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7.xml" ContentType="application/vnd.openxmlformats-officedocument.spreadsheetml.worksheet+xml"/>
  <Override PartName="/xl/chartsheets/sheet6.xml" ContentType="application/vnd.openxmlformats-officedocument.spreadsheetml.chart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9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ral\Dropbox\Inflation Inequality\Excels\"/>
    </mc:Choice>
  </mc:AlternateContent>
  <xr:revisionPtr revIDLastSave="0" documentId="13_ncr:1_{0F6A539D-8DED-41DC-A1FF-7C9C8776A97F}" xr6:coauthVersionLast="47" xr6:coauthVersionMax="47" xr10:uidLastSave="{00000000-0000-0000-0000-000000000000}"/>
  <bookViews>
    <workbookView xWindow="-120" yWindow="-120" windowWidth="20730" windowHeight="11040" tabRatio="898" firstSheet="18" activeTab="33" xr2:uid="{00000000-000D-0000-FFFF-FFFF00000000}"/>
  </bookViews>
  <sheets>
    <sheet name="NAC" sheetId="1" r:id="rId1"/>
    <sheet name="GBA" sheetId="6" r:id="rId2"/>
    <sheet name="PAM" sheetId="8" r:id="rId3"/>
    <sheet name="NOA" sheetId="10" r:id="rId4"/>
    <sheet name="NEA" sheetId="11" r:id="rId5"/>
    <sheet name="CUY" sheetId="12" r:id="rId6"/>
    <sheet name="PAT" sheetId="13" r:id="rId7"/>
    <sheet name="Nucleo&amp;Subyacente" sheetId="35" r:id="rId8"/>
    <sheet name="F3mom" sheetId="2" r:id="rId9"/>
    <sheet name="F3yoy" sheetId="3" r:id="rId10"/>
    <sheet name="Salida Stata" sheetId="38" r:id="rId11"/>
    <sheet name="GBA_d" sheetId="4" r:id="rId12"/>
    <sheet name="PAM_d" sheetId="5" r:id="rId13"/>
    <sheet name="NOA_d" sheetId="14" r:id="rId14"/>
    <sheet name="NEA_d" sheetId="15" r:id="rId15"/>
    <sheet name="CUY_d" sheetId="16" r:id="rId16"/>
    <sheet name="PAT_d" sheetId="17" r:id="rId17"/>
    <sheet name="NAC_d" sheetId="18" r:id="rId18"/>
    <sheet name="quint_new" sheetId="37" r:id="rId19"/>
    <sheet name="NAC_d_B" sheetId="21" state="hidden" r:id="rId20"/>
    <sheet name="NAC_d (2)" sheetId="36" state="hidden" r:id="rId21"/>
    <sheet name="d1d10_m" sheetId="19" r:id="rId22"/>
    <sheet name="d1d10_y" sheetId="20" r:id="rId23"/>
    <sheet name="GraficoD1D10yoy" sheetId="30" state="hidden" r:id="rId24"/>
    <sheet name="d1d10index" sheetId="22" r:id="rId25"/>
    <sheet name="W_nucleo" sheetId="32" r:id="rId26"/>
    <sheet name="F10.12.17data" sheetId="26" r:id="rId27"/>
    <sheet name="F19data" sheetId="29" r:id="rId28"/>
    <sheet name="F9data" sheetId="23" r:id="rId29"/>
    <sheet name="F9mom" sheetId="24" r:id="rId30"/>
    <sheet name="F9yoy" sheetId="25" state="hidden" r:id="rId31"/>
    <sheet name="F14incidenciageo" sheetId="27" state="hidden" r:id="rId32"/>
    <sheet name="{g}DesigGeoIngreso" sheetId="31" r:id="rId33"/>
    <sheet name="Para R" sheetId="33" r:id="rId34"/>
  </sheets>
  <externalReferences>
    <externalReference r:id="rId3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9" i="33" l="1"/>
  <c r="V119" i="33"/>
  <c r="U119" i="33"/>
  <c r="C119" i="33"/>
  <c r="B119" i="33"/>
  <c r="F119" i="33" s="1"/>
  <c r="J119" i="33" s="1"/>
  <c r="AN118" i="23"/>
  <c r="AM118" i="23"/>
  <c r="AL118" i="23"/>
  <c r="AP118" i="23" s="1"/>
  <c r="AK118" i="23"/>
  <c r="AJ118" i="23"/>
  <c r="AO118" i="23" s="1"/>
  <c r="AQ118" i="23" s="1"/>
  <c r="AR118" i="23" s="1"/>
  <c r="BJ118" i="23" s="1"/>
  <c r="AI118" i="23"/>
  <c r="AB118" i="23"/>
  <c r="G118" i="23"/>
  <c r="F118" i="23"/>
  <c r="E118" i="23"/>
  <c r="D118" i="23"/>
  <c r="C118" i="23"/>
  <c r="B118" i="23"/>
  <c r="I118" i="23" s="1"/>
  <c r="A118" i="23"/>
  <c r="AH118" i="23" s="1"/>
  <c r="BI118" i="23" s="1"/>
  <c r="T118" i="26"/>
  <c r="R118" i="26"/>
  <c r="U118" i="26" s="1"/>
  <c r="G118" i="26"/>
  <c r="O118" i="26" s="1"/>
  <c r="F118" i="26"/>
  <c r="S118" i="26" s="1"/>
  <c r="E118" i="26"/>
  <c r="M118" i="26" s="1"/>
  <c r="D118" i="26"/>
  <c r="L118" i="26" s="1"/>
  <c r="C118" i="26"/>
  <c r="K118" i="26" s="1"/>
  <c r="B118" i="26"/>
  <c r="J118" i="26" s="1"/>
  <c r="A118" i="26"/>
  <c r="I118" i="26" s="1"/>
  <c r="AJ132" i="32"/>
  <c r="AE132" i="32"/>
  <c r="AB132" i="32"/>
  <c r="C132" i="32"/>
  <c r="AC132" i="32" s="1"/>
  <c r="B132" i="32"/>
  <c r="T117" i="22"/>
  <c r="O117" i="22"/>
  <c r="K117" i="22"/>
  <c r="H117" i="22"/>
  <c r="P117" i="22" s="1"/>
  <c r="G117" i="22"/>
  <c r="W117" i="22" s="1"/>
  <c r="F117" i="22"/>
  <c r="N117" i="22" s="1"/>
  <c r="E117" i="22"/>
  <c r="M117" i="22" s="1"/>
  <c r="D117" i="22"/>
  <c r="L117" i="22" s="1"/>
  <c r="C117" i="22"/>
  <c r="S117" i="22" s="1"/>
  <c r="B117" i="22"/>
  <c r="BD117" i="20"/>
  <c r="BB117" i="20"/>
  <c r="AZ117" i="20"/>
  <c r="AL117" i="20"/>
  <c r="AX117" i="20" s="1"/>
  <c r="AI117" i="20"/>
  <c r="AH117" i="20"/>
  <c r="BE117" i="20" s="1"/>
  <c r="AG117" i="20"/>
  <c r="AD117" i="20"/>
  <c r="AC117" i="20"/>
  <c r="AE117" i="20" s="1"/>
  <c r="AR117" i="20" s="1"/>
  <c r="AB117" i="20"/>
  <c r="Y117" i="20"/>
  <c r="X117" i="20"/>
  <c r="BC117" i="20" s="1"/>
  <c r="W117" i="20"/>
  <c r="T117" i="20"/>
  <c r="S117" i="20"/>
  <c r="U117" i="20" s="1"/>
  <c r="AP117" i="20" s="1"/>
  <c r="R117" i="20"/>
  <c r="O117" i="20"/>
  <c r="N117" i="20"/>
  <c r="BA117" i="20" s="1"/>
  <c r="M117" i="20"/>
  <c r="J117" i="20"/>
  <c r="I117" i="20"/>
  <c r="K117" i="20" s="1"/>
  <c r="AN117" i="20" s="1"/>
  <c r="H117" i="20"/>
  <c r="B117" i="20"/>
  <c r="AI117" i="19"/>
  <c r="AH117" i="19"/>
  <c r="AJ117" i="19" s="1"/>
  <c r="AS117" i="19" s="1"/>
  <c r="BG117" i="19" s="1"/>
  <c r="AG117" i="19"/>
  <c r="AD117" i="19"/>
  <c r="AE117" i="19" s="1"/>
  <c r="AR117" i="19" s="1"/>
  <c r="BF117" i="19" s="1"/>
  <c r="AC117" i="19"/>
  <c r="AB117" i="19"/>
  <c r="Y117" i="19"/>
  <c r="X117" i="19"/>
  <c r="Z117" i="19" s="1"/>
  <c r="AQ117" i="19" s="1"/>
  <c r="BE117" i="19" s="1"/>
  <c r="W117" i="19"/>
  <c r="T117" i="19"/>
  <c r="U117" i="19" s="1"/>
  <c r="AP117" i="19" s="1"/>
  <c r="BD117" i="19" s="1"/>
  <c r="S117" i="19"/>
  <c r="R117" i="19"/>
  <c r="O117" i="19"/>
  <c r="N117" i="19"/>
  <c r="P117" i="19" s="1"/>
  <c r="AO117" i="19" s="1"/>
  <c r="BC117" i="19" s="1"/>
  <c r="M117" i="19"/>
  <c r="J117" i="19"/>
  <c r="K117" i="19" s="1"/>
  <c r="AN117" i="19" s="1"/>
  <c r="I117" i="19"/>
  <c r="H117" i="19"/>
  <c r="B117" i="19"/>
  <c r="AL117" i="19" s="1"/>
  <c r="AY117" i="19" s="1"/>
  <c r="A117" i="19"/>
  <c r="O118" i="37"/>
  <c r="H118" i="37"/>
  <c r="A118" i="37"/>
  <c r="DE118" i="18"/>
  <c r="B118" i="18"/>
  <c r="CG118" i="18" s="1"/>
  <c r="CS118" i="18" s="1"/>
  <c r="A118" i="18"/>
  <c r="AO145" i="17"/>
  <c r="AB145" i="17"/>
  <c r="X145" i="17"/>
  <c r="V145" i="17"/>
  <c r="N145" i="17"/>
  <c r="AU145" i="17" s="1"/>
  <c r="M145" i="17"/>
  <c r="AL145" i="17" s="1"/>
  <c r="L145" i="17"/>
  <c r="AK145" i="17" s="1"/>
  <c r="K145" i="17"/>
  <c r="AJ145" i="17" s="1"/>
  <c r="J145" i="17"/>
  <c r="AI145" i="17" s="1"/>
  <c r="I145" i="17"/>
  <c r="U145" i="17" s="1"/>
  <c r="H145" i="17"/>
  <c r="T145" i="17" s="1"/>
  <c r="G145" i="17"/>
  <c r="S145" i="17" s="1"/>
  <c r="F145" i="17"/>
  <c r="R145" i="17" s="1"/>
  <c r="E145" i="17"/>
  <c r="AD145" i="17" s="1"/>
  <c r="D145" i="17"/>
  <c r="AS145" i="17" s="1"/>
  <c r="AO145" i="16"/>
  <c r="AB145" i="16"/>
  <c r="Z145" i="16"/>
  <c r="Y145" i="16"/>
  <c r="X145" i="16"/>
  <c r="R145" i="16"/>
  <c r="Q145" i="16"/>
  <c r="AQ145" i="16" s="1"/>
  <c r="N145" i="16"/>
  <c r="AM145" i="16" s="1"/>
  <c r="M145" i="16"/>
  <c r="AL145" i="16" s="1"/>
  <c r="L145" i="16"/>
  <c r="AK145" i="16" s="1"/>
  <c r="K145" i="16"/>
  <c r="W145" i="16" s="1"/>
  <c r="J145" i="16"/>
  <c r="V145" i="16" s="1"/>
  <c r="I145" i="16"/>
  <c r="U145" i="16" s="1"/>
  <c r="H145" i="16"/>
  <c r="T145" i="16" s="1"/>
  <c r="G145" i="16"/>
  <c r="AF145" i="16" s="1"/>
  <c r="F145" i="16"/>
  <c r="AE145" i="16" s="1"/>
  <c r="E145" i="16"/>
  <c r="AD145" i="16" s="1"/>
  <c r="D145" i="16"/>
  <c r="AS145" i="16" s="1"/>
  <c r="AO145" i="15"/>
  <c r="AB145" i="15"/>
  <c r="Z145" i="15"/>
  <c r="X145" i="15"/>
  <c r="R145" i="15"/>
  <c r="N145" i="15"/>
  <c r="AM145" i="15" s="1"/>
  <c r="M145" i="15"/>
  <c r="AL145" i="15" s="1"/>
  <c r="L145" i="15"/>
  <c r="AK145" i="15" s="1"/>
  <c r="K145" i="15"/>
  <c r="W145" i="15" s="1"/>
  <c r="J145" i="15"/>
  <c r="V145" i="15" s="1"/>
  <c r="I145" i="15"/>
  <c r="U145" i="15" s="1"/>
  <c r="H145" i="15"/>
  <c r="T145" i="15" s="1"/>
  <c r="G145" i="15"/>
  <c r="AF145" i="15" s="1"/>
  <c r="F145" i="15"/>
  <c r="AE145" i="15" s="1"/>
  <c r="E145" i="15"/>
  <c r="AD145" i="15" s="1"/>
  <c r="AR145" i="15" s="1"/>
  <c r="D145" i="15"/>
  <c r="AS145" i="15" s="1"/>
  <c r="AT145" i="14"/>
  <c r="AS145" i="14"/>
  <c r="AO145" i="14"/>
  <c r="AB145" i="14"/>
  <c r="Z145" i="14"/>
  <c r="U145" i="14"/>
  <c r="T145" i="14"/>
  <c r="S145" i="14"/>
  <c r="R145" i="14"/>
  <c r="N145" i="14"/>
  <c r="AM145" i="14" s="1"/>
  <c r="M145" i="14"/>
  <c r="AL145" i="14" s="1"/>
  <c r="L145" i="14"/>
  <c r="AK145" i="14" s="1"/>
  <c r="K145" i="14"/>
  <c r="W145" i="14" s="1"/>
  <c r="J145" i="14"/>
  <c r="V145" i="14" s="1"/>
  <c r="I145" i="14"/>
  <c r="AH145" i="14" s="1"/>
  <c r="H145" i="14"/>
  <c r="AG145" i="14" s="1"/>
  <c r="G145" i="14"/>
  <c r="AF145" i="14" s="1"/>
  <c r="F145" i="14"/>
  <c r="O145" i="14" s="1" a="1"/>
  <c r="O145" i="14" s="1"/>
  <c r="E145" i="14"/>
  <c r="AD145" i="14" s="1"/>
  <c r="AR145" i="14" s="1"/>
  <c r="D145" i="14"/>
  <c r="AT145" i="5"/>
  <c r="AO145" i="5"/>
  <c r="AB145" i="5"/>
  <c r="W145" i="5"/>
  <c r="V145" i="5"/>
  <c r="T145" i="5"/>
  <c r="N145" i="5"/>
  <c r="AM145" i="5" s="1"/>
  <c r="M145" i="5"/>
  <c r="AL145" i="5" s="1"/>
  <c r="L145" i="5"/>
  <c r="AK145" i="5" s="1"/>
  <c r="K145" i="5"/>
  <c r="AJ145" i="5" s="1"/>
  <c r="J145" i="5"/>
  <c r="AI145" i="5" s="1"/>
  <c r="I145" i="5"/>
  <c r="U145" i="5" s="1"/>
  <c r="H145" i="5"/>
  <c r="AG145" i="5" s="1"/>
  <c r="G145" i="5"/>
  <c r="AF145" i="5" s="1"/>
  <c r="F145" i="5"/>
  <c r="AE145" i="5" s="1"/>
  <c r="E145" i="5"/>
  <c r="AD145" i="5" s="1"/>
  <c r="AR145" i="5" s="1"/>
  <c r="D145" i="5"/>
  <c r="AS145" i="5" s="1"/>
  <c r="AO145" i="4"/>
  <c r="AB145" i="4"/>
  <c r="Y145" i="4"/>
  <c r="X145" i="4"/>
  <c r="Q145" i="4"/>
  <c r="N145" i="4"/>
  <c r="AM145" i="4" s="1"/>
  <c r="M145" i="4"/>
  <c r="AL145" i="4" s="1"/>
  <c r="L145" i="4"/>
  <c r="AK145" i="4" s="1"/>
  <c r="K145" i="4"/>
  <c r="W145" i="4" s="1"/>
  <c r="J145" i="4"/>
  <c r="V145" i="4" s="1"/>
  <c r="I145" i="4"/>
  <c r="U145" i="4" s="1"/>
  <c r="H145" i="4"/>
  <c r="AG145" i="4" s="1"/>
  <c r="G145" i="4"/>
  <c r="AF145" i="4" s="1"/>
  <c r="F145" i="4"/>
  <c r="AE145" i="4" s="1"/>
  <c r="E145" i="4"/>
  <c r="AD145" i="4" s="1"/>
  <c r="AR145" i="4" s="1"/>
  <c r="D145" i="4"/>
  <c r="AS145" i="4" s="1"/>
  <c r="B145" i="4"/>
  <c r="AP117" i="35"/>
  <c r="AH117" i="35"/>
  <c r="Z117" i="35"/>
  <c r="V117" i="35"/>
  <c r="AR117" i="35" s="1"/>
  <c r="U117" i="35"/>
  <c r="AQ117" i="35" s="1"/>
  <c r="T117" i="35"/>
  <c r="S117" i="35"/>
  <c r="AO117" i="35" s="1"/>
  <c r="R117" i="35"/>
  <c r="AN117" i="35" s="1"/>
  <c r="Q117" i="35"/>
  <c r="AM117" i="35" s="1"/>
  <c r="P117" i="35"/>
  <c r="AL117" i="35" s="1"/>
  <c r="O117" i="35"/>
  <c r="AK117" i="35" s="1"/>
  <c r="N117" i="35"/>
  <c r="AJ117" i="35" s="1"/>
  <c r="M117" i="35"/>
  <c r="AI117" i="35" s="1"/>
  <c r="L117" i="35"/>
  <c r="K117" i="35"/>
  <c r="AG117" i="35" s="1"/>
  <c r="J117" i="35"/>
  <c r="AF117" i="35" s="1"/>
  <c r="I117" i="35"/>
  <c r="AE117" i="35" s="1"/>
  <c r="H117" i="35"/>
  <c r="AD117" i="35" s="1"/>
  <c r="G117" i="35"/>
  <c r="AC117" i="35" s="1"/>
  <c r="F117" i="35"/>
  <c r="AB117" i="35" s="1"/>
  <c r="E117" i="35"/>
  <c r="AA117" i="35" s="1"/>
  <c r="D117" i="35"/>
  <c r="C117" i="35"/>
  <c r="Y117" i="35" s="1"/>
  <c r="B117" i="35"/>
  <c r="X117" i="35" s="1"/>
  <c r="A117" i="35"/>
  <c r="CA118" i="13"/>
  <c r="BY118" i="13"/>
  <c r="BP118" i="13"/>
  <c r="BJ118" i="13"/>
  <c r="BI118" i="13"/>
  <c r="BH118" i="13"/>
  <c r="BB118" i="13"/>
  <c r="BA118" i="13"/>
  <c r="AZ118" i="13"/>
  <c r="AS118" i="13"/>
  <c r="AM118" i="13"/>
  <c r="AL118" i="13"/>
  <c r="AK118" i="13"/>
  <c r="AJ118" i="13"/>
  <c r="AI118" i="13"/>
  <c r="AE118" i="13"/>
  <c r="AD118" i="13"/>
  <c r="AC118" i="13"/>
  <c r="AB118" i="13"/>
  <c r="AA118" i="13"/>
  <c r="Q118" i="13"/>
  <c r="AN118" i="13" s="1"/>
  <c r="P118" i="13"/>
  <c r="O118" i="13"/>
  <c r="N118" i="13"/>
  <c r="CE118" i="13" s="1"/>
  <c r="M118" i="13"/>
  <c r="BG118" i="13" s="1"/>
  <c r="L118" i="13"/>
  <c r="BF118" i="13" s="1"/>
  <c r="K118" i="13"/>
  <c r="AH118" i="13" s="1"/>
  <c r="J118" i="13"/>
  <c r="AG118" i="13" s="1"/>
  <c r="I118" i="13"/>
  <c r="BC118" i="13" s="1"/>
  <c r="H118" i="13"/>
  <c r="G118" i="13"/>
  <c r="BX118" i="13" s="1"/>
  <c r="F118" i="13"/>
  <c r="BW118" i="13" s="1"/>
  <c r="E118" i="13"/>
  <c r="AY118" i="13" s="1"/>
  <c r="D118" i="13"/>
  <c r="AX118" i="13" s="1"/>
  <c r="C118" i="13"/>
  <c r="Z118" i="13" s="1"/>
  <c r="B118" i="13"/>
  <c r="Y118" i="13" s="1"/>
  <c r="A118" i="13"/>
  <c r="BS118" i="13" s="1"/>
  <c r="CD118" i="12"/>
  <c r="BY118" i="12"/>
  <c r="BV118" i="12"/>
  <c r="BP118" i="12"/>
  <c r="BI118" i="12"/>
  <c r="BH118" i="12"/>
  <c r="BG118" i="12"/>
  <c r="BF118" i="12"/>
  <c r="BE118" i="12"/>
  <c r="BA118" i="12"/>
  <c r="AZ118" i="12"/>
  <c r="AY118" i="12"/>
  <c r="AX118" i="12"/>
  <c r="AW118" i="12"/>
  <c r="AS118" i="12"/>
  <c r="AJ118" i="12"/>
  <c r="AI118" i="12"/>
  <c r="AH118" i="12"/>
  <c r="AB118" i="12"/>
  <c r="AA118" i="12"/>
  <c r="Z118" i="12"/>
  <c r="Q118" i="12"/>
  <c r="AN118" i="12" s="1"/>
  <c r="P118" i="12"/>
  <c r="AM118" i="12" s="1"/>
  <c r="O118" i="12"/>
  <c r="AL118" i="12" s="1"/>
  <c r="N118" i="12"/>
  <c r="CE118" i="12" s="1"/>
  <c r="M118" i="12"/>
  <c r="L118" i="12"/>
  <c r="CC118" i="12" s="1"/>
  <c r="K118" i="12"/>
  <c r="CB118" i="12" s="1"/>
  <c r="J118" i="12"/>
  <c r="AG118" i="12" s="1"/>
  <c r="I118" i="12"/>
  <c r="R118" i="12" s="1"/>
  <c r="H118" i="12"/>
  <c r="AE118" i="12" s="1"/>
  <c r="G118" i="12"/>
  <c r="BX118" i="12" s="1"/>
  <c r="F118" i="12"/>
  <c r="BW118" i="12" s="1"/>
  <c r="E118" i="12"/>
  <c r="U118" i="12" s="1"/>
  <c r="D118" i="12"/>
  <c r="BU118" i="12" s="1"/>
  <c r="C118" i="12"/>
  <c r="BT118" i="12" s="1"/>
  <c r="B118" i="12"/>
  <c r="Y118" i="12" s="1"/>
  <c r="A118" i="12"/>
  <c r="BS118" i="12" s="1"/>
  <c r="CA118" i="11"/>
  <c r="BY118" i="11"/>
  <c r="BP118" i="11"/>
  <c r="BJ118" i="11"/>
  <c r="BH118" i="11"/>
  <c r="BB118" i="11"/>
  <c r="AZ118" i="11"/>
  <c r="AS118" i="11"/>
  <c r="AL118" i="11"/>
  <c r="AK118" i="11"/>
  <c r="AI118" i="11"/>
  <c r="AD118" i="11"/>
  <c r="AC118" i="11"/>
  <c r="AA118" i="11"/>
  <c r="Q118" i="11"/>
  <c r="AN118" i="11" s="1"/>
  <c r="P118" i="11"/>
  <c r="AM118" i="11" s="1"/>
  <c r="O118" i="11"/>
  <c r="BI118" i="11" s="1"/>
  <c r="N118" i="11"/>
  <c r="CE118" i="11" s="1"/>
  <c r="M118" i="11"/>
  <c r="BG118" i="11" s="1"/>
  <c r="L118" i="11"/>
  <c r="BF118" i="11" s="1"/>
  <c r="K118" i="11"/>
  <c r="AH118" i="11" s="1"/>
  <c r="J118" i="11"/>
  <c r="AG118" i="11" s="1"/>
  <c r="I118" i="11"/>
  <c r="AF118" i="11" s="1"/>
  <c r="H118" i="11"/>
  <c r="AE118" i="11" s="1"/>
  <c r="G118" i="11"/>
  <c r="BX118" i="11" s="1"/>
  <c r="F118" i="11"/>
  <c r="BW118" i="11" s="1"/>
  <c r="E118" i="11"/>
  <c r="AY118" i="11" s="1"/>
  <c r="D118" i="11"/>
  <c r="AX118" i="11" s="1"/>
  <c r="C118" i="11"/>
  <c r="Z118" i="11" s="1"/>
  <c r="B118" i="11"/>
  <c r="Y118" i="11" s="1"/>
  <c r="A118" i="11"/>
  <c r="BS118" i="11" s="1"/>
  <c r="BY118" i="10"/>
  <c r="BP118" i="10"/>
  <c r="BJ118" i="10"/>
  <c r="BI118" i="10"/>
  <c r="BH118" i="10"/>
  <c r="BB118" i="10"/>
  <c r="BA118" i="10"/>
  <c r="AZ118" i="10"/>
  <c r="AS118" i="10"/>
  <c r="AK118" i="10"/>
  <c r="AJ118" i="10"/>
  <c r="AI118" i="10"/>
  <c r="AC118" i="10"/>
  <c r="AB118" i="10"/>
  <c r="AA118" i="10"/>
  <c r="Q118" i="10"/>
  <c r="AN118" i="10" s="1"/>
  <c r="P118" i="10"/>
  <c r="AM118" i="10" s="1"/>
  <c r="O118" i="10"/>
  <c r="AL118" i="10" s="1"/>
  <c r="N118" i="10"/>
  <c r="CE118" i="10" s="1"/>
  <c r="M118" i="10"/>
  <c r="BG118" i="10" s="1"/>
  <c r="L118" i="10"/>
  <c r="BF118" i="10" s="1"/>
  <c r="K118" i="10"/>
  <c r="AH118" i="10" s="1"/>
  <c r="J118" i="10"/>
  <c r="AG118" i="10" s="1"/>
  <c r="I118" i="10"/>
  <c r="AF118" i="10" s="1"/>
  <c r="H118" i="10"/>
  <c r="AE118" i="10" s="1"/>
  <c r="G118" i="10"/>
  <c r="BX118" i="10" s="1"/>
  <c r="F118" i="10"/>
  <c r="BW118" i="10" s="1"/>
  <c r="E118" i="10"/>
  <c r="AY118" i="10" s="1"/>
  <c r="D118" i="10"/>
  <c r="AX118" i="10" s="1"/>
  <c r="C118" i="10"/>
  <c r="Z118" i="10" s="1"/>
  <c r="B118" i="10"/>
  <c r="Y118" i="10" s="1"/>
  <c r="A118" i="10"/>
  <c r="BS118" i="10" s="1"/>
  <c r="CE118" i="8"/>
  <c r="CA118" i="8"/>
  <c r="BY118" i="8"/>
  <c r="BW118" i="8"/>
  <c r="BP118" i="8"/>
  <c r="BJ118" i="8"/>
  <c r="BH118" i="8"/>
  <c r="BG118" i="8"/>
  <c r="BF118" i="8"/>
  <c r="BD118" i="8"/>
  <c r="BB118" i="8"/>
  <c r="AZ118" i="8"/>
  <c r="AY118" i="8"/>
  <c r="AX118" i="8"/>
  <c r="AV118" i="8"/>
  <c r="AS118" i="8"/>
  <c r="AK118" i="8"/>
  <c r="AI118" i="8"/>
  <c r="AG118" i="8"/>
  <c r="AC118" i="8"/>
  <c r="AA118" i="8"/>
  <c r="Y118" i="8"/>
  <c r="Q118" i="8"/>
  <c r="AN118" i="8" s="1"/>
  <c r="P118" i="8"/>
  <c r="AM118" i="8" s="1"/>
  <c r="O118" i="8"/>
  <c r="AL118" i="8" s="1"/>
  <c r="N118" i="8"/>
  <c r="M118" i="8"/>
  <c r="CD118" i="8" s="1"/>
  <c r="L118" i="8"/>
  <c r="CC118" i="8" s="1"/>
  <c r="K118" i="8"/>
  <c r="AH118" i="8" s="1"/>
  <c r="J118" i="8"/>
  <c r="I118" i="8"/>
  <c r="AF118" i="8" s="1"/>
  <c r="H118" i="8"/>
  <c r="AE118" i="8" s="1"/>
  <c r="G118" i="8"/>
  <c r="BX118" i="8" s="1"/>
  <c r="F118" i="8"/>
  <c r="E118" i="8"/>
  <c r="BV118" i="8" s="1"/>
  <c r="D118" i="8"/>
  <c r="BU118" i="8" s="1"/>
  <c r="C118" i="8"/>
  <c r="Z118" i="8" s="1"/>
  <c r="B118" i="8"/>
  <c r="A118" i="8"/>
  <c r="BS118" i="8" s="1"/>
  <c r="CE118" i="6"/>
  <c r="BY118" i="6"/>
  <c r="BW118" i="6"/>
  <c r="BP118" i="6"/>
  <c r="BJ118" i="6"/>
  <c r="BI118" i="6"/>
  <c r="BH118" i="6"/>
  <c r="BG118" i="6"/>
  <c r="BB118" i="6"/>
  <c r="BA118" i="6"/>
  <c r="AZ118" i="6"/>
  <c r="AY118" i="6"/>
  <c r="AS118" i="6"/>
  <c r="AL118" i="6"/>
  <c r="AK118" i="6"/>
  <c r="AJ118" i="6"/>
  <c r="AI118" i="6"/>
  <c r="AD118" i="6"/>
  <c r="AC118" i="6"/>
  <c r="AB118" i="6"/>
  <c r="AA118" i="6"/>
  <c r="Q118" i="6"/>
  <c r="AN118" i="6" s="1"/>
  <c r="P118" i="6"/>
  <c r="AM118" i="6" s="1"/>
  <c r="O118" i="6"/>
  <c r="N118" i="6"/>
  <c r="M118" i="6"/>
  <c r="CD118" i="6" s="1"/>
  <c r="L118" i="6"/>
  <c r="BF118" i="6" s="1"/>
  <c r="K118" i="6"/>
  <c r="AH118" i="6" s="1"/>
  <c r="J118" i="6"/>
  <c r="AG118" i="6" s="1"/>
  <c r="I118" i="6"/>
  <c r="AF118" i="6" s="1"/>
  <c r="H118" i="6"/>
  <c r="AE118" i="6" s="1"/>
  <c r="G118" i="6"/>
  <c r="BX118" i="6" s="1"/>
  <c r="F118" i="6"/>
  <c r="E118" i="6"/>
  <c r="BV118" i="6" s="1"/>
  <c r="D118" i="6"/>
  <c r="AX118" i="6" s="1"/>
  <c r="C118" i="6"/>
  <c r="Z118" i="6" s="1"/>
  <c r="B118" i="6"/>
  <c r="Y118" i="6" s="1"/>
  <c r="A118" i="6"/>
  <c r="BS118" i="6" s="1"/>
  <c r="BP118" i="1"/>
  <c r="BK118" i="1"/>
  <c r="BJ118" i="1"/>
  <c r="BC118" i="1"/>
  <c r="BB118" i="1"/>
  <c r="AS118" i="1"/>
  <c r="AL118" i="1"/>
  <c r="AK118" i="1"/>
  <c r="AD118" i="1"/>
  <c r="AC118" i="1"/>
  <c r="Q118" i="1"/>
  <c r="AN118" i="1" s="1"/>
  <c r="P118" i="1"/>
  <c r="AM118" i="1" s="1"/>
  <c r="O118" i="1"/>
  <c r="BI118" i="1" s="1"/>
  <c r="N118" i="1"/>
  <c r="BH118" i="1" s="1"/>
  <c r="M118" i="1"/>
  <c r="AJ118" i="1" s="1"/>
  <c r="L118" i="1"/>
  <c r="AI118" i="1" s="1"/>
  <c r="K118" i="1"/>
  <c r="AH118" i="1" s="1"/>
  <c r="J118" i="1"/>
  <c r="AG118" i="1" s="1"/>
  <c r="I118" i="1"/>
  <c r="AF118" i="1" s="1"/>
  <c r="H118" i="1"/>
  <c r="AE118" i="1" s="1"/>
  <c r="G118" i="1"/>
  <c r="BA118" i="1" s="1"/>
  <c r="F118" i="1"/>
  <c r="AZ118" i="1" s="1"/>
  <c r="E118" i="1"/>
  <c r="AB118" i="1" s="1"/>
  <c r="D118" i="1"/>
  <c r="AA118" i="1" s="1"/>
  <c r="C118" i="1"/>
  <c r="R118" i="1" s="1"/>
  <c r="B118" i="1"/>
  <c r="Y118" i="1" s="1"/>
  <c r="A118" i="1"/>
  <c r="B131" i="32"/>
  <c r="A116" i="19"/>
  <c r="DE117" i="18"/>
  <c r="A117" i="18"/>
  <c r="W144" i="17"/>
  <c r="N144" i="17"/>
  <c r="Z144" i="17" s="1"/>
  <c r="AI116" i="19" s="1"/>
  <c r="M144" i="17"/>
  <c r="Y144" i="17" s="1"/>
  <c r="L144" i="17"/>
  <c r="X144" i="17" s="1"/>
  <c r="K144" i="17"/>
  <c r="J144" i="17"/>
  <c r="AI144" i="17" s="1"/>
  <c r="I144" i="17"/>
  <c r="AH144" i="17" s="1"/>
  <c r="H144" i="17"/>
  <c r="AG144" i="17" s="1"/>
  <c r="G144" i="17"/>
  <c r="AF144" i="17" s="1"/>
  <c r="F144" i="17"/>
  <c r="E144" i="17"/>
  <c r="X144" i="16"/>
  <c r="N144" i="16"/>
  <c r="M144" i="16"/>
  <c r="Y144" i="16" s="1"/>
  <c r="L144" i="16"/>
  <c r="K144" i="16"/>
  <c r="J144" i="16"/>
  <c r="I144" i="16"/>
  <c r="U144" i="16" s="1"/>
  <c r="H144" i="16"/>
  <c r="G144" i="16"/>
  <c r="F144" i="16"/>
  <c r="E144" i="16"/>
  <c r="AT144" i="16" s="1"/>
  <c r="Z144" i="15"/>
  <c r="Y116" i="19" s="1"/>
  <c r="N144" i="15"/>
  <c r="M144" i="15"/>
  <c r="L144" i="15"/>
  <c r="X144" i="15" s="1"/>
  <c r="K144" i="15"/>
  <c r="J144" i="15"/>
  <c r="I144" i="15"/>
  <c r="H144" i="15"/>
  <c r="AG144" i="15" s="1"/>
  <c r="G144" i="15"/>
  <c r="F144" i="15"/>
  <c r="E144" i="15"/>
  <c r="AU144" i="14"/>
  <c r="Y144" i="14"/>
  <c r="N144" i="14"/>
  <c r="M144" i="14"/>
  <c r="AL144" i="14" s="1"/>
  <c r="L144" i="14"/>
  <c r="K144" i="14"/>
  <c r="W144" i="14" s="1"/>
  <c r="J144" i="14"/>
  <c r="I144" i="14"/>
  <c r="H144" i="14"/>
  <c r="AG144" i="14" s="1"/>
  <c r="G144" i="14"/>
  <c r="F144" i="14"/>
  <c r="E144" i="14"/>
  <c r="AH144" i="5"/>
  <c r="N144" i="5"/>
  <c r="M144" i="5"/>
  <c r="L144" i="5"/>
  <c r="K144" i="5"/>
  <c r="J144" i="5"/>
  <c r="I144" i="5"/>
  <c r="H144" i="5"/>
  <c r="G144" i="5"/>
  <c r="F144" i="5"/>
  <c r="E144" i="5"/>
  <c r="D116" i="22" s="1"/>
  <c r="L116" i="22" s="1"/>
  <c r="N144" i="4"/>
  <c r="AM144" i="4" s="1"/>
  <c r="J116" i="20" s="1"/>
  <c r="M144" i="4"/>
  <c r="Y144" i="4" s="1"/>
  <c r="L144" i="4"/>
  <c r="K144" i="4"/>
  <c r="J144" i="4"/>
  <c r="I144" i="4"/>
  <c r="H144" i="4"/>
  <c r="G144" i="4"/>
  <c r="F144" i="4"/>
  <c r="AE144" i="4" s="1"/>
  <c r="E144" i="4"/>
  <c r="AT144" i="4" s="1"/>
  <c r="B144" i="4"/>
  <c r="V116" i="35"/>
  <c r="S116" i="35"/>
  <c r="P116" i="35"/>
  <c r="M116" i="35"/>
  <c r="J116" i="35"/>
  <c r="G116" i="35"/>
  <c r="D116" i="35"/>
  <c r="BP117" i="13"/>
  <c r="AS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BS117" i="13" s="1"/>
  <c r="BP117" i="12"/>
  <c r="AS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A117" i="12"/>
  <c r="D144" i="16" s="1"/>
  <c r="AS144" i="16" s="1"/>
  <c r="BP117" i="11"/>
  <c r="AS117" i="11"/>
  <c r="Q117" i="11"/>
  <c r="P117" i="11"/>
  <c r="N116" i="35" s="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BS117" i="11" s="1"/>
  <c r="BP117" i="10"/>
  <c r="AS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BS117" i="10" s="1"/>
  <c r="BP117" i="8"/>
  <c r="AS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AB117" i="8" s="1"/>
  <c r="D117" i="8"/>
  <c r="C117" i="8"/>
  <c r="B117" i="8"/>
  <c r="A117" i="8"/>
  <c r="BS117" i="8" s="1"/>
  <c r="BP117" i="6"/>
  <c r="AS117" i="6"/>
  <c r="Q117" i="6"/>
  <c r="P117" i="6"/>
  <c r="AM117" i="6" s="1"/>
  <c r="O117" i="6"/>
  <c r="N117" i="6"/>
  <c r="M117" i="6"/>
  <c r="L117" i="6"/>
  <c r="K117" i="6"/>
  <c r="J117" i="6"/>
  <c r="I117" i="6"/>
  <c r="H117" i="6"/>
  <c r="AE117" i="6" s="1"/>
  <c r="G117" i="6"/>
  <c r="F117" i="6"/>
  <c r="E117" i="6"/>
  <c r="D117" i="6"/>
  <c r="C117" i="6"/>
  <c r="B117" i="6"/>
  <c r="A117" i="6"/>
  <c r="BS117" i="6" s="1"/>
  <c r="BP117" i="1"/>
  <c r="AS117" i="1"/>
  <c r="Q117" i="1"/>
  <c r="AN117" i="1" s="1"/>
  <c r="P117" i="1"/>
  <c r="B116" i="35" s="1"/>
  <c r="O117" i="1"/>
  <c r="N117" i="1"/>
  <c r="M117" i="1"/>
  <c r="L117" i="1"/>
  <c r="K117" i="1"/>
  <c r="J117" i="1"/>
  <c r="I117" i="1"/>
  <c r="AF117" i="1" s="1"/>
  <c r="H117" i="1"/>
  <c r="G117" i="1"/>
  <c r="F117" i="1"/>
  <c r="E117" i="1"/>
  <c r="D117" i="1"/>
  <c r="C117" i="1"/>
  <c r="R117" i="1" s="1"/>
  <c r="B117" i="1"/>
  <c r="A117" i="1"/>
  <c r="C131" i="32" s="1"/>
  <c r="AC131" i="32" s="1"/>
  <c r="B130" i="32"/>
  <c r="H115" i="22"/>
  <c r="D115" i="22"/>
  <c r="A115" i="19"/>
  <c r="DE116" i="18"/>
  <c r="A116" i="18"/>
  <c r="AM143" i="17"/>
  <c r="AI115" i="20" s="1"/>
  <c r="N143" i="17"/>
  <c r="AU143" i="17" s="1"/>
  <c r="M143" i="17"/>
  <c r="L143" i="17"/>
  <c r="X143" i="17" s="1"/>
  <c r="K143" i="17"/>
  <c r="W143" i="17" s="1"/>
  <c r="J143" i="17"/>
  <c r="I143" i="17"/>
  <c r="H143" i="17"/>
  <c r="G143" i="17"/>
  <c r="S143" i="17" s="1"/>
  <c r="F143" i="17"/>
  <c r="AE143" i="17" s="1"/>
  <c r="E143" i="17"/>
  <c r="AT143" i="17" s="1"/>
  <c r="X143" i="16"/>
  <c r="N143" i="16"/>
  <c r="Z143" i="16" s="1"/>
  <c r="AD115" i="19" s="1"/>
  <c r="M143" i="16"/>
  <c r="L143" i="16"/>
  <c r="K143" i="16"/>
  <c r="J143" i="16"/>
  <c r="V143" i="16" s="1"/>
  <c r="I143" i="16"/>
  <c r="AH143" i="16" s="1"/>
  <c r="H143" i="16"/>
  <c r="G143" i="16"/>
  <c r="F143" i="16"/>
  <c r="E143" i="16"/>
  <c r="Z143" i="15"/>
  <c r="Y115" i="19" s="1"/>
  <c r="N143" i="15"/>
  <c r="M143" i="15"/>
  <c r="L143" i="15"/>
  <c r="AK143" i="15" s="1"/>
  <c r="K143" i="15"/>
  <c r="AJ143" i="15" s="1"/>
  <c r="J143" i="15"/>
  <c r="I143" i="15"/>
  <c r="H143" i="15"/>
  <c r="G143" i="15"/>
  <c r="F143" i="15"/>
  <c r="E143" i="15"/>
  <c r="AU143" i="14"/>
  <c r="N143" i="14"/>
  <c r="Z144" i="14" s="1"/>
  <c r="T116" i="19" s="1"/>
  <c r="M143" i="14"/>
  <c r="L143" i="14"/>
  <c r="K143" i="14"/>
  <c r="J143" i="14"/>
  <c r="AI143" i="14" s="1"/>
  <c r="I143" i="14"/>
  <c r="H143" i="14"/>
  <c r="G143" i="14"/>
  <c r="F143" i="14"/>
  <c r="E143" i="14"/>
  <c r="E115" i="22" s="1"/>
  <c r="Z143" i="5"/>
  <c r="O115" i="19" s="1"/>
  <c r="R143" i="5"/>
  <c r="N143" i="5"/>
  <c r="M143" i="5"/>
  <c r="L143" i="5"/>
  <c r="AK143" i="5" s="1"/>
  <c r="K143" i="5"/>
  <c r="AJ143" i="5" s="1"/>
  <c r="J143" i="5"/>
  <c r="I143" i="5"/>
  <c r="H143" i="5"/>
  <c r="T143" i="5" s="1"/>
  <c r="G143" i="5"/>
  <c r="F143" i="5"/>
  <c r="E143" i="5"/>
  <c r="Z143" i="4"/>
  <c r="J115" i="19" s="1"/>
  <c r="N143" i="4"/>
  <c r="M143" i="4"/>
  <c r="L143" i="4"/>
  <c r="K143" i="4"/>
  <c r="J143" i="4"/>
  <c r="AI143" i="4" s="1"/>
  <c r="I143" i="4"/>
  <c r="H143" i="4"/>
  <c r="G143" i="4"/>
  <c r="S143" i="4" s="1"/>
  <c r="F143" i="4"/>
  <c r="E143" i="4"/>
  <c r="C115" i="22" s="1"/>
  <c r="B143" i="4"/>
  <c r="V115" i="35"/>
  <c r="S115" i="35"/>
  <c r="P115" i="35"/>
  <c r="M115" i="35"/>
  <c r="J115" i="35"/>
  <c r="G115" i="35"/>
  <c r="D115" i="35"/>
  <c r="BP116" i="13"/>
  <c r="AS116" i="13"/>
  <c r="Q116" i="13"/>
  <c r="P116" i="13"/>
  <c r="T115" i="35" s="1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BS116" i="13" s="1"/>
  <c r="BP116" i="12"/>
  <c r="AS116" i="12"/>
  <c r="Q116" i="12"/>
  <c r="P116" i="12"/>
  <c r="AM116" i="12" s="1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A116" i="12"/>
  <c r="BS116" i="12" s="1"/>
  <c r="BP116" i="11"/>
  <c r="AS116" i="11"/>
  <c r="Q116" i="11"/>
  <c r="P116" i="11"/>
  <c r="O116" i="11"/>
  <c r="N116" i="11"/>
  <c r="M116" i="11"/>
  <c r="L116" i="11"/>
  <c r="K116" i="11"/>
  <c r="J116" i="11"/>
  <c r="I116" i="11"/>
  <c r="H116" i="11"/>
  <c r="AE117" i="11" s="1"/>
  <c r="G116" i="11"/>
  <c r="F116" i="11"/>
  <c r="E116" i="11"/>
  <c r="D116" i="11"/>
  <c r="C116" i="11"/>
  <c r="B116" i="11"/>
  <c r="A116" i="11"/>
  <c r="BS116" i="11" s="1"/>
  <c r="BP116" i="10"/>
  <c r="AS116" i="10"/>
  <c r="Q116" i="10"/>
  <c r="P116" i="10"/>
  <c r="K115" i="35" s="1"/>
  <c r="O116" i="10"/>
  <c r="N116" i="10"/>
  <c r="AK116" i="10" s="1"/>
  <c r="M116" i="10"/>
  <c r="L116" i="10"/>
  <c r="AI117" i="10" s="1"/>
  <c r="K116" i="10"/>
  <c r="J116" i="10"/>
  <c r="I116" i="10"/>
  <c r="H116" i="10"/>
  <c r="G116" i="10"/>
  <c r="F116" i="10"/>
  <c r="E116" i="10"/>
  <c r="D116" i="10"/>
  <c r="C116" i="10"/>
  <c r="B116" i="10"/>
  <c r="A116" i="10"/>
  <c r="BS116" i="10" s="1"/>
  <c r="BP116" i="8"/>
  <c r="AS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AC117" i="8" s="1"/>
  <c r="E116" i="8"/>
  <c r="D116" i="8"/>
  <c r="C116" i="8"/>
  <c r="B116" i="8"/>
  <c r="A116" i="8"/>
  <c r="D143" i="5" s="1"/>
  <c r="AS143" i="5" s="1"/>
  <c r="BP116" i="6"/>
  <c r="AS116" i="6"/>
  <c r="Q116" i="6"/>
  <c r="P116" i="6"/>
  <c r="O116" i="6"/>
  <c r="N116" i="6"/>
  <c r="M116" i="6"/>
  <c r="AJ117" i="6" s="1"/>
  <c r="L116" i="6"/>
  <c r="K116" i="6"/>
  <c r="J116" i="6"/>
  <c r="I116" i="6"/>
  <c r="H116" i="6"/>
  <c r="G116" i="6"/>
  <c r="F116" i="6"/>
  <c r="E116" i="6"/>
  <c r="D116" i="6"/>
  <c r="AA116" i="6" s="1"/>
  <c r="C116" i="6"/>
  <c r="B116" i="6"/>
  <c r="A116" i="6"/>
  <c r="BS116" i="6" s="1"/>
  <c r="BP116" i="1"/>
  <c r="AS116" i="1"/>
  <c r="Q116" i="1"/>
  <c r="P116" i="1"/>
  <c r="B115" i="35" s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115" i="20" s="1"/>
  <c r="AL115" i="20" s="1"/>
  <c r="AX115" i="20" s="1"/>
  <c r="B129" i="32"/>
  <c r="A114" i="19"/>
  <c r="DE115" i="18"/>
  <c r="A115" i="18"/>
  <c r="N142" i="17"/>
  <c r="AU142" i="17" s="1"/>
  <c r="M142" i="17"/>
  <c r="Y143" i="17" s="1"/>
  <c r="L142" i="17"/>
  <c r="K142" i="17"/>
  <c r="J142" i="17"/>
  <c r="V143" i="17" s="1"/>
  <c r="I142" i="17"/>
  <c r="H142" i="17"/>
  <c r="G142" i="17"/>
  <c r="F142" i="17"/>
  <c r="E142" i="17"/>
  <c r="AD142" i="17" s="1"/>
  <c r="AH114" i="20" s="1"/>
  <c r="N142" i="16"/>
  <c r="M142" i="16"/>
  <c r="Y143" i="16" s="1"/>
  <c r="L142" i="16"/>
  <c r="K142" i="16"/>
  <c r="W142" i="16" s="1"/>
  <c r="J142" i="16"/>
  <c r="I142" i="16"/>
  <c r="H142" i="16"/>
  <c r="G142" i="16"/>
  <c r="S143" i="16" s="1"/>
  <c r="F142" i="16"/>
  <c r="E142" i="16"/>
  <c r="Q143" i="16" s="1"/>
  <c r="N142" i="15"/>
  <c r="M142" i="15"/>
  <c r="Y143" i="15" s="1"/>
  <c r="L142" i="15"/>
  <c r="K142" i="15"/>
  <c r="J142" i="15"/>
  <c r="I142" i="15"/>
  <c r="H142" i="15"/>
  <c r="G142" i="15"/>
  <c r="F142" i="15"/>
  <c r="E142" i="15"/>
  <c r="AT142" i="15" s="1"/>
  <c r="N142" i="14"/>
  <c r="M142" i="14"/>
  <c r="L142" i="14"/>
  <c r="X143" i="14" s="1"/>
  <c r="K142" i="14"/>
  <c r="J142" i="14"/>
  <c r="I142" i="14"/>
  <c r="H142" i="14"/>
  <c r="G142" i="14"/>
  <c r="F142" i="14"/>
  <c r="E142" i="14"/>
  <c r="Y142" i="5"/>
  <c r="N142" i="5"/>
  <c r="M142" i="5"/>
  <c r="Y143" i="5" s="1"/>
  <c r="L142" i="5"/>
  <c r="K142" i="5"/>
  <c r="J142" i="5"/>
  <c r="I142" i="5"/>
  <c r="H142" i="5"/>
  <c r="G142" i="5"/>
  <c r="F142" i="5"/>
  <c r="E142" i="5"/>
  <c r="Q143" i="5" s="1"/>
  <c r="N142" i="4"/>
  <c r="M142" i="4"/>
  <c r="Y143" i="4" s="1"/>
  <c r="L142" i="4"/>
  <c r="K142" i="4"/>
  <c r="J142" i="4"/>
  <c r="I142" i="4"/>
  <c r="H142" i="4"/>
  <c r="G142" i="4"/>
  <c r="F142" i="4"/>
  <c r="E142" i="4"/>
  <c r="B142" i="4"/>
  <c r="V114" i="35"/>
  <c r="S114" i="35"/>
  <c r="P114" i="35"/>
  <c r="M114" i="35"/>
  <c r="J114" i="35"/>
  <c r="G114" i="35"/>
  <c r="D114" i="35"/>
  <c r="BP115" i="13"/>
  <c r="AS115" i="13"/>
  <c r="Q115" i="13"/>
  <c r="P115" i="13"/>
  <c r="T114" i="35" s="1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AA116" i="13" s="1"/>
  <c r="C115" i="13"/>
  <c r="B115" i="13"/>
  <c r="A115" i="13"/>
  <c r="BS115" i="13" s="1"/>
  <c r="BP115" i="12"/>
  <c r="AS115" i="12"/>
  <c r="Q115" i="12"/>
  <c r="P115" i="12"/>
  <c r="Q114" i="35" s="1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A115" i="12"/>
  <c r="BS115" i="12" s="1"/>
  <c r="BP115" i="11"/>
  <c r="AS115" i="11"/>
  <c r="Q115" i="11"/>
  <c r="P115" i="11"/>
  <c r="N114" i="35" s="1"/>
  <c r="O115" i="11"/>
  <c r="N115" i="11"/>
  <c r="M115" i="11"/>
  <c r="L115" i="11"/>
  <c r="AI116" i="11" s="1"/>
  <c r="K115" i="11"/>
  <c r="J115" i="11"/>
  <c r="I115" i="11"/>
  <c r="H115" i="11"/>
  <c r="G115" i="11"/>
  <c r="F115" i="11"/>
  <c r="E115" i="11"/>
  <c r="D115" i="11"/>
  <c r="AA116" i="11" s="1"/>
  <c r="C115" i="11"/>
  <c r="B115" i="11"/>
  <c r="A115" i="11"/>
  <c r="BS115" i="11" s="1"/>
  <c r="BP115" i="10"/>
  <c r="AS115" i="10"/>
  <c r="Q115" i="10"/>
  <c r="P115" i="10"/>
  <c r="K114" i="35" s="1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BS115" i="10" s="1"/>
  <c r="BP115" i="8"/>
  <c r="AS115" i="8"/>
  <c r="Q115" i="8"/>
  <c r="AN116" i="8" s="1"/>
  <c r="P115" i="8"/>
  <c r="H114" i="35" s="1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D142" i="5" s="1"/>
  <c r="AS142" i="5" s="1"/>
  <c r="BP115" i="6"/>
  <c r="AS115" i="6"/>
  <c r="Q115" i="6"/>
  <c r="P115" i="6"/>
  <c r="E114" i="35" s="1"/>
  <c r="O115" i="6"/>
  <c r="N115" i="6"/>
  <c r="M115" i="6"/>
  <c r="L115" i="6"/>
  <c r="K115" i="6"/>
  <c r="J115" i="6"/>
  <c r="I115" i="6"/>
  <c r="H115" i="6"/>
  <c r="AE116" i="6" s="1"/>
  <c r="G115" i="6"/>
  <c r="F115" i="6"/>
  <c r="E115" i="6"/>
  <c r="D115" i="6"/>
  <c r="C115" i="6"/>
  <c r="B115" i="6"/>
  <c r="A115" i="6"/>
  <c r="D142" i="4" s="1"/>
  <c r="AS142" i="4" s="1"/>
  <c r="BP115" i="1"/>
  <c r="AS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114" i="20" s="1"/>
  <c r="AL114" i="20" s="1"/>
  <c r="AX114" i="20" s="1"/>
  <c r="B128" i="32"/>
  <c r="A113" i="19"/>
  <c r="DE114" i="18"/>
  <c r="A114" i="18"/>
  <c r="I141" i="16"/>
  <c r="K141" i="15"/>
  <c r="G141" i="14"/>
  <c r="H141" i="5"/>
  <c r="J141" i="4"/>
  <c r="B141" i="4"/>
  <c r="N141" i="17"/>
  <c r="AU141" i="17" s="1"/>
  <c r="N141" i="16"/>
  <c r="N141" i="15"/>
  <c r="N141" i="14"/>
  <c r="N141" i="5"/>
  <c r="Z142" i="5" s="1"/>
  <c r="O114" i="19" s="1"/>
  <c r="N141" i="4"/>
  <c r="Z142" i="4" s="1"/>
  <c r="J114" i="19" s="1"/>
  <c r="M141" i="17"/>
  <c r="M141" i="16"/>
  <c r="M141" i="15"/>
  <c r="M141" i="14"/>
  <c r="M141" i="5"/>
  <c r="M141" i="4"/>
  <c r="L141" i="17"/>
  <c r="L141" i="16"/>
  <c r="L141" i="15"/>
  <c r="X142" i="15" s="1"/>
  <c r="L141" i="14"/>
  <c r="L141" i="5"/>
  <c r="L141" i="4"/>
  <c r="K141" i="17"/>
  <c r="W142" i="17" s="1"/>
  <c r="K141" i="16"/>
  <c r="K141" i="14"/>
  <c r="K141" i="5"/>
  <c r="K141" i="4"/>
  <c r="J141" i="17"/>
  <c r="V142" i="17" s="1"/>
  <c r="J141" i="16"/>
  <c r="J141" i="15"/>
  <c r="J141" i="14"/>
  <c r="J141" i="5"/>
  <c r="I141" i="17"/>
  <c r="I141" i="15"/>
  <c r="I141" i="14"/>
  <c r="I141" i="5"/>
  <c r="I141" i="4"/>
  <c r="H141" i="17"/>
  <c r="H141" i="16"/>
  <c r="H141" i="15"/>
  <c r="H141" i="14"/>
  <c r="H141" i="4"/>
  <c r="G141" i="17"/>
  <c r="G141" i="16"/>
  <c r="G141" i="15"/>
  <c r="G141" i="4"/>
  <c r="F141" i="17"/>
  <c r="F141" i="16"/>
  <c r="F141" i="15"/>
  <c r="F141" i="14"/>
  <c r="F141" i="5"/>
  <c r="F141" i="4"/>
  <c r="E141" i="17"/>
  <c r="E141" i="16"/>
  <c r="E141" i="15"/>
  <c r="Q142" i="15" s="1"/>
  <c r="X114" i="19" s="1"/>
  <c r="E141" i="14"/>
  <c r="E141" i="5"/>
  <c r="E141" i="4"/>
  <c r="E33" i="15"/>
  <c r="F33" i="17"/>
  <c r="H33" i="5"/>
  <c r="I33" i="15"/>
  <c r="J33" i="17"/>
  <c r="L33" i="5"/>
  <c r="L33" i="17"/>
  <c r="M33" i="15"/>
  <c r="N33" i="17"/>
  <c r="E34" i="16"/>
  <c r="G34" i="5"/>
  <c r="H34" i="14"/>
  <c r="I34" i="16"/>
  <c r="K34" i="4"/>
  <c r="L34" i="14"/>
  <c r="M34" i="16"/>
  <c r="E35" i="17"/>
  <c r="H35" i="15"/>
  <c r="I35" i="17"/>
  <c r="K35" i="5"/>
  <c r="K35" i="17"/>
  <c r="L35" i="15"/>
  <c r="M35" i="17"/>
  <c r="F36" i="4"/>
  <c r="G36" i="14"/>
  <c r="H36" i="16"/>
  <c r="J36" i="4"/>
  <c r="L36" i="16"/>
  <c r="N36" i="4"/>
  <c r="F37" i="5"/>
  <c r="G37" i="15"/>
  <c r="H37" i="17"/>
  <c r="J37" i="5"/>
  <c r="K37" i="15"/>
  <c r="L37" i="17"/>
  <c r="N37" i="5"/>
  <c r="N37" i="17"/>
  <c r="E38" i="4"/>
  <c r="F38" i="14"/>
  <c r="G38" i="16"/>
  <c r="J38" i="14"/>
  <c r="K38" i="16"/>
  <c r="M38" i="4"/>
  <c r="N38" i="14"/>
  <c r="E39" i="5"/>
  <c r="F39" i="15"/>
  <c r="G39" i="17"/>
  <c r="I39" i="5"/>
  <c r="J39" i="15"/>
  <c r="K39" i="17"/>
  <c r="M39" i="5"/>
  <c r="M39" i="17"/>
  <c r="N39" i="15"/>
  <c r="E40" i="14"/>
  <c r="F40" i="16"/>
  <c r="H40" i="4"/>
  <c r="I40" i="14"/>
  <c r="J40" i="16"/>
  <c r="L40" i="4"/>
  <c r="M40" i="14"/>
  <c r="N40" i="16"/>
  <c r="E41" i="15"/>
  <c r="F41" i="17"/>
  <c r="H41" i="5"/>
  <c r="I41" i="15"/>
  <c r="J41" i="17"/>
  <c r="L41" i="5"/>
  <c r="M41" i="15"/>
  <c r="N41" i="17"/>
  <c r="E42" i="16"/>
  <c r="G42" i="5"/>
  <c r="H42" i="14"/>
  <c r="I42" i="16"/>
  <c r="K42" i="4"/>
  <c r="L42" i="14"/>
  <c r="M42" i="16"/>
  <c r="E43" i="17"/>
  <c r="H43" i="15"/>
  <c r="I43" i="17"/>
  <c r="K43" i="5"/>
  <c r="L43" i="15"/>
  <c r="M43" i="17"/>
  <c r="F44" i="4"/>
  <c r="G44" i="14"/>
  <c r="H44" i="16"/>
  <c r="J44" i="4"/>
  <c r="K44" i="14"/>
  <c r="L44" i="16"/>
  <c r="N44" i="4"/>
  <c r="F45" i="5"/>
  <c r="G45" i="15"/>
  <c r="H45" i="17"/>
  <c r="J45" i="5"/>
  <c r="K45" i="15"/>
  <c r="L45" i="17"/>
  <c r="N45" i="5"/>
  <c r="E46" i="4"/>
  <c r="F46" i="14"/>
  <c r="G46" i="16"/>
  <c r="J46" i="14"/>
  <c r="K46" i="16"/>
  <c r="M46" i="4"/>
  <c r="N46" i="14"/>
  <c r="E47" i="5"/>
  <c r="F47" i="15"/>
  <c r="G47" i="17"/>
  <c r="I47" i="5"/>
  <c r="J47" i="15"/>
  <c r="K47" i="17"/>
  <c r="M47" i="5"/>
  <c r="N47" i="15"/>
  <c r="E48" i="14"/>
  <c r="F48" i="16"/>
  <c r="H48" i="4"/>
  <c r="I48" i="14"/>
  <c r="J48" i="16"/>
  <c r="L48" i="4"/>
  <c r="M48" i="14"/>
  <c r="N48" i="16"/>
  <c r="E49" i="15"/>
  <c r="F49" i="17"/>
  <c r="H49" i="5"/>
  <c r="I49" i="15"/>
  <c r="J49" i="17"/>
  <c r="L49" i="5"/>
  <c r="M49" i="15"/>
  <c r="N49" i="17"/>
  <c r="E50" i="16"/>
  <c r="G50" i="5"/>
  <c r="H50" i="14"/>
  <c r="I50" i="16"/>
  <c r="K50" i="4"/>
  <c r="L50" i="14"/>
  <c r="M50" i="16"/>
  <c r="E51" i="17"/>
  <c r="H51" i="15"/>
  <c r="I51" i="17"/>
  <c r="K51" i="5"/>
  <c r="L51" i="15"/>
  <c r="M51" i="17"/>
  <c r="F52" i="4"/>
  <c r="G52" i="14"/>
  <c r="H52" i="16"/>
  <c r="J52" i="4"/>
  <c r="K52" i="14"/>
  <c r="L52" i="16"/>
  <c r="N52" i="4"/>
  <c r="F53" i="5"/>
  <c r="F53" i="17"/>
  <c r="G53" i="15"/>
  <c r="H53" i="17"/>
  <c r="J53" i="5"/>
  <c r="K53" i="15"/>
  <c r="L53" i="17"/>
  <c r="N53" i="5"/>
  <c r="E54" i="4"/>
  <c r="F54" i="14"/>
  <c r="G54" i="16"/>
  <c r="J54" i="14"/>
  <c r="K54" i="16"/>
  <c r="M54" i="4"/>
  <c r="N54" i="14"/>
  <c r="E55" i="5"/>
  <c r="E55" i="17"/>
  <c r="F55" i="15"/>
  <c r="G55" i="17"/>
  <c r="I55" i="5"/>
  <c r="I55" i="17"/>
  <c r="J55" i="15"/>
  <c r="K55" i="17"/>
  <c r="M55" i="5"/>
  <c r="N55" i="15"/>
  <c r="E56" i="14"/>
  <c r="F56" i="16"/>
  <c r="H56" i="4"/>
  <c r="I56" i="14"/>
  <c r="J56" i="16"/>
  <c r="L56" i="4"/>
  <c r="M56" i="14"/>
  <c r="N56" i="16"/>
  <c r="E57" i="15"/>
  <c r="F57" i="17"/>
  <c r="H57" i="5"/>
  <c r="H57" i="17"/>
  <c r="I57" i="15"/>
  <c r="J57" i="17"/>
  <c r="L57" i="5"/>
  <c r="M57" i="15"/>
  <c r="N57" i="17"/>
  <c r="E58" i="16"/>
  <c r="G58" i="5"/>
  <c r="H58" i="14"/>
  <c r="I58" i="16"/>
  <c r="K58" i="4"/>
  <c r="K58" i="17"/>
  <c r="L58" i="14"/>
  <c r="M58" i="16"/>
  <c r="E59" i="17"/>
  <c r="H59" i="15"/>
  <c r="I59" i="17"/>
  <c r="K59" i="5"/>
  <c r="K59" i="17"/>
  <c r="L59" i="15"/>
  <c r="M59" i="17"/>
  <c r="F60" i="4"/>
  <c r="G60" i="14"/>
  <c r="H60" i="16"/>
  <c r="J60" i="4"/>
  <c r="K60" i="14"/>
  <c r="L60" i="16"/>
  <c r="N60" i="4"/>
  <c r="F61" i="5"/>
  <c r="F61" i="17"/>
  <c r="G61" i="15"/>
  <c r="H61" i="17"/>
  <c r="J61" i="5"/>
  <c r="J61" i="17"/>
  <c r="K61" i="15"/>
  <c r="L61" i="17"/>
  <c r="N61" i="5"/>
  <c r="E62" i="4"/>
  <c r="F62" i="14"/>
  <c r="G62" i="16"/>
  <c r="I62" i="16"/>
  <c r="J62" i="14"/>
  <c r="K62" i="16"/>
  <c r="M62" i="4"/>
  <c r="N62" i="14"/>
  <c r="E63" i="5"/>
  <c r="F63" i="15"/>
  <c r="G63" i="17"/>
  <c r="I63" i="5"/>
  <c r="J63" i="15"/>
  <c r="K63" i="17"/>
  <c r="M63" i="5"/>
  <c r="N63" i="15"/>
  <c r="E64" i="14"/>
  <c r="F64" i="16"/>
  <c r="H64" i="4"/>
  <c r="I64" i="14"/>
  <c r="J64" i="16"/>
  <c r="L64" i="4"/>
  <c r="M64" i="14"/>
  <c r="N64" i="16"/>
  <c r="E65" i="15"/>
  <c r="F65" i="17"/>
  <c r="H65" i="5"/>
  <c r="I65" i="15"/>
  <c r="J65" i="17"/>
  <c r="L65" i="5"/>
  <c r="L65" i="17"/>
  <c r="M65" i="15"/>
  <c r="N65" i="17"/>
  <c r="E66" i="16"/>
  <c r="G66" i="5"/>
  <c r="G66" i="16"/>
  <c r="G66" i="17"/>
  <c r="H66" i="14"/>
  <c r="I66" i="16"/>
  <c r="K66" i="4"/>
  <c r="K66" i="17"/>
  <c r="L66" i="14"/>
  <c r="M66" i="16"/>
  <c r="E67" i="17"/>
  <c r="G67" i="17"/>
  <c r="I67" i="17"/>
  <c r="K67" i="5"/>
  <c r="L67" i="15"/>
  <c r="M67" i="17"/>
  <c r="F68" i="4"/>
  <c r="G68" i="14"/>
  <c r="H68" i="16"/>
  <c r="J68" i="4"/>
  <c r="J68" i="17"/>
  <c r="K68" i="14"/>
  <c r="K68" i="17"/>
  <c r="L68" i="16"/>
  <c r="N68" i="4"/>
  <c r="N68" i="16"/>
  <c r="N68" i="17"/>
  <c r="F69" i="5"/>
  <c r="G69" i="15"/>
  <c r="H69" i="17"/>
  <c r="J69" i="5"/>
  <c r="J69" i="17"/>
  <c r="K69" i="15"/>
  <c r="L69" i="17"/>
  <c r="N69" i="5"/>
  <c r="E70" i="4"/>
  <c r="F70" i="14"/>
  <c r="G70" i="16"/>
  <c r="J70" i="14"/>
  <c r="K70" i="16"/>
  <c r="M70" i="4"/>
  <c r="M70" i="16"/>
  <c r="N70" i="14"/>
  <c r="E71" i="5"/>
  <c r="E71" i="17"/>
  <c r="F71" i="15"/>
  <c r="G71" i="17"/>
  <c r="I71" i="5"/>
  <c r="J71" i="15"/>
  <c r="K71" i="17"/>
  <c r="M71" i="5"/>
  <c r="N71" i="15"/>
  <c r="E72" i="14"/>
  <c r="F72" i="16"/>
  <c r="H72" i="4"/>
  <c r="I72" i="14"/>
  <c r="J72" i="16"/>
  <c r="L72" i="4"/>
  <c r="M72" i="14"/>
  <c r="N72" i="16"/>
  <c r="E73" i="15"/>
  <c r="H73" i="5"/>
  <c r="H73" i="17"/>
  <c r="I73" i="15"/>
  <c r="J73" i="17"/>
  <c r="L73" i="5"/>
  <c r="L73" i="17"/>
  <c r="M73" i="15"/>
  <c r="N73" i="17"/>
  <c r="E74" i="16"/>
  <c r="G74" i="5"/>
  <c r="G74" i="17"/>
  <c r="H74" i="14"/>
  <c r="I74" i="16"/>
  <c r="K74" i="4"/>
  <c r="L74" i="14"/>
  <c r="M74" i="16"/>
  <c r="E75" i="17"/>
  <c r="G75" i="17"/>
  <c r="H75" i="15"/>
  <c r="I75" i="17"/>
  <c r="K75" i="5"/>
  <c r="K75" i="17"/>
  <c r="L75" i="15"/>
  <c r="M75" i="17"/>
  <c r="F76" i="4"/>
  <c r="F76" i="16"/>
  <c r="G76" i="14"/>
  <c r="H76" i="16"/>
  <c r="J76" i="4"/>
  <c r="J76" i="17"/>
  <c r="K76" i="14"/>
  <c r="L76" i="16"/>
  <c r="N76" i="4"/>
  <c r="F77" i="5"/>
  <c r="F77" i="17"/>
  <c r="G77" i="15"/>
  <c r="H77" i="17"/>
  <c r="J77" i="5"/>
  <c r="J77" i="17"/>
  <c r="K77" i="15"/>
  <c r="L77" i="17"/>
  <c r="N77" i="5"/>
  <c r="N77" i="17"/>
  <c r="E78" i="4"/>
  <c r="E78" i="16"/>
  <c r="E78" i="17"/>
  <c r="F78" i="14"/>
  <c r="G78" i="16"/>
  <c r="I78" i="17"/>
  <c r="J78" i="14"/>
  <c r="J78" i="17"/>
  <c r="K78" i="16"/>
  <c r="M78" i="4"/>
  <c r="N78" i="14"/>
  <c r="E79" i="5"/>
  <c r="E79" i="17"/>
  <c r="F79" i="15"/>
  <c r="G79" i="17"/>
  <c r="I79" i="5"/>
  <c r="J79" i="15"/>
  <c r="K79" i="17"/>
  <c r="M79" i="5"/>
  <c r="M79" i="17"/>
  <c r="N79" i="15"/>
  <c r="E80" i="14"/>
  <c r="F80" i="16"/>
  <c r="H80" i="4"/>
  <c r="I80" i="14"/>
  <c r="I80" i="17"/>
  <c r="J80" i="16"/>
  <c r="L80" i="4"/>
  <c r="L80" i="16"/>
  <c r="L80" i="17"/>
  <c r="M80" i="14"/>
  <c r="N80" i="16"/>
  <c r="E81" i="15"/>
  <c r="F81" i="17"/>
  <c r="H81" i="5"/>
  <c r="I81" i="15"/>
  <c r="J81" i="17"/>
  <c r="L81" i="5"/>
  <c r="L81" i="17"/>
  <c r="M81" i="15"/>
  <c r="N81" i="17"/>
  <c r="E82" i="16"/>
  <c r="G82" i="5"/>
  <c r="G82" i="17"/>
  <c r="H82" i="14"/>
  <c r="I82" i="16"/>
  <c r="K82" i="4"/>
  <c r="K82" i="16"/>
  <c r="K82" i="17"/>
  <c r="L82" i="14"/>
  <c r="M82" i="16"/>
  <c r="E83" i="17"/>
  <c r="G83" i="17"/>
  <c r="H83" i="15"/>
  <c r="I83" i="17"/>
  <c r="K83" i="5"/>
  <c r="L83" i="15"/>
  <c r="M83" i="17"/>
  <c r="F84" i="4"/>
  <c r="G84" i="14"/>
  <c r="H84" i="16"/>
  <c r="J84" i="4"/>
  <c r="J84" i="16"/>
  <c r="K84" i="14"/>
  <c r="K84" i="17"/>
  <c r="L84" i="16"/>
  <c r="N84" i="4"/>
  <c r="N84" i="17"/>
  <c r="F85" i="5"/>
  <c r="G85" i="15"/>
  <c r="H85" i="17"/>
  <c r="J85" i="5"/>
  <c r="J85" i="17"/>
  <c r="K85" i="15"/>
  <c r="L85" i="17"/>
  <c r="N85" i="5"/>
  <c r="N85" i="17"/>
  <c r="E86" i="4"/>
  <c r="E86" i="17"/>
  <c r="F86" i="14"/>
  <c r="G86" i="16"/>
  <c r="J86" i="14"/>
  <c r="K86" i="16"/>
  <c r="M86" i="4"/>
  <c r="M86" i="16"/>
  <c r="M86" i="17"/>
  <c r="N86" i="14"/>
  <c r="E87" i="5"/>
  <c r="E87" i="17"/>
  <c r="F87" i="15"/>
  <c r="G87" i="17"/>
  <c r="I87" i="5"/>
  <c r="I87" i="17"/>
  <c r="J87" i="15"/>
  <c r="K87" i="17"/>
  <c r="M87" i="5"/>
  <c r="M87" i="17"/>
  <c r="N87" i="15"/>
  <c r="E88" i="14"/>
  <c r="F88" i="16"/>
  <c r="H88" i="4"/>
  <c r="I88" i="14"/>
  <c r="J88" i="16"/>
  <c r="L88" i="4"/>
  <c r="L88" i="17"/>
  <c r="M88" i="14"/>
  <c r="N88" i="16"/>
  <c r="E89" i="15"/>
  <c r="F89" i="17"/>
  <c r="H89" i="5"/>
  <c r="I89" i="15"/>
  <c r="J89" i="17"/>
  <c r="L89" i="5"/>
  <c r="L89" i="17"/>
  <c r="M89" i="15"/>
  <c r="N89" i="5"/>
  <c r="N89" i="17"/>
  <c r="E90" i="16"/>
  <c r="F90" i="14"/>
  <c r="G90" i="5"/>
  <c r="H90" i="14"/>
  <c r="I90" i="16"/>
  <c r="K90" i="4"/>
  <c r="K90" i="16"/>
  <c r="L90" i="14"/>
  <c r="L90" i="17"/>
  <c r="M90" i="16"/>
  <c r="E91" i="17"/>
  <c r="F91" i="15"/>
  <c r="G91" i="17"/>
  <c r="H91" i="15"/>
  <c r="I91" i="17"/>
  <c r="K91" i="5"/>
  <c r="K91" i="17"/>
  <c r="L91" i="15"/>
  <c r="M91" i="17"/>
  <c r="F92" i="4"/>
  <c r="G92" i="14"/>
  <c r="H92" i="16"/>
  <c r="I92" i="14"/>
  <c r="J92" i="4"/>
  <c r="K92" i="14"/>
  <c r="L92" i="16"/>
  <c r="M92" i="17"/>
  <c r="N92" i="4"/>
  <c r="F93" i="5"/>
  <c r="G93" i="15"/>
  <c r="H93" i="5"/>
  <c r="H93" i="17"/>
  <c r="I93" i="15"/>
  <c r="J93" i="5"/>
  <c r="K93" i="15"/>
  <c r="L93" i="17"/>
  <c r="N93" i="5"/>
  <c r="N93" i="17"/>
  <c r="E94" i="4"/>
  <c r="E94" i="16"/>
  <c r="E94" i="17"/>
  <c r="F94" i="14"/>
  <c r="G94" i="5"/>
  <c r="G94" i="16"/>
  <c r="I94" i="16"/>
  <c r="I94" i="17"/>
  <c r="J94" i="14"/>
  <c r="K94" i="16"/>
  <c r="L94" i="14"/>
  <c r="M94" i="4"/>
  <c r="M94" i="17"/>
  <c r="N94" i="14"/>
  <c r="E95" i="5"/>
  <c r="E95" i="17"/>
  <c r="F95" i="15"/>
  <c r="G95" i="17"/>
  <c r="H95" i="16"/>
  <c r="I95" i="5"/>
  <c r="I95" i="17"/>
  <c r="J95" i="15"/>
  <c r="K95" i="17"/>
  <c r="L95" i="15"/>
  <c r="M95" i="5"/>
  <c r="M95" i="17"/>
  <c r="N95" i="15"/>
  <c r="E96" i="14"/>
  <c r="F96" i="16"/>
  <c r="G96" i="17"/>
  <c r="H96" i="4"/>
  <c r="H96" i="16"/>
  <c r="I96" i="14"/>
  <c r="J96" i="16"/>
  <c r="K96" i="14"/>
  <c r="K96" i="17"/>
  <c r="L96" i="4"/>
  <c r="L96" i="16"/>
  <c r="L96" i="17"/>
  <c r="M96" i="14"/>
  <c r="N96" i="16"/>
  <c r="E97" i="15"/>
  <c r="F97" i="16"/>
  <c r="F97" i="17"/>
  <c r="H97" i="5"/>
  <c r="H97" i="17"/>
  <c r="I97" i="15"/>
  <c r="J97" i="17"/>
  <c r="K97" i="15"/>
  <c r="L97" i="5"/>
  <c r="L97" i="17"/>
  <c r="M97" i="15"/>
  <c r="N97" i="16"/>
  <c r="N97" i="17"/>
  <c r="E98" i="16"/>
  <c r="G98" i="5"/>
  <c r="H98" i="5"/>
  <c r="H98" i="14"/>
  <c r="I98" i="16"/>
  <c r="J98" i="17"/>
  <c r="K98" i="4"/>
  <c r="K98" i="17"/>
  <c r="L98" i="14"/>
  <c r="M98" i="16"/>
  <c r="N98" i="14"/>
  <c r="N98" i="17"/>
  <c r="E99" i="16"/>
  <c r="E99" i="17"/>
  <c r="G99" i="5"/>
  <c r="H99" i="14"/>
  <c r="H99" i="15"/>
  <c r="I99" i="16"/>
  <c r="I99" i="17"/>
  <c r="J99" i="15"/>
  <c r="J99" i="16"/>
  <c r="K99" i="5"/>
  <c r="K99" i="17"/>
  <c r="L99" i="14"/>
  <c r="L99" i="15"/>
  <c r="M99" i="16"/>
  <c r="M99" i="17"/>
  <c r="N99" i="15"/>
  <c r="E100" i="17"/>
  <c r="F100" i="4"/>
  <c r="F100" i="16"/>
  <c r="F100" i="17"/>
  <c r="G100" i="14"/>
  <c r="H100" i="15"/>
  <c r="H100" i="16"/>
  <c r="I100" i="17"/>
  <c r="J100" i="4"/>
  <c r="J100" i="16"/>
  <c r="J100" i="17"/>
  <c r="L100" i="15"/>
  <c r="L100" i="16"/>
  <c r="N100" i="4"/>
  <c r="N100" i="16"/>
  <c r="N100" i="17"/>
  <c r="F101" i="5"/>
  <c r="F101" i="17"/>
  <c r="G101" i="15"/>
  <c r="H101" i="16"/>
  <c r="H101" i="17"/>
  <c r="I101" i="16"/>
  <c r="J101" i="5"/>
  <c r="J101" i="17"/>
  <c r="K101" i="15"/>
  <c r="L101" i="17"/>
  <c r="N101" i="5"/>
  <c r="E102" i="4"/>
  <c r="E102" i="17"/>
  <c r="F102" i="14"/>
  <c r="G102" i="15"/>
  <c r="G102" i="16"/>
  <c r="H102" i="14"/>
  <c r="H102" i="17"/>
  <c r="I102" i="17"/>
  <c r="J102" i="14"/>
  <c r="K102" i="16"/>
  <c r="M102" i="4"/>
  <c r="M102" i="16"/>
  <c r="M102" i="17"/>
  <c r="N102" i="14"/>
  <c r="N102" i="17"/>
  <c r="E103" i="5"/>
  <c r="E103" i="17"/>
  <c r="F103" i="15"/>
  <c r="G103" i="16"/>
  <c r="G103" i="17"/>
  <c r="I103" i="5"/>
  <c r="I103" i="17"/>
  <c r="J103" i="15"/>
  <c r="K103" i="17"/>
  <c r="M103" i="5"/>
  <c r="N103" i="15"/>
  <c r="E104" i="14"/>
  <c r="F104" i="15"/>
  <c r="F104" i="16"/>
  <c r="G104" i="14"/>
  <c r="G104" i="17"/>
  <c r="H104" i="4"/>
  <c r="H104" i="16"/>
  <c r="H104" i="17"/>
  <c r="I104" i="14"/>
  <c r="J104" i="16"/>
  <c r="K104" i="17"/>
  <c r="L104" i="4"/>
  <c r="L104" i="16"/>
  <c r="M104" i="14"/>
  <c r="M104" i="17"/>
  <c r="N104" i="4"/>
  <c r="N104" i="15"/>
  <c r="N104" i="16"/>
  <c r="E105" i="15"/>
  <c r="F105" i="16"/>
  <c r="F105" i="17"/>
  <c r="G105" i="16"/>
  <c r="H105" i="5"/>
  <c r="H105" i="17"/>
  <c r="I105" i="15"/>
  <c r="J105" i="16"/>
  <c r="J105" i="17"/>
  <c r="L105" i="5"/>
  <c r="L105" i="17"/>
  <c r="M105" i="15"/>
  <c r="N105" i="16"/>
  <c r="N105" i="17"/>
  <c r="E106" i="15"/>
  <c r="E106" i="16"/>
  <c r="F106" i="14"/>
  <c r="F106" i="17"/>
  <c r="G106" i="5"/>
  <c r="G106" i="16"/>
  <c r="H106" i="14"/>
  <c r="I106" i="16"/>
  <c r="J106" i="14"/>
  <c r="J106" i="17"/>
  <c r="K106" i="4"/>
  <c r="K106" i="17"/>
  <c r="L106" i="5"/>
  <c r="L106" i="14"/>
  <c r="M106" i="4"/>
  <c r="M106" i="15"/>
  <c r="M106" i="16"/>
  <c r="N106" i="17"/>
  <c r="E107" i="17"/>
  <c r="F107" i="15"/>
  <c r="F107" i="16"/>
  <c r="G107" i="17"/>
  <c r="H107" i="15"/>
  <c r="I107" i="16"/>
  <c r="I107" i="17"/>
  <c r="J107" i="15"/>
  <c r="K107" i="5"/>
  <c r="K107" i="17"/>
  <c r="L107" i="15"/>
  <c r="M107" i="5"/>
  <c r="N107" i="16"/>
  <c r="E108" i="17"/>
  <c r="F108" i="4"/>
  <c r="F108" i="16"/>
  <c r="G108" i="14"/>
  <c r="H108" i="16"/>
  <c r="I108" i="17"/>
  <c r="J108" i="4"/>
  <c r="K108" i="14"/>
  <c r="L108" i="4"/>
  <c r="L108" i="16"/>
  <c r="M108" i="14"/>
  <c r="M108" i="17"/>
  <c r="N108" i="4"/>
  <c r="N108" i="16"/>
  <c r="N108" i="17"/>
  <c r="E109" i="16"/>
  <c r="F109" i="5"/>
  <c r="F109" i="17"/>
  <c r="G109" i="14"/>
  <c r="G109" i="15"/>
  <c r="H109" i="16"/>
  <c r="H109" i="17"/>
  <c r="I109" i="15"/>
  <c r="J109" i="5"/>
  <c r="J109" i="17"/>
  <c r="K109" i="14"/>
  <c r="K109" i="15"/>
  <c r="L109" i="5"/>
  <c r="L109" i="17"/>
  <c r="M109" i="16"/>
  <c r="N109" i="4"/>
  <c r="N109" i="5"/>
  <c r="N109" i="17"/>
  <c r="E110" i="4"/>
  <c r="E110" i="16"/>
  <c r="E110" i="17"/>
  <c r="F110" i="14"/>
  <c r="F110" i="17"/>
  <c r="G110" i="15"/>
  <c r="G110" i="16"/>
  <c r="I110" i="16"/>
  <c r="J110" i="14"/>
  <c r="J110" i="17"/>
  <c r="K110" i="4"/>
  <c r="K110" i="16"/>
  <c r="L110" i="14"/>
  <c r="L110" i="17"/>
  <c r="M110" i="4"/>
  <c r="M110" i="16"/>
  <c r="N110" i="14"/>
  <c r="N110" i="17"/>
  <c r="E111" i="5"/>
  <c r="E111" i="17"/>
  <c r="F111" i="14"/>
  <c r="F111" i="15"/>
  <c r="G111" i="17"/>
  <c r="H111" i="15"/>
  <c r="I111" i="5"/>
  <c r="I111" i="17"/>
  <c r="J111" i="14"/>
  <c r="J111" i="15"/>
  <c r="K111" i="5"/>
  <c r="K111" i="16"/>
  <c r="K111" i="17"/>
  <c r="L111" i="15"/>
  <c r="M111" i="4"/>
  <c r="M111" i="5"/>
  <c r="N111" i="14"/>
  <c r="N111" i="15"/>
  <c r="E112" i="5"/>
  <c r="E112" i="14"/>
  <c r="E112" i="17"/>
  <c r="F112" i="15"/>
  <c r="F112" i="16"/>
  <c r="G112" i="17"/>
  <c r="H112" i="4"/>
  <c r="I112" i="14"/>
  <c r="J112" i="16"/>
  <c r="K112" i="14"/>
  <c r="K112" i="17"/>
  <c r="L112" i="4"/>
  <c r="L112" i="16"/>
  <c r="M112" i="5"/>
  <c r="M112" i="14"/>
  <c r="M112" i="17"/>
  <c r="N112" i="15"/>
  <c r="N112" i="16"/>
  <c r="E113" i="14"/>
  <c r="E113" i="15"/>
  <c r="F113" i="5"/>
  <c r="F113" i="16"/>
  <c r="F113" i="17"/>
  <c r="G113" i="15"/>
  <c r="G113" i="16"/>
  <c r="H113" i="5"/>
  <c r="H113" i="17"/>
  <c r="I113" i="14"/>
  <c r="I113" i="15"/>
  <c r="J113" i="16"/>
  <c r="J113" i="17"/>
  <c r="K113" i="15"/>
  <c r="L113" i="4"/>
  <c r="L113" i="5"/>
  <c r="M113" i="14"/>
  <c r="M113" i="15"/>
  <c r="N113" i="16"/>
  <c r="N113" i="17"/>
  <c r="E114" i="4"/>
  <c r="E114" i="15"/>
  <c r="E114" i="16"/>
  <c r="F114" i="14"/>
  <c r="F114" i="17"/>
  <c r="G114" i="5"/>
  <c r="H114" i="14"/>
  <c r="H114" i="17"/>
  <c r="I114" i="16"/>
  <c r="J114" i="17"/>
  <c r="K114" i="4"/>
  <c r="K114" i="17"/>
  <c r="L114" i="5"/>
  <c r="L114" i="14"/>
  <c r="L114" i="17"/>
  <c r="M114" i="15"/>
  <c r="M114" i="16"/>
  <c r="N114" i="17"/>
  <c r="E115" i="5"/>
  <c r="E115" i="16"/>
  <c r="E115" i="17"/>
  <c r="F115" i="16"/>
  <c r="G115" i="4"/>
  <c r="H115" i="14"/>
  <c r="H115" i="15"/>
  <c r="I115" i="5"/>
  <c r="I115" i="16"/>
  <c r="I115" i="17"/>
  <c r="K115" i="4"/>
  <c r="K115" i="5"/>
  <c r="K115" i="17"/>
  <c r="L115" i="15"/>
  <c r="M115" i="17"/>
  <c r="N115" i="15"/>
  <c r="N115" i="16"/>
  <c r="E116" i="14"/>
  <c r="E116" i="17"/>
  <c r="F116" i="4"/>
  <c r="F116" i="16"/>
  <c r="F116" i="17"/>
  <c r="G116" i="14"/>
  <c r="G116" i="17"/>
  <c r="H116" i="4"/>
  <c r="H116" i="15"/>
  <c r="H116" i="16"/>
  <c r="I116" i="15"/>
  <c r="I116" i="17"/>
  <c r="J116" i="4"/>
  <c r="K116" i="5"/>
  <c r="K116" i="14"/>
  <c r="L116" i="15"/>
  <c r="L116" i="16"/>
  <c r="M116" i="17"/>
  <c r="N116" i="4"/>
  <c r="N116" i="16"/>
  <c r="E117" i="16"/>
  <c r="F117" i="5"/>
  <c r="F117" i="17"/>
  <c r="G117" i="15"/>
  <c r="H117" i="16"/>
  <c r="H117" i="17"/>
  <c r="I117" i="15"/>
  <c r="J117" i="4"/>
  <c r="J117" i="5"/>
  <c r="K117" i="15"/>
  <c r="L117" i="16"/>
  <c r="L117" i="17"/>
  <c r="M117" i="15"/>
  <c r="M117" i="16"/>
  <c r="N117" i="5"/>
  <c r="N117" i="17"/>
  <c r="E118" i="4"/>
  <c r="E118" i="16"/>
  <c r="F118" i="5"/>
  <c r="F118" i="14"/>
  <c r="F118" i="17"/>
  <c r="G118" i="5"/>
  <c r="G118" i="15"/>
  <c r="G118" i="16"/>
  <c r="H118" i="14"/>
  <c r="H118" i="15"/>
  <c r="H118" i="17"/>
  <c r="I118" i="16"/>
  <c r="J118" i="5"/>
  <c r="J118" i="14"/>
  <c r="K118" i="15"/>
  <c r="K118" i="16"/>
  <c r="L118" i="14"/>
  <c r="L118" i="15"/>
  <c r="L118" i="17"/>
  <c r="M118" i="4"/>
  <c r="M118" i="16"/>
  <c r="M118" i="17"/>
  <c r="N118" i="5"/>
  <c r="N118" i="14"/>
  <c r="N118" i="17"/>
  <c r="E119" i="4"/>
  <c r="E119" i="5"/>
  <c r="E119" i="16"/>
  <c r="E119" i="17"/>
  <c r="F119" i="15"/>
  <c r="G119" i="16"/>
  <c r="G119" i="17"/>
  <c r="H119" i="15"/>
  <c r="I119" i="5"/>
  <c r="I119" i="17"/>
  <c r="J119" i="15"/>
  <c r="K119" i="5"/>
  <c r="K119" i="16"/>
  <c r="K119" i="17"/>
  <c r="L119" i="15"/>
  <c r="L119" i="16"/>
  <c r="M119" i="5"/>
  <c r="M119" i="16"/>
  <c r="M119" i="17"/>
  <c r="N119" i="15"/>
  <c r="E120" i="5"/>
  <c r="E120" i="14"/>
  <c r="E120" i="17"/>
  <c r="F120" i="4"/>
  <c r="F120" i="15"/>
  <c r="F120" i="16"/>
  <c r="G120" i="14"/>
  <c r="G120" i="17"/>
  <c r="H120" i="4"/>
  <c r="H120" i="16"/>
  <c r="H120" i="17"/>
  <c r="I120" i="14"/>
  <c r="I120" i="17"/>
  <c r="J120" i="4"/>
  <c r="J120" i="16"/>
  <c r="K120" i="14"/>
  <c r="K120" i="17"/>
  <c r="L120" i="4"/>
  <c r="L120" i="16"/>
  <c r="M120" i="14"/>
  <c r="N120" i="15"/>
  <c r="N120" i="16"/>
  <c r="E121" i="15"/>
  <c r="F121" i="5"/>
  <c r="F121" i="17"/>
  <c r="H121" i="4"/>
  <c r="H121" i="5"/>
  <c r="H121" i="17"/>
  <c r="I121" i="15"/>
  <c r="J121" i="5"/>
  <c r="J121" i="17"/>
  <c r="L121" i="4"/>
  <c r="L121" i="5"/>
  <c r="L121" i="16"/>
  <c r="L121" i="17"/>
  <c r="M121" i="15"/>
  <c r="N121" i="5"/>
  <c r="N121" i="16"/>
  <c r="N121" i="17"/>
  <c r="E122" i="15"/>
  <c r="E122" i="16"/>
  <c r="F122" i="14"/>
  <c r="F122" i="17"/>
  <c r="G122" i="5"/>
  <c r="G122" i="17"/>
  <c r="H122" i="5"/>
  <c r="H122" i="14"/>
  <c r="H122" i="17"/>
  <c r="I122" i="15"/>
  <c r="I122" i="16"/>
  <c r="J122" i="14"/>
  <c r="K122" i="4"/>
  <c r="K122" i="16"/>
  <c r="K122" i="17"/>
  <c r="L122" i="5"/>
  <c r="L122" i="14"/>
  <c r="L122" i="17"/>
  <c r="M122" i="15"/>
  <c r="M122" i="16"/>
  <c r="N122" i="15"/>
  <c r="N122" i="17"/>
  <c r="E123" i="14"/>
  <c r="E123" i="16"/>
  <c r="E123" i="17"/>
  <c r="F123" i="16"/>
  <c r="G123" i="4"/>
  <c r="G123" i="17"/>
  <c r="H123" i="14"/>
  <c r="H123" i="15"/>
  <c r="I123" i="5"/>
  <c r="I123" i="14"/>
  <c r="I123" i="17"/>
  <c r="J123" i="15"/>
  <c r="J123" i="16"/>
  <c r="K123" i="5"/>
  <c r="K123" i="16"/>
  <c r="K123" i="17"/>
  <c r="L123" i="15"/>
  <c r="M123" i="14"/>
  <c r="M123" i="16"/>
  <c r="M123" i="17"/>
  <c r="N123" i="15"/>
  <c r="N123" i="16"/>
  <c r="F124" i="4"/>
  <c r="F124" i="16"/>
  <c r="F124" i="17"/>
  <c r="G124" i="14"/>
  <c r="H124" i="15"/>
  <c r="H124" i="16"/>
  <c r="I124" i="14"/>
  <c r="I124" i="17"/>
  <c r="J124" i="4"/>
  <c r="J124" i="16"/>
  <c r="J124" i="17"/>
  <c r="K124" i="14"/>
  <c r="L124" i="15"/>
  <c r="L124" i="16"/>
  <c r="M124" i="14"/>
  <c r="M124" i="17"/>
  <c r="N124" i="4"/>
  <c r="N124" i="16"/>
  <c r="E125" i="16"/>
  <c r="F125" i="5"/>
  <c r="F125" i="16"/>
  <c r="F125" i="17"/>
  <c r="G125" i="14"/>
  <c r="G125" i="15"/>
  <c r="H125" i="5"/>
  <c r="H125" i="17"/>
  <c r="I125" i="16"/>
  <c r="J125" i="4"/>
  <c r="J125" i="5"/>
  <c r="K125" i="14"/>
  <c r="K125" i="15"/>
  <c r="L125" i="16"/>
  <c r="L125" i="17"/>
  <c r="M125" i="15"/>
  <c r="M125" i="16"/>
  <c r="N125" i="5"/>
  <c r="N125" i="16"/>
  <c r="N125" i="17"/>
  <c r="E126" i="4"/>
  <c r="E126" i="17"/>
  <c r="F126" i="14"/>
  <c r="F126" i="17"/>
  <c r="G126" i="5"/>
  <c r="G126" i="15"/>
  <c r="G126" i="16"/>
  <c r="H126" i="17"/>
  <c r="I126" i="15"/>
  <c r="I126" i="16"/>
  <c r="J126" i="5"/>
  <c r="J126" i="14"/>
  <c r="J126" i="17"/>
  <c r="K126" i="15"/>
  <c r="K126" i="16"/>
  <c r="K126" i="17"/>
  <c r="L126" i="14"/>
  <c r="M126" i="4"/>
  <c r="M126" i="16"/>
  <c r="M126" i="17"/>
  <c r="N126" i="5"/>
  <c r="N126" i="14"/>
  <c r="E127" i="4"/>
  <c r="E127" i="5"/>
  <c r="E127" i="17"/>
  <c r="F127" i="14"/>
  <c r="F127" i="15"/>
  <c r="G127" i="16"/>
  <c r="G127" i="17"/>
  <c r="H127" i="15"/>
  <c r="I127" i="5"/>
  <c r="I127" i="16"/>
  <c r="I127" i="17"/>
  <c r="J127" i="14"/>
  <c r="J127" i="15"/>
  <c r="K127" i="17"/>
  <c r="L127" i="15"/>
  <c r="L127" i="16"/>
  <c r="M127" i="5"/>
  <c r="M127" i="16"/>
  <c r="M127" i="17"/>
  <c r="N127" i="14"/>
  <c r="N127" i="15"/>
  <c r="E128" i="5"/>
  <c r="E128" i="14"/>
  <c r="F128" i="4"/>
  <c r="F128" i="16"/>
  <c r="G128" i="15"/>
  <c r="G128" i="17"/>
  <c r="H128" i="4"/>
  <c r="H128" i="15"/>
  <c r="I128" i="5"/>
  <c r="I128" i="14"/>
  <c r="I128" i="17"/>
  <c r="J128" i="16"/>
  <c r="K128" i="14"/>
  <c r="K128" i="17"/>
  <c r="L128" i="4"/>
  <c r="L128" i="15"/>
  <c r="L128" i="16"/>
  <c r="L128" i="17"/>
  <c r="M128" i="14"/>
  <c r="M128" i="17"/>
  <c r="N128" i="4"/>
  <c r="N128" i="16"/>
  <c r="E129" i="14"/>
  <c r="E129" i="15"/>
  <c r="F129" i="16"/>
  <c r="F129" i="17"/>
  <c r="G129" i="15"/>
  <c r="H129" i="5"/>
  <c r="H129" i="16"/>
  <c r="H129" i="17"/>
  <c r="I129" i="14"/>
  <c r="I129" i="15"/>
  <c r="J129" i="17"/>
  <c r="L129" i="5"/>
  <c r="L129" i="16"/>
  <c r="M129" i="14"/>
  <c r="M129" i="15"/>
  <c r="N129" i="5"/>
  <c r="N129" i="16"/>
  <c r="N129" i="17"/>
  <c r="E130" i="15"/>
  <c r="E130" i="16"/>
  <c r="E130" i="17"/>
  <c r="F130" i="17"/>
  <c r="G130" i="5"/>
  <c r="G130" i="15"/>
  <c r="G130" i="17"/>
  <c r="H130" i="5"/>
  <c r="H130" i="14"/>
  <c r="H130" i="17"/>
  <c r="I130" i="15"/>
  <c r="I130" i="16"/>
  <c r="J130" i="17"/>
  <c r="K130" i="4"/>
  <c r="K130" i="16"/>
  <c r="K130" i="17"/>
  <c r="L130" i="14"/>
  <c r="L130" i="17"/>
  <c r="M130" i="4"/>
  <c r="M130" i="5"/>
  <c r="M130" i="15"/>
  <c r="M130" i="16"/>
  <c r="M130" i="17"/>
  <c r="N130" i="14"/>
  <c r="E131" i="16"/>
  <c r="E131" i="17"/>
  <c r="F131" i="16"/>
  <c r="G131" i="4"/>
  <c r="G131" i="16"/>
  <c r="G131" i="17"/>
  <c r="H131" i="14"/>
  <c r="H131" i="15"/>
  <c r="I131" i="5"/>
  <c r="I131" i="17"/>
  <c r="AH143" i="17" s="1"/>
  <c r="K131" i="5"/>
  <c r="K131" i="16"/>
  <c r="AJ143" i="16" s="1"/>
  <c r="K131" i="17"/>
  <c r="L131" i="14"/>
  <c r="L131" i="15"/>
  <c r="M131" i="5"/>
  <c r="M131" i="16"/>
  <c r="M131" i="17"/>
  <c r="N131" i="15"/>
  <c r="N131" i="16"/>
  <c r="E132" i="14"/>
  <c r="E132" i="15"/>
  <c r="E132" i="17"/>
  <c r="F132" i="4"/>
  <c r="F132" i="17"/>
  <c r="G132" i="14"/>
  <c r="G132" i="17"/>
  <c r="H132" i="15"/>
  <c r="H132" i="16"/>
  <c r="H132" i="17"/>
  <c r="I132" i="14"/>
  <c r="AH144" i="14" s="1"/>
  <c r="I132" i="17"/>
  <c r="J132" i="4"/>
  <c r="J132" i="17"/>
  <c r="K132" i="14"/>
  <c r="K132" i="17"/>
  <c r="L132" i="4"/>
  <c r="L132" i="5"/>
  <c r="L132" i="15"/>
  <c r="L132" i="16"/>
  <c r="M132" i="15"/>
  <c r="M132" i="17"/>
  <c r="N132" i="4"/>
  <c r="N132" i="16"/>
  <c r="N132" i="17"/>
  <c r="E133" i="14"/>
  <c r="E133" i="16"/>
  <c r="F133" i="4"/>
  <c r="F133" i="5"/>
  <c r="F133" i="17"/>
  <c r="G133" i="15"/>
  <c r="H133" i="17"/>
  <c r="I133" i="14"/>
  <c r="I133" i="15"/>
  <c r="I133" i="16"/>
  <c r="J133" i="4"/>
  <c r="J133" i="5"/>
  <c r="J133" i="17"/>
  <c r="K133" i="15"/>
  <c r="L133" i="5"/>
  <c r="L133" i="16"/>
  <c r="L133" i="17"/>
  <c r="M133" i="14"/>
  <c r="M133" i="15"/>
  <c r="M133" i="16"/>
  <c r="N133" i="4"/>
  <c r="N133" i="5"/>
  <c r="N133" i="17"/>
  <c r="E134" i="4"/>
  <c r="E134" i="16"/>
  <c r="E134" i="17"/>
  <c r="F134" i="14"/>
  <c r="G134" i="5"/>
  <c r="G134" i="16"/>
  <c r="H134" i="14"/>
  <c r="H134" i="15"/>
  <c r="H134" i="17"/>
  <c r="I134" i="17"/>
  <c r="J134" i="5"/>
  <c r="J134" i="14"/>
  <c r="J134" i="17"/>
  <c r="K134" i="4"/>
  <c r="K134" i="5"/>
  <c r="K134" i="15"/>
  <c r="K134" i="16"/>
  <c r="L134" i="17"/>
  <c r="M134" i="4"/>
  <c r="M134" i="15"/>
  <c r="M134" i="16"/>
  <c r="N134" i="5"/>
  <c r="N134" i="14"/>
  <c r="N134" i="17"/>
  <c r="E135" i="5"/>
  <c r="E135" i="17"/>
  <c r="F135" i="15"/>
  <c r="G135" i="16"/>
  <c r="G135" i="17"/>
  <c r="H135" i="14"/>
  <c r="H135" i="15"/>
  <c r="I135" i="5"/>
  <c r="I135" i="16"/>
  <c r="I135" i="17"/>
  <c r="J135" i="15"/>
  <c r="K135" i="5"/>
  <c r="K135" i="16"/>
  <c r="K135" i="17"/>
  <c r="L135" i="14"/>
  <c r="L135" i="15"/>
  <c r="L135" i="16"/>
  <c r="M135" i="4"/>
  <c r="M135" i="5"/>
  <c r="M135" i="16"/>
  <c r="M135" i="17"/>
  <c r="N135" i="15"/>
  <c r="E136" i="14"/>
  <c r="E136" i="17"/>
  <c r="F136" i="4"/>
  <c r="F136" i="5"/>
  <c r="F136" i="16"/>
  <c r="G136" i="14"/>
  <c r="H136" i="4"/>
  <c r="H136" i="15"/>
  <c r="H136" i="16"/>
  <c r="I136" i="14"/>
  <c r="I136" i="17"/>
  <c r="J136" i="15"/>
  <c r="J136" i="16"/>
  <c r="J136" i="17"/>
  <c r="K136" i="17"/>
  <c r="L136" i="4"/>
  <c r="L136" i="16"/>
  <c r="L136" i="17"/>
  <c r="M136" i="5"/>
  <c r="M136" i="14"/>
  <c r="M136" i="17"/>
  <c r="N136" i="4"/>
  <c r="N136" i="15"/>
  <c r="N136" i="16"/>
  <c r="E137" i="15"/>
  <c r="F137" i="5"/>
  <c r="F137" i="16"/>
  <c r="F137" i="17"/>
  <c r="G137" i="14"/>
  <c r="H137" i="5"/>
  <c r="H137" i="16"/>
  <c r="H137" i="17"/>
  <c r="I137" i="15"/>
  <c r="J137" i="16"/>
  <c r="J137" i="17"/>
  <c r="K137" i="14"/>
  <c r="K137" i="16"/>
  <c r="L137" i="4"/>
  <c r="L137" i="5"/>
  <c r="L137" i="16"/>
  <c r="L137" i="17"/>
  <c r="M137" i="15"/>
  <c r="N137" i="17"/>
  <c r="E138" i="4"/>
  <c r="E138" i="5"/>
  <c r="E138" i="15"/>
  <c r="E138" i="16"/>
  <c r="E138" i="17"/>
  <c r="F138" i="14"/>
  <c r="F138" i="17"/>
  <c r="G138" i="5"/>
  <c r="G138" i="16"/>
  <c r="H138" i="5"/>
  <c r="H138" i="14"/>
  <c r="H138" i="17"/>
  <c r="I138" i="15"/>
  <c r="I138" i="16"/>
  <c r="J138" i="14"/>
  <c r="J138" i="17"/>
  <c r="K138" i="4"/>
  <c r="K138" i="17"/>
  <c r="L138" i="5"/>
  <c r="L138" i="14"/>
  <c r="M138" i="4"/>
  <c r="M138" i="15"/>
  <c r="M138" i="16"/>
  <c r="N138" i="14"/>
  <c r="N138" i="15"/>
  <c r="N138" i="17"/>
  <c r="E139" i="4"/>
  <c r="E139" i="14"/>
  <c r="AT139" i="14" s="1"/>
  <c r="E139" i="16"/>
  <c r="E139" i="17"/>
  <c r="F139" i="16"/>
  <c r="G139" i="5"/>
  <c r="G139" i="16"/>
  <c r="G139" i="17"/>
  <c r="H139" i="15"/>
  <c r="I139" i="4"/>
  <c r="I139" i="14"/>
  <c r="I139" i="17"/>
  <c r="J139" i="16"/>
  <c r="K139" i="5"/>
  <c r="K139" i="17"/>
  <c r="L139" i="14"/>
  <c r="L139" i="15"/>
  <c r="M139" i="4"/>
  <c r="M139" i="5"/>
  <c r="M139" i="14"/>
  <c r="M139" i="16"/>
  <c r="M139" i="17"/>
  <c r="N139" i="15"/>
  <c r="N139" i="16"/>
  <c r="E140" i="5"/>
  <c r="E140" i="14"/>
  <c r="E140" i="15"/>
  <c r="E140" i="17"/>
  <c r="F140" i="4"/>
  <c r="F140" i="5"/>
  <c r="F140" i="14"/>
  <c r="F140" i="15"/>
  <c r="F140" i="16"/>
  <c r="F140" i="17"/>
  <c r="G140" i="14"/>
  <c r="G140" i="15"/>
  <c r="H140" i="4"/>
  <c r="H140" i="15"/>
  <c r="H140" i="16"/>
  <c r="I140" i="14"/>
  <c r="I140" i="15"/>
  <c r="I140" i="17"/>
  <c r="J140" i="4"/>
  <c r="J140" i="5"/>
  <c r="J140" i="15"/>
  <c r="J140" i="16"/>
  <c r="J140" i="17"/>
  <c r="K140" i="5"/>
  <c r="K140" i="14"/>
  <c r="K140" i="17"/>
  <c r="L140" i="5"/>
  <c r="L140" i="15"/>
  <c r="L140" i="16"/>
  <c r="L140" i="17"/>
  <c r="M140" i="5"/>
  <c r="M140" i="14"/>
  <c r="M140" i="15"/>
  <c r="M140" i="17"/>
  <c r="N140" i="4"/>
  <c r="N140" i="14"/>
  <c r="N140" i="15"/>
  <c r="N140" i="16"/>
  <c r="N140" i="17"/>
  <c r="AU140" i="17" s="1"/>
  <c r="N32" i="16"/>
  <c r="M32" i="17"/>
  <c r="M32" i="16"/>
  <c r="M32" i="14"/>
  <c r="L32" i="16"/>
  <c r="L32" i="15"/>
  <c r="L32" i="14"/>
  <c r="L32" i="4"/>
  <c r="K32" i="17"/>
  <c r="K32" i="5"/>
  <c r="J32" i="15"/>
  <c r="I32" i="17"/>
  <c r="I32" i="14"/>
  <c r="I32" i="5"/>
  <c r="H32" i="15"/>
  <c r="H32" i="14"/>
  <c r="G32" i="17"/>
  <c r="G32" i="14"/>
  <c r="G32" i="4"/>
  <c r="F32" i="15"/>
  <c r="E32" i="17"/>
  <c r="E32" i="16"/>
  <c r="H32" i="17"/>
  <c r="I32" i="16"/>
  <c r="K32" i="4"/>
  <c r="L32" i="17"/>
  <c r="N32" i="17"/>
  <c r="V113" i="35"/>
  <c r="S113" i="35"/>
  <c r="P113" i="35"/>
  <c r="M113" i="35"/>
  <c r="J113" i="35"/>
  <c r="G113" i="35"/>
  <c r="D113" i="35"/>
  <c r="BP114" i="13"/>
  <c r="AS114" i="13"/>
  <c r="Q114" i="13"/>
  <c r="P114" i="13"/>
  <c r="T113" i="35" s="1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BP114" i="12"/>
  <c r="AS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B114" i="12"/>
  <c r="A114" i="12"/>
  <c r="D141" i="16" s="1"/>
  <c r="AS141" i="16" s="1"/>
  <c r="BP114" i="11"/>
  <c r="AS114" i="11"/>
  <c r="Q114" i="11"/>
  <c r="P114" i="11"/>
  <c r="N113" i="35" s="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BP114" i="10"/>
  <c r="AS114" i="10"/>
  <c r="Q114" i="10"/>
  <c r="P114" i="10"/>
  <c r="K113" i="35" s="1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BP114" i="8"/>
  <c r="AS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BP114" i="6"/>
  <c r="AS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114" i="6"/>
  <c r="BP114" i="1"/>
  <c r="AS114" i="1"/>
  <c r="Q114" i="1"/>
  <c r="P114" i="1"/>
  <c r="B113" i="35" s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113" i="35" s="1"/>
  <c r="B127" i="32"/>
  <c r="A112" i="19"/>
  <c r="DE113" i="18"/>
  <c r="A113" i="18"/>
  <c r="H140" i="17"/>
  <c r="G140" i="17"/>
  <c r="M140" i="16"/>
  <c r="K140" i="16"/>
  <c r="I140" i="16"/>
  <c r="G140" i="16"/>
  <c r="E140" i="16"/>
  <c r="K140" i="15"/>
  <c r="L140" i="14"/>
  <c r="J140" i="14"/>
  <c r="H140" i="14"/>
  <c r="N140" i="5"/>
  <c r="I140" i="5"/>
  <c r="H140" i="5"/>
  <c r="G140" i="5"/>
  <c r="M140" i="4"/>
  <c r="L140" i="4"/>
  <c r="K140" i="4"/>
  <c r="I140" i="4"/>
  <c r="G140" i="4"/>
  <c r="E140" i="4"/>
  <c r="B140" i="4"/>
  <c r="V112" i="35"/>
  <c r="S112" i="35"/>
  <c r="P112" i="35"/>
  <c r="M112" i="35"/>
  <c r="J112" i="35"/>
  <c r="G112" i="35"/>
  <c r="D112" i="35"/>
  <c r="BP113" i="13"/>
  <c r="AS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BS113" i="13" s="1"/>
  <c r="BP113" i="12"/>
  <c r="AS113" i="12"/>
  <c r="Q113" i="12"/>
  <c r="P113" i="12"/>
  <c r="Q112" i="35" s="1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B113" i="12"/>
  <c r="A113" i="12"/>
  <c r="BS113" i="12" s="1"/>
  <c r="BP113" i="11"/>
  <c r="AS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BS113" i="11" s="1"/>
  <c r="BP113" i="10"/>
  <c r="AS113" i="10"/>
  <c r="Q113" i="10"/>
  <c r="P113" i="10"/>
  <c r="K112" i="35" s="1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BS113" i="10" s="1"/>
  <c r="BP113" i="8"/>
  <c r="AS113" i="8"/>
  <c r="Q113" i="8"/>
  <c r="P113" i="8"/>
  <c r="O113" i="8"/>
  <c r="N113" i="8"/>
  <c r="M113" i="8"/>
  <c r="L113" i="8"/>
  <c r="K113" i="8"/>
  <c r="J113" i="8"/>
  <c r="AG114" i="8" s="1"/>
  <c r="I113" i="8"/>
  <c r="H113" i="8"/>
  <c r="G113" i="8"/>
  <c r="F113" i="8"/>
  <c r="E113" i="8"/>
  <c r="D113" i="8"/>
  <c r="C113" i="8"/>
  <c r="B113" i="8"/>
  <c r="A113" i="8"/>
  <c r="BS113" i="8" s="1"/>
  <c r="BP113" i="6"/>
  <c r="AS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BS113" i="6" s="1"/>
  <c r="BP113" i="1"/>
  <c r="AS113" i="1"/>
  <c r="Q113" i="1"/>
  <c r="P113" i="1"/>
  <c r="B112" i="35" s="1"/>
  <c r="O113" i="1"/>
  <c r="N113" i="1"/>
  <c r="M113" i="1"/>
  <c r="L113" i="1"/>
  <c r="K113" i="1"/>
  <c r="J113" i="1"/>
  <c r="I113" i="1"/>
  <c r="H113" i="1"/>
  <c r="AE114" i="1" s="1"/>
  <c r="G113" i="1"/>
  <c r="F113" i="1"/>
  <c r="E113" i="1"/>
  <c r="D113" i="1"/>
  <c r="C113" i="1"/>
  <c r="B113" i="1"/>
  <c r="A113" i="1"/>
  <c r="B112" i="20" s="1"/>
  <c r="AL112" i="20" s="1"/>
  <c r="AX112" i="20" s="1"/>
  <c r="B126" i="32"/>
  <c r="A111" i="19"/>
  <c r="K137" i="17"/>
  <c r="K134" i="17"/>
  <c r="K133" i="17"/>
  <c r="K129" i="17"/>
  <c r="K125" i="17"/>
  <c r="K124" i="17"/>
  <c r="K121" i="17"/>
  <c r="K118" i="17"/>
  <c r="K117" i="17"/>
  <c r="K116" i="17"/>
  <c r="K113" i="17"/>
  <c r="K110" i="17"/>
  <c r="K109" i="17"/>
  <c r="K108" i="17"/>
  <c r="K105" i="17"/>
  <c r="K102" i="17"/>
  <c r="K101" i="17"/>
  <c r="K100" i="17"/>
  <c r="K97" i="17"/>
  <c r="K94" i="17"/>
  <c r="K93" i="17"/>
  <c r="K92" i="17"/>
  <c r="K90" i="17"/>
  <c r="K89" i="17"/>
  <c r="K88" i="17"/>
  <c r="K86" i="17"/>
  <c r="K85" i="17"/>
  <c r="K83" i="17"/>
  <c r="K81" i="17"/>
  <c r="K80" i="17"/>
  <c r="K78" i="17"/>
  <c r="K77" i="17"/>
  <c r="K76" i="17"/>
  <c r="K74" i="17"/>
  <c r="K73" i="17"/>
  <c r="K72" i="17"/>
  <c r="K70" i="17"/>
  <c r="K69" i="17"/>
  <c r="K67" i="17"/>
  <c r="K65" i="17"/>
  <c r="K64" i="17"/>
  <c r="K62" i="17"/>
  <c r="K61" i="17"/>
  <c r="K60" i="17"/>
  <c r="K57" i="17"/>
  <c r="K56" i="17"/>
  <c r="K54" i="17"/>
  <c r="K53" i="17"/>
  <c r="K52" i="17"/>
  <c r="K51" i="17"/>
  <c r="K50" i="17"/>
  <c r="K49" i="17"/>
  <c r="K48" i="17"/>
  <c r="K46" i="17"/>
  <c r="K45" i="17"/>
  <c r="K44" i="17"/>
  <c r="K43" i="17"/>
  <c r="K42" i="17"/>
  <c r="K41" i="17"/>
  <c r="K40" i="17"/>
  <c r="K38" i="17"/>
  <c r="K37" i="17"/>
  <c r="K36" i="17"/>
  <c r="K34" i="17"/>
  <c r="K33" i="17"/>
  <c r="DE112" i="18"/>
  <c r="A112" i="18"/>
  <c r="N139" i="17"/>
  <c r="AU139" i="17" s="1"/>
  <c r="L139" i="17"/>
  <c r="J139" i="17"/>
  <c r="H139" i="17"/>
  <c r="F139" i="17"/>
  <c r="M138" i="17"/>
  <c r="L138" i="17"/>
  <c r="I138" i="17"/>
  <c r="G138" i="17"/>
  <c r="M137" i="17"/>
  <c r="I137" i="17"/>
  <c r="G137" i="17"/>
  <c r="E137" i="17"/>
  <c r="N136" i="17"/>
  <c r="H136" i="17"/>
  <c r="G136" i="17"/>
  <c r="F136" i="17"/>
  <c r="N135" i="17"/>
  <c r="L135" i="17"/>
  <c r="J135" i="17"/>
  <c r="H135" i="17"/>
  <c r="F135" i="17"/>
  <c r="M134" i="17"/>
  <c r="G134" i="17"/>
  <c r="F134" i="17"/>
  <c r="M133" i="17"/>
  <c r="I133" i="17"/>
  <c r="G133" i="17"/>
  <c r="E133" i="17"/>
  <c r="L132" i="17"/>
  <c r="N131" i="17"/>
  <c r="L131" i="17"/>
  <c r="J131" i="17"/>
  <c r="AI143" i="17" s="1"/>
  <c r="H131" i="17"/>
  <c r="F131" i="17"/>
  <c r="N130" i="17"/>
  <c r="I130" i="17"/>
  <c r="M129" i="17"/>
  <c r="L129" i="17"/>
  <c r="I129" i="17"/>
  <c r="G129" i="17"/>
  <c r="E129" i="17"/>
  <c r="N128" i="17"/>
  <c r="J128" i="17"/>
  <c r="H128" i="17"/>
  <c r="F128" i="17"/>
  <c r="E128" i="17"/>
  <c r="N127" i="17"/>
  <c r="L127" i="17"/>
  <c r="J127" i="17"/>
  <c r="H127" i="17"/>
  <c r="F127" i="17"/>
  <c r="N126" i="17"/>
  <c r="L126" i="17"/>
  <c r="I126" i="17"/>
  <c r="G126" i="17"/>
  <c r="M125" i="17"/>
  <c r="J125" i="17"/>
  <c r="I125" i="17"/>
  <c r="G125" i="17"/>
  <c r="E125" i="17"/>
  <c r="N124" i="17"/>
  <c r="L124" i="17"/>
  <c r="H124" i="17"/>
  <c r="G124" i="17"/>
  <c r="E124" i="17"/>
  <c r="N123" i="17"/>
  <c r="L123" i="17"/>
  <c r="J123" i="17"/>
  <c r="H123" i="17"/>
  <c r="F123" i="17"/>
  <c r="M122" i="17"/>
  <c r="J122" i="17"/>
  <c r="I122" i="17"/>
  <c r="E122" i="17"/>
  <c r="M121" i="17"/>
  <c r="I121" i="17"/>
  <c r="G121" i="17"/>
  <c r="E121" i="17"/>
  <c r="N120" i="17"/>
  <c r="M120" i="17"/>
  <c r="L120" i="17"/>
  <c r="J120" i="17"/>
  <c r="F120" i="17"/>
  <c r="N119" i="17"/>
  <c r="L119" i="17"/>
  <c r="J119" i="17"/>
  <c r="H119" i="17"/>
  <c r="F119" i="17"/>
  <c r="J118" i="17"/>
  <c r="I118" i="17"/>
  <c r="G118" i="17"/>
  <c r="E118" i="17"/>
  <c r="M117" i="17"/>
  <c r="J117" i="17"/>
  <c r="I117" i="17"/>
  <c r="G117" i="17"/>
  <c r="E117" i="17"/>
  <c r="N116" i="17"/>
  <c r="L116" i="17"/>
  <c r="J116" i="17"/>
  <c r="H116" i="17"/>
  <c r="N115" i="17"/>
  <c r="L115" i="17"/>
  <c r="J115" i="17"/>
  <c r="H115" i="17"/>
  <c r="G115" i="17"/>
  <c r="F115" i="17"/>
  <c r="M114" i="17"/>
  <c r="I114" i="17"/>
  <c r="G114" i="17"/>
  <c r="E114" i="17"/>
  <c r="M113" i="17"/>
  <c r="L113" i="17"/>
  <c r="I113" i="17"/>
  <c r="G113" i="17"/>
  <c r="E113" i="17"/>
  <c r="N112" i="17"/>
  <c r="L112" i="17"/>
  <c r="J112" i="17"/>
  <c r="I112" i="17"/>
  <c r="H112" i="17"/>
  <c r="F112" i="17"/>
  <c r="N111" i="17"/>
  <c r="M111" i="17"/>
  <c r="L111" i="17"/>
  <c r="J111" i="17"/>
  <c r="H111" i="17"/>
  <c r="F111" i="17"/>
  <c r="M110" i="17"/>
  <c r="I110" i="17"/>
  <c r="H110" i="17"/>
  <c r="G110" i="17"/>
  <c r="M109" i="17"/>
  <c r="I109" i="17"/>
  <c r="G109" i="17"/>
  <c r="E109" i="17"/>
  <c r="L108" i="17"/>
  <c r="J108" i="17"/>
  <c r="H108" i="17"/>
  <c r="G108" i="17"/>
  <c r="F108" i="17"/>
  <c r="N107" i="17"/>
  <c r="M107" i="17"/>
  <c r="L107" i="17"/>
  <c r="J107" i="17"/>
  <c r="H107" i="17"/>
  <c r="F107" i="17"/>
  <c r="M106" i="17"/>
  <c r="L106" i="17"/>
  <c r="I106" i="17"/>
  <c r="H106" i="17"/>
  <c r="G106" i="17"/>
  <c r="E106" i="17"/>
  <c r="M105" i="17"/>
  <c r="I105" i="17"/>
  <c r="G105" i="17"/>
  <c r="E105" i="17"/>
  <c r="N104" i="17"/>
  <c r="L104" i="17"/>
  <c r="J104" i="17"/>
  <c r="I104" i="17"/>
  <c r="F104" i="17"/>
  <c r="E104" i="17"/>
  <c r="N103" i="17"/>
  <c r="M103" i="17"/>
  <c r="L103" i="17"/>
  <c r="J103" i="17"/>
  <c r="H103" i="17"/>
  <c r="F103" i="17"/>
  <c r="L102" i="17"/>
  <c r="J102" i="17"/>
  <c r="G102" i="17"/>
  <c r="F102" i="17"/>
  <c r="N101" i="17"/>
  <c r="M101" i="17"/>
  <c r="I101" i="17"/>
  <c r="G101" i="17"/>
  <c r="E101" i="17"/>
  <c r="M100" i="17"/>
  <c r="L100" i="17"/>
  <c r="H100" i="17"/>
  <c r="G100" i="17"/>
  <c r="N99" i="17"/>
  <c r="L99" i="17"/>
  <c r="J99" i="17"/>
  <c r="H99" i="17"/>
  <c r="G99" i="17"/>
  <c r="F99" i="17"/>
  <c r="M98" i="17"/>
  <c r="L98" i="17"/>
  <c r="I98" i="17"/>
  <c r="H98" i="17"/>
  <c r="G98" i="17"/>
  <c r="F98" i="17"/>
  <c r="E98" i="17"/>
  <c r="M97" i="17"/>
  <c r="I97" i="17"/>
  <c r="G97" i="17"/>
  <c r="E97" i="17"/>
  <c r="N96" i="17"/>
  <c r="M96" i="17"/>
  <c r="J96" i="17"/>
  <c r="I96" i="17"/>
  <c r="H96" i="17"/>
  <c r="F96" i="17"/>
  <c r="E96" i="17"/>
  <c r="N95" i="17"/>
  <c r="L95" i="17"/>
  <c r="J95" i="17"/>
  <c r="H95" i="17"/>
  <c r="F95" i="17"/>
  <c r="N94" i="17"/>
  <c r="L94" i="17"/>
  <c r="J94" i="17"/>
  <c r="H94" i="17"/>
  <c r="G94" i="17"/>
  <c r="F94" i="17"/>
  <c r="M93" i="17"/>
  <c r="J93" i="17"/>
  <c r="I93" i="17"/>
  <c r="G93" i="17"/>
  <c r="F93" i="17"/>
  <c r="E93" i="17"/>
  <c r="N92" i="17"/>
  <c r="L92" i="17"/>
  <c r="J92" i="17"/>
  <c r="I92" i="17"/>
  <c r="H92" i="17"/>
  <c r="G92" i="17"/>
  <c r="F92" i="17"/>
  <c r="E92" i="17"/>
  <c r="N91" i="17"/>
  <c r="L91" i="17"/>
  <c r="J91" i="17"/>
  <c r="H91" i="17"/>
  <c r="F91" i="17"/>
  <c r="N90" i="17"/>
  <c r="M90" i="17"/>
  <c r="J90" i="17"/>
  <c r="I90" i="17"/>
  <c r="H90" i="17"/>
  <c r="G90" i="17"/>
  <c r="F90" i="17"/>
  <c r="E90" i="17"/>
  <c r="M89" i="17"/>
  <c r="I89" i="17"/>
  <c r="H89" i="17"/>
  <c r="G89" i="17"/>
  <c r="E89" i="17"/>
  <c r="N88" i="17"/>
  <c r="M88" i="17"/>
  <c r="J88" i="17"/>
  <c r="I88" i="17"/>
  <c r="H88" i="17"/>
  <c r="G88" i="17"/>
  <c r="F88" i="17"/>
  <c r="E88" i="17"/>
  <c r="N87" i="17"/>
  <c r="L87" i="17"/>
  <c r="J87" i="17"/>
  <c r="H87" i="17"/>
  <c r="F87" i="17"/>
  <c r="N86" i="17"/>
  <c r="L86" i="17"/>
  <c r="J86" i="17"/>
  <c r="I86" i="17"/>
  <c r="H86" i="17"/>
  <c r="G86" i="17"/>
  <c r="F86" i="17"/>
  <c r="M85" i="17"/>
  <c r="I85" i="17"/>
  <c r="G85" i="17"/>
  <c r="F85" i="17"/>
  <c r="E85" i="17"/>
  <c r="M84" i="17"/>
  <c r="L84" i="17"/>
  <c r="J84" i="17"/>
  <c r="I84" i="17"/>
  <c r="H84" i="17"/>
  <c r="G84" i="17"/>
  <c r="F84" i="17"/>
  <c r="E84" i="17"/>
  <c r="N83" i="17"/>
  <c r="L83" i="17"/>
  <c r="J83" i="17"/>
  <c r="H83" i="17"/>
  <c r="F83" i="17"/>
  <c r="N82" i="17"/>
  <c r="M82" i="17"/>
  <c r="L82" i="17"/>
  <c r="J82" i="17"/>
  <c r="I82" i="17"/>
  <c r="H82" i="17"/>
  <c r="F82" i="17"/>
  <c r="E82" i="17"/>
  <c r="M81" i="17"/>
  <c r="I81" i="17"/>
  <c r="H81" i="17"/>
  <c r="G81" i="17"/>
  <c r="E81" i="17"/>
  <c r="N80" i="17"/>
  <c r="M80" i="17"/>
  <c r="J80" i="17"/>
  <c r="H80" i="17"/>
  <c r="G80" i="17"/>
  <c r="F80" i="17"/>
  <c r="E80" i="17"/>
  <c r="N79" i="17"/>
  <c r="L79" i="17"/>
  <c r="J79" i="17"/>
  <c r="I79" i="17"/>
  <c r="H79" i="17"/>
  <c r="F79" i="17"/>
  <c r="N78" i="17"/>
  <c r="M78" i="17"/>
  <c r="L78" i="17"/>
  <c r="H78" i="17"/>
  <c r="G78" i="17"/>
  <c r="F78" i="17"/>
  <c r="M77" i="17"/>
  <c r="I77" i="17"/>
  <c r="G77" i="17"/>
  <c r="E77" i="17"/>
  <c r="N76" i="17"/>
  <c r="M76" i="17"/>
  <c r="L76" i="17"/>
  <c r="I76" i="17"/>
  <c r="H76" i="17"/>
  <c r="G76" i="17"/>
  <c r="F76" i="17"/>
  <c r="E76" i="17"/>
  <c r="N75" i="17"/>
  <c r="L75" i="17"/>
  <c r="J75" i="17"/>
  <c r="H75" i="17"/>
  <c r="F75" i="17"/>
  <c r="N74" i="17"/>
  <c r="M74" i="17"/>
  <c r="L74" i="17"/>
  <c r="J74" i="17"/>
  <c r="I74" i="17"/>
  <c r="H74" i="17"/>
  <c r="F74" i="17"/>
  <c r="E74" i="17"/>
  <c r="M73" i="17"/>
  <c r="I73" i="17"/>
  <c r="G73" i="17"/>
  <c r="F73" i="17"/>
  <c r="E73" i="17"/>
  <c r="N72" i="17"/>
  <c r="M72" i="17"/>
  <c r="L72" i="17"/>
  <c r="J72" i="17"/>
  <c r="I72" i="17"/>
  <c r="H72" i="17"/>
  <c r="G72" i="17"/>
  <c r="F72" i="17"/>
  <c r="E72" i="17"/>
  <c r="N71" i="17"/>
  <c r="M71" i="17"/>
  <c r="L71" i="17"/>
  <c r="J71" i="17"/>
  <c r="I71" i="17"/>
  <c r="H71" i="17"/>
  <c r="F71" i="17"/>
  <c r="N70" i="17"/>
  <c r="M70" i="17"/>
  <c r="L70" i="17"/>
  <c r="J70" i="17"/>
  <c r="I70" i="17"/>
  <c r="H70" i="17"/>
  <c r="G70" i="17"/>
  <c r="F70" i="17"/>
  <c r="E70" i="17"/>
  <c r="N69" i="17"/>
  <c r="M69" i="17"/>
  <c r="I69" i="17"/>
  <c r="G69" i="17"/>
  <c r="F69" i="17"/>
  <c r="E69" i="17"/>
  <c r="M68" i="17"/>
  <c r="L68" i="17"/>
  <c r="I68" i="17"/>
  <c r="H68" i="17"/>
  <c r="G68" i="17"/>
  <c r="F68" i="17"/>
  <c r="E68" i="17"/>
  <c r="N67" i="17"/>
  <c r="L67" i="17"/>
  <c r="J67" i="17"/>
  <c r="H67" i="17"/>
  <c r="F67" i="17"/>
  <c r="N66" i="17"/>
  <c r="M66" i="17"/>
  <c r="L66" i="17"/>
  <c r="J66" i="17"/>
  <c r="I66" i="17"/>
  <c r="H66" i="17"/>
  <c r="F66" i="17"/>
  <c r="E66" i="17"/>
  <c r="M65" i="17"/>
  <c r="I65" i="17"/>
  <c r="H65" i="17"/>
  <c r="G65" i="17"/>
  <c r="E65" i="17"/>
  <c r="N64" i="17"/>
  <c r="M64" i="17"/>
  <c r="L64" i="17"/>
  <c r="J64" i="17"/>
  <c r="I64" i="17"/>
  <c r="H64" i="17"/>
  <c r="G64" i="17"/>
  <c r="F64" i="17"/>
  <c r="E64" i="17"/>
  <c r="N63" i="17"/>
  <c r="M63" i="17"/>
  <c r="L63" i="17"/>
  <c r="J63" i="17"/>
  <c r="I63" i="17"/>
  <c r="H63" i="17"/>
  <c r="F63" i="17"/>
  <c r="E63" i="17"/>
  <c r="N62" i="17"/>
  <c r="M62" i="17"/>
  <c r="L62" i="17"/>
  <c r="J62" i="17"/>
  <c r="I62" i="17"/>
  <c r="H62" i="17"/>
  <c r="G62" i="17"/>
  <c r="F62" i="17"/>
  <c r="E62" i="17"/>
  <c r="N61" i="17"/>
  <c r="M61" i="17"/>
  <c r="I61" i="17"/>
  <c r="G61" i="17"/>
  <c r="E61" i="17"/>
  <c r="N60" i="17"/>
  <c r="M60" i="17"/>
  <c r="L60" i="17"/>
  <c r="J60" i="17"/>
  <c r="I60" i="17"/>
  <c r="H60" i="17"/>
  <c r="G60" i="17"/>
  <c r="F60" i="17"/>
  <c r="E60" i="17"/>
  <c r="N59" i="17"/>
  <c r="L59" i="17"/>
  <c r="J59" i="17"/>
  <c r="H59" i="17"/>
  <c r="G59" i="17"/>
  <c r="F59" i="17"/>
  <c r="N58" i="17"/>
  <c r="M58" i="17"/>
  <c r="L58" i="17"/>
  <c r="J58" i="17"/>
  <c r="I58" i="17"/>
  <c r="H58" i="17"/>
  <c r="G58" i="17"/>
  <c r="F58" i="17"/>
  <c r="E58" i="17"/>
  <c r="M57" i="17"/>
  <c r="L57" i="17"/>
  <c r="I57" i="17"/>
  <c r="G57" i="17"/>
  <c r="E57" i="17"/>
  <c r="N56" i="17"/>
  <c r="M56" i="17"/>
  <c r="L56" i="17"/>
  <c r="J56" i="17"/>
  <c r="I56" i="17"/>
  <c r="H56" i="17"/>
  <c r="G56" i="17"/>
  <c r="F56" i="17"/>
  <c r="E56" i="17"/>
  <c r="N55" i="17"/>
  <c r="M55" i="17"/>
  <c r="L55" i="17"/>
  <c r="J55" i="17"/>
  <c r="H55" i="17"/>
  <c r="F55" i="17"/>
  <c r="N54" i="17"/>
  <c r="M54" i="17"/>
  <c r="L54" i="17"/>
  <c r="J54" i="17"/>
  <c r="I54" i="17"/>
  <c r="H54" i="17"/>
  <c r="G54" i="17"/>
  <c r="F54" i="17"/>
  <c r="E54" i="17"/>
  <c r="N53" i="17"/>
  <c r="M53" i="17"/>
  <c r="J53" i="17"/>
  <c r="I53" i="17"/>
  <c r="G53" i="17"/>
  <c r="E53" i="17"/>
  <c r="N52" i="17"/>
  <c r="M52" i="17"/>
  <c r="L52" i="17"/>
  <c r="J52" i="17"/>
  <c r="I52" i="17"/>
  <c r="H52" i="17"/>
  <c r="G52" i="17"/>
  <c r="F52" i="17"/>
  <c r="E52" i="17"/>
  <c r="N51" i="17"/>
  <c r="L51" i="17"/>
  <c r="J51" i="17"/>
  <c r="H51" i="17"/>
  <c r="G51" i="17"/>
  <c r="F51" i="17"/>
  <c r="N50" i="17"/>
  <c r="M50" i="17"/>
  <c r="L50" i="17"/>
  <c r="J50" i="17"/>
  <c r="I50" i="17"/>
  <c r="H50" i="17"/>
  <c r="G50" i="17"/>
  <c r="F50" i="17"/>
  <c r="E50" i="17"/>
  <c r="M49" i="17"/>
  <c r="L49" i="17"/>
  <c r="I49" i="17"/>
  <c r="H49" i="17"/>
  <c r="G49" i="17"/>
  <c r="E49" i="17"/>
  <c r="N48" i="17"/>
  <c r="M48" i="17"/>
  <c r="L48" i="17"/>
  <c r="J48" i="17"/>
  <c r="I48" i="17"/>
  <c r="H48" i="17"/>
  <c r="G48" i="17"/>
  <c r="F48" i="17"/>
  <c r="E48" i="17"/>
  <c r="N47" i="17"/>
  <c r="M47" i="17"/>
  <c r="L47" i="17"/>
  <c r="J47" i="17"/>
  <c r="I47" i="17"/>
  <c r="H47" i="17"/>
  <c r="F47" i="17"/>
  <c r="E47" i="17"/>
  <c r="N46" i="17"/>
  <c r="M46" i="17"/>
  <c r="L46" i="17"/>
  <c r="J46" i="17"/>
  <c r="I46" i="17"/>
  <c r="H46" i="17"/>
  <c r="G46" i="17"/>
  <c r="F46" i="17"/>
  <c r="E46" i="17"/>
  <c r="N45" i="17"/>
  <c r="M45" i="17"/>
  <c r="J45" i="17"/>
  <c r="I45" i="17"/>
  <c r="G45" i="17"/>
  <c r="F45" i="17"/>
  <c r="E45" i="17"/>
  <c r="N44" i="17"/>
  <c r="M44" i="17"/>
  <c r="L44" i="17"/>
  <c r="J44" i="17"/>
  <c r="I44" i="17"/>
  <c r="H44" i="17"/>
  <c r="G44" i="17"/>
  <c r="F44" i="17"/>
  <c r="E44" i="17"/>
  <c r="N43" i="17"/>
  <c r="L43" i="17"/>
  <c r="J43" i="17"/>
  <c r="H43" i="17"/>
  <c r="G43" i="17"/>
  <c r="F43" i="17"/>
  <c r="N42" i="17"/>
  <c r="M42" i="17"/>
  <c r="L42" i="17"/>
  <c r="J42" i="17"/>
  <c r="I42" i="17"/>
  <c r="H42" i="17"/>
  <c r="G42" i="17"/>
  <c r="F42" i="17"/>
  <c r="E42" i="17"/>
  <c r="M41" i="17"/>
  <c r="L41" i="17"/>
  <c r="I41" i="17"/>
  <c r="H41" i="17"/>
  <c r="G41" i="17"/>
  <c r="E41" i="17"/>
  <c r="N40" i="17"/>
  <c r="M40" i="17"/>
  <c r="L40" i="17"/>
  <c r="J40" i="17"/>
  <c r="I40" i="17"/>
  <c r="H40" i="17"/>
  <c r="G40" i="17"/>
  <c r="F40" i="17"/>
  <c r="E40" i="17"/>
  <c r="N39" i="17"/>
  <c r="L39" i="17"/>
  <c r="J39" i="17"/>
  <c r="I39" i="17"/>
  <c r="H39" i="17"/>
  <c r="F39" i="17"/>
  <c r="E39" i="17"/>
  <c r="N38" i="17"/>
  <c r="M38" i="17"/>
  <c r="L38" i="17"/>
  <c r="J38" i="17"/>
  <c r="I38" i="17"/>
  <c r="H38" i="17"/>
  <c r="G38" i="17"/>
  <c r="F38" i="17"/>
  <c r="E38" i="17"/>
  <c r="M37" i="17"/>
  <c r="J37" i="17"/>
  <c r="I37" i="17"/>
  <c r="G37" i="17"/>
  <c r="F37" i="17"/>
  <c r="E37" i="17"/>
  <c r="N36" i="17"/>
  <c r="M36" i="17"/>
  <c r="L36" i="17"/>
  <c r="J36" i="17"/>
  <c r="I36" i="17"/>
  <c r="H36" i="17"/>
  <c r="G36" i="17"/>
  <c r="F36" i="17"/>
  <c r="E36" i="17"/>
  <c r="N35" i="17"/>
  <c r="L35" i="17"/>
  <c r="J35" i="17"/>
  <c r="H35" i="17"/>
  <c r="G35" i="17"/>
  <c r="F35" i="17"/>
  <c r="N34" i="17"/>
  <c r="M34" i="17"/>
  <c r="L34" i="17"/>
  <c r="J34" i="17"/>
  <c r="I34" i="17"/>
  <c r="H34" i="17"/>
  <c r="G34" i="17"/>
  <c r="F34" i="17"/>
  <c r="E34" i="17"/>
  <c r="M33" i="17"/>
  <c r="I33" i="17"/>
  <c r="H33" i="17"/>
  <c r="G33" i="17"/>
  <c r="E33" i="17"/>
  <c r="J32" i="17"/>
  <c r="F32" i="17"/>
  <c r="L139" i="16"/>
  <c r="K139" i="16"/>
  <c r="I139" i="16"/>
  <c r="H139" i="16"/>
  <c r="N138" i="16"/>
  <c r="L138" i="16"/>
  <c r="K138" i="16"/>
  <c r="J138" i="16"/>
  <c r="H138" i="16"/>
  <c r="F138" i="16"/>
  <c r="N137" i="16"/>
  <c r="M137" i="16"/>
  <c r="I137" i="16"/>
  <c r="G137" i="16"/>
  <c r="E137" i="16"/>
  <c r="M136" i="16"/>
  <c r="K136" i="16"/>
  <c r="I136" i="16"/>
  <c r="G136" i="16"/>
  <c r="E136" i="16"/>
  <c r="N135" i="16"/>
  <c r="J135" i="16"/>
  <c r="H135" i="16"/>
  <c r="F135" i="16"/>
  <c r="E135" i="16"/>
  <c r="N134" i="16"/>
  <c r="L134" i="16"/>
  <c r="J134" i="16"/>
  <c r="I134" i="16"/>
  <c r="H134" i="16"/>
  <c r="F134" i="16"/>
  <c r="N133" i="16"/>
  <c r="K133" i="16"/>
  <c r="J133" i="16"/>
  <c r="H133" i="16"/>
  <c r="G133" i="16"/>
  <c r="F133" i="16"/>
  <c r="M132" i="16"/>
  <c r="K132" i="16"/>
  <c r="J132" i="16"/>
  <c r="I132" i="16"/>
  <c r="G132" i="16"/>
  <c r="F132" i="16"/>
  <c r="E132" i="16"/>
  <c r="L131" i="16"/>
  <c r="J131" i="16"/>
  <c r="I131" i="16"/>
  <c r="H131" i="16"/>
  <c r="N130" i="16"/>
  <c r="L130" i="16"/>
  <c r="J130" i="16"/>
  <c r="H130" i="16"/>
  <c r="G130" i="16"/>
  <c r="F130" i="16"/>
  <c r="M129" i="16"/>
  <c r="K129" i="16"/>
  <c r="J129" i="16"/>
  <c r="I129" i="16"/>
  <c r="G129" i="16"/>
  <c r="E129" i="16"/>
  <c r="M128" i="16"/>
  <c r="K128" i="16"/>
  <c r="I128" i="16"/>
  <c r="H128" i="16"/>
  <c r="G128" i="16"/>
  <c r="E128" i="16"/>
  <c r="N127" i="16"/>
  <c r="K127" i="16"/>
  <c r="J127" i="16"/>
  <c r="H127" i="16"/>
  <c r="F127" i="16"/>
  <c r="E127" i="16"/>
  <c r="N126" i="16"/>
  <c r="L126" i="16"/>
  <c r="J126" i="16"/>
  <c r="H126" i="16"/>
  <c r="F126" i="16"/>
  <c r="E126" i="16"/>
  <c r="K125" i="16"/>
  <c r="J125" i="16"/>
  <c r="H125" i="16"/>
  <c r="G125" i="16"/>
  <c r="M124" i="16"/>
  <c r="K124" i="16"/>
  <c r="I124" i="16"/>
  <c r="G124" i="16"/>
  <c r="E124" i="16"/>
  <c r="L123" i="16"/>
  <c r="I123" i="16"/>
  <c r="H123" i="16"/>
  <c r="G123" i="16"/>
  <c r="N122" i="16"/>
  <c r="L122" i="16"/>
  <c r="J122" i="16"/>
  <c r="H122" i="16"/>
  <c r="G122" i="16"/>
  <c r="F122" i="16"/>
  <c r="M121" i="16"/>
  <c r="K121" i="16"/>
  <c r="J121" i="16"/>
  <c r="I121" i="16"/>
  <c r="H121" i="16"/>
  <c r="G121" i="16"/>
  <c r="F121" i="16"/>
  <c r="E121" i="16"/>
  <c r="M120" i="16"/>
  <c r="K120" i="16"/>
  <c r="I120" i="16"/>
  <c r="G120" i="16"/>
  <c r="E120" i="16"/>
  <c r="N119" i="16"/>
  <c r="J119" i="16"/>
  <c r="I119" i="16"/>
  <c r="H119" i="16"/>
  <c r="F119" i="16"/>
  <c r="N118" i="16"/>
  <c r="L118" i="16"/>
  <c r="J118" i="16"/>
  <c r="H118" i="16"/>
  <c r="F118" i="16"/>
  <c r="N117" i="16"/>
  <c r="K117" i="16"/>
  <c r="J117" i="16"/>
  <c r="I117" i="16"/>
  <c r="G117" i="16"/>
  <c r="F117" i="16"/>
  <c r="M116" i="16"/>
  <c r="K116" i="16"/>
  <c r="J116" i="16"/>
  <c r="I116" i="16"/>
  <c r="G116" i="16"/>
  <c r="E116" i="16"/>
  <c r="M115" i="16"/>
  <c r="L115" i="16"/>
  <c r="K115" i="16"/>
  <c r="J115" i="16"/>
  <c r="H115" i="16"/>
  <c r="G115" i="16"/>
  <c r="N114" i="16"/>
  <c r="L114" i="16"/>
  <c r="K114" i="16"/>
  <c r="J114" i="16"/>
  <c r="H114" i="16"/>
  <c r="G114" i="16"/>
  <c r="F114" i="16"/>
  <c r="M113" i="16"/>
  <c r="L113" i="16"/>
  <c r="K113" i="16"/>
  <c r="I113" i="16"/>
  <c r="H113" i="16"/>
  <c r="E113" i="16"/>
  <c r="M112" i="16"/>
  <c r="K112" i="16"/>
  <c r="I112" i="16"/>
  <c r="H112" i="16"/>
  <c r="G112" i="16"/>
  <c r="E112" i="16"/>
  <c r="N111" i="16"/>
  <c r="M111" i="16"/>
  <c r="L111" i="16"/>
  <c r="J111" i="16"/>
  <c r="I111" i="16"/>
  <c r="H111" i="16"/>
  <c r="G111" i="16"/>
  <c r="F111" i="16"/>
  <c r="E111" i="16"/>
  <c r="N110" i="16"/>
  <c r="L110" i="16"/>
  <c r="J110" i="16"/>
  <c r="H110" i="16"/>
  <c r="F110" i="16"/>
  <c r="N109" i="16"/>
  <c r="L109" i="16"/>
  <c r="K109" i="16"/>
  <c r="J109" i="16"/>
  <c r="I109" i="16"/>
  <c r="G109" i="16"/>
  <c r="F109" i="16"/>
  <c r="M108" i="16"/>
  <c r="K108" i="16"/>
  <c r="J108" i="16"/>
  <c r="I108" i="16"/>
  <c r="G108" i="16"/>
  <c r="E108" i="16"/>
  <c r="M107" i="16"/>
  <c r="L107" i="16"/>
  <c r="K107" i="16"/>
  <c r="J107" i="16"/>
  <c r="H107" i="16"/>
  <c r="G107" i="16"/>
  <c r="E107" i="16"/>
  <c r="N106" i="16"/>
  <c r="L106" i="16"/>
  <c r="K106" i="16"/>
  <c r="J106" i="16"/>
  <c r="H106" i="16"/>
  <c r="F106" i="16"/>
  <c r="M105" i="16"/>
  <c r="L105" i="16"/>
  <c r="K105" i="16"/>
  <c r="I105" i="16"/>
  <c r="H105" i="16"/>
  <c r="E105" i="16"/>
  <c r="M104" i="16"/>
  <c r="K104" i="16"/>
  <c r="I104" i="16"/>
  <c r="G104" i="16"/>
  <c r="E104" i="16"/>
  <c r="N103" i="16"/>
  <c r="M103" i="16"/>
  <c r="L103" i="16"/>
  <c r="K103" i="16"/>
  <c r="J103" i="16"/>
  <c r="I103" i="16"/>
  <c r="H103" i="16"/>
  <c r="F103" i="16"/>
  <c r="E103" i="16"/>
  <c r="N102" i="16"/>
  <c r="L102" i="16"/>
  <c r="J102" i="16"/>
  <c r="I102" i="16"/>
  <c r="H102" i="16"/>
  <c r="F102" i="16"/>
  <c r="E102" i="16"/>
  <c r="N101" i="16"/>
  <c r="M101" i="16"/>
  <c r="L101" i="16"/>
  <c r="K101" i="16"/>
  <c r="J101" i="16"/>
  <c r="G101" i="16"/>
  <c r="F101" i="16"/>
  <c r="E101" i="16"/>
  <c r="M100" i="16"/>
  <c r="K100" i="16"/>
  <c r="I100" i="16"/>
  <c r="G100" i="16"/>
  <c r="E100" i="16"/>
  <c r="N99" i="16"/>
  <c r="L99" i="16"/>
  <c r="K99" i="16"/>
  <c r="H99" i="16"/>
  <c r="G99" i="16"/>
  <c r="F99" i="16"/>
  <c r="N98" i="16"/>
  <c r="L98" i="16"/>
  <c r="K98" i="16"/>
  <c r="J98" i="16"/>
  <c r="H98" i="16"/>
  <c r="G98" i="16"/>
  <c r="F98" i="16"/>
  <c r="M97" i="16"/>
  <c r="L97" i="16"/>
  <c r="K97" i="16"/>
  <c r="J97" i="16"/>
  <c r="I97" i="16"/>
  <c r="H97" i="16"/>
  <c r="G97" i="16"/>
  <c r="E97" i="16"/>
  <c r="M96" i="16"/>
  <c r="K96" i="16"/>
  <c r="I96" i="16"/>
  <c r="G96" i="16"/>
  <c r="E96" i="16"/>
  <c r="N95" i="16"/>
  <c r="M95" i="16"/>
  <c r="L95" i="16"/>
  <c r="K95" i="16"/>
  <c r="J95" i="16"/>
  <c r="I95" i="16"/>
  <c r="G95" i="16"/>
  <c r="F95" i="16"/>
  <c r="E95" i="16"/>
  <c r="N94" i="16"/>
  <c r="M94" i="16"/>
  <c r="L94" i="16"/>
  <c r="J94" i="16"/>
  <c r="H94" i="16"/>
  <c r="F94" i="16"/>
  <c r="N93" i="16"/>
  <c r="M93" i="16"/>
  <c r="L93" i="16"/>
  <c r="K93" i="16"/>
  <c r="J93" i="16"/>
  <c r="I93" i="16"/>
  <c r="H93" i="16"/>
  <c r="G93" i="16"/>
  <c r="F93" i="16"/>
  <c r="E93" i="16"/>
  <c r="N92" i="16"/>
  <c r="M92" i="16"/>
  <c r="K92" i="16"/>
  <c r="J92" i="16"/>
  <c r="I92" i="16"/>
  <c r="G92" i="16"/>
  <c r="F92" i="16"/>
  <c r="E92" i="16"/>
  <c r="N91" i="16"/>
  <c r="M91" i="16"/>
  <c r="L91" i="16"/>
  <c r="K91" i="16"/>
  <c r="J91" i="16"/>
  <c r="I91" i="16"/>
  <c r="H91" i="16"/>
  <c r="G91" i="16"/>
  <c r="F91" i="16"/>
  <c r="E91" i="16"/>
  <c r="N90" i="16"/>
  <c r="L90" i="16"/>
  <c r="J90" i="16"/>
  <c r="H90" i="16"/>
  <c r="G90" i="16"/>
  <c r="F90" i="16"/>
  <c r="N89" i="16"/>
  <c r="M89" i="16"/>
  <c r="L89" i="16"/>
  <c r="K89" i="16"/>
  <c r="J89" i="16"/>
  <c r="I89" i="16"/>
  <c r="H89" i="16"/>
  <c r="G89" i="16"/>
  <c r="F89" i="16"/>
  <c r="E89" i="16"/>
  <c r="M88" i="16"/>
  <c r="L88" i="16"/>
  <c r="K88" i="16"/>
  <c r="I88" i="16"/>
  <c r="H88" i="16"/>
  <c r="G88" i="16"/>
  <c r="E88" i="16"/>
  <c r="N87" i="16"/>
  <c r="M87" i="16"/>
  <c r="L87" i="16"/>
  <c r="K87" i="16"/>
  <c r="J87" i="16"/>
  <c r="I87" i="16"/>
  <c r="H87" i="16"/>
  <c r="G87" i="16"/>
  <c r="F87" i="16"/>
  <c r="E87" i="16"/>
  <c r="N86" i="16"/>
  <c r="L86" i="16"/>
  <c r="J86" i="16"/>
  <c r="I86" i="16"/>
  <c r="H86" i="16"/>
  <c r="F86" i="16"/>
  <c r="E86" i="16"/>
  <c r="N85" i="16"/>
  <c r="M85" i="16"/>
  <c r="L85" i="16"/>
  <c r="K85" i="16"/>
  <c r="J85" i="16"/>
  <c r="I85" i="16"/>
  <c r="H85" i="16"/>
  <c r="G85" i="16"/>
  <c r="F85" i="16"/>
  <c r="E85" i="16"/>
  <c r="N84" i="16"/>
  <c r="M84" i="16"/>
  <c r="K84" i="16"/>
  <c r="I84" i="16"/>
  <c r="G84" i="16"/>
  <c r="F84" i="16"/>
  <c r="E84" i="16"/>
  <c r="N83" i="16"/>
  <c r="M83" i="16"/>
  <c r="L83" i="16"/>
  <c r="K83" i="16"/>
  <c r="J83" i="16"/>
  <c r="I83" i="16"/>
  <c r="H83" i="16"/>
  <c r="G83" i="16"/>
  <c r="F83" i="16"/>
  <c r="E83" i="16"/>
  <c r="N82" i="16"/>
  <c r="L82" i="16"/>
  <c r="J82" i="16"/>
  <c r="H82" i="16"/>
  <c r="G82" i="16"/>
  <c r="F82" i="16"/>
  <c r="N81" i="16"/>
  <c r="M81" i="16"/>
  <c r="L81" i="16"/>
  <c r="K81" i="16"/>
  <c r="J81" i="16"/>
  <c r="I81" i="16"/>
  <c r="H81" i="16"/>
  <c r="G81" i="16"/>
  <c r="F81" i="16"/>
  <c r="E81" i="16"/>
  <c r="M80" i="16"/>
  <c r="K80" i="16"/>
  <c r="I80" i="16"/>
  <c r="H80" i="16"/>
  <c r="G80" i="16"/>
  <c r="E80" i="16"/>
  <c r="N79" i="16"/>
  <c r="M79" i="16"/>
  <c r="L79" i="16"/>
  <c r="K79" i="16"/>
  <c r="J79" i="16"/>
  <c r="I79" i="16"/>
  <c r="H79" i="16"/>
  <c r="G79" i="16"/>
  <c r="F79" i="16"/>
  <c r="E79" i="16"/>
  <c r="N78" i="16"/>
  <c r="M78" i="16"/>
  <c r="L78" i="16"/>
  <c r="J78" i="16"/>
  <c r="I78" i="16"/>
  <c r="H78" i="16"/>
  <c r="F78" i="16"/>
  <c r="N77" i="16"/>
  <c r="M77" i="16"/>
  <c r="L77" i="16"/>
  <c r="K77" i="16"/>
  <c r="J77" i="16"/>
  <c r="I77" i="16"/>
  <c r="H77" i="16"/>
  <c r="G77" i="16"/>
  <c r="F77" i="16"/>
  <c r="E77" i="16"/>
  <c r="N76" i="16"/>
  <c r="M76" i="16"/>
  <c r="K76" i="16"/>
  <c r="J76" i="16"/>
  <c r="I76" i="16"/>
  <c r="G76" i="16"/>
  <c r="E76" i="16"/>
  <c r="N75" i="16"/>
  <c r="M75" i="16"/>
  <c r="L75" i="16"/>
  <c r="K75" i="16"/>
  <c r="J75" i="16"/>
  <c r="I75" i="16"/>
  <c r="H75" i="16"/>
  <c r="G75" i="16"/>
  <c r="F75" i="16"/>
  <c r="E75" i="16"/>
  <c r="N74" i="16"/>
  <c r="L74" i="16"/>
  <c r="K74" i="16"/>
  <c r="J74" i="16"/>
  <c r="H74" i="16"/>
  <c r="G74" i="16"/>
  <c r="F74" i="16"/>
  <c r="N73" i="16"/>
  <c r="M73" i="16"/>
  <c r="L73" i="16"/>
  <c r="K73" i="16"/>
  <c r="J73" i="16"/>
  <c r="I73" i="16"/>
  <c r="H73" i="16"/>
  <c r="G73" i="16"/>
  <c r="F73" i="16"/>
  <c r="E73" i="16"/>
  <c r="M72" i="16"/>
  <c r="L72" i="16"/>
  <c r="K72" i="16"/>
  <c r="I72" i="16"/>
  <c r="H72" i="16"/>
  <c r="G72" i="16"/>
  <c r="E72" i="16"/>
  <c r="N71" i="16"/>
  <c r="M71" i="16"/>
  <c r="L71" i="16"/>
  <c r="K71" i="16"/>
  <c r="J71" i="16"/>
  <c r="I71" i="16"/>
  <c r="H71" i="16"/>
  <c r="G71" i="16"/>
  <c r="F71" i="16"/>
  <c r="E71" i="16"/>
  <c r="N70" i="16"/>
  <c r="L70" i="16"/>
  <c r="J70" i="16"/>
  <c r="I70" i="16"/>
  <c r="H70" i="16"/>
  <c r="F70" i="16"/>
  <c r="E70" i="16"/>
  <c r="N69" i="16"/>
  <c r="M69" i="16"/>
  <c r="L69" i="16"/>
  <c r="K69" i="16"/>
  <c r="J69" i="16"/>
  <c r="I69" i="16"/>
  <c r="H69" i="16"/>
  <c r="G69" i="16"/>
  <c r="F69" i="16"/>
  <c r="E69" i="16"/>
  <c r="M68" i="16"/>
  <c r="K68" i="16"/>
  <c r="J68" i="16"/>
  <c r="I68" i="16"/>
  <c r="G68" i="16"/>
  <c r="F68" i="16"/>
  <c r="E68" i="16"/>
  <c r="N67" i="16"/>
  <c r="M67" i="16"/>
  <c r="L67" i="16"/>
  <c r="K67" i="16"/>
  <c r="J67" i="16"/>
  <c r="I67" i="16"/>
  <c r="H67" i="16"/>
  <c r="G67" i="16"/>
  <c r="F67" i="16"/>
  <c r="E67" i="16"/>
  <c r="N66" i="16"/>
  <c r="L66" i="16"/>
  <c r="K66" i="16"/>
  <c r="J66" i="16"/>
  <c r="H66" i="16"/>
  <c r="F66" i="16"/>
  <c r="N65" i="16"/>
  <c r="M65" i="16"/>
  <c r="L65" i="16"/>
  <c r="K65" i="16"/>
  <c r="J65" i="16"/>
  <c r="I65" i="16"/>
  <c r="H65" i="16"/>
  <c r="G65" i="16"/>
  <c r="F65" i="16"/>
  <c r="E65" i="16"/>
  <c r="M64" i="16"/>
  <c r="L64" i="16"/>
  <c r="K64" i="16"/>
  <c r="I64" i="16"/>
  <c r="H64" i="16"/>
  <c r="G64" i="16"/>
  <c r="E64" i="16"/>
  <c r="N63" i="16"/>
  <c r="M63" i="16"/>
  <c r="L63" i="16"/>
  <c r="K63" i="16"/>
  <c r="J63" i="16"/>
  <c r="I63" i="16"/>
  <c r="H63" i="16"/>
  <c r="G63" i="16"/>
  <c r="F63" i="16"/>
  <c r="E63" i="16"/>
  <c r="N62" i="16"/>
  <c r="M62" i="16"/>
  <c r="L62" i="16"/>
  <c r="J62" i="16"/>
  <c r="H62" i="16"/>
  <c r="F62" i="16"/>
  <c r="E62" i="16"/>
  <c r="N61" i="16"/>
  <c r="M61" i="16"/>
  <c r="L61" i="16"/>
  <c r="K61" i="16"/>
  <c r="J61" i="16"/>
  <c r="I61" i="16"/>
  <c r="H61" i="16"/>
  <c r="G61" i="16"/>
  <c r="F61" i="16"/>
  <c r="E61" i="16"/>
  <c r="N60" i="16"/>
  <c r="M60" i="16"/>
  <c r="K60" i="16"/>
  <c r="J60" i="16"/>
  <c r="I60" i="16"/>
  <c r="G60" i="16"/>
  <c r="F60" i="16"/>
  <c r="E60" i="16"/>
  <c r="N59" i="16"/>
  <c r="M59" i="16"/>
  <c r="L59" i="16"/>
  <c r="K59" i="16"/>
  <c r="J59" i="16"/>
  <c r="I59" i="16"/>
  <c r="H59" i="16"/>
  <c r="G59" i="16"/>
  <c r="F59" i="16"/>
  <c r="E59" i="16"/>
  <c r="N58" i="16"/>
  <c r="L58" i="16"/>
  <c r="K58" i="16"/>
  <c r="J58" i="16"/>
  <c r="H58" i="16"/>
  <c r="G58" i="16"/>
  <c r="F58" i="16"/>
  <c r="N57" i="16"/>
  <c r="M57" i="16"/>
  <c r="L57" i="16"/>
  <c r="K57" i="16"/>
  <c r="J57" i="16"/>
  <c r="I57" i="16"/>
  <c r="H57" i="16"/>
  <c r="G57" i="16"/>
  <c r="F57" i="16"/>
  <c r="E57" i="16"/>
  <c r="M56" i="16"/>
  <c r="L56" i="16"/>
  <c r="K56" i="16"/>
  <c r="I56" i="16"/>
  <c r="H56" i="16"/>
  <c r="G56" i="16"/>
  <c r="E56" i="16"/>
  <c r="N55" i="16"/>
  <c r="M55" i="16"/>
  <c r="L55" i="16"/>
  <c r="K55" i="16"/>
  <c r="J55" i="16"/>
  <c r="I55" i="16"/>
  <c r="H55" i="16"/>
  <c r="G55" i="16"/>
  <c r="F55" i="16"/>
  <c r="E55" i="16"/>
  <c r="N54" i="16"/>
  <c r="M54" i="16"/>
  <c r="L54" i="16"/>
  <c r="J54" i="16"/>
  <c r="I54" i="16"/>
  <c r="H54" i="16"/>
  <c r="F54" i="16"/>
  <c r="E54" i="16"/>
  <c r="N53" i="16"/>
  <c r="M53" i="16"/>
  <c r="L53" i="16"/>
  <c r="K53" i="16"/>
  <c r="J53" i="16"/>
  <c r="I53" i="16"/>
  <c r="H53" i="16"/>
  <c r="G53" i="16"/>
  <c r="F53" i="16"/>
  <c r="E53" i="16"/>
  <c r="N52" i="16"/>
  <c r="M52" i="16"/>
  <c r="K52" i="16"/>
  <c r="J52" i="16"/>
  <c r="I52" i="16"/>
  <c r="G52" i="16"/>
  <c r="F52" i="16"/>
  <c r="E52" i="16"/>
  <c r="N51" i="16"/>
  <c r="M51" i="16"/>
  <c r="L51" i="16"/>
  <c r="K51" i="16"/>
  <c r="J51" i="16"/>
  <c r="I51" i="16"/>
  <c r="H51" i="16"/>
  <c r="G51" i="16"/>
  <c r="F51" i="16"/>
  <c r="E51" i="16"/>
  <c r="N50" i="16"/>
  <c r="L50" i="16"/>
  <c r="K50" i="16"/>
  <c r="J50" i="16"/>
  <c r="H50" i="16"/>
  <c r="G50" i="16"/>
  <c r="F50" i="16"/>
  <c r="N49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I48" i="16"/>
  <c r="H48" i="16"/>
  <c r="G48" i="16"/>
  <c r="E48" i="16"/>
  <c r="N47" i="16"/>
  <c r="M47" i="16"/>
  <c r="L47" i="16"/>
  <c r="K47" i="16"/>
  <c r="J47" i="16"/>
  <c r="I47" i="16"/>
  <c r="H47" i="16"/>
  <c r="G47" i="16"/>
  <c r="F47" i="16"/>
  <c r="E47" i="16"/>
  <c r="N46" i="16"/>
  <c r="M46" i="16"/>
  <c r="L46" i="16"/>
  <c r="J46" i="16"/>
  <c r="I46" i="16"/>
  <c r="H46" i="16"/>
  <c r="F46" i="16"/>
  <c r="E46" i="16"/>
  <c r="N45" i="16"/>
  <c r="M45" i="16"/>
  <c r="L45" i="16"/>
  <c r="K45" i="16"/>
  <c r="J45" i="16"/>
  <c r="I45" i="16"/>
  <c r="H45" i="16"/>
  <c r="G45" i="16"/>
  <c r="F45" i="16"/>
  <c r="E45" i="16"/>
  <c r="N44" i="16"/>
  <c r="M44" i="16"/>
  <c r="K44" i="16"/>
  <c r="J44" i="16"/>
  <c r="I44" i="16"/>
  <c r="G44" i="16"/>
  <c r="F44" i="16"/>
  <c r="E44" i="16"/>
  <c r="N43" i="16"/>
  <c r="M43" i="16"/>
  <c r="L43" i="16"/>
  <c r="K43" i="16"/>
  <c r="J43" i="16"/>
  <c r="I43" i="16"/>
  <c r="H43" i="16"/>
  <c r="G43" i="16"/>
  <c r="F43" i="16"/>
  <c r="E43" i="16"/>
  <c r="N42" i="16"/>
  <c r="L42" i="16"/>
  <c r="K42" i="16"/>
  <c r="J42" i="16"/>
  <c r="H42" i="16"/>
  <c r="G42" i="16"/>
  <c r="F42" i="16"/>
  <c r="N41" i="16"/>
  <c r="M41" i="16"/>
  <c r="L41" i="16"/>
  <c r="K41" i="16"/>
  <c r="J41" i="16"/>
  <c r="I41" i="16"/>
  <c r="H41" i="16"/>
  <c r="G41" i="16"/>
  <c r="F41" i="16"/>
  <c r="E41" i="16"/>
  <c r="M40" i="16"/>
  <c r="L40" i="16"/>
  <c r="K40" i="16"/>
  <c r="I40" i="16"/>
  <c r="H40" i="16"/>
  <c r="G40" i="16"/>
  <c r="E40" i="16"/>
  <c r="N39" i="16"/>
  <c r="M39" i="16"/>
  <c r="L39" i="16"/>
  <c r="K39" i="16"/>
  <c r="J39" i="16"/>
  <c r="I39" i="16"/>
  <c r="H39" i="16"/>
  <c r="G39" i="16"/>
  <c r="F39" i="16"/>
  <c r="E39" i="16"/>
  <c r="N38" i="16"/>
  <c r="M38" i="16"/>
  <c r="L38" i="16"/>
  <c r="J38" i="16"/>
  <c r="I38" i="16"/>
  <c r="H38" i="16"/>
  <c r="F38" i="16"/>
  <c r="E38" i="16"/>
  <c r="N37" i="16"/>
  <c r="M37" i="16"/>
  <c r="L37" i="16"/>
  <c r="K37" i="16"/>
  <c r="J37" i="16"/>
  <c r="I37" i="16"/>
  <c r="H37" i="16"/>
  <c r="G37" i="16"/>
  <c r="F37" i="16"/>
  <c r="E37" i="16"/>
  <c r="N36" i="16"/>
  <c r="M36" i="16"/>
  <c r="K36" i="16"/>
  <c r="J36" i="16"/>
  <c r="I36" i="16"/>
  <c r="G36" i="16"/>
  <c r="F36" i="16"/>
  <c r="E36" i="16"/>
  <c r="N35" i="16"/>
  <c r="M35" i="16"/>
  <c r="L35" i="16"/>
  <c r="K35" i="16"/>
  <c r="J35" i="16"/>
  <c r="I35" i="16"/>
  <c r="H35" i="16"/>
  <c r="G35" i="16"/>
  <c r="F35" i="16"/>
  <c r="E35" i="16"/>
  <c r="N34" i="16"/>
  <c r="L34" i="16"/>
  <c r="K34" i="16"/>
  <c r="J34" i="16"/>
  <c r="H34" i="16"/>
  <c r="G34" i="16"/>
  <c r="F34" i="16"/>
  <c r="N33" i="16"/>
  <c r="M33" i="16"/>
  <c r="L33" i="16"/>
  <c r="K33" i="16"/>
  <c r="J33" i="16"/>
  <c r="I33" i="16"/>
  <c r="H33" i="16"/>
  <c r="G33" i="16"/>
  <c r="F33" i="16"/>
  <c r="E33" i="16"/>
  <c r="K32" i="16"/>
  <c r="J32" i="16"/>
  <c r="H32" i="16"/>
  <c r="G32" i="16"/>
  <c r="F32" i="16"/>
  <c r="M139" i="15"/>
  <c r="K139" i="15"/>
  <c r="J139" i="15"/>
  <c r="I139" i="15"/>
  <c r="G139" i="15"/>
  <c r="F139" i="15"/>
  <c r="E139" i="15"/>
  <c r="L138" i="15"/>
  <c r="K138" i="15"/>
  <c r="J138" i="15"/>
  <c r="H138" i="15"/>
  <c r="G138" i="15"/>
  <c r="F138" i="15"/>
  <c r="N137" i="15"/>
  <c r="L137" i="15"/>
  <c r="K137" i="15"/>
  <c r="J137" i="15"/>
  <c r="H137" i="15"/>
  <c r="G137" i="15"/>
  <c r="F137" i="15"/>
  <c r="M136" i="15"/>
  <c r="L136" i="15"/>
  <c r="K136" i="15"/>
  <c r="I136" i="15"/>
  <c r="G136" i="15"/>
  <c r="F136" i="15"/>
  <c r="E136" i="15"/>
  <c r="M135" i="15"/>
  <c r="K135" i="15"/>
  <c r="I135" i="15"/>
  <c r="G135" i="15"/>
  <c r="E135" i="15"/>
  <c r="N134" i="15"/>
  <c r="L134" i="15"/>
  <c r="J134" i="15"/>
  <c r="I134" i="15"/>
  <c r="G134" i="15"/>
  <c r="F134" i="15"/>
  <c r="E134" i="15"/>
  <c r="N133" i="15"/>
  <c r="L133" i="15"/>
  <c r="J133" i="15"/>
  <c r="H133" i="15"/>
  <c r="F133" i="15"/>
  <c r="E133" i="15"/>
  <c r="N132" i="15"/>
  <c r="K132" i="15"/>
  <c r="J132" i="15"/>
  <c r="I132" i="15"/>
  <c r="G132" i="15"/>
  <c r="F132" i="15"/>
  <c r="M131" i="15"/>
  <c r="K131" i="15"/>
  <c r="J131" i="15"/>
  <c r="I131" i="15"/>
  <c r="G131" i="15"/>
  <c r="F131" i="15"/>
  <c r="E131" i="15"/>
  <c r="N130" i="15"/>
  <c r="L130" i="15"/>
  <c r="K130" i="15"/>
  <c r="AJ142" i="15" s="1"/>
  <c r="J130" i="15"/>
  <c r="H130" i="15"/>
  <c r="F130" i="15"/>
  <c r="N129" i="15"/>
  <c r="L129" i="15"/>
  <c r="K129" i="15"/>
  <c r="J129" i="15"/>
  <c r="H129" i="15"/>
  <c r="F129" i="15"/>
  <c r="N128" i="15"/>
  <c r="M128" i="15"/>
  <c r="K128" i="15"/>
  <c r="J128" i="15"/>
  <c r="I128" i="15"/>
  <c r="F128" i="15"/>
  <c r="E128" i="15"/>
  <c r="M127" i="15"/>
  <c r="K127" i="15"/>
  <c r="I127" i="15"/>
  <c r="G127" i="15"/>
  <c r="E127" i="15"/>
  <c r="N126" i="15"/>
  <c r="M126" i="15"/>
  <c r="L126" i="15"/>
  <c r="J126" i="15"/>
  <c r="H126" i="15"/>
  <c r="F126" i="15"/>
  <c r="E126" i="15"/>
  <c r="N125" i="15"/>
  <c r="L125" i="15"/>
  <c r="J125" i="15"/>
  <c r="I125" i="15"/>
  <c r="H125" i="15"/>
  <c r="F125" i="15"/>
  <c r="E125" i="15"/>
  <c r="N124" i="15"/>
  <c r="M124" i="15"/>
  <c r="K124" i="15"/>
  <c r="J124" i="15"/>
  <c r="I124" i="15"/>
  <c r="G124" i="15"/>
  <c r="F124" i="15"/>
  <c r="E124" i="15"/>
  <c r="M123" i="15"/>
  <c r="K123" i="15"/>
  <c r="I123" i="15"/>
  <c r="G123" i="15"/>
  <c r="F123" i="15"/>
  <c r="E123" i="15"/>
  <c r="L122" i="15"/>
  <c r="K122" i="15"/>
  <c r="J122" i="15"/>
  <c r="H122" i="15"/>
  <c r="G122" i="15"/>
  <c r="F122" i="15"/>
  <c r="N121" i="15"/>
  <c r="L121" i="15"/>
  <c r="K121" i="15"/>
  <c r="J121" i="15"/>
  <c r="H121" i="15"/>
  <c r="G121" i="15"/>
  <c r="F121" i="15"/>
  <c r="M120" i="15"/>
  <c r="L120" i="15"/>
  <c r="K120" i="15"/>
  <c r="J120" i="15"/>
  <c r="I120" i="15"/>
  <c r="H120" i="15"/>
  <c r="G120" i="15"/>
  <c r="E120" i="15"/>
  <c r="M119" i="15"/>
  <c r="K119" i="15"/>
  <c r="I119" i="15"/>
  <c r="G119" i="15"/>
  <c r="E119" i="15"/>
  <c r="N118" i="15"/>
  <c r="M118" i="15"/>
  <c r="J118" i="15"/>
  <c r="I118" i="15"/>
  <c r="F118" i="15"/>
  <c r="E118" i="15"/>
  <c r="N117" i="15"/>
  <c r="L117" i="15"/>
  <c r="J117" i="15"/>
  <c r="H117" i="15"/>
  <c r="F117" i="15"/>
  <c r="E117" i="15"/>
  <c r="N116" i="15"/>
  <c r="M116" i="15"/>
  <c r="K116" i="15"/>
  <c r="J116" i="15"/>
  <c r="G116" i="15"/>
  <c r="F116" i="15"/>
  <c r="E116" i="15"/>
  <c r="M115" i="15"/>
  <c r="K115" i="15"/>
  <c r="J115" i="15"/>
  <c r="I115" i="15"/>
  <c r="G115" i="15"/>
  <c r="F115" i="15"/>
  <c r="E115" i="15"/>
  <c r="N114" i="15"/>
  <c r="L114" i="15"/>
  <c r="K114" i="15"/>
  <c r="J114" i="15"/>
  <c r="I114" i="15"/>
  <c r="H114" i="15"/>
  <c r="G114" i="15"/>
  <c r="F114" i="15"/>
  <c r="N113" i="15"/>
  <c r="L113" i="15"/>
  <c r="J113" i="15"/>
  <c r="H113" i="15"/>
  <c r="F113" i="15"/>
  <c r="M112" i="15"/>
  <c r="L112" i="15"/>
  <c r="K112" i="15"/>
  <c r="J112" i="15"/>
  <c r="I112" i="15"/>
  <c r="H112" i="15"/>
  <c r="G112" i="15"/>
  <c r="E112" i="15"/>
  <c r="M111" i="15"/>
  <c r="K111" i="15"/>
  <c r="I111" i="15"/>
  <c r="G111" i="15"/>
  <c r="E111" i="15"/>
  <c r="N110" i="15"/>
  <c r="M110" i="15"/>
  <c r="L110" i="15"/>
  <c r="K110" i="15"/>
  <c r="J110" i="15"/>
  <c r="I110" i="15"/>
  <c r="H110" i="15"/>
  <c r="F110" i="15"/>
  <c r="E110" i="15"/>
  <c r="N109" i="15"/>
  <c r="M109" i="15"/>
  <c r="L109" i="15"/>
  <c r="J109" i="15"/>
  <c r="H109" i="15"/>
  <c r="F109" i="15"/>
  <c r="E109" i="15"/>
  <c r="N108" i="15"/>
  <c r="M108" i="15"/>
  <c r="L108" i="15"/>
  <c r="K108" i="15"/>
  <c r="J108" i="15"/>
  <c r="I108" i="15"/>
  <c r="H108" i="15"/>
  <c r="G108" i="15"/>
  <c r="F108" i="15"/>
  <c r="E108" i="15"/>
  <c r="N107" i="15"/>
  <c r="M107" i="15"/>
  <c r="K107" i="15"/>
  <c r="I107" i="15"/>
  <c r="G107" i="15"/>
  <c r="E107" i="15"/>
  <c r="N106" i="15"/>
  <c r="L106" i="15"/>
  <c r="K106" i="15"/>
  <c r="J106" i="15"/>
  <c r="I106" i="15"/>
  <c r="H106" i="15"/>
  <c r="G106" i="15"/>
  <c r="F106" i="15"/>
  <c r="N105" i="15"/>
  <c r="L105" i="15"/>
  <c r="K105" i="15"/>
  <c r="J105" i="15"/>
  <c r="H105" i="15"/>
  <c r="G105" i="15"/>
  <c r="F105" i="15"/>
  <c r="M104" i="15"/>
  <c r="L104" i="15"/>
  <c r="K104" i="15"/>
  <c r="J104" i="15"/>
  <c r="I104" i="15"/>
  <c r="H104" i="15"/>
  <c r="G104" i="15"/>
  <c r="E104" i="15"/>
  <c r="M103" i="15"/>
  <c r="L103" i="15"/>
  <c r="K103" i="15"/>
  <c r="I103" i="15"/>
  <c r="H103" i="15"/>
  <c r="G103" i="15"/>
  <c r="E103" i="15"/>
  <c r="N102" i="15"/>
  <c r="M102" i="15"/>
  <c r="L102" i="15"/>
  <c r="K102" i="15"/>
  <c r="J102" i="15"/>
  <c r="I102" i="15"/>
  <c r="H102" i="15"/>
  <c r="F102" i="15"/>
  <c r="E102" i="15"/>
  <c r="N101" i="15"/>
  <c r="M101" i="15"/>
  <c r="L101" i="15"/>
  <c r="J101" i="15"/>
  <c r="I101" i="15"/>
  <c r="H101" i="15"/>
  <c r="F101" i="15"/>
  <c r="E101" i="15"/>
  <c r="N100" i="15"/>
  <c r="M100" i="15"/>
  <c r="K100" i="15"/>
  <c r="J100" i="15"/>
  <c r="I100" i="15"/>
  <c r="G100" i="15"/>
  <c r="F100" i="15"/>
  <c r="E100" i="15"/>
  <c r="M99" i="15"/>
  <c r="K99" i="15"/>
  <c r="I99" i="15"/>
  <c r="G99" i="15"/>
  <c r="F99" i="15"/>
  <c r="E99" i="15"/>
  <c r="N98" i="15"/>
  <c r="M98" i="15"/>
  <c r="L98" i="15"/>
  <c r="K98" i="15"/>
  <c r="J98" i="15"/>
  <c r="I98" i="15"/>
  <c r="H98" i="15"/>
  <c r="G98" i="15"/>
  <c r="F98" i="15"/>
  <c r="E98" i="15"/>
  <c r="N97" i="15"/>
  <c r="L97" i="15"/>
  <c r="J97" i="15"/>
  <c r="H97" i="15"/>
  <c r="G97" i="15"/>
  <c r="F97" i="15"/>
  <c r="N96" i="15"/>
  <c r="M96" i="15"/>
  <c r="L96" i="15"/>
  <c r="K96" i="15"/>
  <c r="J96" i="15"/>
  <c r="I96" i="15"/>
  <c r="H96" i="15"/>
  <c r="G96" i="15"/>
  <c r="F96" i="15"/>
  <c r="E96" i="15"/>
  <c r="M95" i="15"/>
  <c r="K95" i="15"/>
  <c r="I95" i="15"/>
  <c r="H95" i="15"/>
  <c r="G95" i="15"/>
  <c r="E95" i="15"/>
  <c r="N94" i="15"/>
  <c r="M94" i="15"/>
  <c r="L94" i="15"/>
  <c r="K94" i="15"/>
  <c r="J94" i="15"/>
  <c r="I94" i="15"/>
  <c r="H94" i="15"/>
  <c r="G94" i="15"/>
  <c r="F94" i="15"/>
  <c r="E94" i="15"/>
  <c r="N93" i="15"/>
  <c r="M93" i="15"/>
  <c r="L93" i="15"/>
  <c r="J93" i="15"/>
  <c r="H93" i="15"/>
  <c r="F93" i="15"/>
  <c r="E93" i="15"/>
  <c r="N92" i="15"/>
  <c r="M92" i="15"/>
  <c r="L92" i="15"/>
  <c r="K92" i="15"/>
  <c r="J92" i="15"/>
  <c r="I92" i="15"/>
  <c r="H92" i="15"/>
  <c r="G92" i="15"/>
  <c r="F92" i="15"/>
  <c r="E92" i="15"/>
  <c r="N91" i="15"/>
  <c r="M91" i="15"/>
  <c r="K91" i="15"/>
  <c r="J91" i="15"/>
  <c r="I91" i="15"/>
  <c r="G91" i="15"/>
  <c r="E91" i="15"/>
  <c r="N90" i="15"/>
  <c r="M90" i="15"/>
  <c r="L90" i="15"/>
  <c r="K90" i="15"/>
  <c r="J90" i="15"/>
  <c r="I90" i="15"/>
  <c r="H90" i="15"/>
  <c r="G90" i="15"/>
  <c r="F90" i="15"/>
  <c r="E90" i="15"/>
  <c r="N89" i="15"/>
  <c r="L89" i="15"/>
  <c r="K89" i="15"/>
  <c r="J89" i="15"/>
  <c r="H89" i="15"/>
  <c r="G89" i="15"/>
  <c r="F89" i="15"/>
  <c r="N88" i="15"/>
  <c r="M88" i="15"/>
  <c r="L88" i="15"/>
  <c r="K88" i="15"/>
  <c r="J88" i="15"/>
  <c r="I88" i="15"/>
  <c r="H88" i="15"/>
  <c r="G88" i="15"/>
  <c r="F88" i="15"/>
  <c r="E88" i="15"/>
  <c r="M87" i="15"/>
  <c r="L87" i="15"/>
  <c r="K87" i="15"/>
  <c r="I87" i="15"/>
  <c r="H87" i="15"/>
  <c r="G87" i="15"/>
  <c r="E87" i="15"/>
  <c r="N86" i="15"/>
  <c r="M86" i="15"/>
  <c r="L86" i="15"/>
  <c r="K86" i="15"/>
  <c r="J86" i="15"/>
  <c r="I86" i="15"/>
  <c r="H86" i="15"/>
  <c r="G86" i="15"/>
  <c r="F86" i="15"/>
  <c r="E86" i="15"/>
  <c r="N85" i="15"/>
  <c r="M85" i="15"/>
  <c r="L85" i="15"/>
  <c r="J85" i="15"/>
  <c r="I85" i="15"/>
  <c r="H85" i="15"/>
  <c r="F85" i="15"/>
  <c r="E85" i="15"/>
  <c r="N84" i="15"/>
  <c r="M84" i="15"/>
  <c r="L84" i="15"/>
  <c r="K84" i="15"/>
  <c r="J84" i="15"/>
  <c r="I84" i="15"/>
  <c r="H84" i="15"/>
  <c r="G84" i="15"/>
  <c r="F84" i="15"/>
  <c r="E84" i="15"/>
  <c r="N83" i="15"/>
  <c r="M83" i="15"/>
  <c r="K83" i="15"/>
  <c r="J83" i="15"/>
  <c r="I83" i="15"/>
  <c r="G83" i="15"/>
  <c r="F83" i="15"/>
  <c r="E83" i="15"/>
  <c r="N82" i="15"/>
  <c r="M82" i="15"/>
  <c r="L82" i="15"/>
  <c r="K82" i="15"/>
  <c r="J82" i="15"/>
  <c r="I82" i="15"/>
  <c r="H82" i="15"/>
  <c r="G82" i="15"/>
  <c r="F82" i="15"/>
  <c r="E82" i="15"/>
  <c r="N81" i="15"/>
  <c r="L81" i="15"/>
  <c r="K81" i="15"/>
  <c r="J81" i="15"/>
  <c r="H81" i="15"/>
  <c r="G81" i="15"/>
  <c r="F81" i="15"/>
  <c r="N80" i="15"/>
  <c r="M80" i="15"/>
  <c r="L80" i="15"/>
  <c r="K80" i="15"/>
  <c r="J80" i="15"/>
  <c r="I80" i="15"/>
  <c r="H80" i="15"/>
  <c r="G80" i="15"/>
  <c r="F80" i="15"/>
  <c r="E80" i="15"/>
  <c r="M79" i="15"/>
  <c r="L79" i="15"/>
  <c r="K79" i="15"/>
  <c r="I79" i="15"/>
  <c r="H79" i="15"/>
  <c r="G79" i="15"/>
  <c r="E79" i="15"/>
  <c r="N78" i="15"/>
  <c r="M78" i="15"/>
  <c r="L78" i="15"/>
  <c r="K78" i="15"/>
  <c r="J78" i="15"/>
  <c r="I78" i="15"/>
  <c r="H78" i="15"/>
  <c r="G78" i="15"/>
  <c r="F78" i="15"/>
  <c r="E78" i="15"/>
  <c r="N77" i="15"/>
  <c r="M77" i="15"/>
  <c r="L77" i="15"/>
  <c r="J77" i="15"/>
  <c r="I77" i="15"/>
  <c r="H77" i="15"/>
  <c r="F77" i="15"/>
  <c r="E77" i="15"/>
  <c r="N76" i="15"/>
  <c r="M76" i="15"/>
  <c r="L76" i="15"/>
  <c r="K76" i="15"/>
  <c r="J76" i="15"/>
  <c r="I76" i="15"/>
  <c r="H76" i="15"/>
  <c r="G76" i="15"/>
  <c r="F76" i="15"/>
  <c r="E76" i="15"/>
  <c r="N75" i="15"/>
  <c r="M75" i="15"/>
  <c r="K75" i="15"/>
  <c r="J75" i="15"/>
  <c r="I75" i="15"/>
  <c r="G75" i="15"/>
  <c r="F75" i="15"/>
  <c r="E75" i="15"/>
  <c r="N74" i="15"/>
  <c r="M74" i="15"/>
  <c r="L74" i="15"/>
  <c r="K74" i="15"/>
  <c r="J74" i="15"/>
  <c r="I74" i="15"/>
  <c r="H74" i="15"/>
  <c r="G74" i="15"/>
  <c r="F74" i="15"/>
  <c r="E74" i="15"/>
  <c r="N73" i="15"/>
  <c r="L73" i="15"/>
  <c r="K73" i="15"/>
  <c r="J73" i="15"/>
  <c r="H73" i="15"/>
  <c r="G73" i="15"/>
  <c r="F73" i="15"/>
  <c r="N72" i="15"/>
  <c r="M72" i="15"/>
  <c r="L72" i="15"/>
  <c r="K72" i="15"/>
  <c r="J72" i="15"/>
  <c r="I72" i="15"/>
  <c r="H72" i="15"/>
  <c r="G72" i="15"/>
  <c r="F72" i="15"/>
  <c r="E72" i="15"/>
  <c r="M71" i="15"/>
  <c r="L71" i="15"/>
  <c r="K71" i="15"/>
  <c r="I71" i="15"/>
  <c r="H71" i="15"/>
  <c r="G71" i="15"/>
  <c r="E71" i="15"/>
  <c r="N70" i="15"/>
  <c r="M70" i="15"/>
  <c r="L70" i="15"/>
  <c r="K70" i="15"/>
  <c r="J70" i="15"/>
  <c r="I70" i="15"/>
  <c r="H70" i="15"/>
  <c r="G70" i="15"/>
  <c r="F70" i="15"/>
  <c r="E70" i="15"/>
  <c r="N69" i="15"/>
  <c r="M69" i="15"/>
  <c r="L69" i="15"/>
  <c r="J69" i="15"/>
  <c r="I69" i="15"/>
  <c r="H69" i="15"/>
  <c r="F69" i="15"/>
  <c r="E69" i="15"/>
  <c r="N68" i="15"/>
  <c r="M68" i="15"/>
  <c r="L68" i="15"/>
  <c r="K68" i="15"/>
  <c r="J68" i="15"/>
  <c r="I68" i="15"/>
  <c r="H68" i="15"/>
  <c r="G68" i="15"/>
  <c r="F68" i="15"/>
  <c r="E68" i="15"/>
  <c r="N67" i="15"/>
  <c r="M67" i="15"/>
  <c r="K67" i="15"/>
  <c r="J67" i="15"/>
  <c r="I67" i="15"/>
  <c r="H67" i="15"/>
  <c r="G67" i="15"/>
  <c r="F67" i="15"/>
  <c r="E67" i="15"/>
  <c r="N66" i="15"/>
  <c r="M66" i="15"/>
  <c r="L66" i="15"/>
  <c r="K66" i="15"/>
  <c r="J66" i="15"/>
  <c r="I66" i="15"/>
  <c r="H66" i="15"/>
  <c r="G66" i="15"/>
  <c r="F66" i="15"/>
  <c r="E66" i="15"/>
  <c r="N65" i="15"/>
  <c r="L65" i="15"/>
  <c r="K65" i="15"/>
  <c r="J65" i="15"/>
  <c r="H65" i="15"/>
  <c r="G65" i="15"/>
  <c r="F65" i="15"/>
  <c r="N64" i="15"/>
  <c r="M64" i="15"/>
  <c r="L64" i="15"/>
  <c r="K64" i="15"/>
  <c r="J64" i="15"/>
  <c r="I64" i="15"/>
  <c r="H64" i="15"/>
  <c r="G64" i="15"/>
  <c r="F64" i="15"/>
  <c r="E64" i="15"/>
  <c r="M63" i="15"/>
  <c r="L63" i="15"/>
  <c r="K63" i="15"/>
  <c r="I63" i="15"/>
  <c r="H63" i="15"/>
  <c r="G63" i="15"/>
  <c r="E63" i="15"/>
  <c r="N62" i="15"/>
  <c r="M62" i="15"/>
  <c r="L62" i="15"/>
  <c r="K62" i="15"/>
  <c r="J62" i="15"/>
  <c r="I62" i="15"/>
  <c r="H62" i="15"/>
  <c r="G62" i="15"/>
  <c r="F62" i="15"/>
  <c r="E62" i="15"/>
  <c r="N61" i="15"/>
  <c r="M61" i="15"/>
  <c r="L61" i="15"/>
  <c r="J61" i="15"/>
  <c r="I61" i="15"/>
  <c r="H61" i="15"/>
  <c r="F61" i="15"/>
  <c r="E61" i="15"/>
  <c r="N60" i="15"/>
  <c r="M60" i="15"/>
  <c r="L60" i="15"/>
  <c r="K60" i="15"/>
  <c r="J60" i="15"/>
  <c r="I60" i="15"/>
  <c r="H60" i="15"/>
  <c r="G60" i="15"/>
  <c r="F60" i="15"/>
  <c r="E60" i="15"/>
  <c r="N59" i="15"/>
  <c r="M59" i="15"/>
  <c r="K59" i="15"/>
  <c r="J59" i="15"/>
  <c r="I59" i="15"/>
  <c r="G59" i="15"/>
  <c r="F59" i="15"/>
  <c r="E59" i="15"/>
  <c r="N58" i="15"/>
  <c r="M58" i="15"/>
  <c r="L58" i="15"/>
  <c r="K58" i="15"/>
  <c r="J58" i="15"/>
  <c r="I58" i="15"/>
  <c r="H58" i="15"/>
  <c r="G58" i="15"/>
  <c r="F58" i="15"/>
  <c r="E58" i="15"/>
  <c r="N57" i="15"/>
  <c r="L57" i="15"/>
  <c r="K57" i="15"/>
  <c r="J57" i="15"/>
  <c r="H57" i="15"/>
  <c r="G57" i="15"/>
  <c r="F57" i="15"/>
  <c r="N56" i="15"/>
  <c r="M56" i="15"/>
  <c r="L56" i="15"/>
  <c r="K56" i="15"/>
  <c r="J56" i="15"/>
  <c r="I56" i="15"/>
  <c r="H56" i="15"/>
  <c r="G56" i="15"/>
  <c r="F56" i="15"/>
  <c r="E56" i="15"/>
  <c r="M55" i="15"/>
  <c r="L55" i="15"/>
  <c r="K55" i="15"/>
  <c r="I55" i="15"/>
  <c r="H55" i="15"/>
  <c r="G55" i="15"/>
  <c r="E55" i="15"/>
  <c r="N54" i="15"/>
  <c r="M54" i="15"/>
  <c r="L54" i="15"/>
  <c r="K54" i="15"/>
  <c r="J54" i="15"/>
  <c r="I54" i="15"/>
  <c r="H54" i="15"/>
  <c r="G54" i="15"/>
  <c r="F54" i="15"/>
  <c r="E54" i="15"/>
  <c r="N53" i="15"/>
  <c r="M53" i="15"/>
  <c r="L53" i="15"/>
  <c r="J53" i="15"/>
  <c r="I53" i="15"/>
  <c r="H53" i="15"/>
  <c r="F53" i="15"/>
  <c r="E53" i="15"/>
  <c r="N52" i="15"/>
  <c r="M52" i="15"/>
  <c r="L52" i="15"/>
  <c r="K52" i="15"/>
  <c r="J52" i="15"/>
  <c r="I52" i="15"/>
  <c r="H52" i="15"/>
  <c r="G52" i="15"/>
  <c r="F52" i="15"/>
  <c r="E52" i="15"/>
  <c r="N51" i="15"/>
  <c r="M51" i="15"/>
  <c r="K51" i="15"/>
  <c r="J51" i="15"/>
  <c r="I51" i="15"/>
  <c r="G51" i="15"/>
  <c r="F51" i="15"/>
  <c r="E51" i="15"/>
  <c r="N50" i="15"/>
  <c r="M50" i="15"/>
  <c r="L50" i="15"/>
  <c r="K50" i="15"/>
  <c r="J50" i="15"/>
  <c r="I50" i="15"/>
  <c r="H50" i="15"/>
  <c r="G50" i="15"/>
  <c r="F50" i="15"/>
  <c r="E50" i="15"/>
  <c r="N49" i="15"/>
  <c r="L49" i="15"/>
  <c r="K49" i="15"/>
  <c r="J49" i="15"/>
  <c r="H49" i="15"/>
  <c r="G49" i="15"/>
  <c r="F49" i="15"/>
  <c r="N48" i="15"/>
  <c r="M48" i="15"/>
  <c r="L48" i="15"/>
  <c r="K48" i="15"/>
  <c r="J48" i="15"/>
  <c r="I48" i="15"/>
  <c r="H48" i="15"/>
  <c r="G48" i="15"/>
  <c r="F48" i="15"/>
  <c r="E48" i="15"/>
  <c r="M47" i="15"/>
  <c r="L47" i="15"/>
  <c r="K47" i="15"/>
  <c r="I47" i="15"/>
  <c r="H47" i="15"/>
  <c r="G47" i="15"/>
  <c r="E47" i="15"/>
  <c r="N46" i="15"/>
  <c r="M46" i="15"/>
  <c r="L46" i="15"/>
  <c r="K46" i="15"/>
  <c r="J46" i="15"/>
  <c r="I46" i="15"/>
  <c r="H46" i="15"/>
  <c r="G46" i="15"/>
  <c r="F46" i="15"/>
  <c r="E46" i="15"/>
  <c r="N45" i="15"/>
  <c r="M45" i="15"/>
  <c r="L45" i="15"/>
  <c r="J45" i="15"/>
  <c r="I45" i="15"/>
  <c r="H45" i="15"/>
  <c r="F45" i="15"/>
  <c r="E45" i="15"/>
  <c r="N44" i="15"/>
  <c r="M44" i="15"/>
  <c r="L44" i="15"/>
  <c r="K44" i="15"/>
  <c r="J44" i="15"/>
  <c r="I44" i="15"/>
  <c r="H44" i="15"/>
  <c r="G44" i="15"/>
  <c r="F44" i="15"/>
  <c r="E44" i="15"/>
  <c r="N43" i="15"/>
  <c r="M43" i="15"/>
  <c r="K43" i="15"/>
  <c r="J43" i="15"/>
  <c r="I43" i="15"/>
  <c r="G43" i="15"/>
  <c r="F43" i="15"/>
  <c r="E43" i="15"/>
  <c r="N42" i="15"/>
  <c r="M42" i="15"/>
  <c r="L42" i="15"/>
  <c r="K42" i="15"/>
  <c r="J42" i="15"/>
  <c r="I42" i="15"/>
  <c r="H42" i="15"/>
  <c r="G42" i="15"/>
  <c r="F42" i="15"/>
  <c r="E42" i="15"/>
  <c r="N41" i="15"/>
  <c r="L41" i="15"/>
  <c r="K41" i="15"/>
  <c r="J41" i="15"/>
  <c r="H41" i="15"/>
  <c r="G41" i="15"/>
  <c r="F41" i="15"/>
  <c r="N40" i="15"/>
  <c r="M40" i="15"/>
  <c r="L40" i="15"/>
  <c r="K40" i="15"/>
  <c r="J40" i="15"/>
  <c r="I40" i="15"/>
  <c r="H40" i="15"/>
  <c r="G40" i="15"/>
  <c r="F40" i="15"/>
  <c r="E40" i="15"/>
  <c r="M39" i="15"/>
  <c r="L39" i="15"/>
  <c r="K39" i="15"/>
  <c r="I39" i="15"/>
  <c r="H39" i="15"/>
  <c r="G39" i="15"/>
  <c r="E39" i="15"/>
  <c r="N38" i="15"/>
  <c r="M38" i="15"/>
  <c r="L38" i="15"/>
  <c r="K38" i="15"/>
  <c r="J38" i="15"/>
  <c r="I38" i="15"/>
  <c r="H38" i="15"/>
  <c r="G38" i="15"/>
  <c r="F38" i="15"/>
  <c r="E38" i="15"/>
  <c r="N37" i="15"/>
  <c r="M37" i="15"/>
  <c r="L37" i="15"/>
  <c r="J37" i="15"/>
  <c r="I37" i="15"/>
  <c r="H37" i="15"/>
  <c r="F37" i="15"/>
  <c r="E37" i="15"/>
  <c r="N36" i="15"/>
  <c r="M36" i="15"/>
  <c r="L36" i="15"/>
  <c r="K36" i="15"/>
  <c r="J36" i="15"/>
  <c r="I36" i="15"/>
  <c r="H36" i="15"/>
  <c r="G36" i="15"/>
  <c r="F36" i="15"/>
  <c r="E36" i="15"/>
  <c r="N35" i="15"/>
  <c r="M35" i="15"/>
  <c r="K35" i="15"/>
  <c r="J35" i="15"/>
  <c r="I35" i="15"/>
  <c r="G35" i="15"/>
  <c r="F35" i="15"/>
  <c r="E35" i="15"/>
  <c r="N34" i="15"/>
  <c r="M34" i="15"/>
  <c r="L34" i="15"/>
  <c r="K34" i="15"/>
  <c r="J34" i="15"/>
  <c r="I34" i="15"/>
  <c r="H34" i="15"/>
  <c r="G34" i="15"/>
  <c r="F34" i="15"/>
  <c r="E34" i="15"/>
  <c r="N33" i="15"/>
  <c r="L33" i="15"/>
  <c r="K33" i="15"/>
  <c r="J33" i="15"/>
  <c r="H33" i="15"/>
  <c r="G33" i="15"/>
  <c r="F33" i="15"/>
  <c r="N32" i="15"/>
  <c r="M32" i="15"/>
  <c r="K32" i="15"/>
  <c r="I32" i="15"/>
  <c r="G32" i="15"/>
  <c r="E32" i="15"/>
  <c r="N139" i="14"/>
  <c r="K139" i="14"/>
  <c r="J139" i="14"/>
  <c r="H139" i="14"/>
  <c r="G139" i="14"/>
  <c r="F139" i="14"/>
  <c r="M138" i="14"/>
  <c r="K138" i="14"/>
  <c r="I138" i="14"/>
  <c r="G138" i="14"/>
  <c r="E138" i="14"/>
  <c r="N137" i="14"/>
  <c r="M137" i="14"/>
  <c r="L137" i="14"/>
  <c r="J137" i="14"/>
  <c r="I137" i="14"/>
  <c r="H137" i="14"/>
  <c r="F137" i="14"/>
  <c r="E137" i="14"/>
  <c r="N136" i="14"/>
  <c r="L136" i="14"/>
  <c r="K136" i="14"/>
  <c r="J136" i="14"/>
  <c r="H136" i="14"/>
  <c r="F136" i="14"/>
  <c r="N135" i="14"/>
  <c r="M135" i="14"/>
  <c r="K135" i="14"/>
  <c r="J135" i="14"/>
  <c r="I135" i="14"/>
  <c r="G135" i="14"/>
  <c r="F135" i="14"/>
  <c r="E135" i="14"/>
  <c r="M134" i="14"/>
  <c r="L134" i="14"/>
  <c r="K134" i="14"/>
  <c r="I134" i="14"/>
  <c r="G134" i="14"/>
  <c r="E134" i="14"/>
  <c r="N133" i="14"/>
  <c r="L133" i="14"/>
  <c r="K133" i="14"/>
  <c r="J133" i="14"/>
  <c r="H133" i="14"/>
  <c r="G133" i="14"/>
  <c r="F133" i="14"/>
  <c r="N132" i="14"/>
  <c r="M132" i="14"/>
  <c r="L132" i="14"/>
  <c r="J132" i="14"/>
  <c r="AI144" i="14" s="1"/>
  <c r="H132" i="14"/>
  <c r="F132" i="14"/>
  <c r="N131" i="14"/>
  <c r="M131" i="14"/>
  <c r="K131" i="14"/>
  <c r="J131" i="14"/>
  <c r="I131" i="14"/>
  <c r="G131" i="14"/>
  <c r="F131" i="14"/>
  <c r="E131" i="14"/>
  <c r="M130" i="14"/>
  <c r="K130" i="14"/>
  <c r="J130" i="14"/>
  <c r="I130" i="14"/>
  <c r="G130" i="14"/>
  <c r="F130" i="14"/>
  <c r="E130" i="14"/>
  <c r="N129" i="14"/>
  <c r="L129" i="14"/>
  <c r="K129" i="14"/>
  <c r="J129" i="14"/>
  <c r="H129" i="14"/>
  <c r="G129" i="14"/>
  <c r="F129" i="14"/>
  <c r="N128" i="14"/>
  <c r="L128" i="14"/>
  <c r="J128" i="14"/>
  <c r="H128" i="14"/>
  <c r="G128" i="14"/>
  <c r="F128" i="14"/>
  <c r="M127" i="14"/>
  <c r="L127" i="14"/>
  <c r="K127" i="14"/>
  <c r="I127" i="14"/>
  <c r="H127" i="14"/>
  <c r="G127" i="14"/>
  <c r="E127" i="14"/>
  <c r="M126" i="14"/>
  <c r="K126" i="14"/>
  <c r="I126" i="14"/>
  <c r="H126" i="14"/>
  <c r="G126" i="14"/>
  <c r="E126" i="14"/>
  <c r="N125" i="14"/>
  <c r="M125" i="14"/>
  <c r="L125" i="14"/>
  <c r="J125" i="14"/>
  <c r="I125" i="14"/>
  <c r="H125" i="14"/>
  <c r="F125" i="14"/>
  <c r="E125" i="14"/>
  <c r="N124" i="14"/>
  <c r="L124" i="14"/>
  <c r="J124" i="14"/>
  <c r="H124" i="14"/>
  <c r="F124" i="14"/>
  <c r="E124" i="14"/>
  <c r="N123" i="14"/>
  <c r="L123" i="14"/>
  <c r="K123" i="14"/>
  <c r="J123" i="14"/>
  <c r="G123" i="14"/>
  <c r="F123" i="14"/>
  <c r="N122" i="14"/>
  <c r="M122" i="14"/>
  <c r="K122" i="14"/>
  <c r="I122" i="14"/>
  <c r="G122" i="14"/>
  <c r="E122" i="14"/>
  <c r="N121" i="14"/>
  <c r="M121" i="14"/>
  <c r="L121" i="14"/>
  <c r="K121" i="14"/>
  <c r="J121" i="14"/>
  <c r="I121" i="14"/>
  <c r="H121" i="14"/>
  <c r="G121" i="14"/>
  <c r="F121" i="14"/>
  <c r="E121" i="14"/>
  <c r="N120" i="14"/>
  <c r="L120" i="14"/>
  <c r="J120" i="14"/>
  <c r="H120" i="14"/>
  <c r="F120" i="14"/>
  <c r="N119" i="14"/>
  <c r="M119" i="14"/>
  <c r="L119" i="14"/>
  <c r="K119" i="14"/>
  <c r="J119" i="14"/>
  <c r="I119" i="14"/>
  <c r="H119" i="14"/>
  <c r="G119" i="14"/>
  <c r="F119" i="14"/>
  <c r="E119" i="14"/>
  <c r="M118" i="14"/>
  <c r="K118" i="14"/>
  <c r="I118" i="14"/>
  <c r="G118" i="14"/>
  <c r="E118" i="14"/>
  <c r="N117" i="14"/>
  <c r="M117" i="14"/>
  <c r="L117" i="14"/>
  <c r="K117" i="14"/>
  <c r="J117" i="14"/>
  <c r="I117" i="14"/>
  <c r="H117" i="14"/>
  <c r="G117" i="14"/>
  <c r="F117" i="14"/>
  <c r="E117" i="14"/>
  <c r="N116" i="14"/>
  <c r="M116" i="14"/>
  <c r="L116" i="14"/>
  <c r="J116" i="14"/>
  <c r="I116" i="14"/>
  <c r="H116" i="14"/>
  <c r="F116" i="14"/>
  <c r="N115" i="14"/>
  <c r="M115" i="14"/>
  <c r="L115" i="14"/>
  <c r="K115" i="14"/>
  <c r="J115" i="14"/>
  <c r="I115" i="14"/>
  <c r="G115" i="14"/>
  <c r="F115" i="14"/>
  <c r="E115" i="14"/>
  <c r="N114" i="14"/>
  <c r="M114" i="14"/>
  <c r="K114" i="14"/>
  <c r="J114" i="14"/>
  <c r="I114" i="14"/>
  <c r="G114" i="14"/>
  <c r="E114" i="14"/>
  <c r="N113" i="14"/>
  <c r="L113" i="14"/>
  <c r="K113" i="14"/>
  <c r="J113" i="14"/>
  <c r="H113" i="14"/>
  <c r="G113" i="14"/>
  <c r="F113" i="14"/>
  <c r="N112" i="14"/>
  <c r="L112" i="14"/>
  <c r="J112" i="14"/>
  <c r="H112" i="14"/>
  <c r="G112" i="14"/>
  <c r="F112" i="14"/>
  <c r="M111" i="14"/>
  <c r="L111" i="14"/>
  <c r="K111" i="14"/>
  <c r="I111" i="14"/>
  <c r="H111" i="14"/>
  <c r="G111" i="14"/>
  <c r="E111" i="14"/>
  <c r="M110" i="14"/>
  <c r="K110" i="14"/>
  <c r="I110" i="14"/>
  <c r="H110" i="14"/>
  <c r="G110" i="14"/>
  <c r="E110" i="14"/>
  <c r="N109" i="14"/>
  <c r="M109" i="14"/>
  <c r="L109" i="14"/>
  <c r="J109" i="14"/>
  <c r="I109" i="14"/>
  <c r="H109" i="14"/>
  <c r="F109" i="14"/>
  <c r="E109" i="14"/>
  <c r="N108" i="14"/>
  <c r="L108" i="14"/>
  <c r="J108" i="14"/>
  <c r="I108" i="14"/>
  <c r="H108" i="14"/>
  <c r="F108" i="14"/>
  <c r="E108" i="14"/>
  <c r="N107" i="14"/>
  <c r="M107" i="14"/>
  <c r="L107" i="14"/>
  <c r="K107" i="14"/>
  <c r="J107" i="14"/>
  <c r="I107" i="14"/>
  <c r="H107" i="14"/>
  <c r="G107" i="14"/>
  <c r="F107" i="14"/>
  <c r="E107" i="14"/>
  <c r="N106" i="14"/>
  <c r="M106" i="14"/>
  <c r="K106" i="14"/>
  <c r="I106" i="14"/>
  <c r="G106" i="14"/>
  <c r="E106" i="14"/>
  <c r="N105" i="14"/>
  <c r="M105" i="14"/>
  <c r="L105" i="14"/>
  <c r="K105" i="14"/>
  <c r="J105" i="14"/>
  <c r="I105" i="14"/>
  <c r="H105" i="14"/>
  <c r="G105" i="14"/>
  <c r="F105" i="14"/>
  <c r="E105" i="14"/>
  <c r="N104" i="14"/>
  <c r="L104" i="14"/>
  <c r="K104" i="14"/>
  <c r="J104" i="14"/>
  <c r="H104" i="14"/>
  <c r="F104" i="14"/>
  <c r="N103" i="14"/>
  <c r="M103" i="14"/>
  <c r="L103" i="14"/>
  <c r="K103" i="14"/>
  <c r="J103" i="14"/>
  <c r="I103" i="14"/>
  <c r="H103" i="14"/>
  <c r="G103" i="14"/>
  <c r="F103" i="14"/>
  <c r="E103" i="14"/>
  <c r="M102" i="14"/>
  <c r="L102" i="14"/>
  <c r="K102" i="14"/>
  <c r="I102" i="14"/>
  <c r="G102" i="14"/>
  <c r="E102" i="14"/>
  <c r="N101" i="14"/>
  <c r="M101" i="14"/>
  <c r="L101" i="14"/>
  <c r="K101" i="14"/>
  <c r="J101" i="14"/>
  <c r="I101" i="14"/>
  <c r="H101" i="14"/>
  <c r="G101" i="14"/>
  <c r="F101" i="14"/>
  <c r="E101" i="14"/>
  <c r="N100" i="14"/>
  <c r="M100" i="14"/>
  <c r="L100" i="14"/>
  <c r="K100" i="14"/>
  <c r="J100" i="14"/>
  <c r="I100" i="14"/>
  <c r="H100" i="14"/>
  <c r="F100" i="14"/>
  <c r="E100" i="14"/>
  <c r="N99" i="14"/>
  <c r="M99" i="14"/>
  <c r="K99" i="14"/>
  <c r="J99" i="14"/>
  <c r="I99" i="14"/>
  <c r="G99" i="14"/>
  <c r="F99" i="14"/>
  <c r="E99" i="14"/>
  <c r="M98" i="14"/>
  <c r="K98" i="14"/>
  <c r="J98" i="14"/>
  <c r="I98" i="14"/>
  <c r="G98" i="14"/>
  <c r="F98" i="14"/>
  <c r="E98" i="14"/>
  <c r="N97" i="14"/>
  <c r="M97" i="14"/>
  <c r="L97" i="14"/>
  <c r="K97" i="14"/>
  <c r="J97" i="14"/>
  <c r="I97" i="14"/>
  <c r="H97" i="14"/>
  <c r="G97" i="14"/>
  <c r="F97" i="14"/>
  <c r="E97" i="14"/>
  <c r="N96" i="14"/>
  <c r="L96" i="14"/>
  <c r="J96" i="14"/>
  <c r="H96" i="14"/>
  <c r="G96" i="14"/>
  <c r="F96" i="14"/>
  <c r="N95" i="14"/>
  <c r="M95" i="14"/>
  <c r="L95" i="14"/>
  <c r="K95" i="14"/>
  <c r="J95" i="14"/>
  <c r="I95" i="14"/>
  <c r="H95" i="14"/>
  <c r="G95" i="14"/>
  <c r="F95" i="14"/>
  <c r="E95" i="14"/>
  <c r="M94" i="14"/>
  <c r="K94" i="14"/>
  <c r="I94" i="14"/>
  <c r="H94" i="14"/>
  <c r="G94" i="14"/>
  <c r="E94" i="14"/>
  <c r="N93" i="14"/>
  <c r="M93" i="14"/>
  <c r="L93" i="14"/>
  <c r="K93" i="14"/>
  <c r="J93" i="14"/>
  <c r="I93" i="14"/>
  <c r="H93" i="14"/>
  <c r="G93" i="14"/>
  <c r="F93" i="14"/>
  <c r="E93" i="14"/>
  <c r="N92" i="14"/>
  <c r="M92" i="14"/>
  <c r="L92" i="14"/>
  <c r="J92" i="14"/>
  <c r="H92" i="14"/>
  <c r="F92" i="14"/>
  <c r="E92" i="14"/>
  <c r="N91" i="14"/>
  <c r="M91" i="14"/>
  <c r="L91" i="14"/>
  <c r="K91" i="14"/>
  <c r="J91" i="14"/>
  <c r="I91" i="14"/>
  <c r="H91" i="14"/>
  <c r="G91" i="14"/>
  <c r="F91" i="14"/>
  <c r="E91" i="14"/>
  <c r="N90" i="14"/>
  <c r="M90" i="14"/>
  <c r="K90" i="14"/>
  <c r="J90" i="14"/>
  <c r="I90" i="14"/>
  <c r="G90" i="14"/>
  <c r="E90" i="14"/>
  <c r="N89" i="14"/>
  <c r="M89" i="14"/>
  <c r="L89" i="14"/>
  <c r="K89" i="14"/>
  <c r="J89" i="14"/>
  <c r="I89" i="14"/>
  <c r="H89" i="14"/>
  <c r="G89" i="14"/>
  <c r="F89" i="14"/>
  <c r="E89" i="14"/>
  <c r="N88" i="14"/>
  <c r="L88" i="14"/>
  <c r="K88" i="14"/>
  <c r="J88" i="14"/>
  <c r="H88" i="14"/>
  <c r="G88" i="14"/>
  <c r="F88" i="14"/>
  <c r="N87" i="14"/>
  <c r="M87" i="14"/>
  <c r="L87" i="14"/>
  <c r="K87" i="14"/>
  <c r="J87" i="14"/>
  <c r="I87" i="14"/>
  <c r="H87" i="14"/>
  <c r="G87" i="14"/>
  <c r="F87" i="14"/>
  <c r="E87" i="14"/>
  <c r="M86" i="14"/>
  <c r="L86" i="14"/>
  <c r="K86" i="14"/>
  <c r="I86" i="14"/>
  <c r="H86" i="14"/>
  <c r="G86" i="14"/>
  <c r="E86" i="14"/>
  <c r="N85" i="14"/>
  <c r="M85" i="14"/>
  <c r="L85" i="14"/>
  <c r="K85" i="14"/>
  <c r="J85" i="14"/>
  <c r="I85" i="14"/>
  <c r="H85" i="14"/>
  <c r="G85" i="14"/>
  <c r="F85" i="14"/>
  <c r="E85" i="14"/>
  <c r="N84" i="14"/>
  <c r="M84" i="14"/>
  <c r="L84" i="14"/>
  <c r="J84" i="14"/>
  <c r="I84" i="14"/>
  <c r="H84" i="14"/>
  <c r="F84" i="14"/>
  <c r="E84" i="14"/>
  <c r="N83" i="14"/>
  <c r="M83" i="14"/>
  <c r="L83" i="14"/>
  <c r="K83" i="14"/>
  <c r="J83" i="14"/>
  <c r="I83" i="14"/>
  <c r="H83" i="14"/>
  <c r="G83" i="14"/>
  <c r="F83" i="14"/>
  <c r="E83" i="14"/>
  <c r="N82" i="14"/>
  <c r="M82" i="14"/>
  <c r="K82" i="14"/>
  <c r="J82" i="14"/>
  <c r="I82" i="14"/>
  <c r="G82" i="14"/>
  <c r="F82" i="14"/>
  <c r="E82" i="14"/>
  <c r="N81" i="14"/>
  <c r="M81" i="14"/>
  <c r="L81" i="14"/>
  <c r="K81" i="14"/>
  <c r="J81" i="14"/>
  <c r="I81" i="14"/>
  <c r="H81" i="14"/>
  <c r="G81" i="14"/>
  <c r="F81" i="14"/>
  <c r="E81" i="14"/>
  <c r="N80" i="14"/>
  <c r="L80" i="14"/>
  <c r="K80" i="14"/>
  <c r="J80" i="14"/>
  <c r="H80" i="14"/>
  <c r="G80" i="14"/>
  <c r="F80" i="14"/>
  <c r="N79" i="14"/>
  <c r="M79" i="14"/>
  <c r="L79" i="14"/>
  <c r="K79" i="14"/>
  <c r="J79" i="14"/>
  <c r="I79" i="14"/>
  <c r="H79" i="14"/>
  <c r="G79" i="14"/>
  <c r="F79" i="14"/>
  <c r="E79" i="14"/>
  <c r="M78" i="14"/>
  <c r="L78" i="14"/>
  <c r="K78" i="14"/>
  <c r="I78" i="14"/>
  <c r="H78" i="14"/>
  <c r="G78" i="14"/>
  <c r="E78" i="14"/>
  <c r="N77" i="14"/>
  <c r="M77" i="14"/>
  <c r="L77" i="14"/>
  <c r="K77" i="14"/>
  <c r="J77" i="14"/>
  <c r="I77" i="14"/>
  <c r="H77" i="14"/>
  <c r="G77" i="14"/>
  <c r="F77" i="14"/>
  <c r="E77" i="14"/>
  <c r="N76" i="14"/>
  <c r="M76" i="14"/>
  <c r="L76" i="14"/>
  <c r="J76" i="14"/>
  <c r="I76" i="14"/>
  <c r="H76" i="14"/>
  <c r="F76" i="14"/>
  <c r="E76" i="14"/>
  <c r="N75" i="14"/>
  <c r="M75" i="14"/>
  <c r="L75" i="14"/>
  <c r="K75" i="14"/>
  <c r="J75" i="14"/>
  <c r="I75" i="14"/>
  <c r="H75" i="14"/>
  <c r="G75" i="14"/>
  <c r="F75" i="14"/>
  <c r="E75" i="14"/>
  <c r="N74" i="14"/>
  <c r="M74" i="14"/>
  <c r="K74" i="14"/>
  <c r="J74" i="14"/>
  <c r="I74" i="14"/>
  <c r="G74" i="14"/>
  <c r="F74" i="14"/>
  <c r="E74" i="14"/>
  <c r="N73" i="14"/>
  <c r="M73" i="14"/>
  <c r="L73" i="14"/>
  <c r="K73" i="14"/>
  <c r="J73" i="14"/>
  <c r="I73" i="14"/>
  <c r="H73" i="14"/>
  <c r="G73" i="14"/>
  <c r="F73" i="14"/>
  <c r="E73" i="14"/>
  <c r="N72" i="14"/>
  <c r="L72" i="14"/>
  <c r="K72" i="14"/>
  <c r="J72" i="14"/>
  <c r="H72" i="14"/>
  <c r="G72" i="14"/>
  <c r="F72" i="14"/>
  <c r="N71" i="14"/>
  <c r="M71" i="14"/>
  <c r="L71" i="14"/>
  <c r="K71" i="14"/>
  <c r="J71" i="14"/>
  <c r="I71" i="14"/>
  <c r="H71" i="14"/>
  <c r="G71" i="14"/>
  <c r="F71" i="14"/>
  <c r="E71" i="14"/>
  <c r="M70" i="14"/>
  <c r="L70" i="14"/>
  <c r="K70" i="14"/>
  <c r="I70" i="14"/>
  <c r="H70" i="14"/>
  <c r="G70" i="14"/>
  <c r="E70" i="14"/>
  <c r="N69" i="14"/>
  <c r="M69" i="14"/>
  <c r="L69" i="14"/>
  <c r="K69" i="14"/>
  <c r="J69" i="14"/>
  <c r="I69" i="14"/>
  <c r="H69" i="14"/>
  <c r="G69" i="14"/>
  <c r="F69" i="14"/>
  <c r="E69" i="14"/>
  <c r="N68" i="14"/>
  <c r="M68" i="14"/>
  <c r="L68" i="14"/>
  <c r="J68" i="14"/>
  <c r="I68" i="14"/>
  <c r="H68" i="14"/>
  <c r="F68" i="14"/>
  <c r="E68" i="14"/>
  <c r="N67" i="14"/>
  <c r="M67" i="14"/>
  <c r="L67" i="14"/>
  <c r="K67" i="14"/>
  <c r="J67" i="14"/>
  <c r="I67" i="14"/>
  <c r="H67" i="14"/>
  <c r="G67" i="14"/>
  <c r="F67" i="14"/>
  <c r="E67" i="14"/>
  <c r="N66" i="14"/>
  <c r="M66" i="14"/>
  <c r="K66" i="14"/>
  <c r="J66" i="14"/>
  <c r="I66" i="14"/>
  <c r="G66" i="14"/>
  <c r="F66" i="14"/>
  <c r="E66" i="14"/>
  <c r="N65" i="14"/>
  <c r="M65" i="14"/>
  <c r="L65" i="14"/>
  <c r="K65" i="14"/>
  <c r="J65" i="14"/>
  <c r="I65" i="14"/>
  <c r="H65" i="14"/>
  <c r="G65" i="14"/>
  <c r="F65" i="14"/>
  <c r="E65" i="14"/>
  <c r="N64" i="14"/>
  <c r="L64" i="14"/>
  <c r="K64" i="14"/>
  <c r="J64" i="14"/>
  <c r="H64" i="14"/>
  <c r="G64" i="14"/>
  <c r="F64" i="14"/>
  <c r="N63" i="14"/>
  <c r="M63" i="14"/>
  <c r="L63" i="14"/>
  <c r="K63" i="14"/>
  <c r="J63" i="14"/>
  <c r="I63" i="14"/>
  <c r="H63" i="14"/>
  <c r="G63" i="14"/>
  <c r="F63" i="14"/>
  <c r="E63" i="14"/>
  <c r="M62" i="14"/>
  <c r="L62" i="14"/>
  <c r="K62" i="14"/>
  <c r="I62" i="14"/>
  <c r="H62" i="14"/>
  <c r="G62" i="14"/>
  <c r="E62" i="14"/>
  <c r="N61" i="14"/>
  <c r="M61" i="14"/>
  <c r="L61" i="14"/>
  <c r="K61" i="14"/>
  <c r="J61" i="14"/>
  <c r="I61" i="14"/>
  <c r="H61" i="14"/>
  <c r="G61" i="14"/>
  <c r="F61" i="14"/>
  <c r="E61" i="14"/>
  <c r="N60" i="14"/>
  <c r="M60" i="14"/>
  <c r="L60" i="14"/>
  <c r="J60" i="14"/>
  <c r="I60" i="14"/>
  <c r="H60" i="14"/>
  <c r="F60" i="14"/>
  <c r="E60" i="14"/>
  <c r="N59" i="14"/>
  <c r="M59" i="14"/>
  <c r="L59" i="14"/>
  <c r="K59" i="14"/>
  <c r="J59" i="14"/>
  <c r="I59" i="14"/>
  <c r="H59" i="14"/>
  <c r="G59" i="14"/>
  <c r="F59" i="14"/>
  <c r="E59" i="14"/>
  <c r="N58" i="14"/>
  <c r="M58" i="14"/>
  <c r="K58" i="14"/>
  <c r="J58" i="14"/>
  <c r="I58" i="14"/>
  <c r="G58" i="14"/>
  <c r="F58" i="14"/>
  <c r="E58" i="14"/>
  <c r="N57" i="14"/>
  <c r="M57" i="14"/>
  <c r="L57" i="14"/>
  <c r="K57" i="14"/>
  <c r="J57" i="14"/>
  <c r="I57" i="14"/>
  <c r="H57" i="14"/>
  <c r="G57" i="14"/>
  <c r="F57" i="14"/>
  <c r="E57" i="14"/>
  <c r="N56" i="14"/>
  <c r="L56" i="14"/>
  <c r="K56" i="14"/>
  <c r="J56" i="14"/>
  <c r="H56" i="14"/>
  <c r="G56" i="14"/>
  <c r="F56" i="14"/>
  <c r="N55" i="14"/>
  <c r="M55" i="14"/>
  <c r="L55" i="14"/>
  <c r="K55" i="14"/>
  <c r="J55" i="14"/>
  <c r="I55" i="14"/>
  <c r="H55" i="14"/>
  <c r="G55" i="14"/>
  <c r="F55" i="14"/>
  <c r="E55" i="14"/>
  <c r="M54" i="14"/>
  <c r="L54" i="14"/>
  <c r="K54" i="14"/>
  <c r="I54" i="14"/>
  <c r="H54" i="14"/>
  <c r="G54" i="14"/>
  <c r="E54" i="14"/>
  <c r="N53" i="14"/>
  <c r="M53" i="14"/>
  <c r="L53" i="14"/>
  <c r="K53" i="14"/>
  <c r="J53" i="14"/>
  <c r="I53" i="14"/>
  <c r="H53" i="14"/>
  <c r="G53" i="14"/>
  <c r="F53" i="14"/>
  <c r="E53" i="14"/>
  <c r="N52" i="14"/>
  <c r="M52" i="14"/>
  <c r="L52" i="14"/>
  <c r="J52" i="14"/>
  <c r="I52" i="14"/>
  <c r="H52" i="14"/>
  <c r="F52" i="14"/>
  <c r="E52" i="14"/>
  <c r="N51" i="14"/>
  <c r="M51" i="14"/>
  <c r="L51" i="14"/>
  <c r="K51" i="14"/>
  <c r="J51" i="14"/>
  <c r="I51" i="14"/>
  <c r="H51" i="14"/>
  <c r="G51" i="14"/>
  <c r="F51" i="14"/>
  <c r="E51" i="14"/>
  <c r="N50" i="14"/>
  <c r="M50" i="14"/>
  <c r="K50" i="14"/>
  <c r="J50" i="14"/>
  <c r="I50" i="14"/>
  <c r="G50" i="14"/>
  <c r="F50" i="14"/>
  <c r="E50" i="14"/>
  <c r="N49" i="14"/>
  <c r="M49" i="14"/>
  <c r="L49" i="14"/>
  <c r="K49" i="14"/>
  <c r="J49" i="14"/>
  <c r="I49" i="14"/>
  <c r="H49" i="14"/>
  <c r="G49" i="14"/>
  <c r="F49" i="14"/>
  <c r="E49" i="14"/>
  <c r="N48" i="14"/>
  <c r="L48" i="14"/>
  <c r="K48" i="14"/>
  <c r="J48" i="14"/>
  <c r="H48" i="14"/>
  <c r="G48" i="14"/>
  <c r="F48" i="14"/>
  <c r="N47" i="14"/>
  <c r="M47" i="14"/>
  <c r="L47" i="14"/>
  <c r="K47" i="14"/>
  <c r="J47" i="14"/>
  <c r="I47" i="14"/>
  <c r="H47" i="14"/>
  <c r="G47" i="14"/>
  <c r="F47" i="14"/>
  <c r="E47" i="14"/>
  <c r="M46" i="14"/>
  <c r="L46" i="14"/>
  <c r="K46" i="14"/>
  <c r="I46" i="14"/>
  <c r="H46" i="14"/>
  <c r="G46" i="14"/>
  <c r="E46" i="14"/>
  <c r="N45" i="14"/>
  <c r="M45" i="14"/>
  <c r="L45" i="14"/>
  <c r="K45" i="14"/>
  <c r="J45" i="14"/>
  <c r="I45" i="14"/>
  <c r="H45" i="14"/>
  <c r="G45" i="14"/>
  <c r="F45" i="14"/>
  <c r="E45" i="14"/>
  <c r="N44" i="14"/>
  <c r="M44" i="14"/>
  <c r="L44" i="14"/>
  <c r="J44" i="14"/>
  <c r="I44" i="14"/>
  <c r="H44" i="14"/>
  <c r="F44" i="14"/>
  <c r="E44" i="14"/>
  <c r="N43" i="14"/>
  <c r="M43" i="14"/>
  <c r="L43" i="14"/>
  <c r="K43" i="14"/>
  <c r="J43" i="14"/>
  <c r="I43" i="14"/>
  <c r="H43" i="14"/>
  <c r="G43" i="14"/>
  <c r="F43" i="14"/>
  <c r="E43" i="14"/>
  <c r="N42" i="14"/>
  <c r="M42" i="14"/>
  <c r="K42" i="14"/>
  <c r="J42" i="14"/>
  <c r="I42" i="14"/>
  <c r="G42" i="14"/>
  <c r="F42" i="14"/>
  <c r="E42" i="14"/>
  <c r="N41" i="14"/>
  <c r="M41" i="14"/>
  <c r="L41" i="14"/>
  <c r="K41" i="14"/>
  <c r="J41" i="14"/>
  <c r="I41" i="14"/>
  <c r="H41" i="14"/>
  <c r="G41" i="14"/>
  <c r="F41" i="14"/>
  <c r="E41" i="14"/>
  <c r="N40" i="14"/>
  <c r="L40" i="14"/>
  <c r="K40" i="14"/>
  <c r="J40" i="14"/>
  <c r="H40" i="14"/>
  <c r="G40" i="14"/>
  <c r="F40" i="14"/>
  <c r="N39" i="14"/>
  <c r="M39" i="14"/>
  <c r="L39" i="14"/>
  <c r="K39" i="14"/>
  <c r="J39" i="14"/>
  <c r="I39" i="14"/>
  <c r="H39" i="14"/>
  <c r="G39" i="14"/>
  <c r="F39" i="14"/>
  <c r="E39" i="14"/>
  <c r="M38" i="14"/>
  <c r="L38" i="14"/>
  <c r="K38" i="14"/>
  <c r="I38" i="14"/>
  <c r="H38" i="14"/>
  <c r="G38" i="14"/>
  <c r="E38" i="14"/>
  <c r="N37" i="14"/>
  <c r="M37" i="14"/>
  <c r="L37" i="14"/>
  <c r="K37" i="14"/>
  <c r="J37" i="14"/>
  <c r="I37" i="14"/>
  <c r="H37" i="14"/>
  <c r="G37" i="14"/>
  <c r="F37" i="14"/>
  <c r="E37" i="14"/>
  <c r="N36" i="14"/>
  <c r="M36" i="14"/>
  <c r="L36" i="14"/>
  <c r="K36" i="14"/>
  <c r="J36" i="14"/>
  <c r="I36" i="14"/>
  <c r="H36" i="14"/>
  <c r="F36" i="14"/>
  <c r="E36" i="14"/>
  <c r="N35" i="14"/>
  <c r="M35" i="14"/>
  <c r="L35" i="14"/>
  <c r="K35" i="14"/>
  <c r="J35" i="14"/>
  <c r="I35" i="14"/>
  <c r="H35" i="14"/>
  <c r="G35" i="14"/>
  <c r="F35" i="14"/>
  <c r="E35" i="14"/>
  <c r="N34" i="14"/>
  <c r="M34" i="14"/>
  <c r="K34" i="14"/>
  <c r="J34" i="14"/>
  <c r="I34" i="14"/>
  <c r="G34" i="14"/>
  <c r="F34" i="14"/>
  <c r="E34" i="14"/>
  <c r="N33" i="14"/>
  <c r="M33" i="14"/>
  <c r="L33" i="14"/>
  <c r="K33" i="14"/>
  <c r="J33" i="14"/>
  <c r="I33" i="14"/>
  <c r="H33" i="14"/>
  <c r="G33" i="14"/>
  <c r="F33" i="14"/>
  <c r="E33" i="14"/>
  <c r="N32" i="14"/>
  <c r="K32" i="14"/>
  <c r="J32" i="14"/>
  <c r="F32" i="14"/>
  <c r="E32" i="14"/>
  <c r="N139" i="4"/>
  <c r="L139" i="4"/>
  <c r="K139" i="4"/>
  <c r="J139" i="4"/>
  <c r="H139" i="4"/>
  <c r="G139" i="4"/>
  <c r="F139" i="4"/>
  <c r="B139" i="4"/>
  <c r="N139" i="5"/>
  <c r="L139" i="5"/>
  <c r="J139" i="5"/>
  <c r="I139" i="5"/>
  <c r="H139" i="5"/>
  <c r="F139" i="5"/>
  <c r="E139" i="5"/>
  <c r="N33" i="5"/>
  <c r="N34" i="5"/>
  <c r="N35" i="5"/>
  <c r="N36" i="5"/>
  <c r="N38" i="5"/>
  <c r="N39" i="5"/>
  <c r="N40" i="5"/>
  <c r="N41" i="5"/>
  <c r="N42" i="5"/>
  <c r="N43" i="5"/>
  <c r="N44" i="5"/>
  <c r="N46" i="5"/>
  <c r="N47" i="5"/>
  <c r="N48" i="5"/>
  <c r="N49" i="5"/>
  <c r="N50" i="5"/>
  <c r="N51" i="5"/>
  <c r="N52" i="5"/>
  <c r="N54" i="5"/>
  <c r="N55" i="5"/>
  <c r="N56" i="5"/>
  <c r="N57" i="5"/>
  <c r="N58" i="5"/>
  <c r="N59" i="5"/>
  <c r="N60" i="5"/>
  <c r="N62" i="5"/>
  <c r="N63" i="5"/>
  <c r="N64" i="5"/>
  <c r="N65" i="5"/>
  <c r="N66" i="5"/>
  <c r="N67" i="5"/>
  <c r="N68" i="5"/>
  <c r="N70" i="5"/>
  <c r="N71" i="5"/>
  <c r="N72" i="5"/>
  <c r="N73" i="5"/>
  <c r="N74" i="5"/>
  <c r="N75" i="5"/>
  <c r="N76" i="5"/>
  <c r="N78" i="5"/>
  <c r="N79" i="5"/>
  <c r="N80" i="5"/>
  <c r="N81" i="5"/>
  <c r="N82" i="5"/>
  <c r="N83" i="5"/>
  <c r="N84" i="5"/>
  <c r="N86" i="5"/>
  <c r="N87" i="5"/>
  <c r="N88" i="5"/>
  <c r="N90" i="5"/>
  <c r="N91" i="5"/>
  <c r="N92" i="5"/>
  <c r="N94" i="5"/>
  <c r="N95" i="5"/>
  <c r="N96" i="5"/>
  <c r="N97" i="5"/>
  <c r="N98" i="5"/>
  <c r="N99" i="5"/>
  <c r="N100" i="5"/>
  <c r="N102" i="5"/>
  <c r="N103" i="5"/>
  <c r="N104" i="5"/>
  <c r="N105" i="5"/>
  <c r="N106" i="5"/>
  <c r="N107" i="5"/>
  <c r="N108" i="5"/>
  <c r="N110" i="5"/>
  <c r="N111" i="5"/>
  <c r="N112" i="5"/>
  <c r="N113" i="5"/>
  <c r="N114" i="5"/>
  <c r="N115" i="5"/>
  <c r="N116" i="5"/>
  <c r="N119" i="5"/>
  <c r="N120" i="5"/>
  <c r="N122" i="5"/>
  <c r="N123" i="5"/>
  <c r="N124" i="5"/>
  <c r="N127" i="5"/>
  <c r="N128" i="5"/>
  <c r="N130" i="5"/>
  <c r="N131" i="5"/>
  <c r="N132" i="5"/>
  <c r="N135" i="5"/>
  <c r="N136" i="5"/>
  <c r="N137" i="5"/>
  <c r="N138" i="5"/>
  <c r="N32" i="5"/>
  <c r="M138" i="5"/>
  <c r="M137" i="5"/>
  <c r="M134" i="5"/>
  <c r="M133" i="5"/>
  <c r="M132" i="5"/>
  <c r="M129" i="5"/>
  <c r="M128" i="5"/>
  <c r="M126" i="5"/>
  <c r="M125" i="5"/>
  <c r="M124" i="5"/>
  <c r="M123" i="5"/>
  <c r="M122" i="5"/>
  <c r="M121" i="5"/>
  <c r="M120" i="5"/>
  <c r="M118" i="5"/>
  <c r="M117" i="5"/>
  <c r="M116" i="5"/>
  <c r="M115" i="5"/>
  <c r="M114" i="5"/>
  <c r="M113" i="5"/>
  <c r="M110" i="5"/>
  <c r="M109" i="5"/>
  <c r="M108" i="5"/>
  <c r="M106" i="5"/>
  <c r="M105" i="5"/>
  <c r="M104" i="5"/>
  <c r="M102" i="5"/>
  <c r="M101" i="5"/>
  <c r="M100" i="5"/>
  <c r="M99" i="5"/>
  <c r="M98" i="5"/>
  <c r="M97" i="5"/>
  <c r="M96" i="5"/>
  <c r="M94" i="5"/>
  <c r="M93" i="5"/>
  <c r="M92" i="5"/>
  <c r="M91" i="5"/>
  <c r="M90" i="5"/>
  <c r="M89" i="5"/>
  <c r="M88" i="5"/>
  <c r="M86" i="5"/>
  <c r="M85" i="5"/>
  <c r="M84" i="5"/>
  <c r="M83" i="5"/>
  <c r="M82" i="5"/>
  <c r="M81" i="5"/>
  <c r="M80" i="5"/>
  <c r="M78" i="5"/>
  <c r="M77" i="5"/>
  <c r="M76" i="5"/>
  <c r="M75" i="5"/>
  <c r="M74" i="5"/>
  <c r="M73" i="5"/>
  <c r="M72" i="5"/>
  <c r="M70" i="5"/>
  <c r="M69" i="5"/>
  <c r="M68" i="5"/>
  <c r="M67" i="5"/>
  <c r="M66" i="5"/>
  <c r="M65" i="5"/>
  <c r="M64" i="5"/>
  <c r="M62" i="5"/>
  <c r="M61" i="5"/>
  <c r="M60" i="5"/>
  <c r="M59" i="5"/>
  <c r="M58" i="5"/>
  <c r="M57" i="5"/>
  <c r="M56" i="5"/>
  <c r="M54" i="5"/>
  <c r="M53" i="5"/>
  <c r="M52" i="5"/>
  <c r="M51" i="5"/>
  <c r="M50" i="5"/>
  <c r="M49" i="5"/>
  <c r="M48" i="5"/>
  <c r="M46" i="5"/>
  <c r="M45" i="5"/>
  <c r="M44" i="5"/>
  <c r="M43" i="5"/>
  <c r="M42" i="5"/>
  <c r="M41" i="5"/>
  <c r="M40" i="5"/>
  <c r="M38" i="5"/>
  <c r="M37" i="5"/>
  <c r="M36" i="5"/>
  <c r="M35" i="5"/>
  <c r="M34" i="5"/>
  <c r="M33" i="5"/>
  <c r="M32" i="5"/>
  <c r="L136" i="5"/>
  <c r="L135" i="5"/>
  <c r="L134" i="5"/>
  <c r="L131" i="5"/>
  <c r="L130" i="5"/>
  <c r="L128" i="5"/>
  <c r="L127" i="5"/>
  <c r="L126" i="5"/>
  <c r="L125" i="5"/>
  <c r="L124" i="5"/>
  <c r="L123" i="5"/>
  <c r="L120" i="5"/>
  <c r="L119" i="5"/>
  <c r="L118" i="5"/>
  <c r="L117" i="5"/>
  <c r="L116" i="5"/>
  <c r="L115" i="5"/>
  <c r="L112" i="5"/>
  <c r="L111" i="5"/>
  <c r="L110" i="5"/>
  <c r="L108" i="5"/>
  <c r="L107" i="5"/>
  <c r="L104" i="5"/>
  <c r="L103" i="5"/>
  <c r="L102" i="5"/>
  <c r="L101" i="5"/>
  <c r="L100" i="5"/>
  <c r="L99" i="5"/>
  <c r="L98" i="5"/>
  <c r="L96" i="5"/>
  <c r="L95" i="5"/>
  <c r="L94" i="5"/>
  <c r="L93" i="5"/>
  <c r="L92" i="5"/>
  <c r="L91" i="5"/>
  <c r="L90" i="5"/>
  <c r="L88" i="5"/>
  <c r="L87" i="5"/>
  <c r="L86" i="5"/>
  <c r="L85" i="5"/>
  <c r="L84" i="5"/>
  <c r="L83" i="5"/>
  <c r="L82" i="5"/>
  <c r="L80" i="5"/>
  <c r="L79" i="5"/>
  <c r="L78" i="5"/>
  <c r="L77" i="5"/>
  <c r="L76" i="5"/>
  <c r="L75" i="5"/>
  <c r="L74" i="5"/>
  <c r="L72" i="5"/>
  <c r="L71" i="5"/>
  <c r="L70" i="5"/>
  <c r="L69" i="5"/>
  <c r="L68" i="5"/>
  <c r="L67" i="5"/>
  <c r="L66" i="5"/>
  <c r="L64" i="5"/>
  <c r="L63" i="5"/>
  <c r="L62" i="5"/>
  <c r="L61" i="5"/>
  <c r="L60" i="5"/>
  <c r="L59" i="5"/>
  <c r="L58" i="5"/>
  <c r="L56" i="5"/>
  <c r="L55" i="5"/>
  <c r="L54" i="5"/>
  <c r="L53" i="5"/>
  <c r="L52" i="5"/>
  <c r="L51" i="5"/>
  <c r="L50" i="5"/>
  <c r="L48" i="5"/>
  <c r="L47" i="5"/>
  <c r="L46" i="5"/>
  <c r="L45" i="5"/>
  <c r="L44" i="5"/>
  <c r="L43" i="5"/>
  <c r="L42" i="5"/>
  <c r="L40" i="5"/>
  <c r="L39" i="5"/>
  <c r="L38" i="5"/>
  <c r="L37" i="5"/>
  <c r="L36" i="5"/>
  <c r="L35" i="5"/>
  <c r="L34" i="5"/>
  <c r="L32" i="5"/>
  <c r="K138" i="5"/>
  <c r="K137" i="5"/>
  <c r="K136" i="5"/>
  <c r="K133" i="5"/>
  <c r="K132" i="5"/>
  <c r="K130" i="5"/>
  <c r="K129" i="5"/>
  <c r="K128" i="5"/>
  <c r="K127" i="5"/>
  <c r="K126" i="5"/>
  <c r="K125" i="5"/>
  <c r="K124" i="5"/>
  <c r="K122" i="5"/>
  <c r="K121" i="5"/>
  <c r="K120" i="5"/>
  <c r="K118" i="5"/>
  <c r="K117" i="5"/>
  <c r="K114" i="5"/>
  <c r="K113" i="5"/>
  <c r="K112" i="5"/>
  <c r="K110" i="5"/>
  <c r="K109" i="5"/>
  <c r="K108" i="5"/>
  <c r="K106" i="5"/>
  <c r="K105" i="5"/>
  <c r="K104" i="5"/>
  <c r="K103" i="5"/>
  <c r="K102" i="5"/>
  <c r="K101" i="5"/>
  <c r="K100" i="5"/>
  <c r="K98" i="5"/>
  <c r="K97" i="5"/>
  <c r="K96" i="5"/>
  <c r="K95" i="5"/>
  <c r="K94" i="5"/>
  <c r="K93" i="5"/>
  <c r="K92" i="5"/>
  <c r="K90" i="5"/>
  <c r="K89" i="5"/>
  <c r="K88" i="5"/>
  <c r="K87" i="5"/>
  <c r="K86" i="5"/>
  <c r="K85" i="5"/>
  <c r="K84" i="5"/>
  <c r="K82" i="5"/>
  <c r="K81" i="5"/>
  <c r="K80" i="5"/>
  <c r="K79" i="5"/>
  <c r="K78" i="5"/>
  <c r="K77" i="5"/>
  <c r="K76" i="5"/>
  <c r="K74" i="5"/>
  <c r="K73" i="5"/>
  <c r="K72" i="5"/>
  <c r="K71" i="5"/>
  <c r="K70" i="5"/>
  <c r="K69" i="5"/>
  <c r="K68" i="5"/>
  <c r="K66" i="5"/>
  <c r="K65" i="5"/>
  <c r="K64" i="5"/>
  <c r="K63" i="5"/>
  <c r="K62" i="5"/>
  <c r="K61" i="5"/>
  <c r="K60" i="5"/>
  <c r="K58" i="5"/>
  <c r="K57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6" i="5"/>
  <c r="K34" i="5"/>
  <c r="K33" i="5"/>
  <c r="J138" i="5"/>
  <c r="J137" i="5"/>
  <c r="J136" i="5"/>
  <c r="J135" i="5"/>
  <c r="J132" i="5"/>
  <c r="AI144" i="5" s="1"/>
  <c r="J131" i="5"/>
  <c r="J130" i="5"/>
  <c r="J129" i="5"/>
  <c r="J128" i="5"/>
  <c r="J127" i="5"/>
  <c r="J124" i="5"/>
  <c r="J123" i="5"/>
  <c r="J122" i="5"/>
  <c r="J120" i="5"/>
  <c r="J119" i="5"/>
  <c r="J116" i="5"/>
  <c r="J115" i="5"/>
  <c r="J114" i="5"/>
  <c r="J113" i="5"/>
  <c r="J112" i="5"/>
  <c r="J111" i="5"/>
  <c r="J110" i="5"/>
  <c r="J108" i="5"/>
  <c r="J107" i="5"/>
  <c r="J106" i="5"/>
  <c r="J105" i="5"/>
  <c r="J104" i="5"/>
  <c r="J103" i="5"/>
  <c r="J102" i="5"/>
  <c r="J100" i="5"/>
  <c r="J99" i="5"/>
  <c r="J98" i="5"/>
  <c r="J97" i="5"/>
  <c r="J96" i="5"/>
  <c r="J95" i="5"/>
  <c r="J94" i="5"/>
  <c r="J92" i="5"/>
  <c r="J91" i="5"/>
  <c r="J90" i="5"/>
  <c r="J89" i="5"/>
  <c r="J88" i="5"/>
  <c r="J87" i="5"/>
  <c r="J86" i="5"/>
  <c r="J84" i="5"/>
  <c r="J83" i="5"/>
  <c r="J82" i="5"/>
  <c r="J81" i="5"/>
  <c r="J80" i="5"/>
  <c r="J79" i="5"/>
  <c r="J78" i="5"/>
  <c r="J76" i="5"/>
  <c r="J75" i="5"/>
  <c r="J74" i="5"/>
  <c r="J73" i="5"/>
  <c r="J72" i="5"/>
  <c r="J71" i="5"/>
  <c r="J70" i="5"/>
  <c r="J68" i="5"/>
  <c r="J67" i="5"/>
  <c r="J66" i="5"/>
  <c r="J65" i="5"/>
  <c r="J64" i="5"/>
  <c r="J63" i="5"/>
  <c r="J62" i="5"/>
  <c r="J60" i="5"/>
  <c r="J59" i="5"/>
  <c r="J58" i="5"/>
  <c r="J57" i="5"/>
  <c r="J56" i="5"/>
  <c r="J55" i="5"/>
  <c r="J54" i="5"/>
  <c r="J52" i="5"/>
  <c r="J51" i="5"/>
  <c r="J50" i="5"/>
  <c r="J49" i="5"/>
  <c r="J48" i="5"/>
  <c r="J47" i="5"/>
  <c r="J46" i="5"/>
  <c r="J44" i="5"/>
  <c r="J43" i="5"/>
  <c r="J42" i="5"/>
  <c r="J41" i="5"/>
  <c r="J40" i="5"/>
  <c r="J39" i="5"/>
  <c r="J38" i="5"/>
  <c r="J36" i="5"/>
  <c r="J35" i="5"/>
  <c r="J34" i="5"/>
  <c r="J33" i="5"/>
  <c r="J32" i="5"/>
  <c r="I138" i="5"/>
  <c r="I137" i="5"/>
  <c r="I136" i="5"/>
  <c r="I134" i="5"/>
  <c r="I133" i="5"/>
  <c r="I132" i="5"/>
  <c r="I130" i="5"/>
  <c r="I129" i="5"/>
  <c r="I126" i="5"/>
  <c r="I125" i="5"/>
  <c r="I124" i="5"/>
  <c r="I122" i="5"/>
  <c r="I121" i="5"/>
  <c r="I120" i="5"/>
  <c r="I118" i="5"/>
  <c r="I117" i="5"/>
  <c r="I116" i="5"/>
  <c r="I114" i="5"/>
  <c r="I113" i="5"/>
  <c r="I112" i="5"/>
  <c r="I110" i="5"/>
  <c r="I109" i="5"/>
  <c r="I108" i="5"/>
  <c r="I107" i="5"/>
  <c r="I106" i="5"/>
  <c r="I105" i="5"/>
  <c r="I104" i="5"/>
  <c r="I102" i="5"/>
  <c r="I101" i="5"/>
  <c r="I100" i="5"/>
  <c r="I99" i="5"/>
  <c r="I98" i="5"/>
  <c r="I97" i="5"/>
  <c r="I96" i="5"/>
  <c r="I94" i="5"/>
  <c r="I93" i="5"/>
  <c r="I92" i="5"/>
  <c r="I91" i="5"/>
  <c r="I90" i="5"/>
  <c r="I89" i="5"/>
  <c r="I88" i="5"/>
  <c r="I86" i="5"/>
  <c r="I85" i="5"/>
  <c r="I84" i="5"/>
  <c r="I83" i="5"/>
  <c r="I82" i="5"/>
  <c r="I81" i="5"/>
  <c r="I80" i="5"/>
  <c r="I78" i="5"/>
  <c r="I77" i="5"/>
  <c r="I76" i="5"/>
  <c r="I75" i="5"/>
  <c r="I74" i="5"/>
  <c r="I73" i="5"/>
  <c r="I72" i="5"/>
  <c r="I70" i="5"/>
  <c r="I69" i="5"/>
  <c r="I68" i="5"/>
  <c r="I67" i="5"/>
  <c r="I66" i="5"/>
  <c r="I65" i="5"/>
  <c r="I64" i="5"/>
  <c r="I62" i="5"/>
  <c r="I61" i="5"/>
  <c r="I60" i="5"/>
  <c r="I59" i="5"/>
  <c r="I58" i="5"/>
  <c r="I57" i="5"/>
  <c r="I56" i="5"/>
  <c r="I54" i="5"/>
  <c r="I53" i="5"/>
  <c r="I52" i="5"/>
  <c r="I51" i="5"/>
  <c r="I50" i="5"/>
  <c r="I49" i="5"/>
  <c r="I48" i="5"/>
  <c r="I46" i="5"/>
  <c r="I45" i="5"/>
  <c r="I44" i="5"/>
  <c r="I43" i="5"/>
  <c r="I42" i="5"/>
  <c r="I41" i="5"/>
  <c r="I40" i="5"/>
  <c r="I38" i="5"/>
  <c r="I37" i="5"/>
  <c r="I36" i="5"/>
  <c r="I35" i="5"/>
  <c r="I34" i="5"/>
  <c r="I33" i="5"/>
  <c r="H136" i="5"/>
  <c r="H135" i="5"/>
  <c r="H134" i="5"/>
  <c r="H133" i="5"/>
  <c r="H132" i="5"/>
  <c r="H131" i="5"/>
  <c r="H128" i="5"/>
  <c r="H127" i="5"/>
  <c r="H126" i="5"/>
  <c r="H124" i="5"/>
  <c r="H123" i="5"/>
  <c r="H120" i="5"/>
  <c r="H119" i="5"/>
  <c r="H118" i="5"/>
  <c r="H117" i="5"/>
  <c r="H116" i="5"/>
  <c r="H115" i="5"/>
  <c r="H114" i="5"/>
  <c r="H112" i="5"/>
  <c r="H111" i="5"/>
  <c r="H110" i="5"/>
  <c r="H109" i="5"/>
  <c r="H108" i="5"/>
  <c r="H107" i="5"/>
  <c r="H106" i="5"/>
  <c r="H104" i="5"/>
  <c r="H103" i="5"/>
  <c r="H102" i="5"/>
  <c r="H101" i="5"/>
  <c r="H100" i="5"/>
  <c r="H99" i="5"/>
  <c r="H96" i="5"/>
  <c r="H95" i="5"/>
  <c r="H94" i="5"/>
  <c r="H92" i="5"/>
  <c r="H91" i="5"/>
  <c r="H90" i="5"/>
  <c r="H88" i="5"/>
  <c r="H87" i="5"/>
  <c r="H86" i="5"/>
  <c r="H85" i="5"/>
  <c r="H84" i="5"/>
  <c r="H83" i="5"/>
  <c r="H82" i="5"/>
  <c r="H80" i="5"/>
  <c r="H79" i="5"/>
  <c r="H78" i="5"/>
  <c r="H77" i="5"/>
  <c r="H76" i="5"/>
  <c r="H75" i="5"/>
  <c r="H74" i="5"/>
  <c r="H72" i="5"/>
  <c r="H71" i="5"/>
  <c r="H70" i="5"/>
  <c r="H69" i="5"/>
  <c r="H68" i="5"/>
  <c r="H67" i="5"/>
  <c r="H66" i="5"/>
  <c r="H64" i="5"/>
  <c r="H63" i="5"/>
  <c r="H62" i="5"/>
  <c r="H61" i="5"/>
  <c r="H60" i="5"/>
  <c r="H59" i="5"/>
  <c r="H58" i="5"/>
  <c r="H56" i="5"/>
  <c r="H55" i="5"/>
  <c r="H54" i="5"/>
  <c r="H53" i="5"/>
  <c r="H52" i="5"/>
  <c r="H51" i="5"/>
  <c r="H50" i="5"/>
  <c r="H48" i="5"/>
  <c r="H47" i="5"/>
  <c r="H46" i="5"/>
  <c r="H45" i="5"/>
  <c r="H44" i="5"/>
  <c r="H43" i="5"/>
  <c r="H42" i="5"/>
  <c r="H40" i="5"/>
  <c r="H39" i="5"/>
  <c r="H38" i="5"/>
  <c r="H37" i="5"/>
  <c r="H36" i="5"/>
  <c r="H35" i="5"/>
  <c r="H34" i="5"/>
  <c r="H32" i="5"/>
  <c r="G137" i="5"/>
  <c r="G136" i="5"/>
  <c r="G135" i="5"/>
  <c r="G133" i="5"/>
  <c r="G132" i="5"/>
  <c r="G129" i="5"/>
  <c r="G128" i="5"/>
  <c r="G127" i="5"/>
  <c r="G125" i="5"/>
  <c r="G124" i="5"/>
  <c r="G123" i="5"/>
  <c r="G121" i="5"/>
  <c r="G120" i="5"/>
  <c r="G119" i="5"/>
  <c r="G117" i="5"/>
  <c r="G116" i="5"/>
  <c r="G115" i="5"/>
  <c r="G113" i="5"/>
  <c r="G112" i="5"/>
  <c r="G111" i="5"/>
  <c r="G110" i="5"/>
  <c r="G109" i="5"/>
  <c r="G108" i="5"/>
  <c r="G107" i="5"/>
  <c r="G105" i="5"/>
  <c r="G104" i="5"/>
  <c r="G103" i="5"/>
  <c r="G102" i="5"/>
  <c r="G101" i="5"/>
  <c r="G100" i="5"/>
  <c r="G97" i="5"/>
  <c r="G96" i="5"/>
  <c r="G95" i="5"/>
  <c r="G93" i="5"/>
  <c r="G92" i="5"/>
  <c r="G91" i="5"/>
  <c r="G89" i="5"/>
  <c r="G88" i="5"/>
  <c r="G87" i="5"/>
  <c r="G86" i="5"/>
  <c r="G85" i="5"/>
  <c r="G84" i="5"/>
  <c r="G83" i="5"/>
  <c r="G81" i="5"/>
  <c r="G80" i="5"/>
  <c r="G79" i="5"/>
  <c r="G78" i="5"/>
  <c r="G77" i="5"/>
  <c r="G76" i="5"/>
  <c r="G75" i="5"/>
  <c r="G73" i="5"/>
  <c r="G72" i="5"/>
  <c r="G71" i="5"/>
  <c r="G70" i="5"/>
  <c r="G69" i="5"/>
  <c r="G68" i="5"/>
  <c r="G67" i="5"/>
  <c r="G65" i="5"/>
  <c r="G64" i="5"/>
  <c r="G63" i="5"/>
  <c r="G62" i="5"/>
  <c r="G61" i="5"/>
  <c r="G60" i="5"/>
  <c r="G59" i="5"/>
  <c r="G57" i="5"/>
  <c r="G56" i="5"/>
  <c r="G55" i="5"/>
  <c r="G54" i="5"/>
  <c r="G53" i="5"/>
  <c r="G52" i="5"/>
  <c r="G51" i="5"/>
  <c r="G49" i="5"/>
  <c r="G48" i="5"/>
  <c r="G47" i="5"/>
  <c r="G46" i="5"/>
  <c r="G45" i="5"/>
  <c r="G44" i="5"/>
  <c r="G43" i="5"/>
  <c r="G41" i="5"/>
  <c r="G40" i="5"/>
  <c r="G39" i="5"/>
  <c r="G38" i="5"/>
  <c r="G37" i="5"/>
  <c r="G36" i="5"/>
  <c r="G35" i="5"/>
  <c r="G33" i="5"/>
  <c r="F138" i="5"/>
  <c r="F135" i="5"/>
  <c r="F134" i="5"/>
  <c r="F132" i="5"/>
  <c r="F131" i="5"/>
  <c r="F130" i="5"/>
  <c r="F129" i="5"/>
  <c r="F128" i="5"/>
  <c r="F127" i="5"/>
  <c r="F126" i="5"/>
  <c r="F124" i="5"/>
  <c r="F123" i="5"/>
  <c r="F122" i="5"/>
  <c r="F120" i="5"/>
  <c r="F119" i="5"/>
  <c r="F116" i="5"/>
  <c r="F115" i="5"/>
  <c r="F114" i="5"/>
  <c r="F112" i="5"/>
  <c r="F111" i="5"/>
  <c r="F110" i="5"/>
  <c r="F108" i="5"/>
  <c r="F107" i="5"/>
  <c r="F106" i="5"/>
  <c r="F105" i="5"/>
  <c r="F104" i="5"/>
  <c r="F103" i="5"/>
  <c r="F102" i="5"/>
  <c r="F100" i="5"/>
  <c r="F99" i="5"/>
  <c r="F98" i="5"/>
  <c r="F97" i="5"/>
  <c r="F96" i="5"/>
  <c r="F95" i="5"/>
  <c r="F94" i="5"/>
  <c r="F92" i="5"/>
  <c r="F91" i="5"/>
  <c r="F90" i="5"/>
  <c r="F89" i="5"/>
  <c r="F88" i="5"/>
  <c r="F87" i="5"/>
  <c r="F86" i="5"/>
  <c r="F84" i="5"/>
  <c r="F83" i="5"/>
  <c r="F82" i="5"/>
  <c r="F81" i="5"/>
  <c r="F80" i="5"/>
  <c r="F79" i="5"/>
  <c r="F78" i="5"/>
  <c r="F76" i="5"/>
  <c r="F75" i="5"/>
  <c r="F74" i="5"/>
  <c r="F73" i="5"/>
  <c r="F72" i="5"/>
  <c r="F71" i="5"/>
  <c r="F70" i="5"/>
  <c r="F68" i="5"/>
  <c r="F67" i="5"/>
  <c r="F66" i="5"/>
  <c r="F65" i="5"/>
  <c r="F64" i="5"/>
  <c r="F63" i="5"/>
  <c r="F62" i="5"/>
  <c r="F60" i="5"/>
  <c r="F59" i="5"/>
  <c r="F58" i="5"/>
  <c r="F57" i="5"/>
  <c r="F56" i="5"/>
  <c r="F55" i="5"/>
  <c r="F54" i="5"/>
  <c r="F52" i="5"/>
  <c r="F51" i="5"/>
  <c r="F50" i="5"/>
  <c r="F49" i="5"/>
  <c r="F48" i="5"/>
  <c r="F47" i="5"/>
  <c r="F46" i="5"/>
  <c r="F44" i="5"/>
  <c r="F43" i="5"/>
  <c r="F42" i="5"/>
  <c r="F41" i="5"/>
  <c r="F40" i="5"/>
  <c r="F39" i="5"/>
  <c r="F38" i="5"/>
  <c r="F36" i="5"/>
  <c r="F35" i="5"/>
  <c r="F34" i="5"/>
  <c r="F33" i="5"/>
  <c r="F32" i="5"/>
  <c r="E137" i="5"/>
  <c r="E136" i="5"/>
  <c r="E134" i="5"/>
  <c r="E133" i="5"/>
  <c r="E132" i="5"/>
  <c r="E131" i="5"/>
  <c r="E130" i="5"/>
  <c r="E129" i="5"/>
  <c r="E126" i="5"/>
  <c r="E125" i="5"/>
  <c r="E124" i="5"/>
  <c r="E123" i="5"/>
  <c r="E122" i="5"/>
  <c r="E121" i="5"/>
  <c r="E118" i="5"/>
  <c r="E117" i="5"/>
  <c r="E116" i="5"/>
  <c r="E114" i="5"/>
  <c r="E113" i="5"/>
  <c r="E110" i="5"/>
  <c r="E109" i="5"/>
  <c r="E108" i="5"/>
  <c r="E107" i="5"/>
  <c r="E106" i="5"/>
  <c r="E105" i="5"/>
  <c r="E104" i="5"/>
  <c r="E102" i="5"/>
  <c r="E101" i="5"/>
  <c r="E100" i="5"/>
  <c r="E99" i="5"/>
  <c r="E98" i="5"/>
  <c r="E97" i="5"/>
  <c r="E96" i="5"/>
  <c r="E94" i="5"/>
  <c r="E93" i="5"/>
  <c r="E92" i="5"/>
  <c r="E91" i="5"/>
  <c r="E90" i="5"/>
  <c r="E89" i="5"/>
  <c r="E88" i="5"/>
  <c r="E86" i="5"/>
  <c r="E85" i="5"/>
  <c r="E84" i="5"/>
  <c r="E83" i="5"/>
  <c r="E82" i="5"/>
  <c r="E81" i="5"/>
  <c r="E80" i="5"/>
  <c r="E78" i="5"/>
  <c r="E77" i="5"/>
  <c r="E76" i="5"/>
  <c r="E75" i="5"/>
  <c r="E74" i="5"/>
  <c r="E73" i="5"/>
  <c r="E72" i="5"/>
  <c r="E70" i="5"/>
  <c r="E69" i="5"/>
  <c r="E68" i="5"/>
  <c r="E67" i="5"/>
  <c r="E66" i="5"/>
  <c r="E65" i="5"/>
  <c r="E64" i="5"/>
  <c r="E62" i="5"/>
  <c r="E61" i="5"/>
  <c r="E60" i="5"/>
  <c r="E59" i="5"/>
  <c r="E58" i="5"/>
  <c r="E57" i="5"/>
  <c r="E56" i="5"/>
  <c r="E54" i="5"/>
  <c r="E53" i="5"/>
  <c r="E52" i="5"/>
  <c r="E51" i="5"/>
  <c r="E50" i="5"/>
  <c r="E49" i="5"/>
  <c r="E48" i="5"/>
  <c r="E46" i="5"/>
  <c r="E45" i="5"/>
  <c r="E44" i="5"/>
  <c r="E43" i="5"/>
  <c r="E42" i="5"/>
  <c r="E41" i="5"/>
  <c r="E40" i="5"/>
  <c r="E38" i="5"/>
  <c r="E37" i="5"/>
  <c r="E36" i="5"/>
  <c r="E35" i="5"/>
  <c r="E34" i="5"/>
  <c r="E33" i="5"/>
  <c r="E32" i="5"/>
  <c r="N138" i="4"/>
  <c r="N137" i="4"/>
  <c r="N135" i="4"/>
  <c r="N134" i="4"/>
  <c r="N131" i="4"/>
  <c r="N130" i="4"/>
  <c r="N129" i="4"/>
  <c r="N127" i="4"/>
  <c r="N126" i="4"/>
  <c r="N125" i="4"/>
  <c r="N123" i="4"/>
  <c r="N122" i="4"/>
  <c r="N121" i="4"/>
  <c r="N120" i="4"/>
  <c r="N119" i="4"/>
  <c r="N118" i="4"/>
  <c r="N117" i="4"/>
  <c r="N115" i="4"/>
  <c r="N114" i="4"/>
  <c r="N113" i="4"/>
  <c r="N112" i="4"/>
  <c r="N111" i="4"/>
  <c r="N110" i="4"/>
  <c r="N107" i="4"/>
  <c r="N106" i="4"/>
  <c r="N105" i="4"/>
  <c r="N103" i="4"/>
  <c r="N102" i="4"/>
  <c r="N101" i="4"/>
  <c r="N99" i="4"/>
  <c r="N98" i="4"/>
  <c r="N97" i="4"/>
  <c r="N96" i="4"/>
  <c r="N95" i="4"/>
  <c r="N94" i="4"/>
  <c r="N93" i="4"/>
  <c r="N91" i="4"/>
  <c r="N90" i="4"/>
  <c r="N89" i="4"/>
  <c r="N88" i="4"/>
  <c r="N87" i="4"/>
  <c r="N86" i="4"/>
  <c r="N85" i="4"/>
  <c r="N83" i="4"/>
  <c r="N82" i="4"/>
  <c r="N81" i="4"/>
  <c r="N80" i="4"/>
  <c r="N79" i="4"/>
  <c r="N78" i="4"/>
  <c r="N77" i="4"/>
  <c r="N75" i="4"/>
  <c r="N74" i="4"/>
  <c r="N73" i="4"/>
  <c r="N72" i="4"/>
  <c r="N71" i="4"/>
  <c r="N70" i="4"/>
  <c r="N69" i="4"/>
  <c r="N67" i="4"/>
  <c r="N66" i="4"/>
  <c r="N65" i="4"/>
  <c r="N64" i="4"/>
  <c r="N63" i="4"/>
  <c r="N62" i="4"/>
  <c r="N61" i="4"/>
  <c r="N59" i="4"/>
  <c r="N58" i="4"/>
  <c r="N57" i="4"/>
  <c r="N56" i="4"/>
  <c r="N55" i="4"/>
  <c r="N54" i="4"/>
  <c r="N53" i="4"/>
  <c r="N51" i="4"/>
  <c r="N50" i="4"/>
  <c r="N49" i="4"/>
  <c r="N48" i="4"/>
  <c r="N47" i="4"/>
  <c r="N46" i="4"/>
  <c r="N45" i="4"/>
  <c r="N43" i="4"/>
  <c r="N42" i="4"/>
  <c r="N41" i="4"/>
  <c r="N40" i="4"/>
  <c r="N39" i="4"/>
  <c r="N38" i="4"/>
  <c r="N37" i="4"/>
  <c r="N35" i="4"/>
  <c r="N34" i="4"/>
  <c r="N33" i="4"/>
  <c r="N32" i="4"/>
  <c r="M137" i="4"/>
  <c r="M136" i="4"/>
  <c r="M133" i="4"/>
  <c r="M132" i="4"/>
  <c r="M131" i="4"/>
  <c r="M129" i="4"/>
  <c r="M128" i="4"/>
  <c r="M127" i="4"/>
  <c r="M125" i="4"/>
  <c r="M124" i="4"/>
  <c r="M123" i="4"/>
  <c r="M122" i="4"/>
  <c r="M121" i="4"/>
  <c r="M120" i="4"/>
  <c r="M119" i="4"/>
  <c r="M117" i="4"/>
  <c r="M116" i="4"/>
  <c r="M115" i="4"/>
  <c r="M114" i="4"/>
  <c r="M113" i="4"/>
  <c r="M112" i="4"/>
  <c r="M109" i="4"/>
  <c r="M108" i="4"/>
  <c r="M107" i="4"/>
  <c r="M105" i="4"/>
  <c r="M104" i="4"/>
  <c r="M103" i="4"/>
  <c r="M101" i="4"/>
  <c r="M100" i="4"/>
  <c r="M99" i="4"/>
  <c r="M98" i="4"/>
  <c r="M97" i="4"/>
  <c r="M96" i="4"/>
  <c r="M95" i="4"/>
  <c r="M93" i="4"/>
  <c r="M92" i="4"/>
  <c r="M91" i="4"/>
  <c r="M90" i="4"/>
  <c r="M89" i="4"/>
  <c r="M88" i="4"/>
  <c r="M87" i="4"/>
  <c r="M85" i="4"/>
  <c r="M84" i="4"/>
  <c r="M83" i="4"/>
  <c r="M82" i="4"/>
  <c r="M81" i="4"/>
  <c r="M80" i="4"/>
  <c r="M79" i="4"/>
  <c r="M77" i="4"/>
  <c r="M76" i="4"/>
  <c r="M75" i="4"/>
  <c r="M74" i="4"/>
  <c r="M73" i="4"/>
  <c r="M72" i="4"/>
  <c r="M71" i="4"/>
  <c r="M69" i="4"/>
  <c r="M68" i="4"/>
  <c r="M67" i="4"/>
  <c r="M66" i="4"/>
  <c r="M65" i="4"/>
  <c r="M64" i="4"/>
  <c r="M63" i="4"/>
  <c r="M61" i="4"/>
  <c r="M60" i="4"/>
  <c r="M59" i="4"/>
  <c r="M58" i="4"/>
  <c r="M57" i="4"/>
  <c r="M56" i="4"/>
  <c r="M55" i="4"/>
  <c r="M53" i="4"/>
  <c r="M52" i="4"/>
  <c r="M51" i="4"/>
  <c r="M50" i="4"/>
  <c r="M49" i="4"/>
  <c r="M48" i="4"/>
  <c r="M47" i="4"/>
  <c r="M45" i="4"/>
  <c r="M44" i="4"/>
  <c r="M43" i="4"/>
  <c r="M42" i="4"/>
  <c r="M41" i="4"/>
  <c r="M40" i="4"/>
  <c r="M39" i="4"/>
  <c r="M37" i="4"/>
  <c r="M36" i="4"/>
  <c r="M35" i="4"/>
  <c r="M34" i="4"/>
  <c r="M33" i="4"/>
  <c r="M32" i="4"/>
  <c r="L138" i="4"/>
  <c r="L135" i="4"/>
  <c r="L134" i="4"/>
  <c r="L133" i="4"/>
  <c r="L131" i="4"/>
  <c r="L130" i="4"/>
  <c r="L129" i="4"/>
  <c r="L127" i="4"/>
  <c r="L126" i="4"/>
  <c r="L125" i="4"/>
  <c r="L124" i="4"/>
  <c r="L123" i="4"/>
  <c r="L122" i="4"/>
  <c r="L119" i="4"/>
  <c r="L118" i="4"/>
  <c r="L117" i="4"/>
  <c r="L116" i="4"/>
  <c r="L115" i="4"/>
  <c r="L114" i="4"/>
  <c r="L111" i="4"/>
  <c r="L110" i="4"/>
  <c r="L109" i="4"/>
  <c r="L107" i="4"/>
  <c r="L106" i="4"/>
  <c r="L105" i="4"/>
  <c r="L103" i="4"/>
  <c r="L102" i="4"/>
  <c r="L101" i="4"/>
  <c r="L100" i="4"/>
  <c r="L99" i="4"/>
  <c r="L98" i="4"/>
  <c r="L97" i="4"/>
  <c r="L95" i="4"/>
  <c r="L94" i="4"/>
  <c r="L93" i="4"/>
  <c r="L92" i="4"/>
  <c r="L91" i="4"/>
  <c r="L90" i="4"/>
  <c r="L89" i="4"/>
  <c r="L87" i="4"/>
  <c r="L86" i="4"/>
  <c r="L85" i="4"/>
  <c r="L84" i="4"/>
  <c r="L83" i="4"/>
  <c r="L82" i="4"/>
  <c r="L81" i="4"/>
  <c r="L79" i="4"/>
  <c r="L78" i="4"/>
  <c r="L77" i="4"/>
  <c r="L76" i="4"/>
  <c r="L75" i="4"/>
  <c r="L74" i="4"/>
  <c r="L73" i="4"/>
  <c r="L71" i="4"/>
  <c r="L70" i="4"/>
  <c r="L69" i="4"/>
  <c r="L68" i="4"/>
  <c r="L67" i="4"/>
  <c r="L66" i="4"/>
  <c r="L65" i="4"/>
  <c r="L63" i="4"/>
  <c r="L62" i="4"/>
  <c r="L61" i="4"/>
  <c r="L60" i="4"/>
  <c r="L59" i="4"/>
  <c r="L58" i="4"/>
  <c r="L57" i="4"/>
  <c r="L55" i="4"/>
  <c r="L54" i="4"/>
  <c r="L53" i="4"/>
  <c r="L52" i="4"/>
  <c r="L51" i="4"/>
  <c r="L50" i="4"/>
  <c r="L49" i="4"/>
  <c r="L47" i="4"/>
  <c r="L46" i="4"/>
  <c r="L45" i="4"/>
  <c r="L44" i="4"/>
  <c r="L43" i="4"/>
  <c r="L42" i="4"/>
  <c r="L41" i="4"/>
  <c r="L39" i="4"/>
  <c r="L38" i="4"/>
  <c r="L37" i="4"/>
  <c r="L36" i="4"/>
  <c r="L35" i="4"/>
  <c r="L34" i="4"/>
  <c r="L33" i="4"/>
  <c r="K137" i="4"/>
  <c r="K136" i="4"/>
  <c r="K135" i="4"/>
  <c r="K133" i="4"/>
  <c r="K132" i="4"/>
  <c r="K131" i="4"/>
  <c r="K129" i="4"/>
  <c r="K128" i="4"/>
  <c r="K127" i="4"/>
  <c r="K126" i="4"/>
  <c r="K125" i="4"/>
  <c r="K124" i="4"/>
  <c r="K123" i="4"/>
  <c r="K121" i="4"/>
  <c r="K120" i="4"/>
  <c r="K119" i="4"/>
  <c r="K118" i="4"/>
  <c r="K117" i="4"/>
  <c r="K116" i="4"/>
  <c r="K113" i="4"/>
  <c r="K112" i="4"/>
  <c r="K111" i="4"/>
  <c r="K109" i="4"/>
  <c r="K108" i="4"/>
  <c r="K107" i="4"/>
  <c r="K105" i="4"/>
  <c r="K104" i="4"/>
  <c r="K103" i="4"/>
  <c r="K102" i="4"/>
  <c r="K101" i="4"/>
  <c r="K100" i="4"/>
  <c r="K99" i="4"/>
  <c r="K97" i="4"/>
  <c r="K96" i="4"/>
  <c r="K95" i="4"/>
  <c r="K94" i="4"/>
  <c r="K93" i="4"/>
  <c r="K92" i="4"/>
  <c r="K91" i="4"/>
  <c r="K89" i="4"/>
  <c r="K88" i="4"/>
  <c r="K87" i="4"/>
  <c r="K86" i="4"/>
  <c r="K85" i="4"/>
  <c r="K84" i="4"/>
  <c r="K83" i="4"/>
  <c r="K81" i="4"/>
  <c r="K80" i="4"/>
  <c r="K79" i="4"/>
  <c r="K78" i="4"/>
  <c r="K77" i="4"/>
  <c r="K76" i="4"/>
  <c r="K75" i="4"/>
  <c r="K73" i="4"/>
  <c r="K72" i="4"/>
  <c r="K71" i="4"/>
  <c r="K70" i="4"/>
  <c r="K69" i="4"/>
  <c r="K68" i="4"/>
  <c r="K67" i="4"/>
  <c r="K65" i="4"/>
  <c r="K64" i="4"/>
  <c r="K63" i="4"/>
  <c r="K62" i="4"/>
  <c r="K61" i="4"/>
  <c r="K60" i="4"/>
  <c r="K59" i="4"/>
  <c r="K57" i="4"/>
  <c r="K56" i="4"/>
  <c r="K55" i="4"/>
  <c r="K54" i="4"/>
  <c r="K53" i="4"/>
  <c r="K52" i="4"/>
  <c r="K51" i="4"/>
  <c r="K49" i="4"/>
  <c r="K48" i="4"/>
  <c r="K47" i="4"/>
  <c r="K46" i="4"/>
  <c r="K45" i="4"/>
  <c r="K44" i="4"/>
  <c r="K43" i="4"/>
  <c r="K41" i="4"/>
  <c r="K40" i="4"/>
  <c r="K39" i="4"/>
  <c r="K38" i="4"/>
  <c r="K37" i="4"/>
  <c r="K36" i="4"/>
  <c r="K35" i="4"/>
  <c r="K33" i="4"/>
  <c r="J138" i="4"/>
  <c r="J137" i="4"/>
  <c r="J136" i="4"/>
  <c r="J135" i="4"/>
  <c r="J134" i="4"/>
  <c r="J131" i="4"/>
  <c r="J130" i="4"/>
  <c r="AI142" i="4" s="1"/>
  <c r="J129" i="4"/>
  <c r="J128" i="4"/>
  <c r="J127" i="4"/>
  <c r="J126" i="4"/>
  <c r="J123" i="4"/>
  <c r="J122" i="4"/>
  <c r="J121" i="4"/>
  <c r="J119" i="4"/>
  <c r="J118" i="4"/>
  <c r="J115" i="4"/>
  <c r="J114" i="4"/>
  <c r="J113" i="4"/>
  <c r="J112" i="4"/>
  <c r="J111" i="4"/>
  <c r="J110" i="4"/>
  <c r="J109" i="4"/>
  <c r="J107" i="4"/>
  <c r="J106" i="4"/>
  <c r="J105" i="4"/>
  <c r="J104" i="4"/>
  <c r="J103" i="4"/>
  <c r="J102" i="4"/>
  <c r="J101" i="4"/>
  <c r="J99" i="4"/>
  <c r="J98" i="4"/>
  <c r="J97" i="4"/>
  <c r="J96" i="4"/>
  <c r="J95" i="4"/>
  <c r="J94" i="4"/>
  <c r="J93" i="4"/>
  <c r="J91" i="4"/>
  <c r="J90" i="4"/>
  <c r="J89" i="4"/>
  <c r="J88" i="4"/>
  <c r="J87" i="4"/>
  <c r="J86" i="4"/>
  <c r="J85" i="4"/>
  <c r="J83" i="4"/>
  <c r="J82" i="4"/>
  <c r="J81" i="4"/>
  <c r="J80" i="4"/>
  <c r="J79" i="4"/>
  <c r="J78" i="4"/>
  <c r="J77" i="4"/>
  <c r="J75" i="4"/>
  <c r="J74" i="4"/>
  <c r="J73" i="4"/>
  <c r="J72" i="4"/>
  <c r="J71" i="4"/>
  <c r="J70" i="4"/>
  <c r="J69" i="4"/>
  <c r="J67" i="4"/>
  <c r="J66" i="4"/>
  <c r="J65" i="4"/>
  <c r="J64" i="4"/>
  <c r="J63" i="4"/>
  <c r="J62" i="4"/>
  <c r="J61" i="4"/>
  <c r="J59" i="4"/>
  <c r="J58" i="4"/>
  <c r="J57" i="4"/>
  <c r="J56" i="4"/>
  <c r="J55" i="4"/>
  <c r="J54" i="4"/>
  <c r="J53" i="4"/>
  <c r="J51" i="4"/>
  <c r="J50" i="4"/>
  <c r="J49" i="4"/>
  <c r="J48" i="4"/>
  <c r="J47" i="4"/>
  <c r="J46" i="4"/>
  <c r="J45" i="4"/>
  <c r="J43" i="4"/>
  <c r="J42" i="4"/>
  <c r="J41" i="4"/>
  <c r="J40" i="4"/>
  <c r="J39" i="4"/>
  <c r="J38" i="4"/>
  <c r="J37" i="4"/>
  <c r="J35" i="4"/>
  <c r="J34" i="4"/>
  <c r="J33" i="4"/>
  <c r="J32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H138" i="4"/>
  <c r="H137" i="4"/>
  <c r="H135" i="4"/>
  <c r="H134" i="4"/>
  <c r="H133" i="4"/>
  <c r="H132" i="4"/>
  <c r="H131" i="4"/>
  <c r="H130" i="4"/>
  <c r="H129" i="4"/>
  <c r="H127" i="4"/>
  <c r="H126" i="4"/>
  <c r="H125" i="4"/>
  <c r="H124" i="4"/>
  <c r="H123" i="4"/>
  <c r="H122" i="4"/>
  <c r="H119" i="4"/>
  <c r="H118" i="4"/>
  <c r="H117" i="4"/>
  <c r="H115" i="4"/>
  <c r="H114" i="4"/>
  <c r="H113" i="4"/>
  <c r="H111" i="4"/>
  <c r="H110" i="4"/>
  <c r="H109" i="4"/>
  <c r="H108" i="4"/>
  <c r="H107" i="4"/>
  <c r="H106" i="4"/>
  <c r="H105" i="4"/>
  <c r="H103" i="4"/>
  <c r="H102" i="4"/>
  <c r="H101" i="4"/>
  <c r="H100" i="4"/>
  <c r="H99" i="4"/>
  <c r="H98" i="4"/>
  <c r="H97" i="4"/>
  <c r="H95" i="4"/>
  <c r="H94" i="4"/>
  <c r="H93" i="4"/>
  <c r="H92" i="4"/>
  <c r="H91" i="4"/>
  <c r="H90" i="4"/>
  <c r="H89" i="4"/>
  <c r="H87" i="4"/>
  <c r="H86" i="4"/>
  <c r="H85" i="4"/>
  <c r="H84" i="4"/>
  <c r="H83" i="4"/>
  <c r="H82" i="4"/>
  <c r="H81" i="4"/>
  <c r="H79" i="4"/>
  <c r="H78" i="4"/>
  <c r="H77" i="4"/>
  <c r="H76" i="4"/>
  <c r="H75" i="4"/>
  <c r="H74" i="4"/>
  <c r="H73" i="4"/>
  <c r="H71" i="4"/>
  <c r="H70" i="4"/>
  <c r="H69" i="4"/>
  <c r="H68" i="4"/>
  <c r="H67" i="4"/>
  <c r="H66" i="4"/>
  <c r="H65" i="4"/>
  <c r="H63" i="4"/>
  <c r="H62" i="4"/>
  <c r="H61" i="4"/>
  <c r="H60" i="4"/>
  <c r="H59" i="4"/>
  <c r="H58" i="4"/>
  <c r="H57" i="4"/>
  <c r="H55" i="4"/>
  <c r="H54" i="4"/>
  <c r="H53" i="4"/>
  <c r="H52" i="4"/>
  <c r="H51" i="4"/>
  <c r="H50" i="4"/>
  <c r="H49" i="4"/>
  <c r="H47" i="4"/>
  <c r="H46" i="4"/>
  <c r="H45" i="4"/>
  <c r="H44" i="4"/>
  <c r="H43" i="4"/>
  <c r="H42" i="4"/>
  <c r="H41" i="4"/>
  <c r="H39" i="4"/>
  <c r="H38" i="4"/>
  <c r="H37" i="4"/>
  <c r="H36" i="4"/>
  <c r="H35" i="4"/>
  <c r="H34" i="4"/>
  <c r="H33" i="4"/>
  <c r="H32" i="4"/>
  <c r="G137" i="4"/>
  <c r="G136" i="4"/>
  <c r="G135" i="4"/>
  <c r="G134" i="4"/>
  <c r="G133" i="4"/>
  <c r="G132" i="4"/>
  <c r="G129" i="4"/>
  <c r="G128" i="4"/>
  <c r="G127" i="4"/>
  <c r="G126" i="4"/>
  <c r="G125" i="4"/>
  <c r="G124" i="4"/>
  <c r="G121" i="4"/>
  <c r="G120" i="4"/>
  <c r="G119" i="4"/>
  <c r="G117" i="4"/>
  <c r="G116" i="4"/>
  <c r="G113" i="4"/>
  <c r="G112" i="4"/>
  <c r="G111" i="4"/>
  <c r="G110" i="4"/>
  <c r="G109" i="4"/>
  <c r="G108" i="4"/>
  <c r="G107" i="4"/>
  <c r="G105" i="4"/>
  <c r="G104" i="4"/>
  <c r="G103" i="4"/>
  <c r="G102" i="4"/>
  <c r="G101" i="4"/>
  <c r="G100" i="4"/>
  <c r="G99" i="4"/>
  <c r="G97" i="4"/>
  <c r="G96" i="4"/>
  <c r="G95" i="4"/>
  <c r="G94" i="4"/>
  <c r="G93" i="4"/>
  <c r="G92" i="4"/>
  <c r="G91" i="4"/>
  <c r="G89" i="4"/>
  <c r="G88" i="4"/>
  <c r="G87" i="4"/>
  <c r="G86" i="4"/>
  <c r="G85" i="4"/>
  <c r="G84" i="4"/>
  <c r="G83" i="4"/>
  <c r="G81" i="4"/>
  <c r="G80" i="4"/>
  <c r="G79" i="4"/>
  <c r="G78" i="4"/>
  <c r="G77" i="4"/>
  <c r="G76" i="4"/>
  <c r="G75" i="4"/>
  <c r="G73" i="4"/>
  <c r="G72" i="4"/>
  <c r="G71" i="4"/>
  <c r="G70" i="4"/>
  <c r="G69" i="4"/>
  <c r="G68" i="4"/>
  <c r="G67" i="4"/>
  <c r="G65" i="4"/>
  <c r="G64" i="4"/>
  <c r="G63" i="4"/>
  <c r="G62" i="4"/>
  <c r="G61" i="4"/>
  <c r="G60" i="4"/>
  <c r="G59" i="4"/>
  <c r="G57" i="4"/>
  <c r="G56" i="4"/>
  <c r="G55" i="4"/>
  <c r="G54" i="4"/>
  <c r="G53" i="4"/>
  <c r="G52" i="4"/>
  <c r="G51" i="4"/>
  <c r="G49" i="4"/>
  <c r="G48" i="4"/>
  <c r="G47" i="4"/>
  <c r="G46" i="4"/>
  <c r="G45" i="4"/>
  <c r="G44" i="4"/>
  <c r="G43" i="4"/>
  <c r="G41" i="4"/>
  <c r="G40" i="4"/>
  <c r="G39" i="4"/>
  <c r="G38" i="4"/>
  <c r="G37" i="4"/>
  <c r="G36" i="4"/>
  <c r="G35" i="4"/>
  <c r="G33" i="4"/>
  <c r="F138" i="4"/>
  <c r="F137" i="4"/>
  <c r="F135" i="4"/>
  <c r="F134" i="4"/>
  <c r="F131" i="4"/>
  <c r="F130" i="4"/>
  <c r="F129" i="4"/>
  <c r="F127" i="4"/>
  <c r="F126" i="4"/>
  <c r="F125" i="4"/>
  <c r="F123" i="4"/>
  <c r="F122" i="4"/>
  <c r="F121" i="4"/>
  <c r="F119" i="4"/>
  <c r="F118" i="4"/>
  <c r="F117" i="4"/>
  <c r="F115" i="4"/>
  <c r="F114" i="4"/>
  <c r="F113" i="4"/>
  <c r="F112" i="4"/>
  <c r="F111" i="4"/>
  <c r="F110" i="4"/>
  <c r="F109" i="4"/>
  <c r="F107" i="4"/>
  <c r="F106" i="4"/>
  <c r="F105" i="4"/>
  <c r="F104" i="4"/>
  <c r="F103" i="4"/>
  <c r="F102" i="4"/>
  <c r="F101" i="4"/>
  <c r="F99" i="4"/>
  <c r="F98" i="4"/>
  <c r="F97" i="4"/>
  <c r="F96" i="4"/>
  <c r="F95" i="4"/>
  <c r="F94" i="4"/>
  <c r="F93" i="4"/>
  <c r="F91" i="4"/>
  <c r="F90" i="4"/>
  <c r="F89" i="4"/>
  <c r="F88" i="4"/>
  <c r="F87" i="4"/>
  <c r="F86" i="4"/>
  <c r="F85" i="4"/>
  <c r="F83" i="4"/>
  <c r="F82" i="4"/>
  <c r="F81" i="4"/>
  <c r="F80" i="4"/>
  <c r="F79" i="4"/>
  <c r="F78" i="4"/>
  <c r="F77" i="4"/>
  <c r="F75" i="4"/>
  <c r="F74" i="4"/>
  <c r="F73" i="4"/>
  <c r="F72" i="4"/>
  <c r="F71" i="4"/>
  <c r="F70" i="4"/>
  <c r="F69" i="4"/>
  <c r="F67" i="4"/>
  <c r="F66" i="4"/>
  <c r="F65" i="4"/>
  <c r="F64" i="4"/>
  <c r="F63" i="4"/>
  <c r="F62" i="4"/>
  <c r="F61" i="4"/>
  <c r="F59" i="4"/>
  <c r="F58" i="4"/>
  <c r="F57" i="4"/>
  <c r="F56" i="4"/>
  <c r="F55" i="4"/>
  <c r="F54" i="4"/>
  <c r="F53" i="4"/>
  <c r="F51" i="4"/>
  <c r="F50" i="4"/>
  <c r="F49" i="4"/>
  <c r="F48" i="4"/>
  <c r="F47" i="4"/>
  <c r="F46" i="4"/>
  <c r="F45" i="4"/>
  <c r="F43" i="4"/>
  <c r="F42" i="4"/>
  <c r="F41" i="4"/>
  <c r="F40" i="4"/>
  <c r="F39" i="4"/>
  <c r="F38" i="4"/>
  <c r="F37" i="4"/>
  <c r="F35" i="4"/>
  <c r="F34" i="4"/>
  <c r="F33" i="4"/>
  <c r="F32" i="4"/>
  <c r="E33" i="4"/>
  <c r="E34" i="4"/>
  <c r="E35" i="4"/>
  <c r="E36" i="4"/>
  <c r="E37" i="4"/>
  <c r="E39" i="4"/>
  <c r="E40" i="4"/>
  <c r="E41" i="4"/>
  <c r="E42" i="4"/>
  <c r="E43" i="4"/>
  <c r="E44" i="4"/>
  <c r="E45" i="4"/>
  <c r="E47" i="4"/>
  <c r="E48" i="4"/>
  <c r="E49" i="4"/>
  <c r="E50" i="4"/>
  <c r="E51" i="4"/>
  <c r="E52" i="4"/>
  <c r="E53" i="4"/>
  <c r="E55" i="4"/>
  <c r="E56" i="4"/>
  <c r="E57" i="4"/>
  <c r="E58" i="4"/>
  <c r="E59" i="4"/>
  <c r="E60" i="4"/>
  <c r="E61" i="4"/>
  <c r="E63" i="4"/>
  <c r="E64" i="4"/>
  <c r="E65" i="4"/>
  <c r="E66" i="4"/>
  <c r="E67" i="4"/>
  <c r="E68" i="4"/>
  <c r="E69" i="4"/>
  <c r="E71" i="4"/>
  <c r="E72" i="4"/>
  <c r="E73" i="4"/>
  <c r="E74" i="4"/>
  <c r="E75" i="4"/>
  <c r="E76" i="4"/>
  <c r="E77" i="4"/>
  <c r="E79" i="4"/>
  <c r="E80" i="4"/>
  <c r="E81" i="4"/>
  <c r="E82" i="4"/>
  <c r="E83" i="4"/>
  <c r="E84" i="4"/>
  <c r="E85" i="4"/>
  <c r="E87" i="4"/>
  <c r="E88" i="4"/>
  <c r="E89" i="4"/>
  <c r="E90" i="4"/>
  <c r="E91" i="4"/>
  <c r="E92" i="4"/>
  <c r="E93" i="4"/>
  <c r="E95" i="4"/>
  <c r="E96" i="4"/>
  <c r="E97" i="4"/>
  <c r="E98" i="4"/>
  <c r="E99" i="4"/>
  <c r="E100" i="4"/>
  <c r="E101" i="4"/>
  <c r="E103" i="4"/>
  <c r="E104" i="4"/>
  <c r="E105" i="4"/>
  <c r="E106" i="4"/>
  <c r="E107" i="4"/>
  <c r="E108" i="4"/>
  <c r="E109" i="4"/>
  <c r="E111" i="4"/>
  <c r="E112" i="4"/>
  <c r="E113" i="4"/>
  <c r="E115" i="4"/>
  <c r="E116" i="4"/>
  <c r="E117" i="4"/>
  <c r="E120" i="4"/>
  <c r="E121" i="4"/>
  <c r="E122" i="4"/>
  <c r="E123" i="4"/>
  <c r="E124" i="4"/>
  <c r="E125" i="4"/>
  <c r="E128" i="4"/>
  <c r="E129" i="4"/>
  <c r="E130" i="4"/>
  <c r="E131" i="4"/>
  <c r="E132" i="4"/>
  <c r="E133" i="4"/>
  <c r="E135" i="4"/>
  <c r="E136" i="4"/>
  <c r="E137" i="4"/>
  <c r="E32" i="4"/>
  <c r="V111" i="35"/>
  <c r="S111" i="35"/>
  <c r="P111" i="35"/>
  <c r="M111" i="35"/>
  <c r="J111" i="35"/>
  <c r="G111" i="35"/>
  <c r="D111" i="35"/>
  <c r="BP112" i="13"/>
  <c r="AS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BS112" i="13" s="1"/>
  <c r="BP112" i="12"/>
  <c r="AS112" i="12"/>
  <c r="Q112" i="12"/>
  <c r="P112" i="12"/>
  <c r="Q111" i="35" s="1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B112" i="12"/>
  <c r="A112" i="12"/>
  <c r="BS112" i="12" s="1"/>
  <c r="BP112" i="11"/>
  <c r="AS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BS112" i="11" s="1"/>
  <c r="BP112" i="10"/>
  <c r="AS112" i="10"/>
  <c r="Q112" i="10"/>
  <c r="P112" i="10"/>
  <c r="K111" i="35" s="1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BS112" i="10" s="1"/>
  <c r="BP112" i="8"/>
  <c r="AS112" i="8"/>
  <c r="Q112" i="8"/>
  <c r="P112" i="8"/>
  <c r="H111" i="35" s="1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BS112" i="8" s="1"/>
  <c r="BP112" i="6"/>
  <c r="AS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BS112" i="6" s="1"/>
  <c r="BP112" i="1"/>
  <c r="AS112" i="1"/>
  <c r="Q112" i="1"/>
  <c r="P112" i="1"/>
  <c r="B111" i="35" s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111" i="20" s="1"/>
  <c r="AL111" i="20" s="1"/>
  <c r="AX111" i="20" s="1"/>
  <c r="F132" i="32" a="1"/>
  <c r="J132" i="32" a="1"/>
  <c r="I132" i="32" a="1"/>
  <c r="AL118" i="18" a="1"/>
  <c r="AC118" i="18" a="1"/>
  <c r="L118" i="18" a="1"/>
  <c r="Y118" i="18" a="1"/>
  <c r="AP118" i="18" a="1"/>
  <c r="BC118" i="18" a="1"/>
  <c r="BP118" i="18" a="1"/>
  <c r="BJ118" i="18" a="1"/>
  <c r="AZ116" i="18" a="1"/>
  <c r="BP112" i="18" a="1"/>
  <c r="C113" i="18" a="1"/>
  <c r="K116" i="18" a="1"/>
  <c r="T115" i="18" a="1"/>
  <c r="J131" i="32" a="1"/>
  <c r="AB116" i="18" a="1"/>
  <c r="Q113" i="18" a="1"/>
  <c r="J130" i="32" a="1"/>
  <c r="U112" i="18" a="1"/>
  <c r="AN112" i="18" a="1"/>
  <c r="AT112" i="18" a="1"/>
  <c r="O117" i="18" a="1"/>
  <c r="X112" i="18" a="1"/>
  <c r="U113" i="18" a="1"/>
  <c r="X117" i="18" a="1"/>
  <c r="AQ116" i="18" a="1"/>
  <c r="H131" i="32" a="1"/>
  <c r="C112" i="18" a="1"/>
  <c r="AT113" i="18" a="1"/>
  <c r="BJ115" i="18" a="1"/>
  <c r="AP112" i="18" a="1"/>
  <c r="AP116" i="18" a="1"/>
  <c r="AU116" i="18" a="1"/>
  <c r="BH116" i="18" a="1"/>
  <c r="Y113" i="18" a="1"/>
  <c r="BA112" i="18" a="1"/>
  <c r="BB117" i="18" a="1"/>
  <c r="BB112" i="18" a="1"/>
  <c r="J126" i="32" a="1"/>
  <c r="BO114" i="18" a="1"/>
  <c r="O115" i="18" a="1"/>
  <c r="BE112" i="18" a="1"/>
  <c r="F131" i="32" a="1"/>
  <c r="BD113" i="18" a="1"/>
  <c r="BS113" i="18" a="1"/>
  <c r="C115" i="18" a="1"/>
  <c r="K114" i="18" a="1"/>
  <c r="BL115" i="18" a="1"/>
  <c r="M112" i="18" a="1"/>
  <c r="AX113" i="18" a="1"/>
  <c r="T112" i="18" a="1"/>
  <c r="AG113" i="18" a="1"/>
  <c r="O116" i="18" a="1"/>
  <c r="Y116" i="18" a="1"/>
  <c r="F117" i="18" a="1"/>
  <c r="H127" i="32" a="1"/>
  <c r="BJ116" i="18" a="1"/>
  <c r="Z113" i="18" a="1"/>
  <c r="F126" i="32" a="1"/>
  <c r="AL113" i="18" a="1"/>
  <c r="AG115" i="18" a="1"/>
  <c r="BJ113" i="18" a="1"/>
  <c r="AT115" i="18" a="1"/>
  <c r="AB114" i="18" a="1"/>
  <c r="O114" i="18" a="1"/>
  <c r="BQ113" i="18" a="1"/>
  <c r="AX115" i="18" a="1"/>
  <c r="BH113" i="18" a="1"/>
  <c r="BK115" i="18" a="1"/>
  <c r="AL112" i="18" a="1"/>
  <c r="Z112" i="18" a="1"/>
  <c r="D112" i="18" a="1"/>
  <c r="AG112" i="18" a="1"/>
  <c r="BL113" i="18" a="1"/>
  <c r="T116" i="18" a="1"/>
  <c r="BN112" i="18" a="1"/>
  <c r="AB112" i="18" a="1"/>
  <c r="AC113" i="18" a="1"/>
  <c r="J127" i="32" a="1"/>
  <c r="BJ114" i="18" a="1"/>
  <c r="AC116" i="18" a="1"/>
  <c r="AG116" i="18" a="1"/>
  <c r="C116" i="18" a="1"/>
  <c r="AH113" i="18" a="1"/>
  <c r="I127" i="32" a="1"/>
  <c r="AP113" i="18" a="1"/>
  <c r="AT116" i="18" a="1"/>
  <c r="BH112" i="18" a="1"/>
  <c r="AL116" i="18" a="1"/>
  <c r="BK113" i="18" a="1"/>
  <c r="H128" i="32" a="1"/>
  <c r="AZ113" i="18" a="1"/>
  <c r="AU113" i="18" a="1"/>
  <c r="BK116" i="18" a="1"/>
  <c r="D113" i="18" a="1"/>
  <c r="BO112" i="18" a="1"/>
  <c r="H115" i="18" a="1"/>
  <c r="BG115" i="18" a="1"/>
  <c r="BS115" i="18" a="1"/>
  <c r="AO117" i="18" a="1"/>
  <c r="I126" i="32" a="1"/>
  <c r="L113" i="18" a="1"/>
  <c r="BP116" i="18" a="1"/>
  <c r="O113" i="18" a="1"/>
  <c r="BP113" i="18" a="1"/>
  <c r="D115" i="18" a="1"/>
  <c r="BO116" i="18" a="1"/>
  <c r="I128" i="32" a="1"/>
  <c r="H113" i="18" a="1"/>
  <c r="AH115" i="18" a="1"/>
  <c r="J112" i="18" a="1"/>
  <c r="L112" i="18" a="1"/>
  <c r="AM113" i="18" a="1"/>
  <c r="AB115" i="18" a="1"/>
  <c r="AO112" i="18" a="1"/>
  <c r="F127" i="32" a="1"/>
  <c r="BQ112" i="18" a="1"/>
  <c r="K115" i="18" a="1"/>
  <c r="H112" i="18" a="1"/>
  <c r="K112" i="18" a="1"/>
  <c r="BO115" i="18" a="1"/>
  <c r="G113" i="18" a="1"/>
  <c r="BH115" i="18" a="1"/>
  <c r="AZ112" i="18" a="1"/>
  <c r="AO115" i="18" a="1"/>
  <c r="Y112" i="18" a="1"/>
  <c r="AA112" i="18" a="1"/>
  <c r="BC112" i="18" a="1"/>
  <c r="BC113" i="18" a="1"/>
  <c r="D127" i="32" a="1"/>
  <c r="AQ112" i="18" a="1"/>
  <c r="BR112" i="18" a="1"/>
  <c r="BL112" i="18" a="1"/>
  <c r="BD112" i="18" a="1"/>
  <c r="L116" i="18" a="1"/>
  <c r="BG113" i="18" a="1"/>
  <c r="BD116" i="18" a="1"/>
  <c r="BC116" i="18" a="1"/>
  <c r="AB113" i="18" a="1"/>
  <c r="Q115" i="18" a="1"/>
  <c r="K113" i="18" a="1"/>
  <c r="D128" i="32" a="1"/>
  <c r="H130" i="32" a="1"/>
  <c r="F128" i="32" a="1"/>
  <c r="AH116" i="18" a="1"/>
  <c r="X116" i="18" a="1"/>
  <c r="AU112" i="18" a="1"/>
  <c r="AM112" i="18" a="1"/>
  <c r="BG112" i="18" a="1"/>
  <c r="BJ112" i="18" a="1"/>
  <c r="BB116" i="18" a="1"/>
  <c r="G116" i="18" a="1"/>
  <c r="Q116" i="18" a="1"/>
  <c r="G115" i="18" a="1"/>
  <c r="AO114" i="18" a="1"/>
  <c r="O112" i="18" a="1"/>
  <c r="X115" i="18" a="1"/>
  <c r="BO113" i="18" a="1"/>
  <c r="M113" i="18" a="1"/>
  <c r="BB115" i="18" a="1"/>
  <c r="M116" i="18" a="1"/>
  <c r="AQ113" i="18" a="1"/>
  <c r="U115" i="18" a="1"/>
  <c r="N112" i="18" a="1"/>
  <c r="BS116" i="18" a="1"/>
  <c r="H116" i="18" a="1"/>
  <c r="J129" i="32" a="1"/>
  <c r="BS112" i="18" a="1"/>
  <c r="BK112" i="18" a="1"/>
  <c r="G112" i="18" a="1"/>
  <c r="J128" i="32" a="1"/>
  <c r="BB113" i="18" a="1"/>
  <c r="BG116" i="18" a="1"/>
  <c r="I129" i="32" a="1"/>
  <c r="AX112" i="18" a="1"/>
  <c r="BB114" i="18" a="1"/>
  <c r="AO116" i="18" a="1"/>
  <c r="X113" i="18" a="1"/>
  <c r="AM116" i="18" a="1"/>
  <c r="U116" i="18" a="1"/>
  <c r="T113" i="18" a="1"/>
  <c r="D116" i="18" a="1"/>
  <c r="AU115" i="18" a="1"/>
  <c r="AH112" i="18" a="1"/>
  <c r="Q112" i="18" a="1"/>
  <c r="BL116" i="18" a="1"/>
  <c r="BS114" i="18" a="1"/>
  <c r="F130" i="32" a="1"/>
  <c r="BQ116" i="18" a="1"/>
  <c r="Z116" i="18" a="1"/>
  <c r="F129" i="32" a="1"/>
  <c r="AO113" i="18" a="1"/>
  <c r="AC112" i="18" a="1"/>
  <c r="AX116" i="18" a="1"/>
  <c r="X114" i="18" a="1"/>
  <c r="H118" i="23" l="1"/>
  <c r="J118" i="23" s="1"/>
  <c r="K118" i="23" s="1"/>
  <c r="AC118" i="23" s="1"/>
  <c r="N118" i="26"/>
  <c r="H118" i="26"/>
  <c r="I132" i="32"/>
  <c r="J132" i="32"/>
  <c r="F132" i="32"/>
  <c r="I117" i="22"/>
  <c r="U117" i="22"/>
  <c r="V117" i="22"/>
  <c r="X117" i="22"/>
  <c r="BH117" i="20"/>
  <c r="P117" i="20"/>
  <c r="AO117" i="20" s="1"/>
  <c r="AV117" i="20" s="1"/>
  <c r="Z117" i="20"/>
  <c r="AQ117" i="20" s="1"/>
  <c r="AJ117" i="20"/>
  <c r="AS117" i="20" s="1"/>
  <c r="BG117" i="20"/>
  <c r="AV117" i="19"/>
  <c r="AU117" i="19"/>
  <c r="BB117" i="19"/>
  <c r="BJ118" i="18"/>
  <c r="BP118" i="18"/>
  <c r="BC118" i="18"/>
  <c r="AP118" i="18"/>
  <c r="Y118" i="18"/>
  <c r="L118" i="18"/>
  <c r="AC118" i="18"/>
  <c r="AL118" i="18"/>
  <c r="BE145" i="17"/>
  <c r="BA145" i="17"/>
  <c r="AE145" i="17"/>
  <c r="AM145" i="17"/>
  <c r="AR145" i="17" s="1"/>
  <c r="O145" i="17" a="1"/>
  <c r="O145" i="17" s="1"/>
  <c r="W145" i="17"/>
  <c r="AF145" i="17"/>
  <c r="AG145" i="17"/>
  <c r="Q145" i="17"/>
  <c r="AQ145" i="17" s="1"/>
  <c r="Y145" i="17"/>
  <c r="AH145" i="17"/>
  <c r="Z145" i="17"/>
  <c r="AT145" i="17"/>
  <c r="AR145" i="16"/>
  <c r="AI145" i="16"/>
  <c r="AG145" i="16"/>
  <c r="S145" i="16"/>
  <c r="AJ145" i="16"/>
  <c r="AT145" i="16"/>
  <c r="AH145" i="16"/>
  <c r="AU145" i="16"/>
  <c r="O145" i="16" a="1"/>
  <c r="O145" i="16" s="1"/>
  <c r="AG145" i="15"/>
  <c r="Q145" i="15"/>
  <c r="AQ145" i="15" s="1"/>
  <c r="Y145" i="15"/>
  <c r="AH145" i="15"/>
  <c r="S145" i="15"/>
  <c r="AJ145" i="15"/>
  <c r="AT145" i="15"/>
  <c r="AI145" i="15"/>
  <c r="AU145" i="15"/>
  <c r="O145" i="15" a="1"/>
  <c r="O145" i="15" s="1"/>
  <c r="AN145" i="14"/>
  <c r="AA145" i="14"/>
  <c r="AW145" i="14"/>
  <c r="X145" i="14"/>
  <c r="Q145" i="14"/>
  <c r="AQ145" i="14" s="1"/>
  <c r="Y145" i="14"/>
  <c r="AJ145" i="14"/>
  <c r="AI145" i="14"/>
  <c r="AU145" i="14"/>
  <c r="AV145" i="14" s="1"/>
  <c r="AE145" i="14"/>
  <c r="X145" i="5"/>
  <c r="Q145" i="5"/>
  <c r="Y145" i="5"/>
  <c r="AH145" i="5"/>
  <c r="R145" i="5"/>
  <c r="Z145" i="5"/>
  <c r="S145" i="5"/>
  <c r="AU145" i="5"/>
  <c r="AW145" i="5" s="1"/>
  <c r="O145" i="5" a="1"/>
  <c r="O145" i="5" s="1"/>
  <c r="R145" i="4"/>
  <c r="Z145" i="4"/>
  <c r="AQ145" i="4" s="1"/>
  <c r="AI145" i="4"/>
  <c r="AH145" i="4"/>
  <c r="S145" i="4"/>
  <c r="AJ145" i="4"/>
  <c r="T145" i="4"/>
  <c r="AT145" i="4"/>
  <c r="AU145" i="4"/>
  <c r="O145" i="4" a="1"/>
  <c r="O145" i="4" s="1"/>
  <c r="AC115" i="19"/>
  <c r="AQ143" i="16"/>
  <c r="AQ143" i="5"/>
  <c r="N115" i="19"/>
  <c r="P115" i="19" s="1"/>
  <c r="AO115" i="19" s="1"/>
  <c r="AE115" i="19"/>
  <c r="AR115" i="19" s="1"/>
  <c r="AG142" i="5"/>
  <c r="AL142" i="14"/>
  <c r="O143" i="5" a="1"/>
  <c r="O143" i="5" s="1"/>
  <c r="C116" i="26" s="1"/>
  <c r="AL143" i="5"/>
  <c r="W143" i="14"/>
  <c r="AD143" i="15"/>
  <c r="AL143" i="15"/>
  <c r="W143" i="16"/>
  <c r="T143" i="17"/>
  <c r="AG115" i="20"/>
  <c r="AF144" i="4"/>
  <c r="Q144" i="4"/>
  <c r="AF144" i="5"/>
  <c r="Q144" i="5"/>
  <c r="AK144" i="14"/>
  <c r="O144" i="15" a="1"/>
  <c r="O144" i="15" s="1"/>
  <c r="E117" i="26" s="1"/>
  <c r="AL144" i="15"/>
  <c r="V144" i="16"/>
  <c r="AJ144" i="17"/>
  <c r="C116" i="22"/>
  <c r="AE144" i="5"/>
  <c r="H116" i="20"/>
  <c r="AK143" i="4"/>
  <c r="AE143" i="5"/>
  <c r="AM143" i="5"/>
  <c r="AU143" i="5"/>
  <c r="AK143" i="14"/>
  <c r="AE143" i="15"/>
  <c r="AM143" i="15"/>
  <c r="AT143" i="15"/>
  <c r="AK143" i="16"/>
  <c r="U143" i="17"/>
  <c r="F115" i="22"/>
  <c r="AG144" i="4"/>
  <c r="R144" i="4"/>
  <c r="T144" i="5"/>
  <c r="R144" i="5"/>
  <c r="O144" i="14" a="1"/>
  <c r="O144" i="14" s="1"/>
  <c r="D117" i="26" s="1"/>
  <c r="AE144" i="15"/>
  <c r="AM144" i="15"/>
  <c r="AK144" i="15"/>
  <c r="W144" i="16"/>
  <c r="AK144" i="17"/>
  <c r="AK142" i="4"/>
  <c r="V142" i="5"/>
  <c r="S142" i="14"/>
  <c r="O143" i="14" a="1"/>
  <c r="O143" i="14" s="1"/>
  <c r="D116" i="26" s="1"/>
  <c r="AL143" i="14"/>
  <c r="AF143" i="15"/>
  <c r="Q143" i="15"/>
  <c r="O143" i="16" a="1"/>
  <c r="O143" i="16" s="1"/>
  <c r="F116" i="26" s="1"/>
  <c r="AL143" i="16"/>
  <c r="G115" i="22"/>
  <c r="U144" i="4"/>
  <c r="T144" i="4"/>
  <c r="U144" i="5"/>
  <c r="S144" i="5"/>
  <c r="AE144" i="14"/>
  <c r="AM144" i="14"/>
  <c r="AF144" i="15"/>
  <c r="Q144" i="15"/>
  <c r="AT144" i="15"/>
  <c r="AK144" i="16"/>
  <c r="AD144" i="17"/>
  <c r="AL144" i="17"/>
  <c r="E116" i="22"/>
  <c r="AE142" i="15"/>
  <c r="AM142" i="15"/>
  <c r="Y114" i="20" s="1"/>
  <c r="AE143" i="14"/>
  <c r="AM143" i="14"/>
  <c r="AG143" i="15"/>
  <c r="R143" i="15"/>
  <c r="AE143" i="16"/>
  <c r="AM143" i="16"/>
  <c r="AJ143" i="17"/>
  <c r="V144" i="4"/>
  <c r="V144" i="5"/>
  <c r="X144" i="5"/>
  <c r="AF144" i="14"/>
  <c r="Q144" i="14"/>
  <c r="T144" i="15"/>
  <c r="R144" i="15"/>
  <c r="AD144" i="16"/>
  <c r="AL144" i="16"/>
  <c r="AE144" i="17"/>
  <c r="AM144" i="17"/>
  <c r="F116" i="22"/>
  <c r="N116" i="22" s="1"/>
  <c r="U143" i="5"/>
  <c r="S143" i="5"/>
  <c r="AF143" i="14"/>
  <c r="V143" i="14"/>
  <c r="AH143" i="15"/>
  <c r="S143" i="15"/>
  <c r="AF143" i="16"/>
  <c r="AK143" i="17"/>
  <c r="W144" i="4"/>
  <c r="Z144" i="4"/>
  <c r="J116" i="19" s="1"/>
  <c r="W144" i="5"/>
  <c r="Y144" i="5"/>
  <c r="T144" i="14"/>
  <c r="R144" i="14"/>
  <c r="AJ144" i="14"/>
  <c r="U144" i="15"/>
  <c r="S144" i="15"/>
  <c r="AE144" i="16"/>
  <c r="AM144" i="16"/>
  <c r="S144" i="17"/>
  <c r="O144" i="17" a="1"/>
  <c r="O144" i="17" s="1"/>
  <c r="G117" i="26" s="1"/>
  <c r="G116" i="22"/>
  <c r="O116" i="22" s="1"/>
  <c r="Q143" i="17"/>
  <c r="AH115" i="19" s="1"/>
  <c r="AM144" i="5"/>
  <c r="Y142" i="16"/>
  <c r="X143" i="4"/>
  <c r="V143" i="5"/>
  <c r="X143" i="5"/>
  <c r="T143" i="14"/>
  <c r="AI143" i="15"/>
  <c r="X143" i="15"/>
  <c r="T143" i="16"/>
  <c r="R143" i="16"/>
  <c r="AD143" i="17"/>
  <c r="AL143" i="17"/>
  <c r="AK144" i="4"/>
  <c r="AK144" i="5"/>
  <c r="Z144" i="5"/>
  <c r="O116" i="19" s="1"/>
  <c r="U144" i="14"/>
  <c r="S144" i="14"/>
  <c r="V144" i="15"/>
  <c r="AF144" i="16"/>
  <c r="Q144" i="16"/>
  <c r="AC116" i="19" s="1"/>
  <c r="T144" i="17"/>
  <c r="Q144" i="17"/>
  <c r="H116" i="22"/>
  <c r="P116" i="22" s="1"/>
  <c r="W143" i="5"/>
  <c r="U143" i="14"/>
  <c r="W143" i="15"/>
  <c r="U143" i="16"/>
  <c r="R143" i="17"/>
  <c r="AD144" i="4"/>
  <c r="AL144" i="4"/>
  <c r="AD144" i="5"/>
  <c r="AL144" i="5"/>
  <c r="AG144" i="5"/>
  <c r="V144" i="14"/>
  <c r="X144" i="14"/>
  <c r="AT144" i="14"/>
  <c r="W144" i="15"/>
  <c r="Y144" i="15"/>
  <c r="AG144" i="16"/>
  <c r="S144" i="16"/>
  <c r="U144" i="17"/>
  <c r="R144" i="17"/>
  <c r="AU144" i="17"/>
  <c r="BD117" i="35"/>
  <c r="BC117" i="35"/>
  <c r="BE117" i="35" s="1"/>
  <c r="AX117" i="35"/>
  <c r="AW117" i="35"/>
  <c r="AY117" i="35" s="1"/>
  <c r="AU117" i="35"/>
  <c r="AT117" i="35"/>
  <c r="AV117" i="35" s="1"/>
  <c r="BF117" i="35"/>
  <c r="BG117" i="35"/>
  <c r="BA117" i="35"/>
  <c r="AZ117" i="35"/>
  <c r="BB117" i="35" s="1"/>
  <c r="BJ117" i="35"/>
  <c r="BI117" i="35"/>
  <c r="BK117" i="35" s="1"/>
  <c r="BM117" i="35"/>
  <c r="BL117" i="35"/>
  <c r="BN117" i="35" s="1"/>
  <c r="R118" i="13"/>
  <c r="BZ118" i="13"/>
  <c r="U118" i="13"/>
  <c r="AV118" i="13"/>
  <c r="BD118" i="13"/>
  <c r="BU118" i="13"/>
  <c r="CC118" i="13"/>
  <c r="T118" i="13"/>
  <c r="BK118" i="13"/>
  <c r="W118" i="13"/>
  <c r="AF118" i="13"/>
  <c r="AW118" i="13"/>
  <c r="BE118" i="13"/>
  <c r="BV118" i="13"/>
  <c r="CD118" i="13"/>
  <c r="S118" i="13"/>
  <c r="CB118" i="13"/>
  <c r="BT118" i="13"/>
  <c r="AO118" i="12"/>
  <c r="BL118" i="12"/>
  <c r="BO118" i="12"/>
  <c r="AR118" i="12"/>
  <c r="S118" i="12"/>
  <c r="AC118" i="12"/>
  <c r="AK118" i="12"/>
  <c r="BB118" i="12"/>
  <c r="BJ118" i="12"/>
  <c r="CA118" i="12"/>
  <c r="T118" i="12"/>
  <c r="AD118" i="12"/>
  <c r="BC118" i="12"/>
  <c r="BK118" i="12"/>
  <c r="BZ118" i="12"/>
  <c r="CF118" i="12" s="1"/>
  <c r="AV118" i="12"/>
  <c r="BD118" i="12"/>
  <c r="W118" i="12"/>
  <c r="AF118" i="12"/>
  <c r="R118" i="11"/>
  <c r="AB118" i="11"/>
  <c r="AJ118" i="11"/>
  <c r="BA118" i="11"/>
  <c r="BZ118" i="11"/>
  <c r="S118" i="11"/>
  <c r="T118" i="11"/>
  <c r="BC118" i="11"/>
  <c r="BK118" i="11"/>
  <c r="BT118" i="11"/>
  <c r="CB118" i="11"/>
  <c r="U118" i="11"/>
  <c r="AV118" i="11"/>
  <c r="BD118" i="11"/>
  <c r="BU118" i="11"/>
  <c r="CC118" i="11"/>
  <c r="W118" i="11"/>
  <c r="AW118" i="11"/>
  <c r="BE118" i="11"/>
  <c r="BV118" i="11"/>
  <c r="CD118" i="11"/>
  <c r="R118" i="10"/>
  <c r="BZ118" i="10"/>
  <c r="S118" i="10"/>
  <c r="CA118" i="10"/>
  <c r="T118" i="10"/>
  <c r="AD118" i="10"/>
  <c r="BC118" i="10"/>
  <c r="BK118" i="10"/>
  <c r="BT118" i="10"/>
  <c r="CB118" i="10"/>
  <c r="U118" i="10"/>
  <c r="AV118" i="10"/>
  <c r="BD118" i="10"/>
  <c r="BU118" i="10"/>
  <c r="CC118" i="10"/>
  <c r="W118" i="10"/>
  <c r="AW118" i="10"/>
  <c r="BE118" i="10"/>
  <c r="BV118" i="10"/>
  <c r="CD118" i="10"/>
  <c r="R118" i="8"/>
  <c r="AB118" i="8"/>
  <c r="AJ118" i="8"/>
  <c r="BA118" i="8"/>
  <c r="BI118" i="8"/>
  <c r="BZ118" i="8"/>
  <c r="S118" i="8"/>
  <c r="T118" i="8"/>
  <c r="AD118" i="8"/>
  <c r="BC118" i="8"/>
  <c r="BK118" i="8"/>
  <c r="BT118" i="8"/>
  <c r="CB118" i="8"/>
  <c r="U118" i="8"/>
  <c r="W118" i="8"/>
  <c r="AW118" i="8"/>
  <c r="BE118" i="8"/>
  <c r="R118" i="6"/>
  <c r="BZ118" i="6"/>
  <c r="S118" i="6"/>
  <c r="CA118" i="6"/>
  <c r="T118" i="6"/>
  <c r="BC118" i="6"/>
  <c r="BK118" i="6"/>
  <c r="BT118" i="6"/>
  <c r="CB118" i="6"/>
  <c r="U118" i="6"/>
  <c r="AV118" i="6"/>
  <c r="BD118" i="6"/>
  <c r="BU118" i="6"/>
  <c r="CC118" i="6"/>
  <c r="W118" i="6"/>
  <c r="AW118" i="6"/>
  <c r="BE118" i="6"/>
  <c r="AO118" i="1"/>
  <c r="BL118" i="1"/>
  <c r="T118" i="1"/>
  <c r="U118" i="1"/>
  <c r="AV118" i="1"/>
  <c r="BD118" i="1"/>
  <c r="W118" i="1"/>
  <c r="AW118" i="1"/>
  <c r="BE118" i="1"/>
  <c r="AX118" i="1"/>
  <c r="BF118" i="1"/>
  <c r="Z118" i="1"/>
  <c r="AY118" i="1"/>
  <c r="BG118" i="1"/>
  <c r="S118" i="1"/>
  <c r="BS116" i="8"/>
  <c r="AC117" i="1"/>
  <c r="AL116" i="8"/>
  <c r="AJ116" i="6"/>
  <c r="AK116" i="8"/>
  <c r="AI116" i="12"/>
  <c r="AN116" i="13"/>
  <c r="AA117" i="13"/>
  <c r="AE117" i="1"/>
  <c r="AD117" i="10"/>
  <c r="AH117" i="8"/>
  <c r="AL117" i="6"/>
  <c r="AA117" i="8"/>
  <c r="AI117" i="8"/>
  <c r="BS117" i="12"/>
  <c r="AH117" i="10"/>
  <c r="AJ113" i="1"/>
  <c r="AA113" i="10"/>
  <c r="AK113" i="12"/>
  <c r="AD117" i="6"/>
  <c r="AR116" i="35"/>
  <c r="Z116" i="35"/>
  <c r="AC116" i="1"/>
  <c r="Z114" i="35"/>
  <c r="AD117" i="1"/>
  <c r="AL117" i="1"/>
  <c r="AM116" i="11"/>
  <c r="X116" i="35"/>
  <c r="AJ117" i="8"/>
  <c r="AA117" i="11"/>
  <c r="AC116" i="35"/>
  <c r="AC116" i="10"/>
  <c r="AE115" i="12"/>
  <c r="AK116" i="12"/>
  <c r="Y117" i="12"/>
  <c r="AB144" i="16" s="1"/>
  <c r="AB116" i="19" s="1"/>
  <c r="AG117" i="12"/>
  <c r="AL116" i="12"/>
  <c r="Y117" i="1"/>
  <c r="AD117" i="8"/>
  <c r="AL117" i="8"/>
  <c r="AC117" i="11"/>
  <c r="AI116" i="35"/>
  <c r="AH117" i="1"/>
  <c r="Z117" i="10"/>
  <c r="AL117" i="11"/>
  <c r="AL116" i="6"/>
  <c r="AC116" i="11"/>
  <c r="AE116" i="13"/>
  <c r="AP114" i="35"/>
  <c r="Z117" i="8"/>
  <c r="AL116" i="10"/>
  <c r="AL116" i="35"/>
  <c r="AB115" i="11"/>
  <c r="AJ115" i="11"/>
  <c r="AD115" i="13"/>
  <c r="AL115" i="13"/>
  <c r="AB116" i="8"/>
  <c r="AJ116" i="8"/>
  <c r="AG115" i="35"/>
  <c r="AD116" i="13"/>
  <c r="AL116" i="13"/>
  <c r="AI115" i="35"/>
  <c r="AC117" i="6"/>
  <c r="AA113" i="8"/>
  <c r="AC113" i="11"/>
  <c r="AJ115" i="6"/>
  <c r="AD116" i="10"/>
  <c r="AB116" i="6"/>
  <c r="Z116" i="11"/>
  <c r="AH116" i="11"/>
  <c r="AE116" i="12"/>
  <c r="AL115" i="35"/>
  <c r="Z117" i="6"/>
  <c r="AH117" i="6"/>
  <c r="AB117" i="6"/>
  <c r="AE117" i="10"/>
  <c r="AM117" i="10"/>
  <c r="AM117" i="11"/>
  <c r="AD117" i="12"/>
  <c r="D144" i="4"/>
  <c r="AS144" i="4" s="1"/>
  <c r="B117" i="18"/>
  <c r="AN116" i="1"/>
  <c r="AK116" i="6"/>
  <c r="AE116" i="8"/>
  <c r="AM116" i="8"/>
  <c r="AI116" i="10"/>
  <c r="Z116" i="13"/>
  <c r="AH116" i="13"/>
  <c r="AO115" i="35"/>
  <c r="AG117" i="1"/>
  <c r="AE117" i="8"/>
  <c r="AM117" i="8"/>
  <c r="AF117" i="10"/>
  <c r="AN117" i="10"/>
  <c r="AJ117" i="12"/>
  <c r="AL117" i="13"/>
  <c r="B116" i="20"/>
  <c r="AL116" i="20" s="1"/>
  <c r="AX116" i="20" s="1"/>
  <c r="AA116" i="10"/>
  <c r="AB116" i="11"/>
  <c r="AI116" i="13"/>
  <c r="AR115" i="35"/>
  <c r="AK117" i="1"/>
  <c r="AF117" i="8"/>
  <c r="AN117" i="8"/>
  <c r="Y117" i="10"/>
  <c r="AB144" i="14" s="1"/>
  <c r="R116" i="19" s="1"/>
  <c r="AG117" i="10"/>
  <c r="AF117" i="11"/>
  <c r="AN117" i="11"/>
  <c r="AK117" i="12"/>
  <c r="H116" i="35"/>
  <c r="D144" i="14"/>
  <c r="AS144" i="14" s="1"/>
  <c r="R116" i="1"/>
  <c r="AO117" i="1" s="1"/>
  <c r="AM116" i="6"/>
  <c r="Y116" i="8"/>
  <c r="AB143" i="5" s="1"/>
  <c r="M115" i="19" s="1"/>
  <c r="AG116" i="8"/>
  <c r="AC116" i="8"/>
  <c r="AB116" i="10"/>
  <c r="AM116" i="10"/>
  <c r="AB116" i="13"/>
  <c r="AJ116" i="13"/>
  <c r="Z115" i="35"/>
  <c r="Y117" i="8"/>
  <c r="AB144" i="5" s="1"/>
  <c r="M116" i="19" s="1"/>
  <c r="AG117" i="8"/>
  <c r="AK117" i="8"/>
  <c r="AA117" i="10"/>
  <c r="AE117" i="12"/>
  <c r="AM117" i="12"/>
  <c r="AL117" i="12"/>
  <c r="AF117" i="13"/>
  <c r="AN117" i="13"/>
  <c r="A116" i="35"/>
  <c r="Q116" i="35"/>
  <c r="D144" i="5"/>
  <c r="AS144" i="5" s="1"/>
  <c r="B116" i="22"/>
  <c r="A117" i="26"/>
  <c r="I117" i="26" s="1"/>
  <c r="A117" i="23"/>
  <c r="AA115" i="12"/>
  <c r="AI115" i="12"/>
  <c r="BS114" i="12"/>
  <c r="AL113" i="35"/>
  <c r="AA115" i="1"/>
  <c r="AI115" i="1"/>
  <c r="AE116" i="11"/>
  <c r="AJ114" i="35"/>
  <c r="AB116" i="12"/>
  <c r="AD116" i="11"/>
  <c r="AA116" i="12"/>
  <c r="AC115" i="35"/>
  <c r="AM117" i="1"/>
  <c r="AK117" i="6"/>
  <c r="Z117" i="11"/>
  <c r="AH117" i="11"/>
  <c r="AF117" i="12"/>
  <c r="AN117" i="12"/>
  <c r="Y117" i="13"/>
  <c r="AB144" i="17" s="1"/>
  <c r="AG116" i="19" s="1"/>
  <c r="AG117" i="13"/>
  <c r="AF116" i="35"/>
  <c r="AB116" i="1"/>
  <c r="AJ116" i="1"/>
  <c r="Y116" i="6"/>
  <c r="AB143" i="4" s="1"/>
  <c r="H115" i="19" s="1"/>
  <c r="Z117" i="13"/>
  <c r="AH117" i="13"/>
  <c r="AE117" i="13"/>
  <c r="K116" i="35"/>
  <c r="AG116" i="35" s="1"/>
  <c r="AO116" i="35"/>
  <c r="D144" i="15"/>
  <c r="AS144" i="15" s="1"/>
  <c r="AE116" i="10"/>
  <c r="AF116" i="11"/>
  <c r="AP115" i="35"/>
  <c r="AA117" i="1"/>
  <c r="AI117" i="1"/>
  <c r="AF117" i="6"/>
  <c r="AN117" i="6"/>
  <c r="AI117" i="11"/>
  <c r="Z117" i="12"/>
  <c r="AH117" i="12"/>
  <c r="AB117" i="12"/>
  <c r="AI117" i="13"/>
  <c r="T116" i="35"/>
  <c r="AP116" i="35" s="1"/>
  <c r="D144" i="17"/>
  <c r="AS144" i="17" s="1"/>
  <c r="B116" i="19"/>
  <c r="AL116" i="19" s="1"/>
  <c r="AY116" i="19" s="1"/>
  <c r="AI116" i="6"/>
  <c r="AB117" i="1"/>
  <c r="AJ117" i="1"/>
  <c r="Y117" i="6"/>
  <c r="AB144" i="4" s="1"/>
  <c r="H116" i="19" s="1"/>
  <c r="AG117" i="6"/>
  <c r="AL117" i="10"/>
  <c r="AK117" i="11"/>
  <c r="AC117" i="12"/>
  <c r="AM117" i="13"/>
  <c r="E116" i="35"/>
  <c r="R117" i="26"/>
  <c r="H131" i="32"/>
  <c r="J131" i="32"/>
  <c r="F131" i="32"/>
  <c r="O117" i="18"/>
  <c r="AO117" i="18"/>
  <c r="BB117" i="18"/>
  <c r="F117" i="18"/>
  <c r="X117" i="18"/>
  <c r="V144" i="17"/>
  <c r="AT144" i="17"/>
  <c r="AH144" i="16"/>
  <c r="R144" i="16"/>
  <c r="Z144" i="16"/>
  <c r="AD116" i="19" s="1"/>
  <c r="AI144" i="16"/>
  <c r="T144" i="16"/>
  <c r="AJ144" i="16"/>
  <c r="AU144" i="16"/>
  <c r="O144" i="16" a="1"/>
  <c r="O144" i="16" s="1"/>
  <c r="F117" i="26" s="1"/>
  <c r="S117" i="26" s="1"/>
  <c r="V118" i="33" s="1"/>
  <c r="AH144" i="15"/>
  <c r="AI144" i="15"/>
  <c r="AJ144" i="15"/>
  <c r="AD144" i="15"/>
  <c r="AU144" i="15"/>
  <c r="AA144" i="14"/>
  <c r="D117" i="23" s="1"/>
  <c r="AD144" i="14"/>
  <c r="AJ144" i="5"/>
  <c r="AT144" i="5"/>
  <c r="AU144" i="5"/>
  <c r="O144" i="5" a="1"/>
  <c r="O144" i="5" s="1"/>
  <c r="C117" i="26" s="1"/>
  <c r="X144" i="4"/>
  <c r="AH144" i="4"/>
  <c r="AI144" i="4"/>
  <c r="S144" i="4"/>
  <c r="AJ144" i="4"/>
  <c r="AU144" i="4"/>
  <c r="O144" i="4" a="1"/>
  <c r="O144" i="4" s="1"/>
  <c r="B117" i="26" s="1"/>
  <c r="AB117" i="13"/>
  <c r="AJ117" i="13"/>
  <c r="AC117" i="13"/>
  <c r="AK117" i="13"/>
  <c r="AD117" i="13"/>
  <c r="AA117" i="12"/>
  <c r="AI117" i="12"/>
  <c r="AB117" i="11"/>
  <c r="AJ117" i="11"/>
  <c r="AD117" i="11"/>
  <c r="Y117" i="11"/>
  <c r="AB144" i="15" s="1"/>
  <c r="W116" i="19" s="1"/>
  <c r="AG117" i="11"/>
  <c r="AB117" i="10"/>
  <c r="AJ117" i="10"/>
  <c r="AC117" i="10"/>
  <c r="AK117" i="10"/>
  <c r="AA117" i="6"/>
  <c r="AI117" i="6"/>
  <c r="S117" i="1"/>
  <c r="C116" i="35" s="1"/>
  <c r="T117" i="1"/>
  <c r="U117" i="1"/>
  <c r="Z117" i="1"/>
  <c r="W117" i="1"/>
  <c r="AL116" i="1"/>
  <c r="AL116" i="11"/>
  <c r="AD116" i="12"/>
  <c r="A115" i="35"/>
  <c r="Q115" i="35"/>
  <c r="AM115" i="35" s="1"/>
  <c r="AL115" i="6"/>
  <c r="AC115" i="11"/>
  <c r="BS115" i="8"/>
  <c r="AE115" i="10"/>
  <c r="AG114" i="35"/>
  <c r="Y115" i="12"/>
  <c r="AB142" i="16" s="1"/>
  <c r="AB114" i="19" s="1"/>
  <c r="AG115" i="12"/>
  <c r="AB115" i="12"/>
  <c r="AM116" i="1"/>
  <c r="AG116" i="10"/>
  <c r="AF115" i="35"/>
  <c r="A116" i="26"/>
  <c r="I116" i="26" s="1"/>
  <c r="AK115" i="13"/>
  <c r="Z116" i="10"/>
  <c r="AH116" i="10"/>
  <c r="AK116" i="13"/>
  <c r="B115" i="19"/>
  <c r="AL115" i="19" s="1"/>
  <c r="AY115" i="19" s="1"/>
  <c r="AJ115" i="12"/>
  <c r="Y115" i="6"/>
  <c r="AB142" i="4" s="1"/>
  <c r="H114" i="19" s="1"/>
  <c r="AG115" i="6"/>
  <c r="AK115" i="8"/>
  <c r="Y116" i="1"/>
  <c r="AG116" i="1"/>
  <c r="AJ116" i="12"/>
  <c r="D143" i="17"/>
  <c r="AS143" i="17" s="1"/>
  <c r="AD116" i="1"/>
  <c r="AM116" i="13"/>
  <c r="E115" i="35"/>
  <c r="AA115" i="35" s="1"/>
  <c r="D143" i="16"/>
  <c r="AS143" i="16" s="1"/>
  <c r="B116" i="18"/>
  <c r="B115" i="22"/>
  <c r="C130" i="32"/>
  <c r="AC130" i="32" s="1"/>
  <c r="A116" i="23"/>
  <c r="AB115" i="10"/>
  <c r="AJ115" i="10"/>
  <c r="AI115" i="10"/>
  <c r="AA116" i="1"/>
  <c r="AI116" i="1"/>
  <c r="AE116" i="1"/>
  <c r="Z116" i="6"/>
  <c r="AH116" i="6"/>
  <c r="AD116" i="8"/>
  <c r="Y116" i="12"/>
  <c r="AB143" i="16" s="1"/>
  <c r="AB115" i="19" s="1"/>
  <c r="AC116" i="13"/>
  <c r="N115" i="35"/>
  <c r="AJ115" i="35" s="1"/>
  <c r="D143" i="4"/>
  <c r="AS143" i="4" s="1"/>
  <c r="D143" i="14"/>
  <c r="AS143" i="14" s="1"/>
  <c r="AR114" i="35"/>
  <c r="AF116" i="1"/>
  <c r="AC116" i="6"/>
  <c r="AF116" i="8"/>
  <c r="AJ116" i="11"/>
  <c r="Z116" i="12"/>
  <c r="AH116" i="12"/>
  <c r="D143" i="15"/>
  <c r="AS143" i="15" s="1"/>
  <c r="AA114" i="13"/>
  <c r="AE115" i="1"/>
  <c r="AB115" i="6"/>
  <c r="AI115" i="11"/>
  <c r="AC115" i="10"/>
  <c r="AK115" i="10"/>
  <c r="AK116" i="1"/>
  <c r="AD116" i="6"/>
  <c r="AH116" i="8"/>
  <c r="AJ116" i="10"/>
  <c r="Y116" i="11"/>
  <c r="AB143" i="15" s="1"/>
  <c r="W115" i="19" s="1"/>
  <c r="AG116" i="11"/>
  <c r="AK116" i="11"/>
  <c r="AC116" i="12"/>
  <c r="H115" i="35"/>
  <c r="AD115" i="35" s="1"/>
  <c r="H130" i="32"/>
  <c r="F130" i="32"/>
  <c r="J130" i="32"/>
  <c r="I115" i="22"/>
  <c r="BJ116" i="18"/>
  <c r="K116" i="18"/>
  <c r="X116" i="18"/>
  <c r="AO116" i="18"/>
  <c r="BB116" i="18"/>
  <c r="BS116" i="18"/>
  <c r="T116" i="18"/>
  <c r="AX116" i="18"/>
  <c r="BG116" i="18"/>
  <c r="AC116" i="18"/>
  <c r="AP116" i="18"/>
  <c r="BP116" i="18"/>
  <c r="D116" i="18"/>
  <c r="Q116" i="18"/>
  <c r="AH116" i="18"/>
  <c r="AU116" i="18"/>
  <c r="BH116" i="18"/>
  <c r="AQ116" i="18"/>
  <c r="BD116" i="18"/>
  <c r="O116" i="18"/>
  <c r="AB116" i="18"/>
  <c r="BO116" i="18"/>
  <c r="C116" i="18"/>
  <c r="G116" i="18"/>
  <c r="AG116" i="18"/>
  <c r="AT116" i="18"/>
  <c r="BK116" i="18"/>
  <c r="L116" i="18"/>
  <c r="Y116" i="18"/>
  <c r="AL116" i="18"/>
  <c r="BC116" i="18"/>
  <c r="H116" i="18"/>
  <c r="U116" i="18"/>
  <c r="BL116" i="18"/>
  <c r="M116" i="18"/>
  <c r="Z116" i="18"/>
  <c r="AM116" i="18"/>
  <c r="AZ116" i="18"/>
  <c r="BQ116" i="18"/>
  <c r="O143" i="17" a="1"/>
  <c r="O143" i="17" s="1"/>
  <c r="G116" i="26" s="1"/>
  <c r="AF143" i="17"/>
  <c r="AG143" i="17"/>
  <c r="Z143" i="17"/>
  <c r="AI115" i="19" s="1"/>
  <c r="AG143" i="16"/>
  <c r="AI143" i="16"/>
  <c r="AT143" i="16"/>
  <c r="AD143" i="16"/>
  <c r="AU143" i="16"/>
  <c r="T143" i="15"/>
  <c r="U143" i="15"/>
  <c r="AU143" i="15"/>
  <c r="V143" i="15"/>
  <c r="O143" i="15" a="1"/>
  <c r="O143" i="15" s="1"/>
  <c r="E116" i="26" s="1"/>
  <c r="R143" i="14"/>
  <c r="Z143" i="14"/>
  <c r="T115" i="19" s="1"/>
  <c r="S143" i="14"/>
  <c r="AJ143" i="14"/>
  <c r="AG143" i="14"/>
  <c r="Q143" i="14"/>
  <c r="Y143" i="14"/>
  <c r="AH143" i="14"/>
  <c r="AT143" i="14"/>
  <c r="AD143" i="14"/>
  <c r="AH143" i="5"/>
  <c r="AI143" i="5"/>
  <c r="AG143" i="5"/>
  <c r="AT143" i="5"/>
  <c r="AD143" i="5"/>
  <c r="AK142" i="14"/>
  <c r="V142" i="16"/>
  <c r="S142" i="17"/>
  <c r="W143" i="4"/>
  <c r="U143" i="4"/>
  <c r="AL142" i="4"/>
  <c r="AD143" i="4"/>
  <c r="I115" i="20" s="1"/>
  <c r="AL143" i="4"/>
  <c r="Z142" i="14"/>
  <c r="T114" i="19" s="1"/>
  <c r="R142" i="4"/>
  <c r="AM142" i="4"/>
  <c r="AK142" i="5"/>
  <c r="X142" i="14"/>
  <c r="AD142" i="16"/>
  <c r="AC114" i="20" s="1"/>
  <c r="O143" i="4" a="1"/>
  <c r="O143" i="4" s="1"/>
  <c r="B116" i="26" s="1"/>
  <c r="AM143" i="4"/>
  <c r="S142" i="4"/>
  <c r="AD142" i="5"/>
  <c r="N114" i="20" s="1"/>
  <c r="U142" i="14"/>
  <c r="Y142" i="14"/>
  <c r="AE142" i="16"/>
  <c r="AF143" i="4"/>
  <c r="Q143" i="4"/>
  <c r="AE142" i="5"/>
  <c r="V142" i="14"/>
  <c r="F114" i="22"/>
  <c r="Y142" i="15"/>
  <c r="AF142" i="16"/>
  <c r="AK142" i="17"/>
  <c r="T143" i="4"/>
  <c r="R143" i="4"/>
  <c r="AT143" i="4"/>
  <c r="AH143" i="4"/>
  <c r="AJ143" i="4"/>
  <c r="AU143" i="4"/>
  <c r="V143" i="4"/>
  <c r="AE143" i="4"/>
  <c r="AG143" i="4"/>
  <c r="W114" i="20"/>
  <c r="AD142" i="4"/>
  <c r="AF142" i="15"/>
  <c r="AT142" i="4"/>
  <c r="W142" i="14"/>
  <c r="R142" i="15"/>
  <c r="AL142" i="16"/>
  <c r="Q142" i="4"/>
  <c r="AL142" i="5"/>
  <c r="AT142" i="5"/>
  <c r="U142" i="15"/>
  <c r="AM142" i="16"/>
  <c r="D114" i="22"/>
  <c r="L115" i="22" s="1"/>
  <c r="O142" i="14" a="1"/>
  <c r="O142" i="14" s="1"/>
  <c r="D115" i="26" s="1"/>
  <c r="V142" i="15"/>
  <c r="T142" i="17"/>
  <c r="AH142" i="4"/>
  <c r="AF142" i="5"/>
  <c r="Q142" i="5"/>
  <c r="AE142" i="14"/>
  <c r="AM142" i="14"/>
  <c r="AT142" i="14"/>
  <c r="W142" i="15"/>
  <c r="T142" i="16"/>
  <c r="S142" i="16"/>
  <c r="U142" i="17"/>
  <c r="X142" i="17"/>
  <c r="W142" i="5"/>
  <c r="AK142" i="16"/>
  <c r="O142" i="17" a="1"/>
  <c r="O142" i="17" s="1"/>
  <c r="G115" i="26" s="1"/>
  <c r="S142" i="15"/>
  <c r="T142" i="4"/>
  <c r="AM142" i="5"/>
  <c r="Z140" i="14"/>
  <c r="T112" i="19" s="1"/>
  <c r="V142" i="4"/>
  <c r="X142" i="4"/>
  <c r="T142" i="5"/>
  <c r="R142" i="5"/>
  <c r="AF142" i="14"/>
  <c r="Q142" i="14"/>
  <c r="AU142" i="14"/>
  <c r="AK142" i="15"/>
  <c r="Z142" i="15"/>
  <c r="Y114" i="19" s="1"/>
  <c r="Z114" i="19" s="1"/>
  <c r="AQ114" i="19" s="1"/>
  <c r="U142" i="16"/>
  <c r="AI142" i="17"/>
  <c r="AF142" i="17"/>
  <c r="G114" i="22"/>
  <c r="AL142" i="17"/>
  <c r="AE142" i="4"/>
  <c r="T142" i="15"/>
  <c r="C114" i="22"/>
  <c r="K115" i="22" s="1"/>
  <c r="Q142" i="16"/>
  <c r="AC114" i="19" s="1"/>
  <c r="E114" i="22"/>
  <c r="M115" i="22" s="1"/>
  <c r="T139" i="16"/>
  <c r="W142" i="4"/>
  <c r="Y142" i="4"/>
  <c r="U142" i="5"/>
  <c r="X142" i="5"/>
  <c r="T142" i="14"/>
  <c r="R142" i="14"/>
  <c r="AD142" i="15"/>
  <c r="X114" i="20" s="1"/>
  <c r="BC114" i="20" s="1"/>
  <c r="AL142" i="15"/>
  <c r="AG142" i="15"/>
  <c r="AI142" i="16"/>
  <c r="X142" i="16"/>
  <c r="AJ142" i="17"/>
  <c r="AG142" i="17"/>
  <c r="H114" i="22"/>
  <c r="P115" i="22" s="1"/>
  <c r="AF116" i="13"/>
  <c r="Y116" i="13"/>
  <c r="AB143" i="17" s="1"/>
  <c r="AG115" i="19" s="1"/>
  <c r="AG116" i="13"/>
  <c r="AF116" i="12"/>
  <c r="AN116" i="12"/>
  <c r="AG116" i="12"/>
  <c r="AN116" i="11"/>
  <c r="AF116" i="10"/>
  <c r="AN116" i="10"/>
  <c r="Y116" i="10"/>
  <c r="AB143" i="14" s="1"/>
  <c r="R115" i="19" s="1"/>
  <c r="Z116" i="8"/>
  <c r="AA116" i="8"/>
  <c r="AI116" i="8"/>
  <c r="AF116" i="6"/>
  <c r="AN116" i="6"/>
  <c r="AG116" i="6"/>
  <c r="U116" i="1"/>
  <c r="T116" i="1"/>
  <c r="W116" i="1"/>
  <c r="Z116" i="1"/>
  <c r="AH116" i="1"/>
  <c r="S116" i="1"/>
  <c r="C115" i="35" s="1"/>
  <c r="AO113" i="35"/>
  <c r="AC115" i="1"/>
  <c r="AC115" i="8"/>
  <c r="AC114" i="35"/>
  <c r="AD115" i="1"/>
  <c r="AL115" i="8"/>
  <c r="Z115" i="11"/>
  <c r="AH115" i="11"/>
  <c r="D142" i="16"/>
  <c r="AS142" i="16" s="1"/>
  <c r="AA115" i="13"/>
  <c r="AM115" i="1"/>
  <c r="BS115" i="6"/>
  <c r="Z115" i="10"/>
  <c r="AH115" i="10"/>
  <c r="AA115" i="11"/>
  <c r="AM115" i="11"/>
  <c r="AK115" i="12"/>
  <c r="AI114" i="35"/>
  <c r="AB115" i="13"/>
  <c r="AN115" i="1"/>
  <c r="AC115" i="6"/>
  <c r="AF115" i="8"/>
  <c r="AN115" i="8"/>
  <c r="AA115" i="10"/>
  <c r="AD115" i="12"/>
  <c r="AL115" i="12"/>
  <c r="AF115" i="13"/>
  <c r="AL114" i="35"/>
  <c r="AD115" i="6"/>
  <c r="AM115" i="10"/>
  <c r="Y115" i="13"/>
  <c r="AB142" i="17" s="1"/>
  <c r="AG114" i="19" s="1"/>
  <c r="AG115" i="13"/>
  <c r="Z115" i="8"/>
  <c r="AH115" i="8"/>
  <c r="AD115" i="11"/>
  <c r="AL115" i="11"/>
  <c r="AR112" i="35"/>
  <c r="AD114" i="1"/>
  <c r="AA114" i="6"/>
  <c r="Y115" i="1"/>
  <c r="AG115" i="1"/>
  <c r="AN115" i="6"/>
  <c r="Y115" i="8"/>
  <c r="AB142" i="5" s="1"/>
  <c r="M114" i="19" s="1"/>
  <c r="AG115" i="8"/>
  <c r="Y115" i="10"/>
  <c r="AB142" i="14" s="1"/>
  <c r="R114" i="19" s="1"/>
  <c r="AG115" i="10"/>
  <c r="AL115" i="10"/>
  <c r="AE115" i="11"/>
  <c r="AC115" i="13"/>
  <c r="C129" i="32"/>
  <c r="AC129" i="32" s="1"/>
  <c r="R115" i="1"/>
  <c r="AO116" i="1" s="1"/>
  <c r="AH115" i="1"/>
  <c r="AD115" i="8"/>
  <c r="D142" i="14"/>
  <c r="AS142" i="14" s="1"/>
  <c r="D142" i="17"/>
  <c r="AS142" i="17" s="1"/>
  <c r="Z115" i="6"/>
  <c r="AH115" i="6"/>
  <c r="Z115" i="12"/>
  <c r="AH115" i="12"/>
  <c r="AM115" i="12"/>
  <c r="AE115" i="13"/>
  <c r="A114" i="35"/>
  <c r="AK114" i="11"/>
  <c r="AB114" i="12"/>
  <c r="AJ114" i="12"/>
  <c r="AB115" i="1"/>
  <c r="AJ115" i="1"/>
  <c r="AF115" i="1"/>
  <c r="AD115" i="10"/>
  <c r="AK115" i="11"/>
  <c r="AC115" i="12"/>
  <c r="AI115" i="13"/>
  <c r="B114" i="35"/>
  <c r="X114" i="35" s="1"/>
  <c r="AF114" i="35"/>
  <c r="B114" i="19"/>
  <c r="AL114" i="19" s="1"/>
  <c r="AY114" i="19" s="1"/>
  <c r="AG114" i="13"/>
  <c r="AR113" i="35"/>
  <c r="AK115" i="1"/>
  <c r="AF115" i="6"/>
  <c r="Y115" i="11"/>
  <c r="AB142" i="15" s="1"/>
  <c r="W114" i="19" s="1"/>
  <c r="AG115" i="11"/>
  <c r="AJ115" i="13"/>
  <c r="AO114" i="35"/>
  <c r="B114" i="22"/>
  <c r="A115" i="26"/>
  <c r="I115" i="26" s="1"/>
  <c r="A115" i="23"/>
  <c r="AL115" i="1"/>
  <c r="B115" i="18"/>
  <c r="AK115" i="6"/>
  <c r="AE115" i="8"/>
  <c r="AM115" i="8"/>
  <c r="AE115" i="6"/>
  <c r="AM115" i="6"/>
  <c r="AF115" i="10"/>
  <c r="AN115" i="10"/>
  <c r="Z115" i="13"/>
  <c r="AH115" i="13"/>
  <c r="AM115" i="13"/>
  <c r="D142" i="15"/>
  <c r="AS142" i="15" s="1"/>
  <c r="I129" i="32"/>
  <c r="F129" i="32"/>
  <c r="J129" i="32"/>
  <c r="BJ115" i="18"/>
  <c r="O115" i="18"/>
  <c r="AO115" i="18"/>
  <c r="AT115" i="18"/>
  <c r="BS115" i="18"/>
  <c r="D115" i="18"/>
  <c r="H115" i="18"/>
  <c r="Q115" i="18"/>
  <c r="U115" i="18"/>
  <c r="AH115" i="18"/>
  <c r="AU115" i="18"/>
  <c r="BH115" i="18"/>
  <c r="BL115" i="18"/>
  <c r="K115" i="18"/>
  <c r="T115" i="18"/>
  <c r="AX115" i="18"/>
  <c r="X115" i="18"/>
  <c r="G115" i="18"/>
  <c r="BK115" i="18"/>
  <c r="AB115" i="18"/>
  <c r="BB115" i="18"/>
  <c r="C115" i="18"/>
  <c r="AG115" i="18"/>
  <c r="BG115" i="18"/>
  <c r="BO115" i="18"/>
  <c r="AE142" i="17"/>
  <c r="Q142" i="17"/>
  <c r="Y142" i="17"/>
  <c r="AH142" i="17"/>
  <c r="AM142" i="17"/>
  <c r="R142" i="17"/>
  <c r="Z142" i="17"/>
  <c r="AI114" i="19" s="1"/>
  <c r="AT142" i="17"/>
  <c r="AG142" i="16"/>
  <c r="AH142" i="16"/>
  <c r="R142" i="16"/>
  <c r="Z142" i="16"/>
  <c r="AJ142" i="16"/>
  <c r="AT142" i="16"/>
  <c r="AU142" i="16"/>
  <c r="O142" i="16" a="1"/>
  <c r="O142" i="16" s="1"/>
  <c r="F115" i="26" s="1"/>
  <c r="AH142" i="15"/>
  <c r="AI142" i="15"/>
  <c r="AU142" i="15"/>
  <c r="O142" i="15" a="1"/>
  <c r="O142" i="15" s="1"/>
  <c r="E115" i="26" s="1"/>
  <c r="AG142" i="14"/>
  <c r="AJ142" i="14"/>
  <c r="AI142" i="14"/>
  <c r="AH142" i="14"/>
  <c r="AD142" i="14"/>
  <c r="AH142" i="5"/>
  <c r="AI142" i="5"/>
  <c r="S142" i="5"/>
  <c r="AJ142" i="5"/>
  <c r="AU142" i="5"/>
  <c r="O142" i="5" a="1"/>
  <c r="O142" i="5" s="1"/>
  <c r="C115" i="26" s="1"/>
  <c r="AJ142" i="4"/>
  <c r="AG142" i="4"/>
  <c r="U142" i="4"/>
  <c r="AU142" i="4"/>
  <c r="O142" i="4" a="1"/>
  <c r="O142" i="4" s="1"/>
  <c r="B115" i="26" s="1"/>
  <c r="Z140" i="15"/>
  <c r="Y112" i="19" s="1"/>
  <c r="Q139" i="4"/>
  <c r="AQ139" i="4" s="1"/>
  <c r="Y139" i="16"/>
  <c r="AN115" i="13"/>
  <c r="AF115" i="12"/>
  <c r="AN115" i="12"/>
  <c r="AF115" i="11"/>
  <c r="AN115" i="11"/>
  <c r="AA115" i="8"/>
  <c r="AI115" i="8"/>
  <c r="AB115" i="8"/>
  <c r="AJ115" i="8"/>
  <c r="AA115" i="6"/>
  <c r="AI115" i="6"/>
  <c r="W115" i="1"/>
  <c r="T115" i="1"/>
  <c r="U115" i="1"/>
  <c r="Z115" i="1"/>
  <c r="S115" i="1"/>
  <c r="C114" i="35" s="1"/>
  <c r="AB113" i="10"/>
  <c r="AI113" i="13"/>
  <c r="AA114" i="11"/>
  <c r="AG113" i="35"/>
  <c r="AB114" i="11"/>
  <c r="AK114" i="13"/>
  <c r="AG114" i="1"/>
  <c r="AL114" i="6"/>
  <c r="AI113" i="35"/>
  <c r="AG114" i="10"/>
  <c r="AB114" i="1"/>
  <c r="AJ114" i="1"/>
  <c r="AI114" i="10"/>
  <c r="AC114" i="12"/>
  <c r="AH114" i="11"/>
  <c r="AE114" i="12"/>
  <c r="AD113" i="10"/>
  <c r="AL113" i="10"/>
  <c r="AD113" i="11"/>
  <c r="AA113" i="12"/>
  <c r="Z114" i="6"/>
  <c r="AH114" i="6"/>
  <c r="AE114" i="8"/>
  <c r="AF114" i="11"/>
  <c r="AN114" i="11"/>
  <c r="AL114" i="10"/>
  <c r="AC112" i="35"/>
  <c r="Z114" i="10"/>
  <c r="Z114" i="13"/>
  <c r="AH114" i="13"/>
  <c r="W139" i="17"/>
  <c r="Z140" i="16"/>
  <c r="AD112" i="19" s="1"/>
  <c r="Y139" i="4"/>
  <c r="E112" i="22"/>
  <c r="Q139" i="16"/>
  <c r="AC111" i="19" s="1"/>
  <c r="R140" i="5"/>
  <c r="O141" i="16" a="1"/>
  <c r="O141" i="16" s="1"/>
  <c r="F114" i="26" s="1"/>
  <c r="R139" i="15"/>
  <c r="AI139" i="17"/>
  <c r="V140" i="4"/>
  <c r="W139" i="5"/>
  <c r="Y140" i="16"/>
  <c r="Y139" i="15"/>
  <c r="X139" i="5"/>
  <c r="V139" i="17"/>
  <c r="Q139" i="15"/>
  <c r="X139" i="4"/>
  <c r="AL140" i="15"/>
  <c r="Z139" i="5"/>
  <c r="O111" i="19" s="1"/>
  <c r="R139" i="14"/>
  <c r="X139" i="16"/>
  <c r="X140" i="17"/>
  <c r="Z139" i="15"/>
  <c r="Y111" i="19" s="1"/>
  <c r="AK140" i="16"/>
  <c r="X141" i="16"/>
  <c r="X140" i="16"/>
  <c r="AG140" i="16"/>
  <c r="X139" i="14"/>
  <c r="S139" i="5"/>
  <c r="AG140" i="4"/>
  <c r="AJ139" i="17"/>
  <c r="AI139" i="15"/>
  <c r="AH139" i="4"/>
  <c r="R139" i="16"/>
  <c r="AE114" i="6"/>
  <c r="AM114" i="6"/>
  <c r="E113" i="35"/>
  <c r="AA114" i="35" s="1"/>
  <c r="AM114" i="8"/>
  <c r="H113" i="35"/>
  <c r="AD114" i="35" s="1"/>
  <c r="AJ114" i="13"/>
  <c r="G118" i="4"/>
  <c r="G131" i="5"/>
  <c r="AF143" i="5" s="1"/>
  <c r="T114" i="1"/>
  <c r="AL114" i="1"/>
  <c r="BS114" i="8"/>
  <c r="D141" i="5"/>
  <c r="AS141" i="5" s="1"/>
  <c r="AF114" i="8"/>
  <c r="AN114" i="8"/>
  <c r="AC113" i="8"/>
  <c r="Z139" i="4"/>
  <c r="J111" i="19" s="1"/>
  <c r="AH139" i="15"/>
  <c r="W139" i="16"/>
  <c r="AG114" i="6"/>
  <c r="Y114" i="6"/>
  <c r="AB141" i="4" s="1"/>
  <c r="H113" i="19" s="1"/>
  <c r="AH114" i="10"/>
  <c r="AL114" i="12"/>
  <c r="V140" i="17"/>
  <c r="R139" i="5"/>
  <c r="Z114" i="11"/>
  <c r="AM114" i="12"/>
  <c r="Q113" i="35"/>
  <c r="AM113" i="35" s="1"/>
  <c r="V140" i="16"/>
  <c r="S139" i="17"/>
  <c r="AD113" i="12"/>
  <c r="AL113" i="12"/>
  <c r="Y140" i="15"/>
  <c r="AA114" i="8"/>
  <c r="AI114" i="8"/>
  <c r="AI114" i="11"/>
  <c r="AD114" i="11"/>
  <c r="BS114" i="13"/>
  <c r="D141" i="17"/>
  <c r="AS141" i="17" s="1"/>
  <c r="AF114" i="13"/>
  <c r="AN114" i="13"/>
  <c r="AJ140" i="17"/>
  <c r="W140" i="17"/>
  <c r="D112" i="22"/>
  <c r="AT140" i="5"/>
  <c r="AD113" i="1"/>
  <c r="AL113" i="1"/>
  <c r="AF113" i="1"/>
  <c r="AN113" i="1"/>
  <c r="AC113" i="13"/>
  <c r="AC114" i="13"/>
  <c r="AK113" i="13"/>
  <c r="G112" i="22"/>
  <c r="AM114" i="1"/>
  <c r="Y114" i="13"/>
  <c r="AB141" i="17" s="1"/>
  <c r="AG113" i="19" s="1"/>
  <c r="R139" i="4"/>
  <c r="AD114" i="10"/>
  <c r="Z114" i="12"/>
  <c r="AH114" i="12"/>
  <c r="X113" i="35"/>
  <c r="AD141" i="14"/>
  <c r="E113" i="22"/>
  <c r="AT141" i="14"/>
  <c r="Q141" i="14"/>
  <c r="S113" i="19" s="1"/>
  <c r="Z139" i="16"/>
  <c r="AD111" i="19" s="1"/>
  <c r="S140" i="16"/>
  <c r="AM140" i="17"/>
  <c r="AG112" i="20" s="1"/>
  <c r="R114" i="1"/>
  <c r="AI114" i="1"/>
  <c r="Y114" i="10"/>
  <c r="AB141" i="14" s="1"/>
  <c r="R113" i="19" s="1"/>
  <c r="BS114" i="6"/>
  <c r="D141" i="4"/>
  <c r="AS141" i="4" s="1"/>
  <c r="AF114" i="6"/>
  <c r="AN114" i="6"/>
  <c r="BS114" i="10"/>
  <c r="D141" i="14"/>
  <c r="AS141" i="14" s="1"/>
  <c r="AF114" i="10"/>
  <c r="AN114" i="10"/>
  <c r="Y114" i="11"/>
  <c r="AB141" i="15" s="1"/>
  <c r="W113" i="19" s="1"/>
  <c r="AG114" i="11"/>
  <c r="AD141" i="5"/>
  <c r="N113" i="20" s="1"/>
  <c r="D113" i="22"/>
  <c r="S141" i="17"/>
  <c r="AE140" i="17"/>
  <c r="AD113" i="13"/>
  <c r="A114" i="23"/>
  <c r="A114" i="26"/>
  <c r="I114" i="26" s="1"/>
  <c r="B113" i="20"/>
  <c r="AL113" i="20" s="1"/>
  <c r="AX113" i="20" s="1"/>
  <c r="B113" i="22"/>
  <c r="B114" i="18"/>
  <c r="C128" i="32"/>
  <c r="AC128" i="32" s="1"/>
  <c r="B113" i="19"/>
  <c r="AL113" i="19" s="1"/>
  <c r="AY113" i="19" s="1"/>
  <c r="AF114" i="1"/>
  <c r="AN114" i="1"/>
  <c r="Y114" i="8"/>
  <c r="AB141" i="5" s="1"/>
  <c r="M113" i="19" s="1"/>
  <c r="AJ114" i="10"/>
  <c r="AC114" i="11"/>
  <c r="AL114" i="13"/>
  <c r="Y114" i="1"/>
  <c r="Z114" i="8"/>
  <c r="AH114" i="8"/>
  <c r="AL114" i="11"/>
  <c r="AK114" i="12"/>
  <c r="AF113" i="35"/>
  <c r="AD141" i="17"/>
  <c r="AH113" i="20" s="1"/>
  <c r="Q141" i="17"/>
  <c r="AH113" i="19" s="1"/>
  <c r="O141" i="17" a="1"/>
  <c r="O141" i="17" s="1"/>
  <c r="G114" i="26" s="1"/>
  <c r="H113" i="22"/>
  <c r="AT141" i="17"/>
  <c r="T141" i="15"/>
  <c r="U141" i="17"/>
  <c r="W141" i="5"/>
  <c r="AK141" i="15"/>
  <c r="AL141" i="17"/>
  <c r="Y141" i="17"/>
  <c r="V141" i="4"/>
  <c r="AE141" i="4"/>
  <c r="R141" i="4"/>
  <c r="T141" i="16"/>
  <c r="W141" i="14"/>
  <c r="AK141" i="16"/>
  <c r="AM141" i="4"/>
  <c r="Z141" i="4"/>
  <c r="J113" i="19" s="1"/>
  <c r="U141" i="16"/>
  <c r="AF141" i="15"/>
  <c r="S141" i="15"/>
  <c r="AG141" i="17"/>
  <c r="T141" i="17"/>
  <c r="AI141" i="5"/>
  <c r="AK141" i="17"/>
  <c r="AM141" i="5"/>
  <c r="T141" i="5"/>
  <c r="AB113" i="12"/>
  <c r="AI114" i="6"/>
  <c r="AL114" i="8"/>
  <c r="AE114" i="10"/>
  <c r="AM114" i="10"/>
  <c r="AJ114" i="11"/>
  <c r="AF114" i="12"/>
  <c r="AN114" i="12"/>
  <c r="AE114" i="13"/>
  <c r="AM114" i="13"/>
  <c r="Z113" i="35"/>
  <c r="AD141" i="4"/>
  <c r="AT141" i="4"/>
  <c r="C113" i="22"/>
  <c r="O141" i="14" a="1"/>
  <c r="O141" i="14" s="1"/>
  <c r="D114" i="26" s="1"/>
  <c r="AF141" i="16"/>
  <c r="S141" i="16"/>
  <c r="U141" i="4"/>
  <c r="AI141" i="14"/>
  <c r="V141" i="14"/>
  <c r="W141" i="16"/>
  <c r="AL141" i="4"/>
  <c r="AM141" i="14"/>
  <c r="V141" i="5"/>
  <c r="O141" i="15" a="1"/>
  <c r="O141" i="15" s="1"/>
  <c r="E114" i="26" s="1"/>
  <c r="U141" i="5"/>
  <c r="AI141" i="15"/>
  <c r="V141" i="15"/>
  <c r="AJ141" i="17"/>
  <c r="W141" i="17"/>
  <c r="AL141" i="5"/>
  <c r="AM141" i="15"/>
  <c r="AF141" i="14"/>
  <c r="S141" i="14"/>
  <c r="T141" i="4"/>
  <c r="U141" i="14"/>
  <c r="V141" i="16"/>
  <c r="AK141" i="4"/>
  <c r="X141" i="4"/>
  <c r="AL141" i="14"/>
  <c r="Y141" i="14"/>
  <c r="AM141" i="16"/>
  <c r="AD141" i="15"/>
  <c r="F113" i="22"/>
  <c r="N114" i="22" s="1"/>
  <c r="Q141" i="15"/>
  <c r="X113" i="19" s="1"/>
  <c r="R141" i="17"/>
  <c r="U141" i="15"/>
  <c r="AI141" i="17"/>
  <c r="AK141" i="5"/>
  <c r="X141" i="5"/>
  <c r="AL141" i="15"/>
  <c r="Y141" i="15"/>
  <c r="AA114" i="10"/>
  <c r="BS114" i="11"/>
  <c r="D141" i="15"/>
  <c r="AS141" i="15" s="1"/>
  <c r="AI114" i="13"/>
  <c r="AD141" i="16"/>
  <c r="AC113" i="20" s="1"/>
  <c r="G113" i="22"/>
  <c r="Q141" i="16"/>
  <c r="AC113" i="19" s="1"/>
  <c r="AF141" i="4"/>
  <c r="AG141" i="14"/>
  <c r="T141" i="14"/>
  <c r="AJ141" i="4"/>
  <c r="W141" i="4"/>
  <c r="AK141" i="14"/>
  <c r="AL141" i="16"/>
  <c r="Y141" i="16"/>
  <c r="W141" i="15"/>
  <c r="G141" i="5"/>
  <c r="O141" i="5" s="1" a="1"/>
  <c r="O141" i="5" s="1"/>
  <c r="Z114" i="1"/>
  <c r="AH114" i="1"/>
  <c r="AJ114" i="6"/>
  <c r="AE114" i="11"/>
  <c r="AM114" i="11"/>
  <c r="Y114" i="12"/>
  <c r="AB141" i="16" s="1"/>
  <c r="AB113" i="19" s="1"/>
  <c r="AG114" i="12"/>
  <c r="AC113" i="35"/>
  <c r="I128" i="32"/>
  <c r="F128" i="32"/>
  <c r="J128" i="32"/>
  <c r="D128" i="32"/>
  <c r="H128" i="32"/>
  <c r="BJ114" i="18"/>
  <c r="BB114" i="18"/>
  <c r="AB114" i="18"/>
  <c r="X114" i="18"/>
  <c r="O114" i="18"/>
  <c r="K114" i="18"/>
  <c r="AO114" i="18"/>
  <c r="BO114" i="18"/>
  <c r="BS114" i="18"/>
  <c r="V141" i="17"/>
  <c r="AE141" i="17"/>
  <c r="AM141" i="17"/>
  <c r="X141" i="17"/>
  <c r="AF141" i="17"/>
  <c r="AH141" i="17"/>
  <c r="Z141" i="17"/>
  <c r="AG141" i="16"/>
  <c r="R141" i="16"/>
  <c r="Z141" i="16"/>
  <c r="AI141" i="16"/>
  <c r="AH141" i="16"/>
  <c r="AJ141" i="16"/>
  <c r="AT141" i="16"/>
  <c r="AU141" i="16"/>
  <c r="AE141" i="16"/>
  <c r="X141" i="15"/>
  <c r="AG141" i="15"/>
  <c r="R141" i="15"/>
  <c r="Z141" i="15"/>
  <c r="AJ141" i="15"/>
  <c r="AH141" i="15"/>
  <c r="AT141" i="15"/>
  <c r="AU141" i="15"/>
  <c r="AE141" i="15"/>
  <c r="X141" i="14"/>
  <c r="AH141" i="14"/>
  <c r="R141" i="14"/>
  <c r="Z141" i="14"/>
  <c r="AJ141" i="14"/>
  <c r="AU141" i="14"/>
  <c r="AE141" i="14"/>
  <c r="Q141" i="5"/>
  <c r="N113" i="19" s="1"/>
  <c r="Y141" i="5"/>
  <c r="AH141" i="5"/>
  <c r="AG141" i="5"/>
  <c r="R141" i="5"/>
  <c r="Z141" i="5"/>
  <c r="O113" i="19" s="1"/>
  <c r="AJ141" i="5"/>
  <c r="AT141" i="5"/>
  <c r="AU141" i="5"/>
  <c r="AE141" i="5"/>
  <c r="AG141" i="4"/>
  <c r="Q141" i="4"/>
  <c r="Y141" i="4"/>
  <c r="AH141" i="4"/>
  <c r="AI141" i="4"/>
  <c r="S141" i="4"/>
  <c r="AU141" i="4"/>
  <c r="O141" i="4" a="1"/>
  <c r="O141" i="4" s="1"/>
  <c r="B114" i="26" s="1"/>
  <c r="AD139" i="17"/>
  <c r="H111" i="22"/>
  <c r="Q139" i="17"/>
  <c r="AH111" i="19" s="1"/>
  <c r="AD139" i="5"/>
  <c r="D111" i="22"/>
  <c r="Q139" i="5"/>
  <c r="AM140" i="4"/>
  <c r="AU140" i="4"/>
  <c r="Z140" i="4"/>
  <c r="J112" i="19" s="1"/>
  <c r="AF140" i="14"/>
  <c r="S140" i="14"/>
  <c r="AT139" i="5"/>
  <c r="W139" i="4"/>
  <c r="AL139" i="5"/>
  <c r="Y140" i="5"/>
  <c r="Y139" i="5"/>
  <c r="W140" i="14"/>
  <c r="AJ140" i="14"/>
  <c r="AK139" i="15"/>
  <c r="X139" i="15"/>
  <c r="AD139" i="14"/>
  <c r="E111" i="22"/>
  <c r="Q139" i="14"/>
  <c r="AL139" i="14"/>
  <c r="Y139" i="14"/>
  <c r="AE140" i="4"/>
  <c r="R140" i="4"/>
  <c r="AL139" i="17"/>
  <c r="Y139" i="17"/>
  <c r="T139" i="15"/>
  <c r="AG139" i="15"/>
  <c r="U139" i="17"/>
  <c r="AH139" i="17"/>
  <c r="G34" i="4"/>
  <c r="G42" i="4"/>
  <c r="G50" i="4"/>
  <c r="G58" i="4"/>
  <c r="G66" i="4"/>
  <c r="G74" i="4"/>
  <c r="G82" i="4"/>
  <c r="G90" i="4"/>
  <c r="G98" i="4"/>
  <c r="G106" i="4"/>
  <c r="G114" i="4"/>
  <c r="G122" i="4"/>
  <c r="G130" i="4"/>
  <c r="AF142" i="4" s="1"/>
  <c r="G138" i="4"/>
  <c r="S139" i="4" s="1"/>
  <c r="AK139" i="5"/>
  <c r="V139" i="4"/>
  <c r="AK139" i="14"/>
  <c r="Z139" i="14"/>
  <c r="T111" i="19" s="1"/>
  <c r="V140" i="5"/>
  <c r="AI140" i="5"/>
  <c r="AE139" i="5"/>
  <c r="AM139" i="5"/>
  <c r="Z140" i="5"/>
  <c r="O112" i="19" s="1"/>
  <c r="AK139" i="4"/>
  <c r="AE139" i="14"/>
  <c r="AM139" i="14"/>
  <c r="AL140" i="17"/>
  <c r="Y140" i="17"/>
  <c r="W140" i="5"/>
  <c r="T140" i="15"/>
  <c r="AD140" i="17"/>
  <c r="Q140" i="17"/>
  <c r="AH112" i="19" s="1"/>
  <c r="H112" i="22"/>
  <c r="AF139" i="5"/>
  <c r="S140" i="5"/>
  <c r="AD139" i="4"/>
  <c r="AL139" i="4"/>
  <c r="AF139" i="14"/>
  <c r="AG140" i="5"/>
  <c r="T140" i="5"/>
  <c r="T139" i="5"/>
  <c r="O139" i="4" a="1"/>
  <c r="O139" i="4" s="1"/>
  <c r="B112" i="26" s="1"/>
  <c r="AM139" i="4"/>
  <c r="AT139" i="4"/>
  <c r="T139" i="14"/>
  <c r="AD140" i="15"/>
  <c r="X112" i="20" s="1"/>
  <c r="Q140" i="15"/>
  <c r="AT140" i="15"/>
  <c r="F112" i="22"/>
  <c r="U139" i="5"/>
  <c r="AF139" i="4"/>
  <c r="S140" i="4"/>
  <c r="AH139" i="14"/>
  <c r="S139" i="14"/>
  <c r="C111" i="22"/>
  <c r="X140" i="4"/>
  <c r="AK140" i="4"/>
  <c r="AK140" i="5"/>
  <c r="W140" i="15"/>
  <c r="U140" i="17"/>
  <c r="AI139" i="5"/>
  <c r="T139" i="4"/>
  <c r="V139" i="14"/>
  <c r="W139" i="15"/>
  <c r="AJ139" i="15"/>
  <c r="Y140" i="4"/>
  <c r="AK140" i="14"/>
  <c r="X140" i="14"/>
  <c r="X140" i="15"/>
  <c r="U139" i="4"/>
  <c r="W139" i="14"/>
  <c r="Y140" i="14"/>
  <c r="AM140" i="14"/>
  <c r="AE140" i="14"/>
  <c r="R140" i="14"/>
  <c r="V139" i="15"/>
  <c r="V139" i="16"/>
  <c r="AK139" i="17"/>
  <c r="W140" i="4"/>
  <c r="AF140" i="5"/>
  <c r="Q140" i="5"/>
  <c r="V140" i="15"/>
  <c r="U140" i="16"/>
  <c r="T140" i="17"/>
  <c r="AK139" i="16"/>
  <c r="AM139" i="17"/>
  <c r="O140" i="4" a="1"/>
  <c r="O140" i="4" s="1"/>
  <c r="B113" i="26" s="1"/>
  <c r="AL140" i="4"/>
  <c r="U140" i="5"/>
  <c r="AD140" i="14"/>
  <c r="AL140" i="14"/>
  <c r="AK140" i="15"/>
  <c r="W140" i="16"/>
  <c r="AI140" i="17"/>
  <c r="AD139" i="15"/>
  <c r="AL139" i="15"/>
  <c r="AD139" i="16"/>
  <c r="AL139" i="16"/>
  <c r="AT139" i="16"/>
  <c r="R139" i="17"/>
  <c r="AE139" i="15"/>
  <c r="AM139" i="15"/>
  <c r="AE139" i="16"/>
  <c r="AM139" i="16"/>
  <c r="F111" i="22"/>
  <c r="AF140" i="4"/>
  <c r="Q140" i="4"/>
  <c r="AT140" i="4"/>
  <c r="Q140" i="14"/>
  <c r="AE140" i="15"/>
  <c r="AM140" i="15"/>
  <c r="AD140" i="16"/>
  <c r="AL140" i="16"/>
  <c r="AJ140" i="16"/>
  <c r="AK140" i="17"/>
  <c r="AF139" i="15"/>
  <c r="AF139" i="16"/>
  <c r="T139" i="17"/>
  <c r="X139" i="17"/>
  <c r="G111" i="22"/>
  <c r="T140" i="4"/>
  <c r="X140" i="5"/>
  <c r="T140" i="14"/>
  <c r="AF140" i="15"/>
  <c r="AE140" i="16"/>
  <c r="AM140" i="16"/>
  <c r="AH140" i="4"/>
  <c r="O140" i="5" a="1"/>
  <c r="O140" i="5" s="1"/>
  <c r="C113" i="26" s="1"/>
  <c r="AL140" i="5"/>
  <c r="AH140" i="5"/>
  <c r="U140" i="14"/>
  <c r="R140" i="15"/>
  <c r="AF140" i="16"/>
  <c r="Q140" i="16"/>
  <c r="R140" i="17"/>
  <c r="U139" i="15"/>
  <c r="S139" i="15"/>
  <c r="AT139" i="15"/>
  <c r="AH139" i="16"/>
  <c r="S139" i="16"/>
  <c r="AF139" i="17"/>
  <c r="AE140" i="5"/>
  <c r="AM140" i="5"/>
  <c r="V140" i="14"/>
  <c r="AH140" i="15"/>
  <c r="S140" i="15"/>
  <c r="R140" i="16"/>
  <c r="S140" i="17"/>
  <c r="C112" i="22"/>
  <c r="G32" i="5"/>
  <c r="AB114" i="13"/>
  <c r="AD114" i="13"/>
  <c r="AA114" i="12"/>
  <c r="AI114" i="12"/>
  <c r="AD114" i="12"/>
  <c r="AB114" i="10"/>
  <c r="AC114" i="10"/>
  <c r="AK114" i="10"/>
  <c r="AB114" i="8"/>
  <c r="AJ114" i="8"/>
  <c r="AC114" i="8"/>
  <c r="AK114" i="8"/>
  <c r="AD114" i="8"/>
  <c r="AB114" i="6"/>
  <c r="AC114" i="6"/>
  <c r="AK114" i="6"/>
  <c r="AD114" i="6"/>
  <c r="S114" i="1"/>
  <c r="C113" i="35" s="1"/>
  <c r="AC114" i="1"/>
  <c r="AK114" i="1"/>
  <c r="U114" i="1"/>
  <c r="W114" i="1"/>
  <c r="AA114" i="1"/>
  <c r="AH113" i="6"/>
  <c r="AI113" i="10"/>
  <c r="AA113" i="13"/>
  <c r="AL112" i="35"/>
  <c r="AI113" i="6"/>
  <c r="AJ113" i="10"/>
  <c r="Z113" i="12"/>
  <c r="AH113" i="12"/>
  <c r="AB113" i="13"/>
  <c r="AI113" i="12"/>
  <c r="A112" i="35"/>
  <c r="B113" i="18"/>
  <c r="CG113" i="18" s="1"/>
  <c r="CS113" i="18" s="1"/>
  <c r="AJ113" i="12"/>
  <c r="AD113" i="6"/>
  <c r="AL113" i="6"/>
  <c r="AG112" i="35"/>
  <c r="Z112" i="35"/>
  <c r="C127" i="32"/>
  <c r="AC127" i="32" s="1"/>
  <c r="AA113" i="11"/>
  <c r="B112" i="19"/>
  <c r="AL112" i="19" s="1"/>
  <c r="AY112" i="19" s="1"/>
  <c r="AK113" i="10"/>
  <c r="Y113" i="10"/>
  <c r="AB140" i="14" s="1"/>
  <c r="R112" i="19" s="1"/>
  <c r="AG113" i="10"/>
  <c r="AB113" i="11"/>
  <c r="AC113" i="1"/>
  <c r="Z113" i="10"/>
  <c r="AH113" i="10"/>
  <c r="AM113" i="10"/>
  <c r="AK113" i="11"/>
  <c r="AI112" i="35"/>
  <c r="R112" i="1"/>
  <c r="AE113" i="6"/>
  <c r="AM113" i="6"/>
  <c r="AI113" i="8"/>
  <c r="AE113" i="10"/>
  <c r="AE113" i="11"/>
  <c r="AM113" i="11"/>
  <c r="AE113" i="12"/>
  <c r="AL113" i="13"/>
  <c r="E112" i="35"/>
  <c r="D140" i="17"/>
  <c r="AS140" i="17" s="1"/>
  <c r="A113" i="26"/>
  <c r="Y113" i="1"/>
  <c r="AG113" i="1"/>
  <c r="AB113" i="1"/>
  <c r="AN113" i="6"/>
  <c r="AJ113" i="6"/>
  <c r="AJ113" i="8"/>
  <c r="AN113" i="11"/>
  <c r="AL113" i="11"/>
  <c r="Y113" i="13"/>
  <c r="AB140" i="17" s="1"/>
  <c r="AG112" i="19" s="1"/>
  <c r="AG113" i="13"/>
  <c r="N112" i="35"/>
  <c r="AJ113" i="35" s="1"/>
  <c r="D140" i="4"/>
  <c r="AS140" i="4" s="1"/>
  <c r="D140" i="5"/>
  <c r="AS140" i="5" s="1"/>
  <c r="D140" i="14"/>
  <c r="AS140" i="14" s="1"/>
  <c r="R113" i="1"/>
  <c r="AH113" i="1"/>
  <c r="Y113" i="6"/>
  <c r="AB140" i="4" s="1"/>
  <c r="H112" i="19" s="1"/>
  <c r="AG113" i="6"/>
  <c r="AD113" i="8"/>
  <c r="AL113" i="8"/>
  <c r="AK113" i="8"/>
  <c r="Y113" i="11"/>
  <c r="AB140" i="15" s="1"/>
  <c r="W112" i="19" s="1"/>
  <c r="AG113" i="11"/>
  <c r="Z113" i="13"/>
  <c r="AH113" i="13"/>
  <c r="B112" i="22"/>
  <c r="A113" i="23"/>
  <c r="AA113" i="1"/>
  <c r="AI113" i="1"/>
  <c r="Z113" i="6"/>
  <c r="AE113" i="8"/>
  <c r="AM113" i="8"/>
  <c r="AF113" i="10"/>
  <c r="AN113" i="10"/>
  <c r="Z113" i="11"/>
  <c r="AH113" i="11"/>
  <c r="AF113" i="12"/>
  <c r="AN113" i="12"/>
  <c r="H112" i="35"/>
  <c r="AD112" i="35" s="1"/>
  <c r="D140" i="16"/>
  <c r="AS140" i="16" s="1"/>
  <c r="U113" i="1"/>
  <c r="AA113" i="6"/>
  <c r="AN113" i="8"/>
  <c r="AM112" i="35"/>
  <c r="AB113" i="6"/>
  <c r="Y113" i="8"/>
  <c r="AB140" i="5" s="1"/>
  <c r="M112" i="19" s="1"/>
  <c r="AG113" i="8"/>
  <c r="AM113" i="12"/>
  <c r="X112" i="35"/>
  <c r="AF112" i="35"/>
  <c r="AK113" i="1"/>
  <c r="Z113" i="8"/>
  <c r="AH113" i="8"/>
  <c r="AB113" i="8"/>
  <c r="AC113" i="10"/>
  <c r="AI113" i="11"/>
  <c r="AC113" i="12"/>
  <c r="AJ113" i="13"/>
  <c r="AO112" i="35"/>
  <c r="D140" i="15"/>
  <c r="AS140" i="15" s="1"/>
  <c r="AE113" i="1"/>
  <c r="AM113" i="1"/>
  <c r="AJ113" i="11"/>
  <c r="AE113" i="13"/>
  <c r="AM113" i="13"/>
  <c r="T112" i="35"/>
  <c r="AP113" i="35" s="1"/>
  <c r="I127" i="32"/>
  <c r="J127" i="32"/>
  <c r="D127" i="32"/>
  <c r="H127" i="32"/>
  <c r="F127" i="32"/>
  <c r="BJ113" i="18"/>
  <c r="K113" i="18"/>
  <c r="H113" i="18"/>
  <c r="U113" i="18"/>
  <c r="Z113" i="18"/>
  <c r="AQ113" i="18"/>
  <c r="AU113" i="18"/>
  <c r="AZ113" i="18"/>
  <c r="O113" i="18"/>
  <c r="X113" i="18"/>
  <c r="AB113" i="18"/>
  <c r="AO113" i="18"/>
  <c r="BB113" i="18"/>
  <c r="BO113" i="18"/>
  <c r="BS113" i="18"/>
  <c r="C113" i="18"/>
  <c r="G113" i="18"/>
  <c r="T113" i="18"/>
  <c r="AG113" i="18"/>
  <c r="AT113" i="18"/>
  <c r="AX113" i="18"/>
  <c r="BG113" i="18"/>
  <c r="BK113" i="18"/>
  <c r="L113" i="18"/>
  <c r="Y113" i="18"/>
  <c r="AC113" i="18"/>
  <c r="AL113" i="18"/>
  <c r="AP113" i="18"/>
  <c r="BC113" i="18"/>
  <c r="BP113" i="18"/>
  <c r="D113" i="18"/>
  <c r="Q113" i="18"/>
  <c r="AH113" i="18"/>
  <c r="BH113" i="18"/>
  <c r="BL113" i="18"/>
  <c r="M113" i="18"/>
  <c r="AM113" i="18"/>
  <c r="BD113" i="18"/>
  <c r="BQ113" i="18"/>
  <c r="O140" i="17" a="1"/>
  <c r="O140" i="17" s="1"/>
  <c r="G113" i="26" s="1"/>
  <c r="AF140" i="17"/>
  <c r="AG140" i="17"/>
  <c r="AT140" i="17"/>
  <c r="AH140" i="17"/>
  <c r="Z140" i="17"/>
  <c r="AI112" i="19" s="1"/>
  <c r="AH140" i="16"/>
  <c r="AI140" i="16"/>
  <c r="T140" i="16"/>
  <c r="AT140" i="16"/>
  <c r="AU140" i="16"/>
  <c r="O140" i="16" a="1"/>
  <c r="O140" i="16" s="1"/>
  <c r="F113" i="26" s="1"/>
  <c r="AG140" i="15"/>
  <c r="AJ140" i="15"/>
  <c r="U140" i="15"/>
  <c r="AU140" i="15"/>
  <c r="AI140" i="15"/>
  <c r="O140" i="15" a="1"/>
  <c r="O140" i="15" s="1"/>
  <c r="E113" i="26" s="1"/>
  <c r="AH140" i="14"/>
  <c r="AI140" i="14"/>
  <c r="AG140" i="14"/>
  <c r="AT140" i="14"/>
  <c r="AU140" i="14"/>
  <c r="O140" i="14" a="1"/>
  <c r="O140" i="14" s="1"/>
  <c r="D113" i="26" s="1"/>
  <c r="AD140" i="5"/>
  <c r="AU140" i="5"/>
  <c r="AJ140" i="5"/>
  <c r="U140" i="4"/>
  <c r="AD140" i="4"/>
  <c r="AI140" i="4"/>
  <c r="AJ140" i="4"/>
  <c r="AF113" i="13"/>
  <c r="AN113" i="13"/>
  <c r="Y113" i="12"/>
  <c r="AB140" i="16" s="1"/>
  <c r="AB112" i="19" s="1"/>
  <c r="AG113" i="12"/>
  <c r="AF113" i="11"/>
  <c r="AF113" i="8"/>
  <c r="AC113" i="6"/>
  <c r="AK113" i="6"/>
  <c r="AF113" i="6"/>
  <c r="S113" i="1"/>
  <c r="C112" i="35" s="1"/>
  <c r="T113" i="1"/>
  <c r="Z113" i="1"/>
  <c r="W113" i="1"/>
  <c r="A111" i="35"/>
  <c r="D139" i="5"/>
  <c r="AS139" i="5" s="1"/>
  <c r="A112" i="26"/>
  <c r="I112" i="26" s="1"/>
  <c r="A112" i="23"/>
  <c r="B112" i="18"/>
  <c r="D139" i="14"/>
  <c r="AS139" i="14" s="1"/>
  <c r="B111" i="22"/>
  <c r="T111" i="35"/>
  <c r="B111" i="19"/>
  <c r="AL111" i="19" s="1"/>
  <c r="AY111" i="19" s="1"/>
  <c r="E111" i="35"/>
  <c r="D139" i="16"/>
  <c r="AS139" i="16" s="1"/>
  <c r="D139" i="17"/>
  <c r="AS139" i="17" s="1"/>
  <c r="C126" i="32"/>
  <c r="AC126" i="32" s="1"/>
  <c r="N111" i="35"/>
  <c r="D139" i="15"/>
  <c r="AS139" i="15" s="1"/>
  <c r="D139" i="4"/>
  <c r="AS139" i="4" s="1"/>
  <c r="I126" i="32"/>
  <c r="J126" i="32"/>
  <c r="F126" i="32"/>
  <c r="BJ112" i="18"/>
  <c r="AX112" i="18"/>
  <c r="BC112" i="18"/>
  <c r="K112" i="18"/>
  <c r="O112" i="18"/>
  <c r="X112" i="18"/>
  <c r="AB112" i="18"/>
  <c r="AO112" i="18"/>
  <c r="BB112" i="18"/>
  <c r="BO112" i="18"/>
  <c r="BS112" i="18"/>
  <c r="BK112" i="18"/>
  <c r="BP112" i="18"/>
  <c r="BL112" i="18"/>
  <c r="BQ112" i="18"/>
  <c r="H112" i="18"/>
  <c r="Q112" i="18"/>
  <c r="AH112" i="18"/>
  <c r="BH112" i="18"/>
  <c r="M112" i="18"/>
  <c r="Z112" i="18"/>
  <c r="AM112" i="18"/>
  <c r="AQ112" i="18"/>
  <c r="AZ112" i="18"/>
  <c r="BD112" i="18"/>
  <c r="BR112" i="18"/>
  <c r="C112" i="18"/>
  <c r="G112" i="18"/>
  <c r="T112" i="18"/>
  <c r="AG112" i="18"/>
  <c r="AT112" i="18"/>
  <c r="BG112" i="18"/>
  <c r="L112" i="18"/>
  <c r="Y112" i="18"/>
  <c r="AC112" i="18"/>
  <c r="AL112" i="18"/>
  <c r="AP112" i="18"/>
  <c r="D112" i="18"/>
  <c r="U112" i="18"/>
  <c r="AU112" i="18"/>
  <c r="J112" i="18"/>
  <c r="N112" i="18"/>
  <c r="AA112" i="18"/>
  <c r="AN112" i="18"/>
  <c r="BA112" i="18"/>
  <c r="BE112" i="18"/>
  <c r="BN112" i="18"/>
  <c r="AE139" i="17"/>
  <c r="O139" i="17" a="1"/>
  <c r="O139" i="17" s="1"/>
  <c r="G112" i="26" s="1"/>
  <c r="AG139" i="17"/>
  <c r="Z139" i="17"/>
  <c r="AT139" i="17"/>
  <c r="AI139" i="16"/>
  <c r="U139" i="16"/>
  <c r="AU139" i="16"/>
  <c r="AG139" i="16"/>
  <c r="AJ139" i="16"/>
  <c r="O139" i="16" a="1"/>
  <c r="O139" i="16" s="1"/>
  <c r="F112" i="26" s="1"/>
  <c r="AU139" i="15"/>
  <c r="O139" i="15" a="1"/>
  <c r="O139" i="15" s="1"/>
  <c r="E112" i="26" s="1"/>
  <c r="AG139" i="14"/>
  <c r="AI139" i="14"/>
  <c r="U139" i="14"/>
  <c r="AU139" i="14"/>
  <c r="AJ139" i="14"/>
  <c r="O139" i="14" a="1"/>
  <c r="O139" i="14" s="1"/>
  <c r="D112" i="26" s="1"/>
  <c r="AG139" i="4"/>
  <c r="AI139" i="4"/>
  <c r="AU139" i="4"/>
  <c r="AE139" i="4"/>
  <c r="AJ139" i="4"/>
  <c r="AG139" i="5"/>
  <c r="AH139" i="5"/>
  <c r="AJ139" i="5"/>
  <c r="AU139" i="5"/>
  <c r="V139" i="5"/>
  <c r="O139" i="5" a="1"/>
  <c r="O139" i="5" s="1"/>
  <c r="C112" i="26" s="1"/>
  <c r="U112" i="1"/>
  <c r="W112" i="1"/>
  <c r="S112" i="1"/>
  <c r="C111" i="35" s="1"/>
  <c r="T112" i="1"/>
  <c r="G132" i="32" a="1"/>
  <c r="D132" i="32" a="1"/>
  <c r="H132" i="32" a="1"/>
  <c r="E132" i="32" a="1"/>
  <c r="K118" i="18" a="1"/>
  <c r="C118" i="18" a="1"/>
  <c r="D118" i="18" a="1"/>
  <c r="M118" i="18" a="1"/>
  <c r="R118" i="18" a="1"/>
  <c r="AA118" i="18" a="1"/>
  <c r="AF118" i="18" a="1"/>
  <c r="AU118" i="18" a="1"/>
  <c r="BR118" i="18" a="1"/>
  <c r="E118" i="18" a="1"/>
  <c r="S118" i="18" a="1"/>
  <c r="O118" i="18" a="1"/>
  <c r="G118" i="18" a="1"/>
  <c r="H118" i="18" a="1"/>
  <c r="Z118" i="18" a="1"/>
  <c r="V118" i="18" a="1"/>
  <c r="AN118" i="18" a="1"/>
  <c r="AJ118" i="18" a="1"/>
  <c r="AX118" i="18" a="1"/>
  <c r="N118" i="18" a="1"/>
  <c r="X118" i="18" a="1"/>
  <c r="T118" i="18" a="1"/>
  <c r="Q118" i="18" a="1"/>
  <c r="AM118" i="18" a="1"/>
  <c r="AE118" i="18" a="1"/>
  <c r="BA118" i="18" a="1"/>
  <c r="AS118" i="18" a="1"/>
  <c r="BI118" i="18" a="1"/>
  <c r="BL118" i="18" a="1"/>
  <c r="AB118" i="18" a="1"/>
  <c r="AG118" i="18" a="1"/>
  <c r="U118" i="18" a="1"/>
  <c r="AQ118" i="18" a="1"/>
  <c r="AI118" i="18" a="1"/>
  <c r="BE118" i="18" a="1"/>
  <c r="AW118" i="18" a="1"/>
  <c r="BB118" i="18" a="1"/>
  <c r="BS118" i="18" a="1"/>
  <c r="AO118" i="18" a="1"/>
  <c r="AT118" i="18" a="1"/>
  <c r="AH118" i="18" a="1"/>
  <c r="AZ118" i="18" a="1"/>
  <c r="AV118" i="18" a="1"/>
  <c r="BN118" i="18" a="1"/>
  <c r="BD118" i="18" a="1"/>
  <c r="BK118" i="18" a="1"/>
  <c r="BO118" i="18" a="1"/>
  <c r="BG118" i="18" a="1"/>
  <c r="BH118" i="18" a="1"/>
  <c r="BQ118" i="18" a="1"/>
  <c r="J118" i="18" a="1"/>
  <c r="F118" i="18" a="1"/>
  <c r="BI113" i="18" a="1"/>
  <c r="BE114" i="18" a="1"/>
  <c r="U114" i="18" a="1"/>
  <c r="AT117" i="18" a="1"/>
  <c r="Z114" i="18" a="1"/>
  <c r="AE117" i="18" a="1"/>
  <c r="BR113" i="18" a="1"/>
  <c r="N117" i="18" a="1"/>
  <c r="L117" i="18" a="1"/>
  <c r="AM117" i="18" a="1"/>
  <c r="S115" i="18" a="1"/>
  <c r="BE113" i="18" a="1"/>
  <c r="BR116" i="18" a="1"/>
  <c r="AI113" i="18" a="1"/>
  <c r="AW116" i="18" a="1"/>
  <c r="E113" i="18" a="1"/>
  <c r="AS114" i="18" a="1"/>
  <c r="BA116" i="18" a="1"/>
  <c r="AW115" i="18" a="1"/>
  <c r="F115" i="18" a="1"/>
  <c r="J117" i="18" a="1"/>
  <c r="L115" i="18" a="1"/>
  <c r="N114" i="18" a="1"/>
  <c r="BD115" i="18" a="1"/>
  <c r="AI116" i="18" a="1"/>
  <c r="F113" i="18" a="1"/>
  <c r="AX117" i="18" a="1"/>
  <c r="BC115" i="18" a="1"/>
  <c r="AH114" i="18" a="1"/>
  <c r="AN116" i="18" a="1"/>
  <c r="L114" i="18" a="1"/>
  <c r="F116" i="18" a="1"/>
  <c r="J113" i="18" a="1"/>
  <c r="BE115" i="18" a="1"/>
  <c r="E129" i="32" a="1"/>
  <c r="AF117" i="18" a="1"/>
  <c r="AG114" i="18" a="1"/>
  <c r="AP117" i="18" a="1"/>
  <c r="S113" i="18" a="1"/>
  <c r="M114" i="18" a="1"/>
  <c r="C117" i="18" a="1"/>
  <c r="N115" i="18" a="1"/>
  <c r="AQ115" i="18" a="1"/>
  <c r="AA115" i="18" a="1"/>
  <c r="AC114" i="18" a="1"/>
  <c r="AV113" i="18" a="1"/>
  <c r="BL114" i="18" a="1"/>
  <c r="V113" i="18" a="1"/>
  <c r="G127" i="32" a="1"/>
  <c r="S114" i="18" a="1"/>
  <c r="AP114" i="18" a="1"/>
  <c r="G129" i="32" a="1"/>
  <c r="AU114" i="18" a="1"/>
  <c r="AF116" i="18" a="1"/>
  <c r="BR115" i="18" a="1"/>
  <c r="H129" i="32" a="1"/>
  <c r="G131" i="32" a="1"/>
  <c r="AI117" i="18" a="1"/>
  <c r="H117" i="18" a="1"/>
  <c r="Z117" i="18" a="1"/>
  <c r="AJ115" i="18" a="1"/>
  <c r="J116" i="18" a="1"/>
  <c r="D129" i="32" a="1"/>
  <c r="AW113" i="18" a="1"/>
  <c r="AF113" i="18" a="1"/>
  <c r="BN117" i="18" a="1"/>
  <c r="J115" i="18" a="1"/>
  <c r="BP115" i="18" a="1"/>
  <c r="E128" i="32" a="1"/>
  <c r="AP115" i="18" a="1"/>
  <c r="R115" i="18" a="1"/>
  <c r="AG117" i="18" a="1"/>
  <c r="BI115" i="18" a="1"/>
  <c r="Q117" i="18" a="1"/>
  <c r="AX114" i="18" a="1"/>
  <c r="BD114" i="18" a="1"/>
  <c r="BN115" i="18" a="1"/>
  <c r="U117" i="18" a="1"/>
  <c r="AL114" i="18" a="1"/>
  <c r="D117" i="18" a="1"/>
  <c r="BO117" i="18" a="1"/>
  <c r="AV116" i="18" a="1"/>
  <c r="AL115" i="18" a="1"/>
  <c r="V114" i="18" a="1"/>
  <c r="AE114" i="18" a="1"/>
  <c r="BN116" i="18" a="1"/>
  <c r="E127" i="32" a="1"/>
  <c r="E131" i="32" a="1"/>
  <c r="E116" i="18" a="1"/>
  <c r="BP114" i="18" a="1"/>
  <c r="S117" i="18" a="1"/>
  <c r="F114" i="18" a="1"/>
  <c r="R114" i="18" a="1"/>
  <c r="E117" i="18" a="1"/>
  <c r="AS116" i="18" a="1"/>
  <c r="D131" i="32" a="1"/>
  <c r="AS113" i="18" a="1"/>
  <c r="BG117" i="18" a="1"/>
  <c r="AW117" i="18" a="1"/>
  <c r="V115" i="18" a="1"/>
  <c r="AE113" i="18" a="1"/>
  <c r="AE116" i="18" a="1"/>
  <c r="AZ114" i="18" a="1"/>
  <c r="V116" i="18" a="1"/>
  <c r="N113" i="18" a="1"/>
  <c r="D114" i="18" a="1"/>
  <c r="AV114" i="18" a="1"/>
  <c r="AZ117" i="18" a="1"/>
  <c r="AC117" i="18" a="1"/>
  <c r="AI115" i="18" a="1"/>
  <c r="N116" i="18" a="1"/>
  <c r="AV115" i="18" a="1"/>
  <c r="BS117" i="18" a="1"/>
  <c r="BR114" i="18" a="1"/>
  <c r="AJ113" i="18" a="1"/>
  <c r="AA114" i="18" a="1"/>
  <c r="AB117" i="18" a="1"/>
  <c r="AE115" i="18" a="1"/>
  <c r="AJ117" i="18" a="1"/>
  <c r="BQ117" i="18" a="1"/>
  <c r="R116" i="18" a="1"/>
  <c r="AI114" i="18" a="1"/>
  <c r="I131" i="32" a="1"/>
  <c r="AT114" i="18" a="1"/>
  <c r="BD117" i="18" a="1"/>
  <c r="T114" i="18" a="1"/>
  <c r="E130" i="32" a="1"/>
  <c r="M115" i="18" a="1"/>
  <c r="BI114" i="18" a="1"/>
  <c r="BN113" i="18" a="1"/>
  <c r="BG114" i="18" a="1"/>
  <c r="AQ114" i="18" a="1"/>
  <c r="BK117" i="18" a="1"/>
  <c r="G114" i="18" a="1"/>
  <c r="BE116" i="18" a="1"/>
  <c r="AW114" i="18" a="1"/>
  <c r="BA114" i="18" a="1"/>
  <c r="V117" i="18" a="1"/>
  <c r="BN114" i="18" a="1"/>
  <c r="AA117" i="18" a="1"/>
  <c r="AN117" i="18" a="1"/>
  <c r="Z115" i="18" a="1"/>
  <c r="BP117" i="18" a="1"/>
  <c r="H114" i="18" a="1"/>
  <c r="AZ115" i="18" a="1"/>
  <c r="AS117" i="18" a="1"/>
  <c r="E115" i="18" a="1"/>
  <c r="AM115" i="18" a="1"/>
  <c r="AF114" i="18" a="1"/>
  <c r="T117" i="18" a="1"/>
  <c r="AN113" i="18" a="1"/>
  <c r="S116" i="18" a="1"/>
  <c r="K117" i="18" a="1"/>
  <c r="R117" i="18" a="1"/>
  <c r="BR117" i="18" a="1"/>
  <c r="BQ114" i="18" a="1"/>
  <c r="AS115" i="18" a="1"/>
  <c r="BA113" i="18" a="1"/>
  <c r="Y117" i="18" a="1"/>
  <c r="G117" i="18" a="1"/>
  <c r="G130" i="32" a="1"/>
  <c r="R113" i="18" a="1"/>
  <c r="BJ117" i="18" a="1"/>
  <c r="AH117" i="18" a="1"/>
  <c r="E114" i="18" a="1"/>
  <c r="BI116" i="18" a="1"/>
  <c r="AN115" i="18" a="1"/>
  <c r="AV117" i="18" a="1"/>
  <c r="BQ115" i="18" a="1"/>
  <c r="BH117" i="18" a="1"/>
  <c r="BE117" i="18" a="1"/>
  <c r="M117" i="18" a="1"/>
  <c r="AU117" i="18" a="1"/>
  <c r="AA113" i="18" a="1"/>
  <c r="AJ116" i="18" a="1"/>
  <c r="AF115" i="18" a="1"/>
  <c r="BK114" i="18" a="1"/>
  <c r="I130" i="32" a="1"/>
  <c r="BC114" i="18" a="1"/>
  <c r="BA115" i="18" a="1"/>
  <c r="BI117" i="18" a="1"/>
  <c r="G128" i="32" a="1"/>
  <c r="AJ114" i="18" a="1"/>
  <c r="AC115" i="18" a="1"/>
  <c r="BH114" i="18" a="1"/>
  <c r="BC117" i="18" a="1"/>
  <c r="BL117" i="18" a="1"/>
  <c r="AA116" i="18" a="1"/>
  <c r="AN114" i="18" a="1"/>
  <c r="AM114" i="18" a="1"/>
  <c r="AQ117" i="18" a="1"/>
  <c r="D130" i="32" a="1"/>
  <c r="J114" i="18" a="1"/>
  <c r="Y114" i="18" a="1"/>
  <c r="C114" i="18" a="1"/>
  <c r="Q114" i="18" a="1"/>
  <c r="Y115" i="18" a="1"/>
  <c r="BA117" i="18" a="1"/>
  <c r="AL117" i="18" a="1"/>
  <c r="E132" i="32" l="1"/>
  <c r="H132" i="32"/>
  <c r="V118" i="26" s="1"/>
  <c r="X119" i="33" s="1"/>
  <c r="D132" i="32"/>
  <c r="G132" i="32"/>
  <c r="Y117" i="22"/>
  <c r="Q117" i="22"/>
  <c r="AU117" i="20"/>
  <c r="F118" i="18"/>
  <c r="J118" i="18"/>
  <c r="BQ118" i="18"/>
  <c r="BH118" i="18"/>
  <c r="BG118" i="18"/>
  <c r="BO118" i="18"/>
  <c r="BK118" i="18"/>
  <c r="BD118" i="18"/>
  <c r="BN118" i="18"/>
  <c r="AV118" i="18"/>
  <c r="AZ118" i="18"/>
  <c r="AH118" i="18"/>
  <c r="AT118" i="18"/>
  <c r="AO118" i="18"/>
  <c r="BS118" i="18"/>
  <c r="BB118" i="18"/>
  <c r="AW118" i="18"/>
  <c r="BE118" i="18"/>
  <c r="AI118" i="18"/>
  <c r="AQ118" i="18"/>
  <c r="U118" i="18"/>
  <c r="AG118" i="18"/>
  <c r="AB118" i="18"/>
  <c r="BL118" i="18"/>
  <c r="BI118" i="18"/>
  <c r="AS118" i="18"/>
  <c r="BA118" i="18"/>
  <c r="AE118" i="18"/>
  <c r="AM118" i="18"/>
  <c r="Q118" i="18"/>
  <c r="T118" i="18"/>
  <c r="X118" i="18"/>
  <c r="N118" i="18"/>
  <c r="AX118" i="18"/>
  <c r="AJ118" i="18"/>
  <c r="AN118" i="18"/>
  <c r="V118" i="18"/>
  <c r="Z118" i="18"/>
  <c r="H118" i="18"/>
  <c r="G118" i="18"/>
  <c r="O118" i="18"/>
  <c r="S118" i="18"/>
  <c r="E118" i="18"/>
  <c r="BR118" i="18"/>
  <c r="AU118" i="18"/>
  <c r="AF118" i="18"/>
  <c r="AA118" i="18"/>
  <c r="R118" i="18"/>
  <c r="M118" i="18"/>
  <c r="D118" i="18"/>
  <c r="C118" i="18"/>
  <c r="K118" i="18"/>
  <c r="BD145" i="17"/>
  <c r="BF145" i="17" s="1"/>
  <c r="AZ145" i="17"/>
  <c r="BB145" i="17" s="1"/>
  <c r="AW145" i="17"/>
  <c r="AV145" i="17"/>
  <c r="AA145" i="17"/>
  <c r="AN145" i="17"/>
  <c r="AW145" i="16"/>
  <c r="AV145" i="16"/>
  <c r="AN145" i="16"/>
  <c r="AA145" i="16"/>
  <c r="AW145" i="15"/>
  <c r="AV145" i="15"/>
  <c r="AN145" i="15"/>
  <c r="AA145" i="15"/>
  <c r="AN145" i="5"/>
  <c r="AA145" i="5"/>
  <c r="AQ145" i="5"/>
  <c r="AV145" i="5"/>
  <c r="AN145" i="4"/>
  <c r="AA145" i="4"/>
  <c r="AW145" i="4"/>
  <c r="AV145" i="4"/>
  <c r="AR143" i="16"/>
  <c r="AC115" i="20"/>
  <c r="O116" i="20"/>
  <c r="M116" i="20"/>
  <c r="AR144" i="17"/>
  <c r="AH116" i="20"/>
  <c r="AR142" i="5"/>
  <c r="AQ143" i="14"/>
  <c r="S115" i="19"/>
  <c r="T116" i="26"/>
  <c r="W117" i="33" s="1"/>
  <c r="AJ130" i="32"/>
  <c r="AJ115" i="19"/>
  <c r="AS115" i="19" s="1"/>
  <c r="AI116" i="20"/>
  <c r="AG116" i="20"/>
  <c r="Y116" i="20"/>
  <c r="W116" i="20"/>
  <c r="N115" i="22"/>
  <c r="O115" i="20"/>
  <c r="M115" i="20"/>
  <c r="AR144" i="15"/>
  <c r="X116" i="20"/>
  <c r="AQ144" i="16"/>
  <c r="AR144" i="5"/>
  <c r="N116" i="20"/>
  <c r="T115" i="20"/>
  <c r="R115" i="20"/>
  <c r="AA143" i="5"/>
  <c r="C116" i="23" s="1"/>
  <c r="AQ143" i="17"/>
  <c r="AQ144" i="17"/>
  <c r="AH116" i="19"/>
  <c r="AJ116" i="19" s="1"/>
  <c r="AS116" i="19" s="1"/>
  <c r="AQ144" i="15"/>
  <c r="X116" i="19"/>
  <c r="Z116" i="19" s="1"/>
  <c r="AQ116" i="19" s="1"/>
  <c r="O115" i="22"/>
  <c r="AE111" i="19"/>
  <c r="AR111" i="19" s="1"/>
  <c r="AA143" i="16"/>
  <c r="F116" i="23" s="1"/>
  <c r="AR144" i="4"/>
  <c r="I116" i="20"/>
  <c r="AR144" i="16"/>
  <c r="AC116" i="20"/>
  <c r="AQ144" i="5"/>
  <c r="N116" i="19"/>
  <c r="P116" i="19" s="1"/>
  <c r="AO116" i="19" s="1"/>
  <c r="AR143" i="15"/>
  <c r="X115" i="20"/>
  <c r="I111" i="19"/>
  <c r="AR143" i="14"/>
  <c r="S115" i="20"/>
  <c r="U115" i="19"/>
  <c r="AP115" i="19" s="1"/>
  <c r="AR144" i="14"/>
  <c r="S116" i="20"/>
  <c r="AB116" i="20"/>
  <c r="AD116" i="20"/>
  <c r="R116" i="20"/>
  <c r="T116" i="20"/>
  <c r="S116" i="26"/>
  <c r="V117" i="33" s="1"/>
  <c r="Y115" i="20"/>
  <c r="W115" i="20"/>
  <c r="J115" i="20"/>
  <c r="K115" i="20" s="1"/>
  <c r="AN115" i="20" s="1"/>
  <c r="H115" i="20"/>
  <c r="AR143" i="5"/>
  <c r="N115" i="20"/>
  <c r="AA144" i="15"/>
  <c r="E117" i="23" s="1"/>
  <c r="AE116" i="19"/>
  <c r="AR116" i="19" s="1"/>
  <c r="AA144" i="17"/>
  <c r="G117" i="23" s="1"/>
  <c r="H117" i="26"/>
  <c r="AR143" i="17"/>
  <c r="AH115" i="20"/>
  <c r="AB115" i="20"/>
  <c r="AD115" i="20"/>
  <c r="M116" i="22"/>
  <c r="AQ143" i="15"/>
  <c r="X115" i="19"/>
  <c r="Z115" i="19" s="1"/>
  <c r="AQ115" i="19" s="1"/>
  <c r="I116" i="22"/>
  <c r="K116" i="22"/>
  <c r="AQ144" i="4"/>
  <c r="I116" i="19"/>
  <c r="K116" i="19" s="1"/>
  <c r="AN116" i="19" s="1"/>
  <c r="AQ143" i="4"/>
  <c r="I115" i="19"/>
  <c r="K115" i="19" s="1"/>
  <c r="AN115" i="19" s="1"/>
  <c r="H116" i="26"/>
  <c r="AZ115" i="20"/>
  <c r="AA143" i="14"/>
  <c r="D116" i="23" s="1"/>
  <c r="AQ144" i="14"/>
  <c r="S116" i="19"/>
  <c r="U116" i="19" s="1"/>
  <c r="AP116" i="19" s="1"/>
  <c r="BH117" i="35"/>
  <c r="BN118" i="13"/>
  <c r="AQ118" i="13"/>
  <c r="BO118" i="13"/>
  <c r="AR118" i="13"/>
  <c r="AP118" i="13"/>
  <c r="BM118" i="13"/>
  <c r="CF118" i="13"/>
  <c r="AT118" i="13"/>
  <c r="BQ118" i="13"/>
  <c r="AO118" i="13"/>
  <c r="BL118" i="13"/>
  <c r="BN118" i="12"/>
  <c r="AQ118" i="12"/>
  <c r="BQ118" i="12"/>
  <c r="AT118" i="12"/>
  <c r="AP118" i="12"/>
  <c r="BM118" i="12"/>
  <c r="BN118" i="11"/>
  <c r="AQ118" i="11"/>
  <c r="AP118" i="11"/>
  <c r="BM118" i="11"/>
  <c r="BO118" i="11"/>
  <c r="AR118" i="11"/>
  <c r="CF118" i="11"/>
  <c r="AT118" i="11"/>
  <c r="BQ118" i="11"/>
  <c r="AO118" i="11"/>
  <c r="BL118" i="11"/>
  <c r="AT118" i="10"/>
  <c r="BQ118" i="10"/>
  <c r="BN118" i="10"/>
  <c r="AQ118" i="10"/>
  <c r="BO118" i="10"/>
  <c r="AR118" i="10"/>
  <c r="AP118" i="10"/>
  <c r="BM118" i="10"/>
  <c r="CF118" i="10"/>
  <c r="AO118" i="10"/>
  <c r="BL118" i="10"/>
  <c r="BN118" i="8"/>
  <c r="AQ118" i="8"/>
  <c r="AT118" i="8"/>
  <c r="BQ118" i="8"/>
  <c r="AP118" i="8"/>
  <c r="BM118" i="8"/>
  <c r="BO118" i="8"/>
  <c r="AR118" i="8"/>
  <c r="CF118" i="8"/>
  <c r="AO118" i="8"/>
  <c r="BL118" i="8"/>
  <c r="CF118" i="6"/>
  <c r="AT118" i="6"/>
  <c r="BQ118" i="6"/>
  <c r="BO118" i="6"/>
  <c r="AR118" i="6"/>
  <c r="AQ118" i="6"/>
  <c r="BN118" i="6"/>
  <c r="AP118" i="6"/>
  <c r="BM118" i="6"/>
  <c r="AO118" i="6"/>
  <c r="BL118" i="6"/>
  <c r="AP118" i="1"/>
  <c r="BM118" i="1"/>
  <c r="BQ118" i="1"/>
  <c r="AT118" i="1"/>
  <c r="AR118" i="1"/>
  <c r="BO118" i="1"/>
  <c r="AQ118" i="1"/>
  <c r="BN118" i="1"/>
  <c r="AO115" i="1"/>
  <c r="AA116" i="35"/>
  <c r="AH117" i="23"/>
  <c r="BI117" i="23" s="1"/>
  <c r="AB117" i="23"/>
  <c r="B118" i="33" s="1"/>
  <c r="F118" i="33" s="1"/>
  <c r="J118" i="33" s="1"/>
  <c r="X115" i="35"/>
  <c r="Y116" i="35"/>
  <c r="U117" i="26"/>
  <c r="U118" i="33"/>
  <c r="R116" i="26"/>
  <c r="CG117" i="18"/>
  <c r="CS117" i="18" s="1"/>
  <c r="O117" i="37"/>
  <c r="H117" i="37"/>
  <c r="A117" i="37"/>
  <c r="AM116" i="35"/>
  <c r="AD116" i="35"/>
  <c r="AJ116" i="35"/>
  <c r="D131" i="32"/>
  <c r="I131" i="32"/>
  <c r="V117" i="26" s="1"/>
  <c r="X118" i="33" s="1"/>
  <c r="E131" i="32"/>
  <c r="G131" i="32"/>
  <c r="K117" i="18"/>
  <c r="BN117" i="18"/>
  <c r="BG117" i="18"/>
  <c r="AJ117" i="18"/>
  <c r="BQ117" i="18"/>
  <c r="BS117" i="18"/>
  <c r="BK117" i="18"/>
  <c r="D117" i="18"/>
  <c r="J117" i="18"/>
  <c r="BJ117" i="18"/>
  <c r="BC117" i="18"/>
  <c r="BP117" i="18"/>
  <c r="M117" i="18"/>
  <c r="G117" i="18"/>
  <c r="AA117" i="18"/>
  <c r="AF117" i="18"/>
  <c r="Z117" i="18"/>
  <c r="V117" i="18"/>
  <c r="T117" i="18"/>
  <c r="AC117" i="18"/>
  <c r="U117" i="18"/>
  <c r="AN117" i="18"/>
  <c r="AZ117" i="18"/>
  <c r="AV117" i="18"/>
  <c r="BH117" i="18"/>
  <c r="BD117" i="18"/>
  <c r="BI117" i="18"/>
  <c r="BR117" i="18"/>
  <c r="E117" i="18"/>
  <c r="L117" i="18"/>
  <c r="H117" i="18"/>
  <c r="AW117" i="18"/>
  <c r="Y117" i="18"/>
  <c r="BO117" i="18"/>
  <c r="AM117" i="18"/>
  <c r="AE117" i="18"/>
  <c r="AG117" i="18"/>
  <c r="AL117" i="18"/>
  <c r="AH117" i="18"/>
  <c r="BA117" i="18"/>
  <c r="AX117" i="18"/>
  <c r="AS117" i="18"/>
  <c r="BL117" i="18"/>
  <c r="S117" i="18"/>
  <c r="C117" i="18"/>
  <c r="N117" i="18"/>
  <c r="R117" i="18"/>
  <c r="Q117" i="18"/>
  <c r="AB117" i="18"/>
  <c r="AQ117" i="18"/>
  <c r="AI117" i="18"/>
  <c r="AT117" i="18"/>
  <c r="AP117" i="18"/>
  <c r="AU117" i="18"/>
  <c r="BE117" i="18"/>
  <c r="AA144" i="16"/>
  <c r="F117" i="23" s="1"/>
  <c r="AA144" i="5"/>
  <c r="C117" i="23" s="1"/>
  <c r="AA144" i="4"/>
  <c r="B117" i="23" s="1"/>
  <c r="AQ117" i="1"/>
  <c r="AT117" i="1"/>
  <c r="AP117" i="1"/>
  <c r="AR117" i="1"/>
  <c r="U116" i="26"/>
  <c r="U117" i="33"/>
  <c r="Y115" i="35"/>
  <c r="AU115" i="35" s="1"/>
  <c r="CG116" i="18"/>
  <c r="CS116" i="18" s="1"/>
  <c r="H116" i="37"/>
  <c r="A116" i="37"/>
  <c r="O116" i="37"/>
  <c r="Y114" i="35"/>
  <c r="AU114" i="35" s="1"/>
  <c r="R115" i="26"/>
  <c r="U115" i="26" s="1"/>
  <c r="AH116" i="23"/>
  <c r="BI116" i="23" s="1"/>
  <c r="AB116" i="23"/>
  <c r="B117" i="33" s="1"/>
  <c r="F117" i="33" s="1"/>
  <c r="J117" i="33" s="1"/>
  <c r="D130" i="32"/>
  <c r="G130" i="32"/>
  <c r="I130" i="32"/>
  <c r="V116" i="26" s="1"/>
  <c r="X117" i="33" s="1"/>
  <c r="E130" i="32"/>
  <c r="E116" i="18"/>
  <c r="F116" i="18"/>
  <c r="BI116" i="18"/>
  <c r="BM116" i="18" s="1"/>
  <c r="CD116" i="18" s="1"/>
  <c r="AV116" i="18"/>
  <c r="BE116" i="18"/>
  <c r="AS116" i="18"/>
  <c r="BA116" i="18"/>
  <c r="AE116" i="18"/>
  <c r="S116" i="18"/>
  <c r="N116" i="18"/>
  <c r="J116" i="18"/>
  <c r="BR116" i="18"/>
  <c r="BN116" i="18"/>
  <c r="AW116" i="18"/>
  <c r="AI116" i="18"/>
  <c r="AJ116" i="18"/>
  <c r="AN116" i="18"/>
  <c r="AR116" i="18" s="1"/>
  <c r="CA116" i="18" s="1"/>
  <c r="V116" i="18"/>
  <c r="AF116" i="18"/>
  <c r="AA116" i="18"/>
  <c r="AD116" i="18" s="1"/>
  <c r="BY116" i="18" s="1"/>
  <c r="R116" i="18"/>
  <c r="AA143" i="17"/>
  <c r="G116" i="23" s="1"/>
  <c r="AA143" i="15"/>
  <c r="E116" i="23" s="1"/>
  <c r="AR143" i="4"/>
  <c r="AR142" i="15"/>
  <c r="M114" i="22"/>
  <c r="S115" i="26"/>
  <c r="V116" i="33" s="1"/>
  <c r="AR142" i="16"/>
  <c r="H114" i="20"/>
  <c r="J114" i="20"/>
  <c r="AQ142" i="15"/>
  <c r="AA143" i="4"/>
  <c r="B116" i="23" s="1"/>
  <c r="AA142" i="14"/>
  <c r="D115" i="23" s="1"/>
  <c r="Z114" i="20"/>
  <c r="AQ114" i="20" s="1"/>
  <c r="T114" i="20"/>
  <c r="U114" i="20" s="1"/>
  <c r="AP114" i="20" s="1"/>
  <c r="R114" i="20"/>
  <c r="AR142" i="14"/>
  <c r="S114" i="20"/>
  <c r="AA142" i="17"/>
  <c r="G115" i="23" s="1"/>
  <c r="AD114" i="20"/>
  <c r="AB114" i="20"/>
  <c r="AQ142" i="17"/>
  <c r="AH114" i="19"/>
  <c r="AJ114" i="19" s="1"/>
  <c r="AS114" i="19" s="1"/>
  <c r="O114" i="22"/>
  <c r="AQ142" i="4"/>
  <c r="I114" i="19"/>
  <c r="K114" i="19" s="1"/>
  <c r="AN114" i="19" s="1"/>
  <c r="P114" i="22"/>
  <c r="K114" i="22"/>
  <c r="L114" i="22"/>
  <c r="AQ142" i="16"/>
  <c r="AD114" i="19"/>
  <c r="AE114" i="19" s="1"/>
  <c r="AR114" i="19" s="1"/>
  <c r="AR142" i="17"/>
  <c r="AG114" i="20"/>
  <c r="AI114" i="20"/>
  <c r="AQ142" i="5"/>
  <c r="N114" i="19"/>
  <c r="P114" i="19" s="1"/>
  <c r="AO114" i="19" s="1"/>
  <c r="O114" i="20"/>
  <c r="M114" i="20"/>
  <c r="I114" i="22"/>
  <c r="Q115" i="22" s="1"/>
  <c r="AB130" i="32" s="1"/>
  <c r="H115" i="26"/>
  <c r="AQ142" i="14"/>
  <c r="S114" i="19"/>
  <c r="U114" i="19" s="1"/>
  <c r="AP114" i="19" s="1"/>
  <c r="AR142" i="4"/>
  <c r="I114" i="20"/>
  <c r="AP116" i="1"/>
  <c r="AT116" i="1"/>
  <c r="AQ116" i="1"/>
  <c r="AR116" i="1"/>
  <c r="AO114" i="1"/>
  <c r="AR113" i="1"/>
  <c r="CG115" i="18"/>
  <c r="CS115" i="18" s="1"/>
  <c r="A115" i="37"/>
  <c r="O115" i="37"/>
  <c r="H115" i="37"/>
  <c r="AH115" i="23"/>
  <c r="BI115" i="23" s="1"/>
  <c r="AB115" i="23"/>
  <c r="B116" i="33" s="1"/>
  <c r="F116" i="33" s="1"/>
  <c r="J116" i="33" s="1"/>
  <c r="AM114" i="35"/>
  <c r="H129" i="32"/>
  <c r="V115" i="26" s="1"/>
  <c r="X116" i="33" s="1"/>
  <c r="E129" i="32"/>
  <c r="D129" i="32"/>
  <c r="G129" i="32"/>
  <c r="N115" i="18"/>
  <c r="J115" i="18"/>
  <c r="BI115" i="18"/>
  <c r="BM115" i="18" s="1"/>
  <c r="CD115" i="18" s="1"/>
  <c r="AP115" i="18"/>
  <c r="BN115" i="18"/>
  <c r="AV115" i="18"/>
  <c r="AZ115" i="18"/>
  <c r="AL115" i="18"/>
  <c r="AW115" i="18"/>
  <c r="BE115" i="18"/>
  <c r="AI115" i="18"/>
  <c r="AQ115" i="18"/>
  <c r="AC115" i="18"/>
  <c r="S115" i="18"/>
  <c r="E115" i="18"/>
  <c r="AS115" i="18"/>
  <c r="AE115" i="18"/>
  <c r="AM115" i="18"/>
  <c r="Y115" i="18"/>
  <c r="F115" i="18"/>
  <c r="BQ115" i="18"/>
  <c r="BR115" i="18"/>
  <c r="BD115" i="18"/>
  <c r="BA115" i="18"/>
  <c r="AJ115" i="18"/>
  <c r="AN115" i="18"/>
  <c r="V115" i="18"/>
  <c r="Z115" i="18"/>
  <c r="L115" i="18"/>
  <c r="BP115" i="18"/>
  <c r="BC115" i="18"/>
  <c r="AF115" i="18"/>
  <c r="AA115" i="18"/>
  <c r="R115" i="18"/>
  <c r="M115" i="18"/>
  <c r="AA142" i="16"/>
  <c r="F115" i="23" s="1"/>
  <c r="AA142" i="15"/>
  <c r="E115" i="23" s="1"/>
  <c r="AA142" i="5"/>
  <c r="C115" i="23" s="1"/>
  <c r="AA142" i="4"/>
  <c r="B115" i="23" s="1"/>
  <c r="AR115" i="1"/>
  <c r="AQ115" i="1"/>
  <c r="AT115" i="1"/>
  <c r="AP115" i="1"/>
  <c r="Y112" i="35"/>
  <c r="AT112" i="35" s="1"/>
  <c r="S114" i="26"/>
  <c r="V115" i="33" s="1"/>
  <c r="M112" i="22"/>
  <c r="L112" i="22"/>
  <c r="AA141" i="16"/>
  <c r="F114" i="23" s="1"/>
  <c r="AQ139" i="15"/>
  <c r="O113" i="22"/>
  <c r="AJ112" i="19"/>
  <c r="AS112" i="19" s="1"/>
  <c r="AQ139" i="16"/>
  <c r="AR141" i="16"/>
  <c r="K111" i="19"/>
  <c r="AN111" i="19" s="1"/>
  <c r="O112" i="22"/>
  <c r="AR140" i="15"/>
  <c r="X111" i="19"/>
  <c r="Z111" i="19" s="1"/>
  <c r="AQ111" i="19" s="1"/>
  <c r="P113" i="19"/>
  <c r="AO113" i="19" s="1"/>
  <c r="P112" i="22"/>
  <c r="AR141" i="5"/>
  <c r="C114" i="26"/>
  <c r="H114" i="26" s="1"/>
  <c r="AA141" i="5"/>
  <c r="C114" i="23" s="1"/>
  <c r="Y113" i="35"/>
  <c r="AI112" i="20"/>
  <c r="AA141" i="14"/>
  <c r="D114" i="23" s="1"/>
  <c r="AA141" i="17"/>
  <c r="G114" i="23" s="1"/>
  <c r="AD113" i="20"/>
  <c r="AE113" i="20" s="1"/>
  <c r="AR113" i="20" s="1"/>
  <c r="AB113" i="20"/>
  <c r="AH114" i="23"/>
  <c r="BI114" i="23" s="1"/>
  <c r="AB114" i="23"/>
  <c r="B115" i="33" s="1"/>
  <c r="F115" i="33" s="1"/>
  <c r="J115" i="33" s="1"/>
  <c r="AA140" i="4"/>
  <c r="B113" i="23" s="1"/>
  <c r="S113" i="26"/>
  <c r="V114" i="33" s="1"/>
  <c r="A113" i="37"/>
  <c r="AQ141" i="17"/>
  <c r="AI113" i="19"/>
  <c r="AJ113" i="19" s="1"/>
  <c r="AS113" i="19" s="1"/>
  <c r="AQ114" i="1"/>
  <c r="AQ141" i="4"/>
  <c r="I113" i="19"/>
  <c r="K113" i="19" s="1"/>
  <c r="AN113" i="19" s="1"/>
  <c r="S112" i="26"/>
  <c r="V113" i="33" s="1"/>
  <c r="W113" i="20"/>
  <c r="Y113" i="20"/>
  <c r="AQ141" i="15"/>
  <c r="Y113" i="19"/>
  <c r="Z113" i="19" s="1"/>
  <c r="AQ113" i="19" s="1"/>
  <c r="AI113" i="20"/>
  <c r="BE113" i="20" s="1"/>
  <c r="AG113" i="20"/>
  <c r="AR141" i="15"/>
  <c r="X113" i="20"/>
  <c r="AQ141" i="14"/>
  <c r="T113" i="19"/>
  <c r="U113" i="19" s="1"/>
  <c r="AP113" i="19" s="1"/>
  <c r="AA141" i="15"/>
  <c r="E114" i="23" s="1"/>
  <c r="AQ141" i="16"/>
  <c r="AD113" i="19"/>
  <c r="AE113" i="19" s="1"/>
  <c r="AR113" i="19" s="1"/>
  <c r="R114" i="26"/>
  <c r="T113" i="20"/>
  <c r="R113" i="20"/>
  <c r="K113" i="22"/>
  <c r="I113" i="22"/>
  <c r="O113" i="20"/>
  <c r="P113" i="20" s="1"/>
  <c r="AO113" i="20" s="1"/>
  <c r="M113" i="20"/>
  <c r="P113" i="22"/>
  <c r="CG114" i="18"/>
  <c r="CS114" i="18" s="1"/>
  <c r="O114" i="37"/>
  <c r="H114" i="37"/>
  <c r="A114" i="37"/>
  <c r="L113" i="22"/>
  <c r="AD113" i="35"/>
  <c r="AO113" i="1"/>
  <c r="AF141" i="5"/>
  <c r="S141" i="5"/>
  <c r="M113" i="22"/>
  <c r="AR141" i="17"/>
  <c r="N113" i="22"/>
  <c r="AR141" i="4"/>
  <c r="I113" i="20"/>
  <c r="J113" i="20"/>
  <c r="H113" i="20"/>
  <c r="AR141" i="14"/>
  <c r="S113" i="20"/>
  <c r="AA113" i="35"/>
  <c r="V114" i="26"/>
  <c r="X115" i="33" s="1"/>
  <c r="E128" i="32"/>
  <c r="G128" i="32"/>
  <c r="BL114" i="18"/>
  <c r="F114" i="18"/>
  <c r="J114" i="18"/>
  <c r="BQ114" i="18"/>
  <c r="BH114" i="18"/>
  <c r="BC114" i="18"/>
  <c r="AX114" i="18"/>
  <c r="BG114" i="18"/>
  <c r="BR114" i="18"/>
  <c r="BI114" i="18"/>
  <c r="BD114" i="18"/>
  <c r="AU114" i="18"/>
  <c r="AP114" i="18"/>
  <c r="AT114" i="18"/>
  <c r="N114" i="18"/>
  <c r="BN114" i="18"/>
  <c r="AV114" i="18"/>
  <c r="AZ114" i="18"/>
  <c r="AH114" i="18"/>
  <c r="AL114" i="18"/>
  <c r="AG114" i="18"/>
  <c r="E114" i="18"/>
  <c r="AW114" i="18"/>
  <c r="BE114" i="18"/>
  <c r="AI114" i="18"/>
  <c r="AQ114" i="18"/>
  <c r="U114" i="18"/>
  <c r="AC114" i="18"/>
  <c r="T114" i="18"/>
  <c r="S114" i="18"/>
  <c r="AS114" i="18"/>
  <c r="BA114" i="18"/>
  <c r="AE114" i="18"/>
  <c r="AM114" i="18"/>
  <c r="Q114" i="18"/>
  <c r="Y114" i="18"/>
  <c r="G114" i="18"/>
  <c r="AJ114" i="18"/>
  <c r="AN114" i="18"/>
  <c r="V114" i="18"/>
  <c r="Z114" i="18"/>
  <c r="H114" i="18"/>
  <c r="L114" i="18"/>
  <c r="C114" i="18"/>
  <c r="BP114" i="18"/>
  <c r="AF114" i="18"/>
  <c r="AA114" i="18"/>
  <c r="R114" i="18"/>
  <c r="M114" i="18"/>
  <c r="D114" i="18"/>
  <c r="BK114" i="18"/>
  <c r="AQ141" i="5"/>
  <c r="AA141" i="4"/>
  <c r="B114" i="23" s="1"/>
  <c r="AQ140" i="16"/>
  <c r="AC112" i="19"/>
  <c r="AE112" i="19" s="1"/>
  <c r="AR112" i="19" s="1"/>
  <c r="AD112" i="20"/>
  <c r="AB112" i="20"/>
  <c r="W111" i="20"/>
  <c r="Y111" i="20"/>
  <c r="AI111" i="20"/>
  <c r="AG111" i="20"/>
  <c r="N112" i="22"/>
  <c r="AQ139" i="5"/>
  <c r="N111" i="19"/>
  <c r="P111" i="19" s="1"/>
  <c r="AO111" i="19" s="1"/>
  <c r="AR139" i="5"/>
  <c r="N111" i="20"/>
  <c r="K112" i="22"/>
  <c r="AQ140" i="4"/>
  <c r="I112" i="19"/>
  <c r="K112" i="19" s="1"/>
  <c r="AN112" i="19" s="1"/>
  <c r="AQ140" i="14"/>
  <c r="S112" i="19"/>
  <c r="U112" i="19" s="1"/>
  <c r="AP112" i="19" s="1"/>
  <c r="AR139" i="14"/>
  <c r="S111" i="20"/>
  <c r="T111" i="20"/>
  <c r="R111" i="20"/>
  <c r="AA140" i="5"/>
  <c r="C113" i="23" s="1"/>
  <c r="AR140" i="14"/>
  <c r="S112" i="20"/>
  <c r="AR140" i="17"/>
  <c r="AH112" i="20"/>
  <c r="AQ140" i="15"/>
  <c r="X112" i="19"/>
  <c r="Z112" i="19" s="1"/>
  <c r="AQ112" i="19" s="1"/>
  <c r="AR140" i="5"/>
  <c r="N112" i="20"/>
  <c r="AR140" i="4"/>
  <c r="I112" i="20"/>
  <c r="AR139" i="16"/>
  <c r="AC111" i="20"/>
  <c r="AQ140" i="5"/>
  <c r="N112" i="19"/>
  <c r="P112" i="19" s="1"/>
  <c r="AO112" i="19" s="1"/>
  <c r="T112" i="20"/>
  <c r="R112" i="20"/>
  <c r="AR139" i="17"/>
  <c r="AH111" i="20"/>
  <c r="H112" i="26"/>
  <c r="AQ139" i="17"/>
  <c r="AI111" i="19"/>
  <c r="AJ111" i="19" s="1"/>
  <c r="AS111" i="19" s="1"/>
  <c r="I111" i="22"/>
  <c r="H113" i="26"/>
  <c r="AR140" i="16"/>
  <c r="AC112" i="20"/>
  <c r="AD111" i="20"/>
  <c r="AB111" i="20"/>
  <c r="H111" i="20"/>
  <c r="J111" i="20"/>
  <c r="O111" i="20"/>
  <c r="M111" i="20"/>
  <c r="AQ140" i="17"/>
  <c r="I112" i="22"/>
  <c r="O112" i="20"/>
  <c r="M112" i="20"/>
  <c r="Y112" i="20"/>
  <c r="BC112" i="20" s="1"/>
  <c r="W112" i="20"/>
  <c r="AR139" i="15"/>
  <c r="X111" i="20"/>
  <c r="Z111" i="20" s="1"/>
  <c r="AQ111" i="20" s="1"/>
  <c r="AR139" i="4"/>
  <c r="I111" i="20"/>
  <c r="AQ139" i="14"/>
  <c r="S111" i="19"/>
  <c r="U111" i="19" s="1"/>
  <c r="AP111" i="19" s="1"/>
  <c r="J112" i="20"/>
  <c r="H112" i="20"/>
  <c r="V113" i="26"/>
  <c r="X114" i="33" s="1"/>
  <c r="AT114" i="1"/>
  <c r="AR114" i="1"/>
  <c r="AP114" i="1"/>
  <c r="AA112" i="35"/>
  <c r="AJ112" i="35"/>
  <c r="O113" i="37"/>
  <c r="H113" i="37"/>
  <c r="AH113" i="23"/>
  <c r="BI113" i="23" s="1"/>
  <c r="AB113" i="23"/>
  <c r="B114" i="33" s="1"/>
  <c r="F114" i="33" s="1"/>
  <c r="J114" i="33" s="1"/>
  <c r="AP112" i="35"/>
  <c r="I113" i="26"/>
  <c r="R113" i="26"/>
  <c r="E127" i="32"/>
  <c r="G127" i="32"/>
  <c r="AV113" i="18"/>
  <c r="AW113" i="18"/>
  <c r="AS113" i="18"/>
  <c r="BA113" i="18"/>
  <c r="AE113" i="18"/>
  <c r="S113" i="18"/>
  <c r="E113" i="18"/>
  <c r="J113" i="18"/>
  <c r="BI113" i="18"/>
  <c r="BM113" i="18" s="1"/>
  <c r="CD113" i="18" s="1"/>
  <c r="BN113" i="18"/>
  <c r="AI113" i="18"/>
  <c r="AJ113" i="18"/>
  <c r="AN113" i="18"/>
  <c r="AR113" i="18" s="1"/>
  <c r="CA113" i="18" s="1"/>
  <c r="V113" i="18"/>
  <c r="N113" i="18"/>
  <c r="F113" i="18"/>
  <c r="BR113" i="18"/>
  <c r="BE113" i="18"/>
  <c r="AF113" i="18"/>
  <c r="AA113" i="18"/>
  <c r="AD113" i="18" s="1"/>
  <c r="BY113" i="18" s="1"/>
  <c r="R113" i="18"/>
  <c r="AA140" i="17"/>
  <c r="G113" i="23" s="1"/>
  <c r="AA140" i="16"/>
  <c r="F113" i="23" s="1"/>
  <c r="AA140" i="15"/>
  <c r="E113" i="23" s="1"/>
  <c r="AA140" i="14"/>
  <c r="D113" i="23" s="1"/>
  <c r="AQ113" i="1"/>
  <c r="AT113" i="1"/>
  <c r="AP113" i="1"/>
  <c r="BF112" i="18"/>
  <c r="CC112" i="18" s="1"/>
  <c r="BT112" i="18"/>
  <c r="CE112" i="18" s="1"/>
  <c r="AD112" i="18"/>
  <c r="BY112" i="18" s="1"/>
  <c r="AR112" i="18"/>
  <c r="CA112" i="18" s="1"/>
  <c r="P112" i="18"/>
  <c r="BW112" i="18" s="1"/>
  <c r="Q132" i="32" l="1"/>
  <c r="P132" i="32"/>
  <c r="O132" i="32"/>
  <c r="N132" i="32"/>
  <c r="R132" i="32"/>
  <c r="U132" i="32"/>
  <c r="M132" i="32"/>
  <c r="S132" i="32"/>
  <c r="T132" i="32"/>
  <c r="L132" i="32"/>
  <c r="AR118" i="18"/>
  <c r="CA118" i="18" s="1"/>
  <c r="W118" i="18"/>
  <c r="BX118" i="18" s="1"/>
  <c r="BM118" i="18"/>
  <c r="CD118" i="18" s="1"/>
  <c r="AD118" i="18"/>
  <c r="BY118" i="18" s="1"/>
  <c r="AK118" i="18"/>
  <c r="BZ118" i="18" s="1"/>
  <c r="I118" i="18"/>
  <c r="BV118" i="18" s="1"/>
  <c r="BF118" i="18"/>
  <c r="CC118" i="18" s="1"/>
  <c r="AY118" i="18"/>
  <c r="CB118" i="18" s="1"/>
  <c r="P118" i="18"/>
  <c r="BW118" i="18" s="1"/>
  <c r="BT118" i="18"/>
  <c r="CE118" i="18" s="1"/>
  <c r="AV116" i="19"/>
  <c r="AU116" i="19"/>
  <c r="U116" i="20"/>
  <c r="AP116" i="20" s="1"/>
  <c r="BB116" i="20"/>
  <c r="P116" i="20"/>
  <c r="AO116" i="20" s="1"/>
  <c r="BA116" i="20"/>
  <c r="AJ131" i="32"/>
  <c r="T117" i="26"/>
  <c r="W118" i="33" s="1"/>
  <c r="Q116" i="22"/>
  <c r="AB131" i="32" s="1"/>
  <c r="AJ115" i="20"/>
  <c r="AS115" i="20" s="1"/>
  <c r="BE115" i="20"/>
  <c r="AJ116" i="20"/>
  <c r="AS116" i="20" s="1"/>
  <c r="BE116" i="20"/>
  <c r="P115" i="20"/>
  <c r="AO115" i="20" s="1"/>
  <c r="BA115" i="20"/>
  <c r="BG115" i="20" s="1"/>
  <c r="U115" i="20"/>
  <c r="AP115" i="20" s="1"/>
  <c r="AU115" i="20" s="1"/>
  <c r="BB115" i="20"/>
  <c r="BD116" i="20"/>
  <c r="AE116" i="20"/>
  <c r="AR116" i="20" s="1"/>
  <c r="I117" i="23"/>
  <c r="H117" i="23"/>
  <c r="AV115" i="19"/>
  <c r="AU115" i="19"/>
  <c r="Z116" i="20"/>
  <c r="AQ116" i="20" s="1"/>
  <c r="BC116" i="20"/>
  <c r="AZ116" i="20"/>
  <c r="K116" i="20"/>
  <c r="AN116" i="20" s="1"/>
  <c r="AE115" i="20"/>
  <c r="AR115" i="20" s="1"/>
  <c r="BD115" i="20"/>
  <c r="I116" i="23"/>
  <c r="H116" i="23"/>
  <c r="Z115" i="20"/>
  <c r="AQ115" i="20" s="1"/>
  <c r="BC115" i="20"/>
  <c r="U116" i="33"/>
  <c r="AU112" i="35"/>
  <c r="AT116" i="35"/>
  <c r="AU116" i="35"/>
  <c r="AT115" i="35"/>
  <c r="AD117" i="18"/>
  <c r="BY117" i="18" s="1"/>
  <c r="CK117" i="18" s="1"/>
  <c r="P117" i="23" s="1"/>
  <c r="W117" i="18"/>
  <c r="BX117" i="18" s="1"/>
  <c r="CJ118" i="18" s="1"/>
  <c r="O118" i="23" s="1"/>
  <c r="AR117" i="18"/>
  <c r="CA117" i="18" s="1"/>
  <c r="CM117" i="18" s="1"/>
  <c r="R117" i="23" s="1"/>
  <c r="AK117" i="18"/>
  <c r="BZ117" i="18" s="1"/>
  <c r="I117" i="18"/>
  <c r="BV117" i="18" s="1"/>
  <c r="BM117" i="18"/>
  <c r="CD117" i="18" s="1"/>
  <c r="AY117" i="18"/>
  <c r="CB117" i="18" s="1"/>
  <c r="BT117" i="18"/>
  <c r="CE117" i="18" s="1"/>
  <c r="BF117" i="18"/>
  <c r="CC117" i="18" s="1"/>
  <c r="P117" i="18"/>
  <c r="BW117" i="18" s="1"/>
  <c r="AV115" i="35"/>
  <c r="AT114" i="35"/>
  <c r="AV114" i="35" s="1"/>
  <c r="I116" i="18"/>
  <c r="BV116" i="18" s="1"/>
  <c r="W116" i="18"/>
  <c r="BX116" i="18" s="1"/>
  <c r="C116" i="37" s="1"/>
  <c r="BF116" i="18"/>
  <c r="CC116" i="18" s="1"/>
  <c r="BT116" i="18"/>
  <c r="CE116" i="18" s="1"/>
  <c r="F116" i="37" s="1"/>
  <c r="P116" i="18"/>
  <c r="BW116" i="18" s="1"/>
  <c r="AK116" i="18"/>
  <c r="BZ116" i="18" s="1"/>
  <c r="D116" i="37" s="1"/>
  <c r="AY116" i="18"/>
  <c r="CB116" i="18" s="1"/>
  <c r="CP116" i="18"/>
  <c r="U116" i="23" s="1"/>
  <c r="AJ129" i="32"/>
  <c r="T115" i="26"/>
  <c r="W116" i="33" s="1"/>
  <c r="AV114" i="19"/>
  <c r="AU114" i="19"/>
  <c r="AJ114" i="20"/>
  <c r="AS114" i="20" s="1"/>
  <c r="BE114" i="20"/>
  <c r="I115" i="23"/>
  <c r="H115" i="23"/>
  <c r="J115" i="23" s="1"/>
  <c r="AE114" i="20"/>
  <c r="AR114" i="20" s="1"/>
  <c r="BD114" i="20"/>
  <c r="Q114" i="22"/>
  <c r="AB129" i="32" s="1"/>
  <c r="P114" i="20"/>
  <c r="AO114" i="20" s="1"/>
  <c r="BA114" i="20"/>
  <c r="BB114" i="20"/>
  <c r="K114" i="20"/>
  <c r="AN114" i="20" s="1"/>
  <c r="AZ114" i="20"/>
  <c r="AD115" i="18"/>
  <c r="BY115" i="18" s="1"/>
  <c r="CK116" i="18" s="1"/>
  <c r="P116" i="23" s="1"/>
  <c r="W115" i="18"/>
  <c r="BX115" i="18" s="1"/>
  <c r="AY115" i="18"/>
  <c r="CB115" i="18" s="1"/>
  <c r="AR115" i="18"/>
  <c r="CA115" i="18" s="1"/>
  <c r="CM116" i="18" s="1"/>
  <c r="R116" i="23" s="1"/>
  <c r="I115" i="18"/>
  <c r="BV115" i="18" s="1"/>
  <c r="BT115" i="18"/>
  <c r="CE115" i="18" s="1"/>
  <c r="P115" i="18"/>
  <c r="BW115" i="18" s="1"/>
  <c r="BF115" i="18"/>
  <c r="CC115" i="18" s="1"/>
  <c r="AK115" i="18"/>
  <c r="BZ115" i="18" s="1"/>
  <c r="P111" i="20"/>
  <c r="AO111" i="20" s="1"/>
  <c r="BC113" i="20"/>
  <c r="AV112" i="35"/>
  <c r="I114" i="23"/>
  <c r="BD113" i="20"/>
  <c r="BA113" i="20"/>
  <c r="AZ111" i="20"/>
  <c r="Q112" i="22"/>
  <c r="AB127" i="32" s="1"/>
  <c r="K113" i="20"/>
  <c r="AN113" i="20" s="1"/>
  <c r="AZ113" i="20"/>
  <c r="T114" i="26"/>
  <c r="W115" i="33" s="1"/>
  <c r="AJ128" i="32"/>
  <c r="Q113" i="22"/>
  <c r="AB128" i="32" s="1"/>
  <c r="Z113" i="20"/>
  <c r="AQ113" i="20" s="1"/>
  <c r="H113" i="23"/>
  <c r="AV113" i="19"/>
  <c r="AU113" i="19"/>
  <c r="U114" i="26"/>
  <c r="U115" i="33"/>
  <c r="AJ113" i="20"/>
  <c r="AS113" i="20" s="1"/>
  <c r="U111" i="20"/>
  <c r="AP111" i="20" s="1"/>
  <c r="U113" i="20"/>
  <c r="AP113" i="20" s="1"/>
  <c r="BB113" i="20"/>
  <c r="H114" i="23"/>
  <c r="J114" i="23" s="1"/>
  <c r="I113" i="23"/>
  <c r="BE111" i="20"/>
  <c r="BD111" i="20"/>
  <c r="AT113" i="35"/>
  <c r="AU113" i="35"/>
  <c r="BT114" i="18"/>
  <c r="CE114" i="18" s="1"/>
  <c r="BM114" i="18"/>
  <c r="CD114" i="18" s="1"/>
  <c r="CP114" i="18" s="1"/>
  <c r="U114" i="23" s="1"/>
  <c r="AY114" i="18"/>
  <c r="CB114" i="18" s="1"/>
  <c r="AD114" i="18"/>
  <c r="BY114" i="18" s="1"/>
  <c r="CK114" i="18" s="1"/>
  <c r="P114" i="23" s="1"/>
  <c r="I114" i="18"/>
  <c r="BV114" i="18" s="1"/>
  <c r="AR114" i="18"/>
  <c r="CA114" i="18" s="1"/>
  <c r="W114" i="18"/>
  <c r="BX114" i="18" s="1"/>
  <c r="P114" i="18"/>
  <c r="BW114" i="18" s="1"/>
  <c r="BF114" i="18"/>
  <c r="CC114" i="18" s="1"/>
  <c r="AK114" i="18"/>
  <c r="BZ114" i="18" s="1"/>
  <c r="AE111" i="20"/>
  <c r="AR111" i="20" s="1"/>
  <c r="AJ112" i="20"/>
  <c r="AS112" i="20" s="1"/>
  <c r="BE112" i="20"/>
  <c r="U112" i="20"/>
  <c r="AP112" i="20" s="1"/>
  <c r="BB112" i="20"/>
  <c r="Z112" i="20"/>
  <c r="AQ112" i="20" s="1"/>
  <c r="BD112" i="20"/>
  <c r="AE112" i="20"/>
  <c r="AR112" i="20" s="1"/>
  <c r="BA112" i="20"/>
  <c r="P112" i="20"/>
  <c r="AO112" i="20" s="1"/>
  <c r="AJ126" i="32"/>
  <c r="T112" i="26"/>
  <c r="W113" i="33" s="1"/>
  <c r="AU112" i="19"/>
  <c r="AV112" i="19"/>
  <c r="BA111" i="20"/>
  <c r="K111" i="20"/>
  <c r="AN111" i="20" s="1"/>
  <c r="AZ112" i="20"/>
  <c r="K112" i="20"/>
  <c r="AN112" i="20" s="1"/>
  <c r="BB111" i="20"/>
  <c r="AJ111" i="20"/>
  <c r="AS111" i="20" s="1"/>
  <c r="AV111" i="19"/>
  <c r="AU111" i="19"/>
  <c r="BC111" i="20"/>
  <c r="T113" i="26"/>
  <c r="W114" i="33" s="1"/>
  <c r="AJ127" i="32"/>
  <c r="U113" i="26"/>
  <c r="U114" i="33"/>
  <c r="BF113" i="18"/>
  <c r="CC113" i="18" s="1"/>
  <c r="AY113" i="18"/>
  <c r="CB113" i="18" s="1"/>
  <c r="W113" i="18"/>
  <c r="BX113" i="18" s="1"/>
  <c r="C113" i="37" s="1"/>
  <c r="P113" i="18"/>
  <c r="BW113" i="18" s="1"/>
  <c r="CI113" i="18" s="1"/>
  <c r="N113" i="23" s="1"/>
  <c r="AK113" i="18"/>
  <c r="BZ113" i="18" s="1"/>
  <c r="D113" i="37" s="1"/>
  <c r="I113" i="18"/>
  <c r="BV113" i="18" s="1"/>
  <c r="BT113" i="18"/>
  <c r="CE113" i="18" s="1"/>
  <c r="CK113" i="18"/>
  <c r="P113" i="23" s="1"/>
  <c r="CM113" i="18"/>
  <c r="R113" i="23" s="1"/>
  <c r="CG112" i="18"/>
  <c r="CS112" i="18" s="1"/>
  <c r="O112" i="37"/>
  <c r="H112" i="37"/>
  <c r="A112" i="37"/>
  <c r="R112" i="26"/>
  <c r="AB112" i="23"/>
  <c r="B113" i="33" s="1"/>
  <c r="F113" i="33" s="1"/>
  <c r="J113" i="33" s="1"/>
  <c r="AH112" i="23"/>
  <c r="BI112" i="23" s="1"/>
  <c r="Q69" i="4"/>
  <c r="Q72" i="4"/>
  <c r="Q80" i="4"/>
  <c r="Q89" i="4"/>
  <c r="Q93" i="4"/>
  <c r="Q94" i="4"/>
  <c r="Q95" i="4"/>
  <c r="Q103" i="4"/>
  <c r="Q104" i="4"/>
  <c r="Q105" i="4"/>
  <c r="Q106" i="4"/>
  <c r="Q109" i="4"/>
  <c r="Q110" i="4"/>
  <c r="Q118" i="4"/>
  <c r="Q124" i="4"/>
  <c r="Q132" i="4"/>
  <c r="B125" i="32"/>
  <c r="A110" i="19"/>
  <c r="DE111" i="18"/>
  <c r="A111" i="18"/>
  <c r="B138" i="4"/>
  <c r="V110" i="35"/>
  <c r="AR111" i="35" s="1"/>
  <c r="S110" i="35"/>
  <c r="AO111" i="35" s="1"/>
  <c r="P110" i="35"/>
  <c r="AL111" i="35" s="1"/>
  <c r="M110" i="35"/>
  <c r="AI111" i="35" s="1"/>
  <c r="J110" i="35"/>
  <c r="AF111" i="35" s="1"/>
  <c r="G110" i="35"/>
  <c r="AC111" i="35" s="1"/>
  <c r="D110" i="35"/>
  <c r="Z111" i="35" s="1"/>
  <c r="BP111" i="13"/>
  <c r="AS111" i="13"/>
  <c r="Q111" i="13"/>
  <c r="AN112" i="13" s="1"/>
  <c r="P111" i="13"/>
  <c r="O111" i="13"/>
  <c r="AL112" i="13" s="1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Y112" i="13" s="1"/>
  <c r="AB139" i="17" s="1"/>
  <c r="AG111" i="19" s="1"/>
  <c r="A111" i="13"/>
  <c r="BS111" i="13" s="1"/>
  <c r="BP111" i="12"/>
  <c r="AS111" i="12"/>
  <c r="Q111" i="12"/>
  <c r="AN112" i="12" s="1"/>
  <c r="P111" i="12"/>
  <c r="O111" i="12"/>
  <c r="AL112" i="12" s="1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2" i="12" s="1"/>
  <c r="AB139" i="16" s="1"/>
  <c r="AB111" i="19" s="1"/>
  <c r="A111" i="12"/>
  <c r="BS111" i="12" s="1"/>
  <c r="BP111" i="11"/>
  <c r="AS111" i="11"/>
  <c r="Q111" i="11"/>
  <c r="AN112" i="11" s="1"/>
  <c r="P111" i="11"/>
  <c r="O111" i="11"/>
  <c r="AL112" i="11" s="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Y112" i="11" s="1"/>
  <c r="AB139" i="15" s="1"/>
  <c r="W111" i="19" s="1"/>
  <c r="A111" i="11"/>
  <c r="BS111" i="11" s="1"/>
  <c r="BP111" i="10"/>
  <c r="AS111" i="10"/>
  <c r="Q111" i="10"/>
  <c r="AN112" i="10" s="1"/>
  <c r="P111" i="10"/>
  <c r="AM112" i="10" s="1"/>
  <c r="O111" i="10"/>
  <c r="AL112" i="10" s="1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Y112" i="10" s="1"/>
  <c r="AB139" i="14" s="1"/>
  <c r="R111" i="19" s="1"/>
  <c r="A111" i="10"/>
  <c r="BS111" i="10" s="1"/>
  <c r="BP111" i="8"/>
  <c r="AS111" i="8"/>
  <c r="Q111" i="8"/>
  <c r="AN112" i="8" s="1"/>
  <c r="P111" i="8"/>
  <c r="O111" i="8"/>
  <c r="AL112" i="8" s="1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Y112" i="8" s="1"/>
  <c r="AB139" i="5" s="1"/>
  <c r="M111" i="19" s="1"/>
  <c r="A111" i="8"/>
  <c r="BS111" i="8" s="1"/>
  <c r="BP111" i="6"/>
  <c r="AS111" i="6"/>
  <c r="Q111" i="6"/>
  <c r="AN112" i="6" s="1"/>
  <c r="P111" i="6"/>
  <c r="O111" i="6"/>
  <c r="AL112" i="6" s="1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Y112" i="6" s="1"/>
  <c r="AB139" i="4" s="1"/>
  <c r="H111" i="19" s="1"/>
  <c r="A111" i="6"/>
  <c r="BS111" i="6" s="1"/>
  <c r="BP111" i="1"/>
  <c r="AS111" i="1"/>
  <c r="Q111" i="1"/>
  <c r="AN112" i="1" s="1"/>
  <c r="P111" i="1"/>
  <c r="AM112" i="1" s="1"/>
  <c r="O111" i="1"/>
  <c r="AL112" i="1" s="1"/>
  <c r="N111" i="1"/>
  <c r="AK112" i="1" s="1"/>
  <c r="M111" i="1"/>
  <c r="AJ112" i="1" s="1"/>
  <c r="L111" i="1"/>
  <c r="AI112" i="1" s="1"/>
  <c r="K111" i="1"/>
  <c r="AH112" i="1" s="1"/>
  <c r="J111" i="1"/>
  <c r="AG112" i="1" s="1"/>
  <c r="I111" i="1"/>
  <c r="AF112" i="1" s="1"/>
  <c r="H111" i="1"/>
  <c r="AE112" i="1" s="1"/>
  <c r="G111" i="1"/>
  <c r="AD112" i="1" s="1"/>
  <c r="F111" i="1"/>
  <c r="AC112" i="1" s="1"/>
  <c r="E111" i="1"/>
  <c r="AB112" i="1" s="1"/>
  <c r="D111" i="1"/>
  <c r="AA112" i="1" s="1"/>
  <c r="C111" i="1"/>
  <c r="Z112" i="1" s="1"/>
  <c r="B111" i="1"/>
  <c r="Y112" i="1" s="1"/>
  <c r="A111" i="1"/>
  <c r="C125" i="32" s="1"/>
  <c r="AC125" i="32" s="1"/>
  <c r="B124" i="32"/>
  <c r="A109" i="19"/>
  <c r="X55" i="37"/>
  <c r="X42" i="37"/>
  <c r="X29" i="37"/>
  <c r="X16" i="37"/>
  <c r="X3" i="37"/>
  <c r="W55" i="37"/>
  <c r="W56" i="37" s="1"/>
  <c r="W57" i="37" s="1"/>
  <c r="W58" i="37" s="1"/>
  <c r="W59" i="37" s="1"/>
  <c r="W60" i="37" s="1"/>
  <c r="W61" i="37" s="1"/>
  <c r="W62" i="37" s="1"/>
  <c r="W63" i="37" s="1"/>
  <c r="W64" i="37" s="1"/>
  <c r="W65" i="37" s="1"/>
  <c r="W66" i="37" s="1"/>
  <c r="W67" i="37" s="1"/>
  <c r="W42" i="37"/>
  <c r="W43" i="37" s="1"/>
  <c r="W29" i="37"/>
  <c r="W30" i="37"/>
  <c r="W31" i="37" s="1"/>
  <c r="W32" i="37" s="1"/>
  <c r="W33" i="37" s="1"/>
  <c r="W34" i="37" s="1"/>
  <c r="W35" i="37" s="1"/>
  <c r="W36" i="37" s="1"/>
  <c r="W37" i="37" s="1"/>
  <c r="W38" i="37" s="1"/>
  <c r="W39" i="37" s="1"/>
  <c r="W40" i="37" s="1"/>
  <c r="W41" i="37" s="1"/>
  <c r="W16" i="37"/>
  <c r="W17" i="37" s="1"/>
  <c r="W18" i="37" s="1"/>
  <c r="W19" i="37" s="1"/>
  <c r="W20" i="37" s="1"/>
  <c r="W21" i="37" s="1"/>
  <c r="W22" i="37" s="1"/>
  <c r="W23" i="37" s="1"/>
  <c r="W24" i="37" s="1"/>
  <c r="W25" i="37" s="1"/>
  <c r="W26" i="37" s="1"/>
  <c r="W27" i="37" s="1"/>
  <c r="W28" i="37" s="1"/>
  <c r="W3" i="37"/>
  <c r="W4" i="37" s="1"/>
  <c r="V132" i="32" l="1" a="1"/>
  <c r="V132" i="32" s="1"/>
  <c r="Z132" i="32"/>
  <c r="W118" i="26" s="1"/>
  <c r="Y119" i="33" s="1"/>
  <c r="E118" i="37"/>
  <c r="CP118" i="18"/>
  <c r="U118" i="23" s="1"/>
  <c r="B118" i="37"/>
  <c r="D118" i="37"/>
  <c r="F118" i="37"/>
  <c r="C118" i="37"/>
  <c r="CQ118" i="18"/>
  <c r="CI118" i="18"/>
  <c r="N118" i="23" s="1"/>
  <c r="CL118" i="18"/>
  <c r="Q118" i="23" s="1"/>
  <c r="CN118" i="18"/>
  <c r="S118" i="23" s="1"/>
  <c r="CK118" i="18"/>
  <c r="P118" i="23" s="1"/>
  <c r="CO118" i="18"/>
  <c r="T118" i="23" s="1"/>
  <c r="CH118" i="18"/>
  <c r="CM118" i="18"/>
  <c r="R118" i="23" s="1"/>
  <c r="AV116" i="20"/>
  <c r="AU116" i="20"/>
  <c r="J117" i="23"/>
  <c r="BH115" i="20"/>
  <c r="BG116" i="20"/>
  <c r="BH116" i="20"/>
  <c r="J116" i="23"/>
  <c r="AV115" i="20"/>
  <c r="X30" i="37"/>
  <c r="X31" i="37" s="1"/>
  <c r="X32" i="37" s="1"/>
  <c r="X33" i="37" s="1"/>
  <c r="X34" i="37" s="1"/>
  <c r="X35" i="37" s="1"/>
  <c r="X36" i="37" s="1"/>
  <c r="X37" i="37" s="1"/>
  <c r="X38" i="37" s="1"/>
  <c r="X39" i="37" s="1"/>
  <c r="X40" i="37" s="1"/>
  <c r="X41" i="37" s="1"/>
  <c r="C117" i="37"/>
  <c r="J117" i="37" s="1"/>
  <c r="AV116" i="35"/>
  <c r="D117" i="37"/>
  <c r="K117" i="37" s="1"/>
  <c r="F117" i="37"/>
  <c r="M117" i="37" s="1"/>
  <c r="B117" i="37"/>
  <c r="E117" i="37"/>
  <c r="L118" i="37" s="1"/>
  <c r="CN117" i="18"/>
  <c r="S117" i="23" s="1"/>
  <c r="CH117" i="18"/>
  <c r="CP117" i="18"/>
  <c r="U117" i="23" s="1"/>
  <c r="CJ117" i="18"/>
  <c r="O117" i="23" s="1"/>
  <c r="CI117" i="18"/>
  <c r="N117" i="23" s="1"/>
  <c r="CO117" i="18"/>
  <c r="T117" i="23" s="1"/>
  <c r="CQ117" i="18"/>
  <c r="CL117" i="18"/>
  <c r="Q117" i="23" s="1"/>
  <c r="CJ116" i="18"/>
  <c r="O116" i="23" s="1"/>
  <c r="CH116" i="18"/>
  <c r="D115" i="19" s="1"/>
  <c r="E116" i="37"/>
  <c r="CO116" i="18"/>
  <c r="T116" i="23" s="1"/>
  <c r="CQ116" i="18"/>
  <c r="CI116" i="18"/>
  <c r="N116" i="23" s="1"/>
  <c r="B116" i="37"/>
  <c r="CL116" i="18"/>
  <c r="Q116" i="23" s="1"/>
  <c r="CN116" i="18"/>
  <c r="S116" i="23" s="1"/>
  <c r="AV114" i="20"/>
  <c r="J113" i="23"/>
  <c r="BG114" i="20"/>
  <c r="BH114" i="20"/>
  <c r="AU114" i="20"/>
  <c r="CJ115" i="18"/>
  <c r="O115" i="23" s="1"/>
  <c r="C115" i="37"/>
  <c r="J116" i="37" s="1"/>
  <c r="CM115" i="18"/>
  <c r="R115" i="23" s="1"/>
  <c r="B115" i="37"/>
  <c r="D115" i="37"/>
  <c r="K116" i="37" s="1"/>
  <c r="CH115" i="18"/>
  <c r="F115" i="37"/>
  <c r="M116" i="37" s="1"/>
  <c r="CN115" i="18"/>
  <c r="S115" i="23" s="1"/>
  <c r="E115" i="37"/>
  <c r="CK115" i="18"/>
  <c r="P115" i="23" s="1"/>
  <c r="CQ115" i="18"/>
  <c r="CL115" i="18"/>
  <c r="Q115" i="23" s="1"/>
  <c r="CO115" i="18"/>
  <c r="T115" i="23" s="1"/>
  <c r="CP115" i="18"/>
  <c r="U115" i="23" s="1"/>
  <c r="CI115" i="18"/>
  <c r="N115" i="23" s="1"/>
  <c r="Y3" i="37"/>
  <c r="X4" i="37"/>
  <c r="Y4" i="37" s="1"/>
  <c r="AV113" i="35"/>
  <c r="AU112" i="20"/>
  <c r="BG113" i="20"/>
  <c r="BH113" i="20"/>
  <c r="BH112" i="20"/>
  <c r="AV113" i="20"/>
  <c r="AU113" i="20"/>
  <c r="BH111" i="20"/>
  <c r="C114" i="37"/>
  <c r="CN114" i="18"/>
  <c r="S114" i="23" s="1"/>
  <c r="CQ114" i="18"/>
  <c r="B114" i="37"/>
  <c r="D114" i="37"/>
  <c r="K114" i="37" s="1"/>
  <c r="F114" i="37"/>
  <c r="E114" i="37"/>
  <c r="CM114" i="18"/>
  <c r="R114" i="23" s="1"/>
  <c r="CL114" i="18"/>
  <c r="Q114" i="23" s="1"/>
  <c r="CO114" i="18"/>
  <c r="T114" i="23" s="1"/>
  <c r="CI114" i="18"/>
  <c r="N114" i="23" s="1"/>
  <c r="CH114" i="18"/>
  <c r="CJ114" i="18"/>
  <c r="O114" i="23" s="1"/>
  <c r="BG111" i="20"/>
  <c r="BG112" i="20"/>
  <c r="AV112" i="20"/>
  <c r="AU111" i="20"/>
  <c r="AV111" i="20"/>
  <c r="E113" i="37"/>
  <c r="CO113" i="18"/>
  <c r="T113" i="23" s="1"/>
  <c r="F113" i="37"/>
  <c r="B113" i="37"/>
  <c r="CQ113" i="18"/>
  <c r="U112" i="26"/>
  <c r="U113" i="33"/>
  <c r="AH112" i="11"/>
  <c r="AB112" i="6"/>
  <c r="AJ112" i="6"/>
  <c r="AG112" i="8"/>
  <c r="AD112" i="10"/>
  <c r="AA112" i="11"/>
  <c r="AI112" i="11"/>
  <c r="AF112" i="12"/>
  <c r="AC112" i="13"/>
  <c r="AK112" i="13"/>
  <c r="AC112" i="10"/>
  <c r="AC112" i="6"/>
  <c r="AK112" i="6"/>
  <c r="Z112" i="8"/>
  <c r="AH112" i="8"/>
  <c r="AE112" i="10"/>
  <c r="AB112" i="11"/>
  <c r="AJ112" i="11"/>
  <c r="AG112" i="12"/>
  <c r="AD112" i="13"/>
  <c r="AF112" i="8"/>
  <c r="AK112" i="10"/>
  <c r="AB112" i="13"/>
  <c r="T110" i="35"/>
  <c r="AP111" i="35" s="1"/>
  <c r="AM112" i="13"/>
  <c r="AE112" i="12"/>
  <c r="AD112" i="6"/>
  <c r="AA112" i="8"/>
  <c r="AI112" i="8"/>
  <c r="AF112" i="10"/>
  <c r="Z112" i="12"/>
  <c r="AE112" i="6"/>
  <c r="E110" i="35"/>
  <c r="AA111" i="35" s="1"/>
  <c r="AM112" i="6"/>
  <c r="AB112" i="8"/>
  <c r="AJ112" i="8"/>
  <c r="AG112" i="10"/>
  <c r="AD112" i="11"/>
  <c r="AA112" i="12"/>
  <c r="AI112" i="12"/>
  <c r="AF112" i="13"/>
  <c r="AA112" i="6"/>
  <c r="Z112" i="11"/>
  <c r="AC112" i="11"/>
  <c r="AK112" i="11"/>
  <c r="AH112" i="12"/>
  <c r="AE112" i="13"/>
  <c r="AF112" i="6"/>
  <c r="AC112" i="8"/>
  <c r="AK112" i="8"/>
  <c r="Z112" i="10"/>
  <c r="AH112" i="10"/>
  <c r="AE112" i="11"/>
  <c r="N110" i="35"/>
  <c r="AJ111" i="35" s="1"/>
  <c r="AM112" i="11"/>
  <c r="AB112" i="12"/>
  <c r="AJ112" i="12"/>
  <c r="AG112" i="13"/>
  <c r="AJ112" i="13"/>
  <c r="AG112" i="6"/>
  <c r="AD112" i="8"/>
  <c r="AA112" i="10"/>
  <c r="AI112" i="10"/>
  <c r="AF112" i="11"/>
  <c r="AC112" i="12"/>
  <c r="AK112" i="12"/>
  <c r="Z112" i="13"/>
  <c r="AH112" i="13"/>
  <c r="AI112" i="6"/>
  <c r="Q110" i="35"/>
  <c r="AM111" i="35" s="1"/>
  <c r="AM112" i="12"/>
  <c r="Z112" i="6"/>
  <c r="AH112" i="6"/>
  <c r="AE112" i="8"/>
  <c r="H110" i="35"/>
  <c r="AD111" i="35" s="1"/>
  <c r="AM112" i="8"/>
  <c r="AB112" i="10"/>
  <c r="AJ112" i="10"/>
  <c r="AG112" i="11"/>
  <c r="AD112" i="12"/>
  <c r="AA112" i="13"/>
  <c r="AI112" i="13"/>
  <c r="W111" i="1"/>
  <c r="AT112" i="1" s="1"/>
  <c r="Q116" i="4"/>
  <c r="Q136" i="4"/>
  <c r="Q99" i="4"/>
  <c r="Q91" i="4"/>
  <c r="Q92" i="4"/>
  <c r="Q138" i="4"/>
  <c r="Q119" i="4"/>
  <c r="Q112" i="4"/>
  <c r="Q100" i="4"/>
  <c r="Q96" i="4"/>
  <c r="Q97" i="4"/>
  <c r="Q122" i="4"/>
  <c r="Q120" i="4"/>
  <c r="Q113" i="4"/>
  <c r="Q101" i="4"/>
  <c r="Q135" i="4"/>
  <c r="Q127" i="4"/>
  <c r="Q115" i="4"/>
  <c r="Q134" i="4"/>
  <c r="Q133" i="4"/>
  <c r="Q130" i="4"/>
  <c r="Q126" i="4"/>
  <c r="Q125" i="4"/>
  <c r="Q107" i="4"/>
  <c r="Q98" i="4"/>
  <c r="Q87" i="4"/>
  <c r="Q88" i="4"/>
  <c r="Q128" i="4"/>
  <c r="Q137" i="4"/>
  <c r="Q129" i="4"/>
  <c r="Q117" i="4"/>
  <c r="Q111" i="4"/>
  <c r="Q66" i="4"/>
  <c r="Q58" i="4"/>
  <c r="Q50" i="4"/>
  <c r="Q42" i="4"/>
  <c r="Q74" i="4"/>
  <c r="Q76" i="4"/>
  <c r="Q34" i="4"/>
  <c r="Q71" i="4"/>
  <c r="Q63" i="4"/>
  <c r="Q55" i="4"/>
  <c r="Q47" i="4"/>
  <c r="Q39" i="4"/>
  <c r="Q131" i="4"/>
  <c r="Q114" i="4"/>
  <c r="Q108" i="4"/>
  <c r="Q102" i="4"/>
  <c r="Q75" i="4"/>
  <c r="Q68" i="4"/>
  <c r="Q60" i="4"/>
  <c r="Q52" i="4"/>
  <c r="Q44" i="4"/>
  <c r="Q36" i="4"/>
  <c r="Q121" i="4"/>
  <c r="Q90" i="4"/>
  <c r="Q84" i="4"/>
  <c r="Q86" i="4"/>
  <c r="Q83" i="4"/>
  <c r="Q77" i="4"/>
  <c r="Q123" i="4"/>
  <c r="Q61" i="4"/>
  <c r="Q53" i="4"/>
  <c r="Q45" i="4"/>
  <c r="Q37" i="4"/>
  <c r="Q79" i="4"/>
  <c r="Q85" i="4"/>
  <c r="Q82" i="4"/>
  <c r="Q64" i="4"/>
  <c r="Q56" i="4"/>
  <c r="Q48" i="4"/>
  <c r="Q40" i="4"/>
  <c r="Q33" i="4"/>
  <c r="Q78" i="4"/>
  <c r="Q70" i="4"/>
  <c r="Q62" i="4"/>
  <c r="Q54" i="4"/>
  <c r="Q46" i="4"/>
  <c r="Q38" i="4"/>
  <c r="Q81" i="4"/>
  <c r="Q73" i="4"/>
  <c r="Q65" i="4"/>
  <c r="Q57" i="4"/>
  <c r="Q49" i="4"/>
  <c r="Q41" i="4"/>
  <c r="Q67" i="4"/>
  <c r="Q59" i="4"/>
  <c r="Q51" i="4"/>
  <c r="Q43" i="4"/>
  <c r="Q35" i="4"/>
  <c r="W44" i="37"/>
  <c r="W45" i="37" s="1"/>
  <c r="W46" i="37" s="1"/>
  <c r="W47" i="37" s="1"/>
  <c r="W48" i="37" s="1"/>
  <c r="W49" i="37" s="1"/>
  <c r="W50" i="37" s="1"/>
  <c r="W51" i="37" s="1"/>
  <c r="W52" i="37" s="1"/>
  <c r="W53" i="37" s="1"/>
  <c r="W54" i="37" s="1"/>
  <c r="X43" i="37"/>
  <c r="W5" i="37"/>
  <c r="X56" i="37"/>
  <c r="X57" i="37" s="1"/>
  <c r="X58" i="37" s="1"/>
  <c r="X59" i="37" s="1"/>
  <c r="X60" i="37" s="1"/>
  <c r="X61" i="37" s="1"/>
  <c r="X62" i="37" s="1"/>
  <c r="X63" i="37" s="1"/>
  <c r="X64" i="37" s="1"/>
  <c r="X65" i="37" s="1"/>
  <c r="X66" i="37" s="1"/>
  <c r="X67" i="37" s="1"/>
  <c r="X17" i="37"/>
  <c r="X18" i="37" s="1"/>
  <c r="X19" i="37" s="1"/>
  <c r="X20" i="37" s="1"/>
  <c r="X21" i="37" s="1"/>
  <c r="X22" i="37" s="1"/>
  <c r="X23" i="37" s="1"/>
  <c r="X24" i="37" s="1"/>
  <c r="X25" i="37" s="1"/>
  <c r="X26" i="37" s="1"/>
  <c r="X27" i="37" s="1"/>
  <c r="X28" i="37" s="1"/>
  <c r="D138" i="16"/>
  <c r="AS138" i="16" s="1"/>
  <c r="D138" i="15"/>
  <c r="AS138" i="15" s="1"/>
  <c r="D138" i="4"/>
  <c r="AS138" i="4" s="1"/>
  <c r="D138" i="14"/>
  <c r="AS138" i="14" s="1"/>
  <c r="B110" i="19"/>
  <c r="AL110" i="19" s="1"/>
  <c r="AY110" i="19" s="1"/>
  <c r="D138" i="5"/>
  <c r="AS138" i="5" s="1"/>
  <c r="A111" i="26"/>
  <c r="B111" i="18"/>
  <c r="A111" i="23"/>
  <c r="A110" i="35"/>
  <c r="B110" i="22"/>
  <c r="B110" i="35"/>
  <c r="X111" i="35" s="1"/>
  <c r="B110" i="20"/>
  <c r="AL110" i="20" s="1"/>
  <c r="AX110" i="20" s="1"/>
  <c r="R111" i="1"/>
  <c r="AO112" i="1" s="1"/>
  <c r="K110" i="35"/>
  <c r="AG111" i="35" s="1"/>
  <c r="D138" i="17"/>
  <c r="AS138" i="17" s="1"/>
  <c r="S111" i="1"/>
  <c r="U111" i="1"/>
  <c r="AR112" i="1" s="1"/>
  <c r="T111" i="1"/>
  <c r="AQ112" i="1" s="1"/>
  <c r="DE110" i="18"/>
  <c r="A110" i="18"/>
  <c r="B137" i="4"/>
  <c r="V109" i="35"/>
  <c r="AR110" i="35" s="1"/>
  <c r="S109" i="35"/>
  <c r="AO110" i="35" s="1"/>
  <c r="P109" i="35"/>
  <c r="AL110" i="35" s="1"/>
  <c r="M109" i="35"/>
  <c r="AI110" i="35" s="1"/>
  <c r="J109" i="35"/>
  <c r="AF110" i="35" s="1"/>
  <c r="G109" i="35"/>
  <c r="AC110" i="35" s="1"/>
  <c r="D109" i="35"/>
  <c r="Z110" i="35" s="1"/>
  <c r="BP110" i="13"/>
  <c r="AS110" i="13"/>
  <c r="Q110" i="13"/>
  <c r="AN111" i="13" s="1"/>
  <c r="P110" i="13"/>
  <c r="AM111" i="13" s="1"/>
  <c r="O110" i="13"/>
  <c r="AL111" i="13" s="1"/>
  <c r="N110" i="13"/>
  <c r="M110" i="13"/>
  <c r="AJ111" i="13" s="1"/>
  <c r="L110" i="13"/>
  <c r="AI111" i="13" s="1"/>
  <c r="K110" i="13"/>
  <c r="AH111" i="13" s="1"/>
  <c r="J110" i="13"/>
  <c r="AG111" i="13" s="1"/>
  <c r="I110" i="13"/>
  <c r="AF111" i="13" s="1"/>
  <c r="H110" i="13"/>
  <c r="G110" i="13"/>
  <c r="F110" i="13"/>
  <c r="AC111" i="13" s="1"/>
  <c r="E110" i="13"/>
  <c r="AB111" i="13" s="1"/>
  <c r="D110" i="13"/>
  <c r="AA111" i="13" s="1"/>
  <c r="C110" i="13"/>
  <c r="B110" i="13"/>
  <c r="Y111" i="13" s="1"/>
  <c r="AB138" i="17" s="1"/>
  <c r="AG110" i="19" s="1"/>
  <c r="A110" i="13"/>
  <c r="BS110" i="13" s="1"/>
  <c r="BP110" i="12"/>
  <c r="AS110" i="12"/>
  <c r="Q110" i="12"/>
  <c r="AN111" i="12" s="1"/>
  <c r="P110" i="12"/>
  <c r="Q109" i="35" s="1"/>
  <c r="O110" i="12"/>
  <c r="AL111" i="12" s="1"/>
  <c r="N110" i="12"/>
  <c r="AK111" i="12" s="1"/>
  <c r="M110" i="12"/>
  <c r="L110" i="12"/>
  <c r="AI111" i="12" s="1"/>
  <c r="K110" i="12"/>
  <c r="AH111" i="12" s="1"/>
  <c r="J110" i="12"/>
  <c r="AG111" i="12" s="1"/>
  <c r="I110" i="12"/>
  <c r="AF111" i="12" s="1"/>
  <c r="H110" i="12"/>
  <c r="G110" i="12"/>
  <c r="AD111" i="12" s="1"/>
  <c r="F110" i="12"/>
  <c r="AC111" i="12" s="1"/>
  <c r="E110" i="12"/>
  <c r="AB111" i="12" s="1"/>
  <c r="D110" i="12"/>
  <c r="AA111" i="12" s="1"/>
  <c r="C110" i="12"/>
  <c r="Z111" i="12" s="1"/>
  <c r="B110" i="12"/>
  <c r="A110" i="12"/>
  <c r="BS110" i="12" s="1"/>
  <c r="BP110" i="11"/>
  <c r="AS110" i="11"/>
  <c r="Q110" i="11"/>
  <c r="AN111" i="11" s="1"/>
  <c r="P110" i="11"/>
  <c r="O110" i="11"/>
  <c r="AL111" i="11" s="1"/>
  <c r="N110" i="11"/>
  <c r="AK111" i="11" s="1"/>
  <c r="M110" i="11"/>
  <c r="AJ111" i="11" s="1"/>
  <c r="L110" i="11"/>
  <c r="K110" i="11"/>
  <c r="AH111" i="11" s="1"/>
  <c r="J110" i="11"/>
  <c r="I110" i="11"/>
  <c r="AF111" i="11" s="1"/>
  <c r="H110" i="11"/>
  <c r="AE111" i="11" s="1"/>
  <c r="G110" i="11"/>
  <c r="AD111" i="11" s="1"/>
  <c r="F110" i="11"/>
  <c r="E110" i="11"/>
  <c r="AB111" i="11" s="1"/>
  <c r="D110" i="11"/>
  <c r="AA111" i="11" s="1"/>
  <c r="C110" i="11"/>
  <c r="B110" i="11"/>
  <c r="Y111" i="11" s="1"/>
  <c r="AB138" i="15" s="1"/>
  <c r="W110" i="19" s="1"/>
  <c r="A110" i="11"/>
  <c r="BS110" i="11" s="1"/>
  <c r="BP110" i="10"/>
  <c r="AS110" i="10"/>
  <c r="Q110" i="10"/>
  <c r="AN111" i="10" s="1"/>
  <c r="P110" i="10"/>
  <c r="AM111" i="10" s="1"/>
  <c r="O110" i="10"/>
  <c r="AL111" i="10" s="1"/>
  <c r="N110" i="10"/>
  <c r="M110" i="10"/>
  <c r="AJ111" i="10" s="1"/>
  <c r="L110" i="10"/>
  <c r="AI111" i="10" s="1"/>
  <c r="K110" i="10"/>
  <c r="AH111" i="10" s="1"/>
  <c r="J110" i="10"/>
  <c r="AG111" i="10" s="1"/>
  <c r="I110" i="10"/>
  <c r="AF111" i="10" s="1"/>
  <c r="H110" i="10"/>
  <c r="AE111" i="10" s="1"/>
  <c r="G110" i="10"/>
  <c r="AD111" i="10" s="1"/>
  <c r="F110" i="10"/>
  <c r="AC111" i="10" s="1"/>
  <c r="E110" i="10"/>
  <c r="AB111" i="10" s="1"/>
  <c r="D110" i="10"/>
  <c r="AA111" i="10" s="1"/>
  <c r="C110" i="10"/>
  <c r="Z111" i="10" s="1"/>
  <c r="B110" i="10"/>
  <c r="Y111" i="10" s="1"/>
  <c r="AB138" i="14" s="1"/>
  <c r="R110" i="19" s="1"/>
  <c r="A110" i="10"/>
  <c r="BS110" i="10" s="1"/>
  <c r="BP110" i="8"/>
  <c r="AS110" i="8"/>
  <c r="Q110" i="8"/>
  <c r="AN111" i="8" s="1"/>
  <c r="P110" i="8"/>
  <c r="O110" i="8"/>
  <c r="AL111" i="8" s="1"/>
  <c r="N110" i="8"/>
  <c r="AK111" i="8" s="1"/>
  <c r="M110" i="8"/>
  <c r="AJ111" i="8" s="1"/>
  <c r="L110" i="8"/>
  <c r="AI111" i="8" s="1"/>
  <c r="K110" i="8"/>
  <c r="J110" i="8"/>
  <c r="AG111" i="8" s="1"/>
  <c r="I110" i="8"/>
  <c r="H110" i="8"/>
  <c r="AE111" i="8" s="1"/>
  <c r="G110" i="8"/>
  <c r="F110" i="8"/>
  <c r="AC111" i="8" s="1"/>
  <c r="E110" i="8"/>
  <c r="AB111" i="8" s="1"/>
  <c r="D110" i="8"/>
  <c r="AA111" i="8" s="1"/>
  <c r="C110" i="8"/>
  <c r="B110" i="8"/>
  <c r="Y111" i="8" s="1"/>
  <c r="AB138" i="5" s="1"/>
  <c r="M110" i="19" s="1"/>
  <c r="A110" i="8"/>
  <c r="BS110" i="8" s="1"/>
  <c r="BP110" i="6"/>
  <c r="AS110" i="6"/>
  <c r="Q110" i="6"/>
  <c r="AN111" i="6" s="1"/>
  <c r="P110" i="6"/>
  <c r="AM111" i="6" s="1"/>
  <c r="O110" i="6"/>
  <c r="AL111" i="6" s="1"/>
  <c r="N110" i="6"/>
  <c r="M110" i="6"/>
  <c r="AJ111" i="6" s="1"/>
  <c r="L110" i="6"/>
  <c r="K110" i="6"/>
  <c r="AH111" i="6" s="1"/>
  <c r="J110" i="6"/>
  <c r="AG111" i="6" s="1"/>
  <c r="I110" i="6"/>
  <c r="H110" i="6"/>
  <c r="AE111" i="6" s="1"/>
  <c r="G110" i="6"/>
  <c r="AD111" i="6" s="1"/>
  <c r="F110" i="6"/>
  <c r="AC111" i="6" s="1"/>
  <c r="E110" i="6"/>
  <c r="AB111" i="6" s="1"/>
  <c r="D110" i="6"/>
  <c r="C110" i="6"/>
  <c r="Z111" i="6" s="1"/>
  <c r="B110" i="6"/>
  <c r="A110" i="6"/>
  <c r="BS110" i="6" s="1"/>
  <c r="BP110" i="1"/>
  <c r="AS110" i="1"/>
  <c r="Q110" i="1"/>
  <c r="AN111" i="1" s="1"/>
  <c r="P110" i="1"/>
  <c r="AM111" i="1" s="1"/>
  <c r="O110" i="1"/>
  <c r="AL111" i="1" s="1"/>
  <c r="N110" i="1"/>
  <c r="AK111" i="1" s="1"/>
  <c r="M110" i="1"/>
  <c r="AJ111" i="1" s="1"/>
  <c r="L110" i="1"/>
  <c r="AI111" i="1" s="1"/>
  <c r="K110" i="1"/>
  <c r="AH111" i="1" s="1"/>
  <c r="J110" i="1"/>
  <c r="AG111" i="1" s="1"/>
  <c r="I110" i="1"/>
  <c r="AF111" i="1" s="1"/>
  <c r="H110" i="1"/>
  <c r="AE111" i="1" s="1"/>
  <c r="G110" i="1"/>
  <c r="AD111" i="1" s="1"/>
  <c r="F110" i="1"/>
  <c r="AC111" i="1" s="1"/>
  <c r="E110" i="1"/>
  <c r="AB111" i="1" s="1"/>
  <c r="D110" i="1"/>
  <c r="AA111" i="1" s="1"/>
  <c r="C110" i="1"/>
  <c r="Z111" i="1" s="1"/>
  <c r="B110" i="1"/>
  <c r="Y111" i="1" s="1"/>
  <c r="A110" i="1"/>
  <c r="Z56" i="37"/>
  <c r="Z57" i="37" s="1"/>
  <c r="Z58" i="37" s="1"/>
  <c r="Z59" i="37" s="1"/>
  <c r="Z60" i="37" s="1"/>
  <c r="Z61" i="37" s="1"/>
  <c r="Z62" i="37" s="1"/>
  <c r="Z63" i="37" s="1"/>
  <c r="Z64" i="37" s="1"/>
  <c r="Z65" i="37" s="1"/>
  <c r="Z66" i="37" s="1"/>
  <c r="Z43" i="37"/>
  <c r="Z44" i="37" s="1"/>
  <c r="Z45" i="37" s="1"/>
  <c r="Z46" i="37" s="1"/>
  <c r="Z47" i="37" s="1"/>
  <c r="Z48" i="37" s="1"/>
  <c r="Z49" i="37" s="1"/>
  <c r="Z50" i="37" s="1"/>
  <c r="Z51" i="37" s="1"/>
  <c r="Z52" i="37" s="1"/>
  <c r="Z53" i="37" s="1"/>
  <c r="Z54" i="37" s="1"/>
  <c r="Z30" i="37"/>
  <c r="Z31" i="37" s="1"/>
  <c r="Z32" i="37" s="1"/>
  <c r="Z33" i="37" s="1"/>
  <c r="Z34" i="37" s="1"/>
  <c r="Z35" i="37" s="1"/>
  <c r="Z36" i="37" s="1"/>
  <c r="Z37" i="37" s="1"/>
  <c r="Z38" i="37" s="1"/>
  <c r="Z39" i="37" s="1"/>
  <c r="Z40" i="37" s="1"/>
  <c r="Z41" i="37" s="1"/>
  <c r="Z17" i="37"/>
  <c r="Z18" i="37" s="1"/>
  <c r="Z19" i="37" s="1"/>
  <c r="Z20" i="37" s="1"/>
  <c r="Z21" i="37" s="1"/>
  <c r="Z22" i="37" s="1"/>
  <c r="Z23" i="37" s="1"/>
  <c r="Z24" i="37" s="1"/>
  <c r="Z25" i="37" s="1"/>
  <c r="Z26" i="37" s="1"/>
  <c r="Z27" i="37" s="1"/>
  <c r="Z28" i="37" s="1"/>
  <c r="Z5" i="37"/>
  <c r="Z6" i="37" s="1"/>
  <c r="Z7" i="37" s="1"/>
  <c r="Z8" i="37" s="1"/>
  <c r="Z9" i="37" s="1"/>
  <c r="Z10" i="37" s="1"/>
  <c r="Z11" i="37" s="1"/>
  <c r="Z12" i="37" s="1"/>
  <c r="Z13" i="37" s="1"/>
  <c r="Z14" i="37" s="1"/>
  <c r="Z15" i="37" s="1"/>
  <c r="Z4" i="37"/>
  <c r="I118" i="37" l="1"/>
  <c r="D117" i="19"/>
  <c r="M118" i="23"/>
  <c r="E117" i="19"/>
  <c r="V118" i="23"/>
  <c r="AK132" i="32"/>
  <c r="J118" i="37"/>
  <c r="M118" i="37"/>
  <c r="K118" i="37"/>
  <c r="E116" i="19"/>
  <c r="V117" i="23"/>
  <c r="D116" i="19"/>
  <c r="M117" i="23"/>
  <c r="I117" i="37"/>
  <c r="L117" i="37"/>
  <c r="M116" i="23"/>
  <c r="L116" i="37"/>
  <c r="E115" i="19"/>
  <c r="F115" i="19" s="1"/>
  <c r="AM115" i="19" s="1"/>
  <c r="V116" i="23"/>
  <c r="M115" i="37"/>
  <c r="I116" i="37"/>
  <c r="I115" i="37"/>
  <c r="D114" i="19"/>
  <c r="M115" i="23"/>
  <c r="E114" i="19"/>
  <c r="V115" i="23"/>
  <c r="L115" i="37"/>
  <c r="X44" i="37"/>
  <c r="X45" i="37" s="1"/>
  <c r="X46" i="37" s="1"/>
  <c r="X47" i="37" s="1"/>
  <c r="X48" i="37" s="1"/>
  <c r="X49" i="37" s="1"/>
  <c r="X50" i="37" s="1"/>
  <c r="X51" i="37" s="1"/>
  <c r="X52" i="37" s="1"/>
  <c r="X53" i="37" s="1"/>
  <c r="X54" i="37" s="1"/>
  <c r="K115" i="37"/>
  <c r="J114" i="37"/>
  <c r="J115" i="37"/>
  <c r="D113" i="19"/>
  <c r="M114" i="23"/>
  <c r="E113" i="19"/>
  <c r="V114" i="23"/>
  <c r="M114" i="37"/>
  <c r="I114" i="37"/>
  <c r="L114" i="37"/>
  <c r="E112" i="19"/>
  <c r="V113" i="23"/>
  <c r="AM110" i="35"/>
  <c r="C110" i="35"/>
  <c r="Y111" i="35" s="1"/>
  <c r="AU111" i="35" s="1"/>
  <c r="AP112" i="1"/>
  <c r="X5" i="37"/>
  <c r="Y5" i="37" s="1"/>
  <c r="W6" i="37"/>
  <c r="AE111" i="12"/>
  <c r="Z111" i="11"/>
  <c r="AF111" i="8"/>
  <c r="AK111" i="6"/>
  <c r="Y111" i="6"/>
  <c r="AB138" i="4" s="1"/>
  <c r="H110" i="19" s="1"/>
  <c r="Y111" i="12"/>
  <c r="AB138" i="16" s="1"/>
  <c r="AB110" i="19" s="1"/>
  <c r="AA111" i="6"/>
  <c r="AJ111" i="12"/>
  <c r="AH111" i="8"/>
  <c r="AK111" i="13"/>
  <c r="AI111" i="11"/>
  <c r="AI111" i="6"/>
  <c r="AD111" i="13"/>
  <c r="AC111" i="11"/>
  <c r="Z111" i="8"/>
  <c r="AF111" i="6"/>
  <c r="AM111" i="12"/>
  <c r="CG111" i="18"/>
  <c r="CS111" i="18" s="1"/>
  <c r="H111" i="37"/>
  <c r="A111" i="37"/>
  <c r="O111" i="37"/>
  <c r="N109" i="35"/>
  <c r="AJ110" i="35" s="1"/>
  <c r="AM111" i="11"/>
  <c r="Z111" i="13"/>
  <c r="AE111" i="13"/>
  <c r="AG111" i="11"/>
  <c r="AK111" i="10"/>
  <c r="H109" i="35"/>
  <c r="AD110" i="35" s="1"/>
  <c r="AM111" i="8"/>
  <c r="AH111" i="23"/>
  <c r="BI111" i="23" s="1"/>
  <c r="AB111" i="23"/>
  <c r="B112" i="33" s="1"/>
  <c r="F112" i="33" s="1"/>
  <c r="J112" i="33" s="1"/>
  <c r="AD111" i="8"/>
  <c r="I111" i="26"/>
  <c r="R111" i="26"/>
  <c r="K109" i="35"/>
  <c r="AG110" i="35" s="1"/>
  <c r="E109" i="35"/>
  <c r="AA110" i="35" s="1"/>
  <c r="B110" i="18"/>
  <c r="CG110" i="18" s="1"/>
  <c r="CS110" i="18" s="1"/>
  <c r="B109" i="20"/>
  <c r="AL109" i="20" s="1"/>
  <c r="AX109" i="20" s="1"/>
  <c r="A110" i="26"/>
  <c r="C124" i="32"/>
  <c r="AC124" i="32" s="1"/>
  <c r="B109" i="22"/>
  <c r="A110" i="23"/>
  <c r="B109" i="19"/>
  <c r="AL109" i="19" s="1"/>
  <c r="AY109" i="19" s="1"/>
  <c r="B109" i="35"/>
  <c r="X110" i="35" s="1"/>
  <c r="D137" i="17"/>
  <c r="AS137" i="17" s="1"/>
  <c r="A109" i="35"/>
  <c r="D137" i="16"/>
  <c r="AS137" i="16" s="1"/>
  <c r="D137" i="15"/>
  <c r="AS137" i="15" s="1"/>
  <c r="T109" i="35"/>
  <c r="AP110" i="35" s="1"/>
  <c r="D137" i="4"/>
  <c r="AS137" i="4" s="1"/>
  <c r="D137" i="14"/>
  <c r="AS137" i="14" s="1"/>
  <c r="R110" i="1"/>
  <c r="AO111" i="1" s="1"/>
  <c r="D137" i="5"/>
  <c r="AS137" i="5" s="1"/>
  <c r="T110" i="1"/>
  <c r="AQ111" i="1" s="1"/>
  <c r="U110" i="1"/>
  <c r="AR111" i="1" s="1"/>
  <c r="W110" i="1"/>
  <c r="AT111" i="1" s="1"/>
  <c r="S110" i="1"/>
  <c r="C109" i="35" s="1"/>
  <c r="A4" i="37"/>
  <c r="B123" i="32"/>
  <c r="A108" i="19"/>
  <c r="A109" i="18"/>
  <c r="B136" i="4"/>
  <c r="BP109" i="13"/>
  <c r="AS109" i="13"/>
  <c r="BP109" i="12"/>
  <c r="AS109" i="12"/>
  <c r="BP109" i="11"/>
  <c r="AS109" i="11"/>
  <c r="BP109" i="10"/>
  <c r="AS109" i="10"/>
  <c r="BP109" i="8"/>
  <c r="AS109" i="8"/>
  <c r="BP109" i="6"/>
  <c r="AS109" i="6"/>
  <c r="BP109" i="1"/>
  <c r="AS109" i="1"/>
  <c r="B122" i="32"/>
  <c r="A107" i="19"/>
  <c r="A108" i="18"/>
  <c r="B135" i="4"/>
  <c r="BP108" i="13"/>
  <c r="AS108" i="13"/>
  <c r="BP108" i="12"/>
  <c r="AS108" i="12"/>
  <c r="BP108" i="11"/>
  <c r="AS108" i="11"/>
  <c r="BP108" i="10"/>
  <c r="AS108" i="10"/>
  <c r="BP108" i="8"/>
  <c r="AS108" i="8"/>
  <c r="BP108" i="6"/>
  <c r="AS108" i="6"/>
  <c r="BP108" i="1"/>
  <c r="AS108" i="1"/>
  <c r="B121" i="32"/>
  <c r="A106" i="19"/>
  <c r="A107" i="18"/>
  <c r="B134" i="4"/>
  <c r="J20" i="29"/>
  <c r="BP107" i="13"/>
  <c r="AS107" i="13"/>
  <c r="BP107" i="12"/>
  <c r="AS107" i="12"/>
  <c r="BP107" i="11"/>
  <c r="AS107" i="11"/>
  <c r="BP107" i="10"/>
  <c r="AS107" i="10"/>
  <c r="BP107" i="8"/>
  <c r="AS107" i="8"/>
  <c r="BP107" i="6"/>
  <c r="AS107" i="6"/>
  <c r="BP106" i="6"/>
  <c r="AS106" i="6"/>
  <c r="BP107" i="1"/>
  <c r="AS107" i="1"/>
  <c r="BP106" i="1"/>
  <c r="AS106" i="1"/>
  <c r="B120" i="32"/>
  <c r="A105" i="19"/>
  <c r="A106" i="18"/>
  <c r="B133" i="4"/>
  <c r="BP106" i="13"/>
  <c r="AS106" i="13"/>
  <c r="BP106" i="12"/>
  <c r="AS106" i="12"/>
  <c r="BP106" i="11"/>
  <c r="AS106" i="11"/>
  <c r="BP106" i="10"/>
  <c r="AS106" i="10"/>
  <c r="BP106" i="8"/>
  <c r="AS106" i="8"/>
  <c r="B119" i="32"/>
  <c r="A104" i="19"/>
  <c r="A105" i="18"/>
  <c r="B132" i="4"/>
  <c r="BP105" i="13"/>
  <c r="AS105" i="13"/>
  <c r="BP105" i="12"/>
  <c r="AS105" i="12"/>
  <c r="BP105" i="11"/>
  <c r="AS105" i="11"/>
  <c r="BP105" i="10"/>
  <c r="AS105" i="10"/>
  <c r="BP105" i="8"/>
  <c r="AS105" i="8"/>
  <c r="BP105" i="6"/>
  <c r="AS105" i="6"/>
  <c r="BP105" i="1"/>
  <c r="AS105" i="1"/>
  <c r="B118" i="32"/>
  <c r="A103" i="19"/>
  <c r="A104" i="18"/>
  <c r="B131" i="4"/>
  <c r="BP104" i="13"/>
  <c r="AS104" i="13"/>
  <c r="BP104" i="12"/>
  <c r="AS104" i="12"/>
  <c r="BP104" i="11"/>
  <c r="AS104" i="11"/>
  <c r="BP104" i="10"/>
  <c r="AS104" i="10"/>
  <c r="BP104" i="8"/>
  <c r="AS104" i="8"/>
  <c r="BP104" i="6"/>
  <c r="AS104" i="6"/>
  <c r="BP104" i="1"/>
  <c r="AS104" i="1"/>
  <c r="B117" i="32"/>
  <c r="A102" i="19"/>
  <c r="A103" i="18"/>
  <c r="B130" i="4"/>
  <c r="B129" i="4"/>
  <c r="BP103" i="13"/>
  <c r="AS103" i="13"/>
  <c r="BP103" i="12"/>
  <c r="AS103" i="12"/>
  <c r="BP103" i="11"/>
  <c r="AS103" i="11"/>
  <c r="BP103" i="10"/>
  <c r="AS103" i="10"/>
  <c r="BP103" i="8"/>
  <c r="AS103" i="8"/>
  <c r="BP103" i="6"/>
  <c r="AS103" i="6"/>
  <c r="BP103" i="1"/>
  <c r="AS103" i="1"/>
  <c r="B116" i="32"/>
  <c r="A101" i="19"/>
  <c r="A102" i="18"/>
  <c r="BP102" i="13"/>
  <c r="AS102" i="13"/>
  <c r="BP102" i="12"/>
  <c r="AS102" i="12"/>
  <c r="BP102" i="11"/>
  <c r="AS102" i="11"/>
  <c r="BP102" i="10"/>
  <c r="AS102" i="10"/>
  <c r="BP102" i="8"/>
  <c r="AS102" i="8"/>
  <c r="BP102" i="6"/>
  <c r="AS102" i="6"/>
  <c r="BP102" i="1"/>
  <c r="AS102" i="1"/>
  <c r="B115" i="32"/>
  <c r="A100" i="19"/>
  <c r="A101" i="18"/>
  <c r="A100" i="18"/>
  <c r="F117" i="19" l="1"/>
  <c r="AM117" i="19" s="1"/>
  <c r="X118" i="23"/>
  <c r="W118" i="23"/>
  <c r="X117" i="23"/>
  <c r="W117" i="23"/>
  <c r="W116" i="23"/>
  <c r="X116" i="23"/>
  <c r="F114" i="19"/>
  <c r="AM114" i="19" s="1"/>
  <c r="W115" i="23"/>
  <c r="X115" i="23"/>
  <c r="F113" i="19"/>
  <c r="AM113" i="19" s="1"/>
  <c r="X114" i="23"/>
  <c r="W114" i="23"/>
  <c r="Y110" i="35"/>
  <c r="AT110" i="35" s="1"/>
  <c r="AT111" i="35"/>
  <c r="AV111" i="35" s="1"/>
  <c r="W7" i="37"/>
  <c r="W8" i="37" s="1"/>
  <c r="W9" i="37" s="1"/>
  <c r="W10" i="37" s="1"/>
  <c r="W11" i="37" s="1"/>
  <c r="W12" i="37" s="1"/>
  <c r="W13" i="37" s="1"/>
  <c r="W14" i="37" s="1"/>
  <c r="W15" i="37" s="1"/>
  <c r="X6" i="37"/>
  <c r="A110" i="37"/>
  <c r="AP111" i="1"/>
  <c r="O110" i="37"/>
  <c r="U111" i="26"/>
  <c r="U112" i="33"/>
  <c r="H110" i="37"/>
  <c r="AH110" i="23"/>
  <c r="BI110" i="23" s="1"/>
  <c r="AB110" i="23"/>
  <c r="B111" i="33" s="1"/>
  <c r="F111" i="33" s="1"/>
  <c r="J111" i="33" s="1"/>
  <c r="I110" i="26"/>
  <c r="R110" i="26"/>
  <c r="BP101" i="8"/>
  <c r="AS101" i="8"/>
  <c r="B128" i="4"/>
  <c r="BP101" i="13"/>
  <c r="AS101" i="13"/>
  <c r="BP101" i="12"/>
  <c r="AS101" i="12"/>
  <c r="BP101" i="11"/>
  <c r="AS101" i="11"/>
  <c r="BP101" i="10"/>
  <c r="AS101" i="10"/>
  <c r="BP101" i="6"/>
  <c r="AS101" i="6"/>
  <c r="BP101" i="1"/>
  <c r="AS101" i="1"/>
  <c r="B114" i="32"/>
  <c r="B113" i="32"/>
  <c r="A99" i="19"/>
  <c r="A98" i="19"/>
  <c r="J4" i="29" s="1"/>
  <c r="A99" i="18"/>
  <c r="B127" i="4"/>
  <c r="B126" i="4"/>
  <c r="BP100" i="13"/>
  <c r="AS100" i="13"/>
  <c r="BP99" i="13"/>
  <c r="AS99" i="13"/>
  <c r="BP100" i="12"/>
  <c r="AS100" i="12"/>
  <c r="BP99" i="12"/>
  <c r="AS99" i="12"/>
  <c r="BP100" i="11"/>
  <c r="AS100" i="11"/>
  <c r="BP99" i="11"/>
  <c r="AS99" i="11"/>
  <c r="BP100" i="10"/>
  <c r="AS100" i="10"/>
  <c r="BP99" i="10"/>
  <c r="AS99" i="10"/>
  <c r="BP100" i="8"/>
  <c r="AS100" i="8"/>
  <c r="BP99" i="8"/>
  <c r="AS99" i="8"/>
  <c r="BP100" i="6"/>
  <c r="AS100" i="6"/>
  <c r="BP99" i="6"/>
  <c r="AS99" i="6"/>
  <c r="BP100" i="1"/>
  <c r="AS100" i="1"/>
  <c r="BP99" i="1"/>
  <c r="AS99" i="1"/>
  <c r="B112" i="32"/>
  <c r="A97" i="19"/>
  <c r="A98" i="18"/>
  <c r="B125" i="4"/>
  <c r="BP98" i="13"/>
  <c r="AS98" i="13"/>
  <c r="BP98" i="12"/>
  <c r="AS98" i="12"/>
  <c r="BP98" i="11"/>
  <c r="AS98" i="11"/>
  <c r="BP98" i="10"/>
  <c r="AS98" i="10"/>
  <c r="BP98" i="8"/>
  <c r="AS98" i="8"/>
  <c r="BP98" i="6"/>
  <c r="AS98" i="6"/>
  <c r="BP98" i="1"/>
  <c r="AS98" i="1"/>
  <c r="Y118" i="23" l="1"/>
  <c r="Y117" i="23"/>
  <c r="F116" i="19"/>
  <c r="AM116" i="19" s="1"/>
  <c r="Y116" i="23"/>
  <c r="Y115" i="23"/>
  <c r="Y114" i="23"/>
  <c r="AU110" i="35"/>
  <c r="AV110" i="35" s="1"/>
  <c r="X7" i="37"/>
  <c r="Y6" i="37"/>
  <c r="U110" i="26"/>
  <c r="U111" i="33"/>
  <c r="H16" i="29"/>
  <c r="G16" i="29"/>
  <c r="F16" i="29"/>
  <c r="E16" i="29"/>
  <c r="D16" i="29"/>
  <c r="C16" i="29"/>
  <c r="A16" i="29"/>
  <c r="X8" i="37" l="1"/>
  <c r="Y7" i="37"/>
  <c r="P16" i="36"/>
  <c r="O16" i="36"/>
  <c r="N16" i="36"/>
  <c r="M16" i="36"/>
  <c r="L16" i="36"/>
  <c r="K16" i="36"/>
  <c r="J16" i="36"/>
  <c r="I16" i="36"/>
  <c r="H16" i="36"/>
  <c r="G16" i="36"/>
  <c r="F16" i="36"/>
  <c r="E16" i="36"/>
  <c r="AE1" i="36"/>
  <c r="AD1" i="36"/>
  <c r="AC1" i="36"/>
  <c r="AB1" i="36"/>
  <c r="AA1" i="36"/>
  <c r="Z1" i="36"/>
  <c r="Y1" i="36"/>
  <c r="X1" i="36"/>
  <c r="W1" i="36"/>
  <c r="V1" i="36"/>
  <c r="U1" i="36"/>
  <c r="T1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AO31" i="36"/>
  <c r="AN31" i="36"/>
  <c r="AE31" i="36"/>
  <c r="AD31" i="36"/>
  <c r="R31" i="36"/>
  <c r="Q31" i="36"/>
  <c r="G31" i="36"/>
  <c r="S31" i="36" s="1"/>
  <c r="AF31" i="36" s="1"/>
  <c r="F31" i="36"/>
  <c r="D27" i="36"/>
  <c r="C27" i="36"/>
  <c r="B27" i="36"/>
  <c r="D26" i="36"/>
  <c r="C26" i="36"/>
  <c r="B26" i="36"/>
  <c r="D25" i="36"/>
  <c r="C25" i="36"/>
  <c r="B25" i="36"/>
  <c r="D24" i="36"/>
  <c r="C24" i="36"/>
  <c r="B24" i="36"/>
  <c r="D23" i="36"/>
  <c r="C23" i="36"/>
  <c r="B23" i="36"/>
  <c r="D22" i="36"/>
  <c r="C22" i="36"/>
  <c r="B22" i="36"/>
  <c r="D21" i="36"/>
  <c r="C21" i="36"/>
  <c r="B21" i="36"/>
  <c r="D20" i="36"/>
  <c r="C20" i="36"/>
  <c r="B20" i="36"/>
  <c r="D19" i="36"/>
  <c r="C19" i="36"/>
  <c r="B19" i="36"/>
  <c r="D18" i="36"/>
  <c r="C18" i="36"/>
  <c r="B18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S12" i="36"/>
  <c r="S11" i="36"/>
  <c r="S10" i="36"/>
  <c r="S9" i="36"/>
  <c r="S8" i="36"/>
  <c r="S7" i="36"/>
  <c r="S6" i="36"/>
  <c r="S5" i="36"/>
  <c r="S4" i="36"/>
  <c r="S3" i="36"/>
  <c r="AE2" i="36"/>
  <c r="AD2" i="36"/>
  <c r="AC2" i="36"/>
  <c r="AB2" i="36"/>
  <c r="AA2" i="36"/>
  <c r="Z2" i="36"/>
  <c r="Y2" i="36"/>
  <c r="X2" i="36"/>
  <c r="W2" i="36"/>
  <c r="V2" i="36"/>
  <c r="U2" i="36"/>
  <c r="T2" i="36"/>
  <c r="BB99" i="18" a="1"/>
  <c r="T63" i="18" a="1"/>
  <c r="AO59" i="18" a="1"/>
  <c r="X62" i="18" a="1"/>
  <c r="Z105" i="18" a="1"/>
  <c r="BG95" i="18" a="1"/>
  <c r="AZ97" i="18" a="1"/>
  <c r="S108" i="18" a="1"/>
  <c r="BG103" i="18" a="1"/>
  <c r="E77" i="18" a="1"/>
  <c r="BP66" i="18" a="1"/>
  <c r="Y66" i="18" a="1"/>
  <c r="H97" i="18" a="1"/>
  <c r="BH96" i="18" a="1"/>
  <c r="M107" i="18" a="1"/>
  <c r="D109" i="18" a="1"/>
  <c r="X35" i="18" a="1"/>
  <c r="V81" i="18" a="1"/>
  <c r="AW72" i="18" a="1"/>
  <c r="BE86" i="18" a="1"/>
  <c r="BO95" i="18" a="1"/>
  <c r="BN38" i="18" a="1"/>
  <c r="Y89" i="18" a="1"/>
  <c r="Y26" i="18" a="1"/>
  <c r="BH89" i="18" a="1"/>
  <c r="BJ47" i="18" a="1"/>
  <c r="BR44" i="18" a="1"/>
  <c r="BL84" i="18" a="1"/>
  <c r="BI100" i="18" a="1"/>
  <c r="AE16" i="18" a="1"/>
  <c r="AW36" i="18" a="1"/>
  <c r="BA73" i="18" a="1"/>
  <c r="Z50" i="18" a="1"/>
  <c r="X86" i="18" a="1"/>
  <c r="BK102" i="18" a="1"/>
  <c r="BA105" i="18" a="1"/>
  <c r="BB88" i="18" a="1"/>
  <c r="S91" i="18" a="1"/>
  <c r="BJ88" i="18" a="1"/>
  <c r="AJ15" i="18" a="1"/>
  <c r="M110" i="18" a="1"/>
  <c r="AG83" i="18" a="1"/>
  <c r="BN90" i="18" a="1"/>
  <c r="BN87" i="18" a="1"/>
  <c r="AE94" i="18" a="1"/>
  <c r="F63" i="18" a="1"/>
  <c r="Z52" i="18" a="1"/>
  <c r="AZ85" i="18" a="1"/>
  <c r="H73" i="18" a="1"/>
  <c r="AB52" i="18" a="1"/>
  <c r="AW84" i="18" a="1"/>
  <c r="AG73" i="18" a="1"/>
  <c r="BR59" i="18" a="1"/>
  <c r="D108" i="18" a="1"/>
  <c r="BI96" i="18" a="1"/>
  <c r="G61" i="18" a="1"/>
  <c r="BD98" i="18" a="1"/>
  <c r="AG97" i="18" a="1"/>
  <c r="BB24" i="18" a="1"/>
  <c r="BH41" i="18" a="1"/>
  <c r="BS91" i="18" a="1"/>
  <c r="U109" i="18" a="1"/>
  <c r="AS65" i="18" a="1"/>
  <c r="BH32" i="18" a="1"/>
  <c r="F111" i="18" a="1"/>
  <c r="E75" i="18" a="1"/>
  <c r="AT65" i="18" a="1"/>
  <c r="AB15" i="18" a="1"/>
  <c r="G95" i="18" a="1"/>
  <c r="BH25" i="18" a="1"/>
  <c r="AL111" i="18" a="1"/>
  <c r="BJ102" i="18" a="1"/>
  <c r="BC109" i="18" a="1"/>
  <c r="O105" i="18" a="1"/>
  <c r="BK97" i="18" a="1"/>
  <c r="AC77" i="18" a="1"/>
  <c r="BG108" i="18" a="1"/>
  <c r="T37" i="18" a="1"/>
  <c r="M55" i="18" a="1"/>
  <c r="H36" i="18" a="1"/>
  <c r="BP105" i="18" a="1"/>
  <c r="AJ73" i="18" a="1"/>
  <c r="BR96" i="18" a="1"/>
  <c r="Z109" i="18" a="1"/>
  <c r="AU97" i="18" a="1"/>
  <c r="BO61" i="18" a="1"/>
  <c r="BS80" i="18" a="1"/>
  <c r="D34" i="18" a="1"/>
  <c r="AX98" i="18" a="1"/>
  <c r="AB110" i="18" a="1"/>
  <c r="BK31" i="18" a="1"/>
  <c r="F86" i="18" a="1"/>
  <c r="BP8" i="18" a="1"/>
  <c r="AN48" i="18" a="1"/>
  <c r="M43" i="18" a="1"/>
  <c r="BA69" i="18" a="1"/>
  <c r="Q93" i="18" a="1"/>
  <c r="BL105" i="18" a="1"/>
  <c r="AT44" i="18" a="1"/>
  <c r="BG56" i="18" a="1"/>
  <c r="AP67" i="18" a="1"/>
  <c r="U106" i="18" a="1"/>
  <c r="BB104" i="18" a="1"/>
  <c r="BO111" i="18" a="1"/>
  <c r="T46" i="18" a="1"/>
  <c r="BR81" i="18" a="1"/>
  <c r="O62" i="18" a="1"/>
  <c r="Z65" i="18" a="1"/>
  <c r="Z31" i="18" a="1"/>
  <c r="BH26" i="18" a="1"/>
  <c r="BI48" i="18" a="1"/>
  <c r="AB50" i="18" a="1"/>
  <c r="BQ56" i="18" a="1"/>
  <c r="N93" i="18" a="1"/>
  <c r="AO104" i="18" a="1"/>
  <c r="BP106" i="18" a="1"/>
  <c r="BR107" i="18" a="1"/>
  <c r="AP16" i="18" a="1"/>
  <c r="BH11" i="18" a="1"/>
  <c r="BB107" i="18" a="1"/>
  <c r="BO62" i="18" a="1"/>
  <c r="AE19" i="18" a="1"/>
  <c r="S59" i="18" a="1"/>
  <c r="D107" i="18" a="1"/>
  <c r="AF95" i="18" a="1"/>
  <c r="Z79" i="18" a="1"/>
  <c r="BD20" i="18" a="1"/>
  <c r="J86" i="18" a="1"/>
  <c r="BI20" i="18" a="1"/>
  <c r="V68" i="18" a="1"/>
  <c r="BJ40" i="18" a="1"/>
  <c r="AC105" i="18" a="1"/>
  <c r="M108" i="18" a="1"/>
  <c r="BI77" i="18" a="1"/>
  <c r="T102" i="18" a="1"/>
  <c r="L44" i="18" a="1"/>
  <c r="D86" i="18" a="1"/>
  <c r="AE107" i="18" a="1"/>
  <c r="BN89" i="18" a="1"/>
  <c r="BJ81" i="18" a="1"/>
  <c r="AH52" i="18" a="1"/>
  <c r="O54" i="18" a="1"/>
  <c r="AA55" i="18" a="1"/>
  <c r="AI84" i="18" a="1"/>
  <c r="T109" i="18" a="1"/>
  <c r="AX42" i="18" a="1"/>
  <c r="E82" i="18" a="1"/>
  <c r="Q104" i="18" a="1"/>
  <c r="BP98" i="18" a="1"/>
  <c r="N100" i="18" a="1"/>
  <c r="AJ84" i="18" a="1"/>
  <c r="BS19" i="18" a="1"/>
  <c r="U16" i="18" a="1"/>
  <c r="R44" i="18" a="1"/>
  <c r="AA106" i="18" a="1"/>
  <c r="BK69" i="18" a="1"/>
  <c r="AG106" i="18" a="1"/>
  <c r="AS103" i="18" a="1"/>
  <c r="F66" i="18" a="1"/>
  <c r="BS60" i="18" a="1"/>
  <c r="AV12" i="18" a="1"/>
  <c r="Z77" i="18" a="1"/>
  <c r="H94" i="18" a="1"/>
  <c r="R86" i="18" a="1"/>
  <c r="BC101" i="18" a="1"/>
  <c r="S111" i="18" a="1"/>
  <c r="U68" i="18" a="1"/>
  <c r="BE99" i="18" a="1"/>
  <c r="BL96" i="18" a="1"/>
  <c r="N63" i="18" a="1"/>
  <c r="Q106" i="18" a="1"/>
  <c r="BG35" i="18" a="1"/>
  <c r="AO45" i="18" a="1"/>
  <c r="S45" i="18" a="1"/>
  <c r="AZ86" i="18" a="1"/>
  <c r="BP10" i="18" a="1"/>
  <c r="AS69" i="18" a="1"/>
  <c r="BR95" i="18" a="1"/>
  <c r="U100" i="18" a="1"/>
  <c r="BN86" i="18" a="1"/>
  <c r="AH92" i="18" a="1"/>
  <c r="Z14" i="18" a="1"/>
  <c r="Y105" i="18" a="1"/>
  <c r="D47" i="18" a="1"/>
  <c r="AW43" i="18" a="1"/>
  <c r="BI51" i="18" a="1"/>
  <c r="N105" i="18" a="1"/>
  <c r="AX78" i="18" a="1"/>
  <c r="BQ107" i="18" a="1"/>
  <c r="AV101" i="18" a="1"/>
  <c r="BQ101" i="18" a="1"/>
  <c r="M106" i="18" a="1"/>
  <c r="AG110" i="18" a="1"/>
  <c r="AV58" i="18" a="1"/>
  <c r="BG101" i="18" a="1"/>
  <c r="AV69" i="18" a="1"/>
  <c r="V80" i="18" a="1"/>
  <c r="AF104" i="18" a="1"/>
  <c r="BB103" i="18" a="1"/>
  <c r="C64" i="18" a="1"/>
  <c r="E95" i="18" a="1"/>
  <c r="AS62" i="18" a="1"/>
  <c r="T51" i="18" a="1"/>
  <c r="X111" i="18" a="1"/>
  <c r="K52" i="18" a="1"/>
  <c r="AN103" i="18" a="1"/>
  <c r="AW50" i="18" a="1"/>
  <c r="J105" i="18" a="1"/>
  <c r="BQ73" i="18" a="1"/>
  <c r="Y51" i="18" a="1"/>
  <c r="Y50" i="18" a="1"/>
  <c r="BP70" i="18" a="1"/>
  <c r="J45" i="18" a="1"/>
  <c r="AF88" i="18" a="1"/>
  <c r="AZ88" i="18" a="1"/>
  <c r="AJ37" i="18" a="1"/>
  <c r="K91" i="18" a="1"/>
  <c r="BD55" i="18" a="1"/>
  <c r="AS108" i="18" a="1"/>
  <c r="T84" i="18" a="1"/>
  <c r="BR76" i="18" a="1"/>
  <c r="AN39" i="18" a="1"/>
  <c r="X56" i="18" a="1"/>
  <c r="BA107" i="18" a="1"/>
  <c r="AT98" i="18" a="1"/>
  <c r="AO47" i="18" a="1"/>
  <c r="AT47" i="18" a="1"/>
  <c r="BP57" i="18" a="1"/>
  <c r="U104" i="18" a="1"/>
  <c r="AI63" i="18" a="1"/>
  <c r="V70" i="18" a="1"/>
  <c r="BC69" i="18" a="1"/>
  <c r="AW106" i="18" a="1"/>
  <c r="AH76" i="18" a="1"/>
  <c r="AW103" i="18" a="1"/>
  <c r="BD28" i="18" a="1"/>
  <c r="M56" i="18" a="1"/>
  <c r="K82" i="18" a="1"/>
  <c r="AZ100" i="18" a="1"/>
  <c r="AX106" i="18" a="1"/>
  <c r="BJ108" i="18" a="1"/>
  <c r="AA74" i="18" a="1"/>
  <c r="R21" i="18" a="1"/>
  <c r="AM44" i="18" a="1"/>
  <c r="AM54" i="18" a="1"/>
  <c r="S85" i="18" a="1"/>
  <c r="BL62" i="18" a="1"/>
  <c r="AI92" i="18" a="1"/>
  <c r="AS19" i="18" a="1"/>
  <c r="BH65" i="18" a="1"/>
  <c r="BO48" i="18" a="1"/>
  <c r="E39" i="18" a="1"/>
  <c r="AL105" i="18" a="1"/>
  <c r="AT78" i="18" a="1"/>
  <c r="C110" i="18" a="1"/>
  <c r="BB111" i="18" a="1"/>
  <c r="S84" i="18" a="1"/>
  <c r="BD95" i="18" a="1"/>
  <c r="BE108" i="18" a="1"/>
  <c r="BQ35" i="18" a="1"/>
  <c r="Q38" i="18" a="1"/>
  <c r="AB94" i="18" a="1"/>
  <c r="BQ105" i="18" a="1"/>
  <c r="Z71" i="18" a="1"/>
  <c r="J111" i="18" a="1"/>
  <c r="AB89" i="18" a="1"/>
  <c r="BO54" i="18" a="1"/>
  <c r="BS56" i="18" a="1"/>
  <c r="BP63" i="18" a="1"/>
  <c r="F98" i="18" a="1"/>
  <c r="Z101" i="18" a="1"/>
  <c r="K56" i="18" a="1"/>
  <c r="AL82" i="18" a="1"/>
  <c r="V5" i="18" a="1"/>
  <c r="AH74" i="18" a="1"/>
  <c r="AB63" i="18" a="1"/>
  <c r="M99" i="18" a="1"/>
  <c r="E32" i="18" a="1"/>
  <c r="F39" i="18" a="1"/>
  <c r="BP85" i="18" a="1"/>
  <c r="AG58" i="18" a="1"/>
  <c r="H49" i="18" a="1"/>
  <c r="AU82" i="18" a="1"/>
  <c r="AM49" i="18" a="1"/>
  <c r="AN44" i="18" a="1"/>
  <c r="T28" i="18" a="1"/>
  <c r="BR29" i="18" a="1"/>
  <c r="AM79" i="18" a="1"/>
  <c r="AB90" i="18" a="1"/>
  <c r="BO22" i="18" a="1"/>
  <c r="J75" i="18" a="1"/>
  <c r="BJ99" i="18" a="1"/>
  <c r="N111" i="18" a="1"/>
  <c r="AI38" i="18" a="1"/>
  <c r="AJ65" i="18" a="1"/>
  <c r="J30" i="18" a="1"/>
  <c r="R77" i="18" a="1"/>
  <c r="BA83" i="18" a="1"/>
  <c r="BJ71" i="18" a="1"/>
  <c r="AM71" i="18" a="1"/>
  <c r="Y21" i="18" a="1"/>
  <c r="E111" i="18" a="1"/>
  <c r="F50" i="18" a="1"/>
  <c r="C51" i="18" a="1"/>
  <c r="AF96" i="18" a="1"/>
  <c r="O86" i="18" a="1"/>
  <c r="Z87" i="18" a="1"/>
  <c r="AU70" i="18" a="1"/>
  <c r="BH105" i="18" a="1"/>
  <c r="R12" i="18" a="1"/>
  <c r="E93" i="18" a="1"/>
  <c r="BG66" i="18" a="1"/>
  <c r="BG76" i="18" a="1"/>
  <c r="BP45" i="18" a="1"/>
  <c r="BC23" i="18" a="1"/>
  <c r="AB97" i="18" a="1"/>
  <c r="M53" i="18" a="1"/>
  <c r="AW55" i="18" a="1"/>
  <c r="AA70" i="18" a="1"/>
  <c r="BD33" i="18" a="1"/>
  <c r="AJ103" i="18" a="1"/>
  <c r="AF112" i="18" a="1"/>
  <c r="AF73" i="18" a="1"/>
  <c r="AU58" i="18" a="1"/>
  <c r="R98" i="18" a="1"/>
  <c r="AM78" i="18" a="1"/>
  <c r="BN79" i="18" a="1"/>
  <c r="AG89" i="18" a="1"/>
  <c r="Y84" i="18" a="1"/>
  <c r="V71" i="18" a="1"/>
  <c r="AN106" i="18" a="1"/>
  <c r="BE92" i="18" a="1"/>
  <c r="BC70" i="18" a="1"/>
  <c r="O55" i="18" a="1"/>
  <c r="Q100" i="18" a="1"/>
  <c r="AN104" i="18" a="1"/>
  <c r="AZ105" i="18" a="1"/>
  <c r="AZ94" i="18" a="1"/>
  <c r="AI90" i="18" a="1"/>
  <c r="H89" i="18" a="1"/>
  <c r="BB102" i="18" a="1"/>
  <c r="AF93" i="18" a="1"/>
  <c r="N82" i="18" a="1"/>
  <c r="H105" i="18" a="1"/>
  <c r="BG51" i="18" a="1"/>
  <c r="BB106" i="18" a="1"/>
  <c r="BO92" i="18" a="1"/>
  <c r="AC42" i="18" a="1"/>
  <c r="V58" i="18" a="1"/>
  <c r="C58" i="18" a="1"/>
  <c r="BD65" i="18" a="1"/>
  <c r="BL110" i="18" a="1"/>
  <c r="AT60" i="18" a="1"/>
  <c r="BP80" i="18" a="1"/>
  <c r="G126" i="32" a="1"/>
  <c r="M103" i="18" a="1"/>
  <c r="BB78" i="18" a="1"/>
  <c r="D97" i="18" a="1"/>
  <c r="BH84" i="18" a="1"/>
  <c r="U103" i="18" a="1"/>
  <c r="F49" i="18" a="1"/>
  <c r="BI39" i="18" a="1"/>
  <c r="BN78" i="18" a="1"/>
  <c r="AW32" i="18" a="1"/>
  <c r="BE105" i="18" a="1"/>
  <c r="BS100" i="18" a="1"/>
  <c r="BA61" i="18" a="1"/>
  <c r="AG101" i="18" a="1"/>
  <c r="BB53" i="18" a="1"/>
  <c r="Q105" i="18" a="1"/>
  <c r="C91" i="18" a="1"/>
  <c r="H87" i="18" a="1"/>
  <c r="AJ55" i="18" a="1"/>
  <c r="AC78" i="18" a="1"/>
  <c r="AT68" i="18" a="1"/>
  <c r="BE53" i="18" a="1"/>
  <c r="AN107" i="18" a="1"/>
  <c r="Z104" i="18" a="1"/>
  <c r="BD110" i="18" a="1"/>
  <c r="G102" i="18" a="1"/>
  <c r="AW99" i="18" a="1"/>
  <c r="AT59" i="18" a="1"/>
  <c r="X101" i="18" a="1"/>
  <c r="BO57" i="18" a="1"/>
  <c r="F25" i="18" a="1"/>
  <c r="BB39" i="18" a="1"/>
  <c r="BQ106" i="18" a="1"/>
  <c r="BQ93" i="18" a="1"/>
  <c r="AW64" i="18" a="1"/>
  <c r="AV43" i="18" a="1"/>
  <c r="AB72" i="18" a="1"/>
  <c r="Z64" i="18" a="1"/>
  <c r="R60" i="18" a="1"/>
  <c r="AW102" i="18" a="1"/>
  <c r="AA64" i="18" a="1"/>
  <c r="AS100" i="18" a="1"/>
  <c r="Y106" i="18" a="1"/>
  <c r="AL108" i="18" a="1"/>
  <c r="AH28" i="18" a="1"/>
  <c r="Q72" i="18" a="1"/>
  <c r="L51" i="18" a="1"/>
  <c r="BJ85" i="18" a="1"/>
  <c r="BG93" i="18" a="1"/>
  <c r="BK100" i="18" a="1"/>
  <c r="AA15" i="18" a="1"/>
  <c r="BN5" i="18" a="1"/>
  <c r="AQ104" i="18" a="1"/>
  <c r="BO73" i="18" a="1"/>
  <c r="AV85" i="18" a="1"/>
  <c r="AB86" i="18" a="1"/>
  <c r="AA60" i="18" a="1"/>
  <c r="AW45" i="18" a="1"/>
  <c r="AU45" i="18" a="1"/>
  <c r="BI109" i="18" a="1"/>
  <c r="AE60" i="18" a="1"/>
  <c r="BB6" i="18" a="1"/>
  <c r="J22" i="18" a="1"/>
  <c r="AA84" i="18" a="1"/>
  <c r="AT102" i="18" a="1"/>
  <c r="BK95" i="18" a="1"/>
  <c r="Q89" i="18" a="1"/>
  <c r="X100" i="18" a="1"/>
  <c r="AX101" i="18" a="1"/>
  <c r="K58" i="18" a="1"/>
  <c r="BR75" i="18" a="1"/>
  <c r="G60" i="18" a="1"/>
  <c r="AQ90" i="18" a="1"/>
  <c r="BL97" i="18" a="1"/>
  <c r="AU48" i="18" a="1"/>
  <c r="BK106" i="18" a="1"/>
  <c r="BP19" i="18" a="1"/>
  <c r="BB89" i="18" a="1"/>
  <c r="J58" i="18" a="1"/>
  <c r="H104" i="18" a="1"/>
  <c r="K93" i="18" a="1"/>
  <c r="AG111" i="18" a="1"/>
  <c r="BS107" i="18" a="1"/>
  <c r="M109" i="18" a="1"/>
  <c r="T72" i="18" a="1"/>
  <c r="BQ75" i="18" a="1"/>
  <c r="AB83" i="18" a="1"/>
  <c r="AB30" i="18" a="1"/>
  <c r="AA83" i="18" a="1"/>
  <c r="AL92" i="18" a="1"/>
  <c r="AX103" i="18" a="1"/>
  <c r="K94" i="18" a="1"/>
  <c r="AQ105" i="18" a="1"/>
  <c r="AM94" i="18" a="1"/>
  <c r="BO68" i="18" a="1"/>
  <c r="AT106" i="18" a="1"/>
  <c r="AS95" i="18" a="1"/>
  <c r="S110" i="18" a="1"/>
  <c r="BJ51" i="18" a="1"/>
  <c r="BO89" i="18" a="1"/>
  <c r="AG49" i="18" a="1"/>
  <c r="BL41" i="18" a="1"/>
  <c r="D24" i="18" a="1"/>
  <c r="X104" i="18" a="1"/>
  <c r="BN101" i="18" a="1"/>
  <c r="AF74" i="18" a="1"/>
  <c r="AZ9" i="18" a="1"/>
  <c r="BE72" i="18" a="1"/>
  <c r="T26" i="18" a="1"/>
  <c r="AS97" i="18" a="1"/>
  <c r="U101" i="18" a="1"/>
  <c r="AB38" i="18" a="1"/>
  <c r="BR90" i="18" a="1"/>
  <c r="J88" i="18" a="1"/>
  <c r="AE58" i="18" a="1"/>
  <c r="AP44" i="18" a="1"/>
  <c r="D15" i="18" a="1"/>
  <c r="R53" i="18" a="1"/>
  <c r="AI74" i="18" a="1"/>
  <c r="AN68" i="18" a="1"/>
  <c r="L95" i="18" a="1"/>
  <c r="Q108" i="18" a="1"/>
  <c r="BH106" i="18" a="1"/>
  <c r="BD61" i="18" a="1"/>
  <c r="BK20" i="18" a="1"/>
  <c r="S49" i="18" a="1"/>
  <c r="V79" i="18" a="1"/>
  <c r="J102" i="18" a="1"/>
  <c r="BL58" i="18" a="1"/>
  <c r="AN101" i="18" a="1"/>
  <c r="BC106" i="18" a="1"/>
  <c r="AX104" i="18" a="1"/>
  <c r="H63" i="18" a="1"/>
  <c r="C93" i="18" a="1"/>
  <c r="AG99" i="18" a="1"/>
  <c r="U99" i="18" a="1"/>
  <c r="BC97" i="18" a="1"/>
  <c r="AG90" i="18" a="1"/>
  <c r="BP16" i="18" a="1"/>
  <c r="AQ63" i="18" a="1"/>
  <c r="BG104" i="18" a="1"/>
  <c r="BR102" i="18" a="1"/>
  <c r="Q74" i="18" a="1"/>
  <c r="H98" i="18" a="1"/>
  <c r="BG96" i="18" a="1"/>
  <c r="AN55" i="18" a="1"/>
  <c r="BR43" i="18" a="1"/>
  <c r="AH95" i="18" a="1"/>
  <c r="BN63" i="18" a="1"/>
  <c r="Q64" i="18" a="1"/>
  <c r="BH72" i="18" a="1"/>
  <c r="BN104" i="18" a="1"/>
  <c r="H107" i="18" a="1"/>
  <c r="BK16" i="18" a="1"/>
  <c r="AJ78" i="18" a="1"/>
  <c r="BS73" i="18" a="1"/>
  <c r="AW52" i="18" a="1"/>
  <c r="AS96" i="18" a="1"/>
  <c r="O37" i="18" a="1"/>
  <c r="E72" i="18" a="1"/>
  <c r="BA96" i="18" a="1"/>
  <c r="AZ75" i="18" a="1"/>
  <c r="S86" i="18" a="1"/>
  <c r="AN45" i="18" a="1"/>
  <c r="U78" i="18" a="1"/>
  <c r="BK71" i="18" a="1"/>
  <c r="AB67" i="18" a="1"/>
  <c r="O98" i="18" a="1"/>
  <c r="BJ65" i="18" a="1"/>
  <c r="C5" i="18" a="1"/>
  <c r="BG57" i="18" a="1"/>
  <c r="J78" i="18" a="1"/>
  <c r="Z93" i="18" a="1"/>
  <c r="AN87" i="18" a="1"/>
  <c r="AV96" i="18" a="1"/>
  <c r="C52" i="18" a="1"/>
  <c r="C106" i="18" a="1"/>
  <c r="N47" i="18" a="1"/>
  <c r="BC96" i="18" a="1"/>
  <c r="U84" i="18" a="1"/>
  <c r="L96" i="18" a="1"/>
  <c r="AM23" i="18" a="1"/>
  <c r="E126" i="32" a="1"/>
  <c r="AU103" i="18" a="1"/>
  <c r="BP103" i="18" a="1"/>
  <c r="F93" i="18" a="1"/>
  <c r="L111" i="18" a="1"/>
  <c r="K111" i="18" a="1"/>
  <c r="AL101" i="18" a="1"/>
  <c r="C105" i="18" a="1"/>
  <c r="R64" i="18" a="1"/>
  <c r="AW17" i="18" a="1"/>
  <c r="AH100" i="18" a="1"/>
  <c r="BI107" i="18" a="1"/>
  <c r="K108" i="18" a="1"/>
  <c r="BQ41" i="18" a="1"/>
  <c r="AV75" i="18" a="1"/>
  <c r="BS110" i="18" a="1"/>
  <c r="AM97" i="18" a="1"/>
  <c r="AH53" i="18" a="1"/>
  <c r="BB62" i="18" a="1"/>
  <c r="BE71" i="18" a="1"/>
  <c r="BH53" i="18" a="1"/>
  <c r="O109" i="18" a="1"/>
  <c r="F47" i="18" a="1"/>
  <c r="BH77" i="18" a="1"/>
  <c r="BO110" i="18" a="1"/>
  <c r="AJ105" i="18" a="1"/>
  <c r="AL26" i="18" a="1"/>
  <c r="BH93" i="18" a="1"/>
  <c r="BD73" i="18" a="1"/>
  <c r="X61" i="18" a="1"/>
  <c r="BI97" i="18" a="1"/>
  <c r="AG80" i="18" a="1"/>
  <c r="AU99" i="18" a="1"/>
  <c r="AW101" i="18" a="1"/>
  <c r="H81" i="18" a="1"/>
  <c r="E81" i="18" a="1"/>
  <c r="Z86" i="18" a="1"/>
  <c r="Z58" i="18" a="1"/>
  <c r="V104" i="18" a="1"/>
  <c r="BC92" i="18" a="1"/>
  <c r="AI112" i="18" a="1"/>
  <c r="AJ18" i="18" a="1"/>
  <c r="BN102" i="18" a="1"/>
  <c r="BI44" i="18" a="1"/>
  <c r="S30" i="18" a="1"/>
  <c r="M96" i="18" a="1"/>
  <c r="BB72" i="18" a="1"/>
  <c r="AZ104" i="18" a="1"/>
  <c r="L32" i="18" a="1"/>
  <c r="N73" i="18" a="1"/>
  <c r="R58" i="18" a="1"/>
  <c r="AH91" i="18" a="1"/>
  <c r="BJ103" i="18" a="1"/>
  <c r="Q47" i="18" a="1"/>
  <c r="BL17" i="18" a="1"/>
  <c r="AT95" i="18" a="1"/>
  <c r="AS104" i="18" a="1"/>
  <c r="AC60" i="18" a="1"/>
  <c r="AA98" i="18" a="1"/>
  <c r="BC62" i="18" a="1"/>
  <c r="V94" i="18" a="1"/>
  <c r="BJ87" i="18" a="1"/>
  <c r="BE73" i="18" a="1"/>
  <c r="D94" i="18" a="1"/>
  <c r="AZ43" i="18" a="1"/>
  <c r="AM39" i="18" a="1"/>
  <c r="R50" i="18" a="1"/>
  <c r="Y80" i="18" a="1"/>
  <c r="U89" i="18" a="1"/>
  <c r="BQ109" i="18" a="1"/>
  <c r="AZ77" i="18" a="1"/>
  <c r="AB106" i="18" a="1"/>
  <c r="K48" i="18" a="1"/>
  <c r="AH75" i="18" a="1"/>
  <c r="BO81" i="18" a="1"/>
  <c r="AT108" i="18" a="1"/>
  <c r="Q88" i="18" a="1"/>
  <c r="AW81" i="18" a="1"/>
  <c r="N79" i="18" a="1"/>
  <c r="BP49" i="18" a="1"/>
  <c r="U51" i="18" a="1"/>
  <c r="L16" i="18" a="1"/>
  <c r="AZ80" i="18" a="1"/>
  <c r="AZ17" i="18" a="1"/>
  <c r="AV105" i="18" a="1"/>
  <c r="AQ94" i="18" a="1"/>
  <c r="BC95" i="18" a="1"/>
  <c r="BK81" i="18" a="1"/>
  <c r="F100" i="18" a="1"/>
  <c r="Q49" i="18" a="1"/>
  <c r="BN39" i="18" a="1"/>
  <c r="C101" i="18" a="1"/>
  <c r="BO88" i="18" a="1"/>
  <c r="Y98" i="18" a="1"/>
  <c r="AE100" i="18" a="1"/>
  <c r="H64" i="18" a="1"/>
  <c r="AH83" i="18" a="1"/>
  <c r="BG98" i="18" a="1"/>
  <c r="S80" i="18" a="1"/>
  <c r="Q110" i="18" a="1"/>
  <c r="AQ101" i="18" a="1"/>
  <c r="AH97" i="18" a="1"/>
  <c r="N54" i="18" a="1"/>
  <c r="AT88" i="18" a="1"/>
  <c r="BG86" i="18" a="1"/>
  <c r="G100" i="18" a="1"/>
  <c r="AO74" i="18" a="1"/>
  <c r="AO107" i="18" a="1"/>
  <c r="BN100" i="18" a="1"/>
  <c r="AM101" i="18" a="1"/>
  <c r="AA105" i="18" a="1"/>
  <c r="AO102" i="18" a="1"/>
  <c r="Z42" i="18" a="1"/>
  <c r="AO28" i="18" a="1"/>
  <c r="AJ98" i="18" a="1"/>
  <c r="AV68" i="18" a="1"/>
  <c r="AA44" i="18" a="1"/>
  <c r="Y73" i="18" a="1"/>
  <c r="AJ111" i="18" a="1"/>
  <c r="AG87" i="18" a="1"/>
  <c r="AJ81" i="18" a="1"/>
  <c r="BA52" i="18" a="1"/>
  <c r="AW33" i="18" a="1"/>
  <c r="R81" i="18" a="1"/>
  <c r="AE70" i="18" a="1"/>
  <c r="O101" i="18" a="1"/>
  <c r="AS102" i="18" a="1"/>
  <c r="BN111" i="18" a="1"/>
  <c r="T60" i="18" a="1"/>
  <c r="BE106" i="18" a="1"/>
  <c r="BQ67" i="18" a="1"/>
  <c r="AG98" i="18" a="1"/>
  <c r="BD109" i="18" a="1"/>
  <c r="AC44" i="18" a="1"/>
  <c r="BN64" i="18" a="1"/>
  <c r="AA20" i="18" a="1"/>
  <c r="BO52" i="18" a="1"/>
  <c r="BO105" i="18" a="1"/>
  <c r="BJ106" i="18" a="1"/>
  <c r="R82" i="18" a="1"/>
  <c r="D80" i="18" a="1"/>
  <c r="AF100" i="18" a="1"/>
  <c r="BG17" i="18" a="1"/>
  <c r="F44" i="18" a="1"/>
  <c r="AF59" i="18" a="1"/>
  <c r="R28" i="18" a="1"/>
  <c r="E88" i="18" a="1"/>
  <c r="G103" i="18" a="1"/>
  <c r="O110" i="18" a="1"/>
  <c r="AA47" i="18" a="1"/>
  <c r="AH86" i="18" a="1"/>
  <c r="BL104" i="18" a="1"/>
  <c r="AF108" i="18" a="1"/>
  <c r="Z110" i="18" a="1"/>
  <c r="E105" i="18" a="1"/>
  <c r="BN41" i="18" a="1"/>
  <c r="BE15" i="18" a="1"/>
  <c r="AH101" i="18" a="1"/>
  <c r="H106" i="18" a="1"/>
  <c r="BS85" i="18" a="1"/>
  <c r="AP99" i="18" a="1"/>
  <c r="BH83" i="18" a="1"/>
  <c r="AE105" i="18" a="1"/>
  <c r="BO99" i="18" a="1"/>
  <c r="R89" i="18" a="1"/>
  <c r="AL60" i="18" a="1"/>
  <c r="BD52" i="18" a="1"/>
  <c r="BK57" i="18" a="1"/>
  <c r="AQ97" i="18" a="1"/>
  <c r="BL106" i="18" a="1"/>
  <c r="BL95" i="18" a="1"/>
  <c r="N110" i="18" a="1"/>
  <c r="T59" i="18" a="1"/>
  <c r="AP105" i="18" a="1"/>
  <c r="N77" i="18" a="1"/>
  <c r="BD24" i="18" a="1"/>
  <c r="D110" i="18" a="1"/>
  <c r="Y104" i="18" a="1"/>
  <c r="AT74" i="18" a="1"/>
  <c r="BK67" i="18" a="1"/>
  <c r="U47" i="18" a="1"/>
  <c r="X53" i="18" a="1"/>
  <c r="Z106" i="18" a="1"/>
  <c r="Z36" i="18" a="1"/>
  <c r="AI65" i="18" a="1"/>
  <c r="E24" i="18" a="1"/>
  <c r="AI69" i="18" a="1"/>
  <c r="AX44" i="18" a="1"/>
  <c r="AV95" i="18" a="1"/>
  <c r="AS101" i="18" a="1"/>
  <c r="BS106" i="18" a="1"/>
  <c r="AG52" i="18" a="1"/>
  <c r="Q90" i="18" a="1"/>
  <c r="AZ18" i="18" a="1"/>
  <c r="J19" i="18" a="1"/>
  <c r="U29" i="18" a="1"/>
  <c r="Y111" i="18" a="1"/>
  <c r="AJ86" i="18" a="1"/>
  <c r="BP30" i="18" a="1"/>
  <c r="BA97" i="18" a="1"/>
  <c r="O103" i="18" a="1"/>
  <c r="Q87" i="18" a="1"/>
  <c r="BJ92" i="18" a="1"/>
  <c r="AU69" i="18" a="1"/>
  <c r="AG95" i="18" a="1"/>
  <c r="Z55" i="18" a="1"/>
  <c r="BO98" i="18" a="1"/>
  <c r="F103" i="18" a="1"/>
  <c r="AU96" i="18" a="1"/>
  <c r="BB15" i="18" a="1"/>
  <c r="AH104" i="18" a="1"/>
  <c r="BQ86" i="18" a="1"/>
  <c r="D20" i="18" a="1"/>
  <c r="T86" i="18" a="1"/>
  <c r="AF61" i="18" a="1"/>
  <c r="C6" i="18" a="1"/>
  <c r="AN93" i="18" a="1"/>
  <c r="Z76" i="18" a="1"/>
  <c r="BK94" i="18" a="1"/>
  <c r="Y28" i="18" a="1"/>
  <c r="F62" i="18" a="1"/>
  <c r="BJ100" i="18" a="1"/>
  <c r="G73" i="18" a="1"/>
  <c r="AP88" i="18" a="1"/>
  <c r="BB87" i="18" a="1"/>
  <c r="BI88" i="18" a="1"/>
  <c r="H11" i="18" a="1"/>
  <c r="AZ109" i="18" a="1"/>
  <c r="T98" i="18" a="1"/>
  <c r="AX59" i="18" a="1"/>
  <c r="Y92" i="18" a="1"/>
  <c r="AT69" i="18" a="1"/>
  <c r="E43" i="18" a="1"/>
  <c r="AF48" i="18" a="1"/>
  <c r="G48" i="18" a="1"/>
  <c r="O72" i="18" a="1"/>
  <c r="AL30" i="18" a="1"/>
  <c r="AH71" i="18" a="1"/>
  <c r="AG63" i="18" a="1"/>
  <c r="AC35" i="18" a="1"/>
  <c r="AQ42" i="18" a="1"/>
  <c r="H103" i="18" a="1"/>
  <c r="AC21" i="18" a="1"/>
  <c r="AF105" i="18" a="1"/>
  <c r="BS39" i="18" a="1"/>
  <c r="AN102" i="18" a="1"/>
  <c r="U110" i="18" a="1"/>
  <c r="D41" i="18" a="1"/>
  <c r="AT66" i="18" a="1"/>
  <c r="AQ100" i="18" a="1"/>
  <c r="S74" i="18" a="1"/>
  <c r="AN99" i="18" a="1"/>
  <c r="AM106" i="18" a="1"/>
  <c r="AZ25" i="18" a="1"/>
  <c r="AE48" i="18" a="1"/>
  <c r="U31" i="18" a="1"/>
  <c r="BP90" i="18" a="1"/>
  <c r="AU91" i="18" a="1"/>
  <c r="BN40" i="18" a="1"/>
  <c r="AF82" i="18" a="1"/>
  <c r="U91" i="18" a="1"/>
  <c r="BI87" i="18" a="1"/>
  <c r="T41" i="18" a="1"/>
  <c r="L101" i="18" a="1"/>
  <c r="Q34" i="18" a="1"/>
  <c r="U90" i="18" a="1"/>
  <c r="AZ69" i="18" a="1"/>
  <c r="R107" i="18" a="1"/>
  <c r="AS16" i="18" a="1"/>
  <c r="X84" i="18" a="1"/>
  <c r="AX96" i="18" a="1"/>
  <c r="F91" i="18" a="1"/>
  <c r="BS76" i="18" a="1"/>
  <c r="D31" i="18" a="1"/>
  <c r="AB36" i="18" a="1"/>
  <c r="BQ14" i="18" a="1"/>
  <c r="T58" i="18" a="1"/>
  <c r="AH70" i="18" a="1"/>
  <c r="BO42" i="18" a="1"/>
  <c r="AV67" i="18" a="1"/>
  <c r="V38" i="18" a="1"/>
  <c r="AU107" i="18" a="1"/>
  <c r="BA109" i="18" a="1"/>
  <c r="N106" i="18" a="1"/>
  <c r="S26" i="18" a="1"/>
  <c r="E30" i="18" a="1"/>
  <c r="AQ57" i="18" a="1"/>
  <c r="BQ110" i="18" a="1"/>
  <c r="AG34" i="18" a="1"/>
  <c r="AH39" i="18" a="1"/>
  <c r="BR36" i="18" a="1"/>
  <c r="L65" i="18" a="1"/>
  <c r="AO63" i="18" a="1"/>
  <c r="AF106" i="18" a="1"/>
  <c r="U83" i="18" a="1"/>
  <c r="AM82" i="18" a="1"/>
  <c r="Y87" i="18" a="1"/>
  <c r="S82" i="18" a="1"/>
  <c r="BC63" i="18" a="1"/>
  <c r="BH85" i="18" a="1"/>
  <c r="AH12" i="18" a="1"/>
  <c r="V57" i="18" a="1"/>
  <c r="BK101" i="18" a="1"/>
  <c r="BR54" i="18" a="1"/>
  <c r="J100" i="18" a="1"/>
  <c r="H65" i="18" a="1"/>
  <c r="AS75" i="18" a="1"/>
  <c r="AQ24" i="18" a="1"/>
  <c r="D54" i="18" a="1"/>
  <c r="U108" i="18" a="1"/>
  <c r="U111" i="18" a="1"/>
  <c r="S28" i="18" a="1"/>
  <c r="BD77" i="18" a="1"/>
  <c r="BQ102" i="18" a="1"/>
  <c r="AX17" i="18" a="1"/>
  <c r="U35" i="18" a="1"/>
  <c r="X48" i="18" a="1"/>
  <c r="AH51" i="18" a="1"/>
  <c r="C75" i="18" a="1"/>
  <c r="K29" i="18" a="1"/>
  <c r="G109" i="18" a="1"/>
  <c r="AT101" i="18" a="1"/>
  <c r="M61" i="18" a="1"/>
  <c r="AE89" i="18" a="1"/>
  <c r="AG65" i="18" a="1"/>
  <c r="G90" i="18" a="1"/>
  <c r="AL88" i="18" a="1"/>
  <c r="AS80" i="18" a="1"/>
  <c r="Z102" i="18" a="1"/>
  <c r="R87" i="18" a="1"/>
  <c r="AC108" i="18" a="1"/>
  <c r="BH102" i="18" a="1"/>
  <c r="K95" i="18" a="1"/>
  <c r="X73" i="18" a="1"/>
  <c r="J101" i="18" a="1"/>
  <c r="AQ88" i="18" a="1"/>
  <c r="AI49" i="18" a="1"/>
  <c r="V50" i="18" a="1"/>
  <c r="AV63" i="18" a="1"/>
  <c r="Z25" i="18" a="1"/>
  <c r="O104" i="18" a="1"/>
  <c r="C107" i="18" a="1"/>
  <c r="BP65" i="18" a="1"/>
  <c r="BJ53" i="18" a="1"/>
  <c r="R41" i="18" a="1"/>
  <c r="H70" i="18" a="1"/>
  <c r="AJ75" i="18" a="1"/>
  <c r="C111" i="18" a="1"/>
  <c r="AP63" i="18" a="1"/>
  <c r="S105" i="18" a="1"/>
  <c r="AG29" i="18" a="1"/>
  <c r="AX45" i="18" a="1"/>
  <c r="AO26" i="18" a="1"/>
  <c r="BR65" i="18" a="1"/>
  <c r="O81" i="18" a="1"/>
  <c r="AN42" i="18" a="1"/>
  <c r="BG18" i="18" a="1"/>
  <c r="AC12" i="18" a="1"/>
  <c r="L94" i="18" a="1"/>
  <c r="AJ28" i="18" a="1"/>
  <c r="BG105" i="18" a="1"/>
  <c r="BB77" i="18" a="1"/>
  <c r="AE109" i="18" a="1"/>
  <c r="L97" i="18" a="1"/>
  <c r="O63" i="18" a="1"/>
  <c r="M52" i="18" a="1"/>
  <c r="BE91" i="18" a="1"/>
  <c r="BS48" i="18" a="1"/>
  <c r="BN59" i="18" a="1"/>
  <c r="AJ54" i="18" a="1"/>
  <c r="AJ48" i="18" a="1"/>
  <c r="D61" i="18" a="1"/>
  <c r="S34" i="18" a="1"/>
  <c r="M102" i="18" a="1"/>
  <c r="AL72" i="18" a="1"/>
  <c r="AT104" i="18" a="1"/>
  <c r="AE75" i="18" a="1"/>
  <c r="K60" i="18" a="1"/>
  <c r="AQ103" i="18" a="1"/>
  <c r="AU67" i="18" a="1"/>
  <c r="BP110" i="18" a="1"/>
  <c r="AI60" i="18" a="1"/>
  <c r="BJ86" i="18" a="1"/>
  <c r="AC87" i="18" a="1"/>
  <c r="AJ95" i="18" a="1"/>
  <c r="D96" i="18" a="1"/>
  <c r="AI40" i="18" a="1"/>
  <c r="BS96" i="18" a="1"/>
  <c r="AL78" i="18" a="1"/>
  <c r="K88" i="18" a="1"/>
  <c r="AM102" i="18" a="1"/>
  <c r="AV111" i="18" a="1"/>
  <c r="AH107" i="18" a="1"/>
  <c r="BA91" i="18" a="1"/>
  <c r="Q99" i="18" a="1"/>
  <c r="AO35" i="18" a="1"/>
  <c r="AJ66" i="18" a="1"/>
  <c r="AC91" i="18" a="1"/>
  <c r="BH91" i="18" a="1"/>
  <c r="L80" i="18" a="1"/>
  <c r="S99" i="18" a="1"/>
  <c r="AW42" i="18" a="1"/>
  <c r="G107" i="18" a="1"/>
  <c r="BO66" i="18" a="1"/>
  <c r="G43" i="18" a="1"/>
  <c r="BJ95" i="18" a="1"/>
  <c r="AQ62" i="18" a="1"/>
  <c r="BJ18" i="18" a="1"/>
  <c r="BR103" i="18" a="1"/>
  <c r="X14" i="18" a="1"/>
  <c r="AT71" i="18" a="1"/>
  <c r="F78" i="18" a="1"/>
  <c r="L87" i="18" a="1"/>
  <c r="S100" i="18" a="1"/>
  <c r="V65" i="18" a="1"/>
  <c r="AE87" i="18" a="1"/>
  <c r="BN52" i="18" a="1"/>
  <c r="T96" i="18" a="1"/>
  <c r="F5" i="18" a="1"/>
  <c r="AZ90" i="18" a="1"/>
  <c r="BH57" i="18" a="1"/>
  <c r="AI45" i="18" a="1"/>
  <c r="J8" i="18" a="1"/>
  <c r="AS84" i="18" a="1"/>
  <c r="S78" i="18" a="1"/>
  <c r="AO101" i="18" a="1"/>
  <c r="BH22" i="18" a="1"/>
  <c r="AW94" i="18" a="1"/>
  <c r="BC57" i="18" a="1"/>
  <c r="AC56" i="18" a="1"/>
  <c r="AT21" i="18" a="1"/>
  <c r="AE90" i="18" a="1"/>
  <c r="H101" i="18" a="1"/>
  <c r="X89" i="18" a="1"/>
  <c r="Z94" i="18" a="1"/>
  <c r="U50" i="18" a="1"/>
  <c r="G81" i="18" a="1"/>
  <c r="AE96" i="18" a="1"/>
  <c r="BE37" i="18" a="1"/>
  <c r="BC71" i="18" a="1"/>
  <c r="O67" i="18" a="1"/>
  <c r="AC59" i="18" a="1"/>
  <c r="AP90" i="18" a="1"/>
  <c r="BC110" i="18" a="1"/>
  <c r="N95" i="18" a="1"/>
  <c r="BA56" i="18" a="1"/>
  <c r="AZ111" i="18" a="1"/>
  <c r="BE76" i="18" a="1"/>
  <c r="BD111" i="18" a="1"/>
  <c r="K67" i="18" a="1"/>
  <c r="BD107" i="18" a="1"/>
  <c r="BG81" i="18" a="1"/>
  <c r="BC111" i="18" a="1"/>
  <c r="BJ78" i="18" a="1"/>
  <c r="AQ12" i="18" a="1"/>
  <c r="BE89" i="18" a="1"/>
  <c r="AW60" i="18" a="1"/>
  <c r="AJ47" i="18" a="1"/>
  <c r="AP35" i="18" a="1"/>
  <c r="J14" i="18" a="1"/>
  <c r="BA78" i="18" a="1"/>
  <c r="AS41" i="18" a="1"/>
  <c r="BB70" i="18" a="1"/>
  <c r="BS9" i="18" a="1"/>
  <c r="BQ50" i="18" a="1"/>
  <c r="BD91" i="18" a="1"/>
  <c r="L86" i="18" a="1"/>
  <c r="BG48" i="18" a="1"/>
  <c r="BC105" i="18" a="1"/>
  <c r="AP109" i="18" a="1"/>
  <c r="Q15" i="18" a="1"/>
  <c r="AW92" i="18" a="1"/>
  <c r="S76" i="18" a="1"/>
  <c r="U53" i="18" a="1"/>
  <c r="BL32" i="18" a="1"/>
  <c r="AN91" i="18" a="1"/>
  <c r="AF57" i="18" a="1"/>
  <c r="R54" i="18" a="1"/>
  <c r="H47" i="18" a="1"/>
  <c r="BL47" i="18" a="1"/>
  <c r="BB40" i="18" a="1"/>
  <c r="Z28" i="18" a="1"/>
  <c r="AX27" i="18" a="1"/>
  <c r="E37" i="18" a="1"/>
  <c r="AA104" i="18" a="1"/>
  <c r="BI22" i="18" a="1"/>
  <c r="BG68" i="18" a="1"/>
  <c r="AA27" i="18" a="1"/>
  <c r="AP20" i="18" a="1"/>
  <c r="AC103" i="18" a="1"/>
  <c r="AC97" i="18" a="1"/>
  <c r="AE31" i="18" a="1"/>
  <c r="AJ110" i="18" a="1"/>
  <c r="AL57" i="18" a="1"/>
  <c r="AU76" i="18" a="1"/>
  <c r="F23" i="18" a="1"/>
  <c r="C63" i="18" a="1"/>
  <c r="BB30" i="18" a="1"/>
  <c r="BO94" i="18" a="1"/>
  <c r="C83" i="18" a="1"/>
  <c r="K100" i="18" a="1"/>
  <c r="AC86" i="18" a="1"/>
  <c r="AZ95" i="18" a="1"/>
  <c r="S65" i="18" a="1"/>
  <c r="BA104" i="18" a="1"/>
  <c r="AL104" i="18" a="1"/>
  <c r="BL87" i="18" a="1"/>
  <c r="BA59" i="18" a="1"/>
  <c r="AB53" i="18" a="1"/>
  <c r="BA33" i="18" a="1"/>
  <c r="AA108" i="18" a="1"/>
  <c r="BJ83" i="18" a="1"/>
  <c r="AX33" i="18" a="1"/>
  <c r="AO68" i="18" a="1"/>
  <c r="AU108" i="18" a="1"/>
  <c r="BK86" i="18" a="1"/>
  <c r="AW25" i="18" a="1"/>
  <c r="H56" i="18" a="1"/>
  <c r="BH108" i="18" a="1"/>
  <c r="BI112" i="18" a="1"/>
  <c r="R78" i="18" a="1"/>
  <c r="BH23" i="18" a="1"/>
  <c r="Y49" i="18" a="1"/>
  <c r="Y85" i="18" a="1"/>
  <c r="AS90" i="18" a="1"/>
  <c r="L30" i="18" a="1"/>
  <c r="AZ32" i="18" a="1"/>
  <c r="G49" i="18" a="1"/>
  <c r="BO102" i="18" a="1"/>
  <c r="Q52" i="18" a="1"/>
  <c r="BE38" i="18" a="1"/>
  <c r="AT92" i="18" a="1"/>
  <c r="F58" i="18" a="1"/>
  <c r="Z13" i="18" a="1"/>
  <c r="S20" i="18" a="1"/>
  <c r="BR40" i="18" a="1"/>
  <c r="BS23" i="18" a="1"/>
  <c r="O24" i="18" a="1"/>
  <c r="BO83" i="18" a="1"/>
  <c r="BQ72" i="18" a="1"/>
  <c r="BG79" i="18" a="1"/>
  <c r="AS32" i="18" a="1"/>
  <c r="AZ37" i="18" a="1"/>
  <c r="T53" i="18" a="1"/>
  <c r="Q111" i="18" a="1"/>
  <c r="K79" i="18" a="1"/>
  <c r="AJ100" i="18" a="1"/>
  <c r="BQ99" i="18" a="1"/>
  <c r="M38" i="18" a="1"/>
  <c r="R106" i="18" a="1"/>
  <c r="K32" i="18" a="1"/>
  <c r="BA92" i="18" a="1"/>
  <c r="BL16" i="18" a="1"/>
  <c r="BS21" i="18" a="1"/>
  <c r="G35" i="18" a="1"/>
  <c r="AZ8" i="18" a="1"/>
  <c r="AX40" i="18" a="1"/>
  <c r="J94" i="18" a="1"/>
  <c r="AS28" i="18" a="1"/>
  <c r="Z84" i="18" a="1"/>
  <c r="AC89" i="18" a="1"/>
  <c r="AF70" i="18" a="1"/>
  <c r="X96" i="18" a="1"/>
  <c r="AU93" i="18" a="1"/>
  <c r="BH111" i="18" a="1"/>
  <c r="BK80" i="18" a="1"/>
  <c r="BL93" i="18" a="1"/>
  <c r="AV6" i="18" a="1"/>
  <c r="AU90" i="18" a="1"/>
  <c r="AG104" i="18" a="1"/>
  <c r="AX54" i="18" a="1"/>
  <c r="L47" i="18" a="1"/>
  <c r="BE45" i="18" a="1"/>
  <c r="X75" i="18" a="1"/>
  <c r="N48" i="18" a="1"/>
  <c r="BD104" i="18" a="1"/>
  <c r="BB105" i="18" a="1"/>
  <c r="BN103" i="18" a="1"/>
  <c r="AE98" i="18" a="1"/>
  <c r="BN108" i="18" a="1"/>
  <c r="BO108" i="18" a="1"/>
  <c r="AL100" i="18" a="1"/>
  <c r="BQ58" i="18" a="1"/>
  <c r="BH104" i="18" a="1"/>
  <c r="BI64" i="18" a="1"/>
  <c r="F79" i="18" a="1"/>
  <c r="AJ106" i="18" a="1"/>
  <c r="V86" i="18" a="1"/>
  <c r="Y86" i="18" a="1"/>
  <c r="AX43" i="18" a="1"/>
  <c r="BD82" i="18" a="1"/>
  <c r="AT52" i="18" a="1"/>
  <c r="BR32" i="18" a="1"/>
  <c r="M101" i="18" a="1"/>
  <c r="Y79" i="18" a="1"/>
  <c r="Q28" i="18" a="1"/>
  <c r="AT34" i="18" a="1"/>
  <c r="AE8" i="18" a="1"/>
  <c r="AH65" i="18" a="1"/>
  <c r="D104" i="18" a="1"/>
  <c r="F60" i="18" a="1"/>
  <c r="AE82" i="18" a="1"/>
  <c r="R45" i="18" a="1"/>
  <c r="J23" i="18" a="1"/>
  <c r="BL99" i="18" a="1"/>
  <c r="AW47" i="18" a="1"/>
  <c r="BQ80" i="18" a="1"/>
  <c r="AU31" i="18" a="1"/>
  <c r="BN88" i="18" a="1"/>
  <c r="AJ11" i="18" a="1"/>
  <c r="C26" i="18" a="1"/>
  <c r="G77" i="18" a="1"/>
  <c r="BE60" i="18" a="1"/>
  <c r="AE88" i="18" a="1"/>
  <c r="AQ80" i="18" a="1"/>
  <c r="U94" i="18" a="1"/>
  <c r="AI105" i="18" a="1"/>
  <c r="AZ49" i="18" a="1"/>
  <c r="BD45" i="18" a="1"/>
  <c r="AL51" i="18" a="1"/>
  <c r="BG50" i="18" a="1"/>
  <c r="N57" i="18" a="1"/>
  <c r="AM95" i="18" a="1"/>
  <c r="AU41" i="18" a="1"/>
  <c r="AQ35" i="18" a="1"/>
  <c r="BG47" i="18" a="1"/>
  <c r="BG90" i="18" a="1"/>
  <c r="N109" i="18" a="1"/>
  <c r="AE112" i="18" a="1"/>
  <c r="E22" i="18" a="1"/>
  <c r="L108" i="18" a="1"/>
  <c r="J92" i="18" a="1"/>
  <c r="Q55" i="18" a="1"/>
  <c r="BO106" i="18" a="1"/>
  <c r="BP68" i="18" a="1"/>
  <c r="L105" i="18" a="1"/>
  <c r="AL43" i="18" a="1"/>
  <c r="E79" i="18" a="1"/>
  <c r="AA103" i="18" a="1"/>
  <c r="AV94" i="18" a="1"/>
  <c r="AG78" i="18" a="1"/>
  <c r="L104" i="18" a="1"/>
  <c r="AO94" i="18" a="1"/>
  <c r="BL111" i="18" a="1"/>
  <c r="BB92" i="18" a="1"/>
  <c r="O78" i="18" a="1"/>
  <c r="AT83" i="18" a="1"/>
  <c r="G65" i="18" a="1"/>
  <c r="AP102" i="18" a="1"/>
  <c r="BR19" i="18" a="1"/>
  <c r="L29" i="18" a="1"/>
  <c r="BQ64" i="18" a="1"/>
  <c r="AP18" i="18" a="1"/>
  <c r="BR80" i="18" a="1"/>
  <c r="AT99" i="18" a="1"/>
  <c r="AI41" i="18" a="1"/>
  <c r="BH64" i="18" a="1"/>
  <c r="BI103" i="18" a="1"/>
  <c r="Q37" i="18" a="1"/>
  <c r="E102" i="18" a="1"/>
  <c r="BS58" i="18" a="1"/>
  <c r="AF89" i="18" a="1"/>
  <c r="G20" i="18" a="1"/>
  <c r="AM59" i="18" a="1"/>
  <c r="K78" i="18" a="1"/>
  <c r="S25" i="18" a="1"/>
  <c r="BJ80" i="18" a="1"/>
  <c r="F97" i="18" a="1"/>
  <c r="AC92" i="18" a="1"/>
  <c r="AP55" i="18" a="1"/>
  <c r="BJ57" i="18" a="1"/>
  <c r="AB107" i="18" a="1"/>
  <c r="AP91" i="18" a="1"/>
  <c r="AF67" i="18" a="1"/>
  <c r="E86" i="18" a="1"/>
  <c r="BK48" i="18" a="1"/>
  <c r="AM37" i="18" a="1"/>
  <c r="D73" i="18" a="1"/>
  <c r="H78" i="18" a="1"/>
  <c r="BG32" i="18" a="1"/>
  <c r="AW30" i="18" a="1"/>
  <c r="BJ39" i="18" a="1"/>
  <c r="AH67" i="18" a="1"/>
  <c r="AC100" i="18" a="1"/>
  <c r="AZ59" i="18" a="1"/>
  <c r="AT41" i="18" a="1"/>
  <c r="AI101" i="18" a="1"/>
  <c r="AL79" i="18" a="1"/>
  <c r="F42" i="18" a="1"/>
  <c r="AT18" i="18" a="1"/>
  <c r="R102" i="18" a="1"/>
  <c r="BK79" i="18" a="1"/>
  <c r="AP64" i="18" a="1"/>
  <c r="AZ65" i="18" a="1"/>
  <c r="BK15" i="18" a="1"/>
  <c r="AJ63" i="18" a="1"/>
  <c r="AL76" i="18" a="1"/>
  <c r="BP109" i="18" a="1"/>
  <c r="AM85" i="18" a="1"/>
  <c r="H102" i="18" a="1"/>
  <c r="AN67" i="18" a="1"/>
  <c r="BC94" i="18" a="1"/>
  <c r="BI98" i="18" a="1"/>
  <c r="S19" i="18" a="1"/>
  <c r="Q98" i="18" a="1"/>
  <c r="Y102" i="18" a="1"/>
  <c r="AJ74" i="18" a="1"/>
  <c r="U105" i="18" a="1"/>
  <c r="BD63" i="18" a="1"/>
  <c r="J108" i="18" a="1"/>
  <c r="F55" i="18" a="1"/>
  <c r="BC100" i="18" a="1"/>
  <c r="AP97" i="18" a="1"/>
  <c r="BG69" i="18" a="1"/>
  <c r="E99" i="18" a="1"/>
  <c r="O28" i="18" a="1"/>
  <c r="X102" i="18" a="1"/>
  <c r="BP100" i="18" a="1"/>
  <c r="BG61" i="18" a="1"/>
  <c r="AL94" i="18" a="1"/>
  <c r="AQ78" i="18" a="1"/>
  <c r="BI67" i="18" a="1"/>
  <c r="AU16" i="18" a="1"/>
  <c r="AL84" i="18" a="1"/>
  <c r="M90" i="18" a="1"/>
  <c r="AM105" i="18" a="1"/>
  <c r="BI80" i="18" a="1"/>
  <c r="AZ108" i="18" a="1"/>
  <c r="M54" i="18" a="1"/>
  <c r="U43" i="18" a="1"/>
  <c r="BC102" i="18" a="1"/>
  <c r="Y48" i="18" a="1"/>
  <c r="Q8" i="18" a="1"/>
  <c r="U55" i="18" a="1"/>
  <c r="D21" i="18" a="1"/>
  <c r="BN55" i="18" a="1"/>
  <c r="M67" i="18" a="1"/>
  <c r="E19" i="18" a="1"/>
  <c r="AL109" i="18" a="1"/>
  <c r="AO111" i="18" a="1"/>
  <c r="AA40" i="18" a="1"/>
  <c r="AQ74" i="18" a="1"/>
  <c r="BE107" i="18" a="1"/>
  <c r="R88" i="18" a="1"/>
  <c r="BO40" i="18" a="1"/>
  <c r="U37" i="18" a="1"/>
  <c r="AI58" i="18" a="1"/>
  <c r="S96" i="18" a="1"/>
  <c r="AT94" i="18" a="1"/>
  <c r="BP87" i="18" a="1"/>
  <c r="Z92" i="18" a="1"/>
  <c r="K27" i="18" a="1"/>
  <c r="AM109" i="18" a="1"/>
  <c r="AC68" i="18" a="1"/>
  <c r="AL16" i="18" a="1"/>
  <c r="BI111" i="18" a="1"/>
  <c r="AM98" i="18" a="1"/>
  <c r="BN94" i="18" a="1"/>
  <c r="K72" i="18" a="1"/>
  <c r="BJ22" i="18" a="1"/>
  <c r="AC7" i="18" a="1"/>
  <c r="BD17" i="18" a="1"/>
  <c r="BK60" i="18" a="1"/>
  <c r="G84" i="18" a="1"/>
  <c r="AN56" i="18" a="1"/>
  <c r="AM43" i="18" a="1"/>
  <c r="AF38" i="18" a="1"/>
  <c r="N81" i="18" a="1"/>
  <c r="Q76" i="18" a="1"/>
  <c r="AQ9" i="18" a="1"/>
  <c r="AX57" i="18" a="1"/>
  <c r="N62" i="18" a="1"/>
  <c r="O71" i="18" a="1"/>
  <c r="S14" i="18" a="1"/>
  <c r="BD87" i="18" a="1"/>
  <c r="C39" i="18" a="1"/>
  <c r="BA16" i="18" a="1"/>
  <c r="AH62" i="18" a="1"/>
  <c r="J93" i="18" a="1"/>
  <c r="BR48" i="18" a="1"/>
  <c r="AH61" i="18" a="1"/>
  <c r="Z30" i="18" a="1"/>
  <c r="Q61" i="18" a="1"/>
  <c r="H67" i="18" a="1"/>
  <c r="BN97" i="18" a="1"/>
  <c r="H91" i="18" a="1"/>
  <c r="AM66" i="18" a="1"/>
  <c r="D65" i="18" a="1"/>
  <c r="AI54" i="18" a="1"/>
  <c r="BL12" i="18" a="1"/>
  <c r="AS44" i="18" a="1"/>
  <c r="E9" i="18" a="1"/>
  <c r="O48" i="18" a="1"/>
  <c r="BC104" i="18" a="1"/>
  <c r="R96" i="18" a="1"/>
  <c r="BA24" i="18" a="1"/>
  <c r="K110" i="18" a="1"/>
  <c r="AI72" i="18" a="1"/>
  <c r="N37" i="18" a="1"/>
  <c r="BJ50" i="18" a="1"/>
  <c r="AM84" i="18" a="1"/>
  <c r="O94" i="18" a="1"/>
  <c r="AH44" i="18" a="1"/>
  <c r="BH107" i="18" a="1"/>
  <c r="BO86" i="18" a="1"/>
  <c r="AZ64" i="18" a="1"/>
  <c r="AP94" i="18" a="1"/>
  <c r="BB100" i="18" a="1"/>
  <c r="X37" i="18" a="1"/>
  <c r="D95" i="18" a="1"/>
  <c r="BH109" i="18" a="1"/>
  <c r="AU55" i="18" a="1"/>
  <c r="AQ86" i="18" a="1"/>
  <c r="BN75" i="18" a="1"/>
  <c r="AJ25" i="18" a="1"/>
  <c r="N26" i="18" a="1"/>
  <c r="AA90" i="18" a="1"/>
  <c r="AX84" i="18" a="1"/>
  <c r="AO79" i="18" a="1"/>
  <c r="BE75" i="18" a="1"/>
  <c r="AJ52" i="18" a="1"/>
  <c r="AC98" i="18" a="1"/>
  <c r="BB26" i="18" a="1"/>
  <c r="AJ77" i="18" a="1"/>
  <c r="BE97" i="18" a="1"/>
  <c r="AT96" i="18" a="1"/>
  <c r="AM25" i="18" a="1"/>
  <c r="G96" i="18" a="1"/>
  <c r="F82" i="18" a="1"/>
  <c r="BE44" i="18" a="1"/>
  <c r="Y69" i="18" a="1"/>
  <c r="AI109" i="18" a="1"/>
  <c r="O91" i="18" a="1"/>
  <c r="BN53" i="18" a="1"/>
  <c r="AM86" i="18" a="1"/>
  <c r="BD103" i="18" a="1"/>
  <c r="U27" i="18" a="1"/>
  <c r="D98" i="18" a="1"/>
  <c r="BR111" i="18" a="1"/>
  <c r="BR25" i="18" a="1"/>
  <c r="AU35" i="18" a="1"/>
  <c r="BI85" i="18" a="1"/>
  <c r="BO9" i="18" a="1"/>
  <c r="AS61" i="18" a="1"/>
  <c r="AT27" i="18" a="1"/>
  <c r="AG105" i="18" a="1"/>
  <c r="AL53" i="18" a="1"/>
  <c r="AA57" i="18" a="1"/>
  <c r="AM65" i="18" a="1"/>
  <c r="D51" i="18" a="1"/>
  <c r="AF80" i="18" a="1"/>
  <c r="BO11" i="18" a="1"/>
  <c r="BN110" i="18" a="1"/>
  <c r="BG84" i="18" a="1"/>
  <c r="AI104" i="18" a="1"/>
  <c r="AW96" i="18" a="1"/>
  <c r="AV53" i="18" a="1"/>
  <c r="AA43" i="18" a="1"/>
  <c r="L56" i="18" a="1"/>
  <c r="BB61" i="18" a="1"/>
  <c r="BO49" i="18" a="1"/>
  <c r="AJ57" i="18" a="1"/>
  <c r="AG44" i="18" a="1"/>
  <c r="X63" i="18" a="1"/>
  <c r="E64" i="18" a="1"/>
  <c r="AN88" i="18" a="1"/>
  <c r="O80" i="18" a="1"/>
  <c r="AL65" i="18" a="1"/>
  <c r="AG43" i="18" a="1"/>
  <c r="BQ78" i="18" a="1"/>
  <c r="AT91" i="18" a="1"/>
  <c r="R112" i="18" a="1"/>
  <c r="AX109" i="18" a="1"/>
  <c r="BE13" i="18" a="1"/>
  <c r="AL21" i="18" a="1"/>
  <c r="N94" i="18" a="1"/>
  <c r="C104" i="18" a="1"/>
  <c r="Y95" i="18" a="1"/>
  <c r="AB111" i="18" a="1"/>
  <c r="U60" i="18" a="1"/>
  <c r="J83" i="18" a="1"/>
  <c r="T64" i="18" a="1"/>
  <c r="AV8" i="18" a="1"/>
  <c r="BO104" i="18" a="1"/>
  <c r="AZ61" i="18" a="1"/>
  <c r="Q102" i="18" a="1"/>
  <c r="Z53" i="18" a="1"/>
  <c r="M104" i="18" a="1"/>
  <c r="AJ97" i="18" a="1"/>
  <c r="AO95" i="18" a="1"/>
  <c r="AQ43" i="18" a="1"/>
  <c r="AF79" i="18" a="1"/>
  <c r="BA41" i="18" a="1"/>
  <c r="BI108" i="18" a="1"/>
  <c r="BN105" i="18" a="1"/>
  <c r="BB95" i="18" a="1"/>
  <c r="AH29" i="18" a="1"/>
  <c r="AO96" i="18" a="1"/>
  <c r="BB101" i="18" a="1"/>
  <c r="AP70" i="18" a="1"/>
  <c r="BA27" i="18" a="1"/>
  <c r="K55" i="18" a="1"/>
  <c r="BN77" i="18" a="1"/>
  <c r="Q95" i="18" a="1"/>
  <c r="Q43" i="18" a="1"/>
  <c r="V37" i="18" a="1"/>
  <c r="BK96" i="18" a="1"/>
  <c r="BO50" i="18" a="1"/>
  <c r="AC61" i="18" a="1"/>
  <c r="AJ21" i="18" a="1"/>
  <c r="BS95" i="18" a="1"/>
  <c r="AI93" i="18" a="1"/>
  <c r="BA28" i="18" a="1"/>
  <c r="N99" i="18" a="1"/>
  <c r="G63" i="18" a="1"/>
  <c r="BQ89" i="18" a="1"/>
  <c r="BK24" i="18" a="1"/>
  <c r="Z26" i="18" a="1"/>
  <c r="AX22" i="18" a="1"/>
  <c r="V46" i="18" a="1"/>
  <c r="BD54" i="18" a="1"/>
  <c r="BD74" i="18" a="1"/>
  <c r="AV97" i="18" a="1"/>
  <c r="N68" i="18" a="1"/>
  <c r="AL52" i="18" a="1"/>
  <c r="AJ56" i="18" a="1"/>
  <c r="AB73" i="18" a="1"/>
  <c r="BR97" i="18" a="1"/>
  <c r="C99" i="18" a="1"/>
  <c r="BI106" i="18" a="1"/>
  <c r="BH79" i="18" a="1"/>
  <c r="AI52" i="18" a="1"/>
  <c r="BL74" i="18" a="1"/>
  <c r="AM111" i="18" a="1"/>
  <c r="BB97" i="18" a="1"/>
  <c r="AG72" i="18" a="1"/>
  <c r="F101" i="18" a="1"/>
  <c r="AC65" i="18" a="1"/>
  <c r="BK85" i="18" a="1"/>
  <c r="BP74" i="18" a="1"/>
  <c r="AQ106" i="18" a="1"/>
  <c r="AQ40" i="18" a="1"/>
  <c r="AP79" i="18" a="1"/>
  <c r="AC29" i="18" a="1"/>
  <c r="BL40" i="18" a="1"/>
  <c r="AA16" i="18" a="1"/>
  <c r="BN95" i="18" a="1"/>
  <c r="AG31" i="18" a="1"/>
  <c r="AS40" i="18" a="1"/>
  <c r="Y63" i="18" a="1"/>
  <c r="AV99" i="18" a="1"/>
  <c r="AA62" i="18" a="1"/>
  <c r="BA82" i="18" a="1"/>
  <c r="BS101" i="18" a="1"/>
  <c r="O99" i="18" a="1"/>
  <c r="AT51" i="18" a="1"/>
  <c r="BP7" i="18" a="1"/>
  <c r="AE6" i="18" a="1"/>
  <c r="AT76" i="18" a="1"/>
  <c r="BA7" i="18" a="1"/>
  <c r="AJ45" i="18" a="1"/>
  <c r="BL68" i="18" a="1"/>
  <c r="AO39" i="18" a="1"/>
  <c r="AA33" i="18" a="1"/>
  <c r="U18" i="18" a="1"/>
  <c r="V35" i="18" a="1"/>
  <c r="AH88" i="18" a="1"/>
  <c r="BS63" i="18" a="1"/>
  <c r="AI111" i="18" a="1"/>
  <c r="AZ53" i="18" a="1"/>
  <c r="BO93" i="18" a="1"/>
  <c r="AV108" i="18" a="1"/>
  <c r="AB49" i="18" a="1"/>
  <c r="T108" i="18" a="1"/>
  <c r="R59" i="18" a="1"/>
  <c r="AA87" i="18" a="1"/>
  <c r="AU39" i="18" a="1"/>
  <c r="BA94" i="18" a="1"/>
  <c r="BK104" i="18" a="1"/>
  <c r="AL75" i="18" a="1"/>
  <c r="AJ85" i="18" a="1"/>
  <c r="BJ69" i="18" a="1"/>
  <c r="AH16" i="18" a="1"/>
  <c r="R97" i="18" a="1"/>
  <c r="AO46" i="18" a="1"/>
  <c r="AN110" i="18" a="1"/>
  <c r="H96" i="18" a="1"/>
  <c r="BN32" i="18" a="1"/>
  <c r="BC99" i="18" a="1"/>
  <c r="BJ55" i="18" a="1"/>
  <c r="AT45" i="18" a="1"/>
  <c r="O76" i="18" a="1"/>
  <c r="V67" i="18" a="1"/>
  <c r="BD89" i="18" a="1"/>
  <c r="C19" i="18" a="1"/>
  <c r="AB24" i="18" a="1"/>
  <c r="M32" i="18" a="1"/>
  <c r="M46" i="18" a="1"/>
  <c r="R99" i="18" a="1"/>
  <c r="AT103" i="18" a="1"/>
  <c r="AH102" i="18" a="1"/>
  <c r="BI89" i="18" a="1"/>
  <c r="BJ109" i="18" a="1"/>
  <c r="R11" i="18" a="1"/>
  <c r="AA53" i="18" a="1"/>
  <c r="AF6" i="18" a="1"/>
  <c r="T67" i="18" a="1"/>
  <c r="BC33" i="18" a="1"/>
  <c r="G80" i="18" a="1"/>
  <c r="AL9" i="18" a="1"/>
  <c r="AA24" i="18" a="1"/>
  <c r="BJ96" i="18" a="1"/>
  <c r="AN61" i="18" a="1"/>
  <c r="AB8" i="18" a="1"/>
  <c r="BC9" i="18" a="1"/>
  <c r="AQ91" i="18" a="1"/>
  <c r="AJ91" i="18" a="1"/>
  <c r="BL10" i="18" a="1"/>
  <c r="AE104" i="18" a="1"/>
  <c r="BD100" i="18" a="1"/>
  <c r="AE29" i="18" a="1"/>
  <c r="BE54" i="18" a="1"/>
  <c r="M98" i="18" a="1"/>
  <c r="BL33" i="18" a="1"/>
  <c r="BG97" i="18" a="1"/>
  <c r="O38" i="18" a="1"/>
  <c r="BQ87" i="18" a="1"/>
  <c r="AJ104" i="18" a="1"/>
  <c r="AA100" i="18" a="1"/>
  <c r="T23" i="18" a="1"/>
  <c r="BN74" i="18" a="1"/>
  <c r="S52" i="18" a="1"/>
  <c r="AX93" i="18" a="1"/>
  <c r="AB7" i="18" a="1"/>
  <c r="Y17" i="18" a="1"/>
  <c r="AG51" i="18" a="1"/>
  <c r="BP108" i="18" a="1"/>
  <c r="AP83" i="18" a="1"/>
  <c r="BE28" i="18" a="1"/>
  <c r="BJ63" i="18" a="1"/>
  <c r="AL95" i="18" a="1"/>
  <c r="BB71" i="18" a="1"/>
  <c r="L103" i="18" a="1"/>
  <c r="AV102" i="18" a="1"/>
  <c r="AN54" i="18" a="1"/>
  <c r="BP18" i="18" a="1"/>
  <c r="K6" i="18" a="1"/>
  <c r="BH87" i="18" a="1"/>
  <c r="K28" i="18" a="1"/>
  <c r="C82" i="18" a="1"/>
  <c r="AZ101" i="18" a="1"/>
  <c r="AM75" i="18" a="1"/>
  <c r="AO41" i="18" a="1"/>
  <c r="BA20" i="18" a="1"/>
  <c r="BR51" i="18" a="1"/>
  <c r="AL46" i="18" a="1"/>
  <c r="BK78" i="18" a="1"/>
  <c r="AE85" i="18" a="1"/>
  <c r="AU89" i="18" a="1"/>
  <c r="N103" i="18" a="1"/>
  <c r="D53" i="18" a="1"/>
  <c r="M77" i="18" a="1"/>
  <c r="BA32" i="18" a="1"/>
  <c r="AW80" i="18" a="1"/>
  <c r="BE49" i="18" a="1"/>
  <c r="BD97" i="18" a="1"/>
  <c r="AF83" i="18" a="1"/>
  <c r="M84" i="18" a="1"/>
  <c r="AN80" i="18" a="1"/>
  <c r="S79" i="18" a="1"/>
  <c r="C103" i="18" a="1"/>
  <c r="D8" i="18" a="1"/>
  <c r="BQ111" i="18" a="1"/>
  <c r="O16" i="18" a="1"/>
  <c r="AG74" i="18" a="1"/>
  <c r="BH97" i="18" a="1"/>
  <c r="AI102" i="18" a="1"/>
  <c r="H30" i="18" a="1"/>
  <c r="AE83" i="18" a="1"/>
  <c r="BG5" i="18" a="1"/>
  <c r="BQ23" i="18" a="1"/>
  <c r="T65" i="18" a="1"/>
  <c r="V106" i="18" a="1"/>
  <c r="O68" i="18" a="1"/>
  <c r="BS67" i="18" a="1"/>
  <c r="BS46" i="18" a="1"/>
  <c r="AW77" i="18" a="1"/>
  <c r="AS107" i="18" a="1"/>
  <c r="Q35" i="18" a="1"/>
  <c r="BH63" i="18" a="1"/>
  <c r="X22" i="18" a="1"/>
  <c r="AO61" i="18" a="1"/>
  <c r="AB55" i="18" a="1"/>
  <c r="BD101" i="18" a="1"/>
  <c r="R95" i="18" a="1"/>
  <c r="BQ59" i="18" a="1"/>
  <c r="U87" i="18" a="1"/>
  <c r="AA107" i="18" a="1"/>
  <c r="AU85" i="18" a="1"/>
  <c r="AB81" i="18" a="1"/>
  <c r="BP6" i="18" a="1"/>
  <c r="BN60" i="18" a="1"/>
  <c r="Q46" i="18" a="1"/>
  <c r="BS68" i="18" a="1"/>
  <c r="AZ102" i="18" a="1"/>
  <c r="BD80" i="18" a="1"/>
  <c r="AB68" i="18" a="1"/>
  <c r="AM6" i="18" a="1"/>
  <c r="BS26" i="18" a="1"/>
  <c r="X94" i="18" a="1"/>
  <c r="AJ112" i="18" a="1"/>
  <c r="AF77" i="18" a="1"/>
  <c r="X79" i="18" a="1"/>
  <c r="BB98" i="18" a="1"/>
  <c r="D57" i="18" a="1"/>
  <c r="BR10" i="18" a="1"/>
  <c r="AP106" i="18" a="1"/>
  <c r="AN43" i="18" a="1"/>
  <c r="AL83" i="18" a="1"/>
  <c r="V20" i="18" a="1"/>
  <c r="Z17" i="18" a="1"/>
  <c r="AG26" i="18" a="1"/>
  <c r="AJ92" i="18" a="1"/>
  <c r="C67" i="18" a="1"/>
  <c r="O34" i="18" a="1"/>
  <c r="J71" i="18" a="1"/>
  <c r="AH41" i="18" a="1"/>
  <c r="AZ81" i="18" a="1"/>
  <c r="H83" i="18" a="1"/>
  <c r="AT75" i="18" a="1"/>
  <c r="AA111" i="18" a="1"/>
  <c r="S57" i="18" a="1"/>
  <c r="E106" i="18" a="1"/>
  <c r="BI14" i="18" a="1"/>
  <c r="AW107" i="18" a="1"/>
  <c r="AJ99" i="18" a="1"/>
  <c r="AI37" i="18" a="1"/>
  <c r="AI107" i="18" a="1"/>
  <c r="Z89" i="18" a="1"/>
  <c r="BN36" i="18" a="1"/>
  <c r="AA10" i="18" a="1"/>
  <c r="AH79" i="18" a="1"/>
  <c r="BI93" i="18" a="1"/>
  <c r="D79" i="18" a="1"/>
  <c r="AA109" i="18" a="1"/>
  <c r="Q96" i="18" a="1"/>
  <c r="C71" i="18" a="1"/>
  <c r="AX67" i="18" a="1"/>
  <c r="J99" i="18" a="1"/>
  <c r="H68" i="18" a="1"/>
  <c r="BQ82" i="18" a="1"/>
  <c r="BP20" i="18" a="1"/>
  <c r="S69" i="18" a="1"/>
  <c r="M97" i="18" a="1"/>
  <c r="BN67" i="18" a="1"/>
  <c r="L58" i="18" a="1"/>
  <c r="BK43" i="18" a="1"/>
  <c r="AC104" i="18" a="1"/>
  <c r="BL101" i="18" a="1"/>
  <c r="AW56" i="18" a="1"/>
  <c r="X5" i="18" a="1"/>
  <c r="BR9" i="18" a="1"/>
  <c r="K37" i="18" a="1"/>
  <c r="AS48" i="18" a="1"/>
  <c r="AC10" i="18" a="1"/>
  <c r="V74" i="18" a="1"/>
  <c r="R71" i="18" a="1"/>
  <c r="AM57" i="18" a="1"/>
  <c r="Q30" i="18" a="1"/>
  <c r="U79" i="18" a="1"/>
  <c r="AW66" i="18" a="1"/>
  <c r="AX75" i="18" a="1"/>
  <c r="BG73" i="18" a="1"/>
  <c r="T99" i="18" a="1"/>
  <c r="J109" i="18" a="1"/>
  <c r="AG81" i="18" a="1"/>
  <c r="AN51" i="18" a="1"/>
  <c r="BH75" i="18" a="1"/>
  <c r="BR109" i="18" a="1"/>
  <c r="BS97" i="18" a="1"/>
  <c r="AV79" i="18" a="1"/>
  <c r="AP101" i="18" a="1"/>
  <c r="AJ41" i="18" a="1"/>
  <c r="F41" i="18" a="1"/>
  <c r="BO79" i="18" a="1"/>
  <c r="AP82" i="18" a="1"/>
  <c r="Y70" i="18" a="1"/>
  <c r="L109" i="18" a="1"/>
  <c r="L61" i="18" a="1"/>
  <c r="AH21" i="18" a="1"/>
  <c r="BO70" i="18" a="1"/>
  <c r="U67" i="18" a="1"/>
  <c r="AM108" i="18" a="1"/>
  <c r="S103" i="18" a="1"/>
  <c r="Y96" i="18" a="1"/>
  <c r="U102" i="18" a="1"/>
  <c r="BO103" i="18" a="1"/>
  <c r="L38" i="18" a="1"/>
  <c r="AA7" i="18" a="1"/>
  <c r="U107" i="18" a="1"/>
  <c r="AZ44" i="18" a="1"/>
  <c r="K98" i="18" a="1"/>
  <c r="BS20" i="18" a="1"/>
  <c r="E31" i="18" a="1"/>
  <c r="BH82" i="18" a="1"/>
  <c r="AN8" i="18" a="1"/>
  <c r="AO60" i="18" a="1"/>
  <c r="BD15" i="18" a="1"/>
  <c r="BB54" i="18" a="1"/>
  <c r="AS86" i="18" a="1"/>
  <c r="D64" i="18" a="1"/>
  <c r="BN96" i="18" a="1"/>
  <c r="AU92" i="18" a="1"/>
  <c r="AM87" i="18" a="1"/>
  <c r="D76" i="18" a="1"/>
  <c r="BS75" i="18" a="1"/>
  <c r="C61" i="18" a="1"/>
  <c r="AO30" i="18" a="1"/>
  <c r="AV83" i="18" a="1"/>
  <c r="AM96" i="18" a="1"/>
  <c r="Z5" i="18" a="1"/>
  <c r="R37" i="18" a="1"/>
  <c r="BL53" i="18" a="1"/>
  <c r="AE33" i="18" a="1"/>
  <c r="BK41" i="18" a="1"/>
  <c r="BD22" i="18" a="1"/>
  <c r="N40" i="18" a="1"/>
  <c r="AH93" i="18" a="1"/>
  <c r="X54" i="18" a="1"/>
  <c r="V34" i="18" a="1"/>
  <c r="AO25" i="18" a="1"/>
  <c r="BJ17" i="18" a="1"/>
  <c r="AL102" i="18" a="1"/>
  <c r="BP96" i="18" a="1"/>
  <c r="E78" i="18" a="1"/>
  <c r="AC26" i="18" a="1"/>
  <c r="Y46" i="18" a="1"/>
  <c r="Z91" i="18" a="1"/>
  <c r="AN76" i="18" a="1"/>
  <c r="BQ71" i="18" a="1"/>
  <c r="BQ5" i="18" a="1"/>
  <c r="R7" i="18" a="1"/>
  <c r="Q109" i="18" a="1"/>
  <c r="H21" i="18" a="1"/>
  <c r="AG10" i="18" a="1"/>
  <c r="BP46" i="18" a="1"/>
  <c r="BK10" i="18" a="1"/>
  <c r="AA25" i="18" a="1"/>
  <c r="BK17" i="18" a="1"/>
  <c r="AH55" i="18" a="1"/>
  <c r="S62" i="18" a="1"/>
  <c r="AG109" i="18" a="1"/>
  <c r="BD108" i="18" a="1"/>
  <c r="N51" i="18" a="1"/>
  <c r="BQ7" i="18" a="1"/>
  <c r="AS59" i="18" a="1"/>
  <c r="AG102" i="18" a="1"/>
  <c r="X98" i="18" a="1"/>
  <c r="AC80" i="18" a="1"/>
  <c r="T105" i="18" a="1"/>
  <c r="AW57" i="18" a="1"/>
  <c r="BD29" i="18" a="1"/>
  <c r="F51" i="18" a="1"/>
  <c r="D105" i="18" a="1"/>
  <c r="AZ106" i="18" a="1"/>
  <c r="BI73" i="18" a="1"/>
  <c r="BQ74" i="18" a="1"/>
  <c r="AO99" i="18" a="1"/>
  <c r="AE101" i="18" a="1"/>
  <c r="BR108" i="18" a="1"/>
  <c r="BA108" i="18" a="1"/>
  <c r="G26" i="18" a="1"/>
  <c r="AT109" i="18" a="1"/>
  <c r="BS77" i="18" a="1"/>
  <c r="BA87" i="18" a="1"/>
  <c r="U22" i="18" a="1"/>
  <c r="L110" i="18" a="1"/>
  <c r="BS44" i="18" a="1"/>
  <c r="AT36" i="18" a="1"/>
  <c r="Y101" i="18" a="1"/>
  <c r="U76" i="18" a="1"/>
  <c r="D17" i="18" a="1"/>
  <c r="AL103" i="18" a="1"/>
  <c r="K47" i="18" a="1"/>
  <c r="BD42" i="18" a="1"/>
  <c r="BA57" i="18" a="1"/>
  <c r="M85" i="18" a="1"/>
  <c r="AV49" i="18" a="1"/>
  <c r="X83" i="18" a="1"/>
  <c r="AL36" i="18" a="1"/>
  <c r="AZ76" i="18" a="1"/>
  <c r="U15" i="18" a="1"/>
  <c r="AJ17" i="18" a="1"/>
  <c r="Z81" i="18" a="1"/>
  <c r="F65" i="18" a="1"/>
  <c r="X19" i="18" a="1"/>
  <c r="BG100" i="18" a="1"/>
  <c r="H25" i="18" a="1"/>
  <c r="AS67" i="18" a="1"/>
  <c r="Q45" i="18" a="1"/>
  <c r="AQ23" i="18" a="1"/>
  <c r="Z74" i="18" a="1"/>
  <c r="M36" i="18" a="1"/>
  <c r="AP87" i="18" a="1"/>
  <c r="F81" i="18" a="1"/>
  <c r="BJ37" i="18" a="1"/>
  <c r="C109" i="18" a="1"/>
  <c r="AM20" i="18" a="1"/>
  <c r="AF35" i="18" a="1"/>
  <c r="AO44" i="18" a="1"/>
  <c r="BI81" i="18" a="1"/>
  <c r="G97" i="18" a="1"/>
  <c r="AI24" i="18" a="1"/>
  <c r="AC111" i="18" a="1"/>
  <c r="AB74" i="18" a="1"/>
  <c r="BJ76" i="18" a="1"/>
  <c r="E94" i="18" a="1"/>
  <c r="M105" i="18" a="1"/>
  <c r="H109" i="18" a="1"/>
  <c r="BR13" i="18" a="1"/>
  <c r="BK98" i="18" a="1"/>
  <c r="BD106" i="18" a="1"/>
  <c r="BR88" i="18" a="1"/>
  <c r="AT48" i="18" a="1"/>
  <c r="BG22" i="18" a="1"/>
  <c r="M50" i="18" a="1"/>
  <c r="AC73" i="18" a="1"/>
  <c r="AO108" i="18" a="1"/>
  <c r="AP39" i="18" a="1"/>
  <c r="AH68" i="18" a="1"/>
  <c r="C11" i="18" a="1"/>
  <c r="M37" i="18" a="1"/>
  <c r="BQ97" i="18" a="1"/>
  <c r="AC43" i="18" a="1"/>
  <c r="AV80" i="18" a="1"/>
  <c r="BI54" i="18" a="1"/>
  <c r="BP27" i="18" a="1"/>
  <c r="L17" i="18" a="1"/>
  <c r="AF37" i="18" a="1"/>
  <c r="M74" i="18" a="1"/>
  <c r="S46" i="18" a="1"/>
  <c r="AN9" i="18" a="1"/>
  <c r="BD85" i="18" a="1"/>
  <c r="BJ19" i="18" a="1"/>
  <c r="D23" i="18" a="1"/>
  <c r="L68" i="18" a="1"/>
  <c r="AN94" i="18" a="1"/>
  <c r="AP38" i="18" a="1"/>
  <c r="AT16" i="18" a="1"/>
  <c r="M100" i="18" a="1"/>
  <c r="BH38" i="18" a="1"/>
  <c r="AJ53" i="18" a="1"/>
  <c r="BR6" i="18" a="1"/>
  <c r="U21" i="18" a="1"/>
  <c r="J60" i="18" a="1"/>
  <c r="Q17" i="18" a="1"/>
  <c r="AT10" i="18" a="1"/>
  <c r="N70" i="18" a="1"/>
  <c r="L79" i="18" a="1"/>
  <c r="BP73" i="18" a="1"/>
  <c r="AU110" i="18" a="1"/>
  <c r="BJ48" i="18" a="1"/>
  <c r="BB35" i="18" a="1"/>
  <c r="AZ91" i="18" a="1"/>
  <c r="AI94" i="18" a="1"/>
  <c r="AF15" i="18" a="1"/>
  <c r="BA26" i="18" a="1"/>
  <c r="X107" i="18" a="1"/>
  <c r="H8" i="18" a="1"/>
  <c r="AE25" i="18" a="1"/>
  <c r="AJ109" i="18" a="1"/>
  <c r="D103" i="18" a="1"/>
  <c r="S24" i="18" a="1"/>
  <c r="BG111" i="18" a="1"/>
  <c r="R85" i="18" a="1"/>
  <c r="Z95" i="18" a="1"/>
  <c r="T44" i="18" a="1"/>
  <c r="N56" i="18" a="1"/>
  <c r="AL66" i="18" a="1"/>
  <c r="F13" i="18" a="1"/>
  <c r="AX28" i="18" a="1"/>
  <c r="N19" i="18" a="1"/>
  <c r="V55" i="18" a="1"/>
  <c r="AU73" i="18" a="1"/>
  <c r="BQ79" i="18" a="1"/>
  <c r="AC54" i="18" a="1"/>
  <c r="S98" i="18" a="1"/>
  <c r="AA68" i="18" a="1"/>
  <c r="AW7" i="18" a="1"/>
  <c r="AW41" i="18" a="1"/>
  <c r="AC101" i="18" a="1"/>
  <c r="X59" i="18" a="1"/>
  <c r="BJ13" i="18" a="1"/>
  <c r="BS105" i="18" a="1"/>
  <c r="BA98" i="18" a="1"/>
  <c r="BO91" i="18" a="1"/>
  <c r="AA58" i="18" a="1"/>
  <c r="BC18" i="18" a="1"/>
  <c r="BI56" i="18" a="1"/>
  <c r="AI103" i="18" a="1"/>
  <c r="H77" i="18" a="1"/>
  <c r="D48" i="18" a="1"/>
  <c r="F99" i="18" a="1"/>
  <c r="O92" i="18" a="1"/>
  <c r="M76" i="18" a="1"/>
  <c r="BQ62" i="18" a="1"/>
  <c r="BA89" i="18" a="1"/>
  <c r="BR85" i="18" a="1"/>
  <c r="Y83" i="18" a="1"/>
  <c r="BO63" i="18" a="1"/>
  <c r="AX47" i="18" a="1"/>
  <c r="BJ56" i="18" a="1"/>
  <c r="BL100" i="18" a="1"/>
  <c r="AE59" i="18" a="1"/>
  <c r="BS52" i="18" a="1"/>
  <c r="L42" i="18" a="1"/>
  <c r="BH56" i="18" a="1"/>
  <c r="AX85" i="18" a="1"/>
  <c r="T90" i="18" a="1"/>
  <c r="BL77" i="18" a="1"/>
  <c r="J95" i="18" a="1"/>
  <c r="V111" i="18" a="1"/>
  <c r="AW6" i="18" a="1"/>
  <c r="V66" i="18" a="1"/>
  <c r="BJ59" i="18" a="1"/>
  <c r="BH34" i="18" a="1"/>
  <c r="AV76" i="18" a="1"/>
  <c r="X55" i="18" a="1"/>
  <c r="BG102" i="18" a="1"/>
  <c r="H108" i="18" a="1"/>
  <c r="BO60" i="18" a="1"/>
  <c r="AM104" i="18" a="1"/>
  <c r="T81" i="18" a="1"/>
  <c r="AW97" i="18" a="1"/>
  <c r="AC102" i="18" a="1"/>
  <c r="M13" i="18" a="1"/>
  <c r="AI70" i="18" a="1"/>
  <c r="Z40" i="18" a="1"/>
  <c r="BB42" i="18" a="1"/>
  <c r="S15" i="18" a="1"/>
  <c r="T107" i="18" a="1"/>
  <c r="BK76" i="18" a="1"/>
  <c r="V53" i="18" a="1"/>
  <c r="Z111" i="18" a="1"/>
  <c r="BC59" i="18" a="1"/>
  <c r="BS65" i="18" a="1"/>
  <c r="AO13" i="18" a="1"/>
  <c r="J15" i="18" a="1"/>
  <c r="AW29" i="18" a="1"/>
  <c r="R111" i="18" a="1"/>
  <c r="BL86" i="18" a="1"/>
  <c r="AJ82" i="18" a="1"/>
  <c r="S54" i="18" a="1"/>
  <c r="D89" i="18" a="1"/>
  <c r="N32" i="18" a="1"/>
  <c r="BQ70" i="18" a="1"/>
  <c r="AC49" i="18" a="1"/>
  <c r="M94" i="18" a="1"/>
  <c r="AI87" i="18" a="1"/>
  <c r="BJ107" i="18" a="1"/>
  <c r="R40" i="18" a="1"/>
  <c r="R72" i="18" a="1"/>
  <c r="K104" i="18" a="1"/>
  <c r="BN107" i="18" a="1"/>
  <c r="BD51" i="18" a="1"/>
  <c r="BG40" i="18" a="1"/>
  <c r="BI83" i="18" a="1"/>
  <c r="AW16" i="18" a="1"/>
  <c r="AZ74" i="18" a="1"/>
  <c r="Q24" i="18" a="1"/>
  <c r="AJ9" i="18" a="1"/>
  <c r="AP111" i="18" a="1"/>
  <c r="G111" i="18" a="1"/>
  <c r="BS12" i="18" a="1"/>
  <c r="AH85" i="18" a="1"/>
  <c r="BR71" i="18" a="1"/>
  <c r="AU74" i="18" a="1"/>
  <c r="N107" i="18" a="1"/>
  <c r="K21" i="18" a="1"/>
  <c r="O74" i="18" a="1"/>
  <c r="V23" i="18" a="1"/>
  <c r="AG11" i="18" a="1"/>
  <c r="AZ47" i="18" a="1"/>
  <c r="AN30" i="18" a="1"/>
  <c r="R84" i="18" a="1"/>
  <c r="C81" i="18" a="1"/>
  <c r="AA82" i="18" a="1"/>
  <c r="O100" i="18" a="1"/>
  <c r="BR18" i="18" a="1"/>
  <c r="AP52" i="18" a="1"/>
  <c r="Q107" i="18" a="1"/>
  <c r="BC103" i="18" a="1"/>
  <c r="BC89" i="18" a="1"/>
  <c r="X76" i="18" a="1"/>
  <c r="BS14" i="18" a="1"/>
  <c r="C29" i="18" a="1"/>
  <c r="AO10" i="18" a="1"/>
  <c r="AU36" i="18" a="1"/>
  <c r="R110" i="18" a="1"/>
  <c r="BB55" i="18" a="1"/>
  <c r="AI12" i="18" a="1"/>
  <c r="Y18" i="18" a="1"/>
  <c r="BL72" i="18" a="1"/>
  <c r="F105" i="18" a="1"/>
  <c r="J79" i="18" a="1"/>
  <c r="D69" i="18" a="1"/>
  <c r="AS9" i="18" a="1"/>
  <c r="AV104" i="18" a="1"/>
  <c r="BD30" i="18" a="1"/>
  <c r="X7" i="18" a="1"/>
  <c r="R36" i="18" a="1"/>
  <c r="AU106" i="18" a="1"/>
  <c r="G74" i="18" a="1"/>
  <c r="AI35" i="18" a="1"/>
  <c r="J13" i="18" a="1"/>
  <c r="AP75" i="18" a="1"/>
  <c r="AM100" i="18" a="1"/>
  <c r="AC32" i="18" a="1"/>
  <c r="G79" i="18" a="1"/>
  <c r="BS102" i="18" a="1"/>
  <c r="Y103" i="18" a="1"/>
  <c r="AS73" i="18" a="1"/>
  <c r="BO37" i="18" a="1"/>
  <c r="Z70" i="18" a="1"/>
  <c r="U77" i="18" a="1"/>
  <c r="AB76" i="18" a="1"/>
  <c r="AM55" i="18" a="1"/>
  <c r="U63" i="18" a="1"/>
  <c r="AG17" i="18" a="1"/>
  <c r="T79" i="18" a="1"/>
  <c r="BI94" i="18" a="1"/>
  <c r="L14" i="18" a="1"/>
  <c r="AT72" i="18" a="1"/>
  <c r="L70" i="18" a="1"/>
  <c r="BA110" i="18" a="1"/>
  <c r="Y23" i="18" a="1"/>
  <c r="AB56" i="18" a="1"/>
  <c r="T61" i="18" a="1"/>
  <c r="BG65" i="18" a="1"/>
  <c r="BC13" i="18" a="1"/>
  <c r="AG38" i="18" a="1"/>
  <c r="AQ61" i="18" a="1"/>
  <c r="AE110" i="18" a="1"/>
  <c r="BR106" i="18" a="1"/>
  <c r="AT38" i="18" a="1"/>
  <c r="F48" i="18" a="1"/>
  <c r="AS77" i="18" a="1"/>
  <c r="AC81" i="18" a="1"/>
  <c r="AW54" i="18" a="1"/>
  <c r="BC21" i="18" a="1"/>
  <c r="BG80" i="18" a="1"/>
  <c r="AE27" i="18" a="1"/>
  <c r="AE111" i="18" a="1"/>
  <c r="BB76" i="18" a="1"/>
  <c r="AO37" i="18" a="1"/>
  <c r="V72" i="18" a="1"/>
  <c r="BP50" i="18" a="1"/>
  <c r="AA85" i="18" a="1"/>
  <c r="BS69" i="18" a="1"/>
  <c r="AA48" i="18" a="1"/>
  <c r="AL23" i="18" a="1"/>
  <c r="AU40" i="18" a="1"/>
  <c r="Z90" i="18" a="1"/>
  <c r="D56" i="18" a="1"/>
  <c r="M111" i="18" a="1"/>
  <c r="BO76" i="18" a="1"/>
  <c r="E27" i="18" a="1"/>
  <c r="L102" i="18" a="1"/>
  <c r="AI91" i="18" a="1"/>
  <c r="AC82" i="18" a="1"/>
  <c r="AI53" i="18" a="1"/>
  <c r="G86" i="18" a="1"/>
  <c r="BO87" i="18" a="1"/>
  <c r="BP76" i="18" a="1"/>
  <c r="G91" i="18" a="1"/>
  <c r="AL110" i="18" a="1"/>
  <c r="M81" i="18" a="1"/>
  <c r="AS66" i="18" a="1"/>
  <c r="K8" i="18" a="1"/>
  <c r="BI46" i="18" a="1"/>
  <c r="T93" i="18" a="1"/>
  <c r="AT87" i="18" a="1"/>
  <c r="G33" i="18" a="1"/>
  <c r="BA37" i="18" a="1"/>
  <c r="AS24" i="18" a="1"/>
  <c r="M83" i="18" a="1"/>
  <c r="Q58" i="18" a="1"/>
  <c r="BS8" i="18" a="1"/>
  <c r="L9" i="18" a="1"/>
  <c r="AX52" i="18" a="1"/>
  <c r="X85" i="18" a="1"/>
  <c r="AB108" i="18" a="1"/>
  <c r="AZ24" i="18" a="1"/>
  <c r="AC62" i="18" a="1"/>
  <c r="Z108" i="18" a="1"/>
  <c r="O95" i="18" a="1"/>
  <c r="H59" i="18" a="1"/>
  <c r="AI20" i="18" a="1"/>
  <c r="AX108" i="18" a="1"/>
  <c r="BO65" i="18" a="1"/>
  <c r="BE20" i="18" a="1"/>
  <c r="AQ67" i="18" a="1"/>
  <c r="R26" i="18" a="1"/>
  <c r="BD58" i="18" a="1"/>
  <c r="AS8" i="18" a="1"/>
  <c r="G82" i="18" a="1"/>
  <c r="K11" i="18" a="1"/>
  <c r="S92" i="18" a="1"/>
  <c r="C42" i="18" a="1"/>
  <c r="AL44" i="18" a="1"/>
  <c r="BK99" i="18" a="1"/>
  <c r="BD68" i="18" a="1"/>
  <c r="T56" i="18" a="1"/>
  <c r="AE97" i="18" a="1"/>
  <c r="AT28" i="18" a="1"/>
  <c r="R103" i="18" a="1"/>
  <c r="L11" i="18" a="1"/>
  <c r="AG6" i="18" a="1"/>
  <c r="J43" i="18" a="1"/>
  <c r="J27" i="18" a="1"/>
  <c r="AB34" i="18" a="1"/>
  <c r="AW90" i="18" a="1"/>
  <c r="BE88" i="18" a="1"/>
  <c r="AS111" i="18" a="1"/>
  <c r="U96" i="18" a="1"/>
  <c r="AX9" i="18" a="1"/>
  <c r="BN109" i="18" a="1"/>
  <c r="AF58" i="18" a="1"/>
  <c r="AS81" i="18" a="1"/>
  <c r="BR87" i="18" a="1"/>
  <c r="T74" i="18" a="1"/>
  <c r="BS16" i="18" a="1"/>
  <c r="BK51" i="18" a="1"/>
  <c r="F34" i="18" a="1"/>
  <c r="BA99" i="18" a="1"/>
  <c r="AT97" i="18" a="1"/>
  <c r="AV55" i="18" a="1"/>
  <c r="D30" i="18" a="1"/>
  <c r="BL78" i="18" a="1"/>
  <c r="D25" i="18" a="1"/>
  <c r="J50" i="18" a="1"/>
  <c r="AW109" i="18" a="1"/>
  <c r="AS106" i="18" a="1"/>
  <c r="F107" i="18" a="1"/>
  <c r="AB57" i="18" a="1"/>
  <c r="BR94" i="18" a="1"/>
  <c r="AE92" i="18" a="1"/>
  <c r="AX102" i="18" a="1"/>
  <c r="T101" i="18" a="1"/>
  <c r="Y43" i="18" a="1"/>
  <c r="BB79" i="18" a="1"/>
  <c r="AF50" i="18" a="1"/>
  <c r="BJ93" i="18" a="1"/>
  <c r="X71" i="18" a="1"/>
  <c r="AG107" i="18" a="1"/>
  <c r="AX89" i="18" a="1"/>
  <c r="D92" i="18" a="1"/>
  <c r="AF54" i="18" a="1"/>
  <c r="V8" i="18" a="1"/>
  <c r="J64" i="18" a="1"/>
  <c r="BG107" i="18" a="1"/>
  <c r="J46" i="18" a="1"/>
  <c r="C56" i="18" a="1"/>
  <c r="AH30" i="18" a="1"/>
  <c r="AQ41" i="18" a="1"/>
  <c r="BC90" i="18" a="1"/>
  <c r="BB80" i="18" a="1"/>
  <c r="AW91" i="18" a="1"/>
  <c r="BB21" i="18" a="1"/>
  <c r="AI32" i="18" a="1"/>
  <c r="BQ63" i="18" a="1"/>
  <c r="X24" i="18" a="1"/>
  <c r="BG58" i="18" a="1"/>
  <c r="AT30" i="18" a="1"/>
  <c r="AB43" i="18" a="1"/>
  <c r="F6" i="18" a="1"/>
  <c r="T15" i="18" a="1"/>
  <c r="AO93" i="18" a="1"/>
  <c r="AH26" i="18" a="1"/>
  <c r="AA86" i="18" a="1"/>
  <c r="AH47" i="18" a="1"/>
  <c r="N39" i="18" a="1"/>
  <c r="BC72" i="18" a="1"/>
  <c r="AN11" i="18" a="1"/>
  <c r="BH70" i="18" a="1"/>
  <c r="BK111" i="18" a="1"/>
  <c r="BK50" i="18" a="1"/>
  <c r="BA34" i="18" a="1"/>
  <c r="AP69" i="18" a="1"/>
  <c r="BP69" i="18" a="1"/>
  <c r="AS42" i="18" a="1"/>
  <c r="Z107" i="18" a="1"/>
  <c r="BS64" i="18" a="1"/>
  <c r="M62" i="18" a="1"/>
  <c r="O69" i="18" a="1"/>
  <c r="AW62" i="18" a="1"/>
  <c r="BA93" i="18" a="1"/>
  <c r="O39" i="18" a="1"/>
  <c r="BN57" i="18" a="1"/>
  <c r="AW111" i="18" a="1"/>
  <c r="BL27" i="18" a="1"/>
  <c r="BC93" i="18" a="1"/>
  <c r="Z82" i="18" a="1"/>
  <c r="S109" i="18" a="1"/>
  <c r="C53" i="18" a="1"/>
  <c r="F26" i="18" a="1"/>
  <c r="AL59" i="18" a="1"/>
  <c r="AC96" i="18" a="1"/>
  <c r="N13" i="18" a="1"/>
  <c r="Y35" i="18" a="1"/>
  <c r="M89" i="18" a="1"/>
  <c r="BP55" i="18" a="1"/>
  <c r="AX95" i="18" a="1"/>
  <c r="AX10" i="18" a="1"/>
  <c r="BS27" i="18" a="1"/>
  <c r="AP25" i="18" a="1"/>
  <c r="G53" i="18" a="1"/>
  <c r="J21" i="18" a="1"/>
  <c r="AN83" i="18" a="1"/>
  <c r="BS103" i="18" a="1"/>
  <c r="BG75" i="18" a="1"/>
  <c r="AP81" i="18" a="1"/>
  <c r="BL108" i="18" a="1"/>
  <c r="D90" i="18" a="1"/>
  <c r="AE71" i="18" a="1"/>
  <c r="AH60" i="18" a="1"/>
  <c r="K76" i="18" a="1"/>
  <c r="E59" i="18" a="1"/>
  <c r="Q77" i="18" a="1"/>
  <c r="BD59" i="18" a="1"/>
  <c r="J63" i="18" a="1"/>
  <c r="S77" i="18" a="1"/>
  <c r="AC14" i="18" a="1"/>
  <c r="BI62" i="18" a="1"/>
  <c r="BE77" i="18" a="1"/>
  <c r="BQ83" i="18" a="1"/>
  <c r="AM52" i="18" a="1"/>
  <c r="AE69" i="18" a="1"/>
  <c r="E96" i="18" a="1"/>
  <c r="AQ64" i="18" a="1"/>
  <c r="O107" i="18" a="1"/>
  <c r="Y60" i="18" a="1"/>
  <c r="BE50" i="18" a="1"/>
  <c r="F21" i="18" a="1"/>
  <c r="AF68" i="18" a="1"/>
  <c r="Z15" i="18" a="1"/>
  <c r="AA39" i="18" a="1"/>
  <c r="AW71" i="18" a="1"/>
  <c r="AP42" i="18" a="1"/>
  <c r="AO87" i="18" a="1"/>
  <c r="BA86" i="18" a="1"/>
  <c r="J73" i="18" a="1"/>
  <c r="BL24" i="18" a="1"/>
  <c r="AQ83" i="18" a="1"/>
  <c r="AQ50" i="18" a="1"/>
  <c r="G105" i="18" a="1"/>
  <c r="AZ68" i="18" a="1"/>
  <c r="AA110" i="18" a="1"/>
  <c r="N30" i="18" a="1"/>
  <c r="AV74" i="18" a="1"/>
  <c r="Y19" i="18" a="1"/>
  <c r="O108" i="18" a="1"/>
  <c r="AM36" i="18" a="1"/>
  <c r="U40" i="18" a="1"/>
  <c r="G40" i="18" a="1"/>
  <c r="AZ33" i="18" a="1"/>
  <c r="AH58" i="18" a="1"/>
  <c r="AS60" i="18" a="1"/>
  <c r="BO5" i="18" a="1"/>
  <c r="AP84" i="18" a="1"/>
  <c r="AP11" i="18" a="1"/>
  <c r="AP24" i="18" a="1"/>
  <c r="Q103" i="18" a="1"/>
  <c r="AS55" i="18" a="1"/>
  <c r="N38" i="18" a="1"/>
  <c r="AL99" i="18" a="1"/>
  <c r="AF94" i="18" a="1"/>
  <c r="BJ84" i="18" a="1"/>
  <c r="BK22" i="18" a="1"/>
  <c r="BC54" i="18" a="1"/>
  <c r="AV42" i="18" a="1"/>
  <c r="BL15" i="18" a="1"/>
  <c r="AG47" i="18" a="1"/>
  <c r="J82" i="18" a="1"/>
  <c r="BL64" i="18" a="1"/>
  <c r="Q9" i="18" a="1"/>
  <c r="Z51" i="18" a="1"/>
  <c r="U24" i="18" a="1"/>
  <c r="AM32" i="18" a="1"/>
  <c r="M86" i="18" a="1"/>
  <c r="AF51" i="18" a="1"/>
  <c r="U64" i="18" a="1"/>
  <c r="AS38" i="18" a="1"/>
  <c r="AG64" i="18" a="1"/>
  <c r="BL61" i="18" a="1"/>
  <c r="AF45" i="18" a="1"/>
  <c r="AS21" i="18" a="1"/>
  <c r="AI73" i="18" a="1"/>
  <c r="Y44" i="18" a="1"/>
  <c r="AL15" i="18" a="1"/>
  <c r="D106" i="18" a="1"/>
  <c r="BN68" i="18" a="1"/>
  <c r="BI65" i="18" a="1"/>
  <c r="BS99" i="18" a="1"/>
  <c r="U80" i="18" a="1"/>
  <c r="S21" i="18" a="1"/>
  <c r="U82" i="18" a="1"/>
  <c r="AJ87" i="18" a="1"/>
  <c r="F71" i="18" a="1"/>
  <c r="AE23" i="18" a="1"/>
  <c r="AN100" i="18" a="1"/>
  <c r="BO80" i="18" a="1"/>
  <c r="BD64" i="18" a="1"/>
  <c r="R23" i="18" a="1"/>
  <c r="N101" i="18" a="1"/>
  <c r="AW38" i="18" a="1"/>
  <c r="D43" i="18" a="1"/>
  <c r="BD102" i="18" a="1"/>
  <c r="AJ58" i="18" a="1"/>
  <c r="Q81" i="18" a="1"/>
  <c r="AJ90" i="18" a="1"/>
  <c r="AI77" i="18" a="1"/>
  <c r="AQ53" i="18" a="1"/>
  <c r="AL74" i="18" a="1"/>
  <c r="D81" i="18" a="1"/>
  <c r="BR100" i="18" a="1"/>
  <c r="BD96" i="18" a="1"/>
  <c r="BO74" i="18" a="1"/>
  <c r="BC36" i="18" a="1"/>
  <c r="J32" i="18" a="1"/>
  <c r="BR55" i="18" a="1"/>
  <c r="BR72" i="18" a="1"/>
  <c r="AU46" i="18" a="1"/>
  <c r="H33" i="18" a="1"/>
  <c r="E73" i="18" a="1"/>
  <c r="BN7" i="18" a="1"/>
  <c r="AB84" i="18" a="1"/>
  <c r="BS78" i="18" a="1"/>
  <c r="AU105" i="18" a="1"/>
  <c r="BP72" i="18" a="1"/>
  <c r="BR63" i="18" a="1"/>
  <c r="BC107" i="18" a="1"/>
  <c r="R93" i="18" a="1"/>
  <c r="Q101" i="18" a="1"/>
  <c r="BJ32" i="18" a="1"/>
  <c r="AE45" i="18" a="1"/>
  <c r="S44" i="18" a="1"/>
  <c r="V17" i="18" a="1"/>
  <c r="BG59" i="18" a="1"/>
  <c r="AE49" i="18" a="1"/>
  <c r="BE100" i="18" a="1"/>
  <c r="AF99" i="18" a="1"/>
  <c r="AP32" i="18" a="1"/>
  <c r="BL85" i="18" a="1"/>
  <c r="N65" i="18" a="1"/>
  <c r="BA85" i="18" a="1"/>
  <c r="BB110" i="18" a="1"/>
  <c r="G52" i="18" a="1"/>
  <c r="AQ66" i="18" a="1"/>
  <c r="BO45" i="18" a="1"/>
  <c r="AZ78" i="18" a="1"/>
  <c r="S35" i="18" a="1"/>
  <c r="BJ42" i="18" a="1"/>
  <c r="BA88" i="18" a="1"/>
  <c r="AX99" i="18" a="1"/>
  <c r="U41" i="18" a="1"/>
  <c r="AE106" i="18" a="1"/>
  <c r="AV72" i="18" a="1"/>
  <c r="U72" i="18" a="1"/>
  <c r="BI13" i="18" a="1"/>
  <c r="BP42" i="18" a="1"/>
  <c r="L88" i="18" a="1"/>
  <c r="AA12" i="18" a="1"/>
  <c r="BP102" i="18" a="1"/>
  <c r="AV26" i="18" a="1"/>
  <c r="BN48" i="18" a="1"/>
  <c r="R101" i="18" a="1"/>
  <c r="AQ30" i="18" a="1"/>
  <c r="BS13" i="18" a="1"/>
  <c r="S39" i="18" a="1"/>
  <c r="E36" i="18" a="1"/>
  <c r="S13" i="18" a="1"/>
  <c r="N28" i="18" a="1"/>
  <c r="Y52" i="18" a="1"/>
  <c r="G76" i="18" a="1"/>
  <c r="BE17" i="18" a="1"/>
  <c r="H10" i="18" a="1"/>
  <c r="V102" i="18" a="1"/>
  <c r="D68" i="18" a="1"/>
  <c r="AA52" i="18" a="1"/>
  <c r="H24" i="18" a="1"/>
  <c r="S60" i="18" a="1"/>
  <c r="V95" i="18" a="1"/>
  <c r="AU8" i="18" a="1"/>
  <c r="AI44" i="18" a="1"/>
  <c r="AN5" i="18" a="1"/>
  <c r="BH17" i="18" a="1"/>
  <c r="H9" i="18" a="1"/>
  <c r="F112" i="18" a="1"/>
  <c r="AU95" i="18" a="1"/>
  <c r="BC11" i="18" a="1"/>
  <c r="BQ92" i="18" a="1"/>
  <c r="R43" i="18" a="1"/>
  <c r="BL102" i="18" a="1"/>
  <c r="BS109" i="18" a="1"/>
  <c r="H76" i="18" a="1"/>
  <c r="O47" i="18" a="1"/>
  <c r="BB14" i="18" a="1"/>
  <c r="BG82" i="18" a="1"/>
  <c r="X68" i="18" a="1"/>
  <c r="G7" i="18" a="1"/>
  <c r="AV34" i="18" a="1"/>
  <c r="BI53" i="18" a="1"/>
  <c r="BK32" i="18" a="1"/>
  <c r="S89" i="18" a="1"/>
  <c r="BG83" i="18" a="1"/>
  <c r="AW19" i="18" a="1"/>
  <c r="AG27" i="18" a="1"/>
  <c r="C48" i="18" a="1"/>
  <c r="M80" i="18" a="1"/>
  <c r="BK44" i="18" a="1"/>
  <c r="BJ110" i="18" a="1"/>
  <c r="D100" i="18" a="1"/>
  <c r="O90" i="18" a="1"/>
  <c r="T76" i="18" a="1"/>
  <c r="AI18" i="18" a="1"/>
  <c r="BD8" i="18" a="1"/>
  <c r="BO27" i="18" a="1"/>
  <c r="AX63" i="18" a="1"/>
  <c r="AA81" i="18" a="1"/>
  <c r="AH63" i="18" a="1"/>
  <c r="AB98" i="18" a="1"/>
  <c r="AA42" i="18" a="1"/>
  <c r="X67" i="18" a="1"/>
  <c r="AP86" i="18" a="1"/>
  <c r="BL20" i="18" a="1"/>
  <c r="M29" i="18" a="1"/>
  <c r="BL59" i="18" a="1"/>
  <c r="M42" i="18" a="1"/>
  <c r="R91" i="18" a="1"/>
  <c r="AO86" i="18" a="1"/>
  <c r="Z72" i="18" a="1"/>
  <c r="C68" i="18" a="1"/>
  <c r="AT107" i="18" a="1"/>
  <c r="BR92" i="18" a="1"/>
  <c r="AP100" i="18" a="1"/>
  <c r="C20" i="18" a="1"/>
  <c r="Q65" i="18" a="1"/>
  <c r="BD47" i="18" a="1"/>
  <c r="F61" i="18" a="1"/>
  <c r="AV64" i="18" a="1"/>
  <c r="U74" i="18" a="1"/>
  <c r="BP104" i="18" a="1"/>
  <c r="Z100" i="18" a="1"/>
  <c r="AE78" i="18" a="1"/>
  <c r="N6" i="18" a="1"/>
  <c r="K73" i="18" a="1"/>
  <c r="BQ6" i="18" a="1"/>
  <c r="AF10" i="18" a="1"/>
  <c r="BA90" i="18" a="1"/>
  <c r="Z103" i="18" a="1"/>
  <c r="U58" i="18" a="1"/>
  <c r="AB40" i="18" a="1"/>
  <c r="BH74" i="18" a="1"/>
  <c r="E60" i="18" a="1"/>
  <c r="BE21" i="18" a="1"/>
  <c r="N69" i="18" a="1"/>
  <c r="AS45" i="18" a="1"/>
  <c r="BN28" i="18" a="1"/>
  <c r="AQ13" i="18" a="1"/>
  <c r="AS109" i="18" a="1"/>
  <c r="AN14" i="18" a="1"/>
  <c r="F9" i="18" a="1"/>
  <c r="F24" i="18" a="1"/>
  <c r="Q6" i="18" a="1"/>
  <c r="AO33" i="18" a="1"/>
  <c r="AQ34" i="18" a="1"/>
  <c r="N76" i="18" a="1"/>
  <c r="BS108" i="18" a="1"/>
  <c r="F87" i="18" a="1"/>
  <c r="BK55" i="18" a="1"/>
  <c r="AQ110" i="18" a="1"/>
  <c r="E87" i="18" a="1"/>
  <c r="N11" i="18" a="1"/>
  <c r="AN10" i="18" a="1"/>
  <c r="AX94" i="18" a="1"/>
  <c r="AL96" i="18" a="1"/>
  <c r="H55" i="18" a="1"/>
  <c r="AQ54" i="18" a="1"/>
  <c r="AA93" i="18" a="1"/>
  <c r="AU62" i="18" a="1"/>
  <c r="BD75" i="18" a="1"/>
  <c r="AN73" i="18" a="1"/>
  <c r="K68" i="18" a="1"/>
  <c r="AI51" i="18" a="1"/>
  <c r="AF111" i="18" a="1"/>
  <c r="AJ61" i="18" a="1"/>
  <c r="N90" i="18" a="1"/>
  <c r="AM31" i="18" a="1"/>
  <c r="BI61" i="18" a="1"/>
  <c r="BI76" i="18" a="1"/>
  <c r="AN81" i="18" a="1"/>
  <c r="BQ44" i="18" a="1"/>
  <c r="AV90" i="18" a="1"/>
  <c r="E104" i="18" a="1"/>
  <c r="Y107" i="18" a="1"/>
  <c r="BN17" i="18" a="1"/>
  <c r="BJ68" i="18" a="1"/>
  <c r="BG106" i="18" a="1"/>
  <c r="AU43" i="18" a="1"/>
  <c r="J87" i="18" a="1"/>
  <c r="U69" i="18" a="1"/>
  <c r="H6" i="18" a="1"/>
  <c r="X52" i="18" a="1"/>
  <c r="AF101" i="18" a="1"/>
  <c r="AQ65" i="18" a="1"/>
  <c r="M51" i="18" a="1"/>
  <c r="AS68" i="18" a="1"/>
  <c r="BH103" i="18" a="1"/>
  <c r="AX100" i="18" a="1"/>
  <c r="BB12" i="18" a="1"/>
  <c r="BG94" i="18" a="1"/>
  <c r="Z7" i="18" a="1"/>
  <c r="BH9" i="18" a="1"/>
  <c r="AV89" i="18" a="1"/>
  <c r="AA36" i="18" a="1"/>
  <c r="BI6" i="18" a="1"/>
  <c r="M22" i="18" a="1"/>
  <c r="AC72" i="18" a="1"/>
  <c r="AN34" i="18" a="1"/>
  <c r="BQ31" i="18" a="1"/>
  <c r="AH72" i="18" a="1"/>
  <c r="BD76" i="18" a="1"/>
  <c r="C25" i="18" a="1"/>
  <c r="H46" i="18" a="1"/>
  <c r="AV52" i="18" a="1"/>
  <c r="AM69" i="18" a="1"/>
  <c r="BR62" i="18" a="1"/>
  <c r="V63" i="18" a="1"/>
  <c r="M47" i="18" a="1"/>
  <c r="BI102" i="18" a="1"/>
  <c r="J16" i="18" a="1"/>
  <c r="BS61" i="18" a="1"/>
  <c r="AL71" i="18" a="1"/>
  <c r="R92" i="18" a="1"/>
  <c r="AQ51" i="18" a="1"/>
  <c r="BC67" i="18" a="1"/>
  <c r="BD27" i="18" a="1"/>
  <c r="O45" i="18" a="1"/>
  <c r="BA45" i="18" a="1"/>
  <c r="AJ19" i="18" a="1"/>
  <c r="BK107" i="18" a="1"/>
  <c r="AM83" i="18" a="1"/>
  <c r="X106" i="18" a="1"/>
  <c r="M30" i="18" a="1"/>
  <c r="BA13" i="18" a="1"/>
  <c r="BH86" i="18" a="1"/>
  <c r="AZ34" i="18" a="1"/>
  <c r="T94" i="18" a="1"/>
  <c r="AI6" i="18" a="1"/>
  <c r="J97" i="18" a="1"/>
  <c r="BE111" i="18" a="1"/>
  <c r="BH100" i="18" a="1"/>
  <c r="AS79" i="18" a="1"/>
  <c r="K43" i="18" a="1"/>
  <c r="F92" i="18" a="1"/>
  <c r="V103" i="18" a="1"/>
  <c r="AU38" i="18" a="1"/>
  <c r="AU27" i="18" a="1"/>
  <c r="AJ7" i="18" a="1"/>
  <c r="AO40" i="18" a="1"/>
  <c r="AN89" i="18" a="1"/>
  <c r="AE79" i="18" a="1"/>
  <c r="E18" i="18" a="1"/>
  <c r="R49" i="18" a="1"/>
  <c r="S83" i="18" a="1"/>
  <c r="Z60" i="18" a="1"/>
  <c r="BG74" i="18" a="1"/>
  <c r="AO80" i="18" a="1"/>
  <c r="AE28" i="18" a="1"/>
  <c r="C62" i="18" a="1"/>
  <c r="AJ60" i="18" a="1"/>
  <c r="AT100" i="18" a="1"/>
  <c r="BE90" i="18" a="1"/>
  <c r="AV56" i="18" a="1"/>
  <c r="T83" i="18" a="1"/>
  <c r="BK56" i="18" a="1"/>
  <c r="BG20" i="18" a="1"/>
  <c r="N97" i="18" a="1"/>
  <c r="BQ28" i="18" a="1"/>
  <c r="C8" i="18" a="1"/>
  <c r="BB94" i="18" a="1"/>
  <c r="AQ20" i="18" a="1"/>
  <c r="AI68" i="18" a="1"/>
  <c r="AB47" i="18" a="1"/>
  <c r="AF47" i="18" a="1"/>
  <c r="BP111" i="18" a="1"/>
  <c r="R105" i="18" a="1"/>
  <c r="AU59" i="18" a="1"/>
  <c r="BQ34" i="18" a="1"/>
  <c r="AC23" i="18" a="1"/>
  <c r="AE35" i="18" a="1"/>
  <c r="BC53" i="18" a="1"/>
  <c r="AZ54" i="18" a="1"/>
  <c r="AX79" i="18" a="1"/>
  <c r="T106" i="18" a="1"/>
  <c r="G92" i="18" a="1"/>
  <c r="AX56" i="18" a="1"/>
  <c r="O60" i="18" a="1"/>
  <c r="K101" i="18" a="1"/>
  <c r="AL89" i="18" a="1"/>
  <c r="AF16" i="18" a="1"/>
  <c r="AV112" i="18" a="1"/>
  <c r="Y82" i="18" a="1"/>
  <c r="BB108" i="18" a="1"/>
  <c r="AG70" i="18" a="1"/>
  <c r="BN50" i="18" a="1"/>
  <c r="AI96" i="18" a="1"/>
  <c r="BR101" i="18" a="1"/>
  <c r="AV31" i="18" a="1"/>
  <c r="BS83" i="18" a="1"/>
  <c r="L24" i="18" a="1"/>
  <c r="AU109" i="18" a="1"/>
  <c r="BP31" i="18" a="1"/>
  <c r="BG77" i="18" a="1"/>
  <c r="Y91" i="18" a="1"/>
  <c r="AE81" i="18" a="1"/>
  <c r="BI101" i="18" a="1"/>
  <c r="AZ6" i="18" a="1"/>
  <c r="BQ76" i="18" a="1"/>
  <c r="X80" i="18" a="1"/>
  <c r="BB38" i="18" a="1"/>
  <c r="BL60" i="18" a="1"/>
  <c r="AO106" i="18" a="1"/>
  <c r="D13" i="18" a="1"/>
  <c r="BK39" i="18" a="1"/>
  <c r="AF97" i="18" a="1"/>
  <c r="BO55" i="18" a="1"/>
  <c r="AE21" i="18" a="1"/>
  <c r="T30" i="18" a="1"/>
  <c r="L52" i="18" a="1"/>
  <c r="G39" i="18" a="1"/>
  <c r="AP45" i="18" a="1"/>
  <c r="AC41" i="18" a="1"/>
  <c r="U98" i="18" a="1"/>
  <c r="BC58" i="18" a="1"/>
  <c r="BP43" i="18" a="1"/>
  <c r="AO105" i="18" a="1"/>
  <c r="AZ82" i="18" a="1"/>
  <c r="AF32" i="18" a="1"/>
  <c r="G8" i="18" a="1"/>
  <c r="AL80" i="18" a="1"/>
  <c r="AN17" i="18" a="1"/>
  <c r="C74" i="18" a="1"/>
  <c r="E40" i="18" a="1"/>
  <c r="J10" i="18" a="1"/>
  <c r="AA61" i="18" a="1"/>
  <c r="AG7" i="18" a="1"/>
  <c r="AM30" i="18" a="1"/>
  <c r="BR23" i="18" a="1"/>
  <c r="AE72" i="18" a="1"/>
  <c r="J70" i="18" a="1"/>
  <c r="G21" i="18" a="1"/>
  <c r="BN34" i="18" a="1"/>
  <c r="S31" i="18" a="1"/>
  <c r="AT73" i="18" a="1"/>
  <c r="BR83" i="18" a="1"/>
  <c r="D126" i="32" a="1"/>
  <c r="F73" i="18" a="1"/>
  <c r="E34" i="18" a="1"/>
  <c r="R74" i="18" a="1"/>
  <c r="AC110" i="18" a="1"/>
  <c r="AX32" i="18" a="1"/>
  <c r="H110" i="18" a="1"/>
  <c r="BR86" i="18" a="1"/>
  <c r="V89" i="18" a="1"/>
  <c r="C87" i="18" a="1"/>
  <c r="C108" i="18" a="1"/>
  <c r="AE68" i="18" a="1"/>
  <c r="AC76" i="18" a="1"/>
  <c r="BC51" i="18" a="1"/>
  <c r="BN54" i="18" a="1"/>
  <c r="E52" i="18" a="1"/>
  <c r="BK70" i="18" a="1"/>
  <c r="AX41" i="18" a="1"/>
  <c r="Q97" i="18" a="1"/>
  <c r="AS94" i="18" a="1"/>
  <c r="BK7" i="18" a="1"/>
  <c r="BD18" i="18" a="1"/>
  <c r="BD35" i="18" a="1"/>
  <c r="BB96" i="18" a="1"/>
  <c r="BG110" i="18" a="1"/>
  <c r="BD67" i="18" a="1"/>
  <c r="U48" i="18" a="1"/>
  <c r="AC99" i="18" a="1"/>
  <c r="AM70" i="18" a="1"/>
  <c r="AX86" i="18" a="1"/>
  <c r="BA50" i="18" a="1"/>
  <c r="AH87" i="18" a="1"/>
  <c r="BB91" i="18" a="1"/>
  <c r="AT25" i="18" a="1"/>
  <c r="T111" i="18" a="1"/>
  <c r="BS70" i="18" a="1"/>
  <c r="AV100" i="18" a="1"/>
  <c r="X70" i="18" a="1"/>
  <c r="AM72" i="18" a="1"/>
  <c r="O84" i="18" a="1"/>
  <c r="BI33" i="18" a="1"/>
  <c r="BC98" i="18" a="1"/>
  <c r="AX65" i="18" a="1"/>
  <c r="J90" i="18" a="1"/>
  <c r="BN12" i="18" a="1"/>
  <c r="H62" i="18" a="1"/>
  <c r="AG57" i="18" a="1"/>
  <c r="AI99" i="18" a="1"/>
  <c r="BA66" i="18" a="1"/>
  <c r="BQ51" i="18" a="1"/>
  <c r="N75" i="18" a="1"/>
  <c r="BJ58" i="18" a="1"/>
  <c r="BI91" i="18" a="1"/>
  <c r="N14" i="18" a="1"/>
  <c r="Y22" i="18" a="1"/>
  <c r="J54" i="18" a="1"/>
  <c r="AQ75" i="18" a="1"/>
  <c r="J104" i="18" a="1"/>
  <c r="AA65" i="18" a="1"/>
  <c r="AZ66" i="18" a="1"/>
  <c r="T68" i="18" a="1"/>
  <c r="AI47" i="18" a="1"/>
  <c r="H99" i="18" a="1"/>
  <c r="O75" i="18" a="1"/>
  <c r="T21" i="18" a="1"/>
  <c r="AZ46" i="18" a="1"/>
  <c r="BK53" i="18" a="1"/>
  <c r="R13" i="18" a="1"/>
  <c r="E63" i="18" a="1"/>
  <c r="BG99" i="18" a="1"/>
  <c r="H95" i="18" a="1"/>
  <c r="H23" i="18" a="1"/>
  <c r="L98" i="18" a="1"/>
  <c r="O87" i="18" a="1"/>
  <c r="U30" i="18" a="1"/>
  <c r="AA76" i="18" a="1"/>
  <c r="AP58" i="18" a="1"/>
  <c r="E33" i="18" a="1"/>
  <c r="R62" i="18" a="1"/>
  <c r="AC106" i="18" a="1"/>
  <c r="BQ104" i="18" a="1"/>
  <c r="AV46" i="18" a="1"/>
  <c r="AX46" i="18" a="1"/>
  <c r="AH49" i="18" a="1"/>
  <c r="V112" i="18" a="1"/>
  <c r="BA80" i="18" a="1"/>
  <c r="C96" i="18" a="1"/>
  <c r="R100" i="18" a="1"/>
  <c r="AM67" i="18" a="1"/>
  <c r="AP110" i="18" a="1"/>
  <c r="BO21" i="18" a="1"/>
  <c r="J85" i="18" a="1"/>
  <c r="Z61" i="18" a="1"/>
  <c r="BK89" i="18" a="1"/>
  <c r="F90" i="18" a="1"/>
  <c r="BN72" i="18" a="1"/>
  <c r="BB32" i="18" a="1"/>
  <c r="H126" i="32" a="1"/>
  <c r="D72" i="18" a="1"/>
  <c r="BG29" i="18" a="1"/>
  <c r="AT105" i="18" a="1"/>
  <c r="BP101" i="18" a="1"/>
  <c r="BK21" i="18" a="1"/>
  <c r="BN37" i="18" a="1"/>
  <c r="T80" i="18" a="1"/>
  <c r="Q91" i="18" a="1"/>
  <c r="BI95" i="18" a="1"/>
  <c r="AQ6" i="18" a="1"/>
  <c r="AO72" i="18" a="1"/>
  <c r="G93" i="18" a="1"/>
  <c r="AI97" i="18" a="1"/>
  <c r="K107" i="18" a="1"/>
  <c r="O21" i="18" a="1"/>
  <c r="BG28" i="18" a="1"/>
  <c r="AB17" i="18" a="1"/>
  <c r="BP83" i="18" a="1"/>
  <c r="Y110" i="18" a="1"/>
  <c r="AB22" i="18" a="1"/>
  <c r="G78" i="18" a="1"/>
  <c r="AI25" i="18" a="1"/>
  <c r="AG35" i="18" a="1"/>
  <c r="AI95" i="18" a="1"/>
  <c r="Y68" i="18" a="1"/>
  <c r="K23" i="18" a="1"/>
  <c r="U85" i="18" a="1"/>
  <c r="AI66" i="18" a="1"/>
  <c r="G98" i="18" a="1"/>
  <c r="BE93" i="18" a="1"/>
  <c r="BH8" i="18" a="1"/>
  <c r="BR89" i="18" a="1"/>
  <c r="AO12" i="18" a="1"/>
  <c r="AH108" i="18" a="1"/>
  <c r="BH16" i="18" a="1"/>
  <c r="C66" i="18" a="1"/>
  <c r="BR64" i="18" a="1"/>
  <c r="BO29" i="18" a="1"/>
  <c r="R55" i="18" a="1"/>
  <c r="X10" i="18" a="1"/>
  <c r="J51" i="18" a="1"/>
  <c r="AC85" i="18" a="1"/>
  <c r="BN58" i="18" a="1"/>
  <c r="T88" i="18" a="1"/>
  <c r="AG37" i="18" a="1"/>
  <c r="BN21" i="18" a="1"/>
  <c r="AE22" i="18" a="1"/>
  <c r="BQ91" i="18" a="1"/>
  <c r="AW68" i="18" a="1"/>
  <c r="J98" i="18" a="1"/>
  <c r="AV109" i="18" a="1"/>
  <c r="AZ38" i="18" a="1"/>
  <c r="BR91" i="18" a="1"/>
  <c r="N64" i="18" a="1"/>
  <c r="BG67" i="18" a="1"/>
  <c r="G67" i="18" a="1"/>
  <c r="AL77" i="18" a="1"/>
  <c r="AF102" i="18" a="1"/>
  <c r="E16" i="18" a="1"/>
  <c r="AP71" i="18" a="1"/>
  <c r="Z38" i="18" a="1"/>
  <c r="BS17" i="18" a="1"/>
  <c r="AU100" i="18" a="1"/>
  <c r="BK12" i="18" a="1"/>
  <c r="Y75" i="18" a="1"/>
  <c r="J77" i="18" a="1"/>
  <c r="AE18" i="18" a="1"/>
  <c r="U34" i="18" a="1"/>
  <c r="BP25" i="18" a="1"/>
  <c r="BB56" i="18" a="1"/>
  <c r="H124" i="32" a="1"/>
  <c r="AG22" i="18" a="1"/>
  <c r="G41" i="18" a="1"/>
  <c r="BL42" i="18" a="1"/>
  <c r="BE95" i="18" a="1"/>
  <c r="H44" i="18" a="1"/>
  <c r="AZ7" i="18" a="1"/>
  <c r="BD84" i="18" a="1"/>
  <c r="BD32" i="18" a="1"/>
  <c r="AW112" i="18" a="1"/>
  <c r="AM93" i="18" a="1"/>
  <c r="BO36" i="18" a="1"/>
  <c r="BE55" i="18" a="1"/>
  <c r="BH67" i="18" a="1"/>
  <c r="BG87" i="18" a="1"/>
  <c r="BK77" i="18" a="1"/>
  <c r="AA77" i="18" a="1"/>
  <c r="F35" i="18" a="1"/>
  <c r="N18" i="18" a="1"/>
  <c r="BP36" i="18" a="1"/>
  <c r="AI85" i="18" a="1"/>
  <c r="BS89" i="18" a="1"/>
  <c r="AT77" i="18" a="1"/>
  <c r="AS110" i="18" a="1"/>
  <c r="AL97" i="18" a="1"/>
  <c r="R22" i="18" a="1"/>
  <c r="K89" i="18" a="1"/>
  <c r="V75" i="18" a="1"/>
  <c r="U14" i="18" a="1"/>
  <c r="AJ29" i="18" a="1"/>
  <c r="AF12" i="18" a="1"/>
  <c r="D28" i="18" a="1"/>
  <c r="AV73" i="18" a="1"/>
  <c r="BN92" i="18" a="1"/>
  <c r="AH103" i="18" a="1"/>
  <c r="G71" i="18" a="1"/>
  <c r="H72" i="18" a="1"/>
  <c r="AV44" i="18" a="1"/>
  <c r="BJ21" i="18" a="1"/>
  <c r="AM58" i="18" a="1"/>
  <c r="S75" i="18" a="1"/>
  <c r="AM13" i="18" a="1"/>
  <c r="AI55" i="18" a="1"/>
  <c r="J33" i="18" a="1"/>
  <c r="E46" i="18" a="1"/>
  <c r="R66" i="18" a="1"/>
  <c r="M39" i="18" a="1"/>
  <c r="Z85" i="18" a="1"/>
  <c r="X20" i="18" a="1"/>
  <c r="AN108" i="18" a="1"/>
  <c r="AJ34" i="18" a="1"/>
  <c r="AS43" i="18" a="1"/>
  <c r="AQ71" i="18" a="1"/>
  <c r="M34" i="18" a="1"/>
  <c r="BG71" i="18" a="1"/>
  <c r="U92" i="18" a="1"/>
  <c r="AX36" i="18" a="1"/>
  <c r="AI83" i="18" a="1"/>
  <c r="AM103" i="18" a="1"/>
  <c r="C95" i="18" a="1"/>
  <c r="AX88" i="18" a="1"/>
  <c r="Z96" i="18" a="1"/>
  <c r="BA67" i="18" a="1"/>
  <c r="H88" i="18" a="1"/>
  <c r="BJ97" i="18" a="1"/>
  <c r="H90" i="18" a="1"/>
  <c r="R16" i="18" a="1"/>
  <c r="AN35" i="18" a="1"/>
  <c r="BL51" i="18" a="1"/>
  <c r="AJ40" i="18" a="1"/>
  <c r="BC8" i="18" a="1"/>
  <c r="BQ15" i="18" a="1"/>
  <c r="O46" i="18" a="1"/>
  <c r="J18" i="18" a="1"/>
  <c r="AG62" i="18" a="1"/>
  <c r="R27" i="18" a="1"/>
  <c r="U65" i="18" a="1"/>
  <c r="BL70" i="18" a="1"/>
  <c r="BR38" i="18" a="1"/>
  <c r="AG85" i="18" a="1"/>
  <c r="J52" i="18" a="1"/>
  <c r="AU87" i="18" a="1"/>
  <c r="AO11" i="18" a="1"/>
  <c r="BN99" i="18" a="1"/>
  <c r="AV7" i="18" a="1"/>
  <c r="BC65" i="18" a="1"/>
  <c r="AM91" i="18" a="1"/>
  <c r="L76" i="18" a="1"/>
  <c r="AQ17" i="18" a="1"/>
  <c r="AU80" i="18" a="1"/>
  <c r="AW12" i="18" a="1"/>
  <c r="AM80" i="18" a="1"/>
  <c r="S106" i="18" a="1"/>
  <c r="BA81" i="18" a="1"/>
  <c r="L26" i="18" a="1"/>
  <c r="C44" i="18" a="1"/>
  <c r="L22" i="18" a="1"/>
  <c r="BI38" i="18" a="1"/>
  <c r="BD60" i="18" a="1"/>
  <c r="E35" i="18" a="1"/>
  <c r="AE102" i="18" a="1"/>
  <c r="AL18" i="18" a="1"/>
  <c r="Z54" i="18" a="1"/>
  <c r="V109" i="18" a="1"/>
  <c r="F45" i="18" a="1"/>
  <c r="N60" i="18" a="1"/>
  <c r="AO82" i="18" a="1"/>
  <c r="BS53" i="18" a="1"/>
  <c r="BA72" i="18" a="1"/>
  <c r="BJ5" i="18" a="1"/>
  <c r="BN35" i="18" a="1"/>
  <c r="M79" i="18" a="1"/>
  <c r="AB104" i="18" a="1"/>
  <c r="AW65" i="18" a="1"/>
  <c r="BG37" i="18" a="1"/>
  <c r="AJ6" i="18" a="1"/>
  <c r="D63" i="18" a="1"/>
  <c r="T35" i="18" a="1"/>
  <c r="K74" i="18" a="1"/>
  <c r="AL20" i="18" a="1"/>
  <c r="AM27" i="18" a="1"/>
  <c r="BR22" i="18" a="1"/>
  <c r="BB93" i="18" a="1"/>
  <c r="Z6" i="18" a="1"/>
  <c r="AO62" i="18" a="1"/>
  <c r="K36" i="18" a="1"/>
  <c r="AG48" i="18" a="1"/>
  <c r="BJ7" i="18" a="1"/>
  <c r="X110" i="18" a="1"/>
  <c r="BE35" i="18" a="1"/>
  <c r="G5" i="18" a="1"/>
  <c r="L39" i="18" a="1"/>
  <c r="AB54" i="18" a="1"/>
  <c r="AQ89" i="18" a="1"/>
  <c r="AF98" i="18" a="1"/>
  <c r="AW23" i="18" a="1"/>
  <c r="J38" i="18" a="1"/>
  <c r="AV22" i="18" a="1"/>
  <c r="N66" i="18" a="1"/>
  <c r="D99" i="18" a="1"/>
  <c r="AB109" i="18" a="1"/>
  <c r="Z41" i="18" a="1"/>
  <c r="AA45" i="18" a="1"/>
  <c r="BS57" i="18" a="1"/>
  <c r="AN6" i="18" a="1"/>
  <c r="Q60" i="18" a="1"/>
  <c r="AI46" i="18" a="1"/>
  <c r="M10" i="18" a="1"/>
  <c r="L78" i="18" a="1"/>
  <c r="S16" i="18" a="1"/>
  <c r="BR12" i="18" a="1"/>
  <c r="BB16" i="18" a="1"/>
  <c r="V45" i="18" a="1"/>
  <c r="BL25" i="18" a="1"/>
  <c r="N12" i="18" a="1"/>
  <c r="C38" i="18" a="1"/>
  <c r="E41" i="18" a="1"/>
  <c r="AE7" i="18" a="1"/>
  <c r="BP67" i="18" a="1"/>
  <c r="AN75" i="18" a="1"/>
  <c r="V26" i="18" a="1"/>
  <c r="BD66" i="18" a="1"/>
  <c r="AN90" i="18" a="1"/>
  <c r="BL50" i="18" a="1"/>
  <c r="L74" i="18" a="1"/>
  <c r="AB87" i="18" a="1"/>
  <c r="G11" i="18" a="1"/>
  <c r="BI5" i="18" a="1"/>
  <c r="Q79" i="18" a="1"/>
  <c r="BR82" i="18" a="1"/>
  <c r="R32" i="18" a="1"/>
  <c r="AX19" i="18" a="1"/>
  <c r="BI52" i="18" a="1"/>
  <c r="C28" i="18" a="1"/>
  <c r="BR104" i="18" a="1"/>
  <c r="AP78" i="18" a="1"/>
  <c r="AA102" i="18" a="1"/>
  <c r="BB36" i="18" a="1"/>
  <c r="BP107" i="18" a="1"/>
  <c r="V51" i="18" a="1"/>
  <c r="H43" i="18" a="1"/>
  <c r="BH73" i="18" a="1"/>
  <c r="AM26" i="18" a="1"/>
  <c r="X25" i="18" a="1"/>
  <c r="BK46" i="18" a="1"/>
  <c r="M35" i="18" a="1"/>
  <c r="F33" i="18" a="1"/>
  <c r="AN15" i="18" a="1"/>
  <c r="C77" i="18" a="1"/>
  <c r="AH18" i="18" a="1"/>
  <c r="AV88" i="18" a="1"/>
  <c r="X66" i="18" a="1"/>
  <c r="X45" i="18" a="1"/>
  <c r="AB32" i="18" a="1"/>
  <c r="BD7" i="18" a="1"/>
  <c r="AE76" i="18" a="1"/>
  <c r="AQ26" i="18" a="1"/>
  <c r="AV107" i="18" a="1"/>
  <c r="AM19" i="18" a="1"/>
  <c r="BK19" i="18" a="1"/>
  <c r="T42" i="18" a="1"/>
  <c r="AU7" i="18" a="1"/>
  <c r="BA60" i="18" a="1"/>
  <c r="AF24" i="18" a="1"/>
  <c r="BI58" i="18" a="1"/>
  <c r="D58" i="18" a="1"/>
  <c r="AF72" i="18" a="1"/>
  <c r="AJ83" i="18" a="1"/>
  <c r="BH39" i="18" a="1"/>
  <c r="AF65" i="18" a="1"/>
  <c r="AU52" i="18" a="1"/>
  <c r="AS5" i="18" a="1"/>
  <c r="BR7" i="18" a="1"/>
  <c r="BI84" i="18" a="1"/>
  <c r="AT46" i="18" a="1"/>
  <c r="BH43" i="18" a="1"/>
  <c r="AQ14" i="18" a="1"/>
  <c r="BC10" i="18" a="1"/>
  <c r="AM38" i="18" a="1"/>
  <c r="AN109" i="18" a="1"/>
  <c r="BN84" i="18" a="1"/>
  <c r="N16" i="18" a="1"/>
  <c r="AH48" i="18" a="1"/>
  <c r="BS24" i="18" a="1"/>
  <c r="J7" i="18" a="1"/>
  <c r="M7" i="18" a="1"/>
  <c r="K62" i="18" a="1"/>
  <c r="BL38" i="18" a="1"/>
  <c r="BP99" i="18" a="1"/>
  <c r="AJ71" i="18" a="1"/>
  <c r="BC91" i="18" a="1"/>
  <c r="H66" i="18" a="1"/>
  <c r="L82" i="18" a="1"/>
  <c r="AH98" i="18" a="1"/>
  <c r="BG39" i="18" a="1"/>
  <c r="AF85" i="18" a="1"/>
  <c r="N8" i="18" a="1"/>
  <c r="BC24" i="18" a="1"/>
  <c r="L23" i="18" a="1"/>
  <c r="BL79" i="18" a="1"/>
  <c r="BC26" i="18" a="1"/>
  <c r="AX34" i="18" a="1"/>
  <c r="AS93" i="18" a="1"/>
  <c r="BD36" i="18" a="1"/>
  <c r="M48" i="18" a="1"/>
  <c r="M33" i="18" a="1"/>
  <c r="BS42" i="18" a="1"/>
  <c r="Q41" i="18" a="1"/>
  <c r="BQ43" i="18" a="1"/>
  <c r="F15" i="18" a="1"/>
  <c r="AC63" i="18" a="1"/>
  <c r="AJ108" i="18" a="1"/>
  <c r="AE57" i="18" a="1"/>
  <c r="E89" i="18" a="1"/>
  <c r="AE26" i="18" a="1"/>
  <c r="AX13" i="18" a="1"/>
  <c r="J12" i="18" a="1"/>
  <c r="BR74" i="18" a="1"/>
  <c r="AU86" i="18" a="1"/>
  <c r="S32" i="18" a="1"/>
  <c r="AE40" i="18" a="1"/>
  <c r="AV45" i="18" a="1"/>
  <c r="D55" i="18" a="1"/>
  <c r="R80" i="18" a="1"/>
  <c r="AX24" i="18" a="1"/>
  <c r="H84" i="18" a="1"/>
  <c r="T100" i="18" a="1"/>
  <c r="AC45" i="18" a="1"/>
  <c r="BQ61" i="18" a="1"/>
  <c r="BJ77" i="18" a="1"/>
  <c r="Z57" i="18" a="1"/>
  <c r="AU12" i="18" a="1"/>
  <c r="Y97" i="18" a="1"/>
  <c r="J65" i="18" a="1"/>
  <c r="U73" i="18" a="1"/>
  <c r="BL66" i="18" a="1"/>
  <c r="O85" i="18" a="1"/>
  <c r="AS49" i="18" a="1"/>
  <c r="H57" i="18" a="1"/>
  <c r="AZ96" i="18" a="1"/>
  <c r="BH31" i="18" a="1"/>
  <c r="X26" i="18" a="1"/>
  <c r="AO57" i="18" a="1"/>
  <c r="N23" i="18" a="1"/>
  <c r="BI42" i="18" a="1"/>
  <c r="BQ33" i="18" a="1"/>
  <c r="T110" i="18" a="1"/>
  <c r="G101" i="18" a="1"/>
  <c r="AV37" i="18" a="1"/>
  <c r="BE8" i="18" a="1"/>
  <c r="BC38" i="18" a="1"/>
  <c r="AC74" i="18" a="1"/>
  <c r="E98" i="18" a="1"/>
  <c r="BH24" i="18" a="1"/>
  <c r="AO36" i="18" a="1"/>
  <c r="AL58" i="18" a="1"/>
  <c r="AL45" i="18" a="1"/>
  <c r="Z10" i="18" a="1"/>
  <c r="AW59" i="18" a="1"/>
  <c r="AN86" i="18" a="1"/>
  <c r="BQ88" i="18" a="1"/>
  <c r="O43" i="18" a="1"/>
  <c r="V78" i="18" a="1"/>
  <c r="Z69" i="18" a="1"/>
  <c r="BP17" i="18" a="1"/>
  <c r="D88" i="18" a="1"/>
  <c r="AM90" i="18" a="1"/>
  <c r="Z8" i="18" a="1"/>
  <c r="AC48" i="18" a="1"/>
  <c r="D42" i="18" a="1"/>
  <c r="BR46" i="18" a="1"/>
  <c r="AM88" i="18" a="1"/>
  <c r="BE85" i="18" a="1"/>
  <c r="AM11" i="18" a="1"/>
  <c r="BA5" i="18" a="1"/>
  <c r="N92" i="18" a="1"/>
  <c r="E112" i="18" a="1"/>
  <c r="Q54" i="18" a="1"/>
  <c r="BI49" i="18" a="1"/>
  <c r="H38" i="18" a="1"/>
  <c r="BE39" i="18" a="1"/>
  <c r="S17" i="18" a="1"/>
  <c r="L5" i="18" a="1"/>
  <c r="AM64" i="18" a="1"/>
  <c r="BS32" i="18" a="1"/>
  <c r="BN24" i="18" a="1"/>
  <c r="BI105" i="18" a="1"/>
  <c r="AH43" i="18" a="1"/>
  <c r="E25" i="18" a="1"/>
  <c r="AX53" i="18" a="1"/>
  <c r="BS37" i="18" a="1"/>
  <c r="BB44" i="18" a="1"/>
  <c r="V48" i="18" a="1"/>
  <c r="AL13" i="18" a="1"/>
  <c r="BE78" i="18" a="1"/>
  <c r="D14" i="18" a="1"/>
  <c r="V27" i="18" a="1"/>
  <c r="V40" i="18" a="1"/>
  <c r="L35" i="18" a="1"/>
  <c r="AH106" i="18" a="1"/>
  <c r="AN23" i="18" a="1"/>
  <c r="S33" i="18" a="1"/>
  <c r="C12" i="18" a="1"/>
  <c r="AC50" i="18" a="1"/>
  <c r="BO100" i="18" a="1"/>
  <c r="AM10" i="18" a="1"/>
  <c r="BH110" i="18" a="1"/>
  <c r="AU25" i="18" a="1"/>
  <c r="BG92" i="18" a="1"/>
  <c r="BC49" i="18" a="1"/>
  <c r="F74" i="18" a="1"/>
  <c r="D75" i="18" a="1"/>
  <c r="AE61" i="18" a="1"/>
  <c r="AZ50" i="18" a="1"/>
  <c r="AW73" i="18" a="1"/>
  <c r="BP75" i="18" a="1"/>
  <c r="G30" i="18" a="1"/>
  <c r="AV54" i="18" a="1"/>
  <c r="L91" i="18" a="1"/>
  <c r="AL98" i="18" a="1"/>
  <c r="X108" i="18" a="1"/>
  <c r="AU34" i="18" a="1"/>
  <c r="V101" i="18" a="1"/>
  <c r="AH35" i="18" a="1"/>
  <c r="AC66" i="18" a="1"/>
  <c r="AI82" i="18" a="1"/>
  <c r="L100" i="18" a="1"/>
  <c r="BS40" i="18" a="1"/>
  <c r="E61" i="18" a="1"/>
  <c r="AS112" i="18" a="1"/>
  <c r="AB6" i="18" a="1"/>
  <c r="AM34" i="18" a="1"/>
  <c r="BD37" i="18" a="1"/>
  <c r="Q31" i="18" a="1"/>
  <c r="BD44" i="18" a="1"/>
  <c r="AS74" i="18" a="1"/>
  <c r="U86" i="18" a="1"/>
  <c r="BD21" i="18" a="1"/>
  <c r="AE43" i="18" a="1"/>
  <c r="T31" i="18" a="1"/>
  <c r="BB85" i="18" a="1"/>
  <c r="BO64" i="18" a="1"/>
  <c r="BA70" i="18" a="1"/>
  <c r="L34" i="18" a="1"/>
  <c r="AT23" i="18" a="1"/>
  <c r="T71" i="18" a="1"/>
  <c r="L53" i="18" a="1"/>
  <c r="BE7" i="18" a="1"/>
  <c r="Z62" i="18" a="1"/>
  <c r="BS31" i="18" a="1"/>
  <c r="BI92" i="18" a="1"/>
  <c r="BL6" i="18" a="1"/>
  <c r="AF90" i="18" a="1"/>
  <c r="S53" i="18" a="1"/>
  <c r="Y45" i="18" a="1"/>
  <c r="BL35" i="18" a="1"/>
  <c r="R42" i="18" a="1"/>
  <c r="T27" i="18" a="1"/>
  <c r="AJ14" i="18" a="1"/>
  <c r="BS104" i="18" a="1"/>
  <c r="AO98" i="18" a="1"/>
  <c r="BA111" i="18" a="1"/>
  <c r="AS51" i="18" a="1"/>
  <c r="J20" i="18" a="1"/>
  <c r="AS26" i="18" a="1"/>
  <c r="X27" i="18" a="1"/>
  <c r="V99" i="18" a="1"/>
  <c r="S64" i="18" a="1"/>
  <c r="AP10" i="18" a="1"/>
  <c r="V36" i="18" a="1"/>
  <c r="AW8" i="18" a="1"/>
  <c r="AZ45" i="18" a="1"/>
  <c r="AJ36" i="18" a="1"/>
  <c r="C41" i="18" a="1"/>
  <c r="V91" i="18" a="1"/>
  <c r="S97" i="18" a="1"/>
  <c r="AG39" i="18" a="1"/>
  <c r="AU104" i="18" a="1"/>
  <c r="AT22" i="18" a="1"/>
  <c r="AV60" i="18" a="1"/>
  <c r="AX50" i="18" a="1"/>
  <c r="BG54" i="18" a="1"/>
  <c r="BI19" i="18" a="1"/>
  <c r="AS76" i="18" a="1"/>
  <c r="AV33" i="18" a="1"/>
  <c r="BG72" i="18" a="1"/>
  <c r="BQ57" i="18" a="1"/>
  <c r="Q7" i="18" a="1"/>
  <c r="AX69" i="18" a="1"/>
  <c r="BB23" i="18" a="1"/>
  <c r="BP41" i="18" a="1"/>
  <c r="L64" i="18" a="1"/>
  <c r="X6" i="18" a="1"/>
  <c r="BQ24" i="18" a="1"/>
  <c r="AT20" i="18" a="1"/>
  <c r="E10" i="18" a="1"/>
  <c r="BK90" i="18" a="1"/>
  <c r="O79" i="18" a="1"/>
  <c r="E68" i="18" a="1"/>
  <c r="AE64" i="18" a="1"/>
  <c r="T39" i="18" a="1"/>
  <c r="AX12" i="18" a="1"/>
  <c r="BC50" i="18" a="1"/>
  <c r="N108" i="18" a="1"/>
  <c r="BS45" i="18" a="1"/>
  <c r="AL41" i="18" a="1"/>
  <c r="F18" i="18" a="1"/>
  <c r="AN31" i="18" a="1"/>
  <c r="AC34" i="18" a="1"/>
  <c r="AB91" i="18" a="1"/>
  <c r="AP48" i="18" a="1"/>
  <c r="Y58" i="18" a="1"/>
  <c r="AN98" i="18" a="1"/>
  <c r="AT64" i="18" a="1"/>
  <c r="S71" i="18" a="1"/>
  <c r="AJ51" i="18" a="1"/>
  <c r="T12" i="18" a="1"/>
  <c r="AP5" i="18" a="1"/>
  <c r="Z66" i="18" a="1"/>
  <c r="BC75" i="18" a="1"/>
  <c r="AV39" i="18" a="1"/>
  <c r="O26" i="18" a="1"/>
  <c r="AL11" i="18" a="1"/>
  <c r="Q94" i="18" a="1"/>
  <c r="BO67" i="18" a="1"/>
  <c r="N34" i="18" a="1"/>
  <c r="BQ81" i="18" a="1"/>
  <c r="BP28" i="18" a="1"/>
  <c r="AF86" i="18" a="1"/>
  <c r="L33" i="18" a="1"/>
  <c r="AZ28" i="18" a="1"/>
  <c r="R52" i="18" a="1"/>
  <c r="BC37" i="18" a="1"/>
  <c r="Q71" i="18" a="1"/>
  <c r="BL19" i="18" a="1"/>
  <c r="BP86" i="18" a="1"/>
  <c r="E66" i="18" a="1"/>
  <c r="BQ37" i="18" a="1"/>
  <c r="BB5" i="18" a="1"/>
  <c r="L27" i="18" a="1"/>
  <c r="AP7" i="18" a="1"/>
  <c r="BE22" i="18" a="1"/>
  <c r="BR60" i="18" a="1"/>
  <c r="AN62" i="18" a="1"/>
  <c r="BD81" i="18" a="1"/>
  <c r="T5" i="18" a="1"/>
  <c r="J31" i="18" a="1"/>
  <c r="BJ16" i="18" a="1"/>
  <c r="BG109" i="18" a="1"/>
  <c r="AB103" i="18" a="1"/>
  <c r="BL21" i="18" a="1"/>
  <c r="AT24" i="18" a="1"/>
  <c r="Z88" i="18" a="1"/>
  <c r="AQ102" i="18" a="1"/>
  <c r="G22" i="18" a="1"/>
  <c r="Q84" i="18" a="1"/>
  <c r="BS49" i="18" a="1"/>
  <c r="Z27" i="18" a="1"/>
  <c r="BS5" i="18" a="1"/>
  <c r="O111" i="18" a="1"/>
  <c r="AC93" i="18" a="1"/>
  <c r="R57" i="18" a="1"/>
  <c r="X92" i="18" a="1"/>
  <c r="K31" i="18" a="1"/>
  <c r="T78" i="18" a="1"/>
  <c r="AN47" i="18" a="1"/>
  <c r="E110" i="18" a="1"/>
  <c r="E26" i="18" a="1"/>
  <c r="V60" i="18" a="1"/>
  <c r="F77" i="18" a="1"/>
  <c r="R9" i="18" a="1"/>
  <c r="AV98" i="18" a="1"/>
  <c r="O56" i="18" a="1"/>
  <c r="O83" i="18" a="1"/>
  <c r="AQ109" i="18" a="1"/>
  <c r="L107" i="18" a="1"/>
  <c r="AX31" i="18" a="1"/>
  <c r="R90" i="18" a="1"/>
  <c r="BP54" i="18" a="1"/>
  <c r="J67" i="18" a="1"/>
  <c r="BS86" i="18" a="1"/>
  <c r="M82" i="18" a="1"/>
  <c r="U97" i="18" a="1"/>
  <c r="AU17" i="18" a="1"/>
  <c r="AC84" i="18" a="1"/>
  <c r="BN91" i="18" a="1"/>
  <c r="AG23" i="18" a="1"/>
  <c r="BB20" i="18" a="1"/>
  <c r="BI68" i="18" a="1"/>
  <c r="BS35" i="18" a="1"/>
  <c r="R14" i="18" a="1"/>
  <c r="AT17" i="18" a="1"/>
  <c r="AO76" i="18" a="1"/>
  <c r="O70" i="18" a="1"/>
  <c r="BB57" i="18" a="1"/>
  <c r="AP74" i="18" a="1"/>
  <c r="BL63" i="18" a="1"/>
  <c r="AP92" i="18" a="1"/>
  <c r="G23" i="18" a="1"/>
  <c r="R56" i="18" a="1"/>
  <c r="H31" i="18" a="1"/>
  <c r="BA30" i="18" a="1"/>
  <c r="AM47" i="18" a="1"/>
  <c r="AI15" i="18" a="1"/>
  <c r="AO84" i="18" a="1"/>
  <c r="AW69" i="18" a="1"/>
  <c r="AQ44" i="18" a="1"/>
  <c r="Y15" i="18" a="1"/>
  <c r="AJ43" i="18" a="1"/>
  <c r="AS105" i="18" a="1"/>
  <c r="Z35" i="18" a="1"/>
  <c r="AW67" i="18" a="1"/>
  <c r="BH12" i="18" a="1"/>
  <c r="AB77" i="18" a="1"/>
  <c r="BI7" i="18" a="1"/>
  <c r="BJ66" i="18" a="1"/>
  <c r="AP28" i="18" a="1"/>
  <c r="K51" i="18" a="1"/>
  <c r="BG9" i="18" a="1"/>
  <c r="F16" i="18" a="1"/>
  <c r="BL75" i="18" a="1"/>
  <c r="Q73" i="18" a="1"/>
  <c r="BO46" i="18" a="1"/>
  <c r="BL94" i="18" a="1"/>
  <c r="O96" i="18" a="1"/>
  <c r="BL57" i="18" a="1"/>
  <c r="AT58" i="18" a="1"/>
  <c r="Z73" i="18" a="1"/>
  <c r="AF78" i="18" a="1"/>
  <c r="R19" i="18" a="1"/>
  <c r="U57" i="18" a="1"/>
  <c r="F109" i="18" a="1"/>
  <c r="BD79" i="18" a="1"/>
  <c r="AZ31" i="18" a="1"/>
  <c r="BA102" i="18" a="1"/>
  <c r="AX87" i="18" a="1"/>
  <c r="L72" i="18" a="1"/>
  <c r="AF53" i="18" a="1"/>
  <c r="AU30" i="18" a="1"/>
  <c r="K40" i="18" a="1"/>
  <c r="X33" i="18" a="1"/>
  <c r="S81" i="18" a="1"/>
  <c r="BG44" i="18" a="1"/>
  <c r="AJ64" i="18" a="1"/>
  <c r="AW15" i="18" a="1"/>
  <c r="C78" i="18" a="1"/>
  <c r="Y27" i="18" a="1"/>
  <c r="BC41" i="18" a="1"/>
  <c r="C18" i="18" a="1"/>
  <c r="D124" i="32" a="1"/>
  <c r="AM53" i="18" a="1"/>
  <c r="L13" i="18" a="1"/>
  <c r="T13" i="18" a="1"/>
  <c r="BD14" i="18" a="1"/>
  <c r="AO91" i="18" a="1"/>
  <c r="BB52" i="18" a="1"/>
  <c r="AS78" i="18" a="1"/>
  <c r="AM18" i="18" a="1"/>
  <c r="C88" i="18" a="1"/>
  <c r="BK74" i="18" a="1"/>
  <c r="N78" i="18" a="1"/>
  <c r="H53" i="18" a="1"/>
  <c r="AJ69" i="18" a="1"/>
  <c r="AN85" i="18" a="1"/>
  <c r="AC33" i="18" a="1"/>
  <c r="S56" i="18" a="1"/>
  <c r="BL109" i="18" a="1"/>
  <c r="AV70" i="18" a="1"/>
  <c r="BB45" i="18" a="1"/>
  <c r="AX68" i="18" a="1"/>
  <c r="J106" i="18" a="1"/>
  <c r="BE29" i="18" a="1"/>
  <c r="AO55" i="18" a="1"/>
  <c r="BA35" i="18" a="1"/>
  <c r="AX8" i="18" a="1"/>
  <c r="BB19" i="18" a="1"/>
  <c r="AT26" i="18" a="1"/>
  <c r="E90" i="18" a="1"/>
  <c r="BD70" i="18" a="1"/>
  <c r="K65" i="18" a="1"/>
  <c r="AL40" i="18" a="1"/>
  <c r="S11" i="18" a="1"/>
  <c r="AO38" i="18" a="1"/>
  <c r="X8" i="18" a="1"/>
  <c r="AB99" i="18" a="1"/>
  <c r="AJ107" i="18" a="1"/>
  <c r="AH54" i="18" a="1"/>
  <c r="M45" i="18" a="1"/>
  <c r="AQ31" i="18" a="1"/>
  <c r="AG15" i="18" a="1"/>
  <c r="AO103" i="18" a="1"/>
  <c r="BD71" i="18" a="1"/>
  <c r="D67" i="18" a="1"/>
  <c r="BE104" i="18" a="1"/>
  <c r="K102" i="18" a="1"/>
  <c r="BR58" i="18" a="1"/>
  <c r="G28" i="18" a="1"/>
  <c r="BH42" i="18" a="1"/>
  <c r="BB90" i="18" a="1"/>
  <c r="BE84" i="18" a="1"/>
  <c r="AH9" i="18" a="1"/>
  <c r="AM28" i="18" a="1"/>
  <c r="AW79" i="18" a="1"/>
  <c r="BR45" i="18" a="1"/>
  <c r="O73" i="18" a="1"/>
  <c r="AL6" i="18" a="1"/>
  <c r="M87" i="18" a="1"/>
  <c r="AL35" i="18" a="1"/>
  <c r="AP68" i="18" a="1"/>
  <c r="S101" i="18" a="1"/>
  <c r="AZ83" i="18" a="1"/>
  <c r="D83" i="18" a="1"/>
  <c r="AP9" i="18" a="1"/>
  <c r="N29" i="18" a="1"/>
  <c r="BI66" i="18" a="1"/>
  <c r="C47" i="18" a="1"/>
  <c r="C35" i="18" a="1"/>
  <c r="AO64" i="18" a="1"/>
  <c r="BO30" i="18" a="1"/>
  <c r="AS30" i="18" a="1"/>
  <c r="BH95" i="18" a="1"/>
  <c r="AG50" i="18" a="1"/>
  <c r="BQ66" i="18" a="1"/>
  <c r="D101" i="18" a="1"/>
  <c r="AL68" i="18" a="1"/>
  <c r="BI41" i="18" a="1"/>
  <c r="AS14" i="18" a="1"/>
  <c r="BP56" i="18" a="1"/>
  <c r="BK110" i="18" a="1"/>
  <c r="AB26" i="18" a="1"/>
  <c r="BS55" i="18" a="1"/>
  <c r="K99" i="18" a="1"/>
  <c r="BG43" i="18" a="1"/>
  <c r="AS56" i="18" a="1"/>
  <c r="Z16" i="18" a="1"/>
  <c r="AU71" i="18" a="1"/>
  <c r="X103" i="18" a="1"/>
  <c r="O93" i="18" a="1"/>
  <c r="BE46" i="18" a="1"/>
  <c r="AB79" i="18" a="1"/>
  <c r="BK11" i="18" a="1"/>
  <c r="BO32" i="18" a="1"/>
  <c r="AH50" i="18" a="1"/>
  <c r="Q83" i="18" a="1"/>
  <c r="BJ104" i="18" a="1"/>
  <c r="Y72" i="18" a="1"/>
  <c r="AF34" i="18" a="1"/>
  <c r="O64" i="18" a="1"/>
  <c r="BE10" i="18" a="1"/>
  <c r="N17" i="18" a="1"/>
  <c r="BA74" i="18" a="1"/>
  <c r="BL7" i="18" a="1"/>
  <c r="BG12" i="18" a="1"/>
  <c r="X72" i="18" a="1"/>
  <c r="BI35" i="18" a="1"/>
  <c r="K34" i="18" a="1"/>
  <c r="BS11" i="18" a="1"/>
  <c r="V108" i="18" a="1"/>
  <c r="BR27" i="18" a="1"/>
  <c r="AV27" i="18" a="1"/>
  <c r="AP80" i="18" a="1"/>
  <c r="H5" i="18" a="1"/>
  <c r="AL107" i="18" a="1"/>
  <c r="F19" i="18" a="1"/>
  <c r="BN14" i="18" a="1"/>
  <c r="C92" i="18" a="1"/>
  <c r="Q80" i="18" a="1"/>
  <c r="BJ61" i="18" a="1"/>
  <c r="BI10" i="18" a="1"/>
  <c r="AG53" i="18" a="1"/>
  <c r="E108" i="18" a="1"/>
  <c r="AQ82" i="18" a="1"/>
  <c r="AL87" i="18" a="1"/>
  <c r="AJ33" i="18" a="1"/>
  <c r="T32" i="18" a="1"/>
  <c r="O23" i="18" a="1"/>
  <c r="BO77" i="18" a="1"/>
  <c r="BL73" i="18" a="1"/>
  <c r="AU19" i="18" a="1"/>
  <c r="BE109" i="18" a="1"/>
  <c r="BA43" i="18" a="1"/>
  <c r="M59" i="18" a="1"/>
  <c r="BC25" i="18" a="1"/>
  <c r="AU94" i="18" a="1"/>
  <c r="Y77" i="18" a="1"/>
  <c r="AS83" i="18" a="1"/>
  <c r="BS54" i="18" a="1"/>
  <c r="AU72" i="18" a="1"/>
  <c r="V83" i="18" a="1"/>
  <c r="AQ19" i="18" a="1"/>
  <c r="S23" i="18" a="1"/>
  <c r="BP22" i="18" a="1"/>
  <c r="V77" i="18" a="1"/>
  <c r="AM107" i="18" a="1"/>
  <c r="AG66" i="18" a="1"/>
  <c r="C73" i="18" a="1"/>
  <c r="AZ89" i="18" a="1"/>
  <c r="N41" i="18" a="1"/>
  <c r="AX30" i="18" a="1"/>
  <c r="AL5" i="18" a="1"/>
  <c r="BQ25" i="18" a="1"/>
  <c r="F30" i="18" a="1"/>
  <c r="AQ111" i="18" a="1"/>
  <c r="AQ22" i="18" a="1"/>
  <c r="U8" i="18" a="1"/>
  <c r="AN74" i="18" a="1"/>
  <c r="AJ39" i="18" a="1"/>
  <c r="K77" i="18" a="1"/>
  <c r="AC13" i="18" a="1"/>
  <c r="BN25" i="18" a="1"/>
  <c r="AU26" i="18" a="1"/>
  <c r="F10" i="18" a="1"/>
  <c r="AO100" i="18" a="1"/>
  <c r="AN52" i="18" a="1"/>
  <c r="AN46" i="18" a="1"/>
  <c r="AP12" i="18" a="1"/>
  <c r="BP84" i="18" a="1"/>
  <c r="Q20" i="18" a="1"/>
  <c r="BK5" i="18" a="1"/>
  <c r="AB101" i="18" a="1"/>
  <c r="F108" i="18" a="1"/>
  <c r="X9" i="18" a="1"/>
  <c r="AA95" i="18" a="1"/>
  <c r="AW70" i="18" a="1"/>
  <c r="AF109" i="18" a="1"/>
  <c r="O77" i="18" a="1"/>
  <c r="AP56" i="18" a="1"/>
  <c r="AP21" i="18" a="1"/>
  <c r="BA58" i="18" a="1"/>
  <c r="D40" i="18" a="1"/>
  <c r="BC6" i="18" a="1"/>
  <c r="BK33" i="18" a="1"/>
  <c r="AQ69" i="18" a="1"/>
  <c r="AN21" i="18" a="1"/>
  <c r="BC31" i="18" a="1"/>
  <c r="Y88" i="18" a="1"/>
  <c r="AQ5" i="18" a="1"/>
  <c r="F110" i="18" a="1"/>
  <c r="BH50" i="18" a="1"/>
  <c r="BP37" i="18" a="1"/>
  <c r="C102" i="18" a="1"/>
  <c r="AB11" i="18" a="1"/>
  <c r="BG27" i="18" a="1"/>
  <c r="BS62" i="18" a="1"/>
  <c r="BI60" i="18" a="1"/>
  <c r="L49" i="18" a="1"/>
  <c r="BD16" i="18" a="1"/>
  <c r="BC7" i="18" a="1"/>
  <c r="AG5" i="18" a="1"/>
  <c r="F67" i="18" a="1"/>
  <c r="AU15" i="18" a="1"/>
  <c r="AE103" i="18" a="1"/>
  <c r="BI31" i="18" a="1"/>
  <c r="F28" i="18" a="1"/>
  <c r="BN62" i="18" a="1"/>
  <c r="BA71" i="18" a="1"/>
  <c r="L40" i="18" a="1"/>
  <c r="U38" i="18" a="1"/>
  <c r="U56" i="18" a="1"/>
  <c r="AI39" i="18" a="1"/>
  <c r="BB109" i="18" a="1"/>
  <c r="BH58" i="18" a="1"/>
  <c r="E83" i="18" a="1"/>
  <c r="AA49" i="18" a="1"/>
  <c r="BB27" i="18" a="1"/>
  <c r="AX49" i="18" a="1"/>
  <c r="M57" i="18" a="1"/>
  <c r="Z32" i="18" a="1"/>
  <c r="BE58" i="18" a="1"/>
  <c r="BG15" i="18" a="1"/>
  <c r="V30" i="18" a="1"/>
  <c r="T82" i="18" a="1"/>
  <c r="AP30" i="18" a="1"/>
  <c r="AE30" i="18" a="1"/>
  <c r="F57" i="18" a="1"/>
  <c r="AN7" i="18" a="1"/>
  <c r="R47" i="18" a="1"/>
  <c r="AI17" i="18" a="1"/>
  <c r="V43" i="18" a="1"/>
  <c r="BJ41" i="18" a="1"/>
  <c r="L71" i="18" a="1"/>
  <c r="S40" i="18" a="1"/>
  <c r="AT42" i="18" a="1"/>
  <c r="AI62" i="18" a="1"/>
  <c r="U20" i="18" a="1"/>
  <c r="Y32" i="18" a="1"/>
  <c r="V16" i="18" a="1"/>
  <c r="BE110" i="18" a="1"/>
  <c r="AO49" i="18" a="1"/>
  <c r="Z33" i="18" a="1"/>
  <c r="T11" i="18" a="1"/>
  <c r="AN24" i="18" a="1"/>
  <c r="D45" i="18" a="1"/>
  <c r="Y10" i="18" a="1"/>
  <c r="L67" i="18" a="1"/>
  <c r="BL18" i="18" a="1"/>
  <c r="V39" i="18" a="1"/>
  <c r="AV106" i="18" a="1"/>
  <c r="AV14" i="18" a="1"/>
  <c r="BD92" i="18" a="1"/>
  <c r="H51" i="18" a="1"/>
  <c r="BP81" i="18" a="1"/>
  <c r="AN26" i="18" a="1"/>
  <c r="AE44" i="18" a="1"/>
  <c r="AM9" i="18" a="1"/>
  <c r="M65" i="18" a="1"/>
  <c r="BR41" i="18" a="1"/>
  <c r="S73" i="18" a="1"/>
  <c r="L59" i="18" a="1"/>
  <c r="BA53" i="18" a="1"/>
  <c r="AF5" i="18" a="1"/>
  <c r="AQ107" i="18" a="1"/>
  <c r="D93" i="18" a="1"/>
  <c r="AX91" i="18" a="1"/>
  <c r="BO8" i="18" a="1"/>
  <c r="K16" i="18" a="1"/>
  <c r="AI59" i="18" a="1"/>
  <c r="AX21" i="18" a="1"/>
  <c r="AH40" i="18" a="1"/>
  <c r="E15" i="18" a="1"/>
  <c r="S48" i="18" a="1"/>
  <c r="BB37" i="18" a="1"/>
  <c r="D70" i="18" a="1"/>
  <c r="BD50" i="18" a="1"/>
  <c r="Q13" i="18" a="1"/>
  <c r="H58" i="18" a="1"/>
  <c r="AE38" i="18" a="1"/>
  <c r="BL37" i="18" a="1"/>
  <c r="BA39" i="18" a="1"/>
  <c r="Z80" i="18" a="1"/>
  <c r="AG91" i="18" a="1"/>
  <c r="AW95" i="18" a="1"/>
  <c r="BC60" i="18" a="1"/>
  <c r="BQ95" i="18" a="1"/>
  <c r="BL71" i="18" a="1"/>
  <c r="L36" i="18" a="1"/>
  <c r="F32" i="18" a="1"/>
  <c r="G125" i="32" a="1"/>
  <c r="AT82" i="18" a="1"/>
  <c r="BG62" i="18" a="1"/>
  <c r="AG61" i="18" a="1"/>
  <c r="AH99" i="18" a="1"/>
  <c r="L21" i="18" a="1"/>
  <c r="BA101" i="18" a="1"/>
  <c r="T9" i="18" a="1"/>
  <c r="BI47" i="18" a="1"/>
  <c r="BO31" i="18" a="1"/>
  <c r="F52" i="18" a="1"/>
  <c r="BL69" i="18" a="1"/>
  <c r="BH29" i="18" a="1"/>
  <c r="BE87" i="18" a="1"/>
  <c r="AB105" i="18" a="1"/>
  <c r="J48" i="18" a="1"/>
  <c r="AJ5" i="18" a="1"/>
  <c r="BJ79" i="18" a="1"/>
  <c r="BI99" i="18" a="1"/>
  <c r="E8" i="18" a="1"/>
  <c r="L31" i="18" a="1"/>
  <c r="BC46" i="18" a="1"/>
  <c r="C22" i="18" a="1"/>
  <c r="AZ36" i="18" a="1"/>
  <c r="BP38" i="18" a="1"/>
  <c r="BC16" i="18" a="1"/>
  <c r="BI29" i="18" a="1"/>
  <c r="AS98" i="18" a="1"/>
  <c r="AW88" i="18" a="1"/>
  <c r="AE10" i="18" a="1"/>
  <c r="U9" i="18" a="1"/>
  <c r="AM92" i="18" a="1"/>
  <c r="BL56" i="18" a="1"/>
  <c r="AS22" i="18" a="1"/>
  <c r="F54" i="18" a="1"/>
  <c r="AI14" i="18" a="1"/>
  <c r="BN98" i="18" a="1"/>
  <c r="R35" i="18" a="1"/>
  <c r="BL83" i="18" a="1"/>
  <c r="J26" i="18" a="1"/>
  <c r="AV92" i="18" a="1"/>
  <c r="Z19" i="18" a="1"/>
  <c r="AH7" i="18" a="1"/>
  <c r="BS30" i="18" a="1"/>
  <c r="AT11" i="18" a="1"/>
  <c r="AB60" i="18" a="1"/>
  <c r="AL19" i="18" a="1"/>
  <c r="AA37" i="18" a="1"/>
  <c r="AI42" i="18" a="1"/>
  <c r="X38" i="18" a="1"/>
  <c r="AC31" i="18" a="1"/>
  <c r="Z49" i="18" a="1"/>
  <c r="BJ52" i="18" a="1"/>
  <c r="C98" i="18" a="1"/>
  <c r="L99" i="18" a="1"/>
  <c r="AP37" i="18" a="1"/>
  <c r="BB82" i="18" a="1"/>
  <c r="K97" i="18" a="1"/>
  <c r="AQ58" i="18" a="1"/>
  <c r="X17" i="18" a="1"/>
  <c r="BK9" i="18" a="1"/>
  <c r="AU18" i="18" a="1"/>
  <c r="AQ21" i="18" a="1"/>
  <c r="X74" i="18" a="1"/>
  <c r="S47" i="18" a="1"/>
  <c r="N83" i="18" a="1"/>
  <c r="Q68" i="18" a="1"/>
  <c r="J34" i="18" a="1"/>
  <c r="AU29" i="18" a="1"/>
  <c r="AA54" i="18" a="1"/>
  <c r="BL49" i="18" a="1"/>
  <c r="BO28" i="18" a="1"/>
  <c r="D82" i="18" a="1"/>
  <c r="AJ44" i="18" a="1"/>
  <c r="V93" i="18" a="1"/>
  <c r="R104" i="18" a="1"/>
  <c r="G87" i="18" a="1"/>
  <c r="BG7" i="18" a="1"/>
  <c r="BJ64" i="18" a="1"/>
  <c r="AS89" i="18" a="1"/>
  <c r="AZ40" i="18" a="1"/>
  <c r="Q26" i="18" a="1"/>
  <c r="Q59" i="18" a="1"/>
  <c r="AN72" i="18" a="1"/>
  <c r="BQ45" i="18" a="1"/>
  <c r="AT70" i="18" a="1"/>
  <c r="BQ10" i="18" a="1"/>
  <c r="U42" i="18" a="1"/>
  <c r="AQ45" i="18" a="1"/>
  <c r="K84" i="18" a="1"/>
  <c r="Z37" i="18" a="1"/>
  <c r="L89" i="18" a="1"/>
  <c r="AV77" i="18" a="1"/>
  <c r="AE63" i="18" a="1"/>
  <c r="V13" i="18" a="1"/>
  <c r="Z47" i="18" a="1"/>
  <c r="K42" i="18" a="1"/>
  <c r="AE11" i="18" a="1"/>
  <c r="F64" i="18" a="1"/>
  <c r="R17" i="18" a="1"/>
  <c r="AO83" i="18" a="1"/>
  <c r="AX7" i="18" a="1"/>
  <c r="BI79" i="18" a="1"/>
  <c r="AA5" i="18" a="1"/>
  <c r="K69" i="18" a="1"/>
  <c r="D37" i="18" a="1"/>
  <c r="X43" i="18" a="1"/>
  <c r="BE61" i="18" a="1"/>
  <c r="AZ42" i="18" a="1"/>
  <c r="BK103" i="18" a="1"/>
  <c r="BQ32" i="18" a="1"/>
  <c r="AZ5" i="18" a="1"/>
  <c r="BJ38" i="18" a="1"/>
  <c r="AN38" i="18" a="1"/>
  <c r="Q29" i="18" a="1"/>
  <c r="AU49" i="18" a="1"/>
  <c r="BS22" i="18" a="1"/>
  <c r="O29" i="18" a="1"/>
  <c r="Y29" i="18" a="1"/>
  <c r="T104" i="18" a="1"/>
  <c r="D111" i="18" a="1"/>
  <c r="BA36" i="18" a="1"/>
  <c r="AU11" i="18" a="1"/>
  <c r="U6" i="18" a="1"/>
  <c r="BN20" i="18" a="1"/>
  <c r="AG100" i="18" a="1"/>
  <c r="BK82" i="18" a="1"/>
  <c r="BK35" i="18" a="1"/>
  <c r="AJ31" i="18" a="1"/>
  <c r="Q44" i="18" a="1"/>
  <c r="BP29" i="18" a="1"/>
  <c r="V87" i="18" a="1"/>
  <c r="C40" i="18" a="1"/>
  <c r="AA66" i="18" a="1"/>
  <c r="BL55" i="18" a="1"/>
  <c r="AN84" i="18" a="1"/>
  <c r="K19" i="18" a="1"/>
  <c r="BJ34" i="18" a="1"/>
  <c r="AU63" i="18" a="1"/>
  <c r="O27" i="18" a="1"/>
  <c r="M11" i="18" a="1"/>
  <c r="AJ32" i="18" a="1"/>
  <c r="AT6" i="18" a="1"/>
  <c r="BQ18" i="18" a="1"/>
  <c r="Y9" i="18" a="1"/>
  <c r="BJ26" i="18" a="1"/>
  <c r="AP47" i="18" a="1"/>
  <c r="M72" i="18" a="1"/>
  <c r="H37" i="18" a="1"/>
  <c r="H60" i="18" a="1"/>
  <c r="AB85" i="18" a="1"/>
  <c r="AB10" i="18" a="1"/>
  <c r="AI56" i="18" a="1"/>
  <c r="AU53" i="18" a="1"/>
  <c r="K35" i="18" a="1"/>
  <c r="C79" i="18" a="1"/>
  <c r="BE26" i="18" a="1"/>
  <c r="BQ47" i="18" a="1"/>
  <c r="BS74" i="18" a="1"/>
  <c r="AZ21" i="18" a="1"/>
  <c r="E5" i="18" a="1"/>
  <c r="T85" i="18" a="1"/>
  <c r="BK64" i="18" a="1"/>
  <c r="X32" i="18" a="1"/>
  <c r="BR5" i="18" a="1"/>
  <c r="AN95" i="18" a="1"/>
  <c r="J110" i="18" a="1"/>
  <c r="G34" i="18" a="1"/>
  <c r="BJ105" i="18" a="1"/>
  <c r="BE6" i="18" a="1"/>
  <c r="BC27" i="18" a="1"/>
  <c r="O17" i="18" a="1"/>
  <c r="AL70" i="18" a="1"/>
  <c r="AZ16" i="18" a="1"/>
  <c r="AH109" i="18" a="1"/>
  <c r="AM40" i="18" a="1"/>
  <c r="AT50" i="18" a="1"/>
  <c r="G55" i="18" a="1"/>
  <c r="AF46" i="18" a="1"/>
  <c r="BJ10" i="18" a="1"/>
  <c r="R24" i="18" a="1"/>
  <c r="U11" i="18" a="1"/>
  <c r="V18" i="18" a="1"/>
  <c r="AA89" i="18" a="1"/>
  <c r="AI34" i="18" a="1"/>
  <c r="V98" i="18" a="1"/>
  <c r="S67" i="18" a="1"/>
  <c r="AG16" i="18" a="1"/>
  <c r="Q69" i="18" a="1"/>
  <c r="AA99" i="18" a="1"/>
  <c r="N102" i="18" a="1"/>
  <c r="BD5" i="18" a="1"/>
  <c r="AZ27" i="18" a="1"/>
  <c r="Y14" i="18" a="1"/>
  <c r="BG38" i="18" a="1"/>
  <c r="BA95" i="18" a="1"/>
  <c r="BG52" i="18" a="1"/>
  <c r="BP97" i="18" a="1"/>
  <c r="BG10" i="18" a="1"/>
  <c r="AG68" i="18" a="1"/>
  <c r="O31" i="18" a="1"/>
  <c r="BI15" i="18" a="1"/>
  <c r="BK75" i="18" a="1"/>
  <c r="AQ37" i="18" a="1"/>
  <c r="AT37" i="18" a="1"/>
  <c r="BO69" i="18" a="1"/>
  <c r="AL50" i="18" a="1"/>
  <c r="G106" i="18" a="1"/>
  <c r="C50" i="18" a="1"/>
  <c r="Q10" i="18" a="1"/>
  <c r="AA63" i="18" a="1"/>
  <c r="AZ58" i="18" a="1"/>
  <c r="BN73" i="18" a="1"/>
  <c r="BL26" i="18" a="1"/>
  <c r="AI79" i="18" a="1"/>
  <c r="AB66" i="18" a="1"/>
  <c r="AI100" i="18" a="1"/>
  <c r="AG86" i="18" a="1"/>
  <c r="K85" i="18" a="1"/>
  <c r="R65" i="18" a="1"/>
  <c r="BI23" i="18" a="1"/>
  <c r="BE68" i="18" a="1"/>
  <c r="AC15" i="18" a="1"/>
  <c r="AH81" i="18" a="1"/>
  <c r="BC52" i="18" a="1"/>
  <c r="E13" i="18" a="1"/>
  <c r="X82" i="18" a="1"/>
  <c r="AW28" i="18" a="1"/>
  <c r="AX62" i="18" a="1"/>
  <c r="J62" i="18" a="1"/>
  <c r="T24" i="18" a="1"/>
  <c r="AN13" i="18" a="1"/>
  <c r="AI108" i="18" a="1"/>
  <c r="G6" i="18" a="1"/>
  <c r="BJ67" i="18" a="1"/>
  <c r="BO7" i="18" a="1"/>
  <c r="AX37" i="18" a="1"/>
  <c r="BO96" i="18" a="1"/>
  <c r="AM41" i="18" a="1"/>
  <c r="AI10" i="18" a="1"/>
  <c r="AC39" i="18" a="1"/>
  <c r="BB75" i="18" a="1"/>
  <c r="M91" i="18" a="1"/>
  <c r="O41" i="18" a="1"/>
  <c r="BQ98" i="18" a="1"/>
  <c r="U36" i="18" a="1"/>
  <c r="N42" i="18" a="1"/>
  <c r="BE80" i="18" a="1"/>
  <c r="BG42" i="18" a="1"/>
  <c r="AH56" i="18" a="1"/>
  <c r="V29" i="18" a="1"/>
  <c r="K96" i="18" a="1"/>
  <c r="Q51" i="18" a="1"/>
  <c r="V61" i="18" a="1"/>
  <c r="BR78" i="18" a="1"/>
  <c r="AC94" i="18" a="1"/>
  <c r="Q48" i="18" a="1"/>
  <c r="AM14" i="18" a="1"/>
  <c r="AV36" i="18" a="1"/>
  <c r="N43" i="18" a="1"/>
  <c r="AQ15" i="18" a="1"/>
  <c r="BJ20" i="18" a="1"/>
  <c r="BO82" i="18" a="1"/>
  <c r="AU57" i="18" a="1"/>
  <c r="K38" i="18" a="1"/>
  <c r="L57" i="18" a="1"/>
  <c r="AX77" i="18" a="1"/>
  <c r="AM33" i="18" a="1"/>
  <c r="O13" i="18" a="1"/>
  <c r="BK91" i="18" a="1"/>
  <c r="E76" i="18" a="1"/>
  <c r="AZ52" i="18" a="1"/>
  <c r="AT79" i="18" a="1"/>
  <c r="V11" i="18" a="1"/>
  <c r="BO84" i="18" a="1"/>
  <c r="BJ12" i="18" a="1"/>
  <c r="AW98" i="18" a="1"/>
  <c r="AP41" i="18" a="1"/>
  <c r="AW75" i="18" a="1"/>
  <c r="BH61" i="18" a="1"/>
  <c r="V110" i="18" a="1"/>
  <c r="R5" i="18" a="1"/>
  <c r="BR66" i="18" a="1"/>
  <c r="S12" i="18" a="1"/>
  <c r="F17" i="18" a="1"/>
  <c r="AS6" i="18" a="1"/>
  <c r="AZ60" i="18" a="1"/>
  <c r="E71" i="18" a="1"/>
  <c r="BG25" i="18" a="1"/>
  <c r="H20" i="18" a="1"/>
  <c r="U66" i="18" a="1"/>
  <c r="AM16" i="18" a="1"/>
  <c r="AX60" i="18" a="1"/>
  <c r="AN92" i="18" a="1"/>
  <c r="X65" i="18" a="1"/>
  <c r="BA51" i="18" a="1"/>
  <c r="BG85" i="18" a="1"/>
  <c r="E21" i="18" a="1"/>
  <c r="S41" i="18" a="1"/>
  <c r="AA51" i="18" a="1"/>
  <c r="AE91" i="18" a="1"/>
  <c r="BC47" i="18" a="1"/>
  <c r="BI110" i="18" a="1"/>
  <c r="AU61" i="18" a="1"/>
  <c r="BA18" i="18" a="1"/>
  <c r="AP34" i="18" a="1"/>
  <c r="AP108" i="18" a="1"/>
  <c r="E124" i="32" a="1"/>
  <c r="BG34" i="18" a="1"/>
  <c r="Y62" i="18" a="1"/>
  <c r="BL98" i="18" a="1"/>
  <c r="Z44" i="18" a="1"/>
  <c r="AL17" i="18" a="1"/>
  <c r="BO18" i="18" a="1"/>
  <c r="AU14" i="18" a="1"/>
  <c r="BH60" i="18" a="1"/>
  <c r="BQ77" i="18" a="1"/>
  <c r="BN70" i="18" a="1"/>
  <c r="AV93" i="18" a="1"/>
  <c r="D74" i="18" a="1"/>
  <c r="BL13" i="18" a="1"/>
  <c r="M21" i="18" a="1"/>
  <c r="AF13" i="18" a="1"/>
  <c r="AP43" i="18" a="1"/>
  <c r="AS23" i="18" a="1"/>
  <c r="AN65" i="18" a="1"/>
  <c r="BC45" i="18" a="1"/>
  <c r="AN79" i="18" a="1"/>
  <c r="BJ101" i="18" a="1"/>
  <c r="AP72" i="18" a="1"/>
  <c r="U26" i="18" a="1"/>
  <c r="BH81" i="18" a="1"/>
  <c r="AQ49" i="18" a="1"/>
  <c r="T97" i="18" a="1"/>
  <c r="BB66" i="18" a="1"/>
  <c r="AN82" i="18" a="1"/>
  <c r="AJ46" i="18" a="1"/>
  <c r="AG46" i="18" a="1"/>
  <c r="Y99" i="18" a="1"/>
  <c r="AV11" i="18" a="1"/>
  <c r="AW58" i="18" a="1"/>
  <c r="BP5" i="18" a="1"/>
  <c r="AN60" i="18" a="1"/>
  <c r="BP62" i="18" a="1"/>
  <c r="AB42" i="18" a="1"/>
  <c r="AF7" i="18" a="1"/>
  <c r="N87" i="18" a="1"/>
  <c r="H35" i="18" a="1"/>
  <c r="J69" i="18" a="1"/>
  <c r="K9" i="18" a="1"/>
  <c r="AP29" i="18" a="1"/>
  <c r="AN53" i="18" a="1"/>
  <c r="Z23" i="18" a="1"/>
  <c r="BE81" i="18" a="1"/>
  <c r="AT40" i="18" a="1"/>
  <c r="AM74" i="18" a="1"/>
  <c r="L7" i="18" a="1"/>
  <c r="AC47" i="18" a="1"/>
  <c r="AC107" i="18" a="1"/>
  <c r="M8" i="18" a="1"/>
  <c r="M6" i="18" a="1"/>
  <c r="N25" i="18" a="1"/>
  <c r="BE48" i="18" a="1"/>
  <c r="E23" i="18" a="1"/>
  <c r="BR14" i="18" a="1"/>
  <c r="AW46" i="18" a="1"/>
  <c r="AV84" i="18" a="1"/>
  <c r="AA101" i="18" a="1"/>
  <c r="BR84" i="18" a="1"/>
  <c r="BP39" i="18" a="1"/>
  <c r="V56" i="18" a="1"/>
  <c r="AQ56" i="18" a="1"/>
  <c r="BR68" i="18" a="1"/>
  <c r="T55" i="18" a="1"/>
  <c r="AS25" i="18" a="1"/>
  <c r="AF103" i="18" a="1"/>
  <c r="AO97" i="18" a="1"/>
  <c r="BE27" i="18" a="1"/>
  <c r="AF29" i="18" a="1"/>
  <c r="F20" i="18" a="1"/>
  <c r="BL48" i="18" a="1"/>
  <c r="BQ8" i="18" a="1"/>
  <c r="AC36" i="18" a="1"/>
  <c r="S36" i="18" a="1"/>
  <c r="G37" i="18" a="1"/>
  <c r="BB73" i="18" a="1"/>
  <c r="AG88" i="18" a="1"/>
  <c r="N35" i="18" a="1"/>
  <c r="AM81" i="18" a="1"/>
  <c r="AG9" i="18" a="1"/>
  <c r="AV10" i="18" a="1"/>
  <c r="AO27" i="18" a="1"/>
  <c r="T95" i="18" a="1"/>
  <c r="Q27" i="18" a="1"/>
  <c r="BQ27" i="18" a="1"/>
  <c r="AX23" i="18" a="1"/>
  <c r="BE30" i="18" a="1"/>
  <c r="Y12" i="18" a="1"/>
  <c r="BO85" i="18" a="1"/>
  <c r="BI74" i="18" a="1"/>
  <c r="AX6" i="18" a="1"/>
  <c r="BS98" i="18" a="1"/>
  <c r="BI24" i="18" a="1"/>
  <c r="BH80" i="18" a="1"/>
  <c r="BS28" i="18" a="1"/>
  <c r="D33" i="18" a="1"/>
  <c r="AZ10" i="18" a="1"/>
  <c r="BB22" i="18" a="1"/>
  <c r="BS72" i="18" a="1"/>
  <c r="BA23" i="18" a="1"/>
  <c r="R34" i="18" a="1"/>
  <c r="BR34" i="18" a="1"/>
  <c r="AP65" i="18" a="1"/>
  <c r="S27" i="18" a="1"/>
  <c r="BD56" i="18" a="1"/>
  <c r="BO20" i="18" a="1"/>
  <c r="BN106" i="18" a="1"/>
  <c r="U33" i="18" a="1"/>
  <c r="H52" i="18" a="1"/>
  <c r="Z20" i="18" a="1"/>
  <c r="X88" i="18" a="1"/>
  <c r="S88" i="18" a="1"/>
  <c r="Y7" i="18" a="1"/>
  <c r="AW87" i="18" a="1"/>
  <c r="BJ94" i="18" a="1"/>
  <c r="E92" i="18" a="1"/>
  <c r="BQ53" i="18" a="1"/>
  <c r="AZ72" i="18" a="1"/>
  <c r="N85" i="18" a="1"/>
  <c r="AV103" i="18" a="1"/>
  <c r="AB82" i="18" a="1"/>
  <c r="BJ36" i="18" a="1"/>
  <c r="S50" i="18" a="1"/>
  <c r="M14" i="18" a="1"/>
  <c r="H12" i="18" a="1"/>
  <c r="O106" i="18" a="1"/>
  <c r="AT57" i="18" a="1"/>
  <c r="BD25" i="18" a="1"/>
  <c r="BL29" i="18" a="1"/>
  <c r="BJ28" i="18" a="1"/>
  <c r="J9" i="18" a="1"/>
  <c r="Q39" i="18" a="1"/>
  <c r="AN57" i="18" a="1"/>
  <c r="AL49" i="18" a="1"/>
  <c r="K49" i="18" a="1"/>
  <c r="AA97" i="18" a="1"/>
  <c r="BN61" i="18" a="1"/>
  <c r="L10" i="18" a="1"/>
  <c r="AQ46" i="18" a="1"/>
  <c r="H42" i="18" a="1"/>
  <c r="M73" i="18" a="1"/>
  <c r="AE53" i="18" a="1"/>
  <c r="BP23" i="18" a="1"/>
  <c r="M40" i="18" a="1"/>
  <c r="T6" i="18" a="1"/>
  <c r="BI59" i="18" a="1"/>
  <c r="BJ30" i="18" a="1"/>
  <c r="F84" i="18" a="1"/>
  <c r="BD34" i="18" a="1"/>
  <c r="D5" i="18" a="1"/>
  <c r="BS88" i="18" a="1"/>
  <c r="K64" i="18" a="1"/>
  <c r="AT111" i="18" a="1"/>
  <c r="S8" i="18" a="1"/>
  <c r="BG60" i="18" a="1"/>
  <c r="G14" i="18" a="1"/>
  <c r="BA15" i="18" a="1"/>
  <c r="BE66" i="18" a="1"/>
  <c r="Q92" i="18" a="1"/>
  <c r="O53" i="18" a="1"/>
  <c r="F68" i="18" a="1"/>
  <c r="AX55" i="18" a="1"/>
  <c r="K81" i="18" a="1"/>
  <c r="BD46" i="18" a="1"/>
  <c r="AF18" i="18" a="1"/>
  <c r="AX76" i="18" a="1"/>
  <c r="AX74" i="18" a="1"/>
  <c r="AL81" i="18" a="1"/>
  <c r="BO101" i="18" a="1"/>
  <c r="BN22" i="18" a="1"/>
  <c r="BG33" i="18" a="1"/>
  <c r="AS12" i="18" a="1"/>
  <c r="AH69" i="18" a="1"/>
  <c r="BS79" i="18" a="1"/>
  <c r="BH45" i="18" a="1"/>
  <c r="C59" i="18" a="1"/>
  <c r="BS66" i="18" a="1"/>
  <c r="AT85" i="18" a="1"/>
  <c r="AB21" i="18" a="1"/>
  <c r="C70" i="18" a="1"/>
  <c r="Q11" i="18" a="1"/>
  <c r="BN26" i="18" a="1"/>
  <c r="AO58" i="18" a="1"/>
  <c r="AP13" i="18" a="1"/>
  <c r="O40" i="18" a="1"/>
  <c r="V84" i="18" a="1"/>
  <c r="AO53" i="18" a="1"/>
  <c r="BI72" i="18" a="1"/>
  <c r="T8" i="18" a="1"/>
  <c r="BK87" i="18" a="1"/>
  <c r="BD26" i="18" a="1"/>
  <c r="BI86" i="18" a="1"/>
  <c r="F85" i="18" a="1"/>
  <c r="BD38" i="18" a="1"/>
  <c r="BD72" i="18" a="1"/>
  <c r="D6" i="18" a="1"/>
  <c r="BJ23" i="18" a="1"/>
  <c r="AS63" i="18" a="1"/>
  <c r="S7" i="18" a="1"/>
  <c r="AG36" i="18" a="1"/>
  <c r="BC32" i="18" a="1"/>
  <c r="AV23" i="18" a="1"/>
  <c r="BN16" i="18" a="1"/>
  <c r="AT89" i="18" a="1"/>
  <c r="BL81" i="18" a="1"/>
  <c r="D9" i="18" a="1"/>
  <c r="H26" i="18" a="1"/>
  <c r="BN66" i="18" a="1"/>
  <c r="J107" i="18" a="1"/>
  <c r="AT14" i="18" a="1"/>
  <c r="AV19" i="18" a="1"/>
  <c r="K59" i="18" a="1"/>
  <c r="S72" i="18" a="1"/>
  <c r="N50" i="18" a="1"/>
  <c r="Q82" i="18" a="1"/>
  <c r="BD41" i="18" a="1"/>
  <c r="T73" i="18" a="1"/>
  <c r="BS50" i="18" a="1"/>
  <c r="C72" i="18" a="1"/>
  <c r="Q70" i="18" a="1"/>
  <c r="T91" i="18" a="1"/>
  <c r="T77" i="18" a="1"/>
  <c r="BA42" i="18" a="1"/>
  <c r="BA29" i="18" a="1"/>
  <c r="BJ62" i="18" a="1"/>
  <c r="J91" i="18" a="1"/>
  <c r="BH76" i="18" a="1"/>
  <c r="G54" i="18" a="1"/>
  <c r="BB63" i="18" a="1"/>
  <c r="AG45" i="18" a="1"/>
  <c r="AU102" i="18" a="1"/>
  <c r="O11" i="18" a="1"/>
  <c r="BR17" i="18" a="1"/>
  <c r="AI110" i="18" a="1"/>
  <c r="F37" i="18" a="1"/>
  <c r="BE18" i="18" a="1"/>
  <c r="L46" i="18" a="1"/>
  <c r="BR69" i="18" a="1"/>
  <c r="D12" i="18" a="1"/>
  <c r="I125" i="32" a="1"/>
  <c r="Y13" i="18" a="1"/>
  <c r="BN31" i="18" a="1"/>
  <c r="BI17" i="18" a="1"/>
  <c r="BI18" i="18" a="1"/>
  <c r="U39" i="18" a="1"/>
  <c r="H69" i="18" a="1"/>
  <c r="R68" i="18" a="1"/>
  <c r="AG79" i="18" a="1"/>
  <c r="AS17" i="18" a="1"/>
  <c r="C43" i="18" a="1"/>
  <c r="R46" i="18" a="1"/>
  <c r="F43" i="18" a="1"/>
  <c r="BG70" i="18" a="1"/>
  <c r="BE96" i="18" a="1"/>
  <c r="BH7" i="18" a="1"/>
  <c r="N59" i="18" a="1"/>
  <c r="BH27" i="18" a="1"/>
  <c r="X93" i="18" a="1"/>
  <c r="BG23" i="18" a="1"/>
  <c r="BH88" i="18" a="1"/>
  <c r="AJ93" i="18" a="1"/>
  <c r="AM29" i="18" a="1"/>
  <c r="AZ110" i="18" a="1"/>
  <c r="G85" i="18" a="1"/>
  <c r="AP103" i="18" a="1"/>
  <c r="AF55" i="18" a="1"/>
  <c r="BI26" i="18" a="1"/>
  <c r="AQ76" i="18" a="1"/>
  <c r="AQ48" i="18" a="1"/>
  <c r="C14" i="18" a="1"/>
  <c r="AO22" i="18" a="1"/>
  <c r="BO34" i="18" a="1"/>
  <c r="BR37" i="18" a="1"/>
  <c r="AJ102" i="18" a="1"/>
  <c r="F104" i="18" a="1"/>
  <c r="BJ90" i="18" a="1"/>
  <c r="AO88" i="18" a="1"/>
  <c r="BB74" i="18" a="1"/>
  <c r="AB80" i="18" a="1"/>
  <c r="BO58" i="18" a="1"/>
  <c r="BA79" i="18" a="1"/>
  <c r="G50" i="18" a="1"/>
  <c r="AV16" i="18" a="1"/>
  <c r="BD83" i="18" a="1"/>
  <c r="X12" i="18" a="1"/>
  <c r="J57" i="18" a="1"/>
  <c r="BB49" i="18" a="1"/>
  <c r="C76" i="18" a="1"/>
  <c r="N104" i="18" a="1"/>
  <c r="AI78" i="18" a="1"/>
  <c r="J37" i="18" a="1"/>
  <c r="E38" i="18" a="1"/>
  <c r="K92" i="18" a="1"/>
  <c r="BL36" i="18" a="1"/>
  <c r="AX25" i="18" a="1"/>
  <c r="AM51" i="18" a="1"/>
  <c r="F46" i="18" a="1"/>
  <c r="BH49" i="18" a="1"/>
  <c r="AH32" i="18" a="1"/>
  <c r="D77" i="18" a="1"/>
  <c r="BB11" i="18" a="1"/>
  <c r="E55" i="18" a="1"/>
  <c r="BN82" i="18" a="1"/>
  <c r="R63" i="18" a="1"/>
  <c r="BP91" i="18" a="1"/>
  <c r="BC68" i="18" a="1"/>
  <c r="G58" i="18" a="1"/>
  <c r="BP52" i="18" a="1"/>
  <c r="AX83" i="18" a="1"/>
  <c r="AQ87" i="18" a="1"/>
  <c r="V82" i="18" a="1"/>
  <c r="AV110" i="18" a="1"/>
  <c r="R38" i="18" a="1"/>
  <c r="AA11" i="18" a="1"/>
  <c r="E101" i="18" a="1"/>
  <c r="BC73" i="18" a="1"/>
  <c r="AB100" i="18" a="1"/>
  <c r="H40" i="18" a="1"/>
  <c r="L50" i="18" a="1"/>
  <c r="AQ32" i="18" a="1"/>
  <c r="E103" i="18" a="1"/>
  <c r="AJ38" i="18" a="1"/>
  <c r="Y38" i="18" a="1"/>
  <c r="V31" i="18" a="1"/>
  <c r="V52" i="18" a="1"/>
  <c r="AT55" i="18" a="1"/>
  <c r="BO38" i="18" a="1"/>
  <c r="BL103" i="18" a="1"/>
  <c r="AV61" i="18" a="1"/>
  <c r="U54" i="18" a="1"/>
  <c r="AJ30" i="18" a="1"/>
  <c r="AE12" i="18" a="1"/>
  <c r="BD9" i="18" a="1"/>
  <c r="R108" i="18" a="1"/>
  <c r="H111" i="18" a="1"/>
  <c r="AI28" i="18" a="1"/>
  <c r="AA19" i="18" a="1"/>
  <c r="E12" i="18" a="1"/>
  <c r="AE9" i="18" a="1"/>
  <c r="U12" i="18" a="1"/>
  <c r="AC64" i="18" a="1"/>
  <c r="BL5" i="18" a="1"/>
  <c r="S38" i="18" a="1"/>
  <c r="AL69" i="18" a="1"/>
  <c r="BC77" i="18" a="1"/>
  <c r="N10" i="18" a="1"/>
  <c r="BR26" i="18" a="1"/>
  <c r="AB44" i="18" a="1"/>
  <c r="AE39" i="18" a="1"/>
  <c r="R51" i="18" a="1"/>
  <c r="AN49" i="18" a="1"/>
  <c r="BR79" i="18" a="1"/>
  <c r="BQ69" i="18" a="1"/>
  <c r="BO44" i="18" a="1"/>
  <c r="Q50" i="18" a="1"/>
  <c r="F36" i="18" a="1"/>
  <c r="Q67" i="18" a="1"/>
  <c r="BA10" i="18" a="1"/>
  <c r="AL22" i="18" a="1"/>
  <c r="AH94" i="18" a="1"/>
  <c r="Y37" i="18" a="1"/>
  <c r="AE66" i="18" a="1"/>
  <c r="BI34" i="18" a="1"/>
  <c r="BB46" i="18" a="1"/>
  <c r="AF75" i="18" a="1"/>
  <c r="BE63" i="18" a="1"/>
  <c r="F83" i="18" a="1"/>
  <c r="L106" i="18" a="1"/>
  <c r="AB93" i="18" a="1"/>
  <c r="R75" i="18" a="1"/>
  <c r="AQ18" i="18" a="1"/>
  <c r="AX39" i="18" a="1"/>
  <c r="AB46" i="18" a="1"/>
  <c r="O51" i="18" a="1"/>
  <c r="BC87" i="18" a="1"/>
  <c r="BD105" i="18" a="1"/>
  <c r="BP13" i="18" a="1"/>
  <c r="AI80" i="18" a="1"/>
  <c r="BL92" i="18" a="1"/>
  <c r="AF31" i="18" a="1"/>
  <c r="L45" i="18" a="1"/>
  <c r="BH44" i="18" a="1"/>
  <c r="AE34" i="18" a="1"/>
  <c r="BN44" i="18" a="1"/>
  <c r="V64" i="18" a="1"/>
  <c r="AI86" i="18" a="1"/>
  <c r="AL39" i="18" a="1"/>
  <c r="M92" i="18" a="1"/>
  <c r="R10" i="18" a="1"/>
  <c r="Z46" i="18" a="1"/>
  <c r="BC79" i="18" a="1"/>
  <c r="AS87" i="18" a="1"/>
  <c r="Y59" i="18" a="1"/>
  <c r="AI23" i="18" a="1"/>
  <c r="AP17" i="18" a="1"/>
  <c r="U75" i="18" a="1"/>
  <c r="AC88" i="18" a="1"/>
  <c r="F56" i="18" a="1"/>
  <c r="D102" i="18" a="1"/>
  <c r="K70" i="18" a="1"/>
  <c r="S22" i="18" a="1"/>
  <c r="BJ54" i="18" a="1"/>
  <c r="F94" i="18" a="1"/>
  <c r="BK65" i="18" a="1"/>
  <c r="X49" i="18" a="1"/>
  <c r="AP49" i="18" a="1"/>
  <c r="BS25" i="18" a="1"/>
  <c r="AB102" i="18" a="1"/>
  <c r="BK28" i="18" a="1"/>
  <c r="AO19" i="18" a="1"/>
  <c r="BL8" i="18" a="1"/>
  <c r="O82" i="18" a="1"/>
  <c r="BP12" i="18" a="1"/>
  <c r="S5" i="18" a="1"/>
  <c r="AG71" i="18" a="1"/>
  <c r="BH68" i="18" a="1"/>
  <c r="AG18" i="18" a="1"/>
  <c r="AQ52" i="18" a="1"/>
  <c r="G19" i="18" a="1"/>
  <c r="BO107" i="18" a="1"/>
  <c r="BG89" i="18" a="1"/>
  <c r="L12" i="18" a="1"/>
  <c r="V76" i="18" a="1"/>
  <c r="AI30" i="18" a="1"/>
  <c r="AZ87" i="18" a="1"/>
  <c r="AG25" i="18" a="1"/>
  <c r="AL29" i="18" a="1"/>
  <c r="AZ71" i="18" a="1"/>
  <c r="AI71" i="18" a="1"/>
  <c r="Z68" i="18" a="1"/>
  <c r="AJ8" i="18" a="1"/>
  <c r="AA29" i="18" a="1"/>
  <c r="AZ73" i="18" a="1"/>
  <c r="BN19" i="18" a="1"/>
  <c r="BS29" i="18" a="1"/>
  <c r="AZ63" i="18" a="1"/>
  <c r="AB27" i="18" a="1"/>
  <c r="BE9" i="18" a="1"/>
  <c r="C80" i="18" a="1"/>
  <c r="AL85" i="18" a="1"/>
  <c r="BP71" i="18" a="1"/>
  <c r="AV40" i="18" a="1"/>
  <c r="Y40" i="18" a="1"/>
  <c r="AF81" i="18" a="1"/>
  <c r="AI36" i="18" a="1"/>
  <c r="S55" i="18" a="1"/>
  <c r="BI57" i="18" a="1"/>
  <c r="F96" i="18" a="1"/>
  <c r="BL91" i="18" a="1"/>
  <c r="AH17" i="18" a="1"/>
  <c r="BP32" i="18" a="1"/>
  <c r="K12" i="18" a="1"/>
  <c r="AO14" i="18" a="1"/>
  <c r="AM73" i="18" a="1"/>
  <c r="AJ101" i="18" a="1"/>
  <c r="N21" i="18" a="1"/>
  <c r="AO110" i="18" a="1"/>
  <c r="BB33" i="18" a="1"/>
  <c r="AE77" i="18" a="1"/>
  <c r="AH13" i="18" a="1"/>
  <c r="AN33" i="18" a="1"/>
  <c r="AN77" i="18" a="1"/>
  <c r="BB81" i="18" a="1"/>
  <c r="AJ20" i="18" a="1"/>
  <c r="N22" i="18" a="1"/>
  <c r="H125" i="32" a="1"/>
  <c r="T29" i="18" a="1"/>
  <c r="AV5" i="18" a="1"/>
  <c r="BH14" i="18" a="1"/>
  <c r="BG41" i="18" a="1"/>
  <c r="BI82" i="18" a="1"/>
  <c r="BN83" i="18" a="1"/>
  <c r="AE73" i="18" a="1"/>
  <c r="K50" i="18" a="1"/>
  <c r="O33" i="18" a="1"/>
  <c r="AH45" i="18" a="1"/>
  <c r="Y93" i="18" a="1"/>
  <c r="AH42" i="18" a="1"/>
  <c r="BO51" i="18" a="1"/>
  <c r="AL12" i="18" a="1"/>
  <c r="AV32" i="18" a="1"/>
  <c r="AW104" i="18" a="1"/>
  <c r="AC8" i="18" a="1"/>
  <c r="BL39" i="18" a="1"/>
  <c r="N44" i="18" a="1"/>
  <c r="C23" i="18" a="1"/>
  <c r="AA75" i="18" a="1"/>
  <c r="BP51" i="18" a="1"/>
  <c r="K45" i="18" a="1"/>
  <c r="AS85" i="18" a="1"/>
  <c r="K90" i="18" a="1"/>
  <c r="AE47" i="18" a="1"/>
  <c r="AO24" i="18" a="1"/>
  <c r="BR8" i="18" a="1"/>
  <c r="BB65" i="18" a="1"/>
  <c r="AB59" i="18" a="1"/>
  <c r="V97" i="18" a="1"/>
  <c r="G89" i="18" a="1"/>
  <c r="BK72" i="18" a="1"/>
  <c r="H28" i="18" a="1"/>
  <c r="AE20" i="18" a="1"/>
  <c r="BD39" i="18" a="1"/>
  <c r="BN23" i="18" a="1"/>
  <c r="C31" i="18" a="1"/>
  <c r="J36" i="18" a="1"/>
  <c r="AV25" i="18" a="1"/>
  <c r="T45" i="18" a="1"/>
  <c r="D7" i="18" a="1"/>
  <c r="T70" i="18" a="1"/>
  <c r="BA9" i="18" a="1"/>
  <c r="AJ96" i="18" a="1"/>
  <c r="Q32" i="18" a="1"/>
  <c r="E28" i="18" a="1"/>
  <c r="AU50" i="18" a="1"/>
  <c r="S58" i="18" a="1"/>
  <c r="T103" i="18" a="1"/>
  <c r="AG32" i="18" a="1"/>
  <c r="Q40" i="18" a="1"/>
  <c r="H80" i="18" a="1"/>
  <c r="BN47" i="18" a="1"/>
  <c r="AM50" i="18" a="1"/>
  <c r="AG103" i="18" a="1"/>
  <c r="BQ40" i="18" a="1"/>
  <c r="AA46" i="18" a="1"/>
  <c r="AQ8" i="18" a="1"/>
  <c r="K80" i="18" a="1"/>
  <c r="AF39" i="18" a="1"/>
  <c r="AP53" i="18" a="1"/>
  <c r="AC19" i="18" a="1"/>
  <c r="AF8" i="18" a="1"/>
  <c r="F12" i="18" a="1"/>
  <c r="AX48" i="18" a="1"/>
  <c r="BS18" i="18" a="1"/>
  <c r="AL63" i="18" a="1"/>
  <c r="AP22" i="18" a="1"/>
  <c r="K14" i="18" a="1"/>
  <c r="L60" i="18" a="1"/>
  <c r="BJ31" i="18" a="1"/>
  <c r="AN12" i="18" a="1"/>
  <c r="BL30" i="18" a="1"/>
  <c r="AX18" i="18" a="1"/>
  <c r="AQ33" i="18" a="1"/>
  <c r="BJ46" i="18" a="1"/>
  <c r="AV57" i="18" a="1"/>
  <c r="AG33" i="18" a="1"/>
  <c r="N74" i="18" a="1"/>
  <c r="AH27" i="18" a="1"/>
  <c r="AA73" i="18" a="1"/>
  <c r="AW74" i="18" a="1"/>
  <c r="BB41" i="18" a="1"/>
  <c r="Y61" i="18" a="1"/>
  <c r="BN27" i="18" a="1"/>
  <c r="BI40" i="18" a="1"/>
  <c r="BE24" i="18" a="1"/>
  <c r="BE69" i="18" a="1"/>
  <c r="N36" i="18" a="1"/>
  <c r="E91" i="18" a="1"/>
  <c r="BB48" i="18" a="1"/>
  <c r="AW89" i="18" a="1"/>
  <c r="BI21" i="18" a="1"/>
  <c r="Q62" i="18" a="1"/>
  <c r="R48" i="18" a="1"/>
  <c r="AV59" i="18" a="1"/>
  <c r="E62" i="18" a="1"/>
  <c r="O14" i="18" a="1"/>
  <c r="H14" i="18" a="1"/>
  <c r="AO7" i="18" a="1"/>
  <c r="T43" i="18" a="1"/>
  <c r="D35" i="18" a="1"/>
  <c r="AX58" i="18" a="1"/>
  <c r="AF19" i="18" a="1"/>
  <c r="X64" i="18" a="1"/>
  <c r="BA11" i="18" a="1"/>
  <c r="BS90" i="18" a="1"/>
  <c r="BS93" i="18" a="1"/>
  <c r="AC28" i="18" a="1"/>
  <c r="AF27" i="18" a="1"/>
  <c r="M58" i="18" a="1"/>
  <c r="S70" i="18" a="1"/>
  <c r="L73" i="18" a="1"/>
  <c r="AA80" i="18" a="1"/>
  <c r="AC46" i="18" a="1"/>
  <c r="AQ98" i="18" a="1"/>
  <c r="BK52" i="18" a="1"/>
  <c r="N89" i="18" a="1"/>
  <c r="AB41" i="18" a="1"/>
  <c r="N88" i="18" a="1"/>
  <c r="BG88" i="18" a="1"/>
  <c r="BA84" i="18" a="1"/>
  <c r="R31" i="18" a="1"/>
  <c r="BK68" i="18" a="1"/>
  <c r="BA106" i="18" a="1"/>
  <c r="AA18" i="18" a="1"/>
  <c r="AP77" i="18" a="1"/>
  <c r="AF42" i="18" a="1"/>
  <c r="BL28" i="18" a="1"/>
  <c r="AZ84" i="18" a="1"/>
  <c r="BC22" i="18" a="1"/>
  <c r="F75" i="18" a="1"/>
  <c r="AG108" i="18" a="1"/>
  <c r="BA103" i="18" a="1"/>
  <c r="D78" i="18" a="1"/>
  <c r="BE64" i="18" a="1"/>
  <c r="BL89" i="18" a="1"/>
  <c r="AW110" i="18" a="1"/>
  <c r="BD10" i="18" a="1"/>
  <c r="AW21" i="18" a="1"/>
  <c r="AG40" i="18" a="1"/>
  <c r="AP96" i="18" a="1"/>
  <c r="BJ8" i="18" a="1"/>
  <c r="F76" i="18" a="1"/>
  <c r="AH37" i="18" a="1"/>
  <c r="Y11" i="18" a="1"/>
  <c r="BQ13" i="18" a="1"/>
  <c r="N5" i="18" a="1"/>
  <c r="BH36" i="18" a="1"/>
  <c r="O6" i="18" a="1"/>
  <c r="AC70" i="18" a="1"/>
  <c r="X18" i="18" a="1"/>
  <c r="BI28" i="18" a="1"/>
  <c r="AJ12" i="18" a="1"/>
  <c r="AW48" i="18" a="1"/>
  <c r="AN111" i="18" a="1"/>
  <c r="AX110" i="18" a="1"/>
  <c r="L92" i="18" a="1"/>
  <c r="BN69" i="18" a="1"/>
  <c r="BA38" i="18" a="1"/>
  <c r="AS53" i="18" a="1"/>
  <c r="AN19" i="18" a="1"/>
  <c r="D36" i="18" a="1"/>
  <c r="F89" i="18" a="1"/>
  <c r="Y41" i="18" a="1"/>
  <c r="BD90" i="18" a="1"/>
  <c r="J5" i="18" a="1"/>
  <c r="AH80" i="18" a="1"/>
  <c r="BG78" i="18" a="1"/>
  <c r="AO73" i="18" a="1"/>
  <c r="T87" i="18" a="1"/>
  <c r="BN30" i="18" a="1"/>
  <c r="AE32" i="18" a="1"/>
  <c r="AC27" i="18" a="1"/>
  <c r="AJ88" i="18" a="1"/>
  <c r="BR50" i="18" a="1"/>
  <c r="U62" i="18" a="1"/>
  <c r="L75" i="18" a="1"/>
  <c r="V12" i="18" a="1"/>
  <c r="C45" i="18" a="1"/>
  <c r="AT29" i="18" a="1"/>
  <c r="G13" i="18" a="1"/>
  <c r="BE56" i="18" a="1"/>
  <c r="AA21" i="18" a="1"/>
  <c r="AA17" i="18" a="1"/>
  <c r="BQ90" i="18" a="1"/>
  <c r="AN37" i="18" a="1"/>
  <c r="S112" i="18" a="1"/>
  <c r="AT86" i="18" a="1"/>
  <c r="BK14" i="18" a="1"/>
  <c r="BA77" i="18" a="1"/>
  <c r="AH38" i="18" a="1"/>
  <c r="AE41" i="18" a="1"/>
  <c r="N72" i="18" a="1"/>
  <c r="Q19" i="18" a="1"/>
  <c r="BB25" i="18" a="1"/>
  <c r="S9" i="18" a="1"/>
  <c r="H34" i="18" a="1"/>
  <c r="L69" i="18" a="1"/>
  <c r="F38" i="18" a="1"/>
  <c r="V107" i="18" a="1"/>
  <c r="AP31" i="18" a="1"/>
  <c r="AM60" i="18" a="1"/>
  <c r="D50" i="18" a="1"/>
  <c r="N96" i="18" a="1"/>
  <c r="AX16" i="18" a="1"/>
  <c r="AS27" i="18" a="1"/>
  <c r="BR110" i="18" a="1"/>
  <c r="BD88" i="18" a="1"/>
  <c r="BJ73" i="18" a="1"/>
  <c r="BS6" i="18" a="1"/>
  <c r="L81" i="18" a="1"/>
  <c r="AO66" i="18" a="1"/>
  <c r="AN59" i="18" a="1"/>
  <c r="J53" i="18" a="1"/>
  <c r="AX107" i="18" a="1"/>
  <c r="AL67" i="18" a="1"/>
  <c r="AG93" i="18" a="1"/>
  <c r="AC5" i="18" a="1"/>
  <c r="F88" i="18" a="1"/>
  <c r="BP77" i="18" a="1"/>
  <c r="BK54" i="18" a="1"/>
  <c r="C16" i="18" a="1"/>
  <c r="O49" i="18" a="1"/>
  <c r="AV65" i="18" a="1"/>
  <c r="AU23" i="18" a="1"/>
  <c r="AG12" i="18" a="1"/>
  <c r="V33" i="18" a="1"/>
  <c r="BR31" i="18" a="1"/>
  <c r="Y94" i="18" a="1"/>
  <c r="AU98" i="18" a="1"/>
  <c r="BD13" i="18" a="1"/>
  <c r="M9" i="18" a="1"/>
  <c r="C46" i="18" a="1"/>
  <c r="V54" i="18" a="1"/>
  <c r="BI71" i="18" a="1"/>
  <c r="BG16" i="18" a="1"/>
  <c r="Y81" i="18" a="1"/>
  <c r="T49" i="18" a="1"/>
  <c r="BB50" i="18" a="1"/>
  <c r="AQ10" i="18" a="1"/>
  <c r="K61" i="18" a="1"/>
  <c r="L62" i="18" a="1"/>
  <c r="AU24" i="18" a="1"/>
  <c r="AA88" i="18" a="1"/>
  <c r="AX64" i="18" a="1"/>
  <c r="AO71" i="18" a="1"/>
  <c r="AN28" i="18" a="1"/>
  <c r="Q33" i="18" a="1"/>
  <c r="AO6" i="18" a="1"/>
  <c r="T40" i="18" a="1"/>
  <c r="BD19" i="18" a="1"/>
  <c r="BA22" i="18" a="1"/>
  <c r="AG28" i="18" a="1"/>
  <c r="AO89" i="18" a="1"/>
  <c r="AP50" i="18" a="1"/>
  <c r="H45" i="18" a="1"/>
  <c r="AX26" i="18" a="1"/>
  <c r="BI55" i="18" a="1"/>
  <c r="AA79" i="18" a="1"/>
  <c r="AL14" i="18" a="1"/>
  <c r="M5" i="18" a="1"/>
  <c r="D38" i="18" a="1"/>
  <c r="BK92" i="18" a="1"/>
  <c r="AN58" i="18" a="1"/>
  <c r="AV51" i="18" a="1"/>
  <c r="AW49" i="18" a="1"/>
  <c r="AB23" i="18" a="1"/>
  <c r="AH25" i="18" a="1"/>
  <c r="M24" i="18" a="1"/>
  <c r="AF62" i="18" a="1"/>
  <c r="AF25" i="18" a="1"/>
  <c r="AU32" i="18" a="1"/>
  <c r="AV62" i="18" a="1"/>
  <c r="AP26" i="18" a="1"/>
  <c r="Q23" i="18" a="1"/>
  <c r="O8" i="18" a="1"/>
  <c r="AU101" i="18" a="1"/>
  <c r="AH77" i="18" a="1"/>
  <c r="AF30" i="18" a="1"/>
  <c r="Y100" i="18" a="1"/>
  <c r="AA71" i="18" a="1"/>
  <c r="BP95" i="18" a="1"/>
  <c r="H71" i="18" a="1"/>
  <c r="Y57" i="18" a="1"/>
  <c r="BQ54" i="18" a="1"/>
  <c r="AU56" i="18" a="1"/>
  <c r="AL34" i="18" a="1"/>
  <c r="BH33" i="18" a="1"/>
  <c r="J124" i="32" a="1"/>
  <c r="Q42" i="18" a="1"/>
  <c r="K109" i="18" a="1"/>
  <c r="E57" i="18" a="1"/>
  <c r="AN40" i="18" a="1"/>
  <c r="AC30" i="18" a="1"/>
  <c r="S51" i="18" a="1"/>
  <c r="AP76" i="18" a="1"/>
  <c r="AC37" i="18" a="1"/>
  <c r="BE11" i="18" a="1"/>
  <c r="G29" i="18" a="1"/>
  <c r="BJ74" i="18" a="1"/>
  <c r="AO56" i="18" a="1"/>
  <c r="T69" i="18" a="1"/>
  <c r="BB7" i="18" a="1"/>
  <c r="K46" i="18" a="1"/>
  <c r="AO90" i="18" a="1"/>
  <c r="BJ25" i="18" a="1"/>
  <c r="AM99" i="18" a="1"/>
  <c r="BB68" i="18" a="1"/>
  <c r="AI88" i="18" a="1"/>
  <c r="Q22" i="18" a="1"/>
  <c r="BC64" i="18" a="1"/>
  <c r="D52" i="18" a="1"/>
  <c r="Z78" i="18" a="1"/>
  <c r="L41" i="18" a="1"/>
  <c r="BI50" i="18" a="1"/>
  <c r="AJ79" i="18" a="1"/>
  <c r="AB69" i="18" a="1"/>
  <c r="E100" i="18" a="1"/>
  <c r="Z9" i="18" a="1"/>
  <c r="BG46" i="18" a="1"/>
  <c r="BE23" i="18" a="1"/>
  <c r="BC74" i="18" a="1"/>
  <c r="AO42" i="18" a="1"/>
  <c r="V44" i="18" a="1"/>
  <c r="T19" i="18" a="1"/>
  <c r="AU54" i="18" a="1"/>
  <c r="AA92" i="18" a="1"/>
  <c r="K53" i="18" a="1"/>
  <c r="AT9" i="18" a="1"/>
  <c r="R20" i="18" a="1"/>
  <c r="AH10" i="18" a="1"/>
  <c r="AU111" i="18" a="1"/>
  <c r="AO78" i="18" a="1"/>
  <c r="N7" i="18" a="1"/>
  <c r="AU47" i="18" a="1"/>
  <c r="N15" i="18" a="1"/>
  <c r="H86" i="18" a="1"/>
  <c r="AX5" i="18" a="1"/>
  <c r="AX35" i="18" a="1"/>
  <c r="AS72" i="18" a="1"/>
  <c r="O97" i="18" a="1"/>
  <c r="AI22" i="18" a="1"/>
  <c r="AB96" i="18" a="1"/>
  <c r="AU81" i="18" a="1"/>
  <c r="BN76" i="18" a="1"/>
  <c r="BQ100" i="18" a="1"/>
  <c r="AG96" i="18" a="1"/>
  <c r="D39" i="18" a="1"/>
  <c r="AW83" i="18" a="1"/>
  <c r="AI13" i="18" a="1"/>
  <c r="AQ47" i="18" a="1"/>
  <c r="AB31" i="18" a="1"/>
  <c r="L43" i="18" a="1"/>
  <c r="AB16" i="18" a="1"/>
  <c r="G16" i="18" a="1"/>
  <c r="BK25" i="18" a="1"/>
  <c r="AQ36" i="18" a="1"/>
  <c r="AS15" i="18" a="1"/>
  <c r="BN42" i="18" a="1"/>
  <c r="AF23" i="18" a="1"/>
  <c r="BG14" i="18" a="1"/>
  <c r="BP11" i="18" a="1"/>
  <c r="AG59" i="18" a="1"/>
  <c r="E109" i="18" a="1"/>
  <c r="AT63" i="18" a="1"/>
  <c r="BB28" i="18" a="1"/>
  <c r="AT53" i="18" a="1"/>
  <c r="BO75" i="18" a="1"/>
  <c r="BN8" i="18" a="1"/>
  <c r="AM15" i="18" a="1"/>
  <c r="BP61" i="18" a="1"/>
  <c r="AQ77" i="18" a="1"/>
  <c r="C55" i="18" a="1"/>
  <c r="AE13" i="18" a="1"/>
  <c r="T62" i="18" a="1"/>
  <c r="BP88" i="18" a="1"/>
  <c r="M71" i="18" a="1"/>
  <c r="BA14" i="18" a="1"/>
  <c r="BB69" i="18" a="1"/>
  <c r="AN97" i="18" a="1"/>
  <c r="AO31" i="18" a="1"/>
  <c r="D71" i="18" a="1"/>
  <c r="U95" i="18" a="1"/>
  <c r="V105" i="18" a="1"/>
  <c r="Y54" i="18" a="1"/>
  <c r="M64" i="18" a="1"/>
  <c r="F40" i="18" a="1"/>
  <c r="BL65" i="18" a="1"/>
  <c r="BC39" i="18" a="1"/>
  <c r="AO92" i="18" a="1"/>
  <c r="BC28" i="18" a="1"/>
  <c r="AA32" i="18" a="1"/>
  <c r="BD99" i="18" a="1"/>
  <c r="Z48" i="18" a="1"/>
  <c r="N86" i="18" a="1"/>
  <c r="AW108" i="18" a="1"/>
  <c r="L77" i="18" a="1"/>
  <c r="H19" i="18" a="1"/>
  <c r="BC34" i="18" a="1"/>
  <c r="BS111" i="18" a="1"/>
  <c r="AX71" i="18" a="1"/>
  <c r="BH51" i="18" a="1"/>
  <c r="AG92" i="18" a="1"/>
  <c r="N84" i="18" a="1"/>
  <c r="BJ91" i="18" a="1"/>
  <c r="BS59" i="18" a="1"/>
  <c r="BO78" i="18" a="1"/>
  <c r="G75" i="18" a="1"/>
  <c r="BC5" i="18" a="1"/>
  <c r="J6" i="18" a="1"/>
  <c r="BE103" i="18" a="1"/>
  <c r="AJ22" i="18" a="1"/>
  <c r="AW76" i="18" a="1"/>
  <c r="S102" i="18" a="1"/>
  <c r="AQ85" i="18" a="1"/>
  <c r="AZ15" i="18" a="1"/>
  <c r="BE101" i="18" a="1"/>
  <c r="AC79" i="18" a="1"/>
  <c r="H100" i="18" a="1"/>
  <c r="BH40" i="18" a="1"/>
  <c r="BG31" i="18" a="1"/>
  <c r="BQ65" i="18" a="1"/>
  <c r="U23" i="18" a="1"/>
  <c r="AB48" i="18" a="1"/>
  <c r="G46" i="18" a="1"/>
  <c r="AB5" i="18" a="1"/>
  <c r="AE37" i="18" a="1"/>
  <c r="AW86" i="18" a="1"/>
  <c r="BA63" i="18" a="1"/>
  <c r="BI11" i="18" a="1"/>
  <c r="Y5" i="18" a="1"/>
  <c r="BL52" i="18" a="1"/>
  <c r="BQ17" i="18" a="1"/>
  <c r="BG26" i="18" a="1"/>
  <c r="J76" i="18" a="1"/>
  <c r="AN36" i="18" a="1"/>
  <c r="Y67" i="18" a="1"/>
  <c r="BO39" i="18" a="1"/>
  <c r="AL10" i="18" a="1"/>
  <c r="BP44" i="18" a="1"/>
  <c r="AB88" i="18" a="1"/>
  <c r="BH18" i="18" a="1"/>
  <c r="BQ26" i="18" a="1"/>
  <c r="C9" i="18" a="1"/>
  <c r="S95" i="18" a="1"/>
  <c r="T57" i="18" a="1"/>
  <c r="AM8" i="18" a="1"/>
  <c r="AF49" i="18" a="1"/>
  <c r="BH37" i="18" a="1"/>
  <c r="K33" i="18" a="1"/>
  <c r="K15" i="18" a="1"/>
  <c r="T54" i="18" a="1"/>
  <c r="BL76" i="18" a="1"/>
  <c r="AB25" i="18" a="1"/>
  <c r="Z98" i="18" a="1"/>
  <c r="M31" i="18" a="1"/>
  <c r="AS82" i="18" a="1"/>
  <c r="BJ24" i="18" a="1"/>
  <c r="BD57" i="18" a="1"/>
  <c r="G32" i="18" a="1"/>
  <c r="D10" i="18" a="1"/>
  <c r="Z24" i="18" a="1"/>
  <c r="M44" i="18" a="1"/>
  <c r="BB29" i="18" a="1"/>
  <c r="Y24" i="18" a="1"/>
  <c r="AI81" i="18" a="1"/>
  <c r="BO56" i="18" a="1"/>
  <c r="AJ26" i="18" a="1"/>
  <c r="N53" i="18" a="1"/>
  <c r="AV30" i="18" a="1"/>
  <c r="AL93" i="18" a="1"/>
  <c r="N55" i="18" a="1"/>
  <c r="R94" i="18" a="1"/>
  <c r="N49" i="18" a="1"/>
  <c r="BP79" i="18" a="1"/>
  <c r="AP85" i="18" a="1"/>
  <c r="BB51" i="18" a="1"/>
  <c r="BG49" i="18" a="1"/>
  <c r="E69" i="18" a="1"/>
  <c r="R83" i="18" a="1"/>
  <c r="U10" i="18" a="1"/>
  <c r="BK29" i="18" a="1"/>
  <c r="S68" i="18" a="1"/>
  <c r="BC66" i="18" a="1"/>
  <c r="AQ96" i="18" a="1"/>
  <c r="G94" i="18" a="1"/>
  <c r="AF43" i="18" a="1"/>
  <c r="BO41" i="18" a="1"/>
  <c r="BE74" i="18" a="1"/>
  <c r="BJ9" i="18" a="1"/>
  <c r="AO51" i="18" a="1"/>
  <c r="G70" i="18" a="1"/>
  <c r="BR42" i="18" a="1"/>
  <c r="BE102" i="18" a="1"/>
  <c r="BP93" i="18" a="1"/>
  <c r="AJ89" i="18" a="1"/>
  <c r="AT5" i="18" a="1"/>
  <c r="X51" i="18" a="1"/>
  <c r="AW44" i="18" a="1"/>
  <c r="AN64" i="18" a="1"/>
  <c r="K7" i="18" a="1"/>
  <c r="BA76" i="18" a="1"/>
  <c r="AO16" i="18" a="1"/>
  <c r="L19" i="18" a="1"/>
  <c r="J59" i="18" a="1"/>
  <c r="BB9" i="18" a="1"/>
  <c r="AB65" i="18" a="1"/>
  <c r="G99" i="18" a="1"/>
  <c r="BK6" i="18" a="1"/>
  <c r="BA12" i="18" a="1"/>
  <c r="BA8" i="18" a="1"/>
  <c r="AV87" i="18" a="1"/>
  <c r="F125" i="32" a="1"/>
  <c r="AS10" i="18" a="1"/>
  <c r="AX111" i="18" a="1"/>
  <c r="AW22" i="18" a="1"/>
  <c r="BE65" i="18" a="1"/>
  <c r="V28" i="18" a="1"/>
  <c r="BR49" i="18" a="1"/>
  <c r="X21" i="18" a="1"/>
  <c r="E44" i="18" a="1"/>
  <c r="BH99" i="18" a="1"/>
  <c r="X28" i="18" a="1"/>
  <c r="AE108" i="18" a="1"/>
  <c r="BP34" i="18" a="1"/>
  <c r="BB59" i="18" a="1"/>
  <c r="BA100" i="18" a="1"/>
  <c r="M20" i="18" a="1"/>
  <c r="AG56" i="18" a="1"/>
  <c r="BR67" i="18" a="1"/>
  <c r="AV86" i="18" a="1"/>
  <c r="AB61" i="18" a="1"/>
  <c r="BH71" i="18" a="1"/>
  <c r="BI12" i="18" a="1"/>
  <c r="BG36" i="18" a="1"/>
  <c r="AC17" i="18" a="1"/>
  <c r="AF60" i="18" a="1"/>
  <c r="BC83" i="18" a="1"/>
  <c r="AB12" i="18" a="1"/>
  <c r="AF11" i="18" a="1"/>
  <c r="H15" i="18" a="1"/>
  <c r="BJ70" i="18" a="1"/>
  <c r="E51" i="18" a="1"/>
  <c r="F106" i="18" a="1"/>
  <c r="AW14" i="18" a="1"/>
  <c r="R61" i="18" a="1"/>
  <c r="BO17" i="18" a="1"/>
  <c r="AQ60" i="18" a="1"/>
  <c r="E47" i="18" a="1"/>
  <c r="AH15" i="18" a="1"/>
  <c r="AX90" i="18" a="1"/>
  <c r="S42" i="18" a="1"/>
  <c r="C60" i="18" a="1"/>
  <c r="BK18" i="18" a="1"/>
  <c r="T89" i="18" a="1"/>
  <c r="BE40" i="18" a="1"/>
  <c r="BC88" i="18" a="1"/>
  <c r="V41" i="18" a="1"/>
  <c r="X91" i="18" a="1"/>
  <c r="AU44" i="18" a="1"/>
  <c r="AT54" i="18" a="1"/>
  <c r="T17" i="18" a="1"/>
  <c r="G66" i="18" a="1"/>
  <c r="C34" i="18" a="1"/>
  <c r="AE80" i="18" a="1"/>
  <c r="N58" i="18" a="1"/>
  <c r="AZ67" i="18" a="1"/>
  <c r="BS87" i="18" a="1"/>
  <c r="K66" i="18" a="1"/>
  <c r="AX15" i="18" a="1"/>
  <c r="F59" i="18" a="1"/>
  <c r="AH34" i="18" a="1"/>
  <c r="BI69" i="18" a="1"/>
  <c r="BK23" i="18" a="1"/>
  <c r="AU5" i="18" a="1"/>
  <c r="BI70" i="18" a="1"/>
  <c r="BE83" i="18" a="1"/>
  <c r="X46" i="18" a="1"/>
  <c r="BI27" i="18" a="1"/>
  <c r="BO24" i="18" a="1"/>
  <c r="AI19" i="18" a="1"/>
  <c r="Y90" i="18" a="1"/>
  <c r="BR56" i="18" a="1"/>
  <c r="AU65" i="18" a="1"/>
  <c r="K44" i="18" a="1"/>
  <c r="BK42" i="18" a="1"/>
  <c r="AA59" i="18" a="1"/>
  <c r="AJ59" i="18" a="1"/>
  <c r="AW13" i="18" a="1"/>
  <c r="Z99" i="18" a="1"/>
  <c r="AP93" i="18" a="1"/>
  <c r="AO109" i="18" a="1"/>
  <c r="AM77" i="18" a="1"/>
  <c r="C97" i="18" a="1"/>
  <c r="G83" i="18" a="1"/>
  <c r="AO32" i="18" a="1"/>
  <c r="AU21" i="18" a="1"/>
  <c r="BB18" i="18" a="1"/>
  <c r="AZ23" i="18" a="1"/>
  <c r="AV91" i="18" a="1"/>
  <c r="AC51" i="18" a="1"/>
  <c r="AZ103" i="18" a="1"/>
  <c r="AI33" i="18" a="1"/>
  <c r="BI45" i="18" a="1"/>
  <c r="BK45" i="18" a="1"/>
  <c r="BO33" i="18" a="1"/>
  <c r="U71" i="18" a="1"/>
  <c r="AC90" i="18" a="1"/>
  <c r="BO71" i="18" a="1"/>
  <c r="BO47" i="18" a="1"/>
  <c r="AO54" i="18" a="1"/>
  <c r="L55" i="18" a="1"/>
  <c r="L54" i="18" a="1"/>
  <c r="AO70" i="18" a="1"/>
  <c r="BC108" i="18" a="1"/>
  <c r="BN80" i="18" a="1"/>
  <c r="BC43" i="18" a="1"/>
  <c r="Z34" i="18" a="1"/>
  <c r="BJ29" i="18" a="1"/>
  <c r="Y16" i="18" a="1"/>
  <c r="AZ99" i="18" a="1"/>
  <c r="AT110" i="18" a="1"/>
  <c r="J56" i="18" a="1"/>
  <c r="BB47" i="18" a="1"/>
  <c r="BN43" i="18" a="1"/>
  <c r="AE74" i="18" a="1"/>
  <c r="BQ38" i="18" a="1"/>
  <c r="Y33" i="18" a="1"/>
  <c r="O66" i="18" a="1"/>
  <c r="T34" i="18" a="1"/>
  <c r="AZ92" i="18" a="1"/>
  <c r="E85" i="18" a="1"/>
  <c r="BP94" i="18" a="1"/>
  <c r="X77" i="18" a="1"/>
  <c r="AQ84" i="18" a="1"/>
  <c r="AZ98" i="18" a="1"/>
  <c r="AT61" i="18" a="1"/>
  <c r="J25" i="18" a="1"/>
  <c r="AH111" i="18" a="1"/>
  <c r="AI11" i="18" a="1"/>
  <c r="BR70" i="18" a="1"/>
  <c r="AH59" i="18" a="1"/>
  <c r="BL11" i="18" a="1"/>
  <c r="AV15" i="18" a="1"/>
  <c r="AN32" i="18" a="1"/>
  <c r="U13" i="18" a="1"/>
  <c r="E84" i="18" a="1"/>
  <c r="Z18" i="18" a="1"/>
  <c r="S61" i="18" a="1"/>
  <c r="AT93" i="18" a="1"/>
  <c r="BH98" i="18" a="1"/>
  <c r="BA44" i="18" a="1"/>
  <c r="V9" i="18" a="1"/>
  <c r="O18" i="18" a="1"/>
  <c r="AO85" i="18" a="1"/>
  <c r="AO8" i="18" a="1"/>
  <c r="AW53" i="18" a="1"/>
  <c r="AW24" i="18" a="1"/>
  <c r="BO35" i="18" a="1"/>
  <c r="BC15" i="18" a="1"/>
  <c r="AP51" i="18" a="1"/>
  <c r="AL31" i="18" a="1"/>
  <c r="J89" i="18" a="1"/>
  <c r="H18" i="18" a="1"/>
  <c r="T14" i="18" a="1"/>
  <c r="Q14" i="18" a="1"/>
  <c r="H22" i="18" a="1"/>
  <c r="C49" i="18" a="1"/>
  <c r="AL56" i="18" a="1"/>
  <c r="BR52" i="18" a="1"/>
  <c r="E11" i="18" a="1"/>
  <c r="L85" i="18" a="1"/>
  <c r="T22" i="18" a="1"/>
  <c r="K57" i="18" a="1"/>
  <c r="BA49" i="18" a="1"/>
  <c r="X78" i="18" a="1"/>
  <c r="BJ98" i="18" a="1"/>
  <c r="BR16" i="18" a="1"/>
  <c r="AM76" i="18" a="1"/>
  <c r="H7" i="18" a="1"/>
  <c r="V73" i="18" a="1"/>
  <c r="AV78" i="18" a="1"/>
  <c r="AF28" i="18" a="1"/>
  <c r="BJ6" i="18" a="1"/>
  <c r="BG6" i="18" a="1"/>
  <c r="BE82" i="18" a="1"/>
  <c r="M70" i="18" a="1"/>
  <c r="AM17" i="18" a="1"/>
  <c r="BL14" i="18" a="1"/>
  <c r="BL82" i="18" a="1"/>
  <c r="BA40" i="18" a="1"/>
  <c r="AQ59" i="18" a="1"/>
  <c r="BC81" i="18" a="1"/>
  <c r="AL91" i="18" a="1"/>
  <c r="AQ81" i="18" a="1"/>
  <c r="AX92" i="18" a="1"/>
  <c r="BB43" i="18" a="1"/>
  <c r="F14" i="18" a="1"/>
  <c r="AN66" i="18" a="1"/>
  <c r="BQ11" i="18" a="1"/>
  <c r="AN71" i="18" a="1"/>
  <c r="J103" i="18" a="1"/>
  <c r="BJ33" i="18" a="1"/>
  <c r="AF36" i="18" a="1"/>
  <c r="BL46" i="18" a="1"/>
  <c r="AP40" i="18" a="1"/>
  <c r="AP27" i="18" a="1"/>
  <c r="AH11" i="18" a="1"/>
  <c r="AI106" i="18" a="1"/>
  <c r="BQ9" i="18" a="1"/>
  <c r="AE51" i="18" a="1"/>
  <c r="AL33" i="18" a="1"/>
  <c r="AE50" i="18" a="1"/>
  <c r="BH94" i="18" a="1"/>
  <c r="AX66" i="18" a="1"/>
  <c r="BJ72" i="18" a="1"/>
  <c r="D11" i="18" a="1"/>
  <c r="AQ108" i="18" a="1"/>
  <c r="AP15" i="18" a="1"/>
  <c r="BS10" i="18" a="1"/>
  <c r="C86" i="18" a="1"/>
  <c r="AW39" i="18" a="1"/>
  <c r="BN49" i="18" a="1"/>
  <c r="AS18" i="18" a="1"/>
  <c r="AL47" i="18" a="1"/>
  <c r="AT7" i="18" a="1"/>
  <c r="AQ99" i="18" a="1"/>
  <c r="AB51" i="18" a="1"/>
  <c r="D18" i="18" a="1"/>
  <c r="BK47" i="18" a="1"/>
  <c r="BI75" i="18" a="1"/>
  <c r="O89" i="18" a="1"/>
  <c r="X29" i="18" a="1"/>
  <c r="O15" i="18" a="1"/>
  <c r="F7" i="18" a="1"/>
  <c r="AB13" i="18" a="1"/>
  <c r="U28" i="18" a="1"/>
  <c r="BN33" i="18" a="1"/>
  <c r="AA56" i="18" a="1"/>
  <c r="AC53" i="18" a="1"/>
  <c r="AM63" i="18" a="1"/>
  <c r="BR24" i="18" a="1"/>
  <c r="AW11" i="18" a="1"/>
  <c r="V7" i="18" a="1"/>
  <c r="N98" i="18" a="1"/>
  <c r="V49" i="18" a="1"/>
  <c r="V85" i="18" a="1"/>
  <c r="BB31" i="18" a="1"/>
  <c r="BD53" i="18" a="1"/>
  <c r="T66" i="18" a="1"/>
  <c r="AA8" i="18" a="1"/>
  <c r="BE70" i="18" a="1"/>
  <c r="AV29" i="18" a="1"/>
  <c r="R70" i="18" a="1"/>
  <c r="AM68" i="18" a="1"/>
  <c r="AG21" i="18" a="1"/>
  <c r="O59" i="18" a="1"/>
  <c r="D85" i="18" a="1"/>
  <c r="BQ60" i="18" a="1"/>
  <c r="G104" i="18" a="1"/>
  <c r="AW18" i="18" a="1"/>
  <c r="AX97" i="18" a="1"/>
  <c r="Q12" i="18" a="1"/>
  <c r="AB35" i="18" a="1"/>
  <c r="G72" i="18" a="1"/>
  <c r="BS92" i="18" a="1"/>
  <c r="BL44" i="18" a="1"/>
  <c r="AG67" i="18" a="1"/>
  <c r="J28" i="18" a="1"/>
  <c r="AI89" i="18" a="1"/>
  <c r="BL22" i="18" a="1"/>
  <c r="BA25" i="18" a="1"/>
  <c r="M23" i="18" a="1"/>
  <c r="AG8" i="18" a="1"/>
  <c r="K17" i="18" a="1"/>
  <c r="AA28" i="18" a="1"/>
  <c r="M26" i="18" a="1"/>
  <c r="AI48" i="18" a="1"/>
  <c r="H54" i="18" a="1"/>
  <c r="AS34" i="18" a="1"/>
  <c r="AQ27" i="18" a="1"/>
  <c r="AN16" i="18" a="1"/>
  <c r="BQ68" i="18" a="1"/>
  <c r="K106" i="18" a="1"/>
  <c r="Z83" i="18" a="1"/>
  <c r="BP78" i="18" a="1"/>
  <c r="V92" i="18" a="1"/>
  <c r="BS38" i="18" a="1"/>
  <c r="AX82" i="18" a="1"/>
  <c r="AL28" i="18" a="1"/>
  <c r="BA55" i="18" a="1"/>
  <c r="BS7" i="18" a="1"/>
  <c r="AP46" i="18" a="1"/>
  <c r="E80" i="18" a="1"/>
  <c r="BE33" i="18" a="1"/>
  <c r="AM12" i="18" a="1"/>
  <c r="AV9" i="18" a="1"/>
  <c r="BL54" i="18" a="1"/>
  <c r="BP89" i="18" a="1"/>
  <c r="AF84" i="18" a="1"/>
  <c r="Z12" i="18" a="1"/>
  <c r="J47" i="18" a="1"/>
  <c r="AL64" i="18" a="1"/>
  <c r="AG84" i="18" a="1"/>
  <c r="BR93" i="18" a="1"/>
  <c r="BG91" i="18" a="1"/>
  <c r="AQ92" i="18" a="1"/>
  <c r="BR99" i="18" a="1"/>
  <c r="AI27" i="18" a="1"/>
  <c r="AV48" i="18" a="1"/>
  <c r="O12" i="18" a="1"/>
  <c r="BB67" i="18" a="1"/>
  <c r="G24" i="18" a="1"/>
  <c r="BR33" i="18" a="1"/>
  <c r="AU9" i="18" a="1"/>
  <c r="AT56" i="18" a="1"/>
  <c r="E74" i="18" a="1"/>
  <c r="AI8" i="18" a="1"/>
  <c r="AL90" i="18" a="1"/>
  <c r="AW51" i="18" a="1"/>
  <c r="AC38" i="18" a="1"/>
  <c r="BP82" i="18" a="1"/>
  <c r="D66" i="18" a="1"/>
  <c r="N27" i="18" a="1"/>
  <c r="AA14" i="18" a="1"/>
  <c r="AZ39" i="18" a="1"/>
  <c r="AH33" i="18" a="1"/>
  <c r="E54" i="18" a="1"/>
  <c r="BR77" i="18" a="1"/>
  <c r="U93" i="18" a="1"/>
  <c r="AA78" i="18" a="1"/>
  <c r="BH5" i="18" a="1"/>
  <c r="AB14" i="18" a="1"/>
  <c r="BD62" i="18" a="1"/>
  <c r="L28" i="18" a="1"/>
  <c r="BR39" i="18" a="1"/>
  <c r="AW93" i="18" a="1"/>
  <c r="BS84" i="18" a="1"/>
  <c r="AQ95" i="18" a="1"/>
  <c r="S63" i="18" a="1"/>
  <c r="BH92" i="18" a="1"/>
  <c r="X30" i="18" a="1"/>
  <c r="BH15" i="18" a="1"/>
  <c r="AJ80" i="18" a="1"/>
  <c r="U17" i="18" a="1"/>
  <c r="AJ62" i="18" a="1"/>
  <c r="Q53" i="18" a="1"/>
  <c r="N9" i="18" a="1"/>
  <c r="J11" i="18" a="1"/>
  <c r="BQ46" i="18" a="1"/>
  <c r="R25" i="18" a="1"/>
  <c r="N45" i="18" a="1"/>
  <c r="BN85" i="18" a="1"/>
  <c r="AF66" i="18" a="1"/>
  <c r="BI104" i="18" a="1"/>
  <c r="BP92" i="18" a="1"/>
  <c r="R109" i="18" a="1"/>
  <c r="AC95" i="18" a="1"/>
  <c r="AS33" i="18" a="1"/>
  <c r="F72" i="18" a="1"/>
  <c r="AU60" i="18" a="1"/>
  <c r="AW78" i="18" a="1"/>
  <c r="AJ68" i="18" a="1"/>
  <c r="AI76" i="18" a="1"/>
  <c r="H32" i="18" a="1"/>
  <c r="AP89" i="18" a="1"/>
  <c r="BI8" i="18" a="1"/>
  <c r="BC85" i="18" a="1"/>
  <c r="U44" i="18" a="1"/>
  <c r="BH54" i="18" a="1"/>
  <c r="AG19" i="18" a="1"/>
  <c r="Q63" i="18" a="1"/>
  <c r="BI36" i="18" a="1"/>
  <c r="L63" i="18" a="1"/>
  <c r="G38" i="18" a="1"/>
  <c r="BQ39" i="18" a="1"/>
  <c r="F124" i="32" a="1"/>
  <c r="BE25" i="18" a="1"/>
  <c r="Y64" i="18" a="1"/>
  <c r="O30" i="18" a="1"/>
  <c r="C13" i="18" a="1"/>
  <c r="N46" i="18" a="1"/>
  <c r="G42" i="18" a="1"/>
  <c r="BN65" i="18" a="1"/>
  <c r="Y108" i="18" a="1"/>
  <c r="AO52" i="18" a="1"/>
  <c r="BR28" i="18" a="1"/>
  <c r="V96" i="18" a="1"/>
  <c r="D32" i="18" a="1"/>
  <c r="AE15" i="18" a="1"/>
  <c r="J40" i="18" a="1"/>
  <c r="BH90" i="18" a="1"/>
  <c r="K20" i="18" a="1"/>
  <c r="L15" i="18" a="1"/>
  <c r="D16" i="18" a="1"/>
  <c r="BN13" i="18" a="1"/>
  <c r="AN41" i="18" a="1"/>
  <c r="AH20" i="18" a="1"/>
  <c r="Q66" i="18" a="1"/>
  <c r="Q21" i="18" a="1"/>
  <c r="H17" i="18" a="1"/>
  <c r="BP60" i="18" a="1"/>
  <c r="Q75" i="18" a="1"/>
  <c r="AO81" i="18" a="1"/>
  <c r="G108" i="18" a="1"/>
  <c r="AQ25" i="18" a="1"/>
  <c r="K87" i="18" a="1"/>
  <c r="AO15" i="18" a="1"/>
  <c r="AP104" i="18" a="1"/>
  <c r="AC22" i="18" a="1"/>
  <c r="F102" i="18" a="1"/>
  <c r="V59" i="18" a="1"/>
  <c r="AA50" i="18" a="1"/>
  <c r="C85" i="18" a="1"/>
  <c r="BK40" i="18" a="1"/>
  <c r="AG14" i="18" a="1"/>
  <c r="J68" i="18" a="1"/>
  <c r="BI78" i="18" a="1"/>
  <c r="Q86" i="18" a="1"/>
  <c r="X34" i="18" a="1"/>
  <c r="O36" i="18" a="1"/>
  <c r="AI64" i="18" a="1"/>
  <c r="AQ39" i="18" a="1"/>
  <c r="AV17" i="18" a="1"/>
  <c r="BK30" i="18" a="1"/>
  <c r="AB71" i="18" a="1"/>
  <c r="BE12" i="18" a="1"/>
  <c r="H75" i="18" a="1"/>
  <c r="N33" i="18" a="1"/>
  <c r="AT67" i="18" a="1"/>
  <c r="BS33" i="18" a="1"/>
  <c r="AN63" i="18" a="1"/>
  <c r="R30" i="18" a="1"/>
  <c r="S10" i="18" a="1"/>
  <c r="AB39" i="18" a="1"/>
  <c r="AZ107" i="18" a="1"/>
  <c r="AS37" i="18" a="1"/>
  <c r="BK108" i="18" a="1"/>
  <c r="BA75" i="18" a="1"/>
  <c r="BH66" i="18" a="1"/>
  <c r="X44" i="18" a="1"/>
  <c r="F22" i="18" a="1"/>
  <c r="AV35" i="18" a="1"/>
  <c r="AT31" i="18" a="1"/>
  <c r="BQ22" i="18" a="1"/>
  <c r="AZ13" i="18" a="1"/>
  <c r="AW61" i="18" a="1"/>
  <c r="Y47" i="18" a="1"/>
  <c r="BE47" i="18" a="1"/>
  <c r="R73" i="18" a="1"/>
  <c r="BA46" i="18" a="1"/>
  <c r="AA22" i="18" a="1"/>
  <c r="BB8" i="18" a="1"/>
  <c r="AB9" i="18" a="1"/>
  <c r="C84" i="18" a="1"/>
  <c r="M27" i="18" a="1"/>
  <c r="AA35" i="18" a="1"/>
  <c r="G9" i="18" a="1"/>
  <c r="Y55" i="18" a="1"/>
  <c r="H82" i="18" a="1"/>
  <c r="S37" i="18" a="1"/>
  <c r="BA62" i="18" a="1"/>
  <c r="AN27" i="18" a="1"/>
  <c r="BB10" i="18" a="1"/>
  <c r="AP57" i="18" a="1"/>
  <c r="X57" i="18" a="1"/>
  <c r="BQ84" i="18" a="1"/>
  <c r="AP14" i="18" a="1"/>
  <c r="R79" i="18" a="1"/>
  <c r="BH55" i="18" a="1"/>
  <c r="F95" i="18" a="1"/>
  <c r="K54" i="18" a="1"/>
  <c r="BS15" i="18" a="1"/>
  <c r="M95" i="18" a="1"/>
  <c r="AT81" i="18" a="1"/>
  <c r="AZ51" i="18" a="1"/>
  <c r="AQ72" i="18" a="1"/>
  <c r="AM89" i="18" a="1"/>
  <c r="AZ79" i="18" a="1"/>
  <c r="AG94" i="18" a="1"/>
  <c r="AU22" i="18" a="1"/>
  <c r="BC76" i="18" a="1"/>
  <c r="T75" i="18" a="1"/>
  <c r="BG11" i="18" a="1"/>
  <c r="BK37" i="18" a="1"/>
  <c r="BK62" i="18" a="1"/>
  <c r="AU88" i="18" a="1"/>
  <c r="Z39" i="18" a="1"/>
  <c r="BP47" i="18" a="1"/>
  <c r="AA38" i="18" a="1"/>
  <c r="BN93" i="18" a="1"/>
  <c r="BS43" i="18" a="1"/>
  <c r="Y78" i="18" a="1"/>
  <c r="AL38" i="18" a="1"/>
  <c r="AB33" i="18" a="1"/>
  <c r="X60" i="18" a="1"/>
  <c r="L84" i="18" a="1"/>
  <c r="AH24" i="18" a="1"/>
  <c r="AH31" i="18" a="1"/>
  <c r="D60" i="18" a="1"/>
  <c r="AT12" i="18" a="1"/>
  <c r="O7" i="18" a="1"/>
  <c r="AC58" i="18" a="1"/>
  <c r="N31" i="18" a="1"/>
  <c r="BR47" i="18" a="1"/>
  <c r="AX105" i="18" a="1"/>
  <c r="BK109" i="18" a="1"/>
  <c r="AH96" i="18" a="1"/>
  <c r="M68" i="18" a="1"/>
  <c r="K86" i="18" a="1"/>
  <c r="AV28" i="18" a="1"/>
  <c r="AI61" i="18" a="1"/>
  <c r="K25" i="18" a="1"/>
  <c r="AL25" i="18" a="1"/>
  <c r="D62" i="18" a="1"/>
  <c r="N80" i="18" a="1"/>
  <c r="E65" i="18" a="1"/>
  <c r="AS46" i="18" a="1"/>
  <c r="O50" i="18" a="1"/>
  <c r="BR98" i="18" a="1"/>
  <c r="H27" i="18" a="1"/>
  <c r="BO109" i="18" a="1"/>
  <c r="BC86" i="18" a="1"/>
  <c r="G31" i="18" a="1"/>
  <c r="G25" i="18" a="1"/>
  <c r="AE14" i="18" a="1"/>
  <c r="AA23" i="18" a="1"/>
  <c r="D91" i="18" a="1"/>
  <c r="BR61" i="18" a="1"/>
  <c r="Z21" i="18" a="1"/>
  <c r="AI9" i="18" a="1"/>
  <c r="R33" i="18" a="1"/>
  <c r="L37" i="18" a="1"/>
  <c r="BH21" i="18" a="1"/>
  <c r="AQ70" i="18" a="1"/>
  <c r="X69" i="18" a="1"/>
  <c r="J66" i="18" a="1"/>
  <c r="AA34" i="18" a="1"/>
  <c r="AW9" i="18" a="1"/>
  <c r="AP54" i="18" a="1"/>
  <c r="Y39" i="18" a="1"/>
  <c r="M15" i="18" a="1"/>
  <c r="BE14" i="18" a="1"/>
  <c r="K83" i="18" a="1"/>
  <c r="AQ73" i="18" a="1"/>
  <c r="K63" i="18" a="1"/>
  <c r="X39" i="18" a="1"/>
  <c r="N52" i="18" a="1"/>
  <c r="AO65" i="18" a="1"/>
  <c r="BA47" i="18" a="1"/>
  <c r="G15" i="18" a="1"/>
  <c r="BB58" i="18" a="1"/>
  <c r="U19" i="18" a="1"/>
  <c r="AL73" i="18" a="1"/>
  <c r="J125" i="32" a="1"/>
  <c r="J72" i="18" a="1"/>
  <c r="BO13" i="18" a="1"/>
  <c r="BH35" i="18" a="1"/>
  <c r="K103" i="18" a="1"/>
  <c r="AE86" i="18" a="1"/>
  <c r="AG69" i="18" a="1"/>
  <c r="AB58" i="18" a="1"/>
  <c r="M78" i="18" a="1"/>
  <c r="S90" i="18" a="1"/>
  <c r="BH30" i="18" a="1"/>
  <c r="AT8" i="18" a="1"/>
  <c r="L93" i="18" a="1"/>
  <c r="AH64" i="18" a="1"/>
  <c r="BC29" i="18" a="1"/>
  <c r="L6" i="18" a="1"/>
  <c r="AN96" i="18" a="1"/>
  <c r="BK59" i="18" a="1"/>
  <c r="BJ111" i="18" a="1"/>
  <c r="BA54" i="18" a="1"/>
  <c r="BC84" i="18" a="1"/>
  <c r="K39" i="18" a="1"/>
  <c r="BS82" i="18" a="1"/>
  <c r="AU83" i="18" a="1"/>
  <c r="S6" i="18" a="1"/>
  <c r="AW40" i="18" a="1"/>
  <c r="AS50" i="18" a="1"/>
  <c r="AP60" i="18" a="1"/>
  <c r="AN78" i="18" a="1"/>
  <c r="AF110" i="18" a="1"/>
  <c r="S93" i="18" a="1"/>
  <c r="AM24" i="18" a="1"/>
  <c r="AW26" i="18" a="1"/>
  <c r="AA94" i="18" a="1"/>
  <c r="BL80" i="18" a="1"/>
  <c r="AS35" i="18" a="1"/>
  <c r="BO25" i="18" a="1"/>
  <c r="Z59" i="18" a="1"/>
  <c r="BC35" i="18" a="1"/>
  <c r="BC19" i="18" a="1"/>
  <c r="AM61" i="18" a="1"/>
  <c r="BB83" i="18" a="1"/>
  <c r="T38" i="18" a="1"/>
  <c r="O20" i="18" a="1"/>
  <c r="AH14" i="18" a="1"/>
  <c r="D26" i="18" a="1"/>
  <c r="AU6" i="18" a="1"/>
  <c r="BS41" i="18" a="1"/>
  <c r="AC24" i="18" a="1"/>
  <c r="AF17" i="18" a="1"/>
  <c r="AC9" i="18" a="1"/>
  <c r="AV71" i="18" a="1"/>
  <c r="G57" i="18" a="1"/>
  <c r="AL86" i="18" a="1"/>
  <c r="AV18" i="18" a="1"/>
  <c r="Y31" i="18" a="1"/>
  <c r="AP95" i="18" a="1"/>
  <c r="BA64" i="18" a="1"/>
  <c r="D125" i="32" a="1"/>
  <c r="AU13" i="18" a="1"/>
  <c r="S18" i="18" a="1"/>
  <c r="V88" i="18" a="1"/>
  <c r="BO15" i="18" a="1"/>
  <c r="BC48" i="18" a="1"/>
  <c r="G59" i="18" a="1"/>
  <c r="AS39" i="18" a="1"/>
  <c r="AU33" i="18" a="1"/>
  <c r="L18" i="18" a="1"/>
  <c r="BO19" i="18" a="1"/>
  <c r="BN45" i="18" a="1"/>
  <c r="BK8" i="18" a="1"/>
  <c r="AA9" i="18" a="1"/>
  <c r="BC78" i="18" a="1"/>
  <c r="N67" i="18" a="1"/>
  <c r="BP48" i="18" a="1"/>
  <c r="BQ103" i="18" a="1"/>
  <c r="BI32" i="18" a="1"/>
  <c r="X42" i="18" a="1"/>
  <c r="AV24" i="18" a="1"/>
  <c r="BC61" i="18" a="1"/>
  <c r="V90" i="18" a="1"/>
  <c r="AF44" i="18" a="1"/>
  <c r="AX29" i="18" a="1"/>
  <c r="H61" i="18" a="1"/>
  <c r="R8" i="18" a="1"/>
  <c r="AS47" i="18" a="1"/>
  <c r="G44" i="18" a="1"/>
  <c r="E42" i="18" a="1"/>
  <c r="AW35" i="18" a="1"/>
  <c r="AS99" i="18" a="1"/>
  <c r="E48" i="18" a="1"/>
  <c r="BG21" i="18" a="1"/>
  <c r="AG42" i="18" a="1"/>
  <c r="AO67" i="18" a="1"/>
  <c r="AU75" i="18" a="1"/>
  <c r="O25" i="18" a="1"/>
  <c r="D87" i="18" a="1"/>
  <c r="N20" i="18" a="1"/>
  <c r="U70" i="18" a="1"/>
  <c r="AI67" i="18" a="1"/>
  <c r="BA31" i="18" a="1"/>
  <c r="BR53" i="18" a="1"/>
  <c r="O19" i="18" a="1"/>
  <c r="G47" i="18" a="1"/>
  <c r="AU77" i="18" a="1"/>
  <c r="AH78" i="18" a="1"/>
  <c r="AU37" i="18" a="1"/>
  <c r="H93" i="18" a="1"/>
  <c r="AU79" i="18" a="1"/>
  <c r="BN11" i="18" a="1"/>
  <c r="G56" i="18" a="1"/>
  <c r="J80" i="18" a="1"/>
  <c r="AS70" i="18" a="1"/>
  <c r="AH89" i="18" a="1"/>
  <c r="AJ35" i="18" a="1"/>
  <c r="Y56" i="18" a="1"/>
  <c r="BE94" i="18" a="1"/>
  <c r="AC75" i="18" a="1"/>
  <c r="AT84" i="18" a="1"/>
  <c r="BE32" i="18" a="1"/>
  <c r="BE42" i="18" a="1"/>
  <c r="O32" i="18" a="1"/>
  <c r="AV81" i="18" a="1"/>
  <c r="AS52" i="18" a="1"/>
  <c r="BA65" i="18" a="1"/>
  <c r="BB86" i="18" a="1"/>
  <c r="J55" i="18" a="1"/>
  <c r="AJ16" i="18" a="1"/>
  <c r="F27" i="18" a="1"/>
  <c r="AL42" i="18" a="1"/>
  <c r="BN46" i="18" a="1"/>
  <c r="G62" i="18" a="1"/>
  <c r="Q36" i="18" a="1"/>
  <c r="T36" i="18" a="1"/>
  <c r="AQ93" i="18" a="1"/>
  <c r="M66" i="18" a="1"/>
  <c r="M18" i="18" a="1"/>
  <c r="L25" i="18" a="1"/>
  <c r="BR15" i="18" a="1"/>
  <c r="E6" i="18" a="1"/>
  <c r="BR11" i="18" a="1"/>
  <c r="BG13" i="18" a="1"/>
  <c r="X40" i="18" a="1"/>
  <c r="AU10" i="18" a="1"/>
  <c r="AI98" i="18" a="1"/>
  <c r="AO20" i="18" a="1"/>
  <c r="BH101" i="18" a="1"/>
  <c r="BH59" i="18" a="1"/>
  <c r="BD86" i="18" a="1"/>
  <c r="O65" i="18" a="1"/>
  <c r="BQ19" i="18" a="1"/>
  <c r="AA31" i="18" a="1"/>
  <c r="AA30" i="18" a="1"/>
  <c r="AL7" i="18" a="1"/>
  <c r="BH19" i="18" a="1"/>
  <c r="BC55" i="18" a="1"/>
  <c r="AL24" i="18" a="1"/>
  <c r="BE19" i="18" a="1"/>
  <c r="BE51" i="18" a="1"/>
  <c r="D59" i="18" a="1"/>
  <c r="J44" i="18" a="1"/>
  <c r="E125" i="32" a="1"/>
  <c r="BQ29" i="18" a="1"/>
  <c r="BC82" i="18" a="1"/>
  <c r="Z63" i="18" a="1"/>
  <c r="BG8" i="18" a="1"/>
  <c r="O52" i="18" a="1"/>
  <c r="BI90" i="18" a="1"/>
  <c r="BO12" i="18" a="1"/>
  <c r="BL43" i="18" a="1"/>
  <c r="BP58" i="18" a="1"/>
  <c r="BL23" i="18" a="1"/>
  <c r="BN81" i="18" a="1"/>
  <c r="M16" i="18" a="1"/>
  <c r="BI43" i="18" a="1"/>
  <c r="AL37" i="18" a="1"/>
  <c r="U7" i="18" a="1"/>
  <c r="BK34" i="18" a="1"/>
  <c r="AZ29" i="18" a="1"/>
  <c r="AP6" i="18" a="1"/>
  <c r="AT43" i="18" a="1"/>
  <c r="AJ10" i="18" a="1"/>
  <c r="BP33" i="18" a="1"/>
  <c r="Y109" i="18" a="1"/>
  <c r="AC57" i="18" a="1"/>
  <c r="S107" i="18" a="1"/>
  <c r="AP61" i="18" a="1"/>
  <c r="V42" i="18" a="1"/>
  <c r="C15" i="18" a="1"/>
  <c r="BD78" i="18" a="1"/>
  <c r="BK58" i="18" a="1"/>
  <c r="BE62" i="18" a="1"/>
  <c r="AF20" i="18" a="1"/>
  <c r="Z97" i="18" a="1"/>
  <c r="D84" i="18" a="1"/>
  <c r="AF22" i="18" a="1"/>
  <c r="S104" i="18" a="1"/>
  <c r="C7" i="18" a="1"/>
  <c r="Q18" i="18" a="1"/>
  <c r="AE52" i="18" a="1"/>
  <c r="AB75" i="18" a="1"/>
  <c r="N91" i="18" a="1"/>
  <c r="L48" i="18" a="1"/>
  <c r="BD12" i="18" a="1"/>
  <c r="AO77" i="18" a="1"/>
  <c r="BP64" i="18" a="1"/>
  <c r="AI26" i="18" a="1"/>
  <c r="BL45" i="18" a="1"/>
  <c r="AF33" i="18" a="1"/>
  <c r="Y8" i="18" a="1"/>
  <c r="BN71" i="18" a="1"/>
  <c r="AT80" i="18" a="1"/>
  <c r="BQ20" i="18" a="1"/>
  <c r="V22" i="18" a="1"/>
  <c r="AG60" i="18" a="1"/>
  <c r="AH82" i="18" a="1"/>
  <c r="BJ49" i="18" a="1"/>
  <c r="AS71" i="18" a="1"/>
  <c r="BC44" i="18" a="1"/>
  <c r="AE93" i="18" a="1"/>
  <c r="BO90" i="18" a="1"/>
  <c r="G88" i="18" a="1"/>
  <c r="AX73" i="18" a="1"/>
  <c r="X109" i="18" a="1"/>
  <c r="AV13" i="18" a="1"/>
  <c r="AW31" i="18" a="1"/>
  <c r="AN70" i="18" a="1"/>
  <c r="O102" i="18" a="1"/>
  <c r="X97" i="18" a="1"/>
  <c r="X41" i="18" a="1"/>
  <c r="BQ55" i="18" a="1"/>
  <c r="AF91" i="18" a="1"/>
  <c r="AM5" i="18" a="1"/>
  <c r="Y53" i="18" a="1"/>
  <c r="AZ20" i="18" a="1"/>
  <c r="AS91" i="18" a="1"/>
  <c r="AG75" i="18" a="1"/>
  <c r="BK63" i="18" a="1"/>
  <c r="Z29" i="18" a="1"/>
  <c r="E67" i="18" a="1"/>
  <c r="BJ14" i="18" a="1"/>
  <c r="AS88" i="18" a="1"/>
  <c r="E107" i="18" a="1"/>
  <c r="BN9" i="18" a="1"/>
  <c r="AZ48" i="18" a="1"/>
  <c r="BP53" i="18" a="1"/>
  <c r="AW27" i="18" a="1"/>
  <c r="BB60" i="18" a="1"/>
  <c r="AO50" i="18" a="1"/>
  <c r="U49" i="18" a="1"/>
  <c r="BP26" i="18" a="1"/>
  <c r="AV20" i="18" a="1"/>
  <c r="O44" i="18" a="1"/>
  <c r="BG53" i="18" a="1"/>
  <c r="AP8" i="18" a="1"/>
  <c r="BC12" i="18" a="1"/>
  <c r="BQ16" i="18" a="1"/>
  <c r="BE34" i="18" a="1"/>
  <c r="BE98" i="18" a="1"/>
  <c r="AQ28" i="18" a="1"/>
  <c r="BK73" i="18" a="1"/>
  <c r="BC40" i="18" a="1"/>
  <c r="X99" i="18" a="1"/>
  <c r="AE55" i="18" a="1"/>
  <c r="G68" i="18" a="1"/>
  <c r="BK61" i="18" a="1"/>
  <c r="BP59" i="18" a="1"/>
  <c r="BL88" i="18" a="1"/>
  <c r="AB28" i="18" a="1"/>
  <c r="AN69" i="18" a="1"/>
  <c r="Y71" i="18" a="1"/>
  <c r="Q5" i="18" a="1"/>
  <c r="F11" i="18" a="1"/>
  <c r="AM35" i="18" a="1"/>
  <c r="X87" i="18" a="1"/>
  <c r="E7" i="18" a="1"/>
  <c r="J42" i="18" a="1"/>
  <c r="BR73" i="18" a="1"/>
  <c r="AT49" i="18" a="1"/>
  <c r="C69" i="18" a="1"/>
  <c r="AO23" i="18" a="1"/>
  <c r="T33" i="18" a="1"/>
  <c r="AJ13" i="18" a="1"/>
  <c r="AW105" i="18" a="1"/>
  <c r="BC42" i="18" a="1"/>
  <c r="BH20" i="18" a="1"/>
  <c r="AC11" i="18" a="1"/>
  <c r="BG63" i="18" a="1"/>
  <c r="AQ11" i="18" a="1"/>
  <c r="Z22" i="18" a="1"/>
  <c r="Y25" i="18" a="1"/>
  <c r="BQ108" i="18" a="1"/>
  <c r="C24" i="18" a="1"/>
  <c r="BH46" i="18" a="1"/>
  <c r="AI75" i="18" a="1"/>
  <c r="M25" i="18" a="1"/>
  <c r="AF9" i="18" a="1"/>
  <c r="AF56" i="18" a="1"/>
  <c r="T47" i="18" a="1"/>
  <c r="BE43" i="18" a="1"/>
  <c r="L66" i="18" a="1"/>
  <c r="AU84" i="18" a="1"/>
  <c r="H29" i="18" a="1"/>
  <c r="AC67" i="18" a="1"/>
  <c r="M49" i="18" a="1"/>
  <c r="AT33" i="18" a="1"/>
  <c r="AH46" i="18" a="1"/>
  <c r="BI63" i="18" a="1"/>
  <c r="U5" i="18" a="1"/>
  <c r="U81" i="18" a="1"/>
  <c r="J84" i="18" a="1"/>
  <c r="AA6" i="18" a="1"/>
  <c r="BE57" i="18" a="1"/>
  <c r="BL31" i="18" a="1"/>
  <c r="AJ67" i="18" a="1"/>
  <c r="D44" i="18" a="1"/>
  <c r="L20" i="18" a="1"/>
  <c r="R15" i="18" a="1"/>
  <c r="V32" i="18" a="1"/>
  <c r="BB84" i="18" a="1"/>
  <c r="AB95" i="18" a="1"/>
  <c r="E56" i="18" a="1"/>
  <c r="AB45" i="18" a="1"/>
  <c r="U32" i="18" a="1"/>
  <c r="AI57" i="18" a="1"/>
  <c r="G18" i="18" a="1"/>
  <c r="G51" i="18" a="1"/>
  <c r="V10" i="18" a="1"/>
  <c r="C54" i="18" a="1"/>
  <c r="BQ52" i="18" a="1"/>
  <c r="D22" i="18" a="1"/>
  <c r="BH69" i="18" a="1"/>
  <c r="BA48" i="18" a="1"/>
  <c r="C37" i="18" a="1"/>
  <c r="V19" i="18" a="1"/>
  <c r="AC55" i="18" a="1"/>
  <c r="G10" i="18" a="1"/>
  <c r="AF92" i="18" a="1"/>
  <c r="AS20" i="18" a="1"/>
  <c r="BE79" i="18" a="1"/>
  <c r="BC80" i="18" a="1"/>
  <c r="G36" i="18" a="1"/>
  <c r="BD94" i="18" a="1"/>
  <c r="AO43" i="18" a="1"/>
  <c r="AP107" i="18" a="1"/>
  <c r="L8" i="18" a="1"/>
  <c r="AC52" i="18" a="1"/>
  <c r="BP9" i="18" a="1"/>
  <c r="C57" i="18" a="1"/>
  <c r="BS71" i="18" a="1"/>
  <c r="BK49" i="18" a="1"/>
  <c r="AO29" i="18" a="1"/>
  <c r="H74" i="18" a="1"/>
  <c r="AS11" i="18" a="1"/>
  <c r="BL9" i="18" a="1"/>
  <c r="M60" i="18" a="1"/>
  <c r="AA26" i="18" a="1"/>
  <c r="BI30" i="18" a="1"/>
  <c r="U61" i="18" a="1"/>
  <c r="AT62" i="18" a="1"/>
  <c r="AF41" i="18" a="1"/>
  <c r="AU78" i="18" a="1"/>
  <c r="AC16" i="18" a="1"/>
  <c r="AQ7" i="18" a="1"/>
  <c r="BH13" i="18" a="1"/>
  <c r="V100" i="18" a="1"/>
  <c r="AX72" i="18" a="1"/>
  <c r="V69" i="18" a="1"/>
  <c r="BR20" i="18" a="1"/>
  <c r="AO48" i="18" a="1"/>
  <c r="U45" i="18" a="1"/>
  <c r="AO21" i="18" a="1"/>
  <c r="Z11" i="18" a="1"/>
  <c r="D46" i="18" a="1"/>
  <c r="G64" i="18" a="1"/>
  <c r="K75" i="18" a="1"/>
  <c r="M28" i="18" a="1"/>
  <c r="G27" i="18" a="1"/>
  <c r="K10" i="18" a="1"/>
  <c r="V21" i="18" a="1"/>
  <c r="BJ27" i="18" a="1"/>
  <c r="AG77" i="18" a="1"/>
  <c r="O9" i="18" a="1"/>
  <c r="AZ55" i="18" a="1"/>
  <c r="BD93" i="18" a="1"/>
  <c r="AZ22" i="18" a="1"/>
  <c r="AJ94" i="18" a="1"/>
  <c r="M69" i="18" a="1"/>
  <c r="AJ76" i="18" a="1"/>
  <c r="BE41" i="18" a="1"/>
  <c r="J96" i="18" a="1"/>
  <c r="G124" i="32" a="1"/>
  <c r="AW63" i="18" a="1"/>
  <c r="J41" i="18" a="1"/>
  <c r="BL90" i="18" a="1"/>
  <c r="AM21" i="18" a="1"/>
  <c r="AC71" i="18" a="1"/>
  <c r="AP98" i="18" a="1"/>
  <c r="BP21" i="18" a="1"/>
  <c r="AU66" i="18" a="1"/>
  <c r="AH8" i="18" a="1"/>
  <c r="AS64" i="18" a="1"/>
  <c r="AE5" i="18" a="1"/>
  <c r="AT32" i="18" a="1"/>
  <c r="BJ75" i="18" a="1"/>
  <c r="BH52" i="18" a="1"/>
  <c r="BE5" i="18" a="1"/>
  <c r="D29" i="18" a="1"/>
  <c r="BA68" i="18" a="1"/>
  <c r="AO17" i="18" a="1"/>
  <c r="AG13" i="18" a="1"/>
  <c r="R6" i="18" a="1"/>
  <c r="T7" i="18" a="1"/>
  <c r="E45" i="18" a="1"/>
  <c r="AM56" i="18" a="1"/>
  <c r="BQ48" i="18" a="1"/>
  <c r="AF52" i="18" a="1"/>
  <c r="BO16" i="18" a="1"/>
  <c r="U59" i="18" a="1"/>
  <c r="BK27" i="18" a="1"/>
  <c r="AS13" i="18" a="1"/>
  <c r="AB18" i="18" a="1"/>
  <c r="BJ82" i="18" a="1"/>
  <c r="AJ42" i="18" a="1"/>
  <c r="AA69" i="18" a="1"/>
  <c r="AF64" i="18" a="1"/>
  <c r="AH73" i="18" a="1"/>
  <c r="F69" i="18" a="1"/>
  <c r="AS31" i="18" a="1"/>
  <c r="F31" i="18" a="1"/>
  <c r="AU51" i="18" a="1"/>
  <c r="O42" i="18" a="1"/>
  <c r="AZ70" i="18" a="1"/>
  <c r="U52" i="18" a="1"/>
  <c r="L90" i="18" a="1"/>
  <c r="BD40" i="18" a="1"/>
  <c r="Y76" i="18" a="1"/>
  <c r="H16" i="18" a="1"/>
  <c r="AW37" i="18" a="1"/>
  <c r="AJ49" i="18" a="1"/>
  <c r="AC109" i="18" a="1"/>
  <c r="E20" i="18" a="1"/>
  <c r="AC83" i="18" a="1"/>
  <c r="E17" i="18" a="1"/>
  <c r="Z43" i="18" a="1"/>
  <c r="BK13" i="18" a="1"/>
  <c r="AT35" i="18" a="1"/>
  <c r="BB13" i="18" a="1"/>
  <c r="AF63" i="18" a="1"/>
  <c r="BI25" i="18" a="1"/>
  <c r="R69" i="18" a="1"/>
  <c r="AU68" i="18" a="1"/>
  <c r="BD31" i="18" a="1"/>
  <c r="D49" i="18" a="1"/>
  <c r="AF76" i="18" a="1"/>
  <c r="AA96" i="18" a="1"/>
  <c r="AX11" i="18" a="1"/>
  <c r="AW34" i="18" a="1"/>
  <c r="Q57" i="18" a="1"/>
  <c r="BQ49" i="18" a="1"/>
  <c r="E14" i="18" a="1"/>
  <c r="AC25" i="18" a="1"/>
  <c r="AN20" i="18" a="1"/>
  <c r="C33" i="18" a="1"/>
  <c r="H13" i="18" a="1"/>
  <c r="AI16" i="18" a="1"/>
  <c r="J81" i="18" a="1"/>
  <c r="G17" i="18" a="1"/>
  <c r="BG45" i="18" a="1"/>
  <c r="AE54" i="18" a="1"/>
  <c r="BO10" i="18" a="1"/>
  <c r="BI9" i="18" a="1"/>
  <c r="Y20" i="18" a="1"/>
  <c r="AV66" i="18" a="1"/>
  <c r="C90" i="18" a="1"/>
  <c r="C94" i="18" a="1"/>
  <c r="AF69" i="18" a="1"/>
  <c r="AW85" i="18" a="1"/>
  <c r="C27" i="18" a="1"/>
  <c r="AX14" i="18" a="1"/>
  <c r="AT39" i="18" a="1"/>
  <c r="X15" i="18" a="1"/>
  <c r="BH78" i="18" a="1"/>
  <c r="BO53" i="18" a="1"/>
  <c r="D27" i="18" a="1"/>
  <c r="R76" i="18" a="1"/>
  <c r="J35" i="18" a="1"/>
  <c r="M75" i="18" a="1"/>
  <c r="K24" i="18" a="1"/>
  <c r="BP14" i="18" a="1"/>
  <c r="AF71" i="18" a="1"/>
  <c r="AP73" i="18" a="1"/>
  <c r="K13" i="18" a="1"/>
  <c r="AB64" i="18" a="1"/>
  <c r="J24" i="18" a="1"/>
  <c r="AT13" i="18" a="1"/>
  <c r="AI50" i="18" a="1"/>
  <c r="BD48" i="18" a="1"/>
  <c r="BG24" i="18" a="1"/>
  <c r="C30" i="18" a="1"/>
  <c r="AQ38" i="18" a="1"/>
  <c r="BC17" i="18" a="1"/>
  <c r="AE36" i="18" a="1"/>
  <c r="AW20" i="18" a="1"/>
  <c r="AA41" i="18" a="1"/>
  <c r="F70" i="18" a="1"/>
  <c r="X31" i="18" a="1"/>
  <c r="AG54" i="18" a="1"/>
  <c r="AL61" i="18" a="1"/>
  <c r="U25" i="18" a="1"/>
  <c r="BI16" i="18" a="1"/>
  <c r="Y6" i="18" a="1"/>
  <c r="X16" i="18" a="1"/>
  <c r="AG30" i="18" a="1"/>
  <c r="AC6" i="18" a="1"/>
  <c r="AV38" i="18" a="1"/>
  <c r="AA13" i="18" a="1"/>
  <c r="AC20" i="18" a="1"/>
  <c r="BJ11" i="18" a="1"/>
  <c r="AH36" i="18" a="1"/>
  <c r="AB92" i="18" a="1"/>
  <c r="BN56" i="18" a="1"/>
  <c r="AI21" i="18" a="1"/>
  <c r="BS81" i="18" a="1"/>
  <c r="M63" i="18" a="1"/>
  <c r="X36" i="18" a="1"/>
  <c r="AH6" i="18" a="1"/>
  <c r="H39" i="18" a="1"/>
  <c r="AX70" i="18" a="1"/>
  <c r="AZ26" i="18" a="1"/>
  <c r="AO5" i="18" a="1"/>
  <c r="AQ79" i="18" a="1"/>
  <c r="AS54" i="18" a="1"/>
  <c r="BI37" i="18" a="1"/>
  <c r="AV82" i="18" a="1"/>
  <c r="BN10" i="18" a="1"/>
  <c r="BK38" i="18" a="1"/>
  <c r="K22" i="18" a="1"/>
  <c r="Y36" i="18" a="1"/>
  <c r="BO59" i="18" a="1"/>
  <c r="Z75" i="18" a="1"/>
  <c r="AX51" i="18" a="1"/>
  <c r="AV50" i="18" a="1"/>
  <c r="AL48" i="18" a="1"/>
  <c r="AJ24" i="18" a="1"/>
  <c r="E29" i="18" a="1"/>
  <c r="AZ11" i="18" a="1"/>
  <c r="BK88" i="18" a="1"/>
  <c r="BS34" i="18" a="1"/>
  <c r="BC30" i="18" a="1"/>
  <c r="AU42" i="18" a="1"/>
  <c r="AM62" i="18" a="1"/>
  <c r="AJ23" i="18" a="1"/>
  <c r="BH28" i="18" a="1"/>
  <c r="C21" i="18" a="1"/>
  <c r="C32" i="18" a="1"/>
  <c r="AM110" i="18" a="1"/>
  <c r="BG19" i="18" a="1"/>
  <c r="AZ14" i="18" a="1"/>
  <c r="BA6" i="18" a="1"/>
  <c r="S66" i="18" a="1"/>
  <c r="BN18" i="18" a="1"/>
  <c r="AS36" i="18" a="1"/>
  <c r="K41" i="18" a="1"/>
  <c r="AC40" i="18" a="1"/>
  <c r="AZ56" i="18" a="1"/>
  <c r="BB34" i="18" a="1"/>
  <c r="AX38" i="18" a="1"/>
  <c r="C100" i="18" a="1"/>
  <c r="AM7" i="18" a="1"/>
  <c r="AG24" i="18" a="1"/>
  <c r="AH84" i="18" a="1"/>
  <c r="BK83" i="18" a="1"/>
  <c r="X95" i="18" a="1"/>
  <c r="AF26" i="18" a="1"/>
  <c r="Z56" i="18" a="1"/>
  <c r="AP66" i="18" a="1"/>
  <c r="O58" i="18" a="1"/>
  <c r="V25" i="18" a="1"/>
  <c r="T10" i="18" a="1"/>
  <c r="AB78" i="18" a="1"/>
  <c r="AP23" i="18" a="1"/>
  <c r="H92" i="18" a="1"/>
  <c r="AJ72" i="18" a="1"/>
  <c r="BE59" i="18" a="1"/>
  <c r="BC20" i="18" a="1"/>
  <c r="AF107" i="18" a="1"/>
  <c r="Q25" i="18" a="1"/>
  <c r="BA17" i="18" a="1"/>
  <c r="AF87" i="18" a="1"/>
  <c r="T50" i="18" a="1"/>
  <c r="Q78" i="18" a="1"/>
  <c r="X58" i="18" a="1"/>
  <c r="Z67" i="18" a="1"/>
  <c r="BD49" i="18" a="1"/>
  <c r="Y42" i="18" a="1"/>
  <c r="BS94" i="18" a="1"/>
  <c r="AO34" i="18" a="1"/>
  <c r="BG55" i="18" a="1"/>
  <c r="AE67" i="18" a="1"/>
  <c r="AL27" i="18" a="1"/>
  <c r="AX20" i="18" a="1"/>
  <c r="AV41" i="18" a="1"/>
  <c r="Z45" i="18" a="1"/>
  <c r="BQ96" i="18" a="1"/>
  <c r="AX61" i="18" a="1"/>
  <c r="E50" i="18" a="1"/>
  <c r="G45" i="18" a="1"/>
  <c r="BG30" i="18" a="1"/>
  <c r="BL107" i="18" a="1"/>
  <c r="Q16" i="18" a="1"/>
  <c r="BN15" i="18" a="1"/>
  <c r="J29" i="18" a="1"/>
  <c r="BS47" i="18" a="1"/>
  <c r="AT19" i="18" a="1"/>
  <c r="AZ35" i="18" a="1"/>
  <c r="BP24" i="18" a="1"/>
  <c r="AS29" i="18" a="1"/>
  <c r="BR35" i="18" a="1"/>
  <c r="AI5" i="18" a="1"/>
  <c r="AO69" i="18" a="1"/>
  <c r="BE52" i="18" a="1"/>
  <c r="AG76" i="18" a="1"/>
  <c r="AH22" i="18" a="1"/>
  <c r="V15" i="18" a="1"/>
  <c r="J17" i="18" a="1"/>
  <c r="C89" i="18" a="1"/>
  <c r="BE67" i="18" a="1"/>
  <c r="Q85" i="18" a="1"/>
  <c r="BO72" i="18" a="1"/>
  <c r="AS7" i="18" a="1"/>
  <c r="T92" i="18" a="1"/>
  <c r="AQ55" i="18" a="1"/>
  <c r="AN22" i="18" a="1"/>
  <c r="BK26" i="18" a="1"/>
  <c r="AE24" i="18" a="1"/>
  <c r="X47" i="18" a="1"/>
  <c r="BG64" i="18" a="1"/>
  <c r="BR30" i="18" a="1"/>
  <c r="BQ21" i="18" a="1"/>
  <c r="BO43" i="18" a="1"/>
  <c r="BE36" i="18" a="1"/>
  <c r="T52" i="18" a="1"/>
  <c r="K5" i="18" a="1"/>
  <c r="AG55" i="18" a="1"/>
  <c r="AA67" i="18" a="1"/>
  <c r="AW82" i="18" a="1"/>
  <c r="E58" i="18" a="1"/>
  <c r="AO9" i="18" a="1"/>
  <c r="AM48" i="18" a="1"/>
  <c r="AM45" i="18" a="1"/>
  <c r="BQ30" i="18" a="1"/>
  <c r="BH48" i="18" a="1"/>
  <c r="O10" i="18" a="1"/>
  <c r="BJ89" i="18" a="1"/>
  <c r="BN29" i="18" a="1"/>
  <c r="BQ12" i="18" a="1"/>
  <c r="AU28" i="18" a="1"/>
  <c r="AV21" i="18" a="1"/>
  <c r="K30" i="18" a="1"/>
  <c r="AE56" i="18" a="1"/>
  <c r="AE46" i="18" a="1"/>
  <c r="M88" i="18" a="1"/>
  <c r="T25" i="18" a="1"/>
  <c r="X90" i="18" a="1"/>
  <c r="T16" i="18" a="1"/>
  <c r="AE84" i="18" a="1"/>
  <c r="BS51" i="18" a="1"/>
  <c r="AZ41" i="18" a="1"/>
  <c r="AJ27" i="18" a="1"/>
  <c r="AH110" i="18" a="1"/>
  <c r="BH6" i="18" a="1"/>
  <c r="AX81" i="18" a="1"/>
  <c r="AS92" i="18" a="1"/>
  <c r="X23" i="18" a="1"/>
  <c r="V14" i="18" a="1"/>
  <c r="X105" i="18" a="1"/>
  <c r="BR105" i="18" a="1"/>
  <c r="K105" i="18" a="1"/>
  <c r="N61" i="18" a="1"/>
  <c r="AW10" i="18" a="1"/>
  <c r="C65" i="18" a="1"/>
  <c r="U88" i="18" a="1"/>
  <c r="M19" i="18" a="1"/>
  <c r="AM22" i="18" a="1"/>
  <c r="AB70" i="18" a="1"/>
  <c r="L83" i="18" a="1"/>
  <c r="H48" i="18" a="1"/>
  <c r="X50" i="18" a="1"/>
  <c r="E53" i="18" a="1"/>
  <c r="AE95" i="18" a="1"/>
  <c r="AE65" i="18" a="1"/>
  <c r="AZ30" i="18" a="1"/>
  <c r="AH19" i="18" a="1"/>
  <c r="AJ70" i="18" a="1"/>
  <c r="AB62" i="18" a="1"/>
  <c r="O88" i="18" a="1"/>
  <c r="BJ43" i="18" a="1"/>
  <c r="BB17" i="18" a="1"/>
  <c r="J61" i="18" a="1"/>
  <c r="BK93" i="18" a="1"/>
  <c r="BK36" i="18" a="1"/>
  <c r="AH23" i="18" a="1"/>
  <c r="AH57" i="18" a="1"/>
  <c r="F8" i="18" a="1"/>
  <c r="O57" i="18" a="1"/>
  <c r="AL8" i="18" a="1"/>
  <c r="AA72" i="18" a="1"/>
  <c r="AV47" i="18" a="1"/>
  <c r="AS58" i="18" a="1"/>
  <c r="AJ50" i="18" a="1"/>
  <c r="BB64" i="18" a="1"/>
  <c r="J49" i="18" a="1"/>
  <c r="F80" i="18" a="1"/>
  <c r="BH47" i="18" a="1"/>
  <c r="H41" i="18" a="1"/>
  <c r="BK84" i="18" a="1"/>
  <c r="AB29" i="18" a="1"/>
  <c r="M93" i="18" a="1"/>
  <c r="AP33" i="18" a="1"/>
  <c r="BQ94" i="18" a="1"/>
  <c r="U46" i="18" a="1"/>
  <c r="AM46" i="18" a="1"/>
  <c r="AB37" i="18" a="1"/>
  <c r="AE99" i="18" a="1"/>
  <c r="X81" i="18" a="1"/>
  <c r="AI29" i="18" a="1"/>
  <c r="AZ19" i="18" a="1"/>
  <c r="Q56" i="18" a="1"/>
  <c r="T18" i="18" a="1"/>
  <c r="AN50" i="18" a="1"/>
  <c r="BD23" i="18" a="1"/>
  <c r="AL54" i="18" a="1"/>
  <c r="BD6" i="18" a="1"/>
  <c r="AT15" i="18" a="1"/>
  <c r="BJ44" i="18" a="1"/>
  <c r="BD43" i="18" a="1"/>
  <c r="AQ29" i="18" a="1"/>
  <c r="AQ68" i="18" a="1"/>
  <c r="AO75" i="18" a="1"/>
  <c r="O35" i="18" a="1"/>
  <c r="AM42" i="18" a="1"/>
  <c r="R39" i="18" a="1"/>
  <c r="S94" i="18" a="1"/>
  <c r="AI7" i="18" a="1"/>
  <c r="AI43" i="18" a="1"/>
  <c r="C36" i="18" a="1"/>
  <c r="BC14" i="18" a="1"/>
  <c r="S29" i="18" a="1"/>
  <c r="AG82" i="18" a="1"/>
  <c r="Y74" i="18" a="1"/>
  <c r="AP59" i="18" a="1"/>
  <c r="BJ15" i="18" a="1"/>
  <c r="Y65" i="18" a="1"/>
  <c r="BP15" i="18" a="1"/>
  <c r="AL55" i="18" a="1"/>
  <c r="AQ16" i="18" a="1"/>
  <c r="M12" i="18" a="1"/>
  <c r="K18" i="18" a="1"/>
  <c r="N24" i="18" a="1"/>
  <c r="BO23" i="18" a="1"/>
  <c r="AE42" i="18" a="1"/>
  <c r="AI31" i="18" a="1"/>
  <c r="V24" i="18" a="1"/>
  <c r="D19" i="18" a="1"/>
  <c r="AA91" i="18" a="1"/>
  <c r="BA19" i="18" a="1"/>
  <c r="K26" i="18" a="1"/>
  <c r="AP62" i="18" a="1"/>
  <c r="AU64" i="18" a="1"/>
  <c r="O22" i="18" a="1"/>
  <c r="AN25" i="18" a="1"/>
  <c r="BO6" i="18" a="1"/>
  <c r="E70" i="18" a="1"/>
  <c r="BN6" i="18" a="1"/>
  <c r="AW100" i="18" a="1"/>
  <c r="BN51" i="18" a="1"/>
  <c r="X13" i="18" a="1"/>
  <c r="X11" i="18" a="1"/>
  <c r="AZ62" i="18" a="1"/>
  <c r="AZ93" i="18" a="1"/>
  <c r="F53" i="18" a="1"/>
  <c r="J39" i="18" a="1"/>
  <c r="AP19" i="18" a="1"/>
  <c r="BJ35" i="18" a="1"/>
  <c r="BJ45" i="18" a="1"/>
  <c r="AO18" i="18" a="1"/>
  <c r="H85" i="18" a="1"/>
  <c r="BK66" i="18" a="1"/>
  <c r="T48" i="18" a="1"/>
  <c r="O61" i="18" a="1"/>
  <c r="BD69" i="18" a="1"/>
  <c r="AL106" i="18" a="1"/>
  <c r="BE31" i="18" a="1"/>
  <c r="E97" i="18" a="1"/>
  <c r="AH66" i="18" a="1"/>
  <c r="M17" i="18" a="1"/>
  <c r="AG41" i="18" a="1"/>
  <c r="BD11" i="18" a="1"/>
  <c r="G110" i="18" a="1"/>
  <c r="AF21" i="18" a="1"/>
  <c r="AE62" i="18" a="1"/>
  <c r="S43" i="18" a="1"/>
  <c r="AE17" i="18" a="1"/>
  <c r="BA21" i="18" a="1"/>
  <c r="BP40" i="18" a="1"/>
  <c r="BH10" i="18" a="1"/>
  <c r="AZ12" i="18" a="1"/>
  <c r="R67" i="18" a="1"/>
  <c r="R18" i="18" a="1"/>
  <c r="R29" i="18" a="1"/>
  <c r="BO97" i="18" a="1"/>
  <c r="AX80" i="18" a="1"/>
  <c r="BQ36" i="18" a="1"/>
  <c r="BH62" i="18" a="1"/>
  <c r="J74" i="18" a="1"/>
  <c r="M41" i="18" a="1"/>
  <c r="BL67" i="18" a="1"/>
  <c r="I124" i="32" a="1"/>
  <c r="AG20" i="18" a="1"/>
  <c r="BE16" i="18" a="1"/>
  <c r="V6" i="18" a="1"/>
  <c r="BL34" i="18" a="1"/>
  <c r="AC18" i="18" a="1"/>
  <c r="AP36" i="18" a="1"/>
  <c r="BK105" i="18" a="1"/>
  <c r="AN105" i="18" a="1"/>
  <c r="V47" i="18" a="1"/>
  <c r="AZ57" i="18" a="1"/>
  <c r="H79" i="18" a="1"/>
  <c r="AU20" i="18" a="1"/>
  <c r="AL62" i="18" a="1"/>
  <c r="C10" i="18" a="1"/>
  <c r="BR21" i="18" a="1"/>
  <c r="BJ60" i="18" a="1"/>
  <c r="K71" i="18" a="1"/>
  <c r="AF40" i="18" a="1"/>
  <c r="N71" i="18" a="1"/>
  <c r="AN29" i="18" a="1"/>
  <c r="AH5" i="18" a="1"/>
  <c r="BO14" i="18" a="1"/>
  <c r="G69" i="18" a="1"/>
  <c r="BR57" i="18" a="1"/>
  <c r="AT90" i="18" a="1"/>
  <c r="AC69" i="18" a="1"/>
  <c r="H50" i="18" a="1"/>
  <c r="AF14" i="18" a="1"/>
  <c r="Y30" i="18" a="1"/>
  <c r="Y34" i="18" a="1"/>
  <c r="BQ42" i="18" a="1"/>
  <c r="AB20" i="18" a="1"/>
  <c r="AS57" i="18" a="1"/>
  <c r="O5" i="18" a="1"/>
  <c r="S87" i="18" a="1"/>
  <c r="V62" i="18" a="1"/>
  <c r="T20" i="18" a="1"/>
  <c r="BO26" i="18" a="1"/>
  <c r="BC56" i="18" a="1"/>
  <c r="AW5" i="18" a="1"/>
  <c r="C17" i="18" a="1"/>
  <c r="E49" i="18" a="1"/>
  <c r="AN18" i="18" a="1"/>
  <c r="F29" i="18" a="1"/>
  <c r="G12" i="18" a="1"/>
  <c r="BP35" i="18" a="1"/>
  <c r="AB19" i="18" a="1"/>
  <c r="AL32" i="18" a="1"/>
  <c r="BS36" i="18" a="1"/>
  <c r="AH90" i="18" a="1"/>
  <c r="AH105" i="18" a="1"/>
  <c r="BQ85" i="18" a="1"/>
  <c r="BQ85" i="18" l="1"/>
  <c r="AH105" i="18"/>
  <c r="AH90" i="18"/>
  <c r="BS36" i="18"/>
  <c r="AL32" i="18"/>
  <c r="AB19" i="18"/>
  <c r="BP35" i="18"/>
  <c r="G12" i="18"/>
  <c r="F29" i="18"/>
  <c r="AN18" i="18"/>
  <c r="E49" i="18"/>
  <c r="C17" i="18"/>
  <c r="AW5" i="18"/>
  <c r="BC56" i="18"/>
  <c r="BO26" i="18"/>
  <c r="T20" i="18"/>
  <c r="V62" i="18"/>
  <c r="S87" i="18"/>
  <c r="O5" i="18"/>
  <c r="AS57" i="18"/>
  <c r="AB20" i="18"/>
  <c r="BQ42" i="18"/>
  <c r="Y34" i="18"/>
  <c r="Y30" i="18"/>
  <c r="AF14" i="18"/>
  <c r="H50" i="18"/>
  <c r="AC69" i="18"/>
  <c r="AT90" i="18"/>
  <c r="BR57" i="18"/>
  <c r="G69" i="18"/>
  <c r="BO14" i="18"/>
  <c r="AH5" i="18"/>
  <c r="AN29" i="18"/>
  <c r="N71" i="18"/>
  <c r="AF40" i="18"/>
  <c r="K71" i="18"/>
  <c r="BJ60" i="18"/>
  <c r="BR21" i="18"/>
  <c r="C10" i="18"/>
  <c r="AL62" i="18"/>
  <c r="AU20" i="18"/>
  <c r="H79" i="18"/>
  <c r="AZ57" i="18"/>
  <c r="V47" i="18"/>
  <c r="AN105" i="18"/>
  <c r="BK105" i="18"/>
  <c r="AP36" i="18"/>
  <c r="AC18" i="18"/>
  <c r="BL34" i="18"/>
  <c r="V6" i="18"/>
  <c r="BE16" i="18"/>
  <c r="AG20" i="18"/>
  <c r="I124" i="32"/>
  <c r="BL67" i="18"/>
  <c r="M41" i="18"/>
  <c r="J74" i="18"/>
  <c r="BH62" i="18"/>
  <c r="BQ36" i="18"/>
  <c r="AX80" i="18"/>
  <c r="BO97" i="18"/>
  <c r="R29" i="18"/>
  <c r="R18" i="18"/>
  <c r="R67" i="18"/>
  <c r="AZ12" i="18"/>
  <c r="BH10" i="18"/>
  <c r="BP40" i="18"/>
  <c r="BA21" i="18"/>
  <c r="AE17" i="18"/>
  <c r="S43" i="18"/>
  <c r="AE62" i="18"/>
  <c r="AF21" i="18"/>
  <c r="G110" i="18"/>
  <c r="BD11" i="18"/>
  <c r="AG41" i="18"/>
  <c r="M17" i="18"/>
  <c r="AH66" i="18"/>
  <c r="E97" i="18"/>
  <c r="BE31" i="18"/>
  <c r="AL106" i="18"/>
  <c r="BD69" i="18"/>
  <c r="O61" i="18"/>
  <c r="T48" i="18"/>
  <c r="BK66" i="18"/>
  <c r="H85" i="18"/>
  <c r="AO18" i="18"/>
  <c r="BJ45" i="18"/>
  <c r="BJ35" i="18"/>
  <c r="AP19" i="18"/>
  <c r="J39" i="18"/>
  <c r="F53" i="18"/>
  <c r="AZ93" i="18"/>
  <c r="AZ62" i="18"/>
  <c r="X11" i="18"/>
  <c r="X13" i="18"/>
  <c r="BN51" i="18"/>
  <c r="AW100" i="18"/>
  <c r="BN6" i="18"/>
  <c r="E70" i="18"/>
  <c r="BO6" i="18"/>
  <c r="AN25" i="18"/>
  <c r="O22" i="18"/>
  <c r="AU64" i="18"/>
  <c r="AP62" i="18"/>
  <c r="K26" i="18"/>
  <c r="BA19" i="18"/>
  <c r="AA91" i="18"/>
  <c r="D19" i="18"/>
  <c r="V24" i="18"/>
  <c r="AI31" i="18"/>
  <c r="AE42" i="18"/>
  <c r="BO23" i="18"/>
  <c r="N24" i="18"/>
  <c r="K18" i="18"/>
  <c r="M12" i="18"/>
  <c r="AQ16" i="18"/>
  <c r="AL55" i="18"/>
  <c r="BP15" i="18"/>
  <c r="Y65" i="18"/>
  <c r="BJ15" i="18"/>
  <c r="AP59" i="18"/>
  <c r="Y74" i="18"/>
  <c r="AG82" i="18"/>
  <c r="S29" i="18"/>
  <c r="BC14" i="18"/>
  <c r="C36" i="18"/>
  <c r="AI43" i="18"/>
  <c r="AI7" i="18"/>
  <c r="S94" i="18"/>
  <c r="R39" i="18"/>
  <c r="AM42" i="18"/>
  <c r="O35" i="18"/>
  <c r="AO75" i="18"/>
  <c r="AQ68" i="18"/>
  <c r="AQ29" i="18"/>
  <c r="BD43" i="18"/>
  <c r="BJ44" i="18"/>
  <c r="AT15" i="18"/>
  <c r="BD6" i="18"/>
  <c r="AL54" i="18"/>
  <c r="BD23" i="18"/>
  <c r="AN50" i="18"/>
  <c r="T18" i="18"/>
  <c r="Q56" i="18"/>
  <c r="AZ19" i="18"/>
  <c r="AI29" i="18"/>
  <c r="X81" i="18"/>
  <c r="AE99" i="18"/>
  <c r="AB37" i="18"/>
  <c r="AM46" i="18"/>
  <c r="U46" i="18"/>
  <c r="BQ94" i="18"/>
  <c r="AP33" i="18"/>
  <c r="M93" i="18"/>
  <c r="AB29" i="18"/>
  <c r="BK84" i="18"/>
  <c r="H41" i="18"/>
  <c r="BH47" i="18"/>
  <c r="F80" i="18"/>
  <c r="J49" i="18"/>
  <c r="BB64" i="18"/>
  <c r="AJ50" i="18"/>
  <c r="AS58" i="18"/>
  <c r="AV47" i="18"/>
  <c r="AA72" i="18"/>
  <c r="AL8" i="18"/>
  <c r="O57" i="18"/>
  <c r="F8" i="18"/>
  <c r="AH57" i="18"/>
  <c r="AH23" i="18"/>
  <c r="BK36" i="18"/>
  <c r="BK93" i="18"/>
  <c r="J61" i="18"/>
  <c r="BB17" i="18"/>
  <c r="BJ43" i="18"/>
  <c r="O88" i="18"/>
  <c r="AB62" i="18"/>
  <c r="AJ70" i="18"/>
  <c r="AH19" i="18"/>
  <c r="AZ30" i="18"/>
  <c r="AE65" i="18"/>
  <c r="AE95" i="18"/>
  <c r="E53" i="18"/>
  <c r="X50" i="18"/>
  <c r="H48" i="18"/>
  <c r="L83" i="18"/>
  <c r="AB70" i="18"/>
  <c r="AM22" i="18"/>
  <c r="M19" i="18"/>
  <c r="U88" i="18"/>
  <c r="C65" i="18"/>
  <c r="AW10" i="18"/>
  <c r="N61" i="18"/>
  <c r="K105" i="18"/>
  <c r="BR105" i="18"/>
  <c r="X105" i="18"/>
  <c r="V14" i="18"/>
  <c r="X23" i="18"/>
  <c r="AS92" i="18"/>
  <c r="AX81" i="18"/>
  <c r="BH6" i="18"/>
  <c r="AH110" i="18"/>
  <c r="AJ27" i="18"/>
  <c r="AZ41" i="18"/>
  <c r="BS51" i="18"/>
  <c r="AE84" i="18"/>
  <c r="T16" i="18"/>
  <c r="X90" i="18"/>
  <c r="T25" i="18"/>
  <c r="M88" i="18"/>
  <c r="AE46" i="18"/>
  <c r="AE56" i="18"/>
  <c r="K30" i="18"/>
  <c r="AV21" i="18"/>
  <c r="AU28" i="18"/>
  <c r="BQ12" i="18"/>
  <c r="BN29" i="18"/>
  <c r="BJ89" i="18"/>
  <c r="O10" i="18"/>
  <c r="BH48" i="18"/>
  <c r="BQ30" i="18"/>
  <c r="AM45" i="18"/>
  <c r="AM48" i="18"/>
  <c r="AO9" i="18"/>
  <c r="E58" i="18"/>
  <c r="AW82" i="18"/>
  <c r="AA67" i="18"/>
  <c r="AG55" i="18"/>
  <c r="K5" i="18"/>
  <c r="T52" i="18"/>
  <c r="BE36" i="18"/>
  <c r="BO43" i="18"/>
  <c r="BQ21" i="18"/>
  <c r="BR30" i="18"/>
  <c r="BG64" i="18"/>
  <c r="X47" i="18"/>
  <c r="AE24" i="18"/>
  <c r="BK26" i="18"/>
  <c r="AN22" i="18"/>
  <c r="AQ55" i="18"/>
  <c r="T92" i="18"/>
  <c r="AS7" i="18"/>
  <c r="BO72" i="18"/>
  <c r="Q85" i="18"/>
  <c r="BE67" i="18"/>
  <c r="C89" i="18"/>
  <c r="J17" i="18"/>
  <c r="V15" i="18"/>
  <c r="AH22" i="18"/>
  <c r="AG76" i="18"/>
  <c r="BE52" i="18"/>
  <c r="AO69" i="18"/>
  <c r="AI5" i="18"/>
  <c r="BR35" i="18"/>
  <c r="AS29" i="18"/>
  <c r="BP24" i="18"/>
  <c r="AZ35" i="18"/>
  <c r="AT19" i="18"/>
  <c r="BS47" i="18"/>
  <c r="J29" i="18"/>
  <c r="BN15" i="18"/>
  <c r="Q16" i="18"/>
  <c r="BL107" i="18"/>
  <c r="BG30" i="18"/>
  <c r="G45" i="18"/>
  <c r="E50" i="18"/>
  <c r="AX61" i="18"/>
  <c r="BQ96" i="18"/>
  <c r="Z45" i="18"/>
  <c r="AV41" i="18"/>
  <c r="AX20" i="18"/>
  <c r="AL27" i="18"/>
  <c r="AE67" i="18"/>
  <c r="BG55" i="18"/>
  <c r="AO34" i="18"/>
  <c r="BS94" i="18"/>
  <c r="Y42" i="18"/>
  <c r="BD49" i="18"/>
  <c r="Z67" i="18"/>
  <c r="X58" i="18"/>
  <c r="Q78" i="18"/>
  <c r="T50" i="18"/>
  <c r="AF87" i="18"/>
  <c r="BA17" i="18"/>
  <c r="Q25" i="18"/>
  <c r="AF107" i="18"/>
  <c r="BC20" i="18"/>
  <c r="BE59" i="18"/>
  <c r="AJ72" i="18"/>
  <c r="H92" i="18"/>
  <c r="AP23" i="18"/>
  <c r="AB78" i="18"/>
  <c r="T10" i="18"/>
  <c r="V25" i="18"/>
  <c r="O58" i="18"/>
  <c r="AP66" i="18"/>
  <c r="Z56" i="18"/>
  <c r="AF26" i="18"/>
  <c r="X95" i="18"/>
  <c r="BK83" i="18"/>
  <c r="AH84" i="18"/>
  <c r="AG24" i="18"/>
  <c r="AM7" i="18"/>
  <c r="C100" i="18"/>
  <c r="AX38" i="18"/>
  <c r="BB34" i="18"/>
  <c r="AZ56" i="18"/>
  <c r="AC40" i="18"/>
  <c r="K41" i="18"/>
  <c r="AS36" i="18"/>
  <c r="BN18" i="18"/>
  <c r="S66" i="18"/>
  <c r="BA6" i="18"/>
  <c r="AZ14" i="18"/>
  <c r="BG19" i="18"/>
  <c r="AM110" i="18"/>
  <c r="C32" i="18"/>
  <c r="C21" i="18"/>
  <c r="BH28" i="18"/>
  <c r="AJ23" i="18"/>
  <c r="AM62" i="18"/>
  <c r="AU42" i="18"/>
  <c r="BC30" i="18"/>
  <c r="BS34" i="18"/>
  <c r="BK88" i="18"/>
  <c r="AZ11" i="18"/>
  <c r="E29" i="18"/>
  <c r="AJ24" i="18"/>
  <c r="AL48" i="18"/>
  <c r="AV50" i="18"/>
  <c r="AX51" i="18"/>
  <c r="Z75" i="18"/>
  <c r="BO59" i="18"/>
  <c r="Y36" i="18"/>
  <c r="K22" i="18"/>
  <c r="BK38" i="18"/>
  <c r="BN10" i="18"/>
  <c r="AV82" i="18"/>
  <c r="BI37" i="18"/>
  <c r="AS54" i="18"/>
  <c r="AQ79" i="18"/>
  <c r="AO5" i="18"/>
  <c r="AZ26" i="18"/>
  <c r="AX70" i="18"/>
  <c r="H39" i="18"/>
  <c r="AH6" i="18"/>
  <c r="X36" i="18"/>
  <c r="M63" i="18"/>
  <c r="BS81" i="18"/>
  <c r="AI21" i="18"/>
  <c r="BN56" i="18"/>
  <c r="AB92" i="18"/>
  <c r="AH36" i="18"/>
  <c r="BJ11" i="18"/>
  <c r="AC20" i="18"/>
  <c r="AA13" i="18"/>
  <c r="AV38" i="18"/>
  <c r="AC6" i="18"/>
  <c r="AG30" i="18"/>
  <c r="X16" i="18"/>
  <c r="Y6" i="18"/>
  <c r="BI16" i="18"/>
  <c r="U25" i="18"/>
  <c r="AL61" i="18"/>
  <c r="AG54" i="18"/>
  <c r="X31" i="18"/>
  <c r="F70" i="18"/>
  <c r="AA41" i="18"/>
  <c r="AW20" i="18"/>
  <c r="AE36" i="18"/>
  <c r="BC17" i="18"/>
  <c r="AQ38" i="18"/>
  <c r="C30" i="18"/>
  <c r="BG24" i="18"/>
  <c r="BD48" i="18"/>
  <c r="AI50" i="18"/>
  <c r="AT13" i="18"/>
  <c r="J24" i="18"/>
  <c r="AB64" i="18"/>
  <c r="K13" i="18"/>
  <c r="AP73" i="18"/>
  <c r="AF71" i="18"/>
  <c r="BP14" i="18"/>
  <c r="K24" i="18"/>
  <c r="M75" i="18"/>
  <c r="J35" i="18"/>
  <c r="R76" i="18"/>
  <c r="D27" i="18"/>
  <c r="BO53" i="18"/>
  <c r="BH78" i="18"/>
  <c r="X15" i="18"/>
  <c r="AT39" i="18"/>
  <c r="AX14" i="18"/>
  <c r="C27" i="18"/>
  <c r="AW85" i="18"/>
  <c r="AF69" i="18"/>
  <c r="C94" i="18"/>
  <c r="C90" i="18"/>
  <c r="AV66" i="18"/>
  <c r="Y20" i="18"/>
  <c r="BI9" i="18"/>
  <c r="BO10" i="18"/>
  <c r="AE54" i="18"/>
  <c r="BG45" i="18"/>
  <c r="G17" i="18"/>
  <c r="J81" i="18"/>
  <c r="AI16" i="18"/>
  <c r="H13" i="18"/>
  <c r="C33" i="18"/>
  <c r="AN20" i="18"/>
  <c r="AC25" i="18"/>
  <c r="E14" i="18"/>
  <c r="BQ49" i="18"/>
  <c r="Q57" i="18"/>
  <c r="AW34" i="18"/>
  <c r="AX11" i="18"/>
  <c r="AA96" i="18"/>
  <c r="AF76" i="18"/>
  <c r="D49" i="18"/>
  <c r="BD31" i="18"/>
  <c r="AU68" i="18"/>
  <c r="R69" i="18"/>
  <c r="BI25" i="18"/>
  <c r="AF63" i="18"/>
  <c r="BB13" i="18"/>
  <c r="AT35" i="18"/>
  <c r="BK13" i="18"/>
  <c r="Z43" i="18"/>
  <c r="E17" i="18"/>
  <c r="AC83" i="18"/>
  <c r="E20" i="18"/>
  <c r="AC109" i="18"/>
  <c r="AJ49" i="18"/>
  <c r="AW37" i="18"/>
  <c r="H16" i="18"/>
  <c r="Y76" i="18"/>
  <c r="BD40" i="18"/>
  <c r="L90" i="18"/>
  <c r="U52" i="18"/>
  <c r="AZ70" i="18"/>
  <c r="O42" i="18"/>
  <c r="AU51" i="18"/>
  <c r="F31" i="18"/>
  <c r="AS31" i="18"/>
  <c r="F69" i="18"/>
  <c r="AH73" i="18"/>
  <c r="AF64" i="18"/>
  <c r="AA69" i="18"/>
  <c r="AJ42" i="18"/>
  <c r="BJ82" i="18"/>
  <c r="AB18" i="18"/>
  <c r="AS13" i="18"/>
  <c r="BK27" i="18"/>
  <c r="U59" i="18"/>
  <c r="BO16" i="18"/>
  <c r="AF52" i="18"/>
  <c r="BQ48" i="18"/>
  <c r="AM56" i="18"/>
  <c r="E45" i="18"/>
  <c r="T7" i="18"/>
  <c r="R6" i="18"/>
  <c r="AG13" i="18"/>
  <c r="AO17" i="18"/>
  <c r="BA68" i="18"/>
  <c r="D29" i="18"/>
  <c r="BE5" i="18"/>
  <c r="BH52" i="18"/>
  <c r="BJ75" i="18"/>
  <c r="AT32" i="18"/>
  <c r="AE5" i="18"/>
  <c r="AS64" i="18"/>
  <c r="AH8" i="18"/>
  <c r="AU66" i="18"/>
  <c r="BP21" i="18"/>
  <c r="AP98" i="18"/>
  <c r="AC71" i="18"/>
  <c r="AM21" i="18"/>
  <c r="BL90" i="18"/>
  <c r="J41" i="18"/>
  <c r="AW63" i="18"/>
  <c r="G124" i="32"/>
  <c r="J96" i="18"/>
  <c r="BE41" i="18"/>
  <c r="AJ76" i="18"/>
  <c r="M69" i="18"/>
  <c r="AJ94" i="18"/>
  <c r="AZ22" i="18"/>
  <c r="BD93" i="18"/>
  <c r="AZ55" i="18"/>
  <c r="O9" i="18"/>
  <c r="AG77" i="18"/>
  <c r="BJ27" i="18"/>
  <c r="V21" i="18"/>
  <c r="K10" i="18"/>
  <c r="G27" i="18"/>
  <c r="M28" i="18"/>
  <c r="K75" i="18"/>
  <c r="G64" i="18"/>
  <c r="D46" i="18"/>
  <c r="Z11" i="18"/>
  <c r="AO21" i="18"/>
  <c r="U45" i="18"/>
  <c r="AO48" i="18"/>
  <c r="BR20" i="18"/>
  <c r="V69" i="18"/>
  <c r="AX72" i="18"/>
  <c r="V100" i="18"/>
  <c r="BH13" i="18"/>
  <c r="AQ7" i="18"/>
  <c r="AC16" i="18"/>
  <c r="AU78" i="18"/>
  <c r="AF41" i="18"/>
  <c r="AT62" i="18"/>
  <c r="U61" i="18"/>
  <c r="BI30" i="18"/>
  <c r="AA26" i="18"/>
  <c r="M60" i="18"/>
  <c r="BL9" i="18"/>
  <c r="AS11" i="18"/>
  <c r="H74" i="18"/>
  <c r="AO29" i="18"/>
  <c r="BK49" i="18"/>
  <c r="BS71" i="18"/>
  <c r="C57" i="18"/>
  <c r="BP9" i="18"/>
  <c r="AC52" i="18"/>
  <c r="L8" i="18"/>
  <c r="AP107" i="18"/>
  <c r="AO43" i="18"/>
  <c r="BD94" i="18"/>
  <c r="G36" i="18"/>
  <c r="BC80" i="18"/>
  <c r="BE79" i="18"/>
  <c r="AS20" i="18"/>
  <c r="AF92" i="18"/>
  <c r="G10" i="18"/>
  <c r="AC55" i="18"/>
  <c r="V19" i="18"/>
  <c r="C37" i="18"/>
  <c r="BA48" i="18"/>
  <c r="BH69" i="18"/>
  <c r="D22" i="18"/>
  <c r="BQ52" i="18"/>
  <c r="C54" i="18"/>
  <c r="V10" i="18"/>
  <c r="G51" i="18"/>
  <c r="G18" i="18"/>
  <c r="AI57" i="18"/>
  <c r="U32" i="18"/>
  <c r="AB45" i="18"/>
  <c r="E56" i="18"/>
  <c r="AB95" i="18"/>
  <c r="BB84" i="18"/>
  <c r="V32" i="18"/>
  <c r="R15" i="18"/>
  <c r="L20" i="18"/>
  <c r="D44" i="18"/>
  <c r="AJ67" i="18"/>
  <c r="BL31" i="18"/>
  <c r="BE57" i="18"/>
  <c r="AA6" i="18"/>
  <c r="J84" i="18"/>
  <c r="U81" i="18"/>
  <c r="U5" i="18"/>
  <c r="BI63" i="18"/>
  <c r="AH46" i="18"/>
  <c r="AT33" i="18"/>
  <c r="M49" i="18"/>
  <c r="AC67" i="18"/>
  <c r="H29" i="18"/>
  <c r="AU84" i="18"/>
  <c r="L66" i="18"/>
  <c r="BE43" i="18"/>
  <c r="T47" i="18"/>
  <c r="AF56" i="18"/>
  <c r="AF9" i="18"/>
  <c r="M25" i="18"/>
  <c r="AI75" i="18"/>
  <c r="BH46" i="18"/>
  <c r="C24" i="18"/>
  <c r="BQ108" i="18"/>
  <c r="Y25" i="18"/>
  <c r="Z22" i="18"/>
  <c r="AQ11" i="18"/>
  <c r="BG63" i="18"/>
  <c r="AC11" i="18"/>
  <c r="BH20" i="18"/>
  <c r="BC42" i="18"/>
  <c r="AW105" i="18"/>
  <c r="AJ13" i="18"/>
  <c r="T33" i="18"/>
  <c r="AO23" i="18"/>
  <c r="C69" i="18"/>
  <c r="AT49" i="18"/>
  <c r="BR73" i="18"/>
  <c r="J42" i="18"/>
  <c r="E7" i="18"/>
  <c r="X87" i="18"/>
  <c r="AM35" i="18"/>
  <c r="F11" i="18"/>
  <c r="Q5" i="18"/>
  <c r="Y71" i="18"/>
  <c r="AN69" i="18"/>
  <c r="AB28" i="18"/>
  <c r="BL88" i="18"/>
  <c r="BP59" i="18"/>
  <c r="BK61" i="18"/>
  <c r="G68" i="18"/>
  <c r="AE55" i="18"/>
  <c r="X99" i="18"/>
  <c r="BC40" i="18"/>
  <c r="BK73" i="18"/>
  <c r="AQ28" i="18"/>
  <c r="BE98" i="18"/>
  <c r="BE34" i="18"/>
  <c r="BQ16" i="18"/>
  <c r="BC12" i="18"/>
  <c r="AP8" i="18"/>
  <c r="BG53" i="18"/>
  <c r="O44" i="18"/>
  <c r="AV20" i="18"/>
  <c r="BP26" i="18"/>
  <c r="U49" i="18"/>
  <c r="AO50" i="18"/>
  <c r="BB60" i="18"/>
  <c r="AW27" i="18"/>
  <c r="BP53" i="18"/>
  <c r="AZ48" i="18"/>
  <c r="BN9" i="18"/>
  <c r="E107" i="18"/>
  <c r="AS88" i="18"/>
  <c r="BJ14" i="18"/>
  <c r="E67" i="18"/>
  <c r="Z29" i="18"/>
  <c r="BK63" i="18"/>
  <c r="AG75" i="18"/>
  <c r="AS91" i="18"/>
  <c r="AZ20" i="18"/>
  <c r="Y53" i="18"/>
  <c r="AM5" i="18"/>
  <c r="AF91" i="18"/>
  <c r="BQ55" i="18"/>
  <c r="X41" i="18"/>
  <c r="X97" i="18"/>
  <c r="O102" i="18"/>
  <c r="AN70" i="18"/>
  <c r="AW31" i="18"/>
  <c r="AV13" i="18"/>
  <c r="X109" i="18"/>
  <c r="AX73" i="18"/>
  <c r="G88" i="18"/>
  <c r="BO90" i="18"/>
  <c r="AE93" i="18"/>
  <c r="BC44" i="18"/>
  <c r="AS71" i="18"/>
  <c r="BJ49" i="18"/>
  <c r="AH82" i="18"/>
  <c r="AG60" i="18"/>
  <c r="V22" i="18"/>
  <c r="BQ20" i="18"/>
  <c r="AT80" i="18"/>
  <c r="BN71" i="18"/>
  <c r="Y8" i="18"/>
  <c r="AF33" i="18"/>
  <c r="BL45" i="18"/>
  <c r="AI26" i="18"/>
  <c r="BP64" i="18"/>
  <c r="AO77" i="18"/>
  <c r="BD12" i="18"/>
  <c r="L48" i="18"/>
  <c r="N91" i="18"/>
  <c r="AB75" i="18"/>
  <c r="AE52" i="18"/>
  <c r="Q18" i="18"/>
  <c r="C7" i="18"/>
  <c r="S104" i="18"/>
  <c r="AF22" i="18"/>
  <c r="D84" i="18"/>
  <c r="Z97" i="18"/>
  <c r="AF20" i="18"/>
  <c r="BE62" i="18"/>
  <c r="BK58" i="18"/>
  <c r="BD78" i="18"/>
  <c r="C15" i="18"/>
  <c r="V42" i="18"/>
  <c r="AP61" i="18"/>
  <c r="S107" i="18"/>
  <c r="AC57" i="18"/>
  <c r="Y109" i="18"/>
  <c r="BP33" i="18"/>
  <c r="AJ10" i="18"/>
  <c r="AT43" i="18"/>
  <c r="AP6" i="18"/>
  <c r="AZ29" i="18"/>
  <c r="BK34" i="18"/>
  <c r="U7" i="18"/>
  <c r="AL37" i="18"/>
  <c r="BI43" i="18"/>
  <c r="M16" i="18"/>
  <c r="BN81" i="18"/>
  <c r="BL23" i="18"/>
  <c r="BP58" i="18"/>
  <c r="BL43" i="18"/>
  <c r="BO12" i="18"/>
  <c r="BI90" i="18"/>
  <c r="O52" i="18"/>
  <c r="BG8" i="18"/>
  <c r="Z63" i="18"/>
  <c r="BC82" i="18"/>
  <c r="BQ29" i="18"/>
  <c r="E125" i="32"/>
  <c r="J44" i="18"/>
  <c r="D59" i="18"/>
  <c r="BE51" i="18"/>
  <c r="BE19" i="18"/>
  <c r="AL24" i="18"/>
  <c r="BC55" i="18"/>
  <c r="BH19" i="18"/>
  <c r="AL7" i="18"/>
  <c r="AA30" i="18"/>
  <c r="AA31" i="18"/>
  <c r="BQ19" i="18"/>
  <c r="O65" i="18"/>
  <c r="BD86" i="18"/>
  <c r="BH59" i="18"/>
  <c r="BH101" i="18"/>
  <c r="AO20" i="18"/>
  <c r="AI98" i="18"/>
  <c r="AU10" i="18"/>
  <c r="X40" i="18"/>
  <c r="BG13" i="18"/>
  <c r="BR11" i="18"/>
  <c r="E6" i="18"/>
  <c r="BR15" i="18"/>
  <c r="L25" i="18"/>
  <c r="M18" i="18"/>
  <c r="M66" i="18"/>
  <c r="AQ93" i="18"/>
  <c r="T36" i="18"/>
  <c r="Q36" i="18"/>
  <c r="G62" i="18"/>
  <c r="BN46" i="18"/>
  <c r="AL42" i="18"/>
  <c r="F27" i="18"/>
  <c r="AJ16" i="18"/>
  <c r="J55" i="18"/>
  <c r="BB86" i="18"/>
  <c r="BA65" i="18"/>
  <c r="AS52" i="18"/>
  <c r="AV81" i="18"/>
  <c r="O32" i="18"/>
  <c r="BE42" i="18"/>
  <c r="BE32" i="18"/>
  <c r="AT84" i="18"/>
  <c r="AC75" i="18"/>
  <c r="BE94" i="18"/>
  <c r="Y56" i="18"/>
  <c r="AJ35" i="18"/>
  <c r="AH89" i="18"/>
  <c r="AS70" i="18"/>
  <c r="J80" i="18"/>
  <c r="G56" i="18"/>
  <c r="BN11" i="18"/>
  <c r="AU79" i="18"/>
  <c r="H93" i="18"/>
  <c r="AU37" i="18"/>
  <c r="AH78" i="18"/>
  <c r="AU77" i="18"/>
  <c r="G47" i="18"/>
  <c r="O19" i="18"/>
  <c r="BR53" i="18"/>
  <c r="BA31" i="18"/>
  <c r="AI67" i="18"/>
  <c r="U70" i="18"/>
  <c r="N20" i="18"/>
  <c r="D87" i="18"/>
  <c r="O25" i="18"/>
  <c r="AU75" i="18"/>
  <c r="AO67" i="18"/>
  <c r="AG42" i="18"/>
  <c r="BG21" i="18"/>
  <c r="E48" i="18"/>
  <c r="AS99" i="18"/>
  <c r="AW35" i="18"/>
  <c r="E42" i="18"/>
  <c r="G44" i="18"/>
  <c r="AS47" i="18"/>
  <c r="R8" i="18"/>
  <c r="H61" i="18"/>
  <c r="AX29" i="18"/>
  <c r="AF44" i="18"/>
  <c r="V90" i="18"/>
  <c r="BC61" i="18"/>
  <c r="AV24" i="18"/>
  <c r="X42" i="18"/>
  <c r="BI32" i="18"/>
  <c r="BQ103" i="18"/>
  <c r="BP48" i="18"/>
  <c r="N67" i="18"/>
  <c r="BC78" i="18"/>
  <c r="AA9" i="18"/>
  <c r="BK8" i="18"/>
  <c r="BN45" i="18"/>
  <c r="BO19" i="18"/>
  <c r="L18" i="18"/>
  <c r="AU33" i="18"/>
  <c r="AS39" i="18"/>
  <c r="G59" i="18"/>
  <c r="BC48" i="18"/>
  <c r="BO15" i="18"/>
  <c r="V88" i="18"/>
  <c r="S18" i="18"/>
  <c r="AU13" i="18"/>
  <c r="D125" i="32"/>
  <c r="BA64" i="18"/>
  <c r="AP95" i="18"/>
  <c r="Y31" i="18"/>
  <c r="AV18" i="18"/>
  <c r="AL86" i="18"/>
  <c r="G57" i="18"/>
  <c r="AV71" i="18"/>
  <c r="AC9" i="18"/>
  <c r="AF17" i="18"/>
  <c r="AC24" i="18"/>
  <c r="BS41" i="18"/>
  <c r="AU6" i="18"/>
  <c r="D26" i="18"/>
  <c r="AH14" i="18"/>
  <c r="O20" i="18"/>
  <c r="T38" i="18"/>
  <c r="BB83" i="18"/>
  <c r="AM61" i="18"/>
  <c r="BC19" i="18"/>
  <c r="BC35" i="18"/>
  <c r="Z59" i="18"/>
  <c r="BO25" i="18"/>
  <c r="AS35" i="18"/>
  <c r="BL80" i="18"/>
  <c r="AA94" i="18"/>
  <c r="AW26" i="18"/>
  <c r="AM24" i="18"/>
  <c r="S93" i="18"/>
  <c r="AF110" i="18"/>
  <c r="AN78" i="18"/>
  <c r="AP60" i="18"/>
  <c r="AS50" i="18"/>
  <c r="AW40" i="18"/>
  <c r="S6" i="18"/>
  <c r="AU83" i="18"/>
  <c r="BS82" i="18"/>
  <c r="K39" i="18"/>
  <c r="BC84" i="18"/>
  <c r="BA54" i="18"/>
  <c r="BJ111" i="18"/>
  <c r="BK59" i="18"/>
  <c r="AN96" i="18"/>
  <c r="L6" i="18"/>
  <c r="BC29" i="18"/>
  <c r="AH64" i="18"/>
  <c r="L93" i="18"/>
  <c r="AT8" i="18"/>
  <c r="BH30" i="18"/>
  <c r="S90" i="18"/>
  <c r="M78" i="18"/>
  <c r="AB58" i="18"/>
  <c r="AG69" i="18"/>
  <c r="AE86" i="18"/>
  <c r="K103" i="18"/>
  <c r="BH35" i="18"/>
  <c r="BO13" i="18"/>
  <c r="J72" i="18"/>
  <c r="J125" i="32"/>
  <c r="AL73" i="18"/>
  <c r="U19" i="18"/>
  <c r="BB58" i="18"/>
  <c r="G15" i="18"/>
  <c r="BA47" i="18"/>
  <c r="AO65" i="18"/>
  <c r="N52" i="18"/>
  <c r="X39" i="18"/>
  <c r="K63" i="18"/>
  <c r="AQ73" i="18"/>
  <c r="K83" i="18"/>
  <c r="BE14" i="18"/>
  <c r="M15" i="18"/>
  <c r="Y39" i="18"/>
  <c r="AP54" i="18"/>
  <c r="AW9" i="18"/>
  <c r="AA34" i="18"/>
  <c r="J66" i="18"/>
  <c r="X69" i="18"/>
  <c r="AQ70" i="18"/>
  <c r="BH21" i="18"/>
  <c r="L37" i="18"/>
  <c r="R33" i="18"/>
  <c r="AI9" i="18"/>
  <c r="Z21" i="18"/>
  <c r="BR61" i="18"/>
  <c r="D91" i="18"/>
  <c r="AA23" i="18"/>
  <c r="AE14" i="18"/>
  <c r="G25" i="18"/>
  <c r="G31" i="18"/>
  <c r="BC86" i="18"/>
  <c r="BO109" i="18"/>
  <c r="H27" i="18"/>
  <c r="BR98" i="18"/>
  <c r="O50" i="18"/>
  <c r="AS46" i="18"/>
  <c r="E65" i="18"/>
  <c r="N80" i="18"/>
  <c r="D62" i="18"/>
  <c r="AL25" i="18"/>
  <c r="K25" i="18"/>
  <c r="AI61" i="18"/>
  <c r="AV28" i="18"/>
  <c r="K86" i="18"/>
  <c r="M68" i="18"/>
  <c r="AH96" i="18"/>
  <c r="BK109" i="18"/>
  <c r="AX105" i="18"/>
  <c r="BR47" i="18"/>
  <c r="N31" i="18"/>
  <c r="AC58" i="18"/>
  <c r="O7" i="18"/>
  <c r="AT12" i="18"/>
  <c r="D60" i="18"/>
  <c r="AH31" i="18"/>
  <c r="AH24" i="18"/>
  <c r="L84" i="18"/>
  <c r="X60" i="18"/>
  <c r="AB33" i="18"/>
  <c r="AL38" i="18"/>
  <c r="Y78" i="18"/>
  <c r="BS43" i="18"/>
  <c r="BN93" i="18"/>
  <c r="AA38" i="18"/>
  <c r="BP47" i="18"/>
  <c r="Z39" i="18"/>
  <c r="AU88" i="18"/>
  <c r="BK62" i="18"/>
  <c r="BK37" i="18"/>
  <c r="BG11" i="18"/>
  <c r="T75" i="18"/>
  <c r="BC76" i="18"/>
  <c r="AU22" i="18"/>
  <c r="AG94" i="18"/>
  <c r="AZ79" i="18"/>
  <c r="AM89" i="18"/>
  <c r="AQ72" i="18"/>
  <c r="AZ51" i="18"/>
  <c r="AT81" i="18"/>
  <c r="M95" i="18"/>
  <c r="BS15" i="18"/>
  <c r="K54" i="18"/>
  <c r="F95" i="18"/>
  <c r="BH55" i="18"/>
  <c r="R79" i="18"/>
  <c r="AP14" i="18"/>
  <c r="BQ84" i="18"/>
  <c r="X57" i="18"/>
  <c r="AP57" i="18"/>
  <c r="BB10" i="18"/>
  <c r="AN27" i="18"/>
  <c r="BA62" i="18"/>
  <c r="S37" i="18"/>
  <c r="H82" i="18"/>
  <c r="Y55" i="18"/>
  <c r="G9" i="18"/>
  <c r="AA35" i="18"/>
  <c r="M27" i="18"/>
  <c r="C84" i="18"/>
  <c r="AB9" i="18"/>
  <c r="BB8" i="18"/>
  <c r="AA22" i="18"/>
  <c r="BA46" i="18"/>
  <c r="R73" i="18"/>
  <c r="BE47" i="18"/>
  <c r="Y47" i="18"/>
  <c r="AW61" i="18"/>
  <c r="AZ13" i="18"/>
  <c r="BQ22" i="18"/>
  <c r="AT31" i="18"/>
  <c r="AV35" i="18"/>
  <c r="F22" i="18"/>
  <c r="X44" i="18"/>
  <c r="BH66" i="18"/>
  <c r="BA75" i="18"/>
  <c r="BK108" i="18"/>
  <c r="AS37" i="18"/>
  <c r="AZ107" i="18"/>
  <c r="AB39" i="18"/>
  <c r="S10" i="18"/>
  <c r="R30" i="18"/>
  <c r="AN63" i="18"/>
  <c r="BS33" i="18"/>
  <c r="AT67" i="18"/>
  <c r="N33" i="18"/>
  <c r="H75" i="18"/>
  <c r="BE12" i="18"/>
  <c r="AB71" i="18"/>
  <c r="BK30" i="18"/>
  <c r="AV17" i="18"/>
  <c r="AQ39" i="18"/>
  <c r="AI64" i="18"/>
  <c r="O36" i="18"/>
  <c r="X34" i="18"/>
  <c r="Q86" i="18"/>
  <c r="BI78" i="18"/>
  <c r="J68" i="18"/>
  <c r="AG14" i="18"/>
  <c r="BK40" i="18"/>
  <c r="C85" i="18"/>
  <c r="AA50" i="18"/>
  <c r="V59" i="18"/>
  <c r="F102" i="18"/>
  <c r="AC22" i="18"/>
  <c r="AP104" i="18"/>
  <c r="AO15" i="18"/>
  <c r="K87" i="18"/>
  <c r="AQ25" i="18"/>
  <c r="G108" i="18"/>
  <c r="AO81" i="18"/>
  <c r="Q75" i="18"/>
  <c r="BP60" i="18"/>
  <c r="H17" i="18"/>
  <c r="Q21" i="18"/>
  <c r="Q66" i="18"/>
  <c r="AH20" i="18"/>
  <c r="AN41" i="18"/>
  <c r="BN13" i="18"/>
  <c r="D16" i="18"/>
  <c r="L15" i="18"/>
  <c r="K20" i="18"/>
  <c r="BH90" i="18"/>
  <c r="J40" i="18"/>
  <c r="AE15" i="18"/>
  <c r="D32" i="18"/>
  <c r="V96" i="18"/>
  <c r="BR28" i="18"/>
  <c r="AO52" i="18"/>
  <c r="Y108" i="18"/>
  <c r="BN65" i="18"/>
  <c r="G42" i="18"/>
  <c r="N46" i="18"/>
  <c r="C13" i="18"/>
  <c r="O30" i="18"/>
  <c r="Y64" i="18"/>
  <c r="BE25" i="18"/>
  <c r="F124" i="32"/>
  <c r="BQ39" i="18"/>
  <c r="G38" i="18"/>
  <c r="L63" i="18"/>
  <c r="BI36" i="18"/>
  <c r="Q63" i="18"/>
  <c r="AG19" i="18"/>
  <c r="BH54" i="18"/>
  <c r="U44" i="18"/>
  <c r="BC85" i="18"/>
  <c r="BI8" i="18"/>
  <c r="AP89" i="18"/>
  <c r="H32" i="18"/>
  <c r="AI76" i="18"/>
  <c r="AJ68" i="18"/>
  <c r="AW78" i="18"/>
  <c r="AU60" i="18"/>
  <c r="F72" i="18"/>
  <c r="AS33" i="18"/>
  <c r="AC95" i="18"/>
  <c r="R109" i="18"/>
  <c r="BP92" i="18"/>
  <c r="BI104" i="18"/>
  <c r="AF66" i="18"/>
  <c r="BN85" i="18"/>
  <c r="N45" i="18"/>
  <c r="R25" i="18"/>
  <c r="BQ46" i="18"/>
  <c r="J11" i="18"/>
  <c r="N9" i="18"/>
  <c r="Q53" i="18"/>
  <c r="AJ62" i="18"/>
  <c r="U17" i="18"/>
  <c r="AJ80" i="18"/>
  <c r="BH15" i="18"/>
  <c r="X30" i="18"/>
  <c r="BH92" i="18"/>
  <c r="S63" i="18"/>
  <c r="AQ95" i="18"/>
  <c r="BS84" i="18"/>
  <c r="AW93" i="18"/>
  <c r="BR39" i="18"/>
  <c r="L28" i="18"/>
  <c r="BD62" i="18"/>
  <c r="AB14" i="18"/>
  <c r="BH5" i="18"/>
  <c r="AA78" i="18"/>
  <c r="U93" i="18"/>
  <c r="BR77" i="18"/>
  <c r="E54" i="18"/>
  <c r="AH33" i="18"/>
  <c r="AZ39" i="18"/>
  <c r="AA14" i="18"/>
  <c r="N27" i="18"/>
  <c r="D66" i="18"/>
  <c r="BP82" i="18"/>
  <c r="AC38" i="18"/>
  <c r="AW51" i="18"/>
  <c r="AL90" i="18"/>
  <c r="AI8" i="18"/>
  <c r="E74" i="18"/>
  <c r="AT56" i="18"/>
  <c r="AU9" i="18"/>
  <c r="BR33" i="18"/>
  <c r="G24" i="18"/>
  <c r="BB67" i="18"/>
  <c r="O12" i="18"/>
  <c r="AV48" i="18"/>
  <c r="AI27" i="18"/>
  <c r="BR99" i="18"/>
  <c r="AQ92" i="18"/>
  <c r="BG91" i="18"/>
  <c r="BR93" i="18"/>
  <c r="AG84" i="18"/>
  <c r="AL64" i="18"/>
  <c r="J47" i="18"/>
  <c r="Z12" i="18"/>
  <c r="AF84" i="18"/>
  <c r="BP89" i="18"/>
  <c r="BL54" i="18"/>
  <c r="AV9" i="18"/>
  <c r="AM12" i="18"/>
  <c r="BE33" i="18"/>
  <c r="E80" i="18"/>
  <c r="AP46" i="18"/>
  <c r="BS7" i="18"/>
  <c r="BA55" i="18"/>
  <c r="AL28" i="18"/>
  <c r="AX82" i="18"/>
  <c r="BS38" i="18"/>
  <c r="V92" i="18"/>
  <c r="BP78" i="18"/>
  <c r="Z83" i="18"/>
  <c r="K106" i="18"/>
  <c r="BQ68" i="18"/>
  <c r="AN16" i="18"/>
  <c r="AQ27" i="18"/>
  <c r="AS34" i="18"/>
  <c r="H54" i="18"/>
  <c r="AI48" i="18"/>
  <c r="M26" i="18"/>
  <c r="AA28" i="18"/>
  <c r="K17" i="18"/>
  <c r="AG8" i="18"/>
  <c r="M23" i="18"/>
  <c r="BA25" i="18"/>
  <c r="BL22" i="18"/>
  <c r="AI89" i="18"/>
  <c r="J28" i="18"/>
  <c r="AG67" i="18"/>
  <c r="BL44" i="18"/>
  <c r="BS92" i="18"/>
  <c r="G72" i="18"/>
  <c r="AB35" i="18"/>
  <c r="Q12" i="18"/>
  <c r="AX97" i="18"/>
  <c r="AW18" i="18"/>
  <c r="G104" i="18"/>
  <c r="BQ60" i="18"/>
  <c r="D85" i="18"/>
  <c r="O59" i="18"/>
  <c r="AG21" i="18"/>
  <c r="AM68" i="18"/>
  <c r="R70" i="18"/>
  <c r="AV29" i="18"/>
  <c r="BE70" i="18"/>
  <c r="AA8" i="18"/>
  <c r="T66" i="18"/>
  <c r="BD53" i="18"/>
  <c r="BB31" i="18"/>
  <c r="V85" i="18"/>
  <c r="V49" i="18"/>
  <c r="N98" i="18"/>
  <c r="V7" i="18"/>
  <c r="AW11" i="18"/>
  <c r="BR24" i="18"/>
  <c r="AM63" i="18"/>
  <c r="AC53" i="18"/>
  <c r="AA56" i="18"/>
  <c r="BN33" i="18"/>
  <c r="U28" i="18"/>
  <c r="AB13" i="18"/>
  <c r="F7" i="18"/>
  <c r="O15" i="18"/>
  <c r="X29" i="18"/>
  <c r="O89" i="18"/>
  <c r="BI75" i="18"/>
  <c r="BK47" i="18"/>
  <c r="D18" i="18"/>
  <c r="AB51" i="18"/>
  <c r="AQ99" i="18"/>
  <c r="AT7" i="18"/>
  <c r="AL47" i="18"/>
  <c r="AS18" i="18"/>
  <c r="BN49" i="18"/>
  <c r="AW39" i="18"/>
  <c r="C86" i="18"/>
  <c r="BS10" i="18"/>
  <c r="AP15" i="18"/>
  <c r="AQ108" i="18"/>
  <c r="D11" i="18"/>
  <c r="BJ72" i="18"/>
  <c r="AX66" i="18"/>
  <c r="BH94" i="18"/>
  <c r="AE50" i="18"/>
  <c r="AL33" i="18"/>
  <c r="AE51" i="18"/>
  <c r="BQ9" i="18"/>
  <c r="AI106" i="18"/>
  <c r="AH11" i="18"/>
  <c r="AP27" i="18"/>
  <c r="AP40" i="18"/>
  <c r="BL46" i="18"/>
  <c r="AF36" i="18"/>
  <c r="BJ33" i="18"/>
  <c r="J103" i="18"/>
  <c r="AN71" i="18"/>
  <c r="BQ11" i="18"/>
  <c r="AN66" i="18"/>
  <c r="F14" i="18"/>
  <c r="BB43" i="18"/>
  <c r="AX92" i="18"/>
  <c r="AQ81" i="18"/>
  <c r="AL91" i="18"/>
  <c r="BC81" i="18"/>
  <c r="AQ59" i="18"/>
  <c r="BA40" i="18"/>
  <c r="BL82" i="18"/>
  <c r="BL14" i="18"/>
  <c r="AM17" i="18"/>
  <c r="M70" i="18"/>
  <c r="BE82" i="18"/>
  <c r="BG6" i="18"/>
  <c r="BJ6" i="18"/>
  <c r="AF28" i="18"/>
  <c r="AV78" i="18"/>
  <c r="V73" i="18"/>
  <c r="H7" i="18"/>
  <c r="AM76" i="18"/>
  <c r="BR16" i="18"/>
  <c r="BJ98" i="18"/>
  <c r="X78" i="18"/>
  <c r="BA49" i="18"/>
  <c r="K57" i="18"/>
  <c r="T22" i="18"/>
  <c r="L85" i="18"/>
  <c r="E11" i="18"/>
  <c r="BR52" i="18"/>
  <c r="AL56" i="18"/>
  <c r="C49" i="18"/>
  <c r="H22" i="18"/>
  <c r="Q14" i="18"/>
  <c r="T14" i="18"/>
  <c r="H18" i="18"/>
  <c r="J89" i="18"/>
  <c r="AL31" i="18"/>
  <c r="AP51" i="18"/>
  <c r="BC15" i="18"/>
  <c r="BO35" i="18"/>
  <c r="AW24" i="18"/>
  <c r="AW53" i="18"/>
  <c r="AO8" i="18"/>
  <c r="AO85" i="18"/>
  <c r="O18" i="18"/>
  <c r="V9" i="18"/>
  <c r="BA44" i="18"/>
  <c r="BH98" i="18"/>
  <c r="AT93" i="18"/>
  <c r="S61" i="18"/>
  <c r="Z18" i="18"/>
  <c r="E84" i="18"/>
  <c r="U13" i="18"/>
  <c r="AN32" i="18"/>
  <c r="AV15" i="18"/>
  <c r="BL11" i="18"/>
  <c r="AH59" i="18"/>
  <c r="BR70" i="18"/>
  <c r="AI11" i="18"/>
  <c r="AH111" i="18"/>
  <c r="J25" i="18"/>
  <c r="AT61" i="18"/>
  <c r="AZ98" i="18"/>
  <c r="AQ84" i="18"/>
  <c r="X77" i="18"/>
  <c r="BP94" i="18"/>
  <c r="E85" i="18"/>
  <c r="AZ92" i="18"/>
  <c r="T34" i="18"/>
  <c r="O66" i="18"/>
  <c r="Y33" i="18"/>
  <c r="BQ38" i="18"/>
  <c r="AE74" i="18"/>
  <c r="BN43" i="18"/>
  <c r="BB47" i="18"/>
  <c r="J56" i="18"/>
  <c r="AT110" i="18"/>
  <c r="AZ99" i="18"/>
  <c r="Y16" i="18"/>
  <c r="BJ29" i="18"/>
  <c r="Z34" i="18"/>
  <c r="BC43" i="18"/>
  <c r="BN80" i="18"/>
  <c r="BC108" i="18"/>
  <c r="AO70" i="18"/>
  <c r="L54" i="18"/>
  <c r="L55" i="18"/>
  <c r="AO54" i="18"/>
  <c r="BO47" i="18"/>
  <c r="BO71" i="18"/>
  <c r="AC90" i="18"/>
  <c r="U71" i="18"/>
  <c r="BO33" i="18"/>
  <c r="BK45" i="18"/>
  <c r="BI45" i="18"/>
  <c r="AI33" i="18"/>
  <c r="AZ103" i="18"/>
  <c r="AC51" i="18"/>
  <c r="AV91" i="18"/>
  <c r="AZ23" i="18"/>
  <c r="BB18" i="18"/>
  <c r="AU21" i="18"/>
  <c r="AO32" i="18"/>
  <c r="G83" i="18"/>
  <c r="C97" i="18"/>
  <c r="AM77" i="18"/>
  <c r="AO109" i="18"/>
  <c r="AP93" i="18"/>
  <c r="Z99" i="18"/>
  <c r="AW13" i="18"/>
  <c r="AJ59" i="18"/>
  <c r="AA59" i="18"/>
  <c r="BK42" i="18"/>
  <c r="K44" i="18"/>
  <c r="AU65" i="18"/>
  <c r="BR56" i="18"/>
  <c r="Y90" i="18"/>
  <c r="AI19" i="18"/>
  <c r="BO24" i="18"/>
  <c r="BI27" i="18"/>
  <c r="X46" i="18"/>
  <c r="BE83" i="18"/>
  <c r="BI70" i="18"/>
  <c r="AU5" i="18"/>
  <c r="BK23" i="18"/>
  <c r="BI69" i="18"/>
  <c r="AH34" i="18"/>
  <c r="F59" i="18"/>
  <c r="AX15" i="18"/>
  <c r="K66" i="18"/>
  <c r="BS87" i="18"/>
  <c r="AZ67" i="18"/>
  <c r="N58" i="18"/>
  <c r="AE80" i="18"/>
  <c r="C34" i="18"/>
  <c r="G66" i="18"/>
  <c r="T17" i="18"/>
  <c r="AT54" i="18"/>
  <c r="AU44" i="18"/>
  <c r="X91" i="18"/>
  <c r="V41" i="18"/>
  <c r="BC88" i="18"/>
  <c r="BE40" i="18"/>
  <c r="T89" i="18"/>
  <c r="BK18" i="18"/>
  <c r="C60" i="18"/>
  <c r="S42" i="18"/>
  <c r="AX90" i="18"/>
  <c r="AH15" i="18"/>
  <c r="E47" i="18"/>
  <c r="AQ60" i="18"/>
  <c r="BO17" i="18"/>
  <c r="R61" i="18"/>
  <c r="AW14" i="18"/>
  <c r="F106" i="18"/>
  <c r="E51" i="18"/>
  <c r="BJ70" i="18"/>
  <c r="H15" i="18"/>
  <c r="AF11" i="18"/>
  <c r="AB12" i="18"/>
  <c r="BC83" i="18"/>
  <c r="AF60" i="18"/>
  <c r="AC17" i="18"/>
  <c r="BG36" i="18"/>
  <c r="BI12" i="18"/>
  <c r="BH71" i="18"/>
  <c r="AB61" i="18"/>
  <c r="AV86" i="18"/>
  <c r="BR67" i="18"/>
  <c r="AG56" i="18"/>
  <c r="M20" i="18"/>
  <c r="BA100" i="18"/>
  <c r="BB59" i="18"/>
  <c r="BP34" i="18"/>
  <c r="AE108" i="18"/>
  <c r="X28" i="18"/>
  <c r="BH99" i="18"/>
  <c r="E44" i="18"/>
  <c r="X21" i="18"/>
  <c r="BR49" i="18"/>
  <c r="V28" i="18"/>
  <c r="BE65" i="18"/>
  <c r="AW22" i="18"/>
  <c r="AX111" i="18"/>
  <c r="AS10" i="18"/>
  <c r="F125" i="32"/>
  <c r="AV87" i="18"/>
  <c r="BA8" i="18"/>
  <c r="BA12" i="18"/>
  <c r="BK6" i="18"/>
  <c r="G99" i="18"/>
  <c r="AB65" i="18"/>
  <c r="BB9" i="18"/>
  <c r="J59" i="18"/>
  <c r="L19" i="18"/>
  <c r="AO16" i="18"/>
  <c r="BA76" i="18"/>
  <c r="K7" i="18"/>
  <c r="AN64" i="18"/>
  <c r="AW44" i="18"/>
  <c r="X51" i="18"/>
  <c r="AT5" i="18"/>
  <c r="AJ89" i="18"/>
  <c r="BP93" i="18"/>
  <c r="BE102" i="18"/>
  <c r="BR42" i="18"/>
  <c r="G70" i="18"/>
  <c r="AO51" i="18"/>
  <c r="BJ9" i="18"/>
  <c r="BE74" i="18"/>
  <c r="BO41" i="18"/>
  <c r="AF43" i="18"/>
  <c r="G94" i="18"/>
  <c r="AQ96" i="18"/>
  <c r="BC66" i="18"/>
  <c r="S68" i="18"/>
  <c r="BK29" i="18"/>
  <c r="U10" i="18"/>
  <c r="R83" i="18"/>
  <c r="E69" i="18"/>
  <c r="BG49" i="18"/>
  <c r="BB51" i="18"/>
  <c r="AP85" i="18"/>
  <c r="BP79" i="18"/>
  <c r="N49" i="18"/>
  <c r="R94" i="18"/>
  <c r="N55" i="18"/>
  <c r="AL93" i="18"/>
  <c r="AV30" i="18"/>
  <c r="N53" i="18"/>
  <c r="AJ26" i="18"/>
  <c r="BO56" i="18"/>
  <c r="AI81" i="18"/>
  <c r="Y24" i="18"/>
  <c r="BB29" i="18"/>
  <c r="M44" i="18"/>
  <c r="Z24" i="18"/>
  <c r="D10" i="18"/>
  <c r="G32" i="18"/>
  <c r="BD57" i="18"/>
  <c r="BJ24" i="18"/>
  <c r="AS82" i="18"/>
  <c r="M31" i="18"/>
  <c r="Z98" i="18"/>
  <c r="AB25" i="18"/>
  <c r="BL76" i="18"/>
  <c r="T54" i="18"/>
  <c r="K15" i="18"/>
  <c r="K33" i="18"/>
  <c r="BH37" i="18"/>
  <c r="AF49" i="18"/>
  <c r="AM8" i="18"/>
  <c r="T57" i="18"/>
  <c r="S95" i="18"/>
  <c r="C9" i="18"/>
  <c r="BQ26" i="18"/>
  <c r="BH18" i="18"/>
  <c r="AB88" i="18"/>
  <c r="BP44" i="18"/>
  <c r="AL10" i="18"/>
  <c r="BO39" i="18"/>
  <c r="Y67" i="18"/>
  <c r="AN36" i="18"/>
  <c r="J76" i="18"/>
  <c r="BG26" i="18"/>
  <c r="BQ17" i="18"/>
  <c r="BL52" i="18"/>
  <c r="Y5" i="18"/>
  <c r="BI11" i="18"/>
  <c r="BA63" i="18"/>
  <c r="AW86" i="18"/>
  <c r="AE37" i="18"/>
  <c r="AB5" i="18"/>
  <c r="G46" i="18"/>
  <c r="AB48" i="18"/>
  <c r="U23" i="18"/>
  <c r="BQ65" i="18"/>
  <c r="BG31" i="18"/>
  <c r="BH40" i="18"/>
  <c r="H100" i="18"/>
  <c r="AC79" i="18"/>
  <c r="BE101" i="18"/>
  <c r="AZ15" i="18"/>
  <c r="AQ85" i="18"/>
  <c r="S102" i="18"/>
  <c r="AW76" i="18"/>
  <c r="AJ22" i="18"/>
  <c r="BE103" i="18"/>
  <c r="J6" i="18"/>
  <c r="BC5" i="18"/>
  <c r="G75" i="18"/>
  <c r="BO78" i="18"/>
  <c r="BS59" i="18"/>
  <c r="BJ91" i="18"/>
  <c r="N84" i="18"/>
  <c r="AG92" i="18"/>
  <c r="BH51" i="18"/>
  <c r="AX71" i="18"/>
  <c r="BS111" i="18"/>
  <c r="BC34" i="18"/>
  <c r="H19" i="18"/>
  <c r="L77" i="18"/>
  <c r="AW108" i="18"/>
  <c r="N86" i="18"/>
  <c r="Z48" i="18"/>
  <c r="BD99" i="18"/>
  <c r="AA32" i="18"/>
  <c r="BC28" i="18"/>
  <c r="AO92" i="18"/>
  <c r="BC39" i="18"/>
  <c r="BL65" i="18"/>
  <c r="F40" i="18"/>
  <c r="M64" i="18"/>
  <c r="Y54" i="18"/>
  <c r="V105" i="18"/>
  <c r="U95" i="18"/>
  <c r="D71" i="18"/>
  <c r="AO31" i="18"/>
  <c r="AN97" i="18"/>
  <c r="BB69" i="18"/>
  <c r="BA14" i="18"/>
  <c r="M71" i="18"/>
  <c r="BP88" i="18"/>
  <c r="T62" i="18"/>
  <c r="AE13" i="18"/>
  <c r="C55" i="18"/>
  <c r="AQ77" i="18"/>
  <c r="BP61" i="18"/>
  <c r="AM15" i="18"/>
  <c r="BN8" i="18"/>
  <c r="BO75" i="18"/>
  <c r="AT53" i="18"/>
  <c r="BB28" i="18"/>
  <c r="AT63" i="18"/>
  <c r="E109" i="18"/>
  <c r="AG59" i="18"/>
  <c r="BP11" i="18"/>
  <c r="BG14" i="18"/>
  <c r="AF23" i="18"/>
  <c r="BN42" i="18"/>
  <c r="AS15" i="18"/>
  <c r="AQ36" i="18"/>
  <c r="BK25" i="18"/>
  <c r="G16" i="18"/>
  <c r="AB16" i="18"/>
  <c r="L43" i="18"/>
  <c r="AB31" i="18"/>
  <c r="AQ47" i="18"/>
  <c r="AI13" i="18"/>
  <c r="AW83" i="18"/>
  <c r="D39" i="18"/>
  <c r="AG96" i="18"/>
  <c r="BQ100" i="18"/>
  <c r="BN76" i="18"/>
  <c r="AU81" i="18"/>
  <c r="AB96" i="18"/>
  <c r="AI22" i="18"/>
  <c r="O97" i="18"/>
  <c r="AS72" i="18"/>
  <c r="AX35" i="18"/>
  <c r="AX5" i="18"/>
  <c r="H86" i="18"/>
  <c r="N15" i="18"/>
  <c r="AU47" i="18"/>
  <c r="N7" i="18"/>
  <c r="AO78" i="18"/>
  <c r="AU111" i="18"/>
  <c r="AH10" i="18"/>
  <c r="R20" i="18"/>
  <c r="AT9" i="18"/>
  <c r="K53" i="18"/>
  <c r="AA92" i="18"/>
  <c r="AU54" i="18"/>
  <c r="T19" i="18"/>
  <c r="V44" i="18"/>
  <c r="AO42" i="18"/>
  <c r="BC74" i="18"/>
  <c r="BE23" i="18"/>
  <c r="BG46" i="18"/>
  <c r="Z9" i="18"/>
  <c r="E100" i="18"/>
  <c r="AB69" i="18"/>
  <c r="AJ79" i="18"/>
  <c r="BI50" i="18"/>
  <c r="L41" i="18"/>
  <c r="Z78" i="18"/>
  <c r="D52" i="18"/>
  <c r="BC64" i="18"/>
  <c r="Q22" i="18"/>
  <c r="AI88" i="18"/>
  <c r="BB68" i="18"/>
  <c r="AM99" i="18"/>
  <c r="BJ25" i="18"/>
  <c r="AO90" i="18"/>
  <c r="K46" i="18"/>
  <c r="BB7" i="18"/>
  <c r="T69" i="18"/>
  <c r="AO56" i="18"/>
  <c r="BJ74" i="18"/>
  <c r="G29" i="18"/>
  <c r="BE11" i="18"/>
  <c r="AC37" i="18"/>
  <c r="AP76" i="18"/>
  <c r="S51" i="18"/>
  <c r="AC30" i="18"/>
  <c r="AN40" i="18"/>
  <c r="E57" i="18"/>
  <c r="K109" i="18"/>
  <c r="Q42" i="18"/>
  <c r="J124" i="32"/>
  <c r="BH33" i="18"/>
  <c r="AL34" i="18"/>
  <c r="AU56" i="18"/>
  <c r="BQ54" i="18"/>
  <c r="Y57" i="18"/>
  <c r="H71" i="18"/>
  <c r="BP95" i="18"/>
  <c r="AA71" i="18"/>
  <c r="Y100" i="18"/>
  <c r="AF30" i="18"/>
  <c r="AH77" i="18"/>
  <c r="AU101" i="18"/>
  <c r="O8" i="18"/>
  <c r="Q23" i="18"/>
  <c r="AP26" i="18"/>
  <c r="AV62" i="18"/>
  <c r="AU32" i="18"/>
  <c r="AF25" i="18"/>
  <c r="AF62" i="18"/>
  <c r="M24" i="18"/>
  <c r="AH25" i="18"/>
  <c r="AB23" i="18"/>
  <c r="AW49" i="18"/>
  <c r="AV51" i="18"/>
  <c r="AN58" i="18"/>
  <c r="BK92" i="18"/>
  <c r="D38" i="18"/>
  <c r="M5" i="18"/>
  <c r="AL14" i="18"/>
  <c r="AA79" i="18"/>
  <c r="BI55" i="18"/>
  <c r="AX26" i="18"/>
  <c r="H45" i="18"/>
  <c r="AP50" i="18"/>
  <c r="AO89" i="18"/>
  <c r="AG28" i="18"/>
  <c r="BA22" i="18"/>
  <c r="BD19" i="18"/>
  <c r="T40" i="18"/>
  <c r="AO6" i="18"/>
  <c r="Q33" i="18"/>
  <c r="AN28" i="18"/>
  <c r="AO71" i="18"/>
  <c r="AX64" i="18"/>
  <c r="AA88" i="18"/>
  <c r="AU24" i="18"/>
  <c r="L62" i="18"/>
  <c r="K61" i="18"/>
  <c r="AQ10" i="18"/>
  <c r="BB50" i="18"/>
  <c r="T49" i="18"/>
  <c r="Y81" i="18"/>
  <c r="BG16" i="18"/>
  <c r="BI71" i="18"/>
  <c r="V54" i="18"/>
  <c r="C46" i="18"/>
  <c r="M9" i="18"/>
  <c r="BD13" i="18"/>
  <c r="AU98" i="18"/>
  <c r="Y94" i="18"/>
  <c r="BR31" i="18"/>
  <c r="V33" i="18"/>
  <c r="AG12" i="18"/>
  <c r="AU23" i="18"/>
  <c r="AV65" i="18"/>
  <c r="O49" i="18"/>
  <c r="C16" i="18"/>
  <c r="BK54" i="18"/>
  <c r="BP77" i="18"/>
  <c r="F88" i="18"/>
  <c r="AC5" i="18"/>
  <c r="AG93" i="18"/>
  <c r="AL67" i="18"/>
  <c r="AX107" i="18"/>
  <c r="J53" i="18"/>
  <c r="AN59" i="18"/>
  <c r="AO66" i="18"/>
  <c r="L81" i="18"/>
  <c r="BS6" i="18"/>
  <c r="BJ73" i="18"/>
  <c r="BD88" i="18"/>
  <c r="BR110" i="18"/>
  <c r="AS27" i="18"/>
  <c r="AX16" i="18"/>
  <c r="N96" i="18"/>
  <c r="D50" i="18"/>
  <c r="AM60" i="18"/>
  <c r="AP31" i="18"/>
  <c r="V107" i="18"/>
  <c r="F38" i="18"/>
  <c r="L69" i="18"/>
  <c r="H34" i="18"/>
  <c r="S9" i="18"/>
  <c r="BB25" i="18"/>
  <c r="Q19" i="18"/>
  <c r="N72" i="18"/>
  <c r="AE41" i="18"/>
  <c r="AH38" i="18"/>
  <c r="BA77" i="18"/>
  <c r="BK14" i="18"/>
  <c r="AT86" i="18"/>
  <c r="S112" i="18"/>
  <c r="AN37" i="18"/>
  <c r="BQ90" i="18"/>
  <c r="AA17" i="18"/>
  <c r="AA21" i="18"/>
  <c r="BE56" i="18"/>
  <c r="G13" i="18"/>
  <c r="AT29" i="18"/>
  <c r="C45" i="18"/>
  <c r="V12" i="18"/>
  <c r="L75" i="18"/>
  <c r="U62" i="18"/>
  <c r="BR50" i="18"/>
  <c r="AJ88" i="18"/>
  <c r="AC27" i="18"/>
  <c r="AE32" i="18"/>
  <c r="BN30" i="18"/>
  <c r="T87" i="18"/>
  <c r="AO73" i="18"/>
  <c r="BG78" i="18"/>
  <c r="AH80" i="18"/>
  <c r="J5" i="18"/>
  <c r="BD90" i="18"/>
  <c r="Y41" i="18"/>
  <c r="F89" i="18"/>
  <c r="D36" i="18"/>
  <c r="AN19" i="18"/>
  <c r="AS53" i="18"/>
  <c r="BA38" i="18"/>
  <c r="BN69" i="18"/>
  <c r="L92" i="18"/>
  <c r="AX110" i="18"/>
  <c r="AN111" i="18"/>
  <c r="AW48" i="18"/>
  <c r="AJ12" i="18"/>
  <c r="BI28" i="18"/>
  <c r="X18" i="18"/>
  <c r="AC70" i="18"/>
  <c r="O6" i="18"/>
  <c r="BH36" i="18"/>
  <c r="N5" i="18"/>
  <c r="BQ13" i="18"/>
  <c r="Y11" i="18"/>
  <c r="AH37" i="18"/>
  <c r="F76" i="18"/>
  <c r="BJ8" i="18"/>
  <c r="AP96" i="18"/>
  <c r="AG40" i="18"/>
  <c r="AW21" i="18"/>
  <c r="BD10" i="18"/>
  <c r="AW110" i="18"/>
  <c r="BL89" i="18"/>
  <c r="BE64" i="18"/>
  <c r="D78" i="18"/>
  <c r="BA103" i="18"/>
  <c r="AG108" i="18"/>
  <c r="F75" i="18"/>
  <c r="BC22" i="18"/>
  <c r="AZ84" i="18"/>
  <c r="BL28" i="18"/>
  <c r="AF42" i="18"/>
  <c r="AP77" i="18"/>
  <c r="AA18" i="18"/>
  <c r="BA106" i="18"/>
  <c r="BK68" i="18"/>
  <c r="R31" i="18"/>
  <c r="BA84" i="18"/>
  <c r="BG88" i="18"/>
  <c r="N88" i="18"/>
  <c r="AB41" i="18"/>
  <c r="N89" i="18"/>
  <c r="BK52" i="18"/>
  <c r="AQ98" i="18"/>
  <c r="AC46" i="18"/>
  <c r="AA80" i="18"/>
  <c r="L73" i="18"/>
  <c r="S70" i="18"/>
  <c r="M58" i="18"/>
  <c r="AF27" i="18"/>
  <c r="AC28" i="18"/>
  <c r="BS93" i="18"/>
  <c r="BS90" i="18"/>
  <c r="BA11" i="18"/>
  <c r="X64" i="18"/>
  <c r="AF19" i="18"/>
  <c r="AX58" i="18"/>
  <c r="D35" i="18"/>
  <c r="T43" i="18"/>
  <c r="AO7" i="18"/>
  <c r="H14" i="18"/>
  <c r="O14" i="18"/>
  <c r="E62" i="18"/>
  <c r="AV59" i="18"/>
  <c r="R48" i="18"/>
  <c r="Q62" i="18"/>
  <c r="BI21" i="18"/>
  <c r="AW89" i="18"/>
  <c r="BB48" i="18"/>
  <c r="E91" i="18"/>
  <c r="N36" i="18"/>
  <c r="BE69" i="18"/>
  <c r="BE24" i="18"/>
  <c r="BI40" i="18"/>
  <c r="BN27" i="18"/>
  <c r="Y61" i="18"/>
  <c r="BB41" i="18"/>
  <c r="AW74" i="18"/>
  <c r="AA73" i="18"/>
  <c r="AH27" i="18"/>
  <c r="N74" i="18"/>
  <c r="AG33" i="18"/>
  <c r="AV57" i="18"/>
  <c r="BJ46" i="18"/>
  <c r="AQ33" i="18"/>
  <c r="AX18" i="18"/>
  <c r="BL30" i="18"/>
  <c r="AN12" i="18"/>
  <c r="BJ31" i="18"/>
  <c r="L60" i="18"/>
  <c r="K14" i="18"/>
  <c r="AP22" i="18"/>
  <c r="AL63" i="18"/>
  <c r="BS18" i="18"/>
  <c r="AX48" i="18"/>
  <c r="F12" i="18"/>
  <c r="AF8" i="18"/>
  <c r="AC19" i="18"/>
  <c r="AP53" i="18"/>
  <c r="AF39" i="18"/>
  <c r="K80" i="18"/>
  <c r="AQ8" i="18"/>
  <c r="AA46" i="18"/>
  <c r="BQ40" i="18"/>
  <c r="AG103" i="18"/>
  <c r="AM50" i="18"/>
  <c r="BN47" i="18"/>
  <c r="H80" i="18"/>
  <c r="Q40" i="18"/>
  <c r="AG32" i="18"/>
  <c r="T103" i="18"/>
  <c r="S58" i="18"/>
  <c r="AU50" i="18"/>
  <c r="E28" i="18"/>
  <c r="Q32" i="18"/>
  <c r="AJ96" i="18"/>
  <c r="BA9" i="18"/>
  <c r="T70" i="18"/>
  <c r="D7" i="18"/>
  <c r="T45" i="18"/>
  <c r="AV25" i="18"/>
  <c r="J36" i="18"/>
  <c r="C31" i="18"/>
  <c r="BN23" i="18"/>
  <c r="BD39" i="18"/>
  <c r="AE20" i="18"/>
  <c r="H28" i="18"/>
  <c r="BK72" i="18"/>
  <c r="G89" i="18"/>
  <c r="V97" i="18"/>
  <c r="AB59" i="18"/>
  <c r="BB65" i="18"/>
  <c r="BR8" i="18"/>
  <c r="AO24" i="18"/>
  <c r="AE47" i="18"/>
  <c r="K90" i="18"/>
  <c r="AS85" i="18"/>
  <c r="K45" i="18"/>
  <c r="BP51" i="18"/>
  <c r="AA75" i="18"/>
  <c r="C23" i="18"/>
  <c r="N44" i="18"/>
  <c r="BL39" i="18"/>
  <c r="AC8" i="18"/>
  <c r="AW104" i="18"/>
  <c r="AV32" i="18"/>
  <c r="AL12" i="18"/>
  <c r="BO51" i="18"/>
  <c r="AH42" i="18"/>
  <c r="Y93" i="18"/>
  <c r="AH45" i="18"/>
  <c r="O33" i="18"/>
  <c r="K50" i="18"/>
  <c r="AE73" i="18"/>
  <c r="BN83" i="18"/>
  <c r="BI82" i="18"/>
  <c r="BG41" i="18"/>
  <c r="BH14" i="18"/>
  <c r="AV5" i="18"/>
  <c r="T29" i="18"/>
  <c r="H125" i="32"/>
  <c r="N22" i="18"/>
  <c r="AJ20" i="18"/>
  <c r="BB81" i="18"/>
  <c r="AN77" i="18"/>
  <c r="AN33" i="18"/>
  <c r="AH13" i="18"/>
  <c r="AE77" i="18"/>
  <c r="BB33" i="18"/>
  <c r="AO110" i="18"/>
  <c r="N21" i="18"/>
  <c r="AJ101" i="18"/>
  <c r="AM73" i="18"/>
  <c r="AO14" i="18"/>
  <c r="K12" i="18"/>
  <c r="BP32" i="18"/>
  <c r="AH17" i="18"/>
  <c r="BL91" i="18"/>
  <c r="F96" i="18"/>
  <c r="BI57" i="18"/>
  <c r="S55" i="18"/>
  <c r="AI36" i="18"/>
  <c r="AF81" i="18"/>
  <c r="Y40" i="18"/>
  <c r="AV40" i="18"/>
  <c r="BP71" i="18"/>
  <c r="AL85" i="18"/>
  <c r="C80" i="18"/>
  <c r="BE9" i="18"/>
  <c r="AB27" i="18"/>
  <c r="AZ63" i="18"/>
  <c r="BS29" i="18"/>
  <c r="BN19" i="18"/>
  <c r="AZ73" i="18"/>
  <c r="AA29" i="18"/>
  <c r="AJ8" i="18"/>
  <c r="Z68" i="18"/>
  <c r="AI71" i="18"/>
  <c r="AZ71" i="18"/>
  <c r="AL29" i="18"/>
  <c r="AG25" i="18"/>
  <c r="AZ87" i="18"/>
  <c r="AI30" i="18"/>
  <c r="V76" i="18"/>
  <c r="L12" i="18"/>
  <c r="BG89" i="18"/>
  <c r="BO107" i="18"/>
  <c r="G19" i="18"/>
  <c r="AQ52" i="18"/>
  <c r="AG18" i="18"/>
  <c r="BH68" i="18"/>
  <c r="AG71" i="18"/>
  <c r="S5" i="18"/>
  <c r="BP12" i="18"/>
  <c r="O82" i="18"/>
  <c r="BL8" i="18"/>
  <c r="AO19" i="18"/>
  <c r="BK28" i="18"/>
  <c r="AB102" i="18"/>
  <c r="BS25" i="18"/>
  <c r="AP49" i="18"/>
  <c r="X49" i="18"/>
  <c r="BK65" i="18"/>
  <c r="F94" i="18"/>
  <c r="BJ54" i="18"/>
  <c r="S22" i="18"/>
  <c r="K70" i="18"/>
  <c r="D102" i="18"/>
  <c r="F56" i="18"/>
  <c r="AC88" i="18"/>
  <c r="U75" i="18"/>
  <c r="AP17" i="18"/>
  <c r="AI23" i="18"/>
  <c r="Y59" i="18"/>
  <c r="AS87" i="18"/>
  <c r="BC79" i="18"/>
  <c r="Z46" i="18"/>
  <c r="R10" i="18"/>
  <c r="M92" i="18"/>
  <c r="AL39" i="18"/>
  <c r="AI86" i="18"/>
  <c r="V64" i="18"/>
  <c r="BN44" i="18"/>
  <c r="AE34" i="18"/>
  <c r="BH44" i="18"/>
  <c r="L45" i="18"/>
  <c r="AF31" i="18"/>
  <c r="BL92" i="18"/>
  <c r="AI80" i="18"/>
  <c r="BP13" i="18"/>
  <c r="BD105" i="18"/>
  <c r="BC87" i="18"/>
  <c r="O51" i="18"/>
  <c r="AB46" i="18"/>
  <c r="AX39" i="18"/>
  <c r="AQ18" i="18"/>
  <c r="R75" i="18"/>
  <c r="AB93" i="18"/>
  <c r="L106" i="18"/>
  <c r="F83" i="18"/>
  <c r="BE63" i="18"/>
  <c r="AF75" i="18"/>
  <c r="BB46" i="18"/>
  <c r="BI34" i="18"/>
  <c r="AE66" i="18"/>
  <c r="Y37" i="18"/>
  <c r="AH94" i="18"/>
  <c r="AL22" i="18"/>
  <c r="BA10" i="18"/>
  <c r="Q67" i="18"/>
  <c r="F36" i="18"/>
  <c r="Q50" i="18"/>
  <c r="BO44" i="18"/>
  <c r="BQ69" i="18"/>
  <c r="BR79" i="18"/>
  <c r="AN49" i="18"/>
  <c r="R51" i="18"/>
  <c r="AE39" i="18"/>
  <c r="AB44" i="18"/>
  <c r="BR26" i="18"/>
  <c r="N10" i="18"/>
  <c r="BC77" i="18"/>
  <c r="AL69" i="18"/>
  <c r="S38" i="18"/>
  <c r="BL5" i="18"/>
  <c r="AC64" i="18"/>
  <c r="U12" i="18"/>
  <c r="AE9" i="18"/>
  <c r="E12" i="18"/>
  <c r="AA19" i="18"/>
  <c r="AI28" i="18"/>
  <c r="H111" i="18"/>
  <c r="R108" i="18"/>
  <c r="BD9" i="18"/>
  <c r="AE12" i="18"/>
  <c r="AJ30" i="18"/>
  <c r="U54" i="18"/>
  <c r="AV61" i="18"/>
  <c r="BL103" i="18"/>
  <c r="BO38" i="18"/>
  <c r="AT55" i="18"/>
  <c r="V52" i="18"/>
  <c r="V31" i="18"/>
  <c r="Y38" i="18"/>
  <c r="AJ38" i="18"/>
  <c r="E103" i="18"/>
  <c r="AQ32" i="18"/>
  <c r="L50" i="18"/>
  <c r="H40" i="18"/>
  <c r="AB100" i="18"/>
  <c r="BC73" i="18"/>
  <c r="E101" i="18"/>
  <c r="AA11" i="18"/>
  <c r="R38" i="18"/>
  <c r="AV110" i="18"/>
  <c r="V82" i="18"/>
  <c r="AQ87" i="18"/>
  <c r="AX83" i="18"/>
  <c r="BP52" i="18"/>
  <c r="G58" i="18"/>
  <c r="BC68" i="18"/>
  <c r="BP91" i="18"/>
  <c r="R63" i="18"/>
  <c r="BN82" i="18"/>
  <c r="E55" i="18"/>
  <c r="BB11" i="18"/>
  <c r="D77" i="18"/>
  <c r="AH32" i="18"/>
  <c r="BH49" i="18"/>
  <c r="F46" i="18"/>
  <c r="AM51" i="18"/>
  <c r="AX25" i="18"/>
  <c r="BL36" i="18"/>
  <c r="K92" i="18"/>
  <c r="E38" i="18"/>
  <c r="J37" i="18"/>
  <c r="AI78" i="18"/>
  <c r="N104" i="18"/>
  <c r="C76" i="18"/>
  <c r="BB49" i="18"/>
  <c r="J57" i="18"/>
  <c r="X12" i="18"/>
  <c r="BD83" i="18"/>
  <c r="AV16" i="18"/>
  <c r="G50" i="18"/>
  <c r="BA79" i="18"/>
  <c r="BO58" i="18"/>
  <c r="AB80" i="18"/>
  <c r="BB74" i="18"/>
  <c r="AO88" i="18"/>
  <c r="BJ90" i="18"/>
  <c r="F104" i="18"/>
  <c r="AJ102" i="18"/>
  <c r="BR37" i="18"/>
  <c r="BO34" i="18"/>
  <c r="AO22" i="18"/>
  <c r="C14" i="18"/>
  <c r="AQ48" i="18"/>
  <c r="AQ76" i="18"/>
  <c r="BI26" i="18"/>
  <c r="AF55" i="18"/>
  <c r="AP103" i="18"/>
  <c r="G85" i="18"/>
  <c r="AZ110" i="18"/>
  <c r="AM29" i="18"/>
  <c r="AJ93" i="18"/>
  <c r="BH88" i="18"/>
  <c r="BG23" i="18"/>
  <c r="X93" i="18"/>
  <c r="BH27" i="18"/>
  <c r="N59" i="18"/>
  <c r="BH7" i="18"/>
  <c r="BE96" i="18"/>
  <c r="BG70" i="18"/>
  <c r="F43" i="18"/>
  <c r="R46" i="18"/>
  <c r="C43" i="18"/>
  <c r="AS17" i="18"/>
  <c r="AG79" i="18"/>
  <c r="R68" i="18"/>
  <c r="H69" i="18"/>
  <c r="U39" i="18"/>
  <c r="BI18" i="18"/>
  <c r="BI17" i="18"/>
  <c r="BN31" i="18"/>
  <c r="Y13" i="18"/>
  <c r="I125" i="32"/>
  <c r="D12" i="18"/>
  <c r="BR69" i="18"/>
  <c r="L46" i="18"/>
  <c r="BE18" i="18"/>
  <c r="F37" i="18"/>
  <c r="AI110" i="18"/>
  <c r="BR17" i="18"/>
  <c r="O11" i="18"/>
  <c r="AU102" i="18"/>
  <c r="AG45" i="18"/>
  <c r="BB63" i="18"/>
  <c r="G54" i="18"/>
  <c r="BH76" i="18"/>
  <c r="J91" i="18"/>
  <c r="BJ62" i="18"/>
  <c r="BA29" i="18"/>
  <c r="BA42" i="18"/>
  <c r="T77" i="18"/>
  <c r="T91" i="18"/>
  <c r="Q70" i="18"/>
  <c r="C72" i="18"/>
  <c r="BS50" i="18"/>
  <c r="T73" i="18"/>
  <c r="BD41" i="18"/>
  <c r="Q82" i="18"/>
  <c r="N50" i="18"/>
  <c r="S72" i="18"/>
  <c r="K59" i="18"/>
  <c r="AV19" i="18"/>
  <c r="AT14" i="18"/>
  <c r="J107" i="18"/>
  <c r="BN66" i="18"/>
  <c r="H26" i="18"/>
  <c r="D9" i="18"/>
  <c r="BL81" i="18"/>
  <c r="AT89" i="18"/>
  <c r="BN16" i="18"/>
  <c r="AV23" i="18"/>
  <c r="BC32" i="18"/>
  <c r="AG36" i="18"/>
  <c r="S7" i="18"/>
  <c r="AS63" i="18"/>
  <c r="BJ23" i="18"/>
  <c r="D6" i="18"/>
  <c r="BD72" i="18"/>
  <c r="BD38" i="18"/>
  <c r="F85" i="18"/>
  <c r="BI86" i="18"/>
  <c r="BD26" i="18"/>
  <c r="BK87" i="18"/>
  <c r="T8" i="18"/>
  <c r="BI72" i="18"/>
  <c r="AO53" i="18"/>
  <c r="V84" i="18"/>
  <c r="O40" i="18"/>
  <c r="AP13" i="18"/>
  <c r="AO58" i="18"/>
  <c r="BN26" i="18"/>
  <c r="Q11" i="18"/>
  <c r="C70" i="18"/>
  <c r="AB21" i="18"/>
  <c r="AT85" i="18"/>
  <c r="BS66" i="18"/>
  <c r="C59" i="18"/>
  <c r="BH45" i="18"/>
  <c r="BS79" i="18"/>
  <c r="AH69" i="18"/>
  <c r="AS12" i="18"/>
  <c r="BG33" i="18"/>
  <c r="BN22" i="18"/>
  <c r="BO101" i="18"/>
  <c r="AL81" i="18"/>
  <c r="AX74" i="18"/>
  <c r="AX76" i="18"/>
  <c r="AF18" i="18"/>
  <c r="BD46" i="18"/>
  <c r="K81" i="18"/>
  <c r="AX55" i="18"/>
  <c r="F68" i="18"/>
  <c r="O53" i="18"/>
  <c r="Q92" i="18"/>
  <c r="BE66" i="18"/>
  <c r="BA15" i="18"/>
  <c r="G14" i="18"/>
  <c r="BG60" i="18"/>
  <c r="S8" i="18"/>
  <c r="AT111" i="18"/>
  <c r="K64" i="18"/>
  <c r="BS88" i="18"/>
  <c r="D5" i="18"/>
  <c r="BD34" i="18"/>
  <c r="F84" i="18"/>
  <c r="BJ30" i="18"/>
  <c r="BI59" i="18"/>
  <c r="T6" i="18"/>
  <c r="M40" i="18"/>
  <c r="BP23" i="18"/>
  <c r="AE53" i="18"/>
  <c r="M73" i="18"/>
  <c r="H42" i="18"/>
  <c r="AQ46" i="18"/>
  <c r="L10" i="18"/>
  <c r="BN61" i="18"/>
  <c r="AA97" i="18"/>
  <c r="K49" i="18"/>
  <c r="AL49" i="18"/>
  <c r="AN57" i="18"/>
  <c r="Q39" i="18"/>
  <c r="J9" i="18"/>
  <c r="BJ28" i="18"/>
  <c r="BL29" i="18"/>
  <c r="BD25" i="18"/>
  <c r="AT57" i="18"/>
  <c r="O106" i="18"/>
  <c r="H12" i="18"/>
  <c r="M14" i="18"/>
  <c r="S50" i="18"/>
  <c r="BJ36" i="18"/>
  <c r="AB82" i="18"/>
  <c r="AV103" i="18"/>
  <c r="N85" i="18"/>
  <c r="AZ72" i="18"/>
  <c r="BQ53" i="18"/>
  <c r="E92" i="18"/>
  <c r="BJ94" i="18"/>
  <c r="AW87" i="18"/>
  <c r="Y7" i="18"/>
  <c r="S88" i="18"/>
  <c r="X88" i="18"/>
  <c r="Z20" i="18"/>
  <c r="H52" i="18"/>
  <c r="U33" i="18"/>
  <c r="BN106" i="18"/>
  <c r="BO20" i="18"/>
  <c r="BD56" i="18"/>
  <c r="S27" i="18"/>
  <c r="AP65" i="18"/>
  <c r="BR34" i="18"/>
  <c r="R34" i="18"/>
  <c r="BA23" i="18"/>
  <c r="BS72" i="18"/>
  <c r="BB22" i="18"/>
  <c r="AZ10" i="18"/>
  <c r="D33" i="18"/>
  <c r="BS28" i="18"/>
  <c r="BH80" i="18"/>
  <c r="BI24" i="18"/>
  <c r="BS98" i="18"/>
  <c r="AX6" i="18"/>
  <c r="BI74" i="18"/>
  <c r="BO85" i="18"/>
  <c r="Y12" i="18"/>
  <c r="BE30" i="18"/>
  <c r="AX23" i="18"/>
  <c r="BQ27" i="18"/>
  <c r="Q27" i="18"/>
  <c r="T95" i="18"/>
  <c r="AO27" i="18"/>
  <c r="AV10" i="18"/>
  <c r="AG9" i="18"/>
  <c r="AM81" i="18"/>
  <c r="N35" i="18"/>
  <c r="AG88" i="18"/>
  <c r="BB73" i="18"/>
  <c r="G37" i="18"/>
  <c r="S36" i="18"/>
  <c r="AC36" i="18"/>
  <c r="BQ8" i="18"/>
  <c r="BL48" i="18"/>
  <c r="F20" i="18"/>
  <c r="AF29" i="18"/>
  <c r="BE27" i="18"/>
  <c r="AO97" i="18"/>
  <c r="AF103" i="18"/>
  <c r="AS25" i="18"/>
  <c r="T55" i="18"/>
  <c r="BR68" i="18"/>
  <c r="AQ56" i="18"/>
  <c r="V56" i="18"/>
  <c r="BP39" i="18"/>
  <c r="BR84" i="18"/>
  <c r="AA101" i="18"/>
  <c r="AV84" i="18"/>
  <c r="AW46" i="18"/>
  <c r="BR14" i="18"/>
  <c r="E23" i="18"/>
  <c r="BE48" i="18"/>
  <c r="N25" i="18"/>
  <c r="M6" i="18"/>
  <c r="M8" i="18"/>
  <c r="AC107" i="18"/>
  <c r="AC47" i="18"/>
  <c r="L7" i="18"/>
  <c r="AM74" i="18"/>
  <c r="AT40" i="18"/>
  <c r="BE81" i="18"/>
  <c r="Z23" i="18"/>
  <c r="AN53" i="18"/>
  <c r="AP29" i="18"/>
  <c r="K9" i="18"/>
  <c r="J69" i="18"/>
  <c r="H35" i="18"/>
  <c r="N87" i="18"/>
  <c r="AF7" i="18"/>
  <c r="AB42" i="18"/>
  <c r="BP62" i="18"/>
  <c r="AN60" i="18"/>
  <c r="BP5" i="18"/>
  <c r="AW58" i="18"/>
  <c r="AV11" i="18"/>
  <c r="Y99" i="18"/>
  <c r="AG46" i="18"/>
  <c r="AJ46" i="18"/>
  <c r="AN82" i="18"/>
  <c r="BB66" i="18"/>
  <c r="T97" i="18"/>
  <c r="AQ49" i="18"/>
  <c r="BH81" i="18"/>
  <c r="U26" i="18"/>
  <c r="AP72" i="18"/>
  <c r="BJ101" i="18"/>
  <c r="AN79" i="18"/>
  <c r="BC45" i="18"/>
  <c r="AN65" i="18"/>
  <c r="AS23" i="18"/>
  <c r="AP43" i="18"/>
  <c r="AF13" i="18"/>
  <c r="M21" i="18"/>
  <c r="BL13" i="18"/>
  <c r="D74" i="18"/>
  <c r="AV93" i="18"/>
  <c r="BN70" i="18"/>
  <c r="BQ77" i="18"/>
  <c r="BH60" i="18"/>
  <c r="AU14" i="18"/>
  <c r="BO18" i="18"/>
  <c r="AL17" i="18"/>
  <c r="Z44" i="18"/>
  <c r="BL98" i="18"/>
  <c r="Y62" i="18"/>
  <c r="BG34" i="18"/>
  <c r="E124" i="32"/>
  <c r="AP108" i="18"/>
  <c r="AP34" i="18"/>
  <c r="BA18" i="18"/>
  <c r="AU61" i="18"/>
  <c r="BI110" i="18"/>
  <c r="BC47" i="18"/>
  <c r="AE91" i="18"/>
  <c r="AA51" i="18"/>
  <c r="S41" i="18"/>
  <c r="E21" i="18"/>
  <c r="BG85" i="18"/>
  <c r="BA51" i="18"/>
  <c r="X65" i="18"/>
  <c r="AN92" i="18"/>
  <c r="AX60" i="18"/>
  <c r="AM16" i="18"/>
  <c r="U66" i="18"/>
  <c r="H20" i="18"/>
  <c r="BG25" i="18"/>
  <c r="E71" i="18"/>
  <c r="AZ60" i="18"/>
  <c r="AS6" i="18"/>
  <c r="F17" i="18"/>
  <c r="S12" i="18"/>
  <c r="BR66" i="18"/>
  <c r="R5" i="18"/>
  <c r="V110" i="18"/>
  <c r="BH61" i="18"/>
  <c r="AW75" i="18"/>
  <c r="AP41" i="18"/>
  <c r="AW98" i="18"/>
  <c r="BJ12" i="18"/>
  <c r="BO84" i="18"/>
  <c r="V11" i="18"/>
  <c r="AT79" i="18"/>
  <c r="AZ52" i="18"/>
  <c r="E76" i="18"/>
  <c r="BK91" i="18"/>
  <c r="O13" i="18"/>
  <c r="AM33" i="18"/>
  <c r="AX77" i="18"/>
  <c r="L57" i="18"/>
  <c r="K38" i="18"/>
  <c r="AU57" i="18"/>
  <c r="BO82" i="18"/>
  <c r="BJ20" i="18"/>
  <c r="AQ15" i="18"/>
  <c r="N43" i="18"/>
  <c r="AV36" i="18"/>
  <c r="AM14" i="18"/>
  <c r="Q48" i="18"/>
  <c r="AC94" i="18"/>
  <c r="BR78" i="18"/>
  <c r="V61" i="18"/>
  <c r="Q51" i="18"/>
  <c r="K96" i="18"/>
  <c r="V29" i="18"/>
  <c r="AH56" i="18"/>
  <c r="BG42" i="18"/>
  <c r="BE80" i="18"/>
  <c r="N42" i="18"/>
  <c r="U36" i="18"/>
  <c r="BQ98" i="18"/>
  <c r="O41" i="18"/>
  <c r="M91" i="18"/>
  <c r="BB75" i="18"/>
  <c r="AC39" i="18"/>
  <c r="AI10" i="18"/>
  <c r="AM41" i="18"/>
  <c r="BO96" i="18"/>
  <c r="AX37" i="18"/>
  <c r="BO7" i="18"/>
  <c r="BJ67" i="18"/>
  <c r="G6" i="18"/>
  <c r="AI108" i="18"/>
  <c r="AN13" i="18"/>
  <c r="T24" i="18"/>
  <c r="J62" i="18"/>
  <c r="AX62" i="18"/>
  <c r="AW28" i="18"/>
  <c r="X82" i="18"/>
  <c r="E13" i="18"/>
  <c r="BC52" i="18"/>
  <c r="AH81" i="18"/>
  <c r="AC15" i="18"/>
  <c r="BE68" i="18"/>
  <c r="BI23" i="18"/>
  <c r="R65" i="18"/>
  <c r="K85" i="18"/>
  <c r="AG86" i="18"/>
  <c r="AI100" i="18"/>
  <c r="AB66" i="18"/>
  <c r="AI79" i="18"/>
  <c r="BL26" i="18"/>
  <c r="BN73" i="18"/>
  <c r="AZ58" i="18"/>
  <c r="AA63" i="18"/>
  <c r="Q10" i="18"/>
  <c r="C50" i="18"/>
  <c r="G106" i="18"/>
  <c r="AL50" i="18"/>
  <c r="BO69" i="18"/>
  <c r="AT37" i="18"/>
  <c r="AQ37" i="18"/>
  <c r="BK75" i="18"/>
  <c r="BI15" i="18"/>
  <c r="O31" i="18"/>
  <c r="AG68" i="18"/>
  <c r="BG10" i="18"/>
  <c r="BP97" i="18"/>
  <c r="BG52" i="18"/>
  <c r="BA95" i="18"/>
  <c r="BG38" i="18"/>
  <c r="Y14" i="18"/>
  <c r="AZ27" i="18"/>
  <c r="BD5" i="18"/>
  <c r="N102" i="18"/>
  <c r="AA99" i="18"/>
  <c r="Q69" i="18"/>
  <c r="AG16" i="18"/>
  <c r="S67" i="18"/>
  <c r="V98" i="18"/>
  <c r="AI34" i="18"/>
  <c r="AA89" i="18"/>
  <c r="V18" i="18"/>
  <c r="U11" i="18"/>
  <c r="R24" i="18"/>
  <c r="BJ10" i="18"/>
  <c r="AF46" i="18"/>
  <c r="G55" i="18"/>
  <c r="AT50" i="18"/>
  <c r="AM40" i="18"/>
  <c r="AH109" i="18"/>
  <c r="AZ16" i="18"/>
  <c r="AL70" i="18"/>
  <c r="O17" i="18"/>
  <c r="BC27" i="18"/>
  <c r="BE6" i="18"/>
  <c r="BJ105" i="18"/>
  <c r="G34" i="18"/>
  <c r="J110" i="18"/>
  <c r="AN95" i="18"/>
  <c r="BR5" i="18"/>
  <c r="X32" i="18"/>
  <c r="BK64" i="18"/>
  <c r="T85" i="18"/>
  <c r="E5" i="18"/>
  <c r="AZ21" i="18"/>
  <c r="BS74" i="18"/>
  <c r="BQ47" i="18"/>
  <c r="BE26" i="18"/>
  <c r="C79" i="18"/>
  <c r="K35" i="18"/>
  <c r="AU53" i="18"/>
  <c r="AI56" i="18"/>
  <c r="AB10" i="18"/>
  <c r="AB85" i="18"/>
  <c r="H60" i="18"/>
  <c r="H37" i="18"/>
  <c r="M72" i="18"/>
  <c r="AP47" i="18"/>
  <c r="BJ26" i="18"/>
  <c r="Y9" i="18"/>
  <c r="BQ18" i="18"/>
  <c r="AT6" i="18"/>
  <c r="AJ32" i="18"/>
  <c r="M11" i="18"/>
  <c r="O27" i="18"/>
  <c r="AU63" i="18"/>
  <c r="BJ34" i="18"/>
  <c r="K19" i="18"/>
  <c r="AN84" i="18"/>
  <c r="BL55" i="18"/>
  <c r="AA66" i="18"/>
  <c r="C40" i="18"/>
  <c r="V87" i="18"/>
  <c r="BP29" i="18"/>
  <c r="Q44" i="18"/>
  <c r="AJ31" i="18"/>
  <c r="BK35" i="18"/>
  <c r="BK82" i="18"/>
  <c r="AG100" i="18"/>
  <c r="BN20" i="18"/>
  <c r="U6" i="18"/>
  <c r="AU11" i="18"/>
  <c r="BA36" i="18"/>
  <c r="D111" i="18"/>
  <c r="T104" i="18"/>
  <c r="Y29" i="18"/>
  <c r="O29" i="18"/>
  <c r="BS22" i="18"/>
  <c r="AU49" i="18"/>
  <c r="Q29" i="18"/>
  <c r="AN38" i="18"/>
  <c r="BJ38" i="18"/>
  <c r="AZ5" i="18"/>
  <c r="BQ32" i="18"/>
  <c r="BK103" i="18"/>
  <c r="AZ42" i="18"/>
  <c r="BE61" i="18"/>
  <c r="X43" i="18"/>
  <c r="D37" i="18"/>
  <c r="K69" i="18"/>
  <c r="AA5" i="18"/>
  <c r="BI79" i="18"/>
  <c r="AX7" i="18"/>
  <c r="AO83" i="18"/>
  <c r="R17" i="18"/>
  <c r="F64" i="18"/>
  <c r="AE11" i="18"/>
  <c r="K42" i="18"/>
  <c r="Z47" i="18"/>
  <c r="V13" i="18"/>
  <c r="AE63" i="18"/>
  <c r="AV77" i="18"/>
  <c r="L89" i="18"/>
  <c r="Z37" i="18"/>
  <c r="K84" i="18"/>
  <c r="AQ45" i="18"/>
  <c r="U42" i="18"/>
  <c r="BQ10" i="18"/>
  <c r="AT70" i="18"/>
  <c r="BQ45" i="18"/>
  <c r="AN72" i="18"/>
  <c r="Q59" i="18"/>
  <c r="Q26" i="18"/>
  <c r="AZ40" i="18"/>
  <c r="AS89" i="18"/>
  <c r="BJ64" i="18"/>
  <c r="BG7" i="18"/>
  <c r="G87" i="18"/>
  <c r="R104" i="18"/>
  <c r="V93" i="18"/>
  <c r="AJ44" i="18"/>
  <c r="D82" i="18"/>
  <c r="BO28" i="18"/>
  <c r="BL49" i="18"/>
  <c r="AA54" i="18"/>
  <c r="AU29" i="18"/>
  <c r="J34" i="18"/>
  <c r="Q68" i="18"/>
  <c r="N83" i="18"/>
  <c r="S47" i="18"/>
  <c r="X74" i="18"/>
  <c r="AQ21" i="18"/>
  <c r="AU18" i="18"/>
  <c r="BK9" i="18"/>
  <c r="X17" i="18"/>
  <c r="AQ58" i="18"/>
  <c r="K97" i="18"/>
  <c r="BB82" i="18"/>
  <c r="AP37" i="18"/>
  <c r="L99" i="18"/>
  <c r="C98" i="18"/>
  <c r="BJ52" i="18"/>
  <c r="Z49" i="18"/>
  <c r="AC31" i="18"/>
  <c r="X38" i="18"/>
  <c r="AI42" i="18"/>
  <c r="AA37" i="18"/>
  <c r="AL19" i="18"/>
  <c r="AB60" i="18"/>
  <c r="AT11" i="18"/>
  <c r="BS30" i="18"/>
  <c r="AH7" i="18"/>
  <c r="Z19" i="18"/>
  <c r="AV92" i="18"/>
  <c r="J26" i="18"/>
  <c r="BL83" i="18"/>
  <c r="R35" i="18"/>
  <c r="BN98" i="18"/>
  <c r="AI14" i="18"/>
  <c r="F54" i="18"/>
  <c r="AS22" i="18"/>
  <c r="BL56" i="18"/>
  <c r="AM92" i="18"/>
  <c r="U9" i="18"/>
  <c r="AE10" i="18"/>
  <c r="AW88" i="18"/>
  <c r="AS98" i="18"/>
  <c r="BI29" i="18"/>
  <c r="BC16" i="18"/>
  <c r="BP38" i="18"/>
  <c r="AZ36" i="18"/>
  <c r="C22" i="18"/>
  <c r="BC46" i="18"/>
  <c r="L31" i="18"/>
  <c r="E8" i="18"/>
  <c r="BI99" i="18"/>
  <c r="BJ79" i="18"/>
  <c r="AJ5" i="18"/>
  <c r="J48" i="18"/>
  <c r="AB105" i="18"/>
  <c r="BE87" i="18"/>
  <c r="BH29" i="18"/>
  <c r="BL69" i="18"/>
  <c r="F52" i="18"/>
  <c r="BO31" i="18"/>
  <c r="BI47" i="18"/>
  <c r="T9" i="18"/>
  <c r="BA101" i="18"/>
  <c r="L21" i="18"/>
  <c r="AH99" i="18"/>
  <c r="AG61" i="18"/>
  <c r="BG62" i="18"/>
  <c r="AT82" i="18"/>
  <c r="G125" i="32"/>
  <c r="F32" i="18"/>
  <c r="L36" i="18"/>
  <c r="BL71" i="18"/>
  <c r="BQ95" i="18"/>
  <c r="BC60" i="18"/>
  <c r="AW95" i="18"/>
  <c r="AG91" i="18"/>
  <c r="Z80" i="18"/>
  <c r="BA39" i="18"/>
  <c r="BL37" i="18"/>
  <c r="AE38" i="18"/>
  <c r="H58" i="18"/>
  <c r="Q13" i="18"/>
  <c r="BD50" i="18"/>
  <c r="D70" i="18"/>
  <c r="BB37" i="18"/>
  <c r="S48" i="18"/>
  <c r="E15" i="18"/>
  <c r="AH40" i="18"/>
  <c r="AX21" i="18"/>
  <c r="AI59" i="18"/>
  <c r="K16" i="18"/>
  <c r="BO8" i="18"/>
  <c r="AX91" i="18"/>
  <c r="D93" i="18"/>
  <c r="AQ107" i="18"/>
  <c r="AF5" i="18"/>
  <c r="BA53" i="18"/>
  <c r="L59" i="18"/>
  <c r="S73" i="18"/>
  <c r="BR41" i="18"/>
  <c r="M65" i="18"/>
  <c r="AM9" i="18"/>
  <c r="AE44" i="18"/>
  <c r="AN26" i="18"/>
  <c r="BP81" i="18"/>
  <c r="H51" i="18"/>
  <c r="BD92" i="18"/>
  <c r="AV14" i="18"/>
  <c r="AV106" i="18"/>
  <c r="V39" i="18"/>
  <c r="BL18" i="18"/>
  <c r="L67" i="18"/>
  <c r="Y10" i="18"/>
  <c r="D45" i="18"/>
  <c r="AN24" i="18"/>
  <c r="T11" i="18"/>
  <c r="Z33" i="18"/>
  <c r="AO49" i="18"/>
  <c r="BE110" i="18"/>
  <c r="V16" i="18"/>
  <c r="Y32" i="18"/>
  <c r="U20" i="18"/>
  <c r="AI62" i="18"/>
  <c r="AT42" i="18"/>
  <c r="S40" i="18"/>
  <c r="L71" i="18"/>
  <c r="BJ41" i="18"/>
  <c r="V43" i="18"/>
  <c r="AI17" i="18"/>
  <c r="R47" i="18"/>
  <c r="AN7" i="18"/>
  <c r="F57" i="18"/>
  <c r="AE30" i="18"/>
  <c r="AP30" i="18"/>
  <c r="T82" i="18"/>
  <c r="V30" i="18"/>
  <c r="BG15" i="18"/>
  <c r="BE58" i="18"/>
  <c r="Z32" i="18"/>
  <c r="M57" i="18"/>
  <c r="AX49" i="18"/>
  <c r="BB27" i="18"/>
  <c r="AA49" i="18"/>
  <c r="E83" i="18"/>
  <c r="BH58" i="18"/>
  <c r="BB109" i="18"/>
  <c r="AI39" i="18"/>
  <c r="U56" i="18"/>
  <c r="U38" i="18"/>
  <c r="L40" i="18"/>
  <c r="BA71" i="18"/>
  <c r="BN62" i="18"/>
  <c r="F28" i="18"/>
  <c r="BI31" i="18"/>
  <c r="AE103" i="18"/>
  <c r="AU15" i="18"/>
  <c r="F67" i="18"/>
  <c r="AG5" i="18"/>
  <c r="BC7" i="18"/>
  <c r="BD16" i="18"/>
  <c r="L49" i="18"/>
  <c r="BI60" i="18"/>
  <c r="BS62" i="18"/>
  <c r="BG27" i="18"/>
  <c r="AB11" i="18"/>
  <c r="C102" i="18"/>
  <c r="BP37" i="18"/>
  <c r="BH50" i="18"/>
  <c r="F110" i="18"/>
  <c r="AQ5" i="18"/>
  <c r="Y88" i="18"/>
  <c r="BC31" i="18"/>
  <c r="AN21" i="18"/>
  <c r="AQ69" i="18"/>
  <c r="BK33" i="18"/>
  <c r="BC6" i="18"/>
  <c r="D40" i="18"/>
  <c r="BA58" i="18"/>
  <c r="AP21" i="18"/>
  <c r="AP56" i="18"/>
  <c r="O77" i="18"/>
  <c r="AF109" i="18"/>
  <c r="AW70" i="18"/>
  <c r="AA95" i="18"/>
  <c r="X9" i="18"/>
  <c r="F108" i="18"/>
  <c r="AB101" i="18"/>
  <c r="BK5" i="18"/>
  <c r="Q20" i="18"/>
  <c r="BP84" i="18"/>
  <c r="AP12" i="18"/>
  <c r="AN46" i="18"/>
  <c r="AN52" i="18"/>
  <c r="AO100" i="18"/>
  <c r="F10" i="18"/>
  <c r="AU26" i="18"/>
  <c r="BN25" i="18"/>
  <c r="AC13" i="18"/>
  <c r="K77" i="18"/>
  <c r="AJ39" i="18"/>
  <c r="AN74" i="18"/>
  <c r="U8" i="18"/>
  <c r="AQ22" i="18"/>
  <c r="AQ111" i="18"/>
  <c r="F30" i="18"/>
  <c r="BQ25" i="18"/>
  <c r="AL5" i="18"/>
  <c r="AX30" i="18"/>
  <c r="N41" i="18"/>
  <c r="AZ89" i="18"/>
  <c r="C73" i="18"/>
  <c r="AG66" i="18"/>
  <c r="AM107" i="18"/>
  <c r="V77" i="18"/>
  <c r="BP22" i="18"/>
  <c r="S23" i="18"/>
  <c r="AQ19" i="18"/>
  <c r="V83" i="18"/>
  <c r="AU72" i="18"/>
  <c r="BS54" i="18"/>
  <c r="AS83" i="18"/>
  <c r="Y77" i="18"/>
  <c r="AU94" i="18"/>
  <c r="BC25" i="18"/>
  <c r="M59" i="18"/>
  <c r="BA43" i="18"/>
  <c r="BE109" i="18"/>
  <c r="AU19" i="18"/>
  <c r="BL73" i="18"/>
  <c r="BO77" i="18"/>
  <c r="O23" i="18"/>
  <c r="T32" i="18"/>
  <c r="AJ33" i="18"/>
  <c r="AL87" i="18"/>
  <c r="AQ82" i="18"/>
  <c r="E108" i="18"/>
  <c r="AG53" i="18"/>
  <c r="BI10" i="18"/>
  <c r="BJ61" i="18"/>
  <c r="Q80" i="18"/>
  <c r="C92" i="18"/>
  <c r="BN14" i="18"/>
  <c r="F19" i="18"/>
  <c r="AL107" i="18"/>
  <c r="H5" i="18"/>
  <c r="AP80" i="18"/>
  <c r="AV27" i="18"/>
  <c r="BR27" i="18"/>
  <c r="V108" i="18"/>
  <c r="BS11" i="18"/>
  <c r="K34" i="18"/>
  <c r="BI35" i="18"/>
  <c r="X72" i="18"/>
  <c r="BG12" i="18"/>
  <c r="BL7" i="18"/>
  <c r="BA74" i="18"/>
  <c r="N17" i="18"/>
  <c r="BE10" i="18"/>
  <c r="O64" i="18"/>
  <c r="AF34" i="18"/>
  <c r="Y72" i="18"/>
  <c r="BJ104" i="18"/>
  <c r="Q83" i="18"/>
  <c r="AH50" i="18"/>
  <c r="BO32" i="18"/>
  <c r="BK11" i="18"/>
  <c r="AB79" i="18"/>
  <c r="BE46" i="18"/>
  <c r="O93" i="18"/>
  <c r="X103" i="18"/>
  <c r="AU71" i="18"/>
  <c r="Z16" i="18"/>
  <c r="AS56" i="18"/>
  <c r="BG43" i="18"/>
  <c r="K99" i="18"/>
  <c r="BS55" i="18"/>
  <c r="AB26" i="18"/>
  <c r="BK110" i="18"/>
  <c r="BP56" i="18"/>
  <c r="AS14" i="18"/>
  <c r="BI41" i="18"/>
  <c r="AL68" i="18"/>
  <c r="D101" i="18"/>
  <c r="BQ66" i="18"/>
  <c r="AG50" i="18"/>
  <c r="BH95" i="18"/>
  <c r="AS30" i="18"/>
  <c r="BO30" i="18"/>
  <c r="AO64" i="18"/>
  <c r="C35" i="18"/>
  <c r="C47" i="18"/>
  <c r="BI66" i="18"/>
  <c r="N29" i="18"/>
  <c r="AP9" i="18"/>
  <c r="D83" i="18"/>
  <c r="AZ83" i="18"/>
  <c r="S101" i="18"/>
  <c r="AP68" i="18"/>
  <c r="AL35" i="18"/>
  <c r="M87" i="18"/>
  <c r="AL6" i="18"/>
  <c r="O73" i="18"/>
  <c r="BR45" i="18"/>
  <c r="AW79" i="18"/>
  <c r="AM28" i="18"/>
  <c r="AH9" i="18"/>
  <c r="BE84" i="18"/>
  <c r="BB90" i="18"/>
  <c r="BH42" i="18"/>
  <c r="G28" i="18"/>
  <c r="BR58" i="18"/>
  <c r="K102" i="18"/>
  <c r="BE104" i="18"/>
  <c r="D67" i="18"/>
  <c r="BD71" i="18"/>
  <c r="AO103" i="18"/>
  <c r="AG15" i="18"/>
  <c r="AQ31" i="18"/>
  <c r="M45" i="18"/>
  <c r="AH54" i="18"/>
  <c r="AJ107" i="18"/>
  <c r="AB99" i="18"/>
  <c r="X8" i="18"/>
  <c r="AO38" i="18"/>
  <c r="S11" i="18"/>
  <c r="AL40" i="18"/>
  <c r="K65" i="18"/>
  <c r="BD70" i="18"/>
  <c r="E90" i="18"/>
  <c r="AT26" i="18"/>
  <c r="BB19" i="18"/>
  <c r="AX8" i="18"/>
  <c r="BA35" i="18"/>
  <c r="AO55" i="18"/>
  <c r="BE29" i="18"/>
  <c r="J106" i="18"/>
  <c r="AX68" i="18"/>
  <c r="BB45" i="18"/>
  <c r="AV70" i="18"/>
  <c r="BL109" i="18"/>
  <c r="S56" i="18"/>
  <c r="AC33" i="18"/>
  <c r="AN85" i="18"/>
  <c r="AJ69" i="18"/>
  <c r="H53" i="18"/>
  <c r="N78" i="18"/>
  <c r="BK74" i="18"/>
  <c r="C88" i="18"/>
  <c r="AM18" i="18"/>
  <c r="AS78" i="18"/>
  <c r="BB52" i="18"/>
  <c r="AO91" i="18"/>
  <c r="BD14" i="18"/>
  <c r="T13" i="18"/>
  <c r="L13" i="18"/>
  <c r="AM53" i="18"/>
  <c r="D124" i="32"/>
  <c r="C18" i="18"/>
  <c r="BC41" i="18"/>
  <c r="Y27" i="18"/>
  <c r="C78" i="18"/>
  <c r="AW15" i="18"/>
  <c r="AJ64" i="18"/>
  <c r="BG44" i="18"/>
  <c r="S81" i="18"/>
  <c r="X33" i="18"/>
  <c r="K40" i="18"/>
  <c r="AU30" i="18"/>
  <c r="AF53" i="18"/>
  <c r="L72" i="18"/>
  <c r="AX87" i="18"/>
  <c r="BA102" i="18"/>
  <c r="AZ31" i="18"/>
  <c r="BD79" i="18"/>
  <c r="F109" i="18"/>
  <c r="U57" i="18"/>
  <c r="R19" i="18"/>
  <c r="AF78" i="18"/>
  <c r="Z73" i="18"/>
  <c r="AT58" i="18"/>
  <c r="BL57" i="18"/>
  <c r="O96" i="18"/>
  <c r="BL94" i="18"/>
  <c r="BO46" i="18"/>
  <c r="Q73" i="18"/>
  <c r="BL75" i="18"/>
  <c r="F16" i="18"/>
  <c r="BG9" i="18"/>
  <c r="K51" i="18"/>
  <c r="AP28" i="18"/>
  <c r="BJ66" i="18"/>
  <c r="BI7" i="18"/>
  <c r="AB77" i="18"/>
  <c r="BH12" i="18"/>
  <c r="AW67" i="18"/>
  <c r="Z35" i="18"/>
  <c r="AS105" i="18"/>
  <c r="AJ43" i="18"/>
  <c r="Y15" i="18"/>
  <c r="AQ44" i="18"/>
  <c r="AW69" i="18"/>
  <c r="AO84" i="18"/>
  <c r="AI15" i="18"/>
  <c r="AM47" i="18"/>
  <c r="BA30" i="18"/>
  <c r="H31" i="18"/>
  <c r="R56" i="18"/>
  <c r="G23" i="18"/>
  <c r="AP92" i="18"/>
  <c r="BL63" i="18"/>
  <c r="AP74" i="18"/>
  <c r="BB57" i="18"/>
  <c r="O70" i="18"/>
  <c r="AO76" i="18"/>
  <c r="AT17" i="18"/>
  <c r="R14" i="18"/>
  <c r="BS35" i="18"/>
  <c r="BI68" i="18"/>
  <c r="BB20" i="18"/>
  <c r="AG23" i="18"/>
  <c r="BN91" i="18"/>
  <c r="AC84" i="18"/>
  <c r="AU17" i="18"/>
  <c r="U97" i="18"/>
  <c r="M82" i="18"/>
  <c r="BS86" i="18"/>
  <c r="J67" i="18"/>
  <c r="BP54" i="18"/>
  <c r="R90" i="18"/>
  <c r="AX31" i="18"/>
  <c r="L107" i="18"/>
  <c r="AQ109" i="18"/>
  <c r="O83" i="18"/>
  <c r="O56" i="18"/>
  <c r="AV98" i="18"/>
  <c r="R9" i="18"/>
  <c r="F77" i="18"/>
  <c r="V60" i="18"/>
  <c r="E26" i="18"/>
  <c r="E110" i="18"/>
  <c r="AN47" i="18"/>
  <c r="T78" i="18"/>
  <c r="K31" i="18"/>
  <c r="X92" i="18"/>
  <c r="R57" i="18"/>
  <c r="AC93" i="18"/>
  <c r="O111" i="18"/>
  <c r="BS5" i="18"/>
  <c r="Z27" i="18"/>
  <c r="BS49" i="18"/>
  <c r="Q84" i="18"/>
  <c r="G22" i="18"/>
  <c r="AQ102" i="18"/>
  <c r="Z88" i="18"/>
  <c r="AT24" i="18"/>
  <c r="BL21" i="18"/>
  <c r="AB103" i="18"/>
  <c r="BG109" i="18"/>
  <c r="BJ16" i="18"/>
  <c r="J31" i="18"/>
  <c r="T5" i="18"/>
  <c r="BD81" i="18"/>
  <c r="AN62" i="18"/>
  <c r="BR60" i="18"/>
  <c r="BE22" i="18"/>
  <c r="AP7" i="18"/>
  <c r="L27" i="18"/>
  <c r="BB5" i="18"/>
  <c r="BQ37" i="18"/>
  <c r="E66" i="18"/>
  <c r="BP86" i="18"/>
  <c r="BL19" i="18"/>
  <c r="Q71" i="18"/>
  <c r="BC37" i="18"/>
  <c r="R52" i="18"/>
  <c r="AZ28" i="18"/>
  <c r="L33" i="18"/>
  <c r="AF86" i="18"/>
  <c r="BP28" i="18"/>
  <c r="BQ81" i="18"/>
  <c r="N34" i="18"/>
  <c r="BO67" i="18"/>
  <c r="Q94" i="18"/>
  <c r="AL11" i="18"/>
  <c r="O26" i="18"/>
  <c r="AV39" i="18"/>
  <c r="BC75" i="18"/>
  <c r="Z66" i="18"/>
  <c r="AP5" i="18"/>
  <c r="T12" i="18"/>
  <c r="AJ51" i="18"/>
  <c r="S71" i="18"/>
  <c r="AT64" i="18"/>
  <c r="AN98" i="18"/>
  <c r="Y58" i="18"/>
  <c r="AP48" i="18"/>
  <c r="AB91" i="18"/>
  <c r="AC34" i="18"/>
  <c r="AN31" i="18"/>
  <c r="F18" i="18"/>
  <c r="AL41" i="18"/>
  <c r="BS45" i="18"/>
  <c r="N108" i="18"/>
  <c r="BC50" i="18"/>
  <c r="AX12" i="18"/>
  <c r="T39" i="18"/>
  <c r="AE64" i="18"/>
  <c r="E68" i="18"/>
  <c r="O79" i="18"/>
  <c r="BK90" i="18"/>
  <c r="E10" i="18"/>
  <c r="AT20" i="18"/>
  <c r="BQ24" i="18"/>
  <c r="X6" i="18"/>
  <c r="L64" i="18"/>
  <c r="BP41" i="18"/>
  <c r="BB23" i="18"/>
  <c r="AX69" i="18"/>
  <c r="Q7" i="18"/>
  <c r="BQ57" i="18"/>
  <c r="BG72" i="18"/>
  <c r="AV33" i="18"/>
  <c r="AS76" i="18"/>
  <c r="BI19" i="18"/>
  <c r="BG54" i="18"/>
  <c r="AX50" i="18"/>
  <c r="AV60" i="18"/>
  <c r="AT22" i="18"/>
  <c r="AU104" i="18"/>
  <c r="AG39" i="18"/>
  <c r="S97" i="18"/>
  <c r="V91" i="18"/>
  <c r="C41" i="18"/>
  <c r="AJ36" i="18"/>
  <c r="AZ45" i="18"/>
  <c r="AW8" i="18"/>
  <c r="V36" i="18"/>
  <c r="AP10" i="18"/>
  <c r="S64" i="18"/>
  <c r="V99" i="18"/>
  <c r="X27" i="18"/>
  <c r="AS26" i="18"/>
  <c r="J20" i="18"/>
  <c r="AS51" i="18"/>
  <c r="BA111" i="18"/>
  <c r="AO98" i="18"/>
  <c r="BS104" i="18"/>
  <c r="AJ14" i="18"/>
  <c r="AK14" i="18" s="1"/>
  <c r="BZ14" i="18" s="1"/>
  <c r="T27" i="18"/>
  <c r="R42" i="18"/>
  <c r="BL35" i="18"/>
  <c r="Y45" i="18"/>
  <c r="S53" i="18"/>
  <c r="AF90" i="18"/>
  <c r="BL6" i="18"/>
  <c r="BI92" i="18"/>
  <c r="BS31" i="18"/>
  <c r="Z62" i="18"/>
  <c r="BE7" i="18"/>
  <c r="L53" i="18"/>
  <c r="T71" i="18"/>
  <c r="AT23" i="18"/>
  <c r="L34" i="18"/>
  <c r="BA70" i="18"/>
  <c r="BO64" i="18"/>
  <c r="BB85" i="18"/>
  <c r="T31" i="18"/>
  <c r="AE43" i="18"/>
  <c r="BD21" i="18"/>
  <c r="U86" i="18"/>
  <c r="AS74" i="18"/>
  <c r="BD44" i="18"/>
  <c r="Q31" i="18"/>
  <c r="BD37" i="18"/>
  <c r="AM34" i="18"/>
  <c r="AB6" i="18"/>
  <c r="AS112" i="18"/>
  <c r="E61" i="18"/>
  <c r="BS40" i="18"/>
  <c r="L100" i="18"/>
  <c r="AI82" i="18"/>
  <c r="AC66" i="18"/>
  <c r="AH35" i="18"/>
  <c r="V101" i="18"/>
  <c r="AU34" i="18"/>
  <c r="X108" i="18"/>
  <c r="AL98" i="18"/>
  <c r="L91" i="18"/>
  <c r="AV54" i="18"/>
  <c r="G30" i="18"/>
  <c r="BP75" i="18"/>
  <c r="AW73" i="18"/>
  <c r="AZ50" i="18"/>
  <c r="AE61" i="18"/>
  <c r="D75" i="18"/>
  <c r="F74" i="18"/>
  <c r="BC49" i="18"/>
  <c r="BG92" i="18"/>
  <c r="AU25" i="18"/>
  <c r="BH110" i="18"/>
  <c r="AM10" i="18"/>
  <c r="BO100" i="18"/>
  <c r="AC50" i="18"/>
  <c r="C12" i="18"/>
  <c r="S33" i="18"/>
  <c r="AN23" i="18"/>
  <c r="AH106" i="18"/>
  <c r="L35" i="18"/>
  <c r="V40" i="18"/>
  <c r="V27" i="18"/>
  <c r="D14" i="18"/>
  <c r="BE78" i="18"/>
  <c r="AL13" i="18"/>
  <c r="V48" i="18"/>
  <c r="BB44" i="18"/>
  <c r="BS37" i="18"/>
  <c r="AX53" i="18"/>
  <c r="E25" i="18"/>
  <c r="AH43" i="18"/>
  <c r="BI105" i="18"/>
  <c r="BN24" i="18"/>
  <c r="BS32" i="18"/>
  <c r="AM64" i="18"/>
  <c r="L5" i="18"/>
  <c r="S17" i="18"/>
  <c r="BE39" i="18"/>
  <c r="H38" i="18"/>
  <c r="BI49" i="18"/>
  <c r="Q54" i="18"/>
  <c r="E112" i="18"/>
  <c r="N92" i="18"/>
  <c r="BA5" i="18"/>
  <c r="AM11" i="18"/>
  <c r="BE85" i="18"/>
  <c r="AM88" i="18"/>
  <c r="BR46" i="18"/>
  <c r="D42" i="18"/>
  <c r="AC48" i="18"/>
  <c r="Z8" i="18"/>
  <c r="AM90" i="18"/>
  <c r="D88" i="18"/>
  <c r="BP17" i="18"/>
  <c r="Z69" i="18"/>
  <c r="V78" i="18"/>
  <c r="O43" i="18"/>
  <c r="BQ88" i="18"/>
  <c r="AN86" i="18"/>
  <c r="AW59" i="18"/>
  <c r="Z10" i="18"/>
  <c r="AL45" i="18"/>
  <c r="AL58" i="18"/>
  <c r="AO36" i="18"/>
  <c r="BH24" i="18"/>
  <c r="E98" i="18"/>
  <c r="AC74" i="18"/>
  <c r="BC38" i="18"/>
  <c r="BE8" i="18"/>
  <c r="AV37" i="18"/>
  <c r="G101" i="18"/>
  <c r="T110" i="18"/>
  <c r="BQ33" i="18"/>
  <c r="BI42" i="18"/>
  <c r="N23" i="18"/>
  <c r="AO57" i="18"/>
  <c r="X26" i="18"/>
  <c r="BH31" i="18"/>
  <c r="AZ96" i="18"/>
  <c r="H57" i="18"/>
  <c r="AS49" i="18"/>
  <c r="O85" i="18"/>
  <c r="BL66" i="18"/>
  <c r="U73" i="18"/>
  <c r="J65" i="18"/>
  <c r="Y97" i="18"/>
  <c r="AU12" i="18"/>
  <c r="Z57" i="18"/>
  <c r="BJ77" i="18"/>
  <c r="BQ61" i="18"/>
  <c r="AC45" i="18"/>
  <c r="T100" i="18"/>
  <c r="H84" i="18"/>
  <c r="AX24" i="18"/>
  <c r="R80" i="18"/>
  <c r="D55" i="18"/>
  <c r="AV45" i="18"/>
  <c r="AE40" i="18"/>
  <c r="S32" i="18"/>
  <c r="AU86" i="18"/>
  <c r="BR74" i="18"/>
  <c r="J12" i="18"/>
  <c r="AX13" i="18"/>
  <c r="AE26" i="18"/>
  <c r="E89" i="18"/>
  <c r="AE57" i="18"/>
  <c r="AJ108" i="18"/>
  <c r="AC63" i="18"/>
  <c r="F15" i="18"/>
  <c r="BQ43" i="18"/>
  <c r="Q41" i="18"/>
  <c r="BS42" i="18"/>
  <c r="M33" i="18"/>
  <c r="M48" i="18"/>
  <c r="BD36" i="18"/>
  <c r="AS93" i="18"/>
  <c r="AX34" i="18"/>
  <c r="BC26" i="18"/>
  <c r="BL79" i="18"/>
  <c r="L23" i="18"/>
  <c r="BC24" i="18"/>
  <c r="N8" i="18"/>
  <c r="AF85" i="18"/>
  <c r="BG39" i="18"/>
  <c r="AH98" i="18"/>
  <c r="L82" i="18"/>
  <c r="H66" i="18"/>
  <c r="BC91" i="18"/>
  <c r="AJ71" i="18"/>
  <c r="BP99" i="18"/>
  <c r="BL38" i="18"/>
  <c r="K62" i="18"/>
  <c r="M7" i="18"/>
  <c r="J7" i="18"/>
  <c r="BS24" i="18"/>
  <c r="AH48" i="18"/>
  <c r="N16" i="18"/>
  <c r="BN84" i="18"/>
  <c r="AN109" i="18"/>
  <c r="AM38" i="18"/>
  <c r="BC10" i="18"/>
  <c r="AQ14" i="18"/>
  <c r="BH43" i="18"/>
  <c r="AT46" i="18"/>
  <c r="BI84" i="18"/>
  <c r="BR7" i="18"/>
  <c r="AS5" i="18"/>
  <c r="AU52" i="18"/>
  <c r="AF65" i="18"/>
  <c r="BH39" i="18"/>
  <c r="AJ83" i="18"/>
  <c r="AF72" i="18"/>
  <c r="D58" i="18"/>
  <c r="BI58" i="18"/>
  <c r="AF24" i="18"/>
  <c r="BA60" i="18"/>
  <c r="AU7" i="18"/>
  <c r="T42" i="18"/>
  <c r="BK19" i="18"/>
  <c r="AM19" i="18"/>
  <c r="AV107" i="18"/>
  <c r="AQ26" i="18"/>
  <c r="AE76" i="18"/>
  <c r="BD7" i="18"/>
  <c r="AB32" i="18"/>
  <c r="X45" i="18"/>
  <c r="X66" i="18"/>
  <c r="AV88" i="18"/>
  <c r="AH18" i="18"/>
  <c r="C77" i="18"/>
  <c r="AN15" i="18"/>
  <c r="F33" i="18"/>
  <c r="M35" i="18"/>
  <c r="BK46" i="18"/>
  <c r="X25" i="18"/>
  <c r="AM26" i="18"/>
  <c r="BH73" i="18"/>
  <c r="H43" i="18"/>
  <c r="V51" i="18"/>
  <c r="BP107" i="18"/>
  <c r="BB36" i="18"/>
  <c r="AA102" i="18"/>
  <c r="AP78" i="18"/>
  <c r="BR104" i="18"/>
  <c r="C28" i="18"/>
  <c r="BI52" i="18"/>
  <c r="AX19" i="18"/>
  <c r="R32" i="18"/>
  <c r="BR82" i="18"/>
  <c r="Q79" i="18"/>
  <c r="BI5" i="18"/>
  <c r="G11" i="18"/>
  <c r="AB87" i="18"/>
  <c r="L74" i="18"/>
  <c r="BL50" i="18"/>
  <c r="AN90" i="18"/>
  <c r="BD66" i="18"/>
  <c r="V26" i="18"/>
  <c r="AN75" i="18"/>
  <c r="BP67" i="18"/>
  <c r="AE7" i="18"/>
  <c r="E41" i="18"/>
  <c r="C38" i="18"/>
  <c r="N12" i="18"/>
  <c r="BL25" i="18"/>
  <c r="V45" i="18"/>
  <c r="BB16" i="18"/>
  <c r="BR12" i="18"/>
  <c r="S16" i="18"/>
  <c r="L78" i="18"/>
  <c r="M10" i="18"/>
  <c r="AI46" i="18"/>
  <c r="Q60" i="18"/>
  <c r="AN6" i="18"/>
  <c r="BS57" i="18"/>
  <c r="AA45" i="18"/>
  <c r="AD45" i="18" s="1"/>
  <c r="BY45" i="18" s="1"/>
  <c r="Z41" i="18"/>
  <c r="AB109" i="18"/>
  <c r="D99" i="18"/>
  <c r="N66" i="18"/>
  <c r="AV22" i="18"/>
  <c r="J38" i="18"/>
  <c r="AW23" i="18"/>
  <c r="AF98" i="18"/>
  <c r="AQ89" i="18"/>
  <c r="AB54" i="18"/>
  <c r="L39" i="18"/>
  <c r="G5" i="18"/>
  <c r="BE35" i="18"/>
  <c r="X110" i="18"/>
  <c r="BJ7" i="18"/>
  <c r="AG48" i="18"/>
  <c r="K36" i="18"/>
  <c r="AO62" i="18"/>
  <c r="Z6" i="18"/>
  <c r="BB93" i="18"/>
  <c r="BR22" i="18"/>
  <c r="AM27" i="18"/>
  <c r="AL20" i="18"/>
  <c r="K74" i="18"/>
  <c r="T35" i="18"/>
  <c r="D63" i="18"/>
  <c r="AJ6" i="18"/>
  <c r="BG37" i="18"/>
  <c r="AW65" i="18"/>
  <c r="AB104" i="18"/>
  <c r="M79" i="18"/>
  <c r="BN35" i="18"/>
  <c r="BJ5" i="18"/>
  <c r="BA72" i="18"/>
  <c r="BS53" i="18"/>
  <c r="AO82" i="18"/>
  <c r="N60" i="18"/>
  <c r="F45" i="18"/>
  <c r="V109" i="18"/>
  <c r="Z54" i="18"/>
  <c r="AL18" i="18"/>
  <c r="AE102" i="18"/>
  <c r="E35" i="18"/>
  <c r="BD60" i="18"/>
  <c r="BI38" i="18"/>
  <c r="L22" i="18"/>
  <c r="C44" i="18"/>
  <c r="L26" i="18"/>
  <c r="BA81" i="18"/>
  <c r="S106" i="18"/>
  <c r="AM80" i="18"/>
  <c r="AW12" i="18"/>
  <c r="AU80" i="18"/>
  <c r="AQ17" i="18"/>
  <c r="L76" i="18"/>
  <c r="AM91" i="18"/>
  <c r="BC65" i="18"/>
  <c r="AV7" i="18"/>
  <c r="BN99" i="18"/>
  <c r="AO11" i="18"/>
  <c r="AU87" i="18"/>
  <c r="J52" i="18"/>
  <c r="AG85" i="18"/>
  <c r="BR38" i="18"/>
  <c r="BL70" i="18"/>
  <c r="U65" i="18"/>
  <c r="R27" i="18"/>
  <c r="AG62" i="18"/>
  <c r="J18" i="18"/>
  <c r="O46" i="18"/>
  <c r="BQ15" i="18"/>
  <c r="BC8" i="18"/>
  <c r="AJ40" i="18"/>
  <c r="BL51" i="18"/>
  <c r="AN35" i="18"/>
  <c r="R16" i="18"/>
  <c r="H90" i="18"/>
  <c r="BJ97" i="18"/>
  <c r="H88" i="18"/>
  <c r="BA67" i="18"/>
  <c r="Z96" i="18"/>
  <c r="AX88" i="18"/>
  <c r="C95" i="18"/>
  <c r="AM103" i="18"/>
  <c r="AI83" i="18"/>
  <c r="AX36" i="18"/>
  <c r="U92" i="18"/>
  <c r="BG71" i="18"/>
  <c r="M34" i="18"/>
  <c r="AQ71" i="18"/>
  <c r="AS43" i="18"/>
  <c r="AJ34" i="18"/>
  <c r="AN108" i="18"/>
  <c r="X20" i="18"/>
  <c r="Z85" i="18"/>
  <c r="M39" i="18"/>
  <c r="R66" i="18"/>
  <c r="E46" i="18"/>
  <c r="J33" i="18"/>
  <c r="AI55" i="18"/>
  <c r="AM13" i="18"/>
  <c r="S75" i="18"/>
  <c r="AM58" i="18"/>
  <c r="BJ21" i="18"/>
  <c r="AV44" i="18"/>
  <c r="H72" i="18"/>
  <c r="G71" i="18"/>
  <c r="AH103" i="18"/>
  <c r="BN92" i="18"/>
  <c r="AV73" i="18"/>
  <c r="D28" i="18"/>
  <c r="AF12" i="18"/>
  <c r="AJ29" i="18"/>
  <c r="U14" i="18"/>
  <c r="V75" i="18"/>
  <c r="K89" i="18"/>
  <c r="R22" i="18"/>
  <c r="AL97" i="18"/>
  <c r="AS110" i="18"/>
  <c r="AT77" i="18"/>
  <c r="BS89" i="18"/>
  <c r="AI85" i="18"/>
  <c r="BP36" i="18"/>
  <c r="N18" i="18"/>
  <c r="F35" i="18"/>
  <c r="AA77" i="18"/>
  <c r="BK77" i="18"/>
  <c r="BG87" i="18"/>
  <c r="BH67" i="18"/>
  <c r="BE55" i="18"/>
  <c r="BO36" i="18"/>
  <c r="AM93" i="18"/>
  <c r="AW112" i="18"/>
  <c r="BD32" i="18"/>
  <c r="BD84" i="18"/>
  <c r="AZ7" i="18"/>
  <c r="H44" i="18"/>
  <c r="BE95" i="18"/>
  <c r="BL42" i="18"/>
  <c r="G41" i="18"/>
  <c r="AG22" i="18"/>
  <c r="H124" i="32"/>
  <c r="BB56" i="18"/>
  <c r="BP25" i="18"/>
  <c r="U34" i="18"/>
  <c r="AE18" i="18"/>
  <c r="J77" i="18"/>
  <c r="Y75" i="18"/>
  <c r="BK12" i="18"/>
  <c r="AU100" i="18"/>
  <c r="BS17" i="18"/>
  <c r="Z38" i="18"/>
  <c r="AP71" i="18"/>
  <c r="E16" i="18"/>
  <c r="AF102" i="18"/>
  <c r="AL77" i="18"/>
  <c r="G67" i="18"/>
  <c r="BG67" i="18"/>
  <c r="N64" i="18"/>
  <c r="BR91" i="18"/>
  <c r="AZ38" i="18"/>
  <c r="AV109" i="18"/>
  <c r="J98" i="18"/>
  <c r="AW68" i="18"/>
  <c r="BQ91" i="18"/>
  <c r="AE22" i="18"/>
  <c r="BN21" i="18"/>
  <c r="AG37" i="18"/>
  <c r="T88" i="18"/>
  <c r="BN58" i="18"/>
  <c r="AC85" i="18"/>
  <c r="J51" i="18"/>
  <c r="X10" i="18"/>
  <c r="R55" i="18"/>
  <c r="BO29" i="18"/>
  <c r="BR64" i="18"/>
  <c r="C66" i="18"/>
  <c r="BH16" i="18"/>
  <c r="AH108" i="18"/>
  <c r="AO12" i="18"/>
  <c r="BR89" i="18"/>
  <c r="BH8" i="18"/>
  <c r="BE93" i="18"/>
  <c r="G98" i="18"/>
  <c r="AI66" i="18"/>
  <c r="U85" i="18"/>
  <c r="K23" i="18"/>
  <c r="Y68" i="18"/>
  <c r="AI95" i="18"/>
  <c r="AG35" i="18"/>
  <c r="AI25" i="18"/>
  <c r="G78" i="18"/>
  <c r="AB22" i="18"/>
  <c r="Y110" i="18"/>
  <c r="BP83" i="18"/>
  <c r="AB17" i="18"/>
  <c r="BG28" i="18"/>
  <c r="O21" i="18"/>
  <c r="K107" i="18"/>
  <c r="AI97" i="18"/>
  <c r="G93" i="18"/>
  <c r="AO72" i="18"/>
  <c r="AQ6" i="18"/>
  <c r="BI95" i="18"/>
  <c r="Q91" i="18"/>
  <c r="T80" i="18"/>
  <c r="BN37" i="18"/>
  <c r="BK21" i="18"/>
  <c r="BP101" i="18"/>
  <c r="AT105" i="18"/>
  <c r="BG29" i="18"/>
  <c r="D72" i="18"/>
  <c r="H126" i="32"/>
  <c r="V112" i="26" s="1"/>
  <c r="X113" i="33" s="1"/>
  <c r="BB32" i="18"/>
  <c r="BN72" i="18"/>
  <c r="F90" i="18"/>
  <c r="BK89" i="18"/>
  <c r="Z61" i="18"/>
  <c r="J85" i="18"/>
  <c r="BO21" i="18"/>
  <c r="AP110" i="18"/>
  <c r="AM67" i="18"/>
  <c r="R100" i="18"/>
  <c r="C96" i="18"/>
  <c r="BA80" i="18"/>
  <c r="V112" i="18"/>
  <c r="AH49" i="18"/>
  <c r="AX46" i="18"/>
  <c r="AV46" i="18"/>
  <c r="BQ104" i="18"/>
  <c r="AC106" i="18"/>
  <c r="R62" i="18"/>
  <c r="E33" i="18"/>
  <c r="AP58" i="18"/>
  <c r="AA76" i="18"/>
  <c r="U30" i="18"/>
  <c r="O87" i="18"/>
  <c r="L98" i="18"/>
  <c r="H23" i="18"/>
  <c r="H95" i="18"/>
  <c r="BG99" i="18"/>
  <c r="E63" i="18"/>
  <c r="R13" i="18"/>
  <c r="BK53" i="18"/>
  <c r="AZ46" i="18"/>
  <c r="T21" i="18"/>
  <c r="O75" i="18"/>
  <c r="H99" i="18"/>
  <c r="AI47" i="18"/>
  <c r="T68" i="18"/>
  <c r="AZ66" i="18"/>
  <c r="AA65" i="18"/>
  <c r="J104" i="18"/>
  <c r="AQ75" i="18"/>
  <c r="J54" i="18"/>
  <c r="Y22" i="18"/>
  <c r="N14" i="18"/>
  <c r="BI91" i="18"/>
  <c r="BJ58" i="18"/>
  <c r="N75" i="18"/>
  <c r="BQ51" i="18"/>
  <c r="BA66" i="18"/>
  <c r="AI99" i="18"/>
  <c r="AG57" i="18"/>
  <c r="H62" i="18"/>
  <c r="BN12" i="18"/>
  <c r="J90" i="18"/>
  <c r="AX65" i="18"/>
  <c r="BC98" i="18"/>
  <c r="BI33" i="18"/>
  <c r="O84" i="18"/>
  <c r="AM72" i="18"/>
  <c r="X70" i="18"/>
  <c r="AV100" i="18"/>
  <c r="BS70" i="18"/>
  <c r="T111" i="18"/>
  <c r="AT25" i="18"/>
  <c r="BB91" i="18"/>
  <c r="AH87" i="18"/>
  <c r="BA50" i="18"/>
  <c r="AX86" i="18"/>
  <c r="AM70" i="18"/>
  <c r="AC99" i="18"/>
  <c r="U48" i="18"/>
  <c r="BD67" i="18"/>
  <c r="BG110" i="18"/>
  <c r="BB96" i="18"/>
  <c r="BD35" i="18"/>
  <c r="BD18" i="18"/>
  <c r="BK7" i="18"/>
  <c r="AS94" i="18"/>
  <c r="Q97" i="18"/>
  <c r="AX41" i="18"/>
  <c r="BK70" i="18"/>
  <c r="E52" i="18"/>
  <c r="BN54" i="18"/>
  <c r="BC51" i="18"/>
  <c r="AC76" i="18"/>
  <c r="AE68" i="18"/>
  <c r="C108" i="18"/>
  <c r="C87" i="18"/>
  <c r="V89" i="18"/>
  <c r="BR86" i="18"/>
  <c r="H110" i="18"/>
  <c r="AX32" i="18"/>
  <c r="AC110" i="18"/>
  <c r="R74" i="18"/>
  <c r="E34" i="18"/>
  <c r="F73" i="18"/>
  <c r="D126" i="32"/>
  <c r="BR83" i="18"/>
  <c r="AT73" i="18"/>
  <c r="S31" i="18"/>
  <c r="BN34" i="18"/>
  <c r="G21" i="18"/>
  <c r="J70" i="18"/>
  <c r="AE72" i="18"/>
  <c r="BR23" i="18"/>
  <c r="AM30" i="18"/>
  <c r="AG7" i="18"/>
  <c r="AA61" i="18"/>
  <c r="J10" i="18"/>
  <c r="P10" i="18" s="1"/>
  <c r="BW10" i="18" s="1"/>
  <c r="E40" i="18"/>
  <c r="C74" i="18"/>
  <c r="AN17" i="18"/>
  <c r="AL80" i="18"/>
  <c r="G8" i="18"/>
  <c r="AF32" i="18"/>
  <c r="AZ82" i="18"/>
  <c r="AO105" i="18"/>
  <c r="BP43" i="18"/>
  <c r="BC58" i="18"/>
  <c r="U98" i="18"/>
  <c r="AC41" i="18"/>
  <c r="AP45" i="18"/>
  <c r="G39" i="18"/>
  <c r="L52" i="18"/>
  <c r="T30" i="18"/>
  <c r="AE21" i="18"/>
  <c r="BO55" i="18"/>
  <c r="AF97" i="18"/>
  <c r="BK39" i="18"/>
  <c r="D13" i="18"/>
  <c r="AO106" i="18"/>
  <c r="BL60" i="18"/>
  <c r="BB38" i="18"/>
  <c r="X80" i="18"/>
  <c r="BQ76" i="18"/>
  <c r="AZ6" i="18"/>
  <c r="BI101" i="18"/>
  <c r="AE81" i="18"/>
  <c r="Y91" i="18"/>
  <c r="BG77" i="18"/>
  <c r="BP31" i="18"/>
  <c r="AU109" i="18"/>
  <c r="L24" i="18"/>
  <c r="BS83" i="18"/>
  <c r="AV31" i="18"/>
  <c r="BR101" i="18"/>
  <c r="AI96" i="18"/>
  <c r="BN50" i="18"/>
  <c r="AG70" i="18"/>
  <c r="BB108" i="18"/>
  <c r="Y82" i="18"/>
  <c r="AV112" i="18"/>
  <c r="AF16" i="18"/>
  <c r="AL89" i="18"/>
  <c r="K101" i="18"/>
  <c r="O60" i="18"/>
  <c r="AX56" i="18"/>
  <c r="G92" i="18"/>
  <c r="T106" i="18"/>
  <c r="AX79" i="18"/>
  <c r="AZ54" i="18"/>
  <c r="BC53" i="18"/>
  <c r="AE35" i="18"/>
  <c r="AC23" i="18"/>
  <c r="BQ34" i="18"/>
  <c r="AU59" i="18"/>
  <c r="R105" i="18"/>
  <c r="BP111" i="18"/>
  <c r="AF47" i="18"/>
  <c r="AB47" i="18"/>
  <c r="AI68" i="18"/>
  <c r="AQ20" i="18"/>
  <c r="BB94" i="18"/>
  <c r="C8" i="18"/>
  <c r="BQ28" i="18"/>
  <c r="N97" i="18"/>
  <c r="BG20" i="18"/>
  <c r="BK56" i="18"/>
  <c r="T83" i="18"/>
  <c r="AV56" i="18"/>
  <c r="BE90" i="18"/>
  <c r="AT100" i="18"/>
  <c r="AJ60" i="18"/>
  <c r="C62" i="18"/>
  <c r="AE28" i="18"/>
  <c r="AO80" i="18"/>
  <c r="BG74" i="18"/>
  <c r="Z60" i="18"/>
  <c r="S83" i="18"/>
  <c r="R49" i="18"/>
  <c r="E18" i="18"/>
  <c r="AE79" i="18"/>
  <c r="AN89" i="18"/>
  <c r="AO40" i="18"/>
  <c r="AJ7" i="18"/>
  <c r="AU27" i="18"/>
  <c r="AU38" i="18"/>
  <c r="V103" i="18"/>
  <c r="F92" i="18"/>
  <c r="K43" i="18"/>
  <c r="AS79" i="18"/>
  <c r="BH100" i="18"/>
  <c r="BE111" i="18"/>
  <c r="J97" i="18"/>
  <c r="AI6" i="18"/>
  <c r="T94" i="18"/>
  <c r="AZ34" i="18"/>
  <c r="BH86" i="18"/>
  <c r="BA13" i="18"/>
  <c r="M30" i="18"/>
  <c r="X106" i="18"/>
  <c r="AM83" i="18"/>
  <c r="BK107" i="18"/>
  <c r="AJ19" i="18"/>
  <c r="BA45" i="18"/>
  <c r="O45" i="18"/>
  <c r="BD27" i="18"/>
  <c r="BC67" i="18"/>
  <c r="AQ51" i="18"/>
  <c r="R92" i="18"/>
  <c r="AL71" i="18"/>
  <c r="BS61" i="18"/>
  <c r="J16" i="18"/>
  <c r="BI102" i="18"/>
  <c r="M47" i="18"/>
  <c r="V63" i="18"/>
  <c r="BR62" i="18"/>
  <c r="AM69" i="18"/>
  <c r="AV52" i="18"/>
  <c r="H46" i="18"/>
  <c r="C25" i="18"/>
  <c r="BD76" i="18"/>
  <c r="AH72" i="18"/>
  <c r="BQ31" i="18"/>
  <c r="AN34" i="18"/>
  <c r="AC72" i="18"/>
  <c r="M22" i="18"/>
  <c r="BI6" i="18"/>
  <c r="AA36" i="18"/>
  <c r="AV89" i="18"/>
  <c r="BH9" i="18"/>
  <c r="Z7" i="18"/>
  <c r="BG94" i="18"/>
  <c r="BB12" i="18"/>
  <c r="AX100" i="18"/>
  <c r="BH103" i="18"/>
  <c r="AS68" i="18"/>
  <c r="M51" i="18"/>
  <c r="AQ65" i="18"/>
  <c r="AF101" i="18"/>
  <c r="X52" i="18"/>
  <c r="H6" i="18"/>
  <c r="U69" i="18"/>
  <c r="J87" i="18"/>
  <c r="AU43" i="18"/>
  <c r="BG106" i="18"/>
  <c r="BJ68" i="18"/>
  <c r="BN17" i="18"/>
  <c r="Y107" i="18"/>
  <c r="E104" i="18"/>
  <c r="AV90" i="18"/>
  <c r="BQ44" i="18"/>
  <c r="AN81" i="18"/>
  <c r="BI76" i="18"/>
  <c r="BI61" i="18"/>
  <c r="AM31" i="18"/>
  <c r="N90" i="18"/>
  <c r="AJ61" i="18"/>
  <c r="AF111" i="18"/>
  <c r="AI51" i="18"/>
  <c r="K68" i="18"/>
  <c r="AN73" i="18"/>
  <c r="BD75" i="18"/>
  <c r="AU62" i="18"/>
  <c r="AA93" i="18"/>
  <c r="AQ54" i="18"/>
  <c r="H55" i="18"/>
  <c r="AL96" i="18"/>
  <c r="AX94" i="18"/>
  <c r="AN10" i="18"/>
  <c r="N11" i="18"/>
  <c r="E87" i="18"/>
  <c r="AQ110" i="18"/>
  <c r="BK55" i="18"/>
  <c r="F87" i="18"/>
  <c r="BS108" i="18"/>
  <c r="N76" i="18"/>
  <c r="AQ34" i="18"/>
  <c r="AO33" i="18"/>
  <c r="Q6" i="18"/>
  <c r="F24" i="18"/>
  <c r="F9" i="18"/>
  <c r="AN14" i="18"/>
  <c r="AS109" i="18"/>
  <c r="AQ13" i="18"/>
  <c r="BN28" i="18"/>
  <c r="AS45" i="18"/>
  <c r="N69" i="18"/>
  <c r="BE21" i="18"/>
  <c r="E60" i="18"/>
  <c r="BH74" i="18"/>
  <c r="AB40" i="18"/>
  <c r="U58" i="18"/>
  <c r="Z103" i="18"/>
  <c r="BA90" i="18"/>
  <c r="AF10" i="18"/>
  <c r="BQ6" i="18"/>
  <c r="K73" i="18"/>
  <c r="N6" i="18"/>
  <c r="AE78" i="18"/>
  <c r="Z100" i="18"/>
  <c r="BP104" i="18"/>
  <c r="U74" i="18"/>
  <c r="AV64" i="18"/>
  <c r="F61" i="18"/>
  <c r="BD47" i="18"/>
  <c r="Q65" i="18"/>
  <c r="C20" i="18"/>
  <c r="AP100" i="18"/>
  <c r="BR92" i="18"/>
  <c r="AT107" i="18"/>
  <c r="C68" i="18"/>
  <c r="Z72" i="18"/>
  <c r="AO86" i="18"/>
  <c r="R91" i="18"/>
  <c r="M42" i="18"/>
  <c r="BL59" i="18"/>
  <c r="M29" i="18"/>
  <c r="BL20" i="18"/>
  <c r="AP86" i="18"/>
  <c r="X67" i="18"/>
  <c r="AA42" i="18"/>
  <c r="AB98" i="18"/>
  <c r="AH63" i="18"/>
  <c r="AA81" i="18"/>
  <c r="AX63" i="18"/>
  <c r="BO27" i="18"/>
  <c r="BD8" i="18"/>
  <c r="AI18" i="18"/>
  <c r="T76" i="18"/>
  <c r="O90" i="18"/>
  <c r="D100" i="18"/>
  <c r="BJ110" i="18"/>
  <c r="BK44" i="18"/>
  <c r="M80" i="18"/>
  <c r="C48" i="18"/>
  <c r="AG27" i="18"/>
  <c r="AW19" i="18"/>
  <c r="BG83" i="18"/>
  <c r="S89" i="18"/>
  <c r="BK32" i="18"/>
  <c r="BI53" i="18"/>
  <c r="AV34" i="18"/>
  <c r="G7" i="18"/>
  <c r="X68" i="18"/>
  <c r="BG82" i="18"/>
  <c r="BB14" i="18"/>
  <c r="O47" i="18"/>
  <c r="H76" i="18"/>
  <c r="BS109" i="18"/>
  <c r="BL102" i="18"/>
  <c r="R43" i="18"/>
  <c r="BQ92" i="18"/>
  <c r="BC11" i="18"/>
  <c r="BF11" i="18" s="1"/>
  <c r="CC11" i="18" s="1"/>
  <c r="AU95" i="18"/>
  <c r="F112" i="18"/>
  <c r="H9" i="18"/>
  <c r="BH17" i="18"/>
  <c r="AN5" i="18"/>
  <c r="AI44" i="18"/>
  <c r="AU8" i="18"/>
  <c r="V95" i="18"/>
  <c r="S60" i="18"/>
  <c r="H24" i="18"/>
  <c r="AA52" i="18"/>
  <c r="D68" i="18"/>
  <c r="V102" i="18"/>
  <c r="H10" i="18"/>
  <c r="BE17" i="18"/>
  <c r="G76" i="18"/>
  <c r="Y52" i="18"/>
  <c r="N28" i="18"/>
  <c r="S13" i="18"/>
  <c r="E36" i="18"/>
  <c r="S39" i="18"/>
  <c r="BS13" i="18"/>
  <c r="AQ30" i="18"/>
  <c r="R101" i="18"/>
  <c r="BN48" i="18"/>
  <c r="AV26" i="18"/>
  <c r="BP102" i="18"/>
  <c r="AA12" i="18"/>
  <c r="L88" i="18"/>
  <c r="BP42" i="18"/>
  <c r="BI13" i="18"/>
  <c r="U72" i="18"/>
  <c r="AV72" i="18"/>
  <c r="AE106" i="18"/>
  <c r="U41" i="18"/>
  <c r="AX99" i="18"/>
  <c r="BA88" i="18"/>
  <c r="BJ42" i="18"/>
  <c r="S35" i="18"/>
  <c r="AZ78" i="18"/>
  <c r="BO45" i="18"/>
  <c r="AQ66" i="18"/>
  <c r="G52" i="18"/>
  <c r="BB110" i="18"/>
  <c r="BA85" i="18"/>
  <c r="N65" i="18"/>
  <c r="BL85" i="18"/>
  <c r="AP32" i="18"/>
  <c r="AF99" i="18"/>
  <c r="BE100" i="18"/>
  <c r="AE49" i="18"/>
  <c r="BG59" i="18"/>
  <c r="V17" i="18"/>
  <c r="S44" i="18"/>
  <c r="AE45" i="18"/>
  <c r="BJ32" i="18"/>
  <c r="Q101" i="18"/>
  <c r="R93" i="18"/>
  <c r="BC107" i="18"/>
  <c r="BR63" i="18"/>
  <c r="BP72" i="18"/>
  <c r="AU105" i="18"/>
  <c r="BS78" i="18"/>
  <c r="AB84" i="18"/>
  <c r="BN7" i="18"/>
  <c r="E73" i="18"/>
  <c r="H33" i="18"/>
  <c r="AU46" i="18"/>
  <c r="BR72" i="18"/>
  <c r="BR55" i="18"/>
  <c r="J32" i="18"/>
  <c r="BC36" i="18"/>
  <c r="BO74" i="18"/>
  <c r="BD96" i="18"/>
  <c r="BR100" i="18"/>
  <c r="D81" i="18"/>
  <c r="AL74" i="18"/>
  <c r="AQ53" i="18"/>
  <c r="AI77" i="18"/>
  <c r="AJ90" i="18"/>
  <c r="Q81" i="18"/>
  <c r="AJ58" i="18"/>
  <c r="BD102" i="18"/>
  <c r="D43" i="18"/>
  <c r="AW38" i="18"/>
  <c r="N101" i="18"/>
  <c r="R23" i="18"/>
  <c r="BD64" i="18"/>
  <c r="BO80" i="18"/>
  <c r="AN100" i="18"/>
  <c r="AE23" i="18"/>
  <c r="F71" i="18"/>
  <c r="AJ87" i="18"/>
  <c r="U82" i="18"/>
  <c r="S21" i="18"/>
  <c r="U80" i="18"/>
  <c r="BS99" i="18"/>
  <c r="BI65" i="18"/>
  <c r="BN68" i="18"/>
  <c r="D106" i="18"/>
  <c r="AL15" i="18"/>
  <c r="Y44" i="18"/>
  <c r="AI73" i="18"/>
  <c r="AS21" i="18"/>
  <c r="AF45" i="18"/>
  <c r="BL61" i="18"/>
  <c r="AG64" i="18"/>
  <c r="AS38" i="18"/>
  <c r="U64" i="18"/>
  <c r="AF51" i="18"/>
  <c r="M86" i="18"/>
  <c r="AM32" i="18"/>
  <c r="AR32" i="18" s="1"/>
  <c r="CA32" i="18" s="1"/>
  <c r="U24" i="18"/>
  <c r="Z51" i="18"/>
  <c r="Q9" i="18"/>
  <c r="BL64" i="18"/>
  <c r="J82" i="18"/>
  <c r="AG47" i="18"/>
  <c r="BL15" i="18"/>
  <c r="AV42" i="18"/>
  <c r="BC54" i="18"/>
  <c r="BK22" i="18"/>
  <c r="BJ84" i="18"/>
  <c r="AF94" i="18"/>
  <c r="AL99" i="18"/>
  <c r="N38" i="18"/>
  <c r="AS55" i="18"/>
  <c r="Q103" i="18"/>
  <c r="AP24" i="18"/>
  <c r="AP11" i="18"/>
  <c r="AP84" i="18"/>
  <c r="BO5" i="18"/>
  <c r="AS60" i="18"/>
  <c r="AH58" i="18"/>
  <c r="AZ33" i="18"/>
  <c r="G40" i="18"/>
  <c r="U40" i="18"/>
  <c r="AM36" i="18"/>
  <c r="O108" i="18"/>
  <c r="Y19" i="18"/>
  <c r="AV74" i="18"/>
  <c r="N30" i="18"/>
  <c r="AA110" i="18"/>
  <c r="AZ68" i="18"/>
  <c r="G105" i="18"/>
  <c r="AQ50" i="18"/>
  <c r="AQ83" i="18"/>
  <c r="BL24" i="18"/>
  <c r="J73" i="18"/>
  <c r="BA86" i="18"/>
  <c r="AO87" i="18"/>
  <c r="AP42" i="18"/>
  <c r="AW71" i="18"/>
  <c r="AA39" i="18"/>
  <c r="Z15" i="18"/>
  <c r="AF68" i="18"/>
  <c r="F21" i="18"/>
  <c r="BE50" i="18"/>
  <c r="Y60" i="18"/>
  <c r="O107" i="18"/>
  <c r="AQ64" i="18"/>
  <c r="E96" i="18"/>
  <c r="AE69" i="18"/>
  <c r="AM52" i="18"/>
  <c r="BQ83" i="18"/>
  <c r="BE77" i="18"/>
  <c r="BI62" i="18"/>
  <c r="AC14" i="18"/>
  <c r="S77" i="18"/>
  <c r="J63" i="18"/>
  <c r="BD59" i="18"/>
  <c r="Q77" i="18"/>
  <c r="E59" i="18"/>
  <c r="K76" i="18"/>
  <c r="AH60" i="18"/>
  <c r="AE71" i="18"/>
  <c r="D90" i="18"/>
  <c r="BL108" i="18"/>
  <c r="AP81" i="18"/>
  <c r="BG75" i="18"/>
  <c r="BS103" i="18"/>
  <c r="AN83" i="18"/>
  <c r="J21" i="18"/>
  <c r="G53" i="18"/>
  <c r="AP25" i="18"/>
  <c r="BS27" i="18"/>
  <c r="AX10" i="18"/>
  <c r="AX95" i="18"/>
  <c r="BP55" i="18"/>
  <c r="M89" i="18"/>
  <c r="Y35" i="18"/>
  <c r="N13" i="18"/>
  <c r="AC96" i="18"/>
  <c r="AL59" i="18"/>
  <c r="F26" i="18"/>
  <c r="C53" i="18"/>
  <c r="S109" i="18"/>
  <c r="Z82" i="18"/>
  <c r="BC93" i="18"/>
  <c r="BL27" i="18"/>
  <c r="AW111" i="18"/>
  <c r="BN57" i="18"/>
  <c r="O39" i="18"/>
  <c r="BA93" i="18"/>
  <c r="AW62" i="18"/>
  <c r="O69" i="18"/>
  <c r="M62" i="18"/>
  <c r="BS64" i="18"/>
  <c r="Z107" i="18"/>
  <c r="AS42" i="18"/>
  <c r="BP69" i="18"/>
  <c r="AP69" i="18"/>
  <c r="BA34" i="18"/>
  <c r="BK50" i="18"/>
  <c r="BK111" i="18"/>
  <c r="BH70" i="18"/>
  <c r="AN11" i="18"/>
  <c r="BC72" i="18"/>
  <c r="N39" i="18"/>
  <c r="AH47" i="18"/>
  <c r="AA86" i="18"/>
  <c r="AH26" i="18"/>
  <c r="AO93" i="18"/>
  <c r="T15" i="18"/>
  <c r="F6" i="18"/>
  <c r="AB43" i="18"/>
  <c r="AT30" i="18"/>
  <c r="BG58" i="18"/>
  <c r="X24" i="18"/>
  <c r="BQ63" i="18"/>
  <c r="AI32" i="18"/>
  <c r="BB21" i="18"/>
  <c r="AW91" i="18"/>
  <c r="BB80" i="18"/>
  <c r="BC90" i="18"/>
  <c r="AQ41" i="18"/>
  <c r="AH30" i="18"/>
  <c r="C56" i="18"/>
  <c r="J46" i="18"/>
  <c r="BG107" i="18"/>
  <c r="J64" i="18"/>
  <c r="P64" i="18" s="1"/>
  <c r="BW64" i="18" s="1"/>
  <c r="V8" i="18"/>
  <c r="AF54" i="18"/>
  <c r="D92" i="18"/>
  <c r="AX89" i="18"/>
  <c r="AG107" i="18"/>
  <c r="X71" i="18"/>
  <c r="BJ93" i="18"/>
  <c r="AF50" i="18"/>
  <c r="AK50" i="18" s="1"/>
  <c r="BZ50" i="18" s="1"/>
  <c r="BB79" i="18"/>
  <c r="Y43" i="18"/>
  <c r="T101" i="18"/>
  <c r="AX102" i="18"/>
  <c r="AE92" i="18"/>
  <c r="BR94" i="18"/>
  <c r="AB57" i="18"/>
  <c r="F107" i="18"/>
  <c r="AS106" i="18"/>
  <c r="AW109" i="18"/>
  <c r="J50" i="18"/>
  <c r="D25" i="18"/>
  <c r="BL78" i="18"/>
  <c r="D30" i="18"/>
  <c r="AV55" i="18"/>
  <c r="AT97" i="18"/>
  <c r="BA99" i="18"/>
  <c r="F34" i="18"/>
  <c r="BK51" i="18"/>
  <c r="BS16" i="18"/>
  <c r="T74" i="18"/>
  <c r="BR87" i="18"/>
  <c r="AS81" i="18"/>
  <c r="AF58" i="18"/>
  <c r="BN109" i="18"/>
  <c r="AX9" i="18"/>
  <c r="U96" i="18"/>
  <c r="AS111" i="18"/>
  <c r="BE88" i="18"/>
  <c r="AW90" i="18"/>
  <c r="AB34" i="18"/>
  <c r="J27" i="18"/>
  <c r="J43" i="18"/>
  <c r="AG6" i="18"/>
  <c r="L11" i="18"/>
  <c r="R103" i="18"/>
  <c r="AT28" i="18"/>
  <c r="AE97" i="18"/>
  <c r="T56" i="18"/>
  <c r="BD68" i="18"/>
  <c r="BK99" i="18"/>
  <c r="AL44" i="18"/>
  <c r="C42" i="18"/>
  <c r="S92" i="18"/>
  <c r="K11" i="18"/>
  <c r="G82" i="18"/>
  <c r="AS8" i="18"/>
  <c r="BD58" i="18"/>
  <c r="BF58" i="18" s="1"/>
  <c r="CC58" i="18" s="1"/>
  <c r="R26" i="18"/>
  <c r="AQ67" i="18"/>
  <c r="BE20" i="18"/>
  <c r="BO65" i="18"/>
  <c r="AX108" i="18"/>
  <c r="AI20" i="18"/>
  <c r="H59" i="18"/>
  <c r="O95" i="18"/>
  <c r="Z108" i="18"/>
  <c r="AC62" i="18"/>
  <c r="AZ24" i="18"/>
  <c r="AB108" i="18"/>
  <c r="X85" i="18"/>
  <c r="AX52" i="18"/>
  <c r="L9" i="18"/>
  <c r="BS8" i="18"/>
  <c r="Q58" i="18"/>
  <c r="M83" i="18"/>
  <c r="AS24" i="18"/>
  <c r="BA37" i="18"/>
  <c r="G33" i="18"/>
  <c r="AT87" i="18"/>
  <c r="T93" i="18"/>
  <c r="BI46" i="18"/>
  <c r="K8" i="18"/>
  <c r="AS66" i="18"/>
  <c r="M81" i="18"/>
  <c r="AL110" i="18"/>
  <c r="G91" i="18"/>
  <c r="BP76" i="18"/>
  <c r="BO87" i="18"/>
  <c r="G86" i="18"/>
  <c r="AI53" i="18"/>
  <c r="AC82" i="18"/>
  <c r="AI91" i="18"/>
  <c r="L102" i="18"/>
  <c r="E27" i="18"/>
  <c r="BO76" i="18"/>
  <c r="M111" i="18"/>
  <c r="D56" i="18"/>
  <c r="Z90" i="18"/>
  <c r="AU40" i="18"/>
  <c r="AL23" i="18"/>
  <c r="AA48" i="18"/>
  <c r="BS69" i="18"/>
  <c r="AA85" i="18"/>
  <c r="BP50" i="18"/>
  <c r="V72" i="18"/>
  <c r="AO37" i="18"/>
  <c r="BB76" i="18"/>
  <c r="AE111" i="18"/>
  <c r="AE27" i="18"/>
  <c r="BG80" i="18"/>
  <c r="BC21" i="18"/>
  <c r="AW54" i="18"/>
  <c r="AC81" i="18"/>
  <c r="AS77" i="18"/>
  <c r="F48" i="18"/>
  <c r="AT38" i="18"/>
  <c r="BR106" i="18"/>
  <c r="AE110" i="18"/>
  <c r="AQ61" i="18"/>
  <c r="AG38" i="18"/>
  <c r="BC13" i="18"/>
  <c r="BG65" i="18"/>
  <c r="T61" i="18"/>
  <c r="AB56" i="18"/>
  <c r="Y23" i="18"/>
  <c r="BA110" i="18"/>
  <c r="L70" i="18"/>
  <c r="AT72" i="18"/>
  <c r="L14" i="18"/>
  <c r="BI94" i="18"/>
  <c r="T79" i="18"/>
  <c r="AG17" i="18"/>
  <c r="U63" i="18"/>
  <c r="AM55" i="18"/>
  <c r="AB76" i="18"/>
  <c r="U77" i="18"/>
  <c r="Z70" i="18"/>
  <c r="BO37" i="18"/>
  <c r="AS73" i="18"/>
  <c r="Y103" i="18"/>
  <c r="BS102" i="18"/>
  <c r="G79" i="18"/>
  <c r="AC32" i="18"/>
  <c r="AM100" i="18"/>
  <c r="AP75" i="18"/>
  <c r="J13" i="18"/>
  <c r="AI35" i="18"/>
  <c r="G74" i="18"/>
  <c r="AU106" i="18"/>
  <c r="R36" i="18"/>
  <c r="X7" i="18"/>
  <c r="BD30" i="18"/>
  <c r="AV104" i="18"/>
  <c r="AS9" i="18"/>
  <c r="D69" i="18"/>
  <c r="J79" i="18"/>
  <c r="F105" i="18"/>
  <c r="BL72" i="18"/>
  <c r="Y18" i="18"/>
  <c r="AI12" i="18"/>
  <c r="BB55" i="18"/>
  <c r="R110" i="18"/>
  <c r="AU36" i="18"/>
  <c r="AO10" i="18"/>
  <c r="C29" i="18"/>
  <c r="BS14" i="18"/>
  <c r="X76" i="18"/>
  <c r="BC89" i="18"/>
  <c r="BC103" i="18"/>
  <c r="Q107" i="18"/>
  <c r="AP52" i="18"/>
  <c r="BR18" i="18"/>
  <c r="O100" i="18"/>
  <c r="AA82" i="18"/>
  <c r="C81" i="18"/>
  <c r="R84" i="18"/>
  <c r="AN30" i="18"/>
  <c r="AZ47" i="18"/>
  <c r="AG11" i="18"/>
  <c r="V23" i="18"/>
  <c r="O74" i="18"/>
  <c r="K21" i="18"/>
  <c r="N107" i="18"/>
  <c r="AU74" i="18"/>
  <c r="BR71" i="18"/>
  <c r="AH85" i="18"/>
  <c r="BS12" i="18"/>
  <c r="G111" i="18"/>
  <c r="AP111" i="18"/>
  <c r="AJ9" i="18"/>
  <c r="Q24" i="18"/>
  <c r="AZ74" i="18"/>
  <c r="AW16" i="18"/>
  <c r="BI83" i="18"/>
  <c r="BG40" i="18"/>
  <c r="BD51" i="18"/>
  <c r="BN107" i="18"/>
  <c r="K104" i="18"/>
  <c r="R72" i="18"/>
  <c r="R40" i="18"/>
  <c r="BJ107" i="18"/>
  <c r="AI87" i="18"/>
  <c r="M94" i="18"/>
  <c r="AC49" i="18"/>
  <c r="BQ70" i="18"/>
  <c r="N32" i="18"/>
  <c r="D89" i="18"/>
  <c r="S54" i="18"/>
  <c r="AJ82" i="18"/>
  <c r="BL86" i="18"/>
  <c r="R111" i="18"/>
  <c r="AW29" i="18"/>
  <c r="J15" i="18"/>
  <c r="AO13" i="18"/>
  <c r="BS65" i="18"/>
  <c r="BC59" i="18"/>
  <c r="Z111" i="18"/>
  <c r="V53" i="18"/>
  <c r="BK76" i="18"/>
  <c r="T107" i="18"/>
  <c r="S15" i="18"/>
  <c r="BB42" i="18"/>
  <c r="Z40" i="18"/>
  <c r="AI70" i="18"/>
  <c r="M13" i="18"/>
  <c r="AC102" i="18"/>
  <c r="AW97" i="18"/>
  <c r="T81" i="18"/>
  <c r="AM104" i="18"/>
  <c r="BO60" i="18"/>
  <c r="H108" i="18"/>
  <c r="BG102" i="18"/>
  <c r="X55" i="18"/>
  <c r="AV76" i="18"/>
  <c r="BH34" i="18"/>
  <c r="BJ59" i="18"/>
  <c r="V66" i="18"/>
  <c r="AW6" i="18"/>
  <c r="V111" i="18"/>
  <c r="J95" i="18"/>
  <c r="BL77" i="18"/>
  <c r="T90" i="18"/>
  <c r="AX85" i="18"/>
  <c r="BH56" i="18"/>
  <c r="L42" i="18"/>
  <c r="BS52" i="18"/>
  <c r="AE59" i="18"/>
  <c r="BL100" i="18"/>
  <c r="BJ56" i="18"/>
  <c r="AX47" i="18"/>
  <c r="BO63" i="18"/>
  <c r="Y83" i="18"/>
  <c r="BR85" i="18"/>
  <c r="BA89" i="18"/>
  <c r="BQ62" i="18"/>
  <c r="M76" i="18"/>
  <c r="O92" i="18"/>
  <c r="F99" i="18"/>
  <c r="D48" i="18"/>
  <c r="H77" i="18"/>
  <c r="AI103" i="18"/>
  <c r="BI56" i="18"/>
  <c r="BC18" i="18"/>
  <c r="AA58" i="18"/>
  <c r="BO91" i="18"/>
  <c r="BA98" i="18"/>
  <c r="BS105" i="18"/>
  <c r="BJ13" i="18"/>
  <c r="X59" i="18"/>
  <c r="AC101" i="18"/>
  <c r="AW41" i="18"/>
  <c r="AW7" i="18"/>
  <c r="AA68" i="18"/>
  <c r="S98" i="18"/>
  <c r="AC54" i="18"/>
  <c r="BQ79" i="18"/>
  <c r="AU73" i="18"/>
  <c r="V55" i="18"/>
  <c r="N19" i="18"/>
  <c r="AX28" i="18"/>
  <c r="F13" i="18"/>
  <c r="AL66" i="18"/>
  <c r="N56" i="18"/>
  <c r="T44" i="18"/>
  <c r="Z95" i="18"/>
  <c r="R85" i="18"/>
  <c r="BG111" i="18"/>
  <c r="S24" i="18"/>
  <c r="D103" i="18"/>
  <c r="AJ109" i="18"/>
  <c r="AE25" i="18"/>
  <c r="H8" i="18"/>
  <c r="X107" i="18"/>
  <c r="BA26" i="18"/>
  <c r="AF15" i="18"/>
  <c r="AI94" i="18"/>
  <c r="AZ91" i="18"/>
  <c r="BB35" i="18"/>
  <c r="BJ48" i="18"/>
  <c r="AU110" i="18"/>
  <c r="BP73" i="18"/>
  <c r="L79" i="18"/>
  <c r="N70" i="18"/>
  <c r="AT10" i="18"/>
  <c r="Q17" i="18"/>
  <c r="J60" i="18"/>
  <c r="U21" i="18"/>
  <c r="BR6" i="18"/>
  <c r="AJ53" i="18"/>
  <c r="BH38" i="18"/>
  <c r="M100" i="18"/>
  <c r="AT16" i="18"/>
  <c r="AP38" i="18"/>
  <c r="AN94" i="18"/>
  <c r="L68" i="18"/>
  <c r="D23" i="18"/>
  <c r="BJ19" i="18"/>
  <c r="BD85" i="18"/>
  <c r="AN9" i="18"/>
  <c r="S46" i="18"/>
  <c r="M74" i="18"/>
  <c r="AF37" i="18"/>
  <c r="L17" i="18"/>
  <c r="BP27" i="18"/>
  <c r="BI54" i="18"/>
  <c r="AV80" i="18"/>
  <c r="AC43" i="18"/>
  <c r="BQ97" i="18"/>
  <c r="M37" i="18"/>
  <c r="C11" i="18"/>
  <c r="AH68" i="18"/>
  <c r="AP39" i="18"/>
  <c r="AO108" i="18"/>
  <c r="AC73" i="18"/>
  <c r="M50" i="18"/>
  <c r="BG22" i="18"/>
  <c r="AT48" i="18"/>
  <c r="BR88" i="18"/>
  <c r="BD106" i="18"/>
  <c r="BK98" i="18"/>
  <c r="BR13" i="18"/>
  <c r="H109" i="18"/>
  <c r="M105" i="18"/>
  <c r="E94" i="18"/>
  <c r="BJ76" i="18"/>
  <c r="AB74" i="18"/>
  <c r="AC111" i="18"/>
  <c r="AI24" i="18"/>
  <c r="G97" i="18"/>
  <c r="BI81" i="18"/>
  <c r="AO44" i="18"/>
  <c r="AF35" i="18"/>
  <c r="AM20" i="18"/>
  <c r="C109" i="18"/>
  <c r="BJ37" i="18"/>
  <c r="F81" i="18"/>
  <c r="AP87" i="18"/>
  <c r="M36" i="18"/>
  <c r="Z74" i="18"/>
  <c r="AQ23" i="18"/>
  <c r="Q45" i="18"/>
  <c r="AS67" i="18"/>
  <c r="H25" i="18"/>
  <c r="BG100" i="18"/>
  <c r="X19" i="18"/>
  <c r="F65" i="18"/>
  <c r="Z81" i="18"/>
  <c r="AJ17" i="18"/>
  <c r="U15" i="18"/>
  <c r="AZ76" i="18"/>
  <c r="AL36" i="18"/>
  <c r="X83" i="18"/>
  <c r="AV49" i="18"/>
  <c r="M85" i="18"/>
  <c r="BA57" i="18"/>
  <c r="BD42" i="18"/>
  <c r="K47" i="18"/>
  <c r="AL103" i="18"/>
  <c r="D17" i="18"/>
  <c r="U76" i="18"/>
  <c r="Y101" i="18"/>
  <c r="AT36" i="18"/>
  <c r="AY36" i="18" s="1"/>
  <c r="CB36" i="18" s="1"/>
  <c r="BS44" i="18"/>
  <c r="L110" i="18"/>
  <c r="U22" i="18"/>
  <c r="BA87" i="18"/>
  <c r="BS77" i="18"/>
  <c r="AT109" i="18"/>
  <c r="G26" i="18"/>
  <c r="BA108" i="18"/>
  <c r="BR108" i="18"/>
  <c r="AE101" i="18"/>
  <c r="AO99" i="18"/>
  <c r="BQ74" i="18"/>
  <c r="BI73" i="18"/>
  <c r="AZ106" i="18"/>
  <c r="D105" i="18"/>
  <c r="F51" i="18"/>
  <c r="BD29" i="18"/>
  <c r="AW57" i="18"/>
  <c r="T105" i="18"/>
  <c r="AC80" i="18"/>
  <c r="X98" i="18"/>
  <c r="AG102" i="18"/>
  <c r="AS59" i="18"/>
  <c r="BQ7" i="18"/>
  <c r="N51" i="18"/>
  <c r="BD108" i="18"/>
  <c r="AG109" i="18"/>
  <c r="S62" i="18"/>
  <c r="AH55" i="18"/>
  <c r="BK17" i="18"/>
  <c r="AA25" i="18"/>
  <c r="BK10" i="18"/>
  <c r="BP46" i="18"/>
  <c r="AG10" i="18"/>
  <c r="H21" i="18"/>
  <c r="Q109" i="18"/>
  <c r="R7" i="18"/>
  <c r="BQ5" i="18"/>
  <c r="BQ71" i="18"/>
  <c r="AN76" i="18"/>
  <c r="Z91" i="18"/>
  <c r="Y46" i="18"/>
  <c r="AC26" i="18"/>
  <c r="E78" i="18"/>
  <c r="BP96" i="18"/>
  <c r="AL102" i="18"/>
  <c r="BJ17" i="18"/>
  <c r="AO25" i="18"/>
  <c r="V34" i="18"/>
  <c r="X54" i="18"/>
  <c r="AH93" i="18"/>
  <c r="N40" i="18"/>
  <c r="BD22" i="18"/>
  <c r="BK41" i="18"/>
  <c r="AE33" i="18"/>
  <c r="BL53" i="18"/>
  <c r="R37" i="18"/>
  <c r="Z5" i="18"/>
  <c r="AM96" i="18"/>
  <c r="AV83" i="18"/>
  <c r="AO30" i="18"/>
  <c r="C61" i="18"/>
  <c r="BS75" i="18"/>
  <c r="D76" i="18"/>
  <c r="AM87" i="18"/>
  <c r="AU92" i="18"/>
  <c r="BN96" i="18"/>
  <c r="D64" i="18"/>
  <c r="AS86" i="18"/>
  <c r="BB54" i="18"/>
  <c r="BD15" i="18"/>
  <c r="AO60" i="18"/>
  <c r="AN8" i="18"/>
  <c r="BH82" i="18"/>
  <c r="E31" i="18"/>
  <c r="BS20" i="18"/>
  <c r="K98" i="18"/>
  <c r="AZ44" i="18"/>
  <c r="U107" i="18"/>
  <c r="AA7" i="18"/>
  <c r="L38" i="18"/>
  <c r="BO103" i="18"/>
  <c r="U102" i="18"/>
  <c r="Y96" i="18"/>
  <c r="S103" i="18"/>
  <c r="AM108" i="18"/>
  <c r="U67" i="18"/>
  <c r="BO70" i="18"/>
  <c r="AH21" i="18"/>
  <c r="L61" i="18"/>
  <c r="L109" i="18"/>
  <c r="Y70" i="18"/>
  <c r="AP82" i="18"/>
  <c r="BO79" i="18"/>
  <c r="F41" i="18"/>
  <c r="AJ41" i="18"/>
  <c r="AP101" i="18"/>
  <c r="AV79" i="18"/>
  <c r="BS97" i="18"/>
  <c r="BR109" i="18"/>
  <c r="BH75" i="18"/>
  <c r="AN51" i="18"/>
  <c r="AG81" i="18"/>
  <c r="J109" i="18"/>
  <c r="T99" i="18"/>
  <c r="BG73" i="18"/>
  <c r="AX75" i="18"/>
  <c r="AW66" i="18"/>
  <c r="U79" i="18"/>
  <c r="Q30" i="18"/>
  <c r="AM57" i="18"/>
  <c r="R71" i="18"/>
  <c r="V74" i="18"/>
  <c r="AC10" i="18"/>
  <c r="AS48" i="18"/>
  <c r="K37" i="18"/>
  <c r="BR9" i="18"/>
  <c r="X5" i="18"/>
  <c r="AW56" i="18"/>
  <c r="BL101" i="18"/>
  <c r="AC104" i="18"/>
  <c r="BK43" i="18"/>
  <c r="L58" i="18"/>
  <c r="BN67" i="18"/>
  <c r="M97" i="18"/>
  <c r="S69" i="18"/>
  <c r="BP20" i="18"/>
  <c r="BQ82" i="18"/>
  <c r="H68" i="18"/>
  <c r="J99" i="18"/>
  <c r="AX67" i="18"/>
  <c r="C71" i="18"/>
  <c r="Q96" i="18"/>
  <c r="AA109" i="18"/>
  <c r="D79" i="18"/>
  <c r="BI93" i="18"/>
  <c r="AH79" i="18"/>
  <c r="AA10" i="18"/>
  <c r="BN36" i="18"/>
  <c r="Z89" i="18"/>
  <c r="AI107" i="18"/>
  <c r="AI37" i="18"/>
  <c r="AJ99" i="18"/>
  <c r="AW107" i="18"/>
  <c r="BI14" i="18"/>
  <c r="E106" i="18"/>
  <c r="S57" i="18"/>
  <c r="AA111" i="18"/>
  <c r="AT75" i="18"/>
  <c r="H83" i="18"/>
  <c r="AZ81" i="18"/>
  <c r="AH41" i="18"/>
  <c r="J71" i="18"/>
  <c r="O34" i="18"/>
  <c r="C67" i="18"/>
  <c r="AJ92" i="18"/>
  <c r="AG26" i="18"/>
  <c r="Z17" i="18"/>
  <c r="V20" i="18"/>
  <c r="AL83" i="18"/>
  <c r="AN43" i="18"/>
  <c r="AP106" i="18"/>
  <c r="BR10" i="18"/>
  <c r="D57" i="18"/>
  <c r="BB98" i="18"/>
  <c r="X79" i="18"/>
  <c r="AF77" i="18"/>
  <c r="AJ112" i="18"/>
  <c r="X94" i="18"/>
  <c r="BS26" i="18"/>
  <c r="BT26" i="18" s="1"/>
  <c r="CE26" i="18" s="1"/>
  <c r="AM6" i="18"/>
  <c r="AR6" i="18" s="1"/>
  <c r="CA6" i="18" s="1"/>
  <c r="AB68" i="18"/>
  <c r="BD80" i="18"/>
  <c r="AZ102" i="18"/>
  <c r="BS68" i="18"/>
  <c r="Q46" i="18"/>
  <c r="BN60" i="18"/>
  <c r="BP6" i="18"/>
  <c r="AB81" i="18"/>
  <c r="AU85" i="18"/>
  <c r="AA107" i="18"/>
  <c r="U87" i="18"/>
  <c r="BQ59" i="18"/>
  <c r="R95" i="18"/>
  <c r="BD101" i="18"/>
  <c r="AB55" i="18"/>
  <c r="AO61" i="18"/>
  <c r="X22" i="18"/>
  <c r="BH63" i="18"/>
  <c r="Q35" i="18"/>
  <c r="AS107" i="18"/>
  <c r="AW77" i="18"/>
  <c r="BS46" i="18"/>
  <c r="BS67" i="18"/>
  <c r="O68" i="18"/>
  <c r="V106" i="18"/>
  <c r="T65" i="18"/>
  <c r="BQ23" i="18"/>
  <c r="BG5" i="18"/>
  <c r="AE83" i="18"/>
  <c r="H30" i="18"/>
  <c r="AI102" i="18"/>
  <c r="BH97" i="18"/>
  <c r="AG74" i="18"/>
  <c r="O16" i="18"/>
  <c r="BQ111" i="18"/>
  <c r="D8" i="18"/>
  <c r="C103" i="18"/>
  <c r="S79" i="18"/>
  <c r="AN80" i="18"/>
  <c r="M84" i="18"/>
  <c r="AF83" i="18"/>
  <c r="BD97" i="18"/>
  <c r="BE49" i="18"/>
  <c r="AW80" i="18"/>
  <c r="BA32" i="18"/>
  <c r="M77" i="18"/>
  <c r="D53" i="18"/>
  <c r="N103" i="18"/>
  <c r="AU89" i="18"/>
  <c r="AE85" i="18"/>
  <c r="BK78" i="18"/>
  <c r="AL46" i="18"/>
  <c r="BR51" i="18"/>
  <c r="BA20" i="18"/>
  <c r="AO41" i="18"/>
  <c r="AM75" i="18"/>
  <c r="AZ101" i="18"/>
  <c r="C82" i="18"/>
  <c r="K28" i="18"/>
  <c r="BH87" i="18"/>
  <c r="K6" i="18"/>
  <c r="BP18" i="18"/>
  <c r="AN54" i="18"/>
  <c r="AV102" i="18"/>
  <c r="L103" i="18"/>
  <c r="BB71" i="18"/>
  <c r="AL95" i="18"/>
  <c r="BJ63" i="18"/>
  <c r="BE28" i="18"/>
  <c r="AP83" i="18"/>
  <c r="BP108" i="18"/>
  <c r="AG51" i="18"/>
  <c r="Y17" i="18"/>
  <c r="AB7" i="18"/>
  <c r="AX93" i="18"/>
  <c r="S52" i="18"/>
  <c r="BN74" i="18"/>
  <c r="T23" i="18"/>
  <c r="AA100" i="18"/>
  <c r="AJ104" i="18"/>
  <c r="BQ87" i="18"/>
  <c r="O38" i="18"/>
  <c r="BG97" i="18"/>
  <c r="BL33" i="18"/>
  <c r="M98" i="18"/>
  <c r="BE54" i="18"/>
  <c r="AE29" i="18"/>
  <c r="BD100" i="18"/>
  <c r="AE104" i="18"/>
  <c r="BL10" i="18"/>
  <c r="AJ91" i="18"/>
  <c r="AQ91" i="18"/>
  <c r="BC9" i="18"/>
  <c r="AB8" i="18"/>
  <c r="AN61" i="18"/>
  <c r="BJ96" i="18"/>
  <c r="AA24" i="18"/>
  <c r="AL9" i="18"/>
  <c r="G80" i="18"/>
  <c r="BC33" i="18"/>
  <c r="T67" i="18"/>
  <c r="AF6" i="18"/>
  <c r="AA53" i="18"/>
  <c r="R11" i="18"/>
  <c r="BJ109" i="18"/>
  <c r="BI89" i="18"/>
  <c r="AH102" i="18"/>
  <c r="AT103" i="18"/>
  <c r="R99" i="18"/>
  <c r="M46" i="18"/>
  <c r="M32" i="18"/>
  <c r="AB24" i="18"/>
  <c r="AD24" i="18" s="1"/>
  <c r="BY24" i="18" s="1"/>
  <c r="C19" i="18"/>
  <c r="BD89" i="18"/>
  <c r="V67" i="18"/>
  <c r="O76" i="18"/>
  <c r="AT45" i="18"/>
  <c r="BJ55" i="18"/>
  <c r="BC99" i="18"/>
  <c r="BN32" i="18"/>
  <c r="H96" i="18"/>
  <c r="AN110" i="18"/>
  <c r="AO46" i="18"/>
  <c r="R97" i="18"/>
  <c r="AH16" i="18"/>
  <c r="BJ69" i="18"/>
  <c r="AJ85" i="18"/>
  <c r="AL75" i="18"/>
  <c r="AR75" i="18" s="1"/>
  <c r="CA75" i="18" s="1"/>
  <c r="BK104" i="18"/>
  <c r="BA94" i="18"/>
  <c r="AU39" i="18"/>
  <c r="AA87" i="18"/>
  <c r="R59" i="18"/>
  <c r="T108" i="18"/>
  <c r="AB49" i="18"/>
  <c r="AV108" i="18"/>
  <c r="BO93" i="18"/>
  <c r="AZ53" i="18"/>
  <c r="AI111" i="18"/>
  <c r="BS63" i="18"/>
  <c r="AH88" i="18"/>
  <c r="V35" i="18"/>
  <c r="U18" i="18"/>
  <c r="AA33" i="18"/>
  <c r="AD33" i="18" s="1"/>
  <c r="BY33" i="18" s="1"/>
  <c r="AO39" i="18"/>
  <c r="BL68" i="18"/>
  <c r="AJ45" i="18"/>
  <c r="BA7" i="18"/>
  <c r="AT76" i="18"/>
  <c r="AE6" i="18"/>
  <c r="BP7" i="18"/>
  <c r="AT51" i="18"/>
  <c r="AY51" i="18" s="1"/>
  <c r="CB51" i="18" s="1"/>
  <c r="O99" i="18"/>
  <c r="BS101" i="18"/>
  <c r="BA82" i="18"/>
  <c r="AA62" i="18"/>
  <c r="AV99" i="18"/>
  <c r="Y63" i="18"/>
  <c r="AS40" i="18"/>
  <c r="AG31" i="18"/>
  <c r="BN95" i="18"/>
  <c r="AA16" i="18"/>
  <c r="BL40" i="18"/>
  <c r="AC29" i="18"/>
  <c r="AD29" i="18" s="1"/>
  <c r="BY29" i="18" s="1"/>
  <c r="AP79" i="18"/>
  <c r="AQ40" i="18"/>
  <c r="AQ106" i="18"/>
  <c r="BP74" i="18"/>
  <c r="BK85" i="18"/>
  <c r="AC65" i="18"/>
  <c r="F101" i="18"/>
  <c r="AG72" i="18"/>
  <c r="BB97" i="18"/>
  <c r="AM111" i="18"/>
  <c r="BL74" i="18"/>
  <c r="AI52" i="18"/>
  <c r="BH79" i="18"/>
  <c r="BI106" i="18"/>
  <c r="C99" i="18"/>
  <c r="BR97" i="18"/>
  <c r="AB73" i="18"/>
  <c r="AJ56" i="18"/>
  <c r="AL52" i="18"/>
  <c r="N68" i="18"/>
  <c r="AV97" i="18"/>
  <c r="BD74" i="18"/>
  <c r="BD54" i="18"/>
  <c r="V46" i="18"/>
  <c r="AX22" i="18"/>
  <c r="Z26" i="18"/>
  <c r="BK24" i="18"/>
  <c r="BQ89" i="18"/>
  <c r="G63" i="18"/>
  <c r="N99" i="18"/>
  <c r="BA28" i="18"/>
  <c r="AI93" i="18"/>
  <c r="BS95" i="18"/>
  <c r="AJ21" i="18"/>
  <c r="AC61" i="18"/>
  <c r="BO50" i="18"/>
  <c r="BK96" i="18"/>
  <c r="V37" i="18"/>
  <c r="Q43" i="18"/>
  <c r="Q95" i="18"/>
  <c r="BN77" i="18"/>
  <c r="K55" i="18"/>
  <c r="BA27" i="18"/>
  <c r="AP70" i="18"/>
  <c r="BB101" i="18"/>
  <c r="AO96" i="18"/>
  <c r="AH29" i="18"/>
  <c r="BB95" i="18"/>
  <c r="BN105" i="18"/>
  <c r="BI108" i="18"/>
  <c r="BA41" i="18"/>
  <c r="BF41" i="18" s="1"/>
  <c r="CC41" i="18" s="1"/>
  <c r="AF79" i="18"/>
  <c r="AQ43" i="18"/>
  <c r="AO95" i="18"/>
  <c r="AJ97" i="18"/>
  <c r="M104" i="18"/>
  <c r="Z53" i="18"/>
  <c r="Q102" i="18"/>
  <c r="AZ61" i="18"/>
  <c r="BO104" i="18"/>
  <c r="AV8" i="18"/>
  <c r="T64" i="18"/>
  <c r="J83" i="18"/>
  <c r="U60" i="18"/>
  <c r="AB111" i="18"/>
  <c r="Y95" i="18"/>
  <c r="C104" i="18"/>
  <c r="N94" i="18"/>
  <c r="AL21" i="18"/>
  <c r="BE13" i="18"/>
  <c r="AX109" i="18"/>
  <c r="R112" i="18"/>
  <c r="AT91" i="18"/>
  <c r="BQ78" i="18"/>
  <c r="AG43" i="18"/>
  <c r="AL65" i="18"/>
  <c r="O80" i="18"/>
  <c r="AN88" i="18"/>
  <c r="E64" i="18"/>
  <c r="X63" i="18"/>
  <c r="AG44" i="18"/>
  <c r="AJ57" i="18"/>
  <c r="BO49" i="18"/>
  <c r="BB61" i="18"/>
  <c r="L56" i="18"/>
  <c r="AA43" i="18"/>
  <c r="AV53" i="18"/>
  <c r="AW96" i="18"/>
  <c r="AI104" i="18"/>
  <c r="BG84" i="18"/>
  <c r="BN110" i="18"/>
  <c r="BO11" i="18"/>
  <c r="BT11" i="18" s="1"/>
  <c r="CE11" i="18" s="1"/>
  <c r="AF80" i="18"/>
  <c r="D51" i="18"/>
  <c r="AM65" i="18"/>
  <c r="AA57" i="18"/>
  <c r="AL53" i="18"/>
  <c r="AG105" i="18"/>
  <c r="AT27" i="18"/>
  <c r="AS61" i="18"/>
  <c r="AY61" i="18" s="1"/>
  <c r="CB61" i="18" s="1"/>
  <c r="BO9" i="18"/>
  <c r="BI85" i="18"/>
  <c r="AU35" i="18"/>
  <c r="BR25" i="18"/>
  <c r="BR111" i="18"/>
  <c r="D98" i="18"/>
  <c r="U27" i="18"/>
  <c r="BD103" i="18"/>
  <c r="AM86" i="18"/>
  <c r="BN53" i="18"/>
  <c r="BT53" i="18" s="1"/>
  <c r="CE53" i="18" s="1"/>
  <c r="O91" i="18"/>
  <c r="AI109" i="18"/>
  <c r="Y69" i="18"/>
  <c r="BE44" i="18"/>
  <c r="F82" i="18"/>
  <c r="G96" i="18"/>
  <c r="AM25" i="18"/>
  <c r="AT96" i="18"/>
  <c r="BE97" i="18"/>
  <c r="AJ77" i="18"/>
  <c r="BB26" i="18"/>
  <c r="AC98" i="18"/>
  <c r="AJ52" i="18"/>
  <c r="BE75" i="18"/>
  <c r="AO79" i="18"/>
  <c r="AX84" i="18"/>
  <c r="AA90" i="18"/>
  <c r="N26" i="18"/>
  <c r="AJ25" i="18"/>
  <c r="BN75" i="18"/>
  <c r="AQ86" i="18"/>
  <c r="AU55" i="18"/>
  <c r="BH109" i="18"/>
  <c r="D95" i="18"/>
  <c r="X37" i="18"/>
  <c r="BB100" i="18"/>
  <c r="AP94" i="18"/>
  <c r="AZ64" i="18"/>
  <c r="BO86" i="18"/>
  <c r="BH107" i="18"/>
  <c r="AH44" i="18"/>
  <c r="O94" i="18"/>
  <c r="AM84" i="18"/>
  <c r="BJ50" i="18"/>
  <c r="N37" i="18"/>
  <c r="AI72" i="18"/>
  <c r="K110" i="18"/>
  <c r="BA24" i="18"/>
  <c r="R96" i="18"/>
  <c r="BC104" i="18"/>
  <c r="O48" i="18"/>
  <c r="E9" i="18"/>
  <c r="AS44" i="18"/>
  <c r="BL12" i="18"/>
  <c r="AI54" i="18"/>
  <c r="D65" i="18"/>
  <c r="AM66" i="18"/>
  <c r="H91" i="18"/>
  <c r="BN97" i="18"/>
  <c r="H67" i="18"/>
  <c r="Q61" i="18"/>
  <c r="Z30" i="18"/>
  <c r="AH61" i="18"/>
  <c r="BR48" i="18"/>
  <c r="J93" i="18"/>
  <c r="AH62" i="18"/>
  <c r="BA16" i="18"/>
  <c r="C39" i="18"/>
  <c r="BD87" i="18"/>
  <c r="S14" i="18"/>
  <c r="O71" i="18"/>
  <c r="N62" i="18"/>
  <c r="AX57" i="18"/>
  <c r="AQ9" i="18"/>
  <c r="Q76" i="18"/>
  <c r="N81" i="18"/>
  <c r="AF38" i="18"/>
  <c r="AM43" i="18"/>
  <c r="AN56" i="18"/>
  <c r="G84" i="18"/>
  <c r="BK60" i="18"/>
  <c r="BD17" i="18"/>
  <c r="AC7" i="18"/>
  <c r="BJ22" i="18"/>
  <c r="K72" i="18"/>
  <c r="BN94" i="18"/>
  <c r="AM98" i="18"/>
  <c r="BI111" i="18"/>
  <c r="AL16" i="18"/>
  <c r="AC68" i="18"/>
  <c r="AM109" i="18"/>
  <c r="K27" i="18"/>
  <c r="Z92" i="18"/>
  <c r="BP87" i="18"/>
  <c r="AT94" i="18"/>
  <c r="S96" i="18"/>
  <c r="AI58" i="18"/>
  <c r="U37" i="18"/>
  <c r="BO40" i="18"/>
  <c r="R88" i="18"/>
  <c r="BE107" i="18"/>
  <c r="AQ74" i="18"/>
  <c r="AA40" i="18"/>
  <c r="AO111" i="18"/>
  <c r="AL109" i="18"/>
  <c r="E19" i="18"/>
  <c r="M67" i="18"/>
  <c r="BN55" i="18"/>
  <c r="D21" i="18"/>
  <c r="U55" i="18"/>
  <c r="Q8" i="18"/>
  <c r="Y48" i="18"/>
  <c r="BC102" i="18"/>
  <c r="U43" i="18"/>
  <c r="M54" i="18"/>
  <c r="AZ108" i="18"/>
  <c r="BI80" i="18"/>
  <c r="AM105" i="18"/>
  <c r="M90" i="18"/>
  <c r="AL84" i="18"/>
  <c r="AU16" i="18"/>
  <c r="BI67" i="18"/>
  <c r="AQ78" i="18"/>
  <c r="AL94" i="18"/>
  <c r="BG61" i="18"/>
  <c r="BP100" i="18"/>
  <c r="X102" i="18"/>
  <c r="O28" i="18"/>
  <c r="E99" i="18"/>
  <c r="BG69" i="18"/>
  <c r="AP97" i="18"/>
  <c r="BC100" i="18"/>
  <c r="F55" i="18"/>
  <c r="J108" i="18"/>
  <c r="BD63" i="18"/>
  <c r="U105" i="18"/>
  <c r="AJ74" i="18"/>
  <c r="Y102" i="18"/>
  <c r="Q98" i="18"/>
  <c r="S19" i="18"/>
  <c r="W19" i="18" s="1"/>
  <c r="BX19" i="18" s="1"/>
  <c r="BI98" i="18"/>
  <c r="BM98" i="18" s="1"/>
  <c r="CD98" i="18" s="1"/>
  <c r="BC94" i="18"/>
  <c r="AN67" i="18"/>
  <c r="H102" i="18"/>
  <c r="AM85" i="18"/>
  <c r="BP109" i="18"/>
  <c r="AL76" i="18"/>
  <c r="AJ63" i="18"/>
  <c r="BK15" i="18"/>
  <c r="AZ65" i="18"/>
  <c r="AP64" i="18"/>
  <c r="BK79" i="18"/>
  <c r="R102" i="18"/>
  <c r="AT18" i="18"/>
  <c r="AY18" i="18" s="1"/>
  <c r="CB18" i="18" s="1"/>
  <c r="F42" i="18"/>
  <c r="AL79" i="18"/>
  <c r="AI101" i="18"/>
  <c r="AT41" i="18"/>
  <c r="AZ59" i="18"/>
  <c r="AC100" i="18"/>
  <c r="AH67" i="18"/>
  <c r="BJ39" i="18"/>
  <c r="AW30" i="18"/>
  <c r="BG32" i="18"/>
  <c r="H78" i="18"/>
  <c r="D73" i="18"/>
  <c r="AM37" i="18"/>
  <c r="BK48" i="18"/>
  <c r="E86" i="18"/>
  <c r="AF67" i="18"/>
  <c r="AP91" i="18"/>
  <c r="AB107" i="18"/>
  <c r="BJ57" i="18"/>
  <c r="AP55" i="18"/>
  <c r="AC92" i="18"/>
  <c r="F97" i="18"/>
  <c r="BJ80" i="18"/>
  <c r="S25" i="18"/>
  <c r="K78" i="18"/>
  <c r="AM59" i="18"/>
  <c r="G20" i="18"/>
  <c r="AF89" i="18"/>
  <c r="BS58" i="18"/>
  <c r="E102" i="18"/>
  <c r="Q37" i="18"/>
  <c r="BI103" i="18"/>
  <c r="BH64" i="18"/>
  <c r="AI41" i="18"/>
  <c r="AT99" i="18"/>
  <c r="BR80" i="18"/>
  <c r="AP18" i="18"/>
  <c r="BQ64" i="18"/>
  <c r="L29" i="18"/>
  <c r="BR19" i="18"/>
  <c r="AP102" i="18"/>
  <c r="G65" i="18"/>
  <c r="AT83" i="18"/>
  <c r="O78" i="18"/>
  <c r="BB92" i="18"/>
  <c r="BL111" i="18"/>
  <c r="AO94" i="18"/>
  <c r="L104" i="18"/>
  <c r="AG78" i="18"/>
  <c r="AV94" i="18"/>
  <c r="AA103" i="18"/>
  <c r="E79" i="18"/>
  <c r="AL43" i="18"/>
  <c r="L105" i="18"/>
  <c r="BP68" i="18"/>
  <c r="BO106" i="18"/>
  <c r="Q55" i="18"/>
  <c r="J92" i="18"/>
  <c r="L108" i="18"/>
  <c r="E22" i="18"/>
  <c r="AE112" i="18"/>
  <c r="N109" i="18"/>
  <c r="BG90" i="18"/>
  <c r="BG47" i="18"/>
  <c r="AQ35" i="18"/>
  <c r="AU41" i="18"/>
  <c r="AM95" i="18"/>
  <c r="N57" i="18"/>
  <c r="BG50" i="18"/>
  <c r="AL51" i="18"/>
  <c r="BD45" i="18"/>
  <c r="AZ49" i="18"/>
  <c r="AI105" i="18"/>
  <c r="U94" i="18"/>
  <c r="AQ80" i="18"/>
  <c r="AE88" i="18"/>
  <c r="BE60" i="18"/>
  <c r="G77" i="18"/>
  <c r="C26" i="18"/>
  <c r="AJ11" i="18"/>
  <c r="BN88" i="18"/>
  <c r="AU31" i="18"/>
  <c r="BQ80" i="18"/>
  <c r="AW47" i="18"/>
  <c r="BL99" i="18"/>
  <c r="J23" i="18"/>
  <c r="R45" i="18"/>
  <c r="AE82" i="18"/>
  <c r="F60" i="18"/>
  <c r="D104" i="18"/>
  <c r="AH65" i="18"/>
  <c r="AE8" i="18"/>
  <c r="AT34" i="18"/>
  <c r="Q28" i="18"/>
  <c r="Y79" i="18"/>
  <c r="M101" i="18"/>
  <c r="BR32" i="18"/>
  <c r="AT52" i="18"/>
  <c r="BD82" i="18"/>
  <c r="AX43" i="18"/>
  <c r="Y86" i="18"/>
  <c r="V86" i="18"/>
  <c r="AJ106" i="18"/>
  <c r="F79" i="18"/>
  <c r="BI64" i="18"/>
  <c r="BH104" i="18"/>
  <c r="BQ58" i="18"/>
  <c r="AL100" i="18"/>
  <c r="BO108" i="18"/>
  <c r="BN108" i="18"/>
  <c r="AE98" i="18"/>
  <c r="BN103" i="18"/>
  <c r="BB105" i="18"/>
  <c r="BD104" i="18"/>
  <c r="N48" i="18"/>
  <c r="X75" i="18"/>
  <c r="BE45" i="18"/>
  <c r="BF45" i="18" s="1"/>
  <c r="CC45" i="18" s="1"/>
  <c r="L47" i="18"/>
  <c r="AX54" i="18"/>
  <c r="AG104" i="18"/>
  <c r="AU90" i="18"/>
  <c r="AV6" i="18"/>
  <c r="BL93" i="18"/>
  <c r="BK80" i="18"/>
  <c r="BM80" i="18" s="1"/>
  <c r="CD80" i="18" s="1"/>
  <c r="BH111" i="18"/>
  <c r="AU93" i="18"/>
  <c r="X96" i="18"/>
  <c r="AF70" i="18"/>
  <c r="AC89" i="18"/>
  <c r="Z84" i="18"/>
  <c r="AS28" i="18"/>
  <c r="J94" i="18"/>
  <c r="AX40" i="18"/>
  <c r="AZ8" i="18"/>
  <c r="G35" i="18"/>
  <c r="BS21" i="18"/>
  <c r="BL16" i="18"/>
  <c r="BA92" i="18"/>
  <c r="K32" i="18"/>
  <c r="R106" i="18"/>
  <c r="M38" i="18"/>
  <c r="BQ99" i="18"/>
  <c r="AJ100" i="18"/>
  <c r="K79" i="18"/>
  <c r="Q111" i="18"/>
  <c r="T53" i="18"/>
  <c r="AZ37" i="18"/>
  <c r="AS32" i="18"/>
  <c r="BG79" i="18"/>
  <c r="BQ72" i="18"/>
  <c r="BT72" i="18" s="1"/>
  <c r="CE72" i="18" s="1"/>
  <c r="BO83" i="18"/>
  <c r="O24" i="18"/>
  <c r="BS23" i="18"/>
  <c r="BR40" i="18"/>
  <c r="S20" i="18"/>
  <c r="Z13" i="18"/>
  <c r="F58" i="18"/>
  <c r="AT92" i="18"/>
  <c r="BE38" i="18"/>
  <c r="Q52" i="18"/>
  <c r="BO102" i="18"/>
  <c r="G49" i="18"/>
  <c r="AZ32" i="18"/>
  <c r="L30" i="18"/>
  <c r="AS90" i="18"/>
  <c r="Y85" i="18"/>
  <c r="Y49" i="18"/>
  <c r="BH23" i="18"/>
  <c r="R78" i="18"/>
  <c r="BI112" i="18"/>
  <c r="BM112" i="18" s="1"/>
  <c r="CD112" i="18" s="1"/>
  <c r="F112" i="37" s="1"/>
  <c r="M113" i="37" s="1"/>
  <c r="BH108" i="18"/>
  <c r="H56" i="18"/>
  <c r="AW25" i="18"/>
  <c r="BK86" i="18"/>
  <c r="AU108" i="18"/>
  <c r="AO68" i="18"/>
  <c r="AX33" i="18"/>
  <c r="BJ83" i="18"/>
  <c r="AA108" i="18"/>
  <c r="AD108" i="18" s="1"/>
  <c r="BY108" i="18" s="1"/>
  <c r="BA33" i="18"/>
  <c r="AB53" i="18"/>
  <c r="BA59" i="18"/>
  <c r="BL87" i="18"/>
  <c r="AL104" i="18"/>
  <c r="BA104" i="18"/>
  <c r="S65" i="18"/>
  <c r="AZ95" i="18"/>
  <c r="AC86" i="18"/>
  <c r="K100" i="18"/>
  <c r="C83" i="18"/>
  <c r="BO94" i="18"/>
  <c r="BB30" i="18"/>
  <c r="C63" i="18"/>
  <c r="F23" i="18"/>
  <c r="AU76" i="18"/>
  <c r="AL57" i="18"/>
  <c r="AJ110" i="18"/>
  <c r="AE31" i="18"/>
  <c r="AC97" i="18"/>
  <c r="AC103" i="18"/>
  <c r="AP20" i="18"/>
  <c r="AA27" i="18"/>
  <c r="BG68" i="18"/>
  <c r="BI22" i="18"/>
  <c r="AA104" i="18"/>
  <c r="E37" i="18"/>
  <c r="AX27" i="18"/>
  <c r="Z28" i="18"/>
  <c r="BB40" i="18"/>
  <c r="BL47" i="18"/>
  <c r="H47" i="18"/>
  <c r="R54" i="18"/>
  <c r="AF57" i="18"/>
  <c r="AN91" i="18"/>
  <c r="BL32" i="18"/>
  <c r="U53" i="18"/>
  <c r="S76" i="18"/>
  <c r="AW92" i="18"/>
  <c r="Q15" i="18"/>
  <c r="AP109" i="18"/>
  <c r="BC105" i="18"/>
  <c r="BG48" i="18"/>
  <c r="L86" i="18"/>
  <c r="BD91" i="18"/>
  <c r="BQ50" i="18"/>
  <c r="BS9" i="18"/>
  <c r="BB70" i="18"/>
  <c r="AS41" i="18"/>
  <c r="BA78" i="18"/>
  <c r="J14" i="18"/>
  <c r="AP35" i="18"/>
  <c r="AJ47" i="18"/>
  <c r="AW60" i="18"/>
  <c r="BE89" i="18"/>
  <c r="AQ12" i="18"/>
  <c r="BJ78" i="18"/>
  <c r="BC111" i="18"/>
  <c r="BG81" i="18"/>
  <c r="BD107" i="18"/>
  <c r="K67" i="18"/>
  <c r="BD111" i="18"/>
  <c r="BE76" i="18"/>
  <c r="AZ111" i="18"/>
  <c r="BA56" i="18"/>
  <c r="N95" i="18"/>
  <c r="BC110" i="18"/>
  <c r="AP90" i="18"/>
  <c r="AC59" i="18"/>
  <c r="O67" i="18"/>
  <c r="BC71" i="18"/>
  <c r="BE37" i="18"/>
  <c r="AE96" i="18"/>
  <c r="G81" i="18"/>
  <c r="U50" i="18"/>
  <c r="Z94" i="18"/>
  <c r="X89" i="18"/>
  <c r="H101" i="18"/>
  <c r="AE90" i="18"/>
  <c r="AT21" i="18"/>
  <c r="AC56" i="18"/>
  <c r="BC57" i="18"/>
  <c r="AW94" i="18"/>
  <c r="BH22" i="18"/>
  <c r="AO101" i="18"/>
  <c r="S78" i="18"/>
  <c r="AS84" i="18"/>
  <c r="J8" i="18"/>
  <c r="AI45" i="18"/>
  <c r="BH57" i="18"/>
  <c r="AZ90" i="18"/>
  <c r="F5" i="18"/>
  <c r="T96" i="18"/>
  <c r="BN52" i="18"/>
  <c r="AE87" i="18"/>
  <c r="V65" i="18"/>
  <c r="S100" i="18"/>
  <c r="L87" i="18"/>
  <c r="F78" i="18"/>
  <c r="AT71" i="18"/>
  <c r="X14" i="18"/>
  <c r="BR103" i="18"/>
  <c r="BJ18" i="18"/>
  <c r="AQ62" i="18"/>
  <c r="BJ95" i="18"/>
  <c r="G43" i="18"/>
  <c r="BO66" i="18"/>
  <c r="G107" i="18"/>
  <c r="AW42" i="18"/>
  <c r="S99" i="18"/>
  <c r="L80" i="18"/>
  <c r="BH91" i="18"/>
  <c r="AC91" i="18"/>
  <c r="AJ66" i="18"/>
  <c r="AO35" i="18"/>
  <c r="Q99" i="18"/>
  <c r="BA91" i="18"/>
  <c r="AH107" i="18"/>
  <c r="AV111" i="18"/>
  <c r="AM102" i="18"/>
  <c r="K88" i="18"/>
  <c r="AL78" i="18"/>
  <c r="BS96" i="18"/>
  <c r="AI40" i="18"/>
  <c r="D96" i="18"/>
  <c r="AJ95" i="18"/>
  <c r="AC87" i="18"/>
  <c r="BJ86" i="18"/>
  <c r="AI60" i="18"/>
  <c r="BP110" i="18"/>
  <c r="AU67" i="18"/>
  <c r="AQ103" i="18"/>
  <c r="K60" i="18"/>
  <c r="AE75" i="18"/>
  <c r="AT104" i="18"/>
  <c r="AL72" i="18"/>
  <c r="M102" i="18"/>
  <c r="S34" i="18"/>
  <c r="D61" i="18"/>
  <c r="AJ48" i="18"/>
  <c r="AJ54" i="18"/>
  <c r="BN59" i="18"/>
  <c r="BS48" i="18"/>
  <c r="BE91" i="18"/>
  <c r="M52" i="18"/>
  <c r="O63" i="18"/>
  <c r="L97" i="18"/>
  <c r="AE109" i="18"/>
  <c r="BB77" i="18"/>
  <c r="BG105" i="18"/>
  <c r="AJ28" i="18"/>
  <c r="L94" i="18"/>
  <c r="AC12" i="18"/>
  <c r="BG18" i="18"/>
  <c r="AN42" i="18"/>
  <c r="O81" i="18"/>
  <c r="BR65" i="18"/>
  <c r="AO26" i="18"/>
  <c r="AX45" i="18"/>
  <c r="AG29" i="18"/>
  <c r="S105" i="18"/>
  <c r="AP63" i="18"/>
  <c r="C111" i="18"/>
  <c r="AJ75" i="18"/>
  <c r="H70" i="18"/>
  <c r="R41" i="18"/>
  <c r="BJ53" i="18"/>
  <c r="BP65" i="18"/>
  <c r="C107" i="18"/>
  <c r="O104" i="18"/>
  <c r="Z25" i="18"/>
  <c r="AD25" i="18" s="1"/>
  <c r="BY25" i="18" s="1"/>
  <c r="AV63" i="18"/>
  <c r="V50" i="18"/>
  <c r="AI49" i="18"/>
  <c r="AQ88" i="18"/>
  <c r="J101" i="18"/>
  <c r="X73" i="18"/>
  <c r="K95" i="18"/>
  <c r="BH102" i="18"/>
  <c r="AC108" i="18"/>
  <c r="R87" i="18"/>
  <c r="Z102" i="18"/>
  <c r="AS80" i="18"/>
  <c r="AL88" i="18"/>
  <c r="AR88" i="18" s="1"/>
  <c r="CA88" i="18" s="1"/>
  <c r="G90" i="18"/>
  <c r="AG65" i="18"/>
  <c r="AE89" i="18"/>
  <c r="M61" i="18"/>
  <c r="AT101" i="18"/>
  <c r="G109" i="18"/>
  <c r="K29" i="18"/>
  <c r="C75" i="18"/>
  <c r="AH51" i="18"/>
  <c r="X48" i="18"/>
  <c r="U35" i="18"/>
  <c r="AX17" i="18"/>
  <c r="BQ102" i="18"/>
  <c r="BD77" i="18"/>
  <c r="S28" i="18"/>
  <c r="U111" i="18"/>
  <c r="U108" i="18"/>
  <c r="D54" i="18"/>
  <c r="AQ24" i="18"/>
  <c r="AS75" i="18"/>
  <c r="H65" i="18"/>
  <c r="J100" i="18"/>
  <c r="BR54" i="18"/>
  <c r="BK101" i="18"/>
  <c r="V57" i="18"/>
  <c r="AH12" i="18"/>
  <c r="BH85" i="18"/>
  <c r="BC63" i="18"/>
  <c r="S82" i="18"/>
  <c r="Y87" i="18"/>
  <c r="AM82" i="18"/>
  <c r="U83" i="18"/>
  <c r="AF106" i="18"/>
  <c r="AO63" i="18"/>
  <c r="L65" i="18"/>
  <c r="BR36" i="18"/>
  <c r="AH39" i="18"/>
  <c r="AG34" i="18"/>
  <c r="BQ110" i="18"/>
  <c r="AQ57" i="18"/>
  <c r="E30" i="18"/>
  <c r="S26" i="18"/>
  <c r="N106" i="18"/>
  <c r="BA109" i="18"/>
  <c r="AU107" i="18"/>
  <c r="V38" i="18"/>
  <c r="AV67" i="18"/>
  <c r="BO42" i="18"/>
  <c r="AH70" i="18"/>
  <c r="T58" i="18"/>
  <c r="BQ14" i="18"/>
  <c r="AB36" i="18"/>
  <c r="D31" i="18"/>
  <c r="BS76" i="18"/>
  <c r="F91" i="18"/>
  <c r="AX96" i="18"/>
  <c r="X84" i="18"/>
  <c r="AS16" i="18"/>
  <c r="R107" i="18"/>
  <c r="AZ69" i="18"/>
  <c r="U90" i="18"/>
  <c r="Q34" i="18"/>
  <c r="L101" i="18"/>
  <c r="T41" i="18"/>
  <c r="BI87" i="18"/>
  <c r="U91" i="18"/>
  <c r="AF82" i="18"/>
  <c r="AK82" i="18" s="1"/>
  <c r="BZ82" i="18" s="1"/>
  <c r="BN40" i="18"/>
  <c r="AU91" i="18"/>
  <c r="BP90" i="18"/>
  <c r="U31" i="18"/>
  <c r="AE48" i="18"/>
  <c r="AZ25" i="18"/>
  <c r="AM106" i="18"/>
  <c r="AN99" i="18"/>
  <c r="S74" i="18"/>
  <c r="AQ100" i="18"/>
  <c r="AT66" i="18"/>
  <c r="D41" i="18"/>
  <c r="U110" i="18"/>
  <c r="AN102" i="18"/>
  <c r="BS39" i="18"/>
  <c r="AF105" i="18"/>
  <c r="AC21" i="18"/>
  <c r="H103" i="18"/>
  <c r="AQ42" i="18"/>
  <c r="AC35" i="18"/>
  <c r="AG63" i="18"/>
  <c r="AH71" i="18"/>
  <c r="AL30" i="18"/>
  <c r="O72" i="18"/>
  <c r="G48" i="18"/>
  <c r="AF48" i="18"/>
  <c r="E43" i="18"/>
  <c r="AT69" i="18"/>
  <c r="Y92" i="18"/>
  <c r="AX59" i="18"/>
  <c r="T98" i="18"/>
  <c r="AZ109" i="18"/>
  <c r="H11" i="18"/>
  <c r="BI88" i="18"/>
  <c r="BB87" i="18"/>
  <c r="AP88" i="18"/>
  <c r="G73" i="18"/>
  <c r="BJ100" i="18"/>
  <c r="F62" i="18"/>
  <c r="Y28" i="18"/>
  <c r="BK94" i="18"/>
  <c r="Z76" i="18"/>
  <c r="AN93" i="18"/>
  <c r="C6" i="18"/>
  <c r="AF61" i="18"/>
  <c r="T86" i="18"/>
  <c r="D20" i="18"/>
  <c r="BQ86" i="18"/>
  <c r="AH104" i="18"/>
  <c r="BB15" i="18"/>
  <c r="AU96" i="18"/>
  <c r="F103" i="18"/>
  <c r="BO98" i="18"/>
  <c r="Z55" i="18"/>
  <c r="AG95" i="18"/>
  <c r="AU69" i="18"/>
  <c r="BJ92" i="18"/>
  <c r="Q87" i="18"/>
  <c r="O103" i="18"/>
  <c r="BA97" i="18"/>
  <c r="BP30" i="18"/>
  <c r="AJ86" i="18"/>
  <c r="Y111" i="18"/>
  <c r="U29" i="18"/>
  <c r="W29" i="18" s="1"/>
  <c r="BX29" i="18" s="1"/>
  <c r="J19" i="18"/>
  <c r="AZ18" i="18"/>
  <c r="Q90" i="18"/>
  <c r="AG52" i="18"/>
  <c r="BS106" i="18"/>
  <c r="AS101" i="18"/>
  <c r="AV95" i="18"/>
  <c r="AX44" i="18"/>
  <c r="AI69" i="18"/>
  <c r="E24" i="18"/>
  <c r="AI65" i="18"/>
  <c r="Z36" i="18"/>
  <c r="AD36" i="18" s="1"/>
  <c r="BY36" i="18" s="1"/>
  <c r="Z106" i="18"/>
  <c r="X53" i="18"/>
  <c r="U47" i="18"/>
  <c r="BK67" i="18"/>
  <c r="AT74" i="18"/>
  <c r="Y104" i="18"/>
  <c r="D110" i="18"/>
  <c r="BD24" i="18"/>
  <c r="N77" i="18"/>
  <c r="AP105" i="18"/>
  <c r="T59" i="18"/>
  <c r="N110" i="18"/>
  <c r="BL95" i="18"/>
  <c r="BL106" i="18"/>
  <c r="AQ97" i="18"/>
  <c r="BK57" i="18"/>
  <c r="BD52" i="18"/>
  <c r="AL60" i="18"/>
  <c r="AR60" i="18" s="1"/>
  <c r="CA60" i="18" s="1"/>
  <c r="R89" i="18"/>
  <c r="BO99" i="18"/>
  <c r="AE105" i="18"/>
  <c r="BH83" i="18"/>
  <c r="AP99" i="18"/>
  <c r="BS85" i="18"/>
  <c r="H106" i="18"/>
  <c r="AH101" i="18"/>
  <c r="BE15" i="18"/>
  <c r="BN41" i="18"/>
  <c r="E105" i="18"/>
  <c r="Z110" i="18"/>
  <c r="AF108" i="18"/>
  <c r="BL104" i="18"/>
  <c r="AH86" i="18"/>
  <c r="AA47" i="18"/>
  <c r="O110" i="18"/>
  <c r="G103" i="18"/>
  <c r="E88" i="18"/>
  <c r="R28" i="18"/>
  <c r="AF59" i="18"/>
  <c r="F44" i="18"/>
  <c r="BG17" i="18"/>
  <c r="AF100" i="18"/>
  <c r="D80" i="18"/>
  <c r="R82" i="18"/>
  <c r="W82" i="18" s="1"/>
  <c r="BX82" i="18" s="1"/>
  <c r="BJ106" i="18"/>
  <c r="BO105" i="18"/>
  <c r="BO52" i="18"/>
  <c r="AA20" i="18"/>
  <c r="BN64" i="18"/>
  <c r="AC44" i="18"/>
  <c r="BD109" i="18"/>
  <c r="AG98" i="18"/>
  <c r="BQ67" i="18"/>
  <c r="BE106" i="18"/>
  <c r="T60" i="18"/>
  <c r="BN111" i="18"/>
  <c r="AS102" i="18"/>
  <c r="O101" i="18"/>
  <c r="AE70" i="18"/>
  <c r="R81" i="18"/>
  <c r="AW33" i="18"/>
  <c r="BA52" i="18"/>
  <c r="AJ81" i="18"/>
  <c r="AG87" i="18"/>
  <c r="AJ111" i="18"/>
  <c r="Y73" i="18"/>
  <c r="AA44" i="18"/>
  <c r="AV68" i="18"/>
  <c r="AJ98" i="18"/>
  <c r="AO28" i="18"/>
  <c r="Z42" i="18"/>
  <c r="AO102" i="18"/>
  <c r="AA105" i="18"/>
  <c r="AM101" i="18"/>
  <c r="BN100" i="18"/>
  <c r="AO107" i="18"/>
  <c r="AO74" i="18"/>
  <c r="G100" i="18"/>
  <c r="BG86" i="18"/>
  <c r="AT88" i="18"/>
  <c r="N54" i="18"/>
  <c r="AH97" i="18"/>
  <c r="AQ101" i="18"/>
  <c r="Q110" i="18"/>
  <c r="S80" i="18"/>
  <c r="BG98" i="18"/>
  <c r="AH83" i="18"/>
  <c r="H64" i="18"/>
  <c r="AE100" i="18"/>
  <c r="Y98" i="18"/>
  <c r="BO88" i="18"/>
  <c r="C101" i="18"/>
  <c r="BN39" i="18"/>
  <c r="Q49" i="18"/>
  <c r="F100" i="18"/>
  <c r="BK81" i="18"/>
  <c r="BC95" i="18"/>
  <c r="AQ94" i="18"/>
  <c r="AV105" i="18"/>
  <c r="AZ17" i="18"/>
  <c r="AZ80" i="18"/>
  <c r="L16" i="18"/>
  <c r="U51" i="18"/>
  <c r="BP49" i="18"/>
  <c r="N79" i="18"/>
  <c r="AW81" i="18"/>
  <c r="Q88" i="18"/>
  <c r="AT108" i="18"/>
  <c r="BO81" i="18"/>
  <c r="AH75" i="18"/>
  <c r="K48" i="18"/>
  <c r="AB106" i="18"/>
  <c r="AZ77" i="18"/>
  <c r="BQ109" i="18"/>
  <c r="U89" i="18"/>
  <c r="Y80" i="18"/>
  <c r="AD80" i="18" s="1"/>
  <c r="BY80" i="18" s="1"/>
  <c r="R50" i="18"/>
  <c r="AM39" i="18"/>
  <c r="AZ43" i="18"/>
  <c r="D94" i="18"/>
  <c r="BE73" i="18"/>
  <c r="BJ87" i="18"/>
  <c r="V94" i="18"/>
  <c r="BC62" i="18"/>
  <c r="BF62" i="18" s="1"/>
  <c r="CC62" i="18" s="1"/>
  <c r="AA98" i="18"/>
  <c r="AC60" i="18"/>
  <c r="AS104" i="18"/>
  <c r="AT95" i="18"/>
  <c r="BL17" i="18"/>
  <c r="Q47" i="18"/>
  <c r="BJ103" i="18"/>
  <c r="AH91" i="18"/>
  <c r="R58" i="18"/>
  <c r="N73" i="18"/>
  <c r="L32" i="18"/>
  <c r="AZ104" i="18"/>
  <c r="BB72" i="18"/>
  <c r="M96" i="18"/>
  <c r="S30" i="18"/>
  <c r="BI44" i="18"/>
  <c r="BN102" i="18"/>
  <c r="AJ18" i="18"/>
  <c r="AI112" i="18"/>
  <c r="BC92" i="18"/>
  <c r="V104" i="18"/>
  <c r="Z58" i="18"/>
  <c r="Z86" i="18"/>
  <c r="E81" i="18"/>
  <c r="H81" i="18"/>
  <c r="AW101" i="18"/>
  <c r="AU99" i="18"/>
  <c r="AG80" i="18"/>
  <c r="BI97" i="18"/>
  <c r="X61" i="18"/>
  <c r="BD73" i="18"/>
  <c r="BH93" i="18"/>
  <c r="AL26" i="18"/>
  <c r="AJ105" i="18"/>
  <c r="BO110" i="18"/>
  <c r="BH77" i="18"/>
  <c r="F47" i="18"/>
  <c r="O109" i="18"/>
  <c r="BH53" i="18"/>
  <c r="BE71" i="18"/>
  <c r="BB62" i="18"/>
  <c r="AH53" i="18"/>
  <c r="AM97" i="18"/>
  <c r="BS110" i="18"/>
  <c r="AV75" i="18"/>
  <c r="BQ41" i="18"/>
  <c r="K108" i="18"/>
  <c r="BI107" i="18"/>
  <c r="AH100" i="18"/>
  <c r="AW17" i="18"/>
  <c r="R64" i="18"/>
  <c r="C105" i="18"/>
  <c r="AL101" i="18"/>
  <c r="K111" i="18"/>
  <c r="L111" i="18"/>
  <c r="F93" i="18"/>
  <c r="BP103" i="18"/>
  <c r="AU103" i="18"/>
  <c r="E126" i="32"/>
  <c r="AM23" i="18"/>
  <c r="L96" i="18"/>
  <c r="U84" i="18"/>
  <c r="BC96" i="18"/>
  <c r="N47" i="18"/>
  <c r="C106" i="18"/>
  <c r="C52" i="18"/>
  <c r="AV96" i="18"/>
  <c r="AN87" i="18"/>
  <c r="Z93" i="18"/>
  <c r="J78" i="18"/>
  <c r="BG57" i="18"/>
  <c r="C5" i="18"/>
  <c r="I5" i="18" s="1"/>
  <c r="BV5" i="18" s="1"/>
  <c r="AM132" i="32" s="1"/>
  <c r="BJ65" i="18"/>
  <c r="O98" i="18"/>
  <c r="AB67" i="18"/>
  <c r="BK71" i="18"/>
  <c r="U78" i="18"/>
  <c r="AN45" i="18"/>
  <c r="S86" i="18"/>
  <c r="AZ75" i="18"/>
  <c r="BA96" i="18"/>
  <c r="E72" i="18"/>
  <c r="O37" i="18"/>
  <c r="AS96" i="18"/>
  <c r="AW52" i="18"/>
  <c r="BS73" i="18"/>
  <c r="AJ78" i="18"/>
  <c r="BK16" i="18"/>
  <c r="H107" i="18"/>
  <c r="BN104" i="18"/>
  <c r="BH72" i="18"/>
  <c r="Q64" i="18"/>
  <c r="BN63" i="18"/>
  <c r="AH95" i="18"/>
  <c r="BR43" i="18"/>
  <c r="AN55" i="18"/>
  <c r="BG96" i="18"/>
  <c r="H98" i="18"/>
  <c r="Q74" i="18"/>
  <c r="BR102" i="18"/>
  <c r="BG104" i="18"/>
  <c r="AQ63" i="18"/>
  <c r="BP16" i="18"/>
  <c r="AG90" i="18"/>
  <c r="BC97" i="18"/>
  <c r="U99" i="18"/>
  <c r="AG99" i="18"/>
  <c r="C93" i="18"/>
  <c r="H63" i="18"/>
  <c r="AX104" i="18"/>
  <c r="BC106" i="18"/>
  <c r="AN101" i="18"/>
  <c r="BL58" i="18"/>
  <c r="J102" i="18"/>
  <c r="V79" i="18"/>
  <c r="S49" i="18"/>
  <c r="BK20" i="18"/>
  <c r="BD61" i="18"/>
  <c r="BH106" i="18"/>
  <c r="Q108" i="18"/>
  <c r="L95" i="18"/>
  <c r="AN68" i="18"/>
  <c r="AI74" i="18"/>
  <c r="R53" i="18"/>
  <c r="D15" i="18"/>
  <c r="AP44" i="18"/>
  <c r="AE58" i="18"/>
  <c r="J88" i="18"/>
  <c r="BR90" i="18"/>
  <c r="AB38" i="18"/>
  <c r="U101" i="18"/>
  <c r="AS97" i="18"/>
  <c r="T26" i="18"/>
  <c r="BE72" i="18"/>
  <c r="AZ9" i="18"/>
  <c r="BF9" i="18" s="1"/>
  <c r="CC9" i="18" s="1"/>
  <c r="AF74" i="18"/>
  <c r="BN101" i="18"/>
  <c r="X104" i="18"/>
  <c r="D24" i="18"/>
  <c r="BL41" i="18"/>
  <c r="AG49" i="18"/>
  <c r="BO89" i="18"/>
  <c r="BJ51" i="18"/>
  <c r="S110" i="18"/>
  <c r="AS95" i="18"/>
  <c r="AT106" i="18"/>
  <c r="BO68" i="18"/>
  <c r="AM94" i="18"/>
  <c r="AQ105" i="18"/>
  <c r="K94" i="18"/>
  <c r="AX103" i="18"/>
  <c r="AL92" i="18"/>
  <c r="AR92" i="18" s="1"/>
  <c r="CA92" i="18" s="1"/>
  <c r="AA83" i="18"/>
  <c r="AB30" i="18"/>
  <c r="AB83" i="18"/>
  <c r="BQ75" i="18"/>
  <c r="T72" i="18"/>
  <c r="M109" i="18"/>
  <c r="BS107" i="18"/>
  <c r="AG111" i="18"/>
  <c r="K93" i="18"/>
  <c r="H104" i="18"/>
  <c r="J58" i="18"/>
  <c r="BB89" i="18"/>
  <c r="BP19" i="18"/>
  <c r="BK106" i="18"/>
  <c r="AU48" i="18"/>
  <c r="BL97" i="18"/>
  <c r="AQ90" i="18"/>
  <c r="G60" i="18"/>
  <c r="BR75" i="18"/>
  <c r="K58" i="18"/>
  <c r="AX101" i="18"/>
  <c r="X100" i="18"/>
  <c r="Q89" i="18"/>
  <c r="W89" i="18" s="1"/>
  <c r="BX89" i="18" s="1"/>
  <c r="BK95" i="18"/>
  <c r="AT102" i="18"/>
  <c r="AA84" i="18"/>
  <c r="J22" i="18"/>
  <c r="BB6" i="18"/>
  <c r="AE60" i="18"/>
  <c r="BI109" i="18"/>
  <c r="AU45" i="18"/>
  <c r="AW45" i="18"/>
  <c r="AA60" i="18"/>
  <c r="AB86" i="18"/>
  <c r="AV85" i="18"/>
  <c r="BO73" i="18"/>
  <c r="AQ104" i="18"/>
  <c r="BN5" i="18"/>
  <c r="AA15" i="18"/>
  <c r="BK100" i="18"/>
  <c r="BG93" i="18"/>
  <c r="BJ85" i="18"/>
  <c r="L51" i="18"/>
  <c r="Q72" i="18"/>
  <c r="AH28" i="18"/>
  <c r="AL108" i="18"/>
  <c r="Y106" i="18"/>
  <c r="AS100" i="18"/>
  <c r="AY100" i="18" s="1"/>
  <c r="CB100" i="18" s="1"/>
  <c r="AA64" i="18"/>
  <c r="AW102" i="18"/>
  <c r="R60" i="18"/>
  <c r="Z64" i="18"/>
  <c r="AB72" i="18"/>
  <c r="AV43" i="18"/>
  <c r="AW64" i="18"/>
  <c r="BQ93" i="18"/>
  <c r="BT93" i="18" s="1"/>
  <c r="CE93" i="18" s="1"/>
  <c r="BQ106" i="18"/>
  <c r="BB39" i="18"/>
  <c r="F25" i="18"/>
  <c r="I25" i="18" s="1"/>
  <c r="BV25" i="18" s="1"/>
  <c r="BO57" i="18"/>
  <c r="X101" i="18"/>
  <c r="AT59" i="18"/>
  <c r="AW99" i="18"/>
  <c r="G102" i="18"/>
  <c r="BD110" i="18"/>
  <c r="Z104" i="18"/>
  <c r="AN107" i="18"/>
  <c r="BE53" i="18"/>
  <c r="AT68" i="18"/>
  <c r="AC78" i="18"/>
  <c r="AJ55" i="18"/>
  <c r="H87" i="18"/>
  <c r="C91" i="18"/>
  <c r="Q105" i="18"/>
  <c r="BB53" i="18"/>
  <c r="AG101" i="18"/>
  <c r="BA61" i="18"/>
  <c r="BS100" i="18"/>
  <c r="BE105" i="18"/>
  <c r="AW32" i="18"/>
  <c r="BN78" i="18"/>
  <c r="BI39" i="18"/>
  <c r="F49" i="18"/>
  <c r="U103" i="18"/>
  <c r="BH84" i="18"/>
  <c r="D97" i="18"/>
  <c r="BB78" i="18"/>
  <c r="M103" i="18"/>
  <c r="G126" i="32"/>
  <c r="BP80" i="18"/>
  <c r="AT60" i="18"/>
  <c r="BL110" i="18"/>
  <c r="BD65" i="18"/>
  <c r="C58" i="18"/>
  <c r="V58" i="18"/>
  <c r="AC42" i="18"/>
  <c r="BO92" i="18"/>
  <c r="BB106" i="18"/>
  <c r="BG51" i="18"/>
  <c r="H105" i="18"/>
  <c r="N82" i="18"/>
  <c r="AF93" i="18"/>
  <c r="BB102" i="18"/>
  <c r="H89" i="18"/>
  <c r="AI90" i="18"/>
  <c r="AZ94" i="18"/>
  <c r="AZ105" i="18"/>
  <c r="AN104" i="18"/>
  <c r="Q100" i="18"/>
  <c r="O55" i="18"/>
  <c r="BC70" i="18"/>
  <c r="BE92" i="18"/>
  <c r="AN106" i="18"/>
  <c r="V71" i="18"/>
  <c r="Y84" i="18"/>
  <c r="AG89" i="18"/>
  <c r="BN79" i="18"/>
  <c r="AM78" i="18"/>
  <c r="R98" i="18"/>
  <c r="AU58" i="18"/>
  <c r="AF73" i="18"/>
  <c r="AF112" i="18"/>
  <c r="AJ103" i="18"/>
  <c r="BD33" i="18"/>
  <c r="AA70" i="18"/>
  <c r="AW55" i="18"/>
  <c r="M53" i="18"/>
  <c r="AB97" i="18"/>
  <c r="BC23" i="18"/>
  <c r="BP45" i="18"/>
  <c r="BG76" i="18"/>
  <c r="BG66" i="18"/>
  <c r="E93" i="18"/>
  <c r="R12" i="18"/>
  <c r="W12" i="18" s="1"/>
  <c r="BX12" i="18" s="1"/>
  <c r="BH105" i="18"/>
  <c r="AU70" i="18"/>
  <c r="AY70" i="18" s="1"/>
  <c r="CB70" i="18" s="1"/>
  <c r="Z87" i="18"/>
  <c r="O86" i="18"/>
  <c r="AF96" i="18"/>
  <c r="C51" i="18"/>
  <c r="F50" i="18"/>
  <c r="E111" i="18"/>
  <c r="Y21" i="18"/>
  <c r="AM71" i="18"/>
  <c r="BJ71" i="18"/>
  <c r="BA83" i="18"/>
  <c r="R77" i="18"/>
  <c r="J30" i="18"/>
  <c r="AJ65" i="18"/>
  <c r="AI38" i="18"/>
  <c r="N111" i="18"/>
  <c r="BJ99" i="18"/>
  <c r="J75" i="18"/>
  <c r="BO22" i="18"/>
  <c r="AB90" i="18"/>
  <c r="AM79" i="18"/>
  <c r="BR29" i="18"/>
  <c r="T28" i="18"/>
  <c r="AN44" i="18"/>
  <c r="AM49" i="18"/>
  <c r="AR49" i="18" s="1"/>
  <c r="CA49" i="18" s="1"/>
  <c r="AU82" i="18"/>
  <c r="H49" i="18"/>
  <c r="AG58" i="18"/>
  <c r="BP85" i="18"/>
  <c r="F39" i="18"/>
  <c r="E32" i="18"/>
  <c r="M99" i="18"/>
  <c r="AB63" i="18"/>
  <c r="AH74" i="18"/>
  <c r="V5" i="18"/>
  <c r="AL82" i="18"/>
  <c r="K56" i="18"/>
  <c r="Z101" i="18"/>
  <c r="F98" i="18"/>
  <c r="BP63" i="18"/>
  <c r="BS56" i="18"/>
  <c r="BO54" i="18"/>
  <c r="AB89" i="18"/>
  <c r="J111" i="18"/>
  <c r="Z71" i="18"/>
  <c r="BQ105" i="18"/>
  <c r="AB94" i="18"/>
  <c r="Q38" i="18"/>
  <c r="BQ35" i="18"/>
  <c r="BE108" i="18"/>
  <c r="BD95" i="18"/>
  <c r="S84" i="18"/>
  <c r="BB111" i="18"/>
  <c r="C110" i="18"/>
  <c r="AT78" i="18"/>
  <c r="AL105" i="18"/>
  <c r="E39" i="18"/>
  <c r="BO48" i="18"/>
  <c r="BH65" i="18"/>
  <c r="AS19" i="18"/>
  <c r="AI92" i="18"/>
  <c r="BL62" i="18"/>
  <c r="S85" i="18"/>
  <c r="AM54" i="18"/>
  <c r="AM44" i="18"/>
  <c r="R21" i="18"/>
  <c r="AA74" i="18"/>
  <c r="BJ108" i="18"/>
  <c r="AX106" i="18"/>
  <c r="AZ100" i="18"/>
  <c r="K82" i="18"/>
  <c r="M56" i="18"/>
  <c r="BD28" i="18"/>
  <c r="AW103" i="18"/>
  <c r="AH76" i="18"/>
  <c r="AW106" i="18"/>
  <c r="BC69" i="18"/>
  <c r="V70" i="18"/>
  <c r="AI63" i="18"/>
  <c r="U104" i="18"/>
  <c r="BP57" i="18"/>
  <c r="AT47" i="18"/>
  <c r="AO47" i="18"/>
  <c r="AT98" i="18"/>
  <c r="BA107" i="18"/>
  <c r="X56" i="18"/>
  <c r="AN39" i="18"/>
  <c r="BR76" i="18"/>
  <c r="T84" i="18"/>
  <c r="AS108" i="18"/>
  <c r="BD55" i="18"/>
  <c r="K91" i="18"/>
  <c r="AJ37" i="18"/>
  <c r="AZ88" i="18"/>
  <c r="AF88" i="18"/>
  <c r="J45" i="18"/>
  <c r="BP70" i="18"/>
  <c r="BT70" i="18" s="1"/>
  <c r="CE70" i="18" s="1"/>
  <c r="Y50" i="18"/>
  <c r="Y51" i="18"/>
  <c r="BQ73" i="18"/>
  <c r="J105" i="18"/>
  <c r="AW50" i="18"/>
  <c r="AN103" i="18"/>
  <c r="AR103" i="18" s="1"/>
  <c r="CA103" i="18" s="1"/>
  <c r="CY115" i="18" s="1"/>
  <c r="AY115" i="23" s="1"/>
  <c r="K52" i="18"/>
  <c r="X111" i="18"/>
  <c r="T51" i="18"/>
  <c r="AS62" i="18"/>
  <c r="E95" i="18"/>
  <c r="C64" i="18"/>
  <c r="BB103" i="18"/>
  <c r="AF104" i="18"/>
  <c r="V80" i="18"/>
  <c r="AV69" i="18"/>
  <c r="BG101" i="18"/>
  <c r="AV58" i="18"/>
  <c r="AG110" i="18"/>
  <c r="M106" i="18"/>
  <c r="BQ101" i="18"/>
  <c r="AV101" i="18"/>
  <c r="BQ107" i="18"/>
  <c r="AX78" i="18"/>
  <c r="N105" i="18"/>
  <c r="BI51" i="18"/>
  <c r="AW43" i="18"/>
  <c r="D47" i="18"/>
  <c r="Y105" i="18"/>
  <c r="Z14" i="18"/>
  <c r="AH92" i="18"/>
  <c r="BN86" i="18"/>
  <c r="U100" i="18"/>
  <c r="BR95" i="18"/>
  <c r="AS69" i="18"/>
  <c r="BP10" i="18"/>
  <c r="AZ86" i="18"/>
  <c r="S45" i="18"/>
  <c r="AO45" i="18"/>
  <c r="BG35" i="18"/>
  <c r="Q106" i="18"/>
  <c r="N63" i="18"/>
  <c r="BL96" i="18"/>
  <c r="BE99" i="18"/>
  <c r="U68" i="18"/>
  <c r="S111" i="18"/>
  <c r="BC101" i="18"/>
  <c r="R86" i="18"/>
  <c r="H94" i="18"/>
  <c r="Z77" i="18"/>
  <c r="AV12" i="18"/>
  <c r="BS60" i="18"/>
  <c r="F66" i="18"/>
  <c r="AS103" i="18"/>
  <c r="AG106" i="18"/>
  <c r="BK69" i="18"/>
  <c r="AA106" i="18"/>
  <c r="R44" i="18"/>
  <c r="U16" i="18"/>
  <c r="BS19" i="18"/>
  <c r="AJ84" i="18"/>
  <c r="N100" i="18"/>
  <c r="BP98" i="18"/>
  <c r="Q104" i="18"/>
  <c r="E82" i="18"/>
  <c r="AX42" i="18"/>
  <c r="T109" i="18"/>
  <c r="AI84" i="18"/>
  <c r="AA55" i="18"/>
  <c r="O54" i="18"/>
  <c r="P54" i="18" s="1"/>
  <c r="BW54" i="18" s="1"/>
  <c r="AH52" i="18"/>
  <c r="BJ81" i="18"/>
  <c r="BN89" i="18"/>
  <c r="AE107" i="18"/>
  <c r="D86" i="18"/>
  <c r="L44" i="18"/>
  <c r="T102" i="18"/>
  <c r="BI77" i="18"/>
  <c r="M108" i="18"/>
  <c r="AC105" i="18"/>
  <c r="BJ40" i="18"/>
  <c r="V68" i="18"/>
  <c r="BI20" i="18"/>
  <c r="J86" i="18"/>
  <c r="BD20" i="18"/>
  <c r="Z79" i="18"/>
  <c r="AF95" i="18"/>
  <c r="D107" i="18"/>
  <c r="S59" i="18"/>
  <c r="AE19" i="18"/>
  <c r="BO62" i="18"/>
  <c r="BB107" i="18"/>
  <c r="BH11" i="18"/>
  <c r="AP16" i="18"/>
  <c r="BR107" i="18"/>
  <c r="BP106" i="18"/>
  <c r="BT106" i="18" s="1"/>
  <c r="CE106" i="18" s="1"/>
  <c r="DC118" i="18" s="1"/>
  <c r="AO104" i="18"/>
  <c r="N93" i="18"/>
  <c r="BQ56" i="18"/>
  <c r="AB50" i="18"/>
  <c r="BI48" i="18"/>
  <c r="BH26" i="18"/>
  <c r="Z31" i="18"/>
  <c r="Z65" i="18"/>
  <c r="O62" i="18"/>
  <c r="BR81" i="18"/>
  <c r="T46" i="18"/>
  <c r="BO111" i="18"/>
  <c r="BB104" i="18"/>
  <c r="U106" i="18"/>
  <c r="AP67" i="18"/>
  <c r="BG56" i="18"/>
  <c r="BM56" i="18" s="1"/>
  <c r="CD56" i="18" s="1"/>
  <c r="AT44" i="18"/>
  <c r="BL105" i="18"/>
  <c r="Q93" i="18"/>
  <c r="BA69" i="18"/>
  <c r="M43" i="18"/>
  <c r="AN48" i="18"/>
  <c r="BP8" i="18"/>
  <c r="F86" i="18"/>
  <c r="BK31" i="18"/>
  <c r="AB110" i="18"/>
  <c r="AX98" i="18"/>
  <c r="D34" i="18"/>
  <c r="BS80" i="18"/>
  <c r="BO61" i="18"/>
  <c r="AU97" i="18"/>
  <c r="Z109" i="18"/>
  <c r="BR96" i="18"/>
  <c r="AJ73" i="18"/>
  <c r="BP105" i="18"/>
  <c r="H36" i="18"/>
  <c r="M55" i="18"/>
  <c r="T37" i="18"/>
  <c r="BG108" i="18"/>
  <c r="AC77" i="18"/>
  <c r="BK97" i="18"/>
  <c r="O105" i="18"/>
  <c r="BC109" i="18"/>
  <c r="BJ102" i="18"/>
  <c r="AL111" i="18"/>
  <c r="BH25" i="18"/>
  <c r="G95" i="18"/>
  <c r="AB15" i="18"/>
  <c r="AT65" i="18"/>
  <c r="E75" i="18"/>
  <c r="F111" i="18"/>
  <c r="BH32" i="18"/>
  <c r="AS65" i="18"/>
  <c r="U109" i="18"/>
  <c r="BS91" i="18"/>
  <c r="BH41" i="18"/>
  <c r="BB24" i="18"/>
  <c r="AG97" i="18"/>
  <c r="BD98" i="18"/>
  <c r="BF98" i="18" s="1"/>
  <c r="CC98" i="18" s="1"/>
  <c r="G61" i="18"/>
  <c r="BI96" i="18"/>
  <c r="D108" i="18"/>
  <c r="I108" i="18" s="1"/>
  <c r="BV108" i="18" s="1"/>
  <c r="BR59" i="18"/>
  <c r="AG73" i="18"/>
  <c r="AW84" i="18"/>
  <c r="AB52" i="18"/>
  <c r="H73" i="18"/>
  <c r="AZ85" i="18"/>
  <c r="Z52" i="18"/>
  <c r="F63" i="18"/>
  <c r="AE94" i="18"/>
  <c r="BN87" i="18"/>
  <c r="BN90" i="18"/>
  <c r="AG83" i="18"/>
  <c r="M110" i="18"/>
  <c r="AJ15" i="18"/>
  <c r="BJ88" i="18"/>
  <c r="S91" i="18"/>
  <c r="BB88" i="18"/>
  <c r="BA105" i="18"/>
  <c r="BK102" i="18"/>
  <c r="X86" i="18"/>
  <c r="Z50" i="18"/>
  <c r="BA73" i="18"/>
  <c r="AW36" i="18"/>
  <c r="AE16" i="18"/>
  <c r="BI100" i="18"/>
  <c r="BL84" i="18"/>
  <c r="BR44" i="18"/>
  <c r="BJ47" i="18"/>
  <c r="BH89" i="18"/>
  <c r="Y26" i="18"/>
  <c r="Y89" i="18"/>
  <c r="BN38" i="18"/>
  <c r="BO95" i="18"/>
  <c r="BE86" i="18"/>
  <c r="BF86" i="18" s="1"/>
  <c r="CC86" i="18" s="1"/>
  <c r="AW72" i="18"/>
  <c r="V81" i="18"/>
  <c r="X35" i="18"/>
  <c r="D109" i="18"/>
  <c r="M107" i="18"/>
  <c r="BH96" i="18"/>
  <c r="H97" i="18"/>
  <c r="Y66" i="18"/>
  <c r="AD66" i="18" s="1"/>
  <c r="BY66" i="18" s="1"/>
  <c r="BP66" i="18"/>
  <c r="E77" i="18"/>
  <c r="BG103" i="18"/>
  <c r="S108" i="18"/>
  <c r="AZ97" i="18"/>
  <c r="BG95" i="18"/>
  <c r="Z105" i="18"/>
  <c r="X62" i="18"/>
  <c r="AD62" i="18" s="1"/>
  <c r="BY62" i="18" s="1"/>
  <c r="AO59" i="18"/>
  <c r="T63" i="18"/>
  <c r="BB99" i="18"/>
  <c r="AD59" i="18"/>
  <c r="BY59" i="18" s="1"/>
  <c r="BM68" i="18"/>
  <c r="CD68" i="18" s="1"/>
  <c r="AR68" i="18"/>
  <c r="CA68" i="18" s="1"/>
  <c r="W32" i="18"/>
  <c r="BX32" i="18" s="1"/>
  <c r="AR50" i="18"/>
  <c r="CA50" i="18" s="1"/>
  <c r="AY17" i="18"/>
  <c r="CB17" i="18" s="1"/>
  <c r="AD82" i="18"/>
  <c r="BY82" i="18" s="1"/>
  <c r="BM37" i="18"/>
  <c r="CD37" i="18" s="1"/>
  <c r="AK39" i="18"/>
  <c r="BZ39" i="18" s="1"/>
  <c r="AY76" i="18"/>
  <c r="CB76" i="18" s="1"/>
  <c r="BT30" i="18"/>
  <c r="CE30" i="18" s="1"/>
  <c r="AR90" i="18"/>
  <c r="CA90" i="18" s="1"/>
  <c r="I15" i="18"/>
  <c r="BV15" i="18" s="1"/>
  <c r="W61" i="18"/>
  <c r="BX61" i="18" s="1"/>
  <c r="BT17" i="18"/>
  <c r="CE17" i="18" s="1"/>
  <c r="P98" i="18"/>
  <c r="BW98" i="18" s="1"/>
  <c r="I17" i="18"/>
  <c r="BV17" i="18" s="1"/>
  <c r="BM64" i="18"/>
  <c r="CD64" i="18" s="1"/>
  <c r="BF10" i="18"/>
  <c r="CC10" i="18" s="1"/>
  <c r="I35" i="18"/>
  <c r="BV35" i="18" s="1"/>
  <c r="I26" i="18"/>
  <c r="BV26" i="18" s="1"/>
  <c r="AK69" i="18"/>
  <c r="BZ69" i="18" s="1"/>
  <c r="X9" i="37"/>
  <c r="Y8" i="37"/>
  <c r="H31" i="36"/>
  <c r="D14" i="36"/>
  <c r="BT84" i="18" l="1"/>
  <c r="CE84" i="18" s="1"/>
  <c r="V110" i="26"/>
  <c r="X111" i="33" s="1"/>
  <c r="BT105" i="18"/>
  <c r="CE105" i="18" s="1"/>
  <c r="DC117" i="18" s="1"/>
  <c r="BF87" i="18"/>
  <c r="CC87" i="18" s="1"/>
  <c r="BT27" i="18"/>
  <c r="CE27" i="18" s="1"/>
  <c r="BM41" i="18"/>
  <c r="CD41" i="18" s="1"/>
  <c r="BT57" i="18"/>
  <c r="CE57" i="18" s="1"/>
  <c r="W100" i="18"/>
  <c r="BX100" i="18" s="1"/>
  <c r="W21" i="18"/>
  <c r="BX21" i="18" s="1"/>
  <c r="E117" i="20"/>
  <c r="BC118" i="23"/>
  <c r="P11" i="18"/>
  <c r="BW11" i="18" s="1"/>
  <c r="AY68" i="18"/>
  <c r="CB68" i="18" s="1"/>
  <c r="BT101" i="18"/>
  <c r="CE101" i="18" s="1"/>
  <c r="DC113" i="18" s="1"/>
  <c r="BC113" i="23" s="1"/>
  <c r="BT37" i="18"/>
  <c r="CE37" i="18" s="1"/>
  <c r="BM38" i="18"/>
  <c r="CD38" i="18" s="1"/>
  <c r="AR12" i="18"/>
  <c r="CA12" i="18" s="1"/>
  <c r="P89" i="18"/>
  <c r="BW89" i="18" s="1"/>
  <c r="AY63" i="18"/>
  <c r="CB63" i="18" s="1"/>
  <c r="I8" i="18"/>
  <c r="BV8" i="18" s="1"/>
  <c r="P49" i="18"/>
  <c r="BW49" i="18" s="1"/>
  <c r="AD75" i="18"/>
  <c r="BY75" i="18" s="1"/>
  <c r="AK20" i="18"/>
  <c r="BZ20" i="18" s="1"/>
  <c r="W53" i="18"/>
  <c r="BX53" i="18" s="1"/>
  <c r="AR97" i="18"/>
  <c r="CA97" i="18" s="1"/>
  <c r="AD102" i="18"/>
  <c r="BY102" i="18" s="1"/>
  <c r="CW114" i="18" s="1"/>
  <c r="AW114" i="23" s="1"/>
  <c r="BM82" i="18"/>
  <c r="CD82" i="18" s="1"/>
  <c r="BM60" i="18"/>
  <c r="CD60" i="18" s="1"/>
  <c r="P34" i="18"/>
  <c r="BW34" i="18" s="1"/>
  <c r="AD73" i="18"/>
  <c r="BY73" i="18" s="1"/>
  <c r="P102" i="18"/>
  <c r="BW102" i="18" s="1"/>
  <c r="CU114" i="18" s="1"/>
  <c r="AU114" i="23" s="1"/>
  <c r="AR74" i="18"/>
  <c r="CA74" i="18" s="1"/>
  <c r="W99" i="18"/>
  <c r="BX99" i="18" s="1"/>
  <c r="AD43" i="18"/>
  <c r="BY43" i="18" s="1"/>
  <c r="AD7" i="18"/>
  <c r="BY7" i="18" s="1"/>
  <c r="P46" i="18"/>
  <c r="BW46" i="18" s="1"/>
  <c r="P21" i="18"/>
  <c r="BW21" i="18" s="1"/>
  <c r="BM62" i="18"/>
  <c r="CD62" i="18" s="1"/>
  <c r="W62" i="18"/>
  <c r="BX62" i="18" s="1"/>
  <c r="P39" i="18"/>
  <c r="BW39" i="18" s="1"/>
  <c r="AK48" i="18"/>
  <c r="BZ48" i="18" s="1"/>
  <c r="AK26" i="18"/>
  <c r="BZ26" i="18" s="1"/>
  <c r="BM19" i="18"/>
  <c r="CD19" i="18" s="1"/>
  <c r="BF16" i="18"/>
  <c r="CC16" i="18" s="1"/>
  <c r="AK11" i="18"/>
  <c r="BZ11" i="18" s="1"/>
  <c r="BM65" i="18"/>
  <c r="CD65" i="18" s="1"/>
  <c r="P36" i="18"/>
  <c r="BW36" i="18" s="1"/>
  <c r="BM88" i="18"/>
  <c r="CD88" i="18" s="1"/>
  <c r="P20" i="18"/>
  <c r="BW20" i="18" s="1"/>
  <c r="AD51" i="18"/>
  <c r="BY51" i="18" s="1"/>
  <c r="W7" i="18"/>
  <c r="BX7" i="18" s="1"/>
  <c r="AR7" i="18"/>
  <c r="CA7" i="18" s="1"/>
  <c r="AY11" i="18"/>
  <c r="CB11" i="18" s="1"/>
  <c r="P41" i="18"/>
  <c r="BW41" i="18" s="1"/>
  <c r="AK64" i="18"/>
  <c r="BZ64" i="18" s="1"/>
  <c r="AR22" i="18"/>
  <c r="CA22" i="18" s="1"/>
  <c r="AD105" i="18"/>
  <c r="BY105" i="18" s="1"/>
  <c r="CW117" i="18" s="1"/>
  <c r="AW117" i="23" s="1"/>
  <c r="W104" i="18"/>
  <c r="BX104" i="18" s="1"/>
  <c r="CV116" i="18" s="1"/>
  <c r="AV116" i="23" s="1"/>
  <c r="BT86" i="18"/>
  <c r="CE86" i="18" s="1"/>
  <c r="AD111" i="18"/>
  <c r="BY111" i="18" s="1"/>
  <c r="CK112" i="18" s="1"/>
  <c r="P112" i="23" s="1"/>
  <c r="BM99" i="18"/>
  <c r="CD99" i="18" s="1"/>
  <c r="BF92" i="18"/>
  <c r="CC92" i="18" s="1"/>
  <c r="AY45" i="18"/>
  <c r="CB45" i="18" s="1"/>
  <c r="BM93" i="18"/>
  <c r="CD93" i="18" s="1"/>
  <c r="BF59" i="18"/>
  <c r="CC59" i="18" s="1"/>
  <c r="AK71" i="18"/>
  <c r="BZ71" i="18" s="1"/>
  <c r="P55" i="18"/>
  <c r="BW55" i="18" s="1"/>
  <c r="P57" i="18"/>
  <c r="BW57" i="18" s="1"/>
  <c r="AK60" i="18"/>
  <c r="BZ60" i="18" s="1"/>
  <c r="BM21" i="18"/>
  <c r="CD21" i="18" s="1"/>
  <c r="I57" i="18"/>
  <c r="BV57" i="18" s="1"/>
  <c r="AK47" i="18"/>
  <c r="BZ47" i="18" s="1"/>
  <c r="W33" i="18"/>
  <c r="BX33" i="18" s="1"/>
  <c r="BF89" i="18"/>
  <c r="CC89" i="18" s="1"/>
  <c r="W37" i="18"/>
  <c r="BX37" i="18" s="1"/>
  <c r="AK97" i="18"/>
  <c r="BZ97" i="18" s="1"/>
  <c r="AY65" i="18"/>
  <c r="CB65" i="18" s="1"/>
  <c r="AK44" i="18"/>
  <c r="BZ44" i="18" s="1"/>
  <c r="AY101" i="18"/>
  <c r="CB101" i="18" s="1"/>
  <c r="CZ113" i="18" s="1"/>
  <c r="AZ113" i="23" s="1"/>
  <c r="BT100" i="18"/>
  <c r="CE100" i="18" s="1"/>
  <c r="DC112" i="18" s="1"/>
  <c r="BC112" i="23" s="1"/>
  <c r="P38" i="18"/>
  <c r="BW38" i="18" s="1"/>
  <c r="BF29" i="18"/>
  <c r="CC29" i="18" s="1"/>
  <c r="BF83" i="18"/>
  <c r="CC83" i="18" s="1"/>
  <c r="W18" i="18"/>
  <c r="BX18" i="18" s="1"/>
  <c r="W47" i="18"/>
  <c r="BX47" i="18" s="1"/>
  <c r="I70" i="18"/>
  <c r="BV70" i="18" s="1"/>
  <c r="AD32" i="18"/>
  <c r="BY32" i="18" s="1"/>
  <c r="BT87" i="18"/>
  <c r="CE87" i="18" s="1"/>
  <c r="AD15" i="18"/>
  <c r="BY15" i="18" s="1"/>
  <c r="AD65" i="18"/>
  <c r="BY65" i="18" s="1"/>
  <c r="I107" i="18"/>
  <c r="BV107" i="18" s="1"/>
  <c r="W86" i="18"/>
  <c r="BX86" i="18" s="1"/>
  <c r="BM35" i="18"/>
  <c r="CD35" i="18" s="1"/>
  <c r="I39" i="18"/>
  <c r="BV39" i="18" s="1"/>
  <c r="BT35" i="18"/>
  <c r="CE35" i="18" s="1"/>
  <c r="AD97" i="18"/>
  <c r="BY97" i="18" s="1"/>
  <c r="AY58" i="18"/>
  <c r="CB58" i="18" s="1"/>
  <c r="AY32" i="18"/>
  <c r="CB32" i="18" s="1"/>
  <c r="P88" i="18"/>
  <c r="BW88" i="18" s="1"/>
  <c r="AR101" i="18"/>
  <c r="CA101" i="18" s="1"/>
  <c r="CY113" i="18" s="1"/>
  <c r="AY113" i="23" s="1"/>
  <c r="AR55" i="18"/>
  <c r="CA55" i="18" s="1"/>
  <c r="BF75" i="18"/>
  <c r="CC75" i="18" s="1"/>
  <c r="BF71" i="18"/>
  <c r="CC71" i="18" s="1"/>
  <c r="BM44" i="18"/>
  <c r="CD44" i="18" s="1"/>
  <c r="AY108" i="18"/>
  <c r="CB108" i="18" s="1"/>
  <c r="BF17" i="18"/>
  <c r="CC17" i="18" s="1"/>
  <c r="AK98" i="18"/>
  <c r="BZ98" i="18" s="1"/>
  <c r="BT41" i="18"/>
  <c r="CE41" i="18" s="1"/>
  <c r="BT99" i="18"/>
  <c r="CE99" i="18" s="1"/>
  <c r="BM67" i="18"/>
  <c r="CD67" i="18" s="1"/>
  <c r="AD28" i="18"/>
  <c r="BY28" i="18" s="1"/>
  <c r="P72" i="18"/>
  <c r="BW72" i="18" s="1"/>
  <c r="BT14" i="18"/>
  <c r="CE14" i="18" s="1"/>
  <c r="BF90" i="18"/>
  <c r="CC90" i="18" s="1"/>
  <c r="P14" i="18"/>
  <c r="BW14" i="18" s="1"/>
  <c r="AK31" i="18"/>
  <c r="BZ31" i="18" s="1"/>
  <c r="AD85" i="18"/>
  <c r="BY85" i="18" s="1"/>
  <c r="BT108" i="18"/>
  <c r="CE108" i="18" s="1"/>
  <c r="P23" i="18"/>
  <c r="BW23" i="18" s="1"/>
  <c r="P84" i="18"/>
  <c r="BW84" i="18" s="1"/>
  <c r="AD81" i="18"/>
  <c r="BY81" i="18" s="1"/>
  <c r="AR38" i="18"/>
  <c r="CA38" i="18" s="1"/>
  <c r="I13" i="18"/>
  <c r="BV13" i="18" s="1"/>
  <c r="AR14" i="18"/>
  <c r="CA14" i="18" s="1"/>
  <c r="BM84" i="18"/>
  <c r="CD84" i="18" s="1"/>
  <c r="AK73" i="18"/>
  <c r="BZ73" i="18" s="1"/>
  <c r="BM69" i="18"/>
  <c r="CD69" i="18" s="1"/>
  <c r="AR44" i="18"/>
  <c r="CA44" i="18" s="1"/>
  <c r="AD63" i="18"/>
  <c r="BY63" i="18" s="1"/>
  <c r="AK106" i="18"/>
  <c r="BZ106" i="18" s="1"/>
  <c r="CX118" i="18" s="1"/>
  <c r="AX118" i="23" s="1"/>
  <c r="BF101" i="18"/>
  <c r="CC101" i="18" s="1"/>
  <c r="DA113" i="18" s="1"/>
  <c r="BA113" i="23" s="1"/>
  <c r="AR45" i="18"/>
  <c r="CA45" i="18" s="1"/>
  <c r="P52" i="18"/>
  <c r="BW52" i="18" s="1"/>
  <c r="AR54" i="18"/>
  <c r="CA54" i="18" s="1"/>
  <c r="BF78" i="18"/>
  <c r="CC78" i="18" s="1"/>
  <c r="BT43" i="18"/>
  <c r="CE43" i="18" s="1"/>
  <c r="AK12" i="18"/>
  <c r="BZ12" i="18" s="1"/>
  <c r="AR56" i="18"/>
  <c r="CA56" i="18" s="1"/>
  <c r="BM43" i="18"/>
  <c r="CD43" i="18" s="1"/>
  <c r="AD46" i="18"/>
  <c r="BY46" i="18" s="1"/>
  <c r="AK35" i="18"/>
  <c r="BZ35" i="18" s="1"/>
  <c r="BF31" i="18"/>
  <c r="CC31" i="18" s="1"/>
  <c r="I36" i="18"/>
  <c r="BV36" i="18" s="1"/>
  <c r="P86" i="18"/>
  <c r="BW86" i="18" s="1"/>
  <c r="AK84" i="18"/>
  <c r="BZ84" i="18" s="1"/>
  <c r="P30" i="18"/>
  <c r="BW30" i="18" s="1"/>
  <c r="BM66" i="18"/>
  <c r="CD66" i="18" s="1"/>
  <c r="AR87" i="18"/>
  <c r="CA87" i="18" s="1"/>
  <c r="AK41" i="18"/>
  <c r="BZ41" i="18" s="1"/>
  <c r="BT55" i="18"/>
  <c r="CE55" i="18" s="1"/>
  <c r="BF7" i="18"/>
  <c r="CC7" i="18" s="1"/>
  <c r="AD35" i="18"/>
  <c r="BY35" i="18" s="1"/>
  <c r="W109" i="18"/>
  <c r="BX109" i="18" s="1"/>
  <c r="AY12" i="18"/>
  <c r="CB12" i="18" s="1"/>
  <c r="AY43" i="18"/>
  <c r="CB43" i="18" s="1"/>
  <c r="AK96" i="18"/>
  <c r="BZ96" i="18" s="1"/>
  <c r="I24" i="18"/>
  <c r="BV24" i="18" s="1"/>
  <c r="W79" i="18"/>
  <c r="BX79" i="18" s="1"/>
  <c r="P32" i="18"/>
  <c r="BW32" i="18" s="1"/>
  <c r="AK59" i="18"/>
  <c r="BZ59" i="18" s="1"/>
  <c r="P83" i="18"/>
  <c r="BW83" i="18" s="1"/>
  <c r="AY29" i="18"/>
  <c r="CB29" i="18" s="1"/>
  <c r="AY46" i="18"/>
  <c r="CB46" i="18" s="1"/>
  <c r="AR17" i="18"/>
  <c r="CA17" i="18" s="1"/>
  <c r="P59" i="18"/>
  <c r="BW59" i="18" s="1"/>
  <c r="W63" i="18"/>
  <c r="BX63" i="18" s="1"/>
  <c r="I75" i="18"/>
  <c r="BV75" i="18" s="1"/>
  <c r="AK76" i="18"/>
  <c r="BZ76" i="18" s="1"/>
  <c r="BM39" i="18"/>
  <c r="CD39" i="18" s="1"/>
  <c r="I52" i="18"/>
  <c r="BV52" i="18" s="1"/>
  <c r="AY82" i="18"/>
  <c r="CB82" i="18" s="1"/>
  <c r="BM85" i="18"/>
  <c r="CD85" i="18" s="1"/>
  <c r="BM79" i="18"/>
  <c r="CD79" i="18" s="1"/>
  <c r="BT73" i="18"/>
  <c r="CE73" i="18" s="1"/>
  <c r="AK75" i="18"/>
  <c r="BZ75" i="18" s="1"/>
  <c r="W111" i="18"/>
  <c r="BX111" i="18" s="1"/>
  <c r="P67" i="18"/>
  <c r="BW67" i="18" s="1"/>
  <c r="I99" i="18"/>
  <c r="BV99" i="18" s="1"/>
  <c r="W87" i="18"/>
  <c r="BX87" i="18" s="1"/>
  <c r="AD79" i="18"/>
  <c r="BY79" i="18" s="1"/>
  <c r="AD17" i="18"/>
  <c r="BY17" i="18" s="1"/>
  <c r="BT5" i="18"/>
  <c r="CE5" i="18" s="1"/>
  <c r="W44" i="18"/>
  <c r="BX44" i="18" s="1"/>
  <c r="W23" i="18"/>
  <c r="BX23" i="18" s="1"/>
  <c r="BF20" i="18"/>
  <c r="CC20" i="18" s="1"/>
  <c r="BM75" i="18"/>
  <c r="CD75" i="18" s="1"/>
  <c r="AD12" i="18"/>
  <c r="BY12" i="18" s="1"/>
  <c r="I62" i="18"/>
  <c r="BV62" i="18" s="1"/>
  <c r="BT83" i="18"/>
  <c r="CE83" i="18" s="1"/>
  <c r="I73" i="18"/>
  <c r="BV73" i="18" s="1"/>
  <c r="BT51" i="18"/>
  <c r="CE51" i="18" s="1"/>
  <c r="AR110" i="18"/>
  <c r="CA110" i="18" s="1"/>
  <c r="P60" i="18"/>
  <c r="BW60" i="18" s="1"/>
  <c r="AY22" i="18"/>
  <c r="CB22" i="18" s="1"/>
  <c r="BF66" i="18"/>
  <c r="CC66" i="18" s="1"/>
  <c r="AY112" i="18"/>
  <c r="CB112" i="18" s="1"/>
  <c r="E112" i="37" s="1"/>
  <c r="L113" i="37" s="1"/>
  <c r="BF26" i="18"/>
  <c r="CC26" i="18" s="1"/>
  <c r="W84" i="18"/>
  <c r="BX84" i="18" s="1"/>
  <c r="AD42" i="18"/>
  <c r="BY42" i="18" s="1"/>
  <c r="AR107" i="18"/>
  <c r="CA107" i="18" s="1"/>
  <c r="P110" i="18"/>
  <c r="BW110" i="18" s="1"/>
  <c r="BF109" i="18"/>
  <c r="CC109" i="18" s="1"/>
  <c r="AK105" i="18"/>
  <c r="BZ105" i="18" s="1"/>
  <c r="CX117" i="18" s="1"/>
  <c r="AX117" i="23" s="1"/>
  <c r="AR99" i="18"/>
  <c r="CA99" i="18" s="1"/>
  <c r="W107" i="18"/>
  <c r="BX107" i="18" s="1"/>
  <c r="P65" i="18"/>
  <c r="BW65" i="18" s="1"/>
  <c r="W35" i="18"/>
  <c r="BX35" i="18" s="1"/>
  <c r="AR42" i="18"/>
  <c r="CA42" i="18" s="1"/>
  <c r="P97" i="18"/>
  <c r="BW97" i="18" s="1"/>
  <c r="AR35" i="18"/>
  <c r="CA35" i="18" s="1"/>
  <c r="I37" i="18"/>
  <c r="BV37" i="18" s="1"/>
  <c r="I83" i="18"/>
  <c r="BV83" i="18" s="1"/>
  <c r="BM86" i="18"/>
  <c r="CD86" i="18" s="1"/>
  <c r="BF8" i="18"/>
  <c r="CC8" i="18" s="1"/>
  <c r="AY93" i="18"/>
  <c r="CB93" i="18" s="1"/>
  <c r="AR51" i="18"/>
  <c r="CA51" i="18" s="1"/>
  <c r="P28" i="18"/>
  <c r="BW28" i="18" s="1"/>
  <c r="I84" i="18"/>
  <c r="BV84" i="18" s="1"/>
  <c r="AR65" i="18"/>
  <c r="CA65" i="18" s="1"/>
  <c r="W17" i="18"/>
  <c r="BX17" i="18" s="1"/>
  <c r="P13" i="18"/>
  <c r="BW13" i="18" s="1"/>
  <c r="BM46" i="18"/>
  <c r="CD46" i="18" s="1"/>
  <c r="AR11" i="18"/>
  <c r="CA11" i="18" s="1"/>
  <c r="BF14" i="18"/>
  <c r="CC14" i="18" s="1"/>
  <c r="BM7" i="18"/>
  <c r="CD7" i="18" s="1"/>
  <c r="AD88" i="18"/>
  <c r="BY88" i="18" s="1"/>
  <c r="BF105" i="18"/>
  <c r="CC105" i="18" s="1"/>
  <c r="DA117" i="18" s="1"/>
  <c r="BA117" i="23" s="1"/>
  <c r="I86" i="18"/>
  <c r="BV86" i="18" s="1"/>
  <c r="BT56" i="18"/>
  <c r="CE56" i="18" s="1"/>
  <c r="AK94" i="18"/>
  <c r="BZ94" i="18" s="1"/>
  <c r="I95" i="18"/>
  <c r="BV95" i="18" s="1"/>
  <c r="BM108" i="18"/>
  <c r="CD108" i="18" s="1"/>
  <c r="AK95" i="18"/>
  <c r="BZ95" i="18" s="1"/>
  <c r="BT98" i="18"/>
  <c r="CE98" i="18" s="1"/>
  <c r="P45" i="18"/>
  <c r="BW45" i="18" s="1"/>
  <c r="BT76" i="18"/>
  <c r="CE76" i="18" s="1"/>
  <c r="W38" i="18"/>
  <c r="BX38" i="18" s="1"/>
  <c r="W98" i="18"/>
  <c r="BX98" i="18" s="1"/>
  <c r="I80" i="18"/>
  <c r="BV80" i="18" s="1"/>
  <c r="P87" i="18"/>
  <c r="BW87" i="18" s="1"/>
  <c r="BF57" i="18"/>
  <c r="CC57" i="18" s="1"/>
  <c r="AY34" i="18"/>
  <c r="CB34" i="18" s="1"/>
  <c r="I53" i="18"/>
  <c r="BV53" i="18" s="1"/>
  <c r="BT6" i="18"/>
  <c r="CE6" i="18" s="1"/>
  <c r="BM27" i="18"/>
  <c r="CD27" i="18" s="1"/>
  <c r="I40" i="18"/>
  <c r="BV40" i="18" s="1"/>
  <c r="I101" i="18"/>
  <c r="BV101" i="18" s="1"/>
  <c r="CT113" i="18" s="1"/>
  <c r="D112" i="20" s="1"/>
  <c r="BF28" i="18"/>
  <c r="CC28" i="18" s="1"/>
  <c r="BM100" i="18"/>
  <c r="CD100" i="18" s="1"/>
  <c r="DB112" i="18" s="1"/>
  <c r="BB112" i="23" s="1"/>
  <c r="AK74" i="18"/>
  <c r="BZ74" i="18" s="1"/>
  <c r="I109" i="18"/>
  <c r="BV109" i="18" s="1"/>
  <c r="I64" i="18"/>
  <c r="BV64" i="18" s="1"/>
  <c r="AK37" i="18"/>
  <c r="BZ37" i="18" s="1"/>
  <c r="BF111" i="18"/>
  <c r="CC111" i="18" s="1"/>
  <c r="CO112" i="18" s="1"/>
  <c r="T112" i="23" s="1"/>
  <c r="BF53" i="18"/>
  <c r="CC53" i="18" s="1"/>
  <c r="BT102" i="18"/>
  <c r="CE102" i="18" s="1"/>
  <c r="DC114" i="18" s="1"/>
  <c r="E113" i="20" s="1"/>
  <c r="W64" i="18"/>
  <c r="BX64" i="18" s="1"/>
  <c r="AY96" i="18"/>
  <c r="CB96" i="18" s="1"/>
  <c r="AR102" i="18"/>
  <c r="CA102" i="18" s="1"/>
  <c r="CY114" i="18" s="1"/>
  <c r="AY114" i="23" s="1"/>
  <c r="P29" i="18"/>
  <c r="BW29" i="18" s="1"/>
  <c r="AY80" i="18"/>
  <c r="CB80" i="18" s="1"/>
  <c r="AD27" i="18"/>
  <c r="BY27" i="18" s="1"/>
  <c r="I23" i="18"/>
  <c r="BV23" i="18" s="1"/>
  <c r="AD19" i="18"/>
  <c r="BY19" i="18" s="1"/>
  <c r="AY37" i="18"/>
  <c r="CB37" i="18" s="1"/>
  <c r="AK83" i="18"/>
  <c r="BZ83" i="18" s="1"/>
  <c r="BT81" i="18"/>
  <c r="CE81" i="18" s="1"/>
  <c r="AK107" i="18"/>
  <c r="BZ107" i="18" s="1"/>
  <c r="BT90" i="18"/>
  <c r="CE90" i="18" s="1"/>
  <c r="BM40" i="18"/>
  <c r="CD40" i="18" s="1"/>
  <c r="AY33" i="18"/>
  <c r="CB33" i="18" s="1"/>
  <c r="I88" i="18"/>
  <c r="BV88" i="18" s="1"/>
  <c r="AY74" i="18"/>
  <c r="CB74" i="18" s="1"/>
  <c r="I111" i="18"/>
  <c r="BV111" i="18" s="1"/>
  <c r="BF110" i="18"/>
  <c r="CC110" i="18" s="1"/>
  <c r="AD100" i="18"/>
  <c r="BY100" i="18" s="1"/>
  <c r="CW112" i="18" s="1"/>
  <c r="AW112" i="23" s="1"/>
  <c r="I96" i="18"/>
  <c r="BV96" i="18" s="1"/>
  <c r="BT32" i="18"/>
  <c r="CE32" i="18" s="1"/>
  <c r="BF104" i="18"/>
  <c r="CC104" i="18" s="1"/>
  <c r="DA116" i="18" s="1"/>
  <c r="BA116" i="23" s="1"/>
  <c r="P101" i="18"/>
  <c r="BW101" i="18" s="1"/>
  <c r="CU113" i="18" s="1"/>
  <c r="AU113" i="23" s="1"/>
  <c r="AR111" i="18"/>
  <c r="CA111" i="18" s="1"/>
  <c r="CM112" i="18" s="1"/>
  <c r="R112" i="23" s="1"/>
  <c r="P62" i="18"/>
  <c r="BW62" i="18" s="1"/>
  <c r="AY55" i="18"/>
  <c r="CB55" i="18" s="1"/>
  <c r="BF61" i="18"/>
  <c r="CC61" i="18" s="1"/>
  <c r="P94" i="18"/>
  <c r="BW94" i="18" s="1"/>
  <c r="BM96" i="18"/>
  <c r="CD96" i="18" s="1"/>
  <c r="AK104" i="18"/>
  <c r="BZ104" i="18" s="1"/>
  <c r="CX116" i="18" s="1"/>
  <c r="AX116" i="23" s="1"/>
  <c r="AK51" i="18"/>
  <c r="BZ51" i="18" s="1"/>
  <c r="AY102" i="18"/>
  <c r="CB102" i="18" s="1"/>
  <c r="CZ114" i="18" s="1"/>
  <c r="AZ114" i="23" s="1"/>
  <c r="W57" i="18"/>
  <c r="BX57" i="18" s="1"/>
  <c r="BT36" i="18"/>
  <c r="CE36" i="18" s="1"/>
  <c r="AY75" i="18"/>
  <c r="CB75" i="18" s="1"/>
  <c r="I31" i="18"/>
  <c r="BV31" i="18" s="1"/>
  <c r="I21" i="18"/>
  <c r="BV21" i="18" s="1"/>
  <c r="AR20" i="18"/>
  <c r="CA20" i="18" s="1"/>
  <c r="BF91" i="18"/>
  <c r="CC91" i="18" s="1"/>
  <c r="AD68" i="18"/>
  <c r="BY68" i="18" s="1"/>
  <c r="BM36" i="18"/>
  <c r="CD36" i="18" s="1"/>
  <c r="BF97" i="18"/>
  <c r="CC97" i="18" s="1"/>
  <c r="I49" i="18"/>
  <c r="BV49" i="18" s="1"/>
  <c r="BM50" i="18"/>
  <c r="CD50" i="18" s="1"/>
  <c r="W46" i="18"/>
  <c r="BX46" i="18" s="1"/>
  <c r="W52" i="18"/>
  <c r="BX52" i="18" s="1"/>
  <c r="BM87" i="18"/>
  <c r="CD87" i="18" s="1"/>
  <c r="AR57" i="18"/>
  <c r="CA57" i="18" s="1"/>
  <c r="I61" i="18"/>
  <c r="BV61" i="18" s="1"/>
  <c r="W28" i="18"/>
  <c r="BX28" i="18" s="1"/>
  <c r="P105" i="18"/>
  <c r="BW105" i="18" s="1"/>
  <c r="CU117" i="18" s="1"/>
  <c r="AU117" i="23" s="1"/>
  <c r="I65" i="18"/>
  <c r="BV65" i="18" s="1"/>
  <c r="BF100" i="18"/>
  <c r="CC100" i="18" s="1"/>
  <c r="DA112" i="18" s="1"/>
  <c r="BA112" i="23" s="1"/>
  <c r="I67" i="18"/>
  <c r="BV67" i="18" s="1"/>
  <c r="BT97" i="18"/>
  <c r="CE97" i="18" s="1"/>
  <c r="P92" i="18"/>
  <c r="BW92" i="18" s="1"/>
  <c r="BT71" i="18"/>
  <c r="CE71" i="18" s="1"/>
  <c r="P106" i="18"/>
  <c r="BW106" i="18" s="1"/>
  <c r="CU118" i="18" s="1"/>
  <c r="AU118" i="23" s="1"/>
  <c r="AK89" i="18"/>
  <c r="BZ89" i="18" s="1"/>
  <c r="I97" i="18"/>
  <c r="BV97" i="18" s="1"/>
  <c r="BM53" i="18"/>
  <c r="CD53" i="18" s="1"/>
  <c r="AY67" i="18"/>
  <c r="CB67" i="18" s="1"/>
  <c r="AY94" i="18"/>
  <c r="CB94" i="18" s="1"/>
  <c r="BM102" i="18"/>
  <c r="CD102" i="18" s="1"/>
  <c r="DB114" i="18" s="1"/>
  <c r="BB114" i="23" s="1"/>
  <c r="AY92" i="18"/>
  <c r="CB92" i="18" s="1"/>
  <c r="P58" i="18"/>
  <c r="BW58" i="18" s="1"/>
  <c r="AD26" i="18"/>
  <c r="BY26" i="18" s="1"/>
  <c r="W45" i="18"/>
  <c r="BX45" i="18" s="1"/>
  <c r="P37" i="18"/>
  <c r="BW37" i="18" s="1"/>
  <c r="BT91" i="18"/>
  <c r="CE91" i="18" s="1"/>
  <c r="BM77" i="18"/>
  <c r="CD77" i="18" s="1"/>
  <c r="AD55" i="18"/>
  <c r="BY55" i="18" s="1"/>
  <c r="AY16" i="18"/>
  <c r="CB16" i="18" s="1"/>
  <c r="AR30" i="18"/>
  <c r="CA30" i="18" s="1"/>
  <c r="AY104" i="18"/>
  <c r="CB104" i="18" s="1"/>
  <c r="CZ116" i="18" s="1"/>
  <c r="AZ116" i="23" s="1"/>
  <c r="AD70" i="18"/>
  <c r="BY70" i="18" s="1"/>
  <c r="W72" i="18"/>
  <c r="BX72" i="18" s="1"/>
  <c r="I56" i="18"/>
  <c r="BV56" i="18" s="1"/>
  <c r="BT8" i="18"/>
  <c r="CE8" i="18" s="1"/>
  <c r="P27" i="18"/>
  <c r="BW27" i="18" s="1"/>
  <c r="AK58" i="18"/>
  <c r="BZ58" i="18" s="1"/>
  <c r="AY97" i="18"/>
  <c r="CB97" i="18" s="1"/>
  <c r="AY91" i="18"/>
  <c r="CB91" i="18" s="1"/>
  <c r="AD107" i="18"/>
  <c r="BY107" i="18" s="1"/>
  <c r="AY111" i="18"/>
  <c r="CB111" i="18" s="1"/>
  <c r="AR25" i="18"/>
  <c r="CA25" i="18" s="1"/>
  <c r="I90" i="18"/>
  <c r="BV90" i="18" s="1"/>
  <c r="W77" i="18"/>
  <c r="BX77" i="18" s="1"/>
  <c r="AR64" i="18"/>
  <c r="CA64" i="18" s="1"/>
  <c r="AY71" i="18"/>
  <c r="CB71" i="18" s="1"/>
  <c r="W40" i="18"/>
  <c r="BX40" i="18" s="1"/>
  <c r="BF54" i="18"/>
  <c r="CC54" i="18" s="1"/>
  <c r="W24" i="18"/>
  <c r="BX24" i="18" s="1"/>
  <c r="AK45" i="18"/>
  <c r="BZ45" i="18" s="1"/>
  <c r="BT7" i="18"/>
  <c r="CE7" i="18" s="1"/>
  <c r="W101" i="18"/>
  <c r="BX101" i="18" s="1"/>
  <c r="CV113" i="18" s="1"/>
  <c r="AV113" i="23" s="1"/>
  <c r="AK99" i="18"/>
  <c r="BZ99" i="18" s="1"/>
  <c r="BM74" i="18"/>
  <c r="CD74" i="18" s="1"/>
  <c r="AY90" i="18"/>
  <c r="CB90" i="18" s="1"/>
  <c r="W69" i="18"/>
  <c r="BX69" i="18" s="1"/>
  <c r="AK6" i="18"/>
  <c r="BZ6" i="18" s="1"/>
  <c r="AY38" i="18"/>
  <c r="CB38" i="18" s="1"/>
  <c r="BT12" i="18"/>
  <c r="CE12" i="18" s="1"/>
  <c r="I46" i="18"/>
  <c r="BV46" i="18" s="1"/>
  <c r="BM42" i="18"/>
  <c r="CD42" i="18" s="1"/>
  <c r="I112" i="18"/>
  <c r="BV112" i="18" s="1"/>
  <c r="W42" i="18"/>
  <c r="BX42" i="18" s="1"/>
  <c r="BM105" i="18"/>
  <c r="CD105" i="18" s="1"/>
  <c r="DB117" i="18" s="1"/>
  <c r="BB117" i="23" s="1"/>
  <c r="BM106" i="18"/>
  <c r="CD106" i="18" s="1"/>
  <c r="DB118" i="18" s="1"/>
  <c r="BB118" i="23" s="1"/>
  <c r="AD106" i="18"/>
  <c r="BY106" i="18" s="1"/>
  <c r="CW118" i="18" s="1"/>
  <c r="AW118" i="23" s="1"/>
  <c r="BF106" i="18"/>
  <c r="CC106" i="18" s="1"/>
  <c r="DA118" i="18" s="1"/>
  <c r="BA118" i="23" s="1"/>
  <c r="W59" i="18"/>
  <c r="BX59" i="18" s="1"/>
  <c r="W26" i="18"/>
  <c r="BX26" i="18" s="1"/>
  <c r="AK65" i="18"/>
  <c r="BZ65" i="18" s="1"/>
  <c r="AR78" i="18"/>
  <c r="CA78" i="18" s="1"/>
  <c r="AD104" i="18"/>
  <c r="BY104" i="18" s="1"/>
  <c r="CW116" i="18" s="1"/>
  <c r="AW116" i="23" s="1"/>
  <c r="AK54" i="18"/>
  <c r="BZ54" i="18" s="1"/>
  <c r="AD49" i="18"/>
  <c r="BY49" i="18" s="1"/>
  <c r="AK7" i="18"/>
  <c r="BZ7" i="18" s="1"/>
  <c r="P108" i="18"/>
  <c r="BW108" i="18" s="1"/>
  <c r="BM71" i="18"/>
  <c r="CD71" i="18" s="1"/>
  <c r="AY41" i="18"/>
  <c r="CB41" i="18" s="1"/>
  <c r="W95" i="18"/>
  <c r="BX95" i="18" s="1"/>
  <c r="P100" i="18"/>
  <c r="BW100" i="18" s="1"/>
  <c r="CU112" i="18" s="1"/>
  <c r="AU112" i="23" s="1"/>
  <c r="AD86" i="18"/>
  <c r="BY86" i="18" s="1"/>
  <c r="AK112" i="18"/>
  <c r="BZ112" i="18" s="1"/>
  <c r="CL113" i="18" s="1"/>
  <c r="Q113" i="23" s="1"/>
  <c r="AR67" i="18"/>
  <c r="CA67" i="18" s="1"/>
  <c r="AR98" i="18"/>
  <c r="CA98" i="18" s="1"/>
  <c r="BT49" i="18"/>
  <c r="CE49" i="18" s="1"/>
  <c r="I104" i="18"/>
  <c r="BV104" i="18" s="1"/>
  <c r="CT116" i="18" s="1"/>
  <c r="AT116" i="23" s="1"/>
  <c r="AK29" i="18"/>
  <c r="BZ29" i="18" s="1"/>
  <c r="P99" i="18"/>
  <c r="BW99" i="18" s="1"/>
  <c r="BT103" i="18"/>
  <c r="CE103" i="18" s="1"/>
  <c r="DC115" i="18" s="1"/>
  <c r="E114" i="20" s="1"/>
  <c r="BM22" i="18"/>
  <c r="CD22" i="18" s="1"/>
  <c r="P76" i="18"/>
  <c r="BW76" i="18" s="1"/>
  <c r="BF74" i="18"/>
  <c r="CC74" i="18" s="1"/>
  <c r="AR100" i="18"/>
  <c r="CA100" i="18" s="1"/>
  <c r="CY112" i="18" s="1"/>
  <c r="AY112" i="23" s="1"/>
  <c r="AY8" i="18"/>
  <c r="CB8" i="18" s="1"/>
  <c r="AY81" i="18"/>
  <c r="CB81" i="18" s="1"/>
  <c r="AD14" i="18"/>
  <c r="BY14" i="18" s="1"/>
  <c r="W103" i="18"/>
  <c r="BX103" i="18" s="1"/>
  <c r="CV115" i="18" s="1"/>
  <c r="AV115" i="23" s="1"/>
  <c r="AY42" i="18"/>
  <c r="CB42" i="18" s="1"/>
  <c r="W80" i="18"/>
  <c r="BX80" i="18" s="1"/>
  <c r="W76" i="18"/>
  <c r="BX76" i="18" s="1"/>
  <c r="I60" i="18"/>
  <c r="BV60" i="18" s="1"/>
  <c r="AD60" i="18"/>
  <c r="BY60" i="18" s="1"/>
  <c r="BM89" i="18"/>
  <c r="CD89" i="18" s="1"/>
  <c r="AR18" i="18"/>
  <c r="CA18" i="18" s="1"/>
  <c r="W16" i="18"/>
  <c r="BX16" i="18" s="1"/>
  <c r="AD87" i="18"/>
  <c r="BY87" i="18" s="1"/>
  <c r="BT111" i="18"/>
  <c r="CE111" i="18" s="1"/>
  <c r="CQ112" i="18" s="1"/>
  <c r="E111" i="19" s="1"/>
  <c r="AK28" i="18"/>
  <c r="BZ28" i="18" s="1"/>
  <c r="AY84" i="18"/>
  <c r="CB84" i="18" s="1"/>
  <c r="BM32" i="18"/>
  <c r="CD32" i="18" s="1"/>
  <c r="AR94" i="18"/>
  <c r="CA94" i="18" s="1"/>
  <c r="BF108" i="18"/>
  <c r="CC108" i="18" s="1"/>
  <c r="AR46" i="18"/>
  <c r="CA46" i="18" s="1"/>
  <c r="I79" i="18"/>
  <c r="BV79" i="18" s="1"/>
  <c r="BF15" i="18"/>
  <c r="CC15" i="18" s="1"/>
  <c r="W74" i="18"/>
  <c r="BX74" i="18" s="1"/>
  <c r="BF63" i="18"/>
  <c r="CC63" i="18" s="1"/>
  <c r="AY107" i="18"/>
  <c r="CB107" i="18" s="1"/>
  <c r="P16" i="18"/>
  <c r="BW16" i="18" s="1"/>
  <c r="BM24" i="18"/>
  <c r="CD24" i="18" s="1"/>
  <c r="P43" i="18"/>
  <c r="BW43" i="18" s="1"/>
  <c r="BF49" i="18"/>
  <c r="CC49" i="18" s="1"/>
  <c r="W31" i="18"/>
  <c r="BX31" i="18" s="1"/>
  <c r="P79" i="18"/>
  <c r="BW79" i="18" s="1"/>
  <c r="AR41" i="18"/>
  <c r="CA41" i="18" s="1"/>
  <c r="AY64" i="18"/>
  <c r="CB64" i="18" s="1"/>
  <c r="P33" i="18"/>
  <c r="BW33" i="18" s="1"/>
  <c r="BF30" i="18"/>
  <c r="CC30" i="18" s="1"/>
  <c r="AD72" i="18"/>
  <c r="BY72" i="18" s="1"/>
  <c r="P77" i="18"/>
  <c r="BW77" i="18" s="1"/>
  <c r="AK30" i="18"/>
  <c r="BZ30" i="18" s="1"/>
  <c r="BM47" i="18"/>
  <c r="CD47" i="18" s="1"/>
  <c r="I82" i="18"/>
  <c r="BV82" i="18" s="1"/>
  <c r="AK56" i="18"/>
  <c r="BZ56" i="18" s="1"/>
  <c r="AK34" i="18"/>
  <c r="BZ34" i="18" s="1"/>
  <c r="P31" i="18"/>
  <c r="BW31" i="18" s="1"/>
  <c r="AY79" i="18"/>
  <c r="CB79" i="18" s="1"/>
  <c r="BM25" i="18"/>
  <c r="CD25" i="18" s="1"/>
  <c r="BM101" i="18"/>
  <c r="CD101" i="18" s="1"/>
  <c r="DB113" i="18" s="1"/>
  <c r="BB113" i="23" s="1"/>
  <c r="AY6" i="18"/>
  <c r="CB6" i="18" s="1"/>
  <c r="P9" i="18"/>
  <c r="BW9" i="18" s="1"/>
  <c r="P81" i="18"/>
  <c r="BW81" i="18" s="1"/>
  <c r="BM33" i="18"/>
  <c r="CD33" i="18" s="1"/>
  <c r="BM17" i="18"/>
  <c r="CD17" i="18" s="1"/>
  <c r="BM26" i="18"/>
  <c r="CD26" i="18" s="1"/>
  <c r="AK32" i="18"/>
  <c r="BZ32" i="18" s="1"/>
  <c r="AK9" i="18"/>
  <c r="BZ9" i="18" s="1"/>
  <c r="BM34" i="18"/>
  <c r="CD34" i="18" s="1"/>
  <c r="AR39" i="18"/>
  <c r="CA39" i="18" s="1"/>
  <c r="AD40" i="18"/>
  <c r="BY40" i="18" s="1"/>
  <c r="BM72" i="18"/>
  <c r="CD72" i="18" s="1"/>
  <c r="BT40" i="18"/>
  <c r="CE40" i="18" s="1"/>
  <c r="AK27" i="18"/>
  <c r="BZ27" i="18" s="1"/>
  <c r="AY59" i="18"/>
  <c r="CB59" i="18" s="1"/>
  <c r="W70" i="18"/>
  <c r="BX70" i="18" s="1"/>
  <c r="I76" i="18"/>
  <c r="BV76" i="18" s="1"/>
  <c r="BF50" i="18"/>
  <c r="CC50" i="18" s="1"/>
  <c r="AR34" i="18"/>
  <c r="CA34" i="18" s="1"/>
  <c r="W51" i="18"/>
  <c r="BX51" i="18" s="1"/>
  <c r="AD92" i="18"/>
  <c r="BY92" i="18" s="1"/>
  <c r="BT42" i="18"/>
  <c r="CE42" i="18" s="1"/>
  <c r="AY53" i="18"/>
  <c r="CB53" i="18" s="1"/>
  <c r="BF34" i="18"/>
  <c r="CC34" i="18" s="1"/>
  <c r="AR10" i="18"/>
  <c r="CA10" i="18" s="1"/>
  <c r="AR8" i="18"/>
  <c r="CA8" i="18" s="1"/>
  <c r="AD91" i="18"/>
  <c r="BY91" i="18" s="1"/>
  <c r="BF67" i="18"/>
  <c r="CC67" i="18" s="1"/>
  <c r="BF23" i="18"/>
  <c r="CC23" i="18" s="1"/>
  <c r="W71" i="18"/>
  <c r="BX71" i="18" s="1"/>
  <c r="AR85" i="18"/>
  <c r="CA85" i="18" s="1"/>
  <c r="I11" i="18"/>
  <c r="BV11" i="18" s="1"/>
  <c r="P70" i="18"/>
  <c r="BW70" i="18" s="1"/>
  <c r="AR81" i="18"/>
  <c r="CA81" i="18" s="1"/>
  <c r="I7" i="18"/>
  <c r="BV7" i="18" s="1"/>
  <c r="AD8" i="18"/>
  <c r="BY8" i="18" s="1"/>
  <c r="P17" i="18"/>
  <c r="BW17" i="18" s="1"/>
  <c r="AY9" i="18"/>
  <c r="CB9" i="18" s="1"/>
  <c r="AD78" i="18"/>
  <c r="BY78" i="18" s="1"/>
  <c r="AD64" i="18"/>
  <c r="BY64" i="18" s="1"/>
  <c r="BF46" i="18"/>
  <c r="CC46" i="18" s="1"/>
  <c r="BM109" i="18"/>
  <c r="CD109" i="18" s="1"/>
  <c r="AD39" i="18"/>
  <c r="BY39" i="18" s="1"/>
  <c r="W6" i="18"/>
  <c r="BX6" i="18" s="1"/>
  <c r="AY77" i="18"/>
  <c r="CB77" i="18" s="1"/>
  <c r="AK33" i="18"/>
  <c r="BZ33" i="18" s="1"/>
  <c r="AR5" i="18"/>
  <c r="CA5" i="18" s="1"/>
  <c r="BM14" i="18"/>
  <c r="CD14" i="18" s="1"/>
  <c r="I68" i="18"/>
  <c r="BV68" i="18" s="1"/>
  <c r="AD95" i="18"/>
  <c r="BY95" i="18" s="1"/>
  <c r="I54" i="18"/>
  <c r="BV54" i="18" s="1"/>
  <c r="AK63" i="18"/>
  <c r="BZ63" i="18" s="1"/>
  <c r="AD16" i="18"/>
  <c r="BY16" i="18" s="1"/>
  <c r="AR66" i="18"/>
  <c r="CA66" i="18" s="1"/>
  <c r="AD50" i="18"/>
  <c r="BY50" i="18" s="1"/>
  <c r="BT94" i="18"/>
  <c r="CE94" i="18" s="1"/>
  <c r="W56" i="18"/>
  <c r="BX56" i="18" s="1"/>
  <c r="BM15" i="18"/>
  <c r="CD15" i="18" s="1"/>
  <c r="BT23" i="18"/>
  <c r="CE23" i="18" s="1"/>
  <c r="AR106" i="18"/>
  <c r="CA106" i="18" s="1"/>
  <c r="CY118" i="18" s="1"/>
  <c r="AY118" i="23" s="1"/>
  <c r="AK21" i="18"/>
  <c r="BZ21" i="18" s="1"/>
  <c r="AR36" i="18"/>
  <c r="CA36" i="18" s="1"/>
  <c r="I10" i="18"/>
  <c r="BV10" i="18" s="1"/>
  <c r="CP113" i="18"/>
  <c r="U113" i="23" s="1"/>
  <c r="BT38" i="18"/>
  <c r="CE38" i="18" s="1"/>
  <c r="P107" i="18"/>
  <c r="BW107" i="18" s="1"/>
  <c r="AD69" i="18"/>
  <c r="BY69" i="18" s="1"/>
  <c r="AY106" i="18"/>
  <c r="CB106" i="18" s="1"/>
  <c r="CZ118" i="18" s="1"/>
  <c r="AZ118" i="23" s="1"/>
  <c r="I44" i="18"/>
  <c r="BV44" i="18" s="1"/>
  <c r="P44" i="18"/>
  <c r="BW44" i="18" s="1"/>
  <c r="I51" i="18"/>
  <c r="BV51" i="18" s="1"/>
  <c r="BT68" i="18"/>
  <c r="CE68" i="18" s="1"/>
  <c r="BF43" i="18"/>
  <c r="CC43" i="18" s="1"/>
  <c r="AK108" i="18"/>
  <c r="BZ108" i="18" s="1"/>
  <c r="AR93" i="18"/>
  <c r="CA93" i="18" s="1"/>
  <c r="W55" i="18"/>
  <c r="BX55" i="18" s="1"/>
  <c r="AY35" i="18"/>
  <c r="CB35" i="18" s="1"/>
  <c r="AY24" i="18"/>
  <c r="CB24" i="18" s="1"/>
  <c r="AD20" i="18"/>
  <c r="BY20" i="18" s="1"/>
  <c r="P93" i="18"/>
  <c r="BW93" i="18" s="1"/>
  <c r="AK19" i="18"/>
  <c r="BZ19" i="18" s="1"/>
  <c r="AR47" i="18"/>
  <c r="CA47" i="18" s="1"/>
  <c r="AK53" i="18"/>
  <c r="BZ53" i="18" s="1"/>
  <c r="AR104" i="18"/>
  <c r="CA104" i="18" s="1"/>
  <c r="CY116" i="18" s="1"/>
  <c r="AY116" i="23" s="1"/>
  <c r="AY47" i="18"/>
  <c r="CB47" i="18" s="1"/>
  <c r="BT78" i="18"/>
  <c r="CE78" i="18" s="1"/>
  <c r="P19" i="18"/>
  <c r="BW19" i="18" s="1"/>
  <c r="BM94" i="18"/>
  <c r="CD94" i="18" s="1"/>
  <c r="BM29" i="18"/>
  <c r="CD29" i="18" s="1"/>
  <c r="AY48" i="18"/>
  <c r="CB48" i="18" s="1"/>
  <c r="BF107" i="18"/>
  <c r="CC107" i="18" s="1"/>
  <c r="AK92" i="18"/>
  <c r="BZ92" i="18" s="1"/>
  <c r="AY103" i="18"/>
  <c r="CB103" i="18" s="1"/>
  <c r="CZ115" i="18" s="1"/>
  <c r="AZ115" i="23" s="1"/>
  <c r="BT80" i="18"/>
  <c r="CE80" i="18" s="1"/>
  <c r="BT45" i="18"/>
  <c r="CE45" i="18" s="1"/>
  <c r="AY72" i="18"/>
  <c r="CB72" i="18" s="1"/>
  <c r="AD52" i="18"/>
  <c r="BY52" i="18" s="1"/>
  <c r="W60" i="18"/>
  <c r="BX60" i="18" s="1"/>
  <c r="BM83" i="18"/>
  <c r="CD83" i="18" s="1"/>
  <c r="AD98" i="18"/>
  <c r="BY98" i="18" s="1"/>
  <c r="W91" i="18"/>
  <c r="BX91" i="18" s="1"/>
  <c r="W65" i="18"/>
  <c r="BX65" i="18" s="1"/>
  <c r="I55" i="18"/>
  <c r="BV55" i="18" s="1"/>
  <c r="AY52" i="18"/>
  <c r="CB52" i="18" s="1"/>
  <c r="W83" i="18"/>
  <c r="BX83" i="18" s="1"/>
  <c r="BF94" i="18"/>
  <c r="CC94" i="18" s="1"/>
  <c r="AK70" i="18"/>
  <c r="BZ70" i="18" s="1"/>
  <c r="BF38" i="18"/>
  <c r="CC38" i="18" s="1"/>
  <c r="W30" i="18"/>
  <c r="BX30" i="18" s="1"/>
  <c r="AY105" i="18"/>
  <c r="CB105" i="18" s="1"/>
  <c r="CZ117" i="18" s="1"/>
  <c r="AZ117" i="23" s="1"/>
  <c r="W85" i="18"/>
  <c r="BX85" i="18" s="1"/>
  <c r="BT58" i="18"/>
  <c r="CE58" i="18" s="1"/>
  <c r="AY109" i="18"/>
  <c r="CB109" i="18" s="1"/>
  <c r="AK18" i="18"/>
  <c r="BZ18" i="18" s="1"/>
  <c r="BF95" i="18"/>
  <c r="CC95" i="18" s="1"/>
  <c r="AK85" i="18"/>
  <c r="BZ85" i="18" s="1"/>
  <c r="W14" i="18"/>
  <c r="BX14" i="18" s="1"/>
  <c r="I72" i="18"/>
  <c r="BV72" i="18" s="1"/>
  <c r="AY88" i="18"/>
  <c r="CB88" i="18" s="1"/>
  <c r="BM51" i="18"/>
  <c r="CD51" i="18" s="1"/>
  <c r="W106" i="18"/>
  <c r="BX106" i="18" s="1"/>
  <c r="CV118" i="18" s="1"/>
  <c r="AV118" i="23" s="1"/>
  <c r="AK102" i="18"/>
  <c r="BZ102" i="18" s="1"/>
  <c r="CX114" i="18" s="1"/>
  <c r="AX114" i="23" s="1"/>
  <c r="BF72" i="18"/>
  <c r="CC72" i="18" s="1"/>
  <c r="AD54" i="18"/>
  <c r="BY54" i="18" s="1"/>
  <c r="P78" i="18"/>
  <c r="BW78" i="18" s="1"/>
  <c r="I41" i="18"/>
  <c r="BV41" i="18" s="1"/>
  <c r="BT95" i="18"/>
  <c r="CE95" i="18" s="1"/>
  <c r="BM57" i="18"/>
  <c r="CD57" i="18" s="1"/>
  <c r="W88" i="18"/>
  <c r="BX88" i="18" s="1"/>
  <c r="I20" i="18"/>
  <c r="BV20" i="18" s="1"/>
  <c r="AR86" i="18"/>
  <c r="CA86" i="18" s="1"/>
  <c r="AR109" i="18"/>
  <c r="CA109" i="18" s="1"/>
  <c r="BM58" i="18"/>
  <c r="CD58" i="18" s="1"/>
  <c r="AK57" i="18"/>
  <c r="BZ57" i="18" s="1"/>
  <c r="AK40" i="18"/>
  <c r="BZ40" i="18" s="1"/>
  <c r="BT61" i="18"/>
  <c r="CE61" i="18" s="1"/>
  <c r="P85" i="18"/>
  <c r="BW85" i="18" s="1"/>
  <c r="BT88" i="18"/>
  <c r="CE88" i="18" s="1"/>
  <c r="AR23" i="18"/>
  <c r="CA23" i="18" s="1"/>
  <c r="BM92" i="18"/>
  <c r="CD92" i="18" s="1"/>
  <c r="I30" i="18"/>
  <c r="BV30" i="18" s="1"/>
  <c r="BF37" i="18"/>
  <c r="CC37" i="18" s="1"/>
  <c r="BF85" i="18"/>
  <c r="CC85" i="18" s="1"/>
  <c r="AY26" i="18"/>
  <c r="CB26" i="18" s="1"/>
  <c r="AY39" i="18"/>
  <c r="CB39" i="18" s="1"/>
  <c r="AK86" i="18"/>
  <c r="BZ86" i="18" s="1"/>
  <c r="BF81" i="18"/>
  <c r="CC81" i="18" s="1"/>
  <c r="AY31" i="18"/>
  <c r="CB31" i="18" s="1"/>
  <c r="AR76" i="18"/>
  <c r="CA76" i="18" s="1"/>
  <c r="AK43" i="18"/>
  <c r="BZ43" i="18" s="1"/>
  <c r="P96" i="18"/>
  <c r="BW96" i="18" s="1"/>
  <c r="BF79" i="18"/>
  <c r="CC79" i="18" s="1"/>
  <c r="I18" i="18"/>
  <c r="BV18" i="18" s="1"/>
  <c r="AR40" i="18"/>
  <c r="CA40" i="18" s="1"/>
  <c r="P73" i="18"/>
  <c r="BW73" i="18" s="1"/>
  <c r="AD103" i="18"/>
  <c r="BY103" i="18" s="1"/>
  <c r="CW115" i="18" s="1"/>
  <c r="AW115" i="23" s="1"/>
  <c r="BM104" i="18"/>
  <c r="CD104" i="18" s="1"/>
  <c r="DB116" i="18" s="1"/>
  <c r="BB116" i="23" s="1"/>
  <c r="BM12" i="18"/>
  <c r="CD12" i="18" s="1"/>
  <c r="AR80" i="18"/>
  <c r="CA80" i="18" s="1"/>
  <c r="BM10" i="18"/>
  <c r="CD10" i="18" s="1"/>
  <c r="BT77" i="18"/>
  <c r="CE77" i="18" s="1"/>
  <c r="BT25" i="18"/>
  <c r="CE25" i="18" s="1"/>
  <c r="AD13" i="18"/>
  <c r="BY13" i="18" s="1"/>
  <c r="AR69" i="18"/>
  <c r="CA69" i="18" s="1"/>
  <c r="P40" i="18"/>
  <c r="BW40" i="18" s="1"/>
  <c r="BF27" i="18"/>
  <c r="CC27" i="18" s="1"/>
  <c r="P71" i="18"/>
  <c r="BW71" i="18" s="1"/>
  <c r="W39" i="18"/>
  <c r="BX39" i="18" s="1"/>
  <c r="BF39" i="18"/>
  <c r="CC39" i="18" s="1"/>
  <c r="I32" i="18"/>
  <c r="BV32" i="18" s="1"/>
  <c r="W9" i="18"/>
  <c r="BX9" i="18" s="1"/>
  <c r="BF36" i="18"/>
  <c r="CC36" i="18" s="1"/>
  <c r="P26" i="18"/>
  <c r="BW26" i="18" s="1"/>
  <c r="AD37" i="18"/>
  <c r="BY37" i="18" s="1"/>
  <c r="AD74" i="18"/>
  <c r="BY74" i="18" s="1"/>
  <c r="AY89" i="18"/>
  <c r="CB89" i="18" s="1"/>
  <c r="AD47" i="18"/>
  <c r="BY47" i="18" s="1"/>
  <c r="BF5" i="18"/>
  <c r="CC5" i="18" s="1"/>
  <c r="BT18" i="18"/>
  <c r="CE18" i="18" s="1"/>
  <c r="AD10" i="18"/>
  <c r="BY10" i="18" s="1"/>
  <c r="BF21" i="18"/>
  <c r="CC21" i="18" s="1"/>
  <c r="AK10" i="18"/>
  <c r="BZ10" i="18" s="1"/>
  <c r="BF51" i="18"/>
  <c r="CC51" i="18" s="1"/>
  <c r="I74" i="18"/>
  <c r="BV74" i="18" s="1"/>
  <c r="AR82" i="18"/>
  <c r="CA82" i="18" s="1"/>
  <c r="AR53" i="18"/>
  <c r="CA53" i="18" s="1"/>
  <c r="W36" i="18"/>
  <c r="BX36" i="18" s="1"/>
  <c r="AR27" i="18"/>
  <c r="CA27" i="18" s="1"/>
  <c r="BF22" i="18"/>
  <c r="CC22" i="18" s="1"/>
  <c r="BT20" i="18"/>
  <c r="CE20" i="18" s="1"/>
  <c r="BM28" i="18"/>
  <c r="CD28" i="18" s="1"/>
  <c r="BM59" i="18"/>
  <c r="CD59" i="18" s="1"/>
  <c r="AY23" i="18"/>
  <c r="CB23" i="18" s="1"/>
  <c r="AY14" i="18"/>
  <c r="CB14" i="18" s="1"/>
  <c r="AD11" i="18"/>
  <c r="BY11" i="18" s="1"/>
  <c r="I12" i="18"/>
  <c r="BV12" i="18" s="1"/>
  <c r="W75" i="18"/>
  <c r="BX75" i="18" s="1"/>
  <c r="AK23" i="18"/>
  <c r="BZ23" i="18" s="1"/>
  <c r="AR19" i="18"/>
  <c r="CA19" i="18" s="1"/>
  <c r="V111" i="26"/>
  <c r="X112" i="33" s="1"/>
  <c r="AY25" i="18"/>
  <c r="CB25" i="18" s="1"/>
  <c r="BF56" i="18"/>
  <c r="CC56" i="18" s="1"/>
  <c r="I19" i="18"/>
  <c r="BV19" i="18" s="1"/>
  <c r="AY30" i="18"/>
  <c r="CB30" i="18" s="1"/>
  <c r="AY110" i="18"/>
  <c r="CB110" i="18" s="1"/>
  <c r="P25" i="18"/>
  <c r="BW25" i="18" s="1"/>
  <c r="W13" i="18"/>
  <c r="BX13" i="18" s="1"/>
  <c r="I85" i="18"/>
  <c r="BV85" i="18" s="1"/>
  <c r="BT92" i="18"/>
  <c r="CE92" i="18" s="1"/>
  <c r="BT109" i="18"/>
  <c r="CE109" i="18" s="1"/>
  <c r="AD34" i="18"/>
  <c r="BY34" i="18" s="1"/>
  <c r="AD31" i="18"/>
  <c r="BY31" i="18" s="1"/>
  <c r="BF32" i="18"/>
  <c r="CC32" i="18" s="1"/>
  <c r="I33" i="18"/>
  <c r="BV33" i="18" s="1"/>
  <c r="BM9" i="18"/>
  <c r="CD9" i="18" s="1"/>
  <c r="BF6" i="18"/>
  <c r="CC6" i="18" s="1"/>
  <c r="W92" i="18"/>
  <c r="BX92" i="18" s="1"/>
  <c r="P12" i="18"/>
  <c r="BW12" i="18" s="1"/>
  <c r="I63" i="18"/>
  <c r="BV63" i="18" s="1"/>
  <c r="BF88" i="18"/>
  <c r="CC88" i="18" s="1"/>
  <c r="BT59" i="18"/>
  <c r="CE59" i="18" s="1"/>
  <c r="BT63" i="18"/>
  <c r="CE63" i="18" s="1"/>
  <c r="AD21" i="18"/>
  <c r="BY21" i="18" s="1"/>
  <c r="AR52" i="18"/>
  <c r="CA52" i="18" s="1"/>
  <c r="W110" i="18"/>
  <c r="BX110" i="18" s="1"/>
  <c r="I102" i="18"/>
  <c r="BV102" i="18" s="1"/>
  <c r="CT114" i="18" s="1"/>
  <c r="AT114" i="23" s="1"/>
  <c r="BM20" i="18"/>
  <c r="CD20" i="18" s="1"/>
  <c r="AR71" i="18"/>
  <c r="CA71" i="18" s="1"/>
  <c r="BT34" i="18"/>
  <c r="CE34" i="18" s="1"/>
  <c r="AR70" i="18"/>
  <c r="CA70" i="18" s="1"/>
  <c r="AD110" i="18"/>
  <c r="BY110" i="18" s="1"/>
  <c r="BM16" i="18"/>
  <c r="CD16" i="18" s="1"/>
  <c r="I77" i="18"/>
  <c r="BV77" i="18" s="1"/>
  <c r="AY78" i="18"/>
  <c r="CB78" i="18" s="1"/>
  <c r="AD77" i="18"/>
  <c r="BY77" i="18" s="1"/>
  <c r="I93" i="18"/>
  <c r="BV93" i="18" s="1"/>
  <c r="P48" i="18"/>
  <c r="BW48" i="18" s="1"/>
  <c r="I34" i="18"/>
  <c r="BV34" i="18" s="1"/>
  <c r="AD89" i="18"/>
  <c r="BY89" i="18" s="1"/>
  <c r="I106" i="18"/>
  <c r="BV106" i="18" s="1"/>
  <c r="CT118" i="18" s="1"/>
  <c r="AK81" i="18"/>
  <c r="BZ81" i="18" s="1"/>
  <c r="BF80" i="18"/>
  <c r="CC80" i="18" s="1"/>
  <c r="AD94" i="18"/>
  <c r="BY94" i="18" s="1"/>
  <c r="BF52" i="18"/>
  <c r="CC52" i="18" s="1"/>
  <c r="AD44" i="18"/>
  <c r="BY44" i="18" s="1"/>
  <c r="AR79" i="18"/>
  <c r="CA79" i="18" s="1"/>
  <c r="P8" i="18"/>
  <c r="BW8" i="18" s="1"/>
  <c r="AD101" i="18"/>
  <c r="BY101" i="18" s="1"/>
  <c r="CW113" i="18" s="1"/>
  <c r="AW113" i="23" s="1"/>
  <c r="AK103" i="18"/>
  <c r="BZ103" i="18" s="1"/>
  <c r="CX115" i="18" s="1"/>
  <c r="AX115" i="23" s="1"/>
  <c r="BT22" i="18"/>
  <c r="CE22" i="18" s="1"/>
  <c r="P91" i="18"/>
  <c r="BW91" i="18" s="1"/>
  <c r="AK110" i="18"/>
  <c r="BZ110" i="18" s="1"/>
  <c r="BT31" i="18"/>
  <c r="CE31" i="18" s="1"/>
  <c r="I43" i="18"/>
  <c r="BV43" i="18" s="1"/>
  <c r="AD93" i="18"/>
  <c r="BY93" i="18" s="1"/>
  <c r="I50" i="18"/>
  <c r="BV50" i="18" s="1"/>
  <c r="AK78" i="18"/>
  <c r="BZ78" i="18" s="1"/>
  <c r="BF68" i="18"/>
  <c r="CC68" i="18" s="1"/>
  <c r="AK38" i="18"/>
  <c r="BZ38" i="18" s="1"/>
  <c r="BT44" i="18"/>
  <c r="CE44" i="18" s="1"/>
  <c r="AK66" i="18"/>
  <c r="BZ66" i="18" s="1"/>
  <c r="AK25" i="18"/>
  <c r="BZ25" i="18" s="1"/>
  <c r="BT19" i="18"/>
  <c r="CE19" i="18" s="1"/>
  <c r="AY40" i="18"/>
  <c r="CB40" i="18" s="1"/>
  <c r="AK17" i="18"/>
  <c r="BZ17" i="18" s="1"/>
  <c r="BF33" i="18"/>
  <c r="CC33" i="18" s="1"/>
  <c r="AY85" i="18"/>
  <c r="CB85" i="18" s="1"/>
  <c r="BM31" i="18"/>
  <c r="CD31" i="18" s="1"/>
  <c r="W48" i="18"/>
  <c r="BX48" i="18" s="1"/>
  <c r="AD41" i="18"/>
  <c r="BY41" i="18" s="1"/>
  <c r="I78" i="18"/>
  <c r="BV78" i="18" s="1"/>
  <c r="BT69" i="18"/>
  <c r="CE69" i="18" s="1"/>
  <c r="P5" i="18"/>
  <c r="BW5" i="18" s="1"/>
  <c r="AK88" i="18"/>
  <c r="BZ88" i="18" s="1"/>
  <c r="BF77" i="18"/>
  <c r="CC77" i="18" s="1"/>
  <c r="P69" i="18"/>
  <c r="BW69" i="18" s="1"/>
  <c r="AY27" i="18"/>
  <c r="CB27" i="18" s="1"/>
  <c r="P53" i="18"/>
  <c r="BW53" i="18" s="1"/>
  <c r="AY98" i="18"/>
  <c r="CB98" i="18" s="1"/>
  <c r="W49" i="18"/>
  <c r="BX49" i="18" s="1"/>
  <c r="AR89" i="18"/>
  <c r="CA89" i="18" s="1"/>
  <c r="AK62" i="18"/>
  <c r="BZ62" i="18" s="1"/>
  <c r="AK77" i="18"/>
  <c r="BZ77" i="18" s="1"/>
  <c r="AY56" i="18"/>
  <c r="CB56" i="18" s="1"/>
  <c r="W22" i="18"/>
  <c r="BX22" i="18" s="1"/>
  <c r="I100" i="18"/>
  <c r="BV100" i="18" s="1"/>
  <c r="AY54" i="18"/>
  <c r="CB54" i="18" s="1"/>
  <c r="P7" i="18"/>
  <c r="BW7" i="18" s="1"/>
  <c r="AY15" i="18"/>
  <c r="CB15" i="18" s="1"/>
  <c r="AK13" i="18"/>
  <c r="BZ13" i="18" s="1"/>
  <c r="I71" i="18"/>
  <c r="BV71" i="18" s="1"/>
  <c r="W102" i="18"/>
  <c r="BX102" i="18" s="1"/>
  <c r="CV114" i="18" s="1"/>
  <c r="AV114" i="23" s="1"/>
  <c r="BT39" i="18"/>
  <c r="CE39" i="18" s="1"/>
  <c r="BM49" i="18"/>
  <c r="CD49" i="18" s="1"/>
  <c r="I94" i="18"/>
  <c r="BV94" i="18" s="1"/>
  <c r="BF76" i="18"/>
  <c r="CC76" i="18" s="1"/>
  <c r="BM70" i="18"/>
  <c r="CD70" i="18" s="1"/>
  <c r="AK15" i="18"/>
  <c r="BZ15" i="18" s="1"/>
  <c r="W41" i="18"/>
  <c r="BX41" i="18" s="1"/>
  <c r="BM23" i="18"/>
  <c r="CD23" i="18" s="1"/>
  <c r="AD90" i="18"/>
  <c r="BY90" i="18" s="1"/>
  <c r="AD99" i="18"/>
  <c r="BY99" i="18" s="1"/>
  <c r="BF18" i="18"/>
  <c r="CC18" i="18" s="1"/>
  <c r="W34" i="18"/>
  <c r="BX34" i="18" s="1"/>
  <c r="P18" i="18"/>
  <c r="BW18" i="18" s="1"/>
  <c r="BT96" i="18"/>
  <c r="CE96" i="18" s="1"/>
  <c r="P56" i="18"/>
  <c r="BW56" i="18" s="1"/>
  <c r="AR63" i="18"/>
  <c r="CA63" i="18" s="1"/>
  <c r="BM18" i="18"/>
  <c r="CD18" i="18" s="1"/>
  <c r="AY49" i="18"/>
  <c r="CB49" i="18" s="1"/>
  <c r="BT48" i="18"/>
  <c r="CE48" i="18" s="1"/>
  <c r="I87" i="18"/>
  <c r="BV87" i="18" s="1"/>
  <c r="AK111" i="18"/>
  <c r="BZ111" i="18" s="1"/>
  <c r="BT75" i="18"/>
  <c r="CE75" i="18" s="1"/>
  <c r="AY95" i="18"/>
  <c r="CB95" i="18" s="1"/>
  <c r="AY69" i="18"/>
  <c r="CB69" i="18" s="1"/>
  <c r="BM111" i="18"/>
  <c r="CD111" i="18" s="1"/>
  <c r="CP112" i="18" s="1"/>
  <c r="U112" i="23" s="1"/>
  <c r="BF103" i="18"/>
  <c r="CC103" i="18" s="1"/>
  <c r="DA115" i="18" s="1"/>
  <c r="BA115" i="23" s="1"/>
  <c r="P109" i="18"/>
  <c r="BW109" i="18" s="1"/>
  <c r="P47" i="18"/>
  <c r="BW47" i="18" s="1"/>
  <c r="W81" i="18"/>
  <c r="BX81" i="18" s="1"/>
  <c r="BM107" i="18"/>
  <c r="CD107" i="18" s="1"/>
  <c r="W105" i="18"/>
  <c r="BX105" i="18" s="1"/>
  <c r="CV117" i="18" s="1"/>
  <c r="AV117" i="23" s="1"/>
  <c r="BT16" i="18"/>
  <c r="CE16" i="18" s="1"/>
  <c r="AR91" i="18"/>
  <c r="CA91" i="18" s="1"/>
  <c r="P103" i="18"/>
  <c r="BW103" i="18" s="1"/>
  <c r="CU115" i="18" s="1"/>
  <c r="AU115" i="23" s="1"/>
  <c r="BT9" i="18"/>
  <c r="CE9" i="18" s="1"/>
  <c r="AR108" i="18"/>
  <c r="CA108" i="18" s="1"/>
  <c r="AY7" i="18"/>
  <c r="CB7" i="18" s="1"/>
  <c r="W66" i="18"/>
  <c r="BX66" i="18" s="1"/>
  <c r="AR16" i="18"/>
  <c r="CA16" i="18" s="1"/>
  <c r="AR28" i="18"/>
  <c r="CA28" i="18" s="1"/>
  <c r="BM91" i="18"/>
  <c r="CD91" i="18" s="1"/>
  <c r="BT82" i="18"/>
  <c r="CE82" i="18" s="1"/>
  <c r="W93" i="18"/>
  <c r="BX93" i="18" s="1"/>
  <c r="BM54" i="18"/>
  <c r="CD54" i="18" s="1"/>
  <c r="BT60" i="18"/>
  <c r="CE60" i="18" s="1"/>
  <c r="AD71" i="18"/>
  <c r="BY71" i="18" s="1"/>
  <c r="W10" i="18"/>
  <c r="BX10" i="18" s="1"/>
  <c r="I22" i="18"/>
  <c r="BV22" i="18" s="1"/>
  <c r="W73" i="18"/>
  <c r="BX73" i="18" s="1"/>
  <c r="I9" i="18"/>
  <c r="BV9" i="18" s="1"/>
  <c r="AD57" i="18"/>
  <c r="BY57" i="18" s="1"/>
  <c r="P95" i="18"/>
  <c r="BW95" i="18" s="1"/>
  <c r="AD38" i="18"/>
  <c r="BY38" i="18" s="1"/>
  <c r="P63" i="18"/>
  <c r="BW63" i="18" s="1"/>
  <c r="P6" i="18"/>
  <c r="BW6" i="18" s="1"/>
  <c r="AY83" i="18"/>
  <c r="CB83" i="18" s="1"/>
  <c r="AR24" i="18"/>
  <c r="CA24" i="18" s="1"/>
  <c r="BF48" i="18"/>
  <c r="CC48" i="18" s="1"/>
  <c r="AD9" i="18"/>
  <c r="BY9" i="18" s="1"/>
  <c r="I42" i="18"/>
  <c r="BV42" i="18" s="1"/>
  <c r="I47" i="18"/>
  <c r="BV47" i="18" s="1"/>
  <c r="P80" i="18"/>
  <c r="BW80" i="18" s="1"/>
  <c r="P66" i="18"/>
  <c r="BW66" i="18" s="1"/>
  <c r="AY10" i="18"/>
  <c r="CB10" i="18" s="1"/>
  <c r="I59" i="18"/>
  <c r="BV59" i="18" s="1"/>
  <c r="AR37" i="18"/>
  <c r="CA37" i="18" s="1"/>
  <c r="AK52" i="18"/>
  <c r="BZ52" i="18" s="1"/>
  <c r="BM45" i="18"/>
  <c r="CD45" i="18" s="1"/>
  <c r="AD109" i="18"/>
  <c r="BY109" i="18" s="1"/>
  <c r="AK91" i="18"/>
  <c r="BZ91" i="18" s="1"/>
  <c r="BF60" i="18"/>
  <c r="CC60" i="18" s="1"/>
  <c r="AK55" i="18"/>
  <c r="BZ55" i="18" s="1"/>
  <c r="W5" i="18"/>
  <c r="BX5" i="18" s="1"/>
  <c r="I69" i="18"/>
  <c r="BV69" i="18" s="1"/>
  <c r="BM63" i="18"/>
  <c r="CD63" i="18" s="1"/>
  <c r="AD67" i="18"/>
  <c r="BY67" i="18" s="1"/>
  <c r="BF84" i="18"/>
  <c r="CC84" i="18" s="1"/>
  <c r="AR43" i="18"/>
  <c r="CA43" i="18" s="1"/>
  <c r="AR29" i="18"/>
  <c r="CA29" i="18" s="1"/>
  <c r="AY62" i="18"/>
  <c r="CB62" i="18" s="1"/>
  <c r="BF55" i="18"/>
  <c r="CC55" i="18" s="1"/>
  <c r="AY66" i="18"/>
  <c r="CB66" i="18" s="1"/>
  <c r="I29" i="18"/>
  <c r="BV29" i="18" s="1"/>
  <c r="AK42" i="18"/>
  <c r="BZ42" i="18" s="1"/>
  <c r="P42" i="18"/>
  <c r="BW42" i="18" s="1"/>
  <c r="AK49" i="18"/>
  <c r="BZ49" i="18" s="1"/>
  <c r="BF13" i="18"/>
  <c r="CC13" i="18" s="1"/>
  <c r="AD96" i="18"/>
  <c r="BY96" i="18" s="1"/>
  <c r="AY20" i="18"/>
  <c r="CB20" i="18" s="1"/>
  <c r="AD6" i="18"/>
  <c r="BY6" i="18" s="1"/>
  <c r="AK36" i="18"/>
  <c r="BZ36" i="18" s="1"/>
  <c r="BT10" i="18"/>
  <c r="CE10" i="18" s="1"/>
  <c r="AR48" i="18"/>
  <c r="CA48" i="18" s="1"/>
  <c r="AD56" i="18"/>
  <c r="BY56" i="18" s="1"/>
  <c r="W78" i="18"/>
  <c r="BX78" i="18" s="1"/>
  <c r="AK67" i="18"/>
  <c r="BZ67" i="18" s="1"/>
  <c r="I45" i="18"/>
  <c r="BV45" i="18" s="1"/>
  <c r="BF35" i="18"/>
  <c r="CC35" i="18" s="1"/>
  <c r="BT21" i="18"/>
  <c r="CE21" i="18" s="1"/>
  <c r="BT29" i="18"/>
  <c r="CE29" i="18" s="1"/>
  <c r="W25" i="18"/>
  <c r="BX25" i="18" s="1"/>
  <c r="BM6" i="18"/>
  <c r="CD6" i="18" s="1"/>
  <c r="P61" i="18"/>
  <c r="BW61" i="18" s="1"/>
  <c r="I48" i="18"/>
  <c r="BV48" i="18" s="1"/>
  <c r="BF64" i="18"/>
  <c r="CC64" i="18" s="1"/>
  <c r="AR33" i="18"/>
  <c r="CA33" i="18" s="1"/>
  <c r="BF19" i="18"/>
  <c r="CC19" i="18" s="1"/>
  <c r="W94" i="18"/>
  <c r="BX94" i="18" s="1"/>
  <c r="P24" i="18"/>
  <c r="BW24" i="18" s="1"/>
  <c r="BF69" i="18"/>
  <c r="CC69" i="18" s="1"/>
  <c r="I110" i="18"/>
  <c r="BV110" i="18" s="1"/>
  <c r="BF12" i="18"/>
  <c r="CC12" i="18" s="1"/>
  <c r="P74" i="18"/>
  <c r="BW74" i="18" s="1"/>
  <c r="AD18" i="18"/>
  <c r="BY18" i="18" s="1"/>
  <c r="AR62" i="18"/>
  <c r="CA62" i="18" s="1"/>
  <c r="W20" i="18"/>
  <c r="BX20" i="18" s="1"/>
  <c r="AR105" i="18"/>
  <c r="CA105" i="18" s="1"/>
  <c r="CY117" i="18" s="1"/>
  <c r="AY117" i="23" s="1"/>
  <c r="BF102" i="18"/>
  <c r="CC102" i="18" s="1"/>
  <c r="DA114" i="18" s="1"/>
  <c r="BA114" i="23" s="1"/>
  <c r="W58" i="18"/>
  <c r="BX58" i="18" s="1"/>
  <c r="AD48" i="18"/>
  <c r="BY48" i="18" s="1"/>
  <c r="P90" i="18"/>
  <c r="BW90" i="18" s="1"/>
  <c r="W8" i="18"/>
  <c r="BX8" i="18" s="1"/>
  <c r="W54" i="18"/>
  <c r="BX54" i="18" s="1"/>
  <c r="BT33" i="18"/>
  <c r="CE33" i="18" s="1"/>
  <c r="BF70" i="18"/>
  <c r="CC70" i="18" s="1"/>
  <c r="BM30" i="18"/>
  <c r="CD30" i="18" s="1"/>
  <c r="BM95" i="18"/>
  <c r="CD95" i="18" s="1"/>
  <c r="AK16" i="18"/>
  <c r="BZ16" i="18" s="1"/>
  <c r="I98" i="18"/>
  <c r="BV98" i="18" s="1"/>
  <c r="AK93" i="18"/>
  <c r="BZ93" i="18" s="1"/>
  <c r="I58" i="18"/>
  <c r="BV58" i="18" s="1"/>
  <c r="AD61" i="18"/>
  <c r="BY61" i="18" s="1"/>
  <c r="AD58" i="18"/>
  <c r="BY58" i="18" s="1"/>
  <c r="AD53" i="18"/>
  <c r="BY53" i="18" s="1"/>
  <c r="BF25" i="18"/>
  <c r="CC25" i="18" s="1"/>
  <c r="AK8" i="18"/>
  <c r="BZ8" i="18" s="1"/>
  <c r="BF65" i="18"/>
  <c r="CC65" i="18" s="1"/>
  <c r="AK79" i="18"/>
  <c r="BZ79" i="18" s="1"/>
  <c r="I89" i="18"/>
  <c r="BV89" i="18" s="1"/>
  <c r="I81" i="18"/>
  <c r="BV81" i="18" s="1"/>
  <c r="W27" i="18"/>
  <c r="BX27" i="18" s="1"/>
  <c r="BT13" i="18"/>
  <c r="CE13" i="18" s="1"/>
  <c r="BM48" i="18"/>
  <c r="CD48" i="18" s="1"/>
  <c r="BM11" i="18"/>
  <c r="CD11" i="18" s="1"/>
  <c r="I66" i="18"/>
  <c r="BV66" i="18" s="1"/>
  <c r="AY50" i="18"/>
  <c r="CB50" i="18" s="1"/>
  <c r="BM97" i="18"/>
  <c r="CD97" i="18" s="1"/>
  <c r="AK100" i="18"/>
  <c r="BZ100" i="18" s="1"/>
  <c r="BT64" i="18"/>
  <c r="CE64" i="18" s="1"/>
  <c r="AK61" i="18"/>
  <c r="BZ61" i="18" s="1"/>
  <c r="BT65" i="18"/>
  <c r="CE65" i="18" s="1"/>
  <c r="AR72" i="18"/>
  <c r="CA72" i="18" s="1"/>
  <c r="AY21" i="18"/>
  <c r="CB21" i="18" s="1"/>
  <c r="AY28" i="18"/>
  <c r="CB28" i="18" s="1"/>
  <c r="BF82" i="18"/>
  <c r="CC82" i="18" s="1"/>
  <c r="AK101" i="18"/>
  <c r="BZ101" i="18" s="1"/>
  <c r="CX113" i="18" s="1"/>
  <c r="AX113" i="23" s="1"/>
  <c r="BM61" i="18"/>
  <c r="CD61" i="18" s="1"/>
  <c r="BT74" i="18"/>
  <c r="CE74" i="18" s="1"/>
  <c r="AR83" i="18"/>
  <c r="CA83" i="18" s="1"/>
  <c r="BF42" i="18"/>
  <c r="CC42" i="18" s="1"/>
  <c r="AR13" i="18"/>
  <c r="CA13" i="18" s="1"/>
  <c r="P104" i="18"/>
  <c r="BW104" i="18" s="1"/>
  <c r="CU116" i="18" s="1"/>
  <c r="AU116" i="23" s="1"/>
  <c r="I27" i="18"/>
  <c r="BV27" i="18" s="1"/>
  <c r="BM78" i="18"/>
  <c r="CD78" i="18" s="1"/>
  <c r="AR31" i="18"/>
  <c r="CA31" i="18" s="1"/>
  <c r="I28" i="18"/>
  <c r="BV28" i="18" s="1"/>
  <c r="AY13" i="18"/>
  <c r="CB13" i="18" s="1"/>
  <c r="BF96" i="18"/>
  <c r="CC96" i="18" s="1"/>
  <c r="AR58" i="18"/>
  <c r="CA58" i="18" s="1"/>
  <c r="I16" i="18"/>
  <c r="BV16" i="18" s="1"/>
  <c r="W11" i="18"/>
  <c r="BX11" i="18" s="1"/>
  <c r="W67" i="18"/>
  <c r="BX67" i="18" s="1"/>
  <c r="BT46" i="18"/>
  <c r="CE46" i="18" s="1"/>
  <c r="AD23" i="18"/>
  <c r="BY23" i="18" s="1"/>
  <c r="AM130" i="32"/>
  <c r="AM128" i="32"/>
  <c r="AM131" i="32"/>
  <c r="AM129" i="32"/>
  <c r="AM127" i="32"/>
  <c r="W108" i="18"/>
  <c r="BX108" i="18" s="1"/>
  <c r="AK80" i="18"/>
  <c r="BZ80" i="18" s="1"/>
  <c r="BT85" i="18"/>
  <c r="CE85" i="18" s="1"/>
  <c r="I103" i="18"/>
  <c r="BV103" i="18" s="1"/>
  <c r="CT115" i="18" s="1"/>
  <c r="I6" i="18"/>
  <c r="BV6" i="18" s="1"/>
  <c r="I91" i="18"/>
  <c r="BV91" i="18" s="1"/>
  <c r="BT110" i="18"/>
  <c r="CE110" i="18" s="1"/>
  <c r="BT54" i="18"/>
  <c r="CE54" i="18" s="1"/>
  <c r="AK90" i="18"/>
  <c r="BZ90" i="18" s="1"/>
  <c r="AD84" i="18"/>
  <c r="BY84" i="18" s="1"/>
  <c r="W112" i="18"/>
  <c r="BX112" i="18" s="1"/>
  <c r="AK72" i="18"/>
  <c r="BZ72" i="18" s="1"/>
  <c r="BM5" i="18"/>
  <c r="CD5" i="18" s="1"/>
  <c r="W15" i="18"/>
  <c r="BX15" i="18" s="1"/>
  <c r="P15" i="18"/>
  <c r="BW15" i="18" s="1"/>
  <c r="BT107" i="18"/>
  <c r="CE107" i="18" s="1"/>
  <c r="AY60" i="18"/>
  <c r="CB60" i="18" s="1"/>
  <c r="P82" i="18"/>
  <c r="BW82" i="18" s="1"/>
  <c r="AR15" i="18"/>
  <c r="CA15" i="18" s="1"/>
  <c r="BM110" i="18"/>
  <c r="CD110" i="18" s="1"/>
  <c r="BM8" i="18"/>
  <c r="CD8" i="18" s="1"/>
  <c r="AK22" i="18"/>
  <c r="BZ22" i="18" s="1"/>
  <c r="I14" i="18"/>
  <c r="BV14" i="18" s="1"/>
  <c r="BT15" i="18"/>
  <c r="CE15" i="18" s="1"/>
  <c r="AY57" i="18"/>
  <c r="CB57" i="18" s="1"/>
  <c r="BM81" i="18"/>
  <c r="CD81" i="18" s="1"/>
  <c r="BF99" i="18"/>
  <c r="CC99" i="18" s="1"/>
  <c r="BM103" i="18"/>
  <c r="CD103" i="18" s="1"/>
  <c r="DB115" i="18" s="1"/>
  <c r="BB115" i="23" s="1"/>
  <c r="BT62" i="18"/>
  <c r="CE62" i="18" s="1"/>
  <c r="AY19" i="18"/>
  <c r="CB19" i="18" s="1"/>
  <c r="P111" i="18"/>
  <c r="BW111" i="18" s="1"/>
  <c r="CI112" i="18" s="1"/>
  <c r="N112" i="23" s="1"/>
  <c r="P22" i="18"/>
  <c r="BW22" i="18" s="1"/>
  <c r="AY99" i="18"/>
  <c r="CB99" i="18" s="1"/>
  <c r="BT52" i="18"/>
  <c r="CE52" i="18" s="1"/>
  <c r="W90" i="18"/>
  <c r="BX90" i="18" s="1"/>
  <c r="BT50" i="18"/>
  <c r="CE50" i="18" s="1"/>
  <c r="BF40" i="18"/>
  <c r="CC40" i="18" s="1"/>
  <c r="AR84" i="18"/>
  <c r="CA84" i="18" s="1"/>
  <c r="W43" i="18"/>
  <c r="BX43" i="18" s="1"/>
  <c r="AR95" i="18"/>
  <c r="CA95" i="18" s="1"/>
  <c r="AD5" i="18"/>
  <c r="BY5" i="18" s="1"/>
  <c r="BF44" i="18"/>
  <c r="CC44" i="18" s="1"/>
  <c r="AD83" i="18"/>
  <c r="BY83" i="18" s="1"/>
  <c r="AK24" i="18"/>
  <c r="BZ24" i="18" s="1"/>
  <c r="BT79" i="18"/>
  <c r="CE79" i="18" s="1"/>
  <c r="BM13" i="18"/>
  <c r="CD13" i="18" s="1"/>
  <c r="P50" i="18"/>
  <c r="BW50" i="18" s="1"/>
  <c r="AR73" i="18"/>
  <c r="CA73" i="18" s="1"/>
  <c r="BT24" i="18"/>
  <c r="CE24" i="18" s="1"/>
  <c r="I92" i="18"/>
  <c r="BV92" i="18" s="1"/>
  <c r="AR61" i="18"/>
  <c r="CA61" i="18" s="1"/>
  <c r="BF93" i="18"/>
  <c r="CC93" i="18" s="1"/>
  <c r="W68" i="18"/>
  <c r="BX68" i="18" s="1"/>
  <c r="AD30" i="18"/>
  <c r="BY30" i="18" s="1"/>
  <c r="BT104" i="18"/>
  <c r="CE104" i="18" s="1"/>
  <c r="DC116" i="18" s="1"/>
  <c r="AD76" i="18"/>
  <c r="BY76" i="18" s="1"/>
  <c r="AR9" i="18"/>
  <c r="CA9" i="18" s="1"/>
  <c r="W96" i="18"/>
  <c r="BX96" i="18" s="1"/>
  <c r="AY86" i="18"/>
  <c r="CB86" i="18" s="1"/>
  <c r="BM73" i="18"/>
  <c r="CD73" i="18" s="1"/>
  <c r="BM76" i="18"/>
  <c r="CD76" i="18" s="1"/>
  <c r="AY73" i="18"/>
  <c r="CB73" i="18" s="1"/>
  <c r="BT28" i="18"/>
  <c r="CE28" i="18" s="1"/>
  <c r="W97" i="18"/>
  <c r="BX97" i="18" s="1"/>
  <c r="P51" i="18"/>
  <c r="BW51" i="18" s="1"/>
  <c r="AK5" i="18"/>
  <c r="BZ5" i="18" s="1"/>
  <c r="AY87" i="18"/>
  <c r="CB87" i="18" s="1"/>
  <c r="BT47" i="18"/>
  <c r="CE47" i="18" s="1"/>
  <c r="BM52" i="18"/>
  <c r="CD52" i="18" s="1"/>
  <c r="AR77" i="18"/>
  <c r="CA77" i="18" s="1"/>
  <c r="AK46" i="18"/>
  <c r="BZ46" i="18" s="1"/>
  <c r="AR59" i="18"/>
  <c r="CA59" i="18" s="1"/>
  <c r="BT66" i="18"/>
  <c r="CE66" i="18" s="1"/>
  <c r="BF24" i="18"/>
  <c r="CC24" i="18" s="1"/>
  <c r="AY44" i="18"/>
  <c r="CB44" i="18" s="1"/>
  <c r="BT89" i="18"/>
  <c r="CE89" i="18" s="1"/>
  <c r="P75" i="18"/>
  <c r="BW75" i="18" s="1"/>
  <c r="AR26" i="18"/>
  <c r="CA26" i="18" s="1"/>
  <c r="W50" i="18"/>
  <c r="BX50" i="18" s="1"/>
  <c r="BT67" i="18"/>
  <c r="CE67" i="18" s="1"/>
  <c r="I105" i="18"/>
  <c r="BV105" i="18" s="1"/>
  <c r="CT117" i="18" s="1"/>
  <c r="AK109" i="18"/>
  <c r="BZ109" i="18" s="1"/>
  <c r="BM90" i="18"/>
  <c r="CD90" i="18" s="1"/>
  <c r="AR21" i="18"/>
  <c r="CA21" i="18" s="1"/>
  <c r="AD22" i="18"/>
  <c r="BY22" i="18" s="1"/>
  <c r="AK87" i="18"/>
  <c r="BZ87" i="18" s="1"/>
  <c r="BF47" i="18"/>
  <c r="CC47" i="18" s="1"/>
  <c r="AR96" i="18"/>
  <c r="CA96" i="18" s="1"/>
  <c r="AK68" i="18"/>
  <c r="BZ68" i="18" s="1"/>
  <c r="I38" i="18"/>
  <c r="BV38" i="18" s="1"/>
  <c r="AY5" i="18"/>
  <c r="CB5" i="18" s="1"/>
  <c r="BF73" i="18"/>
  <c r="CC73" i="18" s="1"/>
  <c r="P68" i="18"/>
  <c r="BW68" i="18" s="1"/>
  <c r="P35" i="18"/>
  <c r="BW35" i="18" s="1"/>
  <c r="BM55" i="18"/>
  <c r="CD55" i="18" s="1"/>
  <c r="AN130" i="32"/>
  <c r="AN128" i="32"/>
  <c r="E116" i="20"/>
  <c r="BC117" i="23"/>
  <c r="B112" i="37"/>
  <c r="I113" i="37" s="1"/>
  <c r="AM126" i="32"/>
  <c r="X10" i="37"/>
  <c r="Y9" i="37"/>
  <c r="H15" i="36"/>
  <c r="G15" i="36"/>
  <c r="E15" i="36"/>
  <c r="P15" i="36"/>
  <c r="O15" i="36"/>
  <c r="N15" i="36"/>
  <c r="F15" i="36"/>
  <c r="L15" i="36"/>
  <c r="J15" i="36"/>
  <c r="T31" i="36"/>
  <c r="AG31" i="36" s="1"/>
  <c r="I31" i="36"/>
  <c r="M15" i="36"/>
  <c r="K15" i="36"/>
  <c r="I15" i="36"/>
  <c r="E112" i="20" l="1"/>
  <c r="F112" i="20" s="1"/>
  <c r="AM112" i="20" s="1"/>
  <c r="AH127" i="32" s="1"/>
  <c r="G114" i="33" s="1"/>
  <c r="CV112" i="18"/>
  <c r="AV112" i="23" s="1"/>
  <c r="D115" i="20"/>
  <c r="D117" i="20"/>
  <c r="AT118" i="23"/>
  <c r="AN127" i="32"/>
  <c r="AR127" i="32" s="1"/>
  <c r="K114" i="33" s="1"/>
  <c r="AN132" i="32"/>
  <c r="AR132" i="32" s="1"/>
  <c r="K119" i="33" s="1"/>
  <c r="CZ112" i="18"/>
  <c r="AZ112" i="23" s="1"/>
  <c r="CN113" i="18"/>
  <c r="S113" i="23" s="1"/>
  <c r="AY117" i="20"/>
  <c r="F117" i="20"/>
  <c r="AM117" i="20" s="1"/>
  <c r="AH132" i="32" s="1"/>
  <c r="G119" i="33" s="1"/>
  <c r="CN112" i="18"/>
  <c r="S112" i="23" s="1"/>
  <c r="E111" i="20"/>
  <c r="V112" i="23"/>
  <c r="BC114" i="23"/>
  <c r="BD114" i="23" s="1"/>
  <c r="AN129" i="32"/>
  <c r="AR129" i="32" s="1"/>
  <c r="K116" i="33" s="1"/>
  <c r="CL112" i="18"/>
  <c r="Q112" i="23" s="1"/>
  <c r="AN131" i="32"/>
  <c r="AR131" i="32" s="1"/>
  <c r="K118" i="33" s="1"/>
  <c r="AT113" i="23"/>
  <c r="BD113" i="23" s="1"/>
  <c r="CH112" i="18"/>
  <c r="M112" i="23" s="1"/>
  <c r="D112" i="37"/>
  <c r="K113" i="37" s="1"/>
  <c r="D113" i="20"/>
  <c r="F113" i="20" s="1"/>
  <c r="AM113" i="20" s="1"/>
  <c r="AH128" i="32" s="1"/>
  <c r="G115" i="33" s="1"/>
  <c r="AN126" i="32"/>
  <c r="AR126" i="32" s="1"/>
  <c r="K113" i="33" s="1"/>
  <c r="CX112" i="18"/>
  <c r="AX112" i="23" s="1"/>
  <c r="CH113" i="18"/>
  <c r="D112" i="19" s="1"/>
  <c r="F112" i="19" s="1"/>
  <c r="AM112" i="19" s="1"/>
  <c r="CT112" i="18"/>
  <c r="D111" i="20" s="1"/>
  <c r="AR128" i="32"/>
  <c r="K115" i="33" s="1"/>
  <c r="BC115" i="23"/>
  <c r="CJ112" i="18"/>
  <c r="O112" i="23" s="1"/>
  <c r="D114" i="20"/>
  <c r="AY114" i="20" s="1"/>
  <c r="AT115" i="23"/>
  <c r="AR130" i="32"/>
  <c r="K117" i="33" s="1"/>
  <c r="CJ113" i="18"/>
  <c r="O113" i="23" s="1"/>
  <c r="C112" i="37"/>
  <c r="J113" i="37" s="1"/>
  <c r="AT117" i="23"/>
  <c r="BD117" i="23" s="1"/>
  <c r="D116" i="20"/>
  <c r="F116" i="20" s="1"/>
  <c r="AM116" i="20" s="1"/>
  <c r="AH131" i="32" s="1"/>
  <c r="G118" i="33" s="1"/>
  <c r="E115" i="20"/>
  <c r="BC116" i="23"/>
  <c r="BE116" i="23" s="1"/>
  <c r="BE114" i="23"/>
  <c r="AY112" i="20"/>
  <c r="AT112" i="23"/>
  <c r="X11" i="37"/>
  <c r="Y10" i="37"/>
  <c r="I3" i="36"/>
  <c r="I10" i="36"/>
  <c r="I7" i="36"/>
  <c r="I4" i="36"/>
  <c r="I11" i="36"/>
  <c r="I8" i="36"/>
  <c r="I5" i="36"/>
  <c r="I6" i="36"/>
  <c r="I12" i="36"/>
  <c r="I9" i="36"/>
  <c r="N4" i="36"/>
  <c r="N11" i="36"/>
  <c r="N8" i="36"/>
  <c r="N5" i="36"/>
  <c r="N12" i="36"/>
  <c r="N9" i="36"/>
  <c r="N6" i="36"/>
  <c r="N3" i="36"/>
  <c r="N7" i="36"/>
  <c r="N10" i="36"/>
  <c r="K10" i="36"/>
  <c r="K7" i="36"/>
  <c r="K4" i="36"/>
  <c r="K11" i="36"/>
  <c r="K5" i="36"/>
  <c r="K12" i="36"/>
  <c r="K9" i="36"/>
  <c r="K3" i="36"/>
  <c r="K6" i="36"/>
  <c r="K8" i="36"/>
  <c r="U31" i="36"/>
  <c r="AH31" i="36" s="1"/>
  <c r="J31" i="36"/>
  <c r="O11" i="36"/>
  <c r="O8" i="36"/>
  <c r="O5" i="36"/>
  <c r="O9" i="36"/>
  <c r="O6" i="36"/>
  <c r="O3" i="36"/>
  <c r="O10" i="36"/>
  <c r="O4" i="36"/>
  <c r="O7" i="36"/>
  <c r="O12" i="36"/>
  <c r="P11" i="36"/>
  <c r="P8" i="36"/>
  <c r="P5" i="36"/>
  <c r="P12" i="36"/>
  <c r="P6" i="36"/>
  <c r="P3" i="36"/>
  <c r="P4" i="36"/>
  <c r="P9" i="36"/>
  <c r="P7" i="36"/>
  <c r="P10" i="36"/>
  <c r="F12" i="36"/>
  <c r="F9" i="36"/>
  <c r="F6" i="36"/>
  <c r="F3" i="36"/>
  <c r="F10" i="36"/>
  <c r="F4" i="36"/>
  <c r="F11" i="36"/>
  <c r="F7" i="36"/>
  <c r="F5" i="36"/>
  <c r="F8" i="36"/>
  <c r="E12" i="36"/>
  <c r="E9" i="36"/>
  <c r="E6" i="36"/>
  <c r="E3" i="36"/>
  <c r="E7" i="36"/>
  <c r="E4" i="36"/>
  <c r="E11" i="36"/>
  <c r="E10" i="36"/>
  <c r="E5" i="36"/>
  <c r="E8" i="36"/>
  <c r="M7" i="36"/>
  <c r="M4" i="36"/>
  <c r="M11" i="36"/>
  <c r="M8" i="36"/>
  <c r="M5" i="36"/>
  <c r="M12" i="36"/>
  <c r="M9" i="36"/>
  <c r="M6" i="36"/>
  <c r="M3" i="36"/>
  <c r="M10" i="36"/>
  <c r="J10" i="36"/>
  <c r="J7" i="36"/>
  <c r="J4" i="36"/>
  <c r="J8" i="36"/>
  <c r="J5" i="36"/>
  <c r="J11" i="36"/>
  <c r="J6" i="36"/>
  <c r="J9" i="36"/>
  <c r="J12" i="36"/>
  <c r="J3" i="36"/>
  <c r="G9" i="36"/>
  <c r="G6" i="36"/>
  <c r="G3" i="36"/>
  <c r="G10" i="36"/>
  <c r="G7" i="36"/>
  <c r="G11" i="36"/>
  <c r="G8" i="36"/>
  <c r="G4" i="36"/>
  <c r="G5" i="36"/>
  <c r="G12" i="36"/>
  <c r="L10" i="36"/>
  <c r="L7" i="36"/>
  <c r="L4" i="36"/>
  <c r="L11" i="36"/>
  <c r="L8" i="36"/>
  <c r="L12" i="36"/>
  <c r="L9" i="36"/>
  <c r="L5" i="36"/>
  <c r="L3" i="36"/>
  <c r="L6" i="36"/>
  <c r="H6" i="36"/>
  <c r="H3" i="36"/>
  <c r="H10" i="36"/>
  <c r="H7" i="36"/>
  <c r="H4" i="36"/>
  <c r="H11" i="36"/>
  <c r="H8" i="36"/>
  <c r="H5" i="36"/>
  <c r="H9" i="36"/>
  <c r="H12" i="36"/>
  <c r="AY115" i="20" l="1"/>
  <c r="BE118" i="23"/>
  <c r="BD118" i="23"/>
  <c r="F111" i="20"/>
  <c r="AM111" i="20" s="1"/>
  <c r="AH126" i="32" s="1"/>
  <c r="G113" i="33" s="1"/>
  <c r="AY113" i="20"/>
  <c r="M113" i="23"/>
  <c r="W113" i="23" s="1"/>
  <c r="BE113" i="23"/>
  <c r="BF113" i="23" s="1"/>
  <c r="D111" i="19"/>
  <c r="F111" i="19" s="1"/>
  <c r="AM111" i="19" s="1"/>
  <c r="BE115" i="23"/>
  <c r="BD116" i="23"/>
  <c r="BF116" i="23" s="1"/>
  <c r="F114" i="20"/>
  <c r="AM114" i="20" s="1"/>
  <c r="AH129" i="32" s="1"/>
  <c r="G116" i="33" s="1"/>
  <c r="BD115" i="23"/>
  <c r="BE117" i="23"/>
  <c r="BF117" i="23" s="1"/>
  <c r="F115" i="20"/>
  <c r="AM115" i="20" s="1"/>
  <c r="AH130" i="32" s="1"/>
  <c r="G117" i="33" s="1"/>
  <c r="BF114" i="23"/>
  <c r="AY116" i="20"/>
  <c r="X112" i="23"/>
  <c r="W112" i="23"/>
  <c r="AY111" i="20"/>
  <c r="BD112" i="23"/>
  <c r="BE112" i="23"/>
  <c r="X12" i="37"/>
  <c r="Y11" i="37"/>
  <c r="D9" i="36"/>
  <c r="V31" i="36"/>
  <c r="AI31" i="36" s="1"/>
  <c r="K31" i="36"/>
  <c r="D8" i="36"/>
  <c r="D10" i="36"/>
  <c r="D11" i="36"/>
  <c r="D4" i="36"/>
  <c r="D7" i="36"/>
  <c r="D12" i="36"/>
  <c r="D5" i="36"/>
  <c r="D3" i="36"/>
  <c r="D6" i="36"/>
  <c r="BF118" i="23" l="1"/>
  <c r="X113" i="23"/>
  <c r="Y113" i="23" s="1"/>
  <c r="BF115" i="23"/>
  <c r="BF112" i="23"/>
  <c r="Y112" i="23"/>
  <c r="X13" i="37"/>
  <c r="Y12" i="37"/>
  <c r="T3" i="36"/>
  <c r="AD6" i="36"/>
  <c r="R11" i="36"/>
  <c r="Y10" i="36"/>
  <c r="AE10" i="36"/>
  <c r="T4" i="36"/>
  <c r="Z10" i="36"/>
  <c r="U10" i="36"/>
  <c r="AA10" i="36"/>
  <c r="AB10" i="36"/>
  <c r="AD11" i="36"/>
  <c r="X10" i="36"/>
  <c r="AD7" i="36"/>
  <c r="AB11" i="36"/>
  <c r="V11" i="36"/>
  <c r="T12" i="36"/>
  <c r="Y4" i="36"/>
  <c r="V10" i="36"/>
  <c r="X11" i="36"/>
  <c r="U3" i="36"/>
  <c r="X8" i="36"/>
  <c r="AC11" i="36"/>
  <c r="X7" i="36"/>
  <c r="W5" i="36"/>
  <c r="T9" i="36"/>
  <c r="V7" i="36"/>
  <c r="W11" i="36"/>
  <c r="AE7" i="36"/>
  <c r="R4" i="36"/>
  <c r="AD4" i="36"/>
  <c r="X4" i="36"/>
  <c r="AE4" i="36"/>
  <c r="U9" i="36"/>
  <c r="R8" i="36"/>
  <c r="AA8" i="36"/>
  <c r="AD8" i="36"/>
  <c r="AC8" i="36"/>
  <c r="V8" i="36"/>
  <c r="R6" i="36"/>
  <c r="Z5" i="36"/>
  <c r="AC10" i="36"/>
  <c r="U12" i="36"/>
  <c r="X9" i="36"/>
  <c r="R9" i="36"/>
  <c r="AE9" i="36"/>
  <c r="AA9" i="36"/>
  <c r="AB9" i="36"/>
  <c r="Y3" i="36"/>
  <c r="AC3" i="36"/>
  <c r="W9" i="36"/>
  <c r="Z9" i="36"/>
  <c r="R7" i="36"/>
  <c r="T7" i="36"/>
  <c r="AB7" i="36"/>
  <c r="AD9" i="36"/>
  <c r="R10" i="36"/>
  <c r="W10" i="36"/>
  <c r="Z3" i="36"/>
  <c r="R12" i="36"/>
  <c r="V9" i="36"/>
  <c r="V4" i="36"/>
  <c r="R5" i="36"/>
  <c r="Y5" i="36"/>
  <c r="AE8" i="36"/>
  <c r="Z11" i="36"/>
  <c r="Y11" i="36"/>
  <c r="V12" i="36"/>
  <c r="AE3" i="36"/>
  <c r="X12" i="36"/>
  <c r="T11" i="36"/>
  <c r="V5" i="36"/>
  <c r="AE11" i="36"/>
  <c r="U5" i="36"/>
  <c r="U7" i="36"/>
  <c r="W4" i="36"/>
  <c r="T8" i="36"/>
  <c r="W31" i="36"/>
  <c r="AJ31" i="36" s="1"/>
  <c r="L31" i="36"/>
  <c r="AB8" i="36"/>
  <c r="AA3" i="36"/>
  <c r="U6" i="36"/>
  <c r="V3" i="36"/>
  <c r="E30" i="36" a="1"/>
  <c r="E30" i="36" s="1"/>
  <c r="R3" i="36"/>
  <c r="D13" i="36"/>
  <c r="R13" i="36" s="1"/>
  <c r="AB6" i="36"/>
  <c r="AA12" i="36"/>
  <c r="AA4" i="36"/>
  <c r="X5" i="36"/>
  <c r="Z12" i="36"/>
  <c r="AE5" i="36"/>
  <c r="AC5" i="36"/>
  <c r="W3" i="36"/>
  <c r="Y12" i="36"/>
  <c r="Z4" i="36"/>
  <c r="AD12" i="36"/>
  <c r="Z8" i="36"/>
  <c r="X3" i="36"/>
  <c r="Y7" i="36"/>
  <c r="T10" i="36"/>
  <c r="AD10" i="36"/>
  <c r="U4" i="36"/>
  <c r="AE12" i="36"/>
  <c r="W7" i="36"/>
  <c r="AC12" i="36"/>
  <c r="W8" i="36"/>
  <c r="AB4" i="36"/>
  <c r="U8" i="36"/>
  <c r="AC6" i="36"/>
  <c r="AB5" i="36"/>
  <c r="AA7" i="36"/>
  <c r="AC4" i="36"/>
  <c r="Y9" i="36"/>
  <c r="AB12" i="36"/>
  <c r="AB3" i="36"/>
  <c r="Y6" i="36"/>
  <c r="Z7" i="36"/>
  <c r="AA11" i="36"/>
  <c r="V6" i="36"/>
  <c r="T6" i="36"/>
  <c r="T5" i="36"/>
  <c r="AC7" i="36"/>
  <c r="U11" i="36"/>
  <c r="AD3" i="36"/>
  <c r="AA6" i="36"/>
  <c r="W12" i="36"/>
  <c r="AA5" i="36"/>
  <c r="W6" i="36"/>
  <c r="AD5" i="36"/>
  <c r="AE6" i="36"/>
  <c r="Y8" i="36"/>
  <c r="X6" i="36"/>
  <c r="Z6" i="36"/>
  <c r="AC9" i="36"/>
  <c r="X14" i="37" l="1"/>
  <c r="Y13" i="37"/>
  <c r="X31" i="36"/>
  <c r="AK31" i="36" s="1"/>
  <c r="M31" i="36"/>
  <c r="X15" i="37" l="1"/>
  <c r="Y15" i="37" s="1"/>
  <c r="Y14" i="37"/>
  <c r="N31" i="36"/>
  <c r="Z31" i="36" s="1"/>
  <c r="AM31" i="36" s="1"/>
  <c r="Y31" i="36"/>
  <c r="AL31" i="36" s="1"/>
  <c r="AJ7" i="33" l="1"/>
  <c r="AJ8" i="33" s="1"/>
  <c r="AJ9" i="33" s="1"/>
  <c r="AJ10" i="33" s="1"/>
  <c r="AJ11" i="33" s="1"/>
  <c r="AJ12" i="33" s="1"/>
  <c r="AJ13" i="33" s="1"/>
  <c r="AJ14" i="33" s="1"/>
  <c r="AJ15" i="33" s="1"/>
  <c r="AY3" i="35" l="1"/>
  <c r="BB3" i="35" s="1"/>
  <c r="BE3" i="35" s="1"/>
  <c r="BH3" i="35" s="1"/>
  <c r="BK3" i="35" s="1"/>
  <c r="BN3" i="35" s="1"/>
  <c r="AX3" i="35"/>
  <c r="BA3" i="35" s="1"/>
  <c r="BD3" i="35" s="1"/>
  <c r="BG3" i="35" s="1"/>
  <c r="BJ3" i="35" s="1"/>
  <c r="BM3" i="35" s="1"/>
  <c r="AW3" i="35"/>
  <c r="AZ3" i="35" s="1"/>
  <c r="BC3" i="35" s="1"/>
  <c r="BF3" i="35" s="1"/>
  <c r="BI3" i="35" s="1"/>
  <c r="BL3" i="35" s="1"/>
  <c r="AE3" i="35"/>
  <c r="AH3" i="35" s="1"/>
  <c r="AK3" i="35" s="1"/>
  <c r="AN3" i="35" s="1"/>
  <c r="AQ3" i="35" s="1"/>
  <c r="AC3" i="35"/>
  <c r="AF3" i="35" s="1"/>
  <c r="AI3" i="35" s="1"/>
  <c r="AL3" i="35" s="1"/>
  <c r="AO3" i="35" s="1"/>
  <c r="AR3" i="35" s="1"/>
  <c r="AB3" i="35"/>
  <c r="AA3" i="35"/>
  <c r="AD3" i="35" s="1"/>
  <c r="AG3" i="35" s="1"/>
  <c r="AJ3" i="35" s="1"/>
  <c r="AM3" i="35" s="1"/>
  <c r="AP3" i="35" s="1"/>
  <c r="G3" i="35"/>
  <c r="J3" i="35" s="1"/>
  <c r="M3" i="35" s="1"/>
  <c r="P3" i="35" s="1"/>
  <c r="S3" i="35" s="1"/>
  <c r="V3" i="35" s="1"/>
  <c r="F3" i="35"/>
  <c r="I3" i="35" s="1"/>
  <c r="L3" i="35" s="1"/>
  <c r="O3" i="35" s="1"/>
  <c r="R3" i="35" s="1"/>
  <c r="U3" i="35" s="1"/>
  <c r="E3" i="35"/>
  <c r="H3" i="35" s="1"/>
  <c r="K3" i="35" s="1"/>
  <c r="N3" i="35" s="1"/>
  <c r="Q3" i="35" s="1"/>
  <c r="T3" i="35" s="1"/>
  <c r="S15" i="32" l="1"/>
  <c r="R15" i="32"/>
  <c r="Q15" i="32"/>
  <c r="P15" i="32"/>
  <c r="O15" i="32"/>
  <c r="N15" i="32"/>
  <c r="I15" i="32"/>
  <c r="H15" i="32"/>
  <c r="G15" i="32"/>
  <c r="F15" i="32"/>
  <c r="E15" i="32"/>
  <c r="D15" i="32"/>
  <c r="N3" i="13"/>
  <c r="CE117" i="13" s="1"/>
  <c r="M3" i="13"/>
  <c r="CD117" i="13" s="1"/>
  <c r="L3" i="13"/>
  <c r="CC117" i="13" s="1"/>
  <c r="K3" i="13"/>
  <c r="CB117" i="13" s="1"/>
  <c r="J3" i="13"/>
  <c r="CA117" i="13" s="1"/>
  <c r="I3" i="13"/>
  <c r="BZ117" i="13" s="1"/>
  <c r="H3" i="13"/>
  <c r="BY117" i="13" s="1"/>
  <c r="G3" i="13"/>
  <c r="BX117" i="13" s="1"/>
  <c r="F3" i="13"/>
  <c r="BW117" i="13" s="1"/>
  <c r="E3" i="13"/>
  <c r="D3" i="13"/>
  <c r="BU117" i="13" s="1"/>
  <c r="C3" i="13"/>
  <c r="N3" i="12"/>
  <c r="CE117" i="12" s="1"/>
  <c r="M3" i="12"/>
  <c r="CD117" i="12" s="1"/>
  <c r="L3" i="12"/>
  <c r="CC117" i="12" s="1"/>
  <c r="K3" i="12"/>
  <c r="CB117" i="12" s="1"/>
  <c r="J3" i="12"/>
  <c r="CA117" i="12" s="1"/>
  <c r="I3" i="12"/>
  <c r="BZ117" i="12" s="1"/>
  <c r="H3" i="12"/>
  <c r="BY117" i="12" s="1"/>
  <c r="G3" i="12"/>
  <c r="BX117" i="12" s="1"/>
  <c r="F3" i="12"/>
  <c r="BW117" i="12" s="1"/>
  <c r="E3" i="12"/>
  <c r="D3" i="12"/>
  <c r="BU117" i="12" s="1"/>
  <c r="C3" i="12"/>
  <c r="N3" i="11"/>
  <c r="CE117" i="11" s="1"/>
  <c r="M3" i="11"/>
  <c r="CD117" i="11" s="1"/>
  <c r="L3" i="11"/>
  <c r="CC117" i="11" s="1"/>
  <c r="K3" i="11"/>
  <c r="CB117" i="11" s="1"/>
  <c r="J3" i="11"/>
  <c r="CA117" i="11" s="1"/>
  <c r="I3" i="11"/>
  <c r="BZ117" i="11" s="1"/>
  <c r="H3" i="11"/>
  <c r="BY117" i="11" s="1"/>
  <c r="G3" i="11"/>
  <c r="BX117" i="11" s="1"/>
  <c r="F3" i="11"/>
  <c r="BW117" i="11" s="1"/>
  <c r="E3" i="11"/>
  <c r="D3" i="11"/>
  <c r="BU117" i="11" s="1"/>
  <c r="C3" i="11"/>
  <c r="N3" i="10"/>
  <c r="CE117" i="10" s="1"/>
  <c r="M3" i="10"/>
  <c r="CD117" i="10" s="1"/>
  <c r="L3" i="10"/>
  <c r="CC117" i="10" s="1"/>
  <c r="K3" i="10"/>
  <c r="CB117" i="10" s="1"/>
  <c r="J3" i="10"/>
  <c r="CA117" i="10" s="1"/>
  <c r="I3" i="10"/>
  <c r="BZ117" i="10" s="1"/>
  <c r="H3" i="10"/>
  <c r="BY117" i="10" s="1"/>
  <c r="G3" i="10"/>
  <c r="BX117" i="10" s="1"/>
  <c r="F3" i="10"/>
  <c r="BW117" i="10" s="1"/>
  <c r="E3" i="10"/>
  <c r="D3" i="10"/>
  <c r="BU117" i="10" s="1"/>
  <c r="C3" i="10"/>
  <c r="N3" i="8"/>
  <c r="CE117" i="8" s="1"/>
  <c r="M3" i="8"/>
  <c r="CD117" i="8" s="1"/>
  <c r="L3" i="8"/>
  <c r="CC117" i="8" s="1"/>
  <c r="K3" i="8"/>
  <c r="CB117" i="8" s="1"/>
  <c r="J3" i="8"/>
  <c r="CA117" i="8" s="1"/>
  <c r="I3" i="8"/>
  <c r="BZ117" i="8" s="1"/>
  <c r="H3" i="8"/>
  <c r="BY117" i="8" s="1"/>
  <c r="G3" i="8"/>
  <c r="BX117" i="8" s="1"/>
  <c r="F3" i="8"/>
  <c r="BW117" i="8" s="1"/>
  <c r="E3" i="8"/>
  <c r="D3" i="8"/>
  <c r="BU117" i="8" s="1"/>
  <c r="C3" i="8"/>
  <c r="N3" i="6"/>
  <c r="CE117" i="6" s="1"/>
  <c r="M3" i="6"/>
  <c r="CD117" i="6" s="1"/>
  <c r="L3" i="6"/>
  <c r="CC117" i="6" s="1"/>
  <c r="K3" i="6"/>
  <c r="CB117" i="6" s="1"/>
  <c r="J3" i="6"/>
  <c r="CA117" i="6" s="1"/>
  <c r="I3" i="6"/>
  <c r="BZ117" i="6" s="1"/>
  <c r="H3" i="6"/>
  <c r="BY117" i="6" s="1"/>
  <c r="G3" i="6"/>
  <c r="BX117" i="6" s="1"/>
  <c r="F3" i="6"/>
  <c r="BW117" i="6" s="1"/>
  <c r="E3" i="6"/>
  <c r="D3" i="6"/>
  <c r="BU117" i="6" s="1"/>
  <c r="C3" i="6"/>
  <c r="R117" i="13" l="1"/>
  <c r="S117" i="13"/>
  <c r="BT117" i="13"/>
  <c r="S117" i="8"/>
  <c r="R117" i="8"/>
  <c r="BT117" i="8"/>
  <c r="S117" i="11"/>
  <c r="BT117" i="11"/>
  <c r="CF117" i="11" s="1"/>
  <c r="R117" i="11"/>
  <c r="U117" i="11"/>
  <c r="W117" i="11"/>
  <c r="T117" i="11"/>
  <c r="BV117" i="11"/>
  <c r="U117" i="13"/>
  <c r="T117" i="13"/>
  <c r="W117" i="13"/>
  <c r="BV117" i="13"/>
  <c r="U117" i="8"/>
  <c r="BV117" i="8"/>
  <c r="T117" i="8"/>
  <c r="W117" i="8"/>
  <c r="R117" i="6"/>
  <c r="BT117" i="6"/>
  <c r="CF117" i="6" s="1"/>
  <c r="S117" i="6"/>
  <c r="BT117" i="10"/>
  <c r="CF117" i="10" s="1"/>
  <c r="R117" i="10"/>
  <c r="S117" i="10"/>
  <c r="R117" i="12"/>
  <c r="BT117" i="12"/>
  <c r="CF117" i="12" s="1"/>
  <c r="S117" i="12"/>
  <c r="T117" i="6"/>
  <c r="W117" i="6"/>
  <c r="U117" i="6"/>
  <c r="BV117" i="6"/>
  <c r="U117" i="10"/>
  <c r="W117" i="10"/>
  <c r="BV117" i="10"/>
  <c r="T117" i="10"/>
  <c r="T117" i="12"/>
  <c r="W117" i="12"/>
  <c r="U117" i="12"/>
  <c r="BV117" i="12"/>
  <c r="BY115" i="13"/>
  <c r="BY116" i="13"/>
  <c r="BX115" i="6"/>
  <c r="BX116" i="6"/>
  <c r="R116" i="8"/>
  <c r="S116" i="8"/>
  <c r="BT116" i="8"/>
  <c r="CB115" i="8"/>
  <c r="CB116" i="8"/>
  <c r="BX115" i="10"/>
  <c r="BX116" i="10"/>
  <c r="S116" i="11"/>
  <c r="BT116" i="11"/>
  <c r="R116" i="11"/>
  <c r="CB115" i="11"/>
  <c r="CB116" i="11"/>
  <c r="BX115" i="12"/>
  <c r="BX116" i="12"/>
  <c r="R116" i="13"/>
  <c r="BT116" i="13"/>
  <c r="S116" i="13"/>
  <c r="CB115" i="13"/>
  <c r="CB116" i="13"/>
  <c r="BT116" i="6"/>
  <c r="R116" i="6"/>
  <c r="S116" i="6"/>
  <c r="BY115" i="8"/>
  <c r="BY116" i="8"/>
  <c r="BU115" i="10"/>
  <c r="BU116" i="10"/>
  <c r="CC115" i="10"/>
  <c r="CC116" i="10"/>
  <c r="BU115" i="12"/>
  <c r="BU116" i="12"/>
  <c r="BY115" i="6"/>
  <c r="BY116" i="6"/>
  <c r="BU115" i="8"/>
  <c r="BU116" i="8"/>
  <c r="CC115" i="8"/>
  <c r="CC116" i="8"/>
  <c r="BY115" i="10"/>
  <c r="BY116" i="10"/>
  <c r="BU115" i="11"/>
  <c r="BU116" i="11"/>
  <c r="CC115" i="11"/>
  <c r="CC116" i="11"/>
  <c r="BY115" i="12"/>
  <c r="BY116" i="12"/>
  <c r="BU115" i="13"/>
  <c r="BU116" i="13"/>
  <c r="CC115" i="13"/>
  <c r="CC116" i="13"/>
  <c r="BX115" i="8"/>
  <c r="BX116" i="8"/>
  <c r="S116" i="12"/>
  <c r="BT116" i="12"/>
  <c r="R116" i="12"/>
  <c r="BU115" i="6"/>
  <c r="BU116" i="6"/>
  <c r="BZ115" i="6"/>
  <c r="BZ116" i="6"/>
  <c r="BV116" i="8"/>
  <c r="T116" i="8"/>
  <c r="W116" i="8"/>
  <c r="U116" i="8"/>
  <c r="CD115" i="8"/>
  <c r="CD116" i="8"/>
  <c r="BZ115" i="10"/>
  <c r="BZ116" i="10"/>
  <c r="T116" i="11"/>
  <c r="W116" i="11"/>
  <c r="U116" i="11"/>
  <c r="BV116" i="11"/>
  <c r="CD115" i="11"/>
  <c r="CD116" i="11"/>
  <c r="BZ115" i="12"/>
  <c r="BZ116" i="12"/>
  <c r="U116" i="13"/>
  <c r="T116" i="13"/>
  <c r="W116" i="13"/>
  <c r="BV116" i="13"/>
  <c r="CD115" i="13"/>
  <c r="CD116" i="13"/>
  <c r="CA115" i="6"/>
  <c r="CA116" i="6"/>
  <c r="BW115" i="8"/>
  <c r="BW116" i="8"/>
  <c r="CE115" i="8"/>
  <c r="CE116" i="8"/>
  <c r="CA115" i="10"/>
  <c r="CA116" i="10"/>
  <c r="BW115" i="11"/>
  <c r="BW116" i="11"/>
  <c r="CE115" i="11"/>
  <c r="CE116" i="11"/>
  <c r="CA115" i="12"/>
  <c r="CA116" i="12"/>
  <c r="BW115" i="13"/>
  <c r="BW116" i="13"/>
  <c r="CE115" i="13"/>
  <c r="CE116" i="13"/>
  <c r="U116" i="6"/>
  <c r="BV116" i="6"/>
  <c r="W116" i="6"/>
  <c r="T116" i="6"/>
  <c r="CD115" i="6"/>
  <c r="CD116" i="6"/>
  <c r="BZ115" i="8"/>
  <c r="BZ116" i="8"/>
  <c r="T116" i="10"/>
  <c r="U116" i="10"/>
  <c r="BV116" i="10"/>
  <c r="W116" i="10"/>
  <c r="CD115" i="10"/>
  <c r="CD116" i="10"/>
  <c r="BZ115" i="11"/>
  <c r="BZ116" i="11"/>
  <c r="W116" i="12"/>
  <c r="T116" i="12"/>
  <c r="U116" i="12"/>
  <c r="BV116" i="12"/>
  <c r="CD115" i="12"/>
  <c r="CD116" i="12"/>
  <c r="BZ115" i="13"/>
  <c r="BZ116" i="13"/>
  <c r="CB115" i="6"/>
  <c r="CB116" i="6"/>
  <c r="R116" i="10"/>
  <c r="S116" i="10"/>
  <c r="BT116" i="10"/>
  <c r="CB115" i="10"/>
  <c r="CB116" i="10"/>
  <c r="BX115" i="11"/>
  <c r="BX116" i="11"/>
  <c r="CB115" i="12"/>
  <c r="CB116" i="12"/>
  <c r="BX115" i="13"/>
  <c r="BX116" i="13"/>
  <c r="CC115" i="6"/>
  <c r="CC116" i="6"/>
  <c r="BY115" i="11"/>
  <c r="BY116" i="11"/>
  <c r="CC115" i="12"/>
  <c r="CC116" i="12"/>
  <c r="BW115" i="6"/>
  <c r="BW116" i="6"/>
  <c r="CE115" i="6"/>
  <c r="CE116" i="6"/>
  <c r="CA115" i="8"/>
  <c r="CA116" i="8"/>
  <c r="BW115" i="10"/>
  <c r="BW116" i="10"/>
  <c r="CE115" i="10"/>
  <c r="CE116" i="10"/>
  <c r="CA115" i="11"/>
  <c r="CA116" i="11"/>
  <c r="BW115" i="12"/>
  <c r="BW116" i="12"/>
  <c r="CE115" i="12"/>
  <c r="CE116" i="12"/>
  <c r="CA115" i="13"/>
  <c r="CA116" i="13"/>
  <c r="R115" i="13"/>
  <c r="BT115" i="13"/>
  <c r="S115" i="13"/>
  <c r="U115" i="8"/>
  <c r="W115" i="8"/>
  <c r="BV115" i="8"/>
  <c r="T115" i="8"/>
  <c r="W115" i="13"/>
  <c r="U115" i="13"/>
  <c r="T115" i="13"/>
  <c r="BV115" i="13"/>
  <c r="BT115" i="6"/>
  <c r="R115" i="6"/>
  <c r="S115" i="6"/>
  <c r="S115" i="10"/>
  <c r="BT115" i="10"/>
  <c r="R115" i="10"/>
  <c r="S115" i="12"/>
  <c r="R115" i="12"/>
  <c r="BT115" i="12"/>
  <c r="U115" i="6"/>
  <c r="BV115" i="6"/>
  <c r="T115" i="6"/>
  <c r="W115" i="6"/>
  <c r="U115" i="10"/>
  <c r="T115" i="10"/>
  <c r="W115" i="10"/>
  <c r="BV115" i="10"/>
  <c r="W115" i="12"/>
  <c r="T115" i="12"/>
  <c r="U115" i="12"/>
  <c r="BV115" i="12"/>
  <c r="BT115" i="8"/>
  <c r="S115" i="8"/>
  <c r="R115" i="8"/>
  <c r="BT115" i="11"/>
  <c r="S115" i="11"/>
  <c r="R115" i="11"/>
  <c r="BV115" i="11"/>
  <c r="T115" i="11"/>
  <c r="U115" i="11"/>
  <c r="W115" i="11"/>
  <c r="BY113" i="10"/>
  <c r="BY114" i="10"/>
  <c r="BU113" i="11"/>
  <c r="BU114" i="11"/>
  <c r="CC113" i="11"/>
  <c r="CC114" i="11"/>
  <c r="BY113" i="12"/>
  <c r="BY114" i="12"/>
  <c r="BU113" i="13"/>
  <c r="BU114" i="13"/>
  <c r="CC113" i="13"/>
  <c r="CC114" i="13"/>
  <c r="BZ113" i="12"/>
  <c r="BZ114" i="12"/>
  <c r="U114" i="13"/>
  <c r="BV114" i="13"/>
  <c r="T114" i="13"/>
  <c r="W114" i="13"/>
  <c r="CD113" i="13"/>
  <c r="CD114" i="13"/>
  <c r="R114" i="11"/>
  <c r="BT114" i="11"/>
  <c r="S114" i="11"/>
  <c r="BX113" i="12"/>
  <c r="BX114" i="12"/>
  <c r="BZ113" i="6"/>
  <c r="BZ114" i="6"/>
  <c r="BZ113" i="10"/>
  <c r="BZ114" i="10"/>
  <c r="CA113" i="6"/>
  <c r="CA114" i="6"/>
  <c r="BW113" i="8"/>
  <c r="BW114" i="8"/>
  <c r="CE113" i="8"/>
  <c r="CE114" i="8"/>
  <c r="CA113" i="10"/>
  <c r="CA114" i="10"/>
  <c r="BW113" i="11"/>
  <c r="BW114" i="11"/>
  <c r="CE113" i="11"/>
  <c r="CE114" i="11"/>
  <c r="CA113" i="12"/>
  <c r="CA114" i="12"/>
  <c r="BW113" i="13"/>
  <c r="BW114" i="13"/>
  <c r="CE113" i="13"/>
  <c r="CE114" i="13"/>
  <c r="R114" i="8"/>
  <c r="BT114" i="8"/>
  <c r="S114" i="8"/>
  <c r="CB113" i="11"/>
  <c r="CB114" i="11"/>
  <c r="R114" i="6"/>
  <c r="S114" i="6"/>
  <c r="BT114" i="6"/>
  <c r="BX113" i="8"/>
  <c r="BX114" i="8"/>
  <c r="S114" i="10"/>
  <c r="R114" i="10"/>
  <c r="BT114" i="10"/>
  <c r="CB113" i="10"/>
  <c r="CB114" i="10"/>
  <c r="BX113" i="11"/>
  <c r="BX114" i="11"/>
  <c r="R114" i="12"/>
  <c r="BT114" i="12"/>
  <c r="S114" i="12"/>
  <c r="CB113" i="12"/>
  <c r="CB114" i="12"/>
  <c r="BX113" i="13"/>
  <c r="BX114" i="13"/>
  <c r="BX113" i="6"/>
  <c r="BX114" i="6"/>
  <c r="CB113" i="8"/>
  <c r="CB114" i="8"/>
  <c r="CB113" i="13"/>
  <c r="CB114" i="13"/>
  <c r="CD113" i="8"/>
  <c r="CD114" i="8"/>
  <c r="T114" i="11"/>
  <c r="W114" i="11"/>
  <c r="U114" i="11"/>
  <c r="BV114" i="11"/>
  <c r="CD113" i="11"/>
  <c r="CD114" i="11"/>
  <c r="CB113" i="6"/>
  <c r="CB114" i="6"/>
  <c r="BU113" i="6"/>
  <c r="BU114" i="6"/>
  <c r="CC113" i="6"/>
  <c r="CC114" i="6"/>
  <c r="BY113" i="8"/>
  <c r="BY114" i="8"/>
  <c r="BU113" i="10"/>
  <c r="BU114" i="10"/>
  <c r="CC113" i="10"/>
  <c r="CC114" i="10"/>
  <c r="BY113" i="11"/>
  <c r="BY114" i="11"/>
  <c r="BU113" i="12"/>
  <c r="BU114" i="12"/>
  <c r="CC113" i="12"/>
  <c r="CC114" i="12"/>
  <c r="BY113" i="13"/>
  <c r="BY114" i="13"/>
  <c r="BZ113" i="11"/>
  <c r="BZ114" i="11"/>
  <c r="T114" i="12"/>
  <c r="W114" i="12"/>
  <c r="U114" i="12"/>
  <c r="BV114" i="12"/>
  <c r="CD113" i="12"/>
  <c r="CD114" i="12"/>
  <c r="BZ113" i="13"/>
  <c r="BZ114" i="13"/>
  <c r="BX113" i="10"/>
  <c r="BX114" i="10"/>
  <c r="BT114" i="13"/>
  <c r="S114" i="13"/>
  <c r="R114" i="13"/>
  <c r="BY113" i="6"/>
  <c r="BY114" i="6"/>
  <c r="BU113" i="8"/>
  <c r="BU114" i="8"/>
  <c r="CC113" i="8"/>
  <c r="CC114" i="8"/>
  <c r="U114" i="8"/>
  <c r="W114" i="8"/>
  <c r="T114" i="8"/>
  <c r="BV114" i="8"/>
  <c r="BV114" i="6"/>
  <c r="T114" i="6"/>
  <c r="W114" i="6"/>
  <c r="U114" i="6"/>
  <c r="CD113" i="6"/>
  <c r="CD114" i="6"/>
  <c r="BZ113" i="8"/>
  <c r="BZ114" i="8"/>
  <c r="W114" i="10"/>
  <c r="U114" i="10"/>
  <c r="BV114" i="10"/>
  <c r="T114" i="10"/>
  <c r="CD113" i="10"/>
  <c r="CD114" i="10"/>
  <c r="BW113" i="6"/>
  <c r="BW114" i="6"/>
  <c r="CE113" i="6"/>
  <c r="CE114" i="6"/>
  <c r="CA113" i="8"/>
  <c r="CA114" i="8"/>
  <c r="BW113" i="10"/>
  <c r="BW114" i="10"/>
  <c r="CE113" i="10"/>
  <c r="CE114" i="10"/>
  <c r="CA113" i="11"/>
  <c r="CA114" i="11"/>
  <c r="BW113" i="12"/>
  <c r="BW114" i="12"/>
  <c r="CE113" i="12"/>
  <c r="CE114" i="12"/>
  <c r="CA113" i="13"/>
  <c r="CA114" i="13"/>
  <c r="BT113" i="8"/>
  <c r="R113" i="8"/>
  <c r="S113" i="8"/>
  <c r="T113" i="8"/>
  <c r="W113" i="8"/>
  <c r="BV113" i="8"/>
  <c r="U113" i="8"/>
  <c r="T113" i="11"/>
  <c r="BV113" i="11"/>
  <c r="U113" i="11"/>
  <c r="W113" i="11"/>
  <c r="BV113" i="13"/>
  <c r="W113" i="13"/>
  <c r="T113" i="13"/>
  <c r="U113" i="13"/>
  <c r="R113" i="11"/>
  <c r="S113" i="11"/>
  <c r="BT113" i="11"/>
  <c r="BT113" i="6"/>
  <c r="R113" i="6"/>
  <c r="S113" i="6"/>
  <c r="S113" i="10"/>
  <c r="BT113" i="10"/>
  <c r="R113" i="10"/>
  <c r="BT113" i="12"/>
  <c r="R113" i="12"/>
  <c r="S113" i="12"/>
  <c r="R113" i="13"/>
  <c r="BT113" i="13"/>
  <c r="S113" i="13"/>
  <c r="T113" i="6"/>
  <c r="U113" i="6"/>
  <c r="BV113" i="6"/>
  <c r="W113" i="6"/>
  <c r="U113" i="10"/>
  <c r="BV113" i="10"/>
  <c r="W113" i="10"/>
  <c r="T113" i="10"/>
  <c r="T113" i="12"/>
  <c r="U113" i="12"/>
  <c r="W113" i="12"/>
  <c r="BV113" i="12"/>
  <c r="BX111" i="12"/>
  <c r="BX112" i="12"/>
  <c r="R112" i="13"/>
  <c r="S112" i="13"/>
  <c r="BT112" i="13"/>
  <c r="CB111" i="13"/>
  <c r="CB112" i="13"/>
  <c r="CB111" i="11"/>
  <c r="CB112" i="11"/>
  <c r="BU111" i="8"/>
  <c r="BU112" i="8"/>
  <c r="CC111" i="8"/>
  <c r="CC112" i="8"/>
  <c r="BY111" i="10"/>
  <c r="BY112" i="10"/>
  <c r="BU111" i="11"/>
  <c r="BU112" i="11"/>
  <c r="CC111" i="11"/>
  <c r="CC112" i="11"/>
  <c r="BY111" i="12"/>
  <c r="BY112" i="12"/>
  <c r="BU111" i="13"/>
  <c r="BU112" i="13"/>
  <c r="CC111" i="13"/>
  <c r="CC112" i="13"/>
  <c r="BZ111" i="6"/>
  <c r="BZ112" i="6"/>
  <c r="W112" i="8"/>
  <c r="U112" i="8"/>
  <c r="T112" i="8"/>
  <c r="BV112" i="8"/>
  <c r="CD111" i="8"/>
  <c r="CD112" i="8"/>
  <c r="BZ111" i="10"/>
  <c r="BZ112" i="10"/>
  <c r="U112" i="11"/>
  <c r="T112" i="11"/>
  <c r="W112" i="11"/>
  <c r="BV112" i="11"/>
  <c r="CD111" i="11"/>
  <c r="CD112" i="11"/>
  <c r="BZ111" i="12"/>
  <c r="BZ112" i="12"/>
  <c r="U112" i="13"/>
  <c r="W112" i="13"/>
  <c r="T112" i="13"/>
  <c r="BV112" i="13"/>
  <c r="CD111" i="13"/>
  <c r="CD112" i="13"/>
  <c r="BX111" i="6"/>
  <c r="BX112" i="6"/>
  <c r="S112" i="11"/>
  <c r="R112" i="11"/>
  <c r="BT112" i="11"/>
  <c r="CE111" i="8"/>
  <c r="CE112" i="8"/>
  <c r="CA111" i="10"/>
  <c r="CA112" i="10"/>
  <c r="BW111" i="11"/>
  <c r="BW112" i="11"/>
  <c r="CE111" i="11"/>
  <c r="CE112" i="11"/>
  <c r="CA111" i="12"/>
  <c r="CA112" i="12"/>
  <c r="BW111" i="13"/>
  <c r="BW112" i="13"/>
  <c r="CE111" i="13"/>
  <c r="CE112" i="13"/>
  <c r="CB111" i="8"/>
  <c r="CB112" i="8"/>
  <c r="BY111" i="6"/>
  <c r="BY112" i="6"/>
  <c r="CB111" i="12"/>
  <c r="CB112" i="12"/>
  <c r="BX111" i="13"/>
  <c r="BX112" i="13"/>
  <c r="R112" i="8"/>
  <c r="S112" i="8"/>
  <c r="BT112" i="8"/>
  <c r="CA111" i="6"/>
  <c r="CA112" i="6"/>
  <c r="BW111" i="8"/>
  <c r="BW112" i="8"/>
  <c r="BX111" i="8"/>
  <c r="BX112" i="8"/>
  <c r="R112" i="10"/>
  <c r="S112" i="10"/>
  <c r="BT112" i="10"/>
  <c r="CB111" i="10"/>
  <c r="CB112" i="10"/>
  <c r="CC111" i="6"/>
  <c r="CC112" i="6"/>
  <c r="BU111" i="10"/>
  <c r="BU112" i="10"/>
  <c r="CC111" i="12"/>
  <c r="CC112" i="12"/>
  <c r="BY111" i="13"/>
  <c r="BY112" i="13"/>
  <c r="CB111" i="6"/>
  <c r="CB112" i="6"/>
  <c r="R112" i="12"/>
  <c r="S112" i="12"/>
  <c r="BT112" i="12"/>
  <c r="BY111" i="8"/>
  <c r="BY112" i="8"/>
  <c r="BY111" i="11"/>
  <c r="BY112" i="11"/>
  <c r="BU111" i="12"/>
  <c r="BU112" i="12"/>
  <c r="T112" i="6"/>
  <c r="W112" i="6"/>
  <c r="U112" i="6"/>
  <c r="BV112" i="6"/>
  <c r="CD111" i="6"/>
  <c r="CD112" i="6"/>
  <c r="BZ111" i="8"/>
  <c r="BZ112" i="8"/>
  <c r="W112" i="10"/>
  <c r="U112" i="10"/>
  <c r="T112" i="10"/>
  <c r="BV112" i="10"/>
  <c r="CD111" i="10"/>
  <c r="CD112" i="10"/>
  <c r="BZ111" i="11"/>
  <c r="BZ112" i="11"/>
  <c r="U112" i="12"/>
  <c r="T112" i="12"/>
  <c r="W112" i="12"/>
  <c r="BV112" i="12"/>
  <c r="CD111" i="12"/>
  <c r="CD112" i="12"/>
  <c r="BZ111" i="13"/>
  <c r="BZ112" i="13"/>
  <c r="BX111" i="10"/>
  <c r="BX112" i="10"/>
  <c r="R112" i="6"/>
  <c r="S112" i="6"/>
  <c r="BT112" i="6"/>
  <c r="BX111" i="11"/>
  <c r="BX112" i="11"/>
  <c r="BU111" i="6"/>
  <c r="BU112" i="6"/>
  <c r="CC111" i="10"/>
  <c r="CC112" i="10"/>
  <c r="BW111" i="6"/>
  <c r="BW112" i="6"/>
  <c r="CE111" i="6"/>
  <c r="CE112" i="6"/>
  <c r="CA111" i="8"/>
  <c r="CA112" i="8"/>
  <c r="BW111" i="10"/>
  <c r="BW112" i="10"/>
  <c r="CE111" i="10"/>
  <c r="CE112" i="10"/>
  <c r="CA111" i="11"/>
  <c r="CA112" i="11"/>
  <c r="BW111" i="12"/>
  <c r="BW112" i="12"/>
  <c r="CE111" i="12"/>
  <c r="CE112" i="12"/>
  <c r="CA111" i="13"/>
  <c r="CA112" i="13"/>
  <c r="S111" i="12"/>
  <c r="R111" i="12"/>
  <c r="BT111" i="12"/>
  <c r="W111" i="10"/>
  <c r="U111" i="10"/>
  <c r="T111" i="10"/>
  <c r="BV111" i="10"/>
  <c r="U111" i="12"/>
  <c r="W111" i="12"/>
  <c r="T111" i="12"/>
  <c r="BV111" i="12"/>
  <c r="R111" i="6"/>
  <c r="S111" i="6"/>
  <c r="BT111" i="6"/>
  <c r="R111" i="13"/>
  <c r="S111" i="13"/>
  <c r="BT111" i="13"/>
  <c r="R111" i="10"/>
  <c r="BT111" i="10"/>
  <c r="S111" i="10"/>
  <c r="T111" i="6"/>
  <c r="U111" i="6"/>
  <c r="W111" i="6"/>
  <c r="BV111" i="6"/>
  <c r="T111" i="8"/>
  <c r="U111" i="8"/>
  <c r="W111" i="8"/>
  <c r="BV111" i="8"/>
  <c r="W111" i="11"/>
  <c r="T111" i="11"/>
  <c r="U111" i="11"/>
  <c r="BV111" i="11"/>
  <c r="U111" i="13"/>
  <c r="T111" i="13"/>
  <c r="W111" i="13"/>
  <c r="BV111" i="13"/>
  <c r="R111" i="8"/>
  <c r="S111" i="8"/>
  <c r="BT111" i="8"/>
  <c r="R111" i="11"/>
  <c r="S111" i="11"/>
  <c r="BT111" i="11"/>
  <c r="R110" i="6"/>
  <c r="S110" i="6"/>
  <c r="T110" i="12"/>
  <c r="U110" i="12"/>
  <c r="W110" i="12"/>
  <c r="R110" i="13"/>
  <c r="S110" i="13"/>
  <c r="R110" i="12"/>
  <c r="S110" i="12"/>
  <c r="W110" i="6"/>
  <c r="U110" i="6"/>
  <c r="T110" i="6"/>
  <c r="T110" i="10"/>
  <c r="U110" i="10"/>
  <c r="W110" i="10"/>
  <c r="S110" i="8"/>
  <c r="R110" i="8"/>
  <c r="S110" i="11"/>
  <c r="R110" i="11"/>
  <c r="S110" i="10"/>
  <c r="R110" i="10"/>
  <c r="T110" i="11"/>
  <c r="U110" i="11"/>
  <c r="W110" i="11"/>
  <c r="U110" i="13"/>
  <c r="T110" i="13"/>
  <c r="W110" i="13"/>
  <c r="U110" i="8"/>
  <c r="W110" i="8"/>
  <c r="T110" i="8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4" i="19"/>
  <c r="B111" i="32"/>
  <c r="A97" i="18"/>
  <c r="E15" i="5"/>
  <c r="E14" i="5"/>
  <c r="BP97" i="13"/>
  <c r="AS97" i="13"/>
  <c r="BP97" i="12"/>
  <c r="AS97" i="12"/>
  <c r="BP97" i="11"/>
  <c r="AS97" i="11"/>
  <c r="BP97" i="10"/>
  <c r="AS97" i="10"/>
  <c r="BP97" i="8"/>
  <c r="AS97" i="8"/>
  <c r="BP97" i="6"/>
  <c r="AS97" i="6"/>
  <c r="BP97" i="1"/>
  <c r="AS97" i="1"/>
  <c r="AT117" i="12" l="1"/>
  <c r="AT117" i="6"/>
  <c r="F116" i="35"/>
  <c r="AP117" i="6"/>
  <c r="AT117" i="13"/>
  <c r="AQ117" i="12"/>
  <c r="AQ117" i="6"/>
  <c r="AQ117" i="13"/>
  <c r="O116" i="35"/>
  <c r="AP117" i="11"/>
  <c r="AQ117" i="10"/>
  <c r="R116" i="35"/>
  <c r="AP117" i="12"/>
  <c r="AO117" i="6"/>
  <c r="AR117" i="13"/>
  <c r="CF117" i="8"/>
  <c r="AT117" i="8"/>
  <c r="AO117" i="8"/>
  <c r="AT117" i="10"/>
  <c r="AO117" i="12"/>
  <c r="AQ117" i="8"/>
  <c r="AQ117" i="11"/>
  <c r="I116" i="35"/>
  <c r="AP117" i="8"/>
  <c r="AR117" i="10"/>
  <c r="L116" i="35"/>
  <c r="AP117" i="10"/>
  <c r="AT117" i="11"/>
  <c r="CF117" i="13"/>
  <c r="AO117" i="10"/>
  <c r="AR117" i="8"/>
  <c r="AR117" i="11"/>
  <c r="U116" i="35"/>
  <c r="AP117" i="13"/>
  <c r="AR117" i="12"/>
  <c r="AR117" i="6"/>
  <c r="AO117" i="11"/>
  <c r="AO117" i="13"/>
  <c r="AO116" i="10"/>
  <c r="AR116" i="12"/>
  <c r="AT116" i="6"/>
  <c r="AT116" i="13"/>
  <c r="AR116" i="11"/>
  <c r="AT116" i="8"/>
  <c r="CF116" i="12"/>
  <c r="CF116" i="6"/>
  <c r="AQ116" i="12"/>
  <c r="AR116" i="10"/>
  <c r="AQ116" i="13"/>
  <c r="AT116" i="11"/>
  <c r="AQ116" i="8"/>
  <c r="R115" i="35"/>
  <c r="AP116" i="12"/>
  <c r="CF116" i="8"/>
  <c r="AT116" i="12"/>
  <c r="AQ116" i="10"/>
  <c r="AR116" i="6"/>
  <c r="AR116" i="13"/>
  <c r="AQ116" i="11"/>
  <c r="AO116" i="11"/>
  <c r="I115" i="35"/>
  <c r="AP116" i="8"/>
  <c r="U115" i="35"/>
  <c r="AP116" i="13"/>
  <c r="AO116" i="8"/>
  <c r="CF116" i="11"/>
  <c r="CF116" i="13"/>
  <c r="O115" i="35"/>
  <c r="AP116" i="11"/>
  <c r="AO116" i="13"/>
  <c r="CF116" i="10"/>
  <c r="F115" i="35"/>
  <c r="AP116" i="6"/>
  <c r="L115" i="35"/>
  <c r="AP116" i="10"/>
  <c r="AT116" i="10"/>
  <c r="AQ116" i="6"/>
  <c r="AR116" i="8"/>
  <c r="AO116" i="12"/>
  <c r="AO116" i="6"/>
  <c r="CF115" i="10"/>
  <c r="AR115" i="12"/>
  <c r="F114" i="35"/>
  <c r="AP115" i="6"/>
  <c r="AT115" i="12"/>
  <c r="CF115" i="11"/>
  <c r="CF115" i="12"/>
  <c r="CF115" i="6"/>
  <c r="AR115" i="8"/>
  <c r="AQ115" i="11"/>
  <c r="AQ115" i="8"/>
  <c r="AQ115" i="12"/>
  <c r="AT115" i="8"/>
  <c r="AO115" i="8"/>
  <c r="AT115" i="10"/>
  <c r="AO115" i="12"/>
  <c r="U114" i="35"/>
  <c r="AP115" i="13"/>
  <c r="AT115" i="6"/>
  <c r="AQ115" i="6"/>
  <c r="AO115" i="11"/>
  <c r="O114" i="35"/>
  <c r="AP115" i="11"/>
  <c r="AR115" i="6"/>
  <c r="AT115" i="11"/>
  <c r="I114" i="35"/>
  <c r="AP115" i="8"/>
  <c r="AQ115" i="10"/>
  <c r="R114" i="35"/>
  <c r="AP115" i="12"/>
  <c r="AQ115" i="13"/>
  <c r="CF115" i="13"/>
  <c r="AT115" i="13"/>
  <c r="L114" i="35"/>
  <c r="AP115" i="10"/>
  <c r="AO115" i="6"/>
  <c r="AR115" i="11"/>
  <c r="CF115" i="8"/>
  <c r="AR115" i="10"/>
  <c r="AO115" i="10"/>
  <c r="AR115" i="13"/>
  <c r="AO115" i="13"/>
  <c r="CF113" i="6"/>
  <c r="CF114" i="12"/>
  <c r="AT114" i="8"/>
  <c r="AO114" i="13"/>
  <c r="AQ114" i="11"/>
  <c r="AO114" i="8"/>
  <c r="CF113" i="13"/>
  <c r="AR114" i="8"/>
  <c r="U113" i="35"/>
  <c r="AP114" i="13"/>
  <c r="CF114" i="6"/>
  <c r="O113" i="35"/>
  <c r="AP114" i="11"/>
  <c r="AR114" i="13"/>
  <c r="AQ114" i="10"/>
  <c r="AR114" i="6"/>
  <c r="CF114" i="13"/>
  <c r="AR114" i="12"/>
  <c r="F113" i="35"/>
  <c r="AP114" i="6"/>
  <c r="AT114" i="6"/>
  <c r="AT114" i="12"/>
  <c r="AO114" i="6"/>
  <c r="AO114" i="11"/>
  <c r="AR114" i="10"/>
  <c r="AQ114" i="6"/>
  <c r="AQ114" i="12"/>
  <c r="CF114" i="10"/>
  <c r="AT114" i="10"/>
  <c r="CF114" i="11"/>
  <c r="R113" i="35"/>
  <c r="AP114" i="12"/>
  <c r="AO114" i="10"/>
  <c r="AR114" i="11"/>
  <c r="L113" i="35"/>
  <c r="AP114" i="10"/>
  <c r="I113" i="35"/>
  <c r="AP114" i="8"/>
  <c r="AT114" i="13"/>
  <c r="AQ114" i="8"/>
  <c r="AT114" i="11"/>
  <c r="AO114" i="12"/>
  <c r="CF114" i="8"/>
  <c r="AQ114" i="13"/>
  <c r="CF113" i="10"/>
  <c r="AR113" i="13"/>
  <c r="AR113" i="8"/>
  <c r="AT113" i="10"/>
  <c r="U112" i="35"/>
  <c r="AP113" i="13"/>
  <c r="L112" i="35"/>
  <c r="AP113" i="10"/>
  <c r="AQ113" i="13"/>
  <c r="AO113" i="10"/>
  <c r="F112" i="35"/>
  <c r="AP113" i="6"/>
  <c r="AT113" i="13"/>
  <c r="AT113" i="8"/>
  <c r="AO113" i="11"/>
  <c r="AR113" i="10"/>
  <c r="AO113" i="13"/>
  <c r="AO113" i="6"/>
  <c r="AQ113" i="8"/>
  <c r="AQ113" i="12"/>
  <c r="AQ113" i="10"/>
  <c r="AT113" i="6"/>
  <c r="R112" i="35"/>
  <c r="AP113" i="12"/>
  <c r="AT113" i="11"/>
  <c r="I112" i="35"/>
  <c r="AP113" i="8"/>
  <c r="AQ113" i="11"/>
  <c r="AT113" i="12"/>
  <c r="AO113" i="12"/>
  <c r="CF113" i="11"/>
  <c r="AR113" i="11"/>
  <c r="AO113" i="8"/>
  <c r="AQ113" i="6"/>
  <c r="AR113" i="12"/>
  <c r="AR113" i="6"/>
  <c r="CF113" i="12"/>
  <c r="O112" i="35"/>
  <c r="AP113" i="11"/>
  <c r="CF113" i="8"/>
  <c r="CF112" i="12"/>
  <c r="AO112" i="6"/>
  <c r="AT112" i="12"/>
  <c r="AQ112" i="10"/>
  <c r="AR112" i="6"/>
  <c r="CF112" i="10"/>
  <c r="AQ112" i="12"/>
  <c r="AR112" i="10"/>
  <c r="AT112" i="6"/>
  <c r="L111" i="35"/>
  <c r="AP112" i="10"/>
  <c r="CF112" i="8"/>
  <c r="AR112" i="12"/>
  <c r="AT112" i="10"/>
  <c r="AQ112" i="6"/>
  <c r="R111" i="35"/>
  <c r="AP112" i="12"/>
  <c r="AO112" i="10"/>
  <c r="I111" i="35"/>
  <c r="AP112" i="8"/>
  <c r="CF112" i="11"/>
  <c r="AQ112" i="13"/>
  <c r="AT112" i="11"/>
  <c r="AQ112" i="8"/>
  <c r="AO112" i="12"/>
  <c r="AO112" i="8"/>
  <c r="AO112" i="11"/>
  <c r="AT112" i="13"/>
  <c r="AQ112" i="11"/>
  <c r="AR112" i="8"/>
  <c r="CF112" i="13"/>
  <c r="O111" i="35"/>
  <c r="AP112" i="11"/>
  <c r="AR112" i="13"/>
  <c r="AR112" i="11"/>
  <c r="AT112" i="8"/>
  <c r="U111" i="35"/>
  <c r="AP112" i="13"/>
  <c r="AO112" i="13"/>
  <c r="CF112" i="6"/>
  <c r="CF111" i="8"/>
  <c r="F111" i="35"/>
  <c r="AP112" i="6"/>
  <c r="CF111" i="6"/>
  <c r="CF111" i="10"/>
  <c r="CF111" i="11"/>
  <c r="U110" i="35"/>
  <c r="AP111" i="13"/>
  <c r="I110" i="35"/>
  <c r="AP111" i="8"/>
  <c r="AQ111" i="11"/>
  <c r="AT111" i="6"/>
  <c r="AO111" i="13"/>
  <c r="AR111" i="12"/>
  <c r="AO111" i="8"/>
  <c r="AT111" i="11"/>
  <c r="AR111" i="6"/>
  <c r="AR111" i="11"/>
  <c r="AQ111" i="6"/>
  <c r="AQ111" i="10"/>
  <c r="AT111" i="13"/>
  <c r="AT111" i="8"/>
  <c r="L110" i="35"/>
  <c r="AP111" i="10"/>
  <c r="F110" i="35"/>
  <c r="AP111" i="6"/>
  <c r="AR111" i="10"/>
  <c r="AQ111" i="13"/>
  <c r="AR111" i="8"/>
  <c r="AO111" i="6"/>
  <c r="AT111" i="10"/>
  <c r="O110" i="35"/>
  <c r="AP111" i="11"/>
  <c r="AR111" i="13"/>
  <c r="AQ111" i="8"/>
  <c r="AO111" i="10"/>
  <c r="CF111" i="12"/>
  <c r="AO111" i="11"/>
  <c r="CF111" i="13"/>
  <c r="AQ111" i="12"/>
  <c r="AO111" i="12"/>
  <c r="AT111" i="12"/>
  <c r="R110" i="35"/>
  <c r="AP111" i="12"/>
  <c r="I109" i="35"/>
  <c r="O109" i="35"/>
  <c r="U109" i="35"/>
  <c r="R109" i="35"/>
  <c r="L109" i="35"/>
  <c r="F109" i="35"/>
  <c r="B110" i="32"/>
  <c r="A96" i="18"/>
  <c r="BP96" i="13"/>
  <c r="AS96" i="13"/>
  <c r="BP96" i="12"/>
  <c r="AS96" i="12"/>
  <c r="BP96" i="11"/>
  <c r="AS96" i="11"/>
  <c r="BP96" i="10"/>
  <c r="AS96" i="10"/>
  <c r="BP96" i="8"/>
  <c r="AS96" i="8"/>
  <c r="BP96" i="6"/>
  <c r="AS96" i="6"/>
  <c r="AQ115" i="35" l="1"/>
  <c r="BM115" i="35" s="1"/>
  <c r="AN116" i="35"/>
  <c r="AK116" i="35"/>
  <c r="BF116" i="35" s="1"/>
  <c r="BG116" i="35"/>
  <c r="AH115" i="35"/>
  <c r="BC115" i="35" s="1"/>
  <c r="AH116" i="35"/>
  <c r="BJ116" i="35"/>
  <c r="BI116" i="35"/>
  <c r="AB116" i="35"/>
  <c r="AE115" i="35"/>
  <c r="BA115" i="35" s="1"/>
  <c r="AK115" i="35"/>
  <c r="AQ116" i="35"/>
  <c r="AE116" i="35"/>
  <c r="BF115" i="35"/>
  <c r="BG115" i="35"/>
  <c r="AB115" i="35"/>
  <c r="AZ115" i="35"/>
  <c r="AN115" i="35"/>
  <c r="AN114" i="35"/>
  <c r="BJ114" i="35" s="1"/>
  <c r="AH114" i="35"/>
  <c r="BD114" i="35" s="1"/>
  <c r="AK114" i="35"/>
  <c r="AE114" i="35"/>
  <c r="AQ114" i="35"/>
  <c r="AB114" i="35"/>
  <c r="AK113" i="35"/>
  <c r="BF113" i="35" s="1"/>
  <c r="AH113" i="35"/>
  <c r="BD113" i="35" s="1"/>
  <c r="AN112" i="35"/>
  <c r="BI112" i="35" s="1"/>
  <c r="AB113" i="35"/>
  <c r="AQ113" i="35"/>
  <c r="AE113" i="35"/>
  <c r="AN113" i="35"/>
  <c r="AQ112" i="35"/>
  <c r="BM112" i="35" s="1"/>
  <c r="AB112" i="35"/>
  <c r="AW112" i="35" s="1"/>
  <c r="BJ112" i="35"/>
  <c r="AE112" i="35"/>
  <c r="AK112" i="35"/>
  <c r="AH112" i="35"/>
  <c r="AQ111" i="35"/>
  <c r="BM111" i="35" s="1"/>
  <c r="AH111" i="35"/>
  <c r="AE111" i="35"/>
  <c r="AB111" i="35"/>
  <c r="AK111" i="35"/>
  <c r="AN111" i="35"/>
  <c r="AK110" i="35"/>
  <c r="AH110" i="35"/>
  <c r="AE110" i="35"/>
  <c r="AN110" i="35"/>
  <c r="AB110" i="35"/>
  <c r="AQ110" i="35"/>
  <c r="BP96" i="1"/>
  <c r="AS96" i="1"/>
  <c r="B5" i="33"/>
  <c r="M18" i="32"/>
  <c r="N18" i="32" s="1"/>
  <c r="O18" i="32" s="1"/>
  <c r="P18" i="32" s="1"/>
  <c r="Q18" i="32" s="1"/>
  <c r="R18" i="32" s="1"/>
  <c r="S18" i="32" s="1"/>
  <c r="T18" i="32" s="1"/>
  <c r="U18" i="32" s="1"/>
  <c r="B20" i="32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M13" i="32"/>
  <c r="C13" i="32" s="1"/>
  <c r="M12" i="32"/>
  <c r="C12" i="32" s="1"/>
  <c r="M11" i="32"/>
  <c r="C11" i="32" s="1"/>
  <c r="M10" i="32"/>
  <c r="C10" i="32" s="1"/>
  <c r="M9" i="32"/>
  <c r="C9" i="32" s="1"/>
  <c r="M8" i="32"/>
  <c r="C8" i="32" s="1"/>
  <c r="M7" i="32"/>
  <c r="C7" i="32" s="1"/>
  <c r="M6" i="32"/>
  <c r="C6" i="32" s="1"/>
  <c r="M5" i="32"/>
  <c r="C5" i="32" s="1"/>
  <c r="M4" i="32"/>
  <c r="C4" i="32" s="1"/>
  <c r="M3" i="32"/>
  <c r="C3" i="32" s="1"/>
  <c r="A9" i="29"/>
  <c r="A13" i="29" s="1"/>
  <c r="H4" i="29"/>
  <c r="H8" i="29" s="1"/>
  <c r="G4" i="29"/>
  <c r="G8" i="29" s="1"/>
  <c r="F4" i="29"/>
  <c r="F8" i="29" s="1"/>
  <c r="E4" i="29"/>
  <c r="E8" i="29" s="1"/>
  <c r="D4" i="29"/>
  <c r="D8" i="29" s="1"/>
  <c r="D20" i="29" s="1"/>
  <c r="C4" i="29"/>
  <c r="C8" i="29" s="1"/>
  <c r="C20" i="29" s="1"/>
  <c r="A4" i="29"/>
  <c r="A8" i="29" s="1"/>
  <c r="BL115" i="35" l="1"/>
  <c r="BN115" i="35" s="1"/>
  <c r="BI114" i="35"/>
  <c r="BK114" i="35" s="1"/>
  <c r="BD115" i="35"/>
  <c r="BE115" i="35" s="1"/>
  <c r="BK116" i="35"/>
  <c r="AW116" i="35"/>
  <c r="AX116" i="35"/>
  <c r="BC116" i="35"/>
  <c r="BD116" i="35"/>
  <c r="BB115" i="35"/>
  <c r="BA116" i="35"/>
  <c r="AZ116" i="35"/>
  <c r="BL116" i="35"/>
  <c r="BM116" i="35"/>
  <c r="BH116" i="35"/>
  <c r="BG113" i="35"/>
  <c r="AW115" i="35"/>
  <c r="AX115" i="35"/>
  <c r="BC114" i="35"/>
  <c r="BE114" i="35" s="1"/>
  <c r="BH115" i="35"/>
  <c r="BJ115" i="35"/>
  <c r="BI115" i="35"/>
  <c r="AX112" i="35"/>
  <c r="AY112" i="35" s="1"/>
  <c r="BC113" i="35"/>
  <c r="BE113" i="35" s="1"/>
  <c r="AX114" i="35"/>
  <c r="AW114" i="35"/>
  <c r="BA114" i="35"/>
  <c r="AZ114" i="35"/>
  <c r="BF114" i="35"/>
  <c r="BG114" i="35"/>
  <c r="BL114" i="35"/>
  <c r="BM114" i="35"/>
  <c r="BH113" i="35"/>
  <c r="BL112" i="35"/>
  <c r="BN112" i="35" s="1"/>
  <c r="BA113" i="35"/>
  <c r="AZ113" i="35"/>
  <c r="BM113" i="35"/>
  <c r="BL113" i="35"/>
  <c r="AX113" i="35"/>
  <c r="AW113" i="35"/>
  <c r="BI113" i="35"/>
  <c r="BJ113" i="35"/>
  <c r="BK112" i="35"/>
  <c r="BC112" i="35"/>
  <c r="BD112" i="35"/>
  <c r="BF112" i="35"/>
  <c r="BG112" i="35"/>
  <c r="BL111" i="35"/>
  <c r="BN111" i="35" s="1"/>
  <c r="AZ112" i="35"/>
  <c r="BA112" i="35"/>
  <c r="BJ111" i="35"/>
  <c r="BI111" i="35"/>
  <c r="BA111" i="35"/>
  <c r="AZ111" i="35"/>
  <c r="BF111" i="35"/>
  <c r="BG111" i="35"/>
  <c r="AX111" i="35"/>
  <c r="AW111" i="35"/>
  <c r="BD111" i="35"/>
  <c r="BC111" i="35"/>
  <c r="AW110" i="35"/>
  <c r="AX110" i="35"/>
  <c r="BA110" i="35"/>
  <c r="AZ110" i="35"/>
  <c r="BL110" i="35"/>
  <c r="BM110" i="35"/>
  <c r="BI110" i="35"/>
  <c r="BJ110" i="35"/>
  <c r="BD110" i="35"/>
  <c r="BC110" i="35"/>
  <c r="BF110" i="35"/>
  <c r="BG110" i="35"/>
  <c r="E20" i="29"/>
  <c r="E12" i="29"/>
  <c r="E24" i="29" s="1"/>
  <c r="A20" i="29"/>
  <c r="A12" i="29"/>
  <c r="A24" i="29" s="1"/>
  <c r="F20" i="29"/>
  <c r="F12" i="29"/>
  <c r="F24" i="29" s="1"/>
  <c r="G20" i="29"/>
  <c r="G12" i="29"/>
  <c r="G24" i="29" s="1"/>
  <c r="H20" i="29"/>
  <c r="H12" i="29"/>
  <c r="H24" i="29" s="1"/>
  <c r="C12" i="29"/>
  <c r="C24" i="29" s="1"/>
  <c r="D12" i="29"/>
  <c r="D24" i="29" s="1"/>
  <c r="BE116" i="35" l="1"/>
  <c r="BE111" i="35"/>
  <c r="BN116" i="35"/>
  <c r="AY114" i="35"/>
  <c r="BB114" i="35"/>
  <c r="BB116" i="35"/>
  <c r="BK115" i="35"/>
  <c r="AY116" i="35"/>
  <c r="AY115" i="35"/>
  <c r="BB113" i="35"/>
  <c r="BH114" i="35"/>
  <c r="BN113" i="35"/>
  <c r="BN114" i="35"/>
  <c r="BK113" i="35"/>
  <c r="BB110" i="35"/>
  <c r="AY113" i="35"/>
  <c r="BB111" i="35"/>
  <c r="BE110" i="35"/>
  <c r="BB112" i="35"/>
  <c r="BE112" i="35"/>
  <c r="BH112" i="35"/>
  <c r="AY111" i="35"/>
  <c r="BH111" i="35"/>
  <c r="BK111" i="35"/>
  <c r="BN110" i="35"/>
  <c r="BK110" i="35"/>
  <c r="BH110" i="35"/>
  <c r="AY110" i="35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G4" i="26"/>
  <c r="O4" i="26" s="1"/>
  <c r="F4" i="26"/>
  <c r="N4" i="26" s="1"/>
  <c r="E4" i="26"/>
  <c r="M4" i="26" s="1"/>
  <c r="D4" i="26"/>
  <c r="L4" i="26" s="1"/>
  <c r="C4" i="26"/>
  <c r="K4" i="26" s="1"/>
  <c r="B4" i="26"/>
  <c r="J4" i="26" s="1"/>
  <c r="A4" i="26"/>
  <c r="R4" i="26" s="1"/>
  <c r="U4" i="26" s="1"/>
  <c r="AU4" i="23"/>
  <c r="AV4" i="23" s="1"/>
  <c r="AW4" i="23" s="1"/>
  <c r="AX4" i="23" s="1"/>
  <c r="AY4" i="23" s="1"/>
  <c r="AZ4" i="23" s="1"/>
  <c r="BA4" i="23" s="1"/>
  <c r="BB4" i="23" s="1"/>
  <c r="BC4" i="23" s="1"/>
  <c r="AH4" i="23"/>
  <c r="N4" i="23"/>
  <c r="O4" i="23" s="1"/>
  <c r="P4" i="23" s="1"/>
  <c r="Q4" i="23" s="1"/>
  <c r="R4" i="23" s="1"/>
  <c r="S4" i="23" s="1"/>
  <c r="T4" i="23" s="1"/>
  <c r="U4" i="23" s="1"/>
  <c r="V4" i="23" s="1"/>
  <c r="A4" i="23"/>
  <c r="B3" i="22"/>
  <c r="BR2" i="20"/>
  <c r="BR3" i="20"/>
  <c r="BQ3" i="20"/>
  <c r="BP3" i="20"/>
  <c r="BO3" i="20"/>
  <c r="BN3" i="20"/>
  <c r="BM3" i="20"/>
  <c r="BL3" i="20"/>
  <c r="I4" i="26" l="1"/>
  <c r="A6" i="21"/>
  <c r="CV4" i="21"/>
  <c r="CW4" i="21" s="1"/>
  <c r="CX4" i="21" s="1"/>
  <c r="CY4" i="21" s="1"/>
  <c r="CZ4" i="21" s="1"/>
  <c r="DA4" i="21" s="1"/>
  <c r="DB4" i="21" s="1"/>
  <c r="DC4" i="21" s="1"/>
  <c r="DD4" i="21" s="1"/>
  <c r="CI4" i="21"/>
  <c r="CJ4" i="21" s="1"/>
  <c r="CK4" i="21" s="1"/>
  <c r="CL4" i="21" s="1"/>
  <c r="CM4" i="21" s="1"/>
  <c r="CN4" i="21" s="1"/>
  <c r="CO4" i="21" s="1"/>
  <c r="CP4" i="21" s="1"/>
  <c r="CQ4" i="21" s="1"/>
  <c r="BW4" i="21"/>
  <c r="BX4" i="21" s="1"/>
  <c r="BY4" i="21" s="1"/>
  <c r="BZ4" i="21" s="1"/>
  <c r="CA4" i="21" s="1"/>
  <c r="CB4" i="21" s="1"/>
  <c r="CC4" i="21" s="1"/>
  <c r="CD4" i="21" s="1"/>
  <c r="CE4" i="21" s="1"/>
  <c r="CV2" i="21"/>
  <c r="CW2" i="21" s="1"/>
  <c r="CI2" i="21"/>
  <c r="BX2" i="21"/>
  <c r="BW2" i="21"/>
  <c r="BO1" i="21"/>
  <c r="BP1" i="21" s="1"/>
  <c r="BQ1" i="21" s="1"/>
  <c r="BH1" i="21"/>
  <c r="BA1" i="21"/>
  <c r="AT1" i="21"/>
  <c r="AM1" i="21"/>
  <c r="AF1" i="21"/>
  <c r="Y1" i="21"/>
  <c r="R1" i="21"/>
  <c r="D1" i="21"/>
  <c r="E1" i="21" s="1"/>
  <c r="BJ23" i="23" l="1"/>
  <c r="BJ22" i="23"/>
  <c r="C2" i="22"/>
  <c r="BL2" i="20"/>
  <c r="BY2" i="21"/>
  <c r="BR1" i="21"/>
  <c r="BZ2" i="21"/>
  <c r="CX2" i="21"/>
  <c r="F1" i="21"/>
  <c r="BI1" i="21"/>
  <c r="AN1" i="21"/>
  <c r="S1" i="21"/>
  <c r="A7" i="21"/>
  <c r="CJ2" i="21"/>
  <c r="AU1" i="21"/>
  <c r="Z1" i="21"/>
  <c r="BB1" i="21"/>
  <c r="AG1" i="21"/>
  <c r="K2" i="22" l="1"/>
  <c r="S2" i="22" s="1"/>
  <c r="BJ20" i="23"/>
  <c r="BJ21" i="23"/>
  <c r="BJ18" i="23"/>
  <c r="BJ25" i="23"/>
  <c r="BJ19" i="23"/>
  <c r="BJ28" i="23"/>
  <c r="BJ24" i="23"/>
  <c r="BJ26" i="23"/>
  <c r="BJ27" i="23"/>
  <c r="CY2" i="21"/>
  <c r="AA1" i="21"/>
  <c r="BS1" i="21"/>
  <c r="AV1" i="21"/>
  <c r="CA2" i="21"/>
  <c r="CK2" i="21"/>
  <c r="T1" i="21"/>
  <c r="BJ1" i="21"/>
  <c r="AH1" i="21"/>
  <c r="AO1" i="21"/>
  <c r="A8" i="21"/>
  <c r="BC1" i="21"/>
  <c r="G1" i="21"/>
  <c r="U1" i="21" l="1"/>
  <c r="CB2" i="21"/>
  <c r="AB1" i="21"/>
  <c r="AP1" i="21"/>
  <c r="BD1" i="21"/>
  <c r="AW1" i="21"/>
  <c r="A9" i="21"/>
  <c r="CZ2" i="21"/>
  <c r="H1" i="21"/>
  <c r="AI1" i="21"/>
  <c r="BK1" i="21"/>
  <c r="CL2" i="21"/>
  <c r="BL1" i="21" l="1"/>
  <c r="DA2" i="21"/>
  <c r="V1" i="21"/>
  <c r="AC1" i="21"/>
  <c r="CM2" i="21"/>
  <c r="AJ1" i="21"/>
  <c r="AX1" i="21"/>
  <c r="BE1" i="21"/>
  <c r="AQ1" i="21"/>
  <c r="A10" i="21"/>
  <c r="CC2" i="21"/>
  <c r="CN2" i="21" l="1"/>
  <c r="CD2" i="21"/>
  <c r="A11" i="21"/>
  <c r="DB2" i="21"/>
  <c r="A12" i="21" l="1"/>
  <c r="DC2" i="21"/>
  <c r="CO2" i="21"/>
  <c r="CE2" i="21"/>
  <c r="CP2" i="21" l="1"/>
  <c r="A13" i="21"/>
  <c r="DD2" i="21"/>
  <c r="A14" i="21" l="1"/>
  <c r="CQ2" i="21"/>
  <c r="A15" i="21" l="1"/>
  <c r="A16" i="21" l="1"/>
  <c r="A17" i="21" l="1"/>
  <c r="A18" i="21" l="1"/>
  <c r="A19" i="21" l="1"/>
  <c r="A20" i="21" l="1"/>
  <c r="A21" i="21" l="1"/>
  <c r="A22" i="21" l="1"/>
  <c r="A23" i="21" l="1"/>
  <c r="A24" i="21" l="1"/>
  <c r="A25" i="21" l="1"/>
  <c r="A26" i="21" l="1"/>
  <c r="A27" i="21" l="1"/>
  <c r="A28" i="21" l="1"/>
  <c r="A29" i="21" l="1"/>
  <c r="A30" i="21" l="1"/>
  <c r="A31" i="21" l="1"/>
  <c r="A32" i="21" l="1"/>
  <c r="A33" i="21" l="1"/>
  <c r="A34" i="21" l="1"/>
  <c r="A35" i="21" l="1"/>
  <c r="A36" i="21" l="1"/>
  <c r="A37" i="21" l="1"/>
  <c r="A38" i="21" l="1"/>
  <c r="A39" i="21" l="1"/>
  <c r="A40" i="21" l="1"/>
  <c r="A41" i="21" l="1"/>
  <c r="A42" i="21" l="1"/>
  <c r="A43" i="21" l="1"/>
  <c r="A44" i="21" l="1"/>
  <c r="A45" i="21" l="1"/>
  <c r="A46" i="21" l="1"/>
  <c r="A47" i="21" l="1"/>
  <c r="A48" i="21" l="1"/>
  <c r="A49" i="21" l="1"/>
  <c r="A50" i="21" l="1"/>
  <c r="A51" i="21" l="1"/>
  <c r="A52" i="21" l="1"/>
  <c r="A53" i="21" l="1"/>
  <c r="A54" i="21" l="1"/>
  <c r="A55" i="21" l="1"/>
  <c r="A56" i="21" l="1"/>
  <c r="A57" i="21" l="1"/>
  <c r="A58" i="21" l="1"/>
  <c r="A59" i="21" l="1"/>
  <c r="A60" i="21" l="1"/>
  <c r="A61" i="21" l="1"/>
  <c r="A62" i="21" l="1"/>
  <c r="A63" i="21" l="1"/>
  <c r="A64" i="21" l="1"/>
  <c r="A65" i="21" l="1"/>
  <c r="A66" i="21" l="1"/>
  <c r="A67" i="21" l="1"/>
  <c r="A68" i="21" l="1"/>
  <c r="A69" i="21" l="1"/>
  <c r="A70" i="21" l="1"/>
  <c r="A71" i="21" l="1"/>
  <c r="A72" i="21" l="1"/>
  <c r="A73" i="21" l="1"/>
  <c r="A74" i="21" l="1"/>
  <c r="A75" i="21" l="1"/>
  <c r="A76" i="21" l="1"/>
  <c r="A77" i="21" l="1"/>
  <c r="A78" i="21" l="1"/>
  <c r="A79" i="21" l="1"/>
  <c r="A80" i="21" l="1"/>
  <c r="A81" i="21" l="1"/>
  <c r="A82" i="21" l="1"/>
  <c r="A83" i="21" l="1"/>
  <c r="A84" i="21" l="1"/>
  <c r="A85" i="21" l="1"/>
  <c r="A86" i="21" l="1"/>
  <c r="A87" i="21" l="1"/>
  <c r="CU4" i="18"/>
  <c r="CV4" i="18" s="1"/>
  <c r="CW4" i="18" s="1"/>
  <c r="CX4" i="18" s="1"/>
  <c r="CY4" i="18" s="1"/>
  <c r="CZ4" i="18" s="1"/>
  <c r="DA4" i="18" s="1"/>
  <c r="DB4" i="18" s="1"/>
  <c r="DC4" i="18" s="1"/>
  <c r="CV2" i="18"/>
  <c r="CW2" i="18" s="1"/>
  <c r="CU2" i="18"/>
  <c r="CI4" i="18"/>
  <c r="CJ4" i="18" s="1"/>
  <c r="CK4" i="18" s="1"/>
  <c r="CL4" i="18" s="1"/>
  <c r="CM4" i="18" s="1"/>
  <c r="CN4" i="18" s="1"/>
  <c r="CO4" i="18" s="1"/>
  <c r="CP4" i="18" s="1"/>
  <c r="CQ4" i="18" s="1"/>
  <c r="CI2" i="18"/>
  <c r="CJ2" i="18" s="1"/>
  <c r="BW2" i="18"/>
  <c r="BX2" i="18" s="1"/>
  <c r="BY2" i="18" s="1"/>
  <c r="BZ2" i="18" s="1"/>
  <c r="CA2" i="18" s="1"/>
  <c r="CB2" i="18" s="1"/>
  <c r="CC2" i="18" s="1"/>
  <c r="CD2" i="18" s="1"/>
  <c r="CE2" i="18" s="1"/>
  <c r="BW4" i="18"/>
  <c r="BX4" i="18" s="1"/>
  <c r="BY4" i="18" s="1"/>
  <c r="BZ4" i="18" s="1"/>
  <c r="CA4" i="18" s="1"/>
  <c r="CB4" i="18" s="1"/>
  <c r="CC4" i="18" s="1"/>
  <c r="CD4" i="18" s="1"/>
  <c r="CE4" i="18" s="1"/>
  <c r="BO1" i="18"/>
  <c r="BP1" i="18" s="1"/>
  <c r="BQ1" i="18" s="1"/>
  <c r="BR1" i="18" s="1"/>
  <c r="BS1" i="18" s="1"/>
  <c r="BH1" i="18"/>
  <c r="BI1" i="18" s="1"/>
  <c r="BJ1" i="18" s="1"/>
  <c r="BK1" i="18" s="1"/>
  <c r="BL1" i="18" s="1"/>
  <c r="BA1" i="18"/>
  <c r="BB1" i="18" s="1"/>
  <c r="BC1" i="18" s="1"/>
  <c r="BD1" i="18" s="1"/>
  <c r="BE1" i="18" s="1"/>
  <c r="AT1" i="18"/>
  <c r="AU1" i="18" s="1"/>
  <c r="AV1" i="18" s="1"/>
  <c r="AW1" i="18" s="1"/>
  <c r="AX1" i="18" s="1"/>
  <c r="AM1" i="18"/>
  <c r="AN1" i="18" s="1"/>
  <c r="AO1" i="18" s="1"/>
  <c r="AP1" i="18" s="1"/>
  <c r="AQ1" i="18" s="1"/>
  <c r="AF1" i="18"/>
  <c r="AG1" i="18" s="1"/>
  <c r="AH1" i="18" s="1"/>
  <c r="AI1" i="18" s="1"/>
  <c r="AJ1" i="18" s="1"/>
  <c r="Y1" i="18"/>
  <c r="Z1" i="18" s="1"/>
  <c r="AA1" i="18" s="1"/>
  <c r="AB1" i="18" s="1"/>
  <c r="AC1" i="18" s="1"/>
  <c r="R1" i="18"/>
  <c r="S1" i="18" s="1"/>
  <c r="T1" i="18" s="1"/>
  <c r="U1" i="18" s="1"/>
  <c r="V1" i="18" s="1"/>
  <c r="D1" i="18"/>
  <c r="E1" i="18" s="1"/>
  <c r="F1" i="18" s="1"/>
  <c r="G1" i="18" s="1"/>
  <c r="H1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E1" i="4"/>
  <c r="AD1" i="4"/>
  <c r="AC1" i="4"/>
  <c r="AB1" i="4"/>
  <c r="AA1" i="4"/>
  <c r="Z1" i="4"/>
  <c r="Y1" i="4"/>
  <c r="X1" i="4"/>
  <c r="W1" i="4"/>
  <c r="V1" i="4"/>
  <c r="U1" i="4"/>
  <c r="T1" i="4"/>
  <c r="S12" i="4"/>
  <c r="S11" i="4"/>
  <c r="S10" i="4"/>
  <c r="S9" i="4"/>
  <c r="S8" i="4"/>
  <c r="S7" i="4"/>
  <c r="S6" i="4"/>
  <c r="S5" i="4"/>
  <c r="S4" i="4"/>
  <c r="S3" i="4"/>
  <c r="AE2" i="4"/>
  <c r="AD2" i="4"/>
  <c r="AC2" i="4"/>
  <c r="AB2" i="4"/>
  <c r="AA2" i="4"/>
  <c r="Z2" i="4"/>
  <c r="Y2" i="4"/>
  <c r="X2" i="4"/>
  <c r="W2" i="4"/>
  <c r="V2" i="4"/>
  <c r="U2" i="4"/>
  <c r="T2" i="4"/>
  <c r="AO31" i="17"/>
  <c r="AN31" i="17"/>
  <c r="Q31" i="17"/>
  <c r="AD31" i="17" s="1"/>
  <c r="F31" i="17"/>
  <c r="G31" i="17" s="1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B12" i="17"/>
  <c r="B11" i="17"/>
  <c r="B10" i="17"/>
  <c r="B9" i="17"/>
  <c r="B8" i="17"/>
  <c r="B7" i="17"/>
  <c r="B6" i="17"/>
  <c r="B5" i="17"/>
  <c r="B4" i="17"/>
  <c r="B3" i="17"/>
  <c r="AO31" i="16"/>
  <c r="AN31" i="16"/>
  <c r="AF31" i="16"/>
  <c r="S31" i="16"/>
  <c r="Q31" i="16"/>
  <c r="AD31" i="16" s="1"/>
  <c r="G31" i="16"/>
  <c r="H31" i="16" s="1"/>
  <c r="F31" i="16"/>
  <c r="R31" i="16" s="1"/>
  <c r="AE31" i="16" s="1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N15" i="16" s="1"/>
  <c r="B12" i="16"/>
  <c r="B11" i="16"/>
  <c r="B10" i="16"/>
  <c r="B9" i="16"/>
  <c r="B8" i="16"/>
  <c r="B7" i="16"/>
  <c r="B6" i="16"/>
  <c r="B5" i="16"/>
  <c r="B4" i="16"/>
  <c r="B3" i="16"/>
  <c r="AO31" i="15"/>
  <c r="AN31" i="15"/>
  <c r="Q31" i="15"/>
  <c r="AD31" i="15" s="1"/>
  <c r="G31" i="15"/>
  <c r="S31" i="15" s="1"/>
  <c r="AF31" i="15" s="1"/>
  <c r="F31" i="15"/>
  <c r="R31" i="15" s="1"/>
  <c r="AE31" i="15" s="1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H15" i="15" s="1"/>
  <c r="B12" i="15"/>
  <c r="B11" i="15"/>
  <c r="B10" i="15"/>
  <c r="B9" i="15"/>
  <c r="B8" i="15"/>
  <c r="B7" i="15"/>
  <c r="B6" i="15"/>
  <c r="B5" i="15"/>
  <c r="B4" i="15"/>
  <c r="B3" i="15"/>
  <c r="Z3" i="6"/>
  <c r="AW3" i="6" s="1"/>
  <c r="B12" i="5"/>
  <c r="B11" i="5"/>
  <c r="B10" i="5"/>
  <c r="B9" i="5"/>
  <c r="B8" i="5"/>
  <c r="B7" i="5"/>
  <c r="B6" i="5"/>
  <c r="B5" i="5"/>
  <c r="B4" i="5"/>
  <c r="B3" i="5"/>
  <c r="B12" i="14"/>
  <c r="B11" i="14"/>
  <c r="B10" i="14"/>
  <c r="B9" i="14"/>
  <c r="B8" i="14"/>
  <c r="B7" i="14"/>
  <c r="B6" i="14"/>
  <c r="B5" i="14"/>
  <c r="B4" i="14"/>
  <c r="B3" i="14"/>
  <c r="AO31" i="14"/>
  <c r="AN31" i="14"/>
  <c r="S31" i="14"/>
  <c r="AF31" i="14" s="1"/>
  <c r="Q31" i="14"/>
  <c r="AD31" i="14" s="1"/>
  <c r="G31" i="14"/>
  <c r="H31" i="14" s="1"/>
  <c r="F31" i="14"/>
  <c r="R31" i="14" s="1"/>
  <c r="AE31" i="14" s="1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BP95" i="13"/>
  <c r="AS95" i="13"/>
  <c r="BP94" i="13"/>
  <c r="AS94" i="13"/>
  <c r="BP93" i="13"/>
  <c r="AS93" i="13"/>
  <c r="BP92" i="13"/>
  <c r="AS92" i="13"/>
  <c r="BP91" i="13"/>
  <c r="AS91" i="13"/>
  <c r="BP90" i="13"/>
  <c r="AS90" i="13"/>
  <c r="BP89" i="13"/>
  <c r="AS89" i="13"/>
  <c r="BP88" i="13"/>
  <c r="AS88" i="13"/>
  <c r="BP87" i="13"/>
  <c r="AS87" i="13"/>
  <c r="BP86" i="13"/>
  <c r="AS86" i="13"/>
  <c r="BP85" i="13"/>
  <c r="AS85" i="13"/>
  <c r="BP84" i="13"/>
  <c r="AS84" i="13"/>
  <c r="BP83" i="13"/>
  <c r="AS83" i="13"/>
  <c r="BP82" i="13"/>
  <c r="AS82" i="13"/>
  <c r="BP81" i="13"/>
  <c r="AS81" i="13"/>
  <c r="BP80" i="13"/>
  <c r="AS80" i="13"/>
  <c r="BP79" i="13"/>
  <c r="AS79" i="13"/>
  <c r="BP78" i="13"/>
  <c r="AS78" i="13"/>
  <c r="BP77" i="13"/>
  <c r="AS77" i="13"/>
  <c r="BP76" i="13"/>
  <c r="AS76" i="13"/>
  <c r="BP75" i="13"/>
  <c r="AS75" i="13"/>
  <c r="BP74" i="13"/>
  <c r="AS74" i="13"/>
  <c r="BP73" i="13"/>
  <c r="AS73" i="13"/>
  <c r="BP72" i="13"/>
  <c r="AS72" i="13"/>
  <c r="BP71" i="13"/>
  <c r="AS71" i="13"/>
  <c r="BP70" i="13"/>
  <c r="AS70" i="13"/>
  <c r="BP69" i="13"/>
  <c r="AS69" i="13"/>
  <c r="BP68" i="13"/>
  <c r="AS68" i="13"/>
  <c r="BP67" i="13"/>
  <c r="AS67" i="13"/>
  <c r="BP66" i="13"/>
  <c r="AS66" i="13"/>
  <c r="BP65" i="13"/>
  <c r="AS65" i="13"/>
  <c r="BP64" i="13"/>
  <c r="AS64" i="13"/>
  <c r="BP63" i="13"/>
  <c r="AS63" i="13"/>
  <c r="BP62" i="13"/>
  <c r="AS62" i="13"/>
  <c r="BP61" i="13"/>
  <c r="AS61" i="13"/>
  <c r="BP60" i="13"/>
  <c r="AS60" i="13"/>
  <c r="BP59" i="13"/>
  <c r="AS59" i="13"/>
  <c r="BP58" i="13"/>
  <c r="AS58" i="13"/>
  <c r="BP57" i="13"/>
  <c r="AS57" i="13"/>
  <c r="BP56" i="13"/>
  <c r="AS56" i="13"/>
  <c r="BP55" i="13"/>
  <c r="AS55" i="13"/>
  <c r="BP54" i="13"/>
  <c r="AS54" i="13"/>
  <c r="BP53" i="13"/>
  <c r="AS53" i="13"/>
  <c r="BP52" i="13"/>
  <c r="AS52" i="13"/>
  <c r="BP51" i="13"/>
  <c r="AS51" i="13"/>
  <c r="BP50" i="13"/>
  <c r="AS50" i="13"/>
  <c r="BP49" i="13"/>
  <c r="AS49" i="13"/>
  <c r="BP48" i="13"/>
  <c r="AS48" i="13"/>
  <c r="BP47" i="13"/>
  <c r="AS47" i="13"/>
  <c r="BP46" i="13"/>
  <c r="AS46" i="13"/>
  <c r="BP45" i="13"/>
  <c r="AS45" i="13"/>
  <c r="BP44" i="13"/>
  <c r="AS44" i="13"/>
  <c r="BP43" i="13"/>
  <c r="AS43" i="13"/>
  <c r="BP42" i="13"/>
  <c r="AS42" i="13"/>
  <c r="BP41" i="13"/>
  <c r="AS41" i="13"/>
  <c r="BP40" i="13"/>
  <c r="AS40" i="13"/>
  <c r="BP39" i="13"/>
  <c r="AS39" i="13"/>
  <c r="BP38" i="13"/>
  <c r="AS38" i="13"/>
  <c r="BP37" i="13"/>
  <c r="AS37" i="13"/>
  <c r="BP36" i="13"/>
  <c r="AS36" i="13"/>
  <c r="BP35" i="13"/>
  <c r="AS35" i="13"/>
  <c r="BP34" i="13"/>
  <c r="AS34" i="13"/>
  <c r="BP33" i="13"/>
  <c r="AS33" i="13"/>
  <c r="BP32" i="13"/>
  <c r="AS32" i="13"/>
  <c r="BP31" i="13"/>
  <c r="AS31" i="13"/>
  <c r="BP30" i="13"/>
  <c r="AS30" i="13"/>
  <c r="BP29" i="13"/>
  <c r="AS29" i="13"/>
  <c r="BP28" i="13"/>
  <c r="AS28" i="13"/>
  <c r="BP27" i="13"/>
  <c r="AS27" i="13"/>
  <c r="BP26" i="13"/>
  <c r="AS26" i="13"/>
  <c r="BP25" i="13"/>
  <c r="AS25" i="13"/>
  <c r="BP24" i="13"/>
  <c r="AS24" i="13"/>
  <c r="BP23" i="13"/>
  <c r="AS23" i="13"/>
  <c r="BP22" i="13"/>
  <c r="AS22" i="13"/>
  <c r="BP21" i="13"/>
  <c r="AS21" i="13"/>
  <c r="BP20" i="13"/>
  <c r="AS20" i="13"/>
  <c r="BP19" i="13"/>
  <c r="AS19" i="13"/>
  <c r="BP18" i="13"/>
  <c r="AS18" i="13"/>
  <c r="BP17" i="13"/>
  <c r="AS17" i="13"/>
  <c r="AS16" i="13"/>
  <c r="AS15" i="13"/>
  <c r="AS14" i="13"/>
  <c r="AS13" i="13"/>
  <c r="AS12" i="13"/>
  <c r="AS11" i="13"/>
  <c r="AS10" i="13"/>
  <c r="AS9" i="13"/>
  <c r="AS8" i="13"/>
  <c r="AS7" i="13"/>
  <c r="AS6" i="13"/>
  <c r="BN4" i="13"/>
  <c r="BM4" i="13"/>
  <c r="BL4" i="13"/>
  <c r="AR4" i="13"/>
  <c r="BO4" i="13" s="1"/>
  <c r="AQ4" i="13"/>
  <c r="AP4" i="13"/>
  <c r="AO4" i="13"/>
  <c r="AH3" i="13"/>
  <c r="BE3" i="13" s="1"/>
  <c r="CB3" i="13" s="1"/>
  <c r="CQ3" i="13" s="1"/>
  <c r="BP95" i="12"/>
  <c r="AS95" i="12"/>
  <c r="BP94" i="12"/>
  <c r="AS94" i="12"/>
  <c r="BP93" i="12"/>
  <c r="AS93" i="12"/>
  <c r="BP92" i="12"/>
  <c r="AS92" i="12"/>
  <c r="BP91" i="12"/>
  <c r="AS91" i="12"/>
  <c r="BP90" i="12"/>
  <c r="AS90" i="12"/>
  <c r="BP89" i="12"/>
  <c r="AS89" i="12"/>
  <c r="BP88" i="12"/>
  <c r="AS88" i="12"/>
  <c r="BP87" i="12"/>
  <c r="AS87" i="12"/>
  <c r="BP86" i="12"/>
  <c r="AS86" i="12"/>
  <c r="BP85" i="12"/>
  <c r="AS85" i="12"/>
  <c r="BP84" i="12"/>
  <c r="AS84" i="12"/>
  <c r="BP83" i="12"/>
  <c r="AS83" i="12"/>
  <c r="BP82" i="12"/>
  <c r="AS82" i="12"/>
  <c r="BP81" i="12"/>
  <c r="AS81" i="12"/>
  <c r="BP80" i="12"/>
  <c r="AS80" i="12"/>
  <c r="BP79" i="12"/>
  <c r="AS79" i="12"/>
  <c r="BP78" i="12"/>
  <c r="AS78" i="12"/>
  <c r="BP77" i="12"/>
  <c r="AS77" i="12"/>
  <c r="BP76" i="12"/>
  <c r="AS76" i="12"/>
  <c r="BP75" i="12"/>
  <c r="AS75" i="12"/>
  <c r="BP74" i="12"/>
  <c r="AS74" i="12"/>
  <c r="BP73" i="12"/>
  <c r="AS73" i="12"/>
  <c r="BP72" i="12"/>
  <c r="AS72" i="12"/>
  <c r="BP71" i="12"/>
  <c r="AS71" i="12"/>
  <c r="BP70" i="12"/>
  <c r="AS70" i="12"/>
  <c r="BP69" i="12"/>
  <c r="AS69" i="12"/>
  <c r="BP68" i="12"/>
  <c r="AS68" i="12"/>
  <c r="BP67" i="12"/>
  <c r="AS67" i="12"/>
  <c r="BP66" i="12"/>
  <c r="AS66" i="12"/>
  <c r="BP65" i="12"/>
  <c r="AS65" i="12"/>
  <c r="BP64" i="12"/>
  <c r="AS64" i="12"/>
  <c r="BP63" i="12"/>
  <c r="AS63" i="12"/>
  <c r="BP62" i="12"/>
  <c r="AS62" i="12"/>
  <c r="BP61" i="12"/>
  <c r="AS61" i="12"/>
  <c r="BP60" i="12"/>
  <c r="AS60" i="12"/>
  <c r="BP59" i="12"/>
  <c r="AS59" i="12"/>
  <c r="BP58" i="12"/>
  <c r="AS58" i="12"/>
  <c r="BP57" i="12"/>
  <c r="AS57" i="12"/>
  <c r="BP56" i="12"/>
  <c r="AS56" i="12"/>
  <c r="BP55" i="12"/>
  <c r="AS55" i="12"/>
  <c r="BP54" i="12"/>
  <c r="AS54" i="12"/>
  <c r="BP53" i="12"/>
  <c r="AS53" i="12"/>
  <c r="BP52" i="12"/>
  <c r="AS52" i="12"/>
  <c r="BP51" i="12"/>
  <c r="AS51" i="12"/>
  <c r="BP50" i="12"/>
  <c r="AS50" i="12"/>
  <c r="BP49" i="12"/>
  <c r="AS49" i="12"/>
  <c r="BP48" i="12"/>
  <c r="AS48" i="12"/>
  <c r="BP47" i="12"/>
  <c r="AS47" i="12"/>
  <c r="BP46" i="12"/>
  <c r="AS46" i="12"/>
  <c r="BP45" i="12"/>
  <c r="AS45" i="12"/>
  <c r="BP44" i="12"/>
  <c r="AS44" i="12"/>
  <c r="BP43" i="12"/>
  <c r="AS43" i="12"/>
  <c r="BP42" i="12"/>
  <c r="AS42" i="12"/>
  <c r="BP41" i="12"/>
  <c r="AS41" i="12"/>
  <c r="BP40" i="12"/>
  <c r="AS40" i="12"/>
  <c r="BP39" i="12"/>
  <c r="AS39" i="12"/>
  <c r="BP38" i="12"/>
  <c r="AS38" i="12"/>
  <c r="BP37" i="12"/>
  <c r="AS37" i="12"/>
  <c r="BP36" i="12"/>
  <c r="AS36" i="12"/>
  <c r="BP35" i="12"/>
  <c r="AS35" i="12"/>
  <c r="BP34" i="12"/>
  <c r="AS34" i="12"/>
  <c r="BP33" i="12"/>
  <c r="AS33" i="12"/>
  <c r="BP32" i="12"/>
  <c r="AS32" i="12"/>
  <c r="BP31" i="12"/>
  <c r="AS31" i="12"/>
  <c r="BP30" i="12"/>
  <c r="AS30" i="12"/>
  <c r="BP29" i="12"/>
  <c r="AS29" i="12"/>
  <c r="BP28" i="12"/>
  <c r="AS28" i="12"/>
  <c r="BP27" i="12"/>
  <c r="AS27" i="12"/>
  <c r="BP26" i="12"/>
  <c r="AS26" i="12"/>
  <c r="BP25" i="12"/>
  <c r="AS25" i="12"/>
  <c r="BP24" i="12"/>
  <c r="AS24" i="12"/>
  <c r="BP23" i="12"/>
  <c r="AS23" i="12"/>
  <c r="BP22" i="12"/>
  <c r="AS22" i="12"/>
  <c r="BP21" i="12"/>
  <c r="AS21" i="12"/>
  <c r="BP20" i="12"/>
  <c r="AS20" i="12"/>
  <c r="BP19" i="12"/>
  <c r="AS19" i="12"/>
  <c r="BP18" i="12"/>
  <c r="AS18" i="12"/>
  <c r="BP17" i="12"/>
  <c r="AS17" i="12"/>
  <c r="AS16" i="12"/>
  <c r="AS15" i="12"/>
  <c r="AS14" i="12"/>
  <c r="AS13" i="12"/>
  <c r="AS12" i="12"/>
  <c r="AS11" i="12"/>
  <c r="AS10" i="12"/>
  <c r="AS9" i="12"/>
  <c r="AS8" i="12"/>
  <c r="AS7" i="12"/>
  <c r="AS6" i="12"/>
  <c r="BN4" i="12"/>
  <c r="BM4" i="12"/>
  <c r="BL4" i="12"/>
  <c r="AR4" i="12"/>
  <c r="BO4" i="12" s="1"/>
  <c r="AQ4" i="12"/>
  <c r="AP4" i="12"/>
  <c r="AO4" i="12"/>
  <c r="BP95" i="11"/>
  <c r="AS95" i="11"/>
  <c r="BP94" i="11"/>
  <c r="AS94" i="11"/>
  <c r="BP93" i="11"/>
  <c r="AS93" i="11"/>
  <c r="BP92" i="11"/>
  <c r="AS92" i="11"/>
  <c r="BP91" i="11"/>
  <c r="AS91" i="11"/>
  <c r="BP90" i="11"/>
  <c r="AS90" i="11"/>
  <c r="BP89" i="11"/>
  <c r="AS89" i="11"/>
  <c r="BP88" i="11"/>
  <c r="AS88" i="11"/>
  <c r="BP87" i="11"/>
  <c r="AS87" i="11"/>
  <c r="BP86" i="11"/>
  <c r="AS86" i="11"/>
  <c r="BP85" i="11"/>
  <c r="AS85" i="11"/>
  <c r="BP84" i="11"/>
  <c r="AS84" i="11"/>
  <c r="BP83" i="11"/>
  <c r="AS83" i="11"/>
  <c r="BP82" i="11"/>
  <c r="AS82" i="11"/>
  <c r="BP81" i="11"/>
  <c r="AS81" i="11"/>
  <c r="BP80" i="11"/>
  <c r="AS80" i="11"/>
  <c r="BP79" i="11"/>
  <c r="AS79" i="11"/>
  <c r="BP78" i="11"/>
  <c r="AS78" i="11"/>
  <c r="BP77" i="11"/>
  <c r="AS77" i="11"/>
  <c r="BP76" i="11"/>
  <c r="AS76" i="11"/>
  <c r="BP75" i="11"/>
  <c r="AS75" i="11"/>
  <c r="BP74" i="11"/>
  <c r="AS74" i="11"/>
  <c r="BP73" i="11"/>
  <c r="AS73" i="11"/>
  <c r="BP72" i="11"/>
  <c r="AS72" i="11"/>
  <c r="BP71" i="11"/>
  <c r="AS71" i="11"/>
  <c r="BP70" i="11"/>
  <c r="AS70" i="11"/>
  <c r="BP69" i="11"/>
  <c r="AS69" i="11"/>
  <c r="BP68" i="11"/>
  <c r="AS68" i="11"/>
  <c r="BP67" i="11"/>
  <c r="AS67" i="11"/>
  <c r="BP66" i="11"/>
  <c r="AS66" i="11"/>
  <c r="BP65" i="11"/>
  <c r="AS65" i="11"/>
  <c r="BP64" i="11"/>
  <c r="AS64" i="11"/>
  <c r="BP63" i="11"/>
  <c r="AS63" i="11"/>
  <c r="BP62" i="11"/>
  <c r="AS62" i="11"/>
  <c r="BP61" i="11"/>
  <c r="AS61" i="11"/>
  <c r="BP60" i="11"/>
  <c r="AS60" i="11"/>
  <c r="BP59" i="11"/>
  <c r="AS59" i="11"/>
  <c r="BP58" i="11"/>
  <c r="AS58" i="11"/>
  <c r="BP57" i="11"/>
  <c r="AS57" i="11"/>
  <c r="BP56" i="11"/>
  <c r="AS56" i="11"/>
  <c r="BP55" i="11"/>
  <c r="AS55" i="11"/>
  <c r="BP54" i="11"/>
  <c r="AS54" i="11"/>
  <c r="BP53" i="11"/>
  <c r="AS53" i="11"/>
  <c r="BP52" i="11"/>
  <c r="AS52" i="11"/>
  <c r="BP51" i="11"/>
  <c r="AS51" i="11"/>
  <c r="BP50" i="11"/>
  <c r="AS50" i="11"/>
  <c r="BP49" i="11"/>
  <c r="AS49" i="11"/>
  <c r="BP48" i="11"/>
  <c r="AS48" i="11"/>
  <c r="BP47" i="11"/>
  <c r="AS47" i="11"/>
  <c r="BP46" i="11"/>
  <c r="AS46" i="11"/>
  <c r="BP45" i="11"/>
  <c r="AS45" i="11"/>
  <c r="BP44" i="11"/>
  <c r="AS44" i="11"/>
  <c r="BP43" i="11"/>
  <c r="AS43" i="11"/>
  <c r="BP42" i="11"/>
  <c r="AS42" i="11"/>
  <c r="BP41" i="11"/>
  <c r="AS41" i="11"/>
  <c r="BP40" i="11"/>
  <c r="AS40" i="11"/>
  <c r="BP39" i="11"/>
  <c r="AS39" i="11"/>
  <c r="BP38" i="11"/>
  <c r="AS38" i="11"/>
  <c r="BP37" i="11"/>
  <c r="AS37" i="11"/>
  <c r="BP36" i="11"/>
  <c r="AS36" i="11"/>
  <c r="BP35" i="11"/>
  <c r="AS35" i="11"/>
  <c r="BP34" i="11"/>
  <c r="AS34" i="11"/>
  <c r="BP33" i="11"/>
  <c r="AS33" i="11"/>
  <c r="BP32" i="11"/>
  <c r="AS32" i="11"/>
  <c r="BP31" i="11"/>
  <c r="AS31" i="11"/>
  <c r="BP30" i="11"/>
  <c r="AS30" i="11"/>
  <c r="BP29" i="11"/>
  <c r="AS29" i="11"/>
  <c r="BP28" i="11"/>
  <c r="AS28" i="11"/>
  <c r="BP27" i="11"/>
  <c r="AS27" i="11"/>
  <c r="BP26" i="11"/>
  <c r="AS26" i="11"/>
  <c r="BP25" i="11"/>
  <c r="AS25" i="11"/>
  <c r="BP24" i="11"/>
  <c r="AS24" i="11"/>
  <c r="BP23" i="11"/>
  <c r="AS23" i="11"/>
  <c r="BP22" i="11"/>
  <c r="AS22" i="11"/>
  <c r="BP21" i="11"/>
  <c r="AS21" i="11"/>
  <c r="BP20" i="11"/>
  <c r="AS20" i="11"/>
  <c r="BP19" i="11"/>
  <c r="AS19" i="11"/>
  <c r="BP18" i="11"/>
  <c r="AS18" i="11"/>
  <c r="BP17" i="11"/>
  <c r="AS17" i="11"/>
  <c r="AS16" i="11"/>
  <c r="AS15" i="11"/>
  <c r="AS14" i="11"/>
  <c r="AS13" i="11"/>
  <c r="AS12" i="11"/>
  <c r="AS11" i="11"/>
  <c r="AS10" i="11"/>
  <c r="AS9" i="11"/>
  <c r="AS8" i="11"/>
  <c r="AS7" i="11"/>
  <c r="AS6" i="11"/>
  <c r="AR4" i="11"/>
  <c r="BO4" i="11" s="1"/>
  <c r="AQ4" i="11"/>
  <c r="BN4" i="11" s="1"/>
  <c r="AP4" i="11"/>
  <c r="BM4" i="11" s="1"/>
  <c r="AO4" i="11"/>
  <c r="BL4" i="11" s="1"/>
  <c r="AB3" i="11"/>
  <c r="AY3" i="11" s="1"/>
  <c r="BV3" i="11" s="1"/>
  <c r="CK3" i="11" s="1"/>
  <c r="BP95" i="10"/>
  <c r="AS95" i="10"/>
  <c r="BP94" i="10"/>
  <c r="AS94" i="10"/>
  <c r="BP93" i="10"/>
  <c r="AS93" i="10"/>
  <c r="BP92" i="10"/>
  <c r="AS92" i="10"/>
  <c r="BP91" i="10"/>
  <c r="AS91" i="10"/>
  <c r="BP90" i="10"/>
  <c r="AS90" i="10"/>
  <c r="BP89" i="10"/>
  <c r="AS89" i="10"/>
  <c r="BP88" i="10"/>
  <c r="AS88" i="10"/>
  <c r="BP87" i="10"/>
  <c r="AS87" i="10"/>
  <c r="BP86" i="10"/>
  <c r="AS86" i="10"/>
  <c r="BP85" i="10"/>
  <c r="AS85" i="10"/>
  <c r="BP84" i="10"/>
  <c r="AS84" i="10"/>
  <c r="BP83" i="10"/>
  <c r="AS83" i="10"/>
  <c r="BP82" i="10"/>
  <c r="AS82" i="10"/>
  <c r="BP81" i="10"/>
  <c r="AS81" i="10"/>
  <c r="BP80" i="10"/>
  <c r="AS80" i="10"/>
  <c r="BP79" i="10"/>
  <c r="AS79" i="10"/>
  <c r="BP78" i="10"/>
  <c r="AS78" i="10"/>
  <c r="BP77" i="10"/>
  <c r="AS77" i="10"/>
  <c r="BP76" i="10"/>
  <c r="AS76" i="10"/>
  <c r="BP75" i="10"/>
  <c r="AS75" i="10"/>
  <c r="BP74" i="10"/>
  <c r="AS74" i="10"/>
  <c r="BP73" i="10"/>
  <c r="AS73" i="10"/>
  <c r="BP72" i="10"/>
  <c r="AS72" i="10"/>
  <c r="BP71" i="10"/>
  <c r="AS71" i="10"/>
  <c r="BP70" i="10"/>
  <c r="AS70" i="10"/>
  <c r="BP69" i="10"/>
  <c r="AS69" i="10"/>
  <c r="BP68" i="10"/>
  <c r="AS68" i="10"/>
  <c r="BP67" i="10"/>
  <c r="AS67" i="10"/>
  <c r="BP66" i="10"/>
  <c r="AS66" i="10"/>
  <c r="BP65" i="10"/>
  <c r="AS65" i="10"/>
  <c r="BP64" i="10"/>
  <c r="AS64" i="10"/>
  <c r="BP63" i="10"/>
  <c r="AS63" i="10"/>
  <c r="BP62" i="10"/>
  <c r="AS62" i="10"/>
  <c r="BP61" i="10"/>
  <c r="AS61" i="10"/>
  <c r="BP60" i="10"/>
  <c r="AS60" i="10"/>
  <c r="BP59" i="10"/>
  <c r="AS59" i="10"/>
  <c r="BP58" i="10"/>
  <c r="AS58" i="10"/>
  <c r="BP57" i="10"/>
  <c r="AS57" i="10"/>
  <c r="BP56" i="10"/>
  <c r="AS56" i="10"/>
  <c r="BP55" i="10"/>
  <c r="AS55" i="10"/>
  <c r="BP54" i="10"/>
  <c r="AS54" i="10"/>
  <c r="BP53" i="10"/>
  <c r="AS53" i="10"/>
  <c r="BP52" i="10"/>
  <c r="AS52" i="10"/>
  <c r="BP51" i="10"/>
  <c r="AS51" i="10"/>
  <c r="BP50" i="10"/>
  <c r="AS50" i="10"/>
  <c r="BP49" i="10"/>
  <c r="AS49" i="10"/>
  <c r="BP48" i="10"/>
  <c r="AS48" i="10"/>
  <c r="BP47" i="10"/>
  <c r="AS47" i="10"/>
  <c r="BP46" i="10"/>
  <c r="AS46" i="10"/>
  <c r="BP45" i="10"/>
  <c r="AS45" i="10"/>
  <c r="BP44" i="10"/>
  <c r="AS44" i="10"/>
  <c r="BP43" i="10"/>
  <c r="AS43" i="10"/>
  <c r="BP42" i="10"/>
  <c r="AS42" i="10"/>
  <c r="BP41" i="10"/>
  <c r="AS41" i="10"/>
  <c r="BP40" i="10"/>
  <c r="AS40" i="10"/>
  <c r="BP39" i="10"/>
  <c r="AS39" i="10"/>
  <c r="BP38" i="10"/>
  <c r="AS38" i="10"/>
  <c r="BP37" i="10"/>
  <c r="AS37" i="10"/>
  <c r="BP36" i="10"/>
  <c r="AS36" i="10"/>
  <c r="BP35" i="10"/>
  <c r="AS35" i="10"/>
  <c r="BP34" i="10"/>
  <c r="AS34" i="10"/>
  <c r="BP33" i="10"/>
  <c r="AS33" i="10"/>
  <c r="BP32" i="10"/>
  <c r="AS32" i="10"/>
  <c r="BP31" i="10"/>
  <c r="AS31" i="10"/>
  <c r="BP30" i="10"/>
  <c r="AS30" i="10"/>
  <c r="BP29" i="10"/>
  <c r="AS29" i="10"/>
  <c r="BP28" i="10"/>
  <c r="AS28" i="10"/>
  <c r="BP27" i="10"/>
  <c r="AS27" i="10"/>
  <c r="BP26" i="10"/>
  <c r="AS26" i="10"/>
  <c r="BP25" i="10"/>
  <c r="AS25" i="10"/>
  <c r="BP24" i="10"/>
  <c r="AS24" i="10"/>
  <c r="BP23" i="10"/>
  <c r="AS23" i="10"/>
  <c r="BP22" i="10"/>
  <c r="AS22" i="10"/>
  <c r="BP21" i="10"/>
  <c r="AS21" i="10"/>
  <c r="BP20" i="10"/>
  <c r="AS20" i="10"/>
  <c r="BP19" i="10"/>
  <c r="AS19" i="10"/>
  <c r="BP18" i="10"/>
  <c r="AS18" i="10"/>
  <c r="BP17" i="10"/>
  <c r="AS17" i="10"/>
  <c r="AS16" i="10"/>
  <c r="AS15" i="10"/>
  <c r="AS14" i="10"/>
  <c r="AS13" i="10"/>
  <c r="AS12" i="10"/>
  <c r="AS11" i="10"/>
  <c r="AS10" i="10"/>
  <c r="AS9" i="10"/>
  <c r="AS8" i="10"/>
  <c r="AS7" i="10"/>
  <c r="AS6" i="10"/>
  <c r="AR4" i="10"/>
  <c r="BO4" i="10" s="1"/>
  <c r="AQ4" i="10"/>
  <c r="BN4" i="10" s="1"/>
  <c r="AP4" i="10"/>
  <c r="BM4" i="10" s="1"/>
  <c r="AO4" i="10"/>
  <c r="BL4" i="10" s="1"/>
  <c r="E14" i="4"/>
  <c r="AO31" i="5"/>
  <c r="AN31" i="5"/>
  <c r="Q31" i="5"/>
  <c r="AD31" i="5" s="1"/>
  <c r="F31" i="5"/>
  <c r="G31" i="5" s="1"/>
  <c r="P14" i="5"/>
  <c r="O14" i="5"/>
  <c r="N14" i="5"/>
  <c r="M14" i="5"/>
  <c r="L14" i="5"/>
  <c r="K14" i="5"/>
  <c r="J14" i="5"/>
  <c r="I14" i="5"/>
  <c r="H14" i="5"/>
  <c r="G14" i="5"/>
  <c r="F14" i="5"/>
  <c r="BP95" i="8"/>
  <c r="AS95" i="8"/>
  <c r="BP94" i="8"/>
  <c r="AS94" i="8"/>
  <c r="BP93" i="8"/>
  <c r="AS93" i="8"/>
  <c r="BP92" i="8"/>
  <c r="AS92" i="8"/>
  <c r="BP91" i="8"/>
  <c r="AS91" i="8"/>
  <c r="BP90" i="8"/>
  <c r="AS90" i="8"/>
  <c r="BP89" i="8"/>
  <c r="AS89" i="8"/>
  <c r="BP88" i="8"/>
  <c r="AS88" i="8"/>
  <c r="BP87" i="8"/>
  <c r="AS87" i="8"/>
  <c r="BP86" i="8"/>
  <c r="AS86" i="8"/>
  <c r="BP85" i="8"/>
  <c r="AS85" i="8"/>
  <c r="BP84" i="8"/>
  <c r="AS84" i="8"/>
  <c r="BP83" i="8"/>
  <c r="AS83" i="8"/>
  <c r="BP82" i="8"/>
  <c r="AS82" i="8"/>
  <c r="BP81" i="8"/>
  <c r="AS81" i="8"/>
  <c r="BP80" i="8"/>
  <c r="AS80" i="8"/>
  <c r="BP79" i="8"/>
  <c r="AS79" i="8"/>
  <c r="BP78" i="8"/>
  <c r="AS78" i="8"/>
  <c r="BP77" i="8"/>
  <c r="AS77" i="8"/>
  <c r="BP76" i="8"/>
  <c r="AS76" i="8"/>
  <c r="BP75" i="8"/>
  <c r="AS75" i="8"/>
  <c r="BP74" i="8"/>
  <c r="AS74" i="8"/>
  <c r="BP73" i="8"/>
  <c r="AS73" i="8"/>
  <c r="BP72" i="8"/>
  <c r="AS72" i="8"/>
  <c r="BP71" i="8"/>
  <c r="AS71" i="8"/>
  <c r="BP70" i="8"/>
  <c r="AS70" i="8"/>
  <c r="BP69" i="8"/>
  <c r="AS69" i="8"/>
  <c r="BP68" i="8"/>
  <c r="AS68" i="8"/>
  <c r="BP67" i="8"/>
  <c r="AS67" i="8"/>
  <c r="BP66" i="8"/>
  <c r="AS66" i="8"/>
  <c r="BP65" i="8"/>
  <c r="AS65" i="8"/>
  <c r="BP64" i="8"/>
  <c r="AS64" i="8"/>
  <c r="BP63" i="8"/>
  <c r="AS63" i="8"/>
  <c r="BP62" i="8"/>
  <c r="AS62" i="8"/>
  <c r="BP61" i="8"/>
  <c r="AS61" i="8"/>
  <c r="BP60" i="8"/>
  <c r="AS60" i="8"/>
  <c r="BP59" i="8"/>
  <c r="AS59" i="8"/>
  <c r="BP58" i="8"/>
  <c r="AS58" i="8"/>
  <c r="BP57" i="8"/>
  <c r="AS57" i="8"/>
  <c r="BP56" i="8"/>
  <c r="AS56" i="8"/>
  <c r="BP55" i="8"/>
  <c r="AS55" i="8"/>
  <c r="BP54" i="8"/>
  <c r="AS54" i="8"/>
  <c r="BP53" i="8"/>
  <c r="AS53" i="8"/>
  <c r="BP52" i="8"/>
  <c r="AS52" i="8"/>
  <c r="BP51" i="8"/>
  <c r="AS51" i="8"/>
  <c r="BP50" i="8"/>
  <c r="AS50" i="8"/>
  <c r="BP49" i="8"/>
  <c r="AS49" i="8"/>
  <c r="BP48" i="8"/>
  <c r="AS48" i="8"/>
  <c r="BP47" i="8"/>
  <c r="AS47" i="8"/>
  <c r="BP46" i="8"/>
  <c r="AS46" i="8"/>
  <c r="BP45" i="8"/>
  <c r="AS45" i="8"/>
  <c r="BP44" i="8"/>
  <c r="AS44" i="8"/>
  <c r="BP43" i="8"/>
  <c r="AS43" i="8"/>
  <c r="BP42" i="8"/>
  <c r="AS42" i="8"/>
  <c r="BP41" i="8"/>
  <c r="AS41" i="8"/>
  <c r="BP40" i="8"/>
  <c r="AS40" i="8"/>
  <c r="BP39" i="8"/>
  <c r="AS39" i="8"/>
  <c r="BP38" i="8"/>
  <c r="AS38" i="8"/>
  <c r="BP37" i="8"/>
  <c r="AS37" i="8"/>
  <c r="BP36" i="8"/>
  <c r="AS36" i="8"/>
  <c r="BP35" i="8"/>
  <c r="AS35" i="8"/>
  <c r="BP34" i="8"/>
  <c r="AS34" i="8"/>
  <c r="BP33" i="8"/>
  <c r="AS33" i="8"/>
  <c r="BP32" i="8"/>
  <c r="AS32" i="8"/>
  <c r="BP31" i="8"/>
  <c r="AS31" i="8"/>
  <c r="BP30" i="8"/>
  <c r="AS30" i="8"/>
  <c r="BP29" i="8"/>
  <c r="AS29" i="8"/>
  <c r="BP28" i="8"/>
  <c r="AS28" i="8"/>
  <c r="BP27" i="8"/>
  <c r="AS27" i="8"/>
  <c r="BP26" i="8"/>
  <c r="AS26" i="8"/>
  <c r="BP25" i="8"/>
  <c r="AS25" i="8"/>
  <c r="BP24" i="8"/>
  <c r="AS24" i="8"/>
  <c r="BP23" i="8"/>
  <c r="AS23" i="8"/>
  <c r="BP22" i="8"/>
  <c r="AS22" i="8"/>
  <c r="BP21" i="8"/>
  <c r="AS21" i="8"/>
  <c r="BP20" i="8"/>
  <c r="AS20" i="8"/>
  <c r="BP19" i="8"/>
  <c r="AS19" i="8"/>
  <c r="BP18" i="8"/>
  <c r="AS18" i="8"/>
  <c r="BP17" i="8"/>
  <c r="AS17" i="8"/>
  <c r="AS16" i="8"/>
  <c r="AS15" i="8"/>
  <c r="AS14" i="8"/>
  <c r="AS13" i="8"/>
  <c r="AS12" i="8"/>
  <c r="AS11" i="8"/>
  <c r="AS10" i="8"/>
  <c r="AS9" i="8"/>
  <c r="AS8" i="8"/>
  <c r="AS7" i="8"/>
  <c r="AS6" i="8"/>
  <c r="AR4" i="8"/>
  <c r="BO4" i="8" s="1"/>
  <c r="AQ4" i="8"/>
  <c r="BN4" i="8" s="1"/>
  <c r="AP4" i="8"/>
  <c r="BM4" i="8" s="1"/>
  <c r="AO4" i="8"/>
  <c r="BL4" i="8" s="1"/>
  <c r="P14" i="4"/>
  <c r="O14" i="4"/>
  <c r="N14" i="4"/>
  <c r="M14" i="4"/>
  <c r="L14" i="4"/>
  <c r="K14" i="4"/>
  <c r="J14" i="4"/>
  <c r="I14" i="4"/>
  <c r="H14" i="4"/>
  <c r="G14" i="4"/>
  <c r="F14" i="4"/>
  <c r="D27" i="4"/>
  <c r="D26" i="4"/>
  <c r="D25" i="4"/>
  <c r="D24" i="4"/>
  <c r="D23" i="4"/>
  <c r="D22" i="4"/>
  <c r="D21" i="4"/>
  <c r="D20" i="4"/>
  <c r="D19" i="4"/>
  <c r="D1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AO31" i="4"/>
  <c r="AN31" i="4"/>
  <c r="Q31" i="4"/>
  <c r="AD31" i="4" s="1"/>
  <c r="F31" i="4"/>
  <c r="G31" i="4" s="1"/>
  <c r="H31" i="4" s="1"/>
  <c r="I31" i="4" s="1"/>
  <c r="J31" i="4" s="1"/>
  <c r="K31" i="4" s="1"/>
  <c r="L31" i="4" s="1"/>
  <c r="M31" i="4" s="1"/>
  <c r="N31" i="4" s="1"/>
  <c r="Z31" i="4" s="1"/>
  <c r="AM31" i="4" s="1"/>
  <c r="AS95" i="6"/>
  <c r="AS94" i="6"/>
  <c r="AS93" i="6"/>
  <c r="AS92" i="6"/>
  <c r="AS91" i="6"/>
  <c r="AS90" i="6"/>
  <c r="AS89" i="6"/>
  <c r="AS88" i="6"/>
  <c r="AS87" i="6"/>
  <c r="AS86" i="6"/>
  <c r="AS85" i="6"/>
  <c r="AS84" i="6"/>
  <c r="AS83" i="6"/>
  <c r="AS82" i="6"/>
  <c r="AS81" i="6"/>
  <c r="AS80" i="6"/>
  <c r="AS79" i="6"/>
  <c r="AS78" i="6"/>
  <c r="AS77" i="6"/>
  <c r="AS76" i="6"/>
  <c r="AS75" i="6"/>
  <c r="AS74" i="6"/>
  <c r="AS73" i="6"/>
  <c r="AS72" i="6"/>
  <c r="AS71" i="6"/>
  <c r="AS70" i="6"/>
  <c r="AS69" i="6"/>
  <c r="AS68" i="6"/>
  <c r="AS67" i="6"/>
  <c r="AS66" i="6"/>
  <c r="AS65" i="6"/>
  <c r="AS64" i="6"/>
  <c r="AS63" i="6"/>
  <c r="AS62" i="6"/>
  <c r="AS61" i="6"/>
  <c r="AS60" i="6"/>
  <c r="AS59" i="6"/>
  <c r="AS58" i="6"/>
  <c r="AS57" i="6"/>
  <c r="AS56" i="6"/>
  <c r="AS55" i="6"/>
  <c r="AS54" i="6"/>
  <c r="AS53" i="6"/>
  <c r="AS52" i="6"/>
  <c r="AS51" i="6"/>
  <c r="AS50" i="6"/>
  <c r="AS49" i="6"/>
  <c r="AS48" i="6"/>
  <c r="AS47" i="6"/>
  <c r="AS46" i="6"/>
  <c r="AS45" i="6"/>
  <c r="AS44" i="6"/>
  <c r="AS43" i="6"/>
  <c r="AS42" i="6"/>
  <c r="AS41" i="6"/>
  <c r="AS40" i="6"/>
  <c r="AS39" i="6"/>
  <c r="AS38" i="6"/>
  <c r="AS37" i="6"/>
  <c r="AS36" i="6"/>
  <c r="AS35" i="6"/>
  <c r="AS34" i="6"/>
  <c r="AS33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R4" i="6"/>
  <c r="BO4" i="6" s="1"/>
  <c r="AQ4" i="6"/>
  <c r="BN4" i="6" s="1"/>
  <c r="AP4" i="6"/>
  <c r="BM4" i="6" s="1"/>
  <c r="AO4" i="6"/>
  <c r="BL4" i="6" s="1"/>
  <c r="N15" i="14" l="1"/>
  <c r="J15" i="14"/>
  <c r="L15" i="14"/>
  <c r="M15" i="17"/>
  <c r="I16" i="17"/>
  <c r="F16" i="5"/>
  <c r="M16" i="14"/>
  <c r="J16" i="17"/>
  <c r="N16" i="14"/>
  <c r="H16" i="16"/>
  <c r="K16" i="17"/>
  <c r="H16" i="4"/>
  <c r="H16" i="5"/>
  <c r="O16" i="14"/>
  <c r="AD3" i="12"/>
  <c r="BA3" i="12" s="1"/>
  <c r="BX3" i="12" s="1"/>
  <c r="CM3" i="12" s="1"/>
  <c r="AG3" i="13"/>
  <c r="BD3" i="13" s="1"/>
  <c r="CA3" i="13" s="1"/>
  <c r="CP3" i="13" s="1"/>
  <c r="I16" i="4"/>
  <c r="I16" i="5"/>
  <c r="P16" i="14"/>
  <c r="AA3" i="11"/>
  <c r="AX3" i="11" s="1"/>
  <c r="BU3" i="11" s="1"/>
  <c r="CJ3" i="11" s="1"/>
  <c r="AE3" i="12"/>
  <c r="BB3" i="12" s="1"/>
  <c r="BY3" i="12" s="1"/>
  <c r="CN3" i="12" s="1"/>
  <c r="M16" i="17"/>
  <c r="J16" i="4"/>
  <c r="K16" i="14"/>
  <c r="J16" i="5"/>
  <c r="K16" i="16"/>
  <c r="AI3" i="13"/>
  <c r="BF3" i="13" s="1"/>
  <c r="CC3" i="13" s="1"/>
  <c r="CR3" i="13" s="1"/>
  <c r="K16" i="4"/>
  <c r="AC3" i="13"/>
  <c r="AZ3" i="13" s="1"/>
  <c r="BW3" i="13" s="1"/>
  <c r="CL3" i="13" s="1"/>
  <c r="AF3" i="8"/>
  <c r="BC3" i="8" s="1"/>
  <c r="BZ3" i="8" s="1"/>
  <c r="CO3" i="8" s="1"/>
  <c r="H16" i="15"/>
  <c r="AG3" i="12"/>
  <c r="BD3" i="12" s="1"/>
  <c r="CA3" i="12" s="1"/>
  <c r="CP3" i="12" s="1"/>
  <c r="O16" i="17"/>
  <c r="AG3" i="6"/>
  <c r="BD3" i="6" s="1"/>
  <c r="CA3" i="6" s="1"/>
  <c r="CP3" i="6" s="1"/>
  <c r="J16" i="14"/>
  <c r="L16" i="5"/>
  <c r="I16" i="15"/>
  <c r="AH3" i="12"/>
  <c r="BE3" i="12" s="1"/>
  <c r="CB3" i="12" s="1"/>
  <c r="CQ3" i="12" s="1"/>
  <c r="P16" i="17"/>
  <c r="M16" i="4"/>
  <c r="L16" i="14"/>
  <c r="M16" i="5"/>
  <c r="J16" i="15"/>
  <c r="AI3" i="12"/>
  <c r="BF3" i="12" s="1"/>
  <c r="CC3" i="12" s="1"/>
  <c r="CR3" i="12" s="1"/>
  <c r="AI3" i="6"/>
  <c r="BF3" i="6" s="1"/>
  <c r="CC3" i="6" s="1"/>
  <c r="CR3" i="6" s="1"/>
  <c r="N16" i="5"/>
  <c r="K16" i="15"/>
  <c r="AJ3" i="12"/>
  <c r="BG3" i="12" s="1"/>
  <c r="CD3" i="12" s="1"/>
  <c r="CS3" i="12" s="1"/>
  <c r="AJ3" i="6"/>
  <c r="BG3" i="6" s="1"/>
  <c r="CD3" i="6" s="1"/>
  <c r="CS3" i="6" s="1"/>
  <c r="P16" i="15"/>
  <c r="E16" i="5"/>
  <c r="O16" i="5"/>
  <c r="AA3" i="10"/>
  <c r="AX3" i="10" s="1"/>
  <c r="BU3" i="10" s="1"/>
  <c r="CJ3" i="10" s="1"/>
  <c r="L16" i="15"/>
  <c r="AK3" i="12"/>
  <c r="BH3" i="12" s="1"/>
  <c r="CE3" i="12" s="1"/>
  <c r="CT3" i="12" s="1"/>
  <c r="P16" i="4"/>
  <c r="F16" i="4"/>
  <c r="P16" i="5"/>
  <c r="M16" i="15"/>
  <c r="AC3" i="10"/>
  <c r="AZ3" i="10" s="1"/>
  <c r="BW3" i="10" s="1"/>
  <c r="CL3" i="10" s="1"/>
  <c r="N16" i="15"/>
  <c r="F16" i="16"/>
  <c r="AD3" i="10"/>
  <c r="BA3" i="10" s="1"/>
  <c r="BX3" i="10" s="1"/>
  <c r="CM3" i="10" s="1"/>
  <c r="O16" i="15"/>
  <c r="F16" i="17"/>
  <c r="K15" i="15"/>
  <c r="N15" i="15"/>
  <c r="D14" i="4"/>
  <c r="E15" i="4" s="1"/>
  <c r="AC3" i="11"/>
  <c r="AZ3" i="11" s="1"/>
  <c r="BW3" i="11" s="1"/>
  <c r="CL3" i="11" s="1"/>
  <c r="AH3" i="8"/>
  <c r="BE3" i="8" s="1"/>
  <c r="CB3" i="8" s="1"/>
  <c r="CQ3" i="8" s="1"/>
  <c r="AC3" i="12"/>
  <c r="AZ3" i="12" s="1"/>
  <c r="BW3" i="12" s="1"/>
  <c r="CL3" i="12" s="1"/>
  <c r="AI3" i="8"/>
  <c r="BF3" i="8" s="1"/>
  <c r="CC3" i="8" s="1"/>
  <c r="CR3" i="8" s="1"/>
  <c r="E16" i="15"/>
  <c r="G16" i="15"/>
  <c r="G16" i="16"/>
  <c r="G16" i="4"/>
  <c r="E16" i="14"/>
  <c r="G16" i="14"/>
  <c r="E16" i="17"/>
  <c r="G16" i="5"/>
  <c r="E16" i="16"/>
  <c r="E16" i="4"/>
  <c r="AI3" i="10"/>
  <c r="BF3" i="10" s="1"/>
  <c r="CC3" i="10" s="1"/>
  <c r="CR3" i="10" s="1"/>
  <c r="AA3" i="12"/>
  <c r="AX3" i="12" s="1"/>
  <c r="BU3" i="12" s="1"/>
  <c r="CJ3" i="12" s="1"/>
  <c r="AE3" i="11"/>
  <c r="BB3" i="11" s="1"/>
  <c r="BY3" i="11" s="1"/>
  <c r="CN3" i="11" s="1"/>
  <c r="AF3" i="12"/>
  <c r="BC3" i="12" s="1"/>
  <c r="BZ3" i="12" s="1"/>
  <c r="CO3" i="12" s="1"/>
  <c r="AF3" i="13"/>
  <c r="BC3" i="13" s="1"/>
  <c r="BZ3" i="13" s="1"/>
  <c r="CO3" i="13" s="1"/>
  <c r="AA3" i="8"/>
  <c r="AX3" i="8" s="1"/>
  <c r="BU3" i="8" s="1"/>
  <c r="CJ3" i="8" s="1"/>
  <c r="AF3" i="11"/>
  <c r="BC3" i="11" s="1"/>
  <c r="BZ3" i="11" s="1"/>
  <c r="CO3" i="11" s="1"/>
  <c r="AK3" i="13"/>
  <c r="BH3" i="13" s="1"/>
  <c r="CE3" i="13" s="1"/>
  <c r="CT3" i="13" s="1"/>
  <c r="AK3" i="6"/>
  <c r="BH3" i="6" s="1"/>
  <c r="CE3" i="6" s="1"/>
  <c r="CT3" i="6" s="1"/>
  <c r="AJ3" i="8"/>
  <c r="BG3" i="8" s="1"/>
  <c r="CD3" i="8" s="1"/>
  <c r="CS3" i="8" s="1"/>
  <c r="AH3" i="10"/>
  <c r="BE3" i="10" s="1"/>
  <c r="CB3" i="10" s="1"/>
  <c r="CQ3" i="10" s="1"/>
  <c r="Z3" i="11"/>
  <c r="AW3" i="11" s="1"/>
  <c r="BT3" i="11" s="1"/>
  <c r="CI3" i="11" s="1"/>
  <c r="AE3" i="13"/>
  <c r="BB3" i="13" s="1"/>
  <c r="BY3" i="13" s="1"/>
  <c r="CN3" i="13" s="1"/>
  <c r="AF3" i="10"/>
  <c r="BC3" i="10" s="1"/>
  <c r="BZ3" i="10" s="1"/>
  <c r="CO3" i="10" s="1"/>
  <c r="AG3" i="11"/>
  <c r="BD3" i="11" s="1"/>
  <c r="CA3" i="11" s="1"/>
  <c r="CP3" i="11" s="1"/>
  <c r="AD3" i="8"/>
  <c r="BA3" i="8" s="1"/>
  <c r="BX3" i="8" s="1"/>
  <c r="CM3" i="8" s="1"/>
  <c r="AD3" i="13"/>
  <c r="BA3" i="13" s="1"/>
  <c r="BX3" i="13" s="1"/>
  <c r="CM3" i="13" s="1"/>
  <c r="AC3" i="8"/>
  <c r="AZ3" i="8" s="1"/>
  <c r="BW3" i="8" s="1"/>
  <c r="CL3" i="8" s="1"/>
  <c r="AG3" i="8"/>
  <c r="BD3" i="8" s="1"/>
  <c r="CA3" i="8" s="1"/>
  <c r="CP3" i="8" s="1"/>
  <c r="AK3" i="10"/>
  <c r="BH3" i="10" s="1"/>
  <c r="CE3" i="10" s="1"/>
  <c r="CT3" i="10" s="1"/>
  <c r="AE3" i="6"/>
  <c r="BB3" i="6" s="1"/>
  <c r="BY3" i="6" s="1"/>
  <c r="CN3" i="6" s="1"/>
  <c r="AB3" i="6"/>
  <c r="AY3" i="6" s="1"/>
  <c r="BV3" i="6" s="1"/>
  <c r="CK3" i="6" s="1"/>
  <c r="AF3" i="6"/>
  <c r="BC3" i="6" s="1"/>
  <c r="BZ3" i="6" s="1"/>
  <c r="CO3" i="6" s="1"/>
  <c r="AH3" i="6"/>
  <c r="BE3" i="6" s="1"/>
  <c r="CB3" i="6" s="1"/>
  <c r="CQ3" i="6" s="1"/>
  <c r="AC3" i="6"/>
  <c r="AZ3" i="6" s="1"/>
  <c r="BW3" i="6" s="1"/>
  <c r="CL3" i="6" s="1"/>
  <c r="AA3" i="6"/>
  <c r="AX3" i="6" s="1"/>
  <c r="BU3" i="6" s="1"/>
  <c r="CJ3" i="6" s="1"/>
  <c r="N16" i="16"/>
  <c r="AE3" i="10"/>
  <c r="BB3" i="10" s="1"/>
  <c r="BY3" i="10" s="1"/>
  <c r="CN3" i="10" s="1"/>
  <c r="W2" i="11"/>
  <c r="O16" i="16"/>
  <c r="P16" i="16"/>
  <c r="Z3" i="8"/>
  <c r="AW3" i="8" s="1"/>
  <c r="BT3" i="8" s="1"/>
  <c r="CI3" i="8" s="1"/>
  <c r="AG3" i="10"/>
  <c r="BD3" i="10" s="1"/>
  <c r="CA3" i="10" s="1"/>
  <c r="CP3" i="10" s="1"/>
  <c r="AJ3" i="13"/>
  <c r="BG3" i="13" s="1"/>
  <c r="CD3" i="13" s="1"/>
  <c r="CS3" i="13" s="1"/>
  <c r="K16" i="5"/>
  <c r="AE3" i="8"/>
  <c r="BB3" i="8" s="1"/>
  <c r="BY3" i="8" s="1"/>
  <c r="CN3" i="8" s="1"/>
  <c r="AJ3" i="10"/>
  <c r="BG3" i="10" s="1"/>
  <c r="CD3" i="10" s="1"/>
  <c r="CS3" i="10" s="1"/>
  <c r="AH3" i="11"/>
  <c r="BE3" i="11" s="1"/>
  <c r="CB3" i="11" s="1"/>
  <c r="CQ3" i="11" s="1"/>
  <c r="AI3" i="11"/>
  <c r="BF3" i="11" s="1"/>
  <c r="CC3" i="11" s="1"/>
  <c r="CR3" i="11" s="1"/>
  <c r="AJ3" i="11"/>
  <c r="BG3" i="11" s="1"/>
  <c r="CD3" i="11" s="1"/>
  <c r="CS3" i="11" s="1"/>
  <c r="AK3" i="11"/>
  <c r="BH3" i="11" s="1"/>
  <c r="CE3" i="11" s="1"/>
  <c r="CT3" i="11" s="1"/>
  <c r="H16" i="14"/>
  <c r="T2" i="13"/>
  <c r="I16" i="14"/>
  <c r="I16" i="16"/>
  <c r="J16" i="16"/>
  <c r="BT3" i="6"/>
  <c r="CI3" i="6" s="1"/>
  <c r="M16" i="16"/>
  <c r="O16" i="4"/>
  <c r="AD3" i="6"/>
  <c r="BA3" i="6" s="1"/>
  <c r="BX3" i="6" s="1"/>
  <c r="CM3" i="6" s="1"/>
  <c r="L16" i="4"/>
  <c r="BQ2" i="20"/>
  <c r="H2" i="22"/>
  <c r="P2" i="22" s="1"/>
  <c r="X2" i="22" s="1"/>
  <c r="T2" i="8"/>
  <c r="U2" i="11"/>
  <c r="S2" i="6"/>
  <c r="D2" i="22"/>
  <c r="L2" i="22" s="1"/>
  <c r="T2" i="22" s="1"/>
  <c r="BM2" i="20"/>
  <c r="W2" i="6"/>
  <c r="F16" i="14"/>
  <c r="N16" i="4"/>
  <c r="F16" i="15"/>
  <c r="L16" i="16"/>
  <c r="BO2" i="20"/>
  <c r="F2" i="22"/>
  <c r="N2" i="22" s="1"/>
  <c r="V2" i="22" s="1"/>
  <c r="H16" i="17"/>
  <c r="AA3" i="13"/>
  <c r="AX3" i="13" s="1"/>
  <c r="BU3" i="13" s="1"/>
  <c r="CJ3" i="13" s="1"/>
  <c r="L16" i="17"/>
  <c r="G2" i="22"/>
  <c r="O2" i="22" s="1"/>
  <c r="W2" i="22" s="1"/>
  <c r="BP2" i="20"/>
  <c r="G16" i="17"/>
  <c r="AK3" i="8"/>
  <c r="BH3" i="8" s="1"/>
  <c r="CE3" i="8" s="1"/>
  <c r="CT3" i="8" s="1"/>
  <c r="U2" i="13"/>
  <c r="N16" i="17"/>
  <c r="E2" i="22"/>
  <c r="M2" i="22" s="1"/>
  <c r="U2" i="22" s="1"/>
  <c r="BN2" i="20"/>
  <c r="A88" i="21"/>
  <c r="CX2" i="18"/>
  <c r="CK2" i="18"/>
  <c r="G15" i="17"/>
  <c r="I15" i="17"/>
  <c r="J15" i="17"/>
  <c r="K15" i="17"/>
  <c r="N15" i="17"/>
  <c r="O15" i="17"/>
  <c r="P15" i="17"/>
  <c r="H31" i="17"/>
  <c r="S31" i="17"/>
  <c r="AF31" i="17" s="1"/>
  <c r="E15" i="17"/>
  <c r="F15" i="17"/>
  <c r="H15" i="17"/>
  <c r="R31" i="17"/>
  <c r="AE31" i="17" s="1"/>
  <c r="L15" i="17"/>
  <c r="G15" i="16"/>
  <c r="I15" i="16"/>
  <c r="J15" i="16"/>
  <c r="K15" i="16"/>
  <c r="O15" i="16"/>
  <c r="P15" i="16"/>
  <c r="I31" i="16"/>
  <c r="T31" i="16"/>
  <c r="AG31" i="16" s="1"/>
  <c r="E15" i="16"/>
  <c r="F15" i="16"/>
  <c r="H15" i="16"/>
  <c r="L15" i="16"/>
  <c r="M15" i="16"/>
  <c r="E15" i="15"/>
  <c r="G15" i="15"/>
  <c r="I15" i="15"/>
  <c r="J15" i="15"/>
  <c r="L15" i="15"/>
  <c r="O15" i="15"/>
  <c r="P15" i="15"/>
  <c r="M15" i="15"/>
  <c r="H31" i="15"/>
  <c r="F15" i="15"/>
  <c r="M15" i="14"/>
  <c r="O15" i="14"/>
  <c r="K15" i="14"/>
  <c r="P15" i="14"/>
  <c r="E15" i="14"/>
  <c r="F15" i="14"/>
  <c r="G15" i="14"/>
  <c r="H15" i="14"/>
  <c r="I15" i="14"/>
  <c r="I31" i="14"/>
  <c r="T31" i="14"/>
  <c r="AG31" i="14" s="1"/>
  <c r="Z3" i="13"/>
  <c r="AW3" i="13" s="1"/>
  <c r="BT3" i="13" s="1"/>
  <c r="CI3" i="13" s="1"/>
  <c r="S2" i="13"/>
  <c r="R2" i="13"/>
  <c r="AB3" i="13"/>
  <c r="W2" i="13"/>
  <c r="S2" i="12"/>
  <c r="T2" i="12"/>
  <c r="U2" i="12"/>
  <c r="W2" i="12"/>
  <c r="Z3" i="12"/>
  <c r="AW3" i="12" s="1"/>
  <c r="BT3" i="12" s="1"/>
  <c r="CI3" i="12" s="1"/>
  <c r="AB3" i="12"/>
  <c r="R2" i="12"/>
  <c r="AD3" i="11"/>
  <c r="R2" i="11"/>
  <c r="S2" i="11"/>
  <c r="T2" i="11"/>
  <c r="R2" i="10"/>
  <c r="S2" i="10"/>
  <c r="T2" i="10"/>
  <c r="U2" i="10"/>
  <c r="W2" i="10"/>
  <c r="Z3" i="10"/>
  <c r="AW3" i="10" s="1"/>
  <c r="BT3" i="10" s="1"/>
  <c r="CI3" i="10" s="1"/>
  <c r="AB3" i="10"/>
  <c r="D14" i="5"/>
  <c r="J15" i="5" s="1"/>
  <c r="H31" i="5"/>
  <c r="S31" i="5"/>
  <c r="AF31" i="5" s="1"/>
  <c r="R31" i="5"/>
  <c r="AE31" i="5" s="1"/>
  <c r="R2" i="8"/>
  <c r="S2" i="8"/>
  <c r="U2" i="8"/>
  <c r="W2" i="8"/>
  <c r="AB3" i="8"/>
  <c r="Y31" i="4"/>
  <c r="AL31" i="4" s="1"/>
  <c r="W31" i="4"/>
  <c r="AJ31" i="4" s="1"/>
  <c r="X31" i="4"/>
  <c r="AK31" i="4" s="1"/>
  <c r="S31" i="4"/>
  <c r="AF31" i="4" s="1"/>
  <c r="T31" i="4"/>
  <c r="AG31" i="4" s="1"/>
  <c r="U31" i="4"/>
  <c r="AH31" i="4" s="1"/>
  <c r="R31" i="4"/>
  <c r="AE31" i="4" s="1"/>
  <c r="V31" i="4"/>
  <c r="AI31" i="4" s="1"/>
  <c r="R2" i="6"/>
  <c r="T2" i="6"/>
  <c r="U2" i="6"/>
  <c r="BL2" i="6" l="1"/>
  <c r="BQ2" i="6"/>
  <c r="AT2" i="6"/>
  <c r="A89" i="21"/>
  <c r="CY2" i="18"/>
  <c r="CL2" i="18"/>
  <c r="I31" i="17"/>
  <c r="T31" i="17"/>
  <c r="AG31" i="17" s="1"/>
  <c r="J31" i="16"/>
  <c r="U31" i="16"/>
  <c r="AH31" i="16" s="1"/>
  <c r="I31" i="15"/>
  <c r="T31" i="15"/>
  <c r="AG31" i="15" s="1"/>
  <c r="J31" i="14"/>
  <c r="U31" i="14"/>
  <c r="AH31" i="14" s="1"/>
  <c r="AT2" i="13"/>
  <c r="AY3" i="13"/>
  <c r="AT2" i="12"/>
  <c r="AY3" i="12"/>
  <c r="BA3" i="11"/>
  <c r="BX3" i="11" s="1"/>
  <c r="CM3" i="11" s="1"/>
  <c r="AT2" i="11"/>
  <c r="AT2" i="10"/>
  <c r="AY3" i="10"/>
  <c r="G15" i="5"/>
  <c r="F15" i="5"/>
  <c r="K15" i="5"/>
  <c r="L15" i="5"/>
  <c r="N15" i="5"/>
  <c r="O15" i="5"/>
  <c r="M15" i="5"/>
  <c r="P15" i="5"/>
  <c r="I15" i="5"/>
  <c r="H15" i="5"/>
  <c r="T31" i="5"/>
  <c r="AG31" i="5" s="1"/>
  <c r="I31" i="5"/>
  <c r="AT2" i="8"/>
  <c r="AY3" i="8"/>
  <c r="BV3" i="8" s="1"/>
  <c r="CK3" i="8" s="1"/>
  <c r="BQ2" i="12" l="1"/>
  <c r="BV3" i="12"/>
  <c r="CK3" i="12" s="1"/>
  <c r="BQ2" i="13"/>
  <c r="BV3" i="13"/>
  <c r="CK3" i="13" s="1"/>
  <c r="BQ2" i="10"/>
  <c r="BV3" i="10"/>
  <c r="CK3" i="10" s="1"/>
  <c r="D10" i="14"/>
  <c r="P11" i="32" s="1"/>
  <c r="D5" i="14"/>
  <c r="P6" i="32" s="1"/>
  <c r="D9" i="14"/>
  <c r="P10" i="32" s="1"/>
  <c r="D11" i="15"/>
  <c r="D3" i="14"/>
  <c r="P4" i="32" s="1"/>
  <c r="D11" i="14"/>
  <c r="P12" i="32" s="1"/>
  <c r="D6" i="15"/>
  <c r="Q7" i="32" s="1"/>
  <c r="D8" i="15"/>
  <c r="Q9" i="32" s="1"/>
  <c r="A90" i="21"/>
  <c r="CZ2" i="18"/>
  <c r="CM2" i="18"/>
  <c r="D10" i="17"/>
  <c r="D11" i="17"/>
  <c r="J31" i="17"/>
  <c r="U31" i="17"/>
  <c r="AH31" i="17" s="1"/>
  <c r="D8" i="17"/>
  <c r="D7" i="17"/>
  <c r="D6" i="17"/>
  <c r="D5" i="17"/>
  <c r="D4" i="17"/>
  <c r="D12" i="17"/>
  <c r="D9" i="17"/>
  <c r="D3" i="17"/>
  <c r="D4" i="16"/>
  <c r="D12" i="16"/>
  <c r="D3" i="16"/>
  <c r="R4" i="32" s="1"/>
  <c r="D11" i="16"/>
  <c r="D10" i="16"/>
  <c r="D9" i="16"/>
  <c r="D8" i="16"/>
  <c r="D5" i="16"/>
  <c r="V31" i="16"/>
  <c r="AI31" i="16" s="1"/>
  <c r="K31" i="16"/>
  <c r="D7" i="16"/>
  <c r="D6" i="16"/>
  <c r="D3" i="15"/>
  <c r="D10" i="15"/>
  <c r="Q11" i="32" s="1"/>
  <c r="D9" i="15"/>
  <c r="Q10" i="32" s="1"/>
  <c r="D4" i="15"/>
  <c r="D12" i="15"/>
  <c r="Q13" i="32" s="1"/>
  <c r="D7" i="15"/>
  <c r="D5" i="15"/>
  <c r="J31" i="15"/>
  <c r="U31" i="15"/>
  <c r="AH31" i="15" s="1"/>
  <c r="D6" i="14"/>
  <c r="D12" i="14"/>
  <c r="D4" i="14"/>
  <c r="D7" i="14"/>
  <c r="D8" i="14"/>
  <c r="K31" i="14"/>
  <c r="V31" i="14"/>
  <c r="AI31" i="14" s="1"/>
  <c r="BL2" i="13"/>
  <c r="BL2" i="12"/>
  <c r="BL2" i="11"/>
  <c r="BQ2" i="11"/>
  <c r="BL2" i="10"/>
  <c r="J31" i="5"/>
  <c r="U31" i="5"/>
  <c r="AH31" i="5" s="1"/>
  <c r="BQ2" i="8"/>
  <c r="BL2" i="8"/>
  <c r="X138" i="16" l="1"/>
  <c r="Q138" i="17"/>
  <c r="AT138" i="17"/>
  <c r="X138" i="17"/>
  <c r="H110" i="22"/>
  <c r="P111" i="22" s="1"/>
  <c r="U138" i="15"/>
  <c r="H109" i="22"/>
  <c r="AT137" i="17"/>
  <c r="AU137" i="14"/>
  <c r="AU137" i="17"/>
  <c r="AU137" i="16"/>
  <c r="E109" i="22"/>
  <c r="G109" i="22"/>
  <c r="AT137" i="15"/>
  <c r="F109" i="22"/>
  <c r="D12" i="5"/>
  <c r="O13" i="32" s="1"/>
  <c r="D7" i="5"/>
  <c r="D8" i="5"/>
  <c r="D5" i="5"/>
  <c r="D9" i="5"/>
  <c r="D3" i="5"/>
  <c r="Q12" i="32"/>
  <c r="D10" i="5"/>
  <c r="D4" i="5"/>
  <c r="D11" i="5"/>
  <c r="S4" i="32"/>
  <c r="Q4" i="32"/>
  <c r="S8" i="32"/>
  <c r="E30" i="14" a="1"/>
  <c r="E30" i="14" s="1"/>
  <c r="O138" i="14" s="1" a="1"/>
  <c r="O138" i="14" s="1"/>
  <c r="AA139" i="14" s="1"/>
  <c r="D112" i="23" s="1"/>
  <c r="P5" i="32"/>
  <c r="Q5" i="32"/>
  <c r="R11" i="32"/>
  <c r="S12" i="32"/>
  <c r="S10" i="32"/>
  <c r="Q6" i="32"/>
  <c r="P8" i="32"/>
  <c r="P13" i="32"/>
  <c r="R12" i="32"/>
  <c r="S11" i="32"/>
  <c r="Q8" i="32"/>
  <c r="S9" i="32"/>
  <c r="P7" i="32"/>
  <c r="S5" i="32"/>
  <c r="R8" i="32"/>
  <c r="S7" i="32"/>
  <c r="R6" i="32"/>
  <c r="P9" i="32"/>
  <c r="R9" i="32"/>
  <c r="R10" i="32"/>
  <c r="R13" i="32"/>
  <c r="S13" i="32"/>
  <c r="R7" i="32"/>
  <c r="S6" i="32"/>
  <c r="R5" i="32"/>
  <c r="D13" i="16"/>
  <c r="G3" i="21" s="1"/>
  <c r="N3" i="21" s="1"/>
  <c r="U3" i="21" s="1"/>
  <c r="AB3" i="21" s="1"/>
  <c r="AI3" i="21" s="1"/>
  <c r="AP3" i="21" s="1"/>
  <c r="AW3" i="21" s="1"/>
  <c r="BD3" i="21" s="1"/>
  <c r="BK3" i="21" s="1"/>
  <c r="BR3" i="21" s="1"/>
  <c r="D13" i="17"/>
  <c r="H3" i="21" s="1"/>
  <c r="O3" i="21" s="1"/>
  <c r="V3" i="21" s="1"/>
  <c r="AC3" i="21" s="1"/>
  <c r="AJ3" i="21" s="1"/>
  <c r="AQ3" i="21" s="1"/>
  <c r="AX3" i="21" s="1"/>
  <c r="BE3" i="21" s="1"/>
  <c r="BL3" i="21" s="1"/>
  <c r="BS3" i="21" s="1"/>
  <c r="D13" i="14"/>
  <c r="E3" i="21" s="1"/>
  <c r="L3" i="21" s="1"/>
  <c r="S3" i="21" s="1"/>
  <c r="Z3" i="21" s="1"/>
  <c r="AG3" i="21" s="1"/>
  <c r="AN3" i="21" s="1"/>
  <c r="AU3" i="21" s="1"/>
  <c r="BB3" i="21" s="1"/>
  <c r="BI3" i="21" s="1"/>
  <c r="BP3" i="21" s="1"/>
  <c r="D13" i="15"/>
  <c r="F3" i="21" s="1"/>
  <c r="M3" i="21" s="1"/>
  <c r="T3" i="21" s="1"/>
  <c r="AA3" i="21" s="1"/>
  <c r="AH3" i="21" s="1"/>
  <c r="AO3" i="21" s="1"/>
  <c r="AV3" i="21" s="1"/>
  <c r="BC3" i="21" s="1"/>
  <c r="BJ3" i="21" s="1"/>
  <c r="BQ3" i="21" s="1"/>
  <c r="A91" i="21"/>
  <c r="DA2" i="18"/>
  <c r="CN2" i="18"/>
  <c r="E30" i="17" a="1"/>
  <c r="E30" i="17" s="1"/>
  <c r="V31" i="17"/>
  <c r="AI31" i="17" s="1"/>
  <c r="K31" i="17"/>
  <c r="E30" i="16" a="1"/>
  <c r="E30" i="16" s="1"/>
  <c r="O138" i="16" s="1" a="1"/>
  <c r="O138" i="16" s="1"/>
  <c r="AA139" i="16" s="1"/>
  <c r="F112" i="23" s="1"/>
  <c r="W31" i="16"/>
  <c r="AJ31" i="16" s="1"/>
  <c r="L31" i="16"/>
  <c r="E30" i="15" a="1"/>
  <c r="E30" i="15" s="1"/>
  <c r="O138" i="15" s="1" a="1"/>
  <c r="O138" i="15" s="1"/>
  <c r="AA139" i="15" s="1"/>
  <c r="E112" i="23" s="1"/>
  <c r="K31" i="15"/>
  <c r="V31" i="15"/>
  <c r="AI31" i="15" s="1"/>
  <c r="L31" i="14"/>
  <c r="W31" i="14"/>
  <c r="AJ31" i="14" s="1"/>
  <c r="D6" i="5"/>
  <c r="K31" i="5"/>
  <c r="V31" i="5"/>
  <c r="AI31" i="5" s="1"/>
  <c r="X138" i="5" l="1"/>
  <c r="W138" i="5"/>
  <c r="P110" i="22"/>
  <c r="T138" i="17"/>
  <c r="Y138" i="5"/>
  <c r="AU138" i="5"/>
  <c r="W138" i="14"/>
  <c r="AH110" i="19"/>
  <c r="Y138" i="16"/>
  <c r="U138" i="17"/>
  <c r="R138" i="15"/>
  <c r="R138" i="17"/>
  <c r="R138" i="16"/>
  <c r="S138" i="16"/>
  <c r="W138" i="17"/>
  <c r="R138" i="14"/>
  <c r="W138" i="15"/>
  <c r="F110" i="22"/>
  <c r="N111" i="22" s="1"/>
  <c r="AT138" i="15"/>
  <c r="Q138" i="15"/>
  <c r="G110" i="22"/>
  <c r="O111" i="22" s="1"/>
  <c r="AT138" i="16"/>
  <c r="Q138" i="16"/>
  <c r="W138" i="16"/>
  <c r="S138" i="17"/>
  <c r="V138" i="16"/>
  <c r="Y138" i="15"/>
  <c r="AU138" i="17"/>
  <c r="Z138" i="17"/>
  <c r="AI110" i="19" s="1"/>
  <c r="U138" i="14"/>
  <c r="O137" i="17" a="1"/>
  <c r="O137" i="17" s="1"/>
  <c r="G110" i="26" s="1"/>
  <c r="O138" i="17" a="1"/>
  <c r="O138" i="17" s="1"/>
  <c r="AA139" i="17" s="1"/>
  <c r="G112" i="23" s="1"/>
  <c r="X138" i="15"/>
  <c r="V138" i="14"/>
  <c r="U138" i="16"/>
  <c r="E110" i="22"/>
  <c r="M111" i="22" s="1"/>
  <c r="Q138" i="14"/>
  <c r="AT138" i="14"/>
  <c r="D111" i="26"/>
  <c r="X138" i="14"/>
  <c r="S138" i="15"/>
  <c r="R138" i="5"/>
  <c r="V138" i="15"/>
  <c r="T138" i="15"/>
  <c r="E111" i="26"/>
  <c r="T138" i="16"/>
  <c r="Y138" i="14"/>
  <c r="Z138" i="15"/>
  <c r="Y110" i="19" s="1"/>
  <c r="AU138" i="15"/>
  <c r="T138" i="14"/>
  <c r="AU138" i="16"/>
  <c r="Z138" i="16"/>
  <c r="AD110" i="19" s="1"/>
  <c r="F111" i="26"/>
  <c r="S138" i="14"/>
  <c r="AU138" i="14"/>
  <c r="Z138" i="14"/>
  <c r="T110" i="19" s="1"/>
  <c r="V138" i="17"/>
  <c r="Y138" i="17"/>
  <c r="AU137" i="15"/>
  <c r="O137" i="16" a="1"/>
  <c r="O137" i="16" s="1"/>
  <c r="F110" i="26" s="1"/>
  <c r="AT137" i="14"/>
  <c r="AT137" i="16"/>
  <c r="AT137" i="5"/>
  <c r="O137" i="14" a="1"/>
  <c r="O137" i="14" s="1"/>
  <c r="D110" i="26" s="1"/>
  <c r="O137" i="15" a="1"/>
  <c r="O137" i="15" s="1"/>
  <c r="E110" i="26" s="1"/>
  <c r="D109" i="22"/>
  <c r="O8" i="32"/>
  <c r="O9" i="32"/>
  <c r="O6" i="32"/>
  <c r="O11" i="32"/>
  <c r="O10" i="32"/>
  <c r="O5" i="32"/>
  <c r="O4" i="32"/>
  <c r="O12" i="32"/>
  <c r="E30" i="5" a="1"/>
  <c r="E30" i="5" s="1"/>
  <c r="R14" i="32"/>
  <c r="H4" i="32" s="1"/>
  <c r="O7" i="32"/>
  <c r="Q14" i="32"/>
  <c r="G5" i="32" s="1"/>
  <c r="S14" i="32"/>
  <c r="I8" i="32" s="1"/>
  <c r="P14" i="32"/>
  <c r="D13" i="5"/>
  <c r="D3" i="21" s="1"/>
  <c r="K3" i="21" s="1"/>
  <c r="R3" i="21" s="1"/>
  <c r="Y3" i="21" s="1"/>
  <c r="AF3" i="21" s="1"/>
  <c r="AM3" i="21" s="1"/>
  <c r="AT3" i="21" s="1"/>
  <c r="BA3" i="21" s="1"/>
  <c r="BH3" i="21" s="1"/>
  <c r="BO3" i="21" s="1"/>
  <c r="A92" i="21"/>
  <c r="DB2" i="18"/>
  <c r="CO2" i="18"/>
  <c r="W31" i="17"/>
  <c r="AJ31" i="17" s="1"/>
  <c r="L31" i="17"/>
  <c r="X31" i="16"/>
  <c r="AK31" i="16" s="1"/>
  <c r="M31" i="16"/>
  <c r="L31" i="15"/>
  <c r="W31" i="15"/>
  <c r="AJ31" i="15" s="1"/>
  <c r="X31" i="14"/>
  <c r="AK31" i="14" s="1"/>
  <c r="M31" i="14"/>
  <c r="L31" i="5"/>
  <c r="W31" i="5"/>
  <c r="AJ31" i="5" s="1"/>
  <c r="AA138" i="16" l="1"/>
  <c r="F111" i="23" s="1"/>
  <c r="AQ138" i="14"/>
  <c r="S110" i="19"/>
  <c r="U110" i="19" s="1"/>
  <c r="AP110" i="19" s="1"/>
  <c r="N110" i="22"/>
  <c r="M110" i="22"/>
  <c r="G111" i="26"/>
  <c r="S111" i="26" s="1"/>
  <c r="V112" i="33" s="1"/>
  <c r="AA138" i="17"/>
  <c r="G111" i="23" s="1"/>
  <c r="Z138" i="5"/>
  <c r="O110" i="19" s="1"/>
  <c r="D110" i="22"/>
  <c r="L111" i="22" s="1"/>
  <c r="AT138" i="5"/>
  <c r="Q138" i="5"/>
  <c r="AC110" i="19"/>
  <c r="AE110" i="19" s="1"/>
  <c r="AR110" i="19" s="1"/>
  <c r="AQ138" i="16"/>
  <c r="AA138" i="14"/>
  <c r="D111" i="23" s="1"/>
  <c r="V138" i="5"/>
  <c r="U138" i="5"/>
  <c r="O137" i="5" a="1"/>
  <c r="O137" i="5" s="1"/>
  <c r="C110" i="26" s="1"/>
  <c r="O138" i="5" a="1"/>
  <c r="O138" i="5" s="1"/>
  <c r="AA139" i="5" s="1"/>
  <c r="C112" i="23" s="1"/>
  <c r="T138" i="5"/>
  <c r="S138" i="5"/>
  <c r="O110" i="22"/>
  <c r="AJ110" i="19"/>
  <c r="AS110" i="19" s="1"/>
  <c r="AA138" i="15"/>
  <c r="E111" i="23" s="1"/>
  <c r="AQ138" i="15"/>
  <c r="X110" i="19"/>
  <c r="Z110" i="19" s="1"/>
  <c r="AQ110" i="19" s="1"/>
  <c r="AQ138" i="17"/>
  <c r="S110" i="26"/>
  <c r="V111" i="33" s="1"/>
  <c r="AU137" i="5"/>
  <c r="I4" i="32"/>
  <c r="I12" i="32"/>
  <c r="G4" i="32"/>
  <c r="I11" i="32"/>
  <c r="I10" i="32"/>
  <c r="F8" i="32"/>
  <c r="F11" i="32"/>
  <c r="F6" i="32"/>
  <c r="F4" i="32"/>
  <c r="F12" i="32"/>
  <c r="F10" i="32"/>
  <c r="I7" i="32"/>
  <c r="I13" i="32"/>
  <c r="F13" i="32"/>
  <c r="F7" i="32"/>
  <c r="H11" i="32"/>
  <c r="H8" i="32"/>
  <c r="F9" i="32"/>
  <c r="I9" i="32"/>
  <c r="F5" i="32"/>
  <c r="H6" i="32"/>
  <c r="I6" i="32"/>
  <c r="G6" i="32"/>
  <c r="G10" i="32"/>
  <c r="G9" i="32"/>
  <c r="G7" i="32"/>
  <c r="G13" i="32"/>
  <c r="G12" i="32"/>
  <c r="G11" i="32"/>
  <c r="H9" i="32"/>
  <c r="H10" i="32"/>
  <c r="I5" i="32"/>
  <c r="G8" i="32"/>
  <c r="H5" i="32"/>
  <c r="H7" i="32"/>
  <c r="H12" i="32"/>
  <c r="H13" i="32"/>
  <c r="O14" i="32"/>
  <c r="A93" i="21"/>
  <c r="DC2" i="18"/>
  <c r="CP2" i="18"/>
  <c r="X31" i="17"/>
  <c r="AK31" i="17" s="1"/>
  <c r="M31" i="17"/>
  <c r="Y31" i="16"/>
  <c r="AL31" i="16" s="1"/>
  <c r="N31" i="16"/>
  <c r="Z31" i="16" s="1"/>
  <c r="AM31" i="16" s="1"/>
  <c r="M31" i="15"/>
  <c r="X31" i="15"/>
  <c r="AK31" i="15" s="1"/>
  <c r="Y31" i="14"/>
  <c r="AL31" i="14" s="1"/>
  <c r="N31" i="14"/>
  <c r="Z31" i="14" s="1"/>
  <c r="AM31" i="14" s="1"/>
  <c r="M31" i="5"/>
  <c r="X31" i="5"/>
  <c r="AK31" i="5" s="1"/>
  <c r="L110" i="22" l="1"/>
  <c r="C111" i="26"/>
  <c r="AA138" i="5"/>
  <c r="C111" i="23" s="1"/>
  <c r="AQ138" i="5"/>
  <c r="N110" i="19"/>
  <c r="P110" i="19" s="1"/>
  <c r="AO110" i="19" s="1"/>
  <c r="G14" i="32"/>
  <c r="I14" i="32"/>
  <c r="H14" i="32"/>
  <c r="E4" i="32"/>
  <c r="E13" i="32"/>
  <c r="E9" i="32"/>
  <c r="E11" i="32"/>
  <c r="E6" i="32"/>
  <c r="E12" i="32"/>
  <c r="E5" i="32"/>
  <c r="E8" i="32"/>
  <c r="E10" i="32"/>
  <c r="E7" i="32"/>
  <c r="F14" i="32"/>
  <c r="A94" i="21"/>
  <c r="CQ2" i="18"/>
  <c r="Y31" i="17"/>
  <c r="AL31" i="17" s="1"/>
  <c r="N31" i="17"/>
  <c r="Z31" i="17" s="1"/>
  <c r="AM31" i="17" s="1"/>
  <c r="N31" i="15"/>
  <c r="Z31" i="15" s="1"/>
  <c r="AM31" i="15" s="1"/>
  <c r="Y31" i="15"/>
  <c r="AL31" i="15" s="1"/>
  <c r="N31" i="5"/>
  <c r="Z31" i="5" s="1"/>
  <c r="AM31" i="5" s="1"/>
  <c r="Y31" i="5"/>
  <c r="AL31" i="5" s="1"/>
  <c r="E14" i="32" l="1"/>
  <c r="A95" i="21"/>
  <c r="BO4" i="1" l="1"/>
  <c r="BN4" i="1"/>
  <c r="BM4" i="1"/>
  <c r="BL4" i="1"/>
  <c r="AR4" i="1"/>
  <c r="AQ4" i="1"/>
  <c r="AP4" i="1"/>
  <c r="AO4" i="1"/>
  <c r="U2" i="1"/>
  <c r="T2" i="1"/>
  <c r="S2" i="1"/>
  <c r="AT2" i="1"/>
  <c r="W2" i="1"/>
  <c r="R2" i="1"/>
  <c r="BQ2" i="1"/>
  <c r="BL2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17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15" i="4" l="1"/>
  <c r="N15" i="4" l="1"/>
  <c r="M15" i="4"/>
  <c r="G15" i="4"/>
  <c r="L15" i="4"/>
  <c r="I15" i="4"/>
  <c r="H15" i="4"/>
  <c r="P15" i="4"/>
  <c r="K15" i="4"/>
  <c r="O15" i="4"/>
  <c r="J15" i="4"/>
  <c r="D10" i="4" l="1"/>
  <c r="D7" i="4"/>
  <c r="N8" i="32" s="1"/>
  <c r="D4" i="4"/>
  <c r="D6" i="4"/>
  <c r="D5" i="4"/>
  <c r="D9" i="4"/>
  <c r="D12" i="4"/>
  <c r="D3" i="4"/>
  <c r="D8" i="4"/>
  <c r="D11" i="4"/>
  <c r="CV3" i="21" a="1"/>
  <c r="CM3" i="18" a="1"/>
  <c r="CM3" i="21" a="1"/>
  <c r="CA3" i="18" a="1"/>
  <c r="CN3" i="21" a="1"/>
  <c r="CV3" i="18" a="1"/>
  <c r="CB3" i="18" a="1"/>
  <c r="CL3" i="21" a="1"/>
  <c r="CX3" i="21" a="1"/>
  <c r="CZ3" i="18" a="1"/>
  <c r="CI3" i="21" a="1"/>
  <c r="DB3" i="18" a="1"/>
  <c r="DC3" i="18" a="1"/>
  <c r="CA3" i="21" a="1"/>
  <c r="CO3" i="21" a="1"/>
  <c r="CW3" i="21" a="1"/>
  <c r="BX3" i="18" a="1"/>
  <c r="CW3" i="18" a="1"/>
  <c r="DD3" i="21" a="1"/>
  <c r="BW3" i="18" a="1"/>
  <c r="DC3" i="21" a="1"/>
  <c r="BV3" i="21" a="1"/>
  <c r="CJ3" i="21" a="1"/>
  <c r="CY3" i="18" a="1"/>
  <c r="CQ3" i="18" a="1"/>
  <c r="CD3" i="18" a="1"/>
  <c r="DA3" i="21" a="1"/>
  <c r="CT3" i="18" a="1"/>
  <c r="CU3" i="21" a="1"/>
  <c r="CZ3" i="21" a="1"/>
  <c r="CO3" i="18" a="1"/>
  <c r="CJ3" i="18" a="1"/>
  <c r="CP3" i="21" a="1"/>
  <c r="BY3" i="21" a="1"/>
  <c r="CK3" i="21" a="1"/>
  <c r="DB3" i="21" a="1"/>
  <c r="CC3" i="18" a="1"/>
  <c r="DA3" i="18" a="1"/>
  <c r="BW3" i="21" a="1"/>
  <c r="CE3" i="18" a="1"/>
  <c r="CI3" i="18" a="1"/>
  <c r="CX3" i="18" a="1"/>
  <c r="CL3" i="18" a="1"/>
  <c r="BZ3" i="18" a="1"/>
  <c r="CY3" i="21" a="1"/>
  <c r="CU3" i="18" a="1"/>
  <c r="CQ3" i="21" a="1"/>
  <c r="CC3" i="21" a="1"/>
  <c r="BV3" i="18" a="1"/>
  <c r="CP3" i="18" a="1"/>
  <c r="BX3" i="21" a="1"/>
  <c r="CK3" i="18" a="1"/>
  <c r="CH3" i="21" a="1"/>
  <c r="BY3" i="18" a="1"/>
  <c r="CH3" i="18" a="1"/>
  <c r="BZ3" i="21" a="1"/>
  <c r="CE3" i="21" a="1"/>
  <c r="CB3" i="21" a="1"/>
  <c r="CD3" i="21" a="1"/>
  <c r="CN3" i="18" a="1"/>
  <c r="C109" i="22" l="1"/>
  <c r="I109" i="22" s="1"/>
  <c r="AU137" i="4"/>
  <c r="AT137" i="4"/>
  <c r="E30" i="4" a="1"/>
  <c r="E30" i="4" s="1"/>
  <c r="N11" i="32"/>
  <c r="T11" i="32" s="1"/>
  <c r="Z10" i="4"/>
  <c r="AA3" i="4"/>
  <c r="V12" i="4"/>
  <c r="T10" i="4"/>
  <c r="R10" i="4"/>
  <c r="AE12" i="4"/>
  <c r="AB12" i="4"/>
  <c r="X10" i="4"/>
  <c r="AE10" i="4"/>
  <c r="Y10" i="4"/>
  <c r="U10" i="4"/>
  <c r="AC10" i="4"/>
  <c r="AB10" i="4"/>
  <c r="AD10" i="4"/>
  <c r="AA10" i="4"/>
  <c r="AB8" i="4"/>
  <c r="X9" i="4"/>
  <c r="AD9" i="4"/>
  <c r="V3" i="4"/>
  <c r="AC9" i="4"/>
  <c r="AC7" i="4"/>
  <c r="X3" i="4"/>
  <c r="Y7" i="4"/>
  <c r="AD7" i="4"/>
  <c r="W7" i="4"/>
  <c r="X7" i="4"/>
  <c r="AE7" i="4"/>
  <c r="Z3" i="4"/>
  <c r="W3" i="4"/>
  <c r="AB3" i="4"/>
  <c r="AD3" i="4"/>
  <c r="V10" i="4"/>
  <c r="AB7" i="4"/>
  <c r="Z7" i="4"/>
  <c r="AA7" i="4"/>
  <c r="AC3" i="4"/>
  <c r="W10" i="4"/>
  <c r="V11" i="4"/>
  <c r="W11" i="4"/>
  <c r="N9" i="32"/>
  <c r="N5" i="32"/>
  <c r="N7" i="32"/>
  <c r="N10" i="32"/>
  <c r="N6" i="32"/>
  <c r="T8" i="32"/>
  <c r="N4" i="32"/>
  <c r="X11" i="4"/>
  <c r="N12" i="32"/>
  <c r="N13" i="32"/>
  <c r="W8" i="4"/>
  <c r="AC12" i="4"/>
  <c r="V6" i="4"/>
  <c r="AB9" i="4"/>
  <c r="W9" i="4"/>
  <c r="X12" i="4"/>
  <c r="AD12" i="4"/>
  <c r="V9" i="4"/>
  <c r="AE9" i="4"/>
  <c r="W12" i="4"/>
  <c r="BX3" i="21"/>
  <c r="CW3" i="21"/>
  <c r="CJ3" i="21"/>
  <c r="BW3" i="21"/>
  <c r="CI3" i="21"/>
  <c r="CV3" i="21"/>
  <c r="BZ3" i="21"/>
  <c r="CY3" i="21"/>
  <c r="CL3" i="21"/>
  <c r="CD3" i="21"/>
  <c r="DC3" i="21"/>
  <c r="CP3" i="21"/>
  <c r="CE3" i="21"/>
  <c r="DD3" i="21"/>
  <c r="CQ3" i="21"/>
  <c r="BY3" i="21"/>
  <c r="CX3" i="21"/>
  <c r="CK3" i="21"/>
  <c r="BV3" i="21"/>
  <c r="CH3" i="21"/>
  <c r="CU3" i="21"/>
  <c r="CC3" i="21"/>
  <c r="DB3" i="21"/>
  <c r="CO3" i="21"/>
  <c r="CA3" i="21"/>
  <c r="CZ3" i="21"/>
  <c r="CM3" i="21"/>
  <c r="CB3" i="21"/>
  <c r="DA3" i="21"/>
  <c r="CN3" i="21"/>
  <c r="Y5" i="4"/>
  <c r="AB5" i="4"/>
  <c r="Z5" i="4"/>
  <c r="W5" i="4"/>
  <c r="V5" i="4"/>
  <c r="AC5" i="4"/>
  <c r="AE5" i="4"/>
  <c r="AA5" i="4"/>
  <c r="AD5" i="4"/>
  <c r="X5" i="4"/>
  <c r="AA4" i="4"/>
  <c r="AC6" i="4"/>
  <c r="AE6" i="4"/>
  <c r="W6" i="4"/>
  <c r="V8" i="4"/>
  <c r="AB6" i="4"/>
  <c r="Y6" i="4"/>
  <c r="V4" i="4"/>
  <c r="Y4" i="4"/>
  <c r="AE4" i="4"/>
  <c r="X8" i="4"/>
  <c r="X6" i="4"/>
  <c r="D13" i="4"/>
  <c r="AC4" i="4"/>
  <c r="AD6" i="4"/>
  <c r="AD4" i="4"/>
  <c r="X4" i="4"/>
  <c r="AB4" i="4"/>
  <c r="CE3" i="18"/>
  <c r="DC3" i="18"/>
  <c r="CQ3" i="18"/>
  <c r="CU3" i="18"/>
  <c r="BW3" i="18"/>
  <c r="CI3" i="18"/>
  <c r="CT3" i="18"/>
  <c r="CH3" i="18"/>
  <c r="BV3" i="18"/>
  <c r="CB3" i="18"/>
  <c r="CZ3" i="18"/>
  <c r="CN3" i="18"/>
  <c r="CA3" i="18"/>
  <c r="CY3" i="18"/>
  <c r="CM3" i="18"/>
  <c r="BX3" i="18"/>
  <c r="CV3" i="18"/>
  <c r="CJ3" i="18"/>
  <c r="BZ3" i="18"/>
  <c r="CX3" i="18"/>
  <c r="CL3" i="18"/>
  <c r="CD3" i="18"/>
  <c r="DB3" i="18"/>
  <c r="CP3" i="18"/>
  <c r="BY3" i="18"/>
  <c r="CW3" i="18"/>
  <c r="CK3" i="18"/>
  <c r="CC3" i="18"/>
  <c r="DA3" i="18"/>
  <c r="CO3" i="18"/>
  <c r="Z4" i="4"/>
  <c r="Y12" i="4"/>
  <c r="W4" i="4"/>
  <c r="Z9" i="4"/>
  <c r="Z6" i="4"/>
  <c r="AA9" i="4"/>
  <c r="AB11" i="4"/>
  <c r="Y9" i="4"/>
  <c r="Y11" i="4"/>
  <c r="Y8" i="4"/>
  <c r="AE8" i="4"/>
  <c r="R7" i="4"/>
  <c r="T7" i="4"/>
  <c r="U7" i="4"/>
  <c r="R11" i="4"/>
  <c r="T11" i="4"/>
  <c r="U11" i="4"/>
  <c r="V7" i="4"/>
  <c r="R12" i="4"/>
  <c r="T12" i="4"/>
  <c r="U12" i="4"/>
  <c r="AA8" i="4"/>
  <c r="AD11" i="4"/>
  <c r="AA12" i="4"/>
  <c r="AA11" i="4"/>
  <c r="AD8" i="4"/>
  <c r="AC11" i="4"/>
  <c r="R6" i="4"/>
  <c r="T6" i="4"/>
  <c r="U6" i="4"/>
  <c r="T3" i="4"/>
  <c r="R3" i="4"/>
  <c r="U3" i="4"/>
  <c r="Y3" i="4"/>
  <c r="R5" i="4"/>
  <c r="T5" i="4"/>
  <c r="U5" i="4"/>
  <c r="AA6" i="4"/>
  <c r="R8" i="4"/>
  <c r="T8" i="4"/>
  <c r="U8" i="4"/>
  <c r="Z12" i="4"/>
  <c r="Z8" i="4"/>
  <c r="R4" i="4"/>
  <c r="T4" i="4"/>
  <c r="U4" i="4"/>
  <c r="R9" i="4"/>
  <c r="T9" i="4"/>
  <c r="U9" i="4"/>
  <c r="AC8" i="4"/>
  <c r="Z11" i="4"/>
  <c r="AE3" i="4"/>
  <c r="AE11" i="4"/>
  <c r="CF118" i="18" l="1" a="1"/>
  <c r="CF118" i="18" s="1"/>
  <c r="CF117" i="18" a="1"/>
  <c r="CF117" i="18" s="1"/>
  <c r="CF116" i="18" a="1"/>
  <c r="CF116" i="18" s="1"/>
  <c r="CF115" i="18" a="1"/>
  <c r="CF115" i="18" s="1"/>
  <c r="CF114" i="18" a="1"/>
  <c r="CF114" i="18" s="1"/>
  <c r="CF113" i="18" a="1"/>
  <c r="CF113" i="18" s="1"/>
  <c r="CF112" i="18" a="1"/>
  <c r="CF112" i="18" s="1"/>
  <c r="CF111" i="18" a="1"/>
  <c r="CF111" i="18" s="1"/>
  <c r="CF109" i="18" a="1"/>
  <c r="CF109" i="18" s="1"/>
  <c r="CF110" i="18" a="1"/>
  <c r="CF110" i="18" s="1"/>
  <c r="CF108" i="18" a="1"/>
  <c r="CF108" i="18" s="1"/>
  <c r="CF106" i="18" a="1"/>
  <c r="CF106" i="18" s="1"/>
  <c r="CF104" i="18" a="1"/>
  <c r="CF104" i="18" s="1"/>
  <c r="CF102" i="18" a="1"/>
  <c r="CF102" i="18" s="1"/>
  <c r="CF100" i="18" a="1"/>
  <c r="CF100" i="18" s="1"/>
  <c r="CF98" i="18" a="1"/>
  <c r="CF98" i="18" s="1"/>
  <c r="CF96" i="18" a="1"/>
  <c r="CF96" i="18" s="1"/>
  <c r="CF94" i="18" a="1"/>
  <c r="CF94" i="18" s="1"/>
  <c r="CF92" i="18" a="1"/>
  <c r="CF92" i="18" s="1"/>
  <c r="CF90" i="18" a="1"/>
  <c r="CF90" i="18" s="1"/>
  <c r="CF88" i="18" a="1"/>
  <c r="CF88" i="18" s="1"/>
  <c r="CF86" i="18" a="1"/>
  <c r="CF86" i="18" s="1"/>
  <c r="CF84" i="18" a="1"/>
  <c r="CF84" i="18" s="1"/>
  <c r="CF82" i="18" a="1"/>
  <c r="CF82" i="18" s="1"/>
  <c r="CF80" i="18" a="1"/>
  <c r="CF80" i="18" s="1"/>
  <c r="CF78" i="18" a="1"/>
  <c r="CF78" i="18" s="1"/>
  <c r="CF76" i="18" a="1"/>
  <c r="CF76" i="18" s="1"/>
  <c r="CF74" i="18" a="1"/>
  <c r="CF74" i="18" s="1"/>
  <c r="CF72" i="18" a="1"/>
  <c r="CF72" i="18" s="1"/>
  <c r="CF70" i="18" a="1"/>
  <c r="CF70" i="18" s="1"/>
  <c r="CF68" i="18" a="1"/>
  <c r="CF68" i="18" s="1"/>
  <c r="CF66" i="18" a="1"/>
  <c r="CF66" i="18" s="1"/>
  <c r="CF64" i="18" a="1"/>
  <c r="CF64" i="18" s="1"/>
  <c r="CF62" i="18" a="1"/>
  <c r="CF62" i="18" s="1"/>
  <c r="CF60" i="18" a="1"/>
  <c r="CF60" i="18" s="1"/>
  <c r="CF58" i="18" a="1"/>
  <c r="CF58" i="18" s="1"/>
  <c r="CF56" i="18" a="1"/>
  <c r="CF56" i="18" s="1"/>
  <c r="CF53" i="18" a="1"/>
  <c r="CF53" i="18" s="1"/>
  <c r="CF51" i="18" a="1"/>
  <c r="CF51" i="18" s="1"/>
  <c r="CF49" i="18" a="1"/>
  <c r="CF49" i="18" s="1"/>
  <c r="CF47" i="18" a="1"/>
  <c r="CF47" i="18" s="1"/>
  <c r="CF45" i="18" a="1"/>
  <c r="CF45" i="18" s="1"/>
  <c r="CF43" i="18" a="1"/>
  <c r="CF43" i="18" s="1"/>
  <c r="CF41" i="18" a="1"/>
  <c r="CF41" i="18" s="1"/>
  <c r="CF39" i="18" a="1"/>
  <c r="CF39" i="18" s="1"/>
  <c r="CF37" i="18" a="1"/>
  <c r="CF37" i="18" s="1"/>
  <c r="CF35" i="18" a="1"/>
  <c r="CF35" i="18" s="1"/>
  <c r="CF33" i="18" a="1"/>
  <c r="CF33" i="18" s="1"/>
  <c r="CF31" i="18" a="1"/>
  <c r="CF31" i="18" s="1"/>
  <c r="CF29" i="18" a="1"/>
  <c r="CF29" i="18" s="1"/>
  <c r="CF27" i="18" a="1"/>
  <c r="CF27" i="18" s="1"/>
  <c r="CF25" i="18" a="1"/>
  <c r="CF25" i="18" s="1"/>
  <c r="CF23" i="18" a="1"/>
  <c r="CF23" i="18" s="1"/>
  <c r="CF21" i="18" a="1"/>
  <c r="CF21" i="18" s="1"/>
  <c r="CF19" i="18" a="1"/>
  <c r="CF19" i="18" s="1"/>
  <c r="CF107" i="18" a="1"/>
  <c r="CF107" i="18" s="1"/>
  <c r="CF103" i="18" a="1"/>
  <c r="CF103" i="18" s="1"/>
  <c r="CF99" i="18" a="1"/>
  <c r="CF99" i="18" s="1"/>
  <c r="CF95" i="18" a="1"/>
  <c r="CF95" i="18" s="1"/>
  <c r="CF91" i="18" a="1"/>
  <c r="CF91" i="18" s="1"/>
  <c r="CF87" i="18" a="1"/>
  <c r="CF87" i="18" s="1"/>
  <c r="CF83" i="18" a="1"/>
  <c r="CF83" i="18" s="1"/>
  <c r="CF79" i="18" a="1"/>
  <c r="CF79" i="18" s="1"/>
  <c r="CF75" i="18" a="1"/>
  <c r="CF75" i="18" s="1"/>
  <c r="CF71" i="18" a="1"/>
  <c r="CF71" i="18" s="1"/>
  <c r="CF67" i="18" a="1"/>
  <c r="CF67" i="18" s="1"/>
  <c r="CF63" i="18" a="1"/>
  <c r="CF63" i="18" s="1"/>
  <c r="CF59" i="18" a="1"/>
  <c r="CF59" i="18" s="1"/>
  <c r="CF26" i="18" a="1"/>
  <c r="CF26" i="18" s="1"/>
  <c r="CF18" i="18" a="1"/>
  <c r="CF18" i="18" s="1"/>
  <c r="CF11" i="18" a="1"/>
  <c r="CF11" i="18" s="1"/>
  <c r="CF8" i="18" a="1"/>
  <c r="CF8" i="18" s="1"/>
  <c r="CF28" i="18" a="1"/>
  <c r="CF28" i="18" s="1"/>
  <c r="CF17" i="18" a="1"/>
  <c r="CF17" i="18" s="1"/>
  <c r="CF14" i="18" a="1"/>
  <c r="CF14" i="18" s="1"/>
  <c r="CF54" i="18" a="1"/>
  <c r="CF54" i="18" s="1"/>
  <c r="CF50" i="18" a="1"/>
  <c r="CF50" i="18" s="1"/>
  <c r="CF46" i="18" a="1"/>
  <c r="CF46" i="18" s="1"/>
  <c r="CF42" i="18" a="1"/>
  <c r="CF42" i="18" s="1"/>
  <c r="CF38" i="18" a="1"/>
  <c r="CF38" i="18" s="1"/>
  <c r="CF34" i="18" a="1"/>
  <c r="CF34" i="18" s="1"/>
  <c r="CF30" i="18" a="1"/>
  <c r="CF30" i="18" s="1"/>
  <c r="CF24" i="18" a="1"/>
  <c r="CF24" i="18" s="1"/>
  <c r="CF7" i="18" a="1"/>
  <c r="CF7" i="18" s="1"/>
  <c r="CF101" i="18" a="1"/>
  <c r="CF101" i="18" s="1"/>
  <c r="CF93" i="18" a="1"/>
  <c r="CF93" i="18" s="1"/>
  <c r="CF85" i="18" a="1"/>
  <c r="CF85" i="18" s="1"/>
  <c r="CF77" i="18" a="1"/>
  <c r="CF77" i="18" s="1"/>
  <c r="CF69" i="18" a="1"/>
  <c r="CF69" i="18" s="1"/>
  <c r="CF61" i="18" a="1"/>
  <c r="CF61" i="18" s="1"/>
  <c r="CF13" i="18" a="1"/>
  <c r="CF13" i="18" s="1"/>
  <c r="CF10" i="18" a="1"/>
  <c r="CF10" i="18" s="1"/>
  <c r="CF55" i="18" a="1"/>
  <c r="CF55" i="18" s="1"/>
  <c r="CF22" i="18" a="1"/>
  <c r="CF22" i="18" s="1"/>
  <c r="CF16" i="18" a="1"/>
  <c r="CF16" i="18" s="1"/>
  <c r="CF97" i="18" a="1"/>
  <c r="CF97" i="18" s="1"/>
  <c r="CF12" i="18" a="1"/>
  <c r="CF12" i="18" s="1"/>
  <c r="CF48" i="18" a="1"/>
  <c r="CF48" i="18" s="1"/>
  <c r="CF32" i="18" a="1"/>
  <c r="CF32" i="18" s="1"/>
  <c r="CF20" i="18" a="1"/>
  <c r="CF20" i="18" s="1"/>
  <c r="CF57" i="18" a="1"/>
  <c r="CF57" i="18" s="1"/>
  <c r="CF44" i="18" a="1"/>
  <c r="CF44" i="18" s="1"/>
  <c r="CF65" i="18" a="1"/>
  <c r="CF65" i="18" s="1"/>
  <c r="CF105" i="18" a="1"/>
  <c r="CF105" i="18" s="1"/>
  <c r="CF73" i="18" a="1"/>
  <c r="CF73" i="18" s="1"/>
  <c r="CF9" i="18" a="1"/>
  <c r="CF9" i="18" s="1"/>
  <c r="CF81" i="18" a="1"/>
  <c r="CF81" i="18" s="1"/>
  <c r="CF40" i="18" a="1"/>
  <c r="CF40" i="18" s="1"/>
  <c r="CF15" i="18" a="1"/>
  <c r="CF15" i="18" s="1"/>
  <c r="CF52" i="18" a="1"/>
  <c r="CF52" i="18" s="1"/>
  <c r="CF36" i="18" a="1"/>
  <c r="CF36" i="18" s="1"/>
  <c r="CF5" i="18" a="1"/>
  <c r="CF5" i="18" s="1"/>
  <c r="CF89" i="18" a="1"/>
  <c r="CF89" i="18" s="1"/>
  <c r="CF6" i="18" a="1"/>
  <c r="CF6" i="18" s="1"/>
  <c r="O33" i="4" a="1"/>
  <c r="O33" i="4" s="1"/>
  <c r="O78" i="4" a="1"/>
  <c r="O78" i="4" s="1"/>
  <c r="O94" i="4" a="1"/>
  <c r="O94" i="4" s="1"/>
  <c r="O38" i="4" a="1"/>
  <c r="O38" i="4" s="1"/>
  <c r="O80" i="4" a="1"/>
  <c r="O80" i="4" s="1"/>
  <c r="O46" i="4" a="1"/>
  <c r="O46" i="4" s="1"/>
  <c r="O95" i="4" a="1"/>
  <c r="O95" i="4" s="1"/>
  <c r="O54" i="4" a="1"/>
  <c r="O54" i="4" s="1"/>
  <c r="O86" i="4" a="1"/>
  <c r="O86" i="4" s="1"/>
  <c r="O62" i="4" a="1"/>
  <c r="O62" i="4" s="1"/>
  <c r="O126" i="4" a="1"/>
  <c r="O126" i="4" s="1"/>
  <c r="O90" i="4" a="1"/>
  <c r="O90" i="4" s="1"/>
  <c r="O92" i="4" a="1"/>
  <c r="O92" i="4" s="1"/>
  <c r="O73" i="4" a="1"/>
  <c r="O73" i="4" s="1"/>
  <c r="O124" i="4" a="1"/>
  <c r="O124" i="4" s="1"/>
  <c r="O96" i="4" a="1"/>
  <c r="O96" i="4" s="1"/>
  <c r="O110" i="4" a="1"/>
  <c r="O110" i="4" s="1"/>
  <c r="O115" i="4" a="1"/>
  <c r="O115" i="4" s="1"/>
  <c r="O128" i="4" a="1"/>
  <c r="O128" i="4" s="1"/>
  <c r="AN140" i="4" s="1"/>
  <c r="AI113" i="23" s="1"/>
  <c r="O74" i="4" a="1"/>
  <c r="O74" i="4" s="1"/>
  <c r="O71" i="4" a="1"/>
  <c r="O71" i="4" s="1"/>
  <c r="O39" i="4" a="1"/>
  <c r="O39" i="4" s="1"/>
  <c r="O83" i="4" a="1"/>
  <c r="O83" i="4" s="1"/>
  <c r="O69" i="4" a="1"/>
  <c r="O69" i="4" s="1"/>
  <c r="O116" i="4" a="1"/>
  <c r="O116" i="4" s="1"/>
  <c r="O99" i="4" a="1"/>
  <c r="O99" i="4" s="1"/>
  <c r="O104" i="4" a="1"/>
  <c r="O104" i="4" s="1"/>
  <c r="O106" i="4" a="1"/>
  <c r="O106" i="4" s="1"/>
  <c r="O125" i="4" a="1"/>
  <c r="O125" i="4" s="1"/>
  <c r="O93" i="4" a="1"/>
  <c r="O93" i="4" s="1"/>
  <c r="O57" i="4" a="1"/>
  <c r="O57" i="4" s="1"/>
  <c r="O70" i="4" a="1"/>
  <c r="O70" i="4" s="1"/>
  <c r="O44" i="4" a="1"/>
  <c r="O44" i="4" s="1"/>
  <c r="O84" i="4" a="1"/>
  <c r="O84" i="4" s="1"/>
  <c r="O79" i="4" a="1"/>
  <c r="O79" i="4" s="1"/>
  <c r="O56" i="4" a="1"/>
  <c r="O56" i="4" s="1"/>
  <c r="O61" i="4" a="1"/>
  <c r="O61" i="4" s="1"/>
  <c r="O119" i="4" a="1"/>
  <c r="O119" i="4" s="1"/>
  <c r="O102" i="4" a="1"/>
  <c r="O102" i="4" s="1"/>
  <c r="O137" i="4" a="1"/>
  <c r="O137" i="4" s="1"/>
  <c r="B110" i="26" s="1"/>
  <c r="O88" i="4" a="1"/>
  <c r="O88" i="4" s="1"/>
  <c r="O101" i="4" a="1"/>
  <c r="O101" i="4" s="1"/>
  <c r="O50" i="4" a="1"/>
  <c r="O50" i="4" s="1"/>
  <c r="O136" i="4" a="1"/>
  <c r="O136" i="4" s="1"/>
  <c r="O63" i="4" a="1"/>
  <c r="O63" i="4" s="1"/>
  <c r="O81" i="4" a="1"/>
  <c r="O81" i="4" s="1"/>
  <c r="O53" i="4" a="1"/>
  <c r="O53" i="4" s="1"/>
  <c r="O109" i="4" a="1"/>
  <c r="O109" i="4" s="1"/>
  <c r="O91" i="4" a="1"/>
  <c r="O91" i="4" s="1"/>
  <c r="O114" i="4" a="1"/>
  <c r="O114" i="4" s="1"/>
  <c r="O134" i="4" a="1"/>
  <c r="O134" i="4" s="1"/>
  <c r="O133" i="4" a="1"/>
  <c r="O133" i="4" s="1"/>
  <c r="O97" i="4" a="1"/>
  <c r="O97" i="4" s="1"/>
  <c r="O89" i="4" a="1"/>
  <c r="O89" i="4" s="1"/>
  <c r="O68" i="4" a="1"/>
  <c r="O68" i="4" s="1"/>
  <c r="O36" i="4" a="1"/>
  <c r="O36" i="4" s="1"/>
  <c r="O67" i="4" a="1"/>
  <c r="O67" i="4" s="1"/>
  <c r="O48" i="4" a="1"/>
  <c r="O48" i="4" s="1"/>
  <c r="O45" i="4" a="1"/>
  <c r="O45" i="4" s="1"/>
  <c r="O112" i="4" a="1"/>
  <c r="O112" i="4" s="1"/>
  <c r="O122" i="4" a="1"/>
  <c r="O122" i="4" s="1"/>
  <c r="O132" i="4" a="1"/>
  <c r="O132" i="4" s="1"/>
  <c r="AN144" i="4" s="1"/>
  <c r="AI117" i="23" s="1"/>
  <c r="O135" i="4" a="1"/>
  <c r="O135" i="4" s="1"/>
  <c r="O108" i="4" a="1"/>
  <c r="O108" i="4" s="1"/>
  <c r="O87" i="4" a="1"/>
  <c r="O87" i="4" s="1"/>
  <c r="O66" i="4" a="1"/>
  <c r="O66" i="4" s="1"/>
  <c r="O49" i="4" a="1"/>
  <c r="O49" i="4" s="1"/>
  <c r="O55" i="4" a="1"/>
  <c r="O55" i="4" s="1"/>
  <c r="O35" i="4" a="1"/>
  <c r="O35" i="4" s="1"/>
  <c r="O59" i="4" a="1"/>
  <c r="O59" i="4" s="1"/>
  <c r="O105" i="4" a="1"/>
  <c r="O105" i="4" s="1"/>
  <c r="O85" i="4" a="1"/>
  <c r="O85" i="4" s="1"/>
  <c r="O37" i="4" a="1"/>
  <c r="O37" i="4" s="1"/>
  <c r="O118" i="4" a="1"/>
  <c r="O118" i="4" s="1"/>
  <c r="O138" i="4" a="1"/>
  <c r="O138" i="4" s="1"/>
  <c r="O120" i="4" a="1"/>
  <c r="O120" i="4" s="1"/>
  <c r="O129" i="4" a="1"/>
  <c r="O129" i="4" s="1"/>
  <c r="AN141" i="4" s="1"/>
  <c r="AI114" i="23" s="1"/>
  <c r="O42" i="4" a="1"/>
  <c r="O42" i="4" s="1"/>
  <c r="O76" i="4" a="1"/>
  <c r="O76" i="4" s="1"/>
  <c r="O60" i="4" a="1"/>
  <c r="O60" i="4" s="1"/>
  <c r="O121" i="4" a="1"/>
  <c r="O121" i="4" s="1"/>
  <c r="O51" i="4" a="1"/>
  <c r="O51" i="4" s="1"/>
  <c r="O40" i="4" a="1"/>
  <c r="O40" i="4" s="1"/>
  <c r="O117" i="4" a="1"/>
  <c r="O117" i="4" s="1"/>
  <c r="O123" i="4" a="1"/>
  <c r="O123" i="4" s="1"/>
  <c r="O127" i="4" a="1"/>
  <c r="O127" i="4" s="1"/>
  <c r="AN139" i="4" s="1"/>
  <c r="AI112" i="23" s="1"/>
  <c r="O130" i="4" a="1"/>
  <c r="O130" i="4" s="1"/>
  <c r="AN142" i="4" s="1"/>
  <c r="AI115" i="23" s="1"/>
  <c r="O107" i="4" a="1"/>
  <c r="O107" i="4" s="1"/>
  <c r="O65" i="4" a="1"/>
  <c r="O65" i="4" s="1"/>
  <c r="O34" i="4" a="1"/>
  <c r="O34" i="4" s="1"/>
  <c r="O47" i="4" a="1"/>
  <c r="O47" i="4" s="1"/>
  <c r="O82" i="4" a="1"/>
  <c r="O82" i="4" s="1"/>
  <c r="O43" i="4" a="1"/>
  <c r="O43" i="4" s="1"/>
  <c r="O72" i="4" a="1"/>
  <c r="O72" i="4" s="1"/>
  <c r="O103" i="4" a="1"/>
  <c r="O103" i="4" s="1"/>
  <c r="O131" i="4" a="1"/>
  <c r="O131" i="4" s="1"/>
  <c r="AN143" i="4" s="1"/>
  <c r="AI116" i="23" s="1"/>
  <c r="O100" i="4" a="1"/>
  <c r="O100" i="4" s="1"/>
  <c r="O111" i="4" a="1"/>
  <c r="O111" i="4" s="1"/>
  <c r="O113" i="4" a="1"/>
  <c r="O113" i="4" s="1"/>
  <c r="O98" i="4" a="1"/>
  <c r="O98" i="4" s="1"/>
  <c r="O58" i="4" a="1"/>
  <c r="O58" i="4" s="1"/>
  <c r="O41" i="4" a="1"/>
  <c r="O41" i="4" s="1"/>
  <c r="O75" i="4" a="1"/>
  <c r="O75" i="4" s="1"/>
  <c r="O52" i="4" a="1"/>
  <c r="O52" i="4" s="1"/>
  <c r="O64" i="4" a="1"/>
  <c r="O64" i="4" s="1"/>
  <c r="O32" i="4" a="1"/>
  <c r="O32" i="4" s="1"/>
  <c r="O77" i="4" a="1"/>
  <c r="O77" i="4" s="1"/>
  <c r="E111" i="37"/>
  <c r="L112" i="37" s="1"/>
  <c r="CQ111" i="18"/>
  <c r="D111" i="37"/>
  <c r="K112" i="37" s="1"/>
  <c r="CO111" i="18"/>
  <c r="T111" i="23" s="1"/>
  <c r="R138" i="4"/>
  <c r="CN111" i="18"/>
  <c r="S111" i="23" s="1"/>
  <c r="S138" i="4"/>
  <c r="CJ111" i="18"/>
  <c r="O111" i="23" s="1"/>
  <c r="T138" i="4"/>
  <c r="CK111" i="18"/>
  <c r="P111" i="23" s="1"/>
  <c r="X138" i="4"/>
  <c r="CP111" i="18"/>
  <c r="U111" i="23" s="1"/>
  <c r="V138" i="4"/>
  <c r="CM111" i="18"/>
  <c r="R111" i="23" s="1"/>
  <c r="C110" i="22"/>
  <c r="K111" i="22" s="1"/>
  <c r="AT138" i="4"/>
  <c r="W138" i="4"/>
  <c r="Z138" i="4"/>
  <c r="J110" i="19" s="1"/>
  <c r="AU138" i="4"/>
  <c r="CH111" i="18"/>
  <c r="D110" i="19" s="1"/>
  <c r="U138" i="4"/>
  <c r="Y138" i="4"/>
  <c r="T110" i="26"/>
  <c r="W111" i="33" s="1"/>
  <c r="AJ124" i="32"/>
  <c r="C110" i="37"/>
  <c r="F110" i="37"/>
  <c r="B110" i="37"/>
  <c r="E110" i="37"/>
  <c r="F3" i="37"/>
  <c r="C3" i="37"/>
  <c r="E3" i="37"/>
  <c r="D3" i="37"/>
  <c r="B3" i="37"/>
  <c r="N14" i="32"/>
  <c r="D4" i="32" s="1"/>
  <c r="T4" i="32"/>
  <c r="T6" i="32"/>
  <c r="T10" i="32"/>
  <c r="T7" i="32"/>
  <c r="T5" i="32"/>
  <c r="T13" i="32"/>
  <c r="T9" i="32"/>
  <c r="T12" i="32"/>
  <c r="R13" i="4"/>
  <c r="C3" i="21"/>
  <c r="J3" i="21" s="1"/>
  <c r="Q3" i="21" s="1"/>
  <c r="X3" i="21" s="1"/>
  <c r="AE3" i="21" s="1"/>
  <c r="AL3" i="21" s="1"/>
  <c r="AS3" i="21" s="1"/>
  <c r="AZ3" i="21" s="1"/>
  <c r="BG3" i="21" s="1"/>
  <c r="BN3" i="21" s="1"/>
  <c r="DD118" i="18" l="1"/>
  <c r="C117" i="20" s="1"/>
  <c r="CR118" i="18"/>
  <c r="C117" i="19" s="1"/>
  <c r="G118" i="37" a="1"/>
  <c r="G118" i="37" s="1"/>
  <c r="G117" i="37" a="1"/>
  <c r="G117" i="37" s="1"/>
  <c r="DD117" i="18"/>
  <c r="C116" i="20" s="1"/>
  <c r="CR117" i="18"/>
  <c r="C116" i="19" s="1"/>
  <c r="G116" i="37" a="1"/>
  <c r="G116" i="37" s="1"/>
  <c r="DD116" i="18"/>
  <c r="C115" i="20" s="1"/>
  <c r="CR116" i="18"/>
  <c r="C115" i="19" s="1"/>
  <c r="G115" i="37" a="1"/>
  <c r="G115" i="37" s="1"/>
  <c r="DD115" i="18"/>
  <c r="C114" i="20" s="1"/>
  <c r="CR115" i="18"/>
  <c r="C114" i="19" s="1"/>
  <c r="DD114" i="18"/>
  <c r="C113" i="20" s="1"/>
  <c r="CR114" i="18"/>
  <c r="C113" i="19" s="1"/>
  <c r="G114" i="37" a="1"/>
  <c r="G114" i="37" s="1"/>
  <c r="B111" i="26"/>
  <c r="H111" i="26" s="1"/>
  <c r="AA139" i="4"/>
  <c r="B112" i="23" s="1"/>
  <c r="DD113" i="18"/>
  <c r="C112" i="20" s="1"/>
  <c r="CR113" i="18"/>
  <c r="C112" i="19" s="1"/>
  <c r="G113" i="37" a="1"/>
  <c r="G113" i="37" s="1"/>
  <c r="G112" i="37" a="1"/>
  <c r="G112" i="37" s="1"/>
  <c r="DD112" i="18"/>
  <c r="C111" i="20" s="1"/>
  <c r="CR112" i="18"/>
  <c r="C111" i="19" s="1"/>
  <c r="E110" i="19"/>
  <c r="F110" i="19" s="1"/>
  <c r="AM110" i="19" s="1"/>
  <c r="V111" i="23"/>
  <c r="K110" i="22"/>
  <c r="I110" i="22"/>
  <c r="Q111" i="22" s="1"/>
  <c r="AB126" i="32" s="1"/>
  <c r="CI111" i="18"/>
  <c r="N111" i="23" s="1"/>
  <c r="M111" i="23"/>
  <c r="B111" i="37"/>
  <c r="AA138" i="4"/>
  <c r="B111" i="23" s="1"/>
  <c r="AQ138" i="4"/>
  <c r="I110" i="19"/>
  <c r="K110" i="19" s="1"/>
  <c r="AN110" i="19" s="1"/>
  <c r="L111" i="37"/>
  <c r="F111" i="37"/>
  <c r="C111" i="37"/>
  <c r="D110" i="37"/>
  <c r="K111" i="37" s="1"/>
  <c r="CL111" i="18"/>
  <c r="Q111" i="23" s="1"/>
  <c r="H110" i="26"/>
  <c r="CR111" i="18"/>
  <c r="C110" i="19" s="1"/>
  <c r="D5" i="32"/>
  <c r="D7" i="32"/>
  <c r="D10" i="32"/>
  <c r="D6" i="32"/>
  <c r="D13" i="32"/>
  <c r="J4" i="32"/>
  <c r="L124" i="32" s="1"/>
  <c r="D12" i="32"/>
  <c r="D9" i="32"/>
  <c r="D11" i="32"/>
  <c r="D8" i="32"/>
  <c r="N118" i="37" l="1"/>
  <c r="L131" i="32"/>
  <c r="N117" i="37"/>
  <c r="L130" i="32"/>
  <c r="N116" i="37"/>
  <c r="L129" i="32"/>
  <c r="N115" i="37"/>
  <c r="L128" i="32"/>
  <c r="N114" i="37"/>
  <c r="I112" i="23"/>
  <c r="H112" i="23"/>
  <c r="L127" i="32"/>
  <c r="N113" i="37"/>
  <c r="L126" i="32"/>
  <c r="M111" i="37"/>
  <c r="M112" i="37"/>
  <c r="I111" i="37"/>
  <c r="I112" i="37"/>
  <c r="J111" i="37"/>
  <c r="J112" i="37"/>
  <c r="L125" i="32"/>
  <c r="G111" i="37" a="1"/>
  <c r="G111" i="37" s="1"/>
  <c r="N112" i="37" s="1"/>
  <c r="T111" i="26"/>
  <c r="W112" i="33" s="1"/>
  <c r="AJ125" i="32"/>
  <c r="Q110" i="22"/>
  <c r="AB125" i="32" s="1"/>
  <c r="I111" i="23"/>
  <c r="H111" i="23"/>
  <c r="AU110" i="19"/>
  <c r="AV110" i="19"/>
  <c r="X111" i="23"/>
  <c r="W111" i="23"/>
  <c r="G110" i="37" a="1"/>
  <c r="G110" i="37" s="1"/>
  <c r="J5" i="32"/>
  <c r="M124" i="32" s="1"/>
  <c r="J7" i="32"/>
  <c r="O124" i="32" s="1"/>
  <c r="J10" i="32"/>
  <c r="R124" i="32" s="1"/>
  <c r="J13" i="32"/>
  <c r="U124" i="32" s="1"/>
  <c r="Z124" i="32" s="1"/>
  <c r="J6" i="32"/>
  <c r="N124" i="32" s="1"/>
  <c r="J8" i="32"/>
  <c r="P124" i="32" s="1"/>
  <c r="J9" i="32"/>
  <c r="Q124" i="32" s="1"/>
  <c r="J11" i="32"/>
  <c r="S124" i="32" s="1"/>
  <c r="J12" i="32"/>
  <c r="T124" i="32" s="1"/>
  <c r="D14" i="32"/>
  <c r="U131" i="32" l="1"/>
  <c r="Z131" i="32" s="1"/>
  <c r="AA132" i="32" s="1"/>
  <c r="N131" i="32"/>
  <c r="T131" i="32"/>
  <c r="Q131" i="32"/>
  <c r="R130" i="32"/>
  <c r="O131" i="32"/>
  <c r="M131" i="32"/>
  <c r="S131" i="32"/>
  <c r="R131" i="32"/>
  <c r="P131" i="32"/>
  <c r="T130" i="32"/>
  <c r="O130" i="32"/>
  <c r="U130" i="32"/>
  <c r="Z130" i="32" s="1"/>
  <c r="Q130" i="32"/>
  <c r="M130" i="32"/>
  <c r="S130" i="32"/>
  <c r="P130" i="32"/>
  <c r="N130" i="32"/>
  <c r="S129" i="32"/>
  <c r="O129" i="32"/>
  <c r="P129" i="32"/>
  <c r="U129" i="32"/>
  <c r="Z129" i="32" s="1"/>
  <c r="T129" i="32"/>
  <c r="R129" i="32"/>
  <c r="M129" i="32"/>
  <c r="Q129" i="32"/>
  <c r="N129" i="32"/>
  <c r="M128" i="32"/>
  <c r="U128" i="32"/>
  <c r="Z128" i="32" s="1"/>
  <c r="S128" i="32"/>
  <c r="J112" i="23"/>
  <c r="O128" i="32"/>
  <c r="T128" i="32"/>
  <c r="Q128" i="32"/>
  <c r="P128" i="32"/>
  <c r="N128" i="32"/>
  <c r="R128" i="32"/>
  <c r="P127" i="32"/>
  <c r="R127" i="32"/>
  <c r="M127" i="32"/>
  <c r="N127" i="32"/>
  <c r="U127" i="32"/>
  <c r="Z127" i="32" s="1"/>
  <c r="Q127" i="32"/>
  <c r="T127" i="32"/>
  <c r="O127" i="32"/>
  <c r="S127" i="32"/>
  <c r="N126" i="32"/>
  <c r="U126" i="32"/>
  <c r="Z126" i="32" s="1"/>
  <c r="M126" i="32"/>
  <c r="S126" i="32"/>
  <c r="P126" i="32"/>
  <c r="T126" i="32"/>
  <c r="O126" i="32"/>
  <c r="R126" i="32"/>
  <c r="Q126" i="32"/>
  <c r="Y111" i="23"/>
  <c r="U125" i="32"/>
  <c r="Z125" i="32" s="1"/>
  <c r="N125" i="32"/>
  <c r="S125" i="32"/>
  <c r="N111" i="37"/>
  <c r="T125" i="32"/>
  <c r="P125" i="32"/>
  <c r="R125" i="32"/>
  <c r="M125" i="32"/>
  <c r="Q125" i="32"/>
  <c r="J111" i="23"/>
  <c r="O125" i="32"/>
  <c r="W110" i="26"/>
  <c r="Y111" i="33" s="1"/>
  <c r="AK124" i="32"/>
  <c r="L17" i="32" a="1"/>
  <c r="W117" i="26" l="1"/>
  <c r="Y118" i="33" s="1"/>
  <c r="AK131" i="32"/>
  <c r="AA131" i="32"/>
  <c r="W116" i="26"/>
  <c r="Y117" i="33" s="1"/>
  <c r="AK130" i="32"/>
  <c r="AA130" i="32"/>
  <c r="W115" i="26"/>
  <c r="Y116" i="33" s="1"/>
  <c r="AK129" i="32"/>
  <c r="AA129" i="32"/>
  <c r="AA128" i="32"/>
  <c r="W114" i="26"/>
  <c r="Y115" i="33" s="1"/>
  <c r="AK128" i="32"/>
  <c r="W113" i="26"/>
  <c r="Y114" i="33" s="1"/>
  <c r="AK127" i="32"/>
  <c r="AA127" i="32"/>
  <c r="W112" i="26"/>
  <c r="Y113" i="33" s="1"/>
  <c r="AK126" i="32"/>
  <c r="W111" i="26"/>
  <c r="Y112" i="33" s="1"/>
  <c r="AA126" i="32"/>
  <c r="AK125" i="32"/>
  <c r="AA125" i="32"/>
  <c r="L17" i="32"/>
  <c r="V124" i="32" s="1" a="1"/>
  <c r="V124" i="32" s="1"/>
  <c r="BK25" i="23"/>
  <c r="BL25" i="23" s="1"/>
  <c r="BK21" i="23"/>
  <c r="BL21" i="23" s="1"/>
  <c r="BK26" i="23"/>
  <c r="BL26" i="23" s="1"/>
  <c r="BK18" i="23"/>
  <c r="BL18" i="23" s="1"/>
  <c r="BK28" i="23"/>
  <c r="BL28" i="23" s="1"/>
  <c r="BK22" i="23"/>
  <c r="BL22" i="23" s="1"/>
  <c r="BK20" i="23"/>
  <c r="BL20" i="23" s="1"/>
  <c r="BK24" i="23"/>
  <c r="BL24" i="23" s="1"/>
  <c r="BK23" i="23"/>
  <c r="BL23" i="23" s="1"/>
  <c r="BK19" i="23"/>
  <c r="BL19" i="23" s="1"/>
  <c r="BK27" i="23"/>
  <c r="BL27" i="23" s="1"/>
  <c r="V131" i="32" l="1" a="1"/>
  <c r="V131" i="32" s="1"/>
  <c r="V130" i="32" a="1"/>
  <c r="V130" i="32" s="1"/>
  <c r="V128" i="32" a="1"/>
  <c r="V128" i="32" s="1"/>
  <c r="V129" i="32" a="1"/>
  <c r="V129" i="32" s="1"/>
  <c r="V127" i="32" a="1"/>
  <c r="V127" i="32" s="1"/>
  <c r="V126" i="32" a="1"/>
  <c r="V126" i="32" s="1"/>
  <c r="V125" i="32" a="1"/>
  <c r="V125" i="32" s="1"/>
  <c r="Q109" i="1"/>
  <c r="AN110" i="1" s="1"/>
  <c r="P109" i="1"/>
  <c r="AM110" i="1" s="1"/>
  <c r="O109" i="1"/>
  <c r="AL110" i="1" s="1"/>
  <c r="N109" i="1"/>
  <c r="AK110" i="1" s="1"/>
  <c r="M109" i="1"/>
  <c r="AJ110" i="1" s="1"/>
  <c r="L109" i="1"/>
  <c r="AI110" i="1" s="1"/>
  <c r="K109" i="1"/>
  <c r="AH110" i="1" s="1"/>
  <c r="J109" i="1"/>
  <c r="AG110" i="1" s="1"/>
  <c r="I109" i="1"/>
  <c r="AF110" i="1" s="1"/>
  <c r="H109" i="1"/>
  <c r="AE110" i="1" s="1"/>
  <c r="G109" i="1"/>
  <c r="AD110" i="1" s="1"/>
  <c r="F109" i="1"/>
  <c r="AC110" i="1" s="1"/>
  <c r="E109" i="1"/>
  <c r="AB110" i="1" s="1"/>
  <c r="D109" i="1"/>
  <c r="AA110" i="1" s="1"/>
  <c r="C109" i="1"/>
  <c r="Z110" i="1" s="1"/>
  <c r="B109" i="1"/>
  <c r="Y110" i="1" s="1"/>
  <c r="Q109" i="13"/>
  <c r="AN110" i="13" s="1"/>
  <c r="O109" i="13"/>
  <c r="AL110" i="13" s="1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Y110" i="13" s="1"/>
  <c r="AB137" i="17" s="1"/>
  <c r="AG109" i="19" s="1"/>
  <c r="Q109" i="12"/>
  <c r="AN110" i="12" s="1"/>
  <c r="P109" i="12"/>
  <c r="AM110" i="12" s="1"/>
  <c r="O109" i="12"/>
  <c r="AL110" i="12" s="1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10" i="12" s="1"/>
  <c r="AB137" i="16" s="1"/>
  <c r="AB109" i="19" s="1"/>
  <c r="A109" i="12"/>
  <c r="Q109" i="11"/>
  <c r="AN110" i="11" s="1"/>
  <c r="O109" i="11"/>
  <c r="AL110" i="11" s="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10" i="11" s="1"/>
  <c r="AB137" i="15" s="1"/>
  <c r="W109" i="19" s="1"/>
  <c r="A109" i="11"/>
  <c r="Q109" i="10"/>
  <c r="AN110" i="10" s="1"/>
  <c r="O109" i="10"/>
  <c r="AL110" i="10" s="1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10" i="10" s="1"/>
  <c r="AB137" i="14" s="1"/>
  <c r="R109" i="19" s="1"/>
  <c r="A109" i="10"/>
  <c r="Q109" i="8"/>
  <c r="AN110" i="8" s="1"/>
  <c r="O109" i="8"/>
  <c r="AL110" i="8" s="1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Y110" i="8" s="1"/>
  <c r="AB137" i="5" s="1"/>
  <c r="M109" i="19" s="1"/>
  <c r="A109" i="8"/>
  <c r="Q109" i="6"/>
  <c r="AN110" i="6" s="1"/>
  <c r="O109" i="6"/>
  <c r="AL110" i="6" s="1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Y110" i="6" s="1"/>
  <c r="AB137" i="4" s="1"/>
  <c r="H109" i="19" s="1"/>
  <c r="H123" i="32" a="1"/>
  <c r="J123" i="32" a="1"/>
  <c r="AG110" i="13" l="1"/>
  <c r="CA110" i="13"/>
  <c r="Z110" i="8"/>
  <c r="BT110" i="8"/>
  <c r="BT110" i="11"/>
  <c r="Z110" i="11"/>
  <c r="CB110" i="12"/>
  <c r="AH110" i="12"/>
  <c r="AH110" i="13"/>
  <c r="CB110" i="13"/>
  <c r="AA110" i="6"/>
  <c r="BU110" i="6"/>
  <c r="AI110" i="6"/>
  <c r="CC110" i="6"/>
  <c r="AI110" i="8"/>
  <c r="CC110" i="8"/>
  <c r="AA110" i="11"/>
  <c r="BU110" i="11"/>
  <c r="AA110" i="12"/>
  <c r="BU110" i="12"/>
  <c r="AA110" i="13"/>
  <c r="BU110" i="13"/>
  <c r="BV110" i="6"/>
  <c r="AB110" i="6"/>
  <c r="AJ110" i="6"/>
  <c r="CD110" i="6"/>
  <c r="BV110" i="8"/>
  <c r="AB110" i="8"/>
  <c r="AJ110" i="8"/>
  <c r="CD110" i="8"/>
  <c r="AB110" i="10"/>
  <c r="BV110" i="10"/>
  <c r="CD110" i="10"/>
  <c r="AJ110" i="10"/>
  <c r="BV110" i="11"/>
  <c r="AB110" i="11"/>
  <c r="AJ110" i="11"/>
  <c r="CD110" i="11"/>
  <c r="BV110" i="12"/>
  <c r="AB110" i="12"/>
  <c r="AJ110" i="12"/>
  <c r="CD110" i="12"/>
  <c r="AB110" i="13"/>
  <c r="BV110" i="13"/>
  <c r="CD110" i="13"/>
  <c r="AJ110" i="13"/>
  <c r="AF110" i="8"/>
  <c r="BZ110" i="8"/>
  <c r="CA110" i="8"/>
  <c r="AG110" i="8"/>
  <c r="CA110" i="10"/>
  <c r="AG110" i="10"/>
  <c r="BT110" i="6"/>
  <c r="Z110" i="6"/>
  <c r="CB110" i="8"/>
  <c r="AH110" i="8"/>
  <c r="CB110" i="10"/>
  <c r="AH110" i="10"/>
  <c r="AH110" i="11"/>
  <c r="CB110" i="11"/>
  <c r="Z110" i="12"/>
  <c r="BT110" i="12"/>
  <c r="AA110" i="8"/>
  <c r="BU110" i="8"/>
  <c r="AA110" i="10"/>
  <c r="BU110" i="10"/>
  <c r="AI110" i="10"/>
  <c r="CC110" i="10"/>
  <c r="CC110" i="11"/>
  <c r="AI110" i="11"/>
  <c r="AI110" i="12"/>
  <c r="CC110" i="12"/>
  <c r="AI110" i="13"/>
  <c r="CC110" i="13"/>
  <c r="BW110" i="6"/>
  <c r="AC110" i="6"/>
  <c r="AK110" i="6"/>
  <c r="CE110" i="6"/>
  <c r="BW110" i="8"/>
  <c r="AC110" i="8"/>
  <c r="AK110" i="8"/>
  <c r="CE110" i="8"/>
  <c r="AC110" i="10"/>
  <c r="BW110" i="10"/>
  <c r="CE110" i="10"/>
  <c r="AK110" i="10"/>
  <c r="BW110" i="11"/>
  <c r="AC110" i="11"/>
  <c r="CE110" i="11"/>
  <c r="AK110" i="11"/>
  <c r="BW110" i="12"/>
  <c r="AC110" i="12"/>
  <c r="AK110" i="12"/>
  <c r="CE110" i="12"/>
  <c r="AC110" i="13"/>
  <c r="BW110" i="13"/>
  <c r="AK110" i="13"/>
  <c r="CE110" i="13"/>
  <c r="BZ110" i="13"/>
  <c r="AF110" i="13"/>
  <c r="AG110" i="6"/>
  <c r="CA110" i="6"/>
  <c r="AG110" i="12"/>
  <c r="CA110" i="12"/>
  <c r="CB110" i="6"/>
  <c r="AH110" i="6"/>
  <c r="Z110" i="10"/>
  <c r="BT110" i="10"/>
  <c r="BT110" i="13"/>
  <c r="Z110" i="13"/>
  <c r="BX110" i="6"/>
  <c r="AD110" i="6"/>
  <c r="AD110" i="8"/>
  <c r="BX110" i="8"/>
  <c r="BX110" i="10"/>
  <c r="AD110" i="10"/>
  <c r="BX110" i="11"/>
  <c r="AD110" i="11"/>
  <c r="AD110" i="12"/>
  <c r="BX110" i="12"/>
  <c r="BX110" i="13"/>
  <c r="AD110" i="13"/>
  <c r="BZ110" i="6"/>
  <c r="AF110" i="6"/>
  <c r="BZ110" i="10"/>
  <c r="AF110" i="10"/>
  <c r="BZ110" i="11"/>
  <c r="AF110" i="11"/>
  <c r="AF110" i="12"/>
  <c r="BZ110" i="12"/>
  <c r="CA110" i="11"/>
  <c r="AG110" i="11"/>
  <c r="BY110" i="6"/>
  <c r="AE110" i="6"/>
  <c r="AE110" i="8"/>
  <c r="BY110" i="8"/>
  <c r="BY110" i="10"/>
  <c r="AE110" i="10"/>
  <c r="BY110" i="11"/>
  <c r="AE110" i="11"/>
  <c r="AE110" i="12"/>
  <c r="BY110" i="12"/>
  <c r="BY110" i="13"/>
  <c r="AE110" i="13"/>
  <c r="J123" i="32"/>
  <c r="H123" i="32"/>
  <c r="T109" i="6"/>
  <c r="AQ110" i="6" s="1"/>
  <c r="W109" i="6"/>
  <c r="AT110" i="6" s="1"/>
  <c r="U109" i="6"/>
  <c r="AR110" i="6" s="1"/>
  <c r="R109" i="10"/>
  <c r="AO110" i="10" s="1"/>
  <c r="S109" i="10"/>
  <c r="AP110" i="10" s="1"/>
  <c r="S137" i="14"/>
  <c r="Y137" i="14"/>
  <c r="Z137" i="14"/>
  <c r="T109" i="19" s="1"/>
  <c r="Q137" i="14"/>
  <c r="S109" i="19" s="1"/>
  <c r="W137" i="14"/>
  <c r="R137" i="14"/>
  <c r="V137" i="14"/>
  <c r="X137" i="14"/>
  <c r="T137" i="14"/>
  <c r="U137" i="14"/>
  <c r="D136" i="16"/>
  <c r="AS136" i="16" s="1"/>
  <c r="BS109" i="12"/>
  <c r="B108" i="35"/>
  <c r="X109" i="35" s="1"/>
  <c r="T109" i="8"/>
  <c r="AQ110" i="8" s="1"/>
  <c r="W109" i="8"/>
  <c r="AT110" i="8" s="1"/>
  <c r="U109" i="8"/>
  <c r="AR110" i="8" s="1"/>
  <c r="S109" i="11"/>
  <c r="AP110" i="11" s="1"/>
  <c r="R109" i="11"/>
  <c r="AO110" i="11" s="1"/>
  <c r="Y137" i="15"/>
  <c r="T137" i="15"/>
  <c r="S137" i="15"/>
  <c r="W137" i="15"/>
  <c r="Z137" i="15"/>
  <c r="Y109" i="19" s="1"/>
  <c r="Q137" i="15"/>
  <c r="X109" i="19" s="1"/>
  <c r="U137" i="15"/>
  <c r="X137" i="15"/>
  <c r="V137" i="15"/>
  <c r="R137" i="15"/>
  <c r="A109" i="1"/>
  <c r="A109" i="6"/>
  <c r="U109" i="10"/>
  <c r="AR110" i="10" s="1"/>
  <c r="T109" i="10"/>
  <c r="AQ110" i="10" s="1"/>
  <c r="W109" i="10"/>
  <c r="AT110" i="10" s="1"/>
  <c r="S109" i="12"/>
  <c r="AP110" i="12" s="1"/>
  <c r="R109" i="12"/>
  <c r="AO110" i="12" s="1"/>
  <c r="U137" i="16"/>
  <c r="R137" i="16"/>
  <c r="S137" i="16"/>
  <c r="T137" i="16"/>
  <c r="W137" i="16"/>
  <c r="Y137" i="16"/>
  <c r="X137" i="16"/>
  <c r="V137" i="16"/>
  <c r="Q137" i="16"/>
  <c r="AC109" i="19" s="1"/>
  <c r="Z137" i="16"/>
  <c r="AD109" i="19" s="1"/>
  <c r="R109" i="13"/>
  <c r="AO110" i="13" s="1"/>
  <c r="S109" i="13"/>
  <c r="AP110" i="13" s="1"/>
  <c r="T137" i="17"/>
  <c r="Y137" i="17"/>
  <c r="Q137" i="17"/>
  <c r="AH109" i="19" s="1"/>
  <c r="W137" i="17"/>
  <c r="X137" i="17"/>
  <c r="U137" i="17"/>
  <c r="Z137" i="17"/>
  <c r="AI109" i="19" s="1"/>
  <c r="S137" i="17"/>
  <c r="V137" i="17"/>
  <c r="R137" i="17"/>
  <c r="P109" i="6"/>
  <c r="AM110" i="6" s="1"/>
  <c r="U109" i="11"/>
  <c r="AR110" i="11" s="1"/>
  <c r="T109" i="11"/>
  <c r="AQ110" i="11" s="1"/>
  <c r="W109" i="11"/>
  <c r="AT110" i="11" s="1"/>
  <c r="R109" i="1"/>
  <c r="AO110" i="1" s="1"/>
  <c r="S109" i="1"/>
  <c r="AP110" i="1" s="1"/>
  <c r="P109" i="8"/>
  <c r="AM110" i="8" s="1"/>
  <c r="U109" i="12"/>
  <c r="AR110" i="12" s="1"/>
  <c r="W109" i="12"/>
  <c r="AT110" i="12" s="1"/>
  <c r="T109" i="12"/>
  <c r="AQ110" i="12" s="1"/>
  <c r="W109" i="13"/>
  <c r="AT110" i="13" s="1"/>
  <c r="T109" i="13"/>
  <c r="AQ110" i="13" s="1"/>
  <c r="U109" i="13"/>
  <c r="AR110" i="13" s="1"/>
  <c r="D136" i="5"/>
  <c r="AS136" i="5" s="1"/>
  <c r="BS109" i="8"/>
  <c r="P109" i="10"/>
  <c r="AM110" i="10" s="1"/>
  <c r="T109" i="1"/>
  <c r="AQ110" i="1" s="1"/>
  <c r="U109" i="1"/>
  <c r="AR110" i="1" s="1"/>
  <c r="W109" i="1"/>
  <c r="AT110" i="1" s="1"/>
  <c r="R109" i="6"/>
  <c r="AO110" i="6" s="1"/>
  <c r="S109" i="6"/>
  <c r="AP110" i="6" s="1"/>
  <c r="Y137" i="4"/>
  <c r="Z137" i="4"/>
  <c r="J109" i="19" s="1"/>
  <c r="X137" i="4"/>
  <c r="V137" i="4"/>
  <c r="S137" i="4"/>
  <c r="I109" i="19"/>
  <c r="W137" i="4"/>
  <c r="R137" i="4"/>
  <c r="T137" i="4"/>
  <c r="U137" i="4"/>
  <c r="D136" i="14"/>
  <c r="AS136" i="14" s="1"/>
  <c r="BS109" i="10"/>
  <c r="P109" i="11"/>
  <c r="AM110" i="11" s="1"/>
  <c r="S109" i="8"/>
  <c r="AP110" i="8" s="1"/>
  <c r="R109" i="8"/>
  <c r="AO110" i="8" s="1"/>
  <c r="X137" i="5"/>
  <c r="W137" i="5"/>
  <c r="S137" i="5"/>
  <c r="Z137" i="5"/>
  <c r="O109" i="19" s="1"/>
  <c r="T137" i="5"/>
  <c r="R137" i="5"/>
  <c r="Q137" i="5"/>
  <c r="N109" i="19" s="1"/>
  <c r="Y137" i="5"/>
  <c r="V137" i="5"/>
  <c r="U137" i="5"/>
  <c r="D136" i="15"/>
  <c r="AS136" i="15" s="1"/>
  <c r="BS109" i="11"/>
  <c r="Q108" i="35"/>
  <c r="AM109" i="35" s="1"/>
  <c r="P109" i="13"/>
  <c r="AM110" i="13" s="1"/>
  <c r="Q108" i="1"/>
  <c r="AN109" i="1" s="1"/>
  <c r="O108" i="1"/>
  <c r="AL109" i="1" s="1"/>
  <c r="Q108" i="13"/>
  <c r="O108" i="13"/>
  <c r="N108" i="13"/>
  <c r="AK109" i="13" s="1"/>
  <c r="M108" i="13"/>
  <c r="AJ109" i="13" s="1"/>
  <c r="L108" i="13"/>
  <c r="K108" i="13"/>
  <c r="AH109" i="13" s="1"/>
  <c r="J108" i="13"/>
  <c r="AG109" i="13" s="1"/>
  <c r="I108" i="13"/>
  <c r="AF109" i="13" s="1"/>
  <c r="H108" i="13"/>
  <c r="G108" i="13"/>
  <c r="AD109" i="13" s="1"/>
  <c r="F108" i="13"/>
  <c r="E108" i="13"/>
  <c r="D108" i="13"/>
  <c r="C108" i="13"/>
  <c r="B108" i="13"/>
  <c r="Y109" i="13" s="1"/>
  <c r="AB136" i="17" s="1"/>
  <c r="AG108" i="19" s="1"/>
  <c r="A108" i="13"/>
  <c r="Q108" i="12"/>
  <c r="AN109" i="12" s="1"/>
  <c r="P108" i="12"/>
  <c r="AM109" i="12" s="1"/>
  <c r="O108" i="12"/>
  <c r="AL109" i="12" s="1"/>
  <c r="N108" i="12"/>
  <c r="AK109" i="12" s="1"/>
  <c r="M108" i="12"/>
  <c r="L108" i="12"/>
  <c r="K108" i="12"/>
  <c r="AH109" i="12" s="1"/>
  <c r="J108" i="12"/>
  <c r="I108" i="12"/>
  <c r="AF109" i="12" s="1"/>
  <c r="H108" i="12"/>
  <c r="G108" i="12"/>
  <c r="F108" i="12"/>
  <c r="E108" i="12"/>
  <c r="D108" i="12"/>
  <c r="AA109" i="12" s="1"/>
  <c r="C108" i="12"/>
  <c r="B108" i="12"/>
  <c r="Y109" i="12" s="1"/>
  <c r="AB136" i="16" s="1"/>
  <c r="AB108" i="19" s="1"/>
  <c r="A108" i="12"/>
  <c r="Q108" i="11"/>
  <c r="O108" i="11"/>
  <c r="AL109" i="11" s="1"/>
  <c r="N108" i="11"/>
  <c r="M108" i="11"/>
  <c r="AJ109" i="11" s="1"/>
  <c r="L108" i="11"/>
  <c r="AI109" i="11" s="1"/>
  <c r="K108" i="11"/>
  <c r="AH109" i="11" s="1"/>
  <c r="J108" i="11"/>
  <c r="AG109" i="11" s="1"/>
  <c r="I108" i="11"/>
  <c r="H108" i="11"/>
  <c r="AE109" i="11" s="1"/>
  <c r="G108" i="11"/>
  <c r="F108" i="11"/>
  <c r="E108" i="11"/>
  <c r="D108" i="11"/>
  <c r="AA109" i="11" s="1"/>
  <c r="C108" i="11"/>
  <c r="Z109" i="11" s="1"/>
  <c r="B108" i="11"/>
  <c r="Y109" i="11" s="1"/>
  <c r="AB136" i="15" s="1"/>
  <c r="W108" i="19" s="1"/>
  <c r="A108" i="11"/>
  <c r="Q108" i="10"/>
  <c r="O108" i="10"/>
  <c r="N108" i="10"/>
  <c r="AK109" i="10" s="1"/>
  <c r="M108" i="10"/>
  <c r="AJ109" i="10" s="1"/>
  <c r="L108" i="10"/>
  <c r="AI109" i="10" s="1"/>
  <c r="K108" i="10"/>
  <c r="AH109" i="10" s="1"/>
  <c r="J108" i="10"/>
  <c r="AG109" i="10" s="1"/>
  <c r="I108" i="10"/>
  <c r="H108" i="10"/>
  <c r="G108" i="10"/>
  <c r="AD109" i="10" s="1"/>
  <c r="F108" i="10"/>
  <c r="AC109" i="10" s="1"/>
  <c r="E108" i="10"/>
  <c r="AB109" i="10" s="1"/>
  <c r="D108" i="10"/>
  <c r="C108" i="10"/>
  <c r="Z109" i="10" s="1"/>
  <c r="B108" i="10"/>
  <c r="A108" i="10"/>
  <c r="Q108" i="8"/>
  <c r="AN109" i="8" s="1"/>
  <c r="O108" i="8"/>
  <c r="AL109" i="8" s="1"/>
  <c r="N108" i="8"/>
  <c r="AK109" i="8" s="1"/>
  <c r="M108" i="8"/>
  <c r="L108" i="8"/>
  <c r="AI109" i="8" s="1"/>
  <c r="K108" i="8"/>
  <c r="J108" i="8"/>
  <c r="AG109" i="8" s="1"/>
  <c r="I108" i="8"/>
  <c r="H108" i="8"/>
  <c r="G108" i="8"/>
  <c r="F108" i="8"/>
  <c r="E108" i="8"/>
  <c r="AB109" i="8" s="1"/>
  <c r="D108" i="8"/>
  <c r="C108" i="8"/>
  <c r="B108" i="8"/>
  <c r="A108" i="8"/>
  <c r="Q108" i="6"/>
  <c r="AN109" i="6" s="1"/>
  <c r="O108" i="6"/>
  <c r="AL109" i="6" s="1"/>
  <c r="N108" i="6"/>
  <c r="M108" i="6"/>
  <c r="AJ109" i="6" s="1"/>
  <c r="L108" i="6"/>
  <c r="K108" i="6"/>
  <c r="J108" i="6"/>
  <c r="I108" i="6"/>
  <c r="AF109" i="6" s="1"/>
  <c r="H108" i="6"/>
  <c r="AE109" i="6" s="1"/>
  <c r="G108" i="6"/>
  <c r="AD109" i="6" s="1"/>
  <c r="F108" i="6"/>
  <c r="AC109" i="6" s="1"/>
  <c r="E108" i="6"/>
  <c r="D108" i="6"/>
  <c r="AA109" i="6" s="1"/>
  <c r="C108" i="6"/>
  <c r="B108" i="6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Q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A107" i="12"/>
  <c r="Q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Q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Q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107" i="8"/>
  <c r="Q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H121" i="32" a="1"/>
  <c r="H21" i="29" a="1"/>
  <c r="H122" i="32" a="1"/>
  <c r="E21" i="29" a="1"/>
  <c r="D123" i="32" a="1"/>
  <c r="F123" i="32" a="1"/>
  <c r="E123" i="32" a="1"/>
  <c r="G21" i="29" a="1"/>
  <c r="G123" i="32" a="1"/>
  <c r="F21" i="29" a="1"/>
  <c r="D21" i="29" a="1"/>
  <c r="I123" i="32" a="1"/>
  <c r="J121" i="32" a="1"/>
  <c r="C21" i="29" a="1"/>
  <c r="AE109" i="19" l="1"/>
  <c r="AR109" i="19" s="1"/>
  <c r="U109" i="19"/>
  <c r="AP109" i="19" s="1"/>
  <c r="P109" i="19"/>
  <c r="AO109" i="19" s="1"/>
  <c r="K109" i="19"/>
  <c r="AN109" i="19" s="1"/>
  <c r="Z109" i="19"/>
  <c r="AQ109" i="19" s="1"/>
  <c r="AJ109" i="19"/>
  <c r="AS109" i="19" s="1"/>
  <c r="CA109" i="6"/>
  <c r="AQ137" i="15"/>
  <c r="CF110" i="12"/>
  <c r="BU109" i="10"/>
  <c r="CC109" i="12"/>
  <c r="CF110" i="13"/>
  <c r="CF110" i="6"/>
  <c r="BV109" i="6"/>
  <c r="BV109" i="11"/>
  <c r="BV109" i="12"/>
  <c r="AQ137" i="4"/>
  <c r="AQ137" i="16"/>
  <c r="CF110" i="10"/>
  <c r="CF110" i="8"/>
  <c r="AQ137" i="5"/>
  <c r="BW109" i="8"/>
  <c r="AQ137" i="14"/>
  <c r="BT109" i="6"/>
  <c r="BT109" i="12"/>
  <c r="BX109" i="12"/>
  <c r="AQ137" i="17"/>
  <c r="CF110" i="11"/>
  <c r="BY109" i="12"/>
  <c r="CA109" i="8"/>
  <c r="BU109" i="13"/>
  <c r="BX109" i="13"/>
  <c r="CE109" i="13"/>
  <c r="CB109" i="13"/>
  <c r="CE109" i="11"/>
  <c r="BT109" i="13"/>
  <c r="BX109" i="8"/>
  <c r="AL108" i="10"/>
  <c r="CC109" i="11"/>
  <c r="AN108" i="11"/>
  <c r="AL108" i="13"/>
  <c r="BU109" i="12"/>
  <c r="BY109" i="11"/>
  <c r="Y108" i="10"/>
  <c r="AB135" i="14" s="1"/>
  <c r="R107" i="19" s="1"/>
  <c r="CB109" i="12"/>
  <c r="D123" i="32"/>
  <c r="H21" i="29"/>
  <c r="AD11" i="33" s="1"/>
  <c r="F21" i="29"/>
  <c r="AD9" i="33" s="1"/>
  <c r="H121" i="32"/>
  <c r="C21" i="29"/>
  <c r="AD6" i="33" s="1"/>
  <c r="H122" i="32"/>
  <c r="D21" i="29"/>
  <c r="AD7" i="33" s="1"/>
  <c r="G21" i="29"/>
  <c r="AD10" i="33" s="1"/>
  <c r="E21" i="29"/>
  <c r="AD8" i="33" s="1"/>
  <c r="E123" i="32"/>
  <c r="J121" i="32"/>
  <c r="I123" i="32"/>
  <c r="V109" i="26" s="1"/>
  <c r="X110" i="33" s="1"/>
  <c r="G123" i="32"/>
  <c r="F123" i="32"/>
  <c r="AI108" i="13"/>
  <c r="CC108" i="13"/>
  <c r="BU109" i="6"/>
  <c r="CE109" i="10"/>
  <c r="E108" i="35"/>
  <c r="AA109" i="35" s="1"/>
  <c r="O108" i="35"/>
  <c r="AK109" i="35" s="1"/>
  <c r="BT109" i="10"/>
  <c r="S107" i="6"/>
  <c r="R107" i="6"/>
  <c r="BS107" i="10"/>
  <c r="D134" i="14"/>
  <c r="AS134" i="14" s="1"/>
  <c r="P107" i="11"/>
  <c r="U107" i="1"/>
  <c r="T107" i="1"/>
  <c r="W107" i="1"/>
  <c r="Y108" i="6"/>
  <c r="AB135" i="4" s="1"/>
  <c r="H107" i="19" s="1"/>
  <c r="AG108" i="6"/>
  <c r="CA108" i="6"/>
  <c r="BS108" i="8"/>
  <c r="D135" i="5"/>
  <c r="AS135" i="5" s="1"/>
  <c r="AF109" i="8"/>
  <c r="AF108" i="8"/>
  <c r="BZ108" i="8"/>
  <c r="AN108" i="8"/>
  <c r="AE108" i="10"/>
  <c r="BY108" i="10"/>
  <c r="P108" i="10"/>
  <c r="AM109" i="10" s="1"/>
  <c r="AD108" i="11"/>
  <c r="BX108" i="11"/>
  <c r="AL108" i="11"/>
  <c r="AC108" i="12"/>
  <c r="BW108" i="12"/>
  <c r="AK108" i="12"/>
  <c r="CE108" i="12"/>
  <c r="AB108" i="13"/>
  <c r="W108" i="13"/>
  <c r="AT109" i="13" s="1"/>
  <c r="T108" i="13"/>
  <c r="AQ109" i="13" s="1"/>
  <c r="U108" i="13"/>
  <c r="AR109" i="13" s="1"/>
  <c r="BV108" i="13"/>
  <c r="AJ108" i="13"/>
  <c r="CD108" i="13"/>
  <c r="D108" i="1"/>
  <c r="L108" i="1"/>
  <c r="F108" i="35"/>
  <c r="AB109" i="35" s="1"/>
  <c r="BW109" i="12"/>
  <c r="BY109" i="10"/>
  <c r="AG109" i="6"/>
  <c r="AL109" i="10"/>
  <c r="AT136" i="17"/>
  <c r="O136" i="17" a="1"/>
  <c r="O136" i="17" s="1"/>
  <c r="AA137" i="17" s="1"/>
  <c r="G110" i="23" s="1"/>
  <c r="H108" i="22"/>
  <c r="P109" i="22" s="1"/>
  <c r="BV109" i="10"/>
  <c r="BX109" i="6"/>
  <c r="AU136" i="15"/>
  <c r="AN108" i="6"/>
  <c r="AJ108" i="12"/>
  <c r="CD108" i="12"/>
  <c r="C108" i="35"/>
  <c r="Y109" i="35" s="1"/>
  <c r="A108" i="35"/>
  <c r="A109" i="23"/>
  <c r="A109" i="26"/>
  <c r="B108" i="20"/>
  <c r="AL108" i="20" s="1"/>
  <c r="AX108" i="20" s="1"/>
  <c r="C123" i="32"/>
  <c r="AC123" i="32" s="1"/>
  <c r="B108" i="22"/>
  <c r="B108" i="19"/>
  <c r="AL108" i="19" s="1"/>
  <c r="AY108" i="19" s="1"/>
  <c r="B109" i="18"/>
  <c r="O136" i="15" a="1"/>
  <c r="O136" i="15" s="1"/>
  <c r="AA137" i="15" s="1"/>
  <c r="E110" i="23" s="1"/>
  <c r="F108" i="22"/>
  <c r="N109" i="22" s="1"/>
  <c r="AT136" i="15"/>
  <c r="R107" i="8"/>
  <c r="S107" i="8"/>
  <c r="BS107" i="11"/>
  <c r="D134" i="15"/>
  <c r="AS134" i="15" s="1"/>
  <c r="Q106" i="35"/>
  <c r="Z108" i="6"/>
  <c r="S108" i="6"/>
  <c r="AP109" i="6" s="1"/>
  <c r="BT108" i="6"/>
  <c r="R108" i="6"/>
  <c r="Z136" i="4"/>
  <c r="J108" i="19" s="1"/>
  <c r="X136" i="4"/>
  <c r="S136" i="4"/>
  <c r="W136" i="4"/>
  <c r="T136" i="4"/>
  <c r="U136" i="4"/>
  <c r="R136" i="4"/>
  <c r="Y136" i="4"/>
  <c r="V136" i="4"/>
  <c r="AH108" i="6"/>
  <c r="CB108" i="6"/>
  <c r="Y108" i="8"/>
  <c r="AB135" i="5" s="1"/>
  <c r="M107" i="19" s="1"/>
  <c r="AG108" i="8"/>
  <c r="CA108" i="8"/>
  <c r="BS108" i="10"/>
  <c r="D135" i="14"/>
  <c r="AS135" i="14" s="1"/>
  <c r="AF108" i="10"/>
  <c r="BZ108" i="10"/>
  <c r="AN108" i="10"/>
  <c r="AE108" i="11"/>
  <c r="BY108" i="11"/>
  <c r="P108" i="11"/>
  <c r="AM109" i="11" s="1"/>
  <c r="AD108" i="12"/>
  <c r="BX108" i="12"/>
  <c r="AL108" i="12"/>
  <c r="AC108" i="13"/>
  <c r="BW108" i="13"/>
  <c r="AK108" i="13"/>
  <c r="CE108" i="13"/>
  <c r="E108" i="1"/>
  <c r="M108" i="1"/>
  <c r="CA109" i="10"/>
  <c r="AT136" i="4"/>
  <c r="AA137" i="4"/>
  <c r="B110" i="23" s="1"/>
  <c r="C108" i="22"/>
  <c r="K109" i="22" s="1"/>
  <c r="AC109" i="12"/>
  <c r="AE109" i="10"/>
  <c r="Y109" i="6"/>
  <c r="AB136" i="4" s="1"/>
  <c r="H108" i="19" s="1"/>
  <c r="BV109" i="13"/>
  <c r="BX109" i="10"/>
  <c r="BZ109" i="6"/>
  <c r="CC109" i="13"/>
  <c r="CD109" i="11"/>
  <c r="BW109" i="10"/>
  <c r="BY109" i="6"/>
  <c r="AU136" i="16"/>
  <c r="BU109" i="11"/>
  <c r="CA109" i="13"/>
  <c r="CB109" i="11"/>
  <c r="CC109" i="10"/>
  <c r="P107" i="8"/>
  <c r="BS107" i="8"/>
  <c r="D134" i="5"/>
  <c r="AS134" i="5" s="1"/>
  <c r="P107" i="10"/>
  <c r="AC109" i="11"/>
  <c r="AC108" i="11"/>
  <c r="BW108" i="11"/>
  <c r="K108" i="1"/>
  <c r="T107" i="6"/>
  <c r="W107" i="6"/>
  <c r="U107" i="6"/>
  <c r="S107" i="10"/>
  <c r="R107" i="10"/>
  <c r="BS107" i="12"/>
  <c r="D134" i="16"/>
  <c r="AS134" i="16" s="1"/>
  <c r="P107" i="13"/>
  <c r="AH108" i="8"/>
  <c r="CB108" i="8"/>
  <c r="BS108" i="11"/>
  <c r="D135" i="15"/>
  <c r="AS135" i="15" s="1"/>
  <c r="AF108" i="11"/>
  <c r="BZ108" i="11"/>
  <c r="AE108" i="12"/>
  <c r="BY108" i="12"/>
  <c r="Q107" i="35"/>
  <c r="AM108" i="12"/>
  <c r="AD108" i="13"/>
  <c r="BX108" i="13"/>
  <c r="F108" i="1"/>
  <c r="N108" i="1"/>
  <c r="AE109" i="12"/>
  <c r="O136" i="5" a="1"/>
  <c r="O136" i="5" s="1"/>
  <c r="AA137" i="5" s="1"/>
  <c r="C110" i="23" s="1"/>
  <c r="AT136" i="5"/>
  <c r="D108" i="22"/>
  <c r="L109" i="22" s="1"/>
  <c r="I108" i="35"/>
  <c r="AE109" i="35" s="1"/>
  <c r="AN109" i="10"/>
  <c r="Y109" i="8"/>
  <c r="AB136" i="5" s="1"/>
  <c r="M108" i="19" s="1"/>
  <c r="Z109" i="6"/>
  <c r="AI109" i="13"/>
  <c r="G108" i="22"/>
  <c r="O109" i="22" s="1"/>
  <c r="AT136" i="16"/>
  <c r="O136" i="16" a="1"/>
  <c r="O136" i="16" s="1"/>
  <c r="AA137" i="16" s="1"/>
  <c r="F110" i="23" s="1"/>
  <c r="CE109" i="8"/>
  <c r="BV109" i="8"/>
  <c r="BZ109" i="12"/>
  <c r="CB109" i="10"/>
  <c r="O136" i="14" a="1"/>
  <c r="O136" i="14" s="1"/>
  <c r="AA137" i="14" s="1"/>
  <c r="D110" i="23" s="1"/>
  <c r="AT136" i="14"/>
  <c r="E108" i="22"/>
  <c r="M109" i="22" s="1"/>
  <c r="CC109" i="8"/>
  <c r="AF108" i="6"/>
  <c r="BZ108" i="6"/>
  <c r="P108" i="8"/>
  <c r="AM109" i="8" s="1"/>
  <c r="AB108" i="12"/>
  <c r="W108" i="12"/>
  <c r="U108" i="12"/>
  <c r="BV108" i="12"/>
  <c r="T108" i="12"/>
  <c r="AA108" i="6"/>
  <c r="BU108" i="6"/>
  <c r="Z108" i="8"/>
  <c r="BT108" i="8"/>
  <c r="S108" i="8"/>
  <c r="R108" i="8"/>
  <c r="AO109" i="8" s="1"/>
  <c r="U136" i="5"/>
  <c r="T136" i="5"/>
  <c r="Q136" i="5"/>
  <c r="AG108" i="10"/>
  <c r="CA108" i="10"/>
  <c r="R107" i="11"/>
  <c r="S107" i="11"/>
  <c r="AB108" i="6"/>
  <c r="T108" i="6"/>
  <c r="AQ109" i="6" s="1"/>
  <c r="W108" i="6"/>
  <c r="U108" i="6"/>
  <c r="BV108" i="6"/>
  <c r="Z108" i="10"/>
  <c r="BT108" i="10"/>
  <c r="S108" i="10"/>
  <c r="AP109" i="10" s="1"/>
  <c r="R108" i="10"/>
  <c r="Y136" i="14"/>
  <c r="U136" i="14"/>
  <c r="X136" i="14"/>
  <c r="T136" i="14"/>
  <c r="BS108" i="12"/>
  <c r="D135" i="16"/>
  <c r="AS135" i="16" s="1"/>
  <c r="P108" i="13"/>
  <c r="AM109" i="13" s="1"/>
  <c r="BT109" i="8"/>
  <c r="BZ109" i="10"/>
  <c r="CB109" i="6"/>
  <c r="AB109" i="12"/>
  <c r="H108" i="35"/>
  <c r="AD109" i="35" s="1"/>
  <c r="CD109" i="10"/>
  <c r="AU136" i="14"/>
  <c r="AE108" i="8"/>
  <c r="BY108" i="8"/>
  <c r="AA108" i="13"/>
  <c r="BU108" i="13"/>
  <c r="BS107" i="13"/>
  <c r="D134" i="17"/>
  <c r="AS134" i="17" s="1"/>
  <c r="B106" i="35"/>
  <c r="AA108" i="8"/>
  <c r="BU108" i="8"/>
  <c r="Y108" i="11"/>
  <c r="AB135" i="15" s="1"/>
  <c r="W107" i="19" s="1"/>
  <c r="AF108" i="12"/>
  <c r="BZ108" i="12"/>
  <c r="AL108" i="1"/>
  <c r="R107" i="12"/>
  <c r="S107" i="12"/>
  <c r="A107" i="6"/>
  <c r="A107" i="1"/>
  <c r="AC108" i="6"/>
  <c r="BW108" i="6"/>
  <c r="AK108" i="6"/>
  <c r="CE108" i="6"/>
  <c r="AB108" i="8"/>
  <c r="T108" i="8"/>
  <c r="AQ109" i="8" s="1"/>
  <c r="BV108" i="8"/>
  <c r="U108" i="8"/>
  <c r="W108" i="8"/>
  <c r="CD108" i="8"/>
  <c r="AA108" i="10"/>
  <c r="BU108" i="10"/>
  <c r="AI108" i="10"/>
  <c r="CC108" i="10"/>
  <c r="Z108" i="11"/>
  <c r="BT108" i="11"/>
  <c r="S108" i="11"/>
  <c r="R108" i="11"/>
  <c r="AO109" i="11" s="1"/>
  <c r="Q136" i="15"/>
  <c r="X136" i="15"/>
  <c r="T136" i="15"/>
  <c r="V136" i="15"/>
  <c r="U136" i="15"/>
  <c r="Y136" i="15"/>
  <c r="AH108" i="11"/>
  <c r="CB108" i="11"/>
  <c r="Y108" i="12"/>
  <c r="AB135" i="16" s="1"/>
  <c r="AB107" i="19" s="1"/>
  <c r="AG108" i="12"/>
  <c r="CA108" i="12"/>
  <c r="BS108" i="13"/>
  <c r="D135" i="17"/>
  <c r="AS135" i="17" s="1"/>
  <c r="AF108" i="13"/>
  <c r="BZ108" i="13"/>
  <c r="AN108" i="13"/>
  <c r="H108" i="1"/>
  <c r="P108" i="1"/>
  <c r="T108" i="35"/>
  <c r="AP109" i="35" s="1"/>
  <c r="AN109" i="11"/>
  <c r="Y109" i="10"/>
  <c r="AB136" i="14" s="1"/>
  <c r="R108" i="19" s="1"/>
  <c r="Z109" i="8"/>
  <c r="AD109" i="12"/>
  <c r="AF109" i="10"/>
  <c r="AH109" i="6"/>
  <c r="BW109" i="13"/>
  <c r="BX109" i="11"/>
  <c r="BZ109" i="8"/>
  <c r="AB109" i="13"/>
  <c r="AA109" i="13"/>
  <c r="AU136" i="17"/>
  <c r="U108" i="35"/>
  <c r="AQ109" i="35" s="1"/>
  <c r="AA109" i="10"/>
  <c r="CE109" i="6"/>
  <c r="BU109" i="8"/>
  <c r="AB109" i="6"/>
  <c r="U107" i="13"/>
  <c r="T107" i="13"/>
  <c r="W107" i="13"/>
  <c r="AD108" i="10"/>
  <c r="BX108" i="10"/>
  <c r="AK108" i="11"/>
  <c r="CE108" i="11"/>
  <c r="C108" i="1"/>
  <c r="AI108" i="6"/>
  <c r="CC108" i="6"/>
  <c r="T107" i="8"/>
  <c r="W107" i="8"/>
  <c r="U107" i="8"/>
  <c r="AJ108" i="8"/>
  <c r="AJ108" i="6"/>
  <c r="CD108" i="6"/>
  <c r="AI108" i="8"/>
  <c r="CC108" i="8"/>
  <c r="AH108" i="10"/>
  <c r="CB108" i="10"/>
  <c r="AG108" i="11"/>
  <c r="CA108" i="11"/>
  <c r="AN108" i="12"/>
  <c r="AE109" i="13"/>
  <c r="AE108" i="13"/>
  <c r="BY108" i="13"/>
  <c r="G108" i="1"/>
  <c r="T107" i="10"/>
  <c r="U107" i="10"/>
  <c r="W107" i="10"/>
  <c r="P107" i="6"/>
  <c r="U107" i="11"/>
  <c r="W107" i="11"/>
  <c r="T107" i="11"/>
  <c r="S107" i="13"/>
  <c r="R107" i="13"/>
  <c r="AD108" i="6"/>
  <c r="BX108" i="6"/>
  <c r="AL108" i="6"/>
  <c r="AC108" i="8"/>
  <c r="BW108" i="8"/>
  <c r="AK108" i="8"/>
  <c r="CE108" i="8"/>
  <c r="AB108" i="10"/>
  <c r="BV108" i="10"/>
  <c r="T108" i="10"/>
  <c r="U108" i="10"/>
  <c r="W108" i="10"/>
  <c r="AT109" i="10" s="1"/>
  <c r="AJ108" i="10"/>
  <c r="CD108" i="10"/>
  <c r="AA108" i="11"/>
  <c r="BU108" i="11"/>
  <c r="AI108" i="11"/>
  <c r="CC108" i="11"/>
  <c r="Z108" i="12"/>
  <c r="BT108" i="12"/>
  <c r="S108" i="12"/>
  <c r="AP109" i="12" s="1"/>
  <c r="R108" i="12"/>
  <c r="Y136" i="16"/>
  <c r="X136" i="16"/>
  <c r="R136" i="16"/>
  <c r="U136" i="16"/>
  <c r="W136" i="16"/>
  <c r="T136" i="16"/>
  <c r="AH108" i="12"/>
  <c r="CB108" i="12"/>
  <c r="Y108" i="13"/>
  <c r="AB135" i="17" s="1"/>
  <c r="AG107" i="19" s="1"/>
  <c r="AG108" i="13"/>
  <c r="CA108" i="13"/>
  <c r="A108" i="1"/>
  <c r="A108" i="6"/>
  <c r="I108" i="1"/>
  <c r="AN108" i="1"/>
  <c r="BZ109" i="11"/>
  <c r="CB109" i="8"/>
  <c r="AU136" i="5"/>
  <c r="CC109" i="6"/>
  <c r="N108" i="35"/>
  <c r="AJ109" i="35" s="1"/>
  <c r="AU136" i="4"/>
  <c r="AC109" i="13"/>
  <c r="AD109" i="11"/>
  <c r="CD109" i="12"/>
  <c r="AK109" i="11"/>
  <c r="BY109" i="8"/>
  <c r="R108" i="35"/>
  <c r="AN109" i="35" s="1"/>
  <c r="AC109" i="8"/>
  <c r="CA109" i="12"/>
  <c r="CD109" i="8"/>
  <c r="AK109" i="6"/>
  <c r="AN109" i="13"/>
  <c r="S136" i="14"/>
  <c r="AA109" i="8"/>
  <c r="T107" i="12"/>
  <c r="W107" i="12"/>
  <c r="U107" i="12"/>
  <c r="R107" i="1"/>
  <c r="S107" i="1"/>
  <c r="AE108" i="6"/>
  <c r="BY108" i="6"/>
  <c r="P108" i="6"/>
  <c r="AM109" i="6" s="1"/>
  <c r="AD108" i="8"/>
  <c r="BX108" i="8"/>
  <c r="AL108" i="8"/>
  <c r="AC108" i="10"/>
  <c r="BW108" i="10"/>
  <c r="AK108" i="10"/>
  <c r="CE108" i="10"/>
  <c r="AB109" i="11"/>
  <c r="AB108" i="11"/>
  <c r="U108" i="11"/>
  <c r="AR109" i="11" s="1"/>
  <c r="BV108" i="11"/>
  <c r="T108" i="11"/>
  <c r="W108" i="11"/>
  <c r="AJ108" i="11"/>
  <c r="CD108" i="11"/>
  <c r="AA108" i="12"/>
  <c r="BU108" i="12"/>
  <c r="AI108" i="12"/>
  <c r="CC108" i="12"/>
  <c r="Z108" i="13"/>
  <c r="R108" i="13"/>
  <c r="S108" i="13"/>
  <c r="AP109" i="13" s="1"/>
  <c r="BT108" i="13"/>
  <c r="T136" i="17"/>
  <c r="R136" i="17"/>
  <c r="Z136" i="17"/>
  <c r="AI108" i="19" s="1"/>
  <c r="Y136" i="17"/>
  <c r="AH108" i="13"/>
  <c r="CB108" i="13"/>
  <c r="B108" i="1"/>
  <c r="J108" i="1"/>
  <c r="BY109" i="13"/>
  <c r="AF109" i="11"/>
  <c r="AH109" i="8"/>
  <c r="S136" i="5"/>
  <c r="AI109" i="6"/>
  <c r="AL109" i="13"/>
  <c r="CE109" i="12"/>
  <c r="K108" i="35"/>
  <c r="AG109" i="35" s="1"/>
  <c r="CD109" i="13"/>
  <c r="AJ109" i="12"/>
  <c r="BW109" i="11"/>
  <c r="AE109" i="8"/>
  <c r="AI109" i="12"/>
  <c r="AD109" i="8"/>
  <c r="Z109" i="13"/>
  <c r="Z109" i="12"/>
  <c r="D136" i="4"/>
  <c r="AS136" i="4" s="1"/>
  <c r="BS109" i="6"/>
  <c r="AG109" i="12"/>
  <c r="BT109" i="11"/>
  <c r="AJ109" i="8"/>
  <c r="BW109" i="6"/>
  <c r="BZ109" i="13"/>
  <c r="CA109" i="11"/>
  <c r="L108" i="35"/>
  <c r="AH109" i="35" s="1"/>
  <c r="CD109" i="6"/>
  <c r="Q106" i="1"/>
  <c r="O106" i="1"/>
  <c r="Q106" i="13"/>
  <c r="O106" i="13"/>
  <c r="N106" i="13"/>
  <c r="AK107" i="13" s="1"/>
  <c r="M106" i="13"/>
  <c r="L106" i="13"/>
  <c r="K106" i="13"/>
  <c r="J106" i="13"/>
  <c r="AG107" i="13" s="1"/>
  <c r="I106" i="13"/>
  <c r="H106" i="13"/>
  <c r="G106" i="13"/>
  <c r="AD107" i="13" s="1"/>
  <c r="F106" i="13"/>
  <c r="AC107" i="13" s="1"/>
  <c r="E106" i="13"/>
  <c r="AB107" i="13" s="1"/>
  <c r="D106" i="13"/>
  <c r="AA107" i="13" s="1"/>
  <c r="C106" i="13"/>
  <c r="B106" i="13"/>
  <c r="A106" i="13"/>
  <c r="Q106" i="12"/>
  <c r="P106" i="12"/>
  <c r="AM107" i="12" s="1"/>
  <c r="O106" i="12"/>
  <c r="N106" i="12"/>
  <c r="AK107" i="12" s="1"/>
  <c r="M106" i="12"/>
  <c r="AJ107" i="12" s="1"/>
  <c r="L106" i="12"/>
  <c r="K106" i="12"/>
  <c r="J106" i="12"/>
  <c r="I106" i="12"/>
  <c r="H106" i="12"/>
  <c r="AE107" i="12" s="1"/>
  <c r="G106" i="12"/>
  <c r="AD107" i="12" s="1"/>
  <c r="F106" i="12"/>
  <c r="E106" i="12"/>
  <c r="AB107" i="12" s="1"/>
  <c r="D106" i="12"/>
  <c r="C106" i="12"/>
  <c r="B106" i="12"/>
  <c r="A106" i="12"/>
  <c r="Q106" i="11"/>
  <c r="P106" i="11"/>
  <c r="O106" i="11"/>
  <c r="AL107" i="11" s="1"/>
  <c r="N106" i="11"/>
  <c r="AK107" i="11" s="1"/>
  <c r="M106" i="11"/>
  <c r="L106" i="11"/>
  <c r="K106" i="11"/>
  <c r="AH107" i="11" s="1"/>
  <c r="J106" i="11"/>
  <c r="I106" i="11"/>
  <c r="AF107" i="11" s="1"/>
  <c r="H106" i="11"/>
  <c r="AE107" i="11" s="1"/>
  <c r="G106" i="11"/>
  <c r="F106" i="11"/>
  <c r="E106" i="11"/>
  <c r="AB107" i="11" s="1"/>
  <c r="D106" i="11"/>
  <c r="C106" i="11"/>
  <c r="Z107" i="11" s="1"/>
  <c r="B106" i="11"/>
  <c r="A106" i="11"/>
  <c r="Q106" i="10"/>
  <c r="AN107" i="10" s="1"/>
  <c r="O106" i="10"/>
  <c r="N106" i="10"/>
  <c r="AK107" i="10" s="1"/>
  <c r="M106" i="10"/>
  <c r="L106" i="10"/>
  <c r="AI107" i="10" s="1"/>
  <c r="K106" i="10"/>
  <c r="J106" i="10"/>
  <c r="AG107" i="10" s="1"/>
  <c r="I106" i="10"/>
  <c r="AF107" i="10" s="1"/>
  <c r="H106" i="10"/>
  <c r="AE107" i="10" s="1"/>
  <c r="G106" i="10"/>
  <c r="F106" i="10"/>
  <c r="E106" i="10"/>
  <c r="AB107" i="10" s="1"/>
  <c r="D106" i="10"/>
  <c r="AA107" i="10" s="1"/>
  <c r="C106" i="10"/>
  <c r="B106" i="10"/>
  <c r="Y107" i="10" s="1"/>
  <c r="AB134" i="14" s="1"/>
  <c r="R106" i="19" s="1"/>
  <c r="A106" i="10"/>
  <c r="Q106" i="8"/>
  <c r="O106" i="8"/>
  <c r="N106" i="8"/>
  <c r="M106" i="8"/>
  <c r="L106" i="8"/>
  <c r="K106" i="8"/>
  <c r="AH107" i="8" s="1"/>
  <c r="J106" i="8"/>
  <c r="AG107" i="8" s="1"/>
  <c r="I106" i="8"/>
  <c r="AF107" i="8" s="1"/>
  <c r="H106" i="8"/>
  <c r="AE107" i="8" s="1"/>
  <c r="G106" i="8"/>
  <c r="F106" i="8"/>
  <c r="AC107" i="8" s="1"/>
  <c r="E106" i="8"/>
  <c r="AB107" i="8" s="1"/>
  <c r="D106" i="8"/>
  <c r="C106" i="8"/>
  <c r="Z107" i="8" s="1"/>
  <c r="B106" i="8"/>
  <c r="Y107" i="8" s="1"/>
  <c r="AB134" i="5" s="1"/>
  <c r="M106" i="19" s="1"/>
  <c r="A106" i="8"/>
  <c r="Q106" i="6"/>
  <c r="AN107" i="6" s="1"/>
  <c r="O106" i="6"/>
  <c r="N106" i="6"/>
  <c r="M106" i="6"/>
  <c r="L106" i="6"/>
  <c r="AI107" i="6" s="1"/>
  <c r="K106" i="6"/>
  <c r="AH107" i="6" s="1"/>
  <c r="J106" i="6"/>
  <c r="AG107" i="6" s="1"/>
  <c r="I106" i="6"/>
  <c r="AF107" i="6" s="1"/>
  <c r="H106" i="6"/>
  <c r="G106" i="6"/>
  <c r="F106" i="6"/>
  <c r="E106" i="6"/>
  <c r="D106" i="6"/>
  <c r="AA107" i="6" s="1"/>
  <c r="C106" i="6"/>
  <c r="Z107" i="6" s="1"/>
  <c r="B106" i="6"/>
  <c r="Y107" i="6" s="1"/>
  <c r="AB134" i="4" s="1"/>
  <c r="H106" i="19" s="1"/>
  <c r="Q105" i="1"/>
  <c r="BK117" i="1" s="1"/>
  <c r="P105" i="1"/>
  <c r="BJ117" i="1" s="1"/>
  <c r="O105" i="1"/>
  <c r="BI117" i="1" s="1"/>
  <c r="N105" i="1"/>
  <c r="BH117" i="1" s="1"/>
  <c r="M105" i="1"/>
  <c r="BG117" i="1" s="1"/>
  <c r="L105" i="1"/>
  <c r="BF117" i="1" s="1"/>
  <c r="K105" i="1"/>
  <c r="BE117" i="1" s="1"/>
  <c r="J105" i="1"/>
  <c r="BD117" i="1" s="1"/>
  <c r="I105" i="1"/>
  <c r="BC117" i="1" s="1"/>
  <c r="H105" i="1"/>
  <c r="BB117" i="1" s="1"/>
  <c r="G105" i="1"/>
  <c r="BA117" i="1" s="1"/>
  <c r="F105" i="1"/>
  <c r="AZ117" i="1" s="1"/>
  <c r="E105" i="1"/>
  <c r="AY117" i="1" s="1"/>
  <c r="D105" i="1"/>
  <c r="AX117" i="1" s="1"/>
  <c r="C105" i="1"/>
  <c r="AW117" i="1" s="1"/>
  <c r="B105" i="1"/>
  <c r="AV117" i="1" s="1"/>
  <c r="Q105" i="13"/>
  <c r="BK117" i="13" s="1"/>
  <c r="O105" i="13"/>
  <c r="BI117" i="13" s="1"/>
  <c r="N105" i="13"/>
  <c r="BH117" i="13" s="1"/>
  <c r="M105" i="13"/>
  <c r="BG117" i="13" s="1"/>
  <c r="L105" i="13"/>
  <c r="BF117" i="13" s="1"/>
  <c r="K105" i="13"/>
  <c r="BE117" i="13" s="1"/>
  <c r="J105" i="13"/>
  <c r="BD117" i="13" s="1"/>
  <c r="I105" i="13"/>
  <c r="BC117" i="13" s="1"/>
  <c r="H105" i="13"/>
  <c r="BB117" i="13" s="1"/>
  <c r="G105" i="13"/>
  <c r="BA117" i="13" s="1"/>
  <c r="F105" i="13"/>
  <c r="AZ117" i="13" s="1"/>
  <c r="E105" i="13"/>
  <c r="AY117" i="13" s="1"/>
  <c r="D105" i="13"/>
  <c r="AX117" i="13" s="1"/>
  <c r="C105" i="13"/>
  <c r="AW117" i="13" s="1"/>
  <c r="B105" i="13"/>
  <c r="AV117" i="13" s="1"/>
  <c r="AO144" i="17" s="1"/>
  <c r="A105" i="13"/>
  <c r="Q105" i="12"/>
  <c r="BK117" i="12" s="1"/>
  <c r="O105" i="12"/>
  <c r="BI117" i="12" s="1"/>
  <c r="N105" i="12"/>
  <c r="BH117" i="12" s="1"/>
  <c r="M105" i="12"/>
  <c r="BG117" i="12" s="1"/>
  <c r="L105" i="12"/>
  <c r="BF117" i="12" s="1"/>
  <c r="K105" i="12"/>
  <c r="BE117" i="12" s="1"/>
  <c r="J105" i="12"/>
  <c r="BD117" i="12" s="1"/>
  <c r="I105" i="12"/>
  <c r="BC117" i="12" s="1"/>
  <c r="H105" i="12"/>
  <c r="BB117" i="12" s="1"/>
  <c r="G105" i="12"/>
  <c r="BA117" i="12" s="1"/>
  <c r="F105" i="12"/>
  <c r="AZ117" i="12" s="1"/>
  <c r="E105" i="12"/>
  <c r="AY117" i="12" s="1"/>
  <c r="D105" i="12"/>
  <c r="AX117" i="12" s="1"/>
  <c r="C105" i="12"/>
  <c r="AW117" i="12" s="1"/>
  <c r="B105" i="12"/>
  <c r="AV117" i="12" s="1"/>
  <c r="AO144" i="16" s="1"/>
  <c r="A105" i="12"/>
  <c r="A104" i="11"/>
  <c r="B104" i="11"/>
  <c r="AV116" i="11" s="1"/>
  <c r="AO143" i="15" s="1"/>
  <c r="C104" i="11"/>
  <c r="AW116" i="11" s="1"/>
  <c r="D104" i="11"/>
  <c r="AX116" i="11" s="1"/>
  <c r="E104" i="11"/>
  <c r="AY116" i="11" s="1"/>
  <c r="F104" i="11"/>
  <c r="AZ116" i="11" s="1"/>
  <c r="G104" i="11"/>
  <c r="BA116" i="11" s="1"/>
  <c r="H104" i="11"/>
  <c r="BB116" i="11" s="1"/>
  <c r="I104" i="11"/>
  <c r="BC116" i="11" s="1"/>
  <c r="J104" i="11"/>
  <c r="BD116" i="11" s="1"/>
  <c r="K104" i="11"/>
  <c r="BE116" i="11" s="1"/>
  <c r="L104" i="11"/>
  <c r="BF116" i="11" s="1"/>
  <c r="M104" i="11"/>
  <c r="BG116" i="11" s="1"/>
  <c r="N104" i="11"/>
  <c r="BH116" i="11" s="1"/>
  <c r="O104" i="11"/>
  <c r="BI116" i="11" s="1"/>
  <c r="P104" i="11"/>
  <c r="BJ116" i="11" s="1"/>
  <c r="Q104" i="11"/>
  <c r="BK116" i="11" s="1"/>
  <c r="A105" i="11"/>
  <c r="B105" i="11"/>
  <c r="AV117" i="11" s="1"/>
  <c r="AO144" i="15" s="1"/>
  <c r="C105" i="11"/>
  <c r="AW117" i="11" s="1"/>
  <c r="D105" i="11"/>
  <c r="AX117" i="11" s="1"/>
  <c r="E105" i="11"/>
  <c r="AY117" i="11" s="1"/>
  <c r="F105" i="11"/>
  <c r="AZ117" i="11" s="1"/>
  <c r="G105" i="11"/>
  <c r="BA117" i="11" s="1"/>
  <c r="H105" i="11"/>
  <c r="BB117" i="11" s="1"/>
  <c r="I105" i="11"/>
  <c r="BC117" i="11" s="1"/>
  <c r="J105" i="11"/>
  <c r="BD117" i="11" s="1"/>
  <c r="K105" i="11"/>
  <c r="BE117" i="11" s="1"/>
  <c r="L105" i="11"/>
  <c r="BF117" i="11" s="1"/>
  <c r="M105" i="11"/>
  <c r="BG117" i="11" s="1"/>
  <c r="N105" i="11"/>
  <c r="BH117" i="11" s="1"/>
  <c r="O105" i="11"/>
  <c r="BI117" i="11" s="1"/>
  <c r="Q105" i="11"/>
  <c r="A104" i="10"/>
  <c r="B104" i="10"/>
  <c r="AV116" i="10" s="1"/>
  <c r="AO143" i="14" s="1"/>
  <c r="C104" i="10"/>
  <c r="AW116" i="10" s="1"/>
  <c r="D104" i="10"/>
  <c r="AX116" i="10" s="1"/>
  <c r="E104" i="10"/>
  <c r="AY116" i="10" s="1"/>
  <c r="F104" i="10"/>
  <c r="AZ116" i="10" s="1"/>
  <c r="G104" i="10"/>
  <c r="BA116" i="10" s="1"/>
  <c r="H104" i="10"/>
  <c r="BB116" i="10" s="1"/>
  <c r="I104" i="10"/>
  <c r="BC116" i="10" s="1"/>
  <c r="J104" i="10"/>
  <c r="BD116" i="10" s="1"/>
  <c r="K104" i="10"/>
  <c r="BE116" i="10" s="1"/>
  <c r="L104" i="10"/>
  <c r="BF116" i="10" s="1"/>
  <c r="M104" i="10"/>
  <c r="BG116" i="10" s="1"/>
  <c r="N104" i="10"/>
  <c r="BH116" i="10" s="1"/>
  <c r="O104" i="10"/>
  <c r="BI116" i="10" s="1"/>
  <c r="P104" i="10"/>
  <c r="BJ116" i="10" s="1"/>
  <c r="Q104" i="10"/>
  <c r="BK116" i="10" s="1"/>
  <c r="A105" i="10"/>
  <c r="B105" i="10"/>
  <c r="AV117" i="10" s="1"/>
  <c r="AO144" i="14" s="1"/>
  <c r="C105" i="10"/>
  <c r="AW117" i="10" s="1"/>
  <c r="D105" i="10"/>
  <c r="AX117" i="10" s="1"/>
  <c r="E105" i="10"/>
  <c r="AY117" i="10" s="1"/>
  <c r="F105" i="10"/>
  <c r="AZ117" i="10" s="1"/>
  <c r="G105" i="10"/>
  <c r="BA117" i="10" s="1"/>
  <c r="H105" i="10"/>
  <c r="BB117" i="10" s="1"/>
  <c r="I105" i="10"/>
  <c r="BC117" i="10" s="1"/>
  <c r="J105" i="10"/>
  <c r="BD117" i="10" s="1"/>
  <c r="K105" i="10"/>
  <c r="BE117" i="10" s="1"/>
  <c r="L105" i="10"/>
  <c r="BF117" i="10" s="1"/>
  <c r="M105" i="10"/>
  <c r="BG117" i="10" s="1"/>
  <c r="N105" i="10"/>
  <c r="BH117" i="10" s="1"/>
  <c r="O105" i="10"/>
  <c r="BI117" i="10" s="1"/>
  <c r="Q105" i="10"/>
  <c r="BK117" i="10" s="1"/>
  <c r="Q105" i="8"/>
  <c r="BK117" i="8" s="1"/>
  <c r="O105" i="8"/>
  <c r="BI117" i="8" s="1"/>
  <c r="N105" i="8"/>
  <c r="BH117" i="8" s="1"/>
  <c r="M105" i="8"/>
  <c r="BG117" i="8" s="1"/>
  <c r="L105" i="8"/>
  <c r="BF117" i="8" s="1"/>
  <c r="K105" i="8"/>
  <c r="BE117" i="8" s="1"/>
  <c r="J105" i="8"/>
  <c r="BD117" i="8" s="1"/>
  <c r="I105" i="8"/>
  <c r="BC117" i="8" s="1"/>
  <c r="H105" i="8"/>
  <c r="BB117" i="8" s="1"/>
  <c r="G105" i="8"/>
  <c r="BA117" i="8" s="1"/>
  <c r="F105" i="8"/>
  <c r="AZ117" i="8" s="1"/>
  <c r="E105" i="8"/>
  <c r="AY117" i="8" s="1"/>
  <c r="D105" i="8"/>
  <c r="AX117" i="8" s="1"/>
  <c r="C105" i="8"/>
  <c r="AW117" i="8" s="1"/>
  <c r="B105" i="8"/>
  <c r="AV117" i="8" s="1"/>
  <c r="AO144" i="5" s="1"/>
  <c r="A105" i="8"/>
  <c r="Q105" i="6"/>
  <c r="BK117" i="6" s="1"/>
  <c r="O105" i="6"/>
  <c r="BI117" i="6" s="1"/>
  <c r="N105" i="6"/>
  <c r="BH117" i="6" s="1"/>
  <c r="M105" i="6"/>
  <c r="BG117" i="6" s="1"/>
  <c r="L105" i="6"/>
  <c r="BF117" i="6" s="1"/>
  <c r="K105" i="6"/>
  <c r="BE117" i="6" s="1"/>
  <c r="J105" i="6"/>
  <c r="BD117" i="6" s="1"/>
  <c r="I105" i="6"/>
  <c r="BC117" i="6" s="1"/>
  <c r="H105" i="6"/>
  <c r="BB117" i="6" s="1"/>
  <c r="G105" i="6"/>
  <c r="BA117" i="6" s="1"/>
  <c r="F105" i="6"/>
  <c r="AZ117" i="6" s="1"/>
  <c r="E105" i="6"/>
  <c r="AY117" i="6" s="1"/>
  <c r="D105" i="6"/>
  <c r="AX117" i="6" s="1"/>
  <c r="C105" i="6"/>
  <c r="AW117" i="6" s="1"/>
  <c r="B105" i="6"/>
  <c r="AV117" i="6" s="1"/>
  <c r="AO144" i="4" s="1"/>
  <c r="G121" i="32" a="1"/>
  <c r="F118" i="32" a="1"/>
  <c r="E122" i="32" a="1"/>
  <c r="G122" i="32" a="1"/>
  <c r="E121" i="32" a="1"/>
  <c r="I121" i="32" a="1"/>
  <c r="J122" i="32" a="1"/>
  <c r="G118" i="32" a="1"/>
  <c r="F122" i="32" a="1"/>
  <c r="D122" i="32" a="1"/>
  <c r="H120" i="32" a="1"/>
  <c r="I122" i="32" a="1"/>
  <c r="J119" i="32" a="1"/>
  <c r="G120" i="32" a="1"/>
  <c r="D121" i="32" a="1"/>
  <c r="F121" i="32" a="1"/>
  <c r="AN105" i="11" l="1"/>
  <c r="BK117" i="11"/>
  <c r="AN105" i="10"/>
  <c r="AO108" i="11"/>
  <c r="BU107" i="8"/>
  <c r="I110" i="23"/>
  <c r="H110" i="23"/>
  <c r="AV109" i="19"/>
  <c r="AU109" i="19"/>
  <c r="AO108" i="13"/>
  <c r="AR108" i="6"/>
  <c r="AT108" i="6"/>
  <c r="CF109" i="6"/>
  <c r="AQ108" i="11"/>
  <c r="AO108" i="6"/>
  <c r="AQ108" i="10"/>
  <c r="BT107" i="13"/>
  <c r="AO108" i="10"/>
  <c r="AN106" i="8"/>
  <c r="AO108" i="12"/>
  <c r="AL105" i="11"/>
  <c r="AN106" i="13"/>
  <c r="CA107" i="12"/>
  <c r="CF109" i="12"/>
  <c r="BT107" i="12"/>
  <c r="Y106" i="13"/>
  <c r="AB133" i="17" s="1"/>
  <c r="AG105" i="19" s="1"/>
  <c r="AN106" i="1"/>
  <c r="CE107" i="11"/>
  <c r="Y106" i="12"/>
  <c r="AB133" i="16" s="1"/>
  <c r="AB105" i="19" s="1"/>
  <c r="CD107" i="8"/>
  <c r="CD107" i="10"/>
  <c r="CD107" i="11"/>
  <c r="BU107" i="12"/>
  <c r="CF109" i="11"/>
  <c r="BZ107" i="6"/>
  <c r="BW107" i="6"/>
  <c r="CE107" i="8"/>
  <c r="BW107" i="11"/>
  <c r="BU107" i="13"/>
  <c r="AT108" i="11"/>
  <c r="AA107" i="12"/>
  <c r="AJ107" i="10"/>
  <c r="Y105" i="11"/>
  <c r="AB132" i="15" s="1"/>
  <c r="W104" i="19" s="1"/>
  <c r="AR108" i="10"/>
  <c r="BW107" i="8"/>
  <c r="AR108" i="12"/>
  <c r="CF109" i="13"/>
  <c r="BY107" i="6"/>
  <c r="BY107" i="8"/>
  <c r="AL106" i="12"/>
  <c r="CL110" i="18"/>
  <c r="Q110" i="23" s="1"/>
  <c r="AL105" i="10"/>
  <c r="CA107" i="13"/>
  <c r="AM107" i="35"/>
  <c r="CO110" i="18"/>
  <c r="T110" i="23" s="1"/>
  <c r="CE107" i="10"/>
  <c r="D121" i="32"/>
  <c r="F121" i="32"/>
  <c r="G122" i="32"/>
  <c r="J122" i="32"/>
  <c r="F118" i="32"/>
  <c r="E122" i="32"/>
  <c r="F122" i="32"/>
  <c r="G118" i="32"/>
  <c r="D122" i="32"/>
  <c r="I122" i="32"/>
  <c r="V108" i="26" s="1"/>
  <c r="X109" i="33" s="1"/>
  <c r="G121" i="32"/>
  <c r="J119" i="32"/>
  <c r="G120" i="32"/>
  <c r="H120" i="32"/>
  <c r="I121" i="32"/>
  <c r="V107" i="26" s="1"/>
  <c r="X108" i="33" s="1"/>
  <c r="E121" i="32"/>
  <c r="X108" i="19"/>
  <c r="N108" i="19"/>
  <c r="U105" i="12"/>
  <c r="BO117" i="12" s="1"/>
  <c r="W105" i="12"/>
  <c r="BQ117" i="12" s="1"/>
  <c r="T105" i="12"/>
  <c r="BN117" i="12" s="1"/>
  <c r="P106" i="1"/>
  <c r="AB105" i="10"/>
  <c r="W105" i="10"/>
  <c r="BQ117" i="10" s="1"/>
  <c r="BV105" i="10"/>
  <c r="T105" i="10"/>
  <c r="BN117" i="10" s="1"/>
  <c r="U105" i="10"/>
  <c r="BO117" i="10" s="1"/>
  <c r="BS105" i="8"/>
  <c r="D132" i="5"/>
  <c r="AS132" i="5" s="1"/>
  <c r="AG105" i="10"/>
  <c r="CA105" i="10"/>
  <c r="Y105" i="10"/>
  <c r="AB132" i="14" s="1"/>
  <c r="R104" i="19" s="1"/>
  <c r="R104" i="10"/>
  <c r="BL116" i="10" s="1"/>
  <c r="S104" i="10"/>
  <c r="BM116" i="10" s="1"/>
  <c r="AI105" i="11"/>
  <c r="CC105" i="11"/>
  <c r="AA105" i="11"/>
  <c r="BU105" i="11"/>
  <c r="T104" i="11"/>
  <c r="BN116" i="11" s="1"/>
  <c r="U104" i="11"/>
  <c r="BO116" i="11" s="1"/>
  <c r="W104" i="11"/>
  <c r="BQ116" i="11" s="1"/>
  <c r="R105" i="13"/>
  <c r="BL117" i="13" s="1"/>
  <c r="S105" i="13"/>
  <c r="BM117" i="13" s="1"/>
  <c r="AB106" i="6"/>
  <c r="W106" i="6"/>
  <c r="AT107" i="6" s="1"/>
  <c r="T106" i="6"/>
  <c r="AQ107" i="6" s="1"/>
  <c r="U106" i="6"/>
  <c r="AR107" i="6" s="1"/>
  <c r="BV106" i="6"/>
  <c r="AJ106" i="6"/>
  <c r="CD106" i="6"/>
  <c r="AA106" i="8"/>
  <c r="BU106" i="8"/>
  <c r="AI106" i="8"/>
  <c r="CC106" i="8"/>
  <c r="Z106" i="10"/>
  <c r="S106" i="10"/>
  <c r="AP107" i="10" s="1"/>
  <c r="R106" i="10"/>
  <c r="AO107" i="10" s="1"/>
  <c r="BT106" i="10"/>
  <c r="W134" i="14"/>
  <c r="Z134" i="14"/>
  <c r="T106" i="19" s="1"/>
  <c r="S134" i="14"/>
  <c r="Y134" i="14"/>
  <c r="T134" i="14"/>
  <c r="U134" i="14"/>
  <c r="V134" i="14"/>
  <c r="AH106" i="10"/>
  <c r="CB106" i="10"/>
  <c r="Y106" i="11"/>
  <c r="AB133" i="15" s="1"/>
  <c r="W105" i="19" s="1"/>
  <c r="AG106" i="11"/>
  <c r="CA106" i="11"/>
  <c r="BS106" i="12"/>
  <c r="D133" i="16"/>
  <c r="AS133" i="16" s="1"/>
  <c r="AF106" i="12"/>
  <c r="BZ106" i="12"/>
  <c r="AN106" i="12"/>
  <c r="AE106" i="13"/>
  <c r="BY106" i="13"/>
  <c r="P106" i="13"/>
  <c r="AM107" i="13" s="1"/>
  <c r="G106" i="1"/>
  <c r="AL106" i="1"/>
  <c r="AQ109" i="10"/>
  <c r="V135" i="17"/>
  <c r="U107" i="35"/>
  <c r="AQ108" i="35" s="1"/>
  <c r="AP108" i="13"/>
  <c r="S135" i="16"/>
  <c r="CF108" i="12"/>
  <c r="AT108" i="10"/>
  <c r="E106" i="35"/>
  <c r="Y107" i="11"/>
  <c r="AB134" i="15" s="1"/>
  <c r="W106" i="19" s="1"/>
  <c r="AQ109" i="11"/>
  <c r="Y135" i="15"/>
  <c r="Z135" i="15"/>
  <c r="Y107" i="19" s="1"/>
  <c r="AU135" i="15"/>
  <c r="AN107" i="12"/>
  <c r="U135" i="14"/>
  <c r="F106" i="22"/>
  <c r="AT134" i="15"/>
  <c r="O134" i="15" a="1"/>
  <c r="O134" i="15" s="1"/>
  <c r="V135" i="5"/>
  <c r="AC108" i="1"/>
  <c r="AC109" i="1"/>
  <c r="Z107" i="10"/>
  <c r="AH108" i="1"/>
  <c r="AH109" i="1"/>
  <c r="W108" i="1"/>
  <c r="AB108" i="1"/>
  <c r="U108" i="1"/>
  <c r="T108" i="1"/>
  <c r="AB109" i="1"/>
  <c r="Y135" i="4"/>
  <c r="Z135" i="4"/>
  <c r="J107" i="19" s="1"/>
  <c r="AU135" i="4"/>
  <c r="BX107" i="13"/>
  <c r="BZ107" i="11"/>
  <c r="CG109" i="18"/>
  <c r="CS109" i="18" s="1"/>
  <c r="H109" i="37"/>
  <c r="Y28" i="37" s="1"/>
  <c r="Y41" i="37" s="1"/>
  <c r="Y54" i="37" s="1"/>
  <c r="Y67" i="37" s="1"/>
  <c r="A109" i="37"/>
  <c r="O109" i="37"/>
  <c r="BZ107" i="8"/>
  <c r="V136" i="5"/>
  <c r="BY107" i="11"/>
  <c r="BT107" i="6"/>
  <c r="AH106" i="11"/>
  <c r="CB106" i="11"/>
  <c r="H106" i="1"/>
  <c r="X135" i="17"/>
  <c r="R108" i="1"/>
  <c r="S108" i="1"/>
  <c r="Z108" i="1"/>
  <c r="Z109" i="1"/>
  <c r="R135" i="15"/>
  <c r="R136" i="15"/>
  <c r="AT109" i="11"/>
  <c r="BT107" i="11"/>
  <c r="Y135" i="5"/>
  <c r="R135" i="5"/>
  <c r="BZ107" i="12"/>
  <c r="CD107" i="6"/>
  <c r="K106" i="35"/>
  <c r="N107" i="35"/>
  <c r="AJ108" i="35" s="1"/>
  <c r="AM108" i="11"/>
  <c r="AA136" i="4"/>
  <c r="B109" i="23" s="1"/>
  <c r="C107" i="22"/>
  <c r="K108" i="22" s="1"/>
  <c r="AT135" i="4"/>
  <c r="AU134" i="5"/>
  <c r="BU107" i="6"/>
  <c r="BW107" i="13"/>
  <c r="CJ110" i="18"/>
  <c r="O110" i="23" s="1"/>
  <c r="AK106" i="6"/>
  <c r="CE106" i="6"/>
  <c r="AF106" i="13"/>
  <c r="BZ106" i="13"/>
  <c r="W135" i="17"/>
  <c r="CD107" i="12"/>
  <c r="AF108" i="1"/>
  <c r="AF109" i="1"/>
  <c r="X135" i="16"/>
  <c r="AJ107" i="8"/>
  <c r="BV107" i="13"/>
  <c r="B107" i="35"/>
  <c r="AM108" i="1"/>
  <c r="AM109" i="1"/>
  <c r="W135" i="15"/>
  <c r="AA107" i="8"/>
  <c r="W135" i="14"/>
  <c r="Y135" i="14"/>
  <c r="O106" i="35"/>
  <c r="X135" i="5"/>
  <c r="U135" i="5"/>
  <c r="AF107" i="12"/>
  <c r="AT108" i="12"/>
  <c r="D109" i="26"/>
  <c r="V136" i="17"/>
  <c r="AU134" i="14"/>
  <c r="AJ107" i="6"/>
  <c r="W136" i="14"/>
  <c r="R135" i="4"/>
  <c r="CF108" i="6"/>
  <c r="S136" i="16"/>
  <c r="AM108" i="35"/>
  <c r="AR108" i="13"/>
  <c r="CB107" i="6"/>
  <c r="CF109" i="10"/>
  <c r="AR109" i="10"/>
  <c r="CN110" i="18"/>
  <c r="S110" i="23" s="1"/>
  <c r="R105" i="6"/>
  <c r="BL117" i="6" s="1"/>
  <c r="S105" i="6"/>
  <c r="BM117" i="6" s="1"/>
  <c r="Z105" i="11"/>
  <c r="S105" i="11"/>
  <c r="BM117" i="11" s="1"/>
  <c r="R105" i="11"/>
  <c r="BL117" i="11" s="1"/>
  <c r="BT105" i="11"/>
  <c r="R105" i="1"/>
  <c r="BL117" i="1" s="1"/>
  <c r="S105" i="1"/>
  <c r="BM117" i="1" s="1"/>
  <c r="AI106" i="10"/>
  <c r="CC106" i="10"/>
  <c r="R106" i="35"/>
  <c r="P105" i="10"/>
  <c r="BJ117" i="10" s="1"/>
  <c r="AD106" i="6"/>
  <c r="BX106" i="6"/>
  <c r="AC106" i="8"/>
  <c r="BW106" i="8"/>
  <c r="AK106" i="8"/>
  <c r="CE106" i="8"/>
  <c r="AJ106" i="10"/>
  <c r="CD106" i="10"/>
  <c r="AI106" i="11"/>
  <c r="CC106" i="11"/>
  <c r="Z106" i="12"/>
  <c r="S106" i="12"/>
  <c r="AP107" i="12" s="1"/>
  <c r="R106" i="12"/>
  <c r="BT106" i="12"/>
  <c r="Z134" i="16"/>
  <c r="AD106" i="19" s="1"/>
  <c r="W134" i="16"/>
  <c r="Q134" i="16"/>
  <c r="T134" i="16"/>
  <c r="X134" i="16"/>
  <c r="Y134" i="16"/>
  <c r="S134" i="16"/>
  <c r="A106" i="1"/>
  <c r="A106" i="6"/>
  <c r="I106" i="1"/>
  <c r="AD105" i="10"/>
  <c r="BX105" i="10"/>
  <c r="K103" i="35"/>
  <c r="AF105" i="11"/>
  <c r="BZ105" i="11"/>
  <c r="BS105" i="11"/>
  <c r="D132" i="15"/>
  <c r="AS132" i="15" s="1"/>
  <c r="U105" i="1"/>
  <c r="BO117" i="1" s="1"/>
  <c r="W105" i="1"/>
  <c r="BQ117" i="1" s="1"/>
  <c r="T105" i="1"/>
  <c r="BN117" i="1" s="1"/>
  <c r="AE106" i="6"/>
  <c r="BY106" i="6"/>
  <c r="P106" i="6"/>
  <c r="AD106" i="8"/>
  <c r="BX106" i="8"/>
  <c r="AL106" i="8"/>
  <c r="AC106" i="10"/>
  <c r="BW106" i="10"/>
  <c r="AK106" i="10"/>
  <c r="CE106" i="10"/>
  <c r="AB106" i="11"/>
  <c r="BV106" i="11"/>
  <c r="U106" i="11"/>
  <c r="AR107" i="11" s="1"/>
  <c r="T106" i="11"/>
  <c r="AQ107" i="11" s="1"/>
  <c r="W106" i="11"/>
  <c r="AT107" i="11" s="1"/>
  <c r="AJ106" i="11"/>
  <c r="CD106" i="11"/>
  <c r="AA106" i="12"/>
  <c r="BU106" i="12"/>
  <c r="AI106" i="12"/>
  <c r="CC106" i="12"/>
  <c r="Z106" i="13"/>
  <c r="R106" i="13"/>
  <c r="S106" i="13"/>
  <c r="AP107" i="13" s="1"/>
  <c r="BT106" i="13"/>
  <c r="X134" i="17"/>
  <c r="U134" i="17"/>
  <c r="Z134" i="17"/>
  <c r="AI106" i="19" s="1"/>
  <c r="S134" i="17"/>
  <c r="T134" i="17"/>
  <c r="V134" i="17"/>
  <c r="AH106" i="13"/>
  <c r="CB106" i="13"/>
  <c r="B106" i="1"/>
  <c r="J106" i="1"/>
  <c r="U135" i="17"/>
  <c r="V135" i="16"/>
  <c r="AJ107" i="11"/>
  <c r="BW107" i="10"/>
  <c r="AE107" i="6"/>
  <c r="BX107" i="6"/>
  <c r="AL107" i="1"/>
  <c r="U135" i="15"/>
  <c r="O107" i="35"/>
  <c r="AP108" i="11"/>
  <c r="AT108" i="8"/>
  <c r="Y107" i="13"/>
  <c r="AB134" i="17" s="1"/>
  <c r="AG106" i="19" s="1"/>
  <c r="Z107" i="12"/>
  <c r="AK107" i="8"/>
  <c r="BU107" i="10"/>
  <c r="CF109" i="8"/>
  <c r="V135" i="14"/>
  <c r="E107" i="22"/>
  <c r="Q135" i="14"/>
  <c r="AT135" i="14"/>
  <c r="O135" i="14" a="1"/>
  <c r="O135" i="14" s="1"/>
  <c r="AQ108" i="6"/>
  <c r="W136" i="5"/>
  <c r="W135" i="5"/>
  <c r="AO108" i="8"/>
  <c r="CB107" i="10"/>
  <c r="F109" i="26"/>
  <c r="BY107" i="10"/>
  <c r="AT109" i="12"/>
  <c r="AO109" i="6"/>
  <c r="Y136" i="5"/>
  <c r="U135" i="4"/>
  <c r="AP108" i="6"/>
  <c r="F107" i="35"/>
  <c r="AB108" i="35" s="1"/>
  <c r="I106" i="35"/>
  <c r="W136" i="17"/>
  <c r="AT109" i="8"/>
  <c r="AI108" i="1"/>
  <c r="AI109" i="1"/>
  <c r="AQ108" i="13"/>
  <c r="AL107" i="12"/>
  <c r="BZ107" i="10"/>
  <c r="V136" i="14"/>
  <c r="CP110" i="18"/>
  <c r="U110" i="23" s="1"/>
  <c r="CQ110" i="18"/>
  <c r="CI110" i="18"/>
  <c r="N110" i="23" s="1"/>
  <c r="BS105" i="10"/>
  <c r="D132" i="14"/>
  <c r="AS132" i="14" s="1"/>
  <c r="AB106" i="8"/>
  <c r="T106" i="8"/>
  <c r="U106" i="8"/>
  <c r="W106" i="8"/>
  <c r="AT107" i="8" s="1"/>
  <c r="BV106" i="8"/>
  <c r="BS106" i="13"/>
  <c r="D133" i="17"/>
  <c r="AS133" i="17" s="1"/>
  <c r="R135" i="16"/>
  <c r="S135" i="15"/>
  <c r="CC107" i="10"/>
  <c r="AU135" i="14"/>
  <c r="Z135" i="14"/>
  <c r="T107" i="19" s="1"/>
  <c r="R105" i="8"/>
  <c r="BL117" i="8" s="1"/>
  <c r="S105" i="8"/>
  <c r="BM117" i="8" s="1"/>
  <c r="AE105" i="10"/>
  <c r="BY105" i="10"/>
  <c r="BS104" i="10"/>
  <c r="D131" i="14"/>
  <c r="AS131" i="14" s="1"/>
  <c r="AG105" i="11"/>
  <c r="CA105" i="11"/>
  <c r="R104" i="11"/>
  <c r="BL116" i="11" s="1"/>
  <c r="S104" i="11"/>
  <c r="BM116" i="11" s="1"/>
  <c r="U105" i="13"/>
  <c r="BO117" i="13" s="1"/>
  <c r="T105" i="13"/>
  <c r="BN117" i="13" s="1"/>
  <c r="W105" i="13"/>
  <c r="BQ117" i="13" s="1"/>
  <c r="AL106" i="6"/>
  <c r="AB106" i="10"/>
  <c r="BV106" i="10"/>
  <c r="T106" i="10"/>
  <c r="AQ107" i="10" s="1"/>
  <c r="W106" i="10"/>
  <c r="U106" i="10"/>
  <c r="AA106" i="11"/>
  <c r="BU106" i="11"/>
  <c r="AH106" i="12"/>
  <c r="CB106" i="12"/>
  <c r="AG106" i="13"/>
  <c r="CA106" i="13"/>
  <c r="W105" i="6"/>
  <c r="BQ117" i="6" s="1"/>
  <c r="T105" i="6"/>
  <c r="BN117" i="6" s="1"/>
  <c r="U105" i="6"/>
  <c r="BO117" i="6" s="1"/>
  <c r="U105" i="8"/>
  <c r="BO117" i="8" s="1"/>
  <c r="W105" i="8"/>
  <c r="BQ117" i="8" s="1"/>
  <c r="T105" i="8"/>
  <c r="BN117" i="8" s="1"/>
  <c r="AK105" i="10"/>
  <c r="CE105" i="10"/>
  <c r="AC105" i="10"/>
  <c r="BW105" i="10"/>
  <c r="P105" i="11"/>
  <c r="AE105" i="11"/>
  <c r="BY105" i="11"/>
  <c r="BS104" i="11"/>
  <c r="D131" i="15"/>
  <c r="AS131" i="15" s="1"/>
  <c r="P105" i="12"/>
  <c r="AF106" i="6"/>
  <c r="BZ106" i="6"/>
  <c r="AN106" i="6"/>
  <c r="AE106" i="8"/>
  <c r="BY106" i="8"/>
  <c r="P106" i="8"/>
  <c r="AM107" i="8" s="1"/>
  <c r="AD106" i="10"/>
  <c r="BX106" i="10"/>
  <c r="AL106" i="10"/>
  <c r="AC106" i="11"/>
  <c r="BW106" i="11"/>
  <c r="AK106" i="11"/>
  <c r="CE106" i="11"/>
  <c r="AB106" i="12"/>
  <c r="T106" i="12"/>
  <c r="AQ107" i="12" s="1"/>
  <c r="U106" i="12"/>
  <c r="W106" i="12"/>
  <c r="AT106" i="12" s="1"/>
  <c r="BV106" i="12"/>
  <c r="AJ106" i="12"/>
  <c r="CD106" i="12"/>
  <c r="AA106" i="13"/>
  <c r="BU106" i="13"/>
  <c r="AI106" i="13"/>
  <c r="CC106" i="13"/>
  <c r="C106" i="1"/>
  <c r="K106" i="1"/>
  <c r="R135" i="17"/>
  <c r="AR108" i="11"/>
  <c r="C106" i="35"/>
  <c r="AC107" i="11"/>
  <c r="BS108" i="6"/>
  <c r="D135" i="4"/>
  <c r="AS135" i="4" s="1"/>
  <c r="O135" i="16" a="1"/>
  <c r="O135" i="16" s="1"/>
  <c r="AA136" i="16" s="1"/>
  <c r="F109" i="23" s="1"/>
  <c r="G107" i="22"/>
  <c r="O108" i="22" s="1"/>
  <c r="AT135" i="16"/>
  <c r="Q135" i="16"/>
  <c r="Z135" i="16"/>
  <c r="AD107" i="19" s="1"/>
  <c r="AU135" i="16"/>
  <c r="U106" i="35"/>
  <c r="AC107" i="10"/>
  <c r="BV107" i="10"/>
  <c r="AD107" i="6"/>
  <c r="BZ107" i="13"/>
  <c r="BV107" i="8"/>
  <c r="BY107" i="13"/>
  <c r="AE108" i="1"/>
  <c r="AE109" i="1"/>
  <c r="V135" i="15"/>
  <c r="CF108" i="11"/>
  <c r="AR108" i="8"/>
  <c r="AN107" i="1"/>
  <c r="CB107" i="12"/>
  <c r="CC107" i="11"/>
  <c r="AL107" i="6"/>
  <c r="V136" i="16"/>
  <c r="R136" i="5"/>
  <c r="T135" i="14"/>
  <c r="Z136" i="5"/>
  <c r="O108" i="19" s="1"/>
  <c r="Z135" i="5"/>
  <c r="O107" i="19" s="1"/>
  <c r="AU135" i="5"/>
  <c r="I107" i="35"/>
  <c r="AP108" i="8"/>
  <c r="AH107" i="10"/>
  <c r="H107" i="35"/>
  <c r="AM108" i="8"/>
  <c r="AT109" i="6"/>
  <c r="C109" i="26"/>
  <c r="R134" i="14"/>
  <c r="X134" i="14"/>
  <c r="I108" i="22"/>
  <c r="Q109" i="22" s="1"/>
  <c r="AB124" i="32" s="1"/>
  <c r="T135" i="4"/>
  <c r="CA107" i="10"/>
  <c r="BT107" i="8"/>
  <c r="AR109" i="6"/>
  <c r="G109" i="26"/>
  <c r="AT108" i="13"/>
  <c r="BX107" i="12"/>
  <c r="AU134" i="4"/>
  <c r="CK110" i="18"/>
  <c r="P110" i="23" s="1"/>
  <c r="CH110" i="18"/>
  <c r="AH105" i="11"/>
  <c r="CB105" i="11"/>
  <c r="Z106" i="11"/>
  <c r="R106" i="11"/>
  <c r="S106" i="11"/>
  <c r="BT106" i="11"/>
  <c r="W134" i="15"/>
  <c r="X134" i="15"/>
  <c r="Y108" i="1"/>
  <c r="Y109" i="1"/>
  <c r="P105" i="13"/>
  <c r="BJ117" i="13" s="1"/>
  <c r="Y106" i="6"/>
  <c r="AB133" i="4" s="1"/>
  <c r="H105" i="19" s="1"/>
  <c r="AG106" i="6"/>
  <c r="CA106" i="6"/>
  <c r="D133" i="5"/>
  <c r="AS133" i="5" s="1"/>
  <c r="BS106" i="8"/>
  <c r="AF106" i="8"/>
  <c r="BZ106" i="8"/>
  <c r="AE106" i="10"/>
  <c r="BY106" i="10"/>
  <c r="P106" i="10"/>
  <c r="AD106" i="11"/>
  <c r="BX106" i="11"/>
  <c r="AL106" i="11"/>
  <c r="AC106" i="12"/>
  <c r="BW106" i="12"/>
  <c r="AK106" i="12"/>
  <c r="CE106" i="12"/>
  <c r="AB106" i="13"/>
  <c r="U106" i="13"/>
  <c r="W106" i="13"/>
  <c r="BV106" i="13"/>
  <c r="T106" i="13"/>
  <c r="AJ106" i="13"/>
  <c r="CD106" i="13"/>
  <c r="D106" i="1"/>
  <c r="L106" i="1"/>
  <c r="X136" i="17"/>
  <c r="S135" i="17"/>
  <c r="Q135" i="17"/>
  <c r="H107" i="22"/>
  <c r="P108" i="22" s="1"/>
  <c r="O135" i="17" a="1"/>
  <c r="O135" i="17" s="1"/>
  <c r="AT135" i="17"/>
  <c r="BV107" i="12"/>
  <c r="AL107" i="10"/>
  <c r="B108" i="18"/>
  <c r="A107" i="35"/>
  <c r="B107" i="22"/>
  <c r="C122" i="32"/>
  <c r="AC122" i="32" s="1"/>
  <c r="B107" i="20"/>
  <c r="AL107" i="20" s="1"/>
  <c r="AX107" i="20" s="1"/>
  <c r="A108" i="26"/>
  <c r="B107" i="19"/>
  <c r="AL107" i="19" s="1"/>
  <c r="AY107" i="19" s="1"/>
  <c r="A108" i="23"/>
  <c r="T135" i="16"/>
  <c r="Y135" i="16"/>
  <c r="AU134" i="17"/>
  <c r="Z107" i="13"/>
  <c r="AL107" i="8"/>
  <c r="AD109" i="1"/>
  <c r="AD108" i="1"/>
  <c r="AF107" i="13"/>
  <c r="AE107" i="13"/>
  <c r="BX107" i="11"/>
  <c r="T135" i="15"/>
  <c r="AH107" i="12"/>
  <c r="AI107" i="11"/>
  <c r="Z136" i="14"/>
  <c r="T108" i="19" s="1"/>
  <c r="R135" i="14"/>
  <c r="AP108" i="10"/>
  <c r="L107" i="35"/>
  <c r="CE107" i="6"/>
  <c r="AT135" i="5"/>
  <c r="Q135" i="5"/>
  <c r="O135" i="5" a="1"/>
  <c r="O135" i="5" s="1"/>
  <c r="D107" i="22"/>
  <c r="L108" i="22" s="1"/>
  <c r="CF108" i="8"/>
  <c r="CC107" i="8"/>
  <c r="CD107" i="13"/>
  <c r="Z136" i="16"/>
  <c r="AD108" i="19" s="1"/>
  <c r="W135" i="4"/>
  <c r="BY107" i="12"/>
  <c r="I109" i="26"/>
  <c r="R109" i="26"/>
  <c r="Z136" i="15"/>
  <c r="Y108" i="19" s="1"/>
  <c r="Q136" i="17"/>
  <c r="AA108" i="1"/>
  <c r="AA109" i="1"/>
  <c r="K107" i="35"/>
  <c r="AG108" i="35" s="1"/>
  <c r="AM108" i="10"/>
  <c r="C106" i="22"/>
  <c r="AT134" i="4"/>
  <c r="AF105" i="10"/>
  <c r="BZ105" i="10"/>
  <c r="AC106" i="6"/>
  <c r="BW106" i="6"/>
  <c r="AA106" i="10"/>
  <c r="BU106" i="10"/>
  <c r="AG106" i="12"/>
  <c r="CA106" i="12"/>
  <c r="AJ105" i="10"/>
  <c r="CD105" i="10"/>
  <c r="AD105" i="11"/>
  <c r="BX105" i="11"/>
  <c r="N103" i="35"/>
  <c r="AI105" i="10"/>
  <c r="CC105" i="10"/>
  <c r="U104" i="10"/>
  <c r="BO116" i="10" s="1"/>
  <c r="T104" i="10"/>
  <c r="BN116" i="10" s="1"/>
  <c r="W104" i="10"/>
  <c r="BQ116" i="10" s="1"/>
  <c r="BS105" i="13"/>
  <c r="D132" i="17"/>
  <c r="AS132" i="17" s="1"/>
  <c r="Y106" i="8"/>
  <c r="AB133" i="5" s="1"/>
  <c r="M105" i="19" s="1"/>
  <c r="BS106" i="10"/>
  <c r="D133" i="14"/>
  <c r="AS133" i="14" s="1"/>
  <c r="AE106" i="11"/>
  <c r="BY106" i="11"/>
  <c r="AC106" i="13"/>
  <c r="BW106" i="13"/>
  <c r="M106" i="1"/>
  <c r="Y135" i="17"/>
  <c r="T135" i="17"/>
  <c r="E107" i="35"/>
  <c r="AA108" i="35" s="1"/>
  <c r="AM108" i="6"/>
  <c r="CC107" i="13"/>
  <c r="BX107" i="10"/>
  <c r="AO109" i="13"/>
  <c r="W135" i="16"/>
  <c r="CB107" i="13"/>
  <c r="Q134" i="17"/>
  <c r="O134" i="17" a="1"/>
  <c r="O134" i="17" s="1"/>
  <c r="AT134" i="17"/>
  <c r="H106" i="22"/>
  <c r="CC107" i="12"/>
  <c r="BX107" i="8"/>
  <c r="Y107" i="12"/>
  <c r="AB134" i="16" s="1"/>
  <c r="AB106" i="19" s="1"/>
  <c r="CA107" i="11"/>
  <c r="AD107" i="11"/>
  <c r="X135" i="15"/>
  <c r="AQ108" i="8"/>
  <c r="C121" i="32"/>
  <c r="AC121" i="32" s="1"/>
  <c r="B106" i="19"/>
  <c r="AL106" i="19" s="1"/>
  <c r="AY106" i="19" s="1"/>
  <c r="B107" i="18"/>
  <c r="A106" i="35"/>
  <c r="A107" i="23"/>
  <c r="A107" i="26"/>
  <c r="B106" i="20"/>
  <c r="AL106" i="20" s="1"/>
  <c r="AX106" i="20" s="1"/>
  <c r="B106" i="22"/>
  <c r="AU134" i="16"/>
  <c r="AT134" i="16"/>
  <c r="O134" i="16" a="1"/>
  <c r="O134" i="16" s="1"/>
  <c r="G106" i="22"/>
  <c r="BU107" i="11"/>
  <c r="AN107" i="13"/>
  <c r="AC107" i="6"/>
  <c r="T107" i="35"/>
  <c r="AP108" i="35" s="1"/>
  <c r="AM108" i="13"/>
  <c r="S135" i="14"/>
  <c r="CF108" i="10"/>
  <c r="AG107" i="12"/>
  <c r="AU134" i="15"/>
  <c r="AK107" i="6"/>
  <c r="S135" i="5"/>
  <c r="AI107" i="8"/>
  <c r="S136" i="15"/>
  <c r="AR109" i="12"/>
  <c r="AK108" i="1"/>
  <c r="AK109" i="1"/>
  <c r="AT134" i="14"/>
  <c r="E106" i="22"/>
  <c r="O134" i="14" a="1"/>
  <c r="O134" i="14" s="1"/>
  <c r="L106" i="35"/>
  <c r="BV107" i="6"/>
  <c r="AJ107" i="13"/>
  <c r="AJ108" i="1"/>
  <c r="AJ109" i="1"/>
  <c r="S135" i="4"/>
  <c r="AH109" i="23"/>
  <c r="BI109" i="23" s="1"/>
  <c r="AB109" i="23"/>
  <c r="B110" i="33" s="1"/>
  <c r="F110" i="33" s="1"/>
  <c r="J110" i="33" s="1"/>
  <c r="BW107" i="12"/>
  <c r="AO109" i="10"/>
  <c r="N106" i="35"/>
  <c r="AM107" i="11"/>
  <c r="AR109" i="8"/>
  <c r="L123" i="32"/>
  <c r="M123" i="32"/>
  <c r="O123" i="32"/>
  <c r="N123" i="32"/>
  <c r="T123" i="32"/>
  <c r="R123" i="32"/>
  <c r="S123" i="32"/>
  <c r="U123" i="32"/>
  <c r="P123" i="32"/>
  <c r="Q123" i="32"/>
  <c r="AJ106" i="8"/>
  <c r="CD106" i="8"/>
  <c r="BS105" i="12"/>
  <c r="D132" i="16"/>
  <c r="AS132" i="16" s="1"/>
  <c r="P105" i="6"/>
  <c r="BJ117" i="6" s="1"/>
  <c r="AA105" i="10"/>
  <c r="BU105" i="10"/>
  <c r="AK105" i="11"/>
  <c r="CE105" i="11"/>
  <c r="AC105" i="11"/>
  <c r="BW105" i="11"/>
  <c r="B104" i="35"/>
  <c r="Z106" i="6"/>
  <c r="BT106" i="6"/>
  <c r="S106" i="6"/>
  <c r="F105" i="35" s="1"/>
  <c r="R106" i="6"/>
  <c r="U134" i="4"/>
  <c r="X134" i="4"/>
  <c r="T134" i="4"/>
  <c r="W134" i="4"/>
  <c r="Z134" i="4"/>
  <c r="J106" i="19" s="1"/>
  <c r="AH106" i="6"/>
  <c r="CB106" i="6"/>
  <c r="AG106" i="8"/>
  <c r="CA106" i="8"/>
  <c r="AF106" i="10"/>
  <c r="BZ106" i="10"/>
  <c r="AN106" i="10"/>
  <c r="N105" i="35"/>
  <c r="AD106" i="12"/>
  <c r="BX106" i="12"/>
  <c r="AK106" i="13"/>
  <c r="CE106" i="13"/>
  <c r="E106" i="1"/>
  <c r="P105" i="8"/>
  <c r="BJ117" i="8" s="1"/>
  <c r="AH105" i="10"/>
  <c r="CB105" i="10"/>
  <c r="Z105" i="10"/>
  <c r="R105" i="10"/>
  <c r="BL117" i="10" s="1"/>
  <c r="S105" i="10"/>
  <c r="BM117" i="10" s="1"/>
  <c r="BT105" i="10"/>
  <c r="AJ105" i="11"/>
  <c r="CD105" i="11"/>
  <c r="AB105" i="11"/>
  <c r="T105" i="11"/>
  <c r="BN117" i="11" s="1"/>
  <c r="W105" i="11"/>
  <c r="BQ117" i="11" s="1"/>
  <c r="BV105" i="11"/>
  <c r="U105" i="11"/>
  <c r="BO117" i="11" s="1"/>
  <c r="R105" i="12"/>
  <c r="BL117" i="12" s="1"/>
  <c r="S105" i="12"/>
  <c r="BM117" i="12" s="1"/>
  <c r="A105" i="6"/>
  <c r="A105" i="1"/>
  <c r="AA106" i="6"/>
  <c r="BU106" i="6"/>
  <c r="AI106" i="6"/>
  <c r="CC106" i="6"/>
  <c r="Z106" i="8"/>
  <c r="S106" i="8"/>
  <c r="BT106" i="8"/>
  <c r="R106" i="8"/>
  <c r="T134" i="5"/>
  <c r="S134" i="5"/>
  <c r="W134" i="5"/>
  <c r="Z134" i="5"/>
  <c r="O106" i="19" s="1"/>
  <c r="AH106" i="8"/>
  <c r="CB106" i="8"/>
  <c r="Y106" i="10"/>
  <c r="AB133" i="14" s="1"/>
  <c r="R105" i="19" s="1"/>
  <c r="AG106" i="10"/>
  <c r="CA106" i="10"/>
  <c r="BS106" i="11"/>
  <c r="D133" i="15"/>
  <c r="AS133" i="15" s="1"/>
  <c r="AF106" i="11"/>
  <c r="BZ106" i="11"/>
  <c r="AN106" i="11"/>
  <c r="AE106" i="12"/>
  <c r="BY106" i="12"/>
  <c r="Q105" i="35"/>
  <c r="AM106" i="35" s="1"/>
  <c r="AD106" i="13"/>
  <c r="BX106" i="13"/>
  <c r="AL106" i="13"/>
  <c r="F106" i="1"/>
  <c r="N106" i="1"/>
  <c r="AG108" i="1"/>
  <c r="AG109" i="1"/>
  <c r="AU135" i="17"/>
  <c r="Z135" i="17"/>
  <c r="AI107" i="19" s="1"/>
  <c r="CF108" i="13"/>
  <c r="AI107" i="13"/>
  <c r="AD107" i="10"/>
  <c r="U136" i="17"/>
  <c r="U135" i="16"/>
  <c r="AP108" i="12"/>
  <c r="R107" i="35"/>
  <c r="AH107" i="13"/>
  <c r="AI107" i="12"/>
  <c r="BV107" i="11"/>
  <c r="AD107" i="8"/>
  <c r="CB107" i="11"/>
  <c r="AG107" i="11"/>
  <c r="CA107" i="6"/>
  <c r="AO109" i="12"/>
  <c r="F107" i="22"/>
  <c r="N108" i="22" s="1"/>
  <c r="Q135" i="15"/>
  <c r="AT135" i="15"/>
  <c r="O135" i="15" a="1"/>
  <c r="O135" i="15" s="1"/>
  <c r="E108" i="26" s="1"/>
  <c r="BS107" i="6"/>
  <c r="D134" i="4"/>
  <c r="AS134" i="4" s="1"/>
  <c r="AA107" i="11"/>
  <c r="AN107" i="8"/>
  <c r="S136" i="17"/>
  <c r="X135" i="14"/>
  <c r="T135" i="5"/>
  <c r="AQ108" i="12"/>
  <c r="Q136" i="14"/>
  <c r="Q136" i="16"/>
  <c r="AP109" i="8"/>
  <c r="T106" i="35"/>
  <c r="BT107" i="10"/>
  <c r="AB107" i="6"/>
  <c r="CE107" i="12"/>
  <c r="H106" i="35"/>
  <c r="W136" i="15"/>
  <c r="B109" i="26"/>
  <c r="V135" i="4"/>
  <c r="X135" i="4"/>
  <c r="AL107" i="13"/>
  <c r="AN107" i="11"/>
  <c r="CB107" i="8"/>
  <c r="AT134" i="5"/>
  <c r="D106" i="22"/>
  <c r="O134" i="5" a="1"/>
  <c r="O134" i="5" s="1"/>
  <c r="CC107" i="6"/>
  <c r="E109" i="26"/>
  <c r="AQ109" i="12"/>
  <c r="AC107" i="12"/>
  <c r="R136" i="14"/>
  <c r="X136" i="5"/>
  <c r="CE107" i="13"/>
  <c r="CA107" i="8"/>
  <c r="F106" i="35"/>
  <c r="AP109" i="11"/>
  <c r="CM110" i="18"/>
  <c r="R110" i="23" s="1"/>
  <c r="J120" i="32" a="1"/>
  <c r="H119" i="32" a="1"/>
  <c r="G119" i="32" a="1"/>
  <c r="I119" i="32" a="1"/>
  <c r="D119" i="32" a="1"/>
  <c r="F120" i="32" a="1"/>
  <c r="E119" i="32" a="1"/>
  <c r="F119" i="32" a="1"/>
  <c r="D120" i="32" a="1"/>
  <c r="I120" i="32" a="1"/>
  <c r="E120" i="32" a="1"/>
  <c r="AQ106" i="12" l="1"/>
  <c r="AM106" i="12"/>
  <c r="BJ117" i="12"/>
  <c r="AM106" i="11"/>
  <c r="BJ117" i="11"/>
  <c r="AT105" i="11"/>
  <c r="AE107" i="35"/>
  <c r="AO106" i="13"/>
  <c r="AT107" i="12"/>
  <c r="AK107" i="35"/>
  <c r="AR106" i="10"/>
  <c r="AR106" i="12"/>
  <c r="J110" i="23"/>
  <c r="AO106" i="6"/>
  <c r="AN107" i="35"/>
  <c r="AA136" i="15"/>
  <c r="E109" i="23" s="1"/>
  <c r="AO106" i="11"/>
  <c r="E109" i="19"/>
  <c r="V110" i="23"/>
  <c r="D109" i="19"/>
  <c r="M110" i="23"/>
  <c r="AR107" i="10"/>
  <c r="CF107" i="10"/>
  <c r="AR105" i="11"/>
  <c r="AT106" i="8"/>
  <c r="AR106" i="8"/>
  <c r="AO106" i="8"/>
  <c r="AT106" i="10"/>
  <c r="AQ105" i="11"/>
  <c r="AO105" i="10"/>
  <c r="AJ106" i="35"/>
  <c r="AQ106" i="10"/>
  <c r="CF107" i="12"/>
  <c r="AH107" i="35"/>
  <c r="AQ106" i="13"/>
  <c r="CF106" i="6"/>
  <c r="CF106" i="8"/>
  <c r="AO107" i="11"/>
  <c r="CF105" i="10"/>
  <c r="CI109" i="18"/>
  <c r="N109" i="23" s="1"/>
  <c r="CF107" i="13"/>
  <c r="S109" i="26"/>
  <c r="V110" i="33" s="1"/>
  <c r="I119" i="32"/>
  <c r="H119" i="32"/>
  <c r="D120" i="32"/>
  <c r="J120" i="32"/>
  <c r="F120" i="32"/>
  <c r="D119" i="32"/>
  <c r="G119" i="32"/>
  <c r="E120" i="32"/>
  <c r="I120" i="32"/>
  <c r="V106" i="26" s="1"/>
  <c r="X107" i="33" s="1"/>
  <c r="E119" i="32"/>
  <c r="F119" i="32"/>
  <c r="AC108" i="19"/>
  <c r="AQ136" i="16"/>
  <c r="O133" i="5" a="1"/>
  <c r="O133" i="5" s="1"/>
  <c r="AA134" i="5" s="1"/>
  <c r="C107" i="23" s="1"/>
  <c r="AT133" i="5"/>
  <c r="D105" i="22"/>
  <c r="L106" i="22" s="1"/>
  <c r="Q133" i="5"/>
  <c r="AH106" i="1"/>
  <c r="AH107" i="1"/>
  <c r="I105" i="35"/>
  <c r="AE106" i="35" s="1"/>
  <c r="AP106" i="8"/>
  <c r="S133" i="4"/>
  <c r="AA135" i="16"/>
  <c r="F108" i="23" s="1"/>
  <c r="F107" i="26"/>
  <c r="AJ106" i="1"/>
  <c r="AJ107" i="1"/>
  <c r="Z133" i="15"/>
  <c r="Y105" i="19" s="1"/>
  <c r="AU133" i="15"/>
  <c r="Y133" i="15"/>
  <c r="AQ135" i="16"/>
  <c r="AC107" i="19"/>
  <c r="AE107" i="19" s="1"/>
  <c r="AR107" i="19" s="1"/>
  <c r="AR106" i="6"/>
  <c r="AQ106" i="8"/>
  <c r="F109" i="37"/>
  <c r="M110" i="37" s="1"/>
  <c r="M107" i="22"/>
  <c r="X133" i="17"/>
  <c r="B105" i="22"/>
  <c r="B106" i="18"/>
  <c r="B105" i="20"/>
  <c r="AL105" i="20" s="1"/>
  <c r="AX105" i="20" s="1"/>
  <c r="A105" i="35"/>
  <c r="C120" i="32"/>
  <c r="AC120" i="32" s="1"/>
  <c r="B105" i="19"/>
  <c r="AL105" i="19" s="1"/>
  <c r="AY105" i="19" s="1"/>
  <c r="A106" i="23"/>
  <c r="A106" i="26"/>
  <c r="V133" i="16"/>
  <c r="H109" i="26"/>
  <c r="V133" i="5"/>
  <c r="BS105" i="6"/>
  <c r="D132" i="4"/>
  <c r="AS132" i="4" s="1"/>
  <c r="T132" i="14"/>
  <c r="X133" i="4"/>
  <c r="AP107" i="35"/>
  <c r="U109" i="26"/>
  <c r="U110" i="33"/>
  <c r="AT107" i="10"/>
  <c r="AI106" i="1"/>
  <c r="AI107" i="1"/>
  <c r="AT106" i="13"/>
  <c r="T104" i="35"/>
  <c r="X133" i="15"/>
  <c r="CF106" i="11"/>
  <c r="AR107" i="12"/>
  <c r="S106" i="1"/>
  <c r="R106" i="1"/>
  <c r="Z106" i="1"/>
  <c r="Z107" i="1"/>
  <c r="Q104" i="35"/>
  <c r="AM105" i="35" s="1"/>
  <c r="V133" i="17"/>
  <c r="Y134" i="17"/>
  <c r="Y133" i="17"/>
  <c r="E105" i="35"/>
  <c r="AA106" i="35" s="1"/>
  <c r="AM106" i="6"/>
  <c r="W133" i="16"/>
  <c r="R132" i="15"/>
  <c r="O104" i="35"/>
  <c r="AP105" i="11"/>
  <c r="AA107" i="35"/>
  <c r="S133" i="14"/>
  <c r="AQ106" i="6"/>
  <c r="S133" i="17"/>
  <c r="AT132" i="17"/>
  <c r="O132" i="17" a="1"/>
  <c r="O132" i="17" s="1"/>
  <c r="AN144" i="17" s="1"/>
  <c r="AN117" i="23" s="1"/>
  <c r="H104" i="22"/>
  <c r="X116" i="22" s="1"/>
  <c r="CQ109" i="18"/>
  <c r="R133" i="14"/>
  <c r="R132" i="14"/>
  <c r="U133" i="15"/>
  <c r="AC106" i="1"/>
  <c r="AC107" i="1"/>
  <c r="L104" i="35"/>
  <c r="AP105" i="10"/>
  <c r="AQ134" i="17"/>
  <c r="AH106" i="19"/>
  <c r="AJ106" i="19" s="1"/>
  <c r="AS106" i="19" s="1"/>
  <c r="S133" i="5"/>
  <c r="Q132" i="14"/>
  <c r="E104" i="22"/>
  <c r="U116" i="22" s="1"/>
  <c r="AT132" i="14"/>
  <c r="O132" i="14" a="1"/>
  <c r="O132" i="14" s="1"/>
  <c r="AN144" i="14" s="1"/>
  <c r="AK117" i="23" s="1"/>
  <c r="R133" i="4"/>
  <c r="Z134" i="15"/>
  <c r="Y106" i="19" s="1"/>
  <c r="H107" i="37"/>
  <c r="Y26" i="37" s="1"/>
  <c r="Y39" i="37" s="1"/>
  <c r="Y52" i="37" s="1"/>
  <c r="Y65" i="37" s="1"/>
  <c r="CG107" i="18"/>
  <c r="CS107" i="18" s="1"/>
  <c r="A107" i="37"/>
  <c r="O107" i="37"/>
  <c r="I108" i="19"/>
  <c r="K108" i="19" s="1"/>
  <c r="AN108" i="19" s="1"/>
  <c r="AQ136" i="4"/>
  <c r="AA135" i="17"/>
  <c r="G108" i="23" s="1"/>
  <c r="G108" i="26"/>
  <c r="AR106" i="13"/>
  <c r="Q133" i="15"/>
  <c r="F105" i="22"/>
  <c r="AT133" i="15"/>
  <c r="O133" i="15" a="1"/>
  <c r="O133" i="15" s="1"/>
  <c r="AA134" i="15" s="1"/>
  <c r="E107" i="23" s="1"/>
  <c r="O105" i="35"/>
  <c r="AP106" i="11"/>
  <c r="CR110" i="18"/>
  <c r="C109" i="19" s="1"/>
  <c r="B109" i="37"/>
  <c r="I110" i="37" s="1"/>
  <c r="AA136" i="17"/>
  <c r="G109" i="23" s="1"/>
  <c r="O131" i="15" a="1"/>
  <c r="O131" i="15" s="1"/>
  <c r="AN143" i="15" s="1"/>
  <c r="AL116" i="23" s="1"/>
  <c r="F103" i="22"/>
  <c r="V115" i="22" s="1"/>
  <c r="AT131" i="15"/>
  <c r="AP107" i="8"/>
  <c r="U134" i="15"/>
  <c r="T133" i="17"/>
  <c r="R133" i="17"/>
  <c r="S133" i="16"/>
  <c r="U133" i="16"/>
  <c r="C104" i="35"/>
  <c r="U132" i="15"/>
  <c r="C104" i="22"/>
  <c r="S116" i="22" s="1"/>
  <c r="AT132" i="4"/>
  <c r="C109" i="37"/>
  <c r="J110" i="37" s="1"/>
  <c r="AE106" i="1"/>
  <c r="AE107" i="1"/>
  <c r="AM107" i="6"/>
  <c r="AU133" i="14"/>
  <c r="Z133" i="14"/>
  <c r="T105" i="19" s="1"/>
  <c r="AT106" i="6"/>
  <c r="AR105" i="10"/>
  <c r="B105" i="35"/>
  <c r="X106" i="35" s="1"/>
  <c r="AM106" i="1"/>
  <c r="AM107" i="1"/>
  <c r="CP109" i="18"/>
  <c r="U109" i="23" s="1"/>
  <c r="T133" i="4"/>
  <c r="G107" i="26"/>
  <c r="S108" i="19"/>
  <c r="U108" i="19" s="1"/>
  <c r="AP108" i="19" s="1"/>
  <c r="AQ136" i="14"/>
  <c r="W133" i="5"/>
  <c r="R133" i="5"/>
  <c r="X133" i="16"/>
  <c r="R104" i="35"/>
  <c r="S132" i="14"/>
  <c r="Y133" i="4"/>
  <c r="AO107" i="6"/>
  <c r="M108" i="22"/>
  <c r="B107" i="26"/>
  <c r="AE108" i="19"/>
  <c r="AR108" i="19" s="1"/>
  <c r="AA106" i="1"/>
  <c r="AA107" i="1"/>
  <c r="AM106" i="10"/>
  <c r="K105" i="35"/>
  <c r="AG106" i="35" s="1"/>
  <c r="S133" i="15"/>
  <c r="O107" i="22"/>
  <c r="AU131" i="15"/>
  <c r="AO107" i="13"/>
  <c r="AG106" i="1"/>
  <c r="AG107" i="1"/>
  <c r="W133" i="17"/>
  <c r="CF106" i="13"/>
  <c r="R133" i="16"/>
  <c r="Z133" i="16"/>
  <c r="AD105" i="19" s="1"/>
  <c r="AU133" i="16"/>
  <c r="O132" i="15" a="1"/>
  <c r="O132" i="15" s="1"/>
  <c r="AN144" i="15" s="1"/>
  <c r="AL117" i="23" s="1"/>
  <c r="AT132" i="15"/>
  <c r="Q132" i="15"/>
  <c r="F104" i="22"/>
  <c r="V116" i="22" s="1"/>
  <c r="E109" i="37"/>
  <c r="L110" i="37" s="1"/>
  <c r="AH108" i="35"/>
  <c r="V134" i="5"/>
  <c r="AJ107" i="35"/>
  <c r="AQ108" i="1"/>
  <c r="AQ109" i="1"/>
  <c r="AD106" i="1"/>
  <c r="AD107" i="1"/>
  <c r="X133" i="14"/>
  <c r="U104" i="35"/>
  <c r="AQ105" i="10"/>
  <c r="L121" i="32"/>
  <c r="O121" i="32"/>
  <c r="S121" i="32"/>
  <c r="Q121" i="32"/>
  <c r="N121" i="32"/>
  <c r="R121" i="32"/>
  <c r="M121" i="32"/>
  <c r="P121" i="32"/>
  <c r="T121" i="32"/>
  <c r="U121" i="32"/>
  <c r="N107" i="22"/>
  <c r="I107" i="26"/>
  <c r="R107" i="26"/>
  <c r="C108" i="26"/>
  <c r="AA135" i="5"/>
  <c r="C108" i="23" s="1"/>
  <c r="R133" i="15"/>
  <c r="AA136" i="5"/>
  <c r="C109" i="23" s="1"/>
  <c r="AT132" i="16"/>
  <c r="O132" i="16" a="1"/>
  <c r="O132" i="16" s="1"/>
  <c r="AN144" i="16" s="1"/>
  <c r="AM117" i="23" s="1"/>
  <c r="AP117" i="23" s="1"/>
  <c r="G104" i="22"/>
  <c r="W116" i="22" s="1"/>
  <c r="N107" i="19"/>
  <c r="P107" i="19" s="1"/>
  <c r="AO107" i="19" s="1"/>
  <c r="AQ135" i="5"/>
  <c r="AP107" i="6"/>
  <c r="C107" i="26"/>
  <c r="AQ107" i="8"/>
  <c r="Y133" i="5"/>
  <c r="X133" i="5"/>
  <c r="AU132" i="16"/>
  <c r="X132" i="14"/>
  <c r="T106" i="1"/>
  <c r="W106" i="1"/>
  <c r="U106" i="1"/>
  <c r="AB106" i="1"/>
  <c r="AB107" i="1"/>
  <c r="AU133" i="4"/>
  <c r="Z133" i="4"/>
  <c r="J105" i="19" s="1"/>
  <c r="AA134" i="4"/>
  <c r="B107" i="23" s="1"/>
  <c r="C105" i="22"/>
  <c r="K106" i="22" s="1"/>
  <c r="AT133" i="4"/>
  <c r="E104" i="35"/>
  <c r="Y134" i="5"/>
  <c r="AO107" i="8"/>
  <c r="Y134" i="15"/>
  <c r="AR107" i="8"/>
  <c r="CG108" i="18"/>
  <c r="CS108" i="18" s="1"/>
  <c r="A108" i="37"/>
  <c r="O108" i="37"/>
  <c r="H108" i="37"/>
  <c r="Y27" i="37" s="1"/>
  <c r="Y40" i="37" s="1"/>
  <c r="Y53" i="37" s="1"/>
  <c r="Y66" i="37" s="1"/>
  <c r="P107" i="22"/>
  <c r="V133" i="15"/>
  <c r="Y134" i="4"/>
  <c r="AD107" i="35"/>
  <c r="F108" i="26"/>
  <c r="N104" i="35"/>
  <c r="AJ104" i="35" s="1"/>
  <c r="AM105" i="11"/>
  <c r="R134" i="4"/>
  <c r="D108" i="26"/>
  <c r="AA135" i="14"/>
  <c r="D108" i="23" s="1"/>
  <c r="AD108" i="35"/>
  <c r="AR107" i="13"/>
  <c r="R134" i="17"/>
  <c r="O133" i="17" a="1"/>
  <c r="O133" i="17" s="1"/>
  <c r="AA134" i="17" s="1"/>
  <c r="G107" i="23" s="1"/>
  <c r="Q133" i="17"/>
  <c r="AT133" i="17"/>
  <c r="H105" i="22"/>
  <c r="U105" i="35"/>
  <c r="AP106" i="13"/>
  <c r="Y133" i="16"/>
  <c r="CF106" i="12"/>
  <c r="W132" i="15"/>
  <c r="AA136" i="14"/>
  <c r="D109" i="23" s="1"/>
  <c r="AR108" i="1"/>
  <c r="AR109" i="1"/>
  <c r="R134" i="15"/>
  <c r="W134" i="17"/>
  <c r="W133" i="14"/>
  <c r="E103" i="22"/>
  <c r="U115" i="22" s="1"/>
  <c r="O131" i="14" a="1"/>
  <c r="O131" i="14" s="1"/>
  <c r="AN143" i="14" s="1"/>
  <c r="AK116" i="23" s="1"/>
  <c r="AT131" i="14"/>
  <c r="CM109" i="18"/>
  <c r="R109" i="23" s="1"/>
  <c r="L122" i="32"/>
  <c r="T122" i="32"/>
  <c r="M122" i="32"/>
  <c r="O122" i="32"/>
  <c r="N122" i="32"/>
  <c r="S122" i="32"/>
  <c r="U122" i="32"/>
  <c r="P122" i="32"/>
  <c r="Q122" i="32"/>
  <c r="R122" i="32"/>
  <c r="CK109" i="18"/>
  <c r="P109" i="23" s="1"/>
  <c r="D107" i="26"/>
  <c r="AE108" i="35"/>
  <c r="I106" i="22"/>
  <c r="L107" i="22"/>
  <c r="AH108" i="23"/>
  <c r="BI108" i="23" s="1"/>
  <c r="AB108" i="23"/>
  <c r="B109" i="33" s="1"/>
  <c r="F109" i="33" s="1"/>
  <c r="J109" i="33" s="1"/>
  <c r="AQ135" i="17"/>
  <c r="AH107" i="19"/>
  <c r="AJ107" i="19" s="1"/>
  <c r="AS107" i="19" s="1"/>
  <c r="W133" i="15"/>
  <c r="CF107" i="8"/>
  <c r="H105" i="35"/>
  <c r="AD106" i="35" s="1"/>
  <c r="AM106" i="8"/>
  <c r="O132" i="5" a="1"/>
  <c r="O132" i="5" s="1"/>
  <c r="AN144" i="5" s="1"/>
  <c r="AJ117" i="23" s="1"/>
  <c r="D104" i="22"/>
  <c r="T116" i="22" s="1"/>
  <c r="AT132" i="5"/>
  <c r="I104" i="35"/>
  <c r="X134" i="5"/>
  <c r="Y106" i="1"/>
  <c r="Y107" i="1"/>
  <c r="AT106" i="11"/>
  <c r="AF106" i="1"/>
  <c r="AF107" i="1"/>
  <c r="AO106" i="12"/>
  <c r="V134" i="15"/>
  <c r="T132" i="15"/>
  <c r="X132" i="15"/>
  <c r="AP107" i="11"/>
  <c r="AQ135" i="4"/>
  <c r="I107" i="19"/>
  <c r="K107" i="19" s="1"/>
  <c r="AN107" i="19" s="1"/>
  <c r="AM107" i="10"/>
  <c r="AA135" i="15"/>
  <c r="E108" i="23" s="1"/>
  <c r="E107" i="26"/>
  <c r="AQ107" i="35"/>
  <c r="AM106" i="13"/>
  <c r="T105" i="35"/>
  <c r="AP106" i="35" s="1"/>
  <c r="U133" i="14"/>
  <c r="CF106" i="10"/>
  <c r="AU132" i="17"/>
  <c r="AU131" i="14"/>
  <c r="AT105" i="10"/>
  <c r="AQ136" i="5"/>
  <c r="Q134" i="5"/>
  <c r="Z133" i="5"/>
  <c r="O105" i="19" s="1"/>
  <c r="AU133" i="5"/>
  <c r="T133" i="5"/>
  <c r="AU132" i="14"/>
  <c r="Z132" i="14"/>
  <c r="T104" i="19" s="1"/>
  <c r="W132" i="14"/>
  <c r="H104" i="35"/>
  <c r="V133" i="4"/>
  <c r="U133" i="4"/>
  <c r="AQ107" i="13"/>
  <c r="S134" i="4"/>
  <c r="AB106" i="35"/>
  <c r="AQ135" i="15"/>
  <c r="X107" i="19"/>
  <c r="Z107" i="19" s="1"/>
  <c r="AQ107" i="19" s="1"/>
  <c r="AK106" i="1"/>
  <c r="AK107" i="1"/>
  <c r="U133" i="5"/>
  <c r="V133" i="14"/>
  <c r="V132" i="14"/>
  <c r="Y132" i="14"/>
  <c r="W133" i="4"/>
  <c r="AC106" i="19"/>
  <c r="AE106" i="19" s="1"/>
  <c r="AR106" i="19" s="1"/>
  <c r="AQ134" i="16"/>
  <c r="AQ134" i="4"/>
  <c r="I106" i="19"/>
  <c r="K106" i="19" s="1"/>
  <c r="AN106" i="19" s="1"/>
  <c r="AQ136" i="17"/>
  <c r="AH108" i="19"/>
  <c r="AJ108" i="19" s="1"/>
  <c r="AS108" i="19" s="1"/>
  <c r="R134" i="5"/>
  <c r="T133" i="15"/>
  <c r="D109" i="37"/>
  <c r="K110" i="37" s="1"/>
  <c r="T109" i="26"/>
  <c r="W110" i="33" s="1"/>
  <c r="AJ123" i="32"/>
  <c r="T134" i="15"/>
  <c r="O103" i="35"/>
  <c r="AU132" i="5"/>
  <c r="AU133" i="17"/>
  <c r="Z133" i="17"/>
  <c r="AI105" i="19" s="1"/>
  <c r="AQ106" i="11"/>
  <c r="T133" i="16"/>
  <c r="R105" i="35"/>
  <c r="AP106" i="12"/>
  <c r="K104" i="35"/>
  <c r="AG104" i="35" s="1"/>
  <c r="AM105" i="10"/>
  <c r="Y132" i="15"/>
  <c r="Z132" i="15"/>
  <c r="Y104" i="19" s="1"/>
  <c r="AU132" i="15"/>
  <c r="AU132" i="4"/>
  <c r="AO107" i="12"/>
  <c r="X107" i="35"/>
  <c r="X108" i="35"/>
  <c r="AG107" i="35"/>
  <c r="C107" i="35"/>
  <c r="AP108" i="1"/>
  <c r="AP109" i="1"/>
  <c r="AK108" i="35"/>
  <c r="AT108" i="1"/>
  <c r="AT109" i="1"/>
  <c r="U134" i="16"/>
  <c r="AT107" i="13"/>
  <c r="Q134" i="14"/>
  <c r="AT133" i="14"/>
  <c r="O133" i="14" a="1"/>
  <c r="O133" i="14" s="1"/>
  <c r="AA134" i="14" s="1"/>
  <c r="D107" i="23" s="1"/>
  <c r="Q133" i="14"/>
  <c r="E105" i="22"/>
  <c r="AO106" i="10"/>
  <c r="P108" i="19"/>
  <c r="AO108" i="19" s="1"/>
  <c r="AB107" i="35"/>
  <c r="AQ135" i="14"/>
  <c r="S107" i="19"/>
  <c r="U107" i="19" s="1"/>
  <c r="AP107" i="19" s="1"/>
  <c r="U133" i="17"/>
  <c r="AR106" i="11"/>
  <c r="D133" i="4"/>
  <c r="AS133" i="4" s="1"/>
  <c r="BS106" i="6"/>
  <c r="Q133" i="16"/>
  <c r="G105" i="22"/>
  <c r="O106" i="22" s="1"/>
  <c r="O133" i="16" a="1"/>
  <c r="O133" i="16" s="1"/>
  <c r="AA134" i="16" s="1"/>
  <c r="F107" i="23" s="1"/>
  <c r="AT133" i="16"/>
  <c r="S132" i="15"/>
  <c r="CF105" i="11"/>
  <c r="V134" i="4"/>
  <c r="U134" i="5"/>
  <c r="S134" i="15"/>
  <c r="AN108" i="35"/>
  <c r="K107" i="22"/>
  <c r="I107" i="22"/>
  <c r="CF107" i="11"/>
  <c r="AO108" i="1"/>
  <c r="AO109" i="1"/>
  <c r="CF107" i="6"/>
  <c r="T133" i="14"/>
  <c r="L105" i="35"/>
  <c r="AP106" i="10"/>
  <c r="L103" i="35"/>
  <c r="Z108" i="19"/>
  <c r="AQ108" i="19" s="1"/>
  <c r="R108" i="26"/>
  <c r="I108" i="26"/>
  <c r="A105" i="23"/>
  <c r="B105" i="18"/>
  <c r="B104" i="19"/>
  <c r="AL104" i="19" s="1"/>
  <c r="AY104" i="19" s="1"/>
  <c r="B104" i="22"/>
  <c r="A104" i="35"/>
  <c r="A105" i="26"/>
  <c r="B104" i="20"/>
  <c r="AL104" i="20" s="1"/>
  <c r="AX104" i="20" s="1"/>
  <c r="C119" i="32"/>
  <c r="AC119" i="32" s="1"/>
  <c r="U132" i="14"/>
  <c r="Z123" i="32"/>
  <c r="AA124" i="32" s="1"/>
  <c r="V123" i="32" a="1"/>
  <c r="V123" i="32" s="1"/>
  <c r="AB107" i="23"/>
  <c r="B108" i="33" s="1"/>
  <c r="F108" i="33" s="1"/>
  <c r="J108" i="33" s="1"/>
  <c r="AH107" i="23"/>
  <c r="BI107" i="23" s="1"/>
  <c r="V132" i="15"/>
  <c r="AO105" i="11"/>
  <c r="AP106" i="6"/>
  <c r="F104" i="35"/>
  <c r="V134" i="16"/>
  <c r="B108" i="26"/>
  <c r="AA135" i="4"/>
  <c r="B108" i="23" s="1"/>
  <c r="Q134" i="15"/>
  <c r="Y133" i="14"/>
  <c r="R134" i="16"/>
  <c r="AQ136" i="15"/>
  <c r="AO117" i="23" l="1"/>
  <c r="AQ117" i="23" s="1"/>
  <c r="AN105" i="35"/>
  <c r="P105" i="22"/>
  <c r="AK105" i="35"/>
  <c r="F109" i="19"/>
  <c r="AM109" i="19" s="1"/>
  <c r="X110" i="23"/>
  <c r="W110" i="23"/>
  <c r="N104" i="22"/>
  <c r="AH105" i="35"/>
  <c r="AK106" i="35"/>
  <c r="I109" i="23"/>
  <c r="CI108" i="18"/>
  <c r="N108" i="23" s="1"/>
  <c r="CM107" i="18"/>
  <c r="R107" i="23" s="1"/>
  <c r="M104" i="22"/>
  <c r="V105" i="26"/>
  <c r="X106" i="33" s="1"/>
  <c r="X105" i="35"/>
  <c r="AH105" i="23"/>
  <c r="BI105" i="23" s="1"/>
  <c r="AB105" i="23"/>
  <c r="B106" i="33" s="1"/>
  <c r="F106" i="33" s="1"/>
  <c r="J106" i="33" s="1"/>
  <c r="S106" i="19"/>
  <c r="U106" i="19" s="1"/>
  <c r="AP106" i="19" s="1"/>
  <c r="AQ134" i="14"/>
  <c r="U108" i="26"/>
  <c r="U109" i="33"/>
  <c r="E108" i="19"/>
  <c r="V109" i="23"/>
  <c r="M106" i="22"/>
  <c r="M105" i="22"/>
  <c r="AP105" i="35"/>
  <c r="AV107" i="19"/>
  <c r="AU107" i="19"/>
  <c r="E107" i="37"/>
  <c r="AH105" i="19"/>
  <c r="AJ105" i="19" s="1"/>
  <c r="AS105" i="19" s="1"/>
  <c r="BG116" i="19" s="1"/>
  <c r="AQ133" i="17"/>
  <c r="AJ105" i="35"/>
  <c r="F105" i="26"/>
  <c r="U107" i="26"/>
  <c r="U108" i="33"/>
  <c r="CO108" i="18"/>
  <c r="T108" i="23" s="1"/>
  <c r="CO109" i="18"/>
  <c r="T109" i="23" s="1"/>
  <c r="E105" i="26"/>
  <c r="AA132" i="15"/>
  <c r="E105" i="23" s="1"/>
  <c r="H107" i="26"/>
  <c r="AV108" i="19"/>
  <c r="AU108" i="19"/>
  <c r="AH104" i="35"/>
  <c r="CG106" i="18"/>
  <c r="CS106" i="18" s="1"/>
  <c r="A106" i="37"/>
  <c r="H106" i="37"/>
  <c r="Y25" i="37" s="1"/>
  <c r="Y38" i="37" s="1"/>
  <c r="Y51" i="37" s="1"/>
  <c r="Y64" i="37" s="1"/>
  <c r="O106" i="37"/>
  <c r="S107" i="26"/>
  <c r="V108" i="33" s="1"/>
  <c r="H109" i="23"/>
  <c r="AN106" i="35"/>
  <c r="C107" i="37"/>
  <c r="AQ133" i="14"/>
  <c r="S105" i="19"/>
  <c r="U105" i="19" s="1"/>
  <c r="AP105" i="19" s="1"/>
  <c r="BD116" i="19" s="1"/>
  <c r="N106" i="19"/>
  <c r="P106" i="19" s="1"/>
  <c r="AO106" i="19" s="1"/>
  <c r="AQ134" i="5"/>
  <c r="C105" i="26"/>
  <c r="D104" i="26"/>
  <c r="G106" i="26"/>
  <c r="AA133" i="17"/>
  <c r="G106" i="23" s="1"/>
  <c r="S108" i="26"/>
  <c r="V109" i="33" s="1"/>
  <c r="P106" i="22"/>
  <c r="K105" i="22"/>
  <c r="I105" i="22"/>
  <c r="Q106" i="22" s="1"/>
  <c r="AB121" i="32" s="1"/>
  <c r="AG105" i="35"/>
  <c r="G109" i="37" a="1"/>
  <c r="G109" i="37" s="1"/>
  <c r="N110" i="37" s="1"/>
  <c r="N105" i="22"/>
  <c r="CQ108" i="18"/>
  <c r="G105" i="26"/>
  <c r="AK104" i="35"/>
  <c r="L119" i="32"/>
  <c r="W131" i="32" s="1"/>
  <c r="O119" i="32"/>
  <c r="N119" i="32"/>
  <c r="M119" i="32"/>
  <c r="R119" i="32"/>
  <c r="S119" i="32"/>
  <c r="T119" i="32"/>
  <c r="U119" i="32"/>
  <c r="X131" i="32" s="1"/>
  <c r="P119" i="32"/>
  <c r="Q119" i="32"/>
  <c r="CP107" i="18"/>
  <c r="U107" i="23" s="1"/>
  <c r="AT106" i="1"/>
  <c r="AT107" i="1"/>
  <c r="X106" i="19"/>
  <c r="Z106" i="19" s="1"/>
  <c r="AQ106" i="19" s="1"/>
  <c r="AQ134" i="15"/>
  <c r="AK123" i="32"/>
  <c r="W109" i="26"/>
  <c r="Y110" i="33" s="1"/>
  <c r="I108" i="23"/>
  <c r="H108" i="23"/>
  <c r="B108" i="37"/>
  <c r="I109" i="37" s="1"/>
  <c r="CR109" i="18"/>
  <c r="C108" i="19" s="1"/>
  <c r="CH108" i="18"/>
  <c r="D106" i="26"/>
  <c r="AA133" i="14"/>
  <c r="D106" i="23" s="1"/>
  <c r="AD105" i="35"/>
  <c r="CN108" i="18"/>
  <c r="S108" i="23" s="1"/>
  <c r="E108" i="37"/>
  <c r="L109" i="37" s="1"/>
  <c r="B106" i="26"/>
  <c r="AA133" i="4"/>
  <c r="B106" i="23" s="1"/>
  <c r="AB105" i="35"/>
  <c r="CN109" i="18"/>
  <c r="S109" i="23" s="1"/>
  <c r="X105" i="19"/>
  <c r="Z105" i="19" s="1"/>
  <c r="AQ105" i="19" s="1"/>
  <c r="BE116" i="19" s="1"/>
  <c r="AQ133" i="15"/>
  <c r="AA132" i="14"/>
  <c r="D105" i="23" s="1"/>
  <c r="D105" i="26"/>
  <c r="N106" i="22"/>
  <c r="R106" i="26"/>
  <c r="I106" i="26"/>
  <c r="AQ133" i="5"/>
  <c r="N105" i="19"/>
  <c r="P105" i="19" s="1"/>
  <c r="AO105" i="19" s="1"/>
  <c r="CH107" i="18"/>
  <c r="A105" i="37"/>
  <c r="CG105" i="18"/>
  <c r="CS105" i="18" s="1"/>
  <c r="O105" i="37"/>
  <c r="H105" i="37"/>
  <c r="Y24" i="37" s="1"/>
  <c r="Y37" i="37" s="1"/>
  <c r="Y50" i="37" s="1"/>
  <c r="Y63" i="37" s="1"/>
  <c r="F106" i="26"/>
  <c r="AA133" i="16"/>
  <c r="F106" i="23" s="1"/>
  <c r="CK108" i="18"/>
  <c r="P108" i="23" s="1"/>
  <c r="AH106" i="35"/>
  <c r="AR106" i="1"/>
  <c r="AR107" i="1"/>
  <c r="F108" i="37"/>
  <c r="M109" i="37" s="1"/>
  <c r="CP108" i="18"/>
  <c r="U108" i="23" s="1"/>
  <c r="B105" i="26"/>
  <c r="E104" i="26"/>
  <c r="CH109" i="18"/>
  <c r="AO106" i="1"/>
  <c r="AO107" i="1"/>
  <c r="AH106" i="23"/>
  <c r="BI106" i="23" s="1"/>
  <c r="AB106" i="23"/>
  <c r="B107" i="33" s="1"/>
  <c r="F107" i="33" s="1"/>
  <c r="J107" i="33" s="1"/>
  <c r="L105" i="22"/>
  <c r="CQ107" i="18"/>
  <c r="L120" i="32"/>
  <c r="W132" i="32" s="1"/>
  <c r="AG132" i="32" s="1"/>
  <c r="H119" i="33" s="1"/>
  <c r="O120" i="32"/>
  <c r="P120" i="32"/>
  <c r="N120" i="32"/>
  <c r="U120" i="32"/>
  <c r="X132" i="32" s="1"/>
  <c r="R120" i="32"/>
  <c r="M120" i="32"/>
  <c r="T120" i="32"/>
  <c r="S120" i="32"/>
  <c r="Q120" i="32"/>
  <c r="CJ108" i="18"/>
  <c r="O108" i="23" s="1"/>
  <c r="C108" i="37"/>
  <c r="J109" i="37" s="1"/>
  <c r="C105" i="35"/>
  <c r="AP106" i="1"/>
  <c r="AP107" i="1"/>
  <c r="CL107" i="18"/>
  <c r="Q107" i="23" s="1"/>
  <c r="H108" i="26"/>
  <c r="O105" i="22"/>
  <c r="AQ133" i="4"/>
  <c r="I105" i="19"/>
  <c r="K105" i="19" s="1"/>
  <c r="AN105" i="19" s="1"/>
  <c r="BB116" i="19" s="1"/>
  <c r="F107" i="37"/>
  <c r="I104" i="22"/>
  <c r="Y116" i="22" s="1"/>
  <c r="AE131" i="32" s="1"/>
  <c r="AC105" i="19"/>
  <c r="AE105" i="19" s="1"/>
  <c r="AR105" i="19" s="1"/>
  <c r="BF116" i="19" s="1"/>
  <c r="AQ133" i="16"/>
  <c r="Y107" i="35"/>
  <c r="Y108" i="35"/>
  <c r="Z122" i="32"/>
  <c r="AA123" i="32" s="1"/>
  <c r="V122" i="32" a="1"/>
  <c r="V122" i="32" s="1"/>
  <c r="AQ105" i="35"/>
  <c r="AQ106" i="1"/>
  <c r="AQ107" i="1"/>
  <c r="B107" i="37"/>
  <c r="CJ109" i="18"/>
  <c r="O109" i="23" s="1"/>
  <c r="AQ106" i="35"/>
  <c r="AQ132" i="14"/>
  <c r="S104" i="19"/>
  <c r="U104" i="19" s="1"/>
  <c r="AP104" i="19" s="1"/>
  <c r="BD115" i="19" s="1"/>
  <c r="D107" i="37"/>
  <c r="C106" i="26"/>
  <c r="AA133" i="5"/>
  <c r="C106" i="23" s="1"/>
  <c r="CM108" i="18"/>
  <c r="R108" i="23" s="1"/>
  <c r="Z121" i="32"/>
  <c r="X104" i="19"/>
  <c r="Z104" i="19" s="1"/>
  <c r="AQ104" i="19" s="1"/>
  <c r="BE115" i="19" s="1"/>
  <c r="AQ132" i="15"/>
  <c r="AA105" i="35"/>
  <c r="CI107" i="18"/>
  <c r="N107" i="23" s="1"/>
  <c r="D108" i="37"/>
  <c r="K109" i="37" s="1"/>
  <c r="CL108" i="18"/>
  <c r="Q108" i="23" s="1"/>
  <c r="CL109" i="18"/>
  <c r="Q109" i="23" s="1"/>
  <c r="I105" i="26"/>
  <c r="R105" i="26"/>
  <c r="Q108" i="22"/>
  <c r="AB123" i="32" s="1"/>
  <c r="Q107" i="22"/>
  <c r="AB122" i="32" s="1"/>
  <c r="T108" i="26"/>
  <c r="W109" i="33" s="1"/>
  <c r="AJ122" i="32"/>
  <c r="T107" i="26"/>
  <c r="W108" i="33" s="1"/>
  <c r="AJ121" i="32"/>
  <c r="V121" i="32" a="1"/>
  <c r="V121" i="32" s="1"/>
  <c r="H107" i="23"/>
  <c r="I107" i="23"/>
  <c r="AA133" i="15"/>
  <c r="E106" i="23" s="1"/>
  <c r="E106" i="26"/>
  <c r="AE105" i="35"/>
  <c r="CK107" i="18"/>
  <c r="P107" i="23" s="1"/>
  <c r="BC116" i="19" l="1"/>
  <c r="AG131" i="32"/>
  <c r="H118" i="33" s="1"/>
  <c r="J109" i="23"/>
  <c r="Y110" i="23"/>
  <c r="AU106" i="19"/>
  <c r="AV106" i="19"/>
  <c r="J107" i="23"/>
  <c r="M107" i="23"/>
  <c r="D106" i="19"/>
  <c r="E106" i="19"/>
  <c r="V107" i="23"/>
  <c r="U105" i="26"/>
  <c r="U106" i="33"/>
  <c r="B105" i="37"/>
  <c r="P117" i="37" s="1"/>
  <c r="V119" i="32" a="1"/>
  <c r="V119" i="32" s="1"/>
  <c r="C105" i="37"/>
  <c r="Q117" i="37" s="1"/>
  <c r="G107" i="37" a="1"/>
  <c r="G107" i="37" s="1"/>
  <c r="CN106" i="18"/>
  <c r="S106" i="23" s="1"/>
  <c r="E106" i="37"/>
  <c r="K108" i="37"/>
  <c r="W107" i="26"/>
  <c r="Y108" i="33" s="1"/>
  <c r="AK121" i="32"/>
  <c r="W108" i="26"/>
  <c r="Y109" i="33" s="1"/>
  <c r="AK122" i="32"/>
  <c r="AA122" i="32"/>
  <c r="CO106" i="18"/>
  <c r="T106" i="23" s="1"/>
  <c r="CO107" i="18"/>
  <c r="T107" i="23" s="1"/>
  <c r="U106" i="26"/>
  <c r="U107" i="33"/>
  <c r="D107" i="19"/>
  <c r="M108" i="23"/>
  <c r="Z119" i="32"/>
  <c r="AD131" i="32" s="1"/>
  <c r="C106" i="37"/>
  <c r="CJ106" i="18"/>
  <c r="O106" i="23" s="1"/>
  <c r="CJ107" i="18"/>
  <c r="O107" i="23" s="1"/>
  <c r="CM106" i="18"/>
  <c r="R106" i="23" s="1"/>
  <c r="T105" i="26"/>
  <c r="W106" i="33" s="1"/>
  <c r="AJ119" i="32"/>
  <c r="L108" i="37"/>
  <c r="CR108" i="18"/>
  <c r="C107" i="19" s="1"/>
  <c r="E107" i="19"/>
  <c r="V108" i="23"/>
  <c r="CI106" i="18"/>
  <c r="N106" i="23" s="1"/>
  <c r="V120" i="32" a="1"/>
  <c r="V120" i="32" s="1"/>
  <c r="H105" i="26"/>
  <c r="I106" i="23"/>
  <c r="H106" i="23"/>
  <c r="I108" i="37"/>
  <c r="G108" i="37" a="1"/>
  <c r="G108" i="37" s="1"/>
  <c r="N109" i="37" s="1"/>
  <c r="AJ120" i="32"/>
  <c r="T106" i="26"/>
  <c r="W107" i="33" s="1"/>
  <c r="Q105" i="22"/>
  <c r="AB120" i="32" s="1"/>
  <c r="S105" i="26"/>
  <c r="V106" i="33" s="1"/>
  <c r="Y105" i="35"/>
  <c r="Y106" i="35"/>
  <c r="CQ106" i="18"/>
  <c r="B106" i="37"/>
  <c r="CH106" i="18"/>
  <c r="CR107" i="18"/>
  <c r="C106" i="19" s="1"/>
  <c r="H106" i="26"/>
  <c r="J108" i="23"/>
  <c r="J108" i="37"/>
  <c r="E105" i="37"/>
  <c r="S117" i="37" s="1"/>
  <c r="D108" i="19"/>
  <c r="F108" i="19" s="1"/>
  <c r="AM108" i="19" s="1"/>
  <c r="M109" i="23"/>
  <c r="D105" i="37"/>
  <c r="R117" i="37" s="1"/>
  <c r="CN107" i="18"/>
  <c r="S107" i="23" s="1"/>
  <c r="D106" i="37"/>
  <c r="CL106" i="18"/>
  <c r="Q106" i="23" s="1"/>
  <c r="M108" i="37"/>
  <c r="CP106" i="18"/>
  <c r="U106" i="23" s="1"/>
  <c r="F106" i="37"/>
  <c r="T118" i="37" s="1"/>
  <c r="F105" i="37"/>
  <c r="T117" i="37" s="1"/>
  <c r="CK106" i="18"/>
  <c r="P106" i="23" s="1"/>
  <c r="AU105" i="19"/>
  <c r="AV105" i="19"/>
  <c r="Z120" i="32"/>
  <c r="AD132" i="32" s="1"/>
  <c r="S106" i="26"/>
  <c r="V107" i="33" s="1"/>
  <c r="K107" i="37" l="1"/>
  <c r="R118" i="37"/>
  <c r="L107" i="37"/>
  <c r="S118" i="37"/>
  <c r="I107" i="37"/>
  <c r="P118" i="37"/>
  <c r="J107" i="37"/>
  <c r="Q118" i="37"/>
  <c r="F106" i="19"/>
  <c r="AM106" i="19" s="1"/>
  <c r="J106" i="23"/>
  <c r="K117" i="23" s="1"/>
  <c r="AC117" i="23" s="1"/>
  <c r="C118" i="33" s="1"/>
  <c r="F107" i="19"/>
  <c r="AM107" i="19" s="1"/>
  <c r="V106" i="23"/>
  <c r="E105" i="19"/>
  <c r="L106" i="37"/>
  <c r="CR106" i="18"/>
  <c r="C105" i="19" s="1"/>
  <c r="M106" i="23"/>
  <c r="D105" i="19"/>
  <c r="M106" i="37"/>
  <c r="K106" i="37"/>
  <c r="W109" i="23"/>
  <c r="X109" i="23"/>
  <c r="M107" i="37"/>
  <c r="W106" i="26"/>
  <c r="Y107" i="33" s="1"/>
  <c r="AK120" i="32"/>
  <c r="AA120" i="32"/>
  <c r="I106" i="37"/>
  <c r="G106" i="37" a="1"/>
  <c r="G106" i="37" s="1"/>
  <c r="AA121" i="32"/>
  <c r="N108" i="37"/>
  <c r="W105" i="26"/>
  <c r="Y106" i="33" s="1"/>
  <c r="AK119" i="32"/>
  <c r="G105" i="37" a="1"/>
  <c r="G105" i="37" s="1"/>
  <c r="U117" i="37" s="1"/>
  <c r="W107" i="23"/>
  <c r="X107" i="23"/>
  <c r="J106" i="37"/>
  <c r="W108" i="23"/>
  <c r="X108" i="23"/>
  <c r="Q104" i="1"/>
  <c r="BK116" i="1" s="1"/>
  <c r="O104" i="1"/>
  <c r="BI116" i="1" s="1"/>
  <c r="Q104" i="13"/>
  <c r="BK116" i="13" s="1"/>
  <c r="O104" i="13"/>
  <c r="BI116" i="13" s="1"/>
  <c r="N104" i="13"/>
  <c r="BH116" i="13" s="1"/>
  <c r="M104" i="13"/>
  <c r="BG116" i="13" s="1"/>
  <c r="L104" i="13"/>
  <c r="BF116" i="13" s="1"/>
  <c r="K104" i="13"/>
  <c r="BE116" i="13" s="1"/>
  <c r="J104" i="13"/>
  <c r="BD116" i="13" s="1"/>
  <c r="I104" i="13"/>
  <c r="BC116" i="13" s="1"/>
  <c r="H104" i="13"/>
  <c r="BB116" i="13" s="1"/>
  <c r="G104" i="13"/>
  <c r="BA116" i="13" s="1"/>
  <c r="F104" i="13"/>
  <c r="AZ116" i="13" s="1"/>
  <c r="E104" i="13"/>
  <c r="AY116" i="13" s="1"/>
  <c r="D104" i="13"/>
  <c r="AX116" i="13" s="1"/>
  <c r="C104" i="13"/>
  <c r="AW116" i="13" s="1"/>
  <c r="B104" i="13"/>
  <c r="AV116" i="13" s="1"/>
  <c r="AO143" i="17" s="1"/>
  <c r="A104" i="13"/>
  <c r="Q104" i="8"/>
  <c r="BK116" i="8" s="1"/>
  <c r="O104" i="8"/>
  <c r="BI116" i="8" s="1"/>
  <c r="N104" i="8"/>
  <c r="BH116" i="8" s="1"/>
  <c r="M104" i="8"/>
  <c r="BG116" i="8" s="1"/>
  <c r="L104" i="8"/>
  <c r="BF116" i="8" s="1"/>
  <c r="K104" i="8"/>
  <c r="BE116" i="8" s="1"/>
  <c r="J104" i="8"/>
  <c r="BD116" i="8" s="1"/>
  <c r="I104" i="8"/>
  <c r="BC116" i="8" s="1"/>
  <c r="H104" i="8"/>
  <c r="BB116" i="8" s="1"/>
  <c r="G104" i="8"/>
  <c r="BA116" i="8" s="1"/>
  <c r="F104" i="8"/>
  <c r="AZ116" i="8" s="1"/>
  <c r="E104" i="8"/>
  <c r="AY116" i="8" s="1"/>
  <c r="D104" i="8"/>
  <c r="AX116" i="8" s="1"/>
  <c r="C104" i="8"/>
  <c r="AW116" i="8" s="1"/>
  <c r="B104" i="8"/>
  <c r="AV116" i="8" s="1"/>
  <c r="AO143" i="5" s="1"/>
  <c r="A104" i="8"/>
  <c r="Q104" i="6"/>
  <c r="BK116" i="6" s="1"/>
  <c r="O104" i="6"/>
  <c r="BI116" i="6" s="1"/>
  <c r="N104" i="6"/>
  <c r="BH116" i="6" s="1"/>
  <c r="M104" i="6"/>
  <c r="BG116" i="6" s="1"/>
  <c r="L104" i="6"/>
  <c r="BF116" i="6" s="1"/>
  <c r="K104" i="6"/>
  <c r="BE116" i="6" s="1"/>
  <c r="J104" i="6"/>
  <c r="BD116" i="6" s="1"/>
  <c r="I104" i="6"/>
  <c r="BC116" i="6" s="1"/>
  <c r="H104" i="6"/>
  <c r="BB116" i="6" s="1"/>
  <c r="G104" i="6"/>
  <c r="BA116" i="6" s="1"/>
  <c r="F104" i="6"/>
  <c r="AZ116" i="6" s="1"/>
  <c r="E104" i="6"/>
  <c r="AY116" i="6" s="1"/>
  <c r="D104" i="6"/>
  <c r="AX116" i="6" s="1"/>
  <c r="C104" i="6"/>
  <c r="AW116" i="6" s="1"/>
  <c r="B104" i="6"/>
  <c r="AV116" i="6" s="1"/>
  <c r="AO143" i="4" s="1"/>
  <c r="Q103" i="1"/>
  <c r="BK115" i="1" s="1"/>
  <c r="P103" i="1"/>
  <c r="BJ115" i="1" s="1"/>
  <c r="O103" i="1"/>
  <c r="BI115" i="1" s="1"/>
  <c r="N103" i="1"/>
  <c r="BH115" i="1" s="1"/>
  <c r="M103" i="1"/>
  <c r="BG115" i="1" s="1"/>
  <c r="L103" i="1"/>
  <c r="BF115" i="1" s="1"/>
  <c r="K103" i="1"/>
  <c r="BE115" i="1" s="1"/>
  <c r="J103" i="1"/>
  <c r="BD115" i="1" s="1"/>
  <c r="I103" i="1"/>
  <c r="BC115" i="1" s="1"/>
  <c r="H103" i="1"/>
  <c r="BB115" i="1" s="1"/>
  <c r="G103" i="1"/>
  <c r="BA115" i="1" s="1"/>
  <c r="F103" i="1"/>
  <c r="AZ115" i="1" s="1"/>
  <c r="E103" i="1"/>
  <c r="AY115" i="1" s="1"/>
  <c r="D103" i="1"/>
  <c r="AX115" i="1" s="1"/>
  <c r="C103" i="1"/>
  <c r="AW115" i="1" s="1"/>
  <c r="B103" i="1"/>
  <c r="AV115" i="1" s="1"/>
  <c r="Q103" i="13"/>
  <c r="BK115" i="13" s="1"/>
  <c r="O103" i="13"/>
  <c r="BI115" i="13" s="1"/>
  <c r="N103" i="13"/>
  <c r="BH115" i="13" s="1"/>
  <c r="M103" i="13"/>
  <c r="BG115" i="13" s="1"/>
  <c r="L103" i="13"/>
  <c r="BF115" i="13" s="1"/>
  <c r="K103" i="13"/>
  <c r="BE115" i="13" s="1"/>
  <c r="J103" i="13"/>
  <c r="BD115" i="13" s="1"/>
  <c r="I103" i="13"/>
  <c r="BC115" i="13" s="1"/>
  <c r="H103" i="13"/>
  <c r="BB115" i="13" s="1"/>
  <c r="G103" i="13"/>
  <c r="BA115" i="13" s="1"/>
  <c r="F103" i="13"/>
  <c r="AZ115" i="13" s="1"/>
  <c r="E103" i="13"/>
  <c r="AY115" i="13" s="1"/>
  <c r="D103" i="13"/>
  <c r="AX115" i="13" s="1"/>
  <c r="C103" i="13"/>
  <c r="AW115" i="13" s="1"/>
  <c r="B103" i="13"/>
  <c r="AV115" i="13" s="1"/>
  <c r="AO142" i="17" s="1"/>
  <c r="A103" i="13"/>
  <c r="Q104" i="12"/>
  <c r="BK116" i="12" s="1"/>
  <c r="O104" i="12"/>
  <c r="BI116" i="12" s="1"/>
  <c r="N104" i="12"/>
  <c r="BH116" i="12" s="1"/>
  <c r="M104" i="12"/>
  <c r="BG116" i="12" s="1"/>
  <c r="L104" i="12"/>
  <c r="BF116" i="12" s="1"/>
  <c r="K104" i="12"/>
  <c r="BE116" i="12" s="1"/>
  <c r="J104" i="12"/>
  <c r="BD116" i="12" s="1"/>
  <c r="I104" i="12"/>
  <c r="BC116" i="12" s="1"/>
  <c r="H104" i="12"/>
  <c r="BB116" i="12" s="1"/>
  <c r="G104" i="12"/>
  <c r="BA116" i="12" s="1"/>
  <c r="F104" i="12"/>
  <c r="AZ116" i="12" s="1"/>
  <c r="E104" i="12"/>
  <c r="AY116" i="12" s="1"/>
  <c r="D104" i="12"/>
  <c r="AX116" i="12" s="1"/>
  <c r="C104" i="12"/>
  <c r="AW116" i="12" s="1"/>
  <c r="B104" i="12"/>
  <c r="AV116" i="12" s="1"/>
  <c r="AO143" i="16" s="1"/>
  <c r="A104" i="12"/>
  <c r="Q103" i="12"/>
  <c r="BK115" i="12" s="1"/>
  <c r="O103" i="12"/>
  <c r="BI115" i="12" s="1"/>
  <c r="N103" i="12"/>
  <c r="BH115" i="12" s="1"/>
  <c r="M103" i="12"/>
  <c r="BG115" i="12" s="1"/>
  <c r="L103" i="12"/>
  <c r="BF115" i="12" s="1"/>
  <c r="K103" i="12"/>
  <c r="BE115" i="12" s="1"/>
  <c r="J103" i="12"/>
  <c r="BD115" i="12" s="1"/>
  <c r="I103" i="12"/>
  <c r="BC115" i="12" s="1"/>
  <c r="H103" i="12"/>
  <c r="BB115" i="12" s="1"/>
  <c r="G103" i="12"/>
  <c r="BA115" i="12" s="1"/>
  <c r="F103" i="12"/>
  <c r="AZ115" i="12" s="1"/>
  <c r="E103" i="12"/>
  <c r="AY115" i="12" s="1"/>
  <c r="D103" i="12"/>
  <c r="AX115" i="12" s="1"/>
  <c r="C103" i="12"/>
  <c r="AW115" i="12" s="1"/>
  <c r="B103" i="12"/>
  <c r="AV115" i="12" s="1"/>
  <c r="AO142" i="16" s="1"/>
  <c r="A103" i="12"/>
  <c r="Q103" i="11"/>
  <c r="BK115" i="11" s="1"/>
  <c r="O103" i="11"/>
  <c r="BI115" i="11" s="1"/>
  <c r="N103" i="11"/>
  <c r="BH115" i="11" s="1"/>
  <c r="M103" i="11"/>
  <c r="BG115" i="11" s="1"/>
  <c r="L103" i="11"/>
  <c r="BF115" i="11" s="1"/>
  <c r="K103" i="11"/>
  <c r="BE115" i="11" s="1"/>
  <c r="J103" i="11"/>
  <c r="BD115" i="11" s="1"/>
  <c r="I103" i="11"/>
  <c r="BC115" i="11" s="1"/>
  <c r="H103" i="11"/>
  <c r="BB115" i="11" s="1"/>
  <c r="G103" i="11"/>
  <c r="BA115" i="11" s="1"/>
  <c r="F103" i="11"/>
  <c r="AZ115" i="11" s="1"/>
  <c r="E103" i="11"/>
  <c r="AY115" i="11" s="1"/>
  <c r="D103" i="11"/>
  <c r="AX115" i="11" s="1"/>
  <c r="C103" i="11"/>
  <c r="AW115" i="11" s="1"/>
  <c r="B103" i="11"/>
  <c r="AV115" i="11" s="1"/>
  <c r="AO142" i="15" s="1"/>
  <c r="A103" i="11"/>
  <c r="Q103" i="10"/>
  <c r="BK115" i="10" s="1"/>
  <c r="O103" i="10"/>
  <c r="BI115" i="10" s="1"/>
  <c r="N103" i="10"/>
  <c r="BH115" i="10" s="1"/>
  <c r="M103" i="10"/>
  <c r="BG115" i="10" s="1"/>
  <c r="L103" i="10"/>
  <c r="BF115" i="10" s="1"/>
  <c r="K103" i="10"/>
  <c r="BE115" i="10" s="1"/>
  <c r="J103" i="10"/>
  <c r="BD115" i="10" s="1"/>
  <c r="I103" i="10"/>
  <c r="BC115" i="10" s="1"/>
  <c r="H103" i="10"/>
  <c r="BB115" i="10" s="1"/>
  <c r="G103" i="10"/>
  <c r="BA115" i="10" s="1"/>
  <c r="F103" i="10"/>
  <c r="AZ115" i="10" s="1"/>
  <c r="E103" i="10"/>
  <c r="AY115" i="10" s="1"/>
  <c r="D103" i="10"/>
  <c r="AX115" i="10" s="1"/>
  <c r="C103" i="10"/>
  <c r="AW115" i="10" s="1"/>
  <c r="B103" i="10"/>
  <c r="AV115" i="10" s="1"/>
  <c r="AO142" i="14" s="1"/>
  <c r="A103" i="10"/>
  <c r="Q103" i="8"/>
  <c r="BK115" i="8" s="1"/>
  <c r="O103" i="8"/>
  <c r="BI115" i="8" s="1"/>
  <c r="N103" i="8"/>
  <c r="BH115" i="8" s="1"/>
  <c r="M103" i="8"/>
  <c r="BG115" i="8" s="1"/>
  <c r="L103" i="8"/>
  <c r="BF115" i="8" s="1"/>
  <c r="K103" i="8"/>
  <c r="BE115" i="8" s="1"/>
  <c r="J103" i="8"/>
  <c r="BD115" i="8" s="1"/>
  <c r="I103" i="8"/>
  <c r="BC115" i="8" s="1"/>
  <c r="H103" i="8"/>
  <c r="BB115" i="8" s="1"/>
  <c r="G103" i="8"/>
  <c r="BA115" i="8" s="1"/>
  <c r="F103" i="8"/>
  <c r="AZ115" i="8" s="1"/>
  <c r="E103" i="8"/>
  <c r="AY115" i="8" s="1"/>
  <c r="D103" i="8"/>
  <c r="AX115" i="8" s="1"/>
  <c r="C103" i="8"/>
  <c r="AW115" i="8" s="1"/>
  <c r="B103" i="8"/>
  <c r="AV115" i="8" s="1"/>
  <c r="AO142" i="5" s="1"/>
  <c r="A103" i="8"/>
  <c r="Q103" i="6"/>
  <c r="BK115" i="6" s="1"/>
  <c r="O103" i="6"/>
  <c r="BI115" i="6" s="1"/>
  <c r="N103" i="6"/>
  <c r="BH115" i="6" s="1"/>
  <c r="M103" i="6"/>
  <c r="BG115" i="6" s="1"/>
  <c r="L103" i="6"/>
  <c r="BF115" i="6" s="1"/>
  <c r="K103" i="6"/>
  <c r="BE115" i="6" s="1"/>
  <c r="J103" i="6"/>
  <c r="BD115" i="6" s="1"/>
  <c r="I103" i="6"/>
  <c r="BC115" i="6" s="1"/>
  <c r="H103" i="6"/>
  <c r="BB115" i="6" s="1"/>
  <c r="G103" i="6"/>
  <c r="BA115" i="6" s="1"/>
  <c r="F103" i="6"/>
  <c r="AZ115" i="6" s="1"/>
  <c r="E103" i="6"/>
  <c r="AY115" i="6" s="1"/>
  <c r="D103" i="6"/>
  <c r="AX115" i="6" s="1"/>
  <c r="C103" i="6"/>
  <c r="AW115" i="6" s="1"/>
  <c r="B103" i="6"/>
  <c r="AV115" i="6" s="1"/>
  <c r="AO142" i="4" s="1"/>
  <c r="Q102" i="1"/>
  <c r="BK114" i="1" s="1"/>
  <c r="P102" i="1"/>
  <c r="BJ114" i="1" s="1"/>
  <c r="O102" i="1"/>
  <c r="BI114" i="1" s="1"/>
  <c r="N102" i="1"/>
  <c r="BH114" i="1" s="1"/>
  <c r="M102" i="1"/>
  <c r="BG114" i="1" s="1"/>
  <c r="L102" i="1"/>
  <c r="BF114" i="1" s="1"/>
  <c r="K102" i="1"/>
  <c r="BE114" i="1" s="1"/>
  <c r="J102" i="1"/>
  <c r="BD114" i="1" s="1"/>
  <c r="I102" i="1"/>
  <c r="BC114" i="1" s="1"/>
  <c r="H102" i="1"/>
  <c r="BB114" i="1" s="1"/>
  <c r="G102" i="1"/>
  <c r="BA114" i="1" s="1"/>
  <c r="F102" i="1"/>
  <c r="AZ114" i="1" s="1"/>
  <c r="E102" i="1"/>
  <c r="AY114" i="1" s="1"/>
  <c r="D102" i="1"/>
  <c r="AX114" i="1" s="1"/>
  <c r="C102" i="1"/>
  <c r="AW114" i="1" s="1"/>
  <c r="B102" i="1"/>
  <c r="AV114" i="1" s="1"/>
  <c r="Q102" i="13"/>
  <c r="BK114" i="13" s="1"/>
  <c r="O102" i="13"/>
  <c r="BI114" i="13" s="1"/>
  <c r="N102" i="13"/>
  <c r="BH114" i="13" s="1"/>
  <c r="M102" i="13"/>
  <c r="BG114" i="13" s="1"/>
  <c r="L102" i="13"/>
  <c r="BF114" i="13" s="1"/>
  <c r="K102" i="13"/>
  <c r="BE114" i="13" s="1"/>
  <c r="J102" i="13"/>
  <c r="BD114" i="13" s="1"/>
  <c r="I102" i="13"/>
  <c r="BC114" i="13" s="1"/>
  <c r="H102" i="13"/>
  <c r="BB114" i="13" s="1"/>
  <c r="G102" i="13"/>
  <c r="BA114" i="13" s="1"/>
  <c r="F102" i="13"/>
  <c r="AZ114" i="13" s="1"/>
  <c r="E102" i="13"/>
  <c r="AY114" i="13" s="1"/>
  <c r="D102" i="13"/>
  <c r="AX114" i="13" s="1"/>
  <c r="C102" i="13"/>
  <c r="AW114" i="13" s="1"/>
  <c r="B102" i="13"/>
  <c r="AV114" i="13" s="1"/>
  <c r="AO141" i="17" s="1"/>
  <c r="A102" i="13"/>
  <c r="Q102" i="12"/>
  <c r="BK114" i="12" s="1"/>
  <c r="O102" i="12"/>
  <c r="BI114" i="12" s="1"/>
  <c r="N102" i="12"/>
  <c r="BH114" i="12" s="1"/>
  <c r="M102" i="12"/>
  <c r="BG114" i="12" s="1"/>
  <c r="L102" i="12"/>
  <c r="BF114" i="12" s="1"/>
  <c r="K102" i="12"/>
  <c r="BE114" i="12" s="1"/>
  <c r="J102" i="12"/>
  <c r="BD114" i="12" s="1"/>
  <c r="I102" i="12"/>
  <c r="BC114" i="12" s="1"/>
  <c r="H102" i="12"/>
  <c r="BB114" i="12" s="1"/>
  <c r="G102" i="12"/>
  <c r="BA114" i="12" s="1"/>
  <c r="F102" i="12"/>
  <c r="AZ114" i="12" s="1"/>
  <c r="E102" i="12"/>
  <c r="AY114" i="12" s="1"/>
  <c r="D102" i="12"/>
  <c r="AX114" i="12" s="1"/>
  <c r="C102" i="12"/>
  <c r="AW114" i="12" s="1"/>
  <c r="B102" i="12"/>
  <c r="AV114" i="12" s="1"/>
  <c r="AO141" i="16" s="1"/>
  <c r="A102" i="12"/>
  <c r="Q102" i="11"/>
  <c r="BK114" i="11" s="1"/>
  <c r="O102" i="11"/>
  <c r="BI114" i="11" s="1"/>
  <c r="N102" i="11"/>
  <c r="BH114" i="11" s="1"/>
  <c r="M102" i="11"/>
  <c r="BG114" i="11" s="1"/>
  <c r="L102" i="11"/>
  <c r="BF114" i="11" s="1"/>
  <c r="K102" i="11"/>
  <c r="BE114" i="11" s="1"/>
  <c r="J102" i="11"/>
  <c r="BD114" i="11" s="1"/>
  <c r="I102" i="11"/>
  <c r="BC114" i="11" s="1"/>
  <c r="H102" i="11"/>
  <c r="BB114" i="11" s="1"/>
  <c r="G102" i="11"/>
  <c r="BA114" i="11" s="1"/>
  <c r="F102" i="11"/>
  <c r="AZ114" i="11" s="1"/>
  <c r="E102" i="11"/>
  <c r="AY114" i="11" s="1"/>
  <c r="D102" i="11"/>
  <c r="AX114" i="11" s="1"/>
  <c r="C102" i="11"/>
  <c r="AW114" i="11" s="1"/>
  <c r="B102" i="11"/>
  <c r="AV114" i="11" s="1"/>
  <c r="AO141" i="15" s="1"/>
  <c r="A102" i="11"/>
  <c r="Q102" i="10"/>
  <c r="BK114" i="10" s="1"/>
  <c r="O102" i="10"/>
  <c r="BI114" i="10" s="1"/>
  <c r="N102" i="10"/>
  <c r="BH114" i="10" s="1"/>
  <c r="M102" i="10"/>
  <c r="BG114" i="10" s="1"/>
  <c r="L102" i="10"/>
  <c r="BF114" i="10" s="1"/>
  <c r="K102" i="10"/>
  <c r="BE114" i="10" s="1"/>
  <c r="J102" i="10"/>
  <c r="BD114" i="10" s="1"/>
  <c r="I102" i="10"/>
  <c r="BC114" i="10" s="1"/>
  <c r="H102" i="10"/>
  <c r="BB114" i="10" s="1"/>
  <c r="G102" i="10"/>
  <c r="BA114" i="10" s="1"/>
  <c r="F102" i="10"/>
  <c r="AZ114" i="10" s="1"/>
  <c r="E102" i="10"/>
  <c r="AY114" i="10" s="1"/>
  <c r="D102" i="10"/>
  <c r="AX114" i="10" s="1"/>
  <c r="C102" i="10"/>
  <c r="AW114" i="10" s="1"/>
  <c r="B102" i="10"/>
  <c r="AV114" i="10" s="1"/>
  <c r="AO141" i="14" s="1"/>
  <c r="A102" i="10"/>
  <c r="Q102" i="8"/>
  <c r="BK114" i="8" s="1"/>
  <c r="O102" i="8"/>
  <c r="BI114" i="8" s="1"/>
  <c r="N102" i="8"/>
  <c r="BH114" i="8" s="1"/>
  <c r="M102" i="8"/>
  <c r="BG114" i="8" s="1"/>
  <c r="L102" i="8"/>
  <c r="BF114" i="8" s="1"/>
  <c r="K102" i="8"/>
  <c r="BE114" i="8" s="1"/>
  <c r="J102" i="8"/>
  <c r="BD114" i="8" s="1"/>
  <c r="I102" i="8"/>
  <c r="BC114" i="8" s="1"/>
  <c r="H102" i="8"/>
  <c r="BB114" i="8" s="1"/>
  <c r="G102" i="8"/>
  <c r="BA114" i="8" s="1"/>
  <c r="F102" i="8"/>
  <c r="AZ114" i="8" s="1"/>
  <c r="E102" i="8"/>
  <c r="AY114" i="8" s="1"/>
  <c r="D102" i="8"/>
  <c r="AX114" i="8" s="1"/>
  <c r="C102" i="8"/>
  <c r="AW114" i="8" s="1"/>
  <c r="B102" i="8"/>
  <c r="AV114" i="8" s="1"/>
  <c r="AO141" i="5" s="1"/>
  <c r="A102" i="8"/>
  <c r="Q102" i="6"/>
  <c r="BK114" i="6" s="1"/>
  <c r="O102" i="6"/>
  <c r="BI114" i="6" s="1"/>
  <c r="N102" i="6"/>
  <c r="BH114" i="6" s="1"/>
  <c r="M102" i="6"/>
  <c r="BG114" i="6" s="1"/>
  <c r="L102" i="6"/>
  <c r="BF114" i="6" s="1"/>
  <c r="K102" i="6"/>
  <c r="BE114" i="6" s="1"/>
  <c r="J102" i="6"/>
  <c r="BD114" i="6" s="1"/>
  <c r="I102" i="6"/>
  <c r="BC114" i="6" s="1"/>
  <c r="H102" i="6"/>
  <c r="BB114" i="6" s="1"/>
  <c r="G102" i="6"/>
  <c r="BA114" i="6" s="1"/>
  <c r="F102" i="6"/>
  <c r="AZ114" i="6" s="1"/>
  <c r="E102" i="6"/>
  <c r="AY114" i="6" s="1"/>
  <c r="D102" i="6"/>
  <c r="AX114" i="6" s="1"/>
  <c r="C102" i="6"/>
  <c r="AW114" i="6" s="1"/>
  <c r="B102" i="6"/>
  <c r="AV114" i="6" s="1"/>
  <c r="AO141" i="4" s="1"/>
  <c r="J116" i="32" a="1"/>
  <c r="J117" i="32" a="1"/>
  <c r="BA117" i="19" l="1"/>
  <c r="N107" i="37"/>
  <c r="U118" i="37"/>
  <c r="AL103" i="13"/>
  <c r="AN103" i="6"/>
  <c r="AN103" i="12"/>
  <c r="F105" i="19"/>
  <c r="AM105" i="19" s="1"/>
  <c r="BA116" i="19" s="1"/>
  <c r="CD103" i="6"/>
  <c r="AC103" i="1"/>
  <c r="J116" i="32"/>
  <c r="J117" i="32"/>
  <c r="R102" i="6"/>
  <c r="BL114" i="6" s="1"/>
  <c r="S102" i="6"/>
  <c r="BM114" i="6" s="1"/>
  <c r="P102" i="11"/>
  <c r="BJ114" i="11" s="1"/>
  <c r="P103" i="8"/>
  <c r="BJ115" i="8" s="1"/>
  <c r="U102" i="8"/>
  <c r="BO114" i="8" s="1"/>
  <c r="W102" i="8"/>
  <c r="BQ114" i="8" s="1"/>
  <c r="T102" i="8"/>
  <c r="BN114" i="8" s="1"/>
  <c r="R102" i="11"/>
  <c r="BL114" i="11" s="1"/>
  <c r="S102" i="11"/>
  <c r="BM114" i="11" s="1"/>
  <c r="BS102" i="13"/>
  <c r="D129" i="17"/>
  <c r="AS129" i="17" s="1"/>
  <c r="B101" i="35"/>
  <c r="AA103" i="6"/>
  <c r="BU103" i="6"/>
  <c r="AI103" i="6"/>
  <c r="CC103" i="6"/>
  <c r="Z103" i="8"/>
  <c r="R103" i="8"/>
  <c r="BL115" i="8" s="1"/>
  <c r="BT103" i="8"/>
  <c r="S103" i="8"/>
  <c r="BM115" i="8" s="1"/>
  <c r="AH103" i="8"/>
  <c r="CB103" i="8"/>
  <c r="Y103" i="10"/>
  <c r="AB130" i="14" s="1"/>
  <c r="R102" i="19" s="1"/>
  <c r="Y104" i="10"/>
  <c r="AB131" i="14" s="1"/>
  <c r="R103" i="19" s="1"/>
  <c r="AG103" i="10"/>
  <c r="CA103" i="10"/>
  <c r="AG104" i="10"/>
  <c r="CA104" i="10"/>
  <c r="BS103" i="11"/>
  <c r="D130" i="15"/>
  <c r="AS130" i="15" s="1"/>
  <c r="AF103" i="11"/>
  <c r="BZ103" i="11"/>
  <c r="BZ104" i="11"/>
  <c r="AF104" i="11"/>
  <c r="AN103" i="11"/>
  <c r="AN104" i="11"/>
  <c r="AE103" i="12"/>
  <c r="BY103" i="12"/>
  <c r="P103" i="12"/>
  <c r="BJ115" i="12" s="1"/>
  <c r="AD104" i="12"/>
  <c r="BX104" i="12"/>
  <c r="BX105" i="12"/>
  <c r="AD105" i="12"/>
  <c r="AL104" i="12"/>
  <c r="AL105" i="12"/>
  <c r="AC103" i="13"/>
  <c r="BW103" i="13"/>
  <c r="AK103" i="13"/>
  <c r="CE103" i="13"/>
  <c r="U103" i="1"/>
  <c r="BO115" i="1" s="1"/>
  <c r="AB103" i="1"/>
  <c r="T103" i="1"/>
  <c r="BN115" i="1" s="1"/>
  <c r="W103" i="1"/>
  <c r="BQ115" i="1" s="1"/>
  <c r="AJ103" i="1"/>
  <c r="AE104" i="6"/>
  <c r="BY104" i="6"/>
  <c r="BY105" i="6"/>
  <c r="AE105" i="6"/>
  <c r="P104" i="6"/>
  <c r="BJ116" i="6" s="1"/>
  <c r="AD104" i="8"/>
  <c r="BX104" i="8"/>
  <c r="AD105" i="8"/>
  <c r="BX105" i="8"/>
  <c r="AL104" i="8"/>
  <c r="AL105" i="8"/>
  <c r="AA104" i="13"/>
  <c r="BU104" i="13"/>
  <c r="AA105" i="13"/>
  <c r="BU105" i="13"/>
  <c r="AI104" i="13"/>
  <c r="CC104" i="13"/>
  <c r="AI105" i="13"/>
  <c r="CC105" i="13"/>
  <c r="C104" i="1"/>
  <c r="AW116" i="1" s="1"/>
  <c r="K104" i="1"/>
  <c r="BE116" i="1" s="1"/>
  <c r="N106" i="37"/>
  <c r="S102" i="12"/>
  <c r="BM114" i="12" s="1"/>
  <c r="R102" i="12"/>
  <c r="BL114" i="12" s="1"/>
  <c r="A102" i="6"/>
  <c r="A102" i="1"/>
  <c r="AB103" i="6"/>
  <c r="T103" i="6"/>
  <c r="BN115" i="6" s="1"/>
  <c r="BV103" i="6"/>
  <c r="W103" i="6"/>
  <c r="BQ115" i="6" s="1"/>
  <c r="U103" i="6"/>
  <c r="BO115" i="6" s="1"/>
  <c r="AI103" i="8"/>
  <c r="CC103" i="8"/>
  <c r="AH103" i="10"/>
  <c r="CB103" i="10"/>
  <c r="AH104" i="10"/>
  <c r="CB104" i="10"/>
  <c r="BS103" i="12"/>
  <c r="D130" i="16"/>
  <c r="AS130" i="16" s="1"/>
  <c r="P104" i="12"/>
  <c r="BJ116" i="12" s="1"/>
  <c r="AF104" i="6"/>
  <c r="BZ104" i="6"/>
  <c r="AF105" i="6"/>
  <c r="BZ105" i="6"/>
  <c r="AN104" i="6"/>
  <c r="AN105" i="6"/>
  <c r="AE104" i="8"/>
  <c r="BY104" i="8"/>
  <c r="AE105" i="8"/>
  <c r="BY105" i="8"/>
  <c r="P104" i="8"/>
  <c r="BJ116" i="8" s="1"/>
  <c r="AB104" i="13"/>
  <c r="U104" i="13"/>
  <c r="BO116" i="13" s="1"/>
  <c r="T104" i="13"/>
  <c r="BN116" i="13" s="1"/>
  <c r="W104" i="13"/>
  <c r="BQ116" i="13" s="1"/>
  <c r="BV104" i="13"/>
  <c r="AB105" i="13"/>
  <c r="BV105" i="13"/>
  <c r="D104" i="1"/>
  <c r="AX116" i="1" s="1"/>
  <c r="U102" i="11"/>
  <c r="BO114" i="11" s="1"/>
  <c r="T102" i="11"/>
  <c r="BN114" i="11" s="1"/>
  <c r="W102" i="11"/>
  <c r="BQ114" i="11" s="1"/>
  <c r="S102" i="13"/>
  <c r="BM114" i="13" s="1"/>
  <c r="R102" i="13"/>
  <c r="BL114" i="13" s="1"/>
  <c r="AC103" i="6"/>
  <c r="BW103" i="6"/>
  <c r="AK103" i="6"/>
  <c r="CE103" i="6"/>
  <c r="AB103" i="8"/>
  <c r="T103" i="8"/>
  <c r="BN115" i="8" s="1"/>
  <c r="U103" i="8"/>
  <c r="BO115" i="8" s="1"/>
  <c r="BV103" i="8"/>
  <c r="W103" i="8"/>
  <c r="AJ103" i="8"/>
  <c r="CD103" i="8"/>
  <c r="AA103" i="10"/>
  <c r="BU103" i="10"/>
  <c r="AA104" i="10"/>
  <c r="BU104" i="10"/>
  <c r="AI103" i="10"/>
  <c r="CC103" i="10"/>
  <c r="AI104" i="10"/>
  <c r="CC104" i="10"/>
  <c r="Z103" i="11"/>
  <c r="S103" i="11"/>
  <c r="BM115" i="11" s="1"/>
  <c r="BT103" i="11"/>
  <c r="R103" i="11"/>
  <c r="BL115" i="11" s="1"/>
  <c r="BT104" i="11"/>
  <c r="Z104" i="11"/>
  <c r="AH103" i="11"/>
  <c r="CB103" i="11"/>
  <c r="AH104" i="11"/>
  <c r="CB104" i="11"/>
  <c r="Y103" i="12"/>
  <c r="AB130" i="16" s="1"/>
  <c r="AB102" i="19" s="1"/>
  <c r="AG103" i="12"/>
  <c r="CA103" i="12"/>
  <c r="BS104" i="12"/>
  <c r="D131" i="16"/>
  <c r="AS131" i="16" s="1"/>
  <c r="AF104" i="12"/>
  <c r="BZ104" i="12"/>
  <c r="BZ105" i="12"/>
  <c r="AF105" i="12"/>
  <c r="AN104" i="12"/>
  <c r="AN105" i="12"/>
  <c r="AE103" i="13"/>
  <c r="BY103" i="13"/>
  <c r="P103" i="13"/>
  <c r="BJ115" i="13" s="1"/>
  <c r="AD103" i="1"/>
  <c r="AL103" i="1"/>
  <c r="Y104" i="6"/>
  <c r="AB131" i="4" s="1"/>
  <c r="H103" i="19" s="1"/>
  <c r="Y105" i="6"/>
  <c r="AB132" i="4" s="1"/>
  <c r="H104" i="19" s="1"/>
  <c r="AG104" i="6"/>
  <c r="CA104" i="6"/>
  <c r="AG105" i="6"/>
  <c r="CA105" i="6"/>
  <c r="D131" i="5"/>
  <c r="AS131" i="5" s="1"/>
  <c r="BS104" i="8"/>
  <c r="AF104" i="8"/>
  <c r="BZ104" i="8"/>
  <c r="AF105" i="8"/>
  <c r="BZ105" i="8"/>
  <c r="AN104" i="8"/>
  <c r="AN105" i="8"/>
  <c r="AC104" i="13"/>
  <c r="BW104" i="13"/>
  <c r="AC105" i="13"/>
  <c r="BW105" i="13"/>
  <c r="AK104" i="13"/>
  <c r="CE104" i="13"/>
  <c r="AK105" i="13"/>
  <c r="CE105" i="13"/>
  <c r="E104" i="1"/>
  <c r="AY116" i="1" s="1"/>
  <c r="M104" i="1"/>
  <c r="BG116" i="1" s="1"/>
  <c r="Y107" i="23"/>
  <c r="Y109" i="23"/>
  <c r="W106" i="23"/>
  <c r="X106" i="23"/>
  <c r="T102" i="10"/>
  <c r="BN114" i="10" s="1"/>
  <c r="W102" i="10"/>
  <c r="BQ114" i="10" s="1"/>
  <c r="U102" i="10"/>
  <c r="BO114" i="10" s="1"/>
  <c r="AI103" i="11"/>
  <c r="AA103" i="8"/>
  <c r="BU103" i="8"/>
  <c r="Z103" i="10"/>
  <c r="R103" i="10"/>
  <c r="BL115" i="10" s="1"/>
  <c r="S103" i="10"/>
  <c r="BM115" i="10" s="1"/>
  <c r="BT103" i="10"/>
  <c r="BT104" i="10"/>
  <c r="Z104" i="10"/>
  <c r="AG103" i="11"/>
  <c r="CA103" i="11"/>
  <c r="AG104" i="11"/>
  <c r="CA104" i="11"/>
  <c r="AF103" i="12"/>
  <c r="BZ103" i="12"/>
  <c r="AE104" i="12"/>
  <c r="BY104" i="12"/>
  <c r="AE105" i="12"/>
  <c r="BY105" i="12"/>
  <c r="AD103" i="13"/>
  <c r="BX103" i="13"/>
  <c r="AJ104" i="13"/>
  <c r="CD104" i="13"/>
  <c r="AJ105" i="13"/>
  <c r="CD105" i="13"/>
  <c r="L104" i="1"/>
  <c r="BF116" i="1" s="1"/>
  <c r="P102" i="6"/>
  <c r="BJ114" i="6" s="1"/>
  <c r="P102" i="8"/>
  <c r="BJ114" i="8" s="1"/>
  <c r="W102" i="12"/>
  <c r="BQ114" i="12" s="1"/>
  <c r="U102" i="12"/>
  <c r="BO114" i="12" s="1"/>
  <c r="T102" i="12"/>
  <c r="BN114" i="12" s="1"/>
  <c r="S102" i="1"/>
  <c r="BM114" i="1" s="1"/>
  <c r="R102" i="1"/>
  <c r="BL114" i="1" s="1"/>
  <c r="AD103" i="6"/>
  <c r="BX103" i="6"/>
  <c r="AL103" i="6"/>
  <c r="AC103" i="8"/>
  <c r="BW103" i="8"/>
  <c r="AK103" i="8"/>
  <c r="CE103" i="8"/>
  <c r="AB103" i="10"/>
  <c r="W103" i="10"/>
  <c r="BQ115" i="10" s="1"/>
  <c r="U103" i="10"/>
  <c r="BO115" i="10" s="1"/>
  <c r="T103" i="10"/>
  <c r="BN115" i="10" s="1"/>
  <c r="BV103" i="10"/>
  <c r="AB104" i="10"/>
  <c r="BV104" i="10"/>
  <c r="AJ103" i="10"/>
  <c r="CD103" i="10"/>
  <c r="AJ104" i="10"/>
  <c r="CD104" i="10"/>
  <c r="AA103" i="11"/>
  <c r="BU103" i="11"/>
  <c r="BU104" i="11"/>
  <c r="AA104" i="11"/>
  <c r="CC103" i="11"/>
  <c r="CC104" i="11"/>
  <c r="AI104" i="11"/>
  <c r="Z103" i="12"/>
  <c r="S103" i="12"/>
  <c r="BM115" i="12" s="1"/>
  <c r="R103" i="12"/>
  <c r="BL115" i="12" s="1"/>
  <c r="BT103" i="12"/>
  <c r="AH103" i="12"/>
  <c r="CB103" i="12"/>
  <c r="Y104" i="12"/>
  <c r="AB131" i="16" s="1"/>
  <c r="AB103" i="19" s="1"/>
  <c r="Y105" i="12"/>
  <c r="AB132" i="16" s="1"/>
  <c r="AB104" i="19" s="1"/>
  <c r="AG104" i="12"/>
  <c r="CA104" i="12"/>
  <c r="AG105" i="12"/>
  <c r="CA105" i="12"/>
  <c r="BS103" i="13"/>
  <c r="D130" i="17"/>
  <c r="AS130" i="17" s="1"/>
  <c r="AF103" i="13"/>
  <c r="BZ103" i="13"/>
  <c r="AN103" i="13"/>
  <c r="AE103" i="1"/>
  <c r="B102" i="35"/>
  <c r="AM103" i="1"/>
  <c r="Z104" i="6"/>
  <c r="S104" i="6"/>
  <c r="BM116" i="6" s="1"/>
  <c r="R104" i="6"/>
  <c r="BL116" i="6" s="1"/>
  <c r="BT104" i="6"/>
  <c r="BT105" i="6"/>
  <c r="Z105" i="6"/>
  <c r="AH104" i="6"/>
  <c r="CB104" i="6"/>
  <c r="AH105" i="6"/>
  <c r="CB105" i="6"/>
  <c r="Y104" i="8"/>
  <c r="AB131" i="5" s="1"/>
  <c r="M103" i="19" s="1"/>
  <c r="Y105" i="8"/>
  <c r="AB132" i="5" s="1"/>
  <c r="M104" i="19" s="1"/>
  <c r="AG104" i="8"/>
  <c r="CA104" i="8"/>
  <c r="AG105" i="8"/>
  <c r="CA105" i="8"/>
  <c r="AD104" i="13"/>
  <c r="BX104" i="13"/>
  <c r="AD105" i="13"/>
  <c r="BX105" i="13"/>
  <c r="AL104" i="13"/>
  <c r="AL105" i="13"/>
  <c r="F104" i="1"/>
  <c r="AZ116" i="1" s="1"/>
  <c r="N104" i="1"/>
  <c r="BH116" i="1" s="1"/>
  <c r="Y108" i="23"/>
  <c r="Y103" i="11"/>
  <c r="AB130" i="15" s="1"/>
  <c r="W102" i="19" s="1"/>
  <c r="Y104" i="11"/>
  <c r="AB131" i="15" s="1"/>
  <c r="W103" i="19" s="1"/>
  <c r="BS102" i="8"/>
  <c r="D129" i="5"/>
  <c r="AS129" i="5" s="1"/>
  <c r="P102" i="10"/>
  <c r="BJ114" i="10" s="1"/>
  <c r="U102" i="13"/>
  <c r="BO114" i="13" s="1"/>
  <c r="W102" i="13"/>
  <c r="BQ114" i="13" s="1"/>
  <c r="T102" i="13"/>
  <c r="BN114" i="13" s="1"/>
  <c r="AE103" i="6"/>
  <c r="BY103" i="6"/>
  <c r="P103" i="6"/>
  <c r="BJ115" i="6" s="1"/>
  <c r="AD103" i="8"/>
  <c r="BX103" i="8"/>
  <c r="AL103" i="8"/>
  <c r="AC103" i="10"/>
  <c r="BW103" i="10"/>
  <c r="BW104" i="10"/>
  <c r="AC104" i="10"/>
  <c r="AK103" i="10"/>
  <c r="CE103" i="10"/>
  <c r="AK104" i="10"/>
  <c r="CE104" i="10"/>
  <c r="AB103" i="11"/>
  <c r="W103" i="11"/>
  <c r="BQ115" i="11" s="1"/>
  <c r="T103" i="11"/>
  <c r="BN115" i="11" s="1"/>
  <c r="BV103" i="11"/>
  <c r="U103" i="11"/>
  <c r="BO115" i="11" s="1"/>
  <c r="AB104" i="11"/>
  <c r="BV104" i="11"/>
  <c r="AJ103" i="11"/>
  <c r="CD103" i="11"/>
  <c r="AJ104" i="11"/>
  <c r="CD104" i="11"/>
  <c r="AA103" i="12"/>
  <c r="BU103" i="12"/>
  <c r="AI103" i="12"/>
  <c r="CC103" i="12"/>
  <c r="Z104" i="12"/>
  <c r="S104" i="12"/>
  <c r="BM116" i="12" s="1"/>
  <c r="R104" i="12"/>
  <c r="BL116" i="12" s="1"/>
  <c r="BT104" i="12"/>
  <c r="Z105" i="12"/>
  <c r="BT105" i="12"/>
  <c r="AH104" i="12"/>
  <c r="CB104" i="12"/>
  <c r="CB105" i="12"/>
  <c r="AH105" i="12"/>
  <c r="Y103" i="13"/>
  <c r="AB130" i="17" s="1"/>
  <c r="AG102" i="19" s="1"/>
  <c r="AG103" i="13"/>
  <c r="CA103" i="13"/>
  <c r="A103" i="6"/>
  <c r="A103" i="1"/>
  <c r="AF103" i="1"/>
  <c r="AN103" i="1"/>
  <c r="AA104" i="6"/>
  <c r="BU104" i="6"/>
  <c r="AA105" i="6"/>
  <c r="BU105" i="6"/>
  <c r="AI104" i="6"/>
  <c r="CC104" i="6"/>
  <c r="AI105" i="6"/>
  <c r="CC105" i="6"/>
  <c r="Z104" i="8"/>
  <c r="R104" i="8"/>
  <c r="BL116" i="8" s="1"/>
  <c r="BT104" i="8"/>
  <c r="S104" i="8"/>
  <c r="BM116" i="8" s="1"/>
  <c r="BT105" i="8"/>
  <c r="Z105" i="8"/>
  <c r="AH104" i="8"/>
  <c r="CB104" i="8"/>
  <c r="CB105" i="8"/>
  <c r="AH105" i="8"/>
  <c r="AE104" i="13"/>
  <c r="BY104" i="13"/>
  <c r="AE105" i="13"/>
  <c r="BY105" i="13"/>
  <c r="P104" i="13"/>
  <c r="BJ116" i="13" s="1"/>
  <c r="G104" i="1"/>
  <c r="BA116" i="1" s="1"/>
  <c r="AL104" i="1"/>
  <c r="AL105" i="1"/>
  <c r="AD103" i="10"/>
  <c r="BX103" i="10"/>
  <c r="BX104" i="10"/>
  <c r="AD104" i="10"/>
  <c r="AL103" i="10"/>
  <c r="AL104" i="10"/>
  <c r="AC103" i="11"/>
  <c r="BW103" i="11"/>
  <c r="BW104" i="11"/>
  <c r="AC104" i="11"/>
  <c r="AK103" i="11"/>
  <c r="CE103" i="11"/>
  <c r="CE104" i="11"/>
  <c r="AK104" i="11"/>
  <c r="AB103" i="12"/>
  <c r="T103" i="12"/>
  <c r="U103" i="12"/>
  <c r="BO115" i="12" s="1"/>
  <c r="W103" i="12"/>
  <c r="BQ115" i="12" s="1"/>
  <c r="BV103" i="12"/>
  <c r="AJ103" i="12"/>
  <c r="CD103" i="12"/>
  <c r="AA104" i="12"/>
  <c r="BU104" i="12"/>
  <c r="BU105" i="12"/>
  <c r="AA105" i="12"/>
  <c r="AI104" i="12"/>
  <c r="CC104" i="12"/>
  <c r="AI105" i="12"/>
  <c r="CC105" i="12"/>
  <c r="Z103" i="13"/>
  <c r="R103" i="13"/>
  <c r="S103" i="13"/>
  <c r="BM115" i="13" s="1"/>
  <c r="BT103" i="13"/>
  <c r="AH103" i="13"/>
  <c r="CB103" i="13"/>
  <c r="Y103" i="1"/>
  <c r="AG103" i="1"/>
  <c r="AB104" i="6"/>
  <c r="W104" i="6"/>
  <c r="BQ116" i="6" s="1"/>
  <c r="U104" i="6"/>
  <c r="BO116" i="6" s="1"/>
  <c r="BV104" i="6"/>
  <c r="T104" i="6"/>
  <c r="BN116" i="6" s="1"/>
  <c r="AB105" i="6"/>
  <c r="BV105" i="6"/>
  <c r="AJ104" i="6"/>
  <c r="CD104" i="6"/>
  <c r="AJ105" i="6"/>
  <c r="CD105" i="6"/>
  <c r="AA104" i="8"/>
  <c r="BU104" i="8"/>
  <c r="AA105" i="8"/>
  <c r="BU105" i="8"/>
  <c r="AI104" i="8"/>
  <c r="CC104" i="8"/>
  <c r="CC105" i="8"/>
  <c r="AI105" i="8"/>
  <c r="BS104" i="13"/>
  <c r="D131" i="17"/>
  <c r="AS131" i="17" s="1"/>
  <c r="AF104" i="13"/>
  <c r="BZ104" i="13"/>
  <c r="BZ105" i="13"/>
  <c r="AF105" i="13"/>
  <c r="AN104" i="13"/>
  <c r="AN105" i="13"/>
  <c r="H104" i="1"/>
  <c r="BB116" i="1" s="1"/>
  <c r="P104" i="1"/>
  <c r="BJ116" i="1" s="1"/>
  <c r="BS102" i="10"/>
  <c r="D129" i="14"/>
  <c r="AS129" i="14" s="1"/>
  <c r="BS102" i="11"/>
  <c r="D129" i="15"/>
  <c r="AS129" i="15" s="1"/>
  <c r="P102" i="12"/>
  <c r="BJ114" i="12" s="1"/>
  <c r="AK103" i="1"/>
  <c r="Y103" i="6"/>
  <c r="AB130" i="4" s="1"/>
  <c r="H102" i="19" s="1"/>
  <c r="AG103" i="6"/>
  <c r="CA103" i="6"/>
  <c r="BS103" i="8"/>
  <c r="D130" i="5"/>
  <c r="AS130" i="5" s="1"/>
  <c r="AF103" i="8"/>
  <c r="BZ103" i="8"/>
  <c r="AN103" i="8"/>
  <c r="AE103" i="10"/>
  <c r="BY103" i="10"/>
  <c r="AE104" i="10"/>
  <c r="BY104" i="10"/>
  <c r="P103" i="10"/>
  <c r="BJ115" i="10" s="1"/>
  <c r="AD103" i="11"/>
  <c r="BX103" i="11"/>
  <c r="AD104" i="11"/>
  <c r="BX104" i="11"/>
  <c r="AL103" i="11"/>
  <c r="AL104" i="11"/>
  <c r="AC103" i="12"/>
  <c r="BW103" i="12"/>
  <c r="AK103" i="12"/>
  <c r="CE103" i="12"/>
  <c r="AB104" i="12"/>
  <c r="W104" i="12"/>
  <c r="BQ116" i="12" s="1"/>
  <c r="U104" i="12"/>
  <c r="BO116" i="12" s="1"/>
  <c r="BV104" i="12"/>
  <c r="T104" i="12"/>
  <c r="BN116" i="12" s="1"/>
  <c r="AB105" i="12"/>
  <c r="BV105" i="12"/>
  <c r="AJ104" i="12"/>
  <c r="CD104" i="12"/>
  <c r="AJ105" i="12"/>
  <c r="CD105" i="12"/>
  <c r="AA103" i="13"/>
  <c r="BU103" i="13"/>
  <c r="AI103" i="13"/>
  <c r="CC103" i="13"/>
  <c r="S103" i="1"/>
  <c r="BM115" i="1" s="1"/>
  <c r="Z103" i="1"/>
  <c r="R103" i="1"/>
  <c r="BL115" i="1" s="1"/>
  <c r="AH103" i="1"/>
  <c r="AC104" i="6"/>
  <c r="BW104" i="6"/>
  <c r="AC105" i="6"/>
  <c r="BW105" i="6"/>
  <c r="AK104" i="6"/>
  <c r="CE104" i="6"/>
  <c r="AK105" i="6"/>
  <c r="CE105" i="6"/>
  <c r="AB104" i="8"/>
  <c r="BV104" i="8"/>
  <c r="W104" i="8"/>
  <c r="BQ116" i="8" s="1"/>
  <c r="U104" i="8"/>
  <c r="BO116" i="8" s="1"/>
  <c r="T104" i="8"/>
  <c r="BN116" i="8" s="1"/>
  <c r="AB105" i="8"/>
  <c r="BV105" i="8"/>
  <c r="AJ104" i="8"/>
  <c r="CD104" i="8"/>
  <c r="AJ105" i="8"/>
  <c r="CD105" i="8"/>
  <c r="Y104" i="13"/>
  <c r="AB131" i="17" s="1"/>
  <c r="AG103" i="19" s="1"/>
  <c r="Y105" i="13"/>
  <c r="AB132" i="17" s="1"/>
  <c r="AG104" i="19" s="1"/>
  <c r="AG104" i="13"/>
  <c r="CA104" i="13"/>
  <c r="AG105" i="13"/>
  <c r="CA105" i="13"/>
  <c r="A104" i="6"/>
  <c r="A104" i="1"/>
  <c r="I104" i="1"/>
  <c r="BC116" i="1" s="1"/>
  <c r="AN104" i="1"/>
  <c r="AN105" i="1"/>
  <c r="U102" i="1"/>
  <c r="BO114" i="1" s="1"/>
  <c r="T102" i="1"/>
  <c r="BN114" i="1" s="1"/>
  <c r="W102" i="1"/>
  <c r="BQ114" i="1" s="1"/>
  <c r="AF103" i="6"/>
  <c r="BZ103" i="6"/>
  <c r="AE103" i="8"/>
  <c r="BY103" i="8"/>
  <c r="S102" i="8"/>
  <c r="BM114" i="8" s="1"/>
  <c r="R102" i="8"/>
  <c r="BL114" i="8" s="1"/>
  <c r="T102" i="6"/>
  <c r="BN114" i="6" s="1"/>
  <c r="U102" i="6"/>
  <c r="BO114" i="6" s="1"/>
  <c r="W102" i="6"/>
  <c r="BQ114" i="6" s="1"/>
  <c r="AJ103" i="6"/>
  <c r="S102" i="10"/>
  <c r="BM114" i="10" s="1"/>
  <c r="R102" i="10"/>
  <c r="BL114" i="10" s="1"/>
  <c r="BS102" i="12"/>
  <c r="D129" i="16"/>
  <c r="AS129" i="16" s="1"/>
  <c r="P102" i="13"/>
  <c r="BJ114" i="13" s="1"/>
  <c r="Z103" i="6"/>
  <c r="R103" i="6"/>
  <c r="S103" i="6"/>
  <c r="BM115" i="6" s="1"/>
  <c r="BT103" i="6"/>
  <c r="AH103" i="6"/>
  <c r="CB103" i="6"/>
  <c r="Y103" i="8"/>
  <c r="AB130" i="5" s="1"/>
  <c r="M102" i="19" s="1"/>
  <c r="AG103" i="8"/>
  <c r="CA103" i="8"/>
  <c r="BS103" i="10"/>
  <c r="D130" i="14"/>
  <c r="AS130" i="14" s="1"/>
  <c r="AF103" i="10"/>
  <c r="BZ103" i="10"/>
  <c r="BZ104" i="10"/>
  <c r="AF104" i="10"/>
  <c r="AN103" i="10"/>
  <c r="AN104" i="10"/>
  <c r="AE103" i="11"/>
  <c r="BY103" i="11"/>
  <c r="BY104" i="11"/>
  <c r="AE104" i="11"/>
  <c r="P103" i="11"/>
  <c r="BJ115" i="11" s="1"/>
  <c r="AD103" i="12"/>
  <c r="BX103" i="12"/>
  <c r="AL103" i="12"/>
  <c r="AC104" i="12"/>
  <c r="BW104" i="12"/>
  <c r="AC105" i="12"/>
  <c r="BW105" i="12"/>
  <c r="AK104" i="12"/>
  <c r="CE104" i="12"/>
  <c r="AK105" i="12"/>
  <c r="CE105" i="12"/>
  <c r="AB103" i="13"/>
  <c r="T103" i="13"/>
  <c r="BN115" i="13" s="1"/>
  <c r="U103" i="13"/>
  <c r="BO115" i="13" s="1"/>
  <c r="W103" i="13"/>
  <c r="BQ115" i="13" s="1"/>
  <c r="BV103" i="13"/>
  <c r="AJ103" i="13"/>
  <c r="CD103" i="13"/>
  <c r="AA103" i="1"/>
  <c r="AI103" i="1"/>
  <c r="AD104" i="6"/>
  <c r="BX104" i="6"/>
  <c r="AD105" i="6"/>
  <c r="BX105" i="6"/>
  <c r="AL104" i="6"/>
  <c r="AL105" i="6"/>
  <c r="AC104" i="8"/>
  <c r="BW104" i="8"/>
  <c r="AC105" i="8"/>
  <c r="BW105" i="8"/>
  <c r="AK104" i="8"/>
  <c r="CE104" i="8"/>
  <c r="AK105" i="8"/>
  <c r="CE105" i="8"/>
  <c r="Z104" i="13"/>
  <c r="R104" i="13"/>
  <c r="BL116" i="13" s="1"/>
  <c r="BT104" i="13"/>
  <c r="S104" i="13"/>
  <c r="BM116" i="13" s="1"/>
  <c r="Z105" i="13"/>
  <c r="BT105" i="13"/>
  <c r="AH104" i="13"/>
  <c r="CB104" i="13"/>
  <c r="AH105" i="13"/>
  <c r="CB105" i="13"/>
  <c r="B104" i="1"/>
  <c r="AV116" i="1" s="1"/>
  <c r="J104" i="1"/>
  <c r="BD116" i="1" s="1"/>
  <c r="E116" i="32" a="1"/>
  <c r="D116" i="32" a="1"/>
  <c r="I118" i="32" a="1"/>
  <c r="G117" i="32" a="1"/>
  <c r="F116" i="32" a="1"/>
  <c r="E117" i="32" a="1"/>
  <c r="D117" i="32" a="1"/>
  <c r="I117" i="32" a="1"/>
  <c r="D118" i="32" a="1"/>
  <c r="G116" i="32" a="1"/>
  <c r="H116" i="32" a="1"/>
  <c r="E118" i="32" a="1"/>
  <c r="H118" i="32" a="1"/>
  <c r="F117" i="32" a="1"/>
  <c r="H117" i="32" a="1"/>
  <c r="J118" i="32" a="1"/>
  <c r="I116" i="32" a="1"/>
  <c r="Z118" i="23" l="1"/>
  <c r="AD118" i="23" s="1"/>
  <c r="D119" i="33" s="1"/>
  <c r="AO103" i="13"/>
  <c r="BL115" i="13"/>
  <c r="AT103" i="8"/>
  <c r="BQ115" i="8"/>
  <c r="AO103" i="6"/>
  <c r="BL115" i="6"/>
  <c r="AQ103" i="12"/>
  <c r="BN115" i="12"/>
  <c r="AR103" i="12"/>
  <c r="AT103" i="12"/>
  <c r="X102" i="35"/>
  <c r="AT103" i="13"/>
  <c r="AQ103" i="13"/>
  <c r="Y106" i="23"/>
  <c r="Z117" i="23" s="1"/>
  <c r="AD117" i="23" s="1"/>
  <c r="D118" i="33" s="1"/>
  <c r="AQ103" i="8"/>
  <c r="AR103" i="13"/>
  <c r="AO103" i="12"/>
  <c r="E116" i="32"/>
  <c r="H117" i="32"/>
  <c r="E117" i="32"/>
  <c r="G117" i="32"/>
  <c r="J118" i="32"/>
  <c r="I116" i="32"/>
  <c r="F116" i="32"/>
  <c r="H118" i="32"/>
  <c r="D118" i="32"/>
  <c r="G116" i="32"/>
  <c r="F117" i="32"/>
  <c r="D117" i="32"/>
  <c r="D116" i="32"/>
  <c r="I117" i="32"/>
  <c r="H116" i="32"/>
  <c r="I118" i="32"/>
  <c r="E118" i="32"/>
  <c r="A104" i="23"/>
  <c r="A103" i="35"/>
  <c r="B103" i="22"/>
  <c r="B103" i="19"/>
  <c r="AL103" i="19" s="1"/>
  <c r="AY103" i="19" s="1"/>
  <c r="B104" i="18"/>
  <c r="B103" i="20"/>
  <c r="AL103" i="20" s="1"/>
  <c r="AX103" i="20" s="1"/>
  <c r="C118" i="32"/>
  <c r="AC118" i="32" s="1"/>
  <c r="A104" i="26"/>
  <c r="U130" i="17"/>
  <c r="V131" i="17"/>
  <c r="V132" i="17"/>
  <c r="AG104" i="1"/>
  <c r="AG105" i="1"/>
  <c r="CF105" i="13"/>
  <c r="H103" i="22"/>
  <c r="X115" i="22" s="1"/>
  <c r="O131" i="17" a="1"/>
  <c r="O131" i="17" s="1"/>
  <c r="AN143" i="17" s="1"/>
  <c r="AN116" i="23" s="1"/>
  <c r="Q131" i="17"/>
  <c r="AT131" i="17"/>
  <c r="Q132" i="17"/>
  <c r="S130" i="4"/>
  <c r="F102" i="35"/>
  <c r="AP103" i="6"/>
  <c r="AR104" i="12"/>
  <c r="AR105" i="12"/>
  <c r="V130" i="17"/>
  <c r="U102" i="35"/>
  <c r="AP103" i="13"/>
  <c r="U131" i="5"/>
  <c r="U132" i="5"/>
  <c r="T131" i="16"/>
  <c r="T132" i="16"/>
  <c r="AO104" i="12"/>
  <c r="AO105" i="12"/>
  <c r="AT103" i="11"/>
  <c r="AT104" i="11"/>
  <c r="S131" i="4"/>
  <c r="S132" i="4"/>
  <c r="AO104" i="6"/>
  <c r="AO105" i="6"/>
  <c r="U130" i="16"/>
  <c r="R102" i="35"/>
  <c r="AP103" i="12"/>
  <c r="AQ103" i="10"/>
  <c r="AQ104" i="10"/>
  <c r="H101" i="35"/>
  <c r="AI104" i="1"/>
  <c r="AI105" i="1"/>
  <c r="R130" i="14"/>
  <c r="R131" i="14"/>
  <c r="AO103" i="10"/>
  <c r="AO104" i="10"/>
  <c r="AT130" i="15"/>
  <c r="Q130" i="15"/>
  <c r="O130" i="15" a="1"/>
  <c r="O130" i="15" s="1"/>
  <c r="AN142" i="15" s="1"/>
  <c r="AL115" i="23" s="1"/>
  <c r="F102" i="22"/>
  <c r="V114" i="22" s="1"/>
  <c r="Q131" i="15"/>
  <c r="U101" i="35"/>
  <c r="AQ103" i="6"/>
  <c r="AM103" i="12"/>
  <c r="Q102" i="35"/>
  <c r="T130" i="5"/>
  <c r="AO103" i="8"/>
  <c r="AU129" i="15"/>
  <c r="F101" i="22"/>
  <c r="V113" i="22" s="1"/>
  <c r="AT129" i="15"/>
  <c r="O129" i="15" a="1"/>
  <c r="O129" i="15" s="1"/>
  <c r="AN141" i="15" s="1"/>
  <c r="AL114" i="23" s="1"/>
  <c r="H102" i="35"/>
  <c r="AM103" i="8"/>
  <c r="C101" i="22"/>
  <c r="S113" i="22" s="1"/>
  <c r="AT129" i="4"/>
  <c r="U103" i="35"/>
  <c r="AP104" i="13"/>
  <c r="AP105" i="13"/>
  <c r="AE104" i="1"/>
  <c r="AE105" i="1"/>
  <c r="AQ104" i="6"/>
  <c r="AQ105" i="6"/>
  <c r="AT131" i="16"/>
  <c r="O131" i="16" a="1"/>
  <c r="O131" i="16" s="1"/>
  <c r="AN143" i="16" s="1"/>
  <c r="AM116" i="23" s="1"/>
  <c r="AO116" i="23" s="1"/>
  <c r="G103" i="22"/>
  <c r="W115" i="22" s="1"/>
  <c r="Q131" i="16"/>
  <c r="Q132" i="16"/>
  <c r="S131" i="17"/>
  <c r="S132" i="17"/>
  <c r="I101" i="35"/>
  <c r="AO103" i="1"/>
  <c r="AT104" i="12"/>
  <c r="AT105" i="12"/>
  <c r="R130" i="17"/>
  <c r="CF105" i="8"/>
  <c r="X131" i="5"/>
  <c r="X132" i="5"/>
  <c r="X131" i="16"/>
  <c r="X132" i="16"/>
  <c r="R103" i="35"/>
  <c r="AP104" i="12"/>
  <c r="AP105" i="12"/>
  <c r="AC104" i="1"/>
  <c r="AC105" i="1"/>
  <c r="X131" i="4"/>
  <c r="X132" i="4"/>
  <c r="AP104" i="6"/>
  <c r="F103" i="35"/>
  <c r="AP105" i="6"/>
  <c r="W130" i="16"/>
  <c r="AR103" i="10"/>
  <c r="AR104" i="10"/>
  <c r="V130" i="14"/>
  <c r="V131" i="14"/>
  <c r="AJ104" i="1"/>
  <c r="AJ105" i="1"/>
  <c r="CF104" i="11"/>
  <c r="Z130" i="15"/>
  <c r="Y102" i="19" s="1"/>
  <c r="AU130" i="15"/>
  <c r="Z131" i="15"/>
  <c r="Y103" i="19" s="1"/>
  <c r="AU129" i="17"/>
  <c r="AH104" i="1"/>
  <c r="AH105" i="1"/>
  <c r="X130" i="5"/>
  <c r="X130" i="4"/>
  <c r="AO104" i="13"/>
  <c r="AO105" i="13"/>
  <c r="Y104" i="1"/>
  <c r="Y105" i="1"/>
  <c r="U131" i="17"/>
  <c r="U132" i="17"/>
  <c r="T131" i="17"/>
  <c r="T132" i="17"/>
  <c r="N102" i="35"/>
  <c r="AM103" i="11"/>
  <c r="AM104" i="11"/>
  <c r="T130" i="4"/>
  <c r="L101" i="35"/>
  <c r="AF104" i="1"/>
  <c r="AF105" i="1"/>
  <c r="B103" i="35"/>
  <c r="AM104" i="1"/>
  <c r="AM105" i="1"/>
  <c r="Z130" i="17"/>
  <c r="AI102" i="19" s="1"/>
  <c r="AU130" i="17"/>
  <c r="Y131" i="5"/>
  <c r="Y132" i="5"/>
  <c r="W131" i="5"/>
  <c r="W132" i="5"/>
  <c r="B102" i="20"/>
  <c r="AL102" i="20" s="1"/>
  <c r="AX102" i="20" s="1"/>
  <c r="A103" i="23"/>
  <c r="B102" i="22"/>
  <c r="A102" i="35"/>
  <c r="A103" i="26"/>
  <c r="B103" i="18"/>
  <c r="B102" i="19"/>
  <c r="AL102" i="19" s="1"/>
  <c r="AY102" i="19" s="1"/>
  <c r="C117" i="32"/>
  <c r="AC117" i="32" s="1"/>
  <c r="R131" i="16"/>
  <c r="R132" i="16"/>
  <c r="C103" i="22"/>
  <c r="S115" i="22" s="1"/>
  <c r="AT131" i="4"/>
  <c r="T130" i="16"/>
  <c r="AT103" i="10"/>
  <c r="AT104" i="10"/>
  <c r="S130" i="14"/>
  <c r="S131" i="14"/>
  <c r="S130" i="15"/>
  <c r="S131" i="15"/>
  <c r="U130" i="15"/>
  <c r="U131" i="15"/>
  <c r="A102" i="26"/>
  <c r="B101" i="22"/>
  <c r="C116" i="32"/>
  <c r="AC116" i="32" s="1"/>
  <c r="B101" i="19"/>
  <c r="AL101" i="19" s="1"/>
  <c r="AY101" i="19" s="1"/>
  <c r="B102" i="18"/>
  <c r="A102" i="23"/>
  <c r="A101" i="35"/>
  <c r="B101" i="20"/>
  <c r="AL101" i="20" s="1"/>
  <c r="AX101" i="20" s="1"/>
  <c r="AT103" i="1"/>
  <c r="W130" i="5"/>
  <c r="O101" i="35"/>
  <c r="AD104" i="1"/>
  <c r="AD105" i="1"/>
  <c r="Y131" i="17"/>
  <c r="Y132" i="17"/>
  <c r="W131" i="17"/>
  <c r="W132" i="17"/>
  <c r="U130" i="4"/>
  <c r="T101" i="35"/>
  <c r="O129" i="14" a="1"/>
  <c r="O129" i="14" s="1"/>
  <c r="AN141" i="14" s="1"/>
  <c r="AK114" i="23" s="1"/>
  <c r="AT129" i="14"/>
  <c r="E101" i="22"/>
  <c r="U113" i="22" s="1"/>
  <c r="AQ104" i="8"/>
  <c r="AQ105" i="8"/>
  <c r="C102" i="35"/>
  <c r="AP103" i="1"/>
  <c r="Y130" i="17"/>
  <c r="R131" i="5"/>
  <c r="R132" i="5"/>
  <c r="S131" i="5"/>
  <c r="S132" i="5"/>
  <c r="BS103" i="6"/>
  <c r="D130" i="4"/>
  <c r="AS130" i="4" s="1"/>
  <c r="CF105" i="12"/>
  <c r="S131" i="16"/>
  <c r="S132" i="16"/>
  <c r="K101" i="35"/>
  <c r="Y131" i="4"/>
  <c r="Y132" i="4"/>
  <c r="O130" i="16" a="1"/>
  <c r="O130" i="16" s="1"/>
  <c r="AN142" i="16" s="1"/>
  <c r="AM115" i="23" s="1"/>
  <c r="G102" i="22"/>
  <c r="W114" i="22" s="1"/>
  <c r="AT130" i="16"/>
  <c r="Q130" i="16"/>
  <c r="CF104" i="10"/>
  <c r="U130" i="14"/>
  <c r="U131" i="14"/>
  <c r="T104" i="1"/>
  <c r="BN116" i="1" s="1"/>
  <c r="AB104" i="1"/>
  <c r="U104" i="1"/>
  <c r="W104" i="1"/>
  <c r="BQ116" i="1" s="1"/>
  <c r="AB105" i="1"/>
  <c r="W130" i="15"/>
  <c r="W131" i="15"/>
  <c r="T130" i="15"/>
  <c r="T131" i="15"/>
  <c r="AT104" i="13"/>
  <c r="AT105" i="13"/>
  <c r="Q103" i="35"/>
  <c r="AM104" i="12"/>
  <c r="AM105" i="12"/>
  <c r="BS102" i="6"/>
  <c r="D129" i="4"/>
  <c r="AS129" i="4" s="1"/>
  <c r="G101" i="22"/>
  <c r="W113" i="22" s="1"/>
  <c r="O129" i="16" a="1"/>
  <c r="O129" i="16" s="1"/>
  <c r="AN141" i="16" s="1"/>
  <c r="AM114" i="23" s="1"/>
  <c r="AT129" i="16"/>
  <c r="Z104" i="1"/>
  <c r="R104" i="1"/>
  <c r="BL116" i="1" s="1"/>
  <c r="S104" i="1"/>
  <c r="BM116" i="1" s="1"/>
  <c r="Z105" i="1"/>
  <c r="AM104" i="6"/>
  <c r="E103" i="35"/>
  <c r="AM105" i="6"/>
  <c r="AQ103" i="1"/>
  <c r="R130" i="5"/>
  <c r="X130" i="14"/>
  <c r="X131" i="14"/>
  <c r="AU130" i="14"/>
  <c r="Z130" i="14"/>
  <c r="T102" i="19" s="1"/>
  <c r="Z131" i="14"/>
  <c r="T103" i="19" s="1"/>
  <c r="R130" i="15"/>
  <c r="R131" i="15"/>
  <c r="AO103" i="11"/>
  <c r="AO104" i="11"/>
  <c r="AR103" i="8"/>
  <c r="AQ104" i="13"/>
  <c r="AQ105" i="13"/>
  <c r="D102" i="22"/>
  <c r="T114" i="22" s="1"/>
  <c r="O130" i="5" a="1"/>
  <c r="O130" i="5" s="1"/>
  <c r="AN142" i="5" s="1"/>
  <c r="AJ115" i="23" s="1"/>
  <c r="Q130" i="5"/>
  <c r="AT130" i="5"/>
  <c r="Y130" i="5"/>
  <c r="N101" i="35"/>
  <c r="F101" i="35"/>
  <c r="X131" i="17"/>
  <c r="X132" i="17"/>
  <c r="C102" i="22"/>
  <c r="S114" i="22" s="1"/>
  <c r="Z130" i="4"/>
  <c r="J102" i="19" s="1"/>
  <c r="AU130" i="4"/>
  <c r="O131" i="5" a="1"/>
  <c r="O131" i="5" s="1"/>
  <c r="AN143" i="5" s="1"/>
  <c r="AJ116" i="23" s="1"/>
  <c r="D103" i="22"/>
  <c r="T115" i="22" s="1"/>
  <c r="AT131" i="5"/>
  <c r="Q131" i="5"/>
  <c r="Q132" i="5"/>
  <c r="I103" i="35"/>
  <c r="AP104" i="8"/>
  <c r="AP105" i="8"/>
  <c r="CF105" i="6"/>
  <c r="R131" i="4"/>
  <c r="R132" i="4"/>
  <c r="Y130" i="16"/>
  <c r="Z130" i="16"/>
  <c r="AD102" i="19" s="1"/>
  <c r="AU130" i="16"/>
  <c r="C101" i="35"/>
  <c r="AU131" i="17"/>
  <c r="Z131" i="17"/>
  <c r="AI103" i="19" s="1"/>
  <c r="Z132" i="17"/>
  <c r="AI104" i="19" s="1"/>
  <c r="CF104" i="13"/>
  <c r="W130" i="4"/>
  <c r="V130" i="4"/>
  <c r="AU129" i="5"/>
  <c r="O129" i="5" a="1"/>
  <c r="O129" i="5" s="1"/>
  <c r="AN141" i="5" s="1"/>
  <c r="AJ114" i="23" s="1"/>
  <c r="AT129" i="5"/>
  <c r="D101" i="22"/>
  <c r="T113" i="22" s="1"/>
  <c r="BS104" i="6"/>
  <c r="D131" i="4"/>
  <c r="AS131" i="4" s="1"/>
  <c r="AT104" i="8"/>
  <c r="AT105" i="8"/>
  <c r="AM103" i="10"/>
  <c r="K102" i="35"/>
  <c r="AM104" i="10"/>
  <c r="X130" i="17"/>
  <c r="Q130" i="17"/>
  <c r="AT130" i="17"/>
  <c r="O130" i="17" a="1"/>
  <c r="O130" i="17" s="1"/>
  <c r="AN142" i="17" s="1"/>
  <c r="AN115" i="23" s="1"/>
  <c r="H102" i="22"/>
  <c r="X114" i="22" s="1"/>
  <c r="T131" i="5"/>
  <c r="T132" i="5"/>
  <c r="CF104" i="8"/>
  <c r="Z131" i="16"/>
  <c r="AD103" i="19" s="1"/>
  <c r="AU131" i="16"/>
  <c r="Z132" i="16"/>
  <c r="AD104" i="19" s="1"/>
  <c r="Y131" i="16"/>
  <c r="Y132" i="16"/>
  <c r="AR103" i="11"/>
  <c r="AR104" i="11"/>
  <c r="E102" i="35"/>
  <c r="AM103" i="6"/>
  <c r="T131" i="4"/>
  <c r="T132" i="4"/>
  <c r="AU131" i="4"/>
  <c r="Z131" i="4"/>
  <c r="J103" i="19" s="1"/>
  <c r="Z132" i="4"/>
  <c r="J104" i="19" s="1"/>
  <c r="S130" i="16"/>
  <c r="V130" i="16"/>
  <c r="E101" i="35"/>
  <c r="T130" i="14"/>
  <c r="T131" i="14"/>
  <c r="Y130" i="14"/>
  <c r="Y131" i="14"/>
  <c r="T102" i="35"/>
  <c r="AM103" i="13"/>
  <c r="V130" i="15"/>
  <c r="V131" i="15"/>
  <c r="CF103" i="11"/>
  <c r="AR104" i="13"/>
  <c r="AR105" i="13"/>
  <c r="AR103" i="6"/>
  <c r="AU129" i="16"/>
  <c r="AR103" i="1"/>
  <c r="V130" i="5"/>
  <c r="AU130" i="5"/>
  <c r="Z130" i="5"/>
  <c r="O102" i="19" s="1"/>
  <c r="Y130" i="4"/>
  <c r="R130" i="4"/>
  <c r="AQ104" i="12"/>
  <c r="AQ105" i="12"/>
  <c r="Q101" i="35"/>
  <c r="AR104" i="6"/>
  <c r="AR105" i="6"/>
  <c r="S130" i="17"/>
  <c r="T130" i="17"/>
  <c r="T103" i="35"/>
  <c r="AP104" i="35" s="1"/>
  <c r="AM104" i="13"/>
  <c r="AM105" i="13"/>
  <c r="V131" i="5"/>
  <c r="V132" i="5"/>
  <c r="AO104" i="8"/>
  <c r="AO105" i="8"/>
  <c r="V131" i="16"/>
  <c r="V132" i="16"/>
  <c r="W131" i="16"/>
  <c r="W132" i="16"/>
  <c r="W131" i="4"/>
  <c r="W132" i="4"/>
  <c r="U131" i="4"/>
  <c r="U132" i="4"/>
  <c r="R130" i="16"/>
  <c r="CF103" i="12"/>
  <c r="E102" i="22"/>
  <c r="U114" i="22" s="1"/>
  <c r="Q130" i="14"/>
  <c r="AT130" i="14"/>
  <c r="O130" i="14" a="1"/>
  <c r="O130" i="14" s="1"/>
  <c r="AN142" i="14" s="1"/>
  <c r="AK115" i="23" s="1"/>
  <c r="Q131" i="14"/>
  <c r="CF103" i="10"/>
  <c r="X130" i="15"/>
  <c r="X131" i="15"/>
  <c r="O102" i="35"/>
  <c r="AP103" i="11"/>
  <c r="AP104" i="11"/>
  <c r="AA104" i="1"/>
  <c r="AA105" i="1"/>
  <c r="AT103" i="6"/>
  <c r="R101" i="35"/>
  <c r="U130" i="5"/>
  <c r="I102" i="35"/>
  <c r="AP103" i="8"/>
  <c r="AU129" i="14"/>
  <c r="AR104" i="8"/>
  <c r="AR105" i="8"/>
  <c r="R131" i="17"/>
  <c r="R132" i="17"/>
  <c r="AT130" i="4"/>
  <c r="CF103" i="6"/>
  <c r="AT104" i="6"/>
  <c r="AT105" i="6"/>
  <c r="W130" i="17"/>
  <c r="CF103" i="13"/>
  <c r="Z131" i="5"/>
  <c r="O103" i="19" s="1"/>
  <c r="AU131" i="5"/>
  <c r="Z132" i="5"/>
  <c r="O104" i="19" s="1"/>
  <c r="U131" i="16"/>
  <c r="U132" i="16"/>
  <c r="CF104" i="12"/>
  <c r="AQ103" i="11"/>
  <c r="AQ104" i="11"/>
  <c r="AK104" i="1"/>
  <c r="AK105" i="1"/>
  <c r="V131" i="4"/>
  <c r="V132" i="4"/>
  <c r="CF104" i="6"/>
  <c r="X130" i="16"/>
  <c r="W130" i="14"/>
  <c r="W131" i="14"/>
  <c r="AP103" i="10"/>
  <c r="L102" i="35"/>
  <c r="AP104" i="10"/>
  <c r="Y130" i="15"/>
  <c r="Y131" i="15"/>
  <c r="AT129" i="17"/>
  <c r="O129" i="17" a="1"/>
  <c r="O129" i="17" s="1"/>
  <c r="AN141" i="17" s="1"/>
  <c r="AN114" i="23" s="1"/>
  <c r="H101" i="22"/>
  <c r="X113" i="22" s="1"/>
  <c r="AM104" i="8"/>
  <c r="H103" i="35"/>
  <c r="AM105" i="8"/>
  <c r="S130" i="5"/>
  <c r="CF103" i="8"/>
  <c r="AU129" i="4"/>
  <c r="AP116" i="23" l="1"/>
  <c r="AQ116" i="23" s="1"/>
  <c r="AR105" i="1"/>
  <c r="BO116" i="1"/>
  <c r="AP115" i="23"/>
  <c r="AO115" i="23"/>
  <c r="AO114" i="23"/>
  <c r="AP114" i="23"/>
  <c r="AR104" i="1"/>
  <c r="AE102" i="35"/>
  <c r="AA102" i="35"/>
  <c r="AD102" i="35"/>
  <c r="V104" i="26"/>
  <c r="X105" i="33" s="1"/>
  <c r="AN102" i="35"/>
  <c r="V103" i="26"/>
  <c r="X104" i="33" s="1"/>
  <c r="G103" i="26"/>
  <c r="AA130" i="17"/>
  <c r="G103" i="23" s="1"/>
  <c r="AH102" i="19"/>
  <c r="AJ102" i="19" s="1"/>
  <c r="AS102" i="19" s="1"/>
  <c r="AQ130" i="17"/>
  <c r="AH102" i="23"/>
  <c r="BI102" i="23" s="1"/>
  <c r="AB102" i="23"/>
  <c r="B103" i="33" s="1"/>
  <c r="F103" i="33" s="1"/>
  <c r="J103" i="33" s="1"/>
  <c r="AD103" i="35"/>
  <c r="AD104" i="35"/>
  <c r="AE103" i="35"/>
  <c r="AE104" i="35"/>
  <c r="C103" i="26"/>
  <c r="AA130" i="5"/>
  <c r="C103" i="23" s="1"/>
  <c r="AO104" i="1"/>
  <c r="AO105" i="1"/>
  <c r="AH103" i="23"/>
  <c r="BI103" i="23" s="1"/>
  <c r="AB103" i="23"/>
  <c r="B104" i="33" s="1"/>
  <c r="F104" i="33" s="1"/>
  <c r="J104" i="33" s="1"/>
  <c r="AC103" i="19"/>
  <c r="AE103" i="19" s="1"/>
  <c r="AR103" i="19" s="1"/>
  <c r="AQ131" i="16"/>
  <c r="AQ102" i="35"/>
  <c r="P103" i="22"/>
  <c r="P104" i="22"/>
  <c r="C102" i="26"/>
  <c r="L103" i="22"/>
  <c r="L104" i="22"/>
  <c r="AT104" i="1"/>
  <c r="AT105" i="1"/>
  <c r="B103" i="26"/>
  <c r="AA130" i="4"/>
  <c r="B103" i="23" s="1"/>
  <c r="S103" i="19"/>
  <c r="U103" i="19" s="1"/>
  <c r="AP103" i="19" s="1"/>
  <c r="BD114" i="19" s="1"/>
  <c r="AQ131" i="14"/>
  <c r="N104" i="19"/>
  <c r="P104" i="19" s="1"/>
  <c r="AO104" i="19" s="1"/>
  <c r="BC115" i="19" s="1"/>
  <c r="AQ132" i="5"/>
  <c r="I102" i="22"/>
  <c r="Y114" i="22" s="1"/>
  <c r="AE129" i="32" s="1"/>
  <c r="L102" i="22"/>
  <c r="AQ104" i="1"/>
  <c r="AQ105" i="1"/>
  <c r="O102" i="22"/>
  <c r="AB103" i="35"/>
  <c r="AB104" i="35"/>
  <c r="O103" i="22"/>
  <c r="O104" i="22"/>
  <c r="B102" i="26"/>
  <c r="AM102" i="35"/>
  <c r="AB102" i="35"/>
  <c r="D103" i="26"/>
  <c r="AA130" i="14"/>
  <c r="D103" i="23" s="1"/>
  <c r="AA131" i="14"/>
  <c r="D104" i="23" s="1"/>
  <c r="AG102" i="35"/>
  <c r="AG103" i="35"/>
  <c r="AQ131" i="5"/>
  <c r="N103" i="19"/>
  <c r="P103" i="19" s="1"/>
  <c r="AO103" i="19" s="1"/>
  <c r="BC114" i="19" s="1"/>
  <c r="F103" i="26"/>
  <c r="AA130" i="16"/>
  <c r="F103" i="23" s="1"/>
  <c r="AQ132" i="4"/>
  <c r="I104" i="19"/>
  <c r="K104" i="19" s="1"/>
  <c r="AN104" i="19" s="1"/>
  <c r="BB115" i="19" s="1"/>
  <c r="AJ102" i="35"/>
  <c r="AJ103" i="35"/>
  <c r="AA131" i="16"/>
  <c r="F104" i="23" s="1"/>
  <c r="F104" i="26"/>
  <c r="AA132" i="16"/>
  <c r="F105" i="23" s="1"/>
  <c r="I102" i="19"/>
  <c r="K102" i="19" s="1"/>
  <c r="AN102" i="19" s="1"/>
  <c r="AQ130" i="4"/>
  <c r="CG104" i="18"/>
  <c r="CS104" i="18" s="1"/>
  <c r="O104" i="37"/>
  <c r="H104" i="37"/>
  <c r="Y23" i="37" s="1"/>
  <c r="Y36" i="37" s="1"/>
  <c r="Y49" i="37" s="1"/>
  <c r="Y62" i="37" s="1"/>
  <c r="A104" i="37"/>
  <c r="AP103" i="35"/>
  <c r="AP102" i="35"/>
  <c r="P102" i="22"/>
  <c r="R102" i="26"/>
  <c r="I102" i="26"/>
  <c r="I103" i="19"/>
  <c r="K103" i="19" s="1"/>
  <c r="AN103" i="19" s="1"/>
  <c r="BB114" i="19" s="1"/>
  <c r="AQ131" i="4"/>
  <c r="AN103" i="35"/>
  <c r="AN104" i="35"/>
  <c r="X103" i="19"/>
  <c r="Z103" i="19" s="1"/>
  <c r="AQ103" i="19" s="1"/>
  <c r="BE114" i="19" s="1"/>
  <c r="AQ131" i="15"/>
  <c r="L117" i="32"/>
  <c r="W129" i="32" s="1"/>
  <c r="O117" i="32"/>
  <c r="U117" i="32"/>
  <c r="X129" i="32" s="1"/>
  <c r="N117" i="32"/>
  <c r="S117" i="32"/>
  <c r="R117" i="32"/>
  <c r="M117" i="32"/>
  <c r="P117" i="32"/>
  <c r="T117" i="32"/>
  <c r="Q117" i="32"/>
  <c r="L118" i="32"/>
  <c r="W130" i="32" s="1"/>
  <c r="N118" i="32"/>
  <c r="Q118" i="32"/>
  <c r="P118" i="32"/>
  <c r="U118" i="32"/>
  <c r="X130" i="32" s="1"/>
  <c r="R118" i="32"/>
  <c r="M118" i="32"/>
  <c r="O118" i="32"/>
  <c r="S118" i="32"/>
  <c r="T118" i="32"/>
  <c r="AA103" i="35"/>
  <c r="AA104" i="35"/>
  <c r="CG103" i="18"/>
  <c r="CS103" i="18" s="1"/>
  <c r="O103" i="37"/>
  <c r="H103" i="37"/>
  <c r="Y22" i="37" s="1"/>
  <c r="Y35" i="37" s="1"/>
  <c r="Y48" i="37" s="1"/>
  <c r="Y61" i="37" s="1"/>
  <c r="A103" i="37"/>
  <c r="X103" i="35"/>
  <c r="X104" i="35"/>
  <c r="AQ103" i="35"/>
  <c r="AQ104" i="35"/>
  <c r="N102" i="22"/>
  <c r="N103" i="22"/>
  <c r="AH104" i="19"/>
  <c r="AJ104" i="19" s="1"/>
  <c r="AS104" i="19" s="1"/>
  <c r="BG115" i="19" s="1"/>
  <c r="AQ132" i="17"/>
  <c r="V102" i="26"/>
  <c r="X103" i="33" s="1"/>
  <c r="G102" i="26"/>
  <c r="AK102" i="35"/>
  <c r="AK103" i="35"/>
  <c r="M102" i="22"/>
  <c r="M103" i="22"/>
  <c r="C104" i="26"/>
  <c r="AA131" i="5"/>
  <c r="C104" i="23" s="1"/>
  <c r="AA132" i="5"/>
  <c r="C105" i="23" s="1"/>
  <c r="AM104" i="35"/>
  <c r="AM103" i="35"/>
  <c r="B104" i="26"/>
  <c r="AA131" i="4"/>
  <c r="B104" i="23" s="1"/>
  <c r="AA132" i="4"/>
  <c r="B105" i="23" s="1"/>
  <c r="R103" i="26"/>
  <c r="I103" i="26"/>
  <c r="E103" i="26"/>
  <c r="AA130" i="15"/>
  <c r="E103" i="23" s="1"/>
  <c r="AA131" i="15"/>
  <c r="E104" i="23" s="1"/>
  <c r="S102" i="19"/>
  <c r="U102" i="19" s="1"/>
  <c r="AP102" i="19" s="1"/>
  <c r="AQ130" i="14"/>
  <c r="F102" i="26"/>
  <c r="Y102" i="35"/>
  <c r="X102" i="19"/>
  <c r="Z102" i="19" s="1"/>
  <c r="AQ102" i="19" s="1"/>
  <c r="AQ130" i="15"/>
  <c r="AQ131" i="17"/>
  <c r="AH103" i="19"/>
  <c r="AJ103" i="19" s="1"/>
  <c r="AS103" i="19" s="1"/>
  <c r="AH104" i="23"/>
  <c r="BI104" i="23" s="1"/>
  <c r="AB104" i="23"/>
  <c r="B105" i="33" s="1"/>
  <c r="F105" i="33" s="1"/>
  <c r="J105" i="33" s="1"/>
  <c r="L116" i="32"/>
  <c r="W128" i="32" s="1"/>
  <c r="U116" i="32"/>
  <c r="X128" i="32" s="1"/>
  <c r="Q116" i="32"/>
  <c r="M116" i="32"/>
  <c r="R116" i="32"/>
  <c r="S116" i="32"/>
  <c r="O116" i="32"/>
  <c r="N116" i="32"/>
  <c r="P116" i="32"/>
  <c r="T116" i="32"/>
  <c r="AH102" i="35"/>
  <c r="AH103" i="35"/>
  <c r="AQ130" i="5"/>
  <c r="N102" i="19"/>
  <c r="P102" i="19" s="1"/>
  <c r="AO102" i="19" s="1"/>
  <c r="C103" i="35"/>
  <c r="AP104" i="1"/>
  <c r="AP105" i="1"/>
  <c r="AQ130" i="16"/>
  <c r="AC102" i="19"/>
  <c r="AE102" i="19" s="1"/>
  <c r="AR102" i="19" s="1"/>
  <c r="D102" i="26"/>
  <c r="CG102" i="18"/>
  <c r="CS102" i="18" s="1"/>
  <c r="O102" i="37"/>
  <c r="H102" i="37"/>
  <c r="Y21" i="37" s="1"/>
  <c r="Y34" i="37" s="1"/>
  <c r="Y47" i="37" s="1"/>
  <c r="Y60" i="37" s="1"/>
  <c r="A102" i="37"/>
  <c r="K103" i="22"/>
  <c r="I103" i="22"/>
  <c r="Y115" i="22" s="1"/>
  <c r="AE130" i="32" s="1"/>
  <c r="K104" i="22"/>
  <c r="AC104" i="19"/>
  <c r="AE104" i="19" s="1"/>
  <c r="AR104" i="19" s="1"/>
  <c r="BF115" i="19" s="1"/>
  <c r="AQ132" i="16"/>
  <c r="K102" i="22"/>
  <c r="I101" i="22"/>
  <c r="Y113" i="22" s="1"/>
  <c r="AE128" i="32" s="1"/>
  <c r="E102" i="26"/>
  <c r="G104" i="26"/>
  <c r="AA131" i="17"/>
  <c r="G104" i="23" s="1"/>
  <c r="AA132" i="17"/>
  <c r="G105" i="23" s="1"/>
  <c r="R104" i="26"/>
  <c r="I104" i="26"/>
  <c r="AG130" i="32" l="1"/>
  <c r="H117" i="33" s="1"/>
  <c r="AG129" i="32"/>
  <c r="H116" i="33" s="1"/>
  <c r="BG114" i="19"/>
  <c r="BF114" i="19"/>
  <c r="AQ114" i="23"/>
  <c r="AQ115" i="23"/>
  <c r="BB113" i="19"/>
  <c r="BC113" i="19"/>
  <c r="BF113" i="19"/>
  <c r="BE113" i="19"/>
  <c r="BD113" i="19"/>
  <c r="BG113" i="19"/>
  <c r="AG128" i="32"/>
  <c r="H115" i="33" s="1"/>
  <c r="C103" i="37"/>
  <c r="Q115" i="37" s="1"/>
  <c r="CN103" i="18"/>
  <c r="S103" i="23" s="1"/>
  <c r="CJ103" i="18"/>
  <c r="O103" i="23" s="1"/>
  <c r="E103" i="37"/>
  <c r="S115" i="37" s="1"/>
  <c r="F104" i="37"/>
  <c r="T116" i="37" s="1"/>
  <c r="CP104" i="18"/>
  <c r="U104" i="23" s="1"/>
  <c r="CP105" i="18"/>
  <c r="U105" i="23" s="1"/>
  <c r="CL104" i="18"/>
  <c r="Q104" i="23" s="1"/>
  <c r="D104" i="37"/>
  <c r="R116" i="37" s="1"/>
  <c r="CL105" i="18"/>
  <c r="Q105" i="23" s="1"/>
  <c r="U103" i="26"/>
  <c r="U104" i="33"/>
  <c r="CK103" i="18"/>
  <c r="P103" i="23" s="1"/>
  <c r="CQ104" i="18"/>
  <c r="CQ105" i="18"/>
  <c r="AJ118" i="32"/>
  <c r="T104" i="26"/>
  <c r="W105" i="33" s="1"/>
  <c r="Q103" i="22"/>
  <c r="AB118" i="32" s="1"/>
  <c r="Q104" i="22"/>
  <c r="AB119" i="32" s="1"/>
  <c r="CO103" i="18"/>
  <c r="T103" i="23" s="1"/>
  <c r="Z116" i="32"/>
  <c r="AD128" i="32" s="1"/>
  <c r="D103" i="37"/>
  <c r="R115" i="37" s="1"/>
  <c r="CL103" i="18"/>
  <c r="Q103" i="23" s="1"/>
  <c r="I105" i="23"/>
  <c r="H105" i="23"/>
  <c r="B104" i="37"/>
  <c r="P116" i="37" s="1"/>
  <c r="CH104" i="18"/>
  <c r="CH105" i="18"/>
  <c r="U102" i="26"/>
  <c r="U103" i="33"/>
  <c r="S104" i="26"/>
  <c r="V105" i="33" s="1"/>
  <c r="S103" i="26"/>
  <c r="V104" i="33" s="1"/>
  <c r="CI103" i="18"/>
  <c r="N103" i="23" s="1"/>
  <c r="Q102" i="22"/>
  <c r="AB117" i="32" s="1"/>
  <c r="AJ116" i="32"/>
  <c r="T102" i="26"/>
  <c r="W103" i="33" s="1"/>
  <c r="Y103" i="35"/>
  <c r="Y104" i="35"/>
  <c r="C104" i="37"/>
  <c r="Q116" i="37" s="1"/>
  <c r="CJ104" i="18"/>
  <c r="O104" i="23" s="1"/>
  <c r="CJ105" i="18"/>
  <c r="O105" i="23" s="1"/>
  <c r="V116" i="32" a="1"/>
  <c r="V116" i="32" s="1"/>
  <c r="CM103" i="18"/>
  <c r="R103" i="23" s="1"/>
  <c r="CM104" i="18"/>
  <c r="R104" i="23" s="1"/>
  <c r="CM105" i="18"/>
  <c r="R105" i="23" s="1"/>
  <c r="CO104" i="18"/>
  <c r="T104" i="23" s="1"/>
  <c r="CO105" i="18"/>
  <c r="T105" i="23" s="1"/>
  <c r="V117" i="32" a="1"/>
  <c r="V117" i="32" s="1"/>
  <c r="E104" i="37"/>
  <c r="S116" i="37" s="1"/>
  <c r="CN104" i="18"/>
  <c r="S104" i="23" s="1"/>
  <c r="CN105" i="18"/>
  <c r="S105" i="23" s="1"/>
  <c r="I104" i="23"/>
  <c r="H104" i="23"/>
  <c r="V118" i="32" a="1"/>
  <c r="V118" i="32" s="1"/>
  <c r="Z117" i="32"/>
  <c r="AD129" i="32" s="1"/>
  <c r="B102" i="37"/>
  <c r="P114" i="37" s="1"/>
  <c r="F102" i="37"/>
  <c r="T114" i="37" s="1"/>
  <c r="U104" i="26"/>
  <c r="U105" i="33"/>
  <c r="CI104" i="18"/>
  <c r="N104" i="23" s="1"/>
  <c r="CI105" i="18"/>
  <c r="N105" i="23" s="1"/>
  <c r="C102" i="37"/>
  <c r="Q114" i="37" s="1"/>
  <c r="AJ117" i="32"/>
  <c r="T103" i="26"/>
  <c r="W104" i="33" s="1"/>
  <c r="S102" i="26"/>
  <c r="V103" i="33" s="1"/>
  <c r="F103" i="37"/>
  <c r="T115" i="37" s="1"/>
  <c r="CQ103" i="18"/>
  <c r="D102" i="37"/>
  <c r="R114" i="37" s="1"/>
  <c r="CP103" i="18"/>
  <c r="U103" i="23" s="1"/>
  <c r="AV102" i="19"/>
  <c r="AU102" i="19"/>
  <c r="AV104" i="19"/>
  <c r="AU104" i="19"/>
  <c r="I103" i="23"/>
  <c r="H103" i="23"/>
  <c r="CH103" i="18"/>
  <c r="B103" i="37"/>
  <c r="P115" i="37" s="1"/>
  <c r="CK104" i="18"/>
  <c r="P104" i="23" s="1"/>
  <c r="CK105" i="18"/>
  <c r="P105" i="23" s="1"/>
  <c r="Z118" i="32"/>
  <c r="AD130" i="32" s="1"/>
  <c r="AU103" i="19"/>
  <c r="AV103" i="19"/>
  <c r="E102" i="37"/>
  <c r="S114" i="37" s="1"/>
  <c r="J103" i="37" l="1"/>
  <c r="J104" i="23"/>
  <c r="L103" i="37"/>
  <c r="M103" i="37"/>
  <c r="W102" i="26"/>
  <c r="Y103" i="33" s="1"/>
  <c r="AK116" i="32"/>
  <c r="D104" i="19"/>
  <c r="M105" i="23"/>
  <c r="E104" i="19"/>
  <c r="V105" i="23"/>
  <c r="AA118" i="32"/>
  <c r="AK118" i="32"/>
  <c r="W104" i="26"/>
  <c r="Y105" i="33" s="1"/>
  <c r="AA119" i="32"/>
  <c r="J103" i="23"/>
  <c r="AK117" i="32"/>
  <c r="W103" i="26"/>
  <c r="Y104" i="33" s="1"/>
  <c r="AA117" i="32"/>
  <c r="J104" i="37"/>
  <c r="J105" i="37"/>
  <c r="K103" i="37"/>
  <c r="CR104" i="18"/>
  <c r="C103" i="19" s="1"/>
  <c r="CR105" i="18"/>
  <c r="C104" i="19" s="1"/>
  <c r="E102" i="19"/>
  <c r="V103" i="23"/>
  <c r="V104" i="23"/>
  <c r="E103" i="19"/>
  <c r="G104" i="37" a="1"/>
  <c r="G104" i="37" s="1"/>
  <c r="U116" i="37" s="1"/>
  <c r="I104" i="37"/>
  <c r="I105" i="37"/>
  <c r="L104" i="37"/>
  <c r="L105" i="37"/>
  <c r="M104" i="23"/>
  <c r="D103" i="19"/>
  <c r="I103" i="37"/>
  <c r="G103" i="37" a="1"/>
  <c r="G103" i="37" s="1"/>
  <c r="U115" i="37" s="1"/>
  <c r="J105" i="23"/>
  <c r="K116" i="23" s="1"/>
  <c r="AC116" i="23" s="1"/>
  <c r="C117" i="33" s="1"/>
  <c r="G102" i="37" a="1"/>
  <c r="G102" i="37" s="1"/>
  <c r="U114" i="37" s="1"/>
  <c r="M103" i="23"/>
  <c r="D102" i="19"/>
  <c r="K104" i="37"/>
  <c r="K105" i="37"/>
  <c r="M104" i="37"/>
  <c r="M105" i="37"/>
  <c r="CR103" i="18"/>
  <c r="C102" i="19" s="1"/>
  <c r="K115" i="23" l="1"/>
  <c r="AC115" i="23" s="1"/>
  <c r="C116" i="33" s="1"/>
  <c r="K114" i="23"/>
  <c r="AC114" i="23" s="1"/>
  <c r="C115" i="33" s="1"/>
  <c r="F102" i="19"/>
  <c r="AM102" i="19" s="1"/>
  <c r="F103" i="19"/>
  <c r="AM103" i="19" s="1"/>
  <c r="N103" i="37"/>
  <c r="F104" i="19"/>
  <c r="AM104" i="19" s="1"/>
  <c r="BA115" i="19" s="1"/>
  <c r="W103" i="23"/>
  <c r="X103" i="23"/>
  <c r="N104" i="37"/>
  <c r="N105" i="37"/>
  <c r="W105" i="23"/>
  <c r="X105" i="23"/>
  <c r="X104" i="23"/>
  <c r="W104" i="23"/>
  <c r="BA114" i="19" l="1"/>
  <c r="BA113" i="19"/>
  <c r="Y104" i="23"/>
  <c r="Y103" i="23"/>
  <c r="Y105" i="23"/>
  <c r="Z116" i="23" s="1"/>
  <c r="AD116" i="23" s="1"/>
  <c r="D117" i="33" s="1"/>
  <c r="Z115" i="23" l="1"/>
  <c r="AD115" i="23" s="1"/>
  <c r="D116" i="33" s="1"/>
  <c r="Z114" i="23"/>
  <c r="AD114" i="23" s="1"/>
  <c r="D115" i="33" s="1"/>
  <c r="Q101" i="1"/>
  <c r="BK113" i="1" s="1"/>
  <c r="O101" i="1"/>
  <c r="BI113" i="1" s="1"/>
  <c r="B101" i="1"/>
  <c r="AV113" i="1" s="1"/>
  <c r="Q101" i="13"/>
  <c r="BK113" i="13" s="1"/>
  <c r="O101" i="13"/>
  <c r="BI113" i="13" s="1"/>
  <c r="N101" i="13"/>
  <c r="BH113" i="13" s="1"/>
  <c r="M101" i="13"/>
  <c r="BG113" i="13" s="1"/>
  <c r="L101" i="13"/>
  <c r="BF113" i="13" s="1"/>
  <c r="K101" i="13"/>
  <c r="BE113" i="13" s="1"/>
  <c r="J101" i="13"/>
  <c r="BD113" i="13" s="1"/>
  <c r="I101" i="13"/>
  <c r="BC113" i="13" s="1"/>
  <c r="H101" i="13"/>
  <c r="BB113" i="13" s="1"/>
  <c r="G101" i="13"/>
  <c r="BA113" i="13" s="1"/>
  <c r="F101" i="13"/>
  <c r="AZ113" i="13" s="1"/>
  <c r="E101" i="13"/>
  <c r="AY113" i="13" s="1"/>
  <c r="D101" i="13"/>
  <c r="AX113" i="13" s="1"/>
  <c r="C101" i="13"/>
  <c r="AW113" i="13" s="1"/>
  <c r="B101" i="13"/>
  <c r="AV113" i="13" s="1"/>
  <c r="AO140" i="17" s="1"/>
  <c r="A101" i="13"/>
  <c r="Q101" i="12"/>
  <c r="BK113" i="12" s="1"/>
  <c r="O101" i="12"/>
  <c r="BI113" i="12" s="1"/>
  <c r="N101" i="12"/>
  <c r="BH113" i="12" s="1"/>
  <c r="M101" i="12"/>
  <c r="BG113" i="12" s="1"/>
  <c r="L101" i="12"/>
  <c r="BF113" i="12" s="1"/>
  <c r="K101" i="12"/>
  <c r="BE113" i="12" s="1"/>
  <c r="J101" i="12"/>
  <c r="BD113" i="12" s="1"/>
  <c r="I101" i="12"/>
  <c r="BC113" i="12" s="1"/>
  <c r="H101" i="12"/>
  <c r="BB113" i="12" s="1"/>
  <c r="G101" i="12"/>
  <c r="BA113" i="12" s="1"/>
  <c r="F101" i="12"/>
  <c r="AZ113" i="12" s="1"/>
  <c r="E101" i="12"/>
  <c r="AY113" i="12" s="1"/>
  <c r="D101" i="12"/>
  <c r="AX113" i="12" s="1"/>
  <c r="C101" i="12"/>
  <c r="AW113" i="12" s="1"/>
  <c r="B101" i="12"/>
  <c r="AV113" i="12" s="1"/>
  <c r="AO140" i="16" s="1"/>
  <c r="A101" i="12"/>
  <c r="Q101" i="11"/>
  <c r="BK113" i="11" s="1"/>
  <c r="O101" i="11"/>
  <c r="BI113" i="11" s="1"/>
  <c r="N101" i="11"/>
  <c r="BH113" i="11" s="1"/>
  <c r="M101" i="11"/>
  <c r="BG113" i="11" s="1"/>
  <c r="L101" i="11"/>
  <c r="BF113" i="11" s="1"/>
  <c r="K101" i="11"/>
  <c r="BE113" i="11" s="1"/>
  <c r="J101" i="11"/>
  <c r="BD113" i="11" s="1"/>
  <c r="I101" i="11"/>
  <c r="BC113" i="11" s="1"/>
  <c r="H101" i="11"/>
  <c r="BB113" i="11" s="1"/>
  <c r="G101" i="11"/>
  <c r="BA113" i="11" s="1"/>
  <c r="F101" i="11"/>
  <c r="AZ113" i="11" s="1"/>
  <c r="E101" i="11"/>
  <c r="AY113" i="11" s="1"/>
  <c r="D101" i="11"/>
  <c r="AX113" i="11" s="1"/>
  <c r="C101" i="11"/>
  <c r="AW113" i="11" s="1"/>
  <c r="B101" i="11"/>
  <c r="AV113" i="11" s="1"/>
  <c r="AO140" i="15" s="1"/>
  <c r="A101" i="11"/>
  <c r="Q101" i="10"/>
  <c r="BK113" i="10" s="1"/>
  <c r="O101" i="10"/>
  <c r="BI113" i="10" s="1"/>
  <c r="N101" i="10"/>
  <c r="BH113" i="10" s="1"/>
  <c r="M101" i="10"/>
  <c r="BG113" i="10" s="1"/>
  <c r="L101" i="10"/>
  <c r="BF113" i="10" s="1"/>
  <c r="K101" i="10"/>
  <c r="BE113" i="10" s="1"/>
  <c r="J101" i="10"/>
  <c r="BD113" i="10" s="1"/>
  <c r="I101" i="10"/>
  <c r="BC113" i="10" s="1"/>
  <c r="H101" i="10"/>
  <c r="BB113" i="10" s="1"/>
  <c r="G101" i="10"/>
  <c r="BA113" i="10" s="1"/>
  <c r="F101" i="10"/>
  <c r="AZ113" i="10" s="1"/>
  <c r="E101" i="10"/>
  <c r="AY113" i="10" s="1"/>
  <c r="D101" i="10"/>
  <c r="AX113" i="10" s="1"/>
  <c r="C101" i="10"/>
  <c r="AW113" i="10" s="1"/>
  <c r="B101" i="10"/>
  <c r="AV113" i="10" s="1"/>
  <c r="AO140" i="14" s="1"/>
  <c r="A101" i="10"/>
  <c r="Q101" i="8"/>
  <c r="BK113" i="8" s="1"/>
  <c r="O101" i="8"/>
  <c r="BI113" i="8" s="1"/>
  <c r="N101" i="8"/>
  <c r="BH113" i="8" s="1"/>
  <c r="M101" i="8"/>
  <c r="BG113" i="8" s="1"/>
  <c r="L101" i="8"/>
  <c r="BF113" i="8" s="1"/>
  <c r="K101" i="8"/>
  <c r="BE113" i="8" s="1"/>
  <c r="J101" i="8"/>
  <c r="BD113" i="8" s="1"/>
  <c r="I101" i="8"/>
  <c r="BC113" i="8" s="1"/>
  <c r="H101" i="8"/>
  <c r="BB113" i="8" s="1"/>
  <c r="G101" i="8"/>
  <c r="BA113" i="8" s="1"/>
  <c r="F101" i="8"/>
  <c r="AZ113" i="8" s="1"/>
  <c r="E101" i="8"/>
  <c r="AY113" i="8" s="1"/>
  <c r="D101" i="8"/>
  <c r="AX113" i="8" s="1"/>
  <c r="C101" i="8"/>
  <c r="AW113" i="8" s="1"/>
  <c r="B101" i="8"/>
  <c r="AV113" i="8" s="1"/>
  <c r="AO140" i="5" s="1"/>
  <c r="Q101" i="6"/>
  <c r="BK113" i="6" s="1"/>
  <c r="O101" i="6"/>
  <c r="BI113" i="6" s="1"/>
  <c r="N101" i="6"/>
  <c r="BH113" i="6" s="1"/>
  <c r="M101" i="6"/>
  <c r="BG113" i="6" s="1"/>
  <c r="L101" i="6"/>
  <c r="BF113" i="6" s="1"/>
  <c r="K101" i="6"/>
  <c r="BE113" i="6" s="1"/>
  <c r="J101" i="6"/>
  <c r="BD113" i="6" s="1"/>
  <c r="I101" i="6"/>
  <c r="BC113" i="6" s="1"/>
  <c r="H101" i="6"/>
  <c r="BB113" i="6" s="1"/>
  <c r="G101" i="6"/>
  <c r="BA113" i="6" s="1"/>
  <c r="F101" i="6"/>
  <c r="AZ113" i="6" s="1"/>
  <c r="E101" i="6"/>
  <c r="AY113" i="6" s="1"/>
  <c r="D101" i="6"/>
  <c r="AX113" i="6" s="1"/>
  <c r="C101" i="6"/>
  <c r="AW113" i="6" s="1"/>
  <c r="B101" i="6"/>
  <c r="AV113" i="6" s="1"/>
  <c r="AO140" i="4" s="1"/>
  <c r="Q100" i="1"/>
  <c r="BK112" i="1" s="1"/>
  <c r="P100" i="1"/>
  <c r="BJ112" i="1" s="1"/>
  <c r="O100" i="1"/>
  <c r="BI112" i="1" s="1"/>
  <c r="N100" i="1"/>
  <c r="BH112" i="1" s="1"/>
  <c r="M100" i="1"/>
  <c r="BG112" i="1" s="1"/>
  <c r="L100" i="1"/>
  <c r="BF112" i="1" s="1"/>
  <c r="K100" i="1"/>
  <c r="BE112" i="1" s="1"/>
  <c r="J100" i="1"/>
  <c r="BD112" i="1" s="1"/>
  <c r="I100" i="1"/>
  <c r="BC112" i="1" s="1"/>
  <c r="H100" i="1"/>
  <c r="BB112" i="1" s="1"/>
  <c r="G100" i="1"/>
  <c r="BA112" i="1" s="1"/>
  <c r="F100" i="1"/>
  <c r="AZ112" i="1" s="1"/>
  <c r="E100" i="1"/>
  <c r="AY112" i="1" s="1"/>
  <c r="D100" i="1"/>
  <c r="AX112" i="1" s="1"/>
  <c r="C100" i="1"/>
  <c r="AW112" i="1" s="1"/>
  <c r="B100" i="1"/>
  <c r="AV112" i="1" s="1"/>
  <c r="Q100" i="13"/>
  <c r="BK112" i="13" s="1"/>
  <c r="O100" i="13"/>
  <c r="BI112" i="13" s="1"/>
  <c r="N100" i="13"/>
  <c r="BH112" i="13" s="1"/>
  <c r="M100" i="13"/>
  <c r="BG112" i="13" s="1"/>
  <c r="L100" i="13"/>
  <c r="BF112" i="13" s="1"/>
  <c r="K100" i="13"/>
  <c r="BE112" i="13" s="1"/>
  <c r="J100" i="13"/>
  <c r="BD112" i="13" s="1"/>
  <c r="I100" i="13"/>
  <c r="BC112" i="13" s="1"/>
  <c r="H100" i="13"/>
  <c r="BB112" i="13" s="1"/>
  <c r="G100" i="13"/>
  <c r="BA112" i="13" s="1"/>
  <c r="F100" i="13"/>
  <c r="AZ112" i="13" s="1"/>
  <c r="E100" i="13"/>
  <c r="AY112" i="13" s="1"/>
  <c r="D100" i="13"/>
  <c r="AX112" i="13" s="1"/>
  <c r="C100" i="13"/>
  <c r="AW112" i="13" s="1"/>
  <c r="B100" i="13"/>
  <c r="AV112" i="13" s="1"/>
  <c r="AO139" i="17" s="1"/>
  <c r="A100" i="13"/>
  <c r="Q100" i="12"/>
  <c r="BK112" i="12" s="1"/>
  <c r="O100" i="12"/>
  <c r="BI112" i="12" s="1"/>
  <c r="N100" i="12"/>
  <c r="BH112" i="12" s="1"/>
  <c r="M100" i="12"/>
  <c r="BG112" i="12" s="1"/>
  <c r="L100" i="12"/>
  <c r="BF112" i="12" s="1"/>
  <c r="K100" i="12"/>
  <c r="BE112" i="12" s="1"/>
  <c r="J100" i="12"/>
  <c r="BD112" i="12" s="1"/>
  <c r="I100" i="12"/>
  <c r="BC112" i="12" s="1"/>
  <c r="H100" i="12"/>
  <c r="BB112" i="12" s="1"/>
  <c r="G100" i="12"/>
  <c r="BA112" i="12" s="1"/>
  <c r="F100" i="12"/>
  <c r="AZ112" i="12" s="1"/>
  <c r="E100" i="12"/>
  <c r="AY112" i="12" s="1"/>
  <c r="D100" i="12"/>
  <c r="AX112" i="12" s="1"/>
  <c r="C100" i="12"/>
  <c r="AW112" i="12" s="1"/>
  <c r="B100" i="12"/>
  <c r="AV112" i="12" s="1"/>
  <c r="AO139" i="16" s="1"/>
  <c r="A100" i="12"/>
  <c r="Q100" i="11"/>
  <c r="BK112" i="11" s="1"/>
  <c r="O100" i="11"/>
  <c r="BI112" i="11" s="1"/>
  <c r="N100" i="11"/>
  <c r="BH112" i="11" s="1"/>
  <c r="M100" i="11"/>
  <c r="BG112" i="11" s="1"/>
  <c r="L100" i="11"/>
  <c r="BF112" i="11" s="1"/>
  <c r="K100" i="11"/>
  <c r="BE112" i="11" s="1"/>
  <c r="J100" i="11"/>
  <c r="BD112" i="11" s="1"/>
  <c r="I100" i="11"/>
  <c r="BC112" i="11" s="1"/>
  <c r="H100" i="11"/>
  <c r="BB112" i="11" s="1"/>
  <c r="G100" i="11"/>
  <c r="BA112" i="11" s="1"/>
  <c r="F100" i="11"/>
  <c r="AZ112" i="11" s="1"/>
  <c r="E100" i="11"/>
  <c r="AY112" i="11" s="1"/>
  <c r="D100" i="11"/>
  <c r="AX112" i="11" s="1"/>
  <c r="C100" i="11"/>
  <c r="AW112" i="11" s="1"/>
  <c r="B100" i="11"/>
  <c r="AV112" i="11" s="1"/>
  <c r="AO139" i="15" s="1"/>
  <c r="A100" i="11"/>
  <c r="Q100" i="10"/>
  <c r="BK112" i="10" s="1"/>
  <c r="O100" i="10"/>
  <c r="BI112" i="10" s="1"/>
  <c r="N100" i="10"/>
  <c r="BH112" i="10" s="1"/>
  <c r="M100" i="10"/>
  <c r="BG112" i="10" s="1"/>
  <c r="L100" i="10"/>
  <c r="BF112" i="10" s="1"/>
  <c r="K100" i="10"/>
  <c r="BE112" i="10" s="1"/>
  <c r="J100" i="10"/>
  <c r="BD112" i="10" s="1"/>
  <c r="I100" i="10"/>
  <c r="BC112" i="10" s="1"/>
  <c r="H100" i="10"/>
  <c r="BB112" i="10" s="1"/>
  <c r="G100" i="10"/>
  <c r="BA112" i="10" s="1"/>
  <c r="F100" i="10"/>
  <c r="AZ112" i="10" s="1"/>
  <c r="E100" i="10"/>
  <c r="AY112" i="10" s="1"/>
  <c r="D100" i="10"/>
  <c r="AX112" i="10" s="1"/>
  <c r="C100" i="10"/>
  <c r="AW112" i="10" s="1"/>
  <c r="B100" i="10"/>
  <c r="AV112" i="10" s="1"/>
  <c r="AO139" i="14" s="1"/>
  <c r="A100" i="10"/>
  <c r="Q100" i="8"/>
  <c r="BK112" i="8" s="1"/>
  <c r="O100" i="8"/>
  <c r="BI112" i="8" s="1"/>
  <c r="N100" i="8"/>
  <c r="BH112" i="8" s="1"/>
  <c r="M100" i="8"/>
  <c r="BG112" i="8" s="1"/>
  <c r="L100" i="8"/>
  <c r="BF112" i="8" s="1"/>
  <c r="K100" i="8"/>
  <c r="BE112" i="8" s="1"/>
  <c r="J100" i="8"/>
  <c r="BD112" i="8" s="1"/>
  <c r="I100" i="8"/>
  <c r="BC112" i="8" s="1"/>
  <c r="H100" i="8"/>
  <c r="BB112" i="8" s="1"/>
  <c r="G100" i="8"/>
  <c r="BA112" i="8" s="1"/>
  <c r="F100" i="8"/>
  <c r="AZ112" i="8" s="1"/>
  <c r="E100" i="8"/>
  <c r="AY112" i="8" s="1"/>
  <c r="D100" i="8"/>
  <c r="AX112" i="8" s="1"/>
  <c r="C100" i="8"/>
  <c r="AW112" i="8" s="1"/>
  <c r="B100" i="8"/>
  <c r="AV112" i="8" s="1"/>
  <c r="AO139" i="5" s="1"/>
  <c r="A100" i="8"/>
  <c r="Q100" i="6"/>
  <c r="BK112" i="6" s="1"/>
  <c r="O100" i="6"/>
  <c r="BI112" i="6" s="1"/>
  <c r="N100" i="6"/>
  <c r="BH112" i="6" s="1"/>
  <c r="M100" i="6"/>
  <c r="BG112" i="6" s="1"/>
  <c r="L100" i="6"/>
  <c r="BF112" i="6" s="1"/>
  <c r="K100" i="6"/>
  <c r="BE112" i="6" s="1"/>
  <c r="J100" i="6"/>
  <c r="BD112" i="6" s="1"/>
  <c r="I100" i="6"/>
  <c r="BC112" i="6" s="1"/>
  <c r="H100" i="6"/>
  <c r="BB112" i="6" s="1"/>
  <c r="G100" i="6"/>
  <c r="BA112" i="6" s="1"/>
  <c r="F100" i="6"/>
  <c r="AZ112" i="6" s="1"/>
  <c r="E100" i="6"/>
  <c r="AY112" i="6" s="1"/>
  <c r="D100" i="6"/>
  <c r="AX112" i="6" s="1"/>
  <c r="C100" i="6"/>
  <c r="AW112" i="6" s="1"/>
  <c r="B100" i="6"/>
  <c r="AV112" i="6" s="1"/>
  <c r="AO139" i="4" s="1"/>
  <c r="Q99" i="1"/>
  <c r="BK111" i="1" s="1"/>
  <c r="P99" i="1"/>
  <c r="BJ111" i="1" s="1"/>
  <c r="O99" i="1"/>
  <c r="BI111" i="1" s="1"/>
  <c r="N99" i="1"/>
  <c r="BH111" i="1" s="1"/>
  <c r="M99" i="1"/>
  <c r="BG111" i="1" s="1"/>
  <c r="L99" i="1"/>
  <c r="BF111" i="1" s="1"/>
  <c r="K99" i="1"/>
  <c r="BE111" i="1" s="1"/>
  <c r="J99" i="1"/>
  <c r="BD111" i="1" s="1"/>
  <c r="I99" i="1"/>
  <c r="BC111" i="1" s="1"/>
  <c r="H99" i="1"/>
  <c r="BB111" i="1" s="1"/>
  <c r="G99" i="1"/>
  <c r="BA111" i="1" s="1"/>
  <c r="F99" i="1"/>
  <c r="AZ111" i="1" s="1"/>
  <c r="E99" i="1"/>
  <c r="AY111" i="1" s="1"/>
  <c r="D99" i="1"/>
  <c r="AX111" i="1" s="1"/>
  <c r="C99" i="1"/>
  <c r="AW111" i="1" s="1"/>
  <c r="B99" i="1"/>
  <c r="AV111" i="1" s="1"/>
  <c r="Q99" i="13"/>
  <c r="BK111" i="13" s="1"/>
  <c r="O99" i="13"/>
  <c r="BI111" i="13" s="1"/>
  <c r="N99" i="13"/>
  <c r="BH111" i="13" s="1"/>
  <c r="M99" i="13"/>
  <c r="BG111" i="13" s="1"/>
  <c r="L99" i="13"/>
  <c r="BF111" i="13" s="1"/>
  <c r="K99" i="13"/>
  <c r="BE111" i="13" s="1"/>
  <c r="J99" i="13"/>
  <c r="BD111" i="13" s="1"/>
  <c r="I99" i="13"/>
  <c r="BC111" i="13" s="1"/>
  <c r="H99" i="13"/>
  <c r="BB111" i="13" s="1"/>
  <c r="G99" i="13"/>
  <c r="BA111" i="13" s="1"/>
  <c r="F99" i="13"/>
  <c r="AZ111" i="13" s="1"/>
  <c r="E99" i="13"/>
  <c r="AY111" i="13" s="1"/>
  <c r="D99" i="13"/>
  <c r="AX111" i="13" s="1"/>
  <c r="C99" i="13"/>
  <c r="AW111" i="13" s="1"/>
  <c r="B99" i="13"/>
  <c r="AV111" i="13" s="1"/>
  <c r="AO138" i="17" s="1"/>
  <c r="A99" i="13"/>
  <c r="Q99" i="12"/>
  <c r="BK111" i="12" s="1"/>
  <c r="O99" i="12"/>
  <c r="BI111" i="12" s="1"/>
  <c r="N99" i="12"/>
  <c r="BH111" i="12" s="1"/>
  <c r="M99" i="12"/>
  <c r="BG111" i="12" s="1"/>
  <c r="L99" i="12"/>
  <c r="BF111" i="12" s="1"/>
  <c r="K99" i="12"/>
  <c r="BE111" i="12" s="1"/>
  <c r="J99" i="12"/>
  <c r="BD111" i="12" s="1"/>
  <c r="I99" i="12"/>
  <c r="BC111" i="12" s="1"/>
  <c r="H99" i="12"/>
  <c r="BB111" i="12" s="1"/>
  <c r="G99" i="12"/>
  <c r="BA111" i="12" s="1"/>
  <c r="F99" i="12"/>
  <c r="AZ111" i="12" s="1"/>
  <c r="E99" i="12"/>
  <c r="AY111" i="12" s="1"/>
  <c r="D99" i="12"/>
  <c r="AX111" i="12" s="1"/>
  <c r="C99" i="12"/>
  <c r="AW111" i="12" s="1"/>
  <c r="B99" i="12"/>
  <c r="AV111" i="12" s="1"/>
  <c r="AO138" i="16" s="1"/>
  <c r="A99" i="12"/>
  <c r="Q99" i="11"/>
  <c r="BK111" i="11" s="1"/>
  <c r="O99" i="11"/>
  <c r="BI111" i="11" s="1"/>
  <c r="N99" i="11"/>
  <c r="BH111" i="11" s="1"/>
  <c r="M99" i="11"/>
  <c r="BG111" i="11" s="1"/>
  <c r="L99" i="11"/>
  <c r="BF111" i="11" s="1"/>
  <c r="K99" i="11"/>
  <c r="BE111" i="11" s="1"/>
  <c r="J99" i="11"/>
  <c r="BD111" i="11" s="1"/>
  <c r="I99" i="11"/>
  <c r="BC111" i="11" s="1"/>
  <c r="H99" i="11"/>
  <c r="BB111" i="11" s="1"/>
  <c r="G99" i="11"/>
  <c r="BA111" i="11" s="1"/>
  <c r="F99" i="11"/>
  <c r="AZ111" i="11" s="1"/>
  <c r="E99" i="11"/>
  <c r="AY111" i="11" s="1"/>
  <c r="D99" i="11"/>
  <c r="AX111" i="11" s="1"/>
  <c r="C99" i="11"/>
  <c r="AW111" i="11" s="1"/>
  <c r="B99" i="11"/>
  <c r="AV111" i="11" s="1"/>
  <c r="AO138" i="15" s="1"/>
  <c r="A99" i="11"/>
  <c r="Q99" i="10"/>
  <c r="BK111" i="10" s="1"/>
  <c r="O99" i="10"/>
  <c r="BI111" i="10" s="1"/>
  <c r="N99" i="10"/>
  <c r="BH111" i="10" s="1"/>
  <c r="M99" i="10"/>
  <c r="BG111" i="10" s="1"/>
  <c r="L99" i="10"/>
  <c r="BF111" i="10" s="1"/>
  <c r="K99" i="10"/>
  <c r="BE111" i="10" s="1"/>
  <c r="J99" i="10"/>
  <c r="BD111" i="10" s="1"/>
  <c r="I99" i="10"/>
  <c r="BC111" i="10" s="1"/>
  <c r="H99" i="10"/>
  <c r="BB111" i="10" s="1"/>
  <c r="G99" i="10"/>
  <c r="BA111" i="10" s="1"/>
  <c r="F99" i="10"/>
  <c r="AZ111" i="10" s="1"/>
  <c r="E99" i="10"/>
  <c r="AY111" i="10" s="1"/>
  <c r="D99" i="10"/>
  <c r="AX111" i="10" s="1"/>
  <c r="C99" i="10"/>
  <c r="AW111" i="10" s="1"/>
  <c r="B99" i="10"/>
  <c r="AV111" i="10" s="1"/>
  <c r="AO138" i="14" s="1"/>
  <c r="A99" i="10"/>
  <c r="Q99" i="8"/>
  <c r="BK111" i="8" s="1"/>
  <c r="O99" i="8"/>
  <c r="BI111" i="8" s="1"/>
  <c r="N99" i="8"/>
  <c r="BH111" i="8" s="1"/>
  <c r="M99" i="8"/>
  <c r="BG111" i="8" s="1"/>
  <c r="L99" i="8"/>
  <c r="BF111" i="8" s="1"/>
  <c r="K99" i="8"/>
  <c r="BE111" i="8" s="1"/>
  <c r="J99" i="8"/>
  <c r="BD111" i="8" s="1"/>
  <c r="I99" i="8"/>
  <c r="BC111" i="8" s="1"/>
  <c r="H99" i="8"/>
  <c r="BB111" i="8" s="1"/>
  <c r="G99" i="8"/>
  <c r="BA111" i="8" s="1"/>
  <c r="F99" i="8"/>
  <c r="AZ111" i="8" s="1"/>
  <c r="E99" i="8"/>
  <c r="AY111" i="8" s="1"/>
  <c r="D99" i="8"/>
  <c r="AX111" i="8" s="1"/>
  <c r="C99" i="8"/>
  <c r="AW111" i="8" s="1"/>
  <c r="B99" i="8"/>
  <c r="AV111" i="8" s="1"/>
  <c r="AO138" i="5" s="1"/>
  <c r="A99" i="8"/>
  <c r="Q99" i="6"/>
  <c r="BK111" i="6" s="1"/>
  <c r="O99" i="6"/>
  <c r="BI111" i="6" s="1"/>
  <c r="N99" i="6"/>
  <c r="BH111" i="6" s="1"/>
  <c r="M99" i="6"/>
  <c r="BG111" i="6" s="1"/>
  <c r="L99" i="6"/>
  <c r="BF111" i="6" s="1"/>
  <c r="K99" i="6"/>
  <c r="BE111" i="6" s="1"/>
  <c r="J99" i="6"/>
  <c r="BD111" i="6" s="1"/>
  <c r="I99" i="6"/>
  <c r="BC111" i="6" s="1"/>
  <c r="H99" i="6"/>
  <c r="BB111" i="6" s="1"/>
  <c r="G99" i="6"/>
  <c r="BA111" i="6" s="1"/>
  <c r="F99" i="6"/>
  <c r="AZ111" i="6" s="1"/>
  <c r="E99" i="6"/>
  <c r="AY111" i="6" s="1"/>
  <c r="D99" i="6"/>
  <c r="AX111" i="6" s="1"/>
  <c r="C99" i="6"/>
  <c r="AW111" i="6" s="1"/>
  <c r="B99" i="6"/>
  <c r="AV111" i="6" s="1"/>
  <c r="AO138" i="4" s="1"/>
  <c r="J114" i="32" a="1"/>
  <c r="J113" i="32" a="1"/>
  <c r="Y100" i="12" l="1"/>
  <c r="AB127" i="16" s="1"/>
  <c r="AB99" i="19" s="1"/>
  <c r="AE100" i="1"/>
  <c r="AN100" i="13"/>
  <c r="J114" i="32"/>
  <c r="J113" i="32"/>
  <c r="W99" i="6"/>
  <c r="BQ111" i="6" s="1"/>
  <c r="U99" i="6"/>
  <c r="BO111" i="6" s="1"/>
  <c r="T99" i="6"/>
  <c r="BN111" i="6" s="1"/>
  <c r="AK100" i="6"/>
  <c r="CE100" i="6"/>
  <c r="R99" i="11"/>
  <c r="BL111" i="11" s="1"/>
  <c r="S99" i="11"/>
  <c r="BM111" i="11" s="1"/>
  <c r="AF138" i="15"/>
  <c r="AE138" i="15"/>
  <c r="AL138" i="15"/>
  <c r="AH138" i="15"/>
  <c r="AJ138" i="15"/>
  <c r="AI138" i="15"/>
  <c r="AG138" i="15"/>
  <c r="AM138" i="15"/>
  <c r="AK138" i="15"/>
  <c r="AD138" i="15"/>
  <c r="W99" i="10"/>
  <c r="BQ111" i="10" s="1"/>
  <c r="T99" i="10"/>
  <c r="BN111" i="10" s="1"/>
  <c r="U99" i="10"/>
  <c r="BO111" i="10" s="1"/>
  <c r="R99" i="12"/>
  <c r="BL111" i="12" s="1"/>
  <c r="S99" i="12"/>
  <c r="BM111" i="12" s="1"/>
  <c r="AD138" i="16"/>
  <c r="AK138" i="16"/>
  <c r="AL138" i="16"/>
  <c r="AE138" i="16"/>
  <c r="AJ138" i="16"/>
  <c r="AM138" i="16"/>
  <c r="AG138" i="16"/>
  <c r="AH138" i="16"/>
  <c r="AI138" i="16"/>
  <c r="AF138" i="16"/>
  <c r="A99" i="1"/>
  <c r="A99" i="6"/>
  <c r="AE100" i="6"/>
  <c r="BY100" i="6"/>
  <c r="P100" i="6"/>
  <c r="BJ112" i="6" s="1"/>
  <c r="AD100" i="8"/>
  <c r="BX100" i="8"/>
  <c r="AL100" i="8"/>
  <c r="AC100" i="10"/>
  <c r="BW100" i="10"/>
  <c r="AK100" i="10"/>
  <c r="CE100" i="10"/>
  <c r="AB100" i="11"/>
  <c r="U100" i="11"/>
  <c r="BO112" i="11" s="1"/>
  <c r="T100" i="11"/>
  <c r="BN112" i="11" s="1"/>
  <c r="W100" i="11"/>
  <c r="BQ112" i="11" s="1"/>
  <c r="BV100" i="11"/>
  <c r="AJ100" i="11"/>
  <c r="CD100" i="11"/>
  <c r="AA100" i="12"/>
  <c r="BU100" i="12"/>
  <c r="AI100" i="12"/>
  <c r="CC100" i="12"/>
  <c r="Z100" i="13"/>
  <c r="S100" i="13"/>
  <c r="BM112" i="13" s="1"/>
  <c r="BT100" i="13"/>
  <c r="R100" i="13"/>
  <c r="BL112" i="13" s="1"/>
  <c r="AH100" i="13"/>
  <c r="CB100" i="13"/>
  <c r="Y100" i="1"/>
  <c r="AG100" i="1"/>
  <c r="AB102" i="6"/>
  <c r="AB101" i="6"/>
  <c r="W101" i="6"/>
  <c r="BQ113" i="6" s="1"/>
  <c r="BV101" i="6"/>
  <c r="T101" i="6"/>
  <c r="BN113" i="6" s="1"/>
  <c r="U101" i="6"/>
  <c r="BO113" i="6" s="1"/>
  <c r="BV102" i="6"/>
  <c r="AJ102" i="6"/>
  <c r="AJ101" i="6"/>
  <c r="CD101" i="6"/>
  <c r="CD102" i="6"/>
  <c r="AB102" i="8"/>
  <c r="AB101" i="8"/>
  <c r="BV101" i="8"/>
  <c r="T101" i="8"/>
  <c r="BN113" i="8" s="1"/>
  <c r="W101" i="8"/>
  <c r="BQ113" i="8" s="1"/>
  <c r="U101" i="8"/>
  <c r="BO113" i="8" s="1"/>
  <c r="BV102" i="8"/>
  <c r="AJ101" i="8"/>
  <c r="CD101" i="8"/>
  <c r="CD102" i="8"/>
  <c r="AJ102" i="8"/>
  <c r="AA102" i="10"/>
  <c r="AA101" i="10"/>
  <c r="BU101" i="10"/>
  <c r="BU102" i="10"/>
  <c r="AI102" i="10"/>
  <c r="AI101" i="10"/>
  <c r="CC101" i="10"/>
  <c r="CC102" i="10"/>
  <c r="Z101" i="11"/>
  <c r="R101" i="11"/>
  <c r="BL113" i="11" s="1"/>
  <c r="S101" i="11"/>
  <c r="BM113" i="11" s="1"/>
  <c r="BT101" i="11"/>
  <c r="Z102" i="11"/>
  <c r="BT102" i="11"/>
  <c r="AH101" i="11"/>
  <c r="CB101" i="11"/>
  <c r="AH102" i="11"/>
  <c r="CB102" i="11"/>
  <c r="Y102" i="12"/>
  <c r="AB129" i="16" s="1"/>
  <c r="AB101" i="19" s="1"/>
  <c r="Y101" i="12"/>
  <c r="AB128" i="16" s="1"/>
  <c r="AB100" i="19" s="1"/>
  <c r="AG102" i="12"/>
  <c r="AG101" i="12"/>
  <c r="CA101" i="12"/>
  <c r="CA102" i="12"/>
  <c r="D128" i="17"/>
  <c r="AS128" i="17" s="1"/>
  <c r="BS101" i="13"/>
  <c r="AF101" i="13"/>
  <c r="BZ101" i="13"/>
  <c r="AF102" i="13"/>
  <c r="BZ102" i="13"/>
  <c r="AN102" i="13"/>
  <c r="AN101" i="13"/>
  <c r="H101" i="1"/>
  <c r="BB113" i="1" s="1"/>
  <c r="P101" i="1"/>
  <c r="BJ113" i="1" s="1"/>
  <c r="R99" i="6"/>
  <c r="BL111" i="6" s="1"/>
  <c r="S99" i="6"/>
  <c r="BM111" i="6" s="1"/>
  <c r="AM138" i="4"/>
  <c r="AL138" i="4"/>
  <c r="AE138" i="4"/>
  <c r="AJ138" i="4"/>
  <c r="AD138" i="4"/>
  <c r="AG138" i="4"/>
  <c r="AK138" i="4"/>
  <c r="AI138" i="4"/>
  <c r="AH138" i="4"/>
  <c r="AF138" i="4"/>
  <c r="R99" i="13"/>
  <c r="BL111" i="13" s="1"/>
  <c r="S99" i="13"/>
  <c r="BM111" i="13" s="1"/>
  <c r="AE138" i="17"/>
  <c r="AL138" i="17"/>
  <c r="AF138" i="17"/>
  <c r="AK138" i="17"/>
  <c r="AG138" i="17"/>
  <c r="AD138" i="17"/>
  <c r="AM138" i="17"/>
  <c r="AH138" i="17"/>
  <c r="AJ138" i="17"/>
  <c r="AI138" i="17"/>
  <c r="AF100" i="6"/>
  <c r="BZ100" i="6"/>
  <c r="AN100" i="6"/>
  <c r="AE100" i="8"/>
  <c r="BY100" i="8"/>
  <c r="P100" i="8"/>
  <c r="BJ112" i="8" s="1"/>
  <c r="AD100" i="10"/>
  <c r="BX100" i="10"/>
  <c r="AL100" i="10"/>
  <c r="AC100" i="11"/>
  <c r="BW100" i="11"/>
  <c r="AK100" i="11"/>
  <c r="CE100" i="11"/>
  <c r="AB100" i="12"/>
  <c r="W100" i="12"/>
  <c r="BQ112" i="12" s="1"/>
  <c r="BV100" i="12"/>
  <c r="U100" i="12"/>
  <c r="BO112" i="12" s="1"/>
  <c r="T100" i="12"/>
  <c r="BN112" i="12" s="1"/>
  <c r="AJ100" i="12"/>
  <c r="CD100" i="12"/>
  <c r="AA100" i="13"/>
  <c r="BU100" i="13"/>
  <c r="AI100" i="13"/>
  <c r="CC100" i="13"/>
  <c r="R100" i="1"/>
  <c r="BL112" i="1" s="1"/>
  <c r="S100" i="1"/>
  <c r="BM112" i="1" s="1"/>
  <c r="Z100" i="1"/>
  <c r="AH100" i="1"/>
  <c r="AC102" i="6"/>
  <c r="AC101" i="6"/>
  <c r="BW101" i="6"/>
  <c r="BW102" i="6"/>
  <c r="AK102" i="6"/>
  <c r="AK101" i="6"/>
  <c r="CE101" i="6"/>
  <c r="CE102" i="6"/>
  <c r="AC102" i="8"/>
  <c r="AC101" i="8"/>
  <c r="BW101" i="8"/>
  <c r="BW102" i="8"/>
  <c r="AK101" i="8"/>
  <c r="CE101" i="8"/>
  <c r="AK102" i="8"/>
  <c r="CE102" i="8"/>
  <c r="AB102" i="10"/>
  <c r="AB101" i="10"/>
  <c r="T101" i="10"/>
  <c r="BN113" i="10" s="1"/>
  <c r="W101" i="10"/>
  <c r="BQ113" i="10" s="1"/>
  <c r="U101" i="10"/>
  <c r="BO113" i="10" s="1"/>
  <c r="BV101" i="10"/>
  <c r="BV102" i="10"/>
  <c r="AJ102" i="10"/>
  <c r="AJ101" i="10"/>
  <c r="CD101" i="10"/>
  <c r="CD102" i="10"/>
  <c r="AA101" i="11"/>
  <c r="BU101" i="11"/>
  <c r="AA102" i="11"/>
  <c r="BU102" i="11"/>
  <c r="AI102" i="11"/>
  <c r="AI101" i="11"/>
  <c r="CC101" i="11"/>
  <c r="CC102" i="11"/>
  <c r="Z102" i="12"/>
  <c r="Z101" i="12"/>
  <c r="BT101" i="12"/>
  <c r="R101" i="12"/>
  <c r="BL113" i="12" s="1"/>
  <c r="S101" i="12"/>
  <c r="BM113" i="12" s="1"/>
  <c r="BT102" i="12"/>
  <c r="AH101" i="12"/>
  <c r="CB101" i="12"/>
  <c r="AH102" i="12"/>
  <c r="CB102" i="12"/>
  <c r="Y102" i="13"/>
  <c r="AB129" i="17" s="1"/>
  <c r="AG101" i="19" s="1"/>
  <c r="Y101" i="13"/>
  <c r="AB128" i="17" s="1"/>
  <c r="AG100" i="19" s="1"/>
  <c r="AG101" i="13"/>
  <c r="CA101" i="13"/>
  <c r="CA102" i="13"/>
  <c r="AG102" i="13"/>
  <c r="A101" i="1"/>
  <c r="A101" i="6"/>
  <c r="I101" i="1"/>
  <c r="BC113" i="1" s="1"/>
  <c r="AN102" i="1"/>
  <c r="AN101" i="1"/>
  <c r="Z100" i="11"/>
  <c r="R100" i="11"/>
  <c r="S100" i="11"/>
  <c r="BM112" i="11" s="1"/>
  <c r="BT100" i="11"/>
  <c r="P99" i="6"/>
  <c r="BJ111" i="6" s="1"/>
  <c r="P99" i="8"/>
  <c r="BJ111" i="8" s="1"/>
  <c r="T99" i="12"/>
  <c r="BN111" i="12" s="1"/>
  <c r="U99" i="12"/>
  <c r="BO111" i="12" s="1"/>
  <c r="W99" i="12"/>
  <c r="BQ111" i="12" s="1"/>
  <c r="R99" i="1"/>
  <c r="BL111" i="1" s="1"/>
  <c r="S99" i="1"/>
  <c r="BM111" i="1" s="1"/>
  <c r="Y100" i="6"/>
  <c r="AB127" i="4" s="1"/>
  <c r="H99" i="19" s="1"/>
  <c r="AG100" i="6"/>
  <c r="CA100" i="6"/>
  <c r="BS100" i="8"/>
  <c r="D127" i="5"/>
  <c r="AS127" i="5" s="1"/>
  <c r="AF100" i="8"/>
  <c r="BZ100" i="8"/>
  <c r="AN100" i="8"/>
  <c r="AE100" i="10"/>
  <c r="BY100" i="10"/>
  <c r="P100" i="10"/>
  <c r="BJ112" i="10" s="1"/>
  <c r="AD100" i="11"/>
  <c r="BX100" i="11"/>
  <c r="AL100" i="11"/>
  <c r="AC100" i="12"/>
  <c r="BW100" i="12"/>
  <c r="AK100" i="12"/>
  <c r="CE100" i="12"/>
  <c r="AB100" i="13"/>
  <c r="T100" i="13"/>
  <c r="BN112" i="13" s="1"/>
  <c r="U100" i="13"/>
  <c r="BO112" i="13" s="1"/>
  <c r="W100" i="13"/>
  <c r="BQ112" i="13" s="1"/>
  <c r="BV100" i="13"/>
  <c r="AJ100" i="13"/>
  <c r="CD100" i="13"/>
  <c r="AA100" i="1"/>
  <c r="AI100" i="1"/>
  <c r="AD102" i="6"/>
  <c r="AD101" i="6"/>
  <c r="BX101" i="6"/>
  <c r="BX102" i="6"/>
  <c r="AL101" i="6"/>
  <c r="AL102" i="6"/>
  <c r="AD102" i="8"/>
  <c r="AD101" i="8"/>
  <c r="BX101" i="8"/>
  <c r="BX102" i="8"/>
  <c r="AL102" i="8"/>
  <c r="AL101" i="8"/>
  <c r="AC102" i="10"/>
  <c r="AC101" i="10"/>
  <c r="BW101" i="10"/>
  <c r="BW102" i="10"/>
  <c r="AK102" i="10"/>
  <c r="AK101" i="10"/>
  <c r="CE101" i="10"/>
  <c r="CE102" i="10"/>
  <c r="AB102" i="11"/>
  <c r="AB101" i="11"/>
  <c r="U101" i="11"/>
  <c r="BO113" i="11" s="1"/>
  <c r="W101" i="11"/>
  <c r="BQ113" i="11" s="1"/>
  <c r="BV101" i="11"/>
  <c r="T101" i="11"/>
  <c r="BN113" i="11" s="1"/>
  <c r="BV102" i="11"/>
  <c r="AJ101" i="11"/>
  <c r="CD101" i="11"/>
  <c r="AJ102" i="11"/>
  <c r="CD102" i="11"/>
  <c r="AA102" i="12"/>
  <c r="AA101" i="12"/>
  <c r="BU101" i="12"/>
  <c r="BU102" i="12"/>
  <c r="AI101" i="12"/>
  <c r="CC101" i="12"/>
  <c r="AI102" i="12"/>
  <c r="CC102" i="12"/>
  <c r="Z102" i="13"/>
  <c r="Z101" i="13"/>
  <c r="R101" i="13"/>
  <c r="BL113" i="13" s="1"/>
  <c r="BT101" i="13"/>
  <c r="S101" i="13"/>
  <c r="BM113" i="13" s="1"/>
  <c r="BT102" i="13"/>
  <c r="AH101" i="13"/>
  <c r="CB101" i="13"/>
  <c r="AH102" i="13"/>
  <c r="CB102" i="13"/>
  <c r="Y102" i="1"/>
  <c r="Y101" i="1"/>
  <c r="J101" i="1"/>
  <c r="BD113" i="1" s="1"/>
  <c r="BS99" i="12"/>
  <c r="D126" i="16"/>
  <c r="AS126" i="16" s="1"/>
  <c r="AJ100" i="8"/>
  <c r="CD100" i="8"/>
  <c r="AA100" i="10"/>
  <c r="BU100" i="10"/>
  <c r="AH100" i="11"/>
  <c r="CB100" i="11"/>
  <c r="T99" i="8"/>
  <c r="BN111" i="8" s="1"/>
  <c r="U99" i="8"/>
  <c r="BO111" i="8" s="1"/>
  <c r="W99" i="8"/>
  <c r="BQ111" i="8" s="1"/>
  <c r="T99" i="11"/>
  <c r="BN111" i="11" s="1"/>
  <c r="U99" i="11"/>
  <c r="BO111" i="11" s="1"/>
  <c r="W99" i="11"/>
  <c r="BQ111" i="11" s="1"/>
  <c r="BS99" i="8"/>
  <c r="D126" i="5"/>
  <c r="AS126" i="5" s="1"/>
  <c r="P99" i="10"/>
  <c r="BJ111" i="10" s="1"/>
  <c r="T99" i="13"/>
  <c r="BN111" i="13" s="1"/>
  <c r="U99" i="13"/>
  <c r="BO111" i="13" s="1"/>
  <c r="W99" i="13"/>
  <c r="BQ111" i="13" s="1"/>
  <c r="Z100" i="6"/>
  <c r="R100" i="6"/>
  <c r="BL112" i="6" s="1"/>
  <c r="BT100" i="6"/>
  <c r="S100" i="6"/>
  <c r="BM112" i="6" s="1"/>
  <c r="AH100" i="6"/>
  <c r="CB100" i="6"/>
  <c r="Y100" i="8"/>
  <c r="AB127" i="5" s="1"/>
  <c r="M99" i="19" s="1"/>
  <c r="AG100" i="8"/>
  <c r="CA100" i="8"/>
  <c r="BS100" i="10"/>
  <c r="D127" i="14"/>
  <c r="AS127" i="14" s="1"/>
  <c r="AF100" i="10"/>
  <c r="BZ100" i="10"/>
  <c r="AN100" i="10"/>
  <c r="AE100" i="11"/>
  <c r="BY100" i="11"/>
  <c r="P100" i="11"/>
  <c r="BJ112" i="11" s="1"/>
  <c r="AD100" i="12"/>
  <c r="BX100" i="12"/>
  <c r="AL100" i="12"/>
  <c r="AC100" i="13"/>
  <c r="BW100" i="13"/>
  <c r="AK100" i="13"/>
  <c r="CE100" i="13"/>
  <c r="U100" i="1"/>
  <c r="BO112" i="1" s="1"/>
  <c r="T100" i="1"/>
  <c r="BN112" i="1" s="1"/>
  <c r="W100" i="1"/>
  <c r="BQ112" i="1" s="1"/>
  <c r="AB100" i="1"/>
  <c r="AJ100" i="1"/>
  <c r="AE102" i="6"/>
  <c r="AE101" i="6"/>
  <c r="BY101" i="6"/>
  <c r="BY102" i="6"/>
  <c r="P101" i="6"/>
  <c r="BJ113" i="6" s="1"/>
  <c r="AE102" i="8"/>
  <c r="AE101" i="8"/>
  <c r="BY101" i="8"/>
  <c r="BY102" i="8"/>
  <c r="P101" i="8"/>
  <c r="BJ113" i="8" s="1"/>
  <c r="AD101" i="10"/>
  <c r="BX101" i="10"/>
  <c r="AD102" i="10"/>
  <c r="BX102" i="10"/>
  <c r="AL102" i="10"/>
  <c r="AL101" i="10"/>
  <c r="AC102" i="11"/>
  <c r="AC101" i="11"/>
  <c r="BW101" i="11"/>
  <c r="BW102" i="11"/>
  <c r="AK102" i="11"/>
  <c r="AK101" i="11"/>
  <c r="CE101" i="11"/>
  <c r="CE102" i="11"/>
  <c r="AB102" i="12"/>
  <c r="AB101" i="12"/>
  <c r="U101" i="12"/>
  <c r="BO113" i="12" s="1"/>
  <c r="W101" i="12"/>
  <c r="BQ113" i="12" s="1"/>
  <c r="BV101" i="12"/>
  <c r="T101" i="12"/>
  <c r="BN113" i="12" s="1"/>
  <c r="BV102" i="12"/>
  <c r="AJ102" i="12"/>
  <c r="AJ101" i="12"/>
  <c r="CD101" i="12"/>
  <c r="CD102" i="12"/>
  <c r="AA102" i="13"/>
  <c r="AA101" i="13"/>
  <c r="BU101" i="13"/>
  <c r="BU102" i="13"/>
  <c r="AI102" i="13"/>
  <c r="AI101" i="13"/>
  <c r="CC101" i="13"/>
  <c r="CC102" i="13"/>
  <c r="C101" i="1"/>
  <c r="AW113" i="1" s="1"/>
  <c r="K101" i="1"/>
  <c r="BE113" i="1" s="1"/>
  <c r="U99" i="1"/>
  <c r="BO111" i="1" s="1"/>
  <c r="W99" i="1"/>
  <c r="BQ111" i="1" s="1"/>
  <c r="T99" i="1"/>
  <c r="BN111" i="1" s="1"/>
  <c r="AA100" i="6"/>
  <c r="BU100" i="6"/>
  <c r="AI100" i="6"/>
  <c r="CC100" i="6"/>
  <c r="Z100" i="8"/>
  <c r="BT100" i="8"/>
  <c r="S100" i="8"/>
  <c r="BM112" i="8" s="1"/>
  <c r="R100" i="8"/>
  <c r="BL112" i="8" s="1"/>
  <c r="AH100" i="8"/>
  <c r="CB100" i="8"/>
  <c r="Y100" i="10"/>
  <c r="AB127" i="14" s="1"/>
  <c r="R99" i="19" s="1"/>
  <c r="AG100" i="10"/>
  <c r="CA100" i="10"/>
  <c r="BS100" i="11"/>
  <c r="D127" i="15"/>
  <c r="AS127" i="15" s="1"/>
  <c r="AF100" i="11"/>
  <c r="BZ100" i="11"/>
  <c r="AN100" i="11"/>
  <c r="AE100" i="12"/>
  <c r="BY100" i="12"/>
  <c r="P100" i="12"/>
  <c r="BJ112" i="12" s="1"/>
  <c r="AD100" i="13"/>
  <c r="BX100" i="13"/>
  <c r="AL100" i="13"/>
  <c r="AC100" i="1"/>
  <c r="AK100" i="1"/>
  <c r="AF101" i="6"/>
  <c r="BZ101" i="6"/>
  <c r="AF102" i="6"/>
  <c r="BZ102" i="6"/>
  <c r="AN102" i="6"/>
  <c r="AN101" i="6"/>
  <c r="AF102" i="8"/>
  <c r="AF101" i="8"/>
  <c r="BZ101" i="8"/>
  <c r="BZ102" i="8"/>
  <c r="AN102" i="8"/>
  <c r="AN101" i="8"/>
  <c r="AE101" i="10"/>
  <c r="BY101" i="10"/>
  <c r="AE102" i="10"/>
  <c r="BY102" i="10"/>
  <c r="P101" i="10"/>
  <c r="BJ113" i="10" s="1"/>
  <c r="AD101" i="11"/>
  <c r="BX101" i="11"/>
  <c r="AD102" i="11"/>
  <c r="BX102" i="11"/>
  <c r="AL102" i="11"/>
  <c r="AL101" i="11"/>
  <c r="AC102" i="12"/>
  <c r="AC101" i="12"/>
  <c r="BW101" i="12"/>
  <c r="BW102" i="12"/>
  <c r="AK102" i="12"/>
  <c r="AK101" i="12"/>
  <c r="CE101" i="12"/>
  <c r="CE102" i="12"/>
  <c r="AB102" i="13"/>
  <c r="AB101" i="13"/>
  <c r="T101" i="13"/>
  <c r="BN113" i="13" s="1"/>
  <c r="U101" i="13"/>
  <c r="BO113" i="13" s="1"/>
  <c r="W101" i="13"/>
  <c r="BQ113" i="13" s="1"/>
  <c r="BV101" i="13"/>
  <c r="BV102" i="13"/>
  <c r="AJ101" i="13"/>
  <c r="CD101" i="13"/>
  <c r="AJ102" i="13"/>
  <c r="CD102" i="13"/>
  <c r="D101" i="1"/>
  <c r="AX113" i="1" s="1"/>
  <c r="L101" i="1"/>
  <c r="BF113" i="1" s="1"/>
  <c r="P99" i="11"/>
  <c r="BJ111" i="11" s="1"/>
  <c r="R99" i="8"/>
  <c r="BL111" i="8" s="1"/>
  <c r="S99" i="8"/>
  <c r="BM111" i="8" s="1"/>
  <c r="AF138" i="5"/>
  <c r="AL138" i="5"/>
  <c r="AE138" i="5"/>
  <c r="AK138" i="5"/>
  <c r="AM138" i="5"/>
  <c r="AH138" i="5"/>
  <c r="AI138" i="5"/>
  <c r="AG138" i="5"/>
  <c r="AD138" i="5"/>
  <c r="AJ138" i="5"/>
  <c r="BS99" i="11"/>
  <c r="D126" i="15"/>
  <c r="AS126" i="15" s="1"/>
  <c r="P99" i="12"/>
  <c r="BJ111" i="12" s="1"/>
  <c r="AB100" i="6"/>
  <c r="BV100" i="6"/>
  <c r="U100" i="6"/>
  <c r="BO112" i="6" s="1"/>
  <c r="T100" i="6"/>
  <c r="BN112" i="6" s="1"/>
  <c r="W100" i="6"/>
  <c r="BQ112" i="6" s="1"/>
  <c r="AJ100" i="6"/>
  <c r="CD100" i="6"/>
  <c r="AA100" i="8"/>
  <c r="BU100" i="8"/>
  <c r="AI100" i="8"/>
  <c r="CC100" i="8"/>
  <c r="Z100" i="10"/>
  <c r="R100" i="10"/>
  <c r="BL112" i="10" s="1"/>
  <c r="S100" i="10"/>
  <c r="BM112" i="10" s="1"/>
  <c r="BT100" i="10"/>
  <c r="AH100" i="10"/>
  <c r="CB100" i="10"/>
  <c r="Y100" i="11"/>
  <c r="AB127" i="15" s="1"/>
  <c r="W99" i="19" s="1"/>
  <c r="AG100" i="11"/>
  <c r="CA100" i="11"/>
  <c r="BS100" i="12"/>
  <c r="D127" i="16"/>
  <c r="AS127" i="16" s="1"/>
  <c r="AF100" i="12"/>
  <c r="BZ100" i="12"/>
  <c r="AN100" i="12"/>
  <c r="AE100" i="13"/>
  <c r="BY100" i="13"/>
  <c r="P100" i="13"/>
  <c r="BJ112" i="13" s="1"/>
  <c r="AD100" i="1"/>
  <c r="AL100" i="1"/>
  <c r="Y101" i="6"/>
  <c r="AB128" i="4" s="1"/>
  <c r="H100" i="19" s="1"/>
  <c r="Y102" i="6"/>
  <c r="AB129" i="4" s="1"/>
  <c r="H101" i="19" s="1"/>
  <c r="AG101" i="6"/>
  <c r="CA101" i="6"/>
  <c r="AG102" i="6"/>
  <c r="CA102" i="6"/>
  <c r="Y102" i="8"/>
  <c r="AB129" i="5" s="1"/>
  <c r="M101" i="19" s="1"/>
  <c r="Y101" i="8"/>
  <c r="AB128" i="5" s="1"/>
  <c r="M100" i="19" s="1"/>
  <c r="AG101" i="8"/>
  <c r="CA101" i="8"/>
  <c r="CA102" i="8"/>
  <c r="AG102" i="8"/>
  <c r="BS101" i="10"/>
  <c r="D128" i="14"/>
  <c r="AS128" i="14" s="1"/>
  <c r="AF101" i="10"/>
  <c r="BZ101" i="10"/>
  <c r="AF102" i="10"/>
  <c r="BZ102" i="10"/>
  <c r="AN102" i="10"/>
  <c r="AN101" i="10"/>
  <c r="AE102" i="11"/>
  <c r="AE101" i="11"/>
  <c r="BY101" i="11"/>
  <c r="BY102" i="11"/>
  <c r="P101" i="11"/>
  <c r="BJ113" i="11" s="1"/>
  <c r="AD101" i="12"/>
  <c r="BX101" i="12"/>
  <c r="AD102" i="12"/>
  <c r="BX102" i="12"/>
  <c r="AL102" i="12"/>
  <c r="AL101" i="12"/>
  <c r="AC101" i="13"/>
  <c r="BW101" i="13"/>
  <c r="AC102" i="13"/>
  <c r="BW102" i="13"/>
  <c r="AK101" i="13"/>
  <c r="CE101" i="13"/>
  <c r="AK102" i="13"/>
  <c r="CE102" i="13"/>
  <c r="E101" i="1"/>
  <c r="AY113" i="1" s="1"/>
  <c r="M101" i="1"/>
  <c r="BG113" i="1" s="1"/>
  <c r="AC100" i="6"/>
  <c r="BW100" i="6"/>
  <c r="AI100" i="10"/>
  <c r="CC100" i="10"/>
  <c r="AG100" i="12"/>
  <c r="CA100" i="12"/>
  <c r="BS100" i="13"/>
  <c r="D127" i="17"/>
  <c r="AS127" i="17" s="1"/>
  <c r="AF100" i="13"/>
  <c r="BZ100" i="13"/>
  <c r="B99" i="35"/>
  <c r="AM100" i="1"/>
  <c r="Z102" i="6"/>
  <c r="Z101" i="6"/>
  <c r="S101" i="6"/>
  <c r="BM113" i="6" s="1"/>
  <c r="BT101" i="6"/>
  <c r="R101" i="6"/>
  <c r="BL113" i="6" s="1"/>
  <c r="BT102" i="6"/>
  <c r="AH102" i="6"/>
  <c r="AH101" i="6"/>
  <c r="CB101" i="6"/>
  <c r="CB102" i="6"/>
  <c r="Z101" i="8"/>
  <c r="R101" i="8"/>
  <c r="BL113" i="8" s="1"/>
  <c r="S101" i="8"/>
  <c r="BM113" i="8" s="1"/>
  <c r="BT101" i="8"/>
  <c r="BT102" i="8"/>
  <c r="Z102" i="8"/>
  <c r="AH102" i="8"/>
  <c r="AH101" i="8"/>
  <c r="CB101" i="8"/>
  <c r="CB102" i="8"/>
  <c r="Y102" i="10"/>
  <c r="AB129" i="14" s="1"/>
  <c r="R101" i="19" s="1"/>
  <c r="Y101" i="10"/>
  <c r="AB128" i="14" s="1"/>
  <c r="R100" i="19" s="1"/>
  <c r="AG101" i="10"/>
  <c r="CA101" i="10"/>
  <c r="AG102" i="10"/>
  <c r="CA102" i="10"/>
  <c r="BS101" i="11"/>
  <c r="D128" i="15"/>
  <c r="AS128" i="15" s="1"/>
  <c r="AF101" i="11"/>
  <c r="BZ101" i="11"/>
  <c r="AF102" i="11"/>
  <c r="BZ102" i="11"/>
  <c r="AN102" i="11"/>
  <c r="AN101" i="11"/>
  <c r="AE101" i="12"/>
  <c r="BY101" i="12"/>
  <c r="AE102" i="12"/>
  <c r="BY102" i="12"/>
  <c r="P101" i="12"/>
  <c r="BJ113" i="12" s="1"/>
  <c r="AD101" i="13"/>
  <c r="BX101" i="13"/>
  <c r="AD102" i="13"/>
  <c r="BX102" i="13"/>
  <c r="AL102" i="13"/>
  <c r="AL101" i="13"/>
  <c r="F101" i="1"/>
  <c r="AZ113" i="1" s="1"/>
  <c r="N101" i="1"/>
  <c r="BH113" i="1" s="1"/>
  <c r="BS99" i="10"/>
  <c r="D126" i="14"/>
  <c r="AS126" i="14" s="1"/>
  <c r="S99" i="10"/>
  <c r="BM111" i="10" s="1"/>
  <c r="R99" i="10"/>
  <c r="BL111" i="10" s="1"/>
  <c r="AG138" i="14"/>
  <c r="AH138" i="14"/>
  <c r="AM138" i="14"/>
  <c r="AL138" i="14"/>
  <c r="AK138" i="14"/>
  <c r="AF138" i="14"/>
  <c r="AI138" i="14"/>
  <c r="AE138" i="14"/>
  <c r="AD138" i="14"/>
  <c r="AJ138" i="14"/>
  <c r="P99" i="13"/>
  <c r="BJ111" i="13" s="1"/>
  <c r="AB100" i="8"/>
  <c r="T100" i="8"/>
  <c r="BN112" i="8" s="1"/>
  <c r="BV100" i="8"/>
  <c r="W100" i="8"/>
  <c r="BQ112" i="8" s="1"/>
  <c r="U100" i="8"/>
  <c r="BO112" i="8" s="1"/>
  <c r="BS99" i="13"/>
  <c r="D126" i="17"/>
  <c r="AS126" i="17" s="1"/>
  <c r="B98" i="35"/>
  <c r="AD100" i="6"/>
  <c r="BX100" i="6"/>
  <c r="AL100" i="6"/>
  <c r="AC100" i="8"/>
  <c r="BW100" i="8"/>
  <c r="AK100" i="8"/>
  <c r="CE100" i="8"/>
  <c r="AB100" i="10"/>
  <c r="W100" i="10"/>
  <c r="BQ112" i="10" s="1"/>
  <c r="BV100" i="10"/>
  <c r="U100" i="10"/>
  <c r="T100" i="10"/>
  <c r="BN112" i="10" s="1"/>
  <c r="AJ100" i="10"/>
  <c r="CD100" i="10"/>
  <c r="AA100" i="11"/>
  <c r="BU100" i="11"/>
  <c r="AI100" i="11"/>
  <c r="CC100" i="11"/>
  <c r="Z100" i="12"/>
  <c r="R100" i="12"/>
  <c r="S100" i="12"/>
  <c r="BM112" i="12" s="1"/>
  <c r="BT100" i="12"/>
  <c r="AH100" i="12"/>
  <c r="CB100" i="12"/>
  <c r="Y100" i="13"/>
  <c r="AB127" i="17" s="1"/>
  <c r="AG99" i="19" s="1"/>
  <c r="AG100" i="13"/>
  <c r="CA100" i="13"/>
  <c r="A100" i="1"/>
  <c r="A100" i="6"/>
  <c r="AF100" i="1"/>
  <c r="AN100" i="1"/>
  <c r="AA102" i="6"/>
  <c r="AA101" i="6"/>
  <c r="BU101" i="6"/>
  <c r="BU102" i="6"/>
  <c r="AI102" i="6"/>
  <c r="AI101" i="6"/>
  <c r="CC101" i="6"/>
  <c r="CC102" i="6"/>
  <c r="AA102" i="8"/>
  <c r="AA101" i="8"/>
  <c r="BU101" i="8"/>
  <c r="BU102" i="8"/>
  <c r="AI101" i="8"/>
  <c r="CC101" i="8"/>
  <c r="AI102" i="8"/>
  <c r="CC102" i="8"/>
  <c r="Z102" i="10"/>
  <c r="Z101" i="10"/>
  <c r="S101" i="10"/>
  <c r="BM113" i="10" s="1"/>
  <c r="R101" i="10"/>
  <c r="BL113" i="10" s="1"/>
  <c r="BT101" i="10"/>
  <c r="BT102" i="10"/>
  <c r="AH101" i="10"/>
  <c r="CB101" i="10"/>
  <c r="AH102" i="10"/>
  <c r="CB102" i="10"/>
  <c r="Y102" i="11"/>
  <c r="AB129" i="15" s="1"/>
  <c r="W101" i="19" s="1"/>
  <c r="Y101" i="11"/>
  <c r="AB128" i="15" s="1"/>
  <c r="W100" i="19" s="1"/>
  <c r="AG101" i="11"/>
  <c r="CA101" i="11"/>
  <c r="AG102" i="11"/>
  <c r="CA102" i="11"/>
  <c r="BS101" i="12"/>
  <c r="D128" i="16"/>
  <c r="AS128" i="16" s="1"/>
  <c r="AF102" i="12"/>
  <c r="AF101" i="12"/>
  <c r="BZ101" i="12"/>
  <c r="BZ102" i="12"/>
  <c r="AN102" i="12"/>
  <c r="AN101" i="12"/>
  <c r="AE101" i="13"/>
  <c r="BY101" i="13"/>
  <c r="AE102" i="13"/>
  <c r="BY102" i="13"/>
  <c r="P101" i="13"/>
  <c r="BJ113" i="13" s="1"/>
  <c r="G101" i="1"/>
  <c r="BA113" i="1" s="1"/>
  <c r="AL102" i="1"/>
  <c r="AL101" i="1"/>
  <c r="G115" i="32" a="1"/>
  <c r="F113" i="32" a="1"/>
  <c r="E113" i="32" a="1"/>
  <c r="H114" i="32" a="1"/>
  <c r="H113" i="32" a="1"/>
  <c r="G114" i="32" a="1"/>
  <c r="J115" i="32" a="1"/>
  <c r="I115" i="32" a="1"/>
  <c r="H115" i="32" a="1"/>
  <c r="F114" i="32" a="1"/>
  <c r="G113" i="32" a="1"/>
  <c r="E114" i="32" a="1"/>
  <c r="I114" i="32" a="1"/>
  <c r="D114" i="32" a="1"/>
  <c r="F115" i="32" a="1"/>
  <c r="D113" i="32" a="1"/>
  <c r="D115" i="32" a="1"/>
  <c r="E115" i="32" a="1"/>
  <c r="I113" i="32" a="1"/>
  <c r="AO100" i="12" l="1"/>
  <c r="BL112" i="12"/>
  <c r="AR100" i="10"/>
  <c r="BO112" i="10"/>
  <c r="AO100" i="11"/>
  <c r="BL112" i="11"/>
  <c r="AT100" i="10"/>
  <c r="O110" i="20"/>
  <c r="M110" i="20"/>
  <c r="AR138" i="4"/>
  <c r="I110" i="20"/>
  <c r="T110" i="20"/>
  <c r="R110" i="20"/>
  <c r="AR138" i="15"/>
  <c r="X110" i="20"/>
  <c r="AG110" i="20"/>
  <c r="AI110" i="20"/>
  <c r="AH110" i="20"/>
  <c r="AR138" i="17"/>
  <c r="AC110" i="20"/>
  <c r="AR138" i="16"/>
  <c r="Y110" i="20"/>
  <c r="W110" i="20"/>
  <c r="AR138" i="5"/>
  <c r="N110" i="20"/>
  <c r="H110" i="20"/>
  <c r="J110" i="20"/>
  <c r="S110" i="20"/>
  <c r="AR138" i="14"/>
  <c r="AD110" i="20"/>
  <c r="AB110" i="20"/>
  <c r="AR100" i="8"/>
  <c r="AT100" i="6"/>
  <c r="AQ100" i="6"/>
  <c r="AQ100" i="10"/>
  <c r="AT100" i="8"/>
  <c r="AR100" i="6"/>
  <c r="AO100" i="6"/>
  <c r="AT100" i="13"/>
  <c r="AR100" i="12"/>
  <c r="AO100" i="8"/>
  <c r="CF101" i="10"/>
  <c r="X99" i="35"/>
  <c r="H115" i="32"/>
  <c r="E113" i="32"/>
  <c r="D113" i="32"/>
  <c r="E114" i="32"/>
  <c r="G113" i="32"/>
  <c r="H113" i="32"/>
  <c r="H114" i="32"/>
  <c r="D115" i="32"/>
  <c r="F114" i="32"/>
  <c r="I113" i="32"/>
  <c r="G115" i="32"/>
  <c r="F115" i="32"/>
  <c r="F113" i="32"/>
  <c r="I115" i="32"/>
  <c r="E115" i="32"/>
  <c r="G114" i="32"/>
  <c r="J115" i="32"/>
  <c r="D114" i="32"/>
  <c r="I114" i="32"/>
  <c r="X128" i="14"/>
  <c r="X129" i="14"/>
  <c r="Y127" i="16"/>
  <c r="AK102" i="1"/>
  <c r="AK101" i="1"/>
  <c r="C100" i="22"/>
  <c r="S112" i="22" s="1"/>
  <c r="AT128" i="4"/>
  <c r="Y127" i="14"/>
  <c r="D98" i="22"/>
  <c r="T110" i="22" s="1"/>
  <c r="O126" i="5" a="1"/>
  <c r="O126" i="5" s="1"/>
  <c r="AN138" i="5" s="1"/>
  <c r="AJ111" i="23" s="1"/>
  <c r="AT126" i="5"/>
  <c r="T128" i="14"/>
  <c r="T129" i="14"/>
  <c r="AO101" i="10"/>
  <c r="AO102" i="10"/>
  <c r="G99" i="22"/>
  <c r="W111" i="22" s="1"/>
  <c r="AT127" i="16"/>
  <c r="Q127" i="16"/>
  <c r="O127" i="16" a="1"/>
  <c r="O127" i="16" s="1"/>
  <c r="AN139" i="16" s="1"/>
  <c r="AM112" i="23" s="1"/>
  <c r="CF100" i="12"/>
  <c r="AC102" i="1"/>
  <c r="AC101" i="1"/>
  <c r="AM102" i="12"/>
  <c r="AM101" i="12"/>
  <c r="Q100" i="35"/>
  <c r="Y128" i="5"/>
  <c r="Y129" i="5"/>
  <c r="Y128" i="4"/>
  <c r="Y129" i="4"/>
  <c r="CF101" i="6"/>
  <c r="X127" i="14"/>
  <c r="L99" i="35"/>
  <c r="AP100" i="10"/>
  <c r="AA102" i="1"/>
  <c r="AA101" i="1"/>
  <c r="AT101" i="13"/>
  <c r="AT102" i="13"/>
  <c r="S127" i="5"/>
  <c r="W127" i="5"/>
  <c r="AQ101" i="12"/>
  <c r="AQ102" i="12"/>
  <c r="W127" i="4"/>
  <c r="AU128" i="17"/>
  <c r="Z128" i="17"/>
  <c r="AI100" i="19" s="1"/>
  <c r="Z129" i="17"/>
  <c r="AI101" i="19" s="1"/>
  <c r="AO101" i="13"/>
  <c r="AO102" i="13"/>
  <c r="AQ101" i="11"/>
  <c r="AQ102" i="11"/>
  <c r="AR100" i="13"/>
  <c r="C98" i="35"/>
  <c r="H98" i="35"/>
  <c r="E98" i="35"/>
  <c r="V127" i="15"/>
  <c r="AF102" i="1"/>
  <c r="AF101" i="1"/>
  <c r="AT128" i="16"/>
  <c r="O128" i="16" a="1"/>
  <c r="O128" i="16" s="1"/>
  <c r="AN140" i="16" s="1"/>
  <c r="AM113" i="23" s="1"/>
  <c r="G100" i="22"/>
  <c r="W112" i="22" s="1"/>
  <c r="Q128" i="16"/>
  <c r="Q129" i="16"/>
  <c r="X128" i="16"/>
  <c r="X129" i="16"/>
  <c r="H99" i="35"/>
  <c r="AM100" i="8"/>
  <c r="AE102" i="1"/>
  <c r="AE101" i="1"/>
  <c r="Y128" i="15"/>
  <c r="Y129" i="15"/>
  <c r="CF101" i="11"/>
  <c r="W127" i="17"/>
  <c r="AO100" i="13"/>
  <c r="S128" i="14"/>
  <c r="S129" i="14"/>
  <c r="BS100" i="6"/>
  <c r="D127" i="4"/>
  <c r="AS127" i="4" s="1"/>
  <c r="AO101" i="8"/>
  <c r="AO102" i="8"/>
  <c r="S127" i="14"/>
  <c r="U128" i="14"/>
  <c r="U129" i="14"/>
  <c r="L100" i="35"/>
  <c r="AP101" i="10"/>
  <c r="AP102" i="10"/>
  <c r="S127" i="16"/>
  <c r="AP100" i="12"/>
  <c r="R99" i="35"/>
  <c r="AQ100" i="8"/>
  <c r="CF102" i="8"/>
  <c r="AU128" i="5"/>
  <c r="Z128" i="5"/>
  <c r="O100" i="19" s="1"/>
  <c r="Z129" i="5"/>
  <c r="O101" i="19" s="1"/>
  <c r="V128" i="4"/>
  <c r="V129" i="4"/>
  <c r="F100" i="35"/>
  <c r="AP101" i="6"/>
  <c r="AP102" i="6"/>
  <c r="AJ102" i="1"/>
  <c r="AJ101" i="1"/>
  <c r="U127" i="14"/>
  <c r="AO100" i="10"/>
  <c r="N98" i="35"/>
  <c r="AR101" i="13"/>
  <c r="AR102" i="13"/>
  <c r="AU127" i="5"/>
  <c r="Z127" i="5"/>
  <c r="O99" i="19" s="1"/>
  <c r="O127" i="5" a="1"/>
  <c r="O127" i="5" s="1"/>
  <c r="AN139" i="5" s="1"/>
  <c r="AJ112" i="23" s="1"/>
  <c r="AT127" i="5"/>
  <c r="D99" i="22"/>
  <c r="T111" i="22" s="1"/>
  <c r="Q127" i="5"/>
  <c r="Z102" i="1"/>
  <c r="Z101" i="1"/>
  <c r="R101" i="1"/>
  <c r="BL113" i="1" s="1"/>
  <c r="S101" i="1"/>
  <c r="BM113" i="1" s="1"/>
  <c r="X127" i="4"/>
  <c r="T128" i="17"/>
  <c r="T129" i="17"/>
  <c r="AQ100" i="13"/>
  <c r="Y127" i="15"/>
  <c r="Z128" i="16"/>
  <c r="AD100" i="19" s="1"/>
  <c r="AU128" i="16"/>
  <c r="Z129" i="16"/>
  <c r="AD101" i="19" s="1"/>
  <c r="Y128" i="16"/>
  <c r="Y129" i="16"/>
  <c r="W128" i="15"/>
  <c r="W129" i="15"/>
  <c r="O100" i="35"/>
  <c r="AP101" i="11"/>
  <c r="AP102" i="11"/>
  <c r="AR101" i="8"/>
  <c r="AR102" i="8"/>
  <c r="O127" i="17" a="1"/>
  <c r="O127" i="17" s="1"/>
  <c r="AN139" i="17" s="1"/>
  <c r="AN112" i="23" s="1"/>
  <c r="Q127" i="17"/>
  <c r="AT127" i="17"/>
  <c r="H99" i="22"/>
  <c r="X111" i="22" s="1"/>
  <c r="CF100" i="13"/>
  <c r="AD102" i="1"/>
  <c r="AD101" i="1"/>
  <c r="AT128" i="14"/>
  <c r="O128" i="14" a="1"/>
  <c r="O128" i="14" s="1"/>
  <c r="AN140" i="14" s="1"/>
  <c r="AK113" i="23" s="1"/>
  <c r="Q128" i="14"/>
  <c r="E100" i="22"/>
  <c r="U112" i="22" s="1"/>
  <c r="Q129" i="14"/>
  <c r="T127" i="16"/>
  <c r="L98" i="35"/>
  <c r="X128" i="5"/>
  <c r="X129" i="5"/>
  <c r="V128" i="5"/>
  <c r="V129" i="5"/>
  <c r="T128" i="4"/>
  <c r="T129" i="4"/>
  <c r="AU127" i="14"/>
  <c r="Z127" i="14"/>
  <c r="T99" i="19" s="1"/>
  <c r="Q98" i="35"/>
  <c r="AU126" i="5"/>
  <c r="AQ101" i="13"/>
  <c r="AQ102" i="13"/>
  <c r="Q99" i="35"/>
  <c r="AM100" i="12"/>
  <c r="Y127" i="5"/>
  <c r="AT101" i="12"/>
  <c r="AT102" i="12"/>
  <c r="AM102" i="6"/>
  <c r="AM101" i="6"/>
  <c r="E100" i="35"/>
  <c r="AT100" i="1"/>
  <c r="R127" i="4"/>
  <c r="Y127" i="4"/>
  <c r="H100" i="22"/>
  <c r="X112" i="22" s="1"/>
  <c r="AT128" i="17"/>
  <c r="Q128" i="17"/>
  <c r="O128" i="17" a="1"/>
  <c r="O128" i="17" s="1"/>
  <c r="AN140" i="17" s="1"/>
  <c r="AN113" i="23" s="1"/>
  <c r="Q129" i="17"/>
  <c r="AT101" i="11"/>
  <c r="AT102" i="11"/>
  <c r="K99" i="35"/>
  <c r="AM100" i="10"/>
  <c r="U127" i="15"/>
  <c r="BS101" i="6"/>
  <c r="D128" i="4"/>
  <c r="AS128" i="4" s="1"/>
  <c r="S128" i="16"/>
  <c r="S129" i="16"/>
  <c r="R100" i="35"/>
  <c r="AP101" i="12"/>
  <c r="AP102" i="12"/>
  <c r="AU126" i="4"/>
  <c r="U128" i="15"/>
  <c r="U129" i="15"/>
  <c r="AO101" i="11"/>
  <c r="AO102" i="11"/>
  <c r="AT101" i="8"/>
  <c r="AT102" i="8"/>
  <c r="V127" i="17"/>
  <c r="U99" i="35"/>
  <c r="AP100" i="13"/>
  <c r="R128" i="14"/>
  <c r="R129" i="14"/>
  <c r="U127" i="16"/>
  <c r="T98" i="35"/>
  <c r="AT128" i="5"/>
  <c r="Q128" i="5"/>
  <c r="O128" i="5" a="1"/>
  <c r="O128" i="5" s="1"/>
  <c r="AN140" i="5" s="1"/>
  <c r="AJ113" i="23" s="1"/>
  <c r="D100" i="22"/>
  <c r="T112" i="22" s="1"/>
  <c r="Q129" i="5"/>
  <c r="S128" i="5"/>
  <c r="S129" i="5"/>
  <c r="R128" i="4"/>
  <c r="R129" i="4"/>
  <c r="AB101" i="1"/>
  <c r="T101" i="1"/>
  <c r="BN113" i="1" s="1"/>
  <c r="W101" i="1"/>
  <c r="BQ113" i="1" s="1"/>
  <c r="U101" i="1"/>
  <c r="BO113" i="1" s="1"/>
  <c r="AB102" i="1"/>
  <c r="AM102" i="11"/>
  <c r="AM101" i="11"/>
  <c r="N100" i="35"/>
  <c r="T127" i="14"/>
  <c r="AM101" i="10"/>
  <c r="K100" i="35"/>
  <c r="AM102" i="10"/>
  <c r="U127" i="5"/>
  <c r="I99" i="35"/>
  <c r="AP100" i="8"/>
  <c r="AR101" i="12"/>
  <c r="AR102" i="12"/>
  <c r="AQ100" i="1"/>
  <c r="V127" i="4"/>
  <c r="Z127" i="4"/>
  <c r="J99" i="19" s="1"/>
  <c r="AU127" i="4"/>
  <c r="K98" i="35"/>
  <c r="AG102" i="1"/>
  <c r="AG101" i="1"/>
  <c r="CF102" i="13"/>
  <c r="X128" i="17"/>
  <c r="X129" i="17"/>
  <c r="AR101" i="11"/>
  <c r="AR102" i="11"/>
  <c r="Q127" i="15"/>
  <c r="O127" i="15" a="1"/>
  <c r="O127" i="15" s="1"/>
  <c r="AN139" i="15" s="1"/>
  <c r="AL112" i="23" s="1"/>
  <c r="AT127" i="15"/>
  <c r="F99" i="22"/>
  <c r="V111" i="22" s="1"/>
  <c r="S127" i="15"/>
  <c r="C115" i="32"/>
  <c r="AC115" i="32" s="1"/>
  <c r="B100" i="20"/>
  <c r="AL100" i="20" s="1"/>
  <c r="AX100" i="20" s="1"/>
  <c r="A101" i="23"/>
  <c r="B100" i="19"/>
  <c r="AL100" i="19" s="1"/>
  <c r="AY100" i="19" s="1"/>
  <c r="B101" i="18"/>
  <c r="A100" i="35"/>
  <c r="B100" i="22"/>
  <c r="A101" i="26"/>
  <c r="W128" i="16"/>
  <c r="W129" i="16"/>
  <c r="AO101" i="12"/>
  <c r="AO102" i="12"/>
  <c r="S128" i="15"/>
  <c r="S129" i="15"/>
  <c r="AQ101" i="8"/>
  <c r="AQ102" i="8"/>
  <c r="S127" i="17"/>
  <c r="AT100" i="11"/>
  <c r="O126" i="16" a="1"/>
  <c r="O126" i="16" s="1"/>
  <c r="AN138" i="16" s="1"/>
  <c r="AM111" i="23" s="1"/>
  <c r="AT126" i="16"/>
  <c r="G98" i="22"/>
  <c r="W110" i="22" s="1"/>
  <c r="AM102" i="13"/>
  <c r="T100" i="35"/>
  <c r="AM101" i="13"/>
  <c r="CF102" i="10"/>
  <c r="W128" i="14"/>
  <c r="W129" i="14"/>
  <c r="AU127" i="16"/>
  <c r="Z127" i="16"/>
  <c r="AD99" i="19" s="1"/>
  <c r="T128" i="5"/>
  <c r="T129" i="5"/>
  <c r="CF101" i="8"/>
  <c r="CF102" i="6"/>
  <c r="W128" i="4"/>
  <c r="W129" i="4"/>
  <c r="O127" i="14" a="1"/>
  <c r="O127" i="14" s="1"/>
  <c r="AN139" i="14" s="1"/>
  <c r="AK112" i="23" s="1"/>
  <c r="AT127" i="14"/>
  <c r="E99" i="22"/>
  <c r="U111" i="22" s="1"/>
  <c r="Q127" i="14"/>
  <c r="X127" i="5"/>
  <c r="CF100" i="8"/>
  <c r="AM102" i="8"/>
  <c r="H100" i="35"/>
  <c r="AM101" i="8"/>
  <c r="AR100" i="1"/>
  <c r="AM100" i="11"/>
  <c r="N99" i="35"/>
  <c r="S127" i="4"/>
  <c r="F99" i="35"/>
  <c r="AP100" i="6"/>
  <c r="W128" i="17"/>
  <c r="W129" i="17"/>
  <c r="S128" i="17"/>
  <c r="S129" i="17"/>
  <c r="W127" i="15"/>
  <c r="R127" i="15"/>
  <c r="T128" i="16"/>
  <c r="T129" i="16"/>
  <c r="CF101" i="12"/>
  <c r="C99" i="35"/>
  <c r="AP100" i="1"/>
  <c r="AQ100" i="12"/>
  <c r="F98" i="35"/>
  <c r="CF102" i="11"/>
  <c r="X128" i="15"/>
  <c r="X129" i="15"/>
  <c r="AR101" i="6"/>
  <c r="AR102" i="6"/>
  <c r="R127" i="17"/>
  <c r="AQ100" i="11"/>
  <c r="BS99" i="6"/>
  <c r="D126" i="4"/>
  <c r="AS126" i="4" s="1"/>
  <c r="R98" i="35"/>
  <c r="O126" i="15" a="1"/>
  <c r="O126" i="15" s="1"/>
  <c r="AN138" i="15" s="1"/>
  <c r="AL111" i="23" s="1"/>
  <c r="AT126" i="15"/>
  <c r="F98" i="22"/>
  <c r="V110" i="22" s="1"/>
  <c r="Y128" i="14"/>
  <c r="Y129" i="14"/>
  <c r="AU126" i="14"/>
  <c r="R128" i="5"/>
  <c r="R129" i="5"/>
  <c r="I100" i="35"/>
  <c r="AP101" i="8"/>
  <c r="AP102" i="8"/>
  <c r="Z128" i="4"/>
  <c r="J100" i="19" s="1"/>
  <c r="AU128" i="4"/>
  <c r="Z129" i="4"/>
  <c r="J101" i="19" s="1"/>
  <c r="S128" i="4"/>
  <c r="S129" i="4"/>
  <c r="W127" i="14"/>
  <c r="R127" i="14"/>
  <c r="T127" i="5"/>
  <c r="T127" i="4"/>
  <c r="CF100" i="6"/>
  <c r="Y128" i="17"/>
  <c r="Y129" i="17"/>
  <c r="V128" i="17"/>
  <c r="V129" i="17"/>
  <c r="X127" i="15"/>
  <c r="CF100" i="11"/>
  <c r="V128" i="16"/>
  <c r="V129" i="16"/>
  <c r="AR101" i="10"/>
  <c r="AR102" i="10"/>
  <c r="AO100" i="1"/>
  <c r="U98" i="35"/>
  <c r="R128" i="15"/>
  <c r="R129" i="15"/>
  <c r="AQ101" i="6"/>
  <c r="AQ102" i="6"/>
  <c r="U127" i="17"/>
  <c r="AR100" i="11"/>
  <c r="B98" i="19"/>
  <c r="AL98" i="19" s="1"/>
  <c r="AY98" i="19" s="1"/>
  <c r="C113" i="32"/>
  <c r="AC113" i="32" s="1"/>
  <c r="B99" i="18"/>
  <c r="B98" i="20"/>
  <c r="AL98" i="20" s="1"/>
  <c r="AX98" i="20" s="1"/>
  <c r="B98" i="22"/>
  <c r="A99" i="23"/>
  <c r="A99" i="26"/>
  <c r="A98" i="35"/>
  <c r="V128" i="14"/>
  <c r="V129" i="14"/>
  <c r="W127" i="16"/>
  <c r="W128" i="5"/>
  <c r="W129" i="5"/>
  <c r="V127" i="5"/>
  <c r="AT127" i="4"/>
  <c r="C99" i="22"/>
  <c r="S111" i="22" s="1"/>
  <c r="U128" i="17"/>
  <c r="U129" i="17"/>
  <c r="U100" i="35"/>
  <c r="AP101" i="13"/>
  <c r="AP102" i="13"/>
  <c r="T127" i="15"/>
  <c r="O99" i="35"/>
  <c r="AP100" i="11"/>
  <c r="U128" i="16"/>
  <c r="U129" i="16"/>
  <c r="AT101" i="10"/>
  <c r="AT102" i="10"/>
  <c r="AU126" i="17"/>
  <c r="AT126" i="4"/>
  <c r="AN138" i="4"/>
  <c r="AI111" i="23" s="1"/>
  <c r="C98" i="22"/>
  <c r="S110" i="22" s="1"/>
  <c r="AM102" i="1"/>
  <c r="B100" i="35"/>
  <c r="AM101" i="1"/>
  <c r="AU128" i="15"/>
  <c r="Z128" i="15"/>
  <c r="Y100" i="19" s="1"/>
  <c r="Z129" i="15"/>
  <c r="Y101" i="19" s="1"/>
  <c r="O128" i="15" a="1"/>
  <c r="O128" i="15" s="1"/>
  <c r="AN140" i="15" s="1"/>
  <c r="AL113" i="23" s="1"/>
  <c r="F100" i="22"/>
  <c r="V112" i="22" s="1"/>
  <c r="AT128" i="15"/>
  <c r="Q128" i="15"/>
  <c r="Q129" i="15"/>
  <c r="T127" i="17"/>
  <c r="AU127" i="17"/>
  <c r="Z127" i="17"/>
  <c r="AI99" i="19" s="1"/>
  <c r="AM100" i="6"/>
  <c r="E99" i="35"/>
  <c r="AU126" i="16"/>
  <c r="AU126" i="15"/>
  <c r="O98" i="35"/>
  <c r="V127" i="16"/>
  <c r="U128" i="4"/>
  <c r="U129" i="4"/>
  <c r="AI102" i="1"/>
  <c r="AI101" i="1"/>
  <c r="Z128" i="14"/>
  <c r="T100" i="19" s="1"/>
  <c r="AU128" i="14"/>
  <c r="Z129" i="14"/>
  <c r="T101" i="19" s="1"/>
  <c r="B99" i="19"/>
  <c r="AL99" i="19" s="1"/>
  <c r="AY99" i="19" s="1"/>
  <c r="B99" i="22"/>
  <c r="A99" i="35"/>
  <c r="C114" i="32"/>
  <c r="AC114" i="32" s="1"/>
  <c r="B100" i="18"/>
  <c r="A100" i="23"/>
  <c r="B99" i="20"/>
  <c r="AL99" i="20" s="1"/>
  <c r="AX99" i="20" s="1"/>
  <c r="A100" i="26"/>
  <c r="X127" i="16"/>
  <c r="R127" i="16"/>
  <c r="O126" i="14" a="1"/>
  <c r="O126" i="14" s="1"/>
  <c r="AN138" i="14" s="1"/>
  <c r="AK111" i="23" s="1"/>
  <c r="E98" i="22"/>
  <c r="U110" i="22" s="1"/>
  <c r="AT126" i="14"/>
  <c r="U128" i="5"/>
  <c r="U129" i="5"/>
  <c r="X128" i="4"/>
  <c r="X129" i="4"/>
  <c r="AO101" i="6"/>
  <c r="AO102" i="6"/>
  <c r="AM100" i="13"/>
  <c r="T99" i="35"/>
  <c r="V127" i="14"/>
  <c r="CF100" i="10"/>
  <c r="I98" i="35"/>
  <c r="R127" i="5"/>
  <c r="AH102" i="1"/>
  <c r="AH101" i="1"/>
  <c r="U127" i="4"/>
  <c r="R128" i="17"/>
  <c r="R129" i="17"/>
  <c r="CF101" i="13"/>
  <c r="Z127" i="15"/>
  <c r="Y99" i="19" s="1"/>
  <c r="AU127" i="15"/>
  <c r="CF102" i="12"/>
  <c r="R128" i="16"/>
  <c r="R129" i="16"/>
  <c r="AQ101" i="10"/>
  <c r="AQ102" i="10"/>
  <c r="AT100" i="12"/>
  <c r="O126" i="17" a="1"/>
  <c r="O126" i="17" s="1"/>
  <c r="AN138" i="17" s="1"/>
  <c r="AN111" i="23" s="1"/>
  <c r="AT126" i="17"/>
  <c r="H98" i="22"/>
  <c r="X110" i="22" s="1"/>
  <c r="V128" i="15"/>
  <c r="V129" i="15"/>
  <c r="T128" i="15"/>
  <c r="T129" i="15"/>
  <c r="AT101" i="6"/>
  <c r="AT102" i="6"/>
  <c r="X127" i="17"/>
  <c r="Y127" i="17"/>
  <c r="Q98" i="1"/>
  <c r="BK110" i="1" s="1"/>
  <c r="O98" i="1"/>
  <c r="BI110" i="1" s="1"/>
  <c r="B98" i="1"/>
  <c r="AV110" i="1" s="1"/>
  <c r="Q98" i="13"/>
  <c r="BK110" i="13" s="1"/>
  <c r="O98" i="13"/>
  <c r="BI110" i="13" s="1"/>
  <c r="N98" i="13"/>
  <c r="BH110" i="13" s="1"/>
  <c r="M98" i="13"/>
  <c r="BG110" i="13" s="1"/>
  <c r="L98" i="13"/>
  <c r="BF110" i="13" s="1"/>
  <c r="K98" i="13"/>
  <c r="BE110" i="13" s="1"/>
  <c r="J98" i="13"/>
  <c r="BD110" i="13" s="1"/>
  <c r="I98" i="13"/>
  <c r="BC110" i="13" s="1"/>
  <c r="H98" i="13"/>
  <c r="BB110" i="13" s="1"/>
  <c r="G98" i="13"/>
  <c r="BA110" i="13" s="1"/>
  <c r="F98" i="13"/>
  <c r="AZ110" i="13" s="1"/>
  <c r="E98" i="13"/>
  <c r="AY110" i="13" s="1"/>
  <c r="D98" i="13"/>
  <c r="AX110" i="13" s="1"/>
  <c r="C98" i="13"/>
  <c r="AW110" i="13" s="1"/>
  <c r="B98" i="13"/>
  <c r="AV110" i="13" s="1"/>
  <c r="AO137" i="17" s="1"/>
  <c r="A98" i="13"/>
  <c r="Q98" i="12"/>
  <c r="BK110" i="12" s="1"/>
  <c r="O98" i="12"/>
  <c r="BI110" i="12" s="1"/>
  <c r="N98" i="12"/>
  <c r="BH110" i="12" s="1"/>
  <c r="M98" i="12"/>
  <c r="BG110" i="12" s="1"/>
  <c r="L98" i="12"/>
  <c r="BF110" i="12" s="1"/>
  <c r="K98" i="12"/>
  <c r="BE110" i="12" s="1"/>
  <c r="J98" i="12"/>
  <c r="BD110" i="12" s="1"/>
  <c r="I98" i="12"/>
  <c r="BC110" i="12" s="1"/>
  <c r="H98" i="12"/>
  <c r="BB110" i="12" s="1"/>
  <c r="G98" i="12"/>
  <c r="BA110" i="12" s="1"/>
  <c r="F98" i="12"/>
  <c r="AZ110" i="12" s="1"/>
  <c r="E98" i="12"/>
  <c r="AY110" i="12" s="1"/>
  <c r="D98" i="12"/>
  <c r="AX110" i="12" s="1"/>
  <c r="C98" i="12"/>
  <c r="AW110" i="12" s="1"/>
  <c r="B98" i="12"/>
  <c r="AV110" i="12" s="1"/>
  <c r="AO137" i="16" s="1"/>
  <c r="A98" i="12"/>
  <c r="Q98" i="11"/>
  <c r="BK110" i="11" s="1"/>
  <c r="O98" i="11"/>
  <c r="BI110" i="11" s="1"/>
  <c r="N98" i="11"/>
  <c r="BH110" i="11" s="1"/>
  <c r="M98" i="11"/>
  <c r="BG110" i="11" s="1"/>
  <c r="L98" i="11"/>
  <c r="BF110" i="11" s="1"/>
  <c r="K98" i="11"/>
  <c r="BE110" i="11" s="1"/>
  <c r="J98" i="11"/>
  <c r="BD110" i="11" s="1"/>
  <c r="I98" i="11"/>
  <c r="BC110" i="11" s="1"/>
  <c r="H98" i="11"/>
  <c r="BB110" i="11" s="1"/>
  <c r="G98" i="11"/>
  <c r="BA110" i="11" s="1"/>
  <c r="F98" i="11"/>
  <c r="AZ110" i="11" s="1"/>
  <c r="E98" i="11"/>
  <c r="AY110" i="11" s="1"/>
  <c r="D98" i="11"/>
  <c r="AX110" i="11" s="1"/>
  <c r="C98" i="11"/>
  <c r="AW110" i="11" s="1"/>
  <c r="B98" i="11"/>
  <c r="AV110" i="11" s="1"/>
  <c r="AO137" i="15" s="1"/>
  <c r="A98" i="11"/>
  <c r="Q98" i="10"/>
  <c r="BK110" i="10" s="1"/>
  <c r="O98" i="10"/>
  <c r="BI110" i="10" s="1"/>
  <c r="N98" i="10"/>
  <c r="BH110" i="10" s="1"/>
  <c r="M98" i="10"/>
  <c r="BG110" i="10" s="1"/>
  <c r="L98" i="10"/>
  <c r="BF110" i="10" s="1"/>
  <c r="K98" i="10"/>
  <c r="BE110" i="10" s="1"/>
  <c r="J98" i="10"/>
  <c r="BD110" i="10" s="1"/>
  <c r="I98" i="10"/>
  <c r="BC110" i="10" s="1"/>
  <c r="H98" i="10"/>
  <c r="BB110" i="10" s="1"/>
  <c r="G98" i="10"/>
  <c r="BA110" i="10" s="1"/>
  <c r="F98" i="10"/>
  <c r="AZ110" i="10" s="1"/>
  <c r="E98" i="10"/>
  <c r="AY110" i="10" s="1"/>
  <c r="D98" i="10"/>
  <c r="AX110" i="10" s="1"/>
  <c r="C98" i="10"/>
  <c r="AW110" i="10" s="1"/>
  <c r="B98" i="10"/>
  <c r="AV110" i="10" s="1"/>
  <c r="AO137" i="14" s="1"/>
  <c r="A98" i="10"/>
  <c r="Q98" i="8"/>
  <c r="BK110" i="8" s="1"/>
  <c r="O98" i="8"/>
  <c r="BI110" i="8" s="1"/>
  <c r="N98" i="8"/>
  <c r="BH110" i="8" s="1"/>
  <c r="M98" i="8"/>
  <c r="BG110" i="8" s="1"/>
  <c r="L98" i="8"/>
  <c r="BF110" i="8" s="1"/>
  <c r="K98" i="8"/>
  <c r="BE110" i="8" s="1"/>
  <c r="J98" i="8"/>
  <c r="BD110" i="8" s="1"/>
  <c r="I98" i="8"/>
  <c r="BC110" i="8" s="1"/>
  <c r="H98" i="8"/>
  <c r="BB110" i="8" s="1"/>
  <c r="G98" i="8"/>
  <c r="BA110" i="8" s="1"/>
  <c r="F98" i="8"/>
  <c r="AZ110" i="8" s="1"/>
  <c r="E98" i="8"/>
  <c r="AY110" i="8" s="1"/>
  <c r="D98" i="8"/>
  <c r="AX110" i="8" s="1"/>
  <c r="C98" i="8"/>
  <c r="AW110" i="8" s="1"/>
  <c r="B98" i="8"/>
  <c r="AV110" i="8" s="1"/>
  <c r="AO137" i="5" s="1"/>
  <c r="A98" i="8"/>
  <c r="Q98" i="6"/>
  <c r="BK110" i="6" s="1"/>
  <c r="O98" i="6"/>
  <c r="BI110" i="6" s="1"/>
  <c r="N98" i="6"/>
  <c r="BH110" i="6" s="1"/>
  <c r="M98" i="6"/>
  <c r="BG110" i="6" s="1"/>
  <c r="L98" i="6"/>
  <c r="BF110" i="6" s="1"/>
  <c r="K98" i="6"/>
  <c r="BE110" i="6" s="1"/>
  <c r="J98" i="6"/>
  <c r="BD110" i="6" s="1"/>
  <c r="I98" i="6"/>
  <c r="BC110" i="6" s="1"/>
  <c r="H98" i="6"/>
  <c r="BB110" i="6" s="1"/>
  <c r="G98" i="6"/>
  <c r="BA110" i="6" s="1"/>
  <c r="F98" i="6"/>
  <c r="AZ110" i="6" s="1"/>
  <c r="E98" i="6"/>
  <c r="AY110" i="6" s="1"/>
  <c r="D98" i="6"/>
  <c r="AX110" i="6" s="1"/>
  <c r="C98" i="6"/>
  <c r="AW110" i="6" s="1"/>
  <c r="B98" i="6"/>
  <c r="AV110" i="6" s="1"/>
  <c r="AO137" i="4" s="1"/>
  <c r="Q97" i="1"/>
  <c r="P97" i="1"/>
  <c r="O97" i="1"/>
  <c r="Q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Q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A97" i="12"/>
  <c r="Q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Q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Q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Q96" i="1"/>
  <c r="P96" i="1"/>
  <c r="O96" i="1"/>
  <c r="Q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Q96" i="8"/>
  <c r="O96" i="8"/>
  <c r="Q96" i="10"/>
  <c r="O96" i="10"/>
  <c r="Q96" i="11"/>
  <c r="O96" i="11"/>
  <c r="Q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A96" i="12"/>
  <c r="A95" i="12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J111" i="32" a="1"/>
  <c r="J110" i="32" a="1"/>
  <c r="AO112" i="23" l="1"/>
  <c r="AO113" i="23"/>
  <c r="AP113" i="23"/>
  <c r="AP112" i="23"/>
  <c r="AA99" i="35"/>
  <c r="AJ99" i="35"/>
  <c r="BC110" i="20"/>
  <c r="Z110" i="20"/>
  <c r="AQ110" i="20" s="1"/>
  <c r="U110" i="20"/>
  <c r="AP110" i="20" s="1"/>
  <c r="BB110" i="20"/>
  <c r="AE110" i="20"/>
  <c r="AR110" i="20" s="1"/>
  <c r="BD110" i="20"/>
  <c r="K110" i="20"/>
  <c r="AN110" i="20" s="1"/>
  <c r="AZ110" i="20"/>
  <c r="AP111" i="23"/>
  <c r="BE110" i="20"/>
  <c r="AJ110" i="20"/>
  <c r="AS110" i="20" s="1"/>
  <c r="P110" i="20"/>
  <c r="AO110" i="20" s="1"/>
  <c r="BA110" i="20"/>
  <c r="AO111" i="23"/>
  <c r="AG99" i="35"/>
  <c r="AD99" i="35"/>
  <c r="Y99" i="35"/>
  <c r="V100" i="26"/>
  <c r="X101" i="33" s="1"/>
  <c r="CO102" i="18"/>
  <c r="T102" i="23" s="1"/>
  <c r="O99" i="22"/>
  <c r="DC111" i="18"/>
  <c r="L99" i="22"/>
  <c r="AP99" i="35"/>
  <c r="AB99" i="35"/>
  <c r="J111" i="32"/>
  <c r="J110" i="32"/>
  <c r="AX108" i="6"/>
  <c r="AY108" i="10"/>
  <c r="T96" i="10"/>
  <c r="W96" i="10"/>
  <c r="U96" i="10"/>
  <c r="BI108" i="8"/>
  <c r="BD109" i="11"/>
  <c r="AG97" i="11"/>
  <c r="CA97" i="11"/>
  <c r="BS98" i="8"/>
  <c r="D125" i="5"/>
  <c r="AS125" i="5" s="1"/>
  <c r="AC99" i="12"/>
  <c r="BW98" i="12"/>
  <c r="AC98" i="12"/>
  <c r="BW99" i="12"/>
  <c r="E98" i="1"/>
  <c r="AY110" i="1" s="1"/>
  <c r="R100" i="26"/>
  <c r="I100" i="26"/>
  <c r="BH108" i="6"/>
  <c r="BG108" i="8"/>
  <c r="BS96" i="11"/>
  <c r="D123" i="15"/>
  <c r="AS123" i="15" s="1"/>
  <c r="BD108" i="12"/>
  <c r="BI108" i="6"/>
  <c r="D123" i="17"/>
  <c r="AS123" i="17" s="1"/>
  <c r="BS96" i="13"/>
  <c r="BC108" i="6"/>
  <c r="BB108" i="8"/>
  <c r="BD108" i="10"/>
  <c r="BF108" i="11"/>
  <c r="BD109" i="6"/>
  <c r="AG97" i="6"/>
  <c r="CA97" i="6"/>
  <c r="BC109" i="8"/>
  <c r="AF97" i="8"/>
  <c r="BZ97" i="8"/>
  <c r="AL97" i="11"/>
  <c r="BI109" i="11"/>
  <c r="BD108" i="6"/>
  <c r="BS96" i="8"/>
  <c r="D123" i="5"/>
  <c r="AS123" i="5" s="1"/>
  <c r="BC108" i="8"/>
  <c r="AW108" i="10"/>
  <c r="S96" i="10"/>
  <c r="R96" i="10"/>
  <c r="AY108" i="11"/>
  <c r="U96" i="11"/>
  <c r="T96" i="11"/>
  <c r="W96" i="11"/>
  <c r="AW108" i="6"/>
  <c r="S96" i="6"/>
  <c r="R96" i="6"/>
  <c r="BE108" i="6"/>
  <c r="AV108" i="8"/>
  <c r="AO135" i="5" s="1"/>
  <c r="BD108" i="8"/>
  <c r="AX108" i="10"/>
  <c r="BF108" i="10"/>
  <c r="AZ108" i="11"/>
  <c r="BH108" i="11"/>
  <c r="BA108" i="12"/>
  <c r="BI108" i="12"/>
  <c r="BK108" i="10"/>
  <c r="AY108" i="13"/>
  <c r="U96" i="13"/>
  <c r="W96" i="13"/>
  <c r="T96" i="13"/>
  <c r="BG108" i="13"/>
  <c r="D96" i="1"/>
  <c r="L96" i="1"/>
  <c r="AX109" i="6"/>
  <c r="AA97" i="6"/>
  <c r="BU97" i="6"/>
  <c r="BF109" i="6"/>
  <c r="AI97" i="6"/>
  <c r="CC97" i="6"/>
  <c r="AW109" i="8"/>
  <c r="Z97" i="8"/>
  <c r="R97" i="8"/>
  <c r="S97" i="8"/>
  <c r="BT97" i="8"/>
  <c r="BE109" i="8"/>
  <c r="AH97" i="8"/>
  <c r="CB97" i="8"/>
  <c r="Y97" i="10"/>
  <c r="AB124" i="14" s="1"/>
  <c r="R96" i="19" s="1"/>
  <c r="AV109" i="10"/>
  <c r="AO136" i="14" s="1"/>
  <c r="BD109" i="10"/>
  <c r="AG97" i="10"/>
  <c r="CA97" i="10"/>
  <c r="BS97" i="11"/>
  <c r="D124" i="15"/>
  <c r="AS124" i="15" s="1"/>
  <c r="BC109" i="11"/>
  <c r="AF97" i="11"/>
  <c r="BZ97" i="11"/>
  <c r="AN97" i="11"/>
  <c r="BK109" i="11"/>
  <c r="BB109" i="12"/>
  <c r="AE97" i="12"/>
  <c r="BY97" i="12"/>
  <c r="P97" i="12"/>
  <c r="BA109" i="13"/>
  <c r="AD97" i="13"/>
  <c r="BX97" i="13"/>
  <c r="AL97" i="13"/>
  <c r="BI109" i="13"/>
  <c r="F97" i="1"/>
  <c r="N97" i="1"/>
  <c r="BZ98" i="6"/>
  <c r="AF98" i="6"/>
  <c r="AF99" i="6"/>
  <c r="BZ99" i="6"/>
  <c r="AN98" i="6"/>
  <c r="AN99" i="6"/>
  <c r="BY98" i="8"/>
  <c r="AE98" i="8"/>
  <c r="BY99" i="8"/>
  <c r="AE99" i="8"/>
  <c r="P98" i="8"/>
  <c r="BJ110" i="8" s="1"/>
  <c r="AD99" i="10"/>
  <c r="AD98" i="10"/>
  <c r="BX98" i="10"/>
  <c r="BX99" i="10"/>
  <c r="AL98" i="10"/>
  <c r="AL99" i="10"/>
  <c r="AC99" i="11"/>
  <c r="BW98" i="11"/>
  <c r="AC98" i="11"/>
  <c r="BW99" i="11"/>
  <c r="CE98" i="11"/>
  <c r="AK98" i="11"/>
  <c r="AK99" i="11"/>
  <c r="CE99" i="11"/>
  <c r="U98" i="12"/>
  <c r="BO110" i="12" s="1"/>
  <c r="T98" i="12"/>
  <c r="BN110" i="12" s="1"/>
  <c r="BV98" i="12"/>
  <c r="AB98" i="12"/>
  <c r="W98" i="12"/>
  <c r="BQ110" i="12" s="1"/>
  <c r="AB99" i="12"/>
  <c r="BV99" i="12"/>
  <c r="AJ98" i="12"/>
  <c r="CD98" i="12"/>
  <c r="AJ99" i="12"/>
  <c r="CD99" i="12"/>
  <c r="AA98" i="13"/>
  <c r="BU98" i="13"/>
  <c r="AA99" i="13"/>
  <c r="BU99" i="13"/>
  <c r="AI99" i="13"/>
  <c r="CC98" i="13"/>
  <c r="AI98" i="13"/>
  <c r="CC99" i="13"/>
  <c r="C98" i="1"/>
  <c r="AW110" i="1" s="1"/>
  <c r="L98" i="1"/>
  <c r="BF110" i="1" s="1"/>
  <c r="I99" i="19"/>
  <c r="K99" i="19" s="1"/>
  <c r="AN99" i="19" s="1"/>
  <c r="AQ127" i="4"/>
  <c r="N99" i="22"/>
  <c r="AJ101" i="35"/>
  <c r="AJ100" i="35"/>
  <c r="C101" i="26"/>
  <c r="AA128" i="5"/>
  <c r="C101" i="23" s="1"/>
  <c r="AA129" i="5"/>
  <c r="C102" i="23" s="1"/>
  <c r="AN100" i="35"/>
  <c r="AN101" i="35"/>
  <c r="P100" i="22"/>
  <c r="P101" i="22"/>
  <c r="M100" i="22"/>
  <c r="M101" i="22"/>
  <c r="AB100" i="35"/>
  <c r="AB101" i="35"/>
  <c r="AA128" i="16"/>
  <c r="F101" i="23" s="1"/>
  <c r="F101" i="26"/>
  <c r="AA129" i="16"/>
  <c r="F102" i="23" s="1"/>
  <c r="CV111" i="18"/>
  <c r="AV111" i="23" s="1"/>
  <c r="AD99" i="11"/>
  <c r="AD98" i="11"/>
  <c r="BX98" i="11"/>
  <c r="BX99" i="11"/>
  <c r="M98" i="1"/>
  <c r="BG110" i="1" s="1"/>
  <c r="N100" i="22"/>
  <c r="N101" i="22"/>
  <c r="BG108" i="10"/>
  <c r="AZ108" i="13"/>
  <c r="M96" i="1"/>
  <c r="BF109" i="8"/>
  <c r="AI97" i="8"/>
  <c r="CC97" i="8"/>
  <c r="AF99" i="8"/>
  <c r="AF98" i="8"/>
  <c r="BZ98" i="8"/>
  <c r="BZ99" i="8"/>
  <c r="N100" i="19"/>
  <c r="P100" i="19" s="1"/>
  <c r="AO100" i="19" s="1"/>
  <c r="AQ128" i="5"/>
  <c r="AQ128" i="14"/>
  <c r="S100" i="19"/>
  <c r="U100" i="19" s="1"/>
  <c r="AP100" i="19" s="1"/>
  <c r="AP101" i="1"/>
  <c r="C100" i="35"/>
  <c r="AP102" i="1"/>
  <c r="C100" i="26"/>
  <c r="AA127" i="5"/>
  <c r="C100" i="23" s="1"/>
  <c r="AH100" i="35"/>
  <c r="AH101" i="35"/>
  <c r="K100" i="22"/>
  <c r="I100" i="22"/>
  <c r="Y112" i="22" s="1"/>
  <c r="AE127" i="32" s="1"/>
  <c r="K101" i="22"/>
  <c r="AY108" i="6"/>
  <c r="U96" i="6"/>
  <c r="T96" i="6"/>
  <c r="W96" i="6"/>
  <c r="BG108" i="6"/>
  <c r="AX108" i="8"/>
  <c r="BF108" i="8"/>
  <c r="AZ108" i="10"/>
  <c r="BH108" i="10"/>
  <c r="BB108" i="11"/>
  <c r="BS96" i="12"/>
  <c r="D123" i="16"/>
  <c r="AS123" i="16" s="1"/>
  <c r="BC108" i="12"/>
  <c r="BK108" i="12"/>
  <c r="P96" i="8"/>
  <c r="BA108" i="13"/>
  <c r="BI108" i="13"/>
  <c r="F96" i="1"/>
  <c r="N96" i="1"/>
  <c r="AZ109" i="6"/>
  <c r="AC97" i="6"/>
  <c r="BW97" i="6"/>
  <c r="BH109" i="6"/>
  <c r="AK97" i="6"/>
  <c r="CE97" i="6"/>
  <c r="AY109" i="8"/>
  <c r="AB97" i="8"/>
  <c r="W97" i="8"/>
  <c r="U97" i="8"/>
  <c r="T97" i="8"/>
  <c r="BV97" i="8"/>
  <c r="BG109" i="8"/>
  <c r="AJ97" i="8"/>
  <c r="CD97" i="8"/>
  <c r="AX109" i="10"/>
  <c r="AA97" i="10"/>
  <c r="BU97" i="10"/>
  <c r="BF109" i="10"/>
  <c r="AI97" i="10"/>
  <c r="CC97" i="10"/>
  <c r="AW109" i="11"/>
  <c r="Z97" i="11"/>
  <c r="S97" i="11"/>
  <c r="R97" i="11"/>
  <c r="BT97" i="11"/>
  <c r="BE109" i="11"/>
  <c r="AH97" i="11"/>
  <c r="CB97" i="11"/>
  <c r="Y97" i="12"/>
  <c r="AB124" i="16" s="1"/>
  <c r="AB96" i="19" s="1"/>
  <c r="AV109" i="12"/>
  <c r="AO136" i="16" s="1"/>
  <c r="BD109" i="12"/>
  <c r="AG97" i="12"/>
  <c r="CA97" i="12"/>
  <c r="D124" i="17"/>
  <c r="AS124" i="17" s="1"/>
  <c r="BS97" i="13"/>
  <c r="BC109" i="13"/>
  <c r="AF97" i="13"/>
  <c r="BZ97" i="13"/>
  <c r="AN97" i="13"/>
  <c r="BK109" i="13"/>
  <c r="H97" i="1"/>
  <c r="BJ109" i="1"/>
  <c r="B96" i="35"/>
  <c r="AM97" i="1"/>
  <c r="Z99" i="6"/>
  <c r="Z98" i="6"/>
  <c r="R98" i="6"/>
  <c r="BL110" i="6" s="1"/>
  <c r="BT98" i="6"/>
  <c r="S98" i="6"/>
  <c r="BM110" i="6" s="1"/>
  <c r="AH137" i="4"/>
  <c r="AM137" i="4"/>
  <c r="AD137" i="4"/>
  <c r="AL137" i="4"/>
  <c r="AG137" i="4"/>
  <c r="AI137" i="4"/>
  <c r="AE137" i="4"/>
  <c r="AK137" i="4"/>
  <c r="AJ137" i="4"/>
  <c r="AF137" i="4"/>
  <c r="BT99" i="6"/>
  <c r="AH99" i="6"/>
  <c r="CB98" i="6"/>
  <c r="AH98" i="6"/>
  <c r="CB99" i="6"/>
  <c r="Y99" i="8"/>
  <c r="AB126" i="5" s="1"/>
  <c r="M98" i="19" s="1"/>
  <c r="Y98" i="8"/>
  <c r="AB125" i="5" s="1"/>
  <c r="M97" i="19" s="1"/>
  <c r="AG99" i="8"/>
  <c r="AG98" i="8"/>
  <c r="CA98" i="8"/>
  <c r="CA99" i="8"/>
  <c r="BS98" i="10"/>
  <c r="D125" i="14"/>
  <c r="AS125" i="14" s="1"/>
  <c r="AF99" i="10"/>
  <c r="AF98" i="10"/>
  <c r="BZ98" i="10"/>
  <c r="BZ99" i="10"/>
  <c r="AN98" i="10"/>
  <c r="AN99" i="10"/>
  <c r="AE99" i="11"/>
  <c r="BY98" i="11"/>
  <c r="AE98" i="11"/>
  <c r="BY99" i="11"/>
  <c r="P98" i="11"/>
  <c r="BJ110" i="11" s="1"/>
  <c r="AD99" i="12"/>
  <c r="AD98" i="12"/>
  <c r="BX98" i="12"/>
  <c r="BX99" i="12"/>
  <c r="AL98" i="12"/>
  <c r="AL99" i="12"/>
  <c r="AC99" i="13"/>
  <c r="AC98" i="13"/>
  <c r="BW98" i="13"/>
  <c r="BW99" i="13"/>
  <c r="AK99" i="13"/>
  <c r="CE98" i="13"/>
  <c r="AK98" i="13"/>
  <c r="CE99" i="13"/>
  <c r="F98" i="1"/>
  <c r="AZ110" i="1" s="1"/>
  <c r="N98" i="1"/>
  <c r="BH110" i="1" s="1"/>
  <c r="E101" i="26"/>
  <c r="AA128" i="15"/>
  <c r="E101" i="23" s="1"/>
  <c r="AA129" i="15"/>
  <c r="E102" i="23" s="1"/>
  <c r="AK99" i="35"/>
  <c r="I99" i="26"/>
  <c r="R99" i="26"/>
  <c r="E100" i="26"/>
  <c r="AA127" i="15"/>
  <c r="E100" i="23" s="1"/>
  <c r="AA128" i="14"/>
  <c r="D101" i="23" s="1"/>
  <c r="D101" i="26"/>
  <c r="AA129" i="14"/>
  <c r="D102" i="23" s="1"/>
  <c r="P99" i="22"/>
  <c r="AO102" i="1"/>
  <c r="AO101" i="1"/>
  <c r="C99" i="26"/>
  <c r="I100" i="19"/>
  <c r="K100" i="19" s="1"/>
  <c r="AN100" i="19" s="1"/>
  <c r="AQ128" i="4"/>
  <c r="DA111" i="18"/>
  <c r="BA111" i="23" s="1"/>
  <c r="BF108" i="6"/>
  <c r="BS95" i="12"/>
  <c r="D122" i="16"/>
  <c r="AS122" i="16" s="1"/>
  <c r="BH108" i="13"/>
  <c r="AY109" i="6"/>
  <c r="AB97" i="6"/>
  <c r="BV97" i="6"/>
  <c r="T97" i="6"/>
  <c r="W97" i="6"/>
  <c r="U97" i="6"/>
  <c r="AX109" i="8"/>
  <c r="AA97" i="8"/>
  <c r="BU97" i="8"/>
  <c r="BS97" i="12"/>
  <c r="D124" i="16"/>
  <c r="AS124" i="16" s="1"/>
  <c r="Y98" i="6"/>
  <c r="AB125" i="4" s="1"/>
  <c r="H97" i="19" s="1"/>
  <c r="Y99" i="6"/>
  <c r="AB126" i="4" s="1"/>
  <c r="H98" i="19" s="1"/>
  <c r="AE98" i="10"/>
  <c r="BY98" i="10"/>
  <c r="AE99" i="10"/>
  <c r="BY99" i="10"/>
  <c r="AB99" i="13"/>
  <c r="U98" i="13"/>
  <c r="BO110" i="13" s="1"/>
  <c r="W98" i="13"/>
  <c r="BQ110" i="13" s="1"/>
  <c r="T98" i="13"/>
  <c r="BN110" i="13" s="1"/>
  <c r="BV98" i="13"/>
  <c r="AB98" i="13"/>
  <c r="BV99" i="13"/>
  <c r="A101" i="37"/>
  <c r="CG101" i="18"/>
  <c r="CS101" i="18" s="1"/>
  <c r="H101" i="37"/>
  <c r="Y20" i="37" s="1"/>
  <c r="Y33" i="37" s="1"/>
  <c r="Y46" i="37" s="1"/>
  <c r="Y59" i="37" s="1"/>
  <c r="O101" i="37"/>
  <c r="AZ108" i="6"/>
  <c r="AY108" i="8"/>
  <c r="W96" i="8"/>
  <c r="U96" i="8"/>
  <c r="T96" i="8"/>
  <c r="BA108" i="10"/>
  <c r="AV108" i="12"/>
  <c r="AO135" i="16" s="1"/>
  <c r="BK108" i="8"/>
  <c r="BB108" i="13"/>
  <c r="P96" i="13"/>
  <c r="G96" i="1"/>
  <c r="BI108" i="1"/>
  <c r="BA109" i="6"/>
  <c r="AD97" i="6"/>
  <c r="BX97" i="6"/>
  <c r="AL97" i="6"/>
  <c r="BI109" i="6"/>
  <c r="AZ109" i="8"/>
  <c r="AC97" i="8"/>
  <c r="BW97" i="8"/>
  <c r="BH109" i="8"/>
  <c r="AK97" i="8"/>
  <c r="CE97" i="8"/>
  <c r="AY109" i="10"/>
  <c r="AB97" i="10"/>
  <c r="W97" i="10"/>
  <c r="U97" i="10"/>
  <c r="T97" i="10"/>
  <c r="BV97" i="10"/>
  <c r="BG109" i="10"/>
  <c r="AJ97" i="10"/>
  <c r="CD97" i="10"/>
  <c r="AX109" i="11"/>
  <c r="AA97" i="11"/>
  <c r="BU97" i="11"/>
  <c r="BF109" i="11"/>
  <c r="AI97" i="11"/>
  <c r="CC97" i="11"/>
  <c r="AW109" i="12"/>
  <c r="Z97" i="12"/>
  <c r="S97" i="12"/>
  <c r="R97" i="12"/>
  <c r="BT97" i="12"/>
  <c r="BE109" i="12"/>
  <c r="AH97" i="12"/>
  <c r="CB97" i="12"/>
  <c r="Y97" i="13"/>
  <c r="AB124" i="17" s="1"/>
  <c r="AG96" i="19" s="1"/>
  <c r="AV109" i="13"/>
  <c r="AO136" i="17" s="1"/>
  <c r="BD109" i="13"/>
  <c r="AG97" i="13"/>
  <c r="CA97" i="13"/>
  <c r="A97" i="1"/>
  <c r="A97" i="6"/>
  <c r="I97" i="1"/>
  <c r="AN97" i="1"/>
  <c r="BK109" i="1"/>
  <c r="BU98" i="6"/>
  <c r="AA98" i="6"/>
  <c r="AA99" i="6"/>
  <c r="BU99" i="6"/>
  <c r="AI99" i="6"/>
  <c r="AI98" i="6"/>
  <c r="CC98" i="6"/>
  <c r="CC99" i="6"/>
  <c r="Z99" i="8"/>
  <c r="BT98" i="8"/>
  <c r="R98" i="8"/>
  <c r="BL110" i="8" s="1"/>
  <c r="S98" i="8"/>
  <c r="BM110" i="8" s="1"/>
  <c r="Z98" i="8"/>
  <c r="AK137" i="5"/>
  <c r="AM137" i="5"/>
  <c r="AF137" i="5"/>
  <c r="AE137" i="5"/>
  <c r="AH137" i="5"/>
  <c r="AJ137" i="5"/>
  <c r="AG137" i="5"/>
  <c r="AL137" i="5"/>
  <c r="AI137" i="5"/>
  <c r="AD137" i="5"/>
  <c r="BT99" i="8"/>
  <c r="CB98" i="8"/>
  <c r="AH98" i="8"/>
  <c r="AH99" i="8"/>
  <c r="CB99" i="8"/>
  <c r="Y99" i="10"/>
  <c r="AB126" i="14" s="1"/>
  <c r="R98" i="19" s="1"/>
  <c r="Y98" i="10"/>
  <c r="AB125" i="14" s="1"/>
  <c r="R97" i="19" s="1"/>
  <c r="AG99" i="10"/>
  <c r="CA98" i="10"/>
  <c r="AG98" i="10"/>
  <c r="CA99" i="10"/>
  <c r="BS98" i="11"/>
  <c r="D125" i="15"/>
  <c r="AS125" i="15" s="1"/>
  <c r="BZ98" i="11"/>
  <c r="AF98" i="11"/>
  <c r="AF99" i="11"/>
  <c r="BZ99" i="11"/>
  <c r="AN98" i="11"/>
  <c r="AN99" i="11"/>
  <c r="AE99" i="12"/>
  <c r="AE98" i="12"/>
  <c r="BY98" i="12"/>
  <c r="BY99" i="12"/>
  <c r="P98" i="12"/>
  <c r="BJ110" i="12" s="1"/>
  <c r="AD99" i="13"/>
  <c r="BX98" i="13"/>
  <c r="AD98" i="13"/>
  <c r="BX99" i="13"/>
  <c r="AL98" i="13"/>
  <c r="AL99" i="13"/>
  <c r="G98" i="1"/>
  <c r="BA110" i="1" s="1"/>
  <c r="AL98" i="1"/>
  <c r="AL99" i="1"/>
  <c r="AH100" i="23"/>
  <c r="BI100" i="23" s="1"/>
  <c r="AB100" i="23"/>
  <c r="B101" i="33" s="1"/>
  <c r="F101" i="33" s="1"/>
  <c r="J101" i="33" s="1"/>
  <c r="AH99" i="23"/>
  <c r="BI99" i="23" s="1"/>
  <c r="AB99" i="23"/>
  <c r="B100" i="33" s="1"/>
  <c r="F100" i="33" s="1"/>
  <c r="J100" i="33" s="1"/>
  <c r="E99" i="26"/>
  <c r="S99" i="19"/>
  <c r="U99" i="19" s="1"/>
  <c r="AP99" i="19" s="1"/>
  <c r="AQ127" i="14"/>
  <c r="AH101" i="23"/>
  <c r="BI101" i="23" s="1"/>
  <c r="AB101" i="23"/>
  <c r="B102" i="33" s="1"/>
  <c r="F102" i="33" s="1"/>
  <c r="J102" i="33" s="1"/>
  <c r="X99" i="19"/>
  <c r="Z99" i="19" s="1"/>
  <c r="AQ99" i="19" s="1"/>
  <c r="AQ127" i="15"/>
  <c r="AG101" i="35"/>
  <c r="AG100" i="35"/>
  <c r="AH101" i="19"/>
  <c r="AJ101" i="19" s="1"/>
  <c r="AS101" i="19" s="1"/>
  <c r="BG112" i="19" s="1"/>
  <c r="AQ129" i="17"/>
  <c r="AK100" i="35"/>
  <c r="AK101" i="35"/>
  <c r="AN99" i="35"/>
  <c r="AA128" i="4"/>
  <c r="B101" i="23" s="1"/>
  <c r="B101" i="26"/>
  <c r="AA129" i="4"/>
  <c r="B102" i="23" s="1"/>
  <c r="CT111" i="18"/>
  <c r="CY111" i="18"/>
  <c r="AY111" i="23" s="1"/>
  <c r="V99" i="26"/>
  <c r="X100" i="33" s="1"/>
  <c r="BB108" i="12"/>
  <c r="BG109" i="6"/>
  <c r="AJ97" i="6"/>
  <c r="CD97" i="6"/>
  <c r="BE109" i="10"/>
  <c r="AH97" i="10"/>
  <c r="CB97" i="10"/>
  <c r="Y97" i="11"/>
  <c r="AB124" i="15" s="1"/>
  <c r="W96" i="19" s="1"/>
  <c r="AV109" i="11"/>
  <c r="AO136" i="15" s="1"/>
  <c r="BB109" i="13"/>
  <c r="AE97" i="13"/>
  <c r="BY97" i="13"/>
  <c r="G97" i="1"/>
  <c r="AK99" i="12"/>
  <c r="CE98" i="12"/>
  <c r="AK98" i="12"/>
  <c r="CE99" i="12"/>
  <c r="BC108" i="11"/>
  <c r="AZ108" i="8"/>
  <c r="BE108" i="12"/>
  <c r="P96" i="11"/>
  <c r="BC108" i="13"/>
  <c r="H96" i="1"/>
  <c r="BB109" i="6"/>
  <c r="AE97" i="6"/>
  <c r="BY97" i="6"/>
  <c r="BH109" i="10"/>
  <c r="AK97" i="10"/>
  <c r="CE97" i="10"/>
  <c r="AY109" i="11"/>
  <c r="AB97" i="11"/>
  <c r="BV97" i="11"/>
  <c r="W97" i="11"/>
  <c r="U97" i="11"/>
  <c r="T97" i="11"/>
  <c r="AX109" i="12"/>
  <c r="AA97" i="12"/>
  <c r="BU97" i="12"/>
  <c r="BF109" i="12"/>
  <c r="AI97" i="12"/>
  <c r="CC97" i="12"/>
  <c r="AW109" i="13"/>
  <c r="Z97" i="13"/>
  <c r="R97" i="13"/>
  <c r="S97" i="13"/>
  <c r="BT97" i="13"/>
  <c r="BE109" i="13"/>
  <c r="AH97" i="13"/>
  <c r="CB97" i="13"/>
  <c r="DE109" i="18"/>
  <c r="B97" i="1"/>
  <c r="Y98" i="1" s="1"/>
  <c r="J97" i="1"/>
  <c r="AB99" i="6"/>
  <c r="AB98" i="6"/>
  <c r="T98" i="6"/>
  <c r="BN110" i="6" s="1"/>
  <c r="U98" i="6"/>
  <c r="BO110" i="6" s="1"/>
  <c r="W98" i="6"/>
  <c r="BQ110" i="6" s="1"/>
  <c r="BV98" i="6"/>
  <c r="BV99" i="6"/>
  <c r="CD98" i="6"/>
  <c r="AJ98" i="6"/>
  <c r="AJ99" i="6"/>
  <c r="CD99" i="6"/>
  <c r="AA98" i="8"/>
  <c r="BU98" i="8"/>
  <c r="AA99" i="8"/>
  <c r="BU99" i="8"/>
  <c r="AI99" i="8"/>
  <c r="AI98" i="8"/>
  <c r="CC98" i="8"/>
  <c r="CC99" i="8"/>
  <c r="Z99" i="10"/>
  <c r="BT98" i="10"/>
  <c r="Z98" i="10"/>
  <c r="R98" i="10"/>
  <c r="BL110" i="10" s="1"/>
  <c r="S98" i="10"/>
  <c r="BM110" i="10" s="1"/>
  <c r="AK137" i="14"/>
  <c r="AH137" i="14"/>
  <c r="AE137" i="14"/>
  <c r="AM137" i="14"/>
  <c r="AI137" i="14"/>
  <c r="AG137" i="14"/>
  <c r="AD137" i="14"/>
  <c r="S109" i="20" s="1"/>
  <c r="AJ137" i="14"/>
  <c r="AL137" i="14"/>
  <c r="AF137" i="14"/>
  <c r="BT99" i="10"/>
  <c r="AH99" i="10"/>
  <c r="AH98" i="10"/>
  <c r="CB98" i="10"/>
  <c r="CB99" i="10"/>
  <c r="Y99" i="11"/>
  <c r="AB126" i="15" s="1"/>
  <c r="W98" i="19" s="1"/>
  <c r="Y98" i="11"/>
  <c r="AB125" i="15" s="1"/>
  <c r="W97" i="19" s="1"/>
  <c r="AG99" i="11"/>
  <c r="CA98" i="11"/>
  <c r="AG98" i="11"/>
  <c r="CA99" i="11"/>
  <c r="BS98" i="12"/>
  <c r="D125" i="16"/>
  <c r="AS125" i="16" s="1"/>
  <c r="AF99" i="12"/>
  <c r="BZ98" i="12"/>
  <c r="AF98" i="12"/>
  <c r="BZ99" i="12"/>
  <c r="AN98" i="12"/>
  <c r="AN99" i="12"/>
  <c r="AE99" i="13"/>
  <c r="BY98" i="13"/>
  <c r="AE98" i="13"/>
  <c r="BY99" i="13"/>
  <c r="P98" i="13"/>
  <c r="BJ110" i="13" s="1"/>
  <c r="H98" i="1"/>
  <c r="BB110" i="1" s="1"/>
  <c r="P98" i="1"/>
  <c r="BJ110" i="1" s="1"/>
  <c r="CG100" i="18"/>
  <c r="CS100" i="18" s="1"/>
  <c r="A100" i="37"/>
  <c r="O100" i="37"/>
  <c r="H100" i="37"/>
  <c r="Y19" i="37" s="1"/>
  <c r="Y32" i="37" s="1"/>
  <c r="Y45" i="37" s="1"/>
  <c r="Y58" i="37" s="1"/>
  <c r="I98" i="22"/>
  <c r="Y110" i="22" s="1"/>
  <c r="AE125" i="32" s="1"/>
  <c r="AD101" i="35"/>
  <c r="AD100" i="35"/>
  <c r="M99" i="22"/>
  <c r="AR102" i="1"/>
  <c r="AR101" i="1"/>
  <c r="AH99" i="19"/>
  <c r="AJ99" i="19" s="1"/>
  <c r="AS99" i="19" s="1"/>
  <c r="AQ127" i="17"/>
  <c r="AQ129" i="16"/>
  <c r="AC101" i="19"/>
  <c r="AE101" i="19" s="1"/>
  <c r="AR101" i="19" s="1"/>
  <c r="BF112" i="19" s="1"/>
  <c r="AH99" i="35"/>
  <c r="CW111" i="18"/>
  <c r="AW111" i="23" s="1"/>
  <c r="AW108" i="8"/>
  <c r="S96" i="8"/>
  <c r="R96" i="8"/>
  <c r="BA108" i="11"/>
  <c r="P96" i="12"/>
  <c r="E96" i="1"/>
  <c r="AW109" i="10"/>
  <c r="Z97" i="10"/>
  <c r="BT97" i="10"/>
  <c r="S97" i="10"/>
  <c r="R97" i="10"/>
  <c r="BC109" i="12"/>
  <c r="AF97" i="12"/>
  <c r="BZ97" i="12"/>
  <c r="AL97" i="1"/>
  <c r="BI109" i="1"/>
  <c r="CA98" i="6"/>
  <c r="AG98" i="6"/>
  <c r="AG99" i="6"/>
  <c r="CA99" i="6"/>
  <c r="P98" i="10"/>
  <c r="BJ110" i="10" s="1"/>
  <c r="D98" i="1"/>
  <c r="AX110" i="1" s="1"/>
  <c r="X101" i="35"/>
  <c r="X100" i="35"/>
  <c r="BA108" i="6"/>
  <c r="BH108" i="8"/>
  <c r="BD108" i="11"/>
  <c r="BK108" i="13"/>
  <c r="B95" i="35"/>
  <c r="BJ108" i="1"/>
  <c r="P97" i="6"/>
  <c r="BA109" i="8"/>
  <c r="AD97" i="8"/>
  <c r="BX97" i="8"/>
  <c r="AL97" i="8"/>
  <c r="BI109" i="8"/>
  <c r="AZ109" i="10"/>
  <c r="AC97" i="10"/>
  <c r="BW97" i="10"/>
  <c r="BG109" i="11"/>
  <c r="AJ97" i="11"/>
  <c r="CD97" i="11"/>
  <c r="BB108" i="6"/>
  <c r="P96" i="6"/>
  <c r="BA108" i="8"/>
  <c r="BS96" i="10"/>
  <c r="D123" i="14"/>
  <c r="AS123" i="14" s="1"/>
  <c r="BC108" i="10"/>
  <c r="AW108" i="11"/>
  <c r="S96" i="11"/>
  <c r="R96" i="11"/>
  <c r="BE108" i="11"/>
  <c r="AX108" i="12"/>
  <c r="BF108" i="12"/>
  <c r="BK108" i="11"/>
  <c r="AV108" i="13"/>
  <c r="AO135" i="17" s="1"/>
  <c r="BD108" i="13"/>
  <c r="A96" i="1"/>
  <c r="A96" i="6"/>
  <c r="I96" i="1"/>
  <c r="BK108" i="1"/>
  <c r="BC109" i="6"/>
  <c r="AF97" i="6"/>
  <c r="BZ97" i="6"/>
  <c r="AN97" i="6"/>
  <c r="BK109" i="6"/>
  <c r="BB109" i="8"/>
  <c r="AE97" i="8"/>
  <c r="BY97" i="8"/>
  <c r="P97" i="8"/>
  <c r="BA109" i="10"/>
  <c r="AD97" i="10"/>
  <c r="BX97" i="10"/>
  <c r="AL97" i="10"/>
  <c r="BI109" i="10"/>
  <c r="AZ109" i="11"/>
  <c r="AC97" i="11"/>
  <c r="BW97" i="11"/>
  <c r="BH109" i="11"/>
  <c r="AK97" i="11"/>
  <c r="CE97" i="11"/>
  <c r="AY109" i="12"/>
  <c r="AB97" i="12"/>
  <c r="W97" i="12"/>
  <c r="U97" i="12"/>
  <c r="BV97" i="12"/>
  <c r="T97" i="12"/>
  <c r="BG109" i="12"/>
  <c r="AJ97" i="12"/>
  <c r="CD97" i="12"/>
  <c r="AX109" i="13"/>
  <c r="AA97" i="13"/>
  <c r="BU97" i="13"/>
  <c r="BF109" i="13"/>
  <c r="AI97" i="13"/>
  <c r="CC97" i="13"/>
  <c r="C97" i="1"/>
  <c r="K97" i="1"/>
  <c r="AC99" i="6"/>
  <c r="AC98" i="6"/>
  <c r="BW98" i="6"/>
  <c r="BW99" i="6"/>
  <c r="AK99" i="6"/>
  <c r="AK98" i="6"/>
  <c r="CE98" i="6"/>
  <c r="CE99" i="6"/>
  <c r="AB99" i="8"/>
  <c r="U98" i="8"/>
  <c r="BO110" i="8" s="1"/>
  <c r="T98" i="8"/>
  <c r="BN110" i="8" s="1"/>
  <c r="W98" i="8"/>
  <c r="BQ110" i="8" s="1"/>
  <c r="BV98" i="8"/>
  <c r="AB98" i="8"/>
  <c r="BV99" i="8"/>
  <c r="AJ99" i="8"/>
  <c r="AJ98" i="8"/>
  <c r="CD98" i="8"/>
  <c r="CD99" i="8"/>
  <c r="AA99" i="10"/>
  <c r="BU98" i="10"/>
  <c r="AA98" i="10"/>
  <c r="BU99" i="10"/>
  <c r="AI99" i="10"/>
  <c r="AI98" i="10"/>
  <c r="CC98" i="10"/>
  <c r="CC99" i="10"/>
  <c r="Z99" i="11"/>
  <c r="BT98" i="11"/>
  <c r="Z98" i="11"/>
  <c r="S98" i="11"/>
  <c r="BM110" i="11" s="1"/>
  <c r="R98" i="11"/>
  <c r="BL110" i="11" s="1"/>
  <c r="AF137" i="15"/>
  <c r="AJ137" i="15"/>
  <c r="AI137" i="15"/>
  <c r="AK137" i="15"/>
  <c r="AH137" i="15"/>
  <c r="AM137" i="15"/>
  <c r="AE137" i="15"/>
  <c r="AG137" i="15"/>
  <c r="AL137" i="15"/>
  <c r="AD137" i="15"/>
  <c r="X109" i="20" s="1"/>
  <c r="BT99" i="11"/>
  <c r="AH98" i="11"/>
  <c r="CB98" i="11"/>
  <c r="AH99" i="11"/>
  <c r="CB99" i="11"/>
  <c r="Y98" i="12"/>
  <c r="AB125" i="16" s="1"/>
  <c r="AB97" i="19" s="1"/>
  <c r="Y99" i="12"/>
  <c r="AB126" i="16" s="1"/>
  <c r="AB98" i="19" s="1"/>
  <c r="AG99" i="12"/>
  <c r="AG98" i="12"/>
  <c r="CA98" i="12"/>
  <c r="CA99" i="12"/>
  <c r="D125" i="17"/>
  <c r="AS125" i="17" s="1"/>
  <c r="BS98" i="13"/>
  <c r="AF99" i="13"/>
  <c r="AF98" i="13"/>
  <c r="BZ98" i="13"/>
  <c r="BZ99" i="13"/>
  <c r="AN98" i="13"/>
  <c r="AN99" i="13"/>
  <c r="I98" i="1"/>
  <c r="BC110" i="1" s="1"/>
  <c r="AN98" i="1"/>
  <c r="AN99" i="1"/>
  <c r="D99" i="26"/>
  <c r="AQ129" i="15"/>
  <c r="X101" i="19"/>
  <c r="Z101" i="19" s="1"/>
  <c r="AQ101" i="19" s="1"/>
  <c r="BE112" i="19" s="1"/>
  <c r="B99" i="26"/>
  <c r="AT102" i="1"/>
  <c r="AT101" i="1"/>
  <c r="AQ129" i="5"/>
  <c r="N101" i="19"/>
  <c r="P101" i="19" s="1"/>
  <c r="AO101" i="19" s="1"/>
  <c r="BC112" i="19" s="1"/>
  <c r="G101" i="26"/>
  <c r="AA128" i="17"/>
  <c r="G101" i="23" s="1"/>
  <c r="AA129" i="17"/>
  <c r="G102" i="23" s="1"/>
  <c r="G100" i="26"/>
  <c r="AA127" i="17"/>
  <c r="G100" i="23" s="1"/>
  <c r="AM101" i="35"/>
  <c r="AM100" i="35"/>
  <c r="L114" i="32"/>
  <c r="W126" i="32" s="1"/>
  <c r="P114" i="32"/>
  <c r="N114" i="32"/>
  <c r="U114" i="32"/>
  <c r="X126" i="32" s="1"/>
  <c r="M114" i="32"/>
  <c r="R114" i="32"/>
  <c r="Q114" i="32"/>
  <c r="O114" i="32"/>
  <c r="T114" i="32"/>
  <c r="S114" i="32"/>
  <c r="L113" i="32"/>
  <c r="W125" i="32" s="1"/>
  <c r="Q113" i="32"/>
  <c r="P113" i="32"/>
  <c r="U113" i="32"/>
  <c r="X125" i="32" s="1"/>
  <c r="M113" i="32"/>
  <c r="O113" i="32"/>
  <c r="R113" i="32"/>
  <c r="N113" i="32"/>
  <c r="S113" i="32"/>
  <c r="T113" i="32"/>
  <c r="AN97" i="12"/>
  <c r="BK109" i="12"/>
  <c r="AN98" i="8"/>
  <c r="AN99" i="8"/>
  <c r="AL98" i="11"/>
  <c r="AL99" i="11"/>
  <c r="BI108" i="11"/>
  <c r="BB108" i="10"/>
  <c r="AW108" i="12"/>
  <c r="S96" i="12"/>
  <c r="R96" i="12"/>
  <c r="AV108" i="10"/>
  <c r="AO135" i="14" s="1"/>
  <c r="BG108" i="12"/>
  <c r="AW108" i="13"/>
  <c r="S96" i="13"/>
  <c r="R96" i="13"/>
  <c r="DE108" i="18"/>
  <c r="B96" i="1"/>
  <c r="AV109" i="6"/>
  <c r="AO136" i="4" s="1"/>
  <c r="Y97" i="6"/>
  <c r="AB124" i="4" s="1"/>
  <c r="H96" i="19" s="1"/>
  <c r="BS97" i="8"/>
  <c r="D124" i="5"/>
  <c r="AS124" i="5" s="1"/>
  <c r="BB109" i="10"/>
  <c r="AE97" i="10"/>
  <c r="BY97" i="10"/>
  <c r="P97" i="10"/>
  <c r="AZ109" i="12"/>
  <c r="AC97" i="12"/>
  <c r="BW97" i="12"/>
  <c r="BH109" i="12"/>
  <c r="AK97" i="12"/>
  <c r="CE97" i="12"/>
  <c r="AY109" i="13"/>
  <c r="AB97" i="13"/>
  <c r="W97" i="13"/>
  <c r="U97" i="13"/>
  <c r="T97" i="13"/>
  <c r="BV97" i="13"/>
  <c r="BG109" i="13"/>
  <c r="AJ97" i="13"/>
  <c r="CD97" i="13"/>
  <c r="D97" i="1"/>
  <c r="L97" i="1"/>
  <c r="BX98" i="6"/>
  <c r="AD98" i="6"/>
  <c r="AD99" i="6"/>
  <c r="BX99" i="6"/>
  <c r="AL98" i="6"/>
  <c r="AL99" i="6"/>
  <c r="AC98" i="8"/>
  <c r="BW98" i="8"/>
  <c r="AC99" i="8"/>
  <c r="BW99" i="8"/>
  <c r="CE98" i="8"/>
  <c r="AK98" i="8"/>
  <c r="AK99" i="8"/>
  <c r="CE99" i="8"/>
  <c r="AB99" i="10"/>
  <c r="BV98" i="10"/>
  <c r="U98" i="10"/>
  <c r="BO110" i="10" s="1"/>
  <c r="W98" i="10"/>
  <c r="BQ110" i="10" s="1"/>
  <c r="T98" i="10"/>
  <c r="BN110" i="10" s="1"/>
  <c r="AB98" i="10"/>
  <c r="BV99" i="10"/>
  <c r="AJ98" i="10"/>
  <c r="CD98" i="10"/>
  <c r="AJ99" i="10"/>
  <c r="CD99" i="10"/>
  <c r="AA99" i="11"/>
  <c r="AA98" i="11"/>
  <c r="BU98" i="11"/>
  <c r="BU99" i="11"/>
  <c r="AI98" i="11"/>
  <c r="CC98" i="11"/>
  <c r="AI99" i="11"/>
  <c r="CC99" i="11"/>
  <c r="S98" i="12"/>
  <c r="BM110" i="12" s="1"/>
  <c r="Z98" i="12"/>
  <c r="R98" i="12"/>
  <c r="BL110" i="12" s="1"/>
  <c r="BT98" i="12"/>
  <c r="AD137" i="16"/>
  <c r="AF137" i="16"/>
  <c r="AJ137" i="16"/>
  <c r="AH137" i="16"/>
  <c r="AM137" i="16"/>
  <c r="AL137" i="16"/>
  <c r="AE137" i="16"/>
  <c r="AI137" i="16"/>
  <c r="AG137" i="16"/>
  <c r="AK137" i="16"/>
  <c r="Z99" i="12"/>
  <c r="BT99" i="12"/>
  <c r="AH99" i="12"/>
  <c r="CB98" i="12"/>
  <c r="AH98" i="12"/>
  <c r="CB99" i="12"/>
  <c r="Y99" i="13"/>
  <c r="AB126" i="17" s="1"/>
  <c r="AG98" i="19" s="1"/>
  <c r="Y98" i="13"/>
  <c r="AB125" i="17" s="1"/>
  <c r="AG97" i="19" s="1"/>
  <c r="AG98" i="13"/>
  <c r="CA98" i="13"/>
  <c r="CA99" i="13"/>
  <c r="AG99" i="13"/>
  <c r="A98" i="1"/>
  <c r="A98" i="6"/>
  <c r="J98" i="1"/>
  <c r="BD110" i="1" s="1"/>
  <c r="G99" i="26"/>
  <c r="K99" i="22"/>
  <c r="I99" i="22"/>
  <c r="Y111" i="22" s="1"/>
  <c r="AE126" i="32" s="1"/>
  <c r="CG99" i="18"/>
  <c r="CS99" i="18" s="1"/>
  <c r="A99" i="37"/>
  <c r="O99" i="37"/>
  <c r="H99" i="37"/>
  <c r="Y18" i="37" s="1"/>
  <c r="Y31" i="37" s="1"/>
  <c r="Y44" i="37" s="1"/>
  <c r="Y57" i="37" s="1"/>
  <c r="AE100" i="35"/>
  <c r="AE101" i="35"/>
  <c r="D100" i="26"/>
  <c r="AA127" i="14"/>
  <c r="D100" i="23" s="1"/>
  <c r="F99" i="26"/>
  <c r="I101" i="26"/>
  <c r="R101" i="26"/>
  <c r="AQ102" i="1"/>
  <c r="AQ101" i="1"/>
  <c r="AH100" i="19"/>
  <c r="AJ100" i="19" s="1"/>
  <c r="AS100" i="19" s="1"/>
  <c r="AQ128" i="17"/>
  <c r="S101" i="19"/>
  <c r="U101" i="19" s="1"/>
  <c r="AP101" i="19" s="1"/>
  <c r="BD112" i="19" s="1"/>
  <c r="AQ129" i="14"/>
  <c r="N99" i="19"/>
  <c r="P99" i="19" s="1"/>
  <c r="AO99" i="19" s="1"/>
  <c r="AQ127" i="5"/>
  <c r="AC100" i="19"/>
  <c r="AE100" i="19" s="1"/>
  <c r="AR100" i="19" s="1"/>
  <c r="BF111" i="19" s="1"/>
  <c r="AQ128" i="16"/>
  <c r="F100" i="26"/>
  <c r="AA127" i="16"/>
  <c r="F100" i="23" s="1"/>
  <c r="I101" i="19"/>
  <c r="K101" i="19" s="1"/>
  <c r="AN101" i="19" s="1"/>
  <c r="BB112" i="19" s="1"/>
  <c r="AQ129" i="4"/>
  <c r="BE108" i="8"/>
  <c r="P97" i="13"/>
  <c r="AJ99" i="13"/>
  <c r="CD98" i="13"/>
  <c r="AJ98" i="13"/>
  <c r="CD99" i="13"/>
  <c r="AV108" i="11"/>
  <c r="AO135" i="15" s="1"/>
  <c r="BK108" i="6"/>
  <c r="AX108" i="11"/>
  <c r="AY108" i="12"/>
  <c r="W96" i="12"/>
  <c r="U96" i="12"/>
  <c r="T96" i="12"/>
  <c r="BI108" i="10"/>
  <c r="BE108" i="13"/>
  <c r="J96" i="1"/>
  <c r="AN97" i="8"/>
  <c r="BK109" i="8"/>
  <c r="BA109" i="11"/>
  <c r="AD97" i="11"/>
  <c r="BX97" i="11"/>
  <c r="AV108" i="6"/>
  <c r="AO135" i="4" s="1"/>
  <c r="BE108" i="10"/>
  <c r="BG108" i="11"/>
  <c r="AZ108" i="12"/>
  <c r="BH108" i="12"/>
  <c r="P96" i="10"/>
  <c r="AX108" i="13"/>
  <c r="BF108" i="13"/>
  <c r="C96" i="1"/>
  <c r="K96" i="1"/>
  <c r="AW109" i="6"/>
  <c r="Z97" i="6"/>
  <c r="S97" i="6"/>
  <c r="R97" i="6"/>
  <c r="BT97" i="6"/>
  <c r="BE109" i="6"/>
  <c r="AH97" i="6"/>
  <c r="CB97" i="6"/>
  <c r="Y97" i="8"/>
  <c r="AB124" i="5" s="1"/>
  <c r="M96" i="19" s="1"/>
  <c r="AV109" i="8"/>
  <c r="AO136" i="5" s="1"/>
  <c r="BD109" i="8"/>
  <c r="AG97" i="8"/>
  <c r="CA97" i="8"/>
  <c r="BS97" i="10"/>
  <c r="D124" i="14"/>
  <c r="AS124" i="14" s="1"/>
  <c r="BC109" i="10"/>
  <c r="AF97" i="10"/>
  <c r="BZ97" i="10"/>
  <c r="AN97" i="10"/>
  <c r="BK109" i="10"/>
  <c r="BB109" i="11"/>
  <c r="AE97" i="11"/>
  <c r="BY97" i="11"/>
  <c r="P97" i="11"/>
  <c r="BA109" i="12"/>
  <c r="AD97" i="12"/>
  <c r="BX97" i="12"/>
  <c r="AL97" i="12"/>
  <c r="BI109" i="12"/>
  <c r="AZ109" i="13"/>
  <c r="AC97" i="13"/>
  <c r="BW97" i="13"/>
  <c r="BH109" i="13"/>
  <c r="AK97" i="13"/>
  <c r="CE97" i="13"/>
  <c r="E97" i="1"/>
  <c r="M97" i="1"/>
  <c r="AE99" i="6"/>
  <c r="AE98" i="6"/>
  <c r="BY98" i="6"/>
  <c r="BY99" i="6"/>
  <c r="P98" i="6"/>
  <c r="BJ110" i="6" s="1"/>
  <c r="BX98" i="8"/>
  <c r="AD98" i="8"/>
  <c r="AD99" i="8"/>
  <c r="BX99" i="8"/>
  <c r="AL98" i="8"/>
  <c r="AL99" i="8"/>
  <c r="AC99" i="10"/>
  <c r="BW98" i="10"/>
  <c r="AC98" i="10"/>
  <c r="BW99" i="10"/>
  <c r="AK99" i="10"/>
  <c r="CE98" i="10"/>
  <c r="AK98" i="10"/>
  <c r="CE99" i="10"/>
  <c r="AB99" i="11"/>
  <c r="W98" i="11"/>
  <c r="BQ110" i="11" s="1"/>
  <c r="T98" i="11"/>
  <c r="BN110" i="11" s="1"/>
  <c r="AB98" i="11"/>
  <c r="U98" i="11"/>
  <c r="BO110" i="11" s="1"/>
  <c r="BV98" i="11"/>
  <c r="BV99" i="11"/>
  <c r="AJ99" i="11"/>
  <c r="CD98" i="11"/>
  <c r="AJ98" i="11"/>
  <c r="CD99" i="11"/>
  <c r="AA99" i="12"/>
  <c r="BU98" i="12"/>
  <c r="AA98" i="12"/>
  <c r="BU99" i="12"/>
  <c r="AI99" i="12"/>
  <c r="CC98" i="12"/>
  <c r="AI98" i="12"/>
  <c r="CC99" i="12"/>
  <c r="S98" i="13"/>
  <c r="BM110" i="13" s="1"/>
  <c r="BT98" i="13"/>
  <c r="Z98" i="13"/>
  <c r="R98" i="13"/>
  <c r="BL110" i="13" s="1"/>
  <c r="AJ137" i="17"/>
  <c r="AK137" i="17"/>
  <c r="AF137" i="17"/>
  <c r="AG137" i="17"/>
  <c r="AM137" i="17"/>
  <c r="AE137" i="17"/>
  <c r="AL137" i="17"/>
  <c r="AD137" i="17"/>
  <c r="AH109" i="20" s="1"/>
  <c r="AI137" i="17"/>
  <c r="AH137" i="17"/>
  <c r="BT99" i="13"/>
  <c r="Z99" i="13"/>
  <c r="CB98" i="13"/>
  <c r="AH98" i="13"/>
  <c r="AH99" i="13"/>
  <c r="CB99" i="13"/>
  <c r="Y99" i="1"/>
  <c r="K98" i="1"/>
  <c r="BE110" i="1" s="1"/>
  <c r="AQ128" i="15"/>
  <c r="X100" i="19"/>
  <c r="Z100" i="19" s="1"/>
  <c r="AQ100" i="19" s="1"/>
  <c r="BE111" i="19" s="1"/>
  <c r="AQ100" i="35"/>
  <c r="AQ101" i="35"/>
  <c r="B100" i="26"/>
  <c r="AA127" i="4"/>
  <c r="B100" i="23" s="1"/>
  <c r="AP101" i="35"/>
  <c r="AP100" i="35"/>
  <c r="AE99" i="35"/>
  <c r="L100" i="22"/>
  <c r="L101" i="22"/>
  <c r="AQ99" i="35"/>
  <c r="AA100" i="35"/>
  <c r="AA101" i="35"/>
  <c r="AM99" i="35"/>
  <c r="O100" i="22"/>
  <c r="O101" i="22"/>
  <c r="AC99" i="19"/>
  <c r="AE99" i="19" s="1"/>
  <c r="AR99" i="19" s="1"/>
  <c r="BF110" i="19" s="1"/>
  <c r="AQ127" i="16"/>
  <c r="CZ111" i="18"/>
  <c r="AZ111" i="23" s="1"/>
  <c r="CX111" i="18"/>
  <c r="AX111" i="23" s="1"/>
  <c r="L115" i="32"/>
  <c r="W127" i="32" s="1"/>
  <c r="Q115" i="32"/>
  <c r="T115" i="32"/>
  <c r="U115" i="32"/>
  <c r="X127" i="32" s="1"/>
  <c r="N115" i="32"/>
  <c r="M115" i="32"/>
  <c r="R115" i="32"/>
  <c r="O115" i="32"/>
  <c r="P115" i="32"/>
  <c r="S115" i="32"/>
  <c r="CU111" i="18"/>
  <c r="AU111" i="23" s="1"/>
  <c r="V101" i="26"/>
  <c r="X102" i="33" s="1"/>
  <c r="Q95" i="1"/>
  <c r="O95" i="1"/>
  <c r="J95" i="1"/>
  <c r="H95" i="1"/>
  <c r="G95" i="1"/>
  <c r="F95" i="1"/>
  <c r="Q95" i="13"/>
  <c r="P95" i="13"/>
  <c r="O95" i="13"/>
  <c r="N95" i="13"/>
  <c r="M95" i="13"/>
  <c r="AJ96" i="13" s="1"/>
  <c r="L95" i="13"/>
  <c r="K95" i="13"/>
  <c r="AH96" i="13" s="1"/>
  <c r="J95" i="13"/>
  <c r="I95" i="13"/>
  <c r="AF96" i="13" s="1"/>
  <c r="H95" i="13"/>
  <c r="G95" i="13"/>
  <c r="F95" i="13"/>
  <c r="E95" i="13"/>
  <c r="D95" i="13"/>
  <c r="C95" i="13"/>
  <c r="Z96" i="13" s="1"/>
  <c r="B95" i="13"/>
  <c r="A95" i="13"/>
  <c r="Q95" i="12"/>
  <c r="P95" i="12"/>
  <c r="O95" i="12"/>
  <c r="N95" i="12"/>
  <c r="M95" i="12"/>
  <c r="AJ96" i="12" s="1"/>
  <c r="L95" i="12"/>
  <c r="AI96" i="12" s="1"/>
  <c r="K95" i="12"/>
  <c r="J95" i="12"/>
  <c r="I95" i="12"/>
  <c r="AF96" i="12" s="1"/>
  <c r="H95" i="12"/>
  <c r="G95" i="12"/>
  <c r="F95" i="12"/>
  <c r="E95" i="12"/>
  <c r="D95" i="12"/>
  <c r="C95" i="12"/>
  <c r="Z96" i="12" s="1"/>
  <c r="B95" i="12"/>
  <c r="Y96" i="12" s="1"/>
  <c r="AB123" i="16" s="1"/>
  <c r="AB95" i="19" s="1"/>
  <c r="Q95" i="11"/>
  <c r="P95" i="11"/>
  <c r="O95" i="11"/>
  <c r="AL96" i="11" s="1"/>
  <c r="N95" i="11"/>
  <c r="AK96" i="11" s="1"/>
  <c r="M95" i="11"/>
  <c r="L95" i="11"/>
  <c r="K95" i="11"/>
  <c r="J95" i="11"/>
  <c r="I95" i="11"/>
  <c r="H95" i="11"/>
  <c r="G95" i="11"/>
  <c r="F95" i="11"/>
  <c r="E95" i="11"/>
  <c r="D95" i="11"/>
  <c r="AA96" i="11" s="1"/>
  <c r="C95" i="11"/>
  <c r="Z96" i="11" s="1"/>
  <c r="B95" i="11"/>
  <c r="A95" i="11"/>
  <c r="Q95" i="10"/>
  <c r="P95" i="10"/>
  <c r="O95" i="10"/>
  <c r="N95" i="10"/>
  <c r="M95" i="10"/>
  <c r="L95" i="10"/>
  <c r="AI96" i="10" s="1"/>
  <c r="K95" i="10"/>
  <c r="AH96" i="10" s="1"/>
  <c r="J95" i="10"/>
  <c r="I95" i="10"/>
  <c r="H95" i="10"/>
  <c r="G95" i="10"/>
  <c r="AD96" i="10" s="1"/>
  <c r="F95" i="10"/>
  <c r="E95" i="10"/>
  <c r="D95" i="10"/>
  <c r="C95" i="10"/>
  <c r="B95" i="10"/>
  <c r="A95" i="10"/>
  <c r="Q95" i="8"/>
  <c r="P95" i="8"/>
  <c r="O95" i="8"/>
  <c r="N95" i="8"/>
  <c r="AK96" i="8" s="1"/>
  <c r="M95" i="8"/>
  <c r="L95" i="8"/>
  <c r="K95" i="8"/>
  <c r="J95" i="8"/>
  <c r="I95" i="8"/>
  <c r="H95" i="8"/>
  <c r="G95" i="8"/>
  <c r="F95" i="8"/>
  <c r="AC96" i="8" s="1"/>
  <c r="E95" i="8"/>
  <c r="AB96" i="8" s="1"/>
  <c r="D95" i="8"/>
  <c r="C95" i="8"/>
  <c r="B95" i="8"/>
  <c r="A95" i="8"/>
  <c r="Q95" i="6"/>
  <c r="AN96" i="6" s="1"/>
  <c r="P95" i="6"/>
  <c r="O95" i="6"/>
  <c r="AL96" i="6" s="1"/>
  <c r="N95" i="6"/>
  <c r="AK96" i="6" s="1"/>
  <c r="M95" i="6"/>
  <c r="L95" i="6"/>
  <c r="K95" i="6"/>
  <c r="AH96" i="6" s="1"/>
  <c r="J95" i="6"/>
  <c r="I95" i="6"/>
  <c r="H95" i="6"/>
  <c r="AE96" i="6" s="1"/>
  <c r="G95" i="6"/>
  <c r="F95" i="6"/>
  <c r="E95" i="6"/>
  <c r="AB96" i="6" s="1"/>
  <c r="D95" i="6"/>
  <c r="C95" i="6"/>
  <c r="B95" i="6"/>
  <c r="E110" i="32" a="1"/>
  <c r="D111" i="32" a="1"/>
  <c r="G111" i="32" a="1"/>
  <c r="I110" i="32" a="1"/>
  <c r="G112" i="32" a="1"/>
  <c r="G110" i="32" a="1"/>
  <c r="G109" i="32" a="1"/>
  <c r="E112" i="32" a="1"/>
  <c r="J112" i="32" a="1"/>
  <c r="F109" i="32" a="1"/>
  <c r="E111" i="32" a="1"/>
  <c r="D110" i="32" a="1"/>
  <c r="H111" i="32" a="1"/>
  <c r="F110" i="32" a="1"/>
  <c r="F112" i="32" a="1"/>
  <c r="I109" i="32" a="1"/>
  <c r="I112" i="32" a="1"/>
  <c r="D109" i="32" a="1"/>
  <c r="E109" i="32" a="1"/>
  <c r="I111" i="32" a="1"/>
  <c r="H112" i="32" a="1"/>
  <c r="H110" i="32" a="1"/>
  <c r="D112" i="32" a="1"/>
  <c r="H109" i="32" a="1"/>
  <c r="F111" i="32" a="1"/>
  <c r="AQ112" i="23" l="1"/>
  <c r="BG111" i="19"/>
  <c r="BC111" i="19"/>
  <c r="BB111" i="19"/>
  <c r="BD111" i="19"/>
  <c r="AQ113" i="23"/>
  <c r="AG127" i="32"/>
  <c r="H114" i="33" s="1"/>
  <c r="AG126" i="32"/>
  <c r="H113" i="33" s="1"/>
  <c r="BG110" i="20"/>
  <c r="AQ111" i="23"/>
  <c r="BD110" i="19"/>
  <c r="BC110" i="19"/>
  <c r="BG110" i="19"/>
  <c r="AU110" i="20"/>
  <c r="BE110" i="19"/>
  <c r="BH110" i="20"/>
  <c r="AV110" i="20"/>
  <c r="BB110" i="19"/>
  <c r="E110" i="20"/>
  <c r="BC111" i="23"/>
  <c r="D110" i="20"/>
  <c r="AT111" i="23"/>
  <c r="AG125" i="32"/>
  <c r="H112" i="33" s="1"/>
  <c r="CP100" i="18"/>
  <c r="U100" i="23" s="1"/>
  <c r="DB111" i="18"/>
  <c r="BB111" i="23" s="1"/>
  <c r="AG109" i="20"/>
  <c r="AI109" i="20"/>
  <c r="AJ109" i="20" s="1"/>
  <c r="AS109" i="20" s="1"/>
  <c r="AD109" i="20"/>
  <c r="AB109" i="20"/>
  <c r="Y109" i="20"/>
  <c r="Z109" i="20" s="1"/>
  <c r="AQ109" i="20" s="1"/>
  <c r="W109" i="20"/>
  <c r="T109" i="20"/>
  <c r="BB109" i="20" s="1"/>
  <c r="R109" i="20"/>
  <c r="AR137" i="4"/>
  <c r="I109" i="20"/>
  <c r="AR137" i="16"/>
  <c r="AC109" i="20"/>
  <c r="H109" i="20"/>
  <c r="J109" i="20"/>
  <c r="AR137" i="5"/>
  <c r="N109" i="20"/>
  <c r="M109" i="20"/>
  <c r="O109" i="20"/>
  <c r="F100" i="37"/>
  <c r="T112" i="37" s="1"/>
  <c r="AR137" i="17"/>
  <c r="BY96" i="13"/>
  <c r="CF98" i="13"/>
  <c r="AR137" i="15"/>
  <c r="CA96" i="13"/>
  <c r="CF97" i="6"/>
  <c r="AR137" i="14"/>
  <c r="BU96" i="8"/>
  <c r="CD96" i="11"/>
  <c r="BW96" i="11"/>
  <c r="CE96" i="12"/>
  <c r="CB96" i="11"/>
  <c r="CC96" i="11"/>
  <c r="BW96" i="10"/>
  <c r="CC96" i="13"/>
  <c r="BX96" i="11"/>
  <c r="BX96" i="12"/>
  <c r="CE96" i="13"/>
  <c r="F109" i="32"/>
  <c r="D112" i="32"/>
  <c r="G109" i="32"/>
  <c r="H109" i="32"/>
  <c r="I109" i="32"/>
  <c r="G111" i="32"/>
  <c r="I111" i="32"/>
  <c r="F111" i="32"/>
  <c r="E111" i="32"/>
  <c r="E109" i="32"/>
  <c r="D111" i="32"/>
  <c r="I112" i="32"/>
  <c r="G110" i="32"/>
  <c r="G112" i="32"/>
  <c r="E110" i="32"/>
  <c r="D109" i="32"/>
  <c r="H110" i="32"/>
  <c r="D110" i="32"/>
  <c r="F112" i="32"/>
  <c r="H112" i="32"/>
  <c r="H111" i="32"/>
  <c r="J112" i="32"/>
  <c r="I110" i="32"/>
  <c r="E112" i="32"/>
  <c r="F110" i="32"/>
  <c r="BA107" i="8"/>
  <c r="BH107" i="10"/>
  <c r="AY107" i="12"/>
  <c r="T95" i="12"/>
  <c r="U95" i="12"/>
  <c r="AR96" i="12" s="1"/>
  <c r="W95" i="12"/>
  <c r="AT96" i="12" s="1"/>
  <c r="C95" i="1"/>
  <c r="Z96" i="1" s="1"/>
  <c r="BB107" i="8"/>
  <c r="AZ107" i="12"/>
  <c r="AY107" i="13"/>
  <c r="W95" i="13"/>
  <c r="AT96" i="13" s="1"/>
  <c r="U95" i="13"/>
  <c r="T95" i="13"/>
  <c r="L95" i="1"/>
  <c r="AV107" i="6"/>
  <c r="AO134" i="4" s="1"/>
  <c r="BC107" i="8"/>
  <c r="K94" i="35"/>
  <c r="BJ107" i="10"/>
  <c r="BI107" i="12"/>
  <c r="E95" i="1"/>
  <c r="AU125" i="17"/>
  <c r="Z125" i="17"/>
  <c r="AI97" i="19" s="1"/>
  <c r="Z126" i="17"/>
  <c r="AI98" i="19" s="1"/>
  <c r="BW96" i="12"/>
  <c r="BD107" i="8"/>
  <c r="BS95" i="10"/>
  <c r="D122" i="14"/>
  <c r="AS122" i="14" s="1"/>
  <c r="BB107" i="11"/>
  <c r="BB107" i="12"/>
  <c r="BA107" i="13"/>
  <c r="N95" i="1"/>
  <c r="AK96" i="1" s="1"/>
  <c r="BE107" i="8"/>
  <c r="BS95" i="11"/>
  <c r="D122" i="15"/>
  <c r="AS122" i="15" s="1"/>
  <c r="BK107" i="12"/>
  <c r="BA107" i="1"/>
  <c r="CF99" i="13"/>
  <c r="S125" i="17"/>
  <c r="S126" i="17"/>
  <c r="AT98" i="11"/>
  <c r="AT99" i="11"/>
  <c r="AM99" i="6"/>
  <c r="E97" i="35"/>
  <c r="AA98" i="35" s="1"/>
  <c r="AM98" i="6"/>
  <c r="T97" i="1"/>
  <c r="W97" i="1"/>
  <c r="U97" i="1"/>
  <c r="AB97" i="1"/>
  <c r="AY109" i="1"/>
  <c r="Y124" i="4"/>
  <c r="AL136" i="4"/>
  <c r="BM109" i="6"/>
  <c r="F96" i="35"/>
  <c r="AP97" i="6"/>
  <c r="AI96" i="13"/>
  <c r="BO108" i="12"/>
  <c r="CI100" i="18"/>
  <c r="N100" i="23" s="1"/>
  <c r="S100" i="26"/>
  <c r="V101" i="33" s="1"/>
  <c r="AU125" i="16"/>
  <c r="Z125" i="16"/>
  <c r="AD97" i="19" s="1"/>
  <c r="Z126" i="16"/>
  <c r="AD98" i="19" s="1"/>
  <c r="R97" i="35"/>
  <c r="AN98" i="35" s="1"/>
  <c r="AP98" i="12"/>
  <c r="AP99" i="12"/>
  <c r="AT98" i="10"/>
  <c r="AT99" i="10"/>
  <c r="AI135" i="17"/>
  <c r="AL135" i="17"/>
  <c r="AG135" i="16"/>
  <c r="BT96" i="12"/>
  <c r="CF99" i="11"/>
  <c r="V125" i="15"/>
  <c r="V126" i="15"/>
  <c r="AQ98" i="8"/>
  <c r="AQ99" i="8"/>
  <c r="CC96" i="12"/>
  <c r="AH96" i="11"/>
  <c r="AG135" i="15"/>
  <c r="BL108" i="11"/>
  <c r="BY96" i="6"/>
  <c r="CE96" i="8"/>
  <c r="R124" i="14"/>
  <c r="AE136" i="14"/>
  <c r="AF135" i="5"/>
  <c r="I95" i="35"/>
  <c r="BM108" i="8"/>
  <c r="AE98" i="1"/>
  <c r="AE99" i="1"/>
  <c r="V125" i="14"/>
  <c r="V126" i="14"/>
  <c r="CF98" i="10"/>
  <c r="AT98" i="6"/>
  <c r="AT99" i="6"/>
  <c r="S124" i="17"/>
  <c r="AF136" i="17"/>
  <c r="CF97" i="13"/>
  <c r="AT97" i="11"/>
  <c r="BQ109" i="11"/>
  <c r="I101" i="23"/>
  <c r="H101" i="23"/>
  <c r="Y125" i="5"/>
  <c r="Y126" i="5"/>
  <c r="AF97" i="1"/>
  <c r="BC109" i="1"/>
  <c r="W124" i="16"/>
  <c r="AJ136" i="16"/>
  <c r="V124" i="16"/>
  <c r="AI136" i="16"/>
  <c r="AQ98" i="13"/>
  <c r="AQ99" i="13"/>
  <c r="AK96" i="13"/>
  <c r="U99" i="26"/>
  <c r="U100" i="33"/>
  <c r="V125" i="4"/>
  <c r="V126" i="4"/>
  <c r="AO98" i="6"/>
  <c r="AO99" i="6"/>
  <c r="Y125" i="15"/>
  <c r="Y124" i="15"/>
  <c r="AL136" i="15"/>
  <c r="CF97" i="11"/>
  <c r="BH108" i="1"/>
  <c r="BX96" i="13"/>
  <c r="AE96" i="11"/>
  <c r="X124" i="5"/>
  <c r="AK136" i="5"/>
  <c r="R124" i="5"/>
  <c r="AE136" i="5"/>
  <c r="BV96" i="13"/>
  <c r="CB96" i="6"/>
  <c r="AU123" i="4"/>
  <c r="AM135" i="4"/>
  <c r="BL108" i="6"/>
  <c r="BO108" i="11"/>
  <c r="AE135" i="14"/>
  <c r="L95" i="35"/>
  <c r="BM108" i="10"/>
  <c r="AI96" i="11"/>
  <c r="BY96" i="8"/>
  <c r="BN108" i="10"/>
  <c r="BI107" i="8"/>
  <c r="BG107" i="12"/>
  <c r="K95" i="1"/>
  <c r="AH96" i="1" s="1"/>
  <c r="BC107" i="6"/>
  <c r="BI107" i="10"/>
  <c r="BD107" i="6"/>
  <c r="AW107" i="6"/>
  <c r="S95" i="6"/>
  <c r="AP96" i="6" s="1"/>
  <c r="R95" i="6"/>
  <c r="AO96" i="6" s="1"/>
  <c r="U123" i="4"/>
  <c r="V123" i="4"/>
  <c r="X123" i="4"/>
  <c r="T123" i="4"/>
  <c r="Y123" i="4"/>
  <c r="N94" i="35"/>
  <c r="BJ107" i="11"/>
  <c r="Q94" i="35"/>
  <c r="BJ107" i="12"/>
  <c r="BI107" i="13"/>
  <c r="AX107" i="6"/>
  <c r="AW107" i="8"/>
  <c r="R95" i="8"/>
  <c r="AO96" i="8" s="1"/>
  <c r="S95" i="8"/>
  <c r="AP96" i="8" s="1"/>
  <c r="Q123" i="5"/>
  <c r="S123" i="5"/>
  <c r="Y123" i="5"/>
  <c r="X123" i="5"/>
  <c r="V123" i="5"/>
  <c r="AV107" i="10"/>
  <c r="AO134" i="14" s="1"/>
  <c r="BK107" i="11"/>
  <c r="T94" i="35"/>
  <c r="BJ107" i="13"/>
  <c r="AY107" i="6"/>
  <c r="U95" i="6"/>
  <c r="AR96" i="6" s="1"/>
  <c r="W95" i="6"/>
  <c r="AT96" i="6" s="1"/>
  <c r="T95" i="6"/>
  <c r="AQ96" i="6" s="1"/>
  <c r="BG107" i="6"/>
  <c r="AX107" i="8"/>
  <c r="BF107" i="8"/>
  <c r="AW107" i="10"/>
  <c r="R95" i="10"/>
  <c r="AO96" i="10" s="1"/>
  <c r="S95" i="10"/>
  <c r="AP96" i="10" s="1"/>
  <c r="Q123" i="14"/>
  <c r="Z123" i="14"/>
  <c r="T95" i="19" s="1"/>
  <c r="S123" i="14"/>
  <c r="Y123" i="14"/>
  <c r="BE107" i="10"/>
  <c r="AV107" i="11"/>
  <c r="AO134" i="15" s="1"/>
  <c r="BD107" i="11"/>
  <c r="AV107" i="12"/>
  <c r="AO134" i="16" s="1"/>
  <c r="BD107" i="12"/>
  <c r="D122" i="17"/>
  <c r="AS122" i="17" s="1"/>
  <c r="BS95" i="13"/>
  <c r="BC107" i="13"/>
  <c r="BK107" i="13"/>
  <c r="BB107" i="1"/>
  <c r="P95" i="1"/>
  <c r="Z115" i="32"/>
  <c r="AD127" i="32" s="1"/>
  <c r="U125" i="17"/>
  <c r="U126" i="17"/>
  <c r="X125" i="17"/>
  <c r="X126" i="17"/>
  <c r="BJ109" i="11"/>
  <c r="N96" i="35"/>
  <c r="AM97" i="11"/>
  <c r="X124" i="4"/>
  <c r="AK136" i="4"/>
  <c r="BQ108" i="12"/>
  <c r="BJ109" i="13"/>
  <c r="T96" i="35"/>
  <c r="AM97" i="13"/>
  <c r="CF99" i="12"/>
  <c r="U125" i="16"/>
  <c r="U126" i="16"/>
  <c r="AR98" i="10"/>
  <c r="AR99" i="10"/>
  <c r="BJ109" i="10"/>
  <c r="K96" i="35"/>
  <c r="AM97" i="10"/>
  <c r="AT123" i="17"/>
  <c r="H95" i="22"/>
  <c r="X107" i="22" s="1"/>
  <c r="O123" i="17" a="1"/>
  <c r="O123" i="17" s="1"/>
  <c r="AD135" i="17"/>
  <c r="BT96" i="13"/>
  <c r="AF135" i="16"/>
  <c r="Z114" i="32"/>
  <c r="AD126" i="32" s="1"/>
  <c r="AT125" i="15"/>
  <c r="O125" i="15" a="1"/>
  <c r="O125" i="15" s="1"/>
  <c r="AN137" i="15" s="1"/>
  <c r="AL110" i="23" s="1"/>
  <c r="F97" i="22"/>
  <c r="V109" i="22" s="1"/>
  <c r="Q125" i="15"/>
  <c r="Q126" i="15"/>
  <c r="W125" i="15"/>
  <c r="W126" i="15"/>
  <c r="AR98" i="8"/>
  <c r="AR99" i="8"/>
  <c r="BJ109" i="8"/>
  <c r="H96" i="35"/>
  <c r="AM97" i="8"/>
  <c r="BC108" i="1"/>
  <c r="AI135" i="15"/>
  <c r="O95" i="35"/>
  <c r="BM108" i="11"/>
  <c r="AN96" i="13"/>
  <c r="U124" i="14"/>
  <c r="AH136" i="14"/>
  <c r="AT123" i="5"/>
  <c r="D95" i="22"/>
  <c r="O123" i="5" a="1"/>
  <c r="O123" i="5" s="1"/>
  <c r="AD135" i="5"/>
  <c r="AU125" i="14"/>
  <c r="Z125" i="14"/>
  <c r="T97" i="19" s="1"/>
  <c r="Z126" i="14"/>
  <c r="T98" i="19" s="1"/>
  <c r="AR98" i="6"/>
  <c r="AR99" i="6"/>
  <c r="X124" i="17"/>
  <c r="AK136" i="17"/>
  <c r="BM109" i="13"/>
  <c r="AP97" i="13"/>
  <c r="U96" i="35"/>
  <c r="BW96" i="8"/>
  <c r="T125" i="5"/>
  <c r="T126" i="5"/>
  <c r="I97" i="35"/>
  <c r="AE98" i="35" s="1"/>
  <c r="AP98" i="8"/>
  <c r="AP99" i="8"/>
  <c r="T124" i="16"/>
  <c r="AG136" i="16"/>
  <c r="Y124" i="16"/>
  <c r="AL136" i="16"/>
  <c r="BN108" i="8"/>
  <c r="AT98" i="13"/>
  <c r="AT99" i="13"/>
  <c r="AR97" i="6"/>
  <c r="BO109" i="6"/>
  <c r="CI101" i="18"/>
  <c r="N101" i="23" s="1"/>
  <c r="CI102" i="18"/>
  <c r="N102" i="23" s="1"/>
  <c r="AK98" i="1"/>
  <c r="AK99" i="1"/>
  <c r="T125" i="4"/>
  <c r="T126" i="4"/>
  <c r="U124" i="15"/>
  <c r="AH136" i="15"/>
  <c r="AO97" i="11"/>
  <c r="BL109" i="11"/>
  <c r="AD96" i="13"/>
  <c r="BQ108" i="6"/>
  <c r="AI98" i="1"/>
  <c r="AI99" i="1"/>
  <c r="AT124" i="5"/>
  <c r="D96" i="22"/>
  <c r="Q124" i="5"/>
  <c r="O124" i="5" a="1"/>
  <c r="O124" i="5" s="1"/>
  <c r="AD136" i="5"/>
  <c r="AJ136" i="5"/>
  <c r="W124" i="5"/>
  <c r="AX108" i="1"/>
  <c r="AB96" i="13"/>
  <c r="AG96" i="8"/>
  <c r="AE135" i="4"/>
  <c r="F95" i="35"/>
  <c r="BM108" i="6"/>
  <c r="AL135" i="14"/>
  <c r="CA96" i="6"/>
  <c r="AE96" i="8"/>
  <c r="AL96" i="8"/>
  <c r="AY107" i="11"/>
  <c r="T95" i="11"/>
  <c r="AQ96" i="11" s="1"/>
  <c r="W95" i="11"/>
  <c r="AT96" i="11" s="1"/>
  <c r="U95" i="11"/>
  <c r="AR96" i="11" s="1"/>
  <c r="AX107" i="13"/>
  <c r="BK107" i="6"/>
  <c r="H94" i="35"/>
  <c r="BJ107" i="8"/>
  <c r="BH107" i="11"/>
  <c r="BS95" i="8"/>
  <c r="D122" i="5"/>
  <c r="AS122" i="5" s="1"/>
  <c r="BB107" i="10"/>
  <c r="BA107" i="11"/>
  <c r="AZ107" i="13"/>
  <c r="I100" i="23"/>
  <c r="H100" i="23"/>
  <c r="T124" i="4"/>
  <c r="AG136" i="4"/>
  <c r="AB96" i="12"/>
  <c r="S99" i="26"/>
  <c r="V100" i="33" s="1"/>
  <c r="AV107" i="8"/>
  <c r="AO134" i="5" s="1"/>
  <c r="BC107" i="10"/>
  <c r="BK107" i="10"/>
  <c r="AZ107" i="1"/>
  <c r="BF107" i="6"/>
  <c r="BD107" i="10"/>
  <c r="BC107" i="11"/>
  <c r="BC107" i="12"/>
  <c r="BB107" i="13"/>
  <c r="BI107" i="1"/>
  <c r="AZ107" i="6"/>
  <c r="BH107" i="6"/>
  <c r="AY107" i="8"/>
  <c r="U95" i="8"/>
  <c r="AR96" i="8" s="1"/>
  <c r="T95" i="8"/>
  <c r="AQ96" i="8" s="1"/>
  <c r="W95" i="8"/>
  <c r="AT96" i="8" s="1"/>
  <c r="BG107" i="8"/>
  <c r="AX107" i="10"/>
  <c r="BF107" i="10"/>
  <c r="AW107" i="11"/>
  <c r="S95" i="11"/>
  <c r="AP96" i="11" s="1"/>
  <c r="R95" i="11"/>
  <c r="Z123" i="15"/>
  <c r="Y95" i="19" s="1"/>
  <c r="Q123" i="15"/>
  <c r="X123" i="15"/>
  <c r="V123" i="15"/>
  <c r="S123" i="15"/>
  <c r="BE107" i="11"/>
  <c r="AW107" i="12"/>
  <c r="S95" i="12"/>
  <c r="R95" i="12"/>
  <c r="AO96" i="12" s="1"/>
  <c r="Q123" i="16"/>
  <c r="BE107" i="12"/>
  <c r="AV107" i="13"/>
  <c r="AO134" i="17" s="1"/>
  <c r="BD107" i="13"/>
  <c r="A95" i="1"/>
  <c r="A95" i="6"/>
  <c r="I95" i="1"/>
  <c r="AF96" i="1" s="1"/>
  <c r="BK107" i="1"/>
  <c r="F99" i="37"/>
  <c r="T111" i="37" s="1"/>
  <c r="V125" i="17"/>
  <c r="V126" i="17"/>
  <c r="W125" i="17"/>
  <c r="W126" i="17"/>
  <c r="U124" i="4"/>
  <c r="AH136" i="4"/>
  <c r="AK96" i="12"/>
  <c r="AJ96" i="11"/>
  <c r="Y96" i="6"/>
  <c r="AB123" i="4" s="1"/>
  <c r="H95" i="19" s="1"/>
  <c r="AL96" i="10"/>
  <c r="Q99" i="22"/>
  <c r="AB114" i="32" s="1"/>
  <c r="AJ114" i="32"/>
  <c r="T100" i="26"/>
  <c r="W101" i="33" s="1"/>
  <c r="AG98" i="1"/>
  <c r="AG99" i="1"/>
  <c r="W125" i="16"/>
  <c r="W126" i="16"/>
  <c r="AI97" i="1"/>
  <c r="BF109" i="1"/>
  <c r="AK135" i="17"/>
  <c r="AL135" i="16"/>
  <c r="BL108" i="12"/>
  <c r="Y126" i="15"/>
  <c r="S125" i="15"/>
  <c r="S126" i="15"/>
  <c r="Y96" i="13"/>
  <c r="AB123" i="17" s="1"/>
  <c r="AG95" i="19" s="1"/>
  <c r="AT123" i="15"/>
  <c r="O123" i="15" a="1"/>
  <c r="O123" i="15" s="1"/>
  <c r="F95" i="22"/>
  <c r="AD135" i="15"/>
  <c r="BX96" i="8"/>
  <c r="BJ109" i="6"/>
  <c r="E96" i="35"/>
  <c r="AM97" i="6"/>
  <c r="Y124" i="14"/>
  <c r="AL136" i="14"/>
  <c r="AY108" i="1"/>
  <c r="U96" i="1"/>
  <c r="T96" i="1"/>
  <c r="W96" i="1"/>
  <c r="AB96" i="1"/>
  <c r="Z123" i="5"/>
  <c r="O95" i="19" s="1"/>
  <c r="AU123" i="5"/>
  <c r="AM135" i="5"/>
  <c r="CM101" i="18"/>
  <c r="R101" i="23" s="1"/>
  <c r="CM102" i="18"/>
  <c r="R102" i="23" s="1"/>
  <c r="AM99" i="13"/>
  <c r="T97" i="35"/>
  <c r="AP98" i="35" s="1"/>
  <c r="AM98" i="13"/>
  <c r="CF99" i="10"/>
  <c r="R125" i="14"/>
  <c r="R126" i="14"/>
  <c r="AQ98" i="6"/>
  <c r="AQ99" i="6"/>
  <c r="Y124" i="17"/>
  <c r="AL136" i="17"/>
  <c r="AO97" i="13"/>
  <c r="BL109" i="13"/>
  <c r="N95" i="35"/>
  <c r="AM96" i="11"/>
  <c r="BJ108" i="11"/>
  <c r="CQ100" i="18"/>
  <c r="W125" i="5"/>
  <c r="W126" i="5"/>
  <c r="AO98" i="8"/>
  <c r="AO99" i="8"/>
  <c r="BS97" i="6"/>
  <c r="D124" i="4"/>
  <c r="AS124" i="4" s="1"/>
  <c r="U124" i="16"/>
  <c r="AH136" i="16"/>
  <c r="CF97" i="12"/>
  <c r="AL96" i="1"/>
  <c r="AE96" i="13"/>
  <c r="BO108" i="8"/>
  <c r="AR98" i="13"/>
  <c r="AR99" i="13"/>
  <c r="AT97" i="6"/>
  <c r="BQ109" i="6"/>
  <c r="C100" i="37"/>
  <c r="Q112" i="37" s="1"/>
  <c r="CJ100" i="18"/>
  <c r="O100" i="23" s="1"/>
  <c r="Y125" i="4"/>
  <c r="Y126" i="4"/>
  <c r="T124" i="15"/>
  <c r="AG136" i="15"/>
  <c r="BM109" i="11"/>
  <c r="O96" i="35"/>
  <c r="AP97" i="11"/>
  <c r="AZ108" i="1"/>
  <c r="AC96" i="1"/>
  <c r="BZ96" i="12"/>
  <c r="BN108" i="6"/>
  <c r="AJ115" i="32"/>
  <c r="T101" i="26"/>
  <c r="W102" i="33" s="1"/>
  <c r="Q100" i="22"/>
  <c r="AB115" i="32" s="1"/>
  <c r="Q101" i="22"/>
  <c r="AB116" i="32" s="1"/>
  <c r="BW96" i="13"/>
  <c r="E100" i="37"/>
  <c r="S112" i="37" s="1"/>
  <c r="CN100" i="18"/>
  <c r="S100" i="23" s="1"/>
  <c r="AK97" i="1"/>
  <c r="BH109" i="1"/>
  <c r="AU124" i="5"/>
  <c r="Z124" i="5"/>
  <c r="O96" i="19" s="1"/>
  <c r="AM136" i="5"/>
  <c r="CF97" i="8"/>
  <c r="BN108" i="13"/>
  <c r="AQ96" i="13"/>
  <c r="AL96" i="12"/>
  <c r="CE96" i="11"/>
  <c r="CC96" i="10"/>
  <c r="CA96" i="8"/>
  <c r="AF135" i="4"/>
  <c r="AI135" i="14"/>
  <c r="AG96" i="6"/>
  <c r="BK107" i="8"/>
  <c r="BA107" i="6"/>
  <c r="BI107" i="6"/>
  <c r="AZ107" i="8"/>
  <c r="BH107" i="8"/>
  <c r="AY107" i="10"/>
  <c r="W95" i="10"/>
  <c r="AT96" i="10" s="1"/>
  <c r="U95" i="10"/>
  <c r="AR96" i="10" s="1"/>
  <c r="T95" i="10"/>
  <c r="AQ96" i="10" s="1"/>
  <c r="BG107" i="10"/>
  <c r="AX107" i="11"/>
  <c r="BF107" i="11"/>
  <c r="AX107" i="12"/>
  <c r="BF107" i="12"/>
  <c r="AW107" i="13"/>
  <c r="S95" i="13"/>
  <c r="AP96" i="13" s="1"/>
  <c r="R95" i="13"/>
  <c r="AO96" i="13" s="1"/>
  <c r="Q123" i="17"/>
  <c r="BE107" i="13"/>
  <c r="DE107" i="18"/>
  <c r="B95" i="1"/>
  <c r="Y96" i="1" s="1"/>
  <c r="AB123" i="36" s="1"/>
  <c r="BD107" i="1"/>
  <c r="AT125" i="17"/>
  <c r="H97" i="22"/>
  <c r="X109" i="22" s="1"/>
  <c r="O125" i="17" a="1"/>
  <c r="O125" i="17" s="1"/>
  <c r="AN137" i="17" s="1"/>
  <c r="AN110" i="23" s="1"/>
  <c r="Q125" i="17"/>
  <c r="Q126" i="17"/>
  <c r="AO98" i="13"/>
  <c r="AO99" i="13"/>
  <c r="AT124" i="4"/>
  <c r="C96" i="22"/>
  <c r="AD136" i="4"/>
  <c r="AM136" i="4"/>
  <c r="AU124" i="4"/>
  <c r="Z124" i="4"/>
  <c r="J96" i="19" s="1"/>
  <c r="BE108" i="1"/>
  <c r="BD108" i="1"/>
  <c r="AG96" i="1"/>
  <c r="Y96" i="11"/>
  <c r="AB123" i="15" s="1"/>
  <c r="W95" i="19" s="1"/>
  <c r="U102" i="33"/>
  <c r="U101" i="26"/>
  <c r="X125" i="16"/>
  <c r="X126" i="16"/>
  <c r="S125" i="16"/>
  <c r="S126" i="16"/>
  <c r="AG135" i="17"/>
  <c r="BL108" i="13"/>
  <c r="Y96" i="10"/>
  <c r="AB123" i="14" s="1"/>
  <c r="R95" i="19" s="1"/>
  <c r="AU123" i="16"/>
  <c r="Z123" i="16"/>
  <c r="AD95" i="19" s="1"/>
  <c r="AM135" i="16"/>
  <c r="R95" i="35"/>
  <c r="AP96" i="12"/>
  <c r="BM108" i="12"/>
  <c r="B101" i="37"/>
  <c r="P113" i="37" s="1"/>
  <c r="CH101" i="18"/>
  <c r="CH102" i="18"/>
  <c r="Z113" i="32"/>
  <c r="AD125" i="32" s="1"/>
  <c r="T125" i="15"/>
  <c r="T126" i="15"/>
  <c r="AO98" i="11"/>
  <c r="AO99" i="11"/>
  <c r="AH97" i="1"/>
  <c r="BE109" i="1"/>
  <c r="BS96" i="6"/>
  <c r="D123" i="4"/>
  <c r="AS123" i="4" s="1"/>
  <c r="AF135" i="15"/>
  <c r="AD96" i="8"/>
  <c r="AA98" i="1"/>
  <c r="AA99" i="1"/>
  <c r="E96" i="22"/>
  <c r="O124" i="14" a="1"/>
  <c r="O124" i="14" s="1"/>
  <c r="AT124" i="14"/>
  <c r="Q124" i="14"/>
  <c r="AD136" i="14"/>
  <c r="X124" i="14"/>
  <c r="AK136" i="14"/>
  <c r="AG135" i="5"/>
  <c r="W123" i="5"/>
  <c r="AJ135" i="5"/>
  <c r="CM100" i="18"/>
  <c r="R100" i="23" s="1"/>
  <c r="S125" i="14"/>
  <c r="S126" i="14"/>
  <c r="U125" i="14"/>
  <c r="U126" i="14"/>
  <c r="AT124" i="17"/>
  <c r="O124" i="17" a="1"/>
  <c r="O124" i="17" s="1"/>
  <c r="H96" i="22"/>
  <c r="Q124" i="17"/>
  <c r="AD136" i="17"/>
  <c r="U125" i="5"/>
  <c r="U126" i="5"/>
  <c r="CF98" i="8"/>
  <c r="A96" i="35"/>
  <c r="D124" i="36"/>
  <c r="A97" i="23"/>
  <c r="B96" i="20"/>
  <c r="AL96" i="20" s="1"/>
  <c r="AX96" i="20" s="1"/>
  <c r="C111" i="32"/>
  <c r="AC111" i="32" s="1"/>
  <c r="B96" i="19"/>
  <c r="AL96" i="19" s="1"/>
  <c r="AY96" i="19" s="1"/>
  <c r="A97" i="26"/>
  <c r="B96" i="22"/>
  <c r="B97" i="18"/>
  <c r="AT124" i="16"/>
  <c r="O124" i="16" a="1"/>
  <c r="O124" i="16" s="1"/>
  <c r="G96" i="22"/>
  <c r="Q124" i="16"/>
  <c r="AD136" i="16"/>
  <c r="AO97" i="12"/>
  <c r="BL109" i="12"/>
  <c r="BX96" i="10"/>
  <c r="BQ108" i="8"/>
  <c r="AQ97" i="6"/>
  <c r="BN109" i="6"/>
  <c r="AC98" i="1"/>
  <c r="AC99" i="1"/>
  <c r="AM99" i="11"/>
  <c r="N97" i="35"/>
  <c r="AJ98" i="35" s="1"/>
  <c r="AM98" i="11"/>
  <c r="CF99" i="6"/>
  <c r="C97" i="22"/>
  <c r="S109" i="22" s="1"/>
  <c r="AN137" i="4"/>
  <c r="AI110" i="23" s="1"/>
  <c r="AT125" i="4"/>
  <c r="S124" i="15"/>
  <c r="AF136" i="15"/>
  <c r="AQ97" i="8"/>
  <c r="BN109" i="8"/>
  <c r="H95" i="35"/>
  <c r="AM96" i="8"/>
  <c r="BJ108" i="8"/>
  <c r="AK96" i="10"/>
  <c r="AI96" i="8"/>
  <c r="AJ96" i="6"/>
  <c r="BO108" i="6"/>
  <c r="AC96" i="13"/>
  <c r="C99" i="37"/>
  <c r="Q111" i="37" s="1"/>
  <c r="R98" i="1"/>
  <c r="BL110" i="1" s="1"/>
  <c r="S98" i="1"/>
  <c r="BM110" i="1" s="1"/>
  <c r="Z98" i="1"/>
  <c r="Z99" i="1"/>
  <c r="AT99" i="12"/>
  <c r="AT98" i="12"/>
  <c r="U124" i="5"/>
  <c r="AH136" i="5"/>
  <c r="BM109" i="8"/>
  <c r="I96" i="35"/>
  <c r="AP97" i="8"/>
  <c r="BQ108" i="13"/>
  <c r="AK135" i="4"/>
  <c r="AL135" i="4"/>
  <c r="AH135" i="14"/>
  <c r="AT123" i="14"/>
  <c r="E95" i="22"/>
  <c r="O123" i="14" a="1"/>
  <c r="O123" i="14" s="1"/>
  <c r="AD135" i="14"/>
  <c r="BZ96" i="8"/>
  <c r="AJ96" i="8"/>
  <c r="U100" i="26"/>
  <c r="U101" i="33"/>
  <c r="AA96" i="6"/>
  <c r="E94" i="35"/>
  <c r="BJ107" i="6"/>
  <c r="V115" i="32" a="1"/>
  <c r="V115" i="32" s="1"/>
  <c r="Y125" i="17"/>
  <c r="Y126" i="17"/>
  <c r="S124" i="4"/>
  <c r="AF136" i="4"/>
  <c r="R124" i="4"/>
  <c r="AE136" i="4"/>
  <c r="BU96" i="13"/>
  <c r="BU96" i="11"/>
  <c r="AH96" i="8"/>
  <c r="BS98" i="6"/>
  <c r="D125" i="4"/>
  <c r="AS125" i="4" s="1"/>
  <c r="T125" i="16"/>
  <c r="T126" i="16"/>
  <c r="AT125" i="16"/>
  <c r="O125" i="16" a="1"/>
  <c r="O125" i="16" s="1"/>
  <c r="AN137" i="16" s="1"/>
  <c r="AM110" i="23" s="1"/>
  <c r="Q125" i="16"/>
  <c r="G97" i="22"/>
  <c r="W109" i="22" s="1"/>
  <c r="Q126" i="16"/>
  <c r="AA97" i="1"/>
  <c r="AX109" i="1"/>
  <c r="AQ97" i="13"/>
  <c r="BN109" i="13"/>
  <c r="AV108" i="1"/>
  <c r="AU123" i="17"/>
  <c r="AM135" i="17"/>
  <c r="U95" i="35"/>
  <c r="BM108" i="13"/>
  <c r="AH135" i="16"/>
  <c r="CP101" i="18"/>
  <c r="U101" i="23" s="1"/>
  <c r="CP102" i="18"/>
  <c r="U102" i="23" s="1"/>
  <c r="V114" i="32" a="1"/>
  <c r="V114" i="32" s="1"/>
  <c r="AF98" i="1"/>
  <c r="AF99" i="1"/>
  <c r="R125" i="15"/>
  <c r="R126" i="15"/>
  <c r="O97" i="35"/>
  <c r="AK98" i="35" s="1"/>
  <c r="AP98" i="11"/>
  <c r="AP99" i="11"/>
  <c r="AQ97" i="12"/>
  <c r="BN109" i="12"/>
  <c r="A95" i="35"/>
  <c r="D123" i="36"/>
  <c r="A96" i="23"/>
  <c r="B95" i="22"/>
  <c r="B96" i="18"/>
  <c r="B95" i="19"/>
  <c r="AL95" i="19" s="1"/>
  <c r="AY95" i="19" s="1"/>
  <c r="C110" i="32"/>
  <c r="AC110" i="32" s="1"/>
  <c r="A96" i="26"/>
  <c r="B95" i="20"/>
  <c r="AL95" i="20" s="1"/>
  <c r="AX95" i="20" s="1"/>
  <c r="BU96" i="12"/>
  <c r="AJ135" i="15"/>
  <c r="AU123" i="15"/>
  <c r="AM135" i="15"/>
  <c r="BZ96" i="10"/>
  <c r="CA96" i="11"/>
  <c r="AD96" i="6"/>
  <c r="T124" i="14"/>
  <c r="AG136" i="14"/>
  <c r="S124" i="14"/>
  <c r="AF136" i="14"/>
  <c r="Q95" i="35"/>
  <c r="AM95" i="35" s="1"/>
  <c r="AM96" i="12"/>
  <c r="BJ108" i="12"/>
  <c r="AK135" i="5"/>
  <c r="AL135" i="5"/>
  <c r="Y125" i="14"/>
  <c r="Y126" i="14"/>
  <c r="X125" i="14"/>
  <c r="X126" i="14"/>
  <c r="V124" i="17"/>
  <c r="AI136" i="17"/>
  <c r="BB108" i="1"/>
  <c r="AE96" i="1"/>
  <c r="AD97" i="1"/>
  <c r="BA109" i="1"/>
  <c r="B99" i="37"/>
  <c r="P111" i="37" s="1"/>
  <c r="DD111" i="18"/>
  <c r="C110" i="20" s="1"/>
  <c r="R125" i="5"/>
  <c r="R126" i="5"/>
  <c r="X124" i="16"/>
  <c r="AK136" i="16"/>
  <c r="BM109" i="12"/>
  <c r="R96" i="35"/>
  <c r="AP97" i="12"/>
  <c r="BA108" i="1"/>
  <c r="AD96" i="1"/>
  <c r="CK100" i="18"/>
  <c r="P100" i="23" s="1"/>
  <c r="S125" i="4"/>
  <c r="S126" i="4"/>
  <c r="AU125" i="4"/>
  <c r="Z125" i="4"/>
  <c r="J97" i="19" s="1"/>
  <c r="Z126" i="4"/>
  <c r="J98" i="19" s="1"/>
  <c r="AT124" i="15"/>
  <c r="Q124" i="15"/>
  <c r="F96" i="22"/>
  <c r="O124" i="15" a="1"/>
  <c r="O124" i="15" s="1"/>
  <c r="AD136" i="15"/>
  <c r="AR97" i="8"/>
  <c r="BO109" i="8"/>
  <c r="CE96" i="10"/>
  <c r="CC96" i="8"/>
  <c r="CD96" i="6"/>
  <c r="AJ98" i="1"/>
  <c r="AJ99" i="1"/>
  <c r="CN101" i="18"/>
  <c r="S101" i="23" s="1"/>
  <c r="E101" i="37"/>
  <c r="S113" i="37" s="1"/>
  <c r="CN102" i="18"/>
  <c r="S102" i="23" s="1"/>
  <c r="AC97" i="1"/>
  <c r="AZ109" i="1"/>
  <c r="Y124" i="5"/>
  <c r="AL136" i="5"/>
  <c r="AO97" i="8"/>
  <c r="BL109" i="8"/>
  <c r="BO108" i="13"/>
  <c r="AR96" i="13"/>
  <c r="C95" i="22"/>
  <c r="AT123" i="4"/>
  <c r="AD135" i="4"/>
  <c r="AJ135" i="4"/>
  <c r="AB96" i="11"/>
  <c r="AF135" i="14"/>
  <c r="AU123" i="14"/>
  <c r="AM135" i="14"/>
  <c r="AF96" i="8"/>
  <c r="CA96" i="10"/>
  <c r="AF96" i="6"/>
  <c r="CD96" i="8"/>
  <c r="T98" i="1"/>
  <c r="BN110" i="1" s="1"/>
  <c r="U98" i="1"/>
  <c r="BO110" i="1" s="1"/>
  <c r="W98" i="1"/>
  <c r="BQ110" i="1" s="1"/>
  <c r="AB98" i="1"/>
  <c r="AB99" i="1"/>
  <c r="BV96" i="10"/>
  <c r="BU96" i="6"/>
  <c r="BB107" i="6"/>
  <c r="AZ107" i="10"/>
  <c r="BG107" i="11"/>
  <c r="BA107" i="10"/>
  <c r="BG107" i="13"/>
  <c r="D99" i="37"/>
  <c r="R111" i="37" s="1"/>
  <c r="R125" i="17"/>
  <c r="R126" i="17"/>
  <c r="AR98" i="11"/>
  <c r="AR99" i="11"/>
  <c r="V124" i="4"/>
  <c r="AI136" i="4"/>
  <c r="AW108" i="1"/>
  <c r="H123" i="36" a="1"/>
  <c r="H123" i="36" s="1"/>
  <c r="F123" i="36" a="1"/>
  <c r="F123" i="36" s="1"/>
  <c r="G123" i="36" a="1"/>
  <c r="G123" i="36" s="1"/>
  <c r="I123" i="36" a="1"/>
  <c r="I123" i="36" s="1"/>
  <c r="N123" i="36" a="1"/>
  <c r="N123" i="36" s="1"/>
  <c r="M123" i="36" a="1"/>
  <c r="M123" i="36" s="1"/>
  <c r="E123" i="36" a="1"/>
  <c r="E123" i="36" s="1"/>
  <c r="K123" i="36" a="1"/>
  <c r="K123" i="36" s="1"/>
  <c r="J123" i="36" a="1"/>
  <c r="J123" i="36" s="1"/>
  <c r="L123" i="36" a="1"/>
  <c r="L123" i="36" s="1"/>
  <c r="S96" i="1"/>
  <c r="R96" i="1"/>
  <c r="AA96" i="13"/>
  <c r="BV96" i="12"/>
  <c r="CB96" i="8"/>
  <c r="AV101" i="19"/>
  <c r="AU101" i="19"/>
  <c r="B97" i="20"/>
  <c r="AL97" i="20" s="1"/>
  <c r="AX97" i="20" s="1"/>
  <c r="B97" i="19"/>
  <c r="AL97" i="19" s="1"/>
  <c r="AY97" i="19" s="1"/>
  <c r="A97" i="35"/>
  <c r="A98" i="26"/>
  <c r="B98" i="18"/>
  <c r="B97" i="22"/>
  <c r="A98" i="23"/>
  <c r="C112" i="32"/>
  <c r="AC112" i="32" s="1"/>
  <c r="V125" i="16"/>
  <c r="V126" i="16"/>
  <c r="CF98" i="12"/>
  <c r="AR97" i="13"/>
  <c r="BO109" i="13"/>
  <c r="AH135" i="17"/>
  <c r="AJ135" i="16"/>
  <c r="AU125" i="15"/>
  <c r="Z125" i="15"/>
  <c r="Y97" i="19" s="1"/>
  <c r="Z126" i="15"/>
  <c r="Y98" i="19" s="1"/>
  <c r="N124" i="36" a="1"/>
  <c r="N124" i="36" s="1"/>
  <c r="H124" i="36" a="1"/>
  <c r="H124" i="36" s="1"/>
  <c r="G124" i="36" a="1"/>
  <c r="G124" i="36" s="1"/>
  <c r="L124" i="36" a="1"/>
  <c r="L124" i="36" s="1"/>
  <c r="E124" i="36" a="1"/>
  <c r="E124" i="36" s="1"/>
  <c r="J124" i="36" a="1"/>
  <c r="J124" i="36" s="1"/>
  <c r="F124" i="36" a="1"/>
  <c r="F124" i="36" s="1"/>
  <c r="M124" i="36" a="1"/>
  <c r="M124" i="36" s="1"/>
  <c r="I124" i="36" a="1"/>
  <c r="I124" i="36" s="1"/>
  <c r="K124" i="36" a="1"/>
  <c r="K124" i="36" s="1"/>
  <c r="S97" i="1"/>
  <c r="R97" i="1"/>
  <c r="Z97" i="1"/>
  <c r="AW109" i="1"/>
  <c r="AN96" i="11"/>
  <c r="AA96" i="12"/>
  <c r="R123" i="15"/>
  <c r="AE135" i="15"/>
  <c r="AH135" i="15"/>
  <c r="AF96" i="10"/>
  <c r="E95" i="35"/>
  <c r="AM96" i="6"/>
  <c r="BJ108" i="6"/>
  <c r="AG96" i="11"/>
  <c r="BX96" i="6"/>
  <c r="AM99" i="10"/>
  <c r="K97" i="35"/>
  <c r="AG98" i="35" s="1"/>
  <c r="AM98" i="10"/>
  <c r="V124" i="14"/>
  <c r="AI136" i="14"/>
  <c r="AO97" i="10"/>
  <c r="BL109" i="10"/>
  <c r="AI135" i="5"/>
  <c r="BT96" i="8"/>
  <c r="D100" i="37"/>
  <c r="R112" i="37" s="1"/>
  <c r="CL100" i="18"/>
  <c r="Q100" i="23" s="1"/>
  <c r="AJ113" i="32"/>
  <c r="T99" i="26"/>
  <c r="W100" i="33" s="1"/>
  <c r="W125" i="14"/>
  <c r="W126" i="14"/>
  <c r="L97" i="35"/>
  <c r="AH98" i="35" s="1"/>
  <c r="AP98" i="10"/>
  <c r="AP99" i="10"/>
  <c r="AG97" i="1"/>
  <c r="BD109" i="1"/>
  <c r="AU124" i="17"/>
  <c r="Z124" i="17"/>
  <c r="AI96" i="19" s="1"/>
  <c r="AM136" i="17"/>
  <c r="CB96" i="12"/>
  <c r="BZ96" i="11"/>
  <c r="I102" i="23"/>
  <c r="H102" i="23"/>
  <c r="AD98" i="1"/>
  <c r="AD99" i="1"/>
  <c r="AM99" i="12"/>
  <c r="Q97" i="35"/>
  <c r="AM98" i="35" s="1"/>
  <c r="AM98" i="12"/>
  <c r="CF99" i="8"/>
  <c r="S125" i="5"/>
  <c r="S126" i="5"/>
  <c r="AU124" i="16"/>
  <c r="Z124" i="16"/>
  <c r="AD96" i="19" s="1"/>
  <c r="AM136" i="16"/>
  <c r="AQ97" i="10"/>
  <c r="BN109" i="10"/>
  <c r="AN96" i="8"/>
  <c r="W125" i="4"/>
  <c r="W126" i="4"/>
  <c r="U125" i="4"/>
  <c r="U126" i="4"/>
  <c r="X96" i="35"/>
  <c r="W124" i="15"/>
  <c r="AJ136" i="15"/>
  <c r="AT97" i="8"/>
  <c r="BQ109" i="8"/>
  <c r="AL96" i="13"/>
  <c r="F101" i="37"/>
  <c r="T113" i="37" s="1"/>
  <c r="CQ101" i="18"/>
  <c r="CQ102" i="18"/>
  <c r="C101" i="37"/>
  <c r="Q113" i="37" s="1"/>
  <c r="CJ101" i="18"/>
  <c r="O101" i="23" s="1"/>
  <c r="CJ102" i="18"/>
  <c r="O102" i="23" s="1"/>
  <c r="AU99" i="19"/>
  <c r="AV99" i="19"/>
  <c r="BJ109" i="12"/>
  <c r="Q96" i="35"/>
  <c r="AM97" i="12"/>
  <c r="V124" i="5"/>
  <c r="AI136" i="5"/>
  <c r="CD96" i="13"/>
  <c r="AA96" i="10"/>
  <c r="Y96" i="8"/>
  <c r="AB123" i="5" s="1"/>
  <c r="M95" i="19" s="1"/>
  <c r="AI135" i="4"/>
  <c r="BV96" i="11"/>
  <c r="X123" i="14"/>
  <c r="AK135" i="14"/>
  <c r="BT96" i="10"/>
  <c r="AG96" i="10"/>
  <c r="BZ96" i="6"/>
  <c r="CA96" i="12"/>
  <c r="AB96" i="10"/>
  <c r="BF107" i="13"/>
  <c r="AZ107" i="11"/>
  <c r="BH107" i="12"/>
  <c r="D95" i="1"/>
  <c r="AA96" i="1" s="1"/>
  <c r="BA107" i="12"/>
  <c r="M95" i="1"/>
  <c r="AJ96" i="1" s="1"/>
  <c r="R125" i="16"/>
  <c r="R126" i="16"/>
  <c r="AO98" i="12"/>
  <c r="AO99" i="12"/>
  <c r="AT97" i="13"/>
  <c r="BQ109" i="13"/>
  <c r="AF135" i="17"/>
  <c r="AT123" i="16"/>
  <c r="O123" i="16" a="1"/>
  <c r="O123" i="16" s="1"/>
  <c r="G95" i="22"/>
  <c r="AD135" i="16"/>
  <c r="AE135" i="16"/>
  <c r="AE96" i="10"/>
  <c r="V113" i="32" a="1"/>
  <c r="V113" i="32" s="1"/>
  <c r="U125" i="15"/>
  <c r="U126" i="15"/>
  <c r="CF98" i="11"/>
  <c r="AR97" i="12"/>
  <c r="BO109" i="12"/>
  <c r="Y123" i="15"/>
  <c r="AL135" i="15"/>
  <c r="AU124" i="14"/>
  <c r="Z124" i="14"/>
  <c r="T96" i="19" s="1"/>
  <c r="AM136" i="14"/>
  <c r="BM109" i="10"/>
  <c r="L96" i="35"/>
  <c r="AP97" i="10"/>
  <c r="AE135" i="5"/>
  <c r="Z96" i="8"/>
  <c r="B97" i="35"/>
  <c r="X98" i="35" s="1"/>
  <c r="AM98" i="1"/>
  <c r="AM99" i="1"/>
  <c r="AT125" i="14"/>
  <c r="Q125" i="14"/>
  <c r="O125" i="14" a="1"/>
  <c r="O125" i="14" s="1"/>
  <c r="AN137" i="14" s="1"/>
  <c r="AK110" i="23" s="1"/>
  <c r="E97" i="22"/>
  <c r="U109" i="22" s="1"/>
  <c r="Q126" i="14"/>
  <c r="AO98" i="10"/>
  <c r="AO99" i="10"/>
  <c r="R124" i="17"/>
  <c r="AE136" i="17"/>
  <c r="U124" i="17"/>
  <c r="AH136" i="17"/>
  <c r="AQ97" i="11"/>
  <c r="BN109" i="11"/>
  <c r="AH96" i="12"/>
  <c r="AF96" i="11"/>
  <c r="BY96" i="12"/>
  <c r="AT125" i="5"/>
  <c r="O125" i="5" a="1"/>
  <c r="O125" i="5" s="1"/>
  <c r="AN137" i="5" s="1"/>
  <c r="AJ110" i="23" s="1"/>
  <c r="D97" i="22"/>
  <c r="T109" i="22" s="1"/>
  <c r="Q125" i="5"/>
  <c r="Q126" i="5"/>
  <c r="AU125" i="5"/>
  <c r="Z125" i="5"/>
  <c r="O97" i="19" s="1"/>
  <c r="Z126" i="5"/>
  <c r="O98" i="19" s="1"/>
  <c r="S124" i="16"/>
  <c r="AF136" i="16"/>
  <c r="AR97" i="10"/>
  <c r="BO109" i="10"/>
  <c r="T95" i="35"/>
  <c r="AM96" i="13"/>
  <c r="BJ108" i="13"/>
  <c r="BW96" i="6"/>
  <c r="AI96" i="6"/>
  <c r="AV100" i="19"/>
  <c r="AU100" i="19"/>
  <c r="X125" i="4"/>
  <c r="X126" i="4"/>
  <c r="F97" i="35"/>
  <c r="AB98" i="35" s="1"/>
  <c r="AP98" i="6"/>
  <c r="AP99" i="6"/>
  <c r="AU124" i="15"/>
  <c r="Z124" i="15"/>
  <c r="Y96" i="19" s="1"/>
  <c r="AM136" i="15"/>
  <c r="R124" i="15"/>
  <c r="AE136" i="15"/>
  <c r="AN96" i="12"/>
  <c r="AJ96" i="10"/>
  <c r="CH100" i="18"/>
  <c r="B100" i="37"/>
  <c r="P112" i="37" s="1"/>
  <c r="S101" i="26"/>
  <c r="V102" i="33" s="1"/>
  <c r="AQ98" i="12"/>
  <c r="AQ99" i="12"/>
  <c r="AM99" i="8"/>
  <c r="H97" i="35"/>
  <c r="AD98" i="35" s="1"/>
  <c r="AM98" i="8"/>
  <c r="T124" i="5"/>
  <c r="AG136" i="5"/>
  <c r="AD96" i="12"/>
  <c r="AC96" i="11"/>
  <c r="BU96" i="10"/>
  <c r="AG135" i="4"/>
  <c r="Z96" i="6"/>
  <c r="BQ108" i="11"/>
  <c r="AG135" i="14"/>
  <c r="Z96" i="10"/>
  <c r="AG96" i="12"/>
  <c r="BO108" i="10"/>
  <c r="BI107" i="11"/>
  <c r="BH107" i="13"/>
  <c r="E99" i="37"/>
  <c r="S111" i="37" s="1"/>
  <c r="U97" i="35"/>
  <c r="AQ98" i="35" s="1"/>
  <c r="AP98" i="13"/>
  <c r="AP99" i="13"/>
  <c r="AJ97" i="1"/>
  <c r="BG109" i="1"/>
  <c r="BE107" i="6"/>
  <c r="AH98" i="1"/>
  <c r="AH99" i="1"/>
  <c r="T125" i="17"/>
  <c r="T126" i="17"/>
  <c r="AQ98" i="11"/>
  <c r="AQ99" i="11"/>
  <c r="W124" i="4"/>
  <c r="AJ136" i="4"/>
  <c r="AO97" i="6"/>
  <c r="BL109" i="6"/>
  <c r="K95" i="35"/>
  <c r="AM96" i="10"/>
  <c r="BJ108" i="10"/>
  <c r="AC96" i="12"/>
  <c r="CB96" i="10"/>
  <c r="CB96" i="13"/>
  <c r="BN108" i="12"/>
  <c r="AQ96" i="12"/>
  <c r="CO100" i="18"/>
  <c r="T100" i="23" s="1"/>
  <c r="Y125" i="16"/>
  <c r="Y126" i="16"/>
  <c r="AQ98" i="10"/>
  <c r="AQ99" i="10"/>
  <c r="AE135" i="17"/>
  <c r="AJ135" i="17"/>
  <c r="CD96" i="12"/>
  <c r="AK135" i="16"/>
  <c r="AI135" i="16"/>
  <c r="BY96" i="10"/>
  <c r="CK101" i="18"/>
  <c r="P101" i="23" s="1"/>
  <c r="CK102" i="18"/>
  <c r="P102" i="23" s="1"/>
  <c r="X125" i="15"/>
  <c r="X126" i="15"/>
  <c r="AT98" i="8"/>
  <c r="AT99" i="8"/>
  <c r="AT97" i="12"/>
  <c r="BQ109" i="12"/>
  <c r="AN96" i="1"/>
  <c r="AG96" i="13"/>
  <c r="AK135" i="15"/>
  <c r="BT96" i="11"/>
  <c r="W124" i="14"/>
  <c r="AJ136" i="14"/>
  <c r="CF97" i="10"/>
  <c r="AD96" i="11"/>
  <c r="AH135" i="5"/>
  <c r="BL108" i="8"/>
  <c r="T125" i="14"/>
  <c r="T126" i="14"/>
  <c r="Y97" i="1"/>
  <c r="AB124" i="36" s="1"/>
  <c r="AV109" i="1"/>
  <c r="W124" i="17"/>
  <c r="AJ136" i="17"/>
  <c r="T124" i="17"/>
  <c r="AG136" i="17"/>
  <c r="AR97" i="11"/>
  <c r="BO109" i="11"/>
  <c r="BZ96" i="13"/>
  <c r="AE96" i="12"/>
  <c r="V125" i="5"/>
  <c r="V126" i="5"/>
  <c r="X125" i="5"/>
  <c r="X126" i="5"/>
  <c r="R124" i="16"/>
  <c r="AE136" i="16"/>
  <c r="AT97" i="10"/>
  <c r="BQ109" i="10"/>
  <c r="BV96" i="8"/>
  <c r="AC96" i="6"/>
  <c r="CC96" i="6"/>
  <c r="R125" i="4"/>
  <c r="R126" i="4"/>
  <c r="CF98" i="6"/>
  <c r="AE97" i="1"/>
  <c r="BB109" i="1"/>
  <c r="V124" i="15"/>
  <c r="AI136" i="15"/>
  <c r="X124" i="15"/>
  <c r="AK136" i="15"/>
  <c r="BY96" i="11"/>
  <c r="AC96" i="10"/>
  <c r="AA96" i="8"/>
  <c r="BV96" i="6"/>
  <c r="CO101" i="18"/>
  <c r="T101" i="23" s="1"/>
  <c r="Y101" i="35"/>
  <c r="Y100" i="35"/>
  <c r="BG108" i="1"/>
  <c r="CD96" i="10"/>
  <c r="CL101" i="18"/>
  <c r="Q101" i="23" s="1"/>
  <c r="D101" i="37"/>
  <c r="R113" i="37" s="1"/>
  <c r="CL102" i="18"/>
  <c r="Q102" i="23" s="1"/>
  <c r="AR98" i="12"/>
  <c r="AR99" i="12"/>
  <c r="S124" i="5"/>
  <c r="AF136" i="5"/>
  <c r="BF108" i="1"/>
  <c r="AI96" i="1"/>
  <c r="AN96" i="10"/>
  <c r="AH135" i="4"/>
  <c r="BT96" i="6"/>
  <c r="BN108" i="11"/>
  <c r="AJ135" i="14"/>
  <c r="BL108" i="10"/>
  <c r="CE96" i="6"/>
  <c r="BQ108" i="10"/>
  <c r="F95" i="21" a="1"/>
  <c r="BS95" i="21" a="1"/>
  <c r="BR95" i="21" a="1"/>
  <c r="AL95" i="21" a="1"/>
  <c r="H95" i="21" a="1"/>
  <c r="Q95" i="21" a="1"/>
  <c r="AN95" i="21" a="1"/>
  <c r="M95" i="21" a="1"/>
  <c r="BD95" i="21" a="1"/>
  <c r="AZ95" i="21" a="1"/>
  <c r="T95" i="21" a="1"/>
  <c r="U95" i="21" a="1"/>
  <c r="AG95" i="21" a="1"/>
  <c r="D95" i="21" a="1"/>
  <c r="E95" i="21" a="1"/>
  <c r="BI95" i="21" a="1"/>
  <c r="AE95" i="21" a="1"/>
  <c r="J95" i="21" a="1"/>
  <c r="AV95" i="21" a="1"/>
  <c r="AU95" i="21" a="1"/>
  <c r="BN95" i="21" a="1"/>
  <c r="AF95" i="21" a="1"/>
  <c r="C95" i="21" a="1"/>
  <c r="BA95" i="21" a="1"/>
  <c r="V95" i="21" a="1"/>
  <c r="BO95" i="21" a="1"/>
  <c r="AI95" i="21" a="1"/>
  <c r="BJ95" i="21" a="1"/>
  <c r="J109" i="32" a="1"/>
  <c r="AC95" i="21" a="1"/>
  <c r="N95" i="21" a="1"/>
  <c r="AB95" i="21" a="1"/>
  <c r="S95" i="21" a="1"/>
  <c r="AA95" i="21" a="1"/>
  <c r="BH95" i="21" a="1"/>
  <c r="BP95" i="21" a="1"/>
  <c r="AO95" i="21" a="1"/>
  <c r="G95" i="21" a="1"/>
  <c r="BB95" i="21" a="1"/>
  <c r="Y95" i="21" a="1"/>
  <c r="BG95" i="21" a="1"/>
  <c r="BK95" i="21" a="1"/>
  <c r="Z95" i="21" a="1"/>
  <c r="BE95" i="21" a="1"/>
  <c r="AW95" i="21" a="1"/>
  <c r="AS95" i="21" a="1"/>
  <c r="O95" i="21" a="1"/>
  <c r="R95" i="21" a="1"/>
  <c r="AQ95" i="21" a="1"/>
  <c r="AT95" i="21" a="1"/>
  <c r="K95" i="21" a="1"/>
  <c r="BC95" i="21" a="1"/>
  <c r="L95" i="21" a="1"/>
  <c r="AJ95" i="21" a="1"/>
  <c r="AP95" i="21" a="1"/>
  <c r="X95" i="21" a="1"/>
  <c r="BQ95" i="21" a="1"/>
  <c r="AH95" i="21" a="1"/>
  <c r="AX95" i="21" a="1"/>
  <c r="AM95" i="21" a="1"/>
  <c r="BL95" i="21" a="1"/>
  <c r="F110" i="20" l="1"/>
  <c r="AM110" i="20" s="1"/>
  <c r="AH125" i="32" s="1"/>
  <c r="G112" i="33" s="1"/>
  <c r="AY110" i="20"/>
  <c r="BE109" i="20"/>
  <c r="U109" i="20"/>
  <c r="AP109" i="20" s="1"/>
  <c r="BE111" i="23"/>
  <c r="BD111" i="23"/>
  <c r="AP110" i="23"/>
  <c r="P109" i="20"/>
  <c r="AO109" i="20" s="1"/>
  <c r="BA109" i="20"/>
  <c r="AE109" i="20"/>
  <c r="AR109" i="20" s="1"/>
  <c r="BD109" i="20"/>
  <c r="AO110" i="23"/>
  <c r="BC109" i="20"/>
  <c r="K109" i="20"/>
  <c r="AN109" i="20" s="1"/>
  <c r="AZ109" i="20"/>
  <c r="AG95" i="35"/>
  <c r="J100" i="23"/>
  <c r="AP95" i="35"/>
  <c r="AJ95" i="35"/>
  <c r="CX108" i="18"/>
  <c r="AX108" i="23" s="1"/>
  <c r="CW108" i="18"/>
  <c r="AW108" i="23" s="1"/>
  <c r="CZ108" i="18"/>
  <c r="AZ108" i="23" s="1"/>
  <c r="CV109" i="18"/>
  <c r="CU108" i="18"/>
  <c r="AU108" i="23" s="1"/>
  <c r="V97" i="26"/>
  <c r="X98" i="33" s="1"/>
  <c r="V96" i="26"/>
  <c r="X97" i="33" s="1"/>
  <c r="BL95" i="21"/>
  <c r="G95" i="21"/>
  <c r="BR95" i="21"/>
  <c r="AO95" i="21"/>
  <c r="BB95" i="21"/>
  <c r="AT95" i="21"/>
  <c r="C95" i="21"/>
  <c r="AJ95" i="21"/>
  <c r="AB95" i="21"/>
  <c r="BD95" i="21"/>
  <c r="BC95" i="21"/>
  <c r="Z95" i="21"/>
  <c r="AN95" i="21"/>
  <c r="BA95" i="21"/>
  <c r="BG95" i="21"/>
  <c r="AE95" i="21"/>
  <c r="AW95" i="21"/>
  <c r="AV95" i="21"/>
  <c r="AU95" i="21"/>
  <c r="AG95" i="21"/>
  <c r="BH95" i="21"/>
  <c r="X95" i="21"/>
  <c r="BN95" i="21"/>
  <c r="H95" i="21"/>
  <c r="V95" i="21"/>
  <c r="BK95" i="21"/>
  <c r="AH95" i="21"/>
  <c r="L95" i="21"/>
  <c r="BO95" i="21"/>
  <c r="AZ95" i="21"/>
  <c r="AC95" i="21"/>
  <c r="U95" i="21"/>
  <c r="BJ95" i="21"/>
  <c r="BI95" i="21"/>
  <c r="Y95" i="21"/>
  <c r="R95" i="21"/>
  <c r="AS95" i="21"/>
  <c r="O95" i="21"/>
  <c r="AQ95" i="21"/>
  <c r="N95" i="21"/>
  <c r="AA95" i="21"/>
  <c r="S95" i="21"/>
  <c r="AF95" i="21"/>
  <c r="D95" i="21"/>
  <c r="J95" i="21"/>
  <c r="BS95" i="21"/>
  <c r="AP95" i="21"/>
  <c r="T95" i="21"/>
  <c r="F95" i="21"/>
  <c r="BP95" i="21"/>
  <c r="AM95" i="21"/>
  <c r="Q95" i="21"/>
  <c r="BE95" i="21"/>
  <c r="AX95" i="21"/>
  <c r="AI95" i="21"/>
  <c r="M95" i="21"/>
  <c r="BQ95" i="21"/>
  <c r="J109" i="32"/>
  <c r="E95" i="21"/>
  <c r="K95" i="21"/>
  <c r="AL95" i="21"/>
  <c r="N95" i="19"/>
  <c r="P95" i="19" s="1"/>
  <c r="AO95" i="19" s="1"/>
  <c r="AQ123" i="5"/>
  <c r="X95" i="19"/>
  <c r="Z95" i="19" s="1"/>
  <c r="AQ95" i="19" s="1"/>
  <c r="AQ123" i="15"/>
  <c r="AH95" i="19"/>
  <c r="CF96" i="11"/>
  <c r="AA125" i="5"/>
  <c r="C98" i="23" s="1"/>
  <c r="C98" i="26"/>
  <c r="AA126" i="5"/>
  <c r="C99" i="23" s="1"/>
  <c r="AQ126" i="14"/>
  <c r="S98" i="19"/>
  <c r="U98" i="19" s="1"/>
  <c r="AP98" i="19" s="1"/>
  <c r="BD109" i="19" s="1"/>
  <c r="T108" i="20"/>
  <c r="R108" i="20"/>
  <c r="J101" i="37"/>
  <c r="J102" i="37"/>
  <c r="AG108" i="20"/>
  <c r="AI108" i="20"/>
  <c r="W124" i="36"/>
  <c r="T124" i="36"/>
  <c r="H98" i="37"/>
  <c r="Y17" i="37" s="1"/>
  <c r="Y30" i="37" s="1"/>
  <c r="Y43" i="37" s="1"/>
  <c r="Y56" i="37" s="1"/>
  <c r="CG98" i="18"/>
  <c r="CS98" i="18" s="1"/>
  <c r="A98" i="37"/>
  <c r="O98" i="37"/>
  <c r="AT98" i="1"/>
  <c r="AT99" i="1"/>
  <c r="L101" i="37"/>
  <c r="L102" i="37"/>
  <c r="AQ126" i="4"/>
  <c r="I98" i="19"/>
  <c r="K98" i="19" s="1"/>
  <c r="AN98" i="19" s="1"/>
  <c r="BB109" i="19" s="1"/>
  <c r="AC96" i="19"/>
  <c r="AE96" i="19" s="1"/>
  <c r="AR96" i="19" s="1"/>
  <c r="AQ124" i="16"/>
  <c r="AA124" i="14"/>
  <c r="D97" i="23" s="1"/>
  <c r="D97" i="26"/>
  <c r="AN136" i="14"/>
  <c r="AK109" i="23" s="1"/>
  <c r="I96" i="22"/>
  <c r="K96" i="22"/>
  <c r="S108" i="22"/>
  <c r="AQ125" i="17"/>
  <c r="AH97" i="19"/>
  <c r="AJ97" i="19" s="1"/>
  <c r="AS97" i="19" s="1"/>
  <c r="Y123" i="17"/>
  <c r="AL134" i="17"/>
  <c r="L100" i="37"/>
  <c r="AK97" i="35"/>
  <c r="AK96" i="35"/>
  <c r="BQ108" i="1"/>
  <c r="AT122" i="16"/>
  <c r="G94" i="22"/>
  <c r="O95" i="22" s="1"/>
  <c r="O122" i="16" a="1"/>
  <c r="O122" i="16" s="1"/>
  <c r="AA123" i="16" s="1"/>
  <c r="F96" i="23" s="1"/>
  <c r="AD134" i="16"/>
  <c r="AU122" i="16"/>
  <c r="AM134" i="16"/>
  <c r="AI134" i="15"/>
  <c r="BL107" i="11"/>
  <c r="BO107" i="8"/>
  <c r="BQ107" i="11"/>
  <c r="L96" i="22"/>
  <c r="T108" i="22"/>
  <c r="AP97" i="35"/>
  <c r="AP96" i="35"/>
  <c r="AK134" i="14"/>
  <c r="AJ134" i="5"/>
  <c r="AT122" i="4"/>
  <c r="AA123" i="4"/>
  <c r="B96" i="23" s="1"/>
  <c r="C94" i="22"/>
  <c r="K95" i="22" s="1"/>
  <c r="AD134" i="4"/>
  <c r="F94" i="35"/>
  <c r="AB95" i="35" s="1"/>
  <c r="BM107" i="6"/>
  <c r="AQ97" i="1"/>
  <c r="BN109" i="1"/>
  <c r="BF107" i="1"/>
  <c r="BQ107" i="13"/>
  <c r="CU110" i="18"/>
  <c r="AU110" i="23" s="1"/>
  <c r="CZ110" i="18"/>
  <c r="AZ110" i="23" s="1"/>
  <c r="DC110" i="18"/>
  <c r="CW110" i="18"/>
  <c r="AW110" i="23" s="1"/>
  <c r="G100" i="37" a="1"/>
  <c r="G100" i="37" s="1"/>
  <c r="U112" i="37" s="1"/>
  <c r="I100" i="37"/>
  <c r="I96" i="19"/>
  <c r="K96" i="19" s="1"/>
  <c r="AN96" i="19" s="1"/>
  <c r="AQ124" i="4"/>
  <c r="CF96" i="6"/>
  <c r="CR100" i="18"/>
  <c r="C99" i="19" s="1"/>
  <c r="Y108" i="20"/>
  <c r="W108" i="20"/>
  <c r="AM97" i="35"/>
  <c r="AM96" i="35"/>
  <c r="E101" i="19"/>
  <c r="V102" i="23"/>
  <c r="U124" i="36"/>
  <c r="Z124" i="36"/>
  <c r="R98" i="26"/>
  <c r="I98" i="26"/>
  <c r="O123" i="36" a="1"/>
  <c r="O123" i="36" s="1"/>
  <c r="AR98" i="1"/>
  <c r="AR99" i="1"/>
  <c r="G99" i="37" a="1"/>
  <c r="G99" i="37" s="1"/>
  <c r="U111" i="37" s="1"/>
  <c r="AC98" i="19"/>
  <c r="AE98" i="19" s="1"/>
  <c r="AR98" i="19" s="1"/>
  <c r="BF109" i="19" s="1"/>
  <c r="AQ126" i="16"/>
  <c r="O96" i="22"/>
  <c r="W108" i="22"/>
  <c r="M96" i="22"/>
  <c r="U108" i="22"/>
  <c r="B97" i="26"/>
  <c r="AA124" i="4"/>
  <c r="B97" i="23" s="1"/>
  <c r="AN136" i="4"/>
  <c r="AI109" i="23" s="1"/>
  <c r="G98" i="26"/>
  <c r="AA125" i="17"/>
  <c r="G98" i="23" s="1"/>
  <c r="AA126" i="17"/>
  <c r="G99" i="23" s="1"/>
  <c r="U123" i="17"/>
  <c r="AH134" i="17"/>
  <c r="J100" i="37"/>
  <c r="BN108" i="1"/>
  <c r="AA97" i="35"/>
  <c r="AA96" i="35"/>
  <c r="BC107" i="1"/>
  <c r="T123" i="16"/>
  <c r="AG134" i="16"/>
  <c r="X123" i="16"/>
  <c r="AK134" i="16"/>
  <c r="AK134" i="15"/>
  <c r="BM107" i="11"/>
  <c r="O94" i="35"/>
  <c r="AK95" i="35" s="1"/>
  <c r="BN107" i="11"/>
  <c r="G96" i="26"/>
  <c r="AN135" i="17"/>
  <c r="AN108" i="23" s="1"/>
  <c r="AJ97" i="35"/>
  <c r="AJ96" i="35"/>
  <c r="T123" i="14"/>
  <c r="AG134" i="14"/>
  <c r="V123" i="14"/>
  <c r="AI134" i="14"/>
  <c r="BN107" i="6"/>
  <c r="AK134" i="5"/>
  <c r="AL134" i="4"/>
  <c r="AH134" i="4"/>
  <c r="J101" i="23"/>
  <c r="BH107" i="1"/>
  <c r="DA110" i="18"/>
  <c r="BA110" i="23" s="1"/>
  <c r="L110" i="32"/>
  <c r="R110" i="32"/>
  <c r="P110" i="32"/>
  <c r="N110" i="32"/>
  <c r="Q110" i="32"/>
  <c r="M110" i="32"/>
  <c r="O110" i="32"/>
  <c r="S110" i="32"/>
  <c r="U110" i="32"/>
  <c r="T110" i="32"/>
  <c r="CV110" i="18"/>
  <c r="AV110" i="23" s="1"/>
  <c r="AR135" i="16"/>
  <c r="AC107" i="20"/>
  <c r="Y124" i="36"/>
  <c r="I95" i="19"/>
  <c r="I97" i="19"/>
  <c r="K97" i="19" s="1"/>
  <c r="AN97" i="19" s="1"/>
  <c r="AQ125" i="4"/>
  <c r="F97" i="26"/>
  <c r="AA124" i="16"/>
  <c r="F97" i="23" s="1"/>
  <c r="AN136" i="16"/>
  <c r="AM109" i="23" s="1"/>
  <c r="AB97" i="23"/>
  <c r="B98" i="33" s="1"/>
  <c r="F98" i="33" s="1"/>
  <c r="J98" i="33" s="1"/>
  <c r="AH97" i="23"/>
  <c r="BI97" i="23" s="1"/>
  <c r="W99" i="26"/>
  <c r="Y100" i="33" s="1"/>
  <c r="AK113" i="32"/>
  <c r="M107" i="20"/>
  <c r="O107" i="20"/>
  <c r="BO108" i="1"/>
  <c r="W123" i="16"/>
  <c r="AJ134" i="16"/>
  <c r="BL107" i="12"/>
  <c r="AJ134" i="15"/>
  <c r="AQ97" i="35"/>
  <c r="AQ96" i="35"/>
  <c r="C96" i="26"/>
  <c r="AN135" i="5"/>
  <c r="AJ108" i="23" s="1"/>
  <c r="X98" i="19"/>
  <c r="Z98" i="19" s="1"/>
  <c r="AQ98" i="19" s="1"/>
  <c r="BE109" i="19" s="1"/>
  <c r="AQ126" i="15"/>
  <c r="AJ134" i="14"/>
  <c r="U123" i="14"/>
  <c r="AH134" i="14"/>
  <c r="BQ107" i="6"/>
  <c r="AL134" i="5"/>
  <c r="AG134" i="4"/>
  <c r="AU122" i="4"/>
  <c r="AM134" i="4"/>
  <c r="BQ107" i="12"/>
  <c r="D98" i="26"/>
  <c r="AA125" i="14"/>
  <c r="D98" i="23" s="1"/>
  <c r="AA126" i="14"/>
  <c r="D99" i="23" s="1"/>
  <c r="CF96" i="10"/>
  <c r="K100" i="37"/>
  <c r="R124" i="36"/>
  <c r="I95" i="22"/>
  <c r="S107" i="22"/>
  <c r="X108" i="20"/>
  <c r="AR136" i="15"/>
  <c r="O97" i="22"/>
  <c r="O98" i="22"/>
  <c r="AR135" i="14"/>
  <c r="S107" i="20"/>
  <c r="AD95" i="35"/>
  <c r="AH108" i="20"/>
  <c r="AR136" i="17"/>
  <c r="M102" i="23"/>
  <c r="D101" i="19"/>
  <c r="AT122" i="17"/>
  <c r="O122" i="17" a="1"/>
  <c r="O122" i="17" s="1"/>
  <c r="H94" i="22"/>
  <c r="AD134" i="17"/>
  <c r="S123" i="17"/>
  <c r="AF134" i="17"/>
  <c r="BS95" i="6"/>
  <c r="D122" i="4"/>
  <c r="AS122" i="4" s="1"/>
  <c r="Y123" i="16"/>
  <c r="AL134" i="16"/>
  <c r="BM107" i="12"/>
  <c r="R94" i="35"/>
  <c r="AN95" i="35" s="1"/>
  <c r="U123" i="15"/>
  <c r="AH134" i="15"/>
  <c r="T107" i="22"/>
  <c r="W100" i="26"/>
  <c r="Y101" i="33" s="1"/>
  <c r="AK114" i="32"/>
  <c r="AA114" i="32"/>
  <c r="W101" i="26"/>
  <c r="Y102" i="33" s="1"/>
  <c r="AK115" i="32"/>
  <c r="AA115" i="32"/>
  <c r="AA116" i="32"/>
  <c r="R123" i="14"/>
  <c r="AE134" i="14"/>
  <c r="BM107" i="10"/>
  <c r="L94" i="35"/>
  <c r="AH95" i="35" s="1"/>
  <c r="BO107" i="6"/>
  <c r="AU122" i="5"/>
  <c r="AM134" i="5"/>
  <c r="AK134" i="4"/>
  <c r="AO96" i="11"/>
  <c r="BO107" i="12"/>
  <c r="V98" i="26"/>
  <c r="X99" i="33" s="1"/>
  <c r="AQ98" i="1"/>
  <c r="AQ99" i="1"/>
  <c r="P97" i="22"/>
  <c r="P98" i="22"/>
  <c r="D99" i="19"/>
  <c r="M100" i="23"/>
  <c r="N98" i="19"/>
  <c r="P98" i="19" s="1"/>
  <c r="AO98" i="19" s="1"/>
  <c r="BC109" i="19" s="1"/>
  <c r="AQ126" i="5"/>
  <c r="S97" i="19"/>
  <c r="U97" i="19" s="1"/>
  <c r="AP97" i="19" s="1"/>
  <c r="AQ125" i="14"/>
  <c r="W107" i="22"/>
  <c r="E100" i="19"/>
  <c r="V101" i="23"/>
  <c r="X97" i="35"/>
  <c r="J102" i="23"/>
  <c r="K113" i="23" s="1"/>
  <c r="AC113" i="23" s="1"/>
  <c r="C114" i="33" s="1"/>
  <c r="CF96" i="8"/>
  <c r="AA95" i="35"/>
  <c r="V124" i="36"/>
  <c r="BL108" i="1"/>
  <c r="B96" i="26"/>
  <c r="AN135" i="4"/>
  <c r="AI108" i="23" s="1"/>
  <c r="W123" i="15"/>
  <c r="AH96" i="23"/>
  <c r="BI96" i="23" s="1"/>
  <c r="AB96" i="23"/>
  <c r="B97" i="33" s="1"/>
  <c r="F97" i="33" s="1"/>
  <c r="J97" i="33" s="1"/>
  <c r="AC97" i="19"/>
  <c r="AE97" i="19" s="1"/>
  <c r="AR97" i="19" s="1"/>
  <c r="AQ125" i="16"/>
  <c r="AE97" i="35"/>
  <c r="AE96" i="35"/>
  <c r="C97" i="35"/>
  <c r="Y98" i="35" s="1"/>
  <c r="AP98" i="1"/>
  <c r="AP99" i="1"/>
  <c r="B98" i="26"/>
  <c r="AA125" i="4"/>
  <c r="B98" i="23" s="1"/>
  <c r="AA126" i="4"/>
  <c r="B99" i="23" s="1"/>
  <c r="A97" i="37"/>
  <c r="O97" i="37"/>
  <c r="CG97" i="18"/>
  <c r="CS97" i="18" s="1"/>
  <c r="H97" i="37"/>
  <c r="Y16" i="37" s="1"/>
  <c r="Y29" i="37" s="1"/>
  <c r="Y42" i="37" s="1"/>
  <c r="Y55" i="37" s="1"/>
  <c r="AR136" i="14"/>
  <c r="S108" i="20"/>
  <c r="M101" i="23"/>
  <c r="D100" i="19"/>
  <c r="T123" i="17"/>
  <c r="AG134" i="17"/>
  <c r="BL107" i="13"/>
  <c r="BN107" i="10"/>
  <c r="E99" i="19"/>
  <c r="V100" i="23"/>
  <c r="AR135" i="15"/>
  <c r="X107" i="20"/>
  <c r="A94" i="35"/>
  <c r="D122" i="36"/>
  <c r="C109" i="32"/>
  <c r="AC109" i="32" s="1"/>
  <c r="A95" i="26"/>
  <c r="B95" i="21"/>
  <c r="B94" i="22"/>
  <c r="B94" i="20"/>
  <c r="AL94" i="20" s="1"/>
  <c r="AX94" i="20" s="1"/>
  <c r="B95" i="18"/>
  <c r="B94" i="19"/>
  <c r="AL94" i="19" s="1"/>
  <c r="AY94" i="19" s="1"/>
  <c r="A95" i="23"/>
  <c r="S123" i="16"/>
  <c r="AF134" i="16"/>
  <c r="AL134" i="15"/>
  <c r="AR136" i="5"/>
  <c r="N108" i="20"/>
  <c r="AD97" i="35"/>
  <c r="AD96" i="35"/>
  <c r="X97" i="19"/>
  <c r="Z97" i="19" s="1"/>
  <c r="AQ97" i="19" s="1"/>
  <c r="AQ125" i="15"/>
  <c r="AL134" i="14"/>
  <c r="BL107" i="10"/>
  <c r="T123" i="5"/>
  <c r="AG134" i="5"/>
  <c r="AF134" i="5"/>
  <c r="W123" i="4"/>
  <c r="AJ134" i="4"/>
  <c r="AW107" i="1"/>
  <c r="N122" i="36" a="1"/>
  <c r="N122" i="36" s="1"/>
  <c r="L122" i="36" a="1"/>
  <c r="L122" i="36" s="1"/>
  <c r="X123" i="36" s="1"/>
  <c r="E122" i="36" a="1"/>
  <c r="E122" i="36" s="1"/>
  <c r="Q123" i="36" s="1"/>
  <c r="J122" i="36" a="1"/>
  <c r="J122" i="36" s="1"/>
  <c r="V123" i="36" s="1"/>
  <c r="F122" i="36" a="1"/>
  <c r="F122" i="36" s="1"/>
  <c r="R123" i="36" s="1"/>
  <c r="M122" i="36" a="1"/>
  <c r="M122" i="36" s="1"/>
  <c r="Y123" i="36" s="1"/>
  <c r="G122" i="36" a="1"/>
  <c r="G122" i="36" s="1"/>
  <c r="K122" i="36" a="1"/>
  <c r="K122" i="36" s="1"/>
  <c r="I122" i="36" a="1"/>
  <c r="I122" i="36" s="1"/>
  <c r="H122" i="36" a="1"/>
  <c r="H122" i="36" s="1"/>
  <c r="T123" i="36" s="1"/>
  <c r="R95" i="1"/>
  <c r="AO96" i="1" s="1"/>
  <c r="S95" i="1"/>
  <c r="AP96" i="1" s="1"/>
  <c r="BN107" i="12"/>
  <c r="L112" i="32"/>
  <c r="W124" i="32" s="1"/>
  <c r="M112" i="32"/>
  <c r="R112" i="32"/>
  <c r="T112" i="32"/>
  <c r="S112" i="32"/>
  <c r="O112" i="32"/>
  <c r="P112" i="32"/>
  <c r="N112" i="32"/>
  <c r="Q112" i="32"/>
  <c r="U112" i="32"/>
  <c r="X124" i="32" s="1"/>
  <c r="R123" i="17"/>
  <c r="AE134" i="17"/>
  <c r="F96" i="26"/>
  <c r="AN135" i="16"/>
  <c r="AM108" i="23" s="1"/>
  <c r="M101" i="37"/>
  <c r="M102" i="37"/>
  <c r="O124" i="36" a="1"/>
  <c r="O124" i="36" s="1"/>
  <c r="Q124" i="36"/>
  <c r="BM108" i="1"/>
  <c r="C95" i="35"/>
  <c r="E97" i="26"/>
  <c r="AA124" i="15"/>
  <c r="E97" i="23" s="1"/>
  <c r="AN136" i="15"/>
  <c r="AL109" i="23" s="1"/>
  <c r="AI107" i="20"/>
  <c r="AG107" i="20"/>
  <c r="AA125" i="16"/>
  <c r="F98" i="23" s="1"/>
  <c r="F98" i="26"/>
  <c r="AA126" i="16"/>
  <c r="F99" i="23" s="1"/>
  <c r="D96" i="26"/>
  <c r="AN135" i="14"/>
  <c r="AK108" i="23" s="1"/>
  <c r="AO98" i="1"/>
  <c r="AO99" i="1"/>
  <c r="I97" i="22"/>
  <c r="Y109" i="22" s="1"/>
  <c r="AE124" i="32" s="1"/>
  <c r="K97" i="22"/>
  <c r="K98" i="22"/>
  <c r="AH96" i="19"/>
  <c r="AJ96" i="19" s="1"/>
  <c r="AS96" i="19" s="1"/>
  <c r="AQ124" i="17"/>
  <c r="CR101" i="18"/>
  <c r="C100" i="19" s="1"/>
  <c r="CR102" i="18"/>
  <c r="C101" i="19" s="1"/>
  <c r="AB107" i="20"/>
  <c r="AD107" i="20"/>
  <c r="J108" i="20"/>
  <c r="H108" i="20"/>
  <c r="V123" i="17"/>
  <c r="AI134" i="17"/>
  <c r="BM107" i="13"/>
  <c r="U94" i="35"/>
  <c r="AQ95" i="35" s="1"/>
  <c r="BO107" i="10"/>
  <c r="R123" i="16"/>
  <c r="AE134" i="16"/>
  <c r="AG134" i="15"/>
  <c r="N97" i="22"/>
  <c r="N98" i="22"/>
  <c r="CF96" i="13"/>
  <c r="AF134" i="14"/>
  <c r="U123" i="5"/>
  <c r="AH134" i="5"/>
  <c r="AT122" i="5"/>
  <c r="D94" i="22"/>
  <c r="O122" i="5" a="1"/>
  <c r="O122" i="5" s="1"/>
  <c r="AA123" i="5" s="1"/>
  <c r="C96" i="23" s="1"/>
  <c r="AD134" i="5"/>
  <c r="R123" i="4"/>
  <c r="AE134" i="4"/>
  <c r="CY110" i="18"/>
  <c r="AY110" i="23" s="1"/>
  <c r="W123" i="14"/>
  <c r="K101" i="37"/>
  <c r="K102" i="37"/>
  <c r="AQ125" i="5"/>
  <c r="N97" i="19"/>
  <c r="P97" i="19" s="1"/>
  <c r="AO97" i="19" s="1"/>
  <c r="AH97" i="35"/>
  <c r="AH96" i="35"/>
  <c r="AC95" i="19"/>
  <c r="AE95" i="19" s="1"/>
  <c r="AR95" i="19" s="1"/>
  <c r="AQ123" i="16"/>
  <c r="AX107" i="1"/>
  <c r="AO97" i="1"/>
  <c r="BL109" i="1"/>
  <c r="X124" i="36"/>
  <c r="AH98" i="23"/>
  <c r="BI98" i="23" s="1"/>
  <c r="AB98" i="23"/>
  <c r="B99" i="33" s="1"/>
  <c r="F99" i="33" s="1"/>
  <c r="J99" i="33" s="1"/>
  <c r="N96" i="22"/>
  <c r="V108" i="22"/>
  <c r="U107" i="22"/>
  <c r="AR136" i="16"/>
  <c r="AC108" i="20"/>
  <c r="I97" i="26"/>
  <c r="R97" i="26"/>
  <c r="P96" i="22"/>
  <c r="X108" i="22"/>
  <c r="S96" i="19"/>
  <c r="U96" i="19" s="1"/>
  <c r="AP96" i="19" s="1"/>
  <c r="AQ124" i="14"/>
  <c r="I101" i="37"/>
  <c r="G101" i="37" a="1"/>
  <c r="G101" i="37" s="1"/>
  <c r="U113" i="37" s="1"/>
  <c r="I102" i="37"/>
  <c r="AR136" i="4"/>
  <c r="I108" i="20"/>
  <c r="AH98" i="19"/>
  <c r="AJ98" i="19" s="1"/>
  <c r="AS98" i="19" s="1"/>
  <c r="BG109" i="19" s="1"/>
  <c r="AQ126" i="17"/>
  <c r="AU122" i="17"/>
  <c r="AM134" i="17"/>
  <c r="BQ107" i="10"/>
  <c r="V107" i="22"/>
  <c r="M100" i="37"/>
  <c r="V123" i="16"/>
  <c r="AI134" i="16"/>
  <c r="AF134" i="15"/>
  <c r="AT122" i="15"/>
  <c r="O122" i="15" a="1"/>
  <c r="O122" i="15" s="1"/>
  <c r="AA123" i="15" s="1"/>
  <c r="E96" i="23" s="1"/>
  <c r="F94" i="22"/>
  <c r="N95" i="22" s="1"/>
  <c r="AD134" i="15"/>
  <c r="BQ107" i="8"/>
  <c r="AA124" i="5"/>
  <c r="C97" i="23" s="1"/>
  <c r="C97" i="26"/>
  <c r="AN136" i="5"/>
  <c r="AJ109" i="23" s="1"/>
  <c r="E98" i="26"/>
  <c r="AA125" i="15"/>
  <c r="E98" i="23" s="1"/>
  <c r="AA126" i="15"/>
  <c r="E99" i="23" s="1"/>
  <c r="AR135" i="17"/>
  <c r="AH107" i="20"/>
  <c r="AG97" i="35"/>
  <c r="AG96" i="35"/>
  <c r="AU122" i="14"/>
  <c r="AM134" i="14"/>
  <c r="AI134" i="5"/>
  <c r="BM107" i="8"/>
  <c r="I94" i="35"/>
  <c r="AE95" i="35" s="1"/>
  <c r="S123" i="4"/>
  <c r="AF134" i="4"/>
  <c r="J107" i="20"/>
  <c r="H107" i="20"/>
  <c r="T123" i="15"/>
  <c r="AB97" i="35"/>
  <c r="AB96" i="35"/>
  <c r="AR97" i="1"/>
  <c r="BO109" i="1"/>
  <c r="AY107" i="1"/>
  <c r="U95" i="1"/>
  <c r="AR96" i="1" s="1"/>
  <c r="W95" i="1"/>
  <c r="T95" i="1"/>
  <c r="BN107" i="13"/>
  <c r="L109" i="32"/>
  <c r="U109" i="32"/>
  <c r="Q109" i="32"/>
  <c r="P109" i="32"/>
  <c r="R109" i="32"/>
  <c r="N109" i="32"/>
  <c r="T109" i="32"/>
  <c r="M109" i="32"/>
  <c r="S109" i="32"/>
  <c r="O109" i="32"/>
  <c r="CT110" i="18"/>
  <c r="DB110" i="18"/>
  <c r="BB110" i="23" s="1"/>
  <c r="V95" i="26"/>
  <c r="X96" i="33" s="1"/>
  <c r="M97" i="22"/>
  <c r="M98" i="22"/>
  <c r="CG96" i="18"/>
  <c r="CS96" i="18" s="1"/>
  <c r="A96" i="37"/>
  <c r="O96" i="37"/>
  <c r="H96" i="37"/>
  <c r="X123" i="17"/>
  <c r="AK134" i="17"/>
  <c r="L97" i="22"/>
  <c r="L98" i="22"/>
  <c r="BG107" i="1"/>
  <c r="AB108" i="20"/>
  <c r="AD108" i="20"/>
  <c r="BM109" i="1"/>
  <c r="C96" i="35"/>
  <c r="AP97" i="1"/>
  <c r="S124" i="36"/>
  <c r="R107" i="20"/>
  <c r="T107" i="20"/>
  <c r="AR135" i="4"/>
  <c r="I107" i="20"/>
  <c r="X96" i="19"/>
  <c r="Z96" i="19" s="1"/>
  <c r="AQ96" i="19" s="1"/>
  <c r="AQ124" i="15"/>
  <c r="AN97" i="35"/>
  <c r="AN96" i="35"/>
  <c r="W107" i="20"/>
  <c r="Y107" i="20"/>
  <c r="R96" i="26"/>
  <c r="I96" i="26"/>
  <c r="Z123" i="17"/>
  <c r="AI95" i="19" s="1"/>
  <c r="S95" i="19"/>
  <c r="U95" i="19" s="1"/>
  <c r="AP95" i="19" s="1"/>
  <c r="AQ123" i="14"/>
  <c r="AA124" i="17"/>
  <c r="G97" i="23" s="1"/>
  <c r="G97" i="26"/>
  <c r="AN136" i="17"/>
  <c r="AN109" i="23" s="1"/>
  <c r="AV107" i="1"/>
  <c r="W123" i="17"/>
  <c r="AJ134" i="17"/>
  <c r="M108" i="20"/>
  <c r="O108" i="20"/>
  <c r="AN135" i="15"/>
  <c r="AL108" i="23" s="1"/>
  <c r="E96" i="26"/>
  <c r="U123" i="16"/>
  <c r="AH134" i="16"/>
  <c r="AE134" i="15"/>
  <c r="AU122" i="15"/>
  <c r="AM134" i="15"/>
  <c r="BN107" i="8"/>
  <c r="BO107" i="11"/>
  <c r="N96" i="19"/>
  <c r="P96" i="19" s="1"/>
  <c r="AO96" i="19" s="1"/>
  <c r="AQ124" i="5"/>
  <c r="N107" i="20"/>
  <c r="AR135" i="5"/>
  <c r="B94" i="35"/>
  <c r="BJ107" i="1"/>
  <c r="AM96" i="1"/>
  <c r="AT122" i="14"/>
  <c r="O122" i="14" a="1"/>
  <c r="O122" i="14" s="1"/>
  <c r="E94" i="22"/>
  <c r="AD134" i="14"/>
  <c r="R123" i="5"/>
  <c r="AE134" i="5"/>
  <c r="BL107" i="8"/>
  <c r="AI134" i="4"/>
  <c r="BL107" i="6"/>
  <c r="BE107" i="1"/>
  <c r="Z123" i="4"/>
  <c r="J95" i="19" s="1"/>
  <c r="CF96" i="12"/>
  <c r="AT97" i="1"/>
  <c r="BQ109" i="1"/>
  <c r="BO107" i="13"/>
  <c r="CX110" i="18"/>
  <c r="AX110" i="23" s="1"/>
  <c r="L111" i="32"/>
  <c r="U111" i="32"/>
  <c r="N111" i="32"/>
  <c r="M111" i="32"/>
  <c r="Q111" i="32"/>
  <c r="O111" i="32"/>
  <c r="S111" i="32"/>
  <c r="P111" i="32"/>
  <c r="T111" i="32"/>
  <c r="R111" i="32"/>
  <c r="K112" i="23" l="1"/>
  <c r="AC112" i="23" s="1"/>
  <c r="C113" i="33" s="1"/>
  <c r="K111" i="23"/>
  <c r="AC111" i="23" s="1"/>
  <c r="C112" i="33" s="1"/>
  <c r="BF111" i="23"/>
  <c r="AQ110" i="23"/>
  <c r="AU109" i="20"/>
  <c r="AV109" i="20"/>
  <c r="BH109" i="20"/>
  <c r="BG109" i="20"/>
  <c r="AG124" i="32"/>
  <c r="H111" i="33" s="1"/>
  <c r="E109" i="20"/>
  <c r="BC110" i="23"/>
  <c r="D109" i="20"/>
  <c r="AT110" i="23"/>
  <c r="C96" i="37"/>
  <c r="Q108" i="37" s="1"/>
  <c r="BD108" i="19"/>
  <c r="BF108" i="19"/>
  <c r="K95" i="19"/>
  <c r="AN95" i="19" s="1"/>
  <c r="BB106" i="19" s="1"/>
  <c r="AJ95" i="19"/>
  <c r="AS95" i="19" s="1"/>
  <c r="BG106" i="19" s="1"/>
  <c r="AQ124" i="36"/>
  <c r="BE108" i="19"/>
  <c r="C97" i="37"/>
  <c r="E96" i="37"/>
  <c r="S108" i="37" s="1"/>
  <c r="D96" i="37"/>
  <c r="R108" i="37" s="1"/>
  <c r="F101" i="19"/>
  <c r="AM101" i="19" s="1"/>
  <c r="BA112" i="19" s="1"/>
  <c r="F100" i="19"/>
  <c r="AM100" i="19" s="1"/>
  <c r="AR95" i="21"/>
  <c r="CA95" i="21" s="1"/>
  <c r="BF95" i="21"/>
  <c r="CC95" i="21" s="1"/>
  <c r="BD107" i="19"/>
  <c r="BD106" i="19"/>
  <c r="BG107" i="19"/>
  <c r="X100" i="23"/>
  <c r="CO96" i="18"/>
  <c r="T96" i="23" s="1"/>
  <c r="BE106" i="19"/>
  <c r="CQ97" i="18"/>
  <c r="DC109" i="18"/>
  <c r="P107" i="20"/>
  <c r="AO107" i="20" s="1"/>
  <c r="BA107" i="20"/>
  <c r="CL97" i="18"/>
  <c r="Q97" i="23" s="1"/>
  <c r="CX109" i="18"/>
  <c r="AX109" i="23" s="1"/>
  <c r="E95" i="26"/>
  <c r="AN134" i="15"/>
  <c r="AL107" i="23" s="1"/>
  <c r="AZ108" i="20"/>
  <c r="K108" i="20"/>
  <c r="AN108" i="20" s="1"/>
  <c r="CM98" i="18"/>
  <c r="R98" i="23" s="1"/>
  <c r="CM99" i="18"/>
  <c r="R99" i="23" s="1"/>
  <c r="N106" i="20"/>
  <c r="AR134" i="5"/>
  <c r="AJ112" i="32"/>
  <c r="T98" i="26"/>
  <c r="W99" i="33" s="1"/>
  <c r="Q97" i="22"/>
  <c r="AB112" i="32" s="1"/>
  <c r="Q98" i="22"/>
  <c r="AB113" i="32" s="1"/>
  <c r="AV109" i="23"/>
  <c r="W100" i="23"/>
  <c r="U108" i="20"/>
  <c r="AP108" i="20" s="1"/>
  <c r="E17" i="29" s="1"/>
  <c r="AF8" i="33" s="1"/>
  <c r="BB108" i="20"/>
  <c r="W102" i="23"/>
  <c r="X102" i="23"/>
  <c r="U107" i="20"/>
  <c r="AP107" i="20" s="1"/>
  <c r="BB107" i="20"/>
  <c r="J106" i="20"/>
  <c r="H106" i="20"/>
  <c r="AU97" i="19"/>
  <c r="AV97" i="19"/>
  <c r="BB108" i="19"/>
  <c r="X122" i="32"/>
  <c r="Z110" i="32"/>
  <c r="V110" i="32" a="1"/>
  <c r="V110" i="32" s="1"/>
  <c r="W122" i="32"/>
  <c r="H97" i="23"/>
  <c r="I97" i="23"/>
  <c r="U99" i="33"/>
  <c r="U98" i="26"/>
  <c r="CH98" i="18"/>
  <c r="B97" i="37"/>
  <c r="CH97" i="18"/>
  <c r="CT109" i="18"/>
  <c r="AD106" i="20"/>
  <c r="AB106" i="20"/>
  <c r="W106" i="22"/>
  <c r="AQ123" i="17"/>
  <c r="CM96" i="18"/>
  <c r="R96" i="23" s="1"/>
  <c r="CJ96" i="18"/>
  <c r="O96" i="23" s="1"/>
  <c r="D95" i="26"/>
  <c r="AN134" i="14"/>
  <c r="AK107" i="23" s="1"/>
  <c r="K107" i="20"/>
  <c r="AN107" i="20" s="1"/>
  <c r="AZ107" i="20"/>
  <c r="CL99" i="18"/>
  <c r="Q99" i="23" s="1"/>
  <c r="D98" i="37"/>
  <c r="R110" i="37" s="1"/>
  <c r="CL98" i="18"/>
  <c r="Q98" i="23" s="1"/>
  <c r="AR134" i="14"/>
  <c r="S106" i="20"/>
  <c r="W106" i="20"/>
  <c r="Y106" i="20"/>
  <c r="F98" i="37"/>
  <c r="T110" i="37" s="1"/>
  <c r="CP98" i="18"/>
  <c r="U98" i="23" s="1"/>
  <c r="CP99" i="18"/>
  <c r="U99" i="23" s="1"/>
  <c r="T106" i="20"/>
  <c r="R106" i="20"/>
  <c r="B96" i="37"/>
  <c r="CT108" i="18"/>
  <c r="AA124" i="36"/>
  <c r="F99" i="19"/>
  <c r="AM99" i="19" s="1"/>
  <c r="AJ110" i="32"/>
  <c r="T96" i="26"/>
  <c r="W97" i="33" s="1"/>
  <c r="Y107" i="22"/>
  <c r="AE122" i="32" s="1"/>
  <c r="AQ123" i="4"/>
  <c r="DA108" i="18"/>
  <c r="BA108" i="23" s="1"/>
  <c r="CO98" i="18"/>
  <c r="T98" i="23" s="1"/>
  <c r="CO99" i="18"/>
  <c r="T99" i="23" s="1"/>
  <c r="CQ98" i="18"/>
  <c r="CQ99" i="18"/>
  <c r="W95" i="21"/>
  <c r="BX95" i="21" s="1"/>
  <c r="AK95" i="21"/>
  <c r="BZ95" i="21" s="1"/>
  <c r="U106" i="22"/>
  <c r="X123" i="32"/>
  <c r="BC107" i="19"/>
  <c r="Y97" i="35"/>
  <c r="Y96" i="35"/>
  <c r="B98" i="37"/>
  <c r="P110" i="37" s="1"/>
  <c r="DD110" i="18"/>
  <c r="C109" i="20" s="1"/>
  <c r="CH99" i="18"/>
  <c r="AI106" i="20"/>
  <c r="AG106" i="20"/>
  <c r="U98" i="33"/>
  <c r="U97" i="26"/>
  <c r="BF106" i="19"/>
  <c r="S98" i="26"/>
  <c r="V99" i="33" s="1"/>
  <c r="CJ97" i="18"/>
  <c r="O97" i="23" s="1"/>
  <c r="I95" i="26"/>
  <c r="R95" i="26"/>
  <c r="O106" i="20"/>
  <c r="M106" i="20"/>
  <c r="BE108" i="20"/>
  <c r="AJ108" i="20"/>
  <c r="AS108" i="20" s="1"/>
  <c r="H17" i="29" s="1"/>
  <c r="AF11" i="33" s="1"/>
  <c r="DC108" i="18"/>
  <c r="E97" i="37"/>
  <c r="CN97" i="18"/>
  <c r="S97" i="23" s="1"/>
  <c r="CZ109" i="18"/>
  <c r="AZ109" i="23" s="1"/>
  <c r="D97" i="37"/>
  <c r="CM97" i="18"/>
  <c r="R97" i="23" s="1"/>
  <c r="CY109" i="18"/>
  <c r="AY109" i="23" s="1"/>
  <c r="AR134" i="4"/>
  <c r="I106" i="20"/>
  <c r="CQ96" i="18"/>
  <c r="BM95" i="21"/>
  <c r="CD95" i="21" s="1"/>
  <c r="I95" i="21"/>
  <c r="BV95" i="21" s="1"/>
  <c r="X95" i="35"/>
  <c r="U96" i="26"/>
  <c r="U97" i="33"/>
  <c r="X121" i="32"/>
  <c r="BN107" i="1"/>
  <c r="N101" i="37"/>
  <c r="N102" i="37"/>
  <c r="C95" i="26"/>
  <c r="AN134" i="5"/>
  <c r="AJ107" i="23" s="1"/>
  <c r="S123" i="36"/>
  <c r="S96" i="26"/>
  <c r="V97" i="33" s="1"/>
  <c r="Z112" i="32"/>
  <c r="AD124" i="32" s="1"/>
  <c r="P108" i="20"/>
  <c r="AO108" i="20" s="1"/>
  <c r="BA108" i="20"/>
  <c r="U123" i="36"/>
  <c r="F97" i="37"/>
  <c r="CP97" i="18"/>
  <c r="U97" i="23" s="1"/>
  <c r="DB109" i="18"/>
  <c r="BB109" i="23" s="1"/>
  <c r="AR134" i="17"/>
  <c r="AH106" i="20"/>
  <c r="Z123" i="36"/>
  <c r="AQ123" i="36" s="1"/>
  <c r="DA109" i="18"/>
  <c r="BA109" i="23" s="1"/>
  <c r="CO97" i="18"/>
  <c r="T97" i="23" s="1"/>
  <c r="AQ96" i="1"/>
  <c r="E98" i="37"/>
  <c r="S110" i="37" s="1"/>
  <c r="CN98" i="18"/>
  <c r="S98" i="23" s="1"/>
  <c r="CN99" i="18"/>
  <c r="S99" i="23" s="1"/>
  <c r="I94" i="22"/>
  <c r="S106" i="22"/>
  <c r="Y108" i="22"/>
  <c r="AE123" i="32" s="1"/>
  <c r="Q96" i="22"/>
  <c r="AB111" i="32" s="1"/>
  <c r="AJ111" i="32"/>
  <c r="T97" i="26"/>
  <c r="W98" i="33" s="1"/>
  <c r="BT95" i="21"/>
  <c r="CE95" i="21" s="1"/>
  <c r="CP96" i="18"/>
  <c r="U96" i="23" s="1"/>
  <c r="CH96" i="18"/>
  <c r="W121" i="32"/>
  <c r="V109" i="32" a="1"/>
  <c r="V109" i="32" s="1"/>
  <c r="Z109" i="32"/>
  <c r="BQ107" i="1"/>
  <c r="X106" i="20"/>
  <c r="AR134" i="15"/>
  <c r="AE108" i="20"/>
  <c r="AR108" i="20" s="1"/>
  <c r="G17" i="29" s="1"/>
  <c r="AF10" i="33" s="1"/>
  <c r="BD108" i="20"/>
  <c r="T106" i="22"/>
  <c r="V112" i="32" a="1"/>
  <c r="V112" i="32" s="1"/>
  <c r="AH95" i="23"/>
  <c r="BI95" i="23" s="1"/>
  <c r="AB95" i="23"/>
  <c r="B96" i="33" s="1"/>
  <c r="F96" i="33" s="1"/>
  <c r="J96" i="33" s="1"/>
  <c r="CV108" i="18"/>
  <c r="AV108" i="23" s="1"/>
  <c r="CK97" i="18"/>
  <c r="P97" i="23" s="1"/>
  <c r="CW109" i="18"/>
  <c r="AW109" i="23" s="1"/>
  <c r="CI98" i="18"/>
  <c r="N98" i="23" s="1"/>
  <c r="CI99" i="18"/>
  <c r="N99" i="23" s="1"/>
  <c r="B95" i="26"/>
  <c r="AN134" i="4"/>
  <c r="AI107" i="23" s="1"/>
  <c r="AC106" i="20"/>
  <c r="AR134" i="16"/>
  <c r="AD95" i="21"/>
  <c r="BY95" i="21" s="1"/>
  <c r="BE107" i="19"/>
  <c r="BO107" i="1"/>
  <c r="BC108" i="19"/>
  <c r="AA123" i="14"/>
  <c r="D96" i="23" s="1"/>
  <c r="BM107" i="1"/>
  <c r="C94" i="35"/>
  <c r="CI97" i="18"/>
  <c r="N97" i="23" s="1"/>
  <c r="CU109" i="18"/>
  <c r="AU109" i="23" s="1"/>
  <c r="BC108" i="20"/>
  <c r="Z108" i="20"/>
  <c r="AQ108" i="20" s="1"/>
  <c r="F17" i="29" s="1"/>
  <c r="AF9" i="33" s="1"/>
  <c r="AE107" i="20"/>
  <c r="AR107" i="20" s="1"/>
  <c r="BD107" i="20"/>
  <c r="F96" i="37"/>
  <c r="DB108" i="18"/>
  <c r="BB108" i="23" s="1"/>
  <c r="N100" i="37"/>
  <c r="AT96" i="1"/>
  <c r="BF107" i="19"/>
  <c r="W123" i="36"/>
  <c r="BL107" i="1"/>
  <c r="O122" i="36" a="1"/>
  <c r="O122" i="36" s="1"/>
  <c r="AA123" i="36" s="1"/>
  <c r="CG95" i="18"/>
  <c r="CS95" i="18" s="1"/>
  <c r="O95" i="37"/>
  <c r="H95" i="37"/>
  <c r="A95" i="37"/>
  <c r="BC107" i="20"/>
  <c r="Z107" i="20"/>
  <c r="AQ107" i="20" s="1"/>
  <c r="H99" i="23"/>
  <c r="I99" i="23"/>
  <c r="AO108" i="23"/>
  <c r="AP108" i="23"/>
  <c r="L95" i="22"/>
  <c r="P95" i="22"/>
  <c r="X106" i="22"/>
  <c r="AV96" i="19"/>
  <c r="AU96" i="19"/>
  <c r="BB107" i="19"/>
  <c r="S97" i="26"/>
  <c r="V98" i="33" s="1"/>
  <c r="C98" i="37"/>
  <c r="Q110" i="37" s="1"/>
  <c r="CJ98" i="18"/>
  <c r="O98" i="23" s="1"/>
  <c r="CJ99" i="18"/>
  <c r="O99" i="23" s="1"/>
  <c r="AP109" i="23"/>
  <c r="AO109" i="23"/>
  <c r="BG108" i="19"/>
  <c r="AU98" i="19"/>
  <c r="AV98" i="19"/>
  <c r="BC106" i="19"/>
  <c r="P95" i="21"/>
  <c r="BW95" i="21" s="1"/>
  <c r="AY95" i="21"/>
  <c r="CB95" i="21" s="1"/>
  <c r="Z111" i="32"/>
  <c r="V111" i="32" a="1"/>
  <c r="V111" i="32" s="1"/>
  <c r="W123" i="32"/>
  <c r="AJ107" i="20"/>
  <c r="AS107" i="20" s="1"/>
  <c r="BE107" i="20"/>
  <c r="V106" i="22"/>
  <c r="M95" i="22"/>
  <c r="X101" i="23"/>
  <c r="W101" i="23"/>
  <c r="I98" i="23"/>
  <c r="H98" i="23"/>
  <c r="CY108" i="18"/>
  <c r="AY108" i="23" s="1"/>
  <c r="G95" i="26"/>
  <c r="AN134" i="17"/>
  <c r="AN107" i="23" s="1"/>
  <c r="AA123" i="17"/>
  <c r="G96" i="23" s="1"/>
  <c r="CK98" i="18"/>
  <c r="P98" i="23" s="1"/>
  <c r="CK99" i="18"/>
  <c r="P99" i="23" s="1"/>
  <c r="F95" i="26"/>
  <c r="AN134" i="16"/>
  <c r="AM107" i="23" s="1"/>
  <c r="BA111" i="19" l="1"/>
  <c r="BA110" i="19"/>
  <c r="AV95" i="19"/>
  <c r="AY109" i="20"/>
  <c r="F109" i="20"/>
  <c r="AM109" i="20" s="1"/>
  <c r="AH124" i="32" s="1"/>
  <c r="G111" i="33" s="1"/>
  <c r="BD110" i="23"/>
  <c r="BE110" i="23"/>
  <c r="J97" i="37"/>
  <c r="AU95" i="19"/>
  <c r="Q109" i="37"/>
  <c r="AG123" i="32"/>
  <c r="H110" i="33" s="1"/>
  <c r="DA107" i="18"/>
  <c r="BA107" i="23" s="1"/>
  <c r="G96" i="37" a="1"/>
  <c r="G96" i="37" s="1"/>
  <c r="U108" i="37" s="1"/>
  <c r="Y102" i="23"/>
  <c r="Z113" i="23" s="1"/>
  <c r="AD113" i="23" s="1"/>
  <c r="D114" i="33" s="1"/>
  <c r="Y100" i="23"/>
  <c r="AQ109" i="23"/>
  <c r="BD106" i="20"/>
  <c r="H96" i="23"/>
  <c r="D95" i="19"/>
  <c r="M96" i="23"/>
  <c r="E95" i="37"/>
  <c r="CZ107" i="18"/>
  <c r="AZ107" i="23" s="1"/>
  <c r="CN96" i="18"/>
  <c r="S96" i="23" s="1"/>
  <c r="S95" i="26"/>
  <c r="V96" i="33" s="1"/>
  <c r="AD121" i="32"/>
  <c r="W95" i="26"/>
  <c r="Y96" i="33" s="1"/>
  <c r="AK109" i="32"/>
  <c r="AG121" i="32"/>
  <c r="H108" i="33" s="1"/>
  <c r="CF95" i="21" a="1"/>
  <c r="CF95" i="21" s="1"/>
  <c r="K97" i="37"/>
  <c r="R109" i="37"/>
  <c r="P109" i="37"/>
  <c r="I97" i="37"/>
  <c r="P106" i="20"/>
  <c r="AO106" i="20" s="1"/>
  <c r="BA106" i="20"/>
  <c r="CU107" i="18"/>
  <c r="AU107" i="23" s="1"/>
  <c r="CI96" i="18"/>
  <c r="N96" i="23" s="1"/>
  <c r="J99" i="23"/>
  <c r="K110" i="23" s="1"/>
  <c r="AC110" i="23" s="1"/>
  <c r="C111" i="33" s="1"/>
  <c r="T108" i="37"/>
  <c r="T109" i="37"/>
  <c r="M97" i="37"/>
  <c r="AK112" i="32"/>
  <c r="AA112" i="32"/>
  <c r="W98" i="26"/>
  <c r="Y99" i="33" s="1"/>
  <c r="AA113" i="32"/>
  <c r="E97" i="19"/>
  <c r="V98" i="23"/>
  <c r="P108" i="37"/>
  <c r="CR97" i="18"/>
  <c r="C96" i="19" s="1"/>
  <c r="DD109" i="18"/>
  <c r="C108" i="20" s="1"/>
  <c r="BC109" i="23"/>
  <c r="E108" i="20"/>
  <c r="BC106" i="20"/>
  <c r="Z106" i="20"/>
  <c r="AQ106" i="20" s="1"/>
  <c r="DC107" i="18"/>
  <c r="M98" i="37"/>
  <c r="M99" i="37"/>
  <c r="K98" i="37"/>
  <c r="K99" i="37"/>
  <c r="D95" i="37"/>
  <c r="CX107" i="18"/>
  <c r="AX107" i="23" s="1"/>
  <c r="CL96" i="18"/>
  <c r="Q96" i="23" s="1"/>
  <c r="AE106" i="20"/>
  <c r="AR106" i="20" s="1"/>
  <c r="M98" i="23"/>
  <c r="D97" i="19"/>
  <c r="E96" i="19"/>
  <c r="V97" i="23"/>
  <c r="J98" i="37"/>
  <c r="J99" i="37"/>
  <c r="J98" i="23"/>
  <c r="AK111" i="32"/>
  <c r="W97" i="26"/>
  <c r="Y98" i="33" s="1"/>
  <c r="AA111" i="32"/>
  <c r="AD123" i="32"/>
  <c r="CW107" i="18"/>
  <c r="AW107" i="23" s="1"/>
  <c r="CK96" i="18"/>
  <c r="P96" i="23" s="1"/>
  <c r="AP107" i="23"/>
  <c r="AO107" i="23"/>
  <c r="AZ106" i="20"/>
  <c r="K106" i="20"/>
  <c r="AN106" i="20" s="1"/>
  <c r="D98" i="19"/>
  <c r="M99" i="23"/>
  <c r="C95" i="37"/>
  <c r="CV107" i="18"/>
  <c r="AV107" i="23" s="1"/>
  <c r="L98" i="37"/>
  <c r="L99" i="37"/>
  <c r="BE106" i="20"/>
  <c r="AJ106" i="20"/>
  <c r="AS106" i="20" s="1"/>
  <c r="S109" i="37"/>
  <c r="L97" i="37"/>
  <c r="AT108" i="23"/>
  <c r="D107" i="20"/>
  <c r="BG107" i="20"/>
  <c r="BH107" i="20"/>
  <c r="CY107" i="18"/>
  <c r="AY107" i="23" s="1"/>
  <c r="AT109" i="23"/>
  <c r="D108" i="20"/>
  <c r="W96" i="26"/>
  <c r="Y97" i="33" s="1"/>
  <c r="AA110" i="32"/>
  <c r="AK110" i="32"/>
  <c r="AD122" i="32"/>
  <c r="AU108" i="20"/>
  <c r="AV108" i="20"/>
  <c r="C17" i="29"/>
  <c r="AF6" i="33" s="1"/>
  <c r="Y101" i="23"/>
  <c r="B95" i="37"/>
  <c r="I96" i="37" s="1"/>
  <c r="CT107" i="18"/>
  <c r="E107" i="20"/>
  <c r="BC108" i="23"/>
  <c r="CR98" i="18"/>
  <c r="C97" i="19" s="1"/>
  <c r="CR99" i="18"/>
  <c r="C98" i="19" s="1"/>
  <c r="AV107" i="20"/>
  <c r="AU107" i="20"/>
  <c r="D96" i="19"/>
  <c r="M97" i="23"/>
  <c r="BG108" i="20"/>
  <c r="BH108" i="20"/>
  <c r="F95" i="37"/>
  <c r="M96" i="37" s="1"/>
  <c r="DB107" i="18"/>
  <c r="BB107" i="23" s="1"/>
  <c r="T95" i="26"/>
  <c r="W96" i="33" s="1"/>
  <c r="AJ109" i="32"/>
  <c r="Y106" i="22"/>
  <c r="AE121" i="32" s="1"/>
  <c r="E95" i="19"/>
  <c r="V96" i="23"/>
  <c r="U95" i="26"/>
  <c r="U96" i="33"/>
  <c r="G98" i="37" a="1"/>
  <c r="G98" i="37" s="1"/>
  <c r="U110" i="37" s="1"/>
  <c r="I98" i="37"/>
  <c r="I99" i="37"/>
  <c r="E98" i="19"/>
  <c r="V99" i="23"/>
  <c r="Q95" i="22"/>
  <c r="AB110" i="32" s="1"/>
  <c r="DD108" i="18"/>
  <c r="C107" i="20" s="1"/>
  <c r="BB106" i="20"/>
  <c r="U106" i="20"/>
  <c r="AP106" i="20" s="1"/>
  <c r="G97" i="37" a="1"/>
  <c r="G97" i="37" s="1"/>
  <c r="I96" i="23"/>
  <c r="AQ108" i="23"/>
  <c r="Y95" i="35"/>
  <c r="J97" i="23"/>
  <c r="AG122" i="32"/>
  <c r="H109" i="33" s="1"/>
  <c r="Z112" i="23" l="1"/>
  <c r="AD112" i="23" s="1"/>
  <c r="D113" i="33" s="1"/>
  <c r="Z111" i="23"/>
  <c r="AD111" i="23" s="1"/>
  <c r="D112" i="33" s="1"/>
  <c r="J96" i="23"/>
  <c r="K107" i="23" s="1"/>
  <c r="AC107" i="23" s="1"/>
  <c r="C108" i="33" s="1"/>
  <c r="BF110" i="23"/>
  <c r="F95" i="19"/>
  <c r="AM95" i="19" s="1"/>
  <c r="BE108" i="23"/>
  <c r="F98" i="19"/>
  <c r="AM98" i="19" s="1"/>
  <c r="BA109" i="19" s="1"/>
  <c r="X98" i="23"/>
  <c r="AQ107" i="23"/>
  <c r="K109" i="23"/>
  <c r="AC109" i="23" s="1"/>
  <c r="C110" i="33" s="1"/>
  <c r="AY108" i="20"/>
  <c r="F108" i="20"/>
  <c r="AM108" i="20" s="1"/>
  <c r="AH123" i="32" s="1"/>
  <c r="G110" i="33" s="1"/>
  <c r="W99" i="23"/>
  <c r="X99" i="23"/>
  <c r="BD109" i="23"/>
  <c r="BE109" i="23"/>
  <c r="DD107" i="18"/>
  <c r="C106" i="20" s="1"/>
  <c r="AV106" i="20"/>
  <c r="AU106" i="20"/>
  <c r="G95" i="37" a="1"/>
  <c r="G95" i="37" s="1"/>
  <c r="P107" i="37"/>
  <c r="R107" i="37"/>
  <c r="K96" i="37"/>
  <c r="N98" i="37"/>
  <c r="N99" i="37"/>
  <c r="CR96" i="18"/>
  <c r="C95" i="19" s="1"/>
  <c r="K108" i="23"/>
  <c r="AC108" i="23" s="1"/>
  <c r="C109" i="33" s="1"/>
  <c r="Q107" i="37"/>
  <c r="J96" i="37"/>
  <c r="E106" i="20"/>
  <c r="BC107" i="23"/>
  <c r="W98" i="23"/>
  <c r="W96" i="23"/>
  <c r="BG106" i="20"/>
  <c r="BH106" i="20"/>
  <c r="X96" i="23"/>
  <c r="BD108" i="23"/>
  <c r="F96" i="19"/>
  <c r="AM96" i="19" s="1"/>
  <c r="F97" i="19"/>
  <c r="AM97" i="19" s="1"/>
  <c r="D106" i="20"/>
  <c r="AT107" i="23"/>
  <c r="N97" i="37"/>
  <c r="U109" i="37"/>
  <c r="T107" i="37"/>
  <c r="W97" i="23"/>
  <c r="X97" i="23"/>
  <c r="AY107" i="20"/>
  <c r="F107" i="20"/>
  <c r="AM107" i="20" s="1"/>
  <c r="AH122" i="32" s="1"/>
  <c r="G109" i="33" s="1"/>
  <c r="S107" i="37"/>
  <c r="L96" i="37"/>
  <c r="Y98" i="23" l="1"/>
  <c r="BA108" i="19"/>
  <c r="BA106" i="19"/>
  <c r="BF108" i="23"/>
  <c r="Y97" i="23"/>
  <c r="BA107" i="19"/>
  <c r="F106" i="20"/>
  <c r="AM106" i="20" s="1"/>
  <c r="AH121" i="32" s="1"/>
  <c r="G108" i="33" s="1"/>
  <c r="AY106" i="20"/>
  <c r="U107" i="37"/>
  <c r="N96" i="37"/>
  <c r="BF109" i="23"/>
  <c r="BD107" i="23"/>
  <c r="BE107" i="23"/>
  <c r="Y96" i="23"/>
  <c r="Y99" i="23"/>
  <c r="Z109" i="23" l="1"/>
  <c r="AD109" i="23" s="1"/>
  <c r="D110" i="33" s="1"/>
  <c r="Z110" i="23"/>
  <c r="AD110" i="23" s="1"/>
  <c r="D111" i="33" s="1"/>
  <c r="Z108" i="23"/>
  <c r="AD108" i="23" s="1"/>
  <c r="D109" i="33" s="1"/>
  <c r="BF107" i="23"/>
  <c r="Z107" i="23"/>
  <c r="AD107" i="23" s="1"/>
  <c r="D108" i="33" s="1"/>
  <c r="Q94" i="1" l="1"/>
  <c r="P94" i="1"/>
  <c r="O94" i="1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Q94" i="11"/>
  <c r="P94" i="11"/>
  <c r="O94" i="11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A94" i="12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Q94" i="6"/>
  <c r="P94" i="6"/>
  <c r="O94" i="6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Q93" i="1"/>
  <c r="P93" i="1"/>
  <c r="O93" i="1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A93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A92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A91" i="12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92" i="11"/>
  <c r="Q92" i="1"/>
  <c r="P92" i="1"/>
  <c r="O92" i="1"/>
  <c r="B92" i="1"/>
  <c r="A92" i="10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G107" i="32" a="1"/>
  <c r="D106" i="32" a="1"/>
  <c r="F105" i="32" a="1"/>
  <c r="G106" i="32" a="1"/>
  <c r="H106" i="32" a="1"/>
  <c r="I105" i="32" a="1"/>
  <c r="J108" i="32" a="1"/>
  <c r="H108" i="32" a="1"/>
  <c r="H107" i="32" a="1"/>
  <c r="J107" i="32" a="1"/>
  <c r="E106" i="32" a="1"/>
  <c r="D107" i="32" a="1"/>
  <c r="D108" i="32" a="1"/>
  <c r="G108" i="32" a="1"/>
  <c r="E108" i="32" a="1"/>
  <c r="I106" i="32" a="1"/>
  <c r="F104" i="32" a="1"/>
  <c r="I107" i="32" a="1"/>
  <c r="F108" i="32" a="1"/>
  <c r="H105" i="32" a="1"/>
  <c r="F107" i="32" a="1"/>
  <c r="J106" i="32" a="1"/>
  <c r="I108" i="32" a="1"/>
  <c r="E107" i="32" a="1"/>
  <c r="F106" i="32" a="1"/>
  <c r="G105" i="32" a="1"/>
  <c r="I105" i="32" l="1"/>
  <c r="G108" i="32"/>
  <c r="D106" i="32"/>
  <c r="I106" i="32"/>
  <c r="E106" i="32"/>
  <c r="I107" i="32"/>
  <c r="I108" i="32"/>
  <c r="D107" i="32"/>
  <c r="J107" i="32"/>
  <c r="E108" i="32"/>
  <c r="J108" i="32"/>
  <c r="F107" i="32"/>
  <c r="H105" i="32"/>
  <c r="J106" i="32"/>
  <c r="E107" i="32"/>
  <c r="F104" i="32"/>
  <c r="F105" i="32"/>
  <c r="F106" i="32"/>
  <c r="G105" i="32"/>
  <c r="G106" i="32"/>
  <c r="G107" i="32"/>
  <c r="H106" i="32"/>
  <c r="D108" i="32"/>
  <c r="H108" i="32"/>
  <c r="H107" i="32"/>
  <c r="F108" i="32"/>
  <c r="BS92" i="10"/>
  <c r="D119" i="14"/>
  <c r="AS119" i="14" s="1"/>
  <c r="BK105" i="6"/>
  <c r="AN93" i="6"/>
  <c r="AX105" i="10"/>
  <c r="AA93" i="10"/>
  <c r="BU93" i="10"/>
  <c r="BF105" i="10"/>
  <c r="CC93" i="10"/>
  <c r="AI93" i="10"/>
  <c r="AX103" i="11"/>
  <c r="BF103" i="11"/>
  <c r="AX104" i="11"/>
  <c r="BU92" i="11"/>
  <c r="AA92" i="11"/>
  <c r="BF104" i="11"/>
  <c r="AI92" i="11"/>
  <c r="CC92" i="11"/>
  <c r="AX105" i="11"/>
  <c r="AA93" i="11"/>
  <c r="BU93" i="11"/>
  <c r="BF105" i="11"/>
  <c r="CC93" i="11"/>
  <c r="AI93" i="11"/>
  <c r="AW103" i="12"/>
  <c r="S91" i="12"/>
  <c r="R91" i="12"/>
  <c r="BE103" i="12"/>
  <c r="AV104" i="12"/>
  <c r="AO131" i="16" s="1"/>
  <c r="Y92" i="12"/>
  <c r="AB119" i="16" s="1"/>
  <c r="AB91" i="19" s="1"/>
  <c r="BD104" i="12"/>
  <c r="AG92" i="12"/>
  <c r="CA92" i="12"/>
  <c r="BS93" i="12"/>
  <c r="D120" i="16"/>
  <c r="AS120" i="16" s="1"/>
  <c r="BC105" i="12"/>
  <c r="AF93" i="12"/>
  <c r="BZ93" i="12"/>
  <c r="BK105" i="12"/>
  <c r="AN93" i="12"/>
  <c r="BB103" i="13"/>
  <c r="T90" i="35"/>
  <c r="BJ103" i="13"/>
  <c r="BA104" i="13"/>
  <c r="BX92" i="13"/>
  <c r="AD92" i="13"/>
  <c r="BI104" i="13"/>
  <c r="AL92" i="13"/>
  <c r="AZ105" i="13"/>
  <c r="BW93" i="13"/>
  <c r="AC93" i="13"/>
  <c r="BH105" i="13"/>
  <c r="CE93" i="13"/>
  <c r="AK93" i="13"/>
  <c r="E93" i="1"/>
  <c r="M93" i="1"/>
  <c r="AW106" i="6"/>
  <c r="BT94" i="6"/>
  <c r="S94" i="6"/>
  <c r="R94" i="6"/>
  <c r="Z94" i="6"/>
  <c r="Z95" i="6"/>
  <c r="BT95" i="6"/>
  <c r="BE106" i="6"/>
  <c r="AH94" i="6"/>
  <c r="CB94" i="6"/>
  <c r="CB95" i="6"/>
  <c r="AH95" i="6"/>
  <c r="AY106" i="8"/>
  <c r="AB94" i="8"/>
  <c r="T94" i="8"/>
  <c r="BV94" i="8"/>
  <c r="W94" i="8"/>
  <c r="U94" i="8"/>
  <c r="BV95" i="8"/>
  <c r="AB95" i="8"/>
  <c r="BG106" i="8"/>
  <c r="CD94" i="8"/>
  <c r="AJ94" i="8"/>
  <c r="AJ95" i="8"/>
  <c r="CD95" i="8"/>
  <c r="BS94" i="10"/>
  <c r="D121" i="14"/>
  <c r="AS121" i="14" s="1"/>
  <c r="BC106" i="10"/>
  <c r="AF94" i="10"/>
  <c r="BZ94" i="10"/>
  <c r="AF95" i="10"/>
  <c r="BZ95" i="10"/>
  <c r="BK106" i="10"/>
  <c r="AN94" i="10"/>
  <c r="AN95" i="10"/>
  <c r="BB106" i="11"/>
  <c r="AE94" i="11"/>
  <c r="BY94" i="11"/>
  <c r="BY95" i="11"/>
  <c r="AE95" i="11"/>
  <c r="AV106" i="12"/>
  <c r="AO133" i="16" s="1"/>
  <c r="Y94" i="12"/>
  <c r="AB121" i="16" s="1"/>
  <c r="AB93" i="19" s="1"/>
  <c r="Y95" i="12"/>
  <c r="AB122" i="16" s="1"/>
  <c r="AB94" i="19" s="1"/>
  <c r="BD106" i="12"/>
  <c r="CA94" i="12"/>
  <c r="AG94" i="12"/>
  <c r="CA95" i="12"/>
  <c r="AG95" i="12"/>
  <c r="BI106" i="11"/>
  <c r="AL94" i="11"/>
  <c r="AL95" i="11"/>
  <c r="AZ106" i="13"/>
  <c r="BW94" i="13"/>
  <c r="AC94" i="13"/>
  <c r="BW95" i="13"/>
  <c r="AC95" i="13"/>
  <c r="BH106" i="13"/>
  <c r="CE94" i="13"/>
  <c r="AK94" i="13"/>
  <c r="CE95" i="13"/>
  <c r="AK95" i="13"/>
  <c r="E94" i="1"/>
  <c r="M94" i="1"/>
  <c r="AX102" i="10"/>
  <c r="BF103" i="10"/>
  <c r="CC91" i="10"/>
  <c r="AI91" i="10"/>
  <c r="AX104" i="10"/>
  <c r="AA92" i="10"/>
  <c r="BU92" i="10"/>
  <c r="BA104" i="8"/>
  <c r="E92" i="1"/>
  <c r="AY105" i="8"/>
  <c r="U93" i="8"/>
  <c r="T93" i="8"/>
  <c r="BV93" i="8"/>
  <c r="AB93" i="8"/>
  <c r="W93" i="8"/>
  <c r="AY102" i="10"/>
  <c r="W90" i="10"/>
  <c r="U90" i="10"/>
  <c r="T90" i="10"/>
  <c r="BG102" i="10"/>
  <c r="BG104" i="10"/>
  <c r="CD92" i="10"/>
  <c r="AJ92" i="10"/>
  <c r="AY105" i="10"/>
  <c r="BV93" i="10"/>
  <c r="AB93" i="10"/>
  <c r="T93" i="10"/>
  <c r="W93" i="10"/>
  <c r="U93" i="10"/>
  <c r="AY103" i="11"/>
  <c r="W91" i="11"/>
  <c r="U91" i="11"/>
  <c r="T91" i="11"/>
  <c r="BG103" i="11"/>
  <c r="BG104" i="11"/>
  <c r="CD92" i="11"/>
  <c r="AJ92" i="11"/>
  <c r="BG105" i="11"/>
  <c r="AJ93" i="11"/>
  <c r="CD93" i="11"/>
  <c r="AV105" i="12"/>
  <c r="AO132" i="16" s="1"/>
  <c r="Y93" i="12"/>
  <c r="AB120" i="16" s="1"/>
  <c r="AB92" i="19" s="1"/>
  <c r="BD105" i="12"/>
  <c r="AG93" i="12"/>
  <c r="CA93" i="12"/>
  <c r="BC103" i="13"/>
  <c r="BF106" i="6"/>
  <c r="AI94" i="6"/>
  <c r="CC94" i="6"/>
  <c r="AI95" i="6"/>
  <c r="CC95" i="6"/>
  <c r="AZ106" i="8"/>
  <c r="BW94" i="8"/>
  <c r="AC94" i="8"/>
  <c r="AC95" i="8"/>
  <c r="BW95" i="8"/>
  <c r="BH106" i="8"/>
  <c r="AK94" i="8"/>
  <c r="CE94" i="8"/>
  <c r="CE95" i="8"/>
  <c r="AK95" i="8"/>
  <c r="AV106" i="10"/>
  <c r="AO133" i="14" s="1"/>
  <c r="Y94" i="10"/>
  <c r="AB121" i="14" s="1"/>
  <c r="R93" i="19" s="1"/>
  <c r="Y95" i="10"/>
  <c r="AB122" i="14" s="1"/>
  <c r="R94" i="19" s="1"/>
  <c r="BD106" i="10"/>
  <c r="CA94" i="10"/>
  <c r="AG94" i="10"/>
  <c r="CA95" i="10"/>
  <c r="AG95" i="10"/>
  <c r="BS94" i="11"/>
  <c r="D121" i="15"/>
  <c r="AS121" i="15" s="1"/>
  <c r="BC106" i="11"/>
  <c r="AF94" i="11"/>
  <c r="BZ94" i="11"/>
  <c r="AF95" i="11"/>
  <c r="BZ95" i="11"/>
  <c r="AW106" i="12"/>
  <c r="Z94" i="12"/>
  <c r="S94" i="12"/>
  <c r="R94" i="12"/>
  <c r="BT94" i="12"/>
  <c r="Z95" i="12"/>
  <c r="BT95" i="12"/>
  <c r="BE106" i="12"/>
  <c r="CB94" i="12"/>
  <c r="AH94" i="12"/>
  <c r="CB95" i="12"/>
  <c r="AH95" i="12"/>
  <c r="N93" i="35"/>
  <c r="AM94" i="11"/>
  <c r="BJ106" i="11"/>
  <c r="AM95" i="11"/>
  <c r="BA106" i="13"/>
  <c r="BX94" i="13"/>
  <c r="AD94" i="13"/>
  <c r="BX95" i="13"/>
  <c r="AD95" i="13"/>
  <c r="BI106" i="13"/>
  <c r="AL94" i="13"/>
  <c r="AL95" i="13"/>
  <c r="F94" i="1"/>
  <c r="N94" i="1"/>
  <c r="BA104" i="6"/>
  <c r="BH104" i="8"/>
  <c r="D92" i="1"/>
  <c r="AY105" i="6"/>
  <c r="T93" i="6"/>
  <c r="U93" i="6"/>
  <c r="BV93" i="6"/>
  <c r="AB93" i="6"/>
  <c r="W93" i="6"/>
  <c r="AX105" i="8"/>
  <c r="AA93" i="8"/>
  <c r="BU93" i="8"/>
  <c r="BF102" i="10"/>
  <c r="BF104" i="10"/>
  <c r="AI92" i="10"/>
  <c r="CC92" i="10"/>
  <c r="E91" i="35"/>
  <c r="BJ104" i="6"/>
  <c r="BH105" i="6"/>
  <c r="CE93" i="6"/>
  <c r="AK93" i="6"/>
  <c r="BG103" i="10"/>
  <c r="CD91" i="10"/>
  <c r="AJ91" i="10"/>
  <c r="AY104" i="10"/>
  <c r="T92" i="10"/>
  <c r="BV92" i="10"/>
  <c r="W92" i="10"/>
  <c r="U92" i="10"/>
  <c r="AB92" i="10"/>
  <c r="BG105" i="10"/>
  <c r="AJ93" i="10"/>
  <c r="CD93" i="10"/>
  <c r="AY104" i="11"/>
  <c r="AB92" i="11"/>
  <c r="T92" i="11"/>
  <c r="W92" i="11"/>
  <c r="BV92" i="11"/>
  <c r="U92" i="11"/>
  <c r="AY105" i="11"/>
  <c r="U93" i="11"/>
  <c r="BV93" i="11"/>
  <c r="AB93" i="11"/>
  <c r="W93" i="11"/>
  <c r="T93" i="11"/>
  <c r="AX103" i="12"/>
  <c r="AW104" i="12"/>
  <c r="BT92" i="12"/>
  <c r="Z92" i="12"/>
  <c r="R92" i="12"/>
  <c r="S92" i="12"/>
  <c r="BK103" i="13"/>
  <c r="T91" i="35"/>
  <c r="AM92" i="13"/>
  <c r="BJ104" i="13"/>
  <c r="BA105" i="13"/>
  <c r="BX93" i="13"/>
  <c r="AD93" i="13"/>
  <c r="BI105" i="13"/>
  <c r="AL93" i="13"/>
  <c r="F93" i="1"/>
  <c r="N93" i="1"/>
  <c r="AX106" i="6"/>
  <c r="BU94" i="6"/>
  <c r="AA94" i="6"/>
  <c r="BU95" i="6"/>
  <c r="AA95" i="6"/>
  <c r="BC104" i="6"/>
  <c r="BK104" i="6"/>
  <c r="BB104" i="8"/>
  <c r="H91" i="35"/>
  <c r="BJ104" i="8"/>
  <c r="F92" i="1"/>
  <c r="N92" i="1"/>
  <c r="BA105" i="6"/>
  <c r="AD93" i="6"/>
  <c r="BX93" i="6"/>
  <c r="BI105" i="6"/>
  <c r="AL93" i="6"/>
  <c r="AZ105" i="8"/>
  <c r="BW93" i="8"/>
  <c r="AC93" i="8"/>
  <c r="BH105" i="8"/>
  <c r="CE93" i="8"/>
  <c r="AK93" i="8"/>
  <c r="AZ102" i="10"/>
  <c r="BH102" i="10"/>
  <c r="AZ103" i="10"/>
  <c r="BW91" i="10"/>
  <c r="AC91" i="10"/>
  <c r="BH103" i="10"/>
  <c r="CE91" i="10"/>
  <c r="AK91" i="10"/>
  <c r="AZ104" i="10"/>
  <c r="BW92" i="10"/>
  <c r="AC92" i="10"/>
  <c r="BH104" i="10"/>
  <c r="CE92" i="10"/>
  <c r="AK92" i="10"/>
  <c r="AZ105" i="10"/>
  <c r="BW93" i="10"/>
  <c r="AC93" i="10"/>
  <c r="BH105" i="10"/>
  <c r="AK93" i="10"/>
  <c r="CE93" i="10"/>
  <c r="AZ103" i="11"/>
  <c r="BH103" i="11"/>
  <c r="AZ104" i="11"/>
  <c r="BW92" i="11"/>
  <c r="AC92" i="11"/>
  <c r="BH104" i="11"/>
  <c r="CE92" i="11"/>
  <c r="AK92" i="11"/>
  <c r="AZ105" i="11"/>
  <c r="AC93" i="11"/>
  <c r="BW93" i="11"/>
  <c r="BH105" i="11"/>
  <c r="AK93" i="11"/>
  <c r="CE93" i="11"/>
  <c r="AY103" i="12"/>
  <c r="W91" i="12"/>
  <c r="U91" i="12"/>
  <c r="T91" i="12"/>
  <c r="BG103" i="12"/>
  <c r="AX104" i="12"/>
  <c r="BU92" i="12"/>
  <c r="AA92" i="12"/>
  <c r="BF104" i="12"/>
  <c r="AI92" i="12"/>
  <c r="CC92" i="12"/>
  <c r="AW105" i="12"/>
  <c r="S93" i="12"/>
  <c r="R93" i="12"/>
  <c r="BT93" i="12"/>
  <c r="Z93" i="12"/>
  <c r="BE105" i="12"/>
  <c r="CB93" i="12"/>
  <c r="AH93" i="12"/>
  <c r="AV103" i="13"/>
  <c r="AO130" i="17" s="1"/>
  <c r="BD103" i="13"/>
  <c r="D119" i="17"/>
  <c r="AS119" i="17" s="1"/>
  <c r="BS92" i="13"/>
  <c r="BC104" i="13"/>
  <c r="BZ92" i="13"/>
  <c r="AF92" i="13"/>
  <c r="BK104" i="13"/>
  <c r="AN92" i="13"/>
  <c r="BB105" i="13"/>
  <c r="BY93" i="13"/>
  <c r="AE93" i="13"/>
  <c r="T92" i="35"/>
  <c r="AM93" i="13"/>
  <c r="BJ105" i="13"/>
  <c r="G93" i="1"/>
  <c r="BI105" i="1"/>
  <c r="AL93" i="1"/>
  <c r="AY106" i="6"/>
  <c r="T94" i="6"/>
  <c r="W94" i="6"/>
  <c r="BV94" i="6"/>
  <c r="U94" i="6"/>
  <c r="AB94" i="6"/>
  <c r="AB95" i="6"/>
  <c r="BV95" i="6"/>
  <c r="BG106" i="6"/>
  <c r="AJ94" i="6"/>
  <c r="CD94" i="6"/>
  <c r="CD95" i="6"/>
  <c r="AJ95" i="6"/>
  <c r="BA106" i="8"/>
  <c r="AD94" i="8"/>
  <c r="BX94" i="8"/>
  <c r="AD95" i="8"/>
  <c r="BX95" i="8"/>
  <c r="BI106" i="8"/>
  <c r="AL94" i="8"/>
  <c r="AL95" i="8"/>
  <c r="AW106" i="10"/>
  <c r="BT94" i="10"/>
  <c r="Z94" i="10"/>
  <c r="S94" i="10"/>
  <c r="R94" i="10"/>
  <c r="BT95" i="10"/>
  <c r="Z95" i="10"/>
  <c r="BE106" i="10"/>
  <c r="CB94" i="10"/>
  <c r="AH94" i="10"/>
  <c r="AH95" i="10"/>
  <c r="CB95" i="10"/>
  <c r="AV106" i="11"/>
  <c r="AO133" i="15" s="1"/>
  <c r="Y94" i="11"/>
  <c r="AB121" i="15" s="1"/>
  <c r="W93" i="19" s="1"/>
  <c r="Y95" i="11"/>
  <c r="AB122" i="15" s="1"/>
  <c r="W94" i="19" s="1"/>
  <c r="BD106" i="11"/>
  <c r="AG94" i="11"/>
  <c r="CA94" i="11"/>
  <c r="AG95" i="11"/>
  <c r="CA95" i="11"/>
  <c r="AX106" i="12"/>
  <c r="AA94" i="12"/>
  <c r="BU94" i="12"/>
  <c r="AA95" i="12"/>
  <c r="BU95" i="12"/>
  <c r="BF106" i="12"/>
  <c r="AI94" i="12"/>
  <c r="CC94" i="12"/>
  <c r="AI95" i="12"/>
  <c r="CC95" i="12"/>
  <c r="BK106" i="11"/>
  <c r="AN94" i="11"/>
  <c r="AN95" i="11"/>
  <c r="BB106" i="13"/>
  <c r="BY94" i="13"/>
  <c r="AE94" i="13"/>
  <c r="BY95" i="13"/>
  <c r="AE95" i="13"/>
  <c r="T93" i="35"/>
  <c r="AM94" i="13"/>
  <c r="BJ106" i="13"/>
  <c r="AM95" i="13"/>
  <c r="G94" i="1"/>
  <c r="BI106" i="1"/>
  <c r="AL94" i="1"/>
  <c r="AL95" i="1"/>
  <c r="BI104" i="6"/>
  <c r="AZ104" i="8"/>
  <c r="L92" i="1"/>
  <c r="BG105" i="6"/>
  <c r="CD93" i="6"/>
  <c r="AJ93" i="6"/>
  <c r="BF105" i="8"/>
  <c r="AI93" i="8"/>
  <c r="CC93" i="8"/>
  <c r="AX103" i="10"/>
  <c r="BU91" i="10"/>
  <c r="AA91" i="10"/>
  <c r="BB104" i="6"/>
  <c r="BI104" i="8"/>
  <c r="M92" i="1"/>
  <c r="AZ105" i="6"/>
  <c r="AC93" i="6"/>
  <c r="BW93" i="6"/>
  <c r="BG105" i="8"/>
  <c r="CD93" i="8"/>
  <c r="AJ93" i="8"/>
  <c r="AY103" i="10"/>
  <c r="BV91" i="10"/>
  <c r="W91" i="10"/>
  <c r="T91" i="10"/>
  <c r="U91" i="10"/>
  <c r="AB91" i="10"/>
  <c r="BF103" i="12"/>
  <c r="BE104" i="12"/>
  <c r="AH92" i="12"/>
  <c r="CB92" i="12"/>
  <c r="D118" i="17"/>
  <c r="AS118" i="17" s="1"/>
  <c r="BS91" i="13"/>
  <c r="BB104" i="13"/>
  <c r="BY92" i="13"/>
  <c r="AE92" i="13"/>
  <c r="AV104" i="6"/>
  <c r="AO131" i="4" s="1"/>
  <c r="BD104" i="6"/>
  <c r="BS92" i="8"/>
  <c r="D119" i="5"/>
  <c r="AS119" i="5" s="1"/>
  <c r="BC104" i="8"/>
  <c r="BK104" i="8"/>
  <c r="G92" i="1"/>
  <c r="BI104" i="1"/>
  <c r="BB105" i="6"/>
  <c r="AE93" i="6"/>
  <c r="BY93" i="6"/>
  <c r="E92" i="35"/>
  <c r="AM93" i="6"/>
  <c r="BJ105" i="6"/>
  <c r="BA105" i="8"/>
  <c r="BX93" i="8"/>
  <c r="AD93" i="8"/>
  <c r="BI105" i="8"/>
  <c r="AL93" i="8"/>
  <c r="BA102" i="10"/>
  <c r="BI102" i="10"/>
  <c r="BA103" i="10"/>
  <c r="BX91" i="10"/>
  <c r="AD91" i="10"/>
  <c r="BI103" i="10"/>
  <c r="AL91" i="10"/>
  <c r="BA104" i="10"/>
  <c r="BX92" i="10"/>
  <c r="AD92" i="10"/>
  <c r="BI104" i="10"/>
  <c r="AL92" i="10"/>
  <c r="BA105" i="10"/>
  <c r="BX93" i="10"/>
  <c r="AD93" i="10"/>
  <c r="BI105" i="10"/>
  <c r="AL93" i="10"/>
  <c r="BA103" i="11"/>
  <c r="BI103" i="11"/>
  <c r="BA104" i="11"/>
  <c r="BX92" i="11"/>
  <c r="AD92" i="11"/>
  <c r="BI104" i="11"/>
  <c r="AL92" i="11"/>
  <c r="BA105" i="11"/>
  <c r="AD93" i="11"/>
  <c r="BX93" i="11"/>
  <c r="BI105" i="11"/>
  <c r="AL93" i="11"/>
  <c r="AZ103" i="12"/>
  <c r="BH103" i="12"/>
  <c r="AY104" i="12"/>
  <c r="BV92" i="12"/>
  <c r="AB92" i="12"/>
  <c r="T92" i="12"/>
  <c r="U92" i="12"/>
  <c r="W92" i="12"/>
  <c r="BG104" i="12"/>
  <c r="CD92" i="12"/>
  <c r="AJ92" i="12"/>
  <c r="AX105" i="12"/>
  <c r="BU93" i="12"/>
  <c r="AA93" i="12"/>
  <c r="BF105" i="12"/>
  <c r="CC93" i="12"/>
  <c r="AI93" i="12"/>
  <c r="AW103" i="13"/>
  <c r="S91" i="13"/>
  <c r="R91" i="13"/>
  <c r="BE103" i="13"/>
  <c r="AV104" i="13"/>
  <c r="AO131" i="17" s="1"/>
  <c r="Y92" i="13"/>
  <c r="AB119" i="17" s="1"/>
  <c r="AG91" i="19" s="1"/>
  <c r="BD104" i="13"/>
  <c r="CA92" i="13"/>
  <c r="AG92" i="13"/>
  <c r="D120" i="17"/>
  <c r="AS120" i="17" s="1"/>
  <c r="BS93" i="13"/>
  <c r="BC105" i="13"/>
  <c r="BZ93" i="13"/>
  <c r="AF93" i="13"/>
  <c r="BK105" i="13"/>
  <c r="AN93" i="13"/>
  <c r="H93" i="1"/>
  <c r="B92" i="35"/>
  <c r="AM93" i="1"/>
  <c r="BJ105" i="1"/>
  <c r="AZ106" i="6"/>
  <c r="BW94" i="6"/>
  <c r="AC94" i="6"/>
  <c r="BW95" i="6"/>
  <c r="AC95" i="6"/>
  <c r="BH106" i="6"/>
  <c r="CE94" i="6"/>
  <c r="AK94" i="6"/>
  <c r="CE95" i="6"/>
  <c r="AK95" i="6"/>
  <c r="BB106" i="8"/>
  <c r="AE94" i="8"/>
  <c r="BY94" i="8"/>
  <c r="AE95" i="8"/>
  <c r="BY95" i="8"/>
  <c r="H93" i="35"/>
  <c r="AM94" i="8"/>
  <c r="BJ106" i="8"/>
  <c r="AM95" i="8"/>
  <c r="AX106" i="10"/>
  <c r="AA94" i="10"/>
  <c r="BU94" i="10"/>
  <c r="BU95" i="10"/>
  <c r="AA95" i="10"/>
  <c r="BF106" i="10"/>
  <c r="CC94" i="10"/>
  <c r="AI94" i="10"/>
  <c r="CC95" i="10"/>
  <c r="AI95" i="10"/>
  <c r="AW106" i="11"/>
  <c r="BT94" i="11"/>
  <c r="Z94" i="11"/>
  <c r="R94" i="11"/>
  <c r="S94" i="11"/>
  <c r="Z95" i="11"/>
  <c r="BT95" i="11"/>
  <c r="BE106" i="11"/>
  <c r="AH94" i="11"/>
  <c r="CB94" i="11"/>
  <c r="CB95" i="11"/>
  <c r="AH95" i="11"/>
  <c r="AY106" i="12"/>
  <c r="AB94" i="12"/>
  <c r="BV94" i="12"/>
  <c r="T94" i="12"/>
  <c r="W94" i="12"/>
  <c r="U94" i="12"/>
  <c r="BV95" i="12"/>
  <c r="AB95" i="12"/>
  <c r="BG106" i="12"/>
  <c r="CD94" i="12"/>
  <c r="AJ94" i="12"/>
  <c r="AJ95" i="12"/>
  <c r="CD95" i="12"/>
  <c r="D121" i="17"/>
  <c r="AS121" i="17" s="1"/>
  <c r="BS94" i="13"/>
  <c r="BC106" i="13"/>
  <c r="BZ94" i="13"/>
  <c r="AF94" i="13"/>
  <c r="BZ95" i="13"/>
  <c r="AF95" i="13"/>
  <c r="BK106" i="13"/>
  <c r="AN94" i="13"/>
  <c r="AN95" i="13"/>
  <c r="H94" i="1"/>
  <c r="BJ106" i="1"/>
  <c r="B93" i="35"/>
  <c r="AM94" i="1"/>
  <c r="AM95" i="1"/>
  <c r="BD105" i="13"/>
  <c r="CA93" i="13"/>
  <c r="AG93" i="13"/>
  <c r="A93" i="6"/>
  <c r="A93" i="1"/>
  <c r="I93" i="1"/>
  <c r="BK105" i="1"/>
  <c r="AN93" i="1"/>
  <c r="BA106" i="6"/>
  <c r="BX94" i="6"/>
  <c r="AD94" i="6"/>
  <c r="AD95" i="6"/>
  <c r="BX95" i="6"/>
  <c r="BS94" i="8"/>
  <c r="D121" i="5"/>
  <c r="AS121" i="5" s="1"/>
  <c r="BC106" i="8"/>
  <c r="AF94" i="8"/>
  <c r="BZ94" i="8"/>
  <c r="AF95" i="8"/>
  <c r="BZ95" i="8"/>
  <c r="BK106" i="8"/>
  <c r="AN94" i="8"/>
  <c r="AN95" i="8"/>
  <c r="AY106" i="10"/>
  <c r="AB94" i="10"/>
  <c r="BV94" i="10"/>
  <c r="U94" i="10"/>
  <c r="T94" i="10"/>
  <c r="W94" i="10"/>
  <c r="BV95" i="10"/>
  <c r="AB95" i="10"/>
  <c r="BG106" i="10"/>
  <c r="AJ94" i="10"/>
  <c r="CD94" i="10"/>
  <c r="AJ95" i="10"/>
  <c r="CD95" i="10"/>
  <c r="AX106" i="11"/>
  <c r="AA94" i="11"/>
  <c r="BU94" i="11"/>
  <c r="AA95" i="11"/>
  <c r="BU95" i="11"/>
  <c r="BF106" i="11"/>
  <c r="AI94" i="11"/>
  <c r="CC94" i="11"/>
  <c r="AI95" i="11"/>
  <c r="CC95" i="11"/>
  <c r="AZ106" i="12"/>
  <c r="BW94" i="12"/>
  <c r="AC94" i="12"/>
  <c r="BW95" i="12"/>
  <c r="AC95" i="12"/>
  <c r="BH106" i="12"/>
  <c r="AK94" i="12"/>
  <c r="CE94" i="12"/>
  <c r="AK95" i="12"/>
  <c r="CE95" i="12"/>
  <c r="AV106" i="13"/>
  <c r="AO133" i="17" s="1"/>
  <c r="Y94" i="13"/>
  <c r="AB121" i="17" s="1"/>
  <c r="AG93" i="19" s="1"/>
  <c r="Y95" i="13"/>
  <c r="AB122" i="17" s="1"/>
  <c r="AG94" i="19" s="1"/>
  <c r="BD106" i="13"/>
  <c r="CA94" i="13"/>
  <c r="AG94" i="13"/>
  <c r="CA95" i="13"/>
  <c r="AG95" i="13"/>
  <c r="A94" i="6"/>
  <c r="A94" i="1"/>
  <c r="I94" i="1"/>
  <c r="BK106" i="1"/>
  <c r="AN94" i="1"/>
  <c r="AN95" i="1"/>
  <c r="AW104" i="6"/>
  <c r="S92" i="6"/>
  <c r="R92" i="6"/>
  <c r="BD104" i="8"/>
  <c r="H92" i="1"/>
  <c r="BB105" i="8"/>
  <c r="AE93" i="8"/>
  <c r="BY93" i="8"/>
  <c r="K92" i="35"/>
  <c r="AM93" i="10"/>
  <c r="BJ105" i="10"/>
  <c r="BB103" i="11"/>
  <c r="BB104" i="11"/>
  <c r="BY92" i="11"/>
  <c r="AE92" i="11"/>
  <c r="BB105" i="11"/>
  <c r="BY93" i="11"/>
  <c r="AE93" i="11"/>
  <c r="BH104" i="12"/>
  <c r="AK92" i="12"/>
  <c r="CE92" i="12"/>
  <c r="AX103" i="13"/>
  <c r="BE104" i="13"/>
  <c r="CB92" i="13"/>
  <c r="AH92" i="13"/>
  <c r="AX104" i="6"/>
  <c r="BF104" i="6"/>
  <c r="AW104" i="8"/>
  <c r="S92" i="8"/>
  <c r="R92" i="8"/>
  <c r="BE104" i="8"/>
  <c r="A92" i="6"/>
  <c r="A92" i="1"/>
  <c r="I92" i="1"/>
  <c r="BK104" i="1"/>
  <c r="BS92" i="11"/>
  <c r="D119" i="15"/>
  <c r="AS119" i="15" s="1"/>
  <c r="AV105" i="6"/>
  <c r="AO132" i="4" s="1"/>
  <c r="Y93" i="6"/>
  <c r="AB120" i="4" s="1"/>
  <c r="H92" i="19" s="1"/>
  <c r="BD105" i="6"/>
  <c r="CA93" i="6"/>
  <c r="AG93" i="6"/>
  <c r="BS93" i="8"/>
  <c r="D120" i="5"/>
  <c r="AS120" i="5" s="1"/>
  <c r="BC105" i="8"/>
  <c r="BZ93" i="8"/>
  <c r="AF93" i="8"/>
  <c r="BK105" i="8"/>
  <c r="AN93" i="8"/>
  <c r="BC102" i="10"/>
  <c r="BK102" i="10"/>
  <c r="BC103" i="10"/>
  <c r="BZ91" i="10"/>
  <c r="AF91" i="10"/>
  <c r="BK103" i="10"/>
  <c r="AN91" i="10"/>
  <c r="BC104" i="10"/>
  <c r="BZ92" i="10"/>
  <c r="AF92" i="10"/>
  <c r="BK104" i="10"/>
  <c r="AN92" i="10"/>
  <c r="BC105" i="10"/>
  <c r="AF93" i="10"/>
  <c r="BZ93" i="10"/>
  <c r="BK105" i="10"/>
  <c r="AN93" i="10"/>
  <c r="BC103" i="11"/>
  <c r="BK103" i="11"/>
  <c r="BC104" i="11"/>
  <c r="AF92" i="11"/>
  <c r="BZ92" i="11"/>
  <c r="BK104" i="11"/>
  <c r="AN92" i="11"/>
  <c r="BC105" i="11"/>
  <c r="BZ93" i="11"/>
  <c r="AF93" i="11"/>
  <c r="BK105" i="11"/>
  <c r="AN93" i="11"/>
  <c r="BB103" i="12"/>
  <c r="Q90" i="35"/>
  <c r="BJ103" i="12"/>
  <c r="BA104" i="12"/>
  <c r="BX92" i="12"/>
  <c r="AD92" i="12"/>
  <c r="BI104" i="12"/>
  <c r="AL92" i="12"/>
  <c r="AZ105" i="12"/>
  <c r="BW93" i="12"/>
  <c r="AC93" i="12"/>
  <c r="BH105" i="12"/>
  <c r="AK93" i="12"/>
  <c r="CE93" i="12"/>
  <c r="AY103" i="13"/>
  <c r="U91" i="13"/>
  <c r="T91" i="13"/>
  <c r="W91" i="13"/>
  <c r="BG103" i="13"/>
  <c r="AX104" i="13"/>
  <c r="BU92" i="13"/>
  <c r="AA92" i="13"/>
  <c r="BF104" i="13"/>
  <c r="CC92" i="13"/>
  <c r="AI92" i="13"/>
  <c r="AW105" i="13"/>
  <c r="BT93" i="13"/>
  <c r="Z93" i="13"/>
  <c r="S93" i="13"/>
  <c r="R93" i="13"/>
  <c r="BE105" i="13"/>
  <c r="CB93" i="13"/>
  <c r="AH93" i="13"/>
  <c r="DE105" i="18"/>
  <c r="B93" i="1"/>
  <c r="J93" i="1"/>
  <c r="BB106" i="6"/>
  <c r="AE94" i="6"/>
  <c r="BY94" i="6"/>
  <c r="BY95" i="6"/>
  <c r="AE95" i="6"/>
  <c r="AV106" i="8"/>
  <c r="AO133" i="5" s="1"/>
  <c r="Y94" i="8"/>
  <c r="AB121" i="5" s="1"/>
  <c r="M93" i="19" s="1"/>
  <c r="Y95" i="8"/>
  <c r="AB122" i="5" s="1"/>
  <c r="M94" i="19" s="1"/>
  <c r="BD106" i="8"/>
  <c r="CA94" i="8"/>
  <c r="AG94" i="8"/>
  <c r="CA95" i="8"/>
  <c r="AG95" i="8"/>
  <c r="BI106" i="6"/>
  <c r="AL94" i="6"/>
  <c r="AL95" i="6"/>
  <c r="AZ106" i="10"/>
  <c r="AC94" i="10"/>
  <c r="BW94" i="10"/>
  <c r="BW95" i="10"/>
  <c r="AC95" i="10"/>
  <c r="BH106" i="10"/>
  <c r="AK94" i="10"/>
  <c r="CE94" i="10"/>
  <c r="AK95" i="10"/>
  <c r="CE95" i="10"/>
  <c r="AY106" i="11"/>
  <c r="T94" i="11"/>
  <c r="W94" i="11"/>
  <c r="U94" i="11"/>
  <c r="BV94" i="11"/>
  <c r="AB94" i="11"/>
  <c r="BV95" i="11"/>
  <c r="AB95" i="11"/>
  <c r="BG106" i="11"/>
  <c r="CD94" i="11"/>
  <c r="AJ94" i="11"/>
  <c r="AJ95" i="11"/>
  <c r="CD95" i="11"/>
  <c r="BA106" i="12"/>
  <c r="AD94" i="12"/>
  <c r="BX94" i="12"/>
  <c r="AD95" i="12"/>
  <c r="BX95" i="12"/>
  <c r="BI106" i="12"/>
  <c r="AL94" i="12"/>
  <c r="AL95" i="12"/>
  <c r="AW106" i="13"/>
  <c r="BT94" i="13"/>
  <c r="Z94" i="13"/>
  <c r="S94" i="13"/>
  <c r="R94" i="13"/>
  <c r="BT95" i="13"/>
  <c r="Z95" i="13"/>
  <c r="BE106" i="13"/>
  <c r="CB94" i="13"/>
  <c r="AH94" i="13"/>
  <c r="CB95" i="13"/>
  <c r="AH95" i="13"/>
  <c r="DE106" i="18"/>
  <c r="B94" i="1"/>
  <c r="J94" i="1"/>
  <c r="BE104" i="6"/>
  <c r="B91" i="35"/>
  <c r="BJ104" i="1"/>
  <c r="H92" i="35"/>
  <c r="AM93" i="8"/>
  <c r="BJ105" i="8"/>
  <c r="BB102" i="10"/>
  <c r="K89" i="35"/>
  <c r="BJ102" i="10"/>
  <c r="BB103" i="10"/>
  <c r="BY91" i="10"/>
  <c r="AE91" i="10"/>
  <c r="K90" i="35"/>
  <c r="AM91" i="10"/>
  <c r="BJ103" i="10"/>
  <c r="BB104" i="10"/>
  <c r="BY92" i="10"/>
  <c r="AE92" i="10"/>
  <c r="K91" i="35"/>
  <c r="AM92" i="10"/>
  <c r="BJ104" i="10"/>
  <c r="BB105" i="10"/>
  <c r="BY93" i="10"/>
  <c r="AE93" i="10"/>
  <c r="N90" i="35"/>
  <c r="BJ103" i="11"/>
  <c r="N91" i="35"/>
  <c r="AM92" i="11"/>
  <c r="BJ104" i="11"/>
  <c r="N92" i="35"/>
  <c r="AM93" i="11"/>
  <c r="BJ105" i="11"/>
  <c r="BA103" i="12"/>
  <c r="BI103" i="12"/>
  <c r="AZ104" i="12"/>
  <c r="BW92" i="12"/>
  <c r="AC92" i="12"/>
  <c r="AY105" i="12"/>
  <c r="AB93" i="12"/>
  <c r="W93" i="12"/>
  <c r="U93" i="12"/>
  <c r="BV93" i="12"/>
  <c r="T93" i="12"/>
  <c r="BG105" i="12"/>
  <c r="CD93" i="12"/>
  <c r="AJ93" i="12"/>
  <c r="BF103" i="13"/>
  <c r="AW104" i="13"/>
  <c r="BT92" i="13"/>
  <c r="Z92" i="13"/>
  <c r="S92" i="13"/>
  <c r="R92" i="13"/>
  <c r="AV105" i="13"/>
  <c r="AO132" i="17" s="1"/>
  <c r="Y93" i="13"/>
  <c r="AB120" i="17" s="1"/>
  <c r="AG92" i="19" s="1"/>
  <c r="AY104" i="6"/>
  <c r="T92" i="6"/>
  <c r="U92" i="6"/>
  <c r="W92" i="6"/>
  <c r="BG104" i="6"/>
  <c r="AX104" i="8"/>
  <c r="BF104" i="8"/>
  <c r="AV104" i="1"/>
  <c r="J92" i="1"/>
  <c r="AW105" i="6"/>
  <c r="Z93" i="6"/>
  <c r="BT93" i="6"/>
  <c r="S93" i="6"/>
  <c r="R93" i="6"/>
  <c r="BE105" i="6"/>
  <c r="CB93" i="6"/>
  <c r="AH93" i="6"/>
  <c r="AV105" i="8"/>
  <c r="AO132" i="5" s="1"/>
  <c r="Y93" i="8"/>
  <c r="AB120" i="5" s="1"/>
  <c r="M92" i="19" s="1"/>
  <c r="BD105" i="8"/>
  <c r="CA93" i="8"/>
  <c r="AG93" i="8"/>
  <c r="AV102" i="10"/>
  <c r="AO129" i="14" s="1"/>
  <c r="BD102" i="10"/>
  <c r="AV103" i="10"/>
  <c r="AO130" i="14" s="1"/>
  <c r="Y91" i="10"/>
  <c r="AB118" i="14" s="1"/>
  <c r="R90" i="19" s="1"/>
  <c r="BD103" i="10"/>
  <c r="CA91" i="10"/>
  <c r="AG91" i="10"/>
  <c r="AV104" i="10"/>
  <c r="AO131" i="14" s="1"/>
  <c r="Y92" i="10"/>
  <c r="AB119" i="14" s="1"/>
  <c r="R91" i="19" s="1"/>
  <c r="BD104" i="10"/>
  <c r="CA92" i="10"/>
  <c r="AG92" i="10"/>
  <c r="AV105" i="10"/>
  <c r="AO132" i="14" s="1"/>
  <c r="Y93" i="10"/>
  <c r="AB120" i="14" s="1"/>
  <c r="R92" i="19" s="1"/>
  <c r="BD105" i="10"/>
  <c r="AG93" i="10"/>
  <c r="CA93" i="10"/>
  <c r="AV103" i="11"/>
  <c r="AO130" i="15" s="1"/>
  <c r="BD103" i="11"/>
  <c r="AV104" i="11"/>
  <c r="AO131" i="15" s="1"/>
  <c r="Y92" i="11"/>
  <c r="AB119" i="15" s="1"/>
  <c r="W91" i="19" s="1"/>
  <c r="BD104" i="11"/>
  <c r="AG92" i="11"/>
  <c r="CA92" i="11"/>
  <c r="AV105" i="11"/>
  <c r="AO132" i="15" s="1"/>
  <c r="Y93" i="11"/>
  <c r="AB120" i="15" s="1"/>
  <c r="W92" i="19" s="1"/>
  <c r="BD105" i="11"/>
  <c r="AG93" i="11"/>
  <c r="CA93" i="11"/>
  <c r="BS91" i="12"/>
  <c r="D118" i="16"/>
  <c r="AS118" i="16" s="1"/>
  <c r="BC103" i="12"/>
  <c r="BK103" i="12"/>
  <c r="BB104" i="12"/>
  <c r="AE92" i="12"/>
  <c r="BY92" i="12"/>
  <c r="Q91" i="35"/>
  <c r="AM92" i="12"/>
  <c r="BJ104" i="12"/>
  <c r="BA105" i="12"/>
  <c r="BX93" i="12"/>
  <c r="AD93" i="12"/>
  <c r="BI105" i="12"/>
  <c r="AL93" i="12"/>
  <c r="AZ103" i="13"/>
  <c r="BH103" i="13"/>
  <c r="AY104" i="13"/>
  <c r="BV92" i="13"/>
  <c r="AB92" i="13"/>
  <c r="W92" i="13"/>
  <c r="U92" i="13"/>
  <c r="T92" i="13"/>
  <c r="BG104" i="13"/>
  <c r="CD92" i="13"/>
  <c r="AJ92" i="13"/>
  <c r="AX105" i="13"/>
  <c r="BU93" i="13"/>
  <c r="AA93" i="13"/>
  <c r="BF105" i="13"/>
  <c r="CC93" i="13"/>
  <c r="AI93" i="13"/>
  <c r="C93" i="1"/>
  <c r="K93" i="1"/>
  <c r="BC106" i="6"/>
  <c r="AF94" i="6"/>
  <c r="BZ94" i="6"/>
  <c r="AF95" i="6"/>
  <c r="BZ95" i="6"/>
  <c r="AW106" i="8"/>
  <c r="R94" i="8"/>
  <c r="S94" i="8"/>
  <c r="BT94" i="8"/>
  <c r="Z94" i="8"/>
  <c r="Z95" i="8"/>
  <c r="BT95" i="8"/>
  <c r="BE106" i="8"/>
  <c r="CB94" i="8"/>
  <c r="AH94" i="8"/>
  <c r="CB95" i="8"/>
  <c r="AH95" i="8"/>
  <c r="BJ106" i="6"/>
  <c r="E93" i="35"/>
  <c r="AM94" i="6"/>
  <c r="AM95" i="6"/>
  <c r="BA106" i="10"/>
  <c r="AD94" i="10"/>
  <c r="BX94" i="10"/>
  <c r="BX95" i="10"/>
  <c r="AD95" i="10"/>
  <c r="BI106" i="10"/>
  <c r="AL94" i="10"/>
  <c r="AL95" i="10"/>
  <c r="AZ106" i="11"/>
  <c r="BW94" i="11"/>
  <c r="AC94" i="11"/>
  <c r="BW95" i="11"/>
  <c r="AC95" i="11"/>
  <c r="BH106" i="11"/>
  <c r="AK94" i="11"/>
  <c r="CE94" i="11"/>
  <c r="AK95" i="11"/>
  <c r="CE95" i="11"/>
  <c r="BB106" i="12"/>
  <c r="BY94" i="12"/>
  <c r="AE94" i="12"/>
  <c r="BY95" i="12"/>
  <c r="AE95" i="12"/>
  <c r="Q93" i="35"/>
  <c r="AM94" i="12"/>
  <c r="BJ106" i="12"/>
  <c r="AM95" i="12"/>
  <c r="AX106" i="13"/>
  <c r="BU94" i="13"/>
  <c r="AA94" i="13"/>
  <c r="BU95" i="13"/>
  <c r="AA95" i="13"/>
  <c r="BF106" i="13"/>
  <c r="CC94" i="13"/>
  <c r="AI94" i="13"/>
  <c r="CC95" i="13"/>
  <c r="AI95" i="13"/>
  <c r="C94" i="1"/>
  <c r="K94" i="1"/>
  <c r="AV104" i="8"/>
  <c r="AO131" i="5" s="1"/>
  <c r="BC105" i="6"/>
  <c r="BZ93" i="6"/>
  <c r="AF93" i="6"/>
  <c r="AZ104" i="6"/>
  <c r="BH104" i="6"/>
  <c r="AY104" i="8"/>
  <c r="U92" i="8"/>
  <c r="T92" i="8"/>
  <c r="W92" i="8"/>
  <c r="BG104" i="8"/>
  <c r="C92" i="1"/>
  <c r="K92" i="1"/>
  <c r="AX105" i="6"/>
  <c r="BU93" i="6"/>
  <c r="AA93" i="6"/>
  <c r="BF105" i="6"/>
  <c r="CC93" i="6"/>
  <c r="AI93" i="6"/>
  <c r="AW105" i="8"/>
  <c r="Z93" i="8"/>
  <c r="S93" i="8"/>
  <c r="R93" i="8"/>
  <c r="BT93" i="8"/>
  <c r="BE105" i="8"/>
  <c r="AH93" i="8"/>
  <c r="CB93" i="8"/>
  <c r="AW102" i="10"/>
  <c r="R90" i="10"/>
  <c r="S90" i="10"/>
  <c r="BE102" i="10"/>
  <c r="AW103" i="10"/>
  <c r="BT91" i="10"/>
  <c r="S91" i="10"/>
  <c r="R91" i="10"/>
  <c r="Z91" i="10"/>
  <c r="BE103" i="10"/>
  <c r="CB91" i="10"/>
  <c r="AH91" i="10"/>
  <c r="AW104" i="10"/>
  <c r="S92" i="10"/>
  <c r="BT92" i="10"/>
  <c r="R92" i="10"/>
  <c r="Z92" i="10"/>
  <c r="BE104" i="10"/>
  <c r="AH92" i="10"/>
  <c r="CB92" i="10"/>
  <c r="AW105" i="10"/>
  <c r="Z93" i="10"/>
  <c r="S93" i="10"/>
  <c r="R93" i="10"/>
  <c r="BT93" i="10"/>
  <c r="BE105" i="10"/>
  <c r="CB93" i="10"/>
  <c r="AH93" i="10"/>
  <c r="AW103" i="11"/>
  <c r="R91" i="11"/>
  <c r="S91" i="11"/>
  <c r="BE103" i="11"/>
  <c r="AW104" i="11"/>
  <c r="BT92" i="11"/>
  <c r="Z92" i="11"/>
  <c r="S92" i="11"/>
  <c r="R92" i="11"/>
  <c r="BE104" i="11"/>
  <c r="CB92" i="11"/>
  <c r="AH92" i="11"/>
  <c r="AW105" i="11"/>
  <c r="Z93" i="11"/>
  <c r="R93" i="11"/>
  <c r="S93" i="11"/>
  <c r="BT93" i="11"/>
  <c r="BE105" i="11"/>
  <c r="AH93" i="11"/>
  <c r="CB93" i="11"/>
  <c r="AV103" i="12"/>
  <c r="AO130" i="16" s="1"/>
  <c r="BD103" i="12"/>
  <c r="BS92" i="12"/>
  <c r="D119" i="16"/>
  <c r="AS119" i="16" s="1"/>
  <c r="BC104" i="12"/>
  <c r="BZ92" i="12"/>
  <c r="AF92" i="12"/>
  <c r="BK104" i="12"/>
  <c r="AN92" i="12"/>
  <c r="BB105" i="12"/>
  <c r="AE93" i="12"/>
  <c r="BY93" i="12"/>
  <c r="Q92" i="35"/>
  <c r="AM93" i="12"/>
  <c r="BJ105" i="12"/>
  <c r="BA103" i="13"/>
  <c r="BI103" i="13"/>
  <c r="AZ104" i="13"/>
  <c r="BW92" i="13"/>
  <c r="AC92" i="13"/>
  <c r="BH104" i="13"/>
  <c r="CE92" i="13"/>
  <c r="AK92" i="13"/>
  <c r="AY105" i="13"/>
  <c r="BV93" i="13"/>
  <c r="AB93" i="13"/>
  <c r="W93" i="13"/>
  <c r="U93" i="13"/>
  <c r="T93" i="13"/>
  <c r="BG105" i="13"/>
  <c r="CD93" i="13"/>
  <c r="AJ93" i="13"/>
  <c r="D93" i="1"/>
  <c r="L93" i="1"/>
  <c r="Y94" i="6"/>
  <c r="AB121" i="4" s="1"/>
  <c r="H93" i="19" s="1"/>
  <c r="AV106" i="6"/>
  <c r="AO133" i="4" s="1"/>
  <c r="Y95" i="6"/>
  <c r="AB122" i="4" s="1"/>
  <c r="H94" i="19" s="1"/>
  <c r="BD106" i="6"/>
  <c r="CA94" i="6"/>
  <c r="AG94" i="6"/>
  <c r="CA95" i="6"/>
  <c r="AG95" i="6"/>
  <c r="AX106" i="8"/>
  <c r="BU94" i="8"/>
  <c r="AA94" i="8"/>
  <c r="BU95" i="8"/>
  <c r="AA95" i="8"/>
  <c r="BF106" i="8"/>
  <c r="CC94" i="8"/>
  <c r="AI94" i="8"/>
  <c r="CC95" i="8"/>
  <c r="AI95" i="8"/>
  <c r="BK106" i="6"/>
  <c r="AN94" i="6"/>
  <c r="AN95" i="6"/>
  <c r="BB106" i="10"/>
  <c r="BY94" i="10"/>
  <c r="AE94" i="10"/>
  <c r="BY95" i="10"/>
  <c r="AE95" i="10"/>
  <c r="K93" i="35"/>
  <c r="AM94" i="10"/>
  <c r="BJ106" i="10"/>
  <c r="AM95" i="10"/>
  <c r="BA106" i="11"/>
  <c r="BX94" i="11"/>
  <c r="AD94" i="11"/>
  <c r="BX95" i="11"/>
  <c r="AD95" i="11"/>
  <c r="BS94" i="12"/>
  <c r="D121" i="16"/>
  <c r="AS121" i="16" s="1"/>
  <c r="BC106" i="12"/>
  <c r="AF94" i="12"/>
  <c r="BZ94" i="12"/>
  <c r="BZ95" i="12"/>
  <c r="AF95" i="12"/>
  <c r="BK106" i="12"/>
  <c r="AN94" i="12"/>
  <c r="AN95" i="12"/>
  <c r="AY106" i="13"/>
  <c r="BV94" i="13"/>
  <c r="AB94" i="13"/>
  <c r="U94" i="13"/>
  <c r="T94" i="13"/>
  <c r="W94" i="13"/>
  <c r="BV95" i="13"/>
  <c r="AB95" i="13"/>
  <c r="BG106" i="13"/>
  <c r="CD94" i="13"/>
  <c r="AJ94" i="13"/>
  <c r="CD95" i="13"/>
  <c r="AJ95" i="13"/>
  <c r="D94" i="1"/>
  <c r="L94" i="1"/>
  <c r="DE104" i="18"/>
  <c r="CS94" i="21"/>
  <c r="CS95" i="21"/>
  <c r="CS93" i="21"/>
  <c r="Q91" i="1"/>
  <c r="AN92" i="1" s="1"/>
  <c r="P91" i="1"/>
  <c r="O91" i="1"/>
  <c r="AL92" i="1" s="1"/>
  <c r="N91" i="1"/>
  <c r="M91" i="1"/>
  <c r="K91" i="1"/>
  <c r="E91" i="1"/>
  <c r="D91" i="1"/>
  <c r="C91" i="1"/>
  <c r="B91" i="1"/>
  <c r="Y92" i="1" s="1"/>
  <c r="AB119" i="36" s="1"/>
  <c r="A91" i="11"/>
  <c r="A91" i="10"/>
  <c r="Q91" i="8"/>
  <c r="AN92" i="8" s="1"/>
  <c r="P91" i="8"/>
  <c r="AM92" i="8" s="1"/>
  <c r="O91" i="8"/>
  <c r="AL92" i="8" s="1"/>
  <c r="N91" i="8"/>
  <c r="M91" i="8"/>
  <c r="AJ92" i="8" s="1"/>
  <c r="L91" i="8"/>
  <c r="K91" i="8"/>
  <c r="AH92" i="8" s="1"/>
  <c r="J91" i="8"/>
  <c r="I91" i="8"/>
  <c r="H91" i="8"/>
  <c r="AE92" i="8" s="1"/>
  <c r="G91" i="8"/>
  <c r="AD92" i="8" s="1"/>
  <c r="F91" i="8"/>
  <c r="AC92" i="8" s="1"/>
  <c r="E91" i="8"/>
  <c r="AB92" i="8" s="1"/>
  <c r="D91" i="8"/>
  <c r="C91" i="8"/>
  <c r="B91" i="8"/>
  <c r="A91" i="8"/>
  <c r="Q91" i="6"/>
  <c r="P91" i="6"/>
  <c r="AM92" i="6" s="1"/>
  <c r="O91" i="6"/>
  <c r="N91" i="6"/>
  <c r="AK92" i="6" s="1"/>
  <c r="M91" i="6"/>
  <c r="L91" i="6"/>
  <c r="K91" i="6"/>
  <c r="J91" i="6"/>
  <c r="I91" i="6"/>
  <c r="H91" i="6"/>
  <c r="G91" i="6"/>
  <c r="AD92" i="6" s="1"/>
  <c r="F91" i="6"/>
  <c r="AC92" i="6" s="1"/>
  <c r="E91" i="6"/>
  <c r="AB92" i="6" s="1"/>
  <c r="D91" i="6"/>
  <c r="AA92" i="6" s="1"/>
  <c r="C91" i="6"/>
  <c r="Z92" i="6" s="1"/>
  <c r="B91" i="6"/>
  <c r="Y92" i="6" s="1"/>
  <c r="AB119" i="4" s="1"/>
  <c r="H91" i="19" s="1"/>
  <c r="B5" i="10"/>
  <c r="AG90" i="35" l="1"/>
  <c r="AP91" i="35"/>
  <c r="AG92" i="35"/>
  <c r="AA92" i="35"/>
  <c r="V94" i="26"/>
  <c r="X95" i="33" s="1"/>
  <c r="BZ92" i="6"/>
  <c r="AJ91" i="35"/>
  <c r="AG91" i="35"/>
  <c r="BT92" i="8"/>
  <c r="CF93" i="8"/>
  <c r="CE92" i="8"/>
  <c r="V93" i="26"/>
  <c r="X94" i="33" s="1"/>
  <c r="G91" i="1"/>
  <c r="T91" i="1" s="1"/>
  <c r="BB103" i="6"/>
  <c r="AD132" i="15"/>
  <c r="Q120" i="15"/>
  <c r="AT120" i="15"/>
  <c r="O120" i="15" a="1"/>
  <c r="O120" i="15" s="1"/>
  <c r="F92" i="22"/>
  <c r="AI132" i="14"/>
  <c r="V120" i="14"/>
  <c r="AF129" i="14"/>
  <c r="BL106" i="8"/>
  <c r="AO94" i="8"/>
  <c r="AO95" i="8"/>
  <c r="AE132" i="15"/>
  <c r="R120" i="15"/>
  <c r="AG129" i="14"/>
  <c r="BN104" i="13"/>
  <c r="AQ92" i="13"/>
  <c r="BE103" i="6"/>
  <c r="BS91" i="10"/>
  <c r="D118" i="14"/>
  <c r="AS118" i="14" s="1"/>
  <c r="BE103" i="1"/>
  <c r="BF103" i="6"/>
  <c r="AX103" i="1"/>
  <c r="BQ106" i="13"/>
  <c r="AT94" i="13"/>
  <c r="AT95" i="13"/>
  <c r="BQ105" i="13"/>
  <c r="AT93" i="13"/>
  <c r="AL132" i="15"/>
  <c r="Y120" i="15"/>
  <c r="AU120" i="15"/>
  <c r="Z120" i="15"/>
  <c r="Y92" i="19" s="1"/>
  <c r="AM132" i="15"/>
  <c r="AI131" i="15"/>
  <c r="V119" i="15"/>
  <c r="AU119" i="15"/>
  <c r="Z119" i="15"/>
  <c r="Y91" i="19" s="1"/>
  <c r="AM131" i="15"/>
  <c r="AL130" i="15"/>
  <c r="AL132" i="14"/>
  <c r="Y120" i="14"/>
  <c r="AK131" i="14"/>
  <c r="X119" i="14"/>
  <c r="AJ130" i="14"/>
  <c r="W118" i="14"/>
  <c r="AH130" i="14"/>
  <c r="U118" i="14"/>
  <c r="L89" i="35"/>
  <c r="BM102" i="10"/>
  <c r="AH129" i="14"/>
  <c r="AD132" i="5"/>
  <c r="AT120" i="5"/>
  <c r="D92" i="22"/>
  <c r="O120" i="5" a="1"/>
  <c r="O120" i="5" s="1"/>
  <c r="Q120" i="5"/>
  <c r="CD92" i="8"/>
  <c r="BO104" i="8"/>
  <c r="AK133" i="5"/>
  <c r="X121" i="5"/>
  <c r="X122" i="5"/>
  <c r="BQ104" i="13"/>
  <c r="AT92" i="13"/>
  <c r="U120" i="4"/>
  <c r="AH132" i="4"/>
  <c r="R120" i="4"/>
  <c r="AE132" i="4"/>
  <c r="BD104" i="1"/>
  <c r="AD131" i="17"/>
  <c r="AT119" i="17"/>
  <c r="O119" i="17" a="1"/>
  <c r="O119" i="17" s="1"/>
  <c r="H91" i="22"/>
  <c r="Q119" i="17"/>
  <c r="AG131" i="17"/>
  <c r="T119" i="17"/>
  <c r="AJ92" i="35"/>
  <c r="AG133" i="17"/>
  <c r="T121" i="17"/>
  <c r="T122" i="17"/>
  <c r="AV105" i="1"/>
  <c r="Y93" i="1"/>
  <c r="AB120" i="36" s="1"/>
  <c r="U92" i="35"/>
  <c r="AP93" i="13"/>
  <c r="BM105" i="13"/>
  <c r="AJ132" i="17"/>
  <c r="W120" i="17"/>
  <c r="A91" i="35"/>
  <c r="D119" i="36"/>
  <c r="C106" i="32"/>
  <c r="AC106" i="32" s="1"/>
  <c r="B92" i="21"/>
  <c r="A92" i="26"/>
  <c r="B91" i="22"/>
  <c r="B92" i="18"/>
  <c r="B91" i="19"/>
  <c r="AL91" i="19" s="1"/>
  <c r="AY91" i="19" s="1"/>
  <c r="A92" i="23"/>
  <c r="B91" i="20"/>
  <c r="AL91" i="20" s="1"/>
  <c r="AX91" i="20" s="1"/>
  <c r="I91" i="35"/>
  <c r="BM104" i="8"/>
  <c r="CC92" i="6"/>
  <c r="AL131" i="4"/>
  <c r="BT92" i="6"/>
  <c r="X93" i="35"/>
  <c r="X94" i="35"/>
  <c r="O93" i="35"/>
  <c r="AP94" i="11"/>
  <c r="BM106" i="11"/>
  <c r="AP95" i="11"/>
  <c r="AL133" i="15"/>
  <c r="Y121" i="15"/>
  <c r="Y122" i="15"/>
  <c r="U90" i="35"/>
  <c r="BM103" i="13"/>
  <c r="AH130" i="17"/>
  <c r="AE92" i="6"/>
  <c r="AI133" i="14"/>
  <c r="V121" i="14"/>
  <c r="V122" i="14"/>
  <c r="BQ106" i="6"/>
  <c r="AT94" i="6"/>
  <c r="AT95" i="6"/>
  <c r="AH132" i="16"/>
  <c r="U120" i="16"/>
  <c r="AJ132" i="16"/>
  <c r="W120" i="16"/>
  <c r="AZ104" i="1"/>
  <c r="AF131" i="16"/>
  <c r="S119" i="16"/>
  <c r="BN104" i="11"/>
  <c r="AQ92" i="11"/>
  <c r="AK92" i="8"/>
  <c r="CF95" i="12"/>
  <c r="AL133" i="16"/>
  <c r="Y121" i="16"/>
  <c r="Y122" i="16"/>
  <c r="AG133" i="16"/>
  <c r="T121" i="16"/>
  <c r="T122" i="16"/>
  <c r="BN103" i="11"/>
  <c r="CF95" i="6"/>
  <c r="AT121" i="4"/>
  <c r="C93" i="22"/>
  <c r="AD133" i="4"/>
  <c r="CF94" i="6"/>
  <c r="AD130" i="16"/>
  <c r="AC102" i="20" s="1"/>
  <c r="AT118" i="16"/>
  <c r="G90" i="22"/>
  <c r="O118" i="16" a="1"/>
  <c r="O118" i="16" s="1"/>
  <c r="L107" i="32"/>
  <c r="M107" i="32"/>
  <c r="O107" i="32"/>
  <c r="P107" i="32"/>
  <c r="R107" i="32"/>
  <c r="N107" i="32"/>
  <c r="S107" i="32"/>
  <c r="Q107" i="32"/>
  <c r="U107" i="32"/>
  <c r="T107" i="32"/>
  <c r="BI103" i="6"/>
  <c r="B90" i="35"/>
  <c r="X91" i="35" s="1"/>
  <c r="BJ103" i="1"/>
  <c r="AJ132" i="15"/>
  <c r="W120" i="15"/>
  <c r="AE132" i="14"/>
  <c r="R120" i="14"/>
  <c r="AE129" i="14"/>
  <c r="AD133" i="5"/>
  <c r="AT121" i="5"/>
  <c r="D93" i="22"/>
  <c r="O121" i="5" a="1"/>
  <c r="O121" i="5" s="1"/>
  <c r="Q121" i="5"/>
  <c r="Q122" i="5"/>
  <c r="BK103" i="6"/>
  <c r="I91" i="1"/>
  <c r="BD103" i="6"/>
  <c r="BC103" i="8"/>
  <c r="AL131" i="15"/>
  <c r="Y119" i="15"/>
  <c r="AG132" i="14"/>
  <c r="T120" i="14"/>
  <c r="AF133" i="5"/>
  <c r="S121" i="5"/>
  <c r="S122" i="5"/>
  <c r="AV103" i="8"/>
  <c r="AO130" i="5" s="1"/>
  <c r="BD103" i="8"/>
  <c r="AX103" i="6"/>
  <c r="AW103" i="8"/>
  <c r="Y119" i="5"/>
  <c r="S91" i="8"/>
  <c r="AP92" i="8" s="1"/>
  <c r="Z119" i="5"/>
  <c r="O91" i="19" s="1"/>
  <c r="R91" i="8"/>
  <c r="AO92" i="8" s="1"/>
  <c r="U119" i="5"/>
  <c r="R119" i="5"/>
  <c r="X119" i="5"/>
  <c r="W119" i="5"/>
  <c r="Q119" i="5"/>
  <c r="T119" i="5"/>
  <c r="BE103" i="8"/>
  <c r="L91" i="1"/>
  <c r="AI92" i="1" s="1"/>
  <c r="AY103" i="6"/>
  <c r="U91" i="6"/>
  <c r="AR92" i="6" s="1"/>
  <c r="T91" i="6"/>
  <c r="AQ92" i="6" s="1"/>
  <c r="W91" i="6"/>
  <c r="AT92" i="6" s="1"/>
  <c r="BG103" i="6"/>
  <c r="AX103" i="8"/>
  <c r="BF103" i="8"/>
  <c r="BS91" i="11"/>
  <c r="D118" i="15"/>
  <c r="AS118" i="15" s="1"/>
  <c r="AY103" i="1"/>
  <c r="BG103" i="1"/>
  <c r="BN106" i="13"/>
  <c r="AQ94" i="13"/>
  <c r="AQ95" i="13"/>
  <c r="AG132" i="15"/>
  <c r="T120" i="15"/>
  <c r="AI132" i="15"/>
  <c r="V120" i="15"/>
  <c r="AF131" i="15"/>
  <c r="S119" i="15"/>
  <c r="CF92" i="11"/>
  <c r="AF130" i="15"/>
  <c r="CF93" i="10"/>
  <c r="AH132" i="14"/>
  <c r="U120" i="14"/>
  <c r="BL104" i="10"/>
  <c r="AO92" i="10"/>
  <c r="AI131" i="14"/>
  <c r="V119" i="14"/>
  <c r="AK130" i="14"/>
  <c r="X118" i="14"/>
  <c r="CF91" i="10"/>
  <c r="AK129" i="14"/>
  <c r="AH132" i="5"/>
  <c r="U120" i="5"/>
  <c r="AL132" i="5"/>
  <c r="Y120" i="5"/>
  <c r="BE106" i="1"/>
  <c r="AH94" i="1"/>
  <c r="AH95" i="1"/>
  <c r="AU121" i="5"/>
  <c r="Z121" i="5"/>
  <c r="O93" i="19" s="1"/>
  <c r="AM133" i="5"/>
  <c r="Z122" i="5"/>
  <c r="O94" i="19" s="1"/>
  <c r="AP94" i="8"/>
  <c r="I93" i="35"/>
  <c r="BM106" i="8"/>
  <c r="AP95" i="8"/>
  <c r="T120" i="4"/>
  <c r="AG132" i="4"/>
  <c r="X120" i="4"/>
  <c r="AK132" i="4"/>
  <c r="CF92" i="13"/>
  <c r="AH131" i="17"/>
  <c r="U119" i="17"/>
  <c r="BD106" i="1"/>
  <c r="AG94" i="1"/>
  <c r="AG95" i="1"/>
  <c r="AD133" i="17"/>
  <c r="AH105" i="20" s="1"/>
  <c r="H93" i="22"/>
  <c r="AT121" i="17"/>
  <c r="O121" i="17" a="1"/>
  <c r="O121" i="17" s="1"/>
  <c r="Q121" i="17"/>
  <c r="Q122" i="17"/>
  <c r="AE133" i="17"/>
  <c r="R121" i="17"/>
  <c r="R122" i="17"/>
  <c r="AH132" i="17"/>
  <c r="U120" i="17"/>
  <c r="BS92" i="6"/>
  <c r="D119" i="4"/>
  <c r="AS119" i="4" s="1"/>
  <c r="Z92" i="8"/>
  <c r="AE131" i="5"/>
  <c r="AI92" i="6"/>
  <c r="AE131" i="4"/>
  <c r="BC106" i="1"/>
  <c r="AF94" i="1"/>
  <c r="AF95" i="1"/>
  <c r="BQ106" i="10"/>
  <c r="AT94" i="10"/>
  <c r="AT95" i="10"/>
  <c r="BO106" i="12"/>
  <c r="AR94" i="12"/>
  <c r="AR95" i="12"/>
  <c r="AD133" i="15"/>
  <c r="X105" i="20" s="1"/>
  <c r="AT121" i="15"/>
  <c r="O121" i="15" a="1"/>
  <c r="O121" i="15" s="1"/>
  <c r="Q121" i="15"/>
  <c r="F93" i="22"/>
  <c r="Q122" i="15"/>
  <c r="AI133" i="15"/>
  <c r="V121" i="15"/>
  <c r="V122" i="15"/>
  <c r="AJ130" i="17"/>
  <c r="AI130" i="17"/>
  <c r="BQ104" i="12"/>
  <c r="AT92" i="12"/>
  <c r="AF92" i="8"/>
  <c r="BG104" i="1"/>
  <c r="AJ92" i="1"/>
  <c r="BW92" i="8"/>
  <c r="AP93" i="35"/>
  <c r="AP94" i="35"/>
  <c r="CF95" i="10"/>
  <c r="AE133" i="14"/>
  <c r="R121" i="14"/>
  <c r="R122" i="14"/>
  <c r="BN106" i="6"/>
  <c r="AQ94" i="6"/>
  <c r="AQ95" i="6"/>
  <c r="AL132" i="16"/>
  <c r="Y120" i="16"/>
  <c r="R92" i="35"/>
  <c r="AP93" i="12"/>
  <c r="BM105" i="12"/>
  <c r="AZ105" i="1"/>
  <c r="AC93" i="1"/>
  <c r="BL104" i="12"/>
  <c r="AO92" i="12"/>
  <c r="BO104" i="10"/>
  <c r="AR92" i="10"/>
  <c r="AZ106" i="1"/>
  <c r="AC94" i="1"/>
  <c r="AC95" i="1"/>
  <c r="AJ93" i="35"/>
  <c r="AJ94" i="35"/>
  <c r="BL106" i="12"/>
  <c r="AO94" i="12"/>
  <c r="AO95" i="12"/>
  <c r="BO103" i="11"/>
  <c r="AY104" i="1"/>
  <c r="T92" i="1"/>
  <c r="U92" i="1"/>
  <c r="W92" i="1"/>
  <c r="AB92" i="1"/>
  <c r="AE133" i="4"/>
  <c r="R121" i="4"/>
  <c r="R122" i="4"/>
  <c r="AL130" i="16"/>
  <c r="L108" i="32"/>
  <c r="M108" i="32"/>
  <c r="O108" i="32"/>
  <c r="P108" i="32"/>
  <c r="T108" i="32"/>
  <c r="S108" i="32"/>
  <c r="Q108" i="32"/>
  <c r="U108" i="32"/>
  <c r="R108" i="32"/>
  <c r="N108" i="32"/>
  <c r="AG93" i="35"/>
  <c r="AG94" i="35"/>
  <c r="AJ130" i="15"/>
  <c r="L91" i="35"/>
  <c r="AP92" i="10"/>
  <c r="BM104" i="10"/>
  <c r="AE132" i="5"/>
  <c r="R120" i="5"/>
  <c r="BB103" i="8"/>
  <c r="A91" i="6"/>
  <c r="A91" i="1"/>
  <c r="BS91" i="8"/>
  <c r="D118" i="5"/>
  <c r="AS118" i="5" s="1"/>
  <c r="J91" i="1"/>
  <c r="AG92" i="1" s="1"/>
  <c r="AZ103" i="6"/>
  <c r="BH103" i="6"/>
  <c r="AY103" i="8"/>
  <c r="W91" i="8"/>
  <c r="AT92" i="8" s="1"/>
  <c r="U91" i="8"/>
  <c r="T91" i="8"/>
  <c r="AQ92" i="8" s="1"/>
  <c r="BG103" i="8"/>
  <c r="F91" i="1"/>
  <c r="BH103" i="1"/>
  <c r="BO106" i="13"/>
  <c r="AR94" i="13"/>
  <c r="AR95" i="13"/>
  <c r="AH132" i="15"/>
  <c r="U120" i="15"/>
  <c r="AJ131" i="15"/>
  <c r="W119" i="15"/>
  <c r="O90" i="35"/>
  <c r="BM103" i="11"/>
  <c r="AG130" i="15"/>
  <c r="BL105" i="10"/>
  <c r="AO93" i="10"/>
  <c r="AU119" i="14"/>
  <c r="Z119" i="14"/>
  <c r="T91" i="19" s="1"/>
  <c r="AM131" i="14"/>
  <c r="AD131" i="14"/>
  <c r="AT119" i="14"/>
  <c r="E91" i="22"/>
  <c r="O119" i="14" a="1"/>
  <c r="O119" i="14" s="1"/>
  <c r="Q119" i="14"/>
  <c r="AE130" i="14"/>
  <c r="R118" i="14"/>
  <c r="BL102" i="10"/>
  <c r="O117" i="14" a="1"/>
  <c r="O117" i="14" s="1"/>
  <c r="AT117" i="14"/>
  <c r="E89" i="22"/>
  <c r="AD129" i="14"/>
  <c r="AK132" i="5"/>
  <c r="X120" i="5"/>
  <c r="CF94" i="8"/>
  <c r="AH133" i="5"/>
  <c r="U121" i="5"/>
  <c r="U122" i="5"/>
  <c r="W120" i="4"/>
  <c r="AJ132" i="4"/>
  <c r="AA92" i="8"/>
  <c r="BV92" i="6"/>
  <c r="AL131" i="17"/>
  <c r="Y119" i="17"/>
  <c r="AI133" i="17"/>
  <c r="V121" i="17"/>
  <c r="V122" i="17"/>
  <c r="AU121" i="17"/>
  <c r="Z121" i="17"/>
  <c r="AI93" i="19" s="1"/>
  <c r="AM133" i="17"/>
  <c r="Z122" i="17"/>
  <c r="AI94" i="19" s="1"/>
  <c r="BO106" i="11"/>
  <c r="AR94" i="11"/>
  <c r="AR95" i="11"/>
  <c r="AF132" i="17"/>
  <c r="S120" i="17"/>
  <c r="AU120" i="17"/>
  <c r="Z120" i="17"/>
  <c r="AI92" i="19" s="1"/>
  <c r="AM132" i="17"/>
  <c r="AU119" i="5"/>
  <c r="AM131" i="5"/>
  <c r="AH131" i="5"/>
  <c r="CA92" i="8"/>
  <c r="AU119" i="4"/>
  <c r="AM131" i="4"/>
  <c r="BL104" i="6"/>
  <c r="BN106" i="10"/>
  <c r="AQ94" i="10"/>
  <c r="AQ95" i="10"/>
  <c r="BB106" i="1"/>
  <c r="AE94" i="1"/>
  <c r="AE95" i="1"/>
  <c r="BQ106" i="12"/>
  <c r="AT94" i="12"/>
  <c r="AT95" i="12"/>
  <c r="BL106" i="11"/>
  <c r="AO94" i="11"/>
  <c r="AO95" i="11"/>
  <c r="AE133" i="15"/>
  <c r="R121" i="15"/>
  <c r="R122" i="15"/>
  <c r="AE130" i="17"/>
  <c r="AU118" i="17"/>
  <c r="AM130" i="17"/>
  <c r="BO104" i="12"/>
  <c r="AR92" i="12"/>
  <c r="BA104" i="1"/>
  <c r="AU121" i="14"/>
  <c r="Z121" i="14"/>
  <c r="T93" i="19" s="1"/>
  <c r="AM133" i="14"/>
  <c r="Z122" i="14"/>
  <c r="T94" i="19" s="1"/>
  <c r="AE132" i="16"/>
  <c r="R120" i="16"/>
  <c r="Z120" i="16"/>
  <c r="AD92" i="19" s="1"/>
  <c r="AU120" i="16"/>
  <c r="AM132" i="16"/>
  <c r="AK131" i="16"/>
  <c r="X119" i="16"/>
  <c r="AU119" i="16"/>
  <c r="Z119" i="16"/>
  <c r="AD91" i="19" s="1"/>
  <c r="AM131" i="16"/>
  <c r="BO105" i="11"/>
  <c r="AR93" i="11"/>
  <c r="BQ104" i="10"/>
  <c r="AT92" i="10"/>
  <c r="BO105" i="6"/>
  <c r="AR93" i="6"/>
  <c r="AU121" i="16"/>
  <c r="Z121" i="16"/>
  <c r="AD93" i="19" s="1"/>
  <c r="AM133" i="16"/>
  <c r="Z122" i="16"/>
  <c r="AD94" i="19" s="1"/>
  <c r="BQ103" i="11"/>
  <c r="Y121" i="4"/>
  <c r="AL133" i="4"/>
  <c r="Y122" i="4"/>
  <c r="AH133" i="4"/>
  <c r="U121" i="4"/>
  <c r="U122" i="4"/>
  <c r="BG105" i="1"/>
  <c r="AJ93" i="1"/>
  <c r="AJ130" i="16"/>
  <c r="V92" i="26"/>
  <c r="X93" i="33" s="1"/>
  <c r="BF106" i="1"/>
  <c r="AI94" i="1"/>
  <c r="AI95" i="1"/>
  <c r="CF93" i="11"/>
  <c r="AK132" i="15"/>
  <c r="X120" i="15"/>
  <c r="BL104" i="11"/>
  <c r="AO92" i="11"/>
  <c r="AU118" i="15"/>
  <c r="AM130" i="15"/>
  <c r="BL103" i="11"/>
  <c r="AF132" i="14"/>
  <c r="S120" i="14"/>
  <c r="AF131" i="14"/>
  <c r="S119" i="14"/>
  <c r="AL131" i="14"/>
  <c r="Y119" i="14"/>
  <c r="AD130" i="14"/>
  <c r="S102" i="20" s="1"/>
  <c r="E90" i="22"/>
  <c r="AT118" i="14"/>
  <c r="O118" i="14" a="1"/>
  <c r="O118" i="14" s="1"/>
  <c r="Q118" i="14"/>
  <c r="AL129" i="14"/>
  <c r="BL105" i="8"/>
  <c r="AO93" i="8"/>
  <c r="BE104" i="1"/>
  <c r="AH92" i="1"/>
  <c r="CE92" i="6"/>
  <c r="AW106" i="1"/>
  <c r="I121" i="36" a="1"/>
  <c r="I121" i="36" s="1"/>
  <c r="G121" i="36" a="1"/>
  <c r="G121" i="36" s="1"/>
  <c r="M121" i="36" a="1"/>
  <c r="M121" i="36" s="1"/>
  <c r="F121" i="36" a="1"/>
  <c r="F121" i="36" s="1"/>
  <c r="J121" i="36" a="1"/>
  <c r="J121" i="36" s="1"/>
  <c r="N121" i="36" a="1"/>
  <c r="N121" i="36" s="1"/>
  <c r="E121" i="36" a="1"/>
  <c r="E121" i="36" s="1"/>
  <c r="H121" i="36" a="1"/>
  <c r="H121" i="36" s="1"/>
  <c r="L121" i="36" a="1"/>
  <c r="L121" i="36" s="1"/>
  <c r="K121" i="36" a="1"/>
  <c r="K121" i="36" s="1"/>
  <c r="S94" i="1"/>
  <c r="Z94" i="1"/>
  <c r="R94" i="1"/>
  <c r="Z95" i="1"/>
  <c r="AJ133" i="5"/>
  <c r="W121" i="5"/>
  <c r="W122" i="5"/>
  <c r="AG133" i="5"/>
  <c r="T121" i="5"/>
  <c r="T122" i="5"/>
  <c r="V120" i="4"/>
  <c r="AI132" i="4"/>
  <c r="BL105" i="6"/>
  <c r="AO93" i="6"/>
  <c r="BU92" i="8"/>
  <c r="AI131" i="17"/>
  <c r="V119" i="17"/>
  <c r="AM92" i="1"/>
  <c r="AV106" i="1"/>
  <c r="Y94" i="1"/>
  <c r="AB121" i="36" s="1"/>
  <c r="Y95" i="1"/>
  <c r="AB122" i="36" s="1"/>
  <c r="AL133" i="17"/>
  <c r="Y121" i="17"/>
  <c r="Y122" i="17"/>
  <c r="AH133" i="17"/>
  <c r="U121" i="17"/>
  <c r="U122" i="17"/>
  <c r="BQ106" i="11"/>
  <c r="AT94" i="11"/>
  <c r="AT95" i="11"/>
  <c r="AD132" i="17"/>
  <c r="AT120" i="17"/>
  <c r="O120" i="17" a="1"/>
  <c r="O120" i="17" s="1"/>
  <c r="H92" i="22"/>
  <c r="Q120" i="17"/>
  <c r="AI132" i="17"/>
  <c r="V120" i="17"/>
  <c r="AG131" i="5"/>
  <c r="AD131" i="5"/>
  <c r="N103" i="20" s="1"/>
  <c r="AT119" i="5"/>
  <c r="O119" i="5" a="1"/>
  <c r="O119" i="5" s="1"/>
  <c r="D91" i="22"/>
  <c r="AG92" i="8"/>
  <c r="AT119" i="4"/>
  <c r="C91" i="22"/>
  <c r="AD131" i="4"/>
  <c r="F91" i="35"/>
  <c r="BM104" i="6"/>
  <c r="D121" i="36"/>
  <c r="A93" i="35"/>
  <c r="C108" i="32"/>
  <c r="AC108" i="32" s="1"/>
  <c r="B93" i="20"/>
  <c r="AL93" i="20" s="1"/>
  <c r="AX93" i="20" s="1"/>
  <c r="B94" i="21"/>
  <c r="B93" i="19"/>
  <c r="AL93" i="19" s="1"/>
  <c r="AY93" i="19" s="1"/>
  <c r="B93" i="22"/>
  <c r="B94" i="18"/>
  <c r="A94" i="26"/>
  <c r="A94" i="23"/>
  <c r="BO106" i="10"/>
  <c r="AR94" i="10"/>
  <c r="AR95" i="10"/>
  <c r="BN106" i="12"/>
  <c r="AQ94" i="12"/>
  <c r="AQ95" i="12"/>
  <c r="AH133" i="15"/>
  <c r="U121" i="15"/>
  <c r="U122" i="15"/>
  <c r="AF133" i="15"/>
  <c r="S121" i="15"/>
  <c r="S122" i="15"/>
  <c r="AG130" i="17"/>
  <c r="BN104" i="12"/>
  <c r="AQ92" i="12"/>
  <c r="BA106" i="1"/>
  <c r="AD94" i="1"/>
  <c r="AD95" i="1"/>
  <c r="BL106" i="10"/>
  <c r="AO94" i="10"/>
  <c r="AO95" i="10"/>
  <c r="AF133" i="14"/>
  <c r="S121" i="14"/>
  <c r="S122" i="14"/>
  <c r="AP92" i="35"/>
  <c r="AG132" i="16"/>
  <c r="T120" i="16"/>
  <c r="BN103" i="12"/>
  <c r="AN92" i="6"/>
  <c r="AJ131" i="16"/>
  <c r="W119" i="16"/>
  <c r="BN105" i="6"/>
  <c r="AQ93" i="6"/>
  <c r="AH133" i="16"/>
  <c r="U121" i="16"/>
  <c r="U122" i="16"/>
  <c r="AJ133" i="16"/>
  <c r="W121" i="16"/>
  <c r="W122" i="16"/>
  <c r="BQ105" i="8"/>
  <c r="AT93" i="8"/>
  <c r="BG106" i="1"/>
  <c r="AJ94" i="1"/>
  <c r="AJ95" i="1"/>
  <c r="T121" i="4"/>
  <c r="AG133" i="4"/>
  <c r="T122" i="4"/>
  <c r="S121" i="4"/>
  <c r="AF133" i="4"/>
  <c r="S122" i="4"/>
  <c r="BL103" i="12"/>
  <c r="V91" i="26"/>
  <c r="X92" i="33" s="1"/>
  <c r="AH131" i="15"/>
  <c r="U119" i="15"/>
  <c r="AG131" i="14"/>
  <c r="T119" i="14"/>
  <c r="AF132" i="4"/>
  <c r="S120" i="4"/>
  <c r="F92" i="35"/>
  <c r="AP93" i="6"/>
  <c r="BM105" i="6"/>
  <c r="BQ104" i="6"/>
  <c r="BL104" i="13"/>
  <c r="AO92" i="13"/>
  <c r="AE131" i="17"/>
  <c r="R119" i="17"/>
  <c r="BN105" i="12"/>
  <c r="AQ93" i="12"/>
  <c r="CF95" i="13"/>
  <c r="AJ133" i="17"/>
  <c r="W121" i="17"/>
  <c r="W122" i="17"/>
  <c r="BN106" i="11"/>
  <c r="AQ94" i="11"/>
  <c r="AQ95" i="11"/>
  <c r="AG132" i="17"/>
  <c r="T120" i="17"/>
  <c r="CF93" i="13"/>
  <c r="AJ131" i="5"/>
  <c r="AK131" i="5"/>
  <c r="AF131" i="4"/>
  <c r="BS94" i="6"/>
  <c r="D121" i="4"/>
  <c r="AS121" i="4" s="1"/>
  <c r="BC105" i="1"/>
  <c r="AF93" i="1"/>
  <c r="AG133" i="15"/>
  <c r="T121" i="15"/>
  <c r="T122" i="15"/>
  <c r="CF94" i="11"/>
  <c r="AF130" i="17"/>
  <c r="BO103" i="10"/>
  <c r="AR91" i="10"/>
  <c r="AD133" i="14"/>
  <c r="S105" i="20" s="1"/>
  <c r="E93" i="22"/>
  <c r="Q121" i="14"/>
  <c r="AT121" i="14"/>
  <c r="O121" i="14" a="1"/>
  <c r="O121" i="14" s="1"/>
  <c r="Q122" i="14"/>
  <c r="AG133" i="14"/>
  <c r="T121" i="14"/>
  <c r="T122" i="14"/>
  <c r="AI132" i="16"/>
  <c r="V120" i="16"/>
  <c r="BO103" i="12"/>
  <c r="AL131" i="16"/>
  <c r="Y119" i="16"/>
  <c r="AD131" i="16"/>
  <c r="AC103" i="20" s="1"/>
  <c r="G91" i="22"/>
  <c r="Q119" i="16"/>
  <c r="AT119" i="16"/>
  <c r="O119" i="16" a="1"/>
  <c r="O119" i="16" s="1"/>
  <c r="BN104" i="10"/>
  <c r="AQ92" i="10"/>
  <c r="AI133" i="16"/>
  <c r="V121" i="16"/>
  <c r="V122" i="16"/>
  <c r="R93" i="35"/>
  <c r="AP94" i="12"/>
  <c r="BM106" i="12"/>
  <c r="AP95" i="12"/>
  <c r="BN102" i="10"/>
  <c r="BX92" i="8"/>
  <c r="BO106" i="8"/>
  <c r="AR94" i="8"/>
  <c r="AR95" i="8"/>
  <c r="X121" i="4"/>
  <c r="AK133" i="4"/>
  <c r="X122" i="4"/>
  <c r="AY105" i="1"/>
  <c r="W93" i="1"/>
  <c r="T93" i="1"/>
  <c r="U93" i="1"/>
  <c r="AB93" i="1"/>
  <c r="AG130" i="16"/>
  <c r="AE130" i="16"/>
  <c r="BA103" i="6"/>
  <c r="BI103" i="1"/>
  <c r="BI103" i="8"/>
  <c r="H90" i="35"/>
  <c r="AD91" i="35" s="1"/>
  <c r="BJ103" i="8"/>
  <c r="AX106" i="1"/>
  <c r="AA94" i="1"/>
  <c r="AA95" i="1"/>
  <c r="BF105" i="1"/>
  <c r="AI93" i="1"/>
  <c r="AP93" i="11"/>
  <c r="O92" i="35"/>
  <c r="BM105" i="11"/>
  <c r="AF132" i="15"/>
  <c r="S120" i="15"/>
  <c r="AK131" i="15"/>
  <c r="X119" i="15"/>
  <c r="O91" i="35"/>
  <c r="AP92" i="11"/>
  <c r="BM104" i="11"/>
  <c r="AD130" i="15"/>
  <c r="X102" i="20" s="1"/>
  <c r="AT118" i="15"/>
  <c r="O118" i="15" a="1"/>
  <c r="O118" i="15" s="1"/>
  <c r="F90" i="22"/>
  <c r="AH130" i="15"/>
  <c r="AJ132" i="14"/>
  <c r="W120" i="14"/>
  <c r="L92" i="35"/>
  <c r="AP93" i="10"/>
  <c r="BM105" i="10"/>
  <c r="AJ131" i="14"/>
  <c r="W119" i="14"/>
  <c r="AE131" i="14"/>
  <c r="R119" i="14"/>
  <c r="BL103" i="10"/>
  <c r="AO91" i="10"/>
  <c r="AL130" i="14"/>
  <c r="Y118" i="14"/>
  <c r="AI129" i="14"/>
  <c r="AU117" i="14"/>
  <c r="AM129" i="14"/>
  <c r="AF132" i="5"/>
  <c r="S120" i="5"/>
  <c r="I92" i="35"/>
  <c r="AP93" i="8"/>
  <c r="BM105" i="8"/>
  <c r="AW104" i="1"/>
  <c r="I119" i="36" a="1"/>
  <c r="I119" i="36" s="1"/>
  <c r="M119" i="36" a="1"/>
  <c r="M119" i="36" s="1"/>
  <c r="K119" i="36" a="1"/>
  <c r="K119" i="36" s="1"/>
  <c r="N119" i="36" a="1"/>
  <c r="N119" i="36" s="1"/>
  <c r="L119" i="36" a="1"/>
  <c r="L119" i="36" s="1"/>
  <c r="F119" i="36" a="1"/>
  <c r="F119" i="36" s="1"/>
  <c r="G119" i="36" a="1"/>
  <c r="G119" i="36" s="1"/>
  <c r="H119" i="36" a="1"/>
  <c r="H119" i="36" s="1"/>
  <c r="J119" i="36" a="1"/>
  <c r="J119" i="36" s="1"/>
  <c r="E119" i="36" a="1"/>
  <c r="E119" i="36" s="1"/>
  <c r="R92" i="1"/>
  <c r="S92" i="1"/>
  <c r="Z92" i="1"/>
  <c r="BV92" i="8"/>
  <c r="AM93" i="35"/>
  <c r="AM94" i="35"/>
  <c r="AA93" i="35"/>
  <c r="AA94" i="35"/>
  <c r="CF95" i="8"/>
  <c r="AE133" i="5"/>
  <c r="R121" i="5"/>
  <c r="R122" i="5"/>
  <c r="AL133" i="5"/>
  <c r="Y121" i="5"/>
  <c r="Y122" i="5"/>
  <c r="BE105" i="1"/>
  <c r="AH93" i="1"/>
  <c r="AT120" i="4"/>
  <c r="C92" i="22"/>
  <c r="AD132" i="4"/>
  <c r="CF93" i="6"/>
  <c r="BO104" i="6"/>
  <c r="AP92" i="13"/>
  <c r="U91" i="35"/>
  <c r="AQ91" i="35" s="1"/>
  <c r="BM104" i="13"/>
  <c r="AJ131" i="17"/>
  <c r="W119" i="17"/>
  <c r="CF94" i="13"/>
  <c r="AE132" i="17"/>
  <c r="R120" i="17"/>
  <c r="BQ103" i="13"/>
  <c r="CB92" i="8"/>
  <c r="BL104" i="8"/>
  <c r="AF131" i="5"/>
  <c r="S119" i="5"/>
  <c r="BU92" i="6"/>
  <c r="AH131" i="4"/>
  <c r="AI131" i="4"/>
  <c r="CF95" i="11"/>
  <c r="AK133" i="15"/>
  <c r="X121" i="15"/>
  <c r="X122" i="15"/>
  <c r="X92" i="35"/>
  <c r="AK130" i="17"/>
  <c r="AQ91" i="10"/>
  <c r="BN103" i="10"/>
  <c r="AL92" i="6"/>
  <c r="AJ133" i="14"/>
  <c r="W121" i="14"/>
  <c r="W122" i="14"/>
  <c r="AH133" i="14"/>
  <c r="U121" i="14"/>
  <c r="U122" i="14"/>
  <c r="AF132" i="16"/>
  <c r="S120" i="16"/>
  <c r="BQ103" i="12"/>
  <c r="AD92" i="35"/>
  <c r="AE131" i="16"/>
  <c r="R119" i="16"/>
  <c r="CF92" i="12"/>
  <c r="BO104" i="11"/>
  <c r="AR92" i="11"/>
  <c r="AX104" i="1"/>
  <c r="AA92" i="1"/>
  <c r="BX92" i="6"/>
  <c r="AK133" i="16"/>
  <c r="X121" i="16"/>
  <c r="X122" i="16"/>
  <c r="AE133" i="16"/>
  <c r="R121" i="16"/>
  <c r="R122" i="16"/>
  <c r="BO105" i="10"/>
  <c r="AR93" i="10"/>
  <c r="BO102" i="10"/>
  <c r="AY106" i="1"/>
  <c r="T94" i="1"/>
  <c r="U94" i="1"/>
  <c r="AB94" i="1"/>
  <c r="W94" i="1"/>
  <c r="AB95" i="1"/>
  <c r="BQ106" i="8"/>
  <c r="AT94" i="8"/>
  <c r="AT95" i="8"/>
  <c r="V121" i="4"/>
  <c r="AI133" i="4"/>
  <c r="V122" i="4"/>
  <c r="AH130" i="16"/>
  <c r="AK130" i="16"/>
  <c r="L106" i="32"/>
  <c r="U106" i="32"/>
  <c r="T106" i="32"/>
  <c r="N106" i="32"/>
  <c r="M106" i="32"/>
  <c r="O106" i="32"/>
  <c r="P106" i="32"/>
  <c r="Q106" i="32"/>
  <c r="R106" i="32"/>
  <c r="S106" i="32"/>
  <c r="BH103" i="8"/>
  <c r="BA103" i="8"/>
  <c r="AI130" i="15"/>
  <c r="AU118" i="14"/>
  <c r="Z118" i="14"/>
  <c r="T90" i="19" s="1"/>
  <c r="AM130" i="14"/>
  <c r="BK103" i="1"/>
  <c r="BK103" i="8"/>
  <c r="BN105" i="13"/>
  <c r="AQ93" i="13"/>
  <c r="AG131" i="15"/>
  <c r="T119" i="15"/>
  <c r="AK132" i="14"/>
  <c r="X120" i="14"/>
  <c r="AH131" i="14"/>
  <c r="U119" i="14"/>
  <c r="AF130" i="14"/>
  <c r="S118" i="14"/>
  <c r="AU120" i="5"/>
  <c r="Z120" i="5"/>
  <c r="O92" i="19" s="1"/>
  <c r="AM132" i="5"/>
  <c r="BQ104" i="8"/>
  <c r="AM92" i="35"/>
  <c r="AM91" i="35"/>
  <c r="AU120" i="4"/>
  <c r="Z120" i="4"/>
  <c r="J92" i="19" s="1"/>
  <c r="AM132" i="4"/>
  <c r="CC92" i="8"/>
  <c r="AJ92" i="6"/>
  <c r="BN104" i="6"/>
  <c r="AF131" i="17"/>
  <c r="S119" i="17"/>
  <c r="BO105" i="12"/>
  <c r="AR93" i="12"/>
  <c r="CB92" i="6"/>
  <c r="BL106" i="13"/>
  <c r="AO94" i="13"/>
  <c r="AO95" i="13"/>
  <c r="AK133" i="17"/>
  <c r="X121" i="17"/>
  <c r="X122" i="17"/>
  <c r="BD105" i="1"/>
  <c r="AG93" i="1"/>
  <c r="AK132" i="17"/>
  <c r="X120" i="17"/>
  <c r="BN103" i="13"/>
  <c r="BC104" i="1"/>
  <c r="AF92" i="1"/>
  <c r="AL131" i="5"/>
  <c r="AK131" i="4"/>
  <c r="AJ131" i="4"/>
  <c r="A92" i="35"/>
  <c r="D120" i="36"/>
  <c r="C107" i="32"/>
  <c r="AC107" i="32" s="1"/>
  <c r="B93" i="21"/>
  <c r="B92" i="22"/>
  <c r="B93" i="18"/>
  <c r="B92" i="20"/>
  <c r="AL92" i="20" s="1"/>
  <c r="AX92" i="20" s="1"/>
  <c r="A93" i="26"/>
  <c r="B92" i="19"/>
  <c r="AL92" i="19" s="1"/>
  <c r="AY92" i="19" s="1"/>
  <c r="A93" i="23"/>
  <c r="AU121" i="15"/>
  <c r="Z121" i="15"/>
  <c r="Y93" i="19" s="1"/>
  <c r="AM133" i="15"/>
  <c r="Z122" i="15"/>
  <c r="Y94" i="19" s="1"/>
  <c r="BB105" i="1"/>
  <c r="AE93" i="1"/>
  <c r="AD130" i="17"/>
  <c r="AT118" i="17"/>
  <c r="O118" i="17" a="1"/>
  <c r="O118" i="17" s="1"/>
  <c r="H90" i="22"/>
  <c r="AG92" i="6"/>
  <c r="BQ103" i="10"/>
  <c r="AT91" i="10"/>
  <c r="BF104" i="1"/>
  <c r="L93" i="35"/>
  <c r="AH94" i="35" s="1"/>
  <c r="AP94" i="10"/>
  <c r="BM106" i="10"/>
  <c r="AP95" i="10"/>
  <c r="CF94" i="10"/>
  <c r="BO106" i="6"/>
  <c r="AR94" i="6"/>
  <c r="AR95" i="6"/>
  <c r="BA105" i="1"/>
  <c r="AD93" i="1"/>
  <c r="AK132" i="16"/>
  <c r="X120" i="16"/>
  <c r="AD132" i="16"/>
  <c r="AC104" i="20" s="1"/>
  <c r="AT120" i="16"/>
  <c r="O120" i="16" a="1"/>
  <c r="O120" i="16" s="1"/>
  <c r="G92" i="22"/>
  <c r="Q120" i="16"/>
  <c r="BH104" i="1"/>
  <c r="AK92" i="1"/>
  <c r="AH131" i="16"/>
  <c r="U119" i="16"/>
  <c r="AI131" i="16"/>
  <c r="V119" i="16"/>
  <c r="BN105" i="11"/>
  <c r="AQ93" i="11"/>
  <c r="CF94" i="12"/>
  <c r="BQ105" i="10"/>
  <c r="AT93" i="10"/>
  <c r="BQ102" i="10"/>
  <c r="BN105" i="8"/>
  <c r="AQ93" i="8"/>
  <c r="AU121" i="4"/>
  <c r="Z121" i="4"/>
  <c r="J93" i="19" s="1"/>
  <c r="AM133" i="4"/>
  <c r="Z122" i="4"/>
  <c r="J94" i="19" s="1"/>
  <c r="BL106" i="6"/>
  <c r="AO94" i="6"/>
  <c r="AO95" i="6"/>
  <c r="AU118" i="16"/>
  <c r="AM130" i="16"/>
  <c r="R90" i="35"/>
  <c r="BM103" i="12"/>
  <c r="AZ103" i="8"/>
  <c r="E90" i="35"/>
  <c r="AA91" i="35" s="1"/>
  <c r="BJ103" i="6"/>
  <c r="H91" i="1"/>
  <c r="AE92" i="1" s="1"/>
  <c r="AD131" i="15"/>
  <c r="Q119" i="15"/>
  <c r="F91" i="22"/>
  <c r="AT119" i="15"/>
  <c r="O119" i="15" a="1"/>
  <c r="O119" i="15" s="1"/>
  <c r="AJ132" i="5"/>
  <c r="W120" i="5"/>
  <c r="BC103" i="6"/>
  <c r="AV103" i="6"/>
  <c r="AO130" i="4" s="1"/>
  <c r="AV103" i="1"/>
  <c r="AE130" i="15"/>
  <c r="L90" i="35"/>
  <c r="AP91" i="10"/>
  <c r="BM103" i="10"/>
  <c r="AW103" i="6"/>
  <c r="S91" i="6"/>
  <c r="AP92" i="6" s="1"/>
  <c r="R91" i="6"/>
  <c r="AO92" i="6" s="1"/>
  <c r="T119" i="4"/>
  <c r="Z119" i="4"/>
  <c r="J91" i="19" s="1"/>
  <c r="X119" i="4"/>
  <c r="V119" i="4"/>
  <c r="AW103" i="1"/>
  <c r="AX105" i="1"/>
  <c r="AA93" i="1"/>
  <c r="BO105" i="13"/>
  <c r="AR93" i="13"/>
  <c r="BL105" i="11"/>
  <c r="AO93" i="11"/>
  <c r="AE131" i="15"/>
  <c r="R119" i="15"/>
  <c r="AK130" i="15"/>
  <c r="AD132" i="14"/>
  <c r="S104" i="20" s="1"/>
  <c r="Q120" i="14"/>
  <c r="AT120" i="14"/>
  <c r="O120" i="14" a="1"/>
  <c r="O120" i="14" s="1"/>
  <c r="E92" i="22"/>
  <c r="Z120" i="14"/>
  <c r="T92" i="19" s="1"/>
  <c r="AU120" i="14"/>
  <c r="AM132" i="14"/>
  <c r="CF92" i="10"/>
  <c r="AI130" i="14"/>
  <c r="V118" i="14"/>
  <c r="AG130" i="14"/>
  <c r="T118" i="14"/>
  <c r="AJ129" i="14"/>
  <c r="AG132" i="5"/>
  <c r="T120" i="5"/>
  <c r="AI132" i="5"/>
  <c r="V120" i="5"/>
  <c r="BN104" i="8"/>
  <c r="BW92" i="6"/>
  <c r="Y92" i="8"/>
  <c r="AB119" i="5" s="1"/>
  <c r="M91" i="19" s="1"/>
  <c r="AI133" i="5"/>
  <c r="V121" i="5"/>
  <c r="V122" i="5"/>
  <c r="AW105" i="1"/>
  <c r="K120" i="36" a="1"/>
  <c r="K120" i="36" s="1"/>
  <c r="I120" i="36" a="1"/>
  <c r="I120" i="36" s="1"/>
  <c r="M120" i="36" a="1"/>
  <c r="M120" i="36" s="1"/>
  <c r="F120" i="36" a="1"/>
  <c r="F120" i="36" s="1"/>
  <c r="J120" i="36" a="1"/>
  <c r="J120" i="36" s="1"/>
  <c r="L120" i="36" a="1"/>
  <c r="L120" i="36" s="1"/>
  <c r="N120" i="36" a="1"/>
  <c r="N120" i="36" s="1"/>
  <c r="H120" i="36" a="1"/>
  <c r="H120" i="36" s="1"/>
  <c r="E120" i="36" a="1"/>
  <c r="E120" i="36" s="1"/>
  <c r="G120" i="36" a="1"/>
  <c r="G120" i="36" s="1"/>
  <c r="R93" i="1"/>
  <c r="S93" i="1"/>
  <c r="Z93" i="1"/>
  <c r="BO104" i="13"/>
  <c r="AR92" i="13"/>
  <c r="Y120" i="4"/>
  <c r="AL132" i="4"/>
  <c r="AI92" i="8"/>
  <c r="CD92" i="6"/>
  <c r="AK131" i="17"/>
  <c r="X119" i="17"/>
  <c r="AU119" i="17"/>
  <c r="Z119" i="17"/>
  <c r="AI91" i="19" s="1"/>
  <c r="AM131" i="17"/>
  <c r="BQ105" i="12"/>
  <c r="AT93" i="12"/>
  <c r="AH92" i="6"/>
  <c r="AP94" i="13"/>
  <c r="U93" i="35"/>
  <c r="BM106" i="13"/>
  <c r="AP95" i="13"/>
  <c r="AF133" i="17"/>
  <c r="S121" i="17"/>
  <c r="S122" i="17"/>
  <c r="BL105" i="13"/>
  <c r="AO93" i="13"/>
  <c r="AL132" i="17"/>
  <c r="Y120" i="17"/>
  <c r="BO103" i="13"/>
  <c r="AI131" i="5"/>
  <c r="V119" i="5"/>
  <c r="BB104" i="1"/>
  <c r="AG131" i="4"/>
  <c r="BS93" i="6"/>
  <c r="D120" i="4"/>
  <c r="AS120" i="4" s="1"/>
  <c r="AJ133" i="15"/>
  <c r="W121" i="15"/>
  <c r="W122" i="15"/>
  <c r="AD93" i="35"/>
  <c r="AD94" i="35"/>
  <c r="BL103" i="13"/>
  <c r="AL130" i="17"/>
  <c r="CA92" i="6"/>
  <c r="BY92" i="6"/>
  <c r="AL133" i="14"/>
  <c r="Y121" i="14"/>
  <c r="Y122" i="14"/>
  <c r="AK133" i="14"/>
  <c r="X121" i="14"/>
  <c r="X122" i="14"/>
  <c r="CF93" i="12"/>
  <c r="BL105" i="12"/>
  <c r="AO93" i="12"/>
  <c r="BY92" i="8"/>
  <c r="AF92" i="6"/>
  <c r="BH105" i="1"/>
  <c r="AK93" i="1"/>
  <c r="AP92" i="12"/>
  <c r="R91" i="35"/>
  <c r="BM104" i="12"/>
  <c r="AG131" i="16"/>
  <c r="T119" i="16"/>
  <c r="BQ105" i="11"/>
  <c r="AT93" i="11"/>
  <c r="BQ104" i="11"/>
  <c r="AT92" i="11"/>
  <c r="BQ105" i="6"/>
  <c r="AT93" i="6"/>
  <c r="BH106" i="1"/>
  <c r="AK94" i="1"/>
  <c r="AK95" i="1"/>
  <c r="AF133" i="16"/>
  <c r="S121" i="16"/>
  <c r="S122" i="16"/>
  <c r="AD133" i="16"/>
  <c r="AC105" i="20" s="1"/>
  <c r="AT121" i="16"/>
  <c r="O121" i="16" a="1"/>
  <c r="O121" i="16" s="1"/>
  <c r="G93" i="22"/>
  <c r="Q121" i="16"/>
  <c r="Q122" i="16"/>
  <c r="BN105" i="10"/>
  <c r="AQ93" i="10"/>
  <c r="BO105" i="8"/>
  <c r="AR93" i="8"/>
  <c r="BN106" i="8"/>
  <c r="AQ94" i="8"/>
  <c r="AQ95" i="8"/>
  <c r="W121" i="4"/>
  <c r="AJ133" i="4"/>
  <c r="W122" i="4"/>
  <c r="BM106" i="6"/>
  <c r="F93" i="35"/>
  <c r="AP94" i="6"/>
  <c r="AP95" i="6"/>
  <c r="AI130" i="16"/>
  <c r="AF130" i="16"/>
  <c r="DE103" i="18"/>
  <c r="CS92" i="21"/>
  <c r="BA94" i="21" a="1"/>
  <c r="H91" i="21" a="1"/>
  <c r="BJ94" i="21" a="1"/>
  <c r="R91" i="21" a="1"/>
  <c r="L91" i="21" a="1"/>
  <c r="C93" i="21" a="1"/>
  <c r="K92" i="21" a="1"/>
  <c r="Z94" i="21" a="1"/>
  <c r="K94" i="21" a="1"/>
  <c r="BO93" i="21" a="1"/>
  <c r="AL92" i="21" a="1"/>
  <c r="G93" i="21" a="1"/>
  <c r="BO94" i="21" a="1"/>
  <c r="Y91" i="21" a="1"/>
  <c r="M92" i="21" a="1"/>
  <c r="D94" i="21" a="1"/>
  <c r="S93" i="21" a="1"/>
  <c r="C91" i="21" a="1"/>
  <c r="BH91" i="21" a="1"/>
  <c r="BB92" i="21" a="1"/>
  <c r="BQ91" i="21" a="1"/>
  <c r="AU90" i="21" a="1"/>
  <c r="Z91" i="21" a="1"/>
  <c r="AQ92" i="21" a="1"/>
  <c r="O93" i="21" a="1"/>
  <c r="AJ94" i="21" a="1"/>
  <c r="F92" i="21" a="1"/>
  <c r="AS91" i="21" a="1"/>
  <c r="G91" i="21" a="1"/>
  <c r="N92" i="21" a="1"/>
  <c r="BA93" i="21" a="1"/>
  <c r="J91" i="21" a="1"/>
  <c r="AL94" i="21" a="1"/>
  <c r="AJ91" i="21" a="1"/>
  <c r="H94" i="21" a="1"/>
  <c r="AF92" i="21" a="1"/>
  <c r="T91" i="21" a="1"/>
  <c r="BG92" i="21" a="1"/>
  <c r="AN94" i="21" a="1"/>
  <c r="X93" i="21" a="1"/>
  <c r="BB94" i="21" a="1"/>
  <c r="AT94" i="21" a="1"/>
  <c r="E92" i="21" a="1"/>
  <c r="S94" i="21" a="1"/>
  <c r="BL94" i="21" a="1"/>
  <c r="BB93" i="21" a="1"/>
  <c r="V93" i="21" a="1"/>
  <c r="AJ92" i="21" a="1"/>
  <c r="S90" i="21" a="1"/>
  <c r="BC91" i="21" a="1"/>
  <c r="AV94" i="21" a="1"/>
  <c r="D91" i="21" a="1"/>
  <c r="AB93" i="21" a="1"/>
  <c r="F93" i="21" a="1"/>
  <c r="BL93" i="21" a="1"/>
  <c r="BG93" i="21" a="1"/>
  <c r="BA92" i="21" a="1"/>
  <c r="BR91" i="21" a="1"/>
  <c r="AA93" i="21" a="1"/>
  <c r="BI90" i="21" a="1"/>
  <c r="AI94" i="21" a="1"/>
  <c r="AF91" i="21" a="1"/>
  <c r="Q94" i="21" a="1"/>
  <c r="AU91" i="21" a="1"/>
  <c r="AG94" i="21" a="1"/>
  <c r="AB91" i="21" a="1"/>
  <c r="BI93" i="21" a="1"/>
  <c r="V92" i="21" a="1"/>
  <c r="BB91" i="21" a="1"/>
  <c r="AI91" i="21" a="1"/>
  <c r="Z92" i="21" a="1"/>
  <c r="AW93" i="21" a="1"/>
  <c r="F91" i="21" a="1"/>
  <c r="AS94" i="21" a="1"/>
  <c r="BB90" i="21" a="1"/>
  <c r="BI92" i="21" a="1"/>
  <c r="S91" i="21" a="1"/>
  <c r="Z90" i="21" a="1"/>
  <c r="AO93" i="21" a="1"/>
  <c r="AG91" i="21" a="1"/>
  <c r="BC93" i="21" a="1"/>
  <c r="AX92" i="21" a="1"/>
  <c r="N93" i="21" a="1"/>
  <c r="C94" i="21" a="1"/>
  <c r="AZ93" i="21" a="1"/>
  <c r="E90" i="21" a="1"/>
  <c r="BP90" i="21" a="1"/>
  <c r="U94" i="21" a="1"/>
  <c r="BJ92" i="21" a="1"/>
  <c r="V91" i="21" a="1"/>
  <c r="BG94" i="21" a="1"/>
  <c r="X94" i="21" a="1"/>
  <c r="AX94" i="21" a="1"/>
  <c r="BR94" i="21" a="1"/>
  <c r="AN92" i="21" a="1"/>
  <c r="E91" i="21" a="1"/>
  <c r="Q92" i="21" a="1"/>
  <c r="AV93" i="21" a="1"/>
  <c r="BH94" i="21" a="1"/>
  <c r="AQ93" i="21" a="1"/>
  <c r="E94" i="21" a="1"/>
  <c r="H93" i="21" a="1"/>
  <c r="AJ93" i="21" a="1"/>
  <c r="L90" i="21" a="1"/>
  <c r="J92" i="21" a="1"/>
  <c r="AU92" i="21" a="1"/>
  <c r="AL93" i="21" a="1"/>
  <c r="AE93" i="21" a="1"/>
  <c r="E93" i="21" a="1"/>
  <c r="BR93" i="21" a="1"/>
  <c r="AU93" i="21" a="1"/>
  <c r="AG93" i="21" a="1"/>
  <c r="AN90" i="21" a="1"/>
  <c r="AM94" i="21" a="1"/>
  <c r="AH91" i="21" a="1"/>
  <c r="T94" i="21" a="1"/>
  <c r="BJ91" i="21" a="1"/>
  <c r="BK93" i="21" a="1"/>
  <c r="BG91" i="21" a="1"/>
  <c r="J93" i="21" a="1"/>
  <c r="AA92" i="21" a="1"/>
  <c r="U91" i="21" a="1"/>
  <c r="AE91" i="21" a="1"/>
  <c r="AZ91" i="21" a="1"/>
  <c r="AG90" i="21" a="1"/>
  <c r="AL91" i="21" a="1"/>
  <c r="M91" i="21" a="1"/>
  <c r="BD91" i="21" a="1"/>
  <c r="AP91" i="21" a="1"/>
  <c r="AA91" i="21" a="1"/>
  <c r="BA91" i="21" a="1"/>
  <c r="K91" i="21" a="1"/>
  <c r="M93" i="21" a="1"/>
  <c r="BJ93" i="21" a="1"/>
  <c r="BL92" i="21" a="1"/>
  <c r="BH93" i="21" a="1"/>
  <c r="AO91" i="21" a="1"/>
  <c r="AB94" i="21" a="1"/>
  <c r="AP92" i="21" a="1"/>
  <c r="AH93" i="21" a="1"/>
  <c r="AV92" i="21" a="1"/>
  <c r="D93" i="21" a="1"/>
  <c r="BD94" i="21" a="1"/>
  <c r="Y93" i="21" a="1"/>
  <c r="AQ94" i="21" a="1"/>
  <c r="BH92" i="21" a="1"/>
  <c r="L94" i="21" a="1"/>
  <c r="AQ91" i="21" a="1"/>
  <c r="AW92" i="21" a="1"/>
  <c r="AC93" i="21" a="1"/>
  <c r="BC94" i="21" a="1"/>
  <c r="BK91" i="21" a="1"/>
  <c r="AG92" i="21" a="1"/>
  <c r="AM92" i="21" a="1"/>
  <c r="O94" i="21" a="1"/>
  <c r="AN93" i="21" a="1"/>
  <c r="Z93" i="21" a="1"/>
  <c r="BP94" i="21" a="1"/>
  <c r="O92" i="21" a="1"/>
  <c r="Y94" i="21" a="1"/>
  <c r="AT91" i="21" a="1"/>
  <c r="AZ92" i="21" a="1"/>
  <c r="BP92" i="21" a="1"/>
  <c r="BI94" i="21" a="1"/>
  <c r="BL91" i="21" a="1"/>
  <c r="AW91" i="21" a="1"/>
  <c r="H92" i="21" a="1"/>
  <c r="AA94" i="21" a="1"/>
  <c r="K93" i="21" a="1"/>
  <c r="X91" i="21" a="1"/>
  <c r="Y92" i="21" a="1"/>
  <c r="D105" i="32" a="1"/>
  <c r="BO92" i="21" a="1"/>
  <c r="N94" i="21" a="1"/>
  <c r="AS92" i="21" a="1"/>
  <c r="AF94" i="21" a="1"/>
  <c r="AP94" i="21" a="1"/>
  <c r="AN91" i="21" a="1"/>
  <c r="R92" i="21" a="1"/>
  <c r="AM91" i="21" a="1"/>
  <c r="AH92" i="21" a="1"/>
  <c r="U92" i="21" a="1"/>
  <c r="E105" i="32" a="1"/>
  <c r="BS92" i="21" a="1"/>
  <c r="AW94" i="21" a="1"/>
  <c r="S92" i="21" a="1"/>
  <c r="U93" i="21" a="1"/>
  <c r="BN91" i="21" a="1"/>
  <c r="G94" i="21" a="1"/>
  <c r="AE92" i="21" a="1"/>
  <c r="L93" i="21" a="1"/>
  <c r="AF93" i="21" a="1"/>
  <c r="R94" i="21" a="1"/>
  <c r="AC91" i="21" a="1"/>
  <c r="O91" i="21" a="1"/>
  <c r="BQ93" i="21" a="1"/>
  <c r="BQ92" i="21" a="1"/>
  <c r="AI92" i="21" a="1"/>
  <c r="N91" i="21" a="1"/>
  <c r="AZ94" i="21" a="1"/>
  <c r="BE94" i="21" a="1"/>
  <c r="AS93" i="21" a="1"/>
  <c r="BR92" i="21" a="1"/>
  <c r="R93" i="21" a="1"/>
  <c r="C92" i="21" a="1"/>
  <c r="M94" i="21" a="1"/>
  <c r="AI93" i="21" a="1"/>
  <c r="G92" i="21" a="1"/>
  <c r="AT93" i="21" a="1"/>
  <c r="BD93" i="21" a="1"/>
  <c r="AC92" i="21" a="1"/>
  <c r="AM93" i="21" a="1"/>
  <c r="Q91" i="21" a="1"/>
  <c r="BQ94" i="21" a="1"/>
  <c r="BP91" i="21" a="1"/>
  <c r="BN92" i="21" a="1"/>
  <c r="T92" i="21" a="1"/>
  <c r="AT92" i="21" a="1"/>
  <c r="AU94" i="21" a="1"/>
  <c r="BS94" i="21" a="1"/>
  <c r="BE91" i="21" a="1"/>
  <c r="BE93" i="21" a="1"/>
  <c r="AO92" i="21" a="1"/>
  <c r="T93" i="21" a="1"/>
  <c r="AB92" i="21" a="1"/>
  <c r="AX91" i="21" a="1"/>
  <c r="V94" i="21" a="1"/>
  <c r="AP93" i="21" a="1"/>
  <c r="AV91" i="21" a="1"/>
  <c r="J105" i="32" a="1"/>
  <c r="BO91" i="21" a="1"/>
  <c r="BN93" i="21" a="1"/>
  <c r="L92" i="21" a="1"/>
  <c r="BN94" i="21" a="1"/>
  <c r="F94" i="21" a="1"/>
  <c r="BD92" i="21" a="1"/>
  <c r="AE94" i="21" a="1"/>
  <c r="AX93" i="21" a="1"/>
  <c r="BC92" i="21" a="1"/>
  <c r="J94" i="21" a="1"/>
  <c r="BK94" i="21" a="1"/>
  <c r="D92" i="21" a="1"/>
  <c r="BK92" i="21" a="1"/>
  <c r="BI91" i="21" a="1"/>
  <c r="BS93" i="21" a="1"/>
  <c r="BP93" i="21" a="1"/>
  <c r="BE92" i="21" a="1"/>
  <c r="BS91" i="21" a="1"/>
  <c r="AH94" i="21" a="1"/>
  <c r="AO94" i="21" a="1"/>
  <c r="Q93" i="21" a="1"/>
  <c r="X92" i="21" a="1"/>
  <c r="AC94" i="21" a="1"/>
  <c r="I118" i="36" l="1" a="1"/>
  <c r="I118" i="36" s="1"/>
  <c r="U119" i="36" s="1"/>
  <c r="F118" i="36" a="1"/>
  <c r="F118" i="36" s="1"/>
  <c r="R119" i="36" s="1"/>
  <c r="G93" i="21"/>
  <c r="BA94" i="21"/>
  <c r="T91" i="21"/>
  <c r="BL92" i="21"/>
  <c r="Y94" i="21"/>
  <c r="E105" i="32"/>
  <c r="AS94" i="21"/>
  <c r="BJ91" i="21"/>
  <c r="E90" i="21"/>
  <c r="AI91" i="21"/>
  <c r="BQ94" i="21"/>
  <c r="AN91" i="21"/>
  <c r="BB94" i="21"/>
  <c r="AA93" i="21"/>
  <c r="BR93" i="21"/>
  <c r="Z90" i="21"/>
  <c r="L90" i="21"/>
  <c r="AC91" i="21"/>
  <c r="BI91" i="21"/>
  <c r="U93" i="21"/>
  <c r="X92" i="21"/>
  <c r="BC93" i="21"/>
  <c r="AX94" i="21"/>
  <c r="AG91" i="21"/>
  <c r="BG94" i="21"/>
  <c r="C92" i="21"/>
  <c r="AP93" i="21"/>
  <c r="BH94" i="21"/>
  <c r="S90" i="21"/>
  <c r="BI93" i="21"/>
  <c r="J93" i="21"/>
  <c r="AX93" i="21"/>
  <c r="J105" i="32"/>
  <c r="AF93" i="21"/>
  <c r="AZ93" i="21"/>
  <c r="AJ93" i="21"/>
  <c r="AO94" i="21"/>
  <c r="BK93" i="21"/>
  <c r="K93" i="21"/>
  <c r="BA93" i="21"/>
  <c r="AQ94" i="21"/>
  <c r="BQ91" i="21"/>
  <c r="H93" i="21"/>
  <c r="S94" i="21"/>
  <c r="Z92" i="21"/>
  <c r="AA94" i="21"/>
  <c r="AZ94" i="21"/>
  <c r="BC92" i="21"/>
  <c r="AU92" i="21"/>
  <c r="C93" i="21"/>
  <c r="AU94" i="21"/>
  <c r="BD91" i="21"/>
  <c r="BH92" i="21"/>
  <c r="AP92" i="21"/>
  <c r="F92" i="21"/>
  <c r="AM94" i="21"/>
  <c r="V94" i="21"/>
  <c r="AV94" i="21"/>
  <c r="AP91" i="21"/>
  <c r="F93" i="21"/>
  <c r="AU91" i="21"/>
  <c r="AC92" i="21"/>
  <c r="BJ94" i="21"/>
  <c r="R94" i="21"/>
  <c r="BS93" i="21"/>
  <c r="AP94" i="21"/>
  <c r="O93" i="21"/>
  <c r="AS92" i="21"/>
  <c r="BS92" i="21"/>
  <c r="X93" i="21"/>
  <c r="L94" i="21"/>
  <c r="N93" i="21"/>
  <c r="D92" i="21"/>
  <c r="Q92" i="21"/>
  <c r="AU93" i="21"/>
  <c r="BO93" i="21"/>
  <c r="AN93" i="21"/>
  <c r="AJ91" i="21"/>
  <c r="AG93" i="21"/>
  <c r="E91" i="21"/>
  <c r="T93" i="21"/>
  <c r="U92" i="21"/>
  <c r="G91" i="21"/>
  <c r="BB90" i="21"/>
  <c r="O94" i="21"/>
  <c r="AV91" i="21"/>
  <c r="AI94" i="21"/>
  <c r="R92" i="21"/>
  <c r="AA92" i="21"/>
  <c r="D105" i="32"/>
  <c r="AM93" i="21"/>
  <c r="BJ93" i="21"/>
  <c r="AC94" i="21"/>
  <c r="D94" i="21"/>
  <c r="BO92" i="21"/>
  <c r="AL93" i="21"/>
  <c r="AW94" i="21"/>
  <c r="AN90" i="21"/>
  <c r="BE91" i="21"/>
  <c r="BC91" i="21"/>
  <c r="BQ93" i="21"/>
  <c r="AO93" i="21"/>
  <c r="AN92" i="21"/>
  <c r="AJ92" i="21"/>
  <c r="E92" i="21"/>
  <c r="AE94" i="21"/>
  <c r="S93" i="21"/>
  <c r="AQ92" i="21"/>
  <c r="BP90" i="21"/>
  <c r="AE92" i="21"/>
  <c r="BN93" i="21"/>
  <c r="H91" i="21"/>
  <c r="BG93" i="21"/>
  <c r="U91" i="21"/>
  <c r="AO92" i="21"/>
  <c r="BB92" i="21"/>
  <c r="D93" i="21"/>
  <c r="BG92" i="21"/>
  <c r="AI93" i="21"/>
  <c r="AB94" i="21"/>
  <c r="AV93" i="21"/>
  <c r="K92" i="21"/>
  <c r="AX91" i="21"/>
  <c r="AH93" i="21"/>
  <c r="AF94" i="21"/>
  <c r="BS94" i="21"/>
  <c r="AF92" i="21"/>
  <c r="BD92" i="21"/>
  <c r="BI90" i="21"/>
  <c r="AQ93" i="21"/>
  <c r="AB93" i="21"/>
  <c r="X94" i="21"/>
  <c r="Q93" i="21"/>
  <c r="AT92" i="21"/>
  <c r="V91" i="21"/>
  <c r="BK92" i="21"/>
  <c r="AB91" i="21"/>
  <c r="F91" i="21"/>
  <c r="AX92" i="21"/>
  <c r="AL92" i="21"/>
  <c r="AG94" i="21"/>
  <c r="N94" i="21"/>
  <c r="AG92" i="21"/>
  <c r="AZ92" i="21"/>
  <c r="BD93" i="21"/>
  <c r="AT93" i="21"/>
  <c r="E93" i="21"/>
  <c r="AU90" i="21"/>
  <c r="BL93" i="21"/>
  <c r="BL91" i="21"/>
  <c r="AW93" i="21"/>
  <c r="BR94" i="21"/>
  <c r="Z94" i="21"/>
  <c r="AE93" i="21"/>
  <c r="AJ94" i="21"/>
  <c r="BE93" i="21"/>
  <c r="M93" i="21"/>
  <c r="T92" i="21"/>
  <c r="BO94" i="21"/>
  <c r="J92" i="21"/>
  <c r="BK91" i="21"/>
  <c r="BP94" i="21"/>
  <c r="AW91" i="21"/>
  <c r="AT94" i="21"/>
  <c r="BL94" i="21"/>
  <c r="AW92" i="21"/>
  <c r="O92" i="21"/>
  <c r="BA92" i="21"/>
  <c r="L92" i="21"/>
  <c r="R93" i="21"/>
  <c r="AO91" i="21"/>
  <c r="V92" i="21"/>
  <c r="BN94" i="21"/>
  <c r="M91" i="21"/>
  <c r="AM92" i="21"/>
  <c r="C94" i="21"/>
  <c r="AA91" i="21"/>
  <c r="M94" i="21"/>
  <c r="BI92" i="21"/>
  <c r="AH92" i="21"/>
  <c r="BC94" i="21"/>
  <c r="M92" i="21"/>
  <c r="F94" i="21"/>
  <c r="BP92" i="21"/>
  <c r="O91" i="21"/>
  <c r="AC93" i="21"/>
  <c r="N92" i="21"/>
  <c r="AI92" i="21"/>
  <c r="Z91" i="21"/>
  <c r="AB92" i="21"/>
  <c r="AG90" i="21"/>
  <c r="AN94" i="21"/>
  <c r="BK94" i="21"/>
  <c r="BJ92" i="21"/>
  <c r="BH93" i="21"/>
  <c r="J94" i="21"/>
  <c r="BS91" i="21"/>
  <c r="AH94" i="21"/>
  <c r="BD94" i="21"/>
  <c r="BB93" i="21"/>
  <c r="U94" i="21"/>
  <c r="H92" i="21"/>
  <c r="L93" i="21"/>
  <c r="BB91" i="21"/>
  <c r="AV92" i="21"/>
  <c r="BQ92" i="21"/>
  <c r="Z93" i="21"/>
  <c r="H94" i="21"/>
  <c r="AQ91" i="21"/>
  <c r="L91" i="21"/>
  <c r="AS93" i="21"/>
  <c r="V93" i="21"/>
  <c r="BN92" i="21"/>
  <c r="BR92" i="21"/>
  <c r="S92" i="21"/>
  <c r="Y92" i="21"/>
  <c r="T94" i="21"/>
  <c r="Q94" i="21"/>
  <c r="E94" i="21"/>
  <c r="G92" i="21"/>
  <c r="N91" i="21"/>
  <c r="AH91" i="21"/>
  <c r="K94" i="21"/>
  <c r="AL94" i="21"/>
  <c r="BP91" i="21"/>
  <c r="S91" i="21"/>
  <c r="BE94" i="21"/>
  <c r="BR91" i="21"/>
  <c r="BP93" i="21"/>
  <c r="Y93" i="21"/>
  <c r="BE92" i="21"/>
  <c r="BI94" i="21"/>
  <c r="G94" i="21"/>
  <c r="BZ92" i="8"/>
  <c r="CF92" i="8" s="1"/>
  <c r="AD92" i="1"/>
  <c r="AK91" i="35"/>
  <c r="S91" i="1"/>
  <c r="AP92" i="1" s="1"/>
  <c r="M118" i="36" a="1"/>
  <c r="M118" i="36" s="1"/>
  <c r="Y119" i="36" s="1"/>
  <c r="G118" i="36" a="1"/>
  <c r="G118" i="36" s="1"/>
  <c r="S119" i="36" s="1"/>
  <c r="AE92" i="35"/>
  <c r="AH91" i="35"/>
  <c r="AK92" i="35"/>
  <c r="AN91" i="35"/>
  <c r="AB92" i="35"/>
  <c r="BG91" i="21"/>
  <c r="C91" i="21"/>
  <c r="AE91" i="21"/>
  <c r="AT91" i="21"/>
  <c r="BH91" i="21"/>
  <c r="J91" i="21"/>
  <c r="AL91" i="21"/>
  <c r="AS91" i="21"/>
  <c r="BA91" i="21"/>
  <c r="Q91" i="21"/>
  <c r="K91" i="21"/>
  <c r="AZ91" i="21"/>
  <c r="AF91" i="21"/>
  <c r="BN91" i="21"/>
  <c r="X91" i="21"/>
  <c r="Y91" i="21"/>
  <c r="BO91" i="21"/>
  <c r="D91" i="21"/>
  <c r="AM91" i="21"/>
  <c r="R91" i="21"/>
  <c r="AQ119" i="5"/>
  <c r="N91" i="19"/>
  <c r="P91" i="19" s="1"/>
  <c r="AO91" i="19" s="1"/>
  <c r="BN103" i="1"/>
  <c r="AA121" i="16"/>
  <c r="F94" i="23" s="1"/>
  <c r="F94" i="26"/>
  <c r="AN133" i="16"/>
  <c r="AM106" i="23" s="1"/>
  <c r="AA122" i="16"/>
  <c r="F95" i="23" s="1"/>
  <c r="AN132" i="14"/>
  <c r="AK105" i="23" s="1"/>
  <c r="AA120" i="14"/>
  <c r="D93" i="23" s="1"/>
  <c r="D93" i="26"/>
  <c r="AL130" i="4"/>
  <c r="AN132" i="16"/>
  <c r="AM105" i="23" s="1"/>
  <c r="F93" i="26"/>
  <c r="AA120" i="16"/>
  <c r="F93" i="23" s="1"/>
  <c r="Z120" i="36"/>
  <c r="BN106" i="1"/>
  <c r="AQ94" i="1"/>
  <c r="AQ95" i="1"/>
  <c r="AR132" i="4"/>
  <c r="I104" i="20"/>
  <c r="X120" i="36"/>
  <c r="AR132" i="14"/>
  <c r="T104" i="20"/>
  <c r="U104" i="20" s="1"/>
  <c r="AP104" i="20" s="1"/>
  <c r="R104" i="20"/>
  <c r="AQ120" i="14"/>
  <c r="S92" i="19"/>
  <c r="U92" i="19" s="1"/>
  <c r="AP92" i="19" s="1"/>
  <c r="J118" i="36" a="1"/>
  <c r="J118" i="36" s="1"/>
  <c r="V119" i="36" s="1"/>
  <c r="AT118" i="4"/>
  <c r="C90" i="22"/>
  <c r="K91" i="22" s="1"/>
  <c r="AA119" i="4"/>
  <c r="B92" i="23" s="1"/>
  <c r="AD130" i="4"/>
  <c r="AH130" i="4"/>
  <c r="X91" i="19"/>
  <c r="Z91" i="19" s="1"/>
  <c r="AQ91" i="19" s="1"/>
  <c r="AQ119" i="15"/>
  <c r="AR130" i="16"/>
  <c r="AD102" i="20"/>
  <c r="BD102" i="20" s="1"/>
  <c r="AB102" i="20"/>
  <c r="I93" i="26"/>
  <c r="R93" i="26"/>
  <c r="B93" i="26"/>
  <c r="AA120" i="4"/>
  <c r="B93" i="23" s="1"/>
  <c r="AN132" i="4"/>
  <c r="AI105" i="23" s="1"/>
  <c r="C91" i="35"/>
  <c r="BM104" i="1"/>
  <c r="X104" i="22"/>
  <c r="P92" i="22"/>
  <c r="Z121" i="36"/>
  <c r="Z122" i="36"/>
  <c r="AG104" i="20"/>
  <c r="AI104" i="20"/>
  <c r="BQ104" i="1"/>
  <c r="X105" i="22"/>
  <c r="P93" i="22"/>
  <c r="P94" i="22"/>
  <c r="BQ103" i="6"/>
  <c r="AJ130" i="5"/>
  <c r="AL130" i="5"/>
  <c r="T105" i="22"/>
  <c r="L93" i="22"/>
  <c r="L94" i="22"/>
  <c r="W102" i="22"/>
  <c r="B94" i="26"/>
  <c r="AA121" i="4"/>
  <c r="B94" i="23" s="1"/>
  <c r="AN133" i="4"/>
  <c r="AI106" i="23" s="1"/>
  <c r="AA122" i="4"/>
  <c r="B95" i="23" s="1"/>
  <c r="CG92" i="18"/>
  <c r="CS92" i="18" s="1"/>
  <c r="A92" i="37"/>
  <c r="O92" i="37"/>
  <c r="H92" i="37"/>
  <c r="X103" i="22"/>
  <c r="P91" i="22"/>
  <c r="AQ120" i="15"/>
  <c r="X92" i="19"/>
  <c r="Z92" i="19" s="1"/>
  <c r="AQ92" i="19" s="1"/>
  <c r="U120" i="36"/>
  <c r="T120" i="36"/>
  <c r="AH93" i="23"/>
  <c r="BI93" i="23" s="1"/>
  <c r="AB93" i="23"/>
  <c r="B94" i="33" s="1"/>
  <c r="F94" i="33" s="1"/>
  <c r="J94" i="33" s="1"/>
  <c r="AE130" i="4"/>
  <c r="AI103" i="20"/>
  <c r="AG103" i="20"/>
  <c r="V120" i="36"/>
  <c r="H118" i="36" a="1"/>
  <c r="H118" i="36" s="1"/>
  <c r="T119" i="36" s="1"/>
  <c r="AI130" i="4"/>
  <c r="AJ130" i="4"/>
  <c r="X103" i="20"/>
  <c r="AR131" i="15"/>
  <c r="J105" i="20"/>
  <c r="H105" i="20"/>
  <c r="W119" i="4"/>
  <c r="J104" i="20"/>
  <c r="H104" i="20"/>
  <c r="I92" i="19"/>
  <c r="K92" i="19" s="1"/>
  <c r="AN92" i="19" s="1"/>
  <c r="AQ120" i="4"/>
  <c r="BL104" i="1"/>
  <c r="AC91" i="19"/>
  <c r="AE91" i="19" s="1"/>
  <c r="AR91" i="19" s="1"/>
  <c r="AQ119" i="16"/>
  <c r="S94" i="19"/>
  <c r="U94" i="19" s="1"/>
  <c r="AP94" i="19" s="1"/>
  <c r="BD105" i="19" s="1"/>
  <c r="AQ122" i="14"/>
  <c r="AN132" i="17"/>
  <c r="AN105" i="23" s="1"/>
  <c r="G93" i="26"/>
  <c r="AA120" i="17"/>
  <c r="G93" i="23" s="1"/>
  <c r="BL106" i="1"/>
  <c r="AO94" i="1"/>
  <c r="AO95" i="1"/>
  <c r="V121" i="36"/>
  <c r="V122" i="36"/>
  <c r="S90" i="19"/>
  <c r="U90" i="19" s="1"/>
  <c r="AP90" i="19" s="1"/>
  <c r="AQ118" i="14"/>
  <c r="AR132" i="16"/>
  <c r="AD104" i="20"/>
  <c r="BD104" i="20" s="1"/>
  <c r="AB104" i="20"/>
  <c r="AR133" i="14"/>
  <c r="T105" i="20"/>
  <c r="U105" i="20" s="1"/>
  <c r="AP105" i="20" s="1"/>
  <c r="R105" i="20"/>
  <c r="D90" i="26"/>
  <c r="AN129" i="14"/>
  <c r="AK102" i="23" s="1"/>
  <c r="S91" i="19"/>
  <c r="U91" i="19" s="1"/>
  <c r="AP91" i="19" s="1"/>
  <c r="AQ119" i="14"/>
  <c r="AZ103" i="1"/>
  <c r="BO104" i="1"/>
  <c r="V105" i="22"/>
  <c r="N93" i="22"/>
  <c r="N94" i="22"/>
  <c r="BN103" i="6"/>
  <c r="AK130" i="5"/>
  <c r="AC92" i="1"/>
  <c r="AK94" i="35"/>
  <c r="AK93" i="35"/>
  <c r="AN131" i="17"/>
  <c r="AN104" i="23" s="1"/>
  <c r="G92" i="26"/>
  <c r="AA119" i="17"/>
  <c r="G92" i="23" s="1"/>
  <c r="AQ120" i="5"/>
  <c r="N92" i="19"/>
  <c r="P92" i="19" s="1"/>
  <c r="AO92" i="19" s="1"/>
  <c r="X104" i="20"/>
  <c r="AR132" i="15"/>
  <c r="F90" i="35"/>
  <c r="BM103" i="6"/>
  <c r="V103" i="22"/>
  <c r="N91" i="22"/>
  <c r="AB93" i="35"/>
  <c r="AB94" i="35"/>
  <c r="AC94" i="19"/>
  <c r="AE94" i="19" s="1"/>
  <c r="AR94" i="19" s="1"/>
  <c r="BF105" i="19" s="1"/>
  <c r="AQ122" i="16"/>
  <c r="C92" i="35"/>
  <c r="AP93" i="1"/>
  <c r="BM105" i="1"/>
  <c r="R120" i="36"/>
  <c r="E118" i="36" a="1"/>
  <c r="E118" i="36" s="1"/>
  <c r="Q119" i="36" s="1"/>
  <c r="AF130" i="4"/>
  <c r="BB103" i="1"/>
  <c r="X102" i="22"/>
  <c r="AR133" i="15"/>
  <c r="Y105" i="20"/>
  <c r="BC105" i="20" s="1"/>
  <c r="W105" i="20"/>
  <c r="CG93" i="18"/>
  <c r="CS93" i="18" s="1"/>
  <c r="H93" i="37"/>
  <c r="A93" i="37"/>
  <c r="O93" i="37"/>
  <c r="M104" i="20"/>
  <c r="O104" i="20"/>
  <c r="X118" i="32"/>
  <c r="O119" i="36" a="1"/>
  <c r="O119" i="36" s="1"/>
  <c r="AH93" i="35"/>
  <c r="AH92" i="35"/>
  <c r="BO105" i="1"/>
  <c r="AR93" i="1"/>
  <c r="W103" i="22"/>
  <c r="O91" i="22"/>
  <c r="S119" i="4"/>
  <c r="I103" i="20"/>
  <c r="AR131" i="4"/>
  <c r="R121" i="36"/>
  <c r="R122" i="36"/>
  <c r="AR131" i="16"/>
  <c r="AD103" i="20"/>
  <c r="AE103" i="20" s="1"/>
  <c r="AR103" i="20" s="1"/>
  <c r="AB103" i="20"/>
  <c r="AN131" i="14"/>
  <c r="AK104" i="23" s="1"/>
  <c r="D92" i="26"/>
  <c r="AA119" i="14"/>
  <c r="D92" i="23" s="1"/>
  <c r="BN103" i="8"/>
  <c r="A90" i="35"/>
  <c r="D118" i="36"/>
  <c r="C105" i="32"/>
  <c r="AC105" i="32" s="1"/>
  <c r="B91" i="21"/>
  <c r="B90" i="22"/>
  <c r="B90" i="20"/>
  <c r="AL90" i="20" s="1"/>
  <c r="AX90" i="20" s="1"/>
  <c r="B91" i="18"/>
  <c r="B90" i="19"/>
  <c r="AL90" i="19" s="1"/>
  <c r="AY90" i="19" s="1"/>
  <c r="A91" i="26"/>
  <c r="A91" i="23"/>
  <c r="BN104" i="1"/>
  <c r="AQ92" i="1"/>
  <c r="AQ121" i="15"/>
  <c r="X93" i="19"/>
  <c r="Z93" i="19" s="1"/>
  <c r="AQ93" i="19" s="1"/>
  <c r="BO103" i="6"/>
  <c r="AE130" i="5"/>
  <c r="N105" i="20"/>
  <c r="AR133" i="5"/>
  <c r="I93" i="19"/>
  <c r="K93" i="19" s="1"/>
  <c r="AN93" i="19" s="1"/>
  <c r="AQ121" i="4"/>
  <c r="I92" i="26"/>
  <c r="R92" i="26"/>
  <c r="C93" i="26"/>
  <c r="AA120" i="5"/>
  <c r="C93" i="23" s="1"/>
  <c r="AN132" i="5"/>
  <c r="AJ105" i="23" s="1"/>
  <c r="AQ93" i="35"/>
  <c r="AQ94" i="35"/>
  <c r="BL105" i="1"/>
  <c r="AO93" i="1"/>
  <c r="Y120" i="36"/>
  <c r="R91" i="1"/>
  <c r="AO92" i="1" s="1"/>
  <c r="K118" i="36" a="1"/>
  <c r="K118" i="36" s="1"/>
  <c r="AK130" i="4"/>
  <c r="AN130" i="17"/>
  <c r="AN103" i="23" s="1"/>
  <c r="G91" i="26"/>
  <c r="AR130" i="14"/>
  <c r="T102" i="20"/>
  <c r="U102" i="20" s="1"/>
  <c r="AP102" i="20" s="1"/>
  <c r="R102" i="20"/>
  <c r="V106" i="32" a="1"/>
  <c r="V106" i="32" s="1"/>
  <c r="Z106" i="32"/>
  <c r="W118" i="32"/>
  <c r="U119" i="4"/>
  <c r="I92" i="22"/>
  <c r="K92" i="22"/>
  <c r="S104" i="22"/>
  <c r="V102" i="22"/>
  <c r="BN105" i="1"/>
  <c r="AQ93" i="1"/>
  <c r="AA121" i="14"/>
  <c r="D94" i="23" s="1"/>
  <c r="D94" i="26"/>
  <c r="AN133" i="14"/>
  <c r="AK106" i="23" s="1"/>
  <c r="AA122" i="14"/>
  <c r="D95" i="23" s="1"/>
  <c r="T103" i="22"/>
  <c r="AH104" i="20"/>
  <c r="AR132" i="17"/>
  <c r="BM106" i="1"/>
  <c r="AP94" i="1"/>
  <c r="C93" i="35"/>
  <c r="AP95" i="1"/>
  <c r="Y121" i="36"/>
  <c r="Y122" i="36"/>
  <c r="AN130" i="14"/>
  <c r="AK103" i="23" s="1"/>
  <c r="D91" i="26"/>
  <c r="AA118" i="14"/>
  <c r="D91" i="23" s="1"/>
  <c r="AR130" i="15"/>
  <c r="Y102" i="20"/>
  <c r="BC102" i="20" s="1"/>
  <c r="W102" i="20"/>
  <c r="J103" i="20"/>
  <c r="H103" i="20"/>
  <c r="U103" i="22"/>
  <c r="M91" i="22"/>
  <c r="BO103" i="8"/>
  <c r="BS91" i="6"/>
  <c r="D118" i="4"/>
  <c r="AS118" i="4" s="1"/>
  <c r="AA121" i="15"/>
  <c r="E94" i="23" s="1"/>
  <c r="E94" i="26"/>
  <c r="AN133" i="15"/>
  <c r="AL106" i="23" s="1"/>
  <c r="AA122" i="15"/>
  <c r="E95" i="23" s="1"/>
  <c r="AH94" i="19"/>
  <c r="AJ94" i="19" s="1"/>
  <c r="AS94" i="19" s="1"/>
  <c r="BG105" i="19" s="1"/>
  <c r="AQ122" i="17"/>
  <c r="AE93" i="35"/>
  <c r="AE94" i="35"/>
  <c r="W91" i="1"/>
  <c r="AT92" i="1" s="1"/>
  <c r="AH130" i="5"/>
  <c r="AH103" i="20"/>
  <c r="AR131" i="17"/>
  <c r="T104" i="22"/>
  <c r="L92" i="22"/>
  <c r="Y104" i="20"/>
  <c r="W104" i="20"/>
  <c r="AQ121" i="16"/>
  <c r="AC93" i="19"/>
  <c r="AE93" i="19" s="1"/>
  <c r="AR93" i="19" s="1"/>
  <c r="BQ106" i="1"/>
  <c r="AT94" i="1"/>
  <c r="AT95" i="1"/>
  <c r="R101" i="20"/>
  <c r="T101" i="20"/>
  <c r="AN130" i="15"/>
  <c r="AL103" i="23" s="1"/>
  <c r="E91" i="26"/>
  <c r="BQ105" i="1"/>
  <c r="AT93" i="1"/>
  <c r="AH94" i="23"/>
  <c r="BI94" i="23" s="1"/>
  <c r="AB94" i="23"/>
  <c r="B95" i="33" s="1"/>
  <c r="F95" i="33" s="1"/>
  <c r="J95" i="33" s="1"/>
  <c r="I91" i="22"/>
  <c r="S103" i="22"/>
  <c r="C92" i="26"/>
  <c r="AN131" i="5"/>
  <c r="AJ104" i="23" s="1"/>
  <c r="W121" i="36"/>
  <c r="W122" i="36"/>
  <c r="S121" i="36"/>
  <c r="S122" i="36"/>
  <c r="AR131" i="5"/>
  <c r="O103" i="20"/>
  <c r="BA103" i="20" s="1"/>
  <c r="M103" i="20"/>
  <c r="AR133" i="17"/>
  <c r="AI105" i="20"/>
  <c r="AJ105" i="20" s="1"/>
  <c r="AS105" i="20" s="1"/>
  <c r="AG105" i="20"/>
  <c r="S101" i="20"/>
  <c r="AR129" i="14"/>
  <c r="BQ103" i="8"/>
  <c r="R119" i="4"/>
  <c r="U91" i="1"/>
  <c r="BF103" i="1"/>
  <c r="BL103" i="8"/>
  <c r="N94" i="19"/>
  <c r="P94" i="19" s="1"/>
  <c r="AO94" i="19" s="1"/>
  <c r="BC105" i="19" s="1"/>
  <c r="AQ122" i="5"/>
  <c r="X119" i="32"/>
  <c r="Z107" i="32"/>
  <c r="V107" i="32" a="1"/>
  <c r="V107" i="32" s="1"/>
  <c r="W119" i="32"/>
  <c r="CF92" i="6"/>
  <c r="AH90" i="35"/>
  <c r="W103" i="20"/>
  <c r="Y103" i="20"/>
  <c r="AU118" i="4"/>
  <c r="AM130" i="4"/>
  <c r="AC92" i="19"/>
  <c r="AE92" i="19" s="1"/>
  <c r="AR92" i="19" s="1"/>
  <c r="AQ120" i="16"/>
  <c r="O93" i="22"/>
  <c r="W105" i="22"/>
  <c r="O94" i="22"/>
  <c r="O120" i="36" a="1"/>
  <c r="O120" i="36" s="1"/>
  <c r="Q120" i="36"/>
  <c r="W120" i="36"/>
  <c r="U104" i="22"/>
  <c r="M92" i="22"/>
  <c r="L118" i="36" a="1"/>
  <c r="L118" i="36" s="1"/>
  <c r="X119" i="36" s="1"/>
  <c r="N118" i="36" a="1"/>
  <c r="N118" i="36" s="1"/>
  <c r="AG130" i="4"/>
  <c r="BL103" i="6"/>
  <c r="AA119" i="15"/>
  <c r="E92" i="23" s="1"/>
  <c r="E92" i="26"/>
  <c r="AN131" i="15"/>
  <c r="AL104" i="23" s="1"/>
  <c r="W104" i="22"/>
  <c r="O92" i="22"/>
  <c r="AH102" i="20"/>
  <c r="AR130" i="17"/>
  <c r="S93" i="19"/>
  <c r="U93" i="19" s="1"/>
  <c r="AP93" i="19" s="1"/>
  <c r="AQ121" i="14"/>
  <c r="I94" i="26"/>
  <c r="R94" i="26"/>
  <c r="B92" i="26"/>
  <c r="AN131" i="4"/>
  <c r="AI104" i="23" s="1"/>
  <c r="X121" i="36"/>
  <c r="X122" i="36"/>
  <c r="U121" i="36"/>
  <c r="U122" i="36"/>
  <c r="U102" i="22"/>
  <c r="M90" i="22"/>
  <c r="AR133" i="16"/>
  <c r="AD105" i="20"/>
  <c r="AE105" i="20" s="1"/>
  <c r="AR105" i="20" s="1"/>
  <c r="AB105" i="20"/>
  <c r="AI102" i="20"/>
  <c r="AG102" i="20"/>
  <c r="S103" i="20"/>
  <c r="AR131" i="14"/>
  <c r="AH93" i="19"/>
  <c r="AJ93" i="19" s="1"/>
  <c r="AS93" i="19" s="1"/>
  <c r="AQ121" i="17"/>
  <c r="AG130" i="5"/>
  <c r="AU118" i="5"/>
  <c r="AM130" i="5"/>
  <c r="I94" i="19"/>
  <c r="K94" i="19" s="1"/>
  <c r="AN94" i="19" s="1"/>
  <c r="AQ122" i="4"/>
  <c r="AQ92" i="35"/>
  <c r="AR92" i="8"/>
  <c r="N104" i="20"/>
  <c r="AR132" i="5"/>
  <c r="V104" i="22"/>
  <c r="N92" i="22"/>
  <c r="BO106" i="1"/>
  <c r="AR94" i="1"/>
  <c r="AR95" i="1"/>
  <c r="AN93" i="35"/>
  <c r="AN94" i="35"/>
  <c r="M93" i="22"/>
  <c r="U105" i="22"/>
  <c r="M94" i="22"/>
  <c r="CG94" i="18"/>
  <c r="CS94" i="18" s="1"/>
  <c r="O94" i="37"/>
  <c r="H94" i="37"/>
  <c r="A94" i="37"/>
  <c r="T121" i="36"/>
  <c r="T122" i="36"/>
  <c r="T103" i="20"/>
  <c r="R103" i="20"/>
  <c r="BD103" i="1"/>
  <c r="Z108" i="32"/>
  <c r="V108" i="32" a="1"/>
  <c r="V108" i="32" s="1"/>
  <c r="W120" i="32"/>
  <c r="AN92" i="35"/>
  <c r="AN133" i="17"/>
  <c r="AN106" i="23" s="1"/>
  <c r="G94" i="26"/>
  <c r="AA121" i="17"/>
  <c r="G94" i="23" s="1"/>
  <c r="AA122" i="17"/>
  <c r="G95" i="23" s="1"/>
  <c r="O105" i="20"/>
  <c r="M105" i="20"/>
  <c r="AD130" i="5"/>
  <c r="N102" i="20" s="1"/>
  <c r="AT118" i="5"/>
  <c r="O118" i="5" a="1"/>
  <c r="O118" i="5" s="1"/>
  <c r="D90" i="22"/>
  <c r="L91" i="22" s="1"/>
  <c r="I90" i="35"/>
  <c r="AE91" i="35" s="1"/>
  <c r="BM103" i="8"/>
  <c r="AQ121" i="5"/>
  <c r="N93" i="19"/>
  <c r="P93" i="19" s="1"/>
  <c r="AO93" i="19" s="1"/>
  <c r="AR133" i="4"/>
  <c r="I105" i="20"/>
  <c r="Y119" i="4"/>
  <c r="AH92" i="23"/>
  <c r="BI92" i="23" s="1"/>
  <c r="AB92" i="23"/>
  <c r="B93" i="33" s="1"/>
  <c r="F93" i="33" s="1"/>
  <c r="J93" i="33" s="1"/>
  <c r="E93" i="26"/>
  <c r="AA120" i="15"/>
  <c r="E93" i="23" s="1"/>
  <c r="AN132" i="15"/>
  <c r="AL105" i="23" s="1"/>
  <c r="BA103" i="1"/>
  <c r="S120" i="36"/>
  <c r="F92" i="26"/>
  <c r="AA119" i="16"/>
  <c r="F92" i="23" s="1"/>
  <c r="AN131" i="16"/>
  <c r="AM104" i="23" s="1"/>
  <c r="AH92" i="19"/>
  <c r="AJ92" i="19" s="1"/>
  <c r="AS92" i="19" s="1"/>
  <c r="AQ120" i="17"/>
  <c r="Q121" i="36"/>
  <c r="O121" i="36" a="1"/>
  <c r="O121" i="36" s="1"/>
  <c r="Q122" i="36"/>
  <c r="U101" i="22"/>
  <c r="X120" i="32"/>
  <c r="AQ122" i="15"/>
  <c r="X94" i="19"/>
  <c r="Z94" i="19" s="1"/>
  <c r="AQ94" i="19" s="1"/>
  <c r="BE105" i="19" s="1"/>
  <c r="AI130" i="5"/>
  <c r="AF130" i="5"/>
  <c r="BC103" i="1"/>
  <c r="C94" i="26"/>
  <c r="AA121" i="5"/>
  <c r="C94" i="23" s="1"/>
  <c r="AN133" i="5"/>
  <c r="AJ106" i="23" s="1"/>
  <c r="AA122" i="5"/>
  <c r="C95" i="23" s="1"/>
  <c r="AN130" i="16"/>
  <c r="AM103" i="23" s="1"/>
  <c r="F91" i="26"/>
  <c r="I93" i="22"/>
  <c r="K93" i="22"/>
  <c r="S105" i="22"/>
  <c r="K94" i="22"/>
  <c r="AH91" i="19"/>
  <c r="AJ91" i="19" s="1"/>
  <c r="AS91" i="19" s="1"/>
  <c r="AQ119" i="17"/>
  <c r="A109" i="13"/>
  <c r="AQ120" i="36" l="1"/>
  <c r="BM103" i="1"/>
  <c r="C90" i="35"/>
  <c r="Y91" i="35" s="1"/>
  <c r="BC103" i="20"/>
  <c r="AD93" i="21"/>
  <c r="BY93" i="21" s="1"/>
  <c r="W92" i="21"/>
  <c r="BX92" i="21" s="1"/>
  <c r="P93" i="21"/>
  <c r="BW93" i="21" s="1"/>
  <c r="DA105" i="18"/>
  <c r="BA105" i="23" s="1"/>
  <c r="DA104" i="18"/>
  <c r="BA104" i="23" s="1"/>
  <c r="I93" i="21"/>
  <c r="BV93" i="21" s="1"/>
  <c r="L105" i="32"/>
  <c r="W117" i="32" s="1"/>
  <c r="CL95" i="18"/>
  <c r="Q95" i="23" s="1"/>
  <c r="AD94" i="21"/>
  <c r="BY94" i="21" s="1"/>
  <c r="AK92" i="21"/>
  <c r="BZ92" i="21" s="1"/>
  <c r="BT94" i="21"/>
  <c r="CE94" i="21" s="1"/>
  <c r="CQ95" i="21" s="1"/>
  <c r="CY104" i="18"/>
  <c r="AY104" i="23" s="1"/>
  <c r="CV104" i="18"/>
  <c r="AV104" i="23" s="1"/>
  <c r="CW105" i="18"/>
  <c r="AW105" i="23" s="1"/>
  <c r="CW104" i="18"/>
  <c r="AW104" i="23" s="1"/>
  <c r="DC104" i="18"/>
  <c r="AY93" i="21"/>
  <c r="CB93" i="21" s="1"/>
  <c r="AK94" i="21"/>
  <c r="BZ94" i="21" s="1"/>
  <c r="CL95" i="21" s="1"/>
  <c r="CT104" i="18"/>
  <c r="BF92" i="21"/>
  <c r="CC92" i="21" s="1"/>
  <c r="BT93" i="21"/>
  <c r="CE93" i="21" s="1"/>
  <c r="CW106" i="18"/>
  <c r="AW106" i="23" s="1"/>
  <c r="DC106" i="18"/>
  <c r="AR93" i="21"/>
  <c r="CA93" i="21" s="1"/>
  <c r="CY106" i="18"/>
  <c r="AY106" i="23" s="1"/>
  <c r="AK93" i="21"/>
  <c r="BZ93" i="21" s="1"/>
  <c r="CZ106" i="18"/>
  <c r="AZ106" i="23" s="1"/>
  <c r="AR94" i="21"/>
  <c r="CA94" i="21" s="1"/>
  <c r="CM95" i="21" s="1"/>
  <c r="N105" i="32"/>
  <c r="CX105" i="18"/>
  <c r="AX105" i="23" s="1"/>
  <c r="CM93" i="18"/>
  <c r="R93" i="23" s="1"/>
  <c r="AR92" i="21"/>
  <c r="CA92" i="21" s="1"/>
  <c r="AY92" i="21"/>
  <c r="CB92" i="21" s="1"/>
  <c r="I92" i="21"/>
  <c r="BV92" i="21" s="1"/>
  <c r="CX104" i="18"/>
  <c r="AX104" i="23" s="1"/>
  <c r="AD92" i="21"/>
  <c r="BY92" i="21" s="1"/>
  <c r="BT92" i="21"/>
  <c r="CE92" i="21" s="1"/>
  <c r="BF94" i="21"/>
  <c r="CC94" i="21" s="1"/>
  <c r="CO95" i="21" s="1"/>
  <c r="BM93" i="21"/>
  <c r="CD93" i="21" s="1"/>
  <c r="W93" i="21"/>
  <c r="BX93" i="21" s="1"/>
  <c r="BF93" i="21"/>
  <c r="CC93" i="21" s="1"/>
  <c r="Q105" i="32"/>
  <c r="CZ104" i="18"/>
  <c r="AZ104" i="23" s="1"/>
  <c r="W94" i="21"/>
  <c r="BX94" i="21" s="1"/>
  <c r="CJ95" i="21" s="1"/>
  <c r="CU105" i="18"/>
  <c r="AU105" i="23" s="1"/>
  <c r="P94" i="21"/>
  <c r="BW94" i="21" s="1"/>
  <c r="CI95" i="21" s="1"/>
  <c r="I94" i="21"/>
  <c r="BV94" i="21" s="1"/>
  <c r="BM94" i="21"/>
  <c r="CD94" i="21" s="1"/>
  <c r="CP95" i="21" s="1"/>
  <c r="CU106" i="18"/>
  <c r="AU106" i="23" s="1"/>
  <c r="BM92" i="21"/>
  <c r="CD92" i="21" s="1"/>
  <c r="P105" i="32"/>
  <c r="R105" i="32"/>
  <c r="P92" i="21"/>
  <c r="BW92" i="21" s="1"/>
  <c r="AY94" i="21"/>
  <c r="CB94" i="21" s="1"/>
  <c r="CN95" i="21" s="1"/>
  <c r="T105" i="32"/>
  <c r="M105" i="32"/>
  <c r="S105" i="32"/>
  <c r="U105" i="32"/>
  <c r="X117" i="32" s="1"/>
  <c r="O105" i="32"/>
  <c r="Y92" i="35"/>
  <c r="BG104" i="19"/>
  <c r="AJ103" i="20"/>
  <c r="AS103" i="20" s="1"/>
  <c r="BB105" i="20"/>
  <c r="Z105" i="20"/>
  <c r="AQ105" i="20" s="1"/>
  <c r="U103" i="20"/>
  <c r="AP103" i="20" s="1"/>
  <c r="BC104" i="20"/>
  <c r="AQ121" i="36"/>
  <c r="BA104" i="20"/>
  <c r="BD103" i="20"/>
  <c r="BE105" i="20"/>
  <c r="BB102" i="20"/>
  <c r="BE104" i="20"/>
  <c r="P105" i="20"/>
  <c r="AO105" i="20" s="1"/>
  <c r="AY91" i="21"/>
  <c r="CB91" i="21" s="1"/>
  <c r="BF103" i="19"/>
  <c r="W91" i="21"/>
  <c r="BX91" i="21" s="1"/>
  <c r="P91" i="21"/>
  <c r="BW91" i="21" s="1"/>
  <c r="I91" i="21"/>
  <c r="BV91" i="21" s="1"/>
  <c r="BE102" i="20"/>
  <c r="AG120" i="32"/>
  <c r="H107" i="33" s="1"/>
  <c r="Z102" i="20"/>
  <c r="AQ102" i="20" s="1"/>
  <c r="AV92" i="19"/>
  <c r="BB103" i="19"/>
  <c r="AU92" i="19"/>
  <c r="BB105" i="19"/>
  <c r="AV94" i="19"/>
  <c r="AU94" i="19"/>
  <c r="BC104" i="19"/>
  <c r="T102" i="22"/>
  <c r="AJ102" i="20"/>
  <c r="AS102" i="20" s="1"/>
  <c r="AG119" i="32"/>
  <c r="H106" i="33" s="1"/>
  <c r="BQ103" i="1"/>
  <c r="Y93" i="35"/>
  <c r="Y94" i="35"/>
  <c r="I91" i="19"/>
  <c r="K91" i="19" s="1"/>
  <c r="AN91" i="19" s="1"/>
  <c r="AQ119" i="4"/>
  <c r="AG118" i="32"/>
  <c r="H105" i="33" s="1"/>
  <c r="AJ104" i="20"/>
  <c r="AS104" i="20" s="1"/>
  <c r="U93" i="26"/>
  <c r="U94" i="33"/>
  <c r="BE102" i="19"/>
  <c r="S92" i="26"/>
  <c r="V93" i="33" s="1"/>
  <c r="AN130" i="5"/>
  <c r="AJ103" i="23" s="1"/>
  <c r="C91" i="26"/>
  <c r="BB103" i="20"/>
  <c r="BD104" i="19"/>
  <c r="U101" i="20"/>
  <c r="AP101" i="20" s="1"/>
  <c r="BB101" i="20"/>
  <c r="BF104" i="19"/>
  <c r="AH91" i="23"/>
  <c r="BI91" i="23" s="1"/>
  <c r="AB91" i="23"/>
  <c r="B92" i="33" s="1"/>
  <c r="F92" i="33" s="1"/>
  <c r="J92" i="33" s="1"/>
  <c r="Z104" i="20"/>
  <c r="AQ104" i="20" s="1"/>
  <c r="BD102" i="19"/>
  <c r="S93" i="26"/>
  <c r="V94" i="33" s="1"/>
  <c r="BF91" i="21"/>
  <c r="CC91" i="21" s="1"/>
  <c r="AA121" i="36"/>
  <c r="AA122" i="36"/>
  <c r="BG103" i="19"/>
  <c r="P103" i="20"/>
  <c r="AO103" i="20" s="1"/>
  <c r="AP104" i="23"/>
  <c r="AO104" i="23"/>
  <c r="J102" i="20"/>
  <c r="H102" i="20"/>
  <c r="AA119" i="5"/>
  <c r="C92" i="23" s="1"/>
  <c r="I92" i="23" s="1"/>
  <c r="R91" i="26"/>
  <c r="I91" i="26"/>
  <c r="BC103" i="19"/>
  <c r="BE103" i="19"/>
  <c r="AE104" i="20"/>
  <c r="AR104" i="20" s="1"/>
  <c r="BD105" i="20"/>
  <c r="BC102" i="19"/>
  <c r="AR91" i="21"/>
  <c r="CA91" i="21" s="1"/>
  <c r="K105" i="20"/>
  <c r="AN105" i="20" s="1"/>
  <c r="AZ105" i="20"/>
  <c r="D136" i="17"/>
  <c r="AS136" i="17" s="1"/>
  <c r="BS109" i="13"/>
  <c r="BO103" i="1"/>
  <c r="W92" i="26"/>
  <c r="Y93" i="33" s="1"/>
  <c r="AK106" i="32"/>
  <c r="AD118" i="32"/>
  <c r="BL103" i="1"/>
  <c r="AE102" i="20"/>
  <c r="AR102" i="20" s="1"/>
  <c r="P104" i="20"/>
  <c r="AO104" i="20" s="1"/>
  <c r="AR92" i="1"/>
  <c r="BE103" i="20"/>
  <c r="BD103" i="19"/>
  <c r="AZ104" i="20"/>
  <c r="K104" i="20"/>
  <c r="AN104" i="20" s="1"/>
  <c r="AD91" i="21"/>
  <c r="BY91" i="21" s="1"/>
  <c r="AK91" i="21"/>
  <c r="BZ91" i="21" s="1"/>
  <c r="T94" i="26"/>
  <c r="W95" i="33" s="1"/>
  <c r="Q93" i="22"/>
  <c r="AB108" i="32" s="1"/>
  <c r="AJ108" i="32"/>
  <c r="Y105" i="22"/>
  <c r="AE120" i="32" s="1"/>
  <c r="Q94" i="22"/>
  <c r="AB109" i="32" s="1"/>
  <c r="BE104" i="19"/>
  <c r="CG91" i="18"/>
  <c r="CS91" i="18" s="1"/>
  <c r="A91" i="37"/>
  <c r="H91" i="37"/>
  <c r="O91" i="37"/>
  <c r="AB91" i="35"/>
  <c r="H95" i="23"/>
  <c r="I95" i="23"/>
  <c r="AP105" i="23"/>
  <c r="AO105" i="23"/>
  <c r="I102" i="20"/>
  <c r="AR130" i="4"/>
  <c r="BT91" i="21"/>
  <c r="CE91" i="21" s="1"/>
  <c r="AK107" i="32"/>
  <c r="AA107" i="32"/>
  <c r="W93" i="26"/>
  <c r="Y94" i="33" s="1"/>
  <c r="AD119" i="32"/>
  <c r="BA105" i="20"/>
  <c r="AZ103" i="20"/>
  <c r="K103" i="20"/>
  <c r="AN103" i="20" s="1"/>
  <c r="O118" i="36" a="1"/>
  <c r="O118" i="36" s="1"/>
  <c r="AA119" i="36" s="1"/>
  <c r="BD101" i="19"/>
  <c r="AO106" i="23"/>
  <c r="AP106" i="23"/>
  <c r="AQ122" i="36"/>
  <c r="H93" i="23"/>
  <c r="I93" i="23"/>
  <c r="S94" i="26"/>
  <c r="V95" i="33" s="1"/>
  <c r="AK108" i="32"/>
  <c r="W94" i="26"/>
  <c r="Y95" i="33" s="1"/>
  <c r="AA108" i="32"/>
  <c r="AD120" i="32"/>
  <c r="AA109" i="32"/>
  <c r="AR130" i="5"/>
  <c r="O102" i="20"/>
  <c r="P102" i="20" s="1"/>
  <c r="AO102" i="20" s="1"/>
  <c r="M102" i="20"/>
  <c r="AU93" i="19"/>
  <c r="AV93" i="19"/>
  <c r="BB104" i="19"/>
  <c r="U92" i="26"/>
  <c r="U93" i="33"/>
  <c r="BF102" i="19"/>
  <c r="Z119" i="36"/>
  <c r="AQ119" i="36" s="1"/>
  <c r="B91" i="26"/>
  <c r="AN130" i="4"/>
  <c r="AI103" i="23" s="1"/>
  <c r="U94" i="26"/>
  <c r="U95" i="33"/>
  <c r="BG102" i="19"/>
  <c r="S91" i="26"/>
  <c r="V92" i="33" s="1"/>
  <c r="AA120" i="36"/>
  <c r="T92" i="26"/>
  <c r="W93" i="33" s="1"/>
  <c r="AJ106" i="32"/>
  <c r="Y103" i="22"/>
  <c r="AE118" i="32" s="1"/>
  <c r="T93" i="26"/>
  <c r="W94" i="33" s="1"/>
  <c r="Q92" i="22"/>
  <c r="AB107" i="32" s="1"/>
  <c r="AJ107" i="32"/>
  <c r="Y104" i="22"/>
  <c r="AE119" i="32" s="1"/>
  <c r="W119" i="36"/>
  <c r="Z103" i="20"/>
  <c r="AQ103" i="20" s="1"/>
  <c r="BB104" i="20"/>
  <c r="I94" i="23"/>
  <c r="H94" i="23"/>
  <c r="S102" i="22"/>
  <c r="I90" i="22"/>
  <c r="Q91" i="22" s="1"/>
  <c r="AB106" i="32" s="1"/>
  <c r="BM91" i="21"/>
  <c r="CD91" i="21" s="1"/>
  <c r="A93" i="11"/>
  <c r="A101" i="8"/>
  <c r="A93" i="10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Q90" i="1"/>
  <c r="P90" i="1"/>
  <c r="O90" i="1"/>
  <c r="B90" i="1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A90" i="12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90" i="10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Q89" i="1"/>
  <c r="P89" i="1"/>
  <c r="O89" i="1"/>
  <c r="B89" i="1"/>
  <c r="Q89" i="13"/>
  <c r="P89" i="13"/>
  <c r="O89" i="13"/>
  <c r="Q88" i="13"/>
  <c r="P88" i="13"/>
  <c r="O88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O88" i="11"/>
  <c r="P88" i="11"/>
  <c r="Q88" i="11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Q88" i="1"/>
  <c r="P88" i="1"/>
  <c r="O88" i="1"/>
  <c r="B88" i="1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A88" i="12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Q87" i="1"/>
  <c r="P87" i="1"/>
  <c r="O87" i="1"/>
  <c r="B87" i="1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Q87" i="10"/>
  <c r="P87" i="10"/>
  <c r="O87" i="10"/>
  <c r="Q87" i="8"/>
  <c r="P87" i="8"/>
  <c r="O87" i="8"/>
  <c r="Q87" i="6"/>
  <c r="P87" i="6"/>
  <c r="O87" i="6"/>
  <c r="Q86" i="6"/>
  <c r="P86" i="6"/>
  <c r="O86" i="6"/>
  <c r="Q87" i="11"/>
  <c r="P87" i="11"/>
  <c r="O87" i="11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87" i="12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A86" i="12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85" i="12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84" i="12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C83" i="11"/>
  <c r="B83" i="11"/>
  <c r="A83" i="1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83" i="12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82" i="12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A81" i="12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80" i="12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Q79" i="13"/>
  <c r="P79" i="13"/>
  <c r="O79" i="13"/>
  <c r="Q78" i="13"/>
  <c r="P78" i="13"/>
  <c r="O78" i="13"/>
  <c r="Q77" i="13"/>
  <c r="P77" i="13"/>
  <c r="O77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79" i="12"/>
  <c r="Q79" i="11"/>
  <c r="P79" i="11"/>
  <c r="O79" i="11"/>
  <c r="Q78" i="11"/>
  <c r="P78" i="11"/>
  <c r="O78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G92" i="32" a="1"/>
  <c r="I98" i="32" a="1"/>
  <c r="J95" i="32" a="1"/>
  <c r="I103" i="32" a="1"/>
  <c r="D98" i="32" a="1"/>
  <c r="I92" i="32" a="1"/>
  <c r="I102" i="32" a="1"/>
  <c r="H96" i="32" a="1"/>
  <c r="G95" i="32" a="1"/>
  <c r="G96" i="32" a="1"/>
  <c r="F99" i="32" a="1"/>
  <c r="F96" i="32" a="1"/>
  <c r="H100" i="32" a="1"/>
  <c r="E97" i="32" a="1"/>
  <c r="J97" i="32" a="1"/>
  <c r="J102" i="32" a="1"/>
  <c r="G101" i="32" a="1"/>
  <c r="F103" i="32" a="1"/>
  <c r="I97" i="32" a="1"/>
  <c r="E93" i="32" a="1"/>
  <c r="F98" i="32" a="1"/>
  <c r="E98" i="32" a="1"/>
  <c r="J96" i="32" a="1"/>
  <c r="I91" i="32" a="1"/>
  <c r="E103" i="32" a="1"/>
  <c r="I104" i="32" a="1"/>
  <c r="D100" i="32" a="1"/>
  <c r="D104" i="32" a="1"/>
  <c r="F93" i="32" a="1"/>
  <c r="H101" i="32" a="1"/>
  <c r="G104" i="32" a="1"/>
  <c r="J101" i="32" a="1"/>
  <c r="D93" i="32" a="1"/>
  <c r="G100" i="32" a="1"/>
  <c r="D102" i="32" a="1"/>
  <c r="G103" i="32" a="1"/>
  <c r="G97" i="32" a="1"/>
  <c r="F102" i="32" a="1"/>
  <c r="F95" i="32" a="1"/>
  <c r="I96" i="32" a="1"/>
  <c r="J94" i="32" a="1"/>
  <c r="F101" i="32" a="1"/>
  <c r="E96" i="32" a="1"/>
  <c r="I100" i="32" a="1"/>
  <c r="H104" i="32" a="1"/>
  <c r="H103" i="32" a="1"/>
  <c r="E99" i="32" a="1"/>
  <c r="G102" i="32" a="1"/>
  <c r="D99" i="32" a="1"/>
  <c r="D94" i="32" a="1"/>
  <c r="J104" i="32" a="1"/>
  <c r="I101" i="32" a="1"/>
  <c r="J98" i="32" a="1"/>
  <c r="F100" i="32" a="1"/>
  <c r="E102" i="32" a="1"/>
  <c r="F94" i="32" a="1"/>
  <c r="I99" i="32" a="1"/>
  <c r="I95" i="32" a="1"/>
  <c r="I93" i="32" a="1"/>
  <c r="E95" i="32" a="1"/>
  <c r="G94" i="32" a="1"/>
  <c r="J100" i="32" a="1"/>
  <c r="D95" i="32" a="1"/>
  <c r="D96" i="32" a="1"/>
  <c r="H93" i="32" a="1"/>
  <c r="H99" i="32" a="1"/>
  <c r="H94" i="32" a="1"/>
  <c r="G98" i="32" a="1"/>
  <c r="H97" i="32" a="1"/>
  <c r="D101" i="32" a="1"/>
  <c r="G99" i="32" a="1"/>
  <c r="E94" i="32" a="1"/>
  <c r="D103" i="32" a="1"/>
  <c r="J93" i="32" a="1"/>
  <c r="F97" i="32" a="1"/>
  <c r="I94" i="32" a="1"/>
  <c r="J99" i="32" a="1"/>
  <c r="H98" i="32" a="1"/>
  <c r="H102" i="32" a="1"/>
  <c r="D97" i="32" a="1"/>
  <c r="G93" i="32" a="1"/>
  <c r="H95" i="32" a="1"/>
  <c r="E101" i="32" a="1"/>
  <c r="E104" i="32" a="1"/>
  <c r="J103" i="32" a="1"/>
  <c r="E100" i="32" a="1"/>
  <c r="CK94" i="21" l="1"/>
  <c r="CK93" i="21"/>
  <c r="CO94" i="18"/>
  <c r="T94" i="23" s="1"/>
  <c r="CL93" i="21"/>
  <c r="CH93" i="21"/>
  <c r="CK92" i="18"/>
  <c r="P92" i="23" s="1"/>
  <c r="CI93" i="21"/>
  <c r="CN94" i="18"/>
  <c r="S94" i="23" s="1"/>
  <c r="CO93" i="18"/>
  <c r="T93" i="23" s="1"/>
  <c r="CO92" i="18"/>
  <c r="T92" i="23" s="1"/>
  <c r="C93" i="37"/>
  <c r="Q105" i="37" s="1"/>
  <c r="CK95" i="18"/>
  <c r="P95" i="23" s="1"/>
  <c r="CH94" i="21"/>
  <c r="CP93" i="18"/>
  <c r="U93" i="23" s="1"/>
  <c r="CK94" i="18"/>
  <c r="P94" i="23" s="1"/>
  <c r="CH92" i="21"/>
  <c r="C94" i="37"/>
  <c r="Q106" i="37" s="1"/>
  <c r="CK95" i="21"/>
  <c r="E94" i="37"/>
  <c r="S106" i="37" s="1"/>
  <c r="CJ92" i="21"/>
  <c r="CL94" i="18"/>
  <c r="Q94" i="23" s="1"/>
  <c r="CM94" i="21"/>
  <c r="CL94" i="21"/>
  <c r="CQ95" i="18"/>
  <c r="E94" i="19" s="1"/>
  <c r="CQ92" i="18"/>
  <c r="V92" i="23" s="1"/>
  <c r="CL92" i="18"/>
  <c r="Q92" i="23" s="1"/>
  <c r="CO95" i="18"/>
  <c r="T95" i="23" s="1"/>
  <c r="CY105" i="18"/>
  <c r="AY105" i="23" s="1"/>
  <c r="CP92" i="18"/>
  <c r="U92" i="23" s="1"/>
  <c r="CL92" i="21"/>
  <c r="DA106" i="18"/>
  <c r="BA106" i="23" s="1"/>
  <c r="CK93" i="18"/>
  <c r="P93" i="23" s="1"/>
  <c r="CQ94" i="18"/>
  <c r="E93" i="19" s="1"/>
  <c r="B92" i="37"/>
  <c r="P104" i="37" s="1"/>
  <c r="CJ94" i="21"/>
  <c r="CR95" i="18"/>
  <c r="C94" i="19" s="1"/>
  <c r="F94" i="37"/>
  <c r="T106" i="37" s="1"/>
  <c r="CP93" i="21"/>
  <c r="CM94" i="18"/>
  <c r="R94" i="23" s="1"/>
  <c r="CJ94" i="18"/>
  <c r="O94" i="23" s="1"/>
  <c r="CV106" i="18"/>
  <c r="AV106" i="23" s="1"/>
  <c r="D94" i="37"/>
  <c r="R106" i="37" s="1"/>
  <c r="D93" i="37"/>
  <c r="CI94" i="21"/>
  <c r="CQ93" i="21"/>
  <c r="CH95" i="18"/>
  <c r="D94" i="19" s="1"/>
  <c r="CJ92" i="18"/>
  <c r="O92" i="23" s="1"/>
  <c r="CM93" i="21"/>
  <c r="CQ92" i="21"/>
  <c r="CX106" i="18"/>
  <c r="AX106" i="23" s="1"/>
  <c r="CT106" i="18"/>
  <c r="AT106" i="23" s="1"/>
  <c r="CO94" i="21"/>
  <c r="CO92" i="21"/>
  <c r="CV105" i="18"/>
  <c r="AV105" i="23" s="1"/>
  <c r="CP95" i="18"/>
  <c r="U95" i="23" s="1"/>
  <c r="CJ93" i="18"/>
  <c r="O93" i="23" s="1"/>
  <c r="F92" i="37"/>
  <c r="T104" i="37" s="1"/>
  <c r="CP92" i="21"/>
  <c r="CJ95" i="18"/>
  <c r="O95" i="23" s="1"/>
  <c r="CP94" i="21"/>
  <c r="DB106" i="18"/>
  <c r="BB106" i="23" s="1"/>
  <c r="CU104" i="18"/>
  <c r="AU104" i="23" s="1"/>
  <c r="CF93" i="21" a="1"/>
  <c r="CF93" i="21" s="1"/>
  <c r="Z105" i="32"/>
  <c r="AA106" i="32" s="1"/>
  <c r="CH93" i="18"/>
  <c r="M93" i="23" s="1"/>
  <c r="CO93" i="21"/>
  <c r="CQ94" i="21"/>
  <c r="CF92" i="21" a="1"/>
  <c r="CF92" i="21" s="1"/>
  <c r="CJ93" i="21"/>
  <c r="C92" i="37"/>
  <c r="Q104" i="37" s="1"/>
  <c r="CN93" i="18"/>
  <c r="S93" i="23" s="1"/>
  <c r="CN95" i="18"/>
  <c r="S95" i="23" s="1"/>
  <c r="DB104" i="18"/>
  <c r="BB104" i="23" s="1"/>
  <c r="D92" i="37"/>
  <c r="R104" i="37" s="1"/>
  <c r="CI94" i="18"/>
  <c r="N94" i="23" s="1"/>
  <c r="E92" i="37"/>
  <c r="S104" i="37" s="1"/>
  <c r="CP94" i="18"/>
  <c r="U94" i="23" s="1"/>
  <c r="CN93" i="21"/>
  <c r="DD105" i="18"/>
  <c r="C104" i="20" s="1"/>
  <c r="CN92" i="21"/>
  <c r="CL93" i="18"/>
  <c r="Q93" i="23" s="1"/>
  <c r="B94" i="37"/>
  <c r="I95" i="37" s="1"/>
  <c r="CM95" i="18"/>
  <c r="R95" i="23" s="1"/>
  <c r="DB105" i="18"/>
  <c r="BB105" i="23" s="1"/>
  <c r="CZ105" i="18"/>
  <c r="AZ105" i="23" s="1"/>
  <c r="E93" i="37"/>
  <c r="CI95" i="18"/>
  <c r="N95" i="23" s="1"/>
  <c r="CN94" i="21"/>
  <c r="CI93" i="18"/>
  <c r="N93" i="23" s="1"/>
  <c r="CI92" i="18"/>
  <c r="N92" i="23" s="1"/>
  <c r="B93" i="37"/>
  <c r="F93" i="37"/>
  <c r="DC105" i="18"/>
  <c r="E104" i="20" s="1"/>
  <c r="CQ93" i="18"/>
  <c r="V93" i="23" s="1"/>
  <c r="CH95" i="21"/>
  <c r="CH94" i="18"/>
  <c r="M94" i="23" s="1"/>
  <c r="CI92" i="21"/>
  <c r="CT105" i="18"/>
  <c r="AT105" i="23" s="1"/>
  <c r="CF94" i="21" a="1"/>
  <c r="CF94" i="21" s="1"/>
  <c r="CR95" i="21" s="1"/>
  <c r="V105" i="32" a="1"/>
  <c r="V105" i="32" s="1"/>
  <c r="CV103" i="18"/>
  <c r="AV103" i="23" s="1"/>
  <c r="H92" i="23"/>
  <c r="J92" i="23" s="1"/>
  <c r="AG117" i="32"/>
  <c r="H104" i="33" s="1"/>
  <c r="C91" i="37"/>
  <c r="DC103" i="18"/>
  <c r="BC103" i="23" s="1"/>
  <c r="CW103" i="18"/>
  <c r="AW103" i="23" s="1"/>
  <c r="CU103" i="18"/>
  <c r="AU103" i="23" s="1"/>
  <c r="J93" i="23"/>
  <c r="AQ104" i="23"/>
  <c r="J94" i="32"/>
  <c r="J93" i="32"/>
  <c r="E93" i="32"/>
  <c r="G92" i="32"/>
  <c r="I100" i="32"/>
  <c r="G101" i="32"/>
  <c r="J99" i="32"/>
  <c r="H100" i="32"/>
  <c r="D93" i="32"/>
  <c r="F93" i="32"/>
  <c r="I92" i="32"/>
  <c r="D96" i="32"/>
  <c r="H97" i="32"/>
  <c r="E96" i="32"/>
  <c r="D97" i="32"/>
  <c r="E97" i="32"/>
  <c r="F97" i="32"/>
  <c r="I97" i="32"/>
  <c r="H98" i="32"/>
  <c r="J100" i="32"/>
  <c r="E101" i="32"/>
  <c r="D103" i="32"/>
  <c r="I103" i="32"/>
  <c r="E104" i="32"/>
  <c r="J104" i="32"/>
  <c r="D98" i="32"/>
  <c r="E98" i="32"/>
  <c r="F98" i="32"/>
  <c r="G98" i="32"/>
  <c r="D94" i="32"/>
  <c r="E94" i="32"/>
  <c r="F96" i="32"/>
  <c r="J97" i="32"/>
  <c r="I98" i="32"/>
  <c r="D102" i="32"/>
  <c r="J102" i="32"/>
  <c r="J103" i="32"/>
  <c r="D104" i="32"/>
  <c r="E95" i="32"/>
  <c r="J98" i="32"/>
  <c r="D99" i="32"/>
  <c r="D100" i="32"/>
  <c r="H102" i="32"/>
  <c r="G97" i="32"/>
  <c r="H103" i="32"/>
  <c r="G93" i="32"/>
  <c r="I93" i="32"/>
  <c r="F94" i="32"/>
  <c r="D95" i="32"/>
  <c r="F95" i="32"/>
  <c r="G95" i="32"/>
  <c r="G96" i="32"/>
  <c r="H93" i="32"/>
  <c r="G94" i="32"/>
  <c r="H95" i="32"/>
  <c r="H96" i="32"/>
  <c r="E99" i="32"/>
  <c r="F99" i="32"/>
  <c r="G99" i="32"/>
  <c r="F101" i="32"/>
  <c r="F102" i="32"/>
  <c r="E103" i="32"/>
  <c r="F103" i="32"/>
  <c r="G102" i="32"/>
  <c r="G103" i="32"/>
  <c r="G104" i="32"/>
  <c r="I91" i="32"/>
  <c r="H94" i="32"/>
  <c r="I95" i="32"/>
  <c r="I96" i="32"/>
  <c r="H99" i="32"/>
  <c r="H101" i="32"/>
  <c r="I101" i="32"/>
  <c r="E102" i="32"/>
  <c r="H104" i="32"/>
  <c r="I94" i="32"/>
  <c r="J95" i="32"/>
  <c r="J96" i="32"/>
  <c r="I99" i="32"/>
  <c r="E100" i="32"/>
  <c r="F100" i="32"/>
  <c r="G100" i="32"/>
  <c r="D101" i="32"/>
  <c r="J101" i="32"/>
  <c r="I102" i="32"/>
  <c r="I104" i="32"/>
  <c r="BA91" i="1"/>
  <c r="BI91" i="6"/>
  <c r="BA91" i="10"/>
  <c r="BD91" i="13"/>
  <c r="BV80" i="8"/>
  <c r="U80" i="8"/>
  <c r="AB80" i="8"/>
  <c r="T80" i="8"/>
  <c r="W80" i="8"/>
  <c r="AY92" i="8"/>
  <c r="S80" i="11"/>
  <c r="BT80" i="11"/>
  <c r="R80" i="11"/>
  <c r="Z80" i="11"/>
  <c r="AW92" i="11"/>
  <c r="D107" i="17"/>
  <c r="AS107" i="17" s="1"/>
  <c r="BS80" i="13"/>
  <c r="B79" i="35"/>
  <c r="AM80" i="1"/>
  <c r="BJ92" i="1"/>
  <c r="CC81" i="6"/>
  <c r="AI81" i="6"/>
  <c r="BF93" i="6"/>
  <c r="BU81" i="10"/>
  <c r="AA81" i="10"/>
  <c r="AX93" i="10"/>
  <c r="AA81" i="11"/>
  <c r="BU81" i="11"/>
  <c r="AX93" i="11"/>
  <c r="AH81" i="12"/>
  <c r="CB81" i="12"/>
  <c r="BE93" i="12"/>
  <c r="A81" i="6"/>
  <c r="A81" i="1"/>
  <c r="BX82" i="6"/>
  <c r="AD82" i="6"/>
  <c r="BA94" i="6"/>
  <c r="CB82" i="12"/>
  <c r="AH82" i="12"/>
  <c r="BE94" i="12"/>
  <c r="CE83" i="6"/>
  <c r="AK83" i="6"/>
  <c r="BH95" i="6"/>
  <c r="BY83" i="11"/>
  <c r="AE83" i="11"/>
  <c r="BB95" i="11"/>
  <c r="AL84" i="10"/>
  <c r="BI96" i="10"/>
  <c r="CC85" i="6"/>
  <c r="AI85" i="6"/>
  <c r="BF97" i="6"/>
  <c r="CB85" i="11"/>
  <c r="AH85" i="11"/>
  <c r="BE97" i="11"/>
  <c r="AE85" i="1"/>
  <c r="BB97" i="1"/>
  <c r="BH98" i="6"/>
  <c r="CE86" i="6"/>
  <c r="AK86" i="6"/>
  <c r="BK98" i="10"/>
  <c r="AN86" i="10"/>
  <c r="BK98" i="11"/>
  <c r="AN86" i="11"/>
  <c r="BI98" i="13"/>
  <c r="AL86" i="13"/>
  <c r="BD99" i="8"/>
  <c r="CA87" i="8"/>
  <c r="AG87" i="8"/>
  <c r="BD99" i="13"/>
  <c r="CA87" i="13"/>
  <c r="AG87" i="13"/>
  <c r="BG100" i="6"/>
  <c r="CD88" i="6"/>
  <c r="AJ88" i="6"/>
  <c r="AV100" i="11"/>
  <c r="AO127" i="15" s="1"/>
  <c r="Y88" i="11"/>
  <c r="AB115" i="15" s="1"/>
  <c r="W87" i="19" s="1"/>
  <c r="AW100" i="13"/>
  <c r="BT88" i="13"/>
  <c r="S88" i="13"/>
  <c r="R88" i="13"/>
  <c r="Z88" i="13"/>
  <c r="E88" i="1"/>
  <c r="AZ101" i="6"/>
  <c r="BW89" i="6"/>
  <c r="AC89" i="6"/>
  <c r="AY101" i="8"/>
  <c r="BV89" i="8"/>
  <c r="T89" i="8"/>
  <c r="AB89" i="8"/>
  <c r="W89" i="8"/>
  <c r="U89" i="8"/>
  <c r="BB101" i="12"/>
  <c r="BY89" i="12"/>
  <c r="AE89" i="12"/>
  <c r="BK100" i="13"/>
  <c r="AN88" i="13"/>
  <c r="E89" i="1"/>
  <c r="AW102" i="11"/>
  <c r="BT90" i="11"/>
  <c r="R90" i="11"/>
  <c r="Z90" i="11"/>
  <c r="S90" i="11"/>
  <c r="BT91" i="11"/>
  <c r="Z91" i="11"/>
  <c r="BD102" i="12"/>
  <c r="CA90" i="12"/>
  <c r="AG90" i="12"/>
  <c r="AG91" i="12"/>
  <c r="CA91" i="12"/>
  <c r="BK102" i="13"/>
  <c r="BK90" i="13"/>
  <c r="AN90" i="13"/>
  <c r="AN91" i="13"/>
  <c r="AW102" i="6"/>
  <c r="BT90" i="6"/>
  <c r="S90" i="6"/>
  <c r="R90" i="6"/>
  <c r="Z90" i="6"/>
  <c r="BT91" i="6"/>
  <c r="Z91" i="6"/>
  <c r="AV91" i="19"/>
  <c r="AU91" i="19"/>
  <c r="BB102" i="19"/>
  <c r="B78" i="35"/>
  <c r="BJ91" i="1"/>
  <c r="BB91" i="6"/>
  <c r="H78" i="35"/>
  <c r="BJ91" i="8"/>
  <c r="BB91" i="10"/>
  <c r="N77" i="35"/>
  <c r="BF91" i="12"/>
  <c r="BX80" i="6"/>
  <c r="AD80" i="6"/>
  <c r="BA92" i="6"/>
  <c r="CD80" i="10"/>
  <c r="AJ80" i="10"/>
  <c r="BG92" i="10"/>
  <c r="CC80" i="11"/>
  <c r="AI80" i="11"/>
  <c r="BF92" i="11"/>
  <c r="AH80" i="12"/>
  <c r="CB80" i="12"/>
  <c r="BE92" i="12"/>
  <c r="CA80" i="13"/>
  <c r="AG80" i="13"/>
  <c r="BD92" i="13"/>
  <c r="A80" i="6"/>
  <c r="A80" i="1"/>
  <c r="AF80" i="1"/>
  <c r="BC92" i="1"/>
  <c r="CD81" i="8"/>
  <c r="AJ81" i="8"/>
  <c r="BG93" i="8"/>
  <c r="AB81" i="11"/>
  <c r="BV81" i="11"/>
  <c r="U81" i="11"/>
  <c r="W81" i="11"/>
  <c r="T81" i="11"/>
  <c r="AY93" i="11"/>
  <c r="AA81" i="12"/>
  <c r="BU81" i="12"/>
  <c r="AX93" i="12"/>
  <c r="AI81" i="12"/>
  <c r="CC81" i="12"/>
  <c r="BF93" i="12"/>
  <c r="BT81" i="13"/>
  <c r="R81" i="13"/>
  <c r="Z81" i="13"/>
  <c r="S81" i="13"/>
  <c r="AW93" i="13"/>
  <c r="CB81" i="13"/>
  <c r="AH81" i="13"/>
  <c r="BE93" i="13"/>
  <c r="Z85" i="12"/>
  <c r="BT85" i="12"/>
  <c r="S85" i="12"/>
  <c r="R85" i="12"/>
  <c r="AW97" i="12"/>
  <c r="AH85" i="12"/>
  <c r="CB85" i="12"/>
  <c r="BE97" i="12"/>
  <c r="Y85" i="13"/>
  <c r="AB112" i="17" s="1"/>
  <c r="AG84" i="19" s="1"/>
  <c r="AV97" i="13"/>
  <c r="AO124" i="17" s="1"/>
  <c r="CA85" i="13"/>
  <c r="AG85" i="13"/>
  <c r="BD97" i="13"/>
  <c r="A85" i="6"/>
  <c r="A85" i="1"/>
  <c r="AF85" i="1"/>
  <c r="BC97" i="1"/>
  <c r="AN85" i="1"/>
  <c r="BK97" i="1"/>
  <c r="BA98" i="6"/>
  <c r="BX86" i="6"/>
  <c r="AD86" i="6"/>
  <c r="AV98" i="8"/>
  <c r="AO125" i="5" s="1"/>
  <c r="Y86" i="8"/>
  <c r="AB113" i="5" s="1"/>
  <c r="M85" i="19" s="1"/>
  <c r="BD98" i="8"/>
  <c r="CA86" i="8"/>
  <c r="AG86" i="8"/>
  <c r="AV98" i="10"/>
  <c r="AO125" i="14" s="1"/>
  <c r="Y86" i="10"/>
  <c r="AB113" i="14" s="1"/>
  <c r="R85" i="19" s="1"/>
  <c r="BD98" i="10"/>
  <c r="CA86" i="10"/>
  <c r="AG86" i="10"/>
  <c r="AV98" i="11"/>
  <c r="AO125" i="15" s="1"/>
  <c r="Y86" i="11"/>
  <c r="AB113" i="15" s="1"/>
  <c r="W85" i="19" s="1"/>
  <c r="BD98" i="11"/>
  <c r="CA86" i="11"/>
  <c r="AG86" i="11"/>
  <c r="BS86" i="12"/>
  <c r="D113" i="16"/>
  <c r="AS113" i="16" s="1"/>
  <c r="BC98" i="12"/>
  <c r="BZ86" i="12"/>
  <c r="AF86" i="12"/>
  <c r="BK98" i="12"/>
  <c r="AN86" i="12"/>
  <c r="BB98" i="13"/>
  <c r="BY86" i="13"/>
  <c r="AE86" i="13"/>
  <c r="T85" i="35"/>
  <c r="AM86" i="13"/>
  <c r="BJ98" i="13"/>
  <c r="BA98" i="1"/>
  <c r="AD86" i="1"/>
  <c r="BI98" i="1"/>
  <c r="AL86" i="1"/>
  <c r="BB99" i="6"/>
  <c r="BY87" i="6"/>
  <c r="AE87" i="6"/>
  <c r="AW99" i="8"/>
  <c r="BT87" i="8"/>
  <c r="Z87" i="8"/>
  <c r="R87" i="8"/>
  <c r="S87" i="8"/>
  <c r="BE99" i="8"/>
  <c r="CB87" i="8"/>
  <c r="AH87" i="8"/>
  <c r="AZ99" i="10"/>
  <c r="BW87" i="10"/>
  <c r="AC87" i="10"/>
  <c r="BH99" i="10"/>
  <c r="CE87" i="10"/>
  <c r="AK87" i="10"/>
  <c r="BC99" i="11"/>
  <c r="BZ87" i="11"/>
  <c r="AF87" i="11"/>
  <c r="AW99" i="12"/>
  <c r="BT87" i="12"/>
  <c r="Z87" i="12"/>
  <c r="R87" i="12"/>
  <c r="S87" i="12"/>
  <c r="BE99" i="12"/>
  <c r="AH87" i="12"/>
  <c r="CB87" i="12"/>
  <c r="N86" i="35"/>
  <c r="AM87" i="11"/>
  <c r="BJ99" i="11"/>
  <c r="BI99" i="8"/>
  <c r="AL87" i="8"/>
  <c r="AW99" i="13"/>
  <c r="BT87" i="13"/>
  <c r="S87" i="13"/>
  <c r="Z87" i="13"/>
  <c r="R87" i="13"/>
  <c r="BE99" i="13"/>
  <c r="CB87" i="13"/>
  <c r="AH87" i="13"/>
  <c r="AV99" i="1"/>
  <c r="Y87" i="1"/>
  <c r="AB114" i="36" s="1"/>
  <c r="J87" i="1"/>
  <c r="AZ100" i="6"/>
  <c r="BW88" i="6"/>
  <c r="AC88" i="6"/>
  <c r="BH100" i="6"/>
  <c r="CE88" i="6"/>
  <c r="AK88" i="6"/>
  <c r="BG100" i="8"/>
  <c r="CD88" i="8"/>
  <c r="AJ88" i="8"/>
  <c r="AY100" i="8"/>
  <c r="BV88" i="8"/>
  <c r="T88" i="8"/>
  <c r="AB88" i="8"/>
  <c r="W88" i="8"/>
  <c r="U88" i="8"/>
  <c r="AX100" i="10"/>
  <c r="BU88" i="10"/>
  <c r="AA88" i="10"/>
  <c r="BF100" i="10"/>
  <c r="CC88" i="10"/>
  <c r="AI88" i="10"/>
  <c r="AW100" i="11"/>
  <c r="BT88" i="11"/>
  <c r="Z88" i="11"/>
  <c r="R88" i="11"/>
  <c r="S88" i="11"/>
  <c r="BE100" i="11"/>
  <c r="CB88" i="11"/>
  <c r="AH88" i="11"/>
  <c r="AY100" i="12"/>
  <c r="BV88" i="12"/>
  <c r="AB88" i="12"/>
  <c r="W88" i="12"/>
  <c r="U88" i="12"/>
  <c r="T88" i="12"/>
  <c r="BG100" i="12"/>
  <c r="CD88" i="12"/>
  <c r="AJ88" i="12"/>
  <c r="AX100" i="13"/>
  <c r="BU88" i="13"/>
  <c r="AA88" i="13"/>
  <c r="BF100" i="13"/>
  <c r="CC88" i="13"/>
  <c r="AI88" i="13"/>
  <c r="F88" i="1"/>
  <c r="N88" i="1"/>
  <c r="BA101" i="6"/>
  <c r="BX89" i="6"/>
  <c r="AD89" i="6"/>
  <c r="BI101" i="6"/>
  <c r="AL89" i="6"/>
  <c r="BF101" i="8"/>
  <c r="CC89" i="8"/>
  <c r="AI89" i="8"/>
  <c r="AX101" i="8"/>
  <c r="BU89" i="8"/>
  <c r="AA89" i="8"/>
  <c r="BF101" i="10"/>
  <c r="CC89" i="10"/>
  <c r="AI89" i="10"/>
  <c r="AI90" i="10"/>
  <c r="CC90" i="10"/>
  <c r="AX101" i="10"/>
  <c r="BU89" i="10"/>
  <c r="AA89" i="10"/>
  <c r="BU90" i="10"/>
  <c r="AA90" i="10"/>
  <c r="AX101" i="11"/>
  <c r="BU89" i="11"/>
  <c r="AA89" i="11"/>
  <c r="BF101" i="11"/>
  <c r="CC89" i="11"/>
  <c r="AI89" i="11"/>
  <c r="BI101" i="12"/>
  <c r="AL89" i="12"/>
  <c r="BA101" i="12"/>
  <c r="BX89" i="12"/>
  <c r="AD89" i="12"/>
  <c r="AV101" i="13"/>
  <c r="AO128" i="17" s="1"/>
  <c r="Y89" i="13"/>
  <c r="AB116" i="17" s="1"/>
  <c r="AG88" i="19" s="1"/>
  <c r="BD101" i="13"/>
  <c r="CA89" i="13"/>
  <c r="AG89" i="13"/>
  <c r="BI101" i="13"/>
  <c r="AL89" i="13"/>
  <c r="BI89" i="13"/>
  <c r="F89" i="1"/>
  <c r="N89" i="1"/>
  <c r="BA102" i="8"/>
  <c r="BX90" i="8"/>
  <c r="AD90" i="8"/>
  <c r="BX91" i="8"/>
  <c r="AD91" i="8"/>
  <c r="BI102" i="8"/>
  <c r="AL90" i="8"/>
  <c r="AL91" i="8"/>
  <c r="AX102" i="11"/>
  <c r="BU90" i="11"/>
  <c r="AA90" i="11"/>
  <c r="AA91" i="11"/>
  <c r="BU91" i="11"/>
  <c r="BF102" i="11"/>
  <c r="CC90" i="11"/>
  <c r="AI90" i="11"/>
  <c r="CC91" i="11"/>
  <c r="AI91" i="11"/>
  <c r="AW102" i="12"/>
  <c r="R90" i="12"/>
  <c r="BT90" i="12"/>
  <c r="Z90" i="12"/>
  <c r="S90" i="12"/>
  <c r="BT91" i="12"/>
  <c r="Z91" i="12"/>
  <c r="BE102" i="12"/>
  <c r="CB90" i="12"/>
  <c r="AH90" i="12"/>
  <c r="CB91" i="12"/>
  <c r="AH91" i="12"/>
  <c r="AV102" i="13"/>
  <c r="AO129" i="17" s="1"/>
  <c r="Y90" i="13"/>
  <c r="AB117" i="17" s="1"/>
  <c r="AG89" i="19" s="1"/>
  <c r="Y91" i="13"/>
  <c r="AB118" i="17" s="1"/>
  <c r="AG90" i="19" s="1"/>
  <c r="BD102" i="13"/>
  <c r="CA90" i="13"/>
  <c r="AG90" i="13"/>
  <c r="CA91" i="13"/>
  <c r="AG91" i="13"/>
  <c r="A90" i="6"/>
  <c r="A90" i="1"/>
  <c r="I90" i="1"/>
  <c r="BK102" i="1"/>
  <c r="AN90" i="1"/>
  <c r="AN91" i="1"/>
  <c r="BD102" i="6"/>
  <c r="CA90" i="6"/>
  <c r="AG90" i="6"/>
  <c r="CA91" i="6"/>
  <c r="AG91" i="6"/>
  <c r="AV102" i="6"/>
  <c r="AO129" i="4" s="1"/>
  <c r="Y90" i="6"/>
  <c r="AB117" i="4" s="1"/>
  <c r="H89" i="19" s="1"/>
  <c r="Y91" i="6"/>
  <c r="AB118" i="4" s="1"/>
  <c r="H90" i="19" s="1"/>
  <c r="CK92" i="21"/>
  <c r="E91" i="37"/>
  <c r="CZ103" i="18"/>
  <c r="AZ103" i="23" s="1"/>
  <c r="CN92" i="18"/>
  <c r="S92" i="23" s="1"/>
  <c r="AL82" i="6"/>
  <c r="BI94" i="6"/>
  <c r="CE82" i="8"/>
  <c r="AK82" i="8"/>
  <c r="BH94" i="8"/>
  <c r="CC82" i="11"/>
  <c r="AI82" i="11"/>
  <c r="BF94" i="11"/>
  <c r="AN82" i="1"/>
  <c r="BK94" i="1"/>
  <c r="AL83" i="12"/>
  <c r="BI95" i="12"/>
  <c r="BX84" i="6"/>
  <c r="AD84" i="6"/>
  <c r="BA96" i="6"/>
  <c r="BX84" i="11"/>
  <c r="AD84" i="11"/>
  <c r="BA96" i="11"/>
  <c r="CD84" i="13"/>
  <c r="AJ84" i="13"/>
  <c r="BG96" i="13"/>
  <c r="CB85" i="10"/>
  <c r="AH85" i="10"/>
  <c r="BE97" i="10"/>
  <c r="BZ85" i="13"/>
  <c r="AF85" i="13"/>
  <c r="BC97" i="13"/>
  <c r="B84" i="35"/>
  <c r="AM85" i="1"/>
  <c r="BJ97" i="1"/>
  <c r="BC98" i="8"/>
  <c r="BZ86" i="8"/>
  <c r="AF86" i="8"/>
  <c r="Q85" i="35"/>
  <c r="AM86" i="12"/>
  <c r="BJ98" i="12"/>
  <c r="BA99" i="6"/>
  <c r="BX87" i="6"/>
  <c r="AD87" i="6"/>
  <c r="BB99" i="11"/>
  <c r="BY87" i="11"/>
  <c r="AE87" i="11"/>
  <c r="I87" i="1"/>
  <c r="BE100" i="10"/>
  <c r="CB88" i="10"/>
  <c r="AH88" i="10"/>
  <c r="BD100" i="11"/>
  <c r="CA88" i="11"/>
  <c r="AG88" i="11"/>
  <c r="BG101" i="10"/>
  <c r="CD89" i="10"/>
  <c r="AJ89" i="10"/>
  <c r="CD90" i="10"/>
  <c r="AJ90" i="10"/>
  <c r="BE101" i="11"/>
  <c r="CB89" i="11"/>
  <c r="AH89" i="11"/>
  <c r="BS89" i="13"/>
  <c r="D116" i="17"/>
  <c r="AS116" i="17" s="1"/>
  <c r="BC101" i="13"/>
  <c r="BZ89" i="13"/>
  <c r="AF89" i="13"/>
  <c r="M89" i="1"/>
  <c r="BH102" i="8"/>
  <c r="CE90" i="8"/>
  <c r="AK90" i="8"/>
  <c r="AK91" i="8"/>
  <c r="CE91" i="8"/>
  <c r="BE102" i="11"/>
  <c r="CB90" i="11"/>
  <c r="AH90" i="11"/>
  <c r="AH91" i="11"/>
  <c r="CB91" i="11"/>
  <c r="AV102" i="12"/>
  <c r="AO129" i="16" s="1"/>
  <c r="Y90" i="12"/>
  <c r="AB117" i="16" s="1"/>
  <c r="AB89" i="19" s="1"/>
  <c r="Y91" i="12"/>
  <c r="AB118" i="16" s="1"/>
  <c r="AB90" i="19" s="1"/>
  <c r="BC102" i="13"/>
  <c r="BZ90" i="13"/>
  <c r="AF90" i="13"/>
  <c r="AF91" i="13"/>
  <c r="BZ91" i="13"/>
  <c r="H90" i="1"/>
  <c r="BE102" i="6"/>
  <c r="CB90" i="6"/>
  <c r="AH90" i="6"/>
  <c r="CB91" i="6"/>
  <c r="AH91" i="6"/>
  <c r="AP103" i="23"/>
  <c r="AO103" i="23"/>
  <c r="CY103" i="18"/>
  <c r="AY103" i="23" s="1"/>
  <c r="E78" i="35"/>
  <c r="BJ91" i="6"/>
  <c r="K78" i="35"/>
  <c r="BJ91" i="10"/>
  <c r="AX91" i="12"/>
  <c r="S79" i="13"/>
  <c r="R79" i="13"/>
  <c r="AW91" i="13"/>
  <c r="T77" i="35"/>
  <c r="AM78" i="13"/>
  <c r="AL80" i="6"/>
  <c r="BI92" i="6"/>
  <c r="BW80" i="8"/>
  <c r="AC80" i="8"/>
  <c r="AZ92" i="8"/>
  <c r="BV80" i="10"/>
  <c r="AB80" i="10"/>
  <c r="U80" i="10"/>
  <c r="T80" i="10"/>
  <c r="W80" i="10"/>
  <c r="AY92" i="10"/>
  <c r="BU80" i="11"/>
  <c r="AA80" i="11"/>
  <c r="AX92" i="11"/>
  <c r="BT80" i="12"/>
  <c r="R80" i="12"/>
  <c r="Z80" i="12"/>
  <c r="S80" i="12"/>
  <c r="AW92" i="12"/>
  <c r="Y80" i="13"/>
  <c r="AB107" i="17" s="1"/>
  <c r="AG79" i="19" s="1"/>
  <c r="AV92" i="13"/>
  <c r="AO119" i="17" s="1"/>
  <c r="AN80" i="1"/>
  <c r="BK92" i="1"/>
  <c r="BV81" i="6"/>
  <c r="AB81" i="6"/>
  <c r="W81" i="6"/>
  <c r="T81" i="6"/>
  <c r="U81" i="6"/>
  <c r="AY93" i="6"/>
  <c r="CD81" i="6"/>
  <c r="AJ81" i="6"/>
  <c r="BG93" i="6"/>
  <c r="BV81" i="8"/>
  <c r="AB81" i="8"/>
  <c r="W81" i="8"/>
  <c r="U81" i="8"/>
  <c r="T81" i="8"/>
  <c r="AY93" i="8"/>
  <c r="BV81" i="10"/>
  <c r="AB81" i="10"/>
  <c r="W81" i="10"/>
  <c r="U81" i="10"/>
  <c r="T81" i="10"/>
  <c r="AY93" i="10"/>
  <c r="CD81" i="10"/>
  <c r="AJ81" i="10"/>
  <c r="BG93" i="10"/>
  <c r="CD81" i="11"/>
  <c r="AJ81" i="11"/>
  <c r="BG93" i="11"/>
  <c r="Y81" i="1"/>
  <c r="AB108" i="36" s="1"/>
  <c r="AV93" i="1"/>
  <c r="AO120" i="36" s="1"/>
  <c r="AG81" i="1"/>
  <c r="BD93" i="1"/>
  <c r="BY82" i="6"/>
  <c r="AE82" i="6"/>
  <c r="BB94" i="6"/>
  <c r="E81" i="35"/>
  <c r="AM82" i="6"/>
  <c r="BJ94" i="6"/>
  <c r="BX82" i="8"/>
  <c r="AD82" i="8"/>
  <c r="BA94" i="8"/>
  <c r="AL82" i="8"/>
  <c r="BI94" i="8"/>
  <c r="BW82" i="10"/>
  <c r="AC82" i="10"/>
  <c r="AZ94" i="10"/>
  <c r="CE82" i="10"/>
  <c r="AK82" i="10"/>
  <c r="BH94" i="10"/>
  <c r="BV82" i="11"/>
  <c r="AB82" i="11"/>
  <c r="W82" i="11"/>
  <c r="U82" i="11"/>
  <c r="T82" i="11"/>
  <c r="AY94" i="11"/>
  <c r="CD82" i="11"/>
  <c r="AJ82" i="11"/>
  <c r="BG94" i="11"/>
  <c r="BU82" i="12"/>
  <c r="AA82" i="12"/>
  <c r="AX94" i="12"/>
  <c r="CC82" i="12"/>
  <c r="AI82" i="12"/>
  <c r="BF94" i="12"/>
  <c r="Y82" i="1"/>
  <c r="AB109" i="36" s="1"/>
  <c r="AV94" i="1"/>
  <c r="AO121" i="36" s="1"/>
  <c r="BX83" i="6"/>
  <c r="AD83" i="6"/>
  <c r="BA95" i="6"/>
  <c r="BX83" i="8"/>
  <c r="AD83" i="8"/>
  <c r="BA95" i="8"/>
  <c r="AL83" i="10"/>
  <c r="BI95" i="10"/>
  <c r="BY83" i="12"/>
  <c r="AE83" i="12"/>
  <c r="BB95" i="12"/>
  <c r="Q82" i="35"/>
  <c r="AM83" i="12"/>
  <c r="BJ95" i="12"/>
  <c r="AL84" i="12"/>
  <c r="BI96" i="12"/>
  <c r="BW84" i="13"/>
  <c r="AC84" i="13"/>
  <c r="AZ96" i="13"/>
  <c r="AJ84" i="1"/>
  <c r="BG96" i="1"/>
  <c r="BU85" i="8"/>
  <c r="AA85" i="8"/>
  <c r="AX97" i="8"/>
  <c r="CC85" i="8"/>
  <c r="AI85" i="8"/>
  <c r="BF97" i="8"/>
  <c r="BU85" i="10"/>
  <c r="AA85" i="10"/>
  <c r="AX97" i="10"/>
  <c r="CC85" i="10"/>
  <c r="AI85" i="10"/>
  <c r="BF97" i="10"/>
  <c r="CC85" i="11"/>
  <c r="AI85" i="11"/>
  <c r="BF97" i="11"/>
  <c r="A79" i="6"/>
  <c r="A79" i="1"/>
  <c r="BK91" i="1"/>
  <c r="BK91" i="6"/>
  <c r="BC91" i="8"/>
  <c r="BC91" i="10"/>
  <c r="BK91" i="10"/>
  <c r="BC91" i="11"/>
  <c r="BF91" i="13"/>
  <c r="BY80" i="6"/>
  <c r="AE80" i="6"/>
  <c r="BB92" i="6"/>
  <c r="BX80" i="8"/>
  <c r="AD80" i="8"/>
  <c r="BA92" i="8"/>
  <c r="AL80" i="8"/>
  <c r="BI92" i="8"/>
  <c r="BW80" i="10"/>
  <c r="AC80" i="10"/>
  <c r="AZ92" i="10"/>
  <c r="CE80" i="10"/>
  <c r="AK80" i="10"/>
  <c r="BH92" i="10"/>
  <c r="W80" i="11"/>
  <c r="T80" i="11"/>
  <c r="BV80" i="11"/>
  <c r="AB80" i="11"/>
  <c r="U80" i="11"/>
  <c r="AY92" i="11"/>
  <c r="AJ80" i="11"/>
  <c r="CD80" i="11"/>
  <c r="BG92" i="11"/>
  <c r="BU80" i="12"/>
  <c r="AA80" i="12"/>
  <c r="AX92" i="12"/>
  <c r="CC80" i="12"/>
  <c r="AI80" i="12"/>
  <c r="BF92" i="12"/>
  <c r="BT80" i="13"/>
  <c r="R80" i="13"/>
  <c r="Z80" i="13"/>
  <c r="S80" i="13"/>
  <c r="AW92" i="13"/>
  <c r="CB80" i="13"/>
  <c r="AH80" i="13"/>
  <c r="BE92" i="13"/>
  <c r="Y80" i="1"/>
  <c r="AB107" i="36" s="1"/>
  <c r="AV92" i="1"/>
  <c r="AO119" i="36" s="1"/>
  <c r="AG80" i="1"/>
  <c r="BD92" i="1"/>
  <c r="BW81" i="6"/>
  <c r="AC81" i="6"/>
  <c r="AZ93" i="6"/>
  <c r="CE81" i="6"/>
  <c r="AK81" i="6"/>
  <c r="BH93" i="6"/>
  <c r="BW81" i="8"/>
  <c r="AC81" i="8"/>
  <c r="AZ93" i="8"/>
  <c r="CE81" i="8"/>
  <c r="AK81" i="8"/>
  <c r="BH93" i="8"/>
  <c r="BW81" i="10"/>
  <c r="AC81" i="10"/>
  <c r="AZ93" i="10"/>
  <c r="CE81" i="10"/>
  <c r="AK81" i="10"/>
  <c r="BH93" i="10"/>
  <c r="AC81" i="11"/>
  <c r="BW81" i="11"/>
  <c r="AZ93" i="11"/>
  <c r="CE81" i="11"/>
  <c r="AK81" i="11"/>
  <c r="BH93" i="11"/>
  <c r="W81" i="12"/>
  <c r="BV81" i="12"/>
  <c r="U81" i="12"/>
  <c r="T81" i="12"/>
  <c r="AB81" i="12"/>
  <c r="AY93" i="12"/>
  <c r="CD81" i="12"/>
  <c r="AJ81" i="12"/>
  <c r="BG93" i="12"/>
  <c r="BU81" i="13"/>
  <c r="AA81" i="13"/>
  <c r="AX93" i="13"/>
  <c r="CC81" i="13"/>
  <c r="AI81" i="13"/>
  <c r="BF93" i="13"/>
  <c r="H108" i="36" a="1"/>
  <c r="H108" i="36" s="1"/>
  <c r="G108" i="36" a="1"/>
  <c r="G108" i="36" s="1"/>
  <c r="F108" i="36" a="1"/>
  <c r="F108" i="36" s="1"/>
  <c r="I108" i="36" a="1"/>
  <c r="I108" i="36" s="1"/>
  <c r="E108" i="36" a="1"/>
  <c r="E108" i="36" s="1"/>
  <c r="J108" i="36" a="1"/>
  <c r="J108" i="36" s="1"/>
  <c r="L108" i="36" a="1"/>
  <c r="L108" i="36" s="1"/>
  <c r="M108" i="36" a="1"/>
  <c r="M108" i="36" s="1"/>
  <c r="K108" i="36" a="1"/>
  <c r="K108" i="36" s="1"/>
  <c r="N108" i="36" a="1"/>
  <c r="N108" i="36" s="1"/>
  <c r="Z81" i="1"/>
  <c r="R81" i="1"/>
  <c r="S81" i="1"/>
  <c r="AW93" i="1"/>
  <c r="AH81" i="1"/>
  <c r="BE93" i="1"/>
  <c r="BZ82" i="6"/>
  <c r="AF82" i="6"/>
  <c r="BC94" i="6"/>
  <c r="AN82" i="6"/>
  <c r="BK94" i="6"/>
  <c r="BY82" i="8"/>
  <c r="AE82" i="8"/>
  <c r="BB94" i="8"/>
  <c r="H81" i="35"/>
  <c r="AM82" i="8"/>
  <c r="BJ94" i="8"/>
  <c r="BX82" i="10"/>
  <c r="AD82" i="10"/>
  <c r="BA94" i="10"/>
  <c r="AL82" i="10"/>
  <c r="BI94" i="10"/>
  <c r="BW82" i="11"/>
  <c r="AC82" i="11"/>
  <c r="AZ94" i="11"/>
  <c r="CE82" i="11"/>
  <c r="AK82" i="11"/>
  <c r="BH94" i="11"/>
  <c r="BV82" i="12"/>
  <c r="W82" i="12"/>
  <c r="U82" i="12"/>
  <c r="AB82" i="12"/>
  <c r="T82" i="12"/>
  <c r="AY94" i="12"/>
  <c r="AJ82" i="12"/>
  <c r="CD82" i="12"/>
  <c r="BG94" i="12"/>
  <c r="BU82" i="13"/>
  <c r="AA82" i="13"/>
  <c r="AX94" i="13"/>
  <c r="CC82" i="13"/>
  <c r="AI82" i="13"/>
  <c r="BF94" i="13"/>
  <c r="G109" i="36" a="1"/>
  <c r="G109" i="36" s="1"/>
  <c r="H109" i="36" a="1"/>
  <c r="H109" i="36" s="1"/>
  <c r="F109" i="36" a="1"/>
  <c r="F109" i="36" s="1"/>
  <c r="N109" i="36" a="1"/>
  <c r="N109" i="36" s="1"/>
  <c r="L109" i="36" a="1"/>
  <c r="L109" i="36" s="1"/>
  <c r="M109" i="36" a="1"/>
  <c r="M109" i="36" s="1"/>
  <c r="J109" i="36" a="1"/>
  <c r="J109" i="36" s="1"/>
  <c r="E109" i="36" a="1"/>
  <c r="E109" i="36" s="1"/>
  <c r="K109" i="36" a="1"/>
  <c r="K109" i="36" s="1"/>
  <c r="I109" i="36" a="1"/>
  <c r="I109" i="36" s="1"/>
  <c r="S82" i="1"/>
  <c r="Z82" i="1"/>
  <c r="R82" i="1"/>
  <c r="AW94" i="1"/>
  <c r="AH82" i="1"/>
  <c r="BE94" i="1"/>
  <c r="BY83" i="6"/>
  <c r="AE83" i="6"/>
  <c r="BB95" i="6"/>
  <c r="E82" i="35"/>
  <c r="AM83" i="6"/>
  <c r="BJ95" i="6"/>
  <c r="BY83" i="8"/>
  <c r="AE83" i="8"/>
  <c r="BB95" i="8"/>
  <c r="H82" i="35"/>
  <c r="AM83" i="8"/>
  <c r="BJ95" i="8"/>
  <c r="BY83" i="10"/>
  <c r="AE83" i="10"/>
  <c r="BB95" i="10"/>
  <c r="K82" i="35"/>
  <c r="AM83" i="10"/>
  <c r="BJ95" i="10"/>
  <c r="CA83" i="11"/>
  <c r="AG83" i="11"/>
  <c r="BD95" i="11"/>
  <c r="BS83" i="12"/>
  <c r="D110" i="16"/>
  <c r="AS110" i="16" s="1"/>
  <c r="BZ83" i="12"/>
  <c r="AF83" i="12"/>
  <c r="BC95" i="12"/>
  <c r="AN83" i="12"/>
  <c r="BK95" i="12"/>
  <c r="BY83" i="13"/>
  <c r="AE83" i="13"/>
  <c r="BB95" i="13"/>
  <c r="T82" i="35"/>
  <c r="AM83" i="13"/>
  <c r="BJ95" i="13"/>
  <c r="AD83" i="1"/>
  <c r="BA95" i="1"/>
  <c r="AL83" i="1"/>
  <c r="BI95" i="1"/>
  <c r="BZ84" i="6"/>
  <c r="AF84" i="6"/>
  <c r="BC96" i="6"/>
  <c r="AN84" i="6"/>
  <c r="BK96" i="6"/>
  <c r="BZ84" i="8"/>
  <c r="AF84" i="8"/>
  <c r="BC96" i="8"/>
  <c r="AN84" i="8"/>
  <c r="BK96" i="8"/>
  <c r="BZ84" i="10"/>
  <c r="AF84" i="10"/>
  <c r="BC96" i="10"/>
  <c r="AN84" i="10"/>
  <c r="BK96" i="10"/>
  <c r="BZ84" i="11"/>
  <c r="AF84" i="11"/>
  <c r="BC96" i="11"/>
  <c r="AN84" i="11"/>
  <c r="BK96" i="11"/>
  <c r="BY84" i="12"/>
  <c r="AE84" i="12"/>
  <c r="BB96" i="12"/>
  <c r="Q83" i="35"/>
  <c r="AM84" i="12"/>
  <c r="BJ96" i="12"/>
  <c r="BX84" i="13"/>
  <c r="AD84" i="13"/>
  <c r="BA96" i="13"/>
  <c r="AL84" i="13"/>
  <c r="BI96" i="13"/>
  <c r="AC84" i="1"/>
  <c r="AZ96" i="1"/>
  <c r="AK84" i="1"/>
  <c r="BH96" i="1"/>
  <c r="BW85" i="6"/>
  <c r="AC85" i="6"/>
  <c r="AZ97" i="6"/>
  <c r="CE85" i="6"/>
  <c r="AK85" i="6"/>
  <c r="BH97" i="6"/>
  <c r="BV85" i="8"/>
  <c r="W85" i="8"/>
  <c r="T85" i="8"/>
  <c r="AB85" i="8"/>
  <c r="U85" i="8"/>
  <c r="AY97" i="8"/>
  <c r="CD85" i="8"/>
  <c r="AJ85" i="8"/>
  <c r="BG97" i="8"/>
  <c r="BV85" i="10"/>
  <c r="U85" i="10"/>
  <c r="AB85" i="10"/>
  <c r="T85" i="10"/>
  <c r="W85" i="10"/>
  <c r="AY97" i="10"/>
  <c r="CD85" i="10"/>
  <c r="AJ85" i="10"/>
  <c r="BG97" i="10"/>
  <c r="BV85" i="11"/>
  <c r="U85" i="11"/>
  <c r="T85" i="11"/>
  <c r="AB85" i="11"/>
  <c r="W85" i="11"/>
  <c r="AY97" i="11"/>
  <c r="CD85" i="11"/>
  <c r="AJ85" i="11"/>
  <c r="BG97" i="11"/>
  <c r="BU85" i="12"/>
  <c r="AA85" i="12"/>
  <c r="AX97" i="12"/>
  <c r="CC85" i="12"/>
  <c r="AI85" i="12"/>
  <c r="BF97" i="12"/>
  <c r="BT85" i="13"/>
  <c r="Z85" i="13"/>
  <c r="S85" i="13"/>
  <c r="R85" i="13"/>
  <c r="AW97" i="13"/>
  <c r="CB85" i="13"/>
  <c r="AH85" i="13"/>
  <c r="BE97" i="13"/>
  <c r="Y85" i="1"/>
  <c r="AB112" i="36" s="1"/>
  <c r="AV97" i="1"/>
  <c r="AO124" i="36" s="1"/>
  <c r="AG85" i="1"/>
  <c r="BD97" i="1"/>
  <c r="BB98" i="6"/>
  <c r="BY86" i="6"/>
  <c r="AE86" i="6"/>
  <c r="AW98" i="8"/>
  <c r="BT86" i="8"/>
  <c r="R86" i="8"/>
  <c r="S86" i="8"/>
  <c r="Z86" i="8"/>
  <c r="BE98" i="8"/>
  <c r="CB86" i="8"/>
  <c r="AH86" i="8"/>
  <c r="AW98" i="10"/>
  <c r="BT86" i="10"/>
  <c r="S86" i="10"/>
  <c r="Z86" i="10"/>
  <c r="R86" i="10"/>
  <c r="BE98" i="10"/>
  <c r="CB86" i="10"/>
  <c r="AH86" i="10"/>
  <c r="AW98" i="11"/>
  <c r="BT86" i="11"/>
  <c r="Z86" i="11"/>
  <c r="R86" i="11"/>
  <c r="S86" i="11"/>
  <c r="BE98" i="11"/>
  <c r="CB86" i="11"/>
  <c r="AH86" i="11"/>
  <c r="AV98" i="12"/>
  <c r="AO125" i="16" s="1"/>
  <c r="Y86" i="12"/>
  <c r="AB113" i="16" s="1"/>
  <c r="AB85" i="19" s="1"/>
  <c r="BD98" i="12"/>
  <c r="CA86" i="12"/>
  <c r="AG86" i="12"/>
  <c r="D113" i="17"/>
  <c r="AS113" i="17" s="1"/>
  <c r="BS86" i="13"/>
  <c r="BC98" i="13"/>
  <c r="BZ86" i="13"/>
  <c r="AF86" i="13"/>
  <c r="BK98" i="13"/>
  <c r="AN86" i="13"/>
  <c r="BB98" i="1"/>
  <c r="AE86" i="1"/>
  <c r="B85" i="35"/>
  <c r="AM86" i="1"/>
  <c r="BJ98" i="1"/>
  <c r="BC99" i="6"/>
  <c r="BZ87" i="6"/>
  <c r="AF87" i="6"/>
  <c r="AX99" i="8"/>
  <c r="BU87" i="8"/>
  <c r="AA87" i="8"/>
  <c r="BF99" i="8"/>
  <c r="CC87" i="8"/>
  <c r="AI87" i="8"/>
  <c r="BA99" i="10"/>
  <c r="BX87" i="10"/>
  <c r="AD87" i="10"/>
  <c r="AV99" i="11"/>
  <c r="AO126" i="15" s="1"/>
  <c r="Y87" i="11"/>
  <c r="AB114" i="15" s="1"/>
  <c r="W86" i="19" s="1"/>
  <c r="BD99" i="11"/>
  <c r="CA87" i="11"/>
  <c r="AG87" i="11"/>
  <c r="AX99" i="12"/>
  <c r="AA87" i="12"/>
  <c r="BU87" i="12"/>
  <c r="BF99" i="12"/>
  <c r="CC87" i="12"/>
  <c r="AI87" i="12"/>
  <c r="BK99" i="11"/>
  <c r="AN87" i="11"/>
  <c r="H86" i="35"/>
  <c r="AM87" i="8"/>
  <c r="BJ99" i="8"/>
  <c r="AX99" i="13"/>
  <c r="BU87" i="13"/>
  <c r="AA87" i="13"/>
  <c r="BF99" i="13"/>
  <c r="CC87" i="13"/>
  <c r="AI87" i="13"/>
  <c r="C87" i="1"/>
  <c r="K87" i="1"/>
  <c r="BA100" i="6"/>
  <c r="BX88" i="6"/>
  <c r="AD88" i="6"/>
  <c r="BI100" i="6"/>
  <c r="AL88" i="6"/>
  <c r="BF100" i="8"/>
  <c r="CC88" i="8"/>
  <c r="AI88" i="8"/>
  <c r="AX100" i="8"/>
  <c r="BU88" i="8"/>
  <c r="AA88" i="8"/>
  <c r="AY100" i="10"/>
  <c r="BV88" i="10"/>
  <c r="U88" i="10"/>
  <c r="AB88" i="10"/>
  <c r="T88" i="10"/>
  <c r="W88" i="10"/>
  <c r="BG100" i="10"/>
  <c r="CD88" i="10"/>
  <c r="AJ88" i="10"/>
  <c r="AX100" i="11"/>
  <c r="AA88" i="11"/>
  <c r="BU88" i="11"/>
  <c r="BF100" i="11"/>
  <c r="CC88" i="11"/>
  <c r="AI88" i="11"/>
  <c r="AZ100" i="12"/>
  <c r="BW88" i="12"/>
  <c r="AC88" i="12"/>
  <c r="BH100" i="12"/>
  <c r="CE88" i="12"/>
  <c r="AK88" i="12"/>
  <c r="AY100" i="13"/>
  <c r="BV88" i="13"/>
  <c r="AB88" i="13"/>
  <c r="T88" i="13"/>
  <c r="W88" i="13"/>
  <c r="U88" i="13"/>
  <c r="BG100" i="13"/>
  <c r="CD88" i="13"/>
  <c r="AJ88" i="13"/>
  <c r="G88" i="1"/>
  <c r="BI100" i="1"/>
  <c r="AL88" i="1"/>
  <c r="BB101" i="6"/>
  <c r="BY89" i="6"/>
  <c r="AE89" i="6"/>
  <c r="E88" i="35"/>
  <c r="AM89" i="6"/>
  <c r="BJ101" i="6"/>
  <c r="BE101" i="8"/>
  <c r="CB89" i="8"/>
  <c r="AH89" i="8"/>
  <c r="AW101" i="8"/>
  <c r="BT89" i="8"/>
  <c r="S89" i="8"/>
  <c r="Z89" i="8"/>
  <c r="R89" i="8"/>
  <c r="BE101" i="10"/>
  <c r="CB89" i="10"/>
  <c r="AH89" i="10"/>
  <c r="CB90" i="10"/>
  <c r="AH90" i="10"/>
  <c r="AW101" i="10"/>
  <c r="BT89" i="10"/>
  <c r="R89" i="10"/>
  <c r="S89" i="10"/>
  <c r="Z89" i="10"/>
  <c r="BT90" i="10"/>
  <c r="Z90" i="10"/>
  <c r="AY101" i="11"/>
  <c r="BV89" i="11"/>
  <c r="AB89" i="11"/>
  <c r="T89" i="11"/>
  <c r="W89" i="11"/>
  <c r="U89" i="11"/>
  <c r="BG101" i="11"/>
  <c r="CD89" i="11"/>
  <c r="AJ89" i="11"/>
  <c r="BH101" i="12"/>
  <c r="AK89" i="12"/>
  <c r="CE89" i="12"/>
  <c r="AZ101" i="12"/>
  <c r="AC89" i="12"/>
  <c r="BW89" i="12"/>
  <c r="AW101" i="13"/>
  <c r="BT89" i="13"/>
  <c r="Z89" i="13"/>
  <c r="S89" i="13"/>
  <c r="R89" i="13"/>
  <c r="BE101" i="13"/>
  <c r="CB89" i="13"/>
  <c r="AH89" i="13"/>
  <c r="T88" i="35"/>
  <c r="AM89" i="13"/>
  <c r="BJ89" i="13"/>
  <c r="BJ101" i="13"/>
  <c r="G89" i="1"/>
  <c r="BI101" i="1"/>
  <c r="AL89" i="1"/>
  <c r="BB102" i="8"/>
  <c r="BY90" i="8"/>
  <c r="AE90" i="8"/>
  <c r="BY91" i="8"/>
  <c r="AE91" i="8"/>
  <c r="H89" i="35"/>
  <c r="AM90" i="8"/>
  <c r="BJ102" i="8"/>
  <c r="AM91" i="8"/>
  <c r="AY102" i="11"/>
  <c r="T90" i="11"/>
  <c r="BV90" i="11"/>
  <c r="U90" i="11"/>
  <c r="W90" i="11"/>
  <c r="AB90" i="11"/>
  <c r="BV91" i="11"/>
  <c r="AB91" i="11"/>
  <c r="BG102" i="11"/>
  <c r="CD90" i="11"/>
  <c r="AJ90" i="11"/>
  <c r="AJ91" i="11"/>
  <c r="CD91" i="11"/>
  <c r="AX102" i="12"/>
  <c r="AA90" i="12"/>
  <c r="BU90" i="12"/>
  <c r="BU91" i="12"/>
  <c r="AA91" i="12"/>
  <c r="BF102" i="12"/>
  <c r="AI90" i="12"/>
  <c r="CC90" i="12"/>
  <c r="CC91" i="12"/>
  <c r="AI91" i="12"/>
  <c r="AW102" i="13"/>
  <c r="BT90" i="13"/>
  <c r="Z90" i="13"/>
  <c r="R90" i="13"/>
  <c r="S90" i="13"/>
  <c r="BT91" i="13"/>
  <c r="Z91" i="13"/>
  <c r="BE102" i="13"/>
  <c r="CB90" i="13"/>
  <c r="AH90" i="13"/>
  <c r="CB91" i="13"/>
  <c r="AH91" i="13"/>
  <c r="AV102" i="1"/>
  <c r="Y90" i="1"/>
  <c r="AB117" i="36" s="1"/>
  <c r="Y91" i="1"/>
  <c r="AB118" i="36" s="1"/>
  <c r="J90" i="1"/>
  <c r="BK102" i="6"/>
  <c r="AN90" i="6"/>
  <c r="AN91" i="6"/>
  <c r="BC102" i="6"/>
  <c r="BZ90" i="6"/>
  <c r="AF90" i="6"/>
  <c r="AF91" i="6"/>
  <c r="BZ91" i="6"/>
  <c r="CF91" i="21" a="1"/>
  <c r="CF91" i="21" s="1"/>
  <c r="AZ102" i="20"/>
  <c r="K102" i="20"/>
  <c r="AN102" i="20" s="1"/>
  <c r="AV104" i="20"/>
  <c r="AU104" i="20"/>
  <c r="DA103" i="18"/>
  <c r="BA103" i="23" s="1"/>
  <c r="BE91" i="12"/>
  <c r="AL78" i="13"/>
  <c r="CD80" i="8"/>
  <c r="AJ80" i="8"/>
  <c r="BG92" i="8"/>
  <c r="BZ80" i="13"/>
  <c r="AF80" i="13"/>
  <c r="BC92" i="13"/>
  <c r="AE80" i="1"/>
  <c r="BB92" i="1"/>
  <c r="BU81" i="6"/>
  <c r="AA81" i="6"/>
  <c r="AX93" i="6"/>
  <c r="CC81" i="8"/>
  <c r="AI81" i="8"/>
  <c r="BF93" i="8"/>
  <c r="CC81" i="11"/>
  <c r="AI81" i="11"/>
  <c r="BF93" i="11"/>
  <c r="CA81" i="13"/>
  <c r="AG81" i="13"/>
  <c r="BD93" i="13"/>
  <c r="AN81" i="1"/>
  <c r="BK93" i="1"/>
  <c r="BV82" i="10"/>
  <c r="U82" i="10"/>
  <c r="T82" i="10"/>
  <c r="AB82" i="10"/>
  <c r="W82" i="10"/>
  <c r="AY94" i="10"/>
  <c r="Y82" i="13"/>
  <c r="AB109" i="17" s="1"/>
  <c r="AG81" i="19" s="1"/>
  <c r="AV94" i="13"/>
  <c r="AO121" i="17" s="1"/>
  <c r="BW83" i="6"/>
  <c r="AC83" i="6"/>
  <c r="AZ95" i="6"/>
  <c r="CE83" i="8"/>
  <c r="AK83" i="8"/>
  <c r="BH95" i="8"/>
  <c r="CE83" i="13"/>
  <c r="AK83" i="13"/>
  <c r="BH95" i="13"/>
  <c r="BX84" i="8"/>
  <c r="AD84" i="8"/>
  <c r="BA96" i="8"/>
  <c r="CE84" i="12"/>
  <c r="AK84" i="12"/>
  <c r="BH96" i="12"/>
  <c r="AI84" i="1"/>
  <c r="BF96" i="1"/>
  <c r="CB85" i="8"/>
  <c r="AH85" i="8"/>
  <c r="BE97" i="8"/>
  <c r="BB98" i="12"/>
  <c r="BY86" i="12"/>
  <c r="AE86" i="12"/>
  <c r="AZ98" i="1"/>
  <c r="AC86" i="1"/>
  <c r="BK99" i="6"/>
  <c r="AN87" i="6"/>
  <c r="AZ100" i="8"/>
  <c r="BW88" i="8"/>
  <c r="AC88" i="8"/>
  <c r="AX100" i="12"/>
  <c r="BU88" i="12"/>
  <c r="AA88" i="12"/>
  <c r="M88" i="1"/>
  <c r="BG101" i="8"/>
  <c r="CD89" i="8"/>
  <c r="AJ89" i="8"/>
  <c r="AW101" i="11"/>
  <c r="Z89" i="11"/>
  <c r="R89" i="11"/>
  <c r="BT89" i="11"/>
  <c r="S89" i="11"/>
  <c r="AZ102" i="8"/>
  <c r="BW90" i="8"/>
  <c r="AC90" i="8"/>
  <c r="BW91" i="8"/>
  <c r="AC91" i="8"/>
  <c r="D117" i="17"/>
  <c r="AS117" i="17" s="1"/>
  <c r="BS90" i="13"/>
  <c r="B89" i="35"/>
  <c r="AM90" i="1"/>
  <c r="BJ102" i="1"/>
  <c r="AM91" i="1"/>
  <c r="E103" i="20"/>
  <c r="BC104" i="23"/>
  <c r="BB91" i="1"/>
  <c r="BB91" i="8"/>
  <c r="BB91" i="11"/>
  <c r="BE91" i="13"/>
  <c r="CE80" i="8"/>
  <c r="AK80" i="8"/>
  <c r="BH92" i="8"/>
  <c r="BT82" i="13"/>
  <c r="Z82" i="13"/>
  <c r="S82" i="13"/>
  <c r="R82" i="13"/>
  <c r="AW94" i="13"/>
  <c r="CB82" i="13"/>
  <c r="AH82" i="13"/>
  <c r="BE94" i="13"/>
  <c r="AG82" i="1"/>
  <c r="BD94" i="1"/>
  <c r="AL83" i="6"/>
  <c r="BI95" i="6"/>
  <c r="AL83" i="8"/>
  <c r="BI95" i="8"/>
  <c r="BX83" i="10"/>
  <c r="AD83" i="10"/>
  <c r="BA95" i="10"/>
  <c r="BZ83" i="11"/>
  <c r="AF83" i="11"/>
  <c r="BC95" i="11"/>
  <c r="AN83" i="11"/>
  <c r="BK95" i="11"/>
  <c r="BX83" i="13"/>
  <c r="AD83" i="13"/>
  <c r="BA95" i="13"/>
  <c r="AL83" i="13"/>
  <c r="BI95" i="13"/>
  <c r="AC83" i="1"/>
  <c r="AZ95" i="1"/>
  <c r="AK83" i="1"/>
  <c r="BH95" i="1"/>
  <c r="BY84" i="6"/>
  <c r="AE84" i="6"/>
  <c r="BB96" i="6"/>
  <c r="E83" i="35"/>
  <c r="AM84" i="6"/>
  <c r="BJ96" i="6"/>
  <c r="BY84" i="8"/>
  <c r="AE84" i="8"/>
  <c r="BB96" i="8"/>
  <c r="H83" i="35"/>
  <c r="AM84" i="8"/>
  <c r="BJ96" i="8"/>
  <c r="BY84" i="10"/>
  <c r="AE84" i="10"/>
  <c r="BB96" i="10"/>
  <c r="K83" i="35"/>
  <c r="AM84" i="10"/>
  <c r="BJ96" i="10"/>
  <c r="BY84" i="11"/>
  <c r="AE84" i="11"/>
  <c r="BB96" i="11"/>
  <c r="N83" i="35"/>
  <c r="AM84" i="11"/>
  <c r="BJ96" i="11"/>
  <c r="BX84" i="12"/>
  <c r="AD84" i="12"/>
  <c r="BA96" i="12"/>
  <c r="CE84" i="13"/>
  <c r="AK84" i="13"/>
  <c r="BH96" i="13"/>
  <c r="T84" i="1"/>
  <c r="W84" i="1"/>
  <c r="U84" i="1"/>
  <c r="AB84" i="1"/>
  <c r="AY96" i="1"/>
  <c r="BV85" i="6"/>
  <c r="AB85" i="6"/>
  <c r="T85" i="6"/>
  <c r="W85" i="6"/>
  <c r="U85" i="6"/>
  <c r="AY97" i="6"/>
  <c r="CD85" i="6"/>
  <c r="AJ85" i="6"/>
  <c r="BG97" i="6"/>
  <c r="AA85" i="11"/>
  <c r="BU85" i="11"/>
  <c r="AX97" i="11"/>
  <c r="BC91" i="1"/>
  <c r="BC91" i="6"/>
  <c r="BK91" i="8"/>
  <c r="U79" i="12"/>
  <c r="BO91" i="12" s="1"/>
  <c r="T79" i="12"/>
  <c r="W79" i="12"/>
  <c r="AY91" i="12"/>
  <c r="BG91" i="12"/>
  <c r="AX91" i="13"/>
  <c r="AN78" i="13"/>
  <c r="E79" i="35"/>
  <c r="AA79" i="35" s="1"/>
  <c r="AM80" i="6"/>
  <c r="BJ92" i="6"/>
  <c r="AV91" i="1"/>
  <c r="AO118" i="36" s="1"/>
  <c r="BD91" i="1"/>
  <c r="AV91" i="6"/>
  <c r="AO118" i="4" s="1"/>
  <c r="BD91" i="6"/>
  <c r="AV91" i="8"/>
  <c r="AO118" i="5" s="1"/>
  <c r="BD91" i="8"/>
  <c r="AV91" i="10"/>
  <c r="AO118" i="14" s="1"/>
  <c r="BD91" i="10"/>
  <c r="AV91" i="11"/>
  <c r="AO118" i="15" s="1"/>
  <c r="BD91" i="11"/>
  <c r="AL79" i="11"/>
  <c r="BI91" i="11"/>
  <c r="AZ91" i="12"/>
  <c r="BH91" i="12"/>
  <c r="W79" i="13"/>
  <c r="T79" i="13"/>
  <c r="U79" i="13"/>
  <c r="AY91" i="13"/>
  <c r="BG91" i="13"/>
  <c r="AL79" i="13"/>
  <c r="BI91" i="13"/>
  <c r="BZ80" i="6"/>
  <c r="AF80" i="6"/>
  <c r="BC92" i="6"/>
  <c r="AN80" i="6"/>
  <c r="BK92" i="6"/>
  <c r="BY80" i="8"/>
  <c r="AE80" i="8"/>
  <c r="BB92" i="8"/>
  <c r="H79" i="35"/>
  <c r="AD79" i="35" s="1"/>
  <c r="AM80" i="8"/>
  <c r="BJ92" i="8"/>
  <c r="BX80" i="10"/>
  <c r="AD80" i="10"/>
  <c r="BA92" i="10"/>
  <c r="AL80" i="10"/>
  <c r="BI92" i="10"/>
  <c r="AC80" i="11"/>
  <c r="BW80" i="11"/>
  <c r="AZ92" i="11"/>
  <c r="CE80" i="11"/>
  <c r="AK80" i="11"/>
  <c r="BH92" i="11"/>
  <c r="BV80" i="12"/>
  <c r="T80" i="12"/>
  <c r="W80" i="12"/>
  <c r="U80" i="12"/>
  <c r="AB80" i="12"/>
  <c r="AY92" i="12"/>
  <c r="CD80" i="12"/>
  <c r="AJ80" i="12"/>
  <c r="BG92" i="12"/>
  <c r="BU80" i="13"/>
  <c r="AA80" i="13"/>
  <c r="AX92" i="13"/>
  <c r="CC80" i="13"/>
  <c r="AI80" i="13"/>
  <c r="BF92" i="13"/>
  <c r="F107" i="36" a="1"/>
  <c r="F107" i="36" s="1"/>
  <c r="E107" i="36" a="1"/>
  <c r="E107" i="36" s="1"/>
  <c r="K107" i="36" a="1"/>
  <c r="K107" i="36" s="1"/>
  <c r="G107" i="36" a="1"/>
  <c r="G107" i="36" s="1"/>
  <c r="N107" i="36" a="1"/>
  <c r="N107" i="36" s="1"/>
  <c r="H107" i="36" a="1"/>
  <c r="H107" i="36" s="1"/>
  <c r="I107" i="36" a="1"/>
  <c r="I107" i="36" s="1"/>
  <c r="M107" i="36" a="1"/>
  <c r="M107" i="36" s="1"/>
  <c r="L107" i="36" a="1"/>
  <c r="L107" i="36" s="1"/>
  <c r="J107" i="36" a="1"/>
  <c r="J107" i="36" s="1"/>
  <c r="S80" i="1"/>
  <c r="Z80" i="1"/>
  <c r="R80" i="1"/>
  <c r="AW92" i="1"/>
  <c r="AH80" i="1"/>
  <c r="BE92" i="1"/>
  <c r="BX81" i="6"/>
  <c r="AD81" i="6"/>
  <c r="BA93" i="6"/>
  <c r="AL81" i="6"/>
  <c r="BI93" i="6"/>
  <c r="BX81" i="8"/>
  <c r="AD81" i="8"/>
  <c r="BA93" i="8"/>
  <c r="AL81" i="8"/>
  <c r="BI93" i="8"/>
  <c r="BX81" i="10"/>
  <c r="AD81" i="10"/>
  <c r="BA93" i="10"/>
  <c r="AL81" i="10"/>
  <c r="BI93" i="10"/>
  <c r="AD81" i="11"/>
  <c r="BX81" i="11"/>
  <c r="BA93" i="11"/>
  <c r="AL81" i="11"/>
  <c r="BI93" i="11"/>
  <c r="AC81" i="12"/>
  <c r="BW81" i="12"/>
  <c r="AZ93" i="12"/>
  <c r="CE81" i="12"/>
  <c r="AK81" i="12"/>
  <c r="BH93" i="12"/>
  <c r="BV81" i="13"/>
  <c r="T81" i="13"/>
  <c r="AB81" i="13"/>
  <c r="W81" i="13"/>
  <c r="U81" i="13"/>
  <c r="AY93" i="13"/>
  <c r="CD81" i="13"/>
  <c r="AJ81" i="13"/>
  <c r="BG93" i="13"/>
  <c r="AA81" i="1"/>
  <c r="AX93" i="1"/>
  <c r="AI81" i="1"/>
  <c r="BF93" i="1"/>
  <c r="Y82" i="6"/>
  <c r="AB109" i="4" s="1"/>
  <c r="H81" i="19" s="1"/>
  <c r="AV94" i="6"/>
  <c r="AO121" i="4" s="1"/>
  <c r="CA82" i="6"/>
  <c r="AG82" i="6"/>
  <c r="BD94" i="6"/>
  <c r="BS82" i="8"/>
  <c r="D109" i="5"/>
  <c r="AS109" i="5" s="1"/>
  <c r="BZ82" i="8"/>
  <c r="AF82" i="8"/>
  <c r="BC94" i="8"/>
  <c r="AN82" i="8"/>
  <c r="BK94" i="8"/>
  <c r="BY82" i="10"/>
  <c r="AE82" i="10"/>
  <c r="BB94" i="10"/>
  <c r="K81" i="35"/>
  <c r="AM82" i="10"/>
  <c r="BJ94" i="10"/>
  <c r="BX82" i="11"/>
  <c r="AD82" i="11"/>
  <c r="BA94" i="11"/>
  <c r="AL82" i="11"/>
  <c r="BI94" i="11"/>
  <c r="BW82" i="12"/>
  <c r="AC82" i="12"/>
  <c r="AZ94" i="12"/>
  <c r="AK82" i="12"/>
  <c r="CE82" i="12"/>
  <c r="BH94" i="12"/>
  <c r="BV82" i="13"/>
  <c r="AB82" i="13"/>
  <c r="W82" i="13"/>
  <c r="U82" i="13"/>
  <c r="T82" i="13"/>
  <c r="AY94" i="13"/>
  <c r="CD82" i="13"/>
  <c r="AJ82" i="13"/>
  <c r="BG94" i="13"/>
  <c r="AA82" i="1"/>
  <c r="AX94" i="1"/>
  <c r="AI82" i="1"/>
  <c r="BF94" i="1"/>
  <c r="BZ83" i="6"/>
  <c r="AF83" i="6"/>
  <c r="BC95" i="6"/>
  <c r="AN83" i="6"/>
  <c r="BK95" i="6"/>
  <c r="BZ83" i="8"/>
  <c r="AF83" i="8"/>
  <c r="BC95" i="8"/>
  <c r="AN83" i="8"/>
  <c r="BK95" i="8"/>
  <c r="BZ83" i="10"/>
  <c r="AF83" i="10"/>
  <c r="BC95" i="10"/>
  <c r="AN83" i="10"/>
  <c r="BK95" i="10"/>
  <c r="CB83" i="11"/>
  <c r="AH83" i="11"/>
  <c r="BE95" i="11"/>
  <c r="Y83" i="12"/>
  <c r="AB110" i="16" s="1"/>
  <c r="AB82" i="19" s="1"/>
  <c r="AV95" i="12"/>
  <c r="AO122" i="16" s="1"/>
  <c r="CA83" i="12"/>
  <c r="AG83" i="12"/>
  <c r="BD95" i="12"/>
  <c r="D110" i="17"/>
  <c r="AS110" i="17" s="1"/>
  <c r="BS83" i="13"/>
  <c r="BZ83" i="13"/>
  <c r="AF83" i="13"/>
  <c r="BC95" i="13"/>
  <c r="AN83" i="13"/>
  <c r="BK95" i="13"/>
  <c r="AE83" i="1"/>
  <c r="BB95" i="1"/>
  <c r="B82" i="35"/>
  <c r="AM83" i="1"/>
  <c r="BJ95" i="1"/>
  <c r="Y84" i="6"/>
  <c r="AB111" i="4" s="1"/>
  <c r="H83" i="19" s="1"/>
  <c r="AV96" i="6"/>
  <c r="AO123" i="4" s="1"/>
  <c r="CA84" i="6"/>
  <c r="AG84" i="6"/>
  <c r="BD96" i="6"/>
  <c r="Y84" i="8"/>
  <c r="AB111" i="5" s="1"/>
  <c r="M83" i="19" s="1"/>
  <c r="AV96" i="8"/>
  <c r="AO123" i="5" s="1"/>
  <c r="CA84" i="8"/>
  <c r="AG84" i="8"/>
  <c r="BD96" i="8"/>
  <c r="Y84" i="10"/>
  <c r="AB111" i="14" s="1"/>
  <c r="R83" i="19" s="1"/>
  <c r="AV96" i="10"/>
  <c r="AO123" i="14" s="1"/>
  <c r="CA84" i="10"/>
  <c r="AG84" i="10"/>
  <c r="BD96" i="10"/>
  <c r="Y84" i="11"/>
  <c r="AB111" i="15" s="1"/>
  <c r="W83" i="19" s="1"/>
  <c r="AV96" i="11"/>
  <c r="AO123" i="15" s="1"/>
  <c r="CA84" i="11"/>
  <c r="AG84" i="11"/>
  <c r="BD96" i="11"/>
  <c r="BS84" i="12"/>
  <c r="D111" i="16"/>
  <c r="AS111" i="16" s="1"/>
  <c r="BZ84" i="12"/>
  <c r="AF84" i="12"/>
  <c r="BC96" i="12"/>
  <c r="AN84" i="12"/>
  <c r="BK96" i="12"/>
  <c r="BY84" i="13"/>
  <c r="AE84" i="13"/>
  <c r="BB96" i="13"/>
  <c r="T83" i="35"/>
  <c r="AM84" i="13"/>
  <c r="BJ96" i="13"/>
  <c r="AD84" i="1"/>
  <c r="BA96" i="1"/>
  <c r="AL84" i="1"/>
  <c r="BI96" i="1"/>
  <c r="BX85" i="6"/>
  <c r="AD85" i="6"/>
  <c r="BA97" i="6"/>
  <c r="AL85" i="6"/>
  <c r="BI97" i="6"/>
  <c r="BW85" i="8"/>
  <c r="AC85" i="8"/>
  <c r="AZ97" i="8"/>
  <c r="CE85" i="8"/>
  <c r="AK85" i="8"/>
  <c r="BH97" i="8"/>
  <c r="BW85" i="10"/>
  <c r="AC85" i="10"/>
  <c r="AZ97" i="10"/>
  <c r="CE85" i="10"/>
  <c r="AK85" i="10"/>
  <c r="BH97" i="10"/>
  <c r="BW85" i="11"/>
  <c r="AC85" i="11"/>
  <c r="AZ97" i="11"/>
  <c r="CE85" i="11"/>
  <c r="AK85" i="11"/>
  <c r="BH97" i="11"/>
  <c r="BV85" i="12"/>
  <c r="W85" i="12"/>
  <c r="U85" i="12"/>
  <c r="T85" i="12"/>
  <c r="AB85" i="12"/>
  <c r="AY97" i="12"/>
  <c r="CD85" i="12"/>
  <c r="AJ85" i="12"/>
  <c r="BG97" i="12"/>
  <c r="BU85" i="13"/>
  <c r="AA85" i="13"/>
  <c r="AX97" i="13"/>
  <c r="CC85" i="13"/>
  <c r="AI85" i="13"/>
  <c r="BF97" i="13"/>
  <c r="J112" i="36" a="1"/>
  <c r="J112" i="36" s="1"/>
  <c r="L112" i="36" a="1"/>
  <c r="L112" i="36" s="1"/>
  <c r="E112" i="36" a="1"/>
  <c r="E112" i="36" s="1"/>
  <c r="N112" i="36" a="1"/>
  <c r="N112" i="36" s="1"/>
  <c r="F112" i="36" a="1"/>
  <c r="F112" i="36" s="1"/>
  <c r="K112" i="36" a="1"/>
  <c r="K112" i="36" s="1"/>
  <c r="M112" i="36" a="1"/>
  <c r="M112" i="36" s="1"/>
  <c r="H112" i="36" a="1"/>
  <c r="H112" i="36" s="1"/>
  <c r="G112" i="36" a="1"/>
  <c r="G112" i="36" s="1"/>
  <c r="I112" i="36" a="1"/>
  <c r="I112" i="36" s="1"/>
  <c r="Z85" i="1"/>
  <c r="S85" i="1"/>
  <c r="R85" i="1"/>
  <c r="AW97" i="1"/>
  <c r="AH85" i="1"/>
  <c r="BE97" i="1"/>
  <c r="BC98" i="6"/>
  <c r="BZ86" i="6"/>
  <c r="AF86" i="6"/>
  <c r="AX98" i="8"/>
  <c r="BU86" i="8"/>
  <c r="AA86" i="8"/>
  <c r="BF98" i="8"/>
  <c r="CC86" i="8"/>
  <c r="AI86" i="8"/>
  <c r="AX98" i="10"/>
  <c r="BU86" i="10"/>
  <c r="AA86" i="10"/>
  <c r="BF98" i="10"/>
  <c r="CC86" i="10"/>
  <c r="AI86" i="10"/>
  <c r="AX98" i="11"/>
  <c r="BU86" i="11"/>
  <c r="AA86" i="11"/>
  <c r="BF98" i="11"/>
  <c r="CC86" i="11"/>
  <c r="AI86" i="11"/>
  <c r="AW98" i="12"/>
  <c r="BT86" i="12"/>
  <c r="Z86" i="12"/>
  <c r="S86" i="12"/>
  <c r="R86" i="12"/>
  <c r="BE98" i="12"/>
  <c r="CB86" i="12"/>
  <c r="AH86" i="12"/>
  <c r="AV98" i="13"/>
  <c r="AO125" i="17" s="1"/>
  <c r="Y86" i="13"/>
  <c r="AB113" i="17" s="1"/>
  <c r="AG85" i="19" s="1"/>
  <c r="BD98" i="13"/>
  <c r="CA86" i="13"/>
  <c r="AG86" i="13"/>
  <c r="A86" i="6"/>
  <c r="A86" i="1"/>
  <c r="BC98" i="1"/>
  <c r="AF86" i="1"/>
  <c r="BK98" i="1"/>
  <c r="AN86" i="1"/>
  <c r="AV99" i="6"/>
  <c r="AO126" i="4" s="1"/>
  <c r="Y87" i="6"/>
  <c r="AB114" i="4" s="1"/>
  <c r="H86" i="19" s="1"/>
  <c r="BD99" i="6"/>
  <c r="CA87" i="6"/>
  <c r="AG87" i="6"/>
  <c r="AY99" i="8"/>
  <c r="BV87" i="8"/>
  <c r="U87" i="8"/>
  <c r="AB87" i="8"/>
  <c r="W87" i="8"/>
  <c r="T87" i="8"/>
  <c r="BG99" i="8"/>
  <c r="CD87" i="8"/>
  <c r="AJ87" i="8"/>
  <c r="BB99" i="10"/>
  <c r="BY87" i="10"/>
  <c r="AE87" i="10"/>
  <c r="AW99" i="11"/>
  <c r="BT87" i="11"/>
  <c r="Z87" i="11"/>
  <c r="S87" i="11"/>
  <c r="R87" i="11"/>
  <c r="BE99" i="11"/>
  <c r="AH87" i="11"/>
  <c r="CB87" i="11"/>
  <c r="AY99" i="12"/>
  <c r="AB87" i="12"/>
  <c r="T87" i="12"/>
  <c r="BV87" i="12"/>
  <c r="W87" i="12"/>
  <c r="U87" i="12"/>
  <c r="BG99" i="12"/>
  <c r="CD87" i="12"/>
  <c r="AJ87" i="12"/>
  <c r="BI98" i="6"/>
  <c r="AL86" i="6"/>
  <c r="BK99" i="8"/>
  <c r="AN87" i="8"/>
  <c r="AY99" i="13"/>
  <c r="BV87" i="13"/>
  <c r="W87" i="13"/>
  <c r="U87" i="13"/>
  <c r="T87" i="13"/>
  <c r="AB87" i="13"/>
  <c r="BG99" i="13"/>
  <c r="CD87" i="13"/>
  <c r="AJ87" i="13"/>
  <c r="D87" i="1"/>
  <c r="L87" i="1"/>
  <c r="BB100" i="6"/>
  <c r="BY88" i="6"/>
  <c r="AE88" i="6"/>
  <c r="E87" i="35"/>
  <c r="AM88" i="6"/>
  <c r="BJ100" i="6"/>
  <c r="BE100" i="8"/>
  <c r="CB88" i="8"/>
  <c r="AH88" i="8"/>
  <c r="AW100" i="8"/>
  <c r="BT88" i="8"/>
  <c r="R88" i="8"/>
  <c r="Z88" i="8"/>
  <c r="S88" i="8"/>
  <c r="AZ100" i="10"/>
  <c r="BW88" i="10"/>
  <c r="AC88" i="10"/>
  <c r="BH100" i="10"/>
  <c r="CE88" i="10"/>
  <c r="AK88" i="10"/>
  <c r="AY100" i="11"/>
  <c r="BV88" i="11"/>
  <c r="AB88" i="11"/>
  <c r="W88" i="11"/>
  <c r="T88" i="11"/>
  <c r="U88" i="11"/>
  <c r="BG100" i="11"/>
  <c r="AJ88" i="11"/>
  <c r="CD88" i="11"/>
  <c r="BA100" i="12"/>
  <c r="BX88" i="12"/>
  <c r="AD88" i="12"/>
  <c r="BI100" i="12"/>
  <c r="AL88" i="12"/>
  <c r="AZ100" i="13"/>
  <c r="BW88" i="13"/>
  <c r="AC88" i="13"/>
  <c r="BH100" i="13"/>
  <c r="CE88" i="13"/>
  <c r="AK88" i="13"/>
  <c r="H88" i="1"/>
  <c r="B87" i="35"/>
  <c r="AM88" i="1"/>
  <c r="BJ100" i="1"/>
  <c r="BC101" i="6"/>
  <c r="BZ89" i="6"/>
  <c r="AF89" i="6"/>
  <c r="BK101" i="6"/>
  <c r="AN89" i="6"/>
  <c r="BD101" i="8"/>
  <c r="CA89" i="8"/>
  <c r="AG89" i="8"/>
  <c r="AV101" i="8"/>
  <c r="AO128" i="5" s="1"/>
  <c r="Y89" i="8"/>
  <c r="AB116" i="5" s="1"/>
  <c r="M88" i="19" s="1"/>
  <c r="BD101" i="10"/>
  <c r="CA89" i="10"/>
  <c r="AG89" i="10"/>
  <c r="AG90" i="10"/>
  <c r="CA90" i="10"/>
  <c r="AV101" i="10"/>
  <c r="AO128" i="14" s="1"/>
  <c r="Y89" i="10"/>
  <c r="AB116" i="14" s="1"/>
  <c r="R88" i="19" s="1"/>
  <c r="Y90" i="10"/>
  <c r="AB117" i="14" s="1"/>
  <c r="R89" i="19" s="1"/>
  <c r="AZ101" i="11"/>
  <c r="AC89" i="11"/>
  <c r="BW89" i="11"/>
  <c r="BH101" i="11"/>
  <c r="CE89" i="11"/>
  <c r="AK89" i="11"/>
  <c r="BG101" i="12"/>
  <c r="CD89" i="12"/>
  <c r="AJ89" i="12"/>
  <c r="AY101" i="12"/>
  <c r="BV89" i="12"/>
  <c r="W89" i="12"/>
  <c r="AB89" i="12"/>
  <c r="U89" i="12"/>
  <c r="T89" i="12"/>
  <c r="AX101" i="13"/>
  <c r="BU89" i="13"/>
  <c r="AA89" i="13"/>
  <c r="BF101" i="13"/>
  <c r="CC89" i="13"/>
  <c r="AI89" i="13"/>
  <c r="BK101" i="13"/>
  <c r="AN89" i="13"/>
  <c r="BK89" i="13"/>
  <c r="H89" i="1"/>
  <c r="B88" i="35"/>
  <c r="AM89" i="1"/>
  <c r="BJ101" i="1"/>
  <c r="BS90" i="8"/>
  <c r="D117" i="5"/>
  <c r="AS117" i="5" s="1"/>
  <c r="BC102" i="8"/>
  <c r="BZ90" i="8"/>
  <c r="AF90" i="8"/>
  <c r="BZ91" i="8"/>
  <c r="AF91" i="8"/>
  <c r="BK102" i="8"/>
  <c r="AN90" i="8"/>
  <c r="AN91" i="8"/>
  <c r="AZ102" i="11"/>
  <c r="BW90" i="11"/>
  <c r="AC90" i="11"/>
  <c r="AC91" i="11"/>
  <c r="BW91" i="11"/>
  <c r="BH102" i="11"/>
  <c r="CE90" i="11"/>
  <c r="AK90" i="11"/>
  <c r="CE91" i="11"/>
  <c r="AK91" i="11"/>
  <c r="AY102" i="12"/>
  <c r="BV90" i="12"/>
  <c r="AB90" i="12"/>
  <c r="U90" i="12"/>
  <c r="W90" i="12"/>
  <c r="T90" i="12"/>
  <c r="BV91" i="12"/>
  <c r="AB91" i="12"/>
  <c r="BG102" i="12"/>
  <c r="CD90" i="12"/>
  <c r="AJ90" i="12"/>
  <c r="CD91" i="12"/>
  <c r="AJ91" i="12"/>
  <c r="AX102" i="13"/>
  <c r="BU90" i="13"/>
  <c r="AA90" i="13"/>
  <c r="BU91" i="13"/>
  <c r="AA91" i="13"/>
  <c r="BF102" i="13"/>
  <c r="CC90" i="13"/>
  <c r="AI90" i="13"/>
  <c r="CC91" i="13"/>
  <c r="AI91" i="13"/>
  <c r="C90" i="1"/>
  <c r="K90" i="1"/>
  <c r="E89" i="35"/>
  <c r="AM90" i="6"/>
  <c r="BJ102" i="6"/>
  <c r="AM91" i="6"/>
  <c r="BB102" i="6"/>
  <c r="BY90" i="6"/>
  <c r="AE90" i="6"/>
  <c r="AE91" i="6"/>
  <c r="BY91" i="6"/>
  <c r="BS93" i="10"/>
  <c r="D120" i="14"/>
  <c r="AS120" i="14" s="1"/>
  <c r="J94" i="23"/>
  <c r="AQ105" i="23"/>
  <c r="CM92" i="21"/>
  <c r="BG104" i="20"/>
  <c r="BH104" i="20"/>
  <c r="U91" i="26"/>
  <c r="U92" i="33"/>
  <c r="BI91" i="1"/>
  <c r="BA91" i="8"/>
  <c r="BA91" i="11"/>
  <c r="BW80" i="6"/>
  <c r="AC80" i="6"/>
  <c r="AZ92" i="6"/>
  <c r="Y80" i="12"/>
  <c r="AB107" i="16" s="1"/>
  <c r="AB79" i="19" s="1"/>
  <c r="AV92" i="12"/>
  <c r="AO119" i="16" s="1"/>
  <c r="R82" i="12"/>
  <c r="BT82" i="12"/>
  <c r="Z82" i="12"/>
  <c r="S82" i="12"/>
  <c r="AW94" i="12"/>
  <c r="CE83" i="10"/>
  <c r="AK83" i="10"/>
  <c r="BH95" i="10"/>
  <c r="AL84" i="6"/>
  <c r="BI96" i="6"/>
  <c r="CA85" i="12"/>
  <c r="AG85" i="12"/>
  <c r="BD97" i="12"/>
  <c r="AZ98" i="6"/>
  <c r="BW86" i="6"/>
  <c r="AC86" i="6"/>
  <c r="AV99" i="12"/>
  <c r="AO126" i="16" s="1"/>
  <c r="Y87" i="12"/>
  <c r="AB114" i="16" s="1"/>
  <c r="AB86" i="19" s="1"/>
  <c r="BK99" i="1"/>
  <c r="AN87" i="1"/>
  <c r="AW100" i="10"/>
  <c r="BT88" i="10"/>
  <c r="Z88" i="10"/>
  <c r="R88" i="10"/>
  <c r="S88" i="10"/>
  <c r="AY101" i="10"/>
  <c r="BV89" i="10"/>
  <c r="AB89" i="10"/>
  <c r="W89" i="10"/>
  <c r="U89" i="10"/>
  <c r="T89" i="10"/>
  <c r="AB90" i="10"/>
  <c r="BV90" i="10"/>
  <c r="L106" i="36" a="1"/>
  <c r="L106" i="36" s="1"/>
  <c r="G106" i="36" a="1"/>
  <c r="G106" i="36" s="1"/>
  <c r="H106" i="36" a="1"/>
  <c r="H106" i="36" s="1"/>
  <c r="K106" i="36" a="1"/>
  <c r="K106" i="36" s="1"/>
  <c r="E106" i="36" a="1"/>
  <c r="E106" i="36" s="1"/>
  <c r="M106" i="36" a="1"/>
  <c r="M106" i="36" s="1"/>
  <c r="N106" i="36" a="1"/>
  <c r="N106" i="36" s="1"/>
  <c r="F106" i="36" a="1"/>
  <c r="F106" i="36" s="1"/>
  <c r="I106" i="36" a="1"/>
  <c r="I106" i="36" s="1"/>
  <c r="J106" i="36" a="1"/>
  <c r="J106" i="36" s="1"/>
  <c r="S79" i="1"/>
  <c r="R79" i="1"/>
  <c r="AW91" i="1"/>
  <c r="BE91" i="6"/>
  <c r="BE91" i="10"/>
  <c r="BE91" i="11"/>
  <c r="BI91" i="12"/>
  <c r="AZ91" i="13"/>
  <c r="CE80" i="12"/>
  <c r="AK80" i="12"/>
  <c r="BH92" i="12"/>
  <c r="BV80" i="13"/>
  <c r="AB80" i="13"/>
  <c r="T80" i="13"/>
  <c r="W80" i="13"/>
  <c r="U80" i="13"/>
  <c r="AY92" i="13"/>
  <c r="CD80" i="13"/>
  <c r="AJ80" i="13"/>
  <c r="BG92" i="13"/>
  <c r="AA80" i="1"/>
  <c r="AX92" i="1"/>
  <c r="BY81" i="6"/>
  <c r="AE81" i="6"/>
  <c r="BB93" i="6"/>
  <c r="H80" i="35"/>
  <c r="AM81" i="8"/>
  <c r="BJ93" i="8"/>
  <c r="BY81" i="10"/>
  <c r="AE81" i="10"/>
  <c r="BB93" i="10"/>
  <c r="BY81" i="11"/>
  <c r="AE81" i="11"/>
  <c r="BB93" i="11"/>
  <c r="BX81" i="12"/>
  <c r="AD81" i="12"/>
  <c r="BA93" i="12"/>
  <c r="AL81" i="12"/>
  <c r="BI93" i="12"/>
  <c r="CE81" i="13"/>
  <c r="AK81" i="13"/>
  <c r="BH93" i="13"/>
  <c r="T81" i="1"/>
  <c r="U81" i="1"/>
  <c r="W81" i="1"/>
  <c r="AB81" i="1"/>
  <c r="AY93" i="1"/>
  <c r="BT82" i="6"/>
  <c r="S82" i="6"/>
  <c r="R82" i="6"/>
  <c r="Z82" i="6"/>
  <c r="AW94" i="6"/>
  <c r="Y82" i="8"/>
  <c r="AB109" i="5" s="1"/>
  <c r="M81" i="19" s="1"/>
  <c r="AV94" i="8"/>
  <c r="AO121" i="5" s="1"/>
  <c r="BZ82" i="10"/>
  <c r="AF82" i="10"/>
  <c r="BC94" i="10"/>
  <c r="BY82" i="11"/>
  <c r="AE82" i="11"/>
  <c r="BB94" i="11"/>
  <c r="AL82" i="12"/>
  <c r="BI94" i="12"/>
  <c r="BW82" i="13"/>
  <c r="AC82" i="13"/>
  <c r="AZ94" i="13"/>
  <c r="CE82" i="13"/>
  <c r="AK82" i="13"/>
  <c r="BH94" i="13"/>
  <c r="T82" i="1"/>
  <c r="U82" i="1"/>
  <c r="AB82" i="1"/>
  <c r="W82" i="1"/>
  <c r="AY94" i="1"/>
  <c r="AJ82" i="1"/>
  <c r="BG94" i="1"/>
  <c r="Y83" i="6"/>
  <c r="AB110" i="4" s="1"/>
  <c r="H82" i="19" s="1"/>
  <c r="AV95" i="6"/>
  <c r="AO122" i="4" s="1"/>
  <c r="CA83" i="6"/>
  <c r="AG83" i="6"/>
  <c r="BD95" i="6"/>
  <c r="Y83" i="8"/>
  <c r="AB110" i="5" s="1"/>
  <c r="M82" i="19" s="1"/>
  <c r="AV95" i="8"/>
  <c r="AO122" i="5" s="1"/>
  <c r="CA83" i="8"/>
  <c r="AG83" i="8"/>
  <c r="BD95" i="8"/>
  <c r="Y83" i="10"/>
  <c r="AB110" i="14" s="1"/>
  <c r="R82" i="19" s="1"/>
  <c r="AV95" i="10"/>
  <c r="AO122" i="14" s="1"/>
  <c r="CA83" i="10"/>
  <c r="AG83" i="10"/>
  <c r="BD95" i="10"/>
  <c r="BU83" i="11"/>
  <c r="AA83" i="11"/>
  <c r="AX95" i="11"/>
  <c r="CC83" i="11"/>
  <c r="AI83" i="11"/>
  <c r="BF95" i="11"/>
  <c r="BT83" i="12"/>
  <c r="S83" i="12"/>
  <c r="R83" i="12"/>
  <c r="Z83" i="12"/>
  <c r="AW95" i="12"/>
  <c r="CB83" i="12"/>
  <c r="AH83" i="12"/>
  <c r="BE95" i="12"/>
  <c r="Y83" i="13"/>
  <c r="AB110" i="17" s="1"/>
  <c r="AG82" i="19" s="1"/>
  <c r="AV95" i="13"/>
  <c r="AO122" i="17" s="1"/>
  <c r="CA83" i="13"/>
  <c r="AG83" i="13"/>
  <c r="BD95" i="13"/>
  <c r="A83" i="6"/>
  <c r="A83" i="1"/>
  <c r="AF83" i="1"/>
  <c r="BC95" i="1"/>
  <c r="AN83" i="1"/>
  <c r="BK95" i="1"/>
  <c r="BT84" i="6"/>
  <c r="R84" i="6"/>
  <c r="S84" i="6"/>
  <c r="Z84" i="6"/>
  <c r="AW96" i="6"/>
  <c r="CB84" i="6"/>
  <c r="AH84" i="6"/>
  <c r="BE96" i="6"/>
  <c r="BT84" i="8"/>
  <c r="R84" i="8"/>
  <c r="Z84" i="8"/>
  <c r="S84" i="8"/>
  <c r="AW96" i="8"/>
  <c r="CB84" i="8"/>
  <c r="AH84" i="8"/>
  <c r="BE96" i="8"/>
  <c r="BT84" i="10"/>
  <c r="S84" i="10"/>
  <c r="R84" i="10"/>
  <c r="Z84" i="10"/>
  <c r="AW96" i="10"/>
  <c r="CB84" i="10"/>
  <c r="AH84" i="10"/>
  <c r="BE96" i="10"/>
  <c r="BT84" i="11"/>
  <c r="Z84" i="11"/>
  <c r="S84" i="11"/>
  <c r="R84" i="11"/>
  <c r="AW96" i="11"/>
  <c r="CB84" i="11"/>
  <c r="AH84" i="11"/>
  <c r="BE96" i="11"/>
  <c r="Y84" i="12"/>
  <c r="AB111" i="16" s="1"/>
  <c r="AB83" i="19" s="1"/>
  <c r="AV96" i="12"/>
  <c r="AO123" i="16" s="1"/>
  <c r="AG84" i="12"/>
  <c r="CA84" i="12"/>
  <c r="BD96" i="12"/>
  <c r="D111" i="17"/>
  <c r="AS111" i="17" s="1"/>
  <c r="BS84" i="13"/>
  <c r="BZ84" i="13"/>
  <c r="AF84" i="13"/>
  <c r="BC96" i="13"/>
  <c r="AN84" i="13"/>
  <c r="BK96" i="13"/>
  <c r="AE84" i="1"/>
  <c r="BB96" i="1"/>
  <c r="B83" i="35"/>
  <c r="AM84" i="1"/>
  <c r="BJ96" i="1"/>
  <c r="BY85" i="6"/>
  <c r="AE85" i="6"/>
  <c r="BB97" i="6"/>
  <c r="E84" i="35"/>
  <c r="AM85" i="6"/>
  <c r="BJ97" i="6"/>
  <c r="BX85" i="8"/>
  <c r="AD85" i="8"/>
  <c r="BA97" i="8"/>
  <c r="AL85" i="8"/>
  <c r="BI97" i="8"/>
  <c r="BX85" i="10"/>
  <c r="AD85" i="10"/>
  <c r="BA97" i="10"/>
  <c r="AL85" i="10"/>
  <c r="BI97" i="10"/>
  <c r="BX85" i="11"/>
  <c r="AD85" i="11"/>
  <c r="BA97" i="11"/>
  <c r="AL85" i="11"/>
  <c r="BI97" i="11"/>
  <c r="BW85" i="12"/>
  <c r="AC85" i="12"/>
  <c r="AZ97" i="12"/>
  <c r="AK85" i="12"/>
  <c r="CE85" i="12"/>
  <c r="BH97" i="12"/>
  <c r="BV85" i="13"/>
  <c r="AB85" i="13"/>
  <c r="T85" i="13"/>
  <c r="W85" i="13"/>
  <c r="U85" i="13"/>
  <c r="AY97" i="13"/>
  <c r="CD85" i="13"/>
  <c r="AJ85" i="13"/>
  <c r="BG97" i="13"/>
  <c r="AA85" i="1"/>
  <c r="AX97" i="1"/>
  <c r="AI85" i="1"/>
  <c r="BF97" i="1"/>
  <c r="AV98" i="6"/>
  <c r="AO125" i="4" s="1"/>
  <c r="Y86" i="6"/>
  <c r="AB113" i="4" s="1"/>
  <c r="H85" i="19" s="1"/>
  <c r="BD98" i="6"/>
  <c r="CA86" i="6"/>
  <c r="AG86" i="6"/>
  <c r="AY98" i="8"/>
  <c r="BV86" i="8"/>
  <c r="W86" i="8"/>
  <c r="AB86" i="8"/>
  <c r="T86" i="8"/>
  <c r="U86" i="8"/>
  <c r="BG98" i="8"/>
  <c r="CD86" i="8"/>
  <c r="AJ86" i="8"/>
  <c r="AY98" i="10"/>
  <c r="BV86" i="10"/>
  <c r="AB86" i="10"/>
  <c r="T86" i="10"/>
  <c r="U86" i="10"/>
  <c r="W86" i="10"/>
  <c r="BG98" i="10"/>
  <c r="CD86" i="10"/>
  <c r="AJ86" i="10"/>
  <c r="AY98" i="11"/>
  <c r="T86" i="11"/>
  <c r="U86" i="11"/>
  <c r="BV86" i="11"/>
  <c r="AB86" i="11"/>
  <c r="W86" i="11"/>
  <c r="BG98" i="11"/>
  <c r="CD86" i="11"/>
  <c r="AJ86" i="11"/>
  <c r="AX98" i="12"/>
  <c r="BU86" i="12"/>
  <c r="AA86" i="12"/>
  <c r="BF98" i="12"/>
  <c r="CC86" i="12"/>
  <c r="AI86" i="12"/>
  <c r="AW98" i="13"/>
  <c r="BT86" i="13"/>
  <c r="Z86" i="13"/>
  <c r="S86" i="13"/>
  <c r="R86" i="13"/>
  <c r="BE98" i="13"/>
  <c r="CB86" i="13"/>
  <c r="AH86" i="13"/>
  <c r="AV98" i="1"/>
  <c r="Y86" i="1"/>
  <c r="AB113" i="36" s="1"/>
  <c r="BD98" i="1"/>
  <c r="AG86" i="1"/>
  <c r="AW99" i="6"/>
  <c r="BT87" i="6"/>
  <c r="S87" i="6"/>
  <c r="Z87" i="6"/>
  <c r="R87" i="6"/>
  <c r="BE99" i="6"/>
  <c r="CB87" i="6"/>
  <c r="AH87" i="6"/>
  <c r="AZ99" i="8"/>
  <c r="BW87" i="8"/>
  <c r="AC87" i="8"/>
  <c r="BH99" i="8"/>
  <c r="CE87" i="8"/>
  <c r="AK87" i="8"/>
  <c r="BC99" i="10"/>
  <c r="BZ87" i="10"/>
  <c r="AF87" i="10"/>
  <c r="AX99" i="11"/>
  <c r="BU87" i="11"/>
  <c r="AA87" i="11"/>
  <c r="BF99" i="11"/>
  <c r="CC87" i="11"/>
  <c r="AI87" i="11"/>
  <c r="AZ99" i="12"/>
  <c r="BW87" i="12"/>
  <c r="AC87" i="12"/>
  <c r="BH99" i="12"/>
  <c r="AK87" i="12"/>
  <c r="CE87" i="12"/>
  <c r="E85" i="35"/>
  <c r="AM86" i="6"/>
  <c r="BJ98" i="6"/>
  <c r="BI99" i="10"/>
  <c r="AL87" i="10"/>
  <c r="AZ99" i="13"/>
  <c r="BW87" i="13"/>
  <c r="AC87" i="13"/>
  <c r="BH99" i="13"/>
  <c r="CE87" i="13"/>
  <c r="AK87" i="13"/>
  <c r="E87" i="1"/>
  <c r="M87" i="1"/>
  <c r="BC100" i="6"/>
  <c r="BZ88" i="6"/>
  <c r="AF88" i="6"/>
  <c r="BK100" i="6"/>
  <c r="AN88" i="6"/>
  <c r="BD100" i="8"/>
  <c r="CA88" i="8"/>
  <c r="AG88" i="8"/>
  <c r="AV100" i="8"/>
  <c r="AO127" i="5" s="1"/>
  <c r="Y88" i="8"/>
  <c r="AB115" i="5" s="1"/>
  <c r="M87" i="19" s="1"/>
  <c r="BA100" i="10"/>
  <c r="BX88" i="10"/>
  <c r="AD88" i="10"/>
  <c r="BI100" i="10"/>
  <c r="AL88" i="10"/>
  <c r="AZ100" i="11"/>
  <c r="BW88" i="11"/>
  <c r="AC88" i="11"/>
  <c r="BH100" i="11"/>
  <c r="AK88" i="11"/>
  <c r="CE88" i="11"/>
  <c r="BB100" i="12"/>
  <c r="AE88" i="12"/>
  <c r="BY88" i="12"/>
  <c r="Q87" i="35"/>
  <c r="AM88" i="12"/>
  <c r="BJ100" i="12"/>
  <c r="BA100" i="13"/>
  <c r="BX88" i="13"/>
  <c r="AD88" i="13"/>
  <c r="A88" i="6"/>
  <c r="A88" i="1"/>
  <c r="I88" i="1"/>
  <c r="BK100" i="1"/>
  <c r="AN88" i="1"/>
  <c r="AV101" i="6"/>
  <c r="AO128" i="4" s="1"/>
  <c r="Y89" i="6"/>
  <c r="AB116" i="4" s="1"/>
  <c r="H88" i="19" s="1"/>
  <c r="BD101" i="6"/>
  <c r="CA89" i="6"/>
  <c r="AG89" i="6"/>
  <c r="BK101" i="8"/>
  <c r="AN89" i="8"/>
  <c r="BC101" i="8"/>
  <c r="BZ89" i="8"/>
  <c r="AF89" i="8"/>
  <c r="BK101" i="10"/>
  <c r="AN89" i="10"/>
  <c r="AN90" i="10"/>
  <c r="BC101" i="10"/>
  <c r="BZ89" i="10"/>
  <c r="AF89" i="10"/>
  <c r="BZ90" i="10"/>
  <c r="AF90" i="10"/>
  <c r="BK100" i="11"/>
  <c r="AN88" i="11"/>
  <c r="BA101" i="11"/>
  <c r="BX89" i="11"/>
  <c r="AD89" i="11"/>
  <c r="BI101" i="11"/>
  <c r="AL89" i="11"/>
  <c r="BF101" i="12"/>
  <c r="CC89" i="12"/>
  <c r="AI89" i="12"/>
  <c r="AX101" i="12"/>
  <c r="BU89" i="12"/>
  <c r="AA89" i="12"/>
  <c r="AY101" i="13"/>
  <c r="BV89" i="13"/>
  <c r="AB89" i="13"/>
  <c r="W89" i="13"/>
  <c r="U89" i="13"/>
  <c r="T89" i="13"/>
  <c r="BG101" i="13"/>
  <c r="CD89" i="13"/>
  <c r="AJ89" i="13"/>
  <c r="A89" i="6"/>
  <c r="A89" i="1"/>
  <c r="I89" i="1"/>
  <c r="BK101" i="1"/>
  <c r="AN89" i="1"/>
  <c r="AV102" i="8"/>
  <c r="AO129" i="5" s="1"/>
  <c r="Y90" i="8"/>
  <c r="AB117" i="5" s="1"/>
  <c r="M89" i="19" s="1"/>
  <c r="Y91" i="8"/>
  <c r="AB118" i="5" s="1"/>
  <c r="M90" i="19" s="1"/>
  <c r="BD102" i="8"/>
  <c r="CA90" i="8"/>
  <c r="AG90" i="8"/>
  <c r="AG91" i="8"/>
  <c r="CA91" i="8"/>
  <c r="BS90" i="10"/>
  <c r="D117" i="14"/>
  <c r="AS117" i="14" s="1"/>
  <c r="BA102" i="11"/>
  <c r="BX90" i="11"/>
  <c r="AD90" i="11"/>
  <c r="AD91" i="11"/>
  <c r="BX91" i="11"/>
  <c r="BI102" i="11"/>
  <c r="AL90" i="11"/>
  <c r="BI90" i="11"/>
  <c r="AL91" i="11"/>
  <c r="AZ102" i="12"/>
  <c r="BW90" i="12"/>
  <c r="AC90" i="12"/>
  <c r="BW91" i="12"/>
  <c r="AC91" i="12"/>
  <c r="BH102" i="12"/>
  <c r="AK90" i="12"/>
  <c r="CE90" i="12"/>
  <c r="CE91" i="12"/>
  <c r="AK91" i="12"/>
  <c r="AY102" i="13"/>
  <c r="BV90" i="13"/>
  <c r="U90" i="13"/>
  <c r="T90" i="13"/>
  <c r="W90" i="13"/>
  <c r="AB90" i="13"/>
  <c r="BV91" i="13"/>
  <c r="AB91" i="13"/>
  <c r="BG102" i="13"/>
  <c r="CD90" i="13"/>
  <c r="AJ90" i="13"/>
  <c r="AJ91" i="13"/>
  <c r="CD91" i="13"/>
  <c r="D90" i="1"/>
  <c r="L90" i="1"/>
  <c r="BI102" i="6"/>
  <c r="AL90" i="6"/>
  <c r="AL91" i="6"/>
  <c r="BA102" i="6"/>
  <c r="BX90" i="6"/>
  <c r="AD90" i="6"/>
  <c r="BX91" i="6"/>
  <c r="AD91" i="6"/>
  <c r="BS101" i="8"/>
  <c r="D128" i="5"/>
  <c r="AS128" i="5" s="1"/>
  <c r="AT104" i="23"/>
  <c r="D103" i="20"/>
  <c r="B91" i="37"/>
  <c r="CT103" i="18"/>
  <c r="BA102" i="20"/>
  <c r="BH105" i="20"/>
  <c r="BG105" i="20"/>
  <c r="CC80" i="10"/>
  <c r="AI80" i="10"/>
  <c r="BF92" i="10"/>
  <c r="Z81" i="12"/>
  <c r="R81" i="12"/>
  <c r="BT81" i="12"/>
  <c r="S81" i="12"/>
  <c r="AW93" i="12"/>
  <c r="AF82" i="1"/>
  <c r="BC94" i="1"/>
  <c r="BW83" i="10"/>
  <c r="AC83" i="10"/>
  <c r="AZ95" i="10"/>
  <c r="N82" i="35"/>
  <c r="AM83" i="11"/>
  <c r="BJ95" i="11"/>
  <c r="W83" i="1"/>
  <c r="T83" i="1"/>
  <c r="AB83" i="1"/>
  <c r="U83" i="1"/>
  <c r="AY95" i="1"/>
  <c r="BX84" i="10"/>
  <c r="AD84" i="10"/>
  <c r="BA96" i="10"/>
  <c r="AC84" i="12"/>
  <c r="BW84" i="12"/>
  <c r="AZ96" i="12"/>
  <c r="BV84" i="13"/>
  <c r="AB84" i="13"/>
  <c r="W84" i="13"/>
  <c r="U84" i="13"/>
  <c r="T84" i="13"/>
  <c r="AY96" i="13"/>
  <c r="BU85" i="6"/>
  <c r="AA85" i="6"/>
  <c r="AX97" i="6"/>
  <c r="BS85" i="13"/>
  <c r="D112" i="17"/>
  <c r="AS112" i="17" s="1"/>
  <c r="BC98" i="11"/>
  <c r="BZ86" i="11"/>
  <c r="AF86" i="11"/>
  <c r="BH98" i="1"/>
  <c r="AK86" i="1"/>
  <c r="BI99" i="11"/>
  <c r="AL87" i="11"/>
  <c r="A87" i="6"/>
  <c r="A87" i="1"/>
  <c r="BH100" i="8"/>
  <c r="CE88" i="8"/>
  <c r="AK88" i="8"/>
  <c r="BF100" i="12"/>
  <c r="CC88" i="12"/>
  <c r="AI88" i="12"/>
  <c r="Q88" i="35"/>
  <c r="AM89" i="12"/>
  <c r="BJ101" i="12"/>
  <c r="BE91" i="1"/>
  <c r="S79" i="6"/>
  <c r="R79" i="6"/>
  <c r="AW91" i="6"/>
  <c r="R79" i="8"/>
  <c r="S79" i="8"/>
  <c r="AW91" i="8"/>
  <c r="BE91" i="8"/>
  <c r="R79" i="10"/>
  <c r="S79" i="10"/>
  <c r="AW91" i="10"/>
  <c r="S79" i="11"/>
  <c r="R79" i="11"/>
  <c r="AW91" i="11"/>
  <c r="N78" i="35"/>
  <c r="AM79" i="11"/>
  <c r="BJ91" i="11"/>
  <c r="BA91" i="12"/>
  <c r="BH91" i="13"/>
  <c r="T78" i="35"/>
  <c r="AM79" i="13"/>
  <c r="BJ91" i="13"/>
  <c r="Y80" i="6"/>
  <c r="AB107" i="4" s="1"/>
  <c r="H79" i="19" s="1"/>
  <c r="AV92" i="6"/>
  <c r="AO119" i="4" s="1"/>
  <c r="CA80" i="6"/>
  <c r="AG80" i="6"/>
  <c r="BD92" i="6"/>
  <c r="BS80" i="8"/>
  <c r="D107" i="5"/>
  <c r="AS107" i="5" s="1"/>
  <c r="BZ80" i="8"/>
  <c r="AF80" i="8"/>
  <c r="BC92" i="8"/>
  <c r="AN80" i="8"/>
  <c r="BK92" i="8"/>
  <c r="BY80" i="10"/>
  <c r="AE80" i="10"/>
  <c r="BB92" i="10"/>
  <c r="K79" i="35"/>
  <c r="AM80" i="10"/>
  <c r="BJ92" i="10"/>
  <c r="BX80" i="11"/>
  <c r="AD80" i="11"/>
  <c r="BA92" i="11"/>
  <c r="AL80" i="11"/>
  <c r="BI92" i="11"/>
  <c r="BW80" i="12"/>
  <c r="AC80" i="12"/>
  <c r="AZ92" i="12"/>
  <c r="AI80" i="1"/>
  <c r="BF92" i="1"/>
  <c r="E80" i="35"/>
  <c r="AA80" i="35" s="1"/>
  <c r="AM81" i="6"/>
  <c r="BJ93" i="6"/>
  <c r="BY81" i="8"/>
  <c r="AE81" i="8"/>
  <c r="BB93" i="8"/>
  <c r="K80" i="35"/>
  <c r="AM81" i="10"/>
  <c r="BJ93" i="10"/>
  <c r="N80" i="35"/>
  <c r="AM81" i="11"/>
  <c r="BJ93" i="11"/>
  <c r="BW81" i="13"/>
  <c r="AC81" i="13"/>
  <c r="AZ93" i="13"/>
  <c r="AJ81" i="1"/>
  <c r="BG93" i="1"/>
  <c r="CB82" i="6"/>
  <c r="AH82" i="6"/>
  <c r="BE94" i="6"/>
  <c r="CA82" i="8"/>
  <c r="AG82" i="8"/>
  <c r="BD94" i="8"/>
  <c r="BS82" i="10"/>
  <c r="D109" i="14"/>
  <c r="AS109" i="14" s="1"/>
  <c r="AN82" i="10"/>
  <c r="BK94" i="10"/>
  <c r="N81" i="35"/>
  <c r="AM82" i="11"/>
  <c r="BJ94" i="11"/>
  <c r="BX82" i="12"/>
  <c r="AD82" i="12"/>
  <c r="BA94" i="12"/>
  <c r="AX91" i="1"/>
  <c r="BF91" i="1"/>
  <c r="AX91" i="6"/>
  <c r="BF91" i="6"/>
  <c r="AX91" i="8"/>
  <c r="BF91" i="8"/>
  <c r="AX91" i="10"/>
  <c r="BF91" i="10"/>
  <c r="AX91" i="11"/>
  <c r="BF91" i="11"/>
  <c r="AN79" i="11"/>
  <c r="BK91" i="11"/>
  <c r="BB91" i="12"/>
  <c r="Q78" i="35"/>
  <c r="BJ91" i="12"/>
  <c r="BA91" i="13"/>
  <c r="AN79" i="13"/>
  <c r="BK91" i="13"/>
  <c r="BT80" i="6"/>
  <c r="S80" i="6"/>
  <c r="Z80" i="6"/>
  <c r="R80" i="6"/>
  <c r="AW92" i="6"/>
  <c r="CB80" i="6"/>
  <c r="AH80" i="6"/>
  <c r="BE92" i="6"/>
  <c r="Y80" i="8"/>
  <c r="AB107" i="5" s="1"/>
  <c r="M79" i="19" s="1"/>
  <c r="AV92" i="8"/>
  <c r="AO119" i="5" s="1"/>
  <c r="CA80" i="8"/>
  <c r="AG80" i="8"/>
  <c r="BD92" i="8"/>
  <c r="BS80" i="10"/>
  <c r="D107" i="14"/>
  <c r="AS107" i="14" s="1"/>
  <c r="BZ80" i="10"/>
  <c r="AF80" i="10"/>
  <c r="BC92" i="10"/>
  <c r="AN80" i="10"/>
  <c r="BK92" i="10"/>
  <c r="AE80" i="11"/>
  <c r="BY80" i="11"/>
  <c r="BB92" i="11"/>
  <c r="N79" i="35"/>
  <c r="AM80" i="11"/>
  <c r="BJ92" i="11"/>
  <c r="BX80" i="12"/>
  <c r="AD80" i="12"/>
  <c r="BA92" i="12"/>
  <c r="AL80" i="12"/>
  <c r="BI92" i="12"/>
  <c r="BW80" i="13"/>
  <c r="AC80" i="13"/>
  <c r="AZ92" i="13"/>
  <c r="CE80" i="13"/>
  <c r="AK80" i="13"/>
  <c r="BH92" i="13"/>
  <c r="W80" i="1"/>
  <c r="AB80" i="1"/>
  <c r="U80" i="1"/>
  <c r="T80" i="1"/>
  <c r="AY92" i="1"/>
  <c r="AJ80" i="1"/>
  <c r="BG92" i="1"/>
  <c r="BZ81" i="6"/>
  <c r="AF81" i="6"/>
  <c r="BC93" i="6"/>
  <c r="AN81" i="6"/>
  <c r="BK93" i="6"/>
  <c r="BZ81" i="8"/>
  <c r="AF81" i="8"/>
  <c r="BC93" i="8"/>
  <c r="AN81" i="8"/>
  <c r="BK93" i="8"/>
  <c r="BZ81" i="10"/>
  <c r="AF81" i="10"/>
  <c r="BC93" i="10"/>
  <c r="AN81" i="10"/>
  <c r="BK93" i="10"/>
  <c r="AF81" i="11"/>
  <c r="BZ81" i="11"/>
  <c r="BC93" i="11"/>
  <c r="AN81" i="11"/>
  <c r="BK93" i="11"/>
  <c r="AE81" i="12"/>
  <c r="BY81" i="12"/>
  <c r="BB93" i="12"/>
  <c r="Q80" i="35"/>
  <c r="AM81" i="12"/>
  <c r="BJ93" i="12"/>
  <c r="BX81" i="13"/>
  <c r="AD81" i="13"/>
  <c r="BA93" i="13"/>
  <c r="AL81" i="13"/>
  <c r="BI93" i="13"/>
  <c r="AC81" i="1"/>
  <c r="AZ93" i="1"/>
  <c r="AK81" i="1"/>
  <c r="BH93" i="1"/>
  <c r="BU82" i="6"/>
  <c r="AA82" i="6"/>
  <c r="AX94" i="6"/>
  <c r="CC82" i="6"/>
  <c r="AI82" i="6"/>
  <c r="BF94" i="6"/>
  <c r="BT82" i="8"/>
  <c r="Z82" i="8"/>
  <c r="R82" i="8"/>
  <c r="S82" i="8"/>
  <c r="AW94" i="8"/>
  <c r="CB82" i="8"/>
  <c r="AH82" i="8"/>
  <c r="BE94" i="8"/>
  <c r="Y82" i="10"/>
  <c r="AB109" i="14" s="1"/>
  <c r="R81" i="19" s="1"/>
  <c r="AV94" i="10"/>
  <c r="AO121" i="14" s="1"/>
  <c r="CA82" i="10"/>
  <c r="AG82" i="10"/>
  <c r="BD94" i="10"/>
  <c r="BS82" i="11"/>
  <c r="D109" i="15"/>
  <c r="AS109" i="15" s="1"/>
  <c r="BZ82" i="11"/>
  <c r="AF82" i="11"/>
  <c r="BC94" i="11"/>
  <c r="AN82" i="11"/>
  <c r="BK94" i="11"/>
  <c r="AE82" i="12"/>
  <c r="BY82" i="12"/>
  <c r="BB94" i="12"/>
  <c r="Q81" i="35"/>
  <c r="AM82" i="12"/>
  <c r="BJ94" i="12"/>
  <c r="BX82" i="13"/>
  <c r="AD82" i="13"/>
  <c r="BA94" i="13"/>
  <c r="AL82" i="13"/>
  <c r="BI94" i="13"/>
  <c r="AC82" i="1"/>
  <c r="AZ94" i="1"/>
  <c r="AK82" i="1"/>
  <c r="BH94" i="1"/>
  <c r="BT83" i="6"/>
  <c r="R83" i="6"/>
  <c r="Z83" i="6"/>
  <c r="S83" i="6"/>
  <c r="AW95" i="6"/>
  <c r="CB83" i="6"/>
  <c r="AH83" i="6"/>
  <c r="BE95" i="6"/>
  <c r="BT83" i="8"/>
  <c r="Z83" i="8"/>
  <c r="S83" i="8"/>
  <c r="R83" i="8"/>
  <c r="AW95" i="8"/>
  <c r="CB83" i="8"/>
  <c r="AH83" i="8"/>
  <c r="BE95" i="8"/>
  <c r="BT83" i="10"/>
  <c r="S83" i="10"/>
  <c r="Z83" i="10"/>
  <c r="R83" i="10"/>
  <c r="AW95" i="10"/>
  <c r="CB83" i="10"/>
  <c r="AH83" i="10"/>
  <c r="BE95" i="10"/>
  <c r="BV83" i="11"/>
  <c r="U83" i="11"/>
  <c r="W83" i="11"/>
  <c r="T83" i="11"/>
  <c r="AB83" i="11"/>
  <c r="AY95" i="11"/>
  <c r="CD83" i="11"/>
  <c r="AJ83" i="11"/>
  <c r="BG95" i="11"/>
  <c r="BU83" i="12"/>
  <c r="AA83" i="12"/>
  <c r="AX95" i="12"/>
  <c r="CC83" i="12"/>
  <c r="AI83" i="12"/>
  <c r="BF95" i="12"/>
  <c r="BT83" i="13"/>
  <c r="Z83" i="13"/>
  <c r="S83" i="13"/>
  <c r="R83" i="13"/>
  <c r="AW95" i="13"/>
  <c r="CB83" i="13"/>
  <c r="AH83" i="13"/>
  <c r="BE95" i="13"/>
  <c r="Y83" i="1"/>
  <c r="AB110" i="36" s="1"/>
  <c r="AV95" i="1"/>
  <c r="AO122" i="36" s="1"/>
  <c r="AG83" i="1"/>
  <c r="BD95" i="1"/>
  <c r="BS83" i="11"/>
  <c r="D110" i="15"/>
  <c r="AS110" i="15" s="1"/>
  <c r="BU84" i="6"/>
  <c r="AA84" i="6"/>
  <c r="AX96" i="6"/>
  <c r="CC84" i="6"/>
  <c r="AI84" i="6"/>
  <c r="BF96" i="6"/>
  <c r="BU84" i="8"/>
  <c r="AA84" i="8"/>
  <c r="AX96" i="8"/>
  <c r="CC84" i="8"/>
  <c r="AI84" i="8"/>
  <c r="BF96" i="8"/>
  <c r="BU84" i="10"/>
  <c r="AA84" i="10"/>
  <c r="AX96" i="10"/>
  <c r="CC84" i="10"/>
  <c r="AI84" i="10"/>
  <c r="BF96" i="10"/>
  <c r="BU84" i="11"/>
  <c r="AA84" i="11"/>
  <c r="AX96" i="11"/>
  <c r="CC84" i="11"/>
  <c r="AI84" i="11"/>
  <c r="BF96" i="11"/>
  <c r="BT84" i="12"/>
  <c r="R84" i="12"/>
  <c r="S84" i="12"/>
  <c r="Z84" i="12"/>
  <c r="AW96" i="12"/>
  <c r="CB84" i="12"/>
  <c r="AH84" i="12"/>
  <c r="BE96" i="12"/>
  <c r="Y84" i="13"/>
  <c r="AB111" i="17" s="1"/>
  <c r="AG83" i="19" s="1"/>
  <c r="AV96" i="13"/>
  <c r="AO123" i="17" s="1"/>
  <c r="CA84" i="13"/>
  <c r="AG84" i="13"/>
  <c r="BD96" i="13"/>
  <c r="A84" i="6"/>
  <c r="A84" i="1"/>
  <c r="AF84" i="1"/>
  <c r="BC96" i="1"/>
  <c r="AN84" i="1"/>
  <c r="BK96" i="1"/>
  <c r="BZ85" i="6"/>
  <c r="AF85" i="6"/>
  <c r="BC97" i="6"/>
  <c r="AN85" i="6"/>
  <c r="BK97" i="6"/>
  <c r="BY85" i="8"/>
  <c r="AE85" i="8"/>
  <c r="BB97" i="8"/>
  <c r="H84" i="35"/>
  <c r="AM85" i="8"/>
  <c r="BJ97" i="8"/>
  <c r="BY85" i="10"/>
  <c r="AE85" i="10"/>
  <c r="BB97" i="10"/>
  <c r="K84" i="35"/>
  <c r="AG84" i="35" s="1"/>
  <c r="AM85" i="10"/>
  <c r="BJ97" i="10"/>
  <c r="BY85" i="11"/>
  <c r="AE85" i="11"/>
  <c r="BB97" i="11"/>
  <c r="N84" i="35"/>
  <c r="AM85" i="11"/>
  <c r="BJ97" i="11"/>
  <c r="BX85" i="12"/>
  <c r="AD85" i="12"/>
  <c r="BA97" i="12"/>
  <c r="AL85" i="12"/>
  <c r="BI97" i="12"/>
  <c r="BW85" i="13"/>
  <c r="AC85" i="13"/>
  <c r="AZ97" i="13"/>
  <c r="CE85" i="13"/>
  <c r="AK85" i="13"/>
  <c r="BH97" i="13"/>
  <c r="U85" i="1"/>
  <c r="T85" i="1"/>
  <c r="AB85" i="1"/>
  <c r="W85" i="1"/>
  <c r="AY97" i="1"/>
  <c r="AJ85" i="1"/>
  <c r="BG97" i="1"/>
  <c r="AW98" i="6"/>
  <c r="BT86" i="6"/>
  <c r="R86" i="6"/>
  <c r="Z86" i="6"/>
  <c r="S86" i="6"/>
  <c r="BE98" i="6"/>
  <c r="CB86" i="6"/>
  <c r="AH86" i="6"/>
  <c r="AZ98" i="8"/>
  <c r="BW86" i="8"/>
  <c r="AC86" i="8"/>
  <c r="BH98" i="8"/>
  <c r="CE86" i="8"/>
  <c r="AK86" i="8"/>
  <c r="AZ98" i="10"/>
  <c r="BW86" i="10"/>
  <c r="AC86" i="10"/>
  <c r="BH98" i="10"/>
  <c r="CE86" i="10"/>
  <c r="AK86" i="10"/>
  <c r="AZ98" i="11"/>
  <c r="BW86" i="11"/>
  <c r="AC86" i="11"/>
  <c r="BH98" i="11"/>
  <c r="CE86" i="11"/>
  <c r="AK86" i="11"/>
  <c r="AY98" i="12"/>
  <c r="BV86" i="12"/>
  <c r="AB86" i="12"/>
  <c r="T86" i="12"/>
  <c r="W86" i="12"/>
  <c r="U86" i="12"/>
  <c r="BG98" i="12"/>
  <c r="CD86" i="12"/>
  <c r="AJ86" i="12"/>
  <c r="AX98" i="13"/>
  <c r="BU86" i="13"/>
  <c r="AA86" i="13"/>
  <c r="BF98" i="13"/>
  <c r="CC86" i="13"/>
  <c r="AI86" i="13"/>
  <c r="AW98" i="1"/>
  <c r="I113" i="36" a="1"/>
  <c r="I113" i="36" s="1"/>
  <c r="M113" i="36" a="1"/>
  <c r="M113" i="36" s="1"/>
  <c r="L113" i="36" a="1"/>
  <c r="L113" i="36" s="1"/>
  <c r="F113" i="36" a="1"/>
  <c r="F113" i="36" s="1"/>
  <c r="J113" i="36" a="1"/>
  <c r="J113" i="36" s="1"/>
  <c r="H113" i="36" a="1"/>
  <c r="H113" i="36" s="1"/>
  <c r="K113" i="36" a="1"/>
  <c r="K113" i="36" s="1"/>
  <c r="N113" i="36" a="1"/>
  <c r="N113" i="36" s="1"/>
  <c r="E113" i="36" a="1"/>
  <c r="E113" i="36" s="1"/>
  <c r="G113" i="36" a="1"/>
  <c r="G113" i="36" s="1"/>
  <c r="S86" i="1"/>
  <c r="R86" i="1"/>
  <c r="Z86" i="1"/>
  <c r="BE98" i="1"/>
  <c r="AH86" i="1"/>
  <c r="AX99" i="6"/>
  <c r="BU87" i="6"/>
  <c r="AA87" i="6"/>
  <c r="BF99" i="6"/>
  <c r="CC87" i="6"/>
  <c r="AI87" i="6"/>
  <c r="BA99" i="8"/>
  <c r="BX87" i="8"/>
  <c r="AD87" i="8"/>
  <c r="AV99" i="10"/>
  <c r="AO126" i="14" s="1"/>
  <c r="Y87" i="10"/>
  <c r="AB114" i="14" s="1"/>
  <c r="R86" i="19" s="1"/>
  <c r="BD99" i="10"/>
  <c r="CA87" i="10"/>
  <c r="AG87" i="10"/>
  <c r="AY99" i="11"/>
  <c r="BV87" i="11"/>
  <c r="W87" i="11"/>
  <c r="AB87" i="11"/>
  <c r="U87" i="11"/>
  <c r="T87" i="11"/>
  <c r="BG99" i="11"/>
  <c r="AJ87" i="11"/>
  <c r="CD87" i="11"/>
  <c r="BA99" i="12"/>
  <c r="BX87" i="12"/>
  <c r="AD87" i="12"/>
  <c r="BI99" i="12"/>
  <c r="AL87" i="12"/>
  <c r="BK98" i="6"/>
  <c r="AN86" i="6"/>
  <c r="K86" i="35"/>
  <c r="AM87" i="10"/>
  <c r="BJ99" i="10"/>
  <c r="BA99" i="13"/>
  <c r="BX87" i="13"/>
  <c r="AD87" i="13"/>
  <c r="BI99" i="13"/>
  <c r="AL87" i="13"/>
  <c r="F87" i="1"/>
  <c r="N87" i="1"/>
  <c r="AV100" i="6"/>
  <c r="AO127" i="4" s="1"/>
  <c r="Y88" i="6"/>
  <c r="AB115" i="4" s="1"/>
  <c r="H87" i="19" s="1"/>
  <c r="BD100" i="6"/>
  <c r="CA88" i="6"/>
  <c r="AG88" i="6"/>
  <c r="BK100" i="8"/>
  <c r="AN88" i="8"/>
  <c r="BC100" i="8"/>
  <c r="BZ88" i="8"/>
  <c r="AF88" i="8"/>
  <c r="BS88" i="8"/>
  <c r="D115" i="5"/>
  <c r="AS115" i="5" s="1"/>
  <c r="BB100" i="10"/>
  <c r="BY88" i="10"/>
  <c r="AE88" i="10"/>
  <c r="K87" i="35"/>
  <c r="AM88" i="10"/>
  <c r="BJ100" i="10"/>
  <c r="BA100" i="11"/>
  <c r="BX88" i="11"/>
  <c r="AD88" i="11"/>
  <c r="BS88" i="12"/>
  <c r="D115" i="16"/>
  <c r="AS115" i="16" s="1"/>
  <c r="BC100" i="12"/>
  <c r="BZ88" i="12"/>
  <c r="AF88" i="12"/>
  <c r="BK100" i="12"/>
  <c r="AN88" i="12"/>
  <c r="BB100" i="13"/>
  <c r="BY88" i="13"/>
  <c r="AE88" i="13"/>
  <c r="AV100" i="1"/>
  <c r="Y88" i="1"/>
  <c r="AB115" i="36" s="1"/>
  <c r="J88" i="1"/>
  <c r="AW101" i="6"/>
  <c r="BT89" i="6"/>
  <c r="Z89" i="6"/>
  <c r="S89" i="6"/>
  <c r="R89" i="6"/>
  <c r="BE101" i="6"/>
  <c r="CB89" i="6"/>
  <c r="AH89" i="6"/>
  <c r="H88" i="35"/>
  <c r="AM89" i="8"/>
  <c r="BJ101" i="8"/>
  <c r="BB101" i="8"/>
  <c r="BY89" i="8"/>
  <c r="AE89" i="8"/>
  <c r="K88" i="35"/>
  <c r="AM89" i="10"/>
  <c r="BJ101" i="10"/>
  <c r="AM90" i="10"/>
  <c r="BB101" i="10"/>
  <c r="BY89" i="10"/>
  <c r="AE89" i="10"/>
  <c r="BY90" i="10"/>
  <c r="AE90" i="10"/>
  <c r="N87" i="35"/>
  <c r="AJ87" i="35" s="1"/>
  <c r="AM88" i="11"/>
  <c r="BJ100" i="11"/>
  <c r="BB101" i="11"/>
  <c r="BY89" i="11"/>
  <c r="AE89" i="11"/>
  <c r="N88" i="35"/>
  <c r="AM89" i="11"/>
  <c r="BJ101" i="11"/>
  <c r="BE101" i="12"/>
  <c r="AH89" i="12"/>
  <c r="CB89" i="12"/>
  <c r="AW101" i="12"/>
  <c r="S89" i="12"/>
  <c r="BT89" i="12"/>
  <c r="Z89" i="12"/>
  <c r="R89" i="12"/>
  <c r="AZ101" i="13"/>
  <c r="BW89" i="13"/>
  <c r="AC89" i="13"/>
  <c r="BH101" i="13"/>
  <c r="CE89" i="13"/>
  <c r="AK89" i="13"/>
  <c r="AV101" i="1"/>
  <c r="Y89" i="1"/>
  <c r="AB116" i="36" s="1"/>
  <c r="J89" i="1"/>
  <c r="AW102" i="8"/>
  <c r="BT90" i="8"/>
  <c r="Z90" i="8"/>
  <c r="R90" i="8"/>
  <c r="S90" i="8"/>
  <c r="BT91" i="8"/>
  <c r="Z91" i="8"/>
  <c r="BE102" i="8"/>
  <c r="CB90" i="8"/>
  <c r="AH90" i="8"/>
  <c r="AH91" i="8"/>
  <c r="CB91" i="8"/>
  <c r="BB102" i="11"/>
  <c r="BY90" i="11"/>
  <c r="AE90" i="11"/>
  <c r="AE91" i="11"/>
  <c r="BY91" i="11"/>
  <c r="N89" i="35"/>
  <c r="BJ90" i="11"/>
  <c r="AM90" i="11"/>
  <c r="BJ102" i="11"/>
  <c r="AM91" i="11"/>
  <c r="BA102" i="12"/>
  <c r="AD90" i="12"/>
  <c r="BX90" i="12"/>
  <c r="BX91" i="12"/>
  <c r="AD91" i="12"/>
  <c r="BI102" i="12"/>
  <c r="AL90" i="12"/>
  <c r="AL91" i="12"/>
  <c r="AZ102" i="13"/>
  <c r="BW90" i="13"/>
  <c r="AC90" i="13"/>
  <c r="BW91" i="13"/>
  <c r="AC91" i="13"/>
  <c r="BH102" i="13"/>
  <c r="CE90" i="13"/>
  <c r="AK90" i="13"/>
  <c r="AK91" i="13"/>
  <c r="CE91" i="13"/>
  <c r="E90" i="1"/>
  <c r="M90" i="1"/>
  <c r="BH102" i="6"/>
  <c r="CE90" i="6"/>
  <c r="AK90" i="6"/>
  <c r="AK91" i="6"/>
  <c r="CE91" i="6"/>
  <c r="AZ102" i="6"/>
  <c r="BW90" i="6"/>
  <c r="AC90" i="6"/>
  <c r="BW91" i="6"/>
  <c r="AC91" i="6"/>
  <c r="BS93" i="11"/>
  <c r="D120" i="15"/>
  <c r="AS120" i="15" s="1"/>
  <c r="AV103" i="20"/>
  <c r="AU103" i="20"/>
  <c r="AV105" i="20"/>
  <c r="AU105" i="20"/>
  <c r="BA91" i="6"/>
  <c r="BI91" i="8"/>
  <c r="BI91" i="10"/>
  <c r="R79" i="12"/>
  <c r="S79" i="12"/>
  <c r="AW91" i="12"/>
  <c r="CE80" i="6"/>
  <c r="AK80" i="6"/>
  <c r="BH92" i="6"/>
  <c r="BU80" i="10"/>
  <c r="AA80" i="10"/>
  <c r="AX92" i="10"/>
  <c r="CA80" i="12"/>
  <c r="AG80" i="12"/>
  <c r="BD92" i="12"/>
  <c r="BU81" i="8"/>
  <c r="AA81" i="8"/>
  <c r="AX93" i="8"/>
  <c r="CC81" i="10"/>
  <c r="AI81" i="10"/>
  <c r="BF93" i="10"/>
  <c r="Y81" i="13"/>
  <c r="AB108" i="17" s="1"/>
  <c r="AG80" i="19" s="1"/>
  <c r="AV93" i="13"/>
  <c r="AO120" i="17" s="1"/>
  <c r="AF81" i="1"/>
  <c r="BC93" i="1"/>
  <c r="BW82" i="8"/>
  <c r="AC82" i="8"/>
  <c r="AZ94" i="8"/>
  <c r="CD82" i="10"/>
  <c r="AJ82" i="10"/>
  <c r="BG94" i="10"/>
  <c r="BU82" i="11"/>
  <c r="AA82" i="11"/>
  <c r="AX94" i="11"/>
  <c r="A82" i="6"/>
  <c r="A82" i="1"/>
  <c r="BX83" i="12"/>
  <c r="AD83" i="12"/>
  <c r="BA95" i="12"/>
  <c r="AJ83" i="1"/>
  <c r="BG95" i="1"/>
  <c r="AL84" i="11"/>
  <c r="BI96" i="11"/>
  <c r="BT85" i="10"/>
  <c r="R85" i="10"/>
  <c r="Z85" i="10"/>
  <c r="S85" i="10"/>
  <c r="AW97" i="10"/>
  <c r="BT85" i="11"/>
  <c r="Z85" i="11"/>
  <c r="R85" i="11"/>
  <c r="S85" i="11"/>
  <c r="AW97" i="11"/>
  <c r="BC98" i="10"/>
  <c r="BZ86" i="10"/>
  <c r="AF86" i="10"/>
  <c r="BA98" i="13"/>
  <c r="BX86" i="13"/>
  <c r="AD86" i="13"/>
  <c r="AV99" i="8"/>
  <c r="AO126" i="5" s="1"/>
  <c r="Y87" i="8"/>
  <c r="AB114" i="5" s="1"/>
  <c r="M86" i="19" s="1"/>
  <c r="BG99" i="10"/>
  <c r="CD87" i="10"/>
  <c r="AJ87" i="10"/>
  <c r="BE100" i="13"/>
  <c r="CB88" i="13"/>
  <c r="AH88" i="13"/>
  <c r="BG91" i="1"/>
  <c r="W79" i="10"/>
  <c r="U79" i="10"/>
  <c r="T79" i="10"/>
  <c r="AY91" i="10"/>
  <c r="BS79" i="12"/>
  <c r="D106" i="16"/>
  <c r="AS106" i="16" s="1"/>
  <c r="BC91" i="12"/>
  <c r="BK91" i="12"/>
  <c r="BB91" i="13"/>
  <c r="T76" i="35"/>
  <c r="BU80" i="6"/>
  <c r="AA80" i="6"/>
  <c r="AX92" i="6"/>
  <c r="CC80" i="6"/>
  <c r="AI80" i="6"/>
  <c r="BF92" i="6"/>
  <c r="BT80" i="8"/>
  <c r="Z80" i="8"/>
  <c r="R80" i="8"/>
  <c r="S80" i="8"/>
  <c r="AW92" i="8"/>
  <c r="CB80" i="8"/>
  <c r="AH80" i="8"/>
  <c r="BE92" i="8"/>
  <c r="Y80" i="10"/>
  <c r="AB107" i="14" s="1"/>
  <c r="R79" i="19" s="1"/>
  <c r="AV92" i="10"/>
  <c r="AO119" i="14" s="1"/>
  <c r="CA80" i="10"/>
  <c r="AG80" i="10"/>
  <c r="BD92" i="10"/>
  <c r="BS80" i="11"/>
  <c r="D107" i="15"/>
  <c r="AS107" i="15" s="1"/>
  <c r="AF80" i="11"/>
  <c r="BZ80" i="11"/>
  <c r="BC92" i="11"/>
  <c r="AN80" i="11"/>
  <c r="BK92" i="11"/>
  <c r="BY80" i="12"/>
  <c r="AE80" i="12"/>
  <c r="BB92" i="12"/>
  <c r="Q79" i="35"/>
  <c r="AM80" i="12"/>
  <c r="BJ92" i="12"/>
  <c r="BX80" i="13"/>
  <c r="AD80" i="13"/>
  <c r="BA92" i="13"/>
  <c r="AL80" i="13"/>
  <c r="BI92" i="13"/>
  <c r="AC80" i="1"/>
  <c r="AZ92" i="1"/>
  <c r="AK80" i="1"/>
  <c r="BH92" i="1"/>
  <c r="Y81" i="6"/>
  <c r="AB108" i="4" s="1"/>
  <c r="H80" i="19" s="1"/>
  <c r="AV93" i="6"/>
  <c r="AO120" i="4" s="1"/>
  <c r="CA81" i="6"/>
  <c r="AG81" i="6"/>
  <c r="BD93" i="6"/>
  <c r="Y81" i="8"/>
  <c r="AB108" i="5" s="1"/>
  <c r="M80" i="19" s="1"/>
  <c r="AV93" i="8"/>
  <c r="AO120" i="5" s="1"/>
  <c r="CA81" i="8"/>
  <c r="AG81" i="8"/>
  <c r="BD93" i="8"/>
  <c r="Y81" i="10"/>
  <c r="AB108" i="14" s="1"/>
  <c r="R80" i="19" s="1"/>
  <c r="AV93" i="10"/>
  <c r="AO120" i="14" s="1"/>
  <c r="CA81" i="10"/>
  <c r="AG81" i="10"/>
  <c r="BD93" i="10"/>
  <c r="Y81" i="11"/>
  <c r="AB108" i="15" s="1"/>
  <c r="W80" i="19" s="1"/>
  <c r="AV93" i="11"/>
  <c r="AO120" i="15" s="1"/>
  <c r="AG81" i="11"/>
  <c r="CA81" i="11"/>
  <c r="BD93" i="11"/>
  <c r="BS81" i="12"/>
  <c r="D108" i="16"/>
  <c r="AS108" i="16" s="1"/>
  <c r="BZ81" i="12"/>
  <c r="AF81" i="12"/>
  <c r="BC93" i="12"/>
  <c r="AN81" i="12"/>
  <c r="BK93" i="12"/>
  <c r="BY81" i="13"/>
  <c r="AE81" i="13"/>
  <c r="BB93" i="13"/>
  <c r="T80" i="35"/>
  <c r="AM81" i="13"/>
  <c r="BJ93" i="13"/>
  <c r="AD81" i="1"/>
  <c r="BA93" i="1"/>
  <c r="AL81" i="1"/>
  <c r="BI93" i="1"/>
  <c r="BV82" i="6"/>
  <c r="T82" i="6"/>
  <c r="U82" i="6"/>
  <c r="AB82" i="6"/>
  <c r="W82" i="6"/>
  <c r="AY94" i="6"/>
  <c r="CD82" i="6"/>
  <c r="AJ82" i="6"/>
  <c r="BG94" i="6"/>
  <c r="BU82" i="8"/>
  <c r="AA82" i="8"/>
  <c r="AX94" i="8"/>
  <c r="CC82" i="8"/>
  <c r="AI82" i="8"/>
  <c r="BF94" i="8"/>
  <c r="BT82" i="10"/>
  <c r="Z82" i="10"/>
  <c r="S82" i="10"/>
  <c r="R82" i="10"/>
  <c r="AW94" i="10"/>
  <c r="CB82" i="10"/>
  <c r="AH82" i="10"/>
  <c r="BE94" i="10"/>
  <c r="Y82" i="11"/>
  <c r="AB109" i="15" s="1"/>
  <c r="W81" i="19" s="1"/>
  <c r="AV94" i="11"/>
  <c r="AO121" i="15" s="1"/>
  <c r="CA82" i="11"/>
  <c r="AG82" i="11"/>
  <c r="BD94" i="11"/>
  <c r="BS82" i="12"/>
  <c r="D109" i="16"/>
  <c r="AS109" i="16" s="1"/>
  <c r="AF82" i="12"/>
  <c r="BZ82" i="12"/>
  <c r="BC94" i="12"/>
  <c r="AN82" i="12"/>
  <c r="BK94" i="12"/>
  <c r="BY82" i="13"/>
  <c r="AE82" i="13"/>
  <c r="BB94" i="13"/>
  <c r="T81" i="35"/>
  <c r="AM82" i="13"/>
  <c r="BJ94" i="13"/>
  <c r="AD82" i="1"/>
  <c r="BA94" i="1"/>
  <c r="AL82" i="1"/>
  <c r="BI94" i="1"/>
  <c r="BU83" i="6"/>
  <c r="AA83" i="6"/>
  <c r="AX95" i="6"/>
  <c r="CC83" i="6"/>
  <c r="AI83" i="6"/>
  <c r="BF95" i="6"/>
  <c r="BU83" i="8"/>
  <c r="AA83" i="8"/>
  <c r="AX95" i="8"/>
  <c r="CC83" i="8"/>
  <c r="AI83" i="8"/>
  <c r="BF95" i="8"/>
  <c r="BU83" i="10"/>
  <c r="AA83" i="10"/>
  <c r="AX95" i="10"/>
  <c r="CC83" i="10"/>
  <c r="AI83" i="10"/>
  <c r="BF95" i="10"/>
  <c r="BW83" i="11"/>
  <c r="AC83" i="11"/>
  <c r="AZ95" i="11"/>
  <c r="CE83" i="11"/>
  <c r="AK83" i="11"/>
  <c r="BH95" i="11"/>
  <c r="AB83" i="12"/>
  <c r="W83" i="12"/>
  <c r="BV83" i="12"/>
  <c r="U83" i="12"/>
  <c r="T83" i="12"/>
  <c r="AY95" i="12"/>
  <c r="CD83" i="12"/>
  <c r="AJ83" i="12"/>
  <c r="BG95" i="12"/>
  <c r="BU83" i="13"/>
  <c r="AA83" i="13"/>
  <c r="AX95" i="13"/>
  <c r="CC83" i="13"/>
  <c r="AI83" i="13"/>
  <c r="BF95" i="13"/>
  <c r="K110" i="36" a="1"/>
  <c r="K110" i="36" s="1"/>
  <c r="N110" i="36" a="1"/>
  <c r="N110" i="36" s="1"/>
  <c r="G110" i="36" a="1"/>
  <c r="G110" i="36" s="1"/>
  <c r="F110" i="36" a="1"/>
  <c r="F110" i="36" s="1"/>
  <c r="E110" i="36" a="1"/>
  <c r="E110" i="36" s="1"/>
  <c r="M110" i="36" a="1"/>
  <c r="M110" i="36" s="1"/>
  <c r="I110" i="36" a="1"/>
  <c r="I110" i="36" s="1"/>
  <c r="H110" i="36" a="1"/>
  <c r="H110" i="36" s="1"/>
  <c r="J110" i="36" a="1"/>
  <c r="J110" i="36" s="1"/>
  <c r="L110" i="36" a="1"/>
  <c r="L110" i="36" s="1"/>
  <c r="S83" i="1"/>
  <c r="Z83" i="1"/>
  <c r="R83" i="1"/>
  <c r="AW95" i="1"/>
  <c r="AH83" i="1"/>
  <c r="BE95" i="1"/>
  <c r="Y83" i="11"/>
  <c r="AB110" i="15" s="1"/>
  <c r="W82" i="19" s="1"/>
  <c r="AV95" i="11"/>
  <c r="AO122" i="15" s="1"/>
  <c r="BV84" i="6"/>
  <c r="AB84" i="6"/>
  <c r="W84" i="6"/>
  <c r="U84" i="6"/>
  <c r="T84" i="6"/>
  <c r="AY96" i="6"/>
  <c r="CD84" i="6"/>
  <c r="AJ84" i="6"/>
  <c r="BG96" i="6"/>
  <c r="BV84" i="8"/>
  <c r="T84" i="8"/>
  <c r="W84" i="8"/>
  <c r="AB84" i="8"/>
  <c r="U84" i="8"/>
  <c r="AY96" i="8"/>
  <c r="CD84" i="8"/>
  <c r="AJ84" i="8"/>
  <c r="BG96" i="8"/>
  <c r="BV84" i="10"/>
  <c r="U84" i="10"/>
  <c r="AB84" i="10"/>
  <c r="W84" i="10"/>
  <c r="T84" i="10"/>
  <c r="AY96" i="10"/>
  <c r="CD84" i="10"/>
  <c r="AJ84" i="10"/>
  <c r="BG96" i="10"/>
  <c r="BV84" i="11"/>
  <c r="T84" i="11"/>
  <c r="W84" i="11"/>
  <c r="AB84" i="11"/>
  <c r="U84" i="11"/>
  <c r="AY96" i="11"/>
  <c r="CD84" i="11"/>
  <c r="AJ84" i="11"/>
  <c r="BG96" i="11"/>
  <c r="AA84" i="12"/>
  <c r="BU84" i="12"/>
  <c r="AX96" i="12"/>
  <c r="CC84" i="12"/>
  <c r="AI84" i="12"/>
  <c r="BF96" i="12"/>
  <c r="BT84" i="13"/>
  <c r="Z84" i="13"/>
  <c r="S84" i="13"/>
  <c r="R84" i="13"/>
  <c r="AW96" i="13"/>
  <c r="CB84" i="13"/>
  <c r="AH84" i="13"/>
  <c r="BE96" i="13"/>
  <c r="Y84" i="1"/>
  <c r="AB111" i="36" s="1"/>
  <c r="AV96" i="1"/>
  <c r="AO123" i="36" s="1"/>
  <c r="AG84" i="1"/>
  <c r="BD96" i="1"/>
  <c r="Y85" i="6"/>
  <c r="AB112" i="4" s="1"/>
  <c r="H84" i="19" s="1"/>
  <c r="AV97" i="6"/>
  <c r="AO124" i="4" s="1"/>
  <c r="CA85" i="6"/>
  <c r="AG85" i="6"/>
  <c r="BD97" i="6"/>
  <c r="BS85" i="8"/>
  <c r="D112" i="5"/>
  <c r="AS112" i="5" s="1"/>
  <c r="BZ85" i="8"/>
  <c r="AF85" i="8"/>
  <c r="BC97" i="8"/>
  <c r="AN85" i="8"/>
  <c r="BK97" i="8"/>
  <c r="BZ85" i="10"/>
  <c r="AF85" i="10"/>
  <c r="BC97" i="10"/>
  <c r="AN85" i="10"/>
  <c r="BK97" i="10"/>
  <c r="BZ85" i="11"/>
  <c r="AF85" i="11"/>
  <c r="BC97" i="11"/>
  <c r="AN85" i="11"/>
  <c r="BK97" i="11"/>
  <c r="AE85" i="12"/>
  <c r="BY85" i="12"/>
  <c r="BB97" i="12"/>
  <c r="Q84" i="35"/>
  <c r="AM85" i="12"/>
  <c r="BJ97" i="12"/>
  <c r="BX85" i="13"/>
  <c r="AD85" i="13"/>
  <c r="BA97" i="13"/>
  <c r="AL85" i="13"/>
  <c r="BI97" i="13"/>
  <c r="AC85" i="1"/>
  <c r="AZ97" i="1"/>
  <c r="AK85" i="1"/>
  <c r="BH97" i="1"/>
  <c r="AX98" i="6"/>
  <c r="BU86" i="6"/>
  <c r="AA86" i="6"/>
  <c r="BF98" i="6"/>
  <c r="CC86" i="6"/>
  <c r="AI86" i="6"/>
  <c r="BA98" i="8"/>
  <c r="BX86" i="8"/>
  <c r="AD86" i="8"/>
  <c r="BI98" i="8"/>
  <c r="AL86" i="8"/>
  <c r="BA98" i="10"/>
  <c r="BX86" i="10"/>
  <c r="AD86" i="10"/>
  <c r="BI98" i="10"/>
  <c r="AL86" i="10"/>
  <c r="BA98" i="11"/>
  <c r="BX86" i="11"/>
  <c r="AD86" i="11"/>
  <c r="BI98" i="11"/>
  <c r="AL86" i="11"/>
  <c r="AZ98" i="12"/>
  <c r="AC86" i="12"/>
  <c r="BW86" i="12"/>
  <c r="BH98" i="12"/>
  <c r="CE86" i="12"/>
  <c r="AK86" i="12"/>
  <c r="AY98" i="13"/>
  <c r="BV86" i="13"/>
  <c r="AB86" i="13"/>
  <c r="T86" i="13"/>
  <c r="W86" i="13"/>
  <c r="U86" i="13"/>
  <c r="BG98" i="13"/>
  <c r="CD86" i="13"/>
  <c r="AJ86" i="13"/>
  <c r="AX98" i="1"/>
  <c r="AA86" i="1"/>
  <c r="BF98" i="1"/>
  <c r="AI86" i="1"/>
  <c r="AY99" i="6"/>
  <c r="BV87" i="6"/>
  <c r="U87" i="6"/>
  <c r="T87" i="6"/>
  <c r="W87" i="6"/>
  <c r="AB87" i="6"/>
  <c r="BG99" i="6"/>
  <c r="CD87" i="6"/>
  <c r="AJ87" i="6"/>
  <c r="BB99" i="8"/>
  <c r="BY87" i="8"/>
  <c r="AE87" i="8"/>
  <c r="AW99" i="10"/>
  <c r="BT87" i="10"/>
  <c r="R87" i="10"/>
  <c r="Z87" i="10"/>
  <c r="S87" i="10"/>
  <c r="BE99" i="10"/>
  <c r="CB87" i="10"/>
  <c r="AH87" i="10"/>
  <c r="AZ99" i="11"/>
  <c r="BW87" i="11"/>
  <c r="AC87" i="11"/>
  <c r="BH99" i="11"/>
  <c r="CE87" i="11"/>
  <c r="AK87" i="11"/>
  <c r="BB99" i="12"/>
  <c r="BY87" i="12"/>
  <c r="AE87" i="12"/>
  <c r="Q86" i="35"/>
  <c r="AM87" i="12"/>
  <c r="BJ99" i="12"/>
  <c r="BI99" i="6"/>
  <c r="AL87" i="6"/>
  <c r="BK99" i="10"/>
  <c r="AN87" i="10"/>
  <c r="BB99" i="13"/>
  <c r="BY87" i="13"/>
  <c r="AE87" i="13"/>
  <c r="T86" i="35"/>
  <c r="AM87" i="13"/>
  <c r="BJ99" i="13"/>
  <c r="G87" i="1"/>
  <c r="BI99" i="1"/>
  <c r="AL87" i="1"/>
  <c r="AW100" i="6"/>
  <c r="BT88" i="6"/>
  <c r="R88" i="6"/>
  <c r="Z88" i="6"/>
  <c r="S88" i="6"/>
  <c r="BE100" i="6"/>
  <c r="CB88" i="6"/>
  <c r="AH88" i="6"/>
  <c r="H87" i="35"/>
  <c r="AM88" i="8"/>
  <c r="BJ100" i="8"/>
  <c r="BB100" i="8"/>
  <c r="BY88" i="8"/>
  <c r="AE88" i="8"/>
  <c r="BS88" i="10"/>
  <c r="D115" i="14"/>
  <c r="AS115" i="14" s="1"/>
  <c r="BC100" i="10"/>
  <c r="BZ88" i="10"/>
  <c r="AF88" i="10"/>
  <c r="BK100" i="10"/>
  <c r="AN88" i="10"/>
  <c r="BB100" i="11"/>
  <c r="BY88" i="11"/>
  <c r="AE88" i="11"/>
  <c r="AV100" i="12"/>
  <c r="AO127" i="16" s="1"/>
  <c r="Y88" i="12"/>
  <c r="AB115" i="16" s="1"/>
  <c r="AB87" i="19" s="1"/>
  <c r="BD100" i="12"/>
  <c r="CA88" i="12"/>
  <c r="AG88" i="12"/>
  <c r="D115" i="17"/>
  <c r="AS115" i="17" s="1"/>
  <c r="BS88" i="13"/>
  <c r="BC100" i="13"/>
  <c r="BZ88" i="13"/>
  <c r="AF88" i="13"/>
  <c r="C88" i="1"/>
  <c r="K88" i="1"/>
  <c r="AX101" i="6"/>
  <c r="BU89" i="6"/>
  <c r="AA89" i="6"/>
  <c r="BF101" i="6"/>
  <c r="CC89" i="6"/>
  <c r="AI89" i="6"/>
  <c r="BI101" i="8"/>
  <c r="AL89" i="8"/>
  <c r="BA101" i="8"/>
  <c r="BX89" i="8"/>
  <c r="AD89" i="8"/>
  <c r="BI101" i="10"/>
  <c r="AL89" i="10"/>
  <c r="AL90" i="10"/>
  <c r="BA101" i="10"/>
  <c r="BX89" i="10"/>
  <c r="AD89" i="10"/>
  <c r="BX90" i="10"/>
  <c r="AD90" i="10"/>
  <c r="BI100" i="11"/>
  <c r="AL88" i="11"/>
  <c r="BC101" i="11"/>
  <c r="AF89" i="11"/>
  <c r="BZ89" i="11"/>
  <c r="BK101" i="11"/>
  <c r="AN89" i="11"/>
  <c r="BD101" i="12"/>
  <c r="CA89" i="12"/>
  <c r="AG89" i="12"/>
  <c r="AV101" i="12"/>
  <c r="AO128" i="16" s="1"/>
  <c r="Y89" i="12"/>
  <c r="AB116" i="16" s="1"/>
  <c r="AB88" i="19" s="1"/>
  <c r="BA101" i="13"/>
  <c r="BX89" i="13"/>
  <c r="AD89" i="13"/>
  <c r="BI100" i="13"/>
  <c r="AL88" i="13"/>
  <c r="C89" i="1"/>
  <c r="K89" i="1"/>
  <c r="AX102" i="8"/>
  <c r="BU90" i="8"/>
  <c r="AA90" i="8"/>
  <c r="BU91" i="8"/>
  <c r="AA91" i="8"/>
  <c r="BF102" i="8"/>
  <c r="CC90" i="8"/>
  <c r="AI90" i="8"/>
  <c r="CC91" i="8"/>
  <c r="AI91" i="8"/>
  <c r="BS90" i="11"/>
  <c r="D117" i="15"/>
  <c r="AS117" i="15" s="1"/>
  <c r="BC102" i="11"/>
  <c r="BZ90" i="11"/>
  <c r="AF90" i="11"/>
  <c r="AF91" i="11"/>
  <c r="BZ91" i="11"/>
  <c r="BK102" i="11"/>
  <c r="AN90" i="11"/>
  <c r="BK90" i="11"/>
  <c r="AN91" i="11"/>
  <c r="BB102" i="12"/>
  <c r="BY90" i="12"/>
  <c r="AE90" i="12"/>
  <c r="BY91" i="12"/>
  <c r="AE91" i="12"/>
  <c r="Q89" i="35"/>
  <c r="AM90" i="12"/>
  <c r="BJ102" i="12"/>
  <c r="AM91" i="12"/>
  <c r="BA102" i="13"/>
  <c r="BX90" i="13"/>
  <c r="AD90" i="13"/>
  <c r="BX91" i="13"/>
  <c r="AD91" i="13"/>
  <c r="BI102" i="13"/>
  <c r="AL90" i="13"/>
  <c r="BI90" i="13"/>
  <c r="AL91" i="13"/>
  <c r="F90" i="1"/>
  <c r="N90" i="1"/>
  <c r="BG102" i="6"/>
  <c r="CD90" i="6"/>
  <c r="AJ90" i="6"/>
  <c r="CD91" i="6"/>
  <c r="AJ91" i="6"/>
  <c r="AY102" i="6"/>
  <c r="BV90" i="6"/>
  <c r="T90" i="6"/>
  <c r="AB90" i="6"/>
  <c r="W90" i="6"/>
  <c r="U90" i="6"/>
  <c r="BV91" i="6"/>
  <c r="AB91" i="6"/>
  <c r="BH103" i="20"/>
  <c r="BG103" i="20"/>
  <c r="J95" i="23"/>
  <c r="K106" i="23" s="1"/>
  <c r="AC106" i="23" s="1"/>
  <c r="C107" i="33" s="1"/>
  <c r="AV91" i="13"/>
  <c r="AO118" i="17" s="1"/>
  <c r="CB80" i="11"/>
  <c r="AH80" i="11"/>
  <c r="BE92" i="11"/>
  <c r="AN80" i="13"/>
  <c r="BK92" i="13"/>
  <c r="CA82" i="13"/>
  <c r="AG82" i="13"/>
  <c r="BD94" i="13"/>
  <c r="BW83" i="8"/>
  <c r="AC83" i="8"/>
  <c r="AZ95" i="8"/>
  <c r="BW83" i="13"/>
  <c r="AC83" i="13"/>
  <c r="AZ95" i="13"/>
  <c r="AL84" i="8"/>
  <c r="BI96" i="8"/>
  <c r="AA84" i="1"/>
  <c r="AX96" i="1"/>
  <c r="BT85" i="8"/>
  <c r="S85" i="8"/>
  <c r="Z85" i="8"/>
  <c r="R85" i="8"/>
  <c r="AW97" i="8"/>
  <c r="Y85" i="12"/>
  <c r="AB112" i="16" s="1"/>
  <c r="AB84" i="19" s="1"/>
  <c r="AV97" i="12"/>
  <c r="AO124" i="16" s="1"/>
  <c r="AN85" i="13"/>
  <c r="BK97" i="13"/>
  <c r="BK98" i="8"/>
  <c r="AN86" i="8"/>
  <c r="AY99" i="10"/>
  <c r="BV87" i="10"/>
  <c r="AB87" i="10"/>
  <c r="W87" i="10"/>
  <c r="U87" i="10"/>
  <c r="T87" i="10"/>
  <c r="BD99" i="12"/>
  <c r="AG87" i="12"/>
  <c r="CA87" i="12"/>
  <c r="AV99" i="13"/>
  <c r="AO126" i="17" s="1"/>
  <c r="Y87" i="13"/>
  <c r="AB114" i="17" s="1"/>
  <c r="AG86" i="19" s="1"/>
  <c r="AY100" i="6"/>
  <c r="BV88" i="6"/>
  <c r="AB88" i="6"/>
  <c r="W88" i="6"/>
  <c r="T88" i="6"/>
  <c r="U88" i="6"/>
  <c r="BH101" i="6"/>
  <c r="CE89" i="6"/>
  <c r="AK89" i="6"/>
  <c r="W79" i="1"/>
  <c r="T79" i="1"/>
  <c r="U79" i="1"/>
  <c r="AY91" i="1"/>
  <c r="T79" i="6"/>
  <c r="W79" i="6"/>
  <c r="U79" i="6"/>
  <c r="AY91" i="6"/>
  <c r="BG91" i="6"/>
  <c r="T79" i="8"/>
  <c r="W79" i="8"/>
  <c r="U79" i="8"/>
  <c r="AY91" i="8"/>
  <c r="BG91" i="8"/>
  <c r="BG91" i="10"/>
  <c r="U79" i="11"/>
  <c r="W79" i="11"/>
  <c r="T79" i="11"/>
  <c r="AY91" i="11"/>
  <c r="BG91" i="11"/>
  <c r="AZ91" i="1"/>
  <c r="BH91" i="1"/>
  <c r="AZ91" i="6"/>
  <c r="BH91" i="6"/>
  <c r="AZ91" i="8"/>
  <c r="BH91" i="8"/>
  <c r="AZ91" i="10"/>
  <c r="BH91" i="10"/>
  <c r="AZ91" i="11"/>
  <c r="BH91" i="11"/>
  <c r="AV91" i="12"/>
  <c r="AO118" i="16" s="1"/>
  <c r="BD91" i="12"/>
  <c r="D106" i="17"/>
  <c r="AS106" i="17" s="1"/>
  <c r="BS79" i="13"/>
  <c r="BC91" i="13"/>
  <c r="BV80" i="6"/>
  <c r="T80" i="6"/>
  <c r="AB80" i="6"/>
  <c r="U80" i="6"/>
  <c r="W80" i="6"/>
  <c r="AY92" i="6"/>
  <c r="CD80" i="6"/>
  <c r="AJ80" i="6"/>
  <c r="BG92" i="6"/>
  <c r="BU80" i="8"/>
  <c r="AA80" i="8"/>
  <c r="AX92" i="8"/>
  <c r="CC80" i="8"/>
  <c r="AI80" i="8"/>
  <c r="BF92" i="8"/>
  <c r="BT80" i="10"/>
  <c r="S80" i="10"/>
  <c r="R80" i="10"/>
  <c r="Z80" i="10"/>
  <c r="AW92" i="10"/>
  <c r="CB80" i="10"/>
  <c r="AH80" i="10"/>
  <c r="BE92" i="10"/>
  <c r="Y80" i="11"/>
  <c r="AB107" i="15" s="1"/>
  <c r="W79" i="19" s="1"/>
  <c r="AV92" i="11"/>
  <c r="AO119" i="15" s="1"/>
  <c r="CA80" i="11"/>
  <c r="AG80" i="11"/>
  <c r="BD92" i="11"/>
  <c r="BS80" i="12"/>
  <c r="D107" i="16"/>
  <c r="AS107" i="16" s="1"/>
  <c r="BZ80" i="12"/>
  <c r="AF80" i="12"/>
  <c r="BC92" i="12"/>
  <c r="AN80" i="12"/>
  <c r="BK92" i="12"/>
  <c r="BY80" i="13"/>
  <c r="AE80" i="13"/>
  <c r="BB92" i="13"/>
  <c r="T79" i="35"/>
  <c r="AM80" i="13"/>
  <c r="BJ92" i="13"/>
  <c r="AD80" i="1"/>
  <c r="BA92" i="1"/>
  <c r="AL80" i="1"/>
  <c r="BI92" i="1"/>
  <c r="BT81" i="6"/>
  <c r="R81" i="6"/>
  <c r="S81" i="6"/>
  <c r="Z81" i="6"/>
  <c r="AW93" i="6"/>
  <c r="CB81" i="6"/>
  <c r="AH81" i="6"/>
  <c r="BE93" i="6"/>
  <c r="BT81" i="8"/>
  <c r="Z81" i="8"/>
  <c r="S81" i="8"/>
  <c r="R81" i="8"/>
  <c r="AW93" i="8"/>
  <c r="CB81" i="8"/>
  <c r="AH81" i="8"/>
  <c r="BE93" i="8"/>
  <c r="BT81" i="10"/>
  <c r="Z81" i="10"/>
  <c r="R81" i="10"/>
  <c r="S81" i="10"/>
  <c r="AW93" i="10"/>
  <c r="CB81" i="10"/>
  <c r="AH81" i="10"/>
  <c r="BE93" i="10"/>
  <c r="BT81" i="11"/>
  <c r="Z81" i="11"/>
  <c r="R81" i="11"/>
  <c r="S81" i="11"/>
  <c r="AW93" i="11"/>
  <c r="CB81" i="11"/>
  <c r="AH81" i="11"/>
  <c r="BE93" i="11"/>
  <c r="Y81" i="12"/>
  <c r="AB108" i="16" s="1"/>
  <c r="AB80" i="19" s="1"/>
  <c r="AV93" i="12"/>
  <c r="AO120" i="16" s="1"/>
  <c r="CA81" i="12"/>
  <c r="AG81" i="12"/>
  <c r="BD93" i="12"/>
  <c r="BS81" i="13"/>
  <c r="D108" i="17"/>
  <c r="AS108" i="17" s="1"/>
  <c r="BZ81" i="13"/>
  <c r="AF81" i="13"/>
  <c r="BC93" i="13"/>
  <c r="AN81" i="13"/>
  <c r="BK93" i="13"/>
  <c r="AE81" i="1"/>
  <c r="BB93" i="1"/>
  <c r="B80" i="35"/>
  <c r="AM81" i="1"/>
  <c r="BJ93" i="1"/>
  <c r="BW82" i="6"/>
  <c r="AC82" i="6"/>
  <c r="AZ94" i="6"/>
  <c r="CE82" i="6"/>
  <c r="AK82" i="6"/>
  <c r="BH94" i="6"/>
  <c r="BV82" i="8"/>
  <c r="T82" i="8"/>
  <c r="W82" i="8"/>
  <c r="AB82" i="8"/>
  <c r="U82" i="8"/>
  <c r="AY94" i="8"/>
  <c r="CD82" i="8"/>
  <c r="AJ82" i="8"/>
  <c r="BG94" i="8"/>
  <c r="BU82" i="10"/>
  <c r="AA82" i="10"/>
  <c r="AX94" i="10"/>
  <c r="CC82" i="10"/>
  <c r="AI82" i="10"/>
  <c r="BF94" i="10"/>
  <c r="BT82" i="11"/>
  <c r="Z82" i="11"/>
  <c r="R82" i="11"/>
  <c r="S82" i="11"/>
  <c r="AW94" i="11"/>
  <c r="CB82" i="11"/>
  <c r="AH82" i="11"/>
  <c r="BE94" i="11"/>
  <c r="Y82" i="12"/>
  <c r="AB109" i="16" s="1"/>
  <c r="AB81" i="19" s="1"/>
  <c r="AV94" i="12"/>
  <c r="AO121" i="16" s="1"/>
  <c r="CA82" i="12"/>
  <c r="AG82" i="12"/>
  <c r="BD94" i="12"/>
  <c r="D109" i="17"/>
  <c r="AS109" i="17" s="1"/>
  <c r="BS82" i="13"/>
  <c r="BZ82" i="13"/>
  <c r="AF82" i="13"/>
  <c r="BC94" i="13"/>
  <c r="AN82" i="13"/>
  <c r="BK94" i="13"/>
  <c r="AE82" i="1"/>
  <c r="BB94" i="1"/>
  <c r="B81" i="35"/>
  <c r="AM82" i="1"/>
  <c r="BJ94" i="1"/>
  <c r="BV83" i="6"/>
  <c r="W83" i="6"/>
  <c r="U83" i="6"/>
  <c r="T83" i="6"/>
  <c r="AB83" i="6"/>
  <c r="AY95" i="6"/>
  <c r="CD83" i="6"/>
  <c r="AJ83" i="6"/>
  <c r="BG95" i="6"/>
  <c r="BV83" i="8"/>
  <c r="AB83" i="8"/>
  <c r="W83" i="8"/>
  <c r="T83" i="8"/>
  <c r="U83" i="8"/>
  <c r="AY95" i="8"/>
  <c r="CD83" i="8"/>
  <c r="AJ83" i="8"/>
  <c r="BG95" i="8"/>
  <c r="BV83" i="10"/>
  <c r="U83" i="10"/>
  <c r="AB83" i="10"/>
  <c r="T83" i="10"/>
  <c r="W83" i="10"/>
  <c r="AY95" i="10"/>
  <c r="CD83" i="10"/>
  <c r="AJ83" i="10"/>
  <c r="BG95" i="10"/>
  <c r="BX83" i="11"/>
  <c r="AD83" i="11"/>
  <c r="BA95" i="11"/>
  <c r="AL83" i="11"/>
  <c r="BI95" i="11"/>
  <c r="BW83" i="12"/>
  <c r="AC83" i="12"/>
  <c r="AZ95" i="12"/>
  <c r="CE83" i="12"/>
  <c r="AK83" i="12"/>
  <c r="BH95" i="12"/>
  <c r="BV83" i="13"/>
  <c r="AB83" i="13"/>
  <c r="T83" i="13"/>
  <c r="W83" i="13"/>
  <c r="U83" i="13"/>
  <c r="AY95" i="13"/>
  <c r="CD83" i="13"/>
  <c r="AJ83" i="13"/>
  <c r="BG95" i="13"/>
  <c r="AA83" i="1"/>
  <c r="AX95" i="1"/>
  <c r="AI83" i="1"/>
  <c r="BF95" i="1"/>
  <c r="R83" i="11"/>
  <c r="BT83" i="11"/>
  <c r="Z83" i="11"/>
  <c r="S83" i="11"/>
  <c r="AW95" i="11"/>
  <c r="BW84" i="6"/>
  <c r="AC84" i="6"/>
  <c r="AZ96" i="6"/>
  <c r="CE84" i="6"/>
  <c r="AK84" i="6"/>
  <c r="BH96" i="6"/>
  <c r="BW84" i="8"/>
  <c r="AC84" i="8"/>
  <c r="AZ96" i="8"/>
  <c r="CE84" i="8"/>
  <c r="AK84" i="8"/>
  <c r="BH96" i="8"/>
  <c r="BW84" i="10"/>
  <c r="AC84" i="10"/>
  <c r="AZ96" i="10"/>
  <c r="CE84" i="10"/>
  <c r="AK84" i="10"/>
  <c r="BH96" i="10"/>
  <c r="BW84" i="11"/>
  <c r="AC84" i="11"/>
  <c r="AZ96" i="11"/>
  <c r="AK84" i="11"/>
  <c r="CE84" i="11"/>
  <c r="BH96" i="11"/>
  <c r="BV84" i="12"/>
  <c r="AB84" i="12"/>
  <c r="U84" i="12"/>
  <c r="T84" i="12"/>
  <c r="W84" i="12"/>
  <c r="AY96" i="12"/>
  <c r="CD84" i="12"/>
  <c r="AJ84" i="12"/>
  <c r="BG96" i="12"/>
  <c r="BU84" i="13"/>
  <c r="AA84" i="13"/>
  <c r="AX96" i="13"/>
  <c r="CC84" i="13"/>
  <c r="AI84" i="13"/>
  <c r="BF96" i="13"/>
  <c r="F111" i="36" a="1"/>
  <c r="F111" i="36" s="1"/>
  <c r="M111" i="36" a="1"/>
  <c r="M111" i="36" s="1"/>
  <c r="K111" i="36" a="1"/>
  <c r="K111" i="36" s="1"/>
  <c r="J111" i="36" a="1"/>
  <c r="J111" i="36" s="1"/>
  <c r="I111" i="36" a="1"/>
  <c r="I111" i="36" s="1"/>
  <c r="G111" i="36" a="1"/>
  <c r="G111" i="36" s="1"/>
  <c r="N111" i="36" a="1"/>
  <c r="N111" i="36" s="1"/>
  <c r="E111" i="36" a="1"/>
  <c r="E111" i="36" s="1"/>
  <c r="L111" i="36" a="1"/>
  <c r="L111" i="36" s="1"/>
  <c r="H111" i="36" a="1"/>
  <c r="H111" i="36" s="1"/>
  <c r="R84" i="1"/>
  <c r="S84" i="1"/>
  <c r="Z84" i="1"/>
  <c r="AW96" i="1"/>
  <c r="AH84" i="1"/>
  <c r="BE96" i="1"/>
  <c r="BT85" i="6"/>
  <c r="S85" i="6"/>
  <c r="Z85" i="6"/>
  <c r="R85" i="6"/>
  <c r="AW97" i="6"/>
  <c r="CB85" i="6"/>
  <c r="AH85" i="6"/>
  <c r="BE97" i="6"/>
  <c r="Y85" i="8"/>
  <c r="AB112" i="5" s="1"/>
  <c r="M84" i="19" s="1"/>
  <c r="AV97" i="8"/>
  <c r="AO124" i="5" s="1"/>
  <c r="CA85" i="8"/>
  <c r="AG85" i="8"/>
  <c r="BD97" i="8"/>
  <c r="Y85" i="10"/>
  <c r="AB112" i="14" s="1"/>
  <c r="R84" i="19" s="1"/>
  <c r="AV97" i="10"/>
  <c r="AO124" i="14" s="1"/>
  <c r="CA85" i="10"/>
  <c r="AG85" i="10"/>
  <c r="BD97" i="10"/>
  <c r="Y85" i="11"/>
  <c r="AB112" i="15" s="1"/>
  <c r="W84" i="19" s="1"/>
  <c r="AV97" i="11"/>
  <c r="AO124" i="15" s="1"/>
  <c r="CA85" i="11"/>
  <c r="AG85" i="11"/>
  <c r="BD97" i="11"/>
  <c r="BS85" i="12"/>
  <c r="D112" i="16"/>
  <c r="AS112" i="16" s="1"/>
  <c r="BZ85" i="12"/>
  <c r="AF85" i="12"/>
  <c r="BC97" i="12"/>
  <c r="AN85" i="12"/>
  <c r="BK97" i="12"/>
  <c r="BY85" i="13"/>
  <c r="AE85" i="13"/>
  <c r="BB97" i="13"/>
  <c r="T84" i="35"/>
  <c r="AM85" i="13"/>
  <c r="BJ97" i="13"/>
  <c r="AD85" i="1"/>
  <c r="BA97" i="1"/>
  <c r="AL85" i="1"/>
  <c r="BI97" i="1"/>
  <c r="AY98" i="6"/>
  <c r="BV86" i="6"/>
  <c r="AB86" i="6"/>
  <c r="U86" i="6"/>
  <c r="W86" i="6"/>
  <c r="T86" i="6"/>
  <c r="BG98" i="6"/>
  <c r="CD86" i="6"/>
  <c r="AJ86" i="6"/>
  <c r="BB98" i="8"/>
  <c r="BY86" i="8"/>
  <c r="AE86" i="8"/>
  <c r="H85" i="35"/>
  <c r="AM86" i="8"/>
  <c r="BJ98" i="8"/>
  <c r="BB98" i="10"/>
  <c r="BY86" i="10"/>
  <c r="AE86" i="10"/>
  <c r="K85" i="35"/>
  <c r="AM86" i="10"/>
  <c r="BJ98" i="10"/>
  <c r="BB98" i="11"/>
  <c r="BY86" i="11"/>
  <c r="AE86" i="11"/>
  <c r="N85" i="35"/>
  <c r="AJ85" i="35" s="1"/>
  <c r="AM86" i="11"/>
  <c r="BJ98" i="11"/>
  <c r="BA98" i="12"/>
  <c r="BX86" i="12"/>
  <c r="AD86" i="12"/>
  <c r="BI98" i="12"/>
  <c r="AL86" i="12"/>
  <c r="AZ98" i="13"/>
  <c r="BW86" i="13"/>
  <c r="AC86" i="13"/>
  <c r="BH98" i="13"/>
  <c r="CE86" i="13"/>
  <c r="AK86" i="13"/>
  <c r="AY98" i="1"/>
  <c r="AB86" i="1"/>
  <c r="W86" i="1"/>
  <c r="T86" i="1"/>
  <c r="U86" i="1"/>
  <c r="BG98" i="1"/>
  <c r="AJ86" i="1"/>
  <c r="AZ99" i="6"/>
  <c r="BW87" i="6"/>
  <c r="AC87" i="6"/>
  <c r="BH99" i="6"/>
  <c r="CE87" i="6"/>
  <c r="AK87" i="6"/>
  <c r="BC99" i="8"/>
  <c r="BZ87" i="8"/>
  <c r="AF87" i="8"/>
  <c r="AX99" i="10"/>
  <c r="BU87" i="10"/>
  <c r="AA87" i="10"/>
  <c r="BF99" i="10"/>
  <c r="CC87" i="10"/>
  <c r="AI87" i="10"/>
  <c r="BA99" i="11"/>
  <c r="BX87" i="11"/>
  <c r="AD87" i="11"/>
  <c r="BS87" i="12"/>
  <c r="D114" i="16"/>
  <c r="AS114" i="16" s="1"/>
  <c r="BC99" i="12"/>
  <c r="BZ87" i="12"/>
  <c r="AF87" i="12"/>
  <c r="BK99" i="12"/>
  <c r="AN87" i="12"/>
  <c r="E86" i="35"/>
  <c r="AA86" i="35" s="1"/>
  <c r="AM87" i="6"/>
  <c r="BJ99" i="6"/>
  <c r="D114" i="17"/>
  <c r="AS114" i="17" s="1"/>
  <c r="BS87" i="13"/>
  <c r="BC99" i="13"/>
  <c r="BZ87" i="13"/>
  <c r="AF87" i="13"/>
  <c r="BK99" i="13"/>
  <c r="AN87" i="13"/>
  <c r="H87" i="1"/>
  <c r="B86" i="35"/>
  <c r="X87" i="35" s="1"/>
  <c r="AM87" i="1"/>
  <c r="BJ99" i="1"/>
  <c r="AX100" i="6"/>
  <c r="BU88" i="6"/>
  <c r="AA88" i="6"/>
  <c r="BF100" i="6"/>
  <c r="CC88" i="6"/>
  <c r="AI88" i="6"/>
  <c r="BI100" i="8"/>
  <c r="AL88" i="8"/>
  <c r="BA100" i="8"/>
  <c r="BX88" i="8"/>
  <c r="AD88" i="8"/>
  <c r="AV100" i="10"/>
  <c r="AO127" i="14" s="1"/>
  <c r="Y88" i="10"/>
  <c r="AB115" i="14" s="1"/>
  <c r="R87" i="19" s="1"/>
  <c r="BD100" i="10"/>
  <c r="CA88" i="10"/>
  <c r="AG88" i="10"/>
  <c r="BS88" i="11"/>
  <c r="D115" i="15"/>
  <c r="AS115" i="15" s="1"/>
  <c r="BC100" i="11"/>
  <c r="BZ88" i="11"/>
  <c r="AF88" i="11"/>
  <c r="AW100" i="12"/>
  <c r="S88" i="12"/>
  <c r="R88" i="12"/>
  <c r="BT88" i="12"/>
  <c r="Z88" i="12"/>
  <c r="BE100" i="12"/>
  <c r="CB88" i="12"/>
  <c r="AH88" i="12"/>
  <c r="AV100" i="13"/>
  <c r="AO127" i="17" s="1"/>
  <c r="Y88" i="13"/>
  <c r="AB115" i="17" s="1"/>
  <c r="AG87" i="19" s="1"/>
  <c r="BD100" i="13"/>
  <c r="CA88" i="13"/>
  <c r="AG88" i="13"/>
  <c r="D88" i="1"/>
  <c r="L88" i="1"/>
  <c r="AY101" i="6"/>
  <c r="BV89" i="6"/>
  <c r="T89" i="6"/>
  <c r="U89" i="6"/>
  <c r="W89" i="6"/>
  <c r="AB89" i="6"/>
  <c r="BG101" i="6"/>
  <c r="CD89" i="6"/>
  <c r="AJ89" i="6"/>
  <c r="BH101" i="8"/>
  <c r="CE89" i="8"/>
  <c r="AK89" i="8"/>
  <c r="AZ101" i="8"/>
  <c r="BW89" i="8"/>
  <c r="AC89" i="8"/>
  <c r="BH101" i="10"/>
  <c r="CE89" i="10"/>
  <c r="AK89" i="10"/>
  <c r="CE90" i="10"/>
  <c r="AK90" i="10"/>
  <c r="AZ101" i="10"/>
  <c r="BW89" i="10"/>
  <c r="AC89" i="10"/>
  <c r="BW90" i="10"/>
  <c r="AC90" i="10"/>
  <c r="AV101" i="11"/>
  <c r="AO128" i="15" s="1"/>
  <c r="Y89" i="11"/>
  <c r="AB116" i="15" s="1"/>
  <c r="W88" i="19" s="1"/>
  <c r="BD101" i="11"/>
  <c r="CA89" i="11"/>
  <c r="AG89" i="11"/>
  <c r="BK101" i="12"/>
  <c r="AN89" i="12"/>
  <c r="BC101" i="12"/>
  <c r="AF89" i="12"/>
  <c r="BZ89" i="12"/>
  <c r="BS89" i="12"/>
  <c r="D116" i="16"/>
  <c r="AS116" i="16" s="1"/>
  <c r="BB101" i="13"/>
  <c r="BY89" i="13"/>
  <c r="AE89" i="13"/>
  <c r="T87" i="35"/>
  <c r="AM88" i="13"/>
  <c r="BJ100" i="13"/>
  <c r="D89" i="1"/>
  <c r="L89" i="1"/>
  <c r="AY102" i="8"/>
  <c r="BV90" i="8"/>
  <c r="T90" i="8"/>
  <c r="U90" i="8"/>
  <c r="W90" i="8"/>
  <c r="AB90" i="8"/>
  <c r="AB91" i="8"/>
  <c r="BV91" i="8"/>
  <c r="BG102" i="8"/>
  <c r="CD90" i="8"/>
  <c r="AJ90" i="8"/>
  <c r="CD91" i="8"/>
  <c r="AJ91" i="8"/>
  <c r="AV102" i="11"/>
  <c r="AO129" i="15" s="1"/>
  <c r="Y90" i="11"/>
  <c r="AB117" i="15" s="1"/>
  <c r="W89" i="19" s="1"/>
  <c r="Y91" i="11"/>
  <c r="AB118" i="15" s="1"/>
  <c r="W90" i="19" s="1"/>
  <c r="BD102" i="11"/>
  <c r="CA90" i="11"/>
  <c r="AG90" i="11"/>
  <c r="CA91" i="11"/>
  <c r="AG91" i="11"/>
  <c r="BS90" i="12"/>
  <c r="D117" i="16"/>
  <c r="AS117" i="16" s="1"/>
  <c r="BC102" i="12"/>
  <c r="AF90" i="12"/>
  <c r="BZ90" i="12"/>
  <c r="AF91" i="12"/>
  <c r="BZ91" i="12"/>
  <c r="BK102" i="12"/>
  <c r="AN90" i="12"/>
  <c r="AN91" i="12"/>
  <c r="BB102" i="13"/>
  <c r="BY90" i="13"/>
  <c r="AE90" i="13"/>
  <c r="BY91" i="13"/>
  <c r="AE91" i="13"/>
  <c r="T89" i="35"/>
  <c r="AM90" i="13"/>
  <c r="BJ90" i="13"/>
  <c r="BJ102" i="13"/>
  <c r="AM91" i="13"/>
  <c r="G90" i="1"/>
  <c r="BI102" i="1"/>
  <c r="AL90" i="1"/>
  <c r="AL91" i="1"/>
  <c r="BF102" i="6"/>
  <c r="CC90" i="6"/>
  <c r="AI90" i="6"/>
  <c r="AI91" i="6"/>
  <c r="CC91" i="6"/>
  <c r="AX102" i="6"/>
  <c r="BU90" i="6"/>
  <c r="AA90" i="6"/>
  <c r="BU91" i="6"/>
  <c r="AA91" i="6"/>
  <c r="T91" i="26"/>
  <c r="W92" i="33" s="1"/>
  <c r="AJ105" i="32"/>
  <c r="Y102" i="22"/>
  <c r="AE117" i="32" s="1"/>
  <c r="CM92" i="18"/>
  <c r="R92" i="23" s="1"/>
  <c r="CH92" i="18"/>
  <c r="F91" i="37"/>
  <c r="T103" i="37" s="1"/>
  <c r="DB103" i="18"/>
  <c r="BB103" i="23" s="1"/>
  <c r="E105" i="20"/>
  <c r="BC106" i="23"/>
  <c r="AQ106" i="23"/>
  <c r="D91" i="37"/>
  <c r="CX103" i="18"/>
  <c r="AX103" i="23" s="1"/>
  <c r="DE102" i="18"/>
  <c r="DE100" i="18"/>
  <c r="DE101" i="18"/>
  <c r="DE99" i="18"/>
  <c r="DE96" i="18"/>
  <c r="DE97" i="18"/>
  <c r="DE98" i="18"/>
  <c r="CS88" i="21"/>
  <c r="CS80" i="21"/>
  <c r="CS81" i="21"/>
  <c r="CS83" i="21"/>
  <c r="CS89" i="21"/>
  <c r="CS86" i="21"/>
  <c r="CS87" i="21"/>
  <c r="CS82" i="21"/>
  <c r="CS90" i="21"/>
  <c r="CS91" i="21"/>
  <c r="CS84" i="21"/>
  <c r="CS85" i="21"/>
  <c r="N78" i="13"/>
  <c r="AK79" i="13" s="1"/>
  <c r="M78" i="13"/>
  <c r="L78" i="13"/>
  <c r="K78" i="13"/>
  <c r="J78" i="13"/>
  <c r="AG79" i="13" s="1"/>
  <c r="I78" i="13"/>
  <c r="AF79" i="13" s="1"/>
  <c r="H78" i="13"/>
  <c r="G78" i="13"/>
  <c r="BA90" i="13" s="1"/>
  <c r="F78" i="13"/>
  <c r="E78" i="13"/>
  <c r="D78" i="13"/>
  <c r="C78" i="13"/>
  <c r="B78" i="13"/>
  <c r="A78" i="13"/>
  <c r="Q78" i="12"/>
  <c r="BK90" i="12" s="1"/>
  <c r="P78" i="12"/>
  <c r="AM79" i="12" s="1"/>
  <c r="O78" i="12"/>
  <c r="N78" i="12"/>
  <c r="AK79" i="12" s="1"/>
  <c r="M78" i="12"/>
  <c r="L78" i="12"/>
  <c r="K78" i="12"/>
  <c r="BE90" i="12" s="1"/>
  <c r="J78" i="12"/>
  <c r="BD90" i="12" s="1"/>
  <c r="I78" i="12"/>
  <c r="AF79" i="12" s="1"/>
  <c r="H78" i="12"/>
  <c r="BB90" i="12" s="1"/>
  <c r="G78" i="12"/>
  <c r="F78" i="12"/>
  <c r="E78" i="12"/>
  <c r="D78" i="12"/>
  <c r="C78" i="12"/>
  <c r="AW90" i="12" s="1"/>
  <c r="B78" i="12"/>
  <c r="AV90" i="12" s="1"/>
  <c r="AO117" i="16" s="1"/>
  <c r="A78" i="12"/>
  <c r="N78" i="11"/>
  <c r="BH90" i="11" s="1"/>
  <c r="M78" i="11"/>
  <c r="BG90" i="11" s="1"/>
  <c r="L78" i="11"/>
  <c r="K78" i="11"/>
  <c r="J78" i="11"/>
  <c r="I78" i="11"/>
  <c r="H78" i="11"/>
  <c r="AE79" i="11" s="1"/>
  <c r="G78" i="11"/>
  <c r="AD79" i="11" s="1"/>
  <c r="F78" i="11"/>
  <c r="AZ90" i="11" s="1"/>
  <c r="E78" i="11"/>
  <c r="AB79" i="11" s="1"/>
  <c r="D78" i="11"/>
  <c r="C78" i="11"/>
  <c r="B78" i="11"/>
  <c r="AV90" i="11" s="1"/>
  <c r="AO117" i="15" s="1"/>
  <c r="A78" i="11"/>
  <c r="Q78" i="10"/>
  <c r="AN79" i="10" s="1"/>
  <c r="P78" i="10"/>
  <c r="AM79" i="10" s="1"/>
  <c r="O78" i="10"/>
  <c r="AL79" i="10" s="1"/>
  <c r="N78" i="10"/>
  <c r="M78" i="10"/>
  <c r="AJ79" i="10" s="1"/>
  <c r="L78" i="10"/>
  <c r="K78" i="10"/>
  <c r="J78" i="10"/>
  <c r="AG79" i="10" s="1"/>
  <c r="I78" i="10"/>
  <c r="H78" i="10"/>
  <c r="G78" i="10"/>
  <c r="AD79" i="10" s="1"/>
  <c r="F78" i="10"/>
  <c r="E78" i="10"/>
  <c r="AB79" i="10" s="1"/>
  <c r="D78" i="10"/>
  <c r="C78" i="10"/>
  <c r="B78" i="10"/>
  <c r="A78" i="10"/>
  <c r="Q78" i="1"/>
  <c r="P78" i="1"/>
  <c r="AM79" i="1" s="1"/>
  <c r="O78" i="1"/>
  <c r="AL79" i="1" s="1"/>
  <c r="Q77" i="1"/>
  <c r="P77" i="1"/>
  <c r="O77" i="1"/>
  <c r="BI89" i="1" s="1"/>
  <c r="Q76" i="1"/>
  <c r="BK88" i="1" s="1"/>
  <c r="P76" i="1"/>
  <c r="O76" i="1"/>
  <c r="BI88" i="1" s="1"/>
  <c r="Q75" i="1"/>
  <c r="BK87" i="1" s="1"/>
  <c r="P75" i="1"/>
  <c r="O75" i="1"/>
  <c r="Q74" i="1"/>
  <c r="P74" i="1"/>
  <c r="O74" i="1"/>
  <c r="Q73" i="1"/>
  <c r="P73" i="1"/>
  <c r="O73" i="1"/>
  <c r="BI85" i="1" s="1"/>
  <c r="Q72" i="1"/>
  <c r="P72" i="1"/>
  <c r="O72" i="1"/>
  <c r="Q71" i="1"/>
  <c r="P71" i="1"/>
  <c r="BJ83" i="1" s="1"/>
  <c r="O71" i="1"/>
  <c r="BI83" i="1" s="1"/>
  <c r="Q70" i="1"/>
  <c r="BK82" i="1" s="1"/>
  <c r="P70" i="1"/>
  <c r="BJ82" i="1" s="1"/>
  <c r="O70" i="1"/>
  <c r="Q69" i="1"/>
  <c r="P69" i="1"/>
  <c r="O69" i="1"/>
  <c r="Q68" i="1"/>
  <c r="BK80" i="1" s="1"/>
  <c r="P68" i="1"/>
  <c r="O68" i="1"/>
  <c r="Q67" i="1"/>
  <c r="P67" i="1"/>
  <c r="O67" i="1"/>
  <c r="Q66" i="1"/>
  <c r="P66" i="1"/>
  <c r="O66" i="1"/>
  <c r="Q65" i="1"/>
  <c r="P65" i="1"/>
  <c r="O65" i="1"/>
  <c r="Q64" i="1"/>
  <c r="P64" i="1"/>
  <c r="O64" i="1"/>
  <c r="Q63" i="1"/>
  <c r="P63" i="1"/>
  <c r="O63" i="1"/>
  <c r="Q62" i="1"/>
  <c r="P62" i="1"/>
  <c r="O62" i="1"/>
  <c r="Q61" i="1"/>
  <c r="P61" i="1"/>
  <c r="O61" i="1"/>
  <c r="Q60" i="1"/>
  <c r="P60" i="1"/>
  <c r="O60" i="1"/>
  <c r="Q59" i="1"/>
  <c r="P59" i="1"/>
  <c r="O59" i="1"/>
  <c r="Q58" i="1"/>
  <c r="P58" i="1"/>
  <c r="O58" i="1"/>
  <c r="Q57" i="1"/>
  <c r="P57" i="1"/>
  <c r="O57" i="1"/>
  <c r="Q56" i="1"/>
  <c r="P56" i="1"/>
  <c r="O56" i="1"/>
  <c r="Q55" i="1"/>
  <c r="P55" i="1"/>
  <c r="O55" i="1"/>
  <c r="Q54" i="1"/>
  <c r="P54" i="1"/>
  <c r="O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8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Q78" i="8"/>
  <c r="P78" i="8"/>
  <c r="BJ90" i="8" s="1"/>
  <c r="O78" i="8"/>
  <c r="AL79" i="8" s="1"/>
  <c r="N78" i="8"/>
  <c r="M78" i="8"/>
  <c r="BG90" i="8" s="1"/>
  <c r="L78" i="8"/>
  <c r="K78" i="8"/>
  <c r="J78" i="8"/>
  <c r="I78" i="8"/>
  <c r="BC90" i="8" s="1"/>
  <c r="H78" i="8"/>
  <c r="BB90" i="8" s="1"/>
  <c r="G78" i="8"/>
  <c r="F78" i="8"/>
  <c r="E78" i="8"/>
  <c r="D78" i="8"/>
  <c r="AA79" i="8" s="1"/>
  <c r="C78" i="8"/>
  <c r="Z79" i="8" s="1"/>
  <c r="B78" i="8"/>
  <c r="A78" i="8"/>
  <c r="Q78" i="6"/>
  <c r="AN79" i="6" s="1"/>
  <c r="P78" i="6"/>
  <c r="O78" i="6"/>
  <c r="N78" i="6"/>
  <c r="AK79" i="6" s="1"/>
  <c r="M78" i="6"/>
  <c r="L78" i="6"/>
  <c r="K78" i="6"/>
  <c r="J78" i="6"/>
  <c r="I78" i="6"/>
  <c r="BC90" i="6" s="1"/>
  <c r="H78" i="6"/>
  <c r="G78" i="6"/>
  <c r="F78" i="6"/>
  <c r="AZ90" i="6" s="1"/>
  <c r="E78" i="6"/>
  <c r="D78" i="6"/>
  <c r="AA79" i="6" s="1"/>
  <c r="C78" i="6"/>
  <c r="B78" i="6"/>
  <c r="N78" i="1"/>
  <c r="AK79" i="1" s="1"/>
  <c r="L78" i="1"/>
  <c r="K78" i="1"/>
  <c r="AH79" i="1" s="1"/>
  <c r="D78" i="1"/>
  <c r="AA79" i="1" s="1"/>
  <c r="B78" i="1"/>
  <c r="AV90" i="1" s="1"/>
  <c r="AO117" i="36" s="1"/>
  <c r="AR117" i="23" l="1"/>
  <c r="BJ117" i="23" s="1"/>
  <c r="AR116" i="23"/>
  <c r="BJ116" i="23" s="1"/>
  <c r="AM84" i="35"/>
  <c r="AD84" i="35"/>
  <c r="X83" i="35"/>
  <c r="X80" i="35"/>
  <c r="AP86" i="35"/>
  <c r="AA85" i="35"/>
  <c r="BZ79" i="11"/>
  <c r="AJ79" i="35"/>
  <c r="AA83" i="35"/>
  <c r="DD106" i="18"/>
  <c r="C105" i="20" s="1"/>
  <c r="CR93" i="18"/>
  <c r="C92" i="19" s="1"/>
  <c r="V95" i="23"/>
  <c r="J94" i="37"/>
  <c r="AK105" i="32"/>
  <c r="CR94" i="18"/>
  <c r="C93" i="19" s="1"/>
  <c r="E91" i="19"/>
  <c r="D92" i="19"/>
  <c r="DD104" i="18"/>
  <c r="C103" i="20" s="1"/>
  <c r="V94" i="23"/>
  <c r="X94" i="23" s="1"/>
  <c r="CR92" i="18"/>
  <c r="C91" i="19" s="1"/>
  <c r="K92" i="37"/>
  <c r="P106" i="37"/>
  <c r="AD117" i="32"/>
  <c r="J95" i="37"/>
  <c r="CR93" i="21"/>
  <c r="W91" i="26"/>
  <c r="Y92" i="33" s="1"/>
  <c r="I93" i="37"/>
  <c r="K94" i="37"/>
  <c r="D104" i="20"/>
  <c r="F104" i="20" s="1"/>
  <c r="AM104" i="20" s="1"/>
  <c r="AH119" i="32" s="1"/>
  <c r="G106" i="33" s="1"/>
  <c r="K95" i="37"/>
  <c r="L95" i="37"/>
  <c r="R105" i="37"/>
  <c r="L94" i="37"/>
  <c r="K93" i="37"/>
  <c r="I92" i="37"/>
  <c r="S105" i="37"/>
  <c r="G94" i="37" a="1"/>
  <c r="G94" i="37" s="1"/>
  <c r="N95" i="37" s="1"/>
  <c r="M95" i="37"/>
  <c r="I94" i="37"/>
  <c r="M95" i="23"/>
  <c r="CR94" i="21"/>
  <c r="L93" i="37"/>
  <c r="J93" i="37"/>
  <c r="E92" i="19"/>
  <c r="D105" i="20"/>
  <c r="J92" i="37"/>
  <c r="G93" i="37" a="1"/>
  <c r="G93" i="37" s="1"/>
  <c r="U105" i="37" s="1"/>
  <c r="T105" i="37"/>
  <c r="P105" i="37"/>
  <c r="M93" i="37"/>
  <c r="G92" i="37" a="1"/>
  <c r="G92" i="37" s="1"/>
  <c r="U104" i="37" s="1"/>
  <c r="M94" i="37"/>
  <c r="BC105" i="23"/>
  <c r="BE105" i="23" s="1"/>
  <c r="D93" i="19"/>
  <c r="F93" i="19" s="1"/>
  <c r="AM93" i="19" s="1"/>
  <c r="AN6" i="1"/>
  <c r="AL12" i="1"/>
  <c r="AN14" i="1"/>
  <c r="AP78" i="35"/>
  <c r="AP81" i="35"/>
  <c r="AX90" i="6"/>
  <c r="AJ78" i="35"/>
  <c r="AG85" i="35"/>
  <c r="AM86" i="35"/>
  <c r="BW79" i="10"/>
  <c r="AP79" i="35"/>
  <c r="AD83" i="35"/>
  <c r="AD85" i="35"/>
  <c r="AM79" i="35"/>
  <c r="AJ84" i="35"/>
  <c r="BI90" i="1"/>
  <c r="BW79" i="13"/>
  <c r="BY79" i="6"/>
  <c r="BX79" i="8"/>
  <c r="AL7" i="1"/>
  <c r="AN9" i="1"/>
  <c r="AL15" i="1"/>
  <c r="BZ79" i="10"/>
  <c r="AG79" i="35"/>
  <c r="E102" i="20"/>
  <c r="Q103" i="37"/>
  <c r="V90" i="26"/>
  <c r="X91" i="33" s="1"/>
  <c r="V82" i="26"/>
  <c r="X83" i="33" s="1"/>
  <c r="V79" i="26"/>
  <c r="X80" i="33" s="1"/>
  <c r="V89" i="26"/>
  <c r="X90" i="33" s="1"/>
  <c r="V83" i="26"/>
  <c r="X84" i="33" s="1"/>
  <c r="CF90" i="8"/>
  <c r="CF81" i="8"/>
  <c r="Z79" i="12"/>
  <c r="AM81" i="35"/>
  <c r="AJ81" i="35"/>
  <c r="AM88" i="35"/>
  <c r="AJ82" i="35"/>
  <c r="AP83" i="35"/>
  <c r="AX90" i="8"/>
  <c r="BV79" i="6"/>
  <c r="AG79" i="12"/>
  <c r="AG83" i="35"/>
  <c r="AL11" i="1"/>
  <c r="AN13" i="1"/>
  <c r="Y79" i="12"/>
  <c r="AB106" i="16" s="1"/>
  <c r="AB78" i="19" s="1"/>
  <c r="M92" i="37"/>
  <c r="V86" i="26"/>
  <c r="X87" i="33" s="1"/>
  <c r="AL9" i="1"/>
  <c r="AN11" i="1"/>
  <c r="CF82" i="11"/>
  <c r="CF84" i="13"/>
  <c r="AJ88" i="35"/>
  <c r="AG80" i="35"/>
  <c r="B8" i="35"/>
  <c r="AM9" i="1"/>
  <c r="B16" i="35"/>
  <c r="AM17" i="1"/>
  <c r="BJ17" i="1"/>
  <c r="AN30" i="1"/>
  <c r="BK30" i="1"/>
  <c r="AN62" i="1"/>
  <c r="BK62" i="1"/>
  <c r="AN78" i="1"/>
  <c r="BK78" i="1"/>
  <c r="BS78" i="8"/>
  <c r="D105" i="5"/>
  <c r="AS105" i="5" s="1"/>
  <c r="AL13" i="1"/>
  <c r="BI21" i="1"/>
  <c r="AL21" i="1"/>
  <c r="B33" i="35"/>
  <c r="BJ34" i="1"/>
  <c r="AM34" i="1"/>
  <c r="BK39" i="1"/>
  <c r="AN39" i="1"/>
  <c r="B49" i="35"/>
  <c r="AM50" i="1"/>
  <c r="BJ50" i="1"/>
  <c r="BI61" i="1"/>
  <c r="AL61" i="1"/>
  <c r="B73" i="35"/>
  <c r="AM74" i="1"/>
  <c r="BJ74" i="1"/>
  <c r="BE90" i="10"/>
  <c r="F84" i="35"/>
  <c r="AP85" i="6"/>
  <c r="BM97" i="6"/>
  <c r="C83" i="35"/>
  <c r="AP84" i="1"/>
  <c r="BM96" i="1"/>
  <c r="AR83" i="8"/>
  <c r="BO95" i="8"/>
  <c r="AU109" i="15"/>
  <c r="Z109" i="15"/>
  <c r="Y81" i="19" s="1"/>
  <c r="AM121" i="15"/>
  <c r="R108" i="15"/>
  <c r="AE120" i="15"/>
  <c r="CF81" i="11"/>
  <c r="AO81" i="10"/>
  <c r="BL93" i="10"/>
  <c r="R108" i="14"/>
  <c r="AE120" i="14"/>
  <c r="AU108" i="5"/>
  <c r="Z108" i="5"/>
  <c r="O80" i="19" s="1"/>
  <c r="AM120" i="5"/>
  <c r="Y108" i="5"/>
  <c r="AL120" i="5"/>
  <c r="U108" i="4"/>
  <c r="AH120" i="4"/>
  <c r="R107" i="14"/>
  <c r="AE119" i="14"/>
  <c r="AQ80" i="6"/>
  <c r="BN92" i="6"/>
  <c r="BW79" i="11"/>
  <c r="AC79" i="8"/>
  <c r="BW79" i="6"/>
  <c r="BQ91" i="11"/>
  <c r="AJ79" i="8"/>
  <c r="BN91" i="8"/>
  <c r="BN91" i="1"/>
  <c r="BN100" i="6"/>
  <c r="AQ88" i="6"/>
  <c r="L86" i="35"/>
  <c r="AP87" i="10"/>
  <c r="BM99" i="10"/>
  <c r="AG123" i="17"/>
  <c r="T111" i="17"/>
  <c r="BN96" i="8"/>
  <c r="AQ84" i="8"/>
  <c r="BN96" i="6"/>
  <c r="AQ84" i="6"/>
  <c r="X110" i="36"/>
  <c r="AK122" i="36"/>
  <c r="Z110" i="36"/>
  <c r="AM122" i="36"/>
  <c r="R109" i="14"/>
  <c r="AE121" i="14"/>
  <c r="AQ82" i="6"/>
  <c r="BN94" i="6"/>
  <c r="Y107" i="5"/>
  <c r="AL119" i="5"/>
  <c r="W107" i="5"/>
  <c r="AJ119" i="5"/>
  <c r="BV79" i="10"/>
  <c r="AF124" i="15"/>
  <c r="S112" i="15"/>
  <c r="AL124" i="15"/>
  <c r="Y112" i="15"/>
  <c r="AF124" i="14"/>
  <c r="S112" i="14"/>
  <c r="AL124" i="14"/>
  <c r="Y112" i="14"/>
  <c r="AU106" i="16"/>
  <c r="AM118" i="16"/>
  <c r="AG129" i="5"/>
  <c r="T117" i="5"/>
  <c r="T118" i="5"/>
  <c r="A78" i="6"/>
  <c r="A78" i="1"/>
  <c r="I78" i="1"/>
  <c r="S78" i="6"/>
  <c r="R78" i="6"/>
  <c r="BL90" i="6" s="1"/>
  <c r="S106" i="4"/>
  <c r="AI117" i="4"/>
  <c r="T106" i="4"/>
  <c r="AH117" i="4"/>
  <c r="Z106" i="4"/>
  <c r="J78" i="19" s="1"/>
  <c r="AE117" i="4"/>
  <c r="Y106" i="4"/>
  <c r="W106" i="4"/>
  <c r="B4" i="35"/>
  <c r="AL8" i="1"/>
  <c r="AN10" i="1"/>
  <c r="B12" i="35"/>
  <c r="AM13" i="1"/>
  <c r="AL16" i="1"/>
  <c r="AN18" i="1"/>
  <c r="BK18" i="1"/>
  <c r="B20" i="35"/>
  <c r="BJ21" i="1"/>
  <c r="AM21" i="1"/>
  <c r="AL24" i="1"/>
  <c r="BI24" i="1"/>
  <c r="AN26" i="1"/>
  <c r="BK26" i="1"/>
  <c r="B28" i="35"/>
  <c r="AM29" i="1"/>
  <c r="BJ29" i="1"/>
  <c r="AL32" i="1"/>
  <c r="BI32" i="1"/>
  <c r="AN34" i="1"/>
  <c r="BK34" i="1"/>
  <c r="B36" i="35"/>
  <c r="AM37" i="1"/>
  <c r="BJ37" i="1"/>
  <c r="AL40" i="1"/>
  <c r="BI40" i="1"/>
  <c r="AN42" i="1"/>
  <c r="BK42" i="1"/>
  <c r="B44" i="35"/>
  <c r="AM45" i="1"/>
  <c r="BJ45" i="1"/>
  <c r="AL48" i="1"/>
  <c r="BI48" i="1"/>
  <c r="BK50" i="1"/>
  <c r="AN50" i="1"/>
  <c r="B52" i="35"/>
  <c r="BJ53" i="1"/>
  <c r="AM53" i="1"/>
  <c r="BI56" i="1"/>
  <c r="AL56" i="1"/>
  <c r="BK58" i="1"/>
  <c r="AN58" i="1"/>
  <c r="B60" i="35"/>
  <c r="AM61" i="1"/>
  <c r="BJ61" i="1"/>
  <c r="BI64" i="1"/>
  <c r="AL64" i="1"/>
  <c r="AN66" i="1"/>
  <c r="BK66" i="1"/>
  <c r="B68" i="35"/>
  <c r="BJ69" i="1"/>
  <c r="AM69" i="1"/>
  <c r="AL72" i="1"/>
  <c r="BI72" i="1"/>
  <c r="BK74" i="1"/>
  <c r="AN74" i="1"/>
  <c r="B76" i="35"/>
  <c r="AM77" i="1"/>
  <c r="BJ77" i="1"/>
  <c r="AX90" i="10"/>
  <c r="BF90" i="10"/>
  <c r="V106" i="15"/>
  <c r="Z106" i="15"/>
  <c r="Y78" i="19" s="1"/>
  <c r="Y106" i="15"/>
  <c r="S78" i="11"/>
  <c r="AP79" i="11" s="1"/>
  <c r="W106" i="15"/>
  <c r="AH117" i="15"/>
  <c r="T106" i="15"/>
  <c r="Q106" i="15"/>
  <c r="R78" i="11"/>
  <c r="AK117" i="15"/>
  <c r="AF117" i="15"/>
  <c r="AE117" i="15"/>
  <c r="U78" i="12"/>
  <c r="BO90" i="12" s="1"/>
  <c r="T78" i="12"/>
  <c r="BN90" i="12" s="1"/>
  <c r="W78" i="12"/>
  <c r="DE91" i="18"/>
  <c r="DF91" i="21"/>
  <c r="AP89" i="35"/>
  <c r="AP90" i="35"/>
  <c r="BO102" i="8"/>
  <c r="AR90" i="8"/>
  <c r="AR91" i="8"/>
  <c r="AE127" i="16"/>
  <c r="R115" i="16"/>
  <c r="AJ127" i="16"/>
  <c r="W115" i="16"/>
  <c r="W112" i="4"/>
  <c r="AJ124" i="4"/>
  <c r="CF85" i="6"/>
  <c r="BL96" i="1"/>
  <c r="AO84" i="1"/>
  <c r="W111" i="36"/>
  <c r="AJ123" i="36"/>
  <c r="O82" i="35"/>
  <c r="AP83" i="11"/>
  <c r="BM95" i="11"/>
  <c r="X110" i="15"/>
  <c r="AK122" i="15"/>
  <c r="AQ83" i="8"/>
  <c r="BN95" i="8"/>
  <c r="AO82" i="11"/>
  <c r="BL94" i="11"/>
  <c r="U109" i="15"/>
  <c r="AH121" i="15"/>
  <c r="AR82" i="8"/>
  <c r="BO94" i="8"/>
  <c r="AU108" i="14"/>
  <c r="Z108" i="14"/>
  <c r="T80" i="19" s="1"/>
  <c r="AM120" i="14"/>
  <c r="I80" i="35"/>
  <c r="AP81" i="8"/>
  <c r="BM93" i="8"/>
  <c r="S108" i="4"/>
  <c r="AF120" i="4"/>
  <c r="AU107" i="14"/>
  <c r="Z107" i="14"/>
  <c r="T79" i="19" s="1"/>
  <c r="AM119" i="14"/>
  <c r="AJ79" i="11"/>
  <c r="BO91" i="11"/>
  <c r="CD79" i="8"/>
  <c r="BO91" i="6"/>
  <c r="BQ91" i="1"/>
  <c r="BQ100" i="6"/>
  <c r="AT88" i="6"/>
  <c r="AG124" i="5"/>
  <c r="T112" i="5"/>
  <c r="AJ124" i="5"/>
  <c r="W112" i="5"/>
  <c r="BE101" i="1"/>
  <c r="AH89" i="1"/>
  <c r="T115" i="4"/>
  <c r="AG127" i="4"/>
  <c r="AT115" i="4"/>
  <c r="C87" i="22"/>
  <c r="AD127" i="4"/>
  <c r="CF87" i="10"/>
  <c r="BQ99" i="6"/>
  <c r="AT87" i="6"/>
  <c r="BO98" i="13"/>
  <c r="AR86" i="13"/>
  <c r="AI123" i="17"/>
  <c r="V111" i="17"/>
  <c r="BQ96" i="11"/>
  <c r="AT84" i="11"/>
  <c r="BO96" i="6"/>
  <c r="AR84" i="6"/>
  <c r="V110" i="36"/>
  <c r="AI122" i="36"/>
  <c r="W110" i="36"/>
  <c r="AJ122" i="36"/>
  <c r="AR83" i="12"/>
  <c r="BO95" i="12"/>
  <c r="V109" i="14"/>
  <c r="AI121" i="14"/>
  <c r="Q109" i="14"/>
  <c r="AT109" i="14"/>
  <c r="O109" i="14" a="1"/>
  <c r="O109" i="14" s="1"/>
  <c r="E81" i="22"/>
  <c r="AD121" i="14"/>
  <c r="I79" i="35"/>
  <c r="AP80" i="8"/>
  <c r="BM92" i="8"/>
  <c r="T107" i="5"/>
  <c r="AG119" i="5"/>
  <c r="AE124" i="15"/>
  <c r="R112" i="15"/>
  <c r="AI124" i="15"/>
  <c r="V112" i="15"/>
  <c r="AG124" i="14"/>
  <c r="T112" i="14"/>
  <c r="AE124" i="14"/>
  <c r="R112" i="14"/>
  <c r="BT79" i="12"/>
  <c r="AH118" i="16"/>
  <c r="BH90" i="6"/>
  <c r="AZ90" i="13"/>
  <c r="CF91" i="8"/>
  <c r="BL102" i="8"/>
  <c r="AO90" i="8"/>
  <c r="AO91" i="8"/>
  <c r="G88" i="22"/>
  <c r="O116" i="16" a="1"/>
  <c r="O116" i="16" s="1"/>
  <c r="AT116" i="16"/>
  <c r="Q116" i="16"/>
  <c r="AD128" i="16"/>
  <c r="AG89" i="35"/>
  <c r="AG88" i="35"/>
  <c r="AD88" i="35"/>
  <c r="C88" i="22"/>
  <c r="AT116" i="4"/>
  <c r="AD128" i="4"/>
  <c r="BL101" i="6"/>
  <c r="AO89" i="6"/>
  <c r="C85" i="35"/>
  <c r="AP86" i="1"/>
  <c r="BM98" i="1"/>
  <c r="X113" i="36"/>
  <c r="W113" i="4"/>
  <c r="AJ125" i="4"/>
  <c r="BL98" i="6"/>
  <c r="AO86" i="6"/>
  <c r="BQ97" i="1"/>
  <c r="AT85" i="1"/>
  <c r="A83" i="35"/>
  <c r="D111" i="36"/>
  <c r="C98" i="32"/>
  <c r="AC98" i="32" s="1"/>
  <c r="B84" i="21"/>
  <c r="B83" i="20"/>
  <c r="AL83" i="20" s="1"/>
  <c r="AX83" i="20" s="1"/>
  <c r="B84" i="18"/>
  <c r="B83" i="22"/>
  <c r="B83" i="19"/>
  <c r="AL83" i="19" s="1"/>
  <c r="AY83" i="19" s="1"/>
  <c r="A84" i="26"/>
  <c r="A84" i="23"/>
  <c r="AH123" i="16"/>
  <c r="U111" i="16"/>
  <c r="T110" i="17"/>
  <c r="AG122" i="17"/>
  <c r="H82" i="22"/>
  <c r="AT110" i="17"/>
  <c r="O110" i="17" a="1"/>
  <c r="O110" i="17" s="1"/>
  <c r="Q110" i="17"/>
  <c r="AD122" i="17"/>
  <c r="L82" i="35"/>
  <c r="AP83" i="10"/>
  <c r="BM95" i="10"/>
  <c r="CF83" i="10"/>
  <c r="AO83" i="8"/>
  <c r="BL95" i="8"/>
  <c r="X110" i="5"/>
  <c r="AK122" i="5"/>
  <c r="T110" i="4"/>
  <c r="AG122" i="4"/>
  <c r="CF83" i="6"/>
  <c r="X109" i="5"/>
  <c r="AK121" i="5"/>
  <c r="T109" i="5"/>
  <c r="AG121" i="5"/>
  <c r="AQ80" i="1"/>
  <c r="BN92" i="1"/>
  <c r="W107" i="4"/>
  <c r="AJ119" i="4"/>
  <c r="Y107" i="4"/>
  <c r="AL119" i="4"/>
  <c r="AJ80" i="35"/>
  <c r="AI118" i="15"/>
  <c r="AK118" i="15"/>
  <c r="BL91" i="10"/>
  <c r="AH118" i="14"/>
  <c r="AH118" i="5"/>
  <c r="U106" i="4"/>
  <c r="AH118" i="4"/>
  <c r="AU106" i="4"/>
  <c r="AM118" i="4"/>
  <c r="W108" i="16"/>
  <c r="AJ120" i="16"/>
  <c r="S108" i="16"/>
  <c r="AF120" i="16"/>
  <c r="BD104" i="23"/>
  <c r="BE104" i="23"/>
  <c r="AM87" i="35"/>
  <c r="Y114" i="4"/>
  <c r="AL126" i="4"/>
  <c r="BL99" i="6"/>
  <c r="AO87" i="6"/>
  <c r="BL98" i="13"/>
  <c r="AO86" i="13"/>
  <c r="CF86" i="13"/>
  <c r="BN98" i="11"/>
  <c r="AQ86" i="11"/>
  <c r="BO98" i="10"/>
  <c r="AR86" i="10"/>
  <c r="AA84" i="35"/>
  <c r="AE123" i="15"/>
  <c r="R111" i="15"/>
  <c r="L83" i="35"/>
  <c r="AP84" i="10"/>
  <c r="BM96" i="10"/>
  <c r="AI123" i="14"/>
  <c r="V111" i="14"/>
  <c r="AK123" i="5"/>
  <c r="X111" i="5"/>
  <c r="X111" i="4"/>
  <c r="AK123" i="4"/>
  <c r="V110" i="16"/>
  <c r="AI122" i="16"/>
  <c r="R109" i="4"/>
  <c r="AE121" i="4"/>
  <c r="AR81" i="1"/>
  <c r="BO93" i="1"/>
  <c r="AD80" i="35"/>
  <c r="AQ80" i="13"/>
  <c r="BN92" i="13"/>
  <c r="CB79" i="11"/>
  <c r="AH79" i="6"/>
  <c r="AH118" i="36"/>
  <c r="AK118" i="36"/>
  <c r="AE127" i="14"/>
  <c r="R115" i="14"/>
  <c r="AK127" i="14"/>
  <c r="X115" i="14"/>
  <c r="AU109" i="16"/>
  <c r="Z109" i="16"/>
  <c r="AD81" i="19" s="1"/>
  <c r="AM121" i="16"/>
  <c r="BB90" i="6"/>
  <c r="AA90" i="35"/>
  <c r="AA89" i="35"/>
  <c r="BB100" i="1"/>
  <c r="AE88" i="1"/>
  <c r="BQ100" i="11"/>
  <c r="AT88" i="11"/>
  <c r="I87" i="35"/>
  <c r="AP88" i="8"/>
  <c r="BM100" i="8"/>
  <c r="AJ127" i="5"/>
  <c r="W115" i="5"/>
  <c r="BF99" i="1"/>
  <c r="AI87" i="1"/>
  <c r="AJ126" i="15"/>
  <c r="W114" i="15"/>
  <c r="AI126" i="15"/>
  <c r="V114" i="15"/>
  <c r="BO99" i="8"/>
  <c r="AR87" i="8"/>
  <c r="D113" i="36"/>
  <c r="A85" i="35"/>
  <c r="C100" i="32"/>
  <c r="AC100" i="32" s="1"/>
  <c r="B86" i="21"/>
  <c r="B85" i="22"/>
  <c r="A86" i="26"/>
  <c r="B86" i="18"/>
  <c r="A86" i="23"/>
  <c r="B85" i="19"/>
  <c r="AL85" i="19" s="1"/>
  <c r="AY85" i="19" s="1"/>
  <c r="B85" i="20"/>
  <c r="AL85" i="20" s="1"/>
  <c r="AX85" i="20" s="1"/>
  <c r="AP86" i="12"/>
  <c r="R85" i="35"/>
  <c r="BM98" i="12"/>
  <c r="AK125" i="16"/>
  <c r="X113" i="16"/>
  <c r="C84" i="35"/>
  <c r="Y84" i="35" s="1"/>
  <c r="AP85" i="1"/>
  <c r="BM97" i="1"/>
  <c r="Z112" i="36"/>
  <c r="AM124" i="36"/>
  <c r="AQ81" i="13"/>
  <c r="BN93" i="13"/>
  <c r="Y107" i="36"/>
  <c r="AL119" i="36"/>
  <c r="AT80" i="12"/>
  <c r="BQ92" i="12"/>
  <c r="Y79" i="11"/>
  <c r="AB106" i="15" s="1"/>
  <c r="W78" i="19" s="1"/>
  <c r="CD79" i="12"/>
  <c r="AF79" i="6"/>
  <c r="BQ97" i="6"/>
  <c r="AT85" i="6"/>
  <c r="BQ96" i="1"/>
  <c r="AT84" i="1"/>
  <c r="V109" i="17"/>
  <c r="AI121" i="17"/>
  <c r="AP89" i="11"/>
  <c r="O88" i="35"/>
  <c r="BM101" i="11"/>
  <c r="AU116" i="15"/>
  <c r="Z116" i="15"/>
  <c r="Y88" i="19" s="1"/>
  <c r="AM128" i="15"/>
  <c r="AF129" i="17"/>
  <c r="S117" i="17"/>
  <c r="S118" i="17"/>
  <c r="AJ129" i="17"/>
  <c r="W117" i="17"/>
  <c r="W118" i="17"/>
  <c r="U88" i="35"/>
  <c r="AP89" i="13"/>
  <c r="BM101" i="13"/>
  <c r="AL128" i="17"/>
  <c r="Y116" i="17"/>
  <c r="AT116" i="14"/>
  <c r="O116" i="14" a="1"/>
  <c r="O116" i="14" s="1"/>
  <c r="Q116" i="14"/>
  <c r="E88" i="22"/>
  <c r="AD128" i="14"/>
  <c r="Q117" i="14"/>
  <c r="AH128" i="14"/>
  <c r="U116" i="14"/>
  <c r="U117" i="14"/>
  <c r="AJ128" i="5"/>
  <c r="W116" i="5"/>
  <c r="AA88" i="35"/>
  <c r="BA100" i="1"/>
  <c r="AD88" i="1"/>
  <c r="BQ100" i="13"/>
  <c r="AT88" i="13"/>
  <c r="AE125" i="15"/>
  <c r="R113" i="15"/>
  <c r="AK125" i="15"/>
  <c r="X113" i="15"/>
  <c r="CF86" i="10"/>
  <c r="AE125" i="5"/>
  <c r="R113" i="5"/>
  <c r="CF86" i="8"/>
  <c r="AE124" i="17"/>
  <c r="R112" i="17"/>
  <c r="AH124" i="17"/>
  <c r="U112" i="17"/>
  <c r="BQ97" i="11"/>
  <c r="AT85" i="11"/>
  <c r="BN97" i="8"/>
  <c r="AQ85" i="8"/>
  <c r="W109" i="36"/>
  <c r="AJ121" i="36"/>
  <c r="S109" i="36"/>
  <c r="AF121" i="36"/>
  <c r="AO81" i="1"/>
  <c r="BL93" i="1"/>
  <c r="U108" i="36"/>
  <c r="AH120" i="36"/>
  <c r="T107" i="17"/>
  <c r="AG119" i="17"/>
  <c r="R107" i="17"/>
  <c r="AE119" i="17"/>
  <c r="BZ79" i="8"/>
  <c r="A78" i="35"/>
  <c r="D106" i="36"/>
  <c r="C93" i="32"/>
  <c r="AC93" i="32" s="1"/>
  <c r="A79" i="26"/>
  <c r="A79" i="23"/>
  <c r="B79" i="21"/>
  <c r="B78" i="22"/>
  <c r="B79" i="18"/>
  <c r="B78" i="19"/>
  <c r="AL78" i="19" s="1"/>
  <c r="AY78" i="19" s="1"/>
  <c r="B78" i="20"/>
  <c r="AL78" i="20" s="1"/>
  <c r="AX78" i="20" s="1"/>
  <c r="AQ81" i="8"/>
  <c r="BN93" i="8"/>
  <c r="R79" i="35"/>
  <c r="AP80" i="12"/>
  <c r="BM92" i="12"/>
  <c r="R107" i="16"/>
  <c r="AE119" i="16"/>
  <c r="U78" i="35"/>
  <c r="BM91" i="13"/>
  <c r="AH118" i="17"/>
  <c r="F94" i="19"/>
  <c r="AM94" i="19" s="1"/>
  <c r="BA105" i="19" s="1"/>
  <c r="AQ103" i="23"/>
  <c r="AR115" i="23" s="1"/>
  <c r="BJ115" i="23" s="1"/>
  <c r="BB102" i="1"/>
  <c r="AE90" i="1"/>
  <c r="AE91" i="1"/>
  <c r="BG101" i="1"/>
  <c r="AJ89" i="1"/>
  <c r="BK90" i="1"/>
  <c r="AF129" i="16"/>
  <c r="S117" i="16"/>
  <c r="S118" i="16"/>
  <c r="AH129" i="16"/>
  <c r="U117" i="16"/>
  <c r="U118" i="16"/>
  <c r="BH101" i="1"/>
  <c r="AK89" i="1"/>
  <c r="BH100" i="1"/>
  <c r="AK88" i="1"/>
  <c r="AJ127" i="15"/>
  <c r="W115" i="15"/>
  <c r="AG127" i="15"/>
  <c r="T115" i="15"/>
  <c r="BL99" i="13"/>
  <c r="AO87" i="13"/>
  <c r="AU114" i="17"/>
  <c r="Z114" i="17"/>
  <c r="AI86" i="19" s="1"/>
  <c r="AM126" i="17"/>
  <c r="CF87" i="12"/>
  <c r="AG126" i="16"/>
  <c r="T114" i="16"/>
  <c r="AF126" i="5"/>
  <c r="S114" i="5"/>
  <c r="AG126" i="5"/>
  <c r="T114" i="5"/>
  <c r="AI124" i="16"/>
  <c r="V112" i="16"/>
  <c r="AU112" i="16"/>
  <c r="Z112" i="16"/>
  <c r="AD84" i="19" s="1"/>
  <c r="AM124" i="16"/>
  <c r="U80" i="35"/>
  <c r="AP81" i="13"/>
  <c r="BM93" i="13"/>
  <c r="W108" i="17"/>
  <c r="AJ120" i="17"/>
  <c r="AQ81" i="11"/>
  <c r="BN93" i="11"/>
  <c r="AM79" i="8"/>
  <c r="U117" i="4"/>
  <c r="AH129" i="4"/>
  <c r="U118" i="4"/>
  <c r="AW90" i="6"/>
  <c r="AL129" i="15"/>
  <c r="Y117" i="15"/>
  <c r="AL117" i="15"/>
  <c r="Y118" i="15"/>
  <c r="CF90" i="11"/>
  <c r="AK127" i="17"/>
  <c r="X115" i="17"/>
  <c r="X79" i="35"/>
  <c r="CF80" i="11"/>
  <c r="U107" i="15"/>
  <c r="AH119" i="15"/>
  <c r="AR80" i="8"/>
  <c r="BO92" i="8"/>
  <c r="V87" i="26"/>
  <c r="X88" i="33" s="1"/>
  <c r="BK22" i="1"/>
  <c r="AN22" i="1"/>
  <c r="B32" i="35"/>
  <c r="BJ33" i="1"/>
  <c r="AM33" i="1"/>
  <c r="BK46" i="1"/>
  <c r="AN46" i="1"/>
  <c r="AL68" i="1"/>
  <c r="BI68" i="1"/>
  <c r="AN15" i="1"/>
  <c r="B25" i="35"/>
  <c r="BJ26" i="1"/>
  <c r="AM26" i="1"/>
  <c r="AL29" i="1"/>
  <c r="BI29" i="1"/>
  <c r="AL37" i="1"/>
  <c r="BI37" i="1"/>
  <c r="BI53" i="1"/>
  <c r="AL53" i="1"/>
  <c r="AL69" i="1"/>
  <c r="BI69" i="1"/>
  <c r="BQ102" i="8"/>
  <c r="AT90" i="8"/>
  <c r="AT91" i="8"/>
  <c r="V111" i="36"/>
  <c r="AI123" i="36"/>
  <c r="AR83" i="10"/>
  <c r="BO95" i="10"/>
  <c r="B15" i="35"/>
  <c r="AM16" i="1"/>
  <c r="BI19" i="1"/>
  <c r="AL19" i="1"/>
  <c r="AN29" i="1"/>
  <c r="BK29" i="1"/>
  <c r="B31" i="35"/>
  <c r="BJ32" i="1"/>
  <c r="AM32" i="1"/>
  <c r="BI35" i="1"/>
  <c r="AL35" i="1"/>
  <c r="BK37" i="1"/>
  <c r="AN37" i="1"/>
  <c r="B39" i="35"/>
  <c r="AM40" i="1"/>
  <c r="BJ40" i="1"/>
  <c r="BI43" i="1"/>
  <c r="AL43" i="1"/>
  <c r="B47" i="35"/>
  <c r="BJ48" i="1"/>
  <c r="AM48" i="1"/>
  <c r="B63" i="35"/>
  <c r="AM64" i="1"/>
  <c r="BJ64" i="1"/>
  <c r="B71" i="35"/>
  <c r="AM72" i="1"/>
  <c r="BJ72" i="1"/>
  <c r="AL75" i="1"/>
  <c r="BI75" i="1"/>
  <c r="BN102" i="8"/>
  <c r="AQ90" i="8"/>
  <c r="AQ91" i="8"/>
  <c r="AX100" i="1"/>
  <c r="AA88" i="1"/>
  <c r="AL127" i="16"/>
  <c r="Y115" i="16"/>
  <c r="R87" i="35"/>
  <c r="AP88" i="12"/>
  <c r="BM100" i="12"/>
  <c r="R112" i="4"/>
  <c r="AE124" i="4"/>
  <c r="T111" i="36"/>
  <c r="AG123" i="36"/>
  <c r="Y111" i="36"/>
  <c r="AL123" i="36"/>
  <c r="BQ96" i="12"/>
  <c r="AT84" i="12"/>
  <c r="AO83" i="11"/>
  <c r="BL95" i="11"/>
  <c r="AT83" i="8"/>
  <c r="BQ95" i="8"/>
  <c r="Q109" i="15"/>
  <c r="F81" i="22"/>
  <c r="AT109" i="15"/>
  <c r="O109" i="15" a="1"/>
  <c r="O109" i="15" s="1"/>
  <c r="AD121" i="15"/>
  <c r="S109" i="15"/>
  <c r="AF121" i="15"/>
  <c r="U108" i="15"/>
  <c r="AH120" i="15"/>
  <c r="V108" i="14"/>
  <c r="AI120" i="14"/>
  <c r="U108" i="14"/>
  <c r="AH120" i="14"/>
  <c r="AT108" i="4"/>
  <c r="C80" i="22"/>
  <c r="AD120" i="4"/>
  <c r="F80" i="35"/>
  <c r="AP81" i="6"/>
  <c r="BM93" i="6"/>
  <c r="AO80" i="10"/>
  <c r="BL92" i="10"/>
  <c r="S107" i="14"/>
  <c r="AF119" i="14"/>
  <c r="CD79" i="11"/>
  <c r="BQ91" i="6"/>
  <c r="AF124" i="5"/>
  <c r="S112" i="5"/>
  <c r="AI124" i="5"/>
  <c r="V112" i="5"/>
  <c r="AZ102" i="1"/>
  <c r="AC90" i="1"/>
  <c r="AC91" i="1"/>
  <c r="AM89" i="35"/>
  <c r="AM90" i="35"/>
  <c r="W115" i="4"/>
  <c r="AJ127" i="4"/>
  <c r="AK126" i="14"/>
  <c r="X114" i="14"/>
  <c r="AU114" i="14"/>
  <c r="Z114" i="14"/>
  <c r="T86" i="19" s="1"/>
  <c r="AM126" i="14"/>
  <c r="BN99" i="6"/>
  <c r="AQ87" i="6"/>
  <c r="BQ98" i="13"/>
  <c r="AT86" i="13"/>
  <c r="AK123" i="17"/>
  <c r="X111" i="17"/>
  <c r="BN96" i="11"/>
  <c r="AQ84" i="11"/>
  <c r="BN96" i="10"/>
  <c r="AQ84" i="10"/>
  <c r="BQ96" i="6"/>
  <c r="AT84" i="6"/>
  <c r="T110" i="36"/>
  <c r="AG122" i="36"/>
  <c r="AO82" i="10"/>
  <c r="BL94" i="10"/>
  <c r="AU109" i="14"/>
  <c r="Z109" i="14"/>
  <c r="T81" i="19" s="1"/>
  <c r="AM121" i="14"/>
  <c r="AU107" i="5"/>
  <c r="Z107" i="5"/>
  <c r="O79" i="19" s="1"/>
  <c r="AM119" i="5"/>
  <c r="V107" i="5"/>
  <c r="AI119" i="5"/>
  <c r="BZ79" i="12"/>
  <c r="BN91" i="10"/>
  <c r="O112" i="15" a="1"/>
  <c r="O112" i="15" s="1"/>
  <c r="AT112" i="15"/>
  <c r="Q112" i="15"/>
  <c r="F84" i="22"/>
  <c r="AD124" i="15"/>
  <c r="CF85" i="11"/>
  <c r="CF85" i="10"/>
  <c r="Z112" i="14"/>
  <c r="T84" i="19" s="1"/>
  <c r="AU112" i="14"/>
  <c r="AM124" i="14"/>
  <c r="R78" i="35"/>
  <c r="BM91" i="12"/>
  <c r="AE118" i="16"/>
  <c r="X93" i="23"/>
  <c r="W93" i="23"/>
  <c r="AW90" i="8"/>
  <c r="AE129" i="5"/>
  <c r="R117" i="5"/>
  <c r="R118" i="5"/>
  <c r="BD101" i="1"/>
  <c r="AG89" i="1"/>
  <c r="AF128" i="16"/>
  <c r="S116" i="16"/>
  <c r="AH128" i="16"/>
  <c r="U116" i="16"/>
  <c r="Z116" i="4"/>
  <c r="J88" i="19" s="1"/>
  <c r="AU116" i="4"/>
  <c r="AM128" i="4"/>
  <c r="F88" i="35"/>
  <c r="AP89" i="6"/>
  <c r="BM101" i="6"/>
  <c r="AG86" i="35"/>
  <c r="BN99" i="11"/>
  <c r="AQ87" i="11"/>
  <c r="S113" i="36"/>
  <c r="Y113" i="36"/>
  <c r="BO98" i="12"/>
  <c r="AR86" i="12"/>
  <c r="T113" i="4"/>
  <c r="AG125" i="4"/>
  <c r="CF86" i="6"/>
  <c r="BS84" i="6"/>
  <c r="D111" i="4"/>
  <c r="AS111" i="4" s="1"/>
  <c r="AJ123" i="16"/>
  <c r="W111" i="16"/>
  <c r="AF123" i="16"/>
  <c r="S111" i="16"/>
  <c r="CF83" i="13"/>
  <c r="AU110" i="17"/>
  <c r="Z110" i="17"/>
  <c r="AI82" i="19" s="1"/>
  <c r="AM122" i="17"/>
  <c r="AQ83" i="11"/>
  <c r="BN95" i="11"/>
  <c r="S110" i="14"/>
  <c r="AF122" i="14"/>
  <c r="AU110" i="5"/>
  <c r="Z110" i="5"/>
  <c r="O82" i="19" s="1"/>
  <c r="AM122" i="5"/>
  <c r="T110" i="5"/>
  <c r="AG122" i="5"/>
  <c r="S110" i="4"/>
  <c r="AF122" i="4"/>
  <c r="S109" i="5"/>
  <c r="AF121" i="5"/>
  <c r="CF82" i="8"/>
  <c r="AR80" i="1"/>
  <c r="BO92" i="1"/>
  <c r="X107" i="4"/>
  <c r="AK119" i="4"/>
  <c r="R107" i="4"/>
  <c r="AE119" i="4"/>
  <c r="BU79" i="11"/>
  <c r="AA79" i="10"/>
  <c r="U106" i="15"/>
  <c r="AH118" i="15"/>
  <c r="AL118" i="15"/>
  <c r="AJ118" i="14"/>
  <c r="AF118" i="14"/>
  <c r="AJ118" i="5"/>
  <c r="AI118" i="4"/>
  <c r="AL118" i="4"/>
  <c r="U108" i="16"/>
  <c r="AH120" i="16"/>
  <c r="D102" i="20"/>
  <c r="AT103" i="23"/>
  <c r="AX102" i="1"/>
  <c r="AA90" i="1"/>
  <c r="AX90" i="1"/>
  <c r="AA91" i="1"/>
  <c r="AV90" i="8"/>
  <c r="AO117" i="5" s="1"/>
  <c r="A88" i="35"/>
  <c r="D116" i="36"/>
  <c r="C103" i="32"/>
  <c r="AC103" i="32" s="1"/>
  <c r="A89" i="23"/>
  <c r="A89" i="26"/>
  <c r="B89" i="18"/>
  <c r="B88" i="19"/>
  <c r="AL88" i="19" s="1"/>
  <c r="AY88" i="19" s="1"/>
  <c r="B88" i="20"/>
  <c r="AL88" i="20" s="1"/>
  <c r="AX88" i="20" s="1"/>
  <c r="B89" i="21"/>
  <c r="B88" i="22"/>
  <c r="BN101" i="13"/>
  <c r="AQ89" i="13"/>
  <c r="V114" i="4"/>
  <c r="AI126" i="4"/>
  <c r="AP86" i="13"/>
  <c r="U85" i="35"/>
  <c r="BM98" i="13"/>
  <c r="AK125" i="17"/>
  <c r="X113" i="17"/>
  <c r="BN98" i="10"/>
  <c r="AQ86" i="10"/>
  <c r="AU111" i="15"/>
  <c r="Z111" i="15"/>
  <c r="Y83" i="19" s="1"/>
  <c r="AM123" i="15"/>
  <c r="AT111" i="14"/>
  <c r="O111" i="14" a="1"/>
  <c r="O111" i="14" s="1"/>
  <c r="E83" i="22"/>
  <c r="Q111" i="14"/>
  <c r="AD123" i="14"/>
  <c r="AJ123" i="14"/>
  <c r="W111" i="14"/>
  <c r="AI123" i="5"/>
  <c r="V111" i="5"/>
  <c r="U111" i="4"/>
  <c r="AH123" i="4"/>
  <c r="F83" i="35"/>
  <c r="AP84" i="6"/>
  <c r="BM96" i="6"/>
  <c r="S110" i="16"/>
  <c r="AF122" i="16"/>
  <c r="T109" i="4"/>
  <c r="AG121" i="4"/>
  <c r="AO82" i="6"/>
  <c r="BL94" i="6"/>
  <c r="AQ81" i="1"/>
  <c r="BN93" i="1"/>
  <c r="AH79" i="11"/>
  <c r="CB79" i="6"/>
  <c r="AE118" i="36"/>
  <c r="CF88" i="10"/>
  <c r="R81" i="35"/>
  <c r="AP82" i="12"/>
  <c r="BM94" i="12"/>
  <c r="T109" i="16"/>
  <c r="AG121" i="16"/>
  <c r="BX79" i="11"/>
  <c r="K103" i="23"/>
  <c r="AC103" i="23" s="1"/>
  <c r="C104" i="33" s="1"/>
  <c r="BE102" i="1"/>
  <c r="BE90" i="1"/>
  <c r="AH90" i="1"/>
  <c r="AH91" i="1"/>
  <c r="AY90" i="12"/>
  <c r="BJ89" i="1"/>
  <c r="AI127" i="5"/>
  <c r="V115" i="5"/>
  <c r="AU114" i="15"/>
  <c r="Z114" i="15"/>
  <c r="Y86" i="19" s="1"/>
  <c r="AM126" i="15"/>
  <c r="F86" i="22"/>
  <c r="AT114" i="15"/>
  <c r="Q114" i="15"/>
  <c r="O114" i="15" a="1"/>
  <c r="O114" i="15" s="1"/>
  <c r="AD126" i="15"/>
  <c r="BS86" i="6"/>
  <c r="D113" i="4"/>
  <c r="AS113" i="4" s="1"/>
  <c r="AE125" i="16"/>
  <c r="R113" i="16"/>
  <c r="AL125" i="16"/>
  <c r="Y113" i="16"/>
  <c r="O112" i="36" a="1"/>
  <c r="O112" i="36" s="1"/>
  <c r="Q112" i="36"/>
  <c r="AD124" i="36"/>
  <c r="U107" i="36"/>
  <c r="AH119" i="36"/>
  <c r="AQ80" i="12"/>
  <c r="BN92" i="12"/>
  <c r="CA79" i="6"/>
  <c r="AJ79" i="12"/>
  <c r="BZ79" i="6"/>
  <c r="BN97" i="6"/>
  <c r="AQ85" i="6"/>
  <c r="BN96" i="1"/>
  <c r="AQ84" i="1"/>
  <c r="AO82" i="13"/>
  <c r="BL94" i="13"/>
  <c r="O109" i="17" a="1"/>
  <c r="O109" i="17" s="1"/>
  <c r="H81" i="22"/>
  <c r="AT109" i="17"/>
  <c r="Q109" i="17"/>
  <c r="AD121" i="17"/>
  <c r="BY79" i="11"/>
  <c r="AE128" i="15"/>
  <c r="R116" i="15"/>
  <c r="AJ128" i="15"/>
  <c r="W116" i="15"/>
  <c r="AQ82" i="10"/>
  <c r="BN94" i="10"/>
  <c r="AU102" i="20"/>
  <c r="AV102" i="20"/>
  <c r="AG129" i="17"/>
  <c r="T117" i="17"/>
  <c r="T118" i="17"/>
  <c r="AE129" i="17"/>
  <c r="R117" i="17"/>
  <c r="R118" i="17"/>
  <c r="AT90" i="11"/>
  <c r="BQ102" i="11"/>
  <c r="AT91" i="11"/>
  <c r="AP88" i="35"/>
  <c r="AH128" i="17"/>
  <c r="U116" i="17"/>
  <c r="AJ128" i="14"/>
  <c r="W116" i="14"/>
  <c r="W117" i="14"/>
  <c r="CF89" i="10"/>
  <c r="O116" i="5" a="1"/>
  <c r="O116" i="5" s="1"/>
  <c r="Q116" i="5"/>
  <c r="D88" i="22"/>
  <c r="AT116" i="5"/>
  <c r="AD128" i="5"/>
  <c r="BN100" i="13"/>
  <c r="AQ88" i="13"/>
  <c r="AW99" i="1"/>
  <c r="F114" i="36" a="1"/>
  <c r="F114" i="36" s="1"/>
  <c r="K114" i="36" a="1"/>
  <c r="K114" i="36" s="1"/>
  <c r="J114" i="36" a="1"/>
  <c r="J114" i="36" s="1"/>
  <c r="H114" i="36" a="1"/>
  <c r="H114" i="36" s="1"/>
  <c r="M114" i="36" a="1"/>
  <c r="M114" i="36" s="1"/>
  <c r="G114" i="36" a="1"/>
  <c r="G114" i="36" s="1"/>
  <c r="L114" i="36" a="1"/>
  <c r="L114" i="36" s="1"/>
  <c r="N114" i="36" a="1"/>
  <c r="N114" i="36" s="1"/>
  <c r="I114" i="36" a="1"/>
  <c r="I114" i="36" s="1"/>
  <c r="E114" i="36" a="1"/>
  <c r="E114" i="36" s="1"/>
  <c r="R87" i="1"/>
  <c r="S87" i="1"/>
  <c r="Z87" i="1"/>
  <c r="CF86" i="11"/>
  <c r="AJ125" i="15"/>
  <c r="W113" i="15"/>
  <c r="BL98" i="10"/>
  <c r="AO86" i="10"/>
  <c r="AL125" i="14"/>
  <c r="Y113" i="14"/>
  <c r="AJ125" i="5"/>
  <c r="W113" i="5"/>
  <c r="AG125" i="5"/>
  <c r="T113" i="5"/>
  <c r="AK124" i="17"/>
  <c r="X112" i="17"/>
  <c r="O112" i="17" a="1"/>
  <c r="O112" i="17" s="1"/>
  <c r="AT112" i="17"/>
  <c r="H84" i="22"/>
  <c r="Q112" i="17"/>
  <c r="AD124" i="17"/>
  <c r="BQ97" i="8"/>
  <c r="AT85" i="8"/>
  <c r="O109" i="36" a="1"/>
  <c r="O109" i="36" s="1"/>
  <c r="Q109" i="36"/>
  <c r="AD121" i="36"/>
  <c r="AR82" i="12"/>
  <c r="BO94" i="12"/>
  <c r="R108" i="36"/>
  <c r="AE120" i="36"/>
  <c r="X107" i="17"/>
  <c r="AK119" i="17"/>
  <c r="AI79" i="13"/>
  <c r="AF79" i="8"/>
  <c r="BS79" i="6"/>
  <c r="D106" i="4"/>
  <c r="AS106" i="4" s="1"/>
  <c r="AQ81" i="10"/>
  <c r="BN93" i="10"/>
  <c r="AR81" i="8"/>
  <c r="BO93" i="8"/>
  <c r="S107" i="16"/>
  <c r="AF119" i="16"/>
  <c r="AI118" i="17"/>
  <c r="AG118" i="17"/>
  <c r="CF91" i="12"/>
  <c r="AE129" i="16"/>
  <c r="R117" i="16"/>
  <c r="R118" i="16"/>
  <c r="BN100" i="12"/>
  <c r="AQ88" i="12"/>
  <c r="BL100" i="11"/>
  <c r="AO88" i="11"/>
  <c r="Z115" i="15"/>
  <c r="Y87" i="19" s="1"/>
  <c r="AU115" i="15"/>
  <c r="AM127" i="15"/>
  <c r="AJ126" i="17"/>
  <c r="W114" i="17"/>
  <c r="AK126" i="16"/>
  <c r="X114" i="16"/>
  <c r="D86" i="22"/>
  <c r="Q114" i="5"/>
  <c r="AT114" i="5"/>
  <c r="O114" i="5" a="1"/>
  <c r="O114" i="5" s="1"/>
  <c r="AD126" i="5"/>
  <c r="CF85" i="12"/>
  <c r="AG124" i="16"/>
  <c r="T112" i="16"/>
  <c r="V108" i="17"/>
  <c r="AI120" i="17"/>
  <c r="AT81" i="11"/>
  <c r="BQ93" i="11"/>
  <c r="V117" i="4"/>
  <c r="AI129" i="4"/>
  <c r="V118" i="4"/>
  <c r="CF91" i="11"/>
  <c r="AU117" i="15"/>
  <c r="Z117" i="15"/>
  <c r="Y89" i="19" s="1"/>
  <c r="AM129" i="15"/>
  <c r="Z118" i="15"/>
  <c r="Y90" i="19" s="1"/>
  <c r="AI127" i="17"/>
  <c r="V115" i="17"/>
  <c r="O79" i="35"/>
  <c r="AP80" i="11"/>
  <c r="BM92" i="11"/>
  <c r="X107" i="15"/>
  <c r="AK119" i="15"/>
  <c r="V85" i="26"/>
  <c r="X86" i="33" s="1"/>
  <c r="V81" i="26"/>
  <c r="X82" i="33" s="1"/>
  <c r="L97" i="32"/>
  <c r="O97" i="32"/>
  <c r="T97" i="32"/>
  <c r="S97" i="32"/>
  <c r="R97" i="32"/>
  <c r="M97" i="32"/>
  <c r="P97" i="32"/>
  <c r="U97" i="32"/>
  <c r="N97" i="32"/>
  <c r="Q97" i="32"/>
  <c r="AL28" i="1"/>
  <c r="BI28" i="1"/>
  <c r="BK38" i="1"/>
  <c r="AN38" i="1"/>
  <c r="AL44" i="1"/>
  <c r="BI44" i="1"/>
  <c r="B56" i="35"/>
  <c r="BJ57" i="1"/>
  <c r="AM57" i="1"/>
  <c r="K77" i="35"/>
  <c r="AG78" i="35" s="1"/>
  <c r="BJ90" i="10"/>
  <c r="AN63" i="1"/>
  <c r="BK63" i="1"/>
  <c r="B65" i="35"/>
  <c r="AM66" i="1"/>
  <c r="BJ66" i="1"/>
  <c r="Z106" i="14"/>
  <c r="T78" i="19" s="1"/>
  <c r="R106" i="14"/>
  <c r="Y106" i="14"/>
  <c r="S78" i="10"/>
  <c r="AP79" i="10" s="1"/>
  <c r="W106" i="14"/>
  <c r="Q106" i="14"/>
  <c r="X106" i="14"/>
  <c r="R78" i="10"/>
  <c r="AW90" i="10"/>
  <c r="X106" i="17"/>
  <c r="Y106" i="17"/>
  <c r="V106" i="17"/>
  <c r="U106" i="17"/>
  <c r="AF117" i="17"/>
  <c r="AM117" i="17"/>
  <c r="AE117" i="17"/>
  <c r="T106" i="17"/>
  <c r="R78" i="13"/>
  <c r="AO79" i="13" s="1"/>
  <c r="S78" i="13"/>
  <c r="DE92" i="18"/>
  <c r="DF92" i="21"/>
  <c r="Y112" i="4"/>
  <c r="AL124" i="4"/>
  <c r="V110" i="15"/>
  <c r="AI122" i="15"/>
  <c r="J78" i="1"/>
  <c r="BD90" i="1" s="1"/>
  <c r="W106" i="5"/>
  <c r="U106" i="5"/>
  <c r="X106" i="5"/>
  <c r="V106" i="5"/>
  <c r="Z106" i="5"/>
  <c r="O78" i="19" s="1"/>
  <c r="Q106" i="5"/>
  <c r="R78" i="8"/>
  <c r="BL90" i="8" s="1"/>
  <c r="S78" i="8"/>
  <c r="AP79" i="8" s="1"/>
  <c r="S106" i="5"/>
  <c r="B7" i="35"/>
  <c r="AM8" i="1"/>
  <c r="BK21" i="1"/>
  <c r="AN21" i="1"/>
  <c r="B23" i="35"/>
  <c r="AM24" i="1"/>
  <c r="BJ24" i="1"/>
  <c r="AL27" i="1"/>
  <c r="BI27" i="1"/>
  <c r="BK45" i="1"/>
  <c r="AN45" i="1"/>
  <c r="AL51" i="1"/>
  <c r="BI51" i="1"/>
  <c r="AN53" i="1"/>
  <c r="BK53" i="1"/>
  <c r="B55" i="35"/>
  <c r="BJ56" i="1"/>
  <c r="AM56" i="1"/>
  <c r="AL59" i="1"/>
  <c r="BI59" i="1"/>
  <c r="BK61" i="1"/>
  <c r="AN61" i="1"/>
  <c r="AL67" i="1"/>
  <c r="BI67" i="1"/>
  <c r="AN69" i="1"/>
  <c r="BK69" i="1"/>
  <c r="BK77" i="1"/>
  <c r="AN77" i="1"/>
  <c r="U78" i="10"/>
  <c r="AR79" i="10" s="1"/>
  <c r="W78" i="10"/>
  <c r="T78" i="10"/>
  <c r="AQ79" i="10" s="1"/>
  <c r="AY90" i="10"/>
  <c r="BG90" i="10"/>
  <c r="U78" i="13"/>
  <c r="AR79" i="13" s="1"/>
  <c r="T78" i="13"/>
  <c r="AQ79" i="13" s="1"/>
  <c r="W78" i="13"/>
  <c r="AT79" i="13" s="1"/>
  <c r="CS79" i="21"/>
  <c r="C78" i="1"/>
  <c r="AW90" i="1" s="1"/>
  <c r="T78" i="6"/>
  <c r="AQ79" i="6" s="1"/>
  <c r="W78" i="6"/>
  <c r="U78" i="6"/>
  <c r="BO90" i="6" s="1"/>
  <c r="AN8" i="1"/>
  <c r="B10" i="35"/>
  <c r="AM11" i="1"/>
  <c r="AL14" i="1"/>
  <c r="AN16" i="1"/>
  <c r="B18" i="35"/>
  <c r="BJ19" i="1"/>
  <c r="AM19" i="1"/>
  <c r="AL22" i="1"/>
  <c r="BI22" i="1"/>
  <c r="AN24" i="1"/>
  <c r="BK24" i="1"/>
  <c r="B26" i="35"/>
  <c r="X26" i="35" s="1"/>
  <c r="BJ27" i="1"/>
  <c r="AM27" i="1"/>
  <c r="BI30" i="1"/>
  <c r="AL30" i="1"/>
  <c r="BK32" i="1"/>
  <c r="AN32" i="1"/>
  <c r="B34" i="35"/>
  <c r="BJ35" i="1"/>
  <c r="AM35" i="1"/>
  <c r="BI38" i="1"/>
  <c r="AL38" i="1"/>
  <c r="AN40" i="1"/>
  <c r="BK40" i="1"/>
  <c r="B42" i="35"/>
  <c r="AM43" i="1"/>
  <c r="BJ43" i="1"/>
  <c r="AL46" i="1"/>
  <c r="BI46" i="1"/>
  <c r="BK48" i="1"/>
  <c r="AN48" i="1"/>
  <c r="B50" i="35"/>
  <c r="BJ51" i="1"/>
  <c r="AM51" i="1"/>
  <c r="BI54" i="1"/>
  <c r="AL54" i="1"/>
  <c r="BK56" i="1"/>
  <c r="AN56" i="1"/>
  <c r="B58" i="35"/>
  <c r="BJ59" i="1"/>
  <c r="AM59" i="1"/>
  <c r="AL62" i="1"/>
  <c r="BI62" i="1"/>
  <c r="BK64" i="1"/>
  <c r="AN64" i="1"/>
  <c r="B66" i="35"/>
  <c r="BJ67" i="1"/>
  <c r="AM67" i="1"/>
  <c r="AL70" i="1"/>
  <c r="BI70" i="1"/>
  <c r="BK72" i="1"/>
  <c r="AN72" i="1"/>
  <c r="B74" i="35"/>
  <c r="X74" i="35" s="1"/>
  <c r="BJ75" i="1"/>
  <c r="AM75" i="1"/>
  <c r="BI78" i="1"/>
  <c r="AL78" i="1"/>
  <c r="AZ90" i="10"/>
  <c r="BH90" i="10"/>
  <c r="W78" i="11"/>
  <c r="AT79" i="11" s="1"/>
  <c r="T78" i="11"/>
  <c r="BN90" i="11" s="1"/>
  <c r="U78" i="11"/>
  <c r="BO90" i="11" s="1"/>
  <c r="BF90" i="6"/>
  <c r="BA102" i="1"/>
  <c r="AD90" i="1"/>
  <c r="AD91" i="1"/>
  <c r="BQ101" i="6"/>
  <c r="AT89" i="6"/>
  <c r="CF88" i="12"/>
  <c r="AG127" i="16"/>
  <c r="T115" i="16"/>
  <c r="BO98" i="1"/>
  <c r="AR86" i="1"/>
  <c r="AP84" i="35"/>
  <c r="S112" i="4"/>
  <c r="AF124" i="4"/>
  <c r="AU112" i="4"/>
  <c r="Z112" i="4"/>
  <c r="J84" i="19" s="1"/>
  <c r="AM124" i="4"/>
  <c r="X111" i="36"/>
  <c r="AK123" i="36"/>
  <c r="R111" i="36"/>
  <c r="AE123" i="36"/>
  <c r="BN96" i="12"/>
  <c r="AQ84" i="12"/>
  <c r="Q110" i="15"/>
  <c r="F82" i="22"/>
  <c r="AT110" i="15"/>
  <c r="O110" i="15" a="1"/>
  <c r="O110" i="15" s="1"/>
  <c r="AD122" i="15"/>
  <c r="W110" i="15"/>
  <c r="AJ122" i="15"/>
  <c r="AR83" i="13"/>
  <c r="BO95" i="13"/>
  <c r="X81" i="35"/>
  <c r="X109" i="15"/>
  <c r="AK121" i="15"/>
  <c r="AT82" i="8"/>
  <c r="BQ94" i="8"/>
  <c r="O80" i="35"/>
  <c r="AP81" i="11"/>
  <c r="BM93" i="11"/>
  <c r="S108" i="15"/>
  <c r="AF120" i="15"/>
  <c r="T108" i="14"/>
  <c r="AG120" i="14"/>
  <c r="S108" i="14"/>
  <c r="AF120" i="14"/>
  <c r="W108" i="5"/>
  <c r="AJ120" i="5"/>
  <c r="S108" i="5"/>
  <c r="AF120" i="5"/>
  <c r="V108" i="4"/>
  <c r="AI120" i="4"/>
  <c r="AO81" i="6"/>
  <c r="BL93" i="6"/>
  <c r="L79" i="35"/>
  <c r="AP80" i="10"/>
  <c r="BM92" i="10"/>
  <c r="T107" i="14"/>
  <c r="AG119" i="14"/>
  <c r="AK79" i="11"/>
  <c r="CE79" i="10"/>
  <c r="AK79" i="8"/>
  <c r="AJ79" i="6"/>
  <c r="BN91" i="6"/>
  <c r="D84" i="22"/>
  <c r="AT112" i="5"/>
  <c r="O112" i="5" a="1"/>
  <c r="O112" i="5" s="1"/>
  <c r="Q112" i="5"/>
  <c r="AD124" i="5"/>
  <c r="Z112" i="5"/>
  <c r="O84" i="19" s="1"/>
  <c r="AU112" i="5"/>
  <c r="AM124" i="5"/>
  <c r="AY90" i="6"/>
  <c r="AW101" i="1"/>
  <c r="N116" i="36" a="1"/>
  <c r="N116" i="36" s="1"/>
  <c r="K116" i="36" a="1"/>
  <c r="K116" i="36" s="1"/>
  <c r="L116" i="36" a="1"/>
  <c r="L116" i="36" s="1"/>
  <c r="J116" i="36" a="1"/>
  <c r="J116" i="36" s="1"/>
  <c r="G116" i="36" a="1"/>
  <c r="G116" i="36" s="1"/>
  <c r="I116" i="36" a="1"/>
  <c r="I116" i="36" s="1"/>
  <c r="H116" i="36" a="1"/>
  <c r="H116" i="36" s="1"/>
  <c r="E116" i="36" a="1"/>
  <c r="E116" i="36" s="1"/>
  <c r="F116" i="36" a="1"/>
  <c r="F116" i="36" s="1"/>
  <c r="M116" i="36" a="1"/>
  <c r="M116" i="36" s="1"/>
  <c r="R89" i="1"/>
  <c r="S89" i="1"/>
  <c r="Z89" i="1"/>
  <c r="R115" i="4"/>
  <c r="AE127" i="4"/>
  <c r="F87" i="35"/>
  <c r="AP88" i="6"/>
  <c r="BM100" i="6"/>
  <c r="BA99" i="1"/>
  <c r="AD87" i="1"/>
  <c r="AI126" i="14"/>
  <c r="V114" i="14"/>
  <c r="AF126" i="14"/>
  <c r="S114" i="14"/>
  <c r="BO99" i="6"/>
  <c r="AR87" i="6"/>
  <c r="BN98" i="13"/>
  <c r="AQ86" i="13"/>
  <c r="BL96" i="13"/>
  <c r="AO84" i="13"/>
  <c r="AE123" i="17"/>
  <c r="R111" i="17"/>
  <c r="BQ96" i="10"/>
  <c r="AT84" i="10"/>
  <c r="U110" i="36"/>
  <c r="AH122" i="36"/>
  <c r="AT83" i="12"/>
  <c r="BQ95" i="12"/>
  <c r="L81" i="35"/>
  <c r="AP82" i="10"/>
  <c r="BM94" i="10"/>
  <c r="Y109" i="14"/>
  <c r="AL121" i="14"/>
  <c r="BI81" i="1"/>
  <c r="AP80" i="35"/>
  <c r="U107" i="5"/>
  <c r="AH119" i="5"/>
  <c r="X107" i="5"/>
  <c r="AK119" i="5"/>
  <c r="AE79" i="13"/>
  <c r="BO91" i="10"/>
  <c r="AJ124" i="15"/>
  <c r="W112" i="15"/>
  <c r="AJ124" i="14"/>
  <c r="W112" i="14"/>
  <c r="BL91" i="12"/>
  <c r="AI118" i="16"/>
  <c r="BA90" i="12"/>
  <c r="AJ89" i="35"/>
  <c r="AJ90" i="35"/>
  <c r="AH129" i="5"/>
  <c r="U117" i="5"/>
  <c r="U118" i="5"/>
  <c r="Z116" i="16"/>
  <c r="AD88" i="19" s="1"/>
  <c r="AU116" i="16"/>
  <c r="AM128" i="16"/>
  <c r="AI128" i="16"/>
  <c r="V116" i="16"/>
  <c r="AI128" i="4"/>
  <c r="V116" i="4"/>
  <c r="BO99" i="11"/>
  <c r="AR87" i="11"/>
  <c r="Q113" i="36"/>
  <c r="O113" i="36" a="1"/>
  <c r="O113" i="36" s="1"/>
  <c r="U113" i="36"/>
  <c r="BQ98" i="12"/>
  <c r="AT86" i="12"/>
  <c r="X113" i="4"/>
  <c r="AK125" i="4"/>
  <c r="BN97" i="1"/>
  <c r="AQ85" i="1"/>
  <c r="Z111" i="16"/>
  <c r="AD83" i="19" s="1"/>
  <c r="AU111" i="16"/>
  <c r="AM123" i="16"/>
  <c r="AE123" i="16"/>
  <c r="R111" i="16"/>
  <c r="Y110" i="17"/>
  <c r="AL122" i="17"/>
  <c r="AT83" i="11"/>
  <c r="BQ95" i="11"/>
  <c r="V110" i="14"/>
  <c r="AI122" i="14"/>
  <c r="S110" i="5"/>
  <c r="AF122" i="5"/>
  <c r="Y110" i="5"/>
  <c r="AL122" i="5"/>
  <c r="W110" i="4"/>
  <c r="AJ122" i="4"/>
  <c r="X110" i="4"/>
  <c r="AK122" i="4"/>
  <c r="O109" i="5" a="1"/>
  <c r="O109" i="5" s="1"/>
  <c r="D81" i="22"/>
  <c r="AT109" i="5"/>
  <c r="Q109" i="5"/>
  <c r="AD121" i="5"/>
  <c r="AM80" i="35"/>
  <c r="S107" i="4"/>
  <c r="AF119" i="4"/>
  <c r="AA79" i="11"/>
  <c r="BU79" i="10"/>
  <c r="BU79" i="8"/>
  <c r="BU79" i="6"/>
  <c r="CE79" i="13"/>
  <c r="AE118" i="15"/>
  <c r="AG118" i="15"/>
  <c r="AK118" i="14"/>
  <c r="AI118" i="14"/>
  <c r="BT79" i="8"/>
  <c r="AI118" i="5"/>
  <c r="AJ118" i="4"/>
  <c r="AR83" i="1"/>
  <c r="BO95" i="1"/>
  <c r="AO81" i="12"/>
  <c r="BL93" i="12"/>
  <c r="AZ90" i="12"/>
  <c r="BS89" i="6"/>
  <c r="D116" i="4"/>
  <c r="AS116" i="4" s="1"/>
  <c r="BO101" i="13"/>
  <c r="AR89" i="13"/>
  <c r="BG99" i="1"/>
  <c r="AJ87" i="1"/>
  <c r="X114" i="4"/>
  <c r="AK126" i="4"/>
  <c r="F86" i="35"/>
  <c r="AP87" i="6"/>
  <c r="BM99" i="6"/>
  <c r="AJ125" i="17"/>
  <c r="W113" i="17"/>
  <c r="BO98" i="8"/>
  <c r="AR86" i="8"/>
  <c r="BL96" i="11"/>
  <c r="AO84" i="11"/>
  <c r="AI123" i="15"/>
  <c r="V111" i="15"/>
  <c r="AL123" i="14"/>
  <c r="Y111" i="14"/>
  <c r="AK123" i="14"/>
  <c r="X111" i="14"/>
  <c r="I83" i="35"/>
  <c r="AP84" i="8"/>
  <c r="BM96" i="8"/>
  <c r="BL96" i="8"/>
  <c r="AO84" i="8"/>
  <c r="AJ123" i="4"/>
  <c r="W111" i="4"/>
  <c r="BL96" i="6"/>
  <c r="AO84" i="6"/>
  <c r="A82" i="35"/>
  <c r="D110" i="36"/>
  <c r="C97" i="32"/>
  <c r="AC97" i="32" s="1"/>
  <c r="A83" i="26"/>
  <c r="B83" i="21"/>
  <c r="A83" i="23"/>
  <c r="B82" i="22"/>
  <c r="B82" i="20"/>
  <c r="AL82" i="20" s="1"/>
  <c r="AX82" i="20" s="1"/>
  <c r="B83" i="18"/>
  <c r="B82" i="19"/>
  <c r="AL82" i="19" s="1"/>
  <c r="AY82" i="19" s="1"/>
  <c r="CF83" i="12"/>
  <c r="AT82" i="1"/>
  <c r="BQ94" i="1"/>
  <c r="U109" i="4"/>
  <c r="AH121" i="4"/>
  <c r="F81" i="35"/>
  <c r="AP82" i="6"/>
  <c r="BM94" i="6"/>
  <c r="AC79" i="13"/>
  <c r="AM118" i="36"/>
  <c r="AU115" i="14"/>
  <c r="Z115" i="14"/>
  <c r="T87" i="19" s="1"/>
  <c r="AM127" i="14"/>
  <c r="U109" i="16"/>
  <c r="AH121" i="16"/>
  <c r="BN102" i="12"/>
  <c r="AQ90" i="12"/>
  <c r="AQ91" i="12"/>
  <c r="BN101" i="12"/>
  <c r="AQ89" i="12"/>
  <c r="AG127" i="5"/>
  <c r="T115" i="5"/>
  <c r="CF88" i="8"/>
  <c r="AX99" i="1"/>
  <c r="AA87" i="1"/>
  <c r="BN99" i="13"/>
  <c r="AQ87" i="13"/>
  <c r="BO99" i="12"/>
  <c r="AR87" i="12"/>
  <c r="AH126" i="15"/>
  <c r="U114" i="15"/>
  <c r="AG126" i="15"/>
  <c r="T114" i="15"/>
  <c r="AG125" i="16"/>
  <c r="T113" i="16"/>
  <c r="U112" i="36"/>
  <c r="AH124" i="36"/>
  <c r="X112" i="36"/>
  <c r="AK124" i="36"/>
  <c r="T107" i="36"/>
  <c r="AG119" i="36"/>
  <c r="AB79" i="13"/>
  <c r="CE79" i="12"/>
  <c r="CA79" i="8"/>
  <c r="AG79" i="6"/>
  <c r="U81" i="35"/>
  <c r="AP82" i="13"/>
  <c r="BM94" i="13"/>
  <c r="AU109" i="17"/>
  <c r="Z109" i="17"/>
  <c r="AI81" i="19" s="1"/>
  <c r="AM121" i="17"/>
  <c r="O116" i="15" a="1"/>
  <c r="O116" i="15" s="1"/>
  <c r="AT116" i="15"/>
  <c r="F88" i="22"/>
  <c r="Q116" i="15"/>
  <c r="AD128" i="15"/>
  <c r="AR82" i="10"/>
  <c r="BO94" i="10"/>
  <c r="BG102" i="20"/>
  <c r="BH102" i="20"/>
  <c r="CF91" i="13"/>
  <c r="AH129" i="17"/>
  <c r="U117" i="17"/>
  <c r="U118" i="17"/>
  <c r="AR90" i="11"/>
  <c r="BO102" i="11"/>
  <c r="AR91" i="11"/>
  <c r="AD89" i="35"/>
  <c r="AD90" i="35"/>
  <c r="AF128" i="17"/>
  <c r="S116" i="17"/>
  <c r="AJ128" i="17"/>
  <c r="W116" i="17"/>
  <c r="CF90" i="10"/>
  <c r="AL128" i="14"/>
  <c r="Y116" i="14"/>
  <c r="Y117" i="14"/>
  <c r="BL101" i="8"/>
  <c r="AO89" i="8"/>
  <c r="AF128" i="5"/>
  <c r="S116" i="5"/>
  <c r="BQ100" i="10"/>
  <c r="AT88" i="10"/>
  <c r="BJ86" i="1"/>
  <c r="AI125" i="15"/>
  <c r="V113" i="15"/>
  <c r="AL125" i="15"/>
  <c r="Y113" i="15"/>
  <c r="AE125" i="14"/>
  <c r="R113" i="14"/>
  <c r="AL125" i="5"/>
  <c r="Y113" i="5"/>
  <c r="AF124" i="17"/>
  <c r="S112" i="17"/>
  <c r="BN97" i="11"/>
  <c r="AQ85" i="11"/>
  <c r="AG82" i="35"/>
  <c r="AD82" i="35"/>
  <c r="AA82" i="35"/>
  <c r="V109" i="36"/>
  <c r="AI121" i="36"/>
  <c r="AT82" i="12"/>
  <c r="BQ94" i="12"/>
  <c r="Z108" i="36"/>
  <c r="AM120" i="36"/>
  <c r="S108" i="36"/>
  <c r="AF120" i="36"/>
  <c r="AU107" i="17"/>
  <c r="Z107" i="17"/>
  <c r="AI79" i="19" s="1"/>
  <c r="AM119" i="17"/>
  <c r="AQ80" i="11"/>
  <c r="BN92" i="11"/>
  <c r="CC79" i="13"/>
  <c r="AR81" i="10"/>
  <c r="BO93" i="10"/>
  <c r="AT81" i="8"/>
  <c r="BQ93" i="8"/>
  <c r="V107" i="16"/>
  <c r="AI119" i="16"/>
  <c r="CF80" i="12"/>
  <c r="AP77" i="35"/>
  <c r="AF118" i="17"/>
  <c r="AE118" i="17"/>
  <c r="BC99" i="1"/>
  <c r="AF87" i="1"/>
  <c r="CF90" i="12"/>
  <c r="AX90" i="11"/>
  <c r="AZ101" i="1"/>
  <c r="AC89" i="1"/>
  <c r="AZ100" i="1"/>
  <c r="AC88" i="1"/>
  <c r="BO100" i="12"/>
  <c r="AR88" i="12"/>
  <c r="AH127" i="15"/>
  <c r="U115" i="15"/>
  <c r="AP87" i="13"/>
  <c r="U86" i="35"/>
  <c r="BM99" i="13"/>
  <c r="AE126" i="17"/>
  <c r="R114" i="17"/>
  <c r="AL126" i="16"/>
  <c r="Y114" i="16"/>
  <c r="AH126" i="5"/>
  <c r="U114" i="5"/>
  <c r="AO81" i="13"/>
  <c r="BL93" i="13"/>
  <c r="AU108" i="17"/>
  <c r="Z108" i="17"/>
  <c r="AI80" i="19" s="1"/>
  <c r="AM120" i="17"/>
  <c r="AR81" i="11"/>
  <c r="BO93" i="11"/>
  <c r="AT117" i="4"/>
  <c r="C89" i="22"/>
  <c r="AD117" i="4"/>
  <c r="AD129" i="4"/>
  <c r="BL102" i="6"/>
  <c r="AO90" i="6"/>
  <c r="AO91" i="6"/>
  <c r="AW90" i="11"/>
  <c r="AK129" i="15"/>
  <c r="X117" i="15"/>
  <c r="X118" i="15"/>
  <c r="AY101" i="1"/>
  <c r="T89" i="1"/>
  <c r="U89" i="1"/>
  <c r="W89" i="1"/>
  <c r="AB89" i="1"/>
  <c r="BL100" i="13"/>
  <c r="AO88" i="13"/>
  <c r="AF127" i="17"/>
  <c r="S115" i="17"/>
  <c r="A80" i="35"/>
  <c r="D108" i="36"/>
  <c r="C95" i="32"/>
  <c r="AC95" i="32" s="1"/>
  <c r="B80" i="20"/>
  <c r="AL80" i="20" s="1"/>
  <c r="AX80" i="20" s="1"/>
  <c r="B81" i="21"/>
  <c r="B80" i="22"/>
  <c r="B81" i="18"/>
  <c r="A81" i="26"/>
  <c r="A81" i="23"/>
  <c r="B80" i="19"/>
  <c r="AL80" i="19" s="1"/>
  <c r="AY80" i="19" s="1"/>
  <c r="S107" i="15"/>
  <c r="AF119" i="15"/>
  <c r="V107" i="15"/>
  <c r="AI119" i="15"/>
  <c r="L104" i="32"/>
  <c r="N104" i="32"/>
  <c r="Q104" i="32"/>
  <c r="R104" i="32"/>
  <c r="O104" i="32"/>
  <c r="T104" i="32"/>
  <c r="S104" i="32"/>
  <c r="P104" i="32"/>
  <c r="M104" i="32"/>
  <c r="U104" i="32"/>
  <c r="L94" i="32"/>
  <c r="N94" i="32"/>
  <c r="S94" i="32"/>
  <c r="Q94" i="32"/>
  <c r="M94" i="32"/>
  <c r="T94" i="32"/>
  <c r="P94" i="32"/>
  <c r="R94" i="32"/>
  <c r="O94" i="32"/>
  <c r="U94" i="32"/>
  <c r="L103" i="32"/>
  <c r="T103" i="32"/>
  <c r="Q103" i="32"/>
  <c r="S103" i="32"/>
  <c r="R103" i="32"/>
  <c r="O103" i="32"/>
  <c r="N103" i="32"/>
  <c r="P103" i="32"/>
  <c r="M103" i="32"/>
  <c r="U103" i="32"/>
  <c r="B40" i="35"/>
  <c r="BJ41" i="1"/>
  <c r="AM41" i="1"/>
  <c r="BK54" i="1"/>
  <c r="AN54" i="1"/>
  <c r="BK70" i="1"/>
  <c r="AN70" i="1"/>
  <c r="B72" i="35"/>
  <c r="BJ73" i="1"/>
  <c r="AM73" i="1"/>
  <c r="BB90" i="10"/>
  <c r="H78" i="1"/>
  <c r="AN7" i="1"/>
  <c r="B17" i="35"/>
  <c r="X17" i="35" s="1"/>
  <c r="BJ18" i="1"/>
  <c r="AM18" i="1"/>
  <c r="BK23" i="1"/>
  <c r="AN23" i="1"/>
  <c r="BK31" i="1"/>
  <c r="AN31" i="1"/>
  <c r="B41" i="35"/>
  <c r="BJ42" i="1"/>
  <c r="AM42" i="1"/>
  <c r="BK47" i="1"/>
  <c r="AN47" i="1"/>
  <c r="AN71" i="1"/>
  <c r="BK71" i="1"/>
  <c r="BI77" i="1"/>
  <c r="AL77" i="1"/>
  <c r="U78" i="8"/>
  <c r="T78" i="8"/>
  <c r="AQ79" i="8" s="1"/>
  <c r="W78" i="8"/>
  <c r="B5" i="35"/>
  <c r="AM6" i="1"/>
  <c r="B13" i="35"/>
  <c r="AM14" i="1"/>
  <c r="AL17" i="1"/>
  <c r="BK19" i="1"/>
  <c r="AN19" i="1"/>
  <c r="B21" i="35"/>
  <c r="AM22" i="1"/>
  <c r="BJ22" i="1"/>
  <c r="BI25" i="1"/>
  <c r="AL25" i="1"/>
  <c r="BK27" i="1"/>
  <c r="AN27" i="1"/>
  <c r="B29" i="35"/>
  <c r="BJ30" i="1"/>
  <c r="AM30" i="1"/>
  <c r="AL33" i="1"/>
  <c r="BI33" i="1"/>
  <c r="BK35" i="1"/>
  <c r="AN35" i="1"/>
  <c r="B37" i="35"/>
  <c r="X37" i="35" s="1"/>
  <c r="BJ38" i="1"/>
  <c r="AM38" i="1"/>
  <c r="AL41" i="1"/>
  <c r="BI41" i="1"/>
  <c r="BK43" i="1"/>
  <c r="AN43" i="1"/>
  <c r="B45" i="35"/>
  <c r="BJ46" i="1"/>
  <c r="AM46" i="1"/>
  <c r="AL49" i="1"/>
  <c r="BI49" i="1"/>
  <c r="BK51" i="1"/>
  <c r="AN51" i="1"/>
  <c r="B53" i="35"/>
  <c r="BJ54" i="1"/>
  <c r="AM54" i="1"/>
  <c r="AL57" i="1"/>
  <c r="BI57" i="1"/>
  <c r="BK59" i="1"/>
  <c r="AN59" i="1"/>
  <c r="B61" i="35"/>
  <c r="AM62" i="1"/>
  <c r="BJ62" i="1"/>
  <c r="AL65" i="1"/>
  <c r="BI65" i="1"/>
  <c r="AN67" i="1"/>
  <c r="BK67" i="1"/>
  <c r="B69" i="35"/>
  <c r="AM70" i="1"/>
  <c r="BJ70" i="1"/>
  <c r="BI73" i="1"/>
  <c r="AL73" i="1"/>
  <c r="AN75" i="1"/>
  <c r="BK75" i="1"/>
  <c r="B77" i="35"/>
  <c r="BJ78" i="1"/>
  <c r="AM78" i="1"/>
  <c r="BA90" i="10"/>
  <c r="BI90" i="10"/>
  <c r="Q77" i="35"/>
  <c r="AM78" i="35" s="1"/>
  <c r="DF94" i="21"/>
  <c r="DE94" i="18"/>
  <c r="D91" i="19"/>
  <c r="M92" i="23"/>
  <c r="BB90" i="13"/>
  <c r="AP87" i="35"/>
  <c r="BO101" i="6"/>
  <c r="AR89" i="6"/>
  <c r="AI127" i="16"/>
  <c r="V115" i="16"/>
  <c r="AH127" i="16"/>
  <c r="U115" i="16"/>
  <c r="BJ87" i="1"/>
  <c r="BN98" i="1"/>
  <c r="AQ86" i="1"/>
  <c r="BN98" i="6"/>
  <c r="AQ86" i="6"/>
  <c r="T112" i="4"/>
  <c r="AG124" i="4"/>
  <c r="X112" i="4"/>
  <c r="AK124" i="4"/>
  <c r="O111" i="36" a="1"/>
  <c r="O111" i="36" s="1"/>
  <c r="Q111" i="36"/>
  <c r="AD123" i="36"/>
  <c r="BO96" i="12"/>
  <c r="AR84" i="12"/>
  <c r="T110" i="15"/>
  <c r="AG122" i="15"/>
  <c r="Y110" i="15"/>
  <c r="AL122" i="15"/>
  <c r="AT83" i="13"/>
  <c r="BQ95" i="13"/>
  <c r="AQ83" i="6"/>
  <c r="BN95" i="6"/>
  <c r="AQ82" i="8"/>
  <c r="BN94" i="8"/>
  <c r="W108" i="15"/>
  <c r="AJ120" i="15"/>
  <c r="X108" i="15"/>
  <c r="AK120" i="15"/>
  <c r="W108" i="14"/>
  <c r="AJ120" i="14"/>
  <c r="CF81" i="10"/>
  <c r="R108" i="5"/>
  <c r="AE120" i="5"/>
  <c r="V108" i="5"/>
  <c r="AI120" i="5"/>
  <c r="T108" i="4"/>
  <c r="AG120" i="4"/>
  <c r="CF81" i="6"/>
  <c r="Q107" i="14"/>
  <c r="E79" i="22"/>
  <c r="AT107" i="14"/>
  <c r="O107" i="14" a="1"/>
  <c r="O107" i="14" s="1"/>
  <c r="AD119" i="14"/>
  <c r="U107" i="14"/>
  <c r="AH119" i="14"/>
  <c r="CA79" i="12"/>
  <c r="CE79" i="11"/>
  <c r="AK79" i="10"/>
  <c r="CE79" i="8"/>
  <c r="CE79" i="6"/>
  <c r="CD79" i="10"/>
  <c r="BV79" i="8"/>
  <c r="CD79" i="6"/>
  <c r="I84" i="35"/>
  <c r="AP85" i="8"/>
  <c r="BM97" i="8"/>
  <c r="BO102" i="6"/>
  <c r="AR90" i="6"/>
  <c r="AR91" i="6"/>
  <c r="BG90" i="6"/>
  <c r="X115" i="4"/>
  <c r="AK127" i="4"/>
  <c r="E86" i="22"/>
  <c r="O114" i="14" a="1"/>
  <c r="O114" i="14" s="1"/>
  <c r="AT114" i="14"/>
  <c r="Q114" i="14"/>
  <c r="AD126" i="14"/>
  <c r="AG126" i="14"/>
  <c r="T114" i="14"/>
  <c r="U83" i="35"/>
  <c r="AP84" i="13"/>
  <c r="BM96" i="13"/>
  <c r="AL123" i="17"/>
  <c r="Y111" i="17"/>
  <c r="Y110" i="36"/>
  <c r="AL122" i="36"/>
  <c r="S109" i="14"/>
  <c r="AF121" i="14"/>
  <c r="S107" i="5"/>
  <c r="AF119" i="5"/>
  <c r="R107" i="5"/>
  <c r="AE119" i="5"/>
  <c r="BY79" i="13"/>
  <c r="BQ91" i="10"/>
  <c r="AG124" i="15"/>
  <c r="T112" i="15"/>
  <c r="AH124" i="14"/>
  <c r="U112" i="14"/>
  <c r="AK118" i="16"/>
  <c r="AF118" i="16"/>
  <c r="BH90" i="13"/>
  <c r="BE90" i="8"/>
  <c r="AU117" i="5"/>
  <c r="Z117" i="5"/>
  <c r="O89" i="19" s="1"/>
  <c r="AM129" i="5"/>
  <c r="Z118" i="5"/>
  <c r="O90" i="19" s="1"/>
  <c r="AF129" i="5"/>
  <c r="S117" i="5"/>
  <c r="S118" i="5"/>
  <c r="CF89" i="12"/>
  <c r="AK128" i="16"/>
  <c r="X116" i="16"/>
  <c r="Y116" i="4"/>
  <c r="AL128" i="4"/>
  <c r="CF89" i="6"/>
  <c r="BH99" i="1"/>
  <c r="AK87" i="1"/>
  <c r="Z113" i="36"/>
  <c r="BN98" i="12"/>
  <c r="AQ86" i="12"/>
  <c r="R113" i="4"/>
  <c r="AE125" i="4"/>
  <c r="S113" i="4"/>
  <c r="AF125" i="4"/>
  <c r="BO97" i="1"/>
  <c r="AR85" i="1"/>
  <c r="BK84" i="1"/>
  <c r="AP84" i="12"/>
  <c r="R83" i="35"/>
  <c r="BM96" i="12"/>
  <c r="AI123" i="16"/>
  <c r="V111" i="16"/>
  <c r="V110" i="17"/>
  <c r="AI122" i="17"/>
  <c r="AR83" i="11"/>
  <c r="BO95" i="11"/>
  <c r="AO83" i="10"/>
  <c r="BL95" i="10"/>
  <c r="T110" i="14"/>
  <c r="AG122" i="14"/>
  <c r="I82" i="35"/>
  <c r="AP83" i="8"/>
  <c r="BM95" i="8"/>
  <c r="V110" i="5"/>
  <c r="AI122" i="5"/>
  <c r="AU110" i="4"/>
  <c r="Z110" i="4"/>
  <c r="J82" i="19" s="1"/>
  <c r="AM122" i="4"/>
  <c r="U110" i="4"/>
  <c r="AH122" i="4"/>
  <c r="U109" i="5"/>
  <c r="AH121" i="5"/>
  <c r="AT80" i="1"/>
  <c r="BQ92" i="1"/>
  <c r="AU107" i="4"/>
  <c r="Z107" i="4"/>
  <c r="J79" i="19" s="1"/>
  <c r="AM119" i="4"/>
  <c r="AO80" i="6"/>
  <c r="BL92" i="6"/>
  <c r="AJ118" i="15"/>
  <c r="AT106" i="14"/>
  <c r="O106" i="14" a="1"/>
  <c r="O106" i="14" s="1"/>
  <c r="E78" i="22"/>
  <c r="AD118" i="14"/>
  <c r="AK118" i="5"/>
  <c r="BL91" i="8"/>
  <c r="AF118" i="4"/>
  <c r="Z79" i="6"/>
  <c r="BN96" i="13"/>
  <c r="AQ84" i="13"/>
  <c r="R80" i="35"/>
  <c r="AP81" i="12"/>
  <c r="BM93" i="12"/>
  <c r="R108" i="16"/>
  <c r="AE120" i="16"/>
  <c r="BQ101" i="13"/>
  <c r="AT89" i="13"/>
  <c r="T114" i="4"/>
  <c r="AG126" i="4"/>
  <c r="CF87" i="6"/>
  <c r="AE125" i="17"/>
  <c r="R113" i="17"/>
  <c r="AL125" i="17"/>
  <c r="Y113" i="17"/>
  <c r="BN98" i="8"/>
  <c r="AQ86" i="8"/>
  <c r="BO97" i="13"/>
  <c r="AR85" i="13"/>
  <c r="O83" i="35"/>
  <c r="AP84" i="11"/>
  <c r="BM96" i="11"/>
  <c r="CF84" i="11"/>
  <c r="AF123" i="14"/>
  <c r="S111" i="14"/>
  <c r="CF84" i="10"/>
  <c r="AL123" i="5"/>
  <c r="Y111" i="5"/>
  <c r="AU111" i="4"/>
  <c r="Z111" i="4"/>
  <c r="J83" i="19" s="1"/>
  <c r="AM123" i="4"/>
  <c r="CF84" i="6"/>
  <c r="BS83" i="6"/>
  <c r="D110" i="4"/>
  <c r="AS110" i="4" s="1"/>
  <c r="Y110" i="16"/>
  <c r="AL122" i="16"/>
  <c r="T110" i="16"/>
  <c r="AG122" i="16"/>
  <c r="AT109" i="4"/>
  <c r="C81" i="22"/>
  <c r="AD121" i="4"/>
  <c r="CF82" i="6"/>
  <c r="AL118" i="36"/>
  <c r="L87" i="35"/>
  <c r="AH87" i="35" s="1"/>
  <c r="AP88" i="10"/>
  <c r="BM100" i="10"/>
  <c r="AH127" i="14"/>
  <c r="U115" i="14"/>
  <c r="Y109" i="16"/>
  <c r="AL121" i="16"/>
  <c r="AO82" i="12"/>
  <c r="BL94" i="12"/>
  <c r="K105" i="23"/>
  <c r="AC105" i="23" s="1"/>
  <c r="C106" i="33" s="1"/>
  <c r="AW102" i="1"/>
  <c r="F117" i="36" a="1"/>
  <c r="F117" i="36" s="1"/>
  <c r="L117" i="36" a="1"/>
  <c r="L117" i="36" s="1"/>
  <c r="J117" i="36" a="1"/>
  <c r="J117" i="36" s="1"/>
  <c r="H117" i="36" a="1"/>
  <c r="H117" i="36" s="1"/>
  <c r="M117" i="36" a="1"/>
  <c r="M117" i="36" s="1"/>
  <c r="I117" i="36" a="1"/>
  <c r="I117" i="36" s="1"/>
  <c r="E117" i="36" a="1"/>
  <c r="E117" i="36" s="1"/>
  <c r="N117" i="36" a="1"/>
  <c r="N117" i="36" s="1"/>
  <c r="K117" i="36" a="1"/>
  <c r="K117" i="36" s="1"/>
  <c r="G117" i="36" a="1"/>
  <c r="G117" i="36" s="1"/>
  <c r="S90" i="1"/>
  <c r="R90" i="1"/>
  <c r="Z90" i="1"/>
  <c r="Z91" i="1"/>
  <c r="BG90" i="12"/>
  <c r="BQ102" i="12"/>
  <c r="AT90" i="12"/>
  <c r="AT91" i="12"/>
  <c r="X88" i="35"/>
  <c r="BO101" i="12"/>
  <c r="AR89" i="12"/>
  <c r="AF127" i="5"/>
  <c r="S115" i="5"/>
  <c r="AA87" i="35"/>
  <c r="BO99" i="13"/>
  <c r="AR87" i="13"/>
  <c r="BQ99" i="12"/>
  <c r="AT87" i="12"/>
  <c r="AL126" i="15"/>
  <c r="Y114" i="15"/>
  <c r="BK86" i="1"/>
  <c r="AJ125" i="16"/>
  <c r="W113" i="16"/>
  <c r="AH125" i="16"/>
  <c r="U113" i="16"/>
  <c r="S112" i="36"/>
  <c r="AF124" i="36"/>
  <c r="V112" i="36"/>
  <c r="AI124" i="36"/>
  <c r="BN97" i="12"/>
  <c r="AQ85" i="12"/>
  <c r="AO80" i="1"/>
  <c r="BL92" i="1"/>
  <c r="Z107" i="36"/>
  <c r="AM119" i="36"/>
  <c r="BO91" i="13"/>
  <c r="CA79" i="10"/>
  <c r="AG79" i="8"/>
  <c r="Y79" i="1"/>
  <c r="AB106" i="36" s="1"/>
  <c r="S109" i="17"/>
  <c r="AF121" i="17"/>
  <c r="AZ90" i="8"/>
  <c r="AF128" i="15"/>
  <c r="S116" i="15"/>
  <c r="AH128" i="15"/>
  <c r="U116" i="15"/>
  <c r="BG100" i="1"/>
  <c r="AJ88" i="1"/>
  <c r="CR92" i="21"/>
  <c r="BK90" i="6"/>
  <c r="AP90" i="13"/>
  <c r="U89" i="35"/>
  <c r="BM102" i="13"/>
  <c r="AP91" i="13"/>
  <c r="CF90" i="13"/>
  <c r="AX90" i="12"/>
  <c r="O116" i="17" a="1"/>
  <c r="O116" i="17" s="1"/>
  <c r="AT116" i="17"/>
  <c r="H88" i="22"/>
  <c r="Q116" i="17"/>
  <c r="AD128" i="17"/>
  <c r="AI128" i="17"/>
  <c r="V116" i="17"/>
  <c r="BO101" i="11"/>
  <c r="AR89" i="11"/>
  <c r="AK128" i="14"/>
  <c r="X116" i="14"/>
  <c r="X117" i="14"/>
  <c r="I88" i="35"/>
  <c r="AP89" i="8"/>
  <c r="BM101" i="8"/>
  <c r="BN100" i="10"/>
  <c r="AQ88" i="10"/>
  <c r="AG125" i="15"/>
  <c r="T113" i="15"/>
  <c r="L85" i="35"/>
  <c r="AP86" i="10"/>
  <c r="BM98" i="10"/>
  <c r="AG125" i="14"/>
  <c r="T113" i="14"/>
  <c r="O113" i="5" a="1"/>
  <c r="O113" i="5" s="1"/>
  <c r="AT113" i="5"/>
  <c r="D85" i="22"/>
  <c r="Q113" i="5"/>
  <c r="AD125" i="5"/>
  <c r="AL124" i="17"/>
  <c r="Y112" i="17"/>
  <c r="BO97" i="11"/>
  <c r="AR85" i="11"/>
  <c r="BQ97" i="10"/>
  <c r="AT85" i="10"/>
  <c r="AM83" i="35"/>
  <c r="Y109" i="36"/>
  <c r="AL121" i="36"/>
  <c r="W108" i="36"/>
  <c r="AJ120" i="36"/>
  <c r="T108" i="36"/>
  <c r="AG120" i="36"/>
  <c r="AQ81" i="12"/>
  <c r="BN93" i="12"/>
  <c r="U79" i="35"/>
  <c r="AP80" i="13"/>
  <c r="BM92" i="13"/>
  <c r="CF80" i="13"/>
  <c r="AT80" i="11"/>
  <c r="BQ92" i="11"/>
  <c r="AT81" i="10"/>
  <c r="BQ93" i="10"/>
  <c r="AR81" i="6"/>
  <c r="BO93" i="6"/>
  <c r="AT107" i="16"/>
  <c r="O107" i="16" a="1"/>
  <c r="O107" i="16" s="1"/>
  <c r="G79" i="22"/>
  <c r="Q107" i="16"/>
  <c r="AD119" i="16"/>
  <c r="AU107" i="16"/>
  <c r="Z107" i="16"/>
  <c r="AD79" i="19" s="1"/>
  <c r="AM119" i="16"/>
  <c r="H78" i="22"/>
  <c r="X90" i="22" s="1"/>
  <c r="AT106" i="17"/>
  <c r="O106" i="17" a="1"/>
  <c r="O106" i="17" s="1"/>
  <c r="AD118" i="17"/>
  <c r="BD90" i="6"/>
  <c r="BC102" i="1"/>
  <c r="AF90" i="1"/>
  <c r="BC90" i="1"/>
  <c r="AF91" i="1"/>
  <c r="BD90" i="13"/>
  <c r="R89" i="35"/>
  <c r="AP90" i="12"/>
  <c r="BM102" i="12"/>
  <c r="AP91" i="12"/>
  <c r="O117" i="16" a="1"/>
  <c r="O117" i="16" s="1"/>
  <c r="Q117" i="16"/>
  <c r="G89" i="22"/>
  <c r="AT117" i="16"/>
  <c r="AD129" i="16"/>
  <c r="Q118" i="16"/>
  <c r="BQ100" i="12"/>
  <c r="AT88" i="12"/>
  <c r="AI127" i="15"/>
  <c r="V115" i="15"/>
  <c r="O114" i="17" a="1"/>
  <c r="O114" i="17" s="1"/>
  <c r="AT114" i="17"/>
  <c r="H86" i="22"/>
  <c r="Q114" i="17"/>
  <c r="AD126" i="17"/>
  <c r="AH126" i="17"/>
  <c r="U114" i="17"/>
  <c r="R86" i="35"/>
  <c r="AP87" i="12"/>
  <c r="BM99" i="12"/>
  <c r="AJ126" i="16"/>
  <c r="W114" i="16"/>
  <c r="I86" i="35"/>
  <c r="AP87" i="8"/>
  <c r="BM99" i="8"/>
  <c r="AK126" i="5"/>
  <c r="X114" i="5"/>
  <c r="AE124" i="16"/>
  <c r="R112" i="16"/>
  <c r="R108" i="17"/>
  <c r="AE120" i="17"/>
  <c r="T108" i="17"/>
  <c r="AG120" i="17"/>
  <c r="R117" i="4"/>
  <c r="AE129" i="4"/>
  <c r="R118" i="4"/>
  <c r="F89" i="35"/>
  <c r="AP90" i="6"/>
  <c r="BM90" i="6"/>
  <c r="BM102" i="6"/>
  <c r="AP91" i="6"/>
  <c r="BM102" i="11"/>
  <c r="O89" i="35"/>
  <c r="AP90" i="11"/>
  <c r="AP91" i="11"/>
  <c r="AH129" i="15"/>
  <c r="U117" i="15"/>
  <c r="U118" i="15"/>
  <c r="U87" i="35"/>
  <c r="AP88" i="13"/>
  <c r="BM100" i="13"/>
  <c r="AJ127" i="17"/>
  <c r="W115" i="17"/>
  <c r="BS81" i="6"/>
  <c r="D108" i="4"/>
  <c r="AS108" i="4" s="1"/>
  <c r="F79" i="22"/>
  <c r="AT107" i="15"/>
  <c r="Q107" i="15"/>
  <c r="O107" i="15" a="1"/>
  <c r="O107" i="15" s="1"/>
  <c r="AD119" i="15"/>
  <c r="BX79" i="10"/>
  <c r="AL36" i="1"/>
  <c r="BI36" i="1"/>
  <c r="BS78" i="12"/>
  <c r="D105" i="16"/>
  <c r="AS105" i="16" s="1"/>
  <c r="BF101" i="1"/>
  <c r="AI89" i="1"/>
  <c r="BN101" i="6"/>
  <c r="AQ89" i="6"/>
  <c r="AF127" i="16"/>
  <c r="S115" i="16"/>
  <c r="BQ98" i="6"/>
  <c r="AT86" i="6"/>
  <c r="AQ83" i="13"/>
  <c r="BN95" i="13"/>
  <c r="AR83" i="6"/>
  <c r="BO95" i="6"/>
  <c r="Y109" i="15"/>
  <c r="AL121" i="15"/>
  <c r="T108" i="15"/>
  <c r="AG120" i="15"/>
  <c r="D80" i="22"/>
  <c r="AT108" i="5"/>
  <c r="O108" i="5" a="1"/>
  <c r="O108" i="5" s="1"/>
  <c r="Q108" i="5"/>
  <c r="AD120" i="5"/>
  <c r="AB79" i="8"/>
  <c r="AE124" i="5"/>
  <c r="R112" i="5"/>
  <c r="O110" i="36" a="1"/>
  <c r="O110" i="36" s="1"/>
  <c r="Q110" i="36"/>
  <c r="AD122" i="36"/>
  <c r="W109" i="14"/>
  <c r="AJ121" i="14"/>
  <c r="T109" i="14"/>
  <c r="AG121" i="14"/>
  <c r="AT82" i="6"/>
  <c r="BQ94" i="6"/>
  <c r="D79" i="22"/>
  <c r="Q107" i="5"/>
  <c r="AT107" i="5"/>
  <c r="O107" i="5" a="1"/>
  <c r="O107" i="5" s="1"/>
  <c r="AD119" i="5"/>
  <c r="CF80" i="8"/>
  <c r="O84" i="35"/>
  <c r="AP85" i="11"/>
  <c r="BM97" i="11"/>
  <c r="Z112" i="15"/>
  <c r="Y84" i="19" s="1"/>
  <c r="AU112" i="15"/>
  <c r="AM124" i="15"/>
  <c r="L84" i="35"/>
  <c r="AP85" i="10"/>
  <c r="BM97" i="10"/>
  <c r="AK124" i="14"/>
  <c r="X112" i="14"/>
  <c r="D109" i="36"/>
  <c r="A81" i="35"/>
  <c r="C96" i="32"/>
  <c r="AC96" i="32" s="1"/>
  <c r="A82" i="26"/>
  <c r="B81" i="20"/>
  <c r="AL81" i="20" s="1"/>
  <c r="AX81" i="20" s="1"/>
  <c r="B81" i="19"/>
  <c r="AL81" i="19" s="1"/>
  <c r="AY81" i="19" s="1"/>
  <c r="B81" i="22"/>
  <c r="B82" i="21"/>
  <c r="B82" i="18"/>
  <c r="A82" i="23"/>
  <c r="AL118" i="16"/>
  <c r="O106" i="16" a="1"/>
  <c r="O106" i="16" s="1"/>
  <c r="G78" i="22"/>
  <c r="AT106" i="16"/>
  <c r="AD118" i="16"/>
  <c r="BG102" i="1"/>
  <c r="AJ90" i="1"/>
  <c r="AJ91" i="1"/>
  <c r="AL129" i="5"/>
  <c r="Y117" i="5"/>
  <c r="AL117" i="5"/>
  <c r="Y118" i="5"/>
  <c r="AJ129" i="5"/>
  <c r="W117" i="5"/>
  <c r="W118" i="5"/>
  <c r="AG128" i="16"/>
  <c r="T116" i="16"/>
  <c r="AE128" i="16"/>
  <c r="R116" i="16"/>
  <c r="R116" i="4"/>
  <c r="AE128" i="4"/>
  <c r="BQ99" i="11"/>
  <c r="AT87" i="11"/>
  <c r="W113" i="36"/>
  <c r="U113" i="4"/>
  <c r="AH125" i="4"/>
  <c r="Y113" i="4"/>
  <c r="AL125" i="4"/>
  <c r="AK123" i="16"/>
  <c r="X111" i="16"/>
  <c r="CF84" i="12"/>
  <c r="AO83" i="13"/>
  <c r="BL95" i="13"/>
  <c r="U110" i="17"/>
  <c r="AH122" i="17"/>
  <c r="W110" i="14"/>
  <c r="AJ122" i="14"/>
  <c r="CF83" i="8"/>
  <c r="AT110" i="4"/>
  <c r="C82" i="22"/>
  <c r="AD122" i="4"/>
  <c r="I81" i="35"/>
  <c r="AP82" i="8"/>
  <c r="BM94" i="8"/>
  <c r="AU109" i="5"/>
  <c r="Z109" i="5"/>
  <c r="O81" i="19" s="1"/>
  <c r="AM121" i="5"/>
  <c r="AT107" i="4"/>
  <c r="C79" i="22"/>
  <c r="AD119" i="4"/>
  <c r="AF118" i="15"/>
  <c r="AL118" i="14"/>
  <c r="AF118" i="5"/>
  <c r="AT106" i="5"/>
  <c r="D78" i="22"/>
  <c r="O106" i="5" a="1"/>
  <c r="O106" i="5" s="1"/>
  <c r="AD118" i="5"/>
  <c r="AT106" i="4"/>
  <c r="C78" i="22"/>
  <c r="AD118" i="4"/>
  <c r="BT79" i="6"/>
  <c r="BO96" i="13"/>
  <c r="AR84" i="13"/>
  <c r="AQ83" i="1"/>
  <c r="BN95" i="1"/>
  <c r="AT108" i="16"/>
  <c r="O108" i="16" a="1"/>
  <c r="O108" i="16" s="1"/>
  <c r="Q108" i="16"/>
  <c r="G80" i="22"/>
  <c r="AD120" i="16"/>
  <c r="X108" i="16"/>
  <c r="AK120" i="16"/>
  <c r="G91" i="37" a="1"/>
  <c r="G91" i="37" s="1"/>
  <c r="P103" i="37"/>
  <c r="BQ102" i="13"/>
  <c r="AT90" i="13"/>
  <c r="AT91" i="13"/>
  <c r="BH90" i="12"/>
  <c r="BA90" i="11"/>
  <c r="BD90" i="8"/>
  <c r="BK89" i="1"/>
  <c r="BC100" i="1"/>
  <c r="AF88" i="1"/>
  <c r="AY99" i="1"/>
  <c r="AB87" i="1"/>
  <c r="T87" i="1"/>
  <c r="U87" i="1"/>
  <c r="W87" i="1"/>
  <c r="AE126" i="4"/>
  <c r="R114" i="4"/>
  <c r="AG125" i="17"/>
  <c r="T113" i="17"/>
  <c r="AH125" i="17"/>
  <c r="U113" i="17"/>
  <c r="BQ98" i="11"/>
  <c r="AT86" i="11"/>
  <c r="BQ97" i="13"/>
  <c r="AT85" i="13"/>
  <c r="AH123" i="15"/>
  <c r="U111" i="15"/>
  <c r="AK123" i="15"/>
  <c r="X111" i="15"/>
  <c r="AE123" i="14"/>
  <c r="R111" i="14"/>
  <c r="AU111" i="5"/>
  <c r="Z111" i="5"/>
  <c r="O83" i="19" s="1"/>
  <c r="AM123" i="5"/>
  <c r="AG123" i="5"/>
  <c r="T111" i="5"/>
  <c r="Y111" i="4"/>
  <c r="AL123" i="4"/>
  <c r="X110" i="16"/>
  <c r="AK122" i="16"/>
  <c r="AT110" i="16"/>
  <c r="O110" i="16" a="1"/>
  <c r="O110" i="16" s="1"/>
  <c r="G82" i="22"/>
  <c r="Q110" i="16"/>
  <c r="AD122" i="16"/>
  <c r="AR82" i="1"/>
  <c r="BO94" i="1"/>
  <c r="X109" i="4"/>
  <c r="AK121" i="4"/>
  <c r="CB79" i="10"/>
  <c r="O106" i="36" a="1"/>
  <c r="O106" i="36" s="1"/>
  <c r="AD118" i="36"/>
  <c r="BN101" i="10"/>
  <c r="AQ89" i="10"/>
  <c r="AQ90" i="10"/>
  <c r="BL100" i="10"/>
  <c r="AO88" i="10"/>
  <c r="AF127" i="14"/>
  <c r="S115" i="14"/>
  <c r="W109" i="16"/>
  <c r="AJ121" i="16"/>
  <c r="V109" i="16"/>
  <c r="AI121" i="16"/>
  <c r="AD79" i="8"/>
  <c r="BO102" i="12"/>
  <c r="AR90" i="12"/>
  <c r="AR91" i="12"/>
  <c r="BB101" i="1"/>
  <c r="AE89" i="1"/>
  <c r="AL127" i="5"/>
  <c r="Y115" i="5"/>
  <c r="BQ99" i="13"/>
  <c r="AT87" i="13"/>
  <c r="AE126" i="15"/>
  <c r="R114" i="15"/>
  <c r="AI125" i="16"/>
  <c r="V113" i="16"/>
  <c r="CF86" i="12"/>
  <c r="T112" i="36"/>
  <c r="AG124" i="36"/>
  <c r="BO97" i="12"/>
  <c r="AR85" i="12"/>
  <c r="X82" i="35"/>
  <c r="AG81" i="35"/>
  <c r="S107" i="36"/>
  <c r="AF119" i="36"/>
  <c r="BN91" i="13"/>
  <c r="AG79" i="11"/>
  <c r="AA79" i="13"/>
  <c r="BV79" i="12"/>
  <c r="R109" i="17"/>
  <c r="AE121" i="17"/>
  <c r="W109" i="17"/>
  <c r="AJ121" i="17"/>
  <c r="BJ90" i="1"/>
  <c r="AK128" i="15"/>
  <c r="X116" i="15"/>
  <c r="AL128" i="15"/>
  <c r="Y116" i="15"/>
  <c r="BL102" i="13"/>
  <c r="AO90" i="13"/>
  <c r="AO91" i="13"/>
  <c r="H89" i="22"/>
  <c r="O117" i="17" a="1"/>
  <c r="O117" i="17" s="1"/>
  <c r="AT117" i="17"/>
  <c r="Q117" i="17"/>
  <c r="AD129" i="17"/>
  <c r="Q118" i="17"/>
  <c r="AQ90" i="11"/>
  <c r="BN102" i="11"/>
  <c r="AQ91" i="11"/>
  <c r="BA101" i="1"/>
  <c r="AD89" i="1"/>
  <c r="AG128" i="17"/>
  <c r="T116" i="17"/>
  <c r="AE128" i="17"/>
  <c r="R116" i="17"/>
  <c r="BQ101" i="11"/>
  <c r="AT89" i="11"/>
  <c r="AE128" i="14"/>
  <c r="R116" i="14"/>
  <c r="R117" i="14"/>
  <c r="AU116" i="5"/>
  <c r="Z116" i="5"/>
  <c r="O88" i="19" s="1"/>
  <c r="AM128" i="5"/>
  <c r="AK128" i="5"/>
  <c r="X116" i="5"/>
  <c r="X86" i="35"/>
  <c r="X85" i="35"/>
  <c r="AF125" i="15"/>
  <c r="S113" i="15"/>
  <c r="AI125" i="14"/>
  <c r="V113" i="14"/>
  <c r="AU113" i="14"/>
  <c r="Z113" i="14"/>
  <c r="T85" i="19" s="1"/>
  <c r="AM125" i="14"/>
  <c r="I85" i="35"/>
  <c r="AP86" i="8"/>
  <c r="BM98" i="8"/>
  <c r="BL97" i="13"/>
  <c r="AO85" i="13"/>
  <c r="AJ124" i="17"/>
  <c r="W112" i="17"/>
  <c r="BN97" i="10"/>
  <c r="AQ85" i="10"/>
  <c r="AO82" i="1"/>
  <c r="BL94" i="1"/>
  <c r="X109" i="36"/>
  <c r="AK121" i="36"/>
  <c r="Y108" i="36"/>
  <c r="AL120" i="36"/>
  <c r="AR81" i="12"/>
  <c r="BO93" i="12"/>
  <c r="V107" i="17"/>
  <c r="AI119" i="17"/>
  <c r="AF79" i="10"/>
  <c r="AM82" i="35"/>
  <c r="AA81" i="35"/>
  <c r="AQ81" i="6"/>
  <c r="BN93" i="6"/>
  <c r="Y107" i="16"/>
  <c r="AL119" i="16"/>
  <c r="U107" i="16"/>
  <c r="AH119" i="16"/>
  <c r="AT80" i="10"/>
  <c r="BQ92" i="10"/>
  <c r="AK118" i="17"/>
  <c r="BE90" i="6"/>
  <c r="BC90" i="13"/>
  <c r="BH90" i="8"/>
  <c r="AU117" i="16"/>
  <c r="Z117" i="16"/>
  <c r="AD89" i="19" s="1"/>
  <c r="AM129" i="16"/>
  <c r="Z118" i="16"/>
  <c r="AD90" i="19" s="1"/>
  <c r="BF90" i="11"/>
  <c r="BA90" i="8"/>
  <c r="O87" i="35"/>
  <c r="AP88" i="11"/>
  <c r="BM100" i="11"/>
  <c r="AF127" i="15"/>
  <c r="S115" i="15"/>
  <c r="BO100" i="8"/>
  <c r="AR88" i="8"/>
  <c r="AG126" i="17"/>
  <c r="T114" i="17"/>
  <c r="AF126" i="17"/>
  <c r="S114" i="17"/>
  <c r="BL99" i="12"/>
  <c r="AO87" i="12"/>
  <c r="O114" i="16" a="1"/>
  <c r="O114" i="16" s="1"/>
  <c r="Q114" i="16"/>
  <c r="AT114" i="16"/>
  <c r="G86" i="22"/>
  <c r="AD126" i="16"/>
  <c r="AJ126" i="5"/>
  <c r="W114" i="5"/>
  <c r="A84" i="35"/>
  <c r="D112" i="36"/>
  <c r="C99" i="32"/>
  <c r="AC99" i="32" s="1"/>
  <c r="A85" i="26"/>
  <c r="B85" i="21"/>
  <c r="B85" i="18"/>
  <c r="A85" i="23"/>
  <c r="B84" i="22"/>
  <c r="B84" i="20"/>
  <c r="AL84" i="20" s="1"/>
  <c r="AX84" i="20" s="1"/>
  <c r="B84" i="19"/>
  <c r="AL84" i="19" s="1"/>
  <c r="AY84" i="19" s="1"/>
  <c r="BL97" i="12"/>
  <c r="AO85" i="12"/>
  <c r="AK124" i="16"/>
  <c r="X112" i="16"/>
  <c r="AT108" i="17"/>
  <c r="O108" i="17" a="1"/>
  <c r="O108" i="17" s="1"/>
  <c r="H80" i="22"/>
  <c r="Q108" i="17"/>
  <c r="AD120" i="17"/>
  <c r="CF81" i="13"/>
  <c r="A79" i="35"/>
  <c r="D107" i="36"/>
  <c r="C94" i="32"/>
  <c r="AC94" i="32" s="1"/>
  <c r="B80" i="21"/>
  <c r="B79" i="22"/>
  <c r="B80" i="18"/>
  <c r="A80" i="26"/>
  <c r="A80" i="23"/>
  <c r="B79" i="20"/>
  <c r="AL79" i="20" s="1"/>
  <c r="AX79" i="20" s="1"/>
  <c r="B79" i="19"/>
  <c r="AL79" i="19" s="1"/>
  <c r="AY79" i="19" s="1"/>
  <c r="AE79" i="10"/>
  <c r="AE79" i="6"/>
  <c r="W117" i="4"/>
  <c r="AJ129" i="4"/>
  <c r="W118" i="4"/>
  <c r="CF90" i="6"/>
  <c r="AI129" i="15"/>
  <c r="V117" i="15"/>
  <c r="AI117" i="15"/>
  <c r="V118" i="15"/>
  <c r="BO101" i="8"/>
  <c r="AR89" i="8"/>
  <c r="AL127" i="17"/>
  <c r="Y115" i="17"/>
  <c r="AU115" i="17"/>
  <c r="Z115" i="17"/>
  <c r="AI87" i="19" s="1"/>
  <c r="AM127" i="17"/>
  <c r="T107" i="15"/>
  <c r="AG119" i="15"/>
  <c r="CA79" i="13"/>
  <c r="V80" i="26"/>
  <c r="X81" i="33" s="1"/>
  <c r="L96" i="32"/>
  <c r="P96" i="32"/>
  <c r="M96" i="32"/>
  <c r="O96" i="32"/>
  <c r="U96" i="32"/>
  <c r="R96" i="32"/>
  <c r="N96" i="32"/>
  <c r="S96" i="32"/>
  <c r="T96" i="32"/>
  <c r="Q96" i="32"/>
  <c r="AL20" i="1"/>
  <c r="BI20" i="1"/>
  <c r="BI52" i="1"/>
  <c r="AL52" i="1"/>
  <c r="B64" i="35"/>
  <c r="BJ65" i="1"/>
  <c r="AM65" i="1"/>
  <c r="AK127" i="16"/>
  <c r="X115" i="16"/>
  <c r="AT112" i="4"/>
  <c r="C84" i="22"/>
  <c r="AD124" i="4"/>
  <c r="Z111" i="36"/>
  <c r="AM123" i="36"/>
  <c r="R110" i="15"/>
  <c r="AE122" i="15"/>
  <c r="O81" i="35"/>
  <c r="AP82" i="11"/>
  <c r="BM94" i="11"/>
  <c r="W108" i="4"/>
  <c r="AJ120" i="4"/>
  <c r="W107" i="14"/>
  <c r="AJ119" i="14"/>
  <c r="AJ126" i="14"/>
  <c r="W114" i="14"/>
  <c r="BO96" i="10"/>
  <c r="AR84" i="10"/>
  <c r="BO96" i="8"/>
  <c r="AR84" i="8"/>
  <c r="AO83" i="1"/>
  <c r="BL95" i="1"/>
  <c r="E77" i="35"/>
  <c r="B19" i="35"/>
  <c r="BJ20" i="1"/>
  <c r="AM20" i="1"/>
  <c r="B27" i="35"/>
  <c r="AM28" i="1"/>
  <c r="BJ28" i="1"/>
  <c r="AN33" i="1"/>
  <c r="BK33" i="1"/>
  <c r="BI39" i="1"/>
  <c r="AL39" i="1"/>
  <c r="B43" i="35"/>
  <c r="BJ44" i="1"/>
  <c r="AM44" i="1"/>
  <c r="BK49" i="1"/>
  <c r="AN49" i="1"/>
  <c r="B51" i="35"/>
  <c r="AM52" i="1"/>
  <c r="BJ52" i="1"/>
  <c r="AN57" i="1"/>
  <c r="BK57" i="1"/>
  <c r="AL63" i="1"/>
  <c r="BI63" i="1"/>
  <c r="B67" i="35"/>
  <c r="BJ68" i="1"/>
  <c r="AM68" i="1"/>
  <c r="B75" i="35"/>
  <c r="AM76" i="1"/>
  <c r="BJ76" i="1"/>
  <c r="D105" i="17"/>
  <c r="AS105" i="17" s="1"/>
  <c r="BS78" i="13"/>
  <c r="R103" i="37"/>
  <c r="BC90" i="12"/>
  <c r="BD90" i="11"/>
  <c r="AY90" i="8"/>
  <c r="O115" i="16" a="1"/>
  <c r="O115" i="16" s="1"/>
  <c r="AT115" i="16"/>
  <c r="G87" i="22"/>
  <c r="Q115" i="16"/>
  <c r="AD127" i="16"/>
  <c r="BO98" i="6"/>
  <c r="AR86" i="6"/>
  <c r="U112" i="4"/>
  <c r="AH124" i="4"/>
  <c r="BL97" i="6"/>
  <c r="AO85" i="6"/>
  <c r="S111" i="36"/>
  <c r="AF123" i="36"/>
  <c r="CF83" i="11"/>
  <c r="S110" i="15"/>
  <c r="AF122" i="15"/>
  <c r="AQ83" i="10"/>
  <c r="BN95" i="10"/>
  <c r="AT83" i="6"/>
  <c r="BQ95" i="6"/>
  <c r="W109" i="15"/>
  <c r="AJ121" i="15"/>
  <c r="T109" i="15"/>
  <c r="AG121" i="15"/>
  <c r="V108" i="15"/>
  <c r="AI120" i="15"/>
  <c r="Y108" i="15"/>
  <c r="AL120" i="15"/>
  <c r="AT108" i="14"/>
  <c r="O108" i="14" a="1"/>
  <c r="O108" i="14" s="1"/>
  <c r="E80" i="22"/>
  <c r="Q108" i="14"/>
  <c r="AD120" i="14"/>
  <c r="T108" i="5"/>
  <c r="AG120" i="5"/>
  <c r="X108" i="5"/>
  <c r="AK120" i="5"/>
  <c r="Y108" i="4"/>
  <c r="AL120" i="4"/>
  <c r="AU108" i="4"/>
  <c r="Z108" i="4"/>
  <c r="J80" i="19" s="1"/>
  <c r="AM120" i="4"/>
  <c r="BI80" i="1"/>
  <c r="Y107" i="14"/>
  <c r="AL119" i="14"/>
  <c r="CF80" i="10"/>
  <c r="AR80" i="6"/>
  <c r="BO92" i="6"/>
  <c r="BV79" i="11"/>
  <c r="BO91" i="8"/>
  <c r="BO99" i="10"/>
  <c r="AR87" i="10"/>
  <c r="BL97" i="8"/>
  <c r="AO85" i="8"/>
  <c r="AH124" i="5"/>
  <c r="U112" i="5"/>
  <c r="BE100" i="1"/>
  <c r="AH88" i="1"/>
  <c r="AU115" i="4"/>
  <c r="Z115" i="4"/>
  <c r="J87" i="19" s="1"/>
  <c r="AM127" i="4"/>
  <c r="CF88" i="6"/>
  <c r="AL126" i="14"/>
  <c r="Y114" i="14"/>
  <c r="AT111" i="17"/>
  <c r="O111" i="17" a="1"/>
  <c r="O111" i="17" s="1"/>
  <c r="H83" i="22"/>
  <c r="Q111" i="17"/>
  <c r="AD123" i="17"/>
  <c r="AJ123" i="17"/>
  <c r="W111" i="17"/>
  <c r="R110" i="36"/>
  <c r="AE122" i="36"/>
  <c r="BI82" i="1"/>
  <c r="X109" i="14"/>
  <c r="AK121" i="14"/>
  <c r="U109" i="14"/>
  <c r="AH121" i="14"/>
  <c r="AO80" i="8"/>
  <c r="BL92" i="8"/>
  <c r="BL97" i="11"/>
  <c r="AO85" i="11"/>
  <c r="AH124" i="15"/>
  <c r="U112" i="15"/>
  <c r="AI124" i="14"/>
  <c r="V112" i="14"/>
  <c r="BS82" i="6"/>
  <c r="D109" i="4"/>
  <c r="AS109" i="4" s="1"/>
  <c r="AJ118" i="16"/>
  <c r="AD79" i="6"/>
  <c r="BI90" i="12"/>
  <c r="BB90" i="11"/>
  <c r="AK129" i="5"/>
  <c r="X117" i="5"/>
  <c r="X118" i="5"/>
  <c r="AI129" i="5"/>
  <c r="V117" i="5"/>
  <c r="AI117" i="5"/>
  <c r="V118" i="5"/>
  <c r="R88" i="35"/>
  <c r="AN88" i="35" s="1"/>
  <c r="AP89" i="12"/>
  <c r="BM101" i="12"/>
  <c r="W116" i="4"/>
  <c r="AJ128" i="4"/>
  <c r="S116" i="4"/>
  <c r="AF128" i="4"/>
  <c r="BD100" i="1"/>
  <c r="AG88" i="1"/>
  <c r="AZ99" i="1"/>
  <c r="AC87" i="1"/>
  <c r="T113" i="36"/>
  <c r="V113" i="4"/>
  <c r="AI125" i="4"/>
  <c r="BL96" i="12"/>
  <c r="AO84" i="12"/>
  <c r="O111" i="16" a="1"/>
  <c r="O111" i="16" s="1"/>
  <c r="AT111" i="16"/>
  <c r="G83" i="22"/>
  <c r="Q111" i="16"/>
  <c r="AD123" i="16"/>
  <c r="U82" i="35"/>
  <c r="AP83" i="13"/>
  <c r="BM95" i="13"/>
  <c r="R110" i="17"/>
  <c r="AE122" i="17"/>
  <c r="Y110" i="14"/>
  <c r="AL122" i="14"/>
  <c r="U110" i="14"/>
  <c r="AH122" i="14"/>
  <c r="R110" i="5"/>
  <c r="AE122" i="5"/>
  <c r="Y110" i="4"/>
  <c r="AL122" i="4"/>
  <c r="F82" i="35"/>
  <c r="AP83" i="6"/>
  <c r="BM95" i="6"/>
  <c r="Y109" i="5"/>
  <c r="AL121" i="5"/>
  <c r="V109" i="5"/>
  <c r="AI121" i="5"/>
  <c r="T107" i="4"/>
  <c r="AG119" i="4"/>
  <c r="F79" i="35"/>
  <c r="AP80" i="6"/>
  <c r="BM92" i="6"/>
  <c r="AI79" i="11"/>
  <c r="CC79" i="10"/>
  <c r="AI79" i="8"/>
  <c r="CC79" i="6"/>
  <c r="AI79" i="1"/>
  <c r="AD79" i="12"/>
  <c r="Z79" i="11"/>
  <c r="F78" i="22"/>
  <c r="AT106" i="15"/>
  <c r="O106" i="15" a="1"/>
  <c r="O106" i="15" s="1"/>
  <c r="AD118" i="15"/>
  <c r="Z79" i="10"/>
  <c r="AE118" i="14"/>
  <c r="AH79" i="8"/>
  <c r="Y106" i="5"/>
  <c r="AL118" i="5"/>
  <c r="AG118" i="5"/>
  <c r="X106" i="4"/>
  <c r="AK118" i="4"/>
  <c r="BL91" i="6"/>
  <c r="BQ96" i="13"/>
  <c r="AT84" i="13"/>
  <c r="AT83" i="1"/>
  <c r="BQ95" i="1"/>
  <c r="AU108" i="16"/>
  <c r="Z108" i="16"/>
  <c r="AD80" i="19" s="1"/>
  <c r="AM120" i="16"/>
  <c r="BI90" i="6"/>
  <c r="BG90" i="13"/>
  <c r="BN102" i="13"/>
  <c r="AQ90" i="13"/>
  <c r="AQ91" i="13"/>
  <c r="S114" i="4"/>
  <c r="AF126" i="4"/>
  <c r="AT114" i="4"/>
  <c r="C86" i="22"/>
  <c r="AD126" i="4"/>
  <c r="AU113" i="17"/>
  <c r="Z113" i="17"/>
  <c r="AI85" i="19" s="1"/>
  <c r="AM125" i="17"/>
  <c r="AI125" i="17"/>
  <c r="V113" i="17"/>
  <c r="BQ98" i="8"/>
  <c r="AT86" i="8"/>
  <c r="BN97" i="13"/>
  <c r="AQ85" i="13"/>
  <c r="AL123" i="15"/>
  <c r="Y111" i="15"/>
  <c r="AG123" i="14"/>
  <c r="T111" i="14"/>
  <c r="AJ123" i="5"/>
  <c r="W111" i="5"/>
  <c r="O111" i="5" a="1"/>
  <c r="O111" i="5" s="1"/>
  <c r="Q111" i="5"/>
  <c r="D83" i="22"/>
  <c r="AT111" i="5"/>
  <c r="AD123" i="5"/>
  <c r="T111" i="4"/>
  <c r="AG123" i="4"/>
  <c r="AE123" i="4"/>
  <c r="R111" i="4"/>
  <c r="AO83" i="12"/>
  <c r="BL95" i="12"/>
  <c r="W110" i="16"/>
  <c r="AJ122" i="16"/>
  <c r="AQ82" i="1"/>
  <c r="BN94" i="1"/>
  <c r="W109" i="4"/>
  <c r="AJ121" i="4"/>
  <c r="V109" i="4"/>
  <c r="AI121" i="4"/>
  <c r="AL79" i="12"/>
  <c r="AH79" i="10"/>
  <c r="BL91" i="1"/>
  <c r="AJ118" i="36"/>
  <c r="BO101" i="10"/>
  <c r="AR89" i="10"/>
  <c r="AR90" i="10"/>
  <c r="AI127" i="14"/>
  <c r="V115" i="14"/>
  <c r="CF82" i="12"/>
  <c r="X109" i="16"/>
  <c r="AK121" i="16"/>
  <c r="AX90" i="13"/>
  <c r="BQ101" i="12"/>
  <c r="AT89" i="12"/>
  <c r="BJ88" i="1"/>
  <c r="AM127" i="5"/>
  <c r="AU115" i="5"/>
  <c r="Z115" i="5"/>
  <c r="O87" i="19" s="1"/>
  <c r="BL100" i="8"/>
  <c r="AO88" i="8"/>
  <c r="BN99" i="12"/>
  <c r="AQ87" i="12"/>
  <c r="BL99" i="11"/>
  <c r="AO87" i="11"/>
  <c r="AK126" i="15"/>
  <c r="X114" i="15"/>
  <c r="BN99" i="8"/>
  <c r="AQ87" i="8"/>
  <c r="G85" i="22"/>
  <c r="AT113" i="16"/>
  <c r="O113" i="16" a="1"/>
  <c r="O113" i="16" s="1"/>
  <c r="Q113" i="16"/>
  <c r="AD125" i="16"/>
  <c r="Y112" i="36"/>
  <c r="AL124" i="36"/>
  <c r="BQ97" i="12"/>
  <c r="AT85" i="12"/>
  <c r="AQ82" i="13"/>
  <c r="BN94" i="13"/>
  <c r="AR81" i="13"/>
  <c r="BO93" i="13"/>
  <c r="C79" i="35"/>
  <c r="AP80" i="1"/>
  <c r="BM92" i="1"/>
  <c r="W107" i="36"/>
  <c r="AJ119" i="36"/>
  <c r="BQ91" i="13"/>
  <c r="AC79" i="12"/>
  <c r="CA79" i="11"/>
  <c r="Y79" i="6"/>
  <c r="AB106" i="4" s="1"/>
  <c r="H78" i="19" s="1"/>
  <c r="BU79" i="13"/>
  <c r="AB79" i="12"/>
  <c r="AN79" i="8"/>
  <c r="AJ83" i="35"/>
  <c r="X109" i="17"/>
  <c r="AK121" i="17"/>
  <c r="T109" i="17"/>
  <c r="AG121" i="17"/>
  <c r="AH79" i="13"/>
  <c r="BY79" i="8"/>
  <c r="AG128" i="15"/>
  <c r="T116" i="15"/>
  <c r="AI128" i="15"/>
  <c r="V116" i="15"/>
  <c r="BD102" i="1"/>
  <c r="AG90" i="1"/>
  <c r="AG91" i="1"/>
  <c r="BE90" i="13"/>
  <c r="AW90" i="13"/>
  <c r="AI129" i="17"/>
  <c r="V117" i="17"/>
  <c r="V118" i="17"/>
  <c r="BF90" i="12"/>
  <c r="AK128" i="17"/>
  <c r="X116" i="17"/>
  <c r="BN101" i="11"/>
  <c r="AQ89" i="11"/>
  <c r="AP89" i="10"/>
  <c r="L88" i="35"/>
  <c r="BM101" i="10"/>
  <c r="AP90" i="10"/>
  <c r="AU116" i="14"/>
  <c r="Z116" i="14"/>
  <c r="T88" i="19" s="1"/>
  <c r="AM128" i="14"/>
  <c r="Z117" i="14"/>
  <c r="T89" i="19" s="1"/>
  <c r="AL128" i="5"/>
  <c r="Y116" i="5"/>
  <c r="AG128" i="5"/>
  <c r="T116" i="5"/>
  <c r="BO100" i="10"/>
  <c r="AR88" i="10"/>
  <c r="AP86" i="11"/>
  <c r="O85" i="35"/>
  <c r="BM98" i="11"/>
  <c r="O113" i="15" a="1"/>
  <c r="O113" i="15" s="1"/>
  <c r="AT113" i="15"/>
  <c r="F85" i="22"/>
  <c r="Q113" i="15"/>
  <c r="AD125" i="15"/>
  <c r="AJ125" i="14"/>
  <c r="W113" i="14"/>
  <c r="AH125" i="14"/>
  <c r="U113" i="14"/>
  <c r="AH125" i="5"/>
  <c r="U113" i="5"/>
  <c r="BL98" i="8"/>
  <c r="AO86" i="8"/>
  <c r="U84" i="35"/>
  <c r="AP85" i="13"/>
  <c r="BM97" i="13"/>
  <c r="AU112" i="17"/>
  <c r="Z112" i="17"/>
  <c r="AI84" i="19" s="1"/>
  <c r="AM124" i="17"/>
  <c r="AP82" i="35"/>
  <c r="Z109" i="36"/>
  <c r="AM121" i="36"/>
  <c r="X108" i="36"/>
  <c r="AK120" i="36"/>
  <c r="AO80" i="13"/>
  <c r="BL92" i="13"/>
  <c r="H79" i="22"/>
  <c r="AT107" i="17"/>
  <c r="O107" i="17" a="1"/>
  <c r="O107" i="17" s="1"/>
  <c r="Q107" i="17"/>
  <c r="AD119" i="17"/>
  <c r="AQ82" i="11"/>
  <c r="BN94" i="11"/>
  <c r="AT81" i="6"/>
  <c r="BQ93" i="6"/>
  <c r="W107" i="16"/>
  <c r="AJ119" i="16"/>
  <c r="T107" i="16"/>
  <c r="AG119" i="16"/>
  <c r="AQ80" i="10"/>
  <c r="BN92" i="10"/>
  <c r="Z79" i="13"/>
  <c r="W106" i="17"/>
  <c r="AJ118" i="17"/>
  <c r="AA79" i="12"/>
  <c r="AM79" i="6"/>
  <c r="BJ85" i="1"/>
  <c r="AY105" i="20"/>
  <c r="F105" i="20"/>
  <c r="AM105" i="20" s="1"/>
  <c r="AH120" i="32" s="1"/>
  <c r="G107" i="33" s="1"/>
  <c r="S103" i="37"/>
  <c r="L92" i="37"/>
  <c r="D117" i="36"/>
  <c r="A89" i="35"/>
  <c r="C104" i="32"/>
  <c r="AC104" i="32" s="1"/>
  <c r="A90" i="26"/>
  <c r="A90" i="23"/>
  <c r="B90" i="18"/>
  <c r="B89" i="19"/>
  <c r="AL89" i="19" s="1"/>
  <c r="AY89" i="19" s="1"/>
  <c r="B90" i="21"/>
  <c r="B89" i="22"/>
  <c r="B89" i="20"/>
  <c r="AL89" i="20" s="1"/>
  <c r="AX89" i="20" s="1"/>
  <c r="AK129" i="16"/>
  <c r="X117" i="16"/>
  <c r="X118" i="16"/>
  <c r="BL102" i="12"/>
  <c r="AO90" i="12"/>
  <c r="AO91" i="12"/>
  <c r="AK127" i="15"/>
  <c r="X115" i="15"/>
  <c r="BQ100" i="8"/>
  <c r="AT88" i="8"/>
  <c r="AI126" i="17"/>
  <c r="V114" i="17"/>
  <c r="CF87" i="13"/>
  <c r="AJ86" i="35"/>
  <c r="AH126" i="16"/>
  <c r="U114" i="16"/>
  <c r="AE126" i="16"/>
  <c r="R114" i="16"/>
  <c r="AI126" i="5"/>
  <c r="V114" i="5"/>
  <c r="Z114" i="5"/>
  <c r="O86" i="19" s="1"/>
  <c r="AU114" i="5"/>
  <c r="AM126" i="5"/>
  <c r="BS85" i="6"/>
  <c r="D112" i="4"/>
  <c r="AS112" i="4" s="1"/>
  <c r="Q112" i="16"/>
  <c r="O112" i="16" a="1"/>
  <c r="O112" i="16" s="1"/>
  <c r="AT112" i="16"/>
  <c r="G84" i="22"/>
  <c r="AD124" i="16"/>
  <c r="AJ124" i="16"/>
  <c r="W112" i="16"/>
  <c r="X108" i="17"/>
  <c r="AK120" i="17"/>
  <c r="U108" i="17"/>
  <c r="AH120" i="17"/>
  <c r="BS80" i="6"/>
  <c r="D107" i="4"/>
  <c r="AS107" i="4" s="1"/>
  <c r="CC79" i="12"/>
  <c r="BY79" i="10"/>
  <c r="CF91" i="6"/>
  <c r="X117" i="4"/>
  <c r="AK117" i="4"/>
  <c r="AK129" i="4"/>
  <c r="X118" i="4"/>
  <c r="AF129" i="15"/>
  <c r="S117" i="15"/>
  <c r="S118" i="15"/>
  <c r="AO90" i="11"/>
  <c r="BL90" i="11"/>
  <c r="BL102" i="11"/>
  <c r="AO91" i="11"/>
  <c r="BQ101" i="8"/>
  <c r="AT89" i="8"/>
  <c r="AE127" i="17"/>
  <c r="R115" i="17"/>
  <c r="CF88" i="13"/>
  <c r="AU107" i="15"/>
  <c r="Z107" i="15"/>
  <c r="Y79" i="19" s="1"/>
  <c r="AM119" i="15"/>
  <c r="AT80" i="8"/>
  <c r="BQ92" i="8"/>
  <c r="L101" i="32"/>
  <c r="N101" i="32"/>
  <c r="P101" i="32"/>
  <c r="O101" i="32"/>
  <c r="M101" i="32"/>
  <c r="T101" i="32"/>
  <c r="R101" i="32"/>
  <c r="U101" i="32"/>
  <c r="S101" i="32"/>
  <c r="Q101" i="32"/>
  <c r="V88" i="26"/>
  <c r="X89" i="33" s="1"/>
  <c r="L102" i="32"/>
  <c r="Q102" i="32"/>
  <c r="U102" i="32"/>
  <c r="R102" i="32"/>
  <c r="T102" i="32"/>
  <c r="P102" i="32"/>
  <c r="O102" i="32"/>
  <c r="M102" i="32"/>
  <c r="N102" i="32"/>
  <c r="S102" i="32"/>
  <c r="V84" i="26"/>
  <c r="X85" i="33" s="1"/>
  <c r="E78" i="1"/>
  <c r="AY90" i="1" s="1"/>
  <c r="M78" i="1"/>
  <c r="BG90" i="1" s="1"/>
  <c r="B24" i="35"/>
  <c r="AM25" i="1"/>
  <c r="BJ25" i="1"/>
  <c r="B48" i="35"/>
  <c r="BJ49" i="1"/>
  <c r="AM49" i="1"/>
  <c r="BI60" i="1"/>
  <c r="AL60" i="1"/>
  <c r="BI76" i="1"/>
  <c r="AL76" i="1"/>
  <c r="BQ98" i="1"/>
  <c r="AT86" i="1"/>
  <c r="AU110" i="15"/>
  <c r="Z110" i="15"/>
  <c r="Y82" i="19" s="1"/>
  <c r="AM122" i="15"/>
  <c r="AT83" i="10"/>
  <c r="BQ95" i="10"/>
  <c r="AO81" i="11"/>
  <c r="BL93" i="11"/>
  <c r="X108" i="14"/>
  <c r="AK120" i="14"/>
  <c r="V107" i="14"/>
  <c r="AI119" i="14"/>
  <c r="AT80" i="6"/>
  <c r="BQ92" i="6"/>
  <c r="BN99" i="10"/>
  <c r="AQ87" i="10"/>
  <c r="BQ102" i="6"/>
  <c r="AT90" i="6"/>
  <c r="AT91" i="6"/>
  <c r="U115" i="4"/>
  <c r="AH127" i="4"/>
  <c r="BL100" i="6"/>
  <c r="AO88" i="6"/>
  <c r="AH126" i="14"/>
  <c r="U114" i="14"/>
  <c r="F78" i="1"/>
  <c r="AZ90" i="1" s="1"/>
  <c r="B11" i="35"/>
  <c r="AM12" i="1"/>
  <c r="BK17" i="1"/>
  <c r="AN17" i="1"/>
  <c r="BI23" i="1"/>
  <c r="AL23" i="1"/>
  <c r="BK25" i="1"/>
  <c r="AN25" i="1"/>
  <c r="BI31" i="1"/>
  <c r="AL31" i="1"/>
  <c r="B35" i="35"/>
  <c r="AM36" i="1"/>
  <c r="BJ36" i="1"/>
  <c r="BK41" i="1"/>
  <c r="AN41" i="1"/>
  <c r="BI47" i="1"/>
  <c r="AL47" i="1"/>
  <c r="AL55" i="1"/>
  <c r="BI55" i="1"/>
  <c r="B59" i="35"/>
  <c r="AM60" i="1"/>
  <c r="BJ60" i="1"/>
  <c r="AN65" i="1"/>
  <c r="BK65" i="1"/>
  <c r="AL71" i="1"/>
  <c r="BI71" i="1"/>
  <c r="BK73" i="1"/>
  <c r="AN73" i="1"/>
  <c r="BS78" i="10"/>
  <c r="D105" i="14"/>
  <c r="AS105" i="14" s="1"/>
  <c r="BC90" i="10"/>
  <c r="BK90" i="10"/>
  <c r="G78" i="1"/>
  <c r="H77" i="35"/>
  <c r="B6" i="35"/>
  <c r="AM7" i="1"/>
  <c r="AL10" i="1"/>
  <c r="AN12" i="1"/>
  <c r="B14" i="35"/>
  <c r="AM15" i="1"/>
  <c r="BI18" i="1"/>
  <c r="AL18" i="1"/>
  <c r="AN20" i="1"/>
  <c r="BK20" i="1"/>
  <c r="B22" i="35"/>
  <c r="X22" i="35" s="1"/>
  <c r="BJ23" i="1"/>
  <c r="AM23" i="1"/>
  <c r="BI26" i="1"/>
  <c r="AL26" i="1"/>
  <c r="AN28" i="1"/>
  <c r="BK28" i="1"/>
  <c r="B30" i="35"/>
  <c r="AM31" i="1"/>
  <c r="BJ31" i="1"/>
  <c r="AL34" i="1"/>
  <c r="BI34" i="1"/>
  <c r="BK36" i="1"/>
  <c r="AN36" i="1"/>
  <c r="B38" i="35"/>
  <c r="BJ39" i="1"/>
  <c r="AM39" i="1"/>
  <c r="BI42" i="1"/>
  <c r="AL42" i="1"/>
  <c r="BK44" i="1"/>
  <c r="AN44" i="1"/>
  <c r="B46" i="35"/>
  <c r="BJ47" i="1"/>
  <c r="AM47" i="1"/>
  <c r="BI50" i="1"/>
  <c r="AL50" i="1"/>
  <c r="BK52" i="1"/>
  <c r="AN52" i="1"/>
  <c r="B54" i="35"/>
  <c r="BJ55" i="1"/>
  <c r="AM55" i="1"/>
  <c r="AL58" i="1"/>
  <c r="BI58" i="1"/>
  <c r="AN60" i="1"/>
  <c r="BK60" i="1"/>
  <c r="B62" i="35"/>
  <c r="BJ63" i="1"/>
  <c r="AM63" i="1"/>
  <c r="BI66" i="1"/>
  <c r="AL66" i="1"/>
  <c r="BK68" i="1"/>
  <c r="AN68" i="1"/>
  <c r="B70" i="35"/>
  <c r="AM71" i="1"/>
  <c r="BJ71" i="1"/>
  <c r="BI74" i="1"/>
  <c r="AL74" i="1"/>
  <c r="BK76" i="1"/>
  <c r="AN76" i="1"/>
  <c r="AV90" i="10"/>
  <c r="AO117" i="14" s="1"/>
  <c r="BD90" i="10"/>
  <c r="BS78" i="11"/>
  <c r="D105" i="15"/>
  <c r="AS105" i="15" s="1"/>
  <c r="T106" i="16"/>
  <c r="AD117" i="16"/>
  <c r="S78" i="12"/>
  <c r="AP79" i="12" s="1"/>
  <c r="AM117" i="16"/>
  <c r="R78" i="12"/>
  <c r="BL90" i="12" s="1"/>
  <c r="W106" i="16"/>
  <c r="S106" i="16"/>
  <c r="AL117" i="16"/>
  <c r="X106" i="16"/>
  <c r="AI117" i="16"/>
  <c r="DF95" i="21"/>
  <c r="DE95" i="18"/>
  <c r="AX101" i="1"/>
  <c r="AA89" i="1"/>
  <c r="AU115" i="16"/>
  <c r="Z115" i="16"/>
  <c r="AD87" i="19" s="1"/>
  <c r="AM127" i="16"/>
  <c r="BB99" i="1"/>
  <c r="AE87" i="1"/>
  <c r="V112" i="4"/>
  <c r="AI124" i="4"/>
  <c r="U111" i="36"/>
  <c r="AH123" i="36"/>
  <c r="U110" i="15"/>
  <c r="AH122" i="15"/>
  <c r="V109" i="15"/>
  <c r="AI121" i="15"/>
  <c r="R109" i="15"/>
  <c r="AE121" i="15"/>
  <c r="BJ81" i="1"/>
  <c r="AU108" i="15"/>
  <c r="Z108" i="15"/>
  <c r="Y80" i="19" s="1"/>
  <c r="AM120" i="15"/>
  <c r="F80" i="22"/>
  <c r="AT108" i="15"/>
  <c r="Q108" i="15"/>
  <c r="O108" i="15" a="1"/>
  <c r="O108" i="15" s="1"/>
  <c r="AD120" i="15"/>
  <c r="L80" i="35"/>
  <c r="AP81" i="10"/>
  <c r="BM93" i="10"/>
  <c r="Y108" i="14"/>
  <c r="AL120" i="14"/>
  <c r="AO81" i="8"/>
  <c r="BL93" i="8"/>
  <c r="U108" i="5"/>
  <c r="AH120" i="5"/>
  <c r="X108" i="4"/>
  <c r="AK120" i="4"/>
  <c r="R108" i="4"/>
  <c r="AE120" i="4"/>
  <c r="X107" i="14"/>
  <c r="AK119" i="14"/>
  <c r="BZ79" i="13"/>
  <c r="AC79" i="11"/>
  <c r="AC79" i="10"/>
  <c r="BW79" i="8"/>
  <c r="AC79" i="6"/>
  <c r="BN91" i="11"/>
  <c r="AT79" i="8"/>
  <c r="BQ91" i="8"/>
  <c r="AB79" i="6"/>
  <c r="BO91" i="1"/>
  <c r="BO100" i="6"/>
  <c r="AR88" i="6"/>
  <c r="BQ99" i="10"/>
  <c r="AT87" i="10"/>
  <c r="CF85" i="8"/>
  <c r="Y79" i="13"/>
  <c r="AB106" i="17" s="1"/>
  <c r="AG78" i="19" s="1"/>
  <c r="BN102" i="6"/>
  <c r="AQ90" i="6"/>
  <c r="AQ91" i="6"/>
  <c r="BC90" i="11"/>
  <c r="BF90" i="8"/>
  <c r="S115" i="4"/>
  <c r="AF127" i="4"/>
  <c r="BL99" i="10"/>
  <c r="AO87" i="10"/>
  <c r="AH123" i="17"/>
  <c r="U111" i="17"/>
  <c r="AU111" i="17"/>
  <c r="Z111" i="17"/>
  <c r="AI83" i="19" s="1"/>
  <c r="AM123" i="17"/>
  <c r="BO96" i="11"/>
  <c r="AR84" i="11"/>
  <c r="BQ96" i="8"/>
  <c r="AT84" i="8"/>
  <c r="C82" i="35"/>
  <c r="AP83" i="1"/>
  <c r="BM95" i="1"/>
  <c r="S110" i="36"/>
  <c r="AF122" i="36"/>
  <c r="CF82" i="10"/>
  <c r="AR82" i="6"/>
  <c r="BO94" i="6"/>
  <c r="AN79" i="12"/>
  <c r="AK124" i="15"/>
  <c r="X112" i="15"/>
  <c r="BL97" i="10"/>
  <c r="AO85" i="10"/>
  <c r="E84" i="22"/>
  <c r="O112" i="14" a="1"/>
  <c r="O112" i="14" s="1"/>
  <c r="Q112" i="14"/>
  <c r="AT112" i="14"/>
  <c r="AD124" i="14"/>
  <c r="AG118" i="16"/>
  <c r="BX79" i="6"/>
  <c r="AY102" i="1"/>
  <c r="U90" i="1"/>
  <c r="AB90" i="1"/>
  <c r="T90" i="1"/>
  <c r="W90" i="1"/>
  <c r="AB91" i="1"/>
  <c r="I89" i="35"/>
  <c r="AP90" i="8"/>
  <c r="BM102" i="8"/>
  <c r="AP91" i="8"/>
  <c r="O117" i="5" a="1"/>
  <c r="O117" i="5" s="1"/>
  <c r="Q117" i="5"/>
  <c r="D89" i="22"/>
  <c r="AT117" i="5"/>
  <c r="AD129" i="5"/>
  <c r="Q118" i="5"/>
  <c r="AJ128" i="16"/>
  <c r="W116" i="16"/>
  <c r="X116" i="4"/>
  <c r="AK128" i="4"/>
  <c r="T116" i="4"/>
  <c r="AG128" i="4"/>
  <c r="AG87" i="35"/>
  <c r="V113" i="36"/>
  <c r="AU113" i="4"/>
  <c r="Z113" i="4"/>
  <c r="J85" i="19" s="1"/>
  <c r="AM125" i="4"/>
  <c r="AP86" i="6"/>
  <c r="F85" i="35"/>
  <c r="BM98" i="6"/>
  <c r="AG123" i="16"/>
  <c r="T111" i="16"/>
  <c r="S110" i="17"/>
  <c r="AF122" i="17"/>
  <c r="R110" i="14"/>
  <c r="AE122" i="14"/>
  <c r="X110" i="14"/>
  <c r="AK122" i="14"/>
  <c r="W110" i="5"/>
  <c r="AJ122" i="5"/>
  <c r="V110" i="4"/>
  <c r="AI122" i="4"/>
  <c r="R109" i="5"/>
  <c r="AE121" i="5"/>
  <c r="W109" i="5"/>
  <c r="AJ121" i="5"/>
  <c r="V107" i="4"/>
  <c r="AI119" i="4"/>
  <c r="CF80" i="6"/>
  <c r="AD79" i="13"/>
  <c r="AE79" i="12"/>
  <c r="CC79" i="11"/>
  <c r="AI79" i="10"/>
  <c r="CC79" i="8"/>
  <c r="AI79" i="6"/>
  <c r="BX79" i="12"/>
  <c r="BT79" i="11"/>
  <c r="AU106" i="15"/>
  <c r="AM118" i="15"/>
  <c r="BT79" i="10"/>
  <c r="T106" i="14"/>
  <c r="AG118" i="14"/>
  <c r="CB79" i="8"/>
  <c r="AU106" i="5"/>
  <c r="AM118" i="5"/>
  <c r="R106" i="5"/>
  <c r="AE118" i="5"/>
  <c r="AE118" i="4"/>
  <c r="F78" i="35"/>
  <c r="AP79" i="6"/>
  <c r="BM91" i="6"/>
  <c r="A86" i="35"/>
  <c r="D114" i="36"/>
  <c r="C101" i="32"/>
  <c r="AC101" i="32" s="1"/>
  <c r="B87" i="18"/>
  <c r="A87" i="26"/>
  <c r="A87" i="23"/>
  <c r="B86" i="19"/>
  <c r="AL86" i="19" s="1"/>
  <c r="AY86" i="19" s="1"/>
  <c r="B87" i="21"/>
  <c r="B86" i="20"/>
  <c r="AL86" i="20" s="1"/>
  <c r="AX86" i="20" s="1"/>
  <c r="B86" i="22"/>
  <c r="CF81" i="12"/>
  <c r="V108" i="16"/>
  <c r="AI120" i="16"/>
  <c r="K104" i="23"/>
  <c r="AC104" i="23" s="1"/>
  <c r="C105" i="33" s="1"/>
  <c r="DD103" i="18"/>
  <c r="C102" i="20" s="1"/>
  <c r="BO102" i="13"/>
  <c r="AR90" i="13"/>
  <c r="AR91" i="13"/>
  <c r="A87" i="35"/>
  <c r="D115" i="36"/>
  <c r="C102" i="32"/>
  <c r="AC102" i="32" s="1"/>
  <c r="B88" i="21"/>
  <c r="B87" i="20"/>
  <c r="AL87" i="20" s="1"/>
  <c r="AX87" i="20" s="1"/>
  <c r="A88" i="26"/>
  <c r="B87" i="19"/>
  <c r="AL87" i="19" s="1"/>
  <c r="AY87" i="19" s="1"/>
  <c r="A88" i="23"/>
  <c r="B88" i="18"/>
  <c r="B87" i="22"/>
  <c r="W114" i="4"/>
  <c r="AJ126" i="4"/>
  <c r="Z114" i="4"/>
  <c r="J86" i="19" s="1"/>
  <c r="AU114" i="4"/>
  <c r="AM126" i="4"/>
  <c r="AT113" i="17"/>
  <c r="O113" i="17" a="1"/>
  <c r="O113" i="17" s="1"/>
  <c r="H85" i="22"/>
  <c r="Q113" i="17"/>
  <c r="AD125" i="17"/>
  <c r="BJ84" i="1"/>
  <c r="AJ123" i="15"/>
  <c r="W111" i="15"/>
  <c r="AF123" i="15"/>
  <c r="S111" i="15"/>
  <c r="Z111" i="14"/>
  <c r="T83" i="19" s="1"/>
  <c r="AU111" i="14"/>
  <c r="AM123" i="14"/>
  <c r="AH123" i="5"/>
  <c r="U111" i="5"/>
  <c r="AE123" i="5"/>
  <c r="R111" i="5"/>
  <c r="AF123" i="4"/>
  <c r="S111" i="4"/>
  <c r="V111" i="4"/>
  <c r="AI123" i="4"/>
  <c r="BK83" i="1"/>
  <c r="R110" i="16"/>
  <c r="AE122" i="16"/>
  <c r="AU110" i="16"/>
  <c r="Z110" i="16"/>
  <c r="AD82" i="19" s="1"/>
  <c r="AM122" i="16"/>
  <c r="S109" i="4"/>
  <c r="AF121" i="4"/>
  <c r="AU109" i="4"/>
  <c r="Z109" i="4"/>
  <c r="J81" i="19" s="1"/>
  <c r="AM121" i="4"/>
  <c r="AR80" i="13"/>
  <c r="BO92" i="13"/>
  <c r="C78" i="35"/>
  <c r="BM91" i="1"/>
  <c r="AG118" i="36"/>
  <c r="BQ101" i="10"/>
  <c r="AT89" i="10"/>
  <c r="AT90" i="10"/>
  <c r="AT115" i="14"/>
  <c r="O115" i="14" a="1"/>
  <c r="O115" i="14" s="1"/>
  <c r="E87" i="22"/>
  <c r="Q115" i="14"/>
  <c r="AD127" i="14"/>
  <c r="AG127" i="14"/>
  <c r="T115" i="14"/>
  <c r="R109" i="16"/>
  <c r="AE121" i="16"/>
  <c r="Q109" i="16"/>
  <c r="AT109" i="16"/>
  <c r="G81" i="22"/>
  <c r="O109" i="16" a="1"/>
  <c r="O109" i="16" s="1"/>
  <c r="AD121" i="16"/>
  <c r="BJ90" i="6"/>
  <c r="BK90" i="8"/>
  <c r="BO100" i="11"/>
  <c r="AR88" i="11"/>
  <c r="AE127" i="5"/>
  <c r="R115" i="5"/>
  <c r="AH127" i="5"/>
  <c r="U115" i="5"/>
  <c r="AP87" i="11"/>
  <c r="O86" i="35"/>
  <c r="BM99" i="11"/>
  <c r="CF87" i="11"/>
  <c r="BQ99" i="8"/>
  <c r="AT87" i="8"/>
  <c r="AF125" i="16"/>
  <c r="S113" i="16"/>
  <c r="W112" i="36"/>
  <c r="AJ124" i="36"/>
  <c r="AR82" i="13"/>
  <c r="BO94" i="13"/>
  <c r="AT81" i="13"/>
  <c r="BQ93" i="13"/>
  <c r="V107" i="36"/>
  <c r="AI119" i="36"/>
  <c r="Q107" i="36"/>
  <c r="O107" i="36" a="1"/>
  <c r="O107" i="36" s="1"/>
  <c r="AD119" i="36"/>
  <c r="CD79" i="13"/>
  <c r="BV79" i="13"/>
  <c r="BW79" i="12"/>
  <c r="Y79" i="8"/>
  <c r="AB106" i="5" s="1"/>
  <c r="M78" i="19" s="1"/>
  <c r="AT79" i="12"/>
  <c r="BQ91" i="12"/>
  <c r="Y109" i="17"/>
  <c r="AL121" i="17"/>
  <c r="CF82" i="13"/>
  <c r="CB79" i="13"/>
  <c r="AE79" i="8"/>
  <c r="X89" i="35"/>
  <c r="X90" i="35"/>
  <c r="CF89" i="11"/>
  <c r="BK81" i="1"/>
  <c r="AH79" i="12"/>
  <c r="AK129" i="17"/>
  <c r="X117" i="17"/>
  <c r="X118" i="17"/>
  <c r="CF89" i="13"/>
  <c r="AI128" i="14"/>
  <c r="V116" i="14"/>
  <c r="V117" i="14"/>
  <c r="AF128" i="14"/>
  <c r="S116" i="14"/>
  <c r="S117" i="14"/>
  <c r="AH128" i="5"/>
  <c r="U116" i="5"/>
  <c r="AI128" i="5"/>
  <c r="V116" i="5"/>
  <c r="AD87" i="35"/>
  <c r="AD86" i="35"/>
  <c r="BL98" i="11"/>
  <c r="AO86" i="11"/>
  <c r="Z113" i="15"/>
  <c r="Y85" i="19" s="1"/>
  <c r="AU113" i="15"/>
  <c r="AM125" i="15"/>
  <c r="AK125" i="14"/>
  <c r="X113" i="14"/>
  <c r="AF125" i="14"/>
  <c r="S113" i="14"/>
  <c r="AI125" i="5"/>
  <c r="V113" i="5"/>
  <c r="AU113" i="5"/>
  <c r="Z113" i="5"/>
  <c r="O85" i="19" s="1"/>
  <c r="AM125" i="5"/>
  <c r="AG124" i="17"/>
  <c r="T112" i="17"/>
  <c r="BO97" i="10"/>
  <c r="AR85" i="10"/>
  <c r="BO97" i="8"/>
  <c r="AR85" i="8"/>
  <c r="C81" i="35"/>
  <c r="AP82" i="1"/>
  <c r="BM94" i="1"/>
  <c r="R109" i="36"/>
  <c r="AE121" i="36"/>
  <c r="AD81" i="35"/>
  <c r="V108" i="36"/>
  <c r="AI120" i="36"/>
  <c r="AT81" i="12"/>
  <c r="BQ93" i="12"/>
  <c r="Y107" i="17"/>
  <c r="AL119" i="17"/>
  <c r="W107" i="17"/>
  <c r="AJ119" i="17"/>
  <c r="AF79" i="11"/>
  <c r="BK79" i="1"/>
  <c r="AR82" i="11"/>
  <c r="BO94" i="11"/>
  <c r="AO80" i="12"/>
  <c r="BL92" i="12"/>
  <c r="AR80" i="10"/>
  <c r="BO92" i="10"/>
  <c r="BT79" i="13"/>
  <c r="AL118" i="17"/>
  <c r="BU79" i="12"/>
  <c r="BE90" i="11"/>
  <c r="BD106" i="23"/>
  <c r="BE106" i="23"/>
  <c r="AV90" i="6"/>
  <c r="AO117" i="4" s="1"/>
  <c r="BS90" i="6"/>
  <c r="D117" i="4"/>
  <c r="AS117" i="4" s="1"/>
  <c r="AI129" i="16"/>
  <c r="V117" i="16"/>
  <c r="V118" i="16"/>
  <c r="AG129" i="16"/>
  <c r="T117" i="16"/>
  <c r="T118" i="16"/>
  <c r="AL127" i="15"/>
  <c r="Y115" i="15"/>
  <c r="O115" i="15" a="1"/>
  <c r="O115" i="15" s="1"/>
  <c r="F87" i="22"/>
  <c r="Q115" i="15"/>
  <c r="AT115" i="15"/>
  <c r="AD127" i="15"/>
  <c r="BD99" i="1"/>
  <c r="AG87" i="1"/>
  <c r="AK126" i="17"/>
  <c r="X114" i="17"/>
  <c r="Z114" i="16"/>
  <c r="AD86" i="19" s="1"/>
  <c r="AU114" i="16"/>
  <c r="AM126" i="16"/>
  <c r="AE126" i="5"/>
  <c r="R114" i="5"/>
  <c r="AL126" i="5"/>
  <c r="Y114" i="5"/>
  <c r="BI86" i="1"/>
  <c r="AP85" i="12"/>
  <c r="R84" i="35"/>
  <c r="BM97" i="12"/>
  <c r="AL124" i="16"/>
  <c r="Y112" i="16"/>
  <c r="S108" i="17"/>
  <c r="AF120" i="17"/>
  <c r="AI79" i="12"/>
  <c r="Y117" i="4"/>
  <c r="AL117" i="4"/>
  <c r="AL129" i="4"/>
  <c r="Y118" i="4"/>
  <c r="T117" i="4"/>
  <c r="AG129" i="4"/>
  <c r="T118" i="4"/>
  <c r="Q117" i="15"/>
  <c r="O117" i="15" a="1"/>
  <c r="O117" i="15" s="1"/>
  <c r="AT117" i="15"/>
  <c r="F89" i="22"/>
  <c r="AD129" i="15"/>
  <c r="Q118" i="15"/>
  <c r="AJ129" i="15"/>
  <c r="W117" i="15"/>
  <c r="AJ117" i="15"/>
  <c r="W118" i="15"/>
  <c r="AY100" i="1"/>
  <c r="U88" i="1"/>
  <c r="AB88" i="1"/>
  <c r="T88" i="1"/>
  <c r="W88" i="1"/>
  <c r="H87" i="22"/>
  <c r="O115" i="17" a="1"/>
  <c r="O115" i="17" s="1"/>
  <c r="AT115" i="17"/>
  <c r="Q115" i="17"/>
  <c r="AD127" i="17"/>
  <c r="AG127" i="17"/>
  <c r="T115" i="17"/>
  <c r="BJ80" i="1"/>
  <c r="AO80" i="11"/>
  <c r="BL92" i="11"/>
  <c r="W107" i="15"/>
  <c r="AJ119" i="15"/>
  <c r="AQ80" i="8"/>
  <c r="BN92" i="8"/>
  <c r="AL79" i="6"/>
  <c r="L100" i="32"/>
  <c r="U100" i="32"/>
  <c r="P100" i="32"/>
  <c r="N100" i="32"/>
  <c r="M100" i="32"/>
  <c r="Q100" i="32"/>
  <c r="T100" i="32"/>
  <c r="S100" i="32"/>
  <c r="O100" i="32"/>
  <c r="R100" i="32"/>
  <c r="L98" i="32"/>
  <c r="Q98" i="32"/>
  <c r="T98" i="32"/>
  <c r="U98" i="32"/>
  <c r="N98" i="32"/>
  <c r="P98" i="32"/>
  <c r="R98" i="32"/>
  <c r="M98" i="32"/>
  <c r="S98" i="32"/>
  <c r="O98" i="32"/>
  <c r="B9" i="35"/>
  <c r="AM10" i="1"/>
  <c r="BI45" i="1"/>
  <c r="AL45" i="1"/>
  <c r="AN55" i="1"/>
  <c r="BK55" i="1"/>
  <c r="B57" i="35"/>
  <c r="BJ58" i="1"/>
  <c r="AM58" i="1"/>
  <c r="DE93" i="18"/>
  <c r="DF93" i="21"/>
  <c r="BF100" i="1"/>
  <c r="AI88" i="1"/>
  <c r="BL100" i="12"/>
  <c r="AO88" i="12"/>
  <c r="AL124" i="5"/>
  <c r="Y112" i="5"/>
  <c r="AK124" i="5"/>
  <c r="X112" i="5"/>
  <c r="BH102" i="1"/>
  <c r="AK90" i="1"/>
  <c r="BH90" i="1"/>
  <c r="AK91" i="1"/>
  <c r="BJ90" i="12"/>
  <c r="AW100" i="1"/>
  <c r="G115" i="36" a="1"/>
  <c r="G115" i="36" s="1"/>
  <c r="N115" i="36" a="1"/>
  <c r="N115" i="36" s="1"/>
  <c r="J115" i="36" a="1"/>
  <c r="J115" i="36" s="1"/>
  <c r="F115" i="36" a="1"/>
  <c r="F115" i="36" s="1"/>
  <c r="E115" i="36" a="1"/>
  <c r="E115" i="36" s="1"/>
  <c r="M115" i="36" a="1"/>
  <c r="M115" i="36" s="1"/>
  <c r="L115" i="36" a="1"/>
  <c r="L115" i="36" s="1"/>
  <c r="H115" i="36" a="1"/>
  <c r="H115" i="36" s="1"/>
  <c r="I115" i="36" a="1"/>
  <c r="I115" i="36" s="1"/>
  <c r="K115" i="36" a="1"/>
  <c r="K115" i="36" s="1"/>
  <c r="S88" i="1"/>
  <c r="R88" i="1"/>
  <c r="Z88" i="1"/>
  <c r="V115" i="4"/>
  <c r="AI127" i="4"/>
  <c r="Y115" i="4"/>
  <c r="AL127" i="4"/>
  <c r="BI87" i="1"/>
  <c r="AE126" i="14"/>
  <c r="R114" i="14"/>
  <c r="AF123" i="17"/>
  <c r="S111" i="17"/>
  <c r="AQ83" i="12"/>
  <c r="BN95" i="12"/>
  <c r="BL101" i="12"/>
  <c r="AO89" i="12"/>
  <c r="AL128" i="16"/>
  <c r="Y116" i="16"/>
  <c r="U116" i="4"/>
  <c r="AH128" i="4"/>
  <c r="BL98" i="1"/>
  <c r="AO86" i="1"/>
  <c r="R113" i="36"/>
  <c r="C85" i="22"/>
  <c r="AT113" i="4"/>
  <c r="AD125" i="4"/>
  <c r="AL123" i="16"/>
  <c r="Y111" i="16"/>
  <c r="X110" i="17"/>
  <c r="AK122" i="17"/>
  <c r="W110" i="17"/>
  <c r="AJ122" i="17"/>
  <c r="AU110" i="14"/>
  <c r="Z110" i="14"/>
  <c r="T82" i="19" s="1"/>
  <c r="AM122" i="14"/>
  <c r="O110" i="14" a="1"/>
  <c r="O110" i="14" s="1"/>
  <c r="AT110" i="14"/>
  <c r="E82" i="22"/>
  <c r="Q110" i="14"/>
  <c r="AD122" i="14"/>
  <c r="U110" i="5"/>
  <c r="AH122" i="5"/>
  <c r="AT110" i="5"/>
  <c r="O110" i="5" a="1"/>
  <c r="O110" i="5" s="1"/>
  <c r="Q110" i="5"/>
  <c r="D82" i="22"/>
  <c r="AD122" i="5"/>
  <c r="R110" i="4"/>
  <c r="AE122" i="4"/>
  <c r="AO83" i="6"/>
  <c r="BL95" i="6"/>
  <c r="AO82" i="8"/>
  <c r="BL94" i="8"/>
  <c r="U107" i="4"/>
  <c r="AH119" i="4"/>
  <c r="BX79" i="13"/>
  <c r="BY79" i="12"/>
  <c r="AO79" i="11"/>
  <c r="BL91" i="11"/>
  <c r="O78" i="35"/>
  <c r="BM91" i="11"/>
  <c r="L78" i="35"/>
  <c r="BM91" i="10"/>
  <c r="AU106" i="14"/>
  <c r="AM118" i="14"/>
  <c r="I78" i="35"/>
  <c r="BM91" i="8"/>
  <c r="AG118" i="4"/>
  <c r="BS87" i="6"/>
  <c r="D114" i="4"/>
  <c r="AS114" i="4" s="1"/>
  <c r="T108" i="16"/>
  <c r="AG120" i="16"/>
  <c r="Y108" i="16"/>
  <c r="AL120" i="16"/>
  <c r="BD105" i="23"/>
  <c r="F103" i="20"/>
  <c r="AM103" i="20" s="1"/>
  <c r="AH118" i="32" s="1"/>
  <c r="G105" i="33" s="1"/>
  <c r="AY103" i="20"/>
  <c r="BA90" i="6"/>
  <c r="BF102" i="1"/>
  <c r="AI90" i="1"/>
  <c r="BF90" i="1"/>
  <c r="AI91" i="1"/>
  <c r="AY90" i="13"/>
  <c r="BC101" i="1"/>
  <c r="AF89" i="1"/>
  <c r="BS88" i="6"/>
  <c r="D115" i="4"/>
  <c r="AS115" i="4" s="1"/>
  <c r="U114" i="4"/>
  <c r="AH126" i="4"/>
  <c r="AF125" i="17"/>
  <c r="S113" i="17"/>
  <c r="BO98" i="11"/>
  <c r="AR86" i="11"/>
  <c r="BQ98" i="10"/>
  <c r="AT86" i="10"/>
  <c r="F83" i="22"/>
  <c r="AT111" i="15"/>
  <c r="Q111" i="15"/>
  <c r="O111" i="15" a="1"/>
  <c r="O111" i="15" s="1"/>
  <c r="AD123" i="15"/>
  <c r="AG123" i="15"/>
  <c r="T111" i="15"/>
  <c r="BL96" i="10"/>
  <c r="AO84" i="10"/>
  <c r="AH123" i="14"/>
  <c r="U111" i="14"/>
  <c r="AF123" i="5"/>
  <c r="S111" i="5"/>
  <c r="CF84" i="8"/>
  <c r="AT111" i="4"/>
  <c r="C83" i="22"/>
  <c r="AD123" i="4"/>
  <c r="R82" i="35"/>
  <c r="AP83" i="12"/>
  <c r="BM95" i="12"/>
  <c r="U110" i="16"/>
  <c r="AH122" i="16"/>
  <c r="Y109" i="4"/>
  <c r="AL121" i="4"/>
  <c r="AT81" i="1"/>
  <c r="BQ93" i="1"/>
  <c r="AT80" i="13"/>
  <c r="BQ92" i="13"/>
  <c r="AI118" i="36"/>
  <c r="AF118" i="36"/>
  <c r="AL127" i="14"/>
  <c r="Y115" i="14"/>
  <c r="AJ127" i="14"/>
  <c r="W115" i="14"/>
  <c r="S109" i="16"/>
  <c r="AF121" i="16"/>
  <c r="BI79" i="1"/>
  <c r="BF90" i="13"/>
  <c r="BN100" i="11"/>
  <c r="AQ88" i="11"/>
  <c r="O115" i="5" a="1"/>
  <c r="O115" i="5" s="1"/>
  <c r="D87" i="22"/>
  <c r="AT115" i="5"/>
  <c r="Q115" i="5"/>
  <c r="AD127" i="5"/>
  <c r="AK127" i="5"/>
  <c r="X115" i="5"/>
  <c r="AF126" i="15"/>
  <c r="S114" i="15"/>
  <c r="BL98" i="12"/>
  <c r="AO86" i="12"/>
  <c r="AU113" i="16"/>
  <c r="Z113" i="16"/>
  <c r="AD85" i="19" s="1"/>
  <c r="AM125" i="16"/>
  <c r="BL97" i="1"/>
  <c r="AO85" i="1"/>
  <c r="R112" i="36"/>
  <c r="AE124" i="36"/>
  <c r="BI84" i="1"/>
  <c r="AT82" i="13"/>
  <c r="BQ94" i="13"/>
  <c r="X107" i="36"/>
  <c r="AK119" i="36"/>
  <c r="R107" i="36"/>
  <c r="AE119" i="36"/>
  <c r="AR80" i="12"/>
  <c r="BO92" i="12"/>
  <c r="AJ79" i="13"/>
  <c r="Y79" i="10"/>
  <c r="AB106" i="14" s="1"/>
  <c r="R78" i="19" s="1"/>
  <c r="BN91" i="12"/>
  <c r="BO97" i="6"/>
  <c r="AR85" i="6"/>
  <c r="BO96" i="1"/>
  <c r="AR84" i="1"/>
  <c r="U109" i="17"/>
  <c r="AH121" i="17"/>
  <c r="BL101" i="11"/>
  <c r="AO89" i="11"/>
  <c r="AT82" i="10"/>
  <c r="BQ94" i="10"/>
  <c r="CB79" i="12"/>
  <c r="AU117" i="17"/>
  <c r="Z117" i="17"/>
  <c r="AI89" i="19" s="1"/>
  <c r="AM129" i="17"/>
  <c r="Z118" i="17"/>
  <c r="AI90" i="19" s="1"/>
  <c r="AL129" i="17"/>
  <c r="Y117" i="17"/>
  <c r="AL117" i="17"/>
  <c r="Y118" i="17"/>
  <c r="AY90" i="11"/>
  <c r="BL101" i="13"/>
  <c r="AO89" i="13"/>
  <c r="AU116" i="17"/>
  <c r="Z116" i="17"/>
  <c r="AI88" i="19" s="1"/>
  <c r="AM128" i="17"/>
  <c r="BL101" i="10"/>
  <c r="AO89" i="10"/>
  <c r="AO90" i="10"/>
  <c r="AG128" i="14"/>
  <c r="T116" i="14"/>
  <c r="T117" i="14"/>
  <c r="AE128" i="5"/>
  <c r="R116" i="5"/>
  <c r="CF89" i="8"/>
  <c r="BO100" i="13"/>
  <c r="AR88" i="13"/>
  <c r="BE99" i="1"/>
  <c r="AH87" i="1"/>
  <c r="AH125" i="15"/>
  <c r="U113" i="15"/>
  <c r="E85" i="22"/>
  <c r="Q113" i="14"/>
  <c r="O113" i="14" a="1"/>
  <c r="O113" i="14" s="1"/>
  <c r="AT113" i="14"/>
  <c r="AD125" i="14"/>
  <c r="AK125" i="5"/>
  <c r="X113" i="5"/>
  <c r="AF125" i="5"/>
  <c r="S113" i="5"/>
  <c r="AI124" i="17"/>
  <c r="V112" i="17"/>
  <c r="CF85" i="13"/>
  <c r="U109" i="36"/>
  <c r="AH121" i="36"/>
  <c r="T109" i="36"/>
  <c r="AG121" i="36"/>
  <c r="AQ82" i="12"/>
  <c r="BN94" i="12"/>
  <c r="C80" i="35"/>
  <c r="AP81" i="1"/>
  <c r="BM93" i="1"/>
  <c r="O108" i="36" a="1"/>
  <c r="O108" i="36" s="1"/>
  <c r="Q108" i="36"/>
  <c r="AQ108" i="36" s="1"/>
  <c r="AD120" i="36"/>
  <c r="S107" i="17"/>
  <c r="AF119" i="17"/>
  <c r="U107" i="17"/>
  <c r="AH119" i="17"/>
  <c r="AR80" i="11"/>
  <c r="BO92" i="11"/>
  <c r="AN79" i="1"/>
  <c r="AT82" i="11"/>
  <c r="BQ94" i="11"/>
  <c r="X107" i="16"/>
  <c r="AK119" i="16"/>
  <c r="BL91" i="13"/>
  <c r="AU106" i="17"/>
  <c r="AM118" i="17"/>
  <c r="AM85" i="35"/>
  <c r="X84" i="35"/>
  <c r="AV90" i="13"/>
  <c r="AO117" i="17" s="1"/>
  <c r="AL129" i="16"/>
  <c r="Y117" i="16"/>
  <c r="Y118" i="16"/>
  <c r="AJ129" i="16"/>
  <c r="W117" i="16"/>
  <c r="W118" i="16"/>
  <c r="BI90" i="8"/>
  <c r="AE127" i="15"/>
  <c r="R115" i="15"/>
  <c r="CF88" i="11"/>
  <c r="BN100" i="8"/>
  <c r="AQ88" i="8"/>
  <c r="AL126" i="17"/>
  <c r="Y114" i="17"/>
  <c r="AI126" i="16"/>
  <c r="V114" i="16"/>
  <c r="AF126" i="16"/>
  <c r="S114" i="16"/>
  <c r="BL99" i="8"/>
  <c r="AO87" i="8"/>
  <c r="CF87" i="8"/>
  <c r="AP85" i="35"/>
  <c r="BK85" i="1"/>
  <c r="AH124" i="16"/>
  <c r="U112" i="16"/>
  <c r="AF124" i="16"/>
  <c r="S112" i="16"/>
  <c r="Y108" i="17"/>
  <c r="AL120" i="17"/>
  <c r="BJ79" i="1"/>
  <c r="S117" i="4"/>
  <c r="AF129" i="4"/>
  <c r="S118" i="4"/>
  <c r="AU117" i="4"/>
  <c r="AM117" i="4"/>
  <c r="Z117" i="4"/>
  <c r="J89" i="19" s="1"/>
  <c r="AM129" i="4"/>
  <c r="Z118" i="4"/>
  <c r="J90" i="19" s="1"/>
  <c r="AG129" i="15"/>
  <c r="T117" i="15"/>
  <c r="AG117" i="15"/>
  <c r="T118" i="15"/>
  <c r="AE129" i="15"/>
  <c r="R117" i="15"/>
  <c r="R118" i="15"/>
  <c r="BN101" i="8"/>
  <c r="AQ89" i="8"/>
  <c r="AH127" i="17"/>
  <c r="U115" i="17"/>
  <c r="R107" i="15"/>
  <c r="AE119" i="15"/>
  <c r="Y107" i="15"/>
  <c r="AL119" i="15"/>
  <c r="L95" i="32"/>
  <c r="S95" i="32"/>
  <c r="Q95" i="32"/>
  <c r="R95" i="32"/>
  <c r="T95" i="32"/>
  <c r="U95" i="32"/>
  <c r="P95" i="32"/>
  <c r="O95" i="32"/>
  <c r="N95" i="32"/>
  <c r="M95" i="32"/>
  <c r="L99" i="32"/>
  <c r="U99" i="32"/>
  <c r="S99" i="32"/>
  <c r="T99" i="32"/>
  <c r="R99" i="32"/>
  <c r="P99" i="32"/>
  <c r="M99" i="32"/>
  <c r="Q99" i="32"/>
  <c r="O99" i="32"/>
  <c r="N99" i="32"/>
  <c r="L93" i="32"/>
  <c r="U93" i="32"/>
  <c r="R93" i="32"/>
  <c r="O93" i="32"/>
  <c r="M93" i="32"/>
  <c r="N93" i="32"/>
  <c r="Q93" i="32"/>
  <c r="T93" i="32"/>
  <c r="P93" i="32"/>
  <c r="S93" i="32"/>
  <c r="BL78" i="21" a="1"/>
  <c r="T86" i="21" a="1"/>
  <c r="AF78" i="21" a="1"/>
  <c r="BS84" i="21" a="1"/>
  <c r="M84" i="21" a="1"/>
  <c r="J29" i="32" a="1"/>
  <c r="D80" i="21" a="1"/>
  <c r="Y87" i="21" a="1"/>
  <c r="AW89" i="21" a="1"/>
  <c r="AL87" i="21" a="1"/>
  <c r="J42" i="32" a="1"/>
  <c r="AV81" i="21" a="1"/>
  <c r="BJ81" i="21" a="1"/>
  <c r="AE87" i="21" a="1"/>
  <c r="AO86" i="21" a="1"/>
  <c r="AT87" i="21" a="1"/>
  <c r="J49" i="32" a="1"/>
  <c r="AX81" i="21" a="1"/>
  <c r="J62" i="32" a="1"/>
  <c r="J38" i="32" a="1"/>
  <c r="R85" i="21" a="1"/>
  <c r="E85" i="21" a="1"/>
  <c r="BJ88" i="21" a="1"/>
  <c r="K88" i="21" a="1"/>
  <c r="H79" i="21" a="1"/>
  <c r="E92" i="32" a="1"/>
  <c r="BP82" i="21" a="1"/>
  <c r="AZ85" i="21" a="1"/>
  <c r="AJ78" i="21" a="1"/>
  <c r="BD79" i="21" a="1"/>
  <c r="J76" i="32" a="1"/>
  <c r="Z85" i="21" a="1"/>
  <c r="AH79" i="21" a="1"/>
  <c r="AH78" i="21" a="1"/>
  <c r="BC79" i="21" a="1"/>
  <c r="X90" i="21" a="1"/>
  <c r="BH87" i="21" a="1"/>
  <c r="N89" i="21" a="1"/>
  <c r="AO88" i="21" a="1"/>
  <c r="Y85" i="21" a="1"/>
  <c r="BO80" i="21" a="1"/>
  <c r="AQ87" i="21" a="1"/>
  <c r="C84" i="21" a="1"/>
  <c r="BH84" i="21" a="1"/>
  <c r="AI85" i="21" a="1"/>
  <c r="J23" i="32" a="1"/>
  <c r="J52" i="32" a="1"/>
  <c r="BO90" i="21" a="1"/>
  <c r="D86" i="21" a="1"/>
  <c r="BG82" i="21" a="1"/>
  <c r="AW83" i="21" a="1"/>
  <c r="M87" i="21" a="1"/>
  <c r="BE89" i="21" a="1"/>
  <c r="G89" i="21" a="1"/>
  <c r="J55" i="32" a="1"/>
  <c r="AX84" i="21" a="1"/>
  <c r="AC90" i="21" a="1"/>
  <c r="BN87" i="21" a="1"/>
  <c r="AP84" i="21" a="1"/>
  <c r="BD84" i="21" a="1"/>
  <c r="G84" i="21" a="1"/>
  <c r="J68" i="32" a="1"/>
  <c r="D79" i="21" a="1"/>
  <c r="AF83" i="21" a="1"/>
  <c r="Y83" i="21" a="1"/>
  <c r="AM89" i="21" a="1"/>
  <c r="J34" i="32" a="1"/>
  <c r="J26" i="32" a="1"/>
  <c r="BJ90" i="21" a="1"/>
  <c r="AG88" i="21" a="1"/>
  <c r="J39" i="32" a="1"/>
  <c r="J25" i="32" a="1"/>
  <c r="K90" i="21" a="1"/>
  <c r="H81" i="21" a="1"/>
  <c r="J78" i="32" a="1"/>
  <c r="BO85" i="21" a="1"/>
  <c r="V80" i="21" a="1"/>
  <c r="BN86" i="21" a="1"/>
  <c r="J84" i="21" a="1"/>
  <c r="K79" i="21" a="1"/>
  <c r="AG78" i="21" a="1"/>
  <c r="AS79" i="21" a="1"/>
  <c r="T81" i="21" a="1"/>
  <c r="AX86" i="21" a="1"/>
  <c r="AA82" i="21" a="1"/>
  <c r="AS85" i="21" a="1"/>
  <c r="AP86" i="21" a="1"/>
  <c r="Z78" i="21" a="1"/>
  <c r="BH79" i="21" a="1"/>
  <c r="BE87" i="21" a="1"/>
  <c r="Q82" i="21" a="1"/>
  <c r="C78" i="21" a="1"/>
  <c r="BS81" i="21" a="1"/>
  <c r="BN85" i="21" a="1"/>
  <c r="AP83" i="21" a="1"/>
  <c r="AM88" i="21" a="1"/>
  <c r="AH90" i="21" a="1"/>
  <c r="H85" i="21" a="1"/>
  <c r="AF84" i="21" a="1"/>
  <c r="AN78" i="21" a="1"/>
  <c r="AJ85" i="21" a="1"/>
  <c r="BK87" i="21" a="1"/>
  <c r="BH82" i="21" a="1"/>
  <c r="AO84" i="21" a="1"/>
  <c r="U89" i="21" a="1"/>
  <c r="K87" i="21" a="1"/>
  <c r="BJ83" i="21" a="1"/>
  <c r="BN83" i="21" a="1"/>
  <c r="V89" i="21" a="1"/>
  <c r="AC87" i="21" a="1"/>
  <c r="BL80" i="21" a="1"/>
  <c r="J90" i="21" a="1"/>
  <c r="E80" i="21" a="1"/>
  <c r="BJ89" i="21" a="1"/>
  <c r="T83" i="21" a="1"/>
  <c r="BC82" i="21" a="1"/>
  <c r="AF90" i="21" a="1"/>
  <c r="AV80" i="21" a="1"/>
  <c r="AX89" i="21" a="1"/>
  <c r="AH88" i="21" a="1"/>
  <c r="T90" i="21" a="1"/>
  <c r="T84" i="21" a="1"/>
  <c r="U84" i="21" a="1"/>
  <c r="R78" i="21" a="1"/>
  <c r="V88" i="21" a="1"/>
  <c r="Y81" i="21" a="1"/>
  <c r="BE84" i="21" a="1"/>
  <c r="AP78" i="21" a="1"/>
  <c r="J47" i="32" a="1"/>
  <c r="AF87" i="21" a="1"/>
  <c r="M83" i="21" a="1"/>
  <c r="BA86" i="21" a="1"/>
  <c r="J82" i="32" a="1"/>
  <c r="BR80" i="21" a="1"/>
  <c r="M85" i="21" a="1"/>
  <c r="G90" i="21" a="1"/>
  <c r="AO78" i="21" a="1"/>
  <c r="AQ85" i="21" a="1"/>
  <c r="O84" i="21" a="1"/>
  <c r="AG89" i="21" a="1"/>
  <c r="BG86" i="21" a="1"/>
  <c r="AC89" i="21" a="1"/>
  <c r="BJ78" i="21" a="1"/>
  <c r="AN83" i="21" a="1"/>
  <c r="BC84" i="21" a="1"/>
  <c r="H92" i="32" a="1"/>
  <c r="AW90" i="21" a="1"/>
  <c r="AQ80" i="21" a="1"/>
  <c r="BR83" i="21" a="1"/>
  <c r="AB86" i="21" a="1"/>
  <c r="AW81" i="21" a="1"/>
  <c r="V85" i="21" a="1"/>
  <c r="BQ88" i="21" a="1"/>
  <c r="J80" i="21" a="1"/>
  <c r="G81" i="21" a="1"/>
  <c r="T89" i="21" a="1"/>
  <c r="N90" i="21" a="1"/>
  <c r="AH87" i="21" a="1"/>
  <c r="J83" i="21" a="1"/>
  <c r="AP89" i="21" a="1"/>
  <c r="Q79" i="21" a="1"/>
  <c r="AX90" i="21" a="1"/>
  <c r="BR84" i="21" a="1"/>
  <c r="BP80" i="21" a="1"/>
  <c r="J61" i="32" a="1"/>
  <c r="AC84" i="21" a="1"/>
  <c r="AS90" i="21" a="1"/>
  <c r="AE83" i="21" a="1"/>
  <c r="AU88" i="21" a="1"/>
  <c r="AB90" i="21" a="1"/>
  <c r="U87" i="21" a="1"/>
  <c r="M88" i="21" a="1"/>
  <c r="AS78" i="21" a="1"/>
  <c r="J21" i="32" a="1"/>
  <c r="BO88" i="21" a="1"/>
  <c r="AB89" i="21" a="1"/>
  <c r="N82" i="21" a="1"/>
  <c r="AO89" i="21" a="1"/>
  <c r="BN81" i="21" a="1"/>
  <c r="M80" i="21" a="1"/>
  <c r="K78" i="21" a="1"/>
  <c r="BB82" i="21" a="1"/>
  <c r="H86" i="21" a="1"/>
  <c r="R79" i="21" a="1"/>
  <c r="AI89" i="21" a="1"/>
  <c r="AT81" i="21" a="1"/>
  <c r="J89" i="21" a="1"/>
  <c r="E89" i="21" a="1"/>
  <c r="AV90" i="21" a="1"/>
  <c r="BR78" i="21" a="1"/>
  <c r="V84" i="21" a="1"/>
  <c r="BC80" i="21" a="1"/>
  <c r="V78" i="21" a="1"/>
  <c r="BP89" i="21" a="1"/>
  <c r="BN80" i="21" a="1"/>
  <c r="AA81" i="21" a="1"/>
  <c r="AM80" i="21" a="1"/>
  <c r="AN88" i="21" a="1"/>
  <c r="AP81" i="21" a="1"/>
  <c r="BR88" i="21" a="1"/>
  <c r="BH88" i="21" a="1"/>
  <c r="AQ82" i="21" a="1"/>
  <c r="AM86" i="21" a="1"/>
  <c r="H90" i="21" a="1"/>
  <c r="AT85" i="21" a="1"/>
  <c r="AQ89" i="21" a="1"/>
  <c r="AL85" i="21" a="1"/>
  <c r="X87" i="21" a="1"/>
  <c r="K89" i="21" a="1"/>
  <c r="BI84" i="21" a="1"/>
  <c r="AT80" i="21" a="1"/>
  <c r="AX79" i="21" a="1"/>
  <c r="O90" i="21" a="1"/>
  <c r="BO84" i="21" a="1"/>
  <c r="Q90" i="21" a="1"/>
  <c r="BH78" i="21" a="1"/>
  <c r="AZ89" i="21" a="1"/>
  <c r="D85" i="21" a="1"/>
  <c r="BQ79" i="21" a="1"/>
  <c r="M89" i="21" a="1"/>
  <c r="J54" i="32" a="1"/>
  <c r="L82" i="21" a="1"/>
  <c r="BI85" i="21" a="1"/>
  <c r="BE86" i="21" a="1"/>
  <c r="G87" i="21" a="1"/>
  <c r="BS86" i="21" a="1"/>
  <c r="H83" i="21" a="1"/>
  <c r="AZ80" i="21" a="1"/>
  <c r="AI79" i="21" a="1"/>
  <c r="BJ84" i="21" a="1"/>
  <c r="BB86" i="21" a="1"/>
  <c r="BQ83" i="21" a="1"/>
  <c r="BQ90" i="21" a="1"/>
  <c r="BB80" i="21" a="1"/>
  <c r="BD89" i="21" a="1"/>
  <c r="D88" i="21" a="1"/>
  <c r="AZ78" i="21" a="1"/>
  <c r="J71" i="32" a="1"/>
  <c r="Y79" i="21" a="1"/>
  <c r="J88" i="32" a="1"/>
  <c r="BD80" i="21" a="1"/>
  <c r="AQ79" i="21" a="1"/>
  <c r="L81" i="21" a="1"/>
  <c r="U79" i="21" a="1"/>
  <c r="J87" i="21" a="1"/>
  <c r="AO83" i="21" a="1"/>
  <c r="AI88" i="21" a="1"/>
  <c r="D81" i="21" a="1"/>
  <c r="AO80" i="21" a="1"/>
  <c r="K80" i="21" a="1"/>
  <c r="AL83" i="21" a="1"/>
  <c r="U90" i="21" a="1"/>
  <c r="AG86" i="21" a="1"/>
  <c r="AI83" i="21" a="1"/>
  <c r="BA79" i="21" a="1"/>
  <c r="J31" i="32" a="1"/>
  <c r="D87" i="21" a="1"/>
  <c r="X88" i="21" a="1"/>
  <c r="AT89" i="21" a="1"/>
  <c r="AA87" i="21" a="1"/>
  <c r="BA82" i="21" a="1"/>
  <c r="AO87" i="21" a="1"/>
  <c r="AU80" i="21" a="1"/>
  <c r="BE88" i="21" a="1"/>
  <c r="AH86" i="21" a="1"/>
  <c r="BP79" i="21" a="1"/>
  <c r="AS86" i="21" a="1"/>
  <c r="AW79" i="21" a="1"/>
  <c r="J75" i="32" a="1"/>
  <c r="AM79" i="21" a="1"/>
  <c r="AW84" i="21" a="1"/>
  <c r="U86" i="21" a="1"/>
  <c r="J81" i="21" a="1"/>
  <c r="AL78" i="21" a="1"/>
  <c r="BS88" i="21" a="1"/>
  <c r="AN87" i="21" a="1"/>
  <c r="N87" i="21" a="1"/>
  <c r="BE82" i="21" a="1"/>
  <c r="AJ86" i="21" a="1"/>
  <c r="F87" i="21" a="1"/>
  <c r="O83" i="21" a="1"/>
  <c r="H89" i="21" a="1"/>
  <c r="BA83" i="21" a="1"/>
  <c r="AQ86" i="21" a="1"/>
  <c r="J56" i="32" a="1"/>
  <c r="AN85" i="21" a="1"/>
  <c r="BB81" i="21" a="1"/>
  <c r="AM81" i="21" a="1"/>
  <c r="S79" i="21" a="1"/>
  <c r="AI90" i="21" a="1"/>
  <c r="F78" i="21" a="1"/>
  <c r="BP84" i="21" a="1"/>
  <c r="X81" i="21" a="1"/>
  <c r="O81" i="21" a="1"/>
  <c r="AN84" i="21" a="1"/>
  <c r="BH80" i="21" a="1"/>
  <c r="BC78" i="21" a="1"/>
  <c r="J91" i="32" a="1"/>
  <c r="BK88" i="21" a="1"/>
  <c r="AL80" i="21" a="1"/>
  <c r="M78" i="21" a="1"/>
  <c r="AN80" i="21" a="1"/>
  <c r="AG82" i="21" a="1"/>
  <c r="J53" i="32" a="1"/>
  <c r="BI78" i="21" a="1"/>
  <c r="F79" i="21" a="1"/>
  <c r="BG88" i="21" a="1"/>
  <c r="AC81" i="21" a="1"/>
  <c r="BK83" i="21" a="1"/>
  <c r="T82" i="21" a="1"/>
  <c r="D78" i="21" a="1"/>
  <c r="J35" i="32" a="1"/>
  <c r="N85" i="21" a="1"/>
  <c r="V90" i="21" a="1"/>
  <c r="G88" i="21" a="1"/>
  <c r="AV86" i="21" a="1"/>
  <c r="AE80" i="21" a="1"/>
  <c r="BS82" i="21" a="1"/>
  <c r="AJ83" i="21" a="1"/>
  <c r="BO81" i="21" a="1"/>
  <c r="F81" i="21" a="1"/>
  <c r="L88" i="21" a="1"/>
  <c r="AU84" i="21" a="1"/>
  <c r="AX87" i="21" a="1"/>
  <c r="J43" i="32" a="1"/>
  <c r="J60" i="32" a="1"/>
  <c r="J88" i="21" a="1"/>
  <c r="J77" i="32" a="1"/>
  <c r="J33" i="32" a="1"/>
  <c r="AM90" i="21" a="1"/>
  <c r="U78" i="21" a="1"/>
  <c r="BL88" i="21" a="1"/>
  <c r="BA88" i="21" a="1"/>
  <c r="J27" i="32" a="1"/>
  <c r="J92" i="32" a="1"/>
  <c r="AH84" i="21" a="1"/>
  <c r="BA85" i="21" a="1"/>
  <c r="BJ82" i="21" a="1"/>
  <c r="AH82" i="21" a="1"/>
  <c r="AN79" i="21" a="1"/>
  <c r="AF81" i="21" a="1"/>
  <c r="R87" i="21" a="1"/>
  <c r="AB81" i="21" a="1"/>
  <c r="AZ79" i="21" a="1"/>
  <c r="AO79" i="21" a="1"/>
  <c r="Z83" i="21" a="1"/>
  <c r="G83" i="21" a="1"/>
  <c r="BR85" i="21" a="1"/>
  <c r="AO82" i="21" a="1"/>
  <c r="AU85" i="21" a="1"/>
  <c r="AP87" i="21" a="1"/>
  <c r="BE90" i="21" a="1"/>
  <c r="BH81" i="21" a="1"/>
  <c r="AX83" i="21" a="1"/>
  <c r="BI81" i="21" a="1"/>
  <c r="O80" i="21" a="1"/>
  <c r="F82" i="21" a="1"/>
  <c r="BD90" i="21" a="1"/>
  <c r="E81" i="21" a="1"/>
  <c r="BR81" i="21" a="1"/>
  <c r="Y89" i="21" a="1"/>
  <c r="BC90" i="21" a="1"/>
  <c r="C89" i="21" a="1"/>
  <c r="AH85" i="21" a="1"/>
  <c r="X83" i="21" a="1"/>
  <c r="T85" i="21" a="1"/>
  <c r="AG87" i="21" a="1"/>
  <c r="BP87" i="21" a="1"/>
  <c r="D90" i="21" a="1"/>
  <c r="R89" i="21" a="1"/>
  <c r="BN82" i="21" a="1"/>
  <c r="J86" i="32" a="1"/>
  <c r="M79" i="21" a="1"/>
  <c r="Q87" i="21" a="1"/>
  <c r="BI82" i="21" a="1"/>
  <c r="AC78" i="21" a="1"/>
  <c r="AS82" i="21" a="1"/>
  <c r="AF82" i="21" a="1"/>
  <c r="BS78" i="21" a="1"/>
  <c r="O79" i="21" a="1"/>
  <c r="BE79" i="21" a="1"/>
  <c r="AX80" i="21" a="1"/>
  <c r="AP88" i="21" a="1"/>
  <c r="N81" i="21" a="1"/>
  <c r="BK84" i="21" a="1"/>
  <c r="Q80" i="21" a="1"/>
  <c r="D82" i="21" a="1"/>
  <c r="Y86" i="21" a="1"/>
  <c r="BS89" i="21" a="1"/>
  <c r="R82" i="21" a="1"/>
  <c r="AH83" i="21" a="1"/>
  <c r="AP90" i="21" a="1"/>
  <c r="X79" i="21" a="1"/>
  <c r="H88" i="21" a="1"/>
  <c r="AB78" i="21" a="1"/>
  <c r="J32" i="32" a="1"/>
  <c r="J69" i="32" a="1"/>
  <c r="BO82" i="21" a="1"/>
  <c r="AZ88" i="21" a="1"/>
  <c r="J85" i="32" a="1"/>
  <c r="AE78" i="21" a="1"/>
  <c r="AV84" i="21" a="1"/>
  <c r="E84" i="21" a="1"/>
  <c r="L85" i="21" a="1"/>
  <c r="AI81" i="21" a="1"/>
  <c r="BC85" i="21" a="1"/>
  <c r="AV83" i="21" a="1"/>
  <c r="Y80" i="21" a="1"/>
  <c r="AN82" i="21" a="1"/>
  <c r="J79" i="32" a="1"/>
  <c r="V87" i="21" a="1"/>
  <c r="AL82" i="21" a="1"/>
  <c r="AW88" i="21" a="1"/>
  <c r="M90" i="21" a="1"/>
  <c r="AX82" i="21" a="1"/>
  <c r="J89" i="32" a="1"/>
  <c r="AV78" i="21" a="1"/>
  <c r="BS83" i="21" a="1"/>
  <c r="AE81" i="21" a="1"/>
  <c r="AT88" i="21" a="1"/>
  <c r="BQ85" i="21" a="1"/>
  <c r="BL79" i="21" a="1"/>
  <c r="J40" i="32" a="1"/>
  <c r="AP80" i="21" a="1"/>
  <c r="BR89" i="21" a="1"/>
  <c r="AE86" i="21" a="1"/>
  <c r="AV88" i="21" a="1"/>
  <c r="AC88" i="21" a="1"/>
  <c r="BI87" i="21" a="1"/>
  <c r="AS87" i="21" a="1"/>
  <c r="S85" i="21" a="1"/>
  <c r="F80" i="21" a="1"/>
  <c r="J64" i="32" a="1"/>
  <c r="BN89" i="21" a="1"/>
  <c r="BR87" i="21" a="1"/>
  <c r="BR82" i="21" a="1"/>
  <c r="Q78" i="21" a="1"/>
  <c r="AX88" i="21" a="1"/>
  <c r="AE85" i="21" a="1"/>
  <c r="K83" i="21" a="1"/>
  <c r="M82" i="21" a="1"/>
  <c r="S81" i="21" a="1"/>
  <c r="AZ90" i="21" a="1"/>
  <c r="Q89" i="21" a="1"/>
  <c r="K82" i="21" a="1"/>
  <c r="AT84" i="21" a="1"/>
  <c r="BB87" i="21" a="1"/>
  <c r="U81" i="21" a="1"/>
  <c r="AS81" i="21" a="1"/>
  <c r="AC86" i="21" a="1"/>
  <c r="BG87" i="21" a="1"/>
  <c r="S80" i="21" a="1"/>
  <c r="AS88" i="21" a="1"/>
  <c r="F85" i="21" a="1"/>
  <c r="BI80" i="21" a="1"/>
  <c r="J70" i="32" a="1"/>
  <c r="BK85" i="21" a="1"/>
  <c r="AP79" i="21" a="1"/>
  <c r="BD83" i="21" a="1"/>
  <c r="AE79" i="21" a="1"/>
  <c r="AW86" i="21" a="1"/>
  <c r="AC83" i="21" a="1"/>
  <c r="E88" i="21" a="1"/>
  <c r="J85" i="21" a="1"/>
  <c r="J58" i="32" a="1"/>
  <c r="J79" i="21" a="1"/>
  <c r="BP88" i="21" a="1"/>
  <c r="AA88" i="21" a="1"/>
  <c r="N79" i="21" a="1"/>
  <c r="N80" i="21" a="1"/>
  <c r="F90" i="21" a="1"/>
  <c r="BG85" i="21" a="1"/>
  <c r="AH89" i="21" a="1"/>
  <c r="BG90" i="21" a="1"/>
  <c r="C83" i="21" a="1"/>
  <c r="S83" i="21" a="1"/>
  <c r="AM78" i="21" a="1"/>
  <c r="AJ90" i="21" a="1"/>
  <c r="J22" i="32" a="1"/>
  <c r="F92" i="32" a="1"/>
  <c r="AT86" i="21" a="1"/>
  <c r="S89" i="21" a="1"/>
  <c r="AN89" i="21" a="1"/>
  <c r="AQ88" i="21" a="1"/>
  <c r="AZ82" i="21" a="1"/>
  <c r="BL85" i="21" a="1"/>
  <c r="AU86" i="21" a="1"/>
  <c r="C81" i="21" a="1"/>
  <c r="M86" i="21" a="1"/>
  <c r="J51" i="32" a="1"/>
  <c r="AB83" i="21" a="1"/>
  <c r="AF80" i="21" a="1"/>
  <c r="AT79" i="21" a="1"/>
  <c r="N78" i="21" a="1"/>
  <c r="Q86" i="21" a="1"/>
  <c r="AU79" i="21" a="1"/>
  <c r="J87" i="32" a="1"/>
  <c r="AZ86" i="21" a="1"/>
  <c r="BH90" i="21" a="1"/>
  <c r="AL90" i="21" a="1"/>
  <c r="J59" i="32" a="1"/>
  <c r="AU78" i="21" a="1"/>
  <c r="AI80" i="21" a="1"/>
  <c r="BG84" i="21" a="1"/>
  <c r="AI82" i="21" a="1"/>
  <c r="BJ86" i="21" a="1"/>
  <c r="M81" i="21" a="1"/>
  <c r="AG84" i="21" a="1"/>
  <c r="R80" i="21" a="1"/>
  <c r="Z86" i="21" a="1"/>
  <c r="H84" i="21" a="1"/>
  <c r="L86" i="21" a="1"/>
  <c r="BG89" i="21" a="1"/>
  <c r="BC86" i="21" a="1"/>
  <c r="S84" i="21" a="1"/>
  <c r="J44" i="32" a="1"/>
  <c r="J80" i="32" a="1"/>
  <c r="BJ85" i="21" a="1"/>
  <c r="AH81" i="21" a="1"/>
  <c r="BH85" i="21" a="1"/>
  <c r="C85" i="21" a="1"/>
  <c r="AW82" i="21" a="1"/>
  <c r="T79" i="21" a="1"/>
  <c r="AU89" i="21" a="1"/>
  <c r="BG78" i="21" a="1"/>
  <c r="N84" i="21" a="1"/>
  <c r="AZ83" i="21" a="1"/>
  <c r="X82" i="21" a="1"/>
  <c r="AA86" i="21" a="1"/>
  <c r="G82" i="21" a="1"/>
  <c r="J45" i="32" a="1"/>
  <c r="BG81" i="21" a="1"/>
  <c r="BP86" i="21" a="1"/>
  <c r="U85" i="21" a="1"/>
  <c r="AL86" i="21" a="1"/>
  <c r="AG83" i="21" a="1"/>
  <c r="AU87" i="21" a="1"/>
  <c r="BN88" i="21" a="1"/>
  <c r="AF88" i="21" a="1"/>
  <c r="R86" i="21" a="1"/>
  <c r="BE83" i="21" a="1"/>
  <c r="Z80" i="21" a="1"/>
  <c r="BR86" i="21" a="1"/>
  <c r="J36" i="32" a="1"/>
  <c r="AG85" i="21" a="1"/>
  <c r="BQ86" i="21" a="1"/>
  <c r="AL84" i="21" a="1"/>
  <c r="U88" i="21" a="1"/>
  <c r="AJ89" i="21" a="1"/>
  <c r="N83" i="21" a="1"/>
  <c r="X89" i="21" a="1"/>
  <c r="Z87" i="21" a="1"/>
  <c r="AW85" i="21" a="1"/>
  <c r="J66" i="32" a="1"/>
  <c r="BE80" i="21" a="1"/>
  <c r="AA84" i="21" a="1"/>
  <c r="AC82" i="21" a="1"/>
  <c r="Y90" i="21" a="1"/>
  <c r="L87" i="21" a="1"/>
  <c r="Q88" i="21" a="1"/>
  <c r="E79" i="21" a="1"/>
  <c r="BH86" i="21" a="1"/>
  <c r="AN86" i="21" a="1"/>
  <c r="BI86" i="21" a="1"/>
  <c r="BO79" i="21" a="1"/>
  <c r="BC88" i="21" a="1"/>
  <c r="J46" i="32" a="1"/>
  <c r="E83" i="21" a="1"/>
  <c r="BO83" i="21" a="1"/>
  <c r="BB79" i="21" a="1"/>
  <c r="L78" i="21" a="1"/>
  <c r="BB89" i="21" a="1"/>
  <c r="Y82" i="21" a="1"/>
  <c r="AZ84" i="21" a="1"/>
  <c r="AJ80" i="21" a="1"/>
  <c r="U83" i="21" a="1"/>
  <c r="F89" i="21" a="1"/>
  <c r="BB78" i="21" a="1"/>
  <c r="K81" i="21" a="1"/>
  <c r="AV79" i="21" a="1"/>
  <c r="AM85" i="21" a="1"/>
  <c r="BR90" i="21" a="1"/>
  <c r="Z82" i="21" a="1"/>
  <c r="AG81" i="21" a="1"/>
  <c r="BS79" i="21" a="1"/>
  <c r="J72" i="32" a="1"/>
  <c r="E87" i="21" a="1"/>
  <c r="C90" i="21" a="1"/>
  <c r="K86" i="21" a="1"/>
  <c r="AM87" i="21" a="1"/>
  <c r="AJ79" i="21" a="1"/>
  <c r="V82" i="21" a="1"/>
  <c r="F88" i="21" a="1"/>
  <c r="BD82" i="21" a="1"/>
  <c r="BI88" i="21" a="1"/>
  <c r="AI87" i="21" a="1"/>
  <c r="J73" i="32" a="1"/>
  <c r="O88" i="21" a="1"/>
  <c r="R81" i="21" a="1"/>
  <c r="BA89" i="21" a="1"/>
  <c r="AU81" i="21" a="1"/>
  <c r="E86" i="21" a="1"/>
  <c r="J78" i="21" a="1"/>
  <c r="J83" i="32" a="1"/>
  <c r="AF79" i="21" a="1"/>
  <c r="BQ82" i="21" a="1"/>
  <c r="BO78" i="21" a="1"/>
  <c r="J48" i="32" a="1"/>
  <c r="Y84" i="21" a="1"/>
  <c r="AF89" i="21" a="1"/>
  <c r="X84" i="21" a="1"/>
  <c r="R90" i="21" a="1"/>
  <c r="BN90" i="21" a="1"/>
  <c r="J20" i="32" a="1"/>
  <c r="BN79" i="21" a="1"/>
  <c r="AJ81" i="21" a="1"/>
  <c r="D84" i="21" a="1"/>
  <c r="Y88" i="21" a="1"/>
  <c r="T80" i="21" a="1"/>
  <c r="AZ87" i="21" a="1"/>
  <c r="AG80" i="21" a="1"/>
  <c r="AA78" i="21" a="1"/>
  <c r="AQ90" i="21" a="1"/>
  <c r="AA83" i="21" a="1"/>
  <c r="BC81" i="21" a="1"/>
  <c r="BG83" i="21" a="1"/>
  <c r="BB83" i="21" a="1"/>
  <c r="J86" i="21" a="1"/>
  <c r="AO81" i="21" a="1"/>
  <c r="S82" i="21" a="1"/>
  <c r="G78" i="21" a="1"/>
  <c r="AW87" i="21" a="1"/>
  <c r="Z88" i="21" a="1"/>
  <c r="V86" i="21" a="1"/>
  <c r="BP85" i="21" a="1"/>
  <c r="BL87" i="21" a="1"/>
  <c r="AL88" i="21" a="1"/>
  <c r="Q81" i="21" a="1"/>
  <c r="D89" i="21" a="1"/>
  <c r="H80" i="21" a="1"/>
  <c r="J19" i="32" a="1"/>
  <c r="BL86" i="21" a="1"/>
  <c r="AA79" i="21" a="1"/>
  <c r="F84" i="21" a="1"/>
  <c r="BS90" i="21" a="1"/>
  <c r="BA81" i="21" a="1"/>
  <c r="R83" i="21" a="1"/>
  <c r="U80" i="21" a="1"/>
  <c r="BH89" i="21" a="1"/>
  <c r="BR79" i="21" a="1"/>
  <c r="BA87" i="21" a="1"/>
  <c r="AT78" i="21" a="1"/>
  <c r="AQ81" i="21" a="1"/>
  <c r="Q84" i="21" a="1"/>
  <c r="BO86" i="21" a="1"/>
  <c r="AX78" i="21" a="1"/>
  <c r="G86" i="21" a="1"/>
  <c r="AE89" i="21" a="1"/>
  <c r="L89" i="21" a="1"/>
  <c r="AS84" i="21" a="1"/>
  <c r="V83" i="21" a="1"/>
  <c r="AS89" i="21" a="1"/>
  <c r="BJ80" i="21" a="1"/>
  <c r="BL84" i="21" a="1"/>
  <c r="J28" i="32" a="1"/>
  <c r="AB79" i="21" a="1"/>
  <c r="J57" i="32" a="1"/>
  <c r="D83" i="21" a="1"/>
  <c r="BL89" i="21" a="1"/>
  <c r="Z89" i="21" a="1"/>
  <c r="AL79" i="21" a="1"/>
  <c r="AM83" i="21" a="1"/>
  <c r="BG79" i="21" a="1"/>
  <c r="AI78" i="21" a="1"/>
  <c r="G85" i="21" a="1"/>
  <c r="T78" i="21" a="1"/>
  <c r="AA85" i="21" a="1"/>
  <c r="AW78" i="21" a="1"/>
  <c r="V79" i="21" a="1"/>
  <c r="X86" i="21" a="1"/>
  <c r="C86" i="21" a="1"/>
  <c r="AV85" i="21" a="1"/>
  <c r="D92" i="32" a="1"/>
  <c r="BK90" i="21" a="1"/>
  <c r="X85" i="21" a="1"/>
  <c r="Q83" i="21" a="1"/>
  <c r="N88" i="21" a="1"/>
  <c r="O78" i="21" a="1"/>
  <c r="BD86" i="21" a="1"/>
  <c r="J24" i="32" a="1"/>
  <c r="J50" i="32" a="1"/>
  <c r="BD78" i="21" a="1"/>
  <c r="BP81" i="21" a="1"/>
  <c r="K85" i="21" a="1"/>
  <c r="AO90" i="21" a="1"/>
  <c r="O86" i="21" a="1"/>
  <c r="AX85" i="21" a="1"/>
  <c r="BS85" i="21" a="1"/>
  <c r="C79" i="21" a="1"/>
  <c r="AW80" i="21" a="1"/>
  <c r="F86" i="21" a="1"/>
  <c r="AN81" i="21" a="1"/>
  <c r="BK80" i="21" a="1"/>
  <c r="L84" i="21" a="1"/>
  <c r="AP82" i="21" a="1"/>
  <c r="R84" i="21" a="1"/>
  <c r="H78" i="21" a="1"/>
  <c r="J37" i="32" a="1"/>
  <c r="AV89" i="21" a="1"/>
  <c r="AT90" i="21" a="1"/>
  <c r="AE90" i="21" a="1"/>
  <c r="AU82" i="21" a="1"/>
  <c r="AJ84" i="21" a="1"/>
  <c r="AA80" i="21" a="1"/>
  <c r="AE84" i="21" a="1"/>
  <c r="J63" i="32" a="1"/>
  <c r="BB85" i="21" a="1"/>
  <c r="AB80" i="21" a="1"/>
  <c r="AG79" i="21" a="1"/>
  <c r="BL82" i="21" a="1"/>
  <c r="BK78" i="21" a="1"/>
  <c r="AE88" i="21" a="1"/>
  <c r="AL89" i="21" a="1"/>
  <c r="BE85" i="21" a="1"/>
  <c r="AL81" i="21" a="1"/>
  <c r="AC79" i="21" a="1"/>
  <c r="BP83" i="21" a="1"/>
  <c r="AF85" i="21" a="1"/>
  <c r="J81" i="32" a="1"/>
  <c r="BK81" i="21" a="1"/>
  <c r="BK86" i="21" a="1"/>
  <c r="AA89" i="21" a="1"/>
  <c r="Z81" i="21" a="1"/>
  <c r="BE81" i="21" a="1"/>
  <c r="BG80" i="21" a="1"/>
  <c r="AB87" i="21" a="1"/>
  <c r="BO87" i="21" a="1"/>
  <c r="BQ81" i="21" a="1"/>
  <c r="AF86" i="21" a="1"/>
  <c r="J82" i="21" a="1"/>
  <c r="AA90" i="21" a="1"/>
  <c r="AQ83" i="21" a="1"/>
  <c r="O89" i="21" a="1"/>
  <c r="O87" i="21" a="1"/>
  <c r="J90" i="32" a="1"/>
  <c r="Q85" i="21" a="1"/>
  <c r="BA80" i="21" a="1"/>
  <c r="AI86" i="21" a="1"/>
  <c r="AS80" i="21" a="1"/>
  <c r="AC80" i="21" a="1"/>
  <c r="BI89" i="21" a="1"/>
  <c r="BK89" i="21" a="1"/>
  <c r="AQ78" i="21" a="1"/>
  <c r="N86" i="21" a="1"/>
  <c r="V81" i="21" a="1"/>
  <c r="S86" i="21" a="1"/>
  <c r="AQ84" i="21" a="1"/>
  <c r="G80" i="21" a="1"/>
  <c r="X80" i="21" a="1"/>
  <c r="X78" i="21" a="1"/>
  <c r="AP85" i="21" a="1"/>
  <c r="BC89" i="21" a="1"/>
  <c r="H82" i="21" a="1"/>
  <c r="BK82" i="21" a="1"/>
  <c r="BL81" i="21" a="1"/>
  <c r="BJ79" i="21" a="1"/>
  <c r="H87" i="21" a="1"/>
  <c r="C88" i="21" a="1"/>
  <c r="BA90" i="21" a="1"/>
  <c r="L83" i="21" a="1"/>
  <c r="AM82" i="21" a="1"/>
  <c r="S78" i="21" a="1"/>
  <c r="BD85" i="21" a="1"/>
  <c r="Z84" i="21" a="1"/>
  <c r="S87" i="21" a="1"/>
  <c r="AO85" i="21" a="1"/>
  <c r="J67" i="32" a="1"/>
  <c r="BQ84" i="21" a="1"/>
  <c r="AH80" i="21" a="1"/>
  <c r="AV82" i="21" a="1"/>
  <c r="BQ89" i="21" a="1"/>
  <c r="C87" i="21" a="1"/>
  <c r="BC87" i="21" a="1"/>
  <c r="AB82" i="21" a="1"/>
  <c r="BJ87" i="21" a="1"/>
  <c r="BD88" i="21" a="1"/>
  <c r="E78" i="21" a="1"/>
  <c r="AT82" i="21" a="1"/>
  <c r="AM84" i="21" a="1"/>
  <c r="S88" i="21" a="1"/>
  <c r="AB84" i="21" a="1"/>
  <c r="AB85" i="21" a="1"/>
  <c r="J84" i="32" a="1"/>
  <c r="J41" i="32" a="1"/>
  <c r="BL83" i="21" a="1"/>
  <c r="G79" i="21" a="1"/>
  <c r="AT83" i="21" a="1"/>
  <c r="AJ87" i="21" a="1"/>
  <c r="BD81" i="21" a="1"/>
  <c r="AU83" i="21" a="1"/>
  <c r="BB84" i="21" a="1"/>
  <c r="C82" i="21" a="1"/>
  <c r="BC83" i="21" a="1"/>
  <c r="BE78" i="21" a="1"/>
  <c r="BO89" i="21" a="1"/>
  <c r="BA84" i="21" a="1"/>
  <c r="Y78" i="21" a="1"/>
  <c r="O85" i="21" a="1"/>
  <c r="O82" i="21" a="1"/>
  <c r="L79" i="21" a="1"/>
  <c r="BA78" i="21" a="1"/>
  <c r="J74" i="32" a="1"/>
  <c r="AZ81" i="21" a="1"/>
  <c r="AE82" i="21" a="1"/>
  <c r="BI79" i="21" a="1"/>
  <c r="BK79" i="21" a="1"/>
  <c r="BI83" i="21" a="1"/>
  <c r="E82" i="21" a="1"/>
  <c r="J30" i="32" a="1"/>
  <c r="AB88" i="21" a="1"/>
  <c r="F83" i="21" a="1"/>
  <c r="AV87" i="21" a="1"/>
  <c r="BL90" i="21" a="1"/>
  <c r="BD87" i="21" a="1"/>
  <c r="BQ87" i="21" a="1"/>
  <c r="Z79" i="21" a="1"/>
  <c r="BQ78" i="21" a="1"/>
  <c r="AJ88" i="21" a="1"/>
  <c r="BQ80" i="21" a="1"/>
  <c r="T88" i="21" a="1"/>
  <c r="BH83" i="21" a="1"/>
  <c r="C80" i="21" a="1"/>
  <c r="AS83" i="21" a="1"/>
  <c r="BS87" i="21" a="1"/>
  <c r="K84" i="21" a="1"/>
  <c r="AI84" i="21" a="1"/>
  <c r="T87" i="21" a="1"/>
  <c r="BN84" i="21" a="1"/>
  <c r="L80" i="21" a="1"/>
  <c r="AJ82" i="21" a="1"/>
  <c r="U82" i="21" a="1"/>
  <c r="BP78" i="21" a="1"/>
  <c r="BB88" i="21" a="1"/>
  <c r="BS80" i="21" a="1"/>
  <c r="AC85" i="21" a="1"/>
  <c r="R88" i="21" a="1"/>
  <c r="J65" i="32" a="1"/>
  <c r="BN78" i="21" a="1"/>
  <c r="X53" i="35" l="1"/>
  <c r="X6" i="35"/>
  <c r="AY104" i="20"/>
  <c r="AE81" i="35"/>
  <c r="X19" i="35"/>
  <c r="X48" i="35"/>
  <c r="AK81" i="35"/>
  <c r="Y80" i="35"/>
  <c r="AO79" i="6"/>
  <c r="AN82" i="35"/>
  <c r="X57" i="35"/>
  <c r="BQ90" i="13"/>
  <c r="AQ86" i="35"/>
  <c r="AQ81" i="35"/>
  <c r="AN80" i="35"/>
  <c r="X61" i="35"/>
  <c r="X13" i="35"/>
  <c r="W95" i="23"/>
  <c r="X45" i="35"/>
  <c r="BO90" i="13"/>
  <c r="AH84" i="35"/>
  <c r="X59" i="35"/>
  <c r="U106" i="37"/>
  <c r="AE85" i="35"/>
  <c r="BB88" i="21"/>
  <c r="AN82" i="21"/>
  <c r="BL90" i="21"/>
  <c r="V90" i="21"/>
  <c r="BP86" i="21"/>
  <c r="J69" i="32"/>
  <c r="AI90" i="21"/>
  <c r="U89" i="21"/>
  <c r="BG86" i="21"/>
  <c r="AW88" i="21"/>
  <c r="AZ84" i="21"/>
  <c r="N86" i="21"/>
  <c r="C89" i="21"/>
  <c r="BA82" i="21"/>
  <c r="BQ89" i="21"/>
  <c r="O83" i="21"/>
  <c r="BJ80" i="21"/>
  <c r="BA84" i="21"/>
  <c r="T82" i="21"/>
  <c r="AM88" i="21"/>
  <c r="BI82" i="21"/>
  <c r="BG88" i="21"/>
  <c r="K85" i="21"/>
  <c r="BQ82" i="21"/>
  <c r="BC86" i="21"/>
  <c r="N90" i="21"/>
  <c r="Q88" i="21"/>
  <c r="M88" i="21"/>
  <c r="D90" i="21"/>
  <c r="BO90" i="21"/>
  <c r="U80" i="21"/>
  <c r="M85" i="21"/>
  <c r="X86" i="21"/>
  <c r="AS84" i="21"/>
  <c r="AW86" i="21"/>
  <c r="BD85" i="21"/>
  <c r="J79" i="21"/>
  <c r="J64" i="32"/>
  <c r="S88" i="21"/>
  <c r="Q81" i="21"/>
  <c r="BP87" i="21"/>
  <c r="O90" i="21"/>
  <c r="N84" i="21"/>
  <c r="O82" i="21"/>
  <c r="AW85" i="21"/>
  <c r="C84" i="21"/>
  <c r="BD83" i="21"/>
  <c r="J51" i="32"/>
  <c r="BE84" i="21"/>
  <c r="AO83" i="21"/>
  <c r="BD90" i="21"/>
  <c r="AQ84" i="21"/>
  <c r="AX90" i="21"/>
  <c r="F85" i="21"/>
  <c r="Y86" i="21"/>
  <c r="J77" i="32"/>
  <c r="AP83" i="21"/>
  <c r="AL82" i="21"/>
  <c r="AS85" i="21"/>
  <c r="D89" i="21"/>
  <c r="AA87" i="21"/>
  <c r="X88" i="21"/>
  <c r="U81" i="21"/>
  <c r="E89" i="21"/>
  <c r="BO83" i="21"/>
  <c r="AU89" i="21"/>
  <c r="J85" i="21"/>
  <c r="O89" i="21"/>
  <c r="F82" i="21"/>
  <c r="J75" i="32"/>
  <c r="AM80" i="21"/>
  <c r="AT86" i="21"/>
  <c r="Q80" i="21"/>
  <c r="N81" i="21"/>
  <c r="T86" i="21"/>
  <c r="AG87" i="21"/>
  <c r="T87" i="21"/>
  <c r="AP85" i="21"/>
  <c r="AT80" i="21"/>
  <c r="BJ79" i="21"/>
  <c r="J33" i="32"/>
  <c r="AH90" i="21"/>
  <c r="BI87" i="21"/>
  <c r="G83" i="21"/>
  <c r="L80" i="21"/>
  <c r="H83" i="21"/>
  <c r="J41" i="32"/>
  <c r="V79" i="21"/>
  <c r="AX88" i="21"/>
  <c r="AX84" i="21"/>
  <c r="BR83" i="21"/>
  <c r="Z81" i="21"/>
  <c r="J48" i="32"/>
  <c r="U84" i="21"/>
  <c r="J67" i="32"/>
  <c r="K86" i="21"/>
  <c r="BQ88" i="21"/>
  <c r="AE82" i="21"/>
  <c r="AS90" i="21"/>
  <c r="AB79" i="21"/>
  <c r="U85" i="21"/>
  <c r="R87" i="21"/>
  <c r="Z85" i="21"/>
  <c r="J46" i="32"/>
  <c r="BE80" i="21"/>
  <c r="BH81" i="21"/>
  <c r="AQ87" i="21"/>
  <c r="BG87" i="21"/>
  <c r="Y90" i="21"/>
  <c r="J42" i="32"/>
  <c r="AS83" i="21"/>
  <c r="G89" i="21"/>
  <c r="J89" i="32"/>
  <c r="BR79" i="21"/>
  <c r="BP82" i="21"/>
  <c r="E82" i="21"/>
  <c r="R88" i="21"/>
  <c r="AW90" i="21"/>
  <c r="BJ84" i="21"/>
  <c r="BG79" i="21"/>
  <c r="AV83" i="21"/>
  <c r="J87" i="32"/>
  <c r="BK79" i="21"/>
  <c r="BH82" i="21"/>
  <c r="AF89" i="21"/>
  <c r="BE86" i="21"/>
  <c r="AF79" i="21"/>
  <c r="T85" i="21"/>
  <c r="BG80" i="21"/>
  <c r="BJ90" i="21"/>
  <c r="AI81" i="21"/>
  <c r="J32" i="32"/>
  <c r="AM89" i="21"/>
  <c r="L82" i="21"/>
  <c r="H82" i="21"/>
  <c r="L81" i="21"/>
  <c r="U90" i="21"/>
  <c r="Y83" i="21"/>
  <c r="AQ88" i="21"/>
  <c r="AV82" i="21"/>
  <c r="J80" i="32"/>
  <c r="AW84" i="21"/>
  <c r="R86" i="21"/>
  <c r="AT81" i="21"/>
  <c r="J89" i="21"/>
  <c r="AA79" i="21"/>
  <c r="AZ86" i="21"/>
  <c r="BK81" i="21"/>
  <c r="BA81" i="21"/>
  <c r="G80" i="21"/>
  <c r="AQ89" i="21"/>
  <c r="BR80" i="21"/>
  <c r="AC84" i="21"/>
  <c r="AL79" i="21"/>
  <c r="AB83" i="21"/>
  <c r="BA87" i="21"/>
  <c r="BP84" i="21"/>
  <c r="O80" i="21"/>
  <c r="S83" i="21"/>
  <c r="BQ90" i="21"/>
  <c r="AJ90" i="21"/>
  <c r="J34" i="32"/>
  <c r="L83" i="21"/>
  <c r="AO85" i="21"/>
  <c r="AB82" i="21"/>
  <c r="AE79" i="21"/>
  <c r="J54" i="32"/>
  <c r="AM84" i="21"/>
  <c r="Z80" i="21"/>
  <c r="C83" i="21"/>
  <c r="D87" i="21"/>
  <c r="BQ84" i="21"/>
  <c r="J62" i="32"/>
  <c r="BI85" i="21"/>
  <c r="Y82" i="21"/>
  <c r="X83" i="21"/>
  <c r="AB87" i="21"/>
  <c r="J49" i="32"/>
  <c r="BN84" i="21"/>
  <c r="J31" i="32"/>
  <c r="J83" i="21"/>
  <c r="BJ83" i="21"/>
  <c r="BJ88" i="21"/>
  <c r="AH82" i="21"/>
  <c r="AN86" i="21"/>
  <c r="AG89" i="21"/>
  <c r="AM85" i="21"/>
  <c r="AV79" i="21"/>
  <c r="AA80" i="21"/>
  <c r="AI79" i="21"/>
  <c r="G81" i="21"/>
  <c r="AF88" i="21"/>
  <c r="BS87" i="21"/>
  <c r="J80" i="21"/>
  <c r="J25" i="32"/>
  <c r="AF84" i="21"/>
  <c r="AB88" i="21"/>
  <c r="J30" i="32"/>
  <c r="BA88" i="21"/>
  <c r="AN81" i="21"/>
  <c r="BQ87" i="21"/>
  <c r="S82" i="21"/>
  <c r="R85" i="21"/>
  <c r="T88" i="21"/>
  <c r="N88" i="21"/>
  <c r="BA80" i="21"/>
  <c r="BC84" i="21"/>
  <c r="BP89" i="21"/>
  <c r="C86" i="21"/>
  <c r="BE88" i="21"/>
  <c r="BD79" i="21"/>
  <c r="Y85" i="21"/>
  <c r="AG80" i="21"/>
  <c r="BC82" i="21"/>
  <c r="J20" i="32"/>
  <c r="BH90" i="21"/>
  <c r="AM82" i="21"/>
  <c r="AM86" i="21"/>
  <c r="BO81" i="21"/>
  <c r="J88" i="32"/>
  <c r="O86" i="21"/>
  <c r="AC80" i="21"/>
  <c r="BE82" i="21"/>
  <c r="AV89" i="21"/>
  <c r="AF87" i="21"/>
  <c r="AT82" i="21"/>
  <c r="AT85" i="21"/>
  <c r="AC83" i="21"/>
  <c r="AB85" i="21"/>
  <c r="AL88" i="21"/>
  <c r="F83" i="21"/>
  <c r="AO80" i="21"/>
  <c r="BB85" i="21"/>
  <c r="S89" i="21"/>
  <c r="AG81" i="21"/>
  <c r="H92" i="32"/>
  <c r="V78" i="26" s="1"/>
  <c r="X79" i="33" s="1"/>
  <c r="BR82" i="21"/>
  <c r="AP84" i="21"/>
  <c r="M87" i="21"/>
  <c r="BO87" i="21"/>
  <c r="AE87" i="21"/>
  <c r="J84" i="32"/>
  <c r="AZ80" i="21"/>
  <c r="BK90" i="21"/>
  <c r="BP81" i="21"/>
  <c r="AV87" i="21"/>
  <c r="AS88" i="21"/>
  <c r="AC90" i="21"/>
  <c r="G85" i="21"/>
  <c r="AI84" i="21"/>
  <c r="BR85" i="21"/>
  <c r="J35" i="32"/>
  <c r="J86" i="32"/>
  <c r="AE84" i="21"/>
  <c r="D85" i="21"/>
  <c r="C80" i="21"/>
  <c r="H88" i="21"/>
  <c r="AO86" i="21"/>
  <c r="R80" i="21"/>
  <c r="J43" i="32"/>
  <c r="X81" i="21"/>
  <c r="C79" i="21"/>
  <c r="AU79" i="21"/>
  <c r="L88" i="21"/>
  <c r="V83" i="21"/>
  <c r="AT89" i="21"/>
  <c r="AV86" i="21"/>
  <c r="Q85" i="21"/>
  <c r="BC90" i="21"/>
  <c r="Z82" i="21"/>
  <c r="L89" i="21"/>
  <c r="Y89" i="21"/>
  <c r="F84" i="21"/>
  <c r="BE85" i="21"/>
  <c r="BO80" i="21"/>
  <c r="AU84" i="21"/>
  <c r="BD87" i="21"/>
  <c r="BO85" i="21"/>
  <c r="K81" i="21"/>
  <c r="AH89" i="21"/>
  <c r="L79" i="21"/>
  <c r="BO79" i="21"/>
  <c r="AH86" i="21"/>
  <c r="O84" i="21"/>
  <c r="AJ81" i="21"/>
  <c r="BI88" i="21"/>
  <c r="J27" i="32"/>
  <c r="BA83" i="21"/>
  <c r="BL89" i="21"/>
  <c r="J81" i="32"/>
  <c r="AN83" i="21"/>
  <c r="BN83" i="21"/>
  <c r="AA81" i="21"/>
  <c r="BJ89" i="21"/>
  <c r="T90" i="21"/>
  <c r="AV90" i="21"/>
  <c r="AZ87" i="21"/>
  <c r="T83" i="21"/>
  <c r="BE89" i="21"/>
  <c r="AE88" i="21"/>
  <c r="AB84" i="21"/>
  <c r="M79" i="21"/>
  <c r="AP80" i="21"/>
  <c r="E80" i="21"/>
  <c r="X87" i="21"/>
  <c r="AW87" i="21"/>
  <c r="AU87" i="21"/>
  <c r="G84" i="21"/>
  <c r="G86" i="21"/>
  <c r="BH87" i="21"/>
  <c r="J52" i="32"/>
  <c r="T89" i="21"/>
  <c r="D80" i="21"/>
  <c r="Y84" i="21"/>
  <c r="C87" i="21"/>
  <c r="AW80" i="21"/>
  <c r="BK89" i="21"/>
  <c r="AJ82" i="21"/>
  <c r="C81" i="21"/>
  <c r="BK86" i="21"/>
  <c r="AF90" i="21"/>
  <c r="BS85" i="21"/>
  <c r="BD88" i="21"/>
  <c r="AS87" i="21"/>
  <c r="BC79" i="21"/>
  <c r="O85" i="21"/>
  <c r="S79" i="21"/>
  <c r="J28" i="32"/>
  <c r="BL80" i="21"/>
  <c r="BG82" i="21"/>
  <c r="BN85" i="21"/>
  <c r="AI87" i="21"/>
  <c r="AQ81" i="21"/>
  <c r="U88" i="21"/>
  <c r="D84" i="21"/>
  <c r="AX80" i="21"/>
  <c r="AJ85" i="21"/>
  <c r="X82" i="21"/>
  <c r="BS82" i="21"/>
  <c r="D86" i="21"/>
  <c r="AS81" i="21"/>
  <c r="BS86" i="21"/>
  <c r="BQ83" i="21"/>
  <c r="BH85" i="21"/>
  <c r="BD80" i="21"/>
  <c r="AJ80" i="21"/>
  <c r="AA88" i="21"/>
  <c r="J91" i="32"/>
  <c r="M86" i="21"/>
  <c r="AH81" i="21"/>
  <c r="BI86" i="21"/>
  <c r="T80" i="21"/>
  <c r="Q79" i="21"/>
  <c r="BQ85" i="21"/>
  <c r="E85" i="21"/>
  <c r="AG84" i="21"/>
  <c r="AU80" i="21"/>
  <c r="AQ86" i="21"/>
  <c r="AN80" i="21"/>
  <c r="BA85" i="21"/>
  <c r="BS79" i="21"/>
  <c r="BB84" i="21"/>
  <c r="V88" i="21"/>
  <c r="AG85" i="21"/>
  <c r="AC86" i="21"/>
  <c r="BK80" i="21"/>
  <c r="BJ81" i="21"/>
  <c r="J21" i="32"/>
  <c r="AT83" i="21"/>
  <c r="BL82" i="21"/>
  <c r="J72" i="32"/>
  <c r="BN90" i="21"/>
  <c r="BH84" i="21"/>
  <c r="BA89" i="21"/>
  <c r="G88" i="21"/>
  <c r="AO89" i="21"/>
  <c r="BB81" i="21"/>
  <c r="X89" i="21"/>
  <c r="Z88" i="21"/>
  <c r="X90" i="21"/>
  <c r="AZ82" i="21"/>
  <c r="H81" i="21"/>
  <c r="F81" i="21"/>
  <c r="BE83" i="21"/>
  <c r="Z89" i="21"/>
  <c r="AO87" i="21"/>
  <c r="BH83" i="21"/>
  <c r="AF82" i="21"/>
  <c r="H90" i="21"/>
  <c r="BQ80" i="21"/>
  <c r="D79" i="21"/>
  <c r="AL86" i="21"/>
  <c r="K88" i="21"/>
  <c r="BN79" i="21"/>
  <c r="N80" i="21"/>
  <c r="AQ79" i="21"/>
  <c r="AX86" i="21"/>
  <c r="AI88" i="21"/>
  <c r="AG88" i="21"/>
  <c r="BB83" i="21"/>
  <c r="F88" i="21"/>
  <c r="O81" i="21"/>
  <c r="J22" i="32"/>
  <c r="AT90" i="21"/>
  <c r="BD82" i="21"/>
  <c r="BE87" i="21"/>
  <c r="J19" i="32"/>
  <c r="Y87" i="21"/>
  <c r="BN89" i="21"/>
  <c r="F87" i="21"/>
  <c r="J71" i="32"/>
  <c r="AU85" i="21"/>
  <c r="AO88" i="21"/>
  <c r="J90" i="32"/>
  <c r="X84" i="21"/>
  <c r="J29" i="32"/>
  <c r="AL84" i="21"/>
  <c r="AP87" i="21"/>
  <c r="AC87" i="21"/>
  <c r="AS80" i="21"/>
  <c r="AE90" i="21"/>
  <c r="S80" i="21"/>
  <c r="AT79" i="21"/>
  <c r="H85" i="21"/>
  <c r="AM79" i="21"/>
  <c r="J68" i="32"/>
  <c r="AB89" i="21"/>
  <c r="AI80" i="21"/>
  <c r="Q89" i="21"/>
  <c r="BN86" i="21"/>
  <c r="AU88" i="21"/>
  <c r="AW83" i="21"/>
  <c r="J45" i="32"/>
  <c r="N83" i="21"/>
  <c r="AI85" i="21"/>
  <c r="AI82" i="21"/>
  <c r="J56" i="32"/>
  <c r="R90" i="21"/>
  <c r="AI86" i="21"/>
  <c r="AU82" i="21"/>
  <c r="L84" i="21"/>
  <c r="BG81" i="21"/>
  <c r="BR81" i="21"/>
  <c r="J85" i="32"/>
  <c r="AL80" i="21"/>
  <c r="M80" i="21"/>
  <c r="C90" i="21"/>
  <c r="K80" i="21"/>
  <c r="C82" i="21"/>
  <c r="AX85" i="21"/>
  <c r="X80" i="21"/>
  <c r="BH89" i="21"/>
  <c r="J26" i="32"/>
  <c r="AC88" i="21"/>
  <c r="AI83" i="21"/>
  <c r="BL81" i="21"/>
  <c r="BL85" i="21"/>
  <c r="BH88" i="21"/>
  <c r="AH85" i="21"/>
  <c r="J84" i="21"/>
  <c r="AM87" i="21"/>
  <c r="J81" i="21"/>
  <c r="T84" i="21"/>
  <c r="BA86" i="21"/>
  <c r="K90" i="21"/>
  <c r="AS79" i="21"/>
  <c r="BK83" i="21"/>
  <c r="BR90" i="21"/>
  <c r="AQ85" i="21"/>
  <c r="AW79" i="21"/>
  <c r="M84" i="21"/>
  <c r="AV88" i="21"/>
  <c r="E84" i="21"/>
  <c r="BC81" i="21"/>
  <c r="BQ79" i="21"/>
  <c r="BG90" i="21"/>
  <c r="K89" i="21"/>
  <c r="AP89" i="21"/>
  <c r="AJ83" i="21"/>
  <c r="H86" i="21"/>
  <c r="J87" i="21"/>
  <c r="H80" i="21"/>
  <c r="J47" i="32"/>
  <c r="BS83" i="21"/>
  <c r="J38" i="32"/>
  <c r="AP82" i="21"/>
  <c r="AH83" i="21"/>
  <c r="AZ83" i="21"/>
  <c r="BA79" i="21"/>
  <c r="M83" i="21"/>
  <c r="AG79" i="21"/>
  <c r="J23" i="32"/>
  <c r="BP80" i="21"/>
  <c r="AW81" i="21"/>
  <c r="AJ79" i="21"/>
  <c r="BB87" i="21"/>
  <c r="AL87" i="21"/>
  <c r="AC79" i="21"/>
  <c r="AL81" i="21"/>
  <c r="BI84" i="21"/>
  <c r="AU83" i="21"/>
  <c r="G87" i="21"/>
  <c r="N87" i="21"/>
  <c r="AL83" i="21"/>
  <c r="BS90" i="21"/>
  <c r="E81" i="21"/>
  <c r="BC87" i="21"/>
  <c r="M82" i="21"/>
  <c r="G82" i="21"/>
  <c r="AF83" i="21"/>
  <c r="J76" i="32"/>
  <c r="Q86" i="21"/>
  <c r="H89" i="21"/>
  <c r="AT87" i="21"/>
  <c r="BN88" i="21"/>
  <c r="AX79" i="21"/>
  <c r="AO82" i="21"/>
  <c r="S86" i="21"/>
  <c r="AE89" i="21"/>
  <c r="AF80" i="21"/>
  <c r="BJ87" i="21"/>
  <c r="D81" i="21"/>
  <c r="BE79" i="21"/>
  <c r="Y79" i="21"/>
  <c r="AG86" i="21"/>
  <c r="J53" i="32"/>
  <c r="K82" i="21"/>
  <c r="AN89" i="21"/>
  <c r="U82" i="21"/>
  <c r="M90" i="21"/>
  <c r="E79" i="21"/>
  <c r="G90" i="21"/>
  <c r="BD84" i="21"/>
  <c r="AX82" i="21"/>
  <c r="AN88" i="21"/>
  <c r="BS84" i="21"/>
  <c r="BP79" i="21"/>
  <c r="AH87" i="21"/>
  <c r="AJ88" i="21"/>
  <c r="AF86" i="21"/>
  <c r="BP85" i="21"/>
  <c r="U83" i="21"/>
  <c r="S87" i="21"/>
  <c r="AB86" i="21"/>
  <c r="AA86" i="21"/>
  <c r="C85" i="21"/>
  <c r="J63" i="32"/>
  <c r="AV80" i="21"/>
  <c r="V80" i="21"/>
  <c r="BO84" i="21"/>
  <c r="J36" i="32"/>
  <c r="AQ80" i="21"/>
  <c r="E92" i="32"/>
  <c r="BK88" i="21"/>
  <c r="Q83" i="21"/>
  <c r="AJ89" i="21"/>
  <c r="J73" i="32"/>
  <c r="O87" i="21"/>
  <c r="BJ82" i="21"/>
  <c r="AF85" i="21"/>
  <c r="AA89" i="21"/>
  <c r="AF81" i="21"/>
  <c r="BE90" i="21"/>
  <c r="X79" i="21"/>
  <c r="AX87" i="21"/>
  <c r="AO84" i="21"/>
  <c r="S84" i="21"/>
  <c r="AO81" i="21"/>
  <c r="Q84" i="21"/>
  <c r="AN84" i="21"/>
  <c r="M81" i="21"/>
  <c r="J88" i="21"/>
  <c r="Y88" i="21"/>
  <c r="BL88" i="21"/>
  <c r="BH79" i="21"/>
  <c r="K79" i="21"/>
  <c r="E86" i="21"/>
  <c r="AQ90" i="21"/>
  <c r="AB81" i="21"/>
  <c r="BR84" i="21"/>
  <c r="V89" i="21"/>
  <c r="AW82" i="21"/>
  <c r="BI81" i="21"/>
  <c r="BN87" i="21"/>
  <c r="AX83" i="21"/>
  <c r="AP79" i="21"/>
  <c r="J44" i="32"/>
  <c r="BG89" i="21"/>
  <c r="V87" i="21"/>
  <c r="BI80" i="21"/>
  <c r="AL85" i="21"/>
  <c r="BQ86" i="21"/>
  <c r="V84" i="21"/>
  <c r="BR86" i="21"/>
  <c r="BO82" i="21"/>
  <c r="AC89" i="21"/>
  <c r="D92" i="32"/>
  <c r="O88" i="21"/>
  <c r="Q82" i="21"/>
  <c r="BK85" i="21"/>
  <c r="R82" i="21"/>
  <c r="BG85" i="21"/>
  <c r="AJ87" i="21"/>
  <c r="BJ85" i="21"/>
  <c r="AN87" i="21"/>
  <c r="AX81" i="21"/>
  <c r="AI89" i="21"/>
  <c r="BC80" i="21"/>
  <c r="AV85" i="21"/>
  <c r="AX89" i="21"/>
  <c r="AA85" i="21"/>
  <c r="H79" i="21"/>
  <c r="J66" i="32"/>
  <c r="AT84" i="21"/>
  <c r="J74" i="32"/>
  <c r="K84" i="21"/>
  <c r="L87" i="21"/>
  <c r="BL87" i="21"/>
  <c r="BP88" i="21"/>
  <c r="BC89" i="21"/>
  <c r="BP83" i="21"/>
  <c r="E87" i="21"/>
  <c r="J82" i="32"/>
  <c r="AS86" i="21"/>
  <c r="AH79" i="21"/>
  <c r="D82" i="21"/>
  <c r="BO89" i="21"/>
  <c r="AG82" i="21"/>
  <c r="F86" i="21"/>
  <c r="BC85" i="21"/>
  <c r="BB86" i="21"/>
  <c r="AA84" i="21"/>
  <c r="Z86" i="21"/>
  <c r="BB82" i="21"/>
  <c r="J83" i="32"/>
  <c r="AE81" i="21"/>
  <c r="Y80" i="21"/>
  <c r="N79" i="21"/>
  <c r="AL90" i="21"/>
  <c r="F89" i="21"/>
  <c r="BL84" i="21"/>
  <c r="AJ86" i="21"/>
  <c r="AV84" i="21"/>
  <c r="AN85" i="21"/>
  <c r="AU86" i="21"/>
  <c r="R84" i="21"/>
  <c r="R83" i="21"/>
  <c r="AV81" i="21"/>
  <c r="BN80" i="21"/>
  <c r="AP86" i="21"/>
  <c r="J79" i="32"/>
  <c r="AS82" i="21"/>
  <c r="BB80" i="21"/>
  <c r="AB90" i="21"/>
  <c r="D83" i="21"/>
  <c r="AL89" i="21"/>
  <c r="AP88" i="21"/>
  <c r="AQ83" i="21"/>
  <c r="BB89" i="21"/>
  <c r="G79" i="21"/>
  <c r="H84" i="21"/>
  <c r="Z84" i="21"/>
  <c r="BC88" i="21"/>
  <c r="AP81" i="21"/>
  <c r="BO86" i="21"/>
  <c r="BK84" i="21"/>
  <c r="BS89" i="21"/>
  <c r="BK87" i="21"/>
  <c r="Z87" i="21"/>
  <c r="AC81" i="21"/>
  <c r="R79" i="21"/>
  <c r="K83" i="21"/>
  <c r="F90" i="21"/>
  <c r="U87" i="21"/>
  <c r="BS81" i="21"/>
  <c r="BA90" i="21"/>
  <c r="AO79" i="21"/>
  <c r="BJ86" i="21"/>
  <c r="D88" i="21"/>
  <c r="BD86" i="21"/>
  <c r="AH80" i="21"/>
  <c r="BR89" i="21"/>
  <c r="BD89" i="21"/>
  <c r="N85" i="21"/>
  <c r="BR88" i="21"/>
  <c r="E88" i="21"/>
  <c r="Q90" i="21"/>
  <c r="BH86" i="21"/>
  <c r="AO90" i="21"/>
  <c r="AM83" i="21"/>
  <c r="BN81" i="21"/>
  <c r="AZ89" i="21"/>
  <c r="T81" i="21"/>
  <c r="AN79" i="21"/>
  <c r="J60" i="32"/>
  <c r="AS89" i="21"/>
  <c r="AB80" i="21"/>
  <c r="J65" i="32"/>
  <c r="Q87" i="21"/>
  <c r="J24" i="32"/>
  <c r="BC83" i="21"/>
  <c r="AQ82" i="21"/>
  <c r="BH80" i="21"/>
  <c r="L85" i="21"/>
  <c r="AT88" i="21"/>
  <c r="F92" i="32"/>
  <c r="R89" i="21"/>
  <c r="BG84" i="21"/>
  <c r="AE85" i="21"/>
  <c r="J37" i="32"/>
  <c r="AP90" i="21"/>
  <c r="V85" i="21"/>
  <c r="AM81" i="21"/>
  <c r="H87" i="21"/>
  <c r="BO88" i="21"/>
  <c r="AZ90" i="21"/>
  <c r="BR87" i="21"/>
  <c r="BL83" i="21"/>
  <c r="BI89" i="21"/>
  <c r="AA83" i="21"/>
  <c r="AE83" i="21"/>
  <c r="N89" i="21"/>
  <c r="BS88" i="21"/>
  <c r="AZ81" i="21"/>
  <c r="BL79" i="21"/>
  <c r="E83" i="21"/>
  <c r="F80" i="21"/>
  <c r="BD81" i="21"/>
  <c r="AA82" i="21"/>
  <c r="J50" i="32"/>
  <c r="S81" i="21"/>
  <c r="J92" i="32"/>
  <c r="AZ79" i="21"/>
  <c r="AC85" i="21"/>
  <c r="J59" i="32"/>
  <c r="AE86" i="21"/>
  <c r="BQ81" i="21"/>
  <c r="J78" i="32"/>
  <c r="J57" i="32"/>
  <c r="AH88" i="21"/>
  <c r="Z83" i="21"/>
  <c r="AC82" i="21"/>
  <c r="U86" i="21"/>
  <c r="AE80" i="21"/>
  <c r="X85" i="21"/>
  <c r="F79" i="21"/>
  <c r="V82" i="21"/>
  <c r="Z79" i="21"/>
  <c r="J82" i="21"/>
  <c r="AZ85" i="21"/>
  <c r="BK82" i="21"/>
  <c r="AG83" i="21"/>
  <c r="R81" i="21"/>
  <c r="BI79" i="21"/>
  <c r="C88" i="21"/>
  <c r="S85" i="21"/>
  <c r="J40" i="32"/>
  <c r="M89" i="21"/>
  <c r="J70" i="32"/>
  <c r="BS80" i="21"/>
  <c r="J86" i="21"/>
  <c r="J90" i="21"/>
  <c r="N82" i="21"/>
  <c r="AA90" i="21"/>
  <c r="BG83" i="21"/>
  <c r="K87" i="21"/>
  <c r="BB79" i="21"/>
  <c r="O79" i="21"/>
  <c r="AZ88" i="21"/>
  <c r="BL86" i="21"/>
  <c r="T79" i="21"/>
  <c r="J58" i="32"/>
  <c r="BI83" i="21"/>
  <c r="J39" i="32"/>
  <c r="AW89" i="21"/>
  <c r="BN82" i="21"/>
  <c r="V81" i="21"/>
  <c r="V86" i="21"/>
  <c r="L86" i="21"/>
  <c r="AU81" i="21"/>
  <c r="AM90" i="21"/>
  <c r="BE81" i="21"/>
  <c r="AJ84" i="21"/>
  <c r="J55" i="32"/>
  <c r="U79" i="21"/>
  <c r="AH84" i="21"/>
  <c r="Y81" i="21"/>
  <c r="J61" i="32"/>
  <c r="AK117" i="17"/>
  <c r="F91" i="19"/>
  <c r="AM91" i="19" s="1"/>
  <c r="AD117" i="15"/>
  <c r="X89" i="20" s="1"/>
  <c r="F92" i="19"/>
  <c r="AM92" i="19" s="1"/>
  <c r="BA103" i="19" s="1"/>
  <c r="AF117" i="4"/>
  <c r="W94" i="23"/>
  <c r="Y94" i="23" s="1"/>
  <c r="V106" i="4"/>
  <c r="R106" i="4"/>
  <c r="N94" i="37"/>
  <c r="X95" i="23"/>
  <c r="N93" i="37"/>
  <c r="N92" i="37"/>
  <c r="X35" i="35"/>
  <c r="AK86" i="35"/>
  <c r="X21" i="35"/>
  <c r="AB85" i="35"/>
  <c r="X24" i="35"/>
  <c r="X27" i="35"/>
  <c r="X54" i="35"/>
  <c r="AJ117" i="4"/>
  <c r="S106" i="15"/>
  <c r="X29" i="35"/>
  <c r="AG117" i="4"/>
  <c r="X62" i="35"/>
  <c r="AJ117" i="5"/>
  <c r="BM90" i="8"/>
  <c r="X70" i="35"/>
  <c r="X14" i="35"/>
  <c r="AB82" i="35"/>
  <c r="X41" i="35"/>
  <c r="AR120" i="36"/>
  <c r="AI117" i="17"/>
  <c r="R106" i="15"/>
  <c r="AQ112" i="36"/>
  <c r="AK84" i="35"/>
  <c r="AK80" i="35"/>
  <c r="AG117" i="16"/>
  <c r="AK85" i="35"/>
  <c r="AR118" i="36"/>
  <c r="AE84" i="35"/>
  <c r="X43" i="35"/>
  <c r="X66" i="35"/>
  <c r="X64" i="35"/>
  <c r="AQ110" i="36"/>
  <c r="BM90" i="11"/>
  <c r="AF117" i="5"/>
  <c r="AQ111" i="36"/>
  <c r="R106" i="17"/>
  <c r="AB81" i="35"/>
  <c r="AM117" i="15"/>
  <c r="AK117" i="5"/>
  <c r="AK83" i="35"/>
  <c r="S106" i="17"/>
  <c r="AH117" i="5"/>
  <c r="X34" i="35"/>
  <c r="AR122" i="36"/>
  <c r="Z106" i="17"/>
  <c r="AI78" i="19" s="1"/>
  <c r="AQ79" i="11"/>
  <c r="X75" i="35"/>
  <c r="X69" i="35"/>
  <c r="AQ107" i="36"/>
  <c r="X9" i="35"/>
  <c r="X38" i="35"/>
  <c r="X67" i="35"/>
  <c r="AN86" i="35"/>
  <c r="X77" i="35"/>
  <c r="X40" i="35"/>
  <c r="X50" i="35"/>
  <c r="X56" i="35"/>
  <c r="AH80" i="35"/>
  <c r="AQ79" i="35"/>
  <c r="AE88" i="35"/>
  <c r="X72" i="35"/>
  <c r="AH117" i="17"/>
  <c r="BF105" i="23"/>
  <c r="BF106" i="23"/>
  <c r="BG118" i="23" s="1"/>
  <c r="BK118" i="23" s="1"/>
  <c r="BL118" i="23" s="1"/>
  <c r="AD117" i="5"/>
  <c r="N89" i="20" s="1"/>
  <c r="AQ82" i="35"/>
  <c r="AQ83" i="35"/>
  <c r="AH81" i="35"/>
  <c r="AR124" i="36"/>
  <c r="X32" i="35"/>
  <c r="AR119" i="36"/>
  <c r="CF79" i="10"/>
  <c r="Y79" i="35"/>
  <c r="AE80" i="35"/>
  <c r="AR123" i="36"/>
  <c r="AN79" i="35"/>
  <c r="AQ87" i="35"/>
  <c r="X46" i="35"/>
  <c r="AN83" i="35"/>
  <c r="X33" i="35"/>
  <c r="AB87" i="35"/>
  <c r="AI78" i="21"/>
  <c r="N78" i="21"/>
  <c r="Y78" i="21"/>
  <c r="H78" i="21"/>
  <c r="AN78" i="21"/>
  <c r="BC78" i="21"/>
  <c r="BQ78" i="21"/>
  <c r="J78" i="21"/>
  <c r="AP78" i="21"/>
  <c r="D78" i="21"/>
  <c r="AQ78" i="21"/>
  <c r="E78" i="21"/>
  <c r="AO78" i="21"/>
  <c r="AZ78" i="21"/>
  <c r="BO78" i="21"/>
  <c r="AX78" i="21"/>
  <c r="BL78" i="21"/>
  <c r="AU78" i="21"/>
  <c r="F78" i="21"/>
  <c r="C78" i="21"/>
  <c r="BK78" i="21"/>
  <c r="AB78" i="21"/>
  <c r="AM78" i="21"/>
  <c r="AC78" i="21"/>
  <c r="BE78" i="21"/>
  <c r="S78" i="21"/>
  <c r="AA78" i="21"/>
  <c r="BN78" i="21"/>
  <c r="U78" i="21"/>
  <c r="R78" i="21"/>
  <c r="BA78" i="21"/>
  <c r="O78" i="21"/>
  <c r="Z78" i="21"/>
  <c r="BI78" i="21"/>
  <c r="AH78" i="21"/>
  <c r="AE78" i="21"/>
  <c r="G78" i="21"/>
  <c r="AW78" i="21"/>
  <c r="BH78" i="21"/>
  <c r="K78" i="21"/>
  <c r="BS78" i="21"/>
  <c r="L78" i="21"/>
  <c r="AV78" i="21"/>
  <c r="X78" i="21"/>
  <c r="AF78" i="21"/>
  <c r="V78" i="21"/>
  <c r="AG78" i="21"/>
  <c r="BP78" i="21"/>
  <c r="M78" i="21"/>
  <c r="AS78" i="21"/>
  <c r="AL78" i="21"/>
  <c r="BD78" i="21"/>
  <c r="BR78" i="21"/>
  <c r="AT78" i="21"/>
  <c r="AJ78" i="21"/>
  <c r="BB78" i="21"/>
  <c r="T78" i="21"/>
  <c r="BJ78" i="21"/>
  <c r="BG78" i="21"/>
  <c r="Q78" i="21"/>
  <c r="AD89" i="20"/>
  <c r="AB89" i="20"/>
  <c r="AC89" i="20"/>
  <c r="AR117" i="16"/>
  <c r="AN127" i="5"/>
  <c r="AJ100" i="23" s="1"/>
  <c r="C88" i="26"/>
  <c r="AA115" i="5"/>
  <c r="C88" i="23" s="1"/>
  <c r="U94" i="22"/>
  <c r="M82" i="22"/>
  <c r="I97" i="20"/>
  <c r="AR125" i="4"/>
  <c r="S115" i="36"/>
  <c r="BQ100" i="1"/>
  <c r="AT88" i="1"/>
  <c r="AA107" i="36"/>
  <c r="AN119" i="36"/>
  <c r="O81" i="22"/>
  <c r="W93" i="22"/>
  <c r="T95" i="20"/>
  <c r="R95" i="20"/>
  <c r="AQ117" i="5"/>
  <c r="N89" i="19"/>
  <c r="P89" i="19" s="1"/>
  <c r="AO89" i="19" s="1"/>
  <c r="AG95" i="20"/>
  <c r="AI95" i="20"/>
  <c r="G80" i="26"/>
  <c r="AA107" i="17"/>
  <c r="G80" i="23" s="1"/>
  <c r="AN119" i="17"/>
  <c r="AN92" i="23" s="1"/>
  <c r="AC97" i="20"/>
  <c r="AR125" i="16"/>
  <c r="M99" i="20"/>
  <c r="O99" i="20"/>
  <c r="AD92" i="20"/>
  <c r="AB92" i="20"/>
  <c r="W95" i="22"/>
  <c r="O83" i="22"/>
  <c r="J92" i="20"/>
  <c r="H92" i="20"/>
  <c r="M80" i="22"/>
  <c r="U92" i="22"/>
  <c r="AC87" i="19"/>
  <c r="AE87" i="19" s="1"/>
  <c r="AR87" i="19" s="1"/>
  <c r="AQ115" i="16"/>
  <c r="I84" i="22"/>
  <c r="K84" i="22"/>
  <c r="S96" i="22"/>
  <c r="G81" i="26"/>
  <c r="AA108" i="17"/>
  <c r="G81" i="23" s="1"/>
  <c r="AN120" i="17"/>
  <c r="AN93" i="23" s="1"/>
  <c r="AC86" i="19"/>
  <c r="AE86" i="19" s="1"/>
  <c r="AR86" i="19" s="1"/>
  <c r="AQ114" i="16"/>
  <c r="AD101" i="20"/>
  <c r="AB101" i="20"/>
  <c r="G90" i="26"/>
  <c r="AA117" i="17"/>
  <c r="G90" i="23" s="1"/>
  <c r="AN129" i="17"/>
  <c r="AN102" i="23" s="1"/>
  <c r="AA118" i="17"/>
  <c r="G91" i="23" s="1"/>
  <c r="BO99" i="1"/>
  <c r="AR87" i="1"/>
  <c r="O80" i="22"/>
  <c r="W92" i="22"/>
  <c r="N90" i="20"/>
  <c r="AR118" i="5"/>
  <c r="W90" i="22"/>
  <c r="N92" i="20"/>
  <c r="AR120" i="5"/>
  <c r="N79" i="22"/>
  <c r="V91" i="22"/>
  <c r="AH86" i="19"/>
  <c r="AJ86" i="19" s="1"/>
  <c r="AS86" i="19" s="1"/>
  <c r="AQ114" i="17"/>
  <c r="F90" i="26"/>
  <c r="AA117" i="16"/>
  <c r="F90" i="23" s="1"/>
  <c r="AN129" i="16"/>
  <c r="AM102" i="23" s="1"/>
  <c r="AA118" i="16"/>
  <c r="F91" i="23" s="1"/>
  <c r="AC79" i="19"/>
  <c r="AE79" i="19" s="1"/>
  <c r="AR79" i="19" s="1"/>
  <c r="AQ107" i="16"/>
  <c r="N97" i="20"/>
  <c r="AR125" i="5"/>
  <c r="U117" i="36"/>
  <c r="U118" i="36"/>
  <c r="I93" i="20"/>
  <c r="AR121" i="4"/>
  <c r="D79" i="26"/>
  <c r="AN118" i="14"/>
  <c r="AK91" i="23" s="1"/>
  <c r="AE82" i="35"/>
  <c r="S98" i="20"/>
  <c r="AR126" i="14"/>
  <c r="BQ90" i="8"/>
  <c r="X116" i="32"/>
  <c r="AR129" i="4"/>
  <c r="I101" i="20"/>
  <c r="X88" i="19"/>
  <c r="Z88" i="19" s="1"/>
  <c r="AQ88" i="19" s="1"/>
  <c r="AQ116" i="15"/>
  <c r="T99" i="20"/>
  <c r="R99" i="20"/>
  <c r="CF79" i="8"/>
  <c r="N93" i="20"/>
  <c r="AR121" i="5"/>
  <c r="AB100" i="20"/>
  <c r="AD100" i="20"/>
  <c r="Y116" i="36"/>
  <c r="W116" i="36"/>
  <c r="O96" i="20"/>
  <c r="M96" i="20"/>
  <c r="E83" i="26"/>
  <c r="AA110" i="15"/>
  <c r="E83" i="23" s="1"/>
  <c r="AN122" i="15"/>
  <c r="AL95" i="23" s="1"/>
  <c r="X10" i="35"/>
  <c r="BQ90" i="6"/>
  <c r="X7" i="35"/>
  <c r="U77" i="35"/>
  <c r="AT105" i="17"/>
  <c r="O105" i="17" a="1"/>
  <c r="O105" i="17" s="1"/>
  <c r="AN117" i="17" s="1"/>
  <c r="AN90" i="23" s="1"/>
  <c r="H77" i="22"/>
  <c r="X89" i="22" s="1"/>
  <c r="AI117" i="14"/>
  <c r="X109" i="32"/>
  <c r="AK79" i="35"/>
  <c r="T98" i="22"/>
  <c r="L86" i="22"/>
  <c r="Z114" i="36"/>
  <c r="AA116" i="5"/>
  <c r="C89" i="23" s="1"/>
  <c r="C89" i="26"/>
  <c r="AN128" i="5"/>
  <c r="AJ101" i="23" s="1"/>
  <c r="X93" i="22"/>
  <c r="P81" i="22"/>
  <c r="AB83" i="35"/>
  <c r="W95" i="20"/>
  <c r="Y95" i="20"/>
  <c r="CG89" i="18"/>
  <c r="CS89" i="18" s="1"/>
  <c r="O89" i="37"/>
  <c r="H89" i="37"/>
  <c r="A89" i="37"/>
  <c r="AI94" i="20"/>
  <c r="AG94" i="20"/>
  <c r="X96" i="20"/>
  <c r="AR124" i="15"/>
  <c r="I92" i="20"/>
  <c r="AR120" i="4"/>
  <c r="X47" i="35"/>
  <c r="AP79" i="13"/>
  <c r="AH83" i="35"/>
  <c r="AH94" i="20"/>
  <c r="AR122" i="17"/>
  <c r="CG84" i="18"/>
  <c r="CS84" i="18" s="1"/>
  <c r="A84" i="37"/>
  <c r="O84" i="37"/>
  <c r="H84" i="37"/>
  <c r="AR128" i="4"/>
  <c r="I100" i="20"/>
  <c r="U93" i="22"/>
  <c r="M81" i="22"/>
  <c r="I87" i="19"/>
  <c r="K87" i="19" s="1"/>
  <c r="AN87" i="19" s="1"/>
  <c r="AQ115" i="4"/>
  <c r="AR79" i="6"/>
  <c r="AU105" i="15"/>
  <c r="X44" i="35"/>
  <c r="BS78" i="6"/>
  <c r="D105" i="4"/>
  <c r="AS105" i="4" s="1"/>
  <c r="Z106" i="16"/>
  <c r="AD78" i="19" s="1"/>
  <c r="AB84" i="35"/>
  <c r="X16" i="35"/>
  <c r="AI100" i="20"/>
  <c r="AG100" i="20"/>
  <c r="C83" i="26"/>
  <c r="AA110" i="5"/>
  <c r="C83" i="23" s="1"/>
  <c r="AN122" i="5"/>
  <c r="AJ95" i="23" s="1"/>
  <c r="U115" i="36"/>
  <c r="V98" i="32" a="1"/>
  <c r="V98" i="32" s="1"/>
  <c r="W110" i="32"/>
  <c r="Z95" i="32"/>
  <c r="V95" i="32" a="1"/>
  <c r="V95" i="32" s="1"/>
  <c r="W107" i="32"/>
  <c r="J89" i="20"/>
  <c r="H89" i="20"/>
  <c r="AJ117" i="16"/>
  <c r="D86" i="26"/>
  <c r="AA113" i="14"/>
  <c r="D86" i="23" s="1"/>
  <c r="AN125" i="14"/>
  <c r="AK98" i="23" s="1"/>
  <c r="E84" i="26"/>
  <c r="AA111" i="15"/>
  <c r="E84" i="23" s="1"/>
  <c r="AN123" i="15"/>
  <c r="AL96" i="23" s="1"/>
  <c r="B86" i="26"/>
  <c r="AA113" i="4"/>
  <c r="B86" i="23" s="1"/>
  <c r="AN125" i="4"/>
  <c r="AI98" i="23" s="1"/>
  <c r="T115" i="36"/>
  <c r="X112" i="32"/>
  <c r="AH99" i="20"/>
  <c r="AR127" i="17"/>
  <c r="BN100" i="1"/>
  <c r="AQ88" i="1"/>
  <c r="X90" i="19"/>
  <c r="Z90" i="19" s="1"/>
  <c r="AQ90" i="19" s="1"/>
  <c r="BE101" i="19" s="1"/>
  <c r="AQ118" i="15"/>
  <c r="W97" i="20"/>
  <c r="Y97" i="20"/>
  <c r="S99" i="20"/>
  <c r="AR127" i="14"/>
  <c r="J98" i="20"/>
  <c r="H98" i="20"/>
  <c r="CG88" i="18"/>
  <c r="CS88" i="18" s="1"/>
  <c r="O88" i="37"/>
  <c r="H88" i="37"/>
  <c r="A88" i="37"/>
  <c r="AA117" i="5"/>
  <c r="C90" i="23" s="1"/>
  <c r="C90" i="26"/>
  <c r="AN129" i="5"/>
  <c r="AJ102" i="23" s="1"/>
  <c r="AA118" i="5"/>
  <c r="C91" i="23" s="1"/>
  <c r="BQ102" i="1"/>
  <c r="AT90" i="1"/>
  <c r="AT91" i="1"/>
  <c r="Y82" i="35"/>
  <c r="E81" i="26"/>
  <c r="AA108" i="15"/>
  <c r="E81" i="23" s="1"/>
  <c r="AN120" i="15"/>
  <c r="AL93" i="23" s="1"/>
  <c r="R77" i="35"/>
  <c r="AN78" i="35" s="1"/>
  <c r="X30" i="35"/>
  <c r="X11" i="35"/>
  <c r="X114" i="32"/>
  <c r="W96" i="22"/>
  <c r="O84" i="22"/>
  <c r="X97" i="20"/>
  <c r="AR125" i="15"/>
  <c r="T95" i="22"/>
  <c r="L83" i="22"/>
  <c r="V90" i="22"/>
  <c r="AQ111" i="17"/>
  <c r="AH83" i="19"/>
  <c r="AJ83" i="19" s="1"/>
  <c r="AS83" i="19" s="1"/>
  <c r="D81" i="26"/>
  <c r="AA108" i="14"/>
  <c r="D81" i="23" s="1"/>
  <c r="AN120" i="14"/>
  <c r="AK93" i="23" s="1"/>
  <c r="W99" i="22"/>
  <c r="O87" i="22"/>
  <c r="AQ112" i="4"/>
  <c r="I84" i="19"/>
  <c r="K84" i="19" s="1"/>
  <c r="AN84" i="19" s="1"/>
  <c r="F87" i="26"/>
  <c r="AA114" i="16"/>
  <c r="F87" i="23" s="1"/>
  <c r="AN126" i="16"/>
  <c r="AM99" i="23" s="1"/>
  <c r="X101" i="22"/>
  <c r="P89" i="22"/>
  <c r="P90" i="22"/>
  <c r="M95" i="20"/>
  <c r="O95" i="20"/>
  <c r="BN99" i="1"/>
  <c r="AQ87" i="1"/>
  <c r="U103" i="37"/>
  <c r="AC80" i="19"/>
  <c r="AE80" i="19" s="1"/>
  <c r="AR80" i="19" s="1"/>
  <c r="AQ108" i="16"/>
  <c r="CF79" i="6"/>
  <c r="M93" i="20"/>
  <c r="O93" i="20"/>
  <c r="I94" i="20"/>
  <c r="AR122" i="4"/>
  <c r="F79" i="26"/>
  <c r="AN118" i="16"/>
  <c r="AM91" i="23" s="1"/>
  <c r="C80" i="26"/>
  <c r="AA107" i="5"/>
  <c r="C80" i="23" s="1"/>
  <c r="AN119" i="5"/>
  <c r="AJ92" i="23" s="1"/>
  <c r="AK89" i="35"/>
  <c r="AK90" i="35"/>
  <c r="X98" i="22"/>
  <c r="P86" i="22"/>
  <c r="W91" i="22"/>
  <c r="O79" i="22"/>
  <c r="AH100" i="20"/>
  <c r="AR128" i="17"/>
  <c r="Y117" i="36"/>
  <c r="Y118" i="36"/>
  <c r="I81" i="22"/>
  <c r="K81" i="22"/>
  <c r="S93" i="22"/>
  <c r="J91" i="20"/>
  <c r="H91" i="20"/>
  <c r="U91" i="22"/>
  <c r="M79" i="22"/>
  <c r="BN90" i="8"/>
  <c r="Z104" i="32"/>
  <c r="V104" i="32" a="1"/>
  <c r="V104" i="32" s="1"/>
  <c r="W116" i="32"/>
  <c r="AB81" i="23"/>
  <c r="B82" i="33" s="1"/>
  <c r="F82" i="33" s="1"/>
  <c r="J82" i="33" s="1"/>
  <c r="AH81" i="23"/>
  <c r="BI81" i="23" s="1"/>
  <c r="AQ117" i="4"/>
  <c r="I89" i="19"/>
  <c r="K89" i="19" s="1"/>
  <c r="AN89" i="19" s="1"/>
  <c r="AG92" i="20"/>
  <c r="AI92" i="20"/>
  <c r="V100" i="22"/>
  <c r="N88" i="22"/>
  <c r="I83" i="26"/>
  <c r="R83" i="26"/>
  <c r="AE83" i="35"/>
  <c r="R116" i="36"/>
  <c r="Z116" i="36"/>
  <c r="T96" i="22"/>
  <c r="L84" i="22"/>
  <c r="X58" i="35"/>
  <c r="BN90" i="6"/>
  <c r="X55" i="35"/>
  <c r="AT105" i="5"/>
  <c r="O105" i="5" a="1"/>
  <c r="O105" i="5" s="1"/>
  <c r="AA106" i="5" s="1"/>
  <c r="C79" i="23" s="1"/>
  <c r="D77" i="22"/>
  <c r="L78" i="22" s="1"/>
  <c r="BL90" i="13"/>
  <c r="AT105" i="14"/>
  <c r="O105" i="14" a="1"/>
  <c r="O105" i="14" s="1"/>
  <c r="AA106" i="14" s="1"/>
  <c r="D79" i="23" s="1"/>
  <c r="E77" i="22"/>
  <c r="M78" i="22" s="1"/>
  <c r="AD117" i="14"/>
  <c r="X65" i="35"/>
  <c r="AH96" i="20"/>
  <c r="AR124" i="17"/>
  <c r="X114" i="36"/>
  <c r="G82" i="26"/>
  <c r="AA109" i="17"/>
  <c r="G82" i="23" s="1"/>
  <c r="AN121" i="17"/>
  <c r="AN94" i="23" s="1"/>
  <c r="E87" i="26"/>
  <c r="AA114" i="15"/>
  <c r="E87" i="23" s="1"/>
  <c r="AN126" i="15"/>
  <c r="AL99" i="23" s="1"/>
  <c r="I89" i="26"/>
  <c r="R89" i="26"/>
  <c r="Y93" i="23"/>
  <c r="R93" i="20"/>
  <c r="T93" i="20"/>
  <c r="B81" i="26"/>
  <c r="AA108" i="4"/>
  <c r="B81" i="23" s="1"/>
  <c r="AN120" i="4"/>
  <c r="AI93" i="23" s="1"/>
  <c r="AH79" i="23"/>
  <c r="BI79" i="23" s="1"/>
  <c r="AB79" i="23"/>
  <c r="B80" i="33" s="1"/>
  <c r="F80" i="33" s="1"/>
  <c r="J80" i="33" s="1"/>
  <c r="M88" i="22"/>
  <c r="U100" i="22"/>
  <c r="M89" i="22"/>
  <c r="AB86" i="23"/>
  <c r="B87" i="33" s="1"/>
  <c r="F87" i="33" s="1"/>
  <c r="J87" i="33" s="1"/>
  <c r="AH86" i="23"/>
  <c r="BI86" i="23" s="1"/>
  <c r="BF104" i="23"/>
  <c r="AC100" i="20"/>
  <c r="AR128" i="16"/>
  <c r="U106" i="16"/>
  <c r="D82" i="26"/>
  <c r="AA109" i="14"/>
  <c r="D82" i="23" s="1"/>
  <c r="AN121" i="14"/>
  <c r="AK94" i="23" s="1"/>
  <c r="I87" i="22"/>
  <c r="K87" i="22"/>
  <c r="S99" i="22"/>
  <c r="T92" i="20"/>
  <c r="R92" i="20"/>
  <c r="AK82" i="35"/>
  <c r="X52" i="35"/>
  <c r="S86" i="19"/>
  <c r="U86" i="19" s="1"/>
  <c r="AP86" i="19" s="1"/>
  <c r="AQ114" i="14"/>
  <c r="BO90" i="8"/>
  <c r="I81" i="26"/>
  <c r="R81" i="26"/>
  <c r="BQ101" i="1"/>
  <c r="AT89" i="1"/>
  <c r="AR117" i="4"/>
  <c r="I89" i="20"/>
  <c r="AQ109" i="5"/>
  <c r="N81" i="19"/>
  <c r="P81" i="19" s="1"/>
  <c r="AO81" i="19" s="1"/>
  <c r="O116" i="36" a="1"/>
  <c r="O116" i="36" s="1"/>
  <c r="Q116" i="36"/>
  <c r="V94" i="22"/>
  <c r="N82" i="22"/>
  <c r="BN90" i="13"/>
  <c r="BN90" i="10"/>
  <c r="AU105" i="5"/>
  <c r="AJ117" i="14"/>
  <c r="AE117" i="16"/>
  <c r="AR121" i="36"/>
  <c r="S114" i="36"/>
  <c r="X86" i="19"/>
  <c r="Z86" i="19" s="1"/>
  <c r="AQ86" i="19" s="1"/>
  <c r="AQ114" i="15"/>
  <c r="AN81" i="35"/>
  <c r="S95" i="20"/>
  <c r="AR123" i="14"/>
  <c r="AH89" i="23"/>
  <c r="BI89" i="23" s="1"/>
  <c r="AB89" i="23"/>
  <c r="B90" i="33" s="1"/>
  <c r="F90" i="33" s="1"/>
  <c r="J90" i="33" s="1"/>
  <c r="R96" i="20"/>
  <c r="T96" i="20"/>
  <c r="V96" i="22"/>
  <c r="N84" i="22"/>
  <c r="I80" i="22"/>
  <c r="K80" i="22"/>
  <c r="S92" i="22"/>
  <c r="X93" i="20"/>
  <c r="AR121" i="15"/>
  <c r="X71" i="35"/>
  <c r="X15" i="35"/>
  <c r="AH117" i="16"/>
  <c r="I79" i="26"/>
  <c r="R79" i="26"/>
  <c r="AQ116" i="14"/>
  <c r="S88" i="19"/>
  <c r="U88" i="19" s="1"/>
  <c r="AP88" i="19" s="1"/>
  <c r="CG86" i="18"/>
  <c r="CS86" i="18" s="1"/>
  <c r="O86" i="37"/>
  <c r="H86" i="37"/>
  <c r="A86" i="37"/>
  <c r="J90" i="20"/>
  <c r="H90" i="20"/>
  <c r="AH82" i="19"/>
  <c r="AJ82" i="19" s="1"/>
  <c r="AS82" i="19" s="1"/>
  <c r="AQ110" i="17"/>
  <c r="B89" i="26"/>
  <c r="AA116" i="4"/>
  <c r="B89" i="23" s="1"/>
  <c r="AN128" i="4"/>
  <c r="AI101" i="23" s="1"/>
  <c r="CF79" i="12"/>
  <c r="B88" i="26"/>
  <c r="AA115" i="4"/>
  <c r="B88" i="23" s="1"/>
  <c r="AN127" i="4"/>
  <c r="AI100" i="23" s="1"/>
  <c r="F77" i="22"/>
  <c r="AT105" i="15"/>
  <c r="O105" i="15" a="1"/>
  <c r="O105" i="15" s="1"/>
  <c r="AA106" i="15" s="1"/>
  <c r="E79" i="23" s="1"/>
  <c r="X60" i="35"/>
  <c r="X12" i="35"/>
  <c r="AT105" i="4"/>
  <c r="C77" i="22"/>
  <c r="S89" i="22" s="1"/>
  <c r="AA106" i="4"/>
  <c r="B79" i="23" s="1"/>
  <c r="W93" i="20"/>
  <c r="Y93" i="20"/>
  <c r="X49" i="35"/>
  <c r="X8" i="35"/>
  <c r="X83" i="19"/>
  <c r="Z83" i="19" s="1"/>
  <c r="AQ83" i="19" s="1"/>
  <c r="AQ111" i="15"/>
  <c r="X87" i="19"/>
  <c r="Z87" i="19" s="1"/>
  <c r="AQ87" i="19" s="1"/>
  <c r="AQ115" i="15"/>
  <c r="AH88" i="23"/>
  <c r="BI88" i="23" s="1"/>
  <c r="AB88" i="23"/>
  <c r="B89" i="33" s="1"/>
  <c r="F89" i="33" s="1"/>
  <c r="J89" i="33" s="1"/>
  <c r="S96" i="20"/>
  <c r="AR124" i="14"/>
  <c r="W91" i="20"/>
  <c r="Y91" i="20"/>
  <c r="AQ111" i="5"/>
  <c r="N83" i="19"/>
  <c r="P83" i="19" s="1"/>
  <c r="AO83" i="19" s="1"/>
  <c r="I98" i="20"/>
  <c r="AR126" i="4"/>
  <c r="F84" i="26"/>
  <c r="AA111" i="16"/>
  <c r="F84" i="23" s="1"/>
  <c r="AN123" i="16"/>
  <c r="AM96" i="23" s="1"/>
  <c r="X95" i="22"/>
  <c r="P83" i="22"/>
  <c r="J99" i="20"/>
  <c r="H99" i="20"/>
  <c r="Z96" i="32"/>
  <c r="X108" i="32"/>
  <c r="AB85" i="23"/>
  <c r="B86" i="33" s="1"/>
  <c r="F86" i="33" s="1"/>
  <c r="J86" i="33" s="1"/>
  <c r="AH85" i="23"/>
  <c r="BI85" i="23" s="1"/>
  <c r="AN118" i="36"/>
  <c r="AC94" i="20"/>
  <c r="AR122" i="16"/>
  <c r="F81" i="26"/>
  <c r="AA108" i="16"/>
  <c r="F81" i="23" s="1"/>
  <c r="AN120" i="16"/>
  <c r="AM93" i="23" s="1"/>
  <c r="I90" i="20"/>
  <c r="AR118" i="4"/>
  <c r="AQ106" i="5"/>
  <c r="N78" i="19"/>
  <c r="P78" i="19" s="1"/>
  <c r="AO78" i="19" s="1"/>
  <c r="I82" i="22"/>
  <c r="K82" i="22"/>
  <c r="S94" i="22"/>
  <c r="N80" i="19"/>
  <c r="P80" i="19" s="1"/>
  <c r="AO80" i="19" s="1"/>
  <c r="AQ108" i="5"/>
  <c r="AQ118" i="16"/>
  <c r="AC90" i="19"/>
  <c r="AE90" i="19" s="1"/>
  <c r="AR90" i="19" s="1"/>
  <c r="BF101" i="19" s="1"/>
  <c r="AB91" i="20"/>
  <c r="AD91" i="20"/>
  <c r="F80" i="26"/>
  <c r="AA107" i="16"/>
  <c r="F80" i="23" s="1"/>
  <c r="AN119" i="16"/>
  <c r="AM92" i="23" s="1"/>
  <c r="N85" i="19"/>
  <c r="P85" i="19" s="1"/>
  <c r="AO85" i="19" s="1"/>
  <c r="AQ113" i="5"/>
  <c r="BL102" i="1"/>
  <c r="AO90" i="1"/>
  <c r="AO91" i="1"/>
  <c r="T117" i="36"/>
  <c r="T118" i="36"/>
  <c r="I81" i="19"/>
  <c r="K81" i="19" s="1"/>
  <c r="AN81" i="19" s="1"/>
  <c r="AQ109" i="4"/>
  <c r="AQ107" i="14"/>
  <c r="S79" i="19"/>
  <c r="U79" i="19" s="1"/>
  <c r="AP79" i="19" s="1"/>
  <c r="DF90" i="21"/>
  <c r="DE90" i="18"/>
  <c r="U97" i="22"/>
  <c r="M85" i="22"/>
  <c r="AR127" i="5"/>
  <c r="N99" i="20"/>
  <c r="R94" i="20"/>
  <c r="T94" i="20"/>
  <c r="I85" i="19"/>
  <c r="K85" i="19" s="1"/>
  <c r="AN85" i="19" s="1"/>
  <c r="AQ113" i="4"/>
  <c r="Y115" i="36"/>
  <c r="AH87" i="19"/>
  <c r="AJ87" i="19" s="1"/>
  <c r="AS87" i="19" s="1"/>
  <c r="AQ115" i="17"/>
  <c r="BO100" i="1"/>
  <c r="AR88" i="1"/>
  <c r="V99" i="22"/>
  <c r="N87" i="22"/>
  <c r="CF79" i="13"/>
  <c r="AQ115" i="14"/>
  <c r="S87" i="19"/>
  <c r="U87" i="19" s="1"/>
  <c r="AP87" i="19" s="1"/>
  <c r="AH97" i="20"/>
  <c r="AR125" i="17"/>
  <c r="I87" i="26"/>
  <c r="R87" i="26"/>
  <c r="Y90" i="20"/>
  <c r="W90" i="20"/>
  <c r="H97" i="20"/>
  <c r="J97" i="20"/>
  <c r="N90" i="19"/>
  <c r="P90" i="19" s="1"/>
  <c r="AO90" i="19" s="1"/>
  <c r="BC101" i="19" s="1"/>
  <c r="AQ118" i="5"/>
  <c r="V102" i="32" a="1"/>
  <c r="V102" i="32" s="1"/>
  <c r="Z102" i="32"/>
  <c r="W114" i="32"/>
  <c r="F85" i="26"/>
  <c r="AA112" i="16"/>
  <c r="F85" i="23" s="1"/>
  <c r="AN124" i="16"/>
  <c r="AM97" i="23" s="1"/>
  <c r="CG90" i="18"/>
  <c r="CS90" i="18" s="1"/>
  <c r="A90" i="37"/>
  <c r="O90" i="37"/>
  <c r="H90" i="37"/>
  <c r="X85" i="19"/>
  <c r="Z85" i="19" s="1"/>
  <c r="AQ85" i="19" s="1"/>
  <c r="AQ113" i="15"/>
  <c r="AA113" i="16"/>
  <c r="F86" i="23" s="1"/>
  <c r="F86" i="26"/>
  <c r="AN125" i="16"/>
  <c r="AM98" i="23" s="1"/>
  <c r="C84" i="26"/>
  <c r="AA111" i="5"/>
  <c r="C84" i="23" s="1"/>
  <c r="AN123" i="5"/>
  <c r="AJ96" i="23" s="1"/>
  <c r="I86" i="19"/>
  <c r="K86" i="19" s="1"/>
  <c r="AN86" i="19" s="1"/>
  <c r="AQ114" i="4"/>
  <c r="T106" i="5"/>
  <c r="G84" i="26"/>
  <c r="AA111" i="17"/>
  <c r="G84" i="23" s="1"/>
  <c r="AN123" i="17"/>
  <c r="AN96" i="23" s="1"/>
  <c r="AA115" i="16"/>
  <c r="F88" i="23" s="1"/>
  <c r="F88" i="26"/>
  <c r="AN127" i="16"/>
  <c r="AM100" i="23" s="1"/>
  <c r="AA112" i="4"/>
  <c r="B85" i="23" s="1"/>
  <c r="B85" i="26"/>
  <c r="AN124" i="4"/>
  <c r="AI97" i="23" s="1"/>
  <c r="AH80" i="23"/>
  <c r="BI80" i="23" s="1"/>
  <c r="AB80" i="23"/>
  <c r="B81" i="33" s="1"/>
  <c r="F81" i="33" s="1"/>
  <c r="J81" i="33" s="1"/>
  <c r="CG85" i="18"/>
  <c r="CS85" i="18" s="1"/>
  <c r="H85" i="37"/>
  <c r="A85" i="37"/>
  <c r="O85" i="37"/>
  <c r="O100" i="20"/>
  <c r="M100" i="20"/>
  <c r="AH90" i="19"/>
  <c r="AJ90" i="19" s="1"/>
  <c r="AS90" i="19" s="1"/>
  <c r="BG101" i="19" s="1"/>
  <c r="AQ118" i="17"/>
  <c r="AQ106" i="4"/>
  <c r="I78" i="19"/>
  <c r="K78" i="19" s="1"/>
  <c r="AN78" i="19" s="1"/>
  <c r="C79" i="26"/>
  <c r="AN118" i="5"/>
  <c r="AJ91" i="23" s="1"/>
  <c r="AR119" i="4"/>
  <c r="I91" i="20"/>
  <c r="I82" i="19"/>
  <c r="K82" i="19" s="1"/>
  <c r="AN82" i="19" s="1"/>
  <c r="AQ110" i="4"/>
  <c r="I82" i="26"/>
  <c r="R82" i="26"/>
  <c r="AQ107" i="5"/>
  <c r="N79" i="19"/>
  <c r="P79" i="19" s="1"/>
  <c r="AO79" i="19" s="1"/>
  <c r="AA110" i="36"/>
  <c r="AN122" i="36"/>
  <c r="C81" i="26"/>
  <c r="AA108" i="5"/>
  <c r="C81" i="23" s="1"/>
  <c r="AN120" i="5"/>
  <c r="AJ93" i="23" s="1"/>
  <c r="X91" i="20"/>
  <c r="AR119" i="15"/>
  <c r="AE86" i="35"/>
  <c r="G87" i="26"/>
  <c r="AA114" i="17"/>
  <c r="G87" i="23" s="1"/>
  <c r="AN126" i="17"/>
  <c r="AN99" i="23" s="1"/>
  <c r="AR129" i="16"/>
  <c r="AC101" i="20"/>
  <c r="BM90" i="12"/>
  <c r="T97" i="22"/>
  <c r="L85" i="22"/>
  <c r="AQ116" i="17"/>
  <c r="AH88" i="19"/>
  <c r="AJ88" i="19" s="1"/>
  <c r="AS88" i="19" s="1"/>
  <c r="BM90" i="13"/>
  <c r="C89" i="35"/>
  <c r="AP90" i="1"/>
  <c r="BM102" i="1"/>
  <c r="AP91" i="1"/>
  <c r="V117" i="36"/>
  <c r="V118" i="36"/>
  <c r="B82" i="26"/>
  <c r="AA109" i="4"/>
  <c r="B82" i="23" s="1"/>
  <c r="AN121" i="4"/>
  <c r="AI94" i="23" s="1"/>
  <c r="M101" i="20"/>
  <c r="O101" i="20"/>
  <c r="AA111" i="36"/>
  <c r="AN123" i="36"/>
  <c r="CG81" i="18"/>
  <c r="CS81" i="18" s="1"/>
  <c r="O81" i="37"/>
  <c r="H81" i="37"/>
  <c r="A81" i="37"/>
  <c r="BO101" i="1"/>
  <c r="AR89" i="1"/>
  <c r="I89" i="22"/>
  <c r="K89" i="22"/>
  <c r="S101" i="22"/>
  <c r="K90" i="22"/>
  <c r="AA116" i="15"/>
  <c r="E89" i="23" s="1"/>
  <c r="E89" i="26"/>
  <c r="AN128" i="15"/>
  <c r="AL101" i="23" s="1"/>
  <c r="V106" i="14"/>
  <c r="T116" i="36"/>
  <c r="X82" i="19"/>
  <c r="Z82" i="19" s="1"/>
  <c r="AQ82" i="19" s="1"/>
  <c r="AQ110" i="15"/>
  <c r="AT79" i="10"/>
  <c r="BQ90" i="10"/>
  <c r="AG79" i="1"/>
  <c r="AF117" i="14"/>
  <c r="L77" i="35"/>
  <c r="AH78" i="35" s="1"/>
  <c r="BM90" i="10"/>
  <c r="N98" i="20"/>
  <c r="AR126" i="5"/>
  <c r="AH84" i="19"/>
  <c r="AJ84" i="19" s="1"/>
  <c r="AS84" i="19" s="1"/>
  <c r="AQ112" i="17"/>
  <c r="Y114" i="36"/>
  <c r="N100" i="20"/>
  <c r="AR128" i="5"/>
  <c r="AG117" i="17"/>
  <c r="BD103" i="23"/>
  <c r="BE103" i="23"/>
  <c r="AQ112" i="15"/>
  <c r="X84" i="19"/>
  <c r="Z84" i="19" s="1"/>
  <c r="AQ84" i="19" s="1"/>
  <c r="I80" i="19"/>
  <c r="K80" i="19" s="1"/>
  <c r="AN80" i="19" s="1"/>
  <c r="AQ108" i="4"/>
  <c r="AN87" i="35"/>
  <c r="D89" i="26"/>
  <c r="AA116" i="14"/>
  <c r="D89" i="23" s="1"/>
  <c r="AN128" i="14"/>
  <c r="AK101" i="23" s="1"/>
  <c r="AA117" i="14"/>
  <c r="D90" i="23" s="1"/>
  <c r="AQ88" i="35"/>
  <c r="AK88" i="35"/>
  <c r="I86" i="26"/>
  <c r="R86" i="26"/>
  <c r="AE87" i="35"/>
  <c r="X106" i="15"/>
  <c r="G83" i="26"/>
  <c r="AA110" i="17"/>
  <c r="G83" i="23" s="1"/>
  <c r="AN122" i="17"/>
  <c r="AN95" i="23" s="1"/>
  <c r="AQ116" i="16"/>
  <c r="AC88" i="19"/>
  <c r="AE88" i="19" s="1"/>
  <c r="AR88" i="19" s="1"/>
  <c r="S81" i="19"/>
  <c r="U81" i="19" s="1"/>
  <c r="AP81" i="19" s="1"/>
  <c r="AQ109" i="14"/>
  <c r="X68" i="35"/>
  <c r="AU105" i="4"/>
  <c r="AG117" i="5"/>
  <c r="AQ113" i="14"/>
  <c r="S85" i="19"/>
  <c r="U85" i="19" s="1"/>
  <c r="AP85" i="19" s="1"/>
  <c r="AH87" i="23"/>
  <c r="BI87" i="23" s="1"/>
  <c r="AB87" i="23"/>
  <c r="B88" i="33" s="1"/>
  <c r="F88" i="33" s="1"/>
  <c r="J88" i="33" s="1"/>
  <c r="P79" i="22"/>
  <c r="X91" i="22"/>
  <c r="AC85" i="19"/>
  <c r="AE85" i="19" s="1"/>
  <c r="AR85" i="19" s="1"/>
  <c r="AQ113" i="16"/>
  <c r="X105" i="32"/>
  <c r="X107" i="32"/>
  <c r="I95" i="20"/>
  <c r="AR123" i="4"/>
  <c r="V95" i="22"/>
  <c r="N83" i="22"/>
  <c r="N94" i="20"/>
  <c r="AR122" i="5"/>
  <c r="I85" i="22"/>
  <c r="K85" i="22"/>
  <c r="S97" i="22"/>
  <c r="Q115" i="36"/>
  <c r="O115" i="36" a="1"/>
  <c r="O115" i="36" s="1"/>
  <c r="N89" i="22"/>
  <c r="V101" i="22"/>
  <c r="N90" i="22"/>
  <c r="AN84" i="35"/>
  <c r="E88" i="26"/>
  <c r="AA115" i="15"/>
  <c r="E88" i="23" s="1"/>
  <c r="AN127" i="15"/>
  <c r="AL100" i="23" s="1"/>
  <c r="O97" i="20"/>
  <c r="M97" i="20"/>
  <c r="U99" i="22"/>
  <c r="M87" i="22"/>
  <c r="AD94" i="20"/>
  <c r="AB94" i="20"/>
  <c r="I88" i="26"/>
  <c r="R88" i="26"/>
  <c r="CG87" i="18"/>
  <c r="CS87" i="18" s="1"/>
  <c r="O87" i="37"/>
  <c r="H87" i="37"/>
  <c r="A87" i="37"/>
  <c r="AR129" i="5"/>
  <c r="N101" i="20"/>
  <c r="BO102" i="1"/>
  <c r="AR90" i="1"/>
  <c r="AR91" i="1"/>
  <c r="V92" i="22"/>
  <c r="N80" i="22"/>
  <c r="AD99" i="20"/>
  <c r="AB99" i="20"/>
  <c r="AC84" i="19"/>
  <c r="AE84" i="19" s="1"/>
  <c r="AR84" i="19" s="1"/>
  <c r="AQ112" i="16"/>
  <c r="AK117" i="16"/>
  <c r="AB90" i="23"/>
  <c r="B91" i="33" s="1"/>
  <c r="F91" i="33" s="1"/>
  <c r="J91" i="33" s="1"/>
  <c r="AH90" i="23"/>
  <c r="BI90" i="23" s="1"/>
  <c r="AQ84" i="35"/>
  <c r="V97" i="22"/>
  <c r="N85" i="22"/>
  <c r="AH88" i="35"/>
  <c r="AH89" i="35"/>
  <c r="X90" i="20"/>
  <c r="AR118" i="15"/>
  <c r="AB79" i="35"/>
  <c r="AR79" i="8"/>
  <c r="AI99" i="20"/>
  <c r="AG99" i="20"/>
  <c r="I80" i="26"/>
  <c r="R80" i="26"/>
  <c r="AH92" i="20"/>
  <c r="AR120" i="17"/>
  <c r="AR126" i="16"/>
  <c r="AC98" i="20"/>
  <c r="AK87" i="35"/>
  <c r="T97" i="20"/>
  <c r="R97" i="20"/>
  <c r="AH101" i="20"/>
  <c r="AR129" i="17"/>
  <c r="AQ110" i="16"/>
  <c r="AC82" i="19"/>
  <c r="AE82" i="19" s="1"/>
  <c r="AR82" i="19" s="1"/>
  <c r="I78" i="22"/>
  <c r="S90" i="22"/>
  <c r="T90" i="22"/>
  <c r="B80" i="26"/>
  <c r="AA107" i="4"/>
  <c r="B80" i="23" s="1"/>
  <c r="AN119" i="4"/>
  <c r="AI92" i="23" s="1"/>
  <c r="B83" i="26"/>
  <c r="AA110" i="4"/>
  <c r="B83" i="23" s="1"/>
  <c r="AN122" i="4"/>
  <c r="AI95" i="23" s="1"/>
  <c r="AC90" i="20"/>
  <c r="AR118" i="16"/>
  <c r="Y106" i="16"/>
  <c r="L79" i="22"/>
  <c r="T91" i="22"/>
  <c r="AH90" i="20"/>
  <c r="AR118" i="17"/>
  <c r="AH85" i="35"/>
  <c r="X100" i="22"/>
  <c r="P88" i="22"/>
  <c r="AQ90" i="35"/>
  <c r="AQ89" i="35"/>
  <c r="S117" i="36"/>
  <c r="S118" i="36"/>
  <c r="X117" i="36"/>
  <c r="X118" i="36"/>
  <c r="S90" i="20"/>
  <c r="AR118" i="14"/>
  <c r="AM117" i="5"/>
  <c r="AA114" i="14"/>
  <c r="D87" i="23" s="1"/>
  <c r="D87" i="26"/>
  <c r="AN126" i="14"/>
  <c r="AK99" i="23" s="1"/>
  <c r="W92" i="23"/>
  <c r="X92" i="23"/>
  <c r="AE79" i="1"/>
  <c r="X115" i="32"/>
  <c r="BN101" i="1"/>
  <c r="AQ89" i="1"/>
  <c r="B90" i="26"/>
  <c r="AA117" i="4"/>
  <c r="B90" i="23" s="1"/>
  <c r="AN129" i="4"/>
  <c r="AI102" i="23" s="1"/>
  <c r="AA118" i="4"/>
  <c r="B91" i="23" s="1"/>
  <c r="AG91" i="20"/>
  <c r="AI91" i="20"/>
  <c r="AI93" i="20"/>
  <c r="AG93" i="20"/>
  <c r="CG83" i="18"/>
  <c r="CS83" i="18" s="1"/>
  <c r="A83" i="37"/>
  <c r="O83" i="37"/>
  <c r="H83" i="37"/>
  <c r="L81" i="22"/>
  <c r="T93" i="22"/>
  <c r="U116" i="36"/>
  <c r="N96" i="20"/>
  <c r="AR124" i="5"/>
  <c r="H96" i="20"/>
  <c r="J96" i="20"/>
  <c r="X18" i="35"/>
  <c r="N105" i="36" a="1"/>
  <c r="N105" i="36" s="1"/>
  <c r="F105" i="36" a="1"/>
  <c r="F105" i="36" s="1"/>
  <c r="H105" i="36" a="1"/>
  <c r="H105" i="36" s="1"/>
  <c r="L105" i="36" a="1"/>
  <c r="L105" i="36" s="1"/>
  <c r="AK117" i="36" s="1"/>
  <c r="K105" i="36" a="1"/>
  <c r="K105" i="36" s="1"/>
  <c r="AJ117" i="36" s="1"/>
  <c r="E105" i="36" a="1"/>
  <c r="E105" i="36" s="1"/>
  <c r="AD117" i="36" s="1"/>
  <c r="M105" i="36" a="1"/>
  <c r="M105" i="36" s="1"/>
  <c r="AL117" i="36" s="1"/>
  <c r="I105" i="36" a="1"/>
  <c r="I105" i="36" s="1"/>
  <c r="J105" i="36" a="1"/>
  <c r="J105" i="36" s="1"/>
  <c r="G105" i="36" a="1"/>
  <c r="G105" i="36" s="1"/>
  <c r="S78" i="1"/>
  <c r="BM90" i="1" s="1"/>
  <c r="R78" i="1"/>
  <c r="BL90" i="1" s="1"/>
  <c r="Z79" i="1"/>
  <c r="BO90" i="10"/>
  <c r="X23" i="35"/>
  <c r="AG117" i="14"/>
  <c r="AL117" i="14"/>
  <c r="AQ109" i="36"/>
  <c r="X96" i="22"/>
  <c r="P84" i="22"/>
  <c r="C86" i="35"/>
  <c r="Y86" i="35" s="1"/>
  <c r="AP87" i="1"/>
  <c r="BM99" i="1"/>
  <c r="T114" i="36"/>
  <c r="BQ90" i="11"/>
  <c r="AH93" i="20"/>
  <c r="AR121" i="17"/>
  <c r="V98" i="22"/>
  <c r="N86" i="22"/>
  <c r="S83" i="19"/>
  <c r="U83" i="19" s="1"/>
  <c r="AP83" i="19" s="1"/>
  <c r="AQ111" i="14"/>
  <c r="AQ85" i="35"/>
  <c r="F102" i="20"/>
  <c r="AM102" i="20" s="1"/>
  <c r="AH117" i="32" s="1"/>
  <c r="G104" i="33" s="1"/>
  <c r="AY102" i="20"/>
  <c r="T98" i="20"/>
  <c r="R98" i="20"/>
  <c r="AT79" i="6"/>
  <c r="E82" i="26"/>
  <c r="AA109" i="15"/>
  <c r="E82" i="23" s="1"/>
  <c r="AN121" i="15"/>
  <c r="AL94" i="23" s="1"/>
  <c r="X31" i="35"/>
  <c r="AQ80" i="35"/>
  <c r="BA104" i="19"/>
  <c r="AH84" i="23"/>
  <c r="BI84" i="23" s="1"/>
  <c r="AB84" i="23"/>
  <c r="B85" i="33" s="1"/>
  <c r="F85" i="33" s="1"/>
  <c r="J85" i="33" s="1"/>
  <c r="Y85" i="35"/>
  <c r="I88" i="19"/>
  <c r="K88" i="19" s="1"/>
  <c r="AN88" i="19" s="1"/>
  <c r="AQ116" i="4"/>
  <c r="AR79" i="11"/>
  <c r="X76" i="35"/>
  <c r="F77" i="35"/>
  <c r="AB78" i="35" s="1"/>
  <c r="M92" i="20"/>
  <c r="O92" i="20"/>
  <c r="Y83" i="35"/>
  <c r="D83" i="26"/>
  <c r="AA110" i="14"/>
  <c r="D83" i="23" s="1"/>
  <c r="AN122" i="14"/>
  <c r="AK95" i="23" s="1"/>
  <c r="Z100" i="32"/>
  <c r="V100" i="32" a="1"/>
  <c r="V100" i="32" s="1"/>
  <c r="W112" i="32"/>
  <c r="X101" i="20"/>
  <c r="AR129" i="15"/>
  <c r="Y81" i="35"/>
  <c r="BN102" i="1"/>
  <c r="AQ90" i="1"/>
  <c r="AQ91" i="1"/>
  <c r="AT105" i="16"/>
  <c r="O105" i="16" a="1"/>
  <c r="O105" i="16" s="1"/>
  <c r="AA106" i="16" s="1"/>
  <c r="F79" i="23" s="1"/>
  <c r="G77" i="22"/>
  <c r="Y94" i="20"/>
  <c r="W94" i="20"/>
  <c r="Z93" i="32"/>
  <c r="V93" i="32" a="1"/>
  <c r="V93" i="32" s="1"/>
  <c r="W105" i="32"/>
  <c r="AI90" i="20"/>
  <c r="AG90" i="20"/>
  <c r="AI101" i="20"/>
  <c r="AG101" i="20"/>
  <c r="N87" i="19"/>
  <c r="P87" i="19" s="1"/>
  <c r="AO87" i="19" s="1"/>
  <c r="AQ115" i="5"/>
  <c r="I83" i="22"/>
  <c r="K83" i="22"/>
  <c r="S95" i="22"/>
  <c r="S94" i="20"/>
  <c r="AR122" i="14"/>
  <c r="BL100" i="1"/>
  <c r="AO88" i="1"/>
  <c r="R115" i="36"/>
  <c r="Z98" i="32"/>
  <c r="X110" i="32"/>
  <c r="G88" i="26"/>
  <c r="AA115" i="17"/>
  <c r="G88" i="23" s="1"/>
  <c r="AN127" i="17"/>
  <c r="AN100" i="23" s="1"/>
  <c r="AD98" i="20"/>
  <c r="AB98" i="20"/>
  <c r="AC93" i="20"/>
  <c r="AR121" i="16"/>
  <c r="AA115" i="14"/>
  <c r="D88" i="23" s="1"/>
  <c r="D88" i="26"/>
  <c r="AN127" i="14"/>
  <c r="AK100" i="23" s="1"/>
  <c r="H93" i="20"/>
  <c r="J93" i="20"/>
  <c r="AH85" i="19"/>
  <c r="AJ85" i="19" s="1"/>
  <c r="AS85" i="19" s="1"/>
  <c r="AQ113" i="17"/>
  <c r="S84" i="19"/>
  <c r="U84" i="19" s="1"/>
  <c r="AP84" i="19" s="1"/>
  <c r="AQ112" i="14"/>
  <c r="Y92" i="20"/>
  <c r="W92" i="20"/>
  <c r="AJ79" i="1"/>
  <c r="I90" i="26"/>
  <c r="R90" i="26"/>
  <c r="AH91" i="20"/>
  <c r="AR119" i="17"/>
  <c r="AI96" i="20"/>
  <c r="AG96" i="20"/>
  <c r="T100" i="20"/>
  <c r="R100" i="20"/>
  <c r="W97" i="22"/>
  <c r="O85" i="22"/>
  <c r="I86" i="22"/>
  <c r="K86" i="22"/>
  <c r="S98" i="22"/>
  <c r="AR123" i="16"/>
  <c r="AC95" i="20"/>
  <c r="S92" i="20"/>
  <c r="AR120" i="14"/>
  <c r="CG80" i="18"/>
  <c r="CS80" i="18" s="1"/>
  <c r="O80" i="37"/>
  <c r="H80" i="37"/>
  <c r="A80" i="37"/>
  <c r="I85" i="26"/>
  <c r="R85" i="26"/>
  <c r="AD117" i="17"/>
  <c r="O82" i="22"/>
  <c r="W94" i="22"/>
  <c r="K79" i="22"/>
  <c r="I79" i="22"/>
  <c r="S91" i="22"/>
  <c r="AH82" i="23"/>
  <c r="BI82" i="23" s="1"/>
  <c r="AB82" i="23"/>
  <c r="B83" i="33" s="1"/>
  <c r="F83" i="33" s="1"/>
  <c r="J83" i="33" s="1"/>
  <c r="T92" i="22"/>
  <c r="L80" i="22"/>
  <c r="E80" i="26"/>
  <c r="AA107" i="15"/>
  <c r="E80" i="23" s="1"/>
  <c r="AN119" i="15"/>
  <c r="AL92" i="23" s="1"/>
  <c r="AN89" i="35"/>
  <c r="AN90" i="35"/>
  <c r="C86" i="26"/>
  <c r="AA113" i="5"/>
  <c r="C86" i="23" s="1"/>
  <c r="AN125" i="5"/>
  <c r="AJ98" i="23" s="1"/>
  <c r="W117" i="36"/>
  <c r="W118" i="36"/>
  <c r="R117" i="36"/>
  <c r="R118" i="36"/>
  <c r="U98" i="22"/>
  <c r="M86" i="22"/>
  <c r="S91" i="20"/>
  <c r="AR119" i="14"/>
  <c r="V103" i="32" a="1"/>
  <c r="V103" i="32" s="1"/>
  <c r="Z103" i="32"/>
  <c r="W115" i="32"/>
  <c r="C82" i="26"/>
  <c r="AA109" i="5"/>
  <c r="C82" i="23" s="1"/>
  <c r="AN121" i="5"/>
  <c r="AJ94" i="23" s="1"/>
  <c r="AA113" i="36"/>
  <c r="V106" i="16"/>
  <c r="S116" i="36"/>
  <c r="AU105" i="17"/>
  <c r="AO79" i="10"/>
  <c r="BL90" i="10"/>
  <c r="AE117" i="14"/>
  <c r="Y101" i="20"/>
  <c r="W101" i="20"/>
  <c r="AA114" i="5"/>
  <c r="C87" i="23" s="1"/>
  <c r="C87" i="26"/>
  <c r="AN126" i="5"/>
  <c r="AJ99" i="23" s="1"/>
  <c r="AA109" i="36"/>
  <c r="AN121" i="36"/>
  <c r="BL99" i="1"/>
  <c r="AO87" i="1"/>
  <c r="V114" i="36"/>
  <c r="AA112" i="36"/>
  <c r="AN124" i="36"/>
  <c r="Y98" i="20"/>
  <c r="W98" i="20"/>
  <c r="U95" i="22"/>
  <c r="M83" i="22"/>
  <c r="S106" i="14"/>
  <c r="AE117" i="5"/>
  <c r="R106" i="16"/>
  <c r="E85" i="26"/>
  <c r="AA112" i="15"/>
  <c r="E85" i="23" s="1"/>
  <c r="AN124" i="15"/>
  <c r="AL97" i="23" s="1"/>
  <c r="O91" i="20"/>
  <c r="M91" i="20"/>
  <c r="X63" i="35"/>
  <c r="X39" i="35"/>
  <c r="AB96" i="20"/>
  <c r="AD96" i="20"/>
  <c r="AJ117" i="17"/>
  <c r="Y100" i="20"/>
  <c r="W100" i="20"/>
  <c r="AN85" i="35"/>
  <c r="AD93" i="20"/>
  <c r="AB93" i="20"/>
  <c r="P82" i="22"/>
  <c r="X94" i="22"/>
  <c r="I84" i="26"/>
  <c r="R84" i="26"/>
  <c r="I88" i="22"/>
  <c r="K88" i="22"/>
  <c r="S100" i="22"/>
  <c r="F89" i="26"/>
  <c r="AA116" i="16"/>
  <c r="F89" i="23" s="1"/>
  <c r="AN128" i="16"/>
  <c r="AM101" i="23" s="1"/>
  <c r="AE79" i="35"/>
  <c r="BQ90" i="12"/>
  <c r="X20" i="35"/>
  <c r="X5" i="35"/>
  <c r="AF79" i="1"/>
  <c r="X73" i="35"/>
  <c r="AQ109" i="16"/>
  <c r="AC81" i="19"/>
  <c r="AE81" i="19" s="1"/>
  <c r="AR81" i="19" s="1"/>
  <c r="O90" i="20"/>
  <c r="M90" i="20"/>
  <c r="AQ108" i="15"/>
  <c r="X80" i="19"/>
  <c r="Z80" i="19" s="1"/>
  <c r="AQ80" i="19" s="1"/>
  <c r="AC79" i="1"/>
  <c r="X111" i="32"/>
  <c r="AA108" i="36"/>
  <c r="AN120" i="36"/>
  <c r="S97" i="20"/>
  <c r="AR125" i="14"/>
  <c r="AD97" i="20"/>
  <c r="AB97" i="20"/>
  <c r="B84" i="26"/>
  <c r="AA111" i="4"/>
  <c r="B84" i="23" s="1"/>
  <c r="AN123" i="4"/>
  <c r="AI96" i="23" s="1"/>
  <c r="L82" i="22"/>
  <c r="T94" i="22"/>
  <c r="AP88" i="1"/>
  <c r="C87" i="35"/>
  <c r="BM100" i="1"/>
  <c r="V115" i="36"/>
  <c r="X99" i="22"/>
  <c r="P87" i="22"/>
  <c r="AN129" i="15"/>
  <c r="AL102" i="23" s="1"/>
  <c r="AA117" i="15"/>
  <c r="E90" i="23" s="1"/>
  <c r="E90" i="26"/>
  <c r="AA118" i="15"/>
  <c r="E91" i="23" s="1"/>
  <c r="AA78" i="35"/>
  <c r="X97" i="22"/>
  <c r="P85" i="22"/>
  <c r="AE90" i="35"/>
  <c r="AE89" i="35"/>
  <c r="D85" i="26"/>
  <c r="AA112" i="14"/>
  <c r="D85" i="23" s="1"/>
  <c r="AN124" i="14"/>
  <c r="AK97" i="23" s="1"/>
  <c r="AO79" i="12"/>
  <c r="AD79" i="1"/>
  <c r="Z101" i="32"/>
  <c r="V101" i="32" a="1"/>
  <c r="V101" i="32" s="1"/>
  <c r="W113" i="32"/>
  <c r="E86" i="26"/>
  <c r="AA113" i="15"/>
  <c r="E86" i="23" s="1"/>
  <c r="AN125" i="15"/>
  <c r="AL98" i="23" s="1"/>
  <c r="N95" i="20"/>
  <c r="AR123" i="5"/>
  <c r="AG97" i="20"/>
  <c r="AI97" i="20"/>
  <c r="B87" i="26"/>
  <c r="AA114" i="4"/>
  <c r="B87" i="23" s="1"/>
  <c r="AN126" i="4"/>
  <c r="AI99" i="23" s="1"/>
  <c r="X78" i="19"/>
  <c r="Z78" i="19" s="1"/>
  <c r="AQ78" i="19" s="1"/>
  <c r="AQ106" i="15"/>
  <c r="AR127" i="16"/>
  <c r="AC99" i="20"/>
  <c r="X51" i="35"/>
  <c r="V96" i="32" a="1"/>
  <c r="V96" i="32" s="1"/>
  <c r="W108" i="32"/>
  <c r="AQ108" i="17"/>
  <c r="AH80" i="19"/>
  <c r="AJ80" i="19" s="1"/>
  <c r="AS80" i="19" s="1"/>
  <c r="W98" i="22"/>
  <c r="O86" i="22"/>
  <c r="AQ117" i="17"/>
  <c r="AH89" i="19"/>
  <c r="AJ89" i="19" s="1"/>
  <c r="AS89" i="19" s="1"/>
  <c r="F83" i="26"/>
  <c r="AA110" i="16"/>
  <c r="F83" i="23" s="1"/>
  <c r="AN122" i="16"/>
  <c r="AM95" i="23" s="1"/>
  <c r="AC92" i="20"/>
  <c r="AR120" i="16"/>
  <c r="B79" i="26"/>
  <c r="AN118" i="4"/>
  <c r="AI91" i="23" s="1"/>
  <c r="I79" i="19"/>
  <c r="K79" i="19" s="1"/>
  <c r="AN79" i="19" s="1"/>
  <c r="AQ107" i="4"/>
  <c r="Q106" i="16"/>
  <c r="CG82" i="18"/>
  <c r="CS82" i="18" s="1"/>
  <c r="A82" i="37"/>
  <c r="O82" i="37"/>
  <c r="H82" i="37"/>
  <c r="Y96" i="20"/>
  <c r="W96" i="20"/>
  <c r="X79" i="19"/>
  <c r="Z79" i="19" s="1"/>
  <c r="AQ79" i="19" s="1"/>
  <c r="AQ107" i="15"/>
  <c r="AH98" i="20"/>
  <c r="AR126" i="17"/>
  <c r="W101" i="22"/>
  <c r="O89" i="22"/>
  <c r="O90" i="22"/>
  <c r="Q106" i="17"/>
  <c r="AC91" i="20"/>
  <c r="AR119" i="16"/>
  <c r="G89" i="26"/>
  <c r="AA116" i="17"/>
  <c r="G89" i="23" s="1"/>
  <c r="AN128" i="17"/>
  <c r="AN101" i="23" s="1"/>
  <c r="Z117" i="36"/>
  <c r="Z118" i="36"/>
  <c r="S78" i="19"/>
  <c r="U78" i="19" s="1"/>
  <c r="AP78" i="19" s="1"/>
  <c r="AQ106" i="14"/>
  <c r="J94" i="20"/>
  <c r="H94" i="20"/>
  <c r="Z94" i="32"/>
  <c r="X106" i="32"/>
  <c r="AR128" i="15"/>
  <c r="X100" i="20"/>
  <c r="AD95" i="20"/>
  <c r="AB95" i="20"/>
  <c r="AQ113" i="36"/>
  <c r="C88" i="35"/>
  <c r="AP89" i="1"/>
  <c r="BM101" i="1"/>
  <c r="V116" i="36"/>
  <c r="N84" i="19"/>
  <c r="P84" i="19" s="1"/>
  <c r="AO84" i="19" s="1"/>
  <c r="AQ112" i="5"/>
  <c r="X94" i="20"/>
  <c r="AR122" i="15"/>
  <c r="I77" i="35"/>
  <c r="AH117" i="14"/>
  <c r="AU105" i="14"/>
  <c r="AM117" i="14"/>
  <c r="X78" i="35"/>
  <c r="AA112" i="17"/>
  <c r="G85" i="23" s="1"/>
  <c r="G85" i="26"/>
  <c r="AN124" i="17"/>
  <c r="AN97" i="23" s="1"/>
  <c r="O114" i="36" a="1"/>
  <c r="O114" i="36" s="1"/>
  <c r="Q114" i="36"/>
  <c r="W114" i="36"/>
  <c r="T100" i="22"/>
  <c r="L88" i="22"/>
  <c r="AH81" i="19"/>
  <c r="AJ81" i="19" s="1"/>
  <c r="AS81" i="19" s="1"/>
  <c r="AQ109" i="17"/>
  <c r="AA111" i="14"/>
  <c r="D84" i="23" s="1"/>
  <c r="D84" i="26"/>
  <c r="AN123" i="14"/>
  <c r="AK96" i="23" s="1"/>
  <c r="M94" i="20"/>
  <c r="O94" i="20"/>
  <c r="AB88" i="35"/>
  <c r="N81" i="22"/>
  <c r="V93" i="22"/>
  <c r="X25" i="35"/>
  <c r="AG98" i="20"/>
  <c r="AI98" i="20"/>
  <c r="AF117" i="16"/>
  <c r="BB90" i="1"/>
  <c r="CG79" i="18"/>
  <c r="CS79" i="18" s="1"/>
  <c r="O79" i="37"/>
  <c r="H79" i="37"/>
  <c r="A79" i="37"/>
  <c r="S89" i="19"/>
  <c r="U89" i="19" s="1"/>
  <c r="AP89" i="19" s="1"/>
  <c r="BD100" i="19" s="1"/>
  <c r="AQ117" i="14"/>
  <c r="U106" i="14"/>
  <c r="W100" i="22"/>
  <c r="O88" i="22"/>
  <c r="S93" i="20"/>
  <c r="AR121" i="14"/>
  <c r="AR127" i="4"/>
  <c r="I99" i="20"/>
  <c r="T91" i="20"/>
  <c r="R91" i="20"/>
  <c r="AQ79" i="12"/>
  <c r="O77" i="35"/>
  <c r="X28" i="35"/>
  <c r="AD90" i="20"/>
  <c r="AB90" i="20"/>
  <c r="AH86" i="35"/>
  <c r="X115" i="36"/>
  <c r="Z99" i="32"/>
  <c r="V99" i="32" a="1"/>
  <c r="V99" i="32" s="1"/>
  <c r="W111" i="32"/>
  <c r="J101" i="20"/>
  <c r="H101" i="20"/>
  <c r="AI89" i="20"/>
  <c r="AG89" i="20"/>
  <c r="T99" i="22"/>
  <c r="L87" i="22"/>
  <c r="I83" i="19"/>
  <c r="K83" i="19" s="1"/>
  <c r="AN83" i="19" s="1"/>
  <c r="AQ111" i="4"/>
  <c r="X95" i="20"/>
  <c r="AR123" i="15"/>
  <c r="R90" i="20"/>
  <c r="T90" i="20"/>
  <c r="AQ110" i="5"/>
  <c r="N82" i="19"/>
  <c r="P82" i="19" s="1"/>
  <c r="AO82" i="19" s="1"/>
  <c r="AQ110" i="14"/>
  <c r="S82" i="19"/>
  <c r="U82" i="19" s="1"/>
  <c r="AP82" i="19" s="1"/>
  <c r="W115" i="36"/>
  <c r="Z115" i="36"/>
  <c r="AQ117" i="15"/>
  <c r="X89" i="19"/>
  <c r="Z89" i="19" s="1"/>
  <c r="AQ89" i="19" s="1"/>
  <c r="AR127" i="15"/>
  <c r="X99" i="20"/>
  <c r="F82" i="26"/>
  <c r="AA109" i="16"/>
  <c r="F82" i="23" s="1"/>
  <c r="AN121" i="16"/>
  <c r="AM94" i="23" s="1"/>
  <c r="G86" i="26"/>
  <c r="AA113" i="17"/>
  <c r="G86" i="23" s="1"/>
  <c r="AN125" i="17"/>
  <c r="AN98" i="23" s="1"/>
  <c r="CF79" i="11"/>
  <c r="L89" i="22"/>
  <c r="T101" i="22"/>
  <c r="L90" i="22"/>
  <c r="U96" i="22"/>
  <c r="M84" i="22"/>
  <c r="X92" i="20"/>
  <c r="AR120" i="15"/>
  <c r="AU105" i="16"/>
  <c r="T78" i="1"/>
  <c r="W78" i="1"/>
  <c r="U78" i="1"/>
  <c r="AB79" i="1"/>
  <c r="X113" i="32"/>
  <c r="AC96" i="20"/>
  <c r="AR124" i="16"/>
  <c r="O98" i="20"/>
  <c r="M98" i="20"/>
  <c r="AH79" i="19"/>
  <c r="AJ79" i="19" s="1"/>
  <c r="AS79" i="19" s="1"/>
  <c r="AQ107" i="17"/>
  <c r="E79" i="26"/>
  <c r="AN118" i="15"/>
  <c r="AL91" i="23" s="1"/>
  <c r="AQ111" i="16"/>
  <c r="AC83" i="19"/>
  <c r="AE83" i="19" s="1"/>
  <c r="AR83" i="19" s="1"/>
  <c r="AH95" i="20"/>
  <c r="AR123" i="17"/>
  <c r="AQ108" i="14"/>
  <c r="S80" i="19"/>
  <c r="U80" i="19" s="1"/>
  <c r="AP80" i="19" s="1"/>
  <c r="AR124" i="4"/>
  <c r="I96" i="20"/>
  <c r="P80" i="22"/>
  <c r="X92" i="22"/>
  <c r="BQ99" i="1"/>
  <c r="AT87" i="1"/>
  <c r="N91" i="20"/>
  <c r="AR119" i="5"/>
  <c r="AB89" i="35"/>
  <c r="AB90" i="35"/>
  <c r="AC89" i="19"/>
  <c r="AE89" i="19" s="1"/>
  <c r="AR89" i="19" s="1"/>
  <c r="AQ117" i="16"/>
  <c r="G79" i="26"/>
  <c r="AN118" i="17"/>
  <c r="AN91" i="23" s="1"/>
  <c r="O117" i="36" a="1"/>
  <c r="O117" i="36" s="1"/>
  <c r="Q117" i="36"/>
  <c r="Q118" i="36"/>
  <c r="H95" i="20"/>
  <c r="J95" i="20"/>
  <c r="U90" i="22"/>
  <c r="D80" i="26"/>
  <c r="AA107" i="14"/>
  <c r="D80" i="23" s="1"/>
  <c r="AN119" i="14"/>
  <c r="AK92" i="23" s="1"/>
  <c r="V94" i="32" a="1"/>
  <c r="V94" i="32" s="1"/>
  <c r="W106" i="32"/>
  <c r="I90" i="19"/>
  <c r="K90" i="19" s="1"/>
  <c r="AN90" i="19" s="1"/>
  <c r="AQ118" i="4"/>
  <c r="AH83" i="23"/>
  <c r="BI83" i="23" s="1"/>
  <c r="AB83" i="23"/>
  <c r="B84" i="33" s="1"/>
  <c r="F84" i="33" s="1"/>
  <c r="J84" i="33" s="1"/>
  <c r="AB86" i="35"/>
  <c r="BL101" i="1"/>
  <c r="AO89" i="1"/>
  <c r="X116" i="36"/>
  <c r="AA112" i="5"/>
  <c r="C85" i="23" s="1"/>
  <c r="C85" i="26"/>
  <c r="AN124" i="5"/>
  <c r="AJ97" i="23" s="1"/>
  <c r="AH79" i="35"/>
  <c r="BA90" i="1"/>
  <c r="X42" i="35"/>
  <c r="AO79" i="8"/>
  <c r="AK117" i="14"/>
  <c r="Z97" i="32"/>
  <c r="V97" i="32" a="1"/>
  <c r="V97" i="32" s="1"/>
  <c r="W109" i="32"/>
  <c r="AD78" i="35"/>
  <c r="AQ114" i="5"/>
  <c r="N86" i="19"/>
  <c r="P86" i="19" s="1"/>
  <c r="AO86" i="19" s="1"/>
  <c r="Y99" i="20"/>
  <c r="W99" i="20"/>
  <c r="U114" i="36"/>
  <c r="R114" i="36"/>
  <c r="N88" i="19"/>
  <c r="P88" i="19" s="1"/>
  <c r="AO88" i="19" s="1"/>
  <c r="AQ116" i="5"/>
  <c r="X98" i="20"/>
  <c r="AR126" i="15"/>
  <c r="H100" i="20"/>
  <c r="J100" i="20"/>
  <c r="AB80" i="35"/>
  <c r="AQ109" i="15"/>
  <c r="X81" i="19"/>
  <c r="Z81" i="19" s="1"/>
  <c r="AQ81" i="19" s="1"/>
  <c r="S100" i="20"/>
  <c r="AR128" i="14"/>
  <c r="AH82" i="35"/>
  <c r="AR79" i="12"/>
  <c r="X36" i="35"/>
  <c r="D105" i="36"/>
  <c r="A77" i="35"/>
  <c r="C92" i="32"/>
  <c r="AC92" i="32" s="1"/>
  <c r="B78" i="21"/>
  <c r="B77" i="22"/>
  <c r="A78" i="26"/>
  <c r="B77" i="20"/>
  <c r="AL77" i="20" s="1"/>
  <c r="AX77" i="20" s="1"/>
  <c r="A78" i="23"/>
  <c r="B78" i="18"/>
  <c r="B77" i="19"/>
  <c r="AL77" i="19" s="1"/>
  <c r="AY77" i="19" s="1"/>
  <c r="BG117" i="23" l="1"/>
  <c r="BK117" i="23" s="1"/>
  <c r="BL117" i="23" s="1"/>
  <c r="BG116" i="23"/>
  <c r="BK116" i="23" s="1"/>
  <c r="BL116" i="23" s="1"/>
  <c r="U94" i="20"/>
  <c r="AP94" i="20" s="1"/>
  <c r="BA90" i="20"/>
  <c r="BE100" i="19"/>
  <c r="U93" i="20"/>
  <c r="AP93" i="20" s="1"/>
  <c r="AR117" i="15"/>
  <c r="Y95" i="23"/>
  <c r="Z106" i="23" s="1"/>
  <c r="AD106" i="23" s="1"/>
  <c r="D107" i="33" s="1"/>
  <c r="T89" i="22"/>
  <c r="AQ114" i="36"/>
  <c r="BA92" i="20"/>
  <c r="K93" i="20"/>
  <c r="AN93" i="20" s="1"/>
  <c r="K78" i="22"/>
  <c r="AN117" i="4"/>
  <c r="AI90" i="23" s="1"/>
  <c r="CX92" i="18"/>
  <c r="AX92" i="23" s="1"/>
  <c r="AD90" i="21"/>
  <c r="BY90" i="21" s="1"/>
  <c r="CK91" i="21" s="1"/>
  <c r="AD83" i="21"/>
  <c r="BY83" i="21" s="1"/>
  <c r="AK79" i="21"/>
  <c r="BZ79" i="21" s="1"/>
  <c r="CY91" i="21" s="1"/>
  <c r="W79" i="21"/>
  <c r="BX79" i="21" s="1"/>
  <c r="CW91" i="21" s="1"/>
  <c r="CU95" i="18"/>
  <c r="AU95" i="23" s="1"/>
  <c r="AK88" i="21"/>
  <c r="BZ88" i="21" s="1"/>
  <c r="W85" i="21"/>
  <c r="BX85" i="21" s="1"/>
  <c r="BM87" i="21"/>
  <c r="CD87" i="21" s="1"/>
  <c r="AR89" i="21"/>
  <c r="CA89" i="21" s="1"/>
  <c r="AY84" i="21"/>
  <c r="CB84" i="21" s="1"/>
  <c r="W80" i="21"/>
  <c r="BX80" i="21" s="1"/>
  <c r="P80" i="21"/>
  <c r="BW80" i="21" s="1"/>
  <c r="CV92" i="21" s="1"/>
  <c r="I90" i="21"/>
  <c r="BV90" i="21" s="1"/>
  <c r="AD82" i="21"/>
  <c r="BY82" i="21" s="1"/>
  <c r="CX94" i="21" s="1"/>
  <c r="AD86" i="21"/>
  <c r="BY86" i="21" s="1"/>
  <c r="BF85" i="21"/>
  <c r="CC85" i="21" s="1"/>
  <c r="BF87" i="21"/>
  <c r="CC87" i="21" s="1"/>
  <c r="BM85" i="21"/>
  <c r="CD85" i="21" s="1"/>
  <c r="AY86" i="21"/>
  <c r="CB86" i="21" s="1"/>
  <c r="AY80" i="21"/>
  <c r="CB80" i="21" s="1"/>
  <c r="DA92" i="21" s="1"/>
  <c r="AK84" i="21"/>
  <c r="BZ84" i="21" s="1"/>
  <c r="P85" i="21"/>
  <c r="BW85" i="21" s="1"/>
  <c r="I89" i="21"/>
  <c r="BV89" i="21" s="1"/>
  <c r="W82" i="21"/>
  <c r="BX82" i="21" s="1"/>
  <c r="P88" i="21"/>
  <c r="BW88" i="21" s="1"/>
  <c r="AD81" i="21"/>
  <c r="BY81" i="21" s="1"/>
  <c r="CX93" i="21" s="1"/>
  <c r="W90" i="21"/>
  <c r="BX90" i="21" s="1"/>
  <c r="CJ91" i="21" s="1"/>
  <c r="W81" i="21"/>
  <c r="BX81" i="21" s="1"/>
  <c r="L92" i="32"/>
  <c r="W104" i="32" s="1"/>
  <c r="W83" i="21"/>
  <c r="BX83" i="21" s="1"/>
  <c r="CW95" i="21" s="1"/>
  <c r="AR90" i="21"/>
  <c r="CA90" i="21" s="1"/>
  <c r="CM91" i="21" s="1"/>
  <c r="BT83" i="21"/>
  <c r="CE83" i="21" s="1"/>
  <c r="AK85" i="21"/>
  <c r="BZ85" i="21" s="1"/>
  <c r="BT82" i="21"/>
  <c r="CE82" i="21" s="1"/>
  <c r="DD94" i="21" s="1"/>
  <c r="P82" i="21"/>
  <c r="BW82" i="21" s="1"/>
  <c r="CV94" i="21" s="1"/>
  <c r="BF90" i="21"/>
  <c r="CC90" i="21" s="1"/>
  <c r="CO91" i="21" s="1"/>
  <c r="AR81" i="21"/>
  <c r="CA81" i="21" s="1"/>
  <c r="CZ93" i="21" s="1"/>
  <c r="AK81" i="21"/>
  <c r="BZ81" i="21" s="1"/>
  <c r="CY93" i="21" s="1"/>
  <c r="P84" i="21"/>
  <c r="BW84" i="21" s="1"/>
  <c r="AR87" i="21"/>
  <c r="CA87" i="21" s="1"/>
  <c r="BT84" i="21"/>
  <c r="CE84" i="21" s="1"/>
  <c r="P79" i="21"/>
  <c r="BW79" i="21" s="1"/>
  <c r="CV91" i="21" s="1"/>
  <c r="AR84" i="21"/>
  <c r="CA84" i="21" s="1"/>
  <c r="AK86" i="21"/>
  <c r="BZ86" i="21" s="1"/>
  <c r="P87" i="21"/>
  <c r="BW87" i="21" s="1"/>
  <c r="P83" i="21"/>
  <c r="BW83" i="21" s="1"/>
  <c r="CV95" i="21" s="1"/>
  <c r="AD84" i="21"/>
  <c r="BY84" i="21" s="1"/>
  <c r="I87" i="21"/>
  <c r="BV87" i="21" s="1"/>
  <c r="BF82" i="21"/>
  <c r="CC82" i="21" s="1"/>
  <c r="DB94" i="21" s="1"/>
  <c r="AR85" i="21"/>
  <c r="CA85" i="21" s="1"/>
  <c r="BT86" i="21"/>
  <c r="CE86" i="21" s="1"/>
  <c r="W87" i="21"/>
  <c r="BX87" i="21" s="1"/>
  <c r="I86" i="21"/>
  <c r="BV86" i="21" s="1"/>
  <c r="BM88" i="21"/>
  <c r="CD88" i="21" s="1"/>
  <c r="CW97" i="18"/>
  <c r="AW97" i="23" s="1"/>
  <c r="P89" i="21"/>
  <c r="BW89" i="21" s="1"/>
  <c r="BF84" i="21"/>
  <c r="CC84" i="21" s="1"/>
  <c r="M92" i="32"/>
  <c r="CY96" i="18"/>
  <c r="AY96" i="23" s="1"/>
  <c r="BM81" i="21"/>
  <c r="CD81" i="21" s="1"/>
  <c r="AY88" i="21"/>
  <c r="CB88" i="21" s="1"/>
  <c r="U92" i="32"/>
  <c r="BT79" i="21"/>
  <c r="CE79" i="21" s="1"/>
  <c r="DD91" i="21" s="1"/>
  <c r="P92" i="32"/>
  <c r="CZ93" i="18"/>
  <c r="AZ93" i="23" s="1"/>
  <c r="N92" i="32"/>
  <c r="R92" i="32"/>
  <c r="BM79" i="21"/>
  <c r="CD79" i="21" s="1"/>
  <c r="DC91" i="21" s="1"/>
  <c r="P81" i="21"/>
  <c r="BW81" i="21" s="1"/>
  <c r="CV93" i="21" s="1"/>
  <c r="BM86" i="21"/>
  <c r="CD86" i="21" s="1"/>
  <c r="BM80" i="21"/>
  <c r="CD80" i="21" s="1"/>
  <c r="DC92" i="21" s="1"/>
  <c r="BF79" i="21"/>
  <c r="CC79" i="21" s="1"/>
  <c r="DB91" i="21" s="1"/>
  <c r="AK83" i="21"/>
  <c r="BZ83" i="21" s="1"/>
  <c r="CY95" i="21" s="1"/>
  <c r="BF86" i="21"/>
  <c r="CC86" i="21" s="1"/>
  <c r="AR80" i="21"/>
  <c r="CA80" i="21" s="1"/>
  <c r="CZ92" i="21" s="1"/>
  <c r="CU91" i="18"/>
  <c r="AU91" i="23" s="1"/>
  <c r="CX100" i="18"/>
  <c r="AX100" i="23" s="1"/>
  <c r="CW91" i="18"/>
  <c r="AW91" i="23" s="1"/>
  <c r="AD87" i="21"/>
  <c r="BY87" i="21" s="1"/>
  <c r="BM89" i="21"/>
  <c r="CD89" i="21" s="1"/>
  <c r="AR86" i="21"/>
  <c r="CA86" i="21" s="1"/>
  <c r="BT87" i="21"/>
  <c r="CE87" i="21" s="1"/>
  <c r="I83" i="21"/>
  <c r="BV83" i="21" s="1"/>
  <c r="BF80" i="21"/>
  <c r="CC80" i="21" s="1"/>
  <c r="AD80" i="21"/>
  <c r="BY80" i="21" s="1"/>
  <c r="CX92" i="21" s="1"/>
  <c r="AR79" i="21"/>
  <c r="CA79" i="21" s="1"/>
  <c r="AY83" i="21"/>
  <c r="CB83" i="21" s="1"/>
  <c r="DA95" i="21" s="1"/>
  <c r="AY90" i="21"/>
  <c r="CB90" i="21" s="1"/>
  <c r="CN91" i="21" s="1"/>
  <c r="AD85" i="21"/>
  <c r="BY85" i="21" s="1"/>
  <c r="AK82" i="21"/>
  <c r="BZ82" i="21" s="1"/>
  <c r="CY94" i="21" s="1"/>
  <c r="W84" i="21"/>
  <c r="BX84" i="21" s="1"/>
  <c r="AR82" i="21"/>
  <c r="CA82" i="21" s="1"/>
  <c r="I85" i="21"/>
  <c r="BV85" i="21" s="1"/>
  <c r="BF83" i="21"/>
  <c r="CC83" i="21" s="1"/>
  <c r="DB95" i="21" s="1"/>
  <c r="W88" i="21"/>
  <c r="BX88" i="21" s="1"/>
  <c r="BM82" i="21"/>
  <c r="CD82" i="21" s="1"/>
  <c r="P86" i="21"/>
  <c r="BW86" i="21" s="1"/>
  <c r="BT89" i="21"/>
  <c r="CE89" i="21" s="1"/>
  <c r="BF81" i="21"/>
  <c r="CC81" i="21" s="1"/>
  <c r="DB93" i="21" s="1"/>
  <c r="BF89" i="21"/>
  <c r="CC89" i="21" s="1"/>
  <c r="I88" i="21"/>
  <c r="BV88" i="21" s="1"/>
  <c r="BT81" i="21"/>
  <c r="CE81" i="21" s="1"/>
  <c r="DD93" i="21" s="1"/>
  <c r="BF88" i="21"/>
  <c r="CC88" i="21" s="1"/>
  <c r="BM83" i="21"/>
  <c r="CD83" i="21" s="1"/>
  <c r="CV101" i="18"/>
  <c r="AV101" i="23" s="1"/>
  <c r="AY82" i="21"/>
  <c r="CB82" i="21" s="1"/>
  <c r="DA94" i="21" s="1"/>
  <c r="AK89" i="21"/>
  <c r="BZ89" i="21" s="1"/>
  <c r="I81" i="21"/>
  <c r="BV81" i="21" s="1"/>
  <c r="BT90" i="21"/>
  <c r="CE90" i="21" s="1"/>
  <c r="CQ91" i="21" s="1"/>
  <c r="I82" i="21"/>
  <c r="BV82" i="21" s="1"/>
  <c r="CU94" i="21" s="1"/>
  <c r="AK90" i="21"/>
  <c r="BZ90" i="21" s="1"/>
  <c r="CL91" i="21" s="1"/>
  <c r="CU93" i="18"/>
  <c r="AU93" i="23" s="1"/>
  <c r="CY95" i="18"/>
  <c r="AY95" i="23" s="1"/>
  <c r="CT91" i="18"/>
  <c r="AT91" i="23" s="1"/>
  <c r="W86" i="21"/>
  <c r="BX86" i="21" s="1"/>
  <c r="AY79" i="21"/>
  <c r="CB79" i="21" s="1"/>
  <c r="CZ101" i="18"/>
  <c r="AZ101" i="23" s="1"/>
  <c r="I84" i="21"/>
  <c r="BV84" i="21" s="1"/>
  <c r="CW101" i="18"/>
  <c r="AW101" i="23" s="1"/>
  <c r="I80" i="21"/>
  <c r="BV80" i="21" s="1"/>
  <c r="CU92" i="21" s="1"/>
  <c r="AY81" i="21"/>
  <c r="CB81" i="21" s="1"/>
  <c r="DA93" i="21" s="1"/>
  <c r="BM84" i="21"/>
  <c r="CD84" i="21" s="1"/>
  <c r="AY89" i="21"/>
  <c r="CB89" i="21" s="1"/>
  <c r="W89" i="21"/>
  <c r="BX89" i="21" s="1"/>
  <c r="AD88" i="21"/>
  <c r="BY88" i="21" s="1"/>
  <c r="AD79" i="21"/>
  <c r="BY79" i="21" s="1"/>
  <c r="CX91" i="21" s="1"/>
  <c r="T92" i="32"/>
  <c r="AR88" i="21"/>
  <c r="CA88" i="21" s="1"/>
  <c r="P90" i="21"/>
  <c r="BW90" i="21" s="1"/>
  <c r="AK80" i="21"/>
  <c r="BZ80" i="21" s="1"/>
  <c r="CY92" i="21" s="1"/>
  <c r="BT88" i="21"/>
  <c r="CE88" i="21" s="1"/>
  <c r="AR83" i="21"/>
  <c r="CA83" i="21" s="1"/>
  <c r="CZ95" i="21" s="1"/>
  <c r="AY85" i="21"/>
  <c r="CB85" i="21" s="1"/>
  <c r="CT98" i="18"/>
  <c r="AT98" i="23" s="1"/>
  <c r="AD89" i="21"/>
  <c r="BY89" i="21" s="1"/>
  <c r="AK87" i="21"/>
  <c r="BZ87" i="21" s="1"/>
  <c r="BT85" i="21"/>
  <c r="CE85" i="21" s="1"/>
  <c r="AY87" i="21"/>
  <c r="CB87" i="21" s="1"/>
  <c r="BT80" i="21"/>
  <c r="CE80" i="21" s="1"/>
  <c r="DD92" i="21" s="1"/>
  <c r="I79" i="21"/>
  <c r="BV79" i="21" s="1"/>
  <c r="CU91" i="21" s="1"/>
  <c r="DB93" i="18"/>
  <c r="BB93" i="23" s="1"/>
  <c r="BM90" i="21"/>
  <c r="CD90" i="21" s="1"/>
  <c r="CP91" i="21" s="1"/>
  <c r="S92" i="32"/>
  <c r="Q92" i="32"/>
  <c r="O92" i="32"/>
  <c r="AJ95" i="20"/>
  <c r="AS95" i="20" s="1"/>
  <c r="BA102" i="19"/>
  <c r="AE92" i="20"/>
  <c r="AR92" i="20" s="1"/>
  <c r="BF100" i="19"/>
  <c r="AE96" i="20"/>
  <c r="AR96" i="20" s="1"/>
  <c r="BD93" i="20"/>
  <c r="P97" i="20"/>
  <c r="AO97" i="20" s="1"/>
  <c r="P95" i="20"/>
  <c r="AO95" i="20" s="1"/>
  <c r="AA106" i="17"/>
  <c r="G79" i="23" s="1"/>
  <c r="I79" i="23" s="1"/>
  <c r="BF94" i="19"/>
  <c r="BE90" i="20"/>
  <c r="CI83" i="18"/>
  <c r="N83" i="23" s="1"/>
  <c r="CP81" i="18"/>
  <c r="U81" i="23" s="1"/>
  <c r="F81" i="37"/>
  <c r="T93" i="37" s="1"/>
  <c r="CN81" i="18"/>
  <c r="S81" i="23" s="1"/>
  <c r="Z90" i="20"/>
  <c r="AQ90" i="20" s="1"/>
  <c r="K90" i="20"/>
  <c r="AN90" i="20" s="1"/>
  <c r="K92" i="20"/>
  <c r="AN92" i="20" s="1"/>
  <c r="Z92" i="20"/>
  <c r="AQ92" i="20" s="1"/>
  <c r="Z93" i="20"/>
  <c r="AQ93" i="20" s="1"/>
  <c r="W89" i="20"/>
  <c r="Y89" i="20"/>
  <c r="BC89" i="20" s="1"/>
  <c r="BA93" i="20"/>
  <c r="AJ94" i="20"/>
  <c r="AS94" i="20" s="1"/>
  <c r="BC99" i="19"/>
  <c r="AJ92" i="20"/>
  <c r="AS92" i="20" s="1"/>
  <c r="U92" i="20"/>
  <c r="AP92" i="20" s="1"/>
  <c r="CK89" i="18"/>
  <c r="P89" i="23" s="1"/>
  <c r="CO90" i="18"/>
  <c r="T90" i="23" s="1"/>
  <c r="CT99" i="18"/>
  <c r="D98" i="20" s="1"/>
  <c r="CN82" i="18"/>
  <c r="S82" i="23" s="1"/>
  <c r="B87" i="37"/>
  <c r="C89" i="37"/>
  <c r="Q101" i="37" s="1"/>
  <c r="AG113" i="32"/>
  <c r="H100" i="33" s="1"/>
  <c r="F86" i="37"/>
  <c r="T98" i="37" s="1"/>
  <c r="AG110" i="32"/>
  <c r="H97" i="33" s="1"/>
  <c r="E89" i="37"/>
  <c r="S101" i="37" s="1"/>
  <c r="CP86" i="18"/>
  <c r="U86" i="23" s="1"/>
  <c r="DB98" i="18"/>
  <c r="BB98" i="23" s="1"/>
  <c r="CN89" i="18"/>
  <c r="S89" i="23" s="1"/>
  <c r="CI81" i="18"/>
  <c r="N81" i="23" s="1"/>
  <c r="CO89" i="18"/>
  <c r="T89" i="23" s="1"/>
  <c r="DA101" i="18"/>
  <c r="BA101" i="23" s="1"/>
  <c r="CL80" i="18"/>
  <c r="Q80" i="23" s="1"/>
  <c r="D88" i="37"/>
  <c r="R100" i="37" s="1"/>
  <c r="CL88" i="18"/>
  <c r="Q88" i="23" s="1"/>
  <c r="E81" i="37"/>
  <c r="S93" i="37" s="1"/>
  <c r="C79" i="37"/>
  <c r="Q91" i="37" s="1"/>
  <c r="AG107" i="32"/>
  <c r="H94" i="33" s="1"/>
  <c r="AG111" i="32"/>
  <c r="H98" i="33" s="1"/>
  <c r="DA93" i="18"/>
  <c r="BA93" i="23" s="1"/>
  <c r="CO81" i="18"/>
  <c r="T81" i="23" s="1"/>
  <c r="CM83" i="18"/>
  <c r="R83" i="23" s="1"/>
  <c r="CM84" i="18"/>
  <c r="R84" i="23" s="1"/>
  <c r="CV91" i="18"/>
  <c r="AV91" i="23" s="1"/>
  <c r="DD98" i="18"/>
  <c r="C97" i="20" s="1"/>
  <c r="B79" i="37"/>
  <c r="P91" i="37" s="1"/>
  <c r="AJ93" i="20"/>
  <c r="AS93" i="20" s="1"/>
  <c r="BB90" i="20"/>
  <c r="DA102" i="18"/>
  <c r="BA102" i="23" s="1"/>
  <c r="P91" i="20"/>
  <c r="AO91" i="20" s="1"/>
  <c r="BG90" i="19"/>
  <c r="Z97" i="20"/>
  <c r="AQ97" i="20" s="1"/>
  <c r="AE89" i="20"/>
  <c r="AR89" i="20" s="1"/>
  <c r="CZ94" i="18"/>
  <c r="AZ94" i="23" s="1"/>
  <c r="BC97" i="19"/>
  <c r="Y88" i="35"/>
  <c r="BG95" i="19"/>
  <c r="W78" i="21"/>
  <c r="BX78" i="21" s="1"/>
  <c r="AD78" i="21"/>
  <c r="BY78" i="21" s="1"/>
  <c r="CL79" i="18"/>
  <c r="Q79" i="23" s="1"/>
  <c r="CQ79" i="18"/>
  <c r="CH79" i="18"/>
  <c r="AE90" i="20"/>
  <c r="AR90" i="20" s="1"/>
  <c r="BD99" i="19"/>
  <c r="AK78" i="21"/>
  <c r="BZ78" i="21" s="1"/>
  <c r="CO91" i="18"/>
  <c r="T91" i="23" s="1"/>
  <c r="BD94" i="20"/>
  <c r="BF103" i="23"/>
  <c r="BG115" i="23" s="1"/>
  <c r="BK115" i="23" s="1"/>
  <c r="BL115" i="23" s="1"/>
  <c r="AZ94" i="20"/>
  <c r="AN117" i="15"/>
  <c r="AL90" i="23" s="1"/>
  <c r="Z94" i="20"/>
  <c r="AQ94" i="20" s="1"/>
  <c r="AE91" i="20"/>
  <c r="AR91" i="20" s="1"/>
  <c r="BB91" i="20"/>
  <c r="AJ91" i="20"/>
  <c r="AS91" i="20" s="1"/>
  <c r="P94" i="20"/>
  <c r="AO94" i="20" s="1"/>
  <c r="Z91" i="20"/>
  <c r="AQ91" i="20" s="1"/>
  <c r="AY78" i="21"/>
  <c r="CB78" i="21" s="1"/>
  <c r="AU79" i="19"/>
  <c r="BB90" i="19"/>
  <c r="AV79" i="19"/>
  <c r="W88" i="26"/>
  <c r="Y89" i="33" s="1"/>
  <c r="AK102" i="32"/>
  <c r="AA102" i="32"/>
  <c r="AD114" i="32"/>
  <c r="BG98" i="19"/>
  <c r="AV80" i="19"/>
  <c r="AU80" i="19"/>
  <c r="BB91" i="19"/>
  <c r="U85" i="33"/>
  <c r="U84" i="26"/>
  <c r="BG96" i="19"/>
  <c r="AE93" i="20"/>
  <c r="AR93" i="20" s="1"/>
  <c r="W89" i="22"/>
  <c r="CO80" i="18"/>
  <c r="T80" i="23" s="1"/>
  <c r="DA92" i="18"/>
  <c r="BA92" i="23" s="1"/>
  <c r="B85" i="37"/>
  <c r="CH85" i="18"/>
  <c r="CT97" i="18"/>
  <c r="BD94" i="19"/>
  <c r="V106" i="36"/>
  <c r="Z106" i="36"/>
  <c r="AJ90" i="20"/>
  <c r="AS90" i="20" s="1"/>
  <c r="BD98" i="20"/>
  <c r="AE98" i="20"/>
  <c r="AR98" i="20" s="1"/>
  <c r="CO83" i="18"/>
  <c r="T83" i="23" s="1"/>
  <c r="DA95" i="18"/>
  <c r="BA95" i="23" s="1"/>
  <c r="H82" i="23"/>
  <c r="I82" i="23"/>
  <c r="BB89" i="19"/>
  <c r="AP97" i="23"/>
  <c r="AO97" i="23"/>
  <c r="S88" i="26"/>
  <c r="V89" i="33" s="1"/>
  <c r="S86" i="26"/>
  <c r="V87" i="33" s="1"/>
  <c r="BE97" i="20"/>
  <c r="AJ97" i="20"/>
  <c r="AS97" i="20" s="1"/>
  <c r="P99" i="20"/>
  <c r="AO99" i="20" s="1"/>
  <c r="D17" i="29" s="1"/>
  <c r="AF7" i="33" s="1"/>
  <c r="BA99" i="20"/>
  <c r="BD90" i="19"/>
  <c r="AK96" i="32"/>
  <c r="W82" i="26"/>
  <c r="Y83" i="33" s="1"/>
  <c r="AA96" i="32"/>
  <c r="AD108" i="32"/>
  <c r="S84" i="26"/>
  <c r="V85" i="33" s="1"/>
  <c r="BE94" i="19"/>
  <c r="CI80" i="18"/>
  <c r="N80" i="23" s="1"/>
  <c r="CU92" i="18"/>
  <c r="AU92" i="23" s="1"/>
  <c r="AO100" i="23"/>
  <c r="AP100" i="23"/>
  <c r="H89" i="23"/>
  <c r="I89" i="23"/>
  <c r="CM80" i="18"/>
  <c r="R80" i="23" s="1"/>
  <c r="CY92" i="18"/>
  <c r="AY92" i="23" s="1"/>
  <c r="AP93" i="23"/>
  <c r="AO93" i="23"/>
  <c r="AU88" i="19"/>
  <c r="BB99" i="19"/>
  <c r="AV88" i="19"/>
  <c r="BE96" i="20"/>
  <c r="AJ96" i="20"/>
  <c r="AS96" i="20" s="1"/>
  <c r="AJ100" i="20"/>
  <c r="AS100" i="20" s="1"/>
  <c r="BE100" i="20"/>
  <c r="BF91" i="19"/>
  <c r="S87" i="26"/>
  <c r="V88" i="33" s="1"/>
  <c r="CM91" i="18"/>
  <c r="R91" i="23" s="1"/>
  <c r="CM90" i="18"/>
  <c r="R90" i="23" s="1"/>
  <c r="CY102" i="18"/>
  <c r="AY102" i="23" s="1"/>
  <c r="D86" i="37"/>
  <c r="CL86" i="18"/>
  <c r="Q86" i="23" s="1"/>
  <c r="CX98" i="18"/>
  <c r="AX98" i="23" s="1"/>
  <c r="BA97" i="20"/>
  <c r="BF97" i="19"/>
  <c r="T85" i="26"/>
  <c r="W86" i="33" s="1"/>
  <c r="AJ99" i="32"/>
  <c r="Q84" i="22"/>
  <c r="AB99" i="32" s="1"/>
  <c r="Y96" i="22"/>
  <c r="AE111" i="32" s="1"/>
  <c r="BE95" i="20"/>
  <c r="E84" i="37"/>
  <c r="CN84" i="18"/>
  <c r="S84" i="23" s="1"/>
  <c r="CZ96" i="18"/>
  <c r="AZ96" i="23" s="1"/>
  <c r="AZ96" i="20"/>
  <c r="K96" i="20"/>
  <c r="AN96" i="20" s="1"/>
  <c r="AV81" i="19"/>
  <c r="AU81" i="19"/>
  <c r="BB92" i="19"/>
  <c r="W85" i="26"/>
  <c r="Y86" i="33" s="1"/>
  <c r="AK99" i="32"/>
  <c r="AA99" i="32"/>
  <c r="AD111" i="32"/>
  <c r="B84" i="37"/>
  <c r="CH84" i="18"/>
  <c r="CT96" i="18"/>
  <c r="CY91" i="18"/>
  <c r="AY91" i="23" s="1"/>
  <c r="T89" i="26"/>
  <c r="W90" i="33" s="1"/>
  <c r="AJ103" i="32"/>
  <c r="Q88" i="22"/>
  <c r="AB103" i="32" s="1"/>
  <c r="Y100" i="22"/>
  <c r="AE115" i="32" s="1"/>
  <c r="T84" i="26"/>
  <c r="W85" i="33" s="1"/>
  <c r="Q83" i="22"/>
  <c r="AB98" i="32" s="1"/>
  <c r="AJ98" i="32"/>
  <c r="Y95" i="22"/>
  <c r="AE110" i="32" s="1"/>
  <c r="CO82" i="18"/>
  <c r="T82" i="23" s="1"/>
  <c r="DA94" i="18"/>
  <c r="BA94" i="23" s="1"/>
  <c r="R106" i="36"/>
  <c r="O89" i="20"/>
  <c r="BA89" i="20" s="1"/>
  <c r="M89" i="20"/>
  <c r="V89" i="22"/>
  <c r="AP101" i="23"/>
  <c r="AO101" i="23"/>
  <c r="BD97" i="19"/>
  <c r="D78" i="26"/>
  <c r="AN117" i="14"/>
  <c r="AK90" i="23" s="1"/>
  <c r="C83" i="37"/>
  <c r="CJ83" i="18"/>
  <c r="O83" i="23" s="1"/>
  <c r="CV95" i="18"/>
  <c r="AV95" i="23" s="1"/>
  <c r="AQ118" i="36"/>
  <c r="CM81" i="18"/>
  <c r="R81" i="23" s="1"/>
  <c r="CY93" i="18"/>
  <c r="AY93" i="23" s="1"/>
  <c r="B83" i="37"/>
  <c r="CH83" i="18"/>
  <c r="CT95" i="18"/>
  <c r="CO88" i="18"/>
  <c r="T88" i="23" s="1"/>
  <c r="DA100" i="18"/>
  <c r="BA100" i="23" s="1"/>
  <c r="CI88" i="18"/>
  <c r="N88" i="23" s="1"/>
  <c r="CU100" i="18"/>
  <c r="AU100" i="23" s="1"/>
  <c r="CQ81" i="18"/>
  <c r="DC93" i="18"/>
  <c r="BG92" i="19"/>
  <c r="AA114" i="36"/>
  <c r="Z100" i="20"/>
  <c r="AQ100" i="20" s="1"/>
  <c r="BC100" i="20"/>
  <c r="AG106" i="32"/>
  <c r="H93" i="33" s="1"/>
  <c r="AP91" i="23"/>
  <c r="AO91" i="23"/>
  <c r="AP99" i="23"/>
  <c r="AO99" i="23"/>
  <c r="AP96" i="23"/>
  <c r="AO96" i="23"/>
  <c r="BF92" i="19"/>
  <c r="CY101" i="18"/>
  <c r="AY101" i="23" s="1"/>
  <c r="CM89" i="18"/>
  <c r="R89" i="23" s="1"/>
  <c r="CK84" i="18"/>
  <c r="P84" i="23" s="1"/>
  <c r="CW96" i="18"/>
  <c r="AW96" i="23" s="1"/>
  <c r="AD115" i="32"/>
  <c r="W89" i="26"/>
  <c r="Y90" i="33" s="1"/>
  <c r="AA103" i="32"/>
  <c r="AK103" i="32"/>
  <c r="U91" i="20"/>
  <c r="AP91" i="20" s="1"/>
  <c r="BC98" i="19"/>
  <c r="AA94" i="32"/>
  <c r="AK93" i="32"/>
  <c r="W79" i="26"/>
  <c r="Y80" i="33" s="1"/>
  <c r="AD105" i="32"/>
  <c r="F78" i="26"/>
  <c r="Z101" i="20"/>
  <c r="AQ101" i="20" s="1"/>
  <c r="BC101" i="20"/>
  <c r="F79" i="37"/>
  <c r="DB91" i="18"/>
  <c r="BB91" i="23" s="1"/>
  <c r="U106" i="36"/>
  <c r="I91" i="23"/>
  <c r="H91" i="23"/>
  <c r="AG115" i="32"/>
  <c r="H102" i="33" s="1"/>
  <c r="U90" i="20"/>
  <c r="AP90" i="20" s="1"/>
  <c r="AP95" i="23"/>
  <c r="AO95" i="23"/>
  <c r="BF93" i="19"/>
  <c r="AA115" i="36"/>
  <c r="AG105" i="32"/>
  <c r="H92" i="33" s="1"/>
  <c r="E79" i="37"/>
  <c r="CZ91" i="18"/>
  <c r="AZ91" i="23" s="1"/>
  <c r="CK80" i="18"/>
  <c r="P80" i="23" s="1"/>
  <c r="CW92" i="18"/>
  <c r="AW92" i="23" s="1"/>
  <c r="CM88" i="18"/>
  <c r="R88" i="23" s="1"/>
  <c r="CY100" i="18"/>
  <c r="AY100" i="23" s="1"/>
  <c r="BD92" i="19"/>
  <c r="BE95" i="19"/>
  <c r="BA98" i="20"/>
  <c r="P98" i="20"/>
  <c r="AO98" i="20" s="1"/>
  <c r="AV86" i="19"/>
  <c r="AU86" i="19"/>
  <c r="BB97" i="19"/>
  <c r="BD98" i="19"/>
  <c r="CH80" i="18"/>
  <c r="B80" i="37"/>
  <c r="CT92" i="18"/>
  <c r="I88" i="23"/>
  <c r="H88" i="23"/>
  <c r="U80" i="33"/>
  <c r="U79" i="26"/>
  <c r="BE97" i="19"/>
  <c r="K89" i="20"/>
  <c r="AN89" i="20" s="1"/>
  <c r="AZ89" i="20"/>
  <c r="CN85" i="18"/>
  <c r="S85" i="23" s="1"/>
  <c r="E85" i="37"/>
  <c r="CZ97" i="18"/>
  <c r="AZ97" i="23" s="1"/>
  <c r="CQ87" i="18"/>
  <c r="DC99" i="18"/>
  <c r="BB92" i="20"/>
  <c r="U89" i="26"/>
  <c r="U90" i="33"/>
  <c r="C78" i="26"/>
  <c r="S79" i="26"/>
  <c r="V80" i="33" s="1"/>
  <c r="AN117" i="5"/>
  <c r="AJ90" i="23" s="1"/>
  <c r="AA95" i="32"/>
  <c r="AK95" i="32"/>
  <c r="W81" i="26"/>
  <c r="Y82" i="33" s="1"/>
  <c r="AD107" i="32"/>
  <c r="CQ85" i="18"/>
  <c r="DC97" i="18"/>
  <c r="F88" i="37"/>
  <c r="CP88" i="18"/>
  <c r="U88" i="23" s="1"/>
  <c r="DB100" i="18"/>
  <c r="BB100" i="23" s="1"/>
  <c r="AN117" i="16"/>
  <c r="AM90" i="23" s="1"/>
  <c r="P90" i="20"/>
  <c r="AO90" i="20" s="1"/>
  <c r="CV90" i="18"/>
  <c r="AV90" i="23" s="1"/>
  <c r="CW90" i="18"/>
  <c r="AW90" i="23" s="1"/>
  <c r="BT78" i="21"/>
  <c r="CE78" i="21" s="1"/>
  <c r="I78" i="21"/>
  <c r="BV78" i="21" s="1"/>
  <c r="P78" i="21"/>
  <c r="BW78" i="21" s="1"/>
  <c r="BC95" i="19"/>
  <c r="AH78" i="19"/>
  <c r="AJ78" i="19" s="1"/>
  <c r="AS78" i="19" s="1"/>
  <c r="BG89" i="19" s="1"/>
  <c r="AQ106" i="17"/>
  <c r="AA101" i="32"/>
  <c r="AK101" i="32"/>
  <c r="W87" i="26"/>
  <c r="Y88" i="33" s="1"/>
  <c r="AD113" i="32"/>
  <c r="AE95" i="20"/>
  <c r="AR95" i="20" s="1"/>
  <c r="BD95" i="20"/>
  <c r="U90" i="26"/>
  <c r="U91" i="33"/>
  <c r="CO84" i="18"/>
  <c r="T84" i="23" s="1"/>
  <c r="DA96" i="18"/>
  <c r="BA96" i="23" s="1"/>
  <c r="S106" i="36"/>
  <c r="BA96" i="20"/>
  <c r="P96" i="20"/>
  <c r="AO96" i="20" s="1"/>
  <c r="AF117" i="36"/>
  <c r="T79" i="26"/>
  <c r="W80" i="33" s="1"/>
  <c r="AJ93" i="32"/>
  <c r="Y90" i="22"/>
  <c r="AE105" i="32" s="1"/>
  <c r="CJ85" i="18"/>
  <c r="O85" i="23" s="1"/>
  <c r="C84" i="37"/>
  <c r="CJ84" i="18"/>
  <c r="O84" i="23" s="1"/>
  <c r="CV96" i="18"/>
  <c r="AV96" i="23" s="1"/>
  <c r="CN88" i="18"/>
  <c r="S88" i="23" s="1"/>
  <c r="E88" i="37"/>
  <c r="CZ100" i="18"/>
  <c r="AZ100" i="23" s="1"/>
  <c r="CQ90" i="18"/>
  <c r="DC102" i="18"/>
  <c r="CQ91" i="18"/>
  <c r="BE92" i="19"/>
  <c r="BE89" i="19"/>
  <c r="AE78" i="35"/>
  <c r="CH88" i="18"/>
  <c r="B88" i="37"/>
  <c r="CT100" i="18"/>
  <c r="CK82" i="18"/>
  <c r="P82" i="23" s="1"/>
  <c r="CW94" i="18"/>
  <c r="AW94" i="23" s="1"/>
  <c r="C86" i="37"/>
  <c r="CJ86" i="18"/>
  <c r="O86" i="23" s="1"/>
  <c r="CV98" i="18"/>
  <c r="AV98" i="23" s="1"/>
  <c r="BC98" i="20"/>
  <c r="Z98" i="20"/>
  <c r="AQ98" i="20" s="1"/>
  <c r="AQ117" i="36"/>
  <c r="AR79" i="1"/>
  <c r="CM86" i="18"/>
  <c r="R86" i="23" s="1"/>
  <c r="CY98" i="18"/>
  <c r="AY98" i="23" s="1"/>
  <c r="BD90" i="20"/>
  <c r="AK78" i="35"/>
  <c r="BA94" i="20"/>
  <c r="BD89" i="19"/>
  <c r="S83" i="26"/>
  <c r="V84" i="33" s="1"/>
  <c r="Y87" i="35"/>
  <c r="H84" i="23"/>
  <c r="I84" i="23"/>
  <c r="U97" i="20"/>
  <c r="AP97" i="20" s="1"/>
  <c r="BB97" i="20"/>
  <c r="CM82" i="18"/>
  <c r="R82" i="23" s="1"/>
  <c r="CY94" i="18"/>
  <c r="AY94" i="23" s="1"/>
  <c r="CK90" i="18"/>
  <c r="P90" i="23" s="1"/>
  <c r="CW102" i="18"/>
  <c r="AW102" i="23" s="1"/>
  <c r="CK91" i="18"/>
  <c r="P91" i="23" s="1"/>
  <c r="AE117" i="36"/>
  <c r="BC92" i="20"/>
  <c r="CL84" i="18"/>
  <c r="Q84" i="23" s="1"/>
  <c r="D84" i="37"/>
  <c r="CX96" i="18"/>
  <c r="AX96" i="23" s="1"/>
  <c r="CI84" i="18"/>
  <c r="N84" i="23" s="1"/>
  <c r="CU96" i="18"/>
  <c r="AU96" i="23" s="1"/>
  <c r="Y106" i="36"/>
  <c r="BE93" i="20"/>
  <c r="AP102" i="23"/>
  <c r="AO102" i="23"/>
  <c r="Y92" i="23"/>
  <c r="BO90" i="1"/>
  <c r="AQ115" i="36"/>
  <c r="F89" i="37"/>
  <c r="CP89" i="18"/>
  <c r="U89" i="23" s="1"/>
  <c r="DB101" i="18"/>
  <c r="BB101" i="23" s="1"/>
  <c r="D87" i="37"/>
  <c r="CL87" i="18"/>
  <c r="Q87" i="23" s="1"/>
  <c r="CX99" i="18"/>
  <c r="AX99" i="23" s="1"/>
  <c r="BF99" i="19"/>
  <c r="Y90" i="35"/>
  <c r="Y89" i="35"/>
  <c r="K91" i="20"/>
  <c r="AN91" i="20" s="1"/>
  <c r="AZ91" i="20"/>
  <c r="I85" i="23"/>
  <c r="H85" i="23"/>
  <c r="BC90" i="20"/>
  <c r="S80" i="26"/>
  <c r="V81" i="33" s="1"/>
  <c r="K98" i="20"/>
  <c r="AN98" i="20" s="1"/>
  <c r="AZ98" i="20"/>
  <c r="BB96" i="20"/>
  <c r="U96" i="20"/>
  <c r="AP96" i="20" s="1"/>
  <c r="CO86" i="18"/>
  <c r="T86" i="23" s="1"/>
  <c r="DA98" i="18"/>
  <c r="BA98" i="23" s="1"/>
  <c r="CI87" i="18"/>
  <c r="N87" i="23" s="1"/>
  <c r="CU99" i="18"/>
  <c r="AU99" i="23" s="1"/>
  <c r="F83" i="37"/>
  <c r="CP83" i="18"/>
  <c r="U83" i="23" s="1"/>
  <c r="DB95" i="18"/>
  <c r="BB95" i="23" s="1"/>
  <c r="CJ82" i="18"/>
  <c r="O82" i="23" s="1"/>
  <c r="C82" i="37"/>
  <c r="CV94" i="18"/>
  <c r="AV94" i="23" s="1"/>
  <c r="BC93" i="20"/>
  <c r="AQ116" i="36"/>
  <c r="CJ81" i="18"/>
  <c r="O81" i="23" s="1"/>
  <c r="C81" i="37"/>
  <c r="CV93" i="18"/>
  <c r="AV93" i="23" s="1"/>
  <c r="CO87" i="18"/>
  <c r="T87" i="23" s="1"/>
  <c r="DA99" i="18"/>
  <c r="BA99" i="23" s="1"/>
  <c r="E90" i="37"/>
  <c r="CN90" i="18"/>
  <c r="S90" i="23" s="1"/>
  <c r="CZ102" i="18"/>
  <c r="AZ102" i="23" s="1"/>
  <c r="CN91" i="18"/>
  <c r="S91" i="23" s="1"/>
  <c r="H81" i="23"/>
  <c r="I81" i="23"/>
  <c r="BE92" i="20"/>
  <c r="AD116" i="32"/>
  <c r="AA104" i="32"/>
  <c r="W90" i="26"/>
  <c r="Y91" i="33" s="1"/>
  <c r="AK104" i="32"/>
  <c r="AA105" i="32"/>
  <c r="AG114" i="32"/>
  <c r="H101" i="33" s="1"/>
  <c r="BC97" i="20"/>
  <c r="AP98" i="23"/>
  <c r="AO98" i="23"/>
  <c r="BF90" i="19"/>
  <c r="P92" i="20"/>
  <c r="AO92" i="20" s="1"/>
  <c r="BF98" i="19"/>
  <c r="BC100" i="19"/>
  <c r="AR78" i="21"/>
  <c r="CA78" i="21" s="1"/>
  <c r="U100" i="20"/>
  <c r="AP100" i="20" s="1"/>
  <c r="BB100" i="20"/>
  <c r="CN86" i="18"/>
  <c r="S86" i="23" s="1"/>
  <c r="E86" i="37"/>
  <c r="CZ98" i="18"/>
  <c r="AZ98" i="23" s="1"/>
  <c r="CQ80" i="18"/>
  <c r="DC92" i="18"/>
  <c r="CG78" i="18"/>
  <c r="CS78" i="18" s="1"/>
  <c r="O78" i="37"/>
  <c r="H78" i="37"/>
  <c r="A78" i="37"/>
  <c r="AU82" i="19"/>
  <c r="AV82" i="19"/>
  <c r="BB93" i="19"/>
  <c r="AA117" i="36"/>
  <c r="AA118" i="36"/>
  <c r="BD91" i="19"/>
  <c r="AT79" i="1"/>
  <c r="S82" i="26"/>
  <c r="V83" i="33" s="1"/>
  <c r="BC95" i="20"/>
  <c r="Z95" i="20"/>
  <c r="AQ95" i="20" s="1"/>
  <c r="C87" i="37"/>
  <c r="CJ87" i="18"/>
  <c r="O87" i="23" s="1"/>
  <c r="CV99" i="18"/>
  <c r="AV99" i="23" s="1"/>
  <c r="AZ99" i="20"/>
  <c r="K99" i="20"/>
  <c r="AN99" i="20" s="1"/>
  <c r="T89" i="20"/>
  <c r="R89" i="20"/>
  <c r="BG100" i="19"/>
  <c r="I87" i="23"/>
  <c r="H87" i="23"/>
  <c r="CK83" i="18"/>
  <c r="P83" i="23" s="1"/>
  <c r="CW95" i="18"/>
  <c r="AW95" i="23" s="1"/>
  <c r="CM85" i="18"/>
  <c r="R85" i="23" s="1"/>
  <c r="CY97" i="18"/>
  <c r="AY97" i="23" s="1"/>
  <c r="S89" i="26"/>
  <c r="V90" i="33" s="1"/>
  <c r="BD96" i="20"/>
  <c r="CP85" i="18"/>
  <c r="U85" i="23" s="1"/>
  <c r="F85" i="37"/>
  <c r="DB97" i="18"/>
  <c r="BB97" i="23" s="1"/>
  <c r="D80" i="37"/>
  <c r="O105" i="36" a="1"/>
  <c r="O105" i="36" s="1"/>
  <c r="AN117" i="36" s="1"/>
  <c r="Q106" i="36"/>
  <c r="H83" i="23"/>
  <c r="I83" i="23"/>
  <c r="U88" i="26"/>
  <c r="U89" i="33"/>
  <c r="BD96" i="19"/>
  <c r="CL83" i="18"/>
  <c r="Q83" i="23" s="1"/>
  <c r="D83" i="37"/>
  <c r="CX95" i="18"/>
  <c r="AX95" i="23" s="1"/>
  <c r="F82" i="37"/>
  <c r="CP82" i="18"/>
  <c r="U82" i="23" s="1"/>
  <c r="DB94" i="18"/>
  <c r="BB94" i="23" s="1"/>
  <c r="P100" i="20"/>
  <c r="AO100" i="20" s="1"/>
  <c r="BA100" i="20"/>
  <c r="T90" i="26"/>
  <c r="W91" i="33" s="1"/>
  <c r="AJ104" i="32"/>
  <c r="Q89" i="22"/>
  <c r="AB104" i="32" s="1"/>
  <c r="Y101" i="22"/>
  <c r="AE116" i="32" s="1"/>
  <c r="Q90" i="22"/>
  <c r="AB105" i="32" s="1"/>
  <c r="AU85" i="19"/>
  <c r="BB96" i="19"/>
  <c r="AV85" i="19"/>
  <c r="BD91" i="20"/>
  <c r="T83" i="26"/>
  <c r="W84" i="33" s="1"/>
  <c r="AJ97" i="32"/>
  <c r="Q82" i="22"/>
  <c r="AB97" i="32" s="1"/>
  <c r="Y94" i="22"/>
  <c r="AE109" i="32" s="1"/>
  <c r="S81" i="26"/>
  <c r="V82" i="33" s="1"/>
  <c r="BC94" i="19"/>
  <c r="CK88" i="18"/>
  <c r="P88" i="23" s="1"/>
  <c r="CW100" i="18"/>
  <c r="AW100" i="23" s="1"/>
  <c r="CP84" i="18"/>
  <c r="U84" i="23" s="1"/>
  <c r="F84" i="37"/>
  <c r="DB96" i="18"/>
  <c r="BB96" i="23" s="1"/>
  <c r="DA91" i="18"/>
  <c r="BA91" i="23" s="1"/>
  <c r="T81" i="26"/>
  <c r="W82" i="33" s="1"/>
  <c r="Q80" i="22"/>
  <c r="AB95" i="32" s="1"/>
  <c r="AJ95" i="32"/>
  <c r="Y92" i="22"/>
  <c r="AE107" i="32" s="1"/>
  <c r="CQ82" i="18"/>
  <c r="DC94" i="18"/>
  <c r="S89" i="20"/>
  <c r="AR117" i="14"/>
  <c r="T82" i="26"/>
  <c r="W83" i="33" s="1"/>
  <c r="AJ96" i="32"/>
  <c r="Q81" i="22"/>
  <c r="AB96" i="32" s="1"/>
  <c r="Y93" i="22"/>
  <c r="AE108" i="32" s="1"/>
  <c r="K94" i="20"/>
  <c r="AN94" i="20" s="1"/>
  <c r="N78" i="22"/>
  <c r="I86" i="23"/>
  <c r="H86" i="23"/>
  <c r="AG109" i="32"/>
  <c r="H96" i="33" s="1"/>
  <c r="P78" i="22"/>
  <c r="BE99" i="19"/>
  <c r="U98" i="20"/>
  <c r="AP98" i="20" s="1"/>
  <c r="BB98" i="20"/>
  <c r="AZ93" i="20"/>
  <c r="S90" i="26"/>
  <c r="V91" i="33" s="1"/>
  <c r="BM78" i="21"/>
  <c r="CD78" i="21" s="1"/>
  <c r="CQ89" i="18"/>
  <c r="DC101" i="18"/>
  <c r="E80" i="37"/>
  <c r="CN80" i="18"/>
  <c r="S80" i="23" s="1"/>
  <c r="CZ92" i="18"/>
  <c r="AZ92" i="23" s="1"/>
  <c r="E82" i="37"/>
  <c r="AH78" i="23"/>
  <c r="BI78" i="23" s="1"/>
  <c r="AB78" i="23"/>
  <c r="B79" i="33" s="1"/>
  <c r="F79" i="33" s="1"/>
  <c r="J79" i="33" s="1"/>
  <c r="W83" i="26"/>
  <c r="Y84" i="33" s="1"/>
  <c r="AA97" i="32"/>
  <c r="AK97" i="32"/>
  <c r="AD109" i="32"/>
  <c r="AQ79" i="1"/>
  <c r="BC99" i="20"/>
  <c r="Z99" i="20"/>
  <c r="AQ99" i="20" s="1"/>
  <c r="BD93" i="19"/>
  <c r="F80" i="37"/>
  <c r="CP80" i="18"/>
  <c r="U80" i="23" s="1"/>
  <c r="DB92" i="18"/>
  <c r="BB92" i="23" s="1"/>
  <c r="F90" i="37"/>
  <c r="CP90" i="18"/>
  <c r="U90" i="23" s="1"/>
  <c r="DB102" i="18"/>
  <c r="BB102" i="23" s="1"/>
  <c r="CP91" i="18"/>
  <c r="U91" i="23" s="1"/>
  <c r="W80" i="26"/>
  <c r="Y81" i="33" s="1"/>
  <c r="AK94" i="32"/>
  <c r="AD106" i="32"/>
  <c r="BE98" i="20"/>
  <c r="AJ98" i="20"/>
  <c r="AS98" i="20" s="1"/>
  <c r="BG91" i="19"/>
  <c r="B90" i="37"/>
  <c r="CH90" i="18"/>
  <c r="CT102" i="18"/>
  <c r="CH91" i="18"/>
  <c r="BA91" i="20"/>
  <c r="AR117" i="17"/>
  <c r="AH89" i="20"/>
  <c r="T87" i="26"/>
  <c r="W88" i="33" s="1"/>
  <c r="Q86" i="22"/>
  <c r="AB101" i="32" s="1"/>
  <c r="AJ101" i="32"/>
  <c r="Y98" i="22"/>
  <c r="AE113" i="32" s="1"/>
  <c r="BD95" i="19"/>
  <c r="AK98" i="32"/>
  <c r="W84" i="26"/>
  <c r="Y85" i="33" s="1"/>
  <c r="AA98" i="32"/>
  <c r="AD110" i="32"/>
  <c r="BN90" i="1"/>
  <c r="AA100" i="32"/>
  <c r="W86" i="26"/>
  <c r="Y87" i="33" s="1"/>
  <c r="AK100" i="32"/>
  <c r="AD112" i="32"/>
  <c r="W106" i="36"/>
  <c r="H90" i="23"/>
  <c r="I90" i="23"/>
  <c r="BE101" i="20"/>
  <c r="AJ101" i="20"/>
  <c r="AS101" i="20" s="1"/>
  <c r="U81" i="33"/>
  <c r="U80" i="26"/>
  <c r="BF95" i="19"/>
  <c r="CK87" i="18"/>
  <c r="P87" i="23" s="1"/>
  <c r="CW99" i="18"/>
  <c r="AW99" i="23" s="1"/>
  <c r="CJ90" i="18"/>
  <c r="O90" i="23" s="1"/>
  <c r="C90" i="37"/>
  <c r="CV102" i="18"/>
  <c r="AV102" i="23" s="1"/>
  <c r="CJ91" i="18"/>
  <c r="O91" i="23" s="1"/>
  <c r="AI117" i="36"/>
  <c r="AE101" i="20"/>
  <c r="AR101" i="20" s="1"/>
  <c r="BD101" i="20"/>
  <c r="BC90" i="19"/>
  <c r="U87" i="26"/>
  <c r="U88" i="33"/>
  <c r="BB94" i="20"/>
  <c r="BC89" i="19"/>
  <c r="B89" i="37"/>
  <c r="CH89" i="18"/>
  <c r="CT101" i="18"/>
  <c r="B78" i="26"/>
  <c r="BG93" i="19"/>
  <c r="AA116" i="36"/>
  <c r="CX97" i="18"/>
  <c r="AX97" i="23" s="1"/>
  <c r="CL85" i="18"/>
  <c r="Q85" i="23" s="1"/>
  <c r="D85" i="37"/>
  <c r="AE100" i="20"/>
  <c r="AR100" i="20" s="1"/>
  <c r="BD100" i="20"/>
  <c r="BB93" i="20"/>
  <c r="BB100" i="19"/>
  <c r="AV89" i="19"/>
  <c r="AU89" i="19"/>
  <c r="BQ90" i="1"/>
  <c r="BE99" i="20"/>
  <c r="AJ99" i="20"/>
  <c r="AS99" i="20" s="1"/>
  <c r="BC96" i="20"/>
  <c r="Z96" i="20"/>
  <c r="AQ96" i="20" s="1"/>
  <c r="G78" i="26"/>
  <c r="AZ101" i="20"/>
  <c r="K101" i="20"/>
  <c r="AN101" i="20" s="1"/>
  <c r="O78" i="22"/>
  <c r="AE97" i="20"/>
  <c r="AR97" i="20" s="1"/>
  <c r="BD97" i="20"/>
  <c r="AZ97" i="20"/>
  <c r="K97" i="20"/>
  <c r="AN97" i="20" s="1"/>
  <c r="BF78" i="21"/>
  <c r="CC78" i="21" s="1"/>
  <c r="CI82" i="18"/>
  <c r="N82" i="23" s="1"/>
  <c r="CU94" i="18"/>
  <c r="AU94" i="23" s="1"/>
  <c r="CH86" i="18"/>
  <c r="AU83" i="19"/>
  <c r="AV83" i="19"/>
  <c r="BB94" i="19"/>
  <c r="CK81" i="18"/>
  <c r="P81" i="23" s="1"/>
  <c r="CW93" i="18"/>
  <c r="AW93" i="23" s="1"/>
  <c r="AM117" i="36"/>
  <c r="AR117" i="36" s="1"/>
  <c r="AQ106" i="16"/>
  <c r="AC78" i="19"/>
  <c r="AE78" i="19" s="1"/>
  <c r="AR78" i="19" s="1"/>
  <c r="BF89" i="19" s="1"/>
  <c r="BD99" i="20"/>
  <c r="AE99" i="20"/>
  <c r="AR99" i="20" s="1"/>
  <c r="BE91" i="19"/>
  <c r="CI85" i="18"/>
  <c r="N85" i="23" s="1"/>
  <c r="CU97" i="18"/>
  <c r="AU97" i="23" s="1"/>
  <c r="CO85" i="18"/>
  <c r="T85" i="23" s="1"/>
  <c r="DA97" i="18"/>
  <c r="BA97" i="23" s="1"/>
  <c r="T80" i="26"/>
  <c r="W81" i="33" s="1"/>
  <c r="Q79" i="22"/>
  <c r="AB94" i="32" s="1"/>
  <c r="AJ94" i="32"/>
  <c r="Y91" i="22"/>
  <c r="AE106" i="32" s="1"/>
  <c r="U85" i="26"/>
  <c r="U86" i="33"/>
  <c r="AR117" i="5"/>
  <c r="BC94" i="20"/>
  <c r="D79" i="37"/>
  <c r="CX91" i="18"/>
  <c r="AX91" i="23" s="1"/>
  <c r="E83" i="37"/>
  <c r="CN83" i="18"/>
  <c r="S83" i="23" s="1"/>
  <c r="CZ95" i="18"/>
  <c r="AZ95" i="23" s="1"/>
  <c r="AO79" i="1"/>
  <c r="X106" i="36"/>
  <c r="BE91" i="20"/>
  <c r="AO92" i="23"/>
  <c r="AP92" i="23"/>
  <c r="AV87" i="19"/>
  <c r="AU87" i="19"/>
  <c r="BB98" i="19"/>
  <c r="P101" i="20"/>
  <c r="AO101" i="20" s="1"/>
  <c r="BA101" i="20"/>
  <c r="AJ100" i="32"/>
  <c r="Q85" i="22"/>
  <c r="AB100" i="32" s="1"/>
  <c r="T86" i="26"/>
  <c r="W87" i="33" s="1"/>
  <c r="Y97" i="22"/>
  <c r="AE112" i="32" s="1"/>
  <c r="AZ95" i="20"/>
  <c r="K95" i="20"/>
  <c r="AN95" i="20" s="1"/>
  <c r="BF96" i="19"/>
  <c r="CH82" i="18"/>
  <c r="B82" i="37"/>
  <c r="CT94" i="18"/>
  <c r="CQ86" i="18"/>
  <c r="DC98" i="18"/>
  <c r="U86" i="26"/>
  <c r="U87" i="33"/>
  <c r="BE93" i="19"/>
  <c r="BG99" i="19"/>
  <c r="BE96" i="19"/>
  <c r="S85" i="26"/>
  <c r="V86" i="33" s="1"/>
  <c r="BC91" i="19"/>
  <c r="AE94" i="20"/>
  <c r="AR94" i="20" s="1"/>
  <c r="AG108" i="32"/>
  <c r="H95" i="33" s="1"/>
  <c r="BC91" i="20"/>
  <c r="CI86" i="18"/>
  <c r="N86" i="23" s="1"/>
  <c r="CU98" i="18"/>
  <c r="AU98" i="23" s="1"/>
  <c r="E78" i="26"/>
  <c r="BC92" i="19"/>
  <c r="DC91" i="18"/>
  <c r="CI90" i="18"/>
  <c r="N90" i="23" s="1"/>
  <c r="CU102" i="18"/>
  <c r="AU102" i="23" s="1"/>
  <c r="CI91" i="18"/>
  <c r="N91" i="23" s="1"/>
  <c r="D89" i="37"/>
  <c r="CL89" i="18"/>
  <c r="Q89" i="23" s="1"/>
  <c r="CX101" i="18"/>
  <c r="AX101" i="23" s="1"/>
  <c r="T88" i="26"/>
  <c r="W89" i="33" s="1"/>
  <c r="AJ102" i="32"/>
  <c r="Q87" i="22"/>
  <c r="AB102" i="32" s="1"/>
  <c r="Y99" i="22"/>
  <c r="AE114" i="32" s="1"/>
  <c r="AQ78" i="35"/>
  <c r="U83" i="26"/>
  <c r="U84" i="33"/>
  <c r="AV84" i="19"/>
  <c r="AU84" i="19"/>
  <c r="BB95" i="19"/>
  <c r="BB99" i="20"/>
  <c r="U99" i="20"/>
  <c r="AP99" i="20" s="1"/>
  <c r="AG112" i="32"/>
  <c r="H99" i="33" s="1"/>
  <c r="CK85" i="18"/>
  <c r="P85" i="23" s="1"/>
  <c r="AZ100" i="20"/>
  <c r="K100" i="20"/>
  <c r="AN100" i="20" s="1"/>
  <c r="AH117" i="36"/>
  <c r="BG97" i="19"/>
  <c r="CZ90" i="18"/>
  <c r="AZ90" i="23" s="1"/>
  <c r="D90" i="37"/>
  <c r="CL90" i="18"/>
  <c r="Q90" i="23" s="1"/>
  <c r="CX102" i="18"/>
  <c r="AX102" i="23" s="1"/>
  <c r="CL91" i="18"/>
  <c r="Q91" i="23" s="1"/>
  <c r="C80" i="37"/>
  <c r="CJ80" i="18"/>
  <c r="O80" i="23" s="1"/>
  <c r="CV92" i="18"/>
  <c r="AV92" i="23" s="1"/>
  <c r="CQ88" i="18"/>
  <c r="DC100" i="18"/>
  <c r="R78" i="26"/>
  <c r="I78" i="26"/>
  <c r="BC93" i="19"/>
  <c r="CQ83" i="18"/>
  <c r="DC95" i="18"/>
  <c r="C88" i="37"/>
  <c r="CJ88" i="18"/>
  <c r="O88" i="23" s="1"/>
  <c r="CV100" i="18"/>
  <c r="AV100" i="23" s="1"/>
  <c r="BE90" i="19"/>
  <c r="BB101" i="19"/>
  <c r="AV90" i="19"/>
  <c r="AU90" i="19"/>
  <c r="CK86" i="18"/>
  <c r="P86" i="23" s="1"/>
  <c r="CW98" i="18"/>
  <c r="AW98" i="23" s="1"/>
  <c r="F87" i="37"/>
  <c r="CP87" i="18"/>
  <c r="U87" i="23" s="1"/>
  <c r="DB99" i="18"/>
  <c r="BB99" i="23" s="1"/>
  <c r="D82" i="37"/>
  <c r="CL82" i="18"/>
  <c r="Q82" i="23" s="1"/>
  <c r="CX94" i="18"/>
  <c r="AX94" i="23" s="1"/>
  <c r="C77" i="35"/>
  <c r="AP79" i="1"/>
  <c r="T106" i="36"/>
  <c r="H80" i="23"/>
  <c r="I80" i="23"/>
  <c r="C85" i="37"/>
  <c r="CV97" i="18"/>
  <c r="AV97" i="23" s="1"/>
  <c r="CN87" i="18"/>
  <c r="S87" i="23" s="1"/>
  <c r="E87" i="37"/>
  <c r="S99" i="37" s="1"/>
  <c r="CZ99" i="18"/>
  <c r="AZ99" i="23" s="1"/>
  <c r="AO94" i="23"/>
  <c r="AP94" i="23"/>
  <c r="U82" i="26"/>
  <c r="U83" i="33"/>
  <c r="AG117" i="36"/>
  <c r="BC96" i="19"/>
  <c r="BE98" i="19"/>
  <c r="CH81" i="18"/>
  <c r="B81" i="37"/>
  <c r="CT93" i="18"/>
  <c r="CQ84" i="18"/>
  <c r="DC96" i="18"/>
  <c r="I77" i="22"/>
  <c r="AZ90" i="20"/>
  <c r="BB95" i="20"/>
  <c r="U95" i="20"/>
  <c r="AP95" i="20" s="1"/>
  <c r="U81" i="26"/>
  <c r="U82" i="33"/>
  <c r="CI89" i="18"/>
  <c r="N89" i="23" s="1"/>
  <c r="CU101" i="18"/>
  <c r="AU101" i="23" s="1"/>
  <c r="U89" i="22"/>
  <c r="BG94" i="19"/>
  <c r="D81" i="37"/>
  <c r="CL81" i="18"/>
  <c r="Q81" i="23" s="1"/>
  <c r="CX93" i="18"/>
  <c r="AX93" i="23" s="1"/>
  <c r="CM87" i="18"/>
  <c r="R87" i="23" s="1"/>
  <c r="CY99" i="18"/>
  <c r="AY99" i="23" s="1"/>
  <c r="CJ89" i="18"/>
  <c r="O89" i="23" s="1"/>
  <c r="BE94" i="20"/>
  <c r="P93" i="20"/>
  <c r="AO93" i="20" s="1"/>
  <c r="AG116" i="32"/>
  <c r="H103" i="33" s="1"/>
  <c r="BD92" i="20"/>
  <c r="BD89" i="20"/>
  <c r="BA95" i="20"/>
  <c r="AZ92" i="20"/>
  <c r="Z103" i="23" l="1"/>
  <c r="AD103" i="23" s="1"/>
  <c r="D104" i="33" s="1"/>
  <c r="AV93" i="20"/>
  <c r="AQ106" i="36"/>
  <c r="Z105" i="23"/>
  <c r="AD105" i="23" s="1"/>
  <c r="D106" i="33" s="1"/>
  <c r="Z104" i="23"/>
  <c r="AD104" i="23" s="1"/>
  <c r="D105" i="33" s="1"/>
  <c r="D97" i="20"/>
  <c r="D90" i="20"/>
  <c r="H79" i="23"/>
  <c r="J79" i="23" s="1"/>
  <c r="CP82" i="21"/>
  <c r="CK86" i="21"/>
  <c r="CW90" i="21"/>
  <c r="CJ90" i="21"/>
  <c r="CP85" i="21"/>
  <c r="CL88" i="21"/>
  <c r="CL89" i="21"/>
  <c r="CP89" i="21"/>
  <c r="CO86" i="21"/>
  <c r="CL85" i="21"/>
  <c r="CJ81" i="21"/>
  <c r="CK87" i="21"/>
  <c r="CP80" i="21"/>
  <c r="CX90" i="21"/>
  <c r="CO80" i="21"/>
  <c r="CI85" i="21"/>
  <c r="CK83" i="21"/>
  <c r="CN80" i="21"/>
  <c r="CL79" i="21"/>
  <c r="CO90" i="21"/>
  <c r="CI81" i="21"/>
  <c r="CH87" i="21"/>
  <c r="CX95" i="21"/>
  <c r="CP88" i="21"/>
  <c r="CH81" i="21"/>
  <c r="CH83" i="21"/>
  <c r="CJ80" i="21"/>
  <c r="CK82" i="21"/>
  <c r="DC94" i="21"/>
  <c r="CO89" i="21"/>
  <c r="CW92" i="21"/>
  <c r="CL87" i="21"/>
  <c r="CQ79" i="21"/>
  <c r="CU93" i="21"/>
  <c r="DG93" i="21" s="1"/>
  <c r="CW93" i="21"/>
  <c r="CJ83" i="21"/>
  <c r="CP81" i="21"/>
  <c r="CH89" i="21"/>
  <c r="CH90" i="21"/>
  <c r="CP87" i="21"/>
  <c r="CL86" i="21"/>
  <c r="CQ84" i="21"/>
  <c r="CI80" i="21"/>
  <c r="CJ85" i="21"/>
  <c r="DC93" i="21"/>
  <c r="CU95" i="21"/>
  <c r="DB92" i="21"/>
  <c r="CL84" i="21"/>
  <c r="CH91" i="21"/>
  <c r="DD95" i="21"/>
  <c r="CU90" i="21"/>
  <c r="CN86" i="21"/>
  <c r="CP83" i="21"/>
  <c r="CI87" i="21"/>
  <c r="CM86" i="21"/>
  <c r="CK85" i="21"/>
  <c r="CI88" i="21"/>
  <c r="CN84" i="21"/>
  <c r="CN90" i="21"/>
  <c r="CJ86" i="21"/>
  <c r="CO88" i="21"/>
  <c r="CI89" i="21"/>
  <c r="CQ81" i="21"/>
  <c r="CP86" i="21"/>
  <c r="CF83" i="21" a="1"/>
  <c r="CF83" i="21" s="1"/>
  <c r="DE95" i="21" s="1"/>
  <c r="CP84" i="21"/>
  <c r="CN85" i="21"/>
  <c r="CW94" i="21"/>
  <c r="CJ87" i="21"/>
  <c r="CO87" i="21"/>
  <c r="CL82" i="21"/>
  <c r="CJ82" i="21"/>
  <c r="CN81" i="21"/>
  <c r="CF85" i="21" a="1"/>
  <c r="CF85" i="21" s="1"/>
  <c r="Z92" i="32"/>
  <c r="AA93" i="32" s="1"/>
  <c r="CO84" i="21"/>
  <c r="CM85" i="21"/>
  <c r="DA91" i="21"/>
  <c r="CM81" i="21"/>
  <c r="CI86" i="21"/>
  <c r="CI84" i="21"/>
  <c r="CI90" i="21"/>
  <c r="CM80" i="21"/>
  <c r="CQ87" i="21"/>
  <c r="CN89" i="21"/>
  <c r="CQ89" i="21"/>
  <c r="CJ88" i="21"/>
  <c r="CH88" i="21"/>
  <c r="CF81" i="21" a="1"/>
  <c r="CF81" i="21" s="1"/>
  <c r="CM84" i="21"/>
  <c r="CH85" i="21"/>
  <c r="CO83" i="21"/>
  <c r="CM90" i="21"/>
  <c r="CI82" i="21"/>
  <c r="CM87" i="21"/>
  <c r="CF86" i="21" a="1"/>
  <c r="CF86" i="21" s="1"/>
  <c r="CJ84" i="21"/>
  <c r="CH86" i="21"/>
  <c r="DC95" i="21"/>
  <c r="CO82" i="21"/>
  <c r="CK84" i="21"/>
  <c r="CF84" i="21" a="1"/>
  <c r="CF84" i="21" s="1"/>
  <c r="CZ90" i="21"/>
  <c r="CK81" i="21"/>
  <c r="CI83" i="21"/>
  <c r="DG91" i="21"/>
  <c r="CO85" i="21"/>
  <c r="CF79" i="21" a="1"/>
  <c r="CF79" i="21" s="1"/>
  <c r="DE91" i="21" s="1"/>
  <c r="CQ80" i="21"/>
  <c r="CQ82" i="21"/>
  <c r="CN88" i="21"/>
  <c r="DG94" i="21"/>
  <c r="X104" i="32"/>
  <c r="AG104" i="32" s="1"/>
  <c r="H91" i="33" s="1"/>
  <c r="CL90" i="21"/>
  <c r="CL83" i="21"/>
  <c r="CQ85" i="21"/>
  <c r="CL80" i="21"/>
  <c r="CQ83" i="21"/>
  <c r="CN79" i="21"/>
  <c r="CQ86" i="21"/>
  <c r="V92" i="32" a="1"/>
  <c r="V92" i="32" s="1"/>
  <c r="CJ89" i="21"/>
  <c r="CK89" i="21"/>
  <c r="CM83" i="21"/>
  <c r="CF88" i="21" a="1"/>
  <c r="CF88" i="21" s="1"/>
  <c r="CK88" i="21"/>
  <c r="CF90" i="21" a="1"/>
  <c r="CF90" i="21" s="1"/>
  <c r="CR91" i="21" s="1"/>
  <c r="CZ91" i="21"/>
  <c r="CZ94" i="21"/>
  <c r="CM89" i="21"/>
  <c r="CF87" i="21" a="1"/>
  <c r="CF87" i="21" s="1"/>
  <c r="CP90" i="21"/>
  <c r="CV90" i="21"/>
  <c r="CH80" i="21"/>
  <c r="CI91" i="21"/>
  <c r="CN87" i="21"/>
  <c r="CM82" i="21"/>
  <c r="CN82" i="21"/>
  <c r="CF80" i="21" a="1"/>
  <c r="CF80" i="21" s="1"/>
  <c r="DE92" i="21" s="1"/>
  <c r="DG92" i="21"/>
  <c r="CQ88" i="21"/>
  <c r="CM88" i="21"/>
  <c r="CH84" i="21"/>
  <c r="CN83" i="21"/>
  <c r="CK90" i="21"/>
  <c r="CQ90" i="21"/>
  <c r="CK80" i="21"/>
  <c r="CF89" i="21" a="1"/>
  <c r="CF89" i="21" s="1"/>
  <c r="CF82" i="21" a="1"/>
  <c r="CF82" i="21" s="1"/>
  <c r="CO81" i="21"/>
  <c r="CH82" i="21"/>
  <c r="CL81" i="21"/>
  <c r="B86" i="37"/>
  <c r="P98" i="37" s="1"/>
  <c r="CH87" i="18"/>
  <c r="M87" i="23" s="1"/>
  <c r="Z89" i="20"/>
  <c r="AQ89" i="20" s="1"/>
  <c r="AQ92" i="23"/>
  <c r="M81" i="37"/>
  <c r="AT99" i="23"/>
  <c r="AQ97" i="23"/>
  <c r="AO90" i="23"/>
  <c r="J87" i="23"/>
  <c r="J80" i="23"/>
  <c r="AQ95" i="23"/>
  <c r="AU92" i="20"/>
  <c r="P89" i="20"/>
  <c r="AO89" i="20" s="1"/>
  <c r="P99" i="37"/>
  <c r="CY90" i="21"/>
  <c r="CX90" i="18"/>
  <c r="AX90" i="23" s="1"/>
  <c r="L89" i="37"/>
  <c r="CK79" i="21"/>
  <c r="D78" i="37"/>
  <c r="R90" i="37" s="1"/>
  <c r="CR86" i="18"/>
  <c r="C85" i="19" s="1"/>
  <c r="K88" i="37"/>
  <c r="DC90" i="18"/>
  <c r="BC90" i="23" s="1"/>
  <c r="CT90" i="18"/>
  <c r="AT90" i="23" s="1"/>
  <c r="B78" i="37"/>
  <c r="P90" i="37" s="1"/>
  <c r="DA90" i="21"/>
  <c r="G79" i="37" a="1"/>
  <c r="G79" i="37" s="1"/>
  <c r="U91" i="37" s="1"/>
  <c r="CJ79" i="21"/>
  <c r="CU90" i="18"/>
  <c r="AU90" i="23" s="1"/>
  <c r="AV90" i="20"/>
  <c r="AP90" i="23"/>
  <c r="AQ101" i="23"/>
  <c r="J90" i="23"/>
  <c r="J86" i="23"/>
  <c r="BB89" i="20"/>
  <c r="J85" i="23"/>
  <c r="BG94" i="20"/>
  <c r="AQ99" i="23"/>
  <c r="T78" i="26"/>
  <c r="W79" i="33" s="1"/>
  <c r="AJ92" i="32"/>
  <c r="E83" i="19"/>
  <c r="V84" i="23"/>
  <c r="M87" i="37"/>
  <c r="T99" i="37"/>
  <c r="E82" i="19"/>
  <c r="V83" i="23"/>
  <c r="BC100" i="23"/>
  <c r="E99" i="20"/>
  <c r="AV100" i="20"/>
  <c r="AU100" i="20"/>
  <c r="BC98" i="23"/>
  <c r="BE98" i="23" s="1"/>
  <c r="E97" i="20"/>
  <c r="D81" i="19"/>
  <c r="M82" i="23"/>
  <c r="M86" i="23"/>
  <c r="D85" i="19"/>
  <c r="BH97" i="20"/>
  <c r="BG97" i="20"/>
  <c r="M91" i="37"/>
  <c r="M90" i="37"/>
  <c r="T102" i="37"/>
  <c r="V89" i="23"/>
  <c r="E88" i="19"/>
  <c r="BH93" i="20"/>
  <c r="BG93" i="20"/>
  <c r="U89" i="20"/>
  <c r="AP89" i="20" s="1"/>
  <c r="T96" i="37"/>
  <c r="M84" i="37"/>
  <c r="K83" i="37"/>
  <c r="R95" i="37"/>
  <c r="K80" i="37"/>
  <c r="R92" i="37"/>
  <c r="CI79" i="21"/>
  <c r="AV92" i="20"/>
  <c r="BG98" i="20"/>
  <c r="BH98" i="20"/>
  <c r="BH91" i="20"/>
  <c r="BG91" i="20"/>
  <c r="K84" i="37"/>
  <c r="R96" i="37"/>
  <c r="BC102" i="23"/>
  <c r="E101" i="20"/>
  <c r="AU90" i="20"/>
  <c r="E98" i="20"/>
  <c r="AY98" i="20" s="1"/>
  <c r="BC99" i="23"/>
  <c r="G80" i="37" a="1"/>
  <c r="G80" i="37" s="1"/>
  <c r="I80" i="37"/>
  <c r="P92" i="37"/>
  <c r="CR84" i="18"/>
  <c r="C83" i="19" s="1"/>
  <c r="DD96" i="18"/>
  <c r="C95" i="20" s="1"/>
  <c r="AU96" i="20"/>
  <c r="AV96" i="20"/>
  <c r="CR79" i="18"/>
  <c r="C78" i="19" s="1"/>
  <c r="BH92" i="20"/>
  <c r="BG92" i="20"/>
  <c r="J85" i="37"/>
  <c r="Q97" i="37"/>
  <c r="BG100" i="20"/>
  <c r="BH100" i="20"/>
  <c r="CR87" i="18"/>
  <c r="C86" i="19" s="1"/>
  <c r="DD99" i="18"/>
  <c r="C98" i="20" s="1"/>
  <c r="I90" i="37"/>
  <c r="G90" i="37" a="1"/>
  <c r="G90" i="37" s="1"/>
  <c r="P102" i="37"/>
  <c r="I91" i="37"/>
  <c r="M80" i="37"/>
  <c r="T92" i="37"/>
  <c r="J83" i="23"/>
  <c r="AV98" i="20"/>
  <c r="AU98" i="20"/>
  <c r="AV91" i="20"/>
  <c r="AU91" i="20"/>
  <c r="M89" i="37"/>
  <c r="T101" i="37"/>
  <c r="AQ102" i="23"/>
  <c r="AR114" i="23" s="1"/>
  <c r="BJ114" i="23" s="1"/>
  <c r="BC97" i="23"/>
  <c r="E96" i="20"/>
  <c r="V87" i="23"/>
  <c r="E86" i="19"/>
  <c r="D79" i="19"/>
  <c r="M80" i="23"/>
  <c r="CM79" i="18"/>
  <c r="R79" i="23" s="1"/>
  <c r="M84" i="23"/>
  <c r="D83" i="19"/>
  <c r="BG96" i="20"/>
  <c r="BH96" i="20"/>
  <c r="K86" i="37"/>
  <c r="R98" i="37"/>
  <c r="AT93" i="23"/>
  <c r="D92" i="20"/>
  <c r="Y78" i="35"/>
  <c r="E87" i="19"/>
  <c r="V88" i="23"/>
  <c r="DD91" i="18"/>
  <c r="C90" i="20" s="1"/>
  <c r="V86" i="23"/>
  <c r="E85" i="19"/>
  <c r="R91" i="37"/>
  <c r="D100" i="20"/>
  <c r="AT101" i="23"/>
  <c r="BC94" i="23"/>
  <c r="E93" i="20"/>
  <c r="AQ98" i="23"/>
  <c r="K87" i="37"/>
  <c r="R99" i="37"/>
  <c r="D99" i="20"/>
  <c r="AT100" i="23"/>
  <c r="CK79" i="18"/>
  <c r="P79" i="23" s="1"/>
  <c r="L85" i="37"/>
  <c r="S97" i="37"/>
  <c r="J88" i="23"/>
  <c r="J91" i="23"/>
  <c r="K102" i="23" s="1"/>
  <c r="AC102" i="23" s="1"/>
  <c r="C103" i="33" s="1"/>
  <c r="AQ91" i="23"/>
  <c r="AT95" i="23"/>
  <c r="D94" i="20"/>
  <c r="G84" i="37" a="1"/>
  <c r="G84" i="37" s="1"/>
  <c r="I84" i="37"/>
  <c r="P96" i="37"/>
  <c r="AQ93" i="23"/>
  <c r="CR81" i="18"/>
  <c r="C80" i="19" s="1"/>
  <c r="DD93" i="18"/>
  <c r="C92" i="20" s="1"/>
  <c r="K85" i="37"/>
  <c r="R97" i="37"/>
  <c r="CR89" i="18"/>
  <c r="C88" i="19" s="1"/>
  <c r="DD101" i="18"/>
  <c r="C100" i="20" s="1"/>
  <c r="BE89" i="20"/>
  <c r="AJ89" i="20"/>
  <c r="AS89" i="20" s="1"/>
  <c r="M91" i="23"/>
  <c r="D90" i="19"/>
  <c r="E81" i="19"/>
  <c r="V82" i="23"/>
  <c r="M82" i="37"/>
  <c r="T94" i="37"/>
  <c r="T97" i="37"/>
  <c r="M85" i="37"/>
  <c r="BC92" i="23"/>
  <c r="E91" i="20"/>
  <c r="V90" i="23"/>
  <c r="E89" i="19"/>
  <c r="C78" i="37"/>
  <c r="CJ79" i="18"/>
  <c r="O79" i="23" s="1"/>
  <c r="E84" i="19"/>
  <c r="V85" i="23"/>
  <c r="CR83" i="18"/>
  <c r="C82" i="19" s="1"/>
  <c r="DD95" i="18"/>
  <c r="C94" i="20" s="1"/>
  <c r="J82" i="23"/>
  <c r="AT97" i="23"/>
  <c r="D96" i="20"/>
  <c r="K82" i="37"/>
  <c r="R94" i="37"/>
  <c r="R102" i="37"/>
  <c r="K90" i="37"/>
  <c r="K91" i="37"/>
  <c r="BC91" i="23"/>
  <c r="BE91" i="23" s="1"/>
  <c r="E90" i="20"/>
  <c r="AT94" i="23"/>
  <c r="D93" i="20"/>
  <c r="J90" i="37"/>
  <c r="Q102" i="37"/>
  <c r="J91" i="37"/>
  <c r="AT102" i="23"/>
  <c r="D101" i="20"/>
  <c r="L82" i="37"/>
  <c r="S94" i="37"/>
  <c r="DC90" i="21"/>
  <c r="E79" i="19"/>
  <c r="V80" i="23"/>
  <c r="L87" i="37"/>
  <c r="L86" i="37"/>
  <c r="S98" i="37"/>
  <c r="J81" i="37"/>
  <c r="Q93" i="37"/>
  <c r="M83" i="37"/>
  <c r="T95" i="37"/>
  <c r="I89" i="37"/>
  <c r="I88" i="37"/>
  <c r="G88" i="37" a="1"/>
  <c r="G88" i="37" s="1"/>
  <c r="P100" i="37"/>
  <c r="S78" i="26"/>
  <c r="V79" i="33" s="1"/>
  <c r="AU93" i="20"/>
  <c r="E92" i="20"/>
  <c r="BC93" i="23"/>
  <c r="BH94" i="20"/>
  <c r="D84" i="19"/>
  <c r="M85" i="23"/>
  <c r="CO79" i="21"/>
  <c r="BH90" i="20"/>
  <c r="BG90" i="20"/>
  <c r="G81" i="37" a="1"/>
  <c r="G81" i="37" s="1"/>
  <c r="I81" i="37"/>
  <c r="P93" i="37"/>
  <c r="J88" i="37"/>
  <c r="Q100" i="37"/>
  <c r="DA90" i="18"/>
  <c r="BA90" i="23" s="1"/>
  <c r="K89" i="37"/>
  <c r="R101" i="37"/>
  <c r="E78" i="19"/>
  <c r="V79" i="23"/>
  <c r="CR82" i="18"/>
  <c r="C81" i="19" s="1"/>
  <c r="DD94" i="18"/>
  <c r="C93" i="20" s="1"/>
  <c r="M89" i="23"/>
  <c r="D88" i="19"/>
  <c r="CP79" i="21"/>
  <c r="CR90" i="18"/>
  <c r="C89" i="19" s="1"/>
  <c r="DD102" i="18"/>
  <c r="C101" i="20" s="1"/>
  <c r="CR91" i="18"/>
  <c r="C90" i="19" s="1"/>
  <c r="AA106" i="36"/>
  <c r="M86" i="37"/>
  <c r="AU99" i="20"/>
  <c r="AV99" i="20"/>
  <c r="J87" i="37"/>
  <c r="Q99" i="37"/>
  <c r="J81" i="23"/>
  <c r="J84" i="23"/>
  <c r="L88" i="37"/>
  <c r="S100" i="37"/>
  <c r="Q78" i="22"/>
  <c r="AB93" i="32" s="1"/>
  <c r="M88" i="37"/>
  <c r="T100" i="37"/>
  <c r="AT92" i="23"/>
  <c r="D91" i="20"/>
  <c r="T91" i="37"/>
  <c r="AQ96" i="23"/>
  <c r="V81" i="23"/>
  <c r="E80" i="19"/>
  <c r="M83" i="23"/>
  <c r="D82" i="19"/>
  <c r="J83" i="37"/>
  <c r="Q95" i="37"/>
  <c r="AT96" i="23"/>
  <c r="D95" i="20"/>
  <c r="L84" i="37"/>
  <c r="S96" i="37"/>
  <c r="J89" i="37"/>
  <c r="CY90" i="18"/>
  <c r="AY90" i="23" s="1"/>
  <c r="J89" i="23"/>
  <c r="K81" i="37"/>
  <c r="R93" i="37"/>
  <c r="E95" i="20"/>
  <c r="BC96" i="23"/>
  <c r="AQ94" i="23"/>
  <c r="BC95" i="23"/>
  <c r="E94" i="20"/>
  <c r="E78" i="37"/>
  <c r="L79" i="37" s="1"/>
  <c r="AV95" i="20"/>
  <c r="AU95" i="20"/>
  <c r="L83" i="37"/>
  <c r="S95" i="37"/>
  <c r="AU101" i="20"/>
  <c r="AV101" i="20"/>
  <c r="M90" i="23"/>
  <c r="D89" i="19"/>
  <c r="L80" i="37"/>
  <c r="S92" i="37"/>
  <c r="CO79" i="18"/>
  <c r="T79" i="23" s="1"/>
  <c r="BG99" i="20"/>
  <c r="BH99" i="20"/>
  <c r="L81" i="37"/>
  <c r="J82" i="37"/>
  <c r="Q94" i="37"/>
  <c r="J86" i="37"/>
  <c r="Q98" i="37"/>
  <c r="M88" i="23"/>
  <c r="D87" i="19"/>
  <c r="Q96" i="37"/>
  <c r="J84" i="37"/>
  <c r="CF78" i="21" a="1"/>
  <c r="CF78" i="21" s="1"/>
  <c r="CH79" i="21"/>
  <c r="S91" i="37"/>
  <c r="CM79" i="21"/>
  <c r="CI79" i="18"/>
  <c r="N79" i="23" s="1"/>
  <c r="AU78" i="19"/>
  <c r="CR85" i="18"/>
  <c r="C84" i="19" s="1"/>
  <c r="DD97" i="18"/>
  <c r="C96" i="20" s="1"/>
  <c r="M81" i="23"/>
  <c r="D80" i="19"/>
  <c r="U78" i="26"/>
  <c r="U79" i="33"/>
  <c r="J80" i="37"/>
  <c r="Q92" i="37"/>
  <c r="G82" i="37" a="1"/>
  <c r="G82" i="37" s="1"/>
  <c r="I82" i="37"/>
  <c r="P94" i="37"/>
  <c r="BH95" i="20"/>
  <c r="BG95" i="20"/>
  <c r="AU97" i="20"/>
  <c r="AV97" i="20"/>
  <c r="BG101" i="20"/>
  <c r="BH101" i="20"/>
  <c r="DB90" i="21"/>
  <c r="G89" i="37" a="1"/>
  <c r="G89" i="37" s="1"/>
  <c r="P101" i="37"/>
  <c r="DB90" i="18"/>
  <c r="BB90" i="23" s="1"/>
  <c r="BC101" i="23"/>
  <c r="E100" i="20"/>
  <c r="D78" i="19"/>
  <c r="M79" i="23"/>
  <c r="AV94" i="20"/>
  <c r="AU94" i="20"/>
  <c r="Y89" i="22"/>
  <c r="AE104" i="32" s="1"/>
  <c r="L90" i="37"/>
  <c r="S102" i="37"/>
  <c r="L91" i="37"/>
  <c r="CR88" i="18"/>
  <c r="C87" i="19" s="1"/>
  <c r="DD100" i="18"/>
  <c r="C99" i="20" s="1"/>
  <c r="E90" i="19"/>
  <c r="V91" i="23"/>
  <c r="DD90" i="21"/>
  <c r="CR80" i="18"/>
  <c r="C79" i="19" s="1"/>
  <c r="DD92" i="18"/>
  <c r="C91" i="20" s="1"/>
  <c r="CN79" i="18"/>
  <c r="S79" i="23" s="1"/>
  <c r="CP79" i="18"/>
  <c r="U79" i="23" s="1"/>
  <c r="G83" i="37" a="1"/>
  <c r="G83" i="37" s="1"/>
  <c r="I83" i="37"/>
  <c r="P95" i="37"/>
  <c r="G87" i="37" a="1"/>
  <c r="G87" i="37" s="1"/>
  <c r="F78" i="37"/>
  <c r="T90" i="37" s="1"/>
  <c r="AQ100" i="23"/>
  <c r="AV78" i="19"/>
  <c r="G85" i="37" a="1"/>
  <c r="G85" i="37" s="1"/>
  <c r="I85" i="37"/>
  <c r="P97" i="37"/>
  <c r="AR112" i="23" l="1"/>
  <c r="BJ112" i="23" s="1"/>
  <c r="AR113" i="23"/>
  <c r="BJ113" i="23" s="1"/>
  <c r="AY97" i="20"/>
  <c r="F90" i="20"/>
  <c r="AM90" i="20" s="1"/>
  <c r="AH105" i="32" s="1"/>
  <c r="G92" i="33" s="1"/>
  <c r="X87" i="23"/>
  <c r="I86" i="37"/>
  <c r="AD104" i="32"/>
  <c r="CR83" i="21"/>
  <c r="CR90" i="21"/>
  <c r="DG95" i="21"/>
  <c r="CR89" i="21"/>
  <c r="CR86" i="21"/>
  <c r="W78" i="26"/>
  <c r="Y79" i="33" s="1"/>
  <c r="CR84" i="21"/>
  <c r="AK92" i="32"/>
  <c r="DG90" i="21"/>
  <c r="CR81" i="21"/>
  <c r="CR82" i="21"/>
  <c r="DE93" i="21"/>
  <c r="CR87" i="21"/>
  <c r="CR85" i="21"/>
  <c r="CR80" i="21"/>
  <c r="CR88" i="21"/>
  <c r="DE94" i="21"/>
  <c r="D86" i="19"/>
  <c r="F86" i="19" s="1"/>
  <c r="AM86" i="19" s="1"/>
  <c r="I87" i="37"/>
  <c r="G86" i="37" a="1"/>
  <c r="G86" i="37" s="1"/>
  <c r="U98" i="37" s="1"/>
  <c r="AR111" i="23"/>
  <c r="BJ111" i="23" s="1"/>
  <c r="AQ90" i="23"/>
  <c r="AR102" i="23" s="1"/>
  <c r="BJ102" i="23" s="1"/>
  <c r="AR110" i="23"/>
  <c r="BJ110" i="23" s="1"/>
  <c r="BE99" i="23"/>
  <c r="I79" i="37"/>
  <c r="BH89" i="20"/>
  <c r="K100" i="23"/>
  <c r="AC100" i="23" s="1"/>
  <c r="C101" i="33" s="1"/>
  <c r="AV89" i="20"/>
  <c r="K97" i="23"/>
  <c r="AC97" i="23" s="1"/>
  <c r="C98" i="33" s="1"/>
  <c r="AU89" i="20"/>
  <c r="K79" i="37"/>
  <c r="BD100" i="23"/>
  <c r="D89" i="20"/>
  <c r="F82" i="19"/>
  <c r="AM82" i="19" s="1"/>
  <c r="F87" i="19"/>
  <c r="AM87" i="19" s="1"/>
  <c r="S90" i="37"/>
  <c r="F98" i="20"/>
  <c r="AM98" i="20" s="1"/>
  <c r="AH113" i="32" s="1"/>
  <c r="G100" i="33" s="1"/>
  <c r="E89" i="20"/>
  <c r="DD90" i="18"/>
  <c r="C89" i="20" s="1"/>
  <c r="BD99" i="23"/>
  <c r="F88" i="19"/>
  <c r="AM88" i="19" s="1"/>
  <c r="BD98" i="23"/>
  <c r="BF98" i="23" s="1"/>
  <c r="F81" i="19"/>
  <c r="AM81" i="19" s="1"/>
  <c r="F97" i="20"/>
  <c r="AM97" i="20" s="1"/>
  <c r="AH112" i="32" s="1"/>
  <c r="G99" i="33" s="1"/>
  <c r="F79" i="19"/>
  <c r="AM79" i="19" s="1"/>
  <c r="F84" i="19"/>
  <c r="AM84" i="19" s="1"/>
  <c r="BG89" i="20"/>
  <c r="F83" i="19"/>
  <c r="AM83" i="19" s="1"/>
  <c r="AY90" i="20"/>
  <c r="W87" i="23"/>
  <c r="F85" i="19"/>
  <c r="AM85" i="19" s="1"/>
  <c r="AR107" i="23"/>
  <c r="BJ107" i="23" s="1"/>
  <c r="F89" i="19"/>
  <c r="AM89" i="19" s="1"/>
  <c r="W81" i="23"/>
  <c r="BD91" i="23"/>
  <c r="BF91" i="23" s="1"/>
  <c r="K96" i="23"/>
  <c r="AC96" i="23" s="1"/>
  <c r="C97" i="33" s="1"/>
  <c r="K93" i="23"/>
  <c r="AC93" i="23" s="1"/>
  <c r="C94" i="33" s="1"/>
  <c r="F100" i="20"/>
  <c r="AM100" i="20" s="1"/>
  <c r="AH115" i="32" s="1"/>
  <c r="G102" i="33" s="1"/>
  <c r="AY100" i="20"/>
  <c r="K94" i="23"/>
  <c r="AC94" i="23" s="1"/>
  <c r="C95" i="33" s="1"/>
  <c r="X82" i="23"/>
  <c r="W82" i="23"/>
  <c r="BE97" i="23"/>
  <c r="BD97" i="23"/>
  <c r="N85" i="37"/>
  <c r="U97" i="37"/>
  <c r="N83" i="37"/>
  <c r="U95" i="37"/>
  <c r="AY91" i="20"/>
  <c r="F91" i="20"/>
  <c r="AM91" i="20" s="1"/>
  <c r="AH106" i="32" s="1"/>
  <c r="G93" i="33" s="1"/>
  <c r="F78" i="19"/>
  <c r="AM78" i="19" s="1"/>
  <c r="F101" i="20"/>
  <c r="AM101" i="20" s="1"/>
  <c r="AH116" i="32" s="1"/>
  <c r="G103" i="33" s="1"/>
  <c r="AY101" i="20"/>
  <c r="F93" i="20"/>
  <c r="AM93" i="20" s="1"/>
  <c r="AH108" i="32" s="1"/>
  <c r="G95" i="33" s="1"/>
  <c r="AY93" i="20"/>
  <c r="F94" i="20"/>
  <c r="AM94" i="20" s="1"/>
  <c r="AH109" i="32" s="1"/>
  <c r="G96" i="33" s="1"/>
  <c r="AY94" i="20"/>
  <c r="K92" i="23"/>
  <c r="AC92" i="23" s="1"/>
  <c r="C93" i="33" s="1"/>
  <c r="N89" i="37"/>
  <c r="U101" i="37"/>
  <c r="W88" i="23"/>
  <c r="X88" i="23"/>
  <c r="W83" i="23"/>
  <c r="X83" i="23"/>
  <c r="BD92" i="23"/>
  <c r="BE92" i="23"/>
  <c r="W85" i="23"/>
  <c r="X85" i="23"/>
  <c r="N88" i="37"/>
  <c r="U100" i="37"/>
  <c r="BD102" i="23"/>
  <c r="BE102" i="23"/>
  <c r="BD94" i="23"/>
  <c r="BE94" i="23"/>
  <c r="BE95" i="23"/>
  <c r="BD95" i="23"/>
  <c r="BE90" i="23"/>
  <c r="BD90" i="23"/>
  <c r="CR79" i="21"/>
  <c r="X79" i="23"/>
  <c r="W79" i="23"/>
  <c r="F80" i="19"/>
  <c r="AM80" i="19" s="1"/>
  <c r="X89" i="23"/>
  <c r="W89" i="23"/>
  <c r="AR103" i="23"/>
  <c r="BJ103" i="23" s="1"/>
  <c r="F92" i="20"/>
  <c r="AM92" i="20" s="1"/>
  <c r="AH107" i="32" s="1"/>
  <c r="G94" i="33" s="1"/>
  <c r="AY92" i="20"/>
  <c r="X84" i="23"/>
  <c r="W84" i="23"/>
  <c r="K101" i="23"/>
  <c r="AC101" i="23" s="1"/>
  <c r="C102" i="33" s="1"/>
  <c r="J79" i="37"/>
  <c r="AR105" i="23"/>
  <c r="BJ105" i="23" s="1"/>
  <c r="BD93" i="23"/>
  <c r="BE93" i="23"/>
  <c r="K98" i="23"/>
  <c r="AC98" i="23" s="1"/>
  <c r="C99" i="33" s="1"/>
  <c r="AY95" i="20"/>
  <c r="F95" i="20"/>
  <c r="AM95" i="20" s="1"/>
  <c r="AH110" i="32" s="1"/>
  <c r="G97" i="33" s="1"/>
  <c r="AR109" i="23"/>
  <c r="BJ109" i="23" s="1"/>
  <c r="N82" i="37"/>
  <c r="U94" i="37"/>
  <c r="X81" i="23"/>
  <c r="AR106" i="23"/>
  <c r="BJ106" i="23" s="1"/>
  <c r="BD96" i="23"/>
  <c r="BE96" i="23"/>
  <c r="AR108" i="23"/>
  <c r="BJ108" i="23" s="1"/>
  <c r="N81" i="37"/>
  <c r="U93" i="37"/>
  <c r="AR104" i="23"/>
  <c r="BJ104" i="23" s="1"/>
  <c r="K99" i="23"/>
  <c r="AC99" i="23" s="1"/>
  <c r="C100" i="33" s="1"/>
  <c r="F99" i="20"/>
  <c r="AM99" i="20" s="1"/>
  <c r="AH114" i="32" s="1"/>
  <c r="G101" i="33" s="1"/>
  <c r="AY99" i="20"/>
  <c r="G78" i="37" a="1"/>
  <c r="G78" i="37" s="1"/>
  <c r="U90" i="37" s="1"/>
  <c r="U99" i="37"/>
  <c r="K95" i="23"/>
  <c r="AC95" i="23" s="1"/>
  <c r="C96" i="33" s="1"/>
  <c r="Q90" i="37"/>
  <c r="AY96" i="20"/>
  <c r="F96" i="20"/>
  <c r="AM96" i="20" s="1"/>
  <c r="AH111" i="32" s="1"/>
  <c r="G98" i="33" s="1"/>
  <c r="F90" i="19"/>
  <c r="AM90" i="19" s="1"/>
  <c r="BA101" i="19" s="1"/>
  <c r="K91" i="23"/>
  <c r="AC91" i="23" s="1"/>
  <c r="C92" i="33" s="1"/>
  <c r="K90" i="23"/>
  <c r="AC90" i="23" s="1"/>
  <c r="C91" i="33" s="1"/>
  <c r="W80" i="23"/>
  <c r="X80" i="23"/>
  <c r="N90" i="37"/>
  <c r="U102" i="37"/>
  <c r="N91" i="37"/>
  <c r="DE90" i="21"/>
  <c r="W90" i="23"/>
  <c r="X90" i="23"/>
  <c r="M79" i="37"/>
  <c r="W91" i="23"/>
  <c r="X91" i="23"/>
  <c r="U96" i="37"/>
  <c r="N84" i="37"/>
  <c r="BD101" i="23"/>
  <c r="BE101" i="23"/>
  <c r="N80" i="37"/>
  <c r="U92" i="37"/>
  <c r="W86" i="23"/>
  <c r="X86" i="23"/>
  <c r="BE100" i="23"/>
  <c r="O5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E6" i="1" l="1"/>
  <c r="Y87" i="23"/>
  <c r="BF99" i="23"/>
  <c r="N86" i="37"/>
  <c r="N87" i="37"/>
  <c r="AH8" i="1"/>
  <c r="AC9" i="1"/>
  <c r="AK9" i="1"/>
  <c r="AF11" i="1"/>
  <c r="AA12" i="1"/>
  <c r="AI12" i="1"/>
  <c r="AD13" i="1"/>
  <c r="Y14" i="1"/>
  <c r="AB41" i="36" s="1"/>
  <c r="AF10" i="1"/>
  <c r="AD6" i="1"/>
  <c r="Y7" i="1"/>
  <c r="AB34" i="36" s="1"/>
  <c r="AG7" i="1"/>
  <c r="AJ8" i="1"/>
  <c r="AE9" i="1"/>
  <c r="AD14" i="1"/>
  <c r="Y15" i="1"/>
  <c r="AB42" i="36" s="1"/>
  <c r="AG15" i="1"/>
  <c r="AJ16" i="1"/>
  <c r="AH7" i="1"/>
  <c r="AC8" i="1"/>
  <c r="AJ13" i="1"/>
  <c r="AE14" i="1"/>
  <c r="AH15" i="1"/>
  <c r="AC16" i="1"/>
  <c r="AY89" i="20"/>
  <c r="AF6" i="1"/>
  <c r="AA7" i="1"/>
  <c r="AI7" i="1"/>
  <c r="AH12" i="1"/>
  <c r="AC13" i="1"/>
  <c r="AK13" i="1"/>
  <c r="AF14" i="1"/>
  <c r="AA15" i="1"/>
  <c r="AI15" i="1"/>
  <c r="F89" i="20"/>
  <c r="AM89" i="20" s="1"/>
  <c r="AH104" i="32" s="1"/>
  <c r="G91" i="33" s="1"/>
  <c r="BF100" i="23"/>
  <c r="Y81" i="23"/>
  <c r="BF94" i="23"/>
  <c r="Y82" i="23"/>
  <c r="BF93" i="23"/>
  <c r="BF95" i="23"/>
  <c r="BA90" i="19"/>
  <c r="BF97" i="23"/>
  <c r="BF102" i="23"/>
  <c r="BG114" i="23" s="1"/>
  <c r="BK114" i="23" s="1"/>
  <c r="BL114" i="23" s="1"/>
  <c r="BA100" i="19"/>
  <c r="AA8" i="1"/>
  <c r="AK8" i="1"/>
  <c r="AK16" i="1"/>
  <c r="AG6" i="1"/>
  <c r="AG14" i="1"/>
  <c r="BA97" i="19"/>
  <c r="Y6" i="1"/>
  <c r="AB33" i="36" s="1"/>
  <c r="AD10" i="1"/>
  <c r="Y11" i="1"/>
  <c r="AB38" i="36" s="1"/>
  <c r="AG11" i="1"/>
  <c r="AJ12" i="1"/>
  <c r="AE13" i="1"/>
  <c r="BF96" i="23"/>
  <c r="BA99" i="19"/>
  <c r="AJ9" i="1"/>
  <c r="AE10" i="1"/>
  <c r="AH11" i="1"/>
  <c r="AC12" i="1"/>
  <c r="AK12" i="1"/>
  <c r="AA11" i="1"/>
  <c r="AI11" i="1"/>
  <c r="AH16" i="1"/>
  <c r="BF92" i="23"/>
  <c r="AF7" i="1"/>
  <c r="AD9" i="1"/>
  <c r="Y10" i="1"/>
  <c r="AB37" i="36" s="1"/>
  <c r="AF15" i="1"/>
  <c r="AA16" i="1"/>
  <c r="AI16" i="1"/>
  <c r="AI8" i="1"/>
  <c r="AG10" i="1"/>
  <c r="Y80" i="23"/>
  <c r="BA26" i="1"/>
  <c r="AD26" i="1"/>
  <c r="AY29" i="1"/>
  <c r="AB29" i="1"/>
  <c r="W29" i="1"/>
  <c r="T29" i="1"/>
  <c r="U29" i="1"/>
  <c r="U64" i="1"/>
  <c r="T64" i="1"/>
  <c r="AB64" i="1"/>
  <c r="AY64" i="1"/>
  <c r="W64" i="1"/>
  <c r="AJ64" i="1"/>
  <c r="BG64" i="1"/>
  <c r="AD65" i="1"/>
  <c r="BA65" i="1"/>
  <c r="A66" i="6"/>
  <c r="A66" i="1"/>
  <c r="AF66" i="1"/>
  <c r="BC66" i="1"/>
  <c r="BC78" i="1"/>
  <c r="G94" i="36" a="1"/>
  <c r="G94" i="36" s="1"/>
  <c r="N94" i="36" a="1"/>
  <c r="N94" i="36" s="1"/>
  <c r="F94" i="36" a="1"/>
  <c r="F94" i="36" s="1"/>
  <c r="J94" i="36" a="1"/>
  <c r="J94" i="36" s="1"/>
  <c r="E94" i="36" a="1"/>
  <c r="E94" i="36" s="1"/>
  <c r="K94" i="36" a="1"/>
  <c r="K94" i="36" s="1"/>
  <c r="M94" i="36" a="1"/>
  <c r="M94" i="36" s="1"/>
  <c r="H94" i="36" a="1"/>
  <c r="H94" i="36" s="1"/>
  <c r="L94" i="36" a="1"/>
  <c r="L94" i="36" s="1"/>
  <c r="I94" i="36" a="1"/>
  <c r="I94" i="36" s="1"/>
  <c r="Z67" i="1"/>
  <c r="R67" i="1"/>
  <c r="S67" i="1"/>
  <c r="AW67" i="1"/>
  <c r="AW79" i="1"/>
  <c r="BE67" i="1"/>
  <c r="AH67" i="1"/>
  <c r="BE79" i="1"/>
  <c r="U68" i="1"/>
  <c r="AY68" i="1"/>
  <c r="AB68" i="1"/>
  <c r="W68" i="1"/>
  <c r="T68" i="1"/>
  <c r="AY80" i="1"/>
  <c r="AJ68" i="1"/>
  <c r="BG68" i="1"/>
  <c r="BG80" i="1"/>
  <c r="BA69" i="1"/>
  <c r="AD69" i="1"/>
  <c r="BA81" i="1"/>
  <c r="A70" i="6"/>
  <c r="A70" i="1"/>
  <c r="BC70" i="1"/>
  <c r="AF70" i="1"/>
  <c r="BC82" i="1"/>
  <c r="M98" i="36" a="1"/>
  <c r="M98" i="36" s="1"/>
  <c r="E98" i="36" a="1"/>
  <c r="E98" i="36" s="1"/>
  <c r="K98" i="36" a="1"/>
  <c r="K98" i="36" s="1"/>
  <c r="N98" i="36" a="1"/>
  <c r="N98" i="36" s="1"/>
  <c r="J98" i="36" a="1"/>
  <c r="J98" i="36" s="1"/>
  <c r="L98" i="36" a="1"/>
  <c r="L98" i="36" s="1"/>
  <c r="G98" i="36" a="1"/>
  <c r="G98" i="36" s="1"/>
  <c r="F98" i="36" a="1"/>
  <c r="F98" i="36" s="1"/>
  <c r="H98" i="36" a="1"/>
  <c r="H98" i="36" s="1"/>
  <c r="I98" i="36" a="1"/>
  <c r="I98" i="36" s="1"/>
  <c r="S71" i="1"/>
  <c r="Z71" i="1"/>
  <c r="R71" i="1"/>
  <c r="AW71" i="1"/>
  <c r="AW83" i="1"/>
  <c r="BE71" i="1"/>
  <c r="AH71" i="1"/>
  <c r="BE83" i="1"/>
  <c r="W72" i="1"/>
  <c r="T72" i="1"/>
  <c r="U72" i="1"/>
  <c r="AB72" i="1"/>
  <c r="AY72" i="1"/>
  <c r="AY84" i="1"/>
  <c r="BG72" i="1"/>
  <c r="AJ72" i="1"/>
  <c r="BG84" i="1"/>
  <c r="BA73" i="1"/>
  <c r="AD73" i="1"/>
  <c r="BA85" i="1"/>
  <c r="A74" i="6"/>
  <c r="A74" i="1"/>
  <c r="BC74" i="1"/>
  <c r="AF74" i="1"/>
  <c r="BC86" i="1"/>
  <c r="E102" i="36" a="1"/>
  <c r="E102" i="36" s="1"/>
  <c r="F102" i="36" a="1"/>
  <c r="F102" i="36" s="1"/>
  <c r="L102" i="36" a="1"/>
  <c r="L102" i="36" s="1"/>
  <c r="M102" i="36" a="1"/>
  <c r="M102" i="36" s="1"/>
  <c r="K102" i="36" a="1"/>
  <c r="K102" i="36" s="1"/>
  <c r="I102" i="36" a="1"/>
  <c r="I102" i="36" s="1"/>
  <c r="G102" i="36" a="1"/>
  <c r="G102" i="36" s="1"/>
  <c r="H102" i="36" a="1"/>
  <c r="H102" i="36" s="1"/>
  <c r="J102" i="36" a="1"/>
  <c r="J102" i="36" s="1"/>
  <c r="N102" i="36" a="1"/>
  <c r="N102" i="36" s="1"/>
  <c r="S75" i="1"/>
  <c r="Z75" i="1"/>
  <c r="AW75" i="1"/>
  <c r="R75" i="1"/>
  <c r="AW87" i="1"/>
  <c r="BE75" i="1"/>
  <c r="AH75" i="1"/>
  <c r="BE87" i="1"/>
  <c r="T76" i="1"/>
  <c r="AB76" i="1"/>
  <c r="U76" i="1"/>
  <c r="AY76" i="1"/>
  <c r="W76" i="1"/>
  <c r="AY88" i="1"/>
  <c r="AJ76" i="1"/>
  <c r="BG76" i="1"/>
  <c r="BG88" i="1"/>
  <c r="AD77" i="1"/>
  <c r="BA77" i="1"/>
  <c r="BA89" i="1"/>
  <c r="AD78" i="1"/>
  <c r="BI17" i="1"/>
  <c r="AL6" i="1"/>
  <c r="BG17" i="1"/>
  <c r="AJ17" i="1"/>
  <c r="BC19" i="1"/>
  <c r="AF19" i="1"/>
  <c r="BE20" i="1"/>
  <c r="AH20" i="1"/>
  <c r="BC23" i="1"/>
  <c r="AF23" i="1"/>
  <c r="I51" i="36" a="1"/>
  <c r="I51" i="36" s="1"/>
  <c r="F51" i="36" a="1"/>
  <c r="F51" i="36" s="1"/>
  <c r="G51" i="36" a="1"/>
  <c r="G51" i="36" s="1"/>
  <c r="M51" i="36" a="1"/>
  <c r="M51" i="36" s="1"/>
  <c r="E51" i="36" a="1"/>
  <c r="E51" i="36" s="1"/>
  <c r="L51" i="36" a="1"/>
  <c r="L51" i="36" s="1"/>
  <c r="J51" i="36" a="1"/>
  <c r="J51" i="36" s="1"/>
  <c r="H51" i="36" a="1"/>
  <c r="H51" i="36" s="1"/>
  <c r="K51" i="36" a="1"/>
  <c r="K51" i="36" s="1"/>
  <c r="N51" i="36" a="1"/>
  <c r="N51" i="36" s="1"/>
  <c r="R24" i="1"/>
  <c r="AW24" i="1"/>
  <c r="S24" i="1"/>
  <c r="Z24" i="1"/>
  <c r="A27" i="6"/>
  <c r="A27" i="1"/>
  <c r="AK17" i="1"/>
  <c r="BH17" i="1"/>
  <c r="AA20" i="1"/>
  <c r="AX20" i="1"/>
  <c r="W8" i="1"/>
  <c r="T8" i="1"/>
  <c r="AB8" i="1"/>
  <c r="U8" i="1"/>
  <c r="AF18" i="1"/>
  <c r="BC18" i="1"/>
  <c r="AH23" i="1"/>
  <c r="BE23" i="1"/>
  <c r="BG44" i="1"/>
  <c r="AJ44" i="1"/>
  <c r="AF46" i="1"/>
  <c r="BC46" i="1"/>
  <c r="BE47" i="1"/>
  <c r="AH47" i="1"/>
  <c r="AY48" i="1"/>
  <c r="AB48" i="1"/>
  <c r="U48" i="1"/>
  <c r="T48" i="1"/>
  <c r="W48" i="1"/>
  <c r="A50" i="6"/>
  <c r="A50" i="1"/>
  <c r="BC50" i="1"/>
  <c r="AF50" i="1"/>
  <c r="T52" i="1"/>
  <c r="AB52" i="1"/>
  <c r="U52" i="1"/>
  <c r="W52" i="1"/>
  <c r="AY52" i="1"/>
  <c r="BG52" i="1"/>
  <c r="AJ52" i="1"/>
  <c r="AD53" i="1"/>
  <c r="BA53" i="1"/>
  <c r="A54" i="6"/>
  <c r="A54" i="1"/>
  <c r="AF54" i="1"/>
  <c r="BC54" i="1"/>
  <c r="K82" i="36" a="1"/>
  <c r="K82" i="36" s="1"/>
  <c r="E82" i="36" a="1"/>
  <c r="E82" i="36" s="1"/>
  <c r="L82" i="36" a="1"/>
  <c r="L82" i="36" s="1"/>
  <c r="M82" i="36" a="1"/>
  <c r="M82" i="36" s="1"/>
  <c r="H82" i="36" a="1"/>
  <c r="H82" i="36" s="1"/>
  <c r="N82" i="36" a="1"/>
  <c r="N82" i="36" s="1"/>
  <c r="J82" i="36" a="1"/>
  <c r="J82" i="36" s="1"/>
  <c r="G82" i="36" a="1"/>
  <c r="G82" i="36" s="1"/>
  <c r="F82" i="36" a="1"/>
  <c r="F82" i="36" s="1"/>
  <c r="I82" i="36" a="1"/>
  <c r="I82" i="36" s="1"/>
  <c r="S55" i="1"/>
  <c r="R55" i="1"/>
  <c r="AW55" i="1"/>
  <c r="Z55" i="1"/>
  <c r="AH55" i="1"/>
  <c r="BE55" i="1"/>
  <c r="T56" i="1"/>
  <c r="U56" i="1"/>
  <c r="W56" i="1"/>
  <c r="AY56" i="1"/>
  <c r="AB56" i="1"/>
  <c r="AJ56" i="1"/>
  <c r="BG56" i="1"/>
  <c r="BA57" i="1"/>
  <c r="AD57" i="1"/>
  <c r="A58" i="6"/>
  <c r="A58" i="1"/>
  <c r="BC58" i="1"/>
  <c r="AF58" i="1"/>
  <c r="E86" i="36" a="1"/>
  <c r="E86" i="36" s="1"/>
  <c r="J86" i="36" a="1"/>
  <c r="J86" i="36" s="1"/>
  <c r="M86" i="36" a="1"/>
  <c r="M86" i="36" s="1"/>
  <c r="H86" i="36" a="1"/>
  <c r="H86" i="36" s="1"/>
  <c r="K86" i="36" a="1"/>
  <c r="K86" i="36" s="1"/>
  <c r="N86" i="36" a="1"/>
  <c r="N86" i="36" s="1"/>
  <c r="F86" i="36" a="1"/>
  <c r="F86" i="36" s="1"/>
  <c r="I86" i="36" a="1"/>
  <c r="I86" i="36" s="1"/>
  <c r="L86" i="36" a="1"/>
  <c r="L86" i="36" s="1"/>
  <c r="G86" i="36" a="1"/>
  <c r="G86" i="36" s="1"/>
  <c r="AW59" i="1"/>
  <c r="R59" i="1"/>
  <c r="S59" i="1"/>
  <c r="Z59" i="1"/>
  <c r="AH59" i="1"/>
  <c r="BE59" i="1"/>
  <c r="AY60" i="1"/>
  <c r="W60" i="1"/>
  <c r="T60" i="1"/>
  <c r="U60" i="1"/>
  <c r="AB60" i="1"/>
  <c r="AJ60" i="1"/>
  <c r="BG60" i="1"/>
  <c r="AD61" i="1"/>
  <c r="BA61" i="1"/>
  <c r="A62" i="6"/>
  <c r="A62" i="1"/>
  <c r="AF62" i="1"/>
  <c r="BC62" i="1"/>
  <c r="L90" i="36" a="1"/>
  <c r="L90" i="36" s="1"/>
  <c r="M90" i="36" a="1"/>
  <c r="M90" i="36" s="1"/>
  <c r="N90" i="36" a="1"/>
  <c r="N90" i="36" s="1"/>
  <c r="H90" i="36" a="1"/>
  <c r="H90" i="36" s="1"/>
  <c r="K90" i="36" a="1"/>
  <c r="K90" i="36" s="1"/>
  <c r="I90" i="36" a="1"/>
  <c r="I90" i="36" s="1"/>
  <c r="J90" i="36" a="1"/>
  <c r="J90" i="36" s="1"/>
  <c r="F90" i="36" a="1"/>
  <c r="F90" i="36" s="1"/>
  <c r="E90" i="36" a="1"/>
  <c r="E90" i="36" s="1"/>
  <c r="G90" i="36" a="1"/>
  <c r="G90" i="36" s="1"/>
  <c r="Z63" i="1"/>
  <c r="AW63" i="1"/>
  <c r="R63" i="1"/>
  <c r="S63" i="1"/>
  <c r="AH63" i="1"/>
  <c r="BE63" i="1"/>
  <c r="AE17" i="1"/>
  <c r="BB17" i="1"/>
  <c r="Y18" i="1"/>
  <c r="AB45" i="36" s="1"/>
  <c r="AV18" i="1"/>
  <c r="AO45" i="36" s="1"/>
  <c r="AG18" i="1"/>
  <c r="BD18" i="1"/>
  <c r="AX19" i="1"/>
  <c r="AA19" i="1"/>
  <c r="AI19" i="1"/>
  <c r="BF19" i="1"/>
  <c r="AZ20" i="1"/>
  <c r="AC20" i="1"/>
  <c r="BH20" i="1"/>
  <c r="AK20" i="1"/>
  <c r="BB21" i="1"/>
  <c r="AE21" i="1"/>
  <c r="AV22" i="1"/>
  <c r="AO49" i="36" s="1"/>
  <c r="Y22" i="1"/>
  <c r="AB49" i="36" s="1"/>
  <c r="BD22" i="1"/>
  <c r="AG22" i="1"/>
  <c r="AX23" i="1"/>
  <c r="AA23" i="1"/>
  <c r="BF23" i="1"/>
  <c r="AI23" i="1"/>
  <c r="AZ24" i="1"/>
  <c r="AC24" i="1"/>
  <c r="AK24" i="1"/>
  <c r="BH24" i="1"/>
  <c r="AE25" i="1"/>
  <c r="BB25" i="1"/>
  <c r="Y26" i="1"/>
  <c r="AB53" i="36" s="1"/>
  <c r="AV26" i="1"/>
  <c r="AO53" i="36" s="1"/>
  <c r="AG26" i="1"/>
  <c r="BD26" i="1"/>
  <c r="AX27" i="1"/>
  <c r="AA27" i="1"/>
  <c r="AI27" i="1"/>
  <c r="BF27" i="1"/>
  <c r="AZ28" i="1"/>
  <c r="AC28" i="1"/>
  <c r="AK28" i="1"/>
  <c r="BH28" i="1"/>
  <c r="BB29" i="1"/>
  <c r="AE29" i="1"/>
  <c r="AV30" i="1"/>
  <c r="AO57" i="36" s="1"/>
  <c r="Y30" i="1"/>
  <c r="AB57" i="36" s="1"/>
  <c r="BD30" i="1"/>
  <c r="AG30" i="1"/>
  <c r="AX31" i="1"/>
  <c r="AA31" i="1"/>
  <c r="BF31" i="1"/>
  <c r="AI31" i="1"/>
  <c r="AC32" i="1"/>
  <c r="AZ32" i="1"/>
  <c r="BH32" i="1"/>
  <c r="AK32" i="1"/>
  <c r="BB33" i="1"/>
  <c r="AE33" i="1"/>
  <c r="Y34" i="1"/>
  <c r="AB61" i="36" s="1"/>
  <c r="AV34" i="1"/>
  <c r="AO61" i="36" s="1"/>
  <c r="BD34" i="1"/>
  <c r="AG34" i="1"/>
  <c r="AA35" i="1"/>
  <c r="AX35" i="1"/>
  <c r="BF35" i="1"/>
  <c r="AI35" i="1"/>
  <c r="AC36" i="1"/>
  <c r="AZ36" i="1"/>
  <c r="BH36" i="1"/>
  <c r="AK36" i="1"/>
  <c r="AE37" i="1"/>
  <c r="BB37" i="1"/>
  <c r="AV38" i="1"/>
  <c r="AO65" i="36" s="1"/>
  <c r="Y38" i="1"/>
  <c r="AB65" i="36" s="1"/>
  <c r="AG38" i="1"/>
  <c r="BD38" i="1"/>
  <c r="AX39" i="1"/>
  <c r="AA39" i="1"/>
  <c r="BF39" i="1"/>
  <c r="AI39" i="1"/>
  <c r="AZ40" i="1"/>
  <c r="AC40" i="1"/>
  <c r="BH40" i="1"/>
  <c r="AK40" i="1"/>
  <c r="BB41" i="1"/>
  <c r="AE41" i="1"/>
  <c r="AV42" i="1"/>
  <c r="AO69" i="36" s="1"/>
  <c r="Y42" i="1"/>
  <c r="AB69" i="36" s="1"/>
  <c r="BD42" i="1"/>
  <c r="AG42" i="1"/>
  <c r="AA43" i="1"/>
  <c r="AX43" i="1"/>
  <c r="AI43" i="1"/>
  <c r="BF43" i="1"/>
  <c r="AC44" i="1"/>
  <c r="AZ44" i="1"/>
  <c r="BH44" i="1"/>
  <c r="AK44" i="1"/>
  <c r="AE45" i="1"/>
  <c r="BB45" i="1"/>
  <c r="AV46" i="1"/>
  <c r="AO73" i="36" s="1"/>
  <c r="Y46" i="1"/>
  <c r="AB73" i="36" s="1"/>
  <c r="AG46" i="1"/>
  <c r="BD46" i="1"/>
  <c r="AX47" i="1"/>
  <c r="AA47" i="1"/>
  <c r="AI47" i="1"/>
  <c r="BF47" i="1"/>
  <c r="AZ48" i="1"/>
  <c r="AC48" i="1"/>
  <c r="BH48" i="1"/>
  <c r="AK48" i="1"/>
  <c r="BB49" i="1"/>
  <c r="AE49" i="1"/>
  <c r="AV50" i="1"/>
  <c r="AO77" i="36" s="1"/>
  <c r="Y50" i="1"/>
  <c r="AB77" i="36" s="1"/>
  <c r="BD50" i="1"/>
  <c r="AG50" i="1"/>
  <c r="AX51" i="1"/>
  <c r="AA51" i="1"/>
  <c r="BF51" i="1"/>
  <c r="AI51" i="1"/>
  <c r="AC52" i="1"/>
  <c r="AZ52" i="1"/>
  <c r="AK52" i="1"/>
  <c r="BH52" i="1"/>
  <c r="AE53" i="1"/>
  <c r="BB53" i="1"/>
  <c r="AV54" i="1"/>
  <c r="AO81" i="36" s="1"/>
  <c r="Y54" i="1"/>
  <c r="AB81" i="36" s="1"/>
  <c r="AG54" i="1"/>
  <c r="BD54" i="1"/>
  <c r="AX55" i="1"/>
  <c r="AA55" i="1"/>
  <c r="AI55" i="1"/>
  <c r="BF55" i="1"/>
  <c r="AZ56" i="1"/>
  <c r="AC56" i="1"/>
  <c r="AK56" i="1"/>
  <c r="BH56" i="1"/>
  <c r="BB57" i="1"/>
  <c r="AE57" i="1"/>
  <c r="AV58" i="1"/>
  <c r="AO85" i="36" s="1"/>
  <c r="Y58" i="1"/>
  <c r="AB85" i="36" s="1"/>
  <c r="BD58" i="1"/>
  <c r="AG58" i="1"/>
  <c r="AX59" i="1"/>
  <c r="AA59" i="1"/>
  <c r="BF59" i="1"/>
  <c r="AI59" i="1"/>
  <c r="AZ60" i="1"/>
  <c r="AC60" i="1"/>
  <c r="BH60" i="1"/>
  <c r="AK60" i="1"/>
  <c r="AE61" i="1"/>
  <c r="BB61" i="1"/>
  <c r="Y62" i="1"/>
  <c r="AB89" i="36" s="1"/>
  <c r="AV62" i="1"/>
  <c r="AO89" i="36" s="1"/>
  <c r="AG62" i="1"/>
  <c r="BD62" i="1"/>
  <c r="AA63" i="1"/>
  <c r="AX63" i="1"/>
  <c r="AI63" i="1"/>
  <c r="BF63" i="1"/>
  <c r="AC64" i="1"/>
  <c r="AZ64" i="1"/>
  <c r="AK64" i="1"/>
  <c r="BH64" i="1"/>
  <c r="AE65" i="1"/>
  <c r="BB65" i="1"/>
  <c r="Y66" i="1"/>
  <c r="AB93" i="36" s="1"/>
  <c r="AV66" i="1"/>
  <c r="AO93" i="36" s="1"/>
  <c r="AV78" i="1"/>
  <c r="AO105" i="36" s="1"/>
  <c r="BD66" i="1"/>
  <c r="AG66" i="1"/>
  <c r="BD78" i="1"/>
  <c r="AX67" i="1"/>
  <c r="AA67" i="1"/>
  <c r="AX79" i="1"/>
  <c r="AI67" i="1"/>
  <c r="BF67" i="1"/>
  <c r="BF79" i="1"/>
  <c r="AZ68" i="1"/>
  <c r="AC68" i="1"/>
  <c r="AZ80" i="1"/>
  <c r="BH68" i="1"/>
  <c r="AK68" i="1"/>
  <c r="BH80" i="1"/>
  <c r="BB69" i="1"/>
  <c r="AE69" i="1"/>
  <c r="BB81" i="1"/>
  <c r="AV70" i="1"/>
  <c r="AO97" i="36" s="1"/>
  <c r="Y70" i="1"/>
  <c r="AB97" i="36" s="1"/>
  <c r="AV82" i="1"/>
  <c r="AO109" i="36" s="1"/>
  <c r="BD70" i="1"/>
  <c r="AG70" i="1"/>
  <c r="BD82" i="1"/>
  <c r="AA71" i="1"/>
  <c r="AX71" i="1"/>
  <c r="AX83" i="1"/>
  <c r="AI71" i="1"/>
  <c r="BF71" i="1"/>
  <c r="BF83" i="1"/>
  <c r="AC72" i="1"/>
  <c r="AZ72" i="1"/>
  <c r="AZ84" i="1"/>
  <c r="AK72" i="1"/>
  <c r="BH72" i="1"/>
  <c r="BH84" i="1"/>
  <c r="BB73" i="1"/>
  <c r="AE73" i="1"/>
  <c r="BB85" i="1"/>
  <c r="Y74" i="1"/>
  <c r="AB101" i="36" s="1"/>
  <c r="AV74" i="1"/>
  <c r="AO101" i="36" s="1"/>
  <c r="AV86" i="1"/>
  <c r="AO113" i="36" s="1"/>
  <c r="BD74" i="1"/>
  <c r="AG74" i="1"/>
  <c r="BD86" i="1"/>
  <c r="AA75" i="1"/>
  <c r="AX75" i="1"/>
  <c r="AX87" i="1"/>
  <c r="BF75" i="1"/>
  <c r="AI75" i="1"/>
  <c r="BF87" i="1"/>
  <c r="AZ76" i="1"/>
  <c r="AC76" i="1"/>
  <c r="AZ88" i="1"/>
  <c r="AK76" i="1"/>
  <c r="BH76" i="1"/>
  <c r="BH88" i="1"/>
  <c r="BB77" i="1"/>
  <c r="AE77" i="1"/>
  <c r="BB89" i="1"/>
  <c r="AE78" i="1"/>
  <c r="Y86" i="23"/>
  <c r="BF101" i="23"/>
  <c r="Y90" i="23"/>
  <c r="U5" i="1"/>
  <c r="T5" i="1"/>
  <c r="W5" i="1"/>
  <c r="T9" i="1"/>
  <c r="U9" i="1"/>
  <c r="AB9" i="1"/>
  <c r="W9" i="1"/>
  <c r="I43" i="36" a="1"/>
  <c r="I43" i="36" s="1"/>
  <c r="N43" i="36" a="1"/>
  <c r="N43" i="36" s="1"/>
  <c r="H43" i="36" a="1"/>
  <c r="H43" i="36" s="1"/>
  <c r="K43" i="36" a="1"/>
  <c r="K43" i="36" s="1"/>
  <c r="G43" i="36" a="1"/>
  <c r="G43" i="36" s="1"/>
  <c r="L43" i="36" a="1"/>
  <c r="L43" i="36" s="1"/>
  <c r="E43" i="36" a="1"/>
  <c r="E43" i="36" s="1"/>
  <c r="J43" i="36" a="1"/>
  <c r="J43" i="36" s="1"/>
  <c r="F43" i="36" a="1"/>
  <c r="F43" i="36" s="1"/>
  <c r="M43" i="36" a="1"/>
  <c r="M43" i="36" s="1"/>
  <c r="Z16" i="1"/>
  <c r="R16" i="1"/>
  <c r="S16" i="1"/>
  <c r="AD18" i="1"/>
  <c r="BA18" i="1"/>
  <c r="I47" i="36" a="1"/>
  <c r="I47" i="36" s="1"/>
  <c r="J47" i="36" a="1"/>
  <c r="J47" i="36" s="1"/>
  <c r="M47" i="36" a="1"/>
  <c r="M47" i="36" s="1"/>
  <c r="G47" i="36" a="1"/>
  <c r="G47" i="36" s="1"/>
  <c r="E47" i="36" a="1"/>
  <c r="E47" i="36" s="1"/>
  <c r="H47" i="36" a="1"/>
  <c r="H47" i="36" s="1"/>
  <c r="K47" i="36" a="1"/>
  <c r="K47" i="36" s="1"/>
  <c r="F47" i="36" a="1"/>
  <c r="F47" i="36" s="1"/>
  <c r="L47" i="36" a="1"/>
  <c r="L47" i="36" s="1"/>
  <c r="N47" i="36" a="1"/>
  <c r="N47" i="36" s="1"/>
  <c r="S20" i="1"/>
  <c r="AW20" i="1"/>
  <c r="Z20" i="1"/>
  <c r="R20" i="1"/>
  <c r="U21" i="1"/>
  <c r="AY21" i="1"/>
  <c r="AB21" i="1"/>
  <c r="T21" i="1"/>
  <c r="W21" i="1"/>
  <c r="A23" i="6"/>
  <c r="A23" i="1"/>
  <c r="BG25" i="1"/>
  <c r="AJ25" i="1"/>
  <c r="AV19" i="1"/>
  <c r="AO46" i="36" s="1"/>
  <c r="Y19" i="1"/>
  <c r="AB46" i="36" s="1"/>
  <c r="A10" i="6"/>
  <c r="A10" i="1"/>
  <c r="AD17" i="1"/>
  <c r="BA17" i="1"/>
  <c r="BC22" i="1"/>
  <c r="AF22" i="1"/>
  <c r="AJ24" i="1"/>
  <c r="BG24" i="1"/>
  <c r="K54" i="36" a="1"/>
  <c r="K54" i="36" s="1"/>
  <c r="L54" i="36" a="1"/>
  <c r="L54" i="36" s="1"/>
  <c r="E54" i="36" a="1"/>
  <c r="E54" i="36" s="1"/>
  <c r="N54" i="36" a="1"/>
  <c r="N54" i="36" s="1"/>
  <c r="H54" i="36" a="1"/>
  <c r="H54" i="36" s="1"/>
  <c r="J54" i="36" a="1"/>
  <c r="J54" i="36" s="1"/>
  <c r="M54" i="36" a="1"/>
  <c r="M54" i="36" s="1"/>
  <c r="G54" i="36" a="1"/>
  <c r="G54" i="36" s="1"/>
  <c r="F54" i="36" a="1"/>
  <c r="F54" i="36" s="1"/>
  <c r="I54" i="36" a="1"/>
  <c r="I54" i="36" s="1"/>
  <c r="AW27" i="1"/>
  <c r="Z27" i="1"/>
  <c r="R27" i="1"/>
  <c r="S27" i="1"/>
  <c r="T28" i="1"/>
  <c r="U28" i="1"/>
  <c r="AY28" i="1"/>
  <c r="AB28" i="1"/>
  <c r="W28" i="1"/>
  <c r="AF30" i="1"/>
  <c r="BC30" i="1"/>
  <c r="AH31" i="1"/>
  <c r="BE31" i="1"/>
  <c r="AJ32" i="1"/>
  <c r="BG32" i="1"/>
  <c r="BC34" i="1"/>
  <c r="AF34" i="1"/>
  <c r="K62" i="36" a="1"/>
  <c r="K62" i="36" s="1"/>
  <c r="J62" i="36" a="1"/>
  <c r="J62" i="36" s="1"/>
  <c r="F62" i="36" a="1"/>
  <c r="F62" i="36" s="1"/>
  <c r="N62" i="36" a="1"/>
  <c r="N62" i="36" s="1"/>
  <c r="L62" i="36" a="1"/>
  <c r="L62" i="36" s="1"/>
  <c r="E62" i="36" a="1"/>
  <c r="E62" i="36" s="1"/>
  <c r="M62" i="36" a="1"/>
  <c r="M62" i="36" s="1"/>
  <c r="I62" i="36" a="1"/>
  <c r="I62" i="36" s="1"/>
  <c r="G62" i="36" a="1"/>
  <c r="G62" i="36" s="1"/>
  <c r="H62" i="36" a="1"/>
  <c r="H62" i="36" s="1"/>
  <c r="S35" i="1"/>
  <c r="Z35" i="1"/>
  <c r="AW35" i="1"/>
  <c r="R35" i="1"/>
  <c r="AJ36" i="1"/>
  <c r="BG36" i="1"/>
  <c r="BC38" i="1"/>
  <c r="AF38" i="1"/>
  <c r="AH39" i="1"/>
  <c r="BE39" i="1"/>
  <c r="AJ40" i="1"/>
  <c r="BG40" i="1"/>
  <c r="A42" i="6"/>
  <c r="A42" i="1"/>
  <c r="BC42" i="1"/>
  <c r="AF42" i="1"/>
  <c r="BE43" i="1"/>
  <c r="AH43" i="1"/>
  <c r="A46" i="6"/>
  <c r="A46" i="1"/>
  <c r="BG48" i="1"/>
  <c r="AJ48" i="1"/>
  <c r="BE51" i="1"/>
  <c r="AH51" i="1"/>
  <c r="A5" i="6"/>
  <c r="A5" i="1"/>
  <c r="AH6" i="1"/>
  <c r="AD8" i="1"/>
  <c r="AF9" i="1"/>
  <c r="I37" i="36" a="1"/>
  <c r="I37" i="36" s="1"/>
  <c r="H37" i="36" a="1"/>
  <c r="H37" i="36" s="1"/>
  <c r="N37" i="36" a="1"/>
  <c r="N37" i="36" s="1"/>
  <c r="E37" i="36" a="1"/>
  <c r="E37" i="36" s="1"/>
  <c r="M37" i="36" a="1"/>
  <c r="M37" i="36" s="1"/>
  <c r="J37" i="36" a="1"/>
  <c r="J37" i="36" s="1"/>
  <c r="L37" i="36" a="1"/>
  <c r="L37" i="36" s="1"/>
  <c r="F37" i="36" a="1"/>
  <c r="F37" i="36" s="1"/>
  <c r="K37" i="36" a="1"/>
  <c r="K37" i="36" s="1"/>
  <c r="G37" i="36" a="1"/>
  <c r="G37" i="36" s="1"/>
  <c r="S10" i="1"/>
  <c r="Z10" i="1"/>
  <c r="R10" i="1"/>
  <c r="AB11" i="1"/>
  <c r="T11" i="1"/>
  <c r="U11" i="1"/>
  <c r="W11" i="1"/>
  <c r="AF13" i="1"/>
  <c r="AJ15" i="1"/>
  <c r="BE18" i="1"/>
  <c r="AH18" i="1"/>
  <c r="BG19" i="1"/>
  <c r="AJ19" i="1"/>
  <c r="A21" i="6"/>
  <c r="A21" i="1"/>
  <c r="AY23" i="1"/>
  <c r="AB23" i="1"/>
  <c r="W23" i="1"/>
  <c r="T23" i="1"/>
  <c r="U23" i="1"/>
  <c r="BA24" i="1"/>
  <c r="AD24" i="1"/>
  <c r="E53" i="36" a="1"/>
  <c r="E53" i="36" s="1"/>
  <c r="N53" i="36" a="1"/>
  <c r="N53" i="36" s="1"/>
  <c r="H53" i="36" a="1"/>
  <c r="H53" i="36" s="1"/>
  <c r="K53" i="36" a="1"/>
  <c r="K53" i="36" s="1"/>
  <c r="G53" i="36" a="1"/>
  <c r="G53" i="36" s="1"/>
  <c r="J53" i="36" a="1"/>
  <c r="J53" i="36" s="1"/>
  <c r="F53" i="36" a="1"/>
  <c r="F53" i="36" s="1"/>
  <c r="M53" i="36" a="1"/>
  <c r="M53" i="36" s="1"/>
  <c r="L53" i="36" a="1"/>
  <c r="L53" i="36" s="1"/>
  <c r="I53" i="36" a="1"/>
  <c r="I53" i="36" s="1"/>
  <c r="S26" i="1"/>
  <c r="AW26" i="1"/>
  <c r="Z26" i="1"/>
  <c r="R26" i="1"/>
  <c r="BG27" i="1"/>
  <c r="AJ27" i="1"/>
  <c r="BA28" i="1"/>
  <c r="AD28" i="1"/>
  <c r="A29" i="6"/>
  <c r="A29" i="1"/>
  <c r="AH30" i="1"/>
  <c r="BE30" i="1"/>
  <c r="AD32" i="1"/>
  <c r="BA32" i="1"/>
  <c r="A33" i="6"/>
  <c r="A33" i="1"/>
  <c r="BC33" i="1"/>
  <c r="AF33" i="1"/>
  <c r="AY35" i="1"/>
  <c r="T35" i="1"/>
  <c r="U35" i="1"/>
  <c r="AB35" i="1"/>
  <c r="W35" i="1"/>
  <c r="AJ63" i="1"/>
  <c r="BG63" i="1"/>
  <c r="AD64" i="1"/>
  <c r="BA64" i="1"/>
  <c r="A65" i="6"/>
  <c r="A65" i="1"/>
  <c r="BC65" i="1"/>
  <c r="AF65" i="1"/>
  <c r="M93" i="36" a="1"/>
  <c r="M93" i="36" s="1"/>
  <c r="N93" i="36" a="1"/>
  <c r="N93" i="36" s="1"/>
  <c r="F93" i="36" a="1"/>
  <c r="F93" i="36" s="1"/>
  <c r="G93" i="36" a="1"/>
  <c r="G93" i="36" s="1"/>
  <c r="L93" i="36" a="1"/>
  <c r="L93" i="36" s="1"/>
  <c r="E93" i="36" a="1"/>
  <c r="E93" i="36" s="1"/>
  <c r="J93" i="36" a="1"/>
  <c r="J93" i="36" s="1"/>
  <c r="H93" i="36" a="1"/>
  <c r="H93" i="36" s="1"/>
  <c r="K93" i="36" a="1"/>
  <c r="K93" i="36" s="1"/>
  <c r="I93" i="36" a="1"/>
  <c r="I93" i="36" s="1"/>
  <c r="AW66" i="1"/>
  <c r="R66" i="1"/>
  <c r="Z66" i="1"/>
  <c r="S66" i="1"/>
  <c r="AW78" i="1"/>
  <c r="BE66" i="1"/>
  <c r="AH66" i="1"/>
  <c r="BE78" i="1"/>
  <c r="U67" i="1"/>
  <c r="AY67" i="1"/>
  <c r="W67" i="1"/>
  <c r="AB67" i="1"/>
  <c r="T67" i="1"/>
  <c r="AY79" i="1"/>
  <c r="BG67" i="1"/>
  <c r="AJ67" i="1"/>
  <c r="BG79" i="1"/>
  <c r="BA68" i="1"/>
  <c r="AD68" i="1"/>
  <c r="BA80" i="1"/>
  <c r="A69" i="6"/>
  <c r="A69" i="1"/>
  <c r="AF69" i="1"/>
  <c r="BC69" i="1"/>
  <c r="BC81" i="1"/>
  <c r="E97" i="36" a="1"/>
  <c r="E97" i="36" s="1"/>
  <c r="I97" i="36" a="1"/>
  <c r="I97" i="36" s="1"/>
  <c r="H97" i="36" a="1"/>
  <c r="H97" i="36" s="1"/>
  <c r="K97" i="36" a="1"/>
  <c r="K97" i="36" s="1"/>
  <c r="G97" i="36" a="1"/>
  <c r="G97" i="36" s="1"/>
  <c r="F97" i="36" a="1"/>
  <c r="F97" i="36" s="1"/>
  <c r="J97" i="36" a="1"/>
  <c r="J97" i="36" s="1"/>
  <c r="N97" i="36" a="1"/>
  <c r="N97" i="36" s="1"/>
  <c r="M97" i="36" a="1"/>
  <c r="M97" i="36" s="1"/>
  <c r="L97" i="36" a="1"/>
  <c r="L97" i="36" s="1"/>
  <c r="Z70" i="1"/>
  <c r="AW70" i="1"/>
  <c r="S70" i="1"/>
  <c r="R70" i="1"/>
  <c r="AW82" i="1"/>
  <c r="BE70" i="1"/>
  <c r="AH70" i="1"/>
  <c r="BE82" i="1"/>
  <c r="U71" i="1"/>
  <c r="AB71" i="1"/>
  <c r="T71" i="1"/>
  <c r="AY71" i="1"/>
  <c r="W71" i="1"/>
  <c r="AY83" i="1"/>
  <c r="BG71" i="1"/>
  <c r="AJ71" i="1"/>
  <c r="BG83" i="1"/>
  <c r="BA72" i="1"/>
  <c r="AD72" i="1"/>
  <c r="BA84" i="1"/>
  <c r="A73" i="6"/>
  <c r="A73" i="1"/>
  <c r="BC73" i="1"/>
  <c r="AF73" i="1"/>
  <c r="BC85" i="1"/>
  <c r="E101" i="36" a="1"/>
  <c r="E101" i="36" s="1"/>
  <c r="I101" i="36" a="1"/>
  <c r="I101" i="36" s="1"/>
  <c r="N101" i="36" a="1"/>
  <c r="N101" i="36" s="1"/>
  <c r="H101" i="36" a="1"/>
  <c r="H101" i="36" s="1"/>
  <c r="F101" i="36" a="1"/>
  <c r="F101" i="36" s="1"/>
  <c r="G101" i="36" a="1"/>
  <c r="G101" i="36" s="1"/>
  <c r="J101" i="36" a="1"/>
  <c r="J101" i="36" s="1"/>
  <c r="M101" i="36" a="1"/>
  <c r="M101" i="36" s="1"/>
  <c r="K101" i="36" a="1"/>
  <c r="K101" i="36" s="1"/>
  <c r="L101" i="36" a="1"/>
  <c r="L101" i="36" s="1"/>
  <c r="S74" i="1"/>
  <c r="Z74" i="1"/>
  <c r="AW74" i="1"/>
  <c r="R74" i="1"/>
  <c r="AW86" i="1"/>
  <c r="AH74" i="1"/>
  <c r="BE74" i="1"/>
  <c r="BE86" i="1"/>
  <c r="T75" i="1"/>
  <c r="U75" i="1"/>
  <c r="W75" i="1"/>
  <c r="AB75" i="1"/>
  <c r="AY75" i="1"/>
  <c r="AY87" i="1"/>
  <c r="AJ75" i="1"/>
  <c r="BG75" i="1"/>
  <c r="BG87" i="1"/>
  <c r="BA76" i="1"/>
  <c r="AD76" i="1"/>
  <c r="BA88" i="1"/>
  <c r="A77" i="6"/>
  <c r="A77" i="1"/>
  <c r="BC77" i="1"/>
  <c r="AF77" i="1"/>
  <c r="BC89" i="1"/>
  <c r="AF78" i="1"/>
  <c r="BA95" i="19"/>
  <c r="BA92" i="19"/>
  <c r="AC17" i="1"/>
  <c r="AZ17" i="1"/>
  <c r="H38" i="36" a="1"/>
  <c r="H38" i="36" s="1"/>
  <c r="L38" i="36" a="1"/>
  <c r="L38" i="36" s="1"/>
  <c r="E38" i="36" a="1"/>
  <c r="E38" i="36" s="1"/>
  <c r="G38" i="36" a="1"/>
  <c r="G38" i="36" s="1"/>
  <c r="F38" i="36" a="1"/>
  <c r="F38" i="36" s="1"/>
  <c r="I38" i="36" a="1"/>
  <c r="I38" i="36" s="1"/>
  <c r="K38" i="36" a="1"/>
  <c r="K38" i="36" s="1"/>
  <c r="J38" i="36" a="1"/>
  <c r="J38" i="36" s="1"/>
  <c r="V38" i="36" s="1"/>
  <c r="N38" i="36" a="1"/>
  <c r="N38" i="36" s="1"/>
  <c r="M38" i="36" a="1"/>
  <c r="M38" i="36" s="1"/>
  <c r="Z11" i="1"/>
  <c r="S11" i="1"/>
  <c r="R11" i="1"/>
  <c r="A14" i="6"/>
  <c r="A14" i="1"/>
  <c r="AH19" i="1"/>
  <c r="BE19" i="1"/>
  <c r="BG20" i="1"/>
  <c r="AJ20" i="1"/>
  <c r="J50" i="36" a="1"/>
  <c r="J50" i="36" s="1"/>
  <c r="H50" i="36" a="1"/>
  <c r="H50" i="36" s="1"/>
  <c r="N50" i="36" a="1"/>
  <c r="N50" i="36" s="1"/>
  <c r="M50" i="36" a="1"/>
  <c r="M50" i="36" s="1"/>
  <c r="E50" i="36" a="1"/>
  <c r="E50" i="36" s="1"/>
  <c r="I50" i="36" a="1"/>
  <c r="I50" i="36" s="1"/>
  <c r="K50" i="36" a="1"/>
  <c r="K50" i="36" s="1"/>
  <c r="G50" i="36" a="1"/>
  <c r="G50" i="36" s="1"/>
  <c r="F50" i="36" a="1"/>
  <c r="F50" i="36" s="1"/>
  <c r="L50" i="36" a="1"/>
  <c r="L50" i="36" s="1"/>
  <c r="S23" i="1"/>
  <c r="AW23" i="1"/>
  <c r="R23" i="1"/>
  <c r="Z23" i="1"/>
  <c r="AD25" i="1"/>
  <c r="BA25" i="1"/>
  <c r="A26" i="6"/>
  <c r="A26" i="1"/>
  <c r="AF26" i="1"/>
  <c r="BC26" i="1"/>
  <c r="AH27" i="1"/>
  <c r="BE27" i="1"/>
  <c r="AJ28" i="1"/>
  <c r="BG28" i="1"/>
  <c r="AD29" i="1"/>
  <c r="BA29" i="1"/>
  <c r="A30" i="6"/>
  <c r="A30" i="1"/>
  <c r="K58" i="36" a="1"/>
  <c r="K58" i="36" s="1"/>
  <c r="H58" i="36" a="1"/>
  <c r="H58" i="36" s="1"/>
  <c r="M58" i="36" a="1"/>
  <c r="M58" i="36" s="1"/>
  <c r="G58" i="36" a="1"/>
  <c r="G58" i="36" s="1"/>
  <c r="I58" i="36" a="1"/>
  <c r="I58" i="36" s="1"/>
  <c r="J58" i="36" a="1"/>
  <c r="J58" i="36" s="1"/>
  <c r="N58" i="36" a="1"/>
  <c r="N58" i="36" s="1"/>
  <c r="L58" i="36" a="1"/>
  <c r="L58" i="36" s="1"/>
  <c r="E58" i="36" a="1"/>
  <c r="E58" i="36" s="1"/>
  <c r="F58" i="36" a="1"/>
  <c r="F58" i="36" s="1"/>
  <c r="R31" i="1"/>
  <c r="S31" i="1"/>
  <c r="Z31" i="1"/>
  <c r="AW31" i="1"/>
  <c r="AY32" i="1"/>
  <c r="W32" i="1"/>
  <c r="U32" i="1"/>
  <c r="T32" i="1"/>
  <c r="AB32" i="1"/>
  <c r="BA33" i="1"/>
  <c r="AD33" i="1"/>
  <c r="A34" i="6"/>
  <c r="A34" i="1"/>
  <c r="AH35" i="1"/>
  <c r="BE35" i="1"/>
  <c r="W36" i="1"/>
  <c r="T36" i="1"/>
  <c r="U36" i="1"/>
  <c r="AB36" i="1"/>
  <c r="AY36" i="1"/>
  <c r="BA37" i="1"/>
  <c r="AD37" i="1"/>
  <c r="A38" i="6"/>
  <c r="A38" i="1"/>
  <c r="E66" i="36" a="1"/>
  <c r="E66" i="36" s="1"/>
  <c r="K66" i="36" a="1"/>
  <c r="K66" i="36" s="1"/>
  <c r="F66" i="36" a="1"/>
  <c r="F66" i="36" s="1"/>
  <c r="L66" i="36" a="1"/>
  <c r="L66" i="36" s="1"/>
  <c r="I66" i="36" a="1"/>
  <c r="I66" i="36" s="1"/>
  <c r="H66" i="36" a="1"/>
  <c r="H66" i="36" s="1"/>
  <c r="J66" i="36" a="1"/>
  <c r="J66" i="36" s="1"/>
  <c r="M66" i="36" a="1"/>
  <c r="M66" i="36" s="1"/>
  <c r="N66" i="36" a="1"/>
  <c r="N66" i="36" s="1"/>
  <c r="G66" i="36" a="1"/>
  <c r="G66" i="36" s="1"/>
  <c r="AW39" i="1"/>
  <c r="Z39" i="1"/>
  <c r="R39" i="1"/>
  <c r="S39" i="1"/>
  <c r="U40" i="1"/>
  <c r="AY40" i="1"/>
  <c r="AB40" i="1"/>
  <c r="W40" i="1"/>
  <c r="T40" i="1"/>
  <c r="BA41" i="1"/>
  <c r="AD41" i="1"/>
  <c r="M70" i="36" a="1"/>
  <c r="M70" i="36" s="1"/>
  <c r="H70" i="36" a="1"/>
  <c r="H70" i="36" s="1"/>
  <c r="K70" i="36" a="1"/>
  <c r="K70" i="36" s="1"/>
  <c r="N70" i="36" a="1"/>
  <c r="N70" i="36" s="1"/>
  <c r="G70" i="36" a="1"/>
  <c r="G70" i="36" s="1"/>
  <c r="F70" i="36" a="1"/>
  <c r="F70" i="36" s="1"/>
  <c r="I70" i="36" a="1"/>
  <c r="I70" i="36" s="1"/>
  <c r="L70" i="36" a="1"/>
  <c r="L70" i="36" s="1"/>
  <c r="E70" i="36" a="1"/>
  <c r="E70" i="36" s="1"/>
  <c r="J70" i="36" a="1"/>
  <c r="J70" i="36" s="1"/>
  <c r="R43" i="1"/>
  <c r="Z43" i="1"/>
  <c r="AW43" i="1"/>
  <c r="S43" i="1"/>
  <c r="W44" i="1"/>
  <c r="AB44" i="1"/>
  <c r="AY44" i="1"/>
  <c r="T44" i="1"/>
  <c r="U44" i="1"/>
  <c r="AD45" i="1"/>
  <c r="BA45" i="1"/>
  <c r="K74" i="36" a="1"/>
  <c r="K74" i="36" s="1"/>
  <c r="J74" i="36" a="1"/>
  <c r="J74" i="36" s="1"/>
  <c r="E74" i="36" a="1"/>
  <c r="E74" i="36" s="1"/>
  <c r="N74" i="36" a="1"/>
  <c r="N74" i="36" s="1"/>
  <c r="G74" i="36" a="1"/>
  <c r="G74" i="36" s="1"/>
  <c r="I74" i="36" a="1"/>
  <c r="I74" i="36" s="1"/>
  <c r="F74" i="36" a="1"/>
  <c r="F74" i="36" s="1"/>
  <c r="L74" i="36" a="1"/>
  <c r="L74" i="36" s="1"/>
  <c r="H74" i="36" a="1"/>
  <c r="H74" i="36" s="1"/>
  <c r="M74" i="36" a="1"/>
  <c r="M74" i="36" s="1"/>
  <c r="AW47" i="1"/>
  <c r="Z47" i="1"/>
  <c r="R47" i="1"/>
  <c r="S47" i="1"/>
  <c r="BA49" i="1"/>
  <c r="AD49" i="1"/>
  <c r="N78" i="36" a="1"/>
  <c r="N78" i="36" s="1"/>
  <c r="I78" i="36" a="1"/>
  <c r="I78" i="36" s="1"/>
  <c r="K78" i="36" a="1"/>
  <c r="K78" i="36" s="1"/>
  <c r="F78" i="36" a="1"/>
  <c r="F78" i="36" s="1"/>
  <c r="H78" i="36" a="1"/>
  <c r="H78" i="36" s="1"/>
  <c r="L78" i="36" a="1"/>
  <c r="L78" i="36" s="1"/>
  <c r="E78" i="36" a="1"/>
  <c r="E78" i="36" s="1"/>
  <c r="M78" i="36" a="1"/>
  <c r="M78" i="36" s="1"/>
  <c r="G78" i="36" a="1"/>
  <c r="G78" i="36" s="1"/>
  <c r="J78" i="36" a="1"/>
  <c r="J78" i="36" s="1"/>
  <c r="S51" i="1"/>
  <c r="Z51" i="1"/>
  <c r="R51" i="1"/>
  <c r="AW51" i="1"/>
  <c r="K33" i="36" a="1"/>
  <c r="K33" i="36" s="1"/>
  <c r="N33" i="36" a="1"/>
  <c r="N33" i="36" s="1"/>
  <c r="J33" i="36" a="1"/>
  <c r="J33" i="36" s="1"/>
  <c r="L33" i="36" a="1"/>
  <c r="L33" i="36" s="1"/>
  <c r="G33" i="36" a="1"/>
  <c r="G33" i="36" s="1"/>
  <c r="M33" i="36" a="1"/>
  <c r="M33" i="36" s="1"/>
  <c r="E33" i="36" a="1"/>
  <c r="E33" i="36" s="1"/>
  <c r="I33" i="36" a="1"/>
  <c r="I33" i="36" s="1"/>
  <c r="F33" i="36" a="1"/>
  <c r="F33" i="36" s="1"/>
  <c r="H33" i="36" a="1"/>
  <c r="H33" i="36" s="1"/>
  <c r="Z6" i="1"/>
  <c r="S6" i="1"/>
  <c r="R6" i="1"/>
  <c r="T7" i="1"/>
  <c r="U7" i="1"/>
  <c r="AB7" i="1"/>
  <c r="W7" i="1"/>
  <c r="AJ7" i="1"/>
  <c r="A9" i="6"/>
  <c r="A9" i="1"/>
  <c r="AH10" i="1"/>
  <c r="AJ11" i="1"/>
  <c r="AD12" i="1"/>
  <c r="A13" i="6"/>
  <c r="A13" i="1"/>
  <c r="G41" i="36" a="1"/>
  <c r="G41" i="36" s="1"/>
  <c r="J41" i="36" a="1"/>
  <c r="J41" i="36" s="1"/>
  <c r="M41" i="36" a="1"/>
  <c r="M41" i="36" s="1"/>
  <c r="I41" i="36" a="1"/>
  <c r="I41" i="36" s="1"/>
  <c r="H41" i="36" a="1"/>
  <c r="H41" i="36" s="1"/>
  <c r="N41" i="36" a="1"/>
  <c r="N41" i="36" s="1"/>
  <c r="K41" i="36" a="1"/>
  <c r="K41" i="36" s="1"/>
  <c r="L41" i="36" a="1"/>
  <c r="L41" i="36" s="1"/>
  <c r="F41" i="36" a="1"/>
  <c r="F41" i="36" s="1"/>
  <c r="E41" i="36" a="1"/>
  <c r="E41" i="36" s="1"/>
  <c r="R14" i="1"/>
  <c r="Z14" i="1"/>
  <c r="S14" i="1"/>
  <c r="AH14" i="1"/>
  <c r="U15" i="1"/>
  <c r="AB15" i="1"/>
  <c r="W15" i="1"/>
  <c r="T15" i="1"/>
  <c r="AD16" i="1"/>
  <c r="A17" i="6"/>
  <c r="A17" i="1"/>
  <c r="BC17" i="1"/>
  <c r="AF17" i="1"/>
  <c r="J45" i="36" a="1"/>
  <c r="J45" i="36" s="1"/>
  <c r="E45" i="36" a="1"/>
  <c r="E45" i="36" s="1"/>
  <c r="G45" i="36" a="1"/>
  <c r="G45" i="36" s="1"/>
  <c r="M45" i="36" a="1"/>
  <c r="M45" i="36" s="1"/>
  <c r="H45" i="36" a="1"/>
  <c r="H45" i="36" s="1"/>
  <c r="I45" i="36" a="1"/>
  <c r="I45" i="36" s="1"/>
  <c r="L45" i="36" a="1"/>
  <c r="L45" i="36" s="1"/>
  <c r="F45" i="36" a="1"/>
  <c r="F45" i="36" s="1"/>
  <c r="N45" i="36" a="1"/>
  <c r="N45" i="36" s="1"/>
  <c r="K45" i="36" a="1"/>
  <c r="K45" i="36" s="1"/>
  <c r="S18" i="1"/>
  <c r="AW18" i="1"/>
  <c r="Z18" i="1"/>
  <c r="R18" i="1"/>
  <c r="T19" i="1"/>
  <c r="U19" i="1"/>
  <c r="W19" i="1"/>
  <c r="AY19" i="1"/>
  <c r="AB19" i="1"/>
  <c r="BA20" i="1"/>
  <c r="AD20" i="1"/>
  <c r="AF21" i="1"/>
  <c r="BC21" i="1"/>
  <c r="H49" i="36" a="1"/>
  <c r="H49" i="36" s="1"/>
  <c r="I49" i="36" a="1"/>
  <c r="I49" i="36" s="1"/>
  <c r="J49" i="36" a="1"/>
  <c r="J49" i="36" s="1"/>
  <c r="M49" i="36" a="1"/>
  <c r="M49" i="36" s="1"/>
  <c r="F49" i="36" a="1"/>
  <c r="F49" i="36" s="1"/>
  <c r="N49" i="36" a="1"/>
  <c r="N49" i="36" s="1"/>
  <c r="E49" i="36" a="1"/>
  <c r="E49" i="36" s="1"/>
  <c r="L49" i="36" a="1"/>
  <c r="L49" i="36" s="1"/>
  <c r="G49" i="36" a="1"/>
  <c r="G49" i="36" s="1"/>
  <c r="K49" i="36" a="1"/>
  <c r="K49" i="36" s="1"/>
  <c r="Z22" i="1"/>
  <c r="AW22" i="1"/>
  <c r="S22" i="1"/>
  <c r="R22" i="1"/>
  <c r="BE22" i="1"/>
  <c r="AH22" i="1"/>
  <c r="BG23" i="1"/>
  <c r="AJ23" i="1"/>
  <c r="A25" i="6"/>
  <c r="A25" i="1"/>
  <c r="BC25" i="1"/>
  <c r="AF25" i="1"/>
  <c r="BE26" i="1"/>
  <c r="AH26" i="1"/>
  <c r="T27" i="1"/>
  <c r="U27" i="1"/>
  <c r="AY27" i="1"/>
  <c r="AB27" i="1"/>
  <c r="W27" i="1"/>
  <c r="BC29" i="1"/>
  <c r="AF29" i="1"/>
  <c r="L57" i="36" a="1"/>
  <c r="L57" i="36" s="1"/>
  <c r="K57" i="36" a="1"/>
  <c r="K57" i="36" s="1"/>
  <c r="E57" i="36" a="1"/>
  <c r="E57" i="36" s="1"/>
  <c r="N57" i="36" a="1"/>
  <c r="N57" i="36" s="1"/>
  <c r="F57" i="36" a="1"/>
  <c r="F57" i="36" s="1"/>
  <c r="J57" i="36" a="1"/>
  <c r="J57" i="36" s="1"/>
  <c r="I57" i="36" a="1"/>
  <c r="I57" i="36" s="1"/>
  <c r="G57" i="36" a="1"/>
  <c r="G57" i="36" s="1"/>
  <c r="H57" i="36" a="1"/>
  <c r="H57" i="36" s="1"/>
  <c r="M57" i="36" a="1"/>
  <c r="M57" i="36" s="1"/>
  <c r="S30" i="1"/>
  <c r="R30" i="1"/>
  <c r="AW30" i="1"/>
  <c r="Z30" i="1"/>
  <c r="T31" i="1"/>
  <c r="U31" i="1"/>
  <c r="W31" i="1"/>
  <c r="AY31" i="1"/>
  <c r="AB31" i="1"/>
  <c r="AJ31" i="1"/>
  <c r="BG31" i="1"/>
  <c r="H61" i="36" a="1"/>
  <c r="H61" i="36" s="1"/>
  <c r="K61" i="36" a="1"/>
  <c r="K61" i="36" s="1"/>
  <c r="N61" i="36" a="1"/>
  <c r="N61" i="36" s="1"/>
  <c r="I61" i="36" a="1"/>
  <c r="I61" i="36" s="1"/>
  <c r="L61" i="36" a="1"/>
  <c r="L61" i="36" s="1"/>
  <c r="J61" i="36" a="1"/>
  <c r="J61" i="36" s="1"/>
  <c r="G61" i="36" a="1"/>
  <c r="G61" i="36" s="1"/>
  <c r="M61" i="36" a="1"/>
  <c r="M61" i="36" s="1"/>
  <c r="E61" i="36" a="1"/>
  <c r="E61" i="36" s="1"/>
  <c r="F61" i="36" a="1"/>
  <c r="F61" i="36" s="1"/>
  <c r="S34" i="1"/>
  <c r="AW34" i="1"/>
  <c r="Z34" i="1"/>
  <c r="R34" i="1"/>
  <c r="BE34" i="1"/>
  <c r="AH34" i="1"/>
  <c r="BG35" i="1"/>
  <c r="AJ35" i="1"/>
  <c r="BA36" i="1"/>
  <c r="AD36" i="1"/>
  <c r="A37" i="6"/>
  <c r="A37" i="1"/>
  <c r="BC37" i="1"/>
  <c r="AF37" i="1"/>
  <c r="F65" i="36" a="1"/>
  <c r="F65" i="36" s="1"/>
  <c r="M65" i="36" a="1"/>
  <c r="M65" i="36" s="1"/>
  <c r="H65" i="36" a="1"/>
  <c r="H65" i="36" s="1"/>
  <c r="K65" i="36" a="1"/>
  <c r="K65" i="36" s="1"/>
  <c r="E65" i="36" a="1"/>
  <c r="E65" i="36" s="1"/>
  <c r="N65" i="36" a="1"/>
  <c r="N65" i="36" s="1"/>
  <c r="I65" i="36" a="1"/>
  <c r="I65" i="36" s="1"/>
  <c r="L65" i="36" a="1"/>
  <c r="L65" i="36" s="1"/>
  <c r="J65" i="36" a="1"/>
  <c r="J65" i="36" s="1"/>
  <c r="G65" i="36" a="1"/>
  <c r="G65" i="36" s="1"/>
  <c r="S38" i="1"/>
  <c r="AW38" i="1"/>
  <c r="R38" i="1"/>
  <c r="Z38" i="1"/>
  <c r="AH38" i="1"/>
  <c r="BE38" i="1"/>
  <c r="T39" i="1"/>
  <c r="W39" i="1"/>
  <c r="U39" i="1"/>
  <c r="AY39" i="1"/>
  <c r="AB39" i="1"/>
  <c r="AJ39" i="1"/>
  <c r="BG39" i="1"/>
  <c r="BA40" i="1"/>
  <c r="AD40" i="1"/>
  <c r="A41" i="6"/>
  <c r="A41" i="1"/>
  <c r="BC41" i="1"/>
  <c r="AF41" i="1"/>
  <c r="M69" i="36" a="1"/>
  <c r="M69" i="36" s="1"/>
  <c r="J69" i="36" a="1"/>
  <c r="J69" i="36" s="1"/>
  <c r="H69" i="36" a="1"/>
  <c r="H69" i="36" s="1"/>
  <c r="L69" i="36" a="1"/>
  <c r="L69" i="36" s="1"/>
  <c r="E69" i="36" a="1"/>
  <c r="E69" i="36" s="1"/>
  <c r="K69" i="36" a="1"/>
  <c r="K69" i="36" s="1"/>
  <c r="N69" i="36" a="1"/>
  <c r="N69" i="36" s="1"/>
  <c r="I69" i="36" a="1"/>
  <c r="I69" i="36" s="1"/>
  <c r="F69" i="36" a="1"/>
  <c r="F69" i="36" s="1"/>
  <c r="G69" i="36" a="1"/>
  <c r="G69" i="36" s="1"/>
  <c r="S42" i="1"/>
  <c r="R42" i="1"/>
  <c r="Z42" i="1"/>
  <c r="AW42" i="1"/>
  <c r="AH42" i="1"/>
  <c r="BE42" i="1"/>
  <c r="AB43" i="1"/>
  <c r="T43" i="1"/>
  <c r="U43" i="1"/>
  <c r="AY43" i="1"/>
  <c r="W43" i="1"/>
  <c r="BG43" i="1"/>
  <c r="AJ43" i="1"/>
  <c r="BA44" i="1"/>
  <c r="AD44" i="1"/>
  <c r="A45" i="6"/>
  <c r="A45" i="1"/>
  <c r="BC45" i="1"/>
  <c r="AF45" i="1"/>
  <c r="J73" i="36" a="1"/>
  <c r="J73" i="36" s="1"/>
  <c r="L73" i="36" a="1"/>
  <c r="L73" i="36" s="1"/>
  <c r="N73" i="36" a="1"/>
  <c r="N73" i="36" s="1"/>
  <c r="F73" i="36" a="1"/>
  <c r="F73" i="36" s="1"/>
  <c r="G73" i="36" a="1"/>
  <c r="G73" i="36" s="1"/>
  <c r="K73" i="36" a="1"/>
  <c r="K73" i="36" s="1"/>
  <c r="H73" i="36" a="1"/>
  <c r="H73" i="36" s="1"/>
  <c r="M73" i="36" a="1"/>
  <c r="M73" i="36" s="1"/>
  <c r="E73" i="36" a="1"/>
  <c r="E73" i="36" s="1"/>
  <c r="I73" i="36" a="1"/>
  <c r="I73" i="36" s="1"/>
  <c r="AW46" i="1"/>
  <c r="Z46" i="1"/>
  <c r="R46" i="1"/>
  <c r="S46" i="1"/>
  <c r="BE46" i="1"/>
  <c r="AH46" i="1"/>
  <c r="AY47" i="1"/>
  <c r="AB47" i="1"/>
  <c r="W47" i="1"/>
  <c r="T47" i="1"/>
  <c r="U47" i="1"/>
  <c r="AJ47" i="1"/>
  <c r="BG47" i="1"/>
  <c r="BA48" i="1"/>
  <c r="AD48" i="1"/>
  <c r="A49" i="6"/>
  <c r="A49" i="1"/>
  <c r="BC49" i="1"/>
  <c r="AF49" i="1"/>
  <c r="K77" i="36" a="1"/>
  <c r="K77" i="36" s="1"/>
  <c r="F77" i="36" a="1"/>
  <c r="F77" i="36" s="1"/>
  <c r="I77" i="36" a="1"/>
  <c r="I77" i="36" s="1"/>
  <c r="L77" i="36" a="1"/>
  <c r="L77" i="36" s="1"/>
  <c r="E77" i="36" a="1"/>
  <c r="E77" i="36" s="1"/>
  <c r="G77" i="36" a="1"/>
  <c r="G77" i="36" s="1"/>
  <c r="J77" i="36" a="1"/>
  <c r="J77" i="36" s="1"/>
  <c r="H77" i="36" a="1"/>
  <c r="H77" i="36" s="1"/>
  <c r="N77" i="36" a="1"/>
  <c r="N77" i="36" s="1"/>
  <c r="M77" i="36" a="1"/>
  <c r="M77" i="36" s="1"/>
  <c r="Z50" i="1"/>
  <c r="S50" i="1"/>
  <c r="R50" i="1"/>
  <c r="AW50" i="1"/>
  <c r="BE50" i="1"/>
  <c r="AH50" i="1"/>
  <c r="W51" i="1"/>
  <c r="T51" i="1"/>
  <c r="AB51" i="1"/>
  <c r="U51" i="1"/>
  <c r="AY51" i="1"/>
  <c r="BG51" i="1"/>
  <c r="AJ51" i="1"/>
  <c r="AD52" i="1"/>
  <c r="BA52" i="1"/>
  <c r="A53" i="6"/>
  <c r="A53" i="1"/>
  <c r="AF53" i="1"/>
  <c r="BC53" i="1"/>
  <c r="F81" i="36" a="1"/>
  <c r="F81" i="36" s="1"/>
  <c r="M81" i="36" a="1"/>
  <c r="M81" i="36" s="1"/>
  <c r="L81" i="36" a="1"/>
  <c r="L81" i="36" s="1"/>
  <c r="J81" i="36" a="1"/>
  <c r="J81" i="36" s="1"/>
  <c r="K81" i="36" a="1"/>
  <c r="K81" i="36" s="1"/>
  <c r="G81" i="36" a="1"/>
  <c r="G81" i="36" s="1"/>
  <c r="I81" i="36" a="1"/>
  <c r="I81" i="36" s="1"/>
  <c r="N81" i="36" a="1"/>
  <c r="N81" i="36" s="1"/>
  <c r="H81" i="36" a="1"/>
  <c r="H81" i="36" s="1"/>
  <c r="E81" i="36" a="1"/>
  <c r="E81" i="36" s="1"/>
  <c r="S54" i="1"/>
  <c r="Z54" i="1"/>
  <c r="R54" i="1"/>
  <c r="AW54" i="1"/>
  <c r="BE54" i="1"/>
  <c r="AH54" i="1"/>
  <c r="AY55" i="1"/>
  <c r="T55" i="1"/>
  <c r="AB55" i="1"/>
  <c r="U55" i="1"/>
  <c r="W55" i="1"/>
  <c r="BG55" i="1"/>
  <c r="AJ55" i="1"/>
  <c r="BA56" i="1"/>
  <c r="AD56" i="1"/>
  <c r="A57" i="6"/>
  <c r="A57" i="1"/>
  <c r="BC57" i="1"/>
  <c r="AF57" i="1"/>
  <c r="G85" i="36" a="1"/>
  <c r="G85" i="36" s="1"/>
  <c r="M85" i="36" a="1"/>
  <c r="M85" i="36" s="1"/>
  <c r="K85" i="36" a="1"/>
  <c r="K85" i="36" s="1"/>
  <c r="N85" i="36" a="1"/>
  <c r="N85" i="36" s="1"/>
  <c r="L85" i="36" a="1"/>
  <c r="L85" i="36" s="1"/>
  <c r="H85" i="36" a="1"/>
  <c r="H85" i="36" s="1"/>
  <c r="F85" i="36" a="1"/>
  <c r="F85" i="36" s="1"/>
  <c r="I85" i="36" a="1"/>
  <c r="I85" i="36" s="1"/>
  <c r="J85" i="36" a="1"/>
  <c r="J85" i="36" s="1"/>
  <c r="E85" i="36" a="1"/>
  <c r="E85" i="36" s="1"/>
  <c r="AW58" i="1"/>
  <c r="S58" i="1"/>
  <c r="R58" i="1"/>
  <c r="Z58" i="1"/>
  <c r="BE58" i="1"/>
  <c r="AH58" i="1"/>
  <c r="AB59" i="1"/>
  <c r="W59" i="1"/>
  <c r="AY59" i="1"/>
  <c r="T59" i="1"/>
  <c r="U59" i="1"/>
  <c r="BG59" i="1"/>
  <c r="AJ59" i="1"/>
  <c r="AD60" i="1"/>
  <c r="BA60" i="1"/>
  <c r="A61" i="6"/>
  <c r="A61" i="1"/>
  <c r="AF61" i="1"/>
  <c r="BC61" i="1"/>
  <c r="N89" i="36" a="1"/>
  <c r="N89" i="36" s="1"/>
  <c r="L89" i="36" a="1"/>
  <c r="L89" i="36" s="1"/>
  <c r="G89" i="36" a="1"/>
  <c r="G89" i="36" s="1"/>
  <c r="F89" i="36" a="1"/>
  <c r="F89" i="36" s="1"/>
  <c r="I89" i="36" a="1"/>
  <c r="I89" i="36" s="1"/>
  <c r="E89" i="36" a="1"/>
  <c r="E89" i="36" s="1"/>
  <c r="J89" i="36" a="1"/>
  <c r="J89" i="36" s="1"/>
  <c r="H89" i="36" a="1"/>
  <c r="H89" i="36" s="1"/>
  <c r="K89" i="36" a="1"/>
  <c r="K89" i="36" s="1"/>
  <c r="M89" i="36" a="1"/>
  <c r="M89" i="36" s="1"/>
  <c r="S62" i="1"/>
  <c r="AW62" i="1"/>
  <c r="Z62" i="1"/>
  <c r="R62" i="1"/>
  <c r="AH62" i="1"/>
  <c r="BE62" i="1"/>
  <c r="T63" i="1"/>
  <c r="U63" i="1"/>
  <c r="AY63" i="1"/>
  <c r="W63" i="1"/>
  <c r="AB63" i="1"/>
  <c r="AA6" i="1"/>
  <c r="AI6" i="1"/>
  <c r="AC7" i="1"/>
  <c r="AK7" i="1"/>
  <c r="AE8" i="1"/>
  <c r="Y9" i="1"/>
  <c r="AB36" i="36" s="1"/>
  <c r="AG9" i="1"/>
  <c r="AA10" i="1"/>
  <c r="AI10" i="1"/>
  <c r="AC11" i="1"/>
  <c r="AK11" i="1"/>
  <c r="AE12" i="1"/>
  <c r="Y13" i="1"/>
  <c r="AB40" i="36" s="1"/>
  <c r="AG13" i="1"/>
  <c r="AA14" i="1"/>
  <c r="AI14" i="1"/>
  <c r="AC15" i="1"/>
  <c r="AK15" i="1"/>
  <c r="AE16" i="1"/>
  <c r="Y17" i="1"/>
  <c r="AB44" i="36" s="1"/>
  <c r="AV17" i="1"/>
  <c r="AO44" i="36" s="1"/>
  <c r="AG17" i="1"/>
  <c r="BD17" i="1"/>
  <c r="AA18" i="1"/>
  <c r="AX18" i="1"/>
  <c r="BF18" i="1"/>
  <c r="AI18" i="1"/>
  <c r="AC19" i="1"/>
  <c r="AZ19" i="1"/>
  <c r="BH19" i="1"/>
  <c r="AK19" i="1"/>
  <c r="AE20" i="1"/>
  <c r="BB20" i="1"/>
  <c r="AV21" i="1"/>
  <c r="AO48" i="36" s="1"/>
  <c r="Y21" i="1"/>
  <c r="AB48" i="36" s="1"/>
  <c r="BD21" i="1"/>
  <c r="AG21" i="1"/>
  <c r="AX22" i="1"/>
  <c r="AA22" i="1"/>
  <c r="BF22" i="1"/>
  <c r="AI22" i="1"/>
  <c r="AZ23" i="1"/>
  <c r="AC23" i="1"/>
  <c r="BH23" i="1"/>
  <c r="AK23" i="1"/>
  <c r="BB24" i="1"/>
  <c r="AE24" i="1"/>
  <c r="AV25" i="1"/>
  <c r="AO52" i="36" s="1"/>
  <c r="Y25" i="1"/>
  <c r="AB52" i="36" s="1"/>
  <c r="BD25" i="1"/>
  <c r="AG25" i="1"/>
  <c r="AA26" i="1"/>
  <c r="AX26" i="1"/>
  <c r="AI26" i="1"/>
  <c r="BF26" i="1"/>
  <c r="AC27" i="1"/>
  <c r="AZ27" i="1"/>
  <c r="BH27" i="1"/>
  <c r="AK27" i="1"/>
  <c r="AE28" i="1"/>
  <c r="BB28" i="1"/>
  <c r="Y29" i="1"/>
  <c r="AB56" i="36" s="1"/>
  <c r="AV29" i="1"/>
  <c r="AO56" i="36" s="1"/>
  <c r="AG29" i="1"/>
  <c r="BD29" i="1"/>
  <c r="AA30" i="1"/>
  <c r="AX30" i="1"/>
  <c r="BF30" i="1"/>
  <c r="AI30" i="1"/>
  <c r="AC31" i="1"/>
  <c r="AZ31" i="1"/>
  <c r="BH31" i="1"/>
  <c r="AK31" i="1"/>
  <c r="AE32" i="1"/>
  <c r="BB32" i="1"/>
  <c r="AV33" i="1"/>
  <c r="AO60" i="36" s="1"/>
  <c r="Y33" i="1"/>
  <c r="AB60" i="36" s="1"/>
  <c r="AG33" i="1"/>
  <c r="BD33" i="1"/>
  <c r="AX34" i="1"/>
  <c r="AA34" i="1"/>
  <c r="AI34" i="1"/>
  <c r="BF34" i="1"/>
  <c r="AC35" i="1"/>
  <c r="AZ35" i="1"/>
  <c r="AK35" i="1"/>
  <c r="BH35" i="1"/>
  <c r="AE36" i="1"/>
  <c r="BB36" i="1"/>
  <c r="AV37" i="1"/>
  <c r="AO64" i="36" s="1"/>
  <c r="Y37" i="1"/>
  <c r="AB64" i="36" s="1"/>
  <c r="AG37" i="1"/>
  <c r="BD37" i="1"/>
  <c r="AX38" i="1"/>
  <c r="AA38" i="1"/>
  <c r="AI38" i="1"/>
  <c r="BF38" i="1"/>
  <c r="AC39" i="1"/>
  <c r="AZ39" i="1"/>
  <c r="BH39" i="1"/>
  <c r="AK39" i="1"/>
  <c r="AE40" i="1"/>
  <c r="BB40" i="1"/>
  <c r="AV41" i="1"/>
  <c r="AO68" i="36" s="1"/>
  <c r="Y41" i="1"/>
  <c r="AB68" i="36" s="1"/>
  <c r="AG41" i="1"/>
  <c r="BD41" i="1"/>
  <c r="AX42" i="1"/>
  <c r="AA42" i="1"/>
  <c r="AI42" i="1"/>
  <c r="BF42" i="1"/>
  <c r="AZ43" i="1"/>
  <c r="AC43" i="1"/>
  <c r="AK43" i="1"/>
  <c r="BH43" i="1"/>
  <c r="AE44" i="1"/>
  <c r="BB44" i="1"/>
  <c r="Y45" i="1"/>
  <c r="AB72" i="36" s="1"/>
  <c r="AV45" i="1"/>
  <c r="AO72" i="36" s="1"/>
  <c r="AG45" i="1"/>
  <c r="BD45" i="1"/>
  <c r="AX46" i="1"/>
  <c r="AA46" i="1"/>
  <c r="AI46" i="1"/>
  <c r="BF46" i="1"/>
  <c r="AZ47" i="1"/>
  <c r="AC47" i="1"/>
  <c r="AK47" i="1"/>
  <c r="BH47" i="1"/>
  <c r="AE48" i="1"/>
  <c r="BB48" i="1"/>
  <c r="AV49" i="1"/>
  <c r="AO76" i="36" s="1"/>
  <c r="Y49" i="1"/>
  <c r="AB76" i="36" s="1"/>
  <c r="AG49" i="1"/>
  <c r="BD49" i="1"/>
  <c r="AX50" i="1"/>
  <c r="AA50" i="1"/>
  <c r="AI50" i="1"/>
  <c r="BF50" i="1"/>
  <c r="AZ51" i="1"/>
  <c r="AC51" i="1"/>
  <c r="AK51" i="1"/>
  <c r="BH51" i="1"/>
  <c r="BB52" i="1"/>
  <c r="AE52" i="1"/>
  <c r="Y53" i="1"/>
  <c r="AB80" i="36" s="1"/>
  <c r="AV53" i="1"/>
  <c r="AO80" i="36" s="1"/>
  <c r="AG53" i="1"/>
  <c r="BD53" i="1"/>
  <c r="AA54" i="1"/>
  <c r="AX54" i="1"/>
  <c r="AI54" i="1"/>
  <c r="BF54" i="1"/>
  <c r="AZ55" i="1"/>
  <c r="AC55" i="1"/>
  <c r="AK55" i="1"/>
  <c r="BH55" i="1"/>
  <c r="BB56" i="1"/>
  <c r="AE56" i="1"/>
  <c r="Y57" i="1"/>
  <c r="AB84" i="36" s="1"/>
  <c r="AV57" i="1"/>
  <c r="AO84" i="36" s="1"/>
  <c r="AG57" i="1"/>
  <c r="BD57" i="1"/>
  <c r="AX58" i="1"/>
  <c r="AA58" i="1"/>
  <c r="AI58" i="1"/>
  <c r="BF58" i="1"/>
  <c r="AZ59" i="1"/>
  <c r="AC59" i="1"/>
  <c r="BH59" i="1"/>
  <c r="AK59" i="1"/>
  <c r="BB60" i="1"/>
  <c r="AE60" i="1"/>
  <c r="AV61" i="1"/>
  <c r="AO88" i="36" s="1"/>
  <c r="Y61" i="1"/>
  <c r="AB88" i="36" s="1"/>
  <c r="BD61" i="1"/>
  <c r="AG61" i="1"/>
  <c r="AX62" i="1"/>
  <c r="AA62" i="1"/>
  <c r="AI62" i="1"/>
  <c r="BF62" i="1"/>
  <c r="AZ63" i="1"/>
  <c r="AC63" i="1"/>
  <c r="AK63" i="1"/>
  <c r="BH63" i="1"/>
  <c r="BB64" i="1"/>
  <c r="AE64" i="1"/>
  <c r="Y65" i="1"/>
  <c r="AB92" i="36" s="1"/>
  <c r="AV65" i="1"/>
  <c r="AO92" i="36" s="1"/>
  <c r="BD65" i="1"/>
  <c r="AG65" i="1"/>
  <c r="AA66" i="1"/>
  <c r="AX66" i="1"/>
  <c r="AX78" i="1"/>
  <c r="AI66" i="1"/>
  <c r="BF66" i="1"/>
  <c r="BF78" i="1"/>
  <c r="AZ67" i="1"/>
  <c r="AC67" i="1"/>
  <c r="AZ79" i="1"/>
  <c r="BH67" i="1"/>
  <c r="AK67" i="1"/>
  <c r="BH79" i="1"/>
  <c r="BB68" i="1"/>
  <c r="AE68" i="1"/>
  <c r="BB80" i="1"/>
  <c r="Y69" i="1"/>
  <c r="AB96" i="36" s="1"/>
  <c r="AV69" i="1"/>
  <c r="AO96" i="36" s="1"/>
  <c r="AV81" i="1"/>
  <c r="AO108" i="36" s="1"/>
  <c r="BD69" i="1"/>
  <c r="AG69" i="1"/>
  <c r="BD81" i="1"/>
  <c r="AA70" i="1"/>
  <c r="AX70" i="1"/>
  <c r="AX82" i="1"/>
  <c r="BF70" i="1"/>
  <c r="AI70" i="1"/>
  <c r="BF82" i="1"/>
  <c r="AC71" i="1"/>
  <c r="AZ71" i="1"/>
  <c r="AZ83" i="1"/>
  <c r="AK71" i="1"/>
  <c r="BH71" i="1"/>
  <c r="BH83" i="1"/>
  <c r="BB72" i="1"/>
  <c r="AE72" i="1"/>
  <c r="BB84" i="1"/>
  <c r="Y73" i="1"/>
  <c r="AB100" i="36" s="1"/>
  <c r="AV73" i="1"/>
  <c r="AO100" i="36" s="1"/>
  <c r="AV85" i="1"/>
  <c r="AO112" i="36" s="1"/>
  <c r="BD73" i="1"/>
  <c r="AG73" i="1"/>
  <c r="BD85" i="1"/>
  <c r="AA74" i="1"/>
  <c r="AX74" i="1"/>
  <c r="AX86" i="1"/>
  <c r="AI74" i="1"/>
  <c r="BF74" i="1"/>
  <c r="BF86" i="1"/>
  <c r="AC75" i="1"/>
  <c r="AZ75" i="1"/>
  <c r="AZ87" i="1"/>
  <c r="AK75" i="1"/>
  <c r="BH75" i="1"/>
  <c r="BH87" i="1"/>
  <c r="BB76" i="1"/>
  <c r="AE76" i="1"/>
  <c r="BB88" i="1"/>
  <c r="AV77" i="1"/>
  <c r="AO104" i="36" s="1"/>
  <c r="Y77" i="1"/>
  <c r="AB104" i="36" s="1"/>
  <c r="AV89" i="1"/>
  <c r="AO116" i="36" s="1"/>
  <c r="Y78" i="1"/>
  <c r="AB105" i="36" s="1"/>
  <c r="BD77" i="1"/>
  <c r="AG77" i="1"/>
  <c r="BD89" i="1"/>
  <c r="AG78" i="1"/>
  <c r="Y89" i="23"/>
  <c r="Y85" i="23"/>
  <c r="Y88" i="23"/>
  <c r="BA89" i="19"/>
  <c r="AH28" i="1"/>
  <c r="BE28" i="1"/>
  <c r="AE18" i="1"/>
  <c r="BB18" i="1"/>
  <c r="G34" i="36" a="1"/>
  <c r="G34" i="36" s="1"/>
  <c r="K34" i="36" a="1"/>
  <c r="K34" i="36" s="1"/>
  <c r="M34" i="36" a="1"/>
  <c r="M34" i="36" s="1"/>
  <c r="L34" i="36" a="1"/>
  <c r="L34" i="36" s="1"/>
  <c r="H34" i="36" a="1"/>
  <c r="H34" i="36" s="1"/>
  <c r="J34" i="36" a="1"/>
  <c r="J34" i="36" s="1"/>
  <c r="E34" i="36" a="1"/>
  <c r="E34" i="36" s="1"/>
  <c r="I34" i="36" a="1"/>
  <c r="I34" i="36" s="1"/>
  <c r="F34" i="36" a="1"/>
  <c r="F34" i="36" s="1"/>
  <c r="N34" i="36" a="1"/>
  <c r="N34" i="36" s="1"/>
  <c r="S7" i="1"/>
  <c r="Z7" i="1"/>
  <c r="R7" i="1"/>
  <c r="AB12" i="1"/>
  <c r="T12" i="1"/>
  <c r="W12" i="1"/>
  <c r="U12" i="1"/>
  <c r="N42" i="36" a="1"/>
  <c r="N42" i="36" s="1"/>
  <c r="I42" i="36" a="1"/>
  <c r="I42" i="36" s="1"/>
  <c r="H42" i="36" a="1"/>
  <c r="H42" i="36" s="1"/>
  <c r="E42" i="36" a="1"/>
  <c r="E42" i="36" s="1"/>
  <c r="J42" i="36" a="1"/>
  <c r="J42" i="36" s="1"/>
  <c r="L42" i="36" a="1"/>
  <c r="L42" i="36" s="1"/>
  <c r="K42" i="36" a="1"/>
  <c r="K42" i="36" s="1"/>
  <c r="F42" i="36" a="1"/>
  <c r="F42" i="36" s="1"/>
  <c r="M42" i="36" a="1"/>
  <c r="M42" i="36" s="1"/>
  <c r="G42" i="36" a="1"/>
  <c r="G42" i="36" s="1"/>
  <c r="Z15" i="1"/>
  <c r="S15" i="1"/>
  <c r="R15" i="1"/>
  <c r="AO15" i="1" s="1"/>
  <c r="AB16" i="1"/>
  <c r="W16" i="1"/>
  <c r="U16" i="1"/>
  <c r="T16" i="1"/>
  <c r="A18" i="6"/>
  <c r="A18" i="1"/>
  <c r="I46" i="36" a="1"/>
  <c r="I46" i="36" s="1"/>
  <c r="L46" i="36" a="1"/>
  <c r="L46" i="36" s="1"/>
  <c r="F46" i="36" a="1"/>
  <c r="F46" i="36" s="1"/>
  <c r="N46" i="36" a="1"/>
  <c r="N46" i="36" s="1"/>
  <c r="H46" i="36" a="1"/>
  <c r="H46" i="36" s="1"/>
  <c r="J46" i="36" a="1"/>
  <c r="J46" i="36" s="1"/>
  <c r="G46" i="36" a="1"/>
  <c r="G46" i="36" s="1"/>
  <c r="M46" i="36" a="1"/>
  <c r="M46" i="36" s="1"/>
  <c r="K46" i="36" a="1"/>
  <c r="K46" i="36" s="1"/>
  <c r="E46" i="36" a="1"/>
  <c r="E46" i="36" s="1"/>
  <c r="AW19" i="1"/>
  <c r="Z19" i="1"/>
  <c r="R19" i="1"/>
  <c r="S19" i="1"/>
  <c r="BA21" i="1"/>
  <c r="AD21" i="1"/>
  <c r="G32" i="36" a="1"/>
  <c r="G32" i="36" s="1"/>
  <c r="H32" i="36" a="1"/>
  <c r="H32" i="36" s="1"/>
  <c r="M32" i="36" a="1"/>
  <c r="M32" i="36" s="1"/>
  <c r="E32" i="36" a="1"/>
  <c r="E32" i="36" s="1"/>
  <c r="F32" i="36" a="1"/>
  <c r="F32" i="36" s="1"/>
  <c r="K32" i="36" a="1"/>
  <c r="K32" i="36" s="1"/>
  <c r="L32" i="36" a="1"/>
  <c r="L32" i="36" s="1"/>
  <c r="S5" i="1"/>
  <c r="C4" i="35" s="1"/>
  <c r="I32" i="36" a="1"/>
  <c r="I32" i="36" s="1"/>
  <c r="N32" i="36" a="1"/>
  <c r="N32" i="36" s="1"/>
  <c r="J32" i="36" a="1"/>
  <c r="J32" i="36" s="1"/>
  <c r="R5" i="1"/>
  <c r="W6" i="1"/>
  <c r="AB6" i="1"/>
  <c r="T6" i="1"/>
  <c r="AQ6" i="1" s="1"/>
  <c r="U6" i="1"/>
  <c r="AR6" i="1" s="1"/>
  <c r="AD7" i="1"/>
  <c r="A8" i="6"/>
  <c r="A8" i="1"/>
  <c r="AH9" i="1"/>
  <c r="W10" i="1"/>
  <c r="AT10" i="1" s="1"/>
  <c r="T10" i="1"/>
  <c r="AB10" i="1"/>
  <c r="U10" i="1"/>
  <c r="AJ10" i="1"/>
  <c r="A12" i="6"/>
  <c r="A12" i="1"/>
  <c r="AH13" i="1"/>
  <c r="AD15" i="1"/>
  <c r="H44" i="36" a="1"/>
  <c r="H44" i="36" s="1"/>
  <c r="F44" i="36" a="1"/>
  <c r="F44" i="36" s="1"/>
  <c r="K44" i="36" a="1"/>
  <c r="K44" i="36" s="1"/>
  <c r="J44" i="36" a="1"/>
  <c r="J44" i="36" s="1"/>
  <c r="E44" i="36" a="1"/>
  <c r="E44" i="36" s="1"/>
  <c r="M44" i="36" a="1"/>
  <c r="M44" i="36" s="1"/>
  <c r="L44" i="36" a="1"/>
  <c r="L44" i="36" s="1"/>
  <c r="I44" i="36" a="1"/>
  <c r="I44" i="36" s="1"/>
  <c r="N44" i="36" a="1"/>
  <c r="N44" i="36" s="1"/>
  <c r="G44" i="36" a="1"/>
  <c r="G44" i="36" s="1"/>
  <c r="S17" i="1"/>
  <c r="AW17" i="1"/>
  <c r="Z17" i="1"/>
  <c r="R17" i="1"/>
  <c r="AJ18" i="1"/>
  <c r="BG18" i="1"/>
  <c r="N48" i="36" a="1"/>
  <c r="N48" i="36" s="1"/>
  <c r="L48" i="36" a="1"/>
  <c r="L48" i="36" s="1"/>
  <c r="F48" i="36" a="1"/>
  <c r="F48" i="36" s="1"/>
  <c r="K48" i="36" a="1"/>
  <c r="K48" i="36" s="1"/>
  <c r="I48" i="36" a="1"/>
  <c r="I48" i="36" s="1"/>
  <c r="E48" i="36" a="1"/>
  <c r="E48" i="36" s="1"/>
  <c r="M48" i="36" a="1"/>
  <c r="M48" i="36" s="1"/>
  <c r="J48" i="36" a="1"/>
  <c r="J48" i="36" s="1"/>
  <c r="G48" i="36" a="1"/>
  <c r="G48" i="36" s="1"/>
  <c r="H48" i="36" a="1"/>
  <c r="H48" i="36" s="1"/>
  <c r="S21" i="1"/>
  <c r="Z21" i="1"/>
  <c r="AW21" i="1"/>
  <c r="R21" i="1"/>
  <c r="T22" i="1"/>
  <c r="U22" i="1"/>
  <c r="AB22" i="1"/>
  <c r="AY22" i="1"/>
  <c r="W22" i="1"/>
  <c r="BA23" i="1"/>
  <c r="AD23" i="1"/>
  <c r="A24" i="6"/>
  <c r="A24" i="1"/>
  <c r="AH25" i="1"/>
  <c r="BE25" i="1"/>
  <c r="AJ26" i="1"/>
  <c r="BG26" i="1"/>
  <c r="A28" i="6"/>
  <c r="A28" i="1"/>
  <c r="AH29" i="1"/>
  <c r="BE29" i="1"/>
  <c r="AY30" i="1"/>
  <c r="T30" i="1"/>
  <c r="AB30" i="1"/>
  <c r="U30" i="1"/>
  <c r="W30" i="1"/>
  <c r="BA31" i="1"/>
  <c r="AD31" i="1"/>
  <c r="A32" i="6"/>
  <c r="A32" i="1"/>
  <c r="L60" i="36" a="1"/>
  <c r="L60" i="36" s="1"/>
  <c r="H60" i="36" a="1"/>
  <c r="H60" i="36" s="1"/>
  <c r="E60" i="36" a="1"/>
  <c r="E60" i="36" s="1"/>
  <c r="I60" i="36" a="1"/>
  <c r="I60" i="36" s="1"/>
  <c r="N60" i="36" a="1"/>
  <c r="N60" i="36" s="1"/>
  <c r="K60" i="36" a="1"/>
  <c r="K60" i="36" s="1"/>
  <c r="F60" i="36" a="1"/>
  <c r="F60" i="36" s="1"/>
  <c r="G60" i="36" a="1"/>
  <c r="G60" i="36" s="1"/>
  <c r="M60" i="36" a="1"/>
  <c r="M60" i="36" s="1"/>
  <c r="J60" i="36" a="1"/>
  <c r="J60" i="36" s="1"/>
  <c r="R33" i="1"/>
  <c r="S33" i="1"/>
  <c r="Z33" i="1"/>
  <c r="AW33" i="1"/>
  <c r="A36" i="6"/>
  <c r="A36" i="1"/>
  <c r="H64" i="36" a="1"/>
  <c r="H64" i="36" s="1"/>
  <c r="F64" i="36" a="1"/>
  <c r="F64" i="36" s="1"/>
  <c r="E64" i="36" a="1"/>
  <c r="E64" i="36" s="1"/>
  <c r="M64" i="36" a="1"/>
  <c r="M64" i="36" s="1"/>
  <c r="K64" i="36" a="1"/>
  <c r="K64" i="36" s="1"/>
  <c r="G64" i="36" a="1"/>
  <c r="G64" i="36" s="1"/>
  <c r="L64" i="36" a="1"/>
  <c r="L64" i="36" s="1"/>
  <c r="I64" i="36" a="1"/>
  <c r="I64" i="36" s="1"/>
  <c r="N64" i="36" a="1"/>
  <c r="N64" i="36" s="1"/>
  <c r="J64" i="36" a="1"/>
  <c r="J64" i="36" s="1"/>
  <c r="Z37" i="1"/>
  <c r="R37" i="1"/>
  <c r="S37" i="1"/>
  <c r="AW37" i="1"/>
  <c r="AY38" i="1"/>
  <c r="AB38" i="1"/>
  <c r="W38" i="1"/>
  <c r="T38" i="1"/>
  <c r="U38" i="1"/>
  <c r="BA39" i="1"/>
  <c r="AD39" i="1"/>
  <c r="BC40" i="1"/>
  <c r="AF40" i="1"/>
  <c r="J68" i="36" a="1"/>
  <c r="J68" i="36" s="1"/>
  <c r="N68" i="36" a="1"/>
  <c r="N68" i="36" s="1"/>
  <c r="E68" i="36" a="1"/>
  <c r="E68" i="36" s="1"/>
  <c r="L68" i="36" a="1"/>
  <c r="L68" i="36" s="1"/>
  <c r="F68" i="36" a="1"/>
  <c r="F68" i="36" s="1"/>
  <c r="K68" i="36" a="1"/>
  <c r="K68" i="36" s="1"/>
  <c r="H68" i="36" a="1"/>
  <c r="H68" i="36" s="1"/>
  <c r="M68" i="36" a="1"/>
  <c r="M68" i="36" s="1"/>
  <c r="G68" i="36" a="1"/>
  <c r="G68" i="36" s="1"/>
  <c r="I68" i="36" a="1"/>
  <c r="I68" i="36" s="1"/>
  <c r="Z41" i="1"/>
  <c r="S41" i="1"/>
  <c r="R41" i="1"/>
  <c r="AW41" i="1"/>
  <c r="BE41" i="1"/>
  <c r="AH41" i="1"/>
  <c r="AB42" i="1"/>
  <c r="W42" i="1"/>
  <c r="T42" i="1"/>
  <c r="U42" i="1"/>
  <c r="AY42" i="1"/>
  <c r="BG42" i="1"/>
  <c r="AJ42" i="1"/>
  <c r="AD43" i="1"/>
  <c r="BA43" i="1"/>
  <c r="A44" i="6"/>
  <c r="A44" i="1"/>
  <c r="AF44" i="1"/>
  <c r="BC44" i="1"/>
  <c r="E72" i="36" a="1"/>
  <c r="E72" i="36" s="1"/>
  <c r="F72" i="36" a="1"/>
  <c r="F72" i="36" s="1"/>
  <c r="K72" i="36" a="1"/>
  <c r="K72" i="36" s="1"/>
  <c r="H72" i="36" a="1"/>
  <c r="H72" i="36" s="1"/>
  <c r="I72" i="36" a="1"/>
  <c r="I72" i="36" s="1"/>
  <c r="N72" i="36" a="1"/>
  <c r="N72" i="36" s="1"/>
  <c r="L72" i="36" a="1"/>
  <c r="L72" i="36" s="1"/>
  <c r="J72" i="36" a="1"/>
  <c r="J72" i="36" s="1"/>
  <c r="G72" i="36" a="1"/>
  <c r="G72" i="36" s="1"/>
  <c r="M72" i="36" a="1"/>
  <c r="M72" i="36" s="1"/>
  <c r="R45" i="1"/>
  <c r="S45" i="1"/>
  <c r="AW45" i="1"/>
  <c r="Z45" i="1"/>
  <c r="AH45" i="1"/>
  <c r="BE45" i="1"/>
  <c r="T46" i="1"/>
  <c r="AY46" i="1"/>
  <c r="U46" i="1"/>
  <c r="AB46" i="1"/>
  <c r="W46" i="1"/>
  <c r="BG46" i="1"/>
  <c r="AJ46" i="1"/>
  <c r="AD47" i="1"/>
  <c r="BA47" i="1"/>
  <c r="A48" i="6"/>
  <c r="A48" i="1"/>
  <c r="BC48" i="1"/>
  <c r="AF48" i="1"/>
  <c r="E76" i="36" a="1"/>
  <c r="E76" i="36" s="1"/>
  <c r="N76" i="36" a="1"/>
  <c r="N76" i="36" s="1"/>
  <c r="M76" i="36" a="1"/>
  <c r="M76" i="36" s="1"/>
  <c r="H76" i="36" a="1"/>
  <c r="H76" i="36" s="1"/>
  <c r="G76" i="36" a="1"/>
  <c r="G76" i="36" s="1"/>
  <c r="L76" i="36" a="1"/>
  <c r="L76" i="36" s="1"/>
  <c r="J76" i="36" a="1"/>
  <c r="J76" i="36" s="1"/>
  <c r="I76" i="36" a="1"/>
  <c r="I76" i="36" s="1"/>
  <c r="K76" i="36" a="1"/>
  <c r="K76" i="36" s="1"/>
  <c r="F76" i="36" a="1"/>
  <c r="F76" i="36" s="1"/>
  <c r="AW49" i="1"/>
  <c r="R49" i="1"/>
  <c r="S49" i="1"/>
  <c r="Z49" i="1"/>
  <c r="BE49" i="1"/>
  <c r="AH49" i="1"/>
  <c r="AB50" i="1"/>
  <c r="AY50" i="1"/>
  <c r="W50" i="1"/>
  <c r="T50" i="1"/>
  <c r="U50" i="1"/>
  <c r="BG50" i="1"/>
  <c r="AJ50" i="1"/>
  <c r="AD51" i="1"/>
  <c r="BA51" i="1"/>
  <c r="A52" i="6"/>
  <c r="A52" i="1"/>
  <c r="AF52" i="1"/>
  <c r="BC52" i="1"/>
  <c r="J80" i="36" a="1"/>
  <c r="J80" i="36" s="1"/>
  <c r="K80" i="36" a="1"/>
  <c r="K80" i="36" s="1"/>
  <c r="N80" i="36" a="1"/>
  <c r="N80" i="36" s="1"/>
  <c r="F80" i="36" a="1"/>
  <c r="F80" i="36" s="1"/>
  <c r="H80" i="36" a="1"/>
  <c r="H80" i="36" s="1"/>
  <c r="E80" i="36" a="1"/>
  <c r="E80" i="36" s="1"/>
  <c r="I80" i="36" a="1"/>
  <c r="I80" i="36" s="1"/>
  <c r="M80" i="36" a="1"/>
  <c r="M80" i="36" s="1"/>
  <c r="L80" i="36" a="1"/>
  <c r="L80" i="36" s="1"/>
  <c r="G80" i="36" a="1"/>
  <c r="G80" i="36" s="1"/>
  <c r="AW53" i="1"/>
  <c r="R53" i="1"/>
  <c r="Z53" i="1"/>
  <c r="S53" i="1"/>
  <c r="AH53" i="1"/>
  <c r="BE53" i="1"/>
  <c r="T54" i="1"/>
  <c r="U54" i="1"/>
  <c r="AY54" i="1"/>
  <c r="W54" i="1"/>
  <c r="AB54" i="1"/>
  <c r="AJ54" i="1"/>
  <c r="BG54" i="1"/>
  <c r="BA55" i="1"/>
  <c r="AD55" i="1"/>
  <c r="A56" i="6"/>
  <c r="A56" i="1"/>
  <c r="BC56" i="1"/>
  <c r="AF56" i="1"/>
  <c r="E84" i="36" a="1"/>
  <c r="E84" i="36" s="1"/>
  <c r="K84" i="36" a="1"/>
  <c r="K84" i="36" s="1"/>
  <c r="L84" i="36" a="1"/>
  <c r="L84" i="36" s="1"/>
  <c r="N84" i="36" a="1"/>
  <c r="N84" i="36" s="1"/>
  <c r="M84" i="36" a="1"/>
  <c r="M84" i="36" s="1"/>
  <c r="G84" i="36" a="1"/>
  <c r="G84" i="36" s="1"/>
  <c r="H84" i="36" a="1"/>
  <c r="H84" i="36" s="1"/>
  <c r="F84" i="36" a="1"/>
  <c r="F84" i="36" s="1"/>
  <c r="I84" i="36" a="1"/>
  <c r="I84" i="36" s="1"/>
  <c r="J84" i="36" a="1"/>
  <c r="J84" i="36" s="1"/>
  <c r="S57" i="1"/>
  <c r="Z57" i="1"/>
  <c r="R57" i="1"/>
  <c r="AW57" i="1"/>
  <c r="AH57" i="1"/>
  <c r="BE57" i="1"/>
  <c r="T58" i="1"/>
  <c r="AY58" i="1"/>
  <c r="U58" i="1"/>
  <c r="W58" i="1"/>
  <c r="AB58" i="1"/>
  <c r="BG58" i="1"/>
  <c r="AJ58" i="1"/>
  <c r="BA59" i="1"/>
  <c r="AD59" i="1"/>
  <c r="A60" i="6"/>
  <c r="A60" i="1"/>
  <c r="AF60" i="1"/>
  <c r="BC60" i="1"/>
  <c r="E88" i="36" a="1"/>
  <c r="E88" i="36" s="1"/>
  <c r="I88" i="36" a="1"/>
  <c r="I88" i="36" s="1"/>
  <c r="G88" i="36" a="1"/>
  <c r="G88" i="36" s="1"/>
  <c r="N88" i="36" a="1"/>
  <c r="N88" i="36" s="1"/>
  <c r="M88" i="36" a="1"/>
  <c r="M88" i="36" s="1"/>
  <c r="F88" i="36" a="1"/>
  <c r="F88" i="36" s="1"/>
  <c r="K88" i="36" a="1"/>
  <c r="K88" i="36" s="1"/>
  <c r="H88" i="36" a="1"/>
  <c r="H88" i="36" s="1"/>
  <c r="L88" i="36" a="1"/>
  <c r="L88" i="36" s="1"/>
  <c r="J88" i="36" a="1"/>
  <c r="J88" i="36" s="1"/>
  <c r="AW61" i="1"/>
  <c r="S61" i="1"/>
  <c r="Z61" i="1"/>
  <c r="R61" i="1"/>
  <c r="AH61" i="1"/>
  <c r="BE61" i="1"/>
  <c r="W62" i="1"/>
  <c r="AY62" i="1"/>
  <c r="T62" i="1"/>
  <c r="AB62" i="1"/>
  <c r="U62" i="1"/>
  <c r="AJ62" i="1"/>
  <c r="BG62" i="1"/>
  <c r="BA63" i="1"/>
  <c r="AD63" i="1"/>
  <c r="A64" i="6"/>
  <c r="A64" i="1"/>
  <c r="BC64" i="1"/>
  <c r="AF64" i="1"/>
  <c r="K92" i="36" a="1"/>
  <c r="K92" i="36" s="1"/>
  <c r="J92" i="36" a="1"/>
  <c r="J92" i="36" s="1"/>
  <c r="I92" i="36" a="1"/>
  <c r="I92" i="36" s="1"/>
  <c r="F92" i="36" a="1"/>
  <c r="F92" i="36" s="1"/>
  <c r="M92" i="36" a="1"/>
  <c r="M92" i="36" s="1"/>
  <c r="G92" i="36" a="1"/>
  <c r="G92" i="36" s="1"/>
  <c r="L92" i="36" a="1"/>
  <c r="L92" i="36" s="1"/>
  <c r="N92" i="36" a="1"/>
  <c r="N92" i="36" s="1"/>
  <c r="E92" i="36" a="1"/>
  <c r="E92" i="36" s="1"/>
  <c r="H92" i="36" a="1"/>
  <c r="H92" i="36" s="1"/>
  <c r="Z65" i="1"/>
  <c r="S65" i="1"/>
  <c r="AW65" i="1"/>
  <c r="R65" i="1"/>
  <c r="BE65" i="1"/>
  <c r="AH65" i="1"/>
  <c r="T66" i="1"/>
  <c r="U66" i="1"/>
  <c r="AB66" i="1"/>
  <c r="W66" i="1"/>
  <c r="AY66" i="1"/>
  <c r="AY78" i="1"/>
  <c r="BG66" i="1"/>
  <c r="AJ66" i="1"/>
  <c r="BG78" i="1"/>
  <c r="BA67" i="1"/>
  <c r="AD67" i="1"/>
  <c r="BA79" i="1"/>
  <c r="A68" i="6"/>
  <c r="A68" i="1"/>
  <c r="BC68" i="1"/>
  <c r="AF68" i="1"/>
  <c r="BC80" i="1"/>
  <c r="J96" i="36" a="1"/>
  <c r="J96" i="36" s="1"/>
  <c r="H96" i="36" a="1"/>
  <c r="H96" i="36" s="1"/>
  <c r="G96" i="36" a="1"/>
  <c r="G96" i="36" s="1"/>
  <c r="L96" i="36" a="1"/>
  <c r="L96" i="36" s="1"/>
  <c r="M96" i="36" a="1"/>
  <c r="M96" i="36" s="1"/>
  <c r="K96" i="36" a="1"/>
  <c r="K96" i="36" s="1"/>
  <c r="F96" i="36" a="1"/>
  <c r="F96" i="36" s="1"/>
  <c r="I96" i="36" a="1"/>
  <c r="I96" i="36" s="1"/>
  <c r="N96" i="36" a="1"/>
  <c r="N96" i="36" s="1"/>
  <c r="E96" i="36" a="1"/>
  <c r="E96" i="36" s="1"/>
  <c r="AW69" i="1"/>
  <c r="Z69" i="1"/>
  <c r="S69" i="1"/>
  <c r="R69" i="1"/>
  <c r="AW81" i="1"/>
  <c r="BE69" i="1"/>
  <c r="AH69" i="1"/>
  <c r="BE81" i="1"/>
  <c r="AB70" i="1"/>
  <c r="W70" i="1"/>
  <c r="AY70" i="1"/>
  <c r="T70" i="1"/>
  <c r="U70" i="1"/>
  <c r="AY82" i="1"/>
  <c r="AJ70" i="1"/>
  <c r="BG70" i="1"/>
  <c r="BG82" i="1"/>
  <c r="AD71" i="1"/>
  <c r="BA71" i="1"/>
  <c r="BA83" i="1"/>
  <c r="A72" i="6"/>
  <c r="A72" i="1"/>
  <c r="AF72" i="1"/>
  <c r="BC72" i="1"/>
  <c r="BC84" i="1"/>
  <c r="K100" i="36" a="1"/>
  <c r="K100" i="36" s="1"/>
  <c r="M100" i="36" a="1"/>
  <c r="M100" i="36" s="1"/>
  <c r="E100" i="36" a="1"/>
  <c r="E100" i="36" s="1"/>
  <c r="L100" i="36" a="1"/>
  <c r="L100" i="36" s="1"/>
  <c r="H100" i="36" a="1"/>
  <c r="H100" i="36" s="1"/>
  <c r="N100" i="36" a="1"/>
  <c r="N100" i="36" s="1"/>
  <c r="G100" i="36" a="1"/>
  <c r="G100" i="36" s="1"/>
  <c r="I100" i="36" a="1"/>
  <c r="I100" i="36" s="1"/>
  <c r="F100" i="36" a="1"/>
  <c r="F100" i="36" s="1"/>
  <c r="J100" i="36" a="1"/>
  <c r="J100" i="36" s="1"/>
  <c r="AW73" i="1"/>
  <c r="Z73" i="1"/>
  <c r="S73" i="1"/>
  <c r="R73" i="1"/>
  <c r="AW85" i="1"/>
  <c r="BE73" i="1"/>
  <c r="AH73" i="1"/>
  <c r="BE85" i="1"/>
  <c r="AY74" i="1"/>
  <c r="AB74" i="1"/>
  <c r="T74" i="1"/>
  <c r="U74" i="1"/>
  <c r="W74" i="1"/>
  <c r="AY86" i="1"/>
  <c r="AJ74" i="1"/>
  <c r="BG74" i="1"/>
  <c r="BG86" i="1"/>
  <c r="AD75" i="1"/>
  <c r="BA75" i="1"/>
  <c r="BA87" i="1"/>
  <c r="A76" i="6"/>
  <c r="A76" i="1"/>
  <c r="AF76" i="1"/>
  <c r="BC76" i="1"/>
  <c r="BC88" i="1"/>
  <c r="I104" i="36" a="1"/>
  <c r="I104" i="36" s="1"/>
  <c r="E104" i="36" a="1"/>
  <c r="E104" i="36" s="1"/>
  <c r="H104" i="36" a="1"/>
  <c r="H104" i="36" s="1"/>
  <c r="M104" i="36" a="1"/>
  <c r="M104" i="36" s="1"/>
  <c r="F104" i="36" a="1"/>
  <c r="F104" i="36" s="1"/>
  <c r="K104" i="36" a="1"/>
  <c r="K104" i="36" s="1"/>
  <c r="L104" i="36" a="1"/>
  <c r="L104" i="36" s="1"/>
  <c r="J104" i="36" a="1"/>
  <c r="J104" i="36" s="1"/>
  <c r="N104" i="36" a="1"/>
  <c r="N104" i="36" s="1"/>
  <c r="G104" i="36" a="1"/>
  <c r="G104" i="36" s="1"/>
  <c r="AW77" i="1"/>
  <c r="S77" i="1"/>
  <c r="Z77" i="1"/>
  <c r="R77" i="1"/>
  <c r="AW89" i="1"/>
  <c r="Z78" i="1"/>
  <c r="BE77" i="1"/>
  <c r="AH77" i="1"/>
  <c r="BE89" i="1"/>
  <c r="AH78" i="1"/>
  <c r="A7" i="6"/>
  <c r="A7" i="1"/>
  <c r="H35" i="36" a="1"/>
  <c r="H35" i="36" s="1"/>
  <c r="E35" i="36" a="1"/>
  <c r="E35" i="36" s="1"/>
  <c r="F35" i="36" a="1"/>
  <c r="F35" i="36" s="1"/>
  <c r="K35" i="36" a="1"/>
  <c r="K35" i="36" s="1"/>
  <c r="N35" i="36" a="1"/>
  <c r="N35" i="36" s="1"/>
  <c r="L35" i="36" a="1"/>
  <c r="L35" i="36" s="1"/>
  <c r="I35" i="36" a="1"/>
  <c r="I35" i="36" s="1"/>
  <c r="M35" i="36" a="1"/>
  <c r="M35" i="36" s="1"/>
  <c r="Y35" i="36" s="1"/>
  <c r="J35" i="36" a="1"/>
  <c r="J35" i="36" s="1"/>
  <c r="G35" i="36" a="1"/>
  <c r="G35" i="36" s="1"/>
  <c r="R8" i="1"/>
  <c r="S8" i="1"/>
  <c r="Z8" i="1"/>
  <c r="A11" i="6"/>
  <c r="A11" i="1"/>
  <c r="I39" i="36" a="1"/>
  <c r="I39" i="36" s="1"/>
  <c r="M39" i="36" a="1"/>
  <c r="M39" i="36" s="1"/>
  <c r="H39" i="36" a="1"/>
  <c r="H39" i="36" s="1"/>
  <c r="F39" i="36" a="1"/>
  <c r="F39" i="36" s="1"/>
  <c r="R39" i="36" s="1"/>
  <c r="J39" i="36" a="1"/>
  <c r="J39" i="36" s="1"/>
  <c r="G39" i="36" a="1"/>
  <c r="G39" i="36" s="1"/>
  <c r="N39" i="36" a="1"/>
  <c r="N39" i="36" s="1"/>
  <c r="L39" i="36" a="1"/>
  <c r="L39" i="36" s="1"/>
  <c r="K39" i="36" a="1"/>
  <c r="K39" i="36" s="1"/>
  <c r="W39" i="36" s="1"/>
  <c r="E39" i="36" a="1"/>
  <c r="E39" i="36" s="1"/>
  <c r="Z12" i="1"/>
  <c r="R12" i="1"/>
  <c r="AO12" i="1" s="1"/>
  <c r="S12" i="1"/>
  <c r="A19" i="6"/>
  <c r="A19" i="1"/>
  <c r="BG21" i="1"/>
  <c r="AJ21" i="1"/>
  <c r="BE24" i="1"/>
  <c r="AH24" i="1"/>
  <c r="AF27" i="1"/>
  <c r="BC27" i="1"/>
  <c r="AG19" i="1"/>
  <c r="BD19" i="1"/>
  <c r="AI20" i="1"/>
  <c r="BF20" i="1"/>
  <c r="A6" i="6"/>
  <c r="A6" i="1"/>
  <c r="U20" i="1"/>
  <c r="AY20" i="1"/>
  <c r="AB20" i="1"/>
  <c r="W20" i="1"/>
  <c r="T20" i="1"/>
  <c r="A22" i="6"/>
  <c r="A22" i="1"/>
  <c r="T24" i="1"/>
  <c r="U24" i="1"/>
  <c r="AY24" i="1"/>
  <c r="W24" i="1"/>
  <c r="AB24" i="1"/>
  <c r="AJ6" i="1"/>
  <c r="AF8" i="1"/>
  <c r="M36" i="36" a="1"/>
  <c r="M36" i="36" s="1"/>
  <c r="F36" i="36" a="1"/>
  <c r="F36" i="36" s="1"/>
  <c r="J36" i="36" a="1"/>
  <c r="J36" i="36" s="1"/>
  <c r="I36" i="36" a="1"/>
  <c r="I36" i="36" s="1"/>
  <c r="E36" i="36" a="1"/>
  <c r="E36" i="36" s="1"/>
  <c r="G36" i="36" a="1"/>
  <c r="G36" i="36" s="1"/>
  <c r="L36" i="36" a="1"/>
  <c r="L36" i="36" s="1"/>
  <c r="K36" i="36" a="1"/>
  <c r="K36" i="36" s="1"/>
  <c r="N36" i="36" a="1"/>
  <c r="N36" i="36" s="1"/>
  <c r="H36" i="36" a="1"/>
  <c r="H36" i="36" s="1"/>
  <c r="Z9" i="1"/>
  <c r="S9" i="1"/>
  <c r="R9" i="1"/>
  <c r="AD11" i="1"/>
  <c r="AF12" i="1"/>
  <c r="K40" i="36" a="1"/>
  <c r="K40" i="36" s="1"/>
  <c r="M40" i="36" a="1"/>
  <c r="M40" i="36" s="1"/>
  <c r="Y40" i="36" s="1"/>
  <c r="I40" i="36" a="1"/>
  <c r="I40" i="36" s="1"/>
  <c r="H40" i="36" a="1"/>
  <c r="H40" i="36" s="1"/>
  <c r="F40" i="36" a="1"/>
  <c r="F40" i="36" s="1"/>
  <c r="E40" i="36" a="1"/>
  <c r="E40" i="36" s="1"/>
  <c r="J40" i="36" a="1"/>
  <c r="J40" i="36" s="1"/>
  <c r="G40" i="36" a="1"/>
  <c r="G40" i="36" s="1"/>
  <c r="N40" i="36" a="1"/>
  <c r="N40" i="36" s="1"/>
  <c r="L40" i="36" a="1"/>
  <c r="L40" i="36" s="1"/>
  <c r="S13" i="1"/>
  <c r="Z13" i="1"/>
  <c r="R13" i="1"/>
  <c r="T14" i="1"/>
  <c r="U14" i="1"/>
  <c r="W14" i="1"/>
  <c r="AB14" i="1"/>
  <c r="AJ14" i="1"/>
  <c r="A16" i="6"/>
  <c r="A16" i="1"/>
  <c r="AF16" i="1"/>
  <c r="AH17" i="1"/>
  <c r="BE17" i="1"/>
  <c r="AB18" i="1"/>
  <c r="AY18" i="1"/>
  <c r="T18" i="1"/>
  <c r="U18" i="1"/>
  <c r="W18" i="1"/>
  <c r="AD19" i="1"/>
  <c r="BA19" i="1"/>
  <c r="A20" i="6"/>
  <c r="A20" i="1"/>
  <c r="AF20" i="1"/>
  <c r="BC20" i="1"/>
  <c r="AH21" i="1"/>
  <c r="BE21" i="1"/>
  <c r="AJ22" i="1"/>
  <c r="BG22" i="1"/>
  <c r="AF24" i="1"/>
  <c r="BC24" i="1"/>
  <c r="L52" i="36" a="1"/>
  <c r="L52" i="36" s="1"/>
  <c r="H52" i="36" a="1"/>
  <c r="H52" i="36" s="1"/>
  <c r="J52" i="36" a="1"/>
  <c r="J52" i="36" s="1"/>
  <c r="N52" i="36" a="1"/>
  <c r="N52" i="36" s="1"/>
  <c r="G52" i="36" a="1"/>
  <c r="G52" i="36" s="1"/>
  <c r="K52" i="36" a="1"/>
  <c r="K52" i="36" s="1"/>
  <c r="E52" i="36" a="1"/>
  <c r="E52" i="36" s="1"/>
  <c r="I52" i="36" a="1"/>
  <c r="I52" i="36" s="1"/>
  <c r="M52" i="36" a="1"/>
  <c r="M52" i="36" s="1"/>
  <c r="F52" i="36" a="1"/>
  <c r="F52" i="36" s="1"/>
  <c r="S25" i="1"/>
  <c r="Z25" i="1"/>
  <c r="AW25" i="1"/>
  <c r="R25" i="1"/>
  <c r="T26" i="1"/>
  <c r="AY26" i="1"/>
  <c r="W26" i="1"/>
  <c r="U26" i="1"/>
  <c r="AB26" i="1"/>
  <c r="BA27" i="1"/>
  <c r="AD27" i="1"/>
  <c r="AF28" i="1"/>
  <c r="BC28" i="1"/>
  <c r="F56" i="36" a="1"/>
  <c r="F56" i="36" s="1"/>
  <c r="M56" i="36" a="1"/>
  <c r="M56" i="36" s="1"/>
  <c r="I56" i="36" a="1"/>
  <c r="I56" i="36" s="1"/>
  <c r="N56" i="36" a="1"/>
  <c r="N56" i="36" s="1"/>
  <c r="L56" i="36" a="1"/>
  <c r="L56" i="36" s="1"/>
  <c r="G56" i="36" a="1"/>
  <c r="G56" i="36" s="1"/>
  <c r="E56" i="36" a="1"/>
  <c r="E56" i="36" s="1"/>
  <c r="J56" i="36" a="1"/>
  <c r="J56" i="36" s="1"/>
  <c r="K56" i="36" a="1"/>
  <c r="K56" i="36" s="1"/>
  <c r="H56" i="36" a="1"/>
  <c r="H56" i="36" s="1"/>
  <c r="R29" i="1"/>
  <c r="S29" i="1"/>
  <c r="Z29" i="1"/>
  <c r="AW29" i="1"/>
  <c r="AJ30" i="1"/>
  <c r="BG30" i="1"/>
  <c r="BC32" i="1"/>
  <c r="AF32" i="1"/>
  <c r="BE33" i="1"/>
  <c r="AH33" i="1"/>
  <c r="T34" i="1"/>
  <c r="U34" i="1"/>
  <c r="W34" i="1"/>
  <c r="AB34" i="1"/>
  <c r="AY34" i="1"/>
  <c r="BG34" i="1"/>
  <c r="AJ34" i="1"/>
  <c r="AD35" i="1"/>
  <c r="BA35" i="1"/>
  <c r="BC36" i="1"/>
  <c r="AF36" i="1"/>
  <c r="BE37" i="1"/>
  <c r="AH37" i="1"/>
  <c r="AJ38" i="1"/>
  <c r="BG38" i="1"/>
  <c r="A40" i="6"/>
  <c r="A40" i="1"/>
  <c r="AC6" i="1"/>
  <c r="AK6" i="1"/>
  <c r="AE7" i="1"/>
  <c r="Y8" i="1"/>
  <c r="AB35" i="36" s="1"/>
  <c r="AG8" i="1"/>
  <c r="AA9" i="1"/>
  <c r="AI9" i="1"/>
  <c r="AC10" i="1"/>
  <c r="AK10" i="1"/>
  <c r="AE11" i="1"/>
  <c r="Y12" i="1"/>
  <c r="AB39" i="36" s="1"/>
  <c r="AG12" i="1"/>
  <c r="AA13" i="1"/>
  <c r="AI13" i="1"/>
  <c r="AC14" i="1"/>
  <c r="AK14" i="1"/>
  <c r="AE15" i="1"/>
  <c r="Y16" i="1"/>
  <c r="AB43" i="36" s="1"/>
  <c r="AG16" i="1"/>
  <c r="AA17" i="1"/>
  <c r="AX17" i="1"/>
  <c r="BF17" i="1"/>
  <c r="AI17" i="1"/>
  <c r="AC18" i="1"/>
  <c r="AZ18" i="1"/>
  <c r="AK18" i="1"/>
  <c r="BH18" i="1"/>
  <c r="AE19" i="1"/>
  <c r="BB19" i="1"/>
  <c r="AV20" i="1"/>
  <c r="AO47" i="36" s="1"/>
  <c r="Y20" i="1"/>
  <c r="AB47" i="36" s="1"/>
  <c r="AG20" i="1"/>
  <c r="BD20" i="1"/>
  <c r="AX21" i="1"/>
  <c r="AA21" i="1"/>
  <c r="AI21" i="1"/>
  <c r="BF21" i="1"/>
  <c r="AZ22" i="1"/>
  <c r="AC22" i="1"/>
  <c r="AK22" i="1"/>
  <c r="BH22" i="1"/>
  <c r="BB23" i="1"/>
  <c r="AE23" i="1"/>
  <c r="Y24" i="1"/>
  <c r="AB51" i="36" s="1"/>
  <c r="AV24" i="1"/>
  <c r="AO51" i="36" s="1"/>
  <c r="AG24" i="1"/>
  <c r="BD24" i="1"/>
  <c r="AX25" i="1"/>
  <c r="AA25" i="1"/>
  <c r="AI25" i="1"/>
  <c r="BF25" i="1"/>
  <c r="AZ26" i="1"/>
  <c r="AC26" i="1"/>
  <c r="AK26" i="1"/>
  <c r="BH26" i="1"/>
  <c r="BB27" i="1"/>
  <c r="AE27" i="1"/>
  <c r="AV28" i="1"/>
  <c r="AO55" i="36" s="1"/>
  <c r="Y28" i="1"/>
  <c r="AB55" i="36" s="1"/>
  <c r="BD28" i="1"/>
  <c r="AG28" i="1"/>
  <c r="AX29" i="1"/>
  <c r="AA29" i="1"/>
  <c r="BF29" i="1"/>
  <c r="AI29" i="1"/>
  <c r="AZ30" i="1"/>
  <c r="AC30" i="1"/>
  <c r="AK30" i="1"/>
  <c r="BH30" i="1"/>
  <c r="BB31" i="1"/>
  <c r="AE31" i="1"/>
  <c r="Y32" i="1"/>
  <c r="AB59" i="36" s="1"/>
  <c r="AV32" i="1"/>
  <c r="AO59" i="36" s="1"/>
  <c r="AG32" i="1"/>
  <c r="BD32" i="1"/>
  <c r="AA33" i="1"/>
  <c r="AX33" i="1"/>
  <c r="AI33" i="1"/>
  <c r="BF33" i="1"/>
  <c r="AZ34" i="1"/>
  <c r="AC34" i="1"/>
  <c r="AK34" i="1"/>
  <c r="BH34" i="1"/>
  <c r="BB35" i="1"/>
  <c r="AE35" i="1"/>
  <c r="Y36" i="1"/>
  <c r="AB63" i="36" s="1"/>
  <c r="AV36" i="1"/>
  <c r="AO63" i="36" s="1"/>
  <c r="BD36" i="1"/>
  <c r="AG36" i="1"/>
  <c r="AX37" i="1"/>
  <c r="AA37" i="1"/>
  <c r="BF37" i="1"/>
  <c r="AI37" i="1"/>
  <c r="AZ38" i="1"/>
  <c r="AC38" i="1"/>
  <c r="BH38" i="1"/>
  <c r="AK38" i="1"/>
  <c r="BB39" i="1"/>
  <c r="AE39" i="1"/>
  <c r="Y40" i="1"/>
  <c r="AB67" i="36" s="1"/>
  <c r="AV40" i="1"/>
  <c r="AO67" i="36" s="1"/>
  <c r="BD40" i="1"/>
  <c r="AG40" i="1"/>
  <c r="AA41" i="1"/>
  <c r="AX41" i="1"/>
  <c r="AI41" i="1"/>
  <c r="BF41" i="1"/>
  <c r="AC42" i="1"/>
  <c r="AZ42" i="1"/>
  <c r="BH42" i="1"/>
  <c r="AK42" i="1"/>
  <c r="BB43" i="1"/>
  <c r="AE43" i="1"/>
  <c r="AV44" i="1"/>
  <c r="AO71" i="36" s="1"/>
  <c r="Y44" i="1"/>
  <c r="AB71" i="36" s="1"/>
  <c r="BD44" i="1"/>
  <c r="AG44" i="1"/>
  <c r="AX45" i="1"/>
  <c r="AA45" i="1"/>
  <c r="BF45" i="1"/>
  <c r="AI45" i="1"/>
  <c r="AZ46" i="1"/>
  <c r="AC46" i="1"/>
  <c r="BH46" i="1"/>
  <c r="AK46" i="1"/>
  <c r="BB47" i="1"/>
  <c r="AE47" i="1"/>
  <c r="AV48" i="1"/>
  <c r="AO75" i="36" s="1"/>
  <c r="Y48" i="1"/>
  <c r="AB75" i="36" s="1"/>
  <c r="BD48" i="1"/>
  <c r="AG48" i="1"/>
  <c r="AA49" i="1"/>
  <c r="AX49" i="1"/>
  <c r="BF49" i="1"/>
  <c r="AI49" i="1"/>
  <c r="AC50" i="1"/>
  <c r="AZ50" i="1"/>
  <c r="AK50" i="1"/>
  <c r="BH50" i="1"/>
  <c r="AE51" i="1"/>
  <c r="BB51" i="1"/>
  <c r="AV52" i="1"/>
  <c r="AO79" i="36" s="1"/>
  <c r="Y52" i="1"/>
  <c r="AB79" i="36" s="1"/>
  <c r="BD52" i="1"/>
  <c r="AG52" i="1"/>
  <c r="AX53" i="1"/>
  <c r="AA53" i="1"/>
  <c r="BF53" i="1"/>
  <c r="AI53" i="1"/>
  <c r="AZ54" i="1"/>
  <c r="AC54" i="1"/>
  <c r="BH54" i="1"/>
  <c r="AK54" i="1"/>
  <c r="BB55" i="1"/>
  <c r="AE55" i="1"/>
  <c r="AV56" i="1"/>
  <c r="AO83" i="36" s="1"/>
  <c r="Y56" i="1"/>
  <c r="AB83" i="36" s="1"/>
  <c r="BD56" i="1"/>
  <c r="AG56" i="1"/>
  <c r="AX57" i="1"/>
  <c r="AA57" i="1"/>
  <c r="BF57" i="1"/>
  <c r="AI57" i="1"/>
  <c r="AC58" i="1"/>
  <c r="AZ58" i="1"/>
  <c r="BH58" i="1"/>
  <c r="AK58" i="1"/>
  <c r="AE59" i="1"/>
  <c r="BB59" i="1"/>
  <c r="Y60" i="1"/>
  <c r="AB87" i="36" s="1"/>
  <c r="AV60" i="1"/>
  <c r="AO87" i="36" s="1"/>
  <c r="AG60" i="1"/>
  <c r="BD60" i="1"/>
  <c r="AX61" i="1"/>
  <c r="AA61" i="1"/>
  <c r="BF61" i="1"/>
  <c r="AI61" i="1"/>
  <c r="AZ62" i="1"/>
  <c r="AC62" i="1"/>
  <c r="BH62" i="1"/>
  <c r="AK62" i="1"/>
  <c r="BB63" i="1"/>
  <c r="AE63" i="1"/>
  <c r="AV64" i="1"/>
  <c r="AO91" i="36" s="1"/>
  <c r="Y64" i="1"/>
  <c r="AB91" i="36" s="1"/>
  <c r="BD64" i="1"/>
  <c r="AG64" i="1"/>
  <c r="AA65" i="1"/>
  <c r="AX65" i="1"/>
  <c r="BF65" i="1"/>
  <c r="AI65" i="1"/>
  <c r="AC66" i="1"/>
  <c r="AZ66" i="1"/>
  <c r="AZ78" i="1"/>
  <c r="BH66" i="1"/>
  <c r="AK66" i="1"/>
  <c r="BH78" i="1"/>
  <c r="AE67" i="1"/>
  <c r="BB67" i="1"/>
  <c r="BB79" i="1"/>
  <c r="Y68" i="1"/>
  <c r="AB95" i="36" s="1"/>
  <c r="AV68" i="1"/>
  <c r="AO95" i="36" s="1"/>
  <c r="AV80" i="1"/>
  <c r="AO107" i="36" s="1"/>
  <c r="BD68" i="1"/>
  <c r="AG68" i="1"/>
  <c r="BD80" i="1"/>
  <c r="AX69" i="1"/>
  <c r="AA69" i="1"/>
  <c r="AX81" i="1"/>
  <c r="BF69" i="1"/>
  <c r="AI69" i="1"/>
  <c r="BF81" i="1"/>
  <c r="AC70" i="1"/>
  <c r="AZ70" i="1"/>
  <c r="AZ82" i="1"/>
  <c r="BH70" i="1"/>
  <c r="AK70" i="1"/>
  <c r="BH82" i="1"/>
  <c r="AE71" i="1"/>
  <c r="BB71" i="1"/>
  <c r="BB83" i="1"/>
  <c r="AV72" i="1"/>
  <c r="AO99" i="36" s="1"/>
  <c r="Y72" i="1"/>
  <c r="AB99" i="36" s="1"/>
  <c r="AV84" i="1"/>
  <c r="AO111" i="36" s="1"/>
  <c r="AG72" i="1"/>
  <c r="BD72" i="1"/>
  <c r="BD84" i="1"/>
  <c r="AX73" i="1"/>
  <c r="AA73" i="1"/>
  <c r="AX85" i="1"/>
  <c r="BF73" i="1"/>
  <c r="AI73" i="1"/>
  <c r="BF85" i="1"/>
  <c r="AC74" i="1"/>
  <c r="AZ74" i="1"/>
  <c r="AZ86" i="1"/>
  <c r="BH74" i="1"/>
  <c r="AK74" i="1"/>
  <c r="BH86" i="1"/>
  <c r="BB75" i="1"/>
  <c r="AE75" i="1"/>
  <c r="BB87" i="1"/>
  <c r="AV76" i="1"/>
  <c r="AO103" i="36" s="1"/>
  <c r="Y76" i="1"/>
  <c r="AB103" i="36" s="1"/>
  <c r="AV88" i="1"/>
  <c r="AO115" i="36" s="1"/>
  <c r="BD76" i="1"/>
  <c r="AG76" i="1"/>
  <c r="BD88" i="1"/>
  <c r="AA77" i="1"/>
  <c r="AX77" i="1"/>
  <c r="AA78" i="1"/>
  <c r="AX89" i="1"/>
  <c r="BF77" i="1"/>
  <c r="AI77" i="1"/>
  <c r="BF89" i="1"/>
  <c r="AI78" i="1"/>
  <c r="Y91" i="23"/>
  <c r="Z102" i="23" s="1"/>
  <c r="AD102" i="23" s="1"/>
  <c r="D103" i="33" s="1"/>
  <c r="BA96" i="19"/>
  <c r="Y84" i="23"/>
  <c r="BA91" i="19"/>
  <c r="BF90" i="23"/>
  <c r="T13" i="1"/>
  <c r="U13" i="1"/>
  <c r="W13" i="1"/>
  <c r="AB13" i="1"/>
  <c r="A15" i="6"/>
  <c r="A15" i="1"/>
  <c r="AY17" i="1"/>
  <c r="AB17" i="1"/>
  <c r="T17" i="1"/>
  <c r="U17" i="1"/>
  <c r="W17" i="1"/>
  <c r="BA22" i="1"/>
  <c r="AD22" i="1"/>
  <c r="T25" i="1"/>
  <c r="U25" i="1"/>
  <c r="AY25" i="1"/>
  <c r="W25" i="1"/>
  <c r="AB25" i="1"/>
  <c r="F55" i="36" a="1"/>
  <c r="F55" i="36" s="1"/>
  <c r="E55" i="36" a="1"/>
  <c r="E55" i="36" s="1"/>
  <c r="L55" i="36" a="1"/>
  <c r="L55" i="36" s="1"/>
  <c r="N55" i="36" a="1"/>
  <c r="N55" i="36" s="1"/>
  <c r="G55" i="36" a="1"/>
  <c r="G55" i="36" s="1"/>
  <c r="M55" i="36" a="1"/>
  <c r="M55" i="36" s="1"/>
  <c r="J55" i="36" a="1"/>
  <c r="J55" i="36" s="1"/>
  <c r="H55" i="36" a="1"/>
  <c r="H55" i="36" s="1"/>
  <c r="K55" i="36" a="1"/>
  <c r="K55" i="36" s="1"/>
  <c r="I55" i="36" a="1"/>
  <c r="I55" i="36" s="1"/>
  <c r="AW28" i="1"/>
  <c r="Z28" i="1"/>
  <c r="R28" i="1"/>
  <c r="S28" i="1"/>
  <c r="BG29" i="1"/>
  <c r="AJ29" i="1"/>
  <c r="BA30" i="1"/>
  <c r="AD30" i="1"/>
  <c r="A31" i="6"/>
  <c r="A31" i="1"/>
  <c r="BC31" i="1"/>
  <c r="AF31" i="1"/>
  <c r="I59" i="36" a="1"/>
  <c r="I59" i="36" s="1"/>
  <c r="H59" i="36" a="1"/>
  <c r="H59" i="36" s="1"/>
  <c r="E59" i="36" a="1"/>
  <c r="E59" i="36" s="1"/>
  <c r="K59" i="36" a="1"/>
  <c r="K59" i="36" s="1"/>
  <c r="F59" i="36" a="1"/>
  <c r="F59" i="36" s="1"/>
  <c r="G59" i="36" a="1"/>
  <c r="G59" i="36" s="1"/>
  <c r="J59" i="36" a="1"/>
  <c r="J59" i="36" s="1"/>
  <c r="L59" i="36" a="1"/>
  <c r="L59" i="36" s="1"/>
  <c r="M59" i="36" a="1"/>
  <c r="M59" i="36" s="1"/>
  <c r="N59" i="36" a="1"/>
  <c r="N59" i="36" s="1"/>
  <c r="R32" i="1"/>
  <c r="Z32" i="1"/>
  <c r="S32" i="1"/>
  <c r="AW32" i="1"/>
  <c r="BE32" i="1"/>
  <c r="AH32" i="1"/>
  <c r="T33" i="1"/>
  <c r="U33" i="1"/>
  <c r="W33" i="1"/>
  <c r="AY33" i="1"/>
  <c r="AB33" i="1"/>
  <c r="BG33" i="1"/>
  <c r="AJ33" i="1"/>
  <c r="BA34" i="1"/>
  <c r="AD34" i="1"/>
  <c r="A35" i="6"/>
  <c r="A35" i="1"/>
  <c r="BC35" i="1"/>
  <c r="AF35" i="1"/>
  <c r="H63" i="36" a="1"/>
  <c r="H63" i="36" s="1"/>
  <c r="K63" i="36" a="1"/>
  <c r="K63" i="36" s="1"/>
  <c r="N63" i="36" a="1"/>
  <c r="N63" i="36" s="1"/>
  <c r="L63" i="36" a="1"/>
  <c r="L63" i="36" s="1"/>
  <c r="I63" i="36" a="1"/>
  <c r="I63" i="36" s="1"/>
  <c r="M63" i="36" a="1"/>
  <c r="M63" i="36" s="1"/>
  <c r="F63" i="36" a="1"/>
  <c r="F63" i="36" s="1"/>
  <c r="E63" i="36" a="1"/>
  <c r="E63" i="36" s="1"/>
  <c r="G63" i="36" a="1"/>
  <c r="G63" i="36" s="1"/>
  <c r="J63" i="36" a="1"/>
  <c r="J63" i="36" s="1"/>
  <c r="S36" i="1"/>
  <c r="R36" i="1"/>
  <c r="AW36" i="1"/>
  <c r="Z36" i="1"/>
  <c r="AH36" i="1"/>
  <c r="BE36" i="1"/>
  <c r="U37" i="1"/>
  <c r="W37" i="1"/>
  <c r="T37" i="1"/>
  <c r="AY37" i="1"/>
  <c r="AB37" i="1"/>
  <c r="BG37" i="1"/>
  <c r="AJ37" i="1"/>
  <c r="BA38" i="1"/>
  <c r="AD38" i="1"/>
  <c r="A39" i="6"/>
  <c r="A39" i="1"/>
  <c r="BC39" i="1"/>
  <c r="AF39" i="1"/>
  <c r="F67" i="36" a="1"/>
  <c r="F67" i="36" s="1"/>
  <c r="E67" i="36" a="1"/>
  <c r="E67" i="36" s="1"/>
  <c r="G67" i="36" a="1"/>
  <c r="G67" i="36" s="1"/>
  <c r="N67" i="36" a="1"/>
  <c r="N67" i="36" s="1"/>
  <c r="M67" i="36" a="1"/>
  <c r="M67" i="36" s="1"/>
  <c r="H67" i="36" a="1"/>
  <c r="H67" i="36" s="1"/>
  <c r="I67" i="36" a="1"/>
  <c r="I67" i="36" s="1"/>
  <c r="L67" i="36" a="1"/>
  <c r="L67" i="36" s="1"/>
  <c r="J67" i="36" a="1"/>
  <c r="J67" i="36" s="1"/>
  <c r="K67" i="36" a="1"/>
  <c r="K67" i="36" s="1"/>
  <c r="S40" i="1"/>
  <c r="Z40" i="1"/>
  <c r="AW40" i="1"/>
  <c r="R40" i="1"/>
  <c r="BE40" i="1"/>
  <c r="AH40" i="1"/>
  <c r="AY41" i="1"/>
  <c r="W41" i="1"/>
  <c r="T41" i="1"/>
  <c r="AB41" i="1"/>
  <c r="U41" i="1"/>
  <c r="BG41" i="1"/>
  <c r="AJ41" i="1"/>
  <c r="AD42" i="1"/>
  <c r="BA42" i="1"/>
  <c r="A43" i="6"/>
  <c r="A43" i="1"/>
  <c r="AF43" i="1"/>
  <c r="BC43" i="1"/>
  <c r="K71" i="36" a="1"/>
  <c r="K71" i="36" s="1"/>
  <c r="N71" i="36" a="1"/>
  <c r="N71" i="36" s="1"/>
  <c r="J71" i="36" a="1"/>
  <c r="J71" i="36" s="1"/>
  <c r="L71" i="36" a="1"/>
  <c r="L71" i="36" s="1"/>
  <c r="H71" i="36" a="1"/>
  <c r="H71" i="36" s="1"/>
  <c r="M71" i="36" a="1"/>
  <c r="M71" i="36" s="1"/>
  <c r="F71" i="36" a="1"/>
  <c r="F71" i="36" s="1"/>
  <c r="G71" i="36" a="1"/>
  <c r="G71" i="36" s="1"/>
  <c r="E71" i="36" a="1"/>
  <c r="E71" i="36" s="1"/>
  <c r="I71" i="36" a="1"/>
  <c r="I71" i="36" s="1"/>
  <c r="R44" i="1"/>
  <c r="S44" i="1"/>
  <c r="AW44" i="1"/>
  <c r="Z44" i="1"/>
  <c r="BE44" i="1"/>
  <c r="AH44" i="1"/>
  <c r="W45" i="1"/>
  <c r="T45" i="1"/>
  <c r="U45" i="1"/>
  <c r="AY45" i="1"/>
  <c r="AB45" i="1"/>
  <c r="BG45" i="1"/>
  <c r="AJ45" i="1"/>
  <c r="BA46" i="1"/>
  <c r="AD46" i="1"/>
  <c r="A47" i="6"/>
  <c r="A47" i="1"/>
  <c r="BC47" i="1"/>
  <c r="AF47" i="1"/>
  <c r="F75" i="36" a="1"/>
  <c r="F75" i="36" s="1"/>
  <c r="H75" i="36" a="1"/>
  <c r="H75" i="36" s="1"/>
  <c r="E75" i="36" a="1"/>
  <c r="E75" i="36" s="1"/>
  <c r="K75" i="36" a="1"/>
  <c r="K75" i="36" s="1"/>
  <c r="M75" i="36" a="1"/>
  <c r="M75" i="36" s="1"/>
  <c r="N75" i="36" a="1"/>
  <c r="N75" i="36" s="1"/>
  <c r="I75" i="36" a="1"/>
  <c r="I75" i="36" s="1"/>
  <c r="L75" i="36" a="1"/>
  <c r="L75" i="36" s="1"/>
  <c r="J75" i="36" a="1"/>
  <c r="J75" i="36" s="1"/>
  <c r="G75" i="36" a="1"/>
  <c r="G75" i="36" s="1"/>
  <c r="Z48" i="1"/>
  <c r="AW48" i="1"/>
  <c r="R48" i="1"/>
  <c r="S48" i="1"/>
  <c r="BE48" i="1"/>
  <c r="AH48" i="1"/>
  <c r="AB49" i="1"/>
  <c r="AY49" i="1"/>
  <c r="T49" i="1"/>
  <c r="W49" i="1"/>
  <c r="U49" i="1"/>
  <c r="BG49" i="1"/>
  <c r="AJ49" i="1"/>
  <c r="BA50" i="1"/>
  <c r="AD50" i="1"/>
  <c r="A51" i="6"/>
  <c r="A51" i="1"/>
  <c r="BC51" i="1"/>
  <c r="AF51" i="1"/>
  <c r="K79" i="36" a="1"/>
  <c r="K79" i="36" s="1"/>
  <c r="I79" i="36" a="1"/>
  <c r="I79" i="36" s="1"/>
  <c r="E79" i="36" a="1"/>
  <c r="E79" i="36" s="1"/>
  <c r="J79" i="36" a="1"/>
  <c r="J79" i="36" s="1"/>
  <c r="N79" i="36" a="1"/>
  <c r="N79" i="36" s="1"/>
  <c r="L79" i="36" a="1"/>
  <c r="L79" i="36" s="1"/>
  <c r="M79" i="36" a="1"/>
  <c r="M79" i="36" s="1"/>
  <c r="F79" i="36" a="1"/>
  <c r="F79" i="36" s="1"/>
  <c r="H79" i="36" a="1"/>
  <c r="H79" i="36" s="1"/>
  <c r="G79" i="36" a="1"/>
  <c r="G79" i="36" s="1"/>
  <c r="AW52" i="1"/>
  <c r="Z52" i="1"/>
  <c r="R52" i="1"/>
  <c r="S52" i="1"/>
  <c r="BE52" i="1"/>
  <c r="AH52" i="1"/>
  <c r="T53" i="1"/>
  <c r="W53" i="1"/>
  <c r="AY53" i="1"/>
  <c r="AB53" i="1"/>
  <c r="U53" i="1"/>
  <c r="BG53" i="1"/>
  <c r="AJ53" i="1"/>
  <c r="BA54" i="1"/>
  <c r="AD54" i="1"/>
  <c r="A55" i="6"/>
  <c r="A55" i="1"/>
  <c r="BC55" i="1"/>
  <c r="AF55" i="1"/>
  <c r="N83" i="36" a="1"/>
  <c r="N83" i="36" s="1"/>
  <c r="G83" i="36" a="1"/>
  <c r="G83" i="36" s="1"/>
  <c r="E83" i="36" a="1"/>
  <c r="E83" i="36" s="1"/>
  <c r="K83" i="36" a="1"/>
  <c r="K83" i="36" s="1"/>
  <c r="J83" i="36" a="1"/>
  <c r="J83" i="36" s="1"/>
  <c r="H83" i="36" a="1"/>
  <c r="H83" i="36" s="1"/>
  <c r="M83" i="36" a="1"/>
  <c r="M83" i="36" s="1"/>
  <c r="I83" i="36" a="1"/>
  <c r="I83" i="36" s="1"/>
  <c r="L83" i="36" a="1"/>
  <c r="L83" i="36" s="1"/>
  <c r="F83" i="36" a="1"/>
  <c r="F83" i="36" s="1"/>
  <c r="S56" i="1"/>
  <c r="R56" i="1"/>
  <c r="AW56" i="1"/>
  <c r="Z56" i="1"/>
  <c r="BE56" i="1"/>
  <c r="AH56" i="1"/>
  <c r="T57" i="1"/>
  <c r="U57" i="1"/>
  <c r="W57" i="1"/>
  <c r="AY57" i="1"/>
  <c r="AB57" i="1"/>
  <c r="BG57" i="1"/>
  <c r="AJ57" i="1"/>
  <c r="BA58" i="1"/>
  <c r="AD58" i="1"/>
  <c r="A59" i="6"/>
  <c r="A59" i="1"/>
  <c r="BC59" i="1"/>
  <c r="AF59" i="1"/>
  <c r="K87" i="36" a="1"/>
  <c r="K87" i="36" s="1"/>
  <c r="J87" i="36" a="1"/>
  <c r="J87" i="36" s="1"/>
  <c r="H87" i="36" a="1"/>
  <c r="H87" i="36" s="1"/>
  <c r="E87" i="36" a="1"/>
  <c r="E87" i="36" s="1"/>
  <c r="I87" i="36" a="1"/>
  <c r="I87" i="36" s="1"/>
  <c r="L87" i="36" a="1"/>
  <c r="L87" i="36" s="1"/>
  <c r="F87" i="36" a="1"/>
  <c r="F87" i="36" s="1"/>
  <c r="N87" i="36" a="1"/>
  <c r="N87" i="36" s="1"/>
  <c r="G87" i="36" a="1"/>
  <c r="G87" i="36" s="1"/>
  <c r="M87" i="36" a="1"/>
  <c r="M87" i="36" s="1"/>
  <c r="AW60" i="1"/>
  <c r="Z60" i="1"/>
  <c r="S60" i="1"/>
  <c r="R60" i="1"/>
  <c r="BE60" i="1"/>
  <c r="AH60" i="1"/>
  <c r="AY61" i="1"/>
  <c r="AB61" i="1"/>
  <c r="T61" i="1"/>
  <c r="W61" i="1"/>
  <c r="U61" i="1"/>
  <c r="BG61" i="1"/>
  <c r="AJ61" i="1"/>
  <c r="BA62" i="1"/>
  <c r="AD62" i="1"/>
  <c r="A63" i="6"/>
  <c r="A63" i="1"/>
  <c r="BC63" i="1"/>
  <c r="AF63" i="1"/>
  <c r="J91" i="36" a="1"/>
  <c r="J91" i="36" s="1"/>
  <c r="H91" i="36" a="1"/>
  <c r="H91" i="36" s="1"/>
  <c r="N91" i="36" a="1"/>
  <c r="N91" i="36" s="1"/>
  <c r="F91" i="36" a="1"/>
  <c r="F91" i="36" s="1"/>
  <c r="I91" i="36" a="1"/>
  <c r="I91" i="36" s="1"/>
  <c r="K91" i="36" a="1"/>
  <c r="K91" i="36" s="1"/>
  <c r="L91" i="36" a="1"/>
  <c r="L91" i="36" s="1"/>
  <c r="M91" i="36" a="1"/>
  <c r="M91" i="36" s="1"/>
  <c r="G91" i="36" a="1"/>
  <c r="G91" i="36" s="1"/>
  <c r="E91" i="36" a="1"/>
  <c r="E91" i="36" s="1"/>
  <c r="S64" i="1"/>
  <c r="AW64" i="1"/>
  <c r="Z64" i="1"/>
  <c r="R64" i="1"/>
  <c r="BE64" i="1"/>
  <c r="AH64" i="1"/>
  <c r="T65" i="1"/>
  <c r="W65" i="1"/>
  <c r="U65" i="1"/>
  <c r="AY65" i="1"/>
  <c r="AB65" i="1"/>
  <c r="BG65" i="1"/>
  <c r="AJ65" i="1"/>
  <c r="BA66" i="1"/>
  <c r="AD66" i="1"/>
  <c r="BA78" i="1"/>
  <c r="A67" i="6"/>
  <c r="A67" i="1"/>
  <c r="BC67" i="1"/>
  <c r="AF67" i="1"/>
  <c r="BC79" i="1"/>
  <c r="J95" i="36" a="1"/>
  <c r="J95" i="36" s="1"/>
  <c r="N95" i="36" a="1"/>
  <c r="N95" i="36" s="1"/>
  <c r="E95" i="36" a="1"/>
  <c r="E95" i="36" s="1"/>
  <c r="H95" i="36" a="1"/>
  <c r="H95" i="36" s="1"/>
  <c r="G95" i="36" a="1"/>
  <c r="G95" i="36" s="1"/>
  <c r="M95" i="36" a="1"/>
  <c r="M95" i="36" s="1"/>
  <c r="F95" i="36" a="1"/>
  <c r="F95" i="36" s="1"/>
  <c r="I95" i="36" a="1"/>
  <c r="I95" i="36" s="1"/>
  <c r="L95" i="36" a="1"/>
  <c r="L95" i="36" s="1"/>
  <c r="K95" i="36" a="1"/>
  <c r="K95" i="36" s="1"/>
  <c r="R68" i="1"/>
  <c r="S68" i="1"/>
  <c r="AW68" i="1"/>
  <c r="Z68" i="1"/>
  <c r="AW80" i="1"/>
  <c r="BE68" i="1"/>
  <c r="AH68" i="1"/>
  <c r="BE80" i="1"/>
  <c r="AY69" i="1"/>
  <c r="W69" i="1"/>
  <c r="U69" i="1"/>
  <c r="T69" i="1"/>
  <c r="AB69" i="1"/>
  <c r="AY81" i="1"/>
  <c r="BG69" i="1"/>
  <c r="AJ69" i="1"/>
  <c r="BG81" i="1"/>
  <c r="AD70" i="1"/>
  <c r="BA70" i="1"/>
  <c r="BA82" i="1"/>
  <c r="A71" i="6"/>
  <c r="A71" i="1"/>
  <c r="AF71" i="1"/>
  <c r="BC71" i="1"/>
  <c r="BC83" i="1"/>
  <c r="L99" i="36" a="1"/>
  <c r="L99" i="36" s="1"/>
  <c r="E99" i="36" a="1"/>
  <c r="E99" i="36" s="1"/>
  <c r="K99" i="36" a="1"/>
  <c r="K99" i="36" s="1"/>
  <c r="H99" i="36" a="1"/>
  <c r="H99" i="36" s="1"/>
  <c r="M99" i="36" a="1"/>
  <c r="M99" i="36" s="1"/>
  <c r="G99" i="36" a="1"/>
  <c r="G99" i="36" s="1"/>
  <c r="F99" i="36" a="1"/>
  <c r="F99" i="36" s="1"/>
  <c r="I99" i="36" a="1"/>
  <c r="I99" i="36" s="1"/>
  <c r="N99" i="36" a="1"/>
  <c r="N99" i="36" s="1"/>
  <c r="J99" i="36" a="1"/>
  <c r="J99" i="36" s="1"/>
  <c r="S72" i="1"/>
  <c r="AW72" i="1"/>
  <c r="Z72" i="1"/>
  <c r="R72" i="1"/>
  <c r="AW84" i="1"/>
  <c r="AH72" i="1"/>
  <c r="BE72" i="1"/>
  <c r="BE84" i="1"/>
  <c r="AY73" i="1"/>
  <c r="AB73" i="1"/>
  <c r="W73" i="1"/>
  <c r="T73" i="1"/>
  <c r="U73" i="1"/>
  <c r="AY85" i="1"/>
  <c r="BG73" i="1"/>
  <c r="AJ73" i="1"/>
  <c r="BG85" i="1"/>
  <c r="BA74" i="1"/>
  <c r="AD74" i="1"/>
  <c r="BA86" i="1"/>
  <c r="A75" i="6"/>
  <c r="A75" i="1"/>
  <c r="AF75" i="1"/>
  <c r="BC75" i="1"/>
  <c r="BC87" i="1"/>
  <c r="E103" i="36" a="1"/>
  <c r="E103" i="36" s="1"/>
  <c r="F103" i="36" a="1"/>
  <c r="F103" i="36" s="1"/>
  <c r="J103" i="36" a="1"/>
  <c r="J103" i="36" s="1"/>
  <c r="G103" i="36" a="1"/>
  <c r="G103" i="36" s="1"/>
  <c r="H103" i="36" a="1"/>
  <c r="H103" i="36" s="1"/>
  <c r="L103" i="36" a="1"/>
  <c r="L103" i="36" s="1"/>
  <c r="K103" i="36" a="1"/>
  <c r="K103" i="36" s="1"/>
  <c r="I103" i="36" a="1"/>
  <c r="I103" i="36" s="1"/>
  <c r="M103" i="36" a="1"/>
  <c r="M103" i="36" s="1"/>
  <c r="N103" i="36" a="1"/>
  <c r="N103" i="36" s="1"/>
  <c r="AW76" i="1"/>
  <c r="Z76" i="1"/>
  <c r="S76" i="1"/>
  <c r="R76" i="1"/>
  <c r="AW88" i="1"/>
  <c r="AH76" i="1"/>
  <c r="BE76" i="1"/>
  <c r="BE88" i="1"/>
  <c r="T77" i="1"/>
  <c r="U77" i="1"/>
  <c r="W77" i="1"/>
  <c r="AY77" i="1"/>
  <c r="AB77" i="1"/>
  <c r="AY89" i="1"/>
  <c r="AB78" i="1"/>
  <c r="BG77" i="1"/>
  <c r="AJ77" i="1"/>
  <c r="BG89" i="1"/>
  <c r="AJ78" i="1"/>
  <c r="BA93" i="19"/>
  <c r="AZ21" i="1"/>
  <c r="AC21" i="1"/>
  <c r="AK21" i="1"/>
  <c r="BH21" i="1"/>
  <c r="BB22" i="1"/>
  <c r="AE22" i="1"/>
  <c r="Y23" i="1"/>
  <c r="AB50" i="36" s="1"/>
  <c r="AV23" i="1"/>
  <c r="AO50" i="36" s="1"/>
  <c r="BD23" i="1"/>
  <c r="AG23" i="1"/>
  <c r="AX24" i="1"/>
  <c r="AA24" i="1"/>
  <c r="AI24" i="1"/>
  <c r="BF24" i="1"/>
  <c r="AC25" i="1"/>
  <c r="AZ25" i="1"/>
  <c r="AK25" i="1"/>
  <c r="BH25" i="1"/>
  <c r="AE26" i="1"/>
  <c r="BB26" i="1"/>
  <c r="AV27" i="1"/>
  <c r="AO54" i="36" s="1"/>
  <c r="Y27" i="1"/>
  <c r="AB54" i="36" s="1"/>
  <c r="AG27" i="1"/>
  <c r="BD27" i="1"/>
  <c r="AX28" i="1"/>
  <c r="AA28" i="1"/>
  <c r="AI28" i="1"/>
  <c r="BF28" i="1"/>
  <c r="AC29" i="1"/>
  <c r="AZ29" i="1"/>
  <c r="AK29" i="1"/>
  <c r="BH29" i="1"/>
  <c r="AE30" i="1"/>
  <c r="BB30" i="1"/>
  <c r="Y31" i="1"/>
  <c r="AB58" i="36" s="1"/>
  <c r="AV31" i="1"/>
  <c r="AO58" i="36" s="1"/>
  <c r="BD31" i="1"/>
  <c r="AG31" i="1"/>
  <c r="AA32" i="1"/>
  <c r="AX32" i="1"/>
  <c r="BF32" i="1"/>
  <c r="AI32" i="1"/>
  <c r="AZ33" i="1"/>
  <c r="AC33" i="1"/>
  <c r="AK33" i="1"/>
  <c r="BH33" i="1"/>
  <c r="AE34" i="1"/>
  <c r="BB34" i="1"/>
  <c r="Y35" i="1"/>
  <c r="AB62" i="36" s="1"/>
  <c r="AV35" i="1"/>
  <c r="AO62" i="36" s="1"/>
  <c r="AG35" i="1"/>
  <c r="BD35" i="1"/>
  <c r="AA36" i="1"/>
  <c r="AX36" i="1"/>
  <c r="AI36" i="1"/>
  <c r="BF36" i="1"/>
  <c r="AC37" i="1"/>
  <c r="AZ37" i="1"/>
  <c r="AK37" i="1"/>
  <c r="BH37" i="1"/>
  <c r="AE38" i="1"/>
  <c r="BB38" i="1"/>
  <c r="Y39" i="1"/>
  <c r="AB66" i="36" s="1"/>
  <c r="AV39" i="1"/>
  <c r="AO66" i="36" s="1"/>
  <c r="AG39" i="1"/>
  <c r="BD39" i="1"/>
  <c r="AA40" i="1"/>
  <c r="AX40" i="1"/>
  <c r="BF40" i="1"/>
  <c r="AI40" i="1"/>
  <c r="AC41" i="1"/>
  <c r="AZ41" i="1"/>
  <c r="BH41" i="1"/>
  <c r="AK41" i="1"/>
  <c r="BB42" i="1"/>
  <c r="AE42" i="1"/>
  <c r="Y43" i="1"/>
  <c r="AB70" i="36" s="1"/>
  <c r="AV43" i="1"/>
  <c r="AO70" i="36" s="1"/>
  <c r="AG43" i="1"/>
  <c r="BD43" i="1"/>
  <c r="AA44" i="1"/>
  <c r="AX44" i="1"/>
  <c r="AI44" i="1"/>
  <c r="BF44" i="1"/>
  <c r="AC45" i="1"/>
  <c r="AZ45" i="1"/>
  <c r="AK45" i="1"/>
  <c r="BH45" i="1"/>
  <c r="AE46" i="1"/>
  <c r="BB46" i="1"/>
  <c r="Y47" i="1"/>
  <c r="AB74" i="36" s="1"/>
  <c r="AV47" i="1"/>
  <c r="AO74" i="36" s="1"/>
  <c r="AG47" i="1"/>
  <c r="BD47" i="1"/>
  <c r="AA48" i="1"/>
  <c r="AX48" i="1"/>
  <c r="AI48" i="1"/>
  <c r="BF48" i="1"/>
  <c r="AC49" i="1"/>
  <c r="AZ49" i="1"/>
  <c r="AK49" i="1"/>
  <c r="BH49" i="1"/>
  <c r="AE50" i="1"/>
  <c r="BB50" i="1"/>
  <c r="AV51" i="1"/>
  <c r="AO78" i="36" s="1"/>
  <c r="Y51" i="1"/>
  <c r="AB78" i="36" s="1"/>
  <c r="BD51" i="1"/>
  <c r="AG51" i="1"/>
  <c r="AA52" i="1"/>
  <c r="AX52" i="1"/>
  <c r="AI52" i="1"/>
  <c r="BF52" i="1"/>
  <c r="AC53" i="1"/>
  <c r="AZ53" i="1"/>
  <c r="AK53" i="1"/>
  <c r="BH53" i="1"/>
  <c r="AE54" i="1"/>
  <c r="BB54" i="1"/>
  <c r="Y55" i="1"/>
  <c r="AB82" i="36" s="1"/>
  <c r="AV55" i="1"/>
  <c r="AO82" i="36" s="1"/>
  <c r="AG55" i="1"/>
  <c r="BD55" i="1"/>
  <c r="AA56" i="1"/>
  <c r="AX56" i="1"/>
  <c r="AI56" i="1"/>
  <c r="BF56" i="1"/>
  <c r="AC57" i="1"/>
  <c r="AZ57" i="1"/>
  <c r="AK57" i="1"/>
  <c r="BH57" i="1"/>
  <c r="AE58" i="1"/>
  <c r="BB58" i="1"/>
  <c r="Y59" i="1"/>
  <c r="AB86" i="36" s="1"/>
  <c r="AV59" i="1"/>
  <c r="AO86" i="36" s="1"/>
  <c r="AG59" i="1"/>
  <c r="BD59" i="1"/>
  <c r="AX60" i="1"/>
  <c r="AA60" i="1"/>
  <c r="BF60" i="1"/>
  <c r="AI60" i="1"/>
  <c r="AC61" i="1"/>
  <c r="AZ61" i="1"/>
  <c r="BH61" i="1"/>
  <c r="AK61" i="1"/>
  <c r="AE62" i="1"/>
  <c r="BB62" i="1"/>
  <c r="AV63" i="1"/>
  <c r="AO90" i="36" s="1"/>
  <c r="Y63" i="1"/>
  <c r="AB90" i="36" s="1"/>
  <c r="AG63" i="1"/>
  <c r="BD63" i="1"/>
  <c r="AX64" i="1"/>
  <c r="AA64" i="1"/>
  <c r="AI64" i="1"/>
  <c r="BF64" i="1"/>
  <c r="AZ65" i="1"/>
  <c r="AC65" i="1"/>
  <c r="AK65" i="1"/>
  <c r="BH65" i="1"/>
  <c r="BB66" i="1"/>
  <c r="AE66" i="1"/>
  <c r="BB78" i="1"/>
  <c r="Y67" i="1"/>
  <c r="AB94" i="36" s="1"/>
  <c r="AV67" i="1"/>
  <c r="AO94" i="36" s="1"/>
  <c r="AV79" i="1"/>
  <c r="AO106" i="36" s="1"/>
  <c r="AG67" i="1"/>
  <c r="BD67" i="1"/>
  <c r="BD79" i="1"/>
  <c r="AX68" i="1"/>
  <c r="AA68" i="1"/>
  <c r="AX80" i="1"/>
  <c r="BF68" i="1"/>
  <c r="AI68" i="1"/>
  <c r="BF80" i="1"/>
  <c r="AZ69" i="1"/>
  <c r="AC69" i="1"/>
  <c r="AZ81" i="1"/>
  <c r="BH69" i="1"/>
  <c r="AK69" i="1"/>
  <c r="BH81" i="1"/>
  <c r="AE70" i="1"/>
  <c r="BB70" i="1"/>
  <c r="BB82" i="1"/>
  <c r="AV71" i="1"/>
  <c r="AO98" i="36" s="1"/>
  <c r="Y71" i="1"/>
  <c r="AB98" i="36" s="1"/>
  <c r="AV83" i="1"/>
  <c r="AO110" i="36" s="1"/>
  <c r="AG71" i="1"/>
  <c r="BD71" i="1"/>
  <c r="BD83" i="1"/>
  <c r="AX72" i="1"/>
  <c r="AA72" i="1"/>
  <c r="AX84" i="1"/>
  <c r="BF72" i="1"/>
  <c r="AI72" i="1"/>
  <c r="BF84" i="1"/>
  <c r="AC73" i="1"/>
  <c r="AZ73" i="1"/>
  <c r="AZ85" i="1"/>
  <c r="BH73" i="1"/>
  <c r="AK73" i="1"/>
  <c r="BH85" i="1"/>
  <c r="AE74" i="1"/>
  <c r="BB74" i="1"/>
  <c r="BB86" i="1"/>
  <c r="AV75" i="1"/>
  <c r="AO102" i="36" s="1"/>
  <c r="Y75" i="1"/>
  <c r="AB102" i="36" s="1"/>
  <c r="AV87" i="1"/>
  <c r="AO114" i="36" s="1"/>
  <c r="AG75" i="1"/>
  <c r="BD75" i="1"/>
  <c r="BD87" i="1"/>
  <c r="AA76" i="1"/>
  <c r="AX76" i="1"/>
  <c r="AX88" i="1"/>
  <c r="AI76" i="1"/>
  <c r="BF76" i="1"/>
  <c r="BF88" i="1"/>
  <c r="AZ77" i="1"/>
  <c r="AC77" i="1"/>
  <c r="AZ89" i="1"/>
  <c r="AC78" i="1"/>
  <c r="BH77" i="1"/>
  <c r="AK77" i="1"/>
  <c r="BH89" i="1"/>
  <c r="AK78" i="1"/>
  <c r="N79" i="37"/>
  <c r="Y79" i="23"/>
  <c r="BA94" i="19"/>
  <c r="Y83" i="23"/>
  <c r="BA98" i="19"/>
  <c r="CS13" i="21"/>
  <c r="CS21" i="21"/>
  <c r="CS29" i="21"/>
  <c r="CS37" i="21"/>
  <c r="CS45" i="21"/>
  <c r="CS53" i="21"/>
  <c r="CS61" i="21"/>
  <c r="CS69" i="21"/>
  <c r="CS18" i="21"/>
  <c r="CS26" i="21"/>
  <c r="CS34" i="21"/>
  <c r="CS42" i="21"/>
  <c r="CS50" i="21"/>
  <c r="CS58" i="21"/>
  <c r="CS66" i="21"/>
  <c r="CS74" i="21"/>
  <c r="CS10" i="21"/>
  <c r="CS11" i="21"/>
  <c r="CS19" i="21"/>
  <c r="CS27" i="21"/>
  <c r="CS35" i="21"/>
  <c r="CS43" i="21"/>
  <c r="CS51" i="21"/>
  <c r="CS59" i="21"/>
  <c r="CS67" i="21"/>
  <c r="CS75" i="21"/>
  <c r="CS9" i="21"/>
  <c r="CS17" i="21"/>
  <c r="CS25" i="21"/>
  <c r="CS33" i="21"/>
  <c r="CS41" i="21"/>
  <c r="CS49" i="21"/>
  <c r="CS57" i="21"/>
  <c r="CS65" i="21"/>
  <c r="CS73" i="21"/>
  <c r="CS77" i="21"/>
  <c r="CS78" i="21"/>
  <c r="CS12" i="21"/>
  <c r="CS20" i="21"/>
  <c r="CS28" i="21"/>
  <c r="CS36" i="21"/>
  <c r="CS44" i="21"/>
  <c r="CS52" i="21"/>
  <c r="CS60" i="21"/>
  <c r="CS68" i="21"/>
  <c r="CS76" i="21"/>
  <c r="CS8" i="21"/>
  <c r="CS16" i="21"/>
  <c r="CS24" i="21"/>
  <c r="CS32" i="21"/>
  <c r="CS40" i="21"/>
  <c r="CS48" i="21"/>
  <c r="CS56" i="21"/>
  <c r="CS64" i="21"/>
  <c r="CS72" i="21"/>
  <c r="CS7" i="21"/>
  <c r="CS15" i="21"/>
  <c r="CS23" i="21"/>
  <c r="CS31" i="21"/>
  <c r="CS39" i="21"/>
  <c r="CS47" i="21"/>
  <c r="CS55" i="21"/>
  <c r="CS63" i="21"/>
  <c r="CS71" i="21"/>
  <c r="CS14" i="21"/>
  <c r="CS22" i="21"/>
  <c r="CS30" i="21"/>
  <c r="CS38" i="21"/>
  <c r="CS46" i="21"/>
  <c r="CS54" i="21"/>
  <c r="CS62" i="21"/>
  <c r="CS70" i="21"/>
  <c r="CS6" i="21"/>
  <c r="W40" i="36" l="1"/>
  <c r="Y39" i="36"/>
  <c r="Z39" i="36"/>
  <c r="AR16" i="1"/>
  <c r="AR12" i="1"/>
  <c r="Z35" i="36"/>
  <c r="W42" i="36"/>
  <c r="U34" i="36"/>
  <c r="W35" i="36"/>
  <c r="AR9" i="1"/>
  <c r="T39" i="36"/>
  <c r="BG113" i="23"/>
  <c r="BK113" i="23" s="1"/>
  <c r="BL113" i="23" s="1"/>
  <c r="V42" i="36"/>
  <c r="V34" i="36"/>
  <c r="BG112" i="23"/>
  <c r="BK112" i="23" s="1"/>
  <c r="BL112" i="23" s="1"/>
  <c r="V35" i="36"/>
  <c r="T35" i="36"/>
  <c r="AR10" i="1"/>
  <c r="X34" i="36"/>
  <c r="AQ16" i="1"/>
  <c r="Y42" i="36"/>
  <c r="S39" i="36"/>
  <c r="S34" i="36"/>
  <c r="AO8" i="1"/>
  <c r="S36" i="36"/>
  <c r="V40" i="36"/>
  <c r="BG111" i="23"/>
  <c r="BK111" i="23" s="1"/>
  <c r="BL111" i="23" s="1"/>
  <c r="AT13" i="1"/>
  <c r="AQ9" i="1"/>
  <c r="Y36" i="36"/>
  <c r="T42" i="36"/>
  <c r="Y34" i="36"/>
  <c r="U35" i="36"/>
  <c r="BG110" i="23"/>
  <c r="BK110" i="23" s="1"/>
  <c r="BL110" i="23" s="1"/>
  <c r="X39" i="36"/>
  <c r="W34" i="36"/>
  <c r="AT6" i="1"/>
  <c r="R34" i="36"/>
  <c r="AT12" i="1"/>
  <c r="X42" i="36"/>
  <c r="V36" i="36"/>
  <c r="U40" i="36"/>
  <c r="AT9" i="1"/>
  <c r="R35" i="36"/>
  <c r="AO11" i="1"/>
  <c r="AQ12" i="1"/>
  <c r="AR13" i="1"/>
  <c r="T36" i="36"/>
  <c r="R36" i="36"/>
  <c r="S35" i="36"/>
  <c r="AQ13" i="1"/>
  <c r="Z36" i="36"/>
  <c r="V39" i="36"/>
  <c r="U39" i="36"/>
  <c r="U42" i="36"/>
  <c r="Y38" i="36"/>
  <c r="X38" i="36"/>
  <c r="Z42" i="36"/>
  <c r="BG108" i="23"/>
  <c r="BK108" i="23" s="1"/>
  <c r="BL108" i="23" s="1"/>
  <c r="BG109" i="23"/>
  <c r="BK109" i="23" s="1"/>
  <c r="BL109" i="23" s="1"/>
  <c r="BG106" i="23"/>
  <c r="BK106" i="23" s="1"/>
  <c r="BL106" i="23" s="1"/>
  <c r="BG105" i="23"/>
  <c r="BK105" i="23" s="1"/>
  <c r="BL105" i="23" s="1"/>
  <c r="BG107" i="23"/>
  <c r="BK107" i="23" s="1"/>
  <c r="BL107" i="23" s="1"/>
  <c r="Z91" i="23"/>
  <c r="AD91" i="23" s="1"/>
  <c r="D92" i="33" s="1"/>
  <c r="BG103" i="23"/>
  <c r="BK103" i="23" s="1"/>
  <c r="BL103" i="23" s="1"/>
  <c r="Z90" i="23"/>
  <c r="AD90" i="23" s="1"/>
  <c r="D91" i="33" s="1"/>
  <c r="Z95" i="23"/>
  <c r="AD95" i="23" s="1"/>
  <c r="D96" i="33" s="1"/>
  <c r="BG102" i="23"/>
  <c r="BK102" i="23" s="1"/>
  <c r="BL102" i="23" s="1"/>
  <c r="Z40" i="36"/>
  <c r="W36" i="36"/>
  <c r="T34" i="36"/>
  <c r="X35" i="36"/>
  <c r="S42" i="36"/>
  <c r="AQ10" i="1"/>
  <c r="Z34" i="36"/>
  <c r="Z38" i="36"/>
  <c r="BG104" i="23"/>
  <c r="BK104" i="23" s="1"/>
  <c r="BL104" i="23" s="1"/>
  <c r="U36" i="36"/>
  <c r="R42" i="36"/>
  <c r="AT16" i="1"/>
  <c r="X40" i="36"/>
  <c r="DE75" i="18"/>
  <c r="DF75" i="21"/>
  <c r="DE20" i="18"/>
  <c r="DF20" i="21"/>
  <c r="DF49" i="21"/>
  <c r="DE49" i="18"/>
  <c r="DF46" i="21"/>
  <c r="DE46" i="18"/>
  <c r="U103" i="36"/>
  <c r="AH103" i="36"/>
  <c r="AH115" i="36"/>
  <c r="AG99" i="36"/>
  <c r="T99" i="36"/>
  <c r="AG111" i="36"/>
  <c r="BS71" i="6"/>
  <c r="D98" i="4"/>
  <c r="AS98" i="4" s="1"/>
  <c r="AH95" i="36"/>
  <c r="U95" i="36"/>
  <c r="AH107" i="36"/>
  <c r="AL91" i="36"/>
  <c r="Y91" i="36"/>
  <c r="BL60" i="1"/>
  <c r="AO60" i="1"/>
  <c r="X87" i="36"/>
  <c r="AK87" i="36"/>
  <c r="A58" i="35"/>
  <c r="D86" i="36"/>
  <c r="C73" i="32"/>
  <c r="AC73" i="32" s="1"/>
  <c r="B58" i="19"/>
  <c r="AL58" i="19" s="1"/>
  <c r="AY58" i="19" s="1"/>
  <c r="A59" i="23"/>
  <c r="A59" i="26"/>
  <c r="B59" i="21"/>
  <c r="B58" i="22"/>
  <c r="B58" i="20"/>
  <c r="AL58" i="20" s="1"/>
  <c r="AX58" i="20" s="1"/>
  <c r="B59" i="18"/>
  <c r="BL56" i="1"/>
  <c r="AO56" i="1"/>
  <c r="W83" i="36"/>
  <c r="AJ83" i="36"/>
  <c r="BQ53" i="1"/>
  <c r="AT53" i="1"/>
  <c r="S79" i="36"/>
  <c r="AF79" i="36"/>
  <c r="U79" i="36"/>
  <c r="AH79" i="36"/>
  <c r="X75" i="36"/>
  <c r="AK75" i="36"/>
  <c r="AL71" i="36"/>
  <c r="Y71" i="36"/>
  <c r="A42" i="35"/>
  <c r="D70" i="36"/>
  <c r="C57" i="32"/>
  <c r="AC57" i="32" s="1"/>
  <c r="A43" i="23"/>
  <c r="A43" i="26"/>
  <c r="B43" i="21"/>
  <c r="B42" i="22"/>
  <c r="B43" i="18"/>
  <c r="B42" i="19"/>
  <c r="AL42" i="19" s="1"/>
  <c r="AY42" i="19" s="1"/>
  <c r="B42" i="20"/>
  <c r="AL42" i="20" s="1"/>
  <c r="AX42" i="20" s="1"/>
  <c r="Z67" i="36"/>
  <c r="AM67" i="36"/>
  <c r="BQ37" i="1"/>
  <c r="AT37" i="1"/>
  <c r="V63" i="36"/>
  <c r="AI63" i="36"/>
  <c r="W63" i="36"/>
  <c r="AJ63" i="36"/>
  <c r="AK59" i="36"/>
  <c r="X59" i="36"/>
  <c r="AI55" i="36"/>
  <c r="V55" i="36"/>
  <c r="BQ25" i="1"/>
  <c r="AT25" i="1"/>
  <c r="BN17" i="1"/>
  <c r="AQ17" i="1"/>
  <c r="A39" i="35"/>
  <c r="D67" i="36"/>
  <c r="C54" i="32"/>
  <c r="AC54" i="32" s="1"/>
  <c r="B40" i="21"/>
  <c r="B39" i="20"/>
  <c r="AL39" i="20" s="1"/>
  <c r="AX39" i="20" s="1"/>
  <c r="B39" i="22"/>
  <c r="B40" i="18"/>
  <c r="A40" i="26"/>
  <c r="B39" i="19"/>
  <c r="AL39" i="19" s="1"/>
  <c r="AY39" i="19" s="1"/>
  <c r="A40" i="23"/>
  <c r="BO34" i="1"/>
  <c r="AR34" i="1"/>
  <c r="AF56" i="36"/>
  <c r="S56" i="36"/>
  <c r="S52" i="36"/>
  <c r="AF52" i="36"/>
  <c r="AR14" i="1"/>
  <c r="BN20" i="1"/>
  <c r="AQ20" i="1"/>
  <c r="Q39" i="36"/>
  <c r="AQ39" i="36" s="1"/>
  <c r="O39" i="36" a="1"/>
  <c r="O39" i="36" s="1"/>
  <c r="Q35" i="36"/>
  <c r="O35" i="36" a="1"/>
  <c r="O35" i="36" s="1"/>
  <c r="AG104" i="36"/>
  <c r="T104" i="36"/>
  <c r="AG116" i="36"/>
  <c r="T105" i="36"/>
  <c r="AT74" i="1"/>
  <c r="BQ74" i="1"/>
  <c r="BQ86" i="1"/>
  <c r="S100" i="36"/>
  <c r="AF100" i="36"/>
  <c r="AF112" i="36"/>
  <c r="S96" i="36"/>
  <c r="AF96" i="36"/>
  <c r="AF108" i="36"/>
  <c r="Y92" i="36"/>
  <c r="AL92" i="36"/>
  <c r="BS64" i="6"/>
  <c r="D91" i="4"/>
  <c r="AS91" i="4" s="1"/>
  <c r="BN62" i="1"/>
  <c r="AQ62" i="1"/>
  <c r="S88" i="36"/>
  <c r="AF88" i="36"/>
  <c r="BN58" i="1"/>
  <c r="AQ58" i="1"/>
  <c r="AH84" i="36"/>
  <c r="U84" i="36"/>
  <c r="Q84" i="36"/>
  <c r="AD84" i="36"/>
  <c r="O84" i="36" a="1"/>
  <c r="O84" i="36" s="1"/>
  <c r="AH80" i="36"/>
  <c r="U80" i="36"/>
  <c r="AR50" i="1"/>
  <c r="BO50" i="1"/>
  <c r="C48" i="35"/>
  <c r="BM49" i="1"/>
  <c r="AP49" i="1"/>
  <c r="S76" i="36"/>
  <c r="AF76" i="36"/>
  <c r="BS48" i="6"/>
  <c r="D75" i="4"/>
  <c r="AS75" i="4" s="1"/>
  <c r="AR46" i="1"/>
  <c r="BO46" i="1"/>
  <c r="BL45" i="1"/>
  <c r="AO45" i="1"/>
  <c r="W72" i="36"/>
  <c r="AJ72" i="36"/>
  <c r="S68" i="36"/>
  <c r="AF68" i="36"/>
  <c r="AI68" i="36"/>
  <c r="V68" i="36"/>
  <c r="AH64" i="36"/>
  <c r="U64" i="36"/>
  <c r="A35" i="35"/>
  <c r="D63" i="36"/>
  <c r="C50" i="32"/>
  <c r="AC50" i="32" s="1"/>
  <c r="B35" i="19"/>
  <c r="AL35" i="19" s="1"/>
  <c r="AY35" i="19" s="1"/>
  <c r="B35" i="20"/>
  <c r="AL35" i="20" s="1"/>
  <c r="AX35" i="20" s="1"/>
  <c r="A36" i="26"/>
  <c r="B36" i="21"/>
  <c r="A36" i="23"/>
  <c r="B35" i="22"/>
  <c r="B36" i="18"/>
  <c r="Y60" i="36"/>
  <c r="AL60" i="36"/>
  <c r="AK60" i="36"/>
  <c r="X60" i="36"/>
  <c r="AJ48" i="36"/>
  <c r="W48" i="36"/>
  <c r="AI44" i="36"/>
  <c r="V44" i="36"/>
  <c r="BS8" i="6"/>
  <c r="D35" i="4"/>
  <c r="AS35" i="4" s="1"/>
  <c r="AE46" i="36"/>
  <c r="R46" i="36"/>
  <c r="U89" i="36"/>
  <c r="AH89" i="36"/>
  <c r="BS61" i="6"/>
  <c r="D88" i="4"/>
  <c r="AS88" i="4" s="1"/>
  <c r="W85" i="36"/>
  <c r="AJ85" i="36"/>
  <c r="T81" i="36"/>
  <c r="AG81" i="36"/>
  <c r="AE81" i="36"/>
  <c r="R81" i="36"/>
  <c r="AI77" i="36"/>
  <c r="V77" i="36"/>
  <c r="AR47" i="1"/>
  <c r="BO47" i="1"/>
  <c r="AO46" i="1"/>
  <c r="BL46" i="1"/>
  <c r="S73" i="36"/>
  <c r="AF73" i="36"/>
  <c r="BS45" i="6"/>
  <c r="D72" i="4"/>
  <c r="AS72" i="4" s="1"/>
  <c r="BO43" i="1"/>
  <c r="AR43" i="1"/>
  <c r="C41" i="35"/>
  <c r="AP42" i="1"/>
  <c r="BM42" i="1"/>
  <c r="T69" i="36"/>
  <c r="AG69" i="36"/>
  <c r="BN39" i="1"/>
  <c r="AQ39" i="1"/>
  <c r="V65" i="36"/>
  <c r="AI65" i="36"/>
  <c r="AE65" i="36"/>
  <c r="R65" i="36"/>
  <c r="AE61" i="36"/>
  <c r="R61" i="36"/>
  <c r="W61" i="36"/>
  <c r="AJ61" i="36"/>
  <c r="AQ31" i="1"/>
  <c r="BN31" i="1"/>
  <c r="AH57" i="36"/>
  <c r="U57" i="36"/>
  <c r="Q49" i="36"/>
  <c r="AD49" i="36"/>
  <c r="O49" i="36" a="1"/>
  <c r="O49" i="36" s="1"/>
  <c r="BL18" i="1"/>
  <c r="AO18" i="1"/>
  <c r="AH45" i="36"/>
  <c r="U45" i="36"/>
  <c r="A16" i="35"/>
  <c r="D44" i="36"/>
  <c r="C31" i="32"/>
  <c r="AC31" i="32" s="1"/>
  <c r="A17" i="23"/>
  <c r="B17" i="21"/>
  <c r="A17" i="26"/>
  <c r="B16" i="22"/>
  <c r="B17" i="18"/>
  <c r="B16" i="19"/>
  <c r="AL16" i="19" s="1"/>
  <c r="AY16" i="19" s="1"/>
  <c r="B16" i="20"/>
  <c r="AL16" i="20" s="1"/>
  <c r="AX16" i="20" s="1"/>
  <c r="Z41" i="36"/>
  <c r="AT7" i="1"/>
  <c r="R33" i="36"/>
  <c r="W33" i="36"/>
  <c r="Q78" i="36"/>
  <c r="O78" i="36" a="1"/>
  <c r="O78" i="36" s="1"/>
  <c r="AD78" i="36"/>
  <c r="R74" i="36"/>
  <c r="AE74" i="36"/>
  <c r="AM70" i="36"/>
  <c r="Z70" i="36"/>
  <c r="AM66" i="36"/>
  <c r="Z66" i="36"/>
  <c r="Q66" i="36"/>
  <c r="AD66" i="36"/>
  <c r="O66" i="36" a="1"/>
  <c r="O66" i="36" s="1"/>
  <c r="AR36" i="1"/>
  <c r="BO36" i="1"/>
  <c r="AH58" i="36"/>
  <c r="U58" i="36"/>
  <c r="D53" i="36"/>
  <c r="A25" i="35"/>
  <c r="C40" i="32"/>
  <c r="AC40" i="32" s="1"/>
  <c r="A26" i="26"/>
  <c r="B26" i="21"/>
  <c r="A26" i="23"/>
  <c r="B25" i="22"/>
  <c r="B26" i="18"/>
  <c r="B25" i="19"/>
  <c r="AL25" i="19" s="1"/>
  <c r="AY25" i="19" s="1"/>
  <c r="B25" i="20"/>
  <c r="AL25" i="20" s="1"/>
  <c r="AX25" i="20" s="1"/>
  <c r="C22" i="35"/>
  <c r="AP23" i="1"/>
  <c r="BM23" i="1"/>
  <c r="Z50" i="36"/>
  <c r="AM50" i="36"/>
  <c r="BS14" i="6"/>
  <c r="D41" i="4"/>
  <c r="AS41" i="4" s="1"/>
  <c r="W38" i="36"/>
  <c r="A76" i="35"/>
  <c r="D104" i="36"/>
  <c r="C91" i="32"/>
  <c r="AC91" i="32" s="1"/>
  <c r="B76" i="19"/>
  <c r="AL76" i="19" s="1"/>
  <c r="AY76" i="19" s="1"/>
  <c r="A77" i="26"/>
  <c r="B77" i="21"/>
  <c r="A77" i="23"/>
  <c r="B76" i="22"/>
  <c r="B76" i="20"/>
  <c r="AL76" i="20" s="1"/>
  <c r="AX76" i="20" s="1"/>
  <c r="B77" i="18"/>
  <c r="AJ101" i="36"/>
  <c r="W101" i="36"/>
  <c r="AJ113" i="36"/>
  <c r="O101" i="36" a="1"/>
  <c r="O101" i="36" s="1"/>
  <c r="AD101" i="36"/>
  <c r="Q101" i="36"/>
  <c r="AD113" i="36"/>
  <c r="BN71" i="1"/>
  <c r="AQ71" i="1"/>
  <c r="BN83" i="1"/>
  <c r="C69" i="35"/>
  <c r="BM70" i="1"/>
  <c r="AP70" i="1"/>
  <c r="BM82" i="1"/>
  <c r="S97" i="36"/>
  <c r="AF97" i="36"/>
  <c r="AF109" i="36"/>
  <c r="A68" i="35"/>
  <c r="D96" i="36"/>
  <c r="C83" i="32"/>
  <c r="AC83" i="32" s="1"/>
  <c r="A69" i="26"/>
  <c r="B69" i="21"/>
  <c r="A69" i="23"/>
  <c r="B68" i="22"/>
  <c r="B69" i="18"/>
  <c r="B68" i="20"/>
  <c r="AL68" i="20" s="1"/>
  <c r="AX68" i="20" s="1"/>
  <c r="B68" i="19"/>
  <c r="AL68" i="19" s="1"/>
  <c r="AY68" i="19" s="1"/>
  <c r="W93" i="36"/>
  <c r="AJ93" i="36"/>
  <c r="AJ105" i="36"/>
  <c r="AL93" i="36"/>
  <c r="Y93" i="36"/>
  <c r="AL105" i="36"/>
  <c r="A28" i="35"/>
  <c r="D56" i="36"/>
  <c r="C43" i="32"/>
  <c r="AC43" i="32" s="1"/>
  <c r="B28" i="20"/>
  <c r="AL28" i="20" s="1"/>
  <c r="AX28" i="20" s="1"/>
  <c r="B29" i="21"/>
  <c r="B28" i="22"/>
  <c r="B29" i="18"/>
  <c r="A29" i="23"/>
  <c r="B28" i="19"/>
  <c r="AL28" i="19" s="1"/>
  <c r="AY28" i="19" s="1"/>
  <c r="A29" i="26"/>
  <c r="S53" i="36"/>
  <c r="AF53" i="36"/>
  <c r="AQ23" i="1"/>
  <c r="BN23" i="1"/>
  <c r="V37" i="36"/>
  <c r="BS46" i="6"/>
  <c r="D73" i="4"/>
  <c r="AS73" i="4" s="1"/>
  <c r="AL62" i="36"/>
  <c r="Y62" i="36"/>
  <c r="U54" i="36"/>
  <c r="AH54" i="36"/>
  <c r="X54" i="36"/>
  <c r="AK54" i="36"/>
  <c r="D37" i="36"/>
  <c r="A9" i="35"/>
  <c r="C24" i="32"/>
  <c r="AC24" i="32" s="1"/>
  <c r="B9" i="20"/>
  <c r="AL9" i="20" s="1"/>
  <c r="A10" i="23"/>
  <c r="B10" i="21"/>
  <c r="A10" i="26"/>
  <c r="B9" i="22"/>
  <c r="B10" i="18"/>
  <c r="B9" i="19"/>
  <c r="AL9" i="19" s="1"/>
  <c r="AY9" i="19" s="1"/>
  <c r="BS23" i="6"/>
  <c r="D50" i="4"/>
  <c r="AS50" i="4" s="1"/>
  <c r="O47" i="36" a="1"/>
  <c r="O47" i="36" s="1"/>
  <c r="AD47" i="36"/>
  <c r="Q47" i="36"/>
  <c r="AO16" i="1"/>
  <c r="W43" i="36"/>
  <c r="R90" i="36"/>
  <c r="AE90" i="36"/>
  <c r="AM86" i="36"/>
  <c r="Z86" i="36"/>
  <c r="D85" i="36"/>
  <c r="A57" i="35"/>
  <c r="C72" i="32"/>
  <c r="AC72" i="32" s="1"/>
  <c r="A58" i="26"/>
  <c r="B58" i="21"/>
  <c r="B57" i="20"/>
  <c r="AL57" i="20" s="1"/>
  <c r="AX57" i="20" s="1"/>
  <c r="A58" i="23"/>
  <c r="B57" i="22"/>
  <c r="B58" i="18"/>
  <c r="B57" i="19"/>
  <c r="AL57" i="19" s="1"/>
  <c r="AY57" i="19" s="1"/>
  <c r="BL55" i="1"/>
  <c r="AO55" i="1"/>
  <c r="Y82" i="36"/>
  <c r="AL82" i="36"/>
  <c r="BN48" i="1"/>
  <c r="AQ48" i="1"/>
  <c r="AQ8" i="1"/>
  <c r="AI51" i="36"/>
  <c r="V51" i="36"/>
  <c r="Z102" i="36"/>
  <c r="AM102" i="36"/>
  <c r="AM114" i="36"/>
  <c r="R102" i="36"/>
  <c r="AE102" i="36"/>
  <c r="AE114" i="36"/>
  <c r="X98" i="36"/>
  <c r="AK98" i="36"/>
  <c r="AK110" i="36"/>
  <c r="U94" i="36"/>
  <c r="AH94" i="36"/>
  <c r="AH106" i="36"/>
  <c r="Z94" i="36"/>
  <c r="AM94" i="36"/>
  <c r="AM106" i="36"/>
  <c r="AR64" i="1"/>
  <c r="BO64" i="1"/>
  <c r="DE37" i="18"/>
  <c r="DF37" i="21"/>
  <c r="DE36" i="18"/>
  <c r="DF36" i="21"/>
  <c r="DE45" i="18"/>
  <c r="DF45" i="21"/>
  <c r="DF54" i="21"/>
  <c r="DE54" i="18"/>
  <c r="DF47" i="21"/>
  <c r="DE47" i="18"/>
  <c r="DE59" i="18"/>
  <c r="DF59" i="21"/>
  <c r="DF18" i="21"/>
  <c r="DE18" i="18"/>
  <c r="DF65" i="21"/>
  <c r="DE65" i="18"/>
  <c r="DF50" i="21"/>
  <c r="DE50" i="18"/>
  <c r="DE44" i="18"/>
  <c r="DF44" i="21"/>
  <c r="DE53" i="18"/>
  <c r="DF53" i="21"/>
  <c r="DF62" i="21"/>
  <c r="DE62" i="18"/>
  <c r="DF55" i="21"/>
  <c r="DE55" i="18"/>
  <c r="DF40" i="21"/>
  <c r="DE40" i="18"/>
  <c r="DE85" i="18"/>
  <c r="DF85" i="21"/>
  <c r="W103" i="36"/>
  <c r="AJ103" i="36"/>
  <c r="AJ115" i="36"/>
  <c r="C71" i="35"/>
  <c r="AP72" i="1"/>
  <c r="BM72" i="1"/>
  <c r="BM84" i="1"/>
  <c r="AJ99" i="36"/>
  <c r="W99" i="36"/>
  <c r="AJ111" i="36"/>
  <c r="AE95" i="36"/>
  <c r="R95" i="36"/>
  <c r="AE107" i="36"/>
  <c r="X91" i="36"/>
  <c r="AK91" i="36"/>
  <c r="BO61" i="1"/>
  <c r="AR61" i="1"/>
  <c r="C59" i="35"/>
  <c r="AP60" i="1"/>
  <c r="BM60" i="1"/>
  <c r="U87" i="36"/>
  <c r="AH87" i="36"/>
  <c r="BS59" i="6"/>
  <c r="D86" i="4"/>
  <c r="AS86" i="4" s="1"/>
  <c r="AT57" i="1"/>
  <c r="BQ57" i="1"/>
  <c r="C55" i="35"/>
  <c r="BM56" i="1"/>
  <c r="AP56" i="1"/>
  <c r="AD83" i="36"/>
  <c r="Q83" i="36"/>
  <c r="O83" i="36" a="1"/>
  <c r="O83" i="36" s="1"/>
  <c r="AQ53" i="1"/>
  <c r="BN53" i="1"/>
  <c r="AG79" i="36"/>
  <c r="T79" i="36"/>
  <c r="AJ79" i="36"/>
  <c r="W79" i="36"/>
  <c r="AH75" i="36"/>
  <c r="U75" i="36"/>
  <c r="T71" i="36"/>
  <c r="AG71" i="36"/>
  <c r="BS43" i="6"/>
  <c r="D70" i="4"/>
  <c r="AS70" i="4" s="1"/>
  <c r="AQ41" i="1"/>
  <c r="BN41" i="1"/>
  <c r="C39" i="35"/>
  <c r="BM40" i="1"/>
  <c r="AP40" i="1"/>
  <c r="S67" i="36"/>
  <c r="AF67" i="36"/>
  <c r="BO37" i="1"/>
  <c r="AR37" i="1"/>
  <c r="S63" i="36"/>
  <c r="AF63" i="36"/>
  <c r="T63" i="36"/>
  <c r="AG63" i="36"/>
  <c r="AI59" i="36"/>
  <c r="V59" i="36"/>
  <c r="C27" i="35"/>
  <c r="BM28" i="1"/>
  <c r="AP28" i="1"/>
  <c r="Y55" i="36"/>
  <c r="AL55" i="36"/>
  <c r="BS40" i="6"/>
  <c r="D67" i="4"/>
  <c r="AS67" i="4" s="1"/>
  <c r="AQ34" i="1"/>
  <c r="BN34" i="1"/>
  <c r="X56" i="36"/>
  <c r="AK56" i="36"/>
  <c r="Z52" i="36"/>
  <c r="AM52" i="36"/>
  <c r="AQ14" i="1"/>
  <c r="O40" i="36" a="1"/>
  <c r="O40" i="36" s="1"/>
  <c r="Q40" i="36"/>
  <c r="AO9" i="1"/>
  <c r="O36" i="36" a="1"/>
  <c r="O36" i="36" s="1"/>
  <c r="Q36" i="36"/>
  <c r="AQ36" i="36" s="1"/>
  <c r="BQ24" i="1"/>
  <c r="AT24" i="1"/>
  <c r="AT20" i="1"/>
  <c r="BQ20" i="1"/>
  <c r="S104" i="36"/>
  <c r="AF104" i="36"/>
  <c r="AF116" i="36"/>
  <c r="S105" i="36"/>
  <c r="AD104" i="36"/>
  <c r="Q104" i="36"/>
  <c r="O104" i="36" a="1"/>
  <c r="O104" i="36" s="1"/>
  <c r="AD116" i="36"/>
  <c r="Q105" i="36"/>
  <c r="BO74" i="1"/>
  <c r="AR74" i="1"/>
  <c r="BO86" i="1"/>
  <c r="AO73" i="1"/>
  <c r="BL73" i="1"/>
  <c r="BL85" i="1"/>
  <c r="Z100" i="36"/>
  <c r="AM100" i="36"/>
  <c r="AM112" i="36"/>
  <c r="O96" i="36" a="1"/>
  <c r="O96" i="36" s="1"/>
  <c r="Q96" i="36"/>
  <c r="AD96" i="36"/>
  <c r="AD108" i="36"/>
  <c r="AG96" i="36"/>
  <c r="T96" i="36"/>
  <c r="AG108" i="36"/>
  <c r="AT66" i="1"/>
  <c r="BQ66" i="1"/>
  <c r="BQ78" i="1"/>
  <c r="C64" i="35"/>
  <c r="BM65" i="1"/>
  <c r="AP65" i="1"/>
  <c r="AE92" i="36"/>
  <c r="R92" i="36"/>
  <c r="AI88" i="36"/>
  <c r="V88" i="36"/>
  <c r="AH88" i="36"/>
  <c r="U88" i="36"/>
  <c r="R84" i="36"/>
  <c r="AE84" i="36"/>
  <c r="C52" i="35"/>
  <c r="AP53" i="1"/>
  <c r="BM53" i="1"/>
  <c r="O80" i="36" a="1"/>
  <c r="O80" i="36" s="1"/>
  <c r="Q80" i="36"/>
  <c r="AD80" i="36"/>
  <c r="A51" i="35"/>
  <c r="D79" i="36"/>
  <c r="C66" i="32"/>
  <c r="AC66" i="32" s="1"/>
  <c r="A52" i="26"/>
  <c r="B52" i="21"/>
  <c r="A52" i="23"/>
  <c r="B51" i="22"/>
  <c r="B52" i="18"/>
  <c r="B51" i="19"/>
  <c r="AL51" i="19" s="1"/>
  <c r="AY51" i="19" s="1"/>
  <c r="B51" i="20"/>
  <c r="AL51" i="20" s="1"/>
  <c r="AX51" i="20" s="1"/>
  <c r="BN50" i="1"/>
  <c r="AQ50" i="1"/>
  <c r="AO49" i="1"/>
  <c r="BL49" i="1"/>
  <c r="T76" i="36"/>
  <c r="AG76" i="36"/>
  <c r="AL72" i="36"/>
  <c r="Y72" i="36"/>
  <c r="AE72" i="36"/>
  <c r="R72" i="36"/>
  <c r="Y68" i="36"/>
  <c r="AL68" i="36"/>
  <c r="X64" i="36"/>
  <c r="AK64" i="36"/>
  <c r="BS36" i="6"/>
  <c r="D63" i="4"/>
  <c r="AS63" i="4" s="1"/>
  <c r="AF60" i="36"/>
  <c r="S60" i="36"/>
  <c r="A31" i="35"/>
  <c r="D59" i="36"/>
  <c r="C46" i="32"/>
  <c r="AC46" i="32" s="1"/>
  <c r="A32" i="26"/>
  <c r="B31" i="19"/>
  <c r="AL31" i="19" s="1"/>
  <c r="AY31" i="19" s="1"/>
  <c r="A32" i="23"/>
  <c r="B32" i="21"/>
  <c r="B31" i="22"/>
  <c r="B31" i="20"/>
  <c r="AL31" i="20" s="1"/>
  <c r="AX31" i="20" s="1"/>
  <c r="B32" i="18"/>
  <c r="AQ30" i="1"/>
  <c r="BN30" i="1"/>
  <c r="AT22" i="1"/>
  <c r="BQ22" i="1"/>
  <c r="C20" i="35"/>
  <c r="BM21" i="1"/>
  <c r="AP21" i="1"/>
  <c r="AE48" i="36"/>
  <c r="R48" i="36"/>
  <c r="C16" i="35"/>
  <c r="AP17" i="1"/>
  <c r="BM17" i="1"/>
  <c r="W44" i="36"/>
  <c r="AJ44" i="36"/>
  <c r="Q46" i="36"/>
  <c r="O46" i="36" a="1"/>
  <c r="O46" i="36" s="1"/>
  <c r="AD46" i="36"/>
  <c r="X46" i="36"/>
  <c r="AK46" i="36"/>
  <c r="O34" i="36" a="1"/>
  <c r="O34" i="36" s="1"/>
  <c r="Q34" i="36"/>
  <c r="AT63" i="1"/>
  <c r="BQ63" i="1"/>
  <c r="AE89" i="36"/>
  <c r="R89" i="36"/>
  <c r="AT59" i="1"/>
  <c r="BQ59" i="1"/>
  <c r="O85" i="36" a="1"/>
  <c r="O85" i="36" s="1"/>
  <c r="Q85" i="36"/>
  <c r="AD85" i="36"/>
  <c r="AL85" i="36"/>
  <c r="Y85" i="36"/>
  <c r="AM81" i="36"/>
  <c r="Z81" i="36"/>
  <c r="AF77" i="36"/>
  <c r="S77" i="36"/>
  <c r="A48" i="35"/>
  <c r="D76" i="36"/>
  <c r="C63" i="32"/>
  <c r="AC63" i="32" s="1"/>
  <c r="A49" i="23"/>
  <c r="B49" i="21"/>
  <c r="B48" i="20"/>
  <c r="AL48" i="20" s="1"/>
  <c r="AX48" i="20" s="1"/>
  <c r="A49" i="26"/>
  <c r="B48" i="22"/>
  <c r="B49" i="18"/>
  <c r="B48" i="19"/>
  <c r="AL48" i="19" s="1"/>
  <c r="AY48" i="19" s="1"/>
  <c r="AQ47" i="1"/>
  <c r="BN47" i="1"/>
  <c r="R73" i="36"/>
  <c r="AE73" i="36"/>
  <c r="AQ43" i="1"/>
  <c r="BN43" i="1"/>
  <c r="AF69" i="36"/>
  <c r="S69" i="36"/>
  <c r="V69" i="36"/>
  <c r="AI69" i="36"/>
  <c r="AK65" i="36"/>
  <c r="X65" i="36"/>
  <c r="O61" i="36" a="1"/>
  <c r="O61" i="36" s="1"/>
  <c r="Q61" i="36"/>
  <c r="AD61" i="36"/>
  <c r="T61" i="36"/>
  <c r="AG61" i="36"/>
  <c r="V57" i="36"/>
  <c r="AI57" i="36"/>
  <c r="BQ27" i="1"/>
  <c r="AT27" i="1"/>
  <c r="AO22" i="1"/>
  <c r="BL22" i="1"/>
  <c r="AM49" i="36"/>
  <c r="Z49" i="36"/>
  <c r="AG45" i="36"/>
  <c r="T45" i="36"/>
  <c r="BS17" i="6"/>
  <c r="D44" i="4"/>
  <c r="AS44" i="4" s="1"/>
  <c r="C13" i="35"/>
  <c r="AP14" i="1"/>
  <c r="T41" i="36"/>
  <c r="U33" i="36"/>
  <c r="AK78" i="36"/>
  <c r="X78" i="36"/>
  <c r="C46" i="35"/>
  <c r="AP47" i="1"/>
  <c r="BM47" i="1"/>
  <c r="AH74" i="36"/>
  <c r="U74" i="36"/>
  <c r="BO44" i="1"/>
  <c r="AR44" i="1"/>
  <c r="BL43" i="1"/>
  <c r="AO43" i="1"/>
  <c r="W70" i="36"/>
  <c r="AJ70" i="36"/>
  <c r="AL66" i="36"/>
  <c r="Y66" i="36"/>
  <c r="D65" i="36"/>
  <c r="A37" i="35"/>
  <c r="C52" i="32"/>
  <c r="AC52" i="32" s="1"/>
  <c r="A38" i="26"/>
  <c r="B37" i="20"/>
  <c r="AL37" i="20" s="1"/>
  <c r="AX37" i="20" s="1"/>
  <c r="A38" i="23"/>
  <c r="B38" i="21"/>
  <c r="B37" i="22"/>
  <c r="B38" i="18"/>
  <c r="B37" i="19"/>
  <c r="AL37" i="19" s="1"/>
  <c r="AY37" i="19" s="1"/>
  <c r="AQ36" i="1"/>
  <c r="BN36" i="1"/>
  <c r="C30" i="35"/>
  <c r="BM31" i="1"/>
  <c r="AP31" i="1"/>
  <c r="AF58" i="36"/>
  <c r="S58" i="36"/>
  <c r="BS26" i="6"/>
  <c r="D53" i="4"/>
  <c r="AS53" i="4" s="1"/>
  <c r="AK50" i="36"/>
  <c r="X50" i="36"/>
  <c r="T50" i="36"/>
  <c r="AG50" i="36"/>
  <c r="U38" i="36"/>
  <c r="BS77" i="6"/>
  <c r="D104" i="4"/>
  <c r="AS104" i="4" s="1"/>
  <c r="Y101" i="36"/>
  <c r="AL101" i="36"/>
  <c r="AL113" i="36"/>
  <c r="W97" i="36"/>
  <c r="AJ97" i="36"/>
  <c r="AJ109" i="36"/>
  <c r="BS69" i="6"/>
  <c r="D96" i="4"/>
  <c r="AS96" i="4" s="1"/>
  <c r="AG93" i="36"/>
  <c r="T93" i="36"/>
  <c r="AG105" i="36"/>
  <c r="A32" i="35"/>
  <c r="D60" i="36"/>
  <c r="C47" i="32"/>
  <c r="AC47" i="32" s="1"/>
  <c r="A33" i="23"/>
  <c r="B33" i="21"/>
  <c r="A33" i="26"/>
  <c r="B32" i="22"/>
  <c r="B33" i="18"/>
  <c r="B32" i="20"/>
  <c r="AL32" i="20" s="1"/>
  <c r="AX32" i="20" s="1"/>
  <c r="B32" i="19"/>
  <c r="AL32" i="19" s="1"/>
  <c r="AY32" i="19" s="1"/>
  <c r="BS29" i="6"/>
  <c r="D56" i="4"/>
  <c r="AS56" i="4" s="1"/>
  <c r="AJ53" i="36"/>
  <c r="W53" i="36"/>
  <c r="AT23" i="1"/>
  <c r="BQ23" i="1"/>
  <c r="AO10" i="1"/>
  <c r="Y37" i="36"/>
  <c r="A4" i="35"/>
  <c r="D32" i="36"/>
  <c r="C19" i="32"/>
  <c r="AC19" i="32" s="1"/>
  <c r="B4" i="19"/>
  <c r="AL4" i="19" s="1"/>
  <c r="AY4" i="19" s="1"/>
  <c r="A5" i="23"/>
  <c r="A5" i="26"/>
  <c r="B5" i="21"/>
  <c r="B4" i="22"/>
  <c r="B4" i="20"/>
  <c r="AL4" i="20" s="1"/>
  <c r="B5" i="18"/>
  <c r="BL35" i="1"/>
  <c r="AO35" i="1"/>
  <c r="AD62" i="36"/>
  <c r="Q62" i="36"/>
  <c r="O62" i="36" a="1"/>
  <c r="O62" i="36" s="1"/>
  <c r="AE54" i="36"/>
  <c r="R54" i="36"/>
  <c r="W54" i="36"/>
  <c r="AJ54" i="36"/>
  <c r="BS10" i="6"/>
  <c r="D37" i="4"/>
  <c r="AS37" i="4" s="1"/>
  <c r="S47" i="36"/>
  <c r="AF47" i="36"/>
  <c r="T43" i="36"/>
  <c r="V90" i="36"/>
  <c r="AI90" i="36"/>
  <c r="C58" i="35"/>
  <c r="AP59" i="1"/>
  <c r="BM59" i="1"/>
  <c r="W86" i="36"/>
  <c r="AJ86" i="36"/>
  <c r="BS58" i="6"/>
  <c r="D85" i="4"/>
  <c r="AS85" i="4" s="1"/>
  <c r="BQ56" i="1"/>
  <c r="AT56" i="1"/>
  <c r="C54" i="35"/>
  <c r="AP55" i="1"/>
  <c r="BM55" i="1"/>
  <c r="AK82" i="36"/>
  <c r="X82" i="36"/>
  <c r="AQ52" i="1"/>
  <c r="BN52" i="1"/>
  <c r="BO48" i="1"/>
  <c r="AR48" i="1"/>
  <c r="AT8" i="1"/>
  <c r="X51" i="36"/>
  <c r="AK51" i="36"/>
  <c r="V102" i="36"/>
  <c r="AI102" i="36"/>
  <c r="AI114" i="36"/>
  <c r="AD102" i="36"/>
  <c r="Q102" i="36"/>
  <c r="O102" i="36" a="1"/>
  <c r="O102" i="36" s="1"/>
  <c r="AD114" i="36"/>
  <c r="BO72" i="1"/>
  <c r="AR72" i="1"/>
  <c r="BO84" i="1"/>
  <c r="AO71" i="1"/>
  <c r="BL71" i="1"/>
  <c r="BL83" i="1"/>
  <c r="V98" i="36"/>
  <c r="AI98" i="36"/>
  <c r="AI110" i="36"/>
  <c r="D97" i="36"/>
  <c r="A69" i="35"/>
  <c r="C84" i="32"/>
  <c r="AC84" i="32" s="1"/>
  <c r="A70" i="26"/>
  <c r="A70" i="23"/>
  <c r="B70" i="21"/>
  <c r="B69" i="22"/>
  <c r="B70" i="18"/>
  <c r="B69" i="20"/>
  <c r="AL69" i="20" s="1"/>
  <c r="AX69" i="20" s="1"/>
  <c r="B69" i="19"/>
  <c r="AL69" i="19" s="1"/>
  <c r="AY69" i="19" s="1"/>
  <c r="AK94" i="36"/>
  <c r="X94" i="36"/>
  <c r="AK106" i="36"/>
  <c r="AF94" i="36"/>
  <c r="S94" i="36"/>
  <c r="AF106" i="36"/>
  <c r="AR29" i="1"/>
  <c r="BO29" i="1"/>
  <c r="DF64" i="21"/>
  <c r="DE64" i="18"/>
  <c r="DF31" i="21"/>
  <c r="DE31" i="18"/>
  <c r="DE43" i="18"/>
  <c r="DF43" i="21"/>
  <c r="DE28" i="18"/>
  <c r="DF28" i="21"/>
  <c r="DF39" i="21"/>
  <c r="DE39" i="18"/>
  <c r="DE35" i="18"/>
  <c r="DF35" i="21"/>
  <c r="DF57" i="21"/>
  <c r="DE57" i="18"/>
  <c r="DE27" i="18"/>
  <c r="DF27" i="21"/>
  <c r="DF32" i="21"/>
  <c r="DE32" i="18"/>
  <c r="DF73" i="21"/>
  <c r="DE73" i="18"/>
  <c r="DF58" i="21"/>
  <c r="DE58" i="18"/>
  <c r="DE52" i="18"/>
  <c r="DF52" i="21"/>
  <c r="DE61" i="18"/>
  <c r="DF61" i="21"/>
  <c r="DF70" i="21"/>
  <c r="DE70" i="18"/>
  <c r="DF63" i="21"/>
  <c r="DE63" i="18"/>
  <c r="DF48" i="21"/>
  <c r="DE48" i="18"/>
  <c r="DF78" i="21"/>
  <c r="DE78" i="18"/>
  <c r="DF80" i="21"/>
  <c r="DE80" i="18"/>
  <c r="DF81" i="21"/>
  <c r="DE81" i="18"/>
  <c r="Z94" i="23"/>
  <c r="AD94" i="23" s="1"/>
  <c r="D95" i="33" s="1"/>
  <c r="AO76" i="1"/>
  <c r="BL76" i="1"/>
  <c r="BL88" i="1"/>
  <c r="X103" i="36"/>
  <c r="AK103" i="36"/>
  <c r="AK115" i="36"/>
  <c r="V99" i="36"/>
  <c r="AI99" i="36"/>
  <c r="AI111" i="36"/>
  <c r="Q99" i="36"/>
  <c r="O99" i="36" a="1"/>
  <c r="O99" i="36" s="1"/>
  <c r="AD99" i="36"/>
  <c r="AD111" i="36"/>
  <c r="BN69" i="1"/>
  <c r="AQ69" i="1"/>
  <c r="BN81" i="1"/>
  <c r="Y95" i="36"/>
  <c r="AL95" i="36"/>
  <c r="AL107" i="36"/>
  <c r="AO64" i="1"/>
  <c r="BL64" i="1"/>
  <c r="W91" i="36"/>
  <c r="AJ91" i="36"/>
  <c r="A62" i="35"/>
  <c r="D90" i="36"/>
  <c r="C77" i="32"/>
  <c r="AC77" i="32" s="1"/>
  <c r="B63" i="21"/>
  <c r="B62" i="22"/>
  <c r="B63" i="18"/>
  <c r="B62" i="19"/>
  <c r="AL62" i="19" s="1"/>
  <c r="AY62" i="19" s="1"/>
  <c r="A63" i="26"/>
  <c r="B62" i="20"/>
  <c r="AL62" i="20" s="1"/>
  <c r="AX62" i="20" s="1"/>
  <c r="A63" i="23"/>
  <c r="BQ61" i="1"/>
  <c r="AT61" i="1"/>
  <c r="O87" i="36" a="1"/>
  <c r="O87" i="36" s="1"/>
  <c r="Q87" i="36"/>
  <c r="AD87" i="36"/>
  <c r="BO57" i="1"/>
  <c r="AR57" i="1"/>
  <c r="AE83" i="36"/>
  <c r="R83" i="36"/>
  <c r="S83" i="36"/>
  <c r="AF83" i="36"/>
  <c r="AE79" i="36"/>
  <c r="R79" i="36"/>
  <c r="C47" i="35"/>
  <c r="BM48" i="1"/>
  <c r="AP48" i="1"/>
  <c r="Z75" i="36"/>
  <c r="AM75" i="36"/>
  <c r="A46" i="35"/>
  <c r="D74" i="36"/>
  <c r="C61" i="32"/>
  <c r="AC61" i="32" s="1"/>
  <c r="A47" i="23"/>
  <c r="A47" i="26"/>
  <c r="B46" i="20"/>
  <c r="AL46" i="20" s="1"/>
  <c r="AX46" i="20" s="1"/>
  <c r="B47" i="21"/>
  <c r="B46" i="22"/>
  <c r="B47" i="18"/>
  <c r="B46" i="19"/>
  <c r="AL46" i="19" s="1"/>
  <c r="AY46" i="19" s="1"/>
  <c r="C43" i="35"/>
  <c r="BM44" i="1"/>
  <c r="AP44" i="1"/>
  <c r="X71" i="36"/>
  <c r="AK71" i="36"/>
  <c r="AT41" i="1"/>
  <c r="BQ41" i="1"/>
  <c r="AJ67" i="36"/>
  <c r="W67" i="36"/>
  <c r="Q67" i="36"/>
  <c r="O67" i="36" a="1"/>
  <c r="O67" i="36" s="1"/>
  <c r="AD67" i="36"/>
  <c r="O63" i="36" a="1"/>
  <c r="O63" i="36" s="1"/>
  <c r="AD63" i="36"/>
  <c r="Q63" i="36"/>
  <c r="AF59" i="36"/>
  <c r="S59" i="36"/>
  <c r="A30" i="35"/>
  <c r="D58" i="36"/>
  <c r="C45" i="32"/>
  <c r="AC45" i="32" s="1"/>
  <c r="B31" i="21"/>
  <c r="B30" i="20"/>
  <c r="AL30" i="20" s="1"/>
  <c r="AX30" i="20" s="1"/>
  <c r="B30" i="22"/>
  <c r="B31" i="18"/>
  <c r="B30" i="19"/>
  <c r="AL30" i="19" s="1"/>
  <c r="AY30" i="19" s="1"/>
  <c r="A31" i="23"/>
  <c r="A31" i="26"/>
  <c r="BL28" i="1"/>
  <c r="AO28" i="1"/>
  <c r="AF55" i="36"/>
  <c r="S55" i="36"/>
  <c r="BO25" i="1"/>
  <c r="AR25" i="1"/>
  <c r="C28" i="35"/>
  <c r="BM29" i="1"/>
  <c r="AP29" i="1"/>
  <c r="AM56" i="36"/>
  <c r="Z56" i="36"/>
  <c r="C24" i="35"/>
  <c r="AP25" i="1"/>
  <c r="BM25" i="1"/>
  <c r="AI52" i="36"/>
  <c r="V52" i="36"/>
  <c r="AT18" i="1"/>
  <c r="BQ18" i="1"/>
  <c r="A15" i="35"/>
  <c r="D43" i="36"/>
  <c r="C30" i="32"/>
  <c r="AC30" i="32" s="1"/>
  <c r="B16" i="21"/>
  <c r="B15" i="22"/>
  <c r="B16" i="18"/>
  <c r="A16" i="23"/>
  <c r="B15" i="19"/>
  <c r="AL15" i="19" s="1"/>
  <c r="AY15" i="19" s="1"/>
  <c r="A16" i="26"/>
  <c r="B15" i="20"/>
  <c r="AL15" i="20" s="1"/>
  <c r="AO13" i="1"/>
  <c r="R40" i="36"/>
  <c r="C8" i="35"/>
  <c r="AP9" i="1"/>
  <c r="A18" i="35"/>
  <c r="D46" i="36"/>
  <c r="C33" i="32"/>
  <c r="AC33" i="32" s="1"/>
  <c r="A19" i="26"/>
  <c r="B18" i="20"/>
  <c r="AL18" i="20" s="1"/>
  <c r="AX18" i="20" s="1"/>
  <c r="A19" i="23"/>
  <c r="B19" i="21"/>
  <c r="B18" i="22"/>
  <c r="B19" i="18"/>
  <c r="B18" i="19"/>
  <c r="AL18" i="19" s="1"/>
  <c r="AY18" i="19" s="1"/>
  <c r="A10" i="35"/>
  <c r="D38" i="36"/>
  <c r="C25" i="32"/>
  <c r="AC25" i="32" s="1"/>
  <c r="A11" i="23"/>
  <c r="A11" i="26"/>
  <c r="B10" i="20"/>
  <c r="AL10" i="20" s="1"/>
  <c r="B11" i="21"/>
  <c r="B10" i="22"/>
  <c r="B11" i="18"/>
  <c r="B10" i="19"/>
  <c r="AL10" i="19" s="1"/>
  <c r="AY10" i="19" s="1"/>
  <c r="A6" i="35"/>
  <c r="D34" i="36"/>
  <c r="C21" i="32"/>
  <c r="AC21" i="32" s="1"/>
  <c r="B7" i="21"/>
  <c r="B6" i="22"/>
  <c r="B7" i="18"/>
  <c r="B6" i="19"/>
  <c r="AL6" i="19" s="1"/>
  <c r="AY6" i="19" s="1"/>
  <c r="B6" i="20"/>
  <c r="AL6" i="20" s="1"/>
  <c r="A7" i="26"/>
  <c r="A7" i="23"/>
  <c r="AM104" i="36"/>
  <c r="Z104" i="36"/>
  <c r="AM116" i="36"/>
  <c r="Z105" i="36"/>
  <c r="AH104" i="36"/>
  <c r="U104" i="36"/>
  <c r="AH116" i="36"/>
  <c r="U105" i="36"/>
  <c r="AQ74" i="1"/>
  <c r="BN74" i="1"/>
  <c r="BN86" i="1"/>
  <c r="C72" i="35"/>
  <c r="Y72" i="35" s="1"/>
  <c r="AP73" i="1"/>
  <c r="BM73" i="1"/>
  <c r="BM85" i="1"/>
  <c r="AG100" i="36"/>
  <c r="T100" i="36"/>
  <c r="AG112" i="36"/>
  <c r="A71" i="35"/>
  <c r="D99" i="36"/>
  <c r="C86" i="32"/>
  <c r="AC86" i="32" s="1"/>
  <c r="B72" i="21"/>
  <c r="B71" i="22"/>
  <c r="B72" i="18"/>
  <c r="A72" i="26"/>
  <c r="B71" i="19"/>
  <c r="AL71" i="19" s="1"/>
  <c r="AY71" i="19" s="1"/>
  <c r="A72" i="23"/>
  <c r="B71" i="20"/>
  <c r="AL71" i="20" s="1"/>
  <c r="AX71" i="20" s="1"/>
  <c r="Z96" i="36"/>
  <c r="AM96" i="36"/>
  <c r="AM108" i="36"/>
  <c r="V96" i="36"/>
  <c r="AI96" i="36"/>
  <c r="AI108" i="36"/>
  <c r="U92" i="36"/>
  <c r="AH92" i="36"/>
  <c r="AT62" i="1"/>
  <c r="BQ62" i="1"/>
  <c r="X88" i="36"/>
  <c r="AK88" i="36"/>
  <c r="Q88" i="36"/>
  <c r="AD88" i="36"/>
  <c r="O88" i="36" a="1"/>
  <c r="O88" i="36" s="1"/>
  <c r="T84" i="36"/>
  <c r="AG84" i="36"/>
  <c r="T80" i="36"/>
  <c r="AG80" i="36"/>
  <c r="BS52" i="6"/>
  <c r="D79" i="4"/>
  <c r="AS79" i="4" s="1"/>
  <c r="AT50" i="1"/>
  <c r="BQ50" i="1"/>
  <c r="Y76" i="36"/>
  <c r="AL76" i="36"/>
  <c r="BN46" i="1"/>
  <c r="AQ46" i="1"/>
  <c r="AF72" i="36"/>
  <c r="S72" i="36"/>
  <c r="O72" i="36" a="1"/>
  <c r="O72" i="36" s="1"/>
  <c r="Q72" i="36"/>
  <c r="AD72" i="36"/>
  <c r="AG68" i="36"/>
  <c r="T68" i="36"/>
  <c r="S64" i="36"/>
  <c r="AF64" i="36"/>
  <c r="AE60" i="36"/>
  <c r="R60" i="36"/>
  <c r="BS32" i="6"/>
  <c r="D59" i="4"/>
  <c r="AS59" i="4" s="1"/>
  <c r="T48" i="36"/>
  <c r="AG48" i="36"/>
  <c r="X48" i="36"/>
  <c r="AK48" i="36"/>
  <c r="AF44" i="36"/>
  <c r="S44" i="36"/>
  <c r="R44" i="36"/>
  <c r="AE44" i="36"/>
  <c r="W46" i="36"/>
  <c r="AJ46" i="36"/>
  <c r="U46" i="36"/>
  <c r="AH46" i="36"/>
  <c r="C61" i="35"/>
  <c r="AP62" i="1"/>
  <c r="BM62" i="1"/>
  <c r="AF89" i="36"/>
  <c r="S89" i="36"/>
  <c r="V85" i="36"/>
  <c r="AI85" i="36"/>
  <c r="S85" i="36"/>
  <c r="AF85" i="36"/>
  <c r="AH81" i="36"/>
  <c r="U81" i="36"/>
  <c r="AO50" i="1"/>
  <c r="BL50" i="1"/>
  <c r="O77" i="36" a="1"/>
  <c r="O77" i="36" s="1"/>
  <c r="Q77" i="36"/>
  <c r="AD77" i="36"/>
  <c r="BS49" i="6"/>
  <c r="D76" i="4"/>
  <c r="AS76" i="4" s="1"/>
  <c r="BQ47" i="1"/>
  <c r="AT47" i="1"/>
  <c r="Z73" i="36"/>
  <c r="AM73" i="36"/>
  <c r="R69" i="36"/>
  <c r="AE69" i="36"/>
  <c r="AL69" i="36"/>
  <c r="Y69" i="36"/>
  <c r="AH65" i="36"/>
  <c r="U65" i="36"/>
  <c r="Y61" i="36"/>
  <c r="AL61" i="36"/>
  <c r="AE57" i="36"/>
  <c r="R57" i="36"/>
  <c r="A24" i="35"/>
  <c r="D52" i="36"/>
  <c r="C39" i="32"/>
  <c r="AC39" i="32" s="1"/>
  <c r="A25" i="23"/>
  <c r="B25" i="21"/>
  <c r="A25" i="26"/>
  <c r="B24" i="22"/>
  <c r="B25" i="18"/>
  <c r="B24" i="19"/>
  <c r="AL24" i="19" s="1"/>
  <c r="AY24" i="19" s="1"/>
  <c r="B24" i="20"/>
  <c r="AL24" i="20" s="1"/>
  <c r="AX24" i="20" s="1"/>
  <c r="C21" i="35"/>
  <c r="AP22" i="1"/>
  <c r="BM22" i="1"/>
  <c r="AE49" i="36"/>
  <c r="R49" i="36"/>
  <c r="Y45" i="36"/>
  <c r="AL45" i="36"/>
  <c r="U41" i="36"/>
  <c r="AR7" i="1"/>
  <c r="Q33" i="36"/>
  <c r="O33" i="36" a="1"/>
  <c r="O33" i="36" s="1"/>
  <c r="BL51" i="1"/>
  <c r="AO51" i="1"/>
  <c r="T78" i="36"/>
  <c r="AG78" i="36"/>
  <c r="BL47" i="1"/>
  <c r="AO47" i="1"/>
  <c r="AF74" i="36"/>
  <c r="S74" i="36"/>
  <c r="AQ44" i="1"/>
  <c r="BN44" i="1"/>
  <c r="AI70" i="36"/>
  <c r="V70" i="36"/>
  <c r="T70" i="36"/>
  <c r="AG70" i="36"/>
  <c r="AR40" i="1"/>
  <c r="BO40" i="1"/>
  <c r="V66" i="36"/>
  <c r="AI66" i="36"/>
  <c r="BS38" i="6"/>
  <c r="D65" i="4"/>
  <c r="AS65" i="4" s="1"/>
  <c r="BQ36" i="1"/>
  <c r="AT36" i="1"/>
  <c r="AO31" i="1"/>
  <c r="BL31" i="1"/>
  <c r="AL58" i="36"/>
  <c r="Y58" i="36"/>
  <c r="AE50" i="36"/>
  <c r="R50" i="36"/>
  <c r="AI50" i="36"/>
  <c r="V50" i="36"/>
  <c r="R38" i="36"/>
  <c r="AI101" i="36"/>
  <c r="V101" i="36"/>
  <c r="AI113" i="36"/>
  <c r="BO71" i="1"/>
  <c r="AR71" i="1"/>
  <c r="BO83" i="1"/>
  <c r="AG97" i="36"/>
  <c r="T97" i="36"/>
  <c r="AG109" i="36"/>
  <c r="AQ67" i="1"/>
  <c r="BN67" i="1"/>
  <c r="BN79" i="1"/>
  <c r="AI93" i="36"/>
  <c r="V93" i="36"/>
  <c r="AI105" i="36"/>
  <c r="BQ35" i="1"/>
  <c r="AT35" i="1"/>
  <c r="BS33" i="6"/>
  <c r="D60" i="4"/>
  <c r="AS60" i="4" s="1"/>
  <c r="C25" i="35"/>
  <c r="BM26" i="1"/>
  <c r="AP26" i="1"/>
  <c r="AG53" i="36"/>
  <c r="T53" i="36"/>
  <c r="Q37" i="36"/>
  <c r="O37" i="36" a="1"/>
  <c r="O37" i="36" s="1"/>
  <c r="BS5" i="6"/>
  <c r="D32" i="4"/>
  <c r="AS32" i="4" s="1"/>
  <c r="AK62" i="36"/>
  <c r="X62" i="36"/>
  <c r="BO28" i="1"/>
  <c r="AR28" i="1"/>
  <c r="S54" i="36"/>
  <c r="AF54" i="36"/>
  <c r="BQ21" i="1"/>
  <c r="AT21" i="1"/>
  <c r="C19" i="35"/>
  <c r="AP20" i="1"/>
  <c r="BM20" i="1"/>
  <c r="Y47" i="36"/>
  <c r="AL47" i="36"/>
  <c r="Y43" i="36"/>
  <c r="Z43" i="36"/>
  <c r="C62" i="35"/>
  <c r="AP63" i="1"/>
  <c r="BM63" i="1"/>
  <c r="U90" i="36"/>
  <c r="AH90" i="36"/>
  <c r="D89" i="36"/>
  <c r="A61" i="35"/>
  <c r="C76" i="32"/>
  <c r="AC76" i="32" s="1"/>
  <c r="A62" i="26"/>
  <c r="A62" i="23"/>
  <c r="B62" i="21"/>
  <c r="B61" i="22"/>
  <c r="B62" i="18"/>
  <c r="B61" i="19"/>
  <c r="AL61" i="19" s="1"/>
  <c r="AY61" i="19" s="1"/>
  <c r="B61" i="20"/>
  <c r="AL61" i="20" s="1"/>
  <c r="AX61" i="20" s="1"/>
  <c r="BO60" i="1"/>
  <c r="AR60" i="1"/>
  <c r="BL59" i="1"/>
  <c r="AO59" i="1"/>
  <c r="AG86" i="36"/>
  <c r="T86" i="36"/>
  <c r="BO56" i="1"/>
  <c r="AR56" i="1"/>
  <c r="U82" i="36"/>
  <c r="AH82" i="36"/>
  <c r="O82" i="36" a="1"/>
  <c r="O82" i="36" s="1"/>
  <c r="AD82" i="36"/>
  <c r="Q82" i="36"/>
  <c r="C23" i="35"/>
  <c r="BM24" i="1"/>
  <c r="AP24" i="1"/>
  <c r="O51" i="36" a="1"/>
  <c r="O51" i="36" s="1"/>
  <c r="Q51" i="36"/>
  <c r="AD51" i="36"/>
  <c r="AG102" i="36"/>
  <c r="T102" i="36"/>
  <c r="AG114" i="36"/>
  <c r="AQ72" i="1"/>
  <c r="BN72" i="1"/>
  <c r="BN84" i="1"/>
  <c r="Z98" i="36"/>
  <c r="AM98" i="36"/>
  <c r="AM110" i="36"/>
  <c r="BS70" i="6"/>
  <c r="D97" i="4"/>
  <c r="AS97" i="4" s="1"/>
  <c r="T94" i="36"/>
  <c r="AG94" i="36"/>
  <c r="AG106" i="36"/>
  <c r="AQ29" i="1"/>
  <c r="BN29" i="1"/>
  <c r="DF41" i="21"/>
  <c r="DE41" i="18"/>
  <c r="DF66" i="21"/>
  <c r="DE66" i="18"/>
  <c r="DE67" i="18"/>
  <c r="DF67" i="21"/>
  <c r="DE60" i="18"/>
  <c r="DF60" i="21"/>
  <c r="DE69" i="18"/>
  <c r="DF69" i="21"/>
  <c r="DF71" i="21"/>
  <c r="DE71" i="18"/>
  <c r="DF26" i="21"/>
  <c r="DE26" i="18"/>
  <c r="DF56" i="21"/>
  <c r="DE56" i="18"/>
  <c r="DF82" i="21"/>
  <c r="DE82" i="18"/>
  <c r="DF86" i="21"/>
  <c r="DE86" i="18"/>
  <c r="DF79" i="21"/>
  <c r="DE79" i="18"/>
  <c r="DF88" i="21"/>
  <c r="DE88" i="18"/>
  <c r="DF89" i="21"/>
  <c r="DE89" i="18"/>
  <c r="BQ77" i="1"/>
  <c r="AT77" i="1"/>
  <c r="BQ89" i="1"/>
  <c r="AT78" i="1"/>
  <c r="C75" i="35"/>
  <c r="BM76" i="1"/>
  <c r="AP76" i="1"/>
  <c r="BM88" i="1"/>
  <c r="AG103" i="36"/>
  <c r="T103" i="36"/>
  <c r="AG115" i="36"/>
  <c r="A74" i="35"/>
  <c r="D102" i="36"/>
  <c r="C89" i="32"/>
  <c r="AC89" i="32" s="1"/>
  <c r="A75" i="26"/>
  <c r="A75" i="23"/>
  <c r="B74" i="20"/>
  <c r="AL74" i="20" s="1"/>
  <c r="AX74" i="20" s="1"/>
  <c r="B75" i="21"/>
  <c r="B74" i="22"/>
  <c r="B75" i="18"/>
  <c r="B74" i="19"/>
  <c r="AL74" i="19" s="1"/>
  <c r="AY74" i="19" s="1"/>
  <c r="Z99" i="36"/>
  <c r="AM99" i="36"/>
  <c r="AM111" i="36"/>
  <c r="X99" i="36"/>
  <c r="AK99" i="36"/>
  <c r="AK111" i="36"/>
  <c r="AR69" i="1"/>
  <c r="BO69" i="1"/>
  <c r="BO81" i="1"/>
  <c r="AF95" i="36"/>
  <c r="S95" i="36"/>
  <c r="AF107" i="36"/>
  <c r="A66" i="35"/>
  <c r="D94" i="36"/>
  <c r="C81" i="32"/>
  <c r="AC81" i="32" s="1"/>
  <c r="B67" i="21"/>
  <c r="B66" i="20"/>
  <c r="AL66" i="20" s="1"/>
  <c r="AX66" i="20" s="1"/>
  <c r="B66" i="22"/>
  <c r="B67" i="18"/>
  <c r="B66" i="19"/>
  <c r="AL66" i="19" s="1"/>
  <c r="AY66" i="19" s="1"/>
  <c r="A67" i="26"/>
  <c r="A67" i="23"/>
  <c r="U91" i="36"/>
  <c r="AH91" i="36"/>
  <c r="BS63" i="6"/>
  <c r="D90" i="4"/>
  <c r="AS90" i="4" s="1"/>
  <c r="BN61" i="1"/>
  <c r="AQ61" i="1"/>
  <c r="T87" i="36"/>
  <c r="AG87" i="36"/>
  <c r="AQ57" i="1"/>
  <c r="BN57" i="1"/>
  <c r="X83" i="36"/>
  <c r="AK83" i="36"/>
  <c r="AM83" i="36"/>
  <c r="Z83" i="36"/>
  <c r="AL79" i="36"/>
  <c r="Y79" i="36"/>
  <c r="AR49" i="1"/>
  <c r="BO49" i="1"/>
  <c r="BL48" i="1"/>
  <c r="AO48" i="1"/>
  <c r="AL75" i="36"/>
  <c r="Y75" i="36"/>
  <c r="BS47" i="6"/>
  <c r="D74" i="4"/>
  <c r="AS74" i="4" s="1"/>
  <c r="BO45" i="1"/>
  <c r="AR45" i="1"/>
  <c r="AO44" i="1"/>
  <c r="BL44" i="1"/>
  <c r="V71" i="36"/>
  <c r="AI71" i="36"/>
  <c r="AI67" i="36"/>
  <c r="V67" i="36"/>
  <c r="AE67" i="36"/>
  <c r="R67" i="36"/>
  <c r="R63" i="36"/>
  <c r="AE63" i="36"/>
  <c r="C31" i="35"/>
  <c r="BM32" i="1"/>
  <c r="AP32" i="1"/>
  <c r="R59" i="36"/>
  <c r="AE59" i="36"/>
  <c r="BS31" i="6"/>
  <c r="D58" i="4"/>
  <c r="AS58" i="4" s="1"/>
  <c r="AM55" i="36"/>
  <c r="Z55" i="36"/>
  <c r="AQ25" i="1"/>
  <c r="BN25" i="1"/>
  <c r="A14" i="35"/>
  <c r="D42" i="36"/>
  <c r="C29" i="32"/>
  <c r="AC29" i="32" s="1"/>
  <c r="A15" i="23"/>
  <c r="A15" i="26"/>
  <c r="B15" i="21"/>
  <c r="B14" i="22"/>
  <c r="B15" i="18"/>
  <c r="B14" i="20"/>
  <c r="AL14" i="20" s="1"/>
  <c r="B14" i="19"/>
  <c r="AL14" i="19" s="1"/>
  <c r="AY14" i="19" s="1"/>
  <c r="BL29" i="1"/>
  <c r="AO29" i="1"/>
  <c r="U56" i="36"/>
  <c r="AH56" i="36"/>
  <c r="BO26" i="1"/>
  <c r="AR26" i="1"/>
  <c r="R52" i="36"/>
  <c r="AE52" i="36"/>
  <c r="AG52" i="36"/>
  <c r="T52" i="36"/>
  <c r="AR18" i="1"/>
  <c r="BO18" i="1"/>
  <c r="BS16" i="6"/>
  <c r="D43" i="4"/>
  <c r="AS43" i="4" s="1"/>
  <c r="T40" i="36"/>
  <c r="AR24" i="1"/>
  <c r="BO24" i="1"/>
  <c r="BS19" i="6"/>
  <c r="D46" i="4"/>
  <c r="AS46" i="4" s="1"/>
  <c r="BS11" i="6"/>
  <c r="D38" i="4"/>
  <c r="AS38" i="4" s="1"/>
  <c r="BS7" i="6"/>
  <c r="D34" i="4"/>
  <c r="AS34" i="4" s="1"/>
  <c r="V104" i="36"/>
  <c r="AI104" i="36"/>
  <c r="AI116" i="36"/>
  <c r="V105" i="36"/>
  <c r="AK100" i="36"/>
  <c r="X100" i="36"/>
  <c r="AK112" i="36"/>
  <c r="BS72" i="6"/>
  <c r="D99" i="4"/>
  <c r="AS99" i="4" s="1"/>
  <c r="U96" i="36"/>
  <c r="AH96" i="36"/>
  <c r="AH108" i="36"/>
  <c r="BO66" i="1"/>
  <c r="AR66" i="1"/>
  <c r="BO78" i="1"/>
  <c r="AG92" i="36"/>
  <c r="T92" i="36"/>
  <c r="AI92" i="36"/>
  <c r="V92" i="36"/>
  <c r="AG88" i="36"/>
  <c r="T88" i="36"/>
  <c r="S84" i="36"/>
  <c r="AF84" i="36"/>
  <c r="A55" i="35"/>
  <c r="D83" i="36"/>
  <c r="C70" i="32"/>
  <c r="AC70" i="32" s="1"/>
  <c r="B55" i="20"/>
  <c r="AL55" i="20" s="1"/>
  <c r="AX55" i="20" s="1"/>
  <c r="B56" i="21"/>
  <c r="B55" i="22"/>
  <c r="B56" i="18"/>
  <c r="A56" i="26"/>
  <c r="B55" i="19"/>
  <c r="AL55" i="19" s="1"/>
  <c r="AY55" i="19" s="1"/>
  <c r="A56" i="23"/>
  <c r="BQ54" i="1"/>
  <c r="AT54" i="1"/>
  <c r="BL53" i="1"/>
  <c r="AO53" i="1"/>
  <c r="R80" i="36"/>
  <c r="AE80" i="36"/>
  <c r="R76" i="36"/>
  <c r="AE76" i="36"/>
  <c r="AM76" i="36"/>
  <c r="Z76" i="36"/>
  <c r="V72" i="36"/>
  <c r="AI72" i="36"/>
  <c r="AJ68" i="36"/>
  <c r="W68" i="36"/>
  <c r="C36" i="35"/>
  <c r="AP37" i="1"/>
  <c r="BM37" i="1"/>
  <c r="W64" i="36"/>
  <c r="AJ64" i="36"/>
  <c r="W60" i="36"/>
  <c r="AJ60" i="36"/>
  <c r="S48" i="36"/>
  <c r="AF48" i="36"/>
  <c r="Z48" i="36"/>
  <c r="AM48" i="36"/>
  <c r="Z44" i="36"/>
  <c r="AM44" i="36"/>
  <c r="AG44" i="36"/>
  <c r="T44" i="36"/>
  <c r="AL46" i="36"/>
  <c r="Y46" i="36"/>
  <c r="D45" i="36"/>
  <c r="A17" i="35"/>
  <c r="C32" i="32"/>
  <c r="AC32" i="32" s="1"/>
  <c r="B17" i="19"/>
  <c r="AL17" i="19" s="1"/>
  <c r="AY17" i="19" s="1"/>
  <c r="B17" i="20"/>
  <c r="AL17" i="20" s="1"/>
  <c r="AX17" i="20" s="1"/>
  <c r="A18" i="26"/>
  <c r="B18" i="21"/>
  <c r="A18" i="23"/>
  <c r="B17" i="22"/>
  <c r="B18" i="18"/>
  <c r="C14" i="35"/>
  <c r="Y14" i="35" s="1"/>
  <c r="AP15" i="1"/>
  <c r="Q42" i="36"/>
  <c r="O42" i="36" a="1"/>
  <c r="O42" i="36" s="1"/>
  <c r="AO7" i="1"/>
  <c r="AR63" i="1"/>
  <c r="BO63" i="1"/>
  <c r="AL89" i="36"/>
  <c r="Y89" i="36"/>
  <c r="X89" i="36"/>
  <c r="AK89" i="36"/>
  <c r="U85" i="36"/>
  <c r="AH85" i="36"/>
  <c r="AF81" i="36"/>
  <c r="S81" i="36"/>
  <c r="A52" i="35"/>
  <c r="D80" i="36"/>
  <c r="C67" i="32"/>
  <c r="AC67" i="32" s="1"/>
  <c r="B53" i="21"/>
  <c r="B52" i="22"/>
  <c r="B53" i="18"/>
  <c r="B52" i="19"/>
  <c r="AL52" i="19" s="1"/>
  <c r="AY52" i="19" s="1"/>
  <c r="B52" i="20"/>
  <c r="AL52" i="20" s="1"/>
  <c r="AX52" i="20" s="1"/>
  <c r="A53" i="26"/>
  <c r="A53" i="23"/>
  <c r="BO51" i="1"/>
  <c r="AR51" i="1"/>
  <c r="C49" i="35"/>
  <c r="AP50" i="1"/>
  <c r="BM50" i="1"/>
  <c r="AK77" i="36"/>
  <c r="X77" i="36"/>
  <c r="AH73" i="36"/>
  <c r="U73" i="36"/>
  <c r="X73" i="36"/>
  <c r="AK73" i="36"/>
  <c r="U69" i="36"/>
  <c r="AH69" i="36"/>
  <c r="AM65" i="36"/>
  <c r="Z65" i="36"/>
  <c r="A36" i="35"/>
  <c r="D64" i="36"/>
  <c r="C51" i="32"/>
  <c r="AC51" i="32" s="1"/>
  <c r="A37" i="26"/>
  <c r="A37" i="23"/>
  <c r="B36" i="20"/>
  <c r="AL36" i="20" s="1"/>
  <c r="AX36" i="20" s="1"/>
  <c r="B37" i="21"/>
  <c r="B36" i="22"/>
  <c r="B37" i="18"/>
  <c r="B36" i="19"/>
  <c r="AL36" i="19" s="1"/>
  <c r="AY36" i="19" s="1"/>
  <c r="AF61" i="36"/>
  <c r="S61" i="36"/>
  <c r="AO30" i="1"/>
  <c r="BL30" i="1"/>
  <c r="AM57" i="36"/>
  <c r="Z57" i="36"/>
  <c r="BS25" i="6"/>
  <c r="D52" i="4"/>
  <c r="AS52" i="4" s="1"/>
  <c r="Y49" i="36"/>
  <c r="AL49" i="36"/>
  <c r="C17" i="35"/>
  <c r="AP18" i="1"/>
  <c r="BM18" i="1"/>
  <c r="AF45" i="36"/>
  <c r="S45" i="36"/>
  <c r="AO14" i="1"/>
  <c r="Y41" i="36"/>
  <c r="AQ7" i="1"/>
  <c r="Y33" i="36"/>
  <c r="AE78" i="36"/>
  <c r="R78" i="36"/>
  <c r="Z74" i="36"/>
  <c r="AM74" i="36"/>
  <c r="AD70" i="36"/>
  <c r="Q70" i="36"/>
  <c r="O70" i="36" a="1"/>
  <c r="O70" i="36" s="1"/>
  <c r="AL70" i="36"/>
  <c r="Y70" i="36"/>
  <c r="C38" i="35"/>
  <c r="BM39" i="1"/>
  <c r="AP39" i="1"/>
  <c r="T66" i="36"/>
  <c r="AG66" i="36"/>
  <c r="BN32" i="1"/>
  <c r="AQ32" i="1"/>
  <c r="R58" i="36"/>
  <c r="AE58" i="36"/>
  <c r="T58" i="36"/>
  <c r="AG58" i="36"/>
  <c r="S50" i="36"/>
  <c r="AF50" i="36"/>
  <c r="C10" i="35"/>
  <c r="AP11" i="1"/>
  <c r="S38" i="36"/>
  <c r="AO74" i="1"/>
  <c r="BL74" i="1"/>
  <c r="BL86" i="1"/>
  <c r="AF101" i="36"/>
  <c r="S101" i="36"/>
  <c r="AF113" i="36"/>
  <c r="AK97" i="36"/>
  <c r="X97" i="36"/>
  <c r="AK109" i="36"/>
  <c r="U97" i="36"/>
  <c r="AH97" i="36"/>
  <c r="AH109" i="36"/>
  <c r="C65" i="35"/>
  <c r="BM66" i="1"/>
  <c r="AP66" i="1"/>
  <c r="BM78" i="1"/>
  <c r="AD93" i="36"/>
  <c r="Q93" i="36"/>
  <c r="O93" i="36" a="1"/>
  <c r="O93" i="36" s="1"/>
  <c r="AD105" i="36"/>
  <c r="A64" i="35"/>
  <c r="D92" i="36"/>
  <c r="C79" i="32"/>
  <c r="AC79" i="32" s="1"/>
  <c r="B64" i="20"/>
  <c r="AL64" i="20" s="1"/>
  <c r="AX64" i="20" s="1"/>
  <c r="A65" i="26"/>
  <c r="B65" i="21"/>
  <c r="A65" i="23"/>
  <c r="B64" i="22"/>
  <c r="B65" i="18"/>
  <c r="B64" i="19"/>
  <c r="AL64" i="19" s="1"/>
  <c r="AY64" i="19" s="1"/>
  <c r="U53" i="36"/>
  <c r="AH53" i="36"/>
  <c r="AM53" i="36"/>
  <c r="Z53" i="36"/>
  <c r="C9" i="35"/>
  <c r="Y9" i="35" s="1"/>
  <c r="AP10" i="1"/>
  <c r="Z37" i="36"/>
  <c r="AM62" i="36"/>
  <c r="Z62" i="36"/>
  <c r="AQ28" i="1"/>
  <c r="BN28" i="1"/>
  <c r="AL54" i="36"/>
  <c r="Y54" i="36"/>
  <c r="BN21" i="1"/>
  <c r="AQ21" i="1"/>
  <c r="AM47" i="36"/>
  <c r="Z47" i="36"/>
  <c r="V47" i="36"/>
  <c r="AI47" i="36"/>
  <c r="R43" i="36"/>
  <c r="U43" i="36"/>
  <c r="Z101" i="23"/>
  <c r="AD101" i="23" s="1"/>
  <c r="D102" i="33" s="1"/>
  <c r="AO63" i="1"/>
  <c r="BL63" i="1"/>
  <c r="AJ90" i="36"/>
  <c r="W90" i="36"/>
  <c r="BS62" i="6"/>
  <c r="D89" i="4"/>
  <c r="AS89" i="4" s="1"/>
  <c r="AQ60" i="1"/>
  <c r="BN60" i="1"/>
  <c r="Y86" i="36"/>
  <c r="AL86" i="36"/>
  <c r="AQ56" i="1"/>
  <c r="BN56" i="1"/>
  <c r="R82" i="36"/>
  <c r="AE82" i="36"/>
  <c r="W82" i="36"/>
  <c r="AJ82" i="36"/>
  <c r="AL51" i="36"/>
  <c r="Y51" i="36"/>
  <c r="BQ76" i="1"/>
  <c r="AT76" i="1"/>
  <c r="BQ88" i="1"/>
  <c r="S102" i="36"/>
  <c r="AF102" i="36"/>
  <c r="AF114" i="36"/>
  <c r="BQ72" i="1"/>
  <c r="AT72" i="1"/>
  <c r="BQ84" i="1"/>
  <c r="C70" i="35"/>
  <c r="AP71" i="1"/>
  <c r="BM71" i="1"/>
  <c r="BM83" i="1"/>
  <c r="AJ98" i="36"/>
  <c r="W98" i="36"/>
  <c r="AJ110" i="36"/>
  <c r="BN68" i="1"/>
  <c r="AQ68" i="1"/>
  <c r="BN80" i="1"/>
  <c r="Y94" i="36"/>
  <c r="AL94" i="36"/>
  <c r="AL106" i="36"/>
  <c r="BQ29" i="1"/>
  <c r="AT29" i="1"/>
  <c r="DF25" i="21"/>
  <c r="DE25" i="18"/>
  <c r="DE77" i="18"/>
  <c r="DF77" i="21"/>
  <c r="DF87" i="21"/>
  <c r="DE87" i="18"/>
  <c r="AR77" i="1"/>
  <c r="BO77" i="1"/>
  <c r="BO89" i="1"/>
  <c r="AR78" i="1"/>
  <c r="S103" i="36"/>
  <c r="AF103" i="36"/>
  <c r="AF115" i="36"/>
  <c r="BS75" i="6"/>
  <c r="D102" i="4"/>
  <c r="AS102" i="4" s="1"/>
  <c r="AH99" i="36"/>
  <c r="U99" i="36"/>
  <c r="AH111" i="36"/>
  <c r="BQ69" i="1"/>
  <c r="AT69" i="1"/>
  <c r="BQ81" i="1"/>
  <c r="C67" i="35"/>
  <c r="AP68" i="1"/>
  <c r="BM68" i="1"/>
  <c r="BM80" i="1"/>
  <c r="AG95" i="36"/>
  <c r="T95" i="36"/>
  <c r="AG107" i="36"/>
  <c r="BS67" i="6"/>
  <c r="D94" i="4"/>
  <c r="AS94" i="4" s="1"/>
  <c r="AE91" i="36"/>
  <c r="R91" i="36"/>
  <c r="AL87" i="36"/>
  <c r="Y87" i="36"/>
  <c r="AI87" i="36"/>
  <c r="V87" i="36"/>
  <c r="AH83" i="36"/>
  <c r="U83" i="36"/>
  <c r="C51" i="35"/>
  <c r="BM52" i="1"/>
  <c r="AP52" i="1"/>
  <c r="AK79" i="36"/>
  <c r="X79" i="36"/>
  <c r="A50" i="35"/>
  <c r="D78" i="36"/>
  <c r="C65" i="32"/>
  <c r="AC65" i="32" s="1"/>
  <c r="A51" i="26"/>
  <c r="A51" i="23"/>
  <c r="B51" i="21"/>
  <c r="B50" i="22"/>
  <c r="B51" i="18"/>
  <c r="B50" i="20"/>
  <c r="AL50" i="20" s="1"/>
  <c r="AX50" i="20" s="1"/>
  <c r="B50" i="19"/>
  <c r="AL50" i="19" s="1"/>
  <c r="AY50" i="19" s="1"/>
  <c r="BQ49" i="1"/>
  <c r="AT49" i="1"/>
  <c r="AJ75" i="36"/>
  <c r="W75" i="36"/>
  <c r="AQ45" i="1"/>
  <c r="BN45" i="1"/>
  <c r="U71" i="36"/>
  <c r="AH71" i="36"/>
  <c r="Z71" i="36"/>
  <c r="AM71" i="36"/>
  <c r="X67" i="36"/>
  <c r="AK67" i="36"/>
  <c r="AL63" i="36"/>
  <c r="Y63" i="36"/>
  <c r="A34" i="35"/>
  <c r="D62" i="36"/>
  <c r="C49" i="32"/>
  <c r="AC49" i="32" s="1"/>
  <c r="B35" i="21"/>
  <c r="B34" i="22"/>
  <c r="B35" i="18"/>
  <c r="B34" i="19"/>
  <c r="AL34" i="19" s="1"/>
  <c r="AY34" i="19" s="1"/>
  <c r="B34" i="20"/>
  <c r="AL34" i="20" s="1"/>
  <c r="AX34" i="20" s="1"/>
  <c r="A35" i="26"/>
  <c r="A35" i="23"/>
  <c r="AJ59" i="36"/>
  <c r="W59" i="36"/>
  <c r="X55" i="36"/>
  <c r="AK55" i="36"/>
  <c r="BS15" i="6"/>
  <c r="D42" i="4"/>
  <c r="AS42" i="4" s="1"/>
  <c r="T56" i="36"/>
  <c r="AG56" i="36"/>
  <c r="Y56" i="36"/>
  <c r="AL56" i="36"/>
  <c r="AT26" i="1"/>
  <c r="BQ26" i="1"/>
  <c r="Y52" i="36"/>
  <c r="AL52" i="36"/>
  <c r="AK52" i="36"/>
  <c r="X52" i="36"/>
  <c r="BN18" i="1"/>
  <c r="AQ18" i="1"/>
  <c r="C12" i="35"/>
  <c r="AP13" i="1"/>
  <c r="BN24" i="1"/>
  <c r="AQ24" i="1"/>
  <c r="AR20" i="1"/>
  <c r="BO20" i="1"/>
  <c r="AK104" i="36"/>
  <c r="X104" i="36"/>
  <c r="AK116" i="36"/>
  <c r="X105" i="36"/>
  <c r="AD100" i="36"/>
  <c r="O100" i="36" a="1"/>
  <c r="O100" i="36" s="1"/>
  <c r="Q100" i="36"/>
  <c r="AD112" i="36"/>
  <c r="BO70" i="1"/>
  <c r="AR70" i="1"/>
  <c r="BO82" i="1"/>
  <c r="AE96" i="36"/>
  <c r="R96" i="36"/>
  <c r="AE108" i="36"/>
  <c r="BN66" i="1"/>
  <c r="AQ66" i="1"/>
  <c r="BN78" i="1"/>
  <c r="O92" i="36" a="1"/>
  <c r="O92" i="36" s="1"/>
  <c r="AD92" i="36"/>
  <c r="Q92" i="36"/>
  <c r="W92" i="36"/>
  <c r="AJ92" i="36"/>
  <c r="W88" i="36"/>
  <c r="AJ88" i="36"/>
  <c r="AO57" i="1"/>
  <c r="BL57" i="1"/>
  <c r="Y84" i="36"/>
  <c r="AL84" i="36"/>
  <c r="BS56" i="6"/>
  <c r="D83" i="4"/>
  <c r="AS83" i="4" s="1"/>
  <c r="Z80" i="36"/>
  <c r="AM80" i="36"/>
  <c r="W76" i="36"/>
  <c r="AJ76" i="36"/>
  <c r="Q76" i="36"/>
  <c r="AD76" i="36"/>
  <c r="O76" i="36" a="1"/>
  <c r="O76" i="36" s="1"/>
  <c r="X72" i="36"/>
  <c r="AK72" i="36"/>
  <c r="BL41" i="1"/>
  <c r="AO41" i="1"/>
  <c r="R68" i="36"/>
  <c r="AE68" i="36"/>
  <c r="BL37" i="1"/>
  <c r="AO37" i="1"/>
  <c r="Y64" i="36"/>
  <c r="AL64" i="36"/>
  <c r="AM60" i="36"/>
  <c r="Z60" i="36"/>
  <c r="A23" i="35"/>
  <c r="D51" i="36"/>
  <c r="C38" i="32"/>
  <c r="AC38" i="32" s="1"/>
  <c r="B24" i="21"/>
  <c r="B23" i="22"/>
  <c r="B24" i="18"/>
  <c r="A24" i="26"/>
  <c r="B23" i="20"/>
  <c r="AL23" i="20" s="1"/>
  <c r="AX23" i="20" s="1"/>
  <c r="B23" i="19"/>
  <c r="AL23" i="19" s="1"/>
  <c r="AY23" i="19" s="1"/>
  <c r="A24" i="23"/>
  <c r="BO22" i="1"/>
  <c r="AR22" i="1"/>
  <c r="V48" i="36"/>
  <c r="AI48" i="36"/>
  <c r="AH44" i="36"/>
  <c r="U44" i="36"/>
  <c r="S46" i="36"/>
  <c r="AF46" i="36"/>
  <c r="BS18" i="6"/>
  <c r="D45" i="4"/>
  <c r="AS45" i="4" s="1"/>
  <c r="AQ63" i="1"/>
  <c r="BN63" i="1"/>
  <c r="W89" i="36"/>
  <c r="AJ89" i="36"/>
  <c r="AM89" i="36"/>
  <c r="Z89" i="36"/>
  <c r="R85" i="36"/>
  <c r="AE85" i="36"/>
  <c r="AT55" i="1"/>
  <c r="BQ55" i="1"/>
  <c r="AO54" i="1"/>
  <c r="BL54" i="1"/>
  <c r="AJ81" i="36"/>
  <c r="W81" i="36"/>
  <c r="BS53" i="6"/>
  <c r="D80" i="4"/>
  <c r="AS80" i="4" s="1"/>
  <c r="U77" i="36"/>
  <c r="AH77" i="36"/>
  <c r="O73" i="36" a="1"/>
  <c r="O73" i="36" s="1"/>
  <c r="AD73" i="36"/>
  <c r="Q73" i="36"/>
  <c r="AI73" i="36"/>
  <c r="V73" i="36"/>
  <c r="Z69" i="36"/>
  <c r="AM69" i="36"/>
  <c r="BL38" i="1"/>
  <c r="AO38" i="1"/>
  <c r="Q65" i="36"/>
  <c r="AD65" i="36"/>
  <c r="O65" i="36" a="1"/>
  <c r="O65" i="36" s="1"/>
  <c r="BS37" i="6"/>
  <c r="D64" i="4"/>
  <c r="AS64" i="4" s="1"/>
  <c r="AO34" i="1"/>
  <c r="BL34" i="1"/>
  <c r="V61" i="36"/>
  <c r="AI61" i="36"/>
  <c r="C29" i="35"/>
  <c r="AP30" i="1"/>
  <c r="BM30" i="1"/>
  <c r="Q57" i="36"/>
  <c r="AD57" i="36"/>
  <c r="AR57" i="36" s="1"/>
  <c r="O57" i="36" a="1"/>
  <c r="O57" i="36" s="1"/>
  <c r="BO27" i="1"/>
  <c r="AR27" i="1"/>
  <c r="AI49" i="36"/>
  <c r="V49" i="36"/>
  <c r="AJ45" i="36"/>
  <c r="W45" i="36"/>
  <c r="AD45" i="36"/>
  <c r="Q45" i="36"/>
  <c r="O45" i="36" a="1"/>
  <c r="O45" i="36" s="1"/>
  <c r="AQ15" i="1"/>
  <c r="Q41" i="36"/>
  <c r="O41" i="36" a="1"/>
  <c r="O41" i="36" s="1"/>
  <c r="V41" i="36"/>
  <c r="A8" i="35"/>
  <c r="D36" i="36"/>
  <c r="C23" i="32"/>
  <c r="AC23" i="32" s="1"/>
  <c r="B8" i="19"/>
  <c r="AL8" i="19" s="1"/>
  <c r="AY8" i="19" s="1"/>
  <c r="B8" i="20"/>
  <c r="AL8" i="20" s="1"/>
  <c r="A9" i="23"/>
  <c r="B9" i="21"/>
  <c r="A9" i="26"/>
  <c r="B8" i="22"/>
  <c r="B9" i="18"/>
  <c r="AO6" i="1"/>
  <c r="S33" i="36"/>
  <c r="C50" i="35"/>
  <c r="AP51" i="1"/>
  <c r="BM51" i="1"/>
  <c r="AJ78" i="36"/>
  <c r="W78" i="36"/>
  <c r="O74" i="36" a="1"/>
  <c r="O74" i="36" s="1"/>
  <c r="Q74" i="36"/>
  <c r="AQ74" i="36" s="1"/>
  <c r="AD74" i="36"/>
  <c r="AR74" i="36" s="1"/>
  <c r="X70" i="36"/>
  <c r="AK70" i="36"/>
  <c r="AO39" i="1"/>
  <c r="BL39" i="1"/>
  <c r="U66" i="36"/>
  <c r="AH66" i="36"/>
  <c r="BO32" i="1"/>
  <c r="AR32" i="1"/>
  <c r="AD58" i="36"/>
  <c r="Q58" i="36"/>
  <c r="O58" i="36" a="1"/>
  <c r="O58" i="36" s="1"/>
  <c r="AJ58" i="36"/>
  <c r="W58" i="36"/>
  <c r="W50" i="36"/>
  <c r="AJ50" i="36"/>
  <c r="Q38" i="36"/>
  <c r="AQ38" i="36" s="1"/>
  <c r="O38" i="36" a="1"/>
  <c r="O38" i="36" s="1"/>
  <c r="BQ75" i="1"/>
  <c r="AT75" i="1"/>
  <c r="BQ87" i="1"/>
  <c r="R101" i="36"/>
  <c r="AE101" i="36"/>
  <c r="AE113" i="36"/>
  <c r="A72" i="35"/>
  <c r="D100" i="36"/>
  <c r="C87" i="32"/>
  <c r="AC87" i="32" s="1"/>
  <c r="B72" i="19"/>
  <c r="AL72" i="19" s="1"/>
  <c r="AY72" i="19" s="1"/>
  <c r="B72" i="20"/>
  <c r="AL72" i="20" s="1"/>
  <c r="AX72" i="20" s="1"/>
  <c r="A73" i="26"/>
  <c r="B73" i="21"/>
  <c r="A73" i="23"/>
  <c r="B72" i="22"/>
  <c r="B73" i="18"/>
  <c r="AL97" i="36"/>
  <c r="Y97" i="36"/>
  <c r="AL109" i="36"/>
  <c r="AD97" i="36"/>
  <c r="Q97" i="36"/>
  <c r="O97" i="36" a="1"/>
  <c r="O97" i="36" s="1"/>
  <c r="AD109" i="36"/>
  <c r="BQ67" i="1"/>
  <c r="AT67" i="1"/>
  <c r="BQ79" i="1"/>
  <c r="X93" i="36"/>
  <c r="AK93" i="36"/>
  <c r="AK105" i="36"/>
  <c r="BS65" i="6"/>
  <c r="D92" i="4"/>
  <c r="AS92" i="4" s="1"/>
  <c r="BO35" i="1"/>
  <c r="AR35" i="1"/>
  <c r="AK53" i="36"/>
  <c r="X53" i="36"/>
  <c r="O53" i="36" a="1"/>
  <c r="O53" i="36" s="1"/>
  <c r="AD53" i="36"/>
  <c r="AR53" i="36" s="1"/>
  <c r="Q53" i="36"/>
  <c r="AQ53" i="36" s="1"/>
  <c r="A20" i="35"/>
  <c r="D48" i="36"/>
  <c r="C35" i="32"/>
  <c r="AC35" i="32" s="1"/>
  <c r="B21" i="21"/>
  <c r="B20" i="20"/>
  <c r="AL20" i="20" s="1"/>
  <c r="AX20" i="20" s="1"/>
  <c r="B20" i="22"/>
  <c r="B21" i="18"/>
  <c r="A21" i="23"/>
  <c r="B20" i="19"/>
  <c r="AL20" i="19" s="1"/>
  <c r="AY20" i="19" s="1"/>
  <c r="A21" i="26"/>
  <c r="S37" i="36"/>
  <c r="T37" i="36"/>
  <c r="C34" i="35"/>
  <c r="BM35" i="1"/>
  <c r="AP35" i="1"/>
  <c r="AE62" i="36"/>
  <c r="R62" i="36"/>
  <c r="C26" i="35"/>
  <c r="BM27" i="1"/>
  <c r="AP27" i="1"/>
  <c r="V54" i="36"/>
  <c r="AI54" i="36"/>
  <c r="AK47" i="36"/>
  <c r="X47" i="36"/>
  <c r="AH47" i="36"/>
  <c r="U47" i="36"/>
  <c r="V43" i="36"/>
  <c r="T90" i="36"/>
  <c r="AG90" i="36"/>
  <c r="BQ60" i="1"/>
  <c r="AT60" i="1"/>
  <c r="AF86" i="36"/>
  <c r="S86" i="36"/>
  <c r="V86" i="36"/>
  <c r="AI86" i="36"/>
  <c r="AF82" i="36"/>
  <c r="S82" i="36"/>
  <c r="D77" i="36"/>
  <c r="A49" i="35"/>
  <c r="C64" i="32"/>
  <c r="AC64" i="32" s="1"/>
  <c r="B49" i="19"/>
  <c r="AL49" i="19" s="1"/>
  <c r="AY49" i="19" s="1"/>
  <c r="A50" i="26"/>
  <c r="B50" i="21"/>
  <c r="A50" i="23"/>
  <c r="B49" i="22"/>
  <c r="B49" i="20"/>
  <c r="AL49" i="20" s="1"/>
  <c r="AX49" i="20" s="1"/>
  <c r="B50" i="18"/>
  <c r="AO24" i="1"/>
  <c r="BL24" i="1"/>
  <c r="S51" i="36"/>
  <c r="AF51" i="36"/>
  <c r="BL75" i="1"/>
  <c r="AO75" i="1"/>
  <c r="BL87" i="1"/>
  <c r="AH102" i="36"/>
  <c r="U102" i="36"/>
  <c r="AH114" i="36"/>
  <c r="U98" i="36"/>
  <c r="AH98" i="36"/>
  <c r="AH110" i="36"/>
  <c r="AD98" i="36"/>
  <c r="O98" i="36" a="1"/>
  <c r="O98" i="36" s="1"/>
  <c r="Q98" i="36"/>
  <c r="AD110" i="36"/>
  <c r="BQ68" i="1"/>
  <c r="AT68" i="1"/>
  <c r="BQ80" i="1"/>
  <c r="AJ94" i="36"/>
  <c r="W94" i="36"/>
  <c r="AJ106" i="36"/>
  <c r="BQ64" i="1"/>
  <c r="AT64" i="1"/>
  <c r="DF74" i="21"/>
  <c r="DE74" i="18"/>
  <c r="DF22" i="21"/>
  <c r="DE22" i="18"/>
  <c r="DF34" i="21"/>
  <c r="DE34" i="18"/>
  <c r="DF17" i="21"/>
  <c r="DE17" i="18"/>
  <c r="DF33" i="21"/>
  <c r="DE33" i="18"/>
  <c r="DE76" i="18"/>
  <c r="DF76" i="21"/>
  <c r="DE21" i="18"/>
  <c r="DF21" i="21"/>
  <c r="DF30" i="21"/>
  <c r="DE30" i="18"/>
  <c r="DF23" i="21"/>
  <c r="DE23" i="18"/>
  <c r="DF42" i="21"/>
  <c r="DE42" i="18"/>
  <c r="DF72" i="21"/>
  <c r="DE72" i="18"/>
  <c r="DE83" i="18"/>
  <c r="DF83" i="21"/>
  <c r="BN77" i="1"/>
  <c r="AQ77" i="1"/>
  <c r="BN89" i="1"/>
  <c r="AQ78" i="1"/>
  <c r="AI103" i="36"/>
  <c r="V103" i="36"/>
  <c r="AI115" i="36"/>
  <c r="AR73" i="1"/>
  <c r="BO73" i="1"/>
  <c r="BO85" i="1"/>
  <c r="AE99" i="36"/>
  <c r="R99" i="36"/>
  <c r="AE111" i="36"/>
  <c r="BL68" i="1"/>
  <c r="AO68" i="1"/>
  <c r="BL80" i="1"/>
  <c r="Q95" i="36"/>
  <c r="AD95" i="36"/>
  <c r="O95" i="36" a="1"/>
  <c r="O95" i="36" s="1"/>
  <c r="AD107" i="36"/>
  <c r="BO65" i="1"/>
  <c r="AR65" i="1"/>
  <c r="C63" i="35"/>
  <c r="AP64" i="1"/>
  <c r="BM64" i="1"/>
  <c r="Z91" i="36"/>
  <c r="AM91" i="36"/>
  <c r="S87" i="36"/>
  <c r="AF87" i="36"/>
  <c r="W87" i="36"/>
  <c r="AJ87" i="36"/>
  <c r="Y83" i="36"/>
  <c r="AL83" i="36"/>
  <c r="BO53" i="1"/>
  <c r="AR53" i="1"/>
  <c r="BL52" i="1"/>
  <c r="AO52" i="1"/>
  <c r="Z79" i="36"/>
  <c r="AM79" i="36"/>
  <c r="BS51" i="6"/>
  <c r="D78" i="4"/>
  <c r="AS78" i="4" s="1"/>
  <c r="AQ49" i="1"/>
  <c r="BN49" i="1"/>
  <c r="O75" i="36" a="1"/>
  <c r="O75" i="36" s="1"/>
  <c r="Q75" i="36"/>
  <c r="AD75" i="36"/>
  <c r="BQ45" i="1"/>
  <c r="AT45" i="1"/>
  <c r="Q71" i="36"/>
  <c r="AD71" i="36"/>
  <c r="O71" i="36" a="1"/>
  <c r="O71" i="36" s="1"/>
  <c r="W71" i="36"/>
  <c r="AJ71" i="36"/>
  <c r="U67" i="36"/>
  <c r="AH67" i="36"/>
  <c r="AH63" i="36"/>
  <c r="U63" i="36"/>
  <c r="BS35" i="6"/>
  <c r="D62" i="4"/>
  <c r="AS62" i="4" s="1"/>
  <c r="BQ33" i="1"/>
  <c r="AT33" i="1"/>
  <c r="AO32" i="1"/>
  <c r="BL32" i="1"/>
  <c r="Q59" i="36"/>
  <c r="AD59" i="36"/>
  <c r="O59" i="36" a="1"/>
  <c r="O59" i="36" s="1"/>
  <c r="AH55" i="36"/>
  <c r="U55" i="36"/>
  <c r="AD55" i="36"/>
  <c r="O55" i="36" a="1"/>
  <c r="O55" i="36" s="1"/>
  <c r="Q55" i="36"/>
  <c r="Z92" i="23"/>
  <c r="AD92" i="23" s="1"/>
  <c r="D93" i="33" s="1"/>
  <c r="AJ56" i="36"/>
  <c r="W56" i="36"/>
  <c r="AE56" i="36"/>
  <c r="R56" i="36"/>
  <c r="U52" i="36"/>
  <c r="AH52" i="36"/>
  <c r="A19" i="35"/>
  <c r="D47" i="36"/>
  <c r="C34" i="32"/>
  <c r="AC34" i="32" s="1"/>
  <c r="B19" i="20"/>
  <c r="AL19" i="20" s="1"/>
  <c r="AX19" i="20" s="1"/>
  <c r="A20" i="23"/>
  <c r="B20" i="21"/>
  <c r="A20" i="26"/>
  <c r="B19" i="22"/>
  <c r="B20" i="18"/>
  <c r="B19" i="19"/>
  <c r="AL19" i="19" s="1"/>
  <c r="AY19" i="19" s="1"/>
  <c r="D49" i="36"/>
  <c r="A21" i="35"/>
  <c r="C36" i="32"/>
  <c r="AC36" i="32" s="1"/>
  <c r="B22" i="21"/>
  <c r="B21" i="20"/>
  <c r="AL21" i="20" s="1"/>
  <c r="AX21" i="20" s="1"/>
  <c r="B21" i="22"/>
  <c r="B22" i="18"/>
  <c r="B21" i="19"/>
  <c r="AL21" i="19" s="1"/>
  <c r="AY21" i="19" s="1"/>
  <c r="A22" i="26"/>
  <c r="A22" i="23"/>
  <c r="D33" i="36"/>
  <c r="A5" i="35"/>
  <c r="C20" i="32"/>
  <c r="AC20" i="32" s="1"/>
  <c r="A6" i="26"/>
  <c r="A6" i="23"/>
  <c r="B6" i="21"/>
  <c r="B5" i="22"/>
  <c r="B6" i="18"/>
  <c r="B5" i="20"/>
  <c r="AL5" i="20" s="1"/>
  <c r="B5" i="19"/>
  <c r="AL5" i="19" s="1"/>
  <c r="AY5" i="19" s="1"/>
  <c r="C11" i="35"/>
  <c r="AP12" i="1"/>
  <c r="BL77" i="1"/>
  <c r="AO77" i="1"/>
  <c r="BL89" i="1"/>
  <c r="AO78" i="1"/>
  <c r="AJ104" i="36"/>
  <c r="W104" i="36"/>
  <c r="AJ116" i="36"/>
  <c r="W105" i="36"/>
  <c r="AI100" i="36"/>
  <c r="V100" i="36"/>
  <c r="AI112" i="36"/>
  <c r="Y100" i="36"/>
  <c r="AL100" i="36"/>
  <c r="AL112" i="36"/>
  <c r="BN70" i="1"/>
  <c r="AQ70" i="1"/>
  <c r="BN82" i="1"/>
  <c r="BL69" i="1"/>
  <c r="AO69" i="1"/>
  <c r="BL81" i="1"/>
  <c r="AJ96" i="36"/>
  <c r="W96" i="36"/>
  <c r="AJ108" i="36"/>
  <c r="AM92" i="36"/>
  <c r="Z92" i="36"/>
  <c r="AO61" i="1"/>
  <c r="BL61" i="1"/>
  <c r="R88" i="36"/>
  <c r="AE88" i="36"/>
  <c r="A59" i="35"/>
  <c r="D87" i="36"/>
  <c r="C74" i="32"/>
  <c r="AC74" i="32" s="1"/>
  <c r="A60" i="26"/>
  <c r="B60" i="21"/>
  <c r="A60" i="23"/>
  <c r="B59" i="22"/>
  <c r="B60" i="18"/>
  <c r="B59" i="20"/>
  <c r="AL59" i="20" s="1"/>
  <c r="AX59" i="20" s="1"/>
  <c r="B59" i="19"/>
  <c r="AL59" i="19" s="1"/>
  <c r="AY59" i="19" s="1"/>
  <c r="BQ58" i="1"/>
  <c r="AT58" i="1"/>
  <c r="Z84" i="36"/>
  <c r="AM84" i="36"/>
  <c r="AR54" i="1"/>
  <c r="BO54" i="1"/>
  <c r="S80" i="36"/>
  <c r="AF80" i="36"/>
  <c r="W80" i="36"/>
  <c r="AJ80" i="36"/>
  <c r="AH76" i="36"/>
  <c r="U76" i="36"/>
  <c r="AM72" i="36"/>
  <c r="Z72" i="36"/>
  <c r="A43" i="35"/>
  <c r="D71" i="36"/>
  <c r="C58" i="32"/>
  <c r="AC58" i="32" s="1"/>
  <c r="A44" i="23"/>
  <c r="B44" i="21"/>
  <c r="A44" i="26"/>
  <c r="B43" i="22"/>
  <c r="B44" i="18"/>
  <c r="B43" i="19"/>
  <c r="AL43" i="19" s="1"/>
  <c r="AY43" i="19" s="1"/>
  <c r="B43" i="20"/>
  <c r="AL43" i="20" s="1"/>
  <c r="AX43" i="20" s="1"/>
  <c r="BO42" i="1"/>
  <c r="AR42" i="1"/>
  <c r="C40" i="35"/>
  <c r="Y40" i="35" s="1"/>
  <c r="BM41" i="1"/>
  <c r="AP41" i="1"/>
  <c r="X68" i="36"/>
  <c r="AK68" i="36"/>
  <c r="BO38" i="1"/>
  <c r="AR38" i="1"/>
  <c r="Q64" i="36"/>
  <c r="AD64" i="36"/>
  <c r="O64" i="36" a="1"/>
  <c r="O64" i="36" s="1"/>
  <c r="C32" i="35"/>
  <c r="BM33" i="1"/>
  <c r="AP33" i="1"/>
  <c r="AH60" i="36"/>
  <c r="U60" i="36"/>
  <c r="A27" i="35"/>
  <c r="D55" i="36"/>
  <c r="C42" i="32"/>
  <c r="AC42" i="32" s="1"/>
  <c r="B27" i="20"/>
  <c r="AL27" i="20" s="1"/>
  <c r="AX27" i="20" s="1"/>
  <c r="A28" i="23"/>
  <c r="B28" i="21"/>
  <c r="A28" i="26"/>
  <c r="B27" i="22"/>
  <c r="B28" i="18"/>
  <c r="B27" i="19"/>
  <c r="AL27" i="19" s="1"/>
  <c r="AY27" i="19" s="1"/>
  <c r="BS24" i="6"/>
  <c r="D51" i="4"/>
  <c r="AS51" i="4" s="1"/>
  <c r="BN22" i="1"/>
  <c r="AQ22" i="1"/>
  <c r="Y48" i="36"/>
  <c r="AL48" i="36"/>
  <c r="X44" i="36"/>
  <c r="AK44" i="36"/>
  <c r="C18" i="35"/>
  <c r="BM19" i="1"/>
  <c r="AP19" i="1"/>
  <c r="AI46" i="36"/>
  <c r="V46" i="36"/>
  <c r="C6" i="35"/>
  <c r="AP7" i="1"/>
  <c r="Z99" i="23"/>
  <c r="AD99" i="23" s="1"/>
  <c r="D100" i="33" s="1"/>
  <c r="Z98" i="23"/>
  <c r="AD98" i="23" s="1"/>
  <c r="D99" i="33" s="1"/>
  <c r="T89" i="36"/>
  <c r="AG89" i="36"/>
  <c r="T85" i="36"/>
  <c r="AG85" i="36"/>
  <c r="A56" i="35"/>
  <c r="D84" i="36"/>
  <c r="C71" i="32"/>
  <c r="AC71" i="32" s="1"/>
  <c r="B56" i="20"/>
  <c r="AL56" i="20" s="1"/>
  <c r="AX56" i="20" s="1"/>
  <c r="A57" i="26"/>
  <c r="B57" i="21"/>
  <c r="A57" i="23"/>
  <c r="B56" i="22"/>
  <c r="B57" i="18"/>
  <c r="B56" i="19"/>
  <c r="AL56" i="19" s="1"/>
  <c r="AY56" i="19" s="1"/>
  <c r="AR55" i="1"/>
  <c r="BO55" i="1"/>
  <c r="AI81" i="36"/>
  <c r="V81" i="36"/>
  <c r="AQ51" i="1"/>
  <c r="BN51" i="1"/>
  <c r="Y77" i="36"/>
  <c r="AL77" i="36"/>
  <c r="AE77" i="36"/>
  <c r="R77" i="36"/>
  <c r="Y73" i="36"/>
  <c r="AL73" i="36"/>
  <c r="AJ69" i="36"/>
  <c r="W69" i="36"/>
  <c r="A40" i="35"/>
  <c r="D68" i="36"/>
  <c r="C55" i="32"/>
  <c r="AC55" i="32" s="1"/>
  <c r="B40" i="19"/>
  <c r="AL40" i="19" s="1"/>
  <c r="AY40" i="19" s="1"/>
  <c r="A41" i="23"/>
  <c r="B41" i="21"/>
  <c r="A41" i="26"/>
  <c r="B40" i="22"/>
  <c r="B40" i="20"/>
  <c r="AL40" i="20" s="1"/>
  <c r="AX40" i="20" s="1"/>
  <c r="B41" i="18"/>
  <c r="W65" i="36"/>
  <c r="AJ65" i="36"/>
  <c r="X61" i="36"/>
  <c r="AK61" i="36"/>
  <c r="AL57" i="36"/>
  <c r="Y57" i="36"/>
  <c r="W57" i="36"/>
  <c r="AJ57" i="36"/>
  <c r="BN27" i="1"/>
  <c r="AQ27" i="1"/>
  <c r="W49" i="36"/>
  <c r="AJ49" i="36"/>
  <c r="AH49" i="36"/>
  <c r="U49" i="36"/>
  <c r="BQ19" i="1"/>
  <c r="AT19" i="1"/>
  <c r="AM45" i="36"/>
  <c r="Z45" i="36"/>
  <c r="AI45" i="36"/>
  <c r="V45" i="36"/>
  <c r="AT15" i="1"/>
  <c r="R41" i="36"/>
  <c r="S41" i="36"/>
  <c r="BS9" i="6"/>
  <c r="D36" i="4"/>
  <c r="AS36" i="4" s="1"/>
  <c r="C5" i="35"/>
  <c r="Y5" i="35" s="1"/>
  <c r="AP6" i="1"/>
  <c r="X33" i="36"/>
  <c r="AI78" i="36"/>
  <c r="V78" i="36"/>
  <c r="U78" i="36"/>
  <c r="AH78" i="36"/>
  <c r="Y74" i="36"/>
  <c r="AL74" i="36"/>
  <c r="V74" i="36"/>
  <c r="AI74" i="36"/>
  <c r="AT44" i="1"/>
  <c r="BQ44" i="1"/>
  <c r="AH70" i="36"/>
  <c r="U70" i="36"/>
  <c r="AK66" i="36"/>
  <c r="X66" i="36"/>
  <c r="D61" i="36"/>
  <c r="A33" i="35"/>
  <c r="C48" i="32"/>
  <c r="AC48" i="32" s="1"/>
  <c r="A34" i="26"/>
  <c r="B34" i="21"/>
  <c r="A34" i="23"/>
  <c r="B33" i="22"/>
  <c r="B34" i="18"/>
  <c r="B33" i="19"/>
  <c r="AL33" i="19" s="1"/>
  <c r="AY33" i="19" s="1"/>
  <c r="B33" i="20"/>
  <c r="AL33" i="20" s="1"/>
  <c r="AX33" i="20" s="1"/>
  <c r="AT32" i="1"/>
  <c r="BQ32" i="1"/>
  <c r="AK58" i="36"/>
  <c r="X58" i="36"/>
  <c r="D57" i="36"/>
  <c r="A29" i="35"/>
  <c r="C44" i="32"/>
  <c r="AC44" i="32" s="1"/>
  <c r="A30" i="26"/>
  <c r="A30" i="23"/>
  <c r="B29" i="20"/>
  <c r="AL29" i="20" s="1"/>
  <c r="AX29" i="20" s="1"/>
  <c r="B30" i="21"/>
  <c r="B29" i="22"/>
  <c r="B30" i="18"/>
  <c r="B29" i="19"/>
  <c r="AL29" i="19" s="1"/>
  <c r="AY29" i="19" s="1"/>
  <c r="AH50" i="36"/>
  <c r="U50" i="36"/>
  <c r="BO75" i="1"/>
  <c r="AR75" i="1"/>
  <c r="BO87" i="1"/>
  <c r="T101" i="36"/>
  <c r="AG101" i="36"/>
  <c r="AG113" i="36"/>
  <c r="BS73" i="6"/>
  <c r="D100" i="4"/>
  <c r="AS100" i="4" s="1"/>
  <c r="Z97" i="36"/>
  <c r="AM97" i="36"/>
  <c r="AM109" i="36"/>
  <c r="AO66" i="1"/>
  <c r="BL66" i="1"/>
  <c r="BL78" i="1"/>
  <c r="S93" i="36"/>
  <c r="AF93" i="36"/>
  <c r="AF105" i="36"/>
  <c r="BN35" i="1"/>
  <c r="AQ35" i="1"/>
  <c r="Y53" i="36"/>
  <c r="AL53" i="36"/>
  <c r="BS21" i="6"/>
  <c r="D48" i="4"/>
  <c r="AS48" i="4" s="1"/>
  <c r="AT11" i="1"/>
  <c r="W37" i="36"/>
  <c r="U37" i="36"/>
  <c r="T62" i="36"/>
  <c r="AG62" i="36"/>
  <c r="AI62" i="36"/>
  <c r="V62" i="36"/>
  <c r="BL27" i="1"/>
  <c r="AO27" i="1"/>
  <c r="AG54" i="36"/>
  <c r="T54" i="36"/>
  <c r="R47" i="36"/>
  <c r="AE47" i="36"/>
  <c r="Q43" i="36"/>
  <c r="O43" i="36" a="1"/>
  <c r="O43" i="36" s="1"/>
  <c r="Z97" i="23"/>
  <c r="AD97" i="23" s="1"/>
  <c r="D98" i="33" s="1"/>
  <c r="AM90" i="36"/>
  <c r="Z90" i="36"/>
  <c r="AK86" i="36"/>
  <c r="X86" i="36"/>
  <c r="Q86" i="36"/>
  <c r="AQ86" i="36" s="1"/>
  <c r="AD86" i="36"/>
  <c r="O86" i="36" a="1"/>
  <c r="O86" i="36" s="1"/>
  <c r="AI82" i="36"/>
  <c r="V82" i="36"/>
  <c r="BS50" i="6"/>
  <c r="D77" i="4"/>
  <c r="AS77" i="4" s="1"/>
  <c r="AM51" i="36"/>
  <c r="Z51" i="36"/>
  <c r="AE51" i="36"/>
  <c r="R51" i="36"/>
  <c r="BO76" i="1"/>
  <c r="AR76" i="1"/>
  <c r="BO88" i="1"/>
  <c r="W102" i="36"/>
  <c r="AJ102" i="36"/>
  <c r="AJ114" i="36"/>
  <c r="D101" i="36"/>
  <c r="A73" i="35"/>
  <c r="C88" i="32"/>
  <c r="AC88" i="32" s="1"/>
  <c r="B73" i="20"/>
  <c r="AL73" i="20" s="1"/>
  <c r="AX73" i="20" s="1"/>
  <c r="A74" i="23"/>
  <c r="B74" i="21"/>
  <c r="A74" i="26"/>
  <c r="B73" i="22"/>
  <c r="B74" i="18"/>
  <c r="B73" i="19"/>
  <c r="AL73" i="19" s="1"/>
  <c r="AY73" i="19" s="1"/>
  <c r="AG98" i="36"/>
  <c r="T98" i="36"/>
  <c r="AG110" i="36"/>
  <c r="AL98" i="36"/>
  <c r="Y98" i="36"/>
  <c r="AL110" i="36"/>
  <c r="C66" i="35"/>
  <c r="AP67" i="1"/>
  <c r="BM67" i="1"/>
  <c r="BM79" i="1"/>
  <c r="O94" i="36" a="1"/>
  <c r="O94" i="36" s="1"/>
  <c r="AD94" i="36"/>
  <c r="Q94" i="36"/>
  <c r="AQ94" i="36" s="1"/>
  <c r="AD106" i="36"/>
  <c r="D93" i="36"/>
  <c r="A65" i="35"/>
  <c r="C80" i="32"/>
  <c r="AC80" i="32" s="1"/>
  <c r="B65" i="20"/>
  <c r="AL65" i="20" s="1"/>
  <c r="AX65" i="20" s="1"/>
  <c r="A66" i="26"/>
  <c r="B66" i="21"/>
  <c r="A66" i="23"/>
  <c r="B65" i="22"/>
  <c r="B66" i="18"/>
  <c r="B65" i="19"/>
  <c r="AL65" i="19" s="1"/>
  <c r="AY65" i="19" s="1"/>
  <c r="DF38" i="21"/>
  <c r="DE38" i="18"/>
  <c r="Z103" i="36"/>
  <c r="AM103" i="36"/>
  <c r="AM115" i="36"/>
  <c r="R103" i="36"/>
  <c r="AE103" i="36"/>
  <c r="AE115" i="36"/>
  <c r="BN73" i="1"/>
  <c r="AQ73" i="1"/>
  <c r="BN85" i="1"/>
  <c r="AO72" i="1"/>
  <c r="BL72" i="1"/>
  <c r="BL84" i="1"/>
  <c r="AF99" i="36"/>
  <c r="S99" i="36"/>
  <c r="AF111" i="36"/>
  <c r="W95" i="36"/>
  <c r="AJ95" i="36"/>
  <c r="AJ107" i="36"/>
  <c r="Z95" i="36"/>
  <c r="AM95" i="36"/>
  <c r="AM107" i="36"/>
  <c r="AT65" i="1"/>
  <c r="BQ65" i="1"/>
  <c r="AD91" i="36"/>
  <c r="AR91" i="36" s="1"/>
  <c r="O91" i="36" a="1"/>
  <c r="O91" i="36" s="1"/>
  <c r="Q91" i="36"/>
  <c r="T91" i="36"/>
  <c r="AG91" i="36"/>
  <c r="AM87" i="36"/>
  <c r="Z87" i="36"/>
  <c r="T83" i="36"/>
  <c r="AG83" i="36"/>
  <c r="A54" i="35"/>
  <c r="D82" i="36"/>
  <c r="C69" i="32"/>
  <c r="AC69" i="32" s="1"/>
  <c r="B54" i="19"/>
  <c r="AL54" i="19" s="1"/>
  <c r="AY54" i="19" s="1"/>
  <c r="A55" i="26"/>
  <c r="A55" i="23"/>
  <c r="B54" i="20"/>
  <c r="AL54" i="20" s="1"/>
  <c r="AX54" i="20" s="1"/>
  <c r="B55" i="21"/>
  <c r="B54" i="22"/>
  <c r="B55" i="18"/>
  <c r="V79" i="36"/>
  <c r="AI79" i="36"/>
  <c r="AF75" i="36"/>
  <c r="S75" i="36"/>
  <c r="T75" i="36"/>
  <c r="AG75" i="36"/>
  <c r="AF71" i="36"/>
  <c r="S71" i="36"/>
  <c r="AO40" i="1"/>
  <c r="BL40" i="1"/>
  <c r="T67" i="36"/>
  <c r="AG67" i="36"/>
  <c r="A38" i="35"/>
  <c r="D66" i="36"/>
  <c r="C53" i="32"/>
  <c r="AC53" i="32" s="1"/>
  <c r="B38" i="20"/>
  <c r="AL38" i="20" s="1"/>
  <c r="AX38" i="20" s="1"/>
  <c r="B39" i="21"/>
  <c r="B38" i="22"/>
  <c r="B39" i="18"/>
  <c r="B38" i="19"/>
  <c r="AL38" i="19" s="1"/>
  <c r="AY38" i="19" s="1"/>
  <c r="A39" i="26"/>
  <c r="A39" i="23"/>
  <c r="BL36" i="1"/>
  <c r="AO36" i="1"/>
  <c r="X63" i="36"/>
  <c r="AK63" i="36"/>
  <c r="AR33" i="1"/>
  <c r="BO33" i="1"/>
  <c r="Z59" i="36"/>
  <c r="AM59" i="36"/>
  <c r="AG59" i="36"/>
  <c r="T59" i="36"/>
  <c r="W55" i="36"/>
  <c r="AJ55" i="36"/>
  <c r="R55" i="36"/>
  <c r="AE55" i="36"/>
  <c r="BQ17" i="1"/>
  <c r="AT17" i="1"/>
  <c r="AI56" i="36"/>
  <c r="V56" i="36"/>
  <c r="AQ26" i="1"/>
  <c r="BN26" i="1"/>
  <c r="O52" i="36" a="1"/>
  <c r="O52" i="36" s="1"/>
  <c r="AD52" i="36"/>
  <c r="Q52" i="36"/>
  <c r="BS20" i="6"/>
  <c r="D47" i="4"/>
  <c r="AS47" i="4" s="1"/>
  <c r="BS22" i="6"/>
  <c r="D49" i="4"/>
  <c r="AS49" i="4" s="1"/>
  <c r="BS6" i="6"/>
  <c r="D33" i="4"/>
  <c r="AS33" i="4" s="1"/>
  <c r="C7" i="35"/>
  <c r="AP8" i="1"/>
  <c r="R104" i="36"/>
  <c r="AE104" i="36"/>
  <c r="AE116" i="36"/>
  <c r="R105" i="36"/>
  <c r="A75" i="35"/>
  <c r="D103" i="36"/>
  <c r="C90" i="32"/>
  <c r="AC90" i="32" s="1"/>
  <c r="A76" i="26"/>
  <c r="B76" i="21"/>
  <c r="B75" i="20"/>
  <c r="AL75" i="20" s="1"/>
  <c r="AX75" i="20" s="1"/>
  <c r="A76" i="23"/>
  <c r="B75" i="22"/>
  <c r="B76" i="18"/>
  <c r="B75" i="19"/>
  <c r="AL75" i="19" s="1"/>
  <c r="AY75" i="19" s="1"/>
  <c r="R100" i="36"/>
  <c r="AE100" i="36"/>
  <c r="AE112" i="36"/>
  <c r="AJ100" i="36"/>
  <c r="W100" i="36"/>
  <c r="AJ112" i="36"/>
  <c r="C68" i="35"/>
  <c r="AP69" i="1"/>
  <c r="BM69" i="1"/>
  <c r="BM81" i="1"/>
  <c r="AL96" i="36"/>
  <c r="Y96" i="36"/>
  <c r="AL108" i="36"/>
  <c r="A67" i="35"/>
  <c r="D95" i="36"/>
  <c r="C82" i="32"/>
  <c r="AC82" i="32" s="1"/>
  <c r="B67" i="19"/>
  <c r="AL67" i="19" s="1"/>
  <c r="AY67" i="19" s="1"/>
  <c r="A68" i="26"/>
  <c r="B68" i="21"/>
  <c r="A68" i="23"/>
  <c r="B67" i="22"/>
  <c r="B67" i="20"/>
  <c r="AL67" i="20" s="1"/>
  <c r="AX67" i="20" s="1"/>
  <c r="B68" i="18"/>
  <c r="X92" i="36"/>
  <c r="AK92" i="36"/>
  <c r="BO62" i="1"/>
  <c r="AR62" i="1"/>
  <c r="AL88" i="36"/>
  <c r="Y88" i="36"/>
  <c r="BS60" i="6"/>
  <c r="D87" i="4"/>
  <c r="AS87" i="4" s="1"/>
  <c r="BO58" i="1"/>
  <c r="AR58" i="1"/>
  <c r="C56" i="35"/>
  <c r="BM57" i="1"/>
  <c r="AP57" i="1"/>
  <c r="X84" i="36"/>
  <c r="AK84" i="36"/>
  <c r="AQ54" i="1"/>
  <c r="BN54" i="1"/>
  <c r="X80" i="36"/>
  <c r="AK80" i="36"/>
  <c r="V80" i="36"/>
  <c r="AI80" i="36"/>
  <c r="V76" i="36"/>
  <c r="AI76" i="36"/>
  <c r="AT46" i="1"/>
  <c r="BQ46" i="1"/>
  <c r="AH72" i="36"/>
  <c r="U72" i="36"/>
  <c r="BS44" i="6"/>
  <c r="D71" i="4"/>
  <c r="AS71" i="4" s="1"/>
  <c r="AQ42" i="1"/>
  <c r="BN42" i="1"/>
  <c r="O68" i="36" a="1"/>
  <c r="O68" i="36" s="1"/>
  <c r="AD68" i="36"/>
  <c r="Q68" i="36"/>
  <c r="BN38" i="1"/>
  <c r="AQ38" i="1"/>
  <c r="V64" i="36"/>
  <c r="AI64" i="36"/>
  <c r="R64" i="36"/>
  <c r="AE64" i="36"/>
  <c r="BL33" i="1"/>
  <c r="AO33" i="1"/>
  <c r="AD60" i="36"/>
  <c r="Q60" i="36"/>
  <c r="O60" i="36" a="1"/>
  <c r="O60" i="36" s="1"/>
  <c r="BQ30" i="1"/>
  <c r="AT30" i="1"/>
  <c r="BS28" i="6"/>
  <c r="D55" i="4"/>
  <c r="AS55" i="4" s="1"/>
  <c r="BL21" i="1"/>
  <c r="AO21" i="1"/>
  <c r="AD48" i="36"/>
  <c r="Q48" i="36"/>
  <c r="O48" i="36" a="1"/>
  <c r="O48" i="36" s="1"/>
  <c r="BL17" i="1"/>
  <c r="AO17" i="1"/>
  <c r="AL44" i="36"/>
  <c r="Y44" i="36"/>
  <c r="A11" i="35"/>
  <c r="D39" i="36"/>
  <c r="C26" i="32"/>
  <c r="AC26" i="32" s="1"/>
  <c r="A12" i="26"/>
  <c r="B12" i="21"/>
  <c r="B11" i="20"/>
  <c r="AL11" i="20" s="1"/>
  <c r="A12" i="23"/>
  <c r="B11" i="22"/>
  <c r="B12" i="18"/>
  <c r="B11" i="19"/>
  <c r="AL11" i="19" s="1"/>
  <c r="AY11" i="19" s="1"/>
  <c r="BL19" i="1"/>
  <c r="AO19" i="1"/>
  <c r="T46" i="36"/>
  <c r="AG46" i="36"/>
  <c r="Z96" i="23"/>
  <c r="AD96" i="23" s="1"/>
  <c r="D97" i="33" s="1"/>
  <c r="V89" i="36"/>
  <c r="AI89" i="36"/>
  <c r="BO59" i="1"/>
  <c r="AR59" i="1"/>
  <c r="BL58" i="1"/>
  <c r="AO58" i="1"/>
  <c r="X85" i="36"/>
  <c r="AK85" i="36"/>
  <c r="BS57" i="6"/>
  <c r="D84" i="4"/>
  <c r="AS84" i="4" s="1"/>
  <c r="C53" i="35"/>
  <c r="BM54" i="1"/>
  <c r="AP54" i="1"/>
  <c r="AK81" i="36"/>
  <c r="X81" i="36"/>
  <c r="BQ51" i="1"/>
  <c r="AT51" i="1"/>
  <c r="AM77" i="36"/>
  <c r="Z77" i="36"/>
  <c r="W77" i="36"/>
  <c r="AJ77" i="36"/>
  <c r="AG73" i="36"/>
  <c r="T73" i="36"/>
  <c r="BQ43" i="1"/>
  <c r="AT43" i="1"/>
  <c r="AD69" i="36"/>
  <c r="O69" i="36" a="1"/>
  <c r="O69" i="36" s="1"/>
  <c r="Q69" i="36"/>
  <c r="BS41" i="6"/>
  <c r="D68" i="4"/>
  <c r="AS68" i="4" s="1"/>
  <c r="AR39" i="1"/>
  <c r="BO39" i="1"/>
  <c r="C37" i="35"/>
  <c r="AP38" i="1"/>
  <c r="BM38" i="1"/>
  <c r="T65" i="36"/>
  <c r="AG65" i="36"/>
  <c r="AH61" i="36"/>
  <c r="U61" i="36"/>
  <c r="AT31" i="1"/>
  <c r="BQ31" i="1"/>
  <c r="T57" i="36"/>
  <c r="AG57" i="36"/>
  <c r="X57" i="36"/>
  <c r="AK57" i="36"/>
  <c r="S49" i="36"/>
  <c r="AF49" i="36"/>
  <c r="T49" i="36"/>
  <c r="AG49" i="36"/>
  <c r="AR19" i="1"/>
  <c r="BO19" i="1"/>
  <c r="AE45" i="36"/>
  <c r="R45" i="36"/>
  <c r="X41" i="36"/>
  <c r="A12" i="35"/>
  <c r="D40" i="36"/>
  <c r="C27" i="32"/>
  <c r="AC27" i="32" s="1"/>
  <c r="A13" i="23"/>
  <c r="B12" i="19"/>
  <c r="AL12" i="19" s="1"/>
  <c r="AY12" i="19" s="1"/>
  <c r="A13" i="26"/>
  <c r="B13" i="21"/>
  <c r="B12" i="22"/>
  <c r="B12" i="20"/>
  <c r="AL12" i="20" s="1"/>
  <c r="B13" i="18"/>
  <c r="V33" i="36"/>
  <c r="S78" i="36"/>
  <c r="AF78" i="36"/>
  <c r="Z78" i="36"/>
  <c r="AM78" i="36"/>
  <c r="T74" i="36"/>
  <c r="AG74" i="36"/>
  <c r="AJ74" i="36"/>
  <c r="W74" i="36"/>
  <c r="C42" i="35"/>
  <c r="AP43" i="1"/>
  <c r="BM43" i="1"/>
  <c r="AE70" i="36"/>
  <c r="R70" i="36"/>
  <c r="BN40" i="1"/>
  <c r="AQ40" i="1"/>
  <c r="R66" i="36"/>
  <c r="AE66" i="36"/>
  <c r="BS34" i="6"/>
  <c r="D61" i="4"/>
  <c r="AS61" i="4" s="1"/>
  <c r="AM58" i="36"/>
  <c r="Z58" i="36"/>
  <c r="BS30" i="6"/>
  <c r="D57" i="4"/>
  <c r="AS57" i="4" s="1"/>
  <c r="BL23" i="1"/>
  <c r="AO23" i="1"/>
  <c r="Q50" i="36"/>
  <c r="AQ50" i="36" s="1"/>
  <c r="O50" i="36" a="1"/>
  <c r="O50" i="36" s="1"/>
  <c r="AD50" i="36"/>
  <c r="AR50" i="36" s="1"/>
  <c r="T38" i="36"/>
  <c r="BN75" i="1"/>
  <c r="AQ75" i="1"/>
  <c r="BN87" i="1"/>
  <c r="C73" i="35"/>
  <c r="BM74" i="1"/>
  <c r="AP74" i="1"/>
  <c r="BM86" i="1"/>
  <c r="AM101" i="36"/>
  <c r="Z101" i="36"/>
  <c r="AM113" i="36"/>
  <c r="BQ71" i="1"/>
  <c r="AT71" i="1"/>
  <c r="BQ83" i="1"/>
  <c r="V97" i="36"/>
  <c r="AI97" i="36"/>
  <c r="AI109" i="36"/>
  <c r="BO67" i="1"/>
  <c r="AR67" i="1"/>
  <c r="BO79" i="1"/>
  <c r="AE93" i="36"/>
  <c r="R93" i="36"/>
  <c r="AE105" i="36"/>
  <c r="R53" i="36"/>
  <c r="AE53" i="36"/>
  <c r="AR11" i="1"/>
  <c r="R37" i="36"/>
  <c r="D69" i="36"/>
  <c r="A41" i="35"/>
  <c r="C56" i="32"/>
  <c r="AC56" i="32" s="1"/>
  <c r="A42" i="23"/>
  <c r="B42" i="21"/>
  <c r="A42" i="26"/>
  <c r="B41" i="22"/>
  <c r="B42" i="18"/>
  <c r="B41" i="20"/>
  <c r="AL41" i="20" s="1"/>
  <c r="AX41" i="20" s="1"/>
  <c r="B41" i="19"/>
  <c r="AL41" i="19" s="1"/>
  <c r="AY41" i="19" s="1"/>
  <c r="S62" i="36"/>
  <c r="AF62" i="36"/>
  <c r="W62" i="36"/>
  <c r="AJ62" i="36"/>
  <c r="AM54" i="36"/>
  <c r="Z54" i="36"/>
  <c r="BO21" i="1"/>
  <c r="AR21" i="1"/>
  <c r="W47" i="36"/>
  <c r="AJ47" i="36"/>
  <c r="X43" i="36"/>
  <c r="S90" i="36"/>
  <c r="AF90" i="36"/>
  <c r="Y90" i="36"/>
  <c r="AL90" i="36"/>
  <c r="U86" i="36"/>
  <c r="AH86" i="36"/>
  <c r="Z82" i="36"/>
  <c r="AM82" i="36"/>
  <c r="D81" i="36"/>
  <c r="A53" i="35"/>
  <c r="C68" i="32"/>
  <c r="AC68" i="32" s="1"/>
  <c r="B54" i="21"/>
  <c r="B53" i="22"/>
  <c r="B54" i="18"/>
  <c r="B53" i="19"/>
  <c r="AL53" i="19" s="1"/>
  <c r="AY53" i="19" s="1"/>
  <c r="B53" i="20"/>
  <c r="AL53" i="20" s="1"/>
  <c r="AX53" i="20" s="1"/>
  <c r="A54" i="26"/>
  <c r="A54" i="23"/>
  <c r="BQ52" i="1"/>
  <c r="AT52" i="1"/>
  <c r="AR8" i="1"/>
  <c r="A26" i="35"/>
  <c r="D54" i="36"/>
  <c r="C41" i="32"/>
  <c r="AC41" i="32" s="1"/>
  <c r="B26" i="19"/>
  <c r="AL26" i="19" s="1"/>
  <c r="AY26" i="19" s="1"/>
  <c r="B26" i="20"/>
  <c r="AL26" i="20" s="1"/>
  <c r="AX26" i="20" s="1"/>
  <c r="A27" i="23"/>
  <c r="A27" i="26"/>
  <c r="B27" i="21"/>
  <c r="B26" i="22"/>
  <c r="B27" i="18"/>
  <c r="W51" i="36"/>
  <c r="AJ51" i="36"/>
  <c r="U51" i="36"/>
  <c r="AH51" i="36"/>
  <c r="AL102" i="36"/>
  <c r="Y102" i="36"/>
  <c r="AL114" i="36"/>
  <c r="BS74" i="6"/>
  <c r="D101" i="4"/>
  <c r="AS101" i="4" s="1"/>
  <c r="R98" i="36"/>
  <c r="AE98" i="36"/>
  <c r="AE110" i="36"/>
  <c r="AO67" i="1"/>
  <c r="BL67" i="1"/>
  <c r="BL79" i="1"/>
  <c r="AI94" i="36"/>
  <c r="V94" i="36"/>
  <c r="AI106" i="36"/>
  <c r="BS66" i="6"/>
  <c r="D93" i="4"/>
  <c r="AS93" i="4" s="1"/>
  <c r="DE68" i="18"/>
  <c r="DF68" i="21"/>
  <c r="DE29" i="18"/>
  <c r="DF29" i="21"/>
  <c r="DE51" i="18"/>
  <c r="DF51" i="21"/>
  <c r="DE19" i="18"/>
  <c r="DF19" i="21"/>
  <c r="DF24" i="21"/>
  <c r="DE24" i="18"/>
  <c r="DE84" i="18"/>
  <c r="DF84" i="21"/>
  <c r="Y103" i="36"/>
  <c r="AL103" i="36"/>
  <c r="AL115" i="36"/>
  <c r="AD103" i="36"/>
  <c r="O103" i="36" a="1"/>
  <c r="O103" i="36" s="1"/>
  <c r="Q103" i="36"/>
  <c r="AD115" i="36"/>
  <c r="BQ73" i="1"/>
  <c r="AT73" i="1"/>
  <c r="BQ85" i="1"/>
  <c r="AL99" i="36"/>
  <c r="Y99" i="36"/>
  <c r="AL111" i="36"/>
  <c r="A70" i="35"/>
  <c r="D98" i="36"/>
  <c r="C85" i="32"/>
  <c r="AC85" i="32" s="1"/>
  <c r="B71" i="21"/>
  <c r="B70" i="22"/>
  <c r="B71" i="18"/>
  <c r="B70" i="19"/>
  <c r="AL70" i="19" s="1"/>
  <c r="AY70" i="19" s="1"/>
  <c r="B70" i="20"/>
  <c r="AL70" i="20" s="1"/>
  <c r="AX70" i="20" s="1"/>
  <c r="A71" i="26"/>
  <c r="A71" i="23"/>
  <c r="AK95" i="36"/>
  <c r="X95" i="36"/>
  <c r="AK107" i="36"/>
  <c r="AI95" i="36"/>
  <c r="V95" i="36"/>
  <c r="AI107" i="36"/>
  <c r="BN65" i="1"/>
  <c r="AQ65" i="1"/>
  <c r="AF91" i="36"/>
  <c r="S91" i="36"/>
  <c r="AI91" i="36"/>
  <c r="V91" i="36"/>
  <c r="R87" i="36"/>
  <c r="AE87" i="36"/>
  <c r="V83" i="36"/>
  <c r="AI83" i="36"/>
  <c r="BS55" i="6"/>
  <c r="D82" i="4"/>
  <c r="AS82" i="4" s="1"/>
  <c r="AD79" i="36"/>
  <c r="Q79" i="36"/>
  <c r="O79" i="36" a="1"/>
  <c r="O79" i="36" s="1"/>
  <c r="AI75" i="36"/>
  <c r="V75" i="36"/>
  <c r="R75" i="36"/>
  <c r="AE75" i="36"/>
  <c r="AE71" i="36"/>
  <c r="R71" i="36"/>
  <c r="BO41" i="1"/>
  <c r="AR41" i="1"/>
  <c r="Y67" i="36"/>
  <c r="AL67" i="36"/>
  <c r="BS39" i="6"/>
  <c r="D66" i="4"/>
  <c r="AS66" i="4" s="1"/>
  <c r="AQ37" i="1"/>
  <c r="BN37" i="1"/>
  <c r="C35" i="35"/>
  <c r="AP36" i="1"/>
  <c r="BM36" i="1"/>
  <c r="AM63" i="36"/>
  <c r="Z63" i="36"/>
  <c r="AQ33" i="1"/>
  <c r="BN33" i="1"/>
  <c r="Y59" i="36"/>
  <c r="AL59" i="36"/>
  <c r="AH59" i="36"/>
  <c r="U59" i="36"/>
  <c r="T55" i="36"/>
  <c r="AG55" i="36"/>
  <c r="BO17" i="1"/>
  <c r="AR17" i="1"/>
  <c r="BQ34" i="1"/>
  <c r="AT34" i="1"/>
  <c r="Q56" i="36"/>
  <c r="AD56" i="36"/>
  <c r="O56" i="36" a="1"/>
  <c r="O56" i="36" s="1"/>
  <c r="BL25" i="1"/>
  <c r="AO25" i="1"/>
  <c r="W52" i="36"/>
  <c r="AJ52" i="36"/>
  <c r="AT14" i="1"/>
  <c r="S40" i="36"/>
  <c r="X36" i="36"/>
  <c r="C76" i="35"/>
  <c r="BM77" i="1"/>
  <c r="AP77" i="1"/>
  <c r="BM89" i="1"/>
  <c r="AP78" i="1"/>
  <c r="AL104" i="36"/>
  <c r="Y104" i="36"/>
  <c r="AL116" i="36"/>
  <c r="Y105" i="36"/>
  <c r="BS76" i="6"/>
  <c r="D103" i="4"/>
  <c r="AS103" i="4" s="1"/>
  <c r="U100" i="36"/>
  <c r="AH100" i="36"/>
  <c r="AH112" i="36"/>
  <c r="BQ70" i="1"/>
  <c r="AT70" i="1"/>
  <c r="BQ82" i="1"/>
  <c r="AK96" i="36"/>
  <c r="X96" i="36"/>
  <c r="AK108" i="36"/>
  <c r="BS68" i="6"/>
  <c r="D95" i="4"/>
  <c r="AS95" i="4" s="1"/>
  <c r="BL65" i="1"/>
  <c r="AO65" i="1"/>
  <c r="AF92" i="36"/>
  <c r="S92" i="36"/>
  <c r="A63" i="35"/>
  <c r="D91" i="36"/>
  <c r="C78" i="32"/>
  <c r="AC78" i="32" s="1"/>
  <c r="A64" i="26"/>
  <c r="B63" i="19"/>
  <c r="AL63" i="19" s="1"/>
  <c r="AY63" i="19" s="1"/>
  <c r="A64" i="23"/>
  <c r="B63" i="20"/>
  <c r="AL63" i="20" s="1"/>
  <c r="AX63" i="20" s="1"/>
  <c r="B64" i="21"/>
  <c r="B63" i="22"/>
  <c r="B64" i="18"/>
  <c r="C60" i="35"/>
  <c r="AP61" i="1"/>
  <c r="BM61" i="1"/>
  <c r="AM88" i="36"/>
  <c r="Z88" i="36"/>
  <c r="AI84" i="36"/>
  <c r="V84" i="36"/>
  <c r="W84" i="36"/>
  <c r="AJ84" i="36"/>
  <c r="AL80" i="36"/>
  <c r="Y80" i="36"/>
  <c r="X76" i="36"/>
  <c r="AK76" i="36"/>
  <c r="A47" i="35"/>
  <c r="D75" i="36"/>
  <c r="C62" i="32"/>
  <c r="AC62" i="32" s="1"/>
  <c r="B47" i="20"/>
  <c r="AL47" i="20" s="1"/>
  <c r="AX47" i="20" s="1"/>
  <c r="B48" i="21"/>
  <c r="B47" i="22"/>
  <c r="B48" i="18"/>
  <c r="A48" i="26"/>
  <c r="B47" i="19"/>
  <c r="AL47" i="19" s="1"/>
  <c r="AY47" i="19" s="1"/>
  <c r="A48" i="23"/>
  <c r="C44" i="35"/>
  <c r="AP45" i="1"/>
  <c r="BM45" i="1"/>
  <c r="T72" i="36"/>
  <c r="AG72" i="36"/>
  <c r="BQ42" i="1"/>
  <c r="AT42" i="1"/>
  <c r="U68" i="36"/>
  <c r="AH68" i="36"/>
  <c r="AM68" i="36"/>
  <c r="Z68" i="36"/>
  <c r="BQ38" i="1"/>
  <c r="AT38" i="1"/>
  <c r="Z64" i="36"/>
  <c r="AM64" i="36"/>
  <c r="AG64" i="36"/>
  <c r="T64" i="36"/>
  <c r="V60" i="36"/>
  <c r="AI60" i="36"/>
  <c r="AG60" i="36"/>
  <c r="T60" i="36"/>
  <c r="BO30" i="1"/>
  <c r="AR30" i="1"/>
  <c r="U48" i="36"/>
  <c r="AH48" i="36"/>
  <c r="AD44" i="36"/>
  <c r="Q44" i="36"/>
  <c r="O44" i="36" a="1"/>
  <c r="O44" i="36" s="1"/>
  <c r="BS12" i="6"/>
  <c r="D39" i="4"/>
  <c r="AS39" i="4" s="1"/>
  <c r="A7" i="35"/>
  <c r="D35" i="36"/>
  <c r="C22" i="32"/>
  <c r="AC22" i="32" s="1"/>
  <c r="B8" i="21"/>
  <c r="B7" i="22"/>
  <c r="B8" i="18"/>
  <c r="A8" i="26"/>
  <c r="B7" i="19"/>
  <c r="AL7" i="19" s="1"/>
  <c r="AY7" i="19" s="1"/>
  <c r="A8" i="23"/>
  <c r="B7" i="20"/>
  <c r="AL7" i="20" s="1"/>
  <c r="O32" i="36" a="1"/>
  <c r="O32" i="36" s="1"/>
  <c r="Z46" i="36"/>
  <c r="AM46" i="36"/>
  <c r="Z100" i="23"/>
  <c r="AD100" i="23" s="1"/>
  <c r="D101" i="33" s="1"/>
  <c r="BL62" i="1"/>
  <c r="AO62" i="1"/>
  <c r="O89" i="36" a="1"/>
  <c r="O89" i="36" s="1"/>
  <c r="AD89" i="36"/>
  <c r="Q89" i="36"/>
  <c r="A60" i="35"/>
  <c r="D88" i="36"/>
  <c r="C75" i="32"/>
  <c r="AC75" i="32" s="1"/>
  <c r="A61" i="26"/>
  <c r="B61" i="21"/>
  <c r="A61" i="23"/>
  <c r="B60" i="22"/>
  <c r="B61" i="18"/>
  <c r="B60" i="19"/>
  <c r="AL60" i="19" s="1"/>
  <c r="AY60" i="19" s="1"/>
  <c r="B60" i="20"/>
  <c r="AL60" i="20" s="1"/>
  <c r="AX60" i="20" s="1"/>
  <c r="AQ59" i="1"/>
  <c r="BN59" i="1"/>
  <c r="C57" i="35"/>
  <c r="Y57" i="35" s="1"/>
  <c r="AP58" i="1"/>
  <c r="BM58" i="1"/>
  <c r="AM85" i="36"/>
  <c r="Z85" i="36"/>
  <c r="BN55" i="1"/>
  <c r="AQ55" i="1"/>
  <c r="AD81" i="36"/>
  <c r="AR81" i="36" s="1"/>
  <c r="Q81" i="36"/>
  <c r="O81" i="36" a="1"/>
  <c r="O81" i="36" s="1"/>
  <c r="AL81" i="36"/>
  <c r="Y81" i="36"/>
  <c r="AG77" i="36"/>
  <c r="T77" i="36"/>
  <c r="C45" i="35"/>
  <c r="AP46" i="1"/>
  <c r="BM46" i="1"/>
  <c r="W73" i="36"/>
  <c r="AJ73" i="36"/>
  <c r="A44" i="35"/>
  <c r="D72" i="36"/>
  <c r="C59" i="32"/>
  <c r="AC59" i="32" s="1"/>
  <c r="B44" i="19"/>
  <c r="AL44" i="19" s="1"/>
  <c r="AY44" i="19" s="1"/>
  <c r="B44" i="20"/>
  <c r="AL44" i="20" s="1"/>
  <c r="AX44" i="20" s="1"/>
  <c r="A45" i="23"/>
  <c r="A45" i="26"/>
  <c r="B45" i="21"/>
  <c r="B44" i="22"/>
  <c r="B45" i="18"/>
  <c r="AO42" i="1"/>
  <c r="BL42" i="1"/>
  <c r="X69" i="36"/>
  <c r="AK69" i="36"/>
  <c r="AT39" i="1"/>
  <c r="BQ39" i="1"/>
  <c r="S65" i="36"/>
  <c r="AF65" i="36"/>
  <c r="Y65" i="36"/>
  <c r="AL65" i="36"/>
  <c r="C33" i="35"/>
  <c r="AP34" i="1"/>
  <c r="BM34" i="1"/>
  <c r="Z61" i="36"/>
  <c r="AM61" i="36"/>
  <c r="AR31" i="1"/>
  <c r="BO31" i="1"/>
  <c r="AF57" i="36"/>
  <c r="S57" i="36"/>
  <c r="X49" i="36"/>
  <c r="AK49" i="36"/>
  <c r="AQ19" i="1"/>
  <c r="BN19" i="1"/>
  <c r="AK45" i="36"/>
  <c r="X45" i="36"/>
  <c r="AR15" i="1"/>
  <c r="W41" i="36"/>
  <c r="BS13" i="6"/>
  <c r="D40" i="4"/>
  <c r="AS40" i="4" s="1"/>
  <c r="T33" i="36"/>
  <c r="Z33" i="36"/>
  <c r="Y78" i="36"/>
  <c r="AL78" i="36"/>
  <c r="AK74" i="36"/>
  <c r="X74" i="36"/>
  <c r="S70" i="36"/>
  <c r="AF70" i="36"/>
  <c r="BQ40" i="1"/>
  <c r="AT40" i="1"/>
  <c r="S66" i="36"/>
  <c r="AF66" i="36"/>
  <c r="W66" i="36"/>
  <c r="AJ66" i="36"/>
  <c r="V58" i="36"/>
  <c r="AI58" i="36"/>
  <c r="AL50" i="36"/>
  <c r="Y50" i="36"/>
  <c r="D41" i="36"/>
  <c r="A13" i="35"/>
  <c r="C28" i="32"/>
  <c r="AC28" i="32" s="1"/>
  <c r="B13" i="19"/>
  <c r="AL13" i="19" s="1"/>
  <c r="AY13" i="19" s="1"/>
  <c r="A14" i="26"/>
  <c r="A14" i="23"/>
  <c r="B14" i="21"/>
  <c r="B13" i="22"/>
  <c r="B13" i="20"/>
  <c r="AL13" i="20" s="1"/>
  <c r="B14" i="18"/>
  <c r="X101" i="36"/>
  <c r="AK101" i="36"/>
  <c r="AK113" i="36"/>
  <c r="AH101" i="36"/>
  <c r="U101" i="36"/>
  <c r="AH113" i="36"/>
  <c r="AO70" i="1"/>
  <c r="BL70" i="1"/>
  <c r="BL82" i="1"/>
  <c r="AE97" i="36"/>
  <c r="R97" i="36"/>
  <c r="AE109" i="36"/>
  <c r="AH93" i="36"/>
  <c r="U93" i="36"/>
  <c r="AH105" i="36"/>
  <c r="AM93" i="36"/>
  <c r="Z93" i="36"/>
  <c r="AM105" i="36"/>
  <c r="AO26" i="1"/>
  <c r="BL26" i="1"/>
  <c r="V53" i="36"/>
  <c r="AI53" i="36"/>
  <c r="AR23" i="1"/>
  <c r="BO23" i="1"/>
  <c r="AQ11" i="1"/>
  <c r="X37" i="36"/>
  <c r="D73" i="36"/>
  <c r="A45" i="35"/>
  <c r="C60" i="32"/>
  <c r="AC60" i="32" s="1"/>
  <c r="B45" i="19"/>
  <c r="AL45" i="19" s="1"/>
  <c r="AY45" i="19" s="1"/>
  <c r="B45" i="20"/>
  <c r="AL45" i="20" s="1"/>
  <c r="AX45" i="20" s="1"/>
  <c r="A46" i="26"/>
  <c r="A46" i="23"/>
  <c r="B46" i="21"/>
  <c r="B45" i="22"/>
  <c r="B46" i="18"/>
  <c r="BS42" i="6"/>
  <c r="D69" i="4"/>
  <c r="AS69" i="4" s="1"/>
  <c r="AH62" i="36"/>
  <c r="U62" i="36"/>
  <c r="AT28" i="1"/>
  <c r="BQ28" i="1"/>
  <c r="AD54" i="36"/>
  <c r="O54" i="36" a="1"/>
  <c r="O54" i="36" s="1"/>
  <c r="Q54" i="36"/>
  <c r="A22" i="35"/>
  <c r="D50" i="36"/>
  <c r="C37" i="32"/>
  <c r="AC37" i="32" s="1"/>
  <c r="B22" i="19"/>
  <c r="AL22" i="19" s="1"/>
  <c r="AY22" i="19" s="1"/>
  <c r="A23" i="26"/>
  <c r="A23" i="23"/>
  <c r="B23" i="21"/>
  <c r="B22" i="22"/>
  <c r="B22" i="20"/>
  <c r="AL22" i="20" s="1"/>
  <c r="AX22" i="20" s="1"/>
  <c r="B23" i="18"/>
  <c r="AO20" i="1"/>
  <c r="BL20" i="1"/>
  <c r="T47" i="36"/>
  <c r="AG47" i="36"/>
  <c r="C15" i="35"/>
  <c r="AP16" i="1"/>
  <c r="S43" i="36"/>
  <c r="AD90" i="36"/>
  <c r="Q90" i="36"/>
  <c r="O90" i="36" a="1"/>
  <c r="O90" i="36" s="1"/>
  <c r="X90" i="36"/>
  <c r="AK90" i="36"/>
  <c r="AE86" i="36"/>
  <c r="R86" i="36"/>
  <c r="T82" i="36"/>
  <c r="AG82" i="36"/>
  <c r="BS54" i="6"/>
  <c r="D81" i="4"/>
  <c r="AS81" i="4" s="1"/>
  <c r="AR52" i="1"/>
  <c r="BO52" i="1"/>
  <c r="AT48" i="1"/>
  <c r="BQ48" i="1"/>
  <c r="BS27" i="6"/>
  <c r="D54" i="4"/>
  <c r="AS54" i="4" s="1"/>
  <c r="T51" i="36"/>
  <c r="AG51" i="36"/>
  <c r="Z93" i="23"/>
  <c r="AD93" i="23" s="1"/>
  <c r="D94" i="33" s="1"/>
  <c r="BN76" i="1"/>
  <c r="AQ76" i="1"/>
  <c r="BN88" i="1"/>
  <c r="C74" i="35"/>
  <c r="BM75" i="1"/>
  <c r="AP75" i="1"/>
  <c r="BM87" i="1"/>
  <c r="AK102" i="36"/>
  <c r="X102" i="36"/>
  <c r="AK114" i="36"/>
  <c r="AF98" i="36"/>
  <c r="S98" i="36"/>
  <c r="AF110" i="36"/>
  <c r="BO68" i="1"/>
  <c r="AR68" i="1"/>
  <c r="BO80" i="1"/>
  <c r="AE94" i="36"/>
  <c r="R94" i="36"/>
  <c r="AE106" i="36"/>
  <c r="AQ64" i="1"/>
  <c r="BN64" i="1"/>
  <c r="AQ35" i="36" l="1"/>
  <c r="AR102" i="36"/>
  <c r="Y56" i="35"/>
  <c r="AR70" i="36"/>
  <c r="Y32" i="35"/>
  <c r="AQ34" i="36"/>
  <c r="AR52" i="36"/>
  <c r="AQ70" i="36"/>
  <c r="AR106" i="36"/>
  <c r="Y63" i="35"/>
  <c r="AQ98" i="36"/>
  <c r="AQ100" i="36"/>
  <c r="Y60" i="35"/>
  <c r="Y25" i="35"/>
  <c r="AQ44" i="36"/>
  <c r="AR89" i="36"/>
  <c r="Y47" i="35"/>
  <c r="AQ43" i="36"/>
  <c r="AQ60" i="36"/>
  <c r="Y51" i="35"/>
  <c r="AR110" i="36"/>
  <c r="Y62" i="35"/>
  <c r="Y35" i="35"/>
  <c r="AQ79" i="36"/>
  <c r="AR44" i="36"/>
  <c r="AQ57" i="36"/>
  <c r="Y44" i="35"/>
  <c r="AR94" i="36"/>
  <c r="AR55" i="36"/>
  <c r="AR98" i="36"/>
  <c r="Y17" i="35"/>
  <c r="AQ54" i="36"/>
  <c r="AQ69" i="36"/>
  <c r="AQ48" i="36"/>
  <c r="AR107" i="36"/>
  <c r="AA41" i="36"/>
  <c r="AQ76" i="36"/>
  <c r="Y10" i="35"/>
  <c r="Y49" i="35"/>
  <c r="Y15" i="35"/>
  <c r="AR115" i="36"/>
  <c r="Y53" i="35"/>
  <c r="AR48" i="36"/>
  <c r="AQ41" i="36"/>
  <c r="Y29" i="35"/>
  <c r="Y65" i="35"/>
  <c r="Y23" i="35"/>
  <c r="AQ81" i="36"/>
  <c r="Y42" i="35"/>
  <c r="AQ52" i="36"/>
  <c r="Y21" i="35"/>
  <c r="AR67" i="36"/>
  <c r="AQ40" i="36"/>
  <c r="AQ67" i="36"/>
  <c r="AQ71" i="36"/>
  <c r="Y33" i="35"/>
  <c r="AQ56" i="36"/>
  <c r="AR86" i="36"/>
  <c r="AQ59" i="36"/>
  <c r="AQ90" i="36"/>
  <c r="Y68" i="35"/>
  <c r="AQ64" i="36"/>
  <c r="AQ55" i="36"/>
  <c r="AR45" i="36"/>
  <c r="AR100" i="36"/>
  <c r="AR111" i="36"/>
  <c r="AQ42" i="36"/>
  <c r="Y74" i="35"/>
  <c r="AQ91" i="36"/>
  <c r="AQ75" i="36"/>
  <c r="AQ102" i="36"/>
  <c r="AQ89" i="36"/>
  <c r="Y11" i="35"/>
  <c r="Y34" i="35"/>
  <c r="AR76" i="36"/>
  <c r="AQ92" i="36"/>
  <c r="AA37" i="36"/>
  <c r="AR99" i="36"/>
  <c r="AR83" i="36"/>
  <c r="AA35" i="36"/>
  <c r="AQ58" i="36"/>
  <c r="AR65" i="36"/>
  <c r="AQ73" i="36"/>
  <c r="AR72" i="36"/>
  <c r="AQ99" i="36"/>
  <c r="Y27" i="35"/>
  <c r="Y71" i="35"/>
  <c r="AA39" i="36"/>
  <c r="AR60" i="36"/>
  <c r="AQ45" i="36"/>
  <c r="AR77" i="36"/>
  <c r="AQ104" i="36"/>
  <c r="AR66" i="36"/>
  <c r="AQ97" i="36"/>
  <c r="Y38" i="35"/>
  <c r="AR90" i="36"/>
  <c r="AR79" i="36"/>
  <c r="Y6" i="35"/>
  <c r="AR75" i="36"/>
  <c r="CG61" i="18"/>
  <c r="CS61" i="18" s="1"/>
  <c r="H61" i="37"/>
  <c r="A61" i="37"/>
  <c r="O61" i="37"/>
  <c r="CG64" i="18"/>
  <c r="CS64" i="18" s="1"/>
  <c r="O64" i="37"/>
  <c r="H64" i="37"/>
  <c r="A64" i="37"/>
  <c r="AA48" i="36"/>
  <c r="AN48" i="36"/>
  <c r="AH76" i="23"/>
  <c r="BI76" i="23" s="1"/>
  <c r="AB76" i="23"/>
  <c r="B77" i="33" s="1"/>
  <c r="F77" i="33" s="1"/>
  <c r="J77" i="33" s="1"/>
  <c r="CG46" i="18"/>
  <c r="CS46" i="18" s="1"/>
  <c r="O46" i="37"/>
  <c r="H46" i="37"/>
  <c r="A46" i="37"/>
  <c r="AH14" i="23"/>
  <c r="BI14" i="23" s="1"/>
  <c r="AB14" i="23"/>
  <c r="B15" i="33" s="1"/>
  <c r="F15" i="33" s="1"/>
  <c r="J15" i="33" s="1"/>
  <c r="I45" i="26"/>
  <c r="R45" i="26"/>
  <c r="AN89" i="36"/>
  <c r="AA89" i="36"/>
  <c r="AH8" i="23"/>
  <c r="BI8" i="23" s="1"/>
  <c r="AB8" i="23"/>
  <c r="B9" i="33" s="1"/>
  <c r="F9" i="33" s="1"/>
  <c r="J9" i="33" s="1"/>
  <c r="AH71" i="23"/>
  <c r="BI71" i="23" s="1"/>
  <c r="AB71" i="23"/>
  <c r="B72" i="33" s="1"/>
  <c r="F72" i="33" s="1"/>
  <c r="J72" i="33" s="1"/>
  <c r="CG54" i="18"/>
  <c r="CS54" i="18" s="1"/>
  <c r="O54" i="37"/>
  <c r="H54" i="37"/>
  <c r="A54" i="37"/>
  <c r="AN69" i="36"/>
  <c r="AA69" i="36"/>
  <c r="I30" i="26"/>
  <c r="R30" i="26"/>
  <c r="AH9" i="23"/>
  <c r="BI9" i="23" s="1"/>
  <c r="AB9" i="23"/>
  <c r="B10" i="33" s="1"/>
  <c r="F10" i="33" s="1"/>
  <c r="J10" i="33" s="1"/>
  <c r="CG56" i="18"/>
  <c r="CS56" i="18" s="1"/>
  <c r="O56" i="37"/>
  <c r="H56" i="37"/>
  <c r="A56" i="37"/>
  <c r="AQ33" i="36"/>
  <c r="AH25" i="23"/>
  <c r="BI25" i="23" s="1"/>
  <c r="AB25" i="23"/>
  <c r="B26" i="33" s="1"/>
  <c r="F26" i="33" s="1"/>
  <c r="J26" i="33" s="1"/>
  <c r="CG7" i="18"/>
  <c r="CS7" i="18" s="1"/>
  <c r="O7" i="37"/>
  <c r="H7" i="37"/>
  <c r="A7" i="37"/>
  <c r="CG38" i="18"/>
  <c r="CS38" i="18" s="1"/>
  <c r="O38" i="37"/>
  <c r="H38" i="37"/>
  <c r="A38" i="37"/>
  <c r="Y69" i="35"/>
  <c r="I77" i="26"/>
  <c r="R77" i="26"/>
  <c r="AB23" i="23"/>
  <c r="B24" i="33" s="1"/>
  <c r="F24" i="33" s="1"/>
  <c r="J24" i="33" s="1"/>
  <c r="AH23" i="23"/>
  <c r="BI23" i="23" s="1"/>
  <c r="AR54" i="36"/>
  <c r="I14" i="26"/>
  <c r="R14" i="26"/>
  <c r="AB45" i="23"/>
  <c r="B46" i="33" s="1"/>
  <c r="F46" i="33" s="1"/>
  <c r="J46" i="33" s="1"/>
  <c r="AH45" i="23"/>
  <c r="BI45" i="23" s="1"/>
  <c r="I48" i="26"/>
  <c r="R48" i="26"/>
  <c r="Y76" i="35"/>
  <c r="Y77" i="35"/>
  <c r="AN56" i="36"/>
  <c r="AA56" i="36"/>
  <c r="I71" i="26"/>
  <c r="R71" i="26"/>
  <c r="AQ103" i="36"/>
  <c r="Y73" i="35"/>
  <c r="AH13" i="23"/>
  <c r="BI13" i="23" s="1"/>
  <c r="AB13" i="23"/>
  <c r="B14" i="33" s="1"/>
  <c r="F14" i="33" s="1"/>
  <c r="J14" i="33" s="1"/>
  <c r="AR69" i="36"/>
  <c r="CG12" i="18"/>
  <c r="CS12" i="18" s="1"/>
  <c r="A12" i="37"/>
  <c r="O12" i="37"/>
  <c r="H12" i="37"/>
  <c r="I68" i="26"/>
  <c r="R68" i="26"/>
  <c r="I76" i="26"/>
  <c r="R76" i="26"/>
  <c r="I39" i="26"/>
  <c r="R39" i="26"/>
  <c r="AH41" i="23"/>
  <c r="BI41" i="23" s="1"/>
  <c r="AB41" i="23"/>
  <c r="B42" i="33" s="1"/>
  <c r="F42" i="33" s="1"/>
  <c r="J42" i="33" s="1"/>
  <c r="R57" i="26"/>
  <c r="I57" i="26"/>
  <c r="CG6" i="18"/>
  <c r="CS6" i="18" s="1"/>
  <c r="O6" i="37"/>
  <c r="H6" i="37"/>
  <c r="A6" i="37"/>
  <c r="AH22" i="23"/>
  <c r="BI22" i="23" s="1"/>
  <c r="AB22" i="23"/>
  <c r="B23" i="33" s="1"/>
  <c r="F23" i="33" s="1"/>
  <c r="J23" i="33" s="1"/>
  <c r="AN59" i="36"/>
  <c r="AA59" i="36"/>
  <c r="AR71" i="36"/>
  <c r="AR95" i="36"/>
  <c r="I50" i="26"/>
  <c r="R50" i="26"/>
  <c r="Y26" i="35"/>
  <c r="I21" i="26"/>
  <c r="R21" i="26"/>
  <c r="CG73" i="18"/>
  <c r="CS73" i="18" s="1"/>
  <c r="O73" i="37"/>
  <c r="H73" i="37"/>
  <c r="A73" i="37"/>
  <c r="AA38" i="36"/>
  <c r="AR58" i="36"/>
  <c r="Y50" i="35"/>
  <c r="AQ65" i="36"/>
  <c r="AR73" i="36"/>
  <c r="Y67" i="35"/>
  <c r="AR105" i="36"/>
  <c r="Y31" i="35"/>
  <c r="CG67" i="18"/>
  <c r="CS67" i="18" s="1"/>
  <c r="A67" i="37"/>
  <c r="O67" i="37"/>
  <c r="H67" i="37"/>
  <c r="AB75" i="23"/>
  <c r="B76" i="33" s="1"/>
  <c r="F76" i="33" s="1"/>
  <c r="J76" i="33" s="1"/>
  <c r="AH75" i="23"/>
  <c r="BI75" i="23" s="1"/>
  <c r="AQ82" i="36"/>
  <c r="AQ72" i="36"/>
  <c r="AN88" i="36"/>
  <c r="AA88" i="36"/>
  <c r="AH72" i="23"/>
  <c r="BI72" i="23" s="1"/>
  <c r="AB72" i="23"/>
  <c r="B73" i="33" s="1"/>
  <c r="F73" i="33" s="1"/>
  <c r="J73" i="33" s="1"/>
  <c r="CG19" i="18"/>
  <c r="CS19" i="18" s="1"/>
  <c r="A19" i="37"/>
  <c r="O19" i="37"/>
  <c r="H19" i="37"/>
  <c r="AB16" i="23"/>
  <c r="B17" i="33" s="1"/>
  <c r="F17" i="33" s="1"/>
  <c r="J17" i="33" s="1"/>
  <c r="AH16" i="23"/>
  <c r="BI16" i="23" s="1"/>
  <c r="AH63" i="23"/>
  <c r="BI63" i="23" s="1"/>
  <c r="AB63" i="23"/>
  <c r="B64" i="33" s="1"/>
  <c r="F64" i="33" s="1"/>
  <c r="J64" i="33" s="1"/>
  <c r="AR85" i="36"/>
  <c r="I52" i="26"/>
  <c r="R52" i="26"/>
  <c r="AQ105" i="36"/>
  <c r="Y55" i="35"/>
  <c r="AH26" i="23"/>
  <c r="BI26" i="23" s="1"/>
  <c r="AB26" i="23"/>
  <c r="B27" i="33" s="1"/>
  <c r="F27" i="33" s="1"/>
  <c r="J27" i="33" s="1"/>
  <c r="AH17" i="23"/>
  <c r="BI17" i="23" s="1"/>
  <c r="AB17" i="23"/>
  <c r="B18" i="33" s="1"/>
  <c r="F18" i="33" s="1"/>
  <c r="J18" i="33" s="1"/>
  <c r="AN49" i="36"/>
  <c r="AA49" i="36"/>
  <c r="CG36" i="18"/>
  <c r="CS36" i="18" s="1"/>
  <c r="A36" i="37"/>
  <c r="O36" i="37"/>
  <c r="H36" i="37"/>
  <c r="I59" i="26"/>
  <c r="R59" i="26"/>
  <c r="I12" i="26"/>
  <c r="R12" i="26"/>
  <c r="CG55" i="18"/>
  <c r="CS55" i="18" s="1"/>
  <c r="O55" i="37"/>
  <c r="H55" i="37"/>
  <c r="A55" i="37"/>
  <c r="AH28" i="23"/>
  <c r="BI28" i="23" s="1"/>
  <c r="AB28" i="23"/>
  <c r="B29" i="33" s="1"/>
  <c r="F29" i="33" s="1"/>
  <c r="J29" i="33" s="1"/>
  <c r="CG60" i="18"/>
  <c r="CS60" i="18" s="1"/>
  <c r="A60" i="37"/>
  <c r="O60" i="37"/>
  <c r="H60" i="37"/>
  <c r="AB20" i="23"/>
  <c r="B21" i="33" s="1"/>
  <c r="F21" i="33" s="1"/>
  <c r="J21" i="33" s="1"/>
  <c r="AH20" i="23"/>
  <c r="BI20" i="23" s="1"/>
  <c r="AN71" i="36"/>
  <c r="AA71" i="36"/>
  <c r="AA92" i="36"/>
  <c r="AN92" i="36"/>
  <c r="I51" i="26"/>
  <c r="R51" i="26"/>
  <c r="CG65" i="18"/>
  <c r="CS65" i="18" s="1"/>
  <c r="O65" i="37"/>
  <c r="H65" i="37"/>
  <c r="A65" i="37"/>
  <c r="CG62" i="18"/>
  <c r="CS62" i="18" s="1"/>
  <c r="O62" i="37"/>
  <c r="H62" i="37"/>
  <c r="A62" i="37"/>
  <c r="AA63" i="36"/>
  <c r="AN63" i="36"/>
  <c r="CG5" i="18"/>
  <c r="CS5" i="18" s="1"/>
  <c r="O5" i="37"/>
  <c r="H5" i="37"/>
  <c r="A5" i="37"/>
  <c r="AH33" i="23"/>
  <c r="BI33" i="23" s="1"/>
  <c r="AB33" i="23"/>
  <c r="B34" i="33" s="1"/>
  <c r="F34" i="33" s="1"/>
  <c r="J34" i="33" s="1"/>
  <c r="AQ46" i="36"/>
  <c r="I29" i="26"/>
  <c r="R29" i="26"/>
  <c r="I23" i="26"/>
  <c r="R23" i="26"/>
  <c r="R61" i="26"/>
  <c r="I61" i="26"/>
  <c r="I8" i="26"/>
  <c r="R8" i="26"/>
  <c r="CG48" i="18"/>
  <c r="CS48" i="18" s="1"/>
  <c r="O48" i="37"/>
  <c r="H48" i="37"/>
  <c r="A48" i="37"/>
  <c r="AB64" i="23"/>
  <c r="B65" i="33" s="1"/>
  <c r="F65" i="33" s="1"/>
  <c r="J65" i="33" s="1"/>
  <c r="AH64" i="23"/>
  <c r="BI64" i="23" s="1"/>
  <c r="AR56" i="36"/>
  <c r="AA103" i="36"/>
  <c r="AN103" i="36"/>
  <c r="AN115" i="36"/>
  <c r="R27" i="26"/>
  <c r="I27" i="26"/>
  <c r="Y37" i="35"/>
  <c r="AQ68" i="36"/>
  <c r="Y7" i="35"/>
  <c r="AH55" i="23"/>
  <c r="BI55" i="23" s="1"/>
  <c r="AB55" i="23"/>
  <c r="B56" i="33" s="1"/>
  <c r="F56" i="33" s="1"/>
  <c r="J56" i="33" s="1"/>
  <c r="AA86" i="36"/>
  <c r="AN86" i="36"/>
  <c r="AA43" i="36"/>
  <c r="CG34" i="18"/>
  <c r="CS34" i="18" s="1"/>
  <c r="A34" i="37"/>
  <c r="O34" i="37"/>
  <c r="H34" i="37"/>
  <c r="Y18" i="35"/>
  <c r="AN64" i="36"/>
  <c r="AA64" i="36"/>
  <c r="I44" i="26"/>
  <c r="R44" i="26"/>
  <c r="AH60" i="23"/>
  <c r="BI60" i="23" s="1"/>
  <c r="AB60" i="23"/>
  <c r="B61" i="33" s="1"/>
  <c r="F61" i="33" s="1"/>
  <c r="J61" i="33" s="1"/>
  <c r="R22" i="26"/>
  <c r="I22" i="26"/>
  <c r="AR59" i="36"/>
  <c r="AQ95" i="36"/>
  <c r="AR109" i="36"/>
  <c r="AA45" i="36"/>
  <c r="AN45" i="36"/>
  <c r="AN73" i="36"/>
  <c r="AA73" i="36"/>
  <c r="I24" i="26"/>
  <c r="R24" i="26"/>
  <c r="AR112" i="36"/>
  <c r="AH35" i="23"/>
  <c r="BI35" i="23" s="1"/>
  <c r="AB35" i="23"/>
  <c r="B36" i="33" s="1"/>
  <c r="F36" i="33" s="1"/>
  <c r="J36" i="33" s="1"/>
  <c r="AH65" i="23"/>
  <c r="BI65" i="23" s="1"/>
  <c r="AB65" i="23"/>
  <c r="B66" i="33" s="1"/>
  <c r="F66" i="33" s="1"/>
  <c r="J66" i="33" s="1"/>
  <c r="AN93" i="36"/>
  <c r="AA93" i="36"/>
  <c r="AN105" i="36"/>
  <c r="CG37" i="18"/>
  <c r="CS37" i="18" s="1"/>
  <c r="H37" i="37"/>
  <c r="A37" i="37"/>
  <c r="O37" i="37"/>
  <c r="AH53" i="23"/>
  <c r="BI53" i="23" s="1"/>
  <c r="AB53" i="23"/>
  <c r="B54" i="33" s="1"/>
  <c r="F54" i="33" s="1"/>
  <c r="J54" i="33" s="1"/>
  <c r="I15" i="26"/>
  <c r="R15" i="26"/>
  <c r="I75" i="26"/>
  <c r="R75" i="26"/>
  <c r="AR82" i="36"/>
  <c r="AN72" i="36"/>
  <c r="AA72" i="36"/>
  <c r="AR88" i="36"/>
  <c r="CG16" i="18"/>
  <c r="CS16" i="18" s="1"/>
  <c r="O16" i="37"/>
  <c r="H16" i="37"/>
  <c r="A16" i="37"/>
  <c r="I31" i="26"/>
  <c r="R31" i="26"/>
  <c r="AN67" i="36"/>
  <c r="AA67" i="36"/>
  <c r="I47" i="26"/>
  <c r="R47" i="26"/>
  <c r="AR61" i="36"/>
  <c r="CG49" i="18"/>
  <c r="CS49" i="18" s="1"/>
  <c r="O49" i="37"/>
  <c r="H49" i="37"/>
  <c r="A49" i="37"/>
  <c r="AQ85" i="36"/>
  <c r="Y20" i="35"/>
  <c r="Y52" i="35"/>
  <c r="AR116" i="36"/>
  <c r="AA40" i="36"/>
  <c r="Y59" i="35"/>
  <c r="I58" i="26"/>
  <c r="R58" i="26"/>
  <c r="CG10" i="18"/>
  <c r="CS10" i="18" s="1"/>
  <c r="A10" i="37"/>
  <c r="O10" i="37"/>
  <c r="H10" i="37"/>
  <c r="AB29" i="23"/>
  <c r="B30" i="33" s="1"/>
  <c r="F30" i="33" s="1"/>
  <c r="J30" i="33" s="1"/>
  <c r="AH29" i="23"/>
  <c r="BI29" i="23" s="1"/>
  <c r="CG69" i="18"/>
  <c r="CS69" i="18" s="1"/>
  <c r="H69" i="37"/>
  <c r="A69" i="37"/>
  <c r="O69" i="37"/>
  <c r="AR49" i="36"/>
  <c r="AN84" i="36"/>
  <c r="AA84" i="36"/>
  <c r="I43" i="26"/>
  <c r="R43" i="26"/>
  <c r="AB59" i="23"/>
  <c r="B60" i="33" s="1"/>
  <c r="F60" i="33" s="1"/>
  <c r="J60" i="33" s="1"/>
  <c r="AH59" i="23"/>
  <c r="BI59" i="23" s="1"/>
  <c r="AA54" i="36"/>
  <c r="AN54" i="36"/>
  <c r="AN81" i="36"/>
  <c r="AA81" i="36"/>
  <c r="AB61" i="23"/>
  <c r="B62" i="33" s="1"/>
  <c r="F62" i="33" s="1"/>
  <c r="J62" i="33" s="1"/>
  <c r="AH61" i="23"/>
  <c r="BI61" i="23" s="1"/>
  <c r="AB39" i="23"/>
  <c r="B40" i="33" s="1"/>
  <c r="F40" i="33" s="1"/>
  <c r="J40" i="33" s="1"/>
  <c r="AH39" i="23"/>
  <c r="BI39" i="23" s="1"/>
  <c r="CG44" i="18"/>
  <c r="CS44" i="18" s="1"/>
  <c r="A44" i="37"/>
  <c r="O44" i="37"/>
  <c r="H44" i="37"/>
  <c r="AA95" i="36"/>
  <c r="AN95" i="36"/>
  <c r="AN107" i="36"/>
  <c r="AA90" i="36"/>
  <c r="AN90" i="36"/>
  <c r="AH46" i="23"/>
  <c r="BI46" i="23" s="1"/>
  <c r="AB46" i="23"/>
  <c r="B47" i="33" s="1"/>
  <c r="F47" i="33" s="1"/>
  <c r="J47" i="33" s="1"/>
  <c r="Y45" i="35"/>
  <c r="CG8" i="18"/>
  <c r="CS8" i="18" s="1"/>
  <c r="O8" i="37"/>
  <c r="H8" i="37"/>
  <c r="A8" i="37"/>
  <c r="AN44" i="36"/>
  <c r="AA44" i="36"/>
  <c r="AA79" i="36"/>
  <c r="AN79" i="36"/>
  <c r="AR103" i="36"/>
  <c r="AH27" i="23"/>
  <c r="BI27" i="23" s="1"/>
  <c r="AB27" i="23"/>
  <c r="B28" i="33" s="1"/>
  <c r="F28" i="33" s="1"/>
  <c r="J28" i="33" s="1"/>
  <c r="CG42" i="18"/>
  <c r="CS42" i="18" s="1"/>
  <c r="A42" i="37"/>
  <c r="O42" i="37"/>
  <c r="H42" i="37"/>
  <c r="CG13" i="18"/>
  <c r="CS13" i="18" s="1"/>
  <c r="H13" i="37"/>
  <c r="A13" i="37"/>
  <c r="O13" i="37"/>
  <c r="AH12" i="23"/>
  <c r="BI12" i="23" s="1"/>
  <c r="AB12" i="23"/>
  <c r="B13" i="33" s="1"/>
  <c r="F13" i="33" s="1"/>
  <c r="J13" i="33" s="1"/>
  <c r="AR68" i="36"/>
  <c r="AA52" i="36"/>
  <c r="AN52" i="36"/>
  <c r="CG39" i="18"/>
  <c r="CS39" i="18" s="1"/>
  <c r="O39" i="37"/>
  <c r="H39" i="37"/>
  <c r="A39" i="37"/>
  <c r="I55" i="26"/>
  <c r="R55" i="26"/>
  <c r="CG66" i="18"/>
  <c r="CS66" i="18" s="1"/>
  <c r="A66" i="37"/>
  <c r="O66" i="37"/>
  <c r="H66" i="37"/>
  <c r="Y66" i="35"/>
  <c r="CG74" i="18"/>
  <c r="CS74" i="18" s="1"/>
  <c r="A74" i="37"/>
  <c r="O74" i="37"/>
  <c r="H74" i="37"/>
  <c r="CG30" i="18"/>
  <c r="CS30" i="18" s="1"/>
  <c r="O30" i="37"/>
  <c r="H30" i="37"/>
  <c r="A30" i="37"/>
  <c r="AR64" i="36"/>
  <c r="AB21" i="23"/>
  <c r="B22" i="33" s="1"/>
  <c r="F22" i="33" s="1"/>
  <c r="J22" i="33" s="1"/>
  <c r="AH21" i="23"/>
  <c r="BI21" i="23" s="1"/>
  <c r="AN97" i="36"/>
  <c r="AA97" i="36"/>
  <c r="AN109" i="36"/>
  <c r="AH73" i="23"/>
  <c r="BI73" i="23" s="1"/>
  <c r="AB73" i="23"/>
  <c r="B74" i="33" s="1"/>
  <c r="F74" i="33" s="1"/>
  <c r="J74" i="33" s="1"/>
  <c r="AN57" i="36"/>
  <c r="AA57" i="36"/>
  <c r="CG24" i="18"/>
  <c r="CS24" i="18" s="1"/>
  <c r="O24" i="37"/>
  <c r="H24" i="37"/>
  <c r="A24" i="37"/>
  <c r="I35" i="26"/>
  <c r="R35" i="26"/>
  <c r="AQ93" i="36"/>
  <c r="I53" i="26"/>
  <c r="R53" i="26"/>
  <c r="CG18" i="18"/>
  <c r="CS18" i="18" s="1"/>
  <c r="A18" i="37"/>
  <c r="O18" i="37"/>
  <c r="H18" i="37"/>
  <c r="AB15" i="23"/>
  <c r="B16" i="33" s="1"/>
  <c r="F16" i="33" s="1"/>
  <c r="J16" i="33" s="1"/>
  <c r="AH15" i="23"/>
  <c r="BI15" i="23" s="1"/>
  <c r="AR51" i="36"/>
  <c r="AA82" i="36"/>
  <c r="AN82" i="36"/>
  <c r="AH62" i="23"/>
  <c r="BI62" i="23" s="1"/>
  <c r="AB62" i="23"/>
  <c r="B63" i="33" s="1"/>
  <c r="F63" i="33" s="1"/>
  <c r="J63" i="33" s="1"/>
  <c r="Y19" i="35"/>
  <c r="Y61" i="35"/>
  <c r="AQ88" i="36"/>
  <c r="I72" i="26"/>
  <c r="R72" i="26"/>
  <c r="I11" i="26"/>
  <c r="R11" i="26"/>
  <c r="Y8" i="35"/>
  <c r="Y28" i="35"/>
  <c r="AH31" i="23"/>
  <c r="BI31" i="23" s="1"/>
  <c r="AB31" i="23"/>
  <c r="B32" i="33" s="1"/>
  <c r="F32" i="33" s="1"/>
  <c r="J32" i="33" s="1"/>
  <c r="AB47" i="23"/>
  <c r="B48" i="33" s="1"/>
  <c r="F48" i="33" s="1"/>
  <c r="J48" i="33" s="1"/>
  <c r="AH47" i="23"/>
  <c r="BI47" i="23" s="1"/>
  <c r="I63" i="26"/>
  <c r="R63" i="26"/>
  <c r="CG70" i="18"/>
  <c r="CS70" i="18" s="1"/>
  <c r="O70" i="37"/>
  <c r="H70" i="37"/>
  <c r="A70" i="37"/>
  <c r="AN62" i="36"/>
  <c r="AA62" i="36"/>
  <c r="AB38" i="23"/>
  <c r="B39" i="33" s="1"/>
  <c r="F39" i="33" s="1"/>
  <c r="J39" i="33" s="1"/>
  <c r="AH38" i="23"/>
  <c r="BI38" i="23" s="1"/>
  <c r="Y13" i="35"/>
  <c r="AQ61" i="36"/>
  <c r="AA85" i="36"/>
  <c r="AN85" i="36"/>
  <c r="AA34" i="36"/>
  <c r="AH32" i="23"/>
  <c r="BI32" i="23" s="1"/>
  <c r="AB32" i="23"/>
  <c r="B33" i="33" s="1"/>
  <c r="F33" i="33" s="1"/>
  <c r="J33" i="33" s="1"/>
  <c r="AN104" i="36"/>
  <c r="AA104" i="36"/>
  <c r="AN116" i="36"/>
  <c r="AA105" i="36"/>
  <c r="CG29" i="18"/>
  <c r="CS29" i="18" s="1"/>
  <c r="H29" i="37"/>
  <c r="A29" i="37"/>
  <c r="O29" i="37"/>
  <c r="CG77" i="18"/>
  <c r="CS77" i="18" s="1"/>
  <c r="H77" i="37"/>
  <c r="A77" i="37"/>
  <c r="O77" i="37"/>
  <c r="R26" i="26"/>
  <c r="I26" i="26"/>
  <c r="AA66" i="36"/>
  <c r="AN66" i="36"/>
  <c r="AQ49" i="36"/>
  <c r="AH36" i="23"/>
  <c r="BI36" i="23" s="1"/>
  <c r="AB36" i="23"/>
  <c r="B37" i="33" s="1"/>
  <c r="F37" i="33" s="1"/>
  <c r="J37" i="33" s="1"/>
  <c r="AR84" i="36"/>
  <c r="AH40" i="23"/>
  <c r="BI40" i="23" s="1"/>
  <c r="AB40" i="23"/>
  <c r="B41" i="33" s="1"/>
  <c r="F41" i="33" s="1"/>
  <c r="J41" i="33" s="1"/>
  <c r="AB43" i="23"/>
  <c r="B44" i="33" s="1"/>
  <c r="F44" i="33" s="1"/>
  <c r="J44" i="33" s="1"/>
  <c r="AH43" i="23"/>
  <c r="BI43" i="23" s="1"/>
  <c r="CG14" i="18"/>
  <c r="CS14" i="18" s="1"/>
  <c r="O14" i="37"/>
  <c r="H14" i="37"/>
  <c r="A14" i="37"/>
  <c r="AB54" i="23"/>
  <c r="B55" i="33" s="1"/>
  <c r="F55" i="33" s="1"/>
  <c r="J55" i="33" s="1"/>
  <c r="AH54" i="23"/>
  <c r="BI54" i="23" s="1"/>
  <c r="AN68" i="36"/>
  <c r="AA68" i="36"/>
  <c r="CG68" i="18"/>
  <c r="CS68" i="18" s="1"/>
  <c r="A68" i="37"/>
  <c r="O68" i="37"/>
  <c r="H68" i="37"/>
  <c r="CG76" i="18"/>
  <c r="CS76" i="18" s="1"/>
  <c r="A76" i="37"/>
  <c r="O76" i="37"/>
  <c r="H76" i="37"/>
  <c r="AH34" i="23"/>
  <c r="BI34" i="23" s="1"/>
  <c r="AB34" i="23"/>
  <c r="B35" i="33" s="1"/>
  <c r="F35" i="33" s="1"/>
  <c r="J35" i="33" s="1"/>
  <c r="CG41" i="18"/>
  <c r="CS41" i="18" s="1"/>
  <c r="O41" i="37"/>
  <c r="H41" i="37"/>
  <c r="A41" i="37"/>
  <c r="CG28" i="18"/>
  <c r="CS28" i="18" s="1"/>
  <c r="A28" i="37"/>
  <c r="O28" i="37"/>
  <c r="H28" i="37"/>
  <c r="AB44" i="23"/>
  <c r="B45" i="33" s="1"/>
  <c r="F45" i="33" s="1"/>
  <c r="J45" i="33" s="1"/>
  <c r="AH44" i="23"/>
  <c r="BI44" i="23" s="1"/>
  <c r="I60" i="26"/>
  <c r="R60" i="26"/>
  <c r="AB6" i="23"/>
  <c r="B7" i="33" s="1"/>
  <c r="F7" i="33" s="1"/>
  <c r="J7" i="33" s="1"/>
  <c r="AH6" i="23"/>
  <c r="BI6" i="23" s="1"/>
  <c r="CG22" i="18"/>
  <c r="CS22" i="18" s="1"/>
  <c r="O22" i="37"/>
  <c r="H22" i="37"/>
  <c r="A22" i="37"/>
  <c r="CG20" i="18"/>
  <c r="CS20" i="18" s="1"/>
  <c r="A20" i="37"/>
  <c r="O20" i="37"/>
  <c r="H20" i="37"/>
  <c r="CG50" i="18"/>
  <c r="CS50" i="18" s="1"/>
  <c r="A50" i="37"/>
  <c r="O50" i="37"/>
  <c r="H50" i="37"/>
  <c r="CG21" i="18"/>
  <c r="CS21" i="18" s="1"/>
  <c r="H21" i="37"/>
  <c r="A21" i="37"/>
  <c r="O21" i="37"/>
  <c r="AN74" i="36"/>
  <c r="AA74" i="36"/>
  <c r="CG9" i="18"/>
  <c r="CS9" i="18" s="1"/>
  <c r="O9" i="37"/>
  <c r="H9" i="37"/>
  <c r="A9" i="37"/>
  <c r="AA100" i="36"/>
  <c r="AN100" i="36"/>
  <c r="AN112" i="36"/>
  <c r="CG51" i="18"/>
  <c r="CS51" i="18" s="1"/>
  <c r="A51" i="37"/>
  <c r="O51" i="37"/>
  <c r="H51" i="37"/>
  <c r="R65" i="26"/>
  <c r="I65" i="26"/>
  <c r="AR93" i="36"/>
  <c r="Y75" i="35"/>
  <c r="AQ51" i="36"/>
  <c r="I62" i="26"/>
  <c r="R62" i="26"/>
  <c r="CG25" i="18"/>
  <c r="CS25" i="18" s="1"/>
  <c r="O25" i="37"/>
  <c r="H25" i="37"/>
  <c r="A25" i="37"/>
  <c r="CG72" i="18"/>
  <c r="CS72" i="18" s="1"/>
  <c r="O72" i="37"/>
  <c r="H72" i="37"/>
  <c r="A72" i="37"/>
  <c r="AB7" i="23"/>
  <c r="B8" i="33" s="1"/>
  <c r="F8" i="33" s="1"/>
  <c r="J8" i="33" s="1"/>
  <c r="AH7" i="23"/>
  <c r="BI7" i="23" s="1"/>
  <c r="AB11" i="23"/>
  <c r="B12" i="33" s="1"/>
  <c r="F12" i="33" s="1"/>
  <c r="J12" i="33" s="1"/>
  <c r="AH11" i="23"/>
  <c r="BI11" i="23" s="1"/>
  <c r="AH19" i="23"/>
  <c r="BI19" i="23" s="1"/>
  <c r="AB19" i="23"/>
  <c r="B20" i="33" s="1"/>
  <c r="F20" i="33" s="1"/>
  <c r="J20" i="33" s="1"/>
  <c r="Y43" i="35"/>
  <c r="AR87" i="36"/>
  <c r="AR114" i="36"/>
  <c r="AQ62" i="36"/>
  <c r="R5" i="26"/>
  <c r="I5" i="26"/>
  <c r="O2" i="33"/>
  <c r="CG33" i="18"/>
  <c r="CS33" i="18" s="1"/>
  <c r="O33" i="37"/>
  <c r="H33" i="37"/>
  <c r="A33" i="37"/>
  <c r="Y30" i="35"/>
  <c r="AA61" i="36"/>
  <c r="AN61" i="36"/>
  <c r="R49" i="26"/>
  <c r="I49" i="26"/>
  <c r="AR108" i="36"/>
  <c r="AN83" i="36"/>
  <c r="AA83" i="36"/>
  <c r="AQ47" i="36"/>
  <c r="I10" i="26"/>
  <c r="R10" i="26"/>
  <c r="AB69" i="23"/>
  <c r="B70" i="33" s="1"/>
  <c r="F70" i="33" s="1"/>
  <c r="J70" i="33" s="1"/>
  <c r="AH69" i="23"/>
  <c r="BI69" i="23" s="1"/>
  <c r="AR113" i="36"/>
  <c r="Y22" i="35"/>
  <c r="AR78" i="36"/>
  <c r="AQ84" i="36"/>
  <c r="R46" i="26"/>
  <c r="I46" i="26"/>
  <c r="I64" i="26"/>
  <c r="R64" i="26"/>
  <c r="CG71" i="18"/>
  <c r="CS71" i="18" s="1"/>
  <c r="O71" i="37"/>
  <c r="H71" i="37"/>
  <c r="A71" i="37"/>
  <c r="CG23" i="18"/>
  <c r="CS23" i="18" s="1"/>
  <c r="O23" i="37"/>
  <c r="H23" i="37"/>
  <c r="A23" i="37"/>
  <c r="CG45" i="18"/>
  <c r="CS45" i="18" s="1"/>
  <c r="H45" i="37"/>
  <c r="A45" i="37"/>
  <c r="O45" i="37"/>
  <c r="I54" i="26"/>
  <c r="R54" i="26"/>
  <c r="I42" i="26"/>
  <c r="R42" i="26"/>
  <c r="AH66" i="23"/>
  <c r="BI66" i="23" s="1"/>
  <c r="AB66" i="23"/>
  <c r="B67" i="33" s="1"/>
  <c r="F67" i="33" s="1"/>
  <c r="J67" i="33" s="1"/>
  <c r="I74" i="26"/>
  <c r="R74" i="26"/>
  <c r="CG57" i="18"/>
  <c r="CS57" i="18" s="1"/>
  <c r="O57" i="37"/>
  <c r="H57" i="37"/>
  <c r="A57" i="37"/>
  <c r="I6" i="26"/>
  <c r="R6" i="26"/>
  <c r="AA55" i="36"/>
  <c r="AN55" i="36"/>
  <c r="AN98" i="36"/>
  <c r="AA98" i="36"/>
  <c r="AN110" i="36"/>
  <c r="AA53" i="36"/>
  <c r="AN53" i="36"/>
  <c r="AR97" i="36"/>
  <c r="I73" i="26"/>
  <c r="R73" i="26"/>
  <c r="AN76" i="36"/>
  <c r="AA76" i="36"/>
  <c r="Y70" i="35"/>
  <c r="AH18" i="23"/>
  <c r="BI18" i="23" s="1"/>
  <c r="AB18" i="23"/>
  <c r="B19" i="33" s="1"/>
  <c r="F19" i="33" s="1"/>
  <c r="J19" i="33" s="1"/>
  <c r="AH56" i="23"/>
  <c r="BI56" i="23" s="1"/>
  <c r="AB56" i="23"/>
  <c r="B57" i="33" s="1"/>
  <c r="F57" i="33" s="1"/>
  <c r="J57" i="33" s="1"/>
  <c r="CG75" i="18"/>
  <c r="CS75" i="18" s="1"/>
  <c r="A75" i="37"/>
  <c r="O75" i="37"/>
  <c r="H75" i="37"/>
  <c r="AA51" i="36"/>
  <c r="AN51" i="36"/>
  <c r="AQ77" i="36"/>
  <c r="I7" i="26"/>
  <c r="R7" i="26"/>
  <c r="CG31" i="18"/>
  <c r="CS31" i="18" s="1"/>
  <c r="O31" i="37"/>
  <c r="H31" i="37"/>
  <c r="A31" i="37"/>
  <c r="AQ87" i="36"/>
  <c r="CG63" i="18"/>
  <c r="CS63" i="18" s="1"/>
  <c r="O63" i="37"/>
  <c r="H63" i="37"/>
  <c r="A63" i="37"/>
  <c r="AN102" i="36"/>
  <c r="AA102" i="36"/>
  <c r="AN114" i="36"/>
  <c r="AR62" i="36"/>
  <c r="AH5" i="23"/>
  <c r="BI5" i="23" s="1"/>
  <c r="AB5" i="23"/>
  <c r="B6" i="33" s="1"/>
  <c r="F6" i="33" s="1"/>
  <c r="J6" i="33" s="1"/>
  <c r="R38" i="26"/>
  <c r="I38" i="26"/>
  <c r="Y46" i="35"/>
  <c r="Y16" i="35"/>
  <c r="R32" i="26"/>
  <c r="I32" i="26"/>
  <c r="CG52" i="18"/>
  <c r="CS52" i="18" s="1"/>
  <c r="A52" i="37"/>
  <c r="O52" i="37"/>
  <c r="H52" i="37"/>
  <c r="AR80" i="36"/>
  <c r="Y64" i="35"/>
  <c r="AR96" i="36"/>
  <c r="AR104" i="36"/>
  <c r="Y39" i="35"/>
  <c r="AQ83" i="36"/>
  <c r="CG58" i="18"/>
  <c r="CS58" i="18" s="1"/>
  <c r="A58" i="37"/>
  <c r="O58" i="37"/>
  <c r="H58" i="37"/>
  <c r="AR47" i="36"/>
  <c r="AQ101" i="36"/>
  <c r="AQ66" i="36"/>
  <c r="AA78" i="36"/>
  <c r="AN78" i="36"/>
  <c r="CG17" i="18"/>
  <c r="CS17" i="18" s="1"/>
  <c r="O17" i="37"/>
  <c r="H17" i="37"/>
  <c r="A17" i="37"/>
  <c r="R36" i="26"/>
  <c r="I36" i="26"/>
  <c r="Y48" i="35"/>
  <c r="I40" i="26"/>
  <c r="R40" i="26"/>
  <c r="CG59" i="18"/>
  <c r="CS59" i="18" s="1"/>
  <c r="A59" i="37"/>
  <c r="O59" i="37"/>
  <c r="H59" i="37"/>
  <c r="R9" i="26"/>
  <c r="I9" i="26"/>
  <c r="CG35" i="18"/>
  <c r="CS35" i="18" s="1"/>
  <c r="A35" i="37"/>
  <c r="O35" i="37"/>
  <c r="H35" i="37"/>
  <c r="AH37" i="23"/>
  <c r="BI37" i="23" s="1"/>
  <c r="AB37" i="23"/>
  <c r="B38" i="33" s="1"/>
  <c r="F38" i="33" s="1"/>
  <c r="J38" i="33" s="1"/>
  <c r="CG53" i="18"/>
  <c r="CS53" i="18" s="1"/>
  <c r="H53" i="37"/>
  <c r="A53" i="37"/>
  <c r="O53" i="37"/>
  <c r="Y36" i="35"/>
  <c r="AH67" i="23"/>
  <c r="BI67" i="23" s="1"/>
  <c r="AB67" i="23"/>
  <c r="B68" i="33" s="1"/>
  <c r="F68" i="33" s="1"/>
  <c r="J68" i="33" s="1"/>
  <c r="R25" i="26"/>
  <c r="I25" i="26"/>
  <c r="AN77" i="36"/>
  <c r="AA77" i="36"/>
  <c r="I19" i="26"/>
  <c r="R19" i="26"/>
  <c r="Y24" i="35"/>
  <c r="AQ63" i="36"/>
  <c r="CG47" i="18"/>
  <c r="CS47" i="18" s="1"/>
  <c r="O47" i="37"/>
  <c r="H47" i="37"/>
  <c r="A47" i="37"/>
  <c r="AN87" i="36"/>
  <c r="AA87" i="36"/>
  <c r="AB70" i="23"/>
  <c r="B71" i="33" s="1"/>
  <c r="F71" i="33" s="1"/>
  <c r="J71" i="33" s="1"/>
  <c r="AH70" i="23"/>
  <c r="BI70" i="23" s="1"/>
  <c r="Y54" i="35"/>
  <c r="I33" i="26"/>
  <c r="R33" i="26"/>
  <c r="AR46" i="36"/>
  <c r="AQ80" i="36"/>
  <c r="AQ96" i="36"/>
  <c r="AA47" i="36"/>
  <c r="AN47" i="36"/>
  <c r="AB10" i="23"/>
  <c r="B11" i="33" s="1"/>
  <c r="F11" i="33" s="1"/>
  <c r="J11" i="33" s="1"/>
  <c r="AH10" i="23"/>
  <c r="BI10" i="23" s="1"/>
  <c r="I69" i="26"/>
  <c r="R69" i="26"/>
  <c r="AR101" i="36"/>
  <c r="AH77" i="23"/>
  <c r="BI77" i="23" s="1"/>
  <c r="AB77" i="23"/>
  <c r="B78" i="33" s="1"/>
  <c r="F78" i="33" s="1"/>
  <c r="J78" i="33" s="1"/>
  <c r="AQ78" i="36"/>
  <c r="Y41" i="35"/>
  <c r="CG40" i="18"/>
  <c r="CS40" i="18" s="1"/>
  <c r="O40" i="37"/>
  <c r="H40" i="37"/>
  <c r="A40" i="37"/>
  <c r="R34" i="26"/>
  <c r="I34" i="26"/>
  <c r="I28" i="26"/>
  <c r="R28" i="26"/>
  <c r="I20" i="26"/>
  <c r="R20" i="26"/>
  <c r="AH48" i="23"/>
  <c r="BI48" i="23" s="1"/>
  <c r="AB48" i="23"/>
  <c r="B49" i="33" s="1"/>
  <c r="F49" i="33" s="1"/>
  <c r="J49" i="33" s="1"/>
  <c r="CG27" i="18"/>
  <c r="CS27" i="18" s="1"/>
  <c r="A27" i="37"/>
  <c r="O27" i="37"/>
  <c r="H27" i="37"/>
  <c r="AB42" i="23"/>
  <c r="B43" i="33" s="1"/>
  <c r="F43" i="33" s="1"/>
  <c r="J43" i="33" s="1"/>
  <c r="AH42" i="23"/>
  <c r="BI42" i="23" s="1"/>
  <c r="AN50" i="36"/>
  <c r="AA50" i="36"/>
  <c r="I13" i="26"/>
  <c r="R13" i="26"/>
  <c r="AA60" i="36"/>
  <c r="AN60" i="36"/>
  <c r="AH68" i="23"/>
  <c r="BI68" i="23" s="1"/>
  <c r="AB68" i="23"/>
  <c r="B69" i="33" s="1"/>
  <c r="F69" i="33" s="1"/>
  <c r="J69" i="33" s="1"/>
  <c r="AA91" i="36"/>
  <c r="AN91" i="36"/>
  <c r="I66" i="26"/>
  <c r="R66" i="26"/>
  <c r="AA94" i="36"/>
  <c r="AN94" i="36"/>
  <c r="AN106" i="36"/>
  <c r="AB74" i="23"/>
  <c r="B75" i="33" s="1"/>
  <c r="F75" i="33" s="1"/>
  <c r="J75" i="33" s="1"/>
  <c r="AH74" i="23"/>
  <c r="BI74" i="23" s="1"/>
  <c r="AH30" i="23"/>
  <c r="BI30" i="23" s="1"/>
  <c r="AB30" i="23"/>
  <c r="B31" i="33" s="1"/>
  <c r="F31" i="33" s="1"/>
  <c r="J31" i="33" s="1"/>
  <c r="I41" i="26"/>
  <c r="R41" i="26"/>
  <c r="AH57" i="23"/>
  <c r="BI57" i="23" s="1"/>
  <c r="AB57" i="23"/>
  <c r="B58" i="33" s="1"/>
  <c r="F58" i="33" s="1"/>
  <c r="J58" i="33" s="1"/>
  <c r="AA75" i="36"/>
  <c r="AN75" i="36"/>
  <c r="AB50" i="23"/>
  <c r="B51" i="33" s="1"/>
  <c r="F51" i="33" s="1"/>
  <c r="J51" i="33" s="1"/>
  <c r="AH50" i="23"/>
  <c r="BI50" i="23" s="1"/>
  <c r="AA58" i="36"/>
  <c r="AN58" i="36"/>
  <c r="AN65" i="36"/>
  <c r="AA65" i="36"/>
  <c r="AH24" i="23"/>
  <c r="BI24" i="23" s="1"/>
  <c r="AB24" i="23"/>
  <c r="B25" i="33" s="1"/>
  <c r="F25" i="33" s="1"/>
  <c r="J25" i="33" s="1"/>
  <c r="AR92" i="36"/>
  <c r="Y12" i="35"/>
  <c r="AB51" i="23"/>
  <c r="B52" i="33" s="1"/>
  <c r="F52" i="33" s="1"/>
  <c r="J52" i="33" s="1"/>
  <c r="AH51" i="23"/>
  <c r="BI51" i="23" s="1"/>
  <c r="AN70" i="36"/>
  <c r="AA70" i="36"/>
  <c r="I37" i="26"/>
  <c r="R37" i="26"/>
  <c r="AA42" i="36"/>
  <c r="R18" i="26"/>
  <c r="I18" i="26"/>
  <c r="I56" i="26"/>
  <c r="R56" i="26"/>
  <c r="CG15" i="18"/>
  <c r="CS15" i="18" s="1"/>
  <c r="O15" i="37"/>
  <c r="H15" i="37"/>
  <c r="A15" i="37"/>
  <c r="I67" i="26"/>
  <c r="R67" i="26"/>
  <c r="AQ37" i="36"/>
  <c r="AA33" i="36"/>
  <c r="CG11" i="18"/>
  <c r="CS11" i="18" s="1"/>
  <c r="A11" i="37"/>
  <c r="O11" i="37"/>
  <c r="H11" i="37"/>
  <c r="R16" i="26"/>
  <c r="I16" i="26"/>
  <c r="AR63" i="36"/>
  <c r="AN99" i="36"/>
  <c r="AA99" i="36"/>
  <c r="AN111" i="36"/>
  <c r="R70" i="26"/>
  <c r="I70" i="26"/>
  <c r="Y58" i="35"/>
  <c r="AB49" i="23"/>
  <c r="B50" i="33" s="1"/>
  <c r="F50" i="33" s="1"/>
  <c r="J50" i="33" s="1"/>
  <c r="AH49" i="23"/>
  <c r="BI49" i="23" s="1"/>
  <c r="AA46" i="36"/>
  <c r="AN46" i="36"/>
  <c r="CG32" i="18"/>
  <c r="CS32" i="18" s="1"/>
  <c r="O32" i="37"/>
  <c r="H32" i="37"/>
  <c r="A32" i="37"/>
  <c r="AB52" i="23"/>
  <c r="B53" i="33" s="1"/>
  <c r="F53" i="33" s="1"/>
  <c r="J53" i="33" s="1"/>
  <c r="AH52" i="23"/>
  <c r="BI52" i="23" s="1"/>
  <c r="AN80" i="36"/>
  <c r="AA80" i="36"/>
  <c r="AN96" i="36"/>
  <c r="AA96" i="36"/>
  <c r="AN108" i="36"/>
  <c r="AA36" i="36"/>
  <c r="AB58" i="23"/>
  <c r="B59" i="33" s="1"/>
  <c r="F59" i="33" s="1"/>
  <c r="J59" i="33" s="1"/>
  <c r="AH58" i="23"/>
  <c r="BI58" i="23" s="1"/>
  <c r="AA101" i="36"/>
  <c r="AN101" i="36"/>
  <c r="AN113" i="36"/>
  <c r="CG26" i="18"/>
  <c r="CS26" i="18" s="1"/>
  <c r="A26" i="37"/>
  <c r="O26" i="37"/>
  <c r="H26" i="37"/>
  <c r="R17" i="26"/>
  <c r="I17" i="26"/>
  <c r="CG43" i="18"/>
  <c r="CS43" i="18" s="1"/>
  <c r="A43" i="37"/>
  <c r="O43" i="37"/>
  <c r="H43" i="37"/>
  <c r="Q77" i="8"/>
  <c r="P77" i="8"/>
  <c r="O77" i="8"/>
  <c r="Q76" i="8"/>
  <c r="P76" i="8"/>
  <c r="O76" i="8"/>
  <c r="Q75" i="8"/>
  <c r="P75" i="8"/>
  <c r="O75" i="8"/>
  <c r="Q74" i="8"/>
  <c r="P74" i="8"/>
  <c r="O74" i="8"/>
  <c r="Q73" i="8"/>
  <c r="P73" i="8"/>
  <c r="O73" i="8"/>
  <c r="Q72" i="8"/>
  <c r="P72" i="8"/>
  <c r="O72" i="8"/>
  <c r="Q71" i="8"/>
  <c r="P71" i="8"/>
  <c r="O71" i="8"/>
  <c r="Q70" i="8"/>
  <c r="P70" i="8"/>
  <c r="O70" i="8"/>
  <c r="Q69" i="8"/>
  <c r="P69" i="8"/>
  <c r="O69" i="8"/>
  <c r="Q68" i="8"/>
  <c r="P68" i="8"/>
  <c r="O68" i="8"/>
  <c r="Q67" i="8"/>
  <c r="P67" i="8"/>
  <c r="O67" i="8"/>
  <c r="Q66" i="8"/>
  <c r="P66" i="8"/>
  <c r="O66" i="8"/>
  <c r="Q65" i="8"/>
  <c r="P65" i="8"/>
  <c r="O65" i="8"/>
  <c r="Q64" i="8"/>
  <c r="P64" i="8"/>
  <c r="O64" i="8"/>
  <c r="Q63" i="8"/>
  <c r="P63" i="8"/>
  <c r="O63" i="8"/>
  <c r="Q62" i="8"/>
  <c r="P62" i="8"/>
  <c r="O62" i="8"/>
  <c r="Q61" i="8"/>
  <c r="P61" i="8"/>
  <c r="O61" i="8"/>
  <c r="Q60" i="8"/>
  <c r="P60" i="8"/>
  <c r="O60" i="8"/>
  <c r="Q59" i="8"/>
  <c r="P59" i="8"/>
  <c r="O59" i="8"/>
  <c r="Q58" i="8"/>
  <c r="P58" i="8"/>
  <c r="O58" i="8"/>
  <c r="Q57" i="8"/>
  <c r="P57" i="8"/>
  <c r="O57" i="8"/>
  <c r="Q56" i="8"/>
  <c r="P56" i="8"/>
  <c r="O56" i="8"/>
  <c r="Q55" i="8"/>
  <c r="P55" i="8"/>
  <c r="O55" i="8"/>
  <c r="Q54" i="8"/>
  <c r="P54" i="8"/>
  <c r="O54" i="8"/>
  <c r="Q53" i="8"/>
  <c r="P53" i="8"/>
  <c r="O53" i="8"/>
  <c r="Q52" i="8"/>
  <c r="P52" i="8"/>
  <c r="O52" i="8"/>
  <c r="Q51" i="8"/>
  <c r="P51" i="8"/>
  <c r="O51" i="8"/>
  <c r="Q50" i="8"/>
  <c r="P50" i="8"/>
  <c r="O50" i="8"/>
  <c r="Q49" i="8"/>
  <c r="P49" i="8"/>
  <c r="O49" i="8"/>
  <c r="Q48" i="8"/>
  <c r="P48" i="8"/>
  <c r="O48" i="8"/>
  <c r="Q47" i="8"/>
  <c r="P47" i="8"/>
  <c r="O47" i="8"/>
  <c r="Q46" i="8"/>
  <c r="P46" i="8"/>
  <c r="O46" i="8"/>
  <c r="Q45" i="8"/>
  <c r="P45" i="8"/>
  <c r="O45" i="8"/>
  <c r="Q44" i="8"/>
  <c r="P44" i="8"/>
  <c r="O44" i="8"/>
  <c r="Q43" i="8"/>
  <c r="P43" i="8"/>
  <c r="O43" i="8"/>
  <c r="Q42" i="8"/>
  <c r="P42" i="8"/>
  <c r="O42" i="8"/>
  <c r="Q41" i="8"/>
  <c r="P41" i="8"/>
  <c r="O41" i="8"/>
  <c r="Q40" i="8"/>
  <c r="P40" i="8"/>
  <c r="O40" i="8"/>
  <c r="Q39" i="8"/>
  <c r="P39" i="8"/>
  <c r="O39" i="8"/>
  <c r="Q38" i="8"/>
  <c r="P38" i="8"/>
  <c r="O38" i="8"/>
  <c r="Q37" i="8"/>
  <c r="P37" i="8"/>
  <c r="O37" i="8"/>
  <c r="Q36" i="8"/>
  <c r="P36" i="8"/>
  <c r="O36" i="8"/>
  <c r="Q35" i="8"/>
  <c r="P35" i="8"/>
  <c r="O35" i="8"/>
  <c r="Q34" i="8"/>
  <c r="P34" i="8"/>
  <c r="O34" i="8"/>
  <c r="Q33" i="8"/>
  <c r="P33" i="8"/>
  <c r="O33" i="8"/>
  <c r="Q32" i="8"/>
  <c r="P32" i="8"/>
  <c r="O32" i="8"/>
  <c r="Q31" i="8"/>
  <c r="P31" i="8"/>
  <c r="O31" i="8"/>
  <c r="Q30" i="8"/>
  <c r="P30" i="8"/>
  <c r="O30" i="8"/>
  <c r="Q29" i="8"/>
  <c r="P29" i="8"/>
  <c r="O29" i="8"/>
  <c r="Q28" i="8"/>
  <c r="P28" i="8"/>
  <c r="O28" i="8"/>
  <c r="Q27" i="8"/>
  <c r="P27" i="8"/>
  <c r="O27" i="8"/>
  <c r="Q26" i="8"/>
  <c r="P26" i="8"/>
  <c r="O26" i="8"/>
  <c r="Q25" i="8"/>
  <c r="P25" i="8"/>
  <c r="O25" i="8"/>
  <c r="Q24" i="8"/>
  <c r="P24" i="8"/>
  <c r="O24" i="8"/>
  <c r="Q23" i="8"/>
  <c r="P23" i="8"/>
  <c r="O23" i="8"/>
  <c r="Q22" i="8"/>
  <c r="P22" i="8"/>
  <c r="O22" i="8"/>
  <c r="Q21" i="8"/>
  <c r="P21" i="8"/>
  <c r="O21" i="8"/>
  <c r="Q20" i="8"/>
  <c r="P20" i="8"/>
  <c r="O20" i="8"/>
  <c r="Q19" i="8"/>
  <c r="P19" i="8"/>
  <c r="O19" i="8"/>
  <c r="Q18" i="8"/>
  <c r="P18" i="8"/>
  <c r="O18" i="8"/>
  <c r="Q17" i="8"/>
  <c r="P17" i="8"/>
  <c r="O17" i="8"/>
  <c r="Q16" i="8"/>
  <c r="P16" i="8"/>
  <c r="O16" i="8"/>
  <c r="Q15" i="8"/>
  <c r="P15" i="8"/>
  <c r="O15" i="8"/>
  <c r="Q14" i="8"/>
  <c r="P14" i="8"/>
  <c r="O14" i="8"/>
  <c r="Q13" i="8"/>
  <c r="P13" i="8"/>
  <c r="O13" i="8"/>
  <c r="Q12" i="8"/>
  <c r="P12" i="8"/>
  <c r="O12" i="8"/>
  <c r="Q11" i="8"/>
  <c r="P11" i="8"/>
  <c r="O11" i="8"/>
  <c r="Q10" i="8"/>
  <c r="P10" i="8"/>
  <c r="O10" i="8"/>
  <c r="Q9" i="8"/>
  <c r="P9" i="8"/>
  <c r="O9" i="8"/>
  <c r="Q8" i="8"/>
  <c r="P8" i="8"/>
  <c r="O8" i="8"/>
  <c r="Q7" i="8"/>
  <c r="P7" i="8"/>
  <c r="O7" i="8"/>
  <c r="Q6" i="8"/>
  <c r="P6" i="8"/>
  <c r="O6" i="8"/>
  <c r="Q5" i="8"/>
  <c r="P5" i="8"/>
  <c r="O5" i="8"/>
  <c r="Q77" i="10"/>
  <c r="P77" i="10"/>
  <c r="O77" i="10"/>
  <c r="Q76" i="10"/>
  <c r="P76" i="10"/>
  <c r="O76" i="10"/>
  <c r="Q75" i="10"/>
  <c r="P75" i="10"/>
  <c r="O75" i="10"/>
  <c r="Q74" i="10"/>
  <c r="P74" i="10"/>
  <c r="O74" i="10"/>
  <c r="Q73" i="10"/>
  <c r="P73" i="10"/>
  <c r="O73" i="10"/>
  <c r="Q72" i="10"/>
  <c r="P72" i="10"/>
  <c r="O72" i="10"/>
  <c r="Q71" i="10"/>
  <c r="P71" i="10"/>
  <c r="O71" i="10"/>
  <c r="Q70" i="10"/>
  <c r="P70" i="10"/>
  <c r="O70" i="10"/>
  <c r="Q69" i="10"/>
  <c r="P69" i="10"/>
  <c r="O69" i="10"/>
  <c r="Q68" i="10"/>
  <c r="P68" i="10"/>
  <c r="O68" i="10"/>
  <c r="Q67" i="10"/>
  <c r="P67" i="10"/>
  <c r="O67" i="10"/>
  <c r="Q66" i="10"/>
  <c r="P66" i="10"/>
  <c r="O66" i="10"/>
  <c r="Q65" i="10"/>
  <c r="P65" i="10"/>
  <c r="O65" i="10"/>
  <c r="Q64" i="10"/>
  <c r="P64" i="10"/>
  <c r="O64" i="10"/>
  <c r="Q63" i="10"/>
  <c r="P63" i="10"/>
  <c r="O63" i="10"/>
  <c r="Q62" i="10"/>
  <c r="P62" i="10"/>
  <c r="O62" i="10"/>
  <c r="Q61" i="10"/>
  <c r="P61" i="10"/>
  <c r="O61" i="10"/>
  <c r="Q60" i="10"/>
  <c r="P60" i="10"/>
  <c r="O60" i="10"/>
  <c r="Q59" i="10"/>
  <c r="P59" i="10"/>
  <c r="O59" i="10"/>
  <c r="Q58" i="10"/>
  <c r="P58" i="10"/>
  <c r="O58" i="10"/>
  <c r="Q57" i="10"/>
  <c r="P57" i="10"/>
  <c r="O57" i="10"/>
  <c r="Q56" i="10"/>
  <c r="P56" i="10"/>
  <c r="O56" i="10"/>
  <c r="Q55" i="10"/>
  <c r="P55" i="10"/>
  <c r="O55" i="10"/>
  <c r="Q54" i="10"/>
  <c r="P54" i="10"/>
  <c r="O54" i="10"/>
  <c r="Q53" i="10"/>
  <c r="P53" i="10"/>
  <c r="O53" i="10"/>
  <c r="Q52" i="10"/>
  <c r="P52" i="10"/>
  <c r="O52" i="10"/>
  <c r="Q51" i="10"/>
  <c r="P51" i="10"/>
  <c r="O51" i="10"/>
  <c r="Q50" i="10"/>
  <c r="P50" i="10"/>
  <c r="O50" i="10"/>
  <c r="Q49" i="10"/>
  <c r="P49" i="10"/>
  <c r="O49" i="10"/>
  <c r="Q48" i="10"/>
  <c r="P48" i="10"/>
  <c r="O48" i="10"/>
  <c r="Q47" i="10"/>
  <c r="P47" i="10"/>
  <c r="O47" i="10"/>
  <c r="Q46" i="10"/>
  <c r="P46" i="10"/>
  <c r="O46" i="10"/>
  <c r="Q45" i="10"/>
  <c r="P45" i="10"/>
  <c r="O45" i="10"/>
  <c r="Q44" i="10"/>
  <c r="P44" i="10"/>
  <c r="O44" i="10"/>
  <c r="Q43" i="10"/>
  <c r="P43" i="10"/>
  <c r="O43" i="10"/>
  <c r="Q42" i="10"/>
  <c r="P42" i="10"/>
  <c r="O42" i="10"/>
  <c r="Q41" i="10"/>
  <c r="P41" i="10"/>
  <c r="O41" i="10"/>
  <c r="Q40" i="10"/>
  <c r="P40" i="10"/>
  <c r="O40" i="10"/>
  <c r="Q39" i="10"/>
  <c r="P39" i="10"/>
  <c r="O39" i="10"/>
  <c r="Q38" i="10"/>
  <c r="P38" i="10"/>
  <c r="O38" i="10"/>
  <c r="Q37" i="10"/>
  <c r="P37" i="10"/>
  <c r="O37" i="10"/>
  <c r="Q36" i="10"/>
  <c r="P36" i="10"/>
  <c r="O36" i="10"/>
  <c r="Q35" i="10"/>
  <c r="P35" i="10"/>
  <c r="O35" i="10"/>
  <c r="Q34" i="10"/>
  <c r="P34" i="10"/>
  <c r="O34" i="10"/>
  <c r="Q33" i="10"/>
  <c r="P33" i="10"/>
  <c r="O33" i="10"/>
  <c r="Q32" i="10"/>
  <c r="P32" i="10"/>
  <c r="O32" i="10"/>
  <c r="Q31" i="10"/>
  <c r="P31" i="10"/>
  <c r="O31" i="10"/>
  <c r="Q30" i="10"/>
  <c r="P30" i="10"/>
  <c r="O30" i="10"/>
  <c r="Q29" i="10"/>
  <c r="P29" i="10"/>
  <c r="O29" i="10"/>
  <c r="Q28" i="10"/>
  <c r="P28" i="10"/>
  <c r="O28" i="10"/>
  <c r="Q27" i="10"/>
  <c r="P27" i="10"/>
  <c r="O27" i="10"/>
  <c r="Q26" i="10"/>
  <c r="P26" i="10"/>
  <c r="O26" i="10"/>
  <c r="Q25" i="10"/>
  <c r="P25" i="10"/>
  <c r="O25" i="10"/>
  <c r="Q24" i="10"/>
  <c r="P24" i="10"/>
  <c r="O24" i="10"/>
  <c r="Q23" i="10"/>
  <c r="P23" i="10"/>
  <c r="O23" i="10"/>
  <c r="Q22" i="10"/>
  <c r="P22" i="10"/>
  <c r="O22" i="10"/>
  <c r="Q21" i="10"/>
  <c r="P21" i="10"/>
  <c r="O21" i="10"/>
  <c r="Q20" i="10"/>
  <c r="P20" i="10"/>
  <c r="O20" i="10"/>
  <c r="Q19" i="10"/>
  <c r="P19" i="10"/>
  <c r="O19" i="10"/>
  <c r="Q18" i="10"/>
  <c r="P18" i="10"/>
  <c r="O18" i="10"/>
  <c r="Q17" i="10"/>
  <c r="P17" i="10"/>
  <c r="O17" i="10"/>
  <c r="Q16" i="10"/>
  <c r="P16" i="10"/>
  <c r="O16" i="10"/>
  <c r="Q15" i="10"/>
  <c r="P15" i="10"/>
  <c r="O15" i="10"/>
  <c r="Q14" i="10"/>
  <c r="P14" i="10"/>
  <c r="O14" i="10"/>
  <c r="Q13" i="10"/>
  <c r="P13" i="10"/>
  <c r="O13" i="10"/>
  <c r="Q12" i="10"/>
  <c r="P12" i="10"/>
  <c r="O12" i="10"/>
  <c r="Q11" i="10"/>
  <c r="P11" i="10"/>
  <c r="O11" i="10"/>
  <c r="Q10" i="10"/>
  <c r="P10" i="10"/>
  <c r="O10" i="10"/>
  <c r="Q9" i="10"/>
  <c r="P9" i="10"/>
  <c r="O9" i="10"/>
  <c r="Q8" i="10"/>
  <c r="P8" i="10"/>
  <c r="O8" i="10"/>
  <c r="Q7" i="10"/>
  <c r="P7" i="10"/>
  <c r="O7" i="10"/>
  <c r="Q6" i="10"/>
  <c r="P6" i="10"/>
  <c r="O6" i="10"/>
  <c r="Q5" i="10"/>
  <c r="P5" i="10"/>
  <c r="O5" i="10"/>
  <c r="Q77" i="11"/>
  <c r="P77" i="11"/>
  <c r="O77" i="11"/>
  <c r="Q76" i="11"/>
  <c r="P76" i="11"/>
  <c r="O76" i="11"/>
  <c r="Q75" i="11"/>
  <c r="P75" i="11"/>
  <c r="O75" i="11"/>
  <c r="Q74" i="11"/>
  <c r="P74" i="11"/>
  <c r="O74" i="11"/>
  <c r="Q73" i="11"/>
  <c r="P73" i="11"/>
  <c r="O73" i="11"/>
  <c r="Q72" i="11"/>
  <c r="P72" i="11"/>
  <c r="O72" i="11"/>
  <c r="Q71" i="11"/>
  <c r="P71" i="11"/>
  <c r="O71" i="11"/>
  <c r="Q70" i="11"/>
  <c r="P70" i="11"/>
  <c r="O70" i="11"/>
  <c r="Q69" i="11"/>
  <c r="P69" i="11"/>
  <c r="O69" i="11"/>
  <c r="Q68" i="11"/>
  <c r="P68" i="11"/>
  <c r="O68" i="11"/>
  <c r="Q67" i="11"/>
  <c r="P67" i="11"/>
  <c r="O67" i="11"/>
  <c r="Q66" i="11"/>
  <c r="P66" i="11"/>
  <c r="O66" i="11"/>
  <c r="Q65" i="11"/>
  <c r="P65" i="11"/>
  <c r="O65" i="11"/>
  <c r="Q64" i="11"/>
  <c r="P64" i="11"/>
  <c r="O64" i="11"/>
  <c r="Q63" i="11"/>
  <c r="P63" i="11"/>
  <c r="O63" i="11"/>
  <c r="Q62" i="11"/>
  <c r="P62" i="11"/>
  <c r="O62" i="11"/>
  <c r="Q61" i="11"/>
  <c r="P61" i="11"/>
  <c r="O61" i="11"/>
  <c r="Q60" i="11"/>
  <c r="P60" i="11"/>
  <c r="O60" i="11"/>
  <c r="Q59" i="11"/>
  <c r="P59" i="11"/>
  <c r="O59" i="11"/>
  <c r="Q58" i="11"/>
  <c r="P58" i="11"/>
  <c r="O58" i="11"/>
  <c r="Q57" i="11"/>
  <c r="P57" i="11"/>
  <c r="O57" i="11"/>
  <c r="Q56" i="11"/>
  <c r="P56" i="11"/>
  <c r="O56" i="11"/>
  <c r="Q55" i="11"/>
  <c r="P55" i="11"/>
  <c r="O55" i="11"/>
  <c r="Q54" i="11"/>
  <c r="P54" i="11"/>
  <c r="O54" i="11"/>
  <c r="Q53" i="11"/>
  <c r="P53" i="11"/>
  <c r="O53" i="11"/>
  <c r="Q52" i="11"/>
  <c r="P52" i="11"/>
  <c r="O52" i="11"/>
  <c r="Q51" i="11"/>
  <c r="P51" i="11"/>
  <c r="O51" i="11"/>
  <c r="Q50" i="11"/>
  <c r="P50" i="11"/>
  <c r="O50" i="11"/>
  <c r="Q49" i="11"/>
  <c r="P49" i="11"/>
  <c r="O49" i="11"/>
  <c r="Q48" i="11"/>
  <c r="P48" i="11"/>
  <c r="O48" i="11"/>
  <c r="Q47" i="11"/>
  <c r="P47" i="11"/>
  <c r="O47" i="11"/>
  <c r="Q46" i="11"/>
  <c r="P46" i="11"/>
  <c r="O46" i="11"/>
  <c r="Q45" i="11"/>
  <c r="P45" i="11"/>
  <c r="O45" i="11"/>
  <c r="Q44" i="11"/>
  <c r="P44" i="11"/>
  <c r="O44" i="11"/>
  <c r="Q43" i="11"/>
  <c r="P43" i="11"/>
  <c r="O43" i="11"/>
  <c r="Q42" i="11"/>
  <c r="P42" i="11"/>
  <c r="O42" i="11"/>
  <c r="Q41" i="11"/>
  <c r="P41" i="11"/>
  <c r="O41" i="11"/>
  <c r="Q40" i="11"/>
  <c r="P40" i="11"/>
  <c r="O40" i="11"/>
  <c r="Q39" i="11"/>
  <c r="P39" i="11"/>
  <c r="O39" i="11"/>
  <c r="Q38" i="11"/>
  <c r="P38" i="11"/>
  <c r="O38" i="11"/>
  <c r="Q37" i="11"/>
  <c r="P37" i="11"/>
  <c r="O37" i="11"/>
  <c r="Q36" i="11"/>
  <c r="P36" i="11"/>
  <c r="O36" i="11"/>
  <c r="Q35" i="11"/>
  <c r="P35" i="11"/>
  <c r="O35" i="11"/>
  <c r="Q34" i="11"/>
  <c r="P34" i="11"/>
  <c r="O34" i="11"/>
  <c r="Q33" i="11"/>
  <c r="P33" i="11"/>
  <c r="O33" i="11"/>
  <c r="Q32" i="11"/>
  <c r="P32" i="11"/>
  <c r="O32" i="11"/>
  <c r="Q31" i="11"/>
  <c r="P31" i="11"/>
  <c r="O31" i="11"/>
  <c r="Q30" i="11"/>
  <c r="P30" i="11"/>
  <c r="O30" i="11"/>
  <c r="Q29" i="11"/>
  <c r="P29" i="11"/>
  <c r="O29" i="11"/>
  <c r="Q28" i="11"/>
  <c r="P28" i="11"/>
  <c r="O28" i="11"/>
  <c r="Q27" i="11"/>
  <c r="P27" i="11"/>
  <c r="O27" i="11"/>
  <c r="Q26" i="11"/>
  <c r="P26" i="11"/>
  <c r="O26" i="11"/>
  <c r="Q25" i="11"/>
  <c r="P25" i="11"/>
  <c r="O25" i="11"/>
  <c r="Q24" i="11"/>
  <c r="P24" i="11"/>
  <c r="O24" i="11"/>
  <c r="Q23" i="11"/>
  <c r="P23" i="11"/>
  <c r="O23" i="11"/>
  <c r="Q22" i="11"/>
  <c r="P22" i="11"/>
  <c r="O22" i="11"/>
  <c r="Q21" i="11"/>
  <c r="P21" i="11"/>
  <c r="O21" i="11"/>
  <c r="Q20" i="11"/>
  <c r="P20" i="11"/>
  <c r="O20" i="11"/>
  <c r="Q19" i="11"/>
  <c r="P19" i="11"/>
  <c r="O19" i="11"/>
  <c r="Q18" i="11"/>
  <c r="P18" i="11"/>
  <c r="O18" i="11"/>
  <c r="Q17" i="11"/>
  <c r="P17" i="11"/>
  <c r="O17" i="11"/>
  <c r="Q16" i="11"/>
  <c r="P16" i="11"/>
  <c r="O16" i="11"/>
  <c r="Q15" i="11"/>
  <c r="P15" i="11"/>
  <c r="O15" i="11"/>
  <c r="Q14" i="11"/>
  <c r="P14" i="11"/>
  <c r="O14" i="11"/>
  <c r="Q13" i="11"/>
  <c r="P13" i="11"/>
  <c r="O13" i="11"/>
  <c r="Q12" i="11"/>
  <c r="P12" i="11"/>
  <c r="O12" i="11"/>
  <c r="Q11" i="11"/>
  <c r="P11" i="11"/>
  <c r="O11" i="11"/>
  <c r="Q10" i="11"/>
  <c r="P10" i="11"/>
  <c r="O10" i="11"/>
  <c r="Q9" i="11"/>
  <c r="P9" i="11"/>
  <c r="O9" i="11"/>
  <c r="Q8" i="11"/>
  <c r="P8" i="11"/>
  <c r="O8" i="11"/>
  <c r="Q7" i="11"/>
  <c r="P7" i="11"/>
  <c r="O7" i="11"/>
  <c r="Q6" i="11"/>
  <c r="P6" i="11"/>
  <c r="O6" i="11"/>
  <c r="Q5" i="11"/>
  <c r="P5" i="11"/>
  <c r="O5" i="11"/>
  <c r="Q77" i="12"/>
  <c r="P77" i="12"/>
  <c r="O77" i="12"/>
  <c r="Q76" i="12"/>
  <c r="P76" i="12"/>
  <c r="O76" i="12"/>
  <c r="Q75" i="12"/>
  <c r="P75" i="12"/>
  <c r="O75" i="12"/>
  <c r="Q74" i="12"/>
  <c r="P74" i="12"/>
  <c r="O74" i="12"/>
  <c r="Q73" i="12"/>
  <c r="P73" i="12"/>
  <c r="O73" i="12"/>
  <c r="Q72" i="12"/>
  <c r="P72" i="12"/>
  <c r="O72" i="12"/>
  <c r="Q71" i="12"/>
  <c r="P71" i="12"/>
  <c r="O71" i="12"/>
  <c r="Q70" i="12"/>
  <c r="P70" i="12"/>
  <c r="O70" i="12"/>
  <c r="Q69" i="12"/>
  <c r="P69" i="12"/>
  <c r="O69" i="12"/>
  <c r="Q68" i="12"/>
  <c r="P68" i="12"/>
  <c r="O68" i="12"/>
  <c r="Q67" i="12"/>
  <c r="P67" i="12"/>
  <c r="O67" i="12"/>
  <c r="Q66" i="12"/>
  <c r="P66" i="12"/>
  <c r="O66" i="12"/>
  <c r="Q65" i="12"/>
  <c r="P65" i="12"/>
  <c r="O65" i="12"/>
  <c r="Q64" i="12"/>
  <c r="P64" i="12"/>
  <c r="O64" i="12"/>
  <c r="Q63" i="12"/>
  <c r="P63" i="12"/>
  <c r="O63" i="12"/>
  <c r="Q62" i="12"/>
  <c r="P62" i="12"/>
  <c r="O62" i="12"/>
  <c r="Q61" i="12"/>
  <c r="P61" i="12"/>
  <c r="O61" i="12"/>
  <c r="Q60" i="12"/>
  <c r="P60" i="12"/>
  <c r="O60" i="12"/>
  <c r="Q59" i="12"/>
  <c r="P59" i="12"/>
  <c r="O59" i="12"/>
  <c r="Q58" i="12"/>
  <c r="P58" i="12"/>
  <c r="O58" i="12"/>
  <c r="Q57" i="12"/>
  <c r="P57" i="12"/>
  <c r="O57" i="12"/>
  <c r="Q56" i="12"/>
  <c r="P56" i="12"/>
  <c r="O56" i="12"/>
  <c r="Q55" i="12"/>
  <c r="P55" i="12"/>
  <c r="O55" i="12"/>
  <c r="Q54" i="12"/>
  <c r="P54" i="12"/>
  <c r="O54" i="12"/>
  <c r="Q53" i="12"/>
  <c r="P53" i="12"/>
  <c r="O53" i="12"/>
  <c r="Q52" i="12"/>
  <c r="P52" i="12"/>
  <c r="O52" i="12"/>
  <c r="Q51" i="12"/>
  <c r="P51" i="12"/>
  <c r="O51" i="12"/>
  <c r="Q50" i="12"/>
  <c r="P50" i="12"/>
  <c r="O50" i="12"/>
  <c r="Q49" i="12"/>
  <c r="P49" i="12"/>
  <c r="O49" i="12"/>
  <c r="Q48" i="12"/>
  <c r="P48" i="12"/>
  <c r="O48" i="12"/>
  <c r="Q47" i="12"/>
  <c r="P47" i="12"/>
  <c r="O47" i="12"/>
  <c r="Q46" i="12"/>
  <c r="P46" i="12"/>
  <c r="O46" i="12"/>
  <c r="Q45" i="12"/>
  <c r="P45" i="12"/>
  <c r="O45" i="12"/>
  <c r="Q44" i="12"/>
  <c r="P44" i="12"/>
  <c r="O44" i="12"/>
  <c r="Q43" i="12"/>
  <c r="P43" i="12"/>
  <c r="O43" i="12"/>
  <c r="Q42" i="12"/>
  <c r="P42" i="12"/>
  <c r="O42" i="12"/>
  <c r="Q41" i="12"/>
  <c r="P41" i="12"/>
  <c r="O41" i="12"/>
  <c r="Q40" i="12"/>
  <c r="P40" i="12"/>
  <c r="O40" i="12"/>
  <c r="Q39" i="12"/>
  <c r="P39" i="12"/>
  <c r="O39" i="12"/>
  <c r="Q38" i="12"/>
  <c r="P38" i="12"/>
  <c r="O38" i="12"/>
  <c r="Q37" i="12"/>
  <c r="P37" i="12"/>
  <c r="O37" i="12"/>
  <c r="Q36" i="12"/>
  <c r="P36" i="12"/>
  <c r="O36" i="12"/>
  <c r="Q35" i="12"/>
  <c r="P35" i="12"/>
  <c r="O35" i="12"/>
  <c r="Q34" i="12"/>
  <c r="P34" i="12"/>
  <c r="O34" i="12"/>
  <c r="Q33" i="12"/>
  <c r="P33" i="12"/>
  <c r="O33" i="12"/>
  <c r="Q32" i="12"/>
  <c r="P32" i="12"/>
  <c r="O32" i="12"/>
  <c r="Q31" i="12"/>
  <c r="P31" i="12"/>
  <c r="O31" i="12"/>
  <c r="Q30" i="12"/>
  <c r="P30" i="12"/>
  <c r="O30" i="12"/>
  <c r="Q29" i="12"/>
  <c r="P29" i="12"/>
  <c r="O29" i="12"/>
  <c r="Q28" i="12"/>
  <c r="P28" i="12"/>
  <c r="O28" i="12"/>
  <c r="Q27" i="12"/>
  <c r="P27" i="12"/>
  <c r="O27" i="12"/>
  <c r="Q26" i="12"/>
  <c r="P26" i="12"/>
  <c r="O26" i="12"/>
  <c r="Q25" i="12"/>
  <c r="P25" i="12"/>
  <c r="O25" i="12"/>
  <c r="Q24" i="12"/>
  <c r="P24" i="12"/>
  <c r="O24" i="12"/>
  <c r="Q23" i="12"/>
  <c r="P23" i="12"/>
  <c r="O23" i="12"/>
  <c r="Q22" i="12"/>
  <c r="P22" i="12"/>
  <c r="O22" i="12"/>
  <c r="Q21" i="12"/>
  <c r="P21" i="12"/>
  <c r="O21" i="12"/>
  <c r="Q20" i="12"/>
  <c r="P20" i="12"/>
  <c r="O20" i="12"/>
  <c r="Q19" i="12"/>
  <c r="P19" i="12"/>
  <c r="O19" i="12"/>
  <c r="Q18" i="12"/>
  <c r="P18" i="12"/>
  <c r="O18" i="12"/>
  <c r="Q17" i="12"/>
  <c r="P17" i="12"/>
  <c r="O17" i="12"/>
  <c r="Q16" i="12"/>
  <c r="P16" i="12"/>
  <c r="O16" i="12"/>
  <c r="Q15" i="12"/>
  <c r="P15" i="12"/>
  <c r="O15" i="12"/>
  <c r="Q14" i="12"/>
  <c r="P14" i="12"/>
  <c r="O14" i="12"/>
  <c r="Q13" i="12"/>
  <c r="P13" i="12"/>
  <c r="O13" i="12"/>
  <c r="Q12" i="12"/>
  <c r="P12" i="12"/>
  <c r="O12" i="12"/>
  <c r="Q11" i="12"/>
  <c r="P11" i="12"/>
  <c r="O11" i="12"/>
  <c r="Q10" i="12"/>
  <c r="P10" i="12"/>
  <c r="O10" i="12"/>
  <c r="Q9" i="12"/>
  <c r="P9" i="12"/>
  <c r="O9" i="12"/>
  <c r="Q8" i="12"/>
  <c r="P8" i="12"/>
  <c r="O8" i="12"/>
  <c r="Q7" i="12"/>
  <c r="P7" i="12"/>
  <c r="O7" i="12"/>
  <c r="Q6" i="12"/>
  <c r="P6" i="12"/>
  <c r="O6" i="12"/>
  <c r="Q5" i="12"/>
  <c r="P5" i="12"/>
  <c r="O5" i="12"/>
  <c r="Q76" i="13"/>
  <c r="P76" i="13"/>
  <c r="O76" i="13"/>
  <c r="Q75" i="13"/>
  <c r="P75" i="13"/>
  <c r="O75" i="13"/>
  <c r="Q74" i="13"/>
  <c r="P74" i="13"/>
  <c r="O74" i="13"/>
  <c r="Q73" i="13"/>
  <c r="P73" i="13"/>
  <c r="O73" i="13"/>
  <c r="Q72" i="13"/>
  <c r="P72" i="13"/>
  <c r="O72" i="13"/>
  <c r="Q71" i="13"/>
  <c r="P71" i="13"/>
  <c r="O71" i="13"/>
  <c r="Q70" i="13"/>
  <c r="P70" i="13"/>
  <c r="O70" i="13"/>
  <c r="Q69" i="13"/>
  <c r="P69" i="13"/>
  <c r="O69" i="13"/>
  <c r="Q68" i="13"/>
  <c r="P68" i="13"/>
  <c r="O68" i="13"/>
  <c r="Q67" i="13"/>
  <c r="P67" i="13"/>
  <c r="O67" i="13"/>
  <c r="Q66" i="13"/>
  <c r="P66" i="13"/>
  <c r="O66" i="13"/>
  <c r="Q65" i="13"/>
  <c r="P65" i="13"/>
  <c r="O65" i="13"/>
  <c r="Q64" i="13"/>
  <c r="P64" i="13"/>
  <c r="O64" i="13"/>
  <c r="Q63" i="13"/>
  <c r="P63" i="13"/>
  <c r="O63" i="13"/>
  <c r="Q62" i="13"/>
  <c r="P62" i="13"/>
  <c r="O62" i="13"/>
  <c r="Q61" i="13"/>
  <c r="P61" i="13"/>
  <c r="O61" i="13"/>
  <c r="Q60" i="13"/>
  <c r="P60" i="13"/>
  <c r="O60" i="13"/>
  <c r="Q59" i="13"/>
  <c r="P59" i="13"/>
  <c r="O59" i="13"/>
  <c r="Q58" i="13"/>
  <c r="P58" i="13"/>
  <c r="O58" i="13"/>
  <c r="Q57" i="13"/>
  <c r="P57" i="13"/>
  <c r="O57" i="13"/>
  <c r="Q56" i="13"/>
  <c r="P56" i="13"/>
  <c r="O56" i="13"/>
  <c r="Q55" i="13"/>
  <c r="P55" i="13"/>
  <c r="O55" i="13"/>
  <c r="Q54" i="13"/>
  <c r="P54" i="13"/>
  <c r="O54" i="13"/>
  <c r="Q53" i="13"/>
  <c r="P53" i="13"/>
  <c r="O53" i="13"/>
  <c r="Q52" i="13"/>
  <c r="P52" i="13"/>
  <c r="O52" i="13"/>
  <c r="Q51" i="13"/>
  <c r="P51" i="13"/>
  <c r="O51" i="13"/>
  <c r="Q50" i="13"/>
  <c r="P50" i="13"/>
  <c r="O50" i="13"/>
  <c r="Q49" i="13"/>
  <c r="P49" i="13"/>
  <c r="O49" i="13"/>
  <c r="Q48" i="13"/>
  <c r="P48" i="13"/>
  <c r="O48" i="13"/>
  <c r="Q47" i="13"/>
  <c r="P47" i="13"/>
  <c r="O47" i="13"/>
  <c r="Q46" i="13"/>
  <c r="P46" i="13"/>
  <c r="O46" i="13"/>
  <c r="Q45" i="13"/>
  <c r="P45" i="13"/>
  <c r="O45" i="13"/>
  <c r="Q44" i="13"/>
  <c r="P44" i="13"/>
  <c r="O44" i="13"/>
  <c r="Q43" i="13"/>
  <c r="P43" i="13"/>
  <c r="O43" i="13"/>
  <c r="Q42" i="13"/>
  <c r="P42" i="13"/>
  <c r="O42" i="13"/>
  <c r="Q41" i="13"/>
  <c r="P41" i="13"/>
  <c r="O41" i="13"/>
  <c r="Q40" i="13"/>
  <c r="P40" i="13"/>
  <c r="O40" i="13"/>
  <c r="Q39" i="13"/>
  <c r="P39" i="13"/>
  <c r="O39" i="13"/>
  <c r="Q38" i="13"/>
  <c r="P38" i="13"/>
  <c r="O38" i="13"/>
  <c r="Q37" i="13"/>
  <c r="P37" i="13"/>
  <c r="O37" i="13"/>
  <c r="Q36" i="13"/>
  <c r="P36" i="13"/>
  <c r="O36" i="13"/>
  <c r="Q35" i="13"/>
  <c r="P35" i="13"/>
  <c r="O35" i="13"/>
  <c r="Q34" i="13"/>
  <c r="P34" i="13"/>
  <c r="O34" i="13"/>
  <c r="Q33" i="13"/>
  <c r="P33" i="13"/>
  <c r="O33" i="13"/>
  <c r="Q32" i="13"/>
  <c r="P32" i="13"/>
  <c r="O32" i="13"/>
  <c r="Q31" i="13"/>
  <c r="P31" i="13"/>
  <c r="O31" i="13"/>
  <c r="Q30" i="13"/>
  <c r="P30" i="13"/>
  <c r="O30" i="13"/>
  <c r="Q29" i="13"/>
  <c r="P29" i="13"/>
  <c r="O29" i="13"/>
  <c r="Q28" i="13"/>
  <c r="P28" i="13"/>
  <c r="O28" i="13"/>
  <c r="Q27" i="13"/>
  <c r="P27" i="13"/>
  <c r="O27" i="13"/>
  <c r="Q26" i="13"/>
  <c r="P26" i="13"/>
  <c r="O26" i="13"/>
  <c r="Q25" i="13"/>
  <c r="P25" i="13"/>
  <c r="O25" i="13"/>
  <c r="Q24" i="13"/>
  <c r="P24" i="13"/>
  <c r="O24" i="13"/>
  <c r="Q23" i="13"/>
  <c r="P23" i="13"/>
  <c r="O23" i="13"/>
  <c r="Q22" i="13"/>
  <c r="P22" i="13"/>
  <c r="O22" i="13"/>
  <c r="Q21" i="13"/>
  <c r="P21" i="13"/>
  <c r="O21" i="13"/>
  <c r="Q20" i="13"/>
  <c r="P20" i="13"/>
  <c r="O20" i="13"/>
  <c r="Q19" i="13"/>
  <c r="P19" i="13"/>
  <c r="O19" i="13"/>
  <c r="Q18" i="13"/>
  <c r="P18" i="13"/>
  <c r="O18" i="13"/>
  <c r="Q17" i="13"/>
  <c r="P17" i="13"/>
  <c r="O17" i="13"/>
  <c r="Q16" i="13"/>
  <c r="P16" i="13"/>
  <c r="O16" i="13"/>
  <c r="Q15" i="13"/>
  <c r="P15" i="13"/>
  <c r="O15" i="13"/>
  <c r="Q14" i="13"/>
  <c r="P14" i="13"/>
  <c r="O14" i="13"/>
  <c r="Q13" i="13"/>
  <c r="P13" i="13"/>
  <c r="O13" i="13"/>
  <c r="Q12" i="13"/>
  <c r="P12" i="13"/>
  <c r="O12" i="13"/>
  <c r="Q11" i="13"/>
  <c r="P11" i="13"/>
  <c r="O11" i="13"/>
  <c r="Q10" i="13"/>
  <c r="P10" i="13"/>
  <c r="O10" i="13"/>
  <c r="Q9" i="13"/>
  <c r="P9" i="13"/>
  <c r="O9" i="13"/>
  <c r="Q8" i="13"/>
  <c r="P8" i="13"/>
  <c r="O8" i="13"/>
  <c r="Q7" i="13"/>
  <c r="P7" i="13"/>
  <c r="O7" i="13"/>
  <c r="Q6" i="13"/>
  <c r="P6" i="13"/>
  <c r="O6" i="13"/>
  <c r="Q5" i="13"/>
  <c r="P5" i="13"/>
  <c r="O5" i="13"/>
  <c r="Q77" i="6"/>
  <c r="P77" i="6"/>
  <c r="O77" i="6"/>
  <c r="Q76" i="6"/>
  <c r="P76" i="6"/>
  <c r="O76" i="6"/>
  <c r="Q75" i="6"/>
  <c r="P75" i="6"/>
  <c r="O75" i="6"/>
  <c r="Q74" i="6"/>
  <c r="P74" i="6"/>
  <c r="O74" i="6"/>
  <c r="Q73" i="6"/>
  <c r="P73" i="6"/>
  <c r="O73" i="6"/>
  <c r="Q72" i="6"/>
  <c r="P72" i="6"/>
  <c r="O72" i="6"/>
  <c r="Q71" i="6"/>
  <c r="P71" i="6"/>
  <c r="O71" i="6"/>
  <c r="Q70" i="6"/>
  <c r="P70" i="6"/>
  <c r="O70" i="6"/>
  <c r="Q69" i="6"/>
  <c r="P69" i="6"/>
  <c r="O69" i="6"/>
  <c r="Q68" i="6"/>
  <c r="P68" i="6"/>
  <c r="O68" i="6"/>
  <c r="Q67" i="6"/>
  <c r="P67" i="6"/>
  <c r="O67" i="6"/>
  <c r="Q66" i="6"/>
  <c r="P66" i="6"/>
  <c r="O66" i="6"/>
  <c r="Q65" i="6"/>
  <c r="P65" i="6"/>
  <c r="O65" i="6"/>
  <c r="Q64" i="6"/>
  <c r="P64" i="6"/>
  <c r="O64" i="6"/>
  <c r="Q63" i="6"/>
  <c r="P63" i="6"/>
  <c r="O63" i="6"/>
  <c r="Q62" i="6"/>
  <c r="P62" i="6"/>
  <c r="O62" i="6"/>
  <c r="Q61" i="6"/>
  <c r="P61" i="6"/>
  <c r="O61" i="6"/>
  <c r="Q60" i="6"/>
  <c r="P60" i="6"/>
  <c r="O60" i="6"/>
  <c r="Q59" i="6"/>
  <c r="P59" i="6"/>
  <c r="O59" i="6"/>
  <c r="Q58" i="6"/>
  <c r="P58" i="6"/>
  <c r="O58" i="6"/>
  <c r="Q57" i="6"/>
  <c r="P57" i="6"/>
  <c r="O57" i="6"/>
  <c r="Q56" i="6"/>
  <c r="P56" i="6"/>
  <c r="O56" i="6"/>
  <c r="Q55" i="6"/>
  <c r="P55" i="6"/>
  <c r="O55" i="6"/>
  <c r="Q54" i="6"/>
  <c r="P54" i="6"/>
  <c r="O54" i="6"/>
  <c r="Q53" i="6"/>
  <c r="P53" i="6"/>
  <c r="O53" i="6"/>
  <c r="Q52" i="6"/>
  <c r="P52" i="6"/>
  <c r="O52" i="6"/>
  <c r="Q51" i="6"/>
  <c r="P51" i="6"/>
  <c r="O51" i="6"/>
  <c r="Q50" i="6"/>
  <c r="P50" i="6"/>
  <c r="O50" i="6"/>
  <c r="Q49" i="6"/>
  <c r="P49" i="6"/>
  <c r="O49" i="6"/>
  <c r="Q48" i="6"/>
  <c r="P48" i="6"/>
  <c r="O48" i="6"/>
  <c r="Q47" i="6"/>
  <c r="P47" i="6"/>
  <c r="O47" i="6"/>
  <c r="Q46" i="6"/>
  <c r="P46" i="6"/>
  <c r="O46" i="6"/>
  <c r="Q45" i="6"/>
  <c r="P45" i="6"/>
  <c r="O45" i="6"/>
  <c r="Q44" i="6"/>
  <c r="P44" i="6"/>
  <c r="O44" i="6"/>
  <c r="Q43" i="6"/>
  <c r="P43" i="6"/>
  <c r="O43" i="6"/>
  <c r="Q42" i="6"/>
  <c r="P42" i="6"/>
  <c r="O42" i="6"/>
  <c r="Q41" i="6"/>
  <c r="P41" i="6"/>
  <c r="O41" i="6"/>
  <c r="Q40" i="6"/>
  <c r="P40" i="6"/>
  <c r="O40" i="6"/>
  <c r="Q39" i="6"/>
  <c r="P39" i="6"/>
  <c r="O39" i="6"/>
  <c r="Q38" i="6"/>
  <c r="P38" i="6"/>
  <c r="O38" i="6"/>
  <c r="Q37" i="6"/>
  <c r="P37" i="6"/>
  <c r="O37" i="6"/>
  <c r="Q36" i="6"/>
  <c r="P36" i="6"/>
  <c r="O36" i="6"/>
  <c r="Q35" i="6"/>
  <c r="P35" i="6"/>
  <c r="O35" i="6"/>
  <c r="Q34" i="6"/>
  <c r="P34" i="6"/>
  <c r="O34" i="6"/>
  <c r="Q33" i="6"/>
  <c r="P33" i="6"/>
  <c r="O33" i="6"/>
  <c r="Q32" i="6"/>
  <c r="P32" i="6"/>
  <c r="O32" i="6"/>
  <c r="Q31" i="6"/>
  <c r="P31" i="6"/>
  <c r="O31" i="6"/>
  <c r="Q30" i="6"/>
  <c r="P30" i="6"/>
  <c r="O30" i="6"/>
  <c r="Q29" i="6"/>
  <c r="P29" i="6"/>
  <c r="O29" i="6"/>
  <c r="Q28" i="6"/>
  <c r="P28" i="6"/>
  <c r="O28" i="6"/>
  <c r="Q27" i="6"/>
  <c r="P27" i="6"/>
  <c r="O27" i="6"/>
  <c r="Q26" i="6"/>
  <c r="P26" i="6"/>
  <c r="O26" i="6"/>
  <c r="Q25" i="6"/>
  <c r="P25" i="6"/>
  <c r="O25" i="6"/>
  <c r="Q24" i="6"/>
  <c r="P24" i="6"/>
  <c r="O24" i="6"/>
  <c r="Q23" i="6"/>
  <c r="P23" i="6"/>
  <c r="O23" i="6"/>
  <c r="Q22" i="6"/>
  <c r="P22" i="6"/>
  <c r="O22" i="6"/>
  <c r="Q21" i="6"/>
  <c r="P21" i="6"/>
  <c r="O21" i="6"/>
  <c r="Q20" i="6"/>
  <c r="P20" i="6"/>
  <c r="O20" i="6"/>
  <c r="Q19" i="6"/>
  <c r="P19" i="6"/>
  <c r="O19" i="6"/>
  <c r="Q18" i="6"/>
  <c r="P18" i="6"/>
  <c r="O18" i="6"/>
  <c r="Q17" i="6"/>
  <c r="P17" i="6"/>
  <c r="O17" i="6"/>
  <c r="Q16" i="6"/>
  <c r="P16" i="6"/>
  <c r="O16" i="6"/>
  <c r="Q15" i="6"/>
  <c r="P15" i="6"/>
  <c r="O15" i="6"/>
  <c r="Q14" i="6"/>
  <c r="P14" i="6"/>
  <c r="O14" i="6"/>
  <c r="Q13" i="6"/>
  <c r="P13" i="6"/>
  <c r="O13" i="6"/>
  <c r="Q12" i="6"/>
  <c r="P12" i="6"/>
  <c r="O12" i="6"/>
  <c r="Q11" i="6"/>
  <c r="P11" i="6"/>
  <c r="O11" i="6"/>
  <c r="Q10" i="6"/>
  <c r="P10" i="6"/>
  <c r="O10" i="6"/>
  <c r="Q9" i="6"/>
  <c r="P9" i="6"/>
  <c r="O9" i="6"/>
  <c r="Q8" i="6"/>
  <c r="P8" i="6"/>
  <c r="O8" i="6"/>
  <c r="Q7" i="6"/>
  <c r="P7" i="6"/>
  <c r="O7" i="6"/>
  <c r="Q6" i="6"/>
  <c r="P6" i="6"/>
  <c r="O6" i="6"/>
  <c r="Q5" i="6"/>
  <c r="P5" i="6"/>
  <c r="O5" i="6"/>
  <c r="I25" i="32" a="1"/>
  <c r="G67" i="32" a="1"/>
  <c r="F26" i="32" a="1"/>
  <c r="F54" i="32" a="1"/>
  <c r="G75" i="32" a="1"/>
  <c r="E75" i="32" a="1"/>
  <c r="I68" i="32" a="1"/>
  <c r="F81" i="32" a="1"/>
  <c r="E65" i="32" a="1"/>
  <c r="G85" i="32" a="1"/>
  <c r="H30" i="32" a="1"/>
  <c r="H57" i="32" a="1"/>
  <c r="D19" i="32" a="1"/>
  <c r="E25" i="32" a="1"/>
  <c r="G70" i="32" a="1"/>
  <c r="D86" i="32" a="1"/>
  <c r="H48" i="32" a="1"/>
  <c r="G54" i="32" a="1"/>
  <c r="E47" i="32" a="1"/>
  <c r="D36" i="32" a="1"/>
  <c r="H64" i="32" a="1"/>
  <c r="I50" i="32" a="1"/>
  <c r="H77" i="32" a="1"/>
  <c r="F60" i="32" a="1"/>
  <c r="F67" i="32" a="1"/>
  <c r="I23" i="32" a="1"/>
  <c r="D73" i="32" a="1"/>
  <c r="F28" i="32" a="1"/>
  <c r="G86" i="32" a="1"/>
  <c r="D75" i="32" a="1"/>
  <c r="H62" i="32" a="1"/>
  <c r="E86" i="32" a="1"/>
  <c r="I57" i="32" a="1"/>
  <c r="G47" i="32" a="1"/>
  <c r="E39" i="32" a="1"/>
  <c r="D21" i="32" a="1"/>
  <c r="G55" i="32" a="1"/>
  <c r="F88" i="32" a="1"/>
  <c r="G45" i="32" a="1"/>
  <c r="F48" i="32" a="1"/>
  <c r="E42" i="32" a="1"/>
  <c r="H74" i="32" a="1"/>
  <c r="H20" i="32" a="1"/>
  <c r="H36" i="32" a="1"/>
  <c r="G35" i="32" a="1"/>
  <c r="F75" i="32" a="1"/>
  <c r="D71" i="32" a="1"/>
  <c r="G30" i="32" a="1"/>
  <c r="I34" i="32" a="1"/>
  <c r="G25" i="32" a="1"/>
  <c r="E84" i="32" a="1"/>
  <c r="F77" i="32" a="1"/>
  <c r="F45" i="32" a="1"/>
  <c r="E43" i="32" a="1"/>
  <c r="F65" i="32" a="1"/>
  <c r="F56" i="32" a="1"/>
  <c r="H25" i="32" a="1"/>
  <c r="H40" i="32" a="1"/>
  <c r="H34" i="32" a="1"/>
  <c r="E85" i="32" a="1"/>
  <c r="F71" i="32" a="1"/>
  <c r="F50" i="32" a="1"/>
  <c r="E33" i="32" a="1"/>
  <c r="H46" i="32" a="1"/>
  <c r="F21" i="32" a="1"/>
  <c r="H59" i="32" a="1"/>
  <c r="I44" i="32" a="1"/>
  <c r="G41" i="32" a="1"/>
  <c r="F59" i="32" a="1"/>
  <c r="E91" i="32" a="1"/>
  <c r="G46" i="32" a="1"/>
  <c r="H27" i="32" a="1"/>
  <c r="E77" i="32" a="1"/>
  <c r="G58" i="32" a="1"/>
  <c r="E55" i="32" a="1"/>
  <c r="E40" i="32" a="1"/>
  <c r="F73" i="32" a="1"/>
  <c r="D70" i="32" a="1"/>
  <c r="H38" i="32" a="1"/>
  <c r="I24" i="32" a="1"/>
  <c r="E74" i="32" a="1"/>
  <c r="D80" i="32" a="1"/>
  <c r="I80" i="32" a="1"/>
  <c r="E41" i="32" a="1"/>
  <c r="F85" i="32" a="1"/>
  <c r="D88" i="32" a="1"/>
  <c r="E81" i="32" a="1"/>
  <c r="H70" i="32" a="1"/>
  <c r="I35" i="32" a="1"/>
  <c r="E76" i="32" a="1"/>
  <c r="H78" i="32" a="1"/>
  <c r="H31" i="32" a="1"/>
  <c r="G89" i="32" a="1"/>
  <c r="E24" i="32" a="1"/>
  <c r="E73" i="32" a="1"/>
  <c r="E87" i="32" a="1"/>
  <c r="F72" i="32" a="1"/>
  <c r="E63" i="32" a="1"/>
  <c r="G26" i="32" a="1"/>
  <c r="D42" i="32" a="1"/>
  <c r="I32" i="32" a="1"/>
  <c r="G19" i="32" a="1"/>
  <c r="H24" i="32" a="1"/>
  <c r="H88" i="32" a="1"/>
  <c r="D58" i="32" a="1"/>
  <c r="I70" i="32" a="1"/>
  <c r="I26" i="32" a="1"/>
  <c r="G78" i="32" a="1"/>
  <c r="H69" i="32" a="1"/>
  <c r="I27" i="32" a="1"/>
  <c r="I41" i="32" a="1"/>
  <c r="I54" i="32" a="1"/>
  <c r="D25" i="32" a="1"/>
  <c r="E58" i="32" a="1"/>
  <c r="D59" i="32" a="1"/>
  <c r="D54" i="32" a="1"/>
  <c r="I38" i="32" a="1"/>
  <c r="F46" i="32" a="1"/>
  <c r="E82" i="32" a="1"/>
  <c r="E90" i="32" a="1"/>
  <c r="I28" i="32" a="1"/>
  <c r="D20" i="32" a="1"/>
  <c r="G20" i="32" a="1"/>
  <c r="E23" i="32" a="1"/>
  <c r="G63" i="32" a="1"/>
  <c r="G72" i="32" a="1"/>
  <c r="D43" i="32" a="1"/>
  <c r="G64" i="32" a="1"/>
  <c r="H83" i="32" a="1"/>
  <c r="D50" i="32" a="1"/>
  <c r="G27" i="32" a="1"/>
  <c r="D32" i="32" a="1"/>
  <c r="I65" i="32" a="1"/>
  <c r="F63" i="32" a="1"/>
  <c r="E22" i="32" a="1"/>
  <c r="G33" i="32" a="1"/>
  <c r="E30" i="32" a="1"/>
  <c r="E57" i="32" a="1"/>
  <c r="D49" i="32" a="1"/>
  <c r="I64" i="32" a="1"/>
  <c r="D22" i="32" a="1"/>
  <c r="D46" i="32" a="1"/>
  <c r="F35" i="32" a="1"/>
  <c r="G90" i="32" a="1"/>
  <c r="D47" i="32" a="1"/>
  <c r="G28" i="32" a="1"/>
  <c r="H52" i="32" a="1"/>
  <c r="D90" i="32" a="1"/>
  <c r="D45" i="32" a="1"/>
  <c r="D65" i="32" a="1"/>
  <c r="D60" i="32" a="1"/>
  <c r="G80" i="32" a="1"/>
  <c r="E32" i="32" a="1"/>
  <c r="I75" i="32" a="1"/>
  <c r="G73" i="32" a="1"/>
  <c r="D78" i="32" a="1"/>
  <c r="D87" i="32" a="1"/>
  <c r="H89" i="32" a="1"/>
  <c r="D40" i="32" a="1"/>
  <c r="H91" i="32" a="1"/>
  <c r="F57" i="32" a="1"/>
  <c r="E51" i="32" a="1"/>
  <c r="I55" i="32" a="1"/>
  <c r="G57" i="32" a="1"/>
  <c r="I19" i="32" a="1"/>
  <c r="F43" i="32" a="1"/>
  <c r="F90" i="32" a="1"/>
  <c r="D28" i="32" a="1"/>
  <c r="G31" i="32" a="1"/>
  <c r="E56" i="32" a="1"/>
  <c r="F44" i="32" a="1"/>
  <c r="I88" i="32" a="1"/>
  <c r="E62" i="32" a="1"/>
  <c r="I84" i="32" a="1"/>
  <c r="D82" i="32" a="1"/>
  <c r="E68" i="32" a="1"/>
  <c r="F30" i="32" a="1"/>
  <c r="H29" i="32" a="1"/>
  <c r="H60" i="32" a="1"/>
  <c r="H71" i="32" a="1"/>
  <c r="E31" i="32" a="1"/>
  <c r="D29" i="32" a="1"/>
  <c r="G49" i="32" a="1"/>
  <c r="E26" i="32" a="1"/>
  <c r="H19" i="32" a="1"/>
  <c r="D79" i="32" a="1"/>
  <c r="F70" i="32" a="1"/>
  <c r="F33" i="32" a="1"/>
  <c r="I67" i="32" a="1"/>
  <c r="I33" i="32" a="1"/>
  <c r="D23" i="32" a="1"/>
  <c r="E53" i="32" a="1"/>
  <c r="F27" i="32" a="1"/>
  <c r="G82" i="32" a="1"/>
  <c r="G23" i="32" a="1"/>
  <c r="E78" i="32" a="1"/>
  <c r="H76" i="32" a="1"/>
  <c r="D55" i="32" a="1"/>
  <c r="H43" i="32" a="1"/>
  <c r="F91" i="32" a="1"/>
  <c r="H73" i="32" a="1"/>
  <c r="F47" i="32" a="1"/>
  <c r="I82" i="32" a="1"/>
  <c r="I21" i="32" a="1"/>
  <c r="I77" i="32" a="1"/>
  <c r="H87" i="32" a="1"/>
  <c r="E54" i="32" a="1"/>
  <c r="D33" i="32" a="1"/>
  <c r="H35" i="32" a="1"/>
  <c r="F58" i="32" a="1"/>
  <c r="D68" i="32" a="1"/>
  <c r="H44" i="32" a="1"/>
  <c r="E83" i="32" a="1"/>
  <c r="F55" i="32" a="1"/>
  <c r="I90" i="32" a="1"/>
  <c r="D77" i="32" a="1"/>
  <c r="D56" i="32" a="1"/>
  <c r="F61" i="32" a="1"/>
  <c r="G51" i="32" a="1"/>
  <c r="H23" i="32" a="1"/>
  <c r="F86" i="32" a="1"/>
  <c r="I74" i="32" a="1"/>
  <c r="D44" i="32" a="1"/>
  <c r="E88" i="32" a="1"/>
  <c r="D76" i="32" a="1"/>
  <c r="D31" i="32" a="1"/>
  <c r="F84" i="32" a="1"/>
  <c r="E79" i="32" a="1"/>
  <c r="I73" i="32" a="1"/>
  <c r="E71" i="32" a="1"/>
  <c r="F36" i="32" a="1"/>
  <c r="F19" i="32" a="1"/>
  <c r="H67" i="32" a="1"/>
  <c r="I78" i="32" a="1"/>
  <c r="G34" i="32" a="1"/>
  <c r="G71" i="32" a="1"/>
  <c r="E19" i="32" a="1"/>
  <c r="G74" i="32" a="1"/>
  <c r="D51" i="32" a="1"/>
  <c r="H39" i="32" a="1"/>
  <c r="I52" i="32" a="1"/>
  <c r="F82" i="32" a="1"/>
  <c r="E38" i="32" a="1"/>
  <c r="I85" i="32" a="1"/>
  <c r="E44" i="32" a="1"/>
  <c r="G52" i="32" a="1"/>
  <c r="E67" i="32" a="1"/>
  <c r="D84" i="32" a="1"/>
  <c r="E21" i="32" a="1"/>
  <c r="H58" i="32" a="1"/>
  <c r="F51" i="32" a="1"/>
  <c r="F74" i="32" a="1"/>
  <c r="D69" i="32" a="1"/>
  <c r="I79" i="32" a="1"/>
  <c r="E27" i="32" a="1"/>
  <c r="I56" i="32" a="1"/>
  <c r="H37" i="32" a="1"/>
  <c r="I49" i="32" a="1"/>
  <c r="F79" i="32" a="1"/>
  <c r="F23" i="32" a="1"/>
  <c r="F78" i="32" a="1"/>
  <c r="G77" i="32" a="1"/>
  <c r="H81" i="32" a="1"/>
  <c r="F68" i="32" a="1"/>
  <c r="G44" i="32" a="1"/>
  <c r="D30" i="32" a="1"/>
  <c r="I36" i="32" a="1"/>
  <c r="I47" i="32" a="1"/>
  <c r="H84" i="32" a="1"/>
  <c r="F80" i="32" a="1"/>
  <c r="G66" i="32" a="1"/>
  <c r="D66" i="32" a="1"/>
  <c r="F52" i="32" a="1"/>
  <c r="H28" i="32" a="1"/>
  <c r="G24" i="32" a="1"/>
  <c r="H80" i="32" a="1"/>
  <c r="E66" i="32" a="1"/>
  <c r="H82" i="32" a="1"/>
  <c r="F37" i="32" a="1"/>
  <c r="F38" i="32" a="1"/>
  <c r="H47" i="32" a="1"/>
  <c r="G50" i="32" a="1"/>
  <c r="H68" i="32" a="1"/>
  <c r="I87" i="32" a="1"/>
  <c r="I58" i="32" a="1"/>
  <c r="F83" i="32" a="1"/>
  <c r="E36" i="32" a="1"/>
  <c r="H72" i="32" a="1"/>
  <c r="E20" i="32" a="1"/>
  <c r="D63" i="32" a="1"/>
  <c r="E69" i="32" a="1"/>
  <c r="D26" i="32" a="1"/>
  <c r="H55" i="32" a="1"/>
  <c r="G38" i="32" a="1"/>
  <c r="H65" i="32" a="1"/>
  <c r="G22" i="32" a="1"/>
  <c r="D38" i="32" a="1"/>
  <c r="I89" i="32" a="1"/>
  <c r="I69" i="32" a="1"/>
  <c r="I45" i="32" a="1"/>
  <c r="E37" i="32" a="1"/>
  <c r="F29" i="32" a="1"/>
  <c r="I53" i="32" a="1"/>
  <c r="E59" i="32" a="1"/>
  <c r="H45" i="32" a="1"/>
  <c r="G69" i="32" a="1"/>
  <c r="E48" i="32" a="1"/>
  <c r="D81" i="32" a="1"/>
  <c r="F42" i="32" a="1"/>
  <c r="G40" i="32" a="1"/>
  <c r="H51" i="32" a="1"/>
  <c r="D34" i="32" a="1"/>
  <c r="D61" i="32" a="1"/>
  <c r="F41" i="32" a="1"/>
  <c r="G43" i="32" a="1"/>
  <c r="E45" i="32" a="1"/>
  <c r="H66" i="32" a="1"/>
  <c r="I46" i="32" a="1"/>
  <c r="I51" i="32" a="1"/>
  <c r="G76" i="32" a="1"/>
  <c r="I29" i="32" a="1"/>
  <c r="I22" i="32" a="1"/>
  <c r="H75" i="32" a="1"/>
  <c r="I30" i="32" a="1"/>
  <c r="D85" i="32" a="1"/>
  <c r="G65" i="32" a="1"/>
  <c r="E61" i="32" a="1"/>
  <c r="I40" i="32" a="1"/>
  <c r="I72" i="32" a="1"/>
  <c r="I66" i="32" a="1"/>
  <c r="F89" i="32" a="1"/>
  <c r="H53" i="32" a="1"/>
  <c r="H86" i="32" a="1"/>
  <c r="I37" i="32" a="1"/>
  <c r="F20" i="32" a="1"/>
  <c r="F31" i="32" a="1"/>
  <c r="E28" i="32" a="1"/>
  <c r="G79" i="32" a="1"/>
  <c r="D41" i="32" a="1"/>
  <c r="D35" i="32" a="1"/>
  <c r="E49" i="32" a="1"/>
  <c r="F87" i="32" a="1"/>
  <c r="E70" i="32" a="1"/>
  <c r="D39" i="32" a="1"/>
  <c r="E52" i="32" a="1"/>
  <c r="G56" i="32" a="1"/>
  <c r="H41" i="32" a="1"/>
  <c r="E64" i="32" a="1"/>
  <c r="F40" i="32" a="1"/>
  <c r="G36" i="32" a="1"/>
  <c r="D48" i="32" a="1"/>
  <c r="D64" i="32" a="1"/>
  <c r="H50" i="32" a="1"/>
  <c r="H90" i="32" a="1"/>
  <c r="E29" i="32" a="1"/>
  <c r="E50" i="32" a="1"/>
  <c r="F66" i="32" a="1"/>
  <c r="I61" i="32" a="1"/>
  <c r="I86" i="32" a="1"/>
  <c r="G53" i="32" a="1"/>
  <c r="G88" i="32" a="1"/>
  <c r="D83" i="32" a="1"/>
  <c r="I42" i="32" a="1"/>
  <c r="D74" i="32" a="1"/>
  <c r="E34" i="32" a="1"/>
  <c r="F39" i="32" a="1"/>
  <c r="H79" i="32" a="1"/>
  <c r="I31" i="32" a="1"/>
  <c r="I59" i="32" a="1"/>
  <c r="I48" i="32" a="1"/>
  <c r="H56" i="32" a="1"/>
  <c r="D24" i="32" a="1"/>
  <c r="D57" i="32" a="1"/>
  <c r="H42" i="32" a="1"/>
  <c r="I63" i="32" a="1"/>
  <c r="I71" i="32" a="1"/>
  <c r="H61" i="32" a="1"/>
  <c r="E35" i="32" a="1"/>
  <c r="G21" i="32" a="1"/>
  <c r="H32" i="32" a="1"/>
  <c r="H85" i="32" a="1"/>
  <c r="I81" i="32" a="1"/>
  <c r="G83" i="32" a="1"/>
  <c r="I60" i="32" a="1"/>
  <c r="H33" i="32" a="1"/>
  <c r="F25" i="32" a="1"/>
  <c r="F22" i="32" a="1"/>
  <c r="H54" i="32" a="1"/>
  <c r="F69" i="32" a="1"/>
  <c r="G60" i="32" a="1"/>
  <c r="H49" i="32" a="1"/>
  <c r="H21" i="32" a="1"/>
  <c r="I83" i="32" a="1"/>
  <c r="G39" i="32" a="1"/>
  <c r="D67" i="32" a="1"/>
  <c r="E89" i="32" a="1"/>
  <c r="G87" i="32" a="1"/>
  <c r="H22" i="32" a="1"/>
  <c r="F24" i="32" a="1"/>
  <c r="G61" i="32" a="1"/>
  <c r="F34" i="32" a="1"/>
  <c r="D53" i="32" a="1"/>
  <c r="G32" i="32" a="1"/>
  <c r="G42" i="32" a="1"/>
  <c r="D72" i="32" a="1"/>
  <c r="I76" i="32" a="1"/>
  <c r="D91" i="32" a="1"/>
  <c r="G68" i="32" a="1"/>
  <c r="F64" i="32" a="1"/>
  <c r="H63" i="32" a="1"/>
  <c r="F32" i="32" a="1"/>
  <c r="G59" i="32" a="1"/>
  <c r="G29" i="32" a="1"/>
  <c r="E46" i="32" a="1"/>
  <c r="D89" i="32" a="1"/>
  <c r="F76" i="32" a="1"/>
  <c r="G81" i="32" a="1"/>
  <c r="D37" i="32" a="1"/>
  <c r="G62" i="32" a="1"/>
  <c r="I43" i="32" a="1"/>
  <c r="D52" i="32" a="1"/>
  <c r="I39" i="32" a="1"/>
  <c r="G91" i="32" a="1"/>
  <c r="E72" i="32" a="1"/>
  <c r="I62" i="32" a="1"/>
  <c r="E80" i="32" a="1"/>
  <c r="D62" i="32" a="1"/>
  <c r="G37" i="32" a="1"/>
  <c r="G84" i="32" a="1"/>
  <c r="G48" i="32" a="1"/>
  <c r="D27" i="32" a="1"/>
  <c r="F62" i="32" a="1"/>
  <c r="I20" i="32" a="1"/>
  <c r="F49" i="32" a="1"/>
  <c r="E60" i="32" a="1"/>
  <c r="F53" i="32" a="1"/>
  <c r="H26" i="32" a="1"/>
  <c r="AN7" i="12" l="1"/>
  <c r="AL13" i="12"/>
  <c r="AN15" i="12"/>
  <c r="AN6" i="11"/>
  <c r="AL12" i="11"/>
  <c r="AN14" i="11"/>
  <c r="AL11" i="10"/>
  <c r="AN13" i="10"/>
  <c r="AL10" i="8"/>
  <c r="AN12" i="8"/>
  <c r="AB67" i="37"/>
  <c r="AA67" i="37" s="1"/>
  <c r="AB54" i="37"/>
  <c r="AA54" i="37" s="1"/>
  <c r="AB41" i="37"/>
  <c r="AA41" i="37" s="1"/>
  <c r="AB28" i="37"/>
  <c r="AA28" i="37" s="1"/>
  <c r="AB15" i="37"/>
  <c r="AA15" i="37" s="1"/>
  <c r="AB27" i="37"/>
  <c r="AA27" i="37" s="1"/>
  <c r="AB66" i="37"/>
  <c r="AA66" i="37" s="1"/>
  <c r="AB14" i="37"/>
  <c r="AA14" i="37" s="1"/>
  <c r="AB53" i="37"/>
  <c r="AA53" i="37" s="1"/>
  <c r="AB40" i="37"/>
  <c r="AA40" i="37" s="1"/>
  <c r="AB51" i="37"/>
  <c r="AA51" i="37" s="1"/>
  <c r="AB65" i="37"/>
  <c r="AA65" i="37" s="1"/>
  <c r="AB26" i="37"/>
  <c r="AA26" i="37" s="1"/>
  <c r="AB25" i="37"/>
  <c r="AA25" i="37" s="1"/>
  <c r="AB52" i="37"/>
  <c r="AA52" i="37" s="1"/>
  <c r="AB12" i="37"/>
  <c r="AA12" i="37" s="1"/>
  <c r="AB13" i="37"/>
  <c r="AA13" i="37" s="1"/>
  <c r="AB39" i="37"/>
  <c r="AA39" i="37" s="1"/>
  <c r="AB38" i="37"/>
  <c r="AA38" i="37" s="1"/>
  <c r="AB24" i="37"/>
  <c r="AA24" i="37" s="1"/>
  <c r="AB64" i="37"/>
  <c r="AA64" i="37" s="1"/>
  <c r="AB63" i="37"/>
  <c r="AA63" i="37" s="1"/>
  <c r="AB11" i="37"/>
  <c r="AA11" i="37" s="1"/>
  <c r="AB50" i="37"/>
  <c r="AA50" i="37" s="1"/>
  <c r="AB37" i="37"/>
  <c r="AA37" i="37" s="1"/>
  <c r="AB34" i="37"/>
  <c r="AA34" i="37" s="1"/>
  <c r="AB9" i="37"/>
  <c r="AA9" i="37" s="1"/>
  <c r="AB48" i="37"/>
  <c r="AA48" i="37" s="1"/>
  <c r="AB23" i="37"/>
  <c r="AA23" i="37" s="1"/>
  <c r="AB49" i="37"/>
  <c r="AA49" i="37" s="1"/>
  <c r="AB47" i="37"/>
  <c r="AA47" i="37" s="1"/>
  <c r="AB62" i="37"/>
  <c r="AA62" i="37" s="1"/>
  <c r="AB8" i="37"/>
  <c r="AA8" i="37" s="1"/>
  <c r="AB60" i="37"/>
  <c r="AA60" i="37" s="1"/>
  <c r="AB36" i="37"/>
  <c r="AA36" i="37" s="1"/>
  <c r="AB10" i="37"/>
  <c r="AA10" i="37" s="1"/>
  <c r="AB61" i="37"/>
  <c r="AA61" i="37" s="1"/>
  <c r="AB35" i="37"/>
  <c r="AA35" i="37" s="1"/>
  <c r="AB22" i="37"/>
  <c r="AA22" i="37" s="1"/>
  <c r="AB21" i="37"/>
  <c r="AA21" i="37" s="1"/>
  <c r="AB44" i="37"/>
  <c r="AA44" i="37" s="1"/>
  <c r="AB18" i="37"/>
  <c r="AA18" i="37" s="1"/>
  <c r="AB45" i="37"/>
  <c r="AA45" i="37" s="1"/>
  <c r="AB6" i="37"/>
  <c r="AA6" i="37" s="1"/>
  <c r="AB59" i="37"/>
  <c r="AA59" i="37" s="1"/>
  <c r="AB20" i="37"/>
  <c r="AA20" i="37" s="1"/>
  <c r="AB46" i="37"/>
  <c r="AA46" i="37" s="1"/>
  <c r="AB19" i="37"/>
  <c r="AA19" i="37" s="1"/>
  <c r="AB32" i="37"/>
  <c r="AA32" i="37" s="1"/>
  <c r="AB58" i="37"/>
  <c r="AA58" i="37" s="1"/>
  <c r="AB31" i="37"/>
  <c r="AA31" i="37" s="1"/>
  <c r="AB57" i="37"/>
  <c r="AA57" i="37" s="1"/>
  <c r="AB33" i="37"/>
  <c r="AA33" i="37" s="1"/>
  <c r="AB7" i="37"/>
  <c r="AA7" i="37" s="1"/>
  <c r="AB5" i="37"/>
  <c r="AA5" i="37" s="1"/>
  <c r="AB30" i="37"/>
  <c r="AA30" i="37" s="1"/>
  <c r="AB3" i="37"/>
  <c r="AA3" i="37" s="1"/>
  <c r="AB29" i="37"/>
  <c r="AA29" i="37" s="1"/>
  <c r="AB56" i="37"/>
  <c r="AA56" i="37" s="1"/>
  <c r="AB55" i="37"/>
  <c r="AA55" i="37" s="1"/>
  <c r="AB17" i="37"/>
  <c r="AA17" i="37" s="1"/>
  <c r="AB4" i="37"/>
  <c r="AA4" i="37" s="1"/>
  <c r="AB16" i="37"/>
  <c r="AA16" i="37" s="1"/>
  <c r="AB42" i="37"/>
  <c r="AA42" i="37" s="1"/>
  <c r="AB43" i="37"/>
  <c r="AA43" i="37" s="1"/>
  <c r="AN6" i="6"/>
  <c r="AL12" i="6"/>
  <c r="AN14" i="6"/>
  <c r="AL11" i="13"/>
  <c r="AN13" i="13"/>
  <c r="AL11" i="12"/>
  <c r="AN13" i="12"/>
  <c r="AL10" i="11"/>
  <c r="AN12" i="11"/>
  <c r="AL9" i="10"/>
  <c r="AN11" i="10"/>
  <c r="AL8" i="8"/>
  <c r="AN10" i="8"/>
  <c r="AL16" i="8"/>
  <c r="AL9" i="6"/>
  <c r="AN11" i="6"/>
  <c r="AL8" i="13"/>
  <c r="AN10" i="13"/>
  <c r="AL16" i="13"/>
  <c r="AL8" i="12"/>
  <c r="AN10" i="12"/>
  <c r="AL16" i="12"/>
  <c r="AL7" i="11"/>
  <c r="AN9" i="11"/>
  <c r="AL15" i="11"/>
  <c r="AL6" i="10"/>
  <c r="AN8" i="10"/>
  <c r="AL14" i="10"/>
  <c r="AN16" i="10"/>
  <c r="AN7" i="8"/>
  <c r="AL13" i="8"/>
  <c r="AN15" i="8"/>
  <c r="AN9" i="6"/>
  <c r="AN8" i="13"/>
  <c r="AL11" i="8"/>
  <c r="AN13" i="8"/>
  <c r="AL15" i="6"/>
  <c r="AL6" i="13"/>
  <c r="AL9" i="12"/>
  <c r="AN11" i="12"/>
  <c r="AL8" i="11"/>
  <c r="AN10" i="11"/>
  <c r="AL16" i="11"/>
  <c r="AL7" i="10"/>
  <c r="AN9" i="10"/>
  <c r="AL15" i="10"/>
  <c r="AL6" i="8"/>
  <c r="AN8" i="8"/>
  <c r="AL14" i="8"/>
  <c r="AN16" i="8"/>
  <c r="AN16" i="13"/>
  <c r="AN7" i="6"/>
  <c r="AL13" i="6"/>
  <c r="AN15" i="6"/>
  <c r="AN6" i="13"/>
  <c r="AL12" i="13"/>
  <c r="AN14" i="13"/>
  <c r="AL7" i="6"/>
  <c r="AL14" i="13"/>
  <c r="D20" i="32"/>
  <c r="I19" i="32"/>
  <c r="I27" i="32"/>
  <c r="D29" i="32"/>
  <c r="D37" i="32"/>
  <c r="D45" i="32"/>
  <c r="D24" i="32"/>
  <c r="I31" i="32"/>
  <c r="I47" i="32"/>
  <c r="I79" i="32"/>
  <c r="H52" i="32"/>
  <c r="H68" i="32"/>
  <c r="H84" i="32"/>
  <c r="G19" i="32"/>
  <c r="G27" i="32"/>
  <c r="G35" i="32"/>
  <c r="G43" i="32"/>
  <c r="F42" i="32"/>
  <c r="F58" i="32"/>
  <c r="F66" i="32"/>
  <c r="F74" i="32"/>
  <c r="F82" i="32"/>
  <c r="F90" i="32"/>
  <c r="E25" i="32"/>
  <c r="E33" i="32"/>
  <c r="E41" i="32"/>
  <c r="E49" i="32"/>
  <c r="E57" i="32"/>
  <c r="E65" i="32"/>
  <c r="E73" i="32"/>
  <c r="E81" i="32"/>
  <c r="E89" i="32"/>
  <c r="D60" i="32"/>
  <c r="D26" i="32"/>
  <c r="D34" i="32"/>
  <c r="D21" i="32"/>
  <c r="D40" i="32"/>
  <c r="D48" i="32"/>
  <c r="D80" i="32"/>
  <c r="I39" i="32"/>
  <c r="I87" i="32"/>
  <c r="H36" i="32"/>
  <c r="H44" i="32"/>
  <c r="H60" i="32"/>
  <c r="H76" i="32"/>
  <c r="G51" i="32"/>
  <c r="G59" i="32"/>
  <c r="G67" i="32"/>
  <c r="G91" i="32"/>
  <c r="F50" i="32"/>
  <c r="D19" i="32"/>
  <c r="D27" i="32"/>
  <c r="D35" i="32"/>
  <c r="D43" i="32"/>
  <c r="D51" i="32"/>
  <c r="D59" i="32"/>
  <c r="D67" i="32"/>
  <c r="D75" i="32"/>
  <c r="D83" i="32"/>
  <c r="D91" i="32"/>
  <c r="I26" i="32"/>
  <c r="I34" i="32"/>
  <c r="I42" i="32"/>
  <c r="I50" i="32"/>
  <c r="I58" i="32"/>
  <c r="I66" i="32"/>
  <c r="I74" i="32"/>
  <c r="I82" i="32"/>
  <c r="I90" i="32"/>
  <c r="H23" i="32"/>
  <c r="H31" i="32"/>
  <c r="H39" i="32"/>
  <c r="V25" i="26" s="1"/>
  <c r="X26" i="33" s="1"/>
  <c r="H47" i="32"/>
  <c r="H55" i="32"/>
  <c r="H63" i="32"/>
  <c r="H71" i="32"/>
  <c r="H79" i="32"/>
  <c r="H87" i="32"/>
  <c r="G22" i="32"/>
  <c r="G30" i="32"/>
  <c r="G38" i="32"/>
  <c r="G46" i="32"/>
  <c r="G54" i="32"/>
  <c r="G62" i="32"/>
  <c r="G70" i="32"/>
  <c r="G78" i="32"/>
  <c r="G86" i="32"/>
  <c r="F21" i="32"/>
  <c r="F29" i="32"/>
  <c r="F37" i="32"/>
  <c r="F45" i="32"/>
  <c r="F53" i="32"/>
  <c r="F61" i="32"/>
  <c r="F69" i="32"/>
  <c r="F77" i="32"/>
  <c r="F85" i="32"/>
  <c r="E20" i="32"/>
  <c r="E28" i="32"/>
  <c r="E36" i="32"/>
  <c r="E44" i="32"/>
  <c r="E52" i="32"/>
  <c r="E60" i="32"/>
  <c r="E68" i="32"/>
  <c r="E76" i="32"/>
  <c r="E84" i="32"/>
  <c r="I33" i="32"/>
  <c r="D56" i="32"/>
  <c r="I63" i="32"/>
  <c r="I71" i="32"/>
  <c r="H28" i="32"/>
  <c r="G75" i="32"/>
  <c r="G83" i="32"/>
  <c r="F26" i="32"/>
  <c r="F34" i="32"/>
  <c r="D22" i="32"/>
  <c r="D30" i="32"/>
  <c r="D38" i="32"/>
  <c r="D46" i="32"/>
  <c r="D54" i="32"/>
  <c r="D62" i="32"/>
  <c r="D70" i="32"/>
  <c r="D78" i="32"/>
  <c r="D86" i="32"/>
  <c r="I21" i="32"/>
  <c r="I29" i="32"/>
  <c r="I37" i="32"/>
  <c r="I45" i="32"/>
  <c r="I53" i="32"/>
  <c r="I61" i="32"/>
  <c r="I69" i="32"/>
  <c r="I77" i="32"/>
  <c r="I85" i="32"/>
  <c r="H26" i="32"/>
  <c r="H34" i="32"/>
  <c r="V20" i="26" s="1"/>
  <c r="X21" i="33" s="1"/>
  <c r="H42" i="32"/>
  <c r="V28" i="26" s="1"/>
  <c r="X29" i="33" s="1"/>
  <c r="H50" i="32"/>
  <c r="H58" i="32"/>
  <c r="H66" i="32"/>
  <c r="H74" i="32"/>
  <c r="H82" i="32"/>
  <c r="H90" i="32"/>
  <c r="G25" i="32"/>
  <c r="G33" i="32"/>
  <c r="G41" i="32"/>
  <c r="G49" i="32"/>
  <c r="G57" i="32"/>
  <c r="G65" i="32"/>
  <c r="G73" i="32"/>
  <c r="G81" i="32"/>
  <c r="G89" i="32"/>
  <c r="F24" i="32"/>
  <c r="F32" i="32"/>
  <c r="F40" i="32"/>
  <c r="F48" i="32"/>
  <c r="F56" i="32"/>
  <c r="F64" i="32"/>
  <c r="F72" i="32"/>
  <c r="F80" i="32"/>
  <c r="F88" i="32"/>
  <c r="E23" i="32"/>
  <c r="E31" i="32"/>
  <c r="E39" i="32"/>
  <c r="E47" i="32"/>
  <c r="E55" i="32"/>
  <c r="E63" i="32"/>
  <c r="E71" i="32"/>
  <c r="E79" i="32"/>
  <c r="E87" i="32"/>
  <c r="D76" i="32"/>
  <c r="I51" i="32"/>
  <c r="D42" i="32"/>
  <c r="D74" i="32"/>
  <c r="D82" i="32"/>
  <c r="D90" i="32"/>
  <c r="I25" i="32"/>
  <c r="I41" i="32"/>
  <c r="D32" i="32"/>
  <c r="D64" i="32"/>
  <c r="D72" i="32"/>
  <c r="D88" i="32"/>
  <c r="I23" i="32"/>
  <c r="I55" i="32"/>
  <c r="H20" i="32"/>
  <c r="D25" i="32"/>
  <c r="D33" i="32"/>
  <c r="D41" i="32"/>
  <c r="D49" i="32"/>
  <c r="D57" i="32"/>
  <c r="D65" i="32"/>
  <c r="D73" i="32"/>
  <c r="D81" i="32"/>
  <c r="D89" i="32"/>
  <c r="I24" i="32"/>
  <c r="I32" i="32"/>
  <c r="I40" i="32"/>
  <c r="I48" i="32"/>
  <c r="I56" i="32"/>
  <c r="I64" i="32"/>
  <c r="I72" i="32"/>
  <c r="I80" i="32"/>
  <c r="I88" i="32"/>
  <c r="H21" i="32"/>
  <c r="H29" i="32"/>
  <c r="H37" i="32"/>
  <c r="H45" i="32"/>
  <c r="H53" i="32"/>
  <c r="H61" i="32"/>
  <c r="H69" i="32"/>
  <c r="H77" i="32"/>
  <c r="H85" i="32"/>
  <c r="G20" i="32"/>
  <c r="G28" i="32"/>
  <c r="G36" i="32"/>
  <c r="G44" i="32"/>
  <c r="G52" i="32"/>
  <c r="G60" i="32"/>
  <c r="G68" i="32"/>
  <c r="G76" i="32"/>
  <c r="G84" i="32"/>
  <c r="F19" i="32"/>
  <c r="F27" i="32"/>
  <c r="F35" i="32"/>
  <c r="F43" i="32"/>
  <c r="F51" i="32"/>
  <c r="F59" i="32"/>
  <c r="F67" i="32"/>
  <c r="F75" i="32"/>
  <c r="F83" i="32"/>
  <c r="F91" i="32"/>
  <c r="E26" i="32"/>
  <c r="E34" i="32"/>
  <c r="E42" i="32"/>
  <c r="E50" i="32"/>
  <c r="E58" i="32"/>
  <c r="E66" i="32"/>
  <c r="E74" i="32"/>
  <c r="E82" i="32"/>
  <c r="E90" i="32"/>
  <c r="I43" i="32"/>
  <c r="I59" i="32"/>
  <c r="I67" i="32"/>
  <c r="I75" i="32"/>
  <c r="G39" i="32"/>
  <c r="G47" i="32"/>
  <c r="G55" i="32"/>
  <c r="G63" i="32"/>
  <c r="G71" i="32"/>
  <c r="G79" i="32"/>
  <c r="G87" i="32"/>
  <c r="F22" i="32"/>
  <c r="F30" i="32"/>
  <c r="F38" i="32"/>
  <c r="F46" i="32"/>
  <c r="F54" i="32"/>
  <c r="F62" i="32"/>
  <c r="F70" i="32"/>
  <c r="F78" i="32"/>
  <c r="F86" i="32"/>
  <c r="E21" i="32"/>
  <c r="E29" i="32"/>
  <c r="E37" i="32"/>
  <c r="E45" i="32"/>
  <c r="E53" i="32"/>
  <c r="E61" i="32"/>
  <c r="E69" i="32"/>
  <c r="E77" i="32"/>
  <c r="E85" i="32"/>
  <c r="D28" i="32"/>
  <c r="D68" i="32"/>
  <c r="I35" i="32"/>
  <c r="I83" i="32"/>
  <c r="H24" i="32"/>
  <c r="H32" i="32"/>
  <c r="H40" i="32"/>
  <c r="H48" i="32"/>
  <c r="H56" i="32"/>
  <c r="H64" i="32"/>
  <c r="H72" i="32"/>
  <c r="H80" i="32"/>
  <c r="H88" i="32"/>
  <c r="G23" i="32"/>
  <c r="G31" i="32"/>
  <c r="D23" i="32"/>
  <c r="D31" i="32"/>
  <c r="D39" i="32"/>
  <c r="D47" i="32"/>
  <c r="D55" i="32"/>
  <c r="D63" i="32"/>
  <c r="D71" i="32"/>
  <c r="D79" i="32"/>
  <c r="D87" i="32"/>
  <c r="I22" i="32"/>
  <c r="I30" i="32"/>
  <c r="I38" i="32"/>
  <c r="I46" i="32"/>
  <c r="I54" i="32"/>
  <c r="I62" i="32"/>
  <c r="I70" i="32"/>
  <c r="I78" i="32"/>
  <c r="I86" i="32"/>
  <c r="H19" i="32"/>
  <c r="H27" i="32"/>
  <c r="H35" i="32"/>
  <c r="H43" i="32"/>
  <c r="H51" i="32"/>
  <c r="H59" i="32"/>
  <c r="H67" i="32"/>
  <c r="H75" i="32"/>
  <c r="H83" i="32"/>
  <c r="H91" i="32"/>
  <c r="V77" i="26" s="1"/>
  <c r="X78" i="33" s="1"/>
  <c r="G26" i="32"/>
  <c r="G34" i="32"/>
  <c r="G42" i="32"/>
  <c r="G50" i="32"/>
  <c r="G58" i="32"/>
  <c r="G66" i="32"/>
  <c r="G74" i="32"/>
  <c r="G82" i="32"/>
  <c r="G90" i="32"/>
  <c r="F25" i="32"/>
  <c r="F33" i="32"/>
  <c r="F41" i="32"/>
  <c r="F49" i="32"/>
  <c r="F57" i="32"/>
  <c r="F65" i="32"/>
  <c r="F73" i="32"/>
  <c r="F81" i="32"/>
  <c r="F89" i="32"/>
  <c r="E24" i="32"/>
  <c r="E32" i="32"/>
  <c r="E40" i="32"/>
  <c r="E48" i="32"/>
  <c r="E56" i="32"/>
  <c r="E64" i="32"/>
  <c r="E72" i="32"/>
  <c r="E80" i="32"/>
  <c r="E88" i="32"/>
  <c r="D52" i="32"/>
  <c r="D84" i="32"/>
  <c r="I49" i="32"/>
  <c r="I57" i="32"/>
  <c r="I65" i="32"/>
  <c r="I73" i="32"/>
  <c r="I81" i="32"/>
  <c r="I89" i="32"/>
  <c r="H22" i="32"/>
  <c r="H30" i="32"/>
  <c r="H38" i="32"/>
  <c r="H46" i="32"/>
  <c r="H54" i="32"/>
  <c r="H62" i="32"/>
  <c r="H70" i="32"/>
  <c r="H78" i="32"/>
  <c r="H86" i="32"/>
  <c r="G21" i="32"/>
  <c r="G29" i="32"/>
  <c r="G37" i="32"/>
  <c r="G45" i="32"/>
  <c r="G53" i="32"/>
  <c r="G61" i="32"/>
  <c r="G69" i="32"/>
  <c r="G77" i="32"/>
  <c r="G85" i="32"/>
  <c r="F20" i="32"/>
  <c r="F28" i="32"/>
  <c r="F36" i="32"/>
  <c r="F44" i="32"/>
  <c r="F52" i="32"/>
  <c r="F60" i="32"/>
  <c r="F68" i="32"/>
  <c r="F76" i="32"/>
  <c r="F84" i="32"/>
  <c r="E19" i="32"/>
  <c r="E27" i="32"/>
  <c r="E35" i="32"/>
  <c r="E43" i="32"/>
  <c r="E51" i="32"/>
  <c r="E59" i="32"/>
  <c r="E67" i="32"/>
  <c r="E75" i="32"/>
  <c r="E83" i="32"/>
  <c r="E91" i="32"/>
  <c r="D36" i="32"/>
  <c r="D44" i="32"/>
  <c r="D50" i="32"/>
  <c r="D58" i="32"/>
  <c r="D66" i="32"/>
  <c r="D53" i="32"/>
  <c r="D61" i="32"/>
  <c r="D69" i="32"/>
  <c r="D77" i="32"/>
  <c r="D85" i="32"/>
  <c r="I20" i="32"/>
  <c r="I28" i="32"/>
  <c r="I36" i="32"/>
  <c r="I44" i="32"/>
  <c r="I52" i="32"/>
  <c r="I60" i="32"/>
  <c r="I68" i="32"/>
  <c r="I76" i="32"/>
  <c r="I84" i="32"/>
  <c r="H25" i="32"/>
  <c r="H33" i="32"/>
  <c r="H41" i="32"/>
  <c r="H49" i="32"/>
  <c r="H57" i="32"/>
  <c r="H65" i="32"/>
  <c r="H73" i="32"/>
  <c r="H81" i="32"/>
  <c r="H89" i="32"/>
  <c r="G24" i="32"/>
  <c r="G32" i="32"/>
  <c r="G40" i="32"/>
  <c r="G48" i="32"/>
  <c r="G56" i="32"/>
  <c r="G64" i="32"/>
  <c r="G72" i="32"/>
  <c r="G80" i="32"/>
  <c r="G88" i="32"/>
  <c r="F23" i="32"/>
  <c r="F31" i="32"/>
  <c r="F39" i="32"/>
  <c r="F47" i="32"/>
  <c r="F55" i="32"/>
  <c r="F63" i="32"/>
  <c r="F71" i="32"/>
  <c r="F79" i="32"/>
  <c r="F87" i="32"/>
  <c r="E22" i="32"/>
  <c r="E30" i="32"/>
  <c r="E38" i="32"/>
  <c r="E46" i="32"/>
  <c r="E54" i="32"/>
  <c r="E62" i="32"/>
  <c r="E70" i="32"/>
  <c r="E78" i="32"/>
  <c r="E86" i="32"/>
  <c r="E5" i="35"/>
  <c r="AM6" i="6"/>
  <c r="BK43" i="6"/>
  <c r="AN43" i="6"/>
  <c r="T4" i="35"/>
  <c r="T12" i="35"/>
  <c r="AM13" i="13"/>
  <c r="AN26" i="13"/>
  <c r="BK26" i="13"/>
  <c r="AL22" i="13"/>
  <c r="BI22" i="13"/>
  <c r="E14" i="35"/>
  <c r="AM15" i="6"/>
  <c r="AL18" i="6"/>
  <c r="BI18" i="6"/>
  <c r="E22" i="35"/>
  <c r="BJ23" i="6"/>
  <c r="AM23" i="6"/>
  <c r="E30" i="35"/>
  <c r="BJ31" i="6"/>
  <c r="AM31" i="6"/>
  <c r="E9" i="35"/>
  <c r="AM10" i="6"/>
  <c r="BK31" i="6"/>
  <c r="AN31" i="6"/>
  <c r="BI53" i="6"/>
  <c r="AL53" i="6"/>
  <c r="BK63" i="6"/>
  <c r="AN63" i="6"/>
  <c r="BI69" i="6"/>
  <c r="AL69" i="6"/>
  <c r="BI81" i="6"/>
  <c r="T16" i="35"/>
  <c r="BJ17" i="13"/>
  <c r="AM17" i="13"/>
  <c r="T32" i="35"/>
  <c r="BJ33" i="13"/>
  <c r="AM33" i="13"/>
  <c r="BI44" i="13"/>
  <c r="AL44" i="13"/>
  <c r="AL52" i="13"/>
  <c r="BI52" i="13"/>
  <c r="T64" i="35"/>
  <c r="BJ65" i="13"/>
  <c r="AM65" i="13"/>
  <c r="BJ77" i="13"/>
  <c r="Q37" i="35"/>
  <c r="AM38" i="12"/>
  <c r="BJ38" i="12"/>
  <c r="Q53" i="35"/>
  <c r="BJ54" i="12"/>
  <c r="AM54" i="12"/>
  <c r="AN59" i="12"/>
  <c r="BK59" i="12"/>
  <c r="Q69" i="35"/>
  <c r="AM70" i="12"/>
  <c r="BJ70" i="12"/>
  <c r="BJ82" i="12"/>
  <c r="N4" i="35"/>
  <c r="N12" i="35"/>
  <c r="AM13" i="11"/>
  <c r="AN18" i="11"/>
  <c r="BK18" i="11"/>
  <c r="N20" i="35"/>
  <c r="BJ21" i="11"/>
  <c r="AM21" i="11"/>
  <c r="BK26" i="11"/>
  <c r="AN26" i="11"/>
  <c r="N28" i="35"/>
  <c r="BJ29" i="11"/>
  <c r="AM29" i="11"/>
  <c r="AN34" i="11"/>
  <c r="BK34" i="11"/>
  <c r="BK25" i="10"/>
  <c r="AN25" i="10"/>
  <c r="K27" i="35"/>
  <c r="AM28" i="10"/>
  <c r="BJ28" i="10"/>
  <c r="BI31" i="10"/>
  <c r="AL31" i="10"/>
  <c r="AN33" i="10"/>
  <c r="BK33" i="10"/>
  <c r="BK41" i="10"/>
  <c r="AN41" i="10"/>
  <c r="K43" i="35"/>
  <c r="AM44" i="10"/>
  <c r="BJ44" i="10"/>
  <c r="BI47" i="10"/>
  <c r="AL47" i="10"/>
  <c r="AN49" i="10"/>
  <c r="BK49" i="10"/>
  <c r="K51" i="35"/>
  <c r="AM52" i="10"/>
  <c r="BJ52" i="10"/>
  <c r="BI55" i="10"/>
  <c r="AL55" i="10"/>
  <c r="AN57" i="10"/>
  <c r="BK57" i="10"/>
  <c r="K59" i="35"/>
  <c r="AM60" i="10"/>
  <c r="BJ60" i="10"/>
  <c r="AL63" i="10"/>
  <c r="BI63" i="10"/>
  <c r="AN65" i="10"/>
  <c r="BK65" i="10"/>
  <c r="K67" i="35"/>
  <c r="AM68" i="10"/>
  <c r="BJ68" i="10"/>
  <c r="BJ80" i="10"/>
  <c r="AL71" i="10"/>
  <c r="BI71" i="10"/>
  <c r="BI83" i="10"/>
  <c r="AN73" i="10"/>
  <c r="BK73" i="10"/>
  <c r="BK85" i="10"/>
  <c r="K75" i="35"/>
  <c r="AM76" i="10"/>
  <c r="BJ76" i="10"/>
  <c r="BJ88" i="10"/>
  <c r="H10" i="35"/>
  <c r="AM11" i="8"/>
  <c r="H18" i="35"/>
  <c r="BJ19" i="8"/>
  <c r="AM19" i="8"/>
  <c r="BI22" i="8"/>
  <c r="AL22" i="8"/>
  <c r="AN24" i="8"/>
  <c r="BK24" i="8"/>
  <c r="H26" i="35"/>
  <c r="AM27" i="8"/>
  <c r="BJ27" i="8"/>
  <c r="AL30" i="8"/>
  <c r="BI30" i="8"/>
  <c r="AN32" i="8"/>
  <c r="BK32" i="8"/>
  <c r="H34" i="35"/>
  <c r="BJ35" i="8"/>
  <c r="AM35" i="8"/>
  <c r="AL38" i="8"/>
  <c r="BI38" i="8"/>
  <c r="BK40" i="8"/>
  <c r="AN40" i="8"/>
  <c r="H42" i="35"/>
  <c r="BJ43" i="8"/>
  <c r="AM43" i="8"/>
  <c r="BI46" i="8"/>
  <c r="AL46" i="8"/>
  <c r="AN48" i="8"/>
  <c r="BK48" i="8"/>
  <c r="H50" i="35"/>
  <c r="BJ51" i="8"/>
  <c r="AM51" i="8"/>
  <c r="BI54" i="8"/>
  <c r="AL54" i="8"/>
  <c r="BK56" i="8"/>
  <c r="AN56" i="8"/>
  <c r="H58" i="35"/>
  <c r="AM59" i="8"/>
  <c r="BJ59" i="8"/>
  <c r="AL62" i="8"/>
  <c r="BI62" i="8"/>
  <c r="BK64" i="8"/>
  <c r="AN64" i="8"/>
  <c r="H66" i="35"/>
  <c r="BJ67" i="8"/>
  <c r="AM67" i="8"/>
  <c r="BJ79" i="8"/>
  <c r="AL70" i="8"/>
  <c r="BI70" i="8"/>
  <c r="BI82" i="8"/>
  <c r="BK72" i="8"/>
  <c r="AN72" i="8"/>
  <c r="BK84" i="8"/>
  <c r="H74" i="35"/>
  <c r="BJ75" i="8"/>
  <c r="AM75" i="8"/>
  <c r="BJ87" i="8"/>
  <c r="U18" i="33"/>
  <c r="U17" i="26"/>
  <c r="U38" i="33"/>
  <c r="U37" i="26"/>
  <c r="U10" i="33"/>
  <c r="U9" i="26"/>
  <c r="U43" i="33"/>
  <c r="U42" i="26"/>
  <c r="U58" i="26"/>
  <c r="U59" i="33"/>
  <c r="U28" i="33"/>
  <c r="U27" i="26"/>
  <c r="U60" i="33"/>
  <c r="U59" i="26"/>
  <c r="U40" i="33"/>
  <c r="U39" i="26"/>
  <c r="U30" i="26"/>
  <c r="U31" i="33"/>
  <c r="U45" i="26"/>
  <c r="U46" i="33"/>
  <c r="BK27" i="6"/>
  <c r="AN27" i="6"/>
  <c r="E45" i="35"/>
  <c r="BJ46" i="6"/>
  <c r="AM46" i="6"/>
  <c r="BI57" i="6"/>
  <c r="AL57" i="6"/>
  <c r="BK59" i="6"/>
  <c r="AN59" i="6"/>
  <c r="BK75" i="6"/>
  <c r="AN75" i="6"/>
  <c r="BK87" i="6"/>
  <c r="E11" i="35"/>
  <c r="AM12" i="6"/>
  <c r="E19" i="35"/>
  <c r="BJ20" i="6"/>
  <c r="AM20" i="6"/>
  <c r="BK33" i="6"/>
  <c r="AN33" i="6"/>
  <c r="BI47" i="6"/>
  <c r="AL47" i="6"/>
  <c r="BI55" i="6"/>
  <c r="AL55" i="6"/>
  <c r="BK65" i="6"/>
  <c r="AN65" i="6"/>
  <c r="BK32" i="13"/>
  <c r="AN32" i="13"/>
  <c r="E6" i="35"/>
  <c r="AM7" i="6"/>
  <c r="AN12" i="6"/>
  <c r="BK20" i="6"/>
  <c r="AN20" i="6"/>
  <c r="BI26" i="6"/>
  <c r="AL26" i="6"/>
  <c r="BI34" i="6"/>
  <c r="AL34" i="6"/>
  <c r="E25" i="35"/>
  <c r="BJ26" i="6"/>
  <c r="AM26" i="6"/>
  <c r="E33" i="35"/>
  <c r="BJ34" i="6"/>
  <c r="AM34" i="6"/>
  <c r="BK39" i="6"/>
  <c r="AN39" i="6"/>
  <c r="BI45" i="6"/>
  <c r="AL45" i="6"/>
  <c r="BI61" i="6"/>
  <c r="AL61" i="6"/>
  <c r="E65" i="35"/>
  <c r="BJ66" i="6"/>
  <c r="AM66" i="6"/>
  <c r="BJ78" i="6"/>
  <c r="BK71" i="6"/>
  <c r="AN71" i="6"/>
  <c r="BK83" i="6"/>
  <c r="AL77" i="6"/>
  <c r="BI77" i="6"/>
  <c r="BI89" i="6"/>
  <c r="AL78" i="6"/>
  <c r="T24" i="35"/>
  <c r="BJ25" i="13"/>
  <c r="AM25" i="13"/>
  <c r="AL36" i="13"/>
  <c r="BI36" i="13"/>
  <c r="T72" i="35"/>
  <c r="BJ73" i="13"/>
  <c r="AM73" i="13"/>
  <c r="BJ85" i="13"/>
  <c r="Q21" i="35"/>
  <c r="BJ22" i="12"/>
  <c r="AM22" i="12"/>
  <c r="Q29" i="35"/>
  <c r="AM30" i="12"/>
  <c r="BJ30" i="12"/>
  <c r="BI33" i="12"/>
  <c r="AL33" i="12"/>
  <c r="BI41" i="12"/>
  <c r="AL41" i="12"/>
  <c r="BK43" i="12"/>
  <c r="AN43" i="12"/>
  <c r="Q45" i="35"/>
  <c r="BJ46" i="12"/>
  <c r="AM46" i="12"/>
  <c r="BK51" i="12"/>
  <c r="AN51" i="12"/>
  <c r="Q61" i="35"/>
  <c r="BJ62" i="12"/>
  <c r="AM62" i="12"/>
  <c r="AN67" i="12"/>
  <c r="BK67" i="12"/>
  <c r="BK79" i="12"/>
  <c r="BI73" i="12"/>
  <c r="AL73" i="12"/>
  <c r="BI85" i="12"/>
  <c r="BI24" i="11"/>
  <c r="AL24" i="11"/>
  <c r="BI32" i="11"/>
  <c r="AL32" i="11"/>
  <c r="N36" i="35"/>
  <c r="BJ37" i="11"/>
  <c r="AM37" i="11"/>
  <c r="AL40" i="11"/>
  <c r="BI40" i="11"/>
  <c r="BK42" i="11"/>
  <c r="AN42" i="11"/>
  <c r="N44" i="35"/>
  <c r="BJ45" i="11"/>
  <c r="AM45" i="11"/>
  <c r="AL48" i="11"/>
  <c r="BI48" i="11"/>
  <c r="AN50" i="11"/>
  <c r="BK50" i="11"/>
  <c r="N52" i="35"/>
  <c r="BJ53" i="11"/>
  <c r="AM53" i="11"/>
  <c r="BI56" i="11"/>
  <c r="AL56" i="11"/>
  <c r="AL64" i="11"/>
  <c r="BI64" i="11"/>
  <c r="N76" i="35"/>
  <c r="BJ77" i="11"/>
  <c r="AM77" i="11"/>
  <c r="BJ89" i="11"/>
  <c r="AM78" i="11"/>
  <c r="K35" i="35"/>
  <c r="AM36" i="10"/>
  <c r="BJ36" i="10"/>
  <c r="E4" i="35"/>
  <c r="AL8" i="6"/>
  <c r="AN10" i="6"/>
  <c r="E12" i="35"/>
  <c r="AM13" i="6"/>
  <c r="AL16" i="6"/>
  <c r="BK18" i="6"/>
  <c r="AN18" i="6"/>
  <c r="E20" i="35"/>
  <c r="BJ21" i="6"/>
  <c r="AM21" i="6"/>
  <c r="AL24" i="6"/>
  <c r="BI24" i="6"/>
  <c r="BK26" i="6"/>
  <c r="AN26" i="6"/>
  <c r="E28" i="35"/>
  <c r="BJ29" i="6"/>
  <c r="AM29" i="6"/>
  <c r="BI32" i="6"/>
  <c r="AL32" i="6"/>
  <c r="BK34" i="6"/>
  <c r="AN34" i="6"/>
  <c r="E36" i="35"/>
  <c r="BJ37" i="6"/>
  <c r="AM37" i="6"/>
  <c r="BI40" i="6"/>
  <c r="AL40" i="6"/>
  <c r="BK42" i="6"/>
  <c r="AN42" i="6"/>
  <c r="E44" i="35"/>
  <c r="BJ45" i="6"/>
  <c r="AM45" i="6"/>
  <c r="BI48" i="6"/>
  <c r="AL48" i="6"/>
  <c r="BK50" i="6"/>
  <c r="AN50" i="6"/>
  <c r="E52" i="35"/>
  <c r="BJ53" i="6"/>
  <c r="AM53" i="6"/>
  <c r="BI56" i="6"/>
  <c r="AL56" i="6"/>
  <c r="BK58" i="6"/>
  <c r="AN58" i="6"/>
  <c r="E60" i="35"/>
  <c r="BJ61" i="6"/>
  <c r="AM61" i="6"/>
  <c r="BI64" i="6"/>
  <c r="AL64" i="6"/>
  <c r="BK66" i="6"/>
  <c r="AN66" i="6"/>
  <c r="BK78" i="6"/>
  <c r="E68" i="35"/>
  <c r="BJ69" i="6"/>
  <c r="AM69" i="6"/>
  <c r="BJ81" i="6"/>
  <c r="BI72" i="6"/>
  <c r="AL72" i="6"/>
  <c r="BI84" i="6"/>
  <c r="BK74" i="6"/>
  <c r="AN74" i="6"/>
  <c r="BK86" i="6"/>
  <c r="E76" i="35"/>
  <c r="BJ77" i="6"/>
  <c r="AM77" i="6"/>
  <c r="BJ89" i="6"/>
  <c r="AM78" i="6"/>
  <c r="AL7" i="13"/>
  <c r="AN9" i="13"/>
  <c r="T11" i="35"/>
  <c r="AM12" i="13"/>
  <c r="AL15" i="13"/>
  <c r="BK17" i="13"/>
  <c r="AN17" i="13"/>
  <c r="T19" i="35"/>
  <c r="BJ20" i="13"/>
  <c r="AM20" i="13"/>
  <c r="AL23" i="13"/>
  <c r="BI23" i="13"/>
  <c r="AN25" i="13"/>
  <c r="BK25" i="13"/>
  <c r="T27" i="35"/>
  <c r="AM28" i="13"/>
  <c r="BJ28" i="13"/>
  <c r="BI31" i="13"/>
  <c r="AL31" i="13"/>
  <c r="BK33" i="13"/>
  <c r="AN33" i="13"/>
  <c r="T35" i="35"/>
  <c r="AM36" i="13"/>
  <c r="BJ36" i="13"/>
  <c r="BI39" i="13"/>
  <c r="AL39" i="13"/>
  <c r="BK41" i="13"/>
  <c r="AN41" i="13"/>
  <c r="T43" i="35"/>
  <c r="AM44" i="13"/>
  <c r="BJ44" i="13"/>
  <c r="AL47" i="13"/>
  <c r="BI47" i="13"/>
  <c r="AN49" i="13"/>
  <c r="BK49" i="13"/>
  <c r="T51" i="35"/>
  <c r="AM52" i="13"/>
  <c r="BJ52" i="13"/>
  <c r="AL55" i="13"/>
  <c r="BI55" i="13"/>
  <c r="AN57" i="13"/>
  <c r="BK57" i="13"/>
  <c r="T59" i="35"/>
  <c r="AM60" i="13"/>
  <c r="BJ60" i="13"/>
  <c r="BI63" i="13"/>
  <c r="AL63" i="13"/>
  <c r="AN65" i="13"/>
  <c r="BK65" i="13"/>
  <c r="BK77" i="13"/>
  <c r="T67" i="35"/>
  <c r="BJ68" i="13"/>
  <c r="AM68" i="13"/>
  <c r="BJ80" i="13"/>
  <c r="BI71" i="13"/>
  <c r="AL71" i="13"/>
  <c r="BI83" i="13"/>
  <c r="BK73" i="13"/>
  <c r="AN73" i="13"/>
  <c r="BK85" i="13"/>
  <c r="T75" i="35"/>
  <c r="AM76" i="13"/>
  <c r="BJ76" i="13"/>
  <c r="AM77" i="13"/>
  <c r="BJ88" i="13"/>
  <c r="AN6" i="12"/>
  <c r="Q8" i="35"/>
  <c r="AM9" i="12"/>
  <c r="AL12" i="12"/>
  <c r="AN14" i="12"/>
  <c r="Q16" i="35"/>
  <c r="AM17" i="12"/>
  <c r="BJ17" i="12"/>
  <c r="BI20" i="12"/>
  <c r="AL20" i="12"/>
  <c r="AN22" i="12"/>
  <c r="BK22" i="12"/>
  <c r="Q24" i="35"/>
  <c r="BJ25" i="12"/>
  <c r="AM25" i="12"/>
  <c r="AL28" i="12"/>
  <c r="BI28" i="12"/>
  <c r="BK30" i="12"/>
  <c r="AN30" i="12"/>
  <c r="Q32" i="35"/>
  <c r="AM33" i="12"/>
  <c r="BJ33" i="12"/>
  <c r="AL36" i="12"/>
  <c r="BI36" i="12"/>
  <c r="BK38" i="12"/>
  <c r="AN38" i="12"/>
  <c r="Q40" i="35"/>
  <c r="AM41" i="12"/>
  <c r="BJ41" i="12"/>
  <c r="BI44" i="12"/>
  <c r="AL44" i="12"/>
  <c r="AN46" i="12"/>
  <c r="BK46" i="12"/>
  <c r="Q48" i="35"/>
  <c r="AM49" i="12"/>
  <c r="BJ49" i="12"/>
  <c r="BI52" i="12"/>
  <c r="AL52" i="12"/>
  <c r="BK54" i="12"/>
  <c r="AN54" i="12"/>
  <c r="Q56" i="35"/>
  <c r="AM57" i="12"/>
  <c r="BJ57" i="12"/>
  <c r="AL60" i="12"/>
  <c r="BI60" i="12"/>
  <c r="AN62" i="12"/>
  <c r="BK62" i="12"/>
  <c r="Q64" i="35"/>
  <c r="AM65" i="12"/>
  <c r="BJ65" i="12"/>
  <c r="AL68" i="12"/>
  <c r="BI68" i="12"/>
  <c r="BI80" i="12"/>
  <c r="AN70" i="12"/>
  <c r="BK70" i="12"/>
  <c r="BK82" i="12"/>
  <c r="Q72" i="35"/>
  <c r="AM73" i="12"/>
  <c r="BJ73" i="12"/>
  <c r="BJ85" i="12"/>
  <c r="BI76" i="12"/>
  <c r="AL76" i="12"/>
  <c r="BI88" i="12"/>
  <c r="N7" i="35"/>
  <c r="AM8" i="11"/>
  <c r="AL11" i="11"/>
  <c r="AN13" i="11"/>
  <c r="N15" i="35"/>
  <c r="AM16" i="11"/>
  <c r="BI19" i="11"/>
  <c r="AL19" i="11"/>
  <c r="BK21" i="11"/>
  <c r="AN21" i="11"/>
  <c r="N23" i="35"/>
  <c r="BJ24" i="11"/>
  <c r="AM24" i="11"/>
  <c r="AL27" i="11"/>
  <c r="BI27" i="11"/>
  <c r="BK29" i="11"/>
  <c r="AN29" i="11"/>
  <c r="N31" i="35"/>
  <c r="BJ32" i="11"/>
  <c r="AM32" i="11"/>
  <c r="AL35" i="11"/>
  <c r="BI35" i="11"/>
  <c r="BK37" i="11"/>
  <c r="AN37" i="11"/>
  <c r="N39" i="35"/>
  <c r="AM40" i="11"/>
  <c r="BJ40" i="11"/>
  <c r="BI43" i="11"/>
  <c r="AL43" i="11"/>
  <c r="BK45" i="11"/>
  <c r="AN45" i="11"/>
  <c r="N47" i="35"/>
  <c r="BJ48" i="11"/>
  <c r="AM48" i="11"/>
  <c r="AL51" i="11"/>
  <c r="BI51" i="11"/>
  <c r="BK53" i="11"/>
  <c r="AN53" i="11"/>
  <c r="N55" i="35"/>
  <c r="BJ56" i="11"/>
  <c r="AM56" i="11"/>
  <c r="AL59" i="11"/>
  <c r="BI59" i="11"/>
  <c r="BK61" i="11"/>
  <c r="AN61" i="11"/>
  <c r="N63" i="35"/>
  <c r="AM64" i="11"/>
  <c r="BJ64" i="11"/>
  <c r="BI67" i="11"/>
  <c r="AL67" i="11"/>
  <c r="BI79" i="11"/>
  <c r="AN69" i="11"/>
  <c r="BK69" i="11"/>
  <c r="BK81" i="11"/>
  <c r="N71" i="35"/>
  <c r="BJ72" i="11"/>
  <c r="AM72" i="11"/>
  <c r="BJ84" i="11"/>
  <c r="AL75" i="11"/>
  <c r="BI75" i="11"/>
  <c r="BI87" i="11"/>
  <c r="AN77" i="11"/>
  <c r="BK77" i="11"/>
  <c r="BK89" i="11"/>
  <c r="AN78" i="11"/>
  <c r="K6" i="35"/>
  <c r="AM7" i="10"/>
  <c r="AL10" i="10"/>
  <c r="AN12" i="10"/>
  <c r="K14" i="35"/>
  <c r="AM15" i="10"/>
  <c r="BI18" i="10"/>
  <c r="AL18" i="10"/>
  <c r="BK20" i="10"/>
  <c r="AN20" i="10"/>
  <c r="K22" i="35"/>
  <c r="AM23" i="10"/>
  <c r="BJ23" i="10"/>
  <c r="BI26" i="10"/>
  <c r="AL26" i="10"/>
  <c r="BK28" i="10"/>
  <c r="AN28" i="10"/>
  <c r="K30" i="35"/>
  <c r="AM31" i="10"/>
  <c r="BJ31" i="10"/>
  <c r="AL34" i="10"/>
  <c r="BI34" i="10"/>
  <c r="BK36" i="10"/>
  <c r="AN36" i="10"/>
  <c r="K38" i="35"/>
  <c r="BJ39" i="10"/>
  <c r="AM39" i="10"/>
  <c r="AL42" i="10"/>
  <c r="BI42" i="10"/>
  <c r="BK44" i="10"/>
  <c r="AN44" i="10"/>
  <c r="K46" i="35"/>
  <c r="BJ47" i="10"/>
  <c r="AM47" i="10"/>
  <c r="AL50" i="10"/>
  <c r="BI50" i="10"/>
  <c r="BK52" i="10"/>
  <c r="AN52" i="10"/>
  <c r="K54" i="35"/>
  <c r="BJ55" i="10"/>
  <c r="AM55" i="10"/>
  <c r="BI58" i="10"/>
  <c r="AL58" i="10"/>
  <c r="AN60" i="10"/>
  <c r="BK60" i="10"/>
  <c r="K62" i="35"/>
  <c r="AM63" i="10"/>
  <c r="BJ63" i="10"/>
  <c r="AL66" i="10"/>
  <c r="BI66" i="10"/>
  <c r="BI78" i="10"/>
  <c r="AN68" i="10"/>
  <c r="BK68" i="10"/>
  <c r="BK80" i="10"/>
  <c r="K70" i="35"/>
  <c r="AM71" i="10"/>
  <c r="BJ71" i="10"/>
  <c r="BJ83" i="10"/>
  <c r="AL74" i="10"/>
  <c r="BI74" i="10"/>
  <c r="BI86" i="10"/>
  <c r="BK76" i="10"/>
  <c r="AN76" i="10"/>
  <c r="BK88" i="10"/>
  <c r="H5" i="35"/>
  <c r="AM6" i="8"/>
  <c r="AL9" i="8"/>
  <c r="AN11" i="8"/>
  <c r="H13" i="35"/>
  <c r="AM14" i="8"/>
  <c r="AL17" i="8"/>
  <c r="BI17" i="8"/>
  <c r="BK19" i="8"/>
  <c r="AN19" i="8"/>
  <c r="H21" i="35"/>
  <c r="BJ22" i="8"/>
  <c r="AM22" i="8"/>
  <c r="AL25" i="8"/>
  <c r="BI25" i="8"/>
  <c r="AN27" i="8"/>
  <c r="BK27" i="8"/>
  <c r="H29" i="35"/>
  <c r="BJ30" i="8"/>
  <c r="AM30" i="8"/>
  <c r="BI33" i="8"/>
  <c r="AL33" i="8"/>
  <c r="BK35" i="8"/>
  <c r="AN35" i="8"/>
  <c r="H37" i="35"/>
  <c r="AM38" i="8"/>
  <c r="BJ38" i="8"/>
  <c r="BI41" i="8"/>
  <c r="AL41" i="8"/>
  <c r="BK43" i="8"/>
  <c r="AN43" i="8"/>
  <c r="H45" i="35"/>
  <c r="BJ46" i="8"/>
  <c r="AM46" i="8"/>
  <c r="AL49" i="8"/>
  <c r="BI49" i="8"/>
  <c r="BK51" i="8"/>
  <c r="AN51" i="8"/>
  <c r="H53" i="35"/>
  <c r="BJ54" i="8"/>
  <c r="AM54" i="8"/>
  <c r="AL57" i="8"/>
  <c r="BI57" i="8"/>
  <c r="BK59" i="8"/>
  <c r="AN59" i="8"/>
  <c r="H61" i="35"/>
  <c r="AM62" i="8"/>
  <c r="BJ62" i="8"/>
  <c r="AL65" i="8"/>
  <c r="BI65" i="8"/>
  <c r="BK67" i="8"/>
  <c r="AN67" i="8"/>
  <c r="BK79" i="8"/>
  <c r="H69" i="35"/>
  <c r="AM70" i="8"/>
  <c r="BJ70" i="8"/>
  <c r="BJ82" i="8"/>
  <c r="BI73" i="8"/>
  <c r="AL73" i="8"/>
  <c r="BI85" i="8"/>
  <c r="AN75" i="8"/>
  <c r="BK75" i="8"/>
  <c r="BK87" i="8"/>
  <c r="U67" i="26"/>
  <c r="U68" i="33"/>
  <c r="U41" i="33"/>
  <c r="U40" i="26"/>
  <c r="U11" i="26"/>
  <c r="U12" i="33"/>
  <c r="U43" i="26"/>
  <c r="U44" i="33"/>
  <c r="U32" i="33"/>
  <c r="U31" i="26"/>
  <c r="U25" i="33"/>
  <c r="U24" i="26"/>
  <c r="U24" i="33"/>
  <c r="U23" i="26"/>
  <c r="U48" i="26"/>
  <c r="U49" i="33"/>
  <c r="BK25" i="6"/>
  <c r="AN25" i="6"/>
  <c r="BK41" i="6"/>
  <c r="AN41" i="6"/>
  <c r="BK49" i="6"/>
  <c r="AN49" i="6"/>
  <c r="BK57" i="6"/>
  <c r="AN57" i="6"/>
  <c r="T18" i="35"/>
  <c r="AM19" i="13"/>
  <c r="BJ19" i="13"/>
  <c r="BI30" i="13"/>
  <c r="AL30" i="13"/>
  <c r="BI21" i="6"/>
  <c r="AL21" i="6"/>
  <c r="BI29" i="6"/>
  <c r="AL29" i="6"/>
  <c r="BI37" i="6"/>
  <c r="AL37" i="6"/>
  <c r="E41" i="35"/>
  <c r="BJ42" i="6"/>
  <c r="AM42" i="6"/>
  <c r="BK47" i="6"/>
  <c r="AN47" i="6"/>
  <c r="AN55" i="6"/>
  <c r="BK55" i="6"/>
  <c r="AN22" i="13"/>
  <c r="BK22" i="13"/>
  <c r="AL28" i="13"/>
  <c r="BI28" i="13"/>
  <c r="AN38" i="13"/>
  <c r="BK38" i="13"/>
  <c r="AN46" i="13"/>
  <c r="BK46" i="13"/>
  <c r="T48" i="35"/>
  <c r="AM49" i="13"/>
  <c r="BJ49" i="13"/>
  <c r="AN54" i="13"/>
  <c r="BK54" i="13"/>
  <c r="T56" i="35"/>
  <c r="AM57" i="13"/>
  <c r="BJ57" i="13"/>
  <c r="BK62" i="13"/>
  <c r="AN62" i="13"/>
  <c r="AL68" i="13"/>
  <c r="BI68" i="13"/>
  <c r="BI80" i="13"/>
  <c r="BI76" i="13"/>
  <c r="AL76" i="13"/>
  <c r="BI88" i="13"/>
  <c r="AL77" i="13"/>
  <c r="Q13" i="35"/>
  <c r="AM14" i="12"/>
  <c r="BK19" i="12"/>
  <c r="AN19" i="12"/>
  <c r="AN27" i="12"/>
  <c r="BK27" i="12"/>
  <c r="AL49" i="12"/>
  <c r="BI49" i="12"/>
  <c r="BI57" i="12"/>
  <c r="AL57" i="12"/>
  <c r="AL65" i="12"/>
  <c r="BI65" i="12"/>
  <c r="BK75" i="12"/>
  <c r="AN75" i="12"/>
  <c r="BK87" i="12"/>
  <c r="AN58" i="11"/>
  <c r="BK58" i="11"/>
  <c r="N60" i="35"/>
  <c r="AM61" i="11"/>
  <c r="BJ61" i="11"/>
  <c r="BK66" i="11"/>
  <c r="AN66" i="11"/>
  <c r="BK78" i="11"/>
  <c r="N68" i="35"/>
  <c r="AM69" i="11"/>
  <c r="BJ69" i="11"/>
  <c r="BJ81" i="11"/>
  <c r="BI72" i="11"/>
  <c r="AL72" i="11"/>
  <c r="BI84" i="11"/>
  <c r="BK74" i="11"/>
  <c r="AN74" i="11"/>
  <c r="BK86" i="11"/>
  <c r="K11" i="35"/>
  <c r="AM12" i="10"/>
  <c r="BK17" i="10"/>
  <c r="AN17" i="10"/>
  <c r="K19" i="35"/>
  <c r="BJ20" i="10"/>
  <c r="AM20" i="10"/>
  <c r="BI23" i="10"/>
  <c r="AL23" i="10"/>
  <c r="BI39" i="10"/>
  <c r="AL39" i="10"/>
  <c r="E7" i="35"/>
  <c r="AM8" i="6"/>
  <c r="AL11" i="6"/>
  <c r="AN13" i="6"/>
  <c r="E15" i="35"/>
  <c r="AM16" i="6"/>
  <c r="BI19" i="6"/>
  <c r="AL19" i="6"/>
  <c r="BK21" i="6"/>
  <c r="AN21" i="6"/>
  <c r="E23" i="35"/>
  <c r="AA23" i="35" s="1"/>
  <c r="BJ24" i="6"/>
  <c r="AM24" i="6"/>
  <c r="BI27" i="6"/>
  <c r="AL27" i="6"/>
  <c r="BK29" i="6"/>
  <c r="AN29" i="6"/>
  <c r="E31" i="35"/>
  <c r="BJ32" i="6"/>
  <c r="AM32" i="6"/>
  <c r="BI35" i="6"/>
  <c r="AL35" i="6"/>
  <c r="BK37" i="6"/>
  <c r="AN37" i="6"/>
  <c r="E39" i="35"/>
  <c r="BJ40" i="6"/>
  <c r="AM40" i="6"/>
  <c r="BI43" i="6"/>
  <c r="AL43" i="6"/>
  <c r="BK45" i="6"/>
  <c r="AN45" i="6"/>
  <c r="E47" i="35"/>
  <c r="BJ48" i="6"/>
  <c r="AM48" i="6"/>
  <c r="BI51" i="6"/>
  <c r="AL51" i="6"/>
  <c r="BK53" i="6"/>
  <c r="AN53" i="6"/>
  <c r="E55" i="35"/>
  <c r="AM56" i="6"/>
  <c r="BJ56" i="6"/>
  <c r="BI59" i="6"/>
  <c r="AL59" i="6"/>
  <c r="BK61" i="6"/>
  <c r="AN61" i="6"/>
  <c r="E63" i="35"/>
  <c r="BJ64" i="6"/>
  <c r="AM64" i="6"/>
  <c r="BI67" i="6"/>
  <c r="AL67" i="6"/>
  <c r="BI79" i="6"/>
  <c r="BK69" i="6"/>
  <c r="AN69" i="6"/>
  <c r="BK81" i="6"/>
  <c r="E71" i="35"/>
  <c r="BJ72" i="6"/>
  <c r="AM72" i="6"/>
  <c r="BJ84" i="6"/>
  <c r="BI75" i="6"/>
  <c r="AL75" i="6"/>
  <c r="BI87" i="6"/>
  <c r="BK77" i="6"/>
  <c r="AN77" i="6"/>
  <c r="BK89" i="6"/>
  <c r="AN78" i="6"/>
  <c r="T6" i="35"/>
  <c r="AM7" i="13"/>
  <c r="AL10" i="13"/>
  <c r="AN12" i="13"/>
  <c r="T14" i="35"/>
  <c r="AM15" i="13"/>
  <c r="BI18" i="13"/>
  <c r="AL18" i="13"/>
  <c r="AN20" i="13"/>
  <c r="BK20" i="13"/>
  <c r="T22" i="35"/>
  <c r="BJ23" i="13"/>
  <c r="AM23" i="13"/>
  <c r="BI26" i="13"/>
  <c r="AL26" i="13"/>
  <c r="BK28" i="13"/>
  <c r="AN28" i="13"/>
  <c r="T30" i="35"/>
  <c r="BJ31" i="13"/>
  <c r="AM31" i="13"/>
  <c r="BI34" i="13"/>
  <c r="AL34" i="13"/>
  <c r="AN36" i="13"/>
  <c r="BK36" i="13"/>
  <c r="T38" i="35"/>
  <c r="BJ39" i="13"/>
  <c r="AM39" i="13"/>
  <c r="AL42" i="13"/>
  <c r="BI42" i="13"/>
  <c r="BK44" i="13"/>
  <c r="AN44" i="13"/>
  <c r="T46" i="35"/>
  <c r="BJ47" i="13"/>
  <c r="AM47" i="13"/>
  <c r="AL50" i="13"/>
  <c r="BI50" i="13"/>
  <c r="BK52" i="13"/>
  <c r="AN52" i="13"/>
  <c r="T54" i="35"/>
  <c r="BJ55" i="13"/>
  <c r="AM55" i="13"/>
  <c r="BI58" i="13"/>
  <c r="AL58" i="13"/>
  <c r="BK60" i="13"/>
  <c r="AN60" i="13"/>
  <c r="T62" i="35"/>
  <c r="BJ63" i="13"/>
  <c r="AM63" i="13"/>
  <c r="BI66" i="13"/>
  <c r="AL66" i="13"/>
  <c r="BI78" i="13"/>
  <c r="BK68" i="13"/>
  <c r="AN68" i="13"/>
  <c r="BK80" i="13"/>
  <c r="T70" i="35"/>
  <c r="AM71" i="13"/>
  <c r="BJ71" i="13"/>
  <c r="BJ83" i="13"/>
  <c r="BI74" i="13"/>
  <c r="AL74" i="13"/>
  <c r="BI86" i="13"/>
  <c r="AN76" i="13"/>
  <c r="BK76" i="13"/>
  <c r="BK88" i="13"/>
  <c r="AN77" i="13"/>
  <c r="AL7" i="12"/>
  <c r="AN9" i="12"/>
  <c r="Q11" i="35"/>
  <c r="AM12" i="12"/>
  <c r="AL15" i="12"/>
  <c r="BK17" i="12"/>
  <c r="AN17" i="12"/>
  <c r="Q19" i="35"/>
  <c r="BJ20" i="12"/>
  <c r="AM20" i="12"/>
  <c r="AL23" i="12"/>
  <c r="BI23" i="12"/>
  <c r="BK25" i="12"/>
  <c r="AN25" i="12"/>
  <c r="Q27" i="35"/>
  <c r="BJ28" i="12"/>
  <c r="AM28" i="12"/>
  <c r="BI31" i="12"/>
  <c r="AL31" i="12"/>
  <c r="AN33" i="12"/>
  <c r="BK33" i="12"/>
  <c r="Q35" i="35"/>
  <c r="BJ36" i="12"/>
  <c r="AM36" i="12"/>
  <c r="BI39" i="12"/>
  <c r="AL39" i="12"/>
  <c r="BK41" i="12"/>
  <c r="AN41" i="12"/>
  <c r="Q43" i="35"/>
  <c r="AM44" i="12"/>
  <c r="BJ44" i="12"/>
  <c r="AL47" i="12"/>
  <c r="BI47" i="12"/>
  <c r="BK49" i="12"/>
  <c r="AN49" i="12"/>
  <c r="Q51" i="35"/>
  <c r="BJ52" i="12"/>
  <c r="AM52" i="12"/>
  <c r="AL55" i="12"/>
  <c r="BI55" i="12"/>
  <c r="AN57" i="12"/>
  <c r="BK57" i="12"/>
  <c r="Q59" i="35"/>
  <c r="BJ60" i="12"/>
  <c r="AM60" i="12"/>
  <c r="BI63" i="12"/>
  <c r="AL63" i="12"/>
  <c r="BK65" i="12"/>
  <c r="AN65" i="12"/>
  <c r="Q67" i="35"/>
  <c r="AM68" i="12"/>
  <c r="BJ68" i="12"/>
  <c r="BJ80" i="12"/>
  <c r="BI71" i="12"/>
  <c r="AL71" i="12"/>
  <c r="BI83" i="12"/>
  <c r="BK73" i="12"/>
  <c r="AN73" i="12"/>
  <c r="BK85" i="12"/>
  <c r="Q75" i="35"/>
  <c r="BJ76" i="12"/>
  <c r="AM76" i="12"/>
  <c r="BJ88" i="12"/>
  <c r="AL6" i="11"/>
  <c r="AN8" i="11"/>
  <c r="N10" i="35"/>
  <c r="AM11" i="11"/>
  <c r="AL14" i="11"/>
  <c r="AN16" i="11"/>
  <c r="N18" i="35"/>
  <c r="BJ19" i="11"/>
  <c r="AM19" i="11"/>
  <c r="AL22" i="11"/>
  <c r="BI22" i="11"/>
  <c r="BK24" i="11"/>
  <c r="AN24" i="11"/>
  <c r="N26" i="35"/>
  <c r="AM27" i="11"/>
  <c r="BJ27" i="11"/>
  <c r="BI30" i="11"/>
  <c r="AL30" i="11"/>
  <c r="BK32" i="11"/>
  <c r="AN32" i="11"/>
  <c r="N34" i="35"/>
  <c r="AM35" i="11"/>
  <c r="BJ35" i="11"/>
  <c r="BI38" i="11"/>
  <c r="AL38" i="11"/>
  <c r="BK40" i="11"/>
  <c r="AN40" i="11"/>
  <c r="N42" i="35"/>
  <c r="AM43" i="11"/>
  <c r="BJ43" i="11"/>
  <c r="BI46" i="11"/>
  <c r="AL46" i="11"/>
  <c r="BK48" i="11"/>
  <c r="AN48" i="11"/>
  <c r="N50" i="35"/>
  <c r="AM51" i="11"/>
  <c r="BJ51" i="11"/>
  <c r="BI54" i="11"/>
  <c r="AL54" i="11"/>
  <c r="BK56" i="11"/>
  <c r="AN56" i="11"/>
  <c r="N58" i="35"/>
  <c r="AM59" i="11"/>
  <c r="BJ59" i="11"/>
  <c r="AL62" i="11"/>
  <c r="BI62" i="11"/>
  <c r="BK64" i="11"/>
  <c r="AN64" i="11"/>
  <c r="N66" i="35"/>
  <c r="BJ67" i="11"/>
  <c r="AM67" i="11"/>
  <c r="BJ79" i="11"/>
  <c r="AL70" i="11"/>
  <c r="BI70" i="11"/>
  <c r="BI82" i="11"/>
  <c r="BK72" i="11"/>
  <c r="AN72" i="11"/>
  <c r="BK84" i="11"/>
  <c r="N74" i="35"/>
  <c r="AM75" i="11"/>
  <c r="BJ75" i="11"/>
  <c r="BJ87" i="11"/>
  <c r="AN7" i="10"/>
  <c r="K9" i="35"/>
  <c r="AM10" i="10"/>
  <c r="AL13" i="10"/>
  <c r="AN15" i="10"/>
  <c r="K17" i="35"/>
  <c r="BJ18" i="10"/>
  <c r="AM18" i="10"/>
  <c r="BI21" i="10"/>
  <c r="AL21" i="10"/>
  <c r="AN23" i="10"/>
  <c r="BK23" i="10"/>
  <c r="K25" i="35"/>
  <c r="AM26" i="10"/>
  <c r="BJ26" i="10"/>
  <c r="BI29" i="10"/>
  <c r="AL29" i="10"/>
  <c r="BK31" i="10"/>
  <c r="AN31" i="10"/>
  <c r="K33" i="35"/>
  <c r="AM34" i="10"/>
  <c r="BJ34" i="10"/>
  <c r="BI37" i="10"/>
  <c r="AL37" i="10"/>
  <c r="BK39" i="10"/>
  <c r="AN39" i="10"/>
  <c r="K41" i="35"/>
  <c r="BJ42" i="10"/>
  <c r="AM42" i="10"/>
  <c r="BI45" i="10"/>
  <c r="AL45" i="10"/>
  <c r="BK47" i="10"/>
  <c r="AN47" i="10"/>
  <c r="K49" i="35"/>
  <c r="BJ50" i="10"/>
  <c r="AM50" i="10"/>
  <c r="BI53" i="10"/>
  <c r="AL53" i="10"/>
  <c r="BK55" i="10"/>
  <c r="AN55" i="10"/>
  <c r="K57" i="35"/>
  <c r="AM58" i="10"/>
  <c r="BJ58" i="10"/>
  <c r="BI61" i="10"/>
  <c r="AL61" i="10"/>
  <c r="BK63" i="10"/>
  <c r="AN63" i="10"/>
  <c r="K65" i="35"/>
  <c r="BJ66" i="10"/>
  <c r="AM66" i="10"/>
  <c r="BJ78" i="10"/>
  <c r="AL69" i="10"/>
  <c r="BI69" i="10"/>
  <c r="BI81" i="10"/>
  <c r="BK71" i="10"/>
  <c r="AN71" i="10"/>
  <c r="BK83" i="10"/>
  <c r="K73" i="35"/>
  <c r="BJ74" i="10"/>
  <c r="AM74" i="10"/>
  <c r="BJ86" i="10"/>
  <c r="BI77" i="10"/>
  <c r="AL77" i="10"/>
  <c r="BI89" i="10"/>
  <c r="AL78" i="10"/>
  <c r="AN6" i="8"/>
  <c r="H8" i="35"/>
  <c r="AM9" i="8"/>
  <c r="AL12" i="8"/>
  <c r="AN14" i="8"/>
  <c r="H16" i="35"/>
  <c r="AM17" i="8"/>
  <c r="BJ17" i="8"/>
  <c r="BI20" i="8"/>
  <c r="AL20" i="8"/>
  <c r="AN22" i="8"/>
  <c r="BK22" i="8"/>
  <c r="H24" i="35"/>
  <c r="BJ25" i="8"/>
  <c r="AM25" i="8"/>
  <c r="AL28" i="8"/>
  <c r="BI28" i="8"/>
  <c r="BK30" i="8"/>
  <c r="AN30" i="8"/>
  <c r="H32" i="35"/>
  <c r="BJ33" i="8"/>
  <c r="AM33" i="8"/>
  <c r="AL36" i="8"/>
  <c r="BI36" i="8"/>
  <c r="BK38" i="8"/>
  <c r="AN38" i="8"/>
  <c r="H40" i="35"/>
  <c r="BJ41" i="8"/>
  <c r="AM41" i="8"/>
  <c r="BI44" i="8"/>
  <c r="AL44" i="8"/>
  <c r="AN46" i="8"/>
  <c r="BK46" i="8"/>
  <c r="H48" i="35"/>
  <c r="BJ49" i="8"/>
  <c r="AM49" i="8"/>
  <c r="AL52" i="8"/>
  <c r="BI52" i="8"/>
  <c r="AN54" i="8"/>
  <c r="BK54" i="8"/>
  <c r="H56" i="35"/>
  <c r="BJ57" i="8"/>
  <c r="AM57" i="8"/>
  <c r="BI60" i="8"/>
  <c r="AL60" i="8"/>
  <c r="AN62" i="8"/>
  <c r="BK62" i="8"/>
  <c r="H64" i="35"/>
  <c r="BJ65" i="8"/>
  <c r="AM65" i="8"/>
  <c r="BI68" i="8"/>
  <c r="AL68" i="8"/>
  <c r="BI80" i="8"/>
  <c r="AN70" i="8"/>
  <c r="BK70" i="8"/>
  <c r="BK82" i="8"/>
  <c r="H72" i="35"/>
  <c r="BJ73" i="8"/>
  <c r="AM73" i="8"/>
  <c r="BJ85" i="8"/>
  <c r="AL76" i="8"/>
  <c r="BI76" i="8"/>
  <c r="BI88" i="8"/>
  <c r="U16" i="26"/>
  <c r="U17" i="33"/>
  <c r="U35" i="33"/>
  <c r="U34" i="26"/>
  <c r="U20" i="33"/>
  <c r="U19" i="26"/>
  <c r="U38" i="26"/>
  <c r="U39" i="33"/>
  <c r="U7" i="26"/>
  <c r="U8" i="33"/>
  <c r="U74" i="33"/>
  <c r="U73" i="26"/>
  <c r="U54" i="26"/>
  <c r="U55" i="33"/>
  <c r="U64" i="26"/>
  <c r="U65" i="33"/>
  <c r="U51" i="26"/>
  <c r="U52" i="33"/>
  <c r="U76" i="26"/>
  <c r="U77" i="33"/>
  <c r="BI17" i="6"/>
  <c r="AL17" i="6"/>
  <c r="BI25" i="6"/>
  <c r="AL25" i="6"/>
  <c r="BK35" i="6"/>
  <c r="AN35" i="6"/>
  <c r="E61" i="35"/>
  <c r="BJ62" i="6"/>
  <c r="AM62" i="6"/>
  <c r="BK18" i="13"/>
  <c r="AN18" i="13"/>
  <c r="T36" i="35"/>
  <c r="AP36" i="35" s="1"/>
  <c r="BJ37" i="13"/>
  <c r="AM37" i="13"/>
  <c r="E27" i="35"/>
  <c r="BJ28" i="6"/>
  <c r="AM28" i="6"/>
  <c r="E59" i="35"/>
  <c r="BJ60" i="6"/>
  <c r="AM60" i="6"/>
  <c r="E67" i="35"/>
  <c r="BJ68" i="6"/>
  <c r="AM68" i="6"/>
  <c r="BJ80" i="6"/>
  <c r="AL71" i="6"/>
  <c r="BI71" i="6"/>
  <c r="BI83" i="6"/>
  <c r="E75" i="35"/>
  <c r="BJ76" i="6"/>
  <c r="AM76" i="6"/>
  <c r="BJ88" i="6"/>
  <c r="T10" i="35"/>
  <c r="AM11" i="13"/>
  <c r="T26" i="35"/>
  <c r="AM27" i="13"/>
  <c r="BJ27" i="13"/>
  <c r="AL10" i="6"/>
  <c r="BK28" i="6"/>
  <c r="AN28" i="6"/>
  <c r="E17" i="35"/>
  <c r="BJ18" i="6"/>
  <c r="AM18" i="6"/>
  <c r="BK23" i="6"/>
  <c r="AN23" i="6"/>
  <c r="E49" i="35"/>
  <c r="BJ50" i="6"/>
  <c r="AM50" i="6"/>
  <c r="E57" i="35"/>
  <c r="BJ58" i="6"/>
  <c r="AM58" i="6"/>
  <c r="E73" i="35"/>
  <c r="BJ74" i="6"/>
  <c r="AM74" i="6"/>
  <c r="BJ86" i="6"/>
  <c r="T8" i="35"/>
  <c r="AM9" i="13"/>
  <c r="AL20" i="13"/>
  <c r="BI20" i="13"/>
  <c r="BK30" i="13"/>
  <c r="AN30" i="13"/>
  <c r="T40" i="35"/>
  <c r="AM41" i="13"/>
  <c r="BJ41" i="13"/>
  <c r="AL60" i="13"/>
  <c r="BI60" i="13"/>
  <c r="BK70" i="13"/>
  <c r="AN70" i="13"/>
  <c r="BK82" i="13"/>
  <c r="Q5" i="35"/>
  <c r="AM6" i="12"/>
  <c r="BI17" i="12"/>
  <c r="AL17" i="12"/>
  <c r="BI25" i="12"/>
  <c r="AL25" i="12"/>
  <c r="AN35" i="12"/>
  <c r="BK35" i="12"/>
  <c r="AL6" i="6"/>
  <c r="AN8" i="6"/>
  <c r="E10" i="35"/>
  <c r="AM11" i="6"/>
  <c r="AL14" i="6"/>
  <c r="AN16" i="6"/>
  <c r="E18" i="35"/>
  <c r="BJ19" i="6"/>
  <c r="AM19" i="6"/>
  <c r="AL22" i="6"/>
  <c r="BI22" i="6"/>
  <c r="BK24" i="6"/>
  <c r="AN24" i="6"/>
  <c r="E26" i="35"/>
  <c r="AA26" i="35" s="1"/>
  <c r="BJ27" i="6"/>
  <c r="AM27" i="6"/>
  <c r="BI30" i="6"/>
  <c r="AL30" i="6"/>
  <c r="BK32" i="6"/>
  <c r="AN32" i="6"/>
  <c r="E34" i="35"/>
  <c r="BJ35" i="6"/>
  <c r="AM35" i="6"/>
  <c r="BI38" i="6"/>
  <c r="AL38" i="6"/>
  <c r="BK40" i="6"/>
  <c r="AN40" i="6"/>
  <c r="E42" i="35"/>
  <c r="BJ43" i="6"/>
  <c r="AM43" i="6"/>
  <c r="BI46" i="6"/>
  <c r="AL46" i="6"/>
  <c r="AN48" i="6"/>
  <c r="BK48" i="6"/>
  <c r="E50" i="35"/>
  <c r="BJ51" i="6"/>
  <c r="AM51" i="6"/>
  <c r="BI54" i="6"/>
  <c r="AL54" i="6"/>
  <c r="BK56" i="6"/>
  <c r="AN56" i="6"/>
  <c r="E58" i="35"/>
  <c r="BJ59" i="6"/>
  <c r="AM59" i="6"/>
  <c r="AL62" i="6"/>
  <c r="BI62" i="6"/>
  <c r="BK64" i="6"/>
  <c r="AN64" i="6"/>
  <c r="E66" i="35"/>
  <c r="BJ67" i="6"/>
  <c r="AM67" i="6"/>
  <c r="BJ79" i="6"/>
  <c r="BI70" i="6"/>
  <c r="AL70" i="6"/>
  <c r="BI82" i="6"/>
  <c r="BK72" i="6"/>
  <c r="AN72" i="6"/>
  <c r="BK84" i="6"/>
  <c r="E74" i="35"/>
  <c r="BJ75" i="6"/>
  <c r="AM75" i="6"/>
  <c r="BJ87" i="6"/>
  <c r="AN7" i="13"/>
  <c r="T9" i="35"/>
  <c r="AM10" i="13"/>
  <c r="AL13" i="13"/>
  <c r="AN15" i="13"/>
  <c r="T17" i="35"/>
  <c r="BJ18" i="13"/>
  <c r="AM18" i="13"/>
  <c r="BI21" i="13"/>
  <c r="AL21" i="13"/>
  <c r="AN23" i="13"/>
  <c r="BK23" i="13"/>
  <c r="T25" i="35"/>
  <c r="AM26" i="13"/>
  <c r="BJ26" i="13"/>
  <c r="AL29" i="13"/>
  <c r="BI29" i="13"/>
  <c r="BK31" i="13"/>
  <c r="AN31" i="13"/>
  <c r="T33" i="35"/>
  <c r="AM34" i="13"/>
  <c r="BJ34" i="13"/>
  <c r="BI37" i="13"/>
  <c r="AL37" i="13"/>
  <c r="BK39" i="13"/>
  <c r="AN39" i="13"/>
  <c r="T41" i="35"/>
  <c r="AP41" i="35" s="1"/>
  <c r="AM42" i="13"/>
  <c r="BJ42" i="13"/>
  <c r="BI45" i="13"/>
  <c r="AL45" i="13"/>
  <c r="AN47" i="13"/>
  <c r="BK47" i="13"/>
  <c r="T49" i="35"/>
  <c r="BJ50" i="13"/>
  <c r="AM50" i="13"/>
  <c r="AL53" i="13"/>
  <c r="BI53" i="13"/>
  <c r="BK55" i="13"/>
  <c r="AN55" i="13"/>
  <c r="T57" i="35"/>
  <c r="AM58" i="13"/>
  <c r="BJ58" i="13"/>
  <c r="AL61" i="13"/>
  <c r="BI61" i="13"/>
  <c r="BK63" i="13"/>
  <c r="AN63" i="13"/>
  <c r="T65" i="35"/>
  <c r="AM66" i="13"/>
  <c r="BJ66" i="13"/>
  <c r="BJ78" i="13"/>
  <c r="AL69" i="13"/>
  <c r="BI69" i="13"/>
  <c r="BI81" i="13"/>
  <c r="BK71" i="13"/>
  <c r="AN71" i="13"/>
  <c r="BK83" i="13"/>
  <c r="T73" i="35"/>
  <c r="BJ74" i="13"/>
  <c r="AM74" i="13"/>
  <c r="BJ86" i="13"/>
  <c r="Q6" i="35"/>
  <c r="AM7" i="12"/>
  <c r="AL10" i="12"/>
  <c r="AN12" i="12"/>
  <c r="Q14" i="35"/>
  <c r="AM15" i="12"/>
  <c r="BI18" i="12"/>
  <c r="AL18" i="12"/>
  <c r="BK20" i="12"/>
  <c r="AN20" i="12"/>
  <c r="Q22" i="35"/>
  <c r="AM22" i="35" s="1"/>
  <c r="AM23" i="12"/>
  <c r="BJ23" i="12"/>
  <c r="BI26" i="12"/>
  <c r="AL26" i="12"/>
  <c r="BK28" i="12"/>
  <c r="AN28" i="12"/>
  <c r="Q30" i="35"/>
  <c r="AM31" i="12"/>
  <c r="BJ31" i="12"/>
  <c r="BI34" i="12"/>
  <c r="AL34" i="12"/>
  <c r="BK36" i="12"/>
  <c r="AN36" i="12"/>
  <c r="Q38" i="35"/>
  <c r="AM38" i="35" s="1"/>
  <c r="AM39" i="12"/>
  <c r="BJ39" i="12"/>
  <c r="BI42" i="12"/>
  <c r="AL42" i="12"/>
  <c r="BK44" i="12"/>
  <c r="AN44" i="12"/>
  <c r="Q46" i="35"/>
  <c r="AM47" i="12"/>
  <c r="BJ47" i="12"/>
  <c r="BI50" i="12"/>
  <c r="AL50" i="12"/>
  <c r="AN52" i="12"/>
  <c r="BK52" i="12"/>
  <c r="Q54" i="35"/>
  <c r="BJ55" i="12"/>
  <c r="AM55" i="12"/>
  <c r="AL58" i="12"/>
  <c r="BI58" i="12"/>
  <c r="BK60" i="12"/>
  <c r="AN60" i="12"/>
  <c r="Q62" i="35"/>
  <c r="BJ63" i="12"/>
  <c r="AM63" i="12"/>
  <c r="BI66" i="12"/>
  <c r="AL66" i="12"/>
  <c r="BI78" i="12"/>
  <c r="AN68" i="12"/>
  <c r="BK68" i="12"/>
  <c r="BK80" i="12"/>
  <c r="Q70" i="35"/>
  <c r="BJ71" i="12"/>
  <c r="AM71" i="12"/>
  <c r="BJ83" i="12"/>
  <c r="BI74" i="12"/>
  <c r="AL74" i="12"/>
  <c r="BI86" i="12"/>
  <c r="AN76" i="12"/>
  <c r="BK76" i="12"/>
  <c r="BK88" i="12"/>
  <c r="N5" i="35"/>
  <c r="AM6" i="11"/>
  <c r="AL9" i="11"/>
  <c r="AN11" i="11"/>
  <c r="N13" i="35"/>
  <c r="AJ13" i="35" s="1"/>
  <c r="AM14" i="11"/>
  <c r="AL17" i="11"/>
  <c r="BI17" i="11"/>
  <c r="BK19" i="11"/>
  <c r="AN19" i="11"/>
  <c r="N21" i="35"/>
  <c r="AM22" i="11"/>
  <c r="BJ22" i="11"/>
  <c r="AL25" i="11"/>
  <c r="BI25" i="11"/>
  <c r="AN27" i="11"/>
  <c r="BK27" i="11"/>
  <c r="N29" i="35"/>
  <c r="BJ30" i="11"/>
  <c r="AM30" i="11"/>
  <c r="BI33" i="11"/>
  <c r="AL33" i="11"/>
  <c r="BK35" i="11"/>
  <c r="AN35" i="11"/>
  <c r="N37" i="35"/>
  <c r="AJ37" i="35" s="1"/>
  <c r="BJ38" i="11"/>
  <c r="AM38" i="11"/>
  <c r="BI41" i="11"/>
  <c r="AL41" i="11"/>
  <c r="AN43" i="11"/>
  <c r="BK43" i="11"/>
  <c r="N45" i="35"/>
  <c r="AJ45" i="35" s="1"/>
  <c r="BJ46" i="11"/>
  <c r="AM46" i="11"/>
  <c r="BI49" i="11"/>
  <c r="AL49" i="11"/>
  <c r="AN51" i="11"/>
  <c r="BK51" i="11"/>
  <c r="N53" i="35"/>
  <c r="AJ53" i="35" s="1"/>
  <c r="BJ54" i="11"/>
  <c r="AM54" i="11"/>
  <c r="AL57" i="11"/>
  <c r="BI57" i="11"/>
  <c r="BK59" i="11"/>
  <c r="AN59" i="11"/>
  <c r="N61" i="35"/>
  <c r="AM62" i="11"/>
  <c r="BJ62" i="11"/>
  <c r="BI65" i="11"/>
  <c r="AL65" i="11"/>
  <c r="AN67" i="11"/>
  <c r="BK67" i="11"/>
  <c r="BK79" i="11"/>
  <c r="N69" i="35"/>
  <c r="AM70" i="11"/>
  <c r="BJ70" i="11"/>
  <c r="BJ82" i="11"/>
  <c r="BI73" i="11"/>
  <c r="AL73" i="11"/>
  <c r="BI85" i="11"/>
  <c r="BK75" i="11"/>
  <c r="AN75" i="11"/>
  <c r="BK87" i="11"/>
  <c r="K4" i="35"/>
  <c r="AL8" i="10"/>
  <c r="AN10" i="10"/>
  <c r="K12" i="35"/>
  <c r="AM13" i="10"/>
  <c r="AL16" i="10"/>
  <c r="BK18" i="10"/>
  <c r="AN18" i="10"/>
  <c r="K20" i="35"/>
  <c r="AG20" i="35" s="1"/>
  <c r="BJ21" i="10"/>
  <c r="AM21" i="10"/>
  <c r="AL24" i="10"/>
  <c r="BI24" i="10"/>
  <c r="AN26" i="10"/>
  <c r="BK26" i="10"/>
  <c r="K28" i="35"/>
  <c r="BJ29" i="10"/>
  <c r="AM29" i="10"/>
  <c r="BI32" i="10"/>
  <c r="AL32" i="10"/>
  <c r="AN34" i="10"/>
  <c r="BK34" i="10"/>
  <c r="K36" i="35"/>
  <c r="BJ37" i="10"/>
  <c r="AM37" i="10"/>
  <c r="AL40" i="10"/>
  <c r="BI40" i="10"/>
  <c r="AN42" i="10"/>
  <c r="BK42" i="10"/>
  <c r="K44" i="35"/>
  <c r="BJ45" i="10"/>
  <c r="AM45" i="10"/>
  <c r="AL48" i="10"/>
  <c r="BI48" i="10"/>
  <c r="AN50" i="10"/>
  <c r="BK50" i="10"/>
  <c r="K52" i="35"/>
  <c r="BJ53" i="10"/>
  <c r="AM53" i="10"/>
  <c r="BI56" i="10"/>
  <c r="AL56" i="10"/>
  <c r="BK58" i="10"/>
  <c r="AN58" i="10"/>
  <c r="K60" i="35"/>
  <c r="AM61" i="10"/>
  <c r="BJ61" i="10"/>
  <c r="BI64" i="10"/>
  <c r="AL64" i="10"/>
  <c r="AN66" i="10"/>
  <c r="BK66" i="10"/>
  <c r="BK78" i="10"/>
  <c r="K68" i="35"/>
  <c r="AG68" i="35" s="1"/>
  <c r="BJ69" i="10"/>
  <c r="AM69" i="10"/>
  <c r="BJ81" i="10"/>
  <c r="BI72" i="10"/>
  <c r="AL72" i="10"/>
  <c r="BI84" i="10"/>
  <c r="BK74" i="10"/>
  <c r="AN74" i="10"/>
  <c r="BK86" i="10"/>
  <c r="K76" i="35"/>
  <c r="AM77" i="10"/>
  <c r="BJ77" i="10"/>
  <c r="BJ89" i="10"/>
  <c r="AM78" i="10"/>
  <c r="AL7" i="8"/>
  <c r="AN9" i="8"/>
  <c r="H11" i="35"/>
  <c r="AM12" i="8"/>
  <c r="AL15" i="8"/>
  <c r="AN17" i="8"/>
  <c r="BK17" i="8"/>
  <c r="H19" i="35"/>
  <c r="BJ20" i="8"/>
  <c r="AM20" i="8"/>
  <c r="AL23" i="8"/>
  <c r="BI23" i="8"/>
  <c r="AN25" i="8"/>
  <c r="BK25" i="8"/>
  <c r="H27" i="35"/>
  <c r="BJ28" i="8"/>
  <c r="AM28" i="8"/>
  <c r="BI31" i="8"/>
  <c r="AL31" i="8"/>
  <c r="BK33" i="8"/>
  <c r="AN33" i="8"/>
  <c r="H35" i="35"/>
  <c r="BJ36" i="8"/>
  <c r="AM36" i="8"/>
  <c r="BI39" i="8"/>
  <c r="AL39" i="8"/>
  <c r="BK41" i="8"/>
  <c r="AN41" i="8"/>
  <c r="H43" i="35"/>
  <c r="AM44" i="8"/>
  <c r="BJ44" i="8"/>
  <c r="BI47" i="8"/>
  <c r="AL47" i="8"/>
  <c r="BK49" i="8"/>
  <c r="AN49" i="8"/>
  <c r="H51" i="35"/>
  <c r="BJ52" i="8"/>
  <c r="AM52" i="8"/>
  <c r="AL55" i="8"/>
  <c r="BI55" i="8"/>
  <c r="AN57" i="8"/>
  <c r="BK57" i="8"/>
  <c r="H59" i="35"/>
  <c r="BJ60" i="8"/>
  <c r="AM60" i="8"/>
  <c r="BI63" i="8"/>
  <c r="AL63" i="8"/>
  <c r="AN65" i="8"/>
  <c r="BK65" i="8"/>
  <c r="H67" i="35"/>
  <c r="AD67" i="35" s="1"/>
  <c r="BJ68" i="8"/>
  <c r="AM68" i="8"/>
  <c r="BJ80" i="8"/>
  <c r="BI71" i="8"/>
  <c r="AL71" i="8"/>
  <c r="BI83" i="8"/>
  <c r="AN73" i="8"/>
  <c r="BK73" i="8"/>
  <c r="BK85" i="8"/>
  <c r="H75" i="35"/>
  <c r="AM76" i="8"/>
  <c r="BJ76" i="8"/>
  <c r="BJ88" i="8"/>
  <c r="U20" i="26"/>
  <c r="U21" i="33"/>
  <c r="U49" i="26"/>
  <c r="U50" i="33"/>
  <c r="R11" i="33" a="1"/>
  <c r="R11" i="33" s="1"/>
  <c r="AH6" i="33"/>
  <c r="R9" i="33" a="1"/>
  <c r="R9" i="33" s="1"/>
  <c r="R7" i="33" a="1"/>
  <c r="R7" i="33" s="1"/>
  <c r="R10" i="33" a="1"/>
  <c r="R10" i="33" s="1"/>
  <c r="R8" i="33" a="1"/>
  <c r="R8" i="33" s="1"/>
  <c r="R6" i="33" a="1"/>
  <c r="R6" i="33" s="1"/>
  <c r="U26" i="26"/>
  <c r="U27" i="33"/>
  <c r="U73" i="33"/>
  <c r="U72" i="26"/>
  <c r="U54" i="33"/>
  <c r="U53" i="26"/>
  <c r="U75" i="26"/>
  <c r="U76" i="33"/>
  <c r="U23" i="33"/>
  <c r="U22" i="26"/>
  <c r="U8" i="26"/>
  <c r="U9" i="33"/>
  <c r="U30" i="33"/>
  <c r="U29" i="26"/>
  <c r="U22" i="33"/>
  <c r="U21" i="26"/>
  <c r="U71" i="26"/>
  <c r="U72" i="33"/>
  <c r="BI65" i="6"/>
  <c r="AL65" i="6"/>
  <c r="T28" i="35"/>
  <c r="BJ29" i="13"/>
  <c r="AM29" i="13"/>
  <c r="BK42" i="13"/>
  <c r="AN42" i="13"/>
  <c r="T44" i="35"/>
  <c r="AM45" i="13"/>
  <c r="BJ45" i="13"/>
  <c r="T52" i="35"/>
  <c r="AP52" i="35" s="1"/>
  <c r="AM53" i="13"/>
  <c r="BJ53" i="13"/>
  <c r="T60" i="35"/>
  <c r="AP60" i="35" s="1"/>
  <c r="BJ61" i="13"/>
  <c r="AM61" i="13"/>
  <c r="BI20" i="11"/>
  <c r="AL20" i="11"/>
  <c r="AN22" i="11"/>
  <c r="BK22" i="11"/>
  <c r="N24" i="35"/>
  <c r="AJ24" i="35" s="1"/>
  <c r="BJ25" i="11"/>
  <c r="AM25" i="11"/>
  <c r="AL28" i="11"/>
  <c r="BI28" i="11"/>
  <c r="AN30" i="11"/>
  <c r="BK30" i="11"/>
  <c r="N32" i="35"/>
  <c r="AJ32" i="35" s="1"/>
  <c r="AM33" i="11"/>
  <c r="BJ33" i="11"/>
  <c r="AL36" i="11"/>
  <c r="BI36" i="11"/>
  <c r="BK38" i="11"/>
  <c r="AN38" i="11"/>
  <c r="N40" i="35"/>
  <c r="AJ40" i="35" s="1"/>
  <c r="BJ41" i="11"/>
  <c r="AM41" i="11"/>
  <c r="BI44" i="11"/>
  <c r="AL44" i="11"/>
  <c r="AN46" i="11"/>
  <c r="BK46" i="11"/>
  <c r="N48" i="35"/>
  <c r="AJ48" i="35" s="1"/>
  <c r="AM49" i="11"/>
  <c r="BJ49" i="11"/>
  <c r="AL52" i="11"/>
  <c r="BI52" i="11"/>
  <c r="BK54" i="11"/>
  <c r="AN54" i="11"/>
  <c r="N56" i="35"/>
  <c r="AJ56" i="35" s="1"/>
  <c r="AM57" i="11"/>
  <c r="BJ57" i="11"/>
  <c r="AL60" i="11"/>
  <c r="BI60" i="11"/>
  <c r="AN62" i="11"/>
  <c r="BK62" i="11"/>
  <c r="N64" i="35"/>
  <c r="AJ64" i="35" s="1"/>
  <c r="BJ65" i="11"/>
  <c r="AM65" i="11"/>
  <c r="BI68" i="11"/>
  <c r="AL68" i="11"/>
  <c r="BI80" i="11"/>
  <c r="AN70" i="11"/>
  <c r="BK70" i="11"/>
  <c r="BK82" i="11"/>
  <c r="N72" i="35"/>
  <c r="AJ72" i="35" s="1"/>
  <c r="BJ73" i="11"/>
  <c r="AM73" i="11"/>
  <c r="BJ85" i="11"/>
  <c r="AL76" i="11"/>
  <c r="BI76" i="11"/>
  <c r="BI88" i="11"/>
  <c r="K7" i="35"/>
  <c r="AM8" i="10"/>
  <c r="K15" i="35"/>
  <c r="AG15" i="35" s="1"/>
  <c r="AM16" i="10"/>
  <c r="AL19" i="10"/>
  <c r="BI19" i="10"/>
  <c r="BK21" i="10"/>
  <c r="AN21" i="10"/>
  <c r="K23" i="35"/>
  <c r="AG23" i="35" s="1"/>
  <c r="AM24" i="10"/>
  <c r="BJ24" i="10"/>
  <c r="BI27" i="10"/>
  <c r="AL27" i="10"/>
  <c r="BK29" i="10"/>
  <c r="AN29" i="10"/>
  <c r="K31" i="35"/>
  <c r="BJ32" i="10"/>
  <c r="AM32" i="10"/>
  <c r="AL35" i="10"/>
  <c r="BI35" i="10"/>
  <c r="BK37" i="10"/>
  <c r="AN37" i="10"/>
  <c r="K39" i="35"/>
  <c r="BJ40" i="10"/>
  <c r="AM40" i="10"/>
  <c r="BI43" i="10"/>
  <c r="AL43" i="10"/>
  <c r="BK45" i="10"/>
  <c r="AN45" i="10"/>
  <c r="K47" i="35"/>
  <c r="BJ48" i="10"/>
  <c r="AM48" i="10"/>
  <c r="AL51" i="10"/>
  <c r="BI51" i="10"/>
  <c r="BK53" i="10"/>
  <c r="AN53" i="10"/>
  <c r="K55" i="35"/>
  <c r="BJ56" i="10"/>
  <c r="AM56" i="10"/>
  <c r="BI59" i="10"/>
  <c r="AL59" i="10"/>
  <c r="AN61" i="10"/>
  <c r="BK61" i="10"/>
  <c r="K63" i="35"/>
  <c r="BJ64" i="10"/>
  <c r="AM64" i="10"/>
  <c r="BI67" i="10"/>
  <c r="AL67" i="10"/>
  <c r="BI79" i="10"/>
  <c r="AN69" i="10"/>
  <c r="BK69" i="10"/>
  <c r="BK81" i="10"/>
  <c r="K71" i="35"/>
  <c r="BJ72" i="10"/>
  <c r="AM72" i="10"/>
  <c r="BJ84" i="10"/>
  <c r="BI75" i="10"/>
  <c r="AL75" i="10"/>
  <c r="BI87" i="10"/>
  <c r="AN77" i="10"/>
  <c r="BK77" i="10"/>
  <c r="BK89" i="10"/>
  <c r="AN78" i="10"/>
  <c r="H6" i="35"/>
  <c r="AM7" i="8"/>
  <c r="H14" i="35"/>
  <c r="AM15" i="8"/>
  <c r="BI18" i="8"/>
  <c r="AL18" i="8"/>
  <c r="BK20" i="8"/>
  <c r="AN20" i="8"/>
  <c r="H22" i="35"/>
  <c r="AM23" i="8"/>
  <c r="BJ23" i="8"/>
  <c r="BI26" i="8"/>
  <c r="AL26" i="8"/>
  <c r="AN28" i="8"/>
  <c r="BK28" i="8"/>
  <c r="H30" i="35"/>
  <c r="AD30" i="35" s="1"/>
  <c r="BJ31" i="8"/>
  <c r="AM31" i="8"/>
  <c r="AL34" i="8"/>
  <c r="BI34" i="8"/>
  <c r="AN36" i="8"/>
  <c r="BK36" i="8"/>
  <c r="H38" i="35"/>
  <c r="AM39" i="8"/>
  <c r="BJ39" i="8"/>
  <c r="BI42" i="8"/>
  <c r="AL42" i="8"/>
  <c r="BK44" i="8"/>
  <c r="AN44" i="8"/>
  <c r="H46" i="35"/>
  <c r="AD46" i="35" s="1"/>
  <c r="AM47" i="8"/>
  <c r="BJ47" i="8"/>
  <c r="BI50" i="8"/>
  <c r="AL50" i="8"/>
  <c r="AN52" i="8"/>
  <c r="BK52" i="8"/>
  <c r="H54" i="35"/>
  <c r="BJ55" i="8"/>
  <c r="AM55" i="8"/>
  <c r="AL58" i="8"/>
  <c r="BI58" i="8"/>
  <c r="AN60" i="8"/>
  <c r="BK60" i="8"/>
  <c r="H62" i="35"/>
  <c r="AM63" i="8"/>
  <c r="BJ63" i="8"/>
  <c r="BI66" i="8"/>
  <c r="AL66" i="8"/>
  <c r="BI78" i="8"/>
  <c r="BK68" i="8"/>
  <c r="AN68" i="8"/>
  <c r="BK80" i="8"/>
  <c r="H70" i="35"/>
  <c r="AM71" i="8"/>
  <c r="BJ71" i="8"/>
  <c r="BJ83" i="8"/>
  <c r="BI74" i="8"/>
  <c r="AL74" i="8"/>
  <c r="BI86" i="8"/>
  <c r="AN76" i="8"/>
  <c r="BK76" i="8"/>
  <c r="BK88" i="8"/>
  <c r="U71" i="33"/>
  <c r="U70" i="26"/>
  <c r="U18" i="26"/>
  <c r="U19" i="33"/>
  <c r="U69" i="26"/>
  <c r="U70" i="33"/>
  <c r="U6" i="26"/>
  <c r="U7" i="33"/>
  <c r="U74" i="26"/>
  <c r="U75" i="33"/>
  <c r="U10" i="26"/>
  <c r="U11" i="33"/>
  <c r="U63" i="33"/>
  <c r="U62" i="26"/>
  <c r="U66" i="33"/>
  <c r="U65" i="26"/>
  <c r="U69" i="33"/>
  <c r="U68" i="26"/>
  <c r="U78" i="33"/>
  <c r="U77" i="26"/>
  <c r="E13" i="35"/>
  <c r="AM14" i="6"/>
  <c r="BI33" i="6"/>
  <c r="AL33" i="6"/>
  <c r="E53" i="35"/>
  <c r="AA53" i="35" s="1"/>
  <c r="BJ54" i="6"/>
  <c r="AM54" i="6"/>
  <c r="BK67" i="6"/>
  <c r="AN67" i="6"/>
  <c r="BK79" i="6"/>
  <c r="T20" i="35"/>
  <c r="AM21" i="13"/>
  <c r="BJ21" i="13"/>
  <c r="BI32" i="13"/>
  <c r="AL32" i="13"/>
  <c r="BI40" i="13"/>
  <c r="AL40" i="13"/>
  <c r="BI48" i="13"/>
  <c r="AL48" i="13"/>
  <c r="BK50" i="13"/>
  <c r="AN50" i="13"/>
  <c r="AL56" i="13"/>
  <c r="BI56" i="13"/>
  <c r="BK58" i="13"/>
  <c r="AN58" i="13"/>
  <c r="BI64" i="13"/>
  <c r="AL64" i="13"/>
  <c r="AN66" i="13"/>
  <c r="BK66" i="13"/>
  <c r="BK78" i="13"/>
  <c r="T68" i="35"/>
  <c r="AP68" i="35" s="1"/>
  <c r="BJ69" i="13"/>
  <c r="AM69" i="13"/>
  <c r="BJ81" i="13"/>
  <c r="AL72" i="13"/>
  <c r="BI72" i="13"/>
  <c r="BI84" i="13"/>
  <c r="BK74" i="13"/>
  <c r="AN74" i="13"/>
  <c r="BK86" i="13"/>
  <c r="Q9" i="35"/>
  <c r="AM10" i="12"/>
  <c r="Q17" i="35"/>
  <c r="AM18" i="12"/>
  <c r="BJ18" i="12"/>
  <c r="BI21" i="12"/>
  <c r="AL21" i="12"/>
  <c r="AN23" i="12"/>
  <c r="BK23" i="12"/>
  <c r="Q25" i="35"/>
  <c r="AM25" i="35" s="1"/>
  <c r="BJ26" i="12"/>
  <c r="AM26" i="12"/>
  <c r="BI29" i="12"/>
  <c r="AL29" i="12"/>
  <c r="BK31" i="12"/>
  <c r="AN31" i="12"/>
  <c r="Q33" i="35"/>
  <c r="BJ34" i="12"/>
  <c r="AM34" i="12"/>
  <c r="BI37" i="12"/>
  <c r="AL37" i="12"/>
  <c r="BK39" i="12"/>
  <c r="AN39" i="12"/>
  <c r="Q41" i="35"/>
  <c r="AM41" i="35" s="1"/>
  <c r="AM42" i="12"/>
  <c r="BJ42" i="12"/>
  <c r="BI45" i="12"/>
  <c r="AL45" i="12"/>
  <c r="BK47" i="12"/>
  <c r="AN47" i="12"/>
  <c r="Q49" i="35"/>
  <c r="AM49" i="35" s="1"/>
  <c r="AM50" i="12"/>
  <c r="BJ50" i="12"/>
  <c r="AL53" i="12"/>
  <c r="BI53" i="12"/>
  <c r="BK55" i="12"/>
  <c r="AN55" i="12"/>
  <c r="Q57" i="35"/>
  <c r="AM58" i="12"/>
  <c r="BJ58" i="12"/>
  <c r="AL61" i="12"/>
  <c r="BI61" i="12"/>
  <c r="AN63" i="12"/>
  <c r="BK63" i="12"/>
  <c r="Q65" i="35"/>
  <c r="BJ66" i="12"/>
  <c r="AM66" i="12"/>
  <c r="BJ78" i="12"/>
  <c r="AL69" i="12"/>
  <c r="BI69" i="12"/>
  <c r="BI81" i="12"/>
  <c r="BK71" i="12"/>
  <c r="AN71" i="12"/>
  <c r="BK83" i="12"/>
  <c r="Q73" i="35"/>
  <c r="BJ74" i="12"/>
  <c r="AM74" i="12"/>
  <c r="BJ86" i="12"/>
  <c r="AL77" i="12"/>
  <c r="BI77" i="12"/>
  <c r="BI89" i="12"/>
  <c r="AL78" i="12"/>
  <c r="N8" i="35"/>
  <c r="AM9" i="11"/>
  <c r="N16" i="35"/>
  <c r="AM17" i="11"/>
  <c r="BJ17" i="11"/>
  <c r="E8" i="35"/>
  <c r="AM9" i="6"/>
  <c r="E16" i="35"/>
  <c r="BJ17" i="6"/>
  <c r="AM17" i="6"/>
  <c r="BI20" i="6"/>
  <c r="AL20" i="6"/>
  <c r="BK22" i="6"/>
  <c r="AN22" i="6"/>
  <c r="E24" i="35"/>
  <c r="BJ25" i="6"/>
  <c r="AM25" i="6"/>
  <c r="BI28" i="6"/>
  <c r="AL28" i="6"/>
  <c r="BK30" i="6"/>
  <c r="AN30" i="6"/>
  <c r="E32" i="35"/>
  <c r="AA32" i="35" s="1"/>
  <c r="BJ33" i="6"/>
  <c r="AM33" i="6"/>
  <c r="BI36" i="6"/>
  <c r="AL36" i="6"/>
  <c r="BK38" i="6"/>
  <c r="AN38" i="6"/>
  <c r="E40" i="35"/>
  <c r="BJ41" i="6"/>
  <c r="AM41" i="6"/>
  <c r="BI44" i="6"/>
  <c r="AL44" i="6"/>
  <c r="BK46" i="6"/>
  <c r="AN46" i="6"/>
  <c r="E48" i="35"/>
  <c r="BJ49" i="6"/>
  <c r="AM49" i="6"/>
  <c r="BI52" i="6"/>
  <c r="AL52" i="6"/>
  <c r="BK54" i="6"/>
  <c r="AN54" i="6"/>
  <c r="E56" i="35"/>
  <c r="BJ57" i="6"/>
  <c r="AM57" i="6"/>
  <c r="BI60" i="6"/>
  <c r="AL60" i="6"/>
  <c r="BK62" i="6"/>
  <c r="AN62" i="6"/>
  <c r="E64" i="35"/>
  <c r="BJ65" i="6"/>
  <c r="AM65" i="6"/>
  <c r="BI68" i="6"/>
  <c r="AL68" i="6"/>
  <c r="BI80" i="6"/>
  <c r="BK70" i="6"/>
  <c r="AN70" i="6"/>
  <c r="BK82" i="6"/>
  <c r="E72" i="35"/>
  <c r="BJ73" i="6"/>
  <c r="AM73" i="6"/>
  <c r="BJ85" i="6"/>
  <c r="BI76" i="6"/>
  <c r="AL76" i="6"/>
  <c r="BI88" i="6"/>
  <c r="T7" i="35"/>
  <c r="AM8" i="13"/>
  <c r="T15" i="35"/>
  <c r="AM16" i="13"/>
  <c r="BI19" i="13"/>
  <c r="AL19" i="13"/>
  <c r="AN21" i="13"/>
  <c r="BK21" i="13"/>
  <c r="T23" i="35"/>
  <c r="AP23" i="35" s="1"/>
  <c r="AM24" i="13"/>
  <c r="BJ24" i="13"/>
  <c r="AL27" i="13"/>
  <c r="BI27" i="13"/>
  <c r="BK29" i="13"/>
  <c r="AN29" i="13"/>
  <c r="T31" i="35"/>
  <c r="BJ32" i="13"/>
  <c r="AM32" i="13"/>
  <c r="AL35" i="13"/>
  <c r="BI35" i="13"/>
  <c r="AN37" i="13"/>
  <c r="BK37" i="13"/>
  <c r="T39" i="35"/>
  <c r="BJ40" i="13"/>
  <c r="AM40" i="13"/>
  <c r="BI43" i="13"/>
  <c r="AL43" i="13"/>
  <c r="AN45" i="13"/>
  <c r="BK45" i="13"/>
  <c r="T47" i="35"/>
  <c r="AM48" i="13"/>
  <c r="BJ48" i="13"/>
  <c r="BI51" i="13"/>
  <c r="AL51" i="13"/>
  <c r="AN53" i="13"/>
  <c r="BK53" i="13"/>
  <c r="T55" i="35"/>
  <c r="BJ56" i="13"/>
  <c r="AM56" i="13"/>
  <c r="BI59" i="13"/>
  <c r="AL59" i="13"/>
  <c r="AN61" i="13"/>
  <c r="BK61" i="13"/>
  <c r="T63" i="35"/>
  <c r="BJ64" i="13"/>
  <c r="AM64" i="13"/>
  <c r="BI67" i="13"/>
  <c r="AL67" i="13"/>
  <c r="BI79" i="13"/>
  <c r="AN69" i="13"/>
  <c r="BK69" i="13"/>
  <c r="BK81" i="13"/>
  <c r="T71" i="35"/>
  <c r="AM72" i="13"/>
  <c r="BJ72" i="13"/>
  <c r="BJ84" i="13"/>
  <c r="BI75" i="13"/>
  <c r="AL75" i="13"/>
  <c r="BI87" i="13"/>
  <c r="Q4" i="35"/>
  <c r="Q12" i="35"/>
  <c r="AM13" i="12"/>
  <c r="AN18" i="12"/>
  <c r="BK18" i="12"/>
  <c r="Q20" i="35"/>
  <c r="AM21" i="12"/>
  <c r="BJ21" i="12"/>
  <c r="AL24" i="12"/>
  <c r="BI24" i="12"/>
  <c r="BK26" i="12"/>
  <c r="AN26" i="12"/>
  <c r="Q28" i="35"/>
  <c r="AM29" i="12"/>
  <c r="BJ29" i="12"/>
  <c r="AL32" i="12"/>
  <c r="BI32" i="12"/>
  <c r="BK34" i="12"/>
  <c r="AN34" i="12"/>
  <c r="Q36" i="35"/>
  <c r="AM37" i="12"/>
  <c r="BJ37" i="12"/>
  <c r="BI40" i="12"/>
  <c r="AL40" i="12"/>
  <c r="BK42" i="12"/>
  <c r="AN42" i="12"/>
  <c r="Q44" i="35"/>
  <c r="AM44" i="35" s="1"/>
  <c r="AM45" i="12"/>
  <c r="BJ45" i="12"/>
  <c r="BI48" i="12"/>
  <c r="AL48" i="12"/>
  <c r="AN50" i="12"/>
  <c r="BK50" i="12"/>
  <c r="Q52" i="35"/>
  <c r="AM53" i="12"/>
  <c r="BJ53" i="12"/>
  <c r="BI56" i="12"/>
  <c r="AL56" i="12"/>
  <c r="AN58" i="12"/>
  <c r="BK58" i="12"/>
  <c r="Q60" i="35"/>
  <c r="AM61" i="12"/>
  <c r="BJ61" i="12"/>
  <c r="BI64" i="12"/>
  <c r="AL64" i="12"/>
  <c r="AN66" i="12"/>
  <c r="BK66" i="12"/>
  <c r="BK78" i="12"/>
  <c r="Q68" i="35"/>
  <c r="AM68" i="35" s="1"/>
  <c r="AM69" i="12"/>
  <c r="BJ69" i="12"/>
  <c r="BJ81" i="12"/>
  <c r="BI72" i="12"/>
  <c r="AL72" i="12"/>
  <c r="BI84" i="12"/>
  <c r="AN74" i="12"/>
  <c r="BK74" i="12"/>
  <c r="BK86" i="12"/>
  <c r="Q76" i="35"/>
  <c r="BJ77" i="12"/>
  <c r="AM77" i="12"/>
  <c r="BJ89" i="12"/>
  <c r="AM78" i="12"/>
  <c r="N11" i="35"/>
  <c r="AJ11" i="35" s="1"/>
  <c r="AM12" i="11"/>
  <c r="AN17" i="11"/>
  <c r="BK17" i="11"/>
  <c r="N19" i="35"/>
  <c r="BJ20" i="11"/>
  <c r="AM20" i="11"/>
  <c r="AL23" i="11"/>
  <c r="BI23" i="11"/>
  <c r="BK25" i="11"/>
  <c r="AN25" i="11"/>
  <c r="N27" i="35"/>
  <c r="AJ27" i="35" s="1"/>
  <c r="AM28" i="11"/>
  <c r="BJ28" i="11"/>
  <c r="AL31" i="11"/>
  <c r="BI31" i="11"/>
  <c r="AN33" i="11"/>
  <c r="BK33" i="11"/>
  <c r="N35" i="35"/>
  <c r="BJ36" i="11"/>
  <c r="AM36" i="11"/>
  <c r="BI39" i="11"/>
  <c r="AL39" i="11"/>
  <c r="BK41" i="11"/>
  <c r="AN41" i="11"/>
  <c r="N43" i="35"/>
  <c r="BJ44" i="11"/>
  <c r="AM44" i="11"/>
  <c r="AL47" i="11"/>
  <c r="BI47" i="11"/>
  <c r="BK49" i="11"/>
  <c r="AN49" i="11"/>
  <c r="N51" i="35"/>
  <c r="AJ51" i="35" s="1"/>
  <c r="AM52" i="11"/>
  <c r="BJ52" i="11"/>
  <c r="BI55" i="11"/>
  <c r="AL55" i="11"/>
  <c r="BK57" i="11"/>
  <c r="AN57" i="11"/>
  <c r="N59" i="35"/>
  <c r="BJ60" i="11"/>
  <c r="AM60" i="11"/>
  <c r="AL63" i="11"/>
  <c r="BI63" i="11"/>
  <c r="BK65" i="11"/>
  <c r="AN65" i="11"/>
  <c r="N67" i="35"/>
  <c r="BJ68" i="11"/>
  <c r="AM68" i="11"/>
  <c r="BJ80" i="11"/>
  <c r="AL71" i="11"/>
  <c r="BI71" i="11"/>
  <c r="BI83" i="11"/>
  <c r="BK73" i="11"/>
  <c r="AN73" i="11"/>
  <c r="BK85" i="11"/>
  <c r="N75" i="35"/>
  <c r="AJ75" i="35" s="1"/>
  <c r="AM76" i="11"/>
  <c r="BJ76" i="11"/>
  <c r="BJ88" i="11"/>
  <c r="K10" i="35"/>
  <c r="AM11" i="10"/>
  <c r="K18" i="35"/>
  <c r="BJ19" i="10"/>
  <c r="AM19" i="10"/>
  <c r="AL22" i="10"/>
  <c r="BI22" i="10"/>
  <c r="BK24" i="10"/>
  <c r="AN24" i="10"/>
  <c r="K26" i="35"/>
  <c r="AG26" i="35" s="1"/>
  <c r="AM27" i="10"/>
  <c r="BJ27" i="10"/>
  <c r="BI30" i="10"/>
  <c r="AL30" i="10"/>
  <c r="BK32" i="10"/>
  <c r="AN32" i="10"/>
  <c r="K34" i="35"/>
  <c r="AM35" i="10"/>
  <c r="BJ35" i="10"/>
  <c r="BI38" i="10"/>
  <c r="AL38" i="10"/>
  <c r="BK40" i="10"/>
  <c r="AN40" i="10"/>
  <c r="K42" i="35"/>
  <c r="BJ43" i="10"/>
  <c r="AM43" i="10"/>
  <c r="AL46" i="10"/>
  <c r="BI46" i="10"/>
  <c r="BK48" i="10"/>
  <c r="AN48" i="10"/>
  <c r="K50" i="35"/>
  <c r="BJ51" i="10"/>
  <c r="AM51" i="10"/>
  <c r="BI54" i="10"/>
  <c r="AL54" i="10"/>
  <c r="BK56" i="10"/>
  <c r="AN56" i="10"/>
  <c r="K58" i="35"/>
  <c r="BJ59" i="10"/>
  <c r="AM59" i="10"/>
  <c r="AL62" i="10"/>
  <c r="BI62" i="10"/>
  <c r="BK64" i="10"/>
  <c r="AN64" i="10"/>
  <c r="K66" i="35"/>
  <c r="BJ67" i="10"/>
  <c r="AM67" i="10"/>
  <c r="BJ79" i="10"/>
  <c r="AL70" i="10"/>
  <c r="BI70" i="10"/>
  <c r="BI82" i="10"/>
  <c r="BK72" i="10"/>
  <c r="AN72" i="10"/>
  <c r="BK84" i="10"/>
  <c r="K74" i="35"/>
  <c r="AM75" i="10"/>
  <c r="BJ75" i="10"/>
  <c r="BJ87" i="10"/>
  <c r="H9" i="35"/>
  <c r="AM10" i="8"/>
  <c r="H17" i="35"/>
  <c r="BJ18" i="8"/>
  <c r="AM18" i="8"/>
  <c r="BI21" i="8"/>
  <c r="AL21" i="8"/>
  <c r="AN23" i="8"/>
  <c r="BK23" i="8"/>
  <c r="H25" i="35"/>
  <c r="BJ26" i="8"/>
  <c r="AM26" i="8"/>
  <c r="AL29" i="8"/>
  <c r="BI29" i="8"/>
  <c r="BK31" i="8"/>
  <c r="AN31" i="8"/>
  <c r="H33" i="35"/>
  <c r="AD33" i="35" s="1"/>
  <c r="BJ34" i="8"/>
  <c r="AM34" i="8"/>
  <c r="AL37" i="8"/>
  <c r="BI37" i="8"/>
  <c r="BK39" i="8"/>
  <c r="AN39" i="8"/>
  <c r="H41" i="35"/>
  <c r="BJ42" i="8"/>
  <c r="AM42" i="8"/>
  <c r="AL45" i="8"/>
  <c r="BI45" i="8"/>
  <c r="BK47" i="8"/>
  <c r="AN47" i="8"/>
  <c r="H49" i="35"/>
  <c r="BJ50" i="8"/>
  <c r="AM50" i="8"/>
  <c r="AL53" i="8"/>
  <c r="BI53" i="8"/>
  <c r="BK55" i="8"/>
  <c r="AN55" i="8"/>
  <c r="H57" i="35"/>
  <c r="BJ58" i="8"/>
  <c r="AM58" i="8"/>
  <c r="BI61" i="8"/>
  <c r="AL61" i="8"/>
  <c r="AN63" i="8"/>
  <c r="BK63" i="8"/>
  <c r="H65" i="35"/>
  <c r="BJ66" i="8"/>
  <c r="AM66" i="8"/>
  <c r="BJ78" i="8"/>
  <c r="BI69" i="8"/>
  <c r="AL69" i="8"/>
  <c r="BI81" i="8"/>
  <c r="AN71" i="8"/>
  <c r="BK71" i="8"/>
  <c r="BK83" i="8"/>
  <c r="H73" i="35"/>
  <c r="BJ74" i="8"/>
  <c r="AM74" i="8"/>
  <c r="BJ86" i="8"/>
  <c r="AL77" i="8"/>
  <c r="BI77" i="8"/>
  <c r="BI89" i="8"/>
  <c r="AL78" i="8"/>
  <c r="U34" i="33"/>
  <c r="U33" i="26"/>
  <c r="U37" i="33"/>
  <c r="U36" i="26"/>
  <c r="U46" i="26"/>
  <c r="U47" i="33"/>
  <c r="U6" i="33"/>
  <c r="U5" i="26"/>
  <c r="U55" i="26"/>
  <c r="U56" i="33"/>
  <c r="U47" i="26"/>
  <c r="U48" i="33"/>
  <c r="U15" i="26"/>
  <c r="U16" i="33"/>
  <c r="U58" i="33"/>
  <c r="U57" i="26"/>
  <c r="BK19" i="6"/>
  <c r="AN19" i="6"/>
  <c r="E37" i="35"/>
  <c r="BJ38" i="6"/>
  <c r="AM38" i="6"/>
  <c r="BI49" i="6"/>
  <c r="AL49" i="6"/>
  <c r="E69" i="35"/>
  <c r="BJ70" i="6"/>
  <c r="AM70" i="6"/>
  <c r="BJ82" i="6"/>
  <c r="AN34" i="13"/>
  <c r="BK34" i="13"/>
  <c r="BK17" i="6"/>
  <c r="AN17" i="6"/>
  <c r="BI23" i="6"/>
  <c r="AL23" i="6"/>
  <c r="BI39" i="6"/>
  <c r="AL39" i="6"/>
  <c r="BI63" i="6"/>
  <c r="AL63" i="6"/>
  <c r="BK73" i="6"/>
  <c r="AN73" i="6"/>
  <c r="BK85" i="6"/>
  <c r="BK24" i="13"/>
  <c r="AN24" i="13"/>
  <c r="T34" i="35"/>
  <c r="AM35" i="13"/>
  <c r="BJ35" i="13"/>
  <c r="AL38" i="13"/>
  <c r="BI38" i="13"/>
  <c r="AN40" i="13"/>
  <c r="BK40" i="13"/>
  <c r="T42" i="35"/>
  <c r="BJ43" i="13"/>
  <c r="AM43" i="13"/>
  <c r="AL46" i="13"/>
  <c r="BI46" i="13"/>
  <c r="AN48" i="13"/>
  <c r="BK48" i="13"/>
  <c r="T50" i="35"/>
  <c r="AM51" i="13"/>
  <c r="BJ51" i="13"/>
  <c r="AL54" i="13"/>
  <c r="BI54" i="13"/>
  <c r="AN56" i="13"/>
  <c r="BK56" i="13"/>
  <c r="T58" i="35"/>
  <c r="BJ59" i="13"/>
  <c r="AM59" i="13"/>
  <c r="AL62" i="13"/>
  <c r="BI62" i="13"/>
  <c r="BK64" i="13"/>
  <c r="AN64" i="13"/>
  <c r="T66" i="35"/>
  <c r="AM67" i="13"/>
  <c r="BJ67" i="13"/>
  <c r="BJ79" i="13"/>
  <c r="AL70" i="13"/>
  <c r="BI70" i="13"/>
  <c r="BI82" i="13"/>
  <c r="BK72" i="13"/>
  <c r="AN72" i="13"/>
  <c r="BK84" i="13"/>
  <c r="T74" i="35"/>
  <c r="AM75" i="13"/>
  <c r="BJ75" i="13"/>
  <c r="BJ87" i="13"/>
  <c r="Q7" i="35"/>
  <c r="AM8" i="12"/>
  <c r="Q15" i="35"/>
  <c r="AM15" i="35" s="1"/>
  <c r="AM16" i="12"/>
  <c r="AL19" i="12"/>
  <c r="BI19" i="12"/>
  <c r="AN21" i="12"/>
  <c r="BK21" i="12"/>
  <c r="Q23" i="35"/>
  <c r="BJ24" i="12"/>
  <c r="AM24" i="12"/>
  <c r="BI27" i="12"/>
  <c r="AL27" i="12"/>
  <c r="AN29" i="12"/>
  <c r="BK29" i="12"/>
  <c r="Q31" i="35"/>
  <c r="AM32" i="12"/>
  <c r="BJ32" i="12"/>
  <c r="AL35" i="12"/>
  <c r="BI35" i="12"/>
  <c r="BK37" i="12"/>
  <c r="AN37" i="12"/>
  <c r="Q39" i="35"/>
  <c r="AM40" i="12"/>
  <c r="BJ40" i="12"/>
  <c r="BI43" i="12"/>
  <c r="AL43" i="12"/>
  <c r="AN45" i="12"/>
  <c r="BK45" i="12"/>
  <c r="Q47" i="35"/>
  <c r="BJ48" i="12"/>
  <c r="AM48" i="12"/>
  <c r="BI51" i="12"/>
  <c r="AL51" i="12"/>
  <c r="AN53" i="12"/>
  <c r="BK53" i="12"/>
  <c r="Q55" i="35"/>
  <c r="BJ56" i="12"/>
  <c r="AM56" i="12"/>
  <c r="BI59" i="12"/>
  <c r="AL59" i="12"/>
  <c r="BK61" i="12"/>
  <c r="AN61" i="12"/>
  <c r="Q63" i="35"/>
  <c r="AM64" i="12"/>
  <c r="BJ64" i="12"/>
  <c r="AL67" i="12"/>
  <c r="BI67" i="12"/>
  <c r="BI79" i="12"/>
  <c r="BK69" i="12"/>
  <c r="AN69" i="12"/>
  <c r="BK81" i="12"/>
  <c r="Q71" i="35"/>
  <c r="BJ72" i="12"/>
  <c r="AM72" i="12"/>
  <c r="BJ84" i="12"/>
  <c r="BI75" i="12"/>
  <c r="AL75" i="12"/>
  <c r="BI87" i="12"/>
  <c r="AN77" i="12"/>
  <c r="BK77" i="12"/>
  <c r="BK89" i="12"/>
  <c r="AN78" i="12"/>
  <c r="N6" i="35"/>
  <c r="AM7" i="11"/>
  <c r="N14" i="35"/>
  <c r="AM15" i="11"/>
  <c r="AL18" i="11"/>
  <c r="BI18" i="11"/>
  <c r="BK20" i="11"/>
  <c r="AN20" i="11"/>
  <c r="N22" i="35"/>
  <c r="AM23" i="11"/>
  <c r="BJ23" i="11"/>
  <c r="BI26" i="11"/>
  <c r="AL26" i="11"/>
  <c r="AN28" i="11"/>
  <c r="BK28" i="11"/>
  <c r="N30" i="35"/>
  <c r="AJ30" i="35" s="1"/>
  <c r="AM31" i="11"/>
  <c r="BJ31" i="11"/>
  <c r="AL34" i="11"/>
  <c r="BI34" i="11"/>
  <c r="AN36" i="11"/>
  <c r="BK36" i="11"/>
  <c r="N38" i="35"/>
  <c r="BJ39" i="11"/>
  <c r="AM39" i="11"/>
  <c r="BI42" i="11"/>
  <c r="AL42" i="11"/>
  <c r="AN44" i="11"/>
  <c r="BK44" i="11"/>
  <c r="N46" i="35"/>
  <c r="BJ47" i="11"/>
  <c r="AM47" i="11"/>
  <c r="BI50" i="11"/>
  <c r="AL50" i="11"/>
  <c r="AN52" i="11"/>
  <c r="BK52" i="11"/>
  <c r="N54" i="35"/>
  <c r="BJ55" i="11"/>
  <c r="AM55" i="11"/>
  <c r="BI58" i="11"/>
  <c r="AL58" i="11"/>
  <c r="BK60" i="11"/>
  <c r="AN60" i="11"/>
  <c r="N62" i="35"/>
  <c r="AM63" i="11"/>
  <c r="BJ63" i="11"/>
  <c r="BI66" i="11"/>
  <c r="AL66" i="11"/>
  <c r="BI78" i="11"/>
  <c r="AN68" i="11"/>
  <c r="BK68" i="11"/>
  <c r="BK80" i="11"/>
  <c r="N70" i="35"/>
  <c r="AM71" i="11"/>
  <c r="BJ71" i="11"/>
  <c r="BJ83" i="11"/>
  <c r="BI74" i="11"/>
  <c r="AL74" i="11"/>
  <c r="BI86" i="11"/>
  <c r="AN76" i="11"/>
  <c r="BK76" i="11"/>
  <c r="BK88" i="11"/>
  <c r="K5" i="35"/>
  <c r="AM6" i="10"/>
  <c r="K13" i="35"/>
  <c r="AM14" i="10"/>
  <c r="AL17" i="10"/>
  <c r="BI17" i="10"/>
  <c r="BK19" i="10"/>
  <c r="AN19" i="10"/>
  <c r="K21" i="35"/>
  <c r="AM22" i="10"/>
  <c r="BJ22" i="10"/>
  <c r="BI25" i="10"/>
  <c r="AL25" i="10"/>
  <c r="BK27" i="10"/>
  <c r="AN27" i="10"/>
  <c r="K29" i="35"/>
  <c r="AM30" i="10"/>
  <c r="BJ30" i="10"/>
  <c r="BI33" i="10"/>
  <c r="AL33" i="10"/>
  <c r="BK35" i="10"/>
  <c r="AN35" i="10"/>
  <c r="K37" i="35"/>
  <c r="BJ38" i="10"/>
  <c r="AM38" i="10"/>
  <c r="BI41" i="10"/>
  <c r="AL41" i="10"/>
  <c r="AN43" i="10"/>
  <c r="BK43" i="10"/>
  <c r="K45" i="35"/>
  <c r="AG45" i="35" s="1"/>
  <c r="AM46" i="10"/>
  <c r="BJ46" i="10"/>
  <c r="BI49" i="10"/>
  <c r="AL49" i="10"/>
  <c r="AN51" i="10"/>
  <c r="BK51" i="10"/>
  <c r="K53" i="35"/>
  <c r="BJ54" i="10"/>
  <c r="AM54" i="10"/>
  <c r="BI57" i="10"/>
  <c r="AL57" i="10"/>
  <c r="BK59" i="10"/>
  <c r="AN59" i="10"/>
  <c r="K61" i="35"/>
  <c r="AM62" i="10"/>
  <c r="BJ62" i="10"/>
  <c r="BI65" i="10"/>
  <c r="AL65" i="10"/>
  <c r="BK67" i="10"/>
  <c r="AN67" i="10"/>
  <c r="BK79" i="10"/>
  <c r="K69" i="35"/>
  <c r="AM70" i="10"/>
  <c r="BJ70" i="10"/>
  <c r="BJ82" i="10"/>
  <c r="BI73" i="10"/>
  <c r="AL73" i="10"/>
  <c r="BI85" i="10"/>
  <c r="BK75" i="10"/>
  <c r="AN75" i="10"/>
  <c r="BK87" i="10"/>
  <c r="H4" i="35"/>
  <c r="AD5" i="35" s="1"/>
  <c r="H12" i="35"/>
  <c r="AM13" i="8"/>
  <c r="BK18" i="8"/>
  <c r="AN18" i="8"/>
  <c r="H20" i="35"/>
  <c r="AM21" i="8"/>
  <c r="BJ21" i="8"/>
  <c r="AL24" i="8"/>
  <c r="BI24" i="8"/>
  <c r="BK26" i="8"/>
  <c r="AN26" i="8"/>
  <c r="H28" i="35"/>
  <c r="BJ29" i="8"/>
  <c r="AM29" i="8"/>
  <c r="BI32" i="8"/>
  <c r="AL32" i="8"/>
  <c r="AN34" i="8"/>
  <c r="BK34" i="8"/>
  <c r="H36" i="35"/>
  <c r="AM37" i="8"/>
  <c r="BJ37" i="8"/>
  <c r="BI40" i="8"/>
  <c r="AL40" i="8"/>
  <c r="BK42" i="8"/>
  <c r="AN42" i="8"/>
  <c r="H44" i="35"/>
  <c r="AM45" i="8"/>
  <c r="BJ45" i="8"/>
  <c r="AL48" i="8"/>
  <c r="BI48" i="8"/>
  <c r="AN50" i="8"/>
  <c r="BK50" i="8"/>
  <c r="H52" i="35"/>
  <c r="AM53" i="8"/>
  <c r="BJ53" i="8"/>
  <c r="AL56" i="8"/>
  <c r="BI56" i="8"/>
  <c r="BK58" i="8"/>
  <c r="AN58" i="8"/>
  <c r="H60" i="35"/>
  <c r="AM61" i="8"/>
  <c r="BJ61" i="8"/>
  <c r="AL64" i="8"/>
  <c r="BI64" i="8"/>
  <c r="BK66" i="8"/>
  <c r="AN66" i="8"/>
  <c r="BK78" i="8"/>
  <c r="H68" i="35"/>
  <c r="AM69" i="8"/>
  <c r="BJ69" i="8"/>
  <c r="BJ81" i="8"/>
  <c r="AL72" i="8"/>
  <c r="BI72" i="8"/>
  <c r="BI84" i="8"/>
  <c r="BK74" i="8"/>
  <c r="AN74" i="8"/>
  <c r="BK86" i="8"/>
  <c r="H76" i="35"/>
  <c r="AM77" i="8"/>
  <c r="BJ77" i="8"/>
  <c r="BJ89" i="8"/>
  <c r="AM78" i="8"/>
  <c r="U42" i="33"/>
  <c r="U41" i="26"/>
  <c r="U32" i="26"/>
  <c r="U33" i="33"/>
  <c r="U61" i="33"/>
  <c r="U60" i="26"/>
  <c r="U36" i="33"/>
  <c r="U35" i="26"/>
  <c r="U45" i="33"/>
  <c r="U44" i="26"/>
  <c r="U62" i="33"/>
  <c r="U61" i="26"/>
  <c r="U13" i="33"/>
  <c r="U12" i="26"/>
  <c r="U52" i="26"/>
  <c r="U53" i="33"/>
  <c r="U51" i="33"/>
  <c r="U50" i="26"/>
  <c r="E21" i="35"/>
  <c r="BJ22" i="6"/>
  <c r="AM22" i="6"/>
  <c r="E29" i="35"/>
  <c r="AA29" i="35" s="1"/>
  <c r="BJ30" i="6"/>
  <c r="AM30" i="6"/>
  <c r="BI41" i="6"/>
  <c r="AL41" i="6"/>
  <c r="BK51" i="6"/>
  <c r="AN51" i="6"/>
  <c r="BI73" i="6"/>
  <c r="AL73" i="6"/>
  <c r="BI85" i="6"/>
  <c r="BI24" i="13"/>
  <c r="AL24" i="13"/>
  <c r="BI31" i="6"/>
  <c r="AL31" i="6"/>
  <c r="E35" i="35"/>
  <c r="AA35" i="35" s="1"/>
  <c r="BJ36" i="6"/>
  <c r="AM36" i="6"/>
  <c r="E43" i="35"/>
  <c r="BJ44" i="6"/>
  <c r="AM44" i="6"/>
  <c r="E51" i="35"/>
  <c r="AA51" i="35" s="1"/>
  <c r="BJ52" i="6"/>
  <c r="AM52" i="6"/>
  <c r="BK36" i="6"/>
  <c r="AN36" i="6"/>
  <c r="E38" i="35"/>
  <c r="BJ39" i="6"/>
  <c r="AM39" i="6"/>
  <c r="BI42" i="6"/>
  <c r="AL42" i="6"/>
  <c r="BK44" i="6"/>
  <c r="AN44" i="6"/>
  <c r="E46" i="35"/>
  <c r="BJ47" i="6"/>
  <c r="AM47" i="6"/>
  <c r="BI50" i="6"/>
  <c r="AL50" i="6"/>
  <c r="BK52" i="6"/>
  <c r="AN52" i="6"/>
  <c r="E54" i="35"/>
  <c r="AM55" i="6"/>
  <c r="BJ55" i="6"/>
  <c r="BI58" i="6"/>
  <c r="AL58" i="6"/>
  <c r="BK60" i="6"/>
  <c r="AN60" i="6"/>
  <c r="E62" i="35"/>
  <c r="BJ63" i="6"/>
  <c r="AM63" i="6"/>
  <c r="BI66" i="6"/>
  <c r="AL66" i="6"/>
  <c r="BI78" i="6"/>
  <c r="BK68" i="6"/>
  <c r="AN68" i="6"/>
  <c r="BK80" i="6"/>
  <c r="E70" i="35"/>
  <c r="BJ71" i="6"/>
  <c r="AM71" i="6"/>
  <c r="BJ83" i="6"/>
  <c r="BI74" i="6"/>
  <c r="AL74" i="6"/>
  <c r="BI86" i="6"/>
  <c r="BK76" i="6"/>
  <c r="AN76" i="6"/>
  <c r="BK88" i="6"/>
  <c r="T5" i="35"/>
  <c r="AP5" i="35" s="1"/>
  <c r="AM6" i="13"/>
  <c r="AL9" i="13"/>
  <c r="AN11" i="13"/>
  <c r="T13" i="35"/>
  <c r="AM14" i="13"/>
  <c r="BI17" i="13"/>
  <c r="AL17" i="13"/>
  <c r="BK19" i="13"/>
  <c r="AN19" i="13"/>
  <c r="T21" i="35"/>
  <c r="AP21" i="35" s="1"/>
  <c r="AM22" i="13"/>
  <c r="BJ22" i="13"/>
  <c r="AL25" i="13"/>
  <c r="BI25" i="13"/>
  <c r="AN27" i="13"/>
  <c r="BK27" i="13"/>
  <c r="T29" i="35"/>
  <c r="BJ30" i="13"/>
  <c r="AM30" i="13"/>
  <c r="AL33" i="13"/>
  <c r="BI33" i="13"/>
  <c r="AN35" i="13"/>
  <c r="BK35" i="13"/>
  <c r="T37" i="35"/>
  <c r="BJ38" i="13"/>
  <c r="AM38" i="13"/>
  <c r="AL41" i="13"/>
  <c r="BI41" i="13"/>
  <c r="BK43" i="13"/>
  <c r="AN43" i="13"/>
  <c r="T45" i="35"/>
  <c r="AP45" i="35" s="1"/>
  <c r="AM46" i="13"/>
  <c r="BJ46" i="13"/>
  <c r="BI49" i="13"/>
  <c r="AL49" i="13"/>
  <c r="BK51" i="13"/>
  <c r="AN51" i="13"/>
  <c r="T53" i="35"/>
  <c r="BJ54" i="13"/>
  <c r="AM54" i="13"/>
  <c r="BI57" i="13"/>
  <c r="AL57" i="13"/>
  <c r="AN59" i="13"/>
  <c r="BK59" i="13"/>
  <c r="T61" i="35"/>
  <c r="AP61" i="35" s="1"/>
  <c r="BJ62" i="13"/>
  <c r="AM62" i="13"/>
  <c r="AL65" i="13"/>
  <c r="BI65" i="13"/>
  <c r="BI77" i="13"/>
  <c r="AN67" i="13"/>
  <c r="BK67" i="13"/>
  <c r="BK79" i="13"/>
  <c r="T69" i="35"/>
  <c r="AP69" i="35" s="1"/>
  <c r="AM70" i="13"/>
  <c r="BJ70" i="13"/>
  <c r="BJ82" i="13"/>
  <c r="BI73" i="13"/>
  <c r="AL73" i="13"/>
  <c r="BI85" i="13"/>
  <c r="AN75" i="13"/>
  <c r="BK75" i="13"/>
  <c r="BK87" i="13"/>
  <c r="AL6" i="12"/>
  <c r="AN8" i="12"/>
  <c r="Q10" i="35"/>
  <c r="AM11" i="12"/>
  <c r="AL14" i="12"/>
  <c r="AN16" i="12"/>
  <c r="Q18" i="35"/>
  <c r="AM19" i="12"/>
  <c r="BJ19" i="12"/>
  <c r="AL22" i="12"/>
  <c r="BI22" i="12"/>
  <c r="BK24" i="12"/>
  <c r="AN24" i="12"/>
  <c r="Q26" i="35"/>
  <c r="AM27" i="12"/>
  <c r="BJ27" i="12"/>
  <c r="AL30" i="12"/>
  <c r="BI30" i="12"/>
  <c r="BK32" i="12"/>
  <c r="AN32" i="12"/>
  <c r="Q34" i="35"/>
  <c r="BJ35" i="12"/>
  <c r="AM35" i="12"/>
  <c r="BI38" i="12"/>
  <c r="AL38" i="12"/>
  <c r="BK40" i="12"/>
  <c r="AN40" i="12"/>
  <c r="Q42" i="35"/>
  <c r="AM43" i="12"/>
  <c r="BJ43" i="12"/>
  <c r="AL46" i="12"/>
  <c r="BI46" i="12"/>
  <c r="AN48" i="12"/>
  <c r="BK48" i="12"/>
  <c r="Q50" i="35"/>
  <c r="BJ51" i="12"/>
  <c r="AM51" i="12"/>
  <c r="AL54" i="12"/>
  <c r="BI54" i="12"/>
  <c r="BK56" i="12"/>
  <c r="AN56" i="12"/>
  <c r="Q58" i="35"/>
  <c r="AM59" i="12"/>
  <c r="BJ59" i="12"/>
  <c r="BI62" i="12"/>
  <c r="AL62" i="12"/>
  <c r="BK64" i="12"/>
  <c r="AN64" i="12"/>
  <c r="Q66" i="35"/>
  <c r="BJ67" i="12"/>
  <c r="AM67" i="12"/>
  <c r="BJ79" i="12"/>
  <c r="BI70" i="12"/>
  <c r="AL70" i="12"/>
  <c r="BI82" i="12"/>
  <c r="BK72" i="12"/>
  <c r="AN72" i="12"/>
  <c r="BK84" i="12"/>
  <c r="Q74" i="35"/>
  <c r="AM75" i="12"/>
  <c r="BJ75" i="12"/>
  <c r="BJ87" i="12"/>
  <c r="AN7" i="11"/>
  <c r="N9" i="35"/>
  <c r="AM10" i="11"/>
  <c r="AL13" i="11"/>
  <c r="AN15" i="11"/>
  <c r="N17" i="35"/>
  <c r="AM18" i="11"/>
  <c r="BJ18" i="11"/>
  <c r="BI21" i="11"/>
  <c r="AL21" i="11"/>
  <c r="BK23" i="11"/>
  <c r="AN23" i="11"/>
  <c r="N25" i="35"/>
  <c r="BJ26" i="11"/>
  <c r="AM26" i="11"/>
  <c r="AL29" i="11"/>
  <c r="BI29" i="11"/>
  <c r="BK31" i="11"/>
  <c r="AN31" i="11"/>
  <c r="N33" i="35"/>
  <c r="AM34" i="11"/>
  <c r="BJ34" i="11"/>
  <c r="AL37" i="11"/>
  <c r="BI37" i="11"/>
  <c r="BK39" i="11"/>
  <c r="AN39" i="11"/>
  <c r="N41" i="35"/>
  <c r="AM42" i="11"/>
  <c r="BJ42" i="11"/>
  <c r="AL45" i="11"/>
  <c r="BI45" i="11"/>
  <c r="AN47" i="11"/>
  <c r="BK47" i="11"/>
  <c r="N49" i="35"/>
  <c r="AM50" i="11"/>
  <c r="BJ50" i="11"/>
  <c r="AL53" i="11"/>
  <c r="BI53" i="11"/>
  <c r="BK55" i="11"/>
  <c r="AN55" i="11"/>
  <c r="N57" i="35"/>
  <c r="AM58" i="11"/>
  <c r="BJ58" i="11"/>
  <c r="AL61" i="11"/>
  <c r="BI61" i="11"/>
  <c r="AN63" i="11"/>
  <c r="BK63" i="11"/>
  <c r="N65" i="35"/>
  <c r="BJ66" i="11"/>
  <c r="AM66" i="11"/>
  <c r="BJ78" i="11"/>
  <c r="BI69" i="11"/>
  <c r="AL69" i="11"/>
  <c r="BI81" i="11"/>
  <c r="AN71" i="11"/>
  <c r="BK71" i="11"/>
  <c r="BK83" i="11"/>
  <c r="N73" i="35"/>
  <c r="BJ74" i="11"/>
  <c r="AM74" i="11"/>
  <c r="BJ86" i="11"/>
  <c r="AL77" i="11"/>
  <c r="BI77" i="11"/>
  <c r="BI89" i="11"/>
  <c r="AL78" i="11"/>
  <c r="AN6" i="10"/>
  <c r="K8" i="35"/>
  <c r="AM9" i="10"/>
  <c r="AL12" i="10"/>
  <c r="AN14" i="10"/>
  <c r="K16" i="35"/>
  <c r="AM17" i="10"/>
  <c r="BJ17" i="10"/>
  <c r="BI20" i="10"/>
  <c r="AL20" i="10"/>
  <c r="BK22" i="10"/>
  <c r="AN22" i="10"/>
  <c r="K24" i="35"/>
  <c r="AM25" i="10"/>
  <c r="BJ25" i="10"/>
  <c r="BI28" i="10"/>
  <c r="AL28" i="10"/>
  <c r="AN30" i="10"/>
  <c r="BK30" i="10"/>
  <c r="K32" i="35"/>
  <c r="AM33" i="10"/>
  <c r="BJ33" i="10"/>
  <c r="AL36" i="10"/>
  <c r="BI36" i="10"/>
  <c r="BK38" i="10"/>
  <c r="AN38" i="10"/>
  <c r="K40" i="35"/>
  <c r="AM41" i="10"/>
  <c r="BJ41" i="10"/>
  <c r="AL44" i="10"/>
  <c r="BI44" i="10"/>
  <c r="BK46" i="10"/>
  <c r="AN46" i="10"/>
  <c r="K48" i="35"/>
  <c r="BJ49" i="10"/>
  <c r="AM49" i="10"/>
  <c r="AL52" i="10"/>
  <c r="BI52" i="10"/>
  <c r="BK54" i="10"/>
  <c r="AN54" i="10"/>
  <c r="K56" i="35"/>
  <c r="AM57" i="10"/>
  <c r="BJ57" i="10"/>
  <c r="AL60" i="10"/>
  <c r="BI60" i="10"/>
  <c r="AN62" i="10"/>
  <c r="BK62" i="10"/>
  <c r="K64" i="35"/>
  <c r="BJ65" i="10"/>
  <c r="AM65" i="10"/>
  <c r="BI68" i="10"/>
  <c r="AL68" i="10"/>
  <c r="BI80" i="10"/>
  <c r="BK70" i="10"/>
  <c r="AN70" i="10"/>
  <c r="BK82" i="10"/>
  <c r="K72" i="35"/>
  <c r="BJ73" i="10"/>
  <c r="AM73" i="10"/>
  <c r="BJ85" i="10"/>
  <c r="AL76" i="10"/>
  <c r="BI76" i="10"/>
  <c r="BI88" i="10"/>
  <c r="H7" i="35"/>
  <c r="AD7" i="35" s="1"/>
  <c r="AM8" i="8"/>
  <c r="H15" i="35"/>
  <c r="AD15" i="35" s="1"/>
  <c r="AM16" i="8"/>
  <c r="BI19" i="8"/>
  <c r="AL19" i="8"/>
  <c r="BK21" i="8"/>
  <c r="AN21" i="8"/>
  <c r="H23" i="35"/>
  <c r="AD23" i="35" s="1"/>
  <c r="AM24" i="8"/>
  <c r="BJ24" i="8"/>
  <c r="BI27" i="8"/>
  <c r="AL27" i="8"/>
  <c r="AN29" i="8"/>
  <c r="BK29" i="8"/>
  <c r="H31" i="35"/>
  <c r="AD31" i="35" s="1"/>
  <c r="AM32" i="8"/>
  <c r="BJ32" i="8"/>
  <c r="BI35" i="8"/>
  <c r="AL35" i="8"/>
  <c r="BK37" i="8"/>
  <c r="AN37" i="8"/>
  <c r="H39" i="35"/>
  <c r="AD39" i="35" s="1"/>
  <c r="BJ40" i="8"/>
  <c r="AM40" i="8"/>
  <c r="BI43" i="8"/>
  <c r="AL43" i="8"/>
  <c r="BK45" i="8"/>
  <c r="AN45" i="8"/>
  <c r="H47" i="35"/>
  <c r="AD47" i="35" s="1"/>
  <c r="BJ48" i="8"/>
  <c r="AM48" i="8"/>
  <c r="AL51" i="8"/>
  <c r="BI51" i="8"/>
  <c r="BK53" i="8"/>
  <c r="AN53" i="8"/>
  <c r="H55" i="35"/>
  <c r="AD55" i="35" s="1"/>
  <c r="BJ56" i="8"/>
  <c r="AM56" i="8"/>
  <c r="BI59" i="8"/>
  <c r="AL59" i="8"/>
  <c r="BK61" i="8"/>
  <c r="AN61" i="8"/>
  <c r="H63" i="35"/>
  <c r="AD63" i="35" s="1"/>
  <c r="BJ64" i="8"/>
  <c r="AM64" i="8"/>
  <c r="BI67" i="8"/>
  <c r="AL67" i="8"/>
  <c r="BI79" i="8"/>
  <c r="BK69" i="8"/>
  <c r="AN69" i="8"/>
  <c r="BK81" i="8"/>
  <c r="H71" i="35"/>
  <c r="AD71" i="35" s="1"/>
  <c r="BJ72" i="8"/>
  <c r="AM72" i="8"/>
  <c r="BJ84" i="8"/>
  <c r="AL75" i="8"/>
  <c r="BI75" i="8"/>
  <c r="BI87" i="8"/>
  <c r="AN77" i="8"/>
  <c r="BK77" i="8"/>
  <c r="BK89" i="8"/>
  <c r="AN78" i="8"/>
  <c r="U57" i="33"/>
  <c r="U56" i="26"/>
  <c r="U66" i="26"/>
  <c r="U67" i="33"/>
  <c r="U14" i="33"/>
  <c r="U13" i="26"/>
  <c r="U29" i="33"/>
  <c r="U28" i="26"/>
  <c r="U25" i="26"/>
  <c r="U26" i="33"/>
  <c r="U64" i="33"/>
  <c r="U63" i="26"/>
  <c r="U15" i="33"/>
  <c r="U14" i="26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B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89" i="11"/>
  <c r="A87" i="11"/>
  <c r="A86" i="11"/>
  <c r="A85" i="11"/>
  <c r="A84" i="11"/>
  <c r="A81" i="11"/>
  <c r="A79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D14" i="35" l="1"/>
  <c r="V44" i="26"/>
  <c r="X45" i="33" s="1"/>
  <c r="AJ62" i="35"/>
  <c r="AD65" i="35"/>
  <c r="AP71" i="35"/>
  <c r="AP55" i="35"/>
  <c r="AM17" i="35"/>
  <c r="AG52" i="35"/>
  <c r="AG28" i="35"/>
  <c r="AP33" i="35"/>
  <c r="AG31" i="35"/>
  <c r="AM31" i="35"/>
  <c r="AM9" i="35"/>
  <c r="AA5" i="35"/>
  <c r="AP17" i="35"/>
  <c r="AP25" i="35"/>
  <c r="AP63" i="35"/>
  <c r="AA7" i="35"/>
  <c r="AP37" i="35"/>
  <c r="AA72" i="35"/>
  <c r="AA56" i="35"/>
  <c r="V52" i="26"/>
  <c r="X53" i="33" s="1"/>
  <c r="V68" i="26"/>
  <c r="X69" i="33" s="1"/>
  <c r="AD43" i="35"/>
  <c r="V36" i="26"/>
  <c r="X37" i="33" s="1"/>
  <c r="V60" i="26"/>
  <c r="X61" i="33" s="1"/>
  <c r="V12" i="26"/>
  <c r="X13" i="33" s="1"/>
  <c r="V76" i="26"/>
  <c r="X77" i="33" s="1"/>
  <c r="AD22" i="35"/>
  <c r="V33" i="26"/>
  <c r="X34" i="33" s="1"/>
  <c r="AM54" i="35"/>
  <c r="AG40" i="35"/>
  <c r="AM58" i="35"/>
  <c r="Y12" i="11"/>
  <c r="AB39" i="15" s="1"/>
  <c r="W11" i="19" s="1"/>
  <c r="Y13" i="13"/>
  <c r="AB40" i="17" s="1"/>
  <c r="AG12" i="19" s="1"/>
  <c r="AJ41" i="35"/>
  <c r="AG13" i="35"/>
  <c r="AJ22" i="35"/>
  <c r="AG36" i="35"/>
  <c r="AJ69" i="35"/>
  <c r="AP40" i="35"/>
  <c r="AM14" i="35"/>
  <c r="AD19" i="35"/>
  <c r="AA42" i="35"/>
  <c r="AA12" i="35"/>
  <c r="AJ16" i="35"/>
  <c r="AM33" i="35"/>
  <c r="AJ61" i="35"/>
  <c r="AM62" i="35"/>
  <c r="AA66" i="35"/>
  <c r="AA49" i="35"/>
  <c r="AA20" i="35"/>
  <c r="AJ49" i="35"/>
  <c r="AP34" i="35"/>
  <c r="AD75" i="35"/>
  <c r="AD51" i="35"/>
  <c r="AP73" i="35"/>
  <c r="AM26" i="35"/>
  <c r="AD73" i="35"/>
  <c r="AG10" i="35"/>
  <c r="AG60" i="35"/>
  <c r="AP65" i="35"/>
  <c r="AA15" i="35"/>
  <c r="AM28" i="35"/>
  <c r="Y9" i="13"/>
  <c r="AB36" i="17" s="1"/>
  <c r="AG8" i="19" s="1"/>
  <c r="AG16" i="35"/>
  <c r="AP13" i="35"/>
  <c r="AJ54" i="35"/>
  <c r="AD57" i="35"/>
  <c r="AP47" i="35"/>
  <c r="AJ17" i="35"/>
  <c r="AD60" i="35"/>
  <c r="AG74" i="35"/>
  <c r="AG50" i="35"/>
  <c r="AJ35" i="35"/>
  <c r="AM52" i="35"/>
  <c r="AA8" i="35"/>
  <c r="AG71" i="35"/>
  <c r="AG55" i="35"/>
  <c r="AJ5" i="35"/>
  <c r="AD36" i="35"/>
  <c r="AG32" i="35"/>
  <c r="AM74" i="35"/>
  <c r="AM50" i="35"/>
  <c r="AG53" i="35"/>
  <c r="AA40" i="35"/>
  <c r="AP20" i="35"/>
  <c r="AD54" i="35"/>
  <c r="AM46" i="35"/>
  <c r="AA74" i="35"/>
  <c r="AA10" i="35"/>
  <c r="AA31" i="35"/>
  <c r="AP29" i="35"/>
  <c r="AD17" i="35"/>
  <c r="AP15" i="35"/>
  <c r="AM70" i="35"/>
  <c r="Y9" i="11"/>
  <c r="AB36" i="15" s="1"/>
  <c r="W8" i="19" s="1"/>
  <c r="Y10" i="13"/>
  <c r="AB37" i="17" s="1"/>
  <c r="AG9" i="19" s="1"/>
  <c r="AG72" i="35"/>
  <c r="AG56" i="35"/>
  <c r="AJ73" i="35"/>
  <c r="AJ9" i="35"/>
  <c r="AA46" i="35"/>
  <c r="AD28" i="35"/>
  <c r="AM39" i="35"/>
  <c r="AA37" i="35"/>
  <c r="AD9" i="35"/>
  <c r="AJ67" i="35"/>
  <c r="AM20" i="35"/>
  <c r="AP7" i="35"/>
  <c r="AA64" i="35"/>
  <c r="AG7" i="35"/>
  <c r="AP44" i="35"/>
  <c r="AG44" i="35"/>
  <c r="AP49" i="35"/>
  <c r="AP9" i="35"/>
  <c r="AA75" i="35"/>
  <c r="Y14" i="12"/>
  <c r="AB41" i="16" s="1"/>
  <c r="AB13" i="19" s="1"/>
  <c r="Y10" i="12"/>
  <c r="AB37" i="16" s="1"/>
  <c r="AB9" i="19" s="1"/>
  <c r="AG64" i="35"/>
  <c r="AM18" i="35"/>
  <c r="AP53" i="35"/>
  <c r="AG21" i="35"/>
  <c r="AG5" i="35"/>
  <c r="AM47" i="35"/>
  <c r="AJ8" i="35"/>
  <c r="Y6" i="12"/>
  <c r="AB33" i="16" s="1"/>
  <c r="AB5" i="19" s="1"/>
  <c r="Y12" i="13"/>
  <c r="AB39" i="17" s="1"/>
  <c r="AG11" i="19" s="1"/>
  <c r="AA62" i="35"/>
  <c r="AJ46" i="35"/>
  <c r="AD49" i="35"/>
  <c r="AP39" i="35"/>
  <c r="AG12" i="35"/>
  <c r="AA21" i="35"/>
  <c r="AD12" i="35"/>
  <c r="AG37" i="35"/>
  <c r="AJ70" i="35"/>
  <c r="AM63" i="35"/>
  <c r="AP58" i="35"/>
  <c r="AG42" i="35"/>
  <c r="AM65" i="35"/>
  <c r="AG47" i="35"/>
  <c r="AJ29" i="35"/>
  <c r="V5" i="26"/>
  <c r="X6" i="33" s="1"/>
  <c r="V50" i="26"/>
  <c r="X51" i="33" s="1"/>
  <c r="V31" i="26"/>
  <c r="X32" i="33" s="1"/>
  <c r="V65" i="26"/>
  <c r="X66" i="33" s="1"/>
  <c r="V40" i="26"/>
  <c r="X41" i="33" s="1"/>
  <c r="V39" i="26"/>
  <c r="X40" i="33" s="1"/>
  <c r="V73" i="26"/>
  <c r="X74" i="33" s="1"/>
  <c r="V27" i="26"/>
  <c r="X28" i="33" s="1"/>
  <c r="V13" i="26"/>
  <c r="X14" i="33" s="1"/>
  <c r="V11" i="26"/>
  <c r="X12" i="33" s="1"/>
  <c r="V63" i="26"/>
  <c r="X64" i="33" s="1"/>
  <c r="V45" i="26"/>
  <c r="X46" i="33" s="1"/>
  <c r="V67" i="26"/>
  <c r="X68" i="33" s="1"/>
  <c r="V35" i="26"/>
  <c r="X36" i="33" s="1"/>
  <c r="V53" i="26"/>
  <c r="X54" i="33" s="1"/>
  <c r="V34" i="26"/>
  <c r="X35" i="33" s="1"/>
  <c r="V72" i="26"/>
  <c r="X73" i="33" s="1"/>
  <c r="V8" i="26"/>
  <c r="X9" i="33" s="1"/>
  <c r="V26" i="26"/>
  <c r="X27" i="33" s="1"/>
  <c r="V71" i="26"/>
  <c r="X72" i="33" s="1"/>
  <c r="V7" i="26"/>
  <c r="X8" i="33" s="1"/>
  <c r="V64" i="26"/>
  <c r="X65" i="33" s="1"/>
  <c r="V48" i="26"/>
  <c r="X49" i="33" s="1"/>
  <c r="AM10" i="35"/>
  <c r="AJ14" i="35"/>
  <c r="AG58" i="35"/>
  <c r="AD70" i="35"/>
  <c r="AG63" i="35"/>
  <c r="AP28" i="35"/>
  <c r="AA61" i="35"/>
  <c r="Y7" i="11"/>
  <c r="AB34" i="15" s="1"/>
  <c r="W6" i="19" s="1"/>
  <c r="Y15" i="11"/>
  <c r="AB42" i="15" s="1"/>
  <c r="W14" i="19" s="1"/>
  <c r="AJ33" i="35"/>
  <c r="AM7" i="35"/>
  <c r="AG66" i="35"/>
  <c r="AD35" i="35"/>
  <c r="AA58" i="35"/>
  <c r="AP19" i="35"/>
  <c r="V19" i="26"/>
  <c r="X20" i="33" s="1"/>
  <c r="V15" i="26"/>
  <c r="X16" i="33" s="1"/>
  <c r="V49" i="26"/>
  <c r="X50" i="33" s="1"/>
  <c r="AG8" i="35"/>
  <c r="AA38" i="35"/>
  <c r="AA43" i="35"/>
  <c r="AD20" i="35"/>
  <c r="AJ6" i="35"/>
  <c r="AJ59" i="35"/>
  <c r="AA13" i="35"/>
  <c r="V37" i="26"/>
  <c r="X38" i="33" s="1"/>
  <c r="Y6" i="11"/>
  <c r="AB33" i="15" s="1"/>
  <c r="W5" i="19" s="1"/>
  <c r="Y14" i="11"/>
  <c r="AB41" i="15" s="1"/>
  <c r="W13" i="19" s="1"/>
  <c r="Y7" i="13"/>
  <c r="AB34" i="17" s="1"/>
  <c r="AG6" i="19" s="1"/>
  <c r="Y15" i="13"/>
  <c r="AB42" i="17" s="1"/>
  <c r="AG14" i="19" s="1"/>
  <c r="AJ57" i="35"/>
  <c r="AJ38" i="35"/>
  <c r="AP42" i="35"/>
  <c r="AD41" i="35"/>
  <c r="AP31" i="35"/>
  <c r="AM73" i="35"/>
  <c r="AD6" i="35"/>
  <c r="AD59" i="35"/>
  <c r="AD11" i="35"/>
  <c r="Y11" i="11"/>
  <c r="AB38" i="15" s="1"/>
  <c r="W10" i="19" s="1"/>
  <c r="AP74" i="35"/>
  <c r="AP50" i="35"/>
  <c r="AG34" i="35"/>
  <c r="AM57" i="35"/>
  <c r="AG39" i="35"/>
  <c r="AJ21" i="35"/>
  <c r="AP26" i="35"/>
  <c r="AA59" i="35"/>
  <c r="AD24" i="35"/>
  <c r="AJ42" i="35"/>
  <c r="AM59" i="35"/>
  <c r="AM11" i="35"/>
  <c r="V21" i="26"/>
  <c r="X22" i="33" s="1"/>
  <c r="V66" i="26"/>
  <c r="X67" i="33" s="1"/>
  <c r="V47" i="26"/>
  <c r="X48" i="33" s="1"/>
  <c r="V17" i="26"/>
  <c r="X18" i="33" s="1"/>
  <c r="AM34" i="35"/>
  <c r="AD52" i="35"/>
  <c r="AA69" i="35"/>
  <c r="AA24" i="35"/>
  <c r="AD38" i="35"/>
  <c r="V43" i="26"/>
  <c r="X44" i="33" s="1"/>
  <c r="BS29" i="11"/>
  <c r="D56" i="15"/>
  <c r="BS61" i="11"/>
  <c r="D88" i="15"/>
  <c r="AS88" i="15" s="1"/>
  <c r="BX6" i="11"/>
  <c r="AD6" i="11"/>
  <c r="CD8" i="11"/>
  <c r="AJ8" i="11"/>
  <c r="BU13" i="11"/>
  <c r="AA13" i="11"/>
  <c r="BS65" i="12"/>
  <c r="D92" i="16"/>
  <c r="AS92" i="16" s="1"/>
  <c r="BV63" i="12"/>
  <c r="U63" i="12"/>
  <c r="AY63" i="12"/>
  <c r="W63" i="12"/>
  <c r="AB63" i="12"/>
  <c r="T63" i="12"/>
  <c r="BT62" i="12"/>
  <c r="S62" i="12"/>
  <c r="AW62" i="12"/>
  <c r="Z62" i="12"/>
  <c r="R62" i="12"/>
  <c r="CB58" i="12"/>
  <c r="AH58" i="12"/>
  <c r="BE58" i="12"/>
  <c r="CB7" i="11"/>
  <c r="AH7" i="11"/>
  <c r="BX11" i="11"/>
  <c r="AD11" i="11"/>
  <c r="BV13" i="11"/>
  <c r="AB13" i="11"/>
  <c r="W13" i="11"/>
  <c r="T13" i="11"/>
  <c r="U13" i="11"/>
  <c r="CB15" i="11"/>
  <c r="AH15" i="11"/>
  <c r="BZ25" i="11"/>
  <c r="BC25" i="11"/>
  <c r="AF25" i="11"/>
  <c r="BX27" i="11"/>
  <c r="BA27" i="11"/>
  <c r="AD27" i="11"/>
  <c r="BV29" i="11"/>
  <c r="T29" i="11"/>
  <c r="W29" i="11"/>
  <c r="AY29" i="11"/>
  <c r="AB29" i="11"/>
  <c r="U29" i="11"/>
  <c r="CB31" i="11"/>
  <c r="BE31" i="11"/>
  <c r="AH31" i="11"/>
  <c r="BU34" i="11"/>
  <c r="AA34" i="11"/>
  <c r="AX34" i="11"/>
  <c r="BY38" i="11"/>
  <c r="BB38" i="11"/>
  <c r="AE38" i="11"/>
  <c r="CE40" i="11"/>
  <c r="BH40" i="11"/>
  <c r="AK40" i="11"/>
  <c r="BV45" i="11"/>
  <c r="AB45" i="11"/>
  <c r="AY45" i="11"/>
  <c r="U45" i="11"/>
  <c r="T45" i="11"/>
  <c r="W45" i="11"/>
  <c r="BV53" i="11"/>
  <c r="AY53" i="11"/>
  <c r="T53" i="11"/>
  <c r="W53" i="11"/>
  <c r="AB53" i="11"/>
  <c r="U53" i="11"/>
  <c r="BW56" i="11"/>
  <c r="AC56" i="11"/>
  <c r="AZ56" i="11"/>
  <c r="BV61" i="11"/>
  <c r="W61" i="11"/>
  <c r="T61" i="11"/>
  <c r="AB61" i="11"/>
  <c r="AY61" i="11"/>
  <c r="U61" i="11"/>
  <c r="BW64" i="11"/>
  <c r="AC64" i="11"/>
  <c r="AZ64" i="11"/>
  <c r="BZ65" i="11"/>
  <c r="BC65" i="11"/>
  <c r="AF65" i="11"/>
  <c r="CD69" i="11"/>
  <c r="AJ69" i="11"/>
  <c r="BG69" i="11"/>
  <c r="BG81" i="11"/>
  <c r="CB71" i="11"/>
  <c r="BE71" i="11"/>
  <c r="AH71" i="11"/>
  <c r="BE83" i="11"/>
  <c r="BU74" i="11"/>
  <c r="AX74" i="11"/>
  <c r="AA74" i="11"/>
  <c r="AX86" i="11"/>
  <c r="CD77" i="11"/>
  <c r="AJ77" i="11"/>
  <c r="BG77" i="11"/>
  <c r="BG89" i="11"/>
  <c r="AJ78" i="11"/>
  <c r="CD78" i="11"/>
  <c r="Y74" i="12"/>
  <c r="AB101" i="16" s="1"/>
  <c r="AB73" i="19" s="1"/>
  <c r="AV74" i="12"/>
  <c r="AO101" i="16" s="1"/>
  <c r="AV86" i="12"/>
  <c r="AO113" i="16" s="1"/>
  <c r="BW72" i="12"/>
  <c r="AC72" i="12"/>
  <c r="AZ72" i="12"/>
  <c r="AZ84" i="12"/>
  <c r="BW68" i="12"/>
  <c r="AZ68" i="12"/>
  <c r="AC68" i="12"/>
  <c r="AZ80" i="12"/>
  <c r="CA66" i="12"/>
  <c r="AG66" i="12"/>
  <c r="BD66" i="12"/>
  <c r="BD78" i="12"/>
  <c r="CE64" i="12"/>
  <c r="BH64" i="12"/>
  <c r="AK64" i="12"/>
  <c r="BU63" i="12"/>
  <c r="AX63" i="12"/>
  <c r="AA63" i="12"/>
  <c r="CE60" i="12"/>
  <c r="AK60" i="12"/>
  <c r="BH60" i="12"/>
  <c r="CA58" i="12"/>
  <c r="BD58" i="12"/>
  <c r="AG58" i="12"/>
  <c r="BU55" i="12"/>
  <c r="AA55" i="12"/>
  <c r="AX55" i="12"/>
  <c r="CJ6" i="12"/>
  <c r="C10" i="27" s="1"/>
  <c r="CC51" i="12"/>
  <c r="AI51" i="12"/>
  <c r="BF51" i="12"/>
  <c r="Y50" i="12"/>
  <c r="AB77" i="16" s="1"/>
  <c r="AB49" i="19" s="1"/>
  <c r="AV50" i="12"/>
  <c r="AO77" i="16" s="1"/>
  <c r="CC47" i="12"/>
  <c r="AI47" i="12"/>
  <c r="BF47" i="12"/>
  <c r="Y46" i="12"/>
  <c r="AB73" i="16" s="1"/>
  <c r="AB45" i="19" s="1"/>
  <c r="AV46" i="12"/>
  <c r="AO73" i="16" s="1"/>
  <c r="CC43" i="12"/>
  <c r="AI43" i="12"/>
  <c r="BF43" i="12"/>
  <c r="CE40" i="12"/>
  <c r="BH40" i="12"/>
  <c r="AK40" i="12"/>
  <c r="CE36" i="12"/>
  <c r="AK36" i="12"/>
  <c r="BH36" i="12"/>
  <c r="BS63" i="11"/>
  <c r="D90" i="15"/>
  <c r="AS90" i="15" s="1"/>
  <c r="CC7" i="11"/>
  <c r="AI7" i="11"/>
  <c r="CD10" i="11"/>
  <c r="AJ10" i="11"/>
  <c r="BS8" i="11"/>
  <c r="D35" i="15"/>
  <c r="BS40" i="11"/>
  <c r="D67" i="15"/>
  <c r="CA6" i="11"/>
  <c r="AG6" i="11"/>
  <c r="CE10" i="11"/>
  <c r="AK10" i="11"/>
  <c r="BX13" i="11"/>
  <c r="AD13" i="11"/>
  <c r="BT17" i="11"/>
  <c r="AW17" i="11"/>
  <c r="Z17" i="11"/>
  <c r="R17" i="11"/>
  <c r="S17" i="11"/>
  <c r="BW18" i="11"/>
  <c r="AZ18" i="11"/>
  <c r="AC18" i="11"/>
  <c r="CC20" i="11"/>
  <c r="AI20" i="11"/>
  <c r="BF20" i="11"/>
  <c r="BX21" i="11"/>
  <c r="AD21" i="11"/>
  <c r="BA21" i="11"/>
  <c r="Y22" i="11"/>
  <c r="AB49" i="15" s="1"/>
  <c r="W21" i="19" s="1"/>
  <c r="AV22" i="11"/>
  <c r="AO49" i="15" s="1"/>
  <c r="CA22" i="11"/>
  <c r="AG22" i="11"/>
  <c r="BD22" i="11"/>
  <c r="BV23" i="11"/>
  <c r="AY23" i="11"/>
  <c r="T23" i="11"/>
  <c r="AB23" i="11"/>
  <c r="W23" i="11"/>
  <c r="U23" i="11"/>
  <c r="CD23" i="11"/>
  <c r="BG23" i="11"/>
  <c r="AJ23" i="11"/>
  <c r="BY24" i="11"/>
  <c r="BB24" i="11"/>
  <c r="AE24" i="11"/>
  <c r="BT25" i="11"/>
  <c r="AW25" i="11"/>
  <c r="S25" i="11"/>
  <c r="Z25" i="11"/>
  <c r="R25" i="11"/>
  <c r="CB25" i="11"/>
  <c r="BE25" i="11"/>
  <c r="AH25" i="11"/>
  <c r="BW26" i="11"/>
  <c r="AC26" i="11"/>
  <c r="AZ26" i="11"/>
  <c r="CE26" i="11"/>
  <c r="AK26" i="11"/>
  <c r="BH26" i="11"/>
  <c r="BZ27" i="11"/>
  <c r="BC27" i="11"/>
  <c r="AF27" i="11"/>
  <c r="BU28" i="11"/>
  <c r="AA28" i="11"/>
  <c r="AX28" i="11"/>
  <c r="CC28" i="11"/>
  <c r="BF28" i="11"/>
  <c r="AI28" i="11"/>
  <c r="BX29" i="11"/>
  <c r="BA29" i="11"/>
  <c r="AD29" i="11"/>
  <c r="Y30" i="11"/>
  <c r="AB57" i="15" s="1"/>
  <c r="W29" i="19" s="1"/>
  <c r="AV30" i="11"/>
  <c r="AO57" i="15" s="1"/>
  <c r="CA30" i="11"/>
  <c r="AG30" i="11"/>
  <c r="BD30" i="11"/>
  <c r="BV31" i="11"/>
  <c r="T31" i="11"/>
  <c r="AY31" i="11"/>
  <c r="U31" i="11"/>
  <c r="AB31" i="11"/>
  <c r="W31" i="11"/>
  <c r="CD31" i="11"/>
  <c r="BG31" i="11"/>
  <c r="AJ31" i="11"/>
  <c r="BY32" i="11"/>
  <c r="AE32" i="11"/>
  <c r="BB32" i="11"/>
  <c r="BT33" i="11"/>
  <c r="Z33" i="11"/>
  <c r="AW33" i="11"/>
  <c r="S33" i="11"/>
  <c r="R33" i="11"/>
  <c r="CB33" i="11"/>
  <c r="BE33" i="11"/>
  <c r="AH33" i="11"/>
  <c r="BW34" i="11"/>
  <c r="AZ34" i="11"/>
  <c r="AC34" i="11"/>
  <c r="CE34" i="11"/>
  <c r="BH34" i="11"/>
  <c r="AK34" i="11"/>
  <c r="BZ35" i="11"/>
  <c r="BC35" i="11"/>
  <c r="AF35" i="11"/>
  <c r="BU36" i="11"/>
  <c r="AX36" i="11"/>
  <c r="AA36" i="11"/>
  <c r="CC36" i="11"/>
  <c r="AI36" i="11"/>
  <c r="BF36" i="11"/>
  <c r="BX37" i="11"/>
  <c r="BA37" i="11"/>
  <c r="AD37" i="11"/>
  <c r="Y38" i="11"/>
  <c r="AB65" i="15" s="1"/>
  <c r="W37" i="19" s="1"/>
  <c r="AV38" i="11"/>
  <c r="AO65" i="15" s="1"/>
  <c r="CA38" i="11"/>
  <c r="AG38" i="11"/>
  <c r="BD38" i="11"/>
  <c r="BV39" i="11"/>
  <c r="W39" i="11"/>
  <c r="U39" i="11"/>
  <c r="T39" i="11"/>
  <c r="AB39" i="11"/>
  <c r="AY39" i="11"/>
  <c r="CD39" i="11"/>
  <c r="BG39" i="11"/>
  <c r="AJ39" i="11"/>
  <c r="BY40" i="11"/>
  <c r="AE40" i="11"/>
  <c r="BB40" i="11"/>
  <c r="BT41" i="11"/>
  <c r="R41" i="11"/>
  <c r="S41" i="11"/>
  <c r="AW41" i="11"/>
  <c r="Z41" i="11"/>
  <c r="CB41" i="11"/>
  <c r="BE41" i="11"/>
  <c r="AH41" i="11"/>
  <c r="BW42" i="11"/>
  <c r="AC42" i="11"/>
  <c r="AZ42" i="11"/>
  <c r="CE42" i="11"/>
  <c r="AK42" i="11"/>
  <c r="BH42" i="11"/>
  <c r="BZ43" i="11"/>
  <c r="AF43" i="11"/>
  <c r="BC43" i="11"/>
  <c r="BU44" i="11"/>
  <c r="AA44" i="11"/>
  <c r="AX44" i="11"/>
  <c r="CC44" i="11"/>
  <c r="BF44" i="11"/>
  <c r="AI44" i="11"/>
  <c r="BX45" i="11"/>
  <c r="AD45" i="11"/>
  <c r="BA45" i="11"/>
  <c r="AV46" i="11"/>
  <c r="AO73" i="15" s="1"/>
  <c r="Y46" i="11"/>
  <c r="AB73" i="15" s="1"/>
  <c r="W45" i="19" s="1"/>
  <c r="CA46" i="11"/>
  <c r="AG46" i="11"/>
  <c r="BD46" i="11"/>
  <c r="BV47" i="11"/>
  <c r="AY47" i="11"/>
  <c r="AB47" i="11"/>
  <c r="U47" i="11"/>
  <c r="W47" i="11"/>
  <c r="T47" i="11"/>
  <c r="CD47" i="11"/>
  <c r="AJ47" i="11"/>
  <c r="BG47" i="11"/>
  <c r="BY48" i="11"/>
  <c r="AE48" i="11"/>
  <c r="BB48" i="11"/>
  <c r="BT49" i="11"/>
  <c r="R49" i="11"/>
  <c r="Z49" i="11"/>
  <c r="AW49" i="11"/>
  <c r="S49" i="11"/>
  <c r="CB49" i="11"/>
  <c r="AH49" i="11"/>
  <c r="BE49" i="11"/>
  <c r="BW50" i="11"/>
  <c r="AZ50" i="11"/>
  <c r="AC50" i="11"/>
  <c r="CE50" i="11"/>
  <c r="BH50" i="11"/>
  <c r="AK50" i="11"/>
  <c r="BZ51" i="11"/>
  <c r="AF51" i="11"/>
  <c r="BC51" i="11"/>
  <c r="BU52" i="11"/>
  <c r="AX52" i="11"/>
  <c r="AA52" i="11"/>
  <c r="CC52" i="11"/>
  <c r="AI52" i="11"/>
  <c r="BF52" i="11"/>
  <c r="BX53" i="11"/>
  <c r="BA53" i="11"/>
  <c r="AD53" i="11"/>
  <c r="AV54" i="11"/>
  <c r="AO81" i="15" s="1"/>
  <c r="Y54" i="11"/>
  <c r="AB81" i="15" s="1"/>
  <c r="W53" i="19" s="1"/>
  <c r="CA54" i="11"/>
  <c r="AG54" i="11"/>
  <c r="BD54" i="11"/>
  <c r="BV55" i="11"/>
  <c r="AY55" i="11"/>
  <c r="U55" i="11"/>
  <c r="AB55" i="11"/>
  <c r="T55" i="11"/>
  <c r="W55" i="11"/>
  <c r="CK6" i="11"/>
  <c r="D9" i="27" s="1"/>
  <c r="CD55" i="11"/>
  <c r="BG55" i="11"/>
  <c r="AJ55" i="11"/>
  <c r="CS6" i="11"/>
  <c r="L9" i="27" s="1"/>
  <c r="BY56" i="11"/>
  <c r="BB56" i="11"/>
  <c r="AE56" i="11"/>
  <c r="BT57" i="11"/>
  <c r="AW57" i="11"/>
  <c r="R57" i="11"/>
  <c r="S57" i="11"/>
  <c r="Z57" i="11"/>
  <c r="CB57" i="11"/>
  <c r="AH57" i="11"/>
  <c r="BE57" i="11"/>
  <c r="BW58" i="11"/>
  <c r="AC58" i="11"/>
  <c r="AZ58" i="11"/>
  <c r="CE58" i="11"/>
  <c r="BH58" i="11"/>
  <c r="AK58" i="11"/>
  <c r="BZ59" i="11"/>
  <c r="AF59" i="11"/>
  <c r="BC59" i="11"/>
  <c r="BU60" i="11"/>
  <c r="AX60" i="11"/>
  <c r="AA60" i="11"/>
  <c r="CC60" i="11"/>
  <c r="BF60" i="11"/>
  <c r="AI60" i="11"/>
  <c r="BX61" i="11"/>
  <c r="BA61" i="11"/>
  <c r="AD61" i="11"/>
  <c r="Y62" i="11"/>
  <c r="AB89" i="15" s="1"/>
  <c r="W61" i="19" s="1"/>
  <c r="AV62" i="11"/>
  <c r="AO89" i="15" s="1"/>
  <c r="CA62" i="11"/>
  <c r="BD62" i="11"/>
  <c r="AG62" i="11"/>
  <c r="BV63" i="11"/>
  <c r="U63" i="11"/>
  <c r="W63" i="11"/>
  <c r="AY63" i="11"/>
  <c r="AB63" i="11"/>
  <c r="T63" i="11"/>
  <c r="CD63" i="11"/>
  <c r="BG63" i="11"/>
  <c r="AJ63" i="11"/>
  <c r="BY64" i="11"/>
  <c r="BB64" i="11"/>
  <c r="AE64" i="11"/>
  <c r="BT65" i="11"/>
  <c r="AW65" i="11"/>
  <c r="Z65" i="11"/>
  <c r="R65" i="11"/>
  <c r="S65" i="11"/>
  <c r="CB65" i="11"/>
  <c r="AH65" i="11"/>
  <c r="BE65" i="11"/>
  <c r="BW66" i="11"/>
  <c r="AZ66" i="11"/>
  <c r="AC66" i="11"/>
  <c r="AZ78" i="11"/>
  <c r="CE66" i="11"/>
  <c r="AK66" i="11"/>
  <c r="BH66" i="11"/>
  <c r="BH78" i="11"/>
  <c r="BZ67" i="11"/>
  <c r="BC67" i="11"/>
  <c r="AF67" i="11"/>
  <c r="BC79" i="11"/>
  <c r="BU68" i="11"/>
  <c r="AA68" i="11"/>
  <c r="AX68" i="11"/>
  <c r="AX80" i="11"/>
  <c r="CC68" i="11"/>
  <c r="AI68" i="11"/>
  <c r="BF68" i="11"/>
  <c r="BF80" i="11"/>
  <c r="BX69" i="11"/>
  <c r="AD69" i="11"/>
  <c r="BA69" i="11"/>
  <c r="BA81" i="11"/>
  <c r="Y70" i="11"/>
  <c r="AB97" i="15" s="1"/>
  <c r="W69" i="19" s="1"/>
  <c r="AV70" i="11"/>
  <c r="AO97" i="15" s="1"/>
  <c r="AV82" i="11"/>
  <c r="AO109" i="15" s="1"/>
  <c r="CA70" i="11"/>
  <c r="BD70" i="11"/>
  <c r="AG70" i="11"/>
  <c r="BD82" i="11"/>
  <c r="BV71" i="11"/>
  <c r="AB71" i="11"/>
  <c r="W71" i="11"/>
  <c r="U71" i="11"/>
  <c r="T71" i="11"/>
  <c r="AY71" i="11"/>
  <c r="AY83" i="11"/>
  <c r="CD71" i="11"/>
  <c r="BG71" i="11"/>
  <c r="AJ71" i="11"/>
  <c r="BG83" i="11"/>
  <c r="BY72" i="11"/>
  <c r="AE72" i="11"/>
  <c r="BB72" i="11"/>
  <c r="BB84" i="11"/>
  <c r="BT73" i="11"/>
  <c r="AW73" i="11"/>
  <c r="S73" i="11"/>
  <c r="R73" i="11"/>
  <c r="Z73" i="11"/>
  <c r="AW85" i="11"/>
  <c r="CB73" i="11"/>
  <c r="AH73" i="11"/>
  <c r="BE73" i="11"/>
  <c r="BE85" i="11"/>
  <c r="BW74" i="11"/>
  <c r="AZ74" i="11"/>
  <c r="AC74" i="11"/>
  <c r="AZ86" i="11"/>
  <c r="CE74" i="11"/>
  <c r="BH74" i="11"/>
  <c r="AK74" i="11"/>
  <c r="BH86" i="11"/>
  <c r="BZ75" i="11"/>
  <c r="AF75" i="11"/>
  <c r="BC75" i="11"/>
  <c r="BC87" i="11"/>
  <c r="BU76" i="11"/>
  <c r="AX76" i="11"/>
  <c r="AA76" i="11"/>
  <c r="AX88" i="11"/>
  <c r="CC76" i="11"/>
  <c r="AI76" i="11"/>
  <c r="BF76" i="11"/>
  <c r="BF88" i="11"/>
  <c r="BX77" i="11"/>
  <c r="AD77" i="11"/>
  <c r="BA77" i="11"/>
  <c r="BA89" i="11"/>
  <c r="BX78" i="11"/>
  <c r="AD78" i="11"/>
  <c r="CE77" i="12"/>
  <c r="BH77" i="12"/>
  <c r="AK77" i="12"/>
  <c r="BH89" i="12"/>
  <c r="CE78" i="12"/>
  <c r="AK78" i="12"/>
  <c r="BW77" i="12"/>
  <c r="AC77" i="12"/>
  <c r="AZ77" i="12"/>
  <c r="AZ89" i="12"/>
  <c r="BW78" i="12"/>
  <c r="AC78" i="12"/>
  <c r="CC76" i="12"/>
  <c r="BF76" i="12"/>
  <c r="AI76" i="12"/>
  <c r="BF88" i="12"/>
  <c r="BU76" i="12"/>
  <c r="AX76" i="12"/>
  <c r="AA76" i="12"/>
  <c r="AX88" i="12"/>
  <c r="CA75" i="12"/>
  <c r="BD75" i="12"/>
  <c r="AG75" i="12"/>
  <c r="BD87" i="12"/>
  <c r="Y75" i="12"/>
  <c r="AB102" i="16" s="1"/>
  <c r="AB74" i="19" s="1"/>
  <c r="AV75" i="12"/>
  <c r="AO102" i="16" s="1"/>
  <c r="AV87" i="12"/>
  <c r="AO114" i="16" s="1"/>
  <c r="BY74" i="12"/>
  <c r="AE74" i="12"/>
  <c r="BB74" i="12"/>
  <c r="BB86" i="12"/>
  <c r="CE73" i="12"/>
  <c r="BH73" i="12"/>
  <c r="AK73" i="12"/>
  <c r="BH85" i="12"/>
  <c r="BW73" i="12"/>
  <c r="AC73" i="12"/>
  <c r="AZ73" i="12"/>
  <c r="AZ85" i="12"/>
  <c r="CC72" i="12"/>
  <c r="BF72" i="12"/>
  <c r="AI72" i="12"/>
  <c r="BF84" i="12"/>
  <c r="BU72" i="12"/>
  <c r="AX72" i="12"/>
  <c r="AA72" i="12"/>
  <c r="AX84" i="12"/>
  <c r="CA71" i="12"/>
  <c r="BD71" i="12"/>
  <c r="AG71" i="12"/>
  <c r="BD83" i="12"/>
  <c r="AV71" i="12"/>
  <c r="AO98" i="16" s="1"/>
  <c r="Y71" i="12"/>
  <c r="AB98" i="16" s="1"/>
  <c r="AB70" i="19" s="1"/>
  <c r="AV83" i="12"/>
  <c r="AO110" i="16" s="1"/>
  <c r="BY70" i="12"/>
  <c r="BB70" i="12"/>
  <c r="AE70" i="12"/>
  <c r="BB82" i="12"/>
  <c r="CE69" i="12"/>
  <c r="AK69" i="12"/>
  <c r="BH69" i="12"/>
  <c r="BH81" i="12"/>
  <c r="BW69" i="12"/>
  <c r="AZ69" i="12"/>
  <c r="AC69" i="12"/>
  <c r="AZ81" i="12"/>
  <c r="CC68" i="12"/>
  <c r="AI68" i="12"/>
  <c r="BF68" i="12"/>
  <c r="BF80" i="12"/>
  <c r="BU68" i="12"/>
  <c r="AX68" i="12"/>
  <c r="AA68" i="12"/>
  <c r="AX80" i="12"/>
  <c r="CA67" i="12"/>
  <c r="AG67" i="12"/>
  <c r="BD67" i="12"/>
  <c r="BD79" i="12"/>
  <c r="Y67" i="12"/>
  <c r="AB94" i="16" s="1"/>
  <c r="AB66" i="19" s="1"/>
  <c r="AV67" i="12"/>
  <c r="AO94" i="16" s="1"/>
  <c r="AV79" i="12"/>
  <c r="AO106" i="16" s="1"/>
  <c r="BY66" i="12"/>
  <c r="BB66" i="12"/>
  <c r="AE66" i="12"/>
  <c r="BB78" i="12"/>
  <c r="CE65" i="12"/>
  <c r="BH65" i="12"/>
  <c r="AK65" i="12"/>
  <c r="BW65" i="12"/>
  <c r="AC65" i="12"/>
  <c r="AZ65" i="12"/>
  <c r="CC64" i="12"/>
  <c r="BF64" i="12"/>
  <c r="AI64" i="12"/>
  <c r="BU64" i="12"/>
  <c r="AA64" i="12"/>
  <c r="AX64" i="12"/>
  <c r="CA63" i="12"/>
  <c r="BD63" i="12"/>
  <c r="AG63" i="12"/>
  <c r="AV63" i="12"/>
  <c r="AO90" i="16" s="1"/>
  <c r="Y63" i="12"/>
  <c r="AB90" i="16" s="1"/>
  <c r="AB62" i="19" s="1"/>
  <c r="BY62" i="12"/>
  <c r="AE62" i="12"/>
  <c r="BB62" i="12"/>
  <c r="CE61" i="12"/>
  <c r="AK61" i="12"/>
  <c r="BH61" i="12"/>
  <c r="BW61" i="12"/>
  <c r="AZ61" i="12"/>
  <c r="AC61" i="12"/>
  <c r="CC60" i="12"/>
  <c r="AI60" i="12"/>
  <c r="BF60" i="12"/>
  <c r="BU60" i="12"/>
  <c r="AX60" i="12"/>
  <c r="AA60" i="12"/>
  <c r="CA59" i="12"/>
  <c r="AG59" i="12"/>
  <c r="BD59" i="12"/>
  <c r="Y59" i="12"/>
  <c r="AB86" i="16" s="1"/>
  <c r="AB58" i="19" s="1"/>
  <c r="AV59" i="12"/>
  <c r="AO86" i="16" s="1"/>
  <c r="BY58" i="12"/>
  <c r="AE58" i="12"/>
  <c r="BB58" i="12"/>
  <c r="CE57" i="12"/>
  <c r="BH57" i="12"/>
  <c r="AK57" i="12"/>
  <c r="BW57" i="12"/>
  <c r="AZ57" i="12"/>
  <c r="AC57" i="12"/>
  <c r="CC56" i="12"/>
  <c r="AI56" i="12"/>
  <c r="BF56" i="12"/>
  <c r="BU56" i="12"/>
  <c r="AA56" i="12"/>
  <c r="AX56" i="12"/>
  <c r="CA55" i="12"/>
  <c r="AG55" i="12"/>
  <c r="BD55" i="12"/>
  <c r="CP6" i="12"/>
  <c r="I10" i="27" s="1"/>
  <c r="AV55" i="12"/>
  <c r="AO82" i="16" s="1"/>
  <c r="Y55" i="12"/>
  <c r="AB82" i="16" s="1"/>
  <c r="AB54" i="19" s="1"/>
  <c r="CH6" i="12"/>
  <c r="BY54" i="12"/>
  <c r="BB54" i="12"/>
  <c r="AE54" i="12"/>
  <c r="CE53" i="12"/>
  <c r="AK53" i="12"/>
  <c r="BH53" i="12"/>
  <c r="BW53" i="12"/>
  <c r="AZ53" i="12"/>
  <c r="AC53" i="12"/>
  <c r="CC52" i="12"/>
  <c r="AI52" i="12"/>
  <c r="BF52" i="12"/>
  <c r="BU52" i="12"/>
  <c r="AA52" i="12"/>
  <c r="AX52" i="12"/>
  <c r="CA51" i="12"/>
  <c r="AG51" i="12"/>
  <c r="BD51" i="12"/>
  <c r="AV51" i="12"/>
  <c r="AO78" i="16" s="1"/>
  <c r="Y51" i="12"/>
  <c r="AB78" i="16" s="1"/>
  <c r="AB50" i="19" s="1"/>
  <c r="BY50" i="12"/>
  <c r="AE50" i="12"/>
  <c r="BB50" i="12"/>
  <c r="CE49" i="12"/>
  <c r="BH49" i="12"/>
  <c r="AK49" i="12"/>
  <c r="BW49" i="12"/>
  <c r="AC49" i="12"/>
  <c r="AZ49" i="12"/>
  <c r="CC48" i="12"/>
  <c r="AI48" i="12"/>
  <c r="BF48" i="12"/>
  <c r="BU48" i="12"/>
  <c r="AA48" i="12"/>
  <c r="AX48" i="12"/>
  <c r="CA47" i="12"/>
  <c r="BD47" i="12"/>
  <c r="AG47" i="12"/>
  <c r="Y47" i="12"/>
  <c r="AB74" i="16" s="1"/>
  <c r="AB46" i="19" s="1"/>
  <c r="AV47" i="12"/>
  <c r="AO74" i="16" s="1"/>
  <c r="BY46" i="12"/>
  <c r="AE46" i="12"/>
  <c r="BB46" i="12"/>
  <c r="CE45" i="12"/>
  <c r="BH45" i="12"/>
  <c r="AK45" i="12"/>
  <c r="BW45" i="12"/>
  <c r="AC45" i="12"/>
  <c r="AZ45" i="12"/>
  <c r="CC44" i="12"/>
  <c r="BF44" i="12"/>
  <c r="AI44" i="12"/>
  <c r="BU44" i="12"/>
  <c r="AX44" i="12"/>
  <c r="AA44" i="12"/>
  <c r="CA43" i="12"/>
  <c r="AG43" i="12"/>
  <c r="BD43" i="12"/>
  <c r="Y43" i="12"/>
  <c r="AB70" i="16" s="1"/>
  <c r="AB42" i="19" s="1"/>
  <c r="AV43" i="12"/>
  <c r="AO70" i="16" s="1"/>
  <c r="BY42" i="12"/>
  <c r="BB42" i="12"/>
  <c r="AE42" i="12"/>
  <c r="CE41" i="12"/>
  <c r="AK41" i="12"/>
  <c r="BH41" i="12"/>
  <c r="BW41" i="12"/>
  <c r="AC41" i="12"/>
  <c r="AZ41" i="12"/>
  <c r="CC40" i="12"/>
  <c r="BF40" i="12"/>
  <c r="AI40" i="12"/>
  <c r="BU40" i="12"/>
  <c r="AA40" i="12"/>
  <c r="AX40" i="12"/>
  <c r="CA39" i="12"/>
  <c r="AG39" i="12"/>
  <c r="BD39" i="12"/>
  <c r="AV39" i="12"/>
  <c r="AO66" i="16" s="1"/>
  <c r="Y39" i="12"/>
  <c r="AB66" i="16" s="1"/>
  <c r="AB38" i="19" s="1"/>
  <c r="BY38" i="12"/>
  <c r="BB38" i="12"/>
  <c r="AE38" i="12"/>
  <c r="CE37" i="12"/>
  <c r="AK37" i="12"/>
  <c r="BH37" i="12"/>
  <c r="BW37" i="12"/>
  <c r="AZ37" i="12"/>
  <c r="AC37" i="12"/>
  <c r="CC36" i="12"/>
  <c r="AI36" i="12"/>
  <c r="BF36" i="12"/>
  <c r="BU36" i="12"/>
  <c r="AX36" i="12"/>
  <c r="AA36" i="12"/>
  <c r="CA35" i="12"/>
  <c r="AG35" i="12"/>
  <c r="BD35" i="12"/>
  <c r="AV35" i="12"/>
  <c r="AO62" i="16" s="1"/>
  <c r="Y35" i="12"/>
  <c r="AB62" i="16" s="1"/>
  <c r="AB34" i="19" s="1"/>
  <c r="BY34" i="12"/>
  <c r="BB34" i="12"/>
  <c r="AE34" i="12"/>
  <c r="CE33" i="12"/>
  <c r="AK33" i="12"/>
  <c r="BH33" i="12"/>
  <c r="BW33" i="12"/>
  <c r="AC33" i="12"/>
  <c r="AZ33" i="12"/>
  <c r="CC32" i="12"/>
  <c r="BF32" i="12"/>
  <c r="AI32" i="12"/>
  <c r="BU32" i="12"/>
  <c r="AA32" i="12"/>
  <c r="AX32" i="12"/>
  <c r="CA31" i="12"/>
  <c r="BD31" i="12"/>
  <c r="AG31" i="12"/>
  <c r="AV31" i="12"/>
  <c r="AO58" i="16" s="1"/>
  <c r="Y31" i="12"/>
  <c r="AB58" i="16" s="1"/>
  <c r="AB30" i="19" s="1"/>
  <c r="BY30" i="12"/>
  <c r="BB30" i="12"/>
  <c r="AE30" i="12"/>
  <c r="CE29" i="12"/>
  <c r="AK29" i="12"/>
  <c r="BH29" i="12"/>
  <c r="BW29" i="12"/>
  <c r="AC29" i="12"/>
  <c r="AZ29" i="12"/>
  <c r="CC28" i="12"/>
  <c r="BF28" i="12"/>
  <c r="AI28" i="12"/>
  <c r="BU28" i="12"/>
  <c r="AA28" i="12"/>
  <c r="AX28" i="12"/>
  <c r="CA27" i="12"/>
  <c r="AG27" i="12"/>
  <c r="BD27" i="12"/>
  <c r="Y27" i="12"/>
  <c r="AB54" i="16" s="1"/>
  <c r="AB26" i="19" s="1"/>
  <c r="AV27" i="12"/>
  <c r="AO54" i="16" s="1"/>
  <c r="BY26" i="12"/>
  <c r="AE26" i="12"/>
  <c r="BB26" i="12"/>
  <c r="CE25" i="12"/>
  <c r="BH25" i="12"/>
  <c r="AK25" i="12"/>
  <c r="BW25" i="12"/>
  <c r="AC25" i="12"/>
  <c r="AZ25" i="12"/>
  <c r="CC24" i="12"/>
  <c r="AI24" i="12"/>
  <c r="BF24" i="12"/>
  <c r="BU24" i="12"/>
  <c r="AX24" i="12"/>
  <c r="AA24" i="12"/>
  <c r="CA23" i="12"/>
  <c r="BD23" i="12"/>
  <c r="AG23" i="12"/>
  <c r="Y23" i="12"/>
  <c r="AB50" i="16" s="1"/>
  <c r="AB22" i="19" s="1"/>
  <c r="AV23" i="12"/>
  <c r="AO50" i="16" s="1"/>
  <c r="BY22" i="12"/>
  <c r="BB22" i="12"/>
  <c r="AE22" i="12"/>
  <c r="CE21" i="12"/>
  <c r="BH21" i="12"/>
  <c r="AK21" i="12"/>
  <c r="BW21" i="12"/>
  <c r="AZ21" i="12"/>
  <c r="AC21" i="12"/>
  <c r="CC20" i="12"/>
  <c r="AI20" i="12"/>
  <c r="BF20" i="12"/>
  <c r="BU20" i="12"/>
  <c r="AA20" i="12"/>
  <c r="AX20" i="12"/>
  <c r="CA19" i="12"/>
  <c r="BD19" i="12"/>
  <c r="AG19" i="12"/>
  <c r="Y19" i="12"/>
  <c r="AB46" i="16" s="1"/>
  <c r="AB18" i="19" s="1"/>
  <c r="AV19" i="12"/>
  <c r="AO46" i="16" s="1"/>
  <c r="BY18" i="12"/>
  <c r="AE18" i="12"/>
  <c r="BB18" i="12"/>
  <c r="CE17" i="12"/>
  <c r="BH17" i="12"/>
  <c r="AK17" i="12"/>
  <c r="BW17" i="12"/>
  <c r="AC17" i="12"/>
  <c r="AZ17" i="12"/>
  <c r="CC16" i="12"/>
  <c r="AI16" i="12"/>
  <c r="BU16" i="12"/>
  <c r="AA16" i="12"/>
  <c r="CA15" i="12"/>
  <c r="AG15" i="12"/>
  <c r="Y15" i="12"/>
  <c r="AB42" i="16" s="1"/>
  <c r="AB14" i="19" s="1"/>
  <c r="BY14" i="12"/>
  <c r="AE14" i="12"/>
  <c r="CE13" i="12"/>
  <c r="AK13" i="12"/>
  <c r="BW13" i="12"/>
  <c r="AC13" i="12"/>
  <c r="CC12" i="12"/>
  <c r="AI12" i="12"/>
  <c r="BU12" i="12"/>
  <c r="AA12" i="12"/>
  <c r="CA11" i="12"/>
  <c r="AG11" i="12"/>
  <c r="Y11" i="12"/>
  <c r="AB38" i="16" s="1"/>
  <c r="AB10" i="19" s="1"/>
  <c r="BY10" i="12"/>
  <c r="AE10" i="12"/>
  <c r="CE9" i="12"/>
  <c r="AK9" i="12"/>
  <c r="BW9" i="12"/>
  <c r="AC9" i="12"/>
  <c r="CC8" i="12"/>
  <c r="AI8" i="12"/>
  <c r="BU8" i="12"/>
  <c r="AA8" i="12"/>
  <c r="CA7" i="12"/>
  <c r="AG7" i="12"/>
  <c r="Y7" i="12"/>
  <c r="AB34" i="16" s="1"/>
  <c r="AB6" i="19" s="1"/>
  <c r="BY6" i="12"/>
  <c r="AE6" i="12"/>
  <c r="T5" i="13"/>
  <c r="U5" i="13"/>
  <c r="W5" i="13"/>
  <c r="BY6" i="13"/>
  <c r="AE6" i="13"/>
  <c r="BT7" i="13"/>
  <c r="Z7" i="13"/>
  <c r="S7" i="13"/>
  <c r="R7" i="13"/>
  <c r="CB7" i="13"/>
  <c r="AH7" i="13"/>
  <c r="BW8" i="13"/>
  <c r="AC8" i="13"/>
  <c r="CE8" i="13"/>
  <c r="AK8" i="13"/>
  <c r="BZ9" i="13"/>
  <c r="AF9" i="13"/>
  <c r="BU10" i="13"/>
  <c r="AA10" i="13"/>
  <c r="CC10" i="13"/>
  <c r="AI10" i="13"/>
  <c r="BX11" i="13"/>
  <c r="AD11" i="13"/>
  <c r="CA12" i="13"/>
  <c r="AG12" i="13"/>
  <c r="BV13" i="13"/>
  <c r="U13" i="13"/>
  <c r="AB13" i="13"/>
  <c r="W13" i="13"/>
  <c r="T13" i="13"/>
  <c r="CD13" i="13"/>
  <c r="AJ13" i="13"/>
  <c r="BY14" i="13"/>
  <c r="AE14" i="13"/>
  <c r="BT15" i="13"/>
  <c r="S15" i="13"/>
  <c r="R15" i="13"/>
  <c r="Z15" i="13"/>
  <c r="CB15" i="13"/>
  <c r="AH15" i="13"/>
  <c r="BW16" i="13"/>
  <c r="AC16" i="13"/>
  <c r="CE16" i="13"/>
  <c r="AK16" i="13"/>
  <c r="BZ17" i="13"/>
  <c r="AF17" i="13"/>
  <c r="BC17" i="13"/>
  <c r="BU18" i="13"/>
  <c r="AX18" i="13"/>
  <c r="AA18" i="13"/>
  <c r="CC18" i="13"/>
  <c r="AI18" i="13"/>
  <c r="BF18" i="13"/>
  <c r="BX19" i="13"/>
  <c r="BA19" i="13"/>
  <c r="AD19" i="13"/>
  <c r="AV20" i="13"/>
  <c r="AO47" i="17" s="1"/>
  <c r="Y20" i="13"/>
  <c r="AB47" i="17" s="1"/>
  <c r="AG19" i="19" s="1"/>
  <c r="CA20" i="13"/>
  <c r="BD20" i="13"/>
  <c r="AG20" i="13"/>
  <c r="BV21" i="13"/>
  <c r="AB21" i="13"/>
  <c r="W21" i="13"/>
  <c r="U21" i="13"/>
  <c r="T21" i="13"/>
  <c r="AY21" i="13"/>
  <c r="CD21" i="13"/>
  <c r="AJ21" i="13"/>
  <c r="BG21" i="13"/>
  <c r="BY22" i="13"/>
  <c r="AE22" i="13"/>
  <c r="BB22" i="13"/>
  <c r="BT23" i="13"/>
  <c r="S23" i="13"/>
  <c r="AW23" i="13"/>
  <c r="Z23" i="13"/>
  <c r="R23" i="13"/>
  <c r="CB23" i="13"/>
  <c r="AH23" i="13"/>
  <c r="BE23" i="13"/>
  <c r="BW24" i="13"/>
  <c r="AZ24" i="13"/>
  <c r="AC24" i="13"/>
  <c r="CE24" i="13"/>
  <c r="BH24" i="13"/>
  <c r="AK24" i="13"/>
  <c r="BZ25" i="13"/>
  <c r="BC25" i="13"/>
  <c r="AF25" i="13"/>
  <c r="BU26" i="13"/>
  <c r="AX26" i="13"/>
  <c r="AA26" i="13"/>
  <c r="CC26" i="13"/>
  <c r="BF26" i="13"/>
  <c r="AI26" i="13"/>
  <c r="BX27" i="13"/>
  <c r="AD27" i="13"/>
  <c r="BA27" i="13"/>
  <c r="AV28" i="13"/>
  <c r="AO55" i="17" s="1"/>
  <c r="Y28" i="13"/>
  <c r="AB55" i="17" s="1"/>
  <c r="AG27" i="19" s="1"/>
  <c r="CA28" i="13"/>
  <c r="BD28" i="13"/>
  <c r="AG28" i="13"/>
  <c r="BV29" i="13"/>
  <c r="U29" i="13"/>
  <c r="AY29" i="13"/>
  <c r="AB29" i="13"/>
  <c r="T29" i="13"/>
  <c r="W29" i="13"/>
  <c r="CD29" i="13"/>
  <c r="AJ29" i="13"/>
  <c r="BG29" i="13"/>
  <c r="BY30" i="13"/>
  <c r="AE30" i="13"/>
  <c r="BB30" i="13"/>
  <c r="BT31" i="13"/>
  <c r="S31" i="13"/>
  <c r="AW31" i="13"/>
  <c r="R31" i="13"/>
  <c r="Z31" i="13"/>
  <c r="CB31" i="13"/>
  <c r="AH31" i="13"/>
  <c r="BE31" i="13"/>
  <c r="BW32" i="13"/>
  <c r="AC32" i="13"/>
  <c r="AZ32" i="13"/>
  <c r="CE32" i="13"/>
  <c r="BH32" i="13"/>
  <c r="AK32" i="13"/>
  <c r="BZ33" i="13"/>
  <c r="AF33" i="13"/>
  <c r="BC33" i="13"/>
  <c r="AA34" i="13"/>
  <c r="BU34" i="13"/>
  <c r="AX34" i="13"/>
  <c r="CC34" i="13"/>
  <c r="BF34" i="13"/>
  <c r="AI34" i="13"/>
  <c r="BX35" i="13"/>
  <c r="BA35" i="13"/>
  <c r="AD35" i="13"/>
  <c r="AV36" i="13"/>
  <c r="AO63" i="17" s="1"/>
  <c r="Y36" i="13"/>
  <c r="AB63" i="17" s="1"/>
  <c r="AG35" i="19" s="1"/>
  <c r="CA36" i="13"/>
  <c r="BD36" i="13"/>
  <c r="AG36" i="13"/>
  <c r="BV37" i="13"/>
  <c r="T37" i="13"/>
  <c r="AY37" i="13"/>
  <c r="W37" i="13"/>
  <c r="AB37" i="13"/>
  <c r="U37" i="13"/>
  <c r="CD37" i="13"/>
  <c r="AJ37" i="13"/>
  <c r="BG37" i="13"/>
  <c r="BY38" i="13"/>
  <c r="AE38" i="13"/>
  <c r="BB38" i="13"/>
  <c r="BT39" i="13"/>
  <c r="Z39" i="13"/>
  <c r="AW39" i="13"/>
  <c r="R39" i="13"/>
  <c r="S39" i="13"/>
  <c r="CB39" i="13"/>
  <c r="AH39" i="13"/>
  <c r="BE39" i="13"/>
  <c r="BW40" i="13"/>
  <c r="AC40" i="13"/>
  <c r="AZ40" i="13"/>
  <c r="CE40" i="13"/>
  <c r="BH40" i="13"/>
  <c r="AK40" i="13"/>
  <c r="BZ41" i="13"/>
  <c r="BC41" i="13"/>
  <c r="AF41" i="13"/>
  <c r="AX42" i="13"/>
  <c r="BU42" i="13"/>
  <c r="AA42" i="13"/>
  <c r="CC42" i="13"/>
  <c r="AI42" i="13"/>
  <c r="BF42" i="13"/>
  <c r="BX43" i="13"/>
  <c r="AD43" i="13"/>
  <c r="BA43" i="13"/>
  <c r="Y44" i="13"/>
  <c r="AB71" i="17" s="1"/>
  <c r="AG43" i="19" s="1"/>
  <c r="AV44" i="13"/>
  <c r="AO71" i="17" s="1"/>
  <c r="CA44" i="13"/>
  <c r="BD44" i="13"/>
  <c r="AG44" i="13"/>
  <c r="BV45" i="13"/>
  <c r="AY45" i="13"/>
  <c r="U45" i="13"/>
  <c r="AB45" i="13"/>
  <c r="T45" i="13"/>
  <c r="W45" i="13"/>
  <c r="CD45" i="13"/>
  <c r="BG45" i="13"/>
  <c r="AJ45" i="13"/>
  <c r="BY46" i="13"/>
  <c r="AE46" i="13"/>
  <c r="BB46" i="13"/>
  <c r="BT47" i="13"/>
  <c r="R47" i="13"/>
  <c r="Z47" i="13"/>
  <c r="S47" i="13"/>
  <c r="AW47" i="13"/>
  <c r="CB47" i="13"/>
  <c r="BE47" i="13"/>
  <c r="AH47" i="13"/>
  <c r="BW48" i="13"/>
  <c r="AC48" i="13"/>
  <c r="AZ48" i="13"/>
  <c r="CE48" i="13"/>
  <c r="AK48" i="13"/>
  <c r="BH48" i="13"/>
  <c r="BZ49" i="13"/>
  <c r="BC49" i="13"/>
  <c r="AF49" i="13"/>
  <c r="AA50" i="13"/>
  <c r="BU50" i="13"/>
  <c r="AX50" i="13"/>
  <c r="CC50" i="13"/>
  <c r="AI50" i="13"/>
  <c r="BF50" i="13"/>
  <c r="BX51" i="13"/>
  <c r="AD51" i="13"/>
  <c r="BA51" i="13"/>
  <c r="Y52" i="13"/>
  <c r="AB79" i="17" s="1"/>
  <c r="AG51" i="19" s="1"/>
  <c r="AV52" i="13"/>
  <c r="AO79" i="17" s="1"/>
  <c r="CA52" i="13"/>
  <c r="BD52" i="13"/>
  <c r="AG52" i="13"/>
  <c r="BV53" i="13"/>
  <c r="T53" i="13"/>
  <c r="AY53" i="13"/>
  <c r="AB53" i="13"/>
  <c r="U53" i="13"/>
  <c r="W53" i="13"/>
  <c r="CD53" i="13"/>
  <c r="AJ53" i="13"/>
  <c r="BG53" i="13"/>
  <c r="BY54" i="13"/>
  <c r="BB54" i="13"/>
  <c r="AE54" i="13"/>
  <c r="BT55" i="13"/>
  <c r="AW55" i="13"/>
  <c r="R55" i="13"/>
  <c r="Z55" i="13"/>
  <c r="S55" i="13"/>
  <c r="CI6" i="13"/>
  <c r="CB55" i="13"/>
  <c r="AH55" i="13"/>
  <c r="BE55" i="13"/>
  <c r="CQ6" i="13"/>
  <c r="BW56" i="13"/>
  <c r="AC56" i="13"/>
  <c r="AZ56" i="13"/>
  <c r="CE56" i="13"/>
  <c r="BH56" i="13"/>
  <c r="AK56" i="13"/>
  <c r="BZ57" i="13"/>
  <c r="AF57" i="13"/>
  <c r="BC57" i="13"/>
  <c r="BU58" i="13"/>
  <c r="AX58" i="13"/>
  <c r="AA58" i="13"/>
  <c r="CC58" i="13"/>
  <c r="BF58" i="13"/>
  <c r="AI58" i="13"/>
  <c r="BX59" i="13"/>
  <c r="BA59" i="13"/>
  <c r="AD59" i="13"/>
  <c r="Y60" i="13"/>
  <c r="AB87" i="17" s="1"/>
  <c r="AG59" i="19" s="1"/>
  <c r="AV60" i="13"/>
  <c r="AO87" i="17" s="1"/>
  <c r="CA60" i="13"/>
  <c r="BD60" i="13"/>
  <c r="AG60" i="13"/>
  <c r="BV61" i="13"/>
  <c r="T61" i="13"/>
  <c r="U61" i="13"/>
  <c r="W61" i="13"/>
  <c r="AB61" i="13"/>
  <c r="AY61" i="13"/>
  <c r="CD61" i="13"/>
  <c r="BG61" i="13"/>
  <c r="AJ61" i="13"/>
  <c r="BY62" i="13"/>
  <c r="BB62" i="13"/>
  <c r="AE62" i="13"/>
  <c r="BT63" i="13"/>
  <c r="AW63" i="13"/>
  <c r="R63" i="13"/>
  <c r="S63" i="13"/>
  <c r="Z63" i="13"/>
  <c r="CB63" i="13"/>
  <c r="AH63" i="13"/>
  <c r="BE63" i="13"/>
  <c r="BW64" i="13"/>
  <c r="AC64" i="13"/>
  <c r="AZ64" i="13"/>
  <c r="CE64" i="13"/>
  <c r="BH64" i="13"/>
  <c r="AK64" i="13"/>
  <c r="BZ65" i="13"/>
  <c r="BC65" i="13"/>
  <c r="AF65" i="13"/>
  <c r="BU66" i="13"/>
  <c r="AX66" i="13"/>
  <c r="AA66" i="13"/>
  <c r="AX78" i="13"/>
  <c r="CC66" i="13"/>
  <c r="BF66" i="13"/>
  <c r="AI66" i="13"/>
  <c r="BF78" i="13"/>
  <c r="BX67" i="13"/>
  <c r="BA67" i="13"/>
  <c r="AD67" i="13"/>
  <c r="BA79" i="13"/>
  <c r="AV68" i="13"/>
  <c r="AO95" i="17" s="1"/>
  <c r="Y68" i="13"/>
  <c r="AB95" i="17" s="1"/>
  <c r="AG67" i="19" s="1"/>
  <c r="AV80" i="13"/>
  <c r="AO107" i="17" s="1"/>
  <c r="CA68" i="13"/>
  <c r="BD68" i="13"/>
  <c r="AG68" i="13"/>
  <c r="BD80" i="13"/>
  <c r="BV69" i="13"/>
  <c r="AB69" i="13"/>
  <c r="AY69" i="13"/>
  <c r="U69" i="13"/>
  <c r="T69" i="13"/>
  <c r="W69" i="13"/>
  <c r="AY81" i="13"/>
  <c r="CD69" i="13"/>
  <c r="AJ69" i="13"/>
  <c r="BG69" i="13"/>
  <c r="BG81" i="13"/>
  <c r="BY70" i="13"/>
  <c r="AE70" i="13"/>
  <c r="BB70" i="13"/>
  <c r="BB82" i="13"/>
  <c r="BT71" i="13"/>
  <c r="AW71" i="13"/>
  <c r="Z71" i="13"/>
  <c r="R71" i="13"/>
  <c r="S71" i="13"/>
  <c r="AW83" i="13"/>
  <c r="CB71" i="13"/>
  <c r="AH71" i="13"/>
  <c r="BE71" i="13"/>
  <c r="BE83" i="13"/>
  <c r="BW72" i="13"/>
  <c r="AZ72" i="13"/>
  <c r="AC72" i="13"/>
  <c r="AZ84" i="13"/>
  <c r="CE72" i="13"/>
  <c r="BH72" i="13"/>
  <c r="AK72" i="13"/>
  <c r="BH84" i="13"/>
  <c r="BZ73" i="13"/>
  <c r="AF73" i="13"/>
  <c r="BC73" i="13"/>
  <c r="BC85" i="13"/>
  <c r="AX74" i="13"/>
  <c r="BU74" i="13"/>
  <c r="AA74" i="13"/>
  <c r="AX86" i="13"/>
  <c r="CC74" i="13"/>
  <c r="BF74" i="13"/>
  <c r="AI74" i="13"/>
  <c r="BF86" i="13"/>
  <c r="BX75" i="13"/>
  <c r="BA75" i="13"/>
  <c r="AD75" i="13"/>
  <c r="BA87" i="13"/>
  <c r="AV76" i="13"/>
  <c r="AO103" i="17" s="1"/>
  <c r="Y76" i="13"/>
  <c r="AB103" i="17" s="1"/>
  <c r="AG75" i="19" s="1"/>
  <c r="AV88" i="13"/>
  <c r="AO115" i="17" s="1"/>
  <c r="CA76" i="13"/>
  <c r="BD76" i="13"/>
  <c r="AG76" i="13"/>
  <c r="BD88" i="13"/>
  <c r="BV77" i="13"/>
  <c r="AY77" i="13"/>
  <c r="T77" i="13"/>
  <c r="AB77" i="13"/>
  <c r="W77" i="13"/>
  <c r="U77" i="13"/>
  <c r="AY89" i="13"/>
  <c r="AB78" i="13"/>
  <c r="BV78" i="13"/>
  <c r="CD77" i="13"/>
  <c r="BG77" i="13"/>
  <c r="AJ77" i="13"/>
  <c r="BG89" i="13"/>
  <c r="CD78" i="13"/>
  <c r="AJ78" i="13"/>
  <c r="D98" i="17"/>
  <c r="AS98" i="17" s="1"/>
  <c r="BS71" i="13"/>
  <c r="D90" i="17"/>
  <c r="AS90" i="17" s="1"/>
  <c r="BS63" i="13"/>
  <c r="D82" i="17"/>
  <c r="AS82" i="17" s="1"/>
  <c r="BS55" i="13"/>
  <c r="D74" i="17"/>
  <c r="BS47" i="13"/>
  <c r="D66" i="17"/>
  <c r="BS39" i="13"/>
  <c r="D58" i="17"/>
  <c r="BS31" i="13"/>
  <c r="D50" i="17"/>
  <c r="BS23" i="13"/>
  <c r="D42" i="17"/>
  <c r="BS15" i="13"/>
  <c r="D34" i="17"/>
  <c r="BS7" i="13"/>
  <c r="AD76" i="35"/>
  <c r="AD77" i="35"/>
  <c r="AD44" i="35"/>
  <c r="AG29" i="35"/>
  <c r="AM71" i="35"/>
  <c r="AM55" i="35"/>
  <c r="AA48" i="35"/>
  <c r="AD62" i="35"/>
  <c r="AH7" i="33"/>
  <c r="AN6" i="33"/>
  <c r="AK7" i="33"/>
  <c r="AK8" i="33"/>
  <c r="AK9" i="33"/>
  <c r="AK10" i="33"/>
  <c r="AK12" i="33"/>
  <c r="AK14" i="33"/>
  <c r="AK13" i="33"/>
  <c r="AK11" i="33"/>
  <c r="AK15" i="33"/>
  <c r="AL13" i="33"/>
  <c r="AL15" i="33"/>
  <c r="AL12" i="33"/>
  <c r="AL6" i="33"/>
  <c r="AL7" i="33"/>
  <c r="AL14" i="33"/>
  <c r="AL9" i="33"/>
  <c r="AL10" i="33"/>
  <c r="AL11" i="33"/>
  <c r="AK6" i="33"/>
  <c r="AL8" i="33"/>
  <c r="AD27" i="35"/>
  <c r="AA50" i="35"/>
  <c r="AP8" i="35"/>
  <c r="AA27" i="35"/>
  <c r="AD48" i="35"/>
  <c r="AD8" i="35"/>
  <c r="AG41" i="35"/>
  <c r="AJ66" i="35"/>
  <c r="AM19" i="35"/>
  <c r="AP38" i="35"/>
  <c r="AP6" i="35"/>
  <c r="AG19" i="35"/>
  <c r="AP18" i="35"/>
  <c r="AD45" i="35"/>
  <c r="AG46" i="35"/>
  <c r="AJ39" i="35"/>
  <c r="AJ7" i="35"/>
  <c r="AM64" i="35"/>
  <c r="AJ44" i="35"/>
  <c r="AG59" i="35"/>
  <c r="AP64" i="35"/>
  <c r="AA30" i="35"/>
  <c r="V59" i="26"/>
  <c r="X60" i="33" s="1"/>
  <c r="L85" i="32"/>
  <c r="N85" i="32"/>
  <c r="M85" i="32"/>
  <c r="U85" i="32"/>
  <c r="S85" i="32"/>
  <c r="P85" i="32"/>
  <c r="O85" i="32"/>
  <c r="R85" i="32"/>
  <c r="Q85" i="32"/>
  <c r="T85" i="32"/>
  <c r="L44" i="32"/>
  <c r="Q44" i="32"/>
  <c r="O44" i="32"/>
  <c r="R44" i="32"/>
  <c r="N44" i="32"/>
  <c r="M44" i="32"/>
  <c r="U44" i="32"/>
  <c r="S44" i="32"/>
  <c r="P44" i="32"/>
  <c r="T44" i="32"/>
  <c r="V56" i="26"/>
  <c r="X57" i="33" s="1"/>
  <c r="V29" i="26"/>
  <c r="X30" i="33" s="1"/>
  <c r="L63" i="32"/>
  <c r="M63" i="32"/>
  <c r="T63" i="32"/>
  <c r="S63" i="32"/>
  <c r="U63" i="32"/>
  <c r="O63" i="32"/>
  <c r="R63" i="32"/>
  <c r="P63" i="32"/>
  <c r="Q63" i="32"/>
  <c r="N63" i="32"/>
  <c r="V74" i="26"/>
  <c r="X75" i="33" s="1"/>
  <c r="V10" i="26"/>
  <c r="X11" i="33" s="1"/>
  <c r="V55" i="26"/>
  <c r="X56" i="33" s="1"/>
  <c r="L89" i="32"/>
  <c r="M89" i="32"/>
  <c r="R89" i="32"/>
  <c r="U89" i="32"/>
  <c r="Q89" i="32"/>
  <c r="O89" i="32"/>
  <c r="N89" i="32"/>
  <c r="T89" i="32"/>
  <c r="P89" i="32"/>
  <c r="S89" i="32"/>
  <c r="L25" i="32"/>
  <c r="S25" i="32"/>
  <c r="O25" i="32"/>
  <c r="N25" i="32"/>
  <c r="U25" i="32"/>
  <c r="T25" i="32"/>
  <c r="Q25" i="32"/>
  <c r="M25" i="32"/>
  <c r="R25" i="32"/>
  <c r="P25" i="32"/>
  <c r="L62" i="32"/>
  <c r="O62" i="32"/>
  <c r="Q62" i="32"/>
  <c r="U62" i="32"/>
  <c r="N62" i="32"/>
  <c r="P62" i="32"/>
  <c r="R62" i="32"/>
  <c r="T62" i="32"/>
  <c r="S62" i="32"/>
  <c r="M62" i="32"/>
  <c r="L59" i="32"/>
  <c r="M59" i="32"/>
  <c r="O59" i="32"/>
  <c r="N59" i="32"/>
  <c r="Q59" i="32"/>
  <c r="T59" i="32"/>
  <c r="S59" i="32"/>
  <c r="U59" i="32"/>
  <c r="P59" i="32"/>
  <c r="R59" i="32"/>
  <c r="BS5" i="11"/>
  <c r="D32" i="15"/>
  <c r="BS21" i="11"/>
  <c r="D48" i="15"/>
  <c r="BS45" i="11"/>
  <c r="D72" i="15"/>
  <c r="BS69" i="11"/>
  <c r="D96" i="15"/>
  <c r="AS96" i="15" s="1"/>
  <c r="CA7" i="11"/>
  <c r="AG7" i="11"/>
  <c r="BW11" i="11"/>
  <c r="AC11" i="11"/>
  <c r="CE19" i="11"/>
  <c r="AK19" i="11"/>
  <c r="BH19" i="11"/>
  <c r="CA23" i="11"/>
  <c r="AG23" i="11"/>
  <c r="BD23" i="11"/>
  <c r="CD24" i="11"/>
  <c r="BG24" i="11"/>
  <c r="AJ24" i="11"/>
  <c r="BT26" i="11"/>
  <c r="Z26" i="11"/>
  <c r="AW26" i="11"/>
  <c r="S26" i="11"/>
  <c r="R26" i="11"/>
  <c r="CE27" i="11"/>
  <c r="BH27" i="11"/>
  <c r="AK27" i="11"/>
  <c r="CA31" i="11"/>
  <c r="AG31" i="11"/>
  <c r="BD31" i="11"/>
  <c r="CB34" i="11"/>
  <c r="BE34" i="11"/>
  <c r="AH34" i="11"/>
  <c r="BU37" i="11"/>
  <c r="AX37" i="11"/>
  <c r="AA37" i="11"/>
  <c r="BV40" i="11"/>
  <c r="AY40" i="11"/>
  <c r="W40" i="11"/>
  <c r="AB40" i="11"/>
  <c r="T40" i="11"/>
  <c r="U40" i="11"/>
  <c r="CB42" i="11"/>
  <c r="BE42" i="11"/>
  <c r="AH42" i="11"/>
  <c r="CE43" i="11"/>
  <c r="AK43" i="11"/>
  <c r="BH43" i="11"/>
  <c r="Y47" i="11"/>
  <c r="AB74" i="15" s="1"/>
  <c r="W46" i="19" s="1"/>
  <c r="AV47" i="11"/>
  <c r="AO74" i="15" s="1"/>
  <c r="BX54" i="11"/>
  <c r="BA54" i="11"/>
  <c r="AD54" i="11"/>
  <c r="BY57" i="11"/>
  <c r="AE57" i="11"/>
  <c r="BB57" i="11"/>
  <c r="CE59" i="11"/>
  <c r="AK59" i="11"/>
  <c r="BH59" i="11"/>
  <c r="BX62" i="11"/>
  <c r="BA62" i="11"/>
  <c r="AD62" i="11"/>
  <c r="CD64" i="11"/>
  <c r="AJ64" i="11"/>
  <c r="BG64" i="11"/>
  <c r="CB66" i="11"/>
  <c r="AH66" i="11"/>
  <c r="BE66" i="11"/>
  <c r="BE78" i="11"/>
  <c r="BX70" i="11"/>
  <c r="BA70" i="11"/>
  <c r="AD70" i="11"/>
  <c r="BA82" i="11"/>
  <c r="BW75" i="11"/>
  <c r="AC75" i="11"/>
  <c r="AZ75" i="11"/>
  <c r="AZ87" i="11"/>
  <c r="BZ77" i="12"/>
  <c r="BC77" i="12"/>
  <c r="AF77" i="12"/>
  <c r="BC89" i="12"/>
  <c r="BZ78" i="12"/>
  <c r="AF78" i="12"/>
  <c r="BZ73" i="12"/>
  <c r="BC73" i="12"/>
  <c r="AF73" i="12"/>
  <c r="BC85" i="12"/>
  <c r="CD71" i="12"/>
  <c r="BG71" i="12"/>
  <c r="AJ71" i="12"/>
  <c r="BG83" i="12"/>
  <c r="BZ69" i="12"/>
  <c r="AF69" i="12"/>
  <c r="BC69" i="12"/>
  <c r="BC81" i="12"/>
  <c r="CD67" i="12"/>
  <c r="BG67" i="12"/>
  <c r="AJ67" i="12"/>
  <c r="BG79" i="12"/>
  <c r="BT66" i="12"/>
  <c r="Z66" i="12"/>
  <c r="R66" i="12"/>
  <c r="AW66" i="12"/>
  <c r="S66" i="12"/>
  <c r="AW78" i="12"/>
  <c r="BZ61" i="12"/>
  <c r="BC61" i="12"/>
  <c r="AF61" i="12"/>
  <c r="BT58" i="12"/>
  <c r="Z58" i="12"/>
  <c r="S58" i="12"/>
  <c r="AW58" i="12"/>
  <c r="R58" i="12"/>
  <c r="BS38" i="11"/>
  <c r="D65" i="15"/>
  <c r="CE8" i="11"/>
  <c r="AK8" i="11"/>
  <c r="CA12" i="11"/>
  <c r="AG12" i="11"/>
  <c r="BU18" i="11"/>
  <c r="AX18" i="11"/>
  <c r="AA18" i="11"/>
  <c r="BY22" i="11"/>
  <c r="BB22" i="11"/>
  <c r="AE22" i="11"/>
  <c r="BW24" i="11"/>
  <c r="AC24" i="11"/>
  <c r="AZ24" i="11"/>
  <c r="BU26" i="11"/>
  <c r="AA26" i="11"/>
  <c r="AX26" i="11"/>
  <c r="AV28" i="11"/>
  <c r="AO55" i="15" s="1"/>
  <c r="Y28" i="11"/>
  <c r="AB55" i="15" s="1"/>
  <c r="W27" i="19" s="1"/>
  <c r="BY30" i="11"/>
  <c r="AE30" i="11"/>
  <c r="BB30" i="11"/>
  <c r="BW32" i="11"/>
  <c r="AZ32" i="11"/>
  <c r="AC32" i="11"/>
  <c r="CC34" i="11"/>
  <c r="AI34" i="11"/>
  <c r="BF34" i="11"/>
  <c r="BV37" i="11"/>
  <c r="AB37" i="11"/>
  <c r="U37" i="11"/>
  <c r="T37" i="11"/>
  <c r="W37" i="11"/>
  <c r="AY37" i="11"/>
  <c r="BY54" i="11"/>
  <c r="BB54" i="11"/>
  <c r="AE54" i="11"/>
  <c r="BY70" i="11"/>
  <c r="BB70" i="11"/>
  <c r="AE70" i="11"/>
  <c r="BB82" i="11"/>
  <c r="BV77" i="11"/>
  <c r="AY77" i="11"/>
  <c r="AB77" i="11"/>
  <c r="W77" i="11"/>
  <c r="T77" i="11"/>
  <c r="U77" i="11"/>
  <c r="AY89" i="11"/>
  <c r="BV78" i="11"/>
  <c r="AB78" i="11"/>
  <c r="BY77" i="12"/>
  <c r="AE77" i="12"/>
  <c r="BB77" i="12"/>
  <c r="BB89" i="12"/>
  <c r="AE78" i="12"/>
  <c r="BY78" i="12"/>
  <c r="BW76" i="12"/>
  <c r="AC76" i="12"/>
  <c r="AZ76" i="12"/>
  <c r="AZ88" i="12"/>
  <c r="BY73" i="12"/>
  <c r="AE73" i="12"/>
  <c r="BB73" i="12"/>
  <c r="BB85" i="12"/>
  <c r="CA70" i="12"/>
  <c r="AG70" i="12"/>
  <c r="BD70" i="12"/>
  <c r="BD82" i="12"/>
  <c r="BY65" i="12"/>
  <c r="BB65" i="12"/>
  <c r="AE65" i="12"/>
  <c r="BW64" i="12"/>
  <c r="AC64" i="12"/>
  <c r="AZ64" i="12"/>
  <c r="BY61" i="12"/>
  <c r="BB61" i="12"/>
  <c r="AE61" i="12"/>
  <c r="BU59" i="12"/>
  <c r="AX59" i="12"/>
  <c r="AA59" i="12"/>
  <c r="BY57" i="12"/>
  <c r="BB57" i="12"/>
  <c r="AE57" i="12"/>
  <c r="CA54" i="12"/>
  <c r="AG54" i="12"/>
  <c r="BD54" i="12"/>
  <c r="Y54" i="12"/>
  <c r="AB81" i="16" s="1"/>
  <c r="AB53" i="19" s="1"/>
  <c r="AV54" i="12"/>
  <c r="AO81" i="16" s="1"/>
  <c r="CE52" i="12"/>
  <c r="BH52" i="12"/>
  <c r="AK52" i="12"/>
  <c r="BY49" i="12"/>
  <c r="BB49" i="12"/>
  <c r="AE49" i="12"/>
  <c r="CE44" i="12"/>
  <c r="BH44" i="12"/>
  <c r="AK44" i="12"/>
  <c r="AA43" i="12"/>
  <c r="BU43" i="12"/>
  <c r="AX43" i="12"/>
  <c r="BY41" i="12"/>
  <c r="AE41" i="12"/>
  <c r="BB41" i="12"/>
  <c r="CA38" i="12"/>
  <c r="BD38" i="12"/>
  <c r="AG38" i="12"/>
  <c r="BS23" i="11"/>
  <c r="D50" i="15"/>
  <c r="BZ6" i="11"/>
  <c r="AF6" i="11"/>
  <c r="BT12" i="11"/>
  <c r="S12" i="11"/>
  <c r="Z12" i="11"/>
  <c r="R12" i="11"/>
  <c r="BS32" i="11"/>
  <c r="D59" i="15"/>
  <c r="BS64" i="11"/>
  <c r="D91" i="15"/>
  <c r="AS91" i="15" s="1"/>
  <c r="BS84" i="11"/>
  <c r="D111" i="15"/>
  <c r="AS111" i="15" s="1"/>
  <c r="CD7" i="11"/>
  <c r="AJ7" i="11"/>
  <c r="BY8" i="11"/>
  <c r="AE8" i="11"/>
  <c r="CB9" i="11"/>
  <c r="AH9" i="11"/>
  <c r="BU12" i="11"/>
  <c r="AA12" i="11"/>
  <c r="CA14" i="11"/>
  <c r="AG14" i="11"/>
  <c r="CD15" i="11"/>
  <c r="AJ15" i="11"/>
  <c r="CE18" i="11"/>
  <c r="AK18" i="11"/>
  <c r="BH18" i="11"/>
  <c r="BS9" i="11"/>
  <c r="D36" i="15"/>
  <c r="BS49" i="11"/>
  <c r="D76" i="15"/>
  <c r="BS73" i="11"/>
  <c r="D100" i="15"/>
  <c r="AS100" i="15" s="1"/>
  <c r="CD12" i="11"/>
  <c r="AJ12" i="11"/>
  <c r="BY13" i="11"/>
  <c r="AE13" i="11"/>
  <c r="BW15" i="11"/>
  <c r="AC15" i="11"/>
  <c r="BZ16" i="11"/>
  <c r="AF16" i="11"/>
  <c r="BX18" i="11"/>
  <c r="BA18" i="11"/>
  <c r="AD18" i="11"/>
  <c r="CA19" i="11"/>
  <c r="AG19" i="11"/>
  <c r="BD19" i="11"/>
  <c r="CB22" i="11"/>
  <c r="BE22" i="11"/>
  <c r="AH22" i="11"/>
  <c r="CE23" i="11"/>
  <c r="AK23" i="11"/>
  <c r="BH23" i="11"/>
  <c r="BX26" i="11"/>
  <c r="AD26" i="11"/>
  <c r="BA26" i="11"/>
  <c r="CD28" i="11"/>
  <c r="AJ28" i="11"/>
  <c r="BG28" i="11"/>
  <c r="CB30" i="11"/>
  <c r="AH30" i="11"/>
  <c r="BE30" i="11"/>
  <c r="CE31" i="11"/>
  <c r="AK31" i="11"/>
  <c r="BH31" i="11"/>
  <c r="CC33" i="11"/>
  <c r="BF33" i="11"/>
  <c r="AI33" i="11"/>
  <c r="CA35" i="11"/>
  <c r="BD35" i="11"/>
  <c r="AG35" i="11"/>
  <c r="CD36" i="11"/>
  <c r="AJ36" i="11"/>
  <c r="BG36" i="11"/>
  <c r="BT38" i="11"/>
  <c r="R38" i="11"/>
  <c r="AW38" i="11"/>
  <c r="Z38" i="11"/>
  <c r="S38" i="11"/>
  <c r="CB38" i="11"/>
  <c r="AH38" i="11"/>
  <c r="BE38" i="11"/>
  <c r="BW39" i="11"/>
  <c r="AZ39" i="11"/>
  <c r="AC39" i="11"/>
  <c r="CE39" i="11"/>
  <c r="BH39" i="11"/>
  <c r="AK39" i="11"/>
  <c r="BZ40" i="11"/>
  <c r="BC40" i="11"/>
  <c r="AF40" i="11"/>
  <c r="BU41" i="11"/>
  <c r="AX41" i="11"/>
  <c r="AA41" i="11"/>
  <c r="CC41" i="11"/>
  <c r="BF41" i="11"/>
  <c r="AI41" i="11"/>
  <c r="BX42" i="11"/>
  <c r="BA42" i="11"/>
  <c r="AD42" i="11"/>
  <c r="Y43" i="11"/>
  <c r="AB70" i="15" s="1"/>
  <c r="W42" i="19" s="1"/>
  <c r="AV43" i="11"/>
  <c r="AO70" i="15" s="1"/>
  <c r="CA43" i="11"/>
  <c r="AG43" i="11"/>
  <c r="BD43" i="11"/>
  <c r="BV44" i="11"/>
  <c r="AY44" i="11"/>
  <c r="U44" i="11"/>
  <c r="T44" i="11"/>
  <c r="W44" i="11"/>
  <c r="AB44" i="11"/>
  <c r="CD44" i="11"/>
  <c r="AJ44" i="11"/>
  <c r="BG44" i="11"/>
  <c r="BY45" i="11"/>
  <c r="BB45" i="11"/>
  <c r="AE45" i="11"/>
  <c r="BT46" i="11"/>
  <c r="Z46" i="11"/>
  <c r="S46" i="11"/>
  <c r="AW46" i="11"/>
  <c r="R46" i="11"/>
  <c r="CB46" i="11"/>
  <c r="AH46" i="11"/>
  <c r="BE46" i="11"/>
  <c r="BW47" i="11"/>
  <c r="AC47" i="11"/>
  <c r="AZ47" i="11"/>
  <c r="CE47" i="11"/>
  <c r="AK47" i="11"/>
  <c r="BH47" i="11"/>
  <c r="BZ48" i="11"/>
  <c r="AF48" i="11"/>
  <c r="BC48" i="11"/>
  <c r="BU49" i="11"/>
  <c r="AA49" i="11"/>
  <c r="AX49" i="11"/>
  <c r="CC49" i="11"/>
  <c r="BF49" i="11"/>
  <c r="AI49" i="11"/>
  <c r="BX50" i="11"/>
  <c r="BA50" i="11"/>
  <c r="AD50" i="11"/>
  <c r="AV51" i="11"/>
  <c r="AO78" i="15" s="1"/>
  <c r="Y51" i="11"/>
  <c r="AB78" i="15" s="1"/>
  <c r="W50" i="19" s="1"/>
  <c r="CA51" i="11"/>
  <c r="BD51" i="11"/>
  <c r="AG51" i="11"/>
  <c r="BV52" i="11"/>
  <c r="AY52" i="11"/>
  <c r="AB52" i="11"/>
  <c r="U52" i="11"/>
  <c r="W52" i="11"/>
  <c r="T52" i="11"/>
  <c r="CD52" i="11"/>
  <c r="AJ52" i="11"/>
  <c r="BG52" i="11"/>
  <c r="BY53" i="11"/>
  <c r="AE53" i="11"/>
  <c r="BB53" i="11"/>
  <c r="BT54" i="11"/>
  <c r="S54" i="11"/>
  <c r="R54" i="11"/>
  <c r="Z54" i="11"/>
  <c r="AW54" i="11"/>
  <c r="CB54" i="11"/>
  <c r="BE54" i="11"/>
  <c r="AH54" i="11"/>
  <c r="BW55" i="11"/>
  <c r="AC55" i="11"/>
  <c r="AZ55" i="11"/>
  <c r="CL6" i="11"/>
  <c r="E9" i="27" s="1"/>
  <c r="CE55" i="11"/>
  <c r="BH55" i="11"/>
  <c r="AK55" i="11"/>
  <c r="CT6" i="11"/>
  <c r="M9" i="27" s="1"/>
  <c r="BZ56" i="11"/>
  <c r="AF56" i="11"/>
  <c r="BC56" i="11"/>
  <c r="BU57" i="11"/>
  <c r="AA57" i="11"/>
  <c r="AX57" i="11"/>
  <c r="CC57" i="11"/>
  <c r="AI57" i="11"/>
  <c r="BF57" i="11"/>
  <c r="BX58" i="11"/>
  <c r="BA58" i="11"/>
  <c r="AD58" i="11"/>
  <c r="Y59" i="11"/>
  <c r="AB86" i="15" s="1"/>
  <c r="W58" i="19" s="1"/>
  <c r="AV59" i="11"/>
  <c r="AO86" i="15" s="1"/>
  <c r="CA59" i="11"/>
  <c r="BD59" i="11"/>
  <c r="AG59" i="11"/>
  <c r="BV60" i="11"/>
  <c r="AB60" i="11"/>
  <c r="W60" i="11"/>
  <c r="T60" i="11"/>
  <c r="AY60" i="11"/>
  <c r="U60" i="11"/>
  <c r="CD60" i="11"/>
  <c r="AJ60" i="11"/>
  <c r="BG60" i="11"/>
  <c r="BY61" i="11"/>
  <c r="BB61" i="11"/>
  <c r="AE61" i="11"/>
  <c r="BT62" i="11"/>
  <c r="Z62" i="11"/>
  <c r="AW62" i="11"/>
  <c r="S62" i="11"/>
  <c r="R62" i="11"/>
  <c r="CB62" i="11"/>
  <c r="BE62" i="11"/>
  <c r="AH62" i="11"/>
  <c r="BW63" i="11"/>
  <c r="AZ63" i="11"/>
  <c r="AC63" i="11"/>
  <c r="CE63" i="11"/>
  <c r="BH63" i="11"/>
  <c r="AK63" i="11"/>
  <c r="BZ64" i="11"/>
  <c r="BC64" i="11"/>
  <c r="AF64" i="11"/>
  <c r="BU65" i="11"/>
  <c r="AX65" i="11"/>
  <c r="AA65" i="11"/>
  <c r="CC65" i="11"/>
  <c r="AI65" i="11"/>
  <c r="BF65" i="11"/>
  <c r="BX66" i="11"/>
  <c r="AD66" i="11"/>
  <c r="BA66" i="11"/>
  <c r="BA78" i="11"/>
  <c r="AV67" i="11"/>
  <c r="AO94" i="15" s="1"/>
  <c r="Y67" i="11"/>
  <c r="AB94" i="15" s="1"/>
  <c r="W66" i="19" s="1"/>
  <c r="AV79" i="11"/>
  <c r="AO106" i="15" s="1"/>
  <c r="CA67" i="11"/>
  <c r="BD67" i="11"/>
  <c r="AG67" i="11"/>
  <c r="BD79" i="11"/>
  <c r="BV68" i="11"/>
  <c r="T68" i="11"/>
  <c r="W68" i="11"/>
  <c r="U68" i="11"/>
  <c r="AB68" i="11"/>
  <c r="AY68" i="11"/>
  <c r="AY80" i="11"/>
  <c r="CD68" i="11"/>
  <c r="BG68" i="11"/>
  <c r="AJ68" i="11"/>
  <c r="BG80" i="11"/>
  <c r="BY69" i="11"/>
  <c r="BB69" i="11"/>
  <c r="AE69" i="11"/>
  <c r="BB81" i="11"/>
  <c r="BT70" i="11"/>
  <c r="Z70" i="11"/>
  <c r="AW70" i="11"/>
  <c r="S70" i="11"/>
  <c r="R70" i="11"/>
  <c r="AW82" i="11"/>
  <c r="CB70" i="11"/>
  <c r="BE70" i="11"/>
  <c r="AH70" i="11"/>
  <c r="BE82" i="11"/>
  <c r="BW71" i="11"/>
  <c r="AZ71" i="11"/>
  <c r="AC71" i="11"/>
  <c r="AZ83" i="11"/>
  <c r="CE71" i="11"/>
  <c r="AK71" i="11"/>
  <c r="BH71" i="11"/>
  <c r="BH83" i="11"/>
  <c r="BZ72" i="11"/>
  <c r="BC72" i="11"/>
  <c r="AF72" i="11"/>
  <c r="BC84" i="11"/>
  <c r="BU73" i="11"/>
  <c r="AA73" i="11"/>
  <c r="AX73" i="11"/>
  <c r="AX85" i="11"/>
  <c r="CC73" i="11"/>
  <c r="BF73" i="11"/>
  <c r="AI73" i="11"/>
  <c r="BF85" i="11"/>
  <c r="BX74" i="11"/>
  <c r="AD74" i="11"/>
  <c r="BA74" i="11"/>
  <c r="BA86" i="11"/>
  <c r="Y75" i="11"/>
  <c r="AB102" i="15" s="1"/>
  <c r="W74" i="19" s="1"/>
  <c r="AV75" i="11"/>
  <c r="AO102" i="15" s="1"/>
  <c r="AV87" i="11"/>
  <c r="AO114" i="15" s="1"/>
  <c r="CA75" i="11"/>
  <c r="BD75" i="11"/>
  <c r="AG75" i="11"/>
  <c r="BD87" i="11"/>
  <c r="BV76" i="11"/>
  <c r="U76" i="11"/>
  <c r="T76" i="11"/>
  <c r="W76" i="11"/>
  <c r="AY76" i="11"/>
  <c r="AB76" i="11"/>
  <c r="AY88" i="11"/>
  <c r="CD76" i="11"/>
  <c r="BG76" i="11"/>
  <c r="AJ76" i="11"/>
  <c r="BG88" i="11"/>
  <c r="BY77" i="11"/>
  <c r="BB77" i="11"/>
  <c r="AE77" i="11"/>
  <c r="BB89" i="11"/>
  <c r="AE78" i="11"/>
  <c r="BY78" i="11"/>
  <c r="CD77" i="12"/>
  <c r="BG77" i="12"/>
  <c r="AJ77" i="12"/>
  <c r="BG89" i="12"/>
  <c r="AJ78" i="12"/>
  <c r="CD78" i="12"/>
  <c r="BV77" i="12"/>
  <c r="AB77" i="12"/>
  <c r="W77" i="12"/>
  <c r="U77" i="12"/>
  <c r="AY77" i="12"/>
  <c r="T77" i="12"/>
  <c r="AY89" i="12"/>
  <c r="BV78" i="12"/>
  <c r="AB78" i="12"/>
  <c r="CB76" i="12"/>
  <c r="BE76" i="12"/>
  <c r="AH76" i="12"/>
  <c r="BE88" i="12"/>
  <c r="BT76" i="12"/>
  <c r="AW76" i="12"/>
  <c r="S76" i="12"/>
  <c r="Z76" i="12"/>
  <c r="R76" i="12"/>
  <c r="AW88" i="12"/>
  <c r="BZ75" i="12"/>
  <c r="AF75" i="12"/>
  <c r="BC75" i="12"/>
  <c r="BC87" i="12"/>
  <c r="BS75" i="12"/>
  <c r="D102" i="16"/>
  <c r="AS102" i="16" s="1"/>
  <c r="BX74" i="12"/>
  <c r="BA74" i="12"/>
  <c r="AD74" i="12"/>
  <c r="BA86" i="12"/>
  <c r="CD73" i="12"/>
  <c r="BG73" i="12"/>
  <c r="AJ73" i="12"/>
  <c r="BG85" i="12"/>
  <c r="BV73" i="12"/>
  <c r="AB73" i="12"/>
  <c r="U73" i="12"/>
  <c r="T73" i="12"/>
  <c r="AY73" i="12"/>
  <c r="W73" i="12"/>
  <c r="AY85" i="12"/>
  <c r="CB72" i="12"/>
  <c r="BE72" i="12"/>
  <c r="AH72" i="12"/>
  <c r="BE84" i="12"/>
  <c r="BT72" i="12"/>
  <c r="Z72" i="12"/>
  <c r="S72" i="12"/>
  <c r="AW72" i="12"/>
  <c r="R72" i="12"/>
  <c r="AW84" i="12"/>
  <c r="BZ71" i="12"/>
  <c r="AF71" i="12"/>
  <c r="BC71" i="12"/>
  <c r="BC83" i="12"/>
  <c r="BS71" i="12"/>
  <c r="D98" i="16"/>
  <c r="AS98" i="16" s="1"/>
  <c r="BX70" i="12"/>
  <c r="BA70" i="12"/>
  <c r="AD70" i="12"/>
  <c r="BA82" i="12"/>
  <c r="CD69" i="12"/>
  <c r="AJ69" i="12"/>
  <c r="BG69" i="12"/>
  <c r="BG81" i="12"/>
  <c r="BV69" i="12"/>
  <c r="AY69" i="12"/>
  <c r="AB69" i="12"/>
  <c r="T69" i="12"/>
  <c r="W69" i="12"/>
  <c r="U69" i="12"/>
  <c r="AY81" i="12"/>
  <c r="CB68" i="12"/>
  <c r="BE68" i="12"/>
  <c r="AH68" i="12"/>
  <c r="BE80" i="12"/>
  <c r="BT68" i="12"/>
  <c r="Z68" i="12"/>
  <c r="S68" i="12"/>
  <c r="R68" i="12"/>
  <c r="AW68" i="12"/>
  <c r="AW80" i="12"/>
  <c r="BZ67" i="12"/>
  <c r="AF67" i="12"/>
  <c r="BC67" i="12"/>
  <c r="BC79" i="12"/>
  <c r="BS67" i="12"/>
  <c r="D94" i="16"/>
  <c r="AS94" i="16" s="1"/>
  <c r="BX66" i="12"/>
  <c r="AD66" i="12"/>
  <c r="BA66" i="12"/>
  <c r="BA78" i="12"/>
  <c r="CD65" i="12"/>
  <c r="BG65" i="12"/>
  <c r="AJ65" i="12"/>
  <c r="BV65" i="12"/>
  <c r="T65" i="12"/>
  <c r="AB65" i="12"/>
  <c r="AY65" i="12"/>
  <c r="W65" i="12"/>
  <c r="U65" i="12"/>
  <c r="CB64" i="12"/>
  <c r="AH64" i="12"/>
  <c r="BE64" i="12"/>
  <c r="BT64" i="12"/>
  <c r="AW64" i="12"/>
  <c r="S64" i="12"/>
  <c r="R64" i="12"/>
  <c r="Z64" i="12"/>
  <c r="BZ63" i="12"/>
  <c r="BC63" i="12"/>
  <c r="AF63" i="12"/>
  <c r="BS63" i="12"/>
  <c r="D90" i="16"/>
  <c r="AS90" i="16" s="1"/>
  <c r="BX62" i="12"/>
  <c r="BA62" i="12"/>
  <c r="AD62" i="12"/>
  <c r="CD61" i="12"/>
  <c r="AJ61" i="12"/>
  <c r="BG61" i="12"/>
  <c r="BV61" i="12"/>
  <c r="W61" i="12"/>
  <c r="AB61" i="12"/>
  <c r="U61" i="12"/>
  <c r="T61" i="12"/>
  <c r="AY61" i="12"/>
  <c r="CB60" i="12"/>
  <c r="BE60" i="12"/>
  <c r="AH60" i="12"/>
  <c r="BT60" i="12"/>
  <c r="S60" i="12"/>
  <c r="R60" i="12"/>
  <c r="AW60" i="12"/>
  <c r="Z60" i="12"/>
  <c r="BZ59" i="12"/>
  <c r="AF59" i="12"/>
  <c r="BC59" i="12"/>
  <c r="BS59" i="12"/>
  <c r="D86" i="16"/>
  <c r="AS86" i="16" s="1"/>
  <c r="BX58" i="12"/>
  <c r="AD58" i="12"/>
  <c r="BA58" i="12"/>
  <c r="CD57" i="12"/>
  <c r="BG57" i="12"/>
  <c r="AJ57" i="12"/>
  <c r="BV57" i="12"/>
  <c r="U57" i="12"/>
  <c r="AB57" i="12"/>
  <c r="AY57" i="12"/>
  <c r="T57" i="12"/>
  <c r="W57" i="12"/>
  <c r="CB56" i="12"/>
  <c r="BE56" i="12"/>
  <c r="AH56" i="12"/>
  <c r="BT56" i="12"/>
  <c r="AW56" i="12"/>
  <c r="Z56" i="12"/>
  <c r="R56" i="12"/>
  <c r="S56" i="12"/>
  <c r="BZ55" i="12"/>
  <c r="BC55" i="12"/>
  <c r="AF55" i="12"/>
  <c r="CO6" i="12"/>
  <c r="H10" i="27" s="1"/>
  <c r="BS55" i="12"/>
  <c r="D82" i="16"/>
  <c r="AS82" i="16" s="1"/>
  <c r="AD54" i="12"/>
  <c r="BX54" i="12"/>
  <c r="BA54" i="12"/>
  <c r="CD53" i="12"/>
  <c r="BG53" i="12"/>
  <c r="AJ53" i="12"/>
  <c r="BV53" i="12"/>
  <c r="U53" i="12"/>
  <c r="T53" i="12"/>
  <c r="AY53" i="12"/>
  <c r="AB53" i="12"/>
  <c r="W53" i="12"/>
  <c r="CB52" i="12"/>
  <c r="BE52" i="12"/>
  <c r="AH52" i="12"/>
  <c r="BT52" i="12"/>
  <c r="AW52" i="12"/>
  <c r="S52" i="12"/>
  <c r="Z52" i="12"/>
  <c r="R52" i="12"/>
  <c r="BZ51" i="12"/>
  <c r="BC51" i="12"/>
  <c r="AF51" i="12"/>
  <c r="BS51" i="12"/>
  <c r="D78" i="16"/>
  <c r="BX50" i="12"/>
  <c r="BA50" i="12"/>
  <c r="AD50" i="12"/>
  <c r="CD49" i="12"/>
  <c r="BG49" i="12"/>
  <c r="AJ49" i="12"/>
  <c r="BV49" i="12"/>
  <c r="W49" i="12"/>
  <c r="U49" i="12"/>
  <c r="AB49" i="12"/>
  <c r="T49" i="12"/>
  <c r="AY49" i="12"/>
  <c r="CB48" i="12"/>
  <c r="AH48" i="12"/>
  <c r="BE48" i="12"/>
  <c r="BT48" i="12"/>
  <c r="R48" i="12"/>
  <c r="Z48" i="12"/>
  <c r="AW48" i="12"/>
  <c r="S48" i="12"/>
  <c r="BZ47" i="12"/>
  <c r="AF47" i="12"/>
  <c r="BC47" i="12"/>
  <c r="BS47" i="12"/>
  <c r="D74" i="16"/>
  <c r="BX46" i="12"/>
  <c r="AD46" i="12"/>
  <c r="BA46" i="12"/>
  <c r="CD45" i="12"/>
  <c r="AJ45" i="12"/>
  <c r="BG45" i="12"/>
  <c r="BV45" i="12"/>
  <c r="AB45" i="12"/>
  <c r="T45" i="12"/>
  <c r="AY45" i="12"/>
  <c r="U45" i="12"/>
  <c r="W45" i="12"/>
  <c r="CB44" i="12"/>
  <c r="AH44" i="12"/>
  <c r="BE44" i="12"/>
  <c r="BT44" i="12"/>
  <c r="AW44" i="12"/>
  <c r="R44" i="12"/>
  <c r="Z44" i="12"/>
  <c r="S44" i="12"/>
  <c r="BZ43" i="12"/>
  <c r="AF43" i="12"/>
  <c r="BC43" i="12"/>
  <c r="BS43" i="12"/>
  <c r="D70" i="16"/>
  <c r="BX42" i="12"/>
  <c r="BA42" i="12"/>
  <c r="AD42" i="12"/>
  <c r="CD41" i="12"/>
  <c r="AJ41" i="12"/>
  <c r="BG41" i="12"/>
  <c r="BV41" i="12"/>
  <c r="AB41" i="12"/>
  <c r="T41" i="12"/>
  <c r="AY41" i="12"/>
  <c r="U41" i="12"/>
  <c r="W41" i="12"/>
  <c r="CB40" i="12"/>
  <c r="BE40" i="12"/>
  <c r="AH40" i="12"/>
  <c r="BT40" i="12"/>
  <c r="Z40" i="12"/>
  <c r="R40" i="12"/>
  <c r="AW40" i="12"/>
  <c r="S40" i="12"/>
  <c r="BZ39" i="12"/>
  <c r="AF39" i="12"/>
  <c r="BC39" i="12"/>
  <c r="BS39" i="12"/>
  <c r="D66" i="16"/>
  <c r="BX38" i="12"/>
  <c r="BA38" i="12"/>
  <c r="AD38" i="12"/>
  <c r="CD37" i="12"/>
  <c r="AJ37" i="12"/>
  <c r="BG37" i="12"/>
  <c r="BV37" i="12"/>
  <c r="T37" i="12"/>
  <c r="AY37" i="12"/>
  <c r="W37" i="12"/>
  <c r="U37" i="12"/>
  <c r="AB37" i="12"/>
  <c r="CB36" i="12"/>
  <c r="BE36" i="12"/>
  <c r="AH36" i="12"/>
  <c r="BT36" i="12"/>
  <c r="Z36" i="12"/>
  <c r="S36" i="12"/>
  <c r="AW36" i="12"/>
  <c r="R36" i="12"/>
  <c r="BZ35" i="12"/>
  <c r="AF35" i="12"/>
  <c r="BC35" i="12"/>
  <c r="BS35" i="12"/>
  <c r="D62" i="16"/>
  <c r="BX34" i="12"/>
  <c r="BA34" i="12"/>
  <c r="AD34" i="12"/>
  <c r="CD33" i="12"/>
  <c r="BG33" i="12"/>
  <c r="AJ33" i="12"/>
  <c r="BV33" i="12"/>
  <c r="U33" i="12"/>
  <c r="AB33" i="12"/>
  <c r="AY33" i="12"/>
  <c r="T33" i="12"/>
  <c r="W33" i="12"/>
  <c r="CB32" i="12"/>
  <c r="BE32" i="12"/>
  <c r="AH32" i="12"/>
  <c r="BT32" i="12"/>
  <c r="AW32" i="12"/>
  <c r="Z32" i="12"/>
  <c r="R32" i="12"/>
  <c r="S32" i="12"/>
  <c r="BZ31" i="12"/>
  <c r="BC31" i="12"/>
  <c r="AF31" i="12"/>
  <c r="BS31" i="12"/>
  <c r="D58" i="16"/>
  <c r="BX30" i="12"/>
  <c r="BA30" i="12"/>
  <c r="AD30" i="12"/>
  <c r="CD29" i="12"/>
  <c r="AJ29" i="12"/>
  <c r="BG29" i="12"/>
  <c r="BV29" i="12"/>
  <c r="T29" i="12"/>
  <c r="AY29" i="12"/>
  <c r="AB29" i="12"/>
  <c r="W29" i="12"/>
  <c r="U29" i="12"/>
  <c r="CB28" i="12"/>
  <c r="BE28" i="12"/>
  <c r="AH28" i="12"/>
  <c r="BT28" i="12"/>
  <c r="S28" i="12"/>
  <c r="AW28" i="12"/>
  <c r="Z28" i="12"/>
  <c r="R28" i="12"/>
  <c r="BZ27" i="12"/>
  <c r="AF27" i="12"/>
  <c r="BC27" i="12"/>
  <c r="BS27" i="12"/>
  <c r="D54" i="16"/>
  <c r="BX26" i="12"/>
  <c r="BA26" i="12"/>
  <c r="AD26" i="12"/>
  <c r="CD25" i="12"/>
  <c r="AJ25" i="12"/>
  <c r="BG25" i="12"/>
  <c r="BV25" i="12"/>
  <c r="AB25" i="12"/>
  <c r="AY25" i="12"/>
  <c r="W25" i="12"/>
  <c r="U25" i="12"/>
  <c r="T25" i="12"/>
  <c r="CB24" i="12"/>
  <c r="AH24" i="12"/>
  <c r="BE24" i="12"/>
  <c r="BT24" i="12"/>
  <c r="AW24" i="12"/>
  <c r="Z24" i="12"/>
  <c r="S24" i="12"/>
  <c r="R24" i="12"/>
  <c r="BZ23" i="12"/>
  <c r="BC23" i="12"/>
  <c r="AF23" i="12"/>
  <c r="BS23" i="12"/>
  <c r="D50" i="16"/>
  <c r="BX22" i="12"/>
  <c r="BA22" i="12"/>
  <c r="AD22" i="12"/>
  <c r="CD21" i="12"/>
  <c r="AJ21" i="12"/>
  <c r="BG21" i="12"/>
  <c r="BV21" i="12"/>
  <c r="AB21" i="12"/>
  <c r="AY21" i="12"/>
  <c r="T21" i="12"/>
  <c r="W21" i="12"/>
  <c r="U21" i="12"/>
  <c r="CB20" i="12"/>
  <c r="AH20" i="12"/>
  <c r="BE20" i="12"/>
  <c r="BT20" i="12"/>
  <c r="Z20" i="12"/>
  <c r="AW20" i="12"/>
  <c r="S20" i="12"/>
  <c r="R20" i="12"/>
  <c r="BZ19" i="12"/>
  <c r="AF19" i="12"/>
  <c r="BC19" i="12"/>
  <c r="BS19" i="12"/>
  <c r="D46" i="16"/>
  <c r="BX18" i="12"/>
  <c r="BA18" i="12"/>
  <c r="AD18" i="12"/>
  <c r="CD17" i="12"/>
  <c r="BG17" i="12"/>
  <c r="AJ17" i="12"/>
  <c r="BV17" i="12"/>
  <c r="W17" i="12"/>
  <c r="AB17" i="12"/>
  <c r="AY17" i="12"/>
  <c r="U17" i="12"/>
  <c r="T17" i="12"/>
  <c r="CB16" i="12"/>
  <c r="AH16" i="12"/>
  <c r="BT16" i="12"/>
  <c r="Z16" i="12"/>
  <c r="S16" i="12"/>
  <c r="R16" i="12"/>
  <c r="BZ15" i="12"/>
  <c r="AF15" i="12"/>
  <c r="BS15" i="12"/>
  <c r="D42" i="16"/>
  <c r="BX14" i="12"/>
  <c r="AD14" i="12"/>
  <c r="CD13" i="12"/>
  <c r="AJ13" i="12"/>
  <c r="BV13" i="12"/>
  <c r="U13" i="12"/>
  <c r="T13" i="12"/>
  <c r="AB13" i="12"/>
  <c r="W13" i="12"/>
  <c r="CB12" i="12"/>
  <c r="AH12" i="12"/>
  <c r="BT12" i="12"/>
  <c r="S12" i="12"/>
  <c r="Z12" i="12"/>
  <c r="R12" i="12"/>
  <c r="BZ11" i="12"/>
  <c r="AF11" i="12"/>
  <c r="BS11" i="12"/>
  <c r="D38" i="16"/>
  <c r="BX10" i="12"/>
  <c r="AD10" i="12"/>
  <c r="CD9" i="12"/>
  <c r="AJ9" i="12"/>
  <c r="BV9" i="12"/>
  <c r="AB9" i="12"/>
  <c r="T9" i="12"/>
  <c r="U9" i="12"/>
  <c r="W9" i="12"/>
  <c r="CB8" i="12"/>
  <c r="AH8" i="12"/>
  <c r="BT8" i="12"/>
  <c r="Z8" i="12"/>
  <c r="R8" i="12"/>
  <c r="S8" i="12"/>
  <c r="BZ7" i="12"/>
  <c r="AF7" i="12"/>
  <c r="BS7" i="12"/>
  <c r="D34" i="16"/>
  <c r="BX6" i="12"/>
  <c r="AD6" i="12"/>
  <c r="W5" i="12"/>
  <c r="U5" i="12"/>
  <c r="T5" i="12"/>
  <c r="BZ6" i="13"/>
  <c r="AF6" i="13"/>
  <c r="AA7" i="13"/>
  <c r="BU7" i="13"/>
  <c r="CC7" i="13"/>
  <c r="AI7" i="13"/>
  <c r="BX8" i="13"/>
  <c r="AD8" i="13"/>
  <c r="CA9" i="13"/>
  <c r="AG9" i="13"/>
  <c r="BV10" i="13"/>
  <c r="U10" i="13"/>
  <c r="AB10" i="13"/>
  <c r="W10" i="13"/>
  <c r="T10" i="13"/>
  <c r="CD10" i="13"/>
  <c r="AJ10" i="13"/>
  <c r="BY11" i="13"/>
  <c r="AE11" i="13"/>
  <c r="BT12" i="13"/>
  <c r="S12" i="13"/>
  <c r="Z12" i="13"/>
  <c r="R12" i="13"/>
  <c r="CB12" i="13"/>
  <c r="AH12" i="13"/>
  <c r="BW13" i="13"/>
  <c r="AC13" i="13"/>
  <c r="CE13" i="13"/>
  <c r="AK13" i="13"/>
  <c r="BZ14" i="13"/>
  <c r="AF14" i="13"/>
  <c r="BU15" i="13"/>
  <c r="AA15" i="13"/>
  <c r="CC15" i="13"/>
  <c r="AI15" i="13"/>
  <c r="BX16" i="13"/>
  <c r="AD16" i="13"/>
  <c r="Y17" i="13"/>
  <c r="AB44" i="17" s="1"/>
  <c r="AG16" i="19" s="1"/>
  <c r="AV17" i="13"/>
  <c r="AO44" i="17" s="1"/>
  <c r="CA17" i="13"/>
  <c r="AG17" i="13"/>
  <c r="BD17" i="13"/>
  <c r="BV18" i="13"/>
  <c r="AY18" i="13"/>
  <c r="W18" i="13"/>
  <c r="U18" i="13"/>
  <c r="T18" i="13"/>
  <c r="AB18" i="13"/>
  <c r="CD18" i="13"/>
  <c r="BG18" i="13"/>
  <c r="AJ18" i="13"/>
  <c r="BY19" i="13"/>
  <c r="BB19" i="13"/>
  <c r="AE19" i="13"/>
  <c r="BT20" i="13"/>
  <c r="Z20" i="13"/>
  <c r="S20" i="13"/>
  <c r="R20" i="13"/>
  <c r="AW20" i="13"/>
  <c r="CB20" i="13"/>
  <c r="BE20" i="13"/>
  <c r="AH20" i="13"/>
  <c r="BW21" i="13"/>
  <c r="AC21" i="13"/>
  <c r="AZ21" i="13"/>
  <c r="CE21" i="13"/>
  <c r="AK21" i="13"/>
  <c r="BH21" i="13"/>
  <c r="BZ22" i="13"/>
  <c r="BC22" i="13"/>
  <c r="AF22" i="13"/>
  <c r="BU23" i="13"/>
  <c r="AX23" i="13"/>
  <c r="AA23" i="13"/>
  <c r="CC23" i="13"/>
  <c r="BF23" i="13"/>
  <c r="AI23" i="13"/>
  <c r="BX24" i="13"/>
  <c r="BA24" i="13"/>
  <c r="AD24" i="13"/>
  <c r="Y25" i="13"/>
  <c r="AB52" i="17" s="1"/>
  <c r="AG24" i="19" s="1"/>
  <c r="AV25" i="13"/>
  <c r="AO52" i="17" s="1"/>
  <c r="CA25" i="13"/>
  <c r="BD25" i="13"/>
  <c r="AG25" i="13"/>
  <c r="BV26" i="13"/>
  <c r="W26" i="13"/>
  <c r="AY26" i="13"/>
  <c r="AB26" i="13"/>
  <c r="U26" i="13"/>
  <c r="T26" i="13"/>
  <c r="CD26" i="13"/>
  <c r="AJ26" i="13"/>
  <c r="BG26" i="13"/>
  <c r="BY27" i="13"/>
  <c r="BB27" i="13"/>
  <c r="AE27" i="13"/>
  <c r="BT28" i="13"/>
  <c r="AW28" i="13"/>
  <c r="R28" i="13"/>
  <c r="S28" i="13"/>
  <c r="Z28" i="13"/>
  <c r="CB28" i="13"/>
  <c r="BE28" i="13"/>
  <c r="AH28" i="13"/>
  <c r="BW29" i="13"/>
  <c r="AZ29" i="13"/>
  <c r="AC29" i="13"/>
  <c r="CE29" i="13"/>
  <c r="AK29" i="13"/>
  <c r="BH29" i="13"/>
  <c r="BZ30" i="13"/>
  <c r="BC30" i="13"/>
  <c r="AF30" i="13"/>
  <c r="BU31" i="13"/>
  <c r="AX31" i="13"/>
  <c r="AA31" i="13"/>
  <c r="CC31" i="13"/>
  <c r="BF31" i="13"/>
  <c r="AI31" i="13"/>
  <c r="BX32" i="13"/>
  <c r="BA32" i="13"/>
  <c r="AD32" i="13"/>
  <c r="Y33" i="13"/>
  <c r="AB60" i="17" s="1"/>
  <c r="AG32" i="19" s="1"/>
  <c r="AV33" i="13"/>
  <c r="AO60" i="17" s="1"/>
  <c r="CA33" i="13"/>
  <c r="BD33" i="13"/>
  <c r="AG33" i="13"/>
  <c r="BV34" i="13"/>
  <c r="T34" i="13"/>
  <c r="AY34" i="13"/>
  <c r="U34" i="13"/>
  <c r="W34" i="13"/>
  <c r="AB34" i="13"/>
  <c r="CD34" i="13"/>
  <c r="AJ34" i="13"/>
  <c r="BG34" i="13"/>
  <c r="BY35" i="13"/>
  <c r="BB35" i="13"/>
  <c r="AE35" i="13"/>
  <c r="AW36" i="13"/>
  <c r="BT36" i="13"/>
  <c r="R36" i="13"/>
  <c r="Z36" i="13"/>
  <c r="S36" i="13"/>
  <c r="CB36" i="13"/>
  <c r="BE36" i="13"/>
  <c r="AH36" i="13"/>
  <c r="BW37" i="13"/>
  <c r="AC37" i="13"/>
  <c r="AZ37" i="13"/>
  <c r="CE37" i="13"/>
  <c r="BH37" i="13"/>
  <c r="AK37" i="13"/>
  <c r="BZ38" i="13"/>
  <c r="AF38" i="13"/>
  <c r="BC38" i="13"/>
  <c r="AX39" i="13"/>
  <c r="AA39" i="13"/>
  <c r="BU39" i="13"/>
  <c r="CC39" i="13"/>
  <c r="BF39" i="13"/>
  <c r="AI39" i="13"/>
  <c r="BX40" i="13"/>
  <c r="AD40" i="13"/>
  <c r="BA40" i="13"/>
  <c r="AV41" i="13"/>
  <c r="AO68" i="17" s="1"/>
  <c r="Y41" i="13"/>
  <c r="AB68" i="17" s="1"/>
  <c r="AG40" i="19" s="1"/>
  <c r="CA41" i="13"/>
  <c r="BD41" i="13"/>
  <c r="AG41" i="13"/>
  <c r="BV42" i="13"/>
  <c r="T42" i="13"/>
  <c r="U42" i="13"/>
  <c r="W42" i="13"/>
  <c r="AY42" i="13"/>
  <c r="AB42" i="13"/>
  <c r="CD42" i="13"/>
  <c r="BG42" i="13"/>
  <c r="AJ42" i="13"/>
  <c r="BY43" i="13"/>
  <c r="AE43" i="13"/>
  <c r="BB43" i="13"/>
  <c r="BT44" i="13"/>
  <c r="AW44" i="13"/>
  <c r="S44" i="13"/>
  <c r="R44" i="13"/>
  <c r="Z44" i="13"/>
  <c r="CB44" i="13"/>
  <c r="AH44" i="13"/>
  <c r="BE44" i="13"/>
  <c r="BW45" i="13"/>
  <c r="AZ45" i="13"/>
  <c r="AC45" i="13"/>
  <c r="CE45" i="13"/>
  <c r="AK45" i="13"/>
  <c r="BH45" i="13"/>
  <c r="BZ46" i="13"/>
  <c r="BC46" i="13"/>
  <c r="AF46" i="13"/>
  <c r="AA47" i="13"/>
  <c r="AX47" i="13"/>
  <c r="BU47" i="13"/>
  <c r="CC47" i="13"/>
  <c r="AI47" i="13"/>
  <c r="BF47" i="13"/>
  <c r="BX48" i="13"/>
  <c r="BA48" i="13"/>
  <c r="AD48" i="13"/>
  <c r="AV49" i="13"/>
  <c r="AO76" i="17" s="1"/>
  <c r="Y49" i="13"/>
  <c r="AB76" i="17" s="1"/>
  <c r="AG48" i="19" s="1"/>
  <c r="CA49" i="13"/>
  <c r="AG49" i="13"/>
  <c r="BD49" i="13"/>
  <c r="BV50" i="13"/>
  <c r="T50" i="13"/>
  <c r="AB50" i="13"/>
  <c r="AY50" i="13"/>
  <c r="U50" i="13"/>
  <c r="W50" i="13"/>
  <c r="CD50" i="13"/>
  <c r="BG50" i="13"/>
  <c r="AJ50" i="13"/>
  <c r="BY51" i="13"/>
  <c r="BB51" i="13"/>
  <c r="AE51" i="13"/>
  <c r="BT52" i="13"/>
  <c r="Z52" i="13"/>
  <c r="R52" i="13"/>
  <c r="S52" i="13"/>
  <c r="AW52" i="13"/>
  <c r="CB52" i="13"/>
  <c r="BE52" i="13"/>
  <c r="AH52" i="13"/>
  <c r="BW53" i="13"/>
  <c r="AZ53" i="13"/>
  <c r="AC53" i="13"/>
  <c r="CE53" i="13"/>
  <c r="AK53" i="13"/>
  <c r="BH53" i="13"/>
  <c r="BZ54" i="13"/>
  <c r="AF54" i="13"/>
  <c r="BC54" i="13"/>
  <c r="BU55" i="13"/>
  <c r="AX55" i="13"/>
  <c r="AA55" i="13"/>
  <c r="CJ6" i="13"/>
  <c r="CC55" i="13"/>
  <c r="BF55" i="13"/>
  <c r="AI55" i="13"/>
  <c r="CR6" i="13"/>
  <c r="BX56" i="13"/>
  <c r="AD56" i="13"/>
  <c r="BA56" i="13"/>
  <c r="AV57" i="13"/>
  <c r="AO84" i="17" s="1"/>
  <c r="Y57" i="13"/>
  <c r="AB84" i="17" s="1"/>
  <c r="AG56" i="19" s="1"/>
  <c r="CA57" i="13"/>
  <c r="BD57" i="13"/>
  <c r="AG57" i="13"/>
  <c r="BV58" i="13"/>
  <c r="U58" i="13"/>
  <c r="AB58" i="13"/>
  <c r="AY58" i="13"/>
  <c r="W58" i="13"/>
  <c r="T58" i="13"/>
  <c r="CD58" i="13"/>
  <c r="AJ58" i="13"/>
  <c r="BG58" i="13"/>
  <c r="BY59" i="13"/>
  <c r="AE59" i="13"/>
  <c r="BB59" i="13"/>
  <c r="BT60" i="13"/>
  <c r="AW60" i="13"/>
  <c r="S60" i="13"/>
  <c r="Z60" i="13"/>
  <c r="R60" i="13"/>
  <c r="CB60" i="13"/>
  <c r="BE60" i="13"/>
  <c r="AH60" i="13"/>
  <c r="BW61" i="13"/>
  <c r="AZ61" i="13"/>
  <c r="AC61" i="13"/>
  <c r="CE61" i="13"/>
  <c r="BH61" i="13"/>
  <c r="AK61" i="13"/>
  <c r="BZ62" i="13"/>
  <c r="BC62" i="13"/>
  <c r="AF62" i="13"/>
  <c r="BU63" i="13"/>
  <c r="AA63" i="13"/>
  <c r="AX63" i="13"/>
  <c r="CC63" i="13"/>
  <c r="BF63" i="13"/>
  <c r="AI63" i="13"/>
  <c r="BX64" i="13"/>
  <c r="BA64" i="13"/>
  <c r="AD64" i="13"/>
  <c r="AV65" i="13"/>
  <c r="AO92" i="17" s="1"/>
  <c r="Y65" i="13"/>
  <c r="AB92" i="17" s="1"/>
  <c r="AG64" i="19" s="1"/>
  <c r="CA65" i="13"/>
  <c r="AG65" i="13"/>
  <c r="BD65" i="13"/>
  <c r="BV66" i="13"/>
  <c r="AY66" i="13"/>
  <c r="T66" i="13"/>
  <c r="U66" i="13"/>
  <c r="W66" i="13"/>
  <c r="AB66" i="13"/>
  <c r="AY78" i="13"/>
  <c r="CD66" i="13"/>
  <c r="BG66" i="13"/>
  <c r="AJ66" i="13"/>
  <c r="BG78" i="13"/>
  <c r="BY67" i="13"/>
  <c r="AE67" i="13"/>
  <c r="BB67" i="13"/>
  <c r="BB79" i="13"/>
  <c r="BT68" i="13"/>
  <c r="Z68" i="13"/>
  <c r="AW68" i="13"/>
  <c r="S68" i="13"/>
  <c r="R68" i="13"/>
  <c r="AW80" i="13"/>
  <c r="CB68" i="13"/>
  <c r="BE68" i="13"/>
  <c r="AH68" i="13"/>
  <c r="BE80" i="13"/>
  <c r="BW69" i="13"/>
  <c r="AZ69" i="13"/>
  <c r="AC69" i="13"/>
  <c r="AZ81" i="13"/>
  <c r="CE69" i="13"/>
  <c r="BH69" i="13"/>
  <c r="AK69" i="13"/>
  <c r="BH81" i="13"/>
  <c r="BZ70" i="13"/>
  <c r="AF70" i="13"/>
  <c r="BC70" i="13"/>
  <c r="BC82" i="13"/>
  <c r="AX71" i="13"/>
  <c r="BU71" i="13"/>
  <c r="AA71" i="13"/>
  <c r="AX83" i="13"/>
  <c r="CC71" i="13"/>
  <c r="BF71" i="13"/>
  <c r="AI71" i="13"/>
  <c r="BF83" i="13"/>
  <c r="BX72" i="13"/>
  <c r="BA72" i="13"/>
  <c r="AD72" i="13"/>
  <c r="BA84" i="13"/>
  <c r="AV73" i="13"/>
  <c r="AO100" i="17" s="1"/>
  <c r="Y73" i="13"/>
  <c r="AB100" i="17" s="1"/>
  <c r="AG72" i="19" s="1"/>
  <c r="AV85" i="13"/>
  <c r="AO112" i="17" s="1"/>
  <c r="CA73" i="13"/>
  <c r="AG73" i="13"/>
  <c r="BD73" i="13"/>
  <c r="BD85" i="13"/>
  <c r="BV74" i="13"/>
  <c r="AY74" i="13"/>
  <c r="U74" i="13"/>
  <c r="AB74" i="13"/>
  <c r="T74" i="13"/>
  <c r="W74" i="13"/>
  <c r="AY86" i="13"/>
  <c r="CD74" i="13"/>
  <c r="AJ74" i="13"/>
  <c r="BG74" i="13"/>
  <c r="BG86" i="13"/>
  <c r="BY75" i="13"/>
  <c r="BB75" i="13"/>
  <c r="AE75" i="13"/>
  <c r="BB87" i="13"/>
  <c r="BT76" i="13"/>
  <c r="Z76" i="13"/>
  <c r="S76" i="13"/>
  <c r="R76" i="13"/>
  <c r="AW76" i="13"/>
  <c r="AW88" i="13"/>
  <c r="CB76" i="13"/>
  <c r="BE76" i="13"/>
  <c r="AH76" i="13"/>
  <c r="BE88" i="13"/>
  <c r="BW77" i="13"/>
  <c r="AC77" i="13"/>
  <c r="AZ77" i="13"/>
  <c r="AZ89" i="13"/>
  <c r="AC78" i="13"/>
  <c r="BW78" i="13"/>
  <c r="CE77" i="13"/>
  <c r="AK77" i="13"/>
  <c r="BH77" i="13"/>
  <c r="BH89" i="13"/>
  <c r="CE78" i="13"/>
  <c r="AK78" i="13"/>
  <c r="D97" i="17"/>
  <c r="AS97" i="17" s="1"/>
  <c r="BS70" i="13"/>
  <c r="D89" i="17"/>
  <c r="AS89" i="17" s="1"/>
  <c r="BS62" i="13"/>
  <c r="D81" i="17"/>
  <c r="BS54" i="13"/>
  <c r="D73" i="17"/>
  <c r="BS46" i="13"/>
  <c r="D65" i="17"/>
  <c r="BS38" i="13"/>
  <c r="D57" i="17"/>
  <c r="BS30" i="13"/>
  <c r="D49" i="17"/>
  <c r="BS22" i="13"/>
  <c r="D41" i="17"/>
  <c r="BS14" i="13"/>
  <c r="D33" i="17"/>
  <c r="BS6" i="13"/>
  <c r="AG48" i="35"/>
  <c r="AM66" i="35"/>
  <c r="AD25" i="35"/>
  <c r="AD72" i="35"/>
  <c r="AD56" i="35"/>
  <c r="AG73" i="35"/>
  <c r="AG49" i="35"/>
  <c r="AG9" i="35"/>
  <c r="AM27" i="35"/>
  <c r="AP46" i="35"/>
  <c r="AA39" i="35"/>
  <c r="AP56" i="35"/>
  <c r="AD53" i="35"/>
  <c r="AG70" i="35"/>
  <c r="AG54" i="35"/>
  <c r="AJ47" i="35"/>
  <c r="AJ52" i="35"/>
  <c r="AM45" i="35"/>
  <c r="AP72" i="35"/>
  <c r="AA65" i="35"/>
  <c r="AD18" i="35"/>
  <c r="AG67" i="35"/>
  <c r="AM53" i="35"/>
  <c r="V51" i="26"/>
  <c r="X52" i="33" s="1"/>
  <c r="L77" i="32"/>
  <c r="N77" i="32"/>
  <c r="Q77" i="32"/>
  <c r="S77" i="32"/>
  <c r="M77" i="32"/>
  <c r="P77" i="32"/>
  <c r="O77" i="32"/>
  <c r="T77" i="32"/>
  <c r="R77" i="32"/>
  <c r="U77" i="32"/>
  <c r="L36" i="32"/>
  <c r="S36" i="32"/>
  <c r="U36" i="32"/>
  <c r="N36" i="32"/>
  <c r="Q36" i="32"/>
  <c r="T36" i="32"/>
  <c r="M36" i="32"/>
  <c r="R36" i="32"/>
  <c r="P36" i="32"/>
  <c r="O36" i="32"/>
  <c r="L55" i="32"/>
  <c r="O55" i="32"/>
  <c r="N55" i="32"/>
  <c r="S55" i="32"/>
  <c r="U55" i="32"/>
  <c r="Q55" i="32"/>
  <c r="R55" i="32"/>
  <c r="P55" i="32"/>
  <c r="M55" i="32"/>
  <c r="T55" i="32"/>
  <c r="L81" i="32"/>
  <c r="S81" i="32"/>
  <c r="R81" i="32"/>
  <c r="U81" i="32"/>
  <c r="O81" i="32"/>
  <c r="N81" i="32"/>
  <c r="T81" i="32"/>
  <c r="Q81" i="32"/>
  <c r="M81" i="32"/>
  <c r="P81" i="32"/>
  <c r="V6" i="26"/>
  <c r="X7" i="33" s="1"/>
  <c r="L54" i="32"/>
  <c r="O54" i="32"/>
  <c r="P54" i="32"/>
  <c r="Q54" i="32"/>
  <c r="N54" i="32"/>
  <c r="M54" i="32"/>
  <c r="U54" i="32"/>
  <c r="R54" i="32"/>
  <c r="S54" i="32"/>
  <c r="T54" i="32"/>
  <c r="L51" i="32"/>
  <c r="S51" i="32"/>
  <c r="R51" i="32"/>
  <c r="U51" i="32"/>
  <c r="T51" i="32"/>
  <c r="O51" i="32"/>
  <c r="N51" i="32"/>
  <c r="P51" i="32"/>
  <c r="Q51" i="32"/>
  <c r="M51" i="32"/>
  <c r="L80" i="32"/>
  <c r="M80" i="32"/>
  <c r="U80" i="32"/>
  <c r="T80" i="32"/>
  <c r="N80" i="32"/>
  <c r="O80" i="32"/>
  <c r="P80" i="32"/>
  <c r="R80" i="32"/>
  <c r="S80" i="32"/>
  <c r="Q80" i="32"/>
  <c r="L24" i="32"/>
  <c r="Q24" i="32"/>
  <c r="S24" i="32"/>
  <c r="U24" i="32"/>
  <c r="P24" i="32"/>
  <c r="N24" i="32"/>
  <c r="O24" i="32"/>
  <c r="T24" i="32"/>
  <c r="M24" i="32"/>
  <c r="R24" i="32"/>
  <c r="CB74" i="11"/>
  <c r="BE74" i="11"/>
  <c r="AH74" i="11"/>
  <c r="BE86" i="11"/>
  <c r="CC18" i="11"/>
  <c r="BF18" i="11"/>
  <c r="AI18" i="11"/>
  <c r="AV20" i="11"/>
  <c r="AO47" i="15" s="1"/>
  <c r="Y20" i="11"/>
  <c r="AB47" i="15" s="1"/>
  <c r="W19" i="19" s="1"/>
  <c r="CD21" i="11"/>
  <c r="BG21" i="11"/>
  <c r="AJ21" i="11"/>
  <c r="CE24" i="11"/>
  <c r="AK24" i="11"/>
  <c r="BH24" i="11"/>
  <c r="CE32" i="11"/>
  <c r="BH32" i="11"/>
  <c r="AK32" i="11"/>
  <c r="CD37" i="11"/>
  <c r="BG37" i="11"/>
  <c r="AJ37" i="11"/>
  <c r="CD45" i="11"/>
  <c r="AJ45" i="11"/>
  <c r="BG45" i="11"/>
  <c r="BW48" i="11"/>
  <c r="AZ48" i="11"/>
  <c r="AC48" i="11"/>
  <c r="CC50" i="11"/>
  <c r="AI50" i="11"/>
  <c r="BF50" i="11"/>
  <c r="CB55" i="11"/>
  <c r="AH55" i="11"/>
  <c r="BE55" i="11"/>
  <c r="CQ6" i="11"/>
  <c r="J9" i="27" s="1"/>
  <c r="BX59" i="11"/>
  <c r="AD59" i="11"/>
  <c r="BA59" i="11"/>
  <c r="BU66" i="11"/>
  <c r="AA66" i="11"/>
  <c r="AX66" i="11"/>
  <c r="AX78" i="11"/>
  <c r="BZ73" i="11"/>
  <c r="AF73" i="11"/>
  <c r="BC73" i="11"/>
  <c r="BC85" i="11"/>
  <c r="AV76" i="11"/>
  <c r="AO103" i="15" s="1"/>
  <c r="Y76" i="11"/>
  <c r="AB103" i="15" s="1"/>
  <c r="W75" i="19" s="1"/>
  <c r="AV88" i="11"/>
  <c r="AO115" i="15" s="1"/>
  <c r="BU75" i="12"/>
  <c r="AX75" i="12"/>
  <c r="AA75" i="12"/>
  <c r="AX87" i="12"/>
  <c r="BU71" i="12"/>
  <c r="AA71" i="12"/>
  <c r="AX71" i="12"/>
  <c r="AX83" i="12"/>
  <c r="CC67" i="12"/>
  <c r="BF67" i="12"/>
  <c r="AI67" i="12"/>
  <c r="BF79" i="12"/>
  <c r="CA62" i="12"/>
  <c r="BD62" i="12"/>
  <c r="AG62" i="12"/>
  <c r="BW60" i="12"/>
  <c r="AC60" i="12"/>
  <c r="AZ60" i="12"/>
  <c r="BW56" i="12"/>
  <c r="AC56" i="12"/>
  <c r="AZ56" i="12"/>
  <c r="BY53" i="12"/>
  <c r="AE53" i="12"/>
  <c r="BB53" i="12"/>
  <c r="AX51" i="12"/>
  <c r="AA51" i="12"/>
  <c r="BU51" i="12"/>
  <c r="CE48" i="12"/>
  <c r="BH48" i="12"/>
  <c r="AK48" i="12"/>
  <c r="BU47" i="12"/>
  <c r="AA47" i="12"/>
  <c r="AX47" i="12"/>
  <c r="Y42" i="12"/>
  <c r="AB69" i="16" s="1"/>
  <c r="AB41" i="19" s="1"/>
  <c r="AV42" i="12"/>
  <c r="AO69" i="16" s="1"/>
  <c r="Y38" i="12"/>
  <c r="AB65" i="16" s="1"/>
  <c r="AB37" i="19" s="1"/>
  <c r="AV38" i="12"/>
  <c r="AO65" i="16" s="1"/>
  <c r="BS7" i="11"/>
  <c r="D34" i="15"/>
  <c r="BS39" i="11"/>
  <c r="D66" i="15"/>
  <c r="BS47" i="11"/>
  <c r="D74" i="15"/>
  <c r="BS71" i="11"/>
  <c r="D98" i="15"/>
  <c r="AS98" i="15" s="1"/>
  <c r="BV10" i="11"/>
  <c r="T10" i="11"/>
  <c r="AB10" i="11"/>
  <c r="U10" i="11"/>
  <c r="W10" i="11"/>
  <c r="BY11" i="11"/>
  <c r="AE11" i="11"/>
  <c r="BS16" i="11"/>
  <c r="D43" i="15"/>
  <c r="BS48" i="11"/>
  <c r="D75" i="15"/>
  <c r="BS72" i="11"/>
  <c r="D99" i="15"/>
  <c r="AS99" i="15" s="1"/>
  <c r="BV7" i="11"/>
  <c r="U7" i="11"/>
  <c r="T7" i="11"/>
  <c r="AB7" i="11"/>
  <c r="W7" i="11"/>
  <c r="BV15" i="11"/>
  <c r="AB15" i="11"/>
  <c r="W15" i="11"/>
  <c r="U15" i="11"/>
  <c r="T15" i="11"/>
  <c r="BZ19" i="11"/>
  <c r="BC19" i="11"/>
  <c r="AF19" i="11"/>
  <c r="BS41" i="11"/>
  <c r="D68" i="15"/>
  <c r="BS85" i="11"/>
  <c r="D112" i="15"/>
  <c r="AS112" i="15" s="1"/>
  <c r="CB6" i="11"/>
  <c r="AH6" i="11"/>
  <c r="CE7" i="11"/>
  <c r="AK7" i="11"/>
  <c r="Y8" i="11"/>
  <c r="AB35" i="15" s="1"/>
  <c r="W7" i="19" s="1"/>
  <c r="CA8" i="11"/>
  <c r="AG8" i="11"/>
  <c r="CD9" i="11"/>
  <c r="AJ9" i="11"/>
  <c r="BY10" i="11"/>
  <c r="AE10" i="11"/>
  <c r="BT11" i="11"/>
  <c r="Z11" i="11"/>
  <c r="R11" i="11"/>
  <c r="S11" i="11"/>
  <c r="CB11" i="11"/>
  <c r="AH11" i="11"/>
  <c r="BW12" i="11"/>
  <c r="AC12" i="11"/>
  <c r="CE12" i="11"/>
  <c r="AK12" i="11"/>
  <c r="BZ13" i="11"/>
  <c r="AF13" i="11"/>
  <c r="BU14" i="11"/>
  <c r="AA14" i="11"/>
  <c r="CC14" i="11"/>
  <c r="AI14" i="11"/>
  <c r="BX15" i="11"/>
  <c r="AD15" i="11"/>
  <c r="Y16" i="11"/>
  <c r="AB43" i="15" s="1"/>
  <c r="W15" i="19" s="1"/>
  <c r="CA16" i="11"/>
  <c r="AG16" i="11"/>
  <c r="CD17" i="11"/>
  <c r="BG17" i="11"/>
  <c r="AJ17" i="11"/>
  <c r="BY18" i="11"/>
  <c r="AE18" i="11"/>
  <c r="BB18" i="11"/>
  <c r="BT19" i="11"/>
  <c r="R19" i="11"/>
  <c r="AW19" i="11"/>
  <c r="Z19" i="11"/>
  <c r="S19" i="11"/>
  <c r="CB19" i="11"/>
  <c r="BE19" i="11"/>
  <c r="AH19" i="11"/>
  <c r="BW20" i="11"/>
  <c r="AC20" i="11"/>
  <c r="AZ20" i="11"/>
  <c r="BZ21" i="11"/>
  <c r="AF21" i="11"/>
  <c r="BC21" i="11"/>
  <c r="CC22" i="11"/>
  <c r="AI22" i="11"/>
  <c r="BF22" i="11"/>
  <c r="BX23" i="11"/>
  <c r="AD23" i="11"/>
  <c r="BA23" i="11"/>
  <c r="AV24" i="11"/>
  <c r="AO51" i="15" s="1"/>
  <c r="Y24" i="11"/>
  <c r="AB51" i="15" s="1"/>
  <c r="W23" i="19" s="1"/>
  <c r="CA24" i="11"/>
  <c r="BD24" i="11"/>
  <c r="AG24" i="11"/>
  <c r="BV25" i="11"/>
  <c r="AY25" i="11"/>
  <c r="U25" i="11"/>
  <c r="T25" i="11"/>
  <c r="W25" i="11"/>
  <c r="AB25" i="11"/>
  <c r="CD25" i="11"/>
  <c r="BG25" i="11"/>
  <c r="AJ25" i="11"/>
  <c r="BY26" i="11"/>
  <c r="BB26" i="11"/>
  <c r="AE26" i="11"/>
  <c r="BT27" i="11"/>
  <c r="AW27" i="11"/>
  <c r="R27" i="11"/>
  <c r="S27" i="11"/>
  <c r="Z27" i="11"/>
  <c r="CB27" i="11"/>
  <c r="BE27" i="11"/>
  <c r="AH27" i="11"/>
  <c r="BW28" i="11"/>
  <c r="AC28" i="11"/>
  <c r="AZ28" i="11"/>
  <c r="CE28" i="11"/>
  <c r="BH28" i="11"/>
  <c r="AK28" i="11"/>
  <c r="BZ29" i="11"/>
  <c r="AF29" i="11"/>
  <c r="BC29" i="11"/>
  <c r="BU30" i="11"/>
  <c r="AA30" i="11"/>
  <c r="AX30" i="11"/>
  <c r="CC30" i="11"/>
  <c r="AI30" i="11"/>
  <c r="BF30" i="11"/>
  <c r="BX31" i="11"/>
  <c r="AD31" i="11"/>
  <c r="BA31" i="11"/>
  <c r="Y32" i="11"/>
  <c r="AB59" i="15" s="1"/>
  <c r="W31" i="19" s="1"/>
  <c r="AV32" i="11"/>
  <c r="AO59" i="15" s="1"/>
  <c r="CA32" i="11"/>
  <c r="AG32" i="11"/>
  <c r="BD32" i="11"/>
  <c r="BV33" i="11"/>
  <c r="AY33" i="11"/>
  <c r="W33" i="11"/>
  <c r="T33" i="11"/>
  <c r="AB33" i="11"/>
  <c r="U33" i="11"/>
  <c r="CD33" i="11"/>
  <c r="BG33" i="11"/>
  <c r="AJ33" i="11"/>
  <c r="BY34" i="11"/>
  <c r="AE34" i="11"/>
  <c r="BB34" i="11"/>
  <c r="BT35" i="11"/>
  <c r="Z35" i="11"/>
  <c r="AW35" i="11"/>
  <c r="R35" i="11"/>
  <c r="S35" i="11"/>
  <c r="CB35" i="11"/>
  <c r="BE35" i="11"/>
  <c r="AH35" i="11"/>
  <c r="BW36" i="11"/>
  <c r="AZ36" i="11"/>
  <c r="AC36" i="11"/>
  <c r="CE36" i="11"/>
  <c r="AK36" i="11"/>
  <c r="BH36" i="11"/>
  <c r="BZ37" i="11"/>
  <c r="BC37" i="11"/>
  <c r="AF37" i="11"/>
  <c r="BU38" i="11"/>
  <c r="AX38" i="11"/>
  <c r="AA38" i="11"/>
  <c r="CC38" i="11"/>
  <c r="AI38" i="11"/>
  <c r="BF38" i="11"/>
  <c r="BX39" i="11"/>
  <c r="AD39" i="11"/>
  <c r="BA39" i="11"/>
  <c r="AV40" i="11"/>
  <c r="AO67" i="15" s="1"/>
  <c r="Y40" i="11"/>
  <c r="AB67" i="15" s="1"/>
  <c r="W39" i="19" s="1"/>
  <c r="CA40" i="11"/>
  <c r="BD40" i="11"/>
  <c r="AG40" i="11"/>
  <c r="BV41" i="11"/>
  <c r="AB41" i="11"/>
  <c r="W41" i="11"/>
  <c r="U41" i="11"/>
  <c r="AY41" i="11"/>
  <c r="T41" i="11"/>
  <c r="CD41" i="11"/>
  <c r="AJ41" i="11"/>
  <c r="BG41" i="11"/>
  <c r="BY42" i="11"/>
  <c r="BB42" i="11"/>
  <c r="AE42" i="11"/>
  <c r="BT43" i="11"/>
  <c r="Z43" i="11"/>
  <c r="R43" i="11"/>
  <c r="S43" i="11"/>
  <c r="AW43" i="11"/>
  <c r="CB43" i="11"/>
  <c r="BE43" i="11"/>
  <c r="AH43" i="11"/>
  <c r="BW44" i="11"/>
  <c r="AZ44" i="11"/>
  <c r="AC44" i="11"/>
  <c r="CE44" i="11"/>
  <c r="AK44" i="11"/>
  <c r="BH44" i="11"/>
  <c r="BZ45" i="11"/>
  <c r="BC45" i="11"/>
  <c r="AF45" i="11"/>
  <c r="BU46" i="11"/>
  <c r="AA46" i="11"/>
  <c r="AX46" i="11"/>
  <c r="CC46" i="11"/>
  <c r="AI46" i="11"/>
  <c r="BF46" i="11"/>
  <c r="BX47" i="11"/>
  <c r="BA47" i="11"/>
  <c r="AD47" i="11"/>
  <c r="Y48" i="11"/>
  <c r="AB75" i="15" s="1"/>
  <c r="W47" i="19" s="1"/>
  <c r="AV48" i="11"/>
  <c r="AO75" i="15" s="1"/>
  <c r="CA48" i="11"/>
  <c r="AG48" i="11"/>
  <c r="BD48" i="11"/>
  <c r="BV49" i="11"/>
  <c r="U49" i="11"/>
  <c r="AB49" i="11"/>
  <c r="AY49" i="11"/>
  <c r="W49" i="11"/>
  <c r="T49" i="11"/>
  <c r="CD49" i="11"/>
  <c r="AJ49" i="11"/>
  <c r="BG49" i="11"/>
  <c r="BY50" i="11"/>
  <c r="AE50" i="11"/>
  <c r="BB50" i="11"/>
  <c r="BT51" i="11"/>
  <c r="R51" i="11"/>
  <c r="Z51" i="11"/>
  <c r="AW51" i="11"/>
  <c r="S51" i="11"/>
  <c r="CB51" i="11"/>
  <c r="BE51" i="11"/>
  <c r="AH51" i="11"/>
  <c r="BW52" i="11"/>
  <c r="AZ52" i="11"/>
  <c r="AC52" i="11"/>
  <c r="CE52" i="11"/>
  <c r="AK52" i="11"/>
  <c r="BH52" i="11"/>
  <c r="BZ53" i="11"/>
  <c r="BC53" i="11"/>
  <c r="AF53" i="11"/>
  <c r="BU54" i="11"/>
  <c r="AX54" i="11"/>
  <c r="AA54" i="11"/>
  <c r="CC54" i="11"/>
  <c r="AI54" i="11"/>
  <c r="BF54" i="11"/>
  <c r="BX55" i="11"/>
  <c r="BA55" i="11"/>
  <c r="AD55" i="11"/>
  <c r="CM6" i="11"/>
  <c r="F9" i="27" s="1"/>
  <c r="AV56" i="11"/>
  <c r="AO83" i="15" s="1"/>
  <c r="Y56" i="11"/>
  <c r="AB83" i="15" s="1"/>
  <c r="W55" i="19" s="1"/>
  <c r="CA56" i="11"/>
  <c r="BD56" i="11"/>
  <c r="AG56" i="11"/>
  <c r="BV57" i="11"/>
  <c r="AB57" i="11"/>
  <c r="T57" i="11"/>
  <c r="W57" i="11"/>
  <c r="U57" i="11"/>
  <c r="AY57" i="11"/>
  <c r="CD57" i="11"/>
  <c r="AJ57" i="11"/>
  <c r="BG57" i="11"/>
  <c r="BY58" i="11"/>
  <c r="AE58" i="11"/>
  <c r="BB58" i="11"/>
  <c r="BT59" i="11"/>
  <c r="Z59" i="11"/>
  <c r="R59" i="11"/>
  <c r="S59" i="11"/>
  <c r="AW59" i="11"/>
  <c r="CB59" i="11"/>
  <c r="AH59" i="11"/>
  <c r="BE59" i="11"/>
  <c r="BW60" i="11"/>
  <c r="AC60" i="11"/>
  <c r="AZ60" i="11"/>
  <c r="CE60" i="11"/>
  <c r="AK60" i="11"/>
  <c r="BH60" i="11"/>
  <c r="BZ61" i="11"/>
  <c r="AF61" i="11"/>
  <c r="BC61" i="11"/>
  <c r="BU62" i="11"/>
  <c r="AA62" i="11"/>
  <c r="AX62" i="11"/>
  <c r="CC62" i="11"/>
  <c r="BF62" i="11"/>
  <c r="AI62" i="11"/>
  <c r="BX63" i="11"/>
  <c r="BA63" i="11"/>
  <c r="AD63" i="11"/>
  <c r="AV64" i="11"/>
  <c r="AO91" i="15" s="1"/>
  <c r="Y64" i="11"/>
  <c r="AB91" i="15" s="1"/>
  <c r="W63" i="19" s="1"/>
  <c r="CA64" i="11"/>
  <c r="BD64" i="11"/>
  <c r="AG64" i="11"/>
  <c r="BV65" i="11"/>
  <c r="AB65" i="11"/>
  <c r="W65" i="11"/>
  <c r="T65" i="11"/>
  <c r="U65" i="11"/>
  <c r="AY65" i="11"/>
  <c r="CD65" i="11"/>
  <c r="AJ65" i="11"/>
  <c r="BG65" i="11"/>
  <c r="BY66" i="11"/>
  <c r="AE66" i="11"/>
  <c r="BB66" i="11"/>
  <c r="BB78" i="11"/>
  <c r="BT67" i="11"/>
  <c r="AW67" i="11"/>
  <c r="Z67" i="11"/>
  <c r="S67" i="11"/>
  <c r="R67" i="11"/>
  <c r="AW79" i="11"/>
  <c r="CB67" i="11"/>
  <c r="BE67" i="11"/>
  <c r="AH67" i="11"/>
  <c r="BE79" i="11"/>
  <c r="BW68" i="11"/>
  <c r="AC68" i="11"/>
  <c r="AZ68" i="11"/>
  <c r="AZ80" i="11"/>
  <c r="CE68" i="11"/>
  <c r="BH68" i="11"/>
  <c r="AK68" i="11"/>
  <c r="BH80" i="11"/>
  <c r="BZ69" i="11"/>
  <c r="BC69" i="11"/>
  <c r="AF69" i="11"/>
  <c r="BC81" i="11"/>
  <c r="BU70" i="11"/>
  <c r="AX70" i="11"/>
  <c r="AA70" i="11"/>
  <c r="AX82" i="11"/>
  <c r="CC70" i="11"/>
  <c r="BF70" i="11"/>
  <c r="AI70" i="11"/>
  <c r="BF82" i="11"/>
  <c r="BX71" i="11"/>
  <c r="AD71" i="11"/>
  <c r="BA71" i="11"/>
  <c r="BA83" i="11"/>
  <c r="AV72" i="11"/>
  <c r="AO99" i="15" s="1"/>
  <c r="Y72" i="11"/>
  <c r="AB99" i="15" s="1"/>
  <c r="W71" i="19" s="1"/>
  <c r="AV84" i="11"/>
  <c r="AO111" i="15" s="1"/>
  <c r="CA72" i="11"/>
  <c r="BD72" i="11"/>
  <c r="AG72" i="11"/>
  <c r="BD84" i="11"/>
  <c r="BV73" i="11"/>
  <c r="U73" i="11"/>
  <c r="AY73" i="11"/>
  <c r="AB73" i="11"/>
  <c r="W73" i="11"/>
  <c r="T73" i="11"/>
  <c r="AY85" i="11"/>
  <c r="CD73" i="11"/>
  <c r="BG73" i="11"/>
  <c r="AJ73" i="11"/>
  <c r="BG85" i="11"/>
  <c r="BY74" i="11"/>
  <c r="AE74" i="11"/>
  <c r="BB74" i="11"/>
  <c r="BB86" i="11"/>
  <c r="BT75" i="11"/>
  <c r="AW75" i="11"/>
  <c r="Z75" i="11"/>
  <c r="S75" i="11"/>
  <c r="R75" i="11"/>
  <c r="AW87" i="11"/>
  <c r="CB75" i="11"/>
  <c r="BE75" i="11"/>
  <c r="AH75" i="11"/>
  <c r="BE87" i="11"/>
  <c r="BW76" i="11"/>
  <c r="AC76" i="11"/>
  <c r="AZ76" i="11"/>
  <c r="AZ88" i="11"/>
  <c r="CE76" i="11"/>
  <c r="BH76" i="11"/>
  <c r="AK76" i="11"/>
  <c r="BH88" i="11"/>
  <c r="BZ77" i="11"/>
  <c r="AF77" i="11"/>
  <c r="BC77" i="11"/>
  <c r="BC89" i="11"/>
  <c r="BZ78" i="11"/>
  <c r="AF78" i="11"/>
  <c r="CC77" i="12"/>
  <c r="BF77" i="12"/>
  <c r="AI77" i="12"/>
  <c r="BF89" i="12"/>
  <c r="CC78" i="12"/>
  <c r="AI78" i="12"/>
  <c r="BU77" i="12"/>
  <c r="AX77" i="12"/>
  <c r="AA77" i="12"/>
  <c r="AX89" i="12"/>
  <c r="BU78" i="12"/>
  <c r="AA78" i="12"/>
  <c r="CA76" i="12"/>
  <c r="BD76" i="12"/>
  <c r="AG76" i="12"/>
  <c r="BD88" i="12"/>
  <c r="Y76" i="12"/>
  <c r="AB103" i="16" s="1"/>
  <c r="AB75" i="19" s="1"/>
  <c r="AV76" i="12"/>
  <c r="AO103" i="16" s="1"/>
  <c r="AV88" i="12"/>
  <c r="AO115" i="16" s="1"/>
  <c r="BY75" i="12"/>
  <c r="BB75" i="12"/>
  <c r="AE75" i="12"/>
  <c r="BB87" i="12"/>
  <c r="CE74" i="12"/>
  <c r="BH74" i="12"/>
  <c r="AK74" i="12"/>
  <c r="BH86" i="12"/>
  <c r="BW74" i="12"/>
  <c r="AC74" i="12"/>
  <c r="AZ74" i="12"/>
  <c r="AZ86" i="12"/>
  <c r="CC73" i="12"/>
  <c r="AI73" i="12"/>
  <c r="BF73" i="12"/>
  <c r="BF85" i="12"/>
  <c r="BU73" i="12"/>
  <c r="AA73" i="12"/>
  <c r="AX73" i="12"/>
  <c r="AX85" i="12"/>
  <c r="CA72" i="12"/>
  <c r="BD72" i="12"/>
  <c r="AG72" i="12"/>
  <c r="BD84" i="12"/>
  <c r="AV72" i="12"/>
  <c r="AO99" i="16" s="1"/>
  <c r="Y72" i="12"/>
  <c r="AB99" i="16" s="1"/>
  <c r="AB71" i="19" s="1"/>
  <c r="AV84" i="12"/>
  <c r="AO111" i="16" s="1"/>
  <c r="BY71" i="12"/>
  <c r="AE71" i="12"/>
  <c r="BB71" i="12"/>
  <c r="BB83" i="12"/>
  <c r="CE70" i="12"/>
  <c r="AK70" i="12"/>
  <c r="BH70" i="12"/>
  <c r="BH82" i="12"/>
  <c r="BW70" i="12"/>
  <c r="AZ70" i="12"/>
  <c r="AC70" i="12"/>
  <c r="AZ82" i="12"/>
  <c r="CC69" i="12"/>
  <c r="BF69" i="12"/>
  <c r="AI69" i="12"/>
  <c r="BF81" i="12"/>
  <c r="BU69" i="12"/>
  <c r="AX69" i="12"/>
  <c r="AA69" i="12"/>
  <c r="AX81" i="12"/>
  <c r="CA68" i="12"/>
  <c r="BD68" i="12"/>
  <c r="AG68" i="12"/>
  <c r="BD80" i="12"/>
  <c r="AV68" i="12"/>
  <c r="AO95" i="16" s="1"/>
  <c r="Y68" i="12"/>
  <c r="AB95" i="16" s="1"/>
  <c r="AB67" i="19" s="1"/>
  <c r="AV80" i="12"/>
  <c r="AO107" i="16" s="1"/>
  <c r="BY67" i="12"/>
  <c r="AE67" i="12"/>
  <c r="BB67" i="12"/>
  <c r="BB79" i="12"/>
  <c r="CE66" i="12"/>
  <c r="AK66" i="12"/>
  <c r="BH66" i="12"/>
  <c r="BH78" i="12"/>
  <c r="BW66" i="12"/>
  <c r="AZ66" i="12"/>
  <c r="AC66" i="12"/>
  <c r="AZ78" i="12"/>
  <c r="CC65" i="12"/>
  <c r="BF65" i="12"/>
  <c r="AI65" i="12"/>
  <c r="BU65" i="12"/>
  <c r="AA65" i="12"/>
  <c r="AX65" i="12"/>
  <c r="CA64" i="12"/>
  <c r="AG64" i="12"/>
  <c r="BD64" i="12"/>
  <c r="AV64" i="12"/>
  <c r="AO91" i="16" s="1"/>
  <c r="Y64" i="12"/>
  <c r="AB91" i="16" s="1"/>
  <c r="AB63" i="19" s="1"/>
  <c r="BY63" i="12"/>
  <c r="AE63" i="12"/>
  <c r="BB63" i="12"/>
  <c r="CE62" i="12"/>
  <c r="AK62" i="12"/>
  <c r="BH62" i="12"/>
  <c r="BW62" i="12"/>
  <c r="AZ62" i="12"/>
  <c r="AC62" i="12"/>
  <c r="CC61" i="12"/>
  <c r="AI61" i="12"/>
  <c r="BF61" i="12"/>
  <c r="BU61" i="12"/>
  <c r="AA61" i="12"/>
  <c r="AX61" i="12"/>
  <c r="CA60" i="12"/>
  <c r="AG60" i="12"/>
  <c r="BD60" i="12"/>
  <c r="Y60" i="12"/>
  <c r="AB87" i="16" s="1"/>
  <c r="AB59" i="19" s="1"/>
  <c r="AV60" i="12"/>
  <c r="AO87" i="16" s="1"/>
  <c r="BY59" i="12"/>
  <c r="AE59" i="12"/>
  <c r="BB59" i="12"/>
  <c r="CE58" i="12"/>
  <c r="BH58" i="12"/>
  <c r="AK58" i="12"/>
  <c r="BW58" i="12"/>
  <c r="AC58" i="12"/>
  <c r="AZ58" i="12"/>
  <c r="CC57" i="12"/>
  <c r="BF57" i="12"/>
  <c r="AI57" i="12"/>
  <c r="BU57" i="12"/>
  <c r="AA57" i="12"/>
  <c r="AX57" i="12"/>
  <c r="CA56" i="12"/>
  <c r="AG56" i="12"/>
  <c r="BD56" i="12"/>
  <c r="Y56" i="12"/>
  <c r="AB83" i="16" s="1"/>
  <c r="AB55" i="19" s="1"/>
  <c r="AV56" i="12"/>
  <c r="AO83" i="16" s="1"/>
  <c r="BY55" i="12"/>
  <c r="BB55" i="12"/>
  <c r="AE55" i="12"/>
  <c r="CN6" i="12"/>
  <c r="G10" i="27" s="1"/>
  <c r="CE54" i="12"/>
  <c r="BH54" i="12"/>
  <c r="AK54" i="12"/>
  <c r="BW54" i="12"/>
  <c r="AC54" i="12"/>
  <c r="AZ54" i="12"/>
  <c r="CC53" i="12"/>
  <c r="BF53" i="12"/>
  <c r="AI53" i="12"/>
  <c r="BU53" i="12"/>
  <c r="AX53" i="12"/>
  <c r="AA53" i="12"/>
  <c r="CA52" i="12"/>
  <c r="AG52" i="12"/>
  <c r="BD52" i="12"/>
  <c r="Y52" i="12"/>
  <c r="AB79" i="16" s="1"/>
  <c r="AB51" i="19" s="1"/>
  <c r="AV52" i="12"/>
  <c r="AO79" i="16" s="1"/>
  <c r="BY51" i="12"/>
  <c r="BB51" i="12"/>
  <c r="AE51" i="12"/>
  <c r="CE50" i="12"/>
  <c r="BH50" i="12"/>
  <c r="AK50" i="12"/>
  <c r="BW50" i="12"/>
  <c r="AC50" i="12"/>
  <c r="AZ50" i="12"/>
  <c r="CC49" i="12"/>
  <c r="BF49" i="12"/>
  <c r="AI49" i="12"/>
  <c r="BU49" i="12"/>
  <c r="AX49" i="12"/>
  <c r="AA49" i="12"/>
  <c r="CA48" i="12"/>
  <c r="BD48" i="12"/>
  <c r="AG48" i="12"/>
  <c r="AV48" i="12"/>
  <c r="AO75" i="16" s="1"/>
  <c r="Y48" i="12"/>
  <c r="AB75" i="16" s="1"/>
  <c r="AB47" i="19" s="1"/>
  <c r="BY47" i="12"/>
  <c r="AE47" i="12"/>
  <c r="BB47" i="12"/>
  <c r="CE46" i="12"/>
  <c r="BH46" i="12"/>
  <c r="AK46" i="12"/>
  <c r="BW46" i="12"/>
  <c r="AC46" i="12"/>
  <c r="AZ46" i="12"/>
  <c r="CC45" i="12"/>
  <c r="AI45" i="12"/>
  <c r="BF45" i="12"/>
  <c r="BU45" i="12"/>
  <c r="AA45" i="12"/>
  <c r="AX45" i="12"/>
  <c r="CA44" i="12"/>
  <c r="BD44" i="12"/>
  <c r="AG44" i="12"/>
  <c r="AV44" i="12"/>
  <c r="AO71" i="16" s="1"/>
  <c r="Y44" i="12"/>
  <c r="AB71" i="16" s="1"/>
  <c r="AB43" i="19" s="1"/>
  <c r="BY43" i="12"/>
  <c r="AE43" i="12"/>
  <c r="BB43" i="12"/>
  <c r="CE42" i="12"/>
  <c r="AK42" i="12"/>
  <c r="BH42" i="12"/>
  <c r="BW42" i="12"/>
  <c r="AC42" i="12"/>
  <c r="AZ42" i="12"/>
  <c r="CC41" i="12"/>
  <c r="BF41" i="12"/>
  <c r="AI41" i="12"/>
  <c r="BU41" i="12"/>
  <c r="AX41" i="12"/>
  <c r="AA41" i="12"/>
  <c r="CA40" i="12"/>
  <c r="BD40" i="12"/>
  <c r="AG40" i="12"/>
  <c r="Y40" i="12"/>
  <c r="AB67" i="16" s="1"/>
  <c r="AB39" i="19" s="1"/>
  <c r="AV40" i="12"/>
  <c r="AO67" i="16" s="1"/>
  <c r="BY39" i="12"/>
  <c r="BB39" i="12"/>
  <c r="AE39" i="12"/>
  <c r="CE38" i="12"/>
  <c r="BH38" i="12"/>
  <c r="AK38" i="12"/>
  <c r="BW38" i="12"/>
  <c r="AC38" i="12"/>
  <c r="AZ38" i="12"/>
  <c r="CC37" i="12"/>
  <c r="BF37" i="12"/>
  <c r="AI37" i="12"/>
  <c r="BU37" i="12"/>
  <c r="AX37" i="12"/>
  <c r="AA37" i="12"/>
  <c r="CA36" i="12"/>
  <c r="BD36" i="12"/>
  <c r="AG36" i="12"/>
  <c r="Y36" i="12"/>
  <c r="AB63" i="16" s="1"/>
  <c r="AB35" i="19" s="1"/>
  <c r="AV36" i="12"/>
  <c r="AO63" i="16" s="1"/>
  <c r="BY35" i="12"/>
  <c r="AE35" i="12"/>
  <c r="BB35" i="12"/>
  <c r="CE34" i="12"/>
  <c r="AK34" i="12"/>
  <c r="BH34" i="12"/>
  <c r="BW34" i="12"/>
  <c r="AZ34" i="12"/>
  <c r="AC34" i="12"/>
  <c r="CC33" i="12"/>
  <c r="AI33" i="12"/>
  <c r="BF33" i="12"/>
  <c r="BU33" i="12"/>
  <c r="AA33" i="12"/>
  <c r="AX33" i="12"/>
  <c r="CA32" i="12"/>
  <c r="AG32" i="12"/>
  <c r="BD32" i="12"/>
  <c r="AV32" i="12"/>
  <c r="AO59" i="16" s="1"/>
  <c r="Y32" i="12"/>
  <c r="AB59" i="16" s="1"/>
  <c r="AB31" i="19" s="1"/>
  <c r="BY31" i="12"/>
  <c r="BB31" i="12"/>
  <c r="AE31" i="12"/>
  <c r="CE30" i="12"/>
  <c r="BH30" i="12"/>
  <c r="AK30" i="12"/>
  <c r="BW30" i="12"/>
  <c r="AZ30" i="12"/>
  <c r="AC30" i="12"/>
  <c r="CC29" i="12"/>
  <c r="AI29" i="12"/>
  <c r="BF29" i="12"/>
  <c r="BU29" i="12"/>
  <c r="AX29" i="12"/>
  <c r="AA29" i="12"/>
  <c r="CA28" i="12"/>
  <c r="AG28" i="12"/>
  <c r="BD28" i="12"/>
  <c r="AV28" i="12"/>
  <c r="AO55" i="16" s="1"/>
  <c r="Y28" i="12"/>
  <c r="AB55" i="16" s="1"/>
  <c r="AB27" i="19" s="1"/>
  <c r="BY27" i="12"/>
  <c r="BB27" i="12"/>
  <c r="AE27" i="12"/>
  <c r="CE26" i="12"/>
  <c r="BH26" i="12"/>
  <c r="AK26" i="12"/>
  <c r="BW26" i="12"/>
  <c r="AC26" i="12"/>
  <c r="AZ26" i="12"/>
  <c r="CC25" i="12"/>
  <c r="BF25" i="12"/>
  <c r="AI25" i="12"/>
  <c r="BU25" i="12"/>
  <c r="AA25" i="12"/>
  <c r="AX25" i="12"/>
  <c r="CA24" i="12"/>
  <c r="AG24" i="12"/>
  <c r="BD24" i="12"/>
  <c r="Y24" i="12"/>
  <c r="AB51" i="16" s="1"/>
  <c r="AB23" i="19" s="1"/>
  <c r="AV24" i="12"/>
  <c r="AO51" i="16" s="1"/>
  <c r="BY23" i="12"/>
  <c r="BB23" i="12"/>
  <c r="AE23" i="12"/>
  <c r="CE22" i="12"/>
  <c r="AK22" i="12"/>
  <c r="BH22" i="12"/>
  <c r="BW22" i="12"/>
  <c r="AC22" i="12"/>
  <c r="AZ22" i="12"/>
  <c r="CC21" i="12"/>
  <c r="AI21" i="12"/>
  <c r="BF21" i="12"/>
  <c r="BU21" i="12"/>
  <c r="AX21" i="12"/>
  <c r="AA21" i="12"/>
  <c r="CA20" i="12"/>
  <c r="BD20" i="12"/>
  <c r="AG20" i="12"/>
  <c r="Y20" i="12"/>
  <c r="AB47" i="16" s="1"/>
  <c r="AB19" i="19" s="1"/>
  <c r="AV20" i="12"/>
  <c r="AO47" i="16" s="1"/>
  <c r="BY19" i="12"/>
  <c r="AE19" i="12"/>
  <c r="BB19" i="12"/>
  <c r="CE18" i="12"/>
  <c r="BH18" i="12"/>
  <c r="AK18" i="12"/>
  <c r="BW18" i="12"/>
  <c r="AZ18" i="12"/>
  <c r="AC18" i="12"/>
  <c r="CC17" i="12"/>
  <c r="BF17" i="12"/>
  <c r="AI17" i="12"/>
  <c r="BU17" i="12"/>
  <c r="AA17" i="12"/>
  <c r="AX17" i="12"/>
  <c r="CA16" i="12"/>
  <c r="AG16" i="12"/>
  <c r="Y16" i="12"/>
  <c r="AB43" i="16" s="1"/>
  <c r="AB15" i="19" s="1"/>
  <c r="BY15" i="12"/>
  <c r="AE15" i="12"/>
  <c r="CE14" i="12"/>
  <c r="AK14" i="12"/>
  <c r="BW14" i="12"/>
  <c r="AC14" i="12"/>
  <c r="CC13" i="12"/>
  <c r="AI13" i="12"/>
  <c r="BU13" i="12"/>
  <c r="AA13" i="12"/>
  <c r="CA12" i="12"/>
  <c r="AG12" i="12"/>
  <c r="Y12" i="12"/>
  <c r="AB39" i="16" s="1"/>
  <c r="AB11" i="19" s="1"/>
  <c r="BY11" i="12"/>
  <c r="AE11" i="12"/>
  <c r="CE10" i="12"/>
  <c r="AK10" i="12"/>
  <c r="BW10" i="12"/>
  <c r="AC10" i="12"/>
  <c r="CC9" i="12"/>
  <c r="AI9" i="12"/>
  <c r="BU9" i="12"/>
  <c r="AA9" i="12"/>
  <c r="CA8" i="12"/>
  <c r="AG8" i="12"/>
  <c r="Y8" i="12"/>
  <c r="AB35" i="16" s="1"/>
  <c r="AB7" i="19" s="1"/>
  <c r="BY7" i="12"/>
  <c r="AE7" i="12"/>
  <c r="CE6" i="12"/>
  <c r="AK6" i="12"/>
  <c r="BW6" i="12"/>
  <c r="AC6" i="12"/>
  <c r="Y6" i="13"/>
  <c r="AB33" i="17" s="1"/>
  <c r="AG5" i="19" s="1"/>
  <c r="CA6" i="13"/>
  <c r="AG6" i="13"/>
  <c r="BV7" i="13"/>
  <c r="U7" i="13"/>
  <c r="AB7" i="13"/>
  <c r="W7" i="13"/>
  <c r="T7" i="13"/>
  <c r="CD7" i="13"/>
  <c r="AJ7" i="13"/>
  <c r="BY8" i="13"/>
  <c r="AE8" i="13"/>
  <c r="BT9" i="13"/>
  <c r="Z9" i="13"/>
  <c r="R9" i="13"/>
  <c r="S9" i="13"/>
  <c r="CB9" i="13"/>
  <c r="AH9" i="13"/>
  <c r="BW10" i="13"/>
  <c r="AC10" i="13"/>
  <c r="CE10" i="13"/>
  <c r="AK10" i="13"/>
  <c r="BZ11" i="13"/>
  <c r="AF11" i="13"/>
  <c r="BU12" i="13"/>
  <c r="AA12" i="13"/>
  <c r="CC12" i="13"/>
  <c r="AI12" i="13"/>
  <c r="BX13" i="13"/>
  <c r="AD13" i="13"/>
  <c r="Y14" i="13"/>
  <c r="AB41" i="17" s="1"/>
  <c r="AG13" i="19" s="1"/>
  <c r="CA14" i="13"/>
  <c r="AG14" i="13"/>
  <c r="BV15" i="13"/>
  <c r="AB15" i="13"/>
  <c r="T15" i="13"/>
  <c r="W15" i="13"/>
  <c r="U15" i="13"/>
  <c r="CD15" i="13"/>
  <c r="AJ15" i="13"/>
  <c r="BY16" i="13"/>
  <c r="AE16" i="13"/>
  <c r="BT17" i="13"/>
  <c r="Z17" i="13"/>
  <c r="S17" i="13"/>
  <c r="R17" i="13"/>
  <c r="AW17" i="13"/>
  <c r="CB17" i="13"/>
  <c r="AH17" i="13"/>
  <c r="BE17" i="13"/>
  <c r="BW18" i="13"/>
  <c r="AZ18" i="13"/>
  <c r="AC18" i="13"/>
  <c r="CE18" i="13"/>
  <c r="BH18" i="13"/>
  <c r="AK18" i="13"/>
  <c r="BZ19" i="13"/>
  <c r="BC19" i="13"/>
  <c r="AF19" i="13"/>
  <c r="BU20" i="13"/>
  <c r="AA20" i="13"/>
  <c r="AX20" i="13"/>
  <c r="CC20" i="13"/>
  <c r="AI20" i="13"/>
  <c r="BF20" i="13"/>
  <c r="BX21" i="13"/>
  <c r="AD21" i="13"/>
  <c r="BA21" i="13"/>
  <c r="Y22" i="13"/>
  <c r="AB49" i="17" s="1"/>
  <c r="AG21" i="19" s="1"/>
  <c r="AV22" i="13"/>
  <c r="AO49" i="17" s="1"/>
  <c r="CA22" i="13"/>
  <c r="BD22" i="13"/>
  <c r="AG22" i="13"/>
  <c r="BV23" i="13"/>
  <c r="AY23" i="13"/>
  <c r="W23" i="13"/>
  <c r="AB23" i="13"/>
  <c r="U23" i="13"/>
  <c r="T23" i="13"/>
  <c r="CD23" i="13"/>
  <c r="BG23" i="13"/>
  <c r="AJ23" i="13"/>
  <c r="BY24" i="13"/>
  <c r="AE24" i="13"/>
  <c r="BB24" i="13"/>
  <c r="BT25" i="13"/>
  <c r="AW25" i="13"/>
  <c r="R25" i="13"/>
  <c r="S25" i="13"/>
  <c r="Z25" i="13"/>
  <c r="CB25" i="13"/>
  <c r="BE25" i="13"/>
  <c r="AH25" i="13"/>
  <c r="BW26" i="13"/>
  <c r="AZ26" i="13"/>
  <c r="AC26" i="13"/>
  <c r="CE26" i="13"/>
  <c r="BH26" i="13"/>
  <c r="AK26" i="13"/>
  <c r="BZ27" i="13"/>
  <c r="BC27" i="13"/>
  <c r="AF27" i="13"/>
  <c r="BU28" i="13"/>
  <c r="AA28" i="13"/>
  <c r="AX28" i="13"/>
  <c r="AI28" i="13"/>
  <c r="CC28" i="13"/>
  <c r="BF28" i="13"/>
  <c r="BX29" i="13"/>
  <c r="BA29" i="13"/>
  <c r="AD29" i="13"/>
  <c r="AV30" i="13"/>
  <c r="AO57" i="17" s="1"/>
  <c r="Y30" i="13"/>
  <c r="AB57" i="17" s="1"/>
  <c r="AG29" i="19" s="1"/>
  <c r="CA30" i="13"/>
  <c r="AG30" i="13"/>
  <c r="BD30" i="13"/>
  <c r="BV31" i="13"/>
  <c r="U31" i="13"/>
  <c r="T31" i="13"/>
  <c r="W31" i="13"/>
  <c r="AB31" i="13"/>
  <c r="AY31" i="13"/>
  <c r="CD31" i="13"/>
  <c r="BG31" i="13"/>
  <c r="AJ31" i="13"/>
  <c r="BY32" i="13"/>
  <c r="BB32" i="13"/>
  <c r="AE32" i="13"/>
  <c r="S33" i="13"/>
  <c r="BT33" i="13"/>
  <c r="R33" i="13"/>
  <c r="AW33" i="13"/>
  <c r="Z33" i="13"/>
  <c r="CB33" i="13"/>
  <c r="BE33" i="13"/>
  <c r="AH33" i="13"/>
  <c r="BW34" i="13"/>
  <c r="AZ34" i="13"/>
  <c r="AC34" i="13"/>
  <c r="CE34" i="13"/>
  <c r="AK34" i="13"/>
  <c r="BH34" i="13"/>
  <c r="BZ35" i="13"/>
  <c r="BC35" i="13"/>
  <c r="AF35" i="13"/>
  <c r="BU36" i="13"/>
  <c r="AA36" i="13"/>
  <c r="AX36" i="13"/>
  <c r="CC36" i="13"/>
  <c r="BF36" i="13"/>
  <c r="AI36" i="13"/>
  <c r="BX37" i="13"/>
  <c r="BA37" i="13"/>
  <c r="AD37" i="13"/>
  <c r="Y38" i="13"/>
  <c r="AB65" i="17" s="1"/>
  <c r="AG37" i="19" s="1"/>
  <c r="AV38" i="13"/>
  <c r="AO65" i="17" s="1"/>
  <c r="CA38" i="13"/>
  <c r="BD38" i="13"/>
  <c r="AG38" i="13"/>
  <c r="BV39" i="13"/>
  <c r="W39" i="13"/>
  <c r="AB39" i="13"/>
  <c r="T39" i="13"/>
  <c r="U39" i="13"/>
  <c r="AY39" i="13"/>
  <c r="CD39" i="13"/>
  <c r="AJ39" i="13"/>
  <c r="BG39" i="13"/>
  <c r="BY40" i="13"/>
  <c r="AE40" i="13"/>
  <c r="BB40" i="13"/>
  <c r="BT41" i="13"/>
  <c r="Z41" i="13"/>
  <c r="R41" i="13"/>
  <c r="S41" i="13"/>
  <c r="AW41" i="13"/>
  <c r="CB41" i="13"/>
  <c r="BE41" i="13"/>
  <c r="AH41" i="13"/>
  <c r="BW42" i="13"/>
  <c r="AC42" i="13"/>
  <c r="AZ42" i="13"/>
  <c r="CE42" i="13"/>
  <c r="BH42" i="13"/>
  <c r="AK42" i="13"/>
  <c r="BZ43" i="13"/>
  <c r="BC43" i="13"/>
  <c r="AF43" i="13"/>
  <c r="BU44" i="13"/>
  <c r="AA44" i="13"/>
  <c r="AX44" i="13"/>
  <c r="CC44" i="13"/>
  <c r="BF44" i="13"/>
  <c r="AI44" i="13"/>
  <c r="BX45" i="13"/>
  <c r="BA45" i="13"/>
  <c r="AD45" i="13"/>
  <c r="AV46" i="13"/>
  <c r="AO73" i="17" s="1"/>
  <c r="Y46" i="13"/>
  <c r="AB73" i="17" s="1"/>
  <c r="AG45" i="19" s="1"/>
  <c r="CA46" i="13"/>
  <c r="BD46" i="13"/>
  <c r="AG46" i="13"/>
  <c r="BV47" i="13"/>
  <c r="W47" i="13"/>
  <c r="U47" i="13"/>
  <c r="AY47" i="13"/>
  <c r="T47" i="13"/>
  <c r="AB47" i="13"/>
  <c r="CD47" i="13"/>
  <c r="BG47" i="13"/>
  <c r="AJ47" i="13"/>
  <c r="BY48" i="13"/>
  <c r="BB48" i="13"/>
  <c r="AE48" i="13"/>
  <c r="BT49" i="13"/>
  <c r="R49" i="13"/>
  <c r="AW49" i="13"/>
  <c r="S49" i="13"/>
  <c r="Z49" i="13"/>
  <c r="CB49" i="13"/>
  <c r="AH49" i="13"/>
  <c r="BE49" i="13"/>
  <c r="BW50" i="13"/>
  <c r="AZ50" i="13"/>
  <c r="AC50" i="13"/>
  <c r="CE50" i="13"/>
  <c r="AK50" i="13"/>
  <c r="BH50" i="13"/>
  <c r="BZ51" i="13"/>
  <c r="BC51" i="13"/>
  <c r="AF51" i="13"/>
  <c r="BU52" i="13"/>
  <c r="AA52" i="13"/>
  <c r="AX52" i="13"/>
  <c r="CC52" i="13"/>
  <c r="BF52" i="13"/>
  <c r="AI52" i="13"/>
  <c r="BX53" i="13"/>
  <c r="AD53" i="13"/>
  <c r="BA53" i="13"/>
  <c r="AV54" i="13"/>
  <c r="AO81" i="17" s="1"/>
  <c r="Y54" i="13"/>
  <c r="AB81" i="17" s="1"/>
  <c r="AG53" i="19" s="1"/>
  <c r="CA54" i="13"/>
  <c r="AG54" i="13"/>
  <c r="BD54" i="13"/>
  <c r="BV55" i="13"/>
  <c r="T55" i="13"/>
  <c r="W55" i="13"/>
  <c r="AB55" i="13"/>
  <c r="AY55" i="13"/>
  <c r="U55" i="13"/>
  <c r="CK6" i="13"/>
  <c r="CD55" i="13"/>
  <c r="BG55" i="13"/>
  <c r="AJ55" i="13"/>
  <c r="CS6" i="13"/>
  <c r="BY56" i="13"/>
  <c r="AE56" i="13"/>
  <c r="BB56" i="13"/>
  <c r="BT57" i="13"/>
  <c r="AW57" i="13"/>
  <c r="Z57" i="13"/>
  <c r="R57" i="13"/>
  <c r="S57" i="13"/>
  <c r="CB57" i="13"/>
  <c r="BE57" i="13"/>
  <c r="AH57" i="13"/>
  <c r="BW58" i="13"/>
  <c r="AZ58" i="13"/>
  <c r="AC58" i="13"/>
  <c r="CE58" i="13"/>
  <c r="AK58" i="13"/>
  <c r="BH58" i="13"/>
  <c r="BZ59" i="13"/>
  <c r="AF59" i="13"/>
  <c r="BC59" i="13"/>
  <c r="BU60" i="13"/>
  <c r="AX60" i="13"/>
  <c r="AA60" i="13"/>
  <c r="CC60" i="13"/>
  <c r="BF60" i="13"/>
  <c r="AI60" i="13"/>
  <c r="BX61" i="13"/>
  <c r="BA61" i="13"/>
  <c r="AD61" i="13"/>
  <c r="AV62" i="13"/>
  <c r="AO89" i="17" s="1"/>
  <c r="Y62" i="13"/>
  <c r="AB89" i="17" s="1"/>
  <c r="AG61" i="19" s="1"/>
  <c r="CA62" i="13"/>
  <c r="AG62" i="13"/>
  <c r="BD62" i="13"/>
  <c r="BV63" i="13"/>
  <c r="AB63" i="13"/>
  <c r="W63" i="13"/>
  <c r="U63" i="13"/>
  <c r="T63" i="13"/>
  <c r="AY63" i="13"/>
  <c r="CD63" i="13"/>
  <c r="AJ63" i="13"/>
  <c r="BG63" i="13"/>
  <c r="BY64" i="13"/>
  <c r="AE64" i="13"/>
  <c r="BB64" i="13"/>
  <c r="BT65" i="13"/>
  <c r="S65" i="13"/>
  <c r="Z65" i="13"/>
  <c r="R65" i="13"/>
  <c r="AW65" i="13"/>
  <c r="CB65" i="13"/>
  <c r="BE65" i="13"/>
  <c r="AH65" i="13"/>
  <c r="BW66" i="13"/>
  <c r="AC66" i="13"/>
  <c r="AZ66" i="13"/>
  <c r="AZ78" i="13"/>
  <c r="CE66" i="13"/>
  <c r="AK66" i="13"/>
  <c r="BH66" i="13"/>
  <c r="BH78" i="13"/>
  <c r="BZ67" i="13"/>
  <c r="BC67" i="13"/>
  <c r="AF67" i="13"/>
  <c r="BC79" i="13"/>
  <c r="BU68" i="13"/>
  <c r="AX68" i="13"/>
  <c r="AA68" i="13"/>
  <c r="AX80" i="13"/>
  <c r="CC68" i="13"/>
  <c r="AI68" i="13"/>
  <c r="BF68" i="13"/>
  <c r="BF80" i="13"/>
  <c r="BX69" i="13"/>
  <c r="AD69" i="13"/>
  <c r="BA69" i="13"/>
  <c r="BA81" i="13"/>
  <c r="AV70" i="13"/>
  <c r="AO97" i="17" s="1"/>
  <c r="Y70" i="13"/>
  <c r="AB97" i="17" s="1"/>
  <c r="AG69" i="19" s="1"/>
  <c r="AV82" i="13"/>
  <c r="AO109" i="17" s="1"/>
  <c r="CA70" i="13"/>
  <c r="BD70" i="13"/>
  <c r="AG70" i="13"/>
  <c r="BD82" i="13"/>
  <c r="BV71" i="13"/>
  <c r="AB71" i="13"/>
  <c r="AY71" i="13"/>
  <c r="W71" i="13"/>
  <c r="T71" i="13"/>
  <c r="U71" i="13"/>
  <c r="AY83" i="13"/>
  <c r="CD71" i="13"/>
  <c r="AJ71" i="13"/>
  <c r="BG71" i="13"/>
  <c r="BG83" i="13"/>
  <c r="BY72" i="13"/>
  <c r="AE72" i="13"/>
  <c r="BB72" i="13"/>
  <c r="BB84" i="13"/>
  <c r="BT73" i="13"/>
  <c r="R73" i="13"/>
  <c r="AW73" i="13"/>
  <c r="S73" i="13"/>
  <c r="Z73" i="13"/>
  <c r="AW85" i="13"/>
  <c r="CB73" i="13"/>
  <c r="AH73" i="13"/>
  <c r="BE73" i="13"/>
  <c r="BE85" i="13"/>
  <c r="BW74" i="13"/>
  <c r="AC74" i="13"/>
  <c r="AZ74" i="13"/>
  <c r="AZ86" i="13"/>
  <c r="CE74" i="13"/>
  <c r="BH74" i="13"/>
  <c r="AK74" i="13"/>
  <c r="BH86" i="13"/>
  <c r="BZ75" i="13"/>
  <c r="BC75" i="13"/>
  <c r="AF75" i="13"/>
  <c r="BC87" i="13"/>
  <c r="BU76" i="13"/>
  <c r="AX76" i="13"/>
  <c r="AA76" i="13"/>
  <c r="AX88" i="13"/>
  <c r="CC76" i="13"/>
  <c r="BF76" i="13"/>
  <c r="AI76" i="13"/>
  <c r="BF88" i="13"/>
  <c r="BX77" i="13"/>
  <c r="BA77" i="13"/>
  <c r="AD77" i="13"/>
  <c r="BA89" i="13"/>
  <c r="BX78" i="13"/>
  <c r="AD78" i="13"/>
  <c r="BS77" i="13"/>
  <c r="D104" i="17"/>
  <c r="AS104" i="17" s="1"/>
  <c r="BS69" i="13"/>
  <c r="D96" i="17"/>
  <c r="AS96" i="17" s="1"/>
  <c r="BS61" i="13"/>
  <c r="D88" i="17"/>
  <c r="AS88" i="17" s="1"/>
  <c r="BS53" i="13"/>
  <c r="D80" i="17"/>
  <c r="BS45" i="13"/>
  <c r="D72" i="17"/>
  <c r="BS37" i="13"/>
  <c r="D64" i="17"/>
  <c r="BS29" i="13"/>
  <c r="D56" i="17"/>
  <c r="BS21" i="13"/>
  <c r="D48" i="17"/>
  <c r="BS13" i="13"/>
  <c r="D40" i="17"/>
  <c r="BS5" i="13"/>
  <c r="D32" i="17"/>
  <c r="AD68" i="35"/>
  <c r="AP66" i="35"/>
  <c r="AG18" i="35"/>
  <c r="AM5" i="35"/>
  <c r="AA67" i="35"/>
  <c r="AD64" i="35"/>
  <c r="AG57" i="35"/>
  <c r="AJ18" i="35"/>
  <c r="AM35" i="35"/>
  <c r="AP70" i="35"/>
  <c r="AP54" i="35"/>
  <c r="AA47" i="35"/>
  <c r="AD69" i="35"/>
  <c r="AD61" i="35"/>
  <c r="AG62" i="35"/>
  <c r="AJ71" i="35"/>
  <c r="AJ55" i="35"/>
  <c r="AM16" i="35"/>
  <c r="AP27" i="35"/>
  <c r="AJ76" i="35"/>
  <c r="AJ77" i="35"/>
  <c r="AM29" i="35"/>
  <c r="AA33" i="35"/>
  <c r="AD26" i="35"/>
  <c r="AP16" i="35"/>
  <c r="L69" i="32"/>
  <c r="R69" i="32"/>
  <c r="N69" i="32"/>
  <c r="S69" i="32"/>
  <c r="P69" i="32"/>
  <c r="O69" i="32"/>
  <c r="T69" i="32"/>
  <c r="Q69" i="32"/>
  <c r="M69" i="32"/>
  <c r="U69" i="32"/>
  <c r="L47" i="32"/>
  <c r="N47" i="32"/>
  <c r="T47" i="32"/>
  <c r="S47" i="32"/>
  <c r="O47" i="32"/>
  <c r="P47" i="32"/>
  <c r="M47" i="32"/>
  <c r="R47" i="32"/>
  <c r="Q47" i="32"/>
  <c r="U47" i="32"/>
  <c r="V58" i="26"/>
  <c r="X59" i="33" s="1"/>
  <c r="L73" i="32"/>
  <c r="N73" i="32"/>
  <c r="T73" i="32"/>
  <c r="M73" i="32"/>
  <c r="O73" i="32"/>
  <c r="R73" i="32"/>
  <c r="S73" i="32"/>
  <c r="P73" i="32"/>
  <c r="U73" i="32"/>
  <c r="Q73" i="32"/>
  <c r="L90" i="32"/>
  <c r="R90" i="32"/>
  <c r="N90" i="32"/>
  <c r="S90" i="32"/>
  <c r="O90" i="32"/>
  <c r="Q90" i="32"/>
  <c r="T90" i="32"/>
  <c r="M90" i="32"/>
  <c r="U90" i="32"/>
  <c r="P90" i="32"/>
  <c r="L46" i="32"/>
  <c r="R46" i="32"/>
  <c r="S46" i="32"/>
  <c r="Q46" i="32"/>
  <c r="N46" i="32"/>
  <c r="P46" i="32"/>
  <c r="M46" i="32"/>
  <c r="O46" i="32"/>
  <c r="U46" i="32"/>
  <c r="T46" i="32"/>
  <c r="V14" i="26"/>
  <c r="X15" i="33" s="1"/>
  <c r="V9" i="26"/>
  <c r="X10" i="33" s="1"/>
  <c r="L43" i="32"/>
  <c r="M43" i="32"/>
  <c r="O43" i="32"/>
  <c r="P43" i="32"/>
  <c r="R43" i="32"/>
  <c r="U43" i="32"/>
  <c r="T43" i="32"/>
  <c r="S43" i="32"/>
  <c r="N43" i="32"/>
  <c r="Q43" i="32"/>
  <c r="L48" i="32"/>
  <c r="R48" i="32"/>
  <c r="U48" i="32"/>
  <c r="N48" i="32"/>
  <c r="Q48" i="32"/>
  <c r="M48" i="32"/>
  <c r="O48" i="32"/>
  <c r="T48" i="32"/>
  <c r="S48" i="32"/>
  <c r="P48" i="32"/>
  <c r="L45" i="32"/>
  <c r="O45" i="32"/>
  <c r="R45" i="32"/>
  <c r="T45" i="32"/>
  <c r="P45" i="32"/>
  <c r="S45" i="32"/>
  <c r="M45" i="32"/>
  <c r="U45" i="32"/>
  <c r="N45" i="32"/>
  <c r="Q45" i="32"/>
  <c r="BS13" i="11"/>
  <c r="D40" i="15"/>
  <c r="BS37" i="11"/>
  <c r="D64" i="15"/>
  <c r="BS53" i="11"/>
  <c r="D80" i="15"/>
  <c r="BS77" i="11"/>
  <c r="D104" i="15"/>
  <c r="AS104" i="15" s="1"/>
  <c r="BY9" i="11"/>
  <c r="AE9" i="11"/>
  <c r="CE11" i="11"/>
  <c r="AK11" i="11"/>
  <c r="CC13" i="11"/>
  <c r="AI13" i="11"/>
  <c r="BV16" i="11"/>
  <c r="W16" i="11"/>
  <c r="AB16" i="11"/>
  <c r="T16" i="11"/>
  <c r="U16" i="11"/>
  <c r="BT18" i="11"/>
  <c r="Z18" i="11"/>
  <c r="S18" i="11"/>
  <c r="R18" i="11"/>
  <c r="AW18" i="11"/>
  <c r="BZ20" i="11"/>
  <c r="AF20" i="11"/>
  <c r="BC20" i="11"/>
  <c r="BX22" i="11"/>
  <c r="BA22" i="11"/>
  <c r="AD22" i="11"/>
  <c r="BY25" i="11"/>
  <c r="BB25" i="11"/>
  <c r="AE25" i="11"/>
  <c r="BW27" i="11"/>
  <c r="AC27" i="11"/>
  <c r="AZ27" i="11"/>
  <c r="BZ28" i="11"/>
  <c r="BC28" i="11"/>
  <c r="AF28" i="11"/>
  <c r="BX30" i="11"/>
  <c r="BA30" i="11"/>
  <c r="AD30" i="11"/>
  <c r="BV32" i="11"/>
  <c r="AY32" i="11"/>
  <c r="T32" i="11"/>
  <c r="W32" i="11"/>
  <c r="AB32" i="11"/>
  <c r="U32" i="11"/>
  <c r="CE35" i="11"/>
  <c r="AK35" i="11"/>
  <c r="BH35" i="11"/>
  <c r="BX38" i="11"/>
  <c r="AD38" i="11"/>
  <c r="BA38" i="11"/>
  <c r="CA39" i="11"/>
  <c r="AG39" i="11"/>
  <c r="BD39" i="11"/>
  <c r="BX46" i="11"/>
  <c r="BA46" i="11"/>
  <c r="AD46" i="11"/>
  <c r="CB50" i="11"/>
  <c r="BE50" i="11"/>
  <c r="AH50" i="11"/>
  <c r="BZ52" i="11"/>
  <c r="BC52" i="11"/>
  <c r="AF52" i="11"/>
  <c r="CC53" i="11"/>
  <c r="AI53" i="11"/>
  <c r="BF53" i="11"/>
  <c r="AV55" i="11"/>
  <c r="AO82" i="15" s="1"/>
  <c r="Y55" i="11"/>
  <c r="AB82" i="15" s="1"/>
  <c r="W54" i="19" s="1"/>
  <c r="CH6" i="11"/>
  <c r="CB58" i="11"/>
  <c r="BE58" i="11"/>
  <c r="AH58" i="11"/>
  <c r="BW59" i="11"/>
  <c r="AZ59" i="11"/>
  <c r="AC59" i="11"/>
  <c r="BU61" i="11"/>
  <c r="AA61" i="11"/>
  <c r="AX61" i="11"/>
  <c r="Y63" i="11"/>
  <c r="AB90" i="15" s="1"/>
  <c r="W62" i="19" s="1"/>
  <c r="AV63" i="11"/>
  <c r="AO90" i="15" s="1"/>
  <c r="BV64" i="11"/>
  <c r="AY64" i="11"/>
  <c r="T64" i="11"/>
  <c r="U64" i="11"/>
  <c r="W64" i="11"/>
  <c r="AB64" i="11"/>
  <c r="BU69" i="11"/>
  <c r="AA69" i="11"/>
  <c r="AX69" i="11"/>
  <c r="AX81" i="11"/>
  <c r="CA71" i="11"/>
  <c r="AG71" i="11"/>
  <c r="BD71" i="11"/>
  <c r="BD83" i="11"/>
  <c r="BT74" i="11"/>
  <c r="AW74" i="11"/>
  <c r="Z74" i="11"/>
  <c r="S74" i="11"/>
  <c r="R74" i="11"/>
  <c r="AW86" i="11"/>
  <c r="CC77" i="11"/>
  <c r="AI77" i="11"/>
  <c r="BF77" i="11"/>
  <c r="BF89" i="11"/>
  <c r="CC78" i="11"/>
  <c r="AI78" i="11"/>
  <c r="BV75" i="12"/>
  <c r="T75" i="12"/>
  <c r="AB75" i="12"/>
  <c r="W75" i="12"/>
  <c r="AY75" i="12"/>
  <c r="U75" i="12"/>
  <c r="AY87" i="12"/>
  <c r="CB70" i="12"/>
  <c r="AH70" i="12"/>
  <c r="BE70" i="12"/>
  <c r="BE82" i="12"/>
  <c r="BX68" i="12"/>
  <c r="BA68" i="12"/>
  <c r="AD68" i="12"/>
  <c r="BA80" i="12"/>
  <c r="CB66" i="12"/>
  <c r="BE66" i="12"/>
  <c r="AH66" i="12"/>
  <c r="BE78" i="12"/>
  <c r="BZ65" i="12"/>
  <c r="AF65" i="12"/>
  <c r="BC65" i="12"/>
  <c r="CD63" i="12"/>
  <c r="AJ63" i="12"/>
  <c r="BG63" i="12"/>
  <c r="BX60" i="12"/>
  <c r="BA60" i="12"/>
  <c r="AD60" i="12"/>
  <c r="BS54" i="11"/>
  <c r="D81" i="15"/>
  <c r="BS79" i="11"/>
  <c r="D106" i="15"/>
  <c r="AS106" i="15" s="1"/>
  <c r="U5" i="11"/>
  <c r="T5" i="11"/>
  <c r="W5" i="11"/>
  <c r="BY6" i="11"/>
  <c r="AE6" i="11"/>
  <c r="BU10" i="11"/>
  <c r="AA10" i="11"/>
  <c r="CD13" i="11"/>
  <c r="AJ13" i="11"/>
  <c r="BZ17" i="11"/>
  <c r="AF17" i="11"/>
  <c r="BC17" i="11"/>
  <c r="BX19" i="11"/>
  <c r="BA19" i="11"/>
  <c r="AD19" i="11"/>
  <c r="BV21" i="11"/>
  <c r="AB21" i="11"/>
  <c r="T21" i="11"/>
  <c r="W21" i="11"/>
  <c r="AY21" i="11"/>
  <c r="U21" i="11"/>
  <c r="BT23" i="11"/>
  <c r="Z23" i="11"/>
  <c r="AW23" i="11"/>
  <c r="S23" i="11"/>
  <c r="R23" i="11"/>
  <c r="BZ33" i="11"/>
  <c r="AF33" i="11"/>
  <c r="BC33" i="11"/>
  <c r="CA36" i="11"/>
  <c r="AG36" i="11"/>
  <c r="BD36" i="11"/>
  <c r="CB39" i="11"/>
  <c r="AH39" i="11"/>
  <c r="BE39" i="11"/>
  <c r="BZ41" i="11"/>
  <c r="BC41" i="11"/>
  <c r="AF41" i="11"/>
  <c r="BT47" i="11"/>
  <c r="Z47" i="11"/>
  <c r="S47" i="11"/>
  <c r="AW47" i="11"/>
  <c r="R47" i="11"/>
  <c r="BU50" i="11"/>
  <c r="AA50" i="11"/>
  <c r="AX50" i="11"/>
  <c r="CA52" i="11"/>
  <c r="AG52" i="11"/>
  <c r="BD52" i="11"/>
  <c r="CE56" i="11"/>
  <c r="BH56" i="11"/>
  <c r="AK56" i="11"/>
  <c r="CC58" i="11"/>
  <c r="BF58" i="11"/>
  <c r="AI58" i="11"/>
  <c r="CA60" i="11"/>
  <c r="BD60" i="11"/>
  <c r="AG60" i="11"/>
  <c r="BY62" i="11"/>
  <c r="BB62" i="11"/>
  <c r="AE62" i="11"/>
  <c r="CB63" i="11"/>
  <c r="AH63" i="11"/>
  <c r="BE63" i="11"/>
  <c r="Y68" i="11"/>
  <c r="AB95" i="15" s="1"/>
  <c r="W67" i="19" s="1"/>
  <c r="AV68" i="11"/>
  <c r="AO95" i="15" s="1"/>
  <c r="AV80" i="11"/>
  <c r="AO107" i="15" s="1"/>
  <c r="BV69" i="11"/>
  <c r="AB69" i="11"/>
  <c r="AY69" i="11"/>
  <c r="W69" i="11"/>
  <c r="U69" i="11"/>
  <c r="T69" i="11"/>
  <c r="AY81" i="11"/>
  <c r="BT71" i="11"/>
  <c r="AW71" i="11"/>
  <c r="Z71" i="11"/>
  <c r="S71" i="11"/>
  <c r="R71" i="11"/>
  <c r="AW83" i="11"/>
  <c r="CA76" i="11"/>
  <c r="BD76" i="11"/>
  <c r="AG76" i="11"/>
  <c r="BD88" i="11"/>
  <c r="CE76" i="12"/>
  <c r="AK76" i="12"/>
  <c r="BH76" i="12"/>
  <c r="BH88" i="12"/>
  <c r="CC71" i="12"/>
  <c r="BF71" i="12"/>
  <c r="AI71" i="12"/>
  <c r="BF83" i="12"/>
  <c r="CE68" i="12"/>
  <c r="BH68" i="12"/>
  <c r="AK68" i="12"/>
  <c r="BH80" i="12"/>
  <c r="Y66" i="12"/>
  <c r="AB93" i="16" s="1"/>
  <c r="AB65" i="19" s="1"/>
  <c r="AV66" i="12"/>
  <c r="AO93" i="16" s="1"/>
  <c r="AV78" i="12"/>
  <c r="AO105" i="16" s="1"/>
  <c r="CC63" i="12"/>
  <c r="BF63" i="12"/>
  <c r="AI63" i="12"/>
  <c r="AV58" i="12"/>
  <c r="AO85" i="16" s="1"/>
  <c r="Y58" i="12"/>
  <c r="AB85" i="16" s="1"/>
  <c r="AB57" i="19" s="1"/>
  <c r="CE56" i="12"/>
  <c r="BH56" i="12"/>
  <c r="AK56" i="12"/>
  <c r="BW40" i="12"/>
  <c r="AC40" i="12"/>
  <c r="AZ40" i="12"/>
  <c r="BU39" i="12"/>
  <c r="AX39" i="12"/>
  <c r="AA39" i="12"/>
  <c r="BY37" i="12"/>
  <c r="BB37" i="12"/>
  <c r="AE37" i="12"/>
  <c r="BS15" i="11"/>
  <c r="D42" i="15"/>
  <c r="BS24" i="11"/>
  <c r="D51" i="15"/>
  <c r="BS56" i="11"/>
  <c r="D83" i="15"/>
  <c r="AS83" i="15" s="1"/>
  <c r="BT9" i="11"/>
  <c r="Z9" i="11"/>
  <c r="S9" i="11"/>
  <c r="R9" i="11"/>
  <c r="BW10" i="11"/>
  <c r="AC10" i="11"/>
  <c r="BZ11" i="11"/>
  <c r="AF11" i="11"/>
  <c r="CC12" i="11"/>
  <c r="AI12" i="11"/>
  <c r="CB17" i="11"/>
  <c r="AH17" i="11"/>
  <c r="BE17" i="11"/>
  <c r="BS17" i="11"/>
  <c r="D44" i="15"/>
  <c r="BS33" i="11"/>
  <c r="D60" i="15"/>
  <c r="BS57" i="11"/>
  <c r="D84" i="15"/>
  <c r="AS84" i="15" s="1"/>
  <c r="BW7" i="11"/>
  <c r="AC7" i="11"/>
  <c r="BU9" i="11"/>
  <c r="AA9" i="11"/>
  <c r="BX10" i="11"/>
  <c r="AD10" i="11"/>
  <c r="BV12" i="11"/>
  <c r="W12" i="11"/>
  <c r="T12" i="11"/>
  <c r="AB12" i="11"/>
  <c r="U12" i="11"/>
  <c r="BT14" i="11"/>
  <c r="R14" i="11"/>
  <c r="S14" i="11"/>
  <c r="Z14" i="11"/>
  <c r="CE15" i="11"/>
  <c r="AK15" i="11"/>
  <c r="BU17" i="11"/>
  <c r="AX17" i="11"/>
  <c r="AA17" i="11"/>
  <c r="BV20" i="11"/>
  <c r="AY20" i="11"/>
  <c r="AB20" i="11"/>
  <c r="T20" i="11"/>
  <c r="W20" i="11"/>
  <c r="U20" i="11"/>
  <c r="BT22" i="11"/>
  <c r="R22" i="11"/>
  <c r="S22" i="11"/>
  <c r="AW22" i="11"/>
  <c r="Z22" i="11"/>
  <c r="BW23" i="11"/>
  <c r="AC23" i="11"/>
  <c r="AZ23" i="11"/>
  <c r="BZ24" i="11"/>
  <c r="BC24" i="11"/>
  <c r="AF24" i="11"/>
  <c r="BU25" i="11"/>
  <c r="AA25" i="11"/>
  <c r="AX25" i="11"/>
  <c r="CC25" i="11"/>
  <c r="AI25" i="11"/>
  <c r="BF25" i="11"/>
  <c r="CA27" i="11"/>
  <c r="AG27" i="11"/>
  <c r="BD27" i="11"/>
  <c r="BY29" i="11"/>
  <c r="BB29" i="11"/>
  <c r="AE29" i="11"/>
  <c r="BW31" i="11"/>
  <c r="AZ31" i="11"/>
  <c r="AC31" i="11"/>
  <c r="BZ32" i="11"/>
  <c r="BC32" i="11"/>
  <c r="AF32" i="11"/>
  <c r="BU33" i="11"/>
  <c r="AA33" i="11"/>
  <c r="AX33" i="11"/>
  <c r="BX34" i="11"/>
  <c r="BA34" i="11"/>
  <c r="AD34" i="11"/>
  <c r="BV36" i="11"/>
  <c r="U36" i="11"/>
  <c r="T36" i="11"/>
  <c r="AY36" i="11"/>
  <c r="AB36" i="11"/>
  <c r="W36" i="11"/>
  <c r="BS10" i="11"/>
  <c r="D37" i="15"/>
  <c r="BS26" i="11"/>
  <c r="D53" i="15"/>
  <c r="BS50" i="11"/>
  <c r="D77" i="15"/>
  <c r="BS58" i="11"/>
  <c r="D85" i="15"/>
  <c r="AS85" i="15" s="1"/>
  <c r="BS86" i="11"/>
  <c r="D113" i="15"/>
  <c r="AS113" i="15" s="1"/>
  <c r="BV17" i="11"/>
  <c r="T17" i="11"/>
  <c r="AY17" i="11"/>
  <c r="AB17" i="11"/>
  <c r="W17" i="11"/>
  <c r="U17" i="11"/>
  <c r="CE20" i="11"/>
  <c r="AK20" i="11"/>
  <c r="BH20" i="11"/>
  <c r="BU22" i="11"/>
  <c r="AX22" i="11"/>
  <c r="AA22" i="11"/>
  <c r="BS11" i="11"/>
  <c r="D38" i="15"/>
  <c r="BS19" i="11"/>
  <c r="D46" i="15"/>
  <c r="BS27" i="11"/>
  <c r="D54" i="15"/>
  <c r="BS35" i="11"/>
  <c r="D62" i="15"/>
  <c r="BS43" i="11"/>
  <c r="D70" i="15"/>
  <c r="BS51" i="11"/>
  <c r="D78" i="15"/>
  <c r="BS59" i="11"/>
  <c r="D86" i="15"/>
  <c r="AS86" i="15" s="1"/>
  <c r="BS67" i="11"/>
  <c r="D94" i="15"/>
  <c r="AS94" i="15" s="1"/>
  <c r="BS75" i="11"/>
  <c r="D102" i="15"/>
  <c r="AS102" i="15" s="1"/>
  <c r="BS87" i="11"/>
  <c r="D114" i="15"/>
  <c r="AS114" i="15" s="1"/>
  <c r="BV6" i="11"/>
  <c r="AB6" i="11"/>
  <c r="W6" i="11"/>
  <c r="U6" i="11"/>
  <c r="T6" i="11"/>
  <c r="CD6" i="11"/>
  <c r="AJ6" i="11"/>
  <c r="BY7" i="11"/>
  <c r="AE7" i="11"/>
  <c r="BT8" i="11"/>
  <c r="Z8" i="11"/>
  <c r="S8" i="11"/>
  <c r="R8" i="11"/>
  <c r="CB8" i="11"/>
  <c r="AH8" i="11"/>
  <c r="BW9" i="11"/>
  <c r="AC9" i="11"/>
  <c r="CE9" i="11"/>
  <c r="AK9" i="11"/>
  <c r="BZ10" i="11"/>
  <c r="AF10" i="11"/>
  <c r="BU11" i="11"/>
  <c r="AA11" i="11"/>
  <c r="CC11" i="11"/>
  <c r="AI11" i="11"/>
  <c r="BX12" i="11"/>
  <c r="AD12" i="11"/>
  <c r="Y13" i="11"/>
  <c r="AB40" i="15" s="1"/>
  <c r="W12" i="19" s="1"/>
  <c r="CA13" i="11"/>
  <c r="AG13" i="11"/>
  <c r="BV14" i="11"/>
  <c r="T14" i="11"/>
  <c r="AB14" i="11"/>
  <c r="W14" i="11"/>
  <c r="U14" i="11"/>
  <c r="CD14" i="11"/>
  <c r="AJ14" i="11"/>
  <c r="BY15" i="11"/>
  <c r="AE15" i="11"/>
  <c r="BT16" i="11"/>
  <c r="S16" i="11"/>
  <c r="Z16" i="11"/>
  <c r="R16" i="11"/>
  <c r="CB16" i="11"/>
  <c r="AH16" i="11"/>
  <c r="BW17" i="11"/>
  <c r="AC17" i="11"/>
  <c r="AZ17" i="11"/>
  <c r="CE17" i="11"/>
  <c r="AK17" i="11"/>
  <c r="BH17" i="11"/>
  <c r="BZ18" i="11"/>
  <c r="BC18" i="11"/>
  <c r="AF18" i="11"/>
  <c r="BU19" i="11"/>
  <c r="AX19" i="11"/>
  <c r="AA19" i="11"/>
  <c r="CC19" i="11"/>
  <c r="BF19" i="11"/>
  <c r="AI19" i="11"/>
  <c r="BX20" i="11"/>
  <c r="AD20" i="11"/>
  <c r="BA20" i="11"/>
  <c r="AV21" i="11"/>
  <c r="AO48" i="15" s="1"/>
  <c r="Y21" i="11"/>
  <c r="AB48" i="15" s="1"/>
  <c r="W20" i="19" s="1"/>
  <c r="CA21" i="11"/>
  <c r="BD21" i="11"/>
  <c r="AG21" i="11"/>
  <c r="BV22" i="11"/>
  <c r="T22" i="11"/>
  <c r="AY22" i="11"/>
  <c r="AB22" i="11"/>
  <c r="W22" i="11"/>
  <c r="U22" i="11"/>
  <c r="CD22" i="11"/>
  <c r="AJ22" i="11"/>
  <c r="BG22" i="11"/>
  <c r="BY23" i="11"/>
  <c r="AE23" i="11"/>
  <c r="BB23" i="11"/>
  <c r="BT24" i="11"/>
  <c r="AW24" i="11"/>
  <c r="S24" i="11"/>
  <c r="R24" i="11"/>
  <c r="Z24" i="11"/>
  <c r="CB24" i="11"/>
  <c r="AH24" i="11"/>
  <c r="BE24" i="11"/>
  <c r="BW25" i="11"/>
  <c r="AC25" i="11"/>
  <c r="AZ25" i="11"/>
  <c r="CE25" i="11"/>
  <c r="BH25" i="11"/>
  <c r="AK25" i="11"/>
  <c r="BZ26" i="11"/>
  <c r="BC26" i="11"/>
  <c r="AF26" i="11"/>
  <c r="BU27" i="11"/>
  <c r="AA27" i="11"/>
  <c r="AX27" i="11"/>
  <c r="CC27" i="11"/>
  <c r="BF27" i="11"/>
  <c r="AI27" i="11"/>
  <c r="BX28" i="11"/>
  <c r="BA28" i="11"/>
  <c r="AD28" i="11"/>
  <c r="AV29" i="11"/>
  <c r="AO56" i="15" s="1"/>
  <c r="Y29" i="11"/>
  <c r="AB56" i="15" s="1"/>
  <c r="W28" i="19" s="1"/>
  <c r="CA29" i="11"/>
  <c r="AG29" i="11"/>
  <c r="BD29" i="11"/>
  <c r="BV30" i="11"/>
  <c r="AY30" i="11"/>
  <c r="AB30" i="11"/>
  <c r="U30" i="11"/>
  <c r="T30" i="11"/>
  <c r="W30" i="11"/>
  <c r="CD30" i="11"/>
  <c r="AJ30" i="11"/>
  <c r="BG30" i="11"/>
  <c r="BY31" i="11"/>
  <c r="AE31" i="11"/>
  <c r="BB31" i="11"/>
  <c r="BT32" i="11"/>
  <c r="R32" i="11"/>
  <c r="AW32" i="11"/>
  <c r="Z32" i="11"/>
  <c r="S32" i="11"/>
  <c r="CB32" i="11"/>
  <c r="BE32" i="11"/>
  <c r="AH32" i="11"/>
  <c r="BW33" i="11"/>
  <c r="AZ33" i="11"/>
  <c r="AC33" i="11"/>
  <c r="CE33" i="11"/>
  <c r="BH33" i="11"/>
  <c r="AK33" i="11"/>
  <c r="BZ34" i="11"/>
  <c r="BC34" i="11"/>
  <c r="AF34" i="11"/>
  <c r="BU35" i="11"/>
  <c r="AX35" i="11"/>
  <c r="AA35" i="11"/>
  <c r="CC35" i="11"/>
  <c r="BF35" i="11"/>
  <c r="AI35" i="11"/>
  <c r="BX36" i="11"/>
  <c r="AD36" i="11"/>
  <c r="BA36" i="11"/>
  <c r="AV37" i="11"/>
  <c r="AO64" i="15" s="1"/>
  <c r="Y37" i="11"/>
  <c r="AB64" i="15" s="1"/>
  <c r="W36" i="19" s="1"/>
  <c r="CA37" i="11"/>
  <c r="BD37" i="11"/>
  <c r="AG37" i="11"/>
  <c r="BV38" i="11"/>
  <c r="AB38" i="11"/>
  <c r="U38" i="11"/>
  <c r="T38" i="11"/>
  <c r="W38" i="11"/>
  <c r="AY38" i="11"/>
  <c r="CD38" i="11"/>
  <c r="AJ38" i="11"/>
  <c r="BG38" i="11"/>
  <c r="BY39" i="11"/>
  <c r="BB39" i="11"/>
  <c r="AE39" i="11"/>
  <c r="BT40" i="11"/>
  <c r="Z40" i="11"/>
  <c r="R40" i="11"/>
  <c r="S40" i="11"/>
  <c r="AW40" i="11"/>
  <c r="CB40" i="11"/>
  <c r="BE40" i="11"/>
  <c r="AH40" i="11"/>
  <c r="BW41" i="11"/>
  <c r="AC41" i="11"/>
  <c r="AZ41" i="11"/>
  <c r="CE41" i="11"/>
  <c r="AK41" i="11"/>
  <c r="BH41" i="11"/>
  <c r="BZ42" i="11"/>
  <c r="BC42" i="11"/>
  <c r="AF42" i="11"/>
  <c r="BU43" i="11"/>
  <c r="AA43" i="11"/>
  <c r="AX43" i="11"/>
  <c r="CC43" i="11"/>
  <c r="BF43" i="11"/>
  <c r="AI43" i="11"/>
  <c r="BX44" i="11"/>
  <c r="AD44" i="11"/>
  <c r="BA44" i="11"/>
  <c r="AV45" i="11"/>
  <c r="AO72" i="15" s="1"/>
  <c r="Y45" i="11"/>
  <c r="AB72" i="15" s="1"/>
  <c r="W44" i="19" s="1"/>
  <c r="CA45" i="11"/>
  <c r="AG45" i="11"/>
  <c r="BD45" i="11"/>
  <c r="BV46" i="11"/>
  <c r="AY46" i="11"/>
  <c r="AB46" i="11"/>
  <c r="W46" i="11"/>
  <c r="U46" i="11"/>
  <c r="T46" i="11"/>
  <c r="CD46" i="11"/>
  <c r="AJ46" i="11"/>
  <c r="BG46" i="11"/>
  <c r="BY47" i="11"/>
  <c r="AE47" i="11"/>
  <c r="BB47" i="11"/>
  <c r="BT48" i="11"/>
  <c r="Z48" i="11"/>
  <c r="S48" i="11"/>
  <c r="AW48" i="11"/>
  <c r="R48" i="11"/>
  <c r="CB48" i="11"/>
  <c r="BE48" i="11"/>
  <c r="AH48" i="11"/>
  <c r="BW49" i="11"/>
  <c r="AZ49" i="11"/>
  <c r="AC49" i="11"/>
  <c r="CE49" i="11"/>
  <c r="BH49" i="11"/>
  <c r="AK49" i="11"/>
  <c r="BZ50" i="11"/>
  <c r="BC50" i="11"/>
  <c r="AF50" i="11"/>
  <c r="BU51" i="11"/>
  <c r="AX51" i="11"/>
  <c r="AA51" i="11"/>
  <c r="CC51" i="11"/>
  <c r="BF51" i="11"/>
  <c r="AI51" i="11"/>
  <c r="BX52" i="11"/>
  <c r="BA52" i="11"/>
  <c r="AD52" i="11"/>
  <c r="Y53" i="11"/>
  <c r="AB80" i="15" s="1"/>
  <c r="W52" i="19" s="1"/>
  <c r="AV53" i="11"/>
  <c r="AO80" i="15" s="1"/>
  <c r="CA53" i="11"/>
  <c r="BD53" i="11"/>
  <c r="AG53" i="11"/>
  <c r="BV54" i="11"/>
  <c r="U54" i="11"/>
  <c r="T54" i="11"/>
  <c r="AY54" i="11"/>
  <c r="AB54" i="11"/>
  <c r="W54" i="11"/>
  <c r="CD54" i="11"/>
  <c r="BG54" i="11"/>
  <c r="AJ54" i="11"/>
  <c r="BY55" i="11"/>
  <c r="AE55" i="11"/>
  <c r="BB55" i="11"/>
  <c r="CN6" i="11"/>
  <c r="G9" i="27" s="1"/>
  <c r="BT56" i="11"/>
  <c r="AW56" i="11"/>
  <c r="S56" i="11"/>
  <c r="R56" i="11"/>
  <c r="Z56" i="11"/>
  <c r="CB56" i="11"/>
  <c r="AH56" i="11"/>
  <c r="BE56" i="11"/>
  <c r="BW57" i="11"/>
  <c r="AC57" i="11"/>
  <c r="AZ57" i="11"/>
  <c r="CE57" i="11"/>
  <c r="BH57" i="11"/>
  <c r="AK57" i="11"/>
  <c r="BZ58" i="11"/>
  <c r="BC58" i="11"/>
  <c r="AF58" i="11"/>
  <c r="BU59" i="11"/>
  <c r="AX59" i="11"/>
  <c r="AA59" i="11"/>
  <c r="CC59" i="11"/>
  <c r="AI59" i="11"/>
  <c r="BF59" i="11"/>
  <c r="BX60" i="11"/>
  <c r="AD60" i="11"/>
  <c r="BA60" i="11"/>
  <c r="Y61" i="11"/>
  <c r="AB88" i="15" s="1"/>
  <c r="W60" i="19" s="1"/>
  <c r="AV61" i="11"/>
  <c r="AO88" i="15" s="1"/>
  <c r="CA61" i="11"/>
  <c r="BD61" i="11"/>
  <c r="AG61" i="11"/>
  <c r="BV62" i="11"/>
  <c r="AY62" i="11"/>
  <c r="AB62" i="11"/>
  <c r="W62" i="11"/>
  <c r="U62" i="11"/>
  <c r="T62" i="11"/>
  <c r="CD62" i="11"/>
  <c r="BG62" i="11"/>
  <c r="AJ62" i="11"/>
  <c r="BY63" i="11"/>
  <c r="BB63" i="11"/>
  <c r="AE63" i="11"/>
  <c r="BT64" i="11"/>
  <c r="S64" i="11"/>
  <c r="AW64" i="11"/>
  <c r="Z64" i="11"/>
  <c r="R64" i="11"/>
  <c r="CB64" i="11"/>
  <c r="BE64" i="11"/>
  <c r="AH64" i="11"/>
  <c r="BW65" i="11"/>
  <c r="AZ65" i="11"/>
  <c r="AC65" i="11"/>
  <c r="CE65" i="11"/>
  <c r="BH65" i="11"/>
  <c r="AK65" i="11"/>
  <c r="BZ66" i="11"/>
  <c r="AF66" i="11"/>
  <c r="BC66" i="11"/>
  <c r="BC78" i="11"/>
  <c r="BU67" i="11"/>
  <c r="AA67" i="11"/>
  <c r="AX67" i="11"/>
  <c r="AX79" i="11"/>
  <c r="CC67" i="11"/>
  <c r="BF67" i="11"/>
  <c r="AI67" i="11"/>
  <c r="BF79" i="11"/>
  <c r="BX68" i="11"/>
  <c r="AD68" i="11"/>
  <c r="BA68" i="11"/>
  <c r="BA80" i="11"/>
  <c r="Y69" i="11"/>
  <c r="AB96" i="15" s="1"/>
  <c r="W68" i="19" s="1"/>
  <c r="AV69" i="11"/>
  <c r="AO96" i="15" s="1"/>
  <c r="AV81" i="11"/>
  <c r="AO108" i="15" s="1"/>
  <c r="CA69" i="11"/>
  <c r="AG69" i="11"/>
  <c r="BD69" i="11"/>
  <c r="BD81" i="11"/>
  <c r="BV70" i="11"/>
  <c r="AB70" i="11"/>
  <c r="U70" i="11"/>
  <c r="T70" i="11"/>
  <c r="W70" i="11"/>
  <c r="AY70" i="11"/>
  <c r="AY82" i="11"/>
  <c r="CD70" i="11"/>
  <c r="AJ70" i="11"/>
  <c r="BG70" i="11"/>
  <c r="BG82" i="11"/>
  <c r="BY71" i="11"/>
  <c r="BB71" i="11"/>
  <c r="AE71" i="11"/>
  <c r="BB83" i="11"/>
  <c r="BT72" i="11"/>
  <c r="AW72" i="11"/>
  <c r="R72" i="11"/>
  <c r="S72" i="11"/>
  <c r="Z72" i="11"/>
  <c r="AW84" i="11"/>
  <c r="CB72" i="11"/>
  <c r="BE72" i="11"/>
  <c r="AH72" i="11"/>
  <c r="BE84" i="11"/>
  <c r="BW73" i="11"/>
  <c r="AZ73" i="11"/>
  <c r="AC73" i="11"/>
  <c r="AZ85" i="11"/>
  <c r="CE73" i="11"/>
  <c r="BH73" i="11"/>
  <c r="AK73" i="11"/>
  <c r="BH85" i="11"/>
  <c r="BZ74" i="11"/>
  <c r="AF74" i="11"/>
  <c r="BC74" i="11"/>
  <c r="BC86" i="11"/>
  <c r="BU75" i="11"/>
  <c r="AA75" i="11"/>
  <c r="AX75" i="11"/>
  <c r="AX87" i="11"/>
  <c r="CC75" i="11"/>
  <c r="AI75" i="11"/>
  <c r="BF75" i="11"/>
  <c r="BF87" i="11"/>
  <c r="BX76" i="11"/>
  <c r="BA76" i="11"/>
  <c r="AD76" i="11"/>
  <c r="BA88" i="11"/>
  <c r="AV77" i="11"/>
  <c r="AO104" i="15" s="1"/>
  <c r="Y77" i="11"/>
  <c r="AB104" i="15" s="1"/>
  <c r="W76" i="19" s="1"/>
  <c r="AV89" i="11"/>
  <c r="AO116" i="15" s="1"/>
  <c r="Y78" i="11"/>
  <c r="AB105" i="15" s="1"/>
  <c r="W77" i="19" s="1"/>
  <c r="CA77" i="11"/>
  <c r="AG77" i="11"/>
  <c r="BD77" i="11"/>
  <c r="BD89" i="11"/>
  <c r="CA78" i="11"/>
  <c r="AG78" i="11"/>
  <c r="CB77" i="12"/>
  <c r="AH77" i="12"/>
  <c r="BE77" i="12"/>
  <c r="BE89" i="12"/>
  <c r="CB78" i="12"/>
  <c r="AH78" i="12"/>
  <c r="BT77" i="12"/>
  <c r="R77" i="12"/>
  <c r="S77" i="12"/>
  <c r="AW77" i="12"/>
  <c r="Z77" i="12"/>
  <c r="AW89" i="12"/>
  <c r="BT78" i="12"/>
  <c r="Z78" i="12"/>
  <c r="BZ76" i="12"/>
  <c r="AF76" i="12"/>
  <c r="BC76" i="12"/>
  <c r="BC88" i="12"/>
  <c r="BS76" i="12"/>
  <c r="D103" i="16"/>
  <c r="AS103" i="16" s="1"/>
  <c r="BX75" i="12"/>
  <c r="BA75" i="12"/>
  <c r="AD75" i="12"/>
  <c r="BA87" i="12"/>
  <c r="CD74" i="12"/>
  <c r="AJ74" i="12"/>
  <c r="BG74" i="12"/>
  <c r="BG86" i="12"/>
  <c r="BV74" i="12"/>
  <c r="W74" i="12"/>
  <c r="AB74" i="12"/>
  <c r="U74" i="12"/>
  <c r="T74" i="12"/>
  <c r="AY74" i="12"/>
  <c r="AY86" i="12"/>
  <c r="CB73" i="12"/>
  <c r="BE73" i="12"/>
  <c r="AH73" i="12"/>
  <c r="BE85" i="12"/>
  <c r="BT73" i="12"/>
  <c r="AW73" i="12"/>
  <c r="Z73" i="12"/>
  <c r="S73" i="12"/>
  <c r="R73" i="12"/>
  <c r="AW85" i="12"/>
  <c r="BZ72" i="12"/>
  <c r="BC72" i="12"/>
  <c r="AF72" i="12"/>
  <c r="BC84" i="12"/>
  <c r="BS72" i="12"/>
  <c r="D99" i="16"/>
  <c r="AS99" i="16" s="1"/>
  <c r="BX71" i="12"/>
  <c r="BA71" i="12"/>
  <c r="AD71" i="12"/>
  <c r="BA83" i="12"/>
  <c r="CD70" i="12"/>
  <c r="AJ70" i="12"/>
  <c r="BG70" i="12"/>
  <c r="BG82" i="12"/>
  <c r="BV70" i="12"/>
  <c r="AY70" i="12"/>
  <c r="W70" i="12"/>
  <c r="T70" i="12"/>
  <c r="AB70" i="12"/>
  <c r="U70" i="12"/>
  <c r="AY82" i="12"/>
  <c r="CB69" i="12"/>
  <c r="BE69" i="12"/>
  <c r="AH69" i="12"/>
  <c r="BE81" i="12"/>
  <c r="BT69" i="12"/>
  <c r="Z69" i="12"/>
  <c r="AW69" i="12"/>
  <c r="S69" i="12"/>
  <c r="R69" i="12"/>
  <c r="AW81" i="12"/>
  <c r="BZ68" i="12"/>
  <c r="BC68" i="12"/>
  <c r="AF68" i="12"/>
  <c r="BC80" i="12"/>
  <c r="BS68" i="12"/>
  <c r="D95" i="16"/>
  <c r="AS95" i="16" s="1"/>
  <c r="BX67" i="12"/>
  <c r="BA67" i="12"/>
  <c r="AD67" i="12"/>
  <c r="BA79" i="12"/>
  <c r="CD66" i="12"/>
  <c r="BG66" i="12"/>
  <c r="AJ66" i="12"/>
  <c r="BG78" i="12"/>
  <c r="BV66" i="12"/>
  <c r="AY66" i="12"/>
  <c r="W66" i="12"/>
  <c r="AB66" i="12"/>
  <c r="U66" i="12"/>
  <c r="T66" i="12"/>
  <c r="AY78" i="12"/>
  <c r="CB65" i="12"/>
  <c r="AH65" i="12"/>
  <c r="BE65" i="12"/>
  <c r="BT65" i="12"/>
  <c r="Z65" i="12"/>
  <c r="AW65" i="12"/>
  <c r="S65" i="12"/>
  <c r="R65" i="12"/>
  <c r="BZ64" i="12"/>
  <c r="AF64" i="12"/>
  <c r="BC64" i="12"/>
  <c r="BS64" i="12"/>
  <c r="D91" i="16"/>
  <c r="AS91" i="16" s="1"/>
  <c r="BX63" i="12"/>
  <c r="BA63" i="12"/>
  <c r="AD63" i="12"/>
  <c r="CD62" i="12"/>
  <c r="AJ62" i="12"/>
  <c r="BG62" i="12"/>
  <c r="BV62" i="12"/>
  <c r="U62" i="12"/>
  <c r="W62" i="12"/>
  <c r="AB62" i="12"/>
  <c r="AY62" i="12"/>
  <c r="T62" i="12"/>
  <c r="CB61" i="12"/>
  <c r="BE61" i="12"/>
  <c r="AH61" i="12"/>
  <c r="BT61" i="12"/>
  <c r="Z61" i="12"/>
  <c r="R61" i="12"/>
  <c r="S61" i="12"/>
  <c r="AW61" i="12"/>
  <c r="BZ60" i="12"/>
  <c r="AF60" i="12"/>
  <c r="BC60" i="12"/>
  <c r="BS60" i="12"/>
  <c r="D87" i="16"/>
  <c r="AS87" i="16" s="1"/>
  <c r="BX59" i="12"/>
  <c r="AD59" i="12"/>
  <c r="BA59" i="12"/>
  <c r="CD58" i="12"/>
  <c r="AJ58" i="12"/>
  <c r="BG58" i="12"/>
  <c r="BV58" i="12"/>
  <c r="AY58" i="12"/>
  <c r="U58" i="12"/>
  <c r="AB58" i="12"/>
  <c r="W58" i="12"/>
  <c r="T58" i="12"/>
  <c r="CB57" i="12"/>
  <c r="AH57" i="12"/>
  <c r="BE57" i="12"/>
  <c r="BT57" i="12"/>
  <c r="AW57" i="12"/>
  <c r="Z57" i="12"/>
  <c r="R57" i="12"/>
  <c r="S57" i="12"/>
  <c r="BZ56" i="12"/>
  <c r="AF56" i="12"/>
  <c r="BC56" i="12"/>
  <c r="BS56" i="12"/>
  <c r="D83" i="16"/>
  <c r="AS83" i="16" s="1"/>
  <c r="BX55" i="12"/>
  <c r="BA55" i="12"/>
  <c r="AD55" i="12"/>
  <c r="CM6" i="12"/>
  <c r="F10" i="27" s="1"/>
  <c r="CD54" i="12"/>
  <c r="BG54" i="12"/>
  <c r="AJ54" i="12"/>
  <c r="BV54" i="12"/>
  <c r="U54" i="12"/>
  <c r="W54" i="12"/>
  <c r="AB54" i="12"/>
  <c r="T54" i="12"/>
  <c r="AY54" i="12"/>
  <c r="CB53" i="12"/>
  <c r="BE53" i="12"/>
  <c r="AH53" i="12"/>
  <c r="BT53" i="12"/>
  <c r="Z53" i="12"/>
  <c r="AW53" i="12"/>
  <c r="R53" i="12"/>
  <c r="S53" i="12"/>
  <c r="BZ52" i="12"/>
  <c r="BC52" i="12"/>
  <c r="AF52" i="12"/>
  <c r="BS52" i="12"/>
  <c r="D79" i="16"/>
  <c r="BX51" i="12"/>
  <c r="BA51" i="12"/>
  <c r="AD51" i="12"/>
  <c r="CD50" i="12"/>
  <c r="BG50" i="12"/>
  <c r="AJ50" i="12"/>
  <c r="BV50" i="12"/>
  <c r="T50" i="12"/>
  <c r="W50" i="12"/>
  <c r="AB50" i="12"/>
  <c r="U50" i="12"/>
  <c r="AY50" i="12"/>
  <c r="CB49" i="12"/>
  <c r="AH49" i="12"/>
  <c r="BE49" i="12"/>
  <c r="BT49" i="12"/>
  <c r="AW49" i="12"/>
  <c r="R49" i="12"/>
  <c r="S49" i="12"/>
  <c r="Z49" i="12"/>
  <c r="BZ48" i="12"/>
  <c r="AF48" i="12"/>
  <c r="BC48" i="12"/>
  <c r="BS48" i="12"/>
  <c r="D75" i="16"/>
  <c r="BA47" i="12"/>
  <c r="BX47" i="12"/>
  <c r="AD47" i="12"/>
  <c r="CD46" i="12"/>
  <c r="BG46" i="12"/>
  <c r="AJ46" i="12"/>
  <c r="BV46" i="12"/>
  <c r="AY46" i="12"/>
  <c r="AB46" i="12"/>
  <c r="U46" i="12"/>
  <c r="T46" i="12"/>
  <c r="W46" i="12"/>
  <c r="CB45" i="12"/>
  <c r="BE45" i="12"/>
  <c r="AH45" i="12"/>
  <c r="BT45" i="12"/>
  <c r="AW45" i="12"/>
  <c r="Z45" i="12"/>
  <c r="S45" i="12"/>
  <c r="R45" i="12"/>
  <c r="BZ44" i="12"/>
  <c r="BC44" i="12"/>
  <c r="AF44" i="12"/>
  <c r="BS44" i="12"/>
  <c r="D71" i="16"/>
  <c r="BX43" i="12"/>
  <c r="BA43" i="12"/>
  <c r="AD43" i="12"/>
  <c r="CD42" i="12"/>
  <c r="AJ42" i="12"/>
  <c r="BG42" i="12"/>
  <c r="BV42" i="12"/>
  <c r="U42" i="12"/>
  <c r="W42" i="12"/>
  <c r="AB42" i="12"/>
  <c r="T42" i="12"/>
  <c r="AY42" i="12"/>
  <c r="CB41" i="12"/>
  <c r="BE41" i="12"/>
  <c r="AH41" i="12"/>
  <c r="BT41" i="12"/>
  <c r="AW41" i="12"/>
  <c r="S41" i="12"/>
  <c r="Z41" i="12"/>
  <c r="R41" i="12"/>
  <c r="BZ40" i="12"/>
  <c r="AF40" i="12"/>
  <c r="BC40" i="12"/>
  <c r="BS40" i="12"/>
  <c r="D67" i="16"/>
  <c r="BX39" i="12"/>
  <c r="AD39" i="12"/>
  <c r="BA39" i="12"/>
  <c r="CD38" i="12"/>
  <c r="AJ38" i="12"/>
  <c r="BG38" i="12"/>
  <c r="BV38" i="12"/>
  <c r="AB38" i="12"/>
  <c r="W38" i="12"/>
  <c r="T38" i="12"/>
  <c r="AY38" i="12"/>
  <c r="U38" i="12"/>
  <c r="CB37" i="12"/>
  <c r="BE37" i="12"/>
  <c r="AH37" i="12"/>
  <c r="BT37" i="12"/>
  <c r="S37" i="12"/>
  <c r="R37" i="12"/>
  <c r="AW37" i="12"/>
  <c r="Z37" i="12"/>
  <c r="BZ36" i="12"/>
  <c r="BC36" i="12"/>
  <c r="AF36" i="12"/>
  <c r="BS36" i="12"/>
  <c r="D63" i="16"/>
  <c r="BX35" i="12"/>
  <c r="BA35" i="12"/>
  <c r="AD35" i="12"/>
  <c r="CD34" i="12"/>
  <c r="AJ34" i="12"/>
  <c r="BG34" i="12"/>
  <c r="BV34" i="12"/>
  <c r="AY34" i="12"/>
  <c r="U34" i="12"/>
  <c r="W34" i="12"/>
  <c r="T34" i="12"/>
  <c r="AB34" i="12"/>
  <c r="CB33" i="12"/>
  <c r="AH33" i="12"/>
  <c r="BE33" i="12"/>
  <c r="BT33" i="12"/>
  <c r="Z33" i="12"/>
  <c r="AW33" i="12"/>
  <c r="R33" i="12"/>
  <c r="S33" i="12"/>
  <c r="BZ32" i="12"/>
  <c r="BC32" i="12"/>
  <c r="AF32" i="12"/>
  <c r="BS32" i="12"/>
  <c r="D59" i="16"/>
  <c r="BX31" i="12"/>
  <c r="AD31" i="12"/>
  <c r="BA31" i="12"/>
  <c r="CD30" i="12"/>
  <c r="AJ30" i="12"/>
  <c r="BG30" i="12"/>
  <c r="BV30" i="12"/>
  <c r="U30" i="12"/>
  <c r="AY30" i="12"/>
  <c r="AB30" i="12"/>
  <c r="T30" i="12"/>
  <c r="W30" i="12"/>
  <c r="CB29" i="12"/>
  <c r="BE29" i="12"/>
  <c r="AH29" i="12"/>
  <c r="BT29" i="12"/>
  <c r="AW29" i="12"/>
  <c r="Z29" i="12"/>
  <c r="R29" i="12"/>
  <c r="S29" i="12"/>
  <c r="BZ28" i="12"/>
  <c r="BC28" i="12"/>
  <c r="AF28" i="12"/>
  <c r="BS28" i="12"/>
  <c r="D55" i="16"/>
  <c r="BX27" i="12"/>
  <c r="BA27" i="12"/>
  <c r="AD27" i="12"/>
  <c r="CD26" i="12"/>
  <c r="BG26" i="12"/>
  <c r="AJ26" i="12"/>
  <c r="BV26" i="12"/>
  <c r="AB26" i="12"/>
  <c r="AY26" i="12"/>
  <c r="U26" i="12"/>
  <c r="W26" i="12"/>
  <c r="T26" i="12"/>
  <c r="CB25" i="12"/>
  <c r="BE25" i="12"/>
  <c r="AH25" i="12"/>
  <c r="BT25" i="12"/>
  <c r="AW25" i="12"/>
  <c r="R25" i="12"/>
  <c r="S25" i="12"/>
  <c r="Z25" i="12"/>
  <c r="BZ24" i="12"/>
  <c r="AF24" i="12"/>
  <c r="BC24" i="12"/>
  <c r="BS24" i="12"/>
  <c r="D51" i="16"/>
  <c r="BA23" i="12"/>
  <c r="BX23" i="12"/>
  <c r="AD23" i="12"/>
  <c r="CD22" i="12"/>
  <c r="BG22" i="12"/>
  <c r="AJ22" i="12"/>
  <c r="BV22" i="12"/>
  <c r="AB22" i="12"/>
  <c r="T22" i="12"/>
  <c r="U22" i="12"/>
  <c r="AY22" i="12"/>
  <c r="W22" i="12"/>
  <c r="CB21" i="12"/>
  <c r="BE21" i="12"/>
  <c r="AH21" i="12"/>
  <c r="BT21" i="12"/>
  <c r="Z21" i="12"/>
  <c r="AW21" i="12"/>
  <c r="R21" i="12"/>
  <c r="S21" i="12"/>
  <c r="BZ20" i="12"/>
  <c r="BC20" i="12"/>
  <c r="AF20" i="12"/>
  <c r="BS20" i="12"/>
  <c r="D47" i="16"/>
  <c r="BX19" i="12"/>
  <c r="AD19" i="12"/>
  <c r="BA19" i="12"/>
  <c r="CD18" i="12"/>
  <c r="AJ18" i="12"/>
  <c r="BG18" i="12"/>
  <c r="BV18" i="12"/>
  <c r="U18" i="12"/>
  <c r="AB18" i="12"/>
  <c r="W18" i="12"/>
  <c r="T18" i="12"/>
  <c r="AY18" i="12"/>
  <c r="CB17" i="12"/>
  <c r="BE17" i="12"/>
  <c r="AH17" i="12"/>
  <c r="BT17" i="12"/>
  <c r="AW17" i="12"/>
  <c r="S17" i="12"/>
  <c r="R17" i="12"/>
  <c r="Z17" i="12"/>
  <c r="BZ16" i="12"/>
  <c r="AF16" i="12"/>
  <c r="BS16" i="12"/>
  <c r="D43" i="16"/>
  <c r="BX15" i="12"/>
  <c r="AD15" i="12"/>
  <c r="CD14" i="12"/>
  <c r="AJ14" i="12"/>
  <c r="BV14" i="12"/>
  <c r="AB14" i="12"/>
  <c r="U14" i="12"/>
  <c r="T14" i="12"/>
  <c r="W14" i="12"/>
  <c r="CB13" i="12"/>
  <c r="AH13" i="12"/>
  <c r="BT13" i="12"/>
  <c r="Z13" i="12"/>
  <c r="R13" i="12"/>
  <c r="S13" i="12"/>
  <c r="BZ12" i="12"/>
  <c r="AF12" i="12"/>
  <c r="BS12" i="12"/>
  <c r="D39" i="16"/>
  <c r="BX11" i="12"/>
  <c r="AD11" i="12"/>
  <c r="CD10" i="12"/>
  <c r="AJ10" i="12"/>
  <c r="BV10" i="12"/>
  <c r="T10" i="12"/>
  <c r="AB10" i="12"/>
  <c r="U10" i="12"/>
  <c r="W10" i="12"/>
  <c r="CB9" i="12"/>
  <c r="AH9" i="12"/>
  <c r="BT9" i="12"/>
  <c r="R9" i="12"/>
  <c r="S9" i="12"/>
  <c r="Z9" i="12"/>
  <c r="BZ8" i="12"/>
  <c r="AF8" i="12"/>
  <c r="BS8" i="12"/>
  <c r="D35" i="16"/>
  <c r="BX7" i="12"/>
  <c r="AD7" i="12"/>
  <c r="CD6" i="12"/>
  <c r="AJ6" i="12"/>
  <c r="BV6" i="12"/>
  <c r="T6" i="12"/>
  <c r="AB6" i="12"/>
  <c r="U6" i="12"/>
  <c r="W6" i="12"/>
  <c r="R5" i="12"/>
  <c r="S5" i="12"/>
  <c r="R4" i="35" s="1"/>
  <c r="BT6" i="13"/>
  <c r="S6" i="13"/>
  <c r="Z6" i="13"/>
  <c r="R6" i="13"/>
  <c r="CB6" i="13"/>
  <c r="AH6" i="13"/>
  <c r="BW7" i="13"/>
  <c r="AC7" i="13"/>
  <c r="CE7" i="13"/>
  <c r="AK7" i="13"/>
  <c r="BZ8" i="13"/>
  <c r="AF8" i="13"/>
  <c r="BU9" i="13"/>
  <c r="AA9" i="13"/>
  <c r="CC9" i="13"/>
  <c r="AI9" i="13"/>
  <c r="BX10" i="13"/>
  <c r="AD10" i="13"/>
  <c r="Y11" i="13"/>
  <c r="AB38" i="17" s="1"/>
  <c r="AG10" i="19" s="1"/>
  <c r="CA11" i="13"/>
  <c r="AG11" i="13"/>
  <c r="BV12" i="13"/>
  <c r="AB12" i="13"/>
  <c r="U12" i="13"/>
  <c r="W12" i="13"/>
  <c r="T12" i="13"/>
  <c r="CD12" i="13"/>
  <c r="AJ12" i="13"/>
  <c r="BY13" i="13"/>
  <c r="AE13" i="13"/>
  <c r="BT14" i="13"/>
  <c r="R14" i="13"/>
  <c r="Z14" i="13"/>
  <c r="S14" i="13"/>
  <c r="CB14" i="13"/>
  <c r="AH14" i="13"/>
  <c r="BW15" i="13"/>
  <c r="AC15" i="13"/>
  <c r="CE15" i="13"/>
  <c r="AK15" i="13"/>
  <c r="BZ16" i="13"/>
  <c r="AF16" i="13"/>
  <c r="AX17" i="13"/>
  <c r="AA17" i="13"/>
  <c r="BU17" i="13"/>
  <c r="CC17" i="13"/>
  <c r="BF17" i="13"/>
  <c r="AI17" i="13"/>
  <c r="BX18" i="13"/>
  <c r="AD18" i="13"/>
  <c r="BA18" i="13"/>
  <c r="Y19" i="13"/>
  <c r="AB46" i="17" s="1"/>
  <c r="AG18" i="19" s="1"/>
  <c r="AV19" i="13"/>
  <c r="AO46" i="17" s="1"/>
  <c r="CA19" i="13"/>
  <c r="AG19" i="13"/>
  <c r="BD19" i="13"/>
  <c r="BV20" i="13"/>
  <c r="AY20" i="13"/>
  <c r="U20" i="13"/>
  <c r="W20" i="13"/>
  <c r="T20" i="13"/>
  <c r="AB20" i="13"/>
  <c r="CD20" i="13"/>
  <c r="AJ20" i="13"/>
  <c r="BG20" i="13"/>
  <c r="BY21" i="13"/>
  <c r="AE21" i="13"/>
  <c r="BB21" i="13"/>
  <c r="BT22" i="13"/>
  <c r="AW22" i="13"/>
  <c r="S22" i="13"/>
  <c r="R22" i="13"/>
  <c r="Z22" i="13"/>
  <c r="CB22" i="13"/>
  <c r="AH22" i="13"/>
  <c r="BE22" i="13"/>
  <c r="BW23" i="13"/>
  <c r="AC23" i="13"/>
  <c r="AZ23" i="13"/>
  <c r="CE23" i="13"/>
  <c r="BH23" i="13"/>
  <c r="AK23" i="13"/>
  <c r="BZ24" i="13"/>
  <c r="AF24" i="13"/>
  <c r="BC24" i="13"/>
  <c r="AA25" i="13"/>
  <c r="BU25" i="13"/>
  <c r="AX25" i="13"/>
  <c r="CC25" i="13"/>
  <c r="AI25" i="13"/>
  <c r="BF25" i="13"/>
  <c r="BX26" i="13"/>
  <c r="AD26" i="13"/>
  <c r="BA26" i="13"/>
  <c r="AV27" i="13"/>
  <c r="AO54" i="17" s="1"/>
  <c r="Y27" i="13"/>
  <c r="AB54" i="17" s="1"/>
  <c r="AG26" i="19" s="1"/>
  <c r="CA27" i="13"/>
  <c r="AG27" i="13"/>
  <c r="BD27" i="13"/>
  <c r="BV28" i="13"/>
  <c r="AY28" i="13"/>
  <c r="AB28" i="13"/>
  <c r="T28" i="13"/>
  <c r="U28" i="13"/>
  <c r="W28" i="13"/>
  <c r="CD28" i="13"/>
  <c r="AJ28" i="13"/>
  <c r="BG28" i="13"/>
  <c r="BY29" i="13"/>
  <c r="BB29" i="13"/>
  <c r="AE29" i="13"/>
  <c r="BT30" i="13"/>
  <c r="S30" i="13"/>
  <c r="AW30" i="13"/>
  <c r="R30" i="13"/>
  <c r="Z30" i="13"/>
  <c r="CB30" i="13"/>
  <c r="BE30" i="13"/>
  <c r="AH30" i="13"/>
  <c r="BW31" i="13"/>
  <c r="AC31" i="13"/>
  <c r="AZ31" i="13"/>
  <c r="CE31" i="13"/>
  <c r="BH31" i="13"/>
  <c r="AK31" i="13"/>
  <c r="BZ32" i="13"/>
  <c r="AF32" i="13"/>
  <c r="BC32" i="13"/>
  <c r="BU33" i="13"/>
  <c r="AX33" i="13"/>
  <c r="AA33" i="13"/>
  <c r="CC33" i="13"/>
  <c r="AI33" i="13"/>
  <c r="BF33" i="13"/>
  <c r="BX34" i="13"/>
  <c r="BA34" i="13"/>
  <c r="AD34" i="13"/>
  <c r="AV35" i="13"/>
  <c r="AO62" i="17" s="1"/>
  <c r="Y35" i="13"/>
  <c r="AB62" i="17" s="1"/>
  <c r="AG34" i="19" s="1"/>
  <c r="CA35" i="13"/>
  <c r="AG35" i="13"/>
  <c r="BD35" i="13"/>
  <c r="BV36" i="13"/>
  <c r="AB36" i="13"/>
  <c r="AY36" i="13"/>
  <c r="U36" i="13"/>
  <c r="W36" i="13"/>
  <c r="T36" i="13"/>
  <c r="CD36" i="13"/>
  <c r="AJ36" i="13"/>
  <c r="BG36" i="13"/>
  <c r="BY37" i="13"/>
  <c r="BB37" i="13"/>
  <c r="AE37" i="13"/>
  <c r="BT38" i="13"/>
  <c r="Z38" i="13"/>
  <c r="S38" i="13"/>
  <c r="AW38" i="13"/>
  <c r="R38" i="13"/>
  <c r="CB38" i="13"/>
  <c r="BE38" i="13"/>
  <c r="AH38" i="13"/>
  <c r="BW39" i="13"/>
  <c r="AC39" i="13"/>
  <c r="AZ39" i="13"/>
  <c r="CE39" i="13"/>
  <c r="AK39" i="13"/>
  <c r="BH39" i="13"/>
  <c r="BZ40" i="13"/>
  <c r="AF40" i="13"/>
  <c r="BC40" i="13"/>
  <c r="BU41" i="13"/>
  <c r="AX41" i="13"/>
  <c r="AA41" i="13"/>
  <c r="CC41" i="13"/>
  <c r="BF41" i="13"/>
  <c r="AI41" i="13"/>
  <c r="BX42" i="13"/>
  <c r="BA42" i="13"/>
  <c r="AD42" i="13"/>
  <c r="Y43" i="13"/>
  <c r="AB70" i="17" s="1"/>
  <c r="AG42" i="19" s="1"/>
  <c r="AV43" i="13"/>
  <c r="AO70" i="17" s="1"/>
  <c r="CA43" i="13"/>
  <c r="BD43" i="13"/>
  <c r="AG43" i="13"/>
  <c r="BV44" i="13"/>
  <c r="U44" i="13"/>
  <c r="AB44" i="13"/>
  <c r="AY44" i="13"/>
  <c r="W44" i="13"/>
  <c r="T44" i="13"/>
  <c r="CD44" i="13"/>
  <c r="AJ44" i="13"/>
  <c r="BG44" i="13"/>
  <c r="BY45" i="13"/>
  <c r="BB45" i="13"/>
  <c r="AE45" i="13"/>
  <c r="BT46" i="13"/>
  <c r="Z46" i="13"/>
  <c r="AW46" i="13"/>
  <c r="S46" i="13"/>
  <c r="R46" i="13"/>
  <c r="CB46" i="13"/>
  <c r="AH46" i="13"/>
  <c r="BE46" i="13"/>
  <c r="BW47" i="13"/>
  <c r="AZ47" i="13"/>
  <c r="AC47" i="13"/>
  <c r="AK47" i="13"/>
  <c r="BH47" i="13"/>
  <c r="CE47" i="13"/>
  <c r="BZ48" i="13"/>
  <c r="BC48" i="13"/>
  <c r="AF48" i="13"/>
  <c r="BU49" i="13"/>
  <c r="AX49" i="13"/>
  <c r="AA49" i="13"/>
  <c r="CC49" i="13"/>
  <c r="BF49" i="13"/>
  <c r="AI49" i="13"/>
  <c r="BX50" i="13"/>
  <c r="BA50" i="13"/>
  <c r="AD50" i="13"/>
  <c r="AV51" i="13"/>
  <c r="AO78" i="17" s="1"/>
  <c r="Y51" i="13"/>
  <c r="AB78" i="17" s="1"/>
  <c r="AG50" i="19" s="1"/>
  <c r="CA51" i="13"/>
  <c r="BD51" i="13"/>
  <c r="AG51" i="13"/>
  <c r="BV52" i="13"/>
  <c r="U52" i="13"/>
  <c r="T52" i="13"/>
  <c r="W52" i="13"/>
  <c r="AY52" i="13"/>
  <c r="AB52" i="13"/>
  <c r="CD52" i="13"/>
  <c r="BG52" i="13"/>
  <c r="AJ52" i="13"/>
  <c r="BY53" i="13"/>
  <c r="BB53" i="13"/>
  <c r="AE53" i="13"/>
  <c r="BT54" i="13"/>
  <c r="AW54" i="13"/>
  <c r="Z54" i="13"/>
  <c r="R54" i="13"/>
  <c r="S54" i="13"/>
  <c r="CB54" i="13"/>
  <c r="BE54" i="13"/>
  <c r="AH54" i="13"/>
  <c r="BW55" i="13"/>
  <c r="AZ55" i="13"/>
  <c r="AC55" i="13"/>
  <c r="CL6" i="13"/>
  <c r="CE55" i="13"/>
  <c r="AK55" i="13"/>
  <c r="BH55" i="13"/>
  <c r="CT6" i="13"/>
  <c r="BZ56" i="13"/>
  <c r="BC56" i="13"/>
  <c r="AF56" i="13"/>
  <c r="AX57" i="13"/>
  <c r="BU57" i="13"/>
  <c r="AA57" i="13"/>
  <c r="CC57" i="13"/>
  <c r="AI57" i="13"/>
  <c r="BF57" i="13"/>
  <c r="BX58" i="13"/>
  <c r="AD58" i="13"/>
  <c r="BA58" i="13"/>
  <c r="Y59" i="13"/>
  <c r="AB86" i="17" s="1"/>
  <c r="AG58" i="19" s="1"/>
  <c r="AV59" i="13"/>
  <c r="AO86" i="17" s="1"/>
  <c r="CA59" i="13"/>
  <c r="BD59" i="13"/>
  <c r="AG59" i="13"/>
  <c r="BV60" i="13"/>
  <c r="W60" i="13"/>
  <c r="AY60" i="13"/>
  <c r="AB60" i="13"/>
  <c r="T60" i="13"/>
  <c r="U60" i="13"/>
  <c r="CD60" i="13"/>
  <c r="BG60" i="13"/>
  <c r="AJ60" i="13"/>
  <c r="BY61" i="13"/>
  <c r="AE61" i="13"/>
  <c r="BB61" i="13"/>
  <c r="BT62" i="13"/>
  <c r="R62" i="13"/>
  <c r="AW62" i="13"/>
  <c r="Z62" i="13"/>
  <c r="S62" i="13"/>
  <c r="CB62" i="13"/>
  <c r="BE62" i="13"/>
  <c r="AH62" i="13"/>
  <c r="AZ63" i="13"/>
  <c r="BW63" i="13"/>
  <c r="AC63" i="13"/>
  <c r="CE63" i="13"/>
  <c r="BH63" i="13"/>
  <c r="AK63" i="13"/>
  <c r="BZ64" i="13"/>
  <c r="AF64" i="13"/>
  <c r="BC64" i="13"/>
  <c r="BU65" i="13"/>
  <c r="AA65" i="13"/>
  <c r="AX65" i="13"/>
  <c r="CC65" i="13"/>
  <c r="AI65" i="13"/>
  <c r="BF65" i="13"/>
  <c r="BX66" i="13"/>
  <c r="BA66" i="13"/>
  <c r="AD66" i="13"/>
  <c r="BA78" i="13"/>
  <c r="AV67" i="13"/>
  <c r="AO94" i="17" s="1"/>
  <c r="Y67" i="13"/>
  <c r="AB94" i="17" s="1"/>
  <c r="AG66" i="19" s="1"/>
  <c r="AV79" i="13"/>
  <c r="AO106" i="17" s="1"/>
  <c r="CA67" i="13"/>
  <c r="AG67" i="13"/>
  <c r="BD67" i="13"/>
  <c r="BD79" i="13"/>
  <c r="BV68" i="13"/>
  <c r="T68" i="13"/>
  <c r="U68" i="13"/>
  <c r="W68" i="13"/>
  <c r="AY68" i="13"/>
  <c r="AB68" i="13"/>
  <c r="AY80" i="13"/>
  <c r="CD68" i="13"/>
  <c r="BG68" i="13"/>
  <c r="AJ68" i="13"/>
  <c r="BG80" i="13"/>
  <c r="BY69" i="13"/>
  <c r="AE69" i="13"/>
  <c r="BB69" i="13"/>
  <c r="BB81" i="13"/>
  <c r="BT70" i="13"/>
  <c r="AW70" i="13"/>
  <c r="S70" i="13"/>
  <c r="Z70" i="13"/>
  <c r="R70" i="13"/>
  <c r="AW82" i="13"/>
  <c r="CB70" i="13"/>
  <c r="AH70" i="13"/>
  <c r="BE70" i="13"/>
  <c r="BE82" i="13"/>
  <c r="BW71" i="13"/>
  <c r="AC71" i="13"/>
  <c r="AZ71" i="13"/>
  <c r="AZ83" i="13"/>
  <c r="CE71" i="13"/>
  <c r="BH71" i="13"/>
  <c r="AK71" i="13"/>
  <c r="BH83" i="13"/>
  <c r="BZ72" i="13"/>
  <c r="AF72" i="13"/>
  <c r="BC72" i="13"/>
  <c r="BC84" i="13"/>
  <c r="AA73" i="13"/>
  <c r="AX73" i="13"/>
  <c r="BU73" i="13"/>
  <c r="AX85" i="13"/>
  <c r="CC73" i="13"/>
  <c r="AI73" i="13"/>
  <c r="BF73" i="13"/>
  <c r="BF85" i="13"/>
  <c r="BA74" i="13"/>
  <c r="BX74" i="13"/>
  <c r="AD74" i="13"/>
  <c r="BA86" i="13"/>
  <c r="AV75" i="13"/>
  <c r="AO102" i="17" s="1"/>
  <c r="Y75" i="13"/>
  <c r="AB102" i="17" s="1"/>
  <c r="AG74" i="19" s="1"/>
  <c r="AV87" i="13"/>
  <c r="AO114" i="17" s="1"/>
  <c r="CA75" i="13"/>
  <c r="AG75" i="13"/>
  <c r="BD75" i="13"/>
  <c r="BD87" i="13"/>
  <c r="BV76" i="13"/>
  <c r="U76" i="13"/>
  <c r="AY76" i="13"/>
  <c r="T76" i="13"/>
  <c r="AB76" i="13"/>
  <c r="W76" i="13"/>
  <c r="AY88" i="13"/>
  <c r="CD76" i="13"/>
  <c r="AJ76" i="13"/>
  <c r="BG76" i="13"/>
  <c r="BG88" i="13"/>
  <c r="BY77" i="13"/>
  <c r="BB77" i="13"/>
  <c r="AE77" i="13"/>
  <c r="BB89" i="13"/>
  <c r="BY78" i="13"/>
  <c r="AE78" i="13"/>
  <c r="D103" i="17"/>
  <c r="AS103" i="17" s="1"/>
  <c r="BS76" i="13"/>
  <c r="D95" i="17"/>
  <c r="AS95" i="17" s="1"/>
  <c r="BS68" i="13"/>
  <c r="D87" i="17"/>
  <c r="AS87" i="17" s="1"/>
  <c r="BS60" i="13"/>
  <c r="D79" i="17"/>
  <c r="BS52" i="13"/>
  <c r="D71" i="17"/>
  <c r="BS44" i="13"/>
  <c r="D63" i="17"/>
  <c r="BS36" i="13"/>
  <c r="D55" i="17"/>
  <c r="BS28" i="13"/>
  <c r="D47" i="17"/>
  <c r="BS20" i="13"/>
  <c r="D39" i="17"/>
  <c r="BS12" i="13"/>
  <c r="AA70" i="35"/>
  <c r="AA54" i="35"/>
  <c r="AG76" i="35"/>
  <c r="AG77" i="35"/>
  <c r="AG65" i="35"/>
  <c r="AJ26" i="35"/>
  <c r="AM43" i="35"/>
  <c r="AP62" i="35"/>
  <c r="AA71" i="35"/>
  <c r="AA55" i="35"/>
  <c r="AD13" i="35"/>
  <c r="AG14" i="35"/>
  <c r="AJ63" i="35"/>
  <c r="AM24" i="35"/>
  <c r="AP35" i="35"/>
  <c r="AA28" i="35"/>
  <c r="AA19" i="35"/>
  <c r="AD34" i="35"/>
  <c r="AD10" i="35"/>
  <c r="AJ20" i="35"/>
  <c r="AA22" i="35"/>
  <c r="L61" i="32"/>
  <c r="O61" i="32"/>
  <c r="M61" i="32"/>
  <c r="U61" i="32"/>
  <c r="R61" i="32"/>
  <c r="N61" i="32"/>
  <c r="S61" i="32"/>
  <c r="Q61" i="32"/>
  <c r="P61" i="32"/>
  <c r="T61" i="32"/>
  <c r="V32" i="26"/>
  <c r="X33" i="33" s="1"/>
  <c r="V69" i="26"/>
  <c r="X70" i="33" s="1"/>
  <c r="L39" i="32"/>
  <c r="T39" i="32"/>
  <c r="P39" i="32"/>
  <c r="R39" i="32"/>
  <c r="M39" i="32"/>
  <c r="O39" i="32"/>
  <c r="U39" i="32"/>
  <c r="Q39" i="32"/>
  <c r="S39" i="32"/>
  <c r="N39" i="32"/>
  <c r="L68" i="32"/>
  <c r="U68" i="32"/>
  <c r="S68" i="32"/>
  <c r="M68" i="32"/>
  <c r="O68" i="32"/>
  <c r="R68" i="32"/>
  <c r="P68" i="32"/>
  <c r="T68" i="32"/>
  <c r="Q68" i="32"/>
  <c r="N68" i="32"/>
  <c r="L65" i="32"/>
  <c r="M65" i="32"/>
  <c r="O65" i="32"/>
  <c r="U65" i="32"/>
  <c r="T65" i="32"/>
  <c r="P65" i="32"/>
  <c r="Q65" i="32"/>
  <c r="S65" i="32"/>
  <c r="R65" i="32"/>
  <c r="N65" i="32"/>
  <c r="L82" i="32"/>
  <c r="S82" i="32"/>
  <c r="T82" i="32"/>
  <c r="O82" i="32"/>
  <c r="M82" i="32"/>
  <c r="R82" i="32"/>
  <c r="N82" i="32"/>
  <c r="Q82" i="32"/>
  <c r="U82" i="32"/>
  <c r="P82" i="32"/>
  <c r="L38" i="32"/>
  <c r="P38" i="32"/>
  <c r="M38" i="32"/>
  <c r="N38" i="32"/>
  <c r="Q38" i="32"/>
  <c r="S38" i="32"/>
  <c r="T38" i="32"/>
  <c r="O38" i="32"/>
  <c r="U38" i="32"/>
  <c r="R38" i="32"/>
  <c r="L35" i="32"/>
  <c r="N35" i="32"/>
  <c r="R35" i="32"/>
  <c r="S35" i="32"/>
  <c r="M35" i="32"/>
  <c r="U35" i="32"/>
  <c r="T35" i="32"/>
  <c r="Q35" i="32"/>
  <c r="O35" i="32"/>
  <c r="P35" i="32"/>
  <c r="V62" i="26"/>
  <c r="X63" i="33" s="1"/>
  <c r="L40" i="32"/>
  <c r="M40" i="32"/>
  <c r="Q40" i="32"/>
  <c r="T40" i="32"/>
  <c r="S40" i="32"/>
  <c r="O40" i="32"/>
  <c r="N40" i="32"/>
  <c r="R40" i="32"/>
  <c r="U40" i="32"/>
  <c r="P40" i="32"/>
  <c r="V70" i="26"/>
  <c r="X71" i="33" s="1"/>
  <c r="L37" i="32"/>
  <c r="M37" i="32"/>
  <c r="R37" i="32"/>
  <c r="U37" i="32"/>
  <c r="N37" i="32"/>
  <c r="T37" i="32"/>
  <c r="S37" i="32"/>
  <c r="O37" i="32"/>
  <c r="P37" i="32"/>
  <c r="Q37" i="32"/>
  <c r="BV8" i="11"/>
  <c r="W8" i="11"/>
  <c r="U8" i="11"/>
  <c r="AB8" i="11"/>
  <c r="T8" i="11"/>
  <c r="BT10" i="11"/>
  <c r="Z10" i="11"/>
  <c r="R10" i="11"/>
  <c r="S10" i="11"/>
  <c r="BZ12" i="11"/>
  <c r="AF12" i="11"/>
  <c r="BY17" i="11"/>
  <c r="AE17" i="11"/>
  <c r="BB17" i="11"/>
  <c r="CB18" i="11"/>
  <c r="AH18" i="11"/>
  <c r="BE18" i="11"/>
  <c r="BU21" i="11"/>
  <c r="AX21" i="11"/>
  <c r="AA21" i="11"/>
  <c r="Y23" i="11"/>
  <c r="AB50" i="15" s="1"/>
  <c r="W22" i="19" s="1"/>
  <c r="AV23" i="11"/>
  <c r="AO50" i="15" s="1"/>
  <c r="BV24" i="11"/>
  <c r="T24" i="11"/>
  <c r="AY24" i="11"/>
  <c r="U24" i="11"/>
  <c r="AB24" i="11"/>
  <c r="W24" i="11"/>
  <c r="CB26" i="11"/>
  <c r="AH26" i="11"/>
  <c r="BE26" i="11"/>
  <c r="BU29" i="11"/>
  <c r="AA29" i="11"/>
  <c r="AX29" i="11"/>
  <c r="Y31" i="11"/>
  <c r="AB58" i="15" s="1"/>
  <c r="W30" i="19" s="1"/>
  <c r="AV31" i="11"/>
  <c r="AO58" i="15" s="1"/>
  <c r="BY33" i="11"/>
  <c r="BB33" i="11"/>
  <c r="AE33" i="11"/>
  <c r="CD40" i="11"/>
  <c r="BG40" i="11"/>
  <c r="AJ40" i="11"/>
  <c r="CC45" i="11"/>
  <c r="AI45" i="11"/>
  <c r="BF45" i="11"/>
  <c r="BY49" i="11"/>
  <c r="BB49" i="11"/>
  <c r="AE49" i="11"/>
  <c r="CD56" i="11"/>
  <c r="AJ56" i="11"/>
  <c r="BG56" i="11"/>
  <c r="BZ60" i="11"/>
  <c r="AF60" i="11"/>
  <c r="BC60" i="11"/>
  <c r="CA63" i="11"/>
  <c r="BD63" i="11"/>
  <c r="AG63" i="11"/>
  <c r="BW67" i="11"/>
  <c r="AC67" i="11"/>
  <c r="AZ67" i="11"/>
  <c r="AZ79" i="11"/>
  <c r="BZ68" i="11"/>
  <c r="BC68" i="11"/>
  <c r="AF68" i="11"/>
  <c r="BC80" i="11"/>
  <c r="CD72" i="11"/>
  <c r="AJ72" i="11"/>
  <c r="BG72" i="11"/>
  <c r="BG84" i="11"/>
  <c r="BZ76" i="11"/>
  <c r="BC76" i="11"/>
  <c r="AF76" i="11"/>
  <c r="BC88" i="11"/>
  <c r="CD75" i="12"/>
  <c r="AJ75" i="12"/>
  <c r="BG75" i="12"/>
  <c r="BG87" i="12"/>
  <c r="BS73" i="12"/>
  <c r="D100" i="16"/>
  <c r="AS100" i="16" s="1"/>
  <c r="BV71" i="12"/>
  <c r="AY71" i="12"/>
  <c r="T71" i="12"/>
  <c r="U71" i="12"/>
  <c r="AB71" i="12"/>
  <c r="W71" i="12"/>
  <c r="AY83" i="12"/>
  <c r="BV67" i="12"/>
  <c r="AY67" i="12"/>
  <c r="T67" i="12"/>
  <c r="AB67" i="12"/>
  <c r="U67" i="12"/>
  <c r="W67" i="12"/>
  <c r="AY79" i="12"/>
  <c r="BV59" i="12"/>
  <c r="T59" i="12"/>
  <c r="U59" i="12"/>
  <c r="AY59" i="12"/>
  <c r="W59" i="12"/>
  <c r="AB59" i="12"/>
  <c r="BS6" i="11"/>
  <c r="D33" i="15"/>
  <c r="BS30" i="11"/>
  <c r="D57" i="15"/>
  <c r="BS70" i="11"/>
  <c r="D97" i="15"/>
  <c r="AS97" i="15" s="1"/>
  <c r="BZ9" i="11"/>
  <c r="AF9" i="11"/>
  <c r="BY14" i="11"/>
  <c r="AE14" i="11"/>
  <c r="CA20" i="11"/>
  <c r="BD20" i="11"/>
  <c r="AG20" i="11"/>
  <c r="CB23" i="11"/>
  <c r="AH23" i="11"/>
  <c r="BE23" i="11"/>
  <c r="CC26" i="11"/>
  <c r="BF26" i="11"/>
  <c r="AI26" i="11"/>
  <c r="CD29" i="11"/>
  <c r="AJ29" i="11"/>
  <c r="BG29" i="11"/>
  <c r="BX35" i="11"/>
  <c r="BA35" i="11"/>
  <c r="AD35" i="11"/>
  <c r="BT39" i="11"/>
  <c r="R39" i="11"/>
  <c r="AW39" i="11"/>
  <c r="S39" i="11"/>
  <c r="Z39" i="11"/>
  <c r="CC42" i="11"/>
  <c r="AI42" i="11"/>
  <c r="BF42" i="11"/>
  <c r="CE48" i="11"/>
  <c r="BH48" i="11"/>
  <c r="AK48" i="11"/>
  <c r="AV52" i="11"/>
  <c r="AO79" i="15" s="1"/>
  <c r="Y52" i="11"/>
  <c r="AB79" i="15" s="1"/>
  <c r="W51" i="19" s="1"/>
  <c r="BZ57" i="11"/>
  <c r="AF57" i="11"/>
  <c r="BC57" i="11"/>
  <c r="BY16" i="11"/>
  <c r="AE16" i="11"/>
  <c r="BU20" i="11"/>
  <c r="AX20" i="11"/>
  <c r="AA20" i="11"/>
  <c r="BS25" i="11"/>
  <c r="D52" i="15"/>
  <c r="BS65" i="11"/>
  <c r="D92" i="15"/>
  <c r="AS92" i="15" s="1"/>
  <c r="BT6" i="11"/>
  <c r="R6" i="11"/>
  <c r="Z6" i="11"/>
  <c r="S6" i="11"/>
  <c r="BZ8" i="11"/>
  <c r="AF8" i="11"/>
  <c r="CC9" i="11"/>
  <c r="AI9" i="11"/>
  <c r="CA11" i="11"/>
  <c r="AG11" i="11"/>
  <c r="CB14" i="11"/>
  <c r="AH14" i="11"/>
  <c r="CC17" i="11"/>
  <c r="AI17" i="11"/>
  <c r="BF17" i="11"/>
  <c r="Y19" i="11"/>
  <c r="AB46" i="15" s="1"/>
  <c r="W18" i="19" s="1"/>
  <c r="AV19" i="11"/>
  <c r="AO46" i="15" s="1"/>
  <c r="CD20" i="11"/>
  <c r="AJ20" i="11"/>
  <c r="BG20" i="11"/>
  <c r="BY21" i="11"/>
  <c r="BB21" i="11"/>
  <c r="AE21" i="11"/>
  <c r="AV27" i="11"/>
  <c r="AO54" i="15" s="1"/>
  <c r="Y27" i="11"/>
  <c r="AB54" i="15" s="1"/>
  <c r="W26" i="19" s="1"/>
  <c r="BV28" i="11"/>
  <c r="AB28" i="11"/>
  <c r="W28" i="11"/>
  <c r="U28" i="11"/>
  <c r="T28" i="11"/>
  <c r="AY28" i="11"/>
  <c r="BT30" i="11"/>
  <c r="AW30" i="11"/>
  <c r="Z30" i="11"/>
  <c r="R30" i="11"/>
  <c r="S30" i="11"/>
  <c r="AV35" i="11"/>
  <c r="AO62" i="15" s="1"/>
  <c r="Y35" i="11"/>
  <c r="AB62" i="15" s="1"/>
  <c r="W34" i="19" s="1"/>
  <c r="BY37" i="11"/>
  <c r="AE37" i="11"/>
  <c r="BB37" i="11"/>
  <c r="BS18" i="11"/>
  <c r="D45" i="15"/>
  <c r="BS34" i="11"/>
  <c r="D61" i="15"/>
  <c r="BS42" i="11"/>
  <c r="D69" i="15"/>
  <c r="BS66" i="11"/>
  <c r="D93" i="15"/>
  <c r="AS93" i="15" s="1"/>
  <c r="BS74" i="11"/>
  <c r="D101" i="15"/>
  <c r="AS101" i="15" s="1"/>
  <c r="BU6" i="11"/>
  <c r="AA6" i="11"/>
  <c r="CC6" i="11"/>
  <c r="AI6" i="11"/>
  <c r="BX7" i="11"/>
  <c r="AD7" i="11"/>
  <c r="BV9" i="11"/>
  <c r="U9" i="11"/>
  <c r="AB9" i="11"/>
  <c r="W9" i="11"/>
  <c r="AT9" i="11" s="1"/>
  <c r="T9" i="11"/>
  <c r="BS12" i="11"/>
  <c r="D39" i="15"/>
  <c r="BS20" i="11"/>
  <c r="D47" i="15"/>
  <c r="BS28" i="11"/>
  <c r="D55" i="15"/>
  <c r="BS36" i="11"/>
  <c r="D63" i="15"/>
  <c r="BS44" i="11"/>
  <c r="D71" i="15"/>
  <c r="BS52" i="11"/>
  <c r="D79" i="15"/>
  <c r="BS60" i="11"/>
  <c r="D87" i="15"/>
  <c r="AS87" i="15" s="1"/>
  <c r="BS68" i="11"/>
  <c r="D95" i="15"/>
  <c r="AS95" i="15" s="1"/>
  <c r="BS76" i="11"/>
  <c r="D103" i="15"/>
  <c r="AS103" i="15" s="1"/>
  <c r="BS89" i="11"/>
  <c r="D116" i="15"/>
  <c r="AS116" i="15" s="1"/>
  <c r="R5" i="11"/>
  <c r="S5" i="11"/>
  <c r="O4" i="35" s="1"/>
  <c r="BW6" i="11"/>
  <c r="AC6" i="11"/>
  <c r="CE6" i="11"/>
  <c r="AK6" i="11"/>
  <c r="BZ7" i="11"/>
  <c r="AF7" i="11"/>
  <c r="BU8" i="11"/>
  <c r="AA8" i="11"/>
  <c r="CC8" i="11"/>
  <c r="AI8" i="11"/>
  <c r="BX9" i="11"/>
  <c r="AD9" i="11"/>
  <c r="Y10" i="11"/>
  <c r="AB37" i="15" s="1"/>
  <c r="W9" i="19" s="1"/>
  <c r="CA10" i="11"/>
  <c r="AG10" i="11"/>
  <c r="BV11" i="11"/>
  <c r="W11" i="11"/>
  <c r="T11" i="11"/>
  <c r="AB11" i="11"/>
  <c r="U11" i="11"/>
  <c r="CD11" i="11"/>
  <c r="AJ11" i="11"/>
  <c r="BY12" i="11"/>
  <c r="AE12" i="11"/>
  <c r="BT13" i="11"/>
  <c r="S13" i="11"/>
  <c r="R13" i="11"/>
  <c r="Z13" i="11"/>
  <c r="CB13" i="11"/>
  <c r="AH13" i="11"/>
  <c r="BW14" i="11"/>
  <c r="AC14" i="11"/>
  <c r="CE14" i="11"/>
  <c r="AK14" i="11"/>
  <c r="BZ15" i="11"/>
  <c r="AF15" i="11"/>
  <c r="BU16" i="11"/>
  <c r="AA16" i="11"/>
  <c r="CC16" i="11"/>
  <c r="AI16" i="11"/>
  <c r="BX17" i="11"/>
  <c r="BA17" i="11"/>
  <c r="AD17" i="11"/>
  <c r="AV18" i="11"/>
  <c r="AO45" i="15" s="1"/>
  <c r="Y18" i="11"/>
  <c r="AB45" i="15" s="1"/>
  <c r="W17" i="19" s="1"/>
  <c r="CA18" i="11"/>
  <c r="AG18" i="11"/>
  <c r="BD18" i="11"/>
  <c r="BV19" i="11"/>
  <c r="AY19" i="11"/>
  <c r="W19" i="11"/>
  <c r="T19" i="11"/>
  <c r="AB19" i="11"/>
  <c r="U19" i="11"/>
  <c r="CD19" i="11"/>
  <c r="BG19" i="11"/>
  <c r="AJ19" i="11"/>
  <c r="BY20" i="11"/>
  <c r="AE20" i="11"/>
  <c r="BB20" i="11"/>
  <c r="BT21" i="11"/>
  <c r="AW21" i="11"/>
  <c r="Z21" i="11"/>
  <c r="S21" i="11"/>
  <c r="R21" i="11"/>
  <c r="CB21" i="11"/>
  <c r="BE21" i="11"/>
  <c r="AH21" i="11"/>
  <c r="BW22" i="11"/>
  <c r="AC22" i="11"/>
  <c r="AZ22" i="11"/>
  <c r="CE22" i="11"/>
  <c r="BH22" i="11"/>
  <c r="AK22" i="11"/>
  <c r="BZ23" i="11"/>
  <c r="AF23" i="11"/>
  <c r="BC23" i="11"/>
  <c r="BU24" i="11"/>
  <c r="AA24" i="11"/>
  <c r="AX24" i="11"/>
  <c r="CC24" i="11"/>
  <c r="BF24" i="11"/>
  <c r="AI24" i="11"/>
  <c r="BX25" i="11"/>
  <c r="AD25" i="11"/>
  <c r="BA25" i="11"/>
  <c r="AV26" i="11"/>
  <c r="AO53" i="15" s="1"/>
  <c r="Y26" i="11"/>
  <c r="AB53" i="15" s="1"/>
  <c r="W25" i="19" s="1"/>
  <c r="CA26" i="11"/>
  <c r="BD26" i="11"/>
  <c r="AG26" i="11"/>
  <c r="BV27" i="11"/>
  <c r="T27" i="11"/>
  <c r="W27" i="11"/>
  <c r="AY27" i="11"/>
  <c r="AB27" i="11"/>
  <c r="U27" i="11"/>
  <c r="CD27" i="11"/>
  <c r="BG27" i="11"/>
  <c r="AJ27" i="11"/>
  <c r="BY28" i="11"/>
  <c r="BB28" i="11"/>
  <c r="AE28" i="11"/>
  <c r="BT29" i="11"/>
  <c r="AW29" i="11"/>
  <c r="S29" i="11"/>
  <c r="Z29" i="11"/>
  <c r="R29" i="11"/>
  <c r="CB29" i="11"/>
  <c r="BE29" i="11"/>
  <c r="AH29" i="11"/>
  <c r="BW30" i="11"/>
  <c r="AZ30" i="11"/>
  <c r="AC30" i="11"/>
  <c r="CE30" i="11"/>
  <c r="AK30" i="11"/>
  <c r="BH30" i="11"/>
  <c r="BZ31" i="11"/>
  <c r="BC31" i="11"/>
  <c r="AF31" i="11"/>
  <c r="BU32" i="11"/>
  <c r="AA32" i="11"/>
  <c r="AX32" i="11"/>
  <c r="CC32" i="11"/>
  <c r="AI32" i="11"/>
  <c r="BF32" i="11"/>
  <c r="BX33" i="11"/>
  <c r="BA33" i="11"/>
  <c r="AD33" i="11"/>
  <c r="Y34" i="11"/>
  <c r="AB61" i="15" s="1"/>
  <c r="W33" i="19" s="1"/>
  <c r="AV34" i="11"/>
  <c r="AO61" i="15" s="1"/>
  <c r="CA34" i="11"/>
  <c r="BD34" i="11"/>
  <c r="AG34" i="11"/>
  <c r="BV35" i="11"/>
  <c r="AB35" i="11"/>
  <c r="U35" i="11"/>
  <c r="T35" i="11"/>
  <c r="W35" i="11"/>
  <c r="AY35" i="11"/>
  <c r="CD35" i="11"/>
  <c r="AJ35" i="11"/>
  <c r="BG35" i="11"/>
  <c r="BY36" i="11"/>
  <c r="BB36" i="11"/>
  <c r="AE36" i="11"/>
  <c r="BT37" i="11"/>
  <c r="AW37" i="11"/>
  <c r="Z37" i="11"/>
  <c r="S37" i="11"/>
  <c r="R37" i="11"/>
  <c r="CB37" i="11"/>
  <c r="AH37" i="11"/>
  <c r="BE37" i="11"/>
  <c r="BW38" i="11"/>
  <c r="AC38" i="11"/>
  <c r="AZ38" i="11"/>
  <c r="CE38" i="11"/>
  <c r="BH38" i="11"/>
  <c r="AK38" i="11"/>
  <c r="BZ39" i="11"/>
  <c r="BC39" i="11"/>
  <c r="AF39" i="11"/>
  <c r="BU40" i="11"/>
  <c r="AX40" i="11"/>
  <c r="AA40" i="11"/>
  <c r="CC40" i="11"/>
  <c r="BF40" i="11"/>
  <c r="AI40" i="11"/>
  <c r="BX41" i="11"/>
  <c r="AD41" i="11"/>
  <c r="BA41" i="11"/>
  <c r="AV42" i="11"/>
  <c r="AO69" i="15" s="1"/>
  <c r="Y42" i="11"/>
  <c r="AB69" i="15" s="1"/>
  <c r="W41" i="19" s="1"/>
  <c r="CA42" i="11"/>
  <c r="AG42" i="11"/>
  <c r="BD42" i="11"/>
  <c r="BV43" i="11"/>
  <c r="AY43" i="11"/>
  <c r="AB43" i="11"/>
  <c r="W43" i="11"/>
  <c r="T43" i="11"/>
  <c r="U43" i="11"/>
  <c r="CD43" i="11"/>
  <c r="BG43" i="11"/>
  <c r="AJ43" i="11"/>
  <c r="BY44" i="11"/>
  <c r="BB44" i="11"/>
  <c r="AE44" i="11"/>
  <c r="BT45" i="11"/>
  <c r="Z45" i="11"/>
  <c r="AW45" i="11"/>
  <c r="S45" i="11"/>
  <c r="R45" i="11"/>
  <c r="CB45" i="11"/>
  <c r="BE45" i="11"/>
  <c r="AH45" i="11"/>
  <c r="BW46" i="11"/>
  <c r="AZ46" i="11"/>
  <c r="AC46" i="11"/>
  <c r="CE46" i="11"/>
  <c r="AK46" i="11"/>
  <c r="BH46" i="11"/>
  <c r="BZ47" i="11"/>
  <c r="AF47" i="11"/>
  <c r="BC47" i="11"/>
  <c r="BU48" i="11"/>
  <c r="AA48" i="11"/>
  <c r="AX48" i="11"/>
  <c r="CC48" i="11"/>
  <c r="AI48" i="11"/>
  <c r="BF48" i="11"/>
  <c r="BX49" i="11"/>
  <c r="AD49" i="11"/>
  <c r="BA49" i="11"/>
  <c r="Y50" i="11"/>
  <c r="AB77" i="15" s="1"/>
  <c r="W49" i="19" s="1"/>
  <c r="AV50" i="11"/>
  <c r="AO77" i="15" s="1"/>
  <c r="CA50" i="11"/>
  <c r="BD50" i="11"/>
  <c r="AG50" i="11"/>
  <c r="BV51" i="11"/>
  <c r="AY51" i="11"/>
  <c r="W51" i="11"/>
  <c r="U51" i="11"/>
  <c r="T51" i="11"/>
  <c r="AB51" i="11"/>
  <c r="CD51" i="11"/>
  <c r="AJ51" i="11"/>
  <c r="BG51" i="11"/>
  <c r="BY52" i="11"/>
  <c r="BB52" i="11"/>
  <c r="AE52" i="11"/>
  <c r="BT53" i="11"/>
  <c r="R53" i="11"/>
  <c r="AW53" i="11"/>
  <c r="Z53" i="11"/>
  <c r="S53" i="11"/>
  <c r="CB53" i="11"/>
  <c r="AH53" i="11"/>
  <c r="BE53" i="11"/>
  <c r="BW54" i="11"/>
  <c r="AC54" i="11"/>
  <c r="AZ54" i="11"/>
  <c r="CE54" i="11"/>
  <c r="BH54" i="11"/>
  <c r="AK54" i="11"/>
  <c r="BZ55" i="11"/>
  <c r="AF55" i="11"/>
  <c r="BC55" i="11"/>
  <c r="CO6" i="11"/>
  <c r="H9" i="27" s="1"/>
  <c r="BU56" i="11"/>
  <c r="AA56" i="11"/>
  <c r="AX56" i="11"/>
  <c r="CC56" i="11"/>
  <c r="BF56" i="11"/>
  <c r="AI56" i="11"/>
  <c r="BX57" i="11"/>
  <c r="BA57" i="11"/>
  <c r="AD57" i="11"/>
  <c r="Y58" i="11"/>
  <c r="AB85" i="15" s="1"/>
  <c r="W57" i="19" s="1"/>
  <c r="AV58" i="11"/>
  <c r="AO85" i="15" s="1"/>
  <c r="CA58" i="11"/>
  <c r="BD58" i="11"/>
  <c r="AG58" i="11"/>
  <c r="BV59" i="11"/>
  <c r="U59" i="11"/>
  <c r="T59" i="11"/>
  <c r="AB59" i="11"/>
  <c r="AY59" i="11"/>
  <c r="W59" i="11"/>
  <c r="CD59" i="11"/>
  <c r="BG59" i="11"/>
  <c r="AJ59" i="11"/>
  <c r="BY60" i="11"/>
  <c r="BB60" i="11"/>
  <c r="AE60" i="11"/>
  <c r="BT61" i="11"/>
  <c r="AW61" i="11"/>
  <c r="R61" i="11"/>
  <c r="Z61" i="11"/>
  <c r="S61" i="11"/>
  <c r="CB61" i="11"/>
  <c r="BE61" i="11"/>
  <c r="AH61" i="11"/>
  <c r="BW62" i="11"/>
  <c r="AZ62" i="11"/>
  <c r="AC62" i="11"/>
  <c r="CE62" i="11"/>
  <c r="BH62" i="11"/>
  <c r="AK62" i="11"/>
  <c r="BZ63" i="11"/>
  <c r="AF63" i="11"/>
  <c r="BC63" i="11"/>
  <c r="BU64" i="11"/>
  <c r="AA64" i="11"/>
  <c r="AX64" i="11"/>
  <c r="CC64" i="11"/>
  <c r="BF64" i="11"/>
  <c r="AI64" i="11"/>
  <c r="BX65" i="11"/>
  <c r="BA65" i="11"/>
  <c r="AD65" i="11"/>
  <c r="Y66" i="11"/>
  <c r="AB93" i="15" s="1"/>
  <c r="W65" i="19" s="1"/>
  <c r="AV66" i="11"/>
  <c r="AO93" i="15" s="1"/>
  <c r="AV78" i="11"/>
  <c r="AO105" i="15" s="1"/>
  <c r="CA66" i="11"/>
  <c r="AG66" i="11"/>
  <c r="BD66" i="11"/>
  <c r="BD78" i="11"/>
  <c r="BV67" i="11"/>
  <c r="U67" i="11"/>
  <c r="T67" i="11"/>
  <c r="AY67" i="11"/>
  <c r="W67" i="11"/>
  <c r="AB67" i="11"/>
  <c r="AY79" i="11"/>
  <c r="CD67" i="11"/>
  <c r="AJ67" i="11"/>
  <c r="BG67" i="11"/>
  <c r="BG79" i="11"/>
  <c r="BY68" i="11"/>
  <c r="AE68" i="11"/>
  <c r="BB68" i="11"/>
  <c r="BB80" i="11"/>
  <c r="BT69" i="11"/>
  <c r="Z69" i="11"/>
  <c r="AW69" i="11"/>
  <c r="S69" i="11"/>
  <c r="R69" i="11"/>
  <c r="AW81" i="11"/>
  <c r="CB69" i="11"/>
  <c r="AH69" i="11"/>
  <c r="BE69" i="11"/>
  <c r="BE81" i="11"/>
  <c r="BW70" i="11"/>
  <c r="AZ70" i="11"/>
  <c r="AC70" i="11"/>
  <c r="AZ82" i="11"/>
  <c r="CE70" i="11"/>
  <c r="AK70" i="11"/>
  <c r="BH70" i="11"/>
  <c r="BH82" i="11"/>
  <c r="BZ71" i="11"/>
  <c r="BC71" i="11"/>
  <c r="AF71" i="11"/>
  <c r="BC83" i="11"/>
  <c r="BU72" i="11"/>
  <c r="AX72" i="11"/>
  <c r="AA72" i="11"/>
  <c r="AX84" i="11"/>
  <c r="CC72" i="11"/>
  <c r="BF72" i="11"/>
  <c r="AI72" i="11"/>
  <c r="BF84" i="11"/>
  <c r="BX73" i="11"/>
  <c r="AD73" i="11"/>
  <c r="BA73" i="11"/>
  <c r="BA85" i="11"/>
  <c r="Y74" i="11"/>
  <c r="AB101" i="15" s="1"/>
  <c r="W73" i="19" s="1"/>
  <c r="AV74" i="11"/>
  <c r="AO101" i="15" s="1"/>
  <c r="AV86" i="11"/>
  <c r="AO113" i="15" s="1"/>
  <c r="CA74" i="11"/>
  <c r="AG74" i="11"/>
  <c r="BD74" i="11"/>
  <c r="BD86" i="11"/>
  <c r="BV75" i="11"/>
  <c r="U75" i="11"/>
  <c r="T75" i="11"/>
  <c r="AY75" i="11"/>
  <c r="AB75" i="11"/>
  <c r="W75" i="11"/>
  <c r="AY87" i="11"/>
  <c r="CD75" i="11"/>
  <c r="AJ75" i="11"/>
  <c r="BG75" i="11"/>
  <c r="BG87" i="11"/>
  <c r="BY76" i="11"/>
  <c r="BB76" i="11"/>
  <c r="AE76" i="11"/>
  <c r="BB88" i="11"/>
  <c r="BT77" i="11"/>
  <c r="R77" i="11"/>
  <c r="AW77" i="11"/>
  <c r="Z77" i="11"/>
  <c r="S77" i="11"/>
  <c r="AW89" i="11"/>
  <c r="BT78" i="11"/>
  <c r="Z78" i="11"/>
  <c r="CB77" i="11"/>
  <c r="BE77" i="11"/>
  <c r="AH77" i="11"/>
  <c r="BE89" i="11"/>
  <c r="CB78" i="11"/>
  <c r="AH78" i="11"/>
  <c r="CA77" i="12"/>
  <c r="BD77" i="12"/>
  <c r="AG77" i="12"/>
  <c r="BD89" i="12"/>
  <c r="CA78" i="12"/>
  <c r="AG78" i="12"/>
  <c r="AV77" i="12"/>
  <c r="AO104" i="16" s="1"/>
  <c r="Y77" i="12"/>
  <c r="AB104" i="16" s="1"/>
  <c r="AB76" i="19" s="1"/>
  <c r="AV89" i="12"/>
  <c r="AO116" i="16" s="1"/>
  <c r="Y78" i="12"/>
  <c r="AB105" i="16" s="1"/>
  <c r="AB77" i="19" s="1"/>
  <c r="BY76" i="12"/>
  <c r="AE76" i="12"/>
  <c r="BB76" i="12"/>
  <c r="BB88" i="12"/>
  <c r="CE75" i="12"/>
  <c r="BH75" i="12"/>
  <c r="AK75" i="12"/>
  <c r="BH87" i="12"/>
  <c r="BW75" i="12"/>
  <c r="AZ75" i="12"/>
  <c r="AC75" i="12"/>
  <c r="AZ87" i="12"/>
  <c r="CC74" i="12"/>
  <c r="BF74" i="12"/>
  <c r="AI74" i="12"/>
  <c r="BF86" i="12"/>
  <c r="BU74" i="12"/>
  <c r="AX74" i="12"/>
  <c r="AA74" i="12"/>
  <c r="AX86" i="12"/>
  <c r="CA73" i="12"/>
  <c r="BD73" i="12"/>
  <c r="AG73" i="12"/>
  <c r="BD85" i="12"/>
  <c r="Y73" i="12"/>
  <c r="AB100" i="16" s="1"/>
  <c r="AB72" i="19" s="1"/>
  <c r="AV73" i="12"/>
  <c r="AO100" i="16" s="1"/>
  <c r="AV85" i="12"/>
  <c r="AO112" i="16" s="1"/>
  <c r="BY72" i="12"/>
  <c r="BB72" i="12"/>
  <c r="AE72" i="12"/>
  <c r="BB84" i="12"/>
  <c r="CE71" i="12"/>
  <c r="BH71" i="12"/>
  <c r="AK71" i="12"/>
  <c r="BH83" i="12"/>
  <c r="BW71" i="12"/>
  <c r="AZ71" i="12"/>
  <c r="AC71" i="12"/>
  <c r="AZ83" i="12"/>
  <c r="CC70" i="12"/>
  <c r="AI70" i="12"/>
  <c r="BF70" i="12"/>
  <c r="BF82" i="12"/>
  <c r="BU70" i="12"/>
  <c r="AA70" i="12"/>
  <c r="AX70" i="12"/>
  <c r="AX82" i="12"/>
  <c r="CA69" i="12"/>
  <c r="BD69" i="12"/>
  <c r="AG69" i="12"/>
  <c r="BD81" i="12"/>
  <c r="AV69" i="12"/>
  <c r="AO96" i="16" s="1"/>
  <c r="Y69" i="12"/>
  <c r="AB96" i="16" s="1"/>
  <c r="AB68" i="19" s="1"/>
  <c r="AV81" i="12"/>
  <c r="AO108" i="16" s="1"/>
  <c r="BY68" i="12"/>
  <c r="BB68" i="12"/>
  <c r="AE68" i="12"/>
  <c r="BB80" i="12"/>
  <c r="CE67" i="12"/>
  <c r="BH67" i="12"/>
  <c r="AK67" i="12"/>
  <c r="BH79" i="12"/>
  <c r="BW67" i="12"/>
  <c r="AZ67" i="12"/>
  <c r="AC67" i="12"/>
  <c r="AZ79" i="12"/>
  <c r="CC66" i="12"/>
  <c r="BF66" i="12"/>
  <c r="AI66" i="12"/>
  <c r="BF78" i="12"/>
  <c r="BU66" i="12"/>
  <c r="AX66" i="12"/>
  <c r="AA66" i="12"/>
  <c r="AX78" i="12"/>
  <c r="CA65" i="12"/>
  <c r="AG65" i="12"/>
  <c r="BD65" i="12"/>
  <c r="AV65" i="12"/>
  <c r="AO92" i="16" s="1"/>
  <c r="Y65" i="12"/>
  <c r="AB92" i="16" s="1"/>
  <c r="AB64" i="19" s="1"/>
  <c r="BY64" i="12"/>
  <c r="AE64" i="12"/>
  <c r="BB64" i="12"/>
  <c r="CE63" i="12"/>
  <c r="BH63" i="12"/>
  <c r="AK63" i="12"/>
  <c r="BW63" i="12"/>
  <c r="AZ63" i="12"/>
  <c r="AC63" i="12"/>
  <c r="CC62" i="12"/>
  <c r="AI62" i="12"/>
  <c r="BF62" i="12"/>
  <c r="BU62" i="12"/>
  <c r="AX62" i="12"/>
  <c r="AA62" i="12"/>
  <c r="CA61" i="12"/>
  <c r="AG61" i="12"/>
  <c r="BD61" i="12"/>
  <c r="Y61" i="12"/>
  <c r="AB88" i="16" s="1"/>
  <c r="AB60" i="19" s="1"/>
  <c r="AV61" i="12"/>
  <c r="AO88" i="16" s="1"/>
  <c r="BY60" i="12"/>
  <c r="BB60" i="12"/>
  <c r="AE60" i="12"/>
  <c r="CE59" i="12"/>
  <c r="AK59" i="12"/>
  <c r="BH59" i="12"/>
  <c r="BW59" i="12"/>
  <c r="AZ59" i="12"/>
  <c r="AC59" i="12"/>
  <c r="CC58" i="12"/>
  <c r="AI58" i="12"/>
  <c r="BF58" i="12"/>
  <c r="BU58" i="12"/>
  <c r="AX58" i="12"/>
  <c r="AA58" i="12"/>
  <c r="CA57" i="12"/>
  <c r="BD57" i="12"/>
  <c r="AG57" i="12"/>
  <c r="Y57" i="12"/>
  <c r="AB84" i="16" s="1"/>
  <c r="AB56" i="19" s="1"/>
  <c r="AV57" i="12"/>
  <c r="AO84" i="16" s="1"/>
  <c r="BY56" i="12"/>
  <c r="BB56" i="12"/>
  <c r="AE56" i="12"/>
  <c r="CE55" i="12"/>
  <c r="BH55" i="12"/>
  <c r="AK55" i="12"/>
  <c r="CT6" i="12"/>
  <c r="M10" i="27" s="1"/>
  <c r="BW55" i="12"/>
  <c r="AZ55" i="12"/>
  <c r="AC55" i="12"/>
  <c r="CL6" i="12"/>
  <c r="E10" i="27" s="1"/>
  <c r="CC54" i="12"/>
  <c r="BF54" i="12"/>
  <c r="AI54" i="12"/>
  <c r="BU54" i="12"/>
  <c r="AX54" i="12"/>
  <c r="AA54" i="12"/>
  <c r="CA53" i="12"/>
  <c r="BD53" i="12"/>
  <c r="AG53" i="12"/>
  <c r="AV53" i="12"/>
  <c r="AO80" i="16" s="1"/>
  <c r="Y53" i="12"/>
  <c r="AB80" i="16" s="1"/>
  <c r="AB52" i="19" s="1"/>
  <c r="BY52" i="12"/>
  <c r="AE52" i="12"/>
  <c r="BB52" i="12"/>
  <c r="CE51" i="12"/>
  <c r="AK51" i="12"/>
  <c r="BH51" i="12"/>
  <c r="BW51" i="12"/>
  <c r="AZ51" i="12"/>
  <c r="AC51" i="12"/>
  <c r="CC50" i="12"/>
  <c r="BF50" i="12"/>
  <c r="AI50" i="12"/>
  <c r="BU50" i="12"/>
  <c r="AA50" i="12"/>
  <c r="AX50" i="12"/>
  <c r="CA49" i="12"/>
  <c r="BD49" i="12"/>
  <c r="AG49" i="12"/>
  <c r="Y49" i="12"/>
  <c r="AB76" i="16" s="1"/>
  <c r="AB48" i="19" s="1"/>
  <c r="AV49" i="12"/>
  <c r="AO76" i="16" s="1"/>
  <c r="BY48" i="12"/>
  <c r="AE48" i="12"/>
  <c r="BB48" i="12"/>
  <c r="CE47" i="12"/>
  <c r="AK47" i="12"/>
  <c r="BH47" i="12"/>
  <c r="BW47" i="12"/>
  <c r="AZ47" i="12"/>
  <c r="AC47" i="12"/>
  <c r="CC46" i="12"/>
  <c r="AI46" i="12"/>
  <c r="BF46" i="12"/>
  <c r="BU46" i="12"/>
  <c r="AX46" i="12"/>
  <c r="AA46" i="12"/>
  <c r="CA45" i="12"/>
  <c r="BD45" i="12"/>
  <c r="AG45" i="12"/>
  <c r="Y45" i="12"/>
  <c r="AB72" i="16" s="1"/>
  <c r="AB44" i="19" s="1"/>
  <c r="AV45" i="12"/>
  <c r="AO72" i="16" s="1"/>
  <c r="BB44" i="12"/>
  <c r="BY44" i="12"/>
  <c r="AE44" i="12"/>
  <c r="CE43" i="12"/>
  <c r="AK43" i="12"/>
  <c r="BH43" i="12"/>
  <c r="BW43" i="12"/>
  <c r="AZ43" i="12"/>
  <c r="AC43" i="12"/>
  <c r="CC42" i="12"/>
  <c r="AI42" i="12"/>
  <c r="BF42" i="12"/>
  <c r="BU42" i="12"/>
  <c r="AX42" i="12"/>
  <c r="AA42" i="12"/>
  <c r="CA41" i="12"/>
  <c r="AG41" i="12"/>
  <c r="BD41" i="12"/>
  <c r="AV41" i="12"/>
  <c r="AO68" i="16" s="1"/>
  <c r="Y41" i="12"/>
  <c r="AB68" i="16" s="1"/>
  <c r="AB40" i="19" s="1"/>
  <c r="BY40" i="12"/>
  <c r="BB40" i="12"/>
  <c r="AE40" i="12"/>
  <c r="CE39" i="12"/>
  <c r="AK39" i="12"/>
  <c r="BH39" i="12"/>
  <c r="BW39" i="12"/>
  <c r="AC39" i="12"/>
  <c r="AZ39" i="12"/>
  <c r="CC38" i="12"/>
  <c r="AI38" i="12"/>
  <c r="BF38" i="12"/>
  <c r="BU38" i="12"/>
  <c r="AA38" i="12"/>
  <c r="AX38" i="12"/>
  <c r="CA37" i="12"/>
  <c r="BD37" i="12"/>
  <c r="AG37" i="12"/>
  <c r="Y37" i="12"/>
  <c r="AB64" i="16" s="1"/>
  <c r="AB36" i="19" s="1"/>
  <c r="AV37" i="12"/>
  <c r="AO64" i="16" s="1"/>
  <c r="BY36" i="12"/>
  <c r="BB36" i="12"/>
  <c r="AE36" i="12"/>
  <c r="CE35" i="12"/>
  <c r="AK35" i="12"/>
  <c r="BH35" i="12"/>
  <c r="BW35" i="12"/>
  <c r="AZ35" i="12"/>
  <c r="AC35" i="12"/>
  <c r="CC34" i="12"/>
  <c r="AI34" i="12"/>
  <c r="BF34" i="12"/>
  <c r="BU34" i="12"/>
  <c r="AX34" i="12"/>
  <c r="AA34" i="12"/>
  <c r="CA33" i="12"/>
  <c r="AG33" i="12"/>
  <c r="BD33" i="12"/>
  <c r="AV33" i="12"/>
  <c r="AO60" i="16" s="1"/>
  <c r="Y33" i="12"/>
  <c r="AB60" i="16" s="1"/>
  <c r="AB32" i="19" s="1"/>
  <c r="BY32" i="12"/>
  <c r="AE32" i="12"/>
  <c r="BB32" i="12"/>
  <c r="CE31" i="12"/>
  <c r="AK31" i="12"/>
  <c r="BH31" i="12"/>
  <c r="BW31" i="12"/>
  <c r="AC31" i="12"/>
  <c r="AZ31" i="12"/>
  <c r="CC30" i="12"/>
  <c r="AI30" i="12"/>
  <c r="BF30" i="12"/>
  <c r="BU30" i="12"/>
  <c r="AX30" i="12"/>
  <c r="AA30" i="12"/>
  <c r="CA29" i="12"/>
  <c r="BD29" i="12"/>
  <c r="AG29" i="12"/>
  <c r="AV29" i="12"/>
  <c r="AO56" i="16" s="1"/>
  <c r="Y29" i="12"/>
  <c r="AB56" i="16" s="1"/>
  <c r="AB28" i="19" s="1"/>
  <c r="BY28" i="12"/>
  <c r="AE28" i="12"/>
  <c r="BB28" i="12"/>
  <c r="CE27" i="12"/>
  <c r="AK27" i="12"/>
  <c r="BH27" i="12"/>
  <c r="BW27" i="12"/>
  <c r="AC27" i="12"/>
  <c r="AZ27" i="12"/>
  <c r="CC26" i="12"/>
  <c r="BF26" i="12"/>
  <c r="AI26" i="12"/>
  <c r="BU26" i="12"/>
  <c r="AA26" i="12"/>
  <c r="AX26" i="12"/>
  <c r="CA25" i="12"/>
  <c r="AG25" i="12"/>
  <c r="BD25" i="12"/>
  <c r="AV25" i="12"/>
  <c r="AO52" i="16" s="1"/>
  <c r="Y25" i="12"/>
  <c r="AB52" i="16" s="1"/>
  <c r="AB24" i="19" s="1"/>
  <c r="BY24" i="12"/>
  <c r="BB24" i="12"/>
  <c r="AE24" i="12"/>
  <c r="CE23" i="12"/>
  <c r="AK23" i="12"/>
  <c r="BH23" i="12"/>
  <c r="BW23" i="12"/>
  <c r="AC23" i="12"/>
  <c r="AZ23" i="12"/>
  <c r="CC22" i="12"/>
  <c r="BF22" i="12"/>
  <c r="AI22" i="12"/>
  <c r="BU22" i="12"/>
  <c r="AA22" i="12"/>
  <c r="AX22" i="12"/>
  <c r="CA21" i="12"/>
  <c r="BD21" i="12"/>
  <c r="AG21" i="12"/>
  <c r="Y21" i="12"/>
  <c r="AB48" i="16" s="1"/>
  <c r="AB20" i="19" s="1"/>
  <c r="AV21" i="12"/>
  <c r="AO48" i="16" s="1"/>
  <c r="BY20" i="12"/>
  <c r="BB20" i="12"/>
  <c r="AE20" i="12"/>
  <c r="CE19" i="12"/>
  <c r="AK19" i="12"/>
  <c r="BH19" i="12"/>
  <c r="BW19" i="12"/>
  <c r="AZ19" i="12"/>
  <c r="AC19" i="12"/>
  <c r="CC18" i="12"/>
  <c r="AI18" i="12"/>
  <c r="BF18" i="12"/>
  <c r="BU18" i="12"/>
  <c r="AA18" i="12"/>
  <c r="AX18" i="12"/>
  <c r="CA17" i="12"/>
  <c r="AG17" i="12"/>
  <c r="BD17" i="12"/>
  <c r="Y17" i="12"/>
  <c r="AB44" i="16" s="1"/>
  <c r="AB16" i="19" s="1"/>
  <c r="AV17" i="12"/>
  <c r="AO44" i="16" s="1"/>
  <c r="BY16" i="12"/>
  <c r="AE16" i="12"/>
  <c r="CE15" i="12"/>
  <c r="AK15" i="12"/>
  <c r="BW15" i="12"/>
  <c r="AC15" i="12"/>
  <c r="CC14" i="12"/>
  <c r="AI14" i="12"/>
  <c r="BU14" i="12"/>
  <c r="AA14" i="12"/>
  <c r="CA13" i="12"/>
  <c r="AG13" i="12"/>
  <c r="Y13" i="12"/>
  <c r="AB40" i="16" s="1"/>
  <c r="AB12" i="19" s="1"/>
  <c r="BY12" i="12"/>
  <c r="AE12" i="12"/>
  <c r="CE11" i="12"/>
  <c r="AK11" i="12"/>
  <c r="BW11" i="12"/>
  <c r="AC11" i="12"/>
  <c r="CC10" i="12"/>
  <c r="AI10" i="12"/>
  <c r="BU10" i="12"/>
  <c r="AA10" i="12"/>
  <c r="CA9" i="12"/>
  <c r="AG9" i="12"/>
  <c r="Y9" i="12"/>
  <c r="AB36" i="16" s="1"/>
  <c r="AB8" i="19" s="1"/>
  <c r="BY8" i="12"/>
  <c r="AE8" i="12"/>
  <c r="CE7" i="12"/>
  <c r="AK7" i="12"/>
  <c r="BW7" i="12"/>
  <c r="AC7" i="12"/>
  <c r="CC6" i="12"/>
  <c r="AI6" i="12"/>
  <c r="BU6" i="12"/>
  <c r="AA6" i="12"/>
  <c r="AA6" i="13"/>
  <c r="BU6" i="13"/>
  <c r="CC6" i="13"/>
  <c r="AI6" i="13"/>
  <c r="BX7" i="13"/>
  <c r="AD7" i="13"/>
  <c r="Y8" i="13"/>
  <c r="AB35" i="17" s="1"/>
  <c r="AG7" i="19" s="1"/>
  <c r="CA8" i="13"/>
  <c r="AG8" i="13"/>
  <c r="BV9" i="13"/>
  <c r="W9" i="13"/>
  <c r="AB9" i="13"/>
  <c r="U9" i="13"/>
  <c r="T9" i="13"/>
  <c r="CD9" i="13"/>
  <c r="AJ9" i="13"/>
  <c r="BY10" i="13"/>
  <c r="AE10" i="13"/>
  <c r="BT11" i="13"/>
  <c r="Z11" i="13"/>
  <c r="R11" i="13"/>
  <c r="S11" i="13"/>
  <c r="CB11" i="13"/>
  <c r="AH11" i="13"/>
  <c r="BW12" i="13"/>
  <c r="AC12" i="13"/>
  <c r="CE12" i="13"/>
  <c r="AK12" i="13"/>
  <c r="BZ13" i="13"/>
  <c r="AF13" i="13"/>
  <c r="BU14" i="13"/>
  <c r="AA14" i="13"/>
  <c r="CC14" i="13"/>
  <c r="AI14" i="13"/>
  <c r="BX15" i="13"/>
  <c r="AD15" i="13"/>
  <c r="Y16" i="13"/>
  <c r="AB43" i="17" s="1"/>
  <c r="AG15" i="19" s="1"/>
  <c r="CA16" i="13"/>
  <c r="AG16" i="13"/>
  <c r="BV17" i="13"/>
  <c r="AB17" i="13"/>
  <c r="W17" i="13"/>
  <c r="AY17" i="13"/>
  <c r="T17" i="13"/>
  <c r="U17" i="13"/>
  <c r="CD17" i="13"/>
  <c r="AJ17" i="13"/>
  <c r="BG17" i="13"/>
  <c r="BY18" i="13"/>
  <c r="AE18" i="13"/>
  <c r="BB18" i="13"/>
  <c r="BT19" i="13"/>
  <c r="AW19" i="13"/>
  <c r="S19" i="13"/>
  <c r="R19" i="13"/>
  <c r="Z19" i="13"/>
  <c r="CB19" i="13"/>
  <c r="AH19" i="13"/>
  <c r="BE19" i="13"/>
  <c r="BW20" i="13"/>
  <c r="AC20" i="13"/>
  <c r="AZ20" i="13"/>
  <c r="CE20" i="13"/>
  <c r="BH20" i="13"/>
  <c r="AK20" i="13"/>
  <c r="BZ21" i="13"/>
  <c r="AF21" i="13"/>
  <c r="BC21" i="13"/>
  <c r="BU22" i="13"/>
  <c r="AX22" i="13"/>
  <c r="AA22" i="13"/>
  <c r="BF22" i="13"/>
  <c r="CC22" i="13"/>
  <c r="AI22" i="13"/>
  <c r="BX23" i="13"/>
  <c r="BA23" i="13"/>
  <c r="AD23" i="13"/>
  <c r="AV24" i="13"/>
  <c r="AO51" i="17" s="1"/>
  <c r="Y24" i="13"/>
  <c r="AB51" i="17" s="1"/>
  <c r="AG23" i="19" s="1"/>
  <c r="CA24" i="13"/>
  <c r="BD24" i="13"/>
  <c r="AG24" i="13"/>
  <c r="BV25" i="13"/>
  <c r="T25" i="13"/>
  <c r="AY25" i="13"/>
  <c r="W25" i="13"/>
  <c r="U25" i="13"/>
  <c r="AB25" i="13"/>
  <c r="CD25" i="13"/>
  <c r="BG25" i="13"/>
  <c r="AJ25" i="13"/>
  <c r="BY26" i="13"/>
  <c r="AE26" i="13"/>
  <c r="BB26" i="13"/>
  <c r="BT27" i="13"/>
  <c r="AW27" i="13"/>
  <c r="Z27" i="13"/>
  <c r="S27" i="13"/>
  <c r="R27" i="13"/>
  <c r="CB27" i="13"/>
  <c r="BE27" i="13"/>
  <c r="AH27" i="13"/>
  <c r="BW28" i="13"/>
  <c r="AC28" i="13"/>
  <c r="AZ28" i="13"/>
  <c r="CE28" i="13"/>
  <c r="AK28" i="13"/>
  <c r="BH28" i="13"/>
  <c r="BZ29" i="13"/>
  <c r="AF29" i="13"/>
  <c r="BC29" i="13"/>
  <c r="AX30" i="13"/>
  <c r="BU30" i="13"/>
  <c r="AA30" i="13"/>
  <c r="CC30" i="13"/>
  <c r="AI30" i="13"/>
  <c r="BF30" i="13"/>
  <c r="BX31" i="13"/>
  <c r="AD31" i="13"/>
  <c r="BA31" i="13"/>
  <c r="AV32" i="13"/>
  <c r="AO59" i="17" s="1"/>
  <c r="Y32" i="13"/>
  <c r="AB59" i="17" s="1"/>
  <c r="AG31" i="19" s="1"/>
  <c r="CA32" i="13"/>
  <c r="BD32" i="13"/>
  <c r="AG32" i="13"/>
  <c r="BV33" i="13"/>
  <c r="AB33" i="13"/>
  <c r="U33" i="13"/>
  <c r="AY33" i="13"/>
  <c r="W33" i="13"/>
  <c r="T33" i="13"/>
  <c r="CD33" i="13"/>
  <c r="BG33" i="13"/>
  <c r="AJ33" i="13"/>
  <c r="BY34" i="13"/>
  <c r="AE34" i="13"/>
  <c r="BB34" i="13"/>
  <c r="BT35" i="13"/>
  <c r="R35" i="13"/>
  <c r="AW35" i="13"/>
  <c r="S35" i="13"/>
  <c r="Z35" i="13"/>
  <c r="CB35" i="13"/>
  <c r="BE35" i="13"/>
  <c r="AH35" i="13"/>
  <c r="BW36" i="13"/>
  <c r="AC36" i="13"/>
  <c r="AZ36" i="13"/>
  <c r="CE36" i="13"/>
  <c r="AK36" i="13"/>
  <c r="BH36" i="13"/>
  <c r="BZ37" i="13"/>
  <c r="BC37" i="13"/>
  <c r="AF37" i="13"/>
  <c r="AX38" i="13"/>
  <c r="AA38" i="13"/>
  <c r="BU38" i="13"/>
  <c r="CC38" i="13"/>
  <c r="AI38" i="13"/>
  <c r="BF38" i="13"/>
  <c r="BX39" i="13"/>
  <c r="AD39" i="13"/>
  <c r="BA39" i="13"/>
  <c r="AV40" i="13"/>
  <c r="AO67" i="17" s="1"/>
  <c r="Y40" i="13"/>
  <c r="AB67" i="17" s="1"/>
  <c r="AG39" i="19" s="1"/>
  <c r="CA40" i="13"/>
  <c r="BD40" i="13"/>
  <c r="AG40" i="13"/>
  <c r="BV41" i="13"/>
  <c r="AB41" i="13"/>
  <c r="U41" i="13"/>
  <c r="T41" i="13"/>
  <c r="W41" i="13"/>
  <c r="AY41" i="13"/>
  <c r="CD41" i="13"/>
  <c r="BG41" i="13"/>
  <c r="AJ41" i="13"/>
  <c r="BY42" i="13"/>
  <c r="AE42" i="13"/>
  <c r="BB42" i="13"/>
  <c r="BT43" i="13"/>
  <c r="R43" i="13"/>
  <c r="Z43" i="13"/>
  <c r="AW43" i="13"/>
  <c r="S43" i="13"/>
  <c r="CB43" i="13"/>
  <c r="BE43" i="13"/>
  <c r="AH43" i="13"/>
  <c r="BW44" i="13"/>
  <c r="AZ44" i="13"/>
  <c r="AC44" i="13"/>
  <c r="CE44" i="13"/>
  <c r="AK44" i="13"/>
  <c r="BH44" i="13"/>
  <c r="BZ45" i="13"/>
  <c r="AF45" i="13"/>
  <c r="BC45" i="13"/>
  <c r="AA46" i="13"/>
  <c r="BU46" i="13"/>
  <c r="AX46" i="13"/>
  <c r="CC46" i="13"/>
  <c r="BF46" i="13"/>
  <c r="AI46" i="13"/>
  <c r="BX47" i="13"/>
  <c r="AD47" i="13"/>
  <c r="BA47" i="13"/>
  <c r="Y48" i="13"/>
  <c r="AB75" i="17" s="1"/>
  <c r="AG47" i="19" s="1"/>
  <c r="AV48" i="13"/>
  <c r="AO75" i="17" s="1"/>
  <c r="CA48" i="13"/>
  <c r="BD48" i="13"/>
  <c r="AG48" i="13"/>
  <c r="BV49" i="13"/>
  <c r="AB49" i="13"/>
  <c r="AY49" i="13"/>
  <c r="T49" i="13"/>
  <c r="W49" i="13"/>
  <c r="U49" i="13"/>
  <c r="CD49" i="13"/>
  <c r="BG49" i="13"/>
  <c r="AJ49" i="13"/>
  <c r="BY50" i="13"/>
  <c r="AE50" i="13"/>
  <c r="BB50" i="13"/>
  <c r="BT51" i="13"/>
  <c r="AW51" i="13"/>
  <c r="S51" i="13"/>
  <c r="R51" i="13"/>
  <c r="Z51" i="13"/>
  <c r="CB51" i="13"/>
  <c r="AH51" i="13"/>
  <c r="BE51" i="13"/>
  <c r="BW52" i="13"/>
  <c r="AC52" i="13"/>
  <c r="AZ52" i="13"/>
  <c r="CE52" i="13"/>
  <c r="AK52" i="13"/>
  <c r="BH52" i="13"/>
  <c r="BZ53" i="13"/>
  <c r="AF53" i="13"/>
  <c r="BC53" i="13"/>
  <c r="AX54" i="13"/>
  <c r="AA54" i="13"/>
  <c r="BU54" i="13"/>
  <c r="CC54" i="13"/>
  <c r="BF54" i="13"/>
  <c r="AI54" i="13"/>
  <c r="BX55" i="13"/>
  <c r="AD55" i="13"/>
  <c r="BA55" i="13"/>
  <c r="CM6" i="13"/>
  <c r="AV56" i="13"/>
  <c r="AO83" i="17" s="1"/>
  <c r="Y56" i="13"/>
  <c r="AB83" i="17" s="1"/>
  <c r="AG55" i="19" s="1"/>
  <c r="CA56" i="13"/>
  <c r="AG56" i="13"/>
  <c r="BD56" i="13"/>
  <c r="BV57" i="13"/>
  <c r="U57" i="13"/>
  <c r="T57" i="13"/>
  <c r="AY57" i="13"/>
  <c r="AB57" i="13"/>
  <c r="W57" i="13"/>
  <c r="CD57" i="13"/>
  <c r="AJ57" i="13"/>
  <c r="BG57" i="13"/>
  <c r="BY58" i="13"/>
  <c r="BB58" i="13"/>
  <c r="AE58" i="13"/>
  <c r="BT59" i="13"/>
  <c r="Z59" i="13"/>
  <c r="AW59" i="13"/>
  <c r="S59" i="13"/>
  <c r="R59" i="13"/>
  <c r="CB59" i="13"/>
  <c r="BE59" i="13"/>
  <c r="AH59" i="13"/>
  <c r="BW60" i="13"/>
  <c r="AC60" i="13"/>
  <c r="AZ60" i="13"/>
  <c r="CE60" i="13"/>
  <c r="BH60" i="13"/>
  <c r="AK60" i="13"/>
  <c r="BZ61" i="13"/>
  <c r="AF61" i="13"/>
  <c r="BC61" i="13"/>
  <c r="AX62" i="13"/>
  <c r="AA62" i="13"/>
  <c r="BU62" i="13"/>
  <c r="CC62" i="13"/>
  <c r="BF62" i="13"/>
  <c r="AI62" i="13"/>
  <c r="BX63" i="13"/>
  <c r="BA63" i="13"/>
  <c r="AD63" i="13"/>
  <c r="AV64" i="13"/>
  <c r="AO91" i="17" s="1"/>
  <c r="Y64" i="13"/>
  <c r="AB91" i="17" s="1"/>
  <c r="AG63" i="19" s="1"/>
  <c r="AG64" i="13"/>
  <c r="CA64" i="13"/>
  <c r="BD64" i="13"/>
  <c r="BV65" i="13"/>
  <c r="U65" i="13"/>
  <c r="W65" i="13"/>
  <c r="AB65" i="13"/>
  <c r="T65" i="13"/>
  <c r="AY65" i="13"/>
  <c r="CD65" i="13"/>
  <c r="BG65" i="13"/>
  <c r="AJ65" i="13"/>
  <c r="BY66" i="13"/>
  <c r="AE66" i="13"/>
  <c r="BB66" i="13"/>
  <c r="BB78" i="13"/>
  <c r="BT67" i="13"/>
  <c r="Z67" i="13"/>
  <c r="S67" i="13"/>
  <c r="AW67" i="13"/>
  <c r="R67" i="13"/>
  <c r="AW79" i="13"/>
  <c r="CB67" i="13"/>
  <c r="AH67" i="13"/>
  <c r="BE67" i="13"/>
  <c r="BE79" i="13"/>
  <c r="BW68" i="13"/>
  <c r="AZ68" i="13"/>
  <c r="AC68" i="13"/>
  <c r="AZ80" i="13"/>
  <c r="CE68" i="13"/>
  <c r="BH68" i="13"/>
  <c r="AK68" i="13"/>
  <c r="BH80" i="13"/>
  <c r="BZ69" i="13"/>
  <c r="BC69" i="13"/>
  <c r="AF69" i="13"/>
  <c r="BC81" i="13"/>
  <c r="BU70" i="13"/>
  <c r="AA70" i="13"/>
  <c r="AX70" i="13"/>
  <c r="AX82" i="13"/>
  <c r="CC70" i="13"/>
  <c r="BF70" i="13"/>
  <c r="AI70" i="13"/>
  <c r="BF82" i="13"/>
  <c r="BX71" i="13"/>
  <c r="BA71" i="13"/>
  <c r="AD71" i="13"/>
  <c r="BA83" i="13"/>
  <c r="Y72" i="13"/>
  <c r="AB99" i="17" s="1"/>
  <c r="AG71" i="19" s="1"/>
  <c r="AV72" i="13"/>
  <c r="AO99" i="17" s="1"/>
  <c r="AV84" i="13"/>
  <c r="AO111" i="17" s="1"/>
  <c r="CA72" i="13"/>
  <c r="BD72" i="13"/>
  <c r="AG72" i="13"/>
  <c r="BD84" i="13"/>
  <c r="BV73" i="13"/>
  <c r="AB73" i="13"/>
  <c r="W73" i="13"/>
  <c r="T73" i="13"/>
  <c r="AY73" i="13"/>
  <c r="U73" i="13"/>
  <c r="AY85" i="13"/>
  <c r="CD73" i="13"/>
  <c r="BG73" i="13"/>
  <c r="AJ73" i="13"/>
  <c r="BG85" i="13"/>
  <c r="AE74" i="13"/>
  <c r="BY74" i="13"/>
  <c r="BB74" i="13"/>
  <c r="BB86" i="13"/>
  <c r="BT75" i="13"/>
  <c r="Z75" i="13"/>
  <c r="AW75" i="13"/>
  <c r="R75" i="13"/>
  <c r="S75" i="13"/>
  <c r="AW87" i="13"/>
  <c r="CB75" i="13"/>
  <c r="BE75" i="13"/>
  <c r="AH75" i="13"/>
  <c r="BE87" i="13"/>
  <c r="BW76" i="13"/>
  <c r="AZ76" i="13"/>
  <c r="AC76" i="13"/>
  <c r="AZ88" i="13"/>
  <c r="CE76" i="13"/>
  <c r="BH76" i="13"/>
  <c r="AK76" i="13"/>
  <c r="BH88" i="13"/>
  <c r="BZ77" i="13"/>
  <c r="BC77" i="13"/>
  <c r="AF77" i="13"/>
  <c r="BC89" i="13"/>
  <c r="BZ78" i="13"/>
  <c r="AF78" i="13"/>
  <c r="D102" i="17"/>
  <c r="AS102" i="17" s="1"/>
  <c r="BS75" i="13"/>
  <c r="D94" i="17"/>
  <c r="AS94" i="17" s="1"/>
  <c r="BS67" i="13"/>
  <c r="D86" i="17"/>
  <c r="AS86" i="17" s="1"/>
  <c r="BS59" i="13"/>
  <c r="D78" i="17"/>
  <c r="BS51" i="13"/>
  <c r="D70" i="17"/>
  <c r="BS43" i="13"/>
  <c r="D62" i="17"/>
  <c r="BS35" i="13"/>
  <c r="D54" i="17"/>
  <c r="BS27" i="13"/>
  <c r="D46" i="17"/>
  <c r="BS19" i="13"/>
  <c r="D38" i="17"/>
  <c r="BS11" i="13"/>
  <c r="AJ65" i="35"/>
  <c r="AG69" i="35"/>
  <c r="AG61" i="35"/>
  <c r="AM23" i="35"/>
  <c r="AJ19" i="35"/>
  <c r="AM36" i="35"/>
  <c r="AA16" i="35"/>
  <c r="AP57" i="35"/>
  <c r="AA18" i="35"/>
  <c r="AA73" i="35"/>
  <c r="AD16" i="35"/>
  <c r="AJ34" i="35"/>
  <c r="AM75" i="35"/>
  <c r="AM51" i="35"/>
  <c r="AP14" i="35"/>
  <c r="AA63" i="35"/>
  <c r="AG11" i="35"/>
  <c r="AJ60" i="35"/>
  <c r="AJ15" i="35"/>
  <c r="AM32" i="35"/>
  <c r="AP75" i="35"/>
  <c r="AP76" i="35"/>
  <c r="AP43" i="35"/>
  <c r="AA36" i="35"/>
  <c r="AM61" i="35"/>
  <c r="AD42" i="35"/>
  <c r="AM69" i="35"/>
  <c r="AM37" i="35"/>
  <c r="L53" i="32"/>
  <c r="P53" i="32"/>
  <c r="N53" i="32"/>
  <c r="S53" i="32"/>
  <c r="O53" i="32"/>
  <c r="R53" i="32"/>
  <c r="M53" i="32"/>
  <c r="U53" i="32"/>
  <c r="Q53" i="32"/>
  <c r="T53" i="32"/>
  <c r="V24" i="26"/>
  <c r="X25" i="33" s="1"/>
  <c r="V61" i="26"/>
  <c r="X62" i="33" s="1"/>
  <c r="L31" i="32"/>
  <c r="N31" i="32"/>
  <c r="O31" i="32"/>
  <c r="T31" i="32"/>
  <c r="Q31" i="32"/>
  <c r="U31" i="32"/>
  <c r="S31" i="32"/>
  <c r="R31" i="32"/>
  <c r="M31" i="32"/>
  <c r="P31" i="32"/>
  <c r="V42" i="26"/>
  <c r="X43" i="33" s="1"/>
  <c r="L28" i="32"/>
  <c r="R28" i="32"/>
  <c r="S28" i="32"/>
  <c r="N28" i="32"/>
  <c r="O28" i="32"/>
  <c r="U28" i="32"/>
  <c r="T28" i="32"/>
  <c r="P28" i="32"/>
  <c r="M28" i="32"/>
  <c r="Q28" i="32"/>
  <c r="V23" i="26"/>
  <c r="X24" i="33" s="1"/>
  <c r="L57" i="32"/>
  <c r="T57" i="32"/>
  <c r="Q57" i="32"/>
  <c r="N57" i="32"/>
  <c r="P57" i="32"/>
  <c r="R57" i="32"/>
  <c r="U57" i="32"/>
  <c r="M57" i="32"/>
  <c r="O57" i="32"/>
  <c r="S57" i="32"/>
  <c r="L88" i="32"/>
  <c r="U88" i="32"/>
  <c r="M88" i="32"/>
  <c r="Q88" i="32"/>
  <c r="O88" i="32"/>
  <c r="R88" i="32"/>
  <c r="N88" i="32"/>
  <c r="P88" i="32"/>
  <c r="S88" i="32"/>
  <c r="T88" i="32"/>
  <c r="L74" i="32"/>
  <c r="R74" i="32"/>
  <c r="Q74" i="32"/>
  <c r="U74" i="32"/>
  <c r="M74" i="32"/>
  <c r="O74" i="32"/>
  <c r="P74" i="32"/>
  <c r="S74" i="32"/>
  <c r="N74" i="32"/>
  <c r="T74" i="32"/>
  <c r="L30" i="32"/>
  <c r="U30" i="32"/>
  <c r="S30" i="32"/>
  <c r="T30" i="32"/>
  <c r="R30" i="32"/>
  <c r="O30" i="32"/>
  <c r="N30" i="32"/>
  <c r="P30" i="32"/>
  <c r="Q30" i="32"/>
  <c r="M30" i="32"/>
  <c r="V57" i="26"/>
  <c r="X58" i="33" s="1"/>
  <c r="L91" i="32"/>
  <c r="R91" i="32"/>
  <c r="N91" i="32"/>
  <c r="P91" i="32"/>
  <c r="U91" i="32"/>
  <c r="M91" i="32"/>
  <c r="Q91" i="32"/>
  <c r="O91" i="32"/>
  <c r="S91" i="32"/>
  <c r="T91" i="32"/>
  <c r="L27" i="32"/>
  <c r="R27" i="32"/>
  <c r="P27" i="32"/>
  <c r="Q27" i="32"/>
  <c r="M27" i="32"/>
  <c r="O27" i="32"/>
  <c r="T27" i="32"/>
  <c r="S27" i="32"/>
  <c r="N27" i="32"/>
  <c r="U27" i="32"/>
  <c r="V46" i="26"/>
  <c r="X47" i="33" s="1"/>
  <c r="L21" i="32"/>
  <c r="N21" i="32"/>
  <c r="Q21" i="32"/>
  <c r="O21" i="32"/>
  <c r="T21" i="32"/>
  <c r="R21" i="32"/>
  <c r="U21" i="32"/>
  <c r="M21" i="32"/>
  <c r="S21" i="32"/>
  <c r="P21" i="32"/>
  <c r="V54" i="26"/>
  <c r="X55" i="33" s="1"/>
  <c r="L29" i="32"/>
  <c r="T29" i="32"/>
  <c r="S29" i="32"/>
  <c r="R29" i="32"/>
  <c r="U29" i="32"/>
  <c r="Q29" i="32"/>
  <c r="N29" i="32"/>
  <c r="O29" i="32"/>
  <c r="M29" i="32"/>
  <c r="P29" i="32"/>
  <c r="CB10" i="11"/>
  <c r="AH10" i="11"/>
  <c r="CD16" i="11"/>
  <c r="AJ16" i="11"/>
  <c r="BZ57" i="12"/>
  <c r="AF57" i="12"/>
  <c r="BC57" i="12"/>
  <c r="BS57" i="12"/>
  <c r="D84" i="16"/>
  <c r="AS84" i="16" s="1"/>
  <c r="BX56" i="12"/>
  <c r="BA56" i="12"/>
  <c r="AD56" i="12"/>
  <c r="CD55" i="12"/>
  <c r="BG55" i="12"/>
  <c r="AJ55" i="12"/>
  <c r="CS6" i="12"/>
  <c r="L10" i="27" s="1"/>
  <c r="BV55" i="12"/>
  <c r="T55" i="12"/>
  <c r="W55" i="12"/>
  <c r="AY55" i="12"/>
  <c r="U55" i="12"/>
  <c r="AB55" i="12"/>
  <c r="CK6" i="12"/>
  <c r="D10" i="27" s="1"/>
  <c r="CB54" i="12"/>
  <c r="BE54" i="12"/>
  <c r="AH54" i="12"/>
  <c r="BT54" i="12"/>
  <c r="AW54" i="12"/>
  <c r="Z54" i="12"/>
  <c r="S54" i="12"/>
  <c r="R54" i="12"/>
  <c r="BZ53" i="12"/>
  <c r="AF53" i="12"/>
  <c r="BC53" i="12"/>
  <c r="BS53" i="12"/>
  <c r="D80" i="16"/>
  <c r="BX52" i="12"/>
  <c r="AD52" i="12"/>
  <c r="BA52" i="12"/>
  <c r="CD51" i="12"/>
  <c r="BG51" i="12"/>
  <c r="AJ51" i="12"/>
  <c r="BV51" i="12"/>
  <c r="AB51" i="12"/>
  <c r="AY51" i="12"/>
  <c r="U51" i="12"/>
  <c r="T51" i="12"/>
  <c r="W51" i="12"/>
  <c r="CB50" i="12"/>
  <c r="AH50" i="12"/>
  <c r="BE50" i="12"/>
  <c r="BT50" i="12"/>
  <c r="R50" i="12"/>
  <c r="AW50" i="12"/>
  <c r="S50" i="12"/>
  <c r="Z50" i="12"/>
  <c r="BZ49" i="12"/>
  <c r="BC49" i="12"/>
  <c r="AF49" i="12"/>
  <c r="BS49" i="12"/>
  <c r="D76" i="16"/>
  <c r="BX48" i="12"/>
  <c r="AD48" i="12"/>
  <c r="BA48" i="12"/>
  <c r="CD47" i="12"/>
  <c r="AJ47" i="12"/>
  <c r="BG47" i="12"/>
  <c r="BV47" i="12"/>
  <c r="AB47" i="12"/>
  <c r="W47" i="12"/>
  <c r="AY47" i="12"/>
  <c r="U47" i="12"/>
  <c r="T47" i="12"/>
  <c r="CB46" i="12"/>
  <c r="BE46" i="12"/>
  <c r="AH46" i="12"/>
  <c r="BT46" i="12"/>
  <c r="AW46" i="12"/>
  <c r="Z46" i="12"/>
  <c r="S46" i="12"/>
  <c r="R46" i="12"/>
  <c r="BZ45" i="12"/>
  <c r="BC45" i="12"/>
  <c r="AF45" i="12"/>
  <c r="BS45" i="12"/>
  <c r="D72" i="16"/>
  <c r="BX44" i="12"/>
  <c r="BA44" i="12"/>
  <c r="AD44" i="12"/>
  <c r="CD43" i="12"/>
  <c r="AJ43" i="12"/>
  <c r="BG43" i="12"/>
  <c r="BV43" i="12"/>
  <c r="T43" i="12"/>
  <c r="U43" i="12"/>
  <c r="W43" i="12"/>
  <c r="AY43" i="12"/>
  <c r="AB43" i="12"/>
  <c r="CB42" i="12"/>
  <c r="AH42" i="12"/>
  <c r="BE42" i="12"/>
  <c r="BT42" i="12"/>
  <c r="Z42" i="12"/>
  <c r="S42" i="12"/>
  <c r="AW42" i="12"/>
  <c r="R42" i="12"/>
  <c r="BZ41" i="12"/>
  <c r="AF41" i="12"/>
  <c r="BC41" i="12"/>
  <c r="BS41" i="12"/>
  <c r="D68" i="16"/>
  <c r="BX40" i="12"/>
  <c r="AD40" i="12"/>
  <c r="BA40" i="12"/>
  <c r="CD39" i="12"/>
  <c r="BG39" i="12"/>
  <c r="AJ39" i="12"/>
  <c r="BV39" i="12"/>
  <c r="U39" i="12"/>
  <c r="AY39" i="12"/>
  <c r="W39" i="12"/>
  <c r="T39" i="12"/>
  <c r="AB39" i="12"/>
  <c r="CB38" i="12"/>
  <c r="AH38" i="12"/>
  <c r="BE38" i="12"/>
  <c r="BT38" i="12"/>
  <c r="Z38" i="12"/>
  <c r="R38" i="12"/>
  <c r="S38" i="12"/>
  <c r="AW38" i="12"/>
  <c r="BZ37" i="12"/>
  <c r="AF37" i="12"/>
  <c r="BC37" i="12"/>
  <c r="BS37" i="12"/>
  <c r="D64" i="16"/>
  <c r="BX36" i="12"/>
  <c r="AD36" i="12"/>
  <c r="BA36" i="12"/>
  <c r="CD35" i="12"/>
  <c r="AJ35" i="12"/>
  <c r="BG35" i="12"/>
  <c r="BV35" i="12"/>
  <c r="AY35" i="12"/>
  <c r="T35" i="12"/>
  <c r="U35" i="12"/>
  <c r="AB35" i="12"/>
  <c r="W35" i="12"/>
  <c r="CB34" i="12"/>
  <c r="BE34" i="12"/>
  <c r="AH34" i="12"/>
  <c r="BT34" i="12"/>
  <c r="Z34" i="12"/>
  <c r="R34" i="12"/>
  <c r="AW34" i="12"/>
  <c r="S34" i="12"/>
  <c r="BZ33" i="12"/>
  <c r="BC33" i="12"/>
  <c r="AF33" i="12"/>
  <c r="BS33" i="12"/>
  <c r="D60" i="16"/>
  <c r="BX32" i="12"/>
  <c r="AD32" i="12"/>
  <c r="BA32" i="12"/>
  <c r="CD31" i="12"/>
  <c r="BG31" i="12"/>
  <c r="AJ31" i="12"/>
  <c r="BV31" i="12"/>
  <c r="U31" i="12"/>
  <c r="AB31" i="12"/>
  <c r="AY31" i="12"/>
  <c r="W31" i="12"/>
  <c r="T31" i="12"/>
  <c r="CB30" i="12"/>
  <c r="AH30" i="12"/>
  <c r="BE30" i="12"/>
  <c r="BT30" i="12"/>
  <c r="Z30" i="12"/>
  <c r="AW30" i="12"/>
  <c r="S30" i="12"/>
  <c r="R30" i="12"/>
  <c r="BZ29" i="12"/>
  <c r="BC29" i="12"/>
  <c r="AF29" i="12"/>
  <c r="BS29" i="12"/>
  <c r="D56" i="16"/>
  <c r="BX28" i="12"/>
  <c r="AD28" i="12"/>
  <c r="BA28" i="12"/>
  <c r="CD27" i="12"/>
  <c r="BG27" i="12"/>
  <c r="AJ27" i="12"/>
  <c r="BV27" i="12"/>
  <c r="AY27" i="12"/>
  <c r="U27" i="12"/>
  <c r="W27" i="12"/>
  <c r="AB27" i="12"/>
  <c r="T27" i="12"/>
  <c r="CB26" i="12"/>
  <c r="AH26" i="12"/>
  <c r="BE26" i="12"/>
  <c r="BT26" i="12"/>
  <c r="S26" i="12"/>
  <c r="Z26" i="12"/>
  <c r="R26" i="12"/>
  <c r="AW26" i="12"/>
  <c r="BZ25" i="12"/>
  <c r="AF25" i="12"/>
  <c r="BC25" i="12"/>
  <c r="BS25" i="12"/>
  <c r="D52" i="16"/>
  <c r="BX24" i="12"/>
  <c r="AD24" i="12"/>
  <c r="BA24" i="12"/>
  <c r="CD23" i="12"/>
  <c r="AJ23" i="12"/>
  <c r="BG23" i="12"/>
  <c r="BV23" i="12"/>
  <c r="AB23" i="12"/>
  <c r="AY23" i="12"/>
  <c r="U23" i="12"/>
  <c r="W23" i="12"/>
  <c r="T23" i="12"/>
  <c r="CB22" i="12"/>
  <c r="BE22" i="12"/>
  <c r="AH22" i="12"/>
  <c r="BT22" i="12"/>
  <c r="AW22" i="12"/>
  <c r="Z22" i="12"/>
  <c r="R22" i="12"/>
  <c r="S22" i="12"/>
  <c r="BZ21" i="12"/>
  <c r="AF21" i="12"/>
  <c r="BC21" i="12"/>
  <c r="BS21" i="12"/>
  <c r="D48" i="16"/>
  <c r="BX20" i="12"/>
  <c r="AD20" i="12"/>
  <c r="BA20" i="12"/>
  <c r="CD19" i="12"/>
  <c r="BG19" i="12"/>
  <c r="AJ19" i="12"/>
  <c r="BV19" i="12"/>
  <c r="AY19" i="12"/>
  <c r="U19" i="12"/>
  <c r="AB19" i="12"/>
  <c r="T19" i="12"/>
  <c r="W19" i="12"/>
  <c r="CB18" i="12"/>
  <c r="BE18" i="12"/>
  <c r="AH18" i="12"/>
  <c r="BT18" i="12"/>
  <c r="AW18" i="12"/>
  <c r="R18" i="12"/>
  <c r="Z18" i="12"/>
  <c r="S18" i="12"/>
  <c r="BZ17" i="12"/>
  <c r="BC17" i="12"/>
  <c r="AF17" i="12"/>
  <c r="BS17" i="12"/>
  <c r="D44" i="16"/>
  <c r="BX16" i="12"/>
  <c r="AD16" i="12"/>
  <c r="CD15" i="12"/>
  <c r="AJ15" i="12"/>
  <c r="BV15" i="12"/>
  <c r="AB15" i="12"/>
  <c r="W15" i="12"/>
  <c r="T15" i="12"/>
  <c r="U15" i="12"/>
  <c r="CB14" i="12"/>
  <c r="AH14" i="12"/>
  <c r="BT14" i="12"/>
  <c r="Z14" i="12"/>
  <c r="S14" i="12"/>
  <c r="R14" i="12"/>
  <c r="BZ13" i="12"/>
  <c r="AF13" i="12"/>
  <c r="BS13" i="12"/>
  <c r="D40" i="16"/>
  <c r="BX12" i="12"/>
  <c r="AD12" i="12"/>
  <c r="CD11" i="12"/>
  <c r="AJ11" i="12"/>
  <c r="BV11" i="12"/>
  <c r="U11" i="12"/>
  <c r="AB11" i="12"/>
  <c r="T11" i="12"/>
  <c r="W11" i="12"/>
  <c r="CB10" i="12"/>
  <c r="AH10" i="12"/>
  <c r="BT10" i="12"/>
  <c r="Z10" i="12"/>
  <c r="R10" i="12"/>
  <c r="AO10" i="12" s="1"/>
  <c r="S10" i="12"/>
  <c r="BZ9" i="12"/>
  <c r="AF9" i="12"/>
  <c r="BS9" i="12"/>
  <c r="D36" i="16"/>
  <c r="BX8" i="12"/>
  <c r="AD8" i="12"/>
  <c r="CD7" i="12"/>
  <c r="AJ7" i="12"/>
  <c r="BV7" i="12"/>
  <c r="U7" i="12"/>
  <c r="T7" i="12"/>
  <c r="W7" i="12"/>
  <c r="AB7" i="12"/>
  <c r="CB6" i="12"/>
  <c r="AH6" i="12"/>
  <c r="BT6" i="12"/>
  <c r="Z6" i="12"/>
  <c r="R6" i="12"/>
  <c r="S6" i="12"/>
  <c r="BS5" i="12"/>
  <c r="D32" i="16"/>
  <c r="BV6" i="13"/>
  <c r="T6" i="13"/>
  <c r="U6" i="13"/>
  <c r="W6" i="13"/>
  <c r="AB6" i="13"/>
  <c r="CD6" i="13"/>
  <c r="AJ6" i="13"/>
  <c r="BY7" i="13"/>
  <c r="AE7" i="13"/>
  <c r="BT8" i="13"/>
  <c r="R8" i="13"/>
  <c r="AO8" i="13" s="1"/>
  <c r="S8" i="13"/>
  <c r="Z8" i="13"/>
  <c r="CB8" i="13"/>
  <c r="AH8" i="13"/>
  <c r="BW9" i="13"/>
  <c r="AC9" i="13"/>
  <c r="CE9" i="13"/>
  <c r="AK9" i="13"/>
  <c r="BZ10" i="13"/>
  <c r="AF10" i="13"/>
  <c r="BU11" i="13"/>
  <c r="AA11" i="13"/>
  <c r="CC11" i="13"/>
  <c r="AI11" i="13"/>
  <c r="BX12" i="13"/>
  <c r="AD12" i="13"/>
  <c r="CA13" i="13"/>
  <c r="AG13" i="13"/>
  <c r="BV14" i="13"/>
  <c r="AB14" i="13"/>
  <c r="T14" i="13"/>
  <c r="AQ14" i="13" s="1"/>
  <c r="W14" i="13"/>
  <c r="U14" i="13"/>
  <c r="CD14" i="13"/>
  <c r="AJ14" i="13"/>
  <c r="BY15" i="13"/>
  <c r="AE15" i="13"/>
  <c r="BT16" i="13"/>
  <c r="Z16" i="13"/>
  <c r="S16" i="13"/>
  <c r="R16" i="13"/>
  <c r="CB16" i="13"/>
  <c r="AH16" i="13"/>
  <c r="BW17" i="13"/>
  <c r="AC17" i="13"/>
  <c r="AZ17" i="13"/>
  <c r="CE17" i="13"/>
  <c r="AK17" i="13"/>
  <c r="BH17" i="13"/>
  <c r="BZ18" i="13"/>
  <c r="AF18" i="13"/>
  <c r="BC18" i="13"/>
  <c r="BU19" i="13"/>
  <c r="AX19" i="13"/>
  <c r="AA19" i="13"/>
  <c r="CC19" i="13"/>
  <c r="BF19" i="13"/>
  <c r="AI19" i="13"/>
  <c r="BX20" i="13"/>
  <c r="BA20" i="13"/>
  <c r="AD20" i="13"/>
  <c r="Y21" i="13"/>
  <c r="AB48" i="17" s="1"/>
  <c r="AG20" i="19" s="1"/>
  <c r="AV21" i="13"/>
  <c r="AO48" i="17" s="1"/>
  <c r="CA21" i="13"/>
  <c r="BD21" i="13"/>
  <c r="AG21" i="13"/>
  <c r="BV22" i="13"/>
  <c r="W22" i="13"/>
  <c r="AY22" i="13"/>
  <c r="T22" i="13"/>
  <c r="AB22" i="13"/>
  <c r="U22" i="13"/>
  <c r="CD22" i="13"/>
  <c r="BG22" i="13"/>
  <c r="AJ22" i="13"/>
  <c r="BY23" i="13"/>
  <c r="BB23" i="13"/>
  <c r="AE23" i="13"/>
  <c r="BT24" i="13"/>
  <c r="AW24" i="13"/>
  <c r="Z24" i="13"/>
  <c r="S24" i="13"/>
  <c r="R24" i="13"/>
  <c r="CB24" i="13"/>
  <c r="BE24" i="13"/>
  <c r="AH24" i="13"/>
  <c r="BW25" i="13"/>
  <c r="AZ25" i="13"/>
  <c r="AC25" i="13"/>
  <c r="CE25" i="13"/>
  <c r="BH25" i="13"/>
  <c r="AK25" i="13"/>
  <c r="BC26" i="13"/>
  <c r="AF26" i="13"/>
  <c r="BZ26" i="13"/>
  <c r="AX27" i="13"/>
  <c r="AA27" i="13"/>
  <c r="BU27" i="13"/>
  <c r="CC27" i="13"/>
  <c r="AI27" i="13"/>
  <c r="BF27" i="13"/>
  <c r="BX28" i="13"/>
  <c r="AD28" i="13"/>
  <c r="BA28" i="13"/>
  <c r="Y29" i="13"/>
  <c r="AB56" i="17" s="1"/>
  <c r="AG28" i="19" s="1"/>
  <c r="AV29" i="13"/>
  <c r="AO56" i="17" s="1"/>
  <c r="CA29" i="13"/>
  <c r="AG29" i="13"/>
  <c r="BD29" i="13"/>
  <c r="BV30" i="13"/>
  <c r="AY30" i="13"/>
  <c r="U30" i="13"/>
  <c r="AB30" i="13"/>
  <c r="T30" i="13"/>
  <c r="W30" i="13"/>
  <c r="CD30" i="13"/>
  <c r="BG30" i="13"/>
  <c r="AJ30" i="13"/>
  <c r="BY31" i="13"/>
  <c r="AE31" i="13"/>
  <c r="BB31" i="13"/>
  <c r="BT32" i="13"/>
  <c r="AW32" i="13"/>
  <c r="Z32" i="13"/>
  <c r="R32" i="13"/>
  <c r="S32" i="13"/>
  <c r="CB32" i="13"/>
  <c r="AH32" i="13"/>
  <c r="BE32" i="13"/>
  <c r="BW33" i="13"/>
  <c r="AZ33" i="13"/>
  <c r="AC33" i="13"/>
  <c r="CE33" i="13"/>
  <c r="BH33" i="13"/>
  <c r="AK33" i="13"/>
  <c r="BZ34" i="13"/>
  <c r="BC34" i="13"/>
  <c r="AF34" i="13"/>
  <c r="BU35" i="13"/>
  <c r="AX35" i="13"/>
  <c r="AA35" i="13"/>
  <c r="CC35" i="13"/>
  <c r="AI35" i="13"/>
  <c r="BF35" i="13"/>
  <c r="BX36" i="13"/>
  <c r="BA36" i="13"/>
  <c r="AD36" i="13"/>
  <c r="Y37" i="13"/>
  <c r="AB64" i="17" s="1"/>
  <c r="AG36" i="19" s="1"/>
  <c r="AV37" i="13"/>
  <c r="AO64" i="17" s="1"/>
  <c r="CA37" i="13"/>
  <c r="AG37" i="13"/>
  <c r="BD37" i="13"/>
  <c r="BV38" i="13"/>
  <c r="AB38" i="13"/>
  <c r="U38" i="13"/>
  <c r="AY38" i="13"/>
  <c r="W38" i="13"/>
  <c r="T38" i="13"/>
  <c r="CD38" i="13"/>
  <c r="AJ38" i="13"/>
  <c r="BG38" i="13"/>
  <c r="BY39" i="13"/>
  <c r="AE39" i="13"/>
  <c r="BB39" i="13"/>
  <c r="BT40" i="13"/>
  <c r="Z40" i="13"/>
  <c r="AW40" i="13"/>
  <c r="R40" i="13"/>
  <c r="S40" i="13"/>
  <c r="CB40" i="13"/>
  <c r="BE40" i="13"/>
  <c r="AH40" i="13"/>
  <c r="BW41" i="13"/>
  <c r="AC41" i="13"/>
  <c r="AZ41" i="13"/>
  <c r="CE41" i="13"/>
  <c r="AK41" i="13"/>
  <c r="BH41" i="13"/>
  <c r="BZ42" i="13"/>
  <c r="AF42" i="13"/>
  <c r="BC42" i="13"/>
  <c r="BU43" i="13"/>
  <c r="AA43" i="13"/>
  <c r="AX43" i="13"/>
  <c r="CC43" i="13"/>
  <c r="AI43" i="13"/>
  <c r="BF43" i="13"/>
  <c r="BX44" i="13"/>
  <c r="AD44" i="13"/>
  <c r="BA44" i="13"/>
  <c r="Y45" i="13"/>
  <c r="AB72" i="17" s="1"/>
  <c r="AG44" i="19" s="1"/>
  <c r="AV45" i="13"/>
  <c r="AO72" i="17" s="1"/>
  <c r="CA45" i="13"/>
  <c r="BD45" i="13"/>
  <c r="AG45" i="13"/>
  <c r="BV46" i="13"/>
  <c r="AY46" i="13"/>
  <c r="U46" i="13"/>
  <c r="W46" i="13"/>
  <c r="AB46" i="13"/>
  <c r="T46" i="13"/>
  <c r="CD46" i="13"/>
  <c r="BG46" i="13"/>
  <c r="AJ46" i="13"/>
  <c r="BY47" i="13"/>
  <c r="AE47" i="13"/>
  <c r="BB47" i="13"/>
  <c r="BT48" i="13"/>
  <c r="AW48" i="13"/>
  <c r="Z48" i="13"/>
  <c r="S48" i="13"/>
  <c r="R48" i="13"/>
  <c r="CB48" i="13"/>
  <c r="AH48" i="13"/>
  <c r="BE48" i="13"/>
  <c r="BW49" i="13"/>
  <c r="AC49" i="13"/>
  <c r="AZ49" i="13"/>
  <c r="CE49" i="13"/>
  <c r="BH49" i="13"/>
  <c r="AK49" i="13"/>
  <c r="BZ50" i="13"/>
  <c r="AF50" i="13"/>
  <c r="BC50" i="13"/>
  <c r="BU51" i="13"/>
  <c r="AX51" i="13"/>
  <c r="AA51" i="13"/>
  <c r="CC51" i="13"/>
  <c r="BF51" i="13"/>
  <c r="AI51" i="13"/>
  <c r="BX52" i="13"/>
  <c r="BA52" i="13"/>
  <c r="AD52" i="13"/>
  <c r="Y53" i="13"/>
  <c r="AB80" i="17" s="1"/>
  <c r="AG52" i="19" s="1"/>
  <c r="AV53" i="13"/>
  <c r="AO80" i="17" s="1"/>
  <c r="CA53" i="13"/>
  <c r="AG53" i="13"/>
  <c r="BD53" i="13"/>
  <c r="BV54" i="13"/>
  <c r="U54" i="13"/>
  <c r="AY54" i="13"/>
  <c r="W54" i="13"/>
  <c r="AB54" i="13"/>
  <c r="T54" i="13"/>
  <c r="CD54" i="13"/>
  <c r="AJ54" i="13"/>
  <c r="BG54" i="13"/>
  <c r="BY55" i="13"/>
  <c r="AE55" i="13"/>
  <c r="BB55" i="13"/>
  <c r="CN6" i="13"/>
  <c r="BT56" i="13"/>
  <c r="Z56" i="13"/>
  <c r="AW56" i="13"/>
  <c r="R56" i="13"/>
  <c r="S56" i="13"/>
  <c r="CB56" i="13"/>
  <c r="BE56" i="13"/>
  <c r="AH56" i="13"/>
  <c r="BW57" i="13"/>
  <c r="AZ57" i="13"/>
  <c r="AC57" i="13"/>
  <c r="CE57" i="13"/>
  <c r="BH57" i="13"/>
  <c r="AK57" i="13"/>
  <c r="BZ58" i="13"/>
  <c r="BC58" i="13"/>
  <c r="AF58" i="13"/>
  <c r="BU59" i="13"/>
  <c r="AA59" i="13"/>
  <c r="AX59" i="13"/>
  <c r="CC59" i="13"/>
  <c r="AI59" i="13"/>
  <c r="BF59" i="13"/>
  <c r="BX60" i="13"/>
  <c r="AD60" i="13"/>
  <c r="BA60" i="13"/>
  <c r="AV61" i="13"/>
  <c r="AO88" i="17" s="1"/>
  <c r="Y61" i="13"/>
  <c r="AB88" i="17" s="1"/>
  <c r="AG60" i="19" s="1"/>
  <c r="CA61" i="13"/>
  <c r="AG61" i="13"/>
  <c r="BD61" i="13"/>
  <c r="BV62" i="13"/>
  <c r="AY62" i="13"/>
  <c r="T62" i="13"/>
  <c r="AB62" i="13"/>
  <c r="W62" i="13"/>
  <c r="U62" i="13"/>
  <c r="CD62" i="13"/>
  <c r="BG62" i="13"/>
  <c r="AJ62" i="13"/>
  <c r="BY63" i="13"/>
  <c r="AE63" i="13"/>
  <c r="BB63" i="13"/>
  <c r="BT64" i="13"/>
  <c r="S64" i="13"/>
  <c r="AW64" i="13"/>
  <c r="R64" i="13"/>
  <c r="Z64" i="13"/>
  <c r="CB64" i="13"/>
  <c r="AH64" i="13"/>
  <c r="BE64" i="13"/>
  <c r="BW65" i="13"/>
  <c r="AZ65" i="13"/>
  <c r="AC65" i="13"/>
  <c r="CE65" i="13"/>
  <c r="AK65" i="13"/>
  <c r="BH65" i="13"/>
  <c r="BZ66" i="13"/>
  <c r="BC66" i="13"/>
  <c r="AF66" i="13"/>
  <c r="BC78" i="13"/>
  <c r="BU67" i="13"/>
  <c r="AA67" i="13"/>
  <c r="AX67" i="13"/>
  <c r="AX79" i="13"/>
  <c r="CC67" i="13"/>
  <c r="AI67" i="13"/>
  <c r="BF67" i="13"/>
  <c r="BF79" i="13"/>
  <c r="BX68" i="13"/>
  <c r="BA68" i="13"/>
  <c r="AD68" i="13"/>
  <c r="BA80" i="13"/>
  <c r="AV69" i="13"/>
  <c r="AO96" i="17" s="1"/>
  <c r="Y69" i="13"/>
  <c r="AB96" i="17" s="1"/>
  <c r="AG68" i="19" s="1"/>
  <c r="AV81" i="13"/>
  <c r="AO108" i="17" s="1"/>
  <c r="CA69" i="13"/>
  <c r="BD69" i="13"/>
  <c r="AG69" i="13"/>
  <c r="BD81" i="13"/>
  <c r="BV70" i="13"/>
  <c r="W70" i="13"/>
  <c r="U70" i="13"/>
  <c r="AY70" i="13"/>
  <c r="AB70" i="13"/>
  <c r="T70" i="13"/>
  <c r="AY82" i="13"/>
  <c r="CD70" i="13"/>
  <c r="BG70" i="13"/>
  <c r="AJ70" i="13"/>
  <c r="BG82" i="13"/>
  <c r="BY71" i="13"/>
  <c r="AE71" i="13"/>
  <c r="BB71" i="13"/>
  <c r="BB83" i="13"/>
  <c r="BT72" i="13"/>
  <c r="AW72" i="13"/>
  <c r="Z72" i="13"/>
  <c r="S72" i="13"/>
  <c r="R72" i="13"/>
  <c r="AW84" i="13"/>
  <c r="CB72" i="13"/>
  <c r="AH72" i="13"/>
  <c r="BE72" i="13"/>
  <c r="BE84" i="13"/>
  <c r="BW73" i="13"/>
  <c r="AZ73" i="13"/>
  <c r="AC73" i="13"/>
  <c r="AZ85" i="13"/>
  <c r="CE73" i="13"/>
  <c r="BH73" i="13"/>
  <c r="AK73" i="13"/>
  <c r="BH85" i="13"/>
  <c r="BZ74" i="13"/>
  <c r="AF74" i="13"/>
  <c r="BC74" i="13"/>
  <c r="BC86" i="13"/>
  <c r="AX75" i="13"/>
  <c r="BU75" i="13"/>
  <c r="AA75" i="13"/>
  <c r="AX87" i="13"/>
  <c r="CC75" i="13"/>
  <c r="AI75" i="13"/>
  <c r="BF75" i="13"/>
  <c r="BF87" i="13"/>
  <c r="BX76" i="13"/>
  <c r="BA76" i="13"/>
  <c r="AD76" i="13"/>
  <c r="BA88" i="13"/>
  <c r="AV77" i="13"/>
  <c r="AO104" i="17" s="1"/>
  <c r="Y77" i="13"/>
  <c r="AB104" i="17" s="1"/>
  <c r="AG76" i="19" s="1"/>
  <c r="AV89" i="13"/>
  <c r="AO116" i="17" s="1"/>
  <c r="Y78" i="13"/>
  <c r="AB105" i="17" s="1"/>
  <c r="AG77" i="19" s="1"/>
  <c r="CA77" i="13"/>
  <c r="AG77" i="13"/>
  <c r="BD77" i="13"/>
  <c r="BD89" i="13"/>
  <c r="CA78" i="13"/>
  <c r="AG78" i="13"/>
  <c r="D101" i="17"/>
  <c r="AS101" i="17" s="1"/>
  <c r="BS74" i="13"/>
  <c r="D93" i="17"/>
  <c r="AS93" i="17" s="1"/>
  <c r="BS66" i="13"/>
  <c r="D85" i="17"/>
  <c r="AS85" i="17" s="1"/>
  <c r="BS58" i="13"/>
  <c r="D77" i="17"/>
  <c r="BS50" i="13"/>
  <c r="D69" i="17"/>
  <c r="BS42" i="13"/>
  <c r="D61" i="17"/>
  <c r="BS34" i="13"/>
  <c r="D53" i="17"/>
  <c r="BS26" i="13"/>
  <c r="D45" i="17"/>
  <c r="BS18" i="13"/>
  <c r="D37" i="17"/>
  <c r="BS10" i="13"/>
  <c r="AM76" i="35"/>
  <c r="AM77" i="35"/>
  <c r="AG17" i="35"/>
  <c r="AM13" i="35"/>
  <c r="AA41" i="35"/>
  <c r="AD21" i="35"/>
  <c r="AG22" i="35"/>
  <c r="AM40" i="35"/>
  <c r="AP51" i="35"/>
  <c r="AA76" i="35"/>
  <c r="AA77" i="35"/>
  <c r="AA44" i="35"/>
  <c r="AG35" i="35"/>
  <c r="AM21" i="35"/>
  <c r="AA25" i="35"/>
  <c r="AA11" i="35"/>
  <c r="AD74" i="35"/>
  <c r="AD50" i="35"/>
  <c r="AA9" i="35"/>
  <c r="AP12" i="35"/>
  <c r="L66" i="32"/>
  <c r="U66" i="32"/>
  <c r="O66" i="32"/>
  <c r="N66" i="32"/>
  <c r="P66" i="32"/>
  <c r="T66" i="32"/>
  <c r="M66" i="32"/>
  <c r="Q66" i="32"/>
  <c r="R66" i="32"/>
  <c r="S66" i="32"/>
  <c r="V16" i="26"/>
  <c r="X17" i="33" s="1"/>
  <c r="L84" i="32"/>
  <c r="T84" i="32"/>
  <c r="O84" i="32"/>
  <c r="N84" i="32"/>
  <c r="S84" i="32"/>
  <c r="R84" i="32"/>
  <c r="Q84" i="32"/>
  <c r="U84" i="32"/>
  <c r="P84" i="32"/>
  <c r="M84" i="32"/>
  <c r="L87" i="32"/>
  <c r="O87" i="32"/>
  <c r="T87" i="32"/>
  <c r="M87" i="32"/>
  <c r="U87" i="32"/>
  <c r="S87" i="32"/>
  <c r="R87" i="32"/>
  <c r="P87" i="32"/>
  <c r="Q87" i="32"/>
  <c r="N87" i="32"/>
  <c r="L23" i="32"/>
  <c r="O23" i="32"/>
  <c r="T23" i="32"/>
  <c r="S23" i="32"/>
  <c r="Q23" i="32"/>
  <c r="N23" i="32"/>
  <c r="P23" i="32"/>
  <c r="M23" i="32"/>
  <c r="R23" i="32"/>
  <c r="U23" i="32"/>
  <c r="L49" i="32"/>
  <c r="O49" i="32"/>
  <c r="N49" i="32"/>
  <c r="M49" i="32"/>
  <c r="T49" i="32"/>
  <c r="P49" i="32"/>
  <c r="S49" i="32"/>
  <c r="Q49" i="32"/>
  <c r="R49" i="32"/>
  <c r="U49" i="32"/>
  <c r="L72" i="32"/>
  <c r="P72" i="32"/>
  <c r="S72" i="32"/>
  <c r="M72" i="32"/>
  <c r="T72" i="32"/>
  <c r="N72" i="32"/>
  <c r="U72" i="32"/>
  <c r="R72" i="32"/>
  <c r="O72" i="32"/>
  <c r="Q72" i="32"/>
  <c r="L42" i="32"/>
  <c r="O42" i="32"/>
  <c r="R42" i="32"/>
  <c r="S42" i="32"/>
  <c r="U42" i="32"/>
  <c r="T42" i="32"/>
  <c r="Q42" i="32"/>
  <c r="N42" i="32"/>
  <c r="P42" i="32"/>
  <c r="M42" i="32"/>
  <c r="L86" i="32"/>
  <c r="O86" i="32"/>
  <c r="N86" i="32"/>
  <c r="S86" i="32"/>
  <c r="T86" i="32"/>
  <c r="P86" i="32"/>
  <c r="R86" i="32"/>
  <c r="M86" i="32"/>
  <c r="U86" i="32"/>
  <c r="Q86" i="32"/>
  <c r="L22" i="32"/>
  <c r="M22" i="32"/>
  <c r="O22" i="32"/>
  <c r="T22" i="32"/>
  <c r="U22" i="32"/>
  <c r="S22" i="32"/>
  <c r="Q22" i="32"/>
  <c r="R22" i="32"/>
  <c r="N22" i="32"/>
  <c r="P22" i="32"/>
  <c r="L56" i="32"/>
  <c r="O56" i="32"/>
  <c r="U56" i="32"/>
  <c r="S56" i="32"/>
  <c r="R56" i="32"/>
  <c r="T56" i="32"/>
  <c r="N56" i="32"/>
  <c r="Q56" i="32"/>
  <c r="M56" i="32"/>
  <c r="P56" i="32"/>
  <c r="L83" i="32"/>
  <c r="U83" i="32"/>
  <c r="P83" i="32"/>
  <c r="M83" i="32"/>
  <c r="Q83" i="32"/>
  <c r="O83" i="32"/>
  <c r="N83" i="32"/>
  <c r="S83" i="32"/>
  <c r="R83" i="32"/>
  <c r="T83" i="32"/>
  <c r="L19" i="32"/>
  <c r="AO132" i="32" s="1"/>
  <c r="P19" i="32"/>
  <c r="U19" i="32"/>
  <c r="AP132" i="32" s="1"/>
  <c r="N19" i="32"/>
  <c r="T19" i="32"/>
  <c r="M19" i="32"/>
  <c r="Q19" i="32"/>
  <c r="S19" i="32"/>
  <c r="O19" i="32"/>
  <c r="R19" i="32"/>
  <c r="V30" i="26"/>
  <c r="X31" i="33" s="1"/>
  <c r="M34" i="32"/>
  <c r="L34" i="32"/>
  <c r="P34" i="32"/>
  <c r="R34" i="32"/>
  <c r="T34" i="32"/>
  <c r="O34" i="32"/>
  <c r="N34" i="32"/>
  <c r="U34" i="32"/>
  <c r="S34" i="32"/>
  <c r="Q34" i="32"/>
  <c r="V38" i="26"/>
  <c r="X39" i="33" s="1"/>
  <c r="BW35" i="11"/>
  <c r="AZ35" i="11"/>
  <c r="AC35" i="11"/>
  <c r="BZ36" i="11"/>
  <c r="BC36" i="11"/>
  <c r="AF36" i="11"/>
  <c r="BT42" i="11"/>
  <c r="S42" i="11"/>
  <c r="Z42" i="11"/>
  <c r="AW42" i="11"/>
  <c r="R42" i="11"/>
  <c r="BZ44" i="11"/>
  <c r="BC44" i="11"/>
  <c r="AF44" i="11"/>
  <c r="CA47" i="11"/>
  <c r="AG47" i="11"/>
  <c r="BD47" i="11"/>
  <c r="BT50" i="11"/>
  <c r="AW50" i="11"/>
  <c r="R50" i="11"/>
  <c r="S50" i="11"/>
  <c r="Z50" i="11"/>
  <c r="BW51" i="11"/>
  <c r="AZ51" i="11"/>
  <c r="AC51" i="11"/>
  <c r="BU53" i="11"/>
  <c r="AX53" i="11"/>
  <c r="AA53" i="11"/>
  <c r="CA55" i="11"/>
  <c r="AG55" i="11"/>
  <c r="BD55" i="11"/>
  <c r="CP6" i="11"/>
  <c r="I9" i="27" s="1"/>
  <c r="BY65" i="11"/>
  <c r="AE65" i="11"/>
  <c r="BB65" i="11"/>
  <c r="CE67" i="11"/>
  <c r="AK67" i="11"/>
  <c r="BH67" i="11"/>
  <c r="BH79" i="11"/>
  <c r="CC69" i="11"/>
  <c r="BF69" i="11"/>
  <c r="AI69" i="11"/>
  <c r="BF81" i="11"/>
  <c r="BV72" i="11"/>
  <c r="AB72" i="11"/>
  <c r="AY72" i="11"/>
  <c r="T72" i="11"/>
  <c r="W72" i="11"/>
  <c r="U72" i="11"/>
  <c r="AY84" i="11"/>
  <c r="CE75" i="11"/>
  <c r="BH75" i="11"/>
  <c r="AK75" i="11"/>
  <c r="BH87" i="11"/>
  <c r="BS77" i="12"/>
  <c r="D104" i="16"/>
  <c r="AS104" i="16" s="1"/>
  <c r="BT74" i="12"/>
  <c r="Z74" i="12"/>
  <c r="R74" i="12"/>
  <c r="S74" i="12"/>
  <c r="AW74" i="12"/>
  <c r="AW86" i="12"/>
  <c r="BX72" i="12"/>
  <c r="AD72" i="12"/>
  <c r="BA72" i="12"/>
  <c r="BA84" i="12"/>
  <c r="BS69" i="12"/>
  <c r="D96" i="16"/>
  <c r="AS96" i="16" s="1"/>
  <c r="BS61" i="12"/>
  <c r="D88" i="16"/>
  <c r="AS88" i="16" s="1"/>
  <c r="BS46" i="11"/>
  <c r="D73" i="15"/>
  <c r="BW16" i="11"/>
  <c r="AC16" i="11"/>
  <c r="BX43" i="11"/>
  <c r="BA43" i="11"/>
  <c r="AD43" i="11"/>
  <c r="CA44" i="11"/>
  <c r="BD44" i="11"/>
  <c r="AG44" i="11"/>
  <c r="CB47" i="11"/>
  <c r="AH47" i="11"/>
  <c r="BE47" i="11"/>
  <c r="BZ49" i="11"/>
  <c r="AF49" i="11"/>
  <c r="BC49" i="11"/>
  <c r="BX51" i="11"/>
  <c r="BA51" i="11"/>
  <c r="AD51" i="11"/>
  <c r="BU58" i="11"/>
  <c r="AX58" i="11"/>
  <c r="AA58" i="11"/>
  <c r="CD61" i="11"/>
  <c r="BG61" i="11"/>
  <c r="AJ61" i="11"/>
  <c r="CE72" i="11"/>
  <c r="AK72" i="11"/>
  <c r="BH72" i="11"/>
  <c r="BH84" i="11"/>
  <c r="CC74" i="11"/>
  <c r="BF74" i="11"/>
  <c r="AI74" i="11"/>
  <c r="BF86" i="11"/>
  <c r="CA74" i="12"/>
  <c r="AG74" i="12"/>
  <c r="BD74" i="12"/>
  <c r="BD86" i="12"/>
  <c r="BY69" i="12"/>
  <c r="BB69" i="12"/>
  <c r="AE69" i="12"/>
  <c r="BB81" i="12"/>
  <c r="CC35" i="12"/>
  <c r="AI35" i="12"/>
  <c r="BF35" i="12"/>
  <c r="BU35" i="12"/>
  <c r="AX35" i="12"/>
  <c r="AA35" i="12"/>
  <c r="CA34" i="12"/>
  <c r="AG34" i="12"/>
  <c r="BD34" i="12"/>
  <c r="Y34" i="12"/>
  <c r="AB61" i="16" s="1"/>
  <c r="AB33" i="19" s="1"/>
  <c r="AV34" i="12"/>
  <c r="AO61" i="16" s="1"/>
  <c r="BB33" i="12"/>
  <c r="BY33" i="12"/>
  <c r="AE33" i="12"/>
  <c r="CE32" i="12"/>
  <c r="AK32" i="12"/>
  <c r="BH32" i="12"/>
  <c r="BW32" i="12"/>
  <c r="AC32" i="12"/>
  <c r="AZ32" i="12"/>
  <c r="CC31" i="12"/>
  <c r="BF31" i="12"/>
  <c r="AI31" i="12"/>
  <c r="BU31" i="12"/>
  <c r="AA31" i="12"/>
  <c r="AX31" i="12"/>
  <c r="CA30" i="12"/>
  <c r="BD30" i="12"/>
  <c r="AG30" i="12"/>
  <c r="Y30" i="12"/>
  <c r="AB57" i="16" s="1"/>
  <c r="AB29" i="19" s="1"/>
  <c r="AV30" i="12"/>
  <c r="AO57" i="16" s="1"/>
  <c r="BY29" i="12"/>
  <c r="BB29" i="12"/>
  <c r="AE29" i="12"/>
  <c r="CE28" i="12"/>
  <c r="AK28" i="12"/>
  <c r="BH28" i="12"/>
  <c r="BW28" i="12"/>
  <c r="AC28" i="12"/>
  <c r="AZ28" i="12"/>
  <c r="CC27" i="12"/>
  <c r="BF27" i="12"/>
  <c r="AI27" i="12"/>
  <c r="BU27" i="12"/>
  <c r="AX27" i="12"/>
  <c r="AA27" i="12"/>
  <c r="CA26" i="12"/>
  <c r="BD26" i="12"/>
  <c r="AG26" i="12"/>
  <c r="AV26" i="12"/>
  <c r="AO53" i="16" s="1"/>
  <c r="Y26" i="12"/>
  <c r="AB53" i="16" s="1"/>
  <c r="AB25" i="19" s="1"/>
  <c r="BY25" i="12"/>
  <c r="BB25" i="12"/>
  <c r="AE25" i="12"/>
  <c r="CE24" i="12"/>
  <c r="AK24" i="12"/>
  <c r="BH24" i="12"/>
  <c r="BW24" i="12"/>
  <c r="AC24" i="12"/>
  <c r="AZ24" i="12"/>
  <c r="CC23" i="12"/>
  <c r="AI23" i="12"/>
  <c r="BF23" i="12"/>
  <c r="BU23" i="12"/>
  <c r="AA23" i="12"/>
  <c r="AX23" i="12"/>
  <c r="CA22" i="12"/>
  <c r="AG22" i="12"/>
  <c r="BD22" i="12"/>
  <c r="AV22" i="12"/>
  <c r="AO49" i="16" s="1"/>
  <c r="Y22" i="12"/>
  <c r="AB49" i="16" s="1"/>
  <c r="AB21" i="19" s="1"/>
  <c r="BY21" i="12"/>
  <c r="AE21" i="12"/>
  <c r="BB21" i="12"/>
  <c r="CE20" i="12"/>
  <c r="AK20" i="12"/>
  <c r="BH20" i="12"/>
  <c r="BW20" i="12"/>
  <c r="AC20" i="12"/>
  <c r="AZ20" i="12"/>
  <c r="CC19" i="12"/>
  <c r="BF19" i="12"/>
  <c r="AI19" i="12"/>
  <c r="BU19" i="12"/>
  <c r="AX19" i="12"/>
  <c r="AA19" i="12"/>
  <c r="CA18" i="12"/>
  <c r="AG18" i="12"/>
  <c r="BD18" i="12"/>
  <c r="Y18" i="12"/>
  <c r="AB45" i="16" s="1"/>
  <c r="AB17" i="19" s="1"/>
  <c r="AV18" i="12"/>
  <c r="AO45" i="16" s="1"/>
  <c r="BY17" i="12"/>
  <c r="BB17" i="12"/>
  <c r="AE17" i="12"/>
  <c r="CE16" i="12"/>
  <c r="AK16" i="12"/>
  <c r="BW16" i="12"/>
  <c r="AC16" i="12"/>
  <c r="CC15" i="12"/>
  <c r="AI15" i="12"/>
  <c r="BU15" i="12"/>
  <c r="AA15" i="12"/>
  <c r="CA14" i="12"/>
  <c r="AG14" i="12"/>
  <c r="BY13" i="12"/>
  <c r="AE13" i="12"/>
  <c r="CE12" i="12"/>
  <c r="AK12" i="12"/>
  <c r="BW12" i="12"/>
  <c r="AC12" i="12"/>
  <c r="CC11" i="12"/>
  <c r="AI11" i="12"/>
  <c r="BU11" i="12"/>
  <c r="AA11" i="12"/>
  <c r="CA10" i="12"/>
  <c r="AG10" i="12"/>
  <c r="BY9" i="12"/>
  <c r="AE9" i="12"/>
  <c r="CE8" i="12"/>
  <c r="AK8" i="12"/>
  <c r="BW8" i="12"/>
  <c r="AC8" i="12"/>
  <c r="CC7" i="12"/>
  <c r="AI7" i="12"/>
  <c r="BU7" i="12"/>
  <c r="AA7" i="12"/>
  <c r="CA6" i="12"/>
  <c r="AG6" i="12"/>
  <c r="S5" i="13"/>
  <c r="U4" i="35" s="1"/>
  <c r="R5" i="13"/>
  <c r="BW6" i="13"/>
  <c r="AC6" i="13"/>
  <c r="CE6" i="13"/>
  <c r="AK6" i="13"/>
  <c r="BZ7" i="13"/>
  <c r="AF7" i="13"/>
  <c r="AA8" i="13"/>
  <c r="BU8" i="13"/>
  <c r="CC8" i="13"/>
  <c r="AI8" i="13"/>
  <c r="BX9" i="13"/>
  <c r="AD9" i="13"/>
  <c r="CA10" i="13"/>
  <c r="AG10" i="13"/>
  <c r="BV11" i="13"/>
  <c r="W11" i="13"/>
  <c r="AB11" i="13"/>
  <c r="T11" i="13"/>
  <c r="U11" i="13"/>
  <c r="CD11" i="13"/>
  <c r="AJ11" i="13"/>
  <c r="BY12" i="13"/>
  <c r="AE12" i="13"/>
  <c r="BT13" i="13"/>
  <c r="S13" i="13"/>
  <c r="R13" i="13"/>
  <c r="Z13" i="13"/>
  <c r="CB13" i="13"/>
  <c r="AH13" i="13"/>
  <c r="BW14" i="13"/>
  <c r="AC14" i="13"/>
  <c r="CE14" i="13"/>
  <c r="AK14" i="13"/>
  <c r="BZ15" i="13"/>
  <c r="AF15" i="13"/>
  <c r="AA16" i="13"/>
  <c r="BU16" i="13"/>
  <c r="CC16" i="13"/>
  <c r="AI16" i="13"/>
  <c r="BX17" i="13"/>
  <c r="BA17" i="13"/>
  <c r="AD17" i="13"/>
  <c r="AV18" i="13"/>
  <c r="AO45" i="17" s="1"/>
  <c r="Y18" i="13"/>
  <c r="AB45" i="17" s="1"/>
  <c r="AG17" i="19" s="1"/>
  <c r="CA18" i="13"/>
  <c r="AG18" i="13"/>
  <c r="BD18" i="13"/>
  <c r="BV19" i="13"/>
  <c r="AY19" i="13"/>
  <c r="W19" i="13"/>
  <c r="AB19" i="13"/>
  <c r="T19" i="13"/>
  <c r="U19" i="13"/>
  <c r="CD19" i="13"/>
  <c r="BG19" i="13"/>
  <c r="AJ19" i="13"/>
  <c r="BY20" i="13"/>
  <c r="AE20" i="13"/>
  <c r="BB20" i="13"/>
  <c r="BT21" i="13"/>
  <c r="Z21" i="13"/>
  <c r="AW21" i="13"/>
  <c r="R21" i="13"/>
  <c r="S21" i="13"/>
  <c r="CB21" i="13"/>
  <c r="BE21" i="13"/>
  <c r="AH21" i="13"/>
  <c r="BW22" i="13"/>
  <c r="AZ22" i="13"/>
  <c r="AC22" i="13"/>
  <c r="CE22" i="13"/>
  <c r="AK22" i="13"/>
  <c r="BH22" i="13"/>
  <c r="BZ23" i="13"/>
  <c r="BC23" i="13"/>
  <c r="AF23" i="13"/>
  <c r="AX24" i="13"/>
  <c r="AA24" i="13"/>
  <c r="BU24" i="13"/>
  <c r="CC24" i="13"/>
  <c r="AI24" i="13"/>
  <c r="BF24" i="13"/>
  <c r="BX25" i="13"/>
  <c r="BA25" i="13"/>
  <c r="AD25" i="13"/>
  <c r="Y26" i="13"/>
  <c r="AB53" i="17" s="1"/>
  <c r="AG25" i="19" s="1"/>
  <c r="AV26" i="13"/>
  <c r="AO53" i="17" s="1"/>
  <c r="CA26" i="13"/>
  <c r="BD26" i="13"/>
  <c r="AG26" i="13"/>
  <c r="BV27" i="13"/>
  <c r="AY27" i="13"/>
  <c r="W27" i="13"/>
  <c r="U27" i="13"/>
  <c r="T27" i="13"/>
  <c r="AB27" i="13"/>
  <c r="CD27" i="13"/>
  <c r="BG27" i="13"/>
  <c r="AJ27" i="13"/>
  <c r="BY28" i="13"/>
  <c r="AE28" i="13"/>
  <c r="BB28" i="13"/>
  <c r="BT29" i="13"/>
  <c r="Z29" i="13"/>
  <c r="S29" i="13"/>
  <c r="R29" i="13"/>
  <c r="AW29" i="13"/>
  <c r="CB29" i="13"/>
  <c r="AH29" i="13"/>
  <c r="BE29" i="13"/>
  <c r="BW30" i="13"/>
  <c r="AC30" i="13"/>
  <c r="AZ30" i="13"/>
  <c r="CE30" i="13"/>
  <c r="AK30" i="13"/>
  <c r="BH30" i="13"/>
  <c r="BZ31" i="13"/>
  <c r="BC31" i="13"/>
  <c r="AF31" i="13"/>
  <c r="AA32" i="13"/>
  <c r="BU32" i="13"/>
  <c r="AX32" i="13"/>
  <c r="CC32" i="13"/>
  <c r="AI32" i="13"/>
  <c r="BF32" i="13"/>
  <c r="BX33" i="13"/>
  <c r="BA33" i="13"/>
  <c r="AD33" i="13"/>
  <c r="Y34" i="13"/>
  <c r="AB61" i="17" s="1"/>
  <c r="AG33" i="19" s="1"/>
  <c r="AV34" i="13"/>
  <c r="AO61" i="17" s="1"/>
  <c r="CA34" i="13"/>
  <c r="BD34" i="13"/>
  <c r="AG34" i="13"/>
  <c r="BV35" i="13"/>
  <c r="AB35" i="13"/>
  <c r="U35" i="13"/>
  <c r="W35" i="13"/>
  <c r="T35" i="13"/>
  <c r="AY35" i="13"/>
  <c r="CD35" i="13"/>
  <c r="BG35" i="13"/>
  <c r="AJ35" i="13"/>
  <c r="BY36" i="13"/>
  <c r="BB36" i="13"/>
  <c r="AE36" i="13"/>
  <c r="BT37" i="13"/>
  <c r="AW37" i="13"/>
  <c r="Z37" i="13"/>
  <c r="R37" i="13"/>
  <c r="S37" i="13"/>
  <c r="CB37" i="13"/>
  <c r="BE37" i="13"/>
  <c r="AH37" i="13"/>
  <c r="AC38" i="13"/>
  <c r="BW38" i="13"/>
  <c r="AZ38" i="13"/>
  <c r="CE38" i="13"/>
  <c r="BH38" i="13"/>
  <c r="AK38" i="13"/>
  <c r="BZ39" i="13"/>
  <c r="BC39" i="13"/>
  <c r="AF39" i="13"/>
  <c r="AX40" i="13"/>
  <c r="AA40" i="13"/>
  <c r="BU40" i="13"/>
  <c r="CC40" i="13"/>
  <c r="BF40" i="13"/>
  <c r="AI40" i="13"/>
  <c r="BX41" i="13"/>
  <c r="AD41" i="13"/>
  <c r="BA41" i="13"/>
  <c r="AV42" i="13"/>
  <c r="AO69" i="17" s="1"/>
  <c r="Y42" i="13"/>
  <c r="AB69" i="17" s="1"/>
  <c r="AG41" i="19" s="1"/>
  <c r="CA42" i="13"/>
  <c r="AG42" i="13"/>
  <c r="BD42" i="13"/>
  <c r="BV43" i="13"/>
  <c r="U43" i="13"/>
  <c r="AY43" i="13"/>
  <c r="W43" i="13"/>
  <c r="AB43" i="13"/>
  <c r="T43" i="13"/>
  <c r="CD43" i="13"/>
  <c r="BG43" i="13"/>
  <c r="AJ43" i="13"/>
  <c r="BY44" i="13"/>
  <c r="BB44" i="13"/>
  <c r="AE44" i="13"/>
  <c r="BT45" i="13"/>
  <c r="Z45" i="13"/>
  <c r="S45" i="13"/>
  <c r="AW45" i="13"/>
  <c r="R45" i="13"/>
  <c r="CB45" i="13"/>
  <c r="AH45" i="13"/>
  <c r="BE45" i="13"/>
  <c r="BW46" i="13"/>
  <c r="AC46" i="13"/>
  <c r="AZ46" i="13"/>
  <c r="CE46" i="13"/>
  <c r="AK46" i="13"/>
  <c r="BH46" i="13"/>
  <c r="BZ47" i="13"/>
  <c r="BC47" i="13"/>
  <c r="AF47" i="13"/>
  <c r="AX48" i="13"/>
  <c r="BU48" i="13"/>
  <c r="AA48" i="13"/>
  <c r="CC48" i="13"/>
  <c r="BF48" i="13"/>
  <c r="AI48" i="13"/>
  <c r="BX49" i="13"/>
  <c r="BA49" i="13"/>
  <c r="AD49" i="13"/>
  <c r="AV50" i="13"/>
  <c r="AO77" i="17" s="1"/>
  <c r="Y50" i="13"/>
  <c r="AB77" i="17" s="1"/>
  <c r="AG49" i="19" s="1"/>
  <c r="CA50" i="13"/>
  <c r="BD50" i="13"/>
  <c r="AG50" i="13"/>
  <c r="BV51" i="13"/>
  <c r="AY51" i="13"/>
  <c r="T51" i="13"/>
  <c r="AB51" i="13"/>
  <c r="U51" i="13"/>
  <c r="W51" i="13"/>
  <c r="CD51" i="13"/>
  <c r="BG51" i="13"/>
  <c r="AJ51" i="13"/>
  <c r="BY52" i="13"/>
  <c r="BB52" i="13"/>
  <c r="AE52" i="13"/>
  <c r="BT53" i="13"/>
  <c r="AW53" i="13"/>
  <c r="Z53" i="13"/>
  <c r="R53" i="13"/>
  <c r="S53" i="13"/>
  <c r="CB53" i="13"/>
  <c r="BE53" i="13"/>
  <c r="AH53" i="13"/>
  <c r="BW54" i="13"/>
  <c r="AC54" i="13"/>
  <c r="AZ54" i="13"/>
  <c r="CE54" i="13"/>
  <c r="BH54" i="13"/>
  <c r="AK54" i="13"/>
  <c r="BZ55" i="13"/>
  <c r="AF55" i="13"/>
  <c r="BC55" i="13"/>
  <c r="CO6" i="13"/>
  <c r="AA56" i="13"/>
  <c r="AX56" i="13"/>
  <c r="BU56" i="13"/>
  <c r="CC56" i="13"/>
  <c r="AI56" i="13"/>
  <c r="BF56" i="13"/>
  <c r="BX57" i="13"/>
  <c r="AD57" i="13"/>
  <c r="BA57" i="13"/>
  <c r="AV58" i="13"/>
  <c r="AO85" i="17" s="1"/>
  <c r="Y58" i="13"/>
  <c r="AB85" i="17" s="1"/>
  <c r="AG57" i="19" s="1"/>
  <c r="CA58" i="13"/>
  <c r="BD58" i="13"/>
  <c r="AG58" i="13"/>
  <c r="BV59" i="13"/>
  <c r="AB59" i="13"/>
  <c r="T59" i="13"/>
  <c r="AY59" i="13"/>
  <c r="W59" i="13"/>
  <c r="U59" i="13"/>
  <c r="CD59" i="13"/>
  <c r="BG59" i="13"/>
  <c r="AJ59" i="13"/>
  <c r="BY60" i="13"/>
  <c r="AE60" i="13"/>
  <c r="BB60" i="13"/>
  <c r="BT61" i="13"/>
  <c r="Z61" i="13"/>
  <c r="AW61" i="13"/>
  <c r="S61" i="13"/>
  <c r="R61" i="13"/>
  <c r="CB61" i="13"/>
  <c r="BE61" i="13"/>
  <c r="AH61" i="13"/>
  <c r="BW62" i="13"/>
  <c r="AC62" i="13"/>
  <c r="AZ62" i="13"/>
  <c r="CE62" i="13"/>
  <c r="AK62" i="13"/>
  <c r="BH62" i="13"/>
  <c r="BZ63" i="13"/>
  <c r="AF63" i="13"/>
  <c r="BC63" i="13"/>
  <c r="AX64" i="13"/>
  <c r="AA64" i="13"/>
  <c r="BU64" i="13"/>
  <c r="CC64" i="13"/>
  <c r="AI64" i="13"/>
  <c r="BF64" i="13"/>
  <c r="BX65" i="13"/>
  <c r="AD65" i="13"/>
  <c r="BA65" i="13"/>
  <c r="AV66" i="13"/>
  <c r="AO93" i="17" s="1"/>
  <c r="Y66" i="13"/>
  <c r="AB93" i="17" s="1"/>
  <c r="AG65" i="19" s="1"/>
  <c r="AV78" i="13"/>
  <c r="AO105" i="17" s="1"/>
  <c r="CA66" i="13"/>
  <c r="BD66" i="13"/>
  <c r="AG66" i="13"/>
  <c r="BD78" i="13"/>
  <c r="BV67" i="13"/>
  <c r="U67" i="13"/>
  <c r="AY67" i="13"/>
  <c r="T67" i="13"/>
  <c r="AB67" i="13"/>
  <c r="W67" i="13"/>
  <c r="AY79" i="13"/>
  <c r="CD67" i="13"/>
  <c r="AJ67" i="13"/>
  <c r="BG67" i="13"/>
  <c r="BG79" i="13"/>
  <c r="BY68" i="13"/>
  <c r="BB68" i="13"/>
  <c r="AE68" i="13"/>
  <c r="BB80" i="13"/>
  <c r="BT69" i="13"/>
  <c r="Z69" i="13"/>
  <c r="R69" i="13"/>
  <c r="AW69" i="13"/>
  <c r="S69" i="13"/>
  <c r="AW81" i="13"/>
  <c r="CB69" i="13"/>
  <c r="BE69" i="13"/>
  <c r="AH69" i="13"/>
  <c r="BE81" i="13"/>
  <c r="BW70" i="13"/>
  <c r="AC70" i="13"/>
  <c r="AZ70" i="13"/>
  <c r="AZ82" i="13"/>
  <c r="CE70" i="13"/>
  <c r="BH70" i="13"/>
  <c r="AK70" i="13"/>
  <c r="BH82" i="13"/>
  <c r="BZ71" i="13"/>
  <c r="BC71" i="13"/>
  <c r="AF71" i="13"/>
  <c r="BC83" i="13"/>
  <c r="BU72" i="13"/>
  <c r="AX72" i="13"/>
  <c r="AA72" i="13"/>
  <c r="AX84" i="13"/>
  <c r="CC72" i="13"/>
  <c r="AI72" i="13"/>
  <c r="BF72" i="13"/>
  <c r="BF84" i="13"/>
  <c r="BX73" i="13"/>
  <c r="BA73" i="13"/>
  <c r="AD73" i="13"/>
  <c r="BA85" i="13"/>
  <c r="Y74" i="13"/>
  <c r="AB101" i="17" s="1"/>
  <c r="AG73" i="19" s="1"/>
  <c r="AV74" i="13"/>
  <c r="AO101" i="17" s="1"/>
  <c r="AV86" i="13"/>
  <c r="AO113" i="17" s="1"/>
  <c r="CA74" i="13"/>
  <c r="BD74" i="13"/>
  <c r="AG74" i="13"/>
  <c r="BD86" i="13"/>
  <c r="BV75" i="13"/>
  <c r="W75" i="13"/>
  <c r="AY75" i="13"/>
  <c r="U75" i="13"/>
  <c r="T75" i="13"/>
  <c r="AB75" i="13"/>
  <c r="AY87" i="13"/>
  <c r="CD75" i="13"/>
  <c r="AJ75" i="13"/>
  <c r="BG75" i="13"/>
  <c r="BG87" i="13"/>
  <c r="BY76" i="13"/>
  <c r="BB76" i="13"/>
  <c r="AE76" i="13"/>
  <c r="BB88" i="13"/>
  <c r="BT77" i="13"/>
  <c r="Z77" i="13"/>
  <c r="S77" i="13"/>
  <c r="AW77" i="13"/>
  <c r="R77" i="13"/>
  <c r="AW89" i="13"/>
  <c r="BT78" i="13"/>
  <c r="Z78" i="13"/>
  <c r="CB77" i="13"/>
  <c r="BE77" i="13"/>
  <c r="AH77" i="13"/>
  <c r="BE89" i="13"/>
  <c r="CB78" i="13"/>
  <c r="AH78" i="13"/>
  <c r="BS73" i="13"/>
  <c r="D100" i="17"/>
  <c r="AS100" i="17" s="1"/>
  <c r="BS65" i="13"/>
  <c r="D92" i="17"/>
  <c r="AS92" i="17" s="1"/>
  <c r="BS57" i="13"/>
  <c r="D84" i="17"/>
  <c r="AS84" i="17" s="1"/>
  <c r="BS49" i="13"/>
  <c r="D76" i="17"/>
  <c r="BS41" i="13"/>
  <c r="D68" i="17"/>
  <c r="BS33" i="13"/>
  <c r="D60" i="17"/>
  <c r="BS25" i="13"/>
  <c r="D52" i="17"/>
  <c r="BS17" i="13"/>
  <c r="D44" i="17"/>
  <c r="BS9" i="13"/>
  <c r="D36" i="17"/>
  <c r="AG24" i="35"/>
  <c r="AM42" i="35"/>
  <c r="AM12" i="35"/>
  <c r="AM30" i="35"/>
  <c r="AA34" i="35"/>
  <c r="AD32" i="35"/>
  <c r="AG25" i="35"/>
  <c r="AJ74" i="35"/>
  <c r="AJ50" i="35"/>
  <c r="AJ10" i="35"/>
  <c r="AM67" i="35"/>
  <c r="AP22" i="35"/>
  <c r="AJ68" i="35"/>
  <c r="AP48" i="35"/>
  <c r="AD29" i="35"/>
  <c r="AG30" i="35"/>
  <c r="AJ23" i="35"/>
  <c r="AM48" i="35"/>
  <c r="AM8" i="35"/>
  <c r="AP67" i="35"/>
  <c r="AP59" i="35"/>
  <c r="AP11" i="35"/>
  <c r="AA52" i="35"/>
  <c r="AP24" i="35"/>
  <c r="AA6" i="35"/>
  <c r="AD58" i="35"/>
  <c r="AG43" i="35"/>
  <c r="AJ28" i="35"/>
  <c r="V75" i="26"/>
  <c r="X76" i="33" s="1"/>
  <c r="L58" i="32"/>
  <c r="N58" i="32"/>
  <c r="Q58" i="32"/>
  <c r="T58" i="32"/>
  <c r="M58" i="32"/>
  <c r="U58" i="32"/>
  <c r="O58" i="32"/>
  <c r="R58" i="32"/>
  <c r="S58" i="32"/>
  <c r="P58" i="32"/>
  <c r="L52" i="32"/>
  <c r="O52" i="32"/>
  <c r="R52" i="32"/>
  <c r="P52" i="32"/>
  <c r="S52" i="32"/>
  <c r="M52" i="32"/>
  <c r="T52" i="32"/>
  <c r="Q52" i="32"/>
  <c r="U52" i="32"/>
  <c r="N52" i="32"/>
  <c r="L79" i="32"/>
  <c r="U79" i="32"/>
  <c r="R79" i="32"/>
  <c r="P79" i="32"/>
  <c r="O79" i="32"/>
  <c r="N79" i="32"/>
  <c r="T79" i="32"/>
  <c r="Q79" i="32"/>
  <c r="M79" i="32"/>
  <c r="S79" i="32"/>
  <c r="L41" i="32"/>
  <c r="Q41" i="32"/>
  <c r="S41" i="32"/>
  <c r="N41" i="32"/>
  <c r="M41" i="32"/>
  <c r="O41" i="32"/>
  <c r="R41" i="32"/>
  <c r="P41" i="32"/>
  <c r="U41" i="32"/>
  <c r="T41" i="32"/>
  <c r="L64" i="32"/>
  <c r="P64" i="32"/>
  <c r="Q64" i="32"/>
  <c r="S64" i="32"/>
  <c r="M64" i="32"/>
  <c r="O64" i="32"/>
  <c r="U64" i="32"/>
  <c r="R64" i="32"/>
  <c r="T64" i="32"/>
  <c r="N64" i="32"/>
  <c r="L78" i="32"/>
  <c r="T78" i="32"/>
  <c r="Q78" i="32"/>
  <c r="S78" i="32"/>
  <c r="N78" i="32"/>
  <c r="M78" i="32"/>
  <c r="R78" i="32"/>
  <c r="U78" i="32"/>
  <c r="O78" i="32"/>
  <c r="P78" i="32"/>
  <c r="V41" i="26"/>
  <c r="X42" i="33" s="1"/>
  <c r="L75" i="32"/>
  <c r="M75" i="32"/>
  <c r="O75" i="32"/>
  <c r="R75" i="32"/>
  <c r="T75" i="32"/>
  <c r="P75" i="32"/>
  <c r="S75" i="32"/>
  <c r="N75" i="32"/>
  <c r="U75" i="32"/>
  <c r="Q75" i="32"/>
  <c r="V22" i="26"/>
  <c r="X23" i="33" s="1"/>
  <c r="L26" i="32"/>
  <c r="U26" i="32"/>
  <c r="P26" i="32"/>
  <c r="Q26" i="32"/>
  <c r="S26" i="32"/>
  <c r="O26" i="32"/>
  <c r="T26" i="32"/>
  <c r="M26" i="32"/>
  <c r="R26" i="32"/>
  <c r="N26" i="32"/>
  <c r="BX14" i="11"/>
  <c r="AD14" i="11"/>
  <c r="CA15" i="11"/>
  <c r="AG15" i="11"/>
  <c r="BW19" i="11"/>
  <c r="AZ19" i="11"/>
  <c r="AC19" i="11"/>
  <c r="CC21" i="11"/>
  <c r="BF21" i="11"/>
  <c r="AI21" i="11"/>
  <c r="CC29" i="11"/>
  <c r="AI29" i="11"/>
  <c r="BF29" i="11"/>
  <c r="CD32" i="11"/>
  <c r="BG32" i="11"/>
  <c r="AJ32" i="11"/>
  <c r="BT34" i="11"/>
  <c r="Z34" i="11"/>
  <c r="S34" i="11"/>
  <c r="R34" i="11"/>
  <c r="AW34" i="11"/>
  <c r="CC37" i="11"/>
  <c r="AI37" i="11"/>
  <c r="BF37" i="11"/>
  <c r="AV39" i="11"/>
  <c r="AO66" i="15" s="1"/>
  <c r="Y39" i="11"/>
  <c r="AB66" i="15" s="1"/>
  <c r="W38" i="19" s="1"/>
  <c r="BY41" i="11"/>
  <c r="BB41" i="11"/>
  <c r="AE41" i="11"/>
  <c r="BW43" i="11"/>
  <c r="AC43" i="11"/>
  <c r="AZ43" i="11"/>
  <c r="BU45" i="11"/>
  <c r="AX45" i="11"/>
  <c r="AA45" i="11"/>
  <c r="BV48" i="11"/>
  <c r="W48" i="11"/>
  <c r="AY48" i="11"/>
  <c r="AB48" i="11"/>
  <c r="T48" i="11"/>
  <c r="U48" i="11"/>
  <c r="CD48" i="11"/>
  <c r="AJ48" i="11"/>
  <c r="BG48" i="11"/>
  <c r="CE51" i="11"/>
  <c r="AK51" i="11"/>
  <c r="BH51" i="11"/>
  <c r="BV56" i="11"/>
  <c r="U56" i="11"/>
  <c r="T56" i="11"/>
  <c r="AB56" i="11"/>
  <c r="AY56" i="11"/>
  <c r="W56" i="11"/>
  <c r="BT58" i="11"/>
  <c r="AW58" i="11"/>
  <c r="Z58" i="11"/>
  <c r="S58" i="11"/>
  <c r="R58" i="11"/>
  <c r="CC61" i="11"/>
  <c r="BF61" i="11"/>
  <c r="AI61" i="11"/>
  <c r="BT66" i="11"/>
  <c r="AW66" i="11"/>
  <c r="Z66" i="11"/>
  <c r="S66" i="11"/>
  <c r="R66" i="11"/>
  <c r="AW78" i="11"/>
  <c r="AV71" i="11"/>
  <c r="AO98" i="15" s="1"/>
  <c r="Y71" i="11"/>
  <c r="AB98" i="15" s="1"/>
  <c r="W70" i="19" s="1"/>
  <c r="AV83" i="11"/>
  <c r="AO110" i="15" s="1"/>
  <c r="BY73" i="11"/>
  <c r="AE73" i="11"/>
  <c r="BB73" i="11"/>
  <c r="BB85" i="11"/>
  <c r="BU77" i="11"/>
  <c r="AX77" i="11"/>
  <c r="AA77" i="11"/>
  <c r="AX89" i="11"/>
  <c r="BU78" i="11"/>
  <c r="AA78" i="11"/>
  <c r="BX76" i="12"/>
  <c r="BA76" i="12"/>
  <c r="AD76" i="12"/>
  <c r="BA88" i="12"/>
  <c r="CB74" i="12"/>
  <c r="AH74" i="12"/>
  <c r="BE74" i="12"/>
  <c r="BE86" i="12"/>
  <c r="BT70" i="12"/>
  <c r="Z70" i="12"/>
  <c r="R70" i="12"/>
  <c r="S70" i="12"/>
  <c r="AW70" i="12"/>
  <c r="AW82" i="12"/>
  <c r="BX64" i="12"/>
  <c r="BA64" i="12"/>
  <c r="AD64" i="12"/>
  <c r="CB62" i="12"/>
  <c r="AH62" i="12"/>
  <c r="BE62" i="12"/>
  <c r="CD59" i="12"/>
  <c r="BG59" i="12"/>
  <c r="AJ59" i="12"/>
  <c r="BS14" i="11"/>
  <c r="D41" i="15"/>
  <c r="BS22" i="11"/>
  <c r="D49" i="15"/>
  <c r="BS62" i="11"/>
  <c r="D89" i="15"/>
  <c r="AS89" i="15" s="1"/>
  <c r="BT7" i="11"/>
  <c r="R7" i="11"/>
  <c r="Z7" i="11"/>
  <c r="S7" i="11"/>
  <c r="BW8" i="11"/>
  <c r="AC8" i="11"/>
  <c r="CC10" i="11"/>
  <c r="AI10" i="11"/>
  <c r="BT15" i="11"/>
  <c r="R15" i="11"/>
  <c r="Z15" i="11"/>
  <c r="S15" i="11"/>
  <c r="CE16" i="11"/>
  <c r="AK16" i="11"/>
  <c r="CA28" i="11"/>
  <c r="BD28" i="11"/>
  <c r="AG28" i="11"/>
  <c r="BT31" i="11"/>
  <c r="S31" i="11"/>
  <c r="AW31" i="11"/>
  <c r="Z31" i="11"/>
  <c r="R31" i="11"/>
  <c r="Y36" i="11"/>
  <c r="AB63" i="15" s="1"/>
  <c r="W35" i="19" s="1"/>
  <c r="AV36" i="11"/>
  <c r="AO63" i="15" s="1"/>
  <c r="BW40" i="11"/>
  <c r="AC40" i="11"/>
  <c r="AZ40" i="11"/>
  <c r="BU42" i="11"/>
  <c r="AA42" i="11"/>
  <c r="AX42" i="11"/>
  <c r="Y44" i="11"/>
  <c r="AB71" i="15" s="1"/>
  <c r="W43" i="19" s="1"/>
  <c r="AV44" i="11"/>
  <c r="AO71" i="15" s="1"/>
  <c r="BY46" i="11"/>
  <c r="AE46" i="11"/>
  <c r="BB46" i="11"/>
  <c r="CD53" i="11"/>
  <c r="AJ53" i="11"/>
  <c r="BG53" i="11"/>
  <c r="BT55" i="11"/>
  <c r="Z55" i="11"/>
  <c r="S55" i="11"/>
  <c r="AW55" i="11"/>
  <c r="R55" i="11"/>
  <c r="CI6" i="11"/>
  <c r="B9" i="27" s="1"/>
  <c r="Y60" i="11"/>
  <c r="AB87" i="15" s="1"/>
  <c r="W59" i="19" s="1"/>
  <c r="AV60" i="11"/>
  <c r="AO87" i="15" s="1"/>
  <c r="BT63" i="11"/>
  <c r="Z63" i="11"/>
  <c r="AW63" i="11"/>
  <c r="S63" i="11"/>
  <c r="R63" i="11"/>
  <c r="CE64" i="11"/>
  <c r="AK64" i="11"/>
  <c r="BH64" i="11"/>
  <c r="CC66" i="11"/>
  <c r="BF66" i="11"/>
  <c r="AI66" i="11"/>
  <c r="BF78" i="11"/>
  <c r="BX67" i="11"/>
  <c r="BA67" i="11"/>
  <c r="AD67" i="11"/>
  <c r="BA79" i="11"/>
  <c r="CA68" i="11"/>
  <c r="BD68" i="11"/>
  <c r="AG68" i="11"/>
  <c r="BD80" i="11"/>
  <c r="BW72" i="11"/>
  <c r="AZ72" i="11"/>
  <c r="AC72" i="11"/>
  <c r="AZ84" i="11"/>
  <c r="BX75" i="11"/>
  <c r="BA75" i="11"/>
  <c r="AD75" i="11"/>
  <c r="BA87" i="11"/>
  <c r="CC75" i="12"/>
  <c r="BF75" i="12"/>
  <c r="AI75" i="12"/>
  <c r="BF87" i="12"/>
  <c r="CE72" i="12"/>
  <c r="BH72" i="12"/>
  <c r="AK72" i="12"/>
  <c r="BH84" i="12"/>
  <c r="AV70" i="12"/>
  <c r="AO97" i="16" s="1"/>
  <c r="Y70" i="12"/>
  <c r="AB97" i="16" s="1"/>
  <c r="AB69" i="19" s="1"/>
  <c r="AV82" i="12"/>
  <c r="AO109" i="16" s="1"/>
  <c r="BU67" i="12"/>
  <c r="AA67" i="12"/>
  <c r="AX67" i="12"/>
  <c r="AX79" i="12"/>
  <c r="Y62" i="12"/>
  <c r="AB89" i="16" s="1"/>
  <c r="AB61" i="19" s="1"/>
  <c r="AV62" i="12"/>
  <c r="AO89" i="16" s="1"/>
  <c r="CC59" i="12"/>
  <c r="AI59" i="12"/>
  <c r="BF59" i="12"/>
  <c r="CC55" i="12"/>
  <c r="AI55" i="12"/>
  <c r="BF55" i="12"/>
  <c r="CR6" i="12"/>
  <c r="K10" i="27" s="1"/>
  <c r="BW52" i="12"/>
  <c r="AZ52" i="12"/>
  <c r="AC52" i="12"/>
  <c r="CA50" i="12"/>
  <c r="AG50" i="12"/>
  <c r="BD50" i="12"/>
  <c r="BW48" i="12"/>
  <c r="AZ48" i="12"/>
  <c r="AC48" i="12"/>
  <c r="CA46" i="12"/>
  <c r="AG46" i="12"/>
  <c r="BD46" i="12"/>
  <c r="BY45" i="12"/>
  <c r="AE45" i="12"/>
  <c r="BB45" i="12"/>
  <c r="BW44" i="12"/>
  <c r="AC44" i="12"/>
  <c r="AZ44" i="12"/>
  <c r="CA42" i="12"/>
  <c r="BD42" i="12"/>
  <c r="AG42" i="12"/>
  <c r="CC39" i="12"/>
  <c r="AI39" i="12"/>
  <c r="BF39" i="12"/>
  <c r="BW36" i="12"/>
  <c r="AC36" i="12"/>
  <c r="AZ36" i="12"/>
  <c r="BS31" i="11"/>
  <c r="D58" i="15"/>
  <c r="BS55" i="11"/>
  <c r="D82" i="15"/>
  <c r="AS82" i="15" s="1"/>
  <c r="BS81" i="11"/>
  <c r="D108" i="15"/>
  <c r="AS108" i="15" s="1"/>
  <c r="BU7" i="11"/>
  <c r="AA7" i="11"/>
  <c r="BX8" i="11"/>
  <c r="AD8" i="11"/>
  <c r="CA9" i="11"/>
  <c r="AG9" i="11"/>
  <c r="CB12" i="11"/>
  <c r="AH12" i="11"/>
  <c r="BW13" i="11"/>
  <c r="AC13" i="11"/>
  <c r="CE13" i="11"/>
  <c r="AK13" i="11"/>
  <c r="BZ14" i="11"/>
  <c r="AF14" i="11"/>
  <c r="BU15" i="11"/>
  <c r="AA15" i="11"/>
  <c r="CC15" i="11"/>
  <c r="AI15" i="11"/>
  <c r="BX16" i="11"/>
  <c r="AD16" i="11"/>
  <c r="AV17" i="11"/>
  <c r="AO44" i="15" s="1"/>
  <c r="Y17" i="11"/>
  <c r="AB44" i="15" s="1"/>
  <c r="W16" i="19" s="1"/>
  <c r="CA17" i="11"/>
  <c r="BD17" i="11"/>
  <c r="AG17" i="11"/>
  <c r="BV18" i="11"/>
  <c r="AY18" i="11"/>
  <c r="AB18" i="11"/>
  <c r="W18" i="11"/>
  <c r="T18" i="11"/>
  <c r="U18" i="11"/>
  <c r="CD18" i="11"/>
  <c r="AJ18" i="11"/>
  <c r="BG18" i="11"/>
  <c r="BY19" i="11"/>
  <c r="BB19" i="11"/>
  <c r="AE19" i="11"/>
  <c r="BT20" i="11"/>
  <c r="Z20" i="11"/>
  <c r="R20" i="11"/>
  <c r="S20" i="11"/>
  <c r="AW20" i="11"/>
  <c r="CB20" i="11"/>
  <c r="AH20" i="11"/>
  <c r="BE20" i="11"/>
  <c r="BW21" i="11"/>
  <c r="AC21" i="11"/>
  <c r="AZ21" i="11"/>
  <c r="CE21" i="11"/>
  <c r="AK21" i="11"/>
  <c r="BH21" i="11"/>
  <c r="BZ22" i="11"/>
  <c r="AF22" i="11"/>
  <c r="BC22" i="11"/>
  <c r="BU23" i="11"/>
  <c r="AX23" i="11"/>
  <c r="AA23" i="11"/>
  <c r="CC23" i="11"/>
  <c r="BF23" i="11"/>
  <c r="AI23" i="11"/>
  <c r="BX24" i="11"/>
  <c r="BA24" i="11"/>
  <c r="AD24" i="11"/>
  <c r="AV25" i="11"/>
  <c r="AO52" i="15" s="1"/>
  <c r="Y25" i="11"/>
  <c r="AB52" i="15" s="1"/>
  <c r="W24" i="19" s="1"/>
  <c r="CA25" i="11"/>
  <c r="BD25" i="11"/>
  <c r="AG25" i="11"/>
  <c r="BV26" i="11"/>
  <c r="T26" i="11"/>
  <c r="U26" i="11"/>
  <c r="AB26" i="11"/>
  <c r="AY26" i="11"/>
  <c r="W26" i="11"/>
  <c r="CD26" i="11"/>
  <c r="AJ26" i="11"/>
  <c r="BG26" i="11"/>
  <c r="BY27" i="11"/>
  <c r="AE27" i="11"/>
  <c r="BB27" i="11"/>
  <c r="BT28" i="11"/>
  <c r="AW28" i="11"/>
  <c r="Z28" i="11"/>
  <c r="S28" i="11"/>
  <c r="R28" i="11"/>
  <c r="CB28" i="11"/>
  <c r="BE28" i="11"/>
  <c r="AH28" i="11"/>
  <c r="BW29" i="11"/>
  <c r="AZ29" i="11"/>
  <c r="AC29" i="11"/>
  <c r="CE29" i="11"/>
  <c r="AK29" i="11"/>
  <c r="BH29" i="11"/>
  <c r="BZ30" i="11"/>
  <c r="AF30" i="11"/>
  <c r="BC30" i="11"/>
  <c r="BU31" i="11"/>
  <c r="AX31" i="11"/>
  <c r="AA31" i="11"/>
  <c r="CC31" i="11"/>
  <c r="AI31" i="11"/>
  <c r="BF31" i="11"/>
  <c r="BX32" i="11"/>
  <c r="AD32" i="11"/>
  <c r="BA32" i="11"/>
  <c r="Y33" i="11"/>
  <c r="AB60" i="15" s="1"/>
  <c r="W32" i="19" s="1"/>
  <c r="AV33" i="11"/>
  <c r="AO60" i="15" s="1"/>
  <c r="CA33" i="11"/>
  <c r="BD33" i="11"/>
  <c r="AG33" i="11"/>
  <c r="BV34" i="11"/>
  <c r="W34" i="11"/>
  <c r="T34" i="11"/>
  <c r="AB34" i="11"/>
  <c r="U34" i="11"/>
  <c r="AY34" i="11"/>
  <c r="CD34" i="11"/>
  <c r="BG34" i="11"/>
  <c r="AJ34" i="11"/>
  <c r="BY35" i="11"/>
  <c r="BB35" i="11"/>
  <c r="AE35" i="11"/>
  <c r="BT36" i="11"/>
  <c r="AW36" i="11"/>
  <c r="S36" i="11"/>
  <c r="R36" i="11"/>
  <c r="Z36" i="11"/>
  <c r="CB36" i="11"/>
  <c r="BE36" i="11"/>
  <c r="AH36" i="11"/>
  <c r="BW37" i="11"/>
  <c r="AZ37" i="11"/>
  <c r="AC37" i="11"/>
  <c r="CE37" i="11"/>
  <c r="BH37" i="11"/>
  <c r="AK37" i="11"/>
  <c r="BZ38" i="11"/>
  <c r="BC38" i="11"/>
  <c r="AF38" i="11"/>
  <c r="BU39" i="11"/>
  <c r="AX39" i="11"/>
  <c r="AA39" i="11"/>
  <c r="CC39" i="11"/>
  <c r="BF39" i="11"/>
  <c r="AI39" i="11"/>
  <c r="BX40" i="11"/>
  <c r="BA40" i="11"/>
  <c r="AD40" i="11"/>
  <c r="Y41" i="11"/>
  <c r="AB68" i="15" s="1"/>
  <c r="W40" i="19" s="1"/>
  <c r="AV41" i="11"/>
  <c r="AO68" i="15" s="1"/>
  <c r="CA41" i="11"/>
  <c r="BD41" i="11"/>
  <c r="AG41" i="11"/>
  <c r="BV42" i="11"/>
  <c r="AY42" i="11"/>
  <c r="T42" i="11"/>
  <c r="W42" i="11"/>
  <c r="U42" i="11"/>
  <c r="AB42" i="11"/>
  <c r="CD42" i="11"/>
  <c r="BG42" i="11"/>
  <c r="AJ42" i="11"/>
  <c r="BY43" i="11"/>
  <c r="BB43" i="11"/>
  <c r="AE43" i="11"/>
  <c r="BT44" i="11"/>
  <c r="S44" i="11"/>
  <c r="AW44" i="11"/>
  <c r="Z44" i="11"/>
  <c r="R44" i="11"/>
  <c r="CB44" i="11"/>
  <c r="AH44" i="11"/>
  <c r="BE44" i="11"/>
  <c r="BW45" i="11"/>
  <c r="AZ45" i="11"/>
  <c r="AC45" i="11"/>
  <c r="CE45" i="11"/>
  <c r="AK45" i="11"/>
  <c r="BH45" i="11"/>
  <c r="BZ46" i="11"/>
  <c r="BC46" i="11"/>
  <c r="AF46" i="11"/>
  <c r="BU47" i="11"/>
  <c r="AX47" i="11"/>
  <c r="AA47" i="11"/>
  <c r="CC47" i="11"/>
  <c r="AI47" i="11"/>
  <c r="BF47" i="11"/>
  <c r="BX48" i="11"/>
  <c r="AD48" i="11"/>
  <c r="BA48" i="11"/>
  <c r="Y49" i="11"/>
  <c r="AB76" i="15" s="1"/>
  <c r="W48" i="19" s="1"/>
  <c r="AV49" i="11"/>
  <c r="AO76" i="15" s="1"/>
  <c r="CA49" i="11"/>
  <c r="BD49" i="11"/>
  <c r="AG49" i="11"/>
  <c r="BV50" i="11"/>
  <c r="AB50" i="11"/>
  <c r="AY50" i="11"/>
  <c r="T50" i="11"/>
  <c r="U50" i="11"/>
  <c r="W50" i="11"/>
  <c r="CD50" i="11"/>
  <c r="BG50" i="11"/>
  <c r="AJ50" i="11"/>
  <c r="BY51" i="11"/>
  <c r="BB51" i="11"/>
  <c r="AE51" i="11"/>
  <c r="BT52" i="11"/>
  <c r="Z52" i="11"/>
  <c r="S52" i="11"/>
  <c r="R52" i="11"/>
  <c r="AW52" i="11"/>
  <c r="CB52" i="11"/>
  <c r="BE52" i="11"/>
  <c r="AH52" i="11"/>
  <c r="BW53" i="11"/>
  <c r="AZ53" i="11"/>
  <c r="AC53" i="11"/>
  <c r="CE53" i="11"/>
  <c r="BH53" i="11"/>
  <c r="AK53" i="11"/>
  <c r="BZ54" i="11"/>
  <c r="AF54" i="11"/>
  <c r="BC54" i="11"/>
  <c r="BU55" i="11"/>
  <c r="AX55" i="11"/>
  <c r="AA55" i="11"/>
  <c r="CJ6" i="11"/>
  <c r="C9" i="27" s="1"/>
  <c r="CC55" i="11"/>
  <c r="BF55" i="11"/>
  <c r="AI55" i="11"/>
  <c r="CR6" i="11"/>
  <c r="K9" i="27" s="1"/>
  <c r="BX56" i="11"/>
  <c r="BA56" i="11"/>
  <c r="AD56" i="11"/>
  <c r="Y57" i="11"/>
  <c r="AB84" i="15" s="1"/>
  <c r="W56" i="19" s="1"/>
  <c r="AV57" i="11"/>
  <c r="AO84" i="15" s="1"/>
  <c r="CA57" i="11"/>
  <c r="AG57" i="11"/>
  <c r="BD57" i="11"/>
  <c r="BV58" i="11"/>
  <c r="AY58" i="11"/>
  <c r="T58" i="11"/>
  <c r="W58" i="11"/>
  <c r="U58" i="11"/>
  <c r="AB58" i="11"/>
  <c r="CD58" i="11"/>
  <c r="AJ58" i="11"/>
  <c r="BG58" i="11"/>
  <c r="BY59" i="11"/>
  <c r="AE59" i="11"/>
  <c r="BB59" i="11"/>
  <c r="BT60" i="11"/>
  <c r="AW60" i="11"/>
  <c r="Z60" i="11"/>
  <c r="S60" i="11"/>
  <c r="R60" i="11"/>
  <c r="CB60" i="11"/>
  <c r="BE60" i="11"/>
  <c r="AH60" i="11"/>
  <c r="BW61" i="11"/>
  <c r="AZ61" i="11"/>
  <c r="AC61" i="11"/>
  <c r="CE61" i="11"/>
  <c r="AK61" i="11"/>
  <c r="BH61" i="11"/>
  <c r="BZ62" i="11"/>
  <c r="AF62" i="11"/>
  <c r="BC62" i="11"/>
  <c r="BU63" i="11"/>
  <c r="AX63" i="11"/>
  <c r="AA63" i="11"/>
  <c r="CC63" i="11"/>
  <c r="BF63" i="11"/>
  <c r="AI63" i="11"/>
  <c r="BX64" i="11"/>
  <c r="BA64" i="11"/>
  <c r="AD64" i="11"/>
  <c r="Y65" i="11"/>
  <c r="AB92" i="15" s="1"/>
  <c r="W64" i="19" s="1"/>
  <c r="AV65" i="11"/>
  <c r="AO92" i="15" s="1"/>
  <c r="CA65" i="11"/>
  <c r="AG65" i="11"/>
  <c r="BD65" i="11"/>
  <c r="BV66" i="11"/>
  <c r="AY66" i="11"/>
  <c r="AB66" i="11"/>
  <c r="T66" i="11"/>
  <c r="W66" i="11"/>
  <c r="U66" i="11"/>
  <c r="AY78" i="11"/>
  <c r="CD66" i="11"/>
  <c r="AJ66" i="11"/>
  <c r="BG66" i="11"/>
  <c r="BG78" i="11"/>
  <c r="BY67" i="11"/>
  <c r="BB67" i="11"/>
  <c r="AE67" i="11"/>
  <c r="BB79" i="11"/>
  <c r="BT68" i="11"/>
  <c r="Z68" i="11"/>
  <c r="S68" i="11"/>
  <c r="R68" i="11"/>
  <c r="AW68" i="11"/>
  <c r="AW80" i="11"/>
  <c r="CB68" i="11"/>
  <c r="AH68" i="11"/>
  <c r="BE68" i="11"/>
  <c r="BE80" i="11"/>
  <c r="BW69" i="11"/>
  <c r="AZ69" i="11"/>
  <c r="AC69" i="11"/>
  <c r="AZ81" i="11"/>
  <c r="CE69" i="11"/>
  <c r="AK69" i="11"/>
  <c r="BH69" i="11"/>
  <c r="BH81" i="11"/>
  <c r="BZ70" i="11"/>
  <c r="AF70" i="11"/>
  <c r="BC70" i="11"/>
  <c r="BC82" i="11"/>
  <c r="BU71" i="11"/>
  <c r="AA71" i="11"/>
  <c r="AX71" i="11"/>
  <c r="AX83" i="11"/>
  <c r="CC71" i="11"/>
  <c r="AI71" i="11"/>
  <c r="BF71" i="11"/>
  <c r="BF83" i="11"/>
  <c r="BX72" i="11"/>
  <c r="BA72" i="11"/>
  <c r="AD72" i="11"/>
  <c r="BA84" i="11"/>
  <c r="AV73" i="11"/>
  <c r="AO100" i="15" s="1"/>
  <c r="Y73" i="11"/>
  <c r="AB100" i="15" s="1"/>
  <c r="W72" i="19" s="1"/>
  <c r="AV85" i="11"/>
  <c r="AO112" i="15" s="1"/>
  <c r="CA73" i="11"/>
  <c r="AG73" i="11"/>
  <c r="BD73" i="11"/>
  <c r="BD85" i="11"/>
  <c r="BV74" i="11"/>
  <c r="AY74" i="11"/>
  <c r="AB74" i="11"/>
  <c r="T74" i="11"/>
  <c r="W74" i="11"/>
  <c r="U74" i="11"/>
  <c r="AY86" i="11"/>
  <c r="CD74" i="11"/>
  <c r="BG74" i="11"/>
  <c r="AJ74" i="11"/>
  <c r="BG86" i="11"/>
  <c r="BY75" i="11"/>
  <c r="AE75" i="11"/>
  <c r="BB75" i="11"/>
  <c r="BB87" i="11"/>
  <c r="BT76" i="11"/>
  <c r="Z76" i="11"/>
  <c r="S76" i="11"/>
  <c r="R76" i="11"/>
  <c r="AW76" i="11"/>
  <c r="AW88" i="11"/>
  <c r="CB76" i="11"/>
  <c r="AH76" i="11"/>
  <c r="BE76" i="11"/>
  <c r="BE88" i="11"/>
  <c r="BW77" i="11"/>
  <c r="AZ77" i="11"/>
  <c r="AC77" i="11"/>
  <c r="AZ89" i="11"/>
  <c r="BW78" i="11"/>
  <c r="AC78" i="11"/>
  <c r="CE77" i="11"/>
  <c r="AK77" i="11"/>
  <c r="BH77" i="11"/>
  <c r="BH89" i="11"/>
  <c r="CE78" i="11"/>
  <c r="AK78" i="11"/>
  <c r="BX77" i="12"/>
  <c r="BA77" i="12"/>
  <c r="AD77" i="12"/>
  <c r="BA89" i="12"/>
  <c r="BX78" i="12"/>
  <c r="AD78" i="12"/>
  <c r="CD76" i="12"/>
  <c r="AJ76" i="12"/>
  <c r="BG76" i="12"/>
  <c r="BG88" i="12"/>
  <c r="BV76" i="12"/>
  <c r="AY76" i="12"/>
  <c r="T76" i="12"/>
  <c r="U76" i="12"/>
  <c r="W76" i="12"/>
  <c r="AB76" i="12"/>
  <c r="AY88" i="12"/>
  <c r="CB75" i="12"/>
  <c r="AH75" i="12"/>
  <c r="BE75" i="12"/>
  <c r="BE87" i="12"/>
  <c r="BT75" i="12"/>
  <c r="Z75" i="12"/>
  <c r="S75" i="12"/>
  <c r="R75" i="12"/>
  <c r="AW75" i="12"/>
  <c r="AW87" i="12"/>
  <c r="BZ74" i="12"/>
  <c r="AF74" i="12"/>
  <c r="BC74" i="12"/>
  <c r="BC86" i="12"/>
  <c r="BS74" i="12"/>
  <c r="D101" i="16"/>
  <c r="AS101" i="16" s="1"/>
  <c r="BX73" i="12"/>
  <c r="AD73" i="12"/>
  <c r="BA73" i="12"/>
  <c r="BA85" i="12"/>
  <c r="CD72" i="12"/>
  <c r="BG72" i="12"/>
  <c r="AJ72" i="12"/>
  <c r="BG84" i="12"/>
  <c r="BV72" i="12"/>
  <c r="AY72" i="12"/>
  <c r="AB72" i="12"/>
  <c r="W72" i="12"/>
  <c r="U72" i="12"/>
  <c r="T72" i="12"/>
  <c r="AY84" i="12"/>
  <c r="CB71" i="12"/>
  <c r="BE71" i="12"/>
  <c r="AH71" i="12"/>
  <c r="BE83" i="12"/>
  <c r="BT71" i="12"/>
  <c r="Z71" i="12"/>
  <c r="AW71" i="12"/>
  <c r="S71" i="12"/>
  <c r="R71" i="12"/>
  <c r="AW83" i="12"/>
  <c r="BZ70" i="12"/>
  <c r="AF70" i="12"/>
  <c r="BC70" i="12"/>
  <c r="BC82" i="12"/>
  <c r="BS70" i="12"/>
  <c r="D97" i="16"/>
  <c r="AS97" i="16" s="1"/>
  <c r="BX69" i="12"/>
  <c r="AD69" i="12"/>
  <c r="BA69" i="12"/>
  <c r="BA81" i="12"/>
  <c r="CD68" i="12"/>
  <c r="BG68" i="12"/>
  <c r="AJ68" i="12"/>
  <c r="BG80" i="12"/>
  <c r="BV68" i="12"/>
  <c r="AY68" i="12"/>
  <c r="W68" i="12"/>
  <c r="T68" i="12"/>
  <c r="U68" i="12"/>
  <c r="AB68" i="12"/>
  <c r="AY80" i="12"/>
  <c r="CB67" i="12"/>
  <c r="BE67" i="12"/>
  <c r="AH67" i="12"/>
  <c r="BE79" i="12"/>
  <c r="BT67" i="12"/>
  <c r="Z67" i="12"/>
  <c r="AW67" i="12"/>
  <c r="S67" i="12"/>
  <c r="R67" i="12"/>
  <c r="AW79" i="12"/>
  <c r="BZ66" i="12"/>
  <c r="AF66" i="12"/>
  <c r="BC66" i="12"/>
  <c r="BC78" i="12"/>
  <c r="BS66" i="12"/>
  <c r="D93" i="16"/>
  <c r="AS93" i="16" s="1"/>
  <c r="BX65" i="12"/>
  <c r="AD65" i="12"/>
  <c r="BA65" i="12"/>
  <c r="CD64" i="12"/>
  <c r="AJ64" i="12"/>
  <c r="BG64" i="12"/>
  <c r="BV64" i="12"/>
  <c r="U64" i="12"/>
  <c r="AY64" i="12"/>
  <c r="W64" i="12"/>
  <c r="T64" i="12"/>
  <c r="AB64" i="12"/>
  <c r="CB63" i="12"/>
  <c r="BE63" i="12"/>
  <c r="AH63" i="12"/>
  <c r="BT63" i="12"/>
  <c r="R63" i="12"/>
  <c r="Z63" i="12"/>
  <c r="AW63" i="12"/>
  <c r="S63" i="12"/>
  <c r="BZ62" i="12"/>
  <c r="BC62" i="12"/>
  <c r="AF62" i="12"/>
  <c r="BS62" i="12"/>
  <c r="D89" i="16"/>
  <c r="AS89" i="16" s="1"/>
  <c r="BX61" i="12"/>
  <c r="AD61" i="12"/>
  <c r="BA61" i="12"/>
  <c r="CD60" i="12"/>
  <c r="AJ60" i="12"/>
  <c r="BG60" i="12"/>
  <c r="BV60" i="12"/>
  <c r="AY60" i="12"/>
  <c r="AB60" i="12"/>
  <c r="T60" i="12"/>
  <c r="W60" i="12"/>
  <c r="U60" i="12"/>
  <c r="CB59" i="12"/>
  <c r="AH59" i="12"/>
  <c r="BE59" i="12"/>
  <c r="BT59" i="12"/>
  <c r="S59" i="12"/>
  <c r="AW59" i="12"/>
  <c r="R59" i="12"/>
  <c r="Z59" i="12"/>
  <c r="BZ58" i="12"/>
  <c r="AF58" i="12"/>
  <c r="BC58" i="12"/>
  <c r="BS58" i="12"/>
  <c r="D85" i="16"/>
  <c r="AS85" i="16" s="1"/>
  <c r="BX57" i="12"/>
  <c r="BA57" i="12"/>
  <c r="AD57" i="12"/>
  <c r="CD56" i="12"/>
  <c r="BG56" i="12"/>
  <c r="AJ56" i="12"/>
  <c r="BV56" i="12"/>
  <c r="AB56" i="12"/>
  <c r="U56" i="12"/>
  <c r="T56" i="12"/>
  <c r="AY56" i="12"/>
  <c r="W56" i="12"/>
  <c r="CB55" i="12"/>
  <c r="BE55" i="12"/>
  <c r="AH55" i="12"/>
  <c r="CQ6" i="12"/>
  <c r="J10" i="27" s="1"/>
  <c r="BT55" i="12"/>
  <c r="S55" i="12"/>
  <c r="Z55" i="12"/>
  <c r="AW55" i="12"/>
  <c r="R55" i="12"/>
  <c r="CI6" i="12"/>
  <c r="B10" i="27" s="1"/>
  <c r="BZ54" i="12"/>
  <c r="AF54" i="12"/>
  <c r="BC54" i="12"/>
  <c r="BS54" i="12"/>
  <c r="D81" i="16"/>
  <c r="BX53" i="12"/>
  <c r="AD53" i="12"/>
  <c r="BA53" i="12"/>
  <c r="CD52" i="12"/>
  <c r="AJ52" i="12"/>
  <c r="BG52" i="12"/>
  <c r="BV52" i="12"/>
  <c r="AY52" i="12"/>
  <c r="AB52" i="12"/>
  <c r="T52" i="12"/>
  <c r="W52" i="12"/>
  <c r="U52" i="12"/>
  <c r="CB51" i="12"/>
  <c r="BE51" i="12"/>
  <c r="AH51" i="12"/>
  <c r="BT51" i="12"/>
  <c r="AW51" i="12"/>
  <c r="Z51" i="12"/>
  <c r="R51" i="12"/>
  <c r="S51" i="12"/>
  <c r="BZ50" i="12"/>
  <c r="AF50" i="12"/>
  <c r="BC50" i="12"/>
  <c r="BS50" i="12"/>
  <c r="D77" i="16"/>
  <c r="BX49" i="12"/>
  <c r="AD49" i="12"/>
  <c r="BA49" i="12"/>
  <c r="CD48" i="12"/>
  <c r="BG48" i="12"/>
  <c r="AJ48" i="12"/>
  <c r="BV48" i="12"/>
  <c r="AY48" i="12"/>
  <c r="T48" i="12"/>
  <c r="W48" i="12"/>
  <c r="AB48" i="12"/>
  <c r="U48" i="12"/>
  <c r="CB47" i="12"/>
  <c r="AH47" i="12"/>
  <c r="BE47" i="12"/>
  <c r="BT47" i="12"/>
  <c r="AW47" i="12"/>
  <c r="Z47" i="12"/>
  <c r="R47" i="12"/>
  <c r="S47" i="12"/>
  <c r="BZ46" i="12"/>
  <c r="AF46" i="12"/>
  <c r="BC46" i="12"/>
  <c r="BS46" i="12"/>
  <c r="D73" i="16"/>
  <c r="BX45" i="12"/>
  <c r="AD45" i="12"/>
  <c r="BA45" i="12"/>
  <c r="CD44" i="12"/>
  <c r="AJ44" i="12"/>
  <c r="BG44" i="12"/>
  <c r="BV44" i="12"/>
  <c r="AY44" i="12"/>
  <c r="AB44" i="12"/>
  <c r="W44" i="12"/>
  <c r="T44" i="12"/>
  <c r="U44" i="12"/>
  <c r="CB43" i="12"/>
  <c r="AH43" i="12"/>
  <c r="BE43" i="12"/>
  <c r="BT43" i="12"/>
  <c r="Z43" i="12"/>
  <c r="AW43" i="12"/>
  <c r="R43" i="12"/>
  <c r="S43" i="12"/>
  <c r="BZ42" i="12"/>
  <c r="BC42" i="12"/>
  <c r="AF42" i="12"/>
  <c r="BS42" i="12"/>
  <c r="D69" i="16"/>
  <c r="BX41" i="12"/>
  <c r="AD41" i="12"/>
  <c r="BA41" i="12"/>
  <c r="CD40" i="12"/>
  <c r="BG40" i="12"/>
  <c r="AJ40" i="12"/>
  <c r="BV40" i="12"/>
  <c r="AB40" i="12"/>
  <c r="AY40" i="12"/>
  <c r="T40" i="12"/>
  <c r="W40" i="12"/>
  <c r="U40" i="12"/>
  <c r="CB39" i="12"/>
  <c r="BE39" i="12"/>
  <c r="AH39" i="12"/>
  <c r="BT39" i="12"/>
  <c r="AW39" i="12"/>
  <c r="S39" i="12"/>
  <c r="Z39" i="12"/>
  <c r="R39" i="12"/>
  <c r="BZ38" i="12"/>
  <c r="BC38" i="12"/>
  <c r="AF38" i="12"/>
  <c r="BS38" i="12"/>
  <c r="D65" i="16"/>
  <c r="BX37" i="12"/>
  <c r="AD37" i="12"/>
  <c r="BA37" i="12"/>
  <c r="CD36" i="12"/>
  <c r="BG36" i="12"/>
  <c r="AJ36" i="12"/>
  <c r="BV36" i="12"/>
  <c r="AY36" i="12"/>
  <c r="U36" i="12"/>
  <c r="AB36" i="12"/>
  <c r="T36" i="12"/>
  <c r="W36" i="12"/>
  <c r="CB35" i="12"/>
  <c r="BE35" i="12"/>
  <c r="AH35" i="12"/>
  <c r="BT35" i="12"/>
  <c r="S35" i="12"/>
  <c r="AW35" i="12"/>
  <c r="Z35" i="12"/>
  <c r="R35" i="12"/>
  <c r="BZ34" i="12"/>
  <c r="AF34" i="12"/>
  <c r="BC34" i="12"/>
  <c r="BS34" i="12"/>
  <c r="D61" i="16"/>
  <c r="BX33" i="12"/>
  <c r="AD33" i="12"/>
  <c r="BA33" i="12"/>
  <c r="CD32" i="12"/>
  <c r="BG32" i="12"/>
  <c r="AJ32" i="12"/>
  <c r="BV32" i="12"/>
  <c r="AY32" i="12"/>
  <c r="U32" i="12"/>
  <c r="T32" i="12"/>
  <c r="AB32" i="12"/>
  <c r="W32" i="12"/>
  <c r="CB31" i="12"/>
  <c r="BE31" i="12"/>
  <c r="AH31" i="12"/>
  <c r="BT31" i="12"/>
  <c r="AW31" i="12"/>
  <c r="Z31" i="12"/>
  <c r="S31" i="12"/>
  <c r="R31" i="12"/>
  <c r="BZ30" i="12"/>
  <c r="BC30" i="12"/>
  <c r="AF30" i="12"/>
  <c r="BS30" i="12"/>
  <c r="D57" i="16"/>
  <c r="BX29" i="12"/>
  <c r="AD29" i="12"/>
  <c r="BA29" i="12"/>
  <c r="CD28" i="12"/>
  <c r="BG28" i="12"/>
  <c r="AJ28" i="12"/>
  <c r="BV28" i="12"/>
  <c r="AY28" i="12"/>
  <c r="AB28" i="12"/>
  <c r="W28" i="12"/>
  <c r="U28" i="12"/>
  <c r="T28" i="12"/>
  <c r="CB27" i="12"/>
  <c r="AH27" i="12"/>
  <c r="BE27" i="12"/>
  <c r="BT27" i="12"/>
  <c r="R27" i="12"/>
  <c r="S27" i="12"/>
  <c r="Z27" i="12"/>
  <c r="AW27" i="12"/>
  <c r="BZ26" i="12"/>
  <c r="AF26" i="12"/>
  <c r="BC26" i="12"/>
  <c r="BS26" i="12"/>
  <c r="D53" i="16"/>
  <c r="BX25" i="12"/>
  <c r="AD25" i="12"/>
  <c r="BA25" i="12"/>
  <c r="CD24" i="12"/>
  <c r="BG24" i="12"/>
  <c r="AJ24" i="12"/>
  <c r="BV24" i="12"/>
  <c r="AB24" i="12"/>
  <c r="T24" i="12"/>
  <c r="AY24" i="12"/>
  <c r="W24" i="12"/>
  <c r="U24" i="12"/>
  <c r="CB23" i="12"/>
  <c r="AH23" i="12"/>
  <c r="BE23" i="12"/>
  <c r="BT23" i="12"/>
  <c r="S23" i="12"/>
  <c r="Z23" i="12"/>
  <c r="AW23" i="12"/>
  <c r="R23" i="12"/>
  <c r="BZ22" i="12"/>
  <c r="BC22" i="12"/>
  <c r="AF22" i="12"/>
  <c r="BS22" i="12"/>
  <c r="D49" i="16"/>
  <c r="BX21" i="12"/>
  <c r="AD21" i="12"/>
  <c r="BA21" i="12"/>
  <c r="CD20" i="12"/>
  <c r="BG20" i="12"/>
  <c r="AJ20" i="12"/>
  <c r="BV20" i="12"/>
  <c r="AB20" i="12"/>
  <c r="T20" i="12"/>
  <c r="U20" i="12"/>
  <c r="W20" i="12"/>
  <c r="AY20" i="12"/>
  <c r="CB19" i="12"/>
  <c r="AH19" i="12"/>
  <c r="BE19" i="12"/>
  <c r="BT19" i="12"/>
  <c r="AW19" i="12"/>
  <c r="S19" i="12"/>
  <c r="R19" i="12"/>
  <c r="Z19" i="12"/>
  <c r="BZ18" i="12"/>
  <c r="AF18" i="12"/>
  <c r="BC18" i="12"/>
  <c r="BS18" i="12"/>
  <c r="D45" i="16"/>
  <c r="BX17" i="12"/>
  <c r="AD17" i="12"/>
  <c r="BA17" i="12"/>
  <c r="CD16" i="12"/>
  <c r="AJ16" i="12"/>
  <c r="BV16" i="12"/>
  <c r="AB16" i="12"/>
  <c r="W16" i="12"/>
  <c r="T16" i="12"/>
  <c r="U16" i="12"/>
  <c r="CB15" i="12"/>
  <c r="AH15" i="12"/>
  <c r="BT15" i="12"/>
  <c r="Z15" i="12"/>
  <c r="R15" i="12"/>
  <c r="S15" i="12"/>
  <c r="BZ14" i="12"/>
  <c r="AF14" i="12"/>
  <c r="BS14" i="12"/>
  <c r="D41" i="16"/>
  <c r="BX13" i="12"/>
  <c r="AD13" i="12"/>
  <c r="CD12" i="12"/>
  <c r="AJ12" i="12"/>
  <c r="BV12" i="12"/>
  <c r="AB12" i="12"/>
  <c r="W12" i="12"/>
  <c r="U12" i="12"/>
  <c r="T12" i="12"/>
  <c r="CB11" i="12"/>
  <c r="AH11" i="12"/>
  <c r="BT11" i="12"/>
  <c r="R11" i="12"/>
  <c r="Z11" i="12"/>
  <c r="S11" i="12"/>
  <c r="BZ10" i="12"/>
  <c r="AF10" i="12"/>
  <c r="BS10" i="12"/>
  <c r="D37" i="16"/>
  <c r="BX9" i="12"/>
  <c r="AD9" i="12"/>
  <c r="CD8" i="12"/>
  <c r="AJ8" i="12"/>
  <c r="BV8" i="12"/>
  <c r="AB8" i="12"/>
  <c r="T8" i="12"/>
  <c r="U8" i="12"/>
  <c r="W8" i="12"/>
  <c r="CB7" i="12"/>
  <c r="AH7" i="12"/>
  <c r="BT7" i="12"/>
  <c r="Z7" i="12"/>
  <c r="S7" i="12"/>
  <c r="R7" i="12"/>
  <c r="BZ6" i="12"/>
  <c r="AF6" i="12"/>
  <c r="BS6" i="12"/>
  <c r="D33" i="16"/>
  <c r="BX6" i="13"/>
  <c r="AD6" i="13"/>
  <c r="CA7" i="13"/>
  <c r="AG7" i="13"/>
  <c r="BV8" i="13"/>
  <c r="U8" i="13"/>
  <c r="AB8" i="13"/>
  <c r="T8" i="13"/>
  <c r="W8" i="13"/>
  <c r="AJ8" i="13"/>
  <c r="CD8" i="13"/>
  <c r="BY9" i="13"/>
  <c r="AE9" i="13"/>
  <c r="BT10" i="13"/>
  <c r="S10" i="13"/>
  <c r="Z10" i="13"/>
  <c r="R10" i="13"/>
  <c r="CB10" i="13"/>
  <c r="AH10" i="13"/>
  <c r="BW11" i="13"/>
  <c r="AC11" i="13"/>
  <c r="CE11" i="13"/>
  <c r="AK11" i="13"/>
  <c r="BZ12" i="13"/>
  <c r="AF12" i="13"/>
  <c r="BU13" i="13"/>
  <c r="AA13" i="13"/>
  <c r="CC13" i="13"/>
  <c r="AI13" i="13"/>
  <c r="AD14" i="13"/>
  <c r="BX14" i="13"/>
  <c r="CA15" i="13"/>
  <c r="AG15" i="13"/>
  <c r="BV16" i="13"/>
  <c r="U16" i="13"/>
  <c r="T16" i="13"/>
  <c r="AB16" i="13"/>
  <c r="W16" i="13"/>
  <c r="CD16" i="13"/>
  <c r="AJ16" i="13"/>
  <c r="BY17" i="13"/>
  <c r="BB17" i="13"/>
  <c r="AE17" i="13"/>
  <c r="BT18" i="13"/>
  <c r="R18" i="13"/>
  <c r="S18" i="13"/>
  <c r="Z18" i="13"/>
  <c r="AW18" i="13"/>
  <c r="CB18" i="13"/>
  <c r="BE18" i="13"/>
  <c r="AH18" i="13"/>
  <c r="BW19" i="13"/>
  <c r="AZ19" i="13"/>
  <c r="AC19" i="13"/>
  <c r="CE19" i="13"/>
  <c r="BH19" i="13"/>
  <c r="AK19" i="13"/>
  <c r="BZ20" i="13"/>
  <c r="AF20" i="13"/>
  <c r="BC20" i="13"/>
  <c r="BU21" i="13"/>
  <c r="AA21" i="13"/>
  <c r="AX21" i="13"/>
  <c r="CC21" i="13"/>
  <c r="AI21" i="13"/>
  <c r="BF21" i="13"/>
  <c r="BX22" i="13"/>
  <c r="BA22" i="13"/>
  <c r="AD22" i="13"/>
  <c r="AV23" i="13"/>
  <c r="AO50" i="17" s="1"/>
  <c r="Y23" i="13"/>
  <c r="AB50" i="17" s="1"/>
  <c r="AG22" i="19" s="1"/>
  <c r="CA23" i="13"/>
  <c r="AG23" i="13"/>
  <c r="BD23" i="13"/>
  <c r="BV24" i="13"/>
  <c r="U24" i="13"/>
  <c r="W24" i="13"/>
  <c r="AB24" i="13"/>
  <c r="AY24" i="13"/>
  <c r="T24" i="13"/>
  <c r="CD24" i="13"/>
  <c r="AJ24" i="13"/>
  <c r="BG24" i="13"/>
  <c r="BY25" i="13"/>
  <c r="AE25" i="13"/>
  <c r="BB25" i="13"/>
  <c r="BT26" i="13"/>
  <c r="AW26" i="13"/>
  <c r="R26" i="13"/>
  <c r="Z26" i="13"/>
  <c r="S26" i="13"/>
  <c r="CB26" i="13"/>
  <c r="AH26" i="13"/>
  <c r="BE26" i="13"/>
  <c r="BW27" i="13"/>
  <c r="AC27" i="13"/>
  <c r="AZ27" i="13"/>
  <c r="CE27" i="13"/>
  <c r="BH27" i="13"/>
  <c r="AK27" i="13"/>
  <c r="BZ28" i="13"/>
  <c r="AF28" i="13"/>
  <c r="BC28" i="13"/>
  <c r="BU29" i="13"/>
  <c r="AX29" i="13"/>
  <c r="AA29" i="13"/>
  <c r="CC29" i="13"/>
  <c r="BF29" i="13"/>
  <c r="AI29" i="13"/>
  <c r="BX30" i="13"/>
  <c r="BA30" i="13"/>
  <c r="AD30" i="13"/>
  <c r="AV31" i="13"/>
  <c r="AO58" i="17" s="1"/>
  <c r="Y31" i="13"/>
  <c r="AB58" i="17" s="1"/>
  <c r="AG30" i="19" s="1"/>
  <c r="CA31" i="13"/>
  <c r="AG31" i="13"/>
  <c r="BD31" i="13"/>
  <c r="BV32" i="13"/>
  <c r="T32" i="13"/>
  <c r="W32" i="13"/>
  <c r="AY32" i="13"/>
  <c r="AB32" i="13"/>
  <c r="U32" i="13"/>
  <c r="CD32" i="13"/>
  <c r="AJ32" i="13"/>
  <c r="BG32" i="13"/>
  <c r="BY33" i="13"/>
  <c r="BB33" i="13"/>
  <c r="AE33" i="13"/>
  <c r="BT34" i="13"/>
  <c r="AW34" i="13"/>
  <c r="Z34" i="13"/>
  <c r="R34" i="13"/>
  <c r="S34" i="13"/>
  <c r="CB34" i="13"/>
  <c r="AH34" i="13"/>
  <c r="BE34" i="13"/>
  <c r="BW35" i="13"/>
  <c r="AC35" i="13"/>
  <c r="AZ35" i="13"/>
  <c r="CE35" i="13"/>
  <c r="AK35" i="13"/>
  <c r="BH35" i="13"/>
  <c r="BZ36" i="13"/>
  <c r="BC36" i="13"/>
  <c r="AF36" i="13"/>
  <c r="BU37" i="13"/>
  <c r="AA37" i="13"/>
  <c r="AX37" i="13"/>
  <c r="CC37" i="13"/>
  <c r="AI37" i="13"/>
  <c r="BF37" i="13"/>
  <c r="BX38" i="13"/>
  <c r="BA38" i="13"/>
  <c r="AD38" i="13"/>
  <c r="Y39" i="13"/>
  <c r="AB66" i="17" s="1"/>
  <c r="AG38" i="19" s="1"/>
  <c r="AV39" i="13"/>
  <c r="AO66" i="17" s="1"/>
  <c r="CA39" i="13"/>
  <c r="AG39" i="13"/>
  <c r="BD39" i="13"/>
  <c r="BV40" i="13"/>
  <c r="T40" i="13"/>
  <c r="AB40" i="13"/>
  <c r="U40" i="13"/>
  <c r="AY40" i="13"/>
  <c r="W40" i="13"/>
  <c r="CD40" i="13"/>
  <c r="BG40" i="13"/>
  <c r="AJ40" i="13"/>
  <c r="BY41" i="13"/>
  <c r="AE41" i="13"/>
  <c r="BB41" i="13"/>
  <c r="BT42" i="13"/>
  <c r="Z42" i="13"/>
  <c r="S42" i="13"/>
  <c r="AW42" i="13"/>
  <c r="R42" i="13"/>
  <c r="CB42" i="13"/>
  <c r="AH42" i="13"/>
  <c r="BE42" i="13"/>
  <c r="BW43" i="13"/>
  <c r="AZ43" i="13"/>
  <c r="AC43" i="13"/>
  <c r="CE43" i="13"/>
  <c r="AK43" i="13"/>
  <c r="BH43" i="13"/>
  <c r="BZ44" i="13"/>
  <c r="AF44" i="13"/>
  <c r="BC44" i="13"/>
  <c r="BU45" i="13"/>
  <c r="AX45" i="13"/>
  <c r="AA45" i="13"/>
  <c r="CC45" i="13"/>
  <c r="BF45" i="13"/>
  <c r="AI45" i="13"/>
  <c r="BX46" i="13"/>
  <c r="AD46" i="13"/>
  <c r="BA46" i="13"/>
  <c r="Y47" i="13"/>
  <c r="AB74" i="17" s="1"/>
  <c r="AG46" i="19" s="1"/>
  <c r="AV47" i="13"/>
  <c r="AO74" i="17" s="1"/>
  <c r="CA47" i="13"/>
  <c r="AG47" i="13"/>
  <c r="BD47" i="13"/>
  <c r="BV48" i="13"/>
  <c r="AY48" i="13"/>
  <c r="AB48" i="13"/>
  <c r="W48" i="13"/>
  <c r="T48" i="13"/>
  <c r="U48" i="13"/>
  <c r="CD48" i="13"/>
  <c r="AJ48" i="13"/>
  <c r="BG48" i="13"/>
  <c r="BY49" i="13"/>
  <c r="BB49" i="13"/>
  <c r="AE49" i="13"/>
  <c r="BT50" i="13"/>
  <c r="AW50" i="13"/>
  <c r="S50" i="13"/>
  <c r="Z50" i="13"/>
  <c r="R50" i="13"/>
  <c r="CB50" i="13"/>
  <c r="BE50" i="13"/>
  <c r="AH50" i="13"/>
  <c r="BW51" i="13"/>
  <c r="AZ51" i="13"/>
  <c r="AC51" i="13"/>
  <c r="CE51" i="13"/>
  <c r="AK51" i="13"/>
  <c r="BH51" i="13"/>
  <c r="BZ52" i="13"/>
  <c r="BC52" i="13"/>
  <c r="AF52" i="13"/>
  <c r="BU53" i="13"/>
  <c r="AX53" i="13"/>
  <c r="AA53" i="13"/>
  <c r="CC53" i="13"/>
  <c r="AI53" i="13"/>
  <c r="BF53" i="13"/>
  <c r="BX54" i="13"/>
  <c r="BA54" i="13"/>
  <c r="AD54" i="13"/>
  <c r="AV55" i="13"/>
  <c r="AO82" i="17" s="1"/>
  <c r="Y55" i="13"/>
  <c r="AB82" i="17" s="1"/>
  <c r="AG54" i="19" s="1"/>
  <c r="CH6" i="13"/>
  <c r="CA55" i="13"/>
  <c r="AG55" i="13"/>
  <c r="BD55" i="13"/>
  <c r="CP6" i="13"/>
  <c r="BV56" i="13"/>
  <c r="AB56" i="13"/>
  <c r="AY56" i="13"/>
  <c r="T56" i="13"/>
  <c r="U56" i="13"/>
  <c r="W56" i="13"/>
  <c r="CD56" i="13"/>
  <c r="BG56" i="13"/>
  <c r="AJ56" i="13"/>
  <c r="BY57" i="13"/>
  <c r="BB57" i="13"/>
  <c r="AE57" i="13"/>
  <c r="BT58" i="13"/>
  <c r="Z58" i="13"/>
  <c r="R58" i="13"/>
  <c r="S58" i="13"/>
  <c r="AW58" i="13"/>
  <c r="CB58" i="13"/>
  <c r="AH58" i="13"/>
  <c r="BE58" i="13"/>
  <c r="BW59" i="13"/>
  <c r="AC59" i="13"/>
  <c r="AZ59" i="13"/>
  <c r="CE59" i="13"/>
  <c r="BH59" i="13"/>
  <c r="AK59" i="13"/>
  <c r="BZ60" i="13"/>
  <c r="BC60" i="13"/>
  <c r="AF60" i="13"/>
  <c r="BU61" i="13"/>
  <c r="AX61" i="13"/>
  <c r="AA61" i="13"/>
  <c r="CC61" i="13"/>
  <c r="AI61" i="13"/>
  <c r="BF61" i="13"/>
  <c r="BX62" i="13"/>
  <c r="AD62" i="13"/>
  <c r="BA62" i="13"/>
  <c r="Y63" i="13"/>
  <c r="AB90" i="17" s="1"/>
  <c r="AG62" i="19" s="1"/>
  <c r="AV63" i="13"/>
  <c r="AO90" i="17" s="1"/>
  <c r="CA63" i="13"/>
  <c r="AG63" i="13"/>
  <c r="BD63" i="13"/>
  <c r="BV64" i="13"/>
  <c r="AY64" i="13"/>
  <c r="T64" i="13"/>
  <c r="AB64" i="13"/>
  <c r="U64" i="13"/>
  <c r="W64" i="13"/>
  <c r="CD64" i="13"/>
  <c r="BG64" i="13"/>
  <c r="AJ64" i="13"/>
  <c r="BY65" i="13"/>
  <c r="BB65" i="13"/>
  <c r="AE65" i="13"/>
  <c r="BT66" i="13"/>
  <c r="AW66" i="13"/>
  <c r="R66" i="13"/>
  <c r="Z66" i="13"/>
  <c r="S66" i="13"/>
  <c r="AW78" i="13"/>
  <c r="CB66" i="13"/>
  <c r="BE66" i="13"/>
  <c r="AH66" i="13"/>
  <c r="BE78" i="13"/>
  <c r="BW67" i="13"/>
  <c r="AZ67" i="13"/>
  <c r="AC67" i="13"/>
  <c r="AZ79" i="13"/>
  <c r="CE67" i="13"/>
  <c r="AK67" i="13"/>
  <c r="BH67" i="13"/>
  <c r="BH79" i="13"/>
  <c r="BZ68" i="13"/>
  <c r="BC68" i="13"/>
  <c r="AF68" i="13"/>
  <c r="BC80" i="13"/>
  <c r="BU69" i="13"/>
  <c r="AX69" i="13"/>
  <c r="AA69" i="13"/>
  <c r="AX81" i="13"/>
  <c r="CC69" i="13"/>
  <c r="AI69" i="13"/>
  <c r="BF69" i="13"/>
  <c r="BF81" i="13"/>
  <c r="BX70" i="13"/>
  <c r="BA70" i="13"/>
  <c r="AD70" i="13"/>
  <c r="BA82" i="13"/>
  <c r="Y71" i="13"/>
  <c r="AB98" i="17" s="1"/>
  <c r="AG70" i="19" s="1"/>
  <c r="AV71" i="13"/>
  <c r="AO98" i="17" s="1"/>
  <c r="AV83" i="13"/>
  <c r="AO110" i="17" s="1"/>
  <c r="CA71" i="13"/>
  <c r="AG71" i="13"/>
  <c r="BD71" i="13"/>
  <c r="BD83" i="13"/>
  <c r="BV72" i="13"/>
  <c r="AY72" i="13"/>
  <c r="AB72" i="13"/>
  <c r="T72" i="13"/>
  <c r="U72" i="13"/>
  <c r="W72" i="13"/>
  <c r="AY84" i="13"/>
  <c r="CD72" i="13"/>
  <c r="BG72" i="13"/>
  <c r="AJ72" i="13"/>
  <c r="BG84" i="13"/>
  <c r="BY73" i="13"/>
  <c r="AE73" i="13"/>
  <c r="BB73" i="13"/>
  <c r="BB85" i="13"/>
  <c r="BT74" i="13"/>
  <c r="Z74" i="13"/>
  <c r="S74" i="13"/>
  <c r="AW74" i="13"/>
  <c r="R74" i="13"/>
  <c r="AW86" i="13"/>
  <c r="CB74" i="13"/>
  <c r="BE74" i="13"/>
  <c r="AH74" i="13"/>
  <c r="BE86" i="13"/>
  <c r="BW75" i="13"/>
  <c r="AC75" i="13"/>
  <c r="AZ75" i="13"/>
  <c r="AZ87" i="13"/>
  <c r="CE75" i="13"/>
  <c r="AK75" i="13"/>
  <c r="BH75" i="13"/>
  <c r="BH87" i="13"/>
  <c r="BZ76" i="13"/>
  <c r="AF76" i="13"/>
  <c r="BC76" i="13"/>
  <c r="BC88" i="13"/>
  <c r="BU77" i="13"/>
  <c r="AX77" i="13"/>
  <c r="AA77" i="13"/>
  <c r="AX89" i="13"/>
  <c r="BU78" i="13"/>
  <c r="AA78" i="13"/>
  <c r="CC77" i="13"/>
  <c r="AI77" i="13"/>
  <c r="BF77" i="13"/>
  <c r="BF89" i="13"/>
  <c r="CC78" i="13"/>
  <c r="AI78" i="13"/>
  <c r="D99" i="17"/>
  <c r="AS99" i="17" s="1"/>
  <c r="BS72" i="13"/>
  <c r="D91" i="17"/>
  <c r="AS91" i="17" s="1"/>
  <c r="BS64" i="13"/>
  <c r="D83" i="17"/>
  <c r="AS83" i="17" s="1"/>
  <c r="BS56" i="13"/>
  <c r="D75" i="17"/>
  <c r="BS48" i="13"/>
  <c r="D67" i="17"/>
  <c r="BS40" i="13"/>
  <c r="D59" i="17"/>
  <c r="BS32" i="13"/>
  <c r="D51" i="17"/>
  <c r="BS24" i="13"/>
  <c r="D43" i="17"/>
  <c r="BS16" i="13"/>
  <c r="D35" i="17"/>
  <c r="BS8" i="13"/>
  <c r="AJ25" i="35"/>
  <c r="AJ43" i="35"/>
  <c r="AM60" i="35"/>
  <c r="AM6" i="35"/>
  <c r="AA57" i="35"/>
  <c r="AA17" i="35"/>
  <c r="AP10" i="35"/>
  <c r="AD40" i="35"/>
  <c r="AG33" i="35"/>
  <c r="AJ58" i="35"/>
  <c r="AP30" i="35"/>
  <c r="AD37" i="35"/>
  <c r="AG38" i="35"/>
  <c r="AG6" i="35"/>
  <c r="AJ31" i="35"/>
  <c r="AM72" i="35"/>
  <c r="AM56" i="35"/>
  <c r="AA68" i="35"/>
  <c r="AA60" i="35"/>
  <c r="AJ36" i="35"/>
  <c r="AA45" i="35"/>
  <c r="AD66" i="35"/>
  <c r="AG75" i="35"/>
  <c r="AG51" i="35"/>
  <c r="AG27" i="35"/>
  <c r="AJ12" i="35"/>
  <c r="AP32" i="35"/>
  <c r="AA14" i="35"/>
  <c r="L50" i="32"/>
  <c r="S50" i="32"/>
  <c r="M50" i="32"/>
  <c r="R50" i="32"/>
  <c r="Q50" i="32"/>
  <c r="U50" i="32"/>
  <c r="N50" i="32"/>
  <c r="T50" i="32"/>
  <c r="P50" i="32"/>
  <c r="O50" i="32"/>
  <c r="L71" i="32"/>
  <c r="U71" i="32"/>
  <c r="Q71" i="32"/>
  <c r="T71" i="32"/>
  <c r="P71" i="32"/>
  <c r="R71" i="32"/>
  <c r="S71" i="32"/>
  <c r="N71" i="32"/>
  <c r="M71" i="32"/>
  <c r="O71" i="32"/>
  <c r="V18" i="26"/>
  <c r="X19" i="33" s="1"/>
  <c r="L33" i="32"/>
  <c r="U33" i="32"/>
  <c r="T33" i="32"/>
  <c r="S33" i="32"/>
  <c r="Q33" i="32"/>
  <c r="M33" i="32"/>
  <c r="O33" i="32"/>
  <c r="P33" i="32"/>
  <c r="R33" i="32"/>
  <c r="N33" i="32"/>
  <c r="L32" i="32"/>
  <c r="Q32" i="32"/>
  <c r="T32" i="32"/>
  <c r="P32" i="32"/>
  <c r="O32" i="32"/>
  <c r="R32" i="32"/>
  <c r="N32" i="32"/>
  <c r="S32" i="32"/>
  <c r="M32" i="32"/>
  <c r="U32" i="32"/>
  <c r="L76" i="32"/>
  <c r="M76" i="32"/>
  <c r="T76" i="32"/>
  <c r="N76" i="32"/>
  <c r="U76" i="32"/>
  <c r="O76" i="32"/>
  <c r="R76" i="32"/>
  <c r="Q76" i="32"/>
  <c r="S76" i="32"/>
  <c r="P76" i="32"/>
  <c r="L70" i="32"/>
  <c r="M70" i="32"/>
  <c r="O70" i="32"/>
  <c r="U70" i="32"/>
  <c r="N70" i="32"/>
  <c r="P70" i="32"/>
  <c r="R70" i="32"/>
  <c r="T70" i="32"/>
  <c r="S70" i="32"/>
  <c r="Q70" i="32"/>
  <c r="L67" i="32"/>
  <c r="S67" i="32"/>
  <c r="N67" i="32"/>
  <c r="T67" i="32"/>
  <c r="M67" i="32"/>
  <c r="O67" i="32"/>
  <c r="U67" i="32"/>
  <c r="Q67" i="32"/>
  <c r="R67" i="32"/>
  <c r="P67" i="32"/>
  <c r="L60" i="32"/>
  <c r="Q60" i="32"/>
  <c r="S60" i="32"/>
  <c r="U60" i="32"/>
  <c r="O60" i="32"/>
  <c r="N60" i="32"/>
  <c r="T60" i="32"/>
  <c r="R60" i="32"/>
  <c r="M60" i="32"/>
  <c r="P60" i="32"/>
  <c r="L20" i="32"/>
  <c r="O20" i="32"/>
  <c r="R20" i="32"/>
  <c r="P20" i="32"/>
  <c r="T20" i="32"/>
  <c r="Q20" i="32"/>
  <c r="M20" i="32"/>
  <c r="S20" i="32"/>
  <c r="U20" i="32"/>
  <c r="N20" i="32"/>
  <c r="A89" i="10"/>
  <c r="A87" i="10"/>
  <c r="A86" i="10"/>
  <c r="A85" i="10"/>
  <c r="A84" i="10"/>
  <c r="A83" i="10"/>
  <c r="A81" i="10"/>
  <c r="A79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Y6" i="10" s="1"/>
  <c r="AB33" i="14" s="1"/>
  <c r="R5" i="19" s="1"/>
  <c r="A6" i="10"/>
  <c r="N5" i="10"/>
  <c r="M5" i="10"/>
  <c r="L5" i="10"/>
  <c r="K5" i="10"/>
  <c r="J5" i="10"/>
  <c r="I5" i="10"/>
  <c r="H5" i="10"/>
  <c r="G5" i="10"/>
  <c r="F5" i="10"/>
  <c r="E5" i="10"/>
  <c r="D5" i="10"/>
  <c r="C5" i="10"/>
  <c r="A5" i="10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76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75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73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72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71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A89" i="8"/>
  <c r="A87" i="8"/>
  <c r="A86" i="8"/>
  <c r="A84" i="8"/>
  <c r="A83" i="8"/>
  <c r="A81" i="8"/>
  <c r="A79" i="8"/>
  <c r="AS132" i="32" l="1"/>
  <c r="L119" i="33" s="1"/>
  <c r="AQ14" i="11"/>
  <c r="AR12" i="12"/>
  <c r="AO130" i="32"/>
  <c r="AO131" i="32"/>
  <c r="AP130" i="32"/>
  <c r="AP131" i="32"/>
  <c r="AT6" i="13"/>
  <c r="AT14" i="11"/>
  <c r="AO128" i="32"/>
  <c r="AO129" i="32"/>
  <c r="AP128" i="32"/>
  <c r="AP129" i="32"/>
  <c r="AQ11" i="12"/>
  <c r="AO13" i="13"/>
  <c r="AR11" i="11"/>
  <c r="AO13" i="12"/>
  <c r="AT7" i="12"/>
  <c r="AQ8" i="13"/>
  <c r="AQ14" i="12"/>
  <c r="AP126" i="32"/>
  <c r="AP127" i="32"/>
  <c r="AO126" i="32"/>
  <c r="AO127" i="32"/>
  <c r="AO7" i="12"/>
  <c r="AT16" i="11"/>
  <c r="AR8" i="12"/>
  <c r="AO10" i="11"/>
  <c r="AR6" i="12"/>
  <c r="AQ6" i="12"/>
  <c r="AT8" i="12"/>
  <c r="AQ9" i="11"/>
  <c r="AQ16" i="11"/>
  <c r="AR16" i="13"/>
  <c r="AO10" i="13"/>
  <c r="AO15" i="11"/>
  <c r="AP124" i="32"/>
  <c r="AP125" i="32"/>
  <c r="AO124" i="32"/>
  <c r="AO125" i="32"/>
  <c r="Y7" i="8"/>
  <c r="AB34" i="5" s="1"/>
  <c r="M6" i="19" s="1"/>
  <c r="Y11" i="8"/>
  <c r="AB38" i="5" s="1"/>
  <c r="M10" i="19" s="1"/>
  <c r="Y15" i="8"/>
  <c r="AB42" i="5" s="1"/>
  <c r="M14" i="19" s="1"/>
  <c r="AO7" i="11"/>
  <c r="AQ6" i="13"/>
  <c r="AT15" i="12"/>
  <c r="AR16" i="11"/>
  <c r="Y9" i="10"/>
  <c r="AB36" i="14" s="1"/>
  <c r="R8" i="19" s="1"/>
  <c r="Y13" i="10"/>
  <c r="AB40" i="14" s="1"/>
  <c r="R12" i="19" s="1"/>
  <c r="AQ16" i="12"/>
  <c r="AT11" i="12"/>
  <c r="AT6" i="11"/>
  <c r="AQ12" i="12"/>
  <c r="AR10" i="12"/>
  <c r="AQ16" i="13"/>
  <c r="AO16" i="13"/>
  <c r="AO9" i="12"/>
  <c r="AO11" i="12"/>
  <c r="AT11" i="13"/>
  <c r="AO6" i="12"/>
  <c r="AT6" i="12"/>
  <c r="AT16" i="12"/>
  <c r="AR11" i="13"/>
  <c r="AO13" i="11"/>
  <c r="AR8" i="13"/>
  <c r="CF39" i="12"/>
  <c r="AR11" i="12"/>
  <c r="AT12" i="12"/>
  <c r="AQ8" i="11"/>
  <c r="AQ10" i="12"/>
  <c r="Y8" i="8"/>
  <c r="AB35" i="5" s="1"/>
  <c r="M7" i="19" s="1"/>
  <c r="Y12" i="8"/>
  <c r="AB39" i="5" s="1"/>
  <c r="M11" i="19" s="1"/>
  <c r="Y16" i="8"/>
  <c r="AB43" i="5" s="1"/>
  <c r="M15" i="19" s="1"/>
  <c r="CF31" i="12"/>
  <c r="CF60" i="11"/>
  <c r="AR14" i="13"/>
  <c r="AQ7" i="12"/>
  <c r="AO14" i="12"/>
  <c r="AR15" i="12"/>
  <c r="AT11" i="11"/>
  <c r="AT14" i="13"/>
  <c r="AQ15" i="12"/>
  <c r="AR8" i="11"/>
  <c r="AT14" i="12"/>
  <c r="AR14" i="11"/>
  <c r="AQ6" i="11"/>
  <c r="AL17" i="33"/>
  <c r="AP21" i="32"/>
  <c r="Y10" i="10"/>
  <c r="AB37" i="14" s="1"/>
  <c r="R9" i="19" s="1"/>
  <c r="Y14" i="10"/>
  <c r="AB41" i="14" s="1"/>
  <c r="R13" i="19" s="1"/>
  <c r="CF75" i="12"/>
  <c r="AR6" i="13"/>
  <c r="AR7" i="12"/>
  <c r="CF50" i="13"/>
  <c r="AQ8" i="12"/>
  <c r="CF11" i="12"/>
  <c r="AR16" i="12"/>
  <c r="CF23" i="12"/>
  <c r="CF63" i="12"/>
  <c r="AT8" i="11"/>
  <c r="AR6" i="11"/>
  <c r="AO15" i="12"/>
  <c r="AR14" i="12"/>
  <c r="AT8" i="13"/>
  <c r="CF34" i="13"/>
  <c r="AT16" i="13"/>
  <c r="CF47" i="12"/>
  <c r="CF44" i="11"/>
  <c r="CF50" i="11"/>
  <c r="AT10" i="12"/>
  <c r="AQ11" i="13"/>
  <c r="CF18" i="13"/>
  <c r="CF28" i="11"/>
  <c r="Y9" i="8"/>
  <c r="AB36" i="5" s="1"/>
  <c r="M8" i="19" s="1"/>
  <c r="Y13" i="8"/>
  <c r="AB40" i="5" s="1"/>
  <c r="M12" i="19" s="1"/>
  <c r="CF10" i="13"/>
  <c r="Y7" i="10"/>
  <c r="AB34" i="14" s="1"/>
  <c r="R6" i="19" s="1"/>
  <c r="Y11" i="10"/>
  <c r="AB38" i="14" s="1"/>
  <c r="R10" i="19" s="1"/>
  <c r="Y15" i="10"/>
  <c r="AB42" i="14" s="1"/>
  <c r="R14" i="19" s="1"/>
  <c r="CF15" i="12"/>
  <c r="CF67" i="12"/>
  <c r="AQ11" i="11"/>
  <c r="BS89" i="8"/>
  <c r="D116" i="5"/>
  <c r="AS116" i="5" s="1"/>
  <c r="BU6" i="8"/>
  <c r="AA6" i="8"/>
  <c r="CE15" i="8"/>
  <c r="AK15" i="8"/>
  <c r="BW19" i="8"/>
  <c r="AC19" i="8"/>
  <c r="AZ19" i="8"/>
  <c r="CC22" i="8"/>
  <c r="BF22" i="8"/>
  <c r="AI22" i="8"/>
  <c r="CE23" i="8"/>
  <c r="AK23" i="8"/>
  <c r="BH23" i="8"/>
  <c r="AV29" i="8"/>
  <c r="AO56" i="5" s="1"/>
  <c r="Y29" i="8"/>
  <c r="AB56" i="5" s="1"/>
  <c r="M28" i="19" s="1"/>
  <c r="CE31" i="8"/>
  <c r="BH31" i="8"/>
  <c r="AK31" i="8"/>
  <c r="CA33" i="8"/>
  <c r="BD33" i="8"/>
  <c r="AG33" i="8"/>
  <c r="CE35" i="8"/>
  <c r="BH35" i="8"/>
  <c r="AK35" i="8"/>
  <c r="BY40" i="8"/>
  <c r="AE40" i="8"/>
  <c r="BB40" i="8"/>
  <c r="BX7" i="8"/>
  <c r="AD7" i="8"/>
  <c r="CD10" i="8"/>
  <c r="AJ10" i="8"/>
  <c r="CB13" i="8"/>
  <c r="AH13" i="8"/>
  <c r="CD22" i="8"/>
  <c r="AJ22" i="8"/>
  <c r="BG22" i="8"/>
  <c r="BT25" i="8"/>
  <c r="AW25" i="8"/>
  <c r="Z25" i="8"/>
  <c r="S25" i="8"/>
  <c r="R25" i="8"/>
  <c r="BV26" i="8"/>
  <c r="U26" i="8"/>
  <c r="T26" i="8"/>
  <c r="W26" i="8"/>
  <c r="AY26" i="8"/>
  <c r="AB26" i="8"/>
  <c r="BZ28" i="8"/>
  <c r="BC28" i="8"/>
  <c r="AF28" i="8"/>
  <c r="BS32" i="8"/>
  <c r="D59" i="5"/>
  <c r="BT33" i="8"/>
  <c r="AW33" i="8"/>
  <c r="Z33" i="8"/>
  <c r="S33" i="8"/>
  <c r="R33" i="8"/>
  <c r="CD38" i="8"/>
  <c r="AJ38" i="8"/>
  <c r="BG38" i="8"/>
  <c r="BS44" i="8"/>
  <c r="D71" i="5"/>
  <c r="BS52" i="8"/>
  <c r="D79" i="5"/>
  <c r="CB53" i="8"/>
  <c r="BE53" i="8"/>
  <c r="AH53" i="8"/>
  <c r="BS56" i="8"/>
  <c r="D83" i="5"/>
  <c r="AS83" i="5" s="1"/>
  <c r="BX59" i="8"/>
  <c r="BA59" i="8"/>
  <c r="AD59" i="8"/>
  <c r="BV70" i="8"/>
  <c r="U70" i="8"/>
  <c r="T70" i="8"/>
  <c r="AY70" i="8"/>
  <c r="W70" i="8"/>
  <c r="AB70" i="8"/>
  <c r="AY82" i="8"/>
  <c r="BZ72" i="8"/>
  <c r="BC72" i="8"/>
  <c r="AF72" i="8"/>
  <c r="BC84" i="8"/>
  <c r="BX75" i="8"/>
  <c r="AD75" i="8"/>
  <c r="BA75" i="8"/>
  <c r="BA87" i="8"/>
  <c r="CD8" i="10"/>
  <c r="AJ8" i="10"/>
  <c r="BT11" i="10"/>
  <c r="Z11" i="10"/>
  <c r="S11" i="10"/>
  <c r="R11" i="10"/>
  <c r="BS14" i="10"/>
  <c r="D41" i="14"/>
  <c r="BZ18" i="10"/>
  <c r="AF18" i="10"/>
  <c r="BC18" i="10"/>
  <c r="AF26" i="10"/>
  <c r="BZ26" i="10"/>
  <c r="BC26" i="10"/>
  <c r="BT39" i="10"/>
  <c r="Z39" i="10"/>
  <c r="S39" i="10"/>
  <c r="R39" i="10"/>
  <c r="AW39" i="10"/>
  <c r="CD40" i="10"/>
  <c r="AJ40" i="10"/>
  <c r="BG40" i="10"/>
  <c r="CD44" i="10"/>
  <c r="BG44" i="10"/>
  <c r="AJ44" i="10"/>
  <c r="CB47" i="10"/>
  <c r="BE47" i="10"/>
  <c r="AH47" i="10"/>
  <c r="BZ50" i="10"/>
  <c r="AF50" i="10"/>
  <c r="BC50" i="10"/>
  <c r="BV52" i="10"/>
  <c r="AY52" i="10"/>
  <c r="U52" i="10"/>
  <c r="W52" i="10"/>
  <c r="AB52" i="10"/>
  <c r="T52" i="10"/>
  <c r="BT55" i="10"/>
  <c r="Z55" i="10"/>
  <c r="AW55" i="10"/>
  <c r="S55" i="10"/>
  <c r="R55" i="10"/>
  <c r="CI6" i="10"/>
  <c r="B8" i="27" s="1"/>
  <c r="CD56" i="10"/>
  <c r="BG56" i="10"/>
  <c r="AJ56" i="10"/>
  <c r="BZ58" i="10"/>
  <c r="BC58" i="10"/>
  <c r="AF58" i="10"/>
  <c r="BS62" i="10"/>
  <c r="D89" i="14"/>
  <c r="AS89" i="14" s="1"/>
  <c r="CD64" i="10"/>
  <c r="AJ64" i="10"/>
  <c r="BG64" i="10"/>
  <c r="CB67" i="10"/>
  <c r="AH67" i="10"/>
  <c r="BE67" i="10"/>
  <c r="BE79" i="10"/>
  <c r="BS70" i="10"/>
  <c r="D97" i="14"/>
  <c r="AS97" i="14" s="1"/>
  <c r="BT71" i="10"/>
  <c r="AW71" i="10"/>
  <c r="Z71" i="10"/>
  <c r="S71" i="10"/>
  <c r="R71" i="10"/>
  <c r="AW83" i="10"/>
  <c r="BS74" i="10"/>
  <c r="D101" i="14"/>
  <c r="AS101" i="14" s="1"/>
  <c r="BS79" i="10"/>
  <c r="D106" i="14"/>
  <c r="AS106" i="14" s="1"/>
  <c r="CE6" i="8"/>
  <c r="AK6" i="8"/>
  <c r="BX6" i="8"/>
  <c r="AD6" i="8"/>
  <c r="CB8" i="8"/>
  <c r="AH8" i="8"/>
  <c r="BS11" i="8"/>
  <c r="D38" i="5"/>
  <c r="CB12" i="8"/>
  <c r="AH12" i="8"/>
  <c r="BS15" i="8"/>
  <c r="D42" i="5"/>
  <c r="BS31" i="8"/>
  <c r="D58" i="5"/>
  <c r="BT32" i="8"/>
  <c r="S32" i="8"/>
  <c r="R32" i="8"/>
  <c r="Z32" i="8"/>
  <c r="AW32" i="8"/>
  <c r="BV33" i="8"/>
  <c r="W33" i="8"/>
  <c r="AY33" i="8"/>
  <c r="T33" i="8"/>
  <c r="AB33" i="8"/>
  <c r="U33" i="8"/>
  <c r="BS35" i="8"/>
  <c r="D62" i="5"/>
  <c r="BZ35" i="8"/>
  <c r="BC35" i="8"/>
  <c r="AF35" i="8"/>
  <c r="BT36" i="8"/>
  <c r="Z36" i="8"/>
  <c r="AW36" i="8"/>
  <c r="S36" i="8"/>
  <c r="R36" i="8"/>
  <c r="CB36" i="8"/>
  <c r="BE36" i="8"/>
  <c r="AH36" i="8"/>
  <c r="CD37" i="8"/>
  <c r="AJ37" i="8"/>
  <c r="BG37" i="8"/>
  <c r="BZ39" i="8"/>
  <c r="AF39" i="8"/>
  <c r="BC39" i="8"/>
  <c r="CB40" i="8"/>
  <c r="AH40" i="8"/>
  <c r="BE40" i="8"/>
  <c r="BV41" i="8"/>
  <c r="W41" i="8"/>
  <c r="AB41" i="8"/>
  <c r="AY41" i="8"/>
  <c r="U41" i="8"/>
  <c r="T41" i="8"/>
  <c r="BX42" i="8"/>
  <c r="BA42" i="8"/>
  <c r="AD42" i="8"/>
  <c r="BS43" i="8"/>
  <c r="D70" i="5"/>
  <c r="BT44" i="8"/>
  <c r="S44" i="8"/>
  <c r="AW44" i="8"/>
  <c r="Z44" i="8"/>
  <c r="R44" i="8"/>
  <c r="BV45" i="8"/>
  <c r="T45" i="8"/>
  <c r="W45" i="8"/>
  <c r="AY45" i="8"/>
  <c r="AB45" i="8"/>
  <c r="U45" i="8"/>
  <c r="BT52" i="8"/>
  <c r="AW52" i="8"/>
  <c r="Z52" i="8"/>
  <c r="R52" i="8"/>
  <c r="S52" i="8"/>
  <c r="CB52" i="8"/>
  <c r="BE52" i="8"/>
  <c r="AH52" i="8"/>
  <c r="BV53" i="8"/>
  <c r="AY53" i="8"/>
  <c r="AB53" i="8"/>
  <c r="U53" i="8"/>
  <c r="T53" i="8"/>
  <c r="W53" i="8"/>
  <c r="CD53" i="8"/>
  <c r="AJ53" i="8"/>
  <c r="BG53" i="8"/>
  <c r="BX54" i="8"/>
  <c r="BA54" i="8"/>
  <c r="AD54" i="8"/>
  <c r="BS55" i="8"/>
  <c r="D82" i="5"/>
  <c r="AS82" i="5" s="1"/>
  <c r="BZ55" i="8"/>
  <c r="AF55" i="8"/>
  <c r="BC55" i="8"/>
  <c r="CO6" i="8"/>
  <c r="BT56" i="8"/>
  <c r="AW56" i="8"/>
  <c r="Z56" i="8"/>
  <c r="S56" i="8"/>
  <c r="R56" i="8"/>
  <c r="CB56" i="8"/>
  <c r="BE56" i="8"/>
  <c r="AH56" i="8"/>
  <c r="BV57" i="8"/>
  <c r="AB57" i="8"/>
  <c r="AY57" i="8"/>
  <c r="U57" i="8"/>
  <c r="T57" i="8"/>
  <c r="W57" i="8"/>
  <c r="CD57" i="8"/>
  <c r="BG57" i="8"/>
  <c r="AJ57" i="8"/>
  <c r="BX58" i="8"/>
  <c r="BA58" i="8"/>
  <c r="AD58" i="8"/>
  <c r="BS59" i="8"/>
  <c r="D86" i="5"/>
  <c r="AS86" i="5" s="1"/>
  <c r="BZ59" i="8"/>
  <c r="AF59" i="8"/>
  <c r="BC59" i="8"/>
  <c r="BT60" i="8"/>
  <c r="S60" i="8"/>
  <c r="R60" i="8"/>
  <c r="Z60" i="8"/>
  <c r="AW60" i="8"/>
  <c r="CB60" i="8"/>
  <c r="AH60" i="8"/>
  <c r="BE60" i="8"/>
  <c r="BV61" i="8"/>
  <c r="AY61" i="8"/>
  <c r="T61" i="8"/>
  <c r="AB61" i="8"/>
  <c r="W61" i="8"/>
  <c r="U61" i="8"/>
  <c r="CD61" i="8"/>
  <c r="BG61" i="8"/>
  <c r="AJ61" i="8"/>
  <c r="BX62" i="8"/>
  <c r="BA62" i="8"/>
  <c r="AD62" i="8"/>
  <c r="BS63" i="8"/>
  <c r="D90" i="5"/>
  <c r="AS90" i="5" s="1"/>
  <c r="BZ63" i="8"/>
  <c r="AF63" i="8"/>
  <c r="BC63" i="8"/>
  <c r="BT64" i="8"/>
  <c r="Z64" i="8"/>
  <c r="AW64" i="8"/>
  <c r="R64" i="8"/>
  <c r="S64" i="8"/>
  <c r="CB64" i="8"/>
  <c r="AH64" i="8"/>
  <c r="BE64" i="8"/>
  <c r="BV65" i="8"/>
  <c r="W65" i="8"/>
  <c r="T65" i="8"/>
  <c r="AY65" i="8"/>
  <c r="AB65" i="8"/>
  <c r="U65" i="8"/>
  <c r="CD65" i="8"/>
  <c r="AJ65" i="8"/>
  <c r="BG65" i="8"/>
  <c r="BX66" i="8"/>
  <c r="BA66" i="8"/>
  <c r="AD66" i="8"/>
  <c r="BA78" i="8"/>
  <c r="BS67" i="8"/>
  <c r="D94" i="5"/>
  <c r="AS94" i="5" s="1"/>
  <c r="BZ67" i="8"/>
  <c r="AF67" i="8"/>
  <c r="BC67" i="8"/>
  <c r="BC79" i="8"/>
  <c r="BT68" i="8"/>
  <c r="Z68" i="8"/>
  <c r="AW68" i="8"/>
  <c r="S68" i="8"/>
  <c r="R68" i="8"/>
  <c r="AW80" i="8"/>
  <c r="CB68" i="8"/>
  <c r="AH68" i="8"/>
  <c r="BE68" i="8"/>
  <c r="BE80" i="8"/>
  <c r="BV69" i="8"/>
  <c r="AB69" i="8"/>
  <c r="AY69" i="8"/>
  <c r="W69" i="8"/>
  <c r="T69" i="8"/>
  <c r="U69" i="8"/>
  <c r="AY81" i="8"/>
  <c r="CD69" i="8"/>
  <c r="BG69" i="8"/>
  <c r="AJ69" i="8"/>
  <c r="BG81" i="8"/>
  <c r="BX70" i="8"/>
  <c r="BA70" i="8"/>
  <c r="AD70" i="8"/>
  <c r="BA82" i="8"/>
  <c r="BS71" i="8"/>
  <c r="D98" i="5"/>
  <c r="AS98" i="5" s="1"/>
  <c r="BZ71" i="8"/>
  <c r="BC71" i="8"/>
  <c r="AF71" i="8"/>
  <c r="BC83" i="8"/>
  <c r="BT72" i="8"/>
  <c r="AW72" i="8"/>
  <c r="S72" i="8"/>
  <c r="Z72" i="8"/>
  <c r="R72" i="8"/>
  <c r="AW84" i="8"/>
  <c r="CB72" i="8"/>
  <c r="BE72" i="8"/>
  <c r="AH72" i="8"/>
  <c r="BE84" i="8"/>
  <c r="BV73" i="8"/>
  <c r="AY73" i="8"/>
  <c r="AB73" i="8"/>
  <c r="U73" i="8"/>
  <c r="W73" i="8"/>
  <c r="T73" i="8"/>
  <c r="AY85" i="8"/>
  <c r="CD73" i="8"/>
  <c r="AJ73" i="8"/>
  <c r="BG73" i="8"/>
  <c r="BG85" i="8"/>
  <c r="BX74" i="8"/>
  <c r="BA74" i="8"/>
  <c r="AD74" i="8"/>
  <c r="BA86" i="8"/>
  <c r="BS75" i="8"/>
  <c r="D102" i="5"/>
  <c r="AS102" i="5" s="1"/>
  <c r="BZ75" i="8"/>
  <c r="BC75" i="8"/>
  <c r="AF75" i="8"/>
  <c r="BC87" i="8"/>
  <c r="BT76" i="8"/>
  <c r="Z76" i="8"/>
  <c r="AW76" i="8"/>
  <c r="S76" i="8"/>
  <c r="R76" i="8"/>
  <c r="AW88" i="8"/>
  <c r="CB76" i="8"/>
  <c r="BE76" i="8"/>
  <c r="AH76" i="8"/>
  <c r="BE88" i="8"/>
  <c r="BV77" i="8"/>
  <c r="AB77" i="8"/>
  <c r="AY77" i="8"/>
  <c r="T77" i="8"/>
  <c r="W77" i="8"/>
  <c r="U77" i="8"/>
  <c r="AY89" i="8"/>
  <c r="BV78" i="8"/>
  <c r="AB78" i="8"/>
  <c r="CD77" i="8"/>
  <c r="AJ77" i="8"/>
  <c r="BG77" i="8"/>
  <c r="BG89" i="8"/>
  <c r="CD78" i="8"/>
  <c r="AJ78" i="8"/>
  <c r="BT6" i="10"/>
  <c r="S6" i="10"/>
  <c r="R6" i="10"/>
  <c r="Z6" i="10"/>
  <c r="CB6" i="10"/>
  <c r="AH6" i="10"/>
  <c r="BV7" i="10"/>
  <c r="AB7" i="10"/>
  <c r="T7" i="10"/>
  <c r="U7" i="10"/>
  <c r="W7" i="10"/>
  <c r="CD7" i="10"/>
  <c r="AJ7" i="10"/>
  <c r="BX8" i="10"/>
  <c r="AD8" i="10"/>
  <c r="BS9" i="10"/>
  <c r="D36" i="14"/>
  <c r="BZ9" i="10"/>
  <c r="AF9" i="10"/>
  <c r="BT10" i="10"/>
  <c r="R10" i="10"/>
  <c r="S10" i="10"/>
  <c r="Z10" i="10"/>
  <c r="CB10" i="10"/>
  <c r="AH10" i="10"/>
  <c r="BV11" i="10"/>
  <c r="W11" i="10"/>
  <c r="T11" i="10"/>
  <c r="U11" i="10"/>
  <c r="AB11" i="10"/>
  <c r="CD11" i="10"/>
  <c r="AJ11" i="10"/>
  <c r="BX12" i="10"/>
  <c r="AD12" i="10"/>
  <c r="BS13" i="10"/>
  <c r="D40" i="14"/>
  <c r="BZ13" i="10"/>
  <c r="AF13" i="10"/>
  <c r="BT14" i="10"/>
  <c r="S14" i="10"/>
  <c r="R14" i="10"/>
  <c r="Z14" i="10"/>
  <c r="CB14" i="10"/>
  <c r="AH14" i="10"/>
  <c r="BV15" i="10"/>
  <c r="AB15" i="10"/>
  <c r="T15" i="10"/>
  <c r="U15" i="10"/>
  <c r="W15" i="10"/>
  <c r="CD15" i="10"/>
  <c r="AJ15" i="10"/>
  <c r="BX16" i="10"/>
  <c r="AD16" i="10"/>
  <c r="BS17" i="10"/>
  <c r="D44" i="14"/>
  <c r="BZ17" i="10"/>
  <c r="AF17" i="10"/>
  <c r="BC17" i="10"/>
  <c r="BT18" i="10"/>
  <c r="R18" i="10"/>
  <c r="AW18" i="10"/>
  <c r="Z18" i="10"/>
  <c r="S18" i="10"/>
  <c r="CB18" i="10"/>
  <c r="AH18" i="10"/>
  <c r="BE18" i="10"/>
  <c r="BV19" i="10"/>
  <c r="W19" i="10"/>
  <c r="U19" i="10"/>
  <c r="AB19" i="10"/>
  <c r="AY19" i="10"/>
  <c r="T19" i="10"/>
  <c r="CD19" i="10"/>
  <c r="AJ19" i="10"/>
  <c r="BG19" i="10"/>
  <c r="BX20" i="10"/>
  <c r="AD20" i="10"/>
  <c r="BA20" i="10"/>
  <c r="BS21" i="10"/>
  <c r="D48" i="14"/>
  <c r="BZ21" i="10"/>
  <c r="BC21" i="10"/>
  <c r="AF21" i="10"/>
  <c r="BT22" i="10"/>
  <c r="Z22" i="10"/>
  <c r="S22" i="10"/>
  <c r="R22" i="10"/>
  <c r="AW22" i="10"/>
  <c r="CB22" i="10"/>
  <c r="BE22" i="10"/>
  <c r="AH22" i="10"/>
  <c r="BV23" i="10"/>
  <c r="U23" i="10"/>
  <c r="T23" i="10"/>
  <c r="W23" i="10"/>
  <c r="AY23" i="10"/>
  <c r="AB23" i="10"/>
  <c r="CD23" i="10"/>
  <c r="AJ23" i="10"/>
  <c r="BG23" i="10"/>
  <c r="BX24" i="10"/>
  <c r="BA24" i="10"/>
  <c r="AD24" i="10"/>
  <c r="BS25" i="10"/>
  <c r="D52" i="14"/>
  <c r="BZ25" i="10"/>
  <c r="AF25" i="10"/>
  <c r="BC25" i="10"/>
  <c r="BT26" i="10"/>
  <c r="AW26" i="10"/>
  <c r="Z26" i="10"/>
  <c r="S26" i="10"/>
  <c r="R26" i="10"/>
  <c r="CB26" i="10"/>
  <c r="AH26" i="10"/>
  <c r="BE26" i="10"/>
  <c r="BV27" i="10"/>
  <c r="T27" i="10"/>
  <c r="AB27" i="10"/>
  <c r="AY27" i="10"/>
  <c r="W27" i="10"/>
  <c r="U27" i="10"/>
  <c r="CD27" i="10"/>
  <c r="BG27" i="10"/>
  <c r="AJ27" i="10"/>
  <c r="BX28" i="10"/>
  <c r="BA28" i="10"/>
  <c r="AD28" i="10"/>
  <c r="BS29" i="10"/>
  <c r="D56" i="14"/>
  <c r="BZ29" i="10"/>
  <c r="BC29" i="10"/>
  <c r="AF29" i="10"/>
  <c r="BT30" i="10"/>
  <c r="AW30" i="10"/>
  <c r="Z30" i="10"/>
  <c r="R30" i="10"/>
  <c r="S30" i="10"/>
  <c r="CB30" i="10"/>
  <c r="AH30" i="10"/>
  <c r="BE30" i="10"/>
  <c r="BV31" i="10"/>
  <c r="AB31" i="10"/>
  <c r="AY31" i="10"/>
  <c r="U31" i="10"/>
  <c r="W31" i="10"/>
  <c r="T31" i="10"/>
  <c r="CD31" i="10"/>
  <c r="AJ31" i="10"/>
  <c r="BG31" i="10"/>
  <c r="BX32" i="10"/>
  <c r="AD32" i="10"/>
  <c r="BA32" i="10"/>
  <c r="BS33" i="10"/>
  <c r="D60" i="14"/>
  <c r="BZ33" i="10"/>
  <c r="BC33" i="10"/>
  <c r="AF33" i="10"/>
  <c r="BT34" i="10"/>
  <c r="Z34" i="10"/>
  <c r="AW34" i="10"/>
  <c r="S34" i="10"/>
  <c r="R34" i="10"/>
  <c r="CB34" i="10"/>
  <c r="BE34" i="10"/>
  <c r="AH34" i="10"/>
  <c r="BV35" i="10"/>
  <c r="W35" i="10"/>
  <c r="U35" i="10"/>
  <c r="T35" i="10"/>
  <c r="AY35" i="10"/>
  <c r="AB35" i="10"/>
  <c r="CD35" i="10"/>
  <c r="AJ35" i="10"/>
  <c r="BG35" i="10"/>
  <c r="BX36" i="10"/>
  <c r="BA36" i="10"/>
  <c r="AD36" i="10"/>
  <c r="BS37" i="10"/>
  <c r="D64" i="14"/>
  <c r="BZ37" i="10"/>
  <c r="AF37" i="10"/>
  <c r="BC37" i="10"/>
  <c r="BT38" i="10"/>
  <c r="R38" i="10"/>
  <c r="S38" i="10"/>
  <c r="Z38" i="10"/>
  <c r="AW38" i="10"/>
  <c r="CB38" i="10"/>
  <c r="BE38" i="10"/>
  <c r="AH38" i="10"/>
  <c r="BV39" i="10"/>
  <c r="T39" i="10"/>
  <c r="AB39" i="10"/>
  <c r="AY39" i="10"/>
  <c r="U39" i="10"/>
  <c r="W39" i="10"/>
  <c r="CD39" i="10"/>
  <c r="BG39" i="10"/>
  <c r="AJ39" i="10"/>
  <c r="BX40" i="10"/>
  <c r="AD40" i="10"/>
  <c r="BA40" i="10"/>
  <c r="BS41" i="10"/>
  <c r="D68" i="14"/>
  <c r="BZ41" i="10"/>
  <c r="BC41" i="10"/>
  <c r="AF41" i="10"/>
  <c r="BT42" i="10"/>
  <c r="R42" i="10"/>
  <c r="Z42" i="10"/>
  <c r="AW42" i="10"/>
  <c r="S42" i="10"/>
  <c r="CB42" i="10"/>
  <c r="BE42" i="10"/>
  <c r="AH42" i="10"/>
  <c r="BV43" i="10"/>
  <c r="AY43" i="10"/>
  <c r="AB43" i="10"/>
  <c r="U43" i="10"/>
  <c r="W43" i="10"/>
  <c r="T43" i="10"/>
  <c r="CD43" i="10"/>
  <c r="AJ43" i="10"/>
  <c r="BG43" i="10"/>
  <c r="BX44" i="10"/>
  <c r="BA44" i="10"/>
  <c r="AD44" i="10"/>
  <c r="BS45" i="10"/>
  <c r="D72" i="14"/>
  <c r="BZ45" i="10"/>
  <c r="AF45" i="10"/>
  <c r="BC45" i="10"/>
  <c r="BT46" i="10"/>
  <c r="Z46" i="10"/>
  <c r="S46" i="10"/>
  <c r="R46" i="10"/>
  <c r="AW46" i="10"/>
  <c r="CB46" i="10"/>
  <c r="BE46" i="10"/>
  <c r="AH46" i="10"/>
  <c r="BV47" i="10"/>
  <c r="T47" i="10"/>
  <c r="AB47" i="10"/>
  <c r="AY47" i="10"/>
  <c r="W47" i="10"/>
  <c r="U47" i="10"/>
  <c r="CD47" i="10"/>
  <c r="BG47" i="10"/>
  <c r="AJ47" i="10"/>
  <c r="BX48" i="10"/>
  <c r="AD48" i="10"/>
  <c r="BA48" i="10"/>
  <c r="BS49" i="10"/>
  <c r="D76" i="14"/>
  <c r="BZ49" i="10"/>
  <c r="BC49" i="10"/>
  <c r="AF49" i="10"/>
  <c r="BT50" i="10"/>
  <c r="Z50" i="10"/>
  <c r="AW50" i="10"/>
  <c r="R50" i="10"/>
  <c r="S50" i="10"/>
  <c r="CB50" i="10"/>
  <c r="BE50" i="10"/>
  <c r="AH50" i="10"/>
  <c r="BV51" i="10"/>
  <c r="T51" i="10"/>
  <c r="W51" i="10"/>
  <c r="AY51" i="10"/>
  <c r="AB51" i="10"/>
  <c r="U51" i="10"/>
  <c r="CD51" i="10"/>
  <c r="BG51" i="10"/>
  <c r="AJ51" i="10"/>
  <c r="BX52" i="10"/>
  <c r="AD52" i="10"/>
  <c r="BA52" i="10"/>
  <c r="BS53" i="10"/>
  <c r="D80" i="14"/>
  <c r="BZ53" i="10"/>
  <c r="AF53" i="10"/>
  <c r="BC53" i="10"/>
  <c r="BT54" i="10"/>
  <c r="S54" i="10"/>
  <c r="AW54" i="10"/>
  <c r="Z54" i="10"/>
  <c r="R54" i="10"/>
  <c r="CB54" i="10"/>
  <c r="BE54" i="10"/>
  <c r="AH54" i="10"/>
  <c r="BV55" i="10"/>
  <c r="W55" i="10"/>
  <c r="U55" i="10"/>
  <c r="T55" i="10"/>
  <c r="AB55" i="10"/>
  <c r="AY55" i="10"/>
  <c r="CK6" i="10"/>
  <c r="D8" i="27" s="1"/>
  <c r="CD55" i="10"/>
  <c r="BG55" i="10"/>
  <c r="AJ55" i="10"/>
  <c r="CS6" i="10"/>
  <c r="L8" i="27" s="1"/>
  <c r="BX56" i="10"/>
  <c r="BA56" i="10"/>
  <c r="AD56" i="10"/>
  <c r="BS57" i="10"/>
  <c r="D84" i="14"/>
  <c r="AS84" i="14" s="1"/>
  <c r="BZ57" i="10"/>
  <c r="BC57" i="10"/>
  <c r="AF57" i="10"/>
  <c r="BT58" i="10"/>
  <c r="AW58" i="10"/>
  <c r="R58" i="10"/>
  <c r="S58" i="10"/>
  <c r="Z58" i="10"/>
  <c r="CB58" i="10"/>
  <c r="BE58" i="10"/>
  <c r="AH58" i="10"/>
  <c r="BV59" i="10"/>
  <c r="AB59" i="10"/>
  <c r="AY59" i="10"/>
  <c r="W59" i="10"/>
  <c r="U59" i="10"/>
  <c r="T59" i="10"/>
  <c r="CD59" i="10"/>
  <c r="AJ59" i="10"/>
  <c r="BG59" i="10"/>
  <c r="BX60" i="10"/>
  <c r="BA60" i="10"/>
  <c r="AD60" i="10"/>
  <c r="BS61" i="10"/>
  <c r="D88" i="14"/>
  <c r="AS88" i="14" s="1"/>
  <c r="BZ61" i="10"/>
  <c r="AF61" i="10"/>
  <c r="BC61" i="10"/>
  <c r="BT62" i="10"/>
  <c r="Z62" i="10"/>
  <c r="S62" i="10"/>
  <c r="R62" i="10"/>
  <c r="AW62" i="10"/>
  <c r="CB62" i="10"/>
  <c r="AH62" i="10"/>
  <c r="BE62" i="10"/>
  <c r="BV63" i="10"/>
  <c r="U63" i="10"/>
  <c r="AY63" i="10"/>
  <c r="W63" i="10"/>
  <c r="AB63" i="10"/>
  <c r="T63" i="10"/>
  <c r="CD63" i="10"/>
  <c r="AJ63" i="10"/>
  <c r="BG63" i="10"/>
  <c r="BX64" i="10"/>
  <c r="BA64" i="10"/>
  <c r="AD64" i="10"/>
  <c r="BS65" i="10"/>
  <c r="D92" i="14"/>
  <c r="AS92" i="14" s="1"/>
  <c r="BZ65" i="10"/>
  <c r="AF65" i="10"/>
  <c r="BC65" i="10"/>
  <c r="BT66" i="10"/>
  <c r="R66" i="10"/>
  <c r="S66" i="10"/>
  <c r="AW66" i="10"/>
  <c r="Z66" i="10"/>
  <c r="AW78" i="10"/>
  <c r="CB66" i="10"/>
  <c r="BE66" i="10"/>
  <c r="AH66" i="10"/>
  <c r="BE78" i="10"/>
  <c r="BV67" i="10"/>
  <c r="AY67" i="10"/>
  <c r="U67" i="10"/>
  <c r="T67" i="10"/>
  <c r="W67" i="10"/>
  <c r="AB67" i="10"/>
  <c r="AY79" i="10"/>
  <c r="CD67" i="10"/>
  <c r="AJ67" i="10"/>
  <c r="BG67" i="10"/>
  <c r="BG79" i="10"/>
  <c r="BX68" i="10"/>
  <c r="AD68" i="10"/>
  <c r="BA68" i="10"/>
  <c r="BA80" i="10"/>
  <c r="BS69" i="10"/>
  <c r="D96" i="14"/>
  <c r="AS96" i="14" s="1"/>
  <c r="BZ69" i="10"/>
  <c r="AF69" i="10"/>
  <c r="BC69" i="10"/>
  <c r="BC81" i="10"/>
  <c r="BT70" i="10"/>
  <c r="S70" i="10"/>
  <c r="AW70" i="10"/>
  <c r="Z70" i="10"/>
  <c r="R70" i="10"/>
  <c r="AW82" i="10"/>
  <c r="CB70" i="10"/>
  <c r="BE70" i="10"/>
  <c r="AH70" i="10"/>
  <c r="BE82" i="10"/>
  <c r="BV71" i="10"/>
  <c r="AB71" i="10"/>
  <c r="AY71" i="10"/>
  <c r="T71" i="10"/>
  <c r="U71" i="10"/>
  <c r="W71" i="10"/>
  <c r="AY83" i="10"/>
  <c r="CD71" i="10"/>
  <c r="AJ71" i="10"/>
  <c r="BG71" i="10"/>
  <c r="BG83" i="10"/>
  <c r="BA72" i="10"/>
  <c r="BX72" i="10"/>
  <c r="AD72" i="10"/>
  <c r="BA84" i="10"/>
  <c r="BS73" i="10"/>
  <c r="D100" i="14"/>
  <c r="AS100" i="14" s="1"/>
  <c r="BZ73" i="10"/>
  <c r="AF73" i="10"/>
  <c r="BC73" i="10"/>
  <c r="BC85" i="10"/>
  <c r="BT74" i="10"/>
  <c r="AW74" i="10"/>
  <c r="S74" i="10"/>
  <c r="Z74" i="10"/>
  <c r="R74" i="10"/>
  <c r="AW86" i="10"/>
  <c r="CB74" i="10"/>
  <c r="BE74" i="10"/>
  <c r="AH74" i="10"/>
  <c r="BE86" i="10"/>
  <c r="BV75" i="10"/>
  <c r="AY75" i="10"/>
  <c r="AB75" i="10"/>
  <c r="U75" i="10"/>
  <c r="T75" i="10"/>
  <c r="W75" i="10"/>
  <c r="AY87" i="10"/>
  <c r="CD75" i="10"/>
  <c r="BG75" i="10"/>
  <c r="AJ75" i="10"/>
  <c r="BG87" i="10"/>
  <c r="BX76" i="10"/>
  <c r="AD76" i="10"/>
  <c r="BA76" i="10"/>
  <c r="BA88" i="10"/>
  <c r="BS77" i="10"/>
  <c r="D104" i="14"/>
  <c r="AS104" i="14" s="1"/>
  <c r="BZ77" i="10"/>
  <c r="AF77" i="10"/>
  <c r="BC77" i="10"/>
  <c r="BC89" i="10"/>
  <c r="BZ78" i="10"/>
  <c r="AF78" i="10"/>
  <c r="BS83" i="10"/>
  <c r="D110" i="14"/>
  <c r="AS110" i="14" s="1"/>
  <c r="Z32" i="32"/>
  <c r="X32" i="32"/>
  <c r="AP32" i="32"/>
  <c r="AO50" i="32"/>
  <c r="W50" i="32"/>
  <c r="Z50" i="32"/>
  <c r="V50" i="32" a="1"/>
  <c r="V50" i="32" s="1"/>
  <c r="Y101" i="17"/>
  <c r="AL101" i="17"/>
  <c r="AL113" i="17"/>
  <c r="AO66" i="13"/>
  <c r="BL66" i="13"/>
  <c r="BL78" i="13"/>
  <c r="S93" i="17"/>
  <c r="AF93" i="17"/>
  <c r="AF105" i="17"/>
  <c r="U85" i="17"/>
  <c r="AH85" i="17"/>
  <c r="T85" i="17"/>
  <c r="AG85" i="17"/>
  <c r="AT56" i="13"/>
  <c r="BQ56" i="13"/>
  <c r="R77" i="17"/>
  <c r="AE77" i="17"/>
  <c r="AQ48" i="13"/>
  <c r="BN48" i="13"/>
  <c r="R69" i="17"/>
  <c r="AE69" i="17"/>
  <c r="AQ40" i="13"/>
  <c r="BN40" i="13"/>
  <c r="T61" i="17"/>
  <c r="AG61" i="17"/>
  <c r="Q53" i="17"/>
  <c r="AT53" i="17"/>
  <c r="AD53" i="17"/>
  <c r="O53" i="17" a="1"/>
  <c r="O53" i="17" s="1"/>
  <c r="H25" i="22"/>
  <c r="X45" i="17"/>
  <c r="AK45" i="17"/>
  <c r="AU45" i="17"/>
  <c r="AM45" i="17"/>
  <c r="Z45" i="17"/>
  <c r="AI17" i="19" s="1"/>
  <c r="S37" i="17"/>
  <c r="V34" i="16"/>
  <c r="V38" i="16"/>
  <c r="R14" i="35"/>
  <c r="AP15" i="12"/>
  <c r="G14" i="22"/>
  <c r="AT42" i="16"/>
  <c r="Q42" i="16"/>
  <c r="O42" i="16" a="1"/>
  <c r="O42" i="16" s="1"/>
  <c r="BL19" i="12"/>
  <c r="AO19" i="12"/>
  <c r="T46" i="16"/>
  <c r="AG46" i="16"/>
  <c r="Y50" i="16"/>
  <c r="AL50" i="16"/>
  <c r="BL27" i="12"/>
  <c r="AO27" i="12"/>
  <c r="AK54" i="16"/>
  <c r="X54" i="16"/>
  <c r="BO28" i="12"/>
  <c r="AR28" i="12"/>
  <c r="AO31" i="12"/>
  <c r="BL31" i="12"/>
  <c r="AU58" i="16"/>
  <c r="AM58" i="16"/>
  <c r="Z58" i="16"/>
  <c r="AD30" i="19" s="1"/>
  <c r="AF62" i="16"/>
  <c r="S62" i="16"/>
  <c r="W62" i="16"/>
  <c r="AJ62" i="16"/>
  <c r="AR36" i="12"/>
  <c r="BO36" i="12"/>
  <c r="V66" i="16"/>
  <c r="AI66" i="16"/>
  <c r="U66" i="16"/>
  <c r="AH66" i="16"/>
  <c r="AR40" i="12"/>
  <c r="BO40" i="12"/>
  <c r="AU70" i="16"/>
  <c r="Z70" i="16"/>
  <c r="AD42" i="19" s="1"/>
  <c r="AM70" i="16"/>
  <c r="U74" i="16"/>
  <c r="AH74" i="16"/>
  <c r="AJ74" i="16"/>
  <c r="W74" i="16"/>
  <c r="AT48" i="12"/>
  <c r="BQ48" i="12"/>
  <c r="AO51" i="12"/>
  <c r="BL51" i="12"/>
  <c r="AK78" i="16"/>
  <c r="X78" i="16"/>
  <c r="S82" i="16"/>
  <c r="AF82" i="16"/>
  <c r="R82" i="16"/>
  <c r="AE82" i="16"/>
  <c r="BN56" i="12"/>
  <c r="AQ56" i="12"/>
  <c r="AO59" i="12"/>
  <c r="BL59" i="12"/>
  <c r="AL86" i="16"/>
  <c r="Y86" i="16"/>
  <c r="T90" i="16"/>
  <c r="AG90" i="16"/>
  <c r="BO64" i="12"/>
  <c r="AR64" i="12"/>
  <c r="R66" i="35"/>
  <c r="BM67" i="12"/>
  <c r="AP67" i="12"/>
  <c r="BM79" i="12"/>
  <c r="S94" i="16"/>
  <c r="AF94" i="16"/>
  <c r="AF106" i="16"/>
  <c r="AO71" i="12"/>
  <c r="BL71" i="12"/>
  <c r="BL83" i="12"/>
  <c r="R98" i="16"/>
  <c r="AE98" i="16"/>
  <c r="AE110" i="16"/>
  <c r="AU102" i="16"/>
  <c r="Z102" i="16"/>
  <c r="AD74" i="19" s="1"/>
  <c r="AM102" i="16"/>
  <c r="AM114" i="16"/>
  <c r="BN76" i="12"/>
  <c r="AQ76" i="12"/>
  <c r="BN88" i="12"/>
  <c r="O75" i="35"/>
  <c r="AP76" i="11"/>
  <c r="BM76" i="11"/>
  <c r="BM88" i="11"/>
  <c r="AT103" i="15"/>
  <c r="O103" i="15" a="1"/>
  <c r="O103" i="15" s="1"/>
  <c r="F75" i="22"/>
  <c r="AD103" i="15"/>
  <c r="Q103" i="15"/>
  <c r="AD115" i="15"/>
  <c r="BN74" i="11"/>
  <c r="AQ74" i="11"/>
  <c r="BN86" i="11"/>
  <c r="AL95" i="15"/>
  <c r="Y95" i="15"/>
  <c r="AL107" i="15"/>
  <c r="AR67" i="11"/>
  <c r="BO66" i="11"/>
  <c r="AR66" i="11"/>
  <c r="BO78" i="11"/>
  <c r="AO60" i="11"/>
  <c r="BL60" i="11"/>
  <c r="AI87" i="15"/>
  <c r="V87" i="15"/>
  <c r="BN58" i="11"/>
  <c r="AQ58" i="11"/>
  <c r="AO52" i="11"/>
  <c r="BL52" i="11"/>
  <c r="Y79" i="15"/>
  <c r="AL79" i="15"/>
  <c r="AT71" i="15"/>
  <c r="O71" i="15" a="1"/>
  <c r="O71" i="15" s="1"/>
  <c r="F43" i="22"/>
  <c r="Q71" i="15"/>
  <c r="AD71" i="15"/>
  <c r="AF71" i="15"/>
  <c r="S71" i="15"/>
  <c r="W63" i="15"/>
  <c r="AJ63" i="15"/>
  <c r="Y55" i="15"/>
  <c r="AL55" i="15"/>
  <c r="AH47" i="15"/>
  <c r="U47" i="15"/>
  <c r="AK47" i="15"/>
  <c r="X47" i="15"/>
  <c r="BO18" i="11"/>
  <c r="AR18" i="11"/>
  <c r="O62" i="35"/>
  <c r="AP63" i="11"/>
  <c r="BM63" i="11"/>
  <c r="AI90" i="15"/>
  <c r="V90" i="15"/>
  <c r="T82" i="15"/>
  <c r="AG82" i="15"/>
  <c r="AO31" i="11"/>
  <c r="BL31" i="11"/>
  <c r="X58" i="15"/>
  <c r="AK58" i="15"/>
  <c r="W42" i="15"/>
  <c r="X42" i="15"/>
  <c r="U34" i="15"/>
  <c r="AE97" i="16"/>
  <c r="R97" i="16"/>
  <c r="AE109" i="16"/>
  <c r="Y93" i="15"/>
  <c r="AL93" i="15"/>
  <c r="AL105" i="15"/>
  <c r="R85" i="15"/>
  <c r="AE85" i="15"/>
  <c r="AU85" i="15"/>
  <c r="AM85" i="15"/>
  <c r="Z85" i="15"/>
  <c r="Y57" i="19" s="1"/>
  <c r="F33" i="22"/>
  <c r="AT61" i="15"/>
  <c r="O61" i="15" a="1"/>
  <c r="O61" i="15" s="1"/>
  <c r="AD61" i="15"/>
  <c r="Q61" i="15"/>
  <c r="CF34" i="11"/>
  <c r="W78" i="32"/>
  <c r="AO78" i="32"/>
  <c r="V78" i="32" a="1"/>
  <c r="V78" i="32" s="1"/>
  <c r="AP52" i="32"/>
  <c r="X52" i="32"/>
  <c r="AO52" i="32"/>
  <c r="W52" i="32"/>
  <c r="Z52" i="32"/>
  <c r="V52" i="32" a="1"/>
  <c r="V52" i="32" s="1"/>
  <c r="S104" i="17"/>
  <c r="AF104" i="17"/>
  <c r="AF116" i="17"/>
  <c r="S105" i="17"/>
  <c r="Q96" i="17"/>
  <c r="AD96" i="17"/>
  <c r="AT96" i="17"/>
  <c r="O96" i="17" a="1"/>
  <c r="O96" i="17" s="1"/>
  <c r="H68" i="22"/>
  <c r="AD108" i="17"/>
  <c r="AJ88" i="17"/>
  <c r="W88" i="17"/>
  <c r="BL53" i="13"/>
  <c r="AO53" i="13"/>
  <c r="AU80" i="17"/>
  <c r="Z80" i="17"/>
  <c r="AI52" i="19" s="1"/>
  <c r="AM80" i="17"/>
  <c r="S72" i="17"/>
  <c r="AF72" i="17"/>
  <c r="R72" i="17"/>
  <c r="AE72" i="17"/>
  <c r="AT64" i="17"/>
  <c r="H36" i="22"/>
  <c r="O64" i="17" a="1"/>
  <c r="O64" i="17" s="1"/>
  <c r="Q64" i="17"/>
  <c r="AD64" i="17"/>
  <c r="BQ35" i="13"/>
  <c r="AT35" i="13"/>
  <c r="U28" i="35"/>
  <c r="AP29" i="13"/>
  <c r="BM29" i="13"/>
  <c r="S56" i="17"/>
  <c r="AF56" i="17"/>
  <c r="AI48" i="17"/>
  <c r="V48" i="17"/>
  <c r="AR19" i="13"/>
  <c r="BO19" i="13"/>
  <c r="W40" i="17"/>
  <c r="AE101" i="16"/>
  <c r="R101" i="16"/>
  <c r="AE113" i="16"/>
  <c r="AO50" i="11"/>
  <c r="BL50" i="11"/>
  <c r="T77" i="15"/>
  <c r="AG77" i="15"/>
  <c r="Y69" i="15"/>
  <c r="AL69" i="15"/>
  <c r="AK69" i="15"/>
  <c r="X69" i="15"/>
  <c r="AF99" i="17"/>
  <c r="S99" i="17"/>
  <c r="AF111" i="17"/>
  <c r="CF72" i="13"/>
  <c r="R91" i="17"/>
  <c r="AE91" i="17"/>
  <c r="AU91" i="17"/>
  <c r="AM91" i="17"/>
  <c r="Z91" i="17"/>
  <c r="AI63" i="19" s="1"/>
  <c r="AQ62" i="13"/>
  <c r="BN62" i="13"/>
  <c r="Y83" i="17"/>
  <c r="AL83" i="17"/>
  <c r="S75" i="17"/>
  <c r="AF75" i="17"/>
  <c r="V75" i="17"/>
  <c r="AI75" i="17"/>
  <c r="AQ46" i="13"/>
  <c r="BN46" i="13"/>
  <c r="U39" i="35"/>
  <c r="AP40" i="13"/>
  <c r="BM40" i="13"/>
  <c r="AT67" i="17"/>
  <c r="O67" i="17" a="1"/>
  <c r="O67" i="17" s="1"/>
  <c r="H39" i="22"/>
  <c r="AD67" i="17"/>
  <c r="Q67" i="17"/>
  <c r="BO38" i="13"/>
  <c r="AR38" i="13"/>
  <c r="AJ59" i="17"/>
  <c r="W59" i="17"/>
  <c r="X51" i="17"/>
  <c r="AK51" i="17"/>
  <c r="CF24" i="13"/>
  <c r="U15" i="35"/>
  <c r="AP16" i="13"/>
  <c r="S43" i="17"/>
  <c r="V35" i="17"/>
  <c r="AT33" i="16"/>
  <c r="O33" i="16" a="1"/>
  <c r="O33" i="16" s="1"/>
  <c r="G5" i="22"/>
  <c r="Q33" i="16"/>
  <c r="Y37" i="16"/>
  <c r="CF10" i="12"/>
  <c r="S41" i="16"/>
  <c r="BL18" i="12"/>
  <c r="AO18" i="12"/>
  <c r="W45" i="16"/>
  <c r="AJ45" i="16"/>
  <c r="AT19" i="12"/>
  <c r="BQ19" i="12"/>
  <c r="AK49" i="16"/>
  <c r="X49" i="16"/>
  <c r="AU53" i="16"/>
  <c r="AM53" i="16"/>
  <c r="Z53" i="16"/>
  <c r="AD25" i="19" s="1"/>
  <c r="Y53" i="16"/>
  <c r="AL53" i="16"/>
  <c r="BQ27" i="12"/>
  <c r="AT27" i="12"/>
  <c r="R29" i="35"/>
  <c r="AP30" i="12"/>
  <c r="BM30" i="12"/>
  <c r="AT57" i="16"/>
  <c r="O57" i="16" a="1"/>
  <c r="O57" i="16" s="1"/>
  <c r="G29" i="22"/>
  <c r="AD57" i="16"/>
  <c r="Q57" i="16"/>
  <c r="AU61" i="16"/>
  <c r="Z61" i="16"/>
  <c r="AD33" i="19" s="1"/>
  <c r="AM61" i="16"/>
  <c r="CF34" i="12"/>
  <c r="U65" i="16"/>
  <c r="AH65" i="16"/>
  <c r="BN39" i="12"/>
  <c r="AQ39" i="12"/>
  <c r="BL42" i="12"/>
  <c r="AO42" i="12"/>
  <c r="X69" i="16"/>
  <c r="AK69" i="16"/>
  <c r="AJ73" i="16"/>
  <c r="W73" i="16"/>
  <c r="AE73" i="16"/>
  <c r="R73" i="16"/>
  <c r="BQ47" i="12"/>
  <c r="AT47" i="12"/>
  <c r="S77" i="16"/>
  <c r="AF77" i="16"/>
  <c r="AT51" i="12"/>
  <c r="BQ51" i="12"/>
  <c r="G53" i="22"/>
  <c r="AT81" i="16"/>
  <c r="O81" i="16" a="1"/>
  <c r="O81" i="16" s="1"/>
  <c r="AD81" i="16"/>
  <c r="Q81" i="16"/>
  <c r="AQ55" i="12"/>
  <c r="BN55" i="12"/>
  <c r="Z27" i="32"/>
  <c r="AP27" i="32"/>
  <c r="W74" i="32"/>
  <c r="AO74" i="32"/>
  <c r="Z74" i="32"/>
  <c r="V74" i="32" a="1"/>
  <c r="V74" i="32" s="1"/>
  <c r="AI102" i="17"/>
  <c r="V102" i="17"/>
  <c r="AI114" i="17"/>
  <c r="R102" i="17"/>
  <c r="AE102" i="17"/>
  <c r="AE114" i="17"/>
  <c r="BM67" i="13"/>
  <c r="AP67" i="13"/>
  <c r="U66" i="35"/>
  <c r="BM79" i="13"/>
  <c r="V94" i="17"/>
  <c r="AI94" i="17"/>
  <c r="AI106" i="17"/>
  <c r="AE86" i="17"/>
  <c r="R86" i="17"/>
  <c r="AU86" i="17"/>
  <c r="Z86" i="17"/>
  <c r="AI58" i="19" s="1"/>
  <c r="AM86" i="17"/>
  <c r="AT57" i="13"/>
  <c r="BQ57" i="13"/>
  <c r="AL78" i="17"/>
  <c r="Y78" i="17"/>
  <c r="BN49" i="13"/>
  <c r="AQ49" i="13"/>
  <c r="H42" i="22"/>
  <c r="Q70" i="17"/>
  <c r="AD70" i="17"/>
  <c r="AT70" i="17"/>
  <c r="O70" i="17" a="1"/>
  <c r="O70" i="17" s="1"/>
  <c r="AG70" i="17"/>
  <c r="T70" i="17"/>
  <c r="AJ62" i="17"/>
  <c r="W62" i="17"/>
  <c r="S62" i="17"/>
  <c r="AF62" i="17"/>
  <c r="AQ33" i="13"/>
  <c r="BN33" i="13"/>
  <c r="AO27" i="13"/>
  <c r="BL27" i="13"/>
  <c r="X54" i="17"/>
  <c r="AK54" i="17"/>
  <c r="Q46" i="17"/>
  <c r="AD46" i="17"/>
  <c r="AT46" i="17"/>
  <c r="H18" i="22"/>
  <c r="O46" i="17" a="1"/>
  <c r="O46" i="17" s="1"/>
  <c r="X38" i="17"/>
  <c r="Y104" i="15"/>
  <c r="AL104" i="15"/>
  <c r="AL116" i="15"/>
  <c r="Y105" i="15"/>
  <c r="AH96" i="15"/>
  <c r="U96" i="15"/>
  <c r="AH108" i="15"/>
  <c r="AF96" i="15"/>
  <c r="S96" i="15"/>
  <c r="AF108" i="15"/>
  <c r="Y88" i="15"/>
  <c r="AL88" i="15"/>
  <c r="U80" i="15"/>
  <c r="AH80" i="15"/>
  <c r="AJ80" i="15"/>
  <c r="W80" i="15"/>
  <c r="AO45" i="11"/>
  <c r="BL45" i="11"/>
  <c r="Y72" i="15"/>
  <c r="AL72" i="15"/>
  <c r="AE64" i="15"/>
  <c r="R64" i="15"/>
  <c r="Y56" i="15"/>
  <c r="AL56" i="15"/>
  <c r="AG56" i="15"/>
  <c r="T56" i="15"/>
  <c r="O20" i="35"/>
  <c r="BM21" i="11"/>
  <c r="AP21" i="11"/>
  <c r="AG48" i="15"/>
  <c r="T48" i="15"/>
  <c r="O12" i="35"/>
  <c r="AP13" i="11"/>
  <c r="S40" i="15"/>
  <c r="AU57" i="15"/>
  <c r="Z57" i="15"/>
  <c r="Y29" i="19" s="1"/>
  <c r="AM57" i="15"/>
  <c r="BQ28" i="11"/>
  <c r="AT28" i="11"/>
  <c r="O5" i="35"/>
  <c r="AK5" i="35" s="1"/>
  <c r="AP6" i="11"/>
  <c r="S33" i="15"/>
  <c r="AL66" i="15"/>
  <c r="Y66" i="15"/>
  <c r="AK66" i="15"/>
  <c r="X66" i="15"/>
  <c r="BQ83" i="12"/>
  <c r="BQ71" i="12"/>
  <c r="AT71" i="12"/>
  <c r="V37" i="15"/>
  <c r="F9" i="22"/>
  <c r="AT37" i="15"/>
  <c r="O37" i="15" a="1"/>
  <c r="O37" i="15" s="1"/>
  <c r="Q37" i="15"/>
  <c r="W37" i="32"/>
  <c r="AO37" i="32"/>
  <c r="V37" i="32" a="1"/>
  <c r="V37" i="32" s="1"/>
  <c r="Z38" i="32"/>
  <c r="AP38" i="32"/>
  <c r="X38" i="32"/>
  <c r="W38" i="32"/>
  <c r="AO38" i="32"/>
  <c r="V38" i="32" a="1"/>
  <c r="V38" i="32" s="1"/>
  <c r="W39" i="32"/>
  <c r="AO39" i="32"/>
  <c r="V39" i="32" a="1"/>
  <c r="V39" i="32" s="1"/>
  <c r="AH97" i="17"/>
  <c r="U97" i="17"/>
  <c r="AH109" i="17"/>
  <c r="AO62" i="13"/>
  <c r="BL62" i="13"/>
  <c r="H61" i="22"/>
  <c r="AT89" i="17"/>
  <c r="Q89" i="17"/>
  <c r="O89" i="17" a="1"/>
  <c r="O89" i="17" s="1"/>
  <c r="AD89" i="17"/>
  <c r="M7" i="27"/>
  <c r="M11" i="27"/>
  <c r="V81" i="17"/>
  <c r="AI81" i="17"/>
  <c r="AG81" i="17"/>
  <c r="T81" i="17"/>
  <c r="BL46" i="13"/>
  <c r="AO46" i="13"/>
  <c r="W73" i="17"/>
  <c r="AJ73" i="17"/>
  <c r="AG65" i="17"/>
  <c r="T65" i="17"/>
  <c r="AF57" i="17"/>
  <c r="S57" i="17"/>
  <c r="CF30" i="13"/>
  <c r="BO28" i="13"/>
  <c r="AR28" i="13"/>
  <c r="AO22" i="13"/>
  <c r="BL22" i="13"/>
  <c r="AU49" i="17"/>
  <c r="Z49" i="17"/>
  <c r="AI21" i="19" s="1"/>
  <c r="AM49" i="17"/>
  <c r="U13" i="35"/>
  <c r="AP14" i="13"/>
  <c r="T41" i="17"/>
  <c r="AO6" i="13"/>
  <c r="AU33" i="17"/>
  <c r="Z33" i="17"/>
  <c r="AI5" i="19" s="1"/>
  <c r="R8" i="35"/>
  <c r="AP9" i="12"/>
  <c r="S36" i="16"/>
  <c r="W40" i="16"/>
  <c r="R40" i="16"/>
  <c r="AF44" i="16"/>
  <c r="S44" i="16"/>
  <c r="G20" i="22"/>
  <c r="Q48" i="16"/>
  <c r="AT48" i="16"/>
  <c r="O48" i="16" a="1"/>
  <c r="O48" i="16" s="1"/>
  <c r="AD48" i="16"/>
  <c r="V48" i="16"/>
  <c r="AI48" i="16"/>
  <c r="BO22" i="12"/>
  <c r="AR22" i="12"/>
  <c r="R24" i="35"/>
  <c r="BM25" i="12"/>
  <c r="AP25" i="12"/>
  <c r="R52" i="16"/>
  <c r="AE52" i="16"/>
  <c r="W56" i="16"/>
  <c r="AJ56" i="16"/>
  <c r="CF29" i="12"/>
  <c r="BO30" i="12"/>
  <c r="AR30" i="12"/>
  <c r="S60" i="16"/>
  <c r="AF60" i="16"/>
  <c r="AT60" i="16"/>
  <c r="Q60" i="16"/>
  <c r="O60" i="16" a="1"/>
  <c r="O60" i="16" s="1"/>
  <c r="AD60" i="16"/>
  <c r="G32" i="22"/>
  <c r="BN34" i="12"/>
  <c r="AQ34" i="12"/>
  <c r="R64" i="16"/>
  <c r="AE64" i="16"/>
  <c r="U68" i="16"/>
  <c r="AH68" i="16"/>
  <c r="AJ68" i="16"/>
  <c r="W68" i="16"/>
  <c r="AT42" i="12"/>
  <c r="BQ42" i="12"/>
  <c r="AT72" i="16"/>
  <c r="G44" i="22"/>
  <c r="AD72" i="16"/>
  <c r="O72" i="16" a="1"/>
  <c r="O72" i="16" s="1"/>
  <c r="Q72" i="16"/>
  <c r="AT46" i="12"/>
  <c r="BQ46" i="12"/>
  <c r="W76" i="16"/>
  <c r="AJ76" i="16"/>
  <c r="U80" i="16"/>
  <c r="AH80" i="16"/>
  <c r="AU80" i="16"/>
  <c r="Z80" i="16"/>
  <c r="AD52" i="19" s="1"/>
  <c r="AM80" i="16"/>
  <c r="R56" i="35"/>
  <c r="BM57" i="12"/>
  <c r="AP57" i="12"/>
  <c r="Y84" i="16"/>
  <c r="AL84" i="16"/>
  <c r="Y88" i="16"/>
  <c r="AL88" i="16"/>
  <c r="AU88" i="16"/>
  <c r="Z88" i="16"/>
  <c r="AD60" i="19" s="1"/>
  <c r="AM88" i="16"/>
  <c r="AT62" i="12"/>
  <c r="BQ62" i="12"/>
  <c r="S92" i="16"/>
  <c r="AF92" i="16"/>
  <c r="Y96" i="16"/>
  <c r="AL96" i="16"/>
  <c r="AL108" i="16"/>
  <c r="R72" i="35"/>
  <c r="AP73" i="12"/>
  <c r="BM73" i="12"/>
  <c r="BM85" i="12"/>
  <c r="AF100" i="16"/>
  <c r="S100" i="16"/>
  <c r="AF112" i="16"/>
  <c r="CF78" i="12"/>
  <c r="U104" i="16"/>
  <c r="AH104" i="16"/>
  <c r="AH116" i="16"/>
  <c r="U105" i="16"/>
  <c r="CF77" i="12"/>
  <c r="BL72" i="11"/>
  <c r="AO72" i="11"/>
  <c r="BL84" i="11"/>
  <c r="AI99" i="15"/>
  <c r="V99" i="15"/>
  <c r="AI111" i="15"/>
  <c r="BN70" i="11"/>
  <c r="AQ70" i="11"/>
  <c r="BN82" i="11"/>
  <c r="AU91" i="15"/>
  <c r="Z91" i="15"/>
  <c r="Y63" i="19" s="1"/>
  <c r="AM91" i="15"/>
  <c r="AE91" i="15"/>
  <c r="R91" i="15"/>
  <c r="U83" i="15"/>
  <c r="AH83" i="15"/>
  <c r="AE75" i="15"/>
  <c r="R75" i="15"/>
  <c r="F39" i="22"/>
  <c r="AT67" i="15"/>
  <c r="O67" i="15" a="1"/>
  <c r="O67" i="15" s="1"/>
  <c r="AD67" i="15"/>
  <c r="Q67" i="15"/>
  <c r="X67" i="15"/>
  <c r="AK67" i="15"/>
  <c r="AK59" i="15"/>
  <c r="X59" i="15"/>
  <c r="AR30" i="11"/>
  <c r="BO30" i="11"/>
  <c r="O23" i="35"/>
  <c r="BM24" i="11"/>
  <c r="AP24" i="11"/>
  <c r="V51" i="15"/>
  <c r="AI51" i="15"/>
  <c r="F15" i="22"/>
  <c r="AT43" i="15"/>
  <c r="O43" i="15" a="1"/>
  <c r="O43" i="15" s="1"/>
  <c r="Q43" i="15"/>
  <c r="V35" i="15"/>
  <c r="AH49" i="15"/>
  <c r="U49" i="15"/>
  <c r="BN20" i="11"/>
  <c r="AQ20" i="11"/>
  <c r="T41" i="15"/>
  <c r="W36" i="15"/>
  <c r="AJ98" i="15"/>
  <c r="W98" i="15"/>
  <c r="AJ110" i="15"/>
  <c r="CF71" i="11"/>
  <c r="BL47" i="11"/>
  <c r="AO47" i="11"/>
  <c r="T74" i="15"/>
  <c r="AG74" i="15"/>
  <c r="U50" i="15"/>
  <c r="AH50" i="15"/>
  <c r="S50" i="15"/>
  <c r="AF50" i="15"/>
  <c r="AK101" i="15"/>
  <c r="X101" i="15"/>
  <c r="AK113" i="15"/>
  <c r="BN64" i="11"/>
  <c r="AQ64" i="11"/>
  <c r="AT32" i="11"/>
  <c r="BQ32" i="11"/>
  <c r="O17" i="35"/>
  <c r="BM18" i="11"/>
  <c r="AP18" i="11"/>
  <c r="AT45" i="15"/>
  <c r="O45" i="15" a="1"/>
  <c r="O45" i="15" s="1"/>
  <c r="F17" i="22"/>
  <c r="Q45" i="15"/>
  <c r="AD45" i="15"/>
  <c r="Z43" i="32"/>
  <c r="AP43" i="32"/>
  <c r="X43" i="32"/>
  <c r="W47" i="32"/>
  <c r="AO47" i="32"/>
  <c r="Z47" i="32"/>
  <c r="V47" i="32" a="1"/>
  <c r="V47" i="32" s="1"/>
  <c r="Y100" i="17"/>
  <c r="AL100" i="17"/>
  <c r="AL112" i="17"/>
  <c r="V100" i="17"/>
  <c r="AI100" i="17"/>
  <c r="AI112" i="17"/>
  <c r="BQ83" i="13"/>
  <c r="BQ71" i="13"/>
  <c r="AT71" i="13"/>
  <c r="BL65" i="13"/>
  <c r="AO65" i="13"/>
  <c r="U92" i="17"/>
  <c r="AH92" i="17"/>
  <c r="U84" i="17"/>
  <c r="AH84" i="17"/>
  <c r="AU84" i="17"/>
  <c r="Z84" i="17"/>
  <c r="AI56" i="19" s="1"/>
  <c r="AM84" i="17"/>
  <c r="AU76" i="17"/>
  <c r="AM76" i="17"/>
  <c r="Z76" i="17"/>
  <c r="AI48" i="19" s="1"/>
  <c r="R76" i="17"/>
  <c r="AE76" i="17"/>
  <c r="BN47" i="13"/>
  <c r="AQ47" i="13"/>
  <c r="U40" i="35"/>
  <c r="BM41" i="13"/>
  <c r="AP41" i="13"/>
  <c r="R68" i="17"/>
  <c r="AE68" i="17"/>
  <c r="AT39" i="13"/>
  <c r="BQ39" i="13"/>
  <c r="U32" i="35"/>
  <c r="BM33" i="13"/>
  <c r="AP33" i="13"/>
  <c r="AK60" i="17"/>
  <c r="X60" i="17"/>
  <c r="R52" i="17"/>
  <c r="AE52" i="17"/>
  <c r="U16" i="35"/>
  <c r="BM17" i="13"/>
  <c r="AP17" i="13"/>
  <c r="X44" i="17"/>
  <c r="AK44" i="17"/>
  <c r="AO9" i="13"/>
  <c r="AU36" i="17"/>
  <c r="Z36" i="17"/>
  <c r="AI8" i="19" s="1"/>
  <c r="T102" i="15"/>
  <c r="AG102" i="15"/>
  <c r="AG114" i="15"/>
  <c r="AL102" i="15"/>
  <c r="Y102" i="15"/>
  <c r="AL114" i="15"/>
  <c r="T94" i="15"/>
  <c r="AG94" i="15"/>
  <c r="AG106" i="15"/>
  <c r="AL86" i="15"/>
  <c r="Y86" i="15"/>
  <c r="X86" i="15"/>
  <c r="AK86" i="15"/>
  <c r="AE78" i="15"/>
  <c r="R78" i="15"/>
  <c r="BL43" i="11"/>
  <c r="AO43" i="11"/>
  <c r="Y70" i="15"/>
  <c r="AL70" i="15"/>
  <c r="T62" i="15"/>
  <c r="AG62" i="15"/>
  <c r="AU62" i="15"/>
  <c r="Z62" i="15"/>
  <c r="Y34" i="19" s="1"/>
  <c r="AM62" i="15"/>
  <c r="AR33" i="11"/>
  <c r="BO33" i="11"/>
  <c r="R54" i="15"/>
  <c r="AE54" i="15"/>
  <c r="AR25" i="11"/>
  <c r="BO25" i="11"/>
  <c r="F18" i="22"/>
  <c r="AT46" i="15"/>
  <c r="O46" i="15" a="1"/>
  <c r="O46" i="15" s="1"/>
  <c r="Q46" i="15"/>
  <c r="AD46" i="15"/>
  <c r="Y38" i="15"/>
  <c r="V38" i="15"/>
  <c r="AR10" i="11"/>
  <c r="W54" i="32"/>
  <c r="AO54" i="32"/>
  <c r="Z54" i="32"/>
  <c r="V54" i="32" a="1"/>
  <c r="V54" i="32" s="1"/>
  <c r="Z81" i="32"/>
  <c r="AP81" i="32"/>
  <c r="X81" i="32"/>
  <c r="X93" i="32"/>
  <c r="X77" i="32"/>
  <c r="AP77" i="32"/>
  <c r="V103" i="17"/>
  <c r="AI103" i="17"/>
  <c r="AI115" i="17"/>
  <c r="O95" i="17" a="1"/>
  <c r="O95" i="17" s="1"/>
  <c r="AD95" i="17"/>
  <c r="H67" i="22"/>
  <c r="Q95" i="17"/>
  <c r="AT95" i="17"/>
  <c r="AD107" i="17"/>
  <c r="W95" i="17"/>
  <c r="AJ95" i="17"/>
  <c r="AJ107" i="17"/>
  <c r="X87" i="17"/>
  <c r="AK87" i="17"/>
  <c r="T87" i="17"/>
  <c r="AG87" i="17"/>
  <c r="BN58" i="13"/>
  <c r="AQ58" i="13"/>
  <c r="R79" i="17"/>
  <c r="AE79" i="17"/>
  <c r="CF52" i="13"/>
  <c r="AR50" i="13"/>
  <c r="BO50" i="13"/>
  <c r="AO44" i="13"/>
  <c r="BL44" i="13"/>
  <c r="Y71" i="17"/>
  <c r="AL71" i="17"/>
  <c r="AQ42" i="13"/>
  <c r="BN42" i="13"/>
  <c r="AU63" i="17"/>
  <c r="AM63" i="17"/>
  <c r="Z63" i="17"/>
  <c r="AI35" i="19" s="1"/>
  <c r="AJ63" i="17"/>
  <c r="W63" i="17"/>
  <c r="R55" i="17"/>
  <c r="AE55" i="17"/>
  <c r="AF47" i="17"/>
  <c r="S47" i="17"/>
  <c r="U47" i="17"/>
  <c r="AH47" i="17"/>
  <c r="U39" i="17"/>
  <c r="X39" i="17"/>
  <c r="V35" i="16"/>
  <c r="AU35" i="16"/>
  <c r="Z35" i="16"/>
  <c r="AD7" i="19" s="1"/>
  <c r="AQ9" i="12"/>
  <c r="AT39" i="16"/>
  <c r="G11" i="22"/>
  <c r="O39" i="16" a="1"/>
  <c r="O39" i="16" s="1"/>
  <c r="Q39" i="16"/>
  <c r="CF12" i="12"/>
  <c r="AO16" i="12"/>
  <c r="S43" i="16"/>
  <c r="BN17" i="12"/>
  <c r="AQ17" i="12"/>
  <c r="S47" i="16"/>
  <c r="AF47" i="16"/>
  <c r="AI51" i="16"/>
  <c r="V51" i="16"/>
  <c r="S51" i="16"/>
  <c r="AF51" i="16"/>
  <c r="BQ25" i="12"/>
  <c r="AT25" i="12"/>
  <c r="AH55" i="16"/>
  <c r="U55" i="16"/>
  <c r="T59" i="16"/>
  <c r="AG59" i="16"/>
  <c r="CF32" i="12"/>
  <c r="AR33" i="12"/>
  <c r="BO33" i="12"/>
  <c r="AH63" i="16"/>
  <c r="U63" i="16"/>
  <c r="AR37" i="12"/>
  <c r="BO37" i="12"/>
  <c r="R39" i="35"/>
  <c r="BM40" i="12"/>
  <c r="AP40" i="12"/>
  <c r="AK67" i="16"/>
  <c r="X67" i="16"/>
  <c r="V71" i="16"/>
  <c r="AI71" i="16"/>
  <c r="AQ45" i="12"/>
  <c r="BN45" i="12"/>
  <c r="U75" i="16"/>
  <c r="AH75" i="16"/>
  <c r="AL79" i="16"/>
  <c r="Y79" i="16"/>
  <c r="R83" i="16"/>
  <c r="AE83" i="16"/>
  <c r="AG83" i="16"/>
  <c r="T83" i="16"/>
  <c r="AQ57" i="12"/>
  <c r="BN57" i="12"/>
  <c r="AT87" i="16"/>
  <c r="O87" i="16" a="1"/>
  <c r="O87" i="16" s="1"/>
  <c r="G59" i="22"/>
  <c r="Q87" i="16"/>
  <c r="AD87" i="16"/>
  <c r="T91" i="16"/>
  <c r="AG91" i="16"/>
  <c r="AU91" i="16"/>
  <c r="AM91" i="16"/>
  <c r="Z91" i="16"/>
  <c r="AD63" i="19" s="1"/>
  <c r="AK95" i="16"/>
  <c r="X95" i="16"/>
  <c r="AK107" i="16"/>
  <c r="AU99" i="16"/>
  <c r="Z99" i="16"/>
  <c r="AD71" i="19" s="1"/>
  <c r="AM99" i="16"/>
  <c r="AM111" i="16"/>
  <c r="CF72" i="12"/>
  <c r="BN85" i="12"/>
  <c r="BN73" i="12"/>
  <c r="AQ73" i="12"/>
  <c r="AG103" i="16"/>
  <c r="T103" i="16"/>
  <c r="AG115" i="16"/>
  <c r="AT103" i="16"/>
  <c r="G75" i="22"/>
  <c r="O103" i="16" a="1"/>
  <c r="O103" i="16" s="1"/>
  <c r="AD103" i="16"/>
  <c r="Q103" i="16"/>
  <c r="AD115" i="16"/>
  <c r="AG97" i="15"/>
  <c r="T97" i="15"/>
  <c r="AG109" i="15"/>
  <c r="CF70" i="11"/>
  <c r="AT89" i="15"/>
  <c r="O89" i="15" a="1"/>
  <c r="O89" i="15" s="1"/>
  <c r="F61" i="22"/>
  <c r="Q89" i="15"/>
  <c r="AD89" i="15"/>
  <c r="AU81" i="15"/>
  <c r="Z81" i="15"/>
  <c r="Y53" i="19" s="1"/>
  <c r="AM81" i="15"/>
  <c r="S81" i="15"/>
  <c r="AF81" i="15"/>
  <c r="AT73" i="15"/>
  <c r="O73" i="15" a="1"/>
  <c r="O73" i="15" s="1"/>
  <c r="F45" i="22"/>
  <c r="Q73" i="15"/>
  <c r="AD73" i="15"/>
  <c r="BN44" i="11"/>
  <c r="AQ44" i="11"/>
  <c r="T65" i="15"/>
  <c r="AG65" i="15"/>
  <c r="W39" i="15"/>
  <c r="BQ77" i="11"/>
  <c r="AT77" i="11"/>
  <c r="BQ89" i="11"/>
  <c r="AT78" i="11"/>
  <c r="Y85" i="16"/>
  <c r="AL85" i="16"/>
  <c r="S85" i="16"/>
  <c r="AF85" i="16"/>
  <c r="V93" i="16"/>
  <c r="AI93" i="16"/>
  <c r="AI105" i="16"/>
  <c r="T53" i="15"/>
  <c r="AG53" i="15"/>
  <c r="AU53" i="15"/>
  <c r="AM53" i="15"/>
  <c r="Z53" i="15"/>
  <c r="Y25" i="19" s="1"/>
  <c r="AO59" i="32"/>
  <c r="W59" i="32"/>
  <c r="V59" i="32" a="1"/>
  <c r="V59" i="32" s="1"/>
  <c r="Z25" i="32"/>
  <c r="AP25" i="32"/>
  <c r="AF98" i="17"/>
  <c r="S98" i="17"/>
  <c r="AF110" i="17"/>
  <c r="AJ98" i="17"/>
  <c r="W98" i="17"/>
  <c r="AJ110" i="17"/>
  <c r="V90" i="17"/>
  <c r="AI90" i="17"/>
  <c r="BQ61" i="13"/>
  <c r="AT61" i="13"/>
  <c r="U54" i="35"/>
  <c r="BM55" i="13"/>
  <c r="AP55" i="13"/>
  <c r="O82" i="17" a="1"/>
  <c r="O82" i="17" s="1"/>
  <c r="AT82" i="17"/>
  <c r="Q82" i="17"/>
  <c r="AD82" i="17"/>
  <c r="H54" i="22"/>
  <c r="Y74" i="17"/>
  <c r="AL74" i="17"/>
  <c r="Y66" i="17"/>
  <c r="AL66" i="17"/>
  <c r="CF39" i="13"/>
  <c r="R58" i="17"/>
  <c r="AE58" i="17"/>
  <c r="V58" i="17"/>
  <c r="AI58" i="17"/>
  <c r="AR29" i="13"/>
  <c r="BO29" i="13"/>
  <c r="X50" i="17"/>
  <c r="AK50" i="17"/>
  <c r="V50" i="17"/>
  <c r="AI50" i="17"/>
  <c r="U14" i="35"/>
  <c r="AP15" i="13"/>
  <c r="V42" i="17"/>
  <c r="AQ13" i="13"/>
  <c r="S34" i="17"/>
  <c r="W34" i="17"/>
  <c r="BL73" i="11"/>
  <c r="AO73" i="11"/>
  <c r="BL85" i="11"/>
  <c r="AL100" i="15"/>
  <c r="Y100" i="15"/>
  <c r="AL112" i="15"/>
  <c r="BN71" i="11"/>
  <c r="AQ71" i="11"/>
  <c r="BN83" i="11"/>
  <c r="AO65" i="11"/>
  <c r="BL65" i="11"/>
  <c r="V92" i="15"/>
  <c r="AI92" i="15"/>
  <c r="BO63" i="11"/>
  <c r="AR63" i="11"/>
  <c r="F56" i="22"/>
  <c r="AT84" i="15"/>
  <c r="O84" i="15" a="1"/>
  <c r="O84" i="15" s="1"/>
  <c r="Q84" i="15"/>
  <c r="AD84" i="15"/>
  <c r="R84" i="15"/>
  <c r="AE84" i="15"/>
  <c r="V76" i="15"/>
  <c r="AI76" i="15"/>
  <c r="U76" i="15"/>
  <c r="AH76" i="15"/>
  <c r="BN47" i="11"/>
  <c r="AQ47" i="11"/>
  <c r="AJ68" i="15"/>
  <c r="W68" i="15"/>
  <c r="AR39" i="11"/>
  <c r="BO39" i="11"/>
  <c r="AL60" i="15"/>
  <c r="Y60" i="15"/>
  <c r="T52" i="15"/>
  <c r="AG52" i="15"/>
  <c r="CF25" i="11"/>
  <c r="AT23" i="11"/>
  <c r="BQ23" i="11"/>
  <c r="AT44" i="15"/>
  <c r="O44" i="15" a="1"/>
  <c r="O44" i="15" s="1"/>
  <c r="F16" i="22"/>
  <c r="Q44" i="15"/>
  <c r="AD44" i="15"/>
  <c r="CF17" i="11"/>
  <c r="AT61" i="11"/>
  <c r="BQ61" i="11"/>
  <c r="BN53" i="11"/>
  <c r="AQ53" i="11"/>
  <c r="BQ29" i="11"/>
  <c r="AT29" i="11"/>
  <c r="R89" i="16"/>
  <c r="AE89" i="16"/>
  <c r="AT63" i="12"/>
  <c r="BQ63" i="12"/>
  <c r="CC10" i="8"/>
  <c r="AI10" i="8"/>
  <c r="CE11" i="8"/>
  <c r="AK11" i="8"/>
  <c r="BY16" i="8"/>
  <c r="AE16" i="8"/>
  <c r="CC18" i="8"/>
  <c r="AI18" i="8"/>
  <c r="BF18" i="8"/>
  <c r="BY20" i="8"/>
  <c r="BB20" i="8"/>
  <c r="AE20" i="8"/>
  <c r="BY28" i="8"/>
  <c r="AE28" i="8"/>
  <c r="BB28" i="8"/>
  <c r="BY32" i="8"/>
  <c r="AE32" i="8"/>
  <c r="BB32" i="8"/>
  <c r="BU34" i="8"/>
  <c r="AX34" i="8"/>
  <c r="AA34" i="8"/>
  <c r="BY36" i="8"/>
  <c r="BB36" i="8"/>
  <c r="AE36" i="8"/>
  <c r="CE39" i="8"/>
  <c r="AK39" i="8"/>
  <c r="BH39" i="8"/>
  <c r="BT9" i="8"/>
  <c r="Z9" i="8"/>
  <c r="R9" i="8"/>
  <c r="S9" i="8"/>
  <c r="BX15" i="8"/>
  <c r="AD15" i="8"/>
  <c r="BX23" i="8"/>
  <c r="BA23" i="8"/>
  <c r="AD23" i="8"/>
  <c r="BV30" i="8"/>
  <c r="T30" i="8"/>
  <c r="AB30" i="8"/>
  <c r="W30" i="8"/>
  <c r="AY30" i="8"/>
  <c r="U30" i="8"/>
  <c r="BX31" i="8"/>
  <c r="BA31" i="8"/>
  <c r="AD31" i="8"/>
  <c r="BV34" i="8"/>
  <c r="U34" i="8"/>
  <c r="T34" i="8"/>
  <c r="AB34" i="8"/>
  <c r="AY34" i="8"/>
  <c r="W34" i="8"/>
  <c r="BV38" i="8"/>
  <c r="AB38" i="8"/>
  <c r="U38" i="8"/>
  <c r="W38" i="8"/>
  <c r="T38" i="8"/>
  <c r="AY38" i="8"/>
  <c r="CB41" i="8"/>
  <c r="AH41" i="8"/>
  <c r="BE41" i="8"/>
  <c r="BS64" i="8"/>
  <c r="D91" i="5"/>
  <c r="AS91" i="5" s="1"/>
  <c r="BV66" i="8"/>
  <c r="AY66" i="8"/>
  <c r="AB66" i="8"/>
  <c r="U66" i="8"/>
  <c r="W66" i="8"/>
  <c r="T66" i="8"/>
  <c r="AY78" i="8"/>
  <c r="CD70" i="8"/>
  <c r="AJ70" i="8"/>
  <c r="BG70" i="8"/>
  <c r="BG82" i="8"/>
  <c r="BS72" i="8"/>
  <c r="D99" i="5"/>
  <c r="AS99" i="5" s="1"/>
  <c r="CD74" i="8"/>
  <c r="BG74" i="8"/>
  <c r="AJ74" i="8"/>
  <c r="BG86" i="8"/>
  <c r="CB77" i="8"/>
  <c r="AH77" i="8"/>
  <c r="BE77" i="8"/>
  <c r="BE89" i="8"/>
  <c r="CB78" i="8"/>
  <c r="AH78" i="8"/>
  <c r="BS6" i="10"/>
  <c r="D33" i="14"/>
  <c r="CB7" i="10"/>
  <c r="AH7" i="10"/>
  <c r="BX9" i="10"/>
  <c r="AD9" i="10"/>
  <c r="BV12" i="10"/>
  <c r="U12" i="10"/>
  <c r="AB12" i="10"/>
  <c r="T12" i="10"/>
  <c r="AQ12" i="10" s="1"/>
  <c r="W12" i="10"/>
  <c r="BT15" i="10"/>
  <c r="S15" i="10"/>
  <c r="R15" i="10"/>
  <c r="Z15" i="10"/>
  <c r="CD20" i="10"/>
  <c r="BG20" i="10"/>
  <c r="AJ20" i="10"/>
  <c r="BS26" i="10"/>
  <c r="D53" i="14"/>
  <c r="CD28" i="10"/>
  <c r="BG28" i="10"/>
  <c r="AJ28" i="10"/>
  <c r="BZ30" i="10"/>
  <c r="BC30" i="10"/>
  <c r="AF30" i="10"/>
  <c r="CD32" i="10"/>
  <c r="AJ32" i="10"/>
  <c r="BG32" i="10"/>
  <c r="BS34" i="10"/>
  <c r="D61" i="14"/>
  <c r="CD36" i="10"/>
  <c r="BG36" i="10"/>
  <c r="AJ36" i="10"/>
  <c r="BS38" i="10"/>
  <c r="D65" i="14"/>
  <c r="BX41" i="10"/>
  <c r="BA41" i="10"/>
  <c r="AD41" i="10"/>
  <c r="BV44" i="10"/>
  <c r="T44" i="10"/>
  <c r="AB44" i="10"/>
  <c r="U44" i="10"/>
  <c r="AY44" i="10"/>
  <c r="W44" i="10"/>
  <c r="BV48" i="10"/>
  <c r="U48" i="10"/>
  <c r="AB48" i="10"/>
  <c r="AY48" i="10"/>
  <c r="T48" i="10"/>
  <c r="W48" i="10"/>
  <c r="BT51" i="10"/>
  <c r="Z51" i="10"/>
  <c r="AW51" i="10"/>
  <c r="S51" i="10"/>
  <c r="R51" i="10"/>
  <c r="BV56" i="10"/>
  <c r="W56" i="10"/>
  <c r="U56" i="10"/>
  <c r="T56" i="10"/>
  <c r="AY56" i="10"/>
  <c r="AB56" i="10"/>
  <c r="BS58" i="10"/>
  <c r="D85" i="14"/>
  <c r="AS85" i="14" s="1"/>
  <c r="BV60" i="10"/>
  <c r="W60" i="10"/>
  <c r="U60" i="10"/>
  <c r="T60" i="10"/>
  <c r="AB60" i="10"/>
  <c r="AY60" i="10"/>
  <c r="CB63" i="10"/>
  <c r="BE63" i="10"/>
  <c r="AH63" i="10"/>
  <c r="BV64" i="10"/>
  <c r="AY64" i="10"/>
  <c r="AB64" i="10"/>
  <c r="U64" i="10"/>
  <c r="W64" i="10"/>
  <c r="T64" i="10"/>
  <c r="BZ66" i="10"/>
  <c r="BC66" i="10"/>
  <c r="AF66" i="10"/>
  <c r="BC78" i="10"/>
  <c r="BV68" i="10"/>
  <c r="U68" i="10"/>
  <c r="T68" i="10"/>
  <c r="AB68" i="10"/>
  <c r="AY68" i="10"/>
  <c r="W68" i="10"/>
  <c r="AY80" i="10"/>
  <c r="CB71" i="10"/>
  <c r="BE71" i="10"/>
  <c r="AH71" i="10"/>
  <c r="BE83" i="10"/>
  <c r="BX73" i="10"/>
  <c r="BA73" i="10"/>
  <c r="AD73" i="10"/>
  <c r="BA85" i="10"/>
  <c r="CB75" i="10"/>
  <c r="BE75" i="10"/>
  <c r="AH75" i="10"/>
  <c r="BE87" i="10"/>
  <c r="BS79" i="8"/>
  <c r="D106" i="5"/>
  <c r="AS106" i="5" s="1"/>
  <c r="T5" i="8"/>
  <c r="U5" i="8"/>
  <c r="W5" i="8"/>
  <c r="BS7" i="8"/>
  <c r="D34" i="5"/>
  <c r="BX10" i="8"/>
  <c r="AD10" i="8"/>
  <c r="BT12" i="8"/>
  <c r="S12" i="8"/>
  <c r="Z12" i="8"/>
  <c r="R12" i="8"/>
  <c r="BT16" i="8"/>
  <c r="S16" i="8"/>
  <c r="Z16" i="8"/>
  <c r="R16" i="8"/>
  <c r="CB16" i="8"/>
  <c r="AH16" i="8"/>
  <c r="BV17" i="8"/>
  <c r="AB17" i="8"/>
  <c r="AY17" i="8"/>
  <c r="T17" i="8"/>
  <c r="U17" i="8"/>
  <c r="W17" i="8"/>
  <c r="BS19" i="8"/>
  <c r="D46" i="5"/>
  <c r="BV21" i="8"/>
  <c r="U21" i="8"/>
  <c r="AY21" i="8"/>
  <c r="T21" i="8"/>
  <c r="W21" i="8"/>
  <c r="AB21" i="8"/>
  <c r="BX22" i="8"/>
  <c r="BA22" i="8"/>
  <c r="AD22" i="8"/>
  <c r="BT24" i="8"/>
  <c r="Z24" i="8"/>
  <c r="S24" i="8"/>
  <c r="R24" i="8"/>
  <c r="AW24" i="8"/>
  <c r="CB24" i="8"/>
  <c r="BE24" i="8"/>
  <c r="AH24" i="8"/>
  <c r="BV25" i="8"/>
  <c r="AY25" i="8"/>
  <c r="AB25" i="8"/>
  <c r="W25" i="8"/>
  <c r="U25" i="8"/>
  <c r="T25" i="8"/>
  <c r="CD25" i="8"/>
  <c r="AJ25" i="8"/>
  <c r="BG25" i="8"/>
  <c r="BX26" i="8"/>
  <c r="BA26" i="8"/>
  <c r="AD26" i="8"/>
  <c r="BS27" i="8"/>
  <c r="D54" i="5"/>
  <c r="BZ27" i="8"/>
  <c r="BC27" i="8"/>
  <c r="AF27" i="8"/>
  <c r="BT28" i="8"/>
  <c r="Z28" i="8"/>
  <c r="AW28" i="8"/>
  <c r="S28" i="8"/>
  <c r="R28" i="8"/>
  <c r="CB28" i="8"/>
  <c r="BE28" i="8"/>
  <c r="AH28" i="8"/>
  <c r="BV29" i="8"/>
  <c r="AY29" i="8"/>
  <c r="AB29" i="8"/>
  <c r="T29" i="8"/>
  <c r="W29" i="8"/>
  <c r="U29" i="8"/>
  <c r="CD29" i="8"/>
  <c r="BG29" i="8"/>
  <c r="AJ29" i="8"/>
  <c r="BX30" i="8"/>
  <c r="AD30" i="8"/>
  <c r="BA30" i="8"/>
  <c r="BZ31" i="8"/>
  <c r="AF31" i="8"/>
  <c r="BC31" i="8"/>
  <c r="CB32" i="8"/>
  <c r="BE32" i="8"/>
  <c r="AH32" i="8"/>
  <c r="CD33" i="8"/>
  <c r="BG33" i="8"/>
  <c r="AJ33" i="8"/>
  <c r="BX34" i="8"/>
  <c r="BA34" i="8"/>
  <c r="AD34" i="8"/>
  <c r="BV37" i="8"/>
  <c r="AY37" i="8"/>
  <c r="AB37" i="8"/>
  <c r="T37" i="8"/>
  <c r="W37" i="8"/>
  <c r="U37" i="8"/>
  <c r="BX38" i="8"/>
  <c r="BA38" i="8"/>
  <c r="AD38" i="8"/>
  <c r="BS39" i="8"/>
  <c r="D66" i="5"/>
  <c r="BT40" i="8"/>
  <c r="Z40" i="8"/>
  <c r="AW40" i="8"/>
  <c r="R40" i="8"/>
  <c r="S40" i="8"/>
  <c r="CD41" i="8"/>
  <c r="BG41" i="8"/>
  <c r="AJ41" i="8"/>
  <c r="BZ43" i="8"/>
  <c r="BC43" i="8"/>
  <c r="AF43" i="8"/>
  <c r="CB44" i="8"/>
  <c r="BE44" i="8"/>
  <c r="AH44" i="8"/>
  <c r="CD45" i="8"/>
  <c r="BG45" i="8"/>
  <c r="AJ45" i="8"/>
  <c r="BX46" i="8"/>
  <c r="AD46" i="8"/>
  <c r="BA46" i="8"/>
  <c r="BS47" i="8"/>
  <c r="D74" i="5"/>
  <c r="BZ47" i="8"/>
  <c r="BC47" i="8"/>
  <c r="AF47" i="8"/>
  <c r="BT48" i="8"/>
  <c r="AW48" i="8"/>
  <c r="Z48" i="8"/>
  <c r="S48" i="8"/>
  <c r="R48" i="8"/>
  <c r="CB48" i="8"/>
  <c r="BE48" i="8"/>
  <c r="AH48" i="8"/>
  <c r="BV49" i="8"/>
  <c r="AY49" i="8"/>
  <c r="AB49" i="8"/>
  <c r="W49" i="8"/>
  <c r="U49" i="8"/>
  <c r="T49" i="8"/>
  <c r="CD49" i="8"/>
  <c r="BG49" i="8"/>
  <c r="AJ49" i="8"/>
  <c r="BX50" i="8"/>
  <c r="AD50" i="8"/>
  <c r="BA50" i="8"/>
  <c r="BS51" i="8"/>
  <c r="D78" i="5"/>
  <c r="BZ51" i="8"/>
  <c r="BC51" i="8"/>
  <c r="AF51" i="8"/>
  <c r="BS83" i="8"/>
  <c r="D110" i="5"/>
  <c r="AS110" i="5" s="1"/>
  <c r="BY6" i="8"/>
  <c r="AE6" i="8"/>
  <c r="CA7" i="8"/>
  <c r="AG7" i="8"/>
  <c r="BU8" i="8"/>
  <c r="AA8" i="8"/>
  <c r="CC8" i="8"/>
  <c r="AI8" i="8"/>
  <c r="BW9" i="8"/>
  <c r="AC9" i="8"/>
  <c r="CE9" i="8"/>
  <c r="AK9" i="8"/>
  <c r="BY10" i="8"/>
  <c r="AE10" i="8"/>
  <c r="CA11" i="8"/>
  <c r="AG11" i="8"/>
  <c r="BU12" i="8"/>
  <c r="AA12" i="8"/>
  <c r="CC12" i="8"/>
  <c r="AI12" i="8"/>
  <c r="BW13" i="8"/>
  <c r="AC13" i="8"/>
  <c r="CE13" i="8"/>
  <c r="AK13" i="8"/>
  <c r="BY14" i="8"/>
  <c r="AE14" i="8"/>
  <c r="CA15" i="8"/>
  <c r="AG15" i="8"/>
  <c r="BU16" i="8"/>
  <c r="AA16" i="8"/>
  <c r="CC16" i="8"/>
  <c r="AI16" i="8"/>
  <c r="BW17" i="8"/>
  <c r="AZ17" i="8"/>
  <c r="AC17" i="8"/>
  <c r="CE17" i="8"/>
  <c r="AK17" i="8"/>
  <c r="BH17" i="8"/>
  <c r="BY18" i="8"/>
  <c r="BB18" i="8"/>
  <c r="AE18" i="8"/>
  <c r="AV19" i="8"/>
  <c r="AO46" i="5" s="1"/>
  <c r="Y19" i="8"/>
  <c r="AB46" i="5" s="1"/>
  <c r="M18" i="19" s="1"/>
  <c r="CA19" i="8"/>
  <c r="BD19" i="8"/>
  <c r="AG19" i="8"/>
  <c r="BU20" i="8"/>
  <c r="AA20" i="8"/>
  <c r="AX20" i="8"/>
  <c r="CC20" i="8"/>
  <c r="BF20" i="8"/>
  <c r="AI20" i="8"/>
  <c r="BW21" i="8"/>
  <c r="AZ21" i="8"/>
  <c r="AC21" i="8"/>
  <c r="CE21" i="8"/>
  <c r="BH21" i="8"/>
  <c r="AK21" i="8"/>
  <c r="BY22" i="8"/>
  <c r="AE22" i="8"/>
  <c r="BB22" i="8"/>
  <c r="Y23" i="8"/>
  <c r="AB50" i="5" s="1"/>
  <c r="M22" i="19" s="1"/>
  <c r="AV23" i="8"/>
  <c r="AO50" i="5" s="1"/>
  <c r="CA23" i="8"/>
  <c r="BD23" i="8"/>
  <c r="AG23" i="8"/>
  <c r="BU24" i="8"/>
  <c r="AX24" i="8"/>
  <c r="AA24" i="8"/>
  <c r="CC24" i="8"/>
  <c r="BF24" i="8"/>
  <c r="AI24" i="8"/>
  <c r="BW25" i="8"/>
  <c r="AZ25" i="8"/>
  <c r="AC25" i="8"/>
  <c r="CE25" i="8"/>
  <c r="AK25" i="8"/>
  <c r="BH25" i="8"/>
  <c r="BY26" i="8"/>
  <c r="AE26" i="8"/>
  <c r="BB26" i="8"/>
  <c r="AV27" i="8"/>
  <c r="AO54" i="5" s="1"/>
  <c r="Y27" i="8"/>
  <c r="AB54" i="5" s="1"/>
  <c r="M26" i="19" s="1"/>
  <c r="CA27" i="8"/>
  <c r="AG27" i="8"/>
  <c r="BD27" i="8"/>
  <c r="BU28" i="8"/>
  <c r="AX28" i="8"/>
  <c r="AA28" i="8"/>
  <c r="CC28" i="8"/>
  <c r="AI28" i="8"/>
  <c r="BF28" i="8"/>
  <c r="BW29" i="8"/>
  <c r="AC29" i="8"/>
  <c r="AZ29" i="8"/>
  <c r="CE29" i="8"/>
  <c r="AK29" i="8"/>
  <c r="BH29" i="8"/>
  <c r="BY30" i="8"/>
  <c r="BB30" i="8"/>
  <c r="AE30" i="8"/>
  <c r="Y31" i="8"/>
  <c r="AB58" i="5" s="1"/>
  <c r="M30" i="19" s="1"/>
  <c r="AV31" i="8"/>
  <c r="AO58" i="5" s="1"/>
  <c r="CA31" i="8"/>
  <c r="BD31" i="8"/>
  <c r="AG31" i="8"/>
  <c r="BU32" i="8"/>
  <c r="AA32" i="8"/>
  <c r="AX32" i="8"/>
  <c r="CC32" i="8"/>
  <c r="BF32" i="8"/>
  <c r="AI32" i="8"/>
  <c r="BW33" i="8"/>
  <c r="AC33" i="8"/>
  <c r="AZ33" i="8"/>
  <c r="CE33" i="8"/>
  <c r="AK33" i="8"/>
  <c r="BH33" i="8"/>
  <c r="BY34" i="8"/>
  <c r="AE34" i="8"/>
  <c r="BB34" i="8"/>
  <c r="Y35" i="8"/>
  <c r="AB62" i="5" s="1"/>
  <c r="M34" i="19" s="1"/>
  <c r="AV35" i="8"/>
  <c r="AO62" i="5" s="1"/>
  <c r="CA35" i="8"/>
  <c r="BD35" i="8"/>
  <c r="AG35" i="8"/>
  <c r="BU36" i="8"/>
  <c r="AA36" i="8"/>
  <c r="AX36" i="8"/>
  <c r="CC36" i="8"/>
  <c r="BF36" i="8"/>
  <c r="AI36" i="8"/>
  <c r="BW37" i="8"/>
  <c r="AC37" i="8"/>
  <c r="AZ37" i="8"/>
  <c r="CE37" i="8"/>
  <c r="AK37" i="8"/>
  <c r="BH37" i="8"/>
  <c r="BY38" i="8"/>
  <c r="AE38" i="8"/>
  <c r="BB38" i="8"/>
  <c r="AV39" i="8"/>
  <c r="AO66" i="5" s="1"/>
  <c r="Y39" i="8"/>
  <c r="AB66" i="5" s="1"/>
  <c r="M38" i="19" s="1"/>
  <c r="CA39" i="8"/>
  <c r="AG39" i="8"/>
  <c r="BD39" i="8"/>
  <c r="BU40" i="8"/>
  <c r="AA40" i="8"/>
  <c r="AX40" i="8"/>
  <c r="CC40" i="8"/>
  <c r="AI40" i="8"/>
  <c r="BF40" i="8"/>
  <c r="BW41" i="8"/>
  <c r="AC41" i="8"/>
  <c r="AZ41" i="8"/>
  <c r="CE41" i="8"/>
  <c r="BH41" i="8"/>
  <c r="AK41" i="8"/>
  <c r="BY42" i="8"/>
  <c r="BB42" i="8"/>
  <c r="AE42" i="8"/>
  <c r="AV43" i="8"/>
  <c r="AO70" i="5" s="1"/>
  <c r="Y43" i="8"/>
  <c r="AB70" i="5" s="1"/>
  <c r="M42" i="19" s="1"/>
  <c r="CA43" i="8"/>
  <c r="BD43" i="8"/>
  <c r="AG43" i="8"/>
  <c r="BU44" i="8"/>
  <c r="AX44" i="8"/>
  <c r="AA44" i="8"/>
  <c r="CC44" i="8"/>
  <c r="BF44" i="8"/>
  <c r="AI44" i="8"/>
  <c r="BW45" i="8"/>
  <c r="AZ45" i="8"/>
  <c r="AC45" i="8"/>
  <c r="CE45" i="8"/>
  <c r="BH45" i="8"/>
  <c r="AK45" i="8"/>
  <c r="BY46" i="8"/>
  <c r="BB46" i="8"/>
  <c r="AE46" i="8"/>
  <c r="Y47" i="8"/>
  <c r="AB74" i="5" s="1"/>
  <c r="M46" i="19" s="1"/>
  <c r="AV47" i="8"/>
  <c r="AO74" i="5" s="1"/>
  <c r="CA47" i="8"/>
  <c r="AG47" i="8"/>
  <c r="BD47" i="8"/>
  <c r="BU48" i="8"/>
  <c r="AA48" i="8"/>
  <c r="AX48" i="8"/>
  <c r="CC48" i="8"/>
  <c r="BF48" i="8"/>
  <c r="AI48" i="8"/>
  <c r="BW49" i="8"/>
  <c r="AC49" i="8"/>
  <c r="AZ49" i="8"/>
  <c r="CE49" i="8"/>
  <c r="BH49" i="8"/>
  <c r="AK49" i="8"/>
  <c r="BY50" i="8"/>
  <c r="AE50" i="8"/>
  <c r="BB50" i="8"/>
  <c r="Y51" i="8"/>
  <c r="AB78" i="5" s="1"/>
  <c r="M50" i="19" s="1"/>
  <c r="AV51" i="8"/>
  <c r="AO78" i="5" s="1"/>
  <c r="CA51" i="8"/>
  <c r="BD51" i="8"/>
  <c r="AG51" i="8"/>
  <c r="BU52" i="8"/>
  <c r="AX52" i="8"/>
  <c r="AA52" i="8"/>
  <c r="CC52" i="8"/>
  <c r="AI52" i="8"/>
  <c r="BF52" i="8"/>
  <c r="BW53" i="8"/>
  <c r="AZ53" i="8"/>
  <c r="AC53" i="8"/>
  <c r="CE53" i="8"/>
  <c r="AK53" i="8"/>
  <c r="BH53" i="8"/>
  <c r="BY54" i="8"/>
  <c r="AE54" i="8"/>
  <c r="BB54" i="8"/>
  <c r="Y55" i="8"/>
  <c r="AB82" i="5" s="1"/>
  <c r="M54" i="19" s="1"/>
  <c r="AV55" i="8"/>
  <c r="AO82" i="5" s="1"/>
  <c r="CH6" i="8"/>
  <c r="CA55" i="8"/>
  <c r="BD55" i="8"/>
  <c r="AG55" i="8"/>
  <c r="CP6" i="8"/>
  <c r="BU56" i="8"/>
  <c r="AA56" i="8"/>
  <c r="AX56" i="8"/>
  <c r="CC56" i="8"/>
  <c r="AI56" i="8"/>
  <c r="BF56" i="8"/>
  <c r="BW57" i="8"/>
  <c r="AZ57" i="8"/>
  <c r="AC57" i="8"/>
  <c r="CE57" i="8"/>
  <c r="AK57" i="8"/>
  <c r="BH57" i="8"/>
  <c r="BY58" i="8"/>
  <c r="BB58" i="8"/>
  <c r="AE58" i="8"/>
  <c r="Y59" i="8"/>
  <c r="AB86" i="5" s="1"/>
  <c r="M58" i="19" s="1"/>
  <c r="AV59" i="8"/>
  <c r="AO86" i="5" s="1"/>
  <c r="CA59" i="8"/>
  <c r="BD59" i="8"/>
  <c r="AG59" i="8"/>
  <c r="BU60" i="8"/>
  <c r="AA60" i="8"/>
  <c r="AX60" i="8"/>
  <c r="CC60" i="8"/>
  <c r="AI60" i="8"/>
  <c r="BF60" i="8"/>
  <c r="BW61" i="8"/>
  <c r="AZ61" i="8"/>
  <c r="AC61" i="8"/>
  <c r="CE61" i="8"/>
  <c r="AK61" i="8"/>
  <c r="BH61" i="8"/>
  <c r="BY62" i="8"/>
  <c r="AE62" i="8"/>
  <c r="BB62" i="8"/>
  <c r="AV63" i="8"/>
  <c r="AO90" i="5" s="1"/>
  <c r="Y63" i="8"/>
  <c r="AB90" i="5" s="1"/>
  <c r="M62" i="19" s="1"/>
  <c r="CA63" i="8"/>
  <c r="BD63" i="8"/>
  <c r="AG63" i="8"/>
  <c r="BU64" i="8"/>
  <c r="AX64" i="8"/>
  <c r="AA64" i="8"/>
  <c r="CC64" i="8"/>
  <c r="AI64" i="8"/>
  <c r="BF64" i="8"/>
  <c r="BW65" i="8"/>
  <c r="AC65" i="8"/>
  <c r="AZ65" i="8"/>
  <c r="CE65" i="8"/>
  <c r="BH65" i="8"/>
  <c r="AK65" i="8"/>
  <c r="BY66" i="8"/>
  <c r="BB66" i="8"/>
  <c r="AE66" i="8"/>
  <c r="BB78" i="8"/>
  <c r="AV67" i="8"/>
  <c r="AO94" i="5" s="1"/>
  <c r="Y67" i="8"/>
  <c r="AB94" i="5" s="1"/>
  <c r="M66" i="19" s="1"/>
  <c r="AV79" i="8"/>
  <c r="AO106" i="5" s="1"/>
  <c r="CA67" i="8"/>
  <c r="BD67" i="8"/>
  <c r="AG67" i="8"/>
  <c r="BD79" i="8"/>
  <c r="BU68" i="8"/>
  <c r="AX68" i="8"/>
  <c r="AA68" i="8"/>
  <c r="AX80" i="8"/>
  <c r="CC68" i="8"/>
  <c r="BF68" i="8"/>
  <c r="AI68" i="8"/>
  <c r="BF80" i="8"/>
  <c r="BW69" i="8"/>
  <c r="AZ69" i="8"/>
  <c r="AC69" i="8"/>
  <c r="AZ81" i="8"/>
  <c r="CE69" i="8"/>
  <c r="AK69" i="8"/>
  <c r="BH69" i="8"/>
  <c r="BH81" i="8"/>
  <c r="BY70" i="8"/>
  <c r="BB70" i="8"/>
  <c r="AE70" i="8"/>
  <c r="BB82" i="8"/>
  <c r="Y71" i="8"/>
  <c r="AB98" i="5" s="1"/>
  <c r="M70" i="19" s="1"/>
  <c r="AV71" i="8"/>
  <c r="AO98" i="5" s="1"/>
  <c r="AV83" i="8"/>
  <c r="AO110" i="5" s="1"/>
  <c r="CA71" i="8"/>
  <c r="BD71" i="8"/>
  <c r="AG71" i="8"/>
  <c r="BD83" i="8"/>
  <c r="BU72" i="8"/>
  <c r="AX72" i="8"/>
  <c r="AA72" i="8"/>
  <c r="AX84" i="8"/>
  <c r="CC72" i="8"/>
  <c r="AI72" i="8"/>
  <c r="BF72" i="8"/>
  <c r="BF84" i="8"/>
  <c r="BW73" i="8"/>
  <c r="AZ73" i="8"/>
  <c r="AC73" i="8"/>
  <c r="AZ85" i="8"/>
  <c r="CE73" i="8"/>
  <c r="BH73" i="8"/>
  <c r="AK73" i="8"/>
  <c r="BH85" i="8"/>
  <c r="BY74" i="8"/>
  <c r="AE74" i="8"/>
  <c r="BB74" i="8"/>
  <c r="BB86" i="8"/>
  <c r="Y75" i="8"/>
  <c r="AB102" i="5" s="1"/>
  <c r="M74" i="19" s="1"/>
  <c r="AV75" i="8"/>
  <c r="AO102" i="5" s="1"/>
  <c r="AV87" i="8"/>
  <c r="AO114" i="5" s="1"/>
  <c r="CA75" i="8"/>
  <c r="AG75" i="8"/>
  <c r="BD75" i="8"/>
  <c r="BD87" i="8"/>
  <c r="BU76" i="8"/>
  <c r="AX76" i="8"/>
  <c r="AA76" i="8"/>
  <c r="AX88" i="8"/>
  <c r="CC76" i="8"/>
  <c r="BF76" i="8"/>
  <c r="AI76" i="8"/>
  <c r="BF88" i="8"/>
  <c r="BW77" i="8"/>
  <c r="AC77" i="8"/>
  <c r="AZ77" i="8"/>
  <c r="AZ89" i="8"/>
  <c r="BW78" i="8"/>
  <c r="AC78" i="8"/>
  <c r="CE77" i="8"/>
  <c r="AK77" i="8"/>
  <c r="BH77" i="8"/>
  <c r="BH89" i="8"/>
  <c r="CE78" i="8"/>
  <c r="AK78" i="8"/>
  <c r="BS5" i="10"/>
  <c r="D32" i="14"/>
  <c r="BU6" i="10"/>
  <c r="AA6" i="10"/>
  <c r="CC6" i="10"/>
  <c r="AI6" i="10"/>
  <c r="BW7" i="10"/>
  <c r="AC7" i="10"/>
  <c r="CE7" i="10"/>
  <c r="AK7" i="10"/>
  <c r="BY8" i="10"/>
  <c r="AE8" i="10"/>
  <c r="CA9" i="10"/>
  <c r="AG9" i="10"/>
  <c r="BU10" i="10"/>
  <c r="AA10" i="10"/>
  <c r="CC10" i="10"/>
  <c r="AI10" i="10"/>
  <c r="BW11" i="10"/>
  <c r="AC11" i="10"/>
  <c r="CE11" i="10"/>
  <c r="AK11" i="10"/>
  <c r="BY12" i="10"/>
  <c r="AE12" i="10"/>
  <c r="CA13" i="10"/>
  <c r="AG13" i="10"/>
  <c r="BU14" i="10"/>
  <c r="AA14" i="10"/>
  <c r="CC14" i="10"/>
  <c r="AI14" i="10"/>
  <c r="BW15" i="10"/>
  <c r="AC15" i="10"/>
  <c r="CE15" i="10"/>
  <c r="AK15" i="10"/>
  <c r="BY16" i="10"/>
  <c r="AE16" i="10"/>
  <c r="AV17" i="10"/>
  <c r="AO44" i="14" s="1"/>
  <c r="Y17" i="10"/>
  <c r="AB44" i="14" s="1"/>
  <c r="R16" i="19" s="1"/>
  <c r="CA17" i="10"/>
  <c r="AG17" i="10"/>
  <c r="BD17" i="10"/>
  <c r="BU18" i="10"/>
  <c r="AA18" i="10"/>
  <c r="AX18" i="10"/>
  <c r="CC18" i="10"/>
  <c r="BF18" i="10"/>
  <c r="AI18" i="10"/>
  <c r="BW19" i="10"/>
  <c r="AC19" i="10"/>
  <c r="AZ19" i="10"/>
  <c r="CE19" i="10"/>
  <c r="BH19" i="10"/>
  <c r="AK19" i="10"/>
  <c r="BY20" i="10"/>
  <c r="AE20" i="10"/>
  <c r="BB20" i="10"/>
  <c r="Y21" i="10"/>
  <c r="AB48" i="14" s="1"/>
  <c r="R20" i="19" s="1"/>
  <c r="AV21" i="10"/>
  <c r="AO48" i="14" s="1"/>
  <c r="CA21" i="10"/>
  <c r="BD21" i="10"/>
  <c r="AG21" i="10"/>
  <c r="BU22" i="10"/>
  <c r="AA22" i="10"/>
  <c r="AX22" i="10"/>
  <c r="CC22" i="10"/>
  <c r="BF22" i="10"/>
  <c r="AI22" i="10"/>
  <c r="BW23" i="10"/>
  <c r="AC23" i="10"/>
  <c r="AZ23" i="10"/>
  <c r="CE23" i="10"/>
  <c r="AK23" i="10"/>
  <c r="BH23" i="10"/>
  <c r="BY24" i="10"/>
  <c r="AE24" i="10"/>
  <c r="BB24" i="10"/>
  <c r="Y25" i="10"/>
  <c r="AB52" i="14" s="1"/>
  <c r="R24" i="19" s="1"/>
  <c r="AV25" i="10"/>
  <c r="AO52" i="14" s="1"/>
  <c r="CA25" i="10"/>
  <c r="AG25" i="10"/>
  <c r="BD25" i="10"/>
  <c r="BU26" i="10"/>
  <c r="AX26" i="10"/>
  <c r="AA26" i="10"/>
  <c r="CC26" i="10"/>
  <c r="AI26" i="10"/>
  <c r="BF26" i="10"/>
  <c r="BW27" i="10"/>
  <c r="AC27" i="10"/>
  <c r="AZ27" i="10"/>
  <c r="CE27" i="10"/>
  <c r="BH27" i="10"/>
  <c r="AK27" i="10"/>
  <c r="BY28" i="10"/>
  <c r="BB28" i="10"/>
  <c r="AE28" i="10"/>
  <c r="Y29" i="10"/>
  <c r="AB56" i="14" s="1"/>
  <c r="R28" i="19" s="1"/>
  <c r="AV29" i="10"/>
  <c r="AO56" i="14" s="1"/>
  <c r="CA29" i="10"/>
  <c r="BD29" i="10"/>
  <c r="AG29" i="10"/>
  <c r="BU30" i="10"/>
  <c r="AA30" i="10"/>
  <c r="AX30" i="10"/>
  <c r="CC30" i="10"/>
  <c r="AI30" i="10"/>
  <c r="BF30" i="10"/>
  <c r="AC31" i="10"/>
  <c r="AZ31" i="10"/>
  <c r="BW31" i="10"/>
  <c r="CE31" i="10"/>
  <c r="BH31" i="10"/>
  <c r="AK31" i="10"/>
  <c r="BY32" i="10"/>
  <c r="AE32" i="10"/>
  <c r="BB32" i="10"/>
  <c r="Y33" i="10"/>
  <c r="AB60" i="14" s="1"/>
  <c r="R32" i="19" s="1"/>
  <c r="AV33" i="10"/>
  <c r="AO60" i="14" s="1"/>
  <c r="CA33" i="10"/>
  <c r="BD33" i="10"/>
  <c r="AG33" i="10"/>
  <c r="BU34" i="10"/>
  <c r="AA34" i="10"/>
  <c r="AX34" i="10"/>
  <c r="CC34" i="10"/>
  <c r="BF34" i="10"/>
  <c r="AI34" i="10"/>
  <c r="BW35" i="10"/>
  <c r="AZ35" i="10"/>
  <c r="AC35" i="10"/>
  <c r="CE35" i="10"/>
  <c r="BH35" i="10"/>
  <c r="AK35" i="10"/>
  <c r="BY36" i="10"/>
  <c r="BB36" i="10"/>
  <c r="AE36" i="10"/>
  <c r="AV37" i="10"/>
  <c r="AO64" i="14" s="1"/>
  <c r="Y37" i="10"/>
  <c r="AB64" i="14" s="1"/>
  <c r="R36" i="19" s="1"/>
  <c r="CA37" i="10"/>
  <c r="AG37" i="10"/>
  <c r="BD37" i="10"/>
  <c r="BU38" i="10"/>
  <c r="AX38" i="10"/>
  <c r="AA38" i="10"/>
  <c r="CC38" i="10"/>
  <c r="AI38" i="10"/>
  <c r="BF38" i="10"/>
  <c r="BW39" i="10"/>
  <c r="AC39" i="10"/>
  <c r="AZ39" i="10"/>
  <c r="CE39" i="10"/>
  <c r="AK39" i="10"/>
  <c r="BH39" i="10"/>
  <c r="BY40" i="10"/>
  <c r="AE40" i="10"/>
  <c r="BB40" i="10"/>
  <c r="AV41" i="10"/>
  <c r="AO68" i="14" s="1"/>
  <c r="Y41" i="10"/>
  <c r="AB68" i="14" s="1"/>
  <c r="R40" i="19" s="1"/>
  <c r="CA41" i="10"/>
  <c r="AG41" i="10"/>
  <c r="BD41" i="10"/>
  <c r="BU42" i="10"/>
  <c r="AX42" i="10"/>
  <c r="AA42" i="10"/>
  <c r="CC42" i="10"/>
  <c r="AI42" i="10"/>
  <c r="BF42" i="10"/>
  <c r="BW43" i="10"/>
  <c r="AZ43" i="10"/>
  <c r="AC43" i="10"/>
  <c r="CE43" i="10"/>
  <c r="AK43" i="10"/>
  <c r="BH43" i="10"/>
  <c r="BY44" i="10"/>
  <c r="BB44" i="10"/>
  <c r="AE44" i="10"/>
  <c r="AV45" i="10"/>
  <c r="AO72" i="14" s="1"/>
  <c r="Y45" i="10"/>
  <c r="AB72" i="14" s="1"/>
  <c r="R44" i="19" s="1"/>
  <c r="CA45" i="10"/>
  <c r="AG45" i="10"/>
  <c r="BD45" i="10"/>
  <c r="BU46" i="10"/>
  <c r="AX46" i="10"/>
  <c r="AA46" i="10"/>
  <c r="CC46" i="10"/>
  <c r="AI46" i="10"/>
  <c r="BF46" i="10"/>
  <c r="BW47" i="10"/>
  <c r="AC47" i="10"/>
  <c r="AZ47" i="10"/>
  <c r="CE47" i="10"/>
  <c r="BH47" i="10"/>
  <c r="AK47" i="10"/>
  <c r="BY48" i="10"/>
  <c r="BB48" i="10"/>
  <c r="AE48" i="10"/>
  <c r="Y49" i="10"/>
  <c r="AB76" i="14" s="1"/>
  <c r="R48" i="19" s="1"/>
  <c r="AV49" i="10"/>
  <c r="AO76" i="14" s="1"/>
  <c r="CA49" i="10"/>
  <c r="BD49" i="10"/>
  <c r="AG49" i="10"/>
  <c r="BU50" i="10"/>
  <c r="AX50" i="10"/>
  <c r="AA50" i="10"/>
  <c r="CC50" i="10"/>
  <c r="BF50" i="10"/>
  <c r="AI50" i="10"/>
  <c r="BW51" i="10"/>
  <c r="AZ51" i="10"/>
  <c r="AC51" i="10"/>
  <c r="CE51" i="10"/>
  <c r="AK51" i="10"/>
  <c r="BH51" i="10"/>
  <c r="BY52" i="10"/>
  <c r="AE52" i="10"/>
  <c r="BB52" i="10"/>
  <c r="AV53" i="10"/>
  <c r="AO80" i="14" s="1"/>
  <c r="Y53" i="10"/>
  <c r="AB80" i="14" s="1"/>
  <c r="R52" i="19" s="1"/>
  <c r="CA53" i="10"/>
  <c r="AG53" i="10"/>
  <c r="BD53" i="10"/>
  <c r="BU54" i="10"/>
  <c r="AX54" i="10"/>
  <c r="AA54" i="10"/>
  <c r="CC54" i="10"/>
  <c r="AI54" i="10"/>
  <c r="BF54" i="10"/>
  <c r="BW55" i="10"/>
  <c r="AC55" i="10"/>
  <c r="AZ55" i="10"/>
  <c r="CL6" i="10"/>
  <c r="E8" i="27" s="1"/>
  <c r="CE55" i="10"/>
  <c r="AK55" i="10"/>
  <c r="BH55" i="10"/>
  <c r="CT6" i="10"/>
  <c r="M8" i="27" s="1"/>
  <c r="BY56" i="10"/>
  <c r="BB56" i="10"/>
  <c r="AE56" i="10"/>
  <c r="Y57" i="10"/>
  <c r="AB84" i="14" s="1"/>
  <c r="R56" i="19" s="1"/>
  <c r="AV57" i="10"/>
  <c r="AO84" i="14" s="1"/>
  <c r="CA57" i="10"/>
  <c r="AG57" i="10"/>
  <c r="BD57" i="10"/>
  <c r="BU58" i="10"/>
  <c r="AA58" i="10"/>
  <c r="AX58" i="10"/>
  <c r="CC58" i="10"/>
  <c r="AI58" i="10"/>
  <c r="BF58" i="10"/>
  <c r="BW59" i="10"/>
  <c r="AC59" i="10"/>
  <c r="AZ59" i="10"/>
  <c r="CE59" i="10"/>
  <c r="BH59" i="10"/>
  <c r="AK59" i="10"/>
  <c r="BY60" i="10"/>
  <c r="BB60" i="10"/>
  <c r="AE60" i="10"/>
  <c r="Y61" i="10"/>
  <c r="AB88" i="14" s="1"/>
  <c r="R60" i="19" s="1"/>
  <c r="AV61" i="10"/>
  <c r="AO88" i="14" s="1"/>
  <c r="CA61" i="10"/>
  <c r="AG61" i="10"/>
  <c r="BD61" i="10"/>
  <c r="BU62" i="10"/>
  <c r="AX62" i="10"/>
  <c r="AA62" i="10"/>
  <c r="CC62" i="10"/>
  <c r="AI62" i="10"/>
  <c r="BF62" i="10"/>
  <c r="BW63" i="10"/>
  <c r="AC63" i="10"/>
  <c r="AZ63" i="10"/>
  <c r="CE63" i="10"/>
  <c r="AK63" i="10"/>
  <c r="BH63" i="10"/>
  <c r="BY64" i="10"/>
  <c r="AE64" i="10"/>
  <c r="BB64" i="10"/>
  <c r="AV65" i="10"/>
  <c r="AO92" i="14" s="1"/>
  <c r="Y65" i="10"/>
  <c r="AB92" i="14" s="1"/>
  <c r="R64" i="19" s="1"/>
  <c r="CA65" i="10"/>
  <c r="AG65" i="10"/>
  <c r="BD65" i="10"/>
  <c r="BU66" i="10"/>
  <c r="AX66" i="10"/>
  <c r="AA66" i="10"/>
  <c r="AX78" i="10"/>
  <c r="CC66" i="10"/>
  <c r="BF66" i="10"/>
  <c r="AI66" i="10"/>
  <c r="BF78" i="10"/>
  <c r="BW67" i="10"/>
  <c r="AC67" i="10"/>
  <c r="AZ67" i="10"/>
  <c r="AZ79" i="10"/>
  <c r="CE67" i="10"/>
  <c r="BH67" i="10"/>
  <c r="AK67" i="10"/>
  <c r="BH79" i="10"/>
  <c r="BY68" i="10"/>
  <c r="BB68" i="10"/>
  <c r="AE68" i="10"/>
  <c r="BB80" i="10"/>
  <c r="AV69" i="10"/>
  <c r="AO96" i="14" s="1"/>
  <c r="Y69" i="10"/>
  <c r="AB96" i="14" s="1"/>
  <c r="R68" i="19" s="1"/>
  <c r="AV81" i="10"/>
  <c r="AO108" i="14" s="1"/>
  <c r="CA69" i="10"/>
  <c r="BD69" i="10"/>
  <c r="AG69" i="10"/>
  <c r="BD81" i="10"/>
  <c r="BU70" i="10"/>
  <c r="AX70" i="10"/>
  <c r="AA70" i="10"/>
  <c r="AX82" i="10"/>
  <c r="CC70" i="10"/>
  <c r="AI70" i="10"/>
  <c r="BF70" i="10"/>
  <c r="BF82" i="10"/>
  <c r="BW71" i="10"/>
  <c r="AC71" i="10"/>
  <c r="AZ71" i="10"/>
  <c r="AZ83" i="10"/>
  <c r="CE71" i="10"/>
  <c r="AK71" i="10"/>
  <c r="BH71" i="10"/>
  <c r="BH83" i="10"/>
  <c r="BY72" i="10"/>
  <c r="AE72" i="10"/>
  <c r="BB72" i="10"/>
  <c r="BB84" i="10"/>
  <c r="AV73" i="10"/>
  <c r="AO100" i="14" s="1"/>
  <c r="Y73" i="10"/>
  <c r="AB100" i="14" s="1"/>
  <c r="R72" i="19" s="1"/>
  <c r="AV85" i="10"/>
  <c r="AO112" i="14" s="1"/>
  <c r="CA73" i="10"/>
  <c r="BD73" i="10"/>
  <c r="AG73" i="10"/>
  <c r="BD85" i="10"/>
  <c r="BU74" i="10"/>
  <c r="AA74" i="10"/>
  <c r="AX74" i="10"/>
  <c r="AX86" i="10"/>
  <c r="CC74" i="10"/>
  <c r="BF74" i="10"/>
  <c r="AI74" i="10"/>
  <c r="BF86" i="10"/>
  <c r="BW75" i="10"/>
  <c r="AZ75" i="10"/>
  <c r="AC75" i="10"/>
  <c r="AZ87" i="10"/>
  <c r="CE75" i="10"/>
  <c r="BH75" i="10"/>
  <c r="AK75" i="10"/>
  <c r="BH87" i="10"/>
  <c r="BY76" i="10"/>
  <c r="AE76" i="10"/>
  <c r="BB76" i="10"/>
  <c r="BB88" i="10"/>
  <c r="Y77" i="10"/>
  <c r="AB104" i="14" s="1"/>
  <c r="R76" i="19" s="1"/>
  <c r="AV77" i="10"/>
  <c r="AO104" i="14" s="1"/>
  <c r="AV89" i="10"/>
  <c r="AO116" i="14" s="1"/>
  <c r="Y78" i="10"/>
  <c r="AB105" i="14" s="1"/>
  <c r="R77" i="19" s="1"/>
  <c r="CA77" i="10"/>
  <c r="AG77" i="10"/>
  <c r="BD77" i="10"/>
  <c r="BD89" i="10"/>
  <c r="CA78" i="10"/>
  <c r="AG78" i="10"/>
  <c r="BS84" i="10"/>
  <c r="D111" i="14"/>
  <c r="AS111" i="14" s="1"/>
  <c r="W60" i="32"/>
  <c r="AO60" i="32"/>
  <c r="Z60" i="32"/>
  <c r="V60" i="32" a="1"/>
  <c r="V60" i="32" s="1"/>
  <c r="W32" i="32"/>
  <c r="AO32" i="32"/>
  <c r="V32" i="32" a="1"/>
  <c r="V32" i="32" s="1"/>
  <c r="W101" i="17"/>
  <c r="AJ101" i="17"/>
  <c r="AJ113" i="17"/>
  <c r="AE101" i="17"/>
  <c r="R101" i="17"/>
  <c r="AE113" i="17"/>
  <c r="AK93" i="17"/>
  <c r="X93" i="17"/>
  <c r="AK105" i="17"/>
  <c r="AF85" i="17"/>
  <c r="S85" i="17"/>
  <c r="CF58" i="13"/>
  <c r="BO56" i="13"/>
  <c r="AR56" i="13"/>
  <c r="H49" i="22"/>
  <c r="Q77" i="17"/>
  <c r="AD77" i="17"/>
  <c r="AT77" i="17"/>
  <c r="O77" i="17" a="1"/>
  <c r="O77" i="17" s="1"/>
  <c r="BQ48" i="13"/>
  <c r="AT48" i="13"/>
  <c r="U41" i="35"/>
  <c r="AP42" i="13"/>
  <c r="BM42" i="13"/>
  <c r="S69" i="17"/>
  <c r="AF69" i="17"/>
  <c r="AU61" i="17"/>
  <c r="Z61" i="17"/>
  <c r="AI33" i="19" s="1"/>
  <c r="AM61" i="17"/>
  <c r="S61" i="17"/>
  <c r="AF61" i="17"/>
  <c r="AR32" i="13"/>
  <c r="BO32" i="13"/>
  <c r="U25" i="35"/>
  <c r="BM26" i="13"/>
  <c r="AP26" i="13"/>
  <c r="AK53" i="17"/>
  <c r="X53" i="17"/>
  <c r="BQ24" i="13"/>
  <c r="AT24" i="13"/>
  <c r="U17" i="35"/>
  <c r="BM18" i="13"/>
  <c r="AP18" i="13"/>
  <c r="U45" i="17"/>
  <c r="AH45" i="17"/>
  <c r="U9" i="35"/>
  <c r="AP10" i="13"/>
  <c r="T37" i="17"/>
  <c r="AU34" i="16"/>
  <c r="Z34" i="16"/>
  <c r="AD6" i="19" s="1"/>
  <c r="W34" i="16"/>
  <c r="X38" i="16"/>
  <c r="R42" i="16"/>
  <c r="R18" i="35"/>
  <c r="BM19" i="12"/>
  <c r="AP19" i="12"/>
  <c r="R46" i="16"/>
  <c r="AE46" i="16"/>
  <c r="G22" i="22"/>
  <c r="Q50" i="16"/>
  <c r="AD50" i="16"/>
  <c r="AT50" i="16"/>
  <c r="O50" i="16" a="1"/>
  <c r="O50" i="16" s="1"/>
  <c r="R54" i="16"/>
  <c r="AE54" i="16"/>
  <c r="AJ54" i="16"/>
  <c r="W54" i="16"/>
  <c r="BQ28" i="12"/>
  <c r="AT28" i="12"/>
  <c r="R30" i="35"/>
  <c r="BM31" i="12"/>
  <c r="AP31" i="12"/>
  <c r="AE58" i="16"/>
  <c r="R58" i="16"/>
  <c r="AK62" i="16"/>
  <c r="X62" i="16"/>
  <c r="CF35" i="12"/>
  <c r="R38" i="35"/>
  <c r="AP39" i="12"/>
  <c r="BM39" i="12"/>
  <c r="AF66" i="16"/>
  <c r="S66" i="16"/>
  <c r="BQ40" i="12"/>
  <c r="AT40" i="12"/>
  <c r="R42" i="35"/>
  <c r="AP43" i="12"/>
  <c r="BM43" i="12"/>
  <c r="AL70" i="16"/>
  <c r="Y70" i="16"/>
  <c r="AK74" i="16"/>
  <c r="X74" i="16"/>
  <c r="AU74" i="16"/>
  <c r="Z74" i="16"/>
  <c r="AD46" i="19" s="1"/>
  <c r="AM74" i="16"/>
  <c r="BN48" i="12"/>
  <c r="AQ48" i="12"/>
  <c r="G50" i="22"/>
  <c r="AT78" i="16"/>
  <c r="O78" i="16" a="1"/>
  <c r="O78" i="16" s="1"/>
  <c r="Q78" i="16"/>
  <c r="AD78" i="16"/>
  <c r="BO52" i="12"/>
  <c r="AR52" i="12"/>
  <c r="AT82" i="16"/>
  <c r="G54" i="22"/>
  <c r="O82" i="16" a="1"/>
  <c r="O82" i="16" s="1"/>
  <c r="Q82" i="16"/>
  <c r="AD82" i="16"/>
  <c r="CF55" i="12"/>
  <c r="AR56" i="12"/>
  <c r="BO56" i="12"/>
  <c r="AG86" i="16"/>
  <c r="T86" i="16"/>
  <c r="BO60" i="12"/>
  <c r="AR60" i="12"/>
  <c r="AU90" i="16"/>
  <c r="Z90" i="16"/>
  <c r="AD62" i="19" s="1"/>
  <c r="AM90" i="16"/>
  <c r="U94" i="16"/>
  <c r="AH94" i="16"/>
  <c r="AH106" i="16"/>
  <c r="R70" i="35"/>
  <c r="BM71" i="12"/>
  <c r="AP71" i="12"/>
  <c r="BM83" i="12"/>
  <c r="AU98" i="16"/>
  <c r="Z98" i="16"/>
  <c r="AD70" i="19" s="1"/>
  <c r="AM98" i="16"/>
  <c r="AM110" i="16"/>
  <c r="V102" i="16"/>
  <c r="AI102" i="16"/>
  <c r="AI114" i="16"/>
  <c r="R103" i="15"/>
  <c r="AE103" i="15"/>
  <c r="AE115" i="15"/>
  <c r="AO68" i="11"/>
  <c r="BL68" i="11"/>
  <c r="BL80" i="11"/>
  <c r="T95" i="15"/>
  <c r="AG95" i="15"/>
  <c r="AG107" i="15"/>
  <c r="AT67" i="11"/>
  <c r="AT66" i="11"/>
  <c r="BQ66" i="11"/>
  <c r="BQ78" i="11"/>
  <c r="O59" i="35"/>
  <c r="AP60" i="11"/>
  <c r="BM60" i="11"/>
  <c r="AT87" i="15"/>
  <c r="O87" i="15" a="1"/>
  <c r="O87" i="15" s="1"/>
  <c r="F59" i="22"/>
  <c r="Q87" i="15"/>
  <c r="AD87" i="15"/>
  <c r="O51" i="35"/>
  <c r="AP52" i="11"/>
  <c r="BM52" i="11"/>
  <c r="S79" i="15"/>
  <c r="AF79" i="15"/>
  <c r="W71" i="15"/>
  <c r="AJ71" i="15"/>
  <c r="AI71" i="15"/>
  <c r="V71" i="15"/>
  <c r="S63" i="15"/>
  <c r="AF63" i="15"/>
  <c r="BN34" i="11"/>
  <c r="AQ34" i="11"/>
  <c r="R55" i="15"/>
  <c r="AE55" i="15"/>
  <c r="R47" i="15"/>
  <c r="AE47" i="15"/>
  <c r="AL47" i="15"/>
  <c r="Y47" i="15"/>
  <c r="BN18" i="11"/>
  <c r="AQ18" i="11"/>
  <c r="W90" i="15"/>
  <c r="AJ90" i="15"/>
  <c r="BL55" i="11"/>
  <c r="AO55" i="11"/>
  <c r="W82" i="15"/>
  <c r="AJ82" i="15"/>
  <c r="AE58" i="15"/>
  <c r="R58" i="15"/>
  <c r="AU42" i="15"/>
  <c r="Z42" i="15"/>
  <c r="Y14" i="19" s="1"/>
  <c r="AT42" i="15"/>
  <c r="O42" i="15" a="1"/>
  <c r="O42" i="15" s="1"/>
  <c r="F14" i="22"/>
  <c r="Q42" i="15"/>
  <c r="T34" i="15"/>
  <c r="R34" i="15"/>
  <c r="S97" i="16"/>
  <c r="AF97" i="16"/>
  <c r="AF109" i="16"/>
  <c r="V97" i="16"/>
  <c r="AI97" i="16"/>
  <c r="AI109" i="16"/>
  <c r="AO67" i="11"/>
  <c r="BL66" i="11"/>
  <c r="AO66" i="11"/>
  <c r="BL78" i="11"/>
  <c r="AF93" i="15"/>
  <c r="S93" i="15"/>
  <c r="AF105" i="15"/>
  <c r="F57" i="22"/>
  <c r="AT85" i="15"/>
  <c r="O85" i="15" a="1"/>
  <c r="O85" i="15" s="1"/>
  <c r="Q85" i="15"/>
  <c r="AD85" i="15"/>
  <c r="CF58" i="11"/>
  <c r="Y61" i="15"/>
  <c r="AL61" i="15"/>
  <c r="Z26" i="32"/>
  <c r="AP26" i="32"/>
  <c r="Z78" i="32"/>
  <c r="AP78" i="32"/>
  <c r="X78" i="32"/>
  <c r="CF77" i="13"/>
  <c r="X104" i="17"/>
  <c r="AK104" i="17"/>
  <c r="AK116" i="17"/>
  <c r="X105" i="17"/>
  <c r="AT75" i="13"/>
  <c r="BQ75" i="13"/>
  <c r="BQ87" i="13"/>
  <c r="R96" i="17"/>
  <c r="AE96" i="17"/>
  <c r="AE108" i="17"/>
  <c r="AI96" i="17"/>
  <c r="V96" i="17"/>
  <c r="AI108" i="17"/>
  <c r="BN79" i="13"/>
  <c r="AQ67" i="13"/>
  <c r="BN67" i="13"/>
  <c r="AO61" i="13"/>
  <c r="BL61" i="13"/>
  <c r="R88" i="17"/>
  <c r="AE88" i="17"/>
  <c r="BN59" i="13"/>
  <c r="AQ59" i="13"/>
  <c r="T80" i="17"/>
  <c r="AG80" i="17"/>
  <c r="T72" i="17"/>
  <c r="AG72" i="17"/>
  <c r="AD72" i="17"/>
  <c r="Q72" i="17"/>
  <c r="AT72" i="17"/>
  <c r="O72" i="17" a="1"/>
  <c r="O72" i="17" s="1"/>
  <c r="H44" i="22"/>
  <c r="AQ43" i="13"/>
  <c r="BN43" i="13"/>
  <c r="U36" i="35"/>
  <c r="BM37" i="13"/>
  <c r="AP37" i="13"/>
  <c r="X64" i="17"/>
  <c r="AK64" i="17"/>
  <c r="AR35" i="13"/>
  <c r="BO35" i="13"/>
  <c r="R56" i="17"/>
  <c r="AE56" i="17"/>
  <c r="AU56" i="17"/>
  <c r="AM56" i="17"/>
  <c r="Z56" i="17"/>
  <c r="AI28" i="19" s="1"/>
  <c r="Y48" i="17"/>
  <c r="AL48" i="17"/>
  <c r="CF21" i="13"/>
  <c r="AQ19" i="13"/>
  <c r="BN19" i="13"/>
  <c r="T40" i="17"/>
  <c r="U101" i="16"/>
  <c r="AH101" i="16"/>
  <c r="AH113" i="16"/>
  <c r="AU101" i="16"/>
  <c r="AM101" i="16"/>
  <c r="Z101" i="16"/>
  <c r="AD73" i="19" s="1"/>
  <c r="AM113" i="16"/>
  <c r="V77" i="15"/>
  <c r="AI77" i="15"/>
  <c r="AJ69" i="15"/>
  <c r="W69" i="15"/>
  <c r="CF42" i="11"/>
  <c r="AO34" i="32"/>
  <c r="W34" i="32"/>
  <c r="V34" i="32" a="1"/>
  <c r="V34" i="32" s="1"/>
  <c r="W56" i="32"/>
  <c r="AO56" i="32"/>
  <c r="V56" i="32" a="1"/>
  <c r="V56" i="32" s="1"/>
  <c r="W72" i="32"/>
  <c r="AO72" i="32"/>
  <c r="V72" i="32" a="1"/>
  <c r="V72" i="32" s="1"/>
  <c r="AO84" i="32"/>
  <c r="W84" i="32"/>
  <c r="V84" i="32" a="1"/>
  <c r="V84" i="32" s="1"/>
  <c r="Z84" i="32"/>
  <c r="W96" i="32"/>
  <c r="Y99" i="17"/>
  <c r="AL99" i="17"/>
  <c r="AL111" i="17"/>
  <c r="AH91" i="17"/>
  <c r="U91" i="17"/>
  <c r="W83" i="17"/>
  <c r="AJ83" i="17"/>
  <c r="V83" i="17"/>
  <c r="AI83" i="17"/>
  <c r="T75" i="17"/>
  <c r="AG75" i="17"/>
  <c r="CF48" i="13"/>
  <c r="BL40" i="13"/>
  <c r="AO40" i="13"/>
  <c r="V67" i="17"/>
  <c r="AI67" i="17"/>
  <c r="AF59" i="17"/>
  <c r="S59" i="17"/>
  <c r="T59" i="17"/>
  <c r="AG59" i="17"/>
  <c r="W51" i="17"/>
  <c r="AJ51" i="17"/>
  <c r="AQ22" i="13"/>
  <c r="BN22" i="13"/>
  <c r="T43" i="17"/>
  <c r="X35" i="17"/>
  <c r="H7" i="22"/>
  <c r="AT35" i="17"/>
  <c r="O35" i="17" a="1"/>
  <c r="O35" i="17" s="1"/>
  <c r="Q35" i="17"/>
  <c r="W33" i="16"/>
  <c r="T33" i="16"/>
  <c r="R37" i="16"/>
  <c r="R13" i="35"/>
  <c r="AP14" i="12"/>
  <c r="AT41" i="16"/>
  <c r="O41" i="16" a="1"/>
  <c r="O41" i="16" s="1"/>
  <c r="Q41" i="16"/>
  <c r="G13" i="22"/>
  <c r="U45" i="16"/>
  <c r="AH45" i="16"/>
  <c r="AQ19" i="12"/>
  <c r="BN19" i="12"/>
  <c r="R21" i="35"/>
  <c r="BM22" i="12"/>
  <c r="AP22" i="12"/>
  <c r="AU49" i="16"/>
  <c r="AM49" i="16"/>
  <c r="Z49" i="16"/>
  <c r="AD21" i="19" s="1"/>
  <c r="AT53" i="16"/>
  <c r="O53" i="16" a="1"/>
  <c r="O53" i="16" s="1"/>
  <c r="AD53" i="16"/>
  <c r="G25" i="22"/>
  <c r="Q53" i="16"/>
  <c r="T53" i="16"/>
  <c r="AG53" i="16"/>
  <c r="BO27" i="12"/>
  <c r="AR27" i="12"/>
  <c r="W57" i="16"/>
  <c r="AJ57" i="16"/>
  <c r="AQ31" i="12"/>
  <c r="BN31" i="12"/>
  <c r="X61" i="16"/>
  <c r="AK61" i="16"/>
  <c r="AI65" i="16"/>
  <c r="V65" i="16"/>
  <c r="R65" i="16"/>
  <c r="AE65" i="16"/>
  <c r="AT39" i="12"/>
  <c r="BQ39" i="12"/>
  <c r="AL69" i="16"/>
  <c r="Y69" i="16"/>
  <c r="AF73" i="16"/>
  <c r="S73" i="16"/>
  <c r="CF46" i="12"/>
  <c r="AO50" i="12"/>
  <c r="BL50" i="12"/>
  <c r="AU77" i="16"/>
  <c r="AM77" i="16"/>
  <c r="Z77" i="16"/>
  <c r="AD49" i="19" s="1"/>
  <c r="BN51" i="12"/>
  <c r="AQ51" i="12"/>
  <c r="BL54" i="12"/>
  <c r="AO54" i="12"/>
  <c r="AU81" i="16"/>
  <c r="Z81" i="16"/>
  <c r="AD53" i="19" s="1"/>
  <c r="AM81" i="16"/>
  <c r="AO27" i="32"/>
  <c r="V27" i="32" a="1"/>
  <c r="V27" i="32" s="1"/>
  <c r="Z88" i="32"/>
  <c r="X88" i="32"/>
  <c r="AP88" i="32"/>
  <c r="X100" i="32"/>
  <c r="T102" i="17"/>
  <c r="AG102" i="17"/>
  <c r="AG114" i="17"/>
  <c r="CF75" i="13"/>
  <c r="AJ94" i="17"/>
  <c r="W94" i="17"/>
  <c r="AJ106" i="17"/>
  <c r="W86" i="17"/>
  <c r="AJ86" i="17"/>
  <c r="CF59" i="13"/>
  <c r="U78" i="17"/>
  <c r="AH78" i="17"/>
  <c r="AU70" i="17"/>
  <c r="Z70" i="17"/>
  <c r="AI42" i="19" s="1"/>
  <c r="AM70" i="17"/>
  <c r="V62" i="17"/>
  <c r="AI62" i="17"/>
  <c r="CF35" i="13"/>
  <c r="BQ33" i="13"/>
  <c r="AT33" i="13"/>
  <c r="U26" i="35"/>
  <c r="BM27" i="13"/>
  <c r="AP27" i="13"/>
  <c r="AU54" i="17"/>
  <c r="Z54" i="17"/>
  <c r="AI26" i="19" s="1"/>
  <c r="AM54" i="17"/>
  <c r="AQ25" i="13"/>
  <c r="BN25" i="13"/>
  <c r="AU46" i="17"/>
  <c r="AM46" i="17"/>
  <c r="Z46" i="17"/>
  <c r="AI18" i="19" s="1"/>
  <c r="W46" i="17"/>
  <c r="AJ46" i="17"/>
  <c r="U10" i="35"/>
  <c r="AP11" i="13"/>
  <c r="U38" i="17"/>
  <c r="O76" i="35"/>
  <c r="BM77" i="11"/>
  <c r="AP77" i="11"/>
  <c r="BM89" i="11"/>
  <c r="AP78" i="11"/>
  <c r="AU104" i="15"/>
  <c r="Z104" i="15"/>
  <c r="Y76" i="19" s="1"/>
  <c r="AM104" i="15"/>
  <c r="AM116" i="15"/>
  <c r="Z105" i="15"/>
  <c r="Y77" i="19" s="1"/>
  <c r="AT75" i="11"/>
  <c r="BQ75" i="11"/>
  <c r="BQ87" i="11"/>
  <c r="AK96" i="15"/>
  <c r="X96" i="15"/>
  <c r="AK108" i="15"/>
  <c r="CF69" i="11"/>
  <c r="AG88" i="15"/>
  <c r="T88" i="15"/>
  <c r="CF61" i="11"/>
  <c r="F52" i="22"/>
  <c r="AT80" i="15"/>
  <c r="O80" i="15" a="1"/>
  <c r="O80" i="15" s="1"/>
  <c r="Q80" i="15"/>
  <c r="AD80" i="15"/>
  <c r="CF53" i="11"/>
  <c r="BN51" i="11"/>
  <c r="AQ51" i="11"/>
  <c r="O44" i="35"/>
  <c r="AP45" i="11"/>
  <c r="BM45" i="11"/>
  <c r="R72" i="15"/>
  <c r="AE72" i="15"/>
  <c r="U64" i="15"/>
  <c r="AH64" i="15"/>
  <c r="X64" i="15"/>
  <c r="AK64" i="15"/>
  <c r="CF29" i="11"/>
  <c r="S48" i="15"/>
  <c r="AF48" i="15"/>
  <c r="R40" i="15"/>
  <c r="Y40" i="15"/>
  <c r="W57" i="15"/>
  <c r="AJ57" i="15"/>
  <c r="W33" i="15"/>
  <c r="T66" i="15"/>
  <c r="AG66" i="15"/>
  <c r="AT67" i="12"/>
  <c r="BQ67" i="12"/>
  <c r="BQ79" i="12"/>
  <c r="BQ24" i="11"/>
  <c r="AT24" i="11"/>
  <c r="AU37" i="15"/>
  <c r="Z37" i="15"/>
  <c r="Y9" i="19" s="1"/>
  <c r="CF10" i="11"/>
  <c r="AP35" i="32"/>
  <c r="X35" i="32"/>
  <c r="X65" i="32"/>
  <c r="AP65" i="32"/>
  <c r="Z61" i="32"/>
  <c r="AP61" i="32"/>
  <c r="X61" i="32"/>
  <c r="BN88" i="13"/>
  <c r="BN76" i="13"/>
  <c r="AQ76" i="13"/>
  <c r="AO70" i="13"/>
  <c r="BL70" i="13"/>
  <c r="BL82" i="13"/>
  <c r="AI97" i="17"/>
  <c r="V97" i="17"/>
  <c r="AI109" i="17"/>
  <c r="T89" i="17"/>
  <c r="AG89" i="17"/>
  <c r="V89" i="17"/>
  <c r="AI89" i="17"/>
  <c r="BO60" i="13"/>
  <c r="AR60" i="13"/>
  <c r="AE81" i="17"/>
  <c r="R81" i="17"/>
  <c r="CF54" i="13"/>
  <c r="U45" i="35"/>
  <c r="AP46" i="13"/>
  <c r="BM46" i="13"/>
  <c r="AU73" i="17"/>
  <c r="Z73" i="17"/>
  <c r="AI45" i="19" s="1"/>
  <c r="AM73" i="17"/>
  <c r="AR44" i="13"/>
  <c r="BO44" i="13"/>
  <c r="X65" i="17"/>
  <c r="AK65" i="17"/>
  <c r="U65" i="17"/>
  <c r="AH65" i="17"/>
  <c r="U57" i="17"/>
  <c r="AH57" i="17"/>
  <c r="AQ28" i="13"/>
  <c r="BN28" i="13"/>
  <c r="U21" i="35"/>
  <c r="AP22" i="13"/>
  <c r="BM22" i="13"/>
  <c r="X49" i="17"/>
  <c r="AK49" i="17"/>
  <c r="AT41" i="17"/>
  <c r="H13" i="22"/>
  <c r="O41" i="17" a="1"/>
  <c r="O41" i="17" s="1"/>
  <c r="Q41" i="17"/>
  <c r="AU41" i="17"/>
  <c r="Z41" i="17"/>
  <c r="AI13" i="19" s="1"/>
  <c r="U33" i="17"/>
  <c r="AT32" i="16"/>
  <c r="O32" i="16" a="1"/>
  <c r="O32" i="16" s="1"/>
  <c r="F5" i="26" s="1"/>
  <c r="G4" i="22"/>
  <c r="Y36" i="16"/>
  <c r="AT40" i="16"/>
  <c r="Q40" i="16"/>
  <c r="O40" i="16" a="1"/>
  <c r="O40" i="16" s="1"/>
  <c r="G12" i="22"/>
  <c r="CF13" i="12"/>
  <c r="AG44" i="16"/>
  <c r="T44" i="16"/>
  <c r="W48" i="16"/>
  <c r="AJ48" i="16"/>
  <c r="BN22" i="12"/>
  <c r="AQ22" i="12"/>
  <c r="AO25" i="12"/>
  <c r="BL25" i="12"/>
  <c r="T52" i="16"/>
  <c r="AG52" i="16"/>
  <c r="BN26" i="12"/>
  <c r="AQ26" i="12"/>
  <c r="AU56" i="16"/>
  <c r="Z56" i="16"/>
  <c r="AD28" i="19" s="1"/>
  <c r="AM56" i="16"/>
  <c r="X60" i="16"/>
  <c r="AK60" i="16"/>
  <c r="BQ34" i="12"/>
  <c r="AT34" i="12"/>
  <c r="V64" i="16"/>
  <c r="AI64" i="16"/>
  <c r="Y68" i="16"/>
  <c r="AL68" i="16"/>
  <c r="CF41" i="12"/>
  <c r="AR42" i="12"/>
  <c r="BO42" i="12"/>
  <c r="T72" i="16"/>
  <c r="AG72" i="16"/>
  <c r="Y72" i="16"/>
  <c r="AL72" i="16"/>
  <c r="BN46" i="12"/>
  <c r="AQ46" i="12"/>
  <c r="X76" i="16"/>
  <c r="AK76" i="16"/>
  <c r="T80" i="16"/>
  <c r="AG80" i="16"/>
  <c r="BQ54" i="12"/>
  <c r="AT54" i="12"/>
  <c r="AO57" i="12"/>
  <c r="BL57" i="12"/>
  <c r="AH84" i="16"/>
  <c r="U84" i="16"/>
  <c r="V88" i="16"/>
  <c r="AI88" i="16"/>
  <c r="CF61" i="12"/>
  <c r="AR62" i="12"/>
  <c r="BO62" i="12"/>
  <c r="Q92" i="16"/>
  <c r="AD92" i="16"/>
  <c r="G64" i="22"/>
  <c r="AT92" i="16"/>
  <c r="O92" i="16" a="1"/>
  <c r="O92" i="16" s="1"/>
  <c r="AQ66" i="12"/>
  <c r="BN66" i="12"/>
  <c r="BN78" i="12"/>
  <c r="AU96" i="16"/>
  <c r="Z96" i="16"/>
  <c r="AD68" i="19" s="1"/>
  <c r="AM96" i="16"/>
  <c r="AM108" i="16"/>
  <c r="Y100" i="16"/>
  <c r="AL100" i="16"/>
  <c r="AL112" i="16"/>
  <c r="W104" i="16"/>
  <c r="AJ104" i="16"/>
  <c r="AJ116" i="16"/>
  <c r="W105" i="16"/>
  <c r="AT99" i="15"/>
  <c r="F71" i="22"/>
  <c r="O99" i="15" a="1"/>
  <c r="O99" i="15" s="1"/>
  <c r="Q99" i="15"/>
  <c r="AD99" i="15"/>
  <c r="AD111" i="15"/>
  <c r="BO70" i="11"/>
  <c r="AR70" i="11"/>
  <c r="BO82" i="11"/>
  <c r="T91" i="15"/>
  <c r="AG91" i="15"/>
  <c r="AT91" i="15"/>
  <c r="O91" i="15" a="1"/>
  <c r="O91" i="15" s="1"/>
  <c r="F63" i="22"/>
  <c r="Q91" i="15"/>
  <c r="AD91" i="15"/>
  <c r="AQ62" i="11"/>
  <c r="BN62" i="11"/>
  <c r="V83" i="15"/>
  <c r="AI83" i="15"/>
  <c r="O47" i="35"/>
  <c r="BM48" i="11"/>
  <c r="AP48" i="11"/>
  <c r="AH75" i="15"/>
  <c r="U75" i="15"/>
  <c r="AJ67" i="15"/>
  <c r="W67" i="15"/>
  <c r="AL67" i="15"/>
  <c r="Y67" i="15"/>
  <c r="O31" i="35"/>
  <c r="BM32" i="11"/>
  <c r="AP32" i="11"/>
  <c r="S59" i="15"/>
  <c r="AF59" i="15"/>
  <c r="AJ51" i="15"/>
  <c r="W51" i="15"/>
  <c r="AU43" i="15"/>
  <c r="Z43" i="15"/>
  <c r="Y15" i="19" s="1"/>
  <c r="AU35" i="15"/>
  <c r="Z35" i="15"/>
  <c r="Y7" i="19" s="1"/>
  <c r="O21" i="35"/>
  <c r="AP22" i="11"/>
  <c r="BM22" i="11"/>
  <c r="X49" i="15"/>
  <c r="AK49" i="15"/>
  <c r="S41" i="15"/>
  <c r="AQ12" i="11"/>
  <c r="AO9" i="11"/>
  <c r="X36" i="15"/>
  <c r="AU98" i="15"/>
  <c r="Z98" i="15"/>
  <c r="Y70" i="19" s="1"/>
  <c r="AM98" i="15"/>
  <c r="AM110" i="15"/>
  <c r="AU74" i="15"/>
  <c r="Z74" i="15"/>
  <c r="Y46" i="19" s="1"/>
  <c r="AM74" i="15"/>
  <c r="AE50" i="15"/>
  <c r="R50" i="15"/>
  <c r="CF23" i="11"/>
  <c r="BO87" i="12"/>
  <c r="AR75" i="12"/>
  <c r="BO75" i="12"/>
  <c r="AE101" i="15"/>
  <c r="R101" i="15"/>
  <c r="AE113" i="15"/>
  <c r="AQ32" i="11"/>
  <c r="BN32" i="11"/>
  <c r="Y45" i="15"/>
  <c r="AL45" i="15"/>
  <c r="AO45" i="32"/>
  <c r="W45" i="32"/>
  <c r="V45" i="32" a="1"/>
  <c r="V45" i="32" s="1"/>
  <c r="Z48" i="32"/>
  <c r="X48" i="32"/>
  <c r="AP48" i="32"/>
  <c r="Z46" i="32"/>
  <c r="X46" i="32"/>
  <c r="AP46" i="32"/>
  <c r="AO46" i="32"/>
  <c r="W46" i="32"/>
  <c r="V46" i="32" a="1"/>
  <c r="V46" i="32" s="1"/>
  <c r="Z69" i="32"/>
  <c r="X69" i="32"/>
  <c r="AP69" i="32"/>
  <c r="R100" i="17"/>
  <c r="AE100" i="17"/>
  <c r="AE112" i="17"/>
  <c r="V92" i="17"/>
  <c r="AI92" i="17"/>
  <c r="AF92" i="17"/>
  <c r="S92" i="17"/>
  <c r="AE84" i="17"/>
  <c r="R84" i="17"/>
  <c r="CF57" i="13"/>
  <c r="D7" i="27"/>
  <c r="D11" i="27"/>
  <c r="T76" i="17"/>
  <c r="AG76" i="17"/>
  <c r="AO41" i="13"/>
  <c r="BL41" i="13"/>
  <c r="W68" i="17"/>
  <c r="AJ68" i="17"/>
  <c r="AI60" i="17"/>
  <c r="V60" i="17"/>
  <c r="AL60" i="17"/>
  <c r="Y60" i="17"/>
  <c r="T52" i="17"/>
  <c r="AG52" i="17"/>
  <c r="AT23" i="13"/>
  <c r="BQ23" i="13"/>
  <c r="AG44" i="17"/>
  <c r="T44" i="17"/>
  <c r="AR15" i="13"/>
  <c r="W36" i="17"/>
  <c r="AQ7" i="13"/>
  <c r="AE102" i="15"/>
  <c r="R102" i="15"/>
  <c r="AE114" i="15"/>
  <c r="CF75" i="11"/>
  <c r="V94" i="15"/>
  <c r="AI94" i="15"/>
  <c r="AI106" i="15"/>
  <c r="CF67" i="11"/>
  <c r="S86" i="15"/>
  <c r="AF86" i="15"/>
  <c r="CF59" i="11"/>
  <c r="BO57" i="11"/>
  <c r="AR57" i="11"/>
  <c r="O50" i="35"/>
  <c r="AP51" i="11"/>
  <c r="BM51" i="11"/>
  <c r="Y78" i="15"/>
  <c r="AL78" i="15"/>
  <c r="AG70" i="15"/>
  <c r="T70" i="15"/>
  <c r="V62" i="15"/>
  <c r="AI62" i="15"/>
  <c r="CF35" i="11"/>
  <c r="O26" i="35"/>
  <c r="AP27" i="11"/>
  <c r="BM27" i="11"/>
  <c r="AT54" i="15"/>
  <c r="O54" i="15" a="1"/>
  <c r="O54" i="15" s="1"/>
  <c r="F26" i="22"/>
  <c r="Q54" i="15"/>
  <c r="AD54" i="15"/>
  <c r="AU46" i="15"/>
  <c r="Z46" i="15"/>
  <c r="Y18" i="19" s="1"/>
  <c r="AM46" i="15"/>
  <c r="T38" i="15"/>
  <c r="X38" i="15"/>
  <c r="X55" i="32"/>
  <c r="AP55" i="32"/>
  <c r="W77" i="32"/>
  <c r="AO77" i="32"/>
  <c r="Z77" i="32"/>
  <c r="V77" i="32" a="1"/>
  <c r="V77" i="32" s="1"/>
  <c r="R103" i="17"/>
  <c r="AE103" i="17"/>
  <c r="AE115" i="17"/>
  <c r="BQ86" i="13"/>
  <c r="BQ74" i="13"/>
  <c r="AT74" i="13"/>
  <c r="AG95" i="17"/>
  <c r="T95" i="17"/>
  <c r="AG107" i="17"/>
  <c r="CF68" i="13"/>
  <c r="AT87" i="17"/>
  <c r="O87" i="17" a="1"/>
  <c r="O87" i="17" s="1"/>
  <c r="AD87" i="17"/>
  <c r="H59" i="22"/>
  <c r="Q87" i="17"/>
  <c r="CF60" i="13"/>
  <c r="AT58" i="13"/>
  <c r="BQ58" i="13"/>
  <c r="T79" i="17"/>
  <c r="AG79" i="17"/>
  <c r="S71" i="17"/>
  <c r="AF71" i="17"/>
  <c r="X63" i="17"/>
  <c r="AK63" i="17"/>
  <c r="R63" i="17"/>
  <c r="AE63" i="17"/>
  <c r="T55" i="17"/>
  <c r="AG55" i="17"/>
  <c r="U19" i="35"/>
  <c r="BM20" i="13"/>
  <c r="AP20" i="13"/>
  <c r="V47" i="17"/>
  <c r="AI47" i="17"/>
  <c r="T39" i="17"/>
  <c r="CF12" i="13"/>
  <c r="AR10" i="13"/>
  <c r="T35" i="16"/>
  <c r="V39" i="16"/>
  <c r="R15" i="35"/>
  <c r="AN15" i="35" s="1"/>
  <c r="AP16" i="12"/>
  <c r="W43" i="16"/>
  <c r="BO17" i="12"/>
  <c r="AR17" i="12"/>
  <c r="AO20" i="12"/>
  <c r="BL20" i="12"/>
  <c r="T47" i="16"/>
  <c r="AG47" i="16"/>
  <c r="AH51" i="16"/>
  <c r="U51" i="16"/>
  <c r="T51" i="16"/>
  <c r="AG51" i="16"/>
  <c r="W55" i="16"/>
  <c r="AJ55" i="16"/>
  <c r="AT55" i="16"/>
  <c r="O55" i="16" a="1"/>
  <c r="O55" i="16" s="1"/>
  <c r="G27" i="22"/>
  <c r="Q55" i="16"/>
  <c r="AD55" i="16"/>
  <c r="BO29" i="12"/>
  <c r="AR29" i="12"/>
  <c r="AU59" i="16"/>
  <c r="AM59" i="16"/>
  <c r="Z59" i="16"/>
  <c r="AD31" i="19" s="1"/>
  <c r="AT63" i="16"/>
  <c r="O63" i="16" a="1"/>
  <c r="O63" i="16" s="1"/>
  <c r="Q63" i="16"/>
  <c r="AD63" i="16"/>
  <c r="G35" i="22"/>
  <c r="W63" i="16"/>
  <c r="AJ63" i="16"/>
  <c r="AT37" i="12"/>
  <c r="BQ37" i="12"/>
  <c r="V67" i="16"/>
  <c r="AI67" i="16"/>
  <c r="AL71" i="16"/>
  <c r="Y71" i="16"/>
  <c r="CF44" i="12"/>
  <c r="AO48" i="12"/>
  <c r="BL48" i="12"/>
  <c r="X75" i="16"/>
  <c r="AK75" i="16"/>
  <c r="AQ49" i="12"/>
  <c r="BN49" i="12"/>
  <c r="BL52" i="12"/>
  <c r="AO52" i="12"/>
  <c r="U79" i="16"/>
  <c r="AH79" i="16"/>
  <c r="AI83" i="16"/>
  <c r="V83" i="16"/>
  <c r="AH83" i="16"/>
  <c r="U83" i="16"/>
  <c r="AG87" i="16"/>
  <c r="T87" i="16"/>
  <c r="AT91" i="16"/>
  <c r="G63" i="22"/>
  <c r="AD91" i="16"/>
  <c r="O91" i="16" a="1"/>
  <c r="O91" i="16" s="1"/>
  <c r="Q91" i="16"/>
  <c r="CF64" i="12"/>
  <c r="AQ65" i="12"/>
  <c r="BN65" i="12"/>
  <c r="AG95" i="16"/>
  <c r="T95" i="16"/>
  <c r="AG107" i="16"/>
  <c r="AJ99" i="16"/>
  <c r="W99" i="16"/>
  <c r="AJ111" i="16"/>
  <c r="BO73" i="12"/>
  <c r="AR73" i="12"/>
  <c r="BO85" i="12"/>
  <c r="W103" i="16"/>
  <c r="AJ103" i="16"/>
  <c r="AJ115" i="16"/>
  <c r="CF76" i="12"/>
  <c r="BN77" i="12"/>
  <c r="AQ77" i="12"/>
  <c r="BN89" i="12"/>
  <c r="AQ78" i="12"/>
  <c r="AJ97" i="15"/>
  <c r="W97" i="15"/>
  <c r="AJ109" i="15"/>
  <c r="AU89" i="15"/>
  <c r="Z89" i="15"/>
  <c r="Y61" i="19" s="1"/>
  <c r="AM89" i="15"/>
  <c r="AG89" i="15"/>
  <c r="T89" i="15"/>
  <c r="T81" i="15"/>
  <c r="AG81" i="15"/>
  <c r="F53" i="22"/>
  <c r="AT81" i="15"/>
  <c r="O81" i="15" a="1"/>
  <c r="O81" i="15" s="1"/>
  <c r="AD81" i="15"/>
  <c r="Q81" i="15"/>
  <c r="BN52" i="11"/>
  <c r="AQ52" i="11"/>
  <c r="BL46" i="11"/>
  <c r="AO46" i="11"/>
  <c r="AG73" i="15"/>
  <c r="T73" i="15"/>
  <c r="AR44" i="11"/>
  <c r="BO44" i="11"/>
  <c r="BL38" i="11"/>
  <c r="AO38" i="11"/>
  <c r="AL65" i="15"/>
  <c r="Y65" i="15"/>
  <c r="AO12" i="11"/>
  <c r="S39" i="15"/>
  <c r="R57" i="35"/>
  <c r="BM58" i="12"/>
  <c r="AP58" i="12"/>
  <c r="T85" i="16"/>
  <c r="AG85" i="16"/>
  <c r="R65" i="35"/>
  <c r="AP66" i="12"/>
  <c r="BM66" i="12"/>
  <c r="BM78" i="12"/>
  <c r="Y93" i="16"/>
  <c r="AL93" i="16"/>
  <c r="AL105" i="16"/>
  <c r="AR40" i="11"/>
  <c r="BO40" i="11"/>
  <c r="AK53" i="15"/>
  <c r="X53" i="15"/>
  <c r="CF26" i="11"/>
  <c r="Z59" i="32"/>
  <c r="X59" i="32"/>
  <c r="AP59" i="32"/>
  <c r="Z44" i="32"/>
  <c r="X44" i="32"/>
  <c r="AP44" i="32"/>
  <c r="W85" i="32"/>
  <c r="AO85" i="32"/>
  <c r="V85" i="32" a="1"/>
  <c r="V85" i="32" s="1"/>
  <c r="W97" i="32"/>
  <c r="X98" i="17"/>
  <c r="AK98" i="17"/>
  <c r="AK110" i="17"/>
  <c r="AE98" i="17"/>
  <c r="R98" i="17"/>
  <c r="AE110" i="17"/>
  <c r="S90" i="17"/>
  <c r="AF90" i="17"/>
  <c r="AR61" i="13"/>
  <c r="BO61" i="13"/>
  <c r="AI82" i="17"/>
  <c r="V82" i="17"/>
  <c r="BN53" i="13"/>
  <c r="AQ53" i="13"/>
  <c r="BL47" i="13"/>
  <c r="AO47" i="13"/>
  <c r="AT74" i="17"/>
  <c r="Q74" i="17"/>
  <c r="O74" i="17" a="1"/>
  <c r="O74" i="17" s="1"/>
  <c r="AD74" i="17"/>
  <c r="H46" i="22"/>
  <c r="AE66" i="17"/>
  <c r="R66" i="17"/>
  <c r="BQ37" i="13"/>
  <c r="AT37" i="13"/>
  <c r="BL31" i="13"/>
  <c r="AO31" i="13"/>
  <c r="S58" i="17"/>
  <c r="AF58" i="17"/>
  <c r="AU50" i="17"/>
  <c r="Z50" i="17"/>
  <c r="AI22" i="19" s="1"/>
  <c r="AM50" i="17"/>
  <c r="AD50" i="17"/>
  <c r="Q50" i="17"/>
  <c r="H22" i="22"/>
  <c r="AT50" i="17"/>
  <c r="O50" i="17" a="1"/>
  <c r="O50" i="17" s="1"/>
  <c r="Y42" i="17"/>
  <c r="S42" i="17"/>
  <c r="AT13" i="13"/>
  <c r="X34" i="17"/>
  <c r="AU34" i="17"/>
  <c r="Z34" i="17"/>
  <c r="AI6" i="19" s="1"/>
  <c r="O72" i="35"/>
  <c r="BM73" i="11"/>
  <c r="AP73" i="11"/>
  <c r="BM85" i="11"/>
  <c r="AE100" i="15"/>
  <c r="R100" i="15"/>
  <c r="AE112" i="15"/>
  <c r="BO71" i="11"/>
  <c r="AR71" i="11"/>
  <c r="BO83" i="11"/>
  <c r="R92" i="15"/>
  <c r="AE92" i="15"/>
  <c r="U84" i="15"/>
  <c r="AH84" i="15"/>
  <c r="W84" i="15"/>
  <c r="AJ84" i="15"/>
  <c r="S76" i="15"/>
  <c r="AF76" i="15"/>
  <c r="CF49" i="11"/>
  <c r="BQ47" i="11"/>
  <c r="AT47" i="11"/>
  <c r="U68" i="15"/>
  <c r="AH68" i="15"/>
  <c r="AT39" i="11"/>
  <c r="BQ39" i="11"/>
  <c r="R60" i="15"/>
  <c r="AE60" i="15"/>
  <c r="U60" i="15"/>
  <c r="AH60" i="15"/>
  <c r="V52" i="15"/>
  <c r="AI52" i="15"/>
  <c r="S44" i="15"/>
  <c r="AF44" i="15"/>
  <c r="AI44" i="15"/>
  <c r="V44" i="15"/>
  <c r="AQ29" i="11"/>
  <c r="BN29" i="11"/>
  <c r="G61" i="22"/>
  <c r="AT89" i="16"/>
  <c r="AD89" i="16"/>
  <c r="O89" i="16" a="1"/>
  <c r="O89" i="16" s="1"/>
  <c r="Q89" i="16"/>
  <c r="CC14" i="8"/>
  <c r="AI14" i="8"/>
  <c r="Y17" i="8"/>
  <c r="AB44" i="5" s="1"/>
  <c r="M16" i="19" s="1"/>
  <c r="AV17" i="8"/>
  <c r="AO44" i="5" s="1"/>
  <c r="CE19" i="8"/>
  <c r="BH19" i="8"/>
  <c r="AK19" i="8"/>
  <c r="BU22" i="8"/>
  <c r="AX22" i="8"/>
  <c r="AA22" i="8"/>
  <c r="BY24" i="8"/>
  <c r="BB24" i="8"/>
  <c r="AE24" i="8"/>
  <c r="CC26" i="8"/>
  <c r="BF26" i="8"/>
  <c r="AI26" i="8"/>
  <c r="CE27" i="8"/>
  <c r="BH27" i="8"/>
  <c r="AK27" i="8"/>
  <c r="CA29" i="8"/>
  <c r="BD29" i="8"/>
  <c r="AG29" i="8"/>
  <c r="BW31" i="8"/>
  <c r="AZ31" i="8"/>
  <c r="AC31" i="8"/>
  <c r="CA41" i="8"/>
  <c r="BD41" i="8"/>
  <c r="AG41" i="8"/>
  <c r="BZ8" i="8"/>
  <c r="AF8" i="8"/>
  <c r="BX11" i="8"/>
  <c r="AD11" i="8"/>
  <c r="BZ12" i="8"/>
  <c r="AF12" i="8"/>
  <c r="BS16" i="8"/>
  <c r="D43" i="5"/>
  <c r="BV18" i="8"/>
  <c r="W18" i="8"/>
  <c r="U18" i="8"/>
  <c r="AY18" i="8"/>
  <c r="T18" i="8"/>
  <c r="AB18" i="8"/>
  <c r="BX19" i="8"/>
  <c r="AD19" i="8"/>
  <c r="BA19" i="8"/>
  <c r="BZ24" i="8"/>
  <c r="AF24" i="8"/>
  <c r="BC24" i="8"/>
  <c r="CB25" i="8"/>
  <c r="AH25" i="8"/>
  <c r="BE25" i="8"/>
  <c r="BS28" i="8"/>
  <c r="D55" i="5"/>
  <c r="BX35" i="8"/>
  <c r="BA35" i="8"/>
  <c r="AD35" i="8"/>
  <c r="CB37" i="8"/>
  <c r="BE37" i="8"/>
  <c r="AH37" i="8"/>
  <c r="BS40" i="8"/>
  <c r="D67" i="5"/>
  <c r="BV46" i="8"/>
  <c r="AB46" i="8"/>
  <c r="AY46" i="8"/>
  <c r="W46" i="8"/>
  <c r="U46" i="8"/>
  <c r="T46" i="8"/>
  <c r="BS48" i="8"/>
  <c r="D75" i="5"/>
  <c r="BV50" i="8"/>
  <c r="U50" i="8"/>
  <c r="W50" i="8"/>
  <c r="AB50" i="8"/>
  <c r="AY50" i="8"/>
  <c r="T50" i="8"/>
  <c r="BT53" i="8"/>
  <c r="Z53" i="8"/>
  <c r="AW53" i="8"/>
  <c r="R53" i="8"/>
  <c r="S53" i="8"/>
  <c r="BZ56" i="8"/>
  <c r="BC56" i="8"/>
  <c r="AF56" i="8"/>
  <c r="BT61" i="8"/>
  <c r="Z61" i="8"/>
  <c r="AW61" i="8"/>
  <c r="R61" i="8"/>
  <c r="S61" i="8"/>
  <c r="CD62" i="8"/>
  <c r="BG62" i="8"/>
  <c r="AJ62" i="8"/>
  <c r="CD66" i="8"/>
  <c r="BG66" i="8"/>
  <c r="AJ66" i="8"/>
  <c r="BG78" i="8"/>
  <c r="CB69" i="8"/>
  <c r="BE69" i="8"/>
  <c r="AH69" i="8"/>
  <c r="BE81" i="8"/>
  <c r="BZ76" i="8"/>
  <c r="AF76" i="8"/>
  <c r="BC76" i="8"/>
  <c r="BC88" i="8"/>
  <c r="BZ6" i="10"/>
  <c r="AF6" i="10"/>
  <c r="BS10" i="10"/>
  <c r="D37" i="14"/>
  <c r="CB11" i="10"/>
  <c r="AH11" i="10"/>
  <c r="BX13" i="10"/>
  <c r="AD13" i="10"/>
  <c r="BV20" i="10"/>
  <c r="T20" i="10"/>
  <c r="AY20" i="10"/>
  <c r="W20" i="10"/>
  <c r="AB20" i="10"/>
  <c r="U20" i="10"/>
  <c r="BY7" i="8"/>
  <c r="AE7" i="8"/>
  <c r="BS81" i="8"/>
  <c r="D108" i="5"/>
  <c r="AS108" i="5" s="1"/>
  <c r="BT8" i="8"/>
  <c r="S8" i="8"/>
  <c r="R8" i="8"/>
  <c r="Z8" i="8"/>
  <c r="BV13" i="8"/>
  <c r="AB13" i="8"/>
  <c r="U13" i="8"/>
  <c r="T13" i="8"/>
  <c r="W13" i="8"/>
  <c r="BZ15" i="8"/>
  <c r="AF15" i="8"/>
  <c r="BZ19" i="8"/>
  <c r="AF19" i="8"/>
  <c r="BC19" i="8"/>
  <c r="BT20" i="8"/>
  <c r="Z20" i="8"/>
  <c r="AW20" i="8"/>
  <c r="S20" i="8"/>
  <c r="R20" i="8"/>
  <c r="CD21" i="8"/>
  <c r="BG21" i="8"/>
  <c r="AJ21" i="8"/>
  <c r="BZ23" i="8"/>
  <c r="BC23" i="8"/>
  <c r="AF23" i="8"/>
  <c r="BS84" i="8"/>
  <c r="D111" i="5"/>
  <c r="AS111" i="5" s="1"/>
  <c r="BV8" i="8"/>
  <c r="AB8" i="8"/>
  <c r="U8" i="8"/>
  <c r="T8" i="8"/>
  <c r="W8" i="8"/>
  <c r="CB11" i="8"/>
  <c r="AH11" i="8"/>
  <c r="CD12" i="8"/>
  <c r="AJ12" i="8"/>
  <c r="BX13" i="8"/>
  <c r="AD13" i="8"/>
  <c r="BS14" i="8"/>
  <c r="D41" i="5"/>
  <c r="BZ14" i="8"/>
  <c r="AF14" i="8"/>
  <c r="CB15" i="8"/>
  <c r="AH15" i="8"/>
  <c r="CD16" i="8"/>
  <c r="AJ16" i="8"/>
  <c r="BZ18" i="8"/>
  <c r="BC18" i="8"/>
  <c r="AF18" i="8"/>
  <c r="CB19" i="8"/>
  <c r="AH19" i="8"/>
  <c r="BE19" i="8"/>
  <c r="CD20" i="8"/>
  <c r="AJ20" i="8"/>
  <c r="BG20" i="8"/>
  <c r="BS22" i="8"/>
  <c r="D49" i="5"/>
  <c r="BT23" i="8"/>
  <c r="Z23" i="8"/>
  <c r="S23" i="8"/>
  <c r="AW23" i="8"/>
  <c r="R23" i="8"/>
  <c r="BX25" i="8"/>
  <c r="BA25" i="8"/>
  <c r="AD25" i="8"/>
  <c r="BZ26" i="8"/>
  <c r="BC26" i="8"/>
  <c r="AF26" i="8"/>
  <c r="CB27" i="8"/>
  <c r="AH27" i="8"/>
  <c r="BE27" i="8"/>
  <c r="BX29" i="8"/>
  <c r="AD29" i="8"/>
  <c r="BA29" i="8"/>
  <c r="BZ30" i="8"/>
  <c r="AF30" i="8"/>
  <c r="BC30" i="8"/>
  <c r="BT31" i="8"/>
  <c r="R31" i="8"/>
  <c r="S31" i="8"/>
  <c r="AW31" i="8"/>
  <c r="Z31" i="8"/>
  <c r="CB31" i="8"/>
  <c r="BE31" i="8"/>
  <c r="AH31" i="8"/>
  <c r="BX33" i="8"/>
  <c r="AD33" i="8"/>
  <c r="BA33" i="8"/>
  <c r="BZ34" i="8"/>
  <c r="BC34" i="8"/>
  <c r="AF34" i="8"/>
  <c r="BZ38" i="8"/>
  <c r="BC38" i="8"/>
  <c r="AF38" i="8"/>
  <c r="CB39" i="8"/>
  <c r="BE39" i="8"/>
  <c r="AH39" i="8"/>
  <c r="BV40" i="8"/>
  <c r="AY40" i="8"/>
  <c r="AB40" i="8"/>
  <c r="W40" i="8"/>
  <c r="U40" i="8"/>
  <c r="T40" i="8"/>
  <c r="BX41" i="8"/>
  <c r="AD41" i="8"/>
  <c r="BA41" i="8"/>
  <c r="BZ42" i="8"/>
  <c r="AF42" i="8"/>
  <c r="BC42" i="8"/>
  <c r="BT43" i="8"/>
  <c r="Z43" i="8"/>
  <c r="AW43" i="8"/>
  <c r="R43" i="8"/>
  <c r="S43" i="8"/>
  <c r="CB43" i="8"/>
  <c r="AH43" i="8"/>
  <c r="BE43" i="8"/>
  <c r="CD44" i="8"/>
  <c r="AJ44" i="8"/>
  <c r="BG44" i="8"/>
  <c r="BS46" i="8"/>
  <c r="D73" i="5"/>
  <c r="BT47" i="8"/>
  <c r="S47" i="8"/>
  <c r="Z47" i="8"/>
  <c r="AW47" i="8"/>
  <c r="R47" i="8"/>
  <c r="CB47" i="8"/>
  <c r="AH47" i="8"/>
  <c r="BE47" i="8"/>
  <c r="BV48" i="8"/>
  <c r="U48" i="8"/>
  <c r="T48" i="8"/>
  <c r="W48" i="8"/>
  <c r="AB48" i="8"/>
  <c r="AY48" i="8"/>
  <c r="CD48" i="8"/>
  <c r="AJ48" i="8"/>
  <c r="BG48" i="8"/>
  <c r="BX49" i="8"/>
  <c r="AD49" i="8"/>
  <c r="BA49" i="8"/>
  <c r="BS50" i="8"/>
  <c r="D77" i="5"/>
  <c r="BZ50" i="8"/>
  <c r="AF50" i="8"/>
  <c r="BC50" i="8"/>
  <c r="BT51" i="8"/>
  <c r="Z51" i="8"/>
  <c r="AW51" i="8"/>
  <c r="R51" i="8"/>
  <c r="S51" i="8"/>
  <c r="CB51" i="8"/>
  <c r="AH51" i="8"/>
  <c r="BE51" i="8"/>
  <c r="BV52" i="8"/>
  <c r="AB52" i="8"/>
  <c r="T52" i="8"/>
  <c r="W52" i="8"/>
  <c r="U52" i="8"/>
  <c r="AY52" i="8"/>
  <c r="CD52" i="8"/>
  <c r="AJ52" i="8"/>
  <c r="BG52" i="8"/>
  <c r="BX53" i="8"/>
  <c r="BA53" i="8"/>
  <c r="AD53" i="8"/>
  <c r="BS54" i="8"/>
  <c r="D81" i="5"/>
  <c r="BZ54" i="8"/>
  <c r="AF54" i="8"/>
  <c r="BC54" i="8"/>
  <c r="BT55" i="8"/>
  <c r="S55" i="8"/>
  <c r="AW55" i="8"/>
  <c r="Z55" i="8"/>
  <c r="R55" i="8"/>
  <c r="CI6" i="8"/>
  <c r="CB55" i="8"/>
  <c r="BE55" i="8"/>
  <c r="AH55" i="8"/>
  <c r="CQ6" i="8"/>
  <c r="BV56" i="8"/>
  <c r="U56" i="8"/>
  <c r="T56" i="8"/>
  <c r="W56" i="8"/>
  <c r="AB56" i="8"/>
  <c r="AY56" i="8"/>
  <c r="CD56" i="8"/>
  <c r="BG56" i="8"/>
  <c r="AJ56" i="8"/>
  <c r="BX57" i="8"/>
  <c r="AD57" i="8"/>
  <c r="BA57" i="8"/>
  <c r="BS58" i="8"/>
  <c r="D85" i="5"/>
  <c r="AS85" i="5" s="1"/>
  <c r="BZ58" i="8"/>
  <c r="BC58" i="8"/>
  <c r="AF58" i="8"/>
  <c r="BT59" i="8"/>
  <c r="AW59" i="8"/>
  <c r="Z59" i="8"/>
  <c r="S59" i="8"/>
  <c r="R59" i="8"/>
  <c r="CB59" i="8"/>
  <c r="BE59" i="8"/>
  <c r="AH59" i="8"/>
  <c r="BV60" i="8"/>
  <c r="AB60" i="8"/>
  <c r="AY60" i="8"/>
  <c r="U60" i="8"/>
  <c r="T60" i="8"/>
  <c r="W60" i="8"/>
  <c r="CD60" i="8"/>
  <c r="BG60" i="8"/>
  <c r="AJ60" i="8"/>
  <c r="BX61" i="8"/>
  <c r="BA61" i="8"/>
  <c r="AD61" i="8"/>
  <c r="BS62" i="8"/>
  <c r="D89" i="5"/>
  <c r="AS89" i="5" s="1"/>
  <c r="BZ62" i="8"/>
  <c r="BC62" i="8"/>
  <c r="AF62" i="8"/>
  <c r="BT63" i="8"/>
  <c r="S63" i="8"/>
  <c r="R63" i="8"/>
  <c r="Z63" i="8"/>
  <c r="AW63" i="8"/>
  <c r="CB63" i="8"/>
  <c r="AH63" i="8"/>
  <c r="BE63" i="8"/>
  <c r="BV64" i="8"/>
  <c r="W64" i="8"/>
  <c r="T64" i="8"/>
  <c r="AY64" i="8"/>
  <c r="AB64" i="8"/>
  <c r="U64" i="8"/>
  <c r="CD64" i="8"/>
  <c r="BG64" i="8"/>
  <c r="AJ64" i="8"/>
  <c r="BX65" i="8"/>
  <c r="BA65" i="8"/>
  <c r="AD65" i="8"/>
  <c r="BS66" i="8"/>
  <c r="D93" i="5"/>
  <c r="AS93" i="5" s="1"/>
  <c r="BZ66" i="8"/>
  <c r="AF66" i="8"/>
  <c r="BC66" i="8"/>
  <c r="BC78" i="8"/>
  <c r="BT67" i="8"/>
  <c r="AW67" i="8"/>
  <c r="Z67" i="8"/>
  <c r="S67" i="8"/>
  <c r="R67" i="8"/>
  <c r="AW79" i="8"/>
  <c r="CB67" i="8"/>
  <c r="AH67" i="8"/>
  <c r="BE67" i="8"/>
  <c r="BE79" i="8"/>
  <c r="BV68" i="8"/>
  <c r="W68" i="8"/>
  <c r="AB68" i="8"/>
  <c r="AY68" i="8"/>
  <c r="T68" i="8"/>
  <c r="U68" i="8"/>
  <c r="AY80" i="8"/>
  <c r="CD68" i="8"/>
  <c r="BG68" i="8"/>
  <c r="AJ68" i="8"/>
  <c r="BG80" i="8"/>
  <c r="BX69" i="8"/>
  <c r="AD69" i="8"/>
  <c r="BA69" i="8"/>
  <c r="BA81" i="8"/>
  <c r="BS70" i="8"/>
  <c r="D97" i="5"/>
  <c r="AS97" i="5" s="1"/>
  <c r="BZ70" i="8"/>
  <c r="AF70" i="8"/>
  <c r="BC70" i="8"/>
  <c r="BC82" i="8"/>
  <c r="BT71" i="8"/>
  <c r="AW71" i="8"/>
  <c r="Z71" i="8"/>
  <c r="S71" i="8"/>
  <c r="R71" i="8"/>
  <c r="AW83" i="8"/>
  <c r="CB71" i="8"/>
  <c r="AH71" i="8"/>
  <c r="BE71" i="8"/>
  <c r="BE83" i="8"/>
  <c r="BV72" i="8"/>
  <c r="AB72" i="8"/>
  <c r="U72" i="8"/>
  <c r="W72" i="8"/>
  <c r="T72" i="8"/>
  <c r="AY72" i="8"/>
  <c r="AY84" i="8"/>
  <c r="CD72" i="8"/>
  <c r="AJ72" i="8"/>
  <c r="BG72" i="8"/>
  <c r="BG84" i="8"/>
  <c r="BX73" i="8"/>
  <c r="BA73" i="8"/>
  <c r="AD73" i="8"/>
  <c r="BA85" i="8"/>
  <c r="BS74" i="8"/>
  <c r="D101" i="5"/>
  <c r="AS101" i="5" s="1"/>
  <c r="BZ74" i="8"/>
  <c r="AF74" i="8"/>
  <c r="BC74" i="8"/>
  <c r="BC86" i="8"/>
  <c r="BT75" i="8"/>
  <c r="S75" i="8"/>
  <c r="AW75" i="8"/>
  <c r="Z75" i="8"/>
  <c r="R75" i="8"/>
  <c r="AW87" i="8"/>
  <c r="CB75" i="8"/>
  <c r="AH75" i="8"/>
  <c r="BE75" i="8"/>
  <c r="BE87" i="8"/>
  <c r="BV76" i="8"/>
  <c r="AY76" i="8"/>
  <c r="W76" i="8"/>
  <c r="AB76" i="8"/>
  <c r="T76" i="8"/>
  <c r="U76" i="8"/>
  <c r="AY88" i="8"/>
  <c r="CD76" i="8"/>
  <c r="AJ76" i="8"/>
  <c r="BG76" i="8"/>
  <c r="BG88" i="8"/>
  <c r="BX77" i="8"/>
  <c r="BA77" i="8"/>
  <c r="AD77" i="8"/>
  <c r="BA89" i="8"/>
  <c r="AD78" i="8"/>
  <c r="BX78" i="8"/>
  <c r="S5" i="10"/>
  <c r="L4" i="35" s="1"/>
  <c r="R5" i="10"/>
  <c r="BV6" i="10"/>
  <c r="AB6" i="10"/>
  <c r="W6" i="10"/>
  <c r="T6" i="10"/>
  <c r="U6" i="10"/>
  <c r="CD6" i="10"/>
  <c r="AJ6" i="10"/>
  <c r="BX7" i="10"/>
  <c r="AD7" i="10"/>
  <c r="BS8" i="10"/>
  <c r="D35" i="14"/>
  <c r="BZ8" i="10"/>
  <c r="AF8" i="10"/>
  <c r="BT9" i="10"/>
  <c r="Z9" i="10"/>
  <c r="R9" i="10"/>
  <c r="S9" i="10"/>
  <c r="CB9" i="10"/>
  <c r="AH9" i="10"/>
  <c r="BV10" i="10"/>
  <c r="U10" i="10"/>
  <c r="W10" i="10"/>
  <c r="AB10" i="10"/>
  <c r="T10" i="10"/>
  <c r="CD10" i="10"/>
  <c r="AJ10" i="10"/>
  <c r="BX11" i="10"/>
  <c r="AD11" i="10"/>
  <c r="BS12" i="10"/>
  <c r="D39" i="14"/>
  <c r="BZ12" i="10"/>
  <c r="AF12" i="10"/>
  <c r="BT13" i="10"/>
  <c r="Z13" i="10"/>
  <c r="S13" i="10"/>
  <c r="R13" i="10"/>
  <c r="CB13" i="10"/>
  <c r="AH13" i="10"/>
  <c r="BV14" i="10"/>
  <c r="U14" i="10"/>
  <c r="AB14" i="10"/>
  <c r="T14" i="10"/>
  <c r="W14" i="10"/>
  <c r="CD14" i="10"/>
  <c r="AJ14" i="10"/>
  <c r="BX15" i="10"/>
  <c r="AD15" i="10"/>
  <c r="BS16" i="10"/>
  <c r="D43" i="14"/>
  <c r="BZ16" i="10"/>
  <c r="AF16" i="10"/>
  <c r="BT17" i="10"/>
  <c r="S17" i="10"/>
  <c r="AW17" i="10"/>
  <c r="Z17" i="10"/>
  <c r="R17" i="10"/>
  <c r="CB17" i="10"/>
  <c r="AH17" i="10"/>
  <c r="BE17" i="10"/>
  <c r="BV18" i="10"/>
  <c r="AB18" i="10"/>
  <c r="AY18" i="10"/>
  <c r="W18" i="10"/>
  <c r="U18" i="10"/>
  <c r="T18" i="10"/>
  <c r="CD18" i="10"/>
  <c r="AJ18" i="10"/>
  <c r="BG18" i="10"/>
  <c r="BX19" i="10"/>
  <c r="BA19" i="10"/>
  <c r="AD19" i="10"/>
  <c r="BS20" i="10"/>
  <c r="D47" i="14"/>
  <c r="BZ20" i="10"/>
  <c r="BC20" i="10"/>
  <c r="AF20" i="10"/>
  <c r="BT21" i="10"/>
  <c r="Z21" i="10"/>
  <c r="AW21" i="10"/>
  <c r="S21" i="10"/>
  <c r="R21" i="10"/>
  <c r="CB21" i="10"/>
  <c r="BE21" i="10"/>
  <c r="AH21" i="10"/>
  <c r="BV22" i="10"/>
  <c r="AY22" i="10"/>
  <c r="AB22" i="10"/>
  <c r="T22" i="10"/>
  <c r="W22" i="10"/>
  <c r="U22" i="10"/>
  <c r="CD22" i="10"/>
  <c r="BG22" i="10"/>
  <c r="AJ22" i="10"/>
  <c r="BX23" i="10"/>
  <c r="BA23" i="10"/>
  <c r="AD23" i="10"/>
  <c r="BS24" i="10"/>
  <c r="D51" i="14"/>
  <c r="BZ24" i="10"/>
  <c r="BC24" i="10"/>
  <c r="AF24" i="10"/>
  <c r="BT25" i="10"/>
  <c r="AW25" i="10"/>
  <c r="Z25" i="10"/>
  <c r="S25" i="10"/>
  <c r="R25" i="10"/>
  <c r="CB25" i="10"/>
  <c r="AH25" i="10"/>
  <c r="BE25" i="10"/>
  <c r="BV26" i="10"/>
  <c r="T26" i="10"/>
  <c r="U26" i="10"/>
  <c r="AY26" i="10"/>
  <c r="AB26" i="10"/>
  <c r="W26" i="10"/>
  <c r="CD26" i="10"/>
  <c r="BG26" i="10"/>
  <c r="AJ26" i="10"/>
  <c r="BX27" i="10"/>
  <c r="AD27" i="10"/>
  <c r="BA27" i="10"/>
  <c r="BS28" i="10"/>
  <c r="D55" i="14"/>
  <c r="BZ28" i="10"/>
  <c r="AF28" i="10"/>
  <c r="BC28" i="10"/>
  <c r="BT29" i="10"/>
  <c r="AW29" i="10"/>
  <c r="R29" i="10"/>
  <c r="S29" i="10"/>
  <c r="Z29" i="10"/>
  <c r="CB29" i="10"/>
  <c r="BE29" i="10"/>
  <c r="AH29" i="10"/>
  <c r="BV30" i="10"/>
  <c r="W30" i="10"/>
  <c r="AB30" i="10"/>
  <c r="U30" i="10"/>
  <c r="AY30" i="10"/>
  <c r="T30" i="10"/>
  <c r="CD30" i="10"/>
  <c r="BG30" i="10"/>
  <c r="AJ30" i="10"/>
  <c r="BX31" i="10"/>
  <c r="AD31" i="10"/>
  <c r="BA31" i="10"/>
  <c r="BS32" i="10"/>
  <c r="D59" i="14"/>
  <c r="BZ32" i="10"/>
  <c r="BC32" i="10"/>
  <c r="AF32" i="10"/>
  <c r="Z33" i="10"/>
  <c r="AW33" i="10"/>
  <c r="BT33" i="10"/>
  <c r="S33" i="10"/>
  <c r="R33" i="10"/>
  <c r="CB33" i="10"/>
  <c r="BE33" i="10"/>
  <c r="AH33" i="10"/>
  <c r="BV34" i="10"/>
  <c r="AB34" i="10"/>
  <c r="AY34" i="10"/>
  <c r="U34" i="10"/>
  <c r="T34" i="10"/>
  <c r="W34" i="10"/>
  <c r="CD34" i="10"/>
  <c r="AJ34" i="10"/>
  <c r="BG34" i="10"/>
  <c r="BX35" i="10"/>
  <c r="AD35" i="10"/>
  <c r="BA35" i="10"/>
  <c r="BS36" i="10"/>
  <c r="D63" i="14"/>
  <c r="BZ36" i="10"/>
  <c r="AF36" i="10"/>
  <c r="BC36" i="10"/>
  <c r="BT37" i="10"/>
  <c r="AW37" i="10"/>
  <c r="Z37" i="10"/>
  <c r="R37" i="10"/>
  <c r="S37" i="10"/>
  <c r="AH37" i="10"/>
  <c r="BE37" i="10"/>
  <c r="CB37" i="10"/>
  <c r="BV38" i="10"/>
  <c r="U38" i="10"/>
  <c r="W38" i="10"/>
  <c r="T38" i="10"/>
  <c r="AY38" i="10"/>
  <c r="AB38" i="10"/>
  <c r="CD38" i="10"/>
  <c r="BG38" i="10"/>
  <c r="AJ38" i="10"/>
  <c r="BX39" i="10"/>
  <c r="AD39" i="10"/>
  <c r="BA39" i="10"/>
  <c r="BS40" i="10"/>
  <c r="D67" i="14"/>
  <c r="BZ40" i="10"/>
  <c r="BC40" i="10"/>
  <c r="AF40" i="10"/>
  <c r="BT41" i="10"/>
  <c r="S41" i="10"/>
  <c r="AW41" i="10"/>
  <c r="Z41" i="10"/>
  <c r="R41" i="10"/>
  <c r="CB41" i="10"/>
  <c r="BE41" i="10"/>
  <c r="AH41" i="10"/>
  <c r="BV42" i="10"/>
  <c r="AB42" i="10"/>
  <c r="U42" i="10"/>
  <c r="W42" i="10"/>
  <c r="T42" i="10"/>
  <c r="AY42" i="10"/>
  <c r="CD42" i="10"/>
  <c r="BG42" i="10"/>
  <c r="AJ42" i="10"/>
  <c r="BX43" i="10"/>
  <c r="BA43" i="10"/>
  <c r="AD43" i="10"/>
  <c r="BS44" i="10"/>
  <c r="D71" i="14"/>
  <c r="BZ44" i="10"/>
  <c r="BC44" i="10"/>
  <c r="AF44" i="10"/>
  <c r="BT45" i="10"/>
  <c r="Z45" i="10"/>
  <c r="R45" i="10"/>
  <c r="AW45" i="10"/>
  <c r="S45" i="10"/>
  <c r="CB45" i="10"/>
  <c r="BE45" i="10"/>
  <c r="AH45" i="10"/>
  <c r="BV46" i="10"/>
  <c r="AY46" i="10"/>
  <c r="T46" i="10"/>
  <c r="U46" i="10"/>
  <c r="AB46" i="10"/>
  <c r="W46" i="10"/>
  <c r="CD46" i="10"/>
  <c r="BG46" i="10"/>
  <c r="AJ46" i="10"/>
  <c r="BX47" i="10"/>
  <c r="BA47" i="10"/>
  <c r="AD47" i="10"/>
  <c r="BS48" i="10"/>
  <c r="D75" i="14"/>
  <c r="BZ48" i="10"/>
  <c r="BC48" i="10"/>
  <c r="AF48" i="10"/>
  <c r="BT49" i="10"/>
  <c r="AW49" i="10"/>
  <c r="R49" i="10"/>
  <c r="S49" i="10"/>
  <c r="Z49" i="10"/>
  <c r="CB49" i="10"/>
  <c r="BE49" i="10"/>
  <c r="AH49" i="10"/>
  <c r="BV50" i="10"/>
  <c r="AY50" i="10"/>
  <c r="AB50" i="10"/>
  <c r="W50" i="10"/>
  <c r="U50" i="10"/>
  <c r="T50" i="10"/>
  <c r="CD50" i="10"/>
  <c r="BG50" i="10"/>
  <c r="AJ50" i="10"/>
  <c r="BX51" i="10"/>
  <c r="BA51" i="10"/>
  <c r="AD51" i="10"/>
  <c r="BS52" i="10"/>
  <c r="D79" i="14"/>
  <c r="BZ52" i="10"/>
  <c r="AF52" i="10"/>
  <c r="BC52" i="10"/>
  <c r="BT53" i="10"/>
  <c r="Z53" i="10"/>
  <c r="S53" i="10"/>
  <c r="R53" i="10"/>
  <c r="AW53" i="10"/>
  <c r="CB53" i="10"/>
  <c r="BE53" i="10"/>
  <c r="AH53" i="10"/>
  <c r="AB54" i="10"/>
  <c r="U54" i="10"/>
  <c r="T54" i="10"/>
  <c r="W54" i="10"/>
  <c r="BV54" i="10"/>
  <c r="AY54" i="10"/>
  <c r="CD54" i="10"/>
  <c r="AJ54" i="10"/>
  <c r="BG54" i="10"/>
  <c r="BX55" i="10"/>
  <c r="AD55" i="10"/>
  <c r="BA55" i="10"/>
  <c r="CM6" i="10"/>
  <c r="F8" i="27" s="1"/>
  <c r="BS56" i="10"/>
  <c r="D83" i="14"/>
  <c r="AS83" i="14" s="1"/>
  <c r="BZ56" i="10"/>
  <c r="AF56" i="10"/>
  <c r="BC56" i="10"/>
  <c r="BT57" i="10"/>
  <c r="AW57" i="10"/>
  <c r="Z57" i="10"/>
  <c r="S57" i="10"/>
  <c r="R57" i="10"/>
  <c r="CB57" i="10"/>
  <c r="AH57" i="10"/>
  <c r="BE57" i="10"/>
  <c r="BV58" i="10"/>
  <c r="AB58" i="10"/>
  <c r="AY58" i="10"/>
  <c r="W58" i="10"/>
  <c r="U58" i="10"/>
  <c r="T58" i="10"/>
  <c r="CD58" i="10"/>
  <c r="BG58" i="10"/>
  <c r="AJ58" i="10"/>
  <c r="BX59" i="10"/>
  <c r="AD59" i="10"/>
  <c r="BA59" i="10"/>
  <c r="BS60" i="10"/>
  <c r="D87" i="14"/>
  <c r="AS87" i="14" s="1"/>
  <c r="BZ60" i="10"/>
  <c r="AF60" i="10"/>
  <c r="BC60" i="10"/>
  <c r="BT61" i="10"/>
  <c r="S61" i="10"/>
  <c r="R61" i="10"/>
  <c r="AW61" i="10"/>
  <c r="Z61" i="10"/>
  <c r="CB61" i="10"/>
  <c r="BE61" i="10"/>
  <c r="AH61" i="10"/>
  <c r="BV62" i="10"/>
  <c r="AY62" i="10"/>
  <c r="W62" i="10"/>
  <c r="AB62" i="10"/>
  <c r="U62" i="10"/>
  <c r="T62" i="10"/>
  <c r="CD62" i="10"/>
  <c r="AJ62" i="10"/>
  <c r="BG62" i="10"/>
  <c r="BX63" i="10"/>
  <c r="BA63" i="10"/>
  <c r="AD63" i="10"/>
  <c r="BS64" i="10"/>
  <c r="D91" i="14"/>
  <c r="AS91" i="14" s="1"/>
  <c r="BZ64" i="10"/>
  <c r="AF64" i="10"/>
  <c r="BC64" i="10"/>
  <c r="BT65" i="10"/>
  <c r="AW65" i="10"/>
  <c r="Z65" i="10"/>
  <c r="R65" i="10"/>
  <c r="S65" i="10"/>
  <c r="CB65" i="10"/>
  <c r="AH65" i="10"/>
  <c r="BE65" i="10"/>
  <c r="BV66" i="10"/>
  <c r="AY66" i="10"/>
  <c r="T66" i="10"/>
  <c r="W66" i="10"/>
  <c r="AB66" i="10"/>
  <c r="U66" i="10"/>
  <c r="AY78" i="10"/>
  <c r="CD66" i="10"/>
  <c r="BG66" i="10"/>
  <c r="AJ66" i="10"/>
  <c r="BG78" i="10"/>
  <c r="BX67" i="10"/>
  <c r="BA67" i="10"/>
  <c r="AD67" i="10"/>
  <c r="BA79" i="10"/>
  <c r="BS68" i="10"/>
  <c r="D95" i="14"/>
  <c r="AS95" i="14" s="1"/>
  <c r="BZ68" i="10"/>
  <c r="BC68" i="10"/>
  <c r="AF68" i="10"/>
  <c r="BC80" i="10"/>
  <c r="BT69" i="10"/>
  <c r="R69" i="10"/>
  <c r="Z69" i="10"/>
  <c r="AW69" i="10"/>
  <c r="S69" i="10"/>
  <c r="AW81" i="10"/>
  <c r="CB69" i="10"/>
  <c r="BE69" i="10"/>
  <c r="AH69" i="10"/>
  <c r="BE81" i="10"/>
  <c r="AY70" i="10"/>
  <c r="AB70" i="10"/>
  <c r="BV70" i="10"/>
  <c r="W70" i="10"/>
  <c r="T70" i="10"/>
  <c r="U70" i="10"/>
  <c r="AY82" i="10"/>
  <c r="CD70" i="10"/>
  <c r="AJ70" i="10"/>
  <c r="BG70" i="10"/>
  <c r="BG82" i="10"/>
  <c r="BX71" i="10"/>
  <c r="AD71" i="10"/>
  <c r="BA71" i="10"/>
  <c r="BA83" i="10"/>
  <c r="BS72" i="10"/>
  <c r="D99" i="14"/>
  <c r="AS99" i="14" s="1"/>
  <c r="BZ72" i="10"/>
  <c r="BC72" i="10"/>
  <c r="AF72" i="10"/>
  <c r="BC84" i="10"/>
  <c r="BT73" i="10"/>
  <c r="S73" i="10"/>
  <c r="R73" i="10"/>
  <c r="AW73" i="10"/>
  <c r="Z73" i="10"/>
  <c r="AW85" i="10"/>
  <c r="CB73" i="10"/>
  <c r="BE73" i="10"/>
  <c r="AH73" i="10"/>
  <c r="BE85" i="10"/>
  <c r="BV74" i="10"/>
  <c r="U74" i="10"/>
  <c r="AB74" i="10"/>
  <c r="T74" i="10"/>
  <c r="AY74" i="10"/>
  <c r="W74" i="10"/>
  <c r="AY86" i="10"/>
  <c r="CD74" i="10"/>
  <c r="BG74" i="10"/>
  <c r="AJ74" i="10"/>
  <c r="BG86" i="10"/>
  <c r="BX75" i="10"/>
  <c r="BA75" i="10"/>
  <c r="AD75" i="10"/>
  <c r="BA87" i="10"/>
  <c r="BS76" i="10"/>
  <c r="D103" i="14"/>
  <c r="AS103" i="14" s="1"/>
  <c r="BZ76" i="10"/>
  <c r="AF76" i="10"/>
  <c r="BC76" i="10"/>
  <c r="BC88" i="10"/>
  <c r="BT77" i="10"/>
  <c r="S77" i="10"/>
  <c r="AW77" i="10"/>
  <c r="Z77" i="10"/>
  <c r="R77" i="10"/>
  <c r="AW89" i="10"/>
  <c r="BT78" i="10"/>
  <c r="Z78" i="10"/>
  <c r="CB77" i="10"/>
  <c r="AH77" i="10"/>
  <c r="BE77" i="10"/>
  <c r="BE89" i="10"/>
  <c r="CB78" i="10"/>
  <c r="AH78" i="10"/>
  <c r="BS85" i="10"/>
  <c r="D112" i="14"/>
  <c r="AS112" i="14" s="1"/>
  <c r="X70" i="32"/>
  <c r="AP70" i="32"/>
  <c r="AP33" i="32"/>
  <c r="X33" i="32"/>
  <c r="S101" i="17"/>
  <c r="AF101" i="17"/>
  <c r="AF113" i="17"/>
  <c r="CF74" i="13"/>
  <c r="R93" i="17"/>
  <c r="AE93" i="17"/>
  <c r="AE105" i="17"/>
  <c r="W93" i="17"/>
  <c r="AJ93" i="17"/>
  <c r="AJ105" i="17"/>
  <c r="V85" i="17"/>
  <c r="AI85" i="17"/>
  <c r="AQ56" i="13"/>
  <c r="BN56" i="13"/>
  <c r="AO50" i="13"/>
  <c r="BL50" i="13"/>
  <c r="W77" i="17"/>
  <c r="AJ77" i="17"/>
  <c r="W69" i="17"/>
  <c r="AJ69" i="17"/>
  <c r="AH61" i="17"/>
  <c r="U61" i="17"/>
  <c r="T53" i="17"/>
  <c r="AG53" i="17"/>
  <c r="AR24" i="13"/>
  <c r="BO24" i="13"/>
  <c r="AO18" i="13"/>
  <c r="BL18" i="13"/>
  <c r="V45" i="17"/>
  <c r="AI45" i="17"/>
  <c r="U37" i="17"/>
  <c r="X37" i="17"/>
  <c r="AT34" i="16"/>
  <c r="G6" i="22"/>
  <c r="Q34" i="16"/>
  <c r="O34" i="16" a="1"/>
  <c r="O34" i="16" s="1"/>
  <c r="Y34" i="16"/>
  <c r="AU38" i="16"/>
  <c r="Z38" i="16"/>
  <c r="AD10" i="19" s="1"/>
  <c r="S42" i="16"/>
  <c r="W46" i="16"/>
  <c r="AJ46" i="16"/>
  <c r="AU46" i="16"/>
  <c r="Z46" i="16"/>
  <c r="AD18" i="19" s="1"/>
  <c r="AM46" i="16"/>
  <c r="BQ20" i="12"/>
  <c r="AT20" i="12"/>
  <c r="AO23" i="12"/>
  <c r="BL23" i="12"/>
  <c r="AE50" i="16"/>
  <c r="R50" i="16"/>
  <c r="AG54" i="16"/>
  <c r="T54" i="16"/>
  <c r="V54" i="16"/>
  <c r="AI54" i="16"/>
  <c r="T58" i="16"/>
  <c r="AG58" i="16"/>
  <c r="BQ32" i="12"/>
  <c r="AT32" i="12"/>
  <c r="Y62" i="16"/>
  <c r="AL62" i="16"/>
  <c r="AK66" i="16"/>
  <c r="X66" i="16"/>
  <c r="BN40" i="12"/>
  <c r="AQ40" i="12"/>
  <c r="BL43" i="12"/>
  <c r="AO43" i="12"/>
  <c r="AG70" i="16"/>
  <c r="T70" i="16"/>
  <c r="T74" i="16"/>
  <c r="AG74" i="16"/>
  <c r="R78" i="16"/>
  <c r="AE78" i="16"/>
  <c r="AT52" i="12"/>
  <c r="BQ52" i="12"/>
  <c r="AK82" i="16"/>
  <c r="X82" i="16"/>
  <c r="W86" i="16"/>
  <c r="AJ86" i="16"/>
  <c r="AU86" i="16"/>
  <c r="Z86" i="16"/>
  <c r="AD58" i="19" s="1"/>
  <c r="AM86" i="16"/>
  <c r="AT60" i="12"/>
  <c r="BQ60" i="12"/>
  <c r="R62" i="35"/>
  <c r="BM63" i="12"/>
  <c r="AP63" i="12"/>
  <c r="U90" i="16"/>
  <c r="AH90" i="16"/>
  <c r="X94" i="16"/>
  <c r="AK94" i="16"/>
  <c r="AK106" i="16"/>
  <c r="AT94" i="16"/>
  <c r="G66" i="22"/>
  <c r="O94" i="16" a="1"/>
  <c r="O94" i="16" s="1"/>
  <c r="AD94" i="16"/>
  <c r="Q94" i="16"/>
  <c r="AD106" i="16"/>
  <c r="AF98" i="16"/>
  <c r="S98" i="16"/>
  <c r="AF110" i="16"/>
  <c r="BL75" i="12"/>
  <c r="AO75" i="12"/>
  <c r="BL87" i="12"/>
  <c r="AT102" i="16"/>
  <c r="O102" i="16" a="1"/>
  <c r="O102" i="16" s="1"/>
  <c r="G74" i="22"/>
  <c r="AD102" i="16"/>
  <c r="Q102" i="16"/>
  <c r="AD114" i="16"/>
  <c r="AU103" i="15"/>
  <c r="Z103" i="15"/>
  <c r="Y75" i="19" s="1"/>
  <c r="AM103" i="15"/>
  <c r="AM115" i="15"/>
  <c r="AI103" i="15"/>
  <c r="V103" i="15"/>
  <c r="AI115" i="15"/>
  <c r="O67" i="35"/>
  <c r="BM68" i="11"/>
  <c r="AP68" i="11"/>
  <c r="BM80" i="11"/>
  <c r="W95" i="15"/>
  <c r="AJ95" i="15"/>
  <c r="AJ107" i="15"/>
  <c r="AQ67" i="11"/>
  <c r="BN66" i="11"/>
  <c r="AQ66" i="11"/>
  <c r="BN78" i="11"/>
  <c r="AJ87" i="15"/>
  <c r="W87" i="15"/>
  <c r="T79" i="15"/>
  <c r="AG79" i="15"/>
  <c r="AG71" i="15"/>
  <c r="T71" i="15"/>
  <c r="AR42" i="11"/>
  <c r="BO42" i="11"/>
  <c r="AO36" i="11"/>
  <c r="BL36" i="11"/>
  <c r="T63" i="15"/>
  <c r="AG63" i="15"/>
  <c r="BQ34" i="11"/>
  <c r="AT34" i="11"/>
  <c r="AU55" i="15"/>
  <c r="Z55" i="15"/>
  <c r="Y27" i="19" s="1"/>
  <c r="AM55" i="15"/>
  <c r="X55" i="15"/>
  <c r="AK55" i="15"/>
  <c r="S47" i="15"/>
  <c r="AF47" i="15"/>
  <c r="AT18" i="11"/>
  <c r="BQ18" i="11"/>
  <c r="R90" i="15"/>
  <c r="AE90" i="15"/>
  <c r="X82" i="15"/>
  <c r="AK82" i="15"/>
  <c r="S58" i="15"/>
  <c r="AF58" i="15"/>
  <c r="U42" i="15"/>
  <c r="V34" i="15"/>
  <c r="S34" i="15"/>
  <c r="W97" i="16"/>
  <c r="AJ97" i="16"/>
  <c r="AJ109" i="16"/>
  <c r="CF70" i="12"/>
  <c r="O65" i="35"/>
  <c r="BM66" i="11"/>
  <c r="AP66" i="11"/>
  <c r="BM78" i="11"/>
  <c r="U93" i="15"/>
  <c r="AH93" i="15"/>
  <c r="AH105" i="15"/>
  <c r="T85" i="15"/>
  <c r="AG85" i="15"/>
  <c r="AT56" i="11"/>
  <c r="BQ56" i="11"/>
  <c r="AT48" i="11"/>
  <c r="BQ48" i="11"/>
  <c r="W61" i="15"/>
  <c r="AJ61" i="15"/>
  <c r="AO26" i="32"/>
  <c r="V26" i="32" a="1"/>
  <c r="V26" i="32" s="1"/>
  <c r="AO64" i="32"/>
  <c r="W64" i="32"/>
  <c r="V64" i="32" a="1"/>
  <c r="V64" i="32" s="1"/>
  <c r="AO58" i="32"/>
  <c r="W58" i="32"/>
  <c r="V58" i="32" a="1"/>
  <c r="V58" i="32" s="1"/>
  <c r="AJ104" i="17"/>
  <c r="W104" i="17"/>
  <c r="AJ116" i="17"/>
  <c r="W105" i="17"/>
  <c r="Y104" i="17"/>
  <c r="AL104" i="17"/>
  <c r="AL116" i="17"/>
  <c r="Y105" i="17"/>
  <c r="AO69" i="13"/>
  <c r="BL69" i="13"/>
  <c r="BL81" i="13"/>
  <c r="AK96" i="17"/>
  <c r="X96" i="17"/>
  <c r="AK108" i="17"/>
  <c r="U60" i="35"/>
  <c r="AP61" i="13"/>
  <c r="BM61" i="13"/>
  <c r="AU88" i="17"/>
  <c r="Z88" i="17"/>
  <c r="AI60" i="19" s="1"/>
  <c r="AM88" i="17"/>
  <c r="H7" i="27"/>
  <c r="H11" i="27"/>
  <c r="U80" i="17"/>
  <c r="AH80" i="17"/>
  <c r="X72" i="17"/>
  <c r="AK72" i="17"/>
  <c r="CF45" i="13"/>
  <c r="BL37" i="13"/>
  <c r="AO37" i="13"/>
  <c r="AL64" i="17"/>
  <c r="Y64" i="17"/>
  <c r="X56" i="17"/>
  <c r="AK56" i="17"/>
  <c r="W48" i="17"/>
  <c r="AJ48" i="17"/>
  <c r="X40" i="17"/>
  <c r="AU32" i="17"/>
  <c r="W101" i="16"/>
  <c r="AJ101" i="16"/>
  <c r="AJ113" i="16"/>
  <c r="CF74" i="12"/>
  <c r="U77" i="15"/>
  <c r="AH77" i="15"/>
  <c r="AE77" i="15"/>
  <c r="R77" i="15"/>
  <c r="AI69" i="15"/>
  <c r="V69" i="15"/>
  <c r="X49" i="32"/>
  <c r="AP49" i="32"/>
  <c r="AP84" i="32"/>
  <c r="X84" i="32"/>
  <c r="X96" i="32"/>
  <c r="BL72" i="13"/>
  <c r="AO72" i="13"/>
  <c r="BL84" i="13"/>
  <c r="W99" i="17"/>
  <c r="AJ99" i="17"/>
  <c r="AJ111" i="17"/>
  <c r="BN82" i="13"/>
  <c r="BN70" i="13"/>
  <c r="AQ70" i="13"/>
  <c r="BL64" i="13"/>
  <c r="AO64" i="13"/>
  <c r="H63" i="22"/>
  <c r="AT91" i="17"/>
  <c r="O91" i="17" a="1"/>
  <c r="O91" i="17" s="1"/>
  <c r="Q91" i="17"/>
  <c r="AD91" i="17"/>
  <c r="AU83" i="17"/>
  <c r="Z83" i="17"/>
  <c r="AI55" i="19" s="1"/>
  <c r="AM83" i="17"/>
  <c r="AF83" i="17"/>
  <c r="S83" i="17"/>
  <c r="AK75" i="17"/>
  <c r="X75" i="17"/>
  <c r="AT46" i="13"/>
  <c r="BQ46" i="13"/>
  <c r="X67" i="17"/>
  <c r="AK67" i="17"/>
  <c r="U59" i="17"/>
  <c r="AH59" i="17"/>
  <c r="X59" i="17"/>
  <c r="AK59" i="17"/>
  <c r="BQ30" i="13"/>
  <c r="AT30" i="13"/>
  <c r="BL24" i="13"/>
  <c r="AO24" i="13"/>
  <c r="S51" i="17"/>
  <c r="AF51" i="17"/>
  <c r="W43" i="17"/>
  <c r="V43" i="17"/>
  <c r="U35" i="17"/>
  <c r="CF8" i="13"/>
  <c r="X33" i="16"/>
  <c r="V33" i="16"/>
  <c r="AU37" i="16"/>
  <c r="Z37" i="16"/>
  <c r="AD9" i="19" s="1"/>
  <c r="V41" i="16"/>
  <c r="Y45" i="16"/>
  <c r="AL45" i="16"/>
  <c r="AT45" i="16"/>
  <c r="O45" i="16" a="1"/>
  <c r="O45" i="16" s="1"/>
  <c r="G17" i="22"/>
  <c r="Q45" i="16"/>
  <c r="AD45" i="16"/>
  <c r="AO22" i="12"/>
  <c r="BL22" i="12"/>
  <c r="R49" i="16"/>
  <c r="AE49" i="16"/>
  <c r="AH53" i="16"/>
  <c r="U53" i="16"/>
  <c r="CF26" i="12"/>
  <c r="AU57" i="16"/>
  <c r="Z57" i="16"/>
  <c r="AD29" i="19" s="1"/>
  <c r="AM57" i="16"/>
  <c r="AT31" i="12"/>
  <c r="BQ31" i="12"/>
  <c r="R33" i="35"/>
  <c r="BM34" i="12"/>
  <c r="AP34" i="12"/>
  <c r="U61" i="16"/>
  <c r="AH61" i="16"/>
  <c r="X65" i="16"/>
  <c r="AK65" i="16"/>
  <c r="W65" i="16"/>
  <c r="AJ65" i="16"/>
  <c r="R41" i="35"/>
  <c r="AP42" i="12"/>
  <c r="BM42" i="12"/>
  <c r="AI69" i="16"/>
  <c r="V69" i="16"/>
  <c r="AT73" i="16"/>
  <c r="O73" i="16" a="1"/>
  <c r="O73" i="16" s="1"/>
  <c r="G45" i="22"/>
  <c r="Q73" i="16"/>
  <c r="AD73" i="16"/>
  <c r="AI77" i="16"/>
  <c r="V77" i="16"/>
  <c r="T77" i="16"/>
  <c r="AG77" i="16"/>
  <c r="AR51" i="12"/>
  <c r="BO51" i="12"/>
  <c r="R53" i="35"/>
  <c r="BM54" i="12"/>
  <c r="AP54" i="12"/>
  <c r="T81" i="16"/>
  <c r="AG81" i="16"/>
  <c r="W88" i="32"/>
  <c r="AO88" i="32"/>
  <c r="V88" i="32" a="1"/>
  <c r="V88" i="32" s="1"/>
  <c r="W100" i="32"/>
  <c r="Z28" i="32"/>
  <c r="AP28" i="32"/>
  <c r="W31" i="32"/>
  <c r="AO31" i="32"/>
  <c r="Z31" i="32"/>
  <c r="V31" i="32" a="1"/>
  <c r="V31" i="32" s="1"/>
  <c r="W102" i="17"/>
  <c r="AJ102" i="17"/>
  <c r="AJ114" i="17"/>
  <c r="AK94" i="17"/>
  <c r="X94" i="17"/>
  <c r="AK106" i="17"/>
  <c r="AU94" i="17"/>
  <c r="Z94" i="17"/>
  <c r="AI66" i="19" s="1"/>
  <c r="AM94" i="17"/>
  <c r="AM106" i="17"/>
  <c r="S86" i="17"/>
  <c r="AF86" i="17"/>
  <c r="BL51" i="13"/>
  <c r="AO51" i="13"/>
  <c r="R78" i="17"/>
  <c r="AE78" i="17"/>
  <c r="BL43" i="13"/>
  <c r="AO43" i="13"/>
  <c r="AK70" i="17"/>
  <c r="X70" i="17"/>
  <c r="X62" i="17"/>
  <c r="AK62" i="17"/>
  <c r="S54" i="17"/>
  <c r="AF54" i="17"/>
  <c r="Y54" i="17"/>
  <c r="AL54" i="17"/>
  <c r="V46" i="17"/>
  <c r="AI46" i="17"/>
  <c r="T46" i="17"/>
  <c r="AG46" i="17"/>
  <c r="AR17" i="13"/>
  <c r="BO17" i="13"/>
  <c r="Y38" i="17"/>
  <c r="S38" i="17"/>
  <c r="CF77" i="11"/>
  <c r="W96" i="15"/>
  <c r="AJ96" i="15"/>
  <c r="AJ108" i="15"/>
  <c r="U88" i="15"/>
  <c r="AH88" i="15"/>
  <c r="R88" i="15"/>
  <c r="AE88" i="15"/>
  <c r="AT59" i="11"/>
  <c r="BQ59" i="11"/>
  <c r="Y80" i="15"/>
  <c r="AL80" i="15"/>
  <c r="BO51" i="11"/>
  <c r="AR51" i="11"/>
  <c r="AF72" i="15"/>
  <c r="S72" i="15"/>
  <c r="AU64" i="15"/>
  <c r="AM64" i="15"/>
  <c r="Z64" i="15"/>
  <c r="Y36" i="19" s="1"/>
  <c r="S64" i="15"/>
  <c r="AF64" i="15"/>
  <c r="BL29" i="11"/>
  <c r="AO29" i="11"/>
  <c r="W56" i="15"/>
  <c r="AJ56" i="15"/>
  <c r="BQ27" i="11"/>
  <c r="AT27" i="11"/>
  <c r="AU48" i="15"/>
  <c r="AM48" i="15"/>
  <c r="Z48" i="15"/>
  <c r="Y20" i="19" s="1"/>
  <c r="T40" i="15"/>
  <c r="U40" i="15"/>
  <c r="F29" i="22"/>
  <c r="AT57" i="15"/>
  <c r="O57" i="15" a="1"/>
  <c r="O57" i="15" s="1"/>
  <c r="AD57" i="15"/>
  <c r="Q57" i="15"/>
  <c r="AG57" i="15"/>
  <c r="T57" i="15"/>
  <c r="AO6" i="11"/>
  <c r="R33" i="15"/>
  <c r="CF39" i="11"/>
  <c r="BO79" i="12"/>
  <c r="BO67" i="12"/>
  <c r="AR67" i="12"/>
  <c r="BO83" i="12"/>
  <c r="BO71" i="12"/>
  <c r="AR71" i="12"/>
  <c r="Y37" i="15"/>
  <c r="X82" i="32"/>
  <c r="AP82" i="32"/>
  <c r="X94" i="32"/>
  <c r="W82" i="32"/>
  <c r="AO82" i="32"/>
  <c r="V82" i="32" a="1"/>
  <c r="V82" i="32" s="1"/>
  <c r="Z82" i="32"/>
  <c r="W94" i="32"/>
  <c r="Z39" i="32"/>
  <c r="AP39" i="32"/>
  <c r="X39" i="32"/>
  <c r="R97" i="17"/>
  <c r="AE97" i="17"/>
  <c r="AE109" i="17"/>
  <c r="R89" i="17"/>
  <c r="AE89" i="17"/>
  <c r="Y89" i="17"/>
  <c r="AL89" i="17"/>
  <c r="BN60" i="13"/>
  <c r="AQ60" i="13"/>
  <c r="S81" i="17"/>
  <c r="AF81" i="17"/>
  <c r="AT52" i="13"/>
  <c r="BQ52" i="13"/>
  <c r="AG73" i="17"/>
  <c r="T73" i="17"/>
  <c r="U73" i="17"/>
  <c r="AH73" i="17"/>
  <c r="AF65" i="17"/>
  <c r="S65" i="17"/>
  <c r="R65" i="17"/>
  <c r="AE65" i="17"/>
  <c r="BN36" i="13"/>
  <c r="AQ36" i="13"/>
  <c r="T57" i="17"/>
  <c r="AG57" i="17"/>
  <c r="AG49" i="17"/>
  <c r="T49" i="17"/>
  <c r="Y49" i="17"/>
  <c r="AL49" i="17"/>
  <c r="V41" i="17"/>
  <c r="AQ12" i="13"/>
  <c r="U5" i="35"/>
  <c r="AQ5" i="35" s="1"/>
  <c r="AP6" i="13"/>
  <c r="R33" i="17"/>
  <c r="G8" i="22"/>
  <c r="AT36" i="16"/>
  <c r="O36" i="16" a="1"/>
  <c r="O36" i="16" s="1"/>
  <c r="Q36" i="16"/>
  <c r="T36" i="16"/>
  <c r="AU40" i="16"/>
  <c r="Z40" i="16"/>
  <c r="AD12" i="19" s="1"/>
  <c r="AO17" i="12"/>
  <c r="BL17" i="12"/>
  <c r="AU44" i="16"/>
  <c r="Z44" i="16"/>
  <c r="AD16" i="19" s="1"/>
  <c r="AM44" i="16"/>
  <c r="R48" i="16"/>
  <c r="AE48" i="16"/>
  <c r="AU48" i="16"/>
  <c r="AM48" i="16"/>
  <c r="Z48" i="16"/>
  <c r="AD20" i="19" s="1"/>
  <c r="AK52" i="16"/>
  <c r="X52" i="16"/>
  <c r="BQ26" i="12"/>
  <c r="AT26" i="12"/>
  <c r="R28" i="35"/>
  <c r="AP29" i="12"/>
  <c r="BM29" i="12"/>
  <c r="AK56" i="16"/>
  <c r="X56" i="16"/>
  <c r="CF33" i="12"/>
  <c r="BO34" i="12"/>
  <c r="AR34" i="12"/>
  <c r="AO37" i="12"/>
  <c r="BL37" i="12"/>
  <c r="AH64" i="16"/>
  <c r="U64" i="16"/>
  <c r="BO38" i="12"/>
  <c r="AR38" i="12"/>
  <c r="V68" i="16"/>
  <c r="AI68" i="16"/>
  <c r="S72" i="16"/>
  <c r="AF72" i="16"/>
  <c r="AU72" i="16"/>
  <c r="Z72" i="16"/>
  <c r="AD44" i="19" s="1"/>
  <c r="AM72" i="16"/>
  <c r="AR46" i="12"/>
  <c r="BO46" i="12"/>
  <c r="R48" i="35"/>
  <c r="BM49" i="12"/>
  <c r="AP49" i="12"/>
  <c r="Y76" i="16"/>
  <c r="AL76" i="16"/>
  <c r="AI80" i="16"/>
  <c r="V80" i="16"/>
  <c r="CF53" i="12"/>
  <c r="AR54" i="12"/>
  <c r="BO54" i="12"/>
  <c r="X84" i="16"/>
  <c r="AK84" i="16"/>
  <c r="AQ58" i="12"/>
  <c r="BN58" i="12"/>
  <c r="S88" i="16"/>
  <c r="AF88" i="16"/>
  <c r="T92" i="16"/>
  <c r="AG92" i="16"/>
  <c r="AU92" i="16"/>
  <c r="Z92" i="16"/>
  <c r="AD64" i="19" s="1"/>
  <c r="AM92" i="16"/>
  <c r="AR66" i="12"/>
  <c r="BO66" i="12"/>
  <c r="BO78" i="12"/>
  <c r="AH96" i="16"/>
  <c r="U96" i="16"/>
  <c r="AH108" i="16"/>
  <c r="T96" i="16"/>
  <c r="AG96" i="16"/>
  <c r="AG108" i="16"/>
  <c r="AR70" i="12"/>
  <c r="BO70" i="12"/>
  <c r="BO82" i="12"/>
  <c r="X100" i="16"/>
  <c r="AK100" i="16"/>
  <c r="AK112" i="16"/>
  <c r="AU100" i="16"/>
  <c r="AM100" i="16"/>
  <c r="Z100" i="16"/>
  <c r="AD72" i="19" s="1"/>
  <c r="AM112" i="16"/>
  <c r="AU104" i="16"/>
  <c r="Z104" i="16"/>
  <c r="AD76" i="19" s="1"/>
  <c r="AM104" i="16"/>
  <c r="AM116" i="16"/>
  <c r="Z105" i="16"/>
  <c r="AD77" i="19" s="1"/>
  <c r="AU99" i="15"/>
  <c r="AM99" i="15"/>
  <c r="Z99" i="15"/>
  <c r="Y71" i="19" s="1"/>
  <c r="AM111" i="15"/>
  <c r="AE99" i="15"/>
  <c r="R99" i="15"/>
  <c r="AE111" i="15"/>
  <c r="W91" i="15"/>
  <c r="AJ91" i="15"/>
  <c r="S91" i="15"/>
  <c r="AF91" i="15"/>
  <c r="BO62" i="11"/>
  <c r="AR62" i="11"/>
  <c r="BL56" i="11"/>
  <c r="AO56" i="11"/>
  <c r="AT83" i="15"/>
  <c r="O83" i="15" a="1"/>
  <c r="O83" i="15" s="1"/>
  <c r="F55" i="22"/>
  <c r="Q83" i="15"/>
  <c r="AD83" i="15"/>
  <c r="AQ54" i="11"/>
  <c r="BN54" i="11"/>
  <c r="F47" i="22"/>
  <c r="AT75" i="15"/>
  <c r="O75" i="15" a="1"/>
  <c r="O75" i="15" s="1"/>
  <c r="Q75" i="15"/>
  <c r="AD75" i="15"/>
  <c r="AU67" i="15"/>
  <c r="AM67" i="15"/>
  <c r="Z67" i="15"/>
  <c r="Y39" i="19" s="1"/>
  <c r="CF40" i="11"/>
  <c r="BQ38" i="11"/>
  <c r="AT38" i="11"/>
  <c r="AH59" i="15"/>
  <c r="U59" i="15"/>
  <c r="AL51" i="15"/>
  <c r="Y51" i="15"/>
  <c r="AK51" i="15"/>
  <c r="X51" i="15"/>
  <c r="AO16" i="11"/>
  <c r="V43" i="15"/>
  <c r="AO8" i="11"/>
  <c r="AT35" i="15"/>
  <c r="O35" i="15" a="1"/>
  <c r="O35" i="15" s="1"/>
  <c r="F7" i="22"/>
  <c r="Q35" i="15"/>
  <c r="AO22" i="11"/>
  <c r="BL22" i="11"/>
  <c r="W49" i="15"/>
  <c r="AJ49" i="15"/>
  <c r="O13" i="35"/>
  <c r="AP14" i="11"/>
  <c r="V41" i="15"/>
  <c r="AT12" i="11"/>
  <c r="O8" i="35"/>
  <c r="AP9" i="11"/>
  <c r="T36" i="15"/>
  <c r="BL71" i="11"/>
  <c r="AO71" i="11"/>
  <c r="BL83" i="11"/>
  <c r="AH98" i="15"/>
  <c r="U98" i="15"/>
  <c r="AH110" i="15"/>
  <c r="AQ69" i="11"/>
  <c r="BN69" i="11"/>
  <c r="BN81" i="11"/>
  <c r="O46" i="35"/>
  <c r="BM47" i="11"/>
  <c r="AP47" i="11"/>
  <c r="X74" i="15"/>
  <c r="AK74" i="15"/>
  <c r="AT50" i="15"/>
  <c r="O50" i="15" a="1"/>
  <c r="O50" i="15" s="1"/>
  <c r="F22" i="22"/>
  <c r="Q50" i="15"/>
  <c r="AD50" i="15"/>
  <c r="AR21" i="11"/>
  <c r="BO21" i="11"/>
  <c r="F73" i="22"/>
  <c r="AT101" i="15"/>
  <c r="O101" i="15" a="1"/>
  <c r="O101" i="15" s="1"/>
  <c r="AD101" i="15"/>
  <c r="Q101" i="15"/>
  <c r="AD113" i="15"/>
  <c r="S101" i="15"/>
  <c r="AF101" i="15"/>
  <c r="AF113" i="15"/>
  <c r="AH45" i="15"/>
  <c r="U45" i="15"/>
  <c r="S45" i="15"/>
  <c r="AF45" i="15"/>
  <c r="Z45" i="32"/>
  <c r="X45" i="32"/>
  <c r="AP45" i="32"/>
  <c r="W69" i="32"/>
  <c r="AO69" i="32"/>
  <c r="V69" i="32" a="1"/>
  <c r="V69" i="32" s="1"/>
  <c r="BL85" i="13"/>
  <c r="BL73" i="13"/>
  <c r="AO73" i="13"/>
  <c r="AT100" i="17"/>
  <c r="O100" i="17" a="1"/>
  <c r="O100" i="17" s="1"/>
  <c r="H72" i="22"/>
  <c r="AD100" i="17"/>
  <c r="Q100" i="17"/>
  <c r="AD112" i="17"/>
  <c r="W92" i="17"/>
  <c r="AJ92" i="17"/>
  <c r="V84" i="17"/>
  <c r="AI84" i="17"/>
  <c r="BO55" i="13"/>
  <c r="AR55" i="13"/>
  <c r="AD76" i="17"/>
  <c r="AT76" i="17"/>
  <c r="O76" i="17" a="1"/>
  <c r="O76" i="17" s="1"/>
  <c r="H48" i="22"/>
  <c r="Q76" i="17"/>
  <c r="BO47" i="13"/>
  <c r="AR47" i="13"/>
  <c r="S68" i="17"/>
  <c r="AF68" i="17"/>
  <c r="AU60" i="17"/>
  <c r="Z60" i="17"/>
  <c r="AI32" i="19" s="1"/>
  <c r="AM60" i="17"/>
  <c r="T60" i="17"/>
  <c r="AG60" i="17"/>
  <c r="U24" i="35"/>
  <c r="BM25" i="13"/>
  <c r="AP25" i="13"/>
  <c r="AU52" i="17"/>
  <c r="Z52" i="17"/>
  <c r="AI24" i="19" s="1"/>
  <c r="AM52" i="17"/>
  <c r="AU44" i="17"/>
  <c r="AM44" i="17"/>
  <c r="Z44" i="17"/>
  <c r="AI16" i="19" s="1"/>
  <c r="AL44" i="17"/>
  <c r="Y44" i="17"/>
  <c r="AT15" i="13"/>
  <c r="Y36" i="17"/>
  <c r="X36" i="17"/>
  <c r="AT7" i="13"/>
  <c r="V102" i="15"/>
  <c r="AI102" i="15"/>
  <c r="AI114" i="15"/>
  <c r="AT94" i="15"/>
  <c r="O94" i="15" a="1"/>
  <c r="O94" i="15" s="1"/>
  <c r="F66" i="22"/>
  <c r="AD94" i="15"/>
  <c r="Q94" i="15"/>
  <c r="AD106" i="15"/>
  <c r="W94" i="15"/>
  <c r="AJ94" i="15"/>
  <c r="AJ106" i="15"/>
  <c r="T86" i="15"/>
  <c r="AG86" i="15"/>
  <c r="BQ57" i="11"/>
  <c r="AT57" i="11"/>
  <c r="AF78" i="15"/>
  <c r="S78" i="15"/>
  <c r="AR49" i="11"/>
  <c r="BO49" i="11"/>
  <c r="AH70" i="15"/>
  <c r="U70" i="15"/>
  <c r="X70" i="15"/>
  <c r="AK70" i="15"/>
  <c r="Y62" i="15"/>
  <c r="AL62" i="15"/>
  <c r="AQ33" i="11"/>
  <c r="BN33" i="11"/>
  <c r="AO27" i="11"/>
  <c r="BL27" i="11"/>
  <c r="AU54" i="15"/>
  <c r="Z54" i="15"/>
  <c r="Y26" i="19" s="1"/>
  <c r="AM54" i="15"/>
  <c r="AO19" i="11"/>
  <c r="BL19" i="11"/>
  <c r="AH46" i="15"/>
  <c r="U46" i="15"/>
  <c r="R38" i="15"/>
  <c r="CF11" i="11"/>
  <c r="AT7" i="11"/>
  <c r="AQ10" i="11"/>
  <c r="AO24" i="32"/>
  <c r="V24" i="32" a="1"/>
  <c r="V24" i="32" s="1"/>
  <c r="X80" i="32"/>
  <c r="AP80" i="32"/>
  <c r="X92" i="32"/>
  <c r="AP54" i="32"/>
  <c r="X54" i="32"/>
  <c r="AO76" i="13"/>
  <c r="BL76" i="13"/>
  <c r="BL88" i="13"/>
  <c r="AF103" i="17"/>
  <c r="S103" i="17"/>
  <c r="AF115" i="17"/>
  <c r="BN86" i="13"/>
  <c r="BN74" i="13"/>
  <c r="AQ74" i="13"/>
  <c r="AK95" i="17"/>
  <c r="X95" i="17"/>
  <c r="AK107" i="17"/>
  <c r="AE87" i="17"/>
  <c r="R87" i="17"/>
  <c r="C7" i="27"/>
  <c r="C11" i="27"/>
  <c r="AK79" i="17"/>
  <c r="X79" i="17"/>
  <c r="V71" i="17"/>
  <c r="AI71" i="17"/>
  <c r="X71" i="17"/>
  <c r="AK71" i="17"/>
  <c r="CF36" i="13"/>
  <c r="S63" i="17"/>
  <c r="AF63" i="17"/>
  <c r="AT34" i="13"/>
  <c r="BQ34" i="13"/>
  <c r="U27" i="35"/>
  <c r="BM28" i="13"/>
  <c r="AP28" i="13"/>
  <c r="W55" i="17"/>
  <c r="AJ55" i="17"/>
  <c r="BQ26" i="13"/>
  <c r="AT26" i="13"/>
  <c r="H19" i="22"/>
  <c r="AD47" i="17"/>
  <c r="Q47" i="17"/>
  <c r="AT47" i="17"/>
  <c r="O47" i="17" a="1"/>
  <c r="O47" i="17" s="1"/>
  <c r="V39" i="17"/>
  <c r="U35" i="16"/>
  <c r="X35" i="16"/>
  <c r="AU39" i="16"/>
  <c r="Z39" i="16"/>
  <c r="AD11" i="19" s="1"/>
  <c r="G15" i="22"/>
  <c r="AT43" i="16"/>
  <c r="O43" i="16" a="1"/>
  <c r="O43" i="16" s="1"/>
  <c r="Q43" i="16"/>
  <c r="R19" i="35"/>
  <c r="BM20" i="12"/>
  <c r="AP20" i="12"/>
  <c r="U47" i="16"/>
  <c r="AH47" i="16"/>
  <c r="CF24" i="12"/>
  <c r="AF55" i="16"/>
  <c r="S55" i="16"/>
  <c r="AT29" i="12"/>
  <c r="BQ29" i="12"/>
  <c r="R31" i="35"/>
  <c r="AP32" i="12"/>
  <c r="BM32" i="12"/>
  <c r="AE59" i="16"/>
  <c r="R59" i="16"/>
  <c r="AU63" i="16"/>
  <c r="AM63" i="16"/>
  <c r="Z63" i="16"/>
  <c r="AD35" i="19" s="1"/>
  <c r="AI63" i="16"/>
  <c r="V63" i="16"/>
  <c r="BL40" i="12"/>
  <c r="AO40" i="12"/>
  <c r="S67" i="16"/>
  <c r="AF67" i="16"/>
  <c r="AT41" i="12"/>
  <c r="BQ41" i="12"/>
  <c r="S71" i="16"/>
  <c r="AF71" i="16"/>
  <c r="S75" i="16"/>
  <c r="AF75" i="16"/>
  <c r="Y75" i="16"/>
  <c r="AL75" i="16"/>
  <c r="AF79" i="16"/>
  <c r="S79" i="16"/>
  <c r="Y83" i="16"/>
  <c r="AL83" i="16"/>
  <c r="AK83" i="16"/>
  <c r="X83" i="16"/>
  <c r="AO60" i="12"/>
  <c r="BL60" i="12"/>
  <c r="V87" i="16"/>
  <c r="AI87" i="16"/>
  <c r="AO68" i="12"/>
  <c r="BL68" i="12"/>
  <c r="BL80" i="12"/>
  <c r="AL95" i="16"/>
  <c r="Y95" i="16"/>
  <c r="AL107" i="16"/>
  <c r="BL84" i="12"/>
  <c r="BL72" i="12"/>
  <c r="AO72" i="12"/>
  <c r="AG99" i="16"/>
  <c r="T99" i="16"/>
  <c r="AG111" i="16"/>
  <c r="X103" i="16"/>
  <c r="AK103" i="16"/>
  <c r="AK115" i="16"/>
  <c r="AT76" i="11"/>
  <c r="BQ76" i="11"/>
  <c r="BQ88" i="11"/>
  <c r="BL70" i="11"/>
  <c r="AO70" i="11"/>
  <c r="BL82" i="11"/>
  <c r="Y97" i="15"/>
  <c r="AL97" i="15"/>
  <c r="AL109" i="15"/>
  <c r="Y89" i="15"/>
  <c r="AL89" i="15"/>
  <c r="CF62" i="11"/>
  <c r="AR60" i="11"/>
  <c r="BO60" i="11"/>
  <c r="X81" i="15"/>
  <c r="AK81" i="15"/>
  <c r="CF54" i="11"/>
  <c r="AT52" i="11"/>
  <c r="BQ52" i="11"/>
  <c r="AJ73" i="15"/>
  <c r="W73" i="15"/>
  <c r="U65" i="15"/>
  <c r="AH65" i="15"/>
  <c r="V65" i="15"/>
  <c r="AI65" i="15"/>
  <c r="CF12" i="11"/>
  <c r="W85" i="16"/>
  <c r="AJ85" i="16"/>
  <c r="AT93" i="16"/>
  <c r="O93" i="16" a="1"/>
  <c r="O93" i="16" s="1"/>
  <c r="G65" i="22"/>
  <c r="Q93" i="16"/>
  <c r="AD93" i="16"/>
  <c r="AD105" i="16"/>
  <c r="BN40" i="11"/>
  <c r="AQ40" i="11"/>
  <c r="S53" i="15"/>
  <c r="AF53" i="15"/>
  <c r="AO62" i="32"/>
  <c r="W62" i="32"/>
  <c r="V62" i="32" a="1"/>
  <c r="V62" i="32" s="1"/>
  <c r="AK17" i="33"/>
  <c r="BO77" i="13"/>
  <c r="AR77" i="13"/>
  <c r="BO89" i="13"/>
  <c r="AR78" i="13"/>
  <c r="Q98" i="17"/>
  <c r="AD98" i="17"/>
  <c r="H70" i="22"/>
  <c r="AT98" i="17"/>
  <c r="O98" i="17" a="1"/>
  <c r="O98" i="17" s="1"/>
  <c r="AD110" i="17"/>
  <c r="CF71" i="13"/>
  <c r="U90" i="17"/>
  <c r="AH90" i="17"/>
  <c r="W90" i="17"/>
  <c r="AJ90" i="17"/>
  <c r="AQ61" i="13"/>
  <c r="BN61" i="13"/>
  <c r="AO55" i="13"/>
  <c r="BL55" i="13"/>
  <c r="AU82" i="17"/>
  <c r="Z82" i="17"/>
  <c r="AI54" i="19" s="1"/>
  <c r="AM82" i="17"/>
  <c r="V74" i="17"/>
  <c r="AI74" i="17"/>
  <c r="U74" i="17"/>
  <c r="AH74" i="17"/>
  <c r="BQ45" i="13"/>
  <c r="AT45" i="13"/>
  <c r="U38" i="35"/>
  <c r="BM39" i="13"/>
  <c r="AP39" i="13"/>
  <c r="AU58" i="17"/>
  <c r="AM58" i="17"/>
  <c r="Z58" i="17"/>
  <c r="AI30" i="19" s="1"/>
  <c r="Y50" i="17"/>
  <c r="AL50" i="17"/>
  <c r="W50" i="17"/>
  <c r="AJ50" i="17"/>
  <c r="AQ21" i="13"/>
  <c r="BN21" i="13"/>
  <c r="AU42" i="17"/>
  <c r="Z42" i="17"/>
  <c r="AI14" i="19" s="1"/>
  <c r="X42" i="17"/>
  <c r="Y34" i="17"/>
  <c r="CF7" i="13"/>
  <c r="AF100" i="15"/>
  <c r="S100" i="15"/>
  <c r="AF112" i="15"/>
  <c r="BQ71" i="11"/>
  <c r="AT71" i="11"/>
  <c r="BQ83" i="11"/>
  <c r="AF92" i="15"/>
  <c r="S92" i="15"/>
  <c r="V84" i="15"/>
  <c r="AI84" i="15"/>
  <c r="CF57" i="11"/>
  <c r="X76" i="15"/>
  <c r="AK76" i="15"/>
  <c r="BO47" i="11"/>
  <c r="AR47" i="11"/>
  <c r="O40" i="35"/>
  <c r="AP41" i="11"/>
  <c r="BM41" i="11"/>
  <c r="AF68" i="15"/>
  <c r="S68" i="15"/>
  <c r="W60" i="15"/>
  <c r="AJ60" i="15"/>
  <c r="X60" i="15"/>
  <c r="AK60" i="15"/>
  <c r="BQ31" i="11"/>
  <c r="AT31" i="11"/>
  <c r="AO25" i="11"/>
  <c r="BL25" i="11"/>
  <c r="AU52" i="15"/>
  <c r="AM52" i="15"/>
  <c r="Z52" i="15"/>
  <c r="Y24" i="19" s="1"/>
  <c r="BN23" i="11"/>
  <c r="AQ23" i="11"/>
  <c r="X44" i="15"/>
  <c r="AK44" i="15"/>
  <c r="R61" i="35"/>
  <c r="AP62" i="12"/>
  <c r="BM62" i="12"/>
  <c r="AG89" i="16"/>
  <c r="T89" i="16"/>
  <c r="AR63" i="12"/>
  <c r="BO63" i="12"/>
  <c r="CB35" i="10"/>
  <c r="BE35" i="10"/>
  <c r="AH35" i="10"/>
  <c r="BS42" i="10"/>
  <c r="D69" i="14"/>
  <c r="BZ42" i="10"/>
  <c r="BC42" i="10"/>
  <c r="AF42" i="10"/>
  <c r="BS46" i="10"/>
  <c r="D73" i="14"/>
  <c r="CD72" i="10"/>
  <c r="AJ72" i="10"/>
  <c r="BG72" i="10"/>
  <c r="BG84" i="10"/>
  <c r="BT75" i="10"/>
  <c r="Z75" i="10"/>
  <c r="S75" i="10"/>
  <c r="R75" i="10"/>
  <c r="AW75" i="10"/>
  <c r="AW87" i="10"/>
  <c r="BX77" i="10"/>
  <c r="BA77" i="10"/>
  <c r="AD77" i="10"/>
  <c r="BA89" i="10"/>
  <c r="BX78" i="10"/>
  <c r="AD78" i="10"/>
  <c r="BW6" i="8"/>
  <c r="AC6" i="8"/>
  <c r="CA8" i="8"/>
  <c r="AG8" i="8"/>
  <c r="BZ7" i="8"/>
  <c r="AF7" i="8"/>
  <c r="BV9" i="8"/>
  <c r="AB9" i="8"/>
  <c r="U9" i="8"/>
  <c r="AR9" i="8" s="1"/>
  <c r="T9" i="8"/>
  <c r="W9" i="8"/>
  <c r="CD9" i="8"/>
  <c r="AJ9" i="8"/>
  <c r="BZ11" i="8"/>
  <c r="AF11" i="8"/>
  <c r="CD13" i="8"/>
  <c r="AJ13" i="8"/>
  <c r="BX14" i="8"/>
  <c r="AD14" i="8"/>
  <c r="CD17" i="8"/>
  <c r="AJ17" i="8"/>
  <c r="BG17" i="8"/>
  <c r="BX18" i="8"/>
  <c r="BA18" i="8"/>
  <c r="AD18" i="8"/>
  <c r="CB20" i="8"/>
  <c r="BE20" i="8"/>
  <c r="AH20" i="8"/>
  <c r="BS23" i="8"/>
  <c r="D50" i="5"/>
  <c r="BS6" i="8"/>
  <c r="D33" i="5"/>
  <c r="BZ6" i="8"/>
  <c r="AF6" i="8"/>
  <c r="BT7" i="8"/>
  <c r="Z7" i="8"/>
  <c r="R7" i="8"/>
  <c r="S7" i="8"/>
  <c r="CB7" i="8"/>
  <c r="AH7" i="8"/>
  <c r="CD8" i="8"/>
  <c r="AJ8" i="8"/>
  <c r="BX9" i="8"/>
  <c r="AD9" i="8"/>
  <c r="BS10" i="8"/>
  <c r="D37" i="5"/>
  <c r="BZ10" i="8"/>
  <c r="AF10" i="8"/>
  <c r="BT11" i="8"/>
  <c r="Z11" i="8"/>
  <c r="S11" i="8"/>
  <c r="R11" i="8"/>
  <c r="BV12" i="8"/>
  <c r="AB12" i="8"/>
  <c r="U12" i="8"/>
  <c r="W12" i="8"/>
  <c r="T12" i="8"/>
  <c r="BT15" i="8"/>
  <c r="Z15" i="8"/>
  <c r="R15" i="8"/>
  <c r="S15" i="8"/>
  <c r="BV16" i="8"/>
  <c r="U16" i="8"/>
  <c r="W16" i="8"/>
  <c r="T16" i="8"/>
  <c r="AB16" i="8"/>
  <c r="BX17" i="8"/>
  <c r="BA17" i="8"/>
  <c r="AD17" i="8"/>
  <c r="BS18" i="8"/>
  <c r="D45" i="5"/>
  <c r="BT19" i="8"/>
  <c r="AW19" i="8"/>
  <c r="Z19" i="8"/>
  <c r="R19" i="8"/>
  <c r="S19" i="8"/>
  <c r="BV20" i="8"/>
  <c r="AB20" i="8"/>
  <c r="AY20" i="8"/>
  <c r="W20" i="8"/>
  <c r="U20" i="8"/>
  <c r="T20" i="8"/>
  <c r="BX21" i="8"/>
  <c r="AD21" i="8"/>
  <c r="BA21" i="8"/>
  <c r="BZ22" i="8"/>
  <c r="BC22" i="8"/>
  <c r="AF22" i="8"/>
  <c r="CB23" i="8"/>
  <c r="AH23" i="8"/>
  <c r="BE23" i="8"/>
  <c r="BV24" i="8"/>
  <c r="T24" i="8"/>
  <c r="W24" i="8"/>
  <c r="U24" i="8"/>
  <c r="AY24" i="8"/>
  <c r="AB24" i="8"/>
  <c r="CD24" i="8"/>
  <c r="AJ24" i="8"/>
  <c r="BG24" i="8"/>
  <c r="BS26" i="8"/>
  <c r="D53" i="5"/>
  <c r="BT27" i="8"/>
  <c r="Z27" i="8"/>
  <c r="AW27" i="8"/>
  <c r="S27" i="8"/>
  <c r="R27" i="8"/>
  <c r="BV28" i="8"/>
  <c r="AY28" i="8"/>
  <c r="AB28" i="8"/>
  <c r="W28" i="8"/>
  <c r="T28" i="8"/>
  <c r="U28" i="8"/>
  <c r="CD28" i="8"/>
  <c r="AJ28" i="8"/>
  <c r="BG28" i="8"/>
  <c r="BS30" i="8"/>
  <c r="D57" i="5"/>
  <c r="BV32" i="8"/>
  <c r="T32" i="8"/>
  <c r="U32" i="8"/>
  <c r="W32" i="8"/>
  <c r="AY32" i="8"/>
  <c r="AB32" i="8"/>
  <c r="CD32" i="8"/>
  <c r="BG32" i="8"/>
  <c r="AJ32" i="8"/>
  <c r="BS34" i="8"/>
  <c r="D61" i="5"/>
  <c r="BT35" i="8"/>
  <c r="Z35" i="8"/>
  <c r="AW35" i="8"/>
  <c r="S35" i="8"/>
  <c r="R35" i="8"/>
  <c r="CB35" i="8"/>
  <c r="AH35" i="8"/>
  <c r="BE35" i="8"/>
  <c r="BV36" i="8"/>
  <c r="U36" i="8"/>
  <c r="T36" i="8"/>
  <c r="W36" i="8"/>
  <c r="AY36" i="8"/>
  <c r="AB36" i="8"/>
  <c r="CD36" i="8"/>
  <c r="BG36" i="8"/>
  <c r="AJ36" i="8"/>
  <c r="BX37" i="8"/>
  <c r="AD37" i="8"/>
  <c r="BA37" i="8"/>
  <c r="BS38" i="8"/>
  <c r="D65" i="5"/>
  <c r="BT39" i="8"/>
  <c r="AW39" i="8"/>
  <c r="Z39" i="8"/>
  <c r="S39" i="8"/>
  <c r="R39" i="8"/>
  <c r="CD40" i="8"/>
  <c r="BG40" i="8"/>
  <c r="AJ40" i="8"/>
  <c r="BS42" i="8"/>
  <c r="D69" i="5"/>
  <c r="BV44" i="8"/>
  <c r="AB44" i="8"/>
  <c r="AY44" i="8"/>
  <c r="W44" i="8"/>
  <c r="U44" i="8"/>
  <c r="T44" i="8"/>
  <c r="BX45" i="8"/>
  <c r="AD45" i="8"/>
  <c r="BA45" i="8"/>
  <c r="BZ46" i="8"/>
  <c r="AF46" i="8"/>
  <c r="BC46" i="8"/>
  <c r="BS86" i="8"/>
  <c r="D113" i="5"/>
  <c r="AS113" i="5" s="1"/>
  <c r="Y6" i="8"/>
  <c r="AB33" i="5" s="1"/>
  <c r="M5" i="19" s="1"/>
  <c r="CA6" i="8"/>
  <c r="AG6" i="8"/>
  <c r="BU7" i="8"/>
  <c r="AA7" i="8"/>
  <c r="CC7" i="8"/>
  <c r="AI7" i="8"/>
  <c r="BW8" i="8"/>
  <c r="AC8" i="8"/>
  <c r="CE8" i="8"/>
  <c r="AK8" i="8"/>
  <c r="BY9" i="8"/>
  <c r="AE9" i="8"/>
  <c r="Y10" i="8"/>
  <c r="AB37" i="5" s="1"/>
  <c r="M9" i="19" s="1"/>
  <c r="CA10" i="8"/>
  <c r="AG10" i="8"/>
  <c r="BU11" i="8"/>
  <c r="AA11" i="8"/>
  <c r="CC11" i="8"/>
  <c r="AI11" i="8"/>
  <c r="BW12" i="8"/>
  <c r="AC12" i="8"/>
  <c r="CE12" i="8"/>
  <c r="AK12" i="8"/>
  <c r="BY13" i="8"/>
  <c r="AE13" i="8"/>
  <c r="Y14" i="8"/>
  <c r="AB41" i="5" s="1"/>
  <c r="M13" i="19" s="1"/>
  <c r="CA14" i="8"/>
  <c r="AG14" i="8"/>
  <c r="BU15" i="8"/>
  <c r="AA15" i="8"/>
  <c r="CC15" i="8"/>
  <c r="AI15" i="8"/>
  <c r="BW16" i="8"/>
  <c r="AC16" i="8"/>
  <c r="CE16" i="8"/>
  <c r="AK16" i="8"/>
  <c r="BY17" i="8"/>
  <c r="BB17" i="8"/>
  <c r="AE17" i="8"/>
  <c r="Y18" i="8"/>
  <c r="AB45" i="5" s="1"/>
  <c r="M17" i="19" s="1"/>
  <c r="AV18" i="8"/>
  <c r="AO45" i="5" s="1"/>
  <c r="CA18" i="8"/>
  <c r="AG18" i="8"/>
  <c r="BD18" i="8"/>
  <c r="BU19" i="8"/>
  <c r="AX19" i="8"/>
  <c r="AA19" i="8"/>
  <c r="CC19" i="8"/>
  <c r="AI19" i="8"/>
  <c r="BF19" i="8"/>
  <c r="BW20" i="8"/>
  <c r="AC20" i="8"/>
  <c r="AZ20" i="8"/>
  <c r="CE20" i="8"/>
  <c r="BH20" i="8"/>
  <c r="AK20" i="8"/>
  <c r="BY21" i="8"/>
  <c r="AE21" i="8"/>
  <c r="BB21" i="8"/>
  <c r="Y22" i="8"/>
  <c r="AB49" i="5" s="1"/>
  <c r="M21" i="19" s="1"/>
  <c r="AV22" i="8"/>
  <c r="AO49" i="5" s="1"/>
  <c r="CA22" i="8"/>
  <c r="BD22" i="8"/>
  <c r="AG22" i="8"/>
  <c r="BU23" i="8"/>
  <c r="AA23" i="8"/>
  <c r="AX23" i="8"/>
  <c r="CC23" i="8"/>
  <c r="BF23" i="8"/>
  <c r="AI23" i="8"/>
  <c r="BW24" i="8"/>
  <c r="AC24" i="8"/>
  <c r="AZ24" i="8"/>
  <c r="CE24" i="8"/>
  <c r="BH24" i="8"/>
  <c r="AK24" i="8"/>
  <c r="BY25" i="8"/>
  <c r="BB25" i="8"/>
  <c r="AE25" i="8"/>
  <c r="AV26" i="8"/>
  <c r="AO53" i="5" s="1"/>
  <c r="Y26" i="8"/>
  <c r="AB53" i="5" s="1"/>
  <c r="M25" i="19" s="1"/>
  <c r="CA26" i="8"/>
  <c r="BD26" i="8"/>
  <c r="AG26" i="8"/>
  <c r="BU27" i="8"/>
  <c r="AX27" i="8"/>
  <c r="AA27" i="8"/>
  <c r="CC27" i="8"/>
  <c r="BF27" i="8"/>
  <c r="AI27" i="8"/>
  <c r="BW28" i="8"/>
  <c r="AZ28" i="8"/>
  <c r="AC28" i="8"/>
  <c r="CE28" i="8"/>
  <c r="AK28" i="8"/>
  <c r="BH28" i="8"/>
  <c r="BY29" i="8"/>
  <c r="BB29" i="8"/>
  <c r="AE29" i="8"/>
  <c r="Y30" i="8"/>
  <c r="AB57" i="5" s="1"/>
  <c r="M29" i="19" s="1"/>
  <c r="AV30" i="8"/>
  <c r="AO57" i="5" s="1"/>
  <c r="CA30" i="8"/>
  <c r="BD30" i="8"/>
  <c r="AG30" i="8"/>
  <c r="BU31" i="8"/>
  <c r="AA31" i="8"/>
  <c r="AX31" i="8"/>
  <c r="CC31" i="8"/>
  <c r="BF31" i="8"/>
  <c r="AI31" i="8"/>
  <c r="BW32" i="8"/>
  <c r="AC32" i="8"/>
  <c r="AZ32" i="8"/>
  <c r="CE32" i="8"/>
  <c r="BH32" i="8"/>
  <c r="AK32" i="8"/>
  <c r="BY33" i="8"/>
  <c r="AE33" i="8"/>
  <c r="BB33" i="8"/>
  <c r="AV34" i="8"/>
  <c r="AO61" i="5" s="1"/>
  <c r="Y34" i="8"/>
  <c r="AB61" i="5" s="1"/>
  <c r="M33" i="19" s="1"/>
  <c r="CA34" i="8"/>
  <c r="BD34" i="8"/>
  <c r="AG34" i="8"/>
  <c r="BU35" i="8"/>
  <c r="AA35" i="8"/>
  <c r="AX35" i="8"/>
  <c r="CC35" i="8"/>
  <c r="AI35" i="8"/>
  <c r="BF35" i="8"/>
  <c r="BW36" i="8"/>
  <c r="AZ36" i="8"/>
  <c r="AC36" i="8"/>
  <c r="CE36" i="8"/>
  <c r="BH36" i="8"/>
  <c r="AK36" i="8"/>
  <c r="BY37" i="8"/>
  <c r="BB37" i="8"/>
  <c r="AE37" i="8"/>
  <c r="AV38" i="8"/>
  <c r="AO65" i="5" s="1"/>
  <c r="Y38" i="8"/>
  <c r="AB65" i="5" s="1"/>
  <c r="M37" i="19" s="1"/>
  <c r="CA38" i="8"/>
  <c r="BD38" i="8"/>
  <c r="AG38" i="8"/>
  <c r="BU39" i="8"/>
  <c r="AX39" i="8"/>
  <c r="AA39" i="8"/>
  <c r="CC39" i="8"/>
  <c r="BF39" i="8"/>
  <c r="AI39" i="8"/>
  <c r="BW40" i="8"/>
  <c r="AZ40" i="8"/>
  <c r="AC40" i="8"/>
  <c r="CE40" i="8"/>
  <c r="BH40" i="8"/>
  <c r="AK40" i="8"/>
  <c r="BY41" i="8"/>
  <c r="BB41" i="8"/>
  <c r="AE41" i="8"/>
  <c r="Y42" i="8"/>
  <c r="AB69" i="5" s="1"/>
  <c r="M41" i="19" s="1"/>
  <c r="AV42" i="8"/>
  <c r="AO69" i="5" s="1"/>
  <c r="CA42" i="8"/>
  <c r="BD42" i="8"/>
  <c r="AG42" i="8"/>
  <c r="BU43" i="8"/>
  <c r="AA43" i="8"/>
  <c r="AX43" i="8"/>
  <c r="CC43" i="8"/>
  <c r="BF43" i="8"/>
  <c r="AI43" i="8"/>
  <c r="BW44" i="8"/>
  <c r="AC44" i="8"/>
  <c r="AZ44" i="8"/>
  <c r="CE44" i="8"/>
  <c r="BH44" i="8"/>
  <c r="AK44" i="8"/>
  <c r="BY45" i="8"/>
  <c r="BB45" i="8"/>
  <c r="AE45" i="8"/>
  <c r="AV46" i="8"/>
  <c r="AO73" i="5" s="1"/>
  <c r="Y46" i="8"/>
  <c r="AB73" i="5" s="1"/>
  <c r="M45" i="19" s="1"/>
  <c r="CA46" i="8"/>
  <c r="BD46" i="8"/>
  <c r="AG46" i="8"/>
  <c r="BU47" i="8"/>
  <c r="AX47" i="8"/>
  <c r="AA47" i="8"/>
  <c r="CC47" i="8"/>
  <c r="BF47" i="8"/>
  <c r="AI47" i="8"/>
  <c r="BW48" i="8"/>
  <c r="AC48" i="8"/>
  <c r="AZ48" i="8"/>
  <c r="CE48" i="8"/>
  <c r="AK48" i="8"/>
  <c r="BH48" i="8"/>
  <c r="BY49" i="8"/>
  <c r="AE49" i="8"/>
  <c r="BB49" i="8"/>
  <c r="Y50" i="8"/>
  <c r="AB77" i="5" s="1"/>
  <c r="M49" i="19" s="1"/>
  <c r="AV50" i="8"/>
  <c r="AO77" i="5" s="1"/>
  <c r="CA50" i="8"/>
  <c r="AG50" i="8"/>
  <c r="BD50" i="8"/>
  <c r="BU51" i="8"/>
  <c r="AA51" i="8"/>
  <c r="AX51" i="8"/>
  <c r="CC51" i="8"/>
  <c r="BF51" i="8"/>
  <c r="AI51" i="8"/>
  <c r="BW52" i="8"/>
  <c r="AC52" i="8"/>
  <c r="AZ52" i="8"/>
  <c r="CE52" i="8"/>
  <c r="AK52" i="8"/>
  <c r="BH52" i="8"/>
  <c r="BY53" i="8"/>
  <c r="BB53" i="8"/>
  <c r="AE53" i="8"/>
  <c r="AV54" i="8"/>
  <c r="AO81" i="5" s="1"/>
  <c r="Y54" i="8"/>
  <c r="AB81" i="5" s="1"/>
  <c r="M53" i="19" s="1"/>
  <c r="CA54" i="8"/>
  <c r="AG54" i="8"/>
  <c r="BD54" i="8"/>
  <c r="BU55" i="8"/>
  <c r="AX55" i="8"/>
  <c r="AA55" i="8"/>
  <c r="CJ6" i="8"/>
  <c r="CC55" i="8"/>
  <c r="AI55" i="8"/>
  <c r="BF55" i="8"/>
  <c r="CR6" i="8"/>
  <c r="BW56" i="8"/>
  <c r="AZ56" i="8"/>
  <c r="AC56" i="8"/>
  <c r="CE56" i="8"/>
  <c r="BH56" i="8"/>
  <c r="AK56" i="8"/>
  <c r="BY57" i="8"/>
  <c r="AE57" i="8"/>
  <c r="BB57" i="8"/>
  <c r="AV58" i="8"/>
  <c r="AO85" i="5" s="1"/>
  <c r="Y58" i="8"/>
  <c r="AB85" i="5" s="1"/>
  <c r="M57" i="19" s="1"/>
  <c r="CA58" i="8"/>
  <c r="AG58" i="8"/>
  <c r="BD58" i="8"/>
  <c r="BU59" i="8"/>
  <c r="AA59" i="8"/>
  <c r="AX59" i="8"/>
  <c r="CC59" i="8"/>
  <c r="BF59" i="8"/>
  <c r="AI59" i="8"/>
  <c r="BW60" i="8"/>
  <c r="AC60" i="8"/>
  <c r="AZ60" i="8"/>
  <c r="CE60" i="8"/>
  <c r="AK60" i="8"/>
  <c r="BH60" i="8"/>
  <c r="BY61" i="8"/>
  <c r="BB61" i="8"/>
  <c r="AE61" i="8"/>
  <c r="Y62" i="8"/>
  <c r="AB89" i="5" s="1"/>
  <c r="M61" i="19" s="1"/>
  <c r="AV62" i="8"/>
  <c r="AO89" i="5" s="1"/>
  <c r="CA62" i="8"/>
  <c r="AG62" i="8"/>
  <c r="BD62" i="8"/>
  <c r="BU63" i="8"/>
  <c r="AA63" i="8"/>
  <c r="AX63" i="8"/>
  <c r="CC63" i="8"/>
  <c r="BF63" i="8"/>
  <c r="AI63" i="8"/>
  <c r="BW64" i="8"/>
  <c r="AZ64" i="8"/>
  <c r="AC64" i="8"/>
  <c r="CE64" i="8"/>
  <c r="AK64" i="8"/>
  <c r="BH64" i="8"/>
  <c r="BY65" i="8"/>
  <c r="BB65" i="8"/>
  <c r="AE65" i="8"/>
  <c r="AV66" i="8"/>
  <c r="AO93" i="5" s="1"/>
  <c r="Y66" i="8"/>
  <c r="AB93" i="5" s="1"/>
  <c r="M65" i="19" s="1"/>
  <c r="AV78" i="8"/>
  <c r="AO105" i="5" s="1"/>
  <c r="CA66" i="8"/>
  <c r="AG66" i="8"/>
  <c r="BD66" i="8"/>
  <c r="BD78" i="8"/>
  <c r="BU67" i="8"/>
  <c r="AA67" i="8"/>
  <c r="AX67" i="8"/>
  <c r="AX79" i="8"/>
  <c r="CC67" i="8"/>
  <c r="BF67" i="8"/>
  <c r="AI67" i="8"/>
  <c r="BF79" i="8"/>
  <c r="BW68" i="8"/>
  <c r="AC68" i="8"/>
  <c r="AZ68" i="8"/>
  <c r="AZ80" i="8"/>
  <c r="CE68" i="8"/>
  <c r="BH68" i="8"/>
  <c r="AK68" i="8"/>
  <c r="BH80" i="8"/>
  <c r="BY69" i="8"/>
  <c r="BB69" i="8"/>
  <c r="AE69" i="8"/>
  <c r="BB81" i="8"/>
  <c r="Y70" i="8"/>
  <c r="AB97" i="5" s="1"/>
  <c r="M69" i="19" s="1"/>
  <c r="AV70" i="8"/>
  <c r="AO97" i="5" s="1"/>
  <c r="AV82" i="8"/>
  <c r="AO109" i="5" s="1"/>
  <c r="CA70" i="8"/>
  <c r="BD70" i="8"/>
  <c r="AG70" i="8"/>
  <c r="BD82" i="8"/>
  <c r="BU71" i="8"/>
  <c r="AA71" i="8"/>
  <c r="AX71" i="8"/>
  <c r="AX83" i="8"/>
  <c r="CC71" i="8"/>
  <c r="AI71" i="8"/>
  <c r="BF71" i="8"/>
  <c r="BF83" i="8"/>
  <c r="BW72" i="8"/>
  <c r="AZ72" i="8"/>
  <c r="AC72" i="8"/>
  <c r="AZ84" i="8"/>
  <c r="CE72" i="8"/>
  <c r="AK72" i="8"/>
  <c r="BH72" i="8"/>
  <c r="BH84" i="8"/>
  <c r="BY73" i="8"/>
  <c r="AE73" i="8"/>
  <c r="BB73" i="8"/>
  <c r="BB85" i="8"/>
  <c r="AV74" i="8"/>
  <c r="AO101" i="5" s="1"/>
  <c r="Y74" i="8"/>
  <c r="AB101" i="5" s="1"/>
  <c r="M73" i="19" s="1"/>
  <c r="AV86" i="8"/>
  <c r="AO113" i="5" s="1"/>
  <c r="CA74" i="8"/>
  <c r="AG74" i="8"/>
  <c r="BD74" i="8"/>
  <c r="BD86" i="8"/>
  <c r="BU75" i="8"/>
  <c r="AX75" i="8"/>
  <c r="AA75" i="8"/>
  <c r="AX87" i="8"/>
  <c r="CC75" i="8"/>
  <c r="BF75" i="8"/>
  <c r="AI75" i="8"/>
  <c r="BF87" i="8"/>
  <c r="BW76" i="8"/>
  <c r="AZ76" i="8"/>
  <c r="AC76" i="8"/>
  <c r="AZ88" i="8"/>
  <c r="CE76" i="8"/>
  <c r="AK76" i="8"/>
  <c r="BH76" i="8"/>
  <c r="BH88" i="8"/>
  <c r="BY77" i="8"/>
  <c r="AE77" i="8"/>
  <c r="BB77" i="8"/>
  <c r="BB89" i="8"/>
  <c r="AE78" i="8"/>
  <c r="BY78" i="8"/>
  <c r="BW6" i="10"/>
  <c r="AC6" i="10"/>
  <c r="CE6" i="10"/>
  <c r="AK6" i="10"/>
  <c r="BY7" i="10"/>
  <c r="AE7" i="10"/>
  <c r="Y8" i="10"/>
  <c r="AB35" i="14" s="1"/>
  <c r="R7" i="19" s="1"/>
  <c r="CA8" i="10"/>
  <c r="AG8" i="10"/>
  <c r="BU9" i="10"/>
  <c r="AA9" i="10"/>
  <c r="CC9" i="10"/>
  <c r="AI9" i="10"/>
  <c r="BW10" i="10"/>
  <c r="AC10" i="10"/>
  <c r="CE10" i="10"/>
  <c r="AK10" i="10"/>
  <c r="BY11" i="10"/>
  <c r="AE11" i="10"/>
  <c r="Y12" i="10"/>
  <c r="AB39" i="14" s="1"/>
  <c r="R11" i="19" s="1"/>
  <c r="CA12" i="10"/>
  <c r="AG12" i="10"/>
  <c r="BU13" i="10"/>
  <c r="AA13" i="10"/>
  <c r="CC13" i="10"/>
  <c r="AI13" i="10"/>
  <c r="BW14" i="10"/>
  <c r="AC14" i="10"/>
  <c r="CE14" i="10"/>
  <c r="AK14" i="10"/>
  <c r="BY15" i="10"/>
  <c r="AE15" i="10"/>
  <c r="Y16" i="10"/>
  <c r="AB43" i="14" s="1"/>
  <c r="R15" i="19" s="1"/>
  <c r="CA16" i="10"/>
  <c r="AG16" i="10"/>
  <c r="BU17" i="10"/>
  <c r="AA17" i="10"/>
  <c r="AX17" i="10"/>
  <c r="CC17" i="10"/>
  <c r="AI17" i="10"/>
  <c r="BF17" i="10"/>
  <c r="BW18" i="10"/>
  <c r="AZ18" i="10"/>
  <c r="AC18" i="10"/>
  <c r="CE18" i="10"/>
  <c r="BH18" i="10"/>
  <c r="AK18" i="10"/>
  <c r="BY19" i="10"/>
  <c r="AE19" i="10"/>
  <c r="BB19" i="10"/>
  <c r="Y20" i="10"/>
  <c r="AB47" i="14" s="1"/>
  <c r="R19" i="19" s="1"/>
  <c r="AV20" i="10"/>
  <c r="AO47" i="14" s="1"/>
  <c r="CA20" i="10"/>
  <c r="BD20" i="10"/>
  <c r="AG20" i="10"/>
  <c r="AX21" i="10"/>
  <c r="BU21" i="10"/>
  <c r="AA21" i="10"/>
  <c r="CC21" i="10"/>
  <c r="BF21" i="10"/>
  <c r="AI21" i="10"/>
  <c r="BW22" i="10"/>
  <c r="AZ22" i="10"/>
  <c r="AC22" i="10"/>
  <c r="CE22" i="10"/>
  <c r="BH22" i="10"/>
  <c r="AK22" i="10"/>
  <c r="BY23" i="10"/>
  <c r="BB23" i="10"/>
  <c r="AE23" i="10"/>
  <c r="AV24" i="10"/>
  <c r="AO51" i="14" s="1"/>
  <c r="Y24" i="10"/>
  <c r="AB51" i="14" s="1"/>
  <c r="R23" i="19" s="1"/>
  <c r="CA24" i="10"/>
  <c r="BD24" i="10"/>
  <c r="AG24" i="10"/>
  <c r="BU25" i="10"/>
  <c r="AA25" i="10"/>
  <c r="AX25" i="10"/>
  <c r="CC25" i="10"/>
  <c r="BF25" i="10"/>
  <c r="AI25" i="10"/>
  <c r="BW26" i="10"/>
  <c r="AZ26" i="10"/>
  <c r="AC26" i="10"/>
  <c r="CE26" i="10"/>
  <c r="AK26" i="10"/>
  <c r="BH26" i="10"/>
  <c r="BY27" i="10"/>
  <c r="AE27" i="10"/>
  <c r="BB27" i="10"/>
  <c r="Y28" i="10"/>
  <c r="AB55" i="14" s="1"/>
  <c r="R27" i="19" s="1"/>
  <c r="AV28" i="10"/>
  <c r="AO55" i="14" s="1"/>
  <c r="CA28" i="10"/>
  <c r="AG28" i="10"/>
  <c r="BD28" i="10"/>
  <c r="BU29" i="10"/>
  <c r="AA29" i="10"/>
  <c r="AX29" i="10"/>
  <c r="CC29" i="10"/>
  <c r="AI29" i="10"/>
  <c r="BF29" i="10"/>
  <c r="BW30" i="10"/>
  <c r="AZ30" i="10"/>
  <c r="AC30" i="10"/>
  <c r="CE30" i="10"/>
  <c r="BH30" i="10"/>
  <c r="AK30" i="10"/>
  <c r="BY31" i="10"/>
  <c r="AE31" i="10"/>
  <c r="BB31" i="10"/>
  <c r="AV32" i="10"/>
  <c r="AO59" i="14" s="1"/>
  <c r="Y32" i="10"/>
  <c r="AB59" i="14" s="1"/>
  <c r="R31" i="19" s="1"/>
  <c r="CA32" i="10"/>
  <c r="BD32" i="10"/>
  <c r="AG32" i="10"/>
  <c r="BU33" i="10"/>
  <c r="AA33" i="10"/>
  <c r="AX33" i="10"/>
  <c r="CC33" i="10"/>
  <c r="AI33" i="10"/>
  <c r="BF33" i="10"/>
  <c r="BW34" i="10"/>
  <c r="AZ34" i="10"/>
  <c r="AC34" i="10"/>
  <c r="CE34" i="10"/>
  <c r="BH34" i="10"/>
  <c r="AK34" i="10"/>
  <c r="BY35" i="10"/>
  <c r="BB35" i="10"/>
  <c r="AE35" i="10"/>
  <c r="AV36" i="10"/>
  <c r="AO63" i="14" s="1"/>
  <c r="Y36" i="10"/>
  <c r="AB63" i="14" s="1"/>
  <c r="R35" i="19" s="1"/>
  <c r="CA36" i="10"/>
  <c r="BD36" i="10"/>
  <c r="AG36" i="10"/>
  <c r="BU37" i="10"/>
  <c r="AX37" i="10"/>
  <c r="AA37" i="10"/>
  <c r="CC37" i="10"/>
  <c r="AI37" i="10"/>
  <c r="BF37" i="10"/>
  <c r="BW38" i="10"/>
  <c r="AZ38" i="10"/>
  <c r="AC38" i="10"/>
  <c r="CE38" i="10"/>
  <c r="BH38" i="10"/>
  <c r="AK38" i="10"/>
  <c r="BY39" i="10"/>
  <c r="AE39" i="10"/>
  <c r="BB39" i="10"/>
  <c r="AV40" i="10"/>
  <c r="AO67" i="14" s="1"/>
  <c r="Y40" i="10"/>
  <c r="AB67" i="14" s="1"/>
  <c r="R39" i="19" s="1"/>
  <c r="CA40" i="10"/>
  <c r="BD40" i="10"/>
  <c r="AG40" i="10"/>
  <c r="BU41" i="10"/>
  <c r="AX41" i="10"/>
  <c r="AA41" i="10"/>
  <c r="CC41" i="10"/>
  <c r="AI41" i="10"/>
  <c r="BF41" i="10"/>
  <c r="BW42" i="10"/>
  <c r="AZ42" i="10"/>
  <c r="AC42" i="10"/>
  <c r="CE42" i="10"/>
  <c r="AK42" i="10"/>
  <c r="BH42" i="10"/>
  <c r="BY43" i="10"/>
  <c r="BB43" i="10"/>
  <c r="AE43" i="10"/>
  <c r="Y44" i="10"/>
  <c r="AB71" i="14" s="1"/>
  <c r="R43" i="19" s="1"/>
  <c r="AV44" i="10"/>
  <c r="AO71" i="14" s="1"/>
  <c r="CA44" i="10"/>
  <c r="BD44" i="10"/>
  <c r="AG44" i="10"/>
  <c r="BU45" i="10"/>
  <c r="AX45" i="10"/>
  <c r="AA45" i="10"/>
  <c r="CC45" i="10"/>
  <c r="AI45" i="10"/>
  <c r="BF45" i="10"/>
  <c r="BW46" i="10"/>
  <c r="AC46" i="10"/>
  <c r="AZ46" i="10"/>
  <c r="CE46" i="10"/>
  <c r="AK46" i="10"/>
  <c r="BH46" i="10"/>
  <c r="BY47" i="10"/>
  <c r="AE47" i="10"/>
  <c r="BB47" i="10"/>
  <c r="AV48" i="10"/>
  <c r="AO75" i="14" s="1"/>
  <c r="Y48" i="10"/>
  <c r="AB75" i="14" s="1"/>
  <c r="R47" i="19" s="1"/>
  <c r="CA48" i="10"/>
  <c r="BD48" i="10"/>
  <c r="AG48" i="10"/>
  <c r="BU49" i="10"/>
  <c r="AA49" i="10"/>
  <c r="AX49" i="10"/>
  <c r="CC49" i="10"/>
  <c r="AI49" i="10"/>
  <c r="BF49" i="10"/>
  <c r="BW50" i="10"/>
  <c r="AC50" i="10"/>
  <c r="AZ50" i="10"/>
  <c r="CE50" i="10"/>
  <c r="AK50" i="10"/>
  <c r="BH50" i="10"/>
  <c r="BY51" i="10"/>
  <c r="BB51" i="10"/>
  <c r="AE51" i="10"/>
  <c r="Y52" i="10"/>
  <c r="AB79" i="14" s="1"/>
  <c r="R51" i="19" s="1"/>
  <c r="AV52" i="10"/>
  <c r="AO79" i="14" s="1"/>
  <c r="CA52" i="10"/>
  <c r="AG52" i="10"/>
  <c r="BD52" i="10"/>
  <c r="BU53" i="10"/>
  <c r="AX53" i="10"/>
  <c r="AA53" i="10"/>
  <c r="CC53" i="10"/>
  <c r="AI53" i="10"/>
  <c r="BF53" i="10"/>
  <c r="BW54" i="10"/>
  <c r="AC54" i="10"/>
  <c r="AZ54" i="10"/>
  <c r="CE54" i="10"/>
  <c r="BH54" i="10"/>
  <c r="AK54" i="10"/>
  <c r="BY55" i="10"/>
  <c r="AE55" i="10"/>
  <c r="BB55" i="10"/>
  <c r="CN6" i="10"/>
  <c r="G8" i="27" s="1"/>
  <c r="AV56" i="10"/>
  <c r="AO83" i="14" s="1"/>
  <c r="Y56" i="10"/>
  <c r="AB83" i="14" s="1"/>
  <c r="R55" i="19" s="1"/>
  <c r="CA56" i="10"/>
  <c r="AG56" i="10"/>
  <c r="BD56" i="10"/>
  <c r="BU57" i="10"/>
  <c r="AX57" i="10"/>
  <c r="AA57" i="10"/>
  <c r="CC57" i="10"/>
  <c r="AI57" i="10"/>
  <c r="BF57" i="10"/>
  <c r="BW58" i="10"/>
  <c r="AC58" i="10"/>
  <c r="AZ58" i="10"/>
  <c r="CE58" i="10"/>
  <c r="BH58" i="10"/>
  <c r="AK58" i="10"/>
  <c r="BY59" i="10"/>
  <c r="BB59" i="10"/>
  <c r="AE59" i="10"/>
  <c r="Y60" i="10"/>
  <c r="AB87" i="14" s="1"/>
  <c r="R59" i="19" s="1"/>
  <c r="AV60" i="10"/>
  <c r="AO87" i="14" s="1"/>
  <c r="CA60" i="10"/>
  <c r="BD60" i="10"/>
  <c r="AG60" i="10"/>
  <c r="BU61" i="10"/>
  <c r="AX61" i="10"/>
  <c r="AA61" i="10"/>
  <c r="CC61" i="10"/>
  <c r="BF61" i="10"/>
  <c r="AI61" i="10"/>
  <c r="BW62" i="10"/>
  <c r="AC62" i="10"/>
  <c r="AZ62" i="10"/>
  <c r="CE62" i="10"/>
  <c r="BH62" i="10"/>
  <c r="AK62" i="10"/>
  <c r="BY63" i="10"/>
  <c r="AE63" i="10"/>
  <c r="BB63" i="10"/>
  <c r="Y64" i="10"/>
  <c r="AB91" i="14" s="1"/>
  <c r="R63" i="19" s="1"/>
  <c r="AV64" i="10"/>
  <c r="AO91" i="14" s="1"/>
  <c r="CA64" i="10"/>
  <c r="BD64" i="10"/>
  <c r="AG64" i="10"/>
  <c r="BU65" i="10"/>
  <c r="AA65" i="10"/>
  <c r="AX65" i="10"/>
  <c r="CC65" i="10"/>
  <c r="BF65" i="10"/>
  <c r="AI65" i="10"/>
  <c r="BW66" i="10"/>
  <c r="AC66" i="10"/>
  <c r="AZ66" i="10"/>
  <c r="AZ78" i="10"/>
  <c r="CE66" i="10"/>
  <c r="BH66" i="10"/>
  <c r="AK66" i="10"/>
  <c r="BH78" i="10"/>
  <c r="BY67" i="10"/>
  <c r="BB67" i="10"/>
  <c r="AE67" i="10"/>
  <c r="BB79" i="10"/>
  <c r="AV68" i="10"/>
  <c r="AO95" i="14" s="1"/>
  <c r="Y68" i="10"/>
  <c r="AB95" i="14" s="1"/>
  <c r="R67" i="19" s="1"/>
  <c r="AV80" i="10"/>
  <c r="AO107" i="14" s="1"/>
  <c r="CA68" i="10"/>
  <c r="AG68" i="10"/>
  <c r="BD68" i="10"/>
  <c r="BD80" i="10"/>
  <c r="BU69" i="10"/>
  <c r="AX69" i="10"/>
  <c r="AA69" i="10"/>
  <c r="AX81" i="10"/>
  <c r="CC69" i="10"/>
  <c r="BF69" i="10"/>
  <c r="AI69" i="10"/>
  <c r="BF81" i="10"/>
  <c r="BW70" i="10"/>
  <c r="AZ70" i="10"/>
  <c r="AC70" i="10"/>
  <c r="AZ82" i="10"/>
  <c r="CE70" i="10"/>
  <c r="AK70" i="10"/>
  <c r="BH70" i="10"/>
  <c r="BH82" i="10"/>
  <c r="BY71" i="10"/>
  <c r="BB71" i="10"/>
  <c r="AE71" i="10"/>
  <c r="BB83" i="10"/>
  <c r="Y72" i="10"/>
  <c r="AB99" i="14" s="1"/>
  <c r="R71" i="19" s="1"/>
  <c r="AV72" i="10"/>
  <c r="AO99" i="14" s="1"/>
  <c r="AV84" i="10"/>
  <c r="AO111" i="14" s="1"/>
  <c r="CA72" i="10"/>
  <c r="AG72" i="10"/>
  <c r="BD72" i="10"/>
  <c r="BD84" i="10"/>
  <c r="BU73" i="10"/>
  <c r="AX73" i="10"/>
  <c r="AA73" i="10"/>
  <c r="AX85" i="10"/>
  <c r="CC73" i="10"/>
  <c r="BF73" i="10"/>
  <c r="AI73" i="10"/>
  <c r="BF85" i="10"/>
  <c r="BW74" i="10"/>
  <c r="AC74" i="10"/>
  <c r="AZ74" i="10"/>
  <c r="AZ86" i="10"/>
  <c r="CE74" i="10"/>
  <c r="AK74" i="10"/>
  <c r="BH74" i="10"/>
  <c r="BH86" i="10"/>
  <c r="BY75" i="10"/>
  <c r="AE75" i="10"/>
  <c r="BB75" i="10"/>
  <c r="BB87" i="10"/>
  <c r="Y76" i="10"/>
  <c r="AB103" i="14" s="1"/>
  <c r="R75" i="19" s="1"/>
  <c r="AV76" i="10"/>
  <c r="AO103" i="14" s="1"/>
  <c r="AV88" i="10"/>
  <c r="AO115" i="14" s="1"/>
  <c r="CA76" i="10"/>
  <c r="BD76" i="10"/>
  <c r="AG76" i="10"/>
  <c r="BD88" i="10"/>
  <c r="BU77" i="10"/>
  <c r="AX77" i="10"/>
  <c r="AA77" i="10"/>
  <c r="AX89" i="10"/>
  <c r="AA78" i="10"/>
  <c r="BU78" i="10"/>
  <c r="CC77" i="10"/>
  <c r="AI77" i="10"/>
  <c r="BF77" i="10"/>
  <c r="BF89" i="10"/>
  <c r="CC78" i="10"/>
  <c r="AI78" i="10"/>
  <c r="BS86" i="10"/>
  <c r="D113" i="14"/>
  <c r="AS113" i="14" s="1"/>
  <c r="AO67" i="32"/>
  <c r="W67" i="32"/>
  <c r="V67" i="32" a="1"/>
  <c r="V67" i="32" s="1"/>
  <c r="AP76" i="32"/>
  <c r="X76" i="32"/>
  <c r="W33" i="32"/>
  <c r="AO33" i="32"/>
  <c r="V33" i="32" a="1"/>
  <c r="V33" i="32" s="1"/>
  <c r="Z33" i="32"/>
  <c r="X50" i="32"/>
  <c r="AP50" i="32"/>
  <c r="U101" i="17"/>
  <c r="AH101" i="17"/>
  <c r="AH113" i="17"/>
  <c r="U93" i="17"/>
  <c r="AH93" i="17"/>
  <c r="AH105" i="17"/>
  <c r="AL93" i="17"/>
  <c r="Y93" i="17"/>
  <c r="AL105" i="17"/>
  <c r="BQ64" i="13"/>
  <c r="AT64" i="13"/>
  <c r="W85" i="17"/>
  <c r="AJ85" i="17"/>
  <c r="T77" i="17"/>
  <c r="AG77" i="17"/>
  <c r="X69" i="17"/>
  <c r="AK69" i="17"/>
  <c r="O69" i="17" a="1"/>
  <c r="O69" i="17" s="1"/>
  <c r="H41" i="22"/>
  <c r="Q69" i="17"/>
  <c r="AD69" i="17"/>
  <c r="AT69" i="17"/>
  <c r="AK61" i="17"/>
  <c r="X61" i="17"/>
  <c r="AU53" i="17"/>
  <c r="Z53" i="17"/>
  <c r="AI25" i="19" s="1"/>
  <c r="AM53" i="17"/>
  <c r="Y53" i="17"/>
  <c r="AL53" i="17"/>
  <c r="AL45" i="17"/>
  <c r="Y45" i="17"/>
  <c r="S45" i="17"/>
  <c r="AF45" i="17"/>
  <c r="AU37" i="17"/>
  <c r="Z37" i="17"/>
  <c r="AI9" i="19" s="1"/>
  <c r="Y37" i="17"/>
  <c r="X34" i="16"/>
  <c r="CF7" i="12"/>
  <c r="R10" i="35"/>
  <c r="AP11" i="12"/>
  <c r="W38" i="16"/>
  <c r="V42" i="16"/>
  <c r="T42" i="16"/>
  <c r="AT46" i="16"/>
  <c r="O46" i="16" a="1"/>
  <c r="O46" i="16" s="1"/>
  <c r="G18" i="22"/>
  <c r="Q46" i="16"/>
  <c r="AD46" i="16"/>
  <c r="AR20" i="12"/>
  <c r="BO20" i="12"/>
  <c r="AU50" i="16"/>
  <c r="AM50" i="16"/>
  <c r="Z50" i="16"/>
  <c r="AD22" i="19" s="1"/>
  <c r="G26" i="22"/>
  <c r="AT54" i="16"/>
  <c r="Q54" i="16"/>
  <c r="O54" i="16" a="1"/>
  <c r="O54" i="16" s="1"/>
  <c r="AD54" i="16"/>
  <c r="CF27" i="12"/>
  <c r="AF58" i="16"/>
  <c r="S58" i="16"/>
  <c r="BL35" i="12"/>
  <c r="AO35" i="12"/>
  <c r="T62" i="16"/>
  <c r="AG62" i="16"/>
  <c r="AL66" i="16"/>
  <c r="Y66" i="16"/>
  <c r="AU66" i="16"/>
  <c r="AM66" i="16"/>
  <c r="Z66" i="16"/>
  <c r="AD38" i="19" s="1"/>
  <c r="AK70" i="16"/>
  <c r="X70" i="16"/>
  <c r="BO44" i="12"/>
  <c r="AR44" i="12"/>
  <c r="R74" i="16"/>
  <c r="AE74" i="16"/>
  <c r="AU78" i="16"/>
  <c r="AM78" i="16"/>
  <c r="Z78" i="16"/>
  <c r="AD50" i="19" s="1"/>
  <c r="AI78" i="16"/>
  <c r="V78" i="16"/>
  <c r="AQ52" i="12"/>
  <c r="BN52" i="12"/>
  <c r="AO55" i="12"/>
  <c r="BL55" i="12"/>
  <c r="AH82" i="16"/>
  <c r="U82" i="16"/>
  <c r="R58" i="35"/>
  <c r="BM59" i="12"/>
  <c r="AP59" i="12"/>
  <c r="U86" i="16"/>
  <c r="AH86" i="16"/>
  <c r="AQ60" i="12"/>
  <c r="BN60" i="12"/>
  <c r="AK90" i="16"/>
  <c r="X90" i="16"/>
  <c r="AL94" i="16"/>
  <c r="Y94" i="16"/>
  <c r="AL106" i="16"/>
  <c r="V98" i="16"/>
  <c r="AI98" i="16"/>
  <c r="AI110" i="16"/>
  <c r="AG98" i="16"/>
  <c r="T98" i="16"/>
  <c r="AG110" i="16"/>
  <c r="R74" i="35"/>
  <c r="BM75" i="12"/>
  <c r="AP75" i="12"/>
  <c r="BM87" i="12"/>
  <c r="W102" i="16"/>
  <c r="AJ102" i="16"/>
  <c r="AJ114" i="16"/>
  <c r="U103" i="15"/>
  <c r="AH103" i="15"/>
  <c r="AH115" i="15"/>
  <c r="T103" i="15"/>
  <c r="AG103" i="15"/>
  <c r="AG115" i="15"/>
  <c r="AE95" i="15"/>
  <c r="R95" i="15"/>
  <c r="AE107" i="15"/>
  <c r="AG87" i="15"/>
  <c r="T87" i="15"/>
  <c r="R79" i="15"/>
  <c r="AE79" i="15"/>
  <c r="U79" i="15"/>
  <c r="AH79" i="15"/>
  <c r="R71" i="15"/>
  <c r="AE71" i="15"/>
  <c r="BQ42" i="11"/>
  <c r="AT42" i="11"/>
  <c r="O35" i="35"/>
  <c r="BM36" i="11"/>
  <c r="AP36" i="11"/>
  <c r="X63" i="15"/>
  <c r="AK63" i="15"/>
  <c r="AG55" i="15"/>
  <c r="T55" i="15"/>
  <c r="AT55" i="15"/>
  <c r="O55" i="15" a="1"/>
  <c r="O55" i="15" s="1"/>
  <c r="F27" i="22"/>
  <c r="Q55" i="15"/>
  <c r="AD55" i="15"/>
  <c r="BQ26" i="11"/>
  <c r="AT26" i="11"/>
  <c r="CF20" i="11"/>
  <c r="AU90" i="15"/>
  <c r="AM90" i="15"/>
  <c r="Z90" i="15"/>
  <c r="Y62" i="19" s="1"/>
  <c r="AF90" i="15"/>
  <c r="S90" i="15"/>
  <c r="O54" i="35"/>
  <c r="BM55" i="11"/>
  <c r="AP55" i="11"/>
  <c r="U82" i="15"/>
  <c r="AH82" i="15"/>
  <c r="O30" i="35"/>
  <c r="BM31" i="11"/>
  <c r="AP31" i="11"/>
  <c r="AT58" i="15"/>
  <c r="O58" i="15" a="1"/>
  <c r="O58" i="15" s="1"/>
  <c r="F30" i="22"/>
  <c r="AD58" i="15"/>
  <c r="Q58" i="15"/>
  <c r="CF15" i="11"/>
  <c r="X34" i="15"/>
  <c r="CF7" i="11"/>
  <c r="AU97" i="16"/>
  <c r="Z97" i="16"/>
  <c r="AD69" i="19" s="1"/>
  <c r="AM97" i="16"/>
  <c r="AM109" i="16"/>
  <c r="AU93" i="15"/>
  <c r="Z93" i="15"/>
  <c r="Y65" i="19" s="1"/>
  <c r="AM93" i="15"/>
  <c r="AM105" i="15"/>
  <c r="AO58" i="11"/>
  <c r="BL58" i="11"/>
  <c r="U85" i="15"/>
  <c r="AH85" i="15"/>
  <c r="AO34" i="11"/>
  <c r="BL34" i="11"/>
  <c r="X61" i="15"/>
  <c r="AK61" i="15"/>
  <c r="CF78" i="13"/>
  <c r="V104" i="17"/>
  <c r="AI104" i="17"/>
  <c r="AI116" i="17"/>
  <c r="V105" i="17"/>
  <c r="AH104" i="17"/>
  <c r="U104" i="17"/>
  <c r="AH116" i="17"/>
  <c r="U105" i="17"/>
  <c r="AJ96" i="17"/>
  <c r="W96" i="17"/>
  <c r="AJ108" i="17"/>
  <c r="S96" i="17"/>
  <c r="AF96" i="17"/>
  <c r="AF108" i="17"/>
  <c r="AR67" i="13"/>
  <c r="BO67" i="13"/>
  <c r="BO79" i="13"/>
  <c r="Y88" i="17"/>
  <c r="AL88" i="17"/>
  <c r="S88" i="17"/>
  <c r="AF88" i="17"/>
  <c r="R80" i="17"/>
  <c r="AE80" i="17"/>
  <c r="AT80" i="17"/>
  <c r="O80" i="17" a="1"/>
  <c r="O80" i="17" s="1"/>
  <c r="Q80" i="17"/>
  <c r="H52" i="22"/>
  <c r="AD80" i="17"/>
  <c r="AL72" i="17"/>
  <c r="Y72" i="17"/>
  <c r="BQ43" i="13"/>
  <c r="AT43" i="13"/>
  <c r="AH64" i="17"/>
  <c r="U64" i="17"/>
  <c r="AT56" i="17"/>
  <c r="O56" i="17" a="1"/>
  <c r="O56" i="17" s="1"/>
  <c r="H28" i="22"/>
  <c r="Q56" i="17"/>
  <c r="AD56" i="17"/>
  <c r="Y56" i="17"/>
  <c r="AL56" i="17"/>
  <c r="U20" i="35"/>
  <c r="BM21" i="13"/>
  <c r="AP21" i="13"/>
  <c r="AU48" i="17"/>
  <c r="Z48" i="17"/>
  <c r="AI20" i="19" s="1"/>
  <c r="AM48" i="17"/>
  <c r="AT19" i="13"/>
  <c r="BQ19" i="13"/>
  <c r="R40" i="17"/>
  <c r="V40" i="17"/>
  <c r="AT32" i="17"/>
  <c r="O32" i="17" a="1"/>
  <c r="O32" i="17" s="1"/>
  <c r="G5" i="26" s="1"/>
  <c r="H4" i="22"/>
  <c r="X101" i="16"/>
  <c r="AK101" i="16"/>
  <c r="AK113" i="16"/>
  <c r="T101" i="16"/>
  <c r="AG101" i="16"/>
  <c r="AG113" i="16"/>
  <c r="BO72" i="11"/>
  <c r="AR72" i="11"/>
  <c r="BO84" i="11"/>
  <c r="X77" i="15"/>
  <c r="AK77" i="15"/>
  <c r="AT77" i="15"/>
  <c r="F49" i="22"/>
  <c r="O77" i="15" a="1"/>
  <c r="O77" i="15" s="1"/>
  <c r="AD77" i="15"/>
  <c r="Q77" i="15"/>
  <c r="BL42" i="11"/>
  <c r="AO42" i="11"/>
  <c r="R69" i="15"/>
  <c r="AE69" i="15"/>
  <c r="Z34" i="32"/>
  <c r="AP34" i="32"/>
  <c r="X34" i="32"/>
  <c r="AP123" i="32"/>
  <c r="AP122" i="32"/>
  <c r="AP121" i="32"/>
  <c r="AP119" i="32"/>
  <c r="AP120" i="32"/>
  <c r="AP116" i="32"/>
  <c r="AP118" i="32"/>
  <c r="AP117" i="32"/>
  <c r="AP115" i="32"/>
  <c r="AP114" i="32"/>
  <c r="AP113" i="32"/>
  <c r="AP112" i="32"/>
  <c r="AP111" i="32"/>
  <c r="AP109" i="32"/>
  <c r="AP110" i="32"/>
  <c r="AP106" i="32"/>
  <c r="AP107" i="32"/>
  <c r="AP108" i="32"/>
  <c r="AP105" i="32"/>
  <c r="AP100" i="32"/>
  <c r="AP96" i="32"/>
  <c r="AP97" i="32"/>
  <c r="AP101" i="32"/>
  <c r="AP102" i="32"/>
  <c r="AP103" i="32"/>
  <c r="AP98" i="32"/>
  <c r="AP93" i="32"/>
  <c r="AP94" i="32"/>
  <c r="AP99" i="32"/>
  <c r="AP104" i="32"/>
  <c r="AP95" i="32"/>
  <c r="AP92" i="32"/>
  <c r="AO22" i="32"/>
  <c r="V22" i="32" a="1"/>
  <c r="V22" i="32" s="1"/>
  <c r="Z42" i="32"/>
  <c r="X42" i="32"/>
  <c r="AP42" i="32"/>
  <c r="Z72" i="32"/>
  <c r="X72" i="32"/>
  <c r="AP72" i="32"/>
  <c r="W49" i="32"/>
  <c r="AO49" i="32"/>
  <c r="V49" i="32" a="1"/>
  <c r="V49" i="32" s="1"/>
  <c r="Z49" i="32"/>
  <c r="Z87" i="32"/>
  <c r="X87" i="32"/>
  <c r="AP87" i="32"/>
  <c r="X99" i="32"/>
  <c r="Z66" i="32"/>
  <c r="AP66" i="32"/>
  <c r="X66" i="32"/>
  <c r="BM72" i="13"/>
  <c r="AP72" i="13"/>
  <c r="U71" i="35"/>
  <c r="BM84" i="13"/>
  <c r="AU99" i="17"/>
  <c r="Z99" i="17"/>
  <c r="AI71" i="19" s="1"/>
  <c r="AM99" i="17"/>
  <c r="AM111" i="17"/>
  <c r="Y91" i="17"/>
  <c r="AL91" i="17"/>
  <c r="AG83" i="17"/>
  <c r="T83" i="17"/>
  <c r="CF56" i="13"/>
  <c r="AQ54" i="13"/>
  <c r="BN54" i="13"/>
  <c r="R75" i="17"/>
  <c r="AE75" i="17"/>
  <c r="Q75" i="17"/>
  <c r="AD75" i="17"/>
  <c r="H47" i="22"/>
  <c r="AT75" i="17"/>
  <c r="O75" i="17" a="1"/>
  <c r="O75" i="17" s="1"/>
  <c r="AR46" i="13"/>
  <c r="BO46" i="13"/>
  <c r="AJ67" i="17"/>
  <c r="W67" i="17"/>
  <c r="S67" i="17"/>
  <c r="AF67" i="17"/>
  <c r="AL59" i="17"/>
  <c r="Y59" i="17"/>
  <c r="CF32" i="13"/>
  <c r="BN30" i="13"/>
  <c r="AQ30" i="13"/>
  <c r="U23" i="35"/>
  <c r="BM24" i="13"/>
  <c r="AP24" i="13"/>
  <c r="AT51" i="17"/>
  <c r="O51" i="17" a="1"/>
  <c r="O51" i="17" s="1"/>
  <c r="AD51" i="17"/>
  <c r="H23" i="22"/>
  <c r="Q51" i="17"/>
  <c r="AT22" i="13"/>
  <c r="BQ22" i="13"/>
  <c r="X43" i="17"/>
  <c r="CF16" i="13"/>
  <c r="S35" i="17"/>
  <c r="Y33" i="16"/>
  <c r="CF6" i="12"/>
  <c r="R9" i="35"/>
  <c r="AN9" i="35" s="1"/>
  <c r="AP10" i="12"/>
  <c r="T37" i="16"/>
  <c r="Y41" i="16"/>
  <c r="W41" i="16"/>
  <c r="AK45" i="16"/>
  <c r="X45" i="16"/>
  <c r="CF18" i="12"/>
  <c r="BO19" i="12"/>
  <c r="AR19" i="12"/>
  <c r="V49" i="16"/>
  <c r="AI49" i="16"/>
  <c r="AQ23" i="12"/>
  <c r="BN23" i="12"/>
  <c r="AI53" i="16"/>
  <c r="V53" i="16"/>
  <c r="AE57" i="16"/>
  <c r="R57" i="16"/>
  <c r="Y57" i="16"/>
  <c r="AL57" i="16"/>
  <c r="AT61" i="16"/>
  <c r="O61" i="16" a="1"/>
  <c r="O61" i="16" s="1"/>
  <c r="G33" i="22"/>
  <c r="Q61" i="16"/>
  <c r="AD61" i="16"/>
  <c r="AT65" i="16"/>
  <c r="O65" i="16" a="1"/>
  <c r="O65" i="16" s="1"/>
  <c r="G37" i="22"/>
  <c r="Q65" i="16"/>
  <c r="AD65" i="16"/>
  <c r="CF38" i="12"/>
  <c r="BO39" i="12"/>
  <c r="AR39" i="12"/>
  <c r="T69" i="16"/>
  <c r="AG69" i="16"/>
  <c r="AU69" i="16"/>
  <c r="AM69" i="16"/>
  <c r="Z69" i="16"/>
  <c r="AD41" i="19" s="1"/>
  <c r="BL46" i="12"/>
  <c r="AO46" i="12"/>
  <c r="U73" i="16"/>
  <c r="AH73" i="16"/>
  <c r="AT77" i="16"/>
  <c r="O77" i="16" a="1"/>
  <c r="O77" i="16" s="1"/>
  <c r="G49" i="22"/>
  <c r="AD77" i="16"/>
  <c r="Q77" i="16"/>
  <c r="AH77" i="16"/>
  <c r="U77" i="16"/>
  <c r="U81" i="16"/>
  <c r="AH81" i="16"/>
  <c r="AO29" i="32"/>
  <c r="V29" i="32" a="1"/>
  <c r="V29" i="32" s="1"/>
  <c r="AO91" i="32"/>
  <c r="W91" i="32"/>
  <c r="V91" i="32" a="1"/>
  <c r="V91" i="32" s="1"/>
  <c r="W103" i="32"/>
  <c r="U74" i="35"/>
  <c r="AP75" i="13"/>
  <c r="BM75" i="13"/>
  <c r="BM87" i="13"/>
  <c r="AU102" i="17"/>
  <c r="Z102" i="17"/>
  <c r="AI74" i="19" s="1"/>
  <c r="AM102" i="17"/>
  <c r="AM114" i="17"/>
  <c r="AR73" i="13"/>
  <c r="BO73" i="13"/>
  <c r="BO85" i="13"/>
  <c r="AL94" i="17"/>
  <c r="Y94" i="17"/>
  <c r="AL106" i="17"/>
  <c r="CF67" i="13"/>
  <c r="BL59" i="13"/>
  <c r="AO59" i="13"/>
  <c r="X86" i="17"/>
  <c r="AK86" i="17"/>
  <c r="BN57" i="13"/>
  <c r="AQ57" i="13"/>
  <c r="F7" i="27"/>
  <c r="F11" i="27"/>
  <c r="U50" i="35"/>
  <c r="BM51" i="13"/>
  <c r="AP51" i="13"/>
  <c r="V78" i="17"/>
  <c r="AI78" i="17"/>
  <c r="W70" i="17"/>
  <c r="AJ70" i="17"/>
  <c r="AH70" i="17"/>
  <c r="U70" i="17"/>
  <c r="AT62" i="17"/>
  <c r="O62" i="17" a="1"/>
  <c r="O62" i="17" s="1"/>
  <c r="Q62" i="17"/>
  <c r="AD62" i="17"/>
  <c r="H34" i="22"/>
  <c r="AR33" i="13"/>
  <c r="BO33" i="13"/>
  <c r="V54" i="17"/>
  <c r="AI54" i="17"/>
  <c r="X46" i="17"/>
  <c r="AK46" i="17"/>
  <c r="CF19" i="13"/>
  <c r="BN17" i="13"/>
  <c r="AQ17" i="13"/>
  <c r="AO11" i="13"/>
  <c r="T38" i="17"/>
  <c r="AQ9" i="13"/>
  <c r="T104" i="15"/>
  <c r="AG104" i="15"/>
  <c r="AG116" i="15"/>
  <c r="T105" i="15"/>
  <c r="AO69" i="11"/>
  <c r="BL69" i="11"/>
  <c r="BL81" i="11"/>
  <c r="Y96" i="15"/>
  <c r="AL96" i="15"/>
  <c r="AL108" i="15"/>
  <c r="W88" i="15"/>
  <c r="AJ88" i="15"/>
  <c r="AF88" i="15"/>
  <c r="S88" i="15"/>
  <c r="O52" i="35"/>
  <c r="AK52" i="35" s="1"/>
  <c r="BM53" i="11"/>
  <c r="AP53" i="11"/>
  <c r="V80" i="15"/>
  <c r="AI80" i="15"/>
  <c r="AT51" i="11"/>
  <c r="BQ51" i="11"/>
  <c r="V72" i="15"/>
  <c r="AI72" i="15"/>
  <c r="O64" i="15" a="1"/>
  <c r="O64" i="15" s="1"/>
  <c r="F36" i="22"/>
  <c r="AT64" i="15"/>
  <c r="Q64" i="15"/>
  <c r="AD64" i="15"/>
  <c r="CF37" i="11"/>
  <c r="AT35" i="11"/>
  <c r="BQ35" i="11"/>
  <c r="AH56" i="15"/>
  <c r="U56" i="15"/>
  <c r="BN27" i="11"/>
  <c r="AQ27" i="11"/>
  <c r="AJ48" i="15"/>
  <c r="W48" i="15"/>
  <c r="AT48" i="15"/>
  <c r="O48" i="15" a="1"/>
  <c r="O48" i="15" s="1"/>
  <c r="F20" i="22"/>
  <c r="Q48" i="15"/>
  <c r="AD48" i="15"/>
  <c r="V40" i="15"/>
  <c r="CF13" i="11"/>
  <c r="V57" i="15"/>
  <c r="AI57" i="15"/>
  <c r="U57" i="15"/>
  <c r="AH57" i="15"/>
  <c r="U33" i="15"/>
  <c r="CF6" i="11"/>
  <c r="O38" i="35"/>
  <c r="BM39" i="11"/>
  <c r="AP39" i="11"/>
  <c r="W66" i="15"/>
  <c r="AJ66" i="15"/>
  <c r="BQ59" i="12"/>
  <c r="AT59" i="12"/>
  <c r="BN83" i="12"/>
  <c r="BN71" i="12"/>
  <c r="AQ71" i="12"/>
  <c r="AR24" i="11"/>
  <c r="BO24" i="11"/>
  <c r="X37" i="15"/>
  <c r="Z40" i="32"/>
  <c r="AP40" i="32"/>
  <c r="X40" i="32"/>
  <c r="W40" i="32"/>
  <c r="AO40" i="32"/>
  <c r="V40" i="32" a="1"/>
  <c r="V40" i="32" s="1"/>
  <c r="BO88" i="13"/>
  <c r="AR76" i="13"/>
  <c r="BO76" i="13"/>
  <c r="BM70" i="13"/>
  <c r="U69" i="35"/>
  <c r="AP70" i="13"/>
  <c r="BM82" i="13"/>
  <c r="AG97" i="17"/>
  <c r="T97" i="17"/>
  <c r="AG109" i="17"/>
  <c r="BQ80" i="13"/>
  <c r="AT68" i="13"/>
  <c r="BQ68" i="13"/>
  <c r="AU89" i="17"/>
  <c r="Z89" i="17"/>
  <c r="AI61" i="19" s="1"/>
  <c r="AM89" i="17"/>
  <c r="U53" i="35"/>
  <c r="AP54" i="13"/>
  <c r="BM54" i="13"/>
  <c r="AT81" i="17"/>
  <c r="H53" i="22"/>
  <c r="O81" i="17" a="1"/>
  <c r="O81" i="17" s="1"/>
  <c r="Q81" i="17"/>
  <c r="AD81" i="17"/>
  <c r="BN52" i="13"/>
  <c r="AQ52" i="13"/>
  <c r="AE73" i="17"/>
  <c r="R73" i="17"/>
  <c r="V65" i="17"/>
  <c r="AI65" i="17"/>
  <c r="CF38" i="13"/>
  <c r="BQ36" i="13"/>
  <c r="AT36" i="13"/>
  <c r="BL30" i="13"/>
  <c r="AO30" i="13"/>
  <c r="V57" i="17"/>
  <c r="AI57" i="17"/>
  <c r="U49" i="17"/>
  <c r="AH49" i="17"/>
  <c r="AO14" i="13"/>
  <c r="X41" i="17"/>
  <c r="AT12" i="13"/>
  <c r="Y33" i="17"/>
  <c r="S33" i="17"/>
  <c r="AU32" i="16"/>
  <c r="U36" i="16"/>
  <c r="AU36" i="16"/>
  <c r="Z36" i="16"/>
  <c r="AD8" i="19" s="1"/>
  <c r="X40" i="16"/>
  <c r="R16" i="35"/>
  <c r="AN16" i="35" s="1"/>
  <c r="AP17" i="12"/>
  <c r="BM17" i="12"/>
  <c r="AT44" i="16"/>
  <c r="G16" i="22"/>
  <c r="O44" i="16" a="1"/>
  <c r="O44" i="16" s="1"/>
  <c r="AD44" i="16"/>
  <c r="Q44" i="16"/>
  <c r="T48" i="16"/>
  <c r="AG48" i="16"/>
  <c r="S52" i="16"/>
  <c r="AF52" i="16"/>
  <c r="AH52" i="16"/>
  <c r="U52" i="16"/>
  <c r="AR26" i="12"/>
  <c r="BO26" i="12"/>
  <c r="Y56" i="16"/>
  <c r="AL56" i="16"/>
  <c r="G28" i="22"/>
  <c r="AD56" i="16"/>
  <c r="Q56" i="16"/>
  <c r="AT56" i="16"/>
  <c r="O56" i="16" a="1"/>
  <c r="O56" i="16" s="1"/>
  <c r="T60" i="16"/>
  <c r="AG60" i="16"/>
  <c r="Y60" i="16"/>
  <c r="AL60" i="16"/>
  <c r="R36" i="35"/>
  <c r="AP37" i="12"/>
  <c r="BM37" i="12"/>
  <c r="AL64" i="16"/>
  <c r="Y64" i="16"/>
  <c r="BL41" i="12"/>
  <c r="AO41" i="12"/>
  <c r="AU68" i="16"/>
  <c r="Z68" i="16"/>
  <c r="AD40" i="19" s="1"/>
  <c r="AM68" i="16"/>
  <c r="AK72" i="16"/>
  <c r="X72" i="16"/>
  <c r="BL49" i="12"/>
  <c r="AO49" i="12"/>
  <c r="V76" i="16"/>
  <c r="AI76" i="16"/>
  <c r="AK80" i="16"/>
  <c r="X80" i="16"/>
  <c r="AF84" i="16"/>
  <c r="S84" i="16"/>
  <c r="V84" i="16"/>
  <c r="AI84" i="16"/>
  <c r="BQ58" i="12"/>
  <c r="AT58" i="12"/>
  <c r="T88" i="16"/>
  <c r="AG88" i="16"/>
  <c r="W92" i="16"/>
  <c r="AJ92" i="16"/>
  <c r="U92" i="16"/>
  <c r="AH92" i="16"/>
  <c r="AI96" i="16"/>
  <c r="V96" i="16"/>
  <c r="AI108" i="16"/>
  <c r="G68" i="22"/>
  <c r="AT96" i="16"/>
  <c r="O96" i="16" a="1"/>
  <c r="O96" i="16" s="1"/>
  <c r="Q96" i="16"/>
  <c r="AD96" i="16"/>
  <c r="AD108" i="16"/>
  <c r="AT100" i="16"/>
  <c r="O100" i="16" a="1"/>
  <c r="O100" i="16" s="1"/>
  <c r="G72" i="22"/>
  <c r="AD100" i="16"/>
  <c r="Q100" i="16"/>
  <c r="AD112" i="16"/>
  <c r="AG100" i="16"/>
  <c r="T100" i="16"/>
  <c r="AG112" i="16"/>
  <c r="X104" i="16"/>
  <c r="AK104" i="16"/>
  <c r="AK116" i="16"/>
  <c r="X105" i="16"/>
  <c r="AH99" i="15"/>
  <c r="U99" i="15"/>
  <c r="AH111" i="15"/>
  <c r="AG99" i="15"/>
  <c r="T99" i="15"/>
  <c r="AG111" i="15"/>
  <c r="Y91" i="15"/>
  <c r="AL91" i="15"/>
  <c r="BQ62" i="11"/>
  <c r="AT62" i="11"/>
  <c r="O55" i="35"/>
  <c r="BM56" i="11"/>
  <c r="AP56" i="11"/>
  <c r="R83" i="15"/>
  <c r="AE83" i="15"/>
  <c r="BO54" i="11"/>
  <c r="AR54" i="11"/>
  <c r="AF75" i="15"/>
  <c r="S75" i="15"/>
  <c r="V75" i="15"/>
  <c r="AI75" i="15"/>
  <c r="S67" i="15"/>
  <c r="AF67" i="15"/>
  <c r="BN38" i="11"/>
  <c r="AQ38" i="11"/>
  <c r="V59" i="15"/>
  <c r="AI59" i="15"/>
  <c r="AU51" i="15"/>
  <c r="AM51" i="15"/>
  <c r="Z51" i="15"/>
  <c r="Y23" i="19" s="1"/>
  <c r="R51" i="15"/>
  <c r="AE51" i="15"/>
  <c r="BO22" i="11"/>
  <c r="AR22" i="11"/>
  <c r="X43" i="15"/>
  <c r="O7" i="35"/>
  <c r="AP8" i="11"/>
  <c r="W35" i="15"/>
  <c r="BO17" i="11"/>
  <c r="AR17" i="11"/>
  <c r="AT36" i="11"/>
  <c r="BQ36" i="11"/>
  <c r="T49" i="15"/>
  <c r="AG49" i="15"/>
  <c r="R49" i="15"/>
  <c r="AE49" i="15"/>
  <c r="AO14" i="11"/>
  <c r="Y41" i="15"/>
  <c r="V36" i="15"/>
  <c r="O70" i="35"/>
  <c r="BM71" i="11"/>
  <c r="AP71" i="11"/>
  <c r="BM83" i="11"/>
  <c r="R98" i="15"/>
  <c r="AE98" i="15"/>
  <c r="AE110" i="15"/>
  <c r="AR69" i="11"/>
  <c r="BO69" i="11"/>
  <c r="BO81" i="11"/>
  <c r="Y74" i="15"/>
  <c r="AL74" i="15"/>
  <c r="BL23" i="11"/>
  <c r="AO23" i="11"/>
  <c r="T50" i="15"/>
  <c r="AG50" i="15"/>
  <c r="AT75" i="12"/>
  <c r="BQ75" i="12"/>
  <c r="BQ87" i="12"/>
  <c r="T101" i="15"/>
  <c r="AG101" i="15"/>
  <c r="AG113" i="15"/>
  <c r="Y101" i="15"/>
  <c r="AL101" i="15"/>
  <c r="AL113" i="15"/>
  <c r="AJ45" i="15"/>
  <c r="W45" i="15"/>
  <c r="X45" i="15"/>
  <c r="AK45" i="15"/>
  <c r="W48" i="32"/>
  <c r="AO48" i="32"/>
  <c r="V48" i="32" a="1"/>
  <c r="V48" i="32" s="1"/>
  <c r="Z90" i="32"/>
  <c r="AP90" i="32"/>
  <c r="X90" i="32"/>
  <c r="X102" i="32"/>
  <c r="W90" i="32"/>
  <c r="AO90" i="32"/>
  <c r="V90" i="32" a="1"/>
  <c r="V90" i="32" s="1"/>
  <c r="W102" i="32"/>
  <c r="AG100" i="17"/>
  <c r="T100" i="17"/>
  <c r="AG112" i="17"/>
  <c r="AF100" i="17"/>
  <c r="S100" i="17"/>
  <c r="AF112" i="17"/>
  <c r="U64" i="35"/>
  <c r="BM65" i="13"/>
  <c r="AP65" i="13"/>
  <c r="R92" i="17"/>
  <c r="AE92" i="17"/>
  <c r="U56" i="35"/>
  <c r="BM57" i="13"/>
  <c r="AP57" i="13"/>
  <c r="AF84" i="17"/>
  <c r="S84" i="17"/>
  <c r="U48" i="35"/>
  <c r="AP49" i="13"/>
  <c r="BM49" i="13"/>
  <c r="CF49" i="13"/>
  <c r="AT47" i="13"/>
  <c r="BQ47" i="13"/>
  <c r="Y68" i="17"/>
  <c r="AL68" i="17"/>
  <c r="X68" i="17"/>
  <c r="AK68" i="17"/>
  <c r="AJ60" i="17"/>
  <c r="W60" i="17"/>
  <c r="BQ31" i="13"/>
  <c r="AT31" i="13"/>
  <c r="AO25" i="13"/>
  <c r="BL25" i="13"/>
  <c r="H24" i="22"/>
  <c r="AT52" i="17"/>
  <c r="O52" i="17" a="1"/>
  <c r="O52" i="17" s="1"/>
  <c r="AD52" i="17"/>
  <c r="Q52" i="17"/>
  <c r="S44" i="17"/>
  <c r="AF44" i="17"/>
  <c r="V44" i="17"/>
  <c r="AI44" i="17"/>
  <c r="AQ15" i="13"/>
  <c r="T36" i="17"/>
  <c r="H8" i="22"/>
  <c r="Q36" i="17"/>
  <c r="AT36" i="17"/>
  <c r="O36" i="17" a="1"/>
  <c r="O36" i="17" s="1"/>
  <c r="AO75" i="11"/>
  <c r="BL75" i="11"/>
  <c r="BL87" i="11"/>
  <c r="U102" i="15"/>
  <c r="AH102" i="15"/>
  <c r="AH114" i="15"/>
  <c r="BN73" i="11"/>
  <c r="AQ73" i="11"/>
  <c r="BN85" i="11"/>
  <c r="AU94" i="15"/>
  <c r="Z94" i="15"/>
  <c r="Y66" i="19" s="1"/>
  <c r="AM94" i="15"/>
  <c r="AM106" i="15"/>
  <c r="X94" i="15"/>
  <c r="AK94" i="15"/>
  <c r="AK106" i="15"/>
  <c r="AU86" i="15"/>
  <c r="AM86" i="15"/>
  <c r="Z86" i="15"/>
  <c r="Y58" i="19" s="1"/>
  <c r="AQ57" i="11"/>
  <c r="BN57" i="11"/>
  <c r="V78" i="15"/>
  <c r="AI78" i="15"/>
  <c r="W70" i="15"/>
  <c r="AJ70" i="15"/>
  <c r="CF43" i="11"/>
  <c r="AQ41" i="11"/>
  <c r="BN41" i="11"/>
  <c r="O34" i="35"/>
  <c r="AP35" i="11"/>
  <c r="BM35" i="11"/>
  <c r="X62" i="15"/>
  <c r="AK62" i="15"/>
  <c r="AT33" i="11"/>
  <c r="BQ33" i="11"/>
  <c r="Y54" i="15"/>
  <c r="AL54" i="15"/>
  <c r="X46" i="15"/>
  <c r="AK46" i="15"/>
  <c r="Y46" i="15"/>
  <c r="AL46" i="15"/>
  <c r="AU38" i="15"/>
  <c r="Z38" i="15"/>
  <c r="Y10" i="19" s="1"/>
  <c r="Z51" i="32"/>
  <c r="X51" i="32"/>
  <c r="AP51" i="32"/>
  <c r="W81" i="32"/>
  <c r="AO81" i="32"/>
  <c r="V81" i="32" a="1"/>
  <c r="V81" i="32" s="1"/>
  <c r="W93" i="32"/>
  <c r="AJ103" i="17"/>
  <c r="W103" i="17"/>
  <c r="AJ115" i="17"/>
  <c r="AO68" i="13"/>
  <c r="BL68" i="13"/>
  <c r="BL80" i="13"/>
  <c r="AE95" i="17"/>
  <c r="R95" i="17"/>
  <c r="AE107" i="17"/>
  <c r="U87" i="17"/>
  <c r="AH87" i="17"/>
  <c r="V87" i="17"/>
  <c r="AI87" i="17"/>
  <c r="U51" i="35"/>
  <c r="BM52" i="13"/>
  <c r="AP52" i="13"/>
  <c r="AJ79" i="17"/>
  <c r="W79" i="17"/>
  <c r="BN50" i="13"/>
  <c r="AQ50" i="13"/>
  <c r="U43" i="35"/>
  <c r="BM44" i="13"/>
  <c r="AP44" i="13"/>
  <c r="AE71" i="17"/>
  <c r="R71" i="17"/>
  <c r="AG63" i="17"/>
  <c r="T63" i="17"/>
  <c r="AR34" i="13"/>
  <c r="BO34" i="13"/>
  <c r="Y55" i="17"/>
  <c r="AL55" i="17"/>
  <c r="X47" i="17"/>
  <c r="AK47" i="17"/>
  <c r="W47" i="17"/>
  <c r="AJ47" i="17"/>
  <c r="W39" i="17"/>
  <c r="S35" i="16"/>
  <c r="CF8" i="12"/>
  <c r="AO12" i="12"/>
  <c r="U39" i="16"/>
  <c r="AT13" i="12"/>
  <c r="R43" i="16"/>
  <c r="Y43" i="16"/>
  <c r="AT47" i="16"/>
  <c r="O47" i="16" a="1"/>
  <c r="O47" i="16" s="1"/>
  <c r="G19" i="22"/>
  <c r="Q47" i="16"/>
  <c r="AD47" i="16"/>
  <c r="AJ47" i="16"/>
  <c r="W47" i="16"/>
  <c r="BO21" i="12"/>
  <c r="AR21" i="12"/>
  <c r="AU51" i="16"/>
  <c r="Z51" i="16"/>
  <c r="AD23" i="19" s="1"/>
  <c r="AM51" i="16"/>
  <c r="R27" i="35"/>
  <c r="AP28" i="12"/>
  <c r="BM28" i="12"/>
  <c r="AK55" i="16"/>
  <c r="X55" i="16"/>
  <c r="BL32" i="12"/>
  <c r="AO32" i="12"/>
  <c r="Y59" i="16"/>
  <c r="AL59" i="16"/>
  <c r="AL63" i="16"/>
  <c r="Y63" i="16"/>
  <c r="CF36" i="12"/>
  <c r="BN37" i="12"/>
  <c r="AQ37" i="12"/>
  <c r="AU67" i="16"/>
  <c r="Z67" i="16"/>
  <c r="AD39" i="19" s="1"/>
  <c r="AM67" i="16"/>
  <c r="BO41" i="12"/>
  <c r="AR41" i="12"/>
  <c r="R43" i="35"/>
  <c r="AN43" i="35" s="1"/>
  <c r="AP44" i="12"/>
  <c r="BM44" i="12"/>
  <c r="AU71" i="16"/>
  <c r="AM71" i="16"/>
  <c r="Z71" i="16"/>
  <c r="AD43" i="19" s="1"/>
  <c r="AU75" i="16"/>
  <c r="Z75" i="16"/>
  <c r="AD47" i="19" s="1"/>
  <c r="AM75" i="16"/>
  <c r="G47" i="22"/>
  <c r="AT75" i="16"/>
  <c r="O75" i="16" a="1"/>
  <c r="O75" i="16" s="1"/>
  <c r="Q75" i="16"/>
  <c r="AD75" i="16"/>
  <c r="BO49" i="12"/>
  <c r="AR49" i="12"/>
  <c r="R51" i="35"/>
  <c r="BM52" i="12"/>
  <c r="AP52" i="12"/>
  <c r="R79" i="16"/>
  <c r="AE79" i="16"/>
  <c r="BQ53" i="12"/>
  <c r="AT53" i="12"/>
  <c r="CF56" i="12"/>
  <c r="AR57" i="12"/>
  <c r="BO57" i="12"/>
  <c r="R59" i="35"/>
  <c r="BM60" i="12"/>
  <c r="AP60" i="12"/>
  <c r="W87" i="16"/>
  <c r="AJ87" i="16"/>
  <c r="AQ61" i="12"/>
  <c r="BN61" i="12"/>
  <c r="W91" i="16"/>
  <c r="AJ91" i="16"/>
  <c r="R67" i="35"/>
  <c r="AP68" i="12"/>
  <c r="BM68" i="12"/>
  <c r="BM80" i="12"/>
  <c r="U95" i="16"/>
  <c r="AH95" i="16"/>
  <c r="AH107" i="16"/>
  <c r="AH99" i="16"/>
  <c r="U99" i="16"/>
  <c r="AH111" i="16"/>
  <c r="BL88" i="12"/>
  <c r="BL76" i="12"/>
  <c r="AO76" i="12"/>
  <c r="U103" i="16"/>
  <c r="AH103" i="16"/>
  <c r="AH115" i="16"/>
  <c r="AR77" i="12"/>
  <c r="BO77" i="12"/>
  <c r="BO89" i="12"/>
  <c r="AR78" i="12"/>
  <c r="AQ76" i="11"/>
  <c r="BN76" i="11"/>
  <c r="BN88" i="11"/>
  <c r="O69" i="35"/>
  <c r="AP70" i="11"/>
  <c r="BM70" i="11"/>
  <c r="BM82" i="11"/>
  <c r="R97" i="15"/>
  <c r="AE97" i="15"/>
  <c r="AE109" i="15"/>
  <c r="X89" i="15"/>
  <c r="AK89" i="15"/>
  <c r="W89" i="15"/>
  <c r="AJ89" i="15"/>
  <c r="U81" i="15"/>
  <c r="AH81" i="15"/>
  <c r="BO52" i="11"/>
  <c r="AR52" i="11"/>
  <c r="O45" i="35"/>
  <c r="AP46" i="11"/>
  <c r="BM46" i="11"/>
  <c r="AK73" i="15"/>
  <c r="X73" i="15"/>
  <c r="S65" i="15"/>
  <c r="AF65" i="15"/>
  <c r="X65" i="15"/>
  <c r="AK65" i="15"/>
  <c r="O11" i="35"/>
  <c r="AP12" i="11"/>
  <c r="AT39" i="15"/>
  <c r="O39" i="15" a="1"/>
  <c r="O39" i="15" s="1"/>
  <c r="F11" i="22"/>
  <c r="Q39" i="15"/>
  <c r="AK85" i="16"/>
  <c r="X85" i="16"/>
  <c r="U85" i="16"/>
  <c r="AH85" i="16"/>
  <c r="BL66" i="12"/>
  <c r="AO66" i="12"/>
  <c r="BL78" i="12"/>
  <c r="AE93" i="16"/>
  <c r="R93" i="16"/>
  <c r="AE105" i="16"/>
  <c r="AO26" i="11"/>
  <c r="BL26" i="11"/>
  <c r="R53" i="15"/>
  <c r="AE53" i="15"/>
  <c r="Z89" i="32"/>
  <c r="X89" i="32"/>
  <c r="AP89" i="32"/>
  <c r="X101" i="32"/>
  <c r="AO63" i="32"/>
  <c r="W63" i="32"/>
  <c r="Z63" i="32"/>
  <c r="V63" i="32" a="1"/>
  <c r="V63" i="32" s="1"/>
  <c r="BQ77" i="13"/>
  <c r="AT77" i="13"/>
  <c r="BQ89" i="13"/>
  <c r="AT78" i="13"/>
  <c r="AG98" i="17"/>
  <c r="T98" i="17"/>
  <c r="AG110" i="17"/>
  <c r="U62" i="35"/>
  <c r="BM63" i="13"/>
  <c r="AP63" i="13"/>
  <c r="AK90" i="17"/>
  <c r="X90" i="17"/>
  <c r="J7" i="27"/>
  <c r="J11" i="27"/>
  <c r="Y82" i="17"/>
  <c r="AL82" i="17"/>
  <c r="AF74" i="17"/>
  <c r="S74" i="17"/>
  <c r="CF47" i="13"/>
  <c r="BN45" i="13"/>
  <c r="AQ45" i="13"/>
  <c r="AO39" i="13"/>
  <c r="BL39" i="13"/>
  <c r="AF66" i="17"/>
  <c r="S66" i="17"/>
  <c r="AQ37" i="13"/>
  <c r="BN37" i="13"/>
  <c r="U30" i="35"/>
  <c r="BM31" i="13"/>
  <c r="AP31" i="13"/>
  <c r="AL58" i="17"/>
  <c r="Y58" i="17"/>
  <c r="U50" i="17"/>
  <c r="AH50" i="17"/>
  <c r="BO21" i="13"/>
  <c r="AR21" i="13"/>
  <c r="R42" i="17"/>
  <c r="CF15" i="13"/>
  <c r="AR13" i="13"/>
  <c r="AG100" i="15"/>
  <c r="T100" i="15"/>
  <c r="AG112" i="15"/>
  <c r="AJ100" i="15"/>
  <c r="W100" i="15"/>
  <c r="AJ112" i="15"/>
  <c r="X92" i="15"/>
  <c r="AK92" i="15"/>
  <c r="AU92" i="15"/>
  <c r="Z92" i="15"/>
  <c r="Y64" i="19" s="1"/>
  <c r="AM92" i="15"/>
  <c r="AL84" i="15"/>
  <c r="Y84" i="15"/>
  <c r="AT55" i="11"/>
  <c r="BQ55" i="11"/>
  <c r="O48" i="35"/>
  <c r="BM49" i="11"/>
  <c r="AP49" i="11"/>
  <c r="F48" i="22"/>
  <c r="AT76" i="15"/>
  <c r="O76" i="15" a="1"/>
  <c r="O76" i="15" s="1"/>
  <c r="AD76" i="15"/>
  <c r="Q76" i="15"/>
  <c r="BL41" i="11"/>
  <c r="AO41" i="11"/>
  <c r="R68" i="15"/>
  <c r="AE68" i="15"/>
  <c r="F32" i="22"/>
  <c r="AT60" i="15"/>
  <c r="O60" i="15" a="1"/>
  <c r="O60" i="15" s="1"/>
  <c r="AD60" i="15"/>
  <c r="Q60" i="15"/>
  <c r="CF33" i="11"/>
  <c r="AK52" i="15"/>
  <c r="X52" i="15"/>
  <c r="O16" i="35"/>
  <c r="BM17" i="11"/>
  <c r="AP17" i="11"/>
  <c r="R44" i="15"/>
  <c r="AE44" i="15"/>
  <c r="BQ45" i="11"/>
  <c r="AT45" i="11"/>
  <c r="AR13" i="11"/>
  <c r="X89" i="16"/>
  <c r="AK89" i="16"/>
  <c r="U89" i="16"/>
  <c r="AH89" i="16"/>
  <c r="CC6" i="8"/>
  <c r="AI6" i="8"/>
  <c r="BW7" i="8"/>
  <c r="AC7" i="8"/>
  <c r="BY8" i="8"/>
  <c r="AE8" i="8"/>
  <c r="BU10" i="8"/>
  <c r="AA10" i="8"/>
  <c r="BY12" i="8"/>
  <c r="AE12" i="8"/>
  <c r="BW15" i="8"/>
  <c r="AC15" i="8"/>
  <c r="BU18" i="8"/>
  <c r="AX18" i="8"/>
  <c r="AA18" i="8"/>
  <c r="CA25" i="8"/>
  <c r="BD25" i="8"/>
  <c r="AG25" i="8"/>
  <c r="BU30" i="8"/>
  <c r="AA30" i="8"/>
  <c r="AX30" i="8"/>
  <c r="Y33" i="8"/>
  <c r="AB60" i="5" s="1"/>
  <c r="M32" i="19" s="1"/>
  <c r="AV33" i="8"/>
  <c r="AO60" i="5" s="1"/>
  <c r="CC34" i="8"/>
  <c r="AI34" i="8"/>
  <c r="BF34" i="8"/>
  <c r="CA37" i="8"/>
  <c r="BD37" i="8"/>
  <c r="AG37" i="8"/>
  <c r="AV41" i="8"/>
  <c r="AO68" i="5" s="1"/>
  <c r="Y41" i="8"/>
  <c r="AB68" i="5" s="1"/>
  <c r="M40" i="19" s="1"/>
  <c r="R5" i="8"/>
  <c r="S5" i="8"/>
  <c r="I4" i="35" s="1"/>
  <c r="BS12" i="8"/>
  <c r="D39" i="5"/>
  <c r="BT13" i="8"/>
  <c r="Z13" i="8"/>
  <c r="S13" i="8"/>
  <c r="R13" i="8"/>
  <c r="BT17" i="8"/>
  <c r="AW17" i="8"/>
  <c r="Z17" i="8"/>
  <c r="S17" i="8"/>
  <c r="R17" i="8"/>
  <c r="BT21" i="8"/>
  <c r="Z21" i="8"/>
  <c r="AW21" i="8"/>
  <c r="S21" i="8"/>
  <c r="R21" i="8"/>
  <c r="BS24" i="8"/>
  <c r="D51" i="5"/>
  <c r="CD26" i="8"/>
  <c r="AJ26" i="8"/>
  <c r="BG26" i="8"/>
  <c r="CB29" i="8"/>
  <c r="BE29" i="8"/>
  <c r="AH29" i="8"/>
  <c r="BZ32" i="8"/>
  <c r="BC32" i="8"/>
  <c r="AF32" i="8"/>
  <c r="CD34" i="8"/>
  <c r="AJ34" i="8"/>
  <c r="BG34" i="8"/>
  <c r="BZ36" i="8"/>
  <c r="AF36" i="8"/>
  <c r="BC36" i="8"/>
  <c r="BT41" i="8"/>
  <c r="AW41" i="8"/>
  <c r="Z41" i="8"/>
  <c r="S41" i="8"/>
  <c r="R41" i="8"/>
  <c r="BX43" i="8"/>
  <c r="BA43" i="8"/>
  <c r="AD43" i="8"/>
  <c r="BX47" i="8"/>
  <c r="BA47" i="8"/>
  <c r="AD47" i="8"/>
  <c r="BT49" i="8"/>
  <c r="Z49" i="8"/>
  <c r="R49" i="8"/>
  <c r="AW49" i="8"/>
  <c r="S49" i="8"/>
  <c r="BV54" i="8"/>
  <c r="AB54" i="8"/>
  <c r="AY54" i="8"/>
  <c r="W54" i="8"/>
  <c r="U54" i="8"/>
  <c r="T54" i="8"/>
  <c r="BX55" i="8"/>
  <c r="AD55" i="8"/>
  <c r="BA55" i="8"/>
  <c r="CM6" i="8"/>
  <c r="CB57" i="8"/>
  <c r="BE57" i="8"/>
  <c r="AH57" i="8"/>
  <c r="BS60" i="8"/>
  <c r="D87" i="5"/>
  <c r="AS87" i="5" s="1"/>
  <c r="BV62" i="8"/>
  <c r="AB62" i="8"/>
  <c r="AY62" i="8"/>
  <c r="T62" i="8"/>
  <c r="W62" i="8"/>
  <c r="U62" i="8"/>
  <c r="BZ64" i="8"/>
  <c r="BC64" i="8"/>
  <c r="AF64" i="8"/>
  <c r="BS68" i="8"/>
  <c r="D95" i="5"/>
  <c r="AS95" i="5" s="1"/>
  <c r="BS76" i="8"/>
  <c r="D103" i="5"/>
  <c r="AS103" i="5" s="1"/>
  <c r="CD12" i="10"/>
  <c r="AJ12" i="10"/>
  <c r="BZ14" i="10"/>
  <c r="AF14" i="10"/>
  <c r="CD16" i="10"/>
  <c r="AJ16" i="10"/>
  <c r="BS18" i="10"/>
  <c r="D45" i="14"/>
  <c r="CB19" i="10"/>
  <c r="AH19" i="10"/>
  <c r="BE19" i="10"/>
  <c r="BZ22" i="10"/>
  <c r="AF22" i="10"/>
  <c r="BC22" i="10"/>
  <c r="BV24" i="10"/>
  <c r="AY24" i="10"/>
  <c r="U24" i="10"/>
  <c r="T24" i="10"/>
  <c r="AB24" i="10"/>
  <c r="W24" i="10"/>
  <c r="CB27" i="10"/>
  <c r="AH27" i="10"/>
  <c r="BE27" i="10"/>
  <c r="BT31" i="10"/>
  <c r="AW31" i="10"/>
  <c r="Z31" i="10"/>
  <c r="S31" i="10"/>
  <c r="R31" i="10"/>
  <c r="BX33" i="10"/>
  <c r="BA33" i="10"/>
  <c r="AD33" i="10"/>
  <c r="BT35" i="10"/>
  <c r="AW35" i="10"/>
  <c r="Z35" i="10"/>
  <c r="S35" i="10"/>
  <c r="R35" i="10"/>
  <c r="BZ38" i="10"/>
  <c r="AF38" i="10"/>
  <c r="BC38" i="10"/>
  <c r="CB43" i="10"/>
  <c r="BE43" i="10"/>
  <c r="AH43" i="10"/>
  <c r="BX45" i="10"/>
  <c r="AD45" i="10"/>
  <c r="BA45" i="10"/>
  <c r="BZ46" i="10"/>
  <c r="BC46" i="10"/>
  <c r="AF46" i="10"/>
  <c r="BX49" i="10"/>
  <c r="BA49" i="10"/>
  <c r="AD49" i="10"/>
  <c r="BS50" i="10"/>
  <c r="D77" i="14"/>
  <c r="CB51" i="10"/>
  <c r="BE51" i="10"/>
  <c r="AH51" i="10"/>
  <c r="BS54" i="10"/>
  <c r="D81" i="14"/>
  <c r="CB55" i="10"/>
  <c r="BE55" i="10"/>
  <c r="AH55" i="10"/>
  <c r="CQ6" i="10"/>
  <c r="J8" i="27" s="1"/>
  <c r="BT59" i="10"/>
  <c r="AW59" i="10"/>
  <c r="Z59" i="10"/>
  <c r="S59" i="10"/>
  <c r="R59" i="10"/>
  <c r="CB59" i="10"/>
  <c r="BE59" i="10"/>
  <c r="AH59" i="10"/>
  <c r="BX61" i="10"/>
  <c r="BA61" i="10"/>
  <c r="AD61" i="10"/>
  <c r="BT63" i="10"/>
  <c r="Z63" i="10"/>
  <c r="S63" i="10"/>
  <c r="AW63" i="10"/>
  <c r="R63" i="10"/>
  <c r="BX65" i="10"/>
  <c r="BA65" i="10"/>
  <c r="AD65" i="10"/>
  <c r="BT67" i="10"/>
  <c r="S67" i="10"/>
  <c r="R67" i="10"/>
  <c r="AW67" i="10"/>
  <c r="Z67" i="10"/>
  <c r="AW79" i="10"/>
  <c r="CD68" i="10"/>
  <c r="BG68" i="10"/>
  <c r="AJ68" i="10"/>
  <c r="BG80" i="10"/>
  <c r="BX69" i="10"/>
  <c r="AD69" i="10"/>
  <c r="BA69" i="10"/>
  <c r="BA81" i="10"/>
  <c r="BZ70" i="10"/>
  <c r="BC70" i="10"/>
  <c r="AF70" i="10"/>
  <c r="BC82" i="10"/>
  <c r="BZ74" i="10"/>
  <c r="BC74" i="10"/>
  <c r="AF74" i="10"/>
  <c r="BC86" i="10"/>
  <c r="BV76" i="10"/>
  <c r="AY76" i="10"/>
  <c r="AB76" i="10"/>
  <c r="T76" i="10"/>
  <c r="W76" i="10"/>
  <c r="U76" i="10"/>
  <c r="AY88" i="10"/>
  <c r="BS87" i="8"/>
  <c r="D114" i="5"/>
  <c r="AS114" i="5" s="1"/>
  <c r="BS5" i="8"/>
  <c r="D32" i="5"/>
  <c r="BT6" i="8"/>
  <c r="Z6" i="8"/>
  <c r="R6" i="8"/>
  <c r="S6" i="8"/>
  <c r="CB6" i="8"/>
  <c r="AH6" i="8"/>
  <c r="BV7" i="8"/>
  <c r="AB7" i="8"/>
  <c r="T7" i="8"/>
  <c r="W7" i="8"/>
  <c r="U7" i="8"/>
  <c r="CD7" i="8"/>
  <c r="AJ7" i="8"/>
  <c r="BX8" i="8"/>
  <c r="AD8" i="8"/>
  <c r="BS9" i="8"/>
  <c r="D36" i="5"/>
  <c r="BZ9" i="8"/>
  <c r="AF9" i="8"/>
  <c r="BT10" i="8"/>
  <c r="Z10" i="8"/>
  <c r="R10" i="8"/>
  <c r="S10" i="8"/>
  <c r="CB10" i="8"/>
  <c r="AH10" i="8"/>
  <c r="BV11" i="8"/>
  <c r="AB11" i="8"/>
  <c r="W11" i="8"/>
  <c r="U11" i="8"/>
  <c r="T11" i="8"/>
  <c r="CD11" i="8"/>
  <c r="AJ11" i="8"/>
  <c r="BX12" i="8"/>
  <c r="AD12" i="8"/>
  <c r="BS13" i="8"/>
  <c r="D40" i="5"/>
  <c r="BZ13" i="8"/>
  <c r="AF13" i="8"/>
  <c r="BT14" i="8"/>
  <c r="Z14" i="8"/>
  <c r="R14" i="8"/>
  <c r="S14" i="8"/>
  <c r="CB14" i="8"/>
  <c r="AH14" i="8"/>
  <c r="BV15" i="8"/>
  <c r="U15" i="8"/>
  <c r="W15" i="8"/>
  <c r="AB15" i="8"/>
  <c r="T15" i="8"/>
  <c r="CD15" i="8"/>
  <c r="AJ15" i="8"/>
  <c r="BX16" i="8"/>
  <c r="AD16" i="8"/>
  <c r="BS17" i="8"/>
  <c r="D44" i="5"/>
  <c r="BZ17" i="8"/>
  <c r="BC17" i="8"/>
  <c r="AF17" i="8"/>
  <c r="BT18" i="8"/>
  <c r="S18" i="8"/>
  <c r="Z18" i="8"/>
  <c r="R18" i="8"/>
  <c r="AW18" i="8"/>
  <c r="CB18" i="8"/>
  <c r="AH18" i="8"/>
  <c r="BE18" i="8"/>
  <c r="BV19" i="8"/>
  <c r="T19" i="8"/>
  <c r="U19" i="8"/>
  <c r="W19" i="8"/>
  <c r="AY19" i="8"/>
  <c r="AB19" i="8"/>
  <c r="CD19" i="8"/>
  <c r="BG19" i="8"/>
  <c r="AJ19" i="8"/>
  <c r="BX20" i="8"/>
  <c r="AD20" i="8"/>
  <c r="BA20" i="8"/>
  <c r="BS21" i="8"/>
  <c r="D48" i="5"/>
  <c r="BZ21" i="8"/>
  <c r="AF21" i="8"/>
  <c r="BC21" i="8"/>
  <c r="BT22" i="8"/>
  <c r="Z22" i="8"/>
  <c r="AW22" i="8"/>
  <c r="S22" i="8"/>
  <c r="R22" i="8"/>
  <c r="CB22" i="8"/>
  <c r="BE22" i="8"/>
  <c r="AH22" i="8"/>
  <c r="BV23" i="8"/>
  <c r="AB23" i="8"/>
  <c r="W23" i="8"/>
  <c r="U23" i="8"/>
  <c r="T23" i="8"/>
  <c r="AY23" i="8"/>
  <c r="CD23" i="8"/>
  <c r="BG23" i="8"/>
  <c r="AJ23" i="8"/>
  <c r="BX24" i="8"/>
  <c r="BA24" i="8"/>
  <c r="AD24" i="8"/>
  <c r="BS25" i="8"/>
  <c r="D52" i="5"/>
  <c r="BZ25" i="8"/>
  <c r="BC25" i="8"/>
  <c r="AF25" i="8"/>
  <c r="BT26" i="8"/>
  <c r="AW26" i="8"/>
  <c r="Z26" i="8"/>
  <c r="R26" i="8"/>
  <c r="S26" i="8"/>
  <c r="CB26" i="8"/>
  <c r="BE26" i="8"/>
  <c r="AH26" i="8"/>
  <c r="BV27" i="8"/>
  <c r="AB27" i="8"/>
  <c r="U27" i="8"/>
  <c r="AY27" i="8"/>
  <c r="T27" i="8"/>
  <c r="W27" i="8"/>
  <c r="CD27" i="8"/>
  <c r="BG27" i="8"/>
  <c r="AJ27" i="8"/>
  <c r="BX28" i="8"/>
  <c r="BA28" i="8"/>
  <c r="AD28" i="8"/>
  <c r="BS29" i="8"/>
  <c r="D56" i="5"/>
  <c r="BZ29" i="8"/>
  <c r="BC29" i="8"/>
  <c r="AF29" i="8"/>
  <c r="BT30" i="8"/>
  <c r="R30" i="8"/>
  <c r="AW30" i="8"/>
  <c r="Z30" i="8"/>
  <c r="S30" i="8"/>
  <c r="CB30" i="8"/>
  <c r="AH30" i="8"/>
  <c r="BE30" i="8"/>
  <c r="BV31" i="8"/>
  <c r="AY31" i="8"/>
  <c r="U31" i="8"/>
  <c r="AB31" i="8"/>
  <c r="T31" i="8"/>
  <c r="W31" i="8"/>
  <c r="CD31" i="8"/>
  <c r="AJ31" i="8"/>
  <c r="BG31" i="8"/>
  <c r="BX32" i="8"/>
  <c r="AD32" i="8"/>
  <c r="BA32" i="8"/>
  <c r="BS33" i="8"/>
  <c r="D60" i="5"/>
  <c r="BZ33" i="8"/>
  <c r="AF33" i="8"/>
  <c r="BC33" i="8"/>
  <c r="BT34" i="8"/>
  <c r="S34" i="8"/>
  <c r="R34" i="8"/>
  <c r="Z34" i="8"/>
  <c r="AW34" i="8"/>
  <c r="CB34" i="8"/>
  <c r="BE34" i="8"/>
  <c r="AH34" i="8"/>
  <c r="BV35" i="8"/>
  <c r="AY35" i="8"/>
  <c r="W35" i="8"/>
  <c r="U35" i="8"/>
  <c r="AB35" i="8"/>
  <c r="T35" i="8"/>
  <c r="CD35" i="8"/>
  <c r="BG35" i="8"/>
  <c r="AJ35" i="8"/>
  <c r="BX36" i="8"/>
  <c r="BA36" i="8"/>
  <c r="AD36" i="8"/>
  <c r="BS37" i="8"/>
  <c r="D64" i="5"/>
  <c r="BZ37" i="8"/>
  <c r="BC37" i="8"/>
  <c r="AF37" i="8"/>
  <c r="BT38" i="8"/>
  <c r="AW38" i="8"/>
  <c r="Z38" i="8"/>
  <c r="S38" i="8"/>
  <c r="R38" i="8"/>
  <c r="CB38" i="8"/>
  <c r="AH38" i="8"/>
  <c r="BE38" i="8"/>
  <c r="BV39" i="8"/>
  <c r="AY39" i="8"/>
  <c r="AB39" i="8"/>
  <c r="T39" i="8"/>
  <c r="U39" i="8"/>
  <c r="W39" i="8"/>
  <c r="CD39" i="8"/>
  <c r="AJ39" i="8"/>
  <c r="BG39" i="8"/>
  <c r="BX40" i="8"/>
  <c r="AD40" i="8"/>
  <c r="BA40" i="8"/>
  <c r="BS41" i="8"/>
  <c r="D68" i="5"/>
  <c r="BZ41" i="8"/>
  <c r="AF41" i="8"/>
  <c r="BC41" i="8"/>
  <c r="BT42" i="8"/>
  <c r="R42" i="8"/>
  <c r="AW42" i="8"/>
  <c r="Z42" i="8"/>
  <c r="S42" i="8"/>
  <c r="CB42" i="8"/>
  <c r="BE42" i="8"/>
  <c r="AH42" i="8"/>
  <c r="BV43" i="8"/>
  <c r="AY43" i="8"/>
  <c r="AB43" i="8"/>
  <c r="T43" i="8"/>
  <c r="W43" i="8"/>
  <c r="U43" i="8"/>
  <c r="CD43" i="8"/>
  <c r="BG43" i="8"/>
  <c r="AJ43" i="8"/>
  <c r="BX44" i="8"/>
  <c r="AD44" i="8"/>
  <c r="BA44" i="8"/>
  <c r="BS45" i="8"/>
  <c r="D72" i="5"/>
  <c r="BZ45" i="8"/>
  <c r="BC45" i="8"/>
  <c r="AF45" i="8"/>
  <c r="BT46" i="8"/>
  <c r="AW46" i="8"/>
  <c r="R46" i="8"/>
  <c r="Z46" i="8"/>
  <c r="S46" i="8"/>
  <c r="CB46" i="8"/>
  <c r="BE46" i="8"/>
  <c r="AH46" i="8"/>
  <c r="BV47" i="8"/>
  <c r="U47" i="8"/>
  <c r="W47" i="8"/>
  <c r="AY47" i="8"/>
  <c r="AB47" i="8"/>
  <c r="T47" i="8"/>
  <c r="CD47" i="8"/>
  <c r="AJ47" i="8"/>
  <c r="BG47" i="8"/>
  <c r="BX48" i="8"/>
  <c r="AD48" i="8"/>
  <c r="BA48" i="8"/>
  <c r="BS49" i="8"/>
  <c r="D76" i="5"/>
  <c r="BZ49" i="8"/>
  <c r="BC49" i="8"/>
  <c r="AF49" i="8"/>
  <c r="BT50" i="8"/>
  <c r="AW50" i="8"/>
  <c r="Z50" i="8"/>
  <c r="S50" i="8"/>
  <c r="R50" i="8"/>
  <c r="CB50" i="8"/>
  <c r="BE50" i="8"/>
  <c r="AH50" i="8"/>
  <c r="BV51" i="8"/>
  <c r="U51" i="8"/>
  <c r="W51" i="8"/>
  <c r="T51" i="8"/>
  <c r="AY51" i="8"/>
  <c r="AB51" i="8"/>
  <c r="CD51" i="8"/>
  <c r="AJ51" i="8"/>
  <c r="BG51" i="8"/>
  <c r="BX52" i="8"/>
  <c r="BA52" i="8"/>
  <c r="AD52" i="8"/>
  <c r="BS53" i="8"/>
  <c r="D80" i="5"/>
  <c r="BZ53" i="8"/>
  <c r="BC53" i="8"/>
  <c r="AF53" i="8"/>
  <c r="BT54" i="8"/>
  <c r="AW54" i="8"/>
  <c r="Z54" i="8"/>
  <c r="S54" i="8"/>
  <c r="R54" i="8"/>
  <c r="CB54" i="8"/>
  <c r="AH54" i="8"/>
  <c r="BE54" i="8"/>
  <c r="BV55" i="8"/>
  <c r="T55" i="8"/>
  <c r="W55" i="8"/>
  <c r="U55" i="8"/>
  <c r="AB55" i="8"/>
  <c r="AY55" i="8"/>
  <c r="CK6" i="8"/>
  <c r="CD55" i="8"/>
  <c r="BG55" i="8"/>
  <c r="AJ55" i="8"/>
  <c r="CS6" i="8"/>
  <c r="BX56" i="8"/>
  <c r="AD56" i="8"/>
  <c r="BA56" i="8"/>
  <c r="BS57" i="8"/>
  <c r="D84" i="5"/>
  <c r="AS84" i="5" s="1"/>
  <c r="BZ57" i="8"/>
  <c r="BC57" i="8"/>
  <c r="AF57" i="8"/>
  <c r="BT58" i="8"/>
  <c r="R58" i="8"/>
  <c r="S58" i="8"/>
  <c r="AW58" i="8"/>
  <c r="Z58" i="8"/>
  <c r="CB58" i="8"/>
  <c r="BE58" i="8"/>
  <c r="AH58" i="8"/>
  <c r="BV59" i="8"/>
  <c r="W59" i="8"/>
  <c r="U59" i="8"/>
  <c r="T59" i="8"/>
  <c r="AY59" i="8"/>
  <c r="AB59" i="8"/>
  <c r="CD59" i="8"/>
  <c r="AJ59" i="8"/>
  <c r="BG59" i="8"/>
  <c r="BX60" i="8"/>
  <c r="AD60" i="8"/>
  <c r="BA60" i="8"/>
  <c r="BS61" i="8"/>
  <c r="D88" i="5"/>
  <c r="AS88" i="5" s="1"/>
  <c r="BZ61" i="8"/>
  <c r="AF61" i="8"/>
  <c r="BC61" i="8"/>
  <c r="BT62" i="8"/>
  <c r="R62" i="8"/>
  <c r="Z62" i="8"/>
  <c r="AW62" i="8"/>
  <c r="S62" i="8"/>
  <c r="CB62" i="8"/>
  <c r="BE62" i="8"/>
  <c r="AH62" i="8"/>
  <c r="BV63" i="8"/>
  <c r="AY63" i="8"/>
  <c r="AB63" i="8"/>
  <c r="T63" i="8"/>
  <c r="W63" i="8"/>
  <c r="U63" i="8"/>
  <c r="CD63" i="8"/>
  <c r="BG63" i="8"/>
  <c r="AJ63" i="8"/>
  <c r="BX64" i="8"/>
  <c r="AD64" i="8"/>
  <c r="BA64" i="8"/>
  <c r="BS65" i="8"/>
  <c r="D92" i="5"/>
  <c r="AS92" i="5" s="1"/>
  <c r="BZ65" i="8"/>
  <c r="AF65" i="8"/>
  <c r="BC65" i="8"/>
  <c r="BT66" i="8"/>
  <c r="S66" i="8"/>
  <c r="AW66" i="8"/>
  <c r="Z66" i="8"/>
  <c r="R66" i="8"/>
  <c r="AW78" i="8"/>
  <c r="CB66" i="8"/>
  <c r="BE66" i="8"/>
  <c r="AH66" i="8"/>
  <c r="BE78" i="8"/>
  <c r="BV67" i="8"/>
  <c r="W67" i="8"/>
  <c r="AY67" i="8"/>
  <c r="U67" i="8"/>
  <c r="T67" i="8"/>
  <c r="AB67" i="8"/>
  <c r="AY79" i="8"/>
  <c r="CD67" i="8"/>
  <c r="AJ67" i="8"/>
  <c r="BG67" i="8"/>
  <c r="BG79" i="8"/>
  <c r="BX68" i="8"/>
  <c r="AD68" i="8"/>
  <c r="BA68" i="8"/>
  <c r="BA80" i="8"/>
  <c r="BS69" i="8"/>
  <c r="D96" i="5"/>
  <c r="AS96" i="5" s="1"/>
  <c r="BZ69" i="8"/>
  <c r="BC69" i="8"/>
  <c r="AF69" i="8"/>
  <c r="BC81" i="8"/>
  <c r="BT70" i="8"/>
  <c r="Z70" i="8"/>
  <c r="AW70" i="8"/>
  <c r="S70" i="8"/>
  <c r="R70" i="8"/>
  <c r="AW82" i="8"/>
  <c r="CB70" i="8"/>
  <c r="BE70" i="8"/>
  <c r="AH70" i="8"/>
  <c r="BE82" i="8"/>
  <c r="BV71" i="8"/>
  <c r="AY71" i="8"/>
  <c r="AB71" i="8"/>
  <c r="T71" i="8"/>
  <c r="W71" i="8"/>
  <c r="U71" i="8"/>
  <c r="AY83" i="8"/>
  <c r="CD71" i="8"/>
  <c r="BG71" i="8"/>
  <c r="AJ71" i="8"/>
  <c r="BG83" i="8"/>
  <c r="BX72" i="8"/>
  <c r="BA72" i="8"/>
  <c r="AD72" i="8"/>
  <c r="BA84" i="8"/>
  <c r="BS73" i="8"/>
  <c r="D100" i="5"/>
  <c r="AS100" i="5" s="1"/>
  <c r="BZ73" i="8"/>
  <c r="BC73" i="8"/>
  <c r="AF73" i="8"/>
  <c r="BC85" i="8"/>
  <c r="BT74" i="8"/>
  <c r="Z74" i="8"/>
  <c r="AW74" i="8"/>
  <c r="S74" i="8"/>
  <c r="R74" i="8"/>
  <c r="AW86" i="8"/>
  <c r="CB74" i="8"/>
  <c r="BE74" i="8"/>
  <c r="AH74" i="8"/>
  <c r="BE86" i="8"/>
  <c r="BV75" i="8"/>
  <c r="AY75" i="8"/>
  <c r="U75" i="8"/>
  <c r="AB75" i="8"/>
  <c r="W75" i="8"/>
  <c r="T75" i="8"/>
  <c r="AY87" i="8"/>
  <c r="CD75" i="8"/>
  <c r="BG75" i="8"/>
  <c r="AJ75" i="8"/>
  <c r="BG87" i="8"/>
  <c r="BX76" i="8"/>
  <c r="BA76" i="8"/>
  <c r="AD76" i="8"/>
  <c r="BA88" i="8"/>
  <c r="BS77" i="8"/>
  <c r="D104" i="5"/>
  <c r="AS104" i="5" s="1"/>
  <c r="BZ77" i="8"/>
  <c r="BC77" i="8"/>
  <c r="AF77" i="8"/>
  <c r="BC89" i="8"/>
  <c r="BZ78" i="8"/>
  <c r="AF78" i="8"/>
  <c r="W5" i="10"/>
  <c r="T5" i="10"/>
  <c r="U5" i="10"/>
  <c r="BX6" i="10"/>
  <c r="AD6" i="10"/>
  <c r="BS7" i="10"/>
  <c r="D34" i="14"/>
  <c r="BZ7" i="10"/>
  <c r="AF7" i="10"/>
  <c r="BT8" i="10"/>
  <c r="Z8" i="10"/>
  <c r="R8" i="10"/>
  <c r="S8" i="10"/>
  <c r="CB8" i="10"/>
  <c r="AH8" i="10"/>
  <c r="BV9" i="10"/>
  <c r="AB9" i="10"/>
  <c r="U9" i="10"/>
  <c r="W9" i="10"/>
  <c r="T9" i="10"/>
  <c r="CD9" i="10"/>
  <c r="AJ9" i="10"/>
  <c r="BX10" i="10"/>
  <c r="AD10" i="10"/>
  <c r="BS11" i="10"/>
  <c r="D38" i="14"/>
  <c r="BZ11" i="10"/>
  <c r="AF11" i="10"/>
  <c r="BT12" i="10"/>
  <c r="Z12" i="10"/>
  <c r="S12" i="10"/>
  <c r="R12" i="10"/>
  <c r="CB12" i="10"/>
  <c r="AH12" i="10"/>
  <c r="BV13" i="10"/>
  <c r="W13" i="10"/>
  <c r="AB13" i="10"/>
  <c r="T13" i="10"/>
  <c r="U13" i="10"/>
  <c r="CD13" i="10"/>
  <c r="AJ13" i="10"/>
  <c r="BX14" i="10"/>
  <c r="AD14" i="10"/>
  <c r="BS15" i="10"/>
  <c r="D42" i="14"/>
  <c r="BZ15" i="10"/>
  <c r="AF15" i="10"/>
  <c r="BT16" i="10"/>
  <c r="R16" i="10"/>
  <c r="S16" i="10"/>
  <c r="Z16" i="10"/>
  <c r="CB16" i="10"/>
  <c r="AH16" i="10"/>
  <c r="BV17" i="10"/>
  <c r="AY17" i="10"/>
  <c r="AB17" i="10"/>
  <c r="W17" i="10"/>
  <c r="U17" i="10"/>
  <c r="T17" i="10"/>
  <c r="CD17" i="10"/>
  <c r="AJ17" i="10"/>
  <c r="BG17" i="10"/>
  <c r="BX18" i="10"/>
  <c r="AD18" i="10"/>
  <c r="BA18" i="10"/>
  <c r="BS19" i="10"/>
  <c r="D46" i="14"/>
  <c r="BZ19" i="10"/>
  <c r="AF19" i="10"/>
  <c r="BC19" i="10"/>
  <c r="BT20" i="10"/>
  <c r="Z20" i="10"/>
  <c r="AW20" i="10"/>
  <c r="S20" i="10"/>
  <c r="R20" i="10"/>
  <c r="CB20" i="10"/>
  <c r="BE20" i="10"/>
  <c r="AH20" i="10"/>
  <c r="BV21" i="10"/>
  <c r="AB21" i="10"/>
  <c r="U21" i="10"/>
  <c r="T21" i="10"/>
  <c r="AY21" i="10"/>
  <c r="W21" i="10"/>
  <c r="CD21" i="10"/>
  <c r="BG21" i="10"/>
  <c r="AJ21" i="10"/>
  <c r="BX22" i="10"/>
  <c r="AD22" i="10"/>
  <c r="BA22" i="10"/>
  <c r="BS23" i="10"/>
  <c r="D50" i="14"/>
  <c r="BZ23" i="10"/>
  <c r="BC23" i="10"/>
  <c r="AF23" i="10"/>
  <c r="BT24" i="10"/>
  <c r="AW24" i="10"/>
  <c r="R24" i="10"/>
  <c r="Z24" i="10"/>
  <c r="S24" i="10"/>
  <c r="CB24" i="10"/>
  <c r="AH24" i="10"/>
  <c r="BE24" i="10"/>
  <c r="BV25" i="10"/>
  <c r="U25" i="10"/>
  <c r="AY25" i="10"/>
  <c r="AB25" i="10"/>
  <c r="W25" i="10"/>
  <c r="T25" i="10"/>
  <c r="CD25" i="10"/>
  <c r="AJ25" i="10"/>
  <c r="BG25" i="10"/>
  <c r="BX26" i="10"/>
  <c r="AD26" i="10"/>
  <c r="BA26" i="10"/>
  <c r="BS27" i="10"/>
  <c r="D54" i="14"/>
  <c r="BZ27" i="10"/>
  <c r="AF27" i="10"/>
  <c r="BC27" i="10"/>
  <c r="BT28" i="10"/>
  <c r="AW28" i="10"/>
  <c r="Z28" i="10"/>
  <c r="S28" i="10"/>
  <c r="R28" i="10"/>
  <c r="CB28" i="10"/>
  <c r="AH28" i="10"/>
  <c r="BE28" i="10"/>
  <c r="BV29" i="10"/>
  <c r="AY29" i="10"/>
  <c r="U29" i="10"/>
  <c r="T29" i="10"/>
  <c r="W29" i="10"/>
  <c r="AB29" i="10"/>
  <c r="CD29" i="10"/>
  <c r="AJ29" i="10"/>
  <c r="BG29" i="10"/>
  <c r="BX30" i="10"/>
  <c r="AD30" i="10"/>
  <c r="BA30" i="10"/>
  <c r="BS31" i="10"/>
  <c r="D58" i="14"/>
  <c r="BZ31" i="10"/>
  <c r="AF31" i="10"/>
  <c r="BC31" i="10"/>
  <c r="BT32" i="10"/>
  <c r="R32" i="10"/>
  <c r="S32" i="10"/>
  <c r="Z32" i="10"/>
  <c r="AW32" i="10"/>
  <c r="BE32" i="10"/>
  <c r="CB32" i="10"/>
  <c r="AH32" i="10"/>
  <c r="BV33" i="10"/>
  <c r="AB33" i="10"/>
  <c r="AY33" i="10"/>
  <c r="U33" i="10"/>
  <c r="T33" i="10"/>
  <c r="W33" i="10"/>
  <c r="CD33" i="10"/>
  <c r="AJ33" i="10"/>
  <c r="BG33" i="10"/>
  <c r="BX34" i="10"/>
  <c r="BA34" i="10"/>
  <c r="AD34" i="10"/>
  <c r="BS35" i="10"/>
  <c r="D62" i="14"/>
  <c r="BZ35" i="10"/>
  <c r="BC35" i="10"/>
  <c r="AF35" i="10"/>
  <c r="BT36" i="10"/>
  <c r="R36" i="10"/>
  <c r="AW36" i="10"/>
  <c r="Z36" i="10"/>
  <c r="S36" i="10"/>
  <c r="CB36" i="10"/>
  <c r="AH36" i="10"/>
  <c r="BE36" i="10"/>
  <c r="BV37" i="10"/>
  <c r="AY37" i="10"/>
  <c r="W37" i="10"/>
  <c r="U37" i="10"/>
  <c r="AB37" i="10"/>
  <c r="T37" i="10"/>
  <c r="CD37" i="10"/>
  <c r="BG37" i="10"/>
  <c r="AJ37" i="10"/>
  <c r="BX38" i="10"/>
  <c r="AD38" i="10"/>
  <c r="BA38" i="10"/>
  <c r="BS39" i="10"/>
  <c r="D66" i="14"/>
  <c r="BZ39" i="10"/>
  <c r="BC39" i="10"/>
  <c r="AF39" i="10"/>
  <c r="BT40" i="10"/>
  <c r="AW40" i="10"/>
  <c r="Z40" i="10"/>
  <c r="R40" i="10"/>
  <c r="S40" i="10"/>
  <c r="CB40" i="10"/>
  <c r="AH40" i="10"/>
  <c r="BE40" i="10"/>
  <c r="BV41" i="10"/>
  <c r="AB41" i="10"/>
  <c r="AY41" i="10"/>
  <c r="W41" i="10"/>
  <c r="T41" i="10"/>
  <c r="U41" i="10"/>
  <c r="CD41" i="10"/>
  <c r="BG41" i="10"/>
  <c r="AJ41" i="10"/>
  <c r="BX42" i="10"/>
  <c r="BA42" i="10"/>
  <c r="AD42" i="10"/>
  <c r="BS43" i="10"/>
  <c r="D70" i="14"/>
  <c r="BZ43" i="10"/>
  <c r="AF43" i="10"/>
  <c r="BC43" i="10"/>
  <c r="BT44" i="10"/>
  <c r="S44" i="10"/>
  <c r="R44" i="10"/>
  <c r="AW44" i="10"/>
  <c r="Z44" i="10"/>
  <c r="CB44" i="10"/>
  <c r="BE44" i="10"/>
  <c r="AH44" i="10"/>
  <c r="BV45" i="10"/>
  <c r="AY45" i="10"/>
  <c r="AB45" i="10"/>
  <c r="U45" i="10"/>
  <c r="T45" i="10"/>
  <c r="W45" i="10"/>
  <c r="CD45" i="10"/>
  <c r="BG45" i="10"/>
  <c r="AJ45" i="10"/>
  <c r="BX46" i="10"/>
  <c r="AD46" i="10"/>
  <c r="BA46" i="10"/>
  <c r="BS47" i="10"/>
  <c r="D74" i="14"/>
  <c r="BZ47" i="10"/>
  <c r="BC47" i="10"/>
  <c r="AF47" i="10"/>
  <c r="BT48" i="10"/>
  <c r="S48" i="10"/>
  <c r="R48" i="10"/>
  <c r="Z48" i="10"/>
  <c r="AW48" i="10"/>
  <c r="CB48" i="10"/>
  <c r="BE48" i="10"/>
  <c r="AH48" i="10"/>
  <c r="BV49" i="10"/>
  <c r="AB49" i="10"/>
  <c r="AY49" i="10"/>
  <c r="W49" i="10"/>
  <c r="T49" i="10"/>
  <c r="U49" i="10"/>
  <c r="CD49" i="10"/>
  <c r="BG49" i="10"/>
  <c r="AJ49" i="10"/>
  <c r="BX50" i="10"/>
  <c r="BA50" i="10"/>
  <c r="AD50" i="10"/>
  <c r="BS51" i="10"/>
  <c r="D78" i="14"/>
  <c r="BZ51" i="10"/>
  <c r="BC51" i="10"/>
  <c r="AF51" i="10"/>
  <c r="BT52" i="10"/>
  <c r="Z52" i="10"/>
  <c r="S52" i="10"/>
  <c r="R52" i="10"/>
  <c r="AW52" i="10"/>
  <c r="CB52" i="10"/>
  <c r="AH52" i="10"/>
  <c r="BE52" i="10"/>
  <c r="BV53" i="10"/>
  <c r="T53" i="10"/>
  <c r="AY53" i="10"/>
  <c r="AB53" i="10"/>
  <c r="U53" i="10"/>
  <c r="W53" i="10"/>
  <c r="CD53" i="10"/>
  <c r="AJ53" i="10"/>
  <c r="BG53" i="10"/>
  <c r="BX54" i="10"/>
  <c r="AD54" i="10"/>
  <c r="BA54" i="10"/>
  <c r="BS55" i="10"/>
  <c r="D82" i="14"/>
  <c r="AS82" i="14" s="1"/>
  <c r="BZ55" i="10"/>
  <c r="BC55" i="10"/>
  <c r="AF55" i="10"/>
  <c r="CO6" i="10"/>
  <c r="H8" i="27" s="1"/>
  <c r="BT56" i="10"/>
  <c r="Z56" i="10"/>
  <c r="AW56" i="10"/>
  <c r="S56" i="10"/>
  <c r="R56" i="10"/>
  <c r="CB56" i="10"/>
  <c r="AH56" i="10"/>
  <c r="BE56" i="10"/>
  <c r="BV57" i="10"/>
  <c r="AY57" i="10"/>
  <c r="W57" i="10"/>
  <c r="T57" i="10"/>
  <c r="AB57" i="10"/>
  <c r="U57" i="10"/>
  <c r="CD57" i="10"/>
  <c r="BG57" i="10"/>
  <c r="AJ57" i="10"/>
  <c r="BX58" i="10"/>
  <c r="AD58" i="10"/>
  <c r="BA58" i="10"/>
  <c r="BS59" i="10"/>
  <c r="D86" i="14"/>
  <c r="AS86" i="14" s="1"/>
  <c r="BZ59" i="10"/>
  <c r="AF59" i="10"/>
  <c r="BC59" i="10"/>
  <c r="BT60" i="10"/>
  <c r="S60" i="10"/>
  <c r="R60" i="10"/>
  <c r="Z60" i="10"/>
  <c r="AW60" i="10"/>
  <c r="CB60" i="10"/>
  <c r="AH60" i="10"/>
  <c r="BE60" i="10"/>
  <c r="BV61" i="10"/>
  <c r="AY61" i="10"/>
  <c r="W61" i="10"/>
  <c r="AB61" i="10"/>
  <c r="T61" i="10"/>
  <c r="U61" i="10"/>
  <c r="CD61" i="10"/>
  <c r="BG61" i="10"/>
  <c r="AJ61" i="10"/>
  <c r="BX62" i="10"/>
  <c r="BA62" i="10"/>
  <c r="AD62" i="10"/>
  <c r="BS63" i="10"/>
  <c r="D90" i="14"/>
  <c r="AS90" i="14" s="1"/>
  <c r="BZ63" i="10"/>
  <c r="AF63" i="10"/>
  <c r="BC63" i="10"/>
  <c r="BT64" i="10"/>
  <c r="AW64" i="10"/>
  <c r="S64" i="10"/>
  <c r="R64" i="10"/>
  <c r="Z64" i="10"/>
  <c r="CB64" i="10"/>
  <c r="AH64" i="10"/>
  <c r="BE64" i="10"/>
  <c r="BV65" i="10"/>
  <c r="AY65" i="10"/>
  <c r="AB65" i="10"/>
  <c r="W65" i="10"/>
  <c r="T65" i="10"/>
  <c r="U65" i="10"/>
  <c r="CD65" i="10"/>
  <c r="BG65" i="10"/>
  <c r="AJ65" i="10"/>
  <c r="BX66" i="10"/>
  <c r="BA66" i="10"/>
  <c r="AD66" i="10"/>
  <c r="BA78" i="10"/>
  <c r="BS67" i="10"/>
  <c r="D94" i="14"/>
  <c r="AS94" i="14" s="1"/>
  <c r="BZ67" i="10"/>
  <c r="BC67" i="10"/>
  <c r="AF67" i="10"/>
  <c r="BC79" i="10"/>
  <c r="BT68" i="10"/>
  <c r="Z68" i="10"/>
  <c r="AW68" i="10"/>
  <c r="S68" i="10"/>
  <c r="R68" i="10"/>
  <c r="AW80" i="10"/>
  <c r="CB68" i="10"/>
  <c r="AH68" i="10"/>
  <c r="BE68" i="10"/>
  <c r="BE80" i="10"/>
  <c r="BV69" i="10"/>
  <c r="AY69" i="10"/>
  <c r="AB69" i="10"/>
  <c r="T69" i="10"/>
  <c r="W69" i="10"/>
  <c r="U69" i="10"/>
  <c r="AY81" i="10"/>
  <c r="CD69" i="10"/>
  <c r="BG69" i="10"/>
  <c r="AJ69" i="10"/>
  <c r="BG81" i="10"/>
  <c r="BX70" i="10"/>
  <c r="BA70" i="10"/>
  <c r="AD70" i="10"/>
  <c r="BA82" i="10"/>
  <c r="BS71" i="10"/>
  <c r="D98" i="14"/>
  <c r="AS98" i="14" s="1"/>
  <c r="BZ71" i="10"/>
  <c r="BC71" i="10"/>
  <c r="AF71" i="10"/>
  <c r="BC83" i="10"/>
  <c r="BT72" i="10"/>
  <c r="AW72" i="10"/>
  <c r="S72" i="10"/>
  <c r="R72" i="10"/>
  <c r="Z72" i="10"/>
  <c r="AW84" i="10"/>
  <c r="CB72" i="10"/>
  <c r="AH72" i="10"/>
  <c r="BE72" i="10"/>
  <c r="BE84" i="10"/>
  <c r="BV73" i="10"/>
  <c r="AY73" i="10"/>
  <c r="AB73" i="10"/>
  <c r="W73" i="10"/>
  <c r="U73" i="10"/>
  <c r="T73" i="10"/>
  <c r="AY85" i="10"/>
  <c r="CD73" i="10"/>
  <c r="BG73" i="10"/>
  <c r="AJ73" i="10"/>
  <c r="BG85" i="10"/>
  <c r="BX74" i="10"/>
  <c r="AD74" i="10"/>
  <c r="BA74" i="10"/>
  <c r="BA86" i="10"/>
  <c r="BS75" i="10"/>
  <c r="D102" i="14"/>
  <c r="AS102" i="14" s="1"/>
  <c r="BZ75" i="10"/>
  <c r="AF75" i="10"/>
  <c r="BC75" i="10"/>
  <c r="BC87" i="10"/>
  <c r="BT76" i="10"/>
  <c r="R76" i="10"/>
  <c r="S76" i="10"/>
  <c r="Z76" i="10"/>
  <c r="AW76" i="10"/>
  <c r="AW88" i="10"/>
  <c r="CB76" i="10"/>
  <c r="BE76" i="10"/>
  <c r="AH76" i="10"/>
  <c r="BE88" i="10"/>
  <c r="BV77" i="10"/>
  <c r="AB77" i="10"/>
  <c r="U77" i="10"/>
  <c r="AY77" i="10"/>
  <c r="T77" i="10"/>
  <c r="W77" i="10"/>
  <c r="AY89" i="10"/>
  <c r="AB78" i="10"/>
  <c r="BV78" i="10"/>
  <c r="CD77" i="10"/>
  <c r="AJ77" i="10"/>
  <c r="BG77" i="10"/>
  <c r="BG89" i="10"/>
  <c r="CD78" i="10"/>
  <c r="AJ78" i="10"/>
  <c r="BS87" i="10"/>
  <c r="D114" i="14"/>
  <c r="AS114" i="14" s="1"/>
  <c r="AO74" i="13"/>
  <c r="BL74" i="13"/>
  <c r="BL86" i="13"/>
  <c r="V101" i="17"/>
  <c r="AI101" i="17"/>
  <c r="AI113" i="17"/>
  <c r="AT72" i="13"/>
  <c r="BQ72" i="13"/>
  <c r="BQ84" i="13"/>
  <c r="AU93" i="17"/>
  <c r="AM93" i="17"/>
  <c r="Z93" i="17"/>
  <c r="AI65" i="19" s="1"/>
  <c r="AM105" i="17"/>
  <c r="CF66" i="13"/>
  <c r="BO64" i="13"/>
  <c r="AR64" i="13"/>
  <c r="AE85" i="17"/>
  <c r="R85" i="17"/>
  <c r="AT85" i="17"/>
  <c r="O85" i="17" a="1"/>
  <c r="O85" i="17" s="1"/>
  <c r="H57" i="22"/>
  <c r="AD85" i="17"/>
  <c r="Q85" i="17"/>
  <c r="U49" i="35"/>
  <c r="AP50" i="13"/>
  <c r="BM50" i="13"/>
  <c r="AF77" i="17"/>
  <c r="S77" i="17"/>
  <c r="T69" i="17"/>
  <c r="AG69" i="17"/>
  <c r="AU69" i="17"/>
  <c r="Z69" i="17"/>
  <c r="AI41" i="19" s="1"/>
  <c r="AM69" i="17"/>
  <c r="AT40" i="13"/>
  <c r="BQ40" i="13"/>
  <c r="U33" i="35"/>
  <c r="BM34" i="13"/>
  <c r="AP34" i="13"/>
  <c r="AI61" i="17"/>
  <c r="V61" i="17"/>
  <c r="BQ32" i="13"/>
  <c r="AT32" i="13"/>
  <c r="AO26" i="13"/>
  <c r="BL26" i="13"/>
  <c r="S53" i="17"/>
  <c r="AF53" i="17"/>
  <c r="Q45" i="17"/>
  <c r="AT45" i="17"/>
  <c r="AD45" i="17"/>
  <c r="O45" i="17" a="1"/>
  <c r="O45" i="17" s="1"/>
  <c r="H17" i="22"/>
  <c r="V37" i="17"/>
  <c r="R34" i="16"/>
  <c r="AT38" i="16"/>
  <c r="O38" i="16" a="1"/>
  <c r="O38" i="16" s="1"/>
  <c r="Q38" i="16"/>
  <c r="G10" i="22"/>
  <c r="W42" i="16"/>
  <c r="U42" i="16"/>
  <c r="X46" i="16"/>
  <c r="AK46" i="16"/>
  <c r="V46" i="16"/>
  <c r="AI46" i="16"/>
  <c r="BN20" i="12"/>
  <c r="AQ20" i="12"/>
  <c r="AK50" i="16"/>
  <c r="X50" i="16"/>
  <c r="BO24" i="12"/>
  <c r="AR24" i="12"/>
  <c r="AF54" i="16"/>
  <c r="S54" i="16"/>
  <c r="W58" i="16"/>
  <c r="AJ58" i="16"/>
  <c r="AI58" i="16"/>
  <c r="V58" i="16"/>
  <c r="BN32" i="12"/>
  <c r="AQ32" i="12"/>
  <c r="AU62" i="16"/>
  <c r="Z62" i="16"/>
  <c r="AD34" i="19" s="1"/>
  <c r="AM62" i="16"/>
  <c r="AJ66" i="16"/>
  <c r="W66" i="16"/>
  <c r="V70" i="16"/>
  <c r="AI70" i="16"/>
  <c r="AQ44" i="12"/>
  <c r="BN44" i="12"/>
  <c r="R46" i="35"/>
  <c r="BM47" i="12"/>
  <c r="AP47" i="12"/>
  <c r="Y74" i="16"/>
  <c r="AL74" i="16"/>
  <c r="U78" i="16"/>
  <c r="AH78" i="16"/>
  <c r="AF78" i="16"/>
  <c r="S78" i="16"/>
  <c r="AI82" i="16"/>
  <c r="V82" i="16"/>
  <c r="AT86" i="16"/>
  <c r="O86" i="16" a="1"/>
  <c r="O86" i="16" s="1"/>
  <c r="G58" i="22"/>
  <c r="Q86" i="16"/>
  <c r="AD86" i="16"/>
  <c r="V86" i="16"/>
  <c r="AI86" i="16"/>
  <c r="AE90" i="16"/>
  <c r="R90" i="16"/>
  <c r="T94" i="16"/>
  <c r="AG94" i="16"/>
  <c r="AG106" i="16"/>
  <c r="AU94" i="16"/>
  <c r="Z94" i="16"/>
  <c r="AD66" i="19" s="1"/>
  <c r="AM94" i="16"/>
  <c r="AM106" i="16"/>
  <c r="AR68" i="12"/>
  <c r="BO68" i="12"/>
  <c r="BO80" i="12"/>
  <c r="Y98" i="16"/>
  <c r="AL98" i="16"/>
  <c r="AL110" i="16"/>
  <c r="U98" i="16"/>
  <c r="AH98" i="16"/>
  <c r="AH110" i="16"/>
  <c r="BN84" i="12"/>
  <c r="AQ72" i="12"/>
  <c r="BN72" i="12"/>
  <c r="X102" i="16"/>
  <c r="AK102" i="16"/>
  <c r="AK114" i="16"/>
  <c r="AK103" i="15"/>
  <c r="X103" i="15"/>
  <c r="AK115" i="15"/>
  <c r="CF76" i="11"/>
  <c r="AI95" i="15"/>
  <c r="V95" i="15"/>
  <c r="AI107" i="15"/>
  <c r="X95" i="15"/>
  <c r="AK95" i="15"/>
  <c r="AK107" i="15"/>
  <c r="R87" i="15"/>
  <c r="AE87" i="15"/>
  <c r="AU87" i="15"/>
  <c r="Z87" i="15"/>
  <c r="Y59" i="19" s="1"/>
  <c r="AM87" i="15"/>
  <c r="AU79" i="15"/>
  <c r="Z79" i="15"/>
  <c r="Y51" i="19" s="1"/>
  <c r="AM79" i="15"/>
  <c r="W79" i="15"/>
  <c r="AJ79" i="15"/>
  <c r="BQ50" i="11"/>
  <c r="AT50" i="11"/>
  <c r="BL44" i="11"/>
  <c r="AO44" i="11"/>
  <c r="AU71" i="15"/>
  <c r="Z71" i="15"/>
  <c r="Y43" i="19" s="1"/>
  <c r="AM71" i="15"/>
  <c r="BN42" i="11"/>
  <c r="AQ42" i="11"/>
  <c r="R63" i="15"/>
  <c r="AE63" i="15"/>
  <c r="AH55" i="15"/>
  <c r="U55" i="15"/>
  <c r="O19" i="35"/>
  <c r="BM20" i="11"/>
  <c r="AP20" i="11"/>
  <c r="AG47" i="15"/>
  <c r="T47" i="15"/>
  <c r="X90" i="15"/>
  <c r="AK90" i="15"/>
  <c r="AT90" i="15"/>
  <c r="O90" i="15" a="1"/>
  <c r="O90" i="15" s="1"/>
  <c r="F62" i="22"/>
  <c r="Q90" i="15"/>
  <c r="AD90" i="15"/>
  <c r="AU82" i="15"/>
  <c r="Z82" i="15"/>
  <c r="Y54" i="19" s="1"/>
  <c r="AM82" i="15"/>
  <c r="Y58" i="15"/>
  <c r="AL58" i="15"/>
  <c r="T58" i="15"/>
  <c r="AG58" i="15"/>
  <c r="O14" i="35"/>
  <c r="AP15" i="11"/>
  <c r="R42" i="15"/>
  <c r="Y34" i="15"/>
  <c r="AD97" i="16"/>
  <c r="G69" i="22"/>
  <c r="AT97" i="16"/>
  <c r="O97" i="16" a="1"/>
  <c r="O97" i="16" s="1"/>
  <c r="Q97" i="16"/>
  <c r="AD109" i="16"/>
  <c r="W93" i="15"/>
  <c r="AJ93" i="15"/>
  <c r="AJ105" i="15"/>
  <c r="O57" i="35"/>
  <c r="BM58" i="11"/>
  <c r="AP58" i="11"/>
  <c r="AK85" i="15"/>
  <c r="X85" i="15"/>
  <c r="O33" i="35"/>
  <c r="BM34" i="11"/>
  <c r="AP34" i="11"/>
  <c r="S61" i="15"/>
  <c r="AF61" i="15"/>
  <c r="Z64" i="32"/>
  <c r="AP64" i="32"/>
  <c r="X64" i="32"/>
  <c r="Z41" i="32"/>
  <c r="X41" i="32"/>
  <c r="AP41" i="32"/>
  <c r="W41" i="32"/>
  <c r="AO41" i="32"/>
  <c r="V41" i="32" a="1"/>
  <c r="V41" i="32" s="1"/>
  <c r="AU104" i="17"/>
  <c r="Z104" i="17"/>
  <c r="AI76" i="19" s="1"/>
  <c r="AM104" i="17"/>
  <c r="AM116" i="17"/>
  <c r="Z105" i="17"/>
  <c r="AI77" i="19" s="1"/>
  <c r="Y96" i="17"/>
  <c r="AL96" i="17"/>
  <c r="AL108" i="17"/>
  <c r="O88" i="17" a="1"/>
  <c r="O88" i="17" s="1"/>
  <c r="Q88" i="17"/>
  <c r="AD88" i="17"/>
  <c r="H60" i="22"/>
  <c r="AT88" i="17"/>
  <c r="AK80" i="17"/>
  <c r="X80" i="17"/>
  <c r="AI80" i="17"/>
  <c r="V80" i="17"/>
  <c r="BQ51" i="13"/>
  <c r="AT51" i="13"/>
  <c r="AO45" i="13"/>
  <c r="BL45" i="13"/>
  <c r="AH72" i="17"/>
  <c r="U72" i="17"/>
  <c r="AU64" i="17"/>
  <c r="Z64" i="17"/>
  <c r="AI36" i="19" s="1"/>
  <c r="AM64" i="17"/>
  <c r="W64" i="17"/>
  <c r="AJ64" i="17"/>
  <c r="U56" i="17"/>
  <c r="AH56" i="17"/>
  <c r="CF29" i="13"/>
  <c r="BN27" i="13"/>
  <c r="AQ27" i="13"/>
  <c r="AO21" i="13"/>
  <c r="BL21" i="13"/>
  <c r="AH48" i="17"/>
  <c r="U48" i="17"/>
  <c r="CF13" i="13"/>
  <c r="Y101" i="16"/>
  <c r="AL101" i="16"/>
  <c r="AL113" i="16"/>
  <c r="BQ72" i="11"/>
  <c r="AT72" i="11"/>
  <c r="BQ84" i="11"/>
  <c r="AL77" i="15"/>
  <c r="Y77" i="15"/>
  <c r="AT69" i="15"/>
  <c r="O69" i="15" a="1"/>
  <c r="O69" i="15" s="1"/>
  <c r="F41" i="22"/>
  <c r="Q69" i="15"/>
  <c r="AD69" i="15"/>
  <c r="Z23" i="32"/>
  <c r="AP23" i="32"/>
  <c r="AO66" i="32"/>
  <c r="W66" i="32"/>
  <c r="V66" i="32" a="1"/>
  <c r="V66" i="32" s="1"/>
  <c r="T99" i="17"/>
  <c r="AG99" i="17"/>
  <c r="AG111" i="17"/>
  <c r="U63" i="35"/>
  <c r="BM64" i="13"/>
  <c r="AP64" i="13"/>
  <c r="W91" i="17"/>
  <c r="AJ91" i="17"/>
  <c r="H55" i="22"/>
  <c r="AT83" i="17"/>
  <c r="O83" i="17" a="1"/>
  <c r="O83" i="17" s="1"/>
  <c r="Q83" i="17"/>
  <c r="AD83" i="17"/>
  <c r="G11" i="27"/>
  <c r="G7" i="27"/>
  <c r="BL48" i="13"/>
  <c r="AO48" i="13"/>
  <c r="AU75" i="17"/>
  <c r="Z75" i="17"/>
  <c r="AI47" i="19" s="1"/>
  <c r="AM75" i="17"/>
  <c r="Y67" i="17"/>
  <c r="AL67" i="17"/>
  <c r="V59" i="17"/>
  <c r="AI59" i="17"/>
  <c r="AI51" i="17"/>
  <c r="V51" i="17"/>
  <c r="AL51" i="17"/>
  <c r="Y51" i="17"/>
  <c r="AU43" i="17"/>
  <c r="Z43" i="17"/>
  <c r="AI15" i="19" s="1"/>
  <c r="Y35" i="17"/>
  <c r="R33" i="16"/>
  <c r="AT37" i="16"/>
  <c r="G9" i="22"/>
  <c r="O37" i="16" a="1"/>
  <c r="O37" i="16" s="1"/>
  <c r="Q37" i="16"/>
  <c r="R41" i="16"/>
  <c r="X41" i="16"/>
  <c r="R45" i="16"/>
  <c r="AE45" i="16"/>
  <c r="AU45" i="16"/>
  <c r="AM45" i="16"/>
  <c r="Z45" i="16"/>
  <c r="AD17" i="19" s="1"/>
  <c r="AF49" i="16"/>
  <c r="S49" i="16"/>
  <c r="AT23" i="12"/>
  <c r="BQ23" i="12"/>
  <c r="X53" i="16"/>
  <c r="AK53" i="16"/>
  <c r="U57" i="16"/>
  <c r="AH57" i="16"/>
  <c r="T57" i="16"/>
  <c r="AG57" i="16"/>
  <c r="BL34" i="12"/>
  <c r="AO34" i="12"/>
  <c r="Y61" i="16"/>
  <c r="AL61" i="16"/>
  <c r="BQ35" i="12"/>
  <c r="AT35" i="12"/>
  <c r="S65" i="16"/>
  <c r="AF65" i="16"/>
  <c r="AJ69" i="16"/>
  <c r="W69" i="16"/>
  <c r="CF42" i="12"/>
  <c r="AT43" i="12"/>
  <c r="BQ43" i="12"/>
  <c r="R45" i="35"/>
  <c r="AP46" i="12"/>
  <c r="BM46" i="12"/>
  <c r="V73" i="16"/>
  <c r="AI73" i="16"/>
  <c r="AL77" i="16"/>
  <c r="Y77" i="16"/>
  <c r="CF50" i="12"/>
  <c r="AK81" i="16"/>
  <c r="X81" i="16"/>
  <c r="R81" i="16"/>
  <c r="AE81" i="16"/>
  <c r="AO57" i="32"/>
  <c r="W57" i="32"/>
  <c r="V57" i="32" a="1"/>
  <c r="V57" i="32" s="1"/>
  <c r="Z57" i="32"/>
  <c r="AO75" i="13"/>
  <c r="BL75" i="13"/>
  <c r="BL87" i="13"/>
  <c r="X102" i="17"/>
  <c r="AK102" i="17"/>
  <c r="AK114" i="17"/>
  <c r="U94" i="17"/>
  <c r="AH94" i="17"/>
  <c r="AH106" i="17"/>
  <c r="BN65" i="13"/>
  <c r="AQ65" i="13"/>
  <c r="U58" i="35"/>
  <c r="BM59" i="13"/>
  <c r="AP59" i="13"/>
  <c r="H58" i="22"/>
  <c r="AD86" i="17"/>
  <c r="AT86" i="17"/>
  <c r="Q86" i="17"/>
  <c r="O86" i="17" a="1"/>
  <c r="O86" i="17" s="1"/>
  <c r="AR57" i="13"/>
  <c r="BO57" i="13"/>
  <c r="H50" i="22"/>
  <c r="AT78" i="17"/>
  <c r="O78" i="17" a="1"/>
  <c r="O78" i="17" s="1"/>
  <c r="Q78" i="17"/>
  <c r="AD78" i="17"/>
  <c r="S70" i="17"/>
  <c r="AF70" i="17"/>
  <c r="CF43" i="13"/>
  <c r="BQ41" i="13"/>
  <c r="AT41" i="13"/>
  <c r="U34" i="35"/>
  <c r="AP35" i="13"/>
  <c r="BM35" i="13"/>
  <c r="AH62" i="17"/>
  <c r="U62" i="17"/>
  <c r="AJ54" i="17"/>
  <c r="W54" i="17"/>
  <c r="U46" i="17"/>
  <c r="AH46" i="17"/>
  <c r="V38" i="17"/>
  <c r="AR9" i="13"/>
  <c r="BL77" i="11"/>
  <c r="AO77" i="11"/>
  <c r="BL89" i="11"/>
  <c r="AO78" i="11"/>
  <c r="S104" i="15"/>
  <c r="AF104" i="15"/>
  <c r="AF116" i="15"/>
  <c r="S105" i="15"/>
  <c r="BN75" i="11"/>
  <c r="AQ75" i="11"/>
  <c r="BN87" i="11"/>
  <c r="O68" i="35"/>
  <c r="AP69" i="11"/>
  <c r="BM69" i="11"/>
  <c r="BM81" i="11"/>
  <c r="AT96" i="15"/>
  <c r="F68" i="22"/>
  <c r="O96" i="15" a="1"/>
  <c r="O96" i="15" s="1"/>
  <c r="AD96" i="15"/>
  <c r="Q96" i="15"/>
  <c r="AD108" i="15"/>
  <c r="BQ67" i="11"/>
  <c r="BQ79" i="11"/>
  <c r="X88" i="15"/>
  <c r="AK88" i="15"/>
  <c r="X80" i="15"/>
  <c r="AK80" i="15"/>
  <c r="AU72" i="15"/>
  <c r="AM72" i="15"/>
  <c r="Z72" i="15"/>
  <c r="Y44" i="19" s="1"/>
  <c r="CF45" i="11"/>
  <c r="Y64" i="15"/>
  <c r="AL64" i="15"/>
  <c r="BN35" i="11"/>
  <c r="AQ35" i="11"/>
  <c r="O28" i="35"/>
  <c r="BM29" i="11"/>
  <c r="AP29" i="11"/>
  <c r="F28" i="22"/>
  <c r="AT56" i="15"/>
  <c r="O56" i="15" a="1"/>
  <c r="O56" i="15" s="1"/>
  <c r="Q56" i="15"/>
  <c r="AD56" i="15"/>
  <c r="AI48" i="15"/>
  <c r="V48" i="15"/>
  <c r="U48" i="15"/>
  <c r="AH48" i="15"/>
  <c r="BO19" i="11"/>
  <c r="AR19" i="11"/>
  <c r="AU40" i="15"/>
  <c r="Z40" i="15"/>
  <c r="Y12" i="19" s="1"/>
  <c r="X57" i="15"/>
  <c r="AK57" i="15"/>
  <c r="CF30" i="11"/>
  <c r="T33" i="15"/>
  <c r="AT33" i="15"/>
  <c r="F5" i="22"/>
  <c r="O33" i="15" a="1"/>
  <c r="O33" i="15" s="1"/>
  <c r="Q33" i="15"/>
  <c r="AU66" i="15"/>
  <c r="AM66" i="15"/>
  <c r="Z66" i="15"/>
  <c r="Y38" i="19" s="1"/>
  <c r="AQ67" i="12"/>
  <c r="BN67" i="12"/>
  <c r="BN79" i="12"/>
  <c r="O9" i="35"/>
  <c r="AP10" i="11"/>
  <c r="U37" i="15"/>
  <c r="W65" i="32"/>
  <c r="AO65" i="32"/>
  <c r="Z65" i="32"/>
  <c r="V65" i="32" a="1"/>
  <c r="V65" i="32" s="1"/>
  <c r="W61" i="32"/>
  <c r="AO61" i="32"/>
  <c r="V61" i="32" a="1"/>
  <c r="V61" i="32" s="1"/>
  <c r="S97" i="17"/>
  <c r="AF97" i="17"/>
  <c r="AF109" i="17"/>
  <c r="BO68" i="13"/>
  <c r="AR68" i="13"/>
  <c r="BO80" i="13"/>
  <c r="U61" i="35"/>
  <c r="AP62" i="13"/>
  <c r="BM62" i="13"/>
  <c r="AF89" i="17"/>
  <c r="S89" i="17"/>
  <c r="E7" i="27"/>
  <c r="E11" i="27"/>
  <c r="AO54" i="13"/>
  <c r="BL54" i="13"/>
  <c r="W81" i="17"/>
  <c r="AJ81" i="17"/>
  <c r="BO52" i="13"/>
  <c r="AR52" i="13"/>
  <c r="Q73" i="17"/>
  <c r="AD73" i="17"/>
  <c r="AT73" i="17"/>
  <c r="O73" i="17" a="1"/>
  <c r="O73" i="17" s="1"/>
  <c r="H45" i="22"/>
  <c r="W65" i="17"/>
  <c r="AJ65" i="17"/>
  <c r="BO36" i="13"/>
  <c r="AR36" i="13"/>
  <c r="H29" i="22"/>
  <c r="Q57" i="17"/>
  <c r="AD57" i="17"/>
  <c r="AT57" i="17"/>
  <c r="O57" i="17" a="1"/>
  <c r="O57" i="17" s="1"/>
  <c r="AT49" i="17"/>
  <c r="O49" i="17" a="1"/>
  <c r="O49" i="17" s="1"/>
  <c r="H21" i="22"/>
  <c r="AD49" i="17"/>
  <c r="Q49" i="17"/>
  <c r="AE49" i="17"/>
  <c r="R49" i="17"/>
  <c r="U41" i="17"/>
  <c r="Y41" i="17"/>
  <c r="AR12" i="13"/>
  <c r="T33" i="17"/>
  <c r="H5" i="22"/>
  <c r="AT33" i="17"/>
  <c r="O33" i="17" a="1"/>
  <c r="O33" i="17" s="1"/>
  <c r="Q33" i="17"/>
  <c r="V36" i="16"/>
  <c r="CF9" i="12"/>
  <c r="R12" i="35"/>
  <c r="AP13" i="12"/>
  <c r="Y40" i="16"/>
  <c r="AK44" i="16"/>
  <c r="X44" i="16"/>
  <c r="AQ18" i="12"/>
  <c r="BN18" i="12"/>
  <c r="R20" i="35"/>
  <c r="BM21" i="12"/>
  <c r="AP21" i="12"/>
  <c r="U48" i="16"/>
  <c r="AH48" i="16"/>
  <c r="V52" i="16"/>
  <c r="AI52" i="16"/>
  <c r="Y52" i="16"/>
  <c r="AL52" i="16"/>
  <c r="BL29" i="12"/>
  <c r="AO29" i="12"/>
  <c r="AF56" i="16"/>
  <c r="S56" i="16"/>
  <c r="BQ30" i="12"/>
  <c r="AT30" i="12"/>
  <c r="AU60" i="16"/>
  <c r="AM60" i="16"/>
  <c r="Z60" i="16"/>
  <c r="AD32" i="19" s="1"/>
  <c r="AF64" i="16"/>
  <c r="S64" i="16"/>
  <c r="AK64" i="16"/>
  <c r="X64" i="16"/>
  <c r="AQ38" i="12"/>
  <c r="BN38" i="12"/>
  <c r="T68" i="16"/>
  <c r="AG68" i="16"/>
  <c r="AI72" i="16"/>
  <c r="V72" i="16"/>
  <c r="CF45" i="12"/>
  <c r="U76" i="16"/>
  <c r="AH76" i="16"/>
  <c r="AR50" i="12"/>
  <c r="BO50" i="12"/>
  <c r="R52" i="35"/>
  <c r="AP53" i="12"/>
  <c r="BM53" i="12"/>
  <c r="R80" i="16"/>
  <c r="AE80" i="16"/>
  <c r="AT84" i="16"/>
  <c r="O84" i="16" a="1"/>
  <c r="O84" i="16" s="1"/>
  <c r="Q84" i="16"/>
  <c r="G56" i="22"/>
  <c r="AD84" i="16"/>
  <c r="W84" i="16"/>
  <c r="AJ84" i="16"/>
  <c r="R60" i="35"/>
  <c r="BM61" i="12"/>
  <c r="AP61" i="12"/>
  <c r="AT88" i="16"/>
  <c r="O88" i="16" a="1"/>
  <c r="O88" i="16" s="1"/>
  <c r="G60" i="22"/>
  <c r="AD88" i="16"/>
  <c r="Q88" i="16"/>
  <c r="R92" i="16"/>
  <c r="AE92" i="16"/>
  <c r="CF65" i="12"/>
  <c r="BQ66" i="12"/>
  <c r="AT66" i="12"/>
  <c r="BQ78" i="12"/>
  <c r="W96" i="16"/>
  <c r="AJ96" i="16"/>
  <c r="AJ108" i="16"/>
  <c r="CF69" i="12"/>
  <c r="BN70" i="12"/>
  <c r="AQ70" i="12"/>
  <c r="BN82" i="12"/>
  <c r="U100" i="16"/>
  <c r="AH100" i="16"/>
  <c r="AH112" i="16"/>
  <c r="AQ74" i="12"/>
  <c r="BN74" i="12"/>
  <c r="BN86" i="12"/>
  <c r="R76" i="35"/>
  <c r="AP77" i="12"/>
  <c r="BM77" i="12"/>
  <c r="BM89" i="12"/>
  <c r="AP78" i="12"/>
  <c r="R104" i="16"/>
  <c r="AE104" i="16"/>
  <c r="AE116" i="16"/>
  <c r="R105" i="16"/>
  <c r="X99" i="15"/>
  <c r="AK99" i="15"/>
  <c r="AK111" i="15"/>
  <c r="CF72" i="11"/>
  <c r="BL64" i="11"/>
  <c r="AO64" i="11"/>
  <c r="AH91" i="15"/>
  <c r="U91" i="15"/>
  <c r="T83" i="15"/>
  <c r="AG83" i="15"/>
  <c r="AL75" i="15"/>
  <c r="Y75" i="15"/>
  <c r="X75" i="15"/>
  <c r="AK75" i="15"/>
  <c r="AQ46" i="11"/>
  <c r="BN46" i="11"/>
  <c r="U67" i="15"/>
  <c r="AH67" i="15"/>
  <c r="AR38" i="11"/>
  <c r="BO38" i="11"/>
  <c r="BL32" i="11"/>
  <c r="AO32" i="11"/>
  <c r="AE59" i="15"/>
  <c r="R59" i="15"/>
  <c r="U51" i="15"/>
  <c r="AH51" i="15"/>
  <c r="CF24" i="11"/>
  <c r="BQ22" i="11"/>
  <c r="AT22" i="11"/>
  <c r="O15" i="35"/>
  <c r="AP16" i="11"/>
  <c r="Y43" i="15"/>
  <c r="X35" i="15"/>
  <c r="AT17" i="11"/>
  <c r="BQ17" i="11"/>
  <c r="V49" i="15"/>
  <c r="AI49" i="15"/>
  <c r="AF49" i="15"/>
  <c r="S49" i="15"/>
  <c r="AU41" i="15"/>
  <c r="Z41" i="15"/>
  <c r="Y13" i="19" s="1"/>
  <c r="R41" i="15"/>
  <c r="R36" i="15"/>
  <c r="S36" i="15"/>
  <c r="Y98" i="15"/>
  <c r="AL98" i="15"/>
  <c r="AL110" i="15"/>
  <c r="AT69" i="11"/>
  <c r="BQ69" i="11"/>
  <c r="BQ81" i="11"/>
  <c r="R74" i="15"/>
  <c r="AE74" i="15"/>
  <c r="AI74" i="15"/>
  <c r="V74" i="15"/>
  <c r="O22" i="35"/>
  <c r="AK22" i="35" s="1"/>
  <c r="AP23" i="11"/>
  <c r="BM23" i="11"/>
  <c r="V50" i="15"/>
  <c r="AI50" i="15"/>
  <c r="BQ21" i="11"/>
  <c r="AT21" i="11"/>
  <c r="AU101" i="15"/>
  <c r="AM101" i="15"/>
  <c r="Z101" i="15"/>
  <c r="Y73" i="19" s="1"/>
  <c r="AM113" i="15"/>
  <c r="CF74" i="11"/>
  <c r="R45" i="15"/>
  <c r="AE45" i="15"/>
  <c r="CF18" i="11"/>
  <c r="X100" i="17"/>
  <c r="AK100" i="17"/>
  <c r="AK112" i="17"/>
  <c r="CF73" i="13"/>
  <c r="T92" i="17"/>
  <c r="AG92" i="17"/>
  <c r="CF65" i="13"/>
  <c r="AQ63" i="13"/>
  <c r="BN63" i="13"/>
  <c r="BL57" i="13"/>
  <c r="AO57" i="13"/>
  <c r="W84" i="17"/>
  <c r="AJ84" i="17"/>
  <c r="S76" i="17"/>
  <c r="AF76" i="17"/>
  <c r="AU68" i="17"/>
  <c r="Z68" i="17"/>
  <c r="AI40" i="19" s="1"/>
  <c r="AM68" i="17"/>
  <c r="T68" i="17"/>
  <c r="AG68" i="17"/>
  <c r="H32" i="22"/>
  <c r="AT60" i="17"/>
  <c r="O60" i="17" a="1"/>
  <c r="O60" i="17" s="1"/>
  <c r="Q60" i="17"/>
  <c r="AD60" i="17"/>
  <c r="AQ31" i="13"/>
  <c r="BN31" i="13"/>
  <c r="V52" i="17"/>
  <c r="AI52" i="17"/>
  <c r="W44" i="17"/>
  <c r="AJ44" i="17"/>
  <c r="CF17" i="13"/>
  <c r="S36" i="17"/>
  <c r="CF9" i="13"/>
  <c r="AR7" i="13"/>
  <c r="O74" i="35"/>
  <c r="AP75" i="11"/>
  <c r="BM75" i="11"/>
  <c r="BM87" i="11"/>
  <c r="F74" i="22"/>
  <c r="AT102" i="15"/>
  <c r="O102" i="15" a="1"/>
  <c r="O102" i="15" s="1"/>
  <c r="AD102" i="15"/>
  <c r="Q102" i="15"/>
  <c r="AD114" i="15"/>
  <c r="BQ73" i="11"/>
  <c r="AT73" i="11"/>
  <c r="BQ85" i="11"/>
  <c r="U94" i="15"/>
  <c r="AH94" i="15"/>
  <c r="AH106" i="15"/>
  <c r="BO65" i="11"/>
  <c r="AR65" i="11"/>
  <c r="O58" i="35"/>
  <c r="AP59" i="11"/>
  <c r="BM59" i="11"/>
  <c r="V86" i="15"/>
  <c r="AI86" i="15"/>
  <c r="BL51" i="11"/>
  <c r="AO51" i="11"/>
  <c r="AT78" i="15"/>
  <c r="F50" i="22"/>
  <c r="O78" i="15" a="1"/>
  <c r="O78" i="15" s="1"/>
  <c r="AD78" i="15"/>
  <c r="Q78" i="15"/>
  <c r="S70" i="15"/>
  <c r="AF70" i="15"/>
  <c r="AU70" i="15"/>
  <c r="Z70" i="15"/>
  <c r="Y42" i="19" s="1"/>
  <c r="AM70" i="15"/>
  <c r="AO35" i="11"/>
  <c r="BL35" i="11"/>
  <c r="S62" i="15"/>
  <c r="AF62" i="15"/>
  <c r="T54" i="15"/>
  <c r="AG54" i="15"/>
  <c r="AK54" i="15"/>
  <c r="X54" i="15"/>
  <c r="AF46" i="15"/>
  <c r="S46" i="15"/>
  <c r="AG46" i="15"/>
  <c r="T46" i="15"/>
  <c r="S38" i="15"/>
  <c r="AQ7" i="11"/>
  <c r="W80" i="32"/>
  <c r="AO80" i="32"/>
  <c r="V80" i="32" a="1"/>
  <c r="V80" i="32" s="1"/>
  <c r="Z80" i="32"/>
  <c r="W92" i="32"/>
  <c r="U75" i="35"/>
  <c r="BM76" i="13"/>
  <c r="AP76" i="13"/>
  <c r="BM88" i="13"/>
  <c r="AU103" i="17"/>
  <c r="Z103" i="17"/>
  <c r="AI75" i="19" s="1"/>
  <c r="AM103" i="17"/>
  <c r="AM115" i="17"/>
  <c r="BO86" i="13"/>
  <c r="AR74" i="13"/>
  <c r="BO74" i="13"/>
  <c r="U67" i="35"/>
  <c r="BM68" i="13"/>
  <c r="AP68" i="13"/>
  <c r="BM80" i="13"/>
  <c r="AL95" i="17"/>
  <c r="Y95" i="17"/>
  <c r="AL107" i="17"/>
  <c r="BQ78" i="13"/>
  <c r="AT66" i="13"/>
  <c r="BQ66" i="13"/>
  <c r="AO60" i="13"/>
  <c r="BL60" i="13"/>
  <c r="Y87" i="17"/>
  <c r="AL87" i="17"/>
  <c r="AR58" i="13"/>
  <c r="BO58" i="13"/>
  <c r="AO52" i="13"/>
  <c r="BL52" i="13"/>
  <c r="AL79" i="17"/>
  <c r="Y79" i="17"/>
  <c r="W71" i="17"/>
  <c r="AJ71" i="17"/>
  <c r="AD71" i="17"/>
  <c r="Q71" i="17"/>
  <c r="AT71" i="17"/>
  <c r="O71" i="17" a="1"/>
  <c r="O71" i="17" s="1"/>
  <c r="H43" i="22"/>
  <c r="U35" i="35"/>
  <c r="AP36" i="13"/>
  <c r="BM36" i="13"/>
  <c r="Y63" i="17"/>
  <c r="AL63" i="17"/>
  <c r="BL28" i="13"/>
  <c r="AO28" i="13"/>
  <c r="V55" i="17"/>
  <c r="AI55" i="17"/>
  <c r="Y47" i="17"/>
  <c r="AL47" i="17"/>
  <c r="CF20" i="13"/>
  <c r="AQ18" i="13"/>
  <c r="BN18" i="13"/>
  <c r="AO12" i="13"/>
  <c r="S39" i="17"/>
  <c r="Y35" i="16"/>
  <c r="W39" i="16"/>
  <c r="T43" i="16"/>
  <c r="AU43" i="16"/>
  <c r="Z43" i="16"/>
  <c r="AD15" i="19" s="1"/>
  <c r="BQ17" i="12"/>
  <c r="AT17" i="12"/>
  <c r="V47" i="16"/>
  <c r="AI47" i="16"/>
  <c r="AT21" i="12"/>
  <c r="BQ21" i="12"/>
  <c r="AO24" i="12"/>
  <c r="BL24" i="12"/>
  <c r="W51" i="16"/>
  <c r="AJ51" i="16"/>
  <c r="Y55" i="16"/>
  <c r="AL55" i="16"/>
  <c r="V55" i="16"/>
  <c r="AI55" i="16"/>
  <c r="AH59" i="16"/>
  <c r="U59" i="16"/>
  <c r="BQ33" i="12"/>
  <c r="AT33" i="12"/>
  <c r="AK63" i="16"/>
  <c r="X63" i="16"/>
  <c r="U67" i="16"/>
  <c r="AH67" i="16"/>
  <c r="Y67" i="16"/>
  <c r="AL67" i="16"/>
  <c r="T71" i="16"/>
  <c r="AG71" i="16"/>
  <c r="CF48" i="12"/>
  <c r="R75" i="16"/>
  <c r="AE75" i="16"/>
  <c r="AT49" i="12"/>
  <c r="BQ49" i="12"/>
  <c r="AK79" i="16"/>
  <c r="X79" i="16"/>
  <c r="V79" i="16"/>
  <c r="AI79" i="16"/>
  <c r="AF83" i="16"/>
  <c r="S83" i="16"/>
  <c r="AE87" i="16"/>
  <c r="R87" i="16"/>
  <c r="Y87" i="16"/>
  <c r="AL87" i="16"/>
  <c r="AR61" i="12"/>
  <c r="BO61" i="12"/>
  <c r="AO64" i="12"/>
  <c r="BL64" i="12"/>
  <c r="X91" i="16"/>
  <c r="AK91" i="16"/>
  <c r="S95" i="16"/>
  <c r="AF95" i="16"/>
  <c r="AF107" i="16"/>
  <c r="R71" i="35"/>
  <c r="BM72" i="12"/>
  <c r="AP72" i="12"/>
  <c r="BM84" i="12"/>
  <c r="X99" i="16"/>
  <c r="AK99" i="16"/>
  <c r="AK111" i="16"/>
  <c r="Y103" i="16"/>
  <c r="AL103" i="16"/>
  <c r="AL115" i="16"/>
  <c r="BQ77" i="12"/>
  <c r="AT77" i="12"/>
  <c r="BQ89" i="12"/>
  <c r="AT78" i="12"/>
  <c r="AR76" i="11"/>
  <c r="BO76" i="11"/>
  <c r="BO88" i="11"/>
  <c r="AI97" i="15"/>
  <c r="V97" i="15"/>
  <c r="AI109" i="15"/>
  <c r="BO68" i="11"/>
  <c r="AR68" i="11"/>
  <c r="BO80" i="11"/>
  <c r="AI89" i="15"/>
  <c r="V89" i="15"/>
  <c r="BN60" i="11"/>
  <c r="AQ60" i="11"/>
  <c r="Y81" i="15"/>
  <c r="AL81" i="15"/>
  <c r="AU73" i="15"/>
  <c r="Z73" i="15"/>
  <c r="Y45" i="19" s="1"/>
  <c r="AM73" i="15"/>
  <c r="R65" i="15"/>
  <c r="AE65" i="15"/>
  <c r="AT65" i="15"/>
  <c r="O65" i="15" a="1"/>
  <c r="O65" i="15" s="1"/>
  <c r="F37" i="22"/>
  <c r="Q65" i="15"/>
  <c r="AD65" i="15"/>
  <c r="U39" i="15"/>
  <c r="T39" i="15"/>
  <c r="BQ37" i="11"/>
  <c r="AT37" i="11"/>
  <c r="R85" i="16"/>
  <c r="AE85" i="16"/>
  <c r="CF58" i="12"/>
  <c r="AU93" i="16"/>
  <c r="AM93" i="16"/>
  <c r="Z93" i="16"/>
  <c r="AD65" i="19" s="1"/>
  <c r="AM105" i="16"/>
  <c r="AJ93" i="16"/>
  <c r="W93" i="16"/>
  <c r="AJ105" i="16"/>
  <c r="AT40" i="11"/>
  <c r="BQ40" i="11"/>
  <c r="O25" i="35"/>
  <c r="BM26" i="11"/>
  <c r="AP26" i="11"/>
  <c r="F25" i="22"/>
  <c r="AT53" i="15"/>
  <c r="O53" i="15" a="1"/>
  <c r="O53" i="15" s="1"/>
  <c r="Q53" i="15"/>
  <c r="AD53" i="15"/>
  <c r="AO25" i="32"/>
  <c r="V25" i="32" a="1"/>
  <c r="V25" i="32" s="1"/>
  <c r="U70" i="35"/>
  <c r="AP71" i="13"/>
  <c r="BM71" i="13"/>
  <c r="BM83" i="13"/>
  <c r="V98" i="17"/>
  <c r="AI98" i="17"/>
  <c r="AI110" i="17"/>
  <c r="BQ69" i="13"/>
  <c r="AT69" i="13"/>
  <c r="BQ81" i="13"/>
  <c r="AO63" i="13"/>
  <c r="BL63" i="13"/>
  <c r="AU90" i="17"/>
  <c r="Z90" i="17"/>
  <c r="AI62" i="19" s="1"/>
  <c r="AM90" i="17"/>
  <c r="R82" i="17"/>
  <c r="AE82" i="17"/>
  <c r="X82" i="17"/>
  <c r="AK82" i="17"/>
  <c r="AJ74" i="17"/>
  <c r="W74" i="17"/>
  <c r="X66" i="17"/>
  <c r="AK66" i="17"/>
  <c r="U58" i="17"/>
  <c r="AH58" i="17"/>
  <c r="X58" i="17"/>
  <c r="AK58" i="17"/>
  <c r="AT29" i="13"/>
  <c r="BQ29" i="13"/>
  <c r="AO23" i="13"/>
  <c r="BL23" i="13"/>
  <c r="R50" i="17"/>
  <c r="AE50" i="17"/>
  <c r="BQ21" i="13"/>
  <c r="AT21" i="13"/>
  <c r="H14" i="22"/>
  <c r="AT42" i="17"/>
  <c r="O42" i="17" a="1"/>
  <c r="O42" i="17" s="1"/>
  <c r="Q42" i="17"/>
  <c r="R34" i="17"/>
  <c r="AU100" i="15"/>
  <c r="Z100" i="15"/>
  <c r="Y72" i="19" s="1"/>
  <c r="AM100" i="15"/>
  <c r="AM112" i="15"/>
  <c r="AI100" i="15"/>
  <c r="V100" i="15"/>
  <c r="AI112" i="15"/>
  <c r="AG92" i="15"/>
  <c r="T92" i="15"/>
  <c r="F64" i="22"/>
  <c r="AT92" i="15"/>
  <c r="O92" i="15" a="1"/>
  <c r="O92" i="15" s="1"/>
  <c r="AD92" i="15"/>
  <c r="Q92" i="15"/>
  <c r="BN63" i="11"/>
  <c r="AQ63" i="11"/>
  <c r="S84" i="15"/>
  <c r="AF84" i="15"/>
  <c r="AQ55" i="11"/>
  <c r="BN55" i="11"/>
  <c r="Y76" i="15"/>
  <c r="AL76" i="15"/>
  <c r="AT68" i="15"/>
  <c r="O68" i="15" a="1"/>
  <c r="O68" i="15" s="1"/>
  <c r="F40" i="22"/>
  <c r="Q68" i="15"/>
  <c r="AD68" i="15"/>
  <c r="AI68" i="15"/>
  <c r="V68" i="15"/>
  <c r="S60" i="15"/>
  <c r="AF60" i="15"/>
  <c r="BO31" i="11"/>
  <c r="AR31" i="11"/>
  <c r="O24" i="35"/>
  <c r="BM25" i="11"/>
  <c r="AP25" i="11"/>
  <c r="AT52" i="15"/>
  <c r="F24" i="22"/>
  <c r="O52" i="15" a="1"/>
  <c r="O52" i="15" s="1"/>
  <c r="Q52" i="15"/>
  <c r="AD52" i="15"/>
  <c r="BL17" i="11"/>
  <c r="AO17" i="11"/>
  <c r="AU44" i="15"/>
  <c r="AM44" i="15"/>
  <c r="Z44" i="15"/>
  <c r="Y16" i="19" s="1"/>
  <c r="AR61" i="11"/>
  <c r="BO61" i="11"/>
  <c r="BN45" i="11"/>
  <c r="AQ45" i="11"/>
  <c r="AQ13" i="11"/>
  <c r="Y89" i="16"/>
  <c r="AL89" i="16"/>
  <c r="AI89" i="16"/>
  <c r="V89" i="16"/>
  <c r="CA9" i="8"/>
  <c r="AG9" i="8"/>
  <c r="BU14" i="8"/>
  <c r="AA14" i="8"/>
  <c r="AV25" i="8"/>
  <c r="AO52" i="5" s="1"/>
  <c r="Y25" i="8"/>
  <c r="AB52" i="5" s="1"/>
  <c r="M24" i="19" s="1"/>
  <c r="BW35" i="8"/>
  <c r="AZ35" i="8"/>
  <c r="AC35" i="8"/>
  <c r="BU38" i="8"/>
  <c r="AA38" i="8"/>
  <c r="AX38" i="8"/>
  <c r="BW39" i="8"/>
  <c r="AZ39" i="8"/>
  <c r="AC39" i="8"/>
  <c r="BU42" i="8"/>
  <c r="AA42" i="8"/>
  <c r="AX42" i="8"/>
  <c r="CC42" i="8"/>
  <c r="BF42" i="8"/>
  <c r="AI42" i="8"/>
  <c r="BW43" i="8"/>
  <c r="AZ43" i="8"/>
  <c r="AC43" i="8"/>
  <c r="CE43" i="8"/>
  <c r="AK43" i="8"/>
  <c r="BH43" i="8"/>
  <c r="BY44" i="8"/>
  <c r="AE44" i="8"/>
  <c r="BB44" i="8"/>
  <c r="AV45" i="8"/>
  <c r="AO72" i="5" s="1"/>
  <c r="Y45" i="8"/>
  <c r="AB72" i="5" s="1"/>
  <c r="M44" i="19" s="1"/>
  <c r="CA45" i="8"/>
  <c r="AG45" i="8"/>
  <c r="BD45" i="8"/>
  <c r="BU46" i="8"/>
  <c r="AA46" i="8"/>
  <c r="AX46" i="8"/>
  <c r="CC46" i="8"/>
  <c r="AI46" i="8"/>
  <c r="BF46" i="8"/>
  <c r="BW47" i="8"/>
  <c r="AZ47" i="8"/>
  <c r="AC47" i="8"/>
  <c r="CE47" i="8"/>
  <c r="BH47" i="8"/>
  <c r="AK47" i="8"/>
  <c r="BY48" i="8"/>
  <c r="BB48" i="8"/>
  <c r="AE48" i="8"/>
  <c r="AV49" i="8"/>
  <c r="AO76" i="5" s="1"/>
  <c r="Y49" i="8"/>
  <c r="AB76" i="5" s="1"/>
  <c r="M48" i="19" s="1"/>
  <c r="CA49" i="8"/>
  <c r="BD49" i="8"/>
  <c r="AG49" i="8"/>
  <c r="BU50" i="8"/>
  <c r="AA50" i="8"/>
  <c r="AX50" i="8"/>
  <c r="CC50" i="8"/>
  <c r="BF50" i="8"/>
  <c r="AI50" i="8"/>
  <c r="BW51" i="8"/>
  <c r="AZ51" i="8"/>
  <c r="AC51" i="8"/>
  <c r="CE51" i="8"/>
  <c r="BH51" i="8"/>
  <c r="AK51" i="8"/>
  <c r="BY52" i="8"/>
  <c r="BB52" i="8"/>
  <c r="AE52" i="8"/>
  <c r="AV53" i="8"/>
  <c r="AO80" i="5" s="1"/>
  <c r="Y53" i="8"/>
  <c r="AB80" i="5" s="1"/>
  <c r="M52" i="19" s="1"/>
  <c r="CA53" i="8"/>
  <c r="BD53" i="8"/>
  <c r="AG53" i="8"/>
  <c r="BU54" i="8"/>
  <c r="AA54" i="8"/>
  <c r="AX54" i="8"/>
  <c r="CC54" i="8"/>
  <c r="AI54" i="8"/>
  <c r="BF54" i="8"/>
  <c r="BW55" i="8"/>
  <c r="AZ55" i="8"/>
  <c r="AC55" i="8"/>
  <c r="CL6" i="8"/>
  <c r="CE55" i="8"/>
  <c r="AK55" i="8"/>
  <c r="BH55" i="8"/>
  <c r="CT6" i="8"/>
  <c r="BY56" i="8"/>
  <c r="AE56" i="8"/>
  <c r="BB56" i="8"/>
  <c r="AV57" i="8"/>
  <c r="AO84" i="5" s="1"/>
  <c r="Y57" i="8"/>
  <c r="AB84" i="5" s="1"/>
  <c r="M56" i="19" s="1"/>
  <c r="CA57" i="8"/>
  <c r="BD57" i="8"/>
  <c r="AG57" i="8"/>
  <c r="BU58" i="8"/>
  <c r="AX58" i="8"/>
  <c r="AA58" i="8"/>
  <c r="CC58" i="8"/>
  <c r="AI58" i="8"/>
  <c r="BF58" i="8"/>
  <c r="BW59" i="8"/>
  <c r="AZ59" i="8"/>
  <c r="AC59" i="8"/>
  <c r="CE59" i="8"/>
  <c r="AK59" i="8"/>
  <c r="BH59" i="8"/>
  <c r="BY60" i="8"/>
  <c r="AE60" i="8"/>
  <c r="BB60" i="8"/>
  <c r="AV61" i="8"/>
  <c r="AO88" i="5" s="1"/>
  <c r="Y61" i="8"/>
  <c r="AB88" i="5" s="1"/>
  <c r="M60" i="19" s="1"/>
  <c r="CA61" i="8"/>
  <c r="BD61" i="8"/>
  <c r="AG61" i="8"/>
  <c r="BU62" i="8"/>
  <c r="AX62" i="8"/>
  <c r="AA62" i="8"/>
  <c r="CC62" i="8"/>
  <c r="BF62" i="8"/>
  <c r="AI62" i="8"/>
  <c r="BW63" i="8"/>
  <c r="AZ63" i="8"/>
  <c r="AC63" i="8"/>
  <c r="CE63" i="8"/>
  <c r="AK63" i="8"/>
  <c r="BH63" i="8"/>
  <c r="BY64" i="8"/>
  <c r="BB64" i="8"/>
  <c r="AE64" i="8"/>
  <c r="Y65" i="8"/>
  <c r="AB92" i="5" s="1"/>
  <c r="M64" i="19" s="1"/>
  <c r="AV65" i="8"/>
  <c r="AO92" i="5" s="1"/>
  <c r="CA65" i="8"/>
  <c r="AG65" i="8"/>
  <c r="BD65" i="8"/>
  <c r="BU66" i="8"/>
  <c r="AA66" i="8"/>
  <c r="AX66" i="8"/>
  <c r="AX78" i="8"/>
  <c r="CC66" i="8"/>
  <c r="BF66" i="8"/>
  <c r="AI66" i="8"/>
  <c r="BF78" i="8"/>
  <c r="BW67" i="8"/>
  <c r="AC67" i="8"/>
  <c r="AZ67" i="8"/>
  <c r="AZ79" i="8"/>
  <c r="CE67" i="8"/>
  <c r="BH67" i="8"/>
  <c r="AK67" i="8"/>
  <c r="BH79" i="8"/>
  <c r="BY68" i="8"/>
  <c r="BB68" i="8"/>
  <c r="AE68" i="8"/>
  <c r="BB80" i="8"/>
  <c r="Y69" i="8"/>
  <c r="AB96" i="5" s="1"/>
  <c r="M68" i="19" s="1"/>
  <c r="AV69" i="8"/>
  <c r="AO96" i="5" s="1"/>
  <c r="AV81" i="8"/>
  <c r="AO108" i="5" s="1"/>
  <c r="CA69" i="8"/>
  <c r="AG69" i="8"/>
  <c r="BD69" i="8"/>
  <c r="BD81" i="8"/>
  <c r="BU70" i="8"/>
  <c r="AA70" i="8"/>
  <c r="AX70" i="8"/>
  <c r="AX82" i="8"/>
  <c r="CC70" i="8"/>
  <c r="BF70" i="8"/>
  <c r="AI70" i="8"/>
  <c r="BF82" i="8"/>
  <c r="BW71" i="8"/>
  <c r="AC71" i="8"/>
  <c r="AZ71" i="8"/>
  <c r="AZ83" i="8"/>
  <c r="CE71" i="8"/>
  <c r="BH71" i="8"/>
  <c r="AK71" i="8"/>
  <c r="BH83" i="8"/>
  <c r="BY72" i="8"/>
  <c r="BB72" i="8"/>
  <c r="AE72" i="8"/>
  <c r="BB84" i="8"/>
  <c r="AV73" i="8"/>
  <c r="AO100" i="5" s="1"/>
  <c r="Y73" i="8"/>
  <c r="AB100" i="5" s="1"/>
  <c r="M72" i="19" s="1"/>
  <c r="AV85" i="8"/>
  <c r="AO112" i="5" s="1"/>
  <c r="CA73" i="8"/>
  <c r="AG73" i="8"/>
  <c r="BD73" i="8"/>
  <c r="BD85" i="8"/>
  <c r="BU74" i="8"/>
  <c r="AA74" i="8"/>
  <c r="AX74" i="8"/>
  <c r="AX86" i="8"/>
  <c r="CC74" i="8"/>
  <c r="BF74" i="8"/>
  <c r="AI74" i="8"/>
  <c r="BF86" i="8"/>
  <c r="BW75" i="8"/>
  <c r="AZ75" i="8"/>
  <c r="AC75" i="8"/>
  <c r="AZ87" i="8"/>
  <c r="CE75" i="8"/>
  <c r="BH75" i="8"/>
  <c r="AK75" i="8"/>
  <c r="BH87" i="8"/>
  <c r="BY76" i="8"/>
  <c r="AE76" i="8"/>
  <c r="BB76" i="8"/>
  <c r="BB88" i="8"/>
  <c r="AV77" i="8"/>
  <c r="AO104" i="5" s="1"/>
  <c r="Y77" i="8"/>
  <c r="AB104" i="5" s="1"/>
  <c r="M76" i="19" s="1"/>
  <c r="AV89" i="8"/>
  <c r="AO116" i="5" s="1"/>
  <c r="Y78" i="8"/>
  <c r="AB105" i="5" s="1"/>
  <c r="M77" i="19" s="1"/>
  <c r="CA77" i="8"/>
  <c r="AG77" i="8"/>
  <c r="BD77" i="8"/>
  <c r="BD89" i="8"/>
  <c r="AG78" i="8"/>
  <c r="CA78" i="8"/>
  <c r="BY6" i="10"/>
  <c r="AE6" i="10"/>
  <c r="CA7" i="10"/>
  <c r="AG7" i="10"/>
  <c r="BU8" i="10"/>
  <c r="AA8" i="10"/>
  <c r="CC8" i="10"/>
  <c r="AI8" i="10"/>
  <c r="BW9" i="10"/>
  <c r="AC9" i="10"/>
  <c r="CE9" i="10"/>
  <c r="AK9" i="10"/>
  <c r="BY10" i="10"/>
  <c r="AE10" i="10"/>
  <c r="CA11" i="10"/>
  <c r="AG11" i="10"/>
  <c r="BU12" i="10"/>
  <c r="AA12" i="10"/>
  <c r="CC12" i="10"/>
  <c r="AI12" i="10"/>
  <c r="BW13" i="10"/>
  <c r="AC13" i="10"/>
  <c r="CE13" i="10"/>
  <c r="AK13" i="10"/>
  <c r="BY14" i="10"/>
  <c r="AE14" i="10"/>
  <c r="CA15" i="10"/>
  <c r="AG15" i="10"/>
  <c r="BU16" i="10"/>
  <c r="AA16" i="10"/>
  <c r="CC16" i="10"/>
  <c r="AI16" i="10"/>
  <c r="BW17" i="10"/>
  <c r="AZ17" i="10"/>
  <c r="AC17" i="10"/>
  <c r="CE17" i="10"/>
  <c r="AK17" i="10"/>
  <c r="BH17" i="10"/>
  <c r="BY18" i="10"/>
  <c r="AE18" i="10"/>
  <c r="BB18" i="10"/>
  <c r="AV19" i="10"/>
  <c r="AO46" i="14" s="1"/>
  <c r="Y19" i="10"/>
  <c r="AB46" i="14" s="1"/>
  <c r="R18" i="19" s="1"/>
  <c r="AG19" i="10"/>
  <c r="BD19" i="10"/>
  <c r="CA19" i="10"/>
  <c r="BU20" i="10"/>
  <c r="AX20" i="10"/>
  <c r="AA20" i="10"/>
  <c r="CC20" i="10"/>
  <c r="BF20" i="10"/>
  <c r="AI20" i="10"/>
  <c r="BW21" i="10"/>
  <c r="AC21" i="10"/>
  <c r="AZ21" i="10"/>
  <c r="CE21" i="10"/>
  <c r="AK21" i="10"/>
  <c r="BH21" i="10"/>
  <c r="BY22" i="10"/>
  <c r="BB22" i="10"/>
  <c r="AE22" i="10"/>
  <c r="Y23" i="10"/>
  <c r="AB50" i="14" s="1"/>
  <c r="R22" i="19" s="1"/>
  <c r="AV23" i="10"/>
  <c r="AO50" i="14" s="1"/>
  <c r="CA23" i="10"/>
  <c r="AG23" i="10"/>
  <c r="BD23" i="10"/>
  <c r="BU24" i="10"/>
  <c r="AX24" i="10"/>
  <c r="AA24" i="10"/>
  <c r="CC24" i="10"/>
  <c r="AI24" i="10"/>
  <c r="BF24" i="10"/>
  <c r="BW25" i="10"/>
  <c r="AZ25" i="10"/>
  <c r="AC25" i="10"/>
  <c r="CE25" i="10"/>
  <c r="AK25" i="10"/>
  <c r="BH25" i="10"/>
  <c r="BY26" i="10"/>
  <c r="AE26" i="10"/>
  <c r="BB26" i="10"/>
  <c r="Y27" i="10"/>
  <c r="AB54" i="14" s="1"/>
  <c r="R26" i="19" s="1"/>
  <c r="AV27" i="10"/>
  <c r="AO54" i="14" s="1"/>
  <c r="CA27" i="10"/>
  <c r="AG27" i="10"/>
  <c r="BD27" i="10"/>
  <c r="BU28" i="10"/>
  <c r="AX28" i="10"/>
  <c r="AA28" i="10"/>
  <c r="CC28" i="10"/>
  <c r="BF28" i="10"/>
  <c r="AI28" i="10"/>
  <c r="BW29" i="10"/>
  <c r="AZ29" i="10"/>
  <c r="AC29" i="10"/>
  <c r="CE29" i="10"/>
  <c r="BH29" i="10"/>
  <c r="AK29" i="10"/>
  <c r="BY30" i="10"/>
  <c r="AE30" i="10"/>
  <c r="BB30" i="10"/>
  <c r="AV31" i="10"/>
  <c r="AO58" i="14" s="1"/>
  <c r="Y31" i="10"/>
  <c r="AB58" i="14" s="1"/>
  <c r="R30" i="19" s="1"/>
  <c r="CA31" i="10"/>
  <c r="AG31" i="10"/>
  <c r="BD31" i="10"/>
  <c r="BU32" i="10"/>
  <c r="AX32" i="10"/>
  <c r="AA32" i="10"/>
  <c r="CC32" i="10"/>
  <c r="AI32" i="10"/>
  <c r="BF32" i="10"/>
  <c r="BW33" i="10"/>
  <c r="AZ33" i="10"/>
  <c r="AC33" i="10"/>
  <c r="CE33" i="10"/>
  <c r="BH33" i="10"/>
  <c r="AK33" i="10"/>
  <c r="BY34" i="10"/>
  <c r="BB34" i="10"/>
  <c r="AE34" i="10"/>
  <c r="Y35" i="10"/>
  <c r="AB62" i="14" s="1"/>
  <c r="R34" i="19" s="1"/>
  <c r="AV35" i="10"/>
  <c r="AO62" i="14" s="1"/>
  <c r="CA35" i="10"/>
  <c r="AG35" i="10"/>
  <c r="BD35" i="10"/>
  <c r="BU36" i="10"/>
  <c r="AX36" i="10"/>
  <c r="AA36" i="10"/>
  <c r="CC36" i="10"/>
  <c r="AI36" i="10"/>
  <c r="BF36" i="10"/>
  <c r="BW37" i="10"/>
  <c r="AZ37" i="10"/>
  <c r="AC37" i="10"/>
  <c r="CE37" i="10"/>
  <c r="AK37" i="10"/>
  <c r="BH37" i="10"/>
  <c r="BY38" i="10"/>
  <c r="AE38" i="10"/>
  <c r="BB38" i="10"/>
  <c r="AV39" i="10"/>
  <c r="AO66" i="14" s="1"/>
  <c r="Y39" i="10"/>
  <c r="AB66" i="14" s="1"/>
  <c r="R38" i="19" s="1"/>
  <c r="CA39" i="10"/>
  <c r="AG39" i="10"/>
  <c r="BD39" i="10"/>
  <c r="BU40" i="10"/>
  <c r="AA40" i="10"/>
  <c r="AX40" i="10"/>
  <c r="CC40" i="10"/>
  <c r="AI40" i="10"/>
  <c r="BF40" i="10"/>
  <c r="BW41" i="10"/>
  <c r="AC41" i="10"/>
  <c r="AZ41" i="10"/>
  <c r="CE41" i="10"/>
  <c r="BH41" i="10"/>
  <c r="AK41" i="10"/>
  <c r="BY42" i="10"/>
  <c r="BB42" i="10"/>
  <c r="AE42" i="10"/>
  <c r="Y43" i="10"/>
  <c r="AB70" i="14" s="1"/>
  <c r="R42" i="19" s="1"/>
  <c r="AV43" i="10"/>
  <c r="AO70" i="14" s="1"/>
  <c r="CA43" i="10"/>
  <c r="AG43" i="10"/>
  <c r="BD43" i="10"/>
  <c r="BU44" i="10"/>
  <c r="AA44" i="10"/>
  <c r="AX44" i="10"/>
  <c r="CC44" i="10"/>
  <c r="BF44" i="10"/>
  <c r="AI44" i="10"/>
  <c r="BW45" i="10"/>
  <c r="AC45" i="10"/>
  <c r="AZ45" i="10"/>
  <c r="CE45" i="10"/>
  <c r="BH45" i="10"/>
  <c r="AK45" i="10"/>
  <c r="BY46" i="10"/>
  <c r="AE46" i="10"/>
  <c r="BB46" i="10"/>
  <c r="Y47" i="10"/>
  <c r="AB74" i="14" s="1"/>
  <c r="R46" i="19" s="1"/>
  <c r="AV47" i="10"/>
  <c r="AO74" i="14" s="1"/>
  <c r="CA47" i="10"/>
  <c r="BD47" i="10"/>
  <c r="AG47" i="10"/>
  <c r="BU48" i="10"/>
  <c r="AA48" i="10"/>
  <c r="AX48" i="10"/>
  <c r="CC48" i="10"/>
  <c r="AI48" i="10"/>
  <c r="BF48" i="10"/>
  <c r="BW49" i="10"/>
  <c r="AZ49" i="10"/>
  <c r="AC49" i="10"/>
  <c r="CE49" i="10"/>
  <c r="BH49" i="10"/>
  <c r="AK49" i="10"/>
  <c r="BY50" i="10"/>
  <c r="BB50" i="10"/>
  <c r="AE50" i="10"/>
  <c r="AV51" i="10"/>
  <c r="AO78" i="14" s="1"/>
  <c r="Y51" i="10"/>
  <c r="AB78" i="14" s="1"/>
  <c r="R50" i="19" s="1"/>
  <c r="CA51" i="10"/>
  <c r="AG51" i="10"/>
  <c r="BD51" i="10"/>
  <c r="BU52" i="10"/>
  <c r="AX52" i="10"/>
  <c r="AA52" i="10"/>
  <c r="CC52" i="10"/>
  <c r="AI52" i="10"/>
  <c r="BF52" i="10"/>
  <c r="BW53" i="10"/>
  <c r="AC53" i="10"/>
  <c r="AZ53" i="10"/>
  <c r="CE53" i="10"/>
  <c r="BH53" i="10"/>
  <c r="AK53" i="10"/>
  <c r="BY54" i="10"/>
  <c r="BB54" i="10"/>
  <c r="AE54" i="10"/>
  <c r="AV55" i="10"/>
  <c r="AO82" i="14" s="1"/>
  <c r="Y55" i="10"/>
  <c r="AB82" i="14" s="1"/>
  <c r="R54" i="19" s="1"/>
  <c r="CH6" i="10"/>
  <c r="CA55" i="10"/>
  <c r="AG55" i="10"/>
  <c r="BD55" i="10"/>
  <c r="CP6" i="10"/>
  <c r="I8" i="27" s="1"/>
  <c r="BU56" i="10"/>
  <c r="AX56" i="10"/>
  <c r="AA56" i="10"/>
  <c r="CC56" i="10"/>
  <c r="AI56" i="10"/>
  <c r="BF56" i="10"/>
  <c r="BW57" i="10"/>
  <c r="AC57" i="10"/>
  <c r="AZ57" i="10"/>
  <c r="CE57" i="10"/>
  <c r="BH57" i="10"/>
  <c r="AK57" i="10"/>
  <c r="BY58" i="10"/>
  <c r="BB58" i="10"/>
  <c r="AE58" i="10"/>
  <c r="Y59" i="10"/>
  <c r="AB86" i="14" s="1"/>
  <c r="R58" i="19" s="1"/>
  <c r="AV59" i="10"/>
  <c r="AO86" i="14" s="1"/>
  <c r="CA59" i="10"/>
  <c r="BD59" i="10"/>
  <c r="AG59" i="10"/>
  <c r="BU60" i="10"/>
  <c r="AA60" i="10"/>
  <c r="AX60" i="10"/>
  <c r="CC60" i="10"/>
  <c r="AI60" i="10"/>
  <c r="BF60" i="10"/>
  <c r="BW61" i="10"/>
  <c r="AC61" i="10"/>
  <c r="AZ61" i="10"/>
  <c r="CE61" i="10"/>
  <c r="AK61" i="10"/>
  <c r="BH61" i="10"/>
  <c r="BY62" i="10"/>
  <c r="AE62" i="10"/>
  <c r="BB62" i="10"/>
  <c r="AV63" i="10"/>
  <c r="AO90" i="14" s="1"/>
  <c r="Y63" i="10"/>
  <c r="AB90" i="14" s="1"/>
  <c r="R62" i="19" s="1"/>
  <c r="CA63" i="10"/>
  <c r="BD63" i="10"/>
  <c r="AG63" i="10"/>
  <c r="BU64" i="10"/>
  <c r="AX64" i="10"/>
  <c r="AA64" i="10"/>
  <c r="CC64" i="10"/>
  <c r="AI64" i="10"/>
  <c r="BF64" i="10"/>
  <c r="BW65" i="10"/>
  <c r="AC65" i="10"/>
  <c r="AZ65" i="10"/>
  <c r="CE65" i="10"/>
  <c r="AK65" i="10"/>
  <c r="BH65" i="10"/>
  <c r="BY66" i="10"/>
  <c r="AE66" i="10"/>
  <c r="BB66" i="10"/>
  <c r="BB78" i="10"/>
  <c r="Y67" i="10"/>
  <c r="AB94" i="14" s="1"/>
  <c r="R66" i="19" s="1"/>
  <c r="AV67" i="10"/>
  <c r="AO94" i="14" s="1"/>
  <c r="AV79" i="10"/>
  <c r="AO106" i="14" s="1"/>
  <c r="BD67" i="10"/>
  <c r="CA67" i="10"/>
  <c r="AG67" i="10"/>
  <c r="BD79" i="10"/>
  <c r="BU68" i="10"/>
  <c r="AA68" i="10"/>
  <c r="AX68" i="10"/>
  <c r="AX80" i="10"/>
  <c r="CC68" i="10"/>
  <c r="BF68" i="10"/>
  <c r="AI68" i="10"/>
  <c r="BF80" i="10"/>
  <c r="BW69" i="10"/>
  <c r="AZ69" i="10"/>
  <c r="AC69" i="10"/>
  <c r="AZ81" i="10"/>
  <c r="CE69" i="10"/>
  <c r="AK69" i="10"/>
  <c r="BH69" i="10"/>
  <c r="BH81" i="10"/>
  <c r="BY70" i="10"/>
  <c r="AE70" i="10"/>
  <c r="BB70" i="10"/>
  <c r="BB82" i="10"/>
  <c r="Y71" i="10"/>
  <c r="AB98" i="14" s="1"/>
  <c r="R70" i="19" s="1"/>
  <c r="AV71" i="10"/>
  <c r="AO98" i="14" s="1"/>
  <c r="AV83" i="10"/>
  <c r="AO110" i="14" s="1"/>
  <c r="CA71" i="10"/>
  <c r="AG71" i="10"/>
  <c r="BD71" i="10"/>
  <c r="BD83" i="10"/>
  <c r="BU72" i="10"/>
  <c r="AX72" i="10"/>
  <c r="AA72" i="10"/>
  <c r="AX84" i="10"/>
  <c r="CC72" i="10"/>
  <c r="AI72" i="10"/>
  <c r="BF72" i="10"/>
  <c r="BF84" i="10"/>
  <c r="BW73" i="10"/>
  <c r="AC73" i="10"/>
  <c r="AZ73" i="10"/>
  <c r="AZ85" i="10"/>
  <c r="CE73" i="10"/>
  <c r="BH73" i="10"/>
  <c r="AK73" i="10"/>
  <c r="BH85" i="10"/>
  <c r="BY74" i="10"/>
  <c r="AE74" i="10"/>
  <c r="BB74" i="10"/>
  <c r="BB86" i="10"/>
  <c r="AV75" i="10"/>
  <c r="AO102" i="14" s="1"/>
  <c r="Y75" i="10"/>
  <c r="AB102" i="14" s="1"/>
  <c r="R74" i="19" s="1"/>
  <c r="AV87" i="10"/>
  <c r="AO114" i="14" s="1"/>
  <c r="CA75" i="10"/>
  <c r="BD75" i="10"/>
  <c r="AG75" i="10"/>
  <c r="BD87" i="10"/>
  <c r="BU76" i="10"/>
  <c r="AX76" i="10"/>
  <c r="AA76" i="10"/>
  <c r="AX88" i="10"/>
  <c r="CC76" i="10"/>
  <c r="BF76" i="10"/>
  <c r="AI76" i="10"/>
  <c r="BF88" i="10"/>
  <c r="BW77" i="10"/>
  <c r="AZ77" i="10"/>
  <c r="AC77" i="10"/>
  <c r="AZ89" i="10"/>
  <c r="BW78" i="10"/>
  <c r="AC78" i="10"/>
  <c r="CE77" i="10"/>
  <c r="AK77" i="10"/>
  <c r="BH77" i="10"/>
  <c r="BH89" i="10"/>
  <c r="CE78" i="10"/>
  <c r="AK78" i="10"/>
  <c r="BS89" i="10"/>
  <c r="D116" i="14"/>
  <c r="AS116" i="14" s="1"/>
  <c r="Z67" i="32"/>
  <c r="X67" i="32"/>
  <c r="AP67" i="32"/>
  <c r="AO70" i="32"/>
  <c r="W70" i="32"/>
  <c r="Z70" i="32"/>
  <c r="V70" i="32" a="1"/>
  <c r="V70" i="32" s="1"/>
  <c r="AP71" i="32"/>
  <c r="X71" i="32"/>
  <c r="AT101" i="17"/>
  <c r="O101" i="17" a="1"/>
  <c r="O101" i="17" s="1"/>
  <c r="H73" i="22"/>
  <c r="AD101" i="17"/>
  <c r="Q101" i="17"/>
  <c r="AD113" i="17"/>
  <c r="BO84" i="13"/>
  <c r="BO72" i="13"/>
  <c r="AR72" i="13"/>
  <c r="H65" i="22"/>
  <c r="AT93" i="17"/>
  <c r="O93" i="17" a="1"/>
  <c r="O93" i="17" s="1"/>
  <c r="Q93" i="17"/>
  <c r="AD93" i="17"/>
  <c r="AD105" i="17"/>
  <c r="U57" i="35"/>
  <c r="BM58" i="13"/>
  <c r="AP58" i="13"/>
  <c r="AU85" i="17"/>
  <c r="Z85" i="17"/>
  <c r="AI57" i="19" s="1"/>
  <c r="AM85" i="17"/>
  <c r="AK77" i="17"/>
  <c r="X77" i="17"/>
  <c r="Y69" i="17"/>
  <c r="AL69" i="17"/>
  <c r="CF42" i="13"/>
  <c r="AO34" i="13"/>
  <c r="BL34" i="13"/>
  <c r="AL61" i="17"/>
  <c r="Y61" i="17"/>
  <c r="AQ32" i="13"/>
  <c r="BN32" i="13"/>
  <c r="V53" i="17"/>
  <c r="AI53" i="17"/>
  <c r="R45" i="17"/>
  <c r="AE45" i="17"/>
  <c r="W37" i="17"/>
  <c r="S34" i="16"/>
  <c r="Y38" i="16"/>
  <c r="Y42" i="16"/>
  <c r="Y46" i="16"/>
  <c r="AL46" i="16"/>
  <c r="CF19" i="12"/>
  <c r="R22" i="35"/>
  <c r="AN22" i="35" s="1"/>
  <c r="BM23" i="12"/>
  <c r="AP23" i="12"/>
  <c r="T50" i="16"/>
  <c r="AG50" i="16"/>
  <c r="BQ24" i="12"/>
  <c r="AT24" i="12"/>
  <c r="AH54" i="16"/>
  <c r="U54" i="16"/>
  <c r="X58" i="16"/>
  <c r="AK58" i="16"/>
  <c r="U58" i="16"/>
  <c r="AH58" i="16"/>
  <c r="AR32" i="12"/>
  <c r="BO32" i="12"/>
  <c r="Q62" i="16"/>
  <c r="G34" i="22"/>
  <c r="AD62" i="16"/>
  <c r="AT62" i="16"/>
  <c r="O62" i="16" a="1"/>
  <c r="O62" i="16" s="1"/>
  <c r="AT36" i="12"/>
  <c r="BQ36" i="12"/>
  <c r="AT66" i="16"/>
  <c r="O66" i="16" a="1"/>
  <c r="O66" i="16" s="1"/>
  <c r="G38" i="22"/>
  <c r="Q66" i="16"/>
  <c r="AD66" i="16"/>
  <c r="AJ70" i="16"/>
  <c r="W70" i="16"/>
  <c r="R70" i="16"/>
  <c r="AE70" i="16"/>
  <c r="AT44" i="12"/>
  <c r="BQ44" i="12"/>
  <c r="AO47" i="12"/>
  <c r="BL47" i="12"/>
  <c r="AI74" i="16"/>
  <c r="V74" i="16"/>
  <c r="T78" i="16"/>
  <c r="AG78" i="16"/>
  <c r="CF51" i="12"/>
  <c r="Y82" i="16"/>
  <c r="AL82" i="16"/>
  <c r="CF59" i="12"/>
  <c r="AE86" i="16"/>
  <c r="R86" i="16"/>
  <c r="AO63" i="12"/>
  <c r="BL63" i="12"/>
  <c r="Y90" i="16"/>
  <c r="AL90" i="16"/>
  <c r="BN64" i="12"/>
  <c r="AQ64" i="12"/>
  <c r="W94" i="16"/>
  <c r="AJ94" i="16"/>
  <c r="AJ106" i="16"/>
  <c r="BN80" i="12"/>
  <c r="AQ68" i="12"/>
  <c r="BN68" i="12"/>
  <c r="X98" i="16"/>
  <c r="AK98" i="16"/>
  <c r="AK110" i="16"/>
  <c r="BO72" i="12"/>
  <c r="AR72" i="12"/>
  <c r="BO84" i="12"/>
  <c r="AG102" i="16"/>
  <c r="T102" i="16"/>
  <c r="AG114" i="16"/>
  <c r="S102" i="16"/>
  <c r="AF102" i="16"/>
  <c r="AF114" i="16"/>
  <c r="Y103" i="15"/>
  <c r="AL103" i="15"/>
  <c r="AL115" i="15"/>
  <c r="AT95" i="15"/>
  <c r="O95" i="15" a="1"/>
  <c r="O95" i="15" s="1"/>
  <c r="F67" i="22"/>
  <c r="AD95" i="15"/>
  <c r="Q95" i="15"/>
  <c r="AD107" i="15"/>
  <c r="U95" i="15"/>
  <c r="AH95" i="15"/>
  <c r="AH107" i="15"/>
  <c r="AK87" i="15"/>
  <c r="X87" i="15"/>
  <c r="U87" i="15"/>
  <c r="AH87" i="15"/>
  <c r="V79" i="15"/>
  <c r="AI79" i="15"/>
  <c r="CF52" i="11"/>
  <c r="AR50" i="11"/>
  <c r="BO50" i="11"/>
  <c r="AH71" i="15"/>
  <c r="U71" i="15"/>
  <c r="AT63" i="15"/>
  <c r="F35" i="22"/>
  <c r="O63" i="15" a="1"/>
  <c r="O63" i="15" s="1"/>
  <c r="Q63" i="15"/>
  <c r="AD63" i="15"/>
  <c r="AU63" i="15"/>
  <c r="Z63" i="15"/>
  <c r="Y35" i="19" s="1"/>
  <c r="AM63" i="15"/>
  <c r="W55" i="15"/>
  <c r="AJ55" i="15"/>
  <c r="BL20" i="11"/>
  <c r="AO20" i="11"/>
  <c r="AU47" i="15"/>
  <c r="Z47" i="15"/>
  <c r="Y19" i="19" s="1"/>
  <c r="AM47" i="15"/>
  <c r="Y90" i="15"/>
  <c r="AL90" i="15"/>
  <c r="CF63" i="11"/>
  <c r="V82" i="15"/>
  <c r="AI82" i="15"/>
  <c r="R82" i="15"/>
  <c r="AE82" i="15"/>
  <c r="W58" i="15"/>
  <c r="AJ58" i="15"/>
  <c r="V58" i="15"/>
  <c r="AI58" i="15"/>
  <c r="S42" i="15"/>
  <c r="F6" i="22"/>
  <c r="AT34" i="15"/>
  <c r="O34" i="15" a="1"/>
  <c r="O34" i="15" s="1"/>
  <c r="Q34" i="15"/>
  <c r="R69" i="35"/>
  <c r="BM70" i="12"/>
  <c r="AP70" i="12"/>
  <c r="BM82" i="12"/>
  <c r="AL97" i="16"/>
  <c r="Y97" i="16"/>
  <c r="AL109" i="16"/>
  <c r="V93" i="15"/>
  <c r="AI93" i="15"/>
  <c r="AI105" i="15"/>
  <c r="T93" i="15"/>
  <c r="AG93" i="15"/>
  <c r="AG105" i="15"/>
  <c r="Y85" i="15"/>
  <c r="AL85" i="15"/>
  <c r="BN56" i="11"/>
  <c r="AQ56" i="11"/>
  <c r="U61" i="15"/>
  <c r="AH61" i="15"/>
  <c r="X75" i="32"/>
  <c r="AP75" i="32"/>
  <c r="W75" i="32"/>
  <c r="AO75" i="32"/>
  <c r="V75" i="32" a="1"/>
  <c r="V75" i="32" s="1"/>
  <c r="Z75" i="32"/>
  <c r="Z79" i="32"/>
  <c r="X79" i="32"/>
  <c r="AP79" i="32"/>
  <c r="Z58" i="32"/>
  <c r="AP58" i="32"/>
  <c r="X58" i="32"/>
  <c r="BL77" i="13"/>
  <c r="AO77" i="13"/>
  <c r="BL89" i="13"/>
  <c r="AO78" i="13"/>
  <c r="R104" i="17"/>
  <c r="AE104" i="17"/>
  <c r="AE116" i="17"/>
  <c r="R105" i="17"/>
  <c r="AU96" i="17"/>
  <c r="Z96" i="17"/>
  <c r="AI68" i="19" s="1"/>
  <c r="AM96" i="17"/>
  <c r="AM108" i="17"/>
  <c r="CF69" i="13"/>
  <c r="T88" i="17"/>
  <c r="AG88" i="17"/>
  <c r="S80" i="17"/>
  <c r="AF80" i="17"/>
  <c r="CF53" i="13"/>
  <c r="AR51" i="13"/>
  <c r="BO51" i="13"/>
  <c r="W72" i="17"/>
  <c r="AJ72" i="17"/>
  <c r="BO43" i="13"/>
  <c r="AR43" i="13"/>
  <c r="AF64" i="17"/>
  <c r="S64" i="17"/>
  <c r="W56" i="17"/>
  <c r="AJ56" i="17"/>
  <c r="AR27" i="13"/>
  <c r="BO27" i="13"/>
  <c r="X48" i="17"/>
  <c r="AK48" i="17"/>
  <c r="S48" i="17"/>
  <c r="AF48" i="17"/>
  <c r="U12" i="35"/>
  <c r="AP13" i="13"/>
  <c r="S40" i="17"/>
  <c r="S101" i="16"/>
  <c r="AF101" i="16"/>
  <c r="AF113" i="16"/>
  <c r="BN72" i="11"/>
  <c r="AQ72" i="11"/>
  <c r="BN84" i="11"/>
  <c r="W77" i="15"/>
  <c r="AJ77" i="15"/>
  <c r="AU69" i="15"/>
  <c r="Z69" i="15"/>
  <c r="Y41" i="19" s="1"/>
  <c r="AM69" i="15"/>
  <c r="Z19" i="32"/>
  <c r="V19" i="32" a="1"/>
  <c r="V19" i="32" s="1"/>
  <c r="AO123" i="32"/>
  <c r="AO121" i="32"/>
  <c r="AO122" i="32"/>
  <c r="AO120" i="32"/>
  <c r="AO119" i="32"/>
  <c r="AO116" i="32"/>
  <c r="AO118" i="32"/>
  <c r="AO117" i="32"/>
  <c r="AO113" i="32"/>
  <c r="AO114" i="32"/>
  <c r="AO115" i="32"/>
  <c r="AO110" i="32"/>
  <c r="AO111" i="32"/>
  <c r="AO109" i="32"/>
  <c r="AO112" i="32"/>
  <c r="AO107" i="32"/>
  <c r="AO106" i="32"/>
  <c r="AO108" i="32"/>
  <c r="AO105" i="32"/>
  <c r="AO98" i="32"/>
  <c r="AO100" i="32"/>
  <c r="AO97" i="32"/>
  <c r="AO103" i="32"/>
  <c r="AO95" i="32"/>
  <c r="AO104" i="32"/>
  <c r="AO93" i="32"/>
  <c r="AO94" i="32"/>
  <c r="AO101" i="32"/>
  <c r="AO102" i="32"/>
  <c r="AO99" i="32"/>
  <c r="AO96" i="32"/>
  <c r="AO92" i="32"/>
  <c r="Z86" i="32"/>
  <c r="AP86" i="32"/>
  <c r="X86" i="32"/>
  <c r="X98" i="32"/>
  <c r="AO86" i="32"/>
  <c r="W86" i="32"/>
  <c r="V86" i="32" a="1"/>
  <c r="V86" i="32" s="1"/>
  <c r="W98" i="32"/>
  <c r="AO23" i="32"/>
  <c r="V23" i="32" a="1"/>
  <c r="V23" i="32" s="1"/>
  <c r="V99" i="17"/>
  <c r="AI99" i="17"/>
  <c r="AI111" i="17"/>
  <c r="AH99" i="17"/>
  <c r="U99" i="17"/>
  <c r="AH111" i="17"/>
  <c r="BO70" i="13"/>
  <c r="AR70" i="13"/>
  <c r="BO82" i="13"/>
  <c r="S91" i="17"/>
  <c r="AF91" i="17"/>
  <c r="V91" i="17"/>
  <c r="AI91" i="17"/>
  <c r="AR62" i="13"/>
  <c r="BO62" i="13"/>
  <c r="U55" i="35"/>
  <c r="AP56" i="13"/>
  <c r="BM56" i="13"/>
  <c r="U83" i="17"/>
  <c r="AH83" i="17"/>
  <c r="BQ54" i="13"/>
  <c r="AT54" i="13"/>
  <c r="U47" i="35"/>
  <c r="AP48" i="13"/>
  <c r="BM48" i="13"/>
  <c r="W75" i="17"/>
  <c r="AJ75" i="17"/>
  <c r="AU67" i="17"/>
  <c r="Z67" i="17"/>
  <c r="AI39" i="19" s="1"/>
  <c r="AM67" i="17"/>
  <c r="AE67" i="17"/>
  <c r="R67" i="17"/>
  <c r="AQ38" i="13"/>
  <c r="BN38" i="13"/>
  <c r="U31" i="35"/>
  <c r="BM32" i="13"/>
  <c r="AP32" i="13"/>
  <c r="R59" i="17"/>
  <c r="AE59" i="17"/>
  <c r="AR30" i="13"/>
  <c r="BO30" i="13"/>
  <c r="U51" i="17"/>
  <c r="AH51" i="17"/>
  <c r="Y43" i="17"/>
  <c r="W35" i="17"/>
  <c r="T35" i="17"/>
  <c r="U33" i="16"/>
  <c r="S37" i="16"/>
  <c r="T41" i="16"/>
  <c r="CF14" i="12"/>
  <c r="AG45" i="16"/>
  <c r="T45" i="16"/>
  <c r="W49" i="16"/>
  <c r="AJ49" i="16"/>
  <c r="AG49" i="16"/>
  <c r="T49" i="16"/>
  <c r="AR23" i="12"/>
  <c r="BO23" i="12"/>
  <c r="BL26" i="12"/>
  <c r="AO26" i="12"/>
  <c r="R53" i="16"/>
  <c r="AE53" i="16"/>
  <c r="AI57" i="16"/>
  <c r="V57" i="16"/>
  <c r="CF30" i="12"/>
  <c r="AR31" i="12"/>
  <c r="BO31" i="12"/>
  <c r="R61" i="16"/>
  <c r="AE61" i="16"/>
  <c r="T65" i="16"/>
  <c r="AG65" i="16"/>
  <c r="S69" i="16"/>
  <c r="AF69" i="16"/>
  <c r="G41" i="22"/>
  <c r="AT69" i="16"/>
  <c r="O69" i="16" a="1"/>
  <c r="O69" i="16" s="1"/>
  <c r="Q69" i="16"/>
  <c r="AD69" i="16"/>
  <c r="BO43" i="12"/>
  <c r="AR43" i="12"/>
  <c r="AU73" i="16"/>
  <c r="Z73" i="16"/>
  <c r="AD45" i="19" s="1"/>
  <c r="AM73" i="16"/>
  <c r="AQ47" i="12"/>
  <c r="BN47" i="12"/>
  <c r="W77" i="16"/>
  <c r="AJ77" i="16"/>
  <c r="V81" i="16"/>
  <c r="AI81" i="16"/>
  <c r="BO55" i="12"/>
  <c r="AR55" i="12"/>
  <c r="Z30" i="32"/>
  <c r="AP30" i="32"/>
  <c r="X74" i="32"/>
  <c r="AP74" i="32"/>
  <c r="X31" i="32"/>
  <c r="AP31" i="32"/>
  <c r="U102" i="17"/>
  <c r="AH102" i="17"/>
  <c r="AH114" i="17"/>
  <c r="S102" i="17"/>
  <c r="AF102" i="17"/>
  <c r="AF114" i="17"/>
  <c r="BN73" i="13"/>
  <c r="AQ73" i="13"/>
  <c r="BN85" i="13"/>
  <c r="BL79" i="13"/>
  <c r="AO67" i="13"/>
  <c r="BL67" i="13"/>
  <c r="R94" i="17"/>
  <c r="AE94" i="17"/>
  <c r="AE106" i="17"/>
  <c r="Y86" i="17"/>
  <c r="AL86" i="17"/>
  <c r="AU78" i="17"/>
  <c r="Z78" i="17"/>
  <c r="AI50" i="19" s="1"/>
  <c r="AM78" i="17"/>
  <c r="S78" i="17"/>
  <c r="AF78" i="17"/>
  <c r="Y70" i="17"/>
  <c r="AL70" i="17"/>
  <c r="BN41" i="13"/>
  <c r="AQ41" i="13"/>
  <c r="AU62" i="17"/>
  <c r="Z62" i="17"/>
  <c r="AI34" i="19" s="1"/>
  <c r="AM62" i="17"/>
  <c r="AE54" i="17"/>
  <c r="R54" i="17"/>
  <c r="Q54" i="17"/>
  <c r="AD54" i="17"/>
  <c r="AT54" i="17"/>
  <c r="O54" i="17" a="1"/>
  <c r="O54" i="17" s="1"/>
  <c r="H26" i="22"/>
  <c r="AE46" i="17"/>
  <c r="R46" i="17"/>
  <c r="AT17" i="13"/>
  <c r="BQ17" i="13"/>
  <c r="AU38" i="17"/>
  <c r="Z38" i="17"/>
  <c r="AI10" i="19" s="1"/>
  <c r="AT38" i="17"/>
  <c r="O38" i="17" a="1"/>
  <c r="O38" i="17" s="1"/>
  <c r="Q38" i="17"/>
  <c r="H10" i="22"/>
  <c r="V104" i="15"/>
  <c r="AI104" i="15"/>
  <c r="AI116" i="15"/>
  <c r="V105" i="15"/>
  <c r="AH104" i="15"/>
  <c r="U104" i="15"/>
  <c r="AH116" i="15"/>
  <c r="U105" i="15"/>
  <c r="AR75" i="11"/>
  <c r="BO75" i="11"/>
  <c r="BO87" i="11"/>
  <c r="V96" i="15"/>
  <c r="AI96" i="15"/>
  <c r="AI108" i="15"/>
  <c r="O60" i="35"/>
  <c r="AK60" i="35" s="1"/>
  <c r="AP61" i="11"/>
  <c r="BM61" i="11"/>
  <c r="AI88" i="15"/>
  <c r="V88" i="15"/>
  <c r="AQ59" i="11"/>
  <c r="BN59" i="11"/>
  <c r="R80" i="15"/>
  <c r="AE80" i="15"/>
  <c r="X72" i="15"/>
  <c r="AK72" i="15"/>
  <c r="AT72" i="15"/>
  <c r="O72" i="15" a="1"/>
  <c r="O72" i="15" s="1"/>
  <c r="F44" i="22"/>
  <c r="AD72" i="15"/>
  <c r="Q72" i="15"/>
  <c r="BO43" i="11"/>
  <c r="AR43" i="11"/>
  <c r="BL37" i="11"/>
  <c r="AO37" i="11"/>
  <c r="W64" i="15"/>
  <c r="AJ64" i="15"/>
  <c r="BO35" i="11"/>
  <c r="AR35" i="11"/>
  <c r="AE56" i="15"/>
  <c r="R56" i="15"/>
  <c r="X48" i="15"/>
  <c r="AK48" i="15"/>
  <c r="CF21" i="11"/>
  <c r="F12" i="22"/>
  <c r="N12" i="22" s="1"/>
  <c r="AT40" i="15"/>
  <c r="O40" i="15" a="1"/>
  <c r="O40" i="15" s="1"/>
  <c r="Q40" i="15"/>
  <c r="AU32" i="15"/>
  <c r="Y57" i="15"/>
  <c r="AL57" i="15"/>
  <c r="V33" i="15"/>
  <c r="AU33" i="15"/>
  <c r="Z33" i="15"/>
  <c r="Y5" i="19" s="1"/>
  <c r="BL39" i="11"/>
  <c r="AO39" i="11"/>
  <c r="AH66" i="15"/>
  <c r="U66" i="15"/>
  <c r="BO59" i="12"/>
  <c r="AR59" i="12"/>
  <c r="BN24" i="11"/>
  <c r="AQ24" i="11"/>
  <c r="W37" i="15"/>
  <c r="Z37" i="32"/>
  <c r="AP37" i="32"/>
  <c r="X37" i="32"/>
  <c r="AP68" i="32"/>
  <c r="X68" i="32"/>
  <c r="AT97" i="17"/>
  <c r="O97" i="17" a="1"/>
  <c r="O97" i="17" s="1"/>
  <c r="Q97" i="17"/>
  <c r="AD97" i="17"/>
  <c r="H69" i="22"/>
  <c r="AD109" i="17"/>
  <c r="AU97" i="17"/>
  <c r="Z97" i="17"/>
  <c r="AI69" i="19" s="1"/>
  <c r="AM97" i="17"/>
  <c r="AM109" i="17"/>
  <c r="AQ68" i="13"/>
  <c r="BN68" i="13"/>
  <c r="BN80" i="13"/>
  <c r="X89" i="17"/>
  <c r="AK89" i="17"/>
  <c r="BQ60" i="13"/>
  <c r="AT60" i="13"/>
  <c r="X81" i="17"/>
  <c r="AK81" i="17"/>
  <c r="V73" i="17"/>
  <c r="AI73" i="17"/>
  <c r="S73" i="17"/>
  <c r="AF73" i="17"/>
  <c r="AQ44" i="13"/>
  <c r="BN44" i="13"/>
  <c r="AO38" i="13"/>
  <c r="BL38" i="13"/>
  <c r="AT65" i="17"/>
  <c r="AD65" i="17"/>
  <c r="O65" i="17" a="1"/>
  <c r="O65" i="17" s="1"/>
  <c r="Q65" i="17"/>
  <c r="H37" i="22"/>
  <c r="AU57" i="17"/>
  <c r="AM57" i="17"/>
  <c r="Z57" i="17"/>
  <c r="AI29" i="19" s="1"/>
  <c r="W57" i="17"/>
  <c r="AJ57" i="17"/>
  <c r="W49" i="17"/>
  <c r="AJ49" i="17"/>
  <c r="CF22" i="13"/>
  <c r="AQ20" i="13"/>
  <c r="BN20" i="13"/>
  <c r="R41" i="17"/>
  <c r="CF14" i="13"/>
  <c r="W33" i="17"/>
  <c r="CF6" i="13"/>
  <c r="W36" i="16"/>
  <c r="U40" i="16"/>
  <c r="W44" i="16"/>
  <c r="AJ44" i="16"/>
  <c r="Y44" i="16"/>
  <c r="AL44" i="16"/>
  <c r="AT18" i="12"/>
  <c r="BQ18" i="12"/>
  <c r="BL21" i="12"/>
  <c r="AO21" i="12"/>
  <c r="S48" i="16"/>
  <c r="AF48" i="16"/>
  <c r="W52" i="16"/>
  <c r="AJ52" i="16"/>
  <c r="CF25" i="12"/>
  <c r="AG56" i="16"/>
  <c r="T56" i="16"/>
  <c r="AQ30" i="12"/>
  <c r="BN30" i="12"/>
  <c r="R32" i="35"/>
  <c r="BM33" i="12"/>
  <c r="AP33" i="12"/>
  <c r="U60" i="16"/>
  <c r="AH60" i="16"/>
  <c r="AG64" i="16"/>
  <c r="T64" i="16"/>
  <c r="AJ64" i="16"/>
  <c r="W64" i="16"/>
  <c r="AT38" i="12"/>
  <c r="BQ38" i="12"/>
  <c r="R40" i="35"/>
  <c r="BM41" i="12"/>
  <c r="AP41" i="12"/>
  <c r="X68" i="16"/>
  <c r="AK68" i="16"/>
  <c r="AH72" i="16"/>
  <c r="U72" i="16"/>
  <c r="AT76" i="16"/>
  <c r="O76" i="16" a="1"/>
  <c r="O76" i="16" s="1"/>
  <c r="G48" i="22"/>
  <c r="Q76" i="16"/>
  <c r="AD76" i="16"/>
  <c r="S76" i="16"/>
  <c r="AF76" i="16"/>
  <c r="AO53" i="12"/>
  <c r="BL53" i="12"/>
  <c r="AJ80" i="16"/>
  <c r="W80" i="16"/>
  <c r="AE84" i="16"/>
  <c r="R84" i="16"/>
  <c r="AR58" i="12"/>
  <c r="BO58" i="12"/>
  <c r="BL61" i="12"/>
  <c r="AO61" i="12"/>
  <c r="U88" i="16"/>
  <c r="AH88" i="16"/>
  <c r="BN62" i="12"/>
  <c r="AQ62" i="12"/>
  <c r="X92" i="16"/>
  <c r="AK92" i="16"/>
  <c r="AE96" i="16"/>
  <c r="R96" i="16"/>
  <c r="AE108" i="16"/>
  <c r="BQ70" i="12"/>
  <c r="AT70" i="12"/>
  <c r="BQ82" i="12"/>
  <c r="W100" i="16"/>
  <c r="AJ100" i="16"/>
  <c r="AJ112" i="16"/>
  <c r="CF73" i="12"/>
  <c r="BO86" i="12"/>
  <c r="BO74" i="12"/>
  <c r="AR74" i="12"/>
  <c r="AO77" i="12"/>
  <c r="BL77" i="12"/>
  <c r="BL89" i="12"/>
  <c r="AO78" i="12"/>
  <c r="Y104" i="16"/>
  <c r="AL104" i="16"/>
  <c r="AL116" i="16"/>
  <c r="Y105" i="16"/>
  <c r="Y99" i="15"/>
  <c r="AL99" i="15"/>
  <c r="AL111" i="15"/>
  <c r="X91" i="15"/>
  <c r="AK91" i="15"/>
  <c r="X83" i="15"/>
  <c r="AK83" i="15"/>
  <c r="S83" i="15"/>
  <c r="AF83" i="15"/>
  <c r="AG75" i="15"/>
  <c r="T75" i="15"/>
  <c r="CF48" i="11"/>
  <c r="BO46" i="11"/>
  <c r="AR46" i="11"/>
  <c r="O39" i="35"/>
  <c r="AP40" i="11"/>
  <c r="BM40" i="11"/>
  <c r="T67" i="15"/>
  <c r="AG67" i="15"/>
  <c r="AG59" i="15"/>
  <c r="T59" i="15"/>
  <c r="Y59" i="15"/>
  <c r="AL59" i="15"/>
  <c r="AF51" i="15"/>
  <c r="S51" i="15"/>
  <c r="R43" i="15"/>
  <c r="S43" i="15"/>
  <c r="U35" i="15"/>
  <c r="Y35" i="15"/>
  <c r="AL49" i="15"/>
  <c r="Y49" i="15"/>
  <c r="CF22" i="11"/>
  <c r="AT41" i="15"/>
  <c r="O41" i="15" a="1"/>
  <c r="O41" i="15" s="1"/>
  <c r="F13" i="22"/>
  <c r="Q41" i="15"/>
  <c r="W41" i="15"/>
  <c r="U36" i="15"/>
  <c r="Y36" i="15"/>
  <c r="X98" i="15"/>
  <c r="AK98" i="15"/>
  <c r="AK110" i="15"/>
  <c r="S74" i="15"/>
  <c r="AF74" i="15"/>
  <c r="W74" i="15"/>
  <c r="AJ74" i="15"/>
  <c r="X50" i="15"/>
  <c r="AK50" i="15"/>
  <c r="BN21" i="11"/>
  <c r="AQ21" i="11"/>
  <c r="AQ75" i="12"/>
  <c r="BN75" i="12"/>
  <c r="BN87" i="12"/>
  <c r="W101" i="15"/>
  <c r="AJ101" i="15"/>
  <c r="AJ113" i="15"/>
  <c r="AG45" i="15"/>
  <c r="T45" i="15"/>
  <c r="W43" i="32"/>
  <c r="AO43" i="32"/>
  <c r="V43" i="32" a="1"/>
  <c r="V43" i="32" s="1"/>
  <c r="Z73" i="32"/>
  <c r="X73" i="32"/>
  <c r="AP73" i="32"/>
  <c r="W73" i="32"/>
  <c r="AO73" i="32"/>
  <c r="V73" i="32" a="1"/>
  <c r="V73" i="32" s="1"/>
  <c r="AU100" i="17"/>
  <c r="Z100" i="17"/>
  <c r="AI72" i="19" s="1"/>
  <c r="AM100" i="17"/>
  <c r="AM112" i="17"/>
  <c r="AT92" i="17"/>
  <c r="O92" i="17" a="1"/>
  <c r="O92" i="17" s="1"/>
  <c r="Q92" i="17"/>
  <c r="AD92" i="17"/>
  <c r="H64" i="22"/>
  <c r="BO63" i="13"/>
  <c r="AR63" i="13"/>
  <c r="AD84" i="17"/>
  <c r="Q84" i="17"/>
  <c r="AT84" i="17"/>
  <c r="O84" i="17" a="1"/>
  <c r="O84" i="17" s="1"/>
  <c r="H56" i="22"/>
  <c r="L7" i="27"/>
  <c r="L11" i="27"/>
  <c r="AT55" i="13"/>
  <c r="BQ55" i="13"/>
  <c r="V76" i="17"/>
  <c r="AI76" i="17"/>
  <c r="X76" i="17"/>
  <c r="AK76" i="17"/>
  <c r="U68" i="17"/>
  <c r="AH68" i="17"/>
  <c r="CF41" i="13"/>
  <c r="AR39" i="13"/>
  <c r="BO39" i="13"/>
  <c r="S60" i="17"/>
  <c r="AF60" i="17"/>
  <c r="BO31" i="13"/>
  <c r="AR31" i="13"/>
  <c r="X52" i="17"/>
  <c r="AK52" i="17"/>
  <c r="W52" i="17"/>
  <c r="AJ52" i="17"/>
  <c r="H16" i="22"/>
  <c r="Q44" i="17"/>
  <c r="AD44" i="17"/>
  <c r="AT44" i="17"/>
  <c r="O44" i="17" a="1"/>
  <c r="O44" i="17" s="1"/>
  <c r="V36" i="17"/>
  <c r="W102" i="15"/>
  <c r="AJ102" i="15"/>
  <c r="AJ114" i="15"/>
  <c r="BL67" i="11"/>
  <c r="BL79" i="11"/>
  <c r="Y94" i="15"/>
  <c r="AL94" i="15"/>
  <c r="AL106" i="15"/>
  <c r="AQ65" i="11"/>
  <c r="BN65" i="11"/>
  <c r="AO59" i="11"/>
  <c r="BL59" i="11"/>
  <c r="U86" i="15"/>
  <c r="AH86" i="15"/>
  <c r="AH78" i="15"/>
  <c r="U78" i="15"/>
  <c r="T78" i="15"/>
  <c r="AG78" i="15"/>
  <c r="AI70" i="15"/>
  <c r="V70" i="15"/>
  <c r="AR41" i="11"/>
  <c r="BO41" i="11"/>
  <c r="AJ62" i="15"/>
  <c r="W62" i="15"/>
  <c r="S54" i="15"/>
  <c r="AF54" i="15"/>
  <c r="AH54" i="15"/>
  <c r="U54" i="15"/>
  <c r="AI46" i="15"/>
  <c r="V46" i="15"/>
  <c r="CF19" i="11"/>
  <c r="O10" i="35"/>
  <c r="AP11" i="11"/>
  <c r="AT38" i="15"/>
  <c r="O38" i="15" a="1"/>
  <c r="O38" i="15" s="1"/>
  <c r="F10" i="22"/>
  <c r="Q38" i="15"/>
  <c r="AQ15" i="11"/>
  <c r="AR7" i="11"/>
  <c r="W55" i="32"/>
  <c r="AO55" i="32"/>
  <c r="V55" i="32" a="1"/>
  <c r="V55" i="32" s="1"/>
  <c r="Z55" i="32"/>
  <c r="X36" i="32"/>
  <c r="AP36" i="32"/>
  <c r="AK103" i="17"/>
  <c r="X103" i="17"/>
  <c r="AK115" i="17"/>
  <c r="T103" i="17"/>
  <c r="AG103" i="17"/>
  <c r="AG115" i="17"/>
  <c r="S95" i="17"/>
  <c r="AF95" i="17"/>
  <c r="AF107" i="17"/>
  <c r="BO66" i="13"/>
  <c r="AR66" i="13"/>
  <c r="BO78" i="13"/>
  <c r="W87" i="17"/>
  <c r="AJ87" i="17"/>
  <c r="AU79" i="17"/>
  <c r="Z79" i="17"/>
  <c r="AI51" i="19" s="1"/>
  <c r="AM79" i="17"/>
  <c r="AU71" i="17"/>
  <c r="AM71" i="17"/>
  <c r="Z71" i="17"/>
  <c r="AI43" i="19" s="1"/>
  <c r="CF44" i="13"/>
  <c r="V63" i="17"/>
  <c r="AI63" i="17"/>
  <c r="AQ34" i="13"/>
  <c r="BN34" i="13"/>
  <c r="H27" i="22"/>
  <c r="Q55" i="17"/>
  <c r="AT55" i="17"/>
  <c r="AD55" i="17"/>
  <c r="O55" i="17" a="1"/>
  <c r="O55" i="17" s="1"/>
  <c r="X55" i="17"/>
  <c r="AK55" i="17"/>
  <c r="AG47" i="17"/>
  <c r="T47" i="17"/>
  <c r="AR18" i="13"/>
  <c r="BO18" i="13"/>
  <c r="R39" i="17"/>
  <c r="AU39" i="17"/>
  <c r="Z39" i="17"/>
  <c r="AI11" i="19" s="1"/>
  <c r="W35" i="16"/>
  <c r="R11" i="35"/>
  <c r="AN11" i="35" s="1"/>
  <c r="AP12" i="12"/>
  <c r="X39" i="16"/>
  <c r="AQ13" i="12"/>
  <c r="X43" i="16"/>
  <c r="CF16" i="12"/>
  <c r="X47" i="16"/>
  <c r="AK47" i="16"/>
  <c r="AU47" i="16"/>
  <c r="AM47" i="16"/>
  <c r="Z47" i="16"/>
  <c r="AD19" i="19" s="1"/>
  <c r="AQ21" i="12"/>
  <c r="BN21" i="12"/>
  <c r="R23" i="35"/>
  <c r="BM24" i="12"/>
  <c r="AP24" i="12"/>
  <c r="AK51" i="16"/>
  <c r="X51" i="16"/>
  <c r="AE55" i="16"/>
  <c r="R55" i="16"/>
  <c r="CF28" i="12"/>
  <c r="AQ29" i="12"/>
  <c r="BN29" i="12"/>
  <c r="X59" i="16"/>
  <c r="AK59" i="16"/>
  <c r="BN33" i="12"/>
  <c r="AQ33" i="12"/>
  <c r="BL36" i="12"/>
  <c r="AO36" i="12"/>
  <c r="S63" i="16"/>
  <c r="AF63" i="16"/>
  <c r="AT67" i="16"/>
  <c r="G39" i="22"/>
  <c r="Q67" i="16"/>
  <c r="AD67" i="16"/>
  <c r="O67" i="16" a="1"/>
  <c r="O67" i="16" s="1"/>
  <c r="T67" i="16"/>
  <c r="AG67" i="16"/>
  <c r="AQ41" i="12"/>
  <c r="BN41" i="12"/>
  <c r="W71" i="16"/>
  <c r="AJ71" i="16"/>
  <c r="U71" i="16"/>
  <c r="AH71" i="16"/>
  <c r="BQ45" i="12"/>
  <c r="AT45" i="12"/>
  <c r="V75" i="16"/>
  <c r="AI75" i="16"/>
  <c r="G51" i="22"/>
  <c r="AT79" i="16"/>
  <c r="O79" i="16" a="1"/>
  <c r="O79" i="16" s="1"/>
  <c r="AD79" i="16"/>
  <c r="Q79" i="16"/>
  <c r="R55" i="35"/>
  <c r="AP56" i="12"/>
  <c r="BM56" i="12"/>
  <c r="AT83" i="16"/>
  <c r="O83" i="16" a="1"/>
  <c r="O83" i="16" s="1"/>
  <c r="G55" i="22"/>
  <c r="Q83" i="16"/>
  <c r="AD83" i="16"/>
  <c r="AF87" i="16"/>
  <c r="S87" i="16"/>
  <c r="U87" i="16"/>
  <c r="AH87" i="16"/>
  <c r="R63" i="35"/>
  <c r="AP64" i="12"/>
  <c r="BM64" i="12"/>
  <c r="AE91" i="16"/>
  <c r="R91" i="16"/>
  <c r="AR65" i="12"/>
  <c r="BO65" i="12"/>
  <c r="AT95" i="16"/>
  <c r="O95" i="16" a="1"/>
  <c r="O95" i="16" s="1"/>
  <c r="G67" i="22"/>
  <c r="Q95" i="16"/>
  <c r="AD95" i="16"/>
  <c r="AD107" i="16"/>
  <c r="AE95" i="16"/>
  <c r="R95" i="16"/>
  <c r="AE107" i="16"/>
  <c r="BO69" i="12"/>
  <c r="AR69" i="12"/>
  <c r="BO81" i="12"/>
  <c r="Q99" i="16"/>
  <c r="AD99" i="16"/>
  <c r="G71" i="22"/>
  <c r="AT99" i="16"/>
  <c r="O99" i="16" a="1"/>
  <c r="O99" i="16" s="1"/>
  <c r="AD111" i="16"/>
  <c r="AE99" i="16"/>
  <c r="R99" i="16"/>
  <c r="AE111" i="16"/>
  <c r="R75" i="35"/>
  <c r="AP76" i="12"/>
  <c r="BM76" i="12"/>
  <c r="BM88" i="12"/>
  <c r="R103" i="16"/>
  <c r="AE103" i="16"/>
  <c r="AE115" i="16"/>
  <c r="S97" i="15"/>
  <c r="AF97" i="15"/>
  <c r="AF109" i="15"/>
  <c r="BQ68" i="11"/>
  <c r="AT68" i="11"/>
  <c r="BQ80" i="11"/>
  <c r="AO62" i="11"/>
  <c r="BL62" i="11"/>
  <c r="AH89" i="15"/>
  <c r="U89" i="15"/>
  <c r="AT60" i="11"/>
  <c r="BQ60" i="11"/>
  <c r="AJ81" i="15"/>
  <c r="W81" i="15"/>
  <c r="AE73" i="15"/>
  <c r="R73" i="15"/>
  <c r="AI73" i="15"/>
  <c r="V73" i="15"/>
  <c r="W65" i="15"/>
  <c r="AJ65" i="15"/>
  <c r="AU39" i="15"/>
  <c r="Z39" i="15"/>
  <c r="Y11" i="19" s="1"/>
  <c r="V39" i="15"/>
  <c r="BN37" i="11"/>
  <c r="AQ37" i="11"/>
  <c r="AT85" i="16"/>
  <c r="O85" i="16" a="1"/>
  <c r="O85" i="16" s="1"/>
  <c r="Q85" i="16"/>
  <c r="G57" i="22"/>
  <c r="AD85" i="16"/>
  <c r="S93" i="16"/>
  <c r="AF93" i="16"/>
  <c r="AF105" i="16"/>
  <c r="U53" i="15"/>
  <c r="AH53" i="15"/>
  <c r="AQ10" i="33"/>
  <c r="AQ6" i="33"/>
  <c r="AQ7" i="33"/>
  <c r="AQ9" i="33"/>
  <c r="AQ8" i="33"/>
  <c r="AR7" i="33"/>
  <c r="AR9" i="33"/>
  <c r="AR8" i="33"/>
  <c r="AR6" i="33"/>
  <c r="AR10" i="33"/>
  <c r="AQ77" i="13"/>
  <c r="BN77" i="13"/>
  <c r="BN89" i="13"/>
  <c r="AQ78" i="13"/>
  <c r="BL83" i="13"/>
  <c r="AO71" i="13"/>
  <c r="BL71" i="13"/>
  <c r="AU98" i="17"/>
  <c r="AM98" i="17"/>
  <c r="Z98" i="17"/>
  <c r="AI70" i="19" s="1"/>
  <c r="AM110" i="17"/>
  <c r="BN81" i="13"/>
  <c r="AQ69" i="13"/>
  <c r="BN69" i="13"/>
  <c r="Y90" i="17"/>
  <c r="AL90" i="17"/>
  <c r="AF82" i="17"/>
  <c r="S82" i="17"/>
  <c r="W82" i="17"/>
  <c r="AJ82" i="17"/>
  <c r="AT53" i="13"/>
  <c r="BQ53" i="13"/>
  <c r="AU74" i="17"/>
  <c r="Z74" i="17"/>
  <c r="AI46" i="19" s="1"/>
  <c r="AM74" i="17"/>
  <c r="AR45" i="13"/>
  <c r="BO45" i="13"/>
  <c r="AU66" i="17"/>
  <c r="Z66" i="17"/>
  <c r="AI38" i="19" s="1"/>
  <c r="AM66" i="17"/>
  <c r="AI66" i="17"/>
  <c r="V66" i="17"/>
  <c r="T58" i="17"/>
  <c r="AG58" i="17"/>
  <c r="CF31" i="13"/>
  <c r="AQ29" i="13"/>
  <c r="BN29" i="13"/>
  <c r="AF50" i="17"/>
  <c r="S50" i="17"/>
  <c r="U42" i="17"/>
  <c r="AO7" i="13"/>
  <c r="U34" i="17"/>
  <c r="F72" i="22"/>
  <c r="AT100" i="15"/>
  <c r="O100" i="15" a="1"/>
  <c r="O100" i="15" s="1"/>
  <c r="AD100" i="15"/>
  <c r="Q100" i="15"/>
  <c r="AD112" i="15"/>
  <c r="CF73" i="11"/>
  <c r="Y92" i="15"/>
  <c r="AL92" i="15"/>
  <c r="CF65" i="11"/>
  <c r="O56" i="35"/>
  <c r="AP57" i="11"/>
  <c r="BM57" i="11"/>
  <c r="AG84" i="15"/>
  <c r="T84" i="15"/>
  <c r="AG76" i="15"/>
  <c r="T76" i="15"/>
  <c r="AK68" i="15"/>
  <c r="X68" i="15"/>
  <c r="AU68" i="15"/>
  <c r="Z68" i="15"/>
  <c r="Y40" i="19" s="1"/>
  <c r="AM68" i="15"/>
  <c r="AO33" i="11"/>
  <c r="BL33" i="11"/>
  <c r="AU60" i="15"/>
  <c r="Z60" i="15"/>
  <c r="Y32" i="19" s="1"/>
  <c r="AM60" i="15"/>
  <c r="S52" i="15"/>
  <c r="AF52" i="15"/>
  <c r="AH44" i="15"/>
  <c r="U44" i="15"/>
  <c r="AR53" i="11"/>
  <c r="BO53" i="11"/>
  <c r="AR45" i="11"/>
  <c r="BO45" i="11"/>
  <c r="BO29" i="11"/>
  <c r="AR29" i="11"/>
  <c r="AT13" i="11"/>
  <c r="S89" i="16"/>
  <c r="AF89" i="16"/>
  <c r="CF62" i="12"/>
  <c r="CA13" i="8"/>
  <c r="AG13" i="8"/>
  <c r="AV21" i="8"/>
  <c r="AO48" i="5" s="1"/>
  <c r="Y21" i="8"/>
  <c r="AB48" i="5" s="1"/>
  <c r="M20" i="19" s="1"/>
  <c r="BW23" i="8"/>
  <c r="AZ23" i="8"/>
  <c r="AC23" i="8"/>
  <c r="BU26" i="8"/>
  <c r="AX26" i="8"/>
  <c r="AA26" i="8"/>
  <c r="BW27" i="8"/>
  <c r="AC27" i="8"/>
  <c r="AZ27" i="8"/>
  <c r="CC30" i="8"/>
  <c r="AI30" i="8"/>
  <c r="BF30" i="8"/>
  <c r="Y37" i="8"/>
  <c r="AB64" i="5" s="1"/>
  <c r="M36" i="19" s="1"/>
  <c r="AV37" i="8"/>
  <c r="AO64" i="5" s="1"/>
  <c r="CC38" i="8"/>
  <c r="AI38" i="8"/>
  <c r="BF38" i="8"/>
  <c r="BV6" i="8"/>
  <c r="AB6" i="8"/>
  <c r="T6" i="8"/>
  <c r="U6" i="8"/>
  <c r="W6" i="8"/>
  <c r="CB9" i="8"/>
  <c r="AH9" i="8"/>
  <c r="CD14" i="8"/>
  <c r="AJ14" i="8"/>
  <c r="CB17" i="8"/>
  <c r="BE17" i="8"/>
  <c r="AH17" i="8"/>
  <c r="BS20" i="8"/>
  <c r="D47" i="5"/>
  <c r="CB21" i="8"/>
  <c r="AH21" i="8"/>
  <c r="BE21" i="8"/>
  <c r="BX27" i="8"/>
  <c r="AD27" i="8"/>
  <c r="BA27" i="8"/>
  <c r="BT29" i="8"/>
  <c r="S29" i="8"/>
  <c r="AW29" i="8"/>
  <c r="Z29" i="8"/>
  <c r="R29" i="8"/>
  <c r="CB33" i="8"/>
  <c r="BE33" i="8"/>
  <c r="AH33" i="8"/>
  <c r="BT37" i="8"/>
  <c r="AW37" i="8"/>
  <c r="Z37" i="8"/>
  <c r="S37" i="8"/>
  <c r="R37" i="8"/>
  <c r="BZ40" i="8"/>
  <c r="AF40" i="8"/>
  <c r="BC40" i="8"/>
  <c r="BV42" i="8"/>
  <c r="AB42" i="8"/>
  <c r="AY42" i="8"/>
  <c r="W42" i="8"/>
  <c r="U42" i="8"/>
  <c r="T42" i="8"/>
  <c r="BT45" i="8"/>
  <c r="S45" i="8"/>
  <c r="AW45" i="8"/>
  <c r="Z45" i="8"/>
  <c r="R45" i="8"/>
  <c r="CD46" i="8"/>
  <c r="AJ46" i="8"/>
  <c r="BG46" i="8"/>
  <c r="CB49" i="8"/>
  <c r="AH49" i="8"/>
  <c r="BE49" i="8"/>
  <c r="BX51" i="8"/>
  <c r="BA51" i="8"/>
  <c r="AD51" i="8"/>
  <c r="BZ52" i="8"/>
  <c r="BC52" i="8"/>
  <c r="AF52" i="8"/>
  <c r="CD54" i="8"/>
  <c r="AJ54" i="8"/>
  <c r="BG54" i="8"/>
  <c r="BT57" i="8"/>
  <c r="Z57" i="8"/>
  <c r="AW57" i="8"/>
  <c r="S57" i="8"/>
  <c r="R57" i="8"/>
  <c r="BV58" i="8"/>
  <c r="T58" i="8"/>
  <c r="U58" i="8"/>
  <c r="AY58" i="8"/>
  <c r="AB58" i="8"/>
  <c r="W58" i="8"/>
  <c r="BZ60" i="8"/>
  <c r="BC60" i="8"/>
  <c r="AF60" i="8"/>
  <c r="CB65" i="8"/>
  <c r="AH65" i="8"/>
  <c r="BE65" i="8"/>
  <c r="BZ68" i="8"/>
  <c r="BC68" i="8"/>
  <c r="AF68" i="8"/>
  <c r="BC80" i="8"/>
  <c r="BX71" i="8"/>
  <c r="AD71" i="8"/>
  <c r="BA71" i="8"/>
  <c r="BA83" i="8"/>
  <c r="BT73" i="8"/>
  <c r="AW73" i="8"/>
  <c r="Z73" i="8"/>
  <c r="S73" i="8"/>
  <c r="R73" i="8"/>
  <c r="AW85" i="8"/>
  <c r="BV74" i="8"/>
  <c r="AY74" i="8"/>
  <c r="AB74" i="8"/>
  <c r="U74" i="8"/>
  <c r="T74" i="8"/>
  <c r="W74" i="8"/>
  <c r="AY86" i="8"/>
  <c r="BT77" i="8"/>
  <c r="AW77" i="8"/>
  <c r="Z77" i="8"/>
  <c r="R77" i="8"/>
  <c r="S77" i="8"/>
  <c r="AW89" i="8"/>
  <c r="BT78" i="8"/>
  <c r="Z78" i="8"/>
  <c r="BV8" i="10"/>
  <c r="U8" i="10"/>
  <c r="T8" i="10"/>
  <c r="AB8" i="10"/>
  <c r="W8" i="10"/>
  <c r="BZ10" i="10"/>
  <c r="AF10" i="10"/>
  <c r="BV16" i="10"/>
  <c r="AB16" i="10"/>
  <c r="U16" i="10"/>
  <c r="T16" i="10"/>
  <c r="AQ16" i="10" s="1"/>
  <c r="W16" i="10"/>
  <c r="BT19" i="10"/>
  <c r="S19" i="10"/>
  <c r="AW19" i="10"/>
  <c r="Z19" i="10"/>
  <c r="R19" i="10"/>
  <c r="BS22" i="10"/>
  <c r="D49" i="14"/>
  <c r="CB23" i="10"/>
  <c r="BE23" i="10"/>
  <c r="AH23" i="10"/>
  <c r="CD24" i="10"/>
  <c r="BG24" i="10"/>
  <c r="AJ24" i="10"/>
  <c r="BT27" i="10"/>
  <c r="AW27" i="10"/>
  <c r="R27" i="10"/>
  <c r="S27" i="10"/>
  <c r="Z27" i="10"/>
  <c r="BX29" i="10"/>
  <c r="BA29" i="10"/>
  <c r="AD29" i="10"/>
  <c r="CB31" i="10"/>
  <c r="BE31" i="10"/>
  <c r="AH31" i="10"/>
  <c r="BZ34" i="10"/>
  <c r="AF34" i="10"/>
  <c r="BC34" i="10"/>
  <c r="BV36" i="10"/>
  <c r="U36" i="10"/>
  <c r="W36" i="10"/>
  <c r="T36" i="10"/>
  <c r="AY36" i="10"/>
  <c r="AB36" i="10"/>
  <c r="BX37" i="10"/>
  <c r="BA37" i="10"/>
  <c r="AD37" i="10"/>
  <c r="BV40" i="10"/>
  <c r="W40" i="10"/>
  <c r="U40" i="10"/>
  <c r="T40" i="10"/>
  <c r="AB40" i="10"/>
  <c r="AY40" i="10"/>
  <c r="BT47" i="10"/>
  <c r="Z47" i="10"/>
  <c r="S47" i="10"/>
  <c r="AW47" i="10"/>
  <c r="R47" i="10"/>
  <c r="BX53" i="10"/>
  <c r="BA53" i="10"/>
  <c r="AD53" i="10"/>
  <c r="AP60" i="32"/>
  <c r="X60" i="32"/>
  <c r="W71" i="32"/>
  <c r="AO71" i="32"/>
  <c r="V71" i="32" a="1"/>
  <c r="V71" i="32" s="1"/>
  <c r="Z71" i="32"/>
  <c r="T101" i="17"/>
  <c r="AG101" i="17"/>
  <c r="AG113" i="17"/>
  <c r="AU101" i="17"/>
  <c r="Z101" i="17"/>
  <c r="AI73" i="19" s="1"/>
  <c r="AM101" i="17"/>
  <c r="AM113" i="17"/>
  <c r="BN84" i="13"/>
  <c r="AQ72" i="13"/>
  <c r="BN72" i="13"/>
  <c r="U65" i="35"/>
  <c r="AP66" i="13"/>
  <c r="BM66" i="13"/>
  <c r="BM78" i="13"/>
  <c r="V93" i="17"/>
  <c r="AI93" i="17"/>
  <c r="AI105" i="17"/>
  <c r="AQ64" i="13"/>
  <c r="BN64" i="13"/>
  <c r="BL58" i="13"/>
  <c r="AO58" i="13"/>
  <c r="X85" i="17"/>
  <c r="AK85" i="17"/>
  <c r="I11" i="27"/>
  <c r="I7" i="27"/>
  <c r="U77" i="17"/>
  <c r="AH77" i="17"/>
  <c r="AL77" i="17"/>
  <c r="Y77" i="17"/>
  <c r="AI69" i="17"/>
  <c r="V69" i="17"/>
  <c r="AR40" i="13"/>
  <c r="BO40" i="13"/>
  <c r="AJ61" i="17"/>
  <c r="W61" i="17"/>
  <c r="H33" i="22"/>
  <c r="Q61" i="17"/>
  <c r="AT61" i="17"/>
  <c r="AD61" i="17"/>
  <c r="O61" i="17" a="1"/>
  <c r="O61" i="17" s="1"/>
  <c r="R53" i="17"/>
  <c r="AE53" i="17"/>
  <c r="U53" i="17"/>
  <c r="AH53" i="17"/>
  <c r="BN24" i="13"/>
  <c r="AQ24" i="13"/>
  <c r="W45" i="17"/>
  <c r="AJ45" i="17"/>
  <c r="AT37" i="17"/>
  <c r="O37" i="17" a="1"/>
  <c r="O37" i="17" s="1"/>
  <c r="H9" i="22"/>
  <c r="Q37" i="17"/>
  <c r="T34" i="16"/>
  <c r="U38" i="16"/>
  <c r="R38" i="16"/>
  <c r="AU42" i="16"/>
  <c r="Z42" i="16"/>
  <c r="AD14" i="19" s="1"/>
  <c r="S46" i="16"/>
  <c r="AF46" i="16"/>
  <c r="AF50" i="16"/>
  <c r="S50" i="16"/>
  <c r="AH50" i="16"/>
  <c r="U50" i="16"/>
  <c r="Y54" i="16"/>
  <c r="AL54" i="16"/>
  <c r="Y58" i="16"/>
  <c r="AL58" i="16"/>
  <c r="R34" i="35"/>
  <c r="BM35" i="12"/>
  <c r="AP35" i="12"/>
  <c r="R62" i="16"/>
  <c r="AE62" i="16"/>
  <c r="AQ36" i="12"/>
  <c r="BN36" i="12"/>
  <c r="AO39" i="12"/>
  <c r="BL39" i="12"/>
  <c r="T66" i="16"/>
  <c r="AG66" i="16"/>
  <c r="AH70" i="16"/>
  <c r="U70" i="16"/>
  <c r="AF70" i="16"/>
  <c r="S70" i="16"/>
  <c r="S74" i="16"/>
  <c r="AF74" i="16"/>
  <c r="AR48" i="12"/>
  <c r="BO48" i="12"/>
  <c r="AL78" i="16"/>
  <c r="Y78" i="16"/>
  <c r="R54" i="35"/>
  <c r="AN54" i="35" s="1"/>
  <c r="BM55" i="12"/>
  <c r="AP55" i="12"/>
  <c r="AJ82" i="16"/>
  <c r="W82" i="16"/>
  <c r="BQ56" i="12"/>
  <c r="AT56" i="12"/>
  <c r="X86" i="16"/>
  <c r="AK86" i="16"/>
  <c r="G62" i="22"/>
  <c r="AT90" i="16"/>
  <c r="O90" i="16" a="1"/>
  <c r="O90" i="16" s="1"/>
  <c r="Q90" i="16"/>
  <c r="AD90" i="16"/>
  <c r="V90" i="16"/>
  <c r="AI90" i="16"/>
  <c r="BQ64" i="12"/>
  <c r="AT64" i="12"/>
  <c r="AE94" i="16"/>
  <c r="R94" i="16"/>
  <c r="AE106" i="16"/>
  <c r="AT68" i="12"/>
  <c r="BQ68" i="12"/>
  <c r="BQ80" i="12"/>
  <c r="AJ98" i="16"/>
  <c r="W98" i="16"/>
  <c r="AJ110" i="16"/>
  <c r="CF71" i="12"/>
  <c r="BQ72" i="12"/>
  <c r="AT72" i="12"/>
  <c r="BQ84" i="12"/>
  <c r="U102" i="16"/>
  <c r="AH102" i="16"/>
  <c r="AH114" i="16"/>
  <c r="AE102" i="16"/>
  <c r="R102" i="16"/>
  <c r="AE114" i="16"/>
  <c r="BQ76" i="12"/>
  <c r="AT76" i="12"/>
  <c r="BQ88" i="12"/>
  <c r="AJ103" i="15"/>
  <c r="W103" i="15"/>
  <c r="AJ115" i="15"/>
  <c r="BO74" i="11"/>
  <c r="AR74" i="11"/>
  <c r="BO86" i="11"/>
  <c r="AU95" i="15"/>
  <c r="Z95" i="15"/>
  <c r="Y67" i="19" s="1"/>
  <c r="AM95" i="15"/>
  <c r="AM107" i="15"/>
  <c r="CF68" i="11"/>
  <c r="Y87" i="15"/>
  <c r="AL87" i="15"/>
  <c r="BO58" i="11"/>
  <c r="AR58" i="11"/>
  <c r="X79" i="15"/>
  <c r="AK79" i="15"/>
  <c r="AQ50" i="11"/>
  <c r="BN50" i="11"/>
  <c r="X71" i="15"/>
  <c r="AK71" i="15"/>
  <c r="Y63" i="15"/>
  <c r="AL63" i="15"/>
  <c r="V63" i="15"/>
  <c r="AI63" i="15"/>
  <c r="BL28" i="11"/>
  <c r="AO28" i="11"/>
  <c r="AI55" i="15"/>
  <c r="V55" i="15"/>
  <c r="BO26" i="11"/>
  <c r="AR26" i="11"/>
  <c r="AI47" i="15"/>
  <c r="V47" i="15"/>
  <c r="T90" i="15"/>
  <c r="AG90" i="15"/>
  <c r="S82" i="15"/>
  <c r="AF82" i="15"/>
  <c r="Y82" i="15"/>
  <c r="AL82" i="15"/>
  <c r="AU58" i="15"/>
  <c r="Z58" i="15"/>
  <c r="Y30" i="19" s="1"/>
  <c r="AM58" i="15"/>
  <c r="CF31" i="11"/>
  <c r="T42" i="15"/>
  <c r="O6" i="35"/>
  <c r="AP7" i="11"/>
  <c r="W34" i="15"/>
  <c r="BL82" i="12"/>
  <c r="AO70" i="12"/>
  <c r="BL70" i="12"/>
  <c r="AG97" i="16"/>
  <c r="T97" i="16"/>
  <c r="AG109" i="16"/>
  <c r="F65" i="22"/>
  <c r="AT93" i="15"/>
  <c r="O93" i="15" a="1"/>
  <c r="O93" i="15" s="1"/>
  <c r="AD93" i="15"/>
  <c r="Q93" i="15"/>
  <c r="AD105" i="15"/>
  <c r="R93" i="15"/>
  <c r="AE93" i="15"/>
  <c r="AE105" i="15"/>
  <c r="V85" i="15"/>
  <c r="AI85" i="15"/>
  <c r="BO56" i="11"/>
  <c r="AR56" i="11"/>
  <c r="AR48" i="11"/>
  <c r="BO48" i="11"/>
  <c r="T61" i="15"/>
  <c r="AG61" i="15"/>
  <c r="AE61" i="15"/>
  <c r="R61" i="15"/>
  <c r="AO79" i="32"/>
  <c r="W79" i="32"/>
  <c r="V79" i="32" a="1"/>
  <c r="V79" i="32" s="1"/>
  <c r="AT104" i="17"/>
  <c r="O104" i="17" a="1"/>
  <c r="O104" i="17" s="1"/>
  <c r="H76" i="22"/>
  <c r="Q104" i="17"/>
  <c r="AD104" i="17"/>
  <c r="AD116" i="17"/>
  <c r="Q105" i="17"/>
  <c r="AQ75" i="13"/>
  <c r="BN75" i="13"/>
  <c r="BN87" i="13"/>
  <c r="T96" i="17"/>
  <c r="AG96" i="17"/>
  <c r="AG108" i="17"/>
  <c r="U88" i="17"/>
  <c r="AH88" i="17"/>
  <c r="X88" i="17"/>
  <c r="AK88" i="17"/>
  <c r="AR59" i="13"/>
  <c r="BO59" i="13"/>
  <c r="Y80" i="17"/>
  <c r="AL80" i="17"/>
  <c r="U44" i="35"/>
  <c r="AP45" i="13"/>
  <c r="BM45" i="13"/>
  <c r="V72" i="17"/>
  <c r="AI72" i="17"/>
  <c r="AE64" i="17"/>
  <c r="R64" i="17"/>
  <c r="V64" i="17"/>
  <c r="AI64" i="17"/>
  <c r="T56" i="17"/>
  <c r="AG56" i="17"/>
  <c r="AT27" i="13"/>
  <c r="BQ27" i="13"/>
  <c r="T48" i="17"/>
  <c r="AG48" i="17"/>
  <c r="AU40" i="17"/>
  <c r="Z40" i="17"/>
  <c r="AI12" i="19" s="1"/>
  <c r="Q40" i="17"/>
  <c r="AT40" i="17"/>
  <c r="O40" i="17" a="1"/>
  <c r="O40" i="17" s="1"/>
  <c r="H12" i="22"/>
  <c r="R73" i="35"/>
  <c r="BM74" i="12"/>
  <c r="AP74" i="12"/>
  <c r="BM86" i="12"/>
  <c r="V101" i="16"/>
  <c r="AI101" i="16"/>
  <c r="AI113" i="16"/>
  <c r="AF77" i="15"/>
  <c r="S77" i="15"/>
  <c r="O41" i="35"/>
  <c r="AP42" i="11"/>
  <c r="BM42" i="11"/>
  <c r="AH69" i="15"/>
  <c r="U69" i="15"/>
  <c r="Z83" i="32"/>
  <c r="AP83" i="32"/>
  <c r="X83" i="32"/>
  <c r="X95" i="32"/>
  <c r="X99" i="17"/>
  <c r="AK99" i="17"/>
  <c r="AK111" i="17"/>
  <c r="AE99" i="17"/>
  <c r="R99" i="17"/>
  <c r="AE111" i="17"/>
  <c r="BQ82" i="13"/>
  <c r="AT70" i="13"/>
  <c r="BQ70" i="13"/>
  <c r="T91" i="17"/>
  <c r="AG91" i="17"/>
  <c r="CF64" i="13"/>
  <c r="BQ62" i="13"/>
  <c r="AT62" i="13"/>
  <c r="AO56" i="13"/>
  <c r="BL56" i="13"/>
  <c r="AK83" i="17"/>
  <c r="X83" i="17"/>
  <c r="U75" i="17"/>
  <c r="AH75" i="17"/>
  <c r="AG67" i="17"/>
  <c r="T67" i="17"/>
  <c r="CF40" i="13"/>
  <c r="BQ38" i="13"/>
  <c r="AT38" i="13"/>
  <c r="BL32" i="13"/>
  <c r="AO32" i="13"/>
  <c r="H31" i="22"/>
  <c r="Q59" i="17"/>
  <c r="AT59" i="17"/>
  <c r="AD59" i="17"/>
  <c r="O59" i="17" a="1"/>
  <c r="O59" i="17" s="1"/>
  <c r="AE51" i="17"/>
  <c r="R51" i="17"/>
  <c r="U43" i="17"/>
  <c r="R35" i="17"/>
  <c r="R5" i="35"/>
  <c r="AN5" i="35" s="1"/>
  <c r="AP6" i="12"/>
  <c r="AU33" i="16"/>
  <c r="Z33" i="16"/>
  <c r="AD5" i="19" s="1"/>
  <c r="X37" i="16"/>
  <c r="U37" i="16"/>
  <c r="U41" i="16"/>
  <c r="R17" i="35"/>
  <c r="AP18" i="12"/>
  <c r="BM18" i="12"/>
  <c r="AI45" i="16"/>
  <c r="V45" i="16"/>
  <c r="Y49" i="16"/>
  <c r="AL49" i="16"/>
  <c r="AH49" i="16"/>
  <c r="U49" i="16"/>
  <c r="AJ53" i="16"/>
  <c r="W53" i="16"/>
  <c r="AQ27" i="12"/>
  <c r="BN27" i="12"/>
  <c r="AF57" i="16"/>
  <c r="S57" i="16"/>
  <c r="AJ61" i="16"/>
  <c r="W61" i="16"/>
  <c r="V61" i="16"/>
  <c r="AI61" i="16"/>
  <c r="AR35" i="12"/>
  <c r="BO35" i="12"/>
  <c r="R37" i="35"/>
  <c r="AP38" i="12"/>
  <c r="BM38" i="12"/>
  <c r="Y65" i="16"/>
  <c r="AL65" i="16"/>
  <c r="R69" i="16"/>
  <c r="AE69" i="16"/>
  <c r="AQ43" i="12"/>
  <c r="BN43" i="12"/>
  <c r="T73" i="16"/>
  <c r="AG73" i="16"/>
  <c r="X73" i="16"/>
  <c r="AK73" i="16"/>
  <c r="BO47" i="12"/>
  <c r="AR47" i="12"/>
  <c r="R77" i="16"/>
  <c r="AE77" i="16"/>
  <c r="AJ81" i="16"/>
  <c r="W81" i="16"/>
  <c r="S81" i="16"/>
  <c r="AF81" i="16"/>
  <c r="AO21" i="32"/>
  <c r="V21" i="32" a="1"/>
  <c r="V21" i="32" s="1"/>
  <c r="Z21" i="32"/>
  <c r="AO30" i="32"/>
  <c r="V30" i="32" a="1"/>
  <c r="V30" i="32" s="1"/>
  <c r="X57" i="32"/>
  <c r="AP57" i="32"/>
  <c r="W53" i="32"/>
  <c r="AO53" i="32"/>
  <c r="V53" i="32" a="1"/>
  <c r="V53" i="32" s="1"/>
  <c r="Z53" i="32"/>
  <c r="Y102" i="17"/>
  <c r="AL102" i="17"/>
  <c r="AL114" i="17"/>
  <c r="BQ85" i="13"/>
  <c r="AT73" i="13"/>
  <c r="BQ73" i="13"/>
  <c r="H66" i="22"/>
  <c r="Q94" i="17"/>
  <c r="AD94" i="17"/>
  <c r="AT94" i="17"/>
  <c r="O94" i="17" a="1"/>
  <c r="O94" i="17" s="1"/>
  <c r="AD106" i="17"/>
  <c r="AT65" i="13"/>
  <c r="BQ65" i="13"/>
  <c r="AI86" i="17"/>
  <c r="V86" i="17"/>
  <c r="T86" i="17"/>
  <c r="AG86" i="17"/>
  <c r="AK78" i="17"/>
  <c r="X78" i="17"/>
  <c r="AJ78" i="17"/>
  <c r="W78" i="17"/>
  <c r="AR49" i="13"/>
  <c r="BO49" i="13"/>
  <c r="U42" i="35"/>
  <c r="BM43" i="13"/>
  <c r="AP43" i="13"/>
  <c r="R70" i="17"/>
  <c r="AE70" i="17"/>
  <c r="AR41" i="13"/>
  <c r="BO41" i="13"/>
  <c r="Y62" i="17"/>
  <c r="AL62" i="17"/>
  <c r="R62" i="17"/>
  <c r="AE62" i="17"/>
  <c r="U54" i="17"/>
  <c r="AH54" i="17"/>
  <c r="CF27" i="13"/>
  <c r="BO25" i="13"/>
  <c r="AR25" i="13"/>
  <c r="BL19" i="13"/>
  <c r="AO19" i="13"/>
  <c r="AF46" i="17"/>
  <c r="S46" i="17"/>
  <c r="W38" i="17"/>
  <c r="CF11" i="13"/>
  <c r="AT9" i="13"/>
  <c r="X104" i="15"/>
  <c r="AK104" i="15"/>
  <c r="AK116" i="15"/>
  <c r="X105" i="15"/>
  <c r="AJ104" i="15"/>
  <c r="W104" i="15"/>
  <c r="AJ116" i="15"/>
  <c r="W105" i="15"/>
  <c r="T96" i="15"/>
  <c r="AG96" i="15"/>
  <c r="AG108" i="15"/>
  <c r="BN67" i="11"/>
  <c r="BN79" i="11"/>
  <c r="AT88" i="15"/>
  <c r="O88" i="15" a="1"/>
  <c r="O88" i="15" s="1"/>
  <c r="F60" i="22"/>
  <c r="Q88" i="15"/>
  <c r="AD88" i="15"/>
  <c r="BO59" i="11"/>
  <c r="AR59" i="11"/>
  <c r="BL53" i="11"/>
  <c r="AO53" i="11"/>
  <c r="AU80" i="15"/>
  <c r="Z80" i="15"/>
  <c r="Y52" i="19" s="1"/>
  <c r="AM80" i="15"/>
  <c r="AG72" i="15"/>
  <c r="T72" i="15"/>
  <c r="AJ72" i="15"/>
  <c r="W72" i="15"/>
  <c r="BN43" i="11"/>
  <c r="AQ43" i="11"/>
  <c r="O36" i="35"/>
  <c r="BM37" i="11"/>
  <c r="AP37" i="11"/>
  <c r="AI64" i="15"/>
  <c r="V64" i="15"/>
  <c r="AU56" i="15"/>
  <c r="Z56" i="15"/>
  <c r="Y28" i="19" s="1"/>
  <c r="AM56" i="15"/>
  <c r="AF56" i="15"/>
  <c r="S56" i="15"/>
  <c r="AE48" i="15"/>
  <c r="R48" i="15"/>
  <c r="BN19" i="11"/>
  <c r="AQ19" i="11"/>
  <c r="X40" i="15"/>
  <c r="O29" i="35"/>
  <c r="BM30" i="11"/>
  <c r="AP30" i="11"/>
  <c r="AF57" i="15"/>
  <c r="S57" i="15"/>
  <c r="BN28" i="11"/>
  <c r="AQ28" i="11"/>
  <c r="X33" i="15"/>
  <c r="R66" i="15"/>
  <c r="AE66" i="15"/>
  <c r="V66" i="15"/>
  <c r="AI66" i="15"/>
  <c r="BN59" i="12"/>
  <c r="AQ59" i="12"/>
  <c r="R37" i="15"/>
  <c r="AO35" i="32"/>
  <c r="W35" i="32"/>
  <c r="Z35" i="32"/>
  <c r="V35" i="32" a="1"/>
  <c r="V35" i="32" s="1"/>
  <c r="W68" i="32"/>
  <c r="AO68" i="32"/>
  <c r="V68" i="32" a="1"/>
  <c r="V68" i="32" s="1"/>
  <c r="Z68" i="32"/>
  <c r="X97" i="17"/>
  <c r="AK97" i="17"/>
  <c r="AK109" i="17"/>
  <c r="AJ97" i="17"/>
  <c r="W97" i="17"/>
  <c r="AJ109" i="17"/>
  <c r="W89" i="17"/>
  <c r="AJ89" i="17"/>
  <c r="CF62" i="13"/>
  <c r="AU81" i="17"/>
  <c r="Z81" i="17"/>
  <c r="AI53" i="19" s="1"/>
  <c r="AM81" i="17"/>
  <c r="X73" i="17"/>
  <c r="AK73" i="17"/>
  <c r="CF46" i="13"/>
  <c r="AT44" i="13"/>
  <c r="BQ44" i="13"/>
  <c r="AU65" i="17"/>
  <c r="Z65" i="17"/>
  <c r="AI37" i="19" s="1"/>
  <c r="AM65" i="17"/>
  <c r="AL57" i="17"/>
  <c r="Y57" i="17"/>
  <c r="R57" i="17"/>
  <c r="AE57" i="17"/>
  <c r="V49" i="17"/>
  <c r="AI49" i="17"/>
  <c r="AT20" i="13"/>
  <c r="BQ20" i="13"/>
  <c r="S41" i="17"/>
  <c r="V33" i="17"/>
  <c r="R36" i="16"/>
  <c r="V40" i="16"/>
  <c r="T40" i="16"/>
  <c r="AE44" i="16"/>
  <c r="R44" i="16"/>
  <c r="U44" i="16"/>
  <c r="AH44" i="16"/>
  <c r="CF21" i="12"/>
  <c r="BQ22" i="12"/>
  <c r="AT22" i="12"/>
  <c r="AT52" i="16"/>
  <c r="O52" i="16" a="1"/>
  <c r="O52" i="16" s="1"/>
  <c r="G24" i="22"/>
  <c r="Q52" i="16"/>
  <c r="AD52" i="16"/>
  <c r="AH56" i="16"/>
  <c r="U56" i="16"/>
  <c r="BL33" i="12"/>
  <c r="AO33" i="12"/>
  <c r="V60" i="16"/>
  <c r="AI60" i="16"/>
  <c r="AU64" i="16"/>
  <c r="AM64" i="16"/>
  <c r="Z64" i="16"/>
  <c r="AD36" i="19" s="1"/>
  <c r="CF37" i="12"/>
  <c r="AE68" i="16"/>
  <c r="R68" i="16"/>
  <c r="BN42" i="12"/>
  <c r="AQ42" i="12"/>
  <c r="AO45" i="12"/>
  <c r="BL45" i="12"/>
  <c r="W72" i="16"/>
  <c r="AJ72" i="16"/>
  <c r="AU76" i="16"/>
  <c r="AM76" i="16"/>
  <c r="Z76" i="16"/>
  <c r="AD48" i="19" s="1"/>
  <c r="R76" i="16"/>
  <c r="AE76" i="16"/>
  <c r="AT50" i="12"/>
  <c r="BQ50" i="12"/>
  <c r="G52" i="22"/>
  <c r="AT80" i="16"/>
  <c r="O80" i="16" a="1"/>
  <c r="O80" i="16" s="1"/>
  <c r="Q80" i="16"/>
  <c r="AD80" i="16"/>
  <c r="S80" i="16"/>
  <c r="AF80" i="16"/>
  <c r="AU84" i="16"/>
  <c r="Z84" i="16"/>
  <c r="AD56" i="19" s="1"/>
  <c r="AM84" i="16"/>
  <c r="CF57" i="12"/>
  <c r="W88" i="16"/>
  <c r="AJ88" i="16"/>
  <c r="AO65" i="12"/>
  <c r="BL65" i="12"/>
  <c r="V92" i="16"/>
  <c r="AI92" i="16"/>
  <c r="BL69" i="12"/>
  <c r="AO69" i="12"/>
  <c r="BL81" i="12"/>
  <c r="AK96" i="16"/>
  <c r="X96" i="16"/>
  <c r="AK108" i="16"/>
  <c r="AI100" i="16"/>
  <c r="V100" i="16"/>
  <c r="AI112" i="16"/>
  <c r="G76" i="22"/>
  <c r="AT104" i="16"/>
  <c r="O104" i="16" a="1"/>
  <c r="O104" i="16" s="1"/>
  <c r="Q104" i="16"/>
  <c r="AD104" i="16"/>
  <c r="AD116" i="16"/>
  <c r="Q105" i="16"/>
  <c r="AI104" i="16"/>
  <c r="V104" i="16"/>
  <c r="AI116" i="16"/>
  <c r="V105" i="16"/>
  <c r="AJ99" i="15"/>
  <c r="W99" i="15"/>
  <c r="AJ111" i="15"/>
  <c r="V91" i="15"/>
  <c r="AI91" i="15"/>
  <c r="AL83" i="15"/>
  <c r="Y83" i="15"/>
  <c r="AU83" i="15"/>
  <c r="AM83" i="15"/>
  <c r="Z83" i="15"/>
  <c r="Y55" i="19" s="1"/>
  <c r="AU75" i="15"/>
  <c r="AM75" i="15"/>
  <c r="Z75" i="15"/>
  <c r="Y47" i="19" s="1"/>
  <c r="BQ46" i="11"/>
  <c r="AT46" i="11"/>
  <c r="BL40" i="11"/>
  <c r="AO40" i="11"/>
  <c r="V67" i="15"/>
  <c r="AI67" i="15"/>
  <c r="AU59" i="15"/>
  <c r="Z59" i="15"/>
  <c r="Y31" i="19" s="1"/>
  <c r="AM59" i="15"/>
  <c r="W59" i="15"/>
  <c r="AJ59" i="15"/>
  <c r="AT30" i="11"/>
  <c r="BQ30" i="11"/>
  <c r="AT51" i="15"/>
  <c r="F23" i="22"/>
  <c r="O51" i="15" a="1"/>
  <c r="O51" i="15" s="1"/>
  <c r="Q51" i="15"/>
  <c r="AD51" i="15"/>
  <c r="W43" i="15"/>
  <c r="U43" i="15"/>
  <c r="R35" i="15"/>
  <c r="S35" i="15"/>
  <c r="BN36" i="11"/>
  <c r="AQ36" i="11"/>
  <c r="F21" i="22"/>
  <c r="AT49" i="15"/>
  <c r="O49" i="15" a="1"/>
  <c r="O49" i="15" s="1"/>
  <c r="AD49" i="15"/>
  <c r="Q49" i="15"/>
  <c r="BO20" i="11"/>
  <c r="AR20" i="11"/>
  <c r="U41" i="15"/>
  <c r="CF14" i="11"/>
  <c r="AU36" i="15"/>
  <c r="Z36" i="15"/>
  <c r="Y8" i="19" s="1"/>
  <c r="CF9" i="11"/>
  <c r="AT98" i="15"/>
  <c r="O98" i="15" a="1"/>
  <c r="O98" i="15" s="1"/>
  <c r="F70" i="22"/>
  <c r="Q98" i="15"/>
  <c r="AD98" i="15"/>
  <c r="AD110" i="15"/>
  <c r="V98" i="15"/>
  <c r="AI98" i="15"/>
  <c r="AI110" i="15"/>
  <c r="AH74" i="15"/>
  <c r="U74" i="15"/>
  <c r="CF47" i="11"/>
  <c r="AL50" i="15"/>
  <c r="Y50" i="15"/>
  <c r="BL74" i="11"/>
  <c r="AO74" i="11"/>
  <c r="BL86" i="11"/>
  <c r="U101" i="15"/>
  <c r="AH101" i="15"/>
  <c r="AH113" i="15"/>
  <c r="AT64" i="11"/>
  <c r="BQ64" i="11"/>
  <c r="AR32" i="11"/>
  <c r="BO32" i="11"/>
  <c r="AI45" i="15"/>
  <c r="V45" i="15"/>
  <c r="U100" i="17"/>
  <c r="AH100" i="17"/>
  <c r="AH112" i="17"/>
  <c r="BO71" i="13"/>
  <c r="AR71" i="13"/>
  <c r="BO83" i="13"/>
  <c r="X92" i="17"/>
  <c r="AK92" i="17"/>
  <c r="BQ63" i="13"/>
  <c r="AT63" i="13"/>
  <c r="Y84" i="17"/>
  <c r="AL84" i="17"/>
  <c r="AG84" i="17"/>
  <c r="T84" i="17"/>
  <c r="AQ55" i="13"/>
  <c r="BN55" i="13"/>
  <c r="AO49" i="13"/>
  <c r="BL49" i="13"/>
  <c r="AL76" i="17"/>
  <c r="Y76" i="17"/>
  <c r="AT68" i="17"/>
  <c r="O68" i="17" a="1"/>
  <c r="O68" i="17" s="1"/>
  <c r="AD68" i="17"/>
  <c r="H40" i="22"/>
  <c r="Q68" i="17"/>
  <c r="AQ39" i="13"/>
  <c r="BN39" i="13"/>
  <c r="AO33" i="13"/>
  <c r="BL33" i="13"/>
  <c r="R60" i="17"/>
  <c r="AE60" i="17"/>
  <c r="S52" i="17"/>
  <c r="AF52" i="17"/>
  <c r="U52" i="17"/>
  <c r="AH52" i="17"/>
  <c r="AQ23" i="13"/>
  <c r="BN23" i="13"/>
  <c r="AH44" i="17"/>
  <c r="U44" i="17"/>
  <c r="U36" i="17"/>
  <c r="X102" i="15"/>
  <c r="AK102" i="15"/>
  <c r="AK114" i="15"/>
  <c r="O66" i="35"/>
  <c r="BM67" i="11"/>
  <c r="AP67" i="11"/>
  <c r="BM79" i="11"/>
  <c r="AE94" i="15"/>
  <c r="R94" i="15"/>
  <c r="AE106" i="15"/>
  <c r="BQ65" i="11"/>
  <c r="AT65" i="11"/>
  <c r="AT86" i="15"/>
  <c r="O86" i="15" a="1"/>
  <c r="O86" i="15" s="1"/>
  <c r="F58" i="22"/>
  <c r="Q86" i="15"/>
  <c r="AD86" i="15"/>
  <c r="W78" i="15"/>
  <c r="AJ78" i="15"/>
  <c r="AU78" i="15"/>
  <c r="Z78" i="15"/>
  <c r="Y50" i="19" s="1"/>
  <c r="AM78" i="15"/>
  <c r="BN49" i="11"/>
  <c r="AQ49" i="11"/>
  <c r="R70" i="15"/>
  <c r="AE70" i="15"/>
  <c r="AT41" i="11"/>
  <c r="BQ41" i="11"/>
  <c r="F34" i="22"/>
  <c r="AT62" i="15"/>
  <c r="O62" i="15" a="1"/>
  <c r="O62" i="15" s="1"/>
  <c r="Q62" i="15"/>
  <c r="AD62" i="15"/>
  <c r="AJ54" i="15"/>
  <c r="W54" i="15"/>
  <c r="CF27" i="11"/>
  <c r="AT25" i="11"/>
  <c r="BQ25" i="11"/>
  <c r="R46" i="15"/>
  <c r="AE46" i="15"/>
  <c r="AO11" i="11"/>
  <c r="U38" i="15"/>
  <c r="AR15" i="11"/>
  <c r="AO51" i="32"/>
  <c r="W51" i="32"/>
  <c r="V51" i="32" a="1"/>
  <c r="V51" i="32" s="1"/>
  <c r="AD103" i="17"/>
  <c r="Q103" i="17"/>
  <c r="H75" i="22"/>
  <c r="AT103" i="17"/>
  <c r="O103" i="17" a="1"/>
  <c r="O103" i="17" s="1"/>
  <c r="AD115" i="17"/>
  <c r="U103" i="17"/>
  <c r="AH103" i="17"/>
  <c r="AH115" i="17"/>
  <c r="U95" i="17"/>
  <c r="AH95" i="17"/>
  <c r="AH107" i="17"/>
  <c r="BN78" i="13"/>
  <c r="BN66" i="13"/>
  <c r="AQ66" i="13"/>
  <c r="U59" i="35"/>
  <c r="AQ59" i="35" s="1"/>
  <c r="AP60" i="13"/>
  <c r="BM60" i="13"/>
  <c r="S87" i="17"/>
  <c r="AF87" i="17"/>
  <c r="K7" i="27"/>
  <c r="K11" i="27"/>
  <c r="Q79" i="17"/>
  <c r="AD79" i="17"/>
  <c r="AT79" i="17"/>
  <c r="H51" i="22"/>
  <c r="O79" i="17" a="1"/>
  <c r="O79" i="17" s="1"/>
  <c r="U79" i="17"/>
  <c r="AH79" i="17"/>
  <c r="T71" i="17"/>
  <c r="AG71" i="17"/>
  <c r="BQ42" i="13"/>
  <c r="AT42" i="13"/>
  <c r="AO36" i="13"/>
  <c r="BL36" i="13"/>
  <c r="S55" i="17"/>
  <c r="AF55" i="17"/>
  <c r="AU55" i="17"/>
  <c r="Z55" i="17"/>
  <c r="AI27" i="19" s="1"/>
  <c r="AM55" i="17"/>
  <c r="AQ26" i="13"/>
  <c r="BN26" i="13"/>
  <c r="AE47" i="17"/>
  <c r="R47" i="17"/>
  <c r="BQ18" i="13"/>
  <c r="AT18" i="13"/>
  <c r="Y39" i="17"/>
  <c r="AQ10" i="13"/>
  <c r="R7" i="35"/>
  <c r="AP8" i="12"/>
  <c r="AT35" i="16"/>
  <c r="O35" i="16" a="1"/>
  <c r="O35" i="16" s="1"/>
  <c r="G7" i="22"/>
  <c r="Q35" i="16"/>
  <c r="AT9" i="12"/>
  <c r="T39" i="16"/>
  <c r="Y39" i="16"/>
  <c r="AR13" i="12"/>
  <c r="U43" i="16"/>
  <c r="Y47" i="16"/>
  <c r="AL47" i="16"/>
  <c r="G23" i="22"/>
  <c r="AT51" i="16"/>
  <c r="O51" i="16" a="1"/>
  <c r="O51" i="16" s="1"/>
  <c r="Q51" i="16"/>
  <c r="AD51" i="16"/>
  <c r="AL51" i="16"/>
  <c r="Y51" i="16"/>
  <c r="AQ25" i="12"/>
  <c r="BN25" i="12"/>
  <c r="AU55" i="16"/>
  <c r="Z55" i="16"/>
  <c r="AD27" i="19" s="1"/>
  <c r="AM55" i="16"/>
  <c r="S59" i="16"/>
  <c r="AF59" i="16"/>
  <c r="AI59" i="16"/>
  <c r="V59" i="16"/>
  <c r="T63" i="16"/>
  <c r="AG63" i="16"/>
  <c r="AJ67" i="16"/>
  <c r="W67" i="16"/>
  <c r="CF40" i="12"/>
  <c r="AO44" i="12"/>
  <c r="BL44" i="12"/>
  <c r="AT71" i="16"/>
  <c r="O71" i="16" a="1"/>
  <c r="O71" i="16" s="1"/>
  <c r="G43" i="22"/>
  <c r="AD71" i="16"/>
  <c r="Q71" i="16"/>
  <c r="AR45" i="12"/>
  <c r="BO45" i="12"/>
  <c r="R47" i="35"/>
  <c r="BM48" i="12"/>
  <c r="AP48" i="12"/>
  <c r="T75" i="16"/>
  <c r="AG75" i="16"/>
  <c r="AU79" i="16"/>
  <c r="Z79" i="16"/>
  <c r="AD51" i="19" s="1"/>
  <c r="AM79" i="16"/>
  <c r="AJ79" i="16"/>
  <c r="W79" i="16"/>
  <c r="AQ53" i="12"/>
  <c r="BN53" i="12"/>
  <c r="BL56" i="12"/>
  <c r="AO56" i="12"/>
  <c r="AU83" i="16"/>
  <c r="Z83" i="16"/>
  <c r="AD55" i="19" s="1"/>
  <c r="AM83" i="16"/>
  <c r="X87" i="16"/>
  <c r="AK87" i="16"/>
  <c r="CF60" i="12"/>
  <c r="BQ61" i="12"/>
  <c r="AT61" i="12"/>
  <c r="V91" i="16"/>
  <c r="AI91" i="16"/>
  <c r="S91" i="16"/>
  <c r="AF91" i="16"/>
  <c r="BQ65" i="12"/>
  <c r="AT65" i="12"/>
  <c r="AJ95" i="16"/>
  <c r="W95" i="16"/>
  <c r="AJ107" i="16"/>
  <c r="AI95" i="16"/>
  <c r="V95" i="16"/>
  <c r="AI107" i="16"/>
  <c r="AT69" i="12"/>
  <c r="BQ69" i="12"/>
  <c r="BQ81" i="12"/>
  <c r="Y99" i="16"/>
  <c r="AL99" i="16"/>
  <c r="AL111" i="16"/>
  <c r="BQ73" i="12"/>
  <c r="AT73" i="12"/>
  <c r="BQ85" i="12"/>
  <c r="AF103" i="16"/>
  <c r="S103" i="16"/>
  <c r="AF115" i="16"/>
  <c r="X97" i="15"/>
  <c r="AK97" i="15"/>
  <c r="AK109" i="15"/>
  <c r="AT97" i="15"/>
  <c r="O97" i="15" a="1"/>
  <c r="O97" i="15" s="1"/>
  <c r="F69" i="22"/>
  <c r="AD97" i="15"/>
  <c r="Q97" i="15"/>
  <c r="AD109" i="15"/>
  <c r="AQ68" i="11"/>
  <c r="BN68" i="11"/>
  <c r="BN80" i="11"/>
  <c r="O61" i="35"/>
  <c r="AP62" i="11"/>
  <c r="BM62" i="11"/>
  <c r="R89" i="15"/>
  <c r="AE89" i="15"/>
  <c r="BL54" i="11"/>
  <c r="AO54" i="11"/>
  <c r="R81" i="15"/>
  <c r="AE81" i="15"/>
  <c r="Y73" i="15"/>
  <c r="AL73" i="15"/>
  <c r="AH73" i="15"/>
  <c r="U73" i="15"/>
  <c r="O37" i="35"/>
  <c r="BM38" i="11"/>
  <c r="AP38" i="11"/>
  <c r="AU65" i="15"/>
  <c r="AM65" i="15"/>
  <c r="Z65" i="15"/>
  <c r="Y37" i="19" s="1"/>
  <c r="X39" i="15"/>
  <c r="Y39" i="15"/>
  <c r="AR77" i="11"/>
  <c r="BO77" i="11"/>
  <c r="BO89" i="11"/>
  <c r="AR78" i="11"/>
  <c r="BO37" i="11"/>
  <c r="AR37" i="11"/>
  <c r="BL58" i="12"/>
  <c r="AO58" i="12"/>
  <c r="V85" i="16"/>
  <c r="AI85" i="16"/>
  <c r="T93" i="16"/>
  <c r="AG93" i="16"/>
  <c r="AG105" i="16"/>
  <c r="X93" i="16"/>
  <c r="AK93" i="16"/>
  <c r="AK105" i="16"/>
  <c r="AJ53" i="15"/>
  <c r="W53" i="15"/>
  <c r="AO89" i="32"/>
  <c r="W89" i="32"/>
  <c r="V89" i="32" a="1"/>
  <c r="V89" i="32" s="1"/>
  <c r="W101" i="32"/>
  <c r="Z85" i="32"/>
  <c r="AP85" i="32"/>
  <c r="X85" i="32"/>
  <c r="X97" i="32"/>
  <c r="AH8" i="33"/>
  <c r="AN7" i="33"/>
  <c r="Y98" i="17"/>
  <c r="AL98" i="17"/>
  <c r="AL110" i="17"/>
  <c r="BO81" i="13"/>
  <c r="BO69" i="13"/>
  <c r="AR69" i="13"/>
  <c r="T90" i="17"/>
  <c r="AG90" i="17"/>
  <c r="AT90" i="17"/>
  <c r="O90" i="17" a="1"/>
  <c r="O90" i="17" s="1"/>
  <c r="Q90" i="17"/>
  <c r="AD90" i="17"/>
  <c r="H62" i="22"/>
  <c r="AG82" i="17"/>
  <c r="T82" i="17"/>
  <c r="CF55" i="13"/>
  <c r="AR53" i="13"/>
  <c r="BO53" i="13"/>
  <c r="U46" i="35"/>
  <c r="BM47" i="13"/>
  <c r="AP47" i="13"/>
  <c r="X74" i="17"/>
  <c r="AK74" i="17"/>
  <c r="W66" i="17"/>
  <c r="AJ66" i="17"/>
  <c r="T66" i="17"/>
  <c r="AG66" i="17"/>
  <c r="W58" i="17"/>
  <c r="AJ58" i="17"/>
  <c r="AG50" i="17"/>
  <c r="T50" i="17"/>
  <c r="W42" i="17"/>
  <c r="V34" i="17"/>
  <c r="H6" i="22"/>
  <c r="AT34" i="17"/>
  <c r="Q34" i="17"/>
  <c r="O34" i="17" a="1"/>
  <c r="O34" i="17" s="1"/>
  <c r="U100" i="15"/>
  <c r="AH100" i="15"/>
  <c r="AH112" i="15"/>
  <c r="U92" i="15"/>
  <c r="AH92" i="15"/>
  <c r="BL57" i="11"/>
  <c r="AO57" i="11"/>
  <c r="X84" i="15"/>
  <c r="AK84" i="15"/>
  <c r="BO55" i="11"/>
  <c r="AR55" i="11"/>
  <c r="AO49" i="11"/>
  <c r="BL49" i="11"/>
  <c r="AU76" i="15"/>
  <c r="Z76" i="15"/>
  <c r="Y48" i="19" s="1"/>
  <c r="AM76" i="15"/>
  <c r="AL68" i="15"/>
  <c r="Y68" i="15"/>
  <c r="CF41" i="11"/>
  <c r="O32" i="35"/>
  <c r="BM33" i="11"/>
  <c r="AP33" i="11"/>
  <c r="T60" i="15"/>
  <c r="AG60" i="15"/>
  <c r="AQ31" i="11"/>
  <c r="BN31" i="11"/>
  <c r="AE52" i="15"/>
  <c r="R52" i="15"/>
  <c r="AJ52" i="15"/>
  <c r="W52" i="15"/>
  <c r="AG44" i="15"/>
  <c r="T44" i="15"/>
  <c r="W89" i="16"/>
  <c r="AJ89" i="16"/>
  <c r="BN63" i="12"/>
  <c r="AQ63" i="12"/>
  <c r="CE7" i="8"/>
  <c r="AK7" i="8"/>
  <c r="BW11" i="8"/>
  <c r="AC11" i="8"/>
  <c r="CA17" i="8"/>
  <c r="BD17" i="8"/>
  <c r="AG17" i="8"/>
  <c r="CA21" i="8"/>
  <c r="AG21" i="8"/>
  <c r="BD21" i="8"/>
  <c r="CD6" i="8"/>
  <c r="AJ6" i="8"/>
  <c r="BS8" i="8"/>
  <c r="D35" i="5"/>
  <c r="BV10" i="8"/>
  <c r="AB10" i="8"/>
  <c r="W10" i="8"/>
  <c r="U10" i="8"/>
  <c r="T10" i="8"/>
  <c r="AQ10" i="8" s="1"/>
  <c r="BV14" i="8"/>
  <c r="AB14" i="8"/>
  <c r="T14" i="8"/>
  <c r="AQ14" i="8" s="1"/>
  <c r="W14" i="8"/>
  <c r="U14" i="8"/>
  <c r="BZ16" i="8"/>
  <c r="AF16" i="8"/>
  <c r="CD18" i="8"/>
  <c r="AJ18" i="8"/>
  <c r="BG18" i="8"/>
  <c r="BZ20" i="8"/>
  <c r="AF20" i="8"/>
  <c r="BC20" i="8"/>
  <c r="BV22" i="8"/>
  <c r="AB22" i="8"/>
  <c r="AY22" i="8"/>
  <c r="W22" i="8"/>
  <c r="U22" i="8"/>
  <c r="T22" i="8"/>
  <c r="CD30" i="8"/>
  <c r="BG30" i="8"/>
  <c r="AJ30" i="8"/>
  <c r="BS36" i="8"/>
  <c r="D63" i="5"/>
  <c r="BX39" i="8"/>
  <c r="BA39" i="8"/>
  <c r="AD39" i="8"/>
  <c r="CD42" i="8"/>
  <c r="BG42" i="8"/>
  <c r="AJ42" i="8"/>
  <c r="BZ44" i="8"/>
  <c r="AF44" i="8"/>
  <c r="BC44" i="8"/>
  <c r="CB45" i="8"/>
  <c r="BE45" i="8"/>
  <c r="AH45" i="8"/>
  <c r="BZ48" i="8"/>
  <c r="AF48" i="8"/>
  <c r="BC48" i="8"/>
  <c r="CD50" i="8"/>
  <c r="AJ50" i="8"/>
  <c r="BG50" i="8"/>
  <c r="CD58" i="8"/>
  <c r="BG58" i="8"/>
  <c r="AJ58" i="8"/>
  <c r="CB61" i="8"/>
  <c r="AH61" i="8"/>
  <c r="BE61" i="8"/>
  <c r="BX63" i="8"/>
  <c r="BA63" i="8"/>
  <c r="AD63" i="8"/>
  <c r="BT65" i="8"/>
  <c r="AW65" i="8"/>
  <c r="Z65" i="8"/>
  <c r="S65" i="8"/>
  <c r="R65" i="8"/>
  <c r="BX67" i="8"/>
  <c r="BA67" i="8"/>
  <c r="AD67" i="8"/>
  <c r="BA79" i="8"/>
  <c r="BT69" i="8"/>
  <c r="Z69" i="8"/>
  <c r="AW69" i="8"/>
  <c r="S69" i="8"/>
  <c r="R69" i="8"/>
  <c r="AW81" i="8"/>
  <c r="CB73" i="8"/>
  <c r="BE73" i="8"/>
  <c r="AH73" i="8"/>
  <c r="BE85" i="8"/>
  <c r="BT7" i="10"/>
  <c r="Z7" i="10"/>
  <c r="R7" i="10"/>
  <c r="AO7" i="10" s="1"/>
  <c r="S7" i="10"/>
  <c r="CB15" i="10"/>
  <c r="AH15" i="10"/>
  <c r="BX17" i="10"/>
  <c r="BA17" i="10"/>
  <c r="AD17" i="10"/>
  <c r="BX21" i="10"/>
  <c r="BA21" i="10"/>
  <c r="AD21" i="10"/>
  <c r="BT23" i="10"/>
  <c r="AW23" i="10"/>
  <c r="Z23" i="10"/>
  <c r="S23" i="10"/>
  <c r="R23" i="10"/>
  <c r="BX25" i="10"/>
  <c r="AD25" i="10"/>
  <c r="BA25" i="10"/>
  <c r="BV28" i="10"/>
  <c r="AY28" i="10"/>
  <c r="AB28" i="10"/>
  <c r="U28" i="10"/>
  <c r="W28" i="10"/>
  <c r="T28" i="10"/>
  <c r="BS30" i="10"/>
  <c r="D57" i="14"/>
  <c r="BV32" i="10"/>
  <c r="AB32" i="10"/>
  <c r="T32" i="10"/>
  <c r="AY32" i="10"/>
  <c r="U32" i="10"/>
  <c r="W32" i="10"/>
  <c r="CB39" i="10"/>
  <c r="BE39" i="10"/>
  <c r="AH39" i="10"/>
  <c r="BT43" i="10"/>
  <c r="Z43" i="10"/>
  <c r="AW43" i="10"/>
  <c r="S43" i="10"/>
  <c r="R43" i="10"/>
  <c r="CD48" i="10"/>
  <c r="AJ48" i="10"/>
  <c r="BG48" i="10"/>
  <c r="CD52" i="10"/>
  <c r="AJ52" i="10"/>
  <c r="BG52" i="10"/>
  <c r="BZ54" i="10"/>
  <c r="AF54" i="10"/>
  <c r="BC54" i="10"/>
  <c r="BX57" i="10"/>
  <c r="AD57" i="10"/>
  <c r="BA57" i="10"/>
  <c r="CD60" i="10"/>
  <c r="AJ60" i="10"/>
  <c r="BG60" i="10"/>
  <c r="BZ62" i="10"/>
  <c r="BC62" i="10"/>
  <c r="AF62" i="10"/>
  <c r="BS66" i="10"/>
  <c r="D93" i="14"/>
  <c r="AS93" i="14" s="1"/>
  <c r="BV72" i="10"/>
  <c r="T72" i="10"/>
  <c r="W72" i="10"/>
  <c r="AY72" i="10"/>
  <c r="AB72" i="10"/>
  <c r="U72" i="10"/>
  <c r="AY84" i="10"/>
  <c r="CD76" i="10"/>
  <c r="BG76" i="10"/>
  <c r="AJ76" i="10"/>
  <c r="BG88" i="10"/>
  <c r="BU9" i="8"/>
  <c r="AA9" i="8"/>
  <c r="CC9" i="8"/>
  <c r="AI9" i="8"/>
  <c r="BW10" i="8"/>
  <c r="AC10" i="8"/>
  <c r="CE10" i="8"/>
  <c r="AK10" i="8"/>
  <c r="BY11" i="8"/>
  <c r="AE11" i="8"/>
  <c r="CA12" i="8"/>
  <c r="AG12" i="8"/>
  <c r="BU13" i="8"/>
  <c r="AA13" i="8"/>
  <c r="CC13" i="8"/>
  <c r="AI13" i="8"/>
  <c r="BW14" i="8"/>
  <c r="AC14" i="8"/>
  <c r="CE14" i="8"/>
  <c r="AK14" i="8"/>
  <c r="BY15" i="8"/>
  <c r="AE15" i="8"/>
  <c r="CA16" i="8"/>
  <c r="AG16" i="8"/>
  <c r="BU17" i="8"/>
  <c r="AA17" i="8"/>
  <c r="AX17" i="8"/>
  <c r="CC17" i="8"/>
  <c r="AI17" i="8"/>
  <c r="BF17" i="8"/>
  <c r="BW18" i="8"/>
  <c r="AC18" i="8"/>
  <c r="AZ18" i="8"/>
  <c r="CE18" i="8"/>
  <c r="BH18" i="8"/>
  <c r="AK18" i="8"/>
  <c r="BY19" i="8"/>
  <c r="BB19" i="8"/>
  <c r="AE19" i="8"/>
  <c r="AV20" i="8"/>
  <c r="AO47" i="5" s="1"/>
  <c r="Y20" i="8"/>
  <c r="AB47" i="5" s="1"/>
  <c r="M19" i="19" s="1"/>
  <c r="CA20" i="8"/>
  <c r="AG20" i="8"/>
  <c r="BD20" i="8"/>
  <c r="BU21" i="8"/>
  <c r="AA21" i="8"/>
  <c r="AX21" i="8"/>
  <c r="CC21" i="8"/>
  <c r="AI21" i="8"/>
  <c r="BF21" i="8"/>
  <c r="BW22" i="8"/>
  <c r="AZ22" i="8"/>
  <c r="AC22" i="8"/>
  <c r="CE22" i="8"/>
  <c r="BH22" i="8"/>
  <c r="AK22" i="8"/>
  <c r="BY23" i="8"/>
  <c r="BB23" i="8"/>
  <c r="AE23" i="8"/>
  <c r="Y24" i="8"/>
  <c r="AB51" i="5" s="1"/>
  <c r="M23" i="19" s="1"/>
  <c r="AV24" i="8"/>
  <c r="AO51" i="5" s="1"/>
  <c r="CA24" i="8"/>
  <c r="BD24" i="8"/>
  <c r="AG24" i="8"/>
  <c r="BU25" i="8"/>
  <c r="AX25" i="8"/>
  <c r="AA25" i="8"/>
  <c r="CC25" i="8"/>
  <c r="AI25" i="8"/>
  <c r="BF25" i="8"/>
  <c r="BW26" i="8"/>
  <c r="AC26" i="8"/>
  <c r="AZ26" i="8"/>
  <c r="CE26" i="8"/>
  <c r="AK26" i="8"/>
  <c r="BH26" i="8"/>
  <c r="BY27" i="8"/>
  <c r="BB27" i="8"/>
  <c r="AE27" i="8"/>
  <c r="Y28" i="8"/>
  <c r="AB55" i="5" s="1"/>
  <c r="M27" i="19" s="1"/>
  <c r="AV28" i="8"/>
  <c r="AO55" i="5" s="1"/>
  <c r="CA28" i="8"/>
  <c r="AG28" i="8"/>
  <c r="BD28" i="8"/>
  <c r="BU29" i="8"/>
  <c r="AX29" i="8"/>
  <c r="AA29" i="8"/>
  <c r="CC29" i="8"/>
  <c r="BF29" i="8"/>
  <c r="AI29" i="8"/>
  <c r="BW30" i="8"/>
  <c r="AZ30" i="8"/>
  <c r="AC30" i="8"/>
  <c r="CE30" i="8"/>
  <c r="AK30" i="8"/>
  <c r="BH30" i="8"/>
  <c r="BY31" i="8"/>
  <c r="BB31" i="8"/>
  <c r="AE31" i="8"/>
  <c r="AV32" i="8"/>
  <c r="AO59" i="5" s="1"/>
  <c r="Y32" i="8"/>
  <c r="AB59" i="5" s="1"/>
  <c r="M31" i="19" s="1"/>
  <c r="CA32" i="8"/>
  <c r="BD32" i="8"/>
  <c r="AG32" i="8"/>
  <c r="BU33" i="8"/>
  <c r="AX33" i="8"/>
  <c r="AA33" i="8"/>
  <c r="CC33" i="8"/>
  <c r="BF33" i="8"/>
  <c r="AI33" i="8"/>
  <c r="BW34" i="8"/>
  <c r="AC34" i="8"/>
  <c r="AZ34" i="8"/>
  <c r="CE34" i="8"/>
  <c r="AK34" i="8"/>
  <c r="BH34" i="8"/>
  <c r="BY35" i="8"/>
  <c r="BB35" i="8"/>
  <c r="AE35" i="8"/>
  <c r="AV36" i="8"/>
  <c r="AO63" i="5" s="1"/>
  <c r="Y36" i="8"/>
  <c r="AB63" i="5" s="1"/>
  <c r="M35" i="19" s="1"/>
  <c r="CA36" i="8"/>
  <c r="BD36" i="8"/>
  <c r="AG36" i="8"/>
  <c r="BU37" i="8"/>
  <c r="AX37" i="8"/>
  <c r="AA37" i="8"/>
  <c r="CC37" i="8"/>
  <c r="BF37" i="8"/>
  <c r="AI37" i="8"/>
  <c r="BW38" i="8"/>
  <c r="AC38" i="8"/>
  <c r="AZ38" i="8"/>
  <c r="CE38" i="8"/>
  <c r="AK38" i="8"/>
  <c r="BH38" i="8"/>
  <c r="BY39" i="8"/>
  <c r="AE39" i="8"/>
  <c r="BB39" i="8"/>
  <c r="Y40" i="8"/>
  <c r="AB67" i="5" s="1"/>
  <c r="M39" i="19" s="1"/>
  <c r="AV40" i="8"/>
  <c r="AO67" i="5" s="1"/>
  <c r="CA40" i="8"/>
  <c r="BD40" i="8"/>
  <c r="AG40" i="8"/>
  <c r="BU41" i="8"/>
  <c r="AA41" i="8"/>
  <c r="AX41" i="8"/>
  <c r="CC41" i="8"/>
  <c r="BF41" i="8"/>
  <c r="AI41" i="8"/>
  <c r="BW42" i="8"/>
  <c r="AC42" i="8"/>
  <c r="AZ42" i="8"/>
  <c r="CE42" i="8"/>
  <c r="AK42" i="8"/>
  <c r="BH42" i="8"/>
  <c r="BY43" i="8"/>
  <c r="BB43" i="8"/>
  <c r="AE43" i="8"/>
  <c r="Y44" i="8"/>
  <c r="AB71" i="5" s="1"/>
  <c r="M43" i="19" s="1"/>
  <c r="AV44" i="8"/>
  <c r="AO71" i="5" s="1"/>
  <c r="CA44" i="8"/>
  <c r="BD44" i="8"/>
  <c r="AG44" i="8"/>
  <c r="BU45" i="8"/>
  <c r="AX45" i="8"/>
  <c r="AA45" i="8"/>
  <c r="CC45" i="8"/>
  <c r="BF45" i="8"/>
  <c r="AI45" i="8"/>
  <c r="BW46" i="8"/>
  <c r="AZ46" i="8"/>
  <c r="AC46" i="8"/>
  <c r="CE46" i="8"/>
  <c r="AK46" i="8"/>
  <c r="BH46" i="8"/>
  <c r="BY47" i="8"/>
  <c r="AE47" i="8"/>
  <c r="BB47" i="8"/>
  <c r="AV48" i="8"/>
  <c r="AO75" i="5" s="1"/>
  <c r="Y48" i="8"/>
  <c r="AB75" i="5" s="1"/>
  <c r="M47" i="19" s="1"/>
  <c r="CA48" i="8"/>
  <c r="AG48" i="8"/>
  <c r="BD48" i="8"/>
  <c r="BU49" i="8"/>
  <c r="AX49" i="8"/>
  <c r="AA49" i="8"/>
  <c r="CC49" i="8"/>
  <c r="AI49" i="8"/>
  <c r="BF49" i="8"/>
  <c r="BW50" i="8"/>
  <c r="AC50" i="8"/>
  <c r="AZ50" i="8"/>
  <c r="CE50" i="8"/>
  <c r="BH50" i="8"/>
  <c r="AK50" i="8"/>
  <c r="BY51" i="8"/>
  <c r="AE51" i="8"/>
  <c r="BB51" i="8"/>
  <c r="Y52" i="8"/>
  <c r="AB79" i="5" s="1"/>
  <c r="M51" i="19" s="1"/>
  <c r="AV52" i="8"/>
  <c r="AO79" i="5" s="1"/>
  <c r="CA52" i="8"/>
  <c r="BD52" i="8"/>
  <c r="AG52" i="8"/>
  <c r="BU53" i="8"/>
  <c r="AX53" i="8"/>
  <c r="AA53" i="8"/>
  <c r="CC53" i="8"/>
  <c r="AI53" i="8"/>
  <c r="BF53" i="8"/>
  <c r="BW54" i="8"/>
  <c r="AZ54" i="8"/>
  <c r="AC54" i="8"/>
  <c r="CE54" i="8"/>
  <c r="BH54" i="8"/>
  <c r="AK54" i="8"/>
  <c r="BY55" i="8"/>
  <c r="AE55" i="8"/>
  <c r="BB55" i="8"/>
  <c r="CN6" i="8"/>
  <c r="AV56" i="8"/>
  <c r="AO83" i="5" s="1"/>
  <c r="Y56" i="8"/>
  <c r="AB83" i="5" s="1"/>
  <c r="M55" i="19" s="1"/>
  <c r="CA56" i="8"/>
  <c r="AG56" i="8"/>
  <c r="BD56" i="8"/>
  <c r="BU57" i="8"/>
  <c r="AX57" i="8"/>
  <c r="AA57" i="8"/>
  <c r="CC57" i="8"/>
  <c r="BF57" i="8"/>
  <c r="AI57" i="8"/>
  <c r="BW58" i="8"/>
  <c r="AC58" i="8"/>
  <c r="AZ58" i="8"/>
  <c r="CE58" i="8"/>
  <c r="AK58" i="8"/>
  <c r="BH58" i="8"/>
  <c r="BY59" i="8"/>
  <c r="AE59" i="8"/>
  <c r="BB59" i="8"/>
  <c r="Y60" i="8"/>
  <c r="AB87" i="5" s="1"/>
  <c r="M59" i="19" s="1"/>
  <c r="AV60" i="8"/>
  <c r="AO87" i="5" s="1"/>
  <c r="CA60" i="8"/>
  <c r="AG60" i="8"/>
  <c r="BD60" i="8"/>
  <c r="BU61" i="8"/>
  <c r="AA61" i="8"/>
  <c r="AX61" i="8"/>
  <c r="CC61" i="8"/>
  <c r="BF61" i="8"/>
  <c r="AI61" i="8"/>
  <c r="BW62" i="8"/>
  <c r="AZ62" i="8"/>
  <c r="AC62" i="8"/>
  <c r="CE62" i="8"/>
  <c r="AK62" i="8"/>
  <c r="BH62" i="8"/>
  <c r="BY63" i="8"/>
  <c r="BB63" i="8"/>
  <c r="AE63" i="8"/>
  <c r="AV64" i="8"/>
  <c r="AO91" i="5" s="1"/>
  <c r="Y64" i="8"/>
  <c r="AB91" i="5" s="1"/>
  <c r="M63" i="19" s="1"/>
  <c r="CA64" i="8"/>
  <c r="BD64" i="8"/>
  <c r="AG64" i="8"/>
  <c r="BU65" i="8"/>
  <c r="AA65" i="8"/>
  <c r="AX65" i="8"/>
  <c r="CC65" i="8"/>
  <c r="AI65" i="8"/>
  <c r="BF65" i="8"/>
  <c r="BW66" i="8"/>
  <c r="AC66" i="8"/>
  <c r="AZ66" i="8"/>
  <c r="AZ78" i="8"/>
  <c r="CE66" i="8"/>
  <c r="AK66" i="8"/>
  <c r="BH66" i="8"/>
  <c r="BH78" i="8"/>
  <c r="BY67" i="8"/>
  <c r="AE67" i="8"/>
  <c r="BB67" i="8"/>
  <c r="BB79" i="8"/>
  <c r="AV68" i="8"/>
  <c r="AO95" i="5" s="1"/>
  <c r="Y68" i="8"/>
  <c r="AB95" i="5" s="1"/>
  <c r="M67" i="19" s="1"/>
  <c r="AV80" i="8"/>
  <c r="AO107" i="5" s="1"/>
  <c r="CA68" i="8"/>
  <c r="BD68" i="8"/>
  <c r="AG68" i="8"/>
  <c r="BD80" i="8"/>
  <c r="BU69" i="8"/>
  <c r="AA69" i="8"/>
  <c r="AX69" i="8"/>
  <c r="AX81" i="8"/>
  <c r="CC69" i="8"/>
  <c r="BF69" i="8"/>
  <c r="AI69" i="8"/>
  <c r="BF81" i="8"/>
  <c r="BW70" i="8"/>
  <c r="AC70" i="8"/>
  <c r="AZ70" i="8"/>
  <c r="AZ82" i="8"/>
  <c r="CE70" i="8"/>
  <c r="BH70" i="8"/>
  <c r="AK70" i="8"/>
  <c r="BH82" i="8"/>
  <c r="BY71" i="8"/>
  <c r="BB71" i="8"/>
  <c r="AE71" i="8"/>
  <c r="BB83" i="8"/>
  <c r="Y72" i="8"/>
  <c r="AB99" i="5" s="1"/>
  <c r="M71" i="19" s="1"/>
  <c r="AV72" i="8"/>
  <c r="AO99" i="5" s="1"/>
  <c r="AV84" i="8"/>
  <c r="AO111" i="5" s="1"/>
  <c r="CA72" i="8"/>
  <c r="AG72" i="8"/>
  <c r="BD72" i="8"/>
  <c r="BD84" i="8"/>
  <c r="BU73" i="8"/>
  <c r="AX73" i="8"/>
  <c r="AA73" i="8"/>
  <c r="AX85" i="8"/>
  <c r="CC73" i="8"/>
  <c r="AI73" i="8"/>
  <c r="BF73" i="8"/>
  <c r="BF85" i="8"/>
  <c r="BW74" i="8"/>
  <c r="AC74" i="8"/>
  <c r="AZ74" i="8"/>
  <c r="AZ86" i="8"/>
  <c r="CE74" i="8"/>
  <c r="BH74" i="8"/>
  <c r="AK74" i="8"/>
  <c r="BH86" i="8"/>
  <c r="BY75" i="8"/>
  <c r="AE75" i="8"/>
  <c r="BB75" i="8"/>
  <c r="BB87" i="8"/>
  <c r="Y76" i="8"/>
  <c r="AB103" i="5" s="1"/>
  <c r="M75" i="19" s="1"/>
  <c r="AV76" i="8"/>
  <c r="AO103" i="5" s="1"/>
  <c r="AV88" i="8"/>
  <c r="AO115" i="5" s="1"/>
  <c r="CA76" i="8"/>
  <c r="AG76" i="8"/>
  <c r="BD76" i="8"/>
  <c r="BD88" i="8"/>
  <c r="BU77" i="8"/>
  <c r="AA77" i="8"/>
  <c r="AX77" i="8"/>
  <c r="AX89" i="8"/>
  <c r="AA78" i="8"/>
  <c r="BU78" i="8"/>
  <c r="CC77" i="8"/>
  <c r="AI77" i="8"/>
  <c r="BF77" i="8"/>
  <c r="BF89" i="8"/>
  <c r="CC78" i="8"/>
  <c r="AI78" i="8"/>
  <c r="CA6" i="10"/>
  <c r="AG6" i="10"/>
  <c r="BU7" i="10"/>
  <c r="AA7" i="10"/>
  <c r="CC7" i="10"/>
  <c r="AI7" i="10"/>
  <c r="BW8" i="10"/>
  <c r="AC8" i="10"/>
  <c r="CE8" i="10"/>
  <c r="AK8" i="10"/>
  <c r="BY9" i="10"/>
  <c r="AE9" i="10"/>
  <c r="CA10" i="10"/>
  <c r="AG10" i="10"/>
  <c r="BU11" i="10"/>
  <c r="AA11" i="10"/>
  <c r="CC11" i="10"/>
  <c r="AI11" i="10"/>
  <c r="BW12" i="10"/>
  <c r="AC12" i="10"/>
  <c r="CE12" i="10"/>
  <c r="AK12" i="10"/>
  <c r="BY13" i="10"/>
  <c r="AE13" i="10"/>
  <c r="CA14" i="10"/>
  <c r="AG14" i="10"/>
  <c r="BU15" i="10"/>
  <c r="AA15" i="10"/>
  <c r="CC15" i="10"/>
  <c r="AI15" i="10"/>
  <c r="BW16" i="10"/>
  <c r="AC16" i="10"/>
  <c r="CE16" i="10"/>
  <c r="AK16" i="10"/>
  <c r="BY17" i="10"/>
  <c r="BB17" i="10"/>
  <c r="AE17" i="10"/>
  <c r="AV18" i="10"/>
  <c r="AO45" i="14" s="1"/>
  <c r="Y18" i="10"/>
  <c r="AB45" i="14" s="1"/>
  <c r="R17" i="19" s="1"/>
  <c r="CA18" i="10"/>
  <c r="AG18" i="10"/>
  <c r="BD18" i="10"/>
  <c r="BU19" i="10"/>
  <c r="AX19" i="10"/>
  <c r="AA19" i="10"/>
  <c r="CC19" i="10"/>
  <c r="BF19" i="10"/>
  <c r="AI19" i="10"/>
  <c r="BW20" i="10"/>
  <c r="AC20" i="10"/>
  <c r="AZ20" i="10"/>
  <c r="CE20" i="10"/>
  <c r="AK20" i="10"/>
  <c r="BH20" i="10"/>
  <c r="BY21" i="10"/>
  <c r="BB21" i="10"/>
  <c r="AE21" i="10"/>
  <c r="AV22" i="10"/>
  <c r="AO49" i="14" s="1"/>
  <c r="Y22" i="10"/>
  <c r="AB49" i="14" s="1"/>
  <c r="R21" i="19" s="1"/>
  <c r="CA22" i="10"/>
  <c r="BD22" i="10"/>
  <c r="AG22" i="10"/>
  <c r="BU23" i="10"/>
  <c r="AX23" i="10"/>
  <c r="AA23" i="10"/>
  <c r="CC23" i="10"/>
  <c r="AI23" i="10"/>
  <c r="BF23" i="10"/>
  <c r="BW24" i="10"/>
  <c r="AZ24" i="10"/>
  <c r="AC24" i="10"/>
  <c r="AK24" i="10"/>
  <c r="CE24" i="10"/>
  <c r="BH24" i="10"/>
  <c r="BY25" i="10"/>
  <c r="BB25" i="10"/>
  <c r="AE25" i="10"/>
  <c r="Y26" i="10"/>
  <c r="AB53" i="14" s="1"/>
  <c r="R25" i="19" s="1"/>
  <c r="AV26" i="10"/>
  <c r="AO53" i="14" s="1"/>
  <c r="CA26" i="10"/>
  <c r="BD26" i="10"/>
  <c r="AG26" i="10"/>
  <c r="BU27" i="10"/>
  <c r="AX27" i="10"/>
  <c r="AA27" i="10"/>
  <c r="CC27" i="10"/>
  <c r="BF27" i="10"/>
  <c r="AI27" i="10"/>
  <c r="BW28" i="10"/>
  <c r="AC28" i="10"/>
  <c r="AZ28" i="10"/>
  <c r="CE28" i="10"/>
  <c r="BH28" i="10"/>
  <c r="AK28" i="10"/>
  <c r="BY29" i="10"/>
  <c r="BB29" i="10"/>
  <c r="AE29" i="10"/>
  <c r="Y30" i="10"/>
  <c r="AB57" i="14" s="1"/>
  <c r="R29" i="19" s="1"/>
  <c r="AV30" i="10"/>
  <c r="AO57" i="14" s="1"/>
  <c r="CA30" i="10"/>
  <c r="AG30" i="10"/>
  <c r="BD30" i="10"/>
  <c r="BU31" i="10"/>
  <c r="AX31" i="10"/>
  <c r="AA31" i="10"/>
  <c r="CC31" i="10"/>
  <c r="AI31" i="10"/>
  <c r="BF31" i="10"/>
  <c r="BW32" i="10"/>
  <c r="AC32" i="10"/>
  <c r="AZ32" i="10"/>
  <c r="CE32" i="10"/>
  <c r="BH32" i="10"/>
  <c r="AK32" i="10"/>
  <c r="BY33" i="10"/>
  <c r="AE33" i="10"/>
  <c r="BB33" i="10"/>
  <c r="Y34" i="10"/>
  <c r="AB61" i="14" s="1"/>
  <c r="R33" i="19" s="1"/>
  <c r="AV34" i="10"/>
  <c r="AO61" i="14" s="1"/>
  <c r="CA34" i="10"/>
  <c r="AG34" i="10"/>
  <c r="BD34" i="10"/>
  <c r="BU35" i="10"/>
  <c r="AX35" i="10"/>
  <c r="AA35" i="10"/>
  <c r="CC35" i="10"/>
  <c r="BF35" i="10"/>
  <c r="AI35" i="10"/>
  <c r="BW36" i="10"/>
  <c r="AZ36" i="10"/>
  <c r="AC36" i="10"/>
  <c r="AK36" i="10"/>
  <c r="BH36" i="10"/>
  <c r="CE36" i="10"/>
  <c r="BY37" i="10"/>
  <c r="BB37" i="10"/>
  <c r="AE37" i="10"/>
  <c r="AV38" i="10"/>
  <c r="AO65" i="14" s="1"/>
  <c r="Y38" i="10"/>
  <c r="AB65" i="14" s="1"/>
  <c r="R37" i="19" s="1"/>
  <c r="CA38" i="10"/>
  <c r="BD38" i="10"/>
  <c r="AG38" i="10"/>
  <c r="BU39" i="10"/>
  <c r="AX39" i="10"/>
  <c r="AA39" i="10"/>
  <c r="CC39" i="10"/>
  <c r="AI39" i="10"/>
  <c r="BF39" i="10"/>
  <c r="BW40" i="10"/>
  <c r="AC40" i="10"/>
  <c r="AZ40" i="10"/>
  <c r="CE40" i="10"/>
  <c r="BH40" i="10"/>
  <c r="AK40" i="10"/>
  <c r="BY41" i="10"/>
  <c r="BB41" i="10"/>
  <c r="AE41" i="10"/>
  <c r="AV42" i="10"/>
  <c r="AO69" i="14" s="1"/>
  <c r="Y42" i="10"/>
  <c r="AB69" i="14" s="1"/>
  <c r="R41" i="19" s="1"/>
  <c r="BD42" i="10"/>
  <c r="AG42" i="10"/>
  <c r="CA42" i="10"/>
  <c r="BU43" i="10"/>
  <c r="AX43" i="10"/>
  <c r="AA43" i="10"/>
  <c r="CC43" i="10"/>
  <c r="BF43" i="10"/>
  <c r="AI43" i="10"/>
  <c r="BW44" i="10"/>
  <c r="AZ44" i="10"/>
  <c r="AC44" i="10"/>
  <c r="CE44" i="10"/>
  <c r="AK44" i="10"/>
  <c r="BH44" i="10"/>
  <c r="BY45" i="10"/>
  <c r="BB45" i="10"/>
  <c r="AE45" i="10"/>
  <c r="AV46" i="10"/>
  <c r="AO73" i="14" s="1"/>
  <c r="Y46" i="10"/>
  <c r="AB73" i="14" s="1"/>
  <c r="R45" i="19" s="1"/>
  <c r="CA46" i="10"/>
  <c r="AG46" i="10"/>
  <c r="BD46" i="10"/>
  <c r="BU47" i="10"/>
  <c r="AA47" i="10"/>
  <c r="AX47" i="10"/>
  <c r="BF47" i="10"/>
  <c r="AI47" i="10"/>
  <c r="CC47" i="10"/>
  <c r="BW48" i="10"/>
  <c r="AC48" i="10"/>
  <c r="AZ48" i="10"/>
  <c r="CE48" i="10"/>
  <c r="BH48" i="10"/>
  <c r="AK48" i="10"/>
  <c r="BY49" i="10"/>
  <c r="BB49" i="10"/>
  <c r="AE49" i="10"/>
  <c r="Y50" i="10"/>
  <c r="AB77" i="14" s="1"/>
  <c r="R49" i="19" s="1"/>
  <c r="AV50" i="10"/>
  <c r="AO77" i="14" s="1"/>
  <c r="CA50" i="10"/>
  <c r="AG50" i="10"/>
  <c r="BD50" i="10"/>
  <c r="BU51" i="10"/>
  <c r="AX51" i="10"/>
  <c r="AA51" i="10"/>
  <c r="CC51" i="10"/>
  <c r="AI51" i="10"/>
  <c r="BF51" i="10"/>
  <c r="BW52" i="10"/>
  <c r="AZ52" i="10"/>
  <c r="AC52" i="10"/>
  <c r="CE52" i="10"/>
  <c r="BH52" i="10"/>
  <c r="AK52" i="10"/>
  <c r="BY53" i="10"/>
  <c r="AE53" i="10"/>
  <c r="BB53" i="10"/>
  <c r="AV54" i="10"/>
  <c r="AO81" i="14" s="1"/>
  <c r="Y54" i="10"/>
  <c r="AB81" i="14" s="1"/>
  <c r="R53" i="19" s="1"/>
  <c r="CA54" i="10"/>
  <c r="AG54" i="10"/>
  <c r="BD54" i="10"/>
  <c r="BU55" i="10"/>
  <c r="AA55" i="10"/>
  <c r="AX55" i="10"/>
  <c r="CJ6" i="10"/>
  <c r="C8" i="27" s="1"/>
  <c r="CC55" i="10"/>
  <c r="BF55" i="10"/>
  <c r="AI55" i="10"/>
  <c r="CR6" i="10"/>
  <c r="K8" i="27" s="1"/>
  <c r="BW56" i="10"/>
  <c r="AZ56" i="10"/>
  <c r="AC56" i="10"/>
  <c r="CE56" i="10"/>
  <c r="BH56" i="10"/>
  <c r="AK56" i="10"/>
  <c r="BY57" i="10"/>
  <c r="BB57" i="10"/>
  <c r="AE57" i="10"/>
  <c r="AV58" i="10"/>
  <c r="AO85" i="14" s="1"/>
  <c r="Y58" i="10"/>
  <c r="AB85" i="14" s="1"/>
  <c r="R57" i="19" s="1"/>
  <c r="CA58" i="10"/>
  <c r="AG58" i="10"/>
  <c r="BD58" i="10"/>
  <c r="BU59" i="10"/>
  <c r="AA59" i="10"/>
  <c r="AX59" i="10"/>
  <c r="CC59" i="10"/>
  <c r="BF59" i="10"/>
  <c r="AI59" i="10"/>
  <c r="BW60" i="10"/>
  <c r="AC60" i="10"/>
  <c r="AZ60" i="10"/>
  <c r="CE60" i="10"/>
  <c r="BH60" i="10"/>
  <c r="AK60" i="10"/>
  <c r="BY61" i="10"/>
  <c r="BB61" i="10"/>
  <c r="AE61" i="10"/>
  <c r="AV62" i="10"/>
  <c r="AO89" i="14" s="1"/>
  <c r="Y62" i="10"/>
  <c r="AB89" i="14" s="1"/>
  <c r="R61" i="19" s="1"/>
  <c r="CA62" i="10"/>
  <c r="AG62" i="10"/>
  <c r="BD62" i="10"/>
  <c r="BU63" i="10"/>
  <c r="AA63" i="10"/>
  <c r="AX63" i="10"/>
  <c r="CC63" i="10"/>
  <c r="AI63" i="10"/>
  <c r="BF63" i="10"/>
  <c r="BW64" i="10"/>
  <c r="AZ64" i="10"/>
  <c r="AC64" i="10"/>
  <c r="CE64" i="10"/>
  <c r="AK64" i="10"/>
  <c r="BH64" i="10"/>
  <c r="BY65" i="10"/>
  <c r="AE65" i="10"/>
  <c r="BB65" i="10"/>
  <c r="AV66" i="10"/>
  <c r="AO93" i="14" s="1"/>
  <c r="Y66" i="10"/>
  <c r="AB93" i="14" s="1"/>
  <c r="R65" i="19" s="1"/>
  <c r="AV78" i="10"/>
  <c r="AO105" i="14" s="1"/>
  <c r="CA66" i="10"/>
  <c r="BD66" i="10"/>
  <c r="AG66" i="10"/>
  <c r="BD78" i="10"/>
  <c r="BU67" i="10"/>
  <c r="AA67" i="10"/>
  <c r="AX67" i="10"/>
  <c r="AX79" i="10"/>
  <c r="CC67" i="10"/>
  <c r="AI67" i="10"/>
  <c r="BF67" i="10"/>
  <c r="BF79" i="10"/>
  <c r="BW68" i="10"/>
  <c r="AZ68" i="10"/>
  <c r="AC68" i="10"/>
  <c r="AZ80" i="10"/>
  <c r="CE68" i="10"/>
  <c r="AK68" i="10"/>
  <c r="BH68" i="10"/>
  <c r="BH80" i="10"/>
  <c r="BY69" i="10"/>
  <c r="BB69" i="10"/>
  <c r="AE69" i="10"/>
  <c r="BB81" i="10"/>
  <c r="AV70" i="10"/>
  <c r="AO97" i="14" s="1"/>
  <c r="Y70" i="10"/>
  <c r="AB97" i="14" s="1"/>
  <c r="R69" i="19" s="1"/>
  <c r="AV82" i="10"/>
  <c r="AO109" i="14" s="1"/>
  <c r="CA70" i="10"/>
  <c r="BD70" i="10"/>
  <c r="AG70" i="10"/>
  <c r="BD82" i="10"/>
  <c r="BU71" i="10"/>
  <c r="AX71" i="10"/>
  <c r="AA71" i="10"/>
  <c r="AX83" i="10"/>
  <c r="CC71" i="10"/>
  <c r="AI71" i="10"/>
  <c r="BF71" i="10"/>
  <c r="BF83" i="10"/>
  <c r="BW72" i="10"/>
  <c r="AZ72" i="10"/>
  <c r="AC72" i="10"/>
  <c r="AZ84" i="10"/>
  <c r="CE72" i="10"/>
  <c r="AK72" i="10"/>
  <c r="BH72" i="10"/>
  <c r="BH84" i="10"/>
  <c r="BY73" i="10"/>
  <c r="AE73" i="10"/>
  <c r="BB73" i="10"/>
  <c r="BB85" i="10"/>
  <c r="Y74" i="10"/>
  <c r="AB101" i="14" s="1"/>
  <c r="R73" i="19" s="1"/>
  <c r="AV74" i="10"/>
  <c r="AO101" i="14" s="1"/>
  <c r="AV86" i="10"/>
  <c r="AO113" i="14" s="1"/>
  <c r="CA74" i="10"/>
  <c r="BD74" i="10"/>
  <c r="AG74" i="10"/>
  <c r="BD86" i="10"/>
  <c r="BU75" i="10"/>
  <c r="AX75" i="10"/>
  <c r="AA75" i="10"/>
  <c r="AX87" i="10"/>
  <c r="CC75" i="10"/>
  <c r="BF75" i="10"/>
  <c r="AI75" i="10"/>
  <c r="BF87" i="10"/>
  <c r="BW76" i="10"/>
  <c r="AZ76" i="10"/>
  <c r="AC76" i="10"/>
  <c r="AZ88" i="10"/>
  <c r="CE76" i="10"/>
  <c r="AK76" i="10"/>
  <c r="BH76" i="10"/>
  <c r="BH88" i="10"/>
  <c r="BY77" i="10"/>
  <c r="BB77" i="10"/>
  <c r="AE77" i="10"/>
  <c r="BB89" i="10"/>
  <c r="AE78" i="10"/>
  <c r="BY78" i="10"/>
  <c r="BS81" i="10"/>
  <c r="D108" i="14"/>
  <c r="AS108" i="14" s="1"/>
  <c r="Z20" i="32"/>
  <c r="AP20" i="32"/>
  <c r="AO20" i="32"/>
  <c r="V20" i="32" a="1"/>
  <c r="V20" i="32" s="1"/>
  <c r="W76" i="32"/>
  <c r="AO76" i="32"/>
  <c r="Z76" i="32"/>
  <c r="V76" i="32" a="1"/>
  <c r="V76" i="32" s="1"/>
  <c r="U73" i="35"/>
  <c r="AP74" i="13"/>
  <c r="BM74" i="13"/>
  <c r="BM86" i="13"/>
  <c r="X101" i="17"/>
  <c r="AK101" i="17"/>
  <c r="AK113" i="17"/>
  <c r="T93" i="17"/>
  <c r="AG93" i="17"/>
  <c r="AG105" i="17"/>
  <c r="AL85" i="17"/>
  <c r="Y85" i="17"/>
  <c r="V77" i="17"/>
  <c r="AI77" i="17"/>
  <c r="AU77" i="17"/>
  <c r="AM77" i="17"/>
  <c r="Z77" i="17"/>
  <c r="AI49" i="19" s="1"/>
  <c r="AR48" i="13"/>
  <c r="BO48" i="13"/>
  <c r="AO42" i="13"/>
  <c r="BL42" i="13"/>
  <c r="U69" i="17"/>
  <c r="AH69" i="17"/>
  <c r="R61" i="17"/>
  <c r="AE61" i="17"/>
  <c r="AJ53" i="17"/>
  <c r="W53" i="17"/>
  <c r="CF26" i="13"/>
  <c r="T45" i="17"/>
  <c r="AG45" i="17"/>
  <c r="R37" i="17"/>
  <c r="R6" i="35"/>
  <c r="AP7" i="12"/>
  <c r="U34" i="16"/>
  <c r="S38" i="16"/>
  <c r="T38" i="16"/>
  <c r="X42" i="16"/>
  <c r="U46" i="16"/>
  <c r="AH46" i="16"/>
  <c r="AJ50" i="16"/>
  <c r="W50" i="16"/>
  <c r="V50" i="16"/>
  <c r="AI50" i="16"/>
  <c r="AQ24" i="12"/>
  <c r="BN24" i="12"/>
  <c r="R26" i="35"/>
  <c r="AP27" i="12"/>
  <c r="BM27" i="12"/>
  <c r="AU54" i="16"/>
  <c r="Z54" i="16"/>
  <c r="AD26" i="19" s="1"/>
  <c r="AM54" i="16"/>
  <c r="AQ28" i="12"/>
  <c r="BN28" i="12"/>
  <c r="G30" i="22"/>
  <c r="AT58" i="16"/>
  <c r="O58" i="16" a="1"/>
  <c r="O58" i="16" s="1"/>
  <c r="AD58" i="16"/>
  <c r="Q58" i="16"/>
  <c r="U62" i="16"/>
  <c r="AH62" i="16"/>
  <c r="AI62" i="16"/>
  <c r="V62" i="16"/>
  <c r="R66" i="16"/>
  <c r="AE66" i="16"/>
  <c r="AT70" i="16"/>
  <c r="O70" i="16" a="1"/>
  <c r="O70" i="16" s="1"/>
  <c r="G42" i="22"/>
  <c r="Q70" i="16"/>
  <c r="AD70" i="16"/>
  <c r="CF43" i="12"/>
  <c r="G46" i="22"/>
  <c r="AT74" i="16"/>
  <c r="Q74" i="16"/>
  <c r="O74" i="16" a="1"/>
  <c r="O74" i="16" s="1"/>
  <c r="AD74" i="16"/>
  <c r="R50" i="35"/>
  <c r="BM51" i="12"/>
  <c r="AP51" i="12"/>
  <c r="W78" i="16"/>
  <c r="AJ78" i="16"/>
  <c r="AG82" i="16"/>
  <c r="T82" i="16"/>
  <c r="AU82" i="16"/>
  <c r="AM82" i="16"/>
  <c r="Z82" i="16"/>
  <c r="AD54" i="19" s="1"/>
  <c r="AF86" i="16"/>
  <c r="S86" i="16"/>
  <c r="W90" i="16"/>
  <c r="AJ90" i="16"/>
  <c r="S90" i="16"/>
  <c r="AF90" i="16"/>
  <c r="BL67" i="12"/>
  <c r="AO67" i="12"/>
  <c r="BL79" i="12"/>
  <c r="AI94" i="16"/>
  <c r="V94" i="16"/>
  <c r="AI106" i="16"/>
  <c r="AT98" i="16"/>
  <c r="O98" i="16" a="1"/>
  <c r="O98" i="16" s="1"/>
  <c r="G70" i="22"/>
  <c r="AD98" i="16"/>
  <c r="Q98" i="16"/>
  <c r="AD110" i="16"/>
  <c r="AL102" i="16"/>
  <c r="Y102" i="16"/>
  <c r="AL114" i="16"/>
  <c r="BO76" i="12"/>
  <c r="AR76" i="12"/>
  <c r="BO88" i="12"/>
  <c r="BL76" i="11"/>
  <c r="AO76" i="11"/>
  <c r="BL88" i="11"/>
  <c r="S103" i="15"/>
  <c r="AF103" i="15"/>
  <c r="AF115" i="15"/>
  <c r="BQ74" i="11"/>
  <c r="AT74" i="11"/>
  <c r="BQ86" i="11"/>
  <c r="AF95" i="15"/>
  <c r="S95" i="15"/>
  <c r="AF107" i="15"/>
  <c r="S87" i="15"/>
  <c r="AF87" i="15"/>
  <c r="AT58" i="11"/>
  <c r="BQ58" i="11"/>
  <c r="F51" i="22"/>
  <c r="AT79" i="15"/>
  <c r="O79" i="15" a="1"/>
  <c r="O79" i="15" s="1"/>
  <c r="AD79" i="15"/>
  <c r="Q79" i="15"/>
  <c r="O43" i="35"/>
  <c r="BM44" i="11"/>
  <c r="AP44" i="11"/>
  <c r="Y71" i="15"/>
  <c r="AL71" i="15"/>
  <c r="AH63" i="15"/>
  <c r="U63" i="15"/>
  <c r="CF36" i="11"/>
  <c r="AR34" i="11"/>
  <c r="BO34" i="11"/>
  <c r="O27" i="35"/>
  <c r="BM28" i="11"/>
  <c r="AP28" i="11"/>
  <c r="AF55" i="15"/>
  <c r="S55" i="15"/>
  <c r="AQ26" i="11"/>
  <c r="BN26" i="11"/>
  <c r="AJ47" i="15"/>
  <c r="W47" i="15"/>
  <c r="AT47" i="15"/>
  <c r="O47" i="15" a="1"/>
  <c r="O47" i="15" s="1"/>
  <c r="F19" i="22"/>
  <c r="Q47" i="15"/>
  <c r="AD47" i="15"/>
  <c r="BL63" i="11"/>
  <c r="AO63" i="11"/>
  <c r="AH90" i="15"/>
  <c r="U90" i="15"/>
  <c r="O82" i="15" a="1"/>
  <c r="O82" i="15" s="1"/>
  <c r="F54" i="22"/>
  <c r="AT82" i="15"/>
  <c r="Q82" i="15"/>
  <c r="AD82" i="15"/>
  <c r="CF55" i="11"/>
  <c r="U58" i="15"/>
  <c r="AH58" i="15"/>
  <c r="Y42" i="15"/>
  <c r="V42" i="15"/>
  <c r="AU34" i="15"/>
  <c r="Z34" i="15"/>
  <c r="Y6" i="19" s="1"/>
  <c r="X97" i="16"/>
  <c r="AK97" i="16"/>
  <c r="AK109" i="16"/>
  <c r="AH97" i="16"/>
  <c r="U97" i="16"/>
  <c r="AH109" i="16"/>
  <c r="AK93" i="15"/>
  <c r="X93" i="15"/>
  <c r="AK105" i="15"/>
  <c r="CF66" i="11"/>
  <c r="W85" i="15"/>
  <c r="AJ85" i="15"/>
  <c r="AF85" i="15"/>
  <c r="S85" i="15"/>
  <c r="AQ48" i="11"/>
  <c r="BN48" i="11"/>
  <c r="V61" i="15"/>
  <c r="AI61" i="15"/>
  <c r="AU61" i="15"/>
  <c r="Z61" i="15"/>
  <c r="Y33" i="19" s="1"/>
  <c r="AM61" i="15"/>
  <c r="U76" i="35"/>
  <c r="AQ77" i="35" s="1"/>
  <c r="BM77" i="13"/>
  <c r="AP77" i="13"/>
  <c r="BM89" i="13"/>
  <c r="AP78" i="13"/>
  <c r="T104" i="17"/>
  <c r="AG104" i="17"/>
  <c r="AG116" i="17"/>
  <c r="T105" i="17"/>
  <c r="AR75" i="13"/>
  <c r="BO75" i="13"/>
  <c r="BO87" i="13"/>
  <c r="U68" i="35"/>
  <c r="BM69" i="13"/>
  <c r="AP69" i="13"/>
  <c r="BM81" i="13"/>
  <c r="U96" i="17"/>
  <c r="AH96" i="17"/>
  <c r="AH108" i="17"/>
  <c r="AT67" i="13"/>
  <c r="BQ67" i="13"/>
  <c r="BQ79" i="13"/>
  <c r="V88" i="17"/>
  <c r="AI88" i="17"/>
  <c r="CF61" i="13"/>
  <c r="AT59" i="13"/>
  <c r="BQ59" i="13"/>
  <c r="U52" i="35"/>
  <c r="AP53" i="13"/>
  <c r="BM53" i="13"/>
  <c r="W80" i="17"/>
  <c r="AJ80" i="17"/>
  <c r="BN51" i="13"/>
  <c r="AQ51" i="13"/>
  <c r="AU72" i="17"/>
  <c r="Z72" i="17"/>
  <c r="AI44" i="19" s="1"/>
  <c r="AM72" i="17"/>
  <c r="AG64" i="17"/>
  <c r="T64" i="17"/>
  <c r="CF37" i="13"/>
  <c r="AQ35" i="13"/>
  <c r="BN35" i="13"/>
  <c r="BL29" i="13"/>
  <c r="AO29" i="13"/>
  <c r="V56" i="17"/>
  <c r="AI56" i="17"/>
  <c r="AT48" i="17"/>
  <c r="H20" i="22"/>
  <c r="O48" i="17" a="1"/>
  <c r="O48" i="17" s="1"/>
  <c r="Q48" i="17"/>
  <c r="AD48" i="17"/>
  <c r="AE48" i="17"/>
  <c r="R48" i="17"/>
  <c r="U40" i="17"/>
  <c r="Y40" i="17"/>
  <c r="BL74" i="12"/>
  <c r="AO74" i="12"/>
  <c r="BL86" i="12"/>
  <c r="AT101" i="16"/>
  <c r="O101" i="16" a="1"/>
  <c r="O101" i="16" s="1"/>
  <c r="G73" i="22"/>
  <c r="AD101" i="16"/>
  <c r="Q101" i="16"/>
  <c r="AD113" i="16"/>
  <c r="O49" i="35"/>
  <c r="AP50" i="11"/>
  <c r="BM50" i="11"/>
  <c r="AU77" i="15"/>
  <c r="Z77" i="15"/>
  <c r="Y49" i="19" s="1"/>
  <c r="AM77" i="15"/>
  <c r="T69" i="15"/>
  <c r="AG69" i="15"/>
  <c r="S69" i="15"/>
  <c r="AF69" i="15"/>
  <c r="W83" i="32"/>
  <c r="AO83" i="32"/>
  <c r="V83" i="32" a="1"/>
  <c r="V83" i="32" s="1"/>
  <c r="W95" i="32"/>
  <c r="Z56" i="32"/>
  <c r="AP56" i="32"/>
  <c r="X56" i="32"/>
  <c r="Z22" i="32"/>
  <c r="AP22" i="32"/>
  <c r="W42" i="32"/>
  <c r="AO42" i="32"/>
  <c r="V42" i="32" a="1"/>
  <c r="V42" i="32" s="1"/>
  <c r="W87" i="32"/>
  <c r="AO87" i="32"/>
  <c r="V87" i="32" a="1"/>
  <c r="V87" i="32" s="1"/>
  <c r="W99" i="32"/>
  <c r="Q99" i="17"/>
  <c r="H71" i="22"/>
  <c r="AD99" i="17"/>
  <c r="AT99" i="17"/>
  <c r="O99" i="17" a="1"/>
  <c r="O99" i="17" s="1"/>
  <c r="AD111" i="17"/>
  <c r="X91" i="17"/>
  <c r="AK91" i="17"/>
  <c r="AE83" i="17"/>
  <c r="R83" i="17"/>
  <c r="BO54" i="13"/>
  <c r="AR54" i="13"/>
  <c r="Y75" i="17"/>
  <c r="AL75" i="17"/>
  <c r="U67" i="17"/>
  <c r="AH67" i="17"/>
  <c r="AU59" i="17"/>
  <c r="AM59" i="17"/>
  <c r="Z59" i="17"/>
  <c r="AI31" i="19" s="1"/>
  <c r="AU51" i="17"/>
  <c r="Z51" i="17"/>
  <c r="AI23" i="19" s="1"/>
  <c r="AM51" i="17"/>
  <c r="T51" i="17"/>
  <c r="AG51" i="17"/>
  <c r="BO22" i="13"/>
  <c r="AR22" i="13"/>
  <c r="H15" i="22"/>
  <c r="AT43" i="17"/>
  <c r="Q43" i="17"/>
  <c r="O43" i="17" a="1"/>
  <c r="O43" i="17" s="1"/>
  <c r="R43" i="17"/>
  <c r="U7" i="35"/>
  <c r="AP8" i="13"/>
  <c r="AU35" i="17"/>
  <c r="Z35" i="17"/>
  <c r="AI7" i="19" s="1"/>
  <c r="S33" i="16"/>
  <c r="V37" i="16"/>
  <c r="W37" i="16"/>
  <c r="AU41" i="16"/>
  <c r="Z41" i="16"/>
  <c r="AD13" i="19" s="1"/>
  <c r="AF45" i="16"/>
  <c r="S45" i="16"/>
  <c r="AT49" i="16"/>
  <c r="O49" i="16" a="1"/>
  <c r="O49" i="16" s="1"/>
  <c r="G21" i="22"/>
  <c r="Q49" i="16"/>
  <c r="AD49" i="16"/>
  <c r="CF22" i="12"/>
  <c r="R25" i="35"/>
  <c r="AN25" i="35" s="1"/>
  <c r="BM26" i="12"/>
  <c r="AP26" i="12"/>
  <c r="S53" i="16"/>
  <c r="AF53" i="16"/>
  <c r="AO30" i="12"/>
  <c r="BL30" i="12"/>
  <c r="X57" i="16"/>
  <c r="AK57" i="16"/>
  <c r="AF61" i="16"/>
  <c r="S61" i="16"/>
  <c r="T61" i="16"/>
  <c r="AG61" i="16"/>
  <c r="AQ35" i="12"/>
  <c r="BN35" i="12"/>
  <c r="BL38" i="12"/>
  <c r="AO38" i="12"/>
  <c r="AU65" i="16"/>
  <c r="AM65" i="16"/>
  <c r="Z65" i="16"/>
  <c r="AD37" i="19" s="1"/>
  <c r="AH69" i="16"/>
  <c r="U69" i="16"/>
  <c r="AL73" i="16"/>
  <c r="Y73" i="16"/>
  <c r="R49" i="35"/>
  <c r="BM50" i="12"/>
  <c r="AP50" i="12"/>
  <c r="X77" i="16"/>
  <c r="AK77" i="16"/>
  <c r="Y81" i="16"/>
  <c r="AL81" i="16"/>
  <c r="CF54" i="12"/>
  <c r="AT55" i="12"/>
  <c r="BQ55" i="12"/>
  <c r="Z29" i="32"/>
  <c r="AP29" i="32"/>
  <c r="Z91" i="32"/>
  <c r="AP91" i="32"/>
  <c r="X91" i="32"/>
  <c r="X103" i="32"/>
  <c r="AO28" i="32"/>
  <c r="V28" i="32" a="1"/>
  <c r="V28" i="32" s="1"/>
  <c r="X53" i="32"/>
  <c r="AP53" i="32"/>
  <c r="AT102" i="17"/>
  <c r="O102" i="17" a="1"/>
  <c r="O102" i="17" s="1"/>
  <c r="H74" i="22"/>
  <c r="AD102" i="17"/>
  <c r="Q102" i="17"/>
  <c r="AD114" i="17"/>
  <c r="T94" i="17"/>
  <c r="AG94" i="17"/>
  <c r="AG106" i="17"/>
  <c r="S94" i="17"/>
  <c r="AF94" i="17"/>
  <c r="AF106" i="17"/>
  <c r="AR65" i="13"/>
  <c r="BO65" i="13"/>
  <c r="AH86" i="17"/>
  <c r="U86" i="17"/>
  <c r="T78" i="17"/>
  <c r="AG78" i="17"/>
  <c r="CF51" i="13"/>
  <c r="AT49" i="13"/>
  <c r="BQ49" i="13"/>
  <c r="V70" i="17"/>
  <c r="AI70" i="17"/>
  <c r="AO35" i="13"/>
  <c r="BL35" i="13"/>
  <c r="T62" i="17"/>
  <c r="AG62" i="17"/>
  <c r="T54" i="17"/>
  <c r="AG54" i="17"/>
  <c r="BQ25" i="13"/>
  <c r="AT25" i="13"/>
  <c r="U18" i="35"/>
  <c r="BM19" i="13"/>
  <c r="AP19" i="13"/>
  <c r="AL46" i="17"/>
  <c r="Y46" i="17"/>
  <c r="R38" i="17"/>
  <c r="CF78" i="11"/>
  <c r="F76" i="22"/>
  <c r="AT104" i="15"/>
  <c r="O104" i="15" a="1"/>
  <c r="O104" i="15" s="1"/>
  <c r="Q104" i="15"/>
  <c r="AD104" i="15"/>
  <c r="AD116" i="15"/>
  <c r="Q105" i="15"/>
  <c r="R104" i="15"/>
  <c r="AE104" i="15"/>
  <c r="AE116" i="15"/>
  <c r="R105" i="15"/>
  <c r="AU96" i="15"/>
  <c r="Z96" i="15"/>
  <c r="Y68" i="19" s="1"/>
  <c r="AM96" i="15"/>
  <c r="AM108" i="15"/>
  <c r="AE96" i="15"/>
  <c r="R96" i="15"/>
  <c r="AE108" i="15"/>
  <c r="BO67" i="11"/>
  <c r="BO79" i="11"/>
  <c r="AO61" i="11"/>
  <c r="BL61" i="11"/>
  <c r="AU88" i="15"/>
  <c r="Z88" i="15"/>
  <c r="Y60" i="19" s="1"/>
  <c r="AM88" i="15"/>
  <c r="T80" i="15"/>
  <c r="AG80" i="15"/>
  <c r="S80" i="15"/>
  <c r="AF80" i="15"/>
  <c r="U72" i="15"/>
  <c r="AH72" i="15"/>
  <c r="AT43" i="11"/>
  <c r="BQ43" i="11"/>
  <c r="T64" i="15"/>
  <c r="AG64" i="15"/>
  <c r="V56" i="15"/>
  <c r="AI56" i="15"/>
  <c r="AK56" i="15"/>
  <c r="X56" i="15"/>
  <c r="AR27" i="11"/>
  <c r="BO27" i="11"/>
  <c r="BL21" i="11"/>
  <c r="AO21" i="11"/>
  <c r="Y48" i="15"/>
  <c r="AL48" i="15"/>
  <c r="BQ19" i="11"/>
  <c r="AT19" i="11"/>
  <c r="W40" i="15"/>
  <c r="AT32" i="15"/>
  <c r="O32" i="15" a="1"/>
  <c r="O32" i="15" s="1"/>
  <c r="E5" i="26" s="1"/>
  <c r="F4" i="22"/>
  <c r="AR9" i="11"/>
  <c r="AO30" i="11"/>
  <c r="BL30" i="11"/>
  <c r="R57" i="15"/>
  <c r="AE57" i="15"/>
  <c r="AR28" i="11"/>
  <c r="BO28" i="11"/>
  <c r="Y33" i="15"/>
  <c r="S66" i="15"/>
  <c r="AF66" i="15"/>
  <c r="AT66" i="15"/>
  <c r="F38" i="22"/>
  <c r="O66" i="15" a="1"/>
  <c r="O66" i="15" s="1"/>
  <c r="Q66" i="15"/>
  <c r="AD66" i="15"/>
  <c r="T37" i="15"/>
  <c r="S37" i="15"/>
  <c r="AT76" i="13"/>
  <c r="BQ76" i="13"/>
  <c r="BQ88" i="13"/>
  <c r="Y97" i="17"/>
  <c r="AL97" i="17"/>
  <c r="AL109" i="17"/>
  <c r="CF70" i="13"/>
  <c r="U89" i="17"/>
  <c r="AH89" i="17"/>
  <c r="AH81" i="17"/>
  <c r="U81" i="17"/>
  <c r="Y81" i="17"/>
  <c r="AL81" i="17"/>
  <c r="Y73" i="17"/>
  <c r="AL73" i="17"/>
  <c r="U37" i="35"/>
  <c r="AQ37" i="35" s="1"/>
  <c r="BM38" i="13"/>
  <c r="AP38" i="13"/>
  <c r="Y65" i="17"/>
  <c r="AL65" i="17"/>
  <c r="U29" i="35"/>
  <c r="AQ29" i="35" s="1"/>
  <c r="AP30" i="13"/>
  <c r="BM30" i="13"/>
  <c r="X57" i="17"/>
  <c r="AK57" i="17"/>
  <c r="BQ28" i="13"/>
  <c r="AT28" i="13"/>
  <c r="S49" i="17"/>
  <c r="AF49" i="17"/>
  <c r="AR20" i="13"/>
  <c r="BO20" i="13"/>
  <c r="W41" i="17"/>
  <c r="X33" i="17"/>
  <c r="X36" i="16"/>
  <c r="S40" i="16"/>
  <c r="V44" i="16"/>
  <c r="AI44" i="16"/>
  <c r="CF17" i="12"/>
  <c r="AR18" i="12"/>
  <c r="BO18" i="12"/>
  <c r="AL48" i="16"/>
  <c r="Y48" i="16"/>
  <c r="X48" i="16"/>
  <c r="AK48" i="16"/>
  <c r="AU52" i="16"/>
  <c r="Z52" i="16"/>
  <c r="AD24" i="19" s="1"/>
  <c r="AM52" i="16"/>
  <c r="R56" i="16"/>
  <c r="AE56" i="16"/>
  <c r="V56" i="16"/>
  <c r="AI56" i="16"/>
  <c r="AE60" i="16"/>
  <c r="R60" i="16"/>
  <c r="W60" i="16"/>
  <c r="AJ60" i="16"/>
  <c r="G36" i="22"/>
  <c r="AT64" i="16"/>
  <c r="AD64" i="16"/>
  <c r="O64" i="16" a="1"/>
  <c r="O64" i="16" s="1"/>
  <c r="Q64" i="16"/>
  <c r="G40" i="22"/>
  <c r="AT68" i="16"/>
  <c r="O68" i="16" a="1"/>
  <c r="O68" i="16" s="1"/>
  <c r="Q68" i="16"/>
  <c r="AD68" i="16"/>
  <c r="AF68" i="16"/>
  <c r="S68" i="16"/>
  <c r="R44" i="35"/>
  <c r="BM45" i="12"/>
  <c r="AP45" i="12"/>
  <c r="R72" i="16"/>
  <c r="AE72" i="16"/>
  <c r="T76" i="16"/>
  <c r="AG76" i="16"/>
  <c r="CF49" i="12"/>
  <c r="AQ50" i="12"/>
  <c r="BN50" i="12"/>
  <c r="Y80" i="16"/>
  <c r="AL80" i="16"/>
  <c r="BN54" i="12"/>
  <c r="AQ54" i="12"/>
  <c r="AG84" i="16"/>
  <c r="T84" i="16"/>
  <c r="X88" i="16"/>
  <c r="AK88" i="16"/>
  <c r="AE88" i="16"/>
  <c r="R88" i="16"/>
  <c r="R64" i="35"/>
  <c r="AP65" i="12"/>
  <c r="BM65" i="12"/>
  <c r="AL92" i="16"/>
  <c r="Y92" i="16"/>
  <c r="R68" i="35"/>
  <c r="AP69" i="12"/>
  <c r="BM69" i="12"/>
  <c r="BM81" i="12"/>
  <c r="S96" i="16"/>
  <c r="AF96" i="16"/>
  <c r="AF108" i="16"/>
  <c r="BL85" i="12"/>
  <c r="BL73" i="12"/>
  <c r="AO73" i="12"/>
  <c r="AE100" i="16"/>
  <c r="R100" i="16"/>
  <c r="AE112" i="16"/>
  <c r="BQ86" i="12"/>
  <c r="BQ74" i="12"/>
  <c r="AT74" i="12"/>
  <c r="S104" i="16"/>
  <c r="AF104" i="16"/>
  <c r="AF116" i="16"/>
  <c r="S105" i="16"/>
  <c r="T104" i="16"/>
  <c r="AG104" i="16"/>
  <c r="AG116" i="16"/>
  <c r="T105" i="16"/>
  <c r="O71" i="35"/>
  <c r="AP72" i="11"/>
  <c r="BM72" i="11"/>
  <c r="BM84" i="11"/>
  <c r="S99" i="15"/>
  <c r="AF99" i="15"/>
  <c r="AF111" i="15"/>
  <c r="BQ70" i="11"/>
  <c r="AT70" i="11"/>
  <c r="BQ82" i="11"/>
  <c r="O63" i="35"/>
  <c r="BM64" i="11"/>
  <c r="AP64" i="11"/>
  <c r="CF64" i="11"/>
  <c r="W83" i="15"/>
  <c r="AJ83" i="15"/>
  <c r="CF56" i="11"/>
  <c r="BQ54" i="11"/>
  <c r="AT54" i="11"/>
  <c r="BL48" i="11"/>
  <c r="AO48" i="11"/>
  <c r="W75" i="15"/>
  <c r="AJ75" i="15"/>
  <c r="R67" i="15"/>
  <c r="AE67" i="15"/>
  <c r="AT59" i="15"/>
  <c r="O59" i="15" a="1"/>
  <c r="O59" i="15" s="1"/>
  <c r="F31" i="22"/>
  <c r="AD59" i="15"/>
  <c r="Q59" i="15"/>
  <c r="CF32" i="11"/>
  <c r="BN30" i="11"/>
  <c r="AQ30" i="11"/>
  <c r="BL24" i="11"/>
  <c r="AO24" i="11"/>
  <c r="T51" i="15"/>
  <c r="AG51" i="15"/>
  <c r="BN22" i="11"/>
  <c r="AQ22" i="11"/>
  <c r="T43" i="15"/>
  <c r="CF16" i="11"/>
  <c r="T35" i="15"/>
  <c r="CF8" i="11"/>
  <c r="BN17" i="11"/>
  <c r="AQ17" i="11"/>
  <c r="BO36" i="11"/>
  <c r="AR36" i="11"/>
  <c r="AU49" i="15"/>
  <c r="AM49" i="15"/>
  <c r="Z49" i="15"/>
  <c r="Y21" i="19" s="1"/>
  <c r="BQ20" i="11"/>
  <c r="AT20" i="11"/>
  <c r="X41" i="15"/>
  <c r="AR12" i="11"/>
  <c r="AT36" i="15"/>
  <c r="O36" i="15" a="1"/>
  <c r="O36" i="15" s="1"/>
  <c r="F8" i="22"/>
  <c r="Q36" i="15"/>
  <c r="T98" i="15"/>
  <c r="AG98" i="15"/>
  <c r="AG110" i="15"/>
  <c r="AF98" i="15"/>
  <c r="S98" i="15"/>
  <c r="AF110" i="15"/>
  <c r="F46" i="22"/>
  <c r="AT74" i="15"/>
  <c r="O74" i="15" a="1"/>
  <c r="O74" i="15" s="1"/>
  <c r="Q74" i="15"/>
  <c r="AD74" i="15"/>
  <c r="W50" i="15"/>
  <c r="AJ50" i="15"/>
  <c r="AU50" i="15"/>
  <c r="Z50" i="15"/>
  <c r="Y22" i="19" s="1"/>
  <c r="AM50" i="15"/>
  <c r="O73" i="35"/>
  <c r="AK73" i="35" s="1"/>
  <c r="BM74" i="11"/>
  <c r="AP74" i="11"/>
  <c r="BM86" i="11"/>
  <c r="V101" i="15"/>
  <c r="AI101" i="15"/>
  <c r="AI113" i="15"/>
  <c r="BO64" i="11"/>
  <c r="AR64" i="11"/>
  <c r="BL18" i="11"/>
  <c r="AO18" i="11"/>
  <c r="AU45" i="15"/>
  <c r="Z45" i="15"/>
  <c r="Y17" i="19" s="1"/>
  <c r="AM45" i="15"/>
  <c r="X47" i="32"/>
  <c r="AP47" i="32"/>
  <c r="U72" i="35"/>
  <c r="BM73" i="13"/>
  <c r="AP73" i="13"/>
  <c r="BM85" i="13"/>
  <c r="W100" i="17"/>
  <c r="AJ100" i="17"/>
  <c r="AJ112" i="17"/>
  <c r="BN71" i="13"/>
  <c r="AQ71" i="13"/>
  <c r="BN83" i="13"/>
  <c r="AU92" i="17"/>
  <c r="AM92" i="17"/>
  <c r="Z92" i="17"/>
  <c r="AI64" i="19" s="1"/>
  <c r="AL92" i="17"/>
  <c r="Y92" i="17"/>
  <c r="X84" i="17"/>
  <c r="AK84" i="17"/>
  <c r="AJ76" i="17"/>
  <c r="W76" i="17"/>
  <c r="U76" i="17"/>
  <c r="AH76" i="17"/>
  <c r="V68" i="17"/>
  <c r="AI68" i="17"/>
  <c r="CF33" i="13"/>
  <c r="U60" i="17"/>
  <c r="AH60" i="17"/>
  <c r="AL52" i="17"/>
  <c r="Y52" i="17"/>
  <c r="CF25" i="13"/>
  <c r="BO23" i="13"/>
  <c r="AR23" i="13"/>
  <c r="AO17" i="13"/>
  <c r="BL17" i="13"/>
  <c r="R44" i="17"/>
  <c r="AE44" i="17"/>
  <c r="U8" i="35"/>
  <c r="AQ8" i="35" s="1"/>
  <c r="AP9" i="13"/>
  <c r="R36" i="17"/>
  <c r="S102" i="15"/>
  <c r="AF102" i="15"/>
  <c r="AF114" i="15"/>
  <c r="AU102" i="15"/>
  <c r="Z102" i="15"/>
  <c r="Y74" i="19" s="1"/>
  <c r="AM102" i="15"/>
  <c r="AM114" i="15"/>
  <c r="BO73" i="11"/>
  <c r="AR73" i="11"/>
  <c r="BO85" i="11"/>
  <c r="S94" i="15"/>
  <c r="AF94" i="15"/>
  <c r="AF106" i="15"/>
  <c r="R86" i="15"/>
  <c r="AE86" i="15"/>
  <c r="AJ86" i="15"/>
  <c r="W86" i="15"/>
  <c r="X78" i="15"/>
  <c r="AK78" i="15"/>
  <c r="CF51" i="11"/>
  <c r="AT49" i="11"/>
  <c r="BQ49" i="11"/>
  <c r="O42" i="35"/>
  <c r="AP43" i="11"/>
  <c r="BM43" i="11"/>
  <c r="AT70" i="15"/>
  <c r="O70" i="15" a="1"/>
  <c r="O70" i="15" s="1"/>
  <c r="F42" i="22"/>
  <c r="AD70" i="15"/>
  <c r="Q70" i="15"/>
  <c r="U62" i="15"/>
  <c r="AH62" i="15"/>
  <c r="R62" i="15"/>
  <c r="AE62" i="15"/>
  <c r="V54" i="15"/>
  <c r="AI54" i="15"/>
  <c r="AQ25" i="11"/>
  <c r="BN25" i="11"/>
  <c r="O18" i="35"/>
  <c r="BM19" i="11"/>
  <c r="AP19" i="11"/>
  <c r="W46" i="15"/>
  <c r="AJ46" i="15"/>
  <c r="W38" i="15"/>
  <c r="AT15" i="11"/>
  <c r="AT10" i="11"/>
  <c r="Z24" i="32"/>
  <c r="AP24" i="32"/>
  <c r="W36" i="32"/>
  <c r="AO36" i="32"/>
  <c r="V36" i="32" a="1"/>
  <c r="V36" i="32" s="1"/>
  <c r="Z36" i="32"/>
  <c r="Y103" i="17"/>
  <c r="AL103" i="17"/>
  <c r="AL115" i="17"/>
  <c r="CF76" i="13"/>
  <c r="AU95" i="17"/>
  <c r="Z95" i="17"/>
  <c r="AI67" i="19" s="1"/>
  <c r="AM95" i="17"/>
  <c r="AM107" i="17"/>
  <c r="AI95" i="17"/>
  <c r="V95" i="17"/>
  <c r="AI107" i="17"/>
  <c r="AU87" i="17"/>
  <c r="Z87" i="17"/>
  <c r="AI59" i="19" s="1"/>
  <c r="AM87" i="17"/>
  <c r="AI79" i="17"/>
  <c r="V79" i="17"/>
  <c r="S79" i="17"/>
  <c r="AF79" i="17"/>
  <c r="AT50" i="13"/>
  <c r="BQ50" i="13"/>
  <c r="U71" i="17"/>
  <c r="AH71" i="17"/>
  <c r="BO42" i="13"/>
  <c r="AR42" i="13"/>
  <c r="AH63" i="17"/>
  <c r="U63" i="17"/>
  <c r="Q63" i="17"/>
  <c r="AD63" i="17"/>
  <c r="AT63" i="17"/>
  <c r="H35" i="22"/>
  <c r="O63" i="17" a="1"/>
  <c r="O63" i="17" s="1"/>
  <c r="U55" i="17"/>
  <c r="AH55" i="17"/>
  <c r="CF28" i="13"/>
  <c r="AR26" i="13"/>
  <c r="BO26" i="13"/>
  <c r="AO20" i="13"/>
  <c r="BL20" i="13"/>
  <c r="AU47" i="17"/>
  <c r="Z47" i="17"/>
  <c r="AI19" i="19" s="1"/>
  <c r="AM47" i="17"/>
  <c r="U11" i="35"/>
  <c r="AQ11" i="35" s="1"/>
  <c r="AP12" i="13"/>
  <c r="H11" i="22"/>
  <c r="AT39" i="17"/>
  <c r="Q39" i="17"/>
  <c r="O39" i="17" a="1"/>
  <c r="O39" i="17" s="1"/>
  <c r="AT10" i="13"/>
  <c r="AO8" i="12"/>
  <c r="R35" i="16"/>
  <c r="AR9" i="12"/>
  <c r="S39" i="16"/>
  <c r="R39" i="16"/>
  <c r="V43" i="16"/>
  <c r="R47" i="16"/>
  <c r="AE47" i="16"/>
  <c r="CF20" i="12"/>
  <c r="R51" i="16"/>
  <c r="AE51" i="16"/>
  <c r="AR25" i="12"/>
  <c r="BO25" i="12"/>
  <c r="AO28" i="12"/>
  <c r="BL28" i="12"/>
  <c r="AG55" i="16"/>
  <c r="T55" i="16"/>
  <c r="AD59" i="16"/>
  <c r="Q59" i="16"/>
  <c r="AT59" i="16"/>
  <c r="O59" i="16" a="1"/>
  <c r="O59" i="16" s="1"/>
  <c r="G31" i="22"/>
  <c r="W59" i="16"/>
  <c r="AJ59" i="16"/>
  <c r="R35" i="35"/>
  <c r="BM36" i="12"/>
  <c r="AP36" i="12"/>
  <c r="R63" i="16"/>
  <c r="AE63" i="16"/>
  <c r="AE67" i="16"/>
  <c r="R67" i="16"/>
  <c r="X71" i="16"/>
  <c r="AK71" i="16"/>
  <c r="AE71" i="16"/>
  <c r="R71" i="16"/>
  <c r="AJ75" i="16"/>
  <c r="W75" i="16"/>
  <c r="T79" i="16"/>
  <c r="AG79" i="16"/>
  <c r="CF52" i="12"/>
  <c r="BO53" i="12"/>
  <c r="AR53" i="12"/>
  <c r="W83" i="16"/>
  <c r="AJ83" i="16"/>
  <c r="AT57" i="12"/>
  <c r="BQ57" i="12"/>
  <c r="AU87" i="16"/>
  <c r="Z87" i="16"/>
  <c r="AD59" i="19" s="1"/>
  <c r="AM87" i="16"/>
  <c r="AL91" i="16"/>
  <c r="Y91" i="16"/>
  <c r="U91" i="16"/>
  <c r="AH91" i="16"/>
  <c r="AU95" i="16"/>
  <c r="Z95" i="16"/>
  <c r="AD67" i="19" s="1"/>
  <c r="AM95" i="16"/>
  <c r="AM107" i="16"/>
  <c r="CF68" i="12"/>
  <c r="AQ69" i="12"/>
  <c r="BN69" i="12"/>
  <c r="BN81" i="12"/>
  <c r="AF99" i="16"/>
  <c r="S99" i="16"/>
  <c r="AF111" i="16"/>
  <c r="V99" i="16"/>
  <c r="AI99" i="16"/>
  <c r="AI111" i="16"/>
  <c r="V103" i="16"/>
  <c r="AI103" i="16"/>
  <c r="AI115" i="16"/>
  <c r="AU103" i="16"/>
  <c r="Z103" i="16"/>
  <c r="AD75" i="19" s="1"/>
  <c r="AM103" i="16"/>
  <c r="AM115" i="16"/>
  <c r="U97" i="15"/>
  <c r="AH97" i="15"/>
  <c r="AH109" i="15"/>
  <c r="AU97" i="15"/>
  <c r="Z97" i="15"/>
  <c r="Y69" i="19" s="1"/>
  <c r="AM97" i="15"/>
  <c r="AM109" i="15"/>
  <c r="S89" i="15"/>
  <c r="AF89" i="15"/>
  <c r="O53" i="35"/>
  <c r="AP54" i="11"/>
  <c r="BM54" i="11"/>
  <c r="V81" i="15"/>
  <c r="AI81" i="15"/>
  <c r="S73" i="15"/>
  <c r="AF73" i="15"/>
  <c r="CF46" i="11"/>
  <c r="AT44" i="11"/>
  <c r="BQ44" i="11"/>
  <c r="CF38" i="11"/>
  <c r="R39" i="15"/>
  <c r="BN77" i="11"/>
  <c r="AQ77" i="11"/>
  <c r="BN89" i="11"/>
  <c r="AQ78" i="11"/>
  <c r="AU85" i="16"/>
  <c r="Z85" i="16"/>
  <c r="AD57" i="19" s="1"/>
  <c r="AM85" i="16"/>
  <c r="U93" i="16"/>
  <c r="AH93" i="16"/>
  <c r="AH105" i="16"/>
  <c r="CF66" i="12"/>
  <c r="Y53" i="15"/>
  <c r="AL53" i="15"/>
  <c r="AI53" i="15"/>
  <c r="V53" i="15"/>
  <c r="Z62" i="32"/>
  <c r="AP62" i="32"/>
  <c r="X62" i="32"/>
  <c r="X63" i="32"/>
  <c r="AP63" i="32"/>
  <c r="AO44" i="32"/>
  <c r="W44" i="32"/>
  <c r="V44" i="32" a="1"/>
  <c r="V44" i="32" s="1"/>
  <c r="U98" i="17"/>
  <c r="AH98" i="17"/>
  <c r="AH110" i="17"/>
  <c r="R90" i="17"/>
  <c r="AE90" i="17"/>
  <c r="CF63" i="13"/>
  <c r="B11" i="27"/>
  <c r="B7" i="27"/>
  <c r="AH82" i="17"/>
  <c r="U82" i="17"/>
  <c r="R74" i="17"/>
  <c r="AE74" i="17"/>
  <c r="AG74" i="17"/>
  <c r="T74" i="17"/>
  <c r="U66" i="17"/>
  <c r="AH66" i="17"/>
  <c r="AD66" i="17"/>
  <c r="Q66" i="17"/>
  <c r="AT66" i="17"/>
  <c r="O66" i="17" a="1"/>
  <c r="O66" i="17" s="1"/>
  <c r="H38" i="22"/>
  <c r="AR37" i="13"/>
  <c r="BO37" i="13"/>
  <c r="AT58" i="17"/>
  <c r="O58" i="17" a="1"/>
  <c r="O58" i="17" s="1"/>
  <c r="Q58" i="17"/>
  <c r="AD58" i="17"/>
  <c r="H30" i="22"/>
  <c r="U22" i="35"/>
  <c r="BM23" i="13"/>
  <c r="AP23" i="13"/>
  <c r="CF23" i="13"/>
  <c r="AO15" i="13"/>
  <c r="T42" i="17"/>
  <c r="U6" i="35"/>
  <c r="AP7" i="13"/>
  <c r="T34" i="17"/>
  <c r="AK100" i="15"/>
  <c r="X100" i="15"/>
  <c r="AK112" i="15"/>
  <c r="O64" i="35"/>
  <c r="BM65" i="11"/>
  <c r="AP65" i="11"/>
  <c r="W92" i="15"/>
  <c r="AJ92" i="15"/>
  <c r="BQ63" i="11"/>
  <c r="AT63" i="11"/>
  <c r="AU84" i="15"/>
  <c r="AM84" i="15"/>
  <c r="Z84" i="15"/>
  <c r="Y56" i="19" s="1"/>
  <c r="AE76" i="15"/>
  <c r="R76" i="15"/>
  <c r="W76" i="15"/>
  <c r="AJ76" i="15"/>
  <c r="T68" i="15"/>
  <c r="AG68" i="15"/>
  <c r="BN39" i="11"/>
  <c r="AQ39" i="11"/>
  <c r="V60" i="15"/>
  <c r="AI60" i="15"/>
  <c r="AL52" i="15"/>
  <c r="Y52" i="15"/>
  <c r="U52" i="15"/>
  <c r="AH52" i="15"/>
  <c r="AR23" i="11"/>
  <c r="BO23" i="11"/>
  <c r="Y44" i="15"/>
  <c r="AL44" i="15"/>
  <c r="AJ44" i="15"/>
  <c r="W44" i="15"/>
  <c r="AQ61" i="11"/>
  <c r="BN61" i="11"/>
  <c r="BQ53" i="11"/>
  <c r="AT53" i="11"/>
  <c r="AO62" i="12"/>
  <c r="BL62" i="12"/>
  <c r="AU89" i="16"/>
  <c r="Z89" i="16"/>
  <c r="AD61" i="19" s="1"/>
  <c r="AM89" i="1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N76" i="6"/>
  <c r="M76" i="6"/>
  <c r="L76" i="6"/>
  <c r="K76" i="6"/>
  <c r="J76" i="6"/>
  <c r="I76" i="6"/>
  <c r="H76" i="6"/>
  <c r="G76" i="6"/>
  <c r="F76" i="6"/>
  <c r="E76" i="6"/>
  <c r="D76" i="6"/>
  <c r="C76" i="6"/>
  <c r="N75" i="6"/>
  <c r="M75" i="6"/>
  <c r="L75" i="6"/>
  <c r="K75" i="6"/>
  <c r="J75" i="6"/>
  <c r="I75" i="6"/>
  <c r="H75" i="6"/>
  <c r="G75" i="6"/>
  <c r="F75" i="6"/>
  <c r="E75" i="6"/>
  <c r="D75" i="6"/>
  <c r="C75" i="6"/>
  <c r="N74" i="6"/>
  <c r="M74" i="6"/>
  <c r="L74" i="6"/>
  <c r="K74" i="6"/>
  <c r="J74" i="6"/>
  <c r="I74" i="6"/>
  <c r="H74" i="6"/>
  <c r="G74" i="6"/>
  <c r="F74" i="6"/>
  <c r="E74" i="6"/>
  <c r="D74" i="6"/>
  <c r="C74" i="6"/>
  <c r="N73" i="6"/>
  <c r="M73" i="6"/>
  <c r="L73" i="6"/>
  <c r="K73" i="6"/>
  <c r="J73" i="6"/>
  <c r="I73" i="6"/>
  <c r="H73" i="6"/>
  <c r="G73" i="6"/>
  <c r="F73" i="6"/>
  <c r="E73" i="6"/>
  <c r="D73" i="6"/>
  <c r="C73" i="6"/>
  <c r="N72" i="6"/>
  <c r="M72" i="6"/>
  <c r="L72" i="6"/>
  <c r="K72" i="6"/>
  <c r="J72" i="6"/>
  <c r="I72" i="6"/>
  <c r="H72" i="6"/>
  <c r="G72" i="6"/>
  <c r="F72" i="6"/>
  <c r="E72" i="6"/>
  <c r="D72" i="6"/>
  <c r="C72" i="6"/>
  <c r="N71" i="6"/>
  <c r="M71" i="6"/>
  <c r="L71" i="6"/>
  <c r="K71" i="6"/>
  <c r="J71" i="6"/>
  <c r="I71" i="6"/>
  <c r="H71" i="6"/>
  <c r="G71" i="6"/>
  <c r="F71" i="6"/>
  <c r="E71" i="6"/>
  <c r="D71" i="6"/>
  <c r="C71" i="6"/>
  <c r="N70" i="6"/>
  <c r="M70" i="6"/>
  <c r="L70" i="6"/>
  <c r="K70" i="6"/>
  <c r="J70" i="6"/>
  <c r="I70" i="6"/>
  <c r="H70" i="6"/>
  <c r="G70" i="6"/>
  <c r="F70" i="6"/>
  <c r="E70" i="6"/>
  <c r="D70" i="6"/>
  <c r="C70" i="6"/>
  <c r="N69" i="6"/>
  <c r="M69" i="6"/>
  <c r="L69" i="6"/>
  <c r="K69" i="6"/>
  <c r="J69" i="6"/>
  <c r="I69" i="6"/>
  <c r="H69" i="6"/>
  <c r="G69" i="6"/>
  <c r="F69" i="6"/>
  <c r="E69" i="6"/>
  <c r="D69" i="6"/>
  <c r="C69" i="6"/>
  <c r="N68" i="6"/>
  <c r="M68" i="6"/>
  <c r="L68" i="6"/>
  <c r="K68" i="6"/>
  <c r="J68" i="6"/>
  <c r="I68" i="6"/>
  <c r="H68" i="6"/>
  <c r="G68" i="6"/>
  <c r="F68" i="6"/>
  <c r="E68" i="6"/>
  <c r="D68" i="6"/>
  <c r="C68" i="6"/>
  <c r="N67" i="6"/>
  <c r="M67" i="6"/>
  <c r="L67" i="6"/>
  <c r="K67" i="6"/>
  <c r="J67" i="6"/>
  <c r="I67" i="6"/>
  <c r="H67" i="6"/>
  <c r="G67" i="6"/>
  <c r="F67" i="6"/>
  <c r="E67" i="6"/>
  <c r="D67" i="6"/>
  <c r="C67" i="6"/>
  <c r="N66" i="6"/>
  <c r="M66" i="6"/>
  <c r="L66" i="6"/>
  <c r="K66" i="6"/>
  <c r="J66" i="6"/>
  <c r="I66" i="6"/>
  <c r="H66" i="6"/>
  <c r="G66" i="6"/>
  <c r="F66" i="6"/>
  <c r="E66" i="6"/>
  <c r="D66" i="6"/>
  <c r="C66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V143" i="15" l="1"/>
  <c r="AV144" i="15"/>
  <c r="BE143" i="17"/>
  <c r="BE144" i="17"/>
  <c r="AW144" i="16"/>
  <c r="AW143" i="16"/>
  <c r="AW144" i="15"/>
  <c r="AW143" i="15"/>
  <c r="AW143" i="17"/>
  <c r="BD143" i="17"/>
  <c r="BF143" i="17" s="1"/>
  <c r="AW144" i="17"/>
  <c r="BD144" i="17"/>
  <c r="BF144" i="17" s="1"/>
  <c r="AV144" i="16"/>
  <c r="AV143" i="16"/>
  <c r="BA143" i="17"/>
  <c r="BA144" i="17"/>
  <c r="AV143" i="17"/>
  <c r="AZ143" i="17"/>
  <c r="AV144" i="17"/>
  <c r="AZ144" i="17"/>
  <c r="AQ46" i="35"/>
  <c r="AK56" i="35"/>
  <c r="AN75" i="35"/>
  <c r="AQ17" i="35"/>
  <c r="AK14" i="35"/>
  <c r="AS130" i="32"/>
  <c r="L117" i="33" s="1"/>
  <c r="AS131" i="32"/>
  <c r="L118" i="33" s="1"/>
  <c r="AV142" i="16"/>
  <c r="AW141" i="15"/>
  <c r="AW142" i="15"/>
  <c r="BD142" i="17"/>
  <c r="AW142" i="17"/>
  <c r="BA141" i="17"/>
  <c r="BA142" i="17"/>
  <c r="AV142" i="17"/>
  <c r="AZ142" i="17"/>
  <c r="AV142" i="15"/>
  <c r="BE141" i="17"/>
  <c r="BE142" i="17"/>
  <c r="AW142" i="16"/>
  <c r="AS128" i="32"/>
  <c r="L115" i="33" s="1"/>
  <c r="AS129" i="32"/>
  <c r="L116" i="33" s="1"/>
  <c r="AV141" i="16"/>
  <c r="AR16" i="10"/>
  <c r="P9" i="22"/>
  <c r="AV141" i="15"/>
  <c r="AK32" i="35"/>
  <c r="AN73" i="35"/>
  <c r="N10" i="22"/>
  <c r="BA51" i="17"/>
  <c r="AT6" i="8"/>
  <c r="AQ13" i="10"/>
  <c r="AV141" i="17"/>
  <c r="AZ141" i="17"/>
  <c r="AN34" i="35"/>
  <c r="AW141" i="16"/>
  <c r="AQ8" i="10"/>
  <c r="AN68" i="35"/>
  <c r="BA71" i="17"/>
  <c r="BA64" i="17"/>
  <c r="AW141" i="17"/>
  <c r="BD141" i="17"/>
  <c r="BF141" i="17" s="1"/>
  <c r="AW138" i="15"/>
  <c r="AW139" i="15"/>
  <c r="AW140" i="15"/>
  <c r="BD139" i="17"/>
  <c r="AW140" i="17"/>
  <c r="AW139" i="17"/>
  <c r="BD140" i="17"/>
  <c r="BE139" i="17"/>
  <c r="BE140" i="17"/>
  <c r="AW140" i="16"/>
  <c r="AW139" i="16"/>
  <c r="AV139" i="16"/>
  <c r="AV140" i="16"/>
  <c r="BA140" i="17"/>
  <c r="BA139" i="17"/>
  <c r="AV139" i="17"/>
  <c r="AZ140" i="17"/>
  <c r="AV140" i="17"/>
  <c r="AZ139" i="17"/>
  <c r="AV138" i="15"/>
  <c r="AV140" i="15"/>
  <c r="AV139" i="15"/>
  <c r="AT8" i="10"/>
  <c r="AN17" i="35"/>
  <c r="AK24" i="35"/>
  <c r="AT12" i="10"/>
  <c r="AS126" i="32"/>
  <c r="L113" i="33" s="1"/>
  <c r="AR14" i="8"/>
  <c r="AN19" i="35"/>
  <c r="AQ40" i="35"/>
  <c r="AS127" i="32"/>
  <c r="L114" i="33" s="1"/>
  <c r="AK48" i="35"/>
  <c r="AN32" i="35"/>
  <c r="AK45" i="35"/>
  <c r="AQ52" i="35"/>
  <c r="AQ65" i="35"/>
  <c r="O15" i="22"/>
  <c r="AV69" i="16"/>
  <c r="AV68" i="16"/>
  <c r="AV49" i="16"/>
  <c r="N8" i="22"/>
  <c r="AN47" i="35"/>
  <c r="AN52" i="35"/>
  <c r="AQ20" i="35"/>
  <c r="AN44" i="35"/>
  <c r="AQ22" i="35"/>
  <c r="AN49" i="35"/>
  <c r="AK10" i="35"/>
  <c r="AQ57" i="35"/>
  <c r="AN30" i="35"/>
  <c r="AN63" i="35"/>
  <c r="AK68" i="35"/>
  <c r="AQ33" i="35"/>
  <c r="AQ27" i="35"/>
  <c r="AT10" i="8"/>
  <c r="AK41" i="35"/>
  <c r="AQ70" i="35"/>
  <c r="AQ6" i="35"/>
  <c r="AN37" i="35"/>
  <c r="AK36" i="35"/>
  <c r="AG96" i="32"/>
  <c r="H83" i="33" s="1"/>
  <c r="AS54" i="32"/>
  <c r="L41" i="33" s="1"/>
  <c r="AG78" i="32"/>
  <c r="H65" i="33" s="1"/>
  <c r="AG45" i="32"/>
  <c r="H32" i="33" s="1"/>
  <c r="AS60" i="32"/>
  <c r="L47" i="33" s="1"/>
  <c r="AS124" i="32"/>
  <c r="L111" i="33" s="1"/>
  <c r="BE137" i="17"/>
  <c r="BE138" i="17"/>
  <c r="AV138" i="16"/>
  <c r="BD138" i="17"/>
  <c r="AW138" i="17"/>
  <c r="AW138" i="16"/>
  <c r="BA137" i="17"/>
  <c r="BA138" i="17"/>
  <c r="AZ138" i="17"/>
  <c r="AV138" i="17"/>
  <c r="AS125" i="32"/>
  <c r="L112" i="33" s="1"/>
  <c r="P15" i="22"/>
  <c r="P11" i="22"/>
  <c r="O9" i="22"/>
  <c r="AV71" i="16"/>
  <c r="AV137" i="15"/>
  <c r="AK58" i="35"/>
  <c r="AS21" i="32"/>
  <c r="L8" i="33" s="1"/>
  <c r="AK49" i="35"/>
  <c r="AQ67" i="35"/>
  <c r="AK63" i="35"/>
  <c r="AR8" i="10"/>
  <c r="AQ18" i="35"/>
  <c r="AK27" i="35"/>
  <c r="AN59" i="35"/>
  <c r="AN57" i="35"/>
  <c r="AO15" i="10"/>
  <c r="AO11" i="10"/>
  <c r="AV70" i="15"/>
  <c r="AV62" i="16"/>
  <c r="AQ61" i="35"/>
  <c r="P8" i="22"/>
  <c r="O7" i="22"/>
  <c r="O10" i="22"/>
  <c r="AR13" i="10"/>
  <c r="AV137" i="16"/>
  <c r="AW137" i="15"/>
  <c r="BA48" i="17"/>
  <c r="AT9" i="8"/>
  <c r="AV59" i="16"/>
  <c r="BA35" i="17"/>
  <c r="AT14" i="8"/>
  <c r="BA55" i="17"/>
  <c r="AK66" i="35"/>
  <c r="BA65" i="17"/>
  <c r="BA81" i="17"/>
  <c r="AK29" i="35"/>
  <c r="AK6" i="35"/>
  <c r="BA74" i="17"/>
  <c r="AV67" i="16"/>
  <c r="BA62" i="17"/>
  <c r="BA67" i="17"/>
  <c r="AQ35" i="35"/>
  <c r="BA68" i="17"/>
  <c r="AN60" i="35"/>
  <c r="AK9" i="35"/>
  <c r="AV44" i="16"/>
  <c r="AZ137" i="17"/>
  <c r="AV137" i="17"/>
  <c r="AQ9" i="8"/>
  <c r="BA44" i="17"/>
  <c r="AV51" i="16"/>
  <c r="AO16" i="10"/>
  <c r="BA59" i="17"/>
  <c r="BA72" i="17"/>
  <c r="BA57" i="17"/>
  <c r="AQ31" i="35"/>
  <c r="BA43" i="17"/>
  <c r="Y6" i="6"/>
  <c r="AB33" i="4" s="1"/>
  <c r="H5" i="19" s="1"/>
  <c r="AQ7" i="35"/>
  <c r="AV70" i="16"/>
  <c r="AV80" i="16"/>
  <c r="AN55" i="35"/>
  <c r="AN23" i="35"/>
  <c r="BA39" i="17"/>
  <c r="BA38" i="17"/>
  <c r="N6" i="22"/>
  <c r="AK25" i="35"/>
  <c r="P5" i="22"/>
  <c r="AK55" i="35"/>
  <c r="BA37" i="17"/>
  <c r="AK13" i="35"/>
  <c r="O12" i="22"/>
  <c r="AW137" i="17"/>
  <c r="BD137" i="17"/>
  <c r="AK42" i="35"/>
  <c r="BA79" i="17"/>
  <c r="Y14" i="6"/>
  <c r="AB41" i="4" s="1"/>
  <c r="H13" i="19" s="1"/>
  <c r="Y11" i="6"/>
  <c r="AB38" i="4" s="1"/>
  <c r="H10" i="19" s="1"/>
  <c r="AN35" i="35"/>
  <c r="AV74" i="16"/>
  <c r="AK37" i="35"/>
  <c r="AV35" i="16"/>
  <c r="AT16" i="10"/>
  <c r="AR6" i="8"/>
  <c r="BA66" i="17"/>
  <c r="AV66" i="16"/>
  <c r="BA69" i="17"/>
  <c r="AQ62" i="35"/>
  <c r="BA53" i="17"/>
  <c r="BA52" i="17"/>
  <c r="BA60" i="17"/>
  <c r="AO12" i="10"/>
  <c r="AN64" i="35"/>
  <c r="AV58" i="16"/>
  <c r="BA77" i="17"/>
  <c r="AQ44" i="35"/>
  <c r="AQ6" i="8"/>
  <c r="AK39" i="35"/>
  <c r="AQ55" i="35"/>
  <c r="BA75" i="17"/>
  <c r="AV38" i="16"/>
  <c r="AT13" i="10"/>
  <c r="AN58" i="35"/>
  <c r="BA42" i="17"/>
  <c r="AR12" i="10"/>
  <c r="AK18" i="35"/>
  <c r="BA78" i="17"/>
  <c r="BA47" i="17"/>
  <c r="AQ72" i="35"/>
  <c r="AR10" i="8"/>
  <c r="AQ42" i="35"/>
  <c r="BA40" i="17"/>
  <c r="AN40" i="35"/>
  <c r="P14" i="22"/>
  <c r="AN20" i="35"/>
  <c r="AN67" i="35"/>
  <c r="BA58" i="17"/>
  <c r="AN31" i="35"/>
  <c r="AW137" i="16"/>
  <c r="AS64" i="32"/>
  <c r="L51" i="33" s="1"/>
  <c r="AG47" i="32"/>
  <c r="H34" i="33" s="1"/>
  <c r="AG60" i="32"/>
  <c r="H47" i="33" s="1"/>
  <c r="AG103" i="32"/>
  <c r="H90" i="33" s="1"/>
  <c r="AS37" i="32"/>
  <c r="L24" i="33" s="1"/>
  <c r="AG50" i="32"/>
  <c r="H37" i="33" s="1"/>
  <c r="AS74" i="32"/>
  <c r="L61" i="33" s="1"/>
  <c r="AS47" i="32"/>
  <c r="L34" i="33" s="1"/>
  <c r="AG54" i="32"/>
  <c r="H41" i="33" s="1"/>
  <c r="AS41" i="32"/>
  <c r="L28" i="33" s="1"/>
  <c r="AG62" i="32"/>
  <c r="H49" i="33" s="1"/>
  <c r="AG85" i="32"/>
  <c r="H72" i="33" s="1"/>
  <c r="AS57" i="32"/>
  <c r="L44" i="33" s="1"/>
  <c r="AG37" i="32"/>
  <c r="H24" i="33" s="1"/>
  <c r="AG64" i="32"/>
  <c r="H51" i="33" s="1"/>
  <c r="AS50" i="32"/>
  <c r="L37" i="33" s="1"/>
  <c r="AS53" i="32"/>
  <c r="L40" i="33" s="1"/>
  <c r="AS29" i="32"/>
  <c r="L16" i="33" s="1"/>
  <c r="AG74" i="32"/>
  <c r="H61" i="33" s="1"/>
  <c r="AS20" i="32"/>
  <c r="L7" i="33" s="1"/>
  <c r="AS31" i="32"/>
  <c r="L18" i="33" s="1"/>
  <c r="AS62" i="32"/>
  <c r="L49" i="33" s="1"/>
  <c r="AS56" i="32"/>
  <c r="L43" i="33" s="1"/>
  <c r="AS24" i="32"/>
  <c r="L11" i="33" s="1"/>
  <c r="AG72" i="32"/>
  <c r="H59" i="33" s="1"/>
  <c r="AG39" i="32"/>
  <c r="H26" i="33" s="1"/>
  <c r="AS63" i="32"/>
  <c r="L50" i="33" s="1"/>
  <c r="AS22" i="32"/>
  <c r="L9" i="33" s="1"/>
  <c r="AG57" i="32"/>
  <c r="H44" i="33" s="1"/>
  <c r="AS67" i="32"/>
  <c r="L54" i="33" s="1"/>
  <c r="AS38" i="32"/>
  <c r="L25" i="33" s="1"/>
  <c r="AS91" i="32"/>
  <c r="L78" i="33" s="1"/>
  <c r="AS85" i="32"/>
  <c r="L72" i="33" s="1"/>
  <c r="AS72" i="32"/>
  <c r="L59" i="33" s="1"/>
  <c r="AS58" i="32"/>
  <c r="L45" i="33" s="1"/>
  <c r="AS39" i="32"/>
  <c r="L26" i="33" s="1"/>
  <c r="AG63" i="32"/>
  <c r="H50" i="33" s="1"/>
  <c r="AG91" i="32"/>
  <c r="H78" i="33" s="1"/>
  <c r="AS59" i="32"/>
  <c r="L46" i="33" s="1"/>
  <c r="AG67" i="32"/>
  <c r="H54" i="33" s="1"/>
  <c r="AS45" i="32"/>
  <c r="L32" i="33" s="1"/>
  <c r="AG56" i="32"/>
  <c r="H43" i="33" s="1"/>
  <c r="AG86" i="32"/>
  <c r="H73" i="33" s="1"/>
  <c r="AG31" i="32"/>
  <c r="H18" i="33" s="1"/>
  <c r="AS75" i="32"/>
  <c r="L62" i="33" s="1"/>
  <c r="AS78" i="32"/>
  <c r="L65" i="33" s="1"/>
  <c r="AG58" i="32"/>
  <c r="H45" i="33" s="1"/>
  <c r="AS34" i="32"/>
  <c r="L21" i="33" s="1"/>
  <c r="AS82" i="32"/>
  <c r="L69" i="33" s="1"/>
  <c r="AG97" i="32"/>
  <c r="H84" i="33" s="1"/>
  <c r="AG98" i="32"/>
  <c r="H85" i="33" s="1"/>
  <c r="AS69" i="32"/>
  <c r="L56" i="33" s="1"/>
  <c r="AV79" i="15"/>
  <c r="AV51" i="15"/>
  <c r="AS86" i="32"/>
  <c r="L73" i="33" s="1"/>
  <c r="O6" i="22"/>
  <c r="P10" i="22"/>
  <c r="AV37" i="16"/>
  <c r="AO10" i="8"/>
  <c r="AQ51" i="35"/>
  <c r="AQ26" i="35"/>
  <c r="AN46" i="35"/>
  <c r="AK8" i="35"/>
  <c r="AK21" i="35"/>
  <c r="Y10" i="6"/>
  <c r="AB37" i="4" s="1"/>
  <c r="H9" i="19" s="1"/>
  <c r="P6" i="22"/>
  <c r="Y7" i="6"/>
  <c r="AB34" i="4" s="1"/>
  <c r="H6" i="19" s="1"/>
  <c r="AK71" i="35"/>
  <c r="AQ68" i="35"/>
  <c r="AN50" i="35"/>
  <c r="AQ12" i="33"/>
  <c r="AS30" i="32"/>
  <c r="L17" i="33" s="1"/>
  <c r="AG34" i="32"/>
  <c r="H21" i="33" s="1"/>
  <c r="AQ14" i="35"/>
  <c r="AN66" i="35"/>
  <c r="Y15" i="6"/>
  <c r="AB42" i="4" s="1"/>
  <c r="H14" i="19" s="1"/>
  <c r="AK53" i="35"/>
  <c r="AK61" i="35"/>
  <c r="CF78" i="8"/>
  <c r="N13" i="22"/>
  <c r="AQ58" i="35"/>
  <c r="AO14" i="8"/>
  <c r="AG102" i="32"/>
  <c r="H89" i="33" s="1"/>
  <c r="AG40" i="32"/>
  <c r="H27" i="33" s="1"/>
  <c r="AK35" i="35"/>
  <c r="AG94" i="32"/>
  <c r="H81" i="33" s="1"/>
  <c r="AQ10" i="35"/>
  <c r="AN71" i="35"/>
  <c r="AS23" i="32"/>
  <c r="L10" i="33" s="1"/>
  <c r="AG90" i="32"/>
  <c r="H77" i="33" s="1"/>
  <c r="AS84" i="32"/>
  <c r="L71" i="33" s="1"/>
  <c r="AR13" i="8"/>
  <c r="AQ15" i="35"/>
  <c r="AQ63" i="35"/>
  <c r="AQ49" i="35"/>
  <c r="AO13" i="8"/>
  <c r="AO11" i="8"/>
  <c r="AG82" i="32"/>
  <c r="H69" i="33" s="1"/>
  <c r="AG38" i="32"/>
  <c r="H25" i="33" s="1"/>
  <c r="BU8" i="6"/>
  <c r="AA8" i="6"/>
  <c r="BY10" i="6"/>
  <c r="AE10" i="6"/>
  <c r="BX9" i="6"/>
  <c r="AD9" i="6"/>
  <c r="BT11" i="6"/>
  <c r="R11" i="6"/>
  <c r="Z11" i="6"/>
  <c r="S11" i="6"/>
  <c r="BT15" i="6"/>
  <c r="Z15" i="6"/>
  <c r="R15" i="6"/>
  <c r="S15" i="6"/>
  <c r="BV16" i="6"/>
  <c r="W16" i="6"/>
  <c r="U16" i="6"/>
  <c r="AB16" i="6"/>
  <c r="T16" i="6"/>
  <c r="CB19" i="6"/>
  <c r="BE19" i="6"/>
  <c r="AH19" i="6"/>
  <c r="BX21" i="6"/>
  <c r="BA21" i="6"/>
  <c r="AD21" i="6"/>
  <c r="CD24" i="6"/>
  <c r="BG24" i="6"/>
  <c r="AJ24" i="6"/>
  <c r="BZ34" i="6"/>
  <c r="BC34" i="6"/>
  <c r="AF34" i="6"/>
  <c r="AY36" i="6"/>
  <c r="BV36" i="6"/>
  <c r="W36" i="6"/>
  <c r="T36" i="6"/>
  <c r="AB36" i="6"/>
  <c r="U36" i="6"/>
  <c r="BC38" i="6"/>
  <c r="BZ38" i="6"/>
  <c r="AF38" i="6"/>
  <c r="BT43" i="6"/>
  <c r="AW43" i="6"/>
  <c r="R43" i="6"/>
  <c r="S43" i="6"/>
  <c r="Z43" i="6"/>
  <c r="AY56" i="6"/>
  <c r="BV56" i="6"/>
  <c r="T56" i="6"/>
  <c r="W56" i="6"/>
  <c r="AB56" i="6"/>
  <c r="U56" i="6"/>
  <c r="BA57" i="6"/>
  <c r="BX57" i="6"/>
  <c r="AD57" i="6"/>
  <c r="BZ66" i="6"/>
  <c r="BC66" i="6"/>
  <c r="AF66" i="6"/>
  <c r="BC78" i="6"/>
  <c r="BG68" i="6"/>
  <c r="AJ68" i="6"/>
  <c r="BG80" i="6"/>
  <c r="BE75" i="6"/>
  <c r="AH75" i="6"/>
  <c r="BE87" i="6"/>
  <c r="BW6" i="6"/>
  <c r="AC6" i="6"/>
  <c r="BY7" i="6"/>
  <c r="AE7" i="6"/>
  <c r="CA8" i="6"/>
  <c r="AG8" i="6"/>
  <c r="CC9" i="6"/>
  <c r="AI9" i="6"/>
  <c r="CE10" i="6"/>
  <c r="AK10" i="6"/>
  <c r="BU13" i="6"/>
  <c r="AA13" i="6"/>
  <c r="BY15" i="6"/>
  <c r="AE15" i="6"/>
  <c r="CA16" i="6"/>
  <c r="AG16" i="6"/>
  <c r="CE18" i="6"/>
  <c r="BH18" i="6"/>
  <c r="AK18" i="6"/>
  <c r="BB19" i="6"/>
  <c r="BY19" i="6"/>
  <c r="AE19" i="6"/>
  <c r="AV20" i="6"/>
  <c r="AO47" i="4" s="1"/>
  <c r="Y20" i="6"/>
  <c r="AB47" i="4" s="1"/>
  <c r="H19" i="19" s="1"/>
  <c r="BD20" i="6"/>
  <c r="CA20" i="6"/>
  <c r="AG20" i="6"/>
  <c r="AX21" i="6"/>
  <c r="BU21" i="6"/>
  <c r="AA21" i="6"/>
  <c r="BH22" i="6"/>
  <c r="CE22" i="6"/>
  <c r="AK22" i="6"/>
  <c r="BY23" i="6"/>
  <c r="BB23" i="6"/>
  <c r="AE23" i="6"/>
  <c r="AX25" i="6"/>
  <c r="BU25" i="6"/>
  <c r="AA25" i="6"/>
  <c r="BW26" i="6"/>
  <c r="AZ26" i="6"/>
  <c r="AC26" i="6"/>
  <c r="CE26" i="6"/>
  <c r="BH26" i="6"/>
  <c r="AK26" i="6"/>
  <c r="AV28" i="6"/>
  <c r="AO55" i="4" s="1"/>
  <c r="Y28" i="6"/>
  <c r="AB55" i="4" s="1"/>
  <c r="H27" i="19" s="1"/>
  <c r="CC29" i="6"/>
  <c r="BF29" i="6"/>
  <c r="AI29" i="6"/>
  <c r="CE30" i="6"/>
  <c r="BH30" i="6"/>
  <c r="AK30" i="6"/>
  <c r="AV32" i="6"/>
  <c r="AO59" i="4" s="1"/>
  <c r="Y32" i="6"/>
  <c r="AB59" i="4" s="1"/>
  <c r="H31" i="19" s="1"/>
  <c r="CA32" i="6"/>
  <c r="BD32" i="6"/>
  <c r="AG32" i="6"/>
  <c r="BU33" i="6"/>
  <c r="AX33" i="6"/>
  <c r="AA33" i="6"/>
  <c r="BF33" i="6"/>
  <c r="CC33" i="6"/>
  <c r="AI33" i="6"/>
  <c r="CE34" i="6"/>
  <c r="BH34" i="6"/>
  <c r="AK34" i="6"/>
  <c r="AV36" i="6"/>
  <c r="AO63" i="4" s="1"/>
  <c r="Y36" i="6"/>
  <c r="AB63" i="4" s="1"/>
  <c r="H35" i="19" s="1"/>
  <c r="CC37" i="6"/>
  <c r="BF37" i="6"/>
  <c r="AI37" i="6"/>
  <c r="BH38" i="6"/>
  <c r="CE38" i="6"/>
  <c r="AK38" i="6"/>
  <c r="AV40" i="6"/>
  <c r="AO67" i="4" s="1"/>
  <c r="Y40" i="6"/>
  <c r="AB67" i="4" s="1"/>
  <c r="H39" i="19" s="1"/>
  <c r="CA40" i="6"/>
  <c r="BD40" i="6"/>
  <c r="AG40" i="6"/>
  <c r="CC41" i="6"/>
  <c r="BF41" i="6"/>
  <c r="AI41" i="6"/>
  <c r="BW42" i="6"/>
  <c r="AZ42" i="6"/>
  <c r="AC42" i="6"/>
  <c r="BY43" i="6"/>
  <c r="AE43" i="6"/>
  <c r="BB43" i="6"/>
  <c r="AV44" i="6"/>
  <c r="AO71" i="4" s="1"/>
  <c r="Y44" i="6"/>
  <c r="AB71" i="4" s="1"/>
  <c r="H43" i="19" s="1"/>
  <c r="BU45" i="6"/>
  <c r="AX45" i="6"/>
  <c r="AA45" i="6"/>
  <c r="AV48" i="6"/>
  <c r="AO75" i="4" s="1"/>
  <c r="Y48" i="6"/>
  <c r="AB75" i="4" s="1"/>
  <c r="H47" i="19" s="1"/>
  <c r="BU49" i="6"/>
  <c r="AX49" i="6"/>
  <c r="AA49" i="6"/>
  <c r="BF49" i="6"/>
  <c r="CC49" i="6"/>
  <c r="AI49" i="6"/>
  <c r="CE50" i="6"/>
  <c r="BH50" i="6"/>
  <c r="AK50" i="6"/>
  <c r="BB51" i="6"/>
  <c r="BY51" i="6"/>
  <c r="AE51" i="6"/>
  <c r="BD52" i="6"/>
  <c r="CA52" i="6"/>
  <c r="AG52" i="6"/>
  <c r="AX53" i="6"/>
  <c r="BU53" i="6"/>
  <c r="AA53" i="6"/>
  <c r="BF53" i="6"/>
  <c r="AI53" i="6"/>
  <c r="CC53" i="6"/>
  <c r="BW54" i="6"/>
  <c r="AZ54" i="6"/>
  <c r="AC54" i="6"/>
  <c r="BH54" i="6"/>
  <c r="CE54" i="6"/>
  <c r="AK54" i="6"/>
  <c r="BB55" i="6"/>
  <c r="BY55" i="6"/>
  <c r="AE55" i="6"/>
  <c r="CN6" i="6"/>
  <c r="G6" i="27" s="1"/>
  <c r="AV56" i="6"/>
  <c r="AO83" i="4" s="1"/>
  <c r="Y56" i="6"/>
  <c r="AB83" i="4" s="1"/>
  <c r="H55" i="19" s="1"/>
  <c r="CA56" i="6"/>
  <c r="BD56" i="6"/>
  <c r="AG56" i="6"/>
  <c r="BU57" i="6"/>
  <c r="AX57" i="6"/>
  <c r="AA57" i="6"/>
  <c r="CC57" i="6"/>
  <c r="BF57" i="6"/>
  <c r="AI57" i="6"/>
  <c r="AZ58" i="6"/>
  <c r="AC58" i="6"/>
  <c r="BW58" i="6"/>
  <c r="CE58" i="6"/>
  <c r="BH58" i="6"/>
  <c r="AK58" i="6"/>
  <c r="BB59" i="6"/>
  <c r="AE59" i="6"/>
  <c r="BY59" i="6"/>
  <c r="AV60" i="6"/>
  <c r="AO87" i="4" s="1"/>
  <c r="Y60" i="6"/>
  <c r="AB87" i="4" s="1"/>
  <c r="H59" i="19" s="1"/>
  <c r="CA60" i="6"/>
  <c r="BD60" i="6"/>
  <c r="AG60" i="6"/>
  <c r="AX61" i="6"/>
  <c r="BU61" i="6"/>
  <c r="AA61" i="6"/>
  <c r="BF61" i="6"/>
  <c r="CC61" i="6"/>
  <c r="AI61" i="6"/>
  <c r="AZ62" i="6"/>
  <c r="BW62" i="6"/>
  <c r="AC62" i="6"/>
  <c r="BH62" i="6"/>
  <c r="CE62" i="6"/>
  <c r="AK62" i="6"/>
  <c r="BB63" i="6"/>
  <c r="BY63" i="6"/>
  <c r="AE63" i="6"/>
  <c r="AV64" i="6"/>
  <c r="AO91" i="4" s="1"/>
  <c r="Y64" i="6"/>
  <c r="AB91" i="4" s="1"/>
  <c r="H63" i="19" s="1"/>
  <c r="BD64" i="6"/>
  <c r="CA64" i="6"/>
  <c r="AG64" i="6"/>
  <c r="BU65" i="6"/>
  <c r="AX65" i="6"/>
  <c r="AA65" i="6"/>
  <c r="CC65" i="6"/>
  <c r="BF65" i="6"/>
  <c r="AI65" i="6"/>
  <c r="BW66" i="6"/>
  <c r="AZ66" i="6"/>
  <c r="AC66" i="6"/>
  <c r="AZ78" i="6"/>
  <c r="CE66" i="6"/>
  <c r="BH66" i="6"/>
  <c r="AK66" i="6"/>
  <c r="BH78" i="6"/>
  <c r="BB67" i="6"/>
  <c r="AE67" i="6"/>
  <c r="BB79" i="6"/>
  <c r="B68" i="6"/>
  <c r="BD68" i="6"/>
  <c r="AG68" i="6"/>
  <c r="BD80" i="6"/>
  <c r="AX69" i="6"/>
  <c r="AA69" i="6"/>
  <c r="AX81" i="6"/>
  <c r="BF69" i="6"/>
  <c r="AI69" i="6"/>
  <c r="BF81" i="6"/>
  <c r="AZ70" i="6"/>
  <c r="AC70" i="6"/>
  <c r="AZ82" i="6"/>
  <c r="BH70" i="6"/>
  <c r="AK70" i="6"/>
  <c r="BH82" i="6"/>
  <c r="BB71" i="6"/>
  <c r="AE71" i="6"/>
  <c r="BB83" i="6"/>
  <c r="B72" i="6"/>
  <c r="CC73" i="6" s="1"/>
  <c r="BD72" i="6"/>
  <c r="AG72" i="6"/>
  <c r="BD84" i="6"/>
  <c r="AX73" i="6"/>
  <c r="AA73" i="6"/>
  <c r="AX85" i="6"/>
  <c r="BF73" i="6"/>
  <c r="AI73" i="6"/>
  <c r="BF85" i="6"/>
  <c r="AZ74" i="6"/>
  <c r="AC74" i="6"/>
  <c r="AZ86" i="6"/>
  <c r="BH74" i="6"/>
  <c r="AK74" i="6"/>
  <c r="BH86" i="6"/>
  <c r="AE75" i="6"/>
  <c r="BB75" i="6"/>
  <c r="BB87" i="6"/>
  <c r="B76" i="6"/>
  <c r="CC77" i="6" s="1"/>
  <c r="BD76" i="6"/>
  <c r="AG76" i="6"/>
  <c r="BD88" i="6"/>
  <c r="AX77" i="6"/>
  <c r="AA77" i="6"/>
  <c r="AX89" i="6"/>
  <c r="BU78" i="6"/>
  <c r="AA78" i="6"/>
  <c r="BF77" i="6"/>
  <c r="AI77" i="6"/>
  <c r="BF89" i="6"/>
  <c r="CC78" i="6"/>
  <c r="AI78" i="6"/>
  <c r="Y69" i="20"/>
  <c r="W69" i="20"/>
  <c r="AB67" i="20"/>
  <c r="AD67" i="20"/>
  <c r="AI79" i="20"/>
  <c r="AG79" i="20"/>
  <c r="Y22" i="20"/>
  <c r="W22" i="20"/>
  <c r="AV74" i="15"/>
  <c r="AQ36" i="15"/>
  <c r="X8" i="19"/>
  <c r="Z8" i="19" s="1"/>
  <c r="AQ8" i="19" s="1"/>
  <c r="AV59" i="15"/>
  <c r="AV66" i="15"/>
  <c r="W68" i="20"/>
  <c r="Y68" i="20"/>
  <c r="X88" i="20"/>
  <c r="AR116" i="15"/>
  <c r="AH74" i="20"/>
  <c r="AR102" i="17"/>
  <c r="AQ49" i="16"/>
  <c r="AC21" i="19"/>
  <c r="AE21" i="19" s="1"/>
  <c r="AR21" i="19" s="1"/>
  <c r="G16" i="26"/>
  <c r="AA43" i="17"/>
  <c r="G16" i="23" s="1"/>
  <c r="AI23" i="20"/>
  <c r="AG23" i="20"/>
  <c r="AH83" i="20"/>
  <c r="AR111" i="17"/>
  <c r="F74" i="26"/>
  <c r="AN101" i="16"/>
  <c r="AM74" i="23" s="1"/>
  <c r="AA101" i="16"/>
  <c r="F74" i="23" s="1"/>
  <c r="AN113" i="16"/>
  <c r="AM86" i="23" s="1"/>
  <c r="X54" i="20"/>
  <c r="AR82" i="15"/>
  <c r="AK43" i="35"/>
  <c r="F71" i="26"/>
  <c r="AA98" i="16"/>
  <c r="F71" i="23" s="1"/>
  <c r="AN98" i="16"/>
  <c r="AM71" i="23" s="1"/>
  <c r="AN110" i="16"/>
  <c r="AM83" i="23" s="1"/>
  <c r="AC46" i="20"/>
  <c r="AR74" i="16"/>
  <c r="W42" i="22"/>
  <c r="O42" i="22"/>
  <c r="AD26" i="20"/>
  <c r="AB26" i="20"/>
  <c r="BO72" i="10"/>
  <c r="AR72" i="10"/>
  <c r="BO84" i="10"/>
  <c r="CF43" i="10"/>
  <c r="L22" i="35"/>
  <c r="BM23" i="10"/>
  <c r="AP23" i="10"/>
  <c r="R50" i="14"/>
  <c r="AE50" i="14"/>
  <c r="Y34" i="14"/>
  <c r="I68" i="35"/>
  <c r="AP69" i="8"/>
  <c r="BM69" i="8"/>
  <c r="BM81" i="8"/>
  <c r="O96" i="5" a="1"/>
  <c r="O96" i="5" s="1"/>
  <c r="D68" i="22"/>
  <c r="AT96" i="5"/>
  <c r="AD96" i="5"/>
  <c r="Q96" i="5"/>
  <c r="AD108" i="5"/>
  <c r="AG92" i="5"/>
  <c r="T92" i="5"/>
  <c r="CF65" i="8"/>
  <c r="AB55" i="20"/>
  <c r="AD55" i="20"/>
  <c r="F8" i="26"/>
  <c r="AA35" i="16"/>
  <c r="F8" i="23" s="1"/>
  <c r="AW103" i="17"/>
  <c r="AZ103" i="17"/>
  <c r="AV103" i="17"/>
  <c r="BD103" i="17"/>
  <c r="X34" i="20"/>
  <c r="AR62" i="15"/>
  <c r="X58" i="20"/>
  <c r="AR86" i="15"/>
  <c r="AQ68" i="17"/>
  <c r="AH40" i="19"/>
  <c r="AJ40" i="19" s="1"/>
  <c r="AS40" i="19" s="1"/>
  <c r="AV98" i="15"/>
  <c r="AW98" i="15"/>
  <c r="AQ49" i="15"/>
  <c r="X21" i="19"/>
  <c r="Z21" i="19" s="1"/>
  <c r="AQ21" i="19" s="1"/>
  <c r="AC76" i="20"/>
  <c r="AR104" i="16"/>
  <c r="AD36" i="20"/>
  <c r="AB36" i="20"/>
  <c r="AC24" i="20"/>
  <c r="AR52" i="16"/>
  <c r="AW88" i="15"/>
  <c r="AV88" i="15"/>
  <c r="AH76" i="20"/>
  <c r="AR104" i="17"/>
  <c r="V65" i="22"/>
  <c r="N65" i="22"/>
  <c r="V77" i="22"/>
  <c r="AC62" i="20"/>
  <c r="AR90" i="16"/>
  <c r="AZ61" i="17"/>
  <c r="AV61" i="17"/>
  <c r="AI73" i="20"/>
  <c r="AG73" i="20"/>
  <c r="O74" i="14" a="1"/>
  <c r="O74" i="14" s="1"/>
  <c r="E46" i="22"/>
  <c r="AT74" i="14"/>
  <c r="Q74" i="14"/>
  <c r="AD74" i="14"/>
  <c r="AQ40" i="10"/>
  <c r="BN40" i="10"/>
  <c r="L26" i="35"/>
  <c r="BM27" i="10"/>
  <c r="AP27" i="10"/>
  <c r="AI54" i="14"/>
  <c r="V54" i="14"/>
  <c r="U46" i="14"/>
  <c r="AH46" i="14"/>
  <c r="U104" i="5"/>
  <c r="AH104" i="5"/>
  <c r="AH116" i="5"/>
  <c r="U105" i="5"/>
  <c r="AU104" i="5"/>
  <c r="Z104" i="5"/>
  <c r="O76" i="19" s="1"/>
  <c r="AM104" i="5"/>
  <c r="AM116" i="5"/>
  <c r="Z105" i="5"/>
  <c r="O77" i="19" s="1"/>
  <c r="AJ100" i="5"/>
  <c r="W100" i="5"/>
  <c r="AJ112" i="5"/>
  <c r="CF73" i="8"/>
  <c r="AL84" i="5"/>
  <c r="Y84" i="5"/>
  <c r="AU72" i="5"/>
  <c r="Z72" i="5"/>
  <c r="O44" i="19" s="1"/>
  <c r="AM72" i="5"/>
  <c r="AT72" i="5"/>
  <c r="O72" i="5" a="1"/>
  <c r="O72" i="5" s="1"/>
  <c r="D44" i="22"/>
  <c r="AD72" i="5"/>
  <c r="Q72" i="5"/>
  <c r="AT64" i="5"/>
  <c r="O64" i="5" a="1"/>
  <c r="O64" i="5" s="1"/>
  <c r="D36" i="22"/>
  <c r="AD64" i="5"/>
  <c r="Q64" i="5"/>
  <c r="Y64" i="5"/>
  <c r="AL64" i="5"/>
  <c r="I28" i="35"/>
  <c r="AP29" i="8"/>
  <c r="BM29" i="8"/>
  <c r="AT56" i="5"/>
  <c r="D28" i="22"/>
  <c r="O56" i="5" a="1"/>
  <c r="O56" i="5" s="1"/>
  <c r="AD56" i="5"/>
  <c r="Q56" i="5"/>
  <c r="W40" i="20"/>
  <c r="Y40" i="20"/>
  <c r="X84" i="20"/>
  <c r="AR112" i="15"/>
  <c r="BE98" i="17"/>
  <c r="BA98" i="17"/>
  <c r="AC71" i="19"/>
  <c r="AE71" i="19" s="1"/>
  <c r="AR71" i="19" s="1"/>
  <c r="AQ99" i="16"/>
  <c r="AC67" i="20"/>
  <c r="AR95" i="16"/>
  <c r="AC55" i="20"/>
  <c r="AR83" i="16"/>
  <c r="AC51" i="19"/>
  <c r="AE51" i="19" s="1"/>
  <c r="AR51" i="19" s="1"/>
  <c r="AQ79" i="16"/>
  <c r="AH27" i="20"/>
  <c r="AR55" i="17"/>
  <c r="AV38" i="15"/>
  <c r="AQ84" i="17"/>
  <c r="AH56" i="19"/>
  <c r="AJ56" i="19" s="1"/>
  <c r="AS56" i="19" s="1"/>
  <c r="AW92" i="17"/>
  <c r="AZ92" i="17"/>
  <c r="AV92" i="17"/>
  <c r="BD92" i="17"/>
  <c r="AV76" i="16"/>
  <c r="AZ65" i="17"/>
  <c r="AV65" i="17"/>
  <c r="AH69" i="20"/>
  <c r="AR97" i="17"/>
  <c r="AK37" i="32"/>
  <c r="W23" i="26"/>
  <c r="Y24" i="33" s="1"/>
  <c r="AD37" i="32"/>
  <c r="AA37" i="32"/>
  <c r="AQ40" i="15"/>
  <c r="X12" i="19"/>
  <c r="Z12" i="19" s="1"/>
  <c r="AQ12" i="19" s="1"/>
  <c r="AQ38" i="17"/>
  <c r="AH10" i="19"/>
  <c r="AJ10" i="19" s="1"/>
  <c r="AS10" i="19" s="1"/>
  <c r="AI34" i="20"/>
  <c r="AG34" i="20"/>
  <c r="AA30" i="32"/>
  <c r="AK30" i="32"/>
  <c r="W16" i="26"/>
  <c r="Y17" i="33" s="1"/>
  <c r="F42" i="26"/>
  <c r="AA69" i="16"/>
  <c r="F42" i="23" s="1"/>
  <c r="AN69" i="16"/>
  <c r="AM42" i="23" s="1"/>
  <c r="Y41" i="20"/>
  <c r="W41" i="20"/>
  <c r="E7" i="26"/>
  <c r="AA34" i="15"/>
  <c r="E7" i="23" s="1"/>
  <c r="E68" i="26"/>
  <c r="AN95" i="15"/>
  <c r="AL68" i="23" s="1"/>
  <c r="AA95" i="15"/>
  <c r="E68" i="23" s="1"/>
  <c r="AN107" i="15"/>
  <c r="AL80" i="23" s="1"/>
  <c r="AC38" i="19"/>
  <c r="AE38" i="19" s="1"/>
  <c r="AR38" i="19" s="1"/>
  <c r="AQ66" i="16"/>
  <c r="AC34" i="20"/>
  <c r="AR62" i="16"/>
  <c r="AI57" i="20"/>
  <c r="AG57" i="20"/>
  <c r="AH65" i="19"/>
  <c r="AJ65" i="19" s="1"/>
  <c r="AS65" i="19" s="1"/>
  <c r="AQ93" i="17"/>
  <c r="AQ101" i="17"/>
  <c r="AH73" i="19"/>
  <c r="AJ73" i="19" s="1"/>
  <c r="AS73" i="19" s="1"/>
  <c r="W16" i="20"/>
  <c r="Y16" i="20"/>
  <c r="AV52" i="15"/>
  <c r="X64" i="20"/>
  <c r="AR92" i="15"/>
  <c r="AV42" i="17"/>
  <c r="AZ42" i="17"/>
  <c r="BE90" i="17"/>
  <c r="BA90" i="17"/>
  <c r="X25" i="19"/>
  <c r="Z25" i="19" s="1"/>
  <c r="AQ25" i="19" s="1"/>
  <c r="AQ53" i="15"/>
  <c r="AQ65" i="15"/>
  <c r="X37" i="19"/>
  <c r="Z37" i="19" s="1"/>
  <c r="AQ37" i="19" s="1"/>
  <c r="AH43" i="19"/>
  <c r="AJ43" i="19" s="1"/>
  <c r="AS43" i="19" s="1"/>
  <c r="AQ71" i="17"/>
  <c r="E75" i="26"/>
  <c r="AA102" i="15"/>
  <c r="E75" i="23" s="1"/>
  <c r="AN102" i="15"/>
  <c r="AL75" i="23" s="1"/>
  <c r="AN114" i="15"/>
  <c r="AL87" i="23" s="1"/>
  <c r="AG40" i="20"/>
  <c r="AI40" i="20"/>
  <c r="AC60" i="20"/>
  <c r="AR88" i="16"/>
  <c r="AH21" i="20"/>
  <c r="AR49" i="17"/>
  <c r="X29" i="22"/>
  <c r="P29" i="22"/>
  <c r="AH45" i="20"/>
  <c r="AR73" i="17"/>
  <c r="AQ34" i="35"/>
  <c r="G51" i="26"/>
  <c r="AA78" i="17"/>
  <c r="G51" i="23" s="1"/>
  <c r="AN78" i="17"/>
  <c r="AN51" i="23" s="1"/>
  <c r="AH58" i="20"/>
  <c r="AR86" i="17"/>
  <c r="W9" i="26"/>
  <c r="Y10" i="33" s="1"/>
  <c r="AK23" i="32"/>
  <c r="AA23" i="32"/>
  <c r="X60" i="22"/>
  <c r="P60" i="22"/>
  <c r="AG88" i="20"/>
  <c r="AI88" i="20"/>
  <c r="AG41" i="32"/>
  <c r="H28" i="33" s="1"/>
  <c r="W54" i="20"/>
  <c r="Y54" i="20"/>
  <c r="AD66" i="20"/>
  <c r="AB66" i="20"/>
  <c r="AD34" i="20"/>
  <c r="AB34" i="20"/>
  <c r="AQ38" i="16"/>
  <c r="AC10" i="19"/>
  <c r="AE10" i="19" s="1"/>
  <c r="AR10" i="19" s="1"/>
  <c r="AZ45" i="17"/>
  <c r="AV45" i="17"/>
  <c r="U103" i="14"/>
  <c r="AH103" i="14"/>
  <c r="AH115" i="14"/>
  <c r="R103" i="14"/>
  <c r="AE103" i="14"/>
  <c r="AE115" i="14"/>
  <c r="AE99" i="14"/>
  <c r="R99" i="14"/>
  <c r="AE111" i="14"/>
  <c r="AF99" i="14"/>
  <c r="S99" i="14"/>
  <c r="AF111" i="14"/>
  <c r="AH95" i="14"/>
  <c r="U95" i="14"/>
  <c r="AH107" i="14"/>
  <c r="T95" i="14"/>
  <c r="AG95" i="14"/>
  <c r="AG107" i="14"/>
  <c r="BL64" i="10"/>
  <c r="AO64" i="10"/>
  <c r="AF91" i="14"/>
  <c r="S91" i="14"/>
  <c r="BN61" i="10"/>
  <c r="AQ61" i="10"/>
  <c r="V87" i="14"/>
  <c r="AI87" i="14"/>
  <c r="T83" i="14"/>
  <c r="AG83" i="14"/>
  <c r="AI79" i="14"/>
  <c r="V79" i="14"/>
  <c r="S79" i="14"/>
  <c r="AF79" i="14"/>
  <c r="AU75" i="14"/>
  <c r="AM75" i="14"/>
  <c r="Z75" i="14"/>
  <c r="T47" i="19" s="1"/>
  <c r="CF48" i="10"/>
  <c r="AU71" i="14"/>
  <c r="AM71" i="14"/>
  <c r="Z71" i="14"/>
  <c r="T43" i="19" s="1"/>
  <c r="U71" i="14"/>
  <c r="AH71" i="14"/>
  <c r="AQ41" i="10"/>
  <c r="BN41" i="10"/>
  <c r="T67" i="14"/>
  <c r="AG67" i="14"/>
  <c r="AK67" i="14"/>
  <c r="X67" i="14"/>
  <c r="BL36" i="10"/>
  <c r="AO36" i="10"/>
  <c r="T63" i="14"/>
  <c r="AG63" i="14"/>
  <c r="Y59" i="14"/>
  <c r="AL59" i="14"/>
  <c r="E27" i="22"/>
  <c r="AT55" i="14"/>
  <c r="O55" i="14" a="1"/>
  <c r="O55" i="14" s="1"/>
  <c r="Q55" i="14"/>
  <c r="AD55" i="14"/>
  <c r="BL24" i="10"/>
  <c r="AO24" i="10"/>
  <c r="AL51" i="14"/>
  <c r="Y51" i="14"/>
  <c r="AQ21" i="10"/>
  <c r="BN21" i="10"/>
  <c r="T47" i="14"/>
  <c r="AG47" i="14"/>
  <c r="W47" i="14"/>
  <c r="AJ47" i="14"/>
  <c r="T43" i="14"/>
  <c r="T39" i="14"/>
  <c r="V39" i="14"/>
  <c r="S35" i="14"/>
  <c r="V35" i="14"/>
  <c r="AH101" i="5"/>
  <c r="U101" i="5"/>
  <c r="AH113" i="5"/>
  <c r="I69" i="35"/>
  <c r="AP70" i="8"/>
  <c r="BM70" i="8"/>
  <c r="BM82" i="8"/>
  <c r="AF97" i="5"/>
  <c r="S97" i="5"/>
  <c r="AF109" i="5"/>
  <c r="AO66" i="8"/>
  <c r="BL66" i="8"/>
  <c r="BL78" i="8"/>
  <c r="AF93" i="5"/>
  <c r="S93" i="5"/>
  <c r="AF105" i="5"/>
  <c r="Y89" i="5"/>
  <c r="AL89" i="5"/>
  <c r="W89" i="5"/>
  <c r="AJ89" i="5"/>
  <c r="AR59" i="8"/>
  <c r="BO59" i="8"/>
  <c r="I57" i="35"/>
  <c r="BM58" i="8"/>
  <c r="AP58" i="8"/>
  <c r="W85" i="5"/>
  <c r="AJ85" i="5"/>
  <c r="V81" i="5"/>
  <c r="AI81" i="5"/>
  <c r="AH81" i="5"/>
  <c r="U81" i="5"/>
  <c r="AT51" i="8"/>
  <c r="BQ51" i="8"/>
  <c r="AU77" i="5"/>
  <c r="Z77" i="5"/>
  <c r="O49" i="19" s="1"/>
  <c r="AM77" i="5"/>
  <c r="AQ47" i="8"/>
  <c r="BN47" i="8"/>
  <c r="AJ73" i="5"/>
  <c r="W73" i="5"/>
  <c r="Y69" i="5"/>
  <c r="AL69" i="5"/>
  <c r="V69" i="5"/>
  <c r="AI69" i="5"/>
  <c r="BN39" i="8"/>
  <c r="AQ39" i="8"/>
  <c r="I37" i="35"/>
  <c r="BM38" i="8"/>
  <c r="AP38" i="8"/>
  <c r="Y65" i="5"/>
  <c r="AL65" i="5"/>
  <c r="W61" i="5"/>
  <c r="AJ61" i="5"/>
  <c r="CF34" i="8"/>
  <c r="AO30" i="8"/>
  <c r="BL30" i="8"/>
  <c r="S57" i="5"/>
  <c r="AF57" i="5"/>
  <c r="AQ27" i="8"/>
  <c r="BN27" i="8"/>
  <c r="I25" i="35"/>
  <c r="AP26" i="8"/>
  <c r="BM26" i="8"/>
  <c r="AF53" i="5"/>
  <c r="S53" i="5"/>
  <c r="AI49" i="5"/>
  <c r="V49" i="5"/>
  <c r="D21" i="22"/>
  <c r="AT49" i="5"/>
  <c r="O49" i="5" a="1"/>
  <c r="O49" i="5" s="1"/>
  <c r="AD49" i="5"/>
  <c r="Q49" i="5"/>
  <c r="BO19" i="8"/>
  <c r="AR19" i="8"/>
  <c r="AT45" i="5"/>
  <c r="O45" i="5" a="1"/>
  <c r="O45" i="5" s="1"/>
  <c r="D17" i="22"/>
  <c r="Q45" i="5"/>
  <c r="AD45" i="5"/>
  <c r="AT15" i="8"/>
  <c r="AU41" i="5"/>
  <c r="Z41" i="5"/>
  <c r="O13" i="19" s="1"/>
  <c r="U41" i="5"/>
  <c r="X37" i="5"/>
  <c r="AR7" i="8"/>
  <c r="AO6" i="8"/>
  <c r="AU33" i="5"/>
  <c r="Z33" i="5"/>
  <c r="O5" i="19" s="1"/>
  <c r="AF94" i="14"/>
  <c r="S94" i="14"/>
  <c r="AF106" i="14"/>
  <c r="R90" i="14"/>
  <c r="AE90" i="14"/>
  <c r="AJ90" i="14"/>
  <c r="W90" i="14"/>
  <c r="BL59" i="10"/>
  <c r="AO59" i="10"/>
  <c r="AL86" i="14"/>
  <c r="Y86" i="14"/>
  <c r="AU62" i="14"/>
  <c r="Z62" i="14"/>
  <c r="T34" i="19" s="1"/>
  <c r="AM62" i="14"/>
  <c r="S58" i="14"/>
  <c r="AF58" i="14"/>
  <c r="BO24" i="10"/>
  <c r="AR24" i="10"/>
  <c r="AR62" i="8"/>
  <c r="BO62" i="8"/>
  <c r="BO54" i="8"/>
  <c r="AR54" i="8"/>
  <c r="T76" i="5"/>
  <c r="AG76" i="5"/>
  <c r="R68" i="5"/>
  <c r="AE68" i="5"/>
  <c r="CF41" i="8"/>
  <c r="AE48" i="5"/>
  <c r="R48" i="5"/>
  <c r="CF21" i="8"/>
  <c r="W44" i="5"/>
  <c r="AJ44" i="5"/>
  <c r="T40" i="5"/>
  <c r="W75" i="26"/>
  <c r="Y76" i="33" s="1"/>
  <c r="AK89" i="32"/>
  <c r="AA89" i="32"/>
  <c r="AD101" i="32"/>
  <c r="N11" i="22"/>
  <c r="G9" i="26"/>
  <c r="AA36" i="17"/>
  <c r="G9" i="23" s="1"/>
  <c r="AQ64" i="35"/>
  <c r="W72" i="22"/>
  <c r="O72" i="22"/>
  <c r="W84" i="22"/>
  <c r="W68" i="22"/>
  <c r="O68" i="22"/>
  <c r="W80" i="22"/>
  <c r="AD40" i="20"/>
  <c r="AB40" i="20"/>
  <c r="AQ56" i="16"/>
  <c r="AC28" i="19"/>
  <c r="AE28" i="19" s="1"/>
  <c r="AR28" i="19" s="1"/>
  <c r="W16" i="22"/>
  <c r="O16" i="22"/>
  <c r="G54" i="26"/>
  <c r="AA81" i="17"/>
  <c r="G54" i="23" s="1"/>
  <c r="AN81" i="17"/>
  <c r="AN54" i="23" s="1"/>
  <c r="BE89" i="17"/>
  <c r="BA89" i="17"/>
  <c r="AS40" i="32"/>
  <c r="L27" i="33" s="1"/>
  <c r="X20" i="19"/>
  <c r="Z20" i="19" s="1"/>
  <c r="AQ20" i="19" s="1"/>
  <c r="AQ48" i="15"/>
  <c r="V36" i="22"/>
  <c r="N36" i="22"/>
  <c r="G35" i="26"/>
  <c r="AA62" i="17"/>
  <c r="G35" i="23" s="1"/>
  <c r="AN62" i="17"/>
  <c r="AN35" i="23" s="1"/>
  <c r="AV77" i="16"/>
  <c r="F38" i="26"/>
  <c r="AN65" i="16"/>
  <c r="AM38" i="23" s="1"/>
  <c r="AA65" i="16"/>
  <c r="F38" i="23" s="1"/>
  <c r="AH47" i="20"/>
  <c r="AR75" i="17"/>
  <c r="AQ71" i="35"/>
  <c r="AS66" i="32"/>
  <c r="L53" i="33" s="1"/>
  <c r="AS98" i="32"/>
  <c r="L85" i="33" s="1"/>
  <c r="AS108" i="32"/>
  <c r="L95" i="33" s="1"/>
  <c r="AS114" i="32"/>
  <c r="L101" i="33" s="1"/>
  <c r="AS122" i="32"/>
  <c r="L109" i="33" s="1"/>
  <c r="AI20" i="20"/>
  <c r="AG20" i="20"/>
  <c r="AH28" i="20"/>
  <c r="AR56" i="17"/>
  <c r="AK30" i="35"/>
  <c r="N27" i="22"/>
  <c r="V27" i="22"/>
  <c r="AB38" i="20"/>
  <c r="AD38" i="20"/>
  <c r="F19" i="26"/>
  <c r="AN46" i="16"/>
  <c r="AM19" i="23" s="1"/>
  <c r="AA46" i="16"/>
  <c r="F19" i="23" s="1"/>
  <c r="AH41" i="20"/>
  <c r="AR69" i="17"/>
  <c r="I38" i="35"/>
  <c r="AP39" i="8"/>
  <c r="BM39" i="8"/>
  <c r="AU66" i="5"/>
  <c r="AM66" i="5"/>
  <c r="Z66" i="5"/>
  <c r="O38" i="19" s="1"/>
  <c r="AT36" i="8"/>
  <c r="BQ36" i="8"/>
  <c r="I34" i="35"/>
  <c r="AP35" i="8"/>
  <c r="BM35" i="8"/>
  <c r="U62" i="5"/>
  <c r="AH62" i="5"/>
  <c r="AT28" i="8"/>
  <c r="BQ28" i="8"/>
  <c r="AG54" i="5"/>
  <c r="T54" i="5"/>
  <c r="AF54" i="5"/>
  <c r="S54" i="5"/>
  <c r="AR20" i="8"/>
  <c r="BO20" i="8"/>
  <c r="S46" i="5"/>
  <c r="AF46" i="5"/>
  <c r="U42" i="5"/>
  <c r="D10" i="22"/>
  <c r="AT38" i="5"/>
  <c r="O38" i="5" a="1"/>
  <c r="O38" i="5" s="1"/>
  <c r="Q38" i="5"/>
  <c r="R34" i="5"/>
  <c r="X102" i="14"/>
  <c r="AK102" i="14"/>
  <c r="AK114" i="14"/>
  <c r="BE136" i="17"/>
  <c r="BA82" i="17"/>
  <c r="BE82" i="17"/>
  <c r="BE135" i="17"/>
  <c r="BE134" i="17"/>
  <c r="BE132" i="17"/>
  <c r="BE133" i="17"/>
  <c r="BE129" i="17"/>
  <c r="BE130" i="17"/>
  <c r="BE131" i="17"/>
  <c r="BE127" i="17"/>
  <c r="BE126" i="17"/>
  <c r="BE128" i="17"/>
  <c r="BE123" i="17"/>
  <c r="BE125" i="17"/>
  <c r="BE124" i="17"/>
  <c r="BE122" i="17"/>
  <c r="BE121" i="17"/>
  <c r="BE118" i="17"/>
  <c r="BE120" i="17"/>
  <c r="BE119" i="17"/>
  <c r="BE117" i="17"/>
  <c r="BE114" i="17"/>
  <c r="BE115" i="17"/>
  <c r="BE109" i="17"/>
  <c r="BE112" i="17"/>
  <c r="BE106" i="17"/>
  <c r="BE113" i="17"/>
  <c r="BE116" i="17"/>
  <c r="BE111" i="17"/>
  <c r="BE110" i="17"/>
  <c r="BE107" i="17"/>
  <c r="BE108" i="17"/>
  <c r="BE105" i="17"/>
  <c r="AQ93" i="16"/>
  <c r="AC65" i="19"/>
  <c r="AE65" i="19" s="1"/>
  <c r="AR65" i="19" s="1"/>
  <c r="AD35" i="20"/>
  <c r="AB35" i="20"/>
  <c r="AH72" i="20"/>
  <c r="AR100" i="17"/>
  <c r="AW101" i="15"/>
  <c r="AV101" i="15"/>
  <c r="AV50" i="15"/>
  <c r="AV75" i="15"/>
  <c r="AV83" i="15"/>
  <c r="AW83" i="15"/>
  <c r="AD64" i="20"/>
  <c r="AB64" i="20"/>
  <c r="O8" i="22"/>
  <c r="AQ57" i="15"/>
  <c r="X29" i="19"/>
  <c r="Z29" i="19" s="1"/>
  <c r="AQ29" i="19" s="1"/>
  <c r="W20" i="20"/>
  <c r="Y20" i="20"/>
  <c r="BA94" i="17"/>
  <c r="BE94" i="17"/>
  <c r="AB29" i="20"/>
  <c r="AD29" i="20"/>
  <c r="AH63" i="19"/>
  <c r="AJ63" i="19" s="1"/>
  <c r="AS63" i="19" s="1"/>
  <c r="AQ91" i="17"/>
  <c r="AQ60" i="35"/>
  <c r="AC66" i="20"/>
  <c r="AR94" i="16"/>
  <c r="AS70" i="32"/>
  <c r="L57" i="33" s="1"/>
  <c r="L76" i="35"/>
  <c r="AP77" i="10"/>
  <c r="BM77" i="10"/>
  <c r="BM89" i="10"/>
  <c r="AP78" i="10"/>
  <c r="AU104" i="14"/>
  <c r="Z104" i="14"/>
  <c r="T76" i="19" s="1"/>
  <c r="AM104" i="14"/>
  <c r="AM116" i="14"/>
  <c r="Z105" i="14"/>
  <c r="T77" i="19" s="1"/>
  <c r="AT100" i="14"/>
  <c r="O100" i="14" a="1"/>
  <c r="O100" i="14" s="1"/>
  <c r="E72" i="22"/>
  <c r="AD100" i="14"/>
  <c r="Q100" i="14"/>
  <c r="AD112" i="14"/>
  <c r="AE100" i="14"/>
  <c r="R100" i="14"/>
  <c r="AE112" i="14"/>
  <c r="S96" i="14"/>
  <c r="AF96" i="14"/>
  <c r="AF108" i="14"/>
  <c r="AH96" i="14"/>
  <c r="U96" i="14"/>
  <c r="AH108" i="14"/>
  <c r="AQ66" i="10"/>
  <c r="BN66" i="10"/>
  <c r="BN78" i="10"/>
  <c r="AU92" i="14"/>
  <c r="Z92" i="14"/>
  <c r="T64" i="19" s="1"/>
  <c r="AM92" i="14"/>
  <c r="X92" i="14"/>
  <c r="AK92" i="14"/>
  <c r="BN62" i="10"/>
  <c r="AQ62" i="10"/>
  <c r="AH88" i="14"/>
  <c r="U88" i="14"/>
  <c r="AU84" i="14"/>
  <c r="AM84" i="14"/>
  <c r="Z84" i="14"/>
  <c r="T56" i="19" s="1"/>
  <c r="AH84" i="14"/>
  <c r="U84" i="14"/>
  <c r="S80" i="14"/>
  <c r="AF80" i="14"/>
  <c r="AF76" i="14"/>
  <c r="S76" i="14"/>
  <c r="AQ46" i="10"/>
  <c r="BN46" i="10"/>
  <c r="AO45" i="10"/>
  <c r="BL45" i="10"/>
  <c r="AG72" i="14"/>
  <c r="T72" i="14"/>
  <c r="Y68" i="14"/>
  <c r="AL68" i="14"/>
  <c r="R64" i="14"/>
  <c r="AE64" i="14"/>
  <c r="BO34" i="10"/>
  <c r="AR34" i="10"/>
  <c r="Y60" i="14"/>
  <c r="AL60" i="14"/>
  <c r="AU60" i="14"/>
  <c r="Z60" i="14"/>
  <c r="T32" i="19" s="1"/>
  <c r="AM60" i="14"/>
  <c r="AE56" i="14"/>
  <c r="R56" i="14"/>
  <c r="CF29" i="10"/>
  <c r="BN26" i="10"/>
  <c r="AQ26" i="10"/>
  <c r="L24" i="35"/>
  <c r="BM25" i="10"/>
  <c r="AP25" i="10"/>
  <c r="AJ52" i="14"/>
  <c r="W52" i="14"/>
  <c r="BQ22" i="10"/>
  <c r="AT22" i="10"/>
  <c r="AO21" i="10"/>
  <c r="BL21" i="10"/>
  <c r="R48" i="14"/>
  <c r="AE48" i="14"/>
  <c r="L16" i="35"/>
  <c r="BM17" i="10"/>
  <c r="AP17" i="10"/>
  <c r="X44" i="14"/>
  <c r="AK44" i="14"/>
  <c r="U40" i="14"/>
  <c r="R36" i="14"/>
  <c r="X36" i="14"/>
  <c r="AU32" i="14"/>
  <c r="BO76" i="8"/>
  <c r="AR76" i="8"/>
  <c r="BO88" i="8"/>
  <c r="X102" i="5"/>
  <c r="AK102" i="5"/>
  <c r="AK114" i="5"/>
  <c r="Y102" i="5"/>
  <c r="AL102" i="5"/>
  <c r="AL114" i="5"/>
  <c r="CF71" i="8"/>
  <c r="R98" i="5"/>
  <c r="AE98" i="5"/>
  <c r="AE110" i="5"/>
  <c r="AF94" i="5"/>
  <c r="S94" i="5"/>
  <c r="AF106" i="5"/>
  <c r="AR64" i="8"/>
  <c r="BO64" i="8"/>
  <c r="AG90" i="5"/>
  <c r="T90" i="5"/>
  <c r="X86" i="5"/>
  <c r="AK86" i="5"/>
  <c r="AF86" i="5"/>
  <c r="S86" i="5"/>
  <c r="BQ56" i="8"/>
  <c r="AT56" i="8"/>
  <c r="AK82" i="5"/>
  <c r="X82" i="5"/>
  <c r="W78" i="5"/>
  <c r="AJ78" i="5"/>
  <c r="AU78" i="5"/>
  <c r="Z78" i="5"/>
  <c r="O50" i="19" s="1"/>
  <c r="AM78" i="5"/>
  <c r="BQ48" i="8"/>
  <c r="AT48" i="8"/>
  <c r="AL74" i="5"/>
  <c r="Y74" i="5"/>
  <c r="AT70" i="5"/>
  <c r="O70" i="5" a="1"/>
  <c r="O70" i="5" s="1"/>
  <c r="D42" i="22"/>
  <c r="Q70" i="5"/>
  <c r="AD70" i="5"/>
  <c r="T58" i="5"/>
  <c r="AG58" i="5"/>
  <c r="I22" i="35"/>
  <c r="BM23" i="8"/>
  <c r="AP23" i="8"/>
  <c r="AI50" i="5"/>
  <c r="V50" i="5"/>
  <c r="AR8" i="8"/>
  <c r="X47" i="5"/>
  <c r="AK47" i="5"/>
  <c r="AT47" i="5"/>
  <c r="O47" i="5" a="1"/>
  <c r="O47" i="5" s="1"/>
  <c r="D19" i="22"/>
  <c r="Q47" i="5"/>
  <c r="AD47" i="5"/>
  <c r="AQ13" i="8"/>
  <c r="W35" i="5"/>
  <c r="Y35" i="5"/>
  <c r="AT20" i="10"/>
  <c r="BQ20" i="10"/>
  <c r="AG88" i="5"/>
  <c r="T88" i="5"/>
  <c r="V88" i="5"/>
  <c r="AI88" i="5"/>
  <c r="AH80" i="5"/>
  <c r="U80" i="5"/>
  <c r="BO50" i="8"/>
  <c r="AR50" i="8"/>
  <c r="AR18" i="8"/>
  <c r="BO18" i="8"/>
  <c r="F62" i="26"/>
  <c r="AA89" i="16"/>
  <c r="F62" i="23" s="1"/>
  <c r="AN89" i="16"/>
  <c r="AM62" i="23" s="1"/>
  <c r="AK72" i="35"/>
  <c r="AZ50" i="17"/>
  <c r="AV50" i="17"/>
  <c r="AH46" i="20"/>
  <c r="AR74" i="17"/>
  <c r="AK44" i="32"/>
  <c r="AD44" i="32"/>
  <c r="W30" i="26"/>
  <c r="Y31" i="33" s="1"/>
  <c r="AA44" i="32"/>
  <c r="AC63" i="20"/>
  <c r="AR91" i="16"/>
  <c r="AV63" i="16"/>
  <c r="W27" i="22"/>
  <c r="O27" i="22"/>
  <c r="AS55" i="32"/>
  <c r="L42" i="33" s="1"/>
  <c r="X26" i="19"/>
  <c r="Z26" i="19" s="1"/>
  <c r="AQ26" i="19" s="1"/>
  <c r="AQ54" i="15"/>
  <c r="AK50" i="35"/>
  <c r="AG46" i="32"/>
  <c r="H33" i="33" s="1"/>
  <c r="Y82" i="20"/>
  <c r="W82" i="20"/>
  <c r="AK47" i="35"/>
  <c r="E64" i="26"/>
  <c r="AA91" i="15"/>
  <c r="E64" i="23" s="1"/>
  <c r="AN91" i="15"/>
  <c r="AL64" i="23" s="1"/>
  <c r="X71" i="20"/>
  <c r="AR99" i="15"/>
  <c r="AD28" i="20"/>
  <c r="AB28" i="20"/>
  <c r="BA73" i="17"/>
  <c r="AS35" i="32"/>
  <c r="L22" i="33" s="1"/>
  <c r="X52" i="19"/>
  <c r="Z52" i="19" s="1"/>
  <c r="AQ52" i="19" s="1"/>
  <c r="AQ80" i="15"/>
  <c r="Y76" i="20"/>
  <c r="W76" i="20"/>
  <c r="W74" i="26"/>
  <c r="Y75" i="33" s="1"/>
  <c r="AA88" i="32"/>
  <c r="AK88" i="32"/>
  <c r="AD88" i="32"/>
  <c r="AD100" i="32"/>
  <c r="AV53" i="16"/>
  <c r="AN13" i="35"/>
  <c r="BA56" i="17"/>
  <c r="AH44" i="20"/>
  <c r="AR72" i="17"/>
  <c r="E15" i="26"/>
  <c r="AA42" i="15"/>
  <c r="E15" i="23" s="1"/>
  <c r="AK51" i="35"/>
  <c r="AK59" i="35"/>
  <c r="AN70" i="35"/>
  <c r="F55" i="26"/>
  <c r="AA82" i="16"/>
  <c r="F55" i="23" s="1"/>
  <c r="AN82" i="16"/>
  <c r="AM55" i="23" s="1"/>
  <c r="AV78" i="16"/>
  <c r="AQ25" i="35"/>
  <c r="AV77" i="17"/>
  <c r="AZ77" i="17"/>
  <c r="AK60" i="32"/>
  <c r="W46" i="26"/>
  <c r="Y47" i="33" s="1"/>
  <c r="AA60" i="32"/>
  <c r="AD60" i="32"/>
  <c r="AT49" i="8"/>
  <c r="BQ49" i="8"/>
  <c r="I47" i="35"/>
  <c r="AP48" i="8"/>
  <c r="BM48" i="8"/>
  <c r="AH75" i="5"/>
  <c r="U75" i="5"/>
  <c r="V67" i="5"/>
  <c r="AI67" i="5"/>
  <c r="CF40" i="8"/>
  <c r="AQ37" i="8"/>
  <c r="BN37" i="8"/>
  <c r="BN29" i="8"/>
  <c r="AQ29" i="8"/>
  <c r="I27" i="35"/>
  <c r="AP28" i="8"/>
  <c r="BM28" i="8"/>
  <c r="AU55" i="5"/>
  <c r="Z55" i="5"/>
  <c r="O27" i="19" s="1"/>
  <c r="AM55" i="5"/>
  <c r="AE51" i="5"/>
  <c r="R51" i="5"/>
  <c r="CF24" i="8"/>
  <c r="BO21" i="8"/>
  <c r="AR21" i="8"/>
  <c r="S43" i="5"/>
  <c r="O43" i="5" a="1"/>
  <c r="O43" i="5" s="1"/>
  <c r="AT43" i="5"/>
  <c r="D15" i="22"/>
  <c r="Q43" i="5"/>
  <c r="S39" i="5"/>
  <c r="AQ64" i="10"/>
  <c r="BN64" i="10"/>
  <c r="V78" i="14"/>
  <c r="AI78" i="14"/>
  <c r="W78" i="14"/>
  <c r="AJ78" i="14"/>
  <c r="AQ44" i="10"/>
  <c r="BN44" i="10"/>
  <c r="AU42" i="14"/>
  <c r="Z42" i="14"/>
  <c r="T14" i="19" s="1"/>
  <c r="AQ38" i="8"/>
  <c r="BN38" i="8"/>
  <c r="AQ34" i="8"/>
  <c r="BN34" i="8"/>
  <c r="BQ30" i="8"/>
  <c r="AT30" i="8"/>
  <c r="AT36" i="5"/>
  <c r="O36" i="5" a="1"/>
  <c r="O36" i="5" s="1"/>
  <c r="D8" i="22"/>
  <c r="Q36" i="5"/>
  <c r="E17" i="26"/>
  <c r="AA44" i="15"/>
  <c r="E17" i="23" s="1"/>
  <c r="AN44" i="15"/>
  <c r="AL17" i="23" s="1"/>
  <c r="AW84" i="15"/>
  <c r="AV84" i="15"/>
  <c r="AH54" i="19"/>
  <c r="AJ54" i="19" s="1"/>
  <c r="AS54" i="19" s="1"/>
  <c r="AQ82" i="17"/>
  <c r="X45" i="20"/>
  <c r="AR73" i="15"/>
  <c r="AV103" i="16"/>
  <c r="AW103" i="16"/>
  <c r="AB83" i="20"/>
  <c r="AD83" i="20"/>
  <c r="AB63" i="20"/>
  <c r="AD63" i="20"/>
  <c r="AW87" i="16"/>
  <c r="AV87" i="16"/>
  <c r="BA63" i="17"/>
  <c r="P67" i="22"/>
  <c r="X67" i="22"/>
  <c r="X79" i="22"/>
  <c r="AS81" i="32"/>
  <c r="L68" i="33" s="1"/>
  <c r="BA76" i="17"/>
  <c r="AS43" i="32"/>
  <c r="L30" i="33" s="1"/>
  <c r="AD52" i="20"/>
  <c r="AB52" i="20"/>
  <c r="O32" i="22"/>
  <c r="W32" i="22"/>
  <c r="AN24" i="35"/>
  <c r="AC20" i="19"/>
  <c r="AE20" i="19" s="1"/>
  <c r="AR20" i="19" s="1"/>
  <c r="AQ48" i="16"/>
  <c r="AN8" i="35"/>
  <c r="BD89" i="17"/>
  <c r="AZ89" i="17"/>
  <c r="AV89" i="17"/>
  <c r="AW89" i="17"/>
  <c r="E10" i="26"/>
  <c r="AA37" i="15"/>
  <c r="E10" i="23" s="1"/>
  <c r="Y29" i="20"/>
  <c r="W29" i="20"/>
  <c r="AZ46" i="17"/>
  <c r="AV46" i="17"/>
  <c r="AV70" i="17"/>
  <c r="AZ70" i="17"/>
  <c r="AS27" i="32"/>
  <c r="L14" i="33" s="1"/>
  <c r="AV81" i="16"/>
  <c r="AQ57" i="16"/>
  <c r="AC29" i="19"/>
  <c r="AE29" i="19" s="1"/>
  <c r="AR29" i="19" s="1"/>
  <c r="AQ39" i="35"/>
  <c r="AQ64" i="17"/>
  <c r="AH36" i="19"/>
  <c r="AJ36" i="19" s="1"/>
  <c r="AS36" i="19" s="1"/>
  <c r="AG52" i="20"/>
  <c r="AI52" i="20"/>
  <c r="X68" i="22"/>
  <c r="P68" i="22"/>
  <c r="X80" i="22"/>
  <c r="AD64" i="32"/>
  <c r="AA52" i="32"/>
  <c r="AK52" i="32"/>
  <c r="W38" i="26"/>
  <c r="Y39" i="33" s="1"/>
  <c r="AD52" i="32"/>
  <c r="E76" i="26"/>
  <c r="AA103" i="15"/>
  <c r="E76" i="23" s="1"/>
  <c r="AN103" i="15"/>
  <c r="AL76" i="23" s="1"/>
  <c r="AN115" i="15"/>
  <c r="AL88" i="23" s="1"/>
  <c r="X25" i="22"/>
  <c r="P25" i="22"/>
  <c r="AG32" i="32"/>
  <c r="H19" i="33" s="1"/>
  <c r="V101" i="14"/>
  <c r="AI101" i="14"/>
  <c r="AI113" i="14"/>
  <c r="S101" i="14"/>
  <c r="AF101" i="14"/>
  <c r="AF113" i="14"/>
  <c r="BN71" i="10"/>
  <c r="AQ71" i="10"/>
  <c r="BN83" i="10"/>
  <c r="AU97" i="14"/>
  <c r="Z97" i="14"/>
  <c r="T69" i="19" s="1"/>
  <c r="AM97" i="14"/>
  <c r="AM109" i="14"/>
  <c r="AT67" i="10"/>
  <c r="BQ67" i="10"/>
  <c r="BQ79" i="10"/>
  <c r="V93" i="14"/>
  <c r="AI93" i="14"/>
  <c r="AI105" i="14"/>
  <c r="CF66" i="10"/>
  <c r="AR63" i="10"/>
  <c r="BO63" i="10"/>
  <c r="L61" i="35"/>
  <c r="BM62" i="10"/>
  <c r="AP62" i="10"/>
  <c r="AJ89" i="14"/>
  <c r="W89" i="14"/>
  <c r="BO59" i="10"/>
  <c r="AR59" i="10"/>
  <c r="S85" i="14"/>
  <c r="AF85" i="14"/>
  <c r="BQ55" i="10"/>
  <c r="AT55" i="10"/>
  <c r="AU81" i="14"/>
  <c r="Z81" i="14"/>
  <c r="T53" i="19" s="1"/>
  <c r="AM81" i="14"/>
  <c r="V81" i="14"/>
  <c r="AI81" i="14"/>
  <c r="L49" i="35"/>
  <c r="BM50" i="10"/>
  <c r="AP50" i="10"/>
  <c r="CF50" i="10"/>
  <c r="L45" i="35"/>
  <c r="BM46" i="10"/>
  <c r="AP46" i="10"/>
  <c r="S73" i="14"/>
  <c r="AF73" i="14"/>
  <c r="S69" i="14"/>
  <c r="AF69" i="14"/>
  <c r="AT69" i="14"/>
  <c r="O69" i="14" a="1"/>
  <c r="O69" i="14" s="1"/>
  <c r="E41" i="22"/>
  <c r="Q69" i="14"/>
  <c r="AD69" i="14"/>
  <c r="AT39" i="10"/>
  <c r="BQ39" i="10"/>
  <c r="T65" i="14"/>
  <c r="AG65" i="14"/>
  <c r="T61" i="14"/>
  <c r="AG61" i="14"/>
  <c r="E33" i="22"/>
  <c r="AT61" i="14"/>
  <c r="O61" i="14" a="1"/>
  <c r="O61" i="14" s="1"/>
  <c r="Q61" i="14"/>
  <c r="AD61" i="14"/>
  <c r="AR31" i="10"/>
  <c r="BO31" i="10"/>
  <c r="AO30" i="10"/>
  <c r="BL30" i="10"/>
  <c r="AE57" i="14"/>
  <c r="R57" i="14"/>
  <c r="W53" i="14"/>
  <c r="AJ53" i="14"/>
  <c r="CF26" i="10"/>
  <c r="BO23" i="10"/>
  <c r="AR23" i="10"/>
  <c r="R49" i="14"/>
  <c r="AE49" i="14"/>
  <c r="L17" i="35"/>
  <c r="BM18" i="10"/>
  <c r="AP18" i="10"/>
  <c r="U45" i="14"/>
  <c r="AH45" i="14"/>
  <c r="AT15" i="10"/>
  <c r="S41" i="14"/>
  <c r="T41" i="14"/>
  <c r="AT11" i="10"/>
  <c r="AO10" i="10"/>
  <c r="S37" i="14"/>
  <c r="U33" i="14"/>
  <c r="BO77" i="8"/>
  <c r="AR77" i="8"/>
  <c r="BO89" i="8"/>
  <c r="AR78" i="8"/>
  <c r="U103" i="5"/>
  <c r="AH103" i="5"/>
  <c r="AH115" i="5"/>
  <c r="T103" i="5"/>
  <c r="AG103" i="5"/>
  <c r="AG115" i="5"/>
  <c r="X99" i="5"/>
  <c r="AK99" i="5"/>
  <c r="AK111" i="5"/>
  <c r="AH99" i="5"/>
  <c r="U99" i="5"/>
  <c r="AH111" i="5"/>
  <c r="U95" i="5"/>
  <c r="AH95" i="5"/>
  <c r="AH107" i="5"/>
  <c r="AU91" i="5"/>
  <c r="Z91" i="5"/>
  <c r="O63" i="19" s="1"/>
  <c r="AM91" i="5"/>
  <c r="Y91" i="5"/>
  <c r="AL91" i="5"/>
  <c r="I59" i="35"/>
  <c r="BM60" i="8"/>
  <c r="AP60" i="8"/>
  <c r="R87" i="5"/>
  <c r="AE87" i="5"/>
  <c r="AQ57" i="8"/>
  <c r="BN57" i="8"/>
  <c r="BL56" i="8"/>
  <c r="AO56" i="8"/>
  <c r="AH83" i="5"/>
  <c r="U83" i="5"/>
  <c r="AU79" i="5"/>
  <c r="Z79" i="5"/>
  <c r="O51" i="19" s="1"/>
  <c r="AM79" i="5"/>
  <c r="D51" i="22"/>
  <c r="AT79" i="5"/>
  <c r="O79" i="5" a="1"/>
  <c r="O79" i="5" s="1"/>
  <c r="Q79" i="5"/>
  <c r="AD79" i="5"/>
  <c r="AT71" i="5"/>
  <c r="O71" i="5" a="1"/>
  <c r="O71" i="5" s="1"/>
  <c r="D43" i="22"/>
  <c r="Q71" i="5"/>
  <c r="AD71" i="5"/>
  <c r="I35" i="35"/>
  <c r="AE35" i="35" s="1"/>
  <c r="AP36" i="8"/>
  <c r="BM36" i="8"/>
  <c r="AU63" i="5"/>
  <c r="Z63" i="5"/>
  <c r="O35" i="19" s="1"/>
  <c r="AM63" i="5"/>
  <c r="W59" i="5"/>
  <c r="AJ59" i="5"/>
  <c r="AU98" i="14"/>
  <c r="Z98" i="14"/>
  <c r="T70" i="19" s="1"/>
  <c r="AM98" i="14"/>
  <c r="AM110" i="14"/>
  <c r="T82" i="14"/>
  <c r="AG82" i="14"/>
  <c r="AI66" i="14"/>
  <c r="V66" i="14"/>
  <c r="AU38" i="14"/>
  <c r="Z38" i="14"/>
  <c r="T10" i="19" s="1"/>
  <c r="W38" i="14"/>
  <c r="AQ70" i="8"/>
  <c r="BN70" i="8"/>
  <c r="BN82" i="8"/>
  <c r="S60" i="5"/>
  <c r="AF60" i="5"/>
  <c r="CF33" i="8"/>
  <c r="AT26" i="8"/>
  <c r="BQ26" i="8"/>
  <c r="W52" i="5"/>
  <c r="AJ52" i="5"/>
  <c r="AG52" i="5"/>
  <c r="T52" i="5"/>
  <c r="BW9" i="6"/>
  <c r="AC9" i="6"/>
  <c r="BZ6" i="6"/>
  <c r="AF6" i="6"/>
  <c r="CB7" i="6"/>
  <c r="AH7" i="6"/>
  <c r="BV12" i="6"/>
  <c r="AB12" i="6"/>
  <c r="U12" i="6"/>
  <c r="T12" i="6"/>
  <c r="W12" i="6"/>
  <c r="BZ14" i="6"/>
  <c r="AF14" i="6"/>
  <c r="CD16" i="6"/>
  <c r="AJ16" i="6"/>
  <c r="BC18" i="6"/>
  <c r="AF18" i="6"/>
  <c r="BZ18" i="6"/>
  <c r="AY20" i="6"/>
  <c r="T20" i="6"/>
  <c r="U20" i="6"/>
  <c r="BV20" i="6"/>
  <c r="W20" i="6"/>
  <c r="AB20" i="6"/>
  <c r="CB27" i="6"/>
  <c r="BE27" i="6"/>
  <c r="AH27" i="6"/>
  <c r="AY28" i="6"/>
  <c r="AB28" i="6"/>
  <c r="BV28" i="6"/>
  <c r="T28" i="6"/>
  <c r="W28" i="6"/>
  <c r="U28" i="6"/>
  <c r="BX33" i="6"/>
  <c r="BA33" i="6"/>
  <c r="AD33" i="6"/>
  <c r="BT35" i="6"/>
  <c r="Z35" i="6"/>
  <c r="AW35" i="6"/>
  <c r="R35" i="6"/>
  <c r="S35" i="6"/>
  <c r="BT47" i="6"/>
  <c r="AW47" i="6"/>
  <c r="R47" i="6"/>
  <c r="Z47" i="6"/>
  <c r="S47" i="6"/>
  <c r="BZ50" i="6"/>
  <c r="BC50" i="6"/>
  <c r="AF50" i="6"/>
  <c r="CD52" i="6"/>
  <c r="BG52" i="6"/>
  <c r="AJ52" i="6"/>
  <c r="BE55" i="6"/>
  <c r="CB55" i="6"/>
  <c r="AH55" i="6"/>
  <c r="CQ6" i="6"/>
  <c r="J6" i="27" s="1"/>
  <c r="BA61" i="6"/>
  <c r="BX61" i="6"/>
  <c r="AD61" i="6"/>
  <c r="BZ62" i="6"/>
  <c r="BC62" i="6"/>
  <c r="AF62" i="6"/>
  <c r="AY64" i="6"/>
  <c r="BV64" i="6"/>
  <c r="W64" i="6"/>
  <c r="U64" i="6"/>
  <c r="AB64" i="6"/>
  <c r="T64" i="6"/>
  <c r="S67" i="6"/>
  <c r="AW67" i="6"/>
  <c r="Z67" i="6"/>
  <c r="R67" i="6"/>
  <c r="AW79" i="6"/>
  <c r="AW71" i="6"/>
  <c r="S71" i="6"/>
  <c r="R71" i="6"/>
  <c r="Z71" i="6"/>
  <c r="AW83" i="6"/>
  <c r="CE6" i="6"/>
  <c r="AK6" i="6"/>
  <c r="Y8" i="6"/>
  <c r="AB35" i="4" s="1"/>
  <c r="H7" i="19" s="1"/>
  <c r="BU9" i="6"/>
  <c r="AA9" i="6"/>
  <c r="BW10" i="6"/>
  <c r="AC10" i="6"/>
  <c r="BY11" i="6"/>
  <c r="AE11" i="6"/>
  <c r="Y12" i="6"/>
  <c r="AB39" i="4" s="1"/>
  <c r="H11" i="19" s="1"/>
  <c r="CA12" i="6"/>
  <c r="AG12" i="6"/>
  <c r="CC13" i="6"/>
  <c r="AI13" i="6"/>
  <c r="BW14" i="6"/>
  <c r="AC14" i="6"/>
  <c r="CE14" i="6"/>
  <c r="AK14" i="6"/>
  <c r="Y16" i="6"/>
  <c r="AB43" i="4" s="1"/>
  <c r="H15" i="19" s="1"/>
  <c r="BU17" i="6"/>
  <c r="AX17" i="6"/>
  <c r="AA17" i="6"/>
  <c r="CC17" i="6"/>
  <c r="BF17" i="6"/>
  <c r="AI17" i="6"/>
  <c r="BW18" i="6"/>
  <c r="AZ18" i="6"/>
  <c r="AC18" i="6"/>
  <c r="CC21" i="6"/>
  <c r="BF21" i="6"/>
  <c r="AI21" i="6"/>
  <c r="BW22" i="6"/>
  <c r="AZ22" i="6"/>
  <c r="AC22" i="6"/>
  <c r="AV24" i="6"/>
  <c r="AO51" i="4" s="1"/>
  <c r="Y24" i="6"/>
  <c r="AB51" i="4" s="1"/>
  <c r="H23" i="19" s="1"/>
  <c r="CA24" i="6"/>
  <c r="BD24" i="6"/>
  <c r="AG24" i="6"/>
  <c r="BF25" i="6"/>
  <c r="CC25" i="6"/>
  <c r="AI25" i="6"/>
  <c r="BY27" i="6"/>
  <c r="BB27" i="6"/>
  <c r="AE27" i="6"/>
  <c r="CA28" i="6"/>
  <c r="BD28" i="6"/>
  <c r="AG28" i="6"/>
  <c r="BU29" i="6"/>
  <c r="AX29" i="6"/>
  <c r="AA29" i="6"/>
  <c r="BW30" i="6"/>
  <c r="AZ30" i="6"/>
  <c r="AC30" i="6"/>
  <c r="BB31" i="6"/>
  <c r="BY31" i="6"/>
  <c r="AE31" i="6"/>
  <c r="BW34" i="6"/>
  <c r="AZ34" i="6"/>
  <c r="AC34" i="6"/>
  <c r="BY35" i="6"/>
  <c r="BB35" i="6"/>
  <c r="AE35" i="6"/>
  <c r="BD36" i="6"/>
  <c r="CA36" i="6"/>
  <c r="AG36" i="6"/>
  <c r="AX37" i="6"/>
  <c r="BU37" i="6"/>
  <c r="AA37" i="6"/>
  <c r="BW38" i="6"/>
  <c r="AZ38" i="6"/>
  <c r="AC38" i="6"/>
  <c r="BY39" i="6"/>
  <c r="BB39" i="6"/>
  <c r="AE39" i="6"/>
  <c r="BU41" i="6"/>
  <c r="AX41" i="6"/>
  <c r="AA41" i="6"/>
  <c r="CE42" i="6"/>
  <c r="BH42" i="6"/>
  <c r="AK42" i="6"/>
  <c r="CA44" i="6"/>
  <c r="BD44" i="6"/>
  <c r="AG44" i="6"/>
  <c r="CC45" i="6"/>
  <c r="BF45" i="6"/>
  <c r="AI45" i="6"/>
  <c r="AZ46" i="6"/>
  <c r="BW46" i="6"/>
  <c r="AC46" i="6"/>
  <c r="CE46" i="6"/>
  <c r="BH46" i="6"/>
  <c r="AK46" i="6"/>
  <c r="BY47" i="6"/>
  <c r="BB47" i="6"/>
  <c r="AE47" i="6"/>
  <c r="CA48" i="6"/>
  <c r="BD48" i="6"/>
  <c r="AG48" i="6"/>
  <c r="BW50" i="6"/>
  <c r="AZ50" i="6"/>
  <c r="AC50" i="6"/>
  <c r="AV52" i="6"/>
  <c r="AO79" i="4" s="1"/>
  <c r="Y52" i="6"/>
  <c r="AB79" i="4" s="1"/>
  <c r="H51" i="19" s="1"/>
  <c r="U5" i="6"/>
  <c r="W5" i="6"/>
  <c r="T5" i="6"/>
  <c r="BX6" i="6"/>
  <c r="AD6" i="6"/>
  <c r="BZ7" i="6"/>
  <c r="AF7" i="6"/>
  <c r="BT8" i="6"/>
  <c r="Z8" i="6"/>
  <c r="R8" i="6"/>
  <c r="S8" i="6"/>
  <c r="CB8" i="6"/>
  <c r="AH8" i="6"/>
  <c r="BV9" i="6"/>
  <c r="AB9" i="6"/>
  <c r="T9" i="6"/>
  <c r="W9" i="6"/>
  <c r="U9" i="6"/>
  <c r="CD9" i="6"/>
  <c r="AJ9" i="6"/>
  <c r="BX10" i="6"/>
  <c r="AD10" i="6"/>
  <c r="BZ11" i="6"/>
  <c r="AF11" i="6"/>
  <c r="BT12" i="6"/>
  <c r="R12" i="6"/>
  <c r="S12" i="6"/>
  <c r="Z12" i="6"/>
  <c r="CB12" i="6"/>
  <c r="AH12" i="6"/>
  <c r="BV13" i="6"/>
  <c r="U13" i="6"/>
  <c r="T13" i="6"/>
  <c r="AB13" i="6"/>
  <c r="W13" i="6"/>
  <c r="CD13" i="6"/>
  <c r="AJ13" i="6"/>
  <c r="BX14" i="6"/>
  <c r="AD14" i="6"/>
  <c r="BZ15" i="6"/>
  <c r="AF15" i="6"/>
  <c r="BT16" i="6"/>
  <c r="S16" i="6"/>
  <c r="Z16" i="6"/>
  <c r="R16" i="6"/>
  <c r="CB16" i="6"/>
  <c r="AH16" i="6"/>
  <c r="AY17" i="6"/>
  <c r="BV17" i="6"/>
  <c r="T17" i="6"/>
  <c r="W17" i="6"/>
  <c r="U17" i="6"/>
  <c r="AB17" i="6"/>
  <c r="CD17" i="6"/>
  <c r="BG17" i="6"/>
  <c r="AJ17" i="6"/>
  <c r="BA18" i="6"/>
  <c r="BX18" i="6"/>
  <c r="AD18" i="6"/>
  <c r="BZ19" i="6"/>
  <c r="BC19" i="6"/>
  <c r="AF19" i="6"/>
  <c r="BT20" i="6"/>
  <c r="AW20" i="6"/>
  <c r="S20" i="6"/>
  <c r="Z20" i="6"/>
  <c r="R20" i="6"/>
  <c r="BE20" i="6"/>
  <c r="CB20" i="6"/>
  <c r="AH20" i="6"/>
  <c r="AY21" i="6"/>
  <c r="AB21" i="6"/>
  <c r="BV21" i="6"/>
  <c r="W21" i="6"/>
  <c r="T21" i="6"/>
  <c r="U21" i="6"/>
  <c r="CD21" i="6"/>
  <c r="BG21" i="6"/>
  <c r="AJ21" i="6"/>
  <c r="BX22" i="6"/>
  <c r="BA22" i="6"/>
  <c r="AD22" i="6"/>
  <c r="BC23" i="6"/>
  <c r="BZ23" i="6"/>
  <c r="AF23" i="6"/>
  <c r="AW24" i="6"/>
  <c r="BT24" i="6"/>
  <c r="Z24" i="6"/>
  <c r="R24" i="6"/>
  <c r="S24" i="6"/>
  <c r="CB24" i="6"/>
  <c r="BE24" i="6"/>
  <c r="AH24" i="6"/>
  <c r="BV25" i="6"/>
  <c r="AY25" i="6"/>
  <c r="W25" i="6"/>
  <c r="T25" i="6"/>
  <c r="AB25" i="6"/>
  <c r="U25" i="6"/>
  <c r="BG25" i="6"/>
  <c r="CD25" i="6"/>
  <c r="AJ25" i="6"/>
  <c r="BX26" i="6"/>
  <c r="BA26" i="6"/>
  <c r="AD26" i="6"/>
  <c r="BC27" i="6"/>
  <c r="BZ27" i="6"/>
  <c r="AF27" i="6"/>
  <c r="AW28" i="6"/>
  <c r="BT28" i="6"/>
  <c r="Z28" i="6"/>
  <c r="R28" i="6"/>
  <c r="S28" i="6"/>
  <c r="CB28" i="6"/>
  <c r="BE28" i="6"/>
  <c r="AH28" i="6"/>
  <c r="BV29" i="6"/>
  <c r="AY29" i="6"/>
  <c r="W29" i="6"/>
  <c r="AB29" i="6"/>
  <c r="T29" i="6"/>
  <c r="U29" i="6"/>
  <c r="CD29" i="6"/>
  <c r="BG29" i="6"/>
  <c r="AJ29" i="6"/>
  <c r="BX30" i="6"/>
  <c r="BA30" i="6"/>
  <c r="AD30" i="6"/>
  <c r="BZ31" i="6"/>
  <c r="BC31" i="6"/>
  <c r="AF31" i="6"/>
  <c r="BT32" i="6"/>
  <c r="AW32" i="6"/>
  <c r="Z32" i="6"/>
  <c r="R32" i="6"/>
  <c r="S32" i="6"/>
  <c r="BE32" i="6"/>
  <c r="CB32" i="6"/>
  <c r="AH32" i="6"/>
  <c r="BV33" i="6"/>
  <c r="AY33" i="6"/>
  <c r="AB33" i="6"/>
  <c r="U33" i="6"/>
  <c r="W33" i="6"/>
  <c r="T33" i="6"/>
  <c r="BG33" i="6"/>
  <c r="CD33" i="6"/>
  <c r="AJ33" i="6"/>
  <c r="BX34" i="6"/>
  <c r="BA34" i="6"/>
  <c r="AD34" i="6"/>
  <c r="BC35" i="6"/>
  <c r="BZ35" i="6"/>
  <c r="AF35" i="6"/>
  <c r="BT36" i="6"/>
  <c r="AW36" i="6"/>
  <c r="Z36" i="6"/>
  <c r="S36" i="6"/>
  <c r="R36" i="6"/>
  <c r="BE36" i="6"/>
  <c r="CB36" i="6"/>
  <c r="AH36" i="6"/>
  <c r="BV37" i="6"/>
  <c r="AY37" i="6"/>
  <c r="T37" i="6"/>
  <c r="AB37" i="6"/>
  <c r="W37" i="6"/>
  <c r="U37" i="6"/>
  <c r="CD37" i="6"/>
  <c r="BG37" i="6"/>
  <c r="AJ37" i="6"/>
  <c r="BA38" i="6"/>
  <c r="BX38" i="6"/>
  <c r="AD38" i="6"/>
  <c r="BZ39" i="6"/>
  <c r="BC39" i="6"/>
  <c r="AF39" i="6"/>
  <c r="BT40" i="6"/>
  <c r="AW40" i="6"/>
  <c r="R40" i="6"/>
  <c r="Z40" i="6"/>
  <c r="S40" i="6"/>
  <c r="CB40" i="6"/>
  <c r="BE40" i="6"/>
  <c r="AH40" i="6"/>
  <c r="BV41" i="6"/>
  <c r="AY41" i="6"/>
  <c r="AB41" i="6"/>
  <c r="W41" i="6"/>
  <c r="T41" i="6"/>
  <c r="U41" i="6"/>
  <c r="CD41" i="6"/>
  <c r="BG41" i="6"/>
  <c r="AJ41" i="6"/>
  <c r="BX42" i="6"/>
  <c r="BA42" i="6"/>
  <c r="AD42" i="6"/>
  <c r="BZ43" i="6"/>
  <c r="BC43" i="6"/>
  <c r="AF43" i="6"/>
  <c r="AW44" i="6"/>
  <c r="BT44" i="6"/>
  <c r="Z44" i="6"/>
  <c r="R44" i="6"/>
  <c r="S44" i="6"/>
  <c r="CB44" i="6"/>
  <c r="BE44" i="6"/>
  <c r="AH44" i="6"/>
  <c r="BV45" i="6"/>
  <c r="AY45" i="6"/>
  <c r="W45" i="6"/>
  <c r="T45" i="6"/>
  <c r="U45" i="6"/>
  <c r="AB45" i="6"/>
  <c r="CD45" i="6"/>
  <c r="BG45" i="6"/>
  <c r="AJ45" i="6"/>
  <c r="BA46" i="6"/>
  <c r="BX46" i="6"/>
  <c r="AD46" i="6"/>
  <c r="BC47" i="6"/>
  <c r="BZ47" i="6"/>
  <c r="AF47" i="6"/>
  <c r="BT48" i="6"/>
  <c r="Z48" i="6"/>
  <c r="S48" i="6"/>
  <c r="AW48" i="6"/>
  <c r="R48" i="6"/>
  <c r="CB48" i="6"/>
  <c r="BE48" i="6"/>
  <c r="AH48" i="6"/>
  <c r="BV49" i="6"/>
  <c r="AB49" i="6"/>
  <c r="U49" i="6"/>
  <c r="T49" i="6"/>
  <c r="AY49" i="6"/>
  <c r="W49" i="6"/>
  <c r="CD49" i="6"/>
  <c r="BG49" i="6"/>
  <c r="AJ49" i="6"/>
  <c r="BX50" i="6"/>
  <c r="BA50" i="6"/>
  <c r="AD50" i="6"/>
  <c r="BZ51" i="6"/>
  <c r="BC51" i="6"/>
  <c r="AF51" i="6"/>
  <c r="BT52" i="6"/>
  <c r="AW52" i="6"/>
  <c r="S52" i="6"/>
  <c r="Z52" i="6"/>
  <c r="R52" i="6"/>
  <c r="BE52" i="6"/>
  <c r="CB52" i="6"/>
  <c r="AH52" i="6"/>
  <c r="AY53" i="6"/>
  <c r="BV53" i="6"/>
  <c r="AB53" i="6"/>
  <c r="U53" i="6"/>
  <c r="T53" i="6"/>
  <c r="W53" i="6"/>
  <c r="BG53" i="6"/>
  <c r="CD53" i="6"/>
  <c r="AJ53" i="6"/>
  <c r="BA54" i="6"/>
  <c r="BX54" i="6"/>
  <c r="AD54" i="6"/>
  <c r="BC55" i="6"/>
  <c r="BZ55" i="6"/>
  <c r="AF55" i="6"/>
  <c r="CO6" i="6"/>
  <c r="H6" i="27" s="1"/>
  <c r="AW56" i="6"/>
  <c r="BT56" i="6"/>
  <c r="S56" i="6"/>
  <c r="Z56" i="6"/>
  <c r="R56" i="6"/>
  <c r="BE56" i="6"/>
  <c r="CB56" i="6"/>
  <c r="AH56" i="6"/>
  <c r="AY57" i="6"/>
  <c r="BV57" i="6"/>
  <c r="AB57" i="6"/>
  <c r="U57" i="6"/>
  <c r="T57" i="6"/>
  <c r="W57" i="6"/>
  <c r="CD57" i="6"/>
  <c r="BG57" i="6"/>
  <c r="AJ57" i="6"/>
  <c r="BA58" i="6"/>
  <c r="BX58" i="6"/>
  <c r="AD58" i="6"/>
  <c r="BC59" i="6"/>
  <c r="BZ59" i="6"/>
  <c r="AF59" i="6"/>
  <c r="AW60" i="6"/>
  <c r="BT60" i="6"/>
  <c r="Z60" i="6"/>
  <c r="S60" i="6"/>
  <c r="R60" i="6"/>
  <c r="CB60" i="6"/>
  <c r="BE60" i="6"/>
  <c r="AH60" i="6"/>
  <c r="BV61" i="6"/>
  <c r="AY61" i="6"/>
  <c r="AB61" i="6"/>
  <c r="U61" i="6"/>
  <c r="W61" i="6"/>
  <c r="T61" i="6"/>
  <c r="CD61" i="6"/>
  <c r="BG61" i="6"/>
  <c r="AJ61" i="6"/>
  <c r="BX62" i="6"/>
  <c r="BA62" i="6"/>
  <c r="AD62" i="6"/>
  <c r="BZ63" i="6"/>
  <c r="BC63" i="6"/>
  <c r="AF63" i="6"/>
  <c r="BT64" i="6"/>
  <c r="AW64" i="6"/>
  <c r="S64" i="6"/>
  <c r="Z64" i="6"/>
  <c r="R64" i="6"/>
  <c r="BE64" i="6"/>
  <c r="CB64" i="6"/>
  <c r="AH64" i="6"/>
  <c r="BV65" i="6"/>
  <c r="AY65" i="6"/>
  <c r="U65" i="6"/>
  <c r="AB65" i="6"/>
  <c r="T65" i="6"/>
  <c r="W65" i="6"/>
  <c r="BG65" i="6"/>
  <c r="CD65" i="6"/>
  <c r="AJ65" i="6"/>
  <c r="BX66" i="6"/>
  <c r="BA66" i="6"/>
  <c r="AD66" i="6"/>
  <c r="BA78" i="6"/>
  <c r="BC67" i="6"/>
  <c r="AF67" i="6"/>
  <c r="BC79" i="6"/>
  <c r="AW68" i="6"/>
  <c r="Z68" i="6"/>
  <c r="R68" i="6"/>
  <c r="S68" i="6"/>
  <c r="AW80" i="6"/>
  <c r="BE68" i="6"/>
  <c r="AH68" i="6"/>
  <c r="BE80" i="6"/>
  <c r="AY69" i="6"/>
  <c r="W69" i="6"/>
  <c r="T69" i="6"/>
  <c r="U69" i="6"/>
  <c r="AB69" i="6"/>
  <c r="AY81" i="6"/>
  <c r="BG69" i="6"/>
  <c r="AJ69" i="6"/>
  <c r="BG81" i="6"/>
  <c r="BA70" i="6"/>
  <c r="AD70" i="6"/>
  <c r="BA82" i="6"/>
  <c r="BC71" i="6"/>
  <c r="AF71" i="6"/>
  <c r="BC83" i="6"/>
  <c r="AW72" i="6"/>
  <c r="S72" i="6"/>
  <c r="R72" i="6"/>
  <c r="Z72" i="6"/>
  <c r="AW84" i="6"/>
  <c r="BE72" i="6"/>
  <c r="AH72" i="6"/>
  <c r="BE84" i="6"/>
  <c r="AY73" i="6"/>
  <c r="U73" i="6"/>
  <c r="W73" i="6"/>
  <c r="AB73" i="6"/>
  <c r="T73" i="6"/>
  <c r="AY85" i="6"/>
  <c r="BG73" i="6"/>
  <c r="AJ73" i="6"/>
  <c r="BG85" i="6"/>
  <c r="BA74" i="6"/>
  <c r="AD74" i="6"/>
  <c r="BA86" i="6"/>
  <c r="BC75" i="6"/>
  <c r="AF75" i="6"/>
  <c r="BC87" i="6"/>
  <c r="AW76" i="6"/>
  <c r="Z76" i="6"/>
  <c r="S76" i="6"/>
  <c r="R76" i="6"/>
  <c r="AW88" i="6"/>
  <c r="BE76" i="6"/>
  <c r="AH76" i="6"/>
  <c r="BE88" i="6"/>
  <c r="AY77" i="6"/>
  <c r="AB77" i="6"/>
  <c r="U77" i="6"/>
  <c r="T77" i="6"/>
  <c r="W77" i="6"/>
  <c r="AY89" i="6"/>
  <c r="AB78" i="6"/>
  <c r="BV78" i="6"/>
  <c r="BG77" i="6"/>
  <c r="AJ77" i="6"/>
  <c r="BG89" i="6"/>
  <c r="CD78" i="6"/>
  <c r="AJ78" i="6"/>
  <c r="P38" i="22"/>
  <c r="X38" i="22"/>
  <c r="AK62" i="32"/>
  <c r="W48" i="26"/>
  <c r="Y49" i="33" s="1"/>
  <c r="AA62" i="32"/>
  <c r="AD62" i="32"/>
  <c r="G12" i="26"/>
  <c r="AA39" i="17"/>
  <c r="G12" i="23" s="1"/>
  <c r="G36" i="26"/>
  <c r="AA63" i="17"/>
  <c r="G36" i="23" s="1"/>
  <c r="AN63" i="17"/>
  <c r="AN36" i="23" s="1"/>
  <c r="AG67" i="20"/>
  <c r="AI67" i="20"/>
  <c r="V46" i="22"/>
  <c r="N46" i="22"/>
  <c r="Y21" i="20"/>
  <c r="W21" i="20"/>
  <c r="O40" i="22"/>
  <c r="W40" i="22"/>
  <c r="X76" i="20"/>
  <c r="AR104" i="15"/>
  <c r="X74" i="22"/>
  <c r="P74" i="22"/>
  <c r="X86" i="22"/>
  <c r="AK91" i="32"/>
  <c r="AA91" i="32"/>
  <c r="AD91" i="32"/>
  <c r="W77" i="26"/>
  <c r="Y78" i="33" s="1"/>
  <c r="AD103" i="32"/>
  <c r="AA92" i="32"/>
  <c r="W21" i="22"/>
  <c r="O21" i="22"/>
  <c r="AQ43" i="17"/>
  <c r="AH15" i="19"/>
  <c r="AJ15" i="19" s="1"/>
  <c r="AS15" i="19" s="1"/>
  <c r="G72" i="26"/>
  <c r="AA99" i="17"/>
  <c r="G72" i="23" s="1"/>
  <c r="AN99" i="17"/>
  <c r="AN72" i="23" s="1"/>
  <c r="AN111" i="17"/>
  <c r="AN84" i="23" s="1"/>
  <c r="AV101" i="16"/>
  <c r="AW101" i="16"/>
  <c r="AR48" i="17"/>
  <c r="AH20" i="20"/>
  <c r="AQ82" i="15"/>
  <c r="X54" i="19"/>
  <c r="Z54" i="19" s="1"/>
  <c r="AQ54" i="19" s="1"/>
  <c r="X19" i="20"/>
  <c r="AR47" i="15"/>
  <c r="X51" i="19"/>
  <c r="Z51" i="19" s="1"/>
  <c r="AQ51" i="19" s="1"/>
  <c r="AQ79" i="15"/>
  <c r="AV98" i="16"/>
  <c r="AW98" i="16"/>
  <c r="F47" i="26"/>
  <c r="AA74" i="16"/>
  <c r="F47" i="23" s="1"/>
  <c r="AN74" i="16"/>
  <c r="AM47" i="23" s="1"/>
  <c r="F43" i="26"/>
  <c r="AA70" i="16"/>
  <c r="F43" i="23" s="1"/>
  <c r="AN70" i="16"/>
  <c r="AM43" i="23" s="1"/>
  <c r="AC30" i="19"/>
  <c r="AE30" i="19" s="1"/>
  <c r="AR30" i="19" s="1"/>
  <c r="AQ58" i="16"/>
  <c r="AJ70" i="14"/>
  <c r="W70" i="14"/>
  <c r="U50" i="14"/>
  <c r="AH50" i="14"/>
  <c r="AU34" i="14"/>
  <c r="Z34" i="14"/>
  <c r="T6" i="19" s="1"/>
  <c r="CF7" i="10"/>
  <c r="AU96" i="5"/>
  <c r="AM96" i="5"/>
  <c r="Z96" i="5"/>
  <c r="O68" i="19" s="1"/>
  <c r="AM108" i="5"/>
  <c r="AE92" i="5"/>
  <c r="R92" i="5"/>
  <c r="AQ22" i="8"/>
  <c r="BN22" i="8"/>
  <c r="AB51" i="20"/>
  <c r="AD51" i="20"/>
  <c r="G52" i="26"/>
  <c r="AA79" i="17"/>
  <c r="G52" i="23" s="1"/>
  <c r="AN79" i="17"/>
  <c r="AN52" i="23" s="1"/>
  <c r="P75" i="22"/>
  <c r="X75" i="22"/>
  <c r="X87" i="22"/>
  <c r="X34" i="19"/>
  <c r="Z34" i="19" s="1"/>
  <c r="AQ34" i="19" s="1"/>
  <c r="AQ62" i="15"/>
  <c r="X58" i="19"/>
  <c r="Z58" i="19" s="1"/>
  <c r="AQ58" i="19" s="1"/>
  <c r="AQ86" i="15"/>
  <c r="P40" i="22"/>
  <c r="X40" i="22"/>
  <c r="X21" i="20"/>
  <c r="Z21" i="20" s="1"/>
  <c r="AQ21" i="20" s="1"/>
  <c r="AR49" i="15"/>
  <c r="Y55" i="20"/>
  <c r="W55" i="20"/>
  <c r="AC76" i="19"/>
  <c r="AE76" i="19" s="1"/>
  <c r="AR76" i="19" s="1"/>
  <c r="AQ104" i="16"/>
  <c r="AQ52" i="16"/>
  <c r="AC24" i="19"/>
  <c r="AE24" i="19" s="1"/>
  <c r="AR24" i="19" s="1"/>
  <c r="AI37" i="20"/>
  <c r="AG37" i="20"/>
  <c r="AI53" i="20"/>
  <c r="AG53" i="20"/>
  <c r="W54" i="26"/>
  <c r="Y55" i="33" s="1"/>
  <c r="AA68" i="32"/>
  <c r="AK68" i="32"/>
  <c r="AD68" i="32"/>
  <c r="AH78" i="20"/>
  <c r="AR106" i="17"/>
  <c r="W39" i="26"/>
  <c r="Y40" i="33" s="1"/>
  <c r="AK53" i="32"/>
  <c r="AA53" i="32"/>
  <c r="AD53" i="32"/>
  <c r="AA21" i="32"/>
  <c r="W7" i="26"/>
  <c r="Y8" i="33" s="1"/>
  <c r="AK21" i="32"/>
  <c r="G32" i="26"/>
  <c r="AA59" i="17"/>
  <c r="G32" i="23" s="1"/>
  <c r="AN59" i="17"/>
  <c r="AN32" i="23" s="1"/>
  <c r="AG95" i="32"/>
  <c r="H82" i="33" s="1"/>
  <c r="AH76" i="19"/>
  <c r="AJ76" i="19" s="1"/>
  <c r="AS76" i="19" s="1"/>
  <c r="AQ104" i="17"/>
  <c r="AQ90" i="16"/>
  <c r="AC62" i="19"/>
  <c r="AE62" i="19" s="1"/>
  <c r="AR62" i="19" s="1"/>
  <c r="AH33" i="19"/>
  <c r="AJ33" i="19" s="1"/>
  <c r="AS33" i="19" s="1"/>
  <c r="AQ61" i="17"/>
  <c r="L46" i="35"/>
  <c r="AP47" i="10"/>
  <c r="BM47" i="10"/>
  <c r="Y74" i="14"/>
  <c r="AL74" i="14"/>
  <c r="BO40" i="10"/>
  <c r="AR40" i="10"/>
  <c r="BN36" i="10"/>
  <c r="AQ36" i="10"/>
  <c r="R54" i="14"/>
  <c r="AE54" i="14"/>
  <c r="AF54" i="14"/>
  <c r="S54" i="14"/>
  <c r="L18" i="35"/>
  <c r="BM19" i="10"/>
  <c r="AP19" i="10"/>
  <c r="V46" i="14"/>
  <c r="AI46" i="14"/>
  <c r="AL104" i="5"/>
  <c r="Y104" i="5"/>
  <c r="AL116" i="5"/>
  <c r="Y105" i="5"/>
  <c r="CF77" i="8"/>
  <c r="R100" i="5"/>
  <c r="AE100" i="5"/>
  <c r="AE112" i="5"/>
  <c r="V84" i="5"/>
  <c r="AI84" i="5"/>
  <c r="R84" i="5"/>
  <c r="AE84" i="5"/>
  <c r="S72" i="5"/>
  <c r="AF72" i="5"/>
  <c r="R72" i="5"/>
  <c r="AE72" i="5"/>
  <c r="AH64" i="5"/>
  <c r="U64" i="5"/>
  <c r="CF37" i="8"/>
  <c r="R56" i="5"/>
  <c r="AE56" i="5"/>
  <c r="S56" i="5"/>
  <c r="AF56" i="5"/>
  <c r="AQ100" i="15"/>
  <c r="X72" i="19"/>
  <c r="Z72" i="19" s="1"/>
  <c r="AQ72" i="19" s="1"/>
  <c r="AQ95" i="16"/>
  <c r="AC67" i="19"/>
  <c r="AE67" i="19" s="1"/>
  <c r="AR67" i="19" s="1"/>
  <c r="AQ83" i="16"/>
  <c r="AC55" i="19"/>
  <c r="AE55" i="19" s="1"/>
  <c r="AR55" i="19" s="1"/>
  <c r="AC51" i="20"/>
  <c r="AR79" i="16"/>
  <c r="F40" i="26"/>
  <c r="AA67" i="16"/>
  <c r="F40" i="23" s="1"/>
  <c r="AN67" i="16"/>
  <c r="AM40" i="23" s="1"/>
  <c r="AZ55" i="17"/>
  <c r="AV55" i="17"/>
  <c r="AH56" i="20"/>
  <c r="AR84" i="17"/>
  <c r="AG84" i="20"/>
  <c r="AI84" i="20"/>
  <c r="X13" i="19"/>
  <c r="Z13" i="19" s="1"/>
  <c r="AQ13" i="19" s="1"/>
  <c r="AQ41" i="15"/>
  <c r="AH69" i="19"/>
  <c r="AJ69" i="19" s="1"/>
  <c r="AS69" i="19" s="1"/>
  <c r="AQ97" i="17"/>
  <c r="E13" i="26"/>
  <c r="AA40" i="15"/>
  <c r="E13" i="23" s="1"/>
  <c r="X44" i="19"/>
  <c r="Z44" i="19" s="1"/>
  <c r="AQ44" i="19" s="1"/>
  <c r="AQ72" i="15"/>
  <c r="G11" i="26"/>
  <c r="AA38" i="17"/>
  <c r="G11" i="23" s="1"/>
  <c r="P26" i="22"/>
  <c r="X26" i="22"/>
  <c r="AI50" i="20"/>
  <c r="AG50" i="20"/>
  <c r="AB45" i="20"/>
  <c r="AD45" i="20"/>
  <c r="AV34" i="15"/>
  <c r="X35" i="20"/>
  <c r="AR63" i="15"/>
  <c r="AV95" i="15"/>
  <c r="AW95" i="15"/>
  <c r="O38" i="22"/>
  <c r="W38" i="22"/>
  <c r="O34" i="22"/>
  <c r="W34" i="22"/>
  <c r="G66" i="26"/>
  <c r="AN93" i="17"/>
  <c r="AN66" i="23" s="1"/>
  <c r="AA93" i="17"/>
  <c r="G66" i="23" s="1"/>
  <c r="AN105" i="17"/>
  <c r="AN78" i="23" s="1"/>
  <c r="AH73" i="20"/>
  <c r="AR101" i="17"/>
  <c r="AG71" i="32"/>
  <c r="H58" i="33" s="1"/>
  <c r="W53" i="26"/>
  <c r="Y54" i="33" s="1"/>
  <c r="AK67" i="32"/>
  <c r="AA67" i="32"/>
  <c r="E65" i="26"/>
  <c r="AA92" i="15"/>
  <c r="E65" i="23" s="1"/>
  <c r="AN92" i="15"/>
  <c r="AL65" i="23" s="1"/>
  <c r="Y84" i="20"/>
  <c r="W84" i="20"/>
  <c r="E26" i="26"/>
  <c r="AA53" i="15"/>
  <c r="E26" i="23" s="1"/>
  <c r="AN53" i="15"/>
  <c r="AL26" i="23" s="1"/>
  <c r="N37" i="22"/>
  <c r="V37" i="22"/>
  <c r="AH43" i="20"/>
  <c r="AR71" i="17"/>
  <c r="X50" i="19"/>
  <c r="Z50" i="19" s="1"/>
  <c r="AQ50" i="19" s="1"/>
  <c r="AQ78" i="15"/>
  <c r="AW102" i="15"/>
  <c r="AV102" i="15"/>
  <c r="AH32" i="20"/>
  <c r="AR60" i="17"/>
  <c r="W60" i="22"/>
  <c r="O60" i="22"/>
  <c r="AC56" i="20"/>
  <c r="AR84" i="16"/>
  <c r="P21" i="22"/>
  <c r="X21" i="22"/>
  <c r="AQ73" i="17"/>
  <c r="AH45" i="19"/>
  <c r="AJ45" i="19" s="1"/>
  <c r="AS45" i="19" s="1"/>
  <c r="Y38" i="20"/>
  <c r="W38" i="20"/>
  <c r="W44" i="20"/>
  <c r="Y44" i="20"/>
  <c r="X80" i="20"/>
  <c r="AR108" i="15"/>
  <c r="AV78" i="17"/>
  <c r="AZ78" i="17"/>
  <c r="BB78" i="17" s="1"/>
  <c r="P58" i="22"/>
  <c r="X58" i="22"/>
  <c r="X41" i="20"/>
  <c r="AR69" i="15"/>
  <c r="AH60" i="20"/>
  <c r="AR88" i="17"/>
  <c r="AG76" i="20"/>
  <c r="AI76" i="20"/>
  <c r="AK41" i="32"/>
  <c r="AA41" i="32"/>
  <c r="W27" i="26"/>
  <c r="Y28" i="33" s="1"/>
  <c r="AD41" i="32"/>
  <c r="AK33" i="35"/>
  <c r="W59" i="20"/>
  <c r="Y59" i="20"/>
  <c r="F11" i="26"/>
  <c r="AA38" i="16"/>
  <c r="F11" i="23" s="1"/>
  <c r="AQ45" i="17"/>
  <c r="AH17" i="19"/>
  <c r="AJ17" i="19" s="1"/>
  <c r="AS17" i="19" s="1"/>
  <c r="AH57" i="19"/>
  <c r="AJ57" i="19" s="1"/>
  <c r="AS57" i="19" s="1"/>
  <c r="AQ85" i="17"/>
  <c r="L75" i="35"/>
  <c r="AP76" i="10"/>
  <c r="BM76" i="10"/>
  <c r="BM88" i="10"/>
  <c r="AU103" i="14"/>
  <c r="Z103" i="14"/>
  <c r="T75" i="19" s="1"/>
  <c r="AM103" i="14"/>
  <c r="AM115" i="14"/>
  <c r="BL72" i="10"/>
  <c r="AO72" i="10"/>
  <c r="BL84" i="10"/>
  <c r="W99" i="14"/>
  <c r="AJ99" i="14"/>
  <c r="AJ111" i="14"/>
  <c r="Y95" i="14"/>
  <c r="AL95" i="14"/>
  <c r="AL107" i="14"/>
  <c r="AU95" i="14"/>
  <c r="AM95" i="14"/>
  <c r="Z95" i="14"/>
  <c r="T67" i="19" s="1"/>
  <c r="AM107" i="14"/>
  <c r="L63" i="35"/>
  <c r="AP64" i="10"/>
  <c r="BM64" i="10"/>
  <c r="AG91" i="14"/>
  <c r="T91" i="14"/>
  <c r="U87" i="14"/>
  <c r="AH87" i="14"/>
  <c r="O87" i="14" a="1"/>
  <c r="O87" i="14" s="1"/>
  <c r="E59" i="22"/>
  <c r="AT87" i="14"/>
  <c r="Q87" i="14"/>
  <c r="AD87" i="14"/>
  <c r="X83" i="14"/>
  <c r="AK83" i="14"/>
  <c r="CF56" i="10"/>
  <c r="AT79" i="14"/>
  <c r="O79" i="14" a="1"/>
  <c r="O79" i="14" s="1"/>
  <c r="E51" i="22"/>
  <c r="AD79" i="14"/>
  <c r="Q79" i="14"/>
  <c r="R79" i="14"/>
  <c r="AE79" i="14"/>
  <c r="AR49" i="10"/>
  <c r="BO49" i="10"/>
  <c r="S75" i="14"/>
  <c r="AF75" i="14"/>
  <c r="BL44" i="10"/>
  <c r="AO44" i="10"/>
  <c r="X71" i="14"/>
  <c r="AK71" i="14"/>
  <c r="AT41" i="10"/>
  <c r="BQ41" i="10"/>
  <c r="L39" i="35"/>
  <c r="BM40" i="10"/>
  <c r="AP40" i="10"/>
  <c r="AL67" i="14"/>
  <c r="Y67" i="14"/>
  <c r="Y63" i="14"/>
  <c r="AL63" i="14"/>
  <c r="CF36" i="10"/>
  <c r="L31" i="35"/>
  <c r="AP32" i="10"/>
  <c r="BM32" i="10"/>
  <c r="AE59" i="14"/>
  <c r="R59" i="14"/>
  <c r="BQ29" i="10"/>
  <c r="AT29" i="10"/>
  <c r="AF55" i="14"/>
  <c r="S55" i="14"/>
  <c r="AU55" i="14"/>
  <c r="Z55" i="14"/>
  <c r="T27" i="19" s="1"/>
  <c r="AM55" i="14"/>
  <c r="AE51" i="14"/>
  <c r="R51" i="14"/>
  <c r="AR21" i="10"/>
  <c r="BO21" i="10"/>
  <c r="AO20" i="10"/>
  <c r="BL20" i="10"/>
  <c r="U47" i="14"/>
  <c r="AH47" i="14"/>
  <c r="AQ17" i="10"/>
  <c r="BN17" i="10"/>
  <c r="R43" i="14"/>
  <c r="L11" i="35"/>
  <c r="AP12" i="10"/>
  <c r="Y39" i="14"/>
  <c r="X35" i="14"/>
  <c r="S101" i="5"/>
  <c r="AF101" i="5"/>
  <c r="AF113" i="5"/>
  <c r="AK97" i="5"/>
  <c r="X97" i="5"/>
  <c r="AK109" i="5"/>
  <c r="BQ67" i="8"/>
  <c r="AT67" i="8"/>
  <c r="BQ79" i="8"/>
  <c r="AE93" i="5"/>
  <c r="R93" i="5"/>
  <c r="AE105" i="5"/>
  <c r="AU89" i="5"/>
  <c r="Z89" i="5"/>
  <c r="O61" i="19" s="1"/>
  <c r="AM89" i="5"/>
  <c r="CF62" i="8"/>
  <c r="AT59" i="8"/>
  <c r="BQ59" i="8"/>
  <c r="BL58" i="8"/>
  <c r="AO58" i="8"/>
  <c r="T85" i="5"/>
  <c r="AG85" i="5"/>
  <c r="Y81" i="5"/>
  <c r="AL81" i="5"/>
  <c r="CF54" i="8"/>
  <c r="AR51" i="8"/>
  <c r="BO51" i="8"/>
  <c r="T77" i="5"/>
  <c r="AG77" i="5"/>
  <c r="I45" i="35"/>
  <c r="BM46" i="8"/>
  <c r="AP46" i="8"/>
  <c r="T73" i="5"/>
  <c r="AG73" i="5"/>
  <c r="AU69" i="5"/>
  <c r="Z69" i="5"/>
  <c r="O41" i="19" s="1"/>
  <c r="AM69" i="5"/>
  <c r="AE69" i="5"/>
  <c r="R69" i="5"/>
  <c r="S65" i="5"/>
  <c r="AF65" i="5"/>
  <c r="AQ35" i="8"/>
  <c r="BN35" i="8"/>
  <c r="V61" i="5"/>
  <c r="AI61" i="5"/>
  <c r="T57" i="5"/>
  <c r="AG57" i="5"/>
  <c r="AJ57" i="5"/>
  <c r="W57" i="5"/>
  <c r="BL26" i="8"/>
  <c r="AO26" i="8"/>
  <c r="AU53" i="5"/>
  <c r="AM53" i="5"/>
  <c r="Z53" i="5"/>
  <c r="O25" i="19" s="1"/>
  <c r="T49" i="5"/>
  <c r="AG49" i="5"/>
  <c r="CF22" i="8"/>
  <c r="BN19" i="8"/>
  <c r="AQ19" i="8"/>
  <c r="I17" i="35"/>
  <c r="AP18" i="8"/>
  <c r="BM18" i="8"/>
  <c r="X45" i="5"/>
  <c r="AK45" i="5"/>
  <c r="AR15" i="8"/>
  <c r="R41" i="5"/>
  <c r="D13" i="22"/>
  <c r="AT41" i="5"/>
  <c r="O41" i="5" a="1"/>
  <c r="O41" i="5" s="1"/>
  <c r="Q41" i="5"/>
  <c r="V37" i="5"/>
  <c r="AT7" i="8"/>
  <c r="S33" i="5"/>
  <c r="V94" i="14"/>
  <c r="AI94" i="14"/>
  <c r="AI106" i="14"/>
  <c r="O90" i="14" a="1"/>
  <c r="O90" i="14" s="1"/>
  <c r="E62" i="22"/>
  <c r="Q90" i="14"/>
  <c r="AD90" i="14"/>
  <c r="AT90" i="14"/>
  <c r="CF63" i="10"/>
  <c r="L58" i="35"/>
  <c r="AP59" i="10"/>
  <c r="BM59" i="10"/>
  <c r="S86" i="14"/>
  <c r="AF86" i="14"/>
  <c r="AO35" i="10"/>
  <c r="BL35" i="10"/>
  <c r="X62" i="14"/>
  <c r="AK62" i="14"/>
  <c r="V58" i="14"/>
  <c r="AI58" i="14"/>
  <c r="CF31" i="10"/>
  <c r="BQ62" i="8"/>
  <c r="AT62" i="8"/>
  <c r="BQ54" i="8"/>
  <c r="AT54" i="8"/>
  <c r="X76" i="5"/>
  <c r="AK76" i="5"/>
  <c r="AI76" i="5"/>
  <c r="V76" i="5"/>
  <c r="V68" i="5"/>
  <c r="AI68" i="5"/>
  <c r="D20" i="22"/>
  <c r="AT48" i="5"/>
  <c r="O48" i="5" a="1"/>
  <c r="O48" i="5" s="1"/>
  <c r="AD48" i="5"/>
  <c r="Q48" i="5"/>
  <c r="BL17" i="8"/>
  <c r="AO17" i="8"/>
  <c r="R44" i="5"/>
  <c r="AE44" i="5"/>
  <c r="I12" i="35"/>
  <c r="AP13" i="8"/>
  <c r="Y40" i="5"/>
  <c r="AU32" i="5"/>
  <c r="E12" i="26"/>
  <c r="AA39" i="15"/>
  <c r="E12" i="23" s="1"/>
  <c r="AC47" i="20"/>
  <c r="AR75" i="16"/>
  <c r="AB39" i="20"/>
  <c r="AD39" i="20"/>
  <c r="AN27" i="35"/>
  <c r="AC19" i="20"/>
  <c r="AR47" i="16"/>
  <c r="AZ36" i="17"/>
  <c r="AV36" i="17"/>
  <c r="Y23" i="20"/>
  <c r="W23" i="20"/>
  <c r="F73" i="26"/>
  <c r="AA100" i="16"/>
  <c r="F73" i="23" s="1"/>
  <c r="AN100" i="16"/>
  <c r="AM73" i="23" s="1"/>
  <c r="AN112" i="16"/>
  <c r="AM85" i="23" s="1"/>
  <c r="AN36" i="35"/>
  <c r="AC28" i="20"/>
  <c r="AR56" i="16"/>
  <c r="P53" i="22"/>
  <c r="X53" i="22"/>
  <c r="AQ69" i="35"/>
  <c r="W26" i="26"/>
  <c r="Y27" i="33" s="1"/>
  <c r="AA40" i="32"/>
  <c r="AD40" i="32"/>
  <c r="AK40" i="32"/>
  <c r="N20" i="22"/>
  <c r="V20" i="22"/>
  <c r="E37" i="26"/>
  <c r="AN64" i="15"/>
  <c r="AL37" i="23" s="1"/>
  <c r="AA64" i="15"/>
  <c r="E37" i="23" s="1"/>
  <c r="AV62" i="17"/>
  <c r="AZ62" i="17"/>
  <c r="AQ74" i="35"/>
  <c r="AV65" i="16"/>
  <c r="AQ23" i="35"/>
  <c r="AQ75" i="17"/>
  <c r="AH47" i="19"/>
  <c r="AJ47" i="19" s="1"/>
  <c r="AS47" i="19" s="1"/>
  <c r="AK66" i="32"/>
  <c r="W52" i="26"/>
  <c r="Y53" i="33" s="1"/>
  <c r="AA66" i="32"/>
  <c r="AD66" i="32"/>
  <c r="AS103" i="32"/>
  <c r="L90" i="33" s="1"/>
  <c r="AS107" i="32"/>
  <c r="L94" i="33" s="1"/>
  <c r="AS115" i="32"/>
  <c r="L102" i="33" s="1"/>
  <c r="AS123" i="32"/>
  <c r="L110" i="33" s="1"/>
  <c r="X49" i="19"/>
  <c r="Z49" i="19" s="1"/>
  <c r="AQ49" i="19" s="1"/>
  <c r="AQ77" i="15"/>
  <c r="AQ56" i="17"/>
  <c r="AH28" i="19"/>
  <c r="AJ28" i="19" s="1"/>
  <c r="AS28" i="19" s="1"/>
  <c r="AQ58" i="15"/>
  <c r="X30" i="19"/>
  <c r="Z30" i="19" s="1"/>
  <c r="AQ30" i="19" s="1"/>
  <c r="Y62" i="20"/>
  <c r="W62" i="20"/>
  <c r="E28" i="26"/>
  <c r="AN55" i="15"/>
  <c r="AL28" i="23" s="1"/>
  <c r="AA55" i="15"/>
  <c r="E28" i="23" s="1"/>
  <c r="AD22" i="20"/>
  <c r="AB22" i="20"/>
  <c r="AV46" i="16"/>
  <c r="AQ69" i="17"/>
  <c r="AH41" i="19"/>
  <c r="AJ41" i="19" s="1"/>
  <c r="AS41" i="19" s="1"/>
  <c r="AG76" i="32"/>
  <c r="H63" i="33" s="1"/>
  <c r="AT66" i="5"/>
  <c r="O66" i="5" a="1"/>
  <c r="O66" i="5" s="1"/>
  <c r="D38" i="22"/>
  <c r="Q66" i="5"/>
  <c r="AD66" i="5"/>
  <c r="AQ36" i="8"/>
  <c r="BN36" i="8"/>
  <c r="W62" i="5"/>
  <c r="AJ62" i="5"/>
  <c r="AT54" i="5"/>
  <c r="O54" i="5" a="1"/>
  <c r="O54" i="5" s="1"/>
  <c r="D26" i="22"/>
  <c r="Q54" i="5"/>
  <c r="AD54" i="5"/>
  <c r="AH54" i="5"/>
  <c r="U54" i="5"/>
  <c r="AT20" i="8"/>
  <c r="BQ20" i="8"/>
  <c r="V46" i="5"/>
  <c r="AI46" i="5"/>
  <c r="X46" i="5"/>
  <c r="AK46" i="5"/>
  <c r="T42" i="5"/>
  <c r="X42" i="5"/>
  <c r="AU38" i="5"/>
  <c r="Z38" i="5"/>
  <c r="O10" i="19" s="1"/>
  <c r="I6" i="35"/>
  <c r="AP7" i="8"/>
  <c r="S34" i="5"/>
  <c r="AG102" i="14"/>
  <c r="T102" i="14"/>
  <c r="AG114" i="14"/>
  <c r="R102" i="14"/>
  <c r="AE102" i="14"/>
  <c r="AE114" i="14"/>
  <c r="Y24" i="20"/>
  <c r="W24" i="20"/>
  <c r="W77" i="22"/>
  <c r="O65" i="22"/>
  <c r="W65" i="22"/>
  <c r="AC15" i="19"/>
  <c r="AE15" i="19" s="1"/>
  <c r="AR15" i="19" s="1"/>
  <c r="AQ43" i="16"/>
  <c r="AQ24" i="35"/>
  <c r="X84" i="22"/>
  <c r="X72" i="22"/>
  <c r="P72" i="22"/>
  <c r="V73" i="22"/>
  <c r="N73" i="22"/>
  <c r="V85" i="22"/>
  <c r="N47" i="22"/>
  <c r="V47" i="22"/>
  <c r="AD88" i="20"/>
  <c r="AB88" i="20"/>
  <c r="AD20" i="20"/>
  <c r="AB20" i="20"/>
  <c r="X29" i="20"/>
  <c r="AR57" i="15"/>
  <c r="G64" i="26"/>
  <c r="AN91" i="17"/>
  <c r="AN64" i="23" s="1"/>
  <c r="AA91" i="17"/>
  <c r="G64" i="23" s="1"/>
  <c r="F67" i="26"/>
  <c r="AA94" i="16"/>
  <c r="F67" i="23" s="1"/>
  <c r="AN94" i="16"/>
  <c r="AM67" i="23" s="1"/>
  <c r="AN106" i="16"/>
  <c r="AM79" i="23" s="1"/>
  <c r="AG70" i="32"/>
  <c r="H57" i="33" s="1"/>
  <c r="W104" i="14"/>
  <c r="AJ104" i="14"/>
  <c r="AJ116" i="14"/>
  <c r="W105" i="14"/>
  <c r="AH104" i="14"/>
  <c r="U104" i="14"/>
  <c r="AH116" i="14"/>
  <c r="U105" i="14"/>
  <c r="AH100" i="14"/>
  <c r="U100" i="14"/>
  <c r="AH112" i="14"/>
  <c r="AU100" i="14"/>
  <c r="Z100" i="14"/>
  <c r="T72" i="19" s="1"/>
  <c r="AM100" i="14"/>
  <c r="AM112" i="14"/>
  <c r="E68" i="22"/>
  <c r="AT96" i="14"/>
  <c r="O96" i="14" a="1"/>
  <c r="O96" i="14" s="1"/>
  <c r="Q96" i="14"/>
  <c r="AD96" i="14"/>
  <c r="AD108" i="14"/>
  <c r="W92" i="14"/>
  <c r="AJ92" i="14"/>
  <c r="AT92" i="14"/>
  <c r="O92" i="14" a="1"/>
  <c r="O92" i="14" s="1"/>
  <c r="E64" i="22"/>
  <c r="AD92" i="14"/>
  <c r="Q92" i="14"/>
  <c r="BO62" i="10"/>
  <c r="AR62" i="10"/>
  <c r="AI88" i="14"/>
  <c r="V88" i="14"/>
  <c r="W84" i="14"/>
  <c r="AJ84" i="14"/>
  <c r="V84" i="14"/>
  <c r="AI84" i="14"/>
  <c r="AT54" i="10"/>
  <c r="BQ54" i="10"/>
  <c r="E52" i="22"/>
  <c r="AT80" i="14"/>
  <c r="O80" i="14" a="1"/>
  <c r="O80" i="14" s="1"/>
  <c r="Q80" i="14"/>
  <c r="AD80" i="14"/>
  <c r="T80" i="14"/>
  <c r="AG80" i="14"/>
  <c r="AT76" i="14"/>
  <c r="O76" i="14" a="1"/>
  <c r="O76" i="14" s="1"/>
  <c r="E48" i="22"/>
  <c r="AD76" i="14"/>
  <c r="Q76" i="14"/>
  <c r="CF49" i="10"/>
  <c r="AU72" i="14"/>
  <c r="Z72" i="14"/>
  <c r="T44" i="19" s="1"/>
  <c r="AM72" i="14"/>
  <c r="AQ42" i="10"/>
  <c r="BN42" i="10"/>
  <c r="BL41" i="10"/>
  <c r="AO41" i="10"/>
  <c r="X68" i="14"/>
  <c r="AK68" i="14"/>
  <c r="V64" i="14"/>
  <c r="AI64" i="14"/>
  <c r="U64" i="14"/>
  <c r="AH64" i="14"/>
  <c r="L32" i="35"/>
  <c r="AP33" i="10"/>
  <c r="BM33" i="10"/>
  <c r="T60" i="14"/>
  <c r="AG60" i="14"/>
  <c r="BN30" i="10"/>
  <c r="AQ30" i="10"/>
  <c r="AU56" i="14"/>
  <c r="Z56" i="14"/>
  <c r="T28" i="19" s="1"/>
  <c r="AM56" i="14"/>
  <c r="AU52" i="14"/>
  <c r="Z52" i="14"/>
  <c r="T24" i="19" s="1"/>
  <c r="AM52" i="14"/>
  <c r="AK52" i="14"/>
  <c r="X52" i="14"/>
  <c r="AQ22" i="10"/>
  <c r="BN22" i="10"/>
  <c r="L20" i="35"/>
  <c r="AP21" i="10"/>
  <c r="BM21" i="10"/>
  <c r="O48" i="14" a="1"/>
  <c r="O48" i="14" s="1"/>
  <c r="E20" i="22"/>
  <c r="AT48" i="14"/>
  <c r="Q48" i="14"/>
  <c r="AD48" i="14"/>
  <c r="AU44" i="14"/>
  <c r="Z44" i="14"/>
  <c r="T16" i="19" s="1"/>
  <c r="AM44" i="14"/>
  <c r="CF17" i="10"/>
  <c r="AO13" i="10"/>
  <c r="AU40" i="14"/>
  <c r="Z40" i="14"/>
  <c r="T12" i="19" s="1"/>
  <c r="AT10" i="10"/>
  <c r="Y36" i="14"/>
  <c r="AQ76" i="8"/>
  <c r="BN76" i="8"/>
  <c r="BN88" i="8"/>
  <c r="AJ102" i="5"/>
  <c r="W102" i="5"/>
  <c r="AJ114" i="5"/>
  <c r="U102" i="5"/>
  <c r="AH102" i="5"/>
  <c r="AH114" i="5"/>
  <c r="Y98" i="5"/>
  <c r="AL98" i="5"/>
  <c r="AL110" i="5"/>
  <c r="AU98" i="5"/>
  <c r="Z98" i="5"/>
  <c r="O70" i="19" s="1"/>
  <c r="AM98" i="5"/>
  <c r="AM110" i="5"/>
  <c r="AL94" i="5"/>
  <c r="Y94" i="5"/>
  <c r="AL106" i="5"/>
  <c r="U94" i="5"/>
  <c r="AH94" i="5"/>
  <c r="AH106" i="5"/>
  <c r="AJ90" i="5"/>
  <c r="W90" i="5"/>
  <c r="T86" i="5"/>
  <c r="AG86" i="5"/>
  <c r="AI86" i="5"/>
  <c r="V86" i="5"/>
  <c r="BN56" i="8"/>
  <c r="AQ56" i="8"/>
  <c r="AO55" i="8"/>
  <c r="BL55" i="8"/>
  <c r="Y82" i="5"/>
  <c r="AL82" i="5"/>
  <c r="AL78" i="5"/>
  <c r="Y78" i="5"/>
  <c r="AT78" i="5"/>
  <c r="O78" i="5" a="1"/>
  <c r="O78" i="5" s="1"/>
  <c r="D50" i="22"/>
  <c r="AD78" i="5"/>
  <c r="Q78" i="5"/>
  <c r="BN48" i="8"/>
  <c r="AQ48" i="8"/>
  <c r="AT74" i="5"/>
  <c r="O74" i="5" a="1"/>
  <c r="O74" i="5" s="1"/>
  <c r="D46" i="22"/>
  <c r="Q74" i="5"/>
  <c r="AD74" i="5"/>
  <c r="S70" i="5"/>
  <c r="AF70" i="5"/>
  <c r="AK58" i="5"/>
  <c r="X58" i="5"/>
  <c r="CF23" i="8"/>
  <c r="W47" i="5"/>
  <c r="AJ47" i="5"/>
  <c r="CF20" i="8"/>
  <c r="AT35" i="5"/>
  <c r="D7" i="22"/>
  <c r="O35" i="5" a="1"/>
  <c r="O35" i="5" s="1"/>
  <c r="Q35" i="5"/>
  <c r="CF8" i="8"/>
  <c r="W88" i="5"/>
  <c r="AJ88" i="5"/>
  <c r="CF61" i="8"/>
  <c r="X80" i="5"/>
  <c r="AK80" i="5"/>
  <c r="CF53" i="8"/>
  <c r="BQ18" i="8"/>
  <c r="AT18" i="8"/>
  <c r="AC61" i="20"/>
  <c r="AR89" i="16"/>
  <c r="P22" i="22"/>
  <c r="X22" i="22"/>
  <c r="G47" i="26"/>
  <c r="AN74" i="17"/>
  <c r="AN47" i="23" s="1"/>
  <c r="AA74" i="17"/>
  <c r="G47" i="23" s="1"/>
  <c r="W63" i="22"/>
  <c r="O63" i="22"/>
  <c r="F28" i="26"/>
  <c r="AA55" i="16"/>
  <c r="F28" i="23" s="1"/>
  <c r="AN55" i="16"/>
  <c r="AM28" i="23" s="1"/>
  <c r="AQ87" i="17"/>
  <c r="AH59" i="19"/>
  <c r="AJ59" i="19" s="1"/>
  <c r="AS59" i="19" s="1"/>
  <c r="AG55" i="32"/>
  <c r="H42" i="33" s="1"/>
  <c r="N26" i="22"/>
  <c r="V26" i="22"/>
  <c r="AK46" i="32"/>
  <c r="W32" i="26"/>
  <c r="Y33" i="33" s="1"/>
  <c r="AA46" i="32"/>
  <c r="AD46" i="32"/>
  <c r="Y70" i="20"/>
  <c r="W70" i="20"/>
  <c r="AV91" i="15"/>
  <c r="AW91" i="15"/>
  <c r="X71" i="19"/>
  <c r="Z71" i="19" s="1"/>
  <c r="AQ71" i="19" s="1"/>
  <c r="AQ99" i="15"/>
  <c r="F13" i="26"/>
  <c r="AA40" i="16"/>
  <c r="F13" i="23" s="1"/>
  <c r="E53" i="26"/>
  <c r="AA80" i="15"/>
  <c r="E53" i="23" s="1"/>
  <c r="AN80" i="15"/>
  <c r="AL53" i="23" s="1"/>
  <c r="AD85" i="20"/>
  <c r="AB85" i="20"/>
  <c r="AQ36" i="35"/>
  <c r="AV42" i="15"/>
  <c r="X59" i="20"/>
  <c r="AR87" i="15"/>
  <c r="AD82" i="20"/>
  <c r="AB82" i="20"/>
  <c r="O54" i="22"/>
  <c r="W54" i="22"/>
  <c r="O50" i="22"/>
  <c r="W50" i="22"/>
  <c r="AH49" i="20"/>
  <c r="AR77" i="17"/>
  <c r="W75" i="5"/>
  <c r="AJ75" i="5"/>
  <c r="AU67" i="5"/>
  <c r="Z67" i="5"/>
  <c r="O39" i="19" s="1"/>
  <c r="AM67" i="5"/>
  <c r="AF55" i="5"/>
  <c r="S55" i="5"/>
  <c r="BN25" i="8"/>
  <c r="AQ25" i="8"/>
  <c r="AJ51" i="5"/>
  <c r="W51" i="5"/>
  <c r="R43" i="5"/>
  <c r="CF16" i="8"/>
  <c r="T39" i="5"/>
  <c r="BN68" i="10"/>
  <c r="AQ68" i="10"/>
  <c r="BN80" i="10"/>
  <c r="BQ64" i="10"/>
  <c r="AT64" i="10"/>
  <c r="L50" i="35"/>
  <c r="BM51" i="10"/>
  <c r="AP51" i="10"/>
  <c r="U78" i="14"/>
  <c r="AH78" i="14"/>
  <c r="S42" i="14"/>
  <c r="BQ38" i="8"/>
  <c r="AT38" i="8"/>
  <c r="AR34" i="8"/>
  <c r="BO34" i="8"/>
  <c r="I8" i="35"/>
  <c r="AP9" i="8"/>
  <c r="AU36" i="5"/>
  <c r="Z36" i="5"/>
  <c r="O8" i="19" s="1"/>
  <c r="AV44" i="15"/>
  <c r="V56" i="22"/>
  <c r="N56" i="22"/>
  <c r="AZ82" i="17"/>
  <c r="BD82" i="17"/>
  <c r="AW82" i="17"/>
  <c r="AV82" i="17"/>
  <c r="BD136" i="17"/>
  <c r="AW136" i="17"/>
  <c r="AW135" i="17"/>
  <c r="BD135" i="17"/>
  <c r="BD134" i="17"/>
  <c r="AW134" i="17"/>
  <c r="BD132" i="17"/>
  <c r="AW132" i="17"/>
  <c r="BD133" i="17"/>
  <c r="AW133" i="17"/>
  <c r="BD129" i="17"/>
  <c r="AW130" i="17"/>
  <c r="BD131" i="17"/>
  <c r="BD130" i="17"/>
  <c r="AW131" i="17"/>
  <c r="AW129" i="17"/>
  <c r="BD127" i="17"/>
  <c r="BD126" i="17"/>
  <c r="AW127" i="17"/>
  <c r="AW128" i="17"/>
  <c r="BD128" i="17"/>
  <c r="AW126" i="17"/>
  <c r="BD123" i="17"/>
  <c r="AW124" i="17"/>
  <c r="BD125" i="17"/>
  <c r="AW125" i="17"/>
  <c r="BD124" i="17"/>
  <c r="AW123" i="17"/>
  <c r="AW122" i="17"/>
  <c r="BD122" i="17"/>
  <c r="AW118" i="17"/>
  <c r="BD118" i="17"/>
  <c r="BD120" i="17"/>
  <c r="BD119" i="17"/>
  <c r="AW120" i="17"/>
  <c r="BD121" i="17"/>
  <c r="AW119" i="17"/>
  <c r="AW121" i="17"/>
  <c r="BD113" i="17"/>
  <c r="AW113" i="17"/>
  <c r="AW106" i="17"/>
  <c r="AW115" i="17"/>
  <c r="BD112" i="17"/>
  <c r="BF112" i="17" s="1"/>
  <c r="BD106" i="17"/>
  <c r="BD107" i="17"/>
  <c r="BD115" i="17"/>
  <c r="AW112" i="17"/>
  <c r="BD109" i="17"/>
  <c r="AW107" i="17"/>
  <c r="BD108" i="17"/>
  <c r="AW109" i="17"/>
  <c r="BD116" i="17"/>
  <c r="AW117" i="17"/>
  <c r="AW108" i="17"/>
  <c r="AW114" i="17"/>
  <c r="BD111" i="17"/>
  <c r="AW110" i="17"/>
  <c r="AW116" i="17"/>
  <c r="BD117" i="17"/>
  <c r="BD114" i="17"/>
  <c r="AW111" i="17"/>
  <c r="BD110" i="17"/>
  <c r="AW105" i="17"/>
  <c r="BD105" i="17"/>
  <c r="X45" i="19"/>
  <c r="Z45" i="19" s="1"/>
  <c r="AQ45" i="19" s="1"/>
  <c r="AQ73" i="15"/>
  <c r="AD71" i="20"/>
  <c r="AB71" i="20"/>
  <c r="AH67" i="20"/>
  <c r="AR95" i="17"/>
  <c r="W67" i="26"/>
  <c r="Y68" i="33" s="1"/>
  <c r="AK81" i="32"/>
  <c r="AD81" i="32"/>
  <c r="AA81" i="32"/>
  <c r="AD93" i="32"/>
  <c r="X18" i="20"/>
  <c r="AR46" i="15"/>
  <c r="AI56" i="20"/>
  <c r="AG56" i="20"/>
  <c r="AA43" i="32"/>
  <c r="W29" i="26"/>
  <c r="Y30" i="33" s="1"/>
  <c r="AK43" i="32"/>
  <c r="AD43" i="32"/>
  <c r="AK17" i="35"/>
  <c r="AC44" i="19"/>
  <c r="AE44" i="19" s="1"/>
  <c r="AR44" i="19" s="1"/>
  <c r="AQ72" i="16"/>
  <c r="AC32" i="20"/>
  <c r="AR60" i="16"/>
  <c r="O20" i="22"/>
  <c r="W20" i="22"/>
  <c r="BA49" i="17"/>
  <c r="P61" i="22"/>
  <c r="X61" i="22"/>
  <c r="AV37" i="15"/>
  <c r="AH18" i="20"/>
  <c r="AR46" i="17"/>
  <c r="AH42" i="20"/>
  <c r="AR70" i="17"/>
  <c r="W13" i="26"/>
  <c r="Y14" i="33" s="1"/>
  <c r="AA27" i="32"/>
  <c r="AK27" i="32"/>
  <c r="O53" i="22"/>
  <c r="W53" i="22"/>
  <c r="AC29" i="20"/>
  <c r="AR57" i="16"/>
  <c r="AH39" i="19"/>
  <c r="AJ39" i="19" s="1"/>
  <c r="AS39" i="19" s="1"/>
  <c r="AQ67" i="17"/>
  <c r="G37" i="26"/>
  <c r="AA64" i="17"/>
  <c r="G37" i="23" s="1"/>
  <c r="AN64" i="17"/>
  <c r="AN37" i="23" s="1"/>
  <c r="G69" i="26"/>
  <c r="AA96" i="17"/>
  <c r="G69" i="23" s="1"/>
  <c r="AN96" i="17"/>
  <c r="AN69" i="23" s="1"/>
  <c r="AN108" i="17"/>
  <c r="AN81" i="23" s="1"/>
  <c r="X33" i="19"/>
  <c r="Z33" i="19" s="1"/>
  <c r="AQ33" i="19" s="1"/>
  <c r="AQ61" i="15"/>
  <c r="AV103" i="15"/>
  <c r="AW103" i="15"/>
  <c r="AD86" i="20"/>
  <c r="AB86" i="20"/>
  <c r="G26" i="26"/>
  <c r="AA53" i="17"/>
  <c r="G26" i="23" s="1"/>
  <c r="AN53" i="17"/>
  <c r="AN26" i="23" s="1"/>
  <c r="W18" i="26"/>
  <c r="Y19" i="33" s="1"/>
  <c r="AD32" i="32"/>
  <c r="AK32" i="32"/>
  <c r="BL74" i="10"/>
  <c r="AO74" i="10"/>
  <c r="BL86" i="10"/>
  <c r="W101" i="14"/>
  <c r="AJ101" i="14"/>
  <c r="AJ113" i="14"/>
  <c r="BL70" i="10"/>
  <c r="AO70" i="10"/>
  <c r="BL82" i="10"/>
  <c r="AH97" i="14"/>
  <c r="U97" i="14"/>
  <c r="AH109" i="14"/>
  <c r="BN67" i="10"/>
  <c r="AQ67" i="10"/>
  <c r="BN79" i="10"/>
  <c r="W93" i="14"/>
  <c r="AJ93" i="14"/>
  <c r="AJ105" i="14"/>
  <c r="AH89" i="14"/>
  <c r="U89" i="14"/>
  <c r="Y89" i="14"/>
  <c r="AL89" i="14"/>
  <c r="AT59" i="10"/>
  <c r="BQ59" i="10"/>
  <c r="L57" i="35"/>
  <c r="BM58" i="10"/>
  <c r="AP58" i="10"/>
  <c r="V85" i="14"/>
  <c r="AI85" i="14"/>
  <c r="W81" i="14"/>
  <c r="AJ81" i="14"/>
  <c r="BL50" i="10"/>
  <c r="AO50" i="10"/>
  <c r="X77" i="14"/>
  <c r="AK77" i="14"/>
  <c r="CF46" i="10"/>
  <c r="Y69" i="14"/>
  <c r="AL69" i="14"/>
  <c r="AR39" i="10"/>
  <c r="BO39" i="10"/>
  <c r="S65" i="14"/>
  <c r="AF65" i="14"/>
  <c r="CF34" i="10"/>
  <c r="U57" i="14"/>
  <c r="AH57" i="14"/>
  <c r="AR27" i="10"/>
  <c r="BO27" i="10"/>
  <c r="AH53" i="14"/>
  <c r="U53" i="14"/>
  <c r="AT49" i="14"/>
  <c r="E21" i="22"/>
  <c r="O49" i="14" a="1"/>
  <c r="O49" i="14" s="1"/>
  <c r="Q49" i="14"/>
  <c r="AD49" i="14"/>
  <c r="AU49" i="14"/>
  <c r="AM49" i="14"/>
  <c r="Z49" i="14"/>
  <c r="T21" i="19" s="1"/>
  <c r="AF45" i="14"/>
  <c r="S45" i="14"/>
  <c r="AR15" i="10"/>
  <c r="E13" i="22"/>
  <c r="AT41" i="14"/>
  <c r="O41" i="14" a="1"/>
  <c r="O41" i="14" s="1"/>
  <c r="Q41" i="14"/>
  <c r="Y41" i="14"/>
  <c r="T37" i="14"/>
  <c r="CF10" i="10"/>
  <c r="E5" i="22"/>
  <c r="AT33" i="14"/>
  <c r="O33" i="14" a="1"/>
  <c r="O33" i="14" s="1"/>
  <c r="Q33" i="14"/>
  <c r="BQ77" i="8"/>
  <c r="AT77" i="8"/>
  <c r="BQ89" i="8"/>
  <c r="AT78" i="8"/>
  <c r="R103" i="5"/>
  <c r="AE103" i="5"/>
  <c r="AE115" i="5"/>
  <c r="CF76" i="8"/>
  <c r="AQ73" i="8"/>
  <c r="BN73" i="8"/>
  <c r="BN85" i="8"/>
  <c r="W99" i="5"/>
  <c r="AJ99" i="5"/>
  <c r="AJ111" i="5"/>
  <c r="AI99" i="5"/>
  <c r="V99" i="5"/>
  <c r="AI111" i="5"/>
  <c r="AE95" i="5"/>
  <c r="R95" i="5"/>
  <c r="AE107" i="5"/>
  <c r="V95" i="5"/>
  <c r="AI95" i="5"/>
  <c r="AI107" i="5"/>
  <c r="AR65" i="8"/>
  <c r="BO65" i="8"/>
  <c r="S91" i="5"/>
  <c r="AF91" i="5"/>
  <c r="U87" i="5"/>
  <c r="AH87" i="5"/>
  <c r="V87" i="5"/>
  <c r="AI87" i="5"/>
  <c r="BO57" i="8"/>
  <c r="AR57" i="8"/>
  <c r="I55" i="35"/>
  <c r="BM56" i="8"/>
  <c r="AP56" i="8"/>
  <c r="V83" i="5"/>
  <c r="AI83" i="5"/>
  <c r="Y79" i="5"/>
  <c r="AL79" i="5"/>
  <c r="R79" i="5"/>
  <c r="AE79" i="5"/>
  <c r="BL44" i="8"/>
  <c r="AO44" i="8"/>
  <c r="AG71" i="5"/>
  <c r="T71" i="5"/>
  <c r="AT41" i="8"/>
  <c r="BQ41" i="8"/>
  <c r="U63" i="5"/>
  <c r="AH63" i="5"/>
  <c r="S59" i="5"/>
  <c r="AF59" i="5"/>
  <c r="CF71" i="10"/>
  <c r="V82" i="14"/>
  <c r="AI82" i="14"/>
  <c r="AH82" i="14"/>
  <c r="U82" i="14"/>
  <c r="AL66" i="14"/>
  <c r="Y66" i="14"/>
  <c r="E38" i="22"/>
  <c r="AT66" i="14"/>
  <c r="O66" i="14" a="1"/>
  <c r="O66" i="14" s="1"/>
  <c r="Q66" i="14"/>
  <c r="AD66" i="14"/>
  <c r="S38" i="14"/>
  <c r="CF11" i="10"/>
  <c r="AR70" i="8"/>
  <c r="BO70" i="8"/>
  <c r="BO82" i="8"/>
  <c r="W60" i="5"/>
  <c r="AJ60" i="5"/>
  <c r="BN26" i="8"/>
  <c r="AQ26" i="8"/>
  <c r="AE52" i="5"/>
  <c r="R52" i="5"/>
  <c r="AH52" i="5"/>
  <c r="U52" i="5"/>
  <c r="CA11" i="6"/>
  <c r="AG11" i="6"/>
  <c r="BU12" i="6"/>
  <c r="AA12" i="6"/>
  <c r="CC12" i="6"/>
  <c r="AI12" i="6"/>
  <c r="BW13" i="6"/>
  <c r="AC13" i="6"/>
  <c r="CE13" i="6"/>
  <c r="AK13" i="6"/>
  <c r="BY14" i="6"/>
  <c r="AE14" i="6"/>
  <c r="CA15" i="6"/>
  <c r="AG15" i="6"/>
  <c r="BU16" i="6"/>
  <c r="AA16" i="6"/>
  <c r="CC16" i="6"/>
  <c r="AI16" i="6"/>
  <c r="AZ17" i="6"/>
  <c r="BW17" i="6"/>
  <c r="AC17" i="6"/>
  <c r="CE17" i="6"/>
  <c r="AK17" i="6"/>
  <c r="BH17" i="6"/>
  <c r="BB18" i="6"/>
  <c r="BY18" i="6"/>
  <c r="AE18" i="6"/>
  <c r="AV19" i="6"/>
  <c r="AO46" i="4" s="1"/>
  <c r="Y19" i="6"/>
  <c r="AB46" i="4" s="1"/>
  <c r="H18" i="19" s="1"/>
  <c r="BD19" i="6"/>
  <c r="CA19" i="6"/>
  <c r="AG19" i="6"/>
  <c r="AX20" i="6"/>
  <c r="AA20" i="6"/>
  <c r="BU20" i="6"/>
  <c r="CC20" i="6"/>
  <c r="BF20" i="6"/>
  <c r="AI20" i="6"/>
  <c r="BW21" i="6"/>
  <c r="AZ21" i="6"/>
  <c r="AC21" i="6"/>
  <c r="BH21" i="6"/>
  <c r="CE21" i="6"/>
  <c r="AK21" i="6"/>
  <c r="BB22" i="6"/>
  <c r="BY22" i="6"/>
  <c r="AE22" i="6"/>
  <c r="AV23" i="6"/>
  <c r="AO50" i="4" s="1"/>
  <c r="Y23" i="6"/>
  <c r="AB50" i="4" s="1"/>
  <c r="H22" i="19" s="1"/>
  <c r="BD23" i="6"/>
  <c r="CA23" i="6"/>
  <c r="AG23" i="6"/>
  <c r="AX24" i="6"/>
  <c r="BU24" i="6"/>
  <c r="AA24" i="6"/>
  <c r="BF24" i="6"/>
  <c r="CC24" i="6"/>
  <c r="AI24" i="6"/>
  <c r="AZ25" i="6"/>
  <c r="BW25" i="6"/>
  <c r="AC25" i="6"/>
  <c r="BH25" i="6"/>
  <c r="CE25" i="6"/>
  <c r="AK25" i="6"/>
  <c r="BY26" i="6"/>
  <c r="BB26" i="6"/>
  <c r="AE26" i="6"/>
  <c r="AV27" i="6"/>
  <c r="AO54" i="4" s="1"/>
  <c r="Y27" i="6"/>
  <c r="AB54" i="4" s="1"/>
  <c r="H26" i="19" s="1"/>
  <c r="BD27" i="6"/>
  <c r="CA27" i="6"/>
  <c r="AG27" i="6"/>
  <c r="AX28" i="6"/>
  <c r="BU28" i="6"/>
  <c r="AA28" i="6"/>
  <c r="BF28" i="6"/>
  <c r="CC28" i="6"/>
  <c r="AI28" i="6"/>
  <c r="BW29" i="6"/>
  <c r="AZ29" i="6"/>
  <c r="AC29" i="6"/>
  <c r="CE29" i="6"/>
  <c r="AK29" i="6"/>
  <c r="BH29" i="6"/>
  <c r="BB30" i="6"/>
  <c r="BY30" i="6"/>
  <c r="AE30" i="6"/>
  <c r="AV31" i="6"/>
  <c r="AO58" i="4" s="1"/>
  <c r="Y31" i="6"/>
  <c r="AB58" i="4" s="1"/>
  <c r="H30" i="19" s="1"/>
  <c r="BD31" i="6"/>
  <c r="CA31" i="6"/>
  <c r="AG31" i="6"/>
  <c r="AX32" i="6"/>
  <c r="BU32" i="6"/>
  <c r="AA32" i="6"/>
  <c r="BF32" i="6"/>
  <c r="AI32" i="6"/>
  <c r="CC32" i="6"/>
  <c r="BW33" i="6"/>
  <c r="AZ33" i="6"/>
  <c r="AC33" i="6"/>
  <c r="BH33" i="6"/>
  <c r="CE33" i="6"/>
  <c r="AK33" i="6"/>
  <c r="BY34" i="6"/>
  <c r="BB34" i="6"/>
  <c r="AE34" i="6"/>
  <c r="AV35" i="6"/>
  <c r="AO62" i="4" s="1"/>
  <c r="Y35" i="6"/>
  <c r="AB62" i="4" s="1"/>
  <c r="H34" i="19" s="1"/>
  <c r="CA35" i="6"/>
  <c r="BD35" i="6"/>
  <c r="AG35" i="6"/>
  <c r="BU36" i="6"/>
  <c r="AX36" i="6"/>
  <c r="AA36" i="6"/>
  <c r="BF36" i="6"/>
  <c r="CC36" i="6"/>
  <c r="AI36" i="6"/>
  <c r="BW37" i="6"/>
  <c r="AZ37" i="6"/>
  <c r="AC37" i="6"/>
  <c r="CE37" i="6"/>
  <c r="BH37" i="6"/>
  <c r="AK37" i="6"/>
  <c r="BY38" i="6"/>
  <c r="BB38" i="6"/>
  <c r="AE38" i="6"/>
  <c r="AV39" i="6"/>
  <c r="AO66" i="4" s="1"/>
  <c r="Y39" i="6"/>
  <c r="AB66" i="4" s="1"/>
  <c r="H38" i="19" s="1"/>
  <c r="BD39" i="6"/>
  <c r="CA39" i="6"/>
  <c r="AG39" i="6"/>
  <c r="BU40" i="6"/>
  <c r="AX40" i="6"/>
  <c r="AA40" i="6"/>
  <c r="CC40" i="6"/>
  <c r="BF40" i="6"/>
  <c r="AI40" i="6"/>
  <c r="BW41" i="6"/>
  <c r="AZ41" i="6"/>
  <c r="AC41" i="6"/>
  <c r="CE41" i="6"/>
  <c r="BH41" i="6"/>
  <c r="AK41" i="6"/>
  <c r="BB42" i="6"/>
  <c r="BY42" i="6"/>
  <c r="AE42" i="6"/>
  <c r="AV43" i="6"/>
  <c r="AO70" i="4" s="1"/>
  <c r="Y43" i="6"/>
  <c r="AB70" i="4" s="1"/>
  <c r="H42" i="19" s="1"/>
  <c r="CA43" i="6"/>
  <c r="BD43" i="6"/>
  <c r="AG43" i="6"/>
  <c r="AX44" i="6"/>
  <c r="BU44" i="6"/>
  <c r="AA44" i="6"/>
  <c r="BF44" i="6"/>
  <c r="CC44" i="6"/>
  <c r="AI44" i="6"/>
  <c r="AZ45" i="6"/>
  <c r="BW45" i="6"/>
  <c r="AC45" i="6"/>
  <c r="CE45" i="6"/>
  <c r="BH45" i="6"/>
  <c r="AK45" i="6"/>
  <c r="BB46" i="6"/>
  <c r="BY46" i="6"/>
  <c r="AE46" i="6"/>
  <c r="AV47" i="6"/>
  <c r="AO74" i="4" s="1"/>
  <c r="Y47" i="6"/>
  <c r="AB74" i="4" s="1"/>
  <c r="H46" i="19" s="1"/>
  <c r="BD47" i="6"/>
  <c r="CA47" i="6"/>
  <c r="AG47" i="6"/>
  <c r="AX48" i="6"/>
  <c r="BU48" i="6"/>
  <c r="AA48" i="6"/>
  <c r="CC48" i="6"/>
  <c r="BF48" i="6"/>
  <c r="AI48" i="6"/>
  <c r="AZ49" i="6"/>
  <c r="AC49" i="6"/>
  <c r="BW49" i="6"/>
  <c r="BH49" i="6"/>
  <c r="CE49" i="6"/>
  <c r="AK49" i="6"/>
  <c r="BB50" i="6"/>
  <c r="BY50" i="6"/>
  <c r="AE50" i="6"/>
  <c r="AV51" i="6"/>
  <c r="AO78" i="4" s="1"/>
  <c r="Y51" i="6"/>
  <c r="AB78" i="4" s="1"/>
  <c r="H50" i="19" s="1"/>
  <c r="BD51" i="6"/>
  <c r="CA51" i="6"/>
  <c r="AG51" i="6"/>
  <c r="BU52" i="6"/>
  <c r="AX52" i="6"/>
  <c r="AA52" i="6"/>
  <c r="CC52" i="6"/>
  <c r="BF52" i="6"/>
  <c r="AI52" i="6"/>
  <c r="AZ53" i="6"/>
  <c r="BW53" i="6"/>
  <c r="AC53" i="6"/>
  <c r="BH53" i="6"/>
  <c r="CE53" i="6"/>
  <c r="AK53" i="6"/>
  <c r="BY54" i="6"/>
  <c r="BB54" i="6"/>
  <c r="AE54" i="6"/>
  <c r="AV55" i="6"/>
  <c r="AO82" i="4" s="1"/>
  <c r="Y55" i="6"/>
  <c r="AB82" i="4" s="1"/>
  <c r="H54" i="19" s="1"/>
  <c r="CH6" i="6"/>
  <c r="BD55" i="6"/>
  <c r="CA55" i="6"/>
  <c r="AG55" i="6"/>
  <c r="CP6" i="6"/>
  <c r="I6" i="27" s="1"/>
  <c r="AX56" i="6"/>
  <c r="BU56" i="6"/>
  <c r="AA56" i="6"/>
  <c r="BF56" i="6"/>
  <c r="AI56" i="6"/>
  <c r="CC56" i="6"/>
  <c r="AZ57" i="6"/>
  <c r="BW57" i="6"/>
  <c r="AC57" i="6"/>
  <c r="CE57" i="6"/>
  <c r="BH57" i="6"/>
  <c r="AK57" i="6"/>
  <c r="BY58" i="6"/>
  <c r="BB58" i="6"/>
  <c r="AE58" i="6"/>
  <c r="AV59" i="6"/>
  <c r="AO86" i="4" s="1"/>
  <c r="Y59" i="6"/>
  <c r="AB86" i="4" s="1"/>
  <c r="H58" i="19" s="1"/>
  <c r="CA59" i="6"/>
  <c r="BD59" i="6"/>
  <c r="AG59" i="6"/>
  <c r="BU60" i="6"/>
  <c r="AA60" i="6"/>
  <c r="AX60" i="6"/>
  <c r="CC60" i="6"/>
  <c r="BF60" i="6"/>
  <c r="AI60" i="6"/>
  <c r="BW61" i="6"/>
  <c r="AZ61" i="6"/>
  <c r="AC61" i="6"/>
  <c r="BH61" i="6"/>
  <c r="CE61" i="6"/>
  <c r="AK61" i="6"/>
  <c r="BY62" i="6"/>
  <c r="BB62" i="6"/>
  <c r="AE62" i="6"/>
  <c r="AV63" i="6"/>
  <c r="AO90" i="4" s="1"/>
  <c r="Y63" i="6"/>
  <c r="AB90" i="4" s="1"/>
  <c r="H62" i="19" s="1"/>
  <c r="BD63" i="6"/>
  <c r="CA63" i="6"/>
  <c r="AG63" i="6"/>
  <c r="AX64" i="6"/>
  <c r="BU64" i="6"/>
  <c r="AA64" i="6"/>
  <c r="BF64" i="6"/>
  <c r="CC64" i="6"/>
  <c r="AI64" i="6"/>
  <c r="AZ65" i="6"/>
  <c r="BW65" i="6"/>
  <c r="AC65" i="6"/>
  <c r="BH65" i="6"/>
  <c r="CE65" i="6"/>
  <c r="AK65" i="6"/>
  <c r="BY66" i="6"/>
  <c r="BB66" i="6"/>
  <c r="AE66" i="6"/>
  <c r="BB78" i="6"/>
  <c r="B67" i="6"/>
  <c r="BY68" i="6" s="1"/>
  <c r="BD67" i="6"/>
  <c r="AG67" i="6"/>
  <c r="BD79" i="6"/>
  <c r="AX68" i="6"/>
  <c r="AA68" i="6"/>
  <c r="AX80" i="6"/>
  <c r="BF68" i="6"/>
  <c r="AI68" i="6"/>
  <c r="BF80" i="6"/>
  <c r="AZ69" i="6"/>
  <c r="AC69" i="6"/>
  <c r="AZ81" i="6"/>
  <c r="BH69" i="6"/>
  <c r="AK69" i="6"/>
  <c r="BH81" i="6"/>
  <c r="BB70" i="6"/>
  <c r="AE70" i="6"/>
  <c r="BB82" i="6"/>
  <c r="B71" i="6"/>
  <c r="CC72" i="6" s="1"/>
  <c r="BD71" i="6"/>
  <c r="AG71" i="6"/>
  <c r="BD83" i="6"/>
  <c r="AX72" i="6"/>
  <c r="AA72" i="6"/>
  <c r="AX84" i="6"/>
  <c r="BF72" i="6"/>
  <c r="AI72" i="6"/>
  <c r="BF84" i="6"/>
  <c r="AZ73" i="6"/>
  <c r="BW73" i="6"/>
  <c r="AC73" i="6"/>
  <c r="AZ85" i="6"/>
  <c r="CE73" i="6"/>
  <c r="BH73" i="6"/>
  <c r="AK73" i="6"/>
  <c r="BH85" i="6"/>
  <c r="BB74" i="6"/>
  <c r="AE74" i="6"/>
  <c r="BB86" i="6"/>
  <c r="B75" i="6"/>
  <c r="BD75" i="6"/>
  <c r="AG75" i="6"/>
  <c r="BD87" i="6"/>
  <c r="AX76" i="6"/>
  <c r="AA76" i="6"/>
  <c r="AX88" i="6"/>
  <c r="BF76" i="6"/>
  <c r="AI76" i="6"/>
  <c r="BF88" i="6"/>
  <c r="AZ77" i="6"/>
  <c r="AC77" i="6"/>
  <c r="AZ89" i="6"/>
  <c r="BW78" i="6"/>
  <c r="AC78" i="6"/>
  <c r="BH77" i="6"/>
  <c r="AK77" i="6"/>
  <c r="BH89" i="6"/>
  <c r="CE78" i="6"/>
  <c r="AK78" i="6"/>
  <c r="X30" i="22"/>
  <c r="P30" i="22"/>
  <c r="G39" i="26"/>
  <c r="AN66" i="17"/>
  <c r="AN39" i="23" s="1"/>
  <c r="AA66" i="17"/>
  <c r="G39" i="23" s="1"/>
  <c r="AD57" i="20"/>
  <c r="AB57" i="20"/>
  <c r="W31" i="22"/>
  <c r="O31" i="22"/>
  <c r="AH11" i="19"/>
  <c r="AJ11" i="19" s="1"/>
  <c r="AS11" i="19" s="1"/>
  <c r="AQ39" i="17"/>
  <c r="P35" i="22"/>
  <c r="X35" i="22"/>
  <c r="AG59" i="20"/>
  <c r="AI59" i="20"/>
  <c r="W17" i="20"/>
  <c r="Y17" i="20"/>
  <c r="E9" i="26"/>
  <c r="AA36" i="15"/>
  <c r="E9" i="23" s="1"/>
  <c r="AC36" i="19"/>
  <c r="AE36" i="19" s="1"/>
  <c r="AR36" i="19" s="1"/>
  <c r="AQ64" i="16"/>
  <c r="AQ104" i="15"/>
  <c r="X76" i="19"/>
  <c r="Z76" i="19" s="1"/>
  <c r="AQ76" i="19" s="1"/>
  <c r="G75" i="26"/>
  <c r="AA102" i="17"/>
  <c r="G75" i="23" s="1"/>
  <c r="AN102" i="17"/>
  <c r="AN75" i="23" s="1"/>
  <c r="AN114" i="17"/>
  <c r="AN87" i="23" s="1"/>
  <c r="F22" i="26"/>
  <c r="AN49" i="16"/>
  <c r="AM22" i="23" s="1"/>
  <c r="AA49" i="16"/>
  <c r="F22" i="23" s="1"/>
  <c r="AZ43" i="17"/>
  <c r="BB43" i="17" s="1"/>
  <c r="AV43" i="17"/>
  <c r="AV99" i="17"/>
  <c r="AW99" i="17"/>
  <c r="BD99" i="17"/>
  <c r="AZ99" i="17"/>
  <c r="W8" i="26"/>
  <c r="Y9" i="33" s="1"/>
  <c r="AK22" i="32"/>
  <c r="AA22" i="32"/>
  <c r="AQ48" i="17"/>
  <c r="AH20" i="19"/>
  <c r="AJ20" i="19" s="1"/>
  <c r="AS20" i="19" s="1"/>
  <c r="AW136" i="15"/>
  <c r="AW82" i="15"/>
  <c r="AV82" i="15"/>
  <c r="AW135" i="15"/>
  <c r="AW134" i="15"/>
  <c r="AW131" i="15"/>
  <c r="AW133" i="15"/>
  <c r="AW132" i="15"/>
  <c r="AW129" i="15"/>
  <c r="AW130" i="15"/>
  <c r="AW126" i="15"/>
  <c r="AW128" i="15"/>
  <c r="AW127" i="15"/>
  <c r="AW124" i="15"/>
  <c r="AW125" i="15"/>
  <c r="AW123" i="15"/>
  <c r="AW122" i="15"/>
  <c r="AW121" i="15"/>
  <c r="AW119" i="15"/>
  <c r="AW120" i="15"/>
  <c r="AW118" i="15"/>
  <c r="AW111" i="15"/>
  <c r="AW115" i="15"/>
  <c r="AW107" i="15"/>
  <c r="AW106" i="15"/>
  <c r="AW117" i="15"/>
  <c r="AW108" i="15"/>
  <c r="AW112" i="15"/>
  <c r="AW110" i="15"/>
  <c r="AW113" i="15"/>
  <c r="AW116" i="15"/>
  <c r="AW114" i="15"/>
  <c r="AW109" i="15"/>
  <c r="AW105" i="15"/>
  <c r="AQ47" i="15"/>
  <c r="X19" i="19"/>
  <c r="Z19" i="19" s="1"/>
  <c r="AQ19" i="19" s="1"/>
  <c r="X51" i="20"/>
  <c r="AR79" i="15"/>
  <c r="AC46" i="19"/>
  <c r="AE46" i="19" s="1"/>
  <c r="AR46" i="19" s="1"/>
  <c r="AQ74" i="16"/>
  <c r="AC30" i="20"/>
  <c r="AR58" i="16"/>
  <c r="AQ73" i="35"/>
  <c r="W6" i="26"/>
  <c r="Y7" i="33" s="1"/>
  <c r="AK20" i="32"/>
  <c r="AE70" i="14"/>
  <c r="R70" i="14"/>
  <c r="AK70" i="14"/>
  <c r="X70" i="14"/>
  <c r="AU50" i="14"/>
  <c r="AM50" i="14"/>
  <c r="Z50" i="14"/>
  <c r="T22" i="19" s="1"/>
  <c r="S34" i="14"/>
  <c r="AF96" i="5"/>
  <c r="S96" i="5"/>
  <c r="AF108" i="5"/>
  <c r="BL65" i="8"/>
  <c r="AO65" i="8"/>
  <c r="AU92" i="5"/>
  <c r="Z92" i="5"/>
  <c r="O64" i="19" s="1"/>
  <c r="AM92" i="5"/>
  <c r="AR22" i="8"/>
  <c r="BO22" i="8"/>
  <c r="X81" i="20"/>
  <c r="AR109" i="15"/>
  <c r="AC23" i="20"/>
  <c r="AR51" i="16"/>
  <c r="P51" i="22"/>
  <c r="X51" i="22"/>
  <c r="AH75" i="19"/>
  <c r="AJ75" i="19" s="1"/>
  <c r="AS75" i="19" s="1"/>
  <c r="AQ103" i="17"/>
  <c r="E35" i="26"/>
  <c r="AA62" i="15"/>
  <c r="E35" i="23" s="1"/>
  <c r="AN62" i="15"/>
  <c r="AL35" i="23" s="1"/>
  <c r="V58" i="22"/>
  <c r="N58" i="22"/>
  <c r="AH40" i="20"/>
  <c r="AR68" i="17"/>
  <c r="E22" i="26"/>
  <c r="AN49" i="15"/>
  <c r="AL22" i="23" s="1"/>
  <c r="AA49" i="15"/>
  <c r="E22" i="23" s="1"/>
  <c r="F77" i="26"/>
  <c r="AA104" i="16"/>
  <c r="F77" i="23" s="1"/>
  <c r="AN104" i="16"/>
  <c r="AM77" i="23" s="1"/>
  <c r="AN116" i="16"/>
  <c r="AM89" i="23" s="1"/>
  <c r="AA105" i="16"/>
  <c r="F78" i="23" s="1"/>
  <c r="AC52" i="20"/>
  <c r="AR80" i="16"/>
  <c r="W24" i="22"/>
  <c r="O24" i="22"/>
  <c r="G67" i="26"/>
  <c r="AA94" i="17"/>
  <c r="G67" i="23" s="1"/>
  <c r="AN94" i="17"/>
  <c r="AN67" i="23" s="1"/>
  <c r="AN106" i="17"/>
  <c r="AN79" i="23" s="1"/>
  <c r="AH31" i="20"/>
  <c r="AR59" i="17"/>
  <c r="AG83" i="32"/>
  <c r="H70" i="33" s="1"/>
  <c r="X88" i="22"/>
  <c r="P76" i="22"/>
  <c r="P77" i="22"/>
  <c r="F63" i="26"/>
  <c r="AA90" i="16"/>
  <c r="F63" i="23" s="1"/>
  <c r="AN90" i="16"/>
  <c r="AM63" i="23" s="1"/>
  <c r="AH9" i="19"/>
  <c r="AJ9" i="19" s="1"/>
  <c r="AS9" i="19" s="1"/>
  <c r="AQ37" i="17"/>
  <c r="P33" i="22"/>
  <c r="X33" i="22"/>
  <c r="BE101" i="17"/>
  <c r="BA101" i="17"/>
  <c r="R74" i="14"/>
  <c r="AE74" i="14"/>
  <c r="BQ40" i="10"/>
  <c r="AT40" i="10"/>
  <c r="BQ36" i="10"/>
  <c r="AT36" i="10"/>
  <c r="AO27" i="10"/>
  <c r="BL27" i="10"/>
  <c r="W54" i="14"/>
  <c r="AJ54" i="14"/>
  <c r="S46" i="14"/>
  <c r="AF46" i="14"/>
  <c r="W46" i="14"/>
  <c r="AJ46" i="14"/>
  <c r="T104" i="5"/>
  <c r="AG104" i="5"/>
  <c r="AG116" i="5"/>
  <c r="T105" i="5"/>
  <c r="AO73" i="8"/>
  <c r="BL73" i="8"/>
  <c r="BL85" i="8"/>
  <c r="AG100" i="5"/>
  <c r="T100" i="5"/>
  <c r="AG112" i="5"/>
  <c r="BO58" i="8"/>
  <c r="AR58" i="8"/>
  <c r="AJ84" i="5"/>
  <c r="W84" i="5"/>
  <c r="AU84" i="5"/>
  <c r="AM84" i="5"/>
  <c r="Z84" i="5"/>
  <c r="O56" i="19" s="1"/>
  <c r="AL72" i="5"/>
  <c r="Y72" i="5"/>
  <c r="BN42" i="8"/>
  <c r="AQ42" i="8"/>
  <c r="T64" i="5"/>
  <c r="AG64" i="5"/>
  <c r="AU56" i="5"/>
  <c r="Z56" i="5"/>
  <c r="O28" i="19" s="1"/>
  <c r="AM56" i="5"/>
  <c r="AH56" i="5"/>
  <c r="U56" i="5"/>
  <c r="X72" i="20"/>
  <c r="AR100" i="15"/>
  <c r="AG38" i="20"/>
  <c r="AI38" i="20"/>
  <c r="O67" i="22"/>
  <c r="W67" i="22"/>
  <c r="W79" i="22"/>
  <c r="W55" i="22"/>
  <c r="O55" i="22"/>
  <c r="F52" i="26"/>
  <c r="AA79" i="16"/>
  <c r="F52" i="23" s="1"/>
  <c r="AN79" i="16"/>
  <c r="AM52" i="23" s="1"/>
  <c r="AC39" i="20"/>
  <c r="AR67" i="16"/>
  <c r="AH27" i="19"/>
  <c r="AJ27" i="19" s="1"/>
  <c r="AS27" i="19" s="1"/>
  <c r="AQ55" i="17"/>
  <c r="AI43" i="20"/>
  <c r="AG43" i="20"/>
  <c r="AI72" i="20"/>
  <c r="AG72" i="20"/>
  <c r="AI29" i="20"/>
  <c r="AG29" i="20"/>
  <c r="AI81" i="20"/>
  <c r="AG81" i="20"/>
  <c r="G70" i="26"/>
  <c r="AA97" i="17"/>
  <c r="G70" i="23" s="1"/>
  <c r="AN97" i="17"/>
  <c r="AN70" i="23" s="1"/>
  <c r="AN109" i="17"/>
  <c r="AN82" i="23" s="1"/>
  <c r="AV40" i="15"/>
  <c r="X44" i="20"/>
  <c r="AR72" i="15"/>
  <c r="AZ38" i="17"/>
  <c r="AV38" i="17"/>
  <c r="G27" i="26"/>
  <c r="AA54" i="17"/>
  <c r="G27" i="23" s="1"/>
  <c r="AN54" i="17"/>
  <c r="AN27" i="23" s="1"/>
  <c r="O41" i="22"/>
  <c r="W41" i="22"/>
  <c r="W44" i="26"/>
  <c r="Y45" i="33" s="1"/>
  <c r="AK58" i="32"/>
  <c r="AD58" i="32"/>
  <c r="AA58" i="32"/>
  <c r="X35" i="19"/>
  <c r="Z35" i="19" s="1"/>
  <c r="AQ35" i="19" s="1"/>
  <c r="AQ63" i="15"/>
  <c r="F39" i="26"/>
  <c r="AN66" i="16"/>
  <c r="AM39" i="23" s="1"/>
  <c r="AA66" i="16"/>
  <c r="F39" i="23" s="1"/>
  <c r="AC34" i="19"/>
  <c r="AE34" i="19" s="1"/>
  <c r="AR34" i="19" s="1"/>
  <c r="AQ62" i="16"/>
  <c r="BE85" i="17"/>
  <c r="BA85" i="17"/>
  <c r="AZ93" i="17"/>
  <c r="AW93" i="17"/>
  <c r="AV93" i="17"/>
  <c r="BD93" i="17"/>
  <c r="X73" i="22"/>
  <c r="P73" i="22"/>
  <c r="X85" i="22"/>
  <c r="AS71" i="32"/>
  <c r="L58" i="33" s="1"/>
  <c r="X40" i="20"/>
  <c r="AR68" i="15"/>
  <c r="AV92" i="15"/>
  <c r="AW92" i="15"/>
  <c r="Y72" i="20"/>
  <c r="W72" i="20"/>
  <c r="AV53" i="15"/>
  <c r="E38" i="26"/>
  <c r="AN65" i="15"/>
  <c r="AL38" i="23" s="1"/>
  <c r="AA65" i="15"/>
  <c r="E38" i="23" s="1"/>
  <c r="AQ76" i="35"/>
  <c r="AQ75" i="35"/>
  <c r="W66" i="26"/>
  <c r="Y67" i="33" s="1"/>
  <c r="AD80" i="32"/>
  <c r="AA80" i="32"/>
  <c r="AK80" i="32"/>
  <c r="AD92" i="32"/>
  <c r="X50" i="20"/>
  <c r="AR78" i="15"/>
  <c r="N74" i="22"/>
  <c r="V74" i="22"/>
  <c r="V86" i="22"/>
  <c r="AH32" i="19"/>
  <c r="AJ32" i="19" s="1"/>
  <c r="AS32" i="19" s="1"/>
  <c r="AQ60" i="17"/>
  <c r="Y85" i="20"/>
  <c r="W85" i="20"/>
  <c r="F61" i="26"/>
  <c r="AA88" i="16"/>
  <c r="F61" i="23" s="1"/>
  <c r="AN88" i="16"/>
  <c r="AM61" i="23" s="1"/>
  <c r="W56" i="22"/>
  <c r="O56" i="22"/>
  <c r="AN12" i="35"/>
  <c r="G22" i="26"/>
  <c r="AA49" i="17"/>
  <c r="G22" i="23" s="1"/>
  <c r="AN49" i="17"/>
  <c r="AN22" i="23" s="1"/>
  <c r="AK28" i="35"/>
  <c r="AQ96" i="15"/>
  <c r="X68" i="19"/>
  <c r="Z68" i="19" s="1"/>
  <c r="AQ68" i="19" s="1"/>
  <c r="P50" i="22"/>
  <c r="X50" i="22"/>
  <c r="X41" i="19"/>
  <c r="Z41" i="19" s="1"/>
  <c r="AQ41" i="19" s="1"/>
  <c r="AQ69" i="15"/>
  <c r="AG36" i="20"/>
  <c r="AI36" i="20"/>
  <c r="AH60" i="19"/>
  <c r="AJ60" i="19" s="1"/>
  <c r="AS60" i="19" s="1"/>
  <c r="AQ88" i="17"/>
  <c r="AC81" i="20"/>
  <c r="AR109" i="16"/>
  <c r="AC58" i="20"/>
  <c r="AR86" i="16"/>
  <c r="AH57" i="20"/>
  <c r="AR85" i="17"/>
  <c r="W103" i="14"/>
  <c r="AJ103" i="14"/>
  <c r="AJ115" i="14"/>
  <c r="S103" i="14"/>
  <c r="AF103" i="14"/>
  <c r="AF115" i="14"/>
  <c r="AG99" i="14"/>
  <c r="T99" i="14"/>
  <c r="AG111" i="14"/>
  <c r="X99" i="14"/>
  <c r="AK99" i="14"/>
  <c r="AK111" i="14"/>
  <c r="AO68" i="10"/>
  <c r="BL68" i="10"/>
  <c r="BL80" i="10"/>
  <c r="V95" i="14"/>
  <c r="AI95" i="14"/>
  <c r="AI107" i="14"/>
  <c r="AH91" i="14"/>
  <c r="U91" i="14"/>
  <c r="BQ61" i="10"/>
  <c r="AT61" i="10"/>
  <c r="R87" i="14"/>
  <c r="AE87" i="14"/>
  <c r="BO57" i="10"/>
  <c r="AR57" i="10"/>
  <c r="AT83" i="14"/>
  <c r="O83" i="14" a="1"/>
  <c r="O83" i="14" s="1"/>
  <c r="E55" i="22"/>
  <c r="Q83" i="14"/>
  <c r="AD83" i="14"/>
  <c r="BN53" i="10"/>
  <c r="AQ53" i="10"/>
  <c r="BL52" i="10"/>
  <c r="AO52" i="10"/>
  <c r="T79" i="14"/>
  <c r="AG79" i="14"/>
  <c r="AQ49" i="10"/>
  <c r="BN49" i="10"/>
  <c r="U75" i="14"/>
  <c r="AH75" i="14"/>
  <c r="L43" i="35"/>
  <c r="BM44" i="10"/>
  <c r="AP44" i="10"/>
  <c r="AI71" i="14"/>
  <c r="V71" i="14"/>
  <c r="BL40" i="10"/>
  <c r="AO40" i="10"/>
  <c r="R67" i="14"/>
  <c r="AE67" i="14"/>
  <c r="BN37" i="10"/>
  <c r="AQ37" i="10"/>
  <c r="X63" i="14"/>
  <c r="AK63" i="14"/>
  <c r="U59" i="14"/>
  <c r="AH59" i="14"/>
  <c r="T59" i="14"/>
  <c r="AG59" i="14"/>
  <c r="AQ29" i="10"/>
  <c r="BN29" i="10"/>
  <c r="X55" i="14"/>
  <c r="AK55" i="14"/>
  <c r="Y55" i="14"/>
  <c r="AL55" i="14"/>
  <c r="S51" i="14"/>
  <c r="AF51" i="14"/>
  <c r="CF24" i="10"/>
  <c r="L19" i="35"/>
  <c r="AP20" i="10"/>
  <c r="BM20" i="10"/>
  <c r="AK47" i="14"/>
  <c r="X47" i="14"/>
  <c r="BO17" i="10"/>
  <c r="AR17" i="10"/>
  <c r="Y43" i="14"/>
  <c r="U43" i="14"/>
  <c r="W39" i="14"/>
  <c r="Y35" i="14"/>
  <c r="AT101" i="5"/>
  <c r="O101" i="5" a="1"/>
  <c r="O101" i="5" s="1"/>
  <c r="D73" i="22"/>
  <c r="Q101" i="5"/>
  <c r="AD101" i="5"/>
  <c r="AD113" i="5"/>
  <c r="AU101" i="5"/>
  <c r="AM101" i="5"/>
  <c r="Z101" i="5"/>
  <c r="O73" i="19" s="1"/>
  <c r="AM113" i="5"/>
  <c r="AE97" i="5"/>
  <c r="R97" i="5"/>
  <c r="AE109" i="5"/>
  <c r="V93" i="5"/>
  <c r="AI93" i="5"/>
  <c r="AI105" i="5"/>
  <c r="BO63" i="8"/>
  <c r="AR63" i="8"/>
  <c r="AK89" i="5"/>
  <c r="X89" i="5"/>
  <c r="AU85" i="5"/>
  <c r="AM85" i="5"/>
  <c r="Z85" i="5"/>
  <c r="O57" i="19" s="1"/>
  <c r="V85" i="5"/>
  <c r="AI85" i="5"/>
  <c r="AJ81" i="5"/>
  <c r="W81" i="5"/>
  <c r="AF77" i="5"/>
  <c r="S77" i="5"/>
  <c r="X77" i="5"/>
  <c r="AK77" i="5"/>
  <c r="U73" i="5"/>
  <c r="AH73" i="5"/>
  <c r="AT69" i="5"/>
  <c r="D41" i="22"/>
  <c r="O69" i="5" a="1"/>
  <c r="O69" i="5" s="1"/>
  <c r="Q69" i="5"/>
  <c r="AD69" i="5"/>
  <c r="CF42" i="8"/>
  <c r="T65" i="5"/>
  <c r="AG65" i="5"/>
  <c r="X61" i="5"/>
  <c r="AK61" i="5"/>
  <c r="U57" i="5"/>
  <c r="AH57" i="5"/>
  <c r="AU57" i="5"/>
  <c r="Z57" i="5"/>
  <c r="O29" i="19" s="1"/>
  <c r="AM57" i="5"/>
  <c r="AR27" i="8"/>
  <c r="BO27" i="8"/>
  <c r="AT53" i="5"/>
  <c r="O53" i="5" a="1"/>
  <c r="O53" i="5" s="1"/>
  <c r="D25" i="22"/>
  <c r="Q53" i="5"/>
  <c r="AD53" i="5"/>
  <c r="S49" i="5"/>
  <c r="AF49" i="5"/>
  <c r="S45" i="5"/>
  <c r="AF45" i="5"/>
  <c r="R45" i="5"/>
  <c r="AE45" i="5"/>
  <c r="S41" i="5"/>
  <c r="CF14" i="8"/>
  <c r="I9" i="35"/>
  <c r="AP10" i="8"/>
  <c r="AU37" i="5"/>
  <c r="Z37" i="5"/>
  <c r="O9" i="19" s="1"/>
  <c r="AQ7" i="8"/>
  <c r="X33" i="5"/>
  <c r="T33" i="5"/>
  <c r="BO76" i="10"/>
  <c r="AR76" i="10"/>
  <c r="BO88" i="10"/>
  <c r="AG94" i="14"/>
  <c r="T94" i="14"/>
  <c r="AG106" i="14"/>
  <c r="Y90" i="14"/>
  <c r="AL90" i="14"/>
  <c r="R86" i="14"/>
  <c r="AE86" i="14"/>
  <c r="U86" i="14"/>
  <c r="AH86" i="14"/>
  <c r="R62" i="14"/>
  <c r="AE62" i="14"/>
  <c r="S62" i="14"/>
  <c r="AF62" i="14"/>
  <c r="T58" i="14"/>
  <c r="AG58" i="14"/>
  <c r="AQ62" i="8"/>
  <c r="BN62" i="8"/>
  <c r="AU76" i="5"/>
  <c r="Z76" i="5"/>
  <c r="O48" i="19" s="1"/>
  <c r="AM76" i="5"/>
  <c r="W76" i="5"/>
  <c r="AJ76" i="5"/>
  <c r="AO41" i="8"/>
  <c r="BL41" i="8"/>
  <c r="AG68" i="5"/>
  <c r="T68" i="5"/>
  <c r="BL21" i="8"/>
  <c r="AO21" i="8"/>
  <c r="AU48" i="5"/>
  <c r="Z48" i="5"/>
  <c r="O20" i="19" s="1"/>
  <c r="AM48" i="5"/>
  <c r="I16" i="35"/>
  <c r="BM17" i="8"/>
  <c r="AP17" i="8"/>
  <c r="T44" i="5"/>
  <c r="AG44" i="5"/>
  <c r="V40" i="5"/>
  <c r="AT32" i="5"/>
  <c r="O32" i="5" a="1"/>
  <c r="O32" i="5" s="1"/>
  <c r="C5" i="26" s="1"/>
  <c r="D4" i="22"/>
  <c r="AQ60" i="15"/>
  <c r="X32" i="19"/>
  <c r="Z32" i="19" s="1"/>
  <c r="AQ32" i="19" s="1"/>
  <c r="AD63" i="32"/>
  <c r="AK63" i="32"/>
  <c r="AA63" i="32"/>
  <c r="W49" i="26"/>
  <c r="Y50" i="33" s="1"/>
  <c r="AV39" i="15"/>
  <c r="AQ75" i="16"/>
  <c r="AC47" i="19"/>
  <c r="AE47" i="19" s="1"/>
  <c r="AR47" i="19" s="1"/>
  <c r="AD43" i="20"/>
  <c r="AB43" i="20"/>
  <c r="AB23" i="20"/>
  <c r="AD23" i="20"/>
  <c r="BD23" i="20" s="1"/>
  <c r="AC19" i="19"/>
  <c r="AE19" i="19" s="1"/>
  <c r="AR19" i="19" s="1"/>
  <c r="AQ47" i="16"/>
  <c r="AS51" i="32"/>
  <c r="L38" i="33" s="1"/>
  <c r="AQ36" i="17"/>
  <c r="AH8" i="19"/>
  <c r="AJ8" i="19" s="1"/>
  <c r="AS8" i="19" s="1"/>
  <c r="AQ52" i="17"/>
  <c r="AH24" i="19"/>
  <c r="AJ24" i="19" s="1"/>
  <c r="AS24" i="19" s="1"/>
  <c r="AK7" i="35"/>
  <c r="AV100" i="16"/>
  <c r="AW100" i="16"/>
  <c r="O28" i="22"/>
  <c r="W28" i="22"/>
  <c r="AZ81" i="17"/>
  <c r="BB81" i="17" s="1"/>
  <c r="AV81" i="17"/>
  <c r="E21" i="26"/>
  <c r="AA48" i="15"/>
  <c r="E21" i="23" s="1"/>
  <c r="AN48" i="15"/>
  <c r="AL21" i="23" s="1"/>
  <c r="AQ50" i="35"/>
  <c r="AI86" i="20"/>
  <c r="AG86" i="20"/>
  <c r="AC33" i="20"/>
  <c r="AR61" i="16"/>
  <c r="AH23" i="19"/>
  <c r="AJ23" i="19" s="1"/>
  <c r="AS23" i="19" s="1"/>
  <c r="AQ51" i="17"/>
  <c r="AG99" i="32"/>
  <c r="H86" i="33" s="1"/>
  <c r="AS92" i="32"/>
  <c r="L79" i="33" s="1"/>
  <c r="AS102" i="32"/>
  <c r="L89" i="33" s="1"/>
  <c r="AS106" i="32"/>
  <c r="L93" i="33" s="1"/>
  <c r="AS117" i="32"/>
  <c r="L104" i="33" s="1"/>
  <c r="X49" i="20"/>
  <c r="AR77" i="15"/>
  <c r="X28" i="22"/>
  <c r="P28" i="22"/>
  <c r="AD81" i="20"/>
  <c r="AB81" i="20"/>
  <c r="X30" i="20"/>
  <c r="AR58" i="15"/>
  <c r="AV55" i="15"/>
  <c r="AI25" i="20"/>
  <c r="AG25" i="20"/>
  <c r="X41" i="22"/>
  <c r="P41" i="22"/>
  <c r="AS76" i="32"/>
  <c r="L63" i="33" s="1"/>
  <c r="S66" i="5"/>
  <c r="AF66" i="5"/>
  <c r="BO36" i="8"/>
  <c r="AR36" i="8"/>
  <c r="Y62" i="5"/>
  <c r="AL62" i="5"/>
  <c r="X54" i="5"/>
  <c r="AK54" i="5"/>
  <c r="CF27" i="8"/>
  <c r="BO24" i="8"/>
  <c r="AR24" i="8"/>
  <c r="AT46" i="5"/>
  <c r="O46" i="5" a="1"/>
  <c r="O46" i="5" s="1"/>
  <c r="D18" i="22"/>
  <c r="AD46" i="5"/>
  <c r="Q46" i="5"/>
  <c r="AH46" i="5"/>
  <c r="U46" i="5"/>
  <c r="AQ16" i="8"/>
  <c r="R42" i="5"/>
  <c r="AU42" i="5"/>
  <c r="Z42" i="5"/>
  <c r="O14" i="19" s="1"/>
  <c r="I10" i="35"/>
  <c r="AP11" i="8"/>
  <c r="R38" i="5"/>
  <c r="AO7" i="8"/>
  <c r="U34" i="5"/>
  <c r="AO75" i="10"/>
  <c r="BL75" i="10"/>
  <c r="BL87" i="10"/>
  <c r="E74" i="22"/>
  <c r="AT102" i="14"/>
  <c r="O102" i="14" a="1"/>
  <c r="O102" i="14" s="1"/>
  <c r="AD102" i="14"/>
  <c r="Q102" i="14"/>
  <c r="AD114" i="14"/>
  <c r="AH82" i="20"/>
  <c r="AR110" i="17"/>
  <c r="F66" i="26"/>
  <c r="AN93" i="16"/>
  <c r="AM66" i="23" s="1"/>
  <c r="AA93" i="16"/>
  <c r="F66" i="23" s="1"/>
  <c r="AN105" i="16"/>
  <c r="AM78" i="23" s="1"/>
  <c r="F16" i="26"/>
  <c r="AA43" i="16"/>
  <c r="F16" i="23" s="1"/>
  <c r="G20" i="26"/>
  <c r="AN47" i="17"/>
  <c r="AN20" i="23" s="1"/>
  <c r="AA47" i="17"/>
  <c r="G20" i="23" s="1"/>
  <c r="Y26" i="20"/>
  <c r="W26" i="20"/>
  <c r="X78" i="20"/>
  <c r="AR106" i="15"/>
  <c r="AI16" i="20"/>
  <c r="AG16" i="20"/>
  <c r="G73" i="26"/>
  <c r="AN100" i="17"/>
  <c r="AN73" i="23" s="1"/>
  <c r="AA100" i="17"/>
  <c r="G73" i="23" s="1"/>
  <c r="AN112" i="17"/>
  <c r="AN85" i="23" s="1"/>
  <c r="AQ35" i="15"/>
  <c r="X7" i="19"/>
  <c r="Z7" i="19" s="1"/>
  <c r="AQ7" i="19" s="1"/>
  <c r="AD76" i="20"/>
  <c r="AB76" i="20"/>
  <c r="E30" i="26"/>
  <c r="AN57" i="15"/>
  <c r="AL30" i="23" s="1"/>
  <c r="AA57" i="15"/>
  <c r="E30" i="23" s="1"/>
  <c r="AS28" i="32"/>
  <c r="L15" i="33" s="1"/>
  <c r="AC17" i="20"/>
  <c r="AR45" i="16"/>
  <c r="AW91" i="17"/>
  <c r="AV91" i="17"/>
  <c r="AZ91" i="17"/>
  <c r="BD91" i="17"/>
  <c r="BA136" i="17"/>
  <c r="BA135" i="17"/>
  <c r="BA134" i="17"/>
  <c r="BA132" i="17"/>
  <c r="BA133" i="17"/>
  <c r="BA129" i="17"/>
  <c r="BA130" i="17"/>
  <c r="BA131" i="17"/>
  <c r="BA126" i="17"/>
  <c r="BA127" i="17"/>
  <c r="BA128" i="17"/>
  <c r="BA123" i="17"/>
  <c r="BA125" i="17"/>
  <c r="BA124" i="17"/>
  <c r="BA122" i="17"/>
  <c r="BA119" i="17"/>
  <c r="BA118" i="17"/>
  <c r="BA121" i="17"/>
  <c r="BA120" i="17"/>
  <c r="BA112" i="17"/>
  <c r="BA117" i="17"/>
  <c r="BA106" i="17"/>
  <c r="BA113" i="17"/>
  <c r="BA115" i="17"/>
  <c r="BA111" i="17"/>
  <c r="BA110" i="17"/>
  <c r="BA109" i="17"/>
  <c r="BA116" i="17"/>
  <c r="BA107" i="17"/>
  <c r="BA114" i="17"/>
  <c r="BA108" i="17"/>
  <c r="BA105" i="17"/>
  <c r="AK67" i="35"/>
  <c r="AC86" i="20"/>
  <c r="AR114" i="16"/>
  <c r="O66" i="22"/>
  <c r="W66" i="22"/>
  <c r="W78" i="22"/>
  <c r="AL104" i="14"/>
  <c r="Y104" i="14"/>
  <c r="AL116" i="14"/>
  <c r="Y105" i="14"/>
  <c r="CF77" i="10"/>
  <c r="BL73" i="10"/>
  <c r="AO73" i="10"/>
  <c r="BL85" i="10"/>
  <c r="AF100" i="14"/>
  <c r="S100" i="14"/>
  <c r="AF112" i="14"/>
  <c r="AI96" i="14"/>
  <c r="V96" i="14"/>
  <c r="AI108" i="14"/>
  <c r="Y96" i="14"/>
  <c r="AL96" i="14"/>
  <c r="AL108" i="14"/>
  <c r="Y92" i="14"/>
  <c r="AL92" i="14"/>
  <c r="AK88" i="14"/>
  <c r="X88" i="14"/>
  <c r="CF57" i="10"/>
  <c r="BN54" i="10"/>
  <c r="AQ54" i="10"/>
  <c r="AU80" i="14"/>
  <c r="Z80" i="14"/>
  <c r="T52" i="19" s="1"/>
  <c r="AM80" i="14"/>
  <c r="CF53" i="10"/>
  <c r="BN50" i="10"/>
  <c r="AQ50" i="10"/>
  <c r="W76" i="14"/>
  <c r="AJ76" i="14"/>
  <c r="AJ72" i="14"/>
  <c r="W72" i="14"/>
  <c r="AH72" i="14"/>
  <c r="U72" i="14"/>
  <c r="AT42" i="10"/>
  <c r="BQ42" i="10"/>
  <c r="AT68" i="14"/>
  <c r="O68" i="14" a="1"/>
  <c r="O68" i="14" s="1"/>
  <c r="Q68" i="14"/>
  <c r="AD68" i="14"/>
  <c r="E40" i="22"/>
  <c r="R68" i="14"/>
  <c r="AE68" i="14"/>
  <c r="CF37" i="10"/>
  <c r="AF60" i="14"/>
  <c r="S60" i="14"/>
  <c r="X60" i="14"/>
  <c r="AK60" i="14"/>
  <c r="AG56" i="14"/>
  <c r="T56" i="14"/>
  <c r="T52" i="14"/>
  <c r="AG52" i="14"/>
  <c r="AF48" i="14"/>
  <c r="S48" i="14"/>
  <c r="BN18" i="10"/>
  <c r="AQ18" i="10"/>
  <c r="AF44" i="14"/>
  <c r="S44" i="14"/>
  <c r="AT14" i="10"/>
  <c r="L12" i="35"/>
  <c r="AP13" i="10"/>
  <c r="W40" i="14"/>
  <c r="AR10" i="10"/>
  <c r="T36" i="14"/>
  <c r="W36" i="14"/>
  <c r="AT102" i="5"/>
  <c r="O102" i="5" a="1"/>
  <c r="O102" i="5" s="1"/>
  <c r="D74" i="22"/>
  <c r="AD102" i="5"/>
  <c r="Q102" i="5"/>
  <c r="AD114" i="5"/>
  <c r="BN72" i="8"/>
  <c r="AQ72" i="8"/>
  <c r="BN84" i="8"/>
  <c r="AF98" i="5"/>
  <c r="S98" i="5"/>
  <c r="AF110" i="5"/>
  <c r="O98" i="5" a="1"/>
  <c r="O98" i="5" s="1"/>
  <c r="D70" i="22"/>
  <c r="AT98" i="5"/>
  <c r="AD98" i="5"/>
  <c r="Q98" i="5"/>
  <c r="AD110" i="5"/>
  <c r="BO68" i="8"/>
  <c r="AR68" i="8"/>
  <c r="BO80" i="8"/>
  <c r="V94" i="5"/>
  <c r="AI94" i="5"/>
  <c r="AI106" i="5"/>
  <c r="W94" i="5"/>
  <c r="AJ94" i="5"/>
  <c r="AJ106" i="5"/>
  <c r="X90" i="5"/>
  <c r="AK90" i="5"/>
  <c r="AT86" i="5"/>
  <c r="O86" i="5" a="1"/>
  <c r="O86" i="5" s="1"/>
  <c r="D58" i="22"/>
  <c r="Q86" i="5"/>
  <c r="AD86" i="5"/>
  <c r="CF59" i="8"/>
  <c r="BO56" i="8"/>
  <c r="AR56" i="8"/>
  <c r="AT82" i="5"/>
  <c r="O82" i="5" a="1"/>
  <c r="O82" i="5" s="1"/>
  <c r="D54" i="22"/>
  <c r="Q82" i="5"/>
  <c r="AD82" i="5"/>
  <c r="AE78" i="5"/>
  <c r="R78" i="5"/>
  <c r="CF51" i="8"/>
  <c r="AR48" i="8"/>
  <c r="BO48" i="8"/>
  <c r="I46" i="35"/>
  <c r="BM47" i="8"/>
  <c r="AP47" i="8"/>
  <c r="R74" i="5"/>
  <c r="AE74" i="5"/>
  <c r="X70" i="5"/>
  <c r="AK70" i="5"/>
  <c r="AU70" i="5"/>
  <c r="AM70" i="5"/>
  <c r="Z70" i="5"/>
  <c r="O42" i="19" s="1"/>
  <c r="I30" i="35"/>
  <c r="AP31" i="8"/>
  <c r="BM31" i="8"/>
  <c r="AU58" i="5"/>
  <c r="AM58" i="5"/>
  <c r="Z58" i="5"/>
  <c r="O30" i="19" s="1"/>
  <c r="Y50" i="5"/>
  <c r="AL50" i="5"/>
  <c r="X50" i="5"/>
  <c r="AK50" i="5"/>
  <c r="Y47" i="5"/>
  <c r="AL47" i="5"/>
  <c r="AU35" i="5"/>
  <c r="Z35" i="5"/>
  <c r="O7" i="19" s="1"/>
  <c r="AQ20" i="10"/>
  <c r="BN20" i="10"/>
  <c r="AE88" i="5"/>
  <c r="R88" i="5"/>
  <c r="Y80" i="5"/>
  <c r="AL80" i="5"/>
  <c r="AJ80" i="5"/>
  <c r="W80" i="5"/>
  <c r="AW89" i="16"/>
  <c r="AV89" i="16"/>
  <c r="BA34" i="17"/>
  <c r="AQ50" i="17"/>
  <c r="AH22" i="19"/>
  <c r="AJ22" i="19" s="1"/>
  <c r="AS22" i="19" s="1"/>
  <c r="AH46" i="19"/>
  <c r="AJ46" i="19" s="1"/>
  <c r="AS46" i="19" s="1"/>
  <c r="AQ74" i="17"/>
  <c r="AG59" i="32"/>
  <c r="H46" i="33" s="1"/>
  <c r="AV91" i="16"/>
  <c r="AW91" i="16"/>
  <c r="AB31" i="20"/>
  <c r="AD31" i="20"/>
  <c r="AV55" i="16"/>
  <c r="X59" i="22"/>
  <c r="P59" i="22"/>
  <c r="E27" i="26"/>
  <c r="AA54" i="15"/>
  <c r="E27" i="23" s="1"/>
  <c r="AN54" i="15"/>
  <c r="AL27" i="23" s="1"/>
  <c r="AG69" i="32"/>
  <c r="H56" i="33" s="1"/>
  <c r="AS48" i="32"/>
  <c r="L35" i="33" s="1"/>
  <c r="E72" i="26"/>
  <c r="AA99" i="15"/>
  <c r="E72" i="23" s="1"/>
  <c r="AN99" i="15"/>
  <c r="AL72" i="23" s="1"/>
  <c r="AN111" i="15"/>
  <c r="AL84" i="23" s="1"/>
  <c r="AC12" i="19"/>
  <c r="AE12" i="19" s="1"/>
  <c r="AR12" i="19" s="1"/>
  <c r="AQ40" i="16"/>
  <c r="BA41" i="17"/>
  <c r="AG61" i="32"/>
  <c r="H48" i="33" s="1"/>
  <c r="AV80" i="15"/>
  <c r="AI26" i="20"/>
  <c r="AG26" i="20"/>
  <c r="AD21" i="20"/>
  <c r="AB21" i="20"/>
  <c r="X57" i="20"/>
  <c r="AR85" i="15"/>
  <c r="AQ87" i="15"/>
  <c r="X59" i="19"/>
  <c r="Z59" i="19" s="1"/>
  <c r="AQ59" i="19" s="1"/>
  <c r="AD70" i="20"/>
  <c r="AB70" i="20"/>
  <c r="AW136" i="16"/>
  <c r="AW82" i="16"/>
  <c r="AV82" i="16"/>
  <c r="AW135" i="16"/>
  <c r="AW134" i="16"/>
  <c r="AW133" i="16"/>
  <c r="AW132" i="16"/>
  <c r="AW131" i="16"/>
  <c r="AW130" i="16"/>
  <c r="AW129" i="16"/>
  <c r="AW128" i="16"/>
  <c r="AW126" i="16"/>
  <c r="AW127" i="16"/>
  <c r="AW124" i="16"/>
  <c r="AW123" i="16"/>
  <c r="AW125" i="16"/>
  <c r="AW122" i="16"/>
  <c r="AW118" i="16"/>
  <c r="AW121" i="16"/>
  <c r="AW119" i="16"/>
  <c r="AW120" i="16"/>
  <c r="AW109" i="16"/>
  <c r="AW113" i="16"/>
  <c r="AW115" i="16"/>
  <c r="AW110" i="16"/>
  <c r="AW108" i="16"/>
  <c r="AW116" i="16"/>
  <c r="AW112" i="16"/>
  <c r="AW107" i="16"/>
  <c r="AW117" i="16"/>
  <c r="AW114" i="16"/>
  <c r="AW106" i="16"/>
  <c r="AW111" i="16"/>
  <c r="AW105" i="16"/>
  <c r="AH49" i="19"/>
  <c r="AJ49" i="19" s="1"/>
  <c r="AS49" i="19" s="1"/>
  <c r="AQ77" i="17"/>
  <c r="Y75" i="5"/>
  <c r="AL75" i="5"/>
  <c r="I39" i="35"/>
  <c r="BM40" i="8"/>
  <c r="AP40" i="8"/>
  <c r="W67" i="5"/>
  <c r="AJ67" i="5"/>
  <c r="AT55" i="5"/>
  <c r="O55" i="5" a="1"/>
  <c r="O55" i="5" s="1"/>
  <c r="D27" i="22"/>
  <c r="Q55" i="5"/>
  <c r="AD55" i="5"/>
  <c r="BO25" i="8"/>
  <c r="AR25" i="8"/>
  <c r="T51" i="5"/>
  <c r="AG51" i="5"/>
  <c r="AU43" i="5"/>
  <c r="Z43" i="5"/>
  <c r="O15" i="19" s="1"/>
  <c r="AO12" i="8"/>
  <c r="X39" i="5"/>
  <c r="BO68" i="10"/>
  <c r="AR68" i="10"/>
  <c r="BO80" i="10"/>
  <c r="BO64" i="10"/>
  <c r="AR64" i="10"/>
  <c r="AE78" i="14"/>
  <c r="R78" i="14"/>
  <c r="X78" i="14"/>
  <c r="AK78" i="14"/>
  <c r="AR48" i="10"/>
  <c r="BO48" i="10"/>
  <c r="V42" i="14"/>
  <c r="W42" i="14"/>
  <c r="BO38" i="8"/>
  <c r="AR38" i="8"/>
  <c r="BN30" i="8"/>
  <c r="AQ30" i="8"/>
  <c r="AO9" i="8"/>
  <c r="T36" i="5"/>
  <c r="G55" i="26"/>
  <c r="AA82" i="17"/>
  <c r="G55" i="23" s="1"/>
  <c r="AN82" i="17"/>
  <c r="AN55" i="23" s="1"/>
  <c r="N45" i="22"/>
  <c r="V45" i="22"/>
  <c r="X61" i="20"/>
  <c r="AR89" i="15"/>
  <c r="G68" i="26"/>
  <c r="AN95" i="17"/>
  <c r="AN68" i="23" s="1"/>
  <c r="AA95" i="17"/>
  <c r="G68" i="23" s="1"/>
  <c r="AN107" i="17"/>
  <c r="AN80" i="23" s="1"/>
  <c r="AQ46" i="15"/>
  <c r="X18" i="19"/>
  <c r="Z18" i="19" s="1"/>
  <c r="AQ18" i="19" s="1"/>
  <c r="AQ32" i="35"/>
  <c r="X17" i="20"/>
  <c r="AR45" i="15"/>
  <c r="F45" i="26"/>
  <c r="AA72" i="16"/>
  <c r="F45" i="23" s="1"/>
  <c r="AN72" i="16"/>
  <c r="AM45" i="23" s="1"/>
  <c r="F33" i="26"/>
  <c r="AN60" i="16"/>
  <c r="AM33" i="23" s="1"/>
  <c r="AA60" i="16"/>
  <c r="F33" i="23" s="1"/>
  <c r="BA33" i="17"/>
  <c r="N9" i="22"/>
  <c r="AK20" i="35"/>
  <c r="AQ46" i="17"/>
  <c r="AH18" i="19"/>
  <c r="AJ18" i="19" s="1"/>
  <c r="AS18" i="19" s="1"/>
  <c r="AQ70" i="17"/>
  <c r="AH42" i="19"/>
  <c r="AJ42" i="19" s="1"/>
  <c r="AS42" i="19" s="1"/>
  <c r="AI58" i="20"/>
  <c r="AG58" i="20"/>
  <c r="O29" i="22"/>
  <c r="W29" i="22"/>
  <c r="AQ33" i="16"/>
  <c r="AC5" i="19"/>
  <c r="AE5" i="19" s="1"/>
  <c r="AR5" i="19" s="1"/>
  <c r="AH39" i="20"/>
  <c r="AR67" i="17"/>
  <c r="X36" i="22"/>
  <c r="P36" i="22"/>
  <c r="BA80" i="17"/>
  <c r="AZ96" i="17"/>
  <c r="AV96" i="17"/>
  <c r="BD96" i="17"/>
  <c r="AW96" i="17"/>
  <c r="X33" i="20"/>
  <c r="AR61" i="15"/>
  <c r="AD74" i="20"/>
  <c r="AB74" i="20"/>
  <c r="AD42" i="20"/>
  <c r="AB42" i="20"/>
  <c r="AD30" i="20"/>
  <c r="BD30" i="20" s="1"/>
  <c r="AB30" i="20"/>
  <c r="F15" i="26"/>
  <c r="AA42" i="16"/>
  <c r="F15" i="23" s="1"/>
  <c r="AH25" i="20"/>
  <c r="AR53" i="17"/>
  <c r="R101" i="14"/>
  <c r="AE101" i="14"/>
  <c r="AE113" i="14"/>
  <c r="U101" i="14"/>
  <c r="AH101" i="14"/>
  <c r="AH113" i="14"/>
  <c r="AF97" i="14"/>
  <c r="S97" i="14"/>
  <c r="AF109" i="14"/>
  <c r="AR67" i="10"/>
  <c r="BO67" i="10"/>
  <c r="BO79" i="10"/>
  <c r="AE93" i="14"/>
  <c r="R93" i="14"/>
  <c r="AE105" i="14"/>
  <c r="R89" i="14"/>
  <c r="AE89" i="14"/>
  <c r="BL58" i="10"/>
  <c r="AO58" i="10"/>
  <c r="T85" i="14"/>
  <c r="AG85" i="14"/>
  <c r="L53" i="35"/>
  <c r="BM54" i="10"/>
  <c r="AP54" i="10"/>
  <c r="AK81" i="14"/>
  <c r="X81" i="14"/>
  <c r="BQ51" i="10"/>
  <c r="AT51" i="10"/>
  <c r="AU77" i="14"/>
  <c r="Z77" i="14"/>
  <c r="T49" i="19" s="1"/>
  <c r="AM77" i="14"/>
  <c r="BO47" i="10"/>
  <c r="AR47" i="10"/>
  <c r="AH73" i="14"/>
  <c r="U73" i="14"/>
  <c r="BL42" i="10"/>
  <c r="AO42" i="10"/>
  <c r="R69" i="14"/>
  <c r="AE69" i="14"/>
  <c r="W65" i="14"/>
  <c r="AJ65" i="14"/>
  <c r="V65" i="14"/>
  <c r="AI65" i="14"/>
  <c r="Y61" i="14"/>
  <c r="AL61" i="14"/>
  <c r="T57" i="14"/>
  <c r="AG57" i="14"/>
  <c r="V57" i="14"/>
  <c r="AI57" i="14"/>
  <c r="BQ27" i="10"/>
  <c r="AT27" i="10"/>
  <c r="BL26" i="10"/>
  <c r="AO26" i="10"/>
  <c r="AI53" i="14"/>
  <c r="V53" i="14"/>
  <c r="T49" i="14"/>
  <c r="AG49" i="14"/>
  <c r="S49" i="14"/>
  <c r="AF49" i="14"/>
  <c r="AR19" i="10"/>
  <c r="BO19" i="10"/>
  <c r="AI45" i="14"/>
  <c r="V45" i="14"/>
  <c r="AJ45" i="14"/>
  <c r="W45" i="14"/>
  <c r="AQ15" i="10"/>
  <c r="W41" i="14"/>
  <c r="U41" i="14"/>
  <c r="X37" i="14"/>
  <c r="AT7" i="10"/>
  <c r="AO6" i="10"/>
  <c r="W33" i="14"/>
  <c r="BN77" i="8"/>
  <c r="AQ77" i="8"/>
  <c r="BN89" i="8"/>
  <c r="AQ78" i="8"/>
  <c r="AK103" i="5"/>
  <c r="X103" i="5"/>
  <c r="AK115" i="5"/>
  <c r="BQ73" i="8"/>
  <c r="AT73" i="8"/>
  <c r="BQ85" i="8"/>
  <c r="AT99" i="5"/>
  <c r="O99" i="5" a="1"/>
  <c r="O99" i="5" s="1"/>
  <c r="D71" i="22"/>
  <c r="Q99" i="5"/>
  <c r="AD99" i="5"/>
  <c r="AD111" i="5"/>
  <c r="CF72" i="8"/>
  <c r="BO69" i="8"/>
  <c r="AR69" i="8"/>
  <c r="BO81" i="8"/>
  <c r="S95" i="5"/>
  <c r="AF95" i="5"/>
  <c r="AF107" i="5"/>
  <c r="W95" i="5"/>
  <c r="AJ95" i="5"/>
  <c r="AJ107" i="5"/>
  <c r="I63" i="35"/>
  <c r="BM64" i="8"/>
  <c r="AP64" i="8"/>
  <c r="AT91" i="5"/>
  <c r="O91" i="5" a="1"/>
  <c r="O91" i="5" s="1"/>
  <c r="D63" i="22"/>
  <c r="AD91" i="5"/>
  <c r="Q91" i="5"/>
  <c r="X87" i="5"/>
  <c r="AK87" i="5"/>
  <c r="W87" i="5"/>
  <c r="AJ87" i="5"/>
  <c r="AK83" i="5"/>
  <c r="X83" i="5"/>
  <c r="V79" i="5"/>
  <c r="AI79" i="5"/>
  <c r="CF52" i="8"/>
  <c r="AE71" i="5"/>
  <c r="R71" i="5"/>
  <c r="R63" i="5"/>
  <c r="AE63" i="5"/>
  <c r="T59" i="5"/>
  <c r="AG59" i="5"/>
  <c r="AG98" i="14"/>
  <c r="T98" i="14"/>
  <c r="AG110" i="14"/>
  <c r="CF55" i="10"/>
  <c r="S66" i="14"/>
  <c r="AF66" i="14"/>
  <c r="AJ66" i="14"/>
  <c r="W66" i="14"/>
  <c r="AT38" i="14"/>
  <c r="O38" i="14" a="1"/>
  <c r="O38" i="14" s="1"/>
  <c r="E10" i="22"/>
  <c r="Q38" i="14"/>
  <c r="BL33" i="8"/>
  <c r="AO33" i="8"/>
  <c r="AL60" i="5"/>
  <c r="Y60" i="5"/>
  <c r="AR26" i="8"/>
  <c r="BO26" i="8"/>
  <c r="AF52" i="5"/>
  <c r="S52" i="5"/>
  <c r="CF25" i="8"/>
  <c r="BY6" i="6"/>
  <c r="AE6" i="6"/>
  <c r="CC8" i="6"/>
  <c r="AI8" i="6"/>
  <c r="BT7" i="6"/>
  <c r="Z7" i="6"/>
  <c r="S7" i="6"/>
  <c r="R7" i="6"/>
  <c r="CD8" i="6"/>
  <c r="AJ8" i="6"/>
  <c r="CB11" i="6"/>
  <c r="AH11" i="6"/>
  <c r="CD12" i="6"/>
  <c r="AJ12" i="6"/>
  <c r="BZ22" i="6"/>
  <c r="BC22" i="6"/>
  <c r="AF22" i="6"/>
  <c r="BA25" i="6"/>
  <c r="BX25" i="6"/>
  <c r="AD25" i="6"/>
  <c r="BZ30" i="6"/>
  <c r="BC30" i="6"/>
  <c r="AF30" i="6"/>
  <c r="CB31" i="6"/>
  <c r="BE31" i="6"/>
  <c r="AH31" i="6"/>
  <c r="BE35" i="6"/>
  <c r="CB35" i="6"/>
  <c r="AH35" i="6"/>
  <c r="AY40" i="6"/>
  <c r="BV40" i="6"/>
  <c r="T40" i="6"/>
  <c r="U40" i="6"/>
  <c r="AB40" i="6"/>
  <c r="W40" i="6"/>
  <c r="BX41" i="6"/>
  <c r="BA41" i="6"/>
  <c r="AD41" i="6"/>
  <c r="BC42" i="6"/>
  <c r="BZ42" i="6"/>
  <c r="AF42" i="6"/>
  <c r="BV44" i="6"/>
  <c r="AY44" i="6"/>
  <c r="AB44" i="6"/>
  <c r="U44" i="6"/>
  <c r="W44" i="6"/>
  <c r="T44" i="6"/>
  <c r="AY48" i="6"/>
  <c r="BV48" i="6"/>
  <c r="U48" i="6"/>
  <c r="AB48" i="6"/>
  <c r="T48" i="6"/>
  <c r="W48" i="6"/>
  <c r="CB51" i="6"/>
  <c r="BE51" i="6"/>
  <c r="AH51" i="6"/>
  <c r="BA53" i="6"/>
  <c r="BX53" i="6"/>
  <c r="AD53" i="6"/>
  <c r="BT55" i="6"/>
  <c r="AW55" i="6"/>
  <c r="S55" i="6"/>
  <c r="Z55" i="6"/>
  <c r="R55" i="6"/>
  <c r="CI6" i="6"/>
  <c r="B6" i="27" s="1"/>
  <c r="AW59" i="6"/>
  <c r="BT59" i="6"/>
  <c r="R59" i="6"/>
  <c r="S59" i="6"/>
  <c r="Z59" i="6"/>
  <c r="BT63" i="6"/>
  <c r="AW63" i="6"/>
  <c r="S63" i="6"/>
  <c r="Z63" i="6"/>
  <c r="R63" i="6"/>
  <c r="BE67" i="6"/>
  <c r="AH67" i="6"/>
  <c r="BE79" i="6"/>
  <c r="BA69" i="6"/>
  <c r="AD69" i="6"/>
  <c r="BA81" i="6"/>
  <c r="BG72" i="6"/>
  <c r="AJ72" i="6"/>
  <c r="BG84" i="6"/>
  <c r="BA77" i="6"/>
  <c r="AD77" i="6"/>
  <c r="BA89" i="6"/>
  <c r="BX78" i="6"/>
  <c r="AD78" i="6"/>
  <c r="AH30" i="20"/>
  <c r="AR58" i="17"/>
  <c r="AV66" i="17"/>
  <c r="AZ66" i="17"/>
  <c r="F32" i="26"/>
  <c r="AA59" i="16"/>
  <c r="F32" i="23" s="1"/>
  <c r="AN59" i="16"/>
  <c r="AM32" i="23" s="1"/>
  <c r="AV39" i="17"/>
  <c r="AZ39" i="17"/>
  <c r="AZ63" i="17"/>
  <c r="AV63" i="17"/>
  <c r="BA95" i="17"/>
  <c r="BE95" i="17"/>
  <c r="W10" i="26"/>
  <c r="Y11" i="33" s="1"/>
  <c r="AK24" i="32"/>
  <c r="AA24" i="32"/>
  <c r="W86" i="20"/>
  <c r="Y86" i="20"/>
  <c r="AV36" i="15"/>
  <c r="F37" i="26"/>
  <c r="AN64" i="16"/>
  <c r="AM37" i="23" s="1"/>
  <c r="AA64" i="16"/>
  <c r="F37" i="23" s="1"/>
  <c r="E77" i="26"/>
  <c r="AA104" i="15"/>
  <c r="E77" i="23" s="1"/>
  <c r="AN104" i="15"/>
  <c r="AL77" i="23" s="1"/>
  <c r="AN116" i="15"/>
  <c r="AL89" i="23" s="1"/>
  <c r="AA105" i="15"/>
  <c r="E78" i="23" s="1"/>
  <c r="BD102" i="17"/>
  <c r="AV102" i="17"/>
  <c r="AW102" i="17"/>
  <c r="AZ102" i="17"/>
  <c r="AG53" i="32"/>
  <c r="H40" i="33" s="1"/>
  <c r="W15" i="26"/>
  <c r="Y16" i="33" s="1"/>
  <c r="AA29" i="32"/>
  <c r="AK29" i="32"/>
  <c r="AB37" i="20"/>
  <c r="AD37" i="20"/>
  <c r="AH71" i="20"/>
  <c r="AR99" i="17"/>
  <c r="G21" i="26"/>
  <c r="AN48" i="17"/>
  <c r="AN21" i="23" s="1"/>
  <c r="AA48" i="17"/>
  <c r="G21" i="23" s="1"/>
  <c r="N54" i="22"/>
  <c r="V54" i="22"/>
  <c r="N19" i="22"/>
  <c r="V19" i="22"/>
  <c r="E52" i="26"/>
  <c r="AA79" i="15"/>
  <c r="E52" i="23" s="1"/>
  <c r="AN79" i="15"/>
  <c r="AL52" i="23" s="1"/>
  <c r="F31" i="26"/>
  <c r="AA58" i="16"/>
  <c r="F31" i="23" s="1"/>
  <c r="AN58" i="16"/>
  <c r="AM31" i="23" s="1"/>
  <c r="AN6" i="35"/>
  <c r="AG49" i="20"/>
  <c r="AI49" i="20"/>
  <c r="BQ72" i="10"/>
  <c r="AT72" i="10"/>
  <c r="BQ84" i="10"/>
  <c r="AI70" i="14"/>
  <c r="V70" i="14"/>
  <c r="AU70" i="14"/>
  <c r="AM70" i="14"/>
  <c r="Z70" i="14"/>
  <c r="T42" i="19" s="1"/>
  <c r="V50" i="14"/>
  <c r="AI50" i="14"/>
  <c r="CF23" i="10"/>
  <c r="W34" i="14"/>
  <c r="T96" i="5"/>
  <c r="AG96" i="5"/>
  <c r="AG108" i="5"/>
  <c r="AH96" i="5"/>
  <c r="U96" i="5"/>
  <c r="AH108" i="5"/>
  <c r="I64" i="35"/>
  <c r="AP65" i="8"/>
  <c r="BM65" i="8"/>
  <c r="S92" i="5"/>
  <c r="AF92" i="5"/>
  <c r="AT22" i="8"/>
  <c r="BQ22" i="8"/>
  <c r="W48" i="20"/>
  <c r="Y48" i="20"/>
  <c r="G7" i="26"/>
  <c r="AA34" i="17"/>
  <c r="G7" i="23" s="1"/>
  <c r="X62" i="22"/>
  <c r="P62" i="22"/>
  <c r="AH9" i="33"/>
  <c r="AN8" i="33"/>
  <c r="W71" i="26"/>
  <c r="Y72" i="33" s="1"/>
  <c r="AD85" i="32"/>
  <c r="AK85" i="32"/>
  <c r="AA85" i="32"/>
  <c r="AD97" i="32"/>
  <c r="X69" i="19"/>
  <c r="Z69" i="19" s="1"/>
  <c r="AQ69" i="19" s="1"/>
  <c r="AQ97" i="15"/>
  <c r="AC43" i="19"/>
  <c r="AE43" i="19" s="1"/>
  <c r="AR43" i="19" s="1"/>
  <c r="AQ71" i="16"/>
  <c r="AD27" i="20"/>
  <c r="AB27" i="20"/>
  <c r="AC23" i="19"/>
  <c r="AE23" i="19" s="1"/>
  <c r="AR23" i="19" s="1"/>
  <c r="AQ51" i="16"/>
  <c r="AN7" i="35"/>
  <c r="AZ79" i="17"/>
  <c r="AV79" i="17"/>
  <c r="AH75" i="20"/>
  <c r="AR103" i="17"/>
  <c r="AV62" i="15"/>
  <c r="Y50" i="20"/>
  <c r="W50" i="20"/>
  <c r="E59" i="26"/>
  <c r="AA86" i="15"/>
  <c r="E59" i="23" s="1"/>
  <c r="AN86" i="15"/>
  <c r="AL59" i="23" s="1"/>
  <c r="G41" i="26"/>
  <c r="AA68" i="17"/>
  <c r="G41" i="23" s="1"/>
  <c r="AN68" i="17"/>
  <c r="AN41" i="23" s="1"/>
  <c r="X82" i="20"/>
  <c r="AR110" i="15"/>
  <c r="AV49" i="15"/>
  <c r="X23" i="20"/>
  <c r="AR51" i="15"/>
  <c r="AW104" i="16"/>
  <c r="AV104" i="16"/>
  <c r="AC52" i="19"/>
  <c r="AE52" i="19" s="1"/>
  <c r="AR52" i="19" s="1"/>
  <c r="AQ80" i="16"/>
  <c r="F25" i="26"/>
  <c r="AA52" i="16"/>
  <c r="F25" i="23" s="1"/>
  <c r="AN52" i="16"/>
  <c r="AM25" i="23" s="1"/>
  <c r="AV94" i="17"/>
  <c r="BD94" i="17"/>
  <c r="AW94" i="17"/>
  <c r="AZ94" i="17"/>
  <c r="AV59" i="17"/>
  <c r="AZ59" i="17"/>
  <c r="BB59" i="17" s="1"/>
  <c r="AS83" i="32"/>
  <c r="L70" i="33" s="1"/>
  <c r="P12" i="22"/>
  <c r="G77" i="26"/>
  <c r="AA104" i="17"/>
  <c r="G77" i="23" s="1"/>
  <c r="AN104" i="17"/>
  <c r="AN77" i="23" s="1"/>
  <c r="AN116" i="17"/>
  <c r="AN89" i="23" s="1"/>
  <c r="AA105" i="17"/>
  <c r="G78" i="23" s="1"/>
  <c r="X77" i="20"/>
  <c r="AR105" i="15"/>
  <c r="AW90" i="16"/>
  <c r="AV90" i="16"/>
  <c r="AH74" i="14"/>
  <c r="U74" i="14"/>
  <c r="AG74" i="14"/>
  <c r="T74" i="14"/>
  <c r="BO36" i="10"/>
  <c r="AR36" i="10"/>
  <c r="AG54" i="14"/>
  <c r="T54" i="14"/>
  <c r="AE46" i="14"/>
  <c r="R46" i="14"/>
  <c r="CF19" i="10"/>
  <c r="I76" i="35"/>
  <c r="AP77" i="8"/>
  <c r="BM77" i="8"/>
  <c r="BM89" i="8"/>
  <c r="AP78" i="8"/>
  <c r="AF104" i="5"/>
  <c r="S104" i="5"/>
  <c r="AF116" i="5"/>
  <c r="S105" i="5"/>
  <c r="AT74" i="8"/>
  <c r="BQ74" i="8"/>
  <c r="BQ86" i="8"/>
  <c r="I72" i="35"/>
  <c r="BM73" i="8"/>
  <c r="AP73" i="8"/>
  <c r="BM85" i="8"/>
  <c r="AI100" i="5"/>
  <c r="V100" i="5"/>
  <c r="AI112" i="5"/>
  <c r="AQ58" i="8"/>
  <c r="BN58" i="8"/>
  <c r="S84" i="5"/>
  <c r="AF84" i="5"/>
  <c r="CF57" i="8"/>
  <c r="BL45" i="8"/>
  <c r="AO45" i="8"/>
  <c r="V72" i="5"/>
  <c r="AI72" i="5"/>
  <c r="AR42" i="8"/>
  <c r="BO42" i="8"/>
  <c r="AO37" i="8"/>
  <c r="BL37" i="8"/>
  <c r="AE64" i="5"/>
  <c r="R64" i="5"/>
  <c r="AG56" i="5"/>
  <c r="T56" i="5"/>
  <c r="AI56" i="5"/>
  <c r="V56" i="5"/>
  <c r="Y32" i="20"/>
  <c r="W32" i="20"/>
  <c r="E73" i="26"/>
  <c r="AN100" i="15"/>
  <c r="AL73" i="23" s="1"/>
  <c r="AA100" i="15"/>
  <c r="E73" i="23" s="1"/>
  <c r="AN112" i="15"/>
  <c r="AL85" i="23" s="1"/>
  <c r="AC57" i="20"/>
  <c r="AE57" i="20" s="1"/>
  <c r="AR57" i="20" s="1"/>
  <c r="AR85" i="16"/>
  <c r="AC83" i="20"/>
  <c r="AR111" i="16"/>
  <c r="F68" i="26"/>
  <c r="AA95" i="16"/>
  <c r="F68" i="23" s="1"/>
  <c r="AN95" i="16"/>
  <c r="AM68" i="23" s="1"/>
  <c r="AN107" i="16"/>
  <c r="AM80" i="23" s="1"/>
  <c r="F56" i="26"/>
  <c r="AN83" i="16"/>
  <c r="AM56" i="23" s="1"/>
  <c r="AA83" i="16"/>
  <c r="F56" i="23" s="1"/>
  <c r="AV79" i="16"/>
  <c r="AC39" i="19"/>
  <c r="AE39" i="19" s="1"/>
  <c r="AR39" i="19" s="1"/>
  <c r="AQ67" i="16"/>
  <c r="AB19" i="20"/>
  <c r="AD19" i="20"/>
  <c r="P27" i="22"/>
  <c r="X27" i="22"/>
  <c r="G17" i="26"/>
  <c r="AN44" i="17"/>
  <c r="AN17" i="23" s="1"/>
  <c r="AA44" i="17"/>
  <c r="G17" i="23" s="1"/>
  <c r="E14" i="26"/>
  <c r="AA41" i="15"/>
  <c r="E14" i="23" s="1"/>
  <c r="AI69" i="20"/>
  <c r="AG69" i="20"/>
  <c r="BD97" i="17"/>
  <c r="AZ97" i="17"/>
  <c r="AW97" i="17"/>
  <c r="AV97" i="17"/>
  <c r="V44" i="22"/>
  <c r="N44" i="22"/>
  <c r="AZ54" i="17"/>
  <c r="AV54" i="17"/>
  <c r="AS79" i="32"/>
  <c r="L66" i="33" s="1"/>
  <c r="AG75" i="32"/>
  <c r="H62" i="33" s="1"/>
  <c r="E36" i="26"/>
  <c r="AN63" i="15"/>
  <c r="AL36" i="23" s="1"/>
  <c r="AA63" i="15"/>
  <c r="E36" i="23" s="1"/>
  <c r="X65" i="22"/>
  <c r="P65" i="22"/>
  <c r="X77" i="22"/>
  <c r="G74" i="26"/>
  <c r="AA101" i="17"/>
  <c r="G74" i="23" s="1"/>
  <c r="AN101" i="17"/>
  <c r="AN74" i="23" s="1"/>
  <c r="AN113" i="17"/>
  <c r="AN86" i="23" s="1"/>
  <c r="AQ68" i="15"/>
  <c r="X40" i="19"/>
  <c r="Z40" i="19" s="1"/>
  <c r="AQ40" i="19" s="1"/>
  <c r="N64" i="22"/>
  <c r="V64" i="22"/>
  <c r="V25" i="22"/>
  <c r="N25" i="22"/>
  <c r="AV65" i="15"/>
  <c r="AI87" i="20"/>
  <c r="AG87" i="20"/>
  <c r="E51" i="26"/>
  <c r="AA78" i="15"/>
  <c r="E51" i="23" s="1"/>
  <c r="AN78" i="15"/>
  <c r="AL51" i="23" s="1"/>
  <c r="G33" i="26"/>
  <c r="AA60" i="17"/>
  <c r="G33" i="23" s="1"/>
  <c r="AN60" i="17"/>
  <c r="AN33" i="23" s="1"/>
  <c r="AN76" i="35"/>
  <c r="AN77" i="35"/>
  <c r="AV88" i="16"/>
  <c r="AW88" i="16"/>
  <c r="AC56" i="19"/>
  <c r="AE56" i="19" s="1"/>
  <c r="AR56" i="19" s="1"/>
  <c r="AQ84" i="16"/>
  <c r="AB32" i="20"/>
  <c r="AD32" i="20"/>
  <c r="AV49" i="17"/>
  <c r="AZ49" i="17"/>
  <c r="AQ33" i="15"/>
  <c r="X5" i="19"/>
  <c r="Z5" i="19" s="1"/>
  <c r="AQ5" i="19" s="1"/>
  <c r="X28" i="20"/>
  <c r="AR56" i="15"/>
  <c r="X68" i="20"/>
  <c r="AR96" i="15"/>
  <c r="AH55" i="20"/>
  <c r="AR83" i="17"/>
  <c r="V41" i="22"/>
  <c r="N41" i="22"/>
  <c r="G61" i="26"/>
  <c r="AA88" i="17"/>
  <c r="G61" i="23" s="1"/>
  <c r="AN88" i="17"/>
  <c r="AN61" i="23" s="1"/>
  <c r="BA104" i="17"/>
  <c r="BE104" i="17"/>
  <c r="AQ97" i="16"/>
  <c r="AC69" i="19"/>
  <c r="AE69" i="19" s="1"/>
  <c r="AR69" i="19" s="1"/>
  <c r="X62" i="20"/>
  <c r="AR90" i="15"/>
  <c r="AC58" i="19"/>
  <c r="AE58" i="19" s="1"/>
  <c r="AR58" i="19" s="1"/>
  <c r="AQ86" i="16"/>
  <c r="P57" i="22"/>
  <c r="X57" i="22"/>
  <c r="AI77" i="20"/>
  <c r="AG77" i="20"/>
  <c r="BQ77" i="10"/>
  <c r="AT77" i="10"/>
  <c r="BQ89" i="10"/>
  <c r="AT78" i="10"/>
  <c r="AO76" i="10"/>
  <c r="BL76" i="10"/>
  <c r="BL88" i="10"/>
  <c r="T103" i="14"/>
  <c r="AG103" i="14"/>
  <c r="AG115" i="14"/>
  <c r="V99" i="14"/>
  <c r="AI99" i="14"/>
  <c r="AI111" i="14"/>
  <c r="AT99" i="14"/>
  <c r="O99" i="14" a="1"/>
  <c r="O99" i="14" s="1"/>
  <c r="Q99" i="14"/>
  <c r="E71" i="22"/>
  <c r="AD99" i="14"/>
  <c r="AD111" i="14"/>
  <c r="L67" i="35"/>
  <c r="BM68" i="10"/>
  <c r="AP68" i="10"/>
  <c r="BM80" i="10"/>
  <c r="AJ95" i="14"/>
  <c r="W95" i="14"/>
  <c r="AJ107" i="14"/>
  <c r="E63" i="22"/>
  <c r="AT91" i="14"/>
  <c r="O91" i="14" a="1"/>
  <c r="O91" i="14" s="1"/>
  <c r="AD91" i="14"/>
  <c r="Q91" i="14"/>
  <c r="CF64" i="10"/>
  <c r="AJ87" i="14"/>
  <c r="W87" i="14"/>
  <c r="AU87" i="14"/>
  <c r="Z87" i="14"/>
  <c r="T59" i="19" s="1"/>
  <c r="AM87" i="14"/>
  <c r="AO56" i="10"/>
  <c r="BL56" i="10"/>
  <c r="R83" i="14"/>
  <c r="AE83" i="14"/>
  <c r="L51" i="35"/>
  <c r="BM52" i="10"/>
  <c r="AP52" i="10"/>
  <c r="AU79" i="14"/>
  <c r="Z79" i="14"/>
  <c r="T51" i="19" s="1"/>
  <c r="AM79" i="14"/>
  <c r="BQ49" i="10"/>
  <c r="AT49" i="10"/>
  <c r="V75" i="14"/>
  <c r="AI75" i="14"/>
  <c r="AL71" i="14"/>
  <c r="Y71" i="14"/>
  <c r="CF44" i="10"/>
  <c r="AU67" i="14"/>
  <c r="AM67" i="14"/>
  <c r="Z67" i="14"/>
  <c r="T39" i="19" s="1"/>
  <c r="L35" i="35"/>
  <c r="BM36" i="10"/>
  <c r="AP36" i="10"/>
  <c r="AT63" i="14"/>
  <c r="O63" i="14" a="1"/>
  <c r="O63" i="14" s="1"/>
  <c r="E35" i="22"/>
  <c r="Q63" i="14"/>
  <c r="AD63" i="14"/>
  <c r="BL32" i="10"/>
  <c r="AO32" i="10"/>
  <c r="AU59" i="14"/>
  <c r="Z59" i="14"/>
  <c r="T31" i="19" s="1"/>
  <c r="AM59" i="14"/>
  <c r="BO29" i="10"/>
  <c r="AR29" i="10"/>
  <c r="BL28" i="10"/>
  <c r="AO28" i="10"/>
  <c r="AG55" i="14"/>
  <c r="T55" i="14"/>
  <c r="BN25" i="10"/>
  <c r="AQ25" i="10"/>
  <c r="T51" i="14"/>
  <c r="AG51" i="14"/>
  <c r="E19" i="22"/>
  <c r="AT47" i="14"/>
  <c r="O47" i="14" a="1"/>
  <c r="O47" i="14" s="1"/>
  <c r="AD47" i="14"/>
  <c r="Q47" i="14"/>
  <c r="BQ17" i="10"/>
  <c r="AT17" i="10"/>
  <c r="X43" i="14"/>
  <c r="AU43" i="14"/>
  <c r="Z43" i="14"/>
  <c r="T15" i="19" s="1"/>
  <c r="AU39" i="14"/>
  <c r="Z39" i="14"/>
  <c r="T11" i="19" s="1"/>
  <c r="CF12" i="10"/>
  <c r="L7" i="35"/>
  <c r="AP8" i="10"/>
  <c r="CF8" i="10"/>
  <c r="BN75" i="8"/>
  <c r="AQ75" i="8"/>
  <c r="BN87" i="8"/>
  <c r="Y101" i="5"/>
  <c r="AL101" i="5"/>
  <c r="AL113" i="5"/>
  <c r="CF74" i="8"/>
  <c r="U97" i="5"/>
  <c r="AH97" i="5"/>
  <c r="AH109" i="5"/>
  <c r="AT97" i="5"/>
  <c r="O97" i="5" a="1"/>
  <c r="O97" i="5" s="1"/>
  <c r="D69" i="22"/>
  <c r="AD97" i="5"/>
  <c r="Q97" i="5"/>
  <c r="AD109" i="5"/>
  <c r="I65" i="35"/>
  <c r="BM66" i="8"/>
  <c r="AP66" i="8"/>
  <c r="BM78" i="8"/>
  <c r="AH93" i="5"/>
  <c r="U93" i="5"/>
  <c r="AH105" i="5"/>
  <c r="BQ63" i="8"/>
  <c r="AT63" i="8"/>
  <c r="I61" i="35"/>
  <c r="BM62" i="8"/>
  <c r="AP62" i="8"/>
  <c r="AT89" i="5"/>
  <c r="D61" i="22"/>
  <c r="O89" i="5" a="1"/>
  <c r="O89" i="5" s="1"/>
  <c r="Q89" i="5"/>
  <c r="AD89" i="5"/>
  <c r="AL85" i="5"/>
  <c r="Y85" i="5"/>
  <c r="U85" i="5"/>
  <c r="AH85" i="5"/>
  <c r="BL54" i="8"/>
  <c r="AO54" i="8"/>
  <c r="X81" i="5"/>
  <c r="AK81" i="5"/>
  <c r="O77" i="5" a="1"/>
  <c r="O77" i="5" s="1"/>
  <c r="D49" i="22"/>
  <c r="AT77" i="5"/>
  <c r="AD77" i="5"/>
  <c r="Q77" i="5"/>
  <c r="AE77" i="5"/>
  <c r="R77" i="5"/>
  <c r="AT47" i="8"/>
  <c r="BQ47" i="8"/>
  <c r="BL46" i="8"/>
  <c r="AO46" i="8"/>
  <c r="Y73" i="5"/>
  <c r="AL73" i="5"/>
  <c r="BO43" i="8"/>
  <c r="AR43" i="8"/>
  <c r="U69" i="5"/>
  <c r="AH69" i="5"/>
  <c r="R65" i="5"/>
  <c r="AE65" i="5"/>
  <c r="U65" i="5"/>
  <c r="AH65" i="5"/>
  <c r="AR35" i="8"/>
  <c r="BO35" i="8"/>
  <c r="R61" i="5"/>
  <c r="AE61" i="5"/>
  <c r="AL57" i="5"/>
  <c r="Y57" i="5"/>
  <c r="CF30" i="8"/>
  <c r="AE53" i="5"/>
  <c r="R53" i="5"/>
  <c r="BN23" i="8"/>
  <c r="AQ23" i="8"/>
  <c r="BL22" i="8"/>
  <c r="AO22" i="8"/>
  <c r="X49" i="5"/>
  <c r="AK49" i="5"/>
  <c r="Y45" i="5"/>
  <c r="AL45" i="5"/>
  <c r="AG45" i="5"/>
  <c r="T45" i="5"/>
  <c r="T41" i="5"/>
  <c r="AQ11" i="8"/>
  <c r="R37" i="5"/>
  <c r="U33" i="5"/>
  <c r="V33" i="5"/>
  <c r="AT76" i="10"/>
  <c r="BQ76" i="10"/>
  <c r="BQ88" i="10"/>
  <c r="W94" i="14"/>
  <c r="AJ94" i="14"/>
  <c r="AJ106" i="14"/>
  <c r="AK94" i="14"/>
  <c r="X94" i="14"/>
  <c r="AK106" i="14"/>
  <c r="BL63" i="10"/>
  <c r="AO63" i="10"/>
  <c r="AG90" i="14"/>
  <c r="T90" i="14"/>
  <c r="V86" i="14"/>
  <c r="AI86" i="14"/>
  <c r="W62" i="14"/>
  <c r="AJ62" i="14"/>
  <c r="T62" i="14"/>
  <c r="AG62" i="14"/>
  <c r="BL31" i="10"/>
  <c r="AO31" i="10"/>
  <c r="X58" i="14"/>
  <c r="AK58" i="14"/>
  <c r="Y76" i="5"/>
  <c r="AL76" i="5"/>
  <c r="CF49" i="8"/>
  <c r="I40" i="35"/>
  <c r="BM41" i="8"/>
  <c r="AP41" i="8"/>
  <c r="AF68" i="5"/>
  <c r="S68" i="5"/>
  <c r="I20" i="35"/>
  <c r="AP21" i="8"/>
  <c r="BM21" i="8"/>
  <c r="X48" i="5"/>
  <c r="AK48" i="5"/>
  <c r="U44" i="5"/>
  <c r="AH44" i="5"/>
  <c r="W40" i="5"/>
  <c r="D12" i="22"/>
  <c r="AT40" i="5"/>
  <c r="O40" i="5" a="1"/>
  <c r="O40" i="5" s="1"/>
  <c r="Q40" i="5"/>
  <c r="X32" i="20"/>
  <c r="AR60" i="15"/>
  <c r="X48" i="19"/>
  <c r="Z48" i="19" s="1"/>
  <c r="AQ48" i="19" s="1"/>
  <c r="AQ76" i="15"/>
  <c r="F48" i="26"/>
  <c r="AN75" i="16"/>
  <c r="AM48" i="23" s="1"/>
  <c r="AA75" i="16"/>
  <c r="F48" i="23" s="1"/>
  <c r="W19" i="22"/>
  <c r="O19" i="22"/>
  <c r="AG51" i="32"/>
  <c r="H38" i="33" s="1"/>
  <c r="AK34" i="35"/>
  <c r="Y78" i="20"/>
  <c r="W78" i="20"/>
  <c r="AH24" i="20"/>
  <c r="AR52" i="17"/>
  <c r="AQ56" i="35"/>
  <c r="AS90" i="32"/>
  <c r="L77" i="33" s="1"/>
  <c r="AC80" i="20"/>
  <c r="AR108" i="16"/>
  <c r="AV48" i="15"/>
  <c r="AI74" i="20"/>
  <c r="AG74" i="20"/>
  <c r="AQ61" i="16"/>
  <c r="AC33" i="19"/>
  <c r="AE33" i="19" s="1"/>
  <c r="AR33" i="19" s="1"/>
  <c r="X23" i="22"/>
  <c r="P23" i="22"/>
  <c r="AI83" i="20"/>
  <c r="AG83" i="20"/>
  <c r="AS87" i="32"/>
  <c r="L74" i="33" s="1"/>
  <c r="AS95" i="32"/>
  <c r="L82" i="33" s="1"/>
  <c r="AS101" i="32"/>
  <c r="L88" i="33" s="1"/>
  <c r="AS110" i="32"/>
  <c r="L97" i="33" s="1"/>
  <c r="AS118" i="32"/>
  <c r="L105" i="33" s="1"/>
  <c r="E50" i="26"/>
  <c r="AN77" i="15"/>
  <c r="AL50" i="23" s="1"/>
  <c r="AA77" i="15"/>
  <c r="E50" i="23" s="1"/>
  <c r="AZ126" i="17"/>
  <c r="AZ136" i="17"/>
  <c r="AV136" i="17"/>
  <c r="AZ134" i="17"/>
  <c r="AV134" i="17"/>
  <c r="AZ135" i="17"/>
  <c r="AV135" i="17"/>
  <c r="AV132" i="17"/>
  <c r="AZ133" i="17"/>
  <c r="AV133" i="17"/>
  <c r="AZ132" i="17"/>
  <c r="AZ130" i="17"/>
  <c r="AV131" i="17"/>
  <c r="AZ129" i="17"/>
  <c r="AV129" i="17"/>
  <c r="AV130" i="17"/>
  <c r="AZ131" i="17"/>
  <c r="AZ127" i="17"/>
  <c r="AZ128" i="17"/>
  <c r="AV126" i="17"/>
  <c r="AV127" i="17"/>
  <c r="AV128" i="17"/>
  <c r="AV123" i="17"/>
  <c r="AZ123" i="17"/>
  <c r="AV125" i="17"/>
  <c r="AV124" i="17"/>
  <c r="AZ125" i="17"/>
  <c r="AZ124" i="17"/>
  <c r="AZ122" i="17"/>
  <c r="AV122" i="17"/>
  <c r="AV118" i="17"/>
  <c r="AZ119" i="17"/>
  <c r="AV121" i="17"/>
  <c r="AZ118" i="17"/>
  <c r="AV119" i="17"/>
  <c r="AV120" i="17"/>
  <c r="AZ121" i="17"/>
  <c r="AZ120" i="17"/>
  <c r="AZ113" i="17"/>
  <c r="AZ106" i="17"/>
  <c r="AZ107" i="17"/>
  <c r="AZ115" i="17"/>
  <c r="AZ111" i="17"/>
  <c r="AV112" i="17"/>
  <c r="AV109" i="17"/>
  <c r="AV107" i="17"/>
  <c r="AZ109" i="17"/>
  <c r="AV113" i="17"/>
  <c r="AV108" i="17"/>
  <c r="AZ117" i="17"/>
  <c r="AV106" i="17"/>
  <c r="AZ110" i="17"/>
  <c r="AZ112" i="17"/>
  <c r="AV117" i="17"/>
  <c r="AZ108" i="17"/>
  <c r="AZ114" i="17"/>
  <c r="AV110" i="17"/>
  <c r="AV111" i="17"/>
  <c r="AV115" i="17"/>
  <c r="AZ116" i="17"/>
  <c r="AV116" i="17"/>
  <c r="AV114" i="17"/>
  <c r="AV105" i="17"/>
  <c r="AZ105" i="17"/>
  <c r="G29" i="26"/>
  <c r="AN56" i="17"/>
  <c r="AN29" i="23" s="1"/>
  <c r="AA56" i="17"/>
  <c r="G29" i="23" s="1"/>
  <c r="AH52" i="20"/>
  <c r="AR80" i="17"/>
  <c r="AB69" i="20"/>
  <c r="AD69" i="20"/>
  <c r="V30" i="22"/>
  <c r="N30" i="22"/>
  <c r="AN74" i="35"/>
  <c r="AC26" i="20"/>
  <c r="AR54" i="16"/>
  <c r="G42" i="26"/>
  <c r="AA69" i="17"/>
  <c r="G42" i="23" s="1"/>
  <c r="AN69" i="17"/>
  <c r="AN42" i="23" s="1"/>
  <c r="V66" i="5"/>
  <c r="AI66" i="5"/>
  <c r="AE66" i="5"/>
  <c r="R66" i="5"/>
  <c r="S62" i="5"/>
  <c r="AF62" i="5"/>
  <c r="R62" i="5"/>
  <c r="AE62" i="5"/>
  <c r="Y54" i="5"/>
  <c r="AL54" i="5"/>
  <c r="AT24" i="8"/>
  <c r="BQ24" i="8"/>
  <c r="R46" i="5"/>
  <c r="AE46" i="5"/>
  <c r="CF19" i="8"/>
  <c r="AT16" i="8"/>
  <c r="V42" i="5"/>
  <c r="CF15" i="8"/>
  <c r="Y38" i="5"/>
  <c r="V34" i="5"/>
  <c r="W102" i="14"/>
  <c r="AJ102" i="14"/>
  <c r="AJ114" i="14"/>
  <c r="AU102" i="14"/>
  <c r="Z102" i="14"/>
  <c r="T74" i="19" s="1"/>
  <c r="AM102" i="14"/>
  <c r="AM114" i="14"/>
  <c r="AN61" i="35"/>
  <c r="AG30" i="20"/>
  <c r="AI30" i="20"/>
  <c r="G71" i="26"/>
  <c r="AA98" i="17"/>
  <c r="G71" i="23" s="1"/>
  <c r="AN98" i="17"/>
  <c r="AN71" i="23" s="1"/>
  <c r="AN110" i="17"/>
  <c r="AN83" i="23" s="1"/>
  <c r="AV93" i="16"/>
  <c r="AW93" i="16"/>
  <c r="AV43" i="16"/>
  <c r="AZ47" i="17"/>
  <c r="AV47" i="17"/>
  <c r="AQ94" i="15"/>
  <c r="X66" i="19"/>
  <c r="Z66" i="19" s="1"/>
  <c r="AQ66" i="19" s="1"/>
  <c r="AQ76" i="17"/>
  <c r="AH48" i="19"/>
  <c r="AJ48" i="19" s="1"/>
  <c r="AS48" i="19" s="1"/>
  <c r="AV100" i="17"/>
  <c r="AW100" i="17"/>
  <c r="BD100" i="17"/>
  <c r="AZ100" i="17"/>
  <c r="N7" i="22"/>
  <c r="W39" i="20"/>
  <c r="Y39" i="20"/>
  <c r="AN28" i="35"/>
  <c r="AK39" i="32"/>
  <c r="W25" i="26"/>
  <c r="Y26" i="33" s="1"/>
  <c r="AA39" i="32"/>
  <c r="AD39" i="32"/>
  <c r="AV57" i="15"/>
  <c r="Y36" i="20"/>
  <c r="W36" i="20"/>
  <c r="W14" i="26"/>
  <c r="Y15" i="33" s="1"/>
  <c r="AK28" i="32"/>
  <c r="AA28" i="32"/>
  <c r="AC45" i="20"/>
  <c r="AR73" i="16"/>
  <c r="AQ45" i="16"/>
  <c r="AC17" i="19"/>
  <c r="AE17" i="19" s="1"/>
  <c r="AR17" i="19" s="1"/>
  <c r="P63" i="22"/>
  <c r="X63" i="22"/>
  <c r="AG60" i="20"/>
  <c r="AI60" i="20"/>
  <c r="AK65" i="35"/>
  <c r="AC74" i="19"/>
  <c r="AE74" i="19" s="1"/>
  <c r="AR74" i="19" s="1"/>
  <c r="AQ102" i="16"/>
  <c r="AV94" i="16"/>
  <c r="AW94" i="16"/>
  <c r="AN62" i="35"/>
  <c r="AD18" i="20"/>
  <c r="AB18" i="20"/>
  <c r="CF78" i="10"/>
  <c r="X104" i="14"/>
  <c r="AK104" i="14"/>
  <c r="AK116" i="14"/>
  <c r="X105" i="14"/>
  <c r="V104" i="14"/>
  <c r="AI104" i="14"/>
  <c r="AI116" i="14"/>
  <c r="V105" i="14"/>
  <c r="BQ74" i="10"/>
  <c r="AT74" i="10"/>
  <c r="BQ86" i="10"/>
  <c r="L72" i="35"/>
  <c r="BM73" i="10"/>
  <c r="AP73" i="10"/>
  <c r="BM85" i="10"/>
  <c r="T100" i="14"/>
  <c r="AG100" i="14"/>
  <c r="AG112" i="14"/>
  <c r="R96" i="14"/>
  <c r="AE96" i="14"/>
  <c r="AE108" i="14"/>
  <c r="AE92" i="14"/>
  <c r="R92" i="14"/>
  <c r="AT62" i="10"/>
  <c r="BQ62" i="10"/>
  <c r="T88" i="14"/>
  <c r="AG88" i="14"/>
  <c r="AT88" i="14"/>
  <c r="E60" i="22"/>
  <c r="O88" i="14" a="1"/>
  <c r="O88" i="14" s="1"/>
  <c r="Q88" i="14"/>
  <c r="AD88" i="14"/>
  <c r="BN58" i="10"/>
  <c r="AQ58" i="10"/>
  <c r="AL84" i="14"/>
  <c r="Y84" i="14"/>
  <c r="BO54" i="10"/>
  <c r="AR54" i="10"/>
  <c r="AO53" i="10"/>
  <c r="BL53" i="10"/>
  <c r="W80" i="14"/>
  <c r="AJ80" i="14"/>
  <c r="BO50" i="10"/>
  <c r="AR50" i="10"/>
  <c r="X76" i="14"/>
  <c r="AK76" i="14"/>
  <c r="Y72" i="14"/>
  <c r="AL72" i="14"/>
  <c r="AI72" i="14"/>
  <c r="V72" i="14"/>
  <c r="BO42" i="10"/>
  <c r="AR42" i="10"/>
  <c r="S68" i="14"/>
  <c r="AF68" i="14"/>
  <c r="X64" i="14"/>
  <c r="AK64" i="14"/>
  <c r="CF33" i="10"/>
  <c r="U60" i="14"/>
  <c r="AH60" i="14"/>
  <c r="BO30" i="10"/>
  <c r="AR30" i="10"/>
  <c r="L28" i="35"/>
  <c r="BM29" i="10"/>
  <c r="AP29" i="10"/>
  <c r="W56" i="14"/>
  <c r="AJ56" i="14"/>
  <c r="CF25" i="10"/>
  <c r="AL48" i="14"/>
  <c r="Y48" i="14"/>
  <c r="AR18" i="10"/>
  <c r="BO18" i="10"/>
  <c r="BL17" i="10"/>
  <c r="AO17" i="10"/>
  <c r="U44" i="14"/>
  <c r="AH44" i="14"/>
  <c r="AQ14" i="10"/>
  <c r="X40" i="14"/>
  <c r="AU36" i="14"/>
  <c r="Z36" i="14"/>
  <c r="T8" i="19" s="1"/>
  <c r="CF9" i="10"/>
  <c r="BQ76" i="8"/>
  <c r="AT76" i="8"/>
  <c r="BQ88" i="8"/>
  <c r="AO75" i="8"/>
  <c r="BL75" i="8"/>
  <c r="BL87" i="8"/>
  <c r="CF75" i="8"/>
  <c r="BQ72" i="8"/>
  <c r="AT72" i="8"/>
  <c r="BQ84" i="8"/>
  <c r="AH98" i="5"/>
  <c r="U98" i="5"/>
  <c r="AH110" i="5"/>
  <c r="BN68" i="8"/>
  <c r="AQ68" i="8"/>
  <c r="BN80" i="8"/>
  <c r="AG94" i="5"/>
  <c r="T94" i="5"/>
  <c r="AG106" i="5"/>
  <c r="CF67" i="8"/>
  <c r="BN64" i="8"/>
  <c r="AQ64" i="8"/>
  <c r="BL63" i="8"/>
  <c r="AO63" i="8"/>
  <c r="AU90" i="5"/>
  <c r="Z90" i="5"/>
  <c r="O62" i="19" s="1"/>
  <c r="AM90" i="5"/>
  <c r="AT60" i="8"/>
  <c r="BQ60" i="8"/>
  <c r="U86" i="5"/>
  <c r="AH86" i="5"/>
  <c r="CF55" i="8"/>
  <c r="S78" i="5"/>
  <c r="AF78" i="5"/>
  <c r="AJ74" i="5"/>
  <c r="W74" i="5"/>
  <c r="S74" i="5"/>
  <c r="AF74" i="5"/>
  <c r="U70" i="5"/>
  <c r="AH70" i="5"/>
  <c r="AG70" i="5"/>
  <c r="T70" i="5"/>
  <c r="BN40" i="8"/>
  <c r="AQ40" i="8"/>
  <c r="AO31" i="8"/>
  <c r="BL31" i="8"/>
  <c r="U58" i="5"/>
  <c r="AH58" i="5"/>
  <c r="AU50" i="5"/>
  <c r="Z50" i="5"/>
  <c r="O22" i="19" s="1"/>
  <c r="AM50" i="5"/>
  <c r="D22" i="22"/>
  <c r="AT50" i="5"/>
  <c r="O50" i="5" a="1"/>
  <c r="O50" i="5" s="1"/>
  <c r="AD50" i="5"/>
  <c r="Q50" i="5"/>
  <c r="BL20" i="8"/>
  <c r="AO20" i="8"/>
  <c r="R47" i="5"/>
  <c r="AE47" i="5"/>
  <c r="V35" i="5"/>
  <c r="I60" i="35"/>
  <c r="AP61" i="8"/>
  <c r="BM61" i="8"/>
  <c r="AU88" i="5"/>
  <c r="AM88" i="5"/>
  <c r="Z88" i="5"/>
  <c r="O60" i="19" s="1"/>
  <c r="R80" i="5"/>
  <c r="AE80" i="5"/>
  <c r="AI80" i="5"/>
  <c r="V80" i="5"/>
  <c r="W61" i="22"/>
  <c r="O61" i="22"/>
  <c r="AH22" i="20"/>
  <c r="AR50" i="17"/>
  <c r="AV74" i="17"/>
  <c r="AZ74" i="17"/>
  <c r="W45" i="26"/>
  <c r="Y46" i="33" s="1"/>
  <c r="AA59" i="32"/>
  <c r="AK59" i="32"/>
  <c r="AD59" i="32"/>
  <c r="AQ81" i="15"/>
  <c r="X53" i="19"/>
  <c r="Z53" i="19" s="1"/>
  <c r="AQ53" i="19" s="1"/>
  <c r="AQ19" i="35"/>
  <c r="AH59" i="20"/>
  <c r="AR87" i="17"/>
  <c r="AV54" i="15"/>
  <c r="W55" i="26"/>
  <c r="Y56" i="33" s="1"/>
  <c r="AK69" i="32"/>
  <c r="AA69" i="32"/>
  <c r="AG48" i="32"/>
  <c r="H35" i="33" s="1"/>
  <c r="N71" i="22"/>
  <c r="V71" i="22"/>
  <c r="V83" i="22"/>
  <c r="F65" i="26"/>
  <c r="AN92" i="16"/>
  <c r="AM65" i="23" s="1"/>
  <c r="AA92" i="16"/>
  <c r="F65" i="23" s="1"/>
  <c r="AV40" i="16"/>
  <c r="AQ41" i="17"/>
  <c r="AH13" i="19"/>
  <c r="AJ13" i="19" s="1"/>
  <c r="AS13" i="19" s="1"/>
  <c r="AQ21" i="35"/>
  <c r="AQ45" i="35"/>
  <c r="AS61" i="32"/>
  <c r="L48" i="33" s="1"/>
  <c r="AK44" i="35"/>
  <c r="V52" i="22"/>
  <c r="N52" i="22"/>
  <c r="AD53" i="20"/>
  <c r="AB53" i="20"/>
  <c r="AB49" i="20"/>
  <c r="AD49" i="20"/>
  <c r="O13" i="22"/>
  <c r="AD73" i="20"/>
  <c r="AB73" i="20"/>
  <c r="AQ85" i="15"/>
  <c r="X57" i="19"/>
  <c r="Z57" i="19" s="1"/>
  <c r="AQ57" i="19" s="1"/>
  <c r="V59" i="22"/>
  <c r="N59" i="22"/>
  <c r="F23" i="26"/>
  <c r="AN50" i="16"/>
  <c r="AM23" i="23" s="1"/>
  <c r="AA50" i="16"/>
  <c r="F23" i="23" s="1"/>
  <c r="X49" i="22"/>
  <c r="P49" i="22"/>
  <c r="AF75" i="5"/>
  <c r="S75" i="5"/>
  <c r="AU75" i="5"/>
  <c r="AM75" i="5"/>
  <c r="Z75" i="5"/>
  <c r="O47" i="19" s="1"/>
  <c r="AO40" i="8"/>
  <c r="BL40" i="8"/>
  <c r="AF67" i="5"/>
  <c r="S67" i="5"/>
  <c r="AH55" i="5"/>
  <c r="U55" i="5"/>
  <c r="T55" i="5"/>
  <c r="AG55" i="5"/>
  <c r="AT25" i="8"/>
  <c r="BQ25" i="8"/>
  <c r="AO24" i="8"/>
  <c r="BL24" i="8"/>
  <c r="U51" i="5"/>
  <c r="AH51" i="5"/>
  <c r="T43" i="5"/>
  <c r="W39" i="5"/>
  <c r="AQ60" i="10"/>
  <c r="BN60" i="10"/>
  <c r="AQ56" i="10"/>
  <c r="BN56" i="10"/>
  <c r="T78" i="14"/>
  <c r="AG78" i="14"/>
  <c r="O78" i="14" a="1"/>
  <c r="O78" i="14" s="1"/>
  <c r="E50" i="22"/>
  <c r="AT78" i="14"/>
  <c r="AD78" i="14"/>
  <c r="Q78" i="14"/>
  <c r="Y42" i="14"/>
  <c r="T42" i="14"/>
  <c r="W36" i="5"/>
  <c r="E46" i="26"/>
  <c r="AN73" i="15"/>
  <c r="AL46" i="23" s="1"/>
  <c r="AA73" i="15"/>
  <c r="E46" i="23" s="1"/>
  <c r="X61" i="19"/>
  <c r="Z61" i="19" s="1"/>
  <c r="AQ61" i="19" s="1"/>
  <c r="AQ89" i="15"/>
  <c r="AC87" i="20"/>
  <c r="AR115" i="16"/>
  <c r="AN39" i="35"/>
  <c r="W40" i="26"/>
  <c r="Y41" i="33" s="1"/>
  <c r="AA54" i="32"/>
  <c r="AD54" i="32"/>
  <c r="AK54" i="32"/>
  <c r="E19" i="26"/>
  <c r="AA46" i="15"/>
  <c r="E19" i="23" s="1"/>
  <c r="AN46" i="15"/>
  <c r="AL19" i="23" s="1"/>
  <c r="AQ16" i="35"/>
  <c r="BE84" i="17"/>
  <c r="BA84" i="17"/>
  <c r="X17" i="19"/>
  <c r="Z17" i="19" s="1"/>
  <c r="AQ17" i="19" s="1"/>
  <c r="AQ45" i="15"/>
  <c r="X39" i="19"/>
  <c r="Z39" i="19" s="1"/>
  <c r="AQ39" i="19" s="1"/>
  <c r="AQ67" i="15"/>
  <c r="AC44" i="20"/>
  <c r="AR72" i="16"/>
  <c r="AC32" i="19"/>
  <c r="AE32" i="19" s="1"/>
  <c r="AR32" i="19" s="1"/>
  <c r="AQ60" i="16"/>
  <c r="AD38" i="32"/>
  <c r="W24" i="26"/>
  <c r="Y25" i="33" s="1"/>
  <c r="AK38" i="32"/>
  <c r="AA38" i="32"/>
  <c r="P42" i="22"/>
  <c r="X42" i="22"/>
  <c r="AQ66" i="35"/>
  <c r="F30" i="26"/>
  <c r="AA57" i="16"/>
  <c r="F30" i="23" s="1"/>
  <c r="AN57" i="16"/>
  <c r="AM30" i="23" s="1"/>
  <c r="O5" i="22"/>
  <c r="X39" i="22"/>
  <c r="P39" i="22"/>
  <c r="AV64" i="17"/>
  <c r="AZ64" i="17"/>
  <c r="AH68" i="20"/>
  <c r="AR96" i="17"/>
  <c r="AG52" i="32"/>
  <c r="H39" i="33" s="1"/>
  <c r="E34" i="26"/>
  <c r="AA61" i="15"/>
  <c r="E34" i="23" s="1"/>
  <c r="AN61" i="15"/>
  <c r="AL34" i="23" s="1"/>
  <c r="X43" i="20"/>
  <c r="AR71" i="15"/>
  <c r="AQ42" i="16"/>
  <c r="AC14" i="19"/>
  <c r="AE14" i="19" s="1"/>
  <c r="AR14" i="19" s="1"/>
  <c r="AV53" i="17"/>
  <c r="AZ53" i="17"/>
  <c r="T101" i="14"/>
  <c r="AG101" i="14"/>
  <c r="AG113" i="14"/>
  <c r="X101" i="14"/>
  <c r="AK101" i="14"/>
  <c r="AK113" i="14"/>
  <c r="W97" i="14"/>
  <c r="AJ97" i="14"/>
  <c r="AJ109" i="14"/>
  <c r="AT93" i="14"/>
  <c r="O93" i="14" a="1"/>
  <c r="O93" i="14" s="1"/>
  <c r="E65" i="22"/>
  <c r="AD93" i="14"/>
  <c r="Q93" i="14"/>
  <c r="AD105" i="14"/>
  <c r="S89" i="14"/>
  <c r="AF89" i="14"/>
  <c r="CF62" i="10"/>
  <c r="W85" i="14"/>
  <c r="AJ85" i="14"/>
  <c r="T81" i="14"/>
  <c r="AG81" i="14"/>
  <c r="CF54" i="10"/>
  <c r="BN51" i="10"/>
  <c r="AQ51" i="10"/>
  <c r="AE77" i="14"/>
  <c r="R77" i="14"/>
  <c r="AL77" i="14"/>
  <c r="Y77" i="14"/>
  <c r="AT47" i="10"/>
  <c r="BQ47" i="10"/>
  <c r="X73" i="14"/>
  <c r="AK73" i="14"/>
  <c r="AK69" i="14"/>
  <c r="X69" i="14"/>
  <c r="AU69" i="14"/>
  <c r="Z69" i="14"/>
  <c r="T41" i="19" s="1"/>
  <c r="AM69" i="14"/>
  <c r="AK65" i="14"/>
  <c r="X65" i="14"/>
  <c r="AU61" i="14"/>
  <c r="Z61" i="14"/>
  <c r="T33" i="19" s="1"/>
  <c r="AM61" i="14"/>
  <c r="O57" i="14" a="1"/>
  <c r="O57" i="14" s="1"/>
  <c r="E29" i="22"/>
  <c r="AT57" i="14"/>
  <c r="AD57" i="14"/>
  <c r="Q57" i="14"/>
  <c r="W57" i="14"/>
  <c r="AJ57" i="14"/>
  <c r="L25" i="35"/>
  <c r="BM26" i="10"/>
  <c r="AP26" i="10"/>
  <c r="Y53" i="14"/>
  <c r="AL53" i="14"/>
  <c r="W49" i="14"/>
  <c r="AJ49" i="14"/>
  <c r="CF22" i="10"/>
  <c r="AT19" i="10"/>
  <c r="BQ19" i="10"/>
  <c r="AK45" i="14"/>
  <c r="X45" i="14"/>
  <c r="AO14" i="10"/>
  <c r="V41" i="14"/>
  <c r="U37" i="14"/>
  <c r="AR7" i="10"/>
  <c r="S33" i="14"/>
  <c r="R33" i="14"/>
  <c r="BL76" i="8"/>
  <c r="AO76" i="8"/>
  <c r="BL88" i="8"/>
  <c r="Y103" i="5"/>
  <c r="AL103" i="5"/>
  <c r="AL115" i="5"/>
  <c r="BO73" i="8"/>
  <c r="AR73" i="8"/>
  <c r="BO85" i="8"/>
  <c r="AF99" i="5"/>
  <c r="S99" i="5"/>
  <c r="AF111" i="5"/>
  <c r="BN69" i="8"/>
  <c r="AQ69" i="8"/>
  <c r="BN81" i="8"/>
  <c r="X95" i="5"/>
  <c r="AK95" i="5"/>
  <c r="AK107" i="5"/>
  <c r="CF68" i="8"/>
  <c r="BL64" i="8"/>
  <c r="AO64" i="8"/>
  <c r="CF64" i="8"/>
  <c r="O87" i="5" a="1"/>
  <c r="O87" i="5" s="1"/>
  <c r="D59" i="22"/>
  <c r="AT87" i="5"/>
  <c r="Q87" i="5"/>
  <c r="AD87" i="5"/>
  <c r="CF60" i="8"/>
  <c r="AE83" i="5"/>
  <c r="R83" i="5"/>
  <c r="BQ53" i="8"/>
  <c r="AT53" i="8"/>
  <c r="AF79" i="5"/>
  <c r="S79" i="5"/>
  <c r="BO45" i="8"/>
  <c r="AR45" i="8"/>
  <c r="U71" i="5"/>
  <c r="AH71" i="5"/>
  <c r="AG63" i="5"/>
  <c r="T63" i="5"/>
  <c r="W63" i="5"/>
  <c r="AJ63" i="5"/>
  <c r="BO33" i="8"/>
  <c r="AR33" i="8"/>
  <c r="BL32" i="8"/>
  <c r="AO32" i="8"/>
  <c r="V59" i="5"/>
  <c r="AI59" i="5"/>
  <c r="BL71" i="10"/>
  <c r="AO71" i="10"/>
  <c r="BL83" i="10"/>
  <c r="U98" i="14"/>
  <c r="AH98" i="14"/>
  <c r="AH110" i="14"/>
  <c r="AT82" i="14"/>
  <c r="O82" i="14" a="1"/>
  <c r="O82" i="14" s="1"/>
  <c r="E54" i="22"/>
  <c r="Q82" i="14"/>
  <c r="AD82" i="14"/>
  <c r="BN52" i="10"/>
  <c r="AQ52" i="10"/>
  <c r="R66" i="14"/>
  <c r="AE66" i="14"/>
  <c r="CF39" i="10"/>
  <c r="T38" i="14"/>
  <c r="I32" i="35"/>
  <c r="BM33" i="8"/>
  <c r="AP33" i="8"/>
  <c r="X60" i="5"/>
  <c r="AK60" i="5"/>
  <c r="AK52" i="5"/>
  <c r="X52" i="5"/>
  <c r="BG76" i="6"/>
  <c r="AJ76" i="6"/>
  <c r="BG88" i="6"/>
  <c r="CE8" i="6"/>
  <c r="AK8" i="6"/>
  <c r="BU11" i="6"/>
  <c r="AA11" i="6"/>
  <c r="BW12" i="6"/>
  <c r="AC12" i="6"/>
  <c r="CA14" i="6"/>
  <c r="AG14" i="6"/>
  <c r="BU15" i="6"/>
  <c r="AA15" i="6"/>
  <c r="BW16" i="6"/>
  <c r="AC16" i="6"/>
  <c r="CA18" i="6"/>
  <c r="BD18" i="6"/>
  <c r="AG18" i="6"/>
  <c r="AX19" i="6"/>
  <c r="BU19" i="6"/>
  <c r="AA19" i="6"/>
  <c r="AZ20" i="6"/>
  <c r="BW20" i="6"/>
  <c r="AC20" i="6"/>
  <c r="BB21" i="6"/>
  <c r="BY21" i="6"/>
  <c r="AE21" i="6"/>
  <c r="AV22" i="6"/>
  <c r="AO49" i="4" s="1"/>
  <c r="Y22" i="6"/>
  <c r="AB49" i="4" s="1"/>
  <c r="H21" i="19" s="1"/>
  <c r="CA22" i="6"/>
  <c r="BD22" i="6"/>
  <c r="AG22" i="6"/>
  <c r="BW24" i="6"/>
  <c r="AZ24" i="6"/>
  <c r="AC24" i="6"/>
  <c r="AV26" i="6"/>
  <c r="AO53" i="4" s="1"/>
  <c r="Y26" i="6"/>
  <c r="AB53" i="4" s="1"/>
  <c r="H25" i="19" s="1"/>
  <c r="BU27" i="6"/>
  <c r="AX27" i="6"/>
  <c r="AA27" i="6"/>
  <c r="BH28" i="6"/>
  <c r="CE28" i="6"/>
  <c r="AK28" i="6"/>
  <c r="AX31" i="6"/>
  <c r="BU31" i="6"/>
  <c r="AA31" i="6"/>
  <c r="AZ32" i="6"/>
  <c r="BW32" i="6"/>
  <c r="AC32" i="6"/>
  <c r="BB33" i="6"/>
  <c r="BY33" i="6"/>
  <c r="AE33" i="6"/>
  <c r="AX35" i="6"/>
  <c r="BU35" i="6"/>
  <c r="AA35" i="6"/>
  <c r="AZ36" i="6"/>
  <c r="BW36" i="6"/>
  <c r="AC36" i="6"/>
  <c r="AV38" i="6"/>
  <c r="AO65" i="4" s="1"/>
  <c r="Y38" i="6"/>
  <c r="AB65" i="4" s="1"/>
  <c r="H37" i="19" s="1"/>
  <c r="AX39" i="6"/>
  <c r="BU39" i="6"/>
  <c r="AA39" i="6"/>
  <c r="CE40" i="6"/>
  <c r="BH40" i="6"/>
  <c r="AK40" i="6"/>
  <c r="BY41" i="6"/>
  <c r="BB41" i="6"/>
  <c r="AE41" i="6"/>
  <c r="AX43" i="6"/>
  <c r="BU43" i="6"/>
  <c r="AA43" i="6"/>
  <c r="BF43" i="6"/>
  <c r="CC43" i="6"/>
  <c r="AI43" i="6"/>
  <c r="CE44" i="6"/>
  <c r="BH44" i="6"/>
  <c r="AK44" i="6"/>
  <c r="CA46" i="6"/>
  <c r="BD46" i="6"/>
  <c r="AG46" i="6"/>
  <c r="BH48" i="6"/>
  <c r="CE48" i="6"/>
  <c r="AK48" i="6"/>
  <c r="CE52" i="6"/>
  <c r="AK52" i="6"/>
  <c r="BH52" i="6"/>
  <c r="BY53" i="6"/>
  <c r="AE53" i="6"/>
  <c r="BB53" i="6"/>
  <c r="CE56" i="6"/>
  <c r="BH56" i="6"/>
  <c r="AK56" i="6"/>
  <c r="AV58" i="6"/>
  <c r="AO85" i="4" s="1"/>
  <c r="Y58" i="6"/>
  <c r="AB85" i="4" s="1"/>
  <c r="H57" i="19" s="1"/>
  <c r="AX59" i="6"/>
  <c r="BU59" i="6"/>
  <c r="AA59" i="6"/>
  <c r="BY61" i="6"/>
  <c r="BB61" i="6"/>
  <c r="AE61" i="6"/>
  <c r="BU63" i="6"/>
  <c r="AX63" i="6"/>
  <c r="AA63" i="6"/>
  <c r="BF63" i="6"/>
  <c r="CC63" i="6"/>
  <c r="AI63" i="6"/>
  <c r="AZ64" i="6"/>
  <c r="BW64" i="6"/>
  <c r="AC64" i="6"/>
  <c r="BD66" i="6"/>
  <c r="CA66" i="6"/>
  <c r="AG66" i="6"/>
  <c r="BD78" i="6"/>
  <c r="AX67" i="6"/>
  <c r="AA67" i="6"/>
  <c r="AX79" i="6"/>
  <c r="BF67" i="6"/>
  <c r="AI67" i="6"/>
  <c r="BF79" i="6"/>
  <c r="BD74" i="6"/>
  <c r="AG74" i="6"/>
  <c r="BD86" i="6"/>
  <c r="AX75" i="6"/>
  <c r="AA75" i="6"/>
  <c r="AX87" i="6"/>
  <c r="BF75" i="6"/>
  <c r="AI75" i="6"/>
  <c r="BF87" i="6"/>
  <c r="AZ76" i="6"/>
  <c r="AC76" i="6"/>
  <c r="AZ88" i="6"/>
  <c r="BH76" i="6"/>
  <c r="AK76" i="6"/>
  <c r="BH88" i="6"/>
  <c r="BY77" i="6"/>
  <c r="BB77" i="6"/>
  <c r="AE77" i="6"/>
  <c r="BB89" i="6"/>
  <c r="BY78" i="6"/>
  <c r="AE78" i="6"/>
  <c r="AQ58" i="17"/>
  <c r="AH30" i="19"/>
  <c r="AJ30" i="19" s="1"/>
  <c r="AS30" i="19" s="1"/>
  <c r="AH38" i="19"/>
  <c r="AJ38" i="19" s="1"/>
  <c r="AS38" i="19" s="1"/>
  <c r="AQ66" i="17"/>
  <c r="AH35" i="20"/>
  <c r="AR63" i="17"/>
  <c r="BE87" i="17"/>
  <c r="BA87" i="17"/>
  <c r="X42" i="19"/>
  <c r="Z42" i="19" s="1"/>
  <c r="AQ42" i="19" s="1"/>
  <c r="AQ70" i="15"/>
  <c r="Y74" i="20"/>
  <c r="W74" i="20"/>
  <c r="AG64" i="20"/>
  <c r="AI64" i="20"/>
  <c r="AQ59" i="15"/>
  <c r="X31" i="19"/>
  <c r="Z31" i="19" s="1"/>
  <c r="AQ31" i="19" s="1"/>
  <c r="AC36" i="20"/>
  <c r="AR64" i="16"/>
  <c r="X38" i="20"/>
  <c r="Z38" i="20" s="1"/>
  <c r="AQ38" i="20" s="1"/>
  <c r="AR66" i="15"/>
  <c r="AV104" i="15"/>
  <c r="AW104" i="15"/>
  <c r="AG31" i="20"/>
  <c r="AI31" i="20"/>
  <c r="X71" i="22"/>
  <c r="P71" i="22"/>
  <c r="X83" i="22"/>
  <c r="AC85" i="20"/>
  <c r="AR113" i="16"/>
  <c r="P20" i="22"/>
  <c r="X20" i="22"/>
  <c r="Y33" i="20"/>
  <c r="W33" i="20"/>
  <c r="E55" i="26"/>
  <c r="AN82" i="15"/>
  <c r="AL55" i="23" s="1"/>
  <c r="AA82" i="15"/>
  <c r="E55" i="23" s="1"/>
  <c r="E20" i="26"/>
  <c r="AA47" i="15"/>
  <c r="E20" i="23" s="1"/>
  <c r="AN47" i="15"/>
  <c r="AL20" i="23" s="1"/>
  <c r="AC82" i="20"/>
  <c r="AR110" i="16"/>
  <c r="W46" i="22"/>
  <c r="O46" i="22"/>
  <c r="W62" i="26"/>
  <c r="Y63" i="33" s="1"/>
  <c r="AK76" i="32"/>
  <c r="AD76" i="32"/>
  <c r="AA76" i="32"/>
  <c r="BN72" i="10"/>
  <c r="AQ72" i="10"/>
  <c r="BN84" i="10"/>
  <c r="E42" i="22"/>
  <c r="AT70" i="14"/>
  <c r="O70" i="14" a="1"/>
  <c r="O70" i="14" s="1"/>
  <c r="Q70" i="14"/>
  <c r="AD70" i="14"/>
  <c r="AL70" i="14"/>
  <c r="Y70" i="14"/>
  <c r="AT32" i="10"/>
  <c r="BQ32" i="10"/>
  <c r="BN28" i="10"/>
  <c r="AQ28" i="10"/>
  <c r="AJ50" i="14"/>
  <c r="W50" i="14"/>
  <c r="L6" i="35"/>
  <c r="AP7" i="10"/>
  <c r="T34" i="14"/>
  <c r="AE96" i="5"/>
  <c r="R96" i="5"/>
  <c r="AE108" i="5"/>
  <c r="V96" i="5"/>
  <c r="AI96" i="5"/>
  <c r="AI108" i="5"/>
  <c r="U92" i="5"/>
  <c r="AH92" i="5"/>
  <c r="AH6" i="19"/>
  <c r="AJ6" i="19" s="1"/>
  <c r="AS6" i="19" s="1"/>
  <c r="AQ34" i="17"/>
  <c r="AH62" i="20"/>
  <c r="AR90" i="17"/>
  <c r="X69" i="20"/>
  <c r="Z69" i="20" s="1"/>
  <c r="AQ69" i="20" s="1"/>
  <c r="AR97" i="15"/>
  <c r="AC43" i="20"/>
  <c r="AR71" i="16"/>
  <c r="F24" i="26"/>
  <c r="AA51" i="16"/>
  <c r="F24" i="23" s="1"/>
  <c r="AN51" i="16"/>
  <c r="AM24" i="23" s="1"/>
  <c r="AI27" i="20"/>
  <c r="AG27" i="20"/>
  <c r="AH51" i="20"/>
  <c r="AR79" i="17"/>
  <c r="V34" i="22"/>
  <c r="N34" i="22"/>
  <c r="AW86" i="15"/>
  <c r="AV86" i="15"/>
  <c r="AZ68" i="17"/>
  <c r="BB68" i="17" s="1"/>
  <c r="AV68" i="17"/>
  <c r="X70" i="20"/>
  <c r="AR98" i="15"/>
  <c r="N21" i="22"/>
  <c r="V21" i="22"/>
  <c r="AQ51" i="15"/>
  <c r="X23" i="19"/>
  <c r="Z23" i="19" s="1"/>
  <c r="AQ23" i="19" s="1"/>
  <c r="W31" i="20"/>
  <c r="Y31" i="20"/>
  <c r="O76" i="22"/>
  <c r="W76" i="22"/>
  <c r="W88" i="22"/>
  <c r="O77" i="22"/>
  <c r="F53" i="26"/>
  <c r="AA80" i="16"/>
  <c r="F53" i="23" s="1"/>
  <c r="AN80" i="16"/>
  <c r="AM53" i="23" s="1"/>
  <c r="AB48" i="20"/>
  <c r="AD48" i="20"/>
  <c r="AV52" i="16"/>
  <c r="X60" i="20"/>
  <c r="AR88" i="15"/>
  <c r="AH66" i="20"/>
  <c r="AR94" i="17"/>
  <c r="AH31" i="19"/>
  <c r="AJ31" i="19" s="1"/>
  <c r="AS31" i="19" s="1"/>
  <c r="AQ59" i="17"/>
  <c r="W69" i="26"/>
  <c r="Y70" i="33" s="1"/>
  <c r="AK83" i="32"/>
  <c r="AA83" i="32"/>
  <c r="AD83" i="32"/>
  <c r="AD95" i="32"/>
  <c r="G13" i="26"/>
  <c r="AA40" i="17"/>
  <c r="G13" i="23" s="1"/>
  <c r="AZ104" i="17"/>
  <c r="BD104" i="17"/>
  <c r="AV104" i="17"/>
  <c r="AW104" i="17"/>
  <c r="X65" i="19"/>
  <c r="Z65" i="19" s="1"/>
  <c r="AQ65" i="19" s="1"/>
  <c r="AQ93" i="15"/>
  <c r="Y30" i="20"/>
  <c r="W30" i="20"/>
  <c r="W79" i="20"/>
  <c r="Y79" i="20"/>
  <c r="W62" i="22"/>
  <c r="O62" i="22"/>
  <c r="G10" i="26"/>
  <c r="AA37" i="17"/>
  <c r="G10" i="23" s="1"/>
  <c r="AK74" i="14"/>
  <c r="X74" i="14"/>
  <c r="AU74" i="14"/>
  <c r="Z74" i="14"/>
  <c r="T46" i="19" s="1"/>
  <c r="AM74" i="14"/>
  <c r="AT54" i="14"/>
  <c r="E26" i="22"/>
  <c r="O54" i="14" a="1"/>
  <c r="O54" i="14" s="1"/>
  <c r="Q54" i="14"/>
  <c r="AD54" i="14"/>
  <c r="CF27" i="10"/>
  <c r="X46" i="14"/>
  <c r="AK46" i="14"/>
  <c r="BL77" i="8"/>
  <c r="AO77" i="8"/>
  <c r="BL89" i="8"/>
  <c r="AO78" i="8"/>
  <c r="AI104" i="5"/>
  <c r="V104" i="5"/>
  <c r="AI116" i="5"/>
  <c r="V105" i="5"/>
  <c r="BN74" i="8"/>
  <c r="AQ74" i="8"/>
  <c r="BN86" i="8"/>
  <c r="AH100" i="5"/>
  <c r="U100" i="5"/>
  <c r="AH112" i="5"/>
  <c r="T84" i="5"/>
  <c r="AG84" i="5"/>
  <c r="T72" i="5"/>
  <c r="AG72" i="5"/>
  <c r="BQ42" i="8"/>
  <c r="AT42" i="8"/>
  <c r="I36" i="35"/>
  <c r="BM37" i="8"/>
  <c r="AP37" i="8"/>
  <c r="S64" i="5"/>
  <c r="AF64" i="5"/>
  <c r="CF29" i="8"/>
  <c r="AV100" i="15"/>
  <c r="AW100" i="15"/>
  <c r="O57" i="22"/>
  <c r="W57" i="22"/>
  <c r="F72" i="26"/>
  <c r="AA99" i="16"/>
  <c r="F72" i="23" s="1"/>
  <c r="AN99" i="16"/>
  <c r="AM72" i="23" s="1"/>
  <c r="AN111" i="16"/>
  <c r="AM84" i="23" s="1"/>
  <c r="AV95" i="16"/>
  <c r="AW95" i="16"/>
  <c r="AW83" i="16"/>
  <c r="AV83" i="16"/>
  <c r="O51" i="22"/>
  <c r="W51" i="22"/>
  <c r="W39" i="22"/>
  <c r="O39" i="22"/>
  <c r="AG51" i="20"/>
  <c r="AI51" i="20"/>
  <c r="AV44" i="17"/>
  <c r="AZ44" i="17"/>
  <c r="X76" i="22"/>
  <c r="X64" i="22"/>
  <c r="P64" i="22"/>
  <c r="BA100" i="17"/>
  <c r="BE100" i="17"/>
  <c r="AV41" i="15"/>
  <c r="AC48" i="20"/>
  <c r="AR76" i="16"/>
  <c r="X37" i="22"/>
  <c r="P37" i="22"/>
  <c r="AG68" i="32"/>
  <c r="H55" i="33" s="1"/>
  <c r="E45" i="26"/>
  <c r="AA72" i="15"/>
  <c r="E45" i="23" s="1"/>
  <c r="AN72" i="15"/>
  <c r="AL45" i="23" s="1"/>
  <c r="AH26" i="20"/>
  <c r="AR54" i="17"/>
  <c r="AG80" i="20"/>
  <c r="AI80" i="20"/>
  <c r="AG79" i="32"/>
  <c r="H66" i="33" s="1"/>
  <c r="N35" i="22"/>
  <c r="V35" i="22"/>
  <c r="AR107" i="15"/>
  <c r="X79" i="20"/>
  <c r="AV101" i="17"/>
  <c r="BD101" i="17"/>
  <c r="AZ101" i="17"/>
  <c r="AW101" i="17"/>
  <c r="W56" i="26"/>
  <c r="Y57" i="33" s="1"/>
  <c r="AD70" i="32"/>
  <c r="AK70" i="32"/>
  <c r="AA70" i="32"/>
  <c r="X24" i="20"/>
  <c r="AR52" i="15"/>
  <c r="V40" i="22"/>
  <c r="N40" i="22"/>
  <c r="AD77" i="20"/>
  <c r="AB77" i="20"/>
  <c r="AI75" i="20"/>
  <c r="AG75" i="20"/>
  <c r="W42" i="20"/>
  <c r="Y42" i="20"/>
  <c r="N50" i="22"/>
  <c r="V50" i="22"/>
  <c r="AZ60" i="17"/>
  <c r="BB60" i="17" s="1"/>
  <c r="AV60" i="17"/>
  <c r="Y73" i="20"/>
  <c r="W73" i="20"/>
  <c r="F57" i="26"/>
  <c r="AA84" i="16"/>
  <c r="F57" i="23" s="1"/>
  <c r="AN84" i="16"/>
  <c r="AM57" i="23" s="1"/>
  <c r="G30" i="26"/>
  <c r="AN57" i="17"/>
  <c r="AN30" i="23" s="1"/>
  <c r="AA57" i="17"/>
  <c r="G30" i="23" s="1"/>
  <c r="E6" i="26"/>
  <c r="AA33" i="15"/>
  <c r="E6" i="23" s="1"/>
  <c r="AQ56" i="15"/>
  <c r="X28" i="19"/>
  <c r="Z28" i="19" s="1"/>
  <c r="AQ28" i="19" s="1"/>
  <c r="E69" i="26"/>
  <c r="AA96" i="15"/>
  <c r="E69" i="23" s="1"/>
  <c r="AN96" i="15"/>
  <c r="AL69" i="23" s="1"/>
  <c r="AN108" i="15"/>
  <c r="AL81" i="23" s="1"/>
  <c r="AC9" i="19"/>
  <c r="AE9" i="19" s="1"/>
  <c r="AR9" i="19" s="1"/>
  <c r="AQ37" i="16"/>
  <c r="AI47" i="20"/>
  <c r="AG47" i="20"/>
  <c r="AQ83" i="17"/>
  <c r="AH55" i="19"/>
  <c r="AJ55" i="19" s="1"/>
  <c r="AS55" i="19" s="1"/>
  <c r="E42" i="26"/>
  <c r="AA69" i="15"/>
  <c r="E42" i="23" s="1"/>
  <c r="AN69" i="15"/>
  <c r="AL42" i="23" s="1"/>
  <c r="W50" i="26"/>
  <c r="Y51" i="33" s="1"/>
  <c r="AK64" i="32"/>
  <c r="AA64" i="32"/>
  <c r="F70" i="26"/>
  <c r="AA97" i="16"/>
  <c r="F70" i="23" s="1"/>
  <c r="AN97" i="16"/>
  <c r="AM70" i="23" s="1"/>
  <c r="AN109" i="16"/>
  <c r="AM82" i="23" s="1"/>
  <c r="X62" i="19"/>
  <c r="Z62" i="19" s="1"/>
  <c r="AQ62" i="19" s="1"/>
  <c r="AQ90" i="15"/>
  <c r="W58" i="22"/>
  <c r="O58" i="22"/>
  <c r="G58" i="26"/>
  <c r="AN85" i="17"/>
  <c r="AN58" i="23" s="1"/>
  <c r="AA85" i="17"/>
  <c r="G58" i="23" s="1"/>
  <c r="BN77" i="10"/>
  <c r="AQ77" i="10"/>
  <c r="BN89" i="10"/>
  <c r="AQ78" i="10"/>
  <c r="Y103" i="14"/>
  <c r="AL103" i="14"/>
  <c r="AL115" i="14"/>
  <c r="CF76" i="10"/>
  <c r="BN73" i="10"/>
  <c r="AQ73" i="10"/>
  <c r="BN85" i="10"/>
  <c r="L71" i="35"/>
  <c r="AP72" i="10"/>
  <c r="BM72" i="10"/>
  <c r="BM84" i="10"/>
  <c r="Y99" i="14"/>
  <c r="AL99" i="14"/>
  <c r="AL111" i="14"/>
  <c r="AK95" i="14"/>
  <c r="X95" i="14"/>
  <c r="AK107" i="14"/>
  <c r="BO65" i="10"/>
  <c r="AR65" i="10"/>
  <c r="W91" i="14"/>
  <c r="AJ91" i="14"/>
  <c r="AO60" i="10"/>
  <c r="BL60" i="10"/>
  <c r="S87" i="14"/>
  <c r="AF87" i="14"/>
  <c r="BN57" i="10"/>
  <c r="AQ57" i="10"/>
  <c r="L55" i="35"/>
  <c r="AP56" i="10"/>
  <c r="BM56" i="10"/>
  <c r="AU83" i="14"/>
  <c r="AM83" i="14"/>
  <c r="Z83" i="14"/>
  <c r="T55" i="19" s="1"/>
  <c r="U79" i="14"/>
  <c r="AH79" i="14"/>
  <c r="R75" i="14"/>
  <c r="AE75" i="14"/>
  <c r="AT75" i="14"/>
  <c r="E47" i="22"/>
  <c r="O75" i="14" a="1"/>
  <c r="O75" i="14" s="1"/>
  <c r="Q75" i="14"/>
  <c r="AD75" i="14"/>
  <c r="BQ45" i="10"/>
  <c r="AT45" i="10"/>
  <c r="R71" i="14"/>
  <c r="AE71" i="14"/>
  <c r="U67" i="14"/>
  <c r="AH67" i="14"/>
  <c r="BO37" i="10"/>
  <c r="AR37" i="10"/>
  <c r="R63" i="14"/>
  <c r="AE63" i="14"/>
  <c r="X59" i="14"/>
  <c r="AK59" i="14"/>
  <c r="CF32" i="10"/>
  <c r="L27" i="35"/>
  <c r="BM28" i="10"/>
  <c r="AP28" i="10"/>
  <c r="U55" i="14"/>
  <c r="AH55" i="14"/>
  <c r="BQ25" i="10"/>
  <c r="AT25" i="10"/>
  <c r="U51" i="14"/>
  <c r="AH51" i="14"/>
  <c r="AK51" i="14"/>
  <c r="X51" i="14"/>
  <c r="AL47" i="14"/>
  <c r="Y47" i="14"/>
  <c r="L15" i="35"/>
  <c r="AP16" i="10"/>
  <c r="V43" i="14"/>
  <c r="S39" i="14"/>
  <c r="AQ9" i="10"/>
  <c r="W35" i="14"/>
  <c r="T35" i="14"/>
  <c r="BQ75" i="8"/>
  <c r="AT75" i="8"/>
  <c r="BQ87" i="8"/>
  <c r="AJ101" i="5"/>
  <c r="W101" i="5"/>
  <c r="AJ113" i="5"/>
  <c r="T101" i="5"/>
  <c r="AG101" i="5"/>
  <c r="AG113" i="5"/>
  <c r="BO71" i="8"/>
  <c r="AR71" i="8"/>
  <c r="BO83" i="8"/>
  <c r="Y97" i="5"/>
  <c r="AL97" i="5"/>
  <c r="AL109" i="5"/>
  <c r="T97" i="5"/>
  <c r="AG97" i="5"/>
  <c r="AG109" i="5"/>
  <c r="W93" i="5"/>
  <c r="AJ93" i="5"/>
  <c r="AJ105" i="5"/>
  <c r="AT93" i="5"/>
  <c r="O93" i="5" a="1"/>
  <c r="O93" i="5" s="1"/>
  <c r="D65" i="22"/>
  <c r="Q93" i="5"/>
  <c r="AD93" i="5"/>
  <c r="AD105" i="5"/>
  <c r="BN63" i="8"/>
  <c r="AQ63" i="8"/>
  <c r="R89" i="5"/>
  <c r="AE89" i="5"/>
  <c r="D57" i="22"/>
  <c r="AT85" i="5"/>
  <c r="O85" i="5" a="1"/>
  <c r="O85" i="5" s="1"/>
  <c r="Q85" i="5"/>
  <c r="AD85" i="5"/>
  <c r="CF58" i="8"/>
  <c r="BO55" i="8"/>
  <c r="AR55" i="8"/>
  <c r="I53" i="35"/>
  <c r="BM54" i="8"/>
  <c r="AP54" i="8"/>
  <c r="R81" i="5"/>
  <c r="AE81" i="5"/>
  <c r="V77" i="5"/>
  <c r="AI77" i="5"/>
  <c r="CF50" i="8"/>
  <c r="BO47" i="8"/>
  <c r="AR47" i="8"/>
  <c r="AU73" i="5"/>
  <c r="Z73" i="5"/>
  <c r="O45" i="19" s="1"/>
  <c r="AM73" i="5"/>
  <c r="BQ43" i="8"/>
  <c r="AT43" i="8"/>
  <c r="I41" i="35"/>
  <c r="BM42" i="8"/>
  <c r="AP42" i="8"/>
  <c r="AF69" i="5"/>
  <c r="S69" i="5"/>
  <c r="W65" i="5"/>
  <c r="AJ65" i="5"/>
  <c r="V65" i="5"/>
  <c r="AI65" i="5"/>
  <c r="AT35" i="8"/>
  <c r="BQ35" i="8"/>
  <c r="AO34" i="8"/>
  <c r="BL34" i="8"/>
  <c r="AU61" i="5"/>
  <c r="AM61" i="5"/>
  <c r="Z61" i="5"/>
  <c r="O33" i="19" s="1"/>
  <c r="BQ31" i="8"/>
  <c r="AT31" i="8"/>
  <c r="AI57" i="5"/>
  <c r="V57" i="5"/>
  <c r="W53" i="5"/>
  <c r="AJ53" i="5"/>
  <c r="Y53" i="5"/>
  <c r="AL53" i="5"/>
  <c r="BO23" i="8"/>
  <c r="AR23" i="8"/>
  <c r="I21" i="35"/>
  <c r="AP22" i="8"/>
  <c r="BM22" i="8"/>
  <c r="R49" i="5"/>
  <c r="AE49" i="5"/>
  <c r="V45" i="5"/>
  <c r="AI45" i="5"/>
  <c r="CF18" i="8"/>
  <c r="W41" i="5"/>
  <c r="AR11" i="8"/>
  <c r="S37" i="5"/>
  <c r="D5" i="22"/>
  <c r="AT33" i="5"/>
  <c r="O33" i="5" a="1"/>
  <c r="O33" i="5" s="1"/>
  <c r="Q33" i="5"/>
  <c r="CF6" i="8"/>
  <c r="BN76" i="10"/>
  <c r="AQ76" i="10"/>
  <c r="BN88" i="10"/>
  <c r="AO67" i="10"/>
  <c r="BL67" i="10"/>
  <c r="BL79" i="10"/>
  <c r="AT94" i="14"/>
  <c r="O94" i="14" a="1"/>
  <c r="O94" i="14" s="1"/>
  <c r="E66" i="22"/>
  <c r="AD94" i="14"/>
  <c r="Q94" i="14"/>
  <c r="AD106" i="14"/>
  <c r="AU90" i="14"/>
  <c r="Z90" i="14"/>
  <c r="T62" i="19" s="1"/>
  <c r="AM90" i="14"/>
  <c r="E58" i="22"/>
  <c r="AT86" i="14"/>
  <c r="O86" i="14" a="1"/>
  <c r="O86" i="14" s="1"/>
  <c r="Q86" i="14"/>
  <c r="AD86" i="14"/>
  <c r="W86" i="14"/>
  <c r="AJ86" i="14"/>
  <c r="O62" i="14" a="1"/>
  <c r="O62" i="14" s="1"/>
  <c r="E34" i="22"/>
  <c r="Q62" i="14"/>
  <c r="AD62" i="14"/>
  <c r="AT62" i="14"/>
  <c r="Y62" i="14"/>
  <c r="AL62" i="14"/>
  <c r="L30" i="35"/>
  <c r="BM31" i="10"/>
  <c r="AP31" i="10"/>
  <c r="U58" i="14"/>
  <c r="AH58" i="14"/>
  <c r="S76" i="5"/>
  <c r="AF76" i="5"/>
  <c r="AL68" i="5"/>
  <c r="Y68" i="5"/>
  <c r="AF48" i="5"/>
  <c r="S48" i="5"/>
  <c r="D16" i="22"/>
  <c r="AT44" i="5"/>
  <c r="O44" i="5" a="1"/>
  <c r="O44" i="5" s="1"/>
  <c r="Q44" i="5"/>
  <c r="AD44" i="5"/>
  <c r="X40" i="5"/>
  <c r="S40" i="5"/>
  <c r="E33" i="26"/>
  <c r="AA60" i="15"/>
  <c r="E33" i="23" s="1"/>
  <c r="AN60" i="15"/>
  <c r="AL33" i="23" s="1"/>
  <c r="X48" i="20"/>
  <c r="AR76" i="15"/>
  <c r="AK11" i="35"/>
  <c r="AK69" i="35"/>
  <c r="AV75" i="16"/>
  <c r="F20" i="26"/>
  <c r="AA47" i="16"/>
  <c r="F20" i="23" s="1"/>
  <c r="AN47" i="16"/>
  <c r="AM20" i="23" s="1"/>
  <c r="AQ43" i="35"/>
  <c r="W37" i="26"/>
  <c r="Y38" i="33" s="1"/>
  <c r="AD51" i="32"/>
  <c r="AK51" i="32"/>
  <c r="AA51" i="32"/>
  <c r="Y66" i="20"/>
  <c r="W66" i="20"/>
  <c r="G25" i="26"/>
  <c r="AA52" i="17"/>
  <c r="G25" i="23" s="1"/>
  <c r="AN52" i="17"/>
  <c r="AN25" i="23" s="1"/>
  <c r="W76" i="26"/>
  <c r="Y77" i="33" s="1"/>
  <c r="AK90" i="32"/>
  <c r="AA90" i="32"/>
  <c r="AD90" i="32"/>
  <c r="AD102" i="32"/>
  <c r="AK70" i="35"/>
  <c r="AC68" i="20"/>
  <c r="AR96" i="16"/>
  <c r="AC49" i="19"/>
  <c r="AE49" i="19" s="1"/>
  <c r="AR49" i="19" s="1"/>
  <c r="AQ77" i="16"/>
  <c r="O33" i="22"/>
  <c r="W33" i="22"/>
  <c r="AH23" i="20"/>
  <c r="AJ23" i="20" s="1"/>
  <c r="AS23" i="20" s="1"/>
  <c r="AR51" i="17"/>
  <c r="AI71" i="20"/>
  <c r="AG71" i="20"/>
  <c r="AG87" i="32"/>
  <c r="H74" i="33" s="1"/>
  <c r="W58" i="26"/>
  <c r="Y59" i="33" s="1"/>
  <c r="AK72" i="32"/>
  <c r="AD72" i="32"/>
  <c r="AA72" i="32"/>
  <c r="AS104" i="32"/>
  <c r="L91" i="33" s="1"/>
  <c r="AS97" i="32"/>
  <c r="L84" i="33" s="1"/>
  <c r="AS109" i="32"/>
  <c r="L96" i="33" s="1"/>
  <c r="AS116" i="32"/>
  <c r="L103" i="33" s="1"/>
  <c r="W20" i="26"/>
  <c r="Y21" i="33" s="1"/>
  <c r="AK34" i="32"/>
  <c r="AD34" i="32"/>
  <c r="AA34" i="32"/>
  <c r="N49" i="22"/>
  <c r="V49" i="22"/>
  <c r="AZ56" i="17"/>
  <c r="AV56" i="17"/>
  <c r="X52" i="22"/>
  <c r="P52" i="22"/>
  <c r="E31" i="26"/>
  <c r="AA58" i="15"/>
  <c r="E31" i="23" s="1"/>
  <c r="AN58" i="15"/>
  <c r="AL31" i="23" s="1"/>
  <c r="F27" i="26"/>
  <c r="AA54" i="16"/>
  <c r="F27" i="23" s="1"/>
  <c r="AN54" i="16"/>
  <c r="AM27" i="23" s="1"/>
  <c r="AQ44" i="8"/>
  <c r="BN44" i="8"/>
  <c r="Y66" i="5"/>
  <c r="AL66" i="5"/>
  <c r="U66" i="5"/>
  <c r="AH66" i="5"/>
  <c r="V62" i="5"/>
  <c r="AI62" i="5"/>
  <c r="AU62" i="5"/>
  <c r="Z62" i="5"/>
  <c r="O34" i="19" s="1"/>
  <c r="AM62" i="5"/>
  <c r="BL27" i="8"/>
  <c r="AO27" i="8"/>
  <c r="AU54" i="5"/>
  <c r="AM54" i="5"/>
  <c r="Z54" i="5"/>
  <c r="O26" i="19" s="1"/>
  <c r="BN24" i="8"/>
  <c r="AQ24" i="8"/>
  <c r="T46" i="5"/>
  <c r="AG46" i="5"/>
  <c r="AR16" i="8"/>
  <c r="Y42" i="5"/>
  <c r="AQ12" i="8"/>
  <c r="S38" i="5"/>
  <c r="W38" i="5"/>
  <c r="AU34" i="5"/>
  <c r="Z34" i="5"/>
  <c r="O6" i="19" s="1"/>
  <c r="X34" i="5"/>
  <c r="L74" i="35"/>
  <c r="AP75" i="10"/>
  <c r="BM75" i="10"/>
  <c r="BM87" i="10"/>
  <c r="Y102" i="14"/>
  <c r="AL102" i="14"/>
  <c r="AL114" i="14"/>
  <c r="AV98" i="17"/>
  <c r="AZ98" i="17"/>
  <c r="BD98" i="17"/>
  <c r="AW98" i="17"/>
  <c r="AH19" i="19"/>
  <c r="AJ19" i="19" s="1"/>
  <c r="AS19" i="19" s="1"/>
  <c r="AQ47" i="17"/>
  <c r="X66" i="20"/>
  <c r="AR94" i="15"/>
  <c r="AG24" i="20"/>
  <c r="AI24" i="20"/>
  <c r="AG32" i="20"/>
  <c r="AI32" i="20"/>
  <c r="X48" i="22"/>
  <c r="P48" i="22"/>
  <c r="W31" i="26"/>
  <c r="Y32" i="33" s="1"/>
  <c r="AA45" i="32"/>
  <c r="AK45" i="32"/>
  <c r="AD45" i="32"/>
  <c r="X85" i="20"/>
  <c r="AR113" i="15"/>
  <c r="X22" i="20"/>
  <c r="AR50" i="15"/>
  <c r="E8" i="26"/>
  <c r="AA35" i="15"/>
  <c r="E8" i="23" s="1"/>
  <c r="X55" i="20"/>
  <c r="Z55" i="20" s="1"/>
  <c r="AQ55" i="20" s="1"/>
  <c r="AR83" i="15"/>
  <c r="W83" i="20"/>
  <c r="Y83" i="20"/>
  <c r="AN48" i="35"/>
  <c r="N29" i="22"/>
  <c r="V29" i="22"/>
  <c r="AN53" i="35"/>
  <c r="AC45" i="19"/>
  <c r="AE45" i="19" s="1"/>
  <c r="AR45" i="19" s="1"/>
  <c r="AQ73" i="16"/>
  <c r="AN41" i="35"/>
  <c r="O17" i="22"/>
  <c r="W17" i="22"/>
  <c r="AI55" i="20"/>
  <c r="AG55" i="20"/>
  <c r="AG84" i="32"/>
  <c r="H71" i="33" s="1"/>
  <c r="AC74" i="20"/>
  <c r="AR102" i="16"/>
  <c r="F7" i="26"/>
  <c r="AA34" i="16"/>
  <c r="F7" i="23" s="1"/>
  <c r="O104" i="14" a="1"/>
  <c r="O104" i="14" s="1"/>
  <c r="E76" i="22"/>
  <c r="AD104" i="14"/>
  <c r="AT104" i="14"/>
  <c r="Q104" i="14"/>
  <c r="AD116" i="14"/>
  <c r="Q105" i="14"/>
  <c r="X100" i="14"/>
  <c r="AK100" i="14"/>
  <c r="AK112" i="14"/>
  <c r="CF73" i="10"/>
  <c r="BO70" i="10"/>
  <c r="AR70" i="10"/>
  <c r="BO82" i="10"/>
  <c r="AO69" i="10"/>
  <c r="BL69" i="10"/>
  <c r="BL81" i="10"/>
  <c r="AU96" i="14"/>
  <c r="Z96" i="14"/>
  <c r="T68" i="19" s="1"/>
  <c r="AM96" i="14"/>
  <c r="AM108" i="14"/>
  <c r="U92" i="14"/>
  <c r="AH92" i="14"/>
  <c r="CF65" i="10"/>
  <c r="AJ88" i="14"/>
  <c r="W88" i="14"/>
  <c r="Y88" i="14"/>
  <c r="AL88" i="14"/>
  <c r="AR58" i="10"/>
  <c r="BO58" i="10"/>
  <c r="AO57" i="10"/>
  <c r="BL57" i="10"/>
  <c r="X84" i="14"/>
  <c r="AK84" i="14"/>
  <c r="L52" i="35"/>
  <c r="BM53" i="10"/>
  <c r="AP53" i="10"/>
  <c r="U80" i="14"/>
  <c r="AH80" i="14"/>
  <c r="BQ50" i="10"/>
  <c r="AT50" i="10"/>
  <c r="AG76" i="14"/>
  <c r="T76" i="14"/>
  <c r="Y76" i="14"/>
  <c r="AL76" i="14"/>
  <c r="X72" i="14"/>
  <c r="AK72" i="14"/>
  <c r="CF45" i="10"/>
  <c r="AU68" i="14"/>
  <c r="Z68" i="14"/>
  <c r="T40" i="19" s="1"/>
  <c r="AM68" i="14"/>
  <c r="T68" i="14"/>
  <c r="AG68" i="14"/>
  <c r="L36" i="35"/>
  <c r="BM37" i="10"/>
  <c r="AP37" i="10"/>
  <c r="AT64" i="14"/>
  <c r="O64" i="14" a="1"/>
  <c r="O64" i="14" s="1"/>
  <c r="E36" i="22"/>
  <c r="Q64" i="14"/>
  <c r="AD64" i="14"/>
  <c r="AT60" i="14"/>
  <c r="O60" i="14" a="1"/>
  <c r="O60" i="14" s="1"/>
  <c r="Q60" i="14"/>
  <c r="E32" i="22"/>
  <c r="AD60" i="14"/>
  <c r="BL29" i="10"/>
  <c r="AO29" i="10"/>
  <c r="V56" i="14"/>
  <c r="AI56" i="14"/>
  <c r="AT26" i="10"/>
  <c r="BQ26" i="10"/>
  <c r="Y52" i="14"/>
  <c r="AL52" i="14"/>
  <c r="V48" i="14"/>
  <c r="AI48" i="14"/>
  <c r="T48" i="14"/>
  <c r="AG48" i="14"/>
  <c r="AT18" i="10"/>
  <c r="BQ18" i="10"/>
  <c r="AT44" i="14"/>
  <c r="E16" i="22"/>
  <c r="O44" i="14" a="1"/>
  <c r="O44" i="14" s="1"/>
  <c r="AD44" i="14"/>
  <c r="Q44" i="14"/>
  <c r="V40" i="14"/>
  <c r="E12" i="22"/>
  <c r="AT40" i="14"/>
  <c r="O40" i="14" a="1"/>
  <c r="O40" i="14" s="1"/>
  <c r="Q40" i="14"/>
  <c r="S36" i="14"/>
  <c r="AR6" i="10"/>
  <c r="O32" i="14" a="1"/>
  <c r="O32" i="14" s="1"/>
  <c r="D5" i="26" s="1"/>
  <c r="E4" i="22"/>
  <c r="AT32" i="14"/>
  <c r="AF102" i="5"/>
  <c r="S102" i="5"/>
  <c r="AF114" i="5"/>
  <c r="BO72" i="8"/>
  <c r="AR72" i="8"/>
  <c r="BO84" i="8"/>
  <c r="BL71" i="8"/>
  <c r="AO71" i="8"/>
  <c r="BL83" i="8"/>
  <c r="W98" i="5"/>
  <c r="AJ98" i="5"/>
  <c r="AJ110" i="5"/>
  <c r="X94" i="5"/>
  <c r="AK94" i="5"/>
  <c r="AK106" i="5"/>
  <c r="BQ64" i="8"/>
  <c r="AT64" i="8"/>
  <c r="I62" i="35"/>
  <c r="BM63" i="8"/>
  <c r="AP63" i="8"/>
  <c r="S90" i="5"/>
  <c r="AF90" i="5"/>
  <c r="BN60" i="8"/>
  <c r="AQ60" i="8"/>
  <c r="BL59" i="8"/>
  <c r="AO59" i="8"/>
  <c r="R86" i="5"/>
  <c r="AE86" i="5"/>
  <c r="I54" i="35"/>
  <c r="AE54" i="35" s="1"/>
  <c r="BM55" i="8"/>
  <c r="AP55" i="8"/>
  <c r="AH82" i="5"/>
  <c r="U82" i="5"/>
  <c r="BO52" i="8"/>
  <c r="AR52" i="8"/>
  <c r="I50" i="35"/>
  <c r="AP51" i="8"/>
  <c r="BM51" i="8"/>
  <c r="AG78" i="5"/>
  <c r="T78" i="5"/>
  <c r="AI74" i="5"/>
  <c r="V74" i="5"/>
  <c r="AG74" i="5"/>
  <c r="T74" i="5"/>
  <c r="Y70" i="5"/>
  <c r="AL70" i="5"/>
  <c r="CF43" i="8"/>
  <c r="BO40" i="8"/>
  <c r="AR40" i="8"/>
  <c r="V58" i="5"/>
  <c r="AI58" i="5"/>
  <c r="D30" i="22"/>
  <c r="AT58" i="5"/>
  <c r="O58" i="5" a="1"/>
  <c r="O58" i="5" s="1"/>
  <c r="AD58" i="5"/>
  <c r="Q58" i="5"/>
  <c r="AF50" i="5"/>
  <c r="S50" i="5"/>
  <c r="AE50" i="5"/>
  <c r="R50" i="5"/>
  <c r="I19" i="35"/>
  <c r="AP20" i="8"/>
  <c r="BM20" i="8"/>
  <c r="AI47" i="5"/>
  <c r="V47" i="5"/>
  <c r="U35" i="5"/>
  <c r="AO61" i="8"/>
  <c r="BL61" i="8"/>
  <c r="X88" i="5"/>
  <c r="AK88" i="5"/>
  <c r="AU80" i="5"/>
  <c r="Z80" i="5"/>
  <c r="O52" i="19" s="1"/>
  <c r="AM80" i="5"/>
  <c r="BN50" i="8"/>
  <c r="AQ50" i="8"/>
  <c r="BN46" i="8"/>
  <c r="AQ46" i="8"/>
  <c r="AG22" i="20"/>
  <c r="AI22" i="20"/>
  <c r="X53" i="20"/>
  <c r="AR81" i="15"/>
  <c r="Y61" i="20"/>
  <c r="W61" i="20"/>
  <c r="W35" i="22"/>
  <c r="O35" i="22"/>
  <c r="G60" i="26"/>
  <c r="AA87" i="17"/>
  <c r="G60" i="23" s="1"/>
  <c r="AN87" i="17"/>
  <c r="AN60" i="23" s="1"/>
  <c r="Y18" i="20"/>
  <c r="W18" i="20"/>
  <c r="AK48" i="32"/>
  <c r="W34" i="26"/>
  <c r="Y35" i="33" s="1"/>
  <c r="AA48" i="32"/>
  <c r="AD48" i="32"/>
  <c r="AV99" i="15"/>
  <c r="AW99" i="15"/>
  <c r="AD80" i="20"/>
  <c r="AB80" i="20"/>
  <c r="AV92" i="16"/>
  <c r="AW92" i="16"/>
  <c r="G14" i="26"/>
  <c r="AA41" i="17"/>
  <c r="G14" i="23" s="1"/>
  <c r="AK61" i="32"/>
  <c r="W47" i="26"/>
  <c r="Y48" i="33" s="1"/>
  <c r="AA61" i="32"/>
  <c r="BA54" i="17"/>
  <c r="AC25" i="19"/>
  <c r="AE25" i="19" s="1"/>
  <c r="AR25" i="19" s="1"/>
  <c r="AQ53" i="16"/>
  <c r="AC13" i="19"/>
  <c r="AE13" i="19" s="1"/>
  <c r="AR13" i="19" s="1"/>
  <c r="AQ41" i="16"/>
  <c r="AQ35" i="17"/>
  <c r="AH7" i="19"/>
  <c r="AJ7" i="19" s="1"/>
  <c r="AS7" i="19" s="1"/>
  <c r="X44" i="22"/>
  <c r="P44" i="22"/>
  <c r="AK78" i="32"/>
  <c r="W64" i="26"/>
  <c r="Y65" i="33" s="1"/>
  <c r="AD78" i="32"/>
  <c r="AA78" i="32"/>
  <c r="E58" i="26"/>
  <c r="AN85" i="15"/>
  <c r="AL58" i="23" s="1"/>
  <c r="AA85" i="15"/>
  <c r="E58" i="23" s="1"/>
  <c r="E60" i="26"/>
  <c r="AA87" i="15"/>
  <c r="E60" i="23" s="1"/>
  <c r="AN87" i="15"/>
  <c r="AL60" i="23" s="1"/>
  <c r="AB62" i="20"/>
  <c r="AD62" i="20"/>
  <c r="AD46" i="20"/>
  <c r="AB46" i="20"/>
  <c r="AN38" i="35"/>
  <c r="AV50" i="16"/>
  <c r="AN18" i="35"/>
  <c r="AQ9" i="35"/>
  <c r="AQ41" i="35"/>
  <c r="AT75" i="5"/>
  <c r="O75" i="5" a="1"/>
  <c r="O75" i="5" s="1"/>
  <c r="D47" i="22"/>
  <c r="AD75" i="5"/>
  <c r="Q75" i="5"/>
  <c r="R75" i="5"/>
  <c r="AE75" i="5"/>
  <c r="AE67" i="5"/>
  <c r="R67" i="5"/>
  <c r="X55" i="5"/>
  <c r="AK55" i="5"/>
  <c r="R55" i="5"/>
  <c r="AE55" i="5"/>
  <c r="I23" i="35"/>
  <c r="AP24" i="8"/>
  <c r="BM24" i="8"/>
  <c r="AK51" i="5"/>
  <c r="X51" i="5"/>
  <c r="BQ17" i="8"/>
  <c r="AT17" i="8"/>
  <c r="AO16" i="8"/>
  <c r="U43" i="5"/>
  <c r="I11" i="35"/>
  <c r="AP12" i="8"/>
  <c r="Y39" i="5"/>
  <c r="BO60" i="10"/>
  <c r="AR60" i="10"/>
  <c r="BO56" i="10"/>
  <c r="AR56" i="10"/>
  <c r="Y78" i="14"/>
  <c r="AL78" i="14"/>
  <c r="BQ44" i="10"/>
  <c r="AT44" i="10"/>
  <c r="X42" i="14"/>
  <c r="BN66" i="8"/>
  <c r="AQ66" i="8"/>
  <c r="BN78" i="8"/>
  <c r="S36" i="5"/>
  <c r="X36" i="5"/>
  <c r="Y25" i="20"/>
  <c r="W25" i="20"/>
  <c r="AV73" i="15"/>
  <c r="N61" i="22"/>
  <c r="V61" i="22"/>
  <c r="AC75" i="19"/>
  <c r="AE75" i="19" s="1"/>
  <c r="AR75" i="19" s="1"/>
  <c r="AQ103" i="16"/>
  <c r="AC59" i="20"/>
  <c r="AR87" i="16"/>
  <c r="AC11" i="19"/>
  <c r="AE11" i="19" s="1"/>
  <c r="AR11" i="19" s="1"/>
  <c r="AQ39" i="16"/>
  <c r="AS77" i="32"/>
  <c r="L64" i="33" s="1"/>
  <c r="AV46" i="15"/>
  <c r="Y34" i="20"/>
  <c r="BC34" i="20" s="1"/>
  <c r="W34" i="20"/>
  <c r="AD47" i="32"/>
  <c r="W33" i="26"/>
  <c r="Y34" i="33" s="1"/>
  <c r="AA47" i="32"/>
  <c r="AK47" i="32"/>
  <c r="V17" i="22"/>
  <c r="N17" i="22"/>
  <c r="AQ43" i="15"/>
  <c r="X15" i="19"/>
  <c r="Z15" i="19" s="1"/>
  <c r="AQ15" i="19" s="1"/>
  <c r="AK23" i="35"/>
  <c r="X39" i="20"/>
  <c r="AR67" i="15"/>
  <c r="O44" i="22"/>
  <c r="W44" i="22"/>
  <c r="AV60" i="16"/>
  <c r="BE86" i="17"/>
  <c r="BA86" i="17"/>
  <c r="AV57" i="16"/>
  <c r="F6" i="26"/>
  <c r="AA33" i="16"/>
  <c r="F6" i="23" s="1"/>
  <c r="G40" i="26"/>
  <c r="AA67" i="17"/>
  <c r="G40" i="23" s="1"/>
  <c r="AN67" i="17"/>
  <c r="AN40" i="23" s="1"/>
  <c r="AI63" i="20"/>
  <c r="AG63" i="20"/>
  <c r="AQ28" i="35"/>
  <c r="AH68" i="19"/>
  <c r="AJ68" i="19" s="1"/>
  <c r="AS68" i="19" s="1"/>
  <c r="AQ96" i="17"/>
  <c r="AS52" i="32"/>
  <c r="L39" i="33" s="1"/>
  <c r="AV61" i="15"/>
  <c r="AQ71" i="15"/>
  <c r="X43" i="19"/>
  <c r="Z43" i="19" s="1"/>
  <c r="AQ43" i="19" s="1"/>
  <c r="X87" i="20"/>
  <c r="AR115" i="15"/>
  <c r="AV42" i="16"/>
  <c r="AI17" i="20"/>
  <c r="AG17" i="20"/>
  <c r="AH25" i="19"/>
  <c r="AJ25" i="19" s="1"/>
  <c r="AS25" i="19" s="1"/>
  <c r="AQ53" i="17"/>
  <c r="AK50" i="32"/>
  <c r="AA50" i="32"/>
  <c r="AD50" i="32"/>
  <c r="W36" i="26"/>
  <c r="Y37" i="33" s="1"/>
  <c r="AT101" i="14"/>
  <c r="O101" i="14" a="1"/>
  <c r="O101" i="14" s="1"/>
  <c r="E73" i="22"/>
  <c r="AD101" i="14"/>
  <c r="Q101" i="14"/>
  <c r="AD113" i="14"/>
  <c r="AI97" i="14"/>
  <c r="V97" i="14"/>
  <c r="AI109" i="14"/>
  <c r="X97" i="14"/>
  <c r="AK97" i="14"/>
  <c r="AK109" i="14"/>
  <c r="U93" i="14"/>
  <c r="AH93" i="14"/>
  <c r="AH105" i="14"/>
  <c r="AU93" i="14"/>
  <c r="Z93" i="14"/>
  <c r="T65" i="19" s="1"/>
  <c r="AM93" i="14"/>
  <c r="AM105" i="14"/>
  <c r="BN63" i="10"/>
  <c r="AQ63" i="10"/>
  <c r="AG89" i="14"/>
  <c r="T89" i="14"/>
  <c r="O85" i="14" a="1"/>
  <c r="O85" i="14" s="1"/>
  <c r="AT85" i="14"/>
  <c r="Q85" i="14"/>
  <c r="AD85" i="14"/>
  <c r="E57" i="22"/>
  <c r="U85" i="14"/>
  <c r="AH85" i="14"/>
  <c r="Y81" i="14"/>
  <c r="AL81" i="14"/>
  <c r="V77" i="14"/>
  <c r="AI77" i="14"/>
  <c r="S77" i="14"/>
  <c r="AF77" i="14"/>
  <c r="E45" i="22"/>
  <c r="AT73" i="14"/>
  <c r="O73" i="14" a="1"/>
  <c r="O73" i="14" s="1"/>
  <c r="Q73" i="14"/>
  <c r="AD73" i="14"/>
  <c r="V73" i="14"/>
  <c r="AI73" i="14"/>
  <c r="AI69" i="14"/>
  <c r="V69" i="14"/>
  <c r="CF42" i="10"/>
  <c r="BN39" i="10"/>
  <c r="AQ39" i="10"/>
  <c r="U65" i="14"/>
  <c r="AH65" i="14"/>
  <c r="O65" i="14" a="1"/>
  <c r="O65" i="14" s="1"/>
  <c r="E37" i="22"/>
  <c r="Q65" i="14"/>
  <c r="AD65" i="14"/>
  <c r="AT65" i="14"/>
  <c r="AO34" i="10"/>
  <c r="BL34" i="10"/>
  <c r="U61" i="14"/>
  <c r="AH61" i="14"/>
  <c r="X57" i="14"/>
  <c r="AK57" i="14"/>
  <c r="AK53" i="14"/>
  <c r="X53" i="14"/>
  <c r="U49" i="14"/>
  <c r="AH49" i="14"/>
  <c r="AE45" i="14"/>
  <c r="R45" i="14"/>
  <c r="O45" i="14" a="1"/>
  <c r="O45" i="14" s="1"/>
  <c r="E17" i="22"/>
  <c r="AD45" i="14"/>
  <c r="Q45" i="14"/>
  <c r="AT45" i="14"/>
  <c r="L13" i="35"/>
  <c r="AP14" i="10"/>
  <c r="CF14" i="10"/>
  <c r="Y37" i="14"/>
  <c r="AQ7" i="10"/>
  <c r="L5" i="35"/>
  <c r="AH5" i="35" s="1"/>
  <c r="AP6" i="10"/>
  <c r="Y33" i="14"/>
  <c r="I75" i="35"/>
  <c r="AP76" i="8"/>
  <c r="BM76" i="8"/>
  <c r="BM88" i="8"/>
  <c r="AI103" i="5"/>
  <c r="V103" i="5"/>
  <c r="AI115" i="5"/>
  <c r="AO72" i="8"/>
  <c r="BL72" i="8"/>
  <c r="BL84" i="8"/>
  <c r="AG99" i="5"/>
  <c r="T99" i="5"/>
  <c r="AG111" i="5"/>
  <c r="BQ69" i="8"/>
  <c r="AT69" i="8"/>
  <c r="BQ81" i="8"/>
  <c r="Y95" i="5"/>
  <c r="AL95" i="5"/>
  <c r="AL107" i="5"/>
  <c r="AQ65" i="8"/>
  <c r="BN65" i="8"/>
  <c r="R91" i="5"/>
  <c r="AE91" i="5"/>
  <c r="AR61" i="8"/>
  <c r="BO61" i="8"/>
  <c r="S87" i="5"/>
  <c r="AF87" i="5"/>
  <c r="T83" i="5"/>
  <c r="AG83" i="5"/>
  <c r="AU83" i="5"/>
  <c r="Z83" i="5"/>
  <c r="O55" i="19" s="1"/>
  <c r="AM83" i="5"/>
  <c r="BN53" i="8"/>
  <c r="AQ53" i="8"/>
  <c r="I51" i="35"/>
  <c r="BM52" i="8"/>
  <c r="AP52" i="8"/>
  <c r="X79" i="5"/>
  <c r="AK79" i="5"/>
  <c r="I43" i="35"/>
  <c r="AP44" i="8"/>
  <c r="BM44" i="8"/>
  <c r="AI71" i="5"/>
  <c r="V71" i="5"/>
  <c r="V63" i="5"/>
  <c r="AI63" i="5"/>
  <c r="S63" i="5"/>
  <c r="AF63" i="5"/>
  <c r="I31" i="35"/>
  <c r="AE31" i="35" s="1"/>
  <c r="BM32" i="8"/>
  <c r="AP32" i="8"/>
  <c r="AK59" i="5"/>
  <c r="X59" i="5"/>
  <c r="AF98" i="14"/>
  <c r="S98" i="14"/>
  <c r="AF110" i="14"/>
  <c r="AT98" i="14"/>
  <c r="O98" i="14" a="1"/>
  <c r="O98" i="14" s="1"/>
  <c r="E70" i="22"/>
  <c r="Q98" i="14"/>
  <c r="AD98" i="14"/>
  <c r="AD110" i="14"/>
  <c r="BL55" i="10"/>
  <c r="AO55" i="10"/>
  <c r="W82" i="14"/>
  <c r="AJ82" i="14"/>
  <c r="AU66" i="14"/>
  <c r="AM66" i="14"/>
  <c r="Z66" i="14"/>
  <c r="T38" i="19" s="1"/>
  <c r="X38" i="14"/>
  <c r="Y38" i="14"/>
  <c r="T60" i="5"/>
  <c r="AG60" i="5"/>
  <c r="BL25" i="8"/>
  <c r="AO25" i="8"/>
  <c r="V52" i="5"/>
  <c r="AI52" i="5"/>
  <c r="BV8" i="6"/>
  <c r="AB8" i="6"/>
  <c r="W8" i="6"/>
  <c r="T8" i="6"/>
  <c r="U8" i="6"/>
  <c r="BZ10" i="6"/>
  <c r="AF10" i="6"/>
  <c r="BX13" i="6"/>
  <c r="AD13" i="6"/>
  <c r="CB15" i="6"/>
  <c r="AH15" i="6"/>
  <c r="BA17" i="6"/>
  <c r="BX17" i="6"/>
  <c r="AD17" i="6"/>
  <c r="AW19" i="6"/>
  <c r="BT19" i="6"/>
  <c r="S19" i="6"/>
  <c r="R19" i="6"/>
  <c r="Z19" i="6"/>
  <c r="CD20" i="6"/>
  <c r="BG20" i="6"/>
  <c r="AJ20" i="6"/>
  <c r="BV24" i="6"/>
  <c r="AY24" i="6"/>
  <c r="AB24" i="6"/>
  <c r="U24" i="6"/>
  <c r="T24" i="6"/>
  <c r="W24" i="6"/>
  <c r="BC26" i="6"/>
  <c r="BZ26" i="6"/>
  <c r="AF26" i="6"/>
  <c r="CD28" i="6"/>
  <c r="BG28" i="6"/>
  <c r="AJ28" i="6"/>
  <c r="CD32" i="6"/>
  <c r="BG32" i="6"/>
  <c r="AJ32" i="6"/>
  <c r="CB43" i="6"/>
  <c r="BE43" i="6"/>
  <c r="AH43" i="6"/>
  <c r="BG44" i="6"/>
  <c r="AJ44" i="6"/>
  <c r="CD44" i="6"/>
  <c r="BE47" i="6"/>
  <c r="CB47" i="6"/>
  <c r="AH47" i="6"/>
  <c r="BG48" i="6"/>
  <c r="CD48" i="6"/>
  <c r="AJ48" i="6"/>
  <c r="BV52" i="6"/>
  <c r="AY52" i="6"/>
  <c r="U52" i="6"/>
  <c r="AB52" i="6"/>
  <c r="T52" i="6"/>
  <c r="W52" i="6"/>
  <c r="BC54" i="6"/>
  <c r="BZ54" i="6"/>
  <c r="AF54" i="6"/>
  <c r="BG56" i="6"/>
  <c r="CD56" i="6"/>
  <c r="AJ56" i="6"/>
  <c r="CB59" i="6"/>
  <c r="BE59" i="6"/>
  <c r="AH59" i="6"/>
  <c r="BG60" i="6"/>
  <c r="CD60" i="6"/>
  <c r="AJ60" i="6"/>
  <c r="CB63" i="6"/>
  <c r="BE63" i="6"/>
  <c r="AH63" i="6"/>
  <c r="AW75" i="6"/>
  <c r="Z75" i="6"/>
  <c r="R75" i="6"/>
  <c r="S75" i="6"/>
  <c r="AW87" i="6"/>
  <c r="CA6" i="6"/>
  <c r="AG6" i="6"/>
  <c r="AI7" i="6"/>
  <c r="CC7" i="6"/>
  <c r="BY17" i="6"/>
  <c r="BB17" i="6"/>
  <c r="AE17" i="6"/>
  <c r="CC27" i="6"/>
  <c r="BF27" i="6"/>
  <c r="AI27" i="6"/>
  <c r="BB29" i="6"/>
  <c r="BY29" i="6"/>
  <c r="AE29" i="6"/>
  <c r="BD30" i="6"/>
  <c r="CA30" i="6"/>
  <c r="AG30" i="6"/>
  <c r="BF31" i="6"/>
  <c r="CC31" i="6"/>
  <c r="AI31" i="6"/>
  <c r="BH32" i="6"/>
  <c r="CE32" i="6"/>
  <c r="AK32" i="6"/>
  <c r="AV34" i="6"/>
  <c r="AO61" i="4" s="1"/>
  <c r="Y34" i="6"/>
  <c r="AB61" i="4" s="1"/>
  <c r="H33" i="19" s="1"/>
  <c r="BD34" i="6"/>
  <c r="CA34" i="6"/>
  <c r="AG34" i="6"/>
  <c r="BF35" i="6"/>
  <c r="CC35" i="6"/>
  <c r="AI35" i="6"/>
  <c r="BH36" i="6"/>
  <c r="CE36" i="6"/>
  <c r="AK36" i="6"/>
  <c r="BB37" i="6"/>
  <c r="BY37" i="6"/>
  <c r="AE37" i="6"/>
  <c r="BF39" i="6"/>
  <c r="CC39" i="6"/>
  <c r="AI39" i="6"/>
  <c r="BB45" i="6"/>
  <c r="BY45" i="6"/>
  <c r="AE45" i="6"/>
  <c r="AZ48" i="6"/>
  <c r="BW48" i="6"/>
  <c r="AC48" i="6"/>
  <c r="AV50" i="6"/>
  <c r="AO77" i="4" s="1"/>
  <c r="Y50" i="6"/>
  <c r="AB77" i="4" s="1"/>
  <c r="H49" i="19" s="1"/>
  <c r="BF51" i="6"/>
  <c r="CC51" i="6"/>
  <c r="AI51" i="6"/>
  <c r="AV54" i="6"/>
  <c r="AO81" i="4" s="1"/>
  <c r="Y54" i="6"/>
  <c r="AB81" i="4" s="1"/>
  <c r="H53" i="19" s="1"/>
  <c r="AZ56" i="6"/>
  <c r="BW56" i="6"/>
  <c r="AC56" i="6"/>
  <c r="CC59" i="6"/>
  <c r="BF59" i="6"/>
  <c r="AI59" i="6"/>
  <c r="BH60" i="6"/>
  <c r="CE60" i="6"/>
  <c r="AK60" i="6"/>
  <c r="AV62" i="6"/>
  <c r="AO89" i="4" s="1"/>
  <c r="Y62" i="6"/>
  <c r="AB89" i="4" s="1"/>
  <c r="H61" i="19" s="1"/>
  <c r="CA62" i="6"/>
  <c r="BD62" i="6"/>
  <c r="AG62" i="6"/>
  <c r="CE64" i="6"/>
  <c r="BH64" i="6"/>
  <c r="AK64" i="6"/>
  <c r="BY65" i="6"/>
  <c r="BB65" i="6"/>
  <c r="AE65" i="6"/>
  <c r="B66" i="6"/>
  <c r="CD67" i="6" s="1"/>
  <c r="AZ68" i="6"/>
  <c r="AC68" i="6"/>
  <c r="AZ80" i="6"/>
  <c r="BY73" i="6"/>
  <c r="BB73" i="6"/>
  <c r="AE73" i="6"/>
  <c r="BB85" i="6"/>
  <c r="BV7" i="6"/>
  <c r="AB7" i="6"/>
  <c r="W7" i="6"/>
  <c r="T7" i="6"/>
  <c r="U7" i="6"/>
  <c r="BX8" i="6"/>
  <c r="AD8" i="6"/>
  <c r="BZ9" i="6"/>
  <c r="AF9" i="6"/>
  <c r="BV11" i="6"/>
  <c r="AB11" i="6"/>
  <c r="W11" i="6"/>
  <c r="U11" i="6"/>
  <c r="T11" i="6"/>
  <c r="BX12" i="6"/>
  <c r="AD12" i="6"/>
  <c r="BZ13" i="6"/>
  <c r="AF13" i="6"/>
  <c r="BT14" i="6"/>
  <c r="Z14" i="6"/>
  <c r="S14" i="6"/>
  <c r="R14" i="6"/>
  <c r="CD15" i="6"/>
  <c r="AJ15" i="6"/>
  <c r="CD31" i="6"/>
  <c r="BG31" i="6"/>
  <c r="AJ31" i="6"/>
  <c r="BX32" i="6"/>
  <c r="BA32" i="6"/>
  <c r="AD32" i="6"/>
  <c r="BZ33" i="6"/>
  <c r="AF33" i="6"/>
  <c r="BC33" i="6"/>
  <c r="BT34" i="6"/>
  <c r="AW34" i="6"/>
  <c r="R34" i="6"/>
  <c r="Z34" i="6"/>
  <c r="S34" i="6"/>
  <c r="CB34" i="6"/>
  <c r="BE34" i="6"/>
  <c r="AH34" i="6"/>
  <c r="BV35" i="6"/>
  <c r="AY35" i="6"/>
  <c r="W35" i="6"/>
  <c r="AB35" i="6"/>
  <c r="T35" i="6"/>
  <c r="U35" i="6"/>
  <c r="BG35" i="6"/>
  <c r="CD35" i="6"/>
  <c r="AJ35" i="6"/>
  <c r="BX36" i="6"/>
  <c r="BA36" i="6"/>
  <c r="AD36" i="6"/>
  <c r="BC37" i="6"/>
  <c r="BZ37" i="6"/>
  <c r="AF37" i="6"/>
  <c r="BT38" i="6"/>
  <c r="AW38" i="6"/>
  <c r="Z38" i="6"/>
  <c r="R38" i="6"/>
  <c r="S38" i="6"/>
  <c r="CB38" i="6"/>
  <c r="BE38" i="6"/>
  <c r="AH38" i="6"/>
  <c r="AY39" i="6"/>
  <c r="BV39" i="6"/>
  <c r="AB39" i="6"/>
  <c r="W39" i="6"/>
  <c r="T39" i="6"/>
  <c r="U39" i="6"/>
  <c r="BG39" i="6"/>
  <c r="CD39" i="6"/>
  <c r="AJ39" i="6"/>
  <c r="BA40" i="6"/>
  <c r="BX40" i="6"/>
  <c r="AD40" i="6"/>
  <c r="BZ41" i="6"/>
  <c r="BC41" i="6"/>
  <c r="AF41" i="6"/>
  <c r="BT42" i="6"/>
  <c r="AW42" i="6"/>
  <c r="Z42" i="6"/>
  <c r="S42" i="6"/>
  <c r="R42" i="6"/>
  <c r="BE42" i="6"/>
  <c r="CB42" i="6"/>
  <c r="AH42" i="6"/>
  <c r="AY43" i="6"/>
  <c r="BV43" i="6"/>
  <c r="AB43" i="6"/>
  <c r="T43" i="6"/>
  <c r="U43" i="6"/>
  <c r="W43" i="6"/>
  <c r="BG43" i="6"/>
  <c r="AJ43" i="6"/>
  <c r="CD43" i="6"/>
  <c r="BX44" i="6"/>
  <c r="BA44" i="6"/>
  <c r="AD44" i="6"/>
  <c r="BC45" i="6"/>
  <c r="BZ45" i="6"/>
  <c r="AF45" i="6"/>
  <c r="AW46" i="6"/>
  <c r="BT46" i="6"/>
  <c r="S46" i="6"/>
  <c r="Z46" i="6"/>
  <c r="R46" i="6"/>
  <c r="BE46" i="6"/>
  <c r="CB46" i="6"/>
  <c r="AH46" i="6"/>
  <c r="AY47" i="6"/>
  <c r="BV47" i="6"/>
  <c r="W47" i="6"/>
  <c r="AB47" i="6"/>
  <c r="T47" i="6"/>
  <c r="U47" i="6"/>
  <c r="CD47" i="6"/>
  <c r="BG47" i="6"/>
  <c r="AJ47" i="6"/>
  <c r="BX48" i="6"/>
  <c r="BA48" i="6"/>
  <c r="AD48" i="6"/>
  <c r="BZ49" i="6"/>
  <c r="BC49" i="6"/>
  <c r="AF49" i="6"/>
  <c r="BT50" i="6"/>
  <c r="AW50" i="6"/>
  <c r="Z50" i="6"/>
  <c r="S50" i="6"/>
  <c r="R50" i="6"/>
  <c r="BE50" i="6"/>
  <c r="CB50" i="6"/>
  <c r="AH50" i="6"/>
  <c r="AY51" i="6"/>
  <c r="BV51" i="6"/>
  <c r="AB51" i="6"/>
  <c r="U51" i="6"/>
  <c r="W51" i="6"/>
  <c r="T51" i="6"/>
  <c r="CD51" i="6"/>
  <c r="BG51" i="6"/>
  <c r="AJ51" i="6"/>
  <c r="BX52" i="6"/>
  <c r="BA52" i="6"/>
  <c r="AD52" i="6"/>
  <c r="BZ53" i="6"/>
  <c r="BC53" i="6"/>
  <c r="AF53" i="6"/>
  <c r="AW54" i="6"/>
  <c r="BT54" i="6"/>
  <c r="S54" i="6"/>
  <c r="R54" i="6"/>
  <c r="Z54" i="6"/>
  <c r="CB54" i="6"/>
  <c r="BE54" i="6"/>
  <c r="AH54" i="6"/>
  <c r="AY55" i="6"/>
  <c r="BV55" i="6"/>
  <c r="U55" i="6"/>
  <c r="AB55" i="6"/>
  <c r="W55" i="6"/>
  <c r="T55" i="6"/>
  <c r="CK6" i="6"/>
  <c r="D6" i="27" s="1"/>
  <c r="CD55" i="6"/>
  <c r="BG55" i="6"/>
  <c r="AJ55" i="6"/>
  <c r="CS6" i="6"/>
  <c r="L6" i="27" s="1"/>
  <c r="BA56" i="6"/>
  <c r="BX56" i="6"/>
  <c r="AD56" i="6"/>
  <c r="BZ57" i="6"/>
  <c r="BC57" i="6"/>
  <c r="AF57" i="6"/>
  <c r="AW58" i="6"/>
  <c r="BT58" i="6"/>
  <c r="S58" i="6"/>
  <c r="R58" i="6"/>
  <c r="Z58" i="6"/>
  <c r="BE58" i="6"/>
  <c r="CB58" i="6"/>
  <c r="AH58" i="6"/>
  <c r="AY59" i="6"/>
  <c r="BV59" i="6"/>
  <c r="AB59" i="6"/>
  <c r="U59" i="6"/>
  <c r="T59" i="6"/>
  <c r="W59" i="6"/>
  <c r="CD59" i="6"/>
  <c r="BG59" i="6"/>
  <c r="AJ59" i="6"/>
  <c r="BA60" i="6"/>
  <c r="BX60" i="6"/>
  <c r="AD60" i="6"/>
  <c r="BC61" i="6"/>
  <c r="BZ61" i="6"/>
  <c r="AF61" i="6"/>
  <c r="AW62" i="6"/>
  <c r="BT62" i="6"/>
  <c r="S62" i="6"/>
  <c r="Z62" i="6"/>
  <c r="R62" i="6"/>
  <c r="BE62" i="6"/>
  <c r="CB62" i="6"/>
  <c r="AH62" i="6"/>
  <c r="BV63" i="6"/>
  <c r="AY63" i="6"/>
  <c r="AB63" i="6"/>
  <c r="W63" i="6"/>
  <c r="U63" i="6"/>
  <c r="T63" i="6"/>
  <c r="CD63" i="6"/>
  <c r="BG63" i="6"/>
  <c r="AJ63" i="6"/>
  <c r="BA64" i="6"/>
  <c r="BX64" i="6"/>
  <c r="AD64" i="6"/>
  <c r="BC65" i="6"/>
  <c r="BZ65" i="6"/>
  <c r="AF65" i="6"/>
  <c r="AW66" i="6"/>
  <c r="BT66" i="6"/>
  <c r="Z66" i="6"/>
  <c r="S66" i="6"/>
  <c r="R66" i="6"/>
  <c r="AW78" i="6"/>
  <c r="CB66" i="6"/>
  <c r="BE66" i="6"/>
  <c r="AH66" i="6"/>
  <c r="BE78" i="6"/>
  <c r="AY67" i="6"/>
  <c r="AB67" i="6"/>
  <c r="T67" i="6"/>
  <c r="U67" i="6"/>
  <c r="W67" i="6"/>
  <c r="AY79" i="6"/>
  <c r="BG67" i="6"/>
  <c r="AJ67" i="6"/>
  <c r="BG79" i="6"/>
  <c r="BA68" i="6"/>
  <c r="AD68" i="6"/>
  <c r="BA80" i="6"/>
  <c r="BC69" i="6"/>
  <c r="AF69" i="6"/>
  <c r="BC81" i="6"/>
  <c r="AW70" i="6"/>
  <c r="S70" i="6"/>
  <c r="Z70" i="6"/>
  <c r="R70" i="6"/>
  <c r="AW82" i="6"/>
  <c r="BE70" i="6"/>
  <c r="AH70" i="6"/>
  <c r="BE82" i="6"/>
  <c r="AY71" i="6"/>
  <c r="AB71" i="6"/>
  <c r="W71" i="6"/>
  <c r="U71" i="6"/>
  <c r="T71" i="6"/>
  <c r="AY83" i="6"/>
  <c r="BG71" i="6"/>
  <c r="AJ71" i="6"/>
  <c r="BG83" i="6"/>
  <c r="BA72" i="6"/>
  <c r="AD72" i="6"/>
  <c r="BA84" i="6"/>
  <c r="BC73" i="6"/>
  <c r="BZ73" i="6"/>
  <c r="AF73" i="6"/>
  <c r="BC85" i="6"/>
  <c r="AW74" i="6"/>
  <c r="Z74" i="6"/>
  <c r="S74" i="6"/>
  <c r="R74" i="6"/>
  <c r="AW86" i="6"/>
  <c r="BE74" i="6"/>
  <c r="AH74" i="6"/>
  <c r="BE86" i="6"/>
  <c r="AY75" i="6"/>
  <c r="AB75" i="6"/>
  <c r="W75" i="6"/>
  <c r="U75" i="6"/>
  <c r="T75" i="6"/>
  <c r="AY87" i="6"/>
  <c r="BG75" i="6"/>
  <c r="AJ75" i="6"/>
  <c r="BG87" i="6"/>
  <c r="BA76" i="6"/>
  <c r="AD76" i="6"/>
  <c r="BA88" i="6"/>
  <c r="BC77" i="6"/>
  <c r="AF77" i="6"/>
  <c r="BC89" i="6"/>
  <c r="BZ78" i="6"/>
  <c r="AF78" i="6"/>
  <c r="Y56" i="20"/>
  <c r="W56" i="20"/>
  <c r="AK64" i="35"/>
  <c r="G31" i="26"/>
  <c r="AN58" i="17"/>
  <c r="AN31" i="23" s="1"/>
  <c r="AA58" i="17"/>
  <c r="G31" i="23" s="1"/>
  <c r="AH38" i="20"/>
  <c r="AR66" i="17"/>
  <c r="AC31" i="19"/>
  <c r="AE31" i="19" s="1"/>
  <c r="AR31" i="19" s="1"/>
  <c r="AQ59" i="16"/>
  <c r="AQ63" i="17"/>
  <c r="AH35" i="19"/>
  <c r="AJ35" i="19" s="1"/>
  <c r="AS35" i="19" s="1"/>
  <c r="X42" i="20"/>
  <c r="AR70" i="15"/>
  <c r="BE92" i="17"/>
  <c r="BA92" i="17"/>
  <c r="X46" i="20"/>
  <c r="AR74" i="15"/>
  <c r="X31" i="20"/>
  <c r="AR59" i="15"/>
  <c r="AC40" i="20"/>
  <c r="AR68" i="16"/>
  <c r="AV64" i="16"/>
  <c r="X38" i="19"/>
  <c r="Z38" i="19" s="1"/>
  <c r="AQ38" i="19" s="1"/>
  <c r="AQ66" i="15"/>
  <c r="AV136" i="15"/>
  <c r="AV135" i="15"/>
  <c r="AV134" i="15"/>
  <c r="AV131" i="15"/>
  <c r="AV133" i="15"/>
  <c r="AV132" i="15"/>
  <c r="AV129" i="15"/>
  <c r="AV130" i="15"/>
  <c r="AV128" i="15"/>
  <c r="AV126" i="15"/>
  <c r="AV127" i="15"/>
  <c r="AV124" i="15"/>
  <c r="AV125" i="15"/>
  <c r="AV123" i="15"/>
  <c r="AV122" i="15"/>
  <c r="AV121" i="15"/>
  <c r="AV120" i="15"/>
  <c r="AV118" i="15"/>
  <c r="AV119" i="15"/>
  <c r="AV107" i="15"/>
  <c r="AV106" i="15"/>
  <c r="AV115" i="15"/>
  <c r="AV117" i="15"/>
  <c r="AV112" i="15"/>
  <c r="AV110" i="15"/>
  <c r="AV113" i="15"/>
  <c r="AV109" i="15"/>
  <c r="AV108" i="15"/>
  <c r="AV114" i="15"/>
  <c r="AV116" i="15"/>
  <c r="AV111" i="15"/>
  <c r="AV105" i="15"/>
  <c r="Y60" i="20"/>
  <c r="W60" i="20"/>
  <c r="N76" i="22"/>
  <c r="V76" i="22"/>
  <c r="V88" i="22"/>
  <c r="N77" i="22"/>
  <c r="AH71" i="19"/>
  <c r="AJ71" i="19" s="1"/>
  <c r="AS71" i="19" s="1"/>
  <c r="AQ99" i="17"/>
  <c r="W42" i="26"/>
  <c r="Y43" i="33" s="1"/>
  <c r="AK56" i="32"/>
  <c r="AD56" i="32"/>
  <c r="AA56" i="32"/>
  <c r="AC73" i="19"/>
  <c r="AE73" i="19" s="1"/>
  <c r="AR73" i="19" s="1"/>
  <c r="AQ101" i="16"/>
  <c r="AZ48" i="17"/>
  <c r="BB48" i="17" s="1"/>
  <c r="AV48" i="17"/>
  <c r="AV47" i="15"/>
  <c r="N51" i="22"/>
  <c r="V51" i="22"/>
  <c r="AC70" i="19"/>
  <c r="AE70" i="19" s="1"/>
  <c r="AR70" i="19" s="1"/>
  <c r="AQ98" i="16"/>
  <c r="O30" i="22"/>
  <c r="W30" i="22"/>
  <c r="AN26" i="35"/>
  <c r="BL43" i="10"/>
  <c r="AO43" i="10"/>
  <c r="AF70" i="14"/>
  <c r="S70" i="14"/>
  <c r="AR32" i="10"/>
  <c r="BO32" i="10"/>
  <c r="BQ28" i="10"/>
  <c r="AT28" i="10"/>
  <c r="AO23" i="10"/>
  <c r="BL23" i="10"/>
  <c r="E22" i="22"/>
  <c r="AT50" i="14"/>
  <c r="O50" i="14" a="1"/>
  <c r="O50" i="14" s="1"/>
  <c r="Q50" i="14"/>
  <c r="AD50" i="14"/>
  <c r="R34" i="14"/>
  <c r="X34" i="14"/>
  <c r="AJ96" i="5"/>
  <c r="W96" i="5"/>
  <c r="AJ108" i="5"/>
  <c r="CF69" i="8"/>
  <c r="V92" i="5"/>
  <c r="AI92" i="5"/>
  <c r="AV34" i="17"/>
  <c r="AZ34" i="17"/>
  <c r="AH62" i="19"/>
  <c r="AJ62" i="19" s="1"/>
  <c r="AS62" i="19" s="1"/>
  <c r="AQ90" i="17"/>
  <c r="Y37" i="20"/>
  <c r="W37" i="20"/>
  <c r="V81" i="22"/>
  <c r="V69" i="22"/>
  <c r="N69" i="22"/>
  <c r="W43" i="22"/>
  <c r="O43" i="22"/>
  <c r="AQ79" i="17"/>
  <c r="AH51" i="19"/>
  <c r="AJ51" i="19" s="1"/>
  <c r="AS51" i="19" s="1"/>
  <c r="AQ98" i="15"/>
  <c r="X70" i="19"/>
  <c r="Z70" i="19" s="1"/>
  <c r="AQ70" i="19" s="1"/>
  <c r="E24" i="26"/>
  <c r="AN51" i="15"/>
  <c r="AL24" i="23" s="1"/>
  <c r="AA51" i="15"/>
  <c r="E24" i="23" s="1"/>
  <c r="AD56" i="20"/>
  <c r="AB56" i="20"/>
  <c r="Y52" i="20"/>
  <c r="W52" i="20"/>
  <c r="AQ88" i="15"/>
  <c r="X60" i="19"/>
  <c r="Z60" i="19" s="1"/>
  <c r="AQ60" i="19" s="1"/>
  <c r="AQ94" i="17"/>
  <c r="AH66" i="19"/>
  <c r="AJ66" i="19" s="1"/>
  <c r="AS66" i="19" s="1"/>
  <c r="P31" i="22"/>
  <c r="X31" i="22"/>
  <c r="AZ40" i="17"/>
  <c r="AV40" i="17"/>
  <c r="X65" i="20"/>
  <c r="AR93" i="15"/>
  <c r="W67" i="20"/>
  <c r="Y67" i="20"/>
  <c r="AV37" i="17"/>
  <c r="AZ37" i="17"/>
  <c r="AF74" i="14"/>
  <c r="S74" i="14"/>
  <c r="CF47" i="10"/>
  <c r="Y54" i="14"/>
  <c r="AL54" i="14"/>
  <c r="AO19" i="10"/>
  <c r="BL19" i="10"/>
  <c r="AU46" i="14"/>
  <c r="Z46" i="14"/>
  <c r="T18" i="19" s="1"/>
  <c r="AM46" i="14"/>
  <c r="AT104" i="5"/>
  <c r="D76" i="22"/>
  <c r="O104" i="5" a="1"/>
  <c r="O104" i="5" s="1"/>
  <c r="Q104" i="5"/>
  <c r="AD104" i="5"/>
  <c r="AD116" i="5"/>
  <c r="Q105" i="5"/>
  <c r="BO74" i="8"/>
  <c r="AR74" i="8"/>
  <c r="BO86" i="8"/>
  <c r="X100" i="5"/>
  <c r="AK100" i="5"/>
  <c r="AK112" i="5"/>
  <c r="BL57" i="8"/>
  <c r="AO57" i="8"/>
  <c r="U84" i="5"/>
  <c r="AH84" i="5"/>
  <c r="U72" i="5"/>
  <c r="AH72" i="5"/>
  <c r="AJ64" i="5"/>
  <c r="W64" i="5"/>
  <c r="BL29" i="8"/>
  <c r="AO29" i="8"/>
  <c r="AJ56" i="5"/>
  <c r="W56" i="5"/>
  <c r="V72" i="22"/>
  <c r="N72" i="22"/>
  <c r="V84" i="22"/>
  <c r="AG82" i="20"/>
  <c r="AI82" i="20"/>
  <c r="AR12" i="33"/>
  <c r="AC57" i="19"/>
  <c r="AE57" i="19" s="1"/>
  <c r="AR57" i="19" s="1"/>
  <c r="AQ85" i="16"/>
  <c r="AW99" i="16"/>
  <c r="AV99" i="16"/>
  <c r="AS36" i="32"/>
  <c r="L23" i="33" s="1"/>
  <c r="AQ38" i="15"/>
  <c r="X10" i="19"/>
  <c r="Z10" i="19" s="1"/>
  <c r="AQ10" i="19" s="1"/>
  <c r="AH16" i="20"/>
  <c r="AR44" i="17"/>
  <c r="P56" i="22"/>
  <c r="X56" i="22"/>
  <c r="AH64" i="20"/>
  <c r="AR92" i="17"/>
  <c r="AS73" i="32"/>
  <c r="L60" i="33" s="1"/>
  <c r="AC48" i="19"/>
  <c r="AE48" i="19" s="1"/>
  <c r="AR48" i="19" s="1"/>
  <c r="AQ76" i="16"/>
  <c r="AH37" i="19"/>
  <c r="AJ37" i="19" s="1"/>
  <c r="AS37" i="19" s="1"/>
  <c r="AQ65" i="17"/>
  <c r="BE97" i="17"/>
  <c r="BA97" i="17"/>
  <c r="AS68" i="32"/>
  <c r="L55" i="33" s="1"/>
  <c r="AV72" i="15"/>
  <c r="AH26" i="19"/>
  <c r="AJ26" i="19" s="1"/>
  <c r="AS26" i="19" s="1"/>
  <c r="AQ54" i="17"/>
  <c r="AQ47" i="35"/>
  <c r="AA86" i="32"/>
  <c r="W72" i="26"/>
  <c r="Y73" i="33" s="1"/>
  <c r="AK86" i="32"/>
  <c r="AD86" i="32"/>
  <c r="AD98" i="32"/>
  <c r="AQ12" i="35"/>
  <c r="AG68" i="20"/>
  <c r="AI68" i="20"/>
  <c r="AD79" i="32"/>
  <c r="AK79" i="32"/>
  <c r="W65" i="26"/>
  <c r="Y66" i="33" s="1"/>
  <c r="AA79" i="32"/>
  <c r="AV63" i="15"/>
  <c r="AQ95" i="15"/>
  <c r="X67" i="19"/>
  <c r="Z67" i="19" s="1"/>
  <c r="AQ67" i="19" s="1"/>
  <c r="AQ52" i="15"/>
  <c r="X24" i="19"/>
  <c r="Z24" i="19" s="1"/>
  <c r="AQ24" i="19" s="1"/>
  <c r="E41" i="26"/>
  <c r="AA68" i="15"/>
  <c r="E41" i="23" s="1"/>
  <c r="AN68" i="15"/>
  <c r="AL41" i="23" s="1"/>
  <c r="X43" i="22"/>
  <c r="P43" i="22"/>
  <c r="AV78" i="15"/>
  <c r="X86" i="20"/>
  <c r="AR114" i="15"/>
  <c r="X32" i="22"/>
  <c r="P32" i="22"/>
  <c r="AK15" i="35"/>
  <c r="AW84" i="16"/>
  <c r="AV84" i="16"/>
  <c r="AH5" i="19"/>
  <c r="AJ5" i="19" s="1"/>
  <c r="AS5" i="19" s="1"/>
  <c r="AQ33" i="17"/>
  <c r="AV57" i="17"/>
  <c r="AZ57" i="17"/>
  <c r="X45" i="22"/>
  <c r="P45" i="22"/>
  <c r="N5" i="22"/>
  <c r="E29" i="26"/>
  <c r="AA56" i="15"/>
  <c r="E29" i="23" s="1"/>
  <c r="AN56" i="15"/>
  <c r="AL29" i="23" s="1"/>
  <c r="V80" i="22"/>
  <c r="V68" i="22"/>
  <c r="N68" i="22"/>
  <c r="G59" i="26"/>
  <c r="AA86" i="17"/>
  <c r="G59" i="23" s="1"/>
  <c r="AN86" i="17"/>
  <c r="AN59" i="23" s="1"/>
  <c r="AN45" i="35"/>
  <c r="F10" i="26"/>
  <c r="AA37" i="16"/>
  <c r="F10" i="23" s="1"/>
  <c r="G56" i="26"/>
  <c r="AA83" i="17"/>
  <c r="G56" i="23" s="1"/>
  <c r="AN83" i="17"/>
  <c r="AN56" i="23" s="1"/>
  <c r="AV69" i="15"/>
  <c r="AW97" i="16"/>
  <c r="AV97" i="16"/>
  <c r="N62" i="22"/>
  <c r="V62" i="22"/>
  <c r="W43" i="20"/>
  <c r="Y43" i="20"/>
  <c r="F59" i="26"/>
  <c r="AA86" i="16"/>
  <c r="F59" i="23" s="1"/>
  <c r="AN86" i="16"/>
  <c r="AM59" i="23" s="1"/>
  <c r="X17" i="22"/>
  <c r="P17" i="22"/>
  <c r="AZ85" i="17"/>
  <c r="AV85" i="17"/>
  <c r="BD85" i="17"/>
  <c r="AW85" i="17"/>
  <c r="AG65" i="20"/>
  <c r="AI65" i="20"/>
  <c r="X103" i="14"/>
  <c r="AK103" i="14"/>
  <c r="AK115" i="14"/>
  <c r="BO73" i="10"/>
  <c r="AR73" i="10"/>
  <c r="BO85" i="10"/>
  <c r="CF72" i="10"/>
  <c r="BO69" i="10"/>
  <c r="AR69" i="10"/>
  <c r="BO81" i="10"/>
  <c r="E67" i="22"/>
  <c r="AT95" i="14"/>
  <c r="O95" i="14" a="1"/>
  <c r="O95" i="14" s="1"/>
  <c r="AD95" i="14"/>
  <c r="Q95" i="14"/>
  <c r="AD107" i="14"/>
  <c r="BN65" i="10"/>
  <c r="AQ65" i="10"/>
  <c r="Y91" i="14"/>
  <c r="AL91" i="14"/>
  <c r="L59" i="35"/>
  <c r="BM60" i="10"/>
  <c r="AP60" i="10"/>
  <c r="T87" i="14"/>
  <c r="AG87" i="14"/>
  <c r="AT57" i="10"/>
  <c r="BQ57" i="10"/>
  <c r="W83" i="14"/>
  <c r="AJ83" i="14"/>
  <c r="U83" i="14"/>
  <c r="AH83" i="14"/>
  <c r="W79" i="14"/>
  <c r="AJ79" i="14"/>
  <c r="CF52" i="10"/>
  <c r="AG75" i="14"/>
  <c r="T75" i="14"/>
  <c r="W75" i="14"/>
  <c r="AJ75" i="14"/>
  <c r="BN45" i="10"/>
  <c r="AQ45" i="10"/>
  <c r="S71" i="14"/>
  <c r="AF71" i="14"/>
  <c r="AI67" i="14"/>
  <c r="V67" i="14"/>
  <c r="S67" i="14"/>
  <c r="AF67" i="14"/>
  <c r="BQ37" i="10"/>
  <c r="AT37" i="10"/>
  <c r="AH63" i="14"/>
  <c r="U63" i="14"/>
  <c r="AU63" i="14"/>
  <c r="AM63" i="14"/>
  <c r="Z63" i="14"/>
  <c r="T35" i="19" s="1"/>
  <c r="BQ33" i="10"/>
  <c r="AT33" i="10"/>
  <c r="V59" i="14"/>
  <c r="AI59" i="14"/>
  <c r="V55" i="14"/>
  <c r="AI55" i="14"/>
  <c r="AU51" i="14"/>
  <c r="Z51" i="14"/>
  <c r="T23" i="19" s="1"/>
  <c r="AM51" i="14"/>
  <c r="AI51" i="14"/>
  <c r="V51" i="14"/>
  <c r="V47" i="14"/>
  <c r="AI47" i="14"/>
  <c r="CF20" i="10"/>
  <c r="W43" i="14"/>
  <c r="X39" i="14"/>
  <c r="AT9" i="10"/>
  <c r="AO8" i="10"/>
  <c r="R35" i="14"/>
  <c r="AK101" i="5"/>
  <c r="X101" i="5"/>
  <c r="AK113" i="5"/>
  <c r="BQ71" i="8"/>
  <c r="AT71" i="8"/>
  <c r="BQ83" i="8"/>
  <c r="AI97" i="5"/>
  <c r="V97" i="5"/>
  <c r="AI109" i="5"/>
  <c r="CF70" i="8"/>
  <c r="AU93" i="5"/>
  <c r="Z93" i="5"/>
  <c r="O65" i="19" s="1"/>
  <c r="AM93" i="5"/>
  <c r="AM105" i="5"/>
  <c r="X93" i="5"/>
  <c r="AK93" i="5"/>
  <c r="AK105" i="5"/>
  <c r="T89" i="5"/>
  <c r="AG89" i="5"/>
  <c r="AF85" i="5"/>
  <c r="S85" i="5"/>
  <c r="BQ55" i="8"/>
  <c r="AT55" i="8"/>
  <c r="AU81" i="5"/>
  <c r="Z81" i="5"/>
  <c r="O53" i="19" s="1"/>
  <c r="AM81" i="5"/>
  <c r="Y77" i="5"/>
  <c r="AL77" i="5"/>
  <c r="AK73" i="5"/>
  <c r="X73" i="5"/>
  <c r="AT73" i="5"/>
  <c r="O73" i="5" a="1"/>
  <c r="O73" i="5" s="1"/>
  <c r="D45" i="22"/>
  <c r="Q73" i="5"/>
  <c r="AD73" i="5"/>
  <c r="BN43" i="8"/>
  <c r="AQ43" i="8"/>
  <c r="AG69" i="5"/>
  <c r="T69" i="5"/>
  <c r="AU65" i="5"/>
  <c r="AM65" i="5"/>
  <c r="Z65" i="5"/>
  <c r="O37" i="19" s="1"/>
  <c r="CF38" i="8"/>
  <c r="I33" i="35"/>
  <c r="AP34" i="8"/>
  <c r="BM34" i="8"/>
  <c r="U61" i="5"/>
  <c r="AH61" i="5"/>
  <c r="BN31" i="8"/>
  <c r="AQ31" i="8"/>
  <c r="I29" i="35"/>
  <c r="BM30" i="8"/>
  <c r="AP30" i="8"/>
  <c r="R57" i="5"/>
  <c r="AE57" i="5"/>
  <c r="AG53" i="5"/>
  <c r="T53" i="5"/>
  <c r="AK53" i="5"/>
  <c r="X53" i="5"/>
  <c r="BQ23" i="8"/>
  <c r="AT23" i="8"/>
  <c r="AU49" i="5"/>
  <c r="AM49" i="5"/>
  <c r="Z49" i="5"/>
  <c r="O21" i="19" s="1"/>
  <c r="W45" i="5"/>
  <c r="AJ45" i="5"/>
  <c r="I13" i="35"/>
  <c r="AE13" i="35" s="1"/>
  <c r="AP14" i="8"/>
  <c r="Y41" i="5"/>
  <c r="AT11" i="8"/>
  <c r="W37" i="5"/>
  <c r="U37" i="5"/>
  <c r="R33" i="5"/>
  <c r="AU94" i="14"/>
  <c r="Z94" i="14"/>
  <c r="T66" i="19" s="1"/>
  <c r="AM94" i="14"/>
  <c r="AM106" i="14"/>
  <c r="AL94" i="14"/>
  <c r="Y94" i="14"/>
  <c r="AL106" i="14"/>
  <c r="L62" i="35"/>
  <c r="BM63" i="10"/>
  <c r="AP63" i="10"/>
  <c r="AH90" i="14"/>
  <c r="U90" i="14"/>
  <c r="T86" i="14"/>
  <c r="AG86" i="14"/>
  <c r="AK86" i="14"/>
  <c r="X86" i="14"/>
  <c r="L34" i="35"/>
  <c r="BM35" i="10"/>
  <c r="AP35" i="10"/>
  <c r="U62" i="14"/>
  <c r="AH62" i="14"/>
  <c r="O58" i="14" a="1"/>
  <c r="O58" i="14" s="1"/>
  <c r="E30" i="22"/>
  <c r="AD58" i="14"/>
  <c r="AT58" i="14"/>
  <c r="Q58" i="14"/>
  <c r="Y58" i="14"/>
  <c r="AL58" i="14"/>
  <c r="BQ24" i="10"/>
  <c r="AT24" i="10"/>
  <c r="I48" i="35"/>
  <c r="AP49" i="8"/>
  <c r="BM49" i="8"/>
  <c r="U76" i="5"/>
  <c r="AH76" i="5"/>
  <c r="AJ68" i="5"/>
  <c r="W68" i="5"/>
  <c r="T48" i="5"/>
  <c r="AG48" i="5"/>
  <c r="Y44" i="5"/>
  <c r="AL44" i="5"/>
  <c r="V44" i="5"/>
  <c r="AI44" i="5"/>
  <c r="AU40" i="5"/>
  <c r="Z40" i="5"/>
  <c r="O12" i="19" s="1"/>
  <c r="CF13" i="8"/>
  <c r="AV60" i="15"/>
  <c r="E49" i="26"/>
  <c r="AA76" i="15"/>
  <c r="E49" i="23" s="1"/>
  <c r="AN76" i="15"/>
  <c r="AL49" i="23" s="1"/>
  <c r="AQ30" i="35"/>
  <c r="AG101" i="32"/>
  <c r="H88" i="33" s="1"/>
  <c r="O47" i="22"/>
  <c r="W47" i="22"/>
  <c r="AV47" i="16"/>
  <c r="AZ52" i="17"/>
  <c r="AV52" i="17"/>
  <c r="AC84" i="20"/>
  <c r="AR112" i="16"/>
  <c r="AQ96" i="16"/>
  <c r="AC68" i="19"/>
  <c r="AE68" i="19" s="1"/>
  <c r="AR68" i="19" s="1"/>
  <c r="AQ44" i="16"/>
  <c r="AC16" i="19"/>
  <c r="AE16" i="19" s="1"/>
  <c r="AR16" i="19" s="1"/>
  <c r="AQ53" i="35"/>
  <c r="AR64" i="15"/>
  <c r="X36" i="20"/>
  <c r="P34" i="22"/>
  <c r="X34" i="22"/>
  <c r="BE102" i="17"/>
  <c r="BA102" i="17"/>
  <c r="AC49" i="20"/>
  <c r="AR77" i="16"/>
  <c r="AC37" i="20"/>
  <c r="AR65" i="16"/>
  <c r="F34" i="26"/>
  <c r="AA61" i="16"/>
  <c r="F34" i="23" s="1"/>
  <c r="AN61" i="16"/>
  <c r="AM34" i="23" s="1"/>
  <c r="G24" i="26"/>
  <c r="AA51" i="17"/>
  <c r="G24" i="23" s="1"/>
  <c r="AN51" i="17"/>
  <c r="AN24" i="23" s="1"/>
  <c r="G48" i="26"/>
  <c r="AN75" i="17"/>
  <c r="AN48" i="23" s="1"/>
  <c r="AA75" i="17"/>
  <c r="G48" i="23" s="1"/>
  <c r="W73" i="26"/>
  <c r="Y74" i="33" s="1"/>
  <c r="AA87" i="32"/>
  <c r="AK87" i="32"/>
  <c r="AD87" i="32"/>
  <c r="AD99" i="32"/>
  <c r="AS42" i="32"/>
  <c r="L29" i="33" s="1"/>
  <c r="AS99" i="32"/>
  <c r="L86" i="33" s="1"/>
  <c r="AS96" i="32"/>
  <c r="L83" i="33" s="1"/>
  <c r="AS111" i="32"/>
  <c r="L98" i="33" s="1"/>
  <c r="AS120" i="32"/>
  <c r="L107" i="33" s="1"/>
  <c r="AV77" i="15"/>
  <c r="AH52" i="19"/>
  <c r="AJ52" i="19" s="1"/>
  <c r="AS52" i="19" s="1"/>
  <c r="AQ80" i="17"/>
  <c r="AV58" i="15"/>
  <c r="AK54" i="35"/>
  <c r="AQ54" i="16"/>
  <c r="AC26" i="19"/>
  <c r="AE26" i="19" s="1"/>
  <c r="AR26" i="19" s="1"/>
  <c r="AC18" i="20"/>
  <c r="AR46" i="16"/>
  <c r="AK33" i="32"/>
  <c r="AA33" i="32"/>
  <c r="AD33" i="32"/>
  <c r="W19" i="26"/>
  <c r="Y20" i="33" s="1"/>
  <c r="BO44" i="8"/>
  <c r="AR44" i="8"/>
  <c r="W66" i="5"/>
  <c r="AJ66" i="5"/>
  <c r="CF39" i="8"/>
  <c r="AT62" i="5"/>
  <c r="O62" i="5" a="1"/>
  <c r="O62" i="5" s="1"/>
  <c r="D34" i="22"/>
  <c r="Q62" i="5"/>
  <c r="AD62" i="5"/>
  <c r="CF35" i="8"/>
  <c r="BQ32" i="8"/>
  <c r="AT32" i="8"/>
  <c r="I26" i="35"/>
  <c r="AP27" i="8"/>
  <c r="BM27" i="8"/>
  <c r="V54" i="5"/>
  <c r="AI54" i="5"/>
  <c r="I18" i="35"/>
  <c r="AE18" i="35" s="1"/>
  <c r="AP19" i="8"/>
  <c r="BM19" i="8"/>
  <c r="Y46" i="5"/>
  <c r="AL46" i="5"/>
  <c r="AT42" i="5"/>
  <c r="O42" i="5" a="1"/>
  <c r="O42" i="5" s="1"/>
  <c r="D14" i="22"/>
  <c r="Q42" i="5"/>
  <c r="AT12" i="8"/>
  <c r="X38" i="5"/>
  <c r="T38" i="5"/>
  <c r="D6" i="22"/>
  <c r="AT34" i="5"/>
  <c r="O34" i="5" a="1"/>
  <c r="O34" i="5" s="1"/>
  <c r="Q34" i="5"/>
  <c r="T34" i="5"/>
  <c r="S102" i="14"/>
  <c r="AF102" i="14"/>
  <c r="AF114" i="14"/>
  <c r="P70" i="22"/>
  <c r="X70" i="22"/>
  <c r="X82" i="22"/>
  <c r="AH19" i="20"/>
  <c r="AR47" i="17"/>
  <c r="AG92" i="32"/>
  <c r="H79" i="33" s="1"/>
  <c r="V78" i="22"/>
  <c r="V66" i="22"/>
  <c r="N66" i="22"/>
  <c r="G49" i="26"/>
  <c r="AA76" i="17"/>
  <c r="G49" i="23" s="1"/>
  <c r="AN76" i="17"/>
  <c r="AN49" i="23" s="1"/>
  <c r="AQ101" i="15"/>
  <c r="X73" i="19"/>
  <c r="Z73" i="19" s="1"/>
  <c r="AQ73" i="19" s="1"/>
  <c r="X22" i="19"/>
  <c r="Z22" i="19" s="1"/>
  <c r="AQ22" i="19" s="1"/>
  <c r="AQ50" i="15"/>
  <c r="AK46" i="35"/>
  <c r="AV35" i="15"/>
  <c r="X47" i="20"/>
  <c r="AR75" i="15"/>
  <c r="X55" i="19"/>
  <c r="Z55" i="19" s="1"/>
  <c r="AQ55" i="19" s="1"/>
  <c r="AQ83" i="15"/>
  <c r="AD84" i="20"/>
  <c r="AB84" i="20"/>
  <c r="AD16" i="20"/>
  <c r="AB16" i="20"/>
  <c r="AC8" i="19"/>
  <c r="AE8" i="19" s="1"/>
  <c r="AR8" i="19" s="1"/>
  <c r="AQ36" i="16"/>
  <c r="W68" i="26"/>
  <c r="Y69" i="33" s="1"/>
  <c r="AA82" i="32"/>
  <c r="AK82" i="32"/>
  <c r="AD82" i="32"/>
  <c r="AD94" i="32"/>
  <c r="AI78" i="20"/>
  <c r="AG78" i="20"/>
  <c r="W45" i="22"/>
  <c r="O45" i="22"/>
  <c r="AN33" i="35"/>
  <c r="F18" i="26"/>
  <c r="AA45" i="16"/>
  <c r="F18" i="23" s="1"/>
  <c r="AN45" i="16"/>
  <c r="AM18" i="23" s="1"/>
  <c r="BE88" i="17"/>
  <c r="BA88" i="17"/>
  <c r="W74" i="22"/>
  <c r="O74" i="22"/>
  <c r="W86" i="22"/>
  <c r="AC6" i="19"/>
  <c r="AE6" i="19" s="1"/>
  <c r="AR6" i="19" s="1"/>
  <c r="AQ34" i="16"/>
  <c r="BL77" i="10"/>
  <c r="AO77" i="10"/>
  <c r="BL89" i="10"/>
  <c r="AO78" i="10"/>
  <c r="AF104" i="14"/>
  <c r="S104" i="14"/>
  <c r="AF116" i="14"/>
  <c r="S105" i="14"/>
  <c r="AQ74" i="10"/>
  <c r="BN74" i="10"/>
  <c r="BN86" i="10"/>
  <c r="V100" i="14"/>
  <c r="AI100" i="14"/>
  <c r="AI112" i="14"/>
  <c r="BN70" i="10"/>
  <c r="AQ70" i="10"/>
  <c r="BN82" i="10"/>
  <c r="X96" i="14"/>
  <c r="AK96" i="14"/>
  <c r="AK108" i="14"/>
  <c r="CF69" i="10"/>
  <c r="AR66" i="10"/>
  <c r="BO66" i="10"/>
  <c r="BO78" i="10"/>
  <c r="AF92" i="14"/>
  <c r="S92" i="14"/>
  <c r="AU88" i="14"/>
  <c r="Z88" i="14"/>
  <c r="T60" i="19" s="1"/>
  <c r="AM88" i="14"/>
  <c r="S88" i="14"/>
  <c r="AF88" i="14"/>
  <c r="AT58" i="10"/>
  <c r="BQ58" i="10"/>
  <c r="AT84" i="14"/>
  <c r="O84" i="14" a="1"/>
  <c r="O84" i="14" s="1"/>
  <c r="E56" i="22"/>
  <c r="AD84" i="14"/>
  <c r="Q84" i="14"/>
  <c r="R84" i="14"/>
  <c r="AE84" i="14"/>
  <c r="X80" i="14"/>
  <c r="AK80" i="14"/>
  <c r="L48" i="35"/>
  <c r="AP49" i="10"/>
  <c r="BM49" i="10"/>
  <c r="AE76" i="14"/>
  <c r="R76" i="14"/>
  <c r="AT46" i="10"/>
  <c r="BQ46" i="10"/>
  <c r="AT72" i="14"/>
  <c r="O72" i="14" a="1"/>
  <c r="O72" i="14" s="1"/>
  <c r="E44" i="22"/>
  <c r="Q72" i="14"/>
  <c r="AD72" i="14"/>
  <c r="AH68" i="14"/>
  <c r="U68" i="14"/>
  <c r="BN38" i="10"/>
  <c r="AQ38" i="10"/>
  <c r="W64" i="14"/>
  <c r="AJ64" i="14"/>
  <c r="AU64" i="14"/>
  <c r="Z64" i="14"/>
  <c r="T36" i="19" s="1"/>
  <c r="AM64" i="14"/>
  <c r="AJ60" i="14"/>
  <c r="W60" i="14"/>
  <c r="V60" i="14"/>
  <c r="AI60" i="14"/>
  <c r="AT30" i="10"/>
  <c r="BQ30" i="10"/>
  <c r="Y56" i="14"/>
  <c r="AL56" i="14"/>
  <c r="X56" i="14"/>
  <c r="AK56" i="14"/>
  <c r="BL25" i="10"/>
  <c r="AO25" i="10"/>
  <c r="R52" i="14"/>
  <c r="AE52" i="14"/>
  <c r="AU48" i="14"/>
  <c r="AM48" i="14"/>
  <c r="Z48" i="14"/>
  <c r="T20" i="19" s="1"/>
  <c r="U48" i="14"/>
  <c r="AH48" i="14"/>
  <c r="AE44" i="14"/>
  <c r="R44" i="14"/>
  <c r="AI44" i="14"/>
  <c r="V44" i="14"/>
  <c r="AR14" i="10"/>
  <c r="T40" i="14"/>
  <c r="Y40" i="14"/>
  <c r="U36" i="14"/>
  <c r="AQ6" i="10"/>
  <c r="T102" i="5"/>
  <c r="AG102" i="5"/>
  <c r="AG114" i="5"/>
  <c r="I70" i="35"/>
  <c r="AP71" i="8"/>
  <c r="BM71" i="8"/>
  <c r="BM83" i="8"/>
  <c r="AG98" i="5"/>
  <c r="T98" i="5"/>
  <c r="AG110" i="5"/>
  <c r="BL67" i="8"/>
  <c r="AO67" i="8"/>
  <c r="BL79" i="8"/>
  <c r="R94" i="5"/>
  <c r="AE94" i="5"/>
  <c r="AE106" i="5"/>
  <c r="V90" i="5"/>
  <c r="AI90" i="5"/>
  <c r="AE90" i="5"/>
  <c r="R90" i="5"/>
  <c r="AR60" i="8"/>
  <c r="BO60" i="8"/>
  <c r="I58" i="35"/>
  <c r="AP59" i="8"/>
  <c r="BM59" i="8"/>
  <c r="AU86" i="5"/>
  <c r="Z86" i="5"/>
  <c r="O58" i="19" s="1"/>
  <c r="AM86" i="5"/>
  <c r="AJ82" i="5"/>
  <c r="W82" i="5"/>
  <c r="S82" i="5"/>
  <c r="AF82" i="5"/>
  <c r="BQ52" i="8"/>
  <c r="AT52" i="8"/>
  <c r="AO51" i="8"/>
  <c r="BL51" i="8"/>
  <c r="V78" i="5"/>
  <c r="AI78" i="5"/>
  <c r="U74" i="5"/>
  <c r="AH74" i="5"/>
  <c r="CF47" i="8"/>
  <c r="AE70" i="5"/>
  <c r="R70" i="5"/>
  <c r="BQ40" i="8"/>
  <c r="AT40" i="8"/>
  <c r="AL58" i="5"/>
  <c r="Y58" i="5"/>
  <c r="R58" i="5"/>
  <c r="AE58" i="5"/>
  <c r="T50" i="5"/>
  <c r="AG50" i="5"/>
  <c r="T47" i="5"/>
  <c r="AG47" i="5"/>
  <c r="AO8" i="8"/>
  <c r="X35" i="5"/>
  <c r="Y88" i="5"/>
  <c r="AL88" i="5"/>
  <c r="I52" i="35"/>
  <c r="BM53" i="8"/>
  <c r="AP53" i="8"/>
  <c r="AT80" i="5"/>
  <c r="D52" i="22"/>
  <c r="O80" i="5" a="1"/>
  <c r="O80" i="5" s="1"/>
  <c r="Q80" i="5"/>
  <c r="AD80" i="5"/>
  <c r="AR46" i="8"/>
  <c r="BO46" i="8"/>
  <c r="E54" i="26"/>
  <c r="AA81" i="15"/>
  <c r="E54" i="23" s="1"/>
  <c r="AN81" i="15"/>
  <c r="AL54" i="23" s="1"/>
  <c r="AC35" i="20"/>
  <c r="AE35" i="20" s="1"/>
  <c r="AR35" i="20" s="1"/>
  <c r="AR63" i="16"/>
  <c r="AV87" i="17"/>
  <c r="BD87" i="17"/>
  <c r="AW87" i="17"/>
  <c r="AZ87" i="17"/>
  <c r="AD89" i="32"/>
  <c r="W63" i="26"/>
  <c r="Y64" i="33" s="1"/>
  <c r="AD77" i="32"/>
  <c r="AK77" i="32"/>
  <c r="AA77" i="32"/>
  <c r="W46" i="20"/>
  <c r="Y46" i="20"/>
  <c r="X63" i="20"/>
  <c r="AR91" i="15"/>
  <c r="AD68" i="20"/>
  <c r="AB68" i="20"/>
  <c r="O64" i="22"/>
  <c r="W64" i="22"/>
  <c r="P13" i="22"/>
  <c r="AS65" i="32"/>
  <c r="L52" i="33" s="1"/>
  <c r="AI42" i="20"/>
  <c r="AG42" i="20"/>
  <c r="AG100" i="32"/>
  <c r="H87" i="33" s="1"/>
  <c r="W25" i="22"/>
  <c r="O25" i="22"/>
  <c r="F14" i="26"/>
  <c r="AA41" i="16"/>
  <c r="F14" i="23" s="1"/>
  <c r="G8" i="26"/>
  <c r="AA35" i="17"/>
  <c r="G8" i="23" s="1"/>
  <c r="G45" i="26"/>
  <c r="AA72" i="17"/>
  <c r="G45" i="23" s="1"/>
  <c r="AN72" i="17"/>
  <c r="AN45" i="23" s="1"/>
  <c r="AS26" i="32"/>
  <c r="L13" i="33" s="1"/>
  <c r="AW85" i="15"/>
  <c r="AV85" i="15"/>
  <c r="AV87" i="15"/>
  <c r="AW87" i="15"/>
  <c r="AC50" i="20"/>
  <c r="AR78" i="16"/>
  <c r="AN42" i="35"/>
  <c r="AC22" i="20"/>
  <c r="AR50" i="16"/>
  <c r="AI33" i="20"/>
  <c r="AG33" i="20"/>
  <c r="V75" i="5"/>
  <c r="AI75" i="5"/>
  <c r="CF48" i="8"/>
  <c r="AT67" i="5"/>
  <c r="O67" i="5" a="1"/>
  <c r="O67" i="5" s="1"/>
  <c r="D39" i="22"/>
  <c r="AD67" i="5"/>
  <c r="Q67" i="5"/>
  <c r="AI55" i="5"/>
  <c r="V55" i="5"/>
  <c r="CF28" i="8"/>
  <c r="AU51" i="5"/>
  <c r="AM51" i="5"/>
  <c r="Z51" i="5"/>
  <c r="O23" i="19" s="1"/>
  <c r="AT21" i="8"/>
  <c r="BQ21" i="8"/>
  <c r="BO17" i="8"/>
  <c r="AR17" i="8"/>
  <c r="V43" i="5"/>
  <c r="V39" i="5"/>
  <c r="R39" i="5"/>
  <c r="BQ60" i="10"/>
  <c r="AT60" i="10"/>
  <c r="BQ56" i="10"/>
  <c r="AT56" i="10"/>
  <c r="CF51" i="10"/>
  <c r="U42" i="14"/>
  <c r="AT66" i="8"/>
  <c r="BQ66" i="8"/>
  <c r="BQ78" i="8"/>
  <c r="AT34" i="8"/>
  <c r="BQ34" i="8"/>
  <c r="U36" i="5"/>
  <c r="CF9" i="8"/>
  <c r="X16" i="20"/>
  <c r="Z16" i="20" s="1"/>
  <c r="AQ16" i="20" s="1"/>
  <c r="AR44" i="15"/>
  <c r="X56" i="20"/>
  <c r="AR84" i="15"/>
  <c r="AQ54" i="35"/>
  <c r="E62" i="26"/>
  <c r="AN89" i="15"/>
  <c r="AL62" i="23" s="1"/>
  <c r="AA89" i="15"/>
  <c r="E62" i="23" s="1"/>
  <c r="AC75" i="20"/>
  <c r="AR103" i="16"/>
  <c r="AC59" i="19"/>
  <c r="AE59" i="19" s="1"/>
  <c r="AR59" i="19" s="1"/>
  <c r="AQ87" i="16"/>
  <c r="F12" i="26"/>
  <c r="S12" i="26" s="1"/>
  <c r="V13" i="33" s="1"/>
  <c r="AA39" i="16"/>
  <c r="F12" i="23" s="1"/>
  <c r="AH79" i="20"/>
  <c r="AR107" i="17"/>
  <c r="AG77" i="32"/>
  <c r="H64" i="33" s="1"/>
  <c r="V18" i="22"/>
  <c r="N18" i="22"/>
  <c r="BA36" i="17"/>
  <c r="E18" i="26"/>
  <c r="AA45" i="15"/>
  <c r="E18" i="23" s="1"/>
  <c r="AN45" i="15"/>
  <c r="AL18" i="23" s="1"/>
  <c r="E16" i="26"/>
  <c r="AA43" i="15"/>
  <c r="E16" i="23" s="1"/>
  <c r="E40" i="26"/>
  <c r="AA67" i="15"/>
  <c r="E40" i="23" s="1"/>
  <c r="AN67" i="15"/>
  <c r="AL40" i="23" s="1"/>
  <c r="AV72" i="16"/>
  <c r="AC20" i="20"/>
  <c r="AR48" i="16"/>
  <c r="AH61" i="20"/>
  <c r="AR89" i="17"/>
  <c r="AK12" i="35"/>
  <c r="W60" i="26"/>
  <c r="Y61" i="33" s="1"/>
  <c r="AD74" i="32"/>
  <c r="AA74" i="32"/>
  <c r="AK74" i="32"/>
  <c r="AC53" i="19"/>
  <c r="AE53" i="19" s="1"/>
  <c r="AR53" i="19" s="1"/>
  <c r="AQ81" i="16"/>
  <c r="AD33" i="20"/>
  <c r="AB33" i="20"/>
  <c r="AD25" i="20"/>
  <c r="AB25" i="20"/>
  <c r="AV33" i="16"/>
  <c r="AV67" i="17"/>
  <c r="AZ67" i="17"/>
  <c r="BE91" i="17"/>
  <c r="BA91" i="17"/>
  <c r="N33" i="22"/>
  <c r="V33" i="22"/>
  <c r="N43" i="22"/>
  <c r="V43" i="22"/>
  <c r="X75" i="19"/>
  <c r="Z75" i="19" s="1"/>
  <c r="AQ75" i="19" s="1"/>
  <c r="AQ103" i="15"/>
  <c r="AK75" i="35"/>
  <c r="O14" i="22"/>
  <c r="BA45" i="17"/>
  <c r="BQ75" i="10"/>
  <c r="AT75" i="10"/>
  <c r="BQ87" i="10"/>
  <c r="L73" i="35"/>
  <c r="BM74" i="10"/>
  <c r="AP74" i="10"/>
  <c r="BM86" i="10"/>
  <c r="Y101" i="14"/>
  <c r="AL101" i="14"/>
  <c r="AL113" i="14"/>
  <c r="R97" i="14"/>
  <c r="AE97" i="14"/>
  <c r="AE109" i="14"/>
  <c r="AT97" i="14"/>
  <c r="O97" i="14" a="1"/>
  <c r="O97" i="14" s="1"/>
  <c r="E69" i="22"/>
  <c r="Q97" i="14"/>
  <c r="AD97" i="14"/>
  <c r="AD109" i="14"/>
  <c r="X93" i="14"/>
  <c r="AK93" i="14"/>
  <c r="AK105" i="14"/>
  <c r="AL93" i="14"/>
  <c r="Y93" i="14"/>
  <c r="AL105" i="14"/>
  <c r="X89" i="14"/>
  <c r="AK89" i="14"/>
  <c r="AU85" i="14"/>
  <c r="Z85" i="14"/>
  <c r="T57" i="19" s="1"/>
  <c r="AM85" i="14"/>
  <c r="AK85" i="14"/>
  <c r="X85" i="14"/>
  <c r="BL54" i="10"/>
  <c r="AO54" i="10"/>
  <c r="R81" i="14"/>
  <c r="AE81" i="14"/>
  <c r="T77" i="14"/>
  <c r="AG77" i="14"/>
  <c r="T73" i="14"/>
  <c r="AG73" i="14"/>
  <c r="AL73" i="14"/>
  <c r="Y73" i="14"/>
  <c r="BN43" i="10"/>
  <c r="AQ43" i="10"/>
  <c r="T69" i="14"/>
  <c r="AG69" i="14"/>
  <c r="AU65" i="14"/>
  <c r="AM65" i="14"/>
  <c r="Z65" i="14"/>
  <c r="T37" i="19" s="1"/>
  <c r="AL65" i="14"/>
  <c r="Y65" i="14"/>
  <c r="BN35" i="10"/>
  <c r="AQ35" i="10"/>
  <c r="V61" i="14"/>
  <c r="AI61" i="14"/>
  <c r="S61" i="14"/>
  <c r="AF61" i="14"/>
  <c r="AU57" i="14"/>
  <c r="Z57" i="14"/>
  <c r="T29" i="19" s="1"/>
  <c r="AM57" i="14"/>
  <c r="CF30" i="10"/>
  <c r="BN27" i="10"/>
  <c r="AQ27" i="10"/>
  <c r="O53" i="14" a="1"/>
  <c r="O53" i="14" s="1"/>
  <c r="E25" i="22"/>
  <c r="Q53" i="14"/>
  <c r="AT53" i="14"/>
  <c r="AD53" i="14"/>
  <c r="R53" i="14"/>
  <c r="AE53" i="14"/>
  <c r="AK49" i="14"/>
  <c r="X49" i="14"/>
  <c r="T45" i="14"/>
  <c r="AG45" i="14"/>
  <c r="Y45" i="14"/>
  <c r="AL45" i="14"/>
  <c r="R41" i="14"/>
  <c r="W37" i="14"/>
  <c r="R37" i="14"/>
  <c r="V33" i="14"/>
  <c r="AU33" i="14"/>
  <c r="Z33" i="14"/>
  <c r="T5" i="19" s="1"/>
  <c r="W103" i="5"/>
  <c r="AJ103" i="5"/>
  <c r="AJ115" i="5"/>
  <c r="Y99" i="5"/>
  <c r="AL99" i="5"/>
  <c r="AL111" i="5"/>
  <c r="AO68" i="8"/>
  <c r="BL68" i="8"/>
  <c r="BL80" i="8"/>
  <c r="D67" i="22"/>
  <c r="AT95" i="5"/>
  <c r="O95" i="5" a="1"/>
  <c r="O95" i="5" s="1"/>
  <c r="AD95" i="5"/>
  <c r="Q95" i="5"/>
  <c r="AD107" i="5"/>
  <c r="BQ65" i="8"/>
  <c r="AT65" i="8"/>
  <c r="T91" i="5"/>
  <c r="AG91" i="5"/>
  <c r="BQ61" i="8"/>
  <c r="AT61" i="8"/>
  <c r="Y87" i="5"/>
  <c r="AL87" i="5"/>
  <c r="W83" i="5"/>
  <c r="AJ83" i="5"/>
  <c r="S83" i="5"/>
  <c r="AF83" i="5"/>
  <c r="AR53" i="8"/>
  <c r="BO53" i="8"/>
  <c r="BL52" i="8"/>
  <c r="AO52" i="8"/>
  <c r="AG79" i="5"/>
  <c r="T79" i="5"/>
  <c r="S71" i="5"/>
  <c r="AF71" i="5"/>
  <c r="AJ71" i="5"/>
  <c r="W71" i="5"/>
  <c r="BN41" i="8"/>
  <c r="AQ41" i="8"/>
  <c r="X63" i="5"/>
  <c r="AK63" i="5"/>
  <c r="CF36" i="8"/>
  <c r="BN33" i="8"/>
  <c r="AQ33" i="8"/>
  <c r="AE59" i="5"/>
  <c r="R59" i="5"/>
  <c r="D31" i="22"/>
  <c r="AT59" i="5"/>
  <c r="O59" i="5" a="1"/>
  <c r="O59" i="5" s="1"/>
  <c r="Q59" i="5"/>
  <c r="AD59" i="5"/>
  <c r="X98" i="14"/>
  <c r="AK98" i="14"/>
  <c r="AK110" i="14"/>
  <c r="W98" i="14"/>
  <c r="AJ98" i="14"/>
  <c r="AJ110" i="14"/>
  <c r="L54" i="35"/>
  <c r="BM55" i="10"/>
  <c r="AP55" i="10"/>
  <c r="Y82" i="14"/>
  <c r="AL82" i="14"/>
  <c r="BQ52" i="10"/>
  <c r="AT52" i="10"/>
  <c r="T66" i="14"/>
  <c r="AG66" i="14"/>
  <c r="U38" i="14"/>
  <c r="U60" i="5"/>
  <c r="AH60" i="5"/>
  <c r="I24" i="35"/>
  <c r="BM25" i="8"/>
  <c r="AP25" i="8"/>
  <c r="Y52" i="5"/>
  <c r="AL52" i="5"/>
  <c r="AW23" i="6"/>
  <c r="BT23" i="6"/>
  <c r="Z23" i="6"/>
  <c r="R23" i="6"/>
  <c r="S23" i="6"/>
  <c r="CB23" i="6"/>
  <c r="BE23" i="6"/>
  <c r="AH23" i="6"/>
  <c r="BT27" i="6"/>
  <c r="AW27" i="6"/>
  <c r="R27" i="6"/>
  <c r="S27" i="6"/>
  <c r="Z27" i="6"/>
  <c r="BA29" i="6"/>
  <c r="BX29" i="6"/>
  <c r="AD29" i="6"/>
  <c r="CD36" i="6"/>
  <c r="BG36" i="6"/>
  <c r="AJ36" i="6"/>
  <c r="AW39" i="6"/>
  <c r="BT39" i="6"/>
  <c r="R39" i="6"/>
  <c r="Z39" i="6"/>
  <c r="S39" i="6"/>
  <c r="BG40" i="6"/>
  <c r="CD40" i="6"/>
  <c r="AJ40" i="6"/>
  <c r="BE71" i="6"/>
  <c r="AH71" i="6"/>
  <c r="BE83" i="6"/>
  <c r="BX73" i="6"/>
  <c r="BA73" i="6"/>
  <c r="AD73" i="6"/>
  <c r="BA85" i="6"/>
  <c r="AY76" i="6"/>
  <c r="U76" i="6"/>
  <c r="AB76" i="6"/>
  <c r="W76" i="6"/>
  <c r="T76" i="6"/>
  <c r="AY88" i="6"/>
  <c r="BW8" i="6"/>
  <c r="AC8" i="6"/>
  <c r="BY9" i="6"/>
  <c r="AE9" i="6"/>
  <c r="CA10" i="6"/>
  <c r="AG10" i="6"/>
  <c r="CC11" i="6"/>
  <c r="AI11" i="6"/>
  <c r="CE12" i="6"/>
  <c r="AK12" i="6"/>
  <c r="BY13" i="6"/>
  <c r="AE13" i="6"/>
  <c r="CC15" i="6"/>
  <c r="AI15" i="6"/>
  <c r="CE16" i="6"/>
  <c r="AK16" i="6"/>
  <c r="AV18" i="6"/>
  <c r="AO45" i="4" s="1"/>
  <c r="Y18" i="6"/>
  <c r="AB45" i="4" s="1"/>
  <c r="H17" i="19" s="1"/>
  <c r="CC19" i="6"/>
  <c r="BF19" i="6"/>
  <c r="AI19" i="6"/>
  <c r="BH20" i="6"/>
  <c r="CE20" i="6"/>
  <c r="AK20" i="6"/>
  <c r="BU23" i="6"/>
  <c r="AX23" i="6"/>
  <c r="AA23" i="6"/>
  <c r="BF23" i="6"/>
  <c r="CC23" i="6"/>
  <c r="AI23" i="6"/>
  <c r="CE24" i="6"/>
  <c r="BH24" i="6"/>
  <c r="AK24" i="6"/>
  <c r="BB25" i="6"/>
  <c r="BY25" i="6"/>
  <c r="AE25" i="6"/>
  <c r="CA26" i="6"/>
  <c r="BD26" i="6"/>
  <c r="AG26" i="6"/>
  <c r="AZ28" i="6"/>
  <c r="BW28" i="6"/>
  <c r="AC28" i="6"/>
  <c r="AV30" i="6"/>
  <c r="AO57" i="4" s="1"/>
  <c r="Y30" i="6"/>
  <c r="AB57" i="4" s="1"/>
  <c r="H29" i="19" s="1"/>
  <c r="AZ40" i="6"/>
  <c r="BW40" i="6"/>
  <c r="AC40" i="6"/>
  <c r="BD42" i="6"/>
  <c r="CA42" i="6"/>
  <c r="AG42" i="6"/>
  <c r="AZ44" i="6"/>
  <c r="BW44" i="6"/>
  <c r="AC44" i="6"/>
  <c r="AV46" i="6"/>
  <c r="AO73" i="4" s="1"/>
  <c r="Y46" i="6"/>
  <c r="AB73" i="4" s="1"/>
  <c r="H45" i="19" s="1"/>
  <c r="BD50" i="6"/>
  <c r="CA50" i="6"/>
  <c r="AG50" i="6"/>
  <c r="BU55" i="6"/>
  <c r="AX55" i="6"/>
  <c r="AA55" i="6"/>
  <c r="CJ6" i="6"/>
  <c r="C6" i="27" s="1"/>
  <c r="BH68" i="6"/>
  <c r="AK68" i="6"/>
  <c r="BH80" i="6"/>
  <c r="BB69" i="6"/>
  <c r="AE69" i="6"/>
  <c r="BB81" i="6"/>
  <c r="B70" i="6"/>
  <c r="BD70" i="6"/>
  <c r="AG70" i="6"/>
  <c r="BD82" i="6"/>
  <c r="AX71" i="6"/>
  <c r="AA71" i="6"/>
  <c r="AX83" i="6"/>
  <c r="BF71" i="6"/>
  <c r="AI71" i="6"/>
  <c r="BF83" i="6"/>
  <c r="AZ72" i="6"/>
  <c r="AC72" i="6"/>
  <c r="AZ84" i="6"/>
  <c r="BH72" i="6"/>
  <c r="AK72" i="6"/>
  <c r="BH84" i="6"/>
  <c r="B74" i="6"/>
  <c r="CB75" i="6" s="1"/>
  <c r="BT6" i="6"/>
  <c r="S6" i="6"/>
  <c r="R6" i="6"/>
  <c r="Z6" i="6"/>
  <c r="CB6" i="6"/>
  <c r="AH6" i="6"/>
  <c r="CD7" i="6"/>
  <c r="AJ7" i="6"/>
  <c r="BT10" i="6"/>
  <c r="S10" i="6"/>
  <c r="Z10" i="6"/>
  <c r="R10" i="6"/>
  <c r="CB10" i="6"/>
  <c r="AH10" i="6"/>
  <c r="CD11" i="6"/>
  <c r="AJ11" i="6"/>
  <c r="CB14" i="6"/>
  <c r="AH14" i="6"/>
  <c r="BV15" i="6"/>
  <c r="AB15" i="6"/>
  <c r="T15" i="6"/>
  <c r="W15" i="6"/>
  <c r="U15" i="6"/>
  <c r="BX16" i="6"/>
  <c r="AD16" i="6"/>
  <c r="BC17" i="6"/>
  <c r="BZ17" i="6"/>
  <c r="AF17" i="6"/>
  <c r="AW18" i="6"/>
  <c r="BT18" i="6"/>
  <c r="R18" i="6"/>
  <c r="S18" i="6"/>
  <c r="Z18" i="6"/>
  <c r="BE18" i="6"/>
  <c r="CB18" i="6"/>
  <c r="AH18" i="6"/>
  <c r="BV19" i="6"/>
  <c r="AY19" i="6"/>
  <c r="U19" i="6"/>
  <c r="AB19" i="6"/>
  <c r="W19" i="6"/>
  <c r="T19" i="6"/>
  <c r="CD19" i="6"/>
  <c r="BG19" i="6"/>
  <c r="AJ19" i="6"/>
  <c r="BX20" i="6"/>
  <c r="BA20" i="6"/>
  <c r="AD20" i="6"/>
  <c r="BC21" i="6"/>
  <c r="BZ21" i="6"/>
  <c r="AF21" i="6"/>
  <c r="AW22" i="6"/>
  <c r="BT22" i="6"/>
  <c r="Z22" i="6"/>
  <c r="R22" i="6"/>
  <c r="S22" i="6"/>
  <c r="CB22" i="6"/>
  <c r="BE22" i="6"/>
  <c r="AH22" i="6"/>
  <c r="BV23" i="6"/>
  <c r="AB23" i="6"/>
  <c r="AY23" i="6"/>
  <c r="W23" i="6"/>
  <c r="U23" i="6"/>
  <c r="T23" i="6"/>
  <c r="CD23" i="6"/>
  <c r="BG23" i="6"/>
  <c r="AJ23" i="6"/>
  <c r="BA24" i="6"/>
  <c r="BX24" i="6"/>
  <c r="AD24" i="6"/>
  <c r="BC25" i="6"/>
  <c r="BZ25" i="6"/>
  <c r="AF25" i="6"/>
  <c r="AW26" i="6"/>
  <c r="R26" i="6"/>
  <c r="BT26" i="6"/>
  <c r="S26" i="6"/>
  <c r="Z26" i="6"/>
  <c r="CB26" i="6"/>
  <c r="BE26" i="6"/>
  <c r="AH26" i="6"/>
  <c r="AY27" i="6"/>
  <c r="BV27" i="6"/>
  <c r="AB27" i="6"/>
  <c r="U27" i="6"/>
  <c r="T27" i="6"/>
  <c r="W27" i="6"/>
  <c r="BG27" i="6"/>
  <c r="CD27" i="6"/>
  <c r="AJ27" i="6"/>
  <c r="BX28" i="6"/>
  <c r="BA28" i="6"/>
  <c r="AD28" i="6"/>
  <c r="BZ29" i="6"/>
  <c r="BC29" i="6"/>
  <c r="AF29" i="6"/>
  <c r="AW30" i="6"/>
  <c r="BT30" i="6"/>
  <c r="R30" i="6"/>
  <c r="S30" i="6"/>
  <c r="Z30" i="6"/>
  <c r="BE30" i="6"/>
  <c r="AH30" i="6"/>
  <c r="CB30" i="6"/>
  <c r="BV31" i="6"/>
  <c r="AY31" i="6"/>
  <c r="W31" i="6"/>
  <c r="U31" i="6"/>
  <c r="T31" i="6"/>
  <c r="AB31" i="6"/>
  <c r="BU6" i="6"/>
  <c r="AA6" i="6"/>
  <c r="CC6" i="6"/>
  <c r="AI6" i="6"/>
  <c r="BW7" i="6"/>
  <c r="AC7" i="6"/>
  <c r="CE7" i="6"/>
  <c r="AK7" i="6"/>
  <c r="BY8" i="6"/>
  <c r="AE8" i="6"/>
  <c r="Y9" i="6"/>
  <c r="AB36" i="4" s="1"/>
  <c r="H8" i="19" s="1"/>
  <c r="CA9" i="6"/>
  <c r="AG9" i="6"/>
  <c r="BU10" i="6"/>
  <c r="AA10" i="6"/>
  <c r="CC10" i="6"/>
  <c r="AI10" i="6"/>
  <c r="BW11" i="6"/>
  <c r="AC11" i="6"/>
  <c r="CE11" i="6"/>
  <c r="AK11" i="6"/>
  <c r="BY12" i="6"/>
  <c r="AE12" i="6"/>
  <c r="Y13" i="6"/>
  <c r="AB40" i="4" s="1"/>
  <c r="H12" i="19" s="1"/>
  <c r="CA13" i="6"/>
  <c r="AG13" i="6"/>
  <c r="BU14" i="6"/>
  <c r="AA14" i="6"/>
  <c r="CC14" i="6"/>
  <c r="AI14" i="6"/>
  <c r="BW15" i="6"/>
  <c r="AC15" i="6"/>
  <c r="CE15" i="6"/>
  <c r="AK15" i="6"/>
  <c r="BY16" i="6"/>
  <c r="AE16" i="6"/>
  <c r="AV17" i="6"/>
  <c r="AO44" i="4" s="1"/>
  <c r="Y17" i="6"/>
  <c r="AB44" i="4" s="1"/>
  <c r="H16" i="19" s="1"/>
  <c r="CA17" i="6"/>
  <c r="BD17" i="6"/>
  <c r="AG17" i="6"/>
  <c r="AX18" i="6"/>
  <c r="BU18" i="6"/>
  <c r="AA18" i="6"/>
  <c r="BF18" i="6"/>
  <c r="CC18" i="6"/>
  <c r="AI18" i="6"/>
  <c r="BW19" i="6"/>
  <c r="AZ19" i="6"/>
  <c r="AC19" i="6"/>
  <c r="CE19" i="6"/>
  <c r="BH19" i="6"/>
  <c r="AK19" i="6"/>
  <c r="BB20" i="6"/>
  <c r="BY20" i="6"/>
  <c r="AE20" i="6"/>
  <c r="AV21" i="6"/>
  <c r="AO48" i="4" s="1"/>
  <c r="Y21" i="6"/>
  <c r="AB48" i="4" s="1"/>
  <c r="H20" i="19" s="1"/>
  <c r="BD21" i="6"/>
  <c r="CA21" i="6"/>
  <c r="AG21" i="6"/>
  <c r="AX22" i="6"/>
  <c r="BU22" i="6"/>
  <c r="AA22" i="6"/>
  <c r="CC22" i="6"/>
  <c r="AI22" i="6"/>
  <c r="BF22" i="6"/>
  <c r="BW23" i="6"/>
  <c r="AZ23" i="6"/>
  <c r="AC23" i="6"/>
  <c r="CE23" i="6"/>
  <c r="BH23" i="6"/>
  <c r="AK23" i="6"/>
  <c r="BB24" i="6"/>
  <c r="BY24" i="6"/>
  <c r="AE24" i="6"/>
  <c r="AV25" i="6"/>
  <c r="AO52" i="4" s="1"/>
  <c r="Y25" i="6"/>
  <c r="AB52" i="4" s="1"/>
  <c r="H24" i="19" s="1"/>
  <c r="CA25" i="6"/>
  <c r="AG25" i="6"/>
  <c r="BD25" i="6"/>
  <c r="BU26" i="6"/>
  <c r="AX26" i="6"/>
  <c r="AA26" i="6"/>
  <c r="CC26" i="6"/>
  <c r="BF26" i="6"/>
  <c r="AI26" i="6"/>
  <c r="AZ27" i="6"/>
  <c r="BW27" i="6"/>
  <c r="AC27" i="6"/>
  <c r="CE27" i="6"/>
  <c r="BH27" i="6"/>
  <c r="AK27" i="6"/>
  <c r="BY28" i="6"/>
  <c r="BB28" i="6"/>
  <c r="AE28" i="6"/>
  <c r="AV29" i="6"/>
  <c r="AO56" i="4" s="1"/>
  <c r="Y29" i="6"/>
  <c r="AB56" i="4" s="1"/>
  <c r="H28" i="19" s="1"/>
  <c r="CA29" i="6"/>
  <c r="BD29" i="6"/>
  <c r="AG29" i="6"/>
  <c r="BU30" i="6"/>
  <c r="AX30" i="6"/>
  <c r="AA30" i="6"/>
  <c r="CC30" i="6"/>
  <c r="BF30" i="6"/>
  <c r="AI30" i="6"/>
  <c r="AZ31" i="6"/>
  <c r="BW31" i="6"/>
  <c r="AC31" i="6"/>
  <c r="CE31" i="6"/>
  <c r="BH31" i="6"/>
  <c r="AK31" i="6"/>
  <c r="BY32" i="6"/>
  <c r="BB32" i="6"/>
  <c r="AE32" i="6"/>
  <c r="AV33" i="6"/>
  <c r="AO60" i="4" s="1"/>
  <c r="Y33" i="6"/>
  <c r="AB60" i="4" s="1"/>
  <c r="H32" i="19" s="1"/>
  <c r="CA33" i="6"/>
  <c r="BD33" i="6"/>
  <c r="AG33" i="6"/>
  <c r="AX34" i="6"/>
  <c r="BU34" i="6"/>
  <c r="AA34" i="6"/>
  <c r="CC34" i="6"/>
  <c r="BF34" i="6"/>
  <c r="AI34" i="6"/>
  <c r="BW35" i="6"/>
  <c r="AZ35" i="6"/>
  <c r="AC35" i="6"/>
  <c r="BH35" i="6"/>
  <c r="CE35" i="6"/>
  <c r="AK35" i="6"/>
  <c r="BB36" i="6"/>
  <c r="BY36" i="6"/>
  <c r="AE36" i="6"/>
  <c r="AV37" i="6"/>
  <c r="AO64" i="4" s="1"/>
  <c r="Y37" i="6"/>
  <c r="AB64" i="4" s="1"/>
  <c r="H36" i="19" s="1"/>
  <c r="CA37" i="6"/>
  <c r="BD37" i="6"/>
  <c r="AG37" i="6"/>
  <c r="AX38" i="6"/>
  <c r="BU38" i="6"/>
  <c r="AA38" i="6"/>
  <c r="CC38" i="6"/>
  <c r="BF38" i="6"/>
  <c r="AI38" i="6"/>
  <c r="BW39" i="6"/>
  <c r="AZ39" i="6"/>
  <c r="AC39" i="6"/>
  <c r="CE39" i="6"/>
  <c r="BH39" i="6"/>
  <c r="AK39" i="6"/>
  <c r="BY40" i="6"/>
  <c r="BB40" i="6"/>
  <c r="AE40" i="6"/>
  <c r="AV41" i="6"/>
  <c r="AO68" i="4" s="1"/>
  <c r="Y41" i="6"/>
  <c r="AB68" i="4" s="1"/>
  <c r="H40" i="19" s="1"/>
  <c r="BD41" i="6"/>
  <c r="CA41" i="6"/>
  <c r="AG41" i="6"/>
  <c r="AX42" i="6"/>
  <c r="AA42" i="6"/>
  <c r="BU42" i="6"/>
  <c r="CC42" i="6"/>
  <c r="BF42" i="6"/>
  <c r="AI42" i="6"/>
  <c r="AZ43" i="6"/>
  <c r="BW43" i="6"/>
  <c r="AC43" i="6"/>
  <c r="BH43" i="6"/>
  <c r="CE43" i="6"/>
  <c r="AK43" i="6"/>
  <c r="BB44" i="6"/>
  <c r="AE44" i="6"/>
  <c r="BY44" i="6"/>
  <c r="AV45" i="6"/>
  <c r="AO72" i="4" s="1"/>
  <c r="Y45" i="6"/>
  <c r="AB72" i="4" s="1"/>
  <c r="H44" i="19" s="1"/>
  <c r="BD45" i="6"/>
  <c r="CA45" i="6"/>
  <c r="AG45" i="6"/>
  <c r="AX46" i="6"/>
  <c r="BU46" i="6"/>
  <c r="AA46" i="6"/>
  <c r="CC46" i="6"/>
  <c r="BF46" i="6"/>
  <c r="AI46" i="6"/>
  <c r="AZ47" i="6"/>
  <c r="BW47" i="6"/>
  <c r="AC47" i="6"/>
  <c r="CE47" i="6"/>
  <c r="BH47" i="6"/>
  <c r="AK47" i="6"/>
  <c r="BB48" i="6"/>
  <c r="BY48" i="6"/>
  <c r="AE48" i="6"/>
  <c r="AV49" i="6"/>
  <c r="AO76" i="4" s="1"/>
  <c r="Y49" i="6"/>
  <c r="AB76" i="4" s="1"/>
  <c r="H48" i="19" s="1"/>
  <c r="BD49" i="6"/>
  <c r="CA49" i="6"/>
  <c r="AG49" i="6"/>
  <c r="AX50" i="6"/>
  <c r="BU50" i="6"/>
  <c r="AA50" i="6"/>
  <c r="CC50" i="6"/>
  <c r="BF50" i="6"/>
  <c r="AI50" i="6"/>
  <c r="BW51" i="6"/>
  <c r="AZ51" i="6"/>
  <c r="AC51" i="6"/>
  <c r="CE51" i="6"/>
  <c r="BH51" i="6"/>
  <c r="AK51" i="6"/>
  <c r="BB52" i="6"/>
  <c r="BY52" i="6"/>
  <c r="AE52" i="6"/>
  <c r="AV53" i="6"/>
  <c r="AO80" i="4" s="1"/>
  <c r="Y53" i="6"/>
  <c r="AB80" i="4" s="1"/>
  <c r="H52" i="19" s="1"/>
  <c r="CA53" i="6"/>
  <c r="BD53" i="6"/>
  <c r="AG53" i="6"/>
  <c r="AX54" i="6"/>
  <c r="BU54" i="6"/>
  <c r="AA54" i="6"/>
  <c r="CC54" i="6"/>
  <c r="BF54" i="6"/>
  <c r="AI54" i="6"/>
  <c r="BW55" i="6"/>
  <c r="AZ55" i="6"/>
  <c r="AC55" i="6"/>
  <c r="CL6" i="6"/>
  <c r="E6" i="27" s="1"/>
  <c r="BH55" i="6"/>
  <c r="CE55" i="6"/>
  <c r="AK55" i="6"/>
  <c r="CT6" i="6"/>
  <c r="M6" i="27" s="1"/>
  <c r="BY56" i="6"/>
  <c r="BB56" i="6"/>
  <c r="AE56" i="6"/>
  <c r="AV57" i="6"/>
  <c r="AO84" i="4" s="1"/>
  <c r="Y57" i="6"/>
  <c r="AB84" i="4" s="1"/>
  <c r="H56" i="19" s="1"/>
  <c r="BD57" i="6"/>
  <c r="CA57" i="6"/>
  <c r="AG57" i="6"/>
  <c r="AX58" i="6"/>
  <c r="BU58" i="6"/>
  <c r="AA58" i="6"/>
  <c r="CC58" i="6"/>
  <c r="BF58" i="6"/>
  <c r="AI58" i="6"/>
  <c r="BW59" i="6"/>
  <c r="AC59" i="6"/>
  <c r="AZ59" i="6"/>
  <c r="CE59" i="6"/>
  <c r="BH59" i="6"/>
  <c r="AK59" i="6"/>
  <c r="BY60" i="6"/>
  <c r="BB60" i="6"/>
  <c r="AE60" i="6"/>
  <c r="AV61" i="6"/>
  <c r="AO88" i="4" s="1"/>
  <c r="Y61" i="6"/>
  <c r="AB88" i="4" s="1"/>
  <c r="H60" i="19" s="1"/>
  <c r="BD61" i="6"/>
  <c r="CA61" i="6"/>
  <c r="AG61" i="6"/>
  <c r="BU62" i="6"/>
  <c r="AX62" i="6"/>
  <c r="AA62" i="6"/>
  <c r="BF62" i="6"/>
  <c r="CC62" i="6"/>
  <c r="AI62" i="6"/>
  <c r="AZ63" i="6"/>
  <c r="BW63" i="6"/>
  <c r="AC63" i="6"/>
  <c r="CE63" i="6"/>
  <c r="BH63" i="6"/>
  <c r="AK63" i="6"/>
  <c r="BB64" i="6"/>
  <c r="BY64" i="6"/>
  <c r="AE64" i="6"/>
  <c r="AV65" i="6"/>
  <c r="AO92" i="4" s="1"/>
  <c r="Y65" i="6"/>
  <c r="AB92" i="4" s="1"/>
  <c r="H64" i="19" s="1"/>
  <c r="BD65" i="6"/>
  <c r="CA65" i="6"/>
  <c r="AG65" i="6"/>
  <c r="BU66" i="6"/>
  <c r="AX66" i="6"/>
  <c r="AA66" i="6"/>
  <c r="AX78" i="6"/>
  <c r="CC66" i="6"/>
  <c r="BF66" i="6"/>
  <c r="AI66" i="6"/>
  <c r="BF78" i="6"/>
  <c r="AZ67" i="6"/>
  <c r="AC67" i="6"/>
  <c r="AZ79" i="6"/>
  <c r="BH67" i="6"/>
  <c r="AK67" i="6"/>
  <c r="BH79" i="6"/>
  <c r="BB68" i="6"/>
  <c r="AE68" i="6"/>
  <c r="BB80" i="6"/>
  <c r="B69" i="6"/>
  <c r="CE70" i="6" s="1"/>
  <c r="BD69" i="6"/>
  <c r="AG69" i="6"/>
  <c r="BD81" i="6"/>
  <c r="AX70" i="6"/>
  <c r="AA70" i="6"/>
  <c r="AX82" i="6"/>
  <c r="BF70" i="6"/>
  <c r="AI70" i="6"/>
  <c r="BF82" i="6"/>
  <c r="AZ71" i="6"/>
  <c r="AC71" i="6"/>
  <c r="AZ83" i="6"/>
  <c r="BH71" i="6"/>
  <c r="AK71" i="6"/>
  <c r="BH83" i="6"/>
  <c r="BB72" i="6"/>
  <c r="BY72" i="6"/>
  <c r="AE72" i="6"/>
  <c r="BB84" i="6"/>
  <c r="B73" i="6"/>
  <c r="CA74" i="6" s="1"/>
  <c r="CA73" i="6"/>
  <c r="BD73" i="6"/>
  <c r="AG73" i="6"/>
  <c r="BD85" i="6"/>
  <c r="AX74" i="6"/>
  <c r="AA74" i="6"/>
  <c r="AX86" i="6"/>
  <c r="BF74" i="6"/>
  <c r="AI74" i="6"/>
  <c r="BF86" i="6"/>
  <c r="AZ75" i="6"/>
  <c r="AC75" i="6"/>
  <c r="AZ87" i="6"/>
  <c r="BH75" i="6"/>
  <c r="AK75" i="6"/>
  <c r="BH87" i="6"/>
  <c r="BB76" i="6"/>
  <c r="AE76" i="6"/>
  <c r="BB88" i="6"/>
  <c r="AV77" i="6"/>
  <c r="AO104" i="4" s="1"/>
  <c r="Y77" i="6"/>
  <c r="AB104" i="4" s="1"/>
  <c r="H76" i="19" s="1"/>
  <c r="AV89" i="6"/>
  <c r="AO116" i="4" s="1"/>
  <c r="Y78" i="6"/>
  <c r="AB105" i="4" s="1"/>
  <c r="H77" i="19" s="1"/>
  <c r="CA77" i="6"/>
  <c r="BD77" i="6"/>
  <c r="AG77" i="6"/>
  <c r="BD89" i="6"/>
  <c r="CA78" i="6"/>
  <c r="AG78" i="6"/>
  <c r="AZ58" i="17"/>
  <c r="AV58" i="17"/>
  <c r="AB87" i="20"/>
  <c r="AD87" i="20"/>
  <c r="AC31" i="20"/>
  <c r="AR59" i="16"/>
  <c r="W22" i="26"/>
  <c r="Y23" i="33" s="1"/>
  <c r="AK36" i="32"/>
  <c r="AA36" i="32"/>
  <c r="AD36" i="32"/>
  <c r="V42" i="22"/>
  <c r="N42" i="22"/>
  <c r="X46" i="19"/>
  <c r="Z46" i="19" s="1"/>
  <c r="AQ46" i="19" s="1"/>
  <c r="AQ74" i="15"/>
  <c r="V31" i="22"/>
  <c r="N31" i="22"/>
  <c r="AQ68" i="16"/>
  <c r="AC40" i="19"/>
  <c r="AE40" i="19" s="1"/>
  <c r="AR40" i="19" s="1"/>
  <c r="O36" i="22"/>
  <c r="W36" i="22"/>
  <c r="E39" i="26"/>
  <c r="AN66" i="15"/>
  <c r="AL39" i="23" s="1"/>
  <c r="AA66" i="15"/>
  <c r="E39" i="23" s="1"/>
  <c r="AH86" i="20"/>
  <c r="AJ86" i="20" s="1"/>
  <c r="AS86" i="20" s="1"/>
  <c r="AR114" i="17"/>
  <c r="W49" i="20"/>
  <c r="Y49" i="20"/>
  <c r="BC49" i="20" s="1"/>
  <c r="AC73" i="20"/>
  <c r="AR101" i="16"/>
  <c r="AC70" i="20"/>
  <c r="AR98" i="16"/>
  <c r="AC42" i="20"/>
  <c r="AR70" i="16"/>
  <c r="L42" i="35"/>
  <c r="AP43" i="10"/>
  <c r="BM43" i="10"/>
  <c r="AG70" i="14"/>
  <c r="T70" i="14"/>
  <c r="AR28" i="10"/>
  <c r="BO28" i="10"/>
  <c r="AK50" i="14"/>
  <c r="X50" i="14"/>
  <c r="AL50" i="14"/>
  <c r="Y50" i="14"/>
  <c r="U34" i="14"/>
  <c r="Y96" i="5"/>
  <c r="AL96" i="5"/>
  <c r="AL108" i="5"/>
  <c r="Y92" i="5"/>
  <c r="AL92" i="5"/>
  <c r="W92" i="5"/>
  <c r="AJ92" i="5"/>
  <c r="G63" i="26"/>
  <c r="AA90" i="17"/>
  <c r="G63" i="23" s="1"/>
  <c r="AN90" i="17"/>
  <c r="AN63" i="23" s="1"/>
  <c r="E70" i="26"/>
  <c r="AA97" i="15"/>
  <c r="E70" i="23" s="1"/>
  <c r="AN97" i="15"/>
  <c r="AL70" i="23" s="1"/>
  <c r="AN109" i="15"/>
  <c r="AL82" i="23" s="1"/>
  <c r="F44" i="26"/>
  <c r="AA71" i="16"/>
  <c r="F44" i="23" s="1"/>
  <c r="AN71" i="16"/>
  <c r="AM44" i="23" s="1"/>
  <c r="W23" i="22"/>
  <c r="O23" i="22"/>
  <c r="AC7" i="19"/>
  <c r="AE7" i="19" s="1"/>
  <c r="AR7" i="19" s="1"/>
  <c r="AQ35" i="16"/>
  <c r="AH87" i="20"/>
  <c r="AR115" i="17"/>
  <c r="N70" i="22"/>
  <c r="V70" i="22"/>
  <c r="V82" i="22"/>
  <c r="V23" i="22"/>
  <c r="N23" i="22"/>
  <c r="Y47" i="20"/>
  <c r="W47" i="20"/>
  <c r="AC77" i="19"/>
  <c r="AE77" i="19" s="1"/>
  <c r="AR77" i="19" s="1"/>
  <c r="BF88" i="19" s="1"/>
  <c r="AQ105" i="16"/>
  <c r="W52" i="22"/>
  <c r="O52" i="22"/>
  <c r="W21" i="26"/>
  <c r="Y22" i="33" s="1"/>
  <c r="AD35" i="32"/>
  <c r="AK35" i="32"/>
  <c r="AA35" i="32"/>
  <c r="N60" i="22"/>
  <c r="V60" i="22"/>
  <c r="X78" i="22"/>
  <c r="X66" i="22"/>
  <c r="P66" i="22"/>
  <c r="AH12" i="19"/>
  <c r="AJ12" i="19" s="1"/>
  <c r="AS12" i="19" s="1"/>
  <c r="AQ40" i="17"/>
  <c r="AH77" i="19"/>
  <c r="AJ77" i="19" s="1"/>
  <c r="AS77" i="19" s="1"/>
  <c r="BG88" i="19" s="1"/>
  <c r="AQ105" i="17"/>
  <c r="E66" i="26"/>
  <c r="AN93" i="15"/>
  <c r="AL66" i="23" s="1"/>
  <c r="AA93" i="15"/>
  <c r="E66" i="23" s="1"/>
  <c r="AN105" i="15"/>
  <c r="AL78" i="23" s="1"/>
  <c r="G34" i="26"/>
  <c r="AA61" i="17"/>
  <c r="G34" i="23" s="1"/>
  <c r="AN61" i="17"/>
  <c r="AN34" i="23" s="1"/>
  <c r="W57" i="26"/>
  <c r="Y58" i="33" s="1"/>
  <c r="AA71" i="32"/>
  <c r="AD71" i="32"/>
  <c r="AK71" i="32"/>
  <c r="AI74" i="14"/>
  <c r="V74" i="14"/>
  <c r="AU54" i="14"/>
  <c r="Z54" i="14"/>
  <c r="T26" i="19" s="1"/>
  <c r="AM54" i="14"/>
  <c r="Y46" i="14"/>
  <c r="AL46" i="14"/>
  <c r="AK104" i="5"/>
  <c r="X104" i="5"/>
  <c r="AK116" i="5"/>
  <c r="X105" i="5"/>
  <c r="AF100" i="5"/>
  <c r="S100" i="5"/>
  <c r="AF112" i="5"/>
  <c r="Y100" i="5"/>
  <c r="AL100" i="5"/>
  <c r="AL112" i="5"/>
  <c r="I56" i="35"/>
  <c r="BM57" i="8"/>
  <c r="AP57" i="8"/>
  <c r="O84" i="5" a="1"/>
  <c r="O84" i="5" s="1"/>
  <c r="D56" i="22"/>
  <c r="AT84" i="5"/>
  <c r="Q84" i="5"/>
  <c r="AD84" i="5"/>
  <c r="I44" i="35"/>
  <c r="BM45" i="8"/>
  <c r="AP45" i="8"/>
  <c r="CF45" i="8"/>
  <c r="X64" i="5"/>
  <c r="AK64" i="5"/>
  <c r="Y56" i="5"/>
  <c r="AL56" i="5"/>
  <c r="F58" i="26"/>
  <c r="AA85" i="16"/>
  <c r="F58" i="23" s="1"/>
  <c r="AN85" i="16"/>
  <c r="AM58" i="23" s="1"/>
  <c r="O71" i="22"/>
  <c r="W71" i="22"/>
  <c r="W83" i="22"/>
  <c r="AG36" i="32"/>
  <c r="H23" i="33" s="1"/>
  <c r="AH16" i="19"/>
  <c r="AJ16" i="19" s="1"/>
  <c r="AS16" i="19" s="1"/>
  <c r="AQ44" i="17"/>
  <c r="G57" i="26"/>
  <c r="AN84" i="17"/>
  <c r="AN57" i="23" s="1"/>
  <c r="AA84" i="17"/>
  <c r="G57" i="23" s="1"/>
  <c r="AQ92" i="17"/>
  <c r="AH64" i="19"/>
  <c r="AJ64" i="19" s="1"/>
  <c r="AS64" i="19" s="1"/>
  <c r="AG73" i="32"/>
  <c r="H60" i="33" s="1"/>
  <c r="O48" i="22"/>
  <c r="W48" i="22"/>
  <c r="G38" i="26"/>
  <c r="AA65" i="17"/>
  <c r="G38" i="23" s="1"/>
  <c r="AN65" i="17"/>
  <c r="AN38" i="23" s="1"/>
  <c r="AH81" i="20"/>
  <c r="AR109" i="17"/>
  <c r="AC41" i="20"/>
  <c r="AR69" i="16"/>
  <c r="AG39" i="20"/>
  <c r="AI39" i="20"/>
  <c r="W61" i="26"/>
  <c r="Y62" i="33" s="1"/>
  <c r="AA75" i="32"/>
  <c r="AD75" i="32"/>
  <c r="AK75" i="32"/>
  <c r="AN69" i="35"/>
  <c r="Y35" i="20"/>
  <c r="W35" i="20"/>
  <c r="X67" i="20"/>
  <c r="AR95" i="15"/>
  <c r="F35" i="26"/>
  <c r="AN62" i="16"/>
  <c r="AM35" i="23" s="1"/>
  <c r="AA62" i="16"/>
  <c r="F35" i="23" s="1"/>
  <c r="AR105" i="17"/>
  <c r="AH77" i="20"/>
  <c r="E25" i="26"/>
  <c r="AA52" i="15"/>
  <c r="E25" i="23" s="1"/>
  <c r="AN52" i="15"/>
  <c r="AL25" i="23" s="1"/>
  <c r="AV68" i="15"/>
  <c r="AQ42" i="17"/>
  <c r="AH14" i="19"/>
  <c r="AJ14" i="19" s="1"/>
  <c r="AS14" i="19" s="1"/>
  <c r="AI62" i="20"/>
  <c r="AG62" i="20"/>
  <c r="AB65" i="20"/>
  <c r="AD65" i="20"/>
  <c r="Y45" i="20"/>
  <c r="W45" i="20"/>
  <c r="G44" i="26"/>
  <c r="AA71" i="17"/>
  <c r="G44" i="23" s="1"/>
  <c r="AN71" i="17"/>
  <c r="AN44" i="23" s="1"/>
  <c r="BE103" i="17"/>
  <c r="BA103" i="17"/>
  <c r="AQ102" i="15"/>
  <c r="X74" i="19"/>
  <c r="Z74" i="19" s="1"/>
  <c r="AQ74" i="19" s="1"/>
  <c r="AK74" i="35"/>
  <c r="G6" i="26"/>
  <c r="AA33" i="17"/>
  <c r="G6" i="23" s="1"/>
  <c r="AH29" i="20"/>
  <c r="AR57" i="17"/>
  <c r="G46" i="26"/>
  <c r="AA73" i="17"/>
  <c r="G46" i="23" s="1"/>
  <c r="AN73" i="17"/>
  <c r="AN46" i="23" s="1"/>
  <c r="AV33" i="15"/>
  <c r="AV56" i="15"/>
  <c r="AW96" i="15"/>
  <c r="AV96" i="15"/>
  <c r="AH50" i="20"/>
  <c r="AR78" i="17"/>
  <c r="AH58" i="19"/>
  <c r="AJ58" i="19" s="1"/>
  <c r="AS58" i="19" s="1"/>
  <c r="AQ86" i="17"/>
  <c r="AD69" i="32"/>
  <c r="AK57" i="32"/>
  <c r="AD57" i="32"/>
  <c r="W43" i="26"/>
  <c r="Y44" i="33" s="1"/>
  <c r="AA57" i="32"/>
  <c r="AD17" i="20"/>
  <c r="AB17" i="20"/>
  <c r="BD83" i="17"/>
  <c r="AW83" i="17"/>
  <c r="AV83" i="17"/>
  <c r="AZ83" i="17"/>
  <c r="AK57" i="35"/>
  <c r="O69" i="22"/>
  <c r="W69" i="22"/>
  <c r="W81" i="22"/>
  <c r="E63" i="26"/>
  <c r="AA90" i="15"/>
  <c r="E63" i="23" s="1"/>
  <c r="AN90" i="15"/>
  <c r="AL63" i="23" s="1"/>
  <c r="AK19" i="35"/>
  <c r="Y51" i="20"/>
  <c r="W51" i="20"/>
  <c r="AV86" i="16"/>
  <c r="AW86" i="16"/>
  <c r="G18" i="26"/>
  <c r="AN45" i="17"/>
  <c r="AN18" i="23" s="1"/>
  <c r="AA45" i="17"/>
  <c r="G18" i="23" s="1"/>
  <c r="BA93" i="17"/>
  <c r="BE93" i="17"/>
  <c r="AR77" i="10"/>
  <c r="BO77" i="10"/>
  <c r="BO89" i="10"/>
  <c r="AR78" i="10"/>
  <c r="V103" i="14"/>
  <c r="AI103" i="14"/>
  <c r="AI115" i="14"/>
  <c r="BQ73" i="10"/>
  <c r="AT73" i="10"/>
  <c r="BQ85" i="10"/>
  <c r="AU99" i="14"/>
  <c r="Z99" i="14"/>
  <c r="T71" i="19" s="1"/>
  <c r="AM99" i="14"/>
  <c r="AM111" i="14"/>
  <c r="BQ69" i="10"/>
  <c r="AT69" i="10"/>
  <c r="BQ81" i="10"/>
  <c r="AF95" i="14"/>
  <c r="S95" i="14"/>
  <c r="AF107" i="14"/>
  <c r="CF68" i="10"/>
  <c r="BQ65" i="10"/>
  <c r="AT65" i="10"/>
  <c r="AE91" i="14"/>
  <c r="R91" i="14"/>
  <c r="X91" i="14"/>
  <c r="AK91" i="14"/>
  <c r="Y87" i="14"/>
  <c r="AL87" i="14"/>
  <c r="CF60" i="10"/>
  <c r="Y83" i="14"/>
  <c r="AL83" i="14"/>
  <c r="S83" i="14"/>
  <c r="AF83" i="14"/>
  <c r="BQ53" i="10"/>
  <c r="AT53" i="10"/>
  <c r="X79" i="14"/>
  <c r="AK79" i="14"/>
  <c r="AO48" i="10"/>
  <c r="BL48" i="10"/>
  <c r="Y75" i="14"/>
  <c r="AL75" i="14"/>
  <c r="AR45" i="10"/>
  <c r="BO45" i="10"/>
  <c r="AG71" i="14"/>
  <c r="T71" i="14"/>
  <c r="E39" i="22"/>
  <c r="AT67" i="14"/>
  <c r="O67" i="14" a="1"/>
  <c r="O67" i="14" s="1"/>
  <c r="Q67" i="14"/>
  <c r="AD67" i="14"/>
  <c r="CF40" i="10"/>
  <c r="S63" i="14"/>
  <c r="AF63" i="14"/>
  <c r="AQ33" i="10"/>
  <c r="BN33" i="10"/>
  <c r="W59" i="14"/>
  <c r="AJ59" i="14"/>
  <c r="W55" i="14"/>
  <c r="AJ55" i="14"/>
  <c r="L23" i="35"/>
  <c r="AH23" i="35" s="1"/>
  <c r="BM24" i="10"/>
  <c r="AP24" i="10"/>
  <c r="AT51" i="14"/>
  <c r="O51" i="14" a="1"/>
  <c r="O51" i="14" s="1"/>
  <c r="E23" i="22"/>
  <c r="Q51" i="14"/>
  <c r="AD51" i="14"/>
  <c r="BQ21" i="10"/>
  <c r="AT21" i="10"/>
  <c r="AU47" i="14"/>
  <c r="AM47" i="14"/>
  <c r="Z47" i="14"/>
  <c r="T19" i="19" s="1"/>
  <c r="S43" i="14"/>
  <c r="CF16" i="10"/>
  <c r="R39" i="14"/>
  <c r="U39" i="14"/>
  <c r="AR9" i="10"/>
  <c r="AT35" i="14"/>
  <c r="O35" i="14" a="1"/>
  <c r="O35" i="14" s="1"/>
  <c r="E7" i="22"/>
  <c r="Q35" i="14"/>
  <c r="U35" i="14"/>
  <c r="BO75" i="8"/>
  <c r="AR75" i="8"/>
  <c r="BO87" i="8"/>
  <c r="BL74" i="8"/>
  <c r="AO74" i="8"/>
  <c r="BL86" i="8"/>
  <c r="R101" i="5"/>
  <c r="AE101" i="5"/>
  <c r="AE113" i="5"/>
  <c r="AQ71" i="8"/>
  <c r="BN71" i="8"/>
  <c r="BN83" i="8"/>
  <c r="AU97" i="5"/>
  <c r="AM97" i="5"/>
  <c r="Z97" i="5"/>
  <c r="O69" i="19" s="1"/>
  <c r="AM109" i="5"/>
  <c r="AQ67" i="8"/>
  <c r="BN67" i="8"/>
  <c r="BN79" i="8"/>
  <c r="Y93" i="5"/>
  <c r="AL93" i="5"/>
  <c r="AL105" i="5"/>
  <c r="CF66" i="8"/>
  <c r="AO62" i="8"/>
  <c r="BL62" i="8"/>
  <c r="U89" i="5"/>
  <c r="AH89" i="5"/>
  <c r="R85" i="5"/>
  <c r="AE85" i="5"/>
  <c r="BN55" i="8"/>
  <c r="AQ55" i="8"/>
  <c r="S81" i="5"/>
  <c r="AF81" i="5"/>
  <c r="AO50" i="8"/>
  <c r="BL50" i="8"/>
  <c r="U77" i="5"/>
  <c r="AH77" i="5"/>
  <c r="V73" i="5"/>
  <c r="AI73" i="5"/>
  <c r="AE73" i="5"/>
  <c r="R73" i="5"/>
  <c r="W69" i="5"/>
  <c r="AJ69" i="5"/>
  <c r="BQ39" i="8"/>
  <c r="AT39" i="8"/>
  <c r="X65" i="5"/>
  <c r="AK65" i="5"/>
  <c r="S61" i="5"/>
  <c r="AF61" i="5"/>
  <c r="T61" i="5"/>
  <c r="AG61" i="5"/>
  <c r="AK57" i="5"/>
  <c r="X57" i="5"/>
  <c r="V53" i="5"/>
  <c r="AI53" i="5"/>
  <c r="CF26" i="8"/>
  <c r="AH49" i="5"/>
  <c r="U49" i="5"/>
  <c r="U45" i="5"/>
  <c r="AH45" i="5"/>
  <c r="AQ15" i="8"/>
  <c r="V41" i="5"/>
  <c r="T37" i="5"/>
  <c r="Y37" i="5"/>
  <c r="Y33" i="5"/>
  <c r="L66" i="35"/>
  <c r="AP67" i="10"/>
  <c r="BM67" i="10"/>
  <c r="BM79" i="10"/>
  <c r="AE94" i="14"/>
  <c r="R94" i="14"/>
  <c r="AE106" i="14"/>
  <c r="AF90" i="14"/>
  <c r="S90" i="14"/>
  <c r="CF59" i="10"/>
  <c r="V62" i="14"/>
  <c r="AI62" i="14"/>
  <c r="AE58" i="14"/>
  <c r="R58" i="14"/>
  <c r="D48" i="22"/>
  <c r="AT76" i="5"/>
  <c r="O76" i="5" a="1"/>
  <c r="O76" i="5" s="1"/>
  <c r="AD76" i="5"/>
  <c r="Q76" i="5"/>
  <c r="X68" i="5"/>
  <c r="AK68" i="5"/>
  <c r="AT68" i="5"/>
  <c r="O68" i="5" a="1"/>
  <c r="O68" i="5" s="1"/>
  <c r="D40" i="22"/>
  <c r="AD68" i="5"/>
  <c r="Q68" i="5"/>
  <c r="Y48" i="5"/>
  <c r="AL48" i="5"/>
  <c r="V48" i="5"/>
  <c r="AI48" i="5"/>
  <c r="AU44" i="5"/>
  <c r="AM44" i="5"/>
  <c r="Z44" i="5"/>
  <c r="O16" i="19" s="1"/>
  <c r="AF44" i="5"/>
  <c r="S44" i="5"/>
  <c r="R40" i="5"/>
  <c r="AK16" i="35"/>
  <c r="V32" i="22"/>
  <c r="N32" i="22"/>
  <c r="AV76" i="15"/>
  <c r="AS89" i="32"/>
  <c r="L76" i="33" s="1"/>
  <c r="AN51" i="35"/>
  <c r="AD47" i="20"/>
  <c r="AB47" i="20"/>
  <c r="Y58" i="20"/>
  <c r="W58" i="20"/>
  <c r="X24" i="22"/>
  <c r="P24" i="22"/>
  <c r="AQ48" i="35"/>
  <c r="AC72" i="19"/>
  <c r="AE72" i="19" s="1"/>
  <c r="AR72" i="19" s="1"/>
  <c r="AQ100" i="16"/>
  <c r="F69" i="26"/>
  <c r="AA96" i="16"/>
  <c r="F69" i="23" s="1"/>
  <c r="AN96" i="16"/>
  <c r="AM69" i="23" s="1"/>
  <c r="AN108" i="16"/>
  <c r="AM81" i="23" s="1"/>
  <c r="F29" i="26"/>
  <c r="AN56" i="16"/>
  <c r="AM29" i="23" s="1"/>
  <c r="AA56" i="16"/>
  <c r="F29" i="23" s="1"/>
  <c r="AC16" i="20"/>
  <c r="AR44" i="16"/>
  <c r="AH53" i="20"/>
  <c r="AR81" i="17"/>
  <c r="AI61" i="20"/>
  <c r="AG61" i="20"/>
  <c r="AK38" i="35"/>
  <c r="AQ64" i="15"/>
  <c r="X36" i="19"/>
  <c r="Z36" i="19" s="1"/>
  <c r="AQ36" i="19" s="1"/>
  <c r="AH34" i="20"/>
  <c r="AR62" i="17"/>
  <c r="W49" i="22"/>
  <c r="O49" i="22"/>
  <c r="AD41" i="20"/>
  <c r="AB41" i="20"/>
  <c r="AC37" i="19"/>
  <c r="AE37" i="19" s="1"/>
  <c r="AR37" i="19" s="1"/>
  <c r="AQ65" i="16"/>
  <c r="AV61" i="16"/>
  <c r="AZ51" i="17"/>
  <c r="BB51" i="17" s="1"/>
  <c r="AV51" i="17"/>
  <c r="AZ75" i="17"/>
  <c r="BB75" i="17" s="1"/>
  <c r="AV75" i="17"/>
  <c r="BE99" i="17"/>
  <c r="BA99" i="17"/>
  <c r="AD61" i="32"/>
  <c r="AK49" i="32"/>
  <c r="W35" i="26"/>
  <c r="Y36" i="33" s="1"/>
  <c r="AD49" i="32"/>
  <c r="AA49" i="32"/>
  <c r="AG42" i="32"/>
  <c r="H29" i="33" s="1"/>
  <c r="AS94" i="32"/>
  <c r="L81" i="33" s="1"/>
  <c r="AS100" i="32"/>
  <c r="L87" i="33" s="1"/>
  <c r="AS112" i="32"/>
  <c r="L99" i="33" s="1"/>
  <c r="AS119" i="32"/>
  <c r="L106" i="33" s="1"/>
  <c r="G53" i="26"/>
  <c r="AA80" i="17"/>
  <c r="G53" i="23" s="1"/>
  <c r="AN80" i="17"/>
  <c r="AN53" i="23" s="1"/>
  <c r="Y77" i="20"/>
  <c r="W77" i="20"/>
  <c r="X27" i="20"/>
  <c r="AR55" i="15"/>
  <c r="AV54" i="16"/>
  <c r="AC18" i="19"/>
  <c r="AE18" i="19" s="1"/>
  <c r="AR18" i="19" s="1"/>
  <c r="AQ46" i="16"/>
  <c r="AN10" i="35"/>
  <c r="AT44" i="8"/>
  <c r="BQ44" i="8"/>
  <c r="X66" i="5"/>
  <c r="AK66" i="5"/>
  <c r="X62" i="5"/>
  <c r="AK62" i="5"/>
  <c r="AR32" i="8"/>
  <c r="BO32" i="8"/>
  <c r="BO28" i="8"/>
  <c r="AR28" i="8"/>
  <c r="W54" i="5"/>
  <c r="AJ54" i="5"/>
  <c r="AO19" i="8"/>
  <c r="BL19" i="8"/>
  <c r="AU46" i="5"/>
  <c r="Z46" i="5"/>
  <c r="O18" i="19" s="1"/>
  <c r="AM46" i="5"/>
  <c r="I14" i="35"/>
  <c r="AP15" i="8"/>
  <c r="W42" i="5"/>
  <c r="AR12" i="8"/>
  <c r="U38" i="5"/>
  <c r="CF11" i="8"/>
  <c r="W34" i="5"/>
  <c r="CF7" i="8"/>
  <c r="U102" i="14"/>
  <c r="AH102" i="14"/>
  <c r="AH114" i="14"/>
  <c r="CF75" i="10"/>
  <c r="AI54" i="20"/>
  <c r="AG54" i="20"/>
  <c r="AH70" i="20"/>
  <c r="AR98" i="17"/>
  <c r="AC77" i="20"/>
  <c r="AR105" i="16"/>
  <c r="X19" i="22"/>
  <c r="P19" i="22"/>
  <c r="AS80" i="32"/>
  <c r="L67" i="33" s="1"/>
  <c r="E67" i="26"/>
  <c r="AA94" i="15"/>
  <c r="E67" i="23" s="1"/>
  <c r="AN94" i="15"/>
  <c r="AL67" i="23" s="1"/>
  <c r="AN106" i="15"/>
  <c r="AL79" i="23" s="1"/>
  <c r="AV76" i="17"/>
  <c r="AZ76" i="17"/>
  <c r="AH84" i="20"/>
  <c r="AR112" i="17"/>
  <c r="X73" i="20"/>
  <c r="AR101" i="15"/>
  <c r="N22" i="22"/>
  <c r="V22" i="22"/>
  <c r="AQ75" i="15"/>
  <c r="X47" i="19"/>
  <c r="Z47" i="19" s="1"/>
  <c r="AQ47" i="19" s="1"/>
  <c r="N55" i="22"/>
  <c r="V55" i="22"/>
  <c r="W71" i="20"/>
  <c r="Y71" i="20"/>
  <c r="F9" i="26"/>
  <c r="AA36" i="16"/>
  <c r="F9" i="23" s="1"/>
  <c r="AG66" i="20"/>
  <c r="AI66" i="20"/>
  <c r="F46" i="26"/>
  <c r="AA73" i="16"/>
  <c r="F46" i="23" s="1"/>
  <c r="AN73" i="16"/>
  <c r="AM46" i="23" s="1"/>
  <c r="AV45" i="16"/>
  <c r="BE83" i="17"/>
  <c r="BA83" i="17"/>
  <c r="AS49" i="32"/>
  <c r="L36" i="33" s="1"/>
  <c r="W87" i="20"/>
  <c r="Y87" i="20"/>
  <c r="F75" i="26"/>
  <c r="AA102" i="16"/>
  <c r="F75" i="23" s="1"/>
  <c r="AN102" i="16"/>
  <c r="AM75" i="23" s="1"/>
  <c r="AN114" i="16"/>
  <c r="AM87" i="23" s="1"/>
  <c r="AC78" i="20"/>
  <c r="AR106" i="16"/>
  <c r="AD58" i="20"/>
  <c r="AB58" i="20"/>
  <c r="AG33" i="32"/>
  <c r="H20" i="33" s="1"/>
  <c r="R104" i="14"/>
  <c r="AE104" i="14"/>
  <c r="AE116" i="14"/>
  <c r="R105" i="14"/>
  <c r="Y100" i="14"/>
  <c r="AL100" i="14"/>
  <c r="AL112" i="14"/>
  <c r="AT70" i="10"/>
  <c r="BQ70" i="10"/>
  <c r="BQ82" i="10"/>
  <c r="AG96" i="14"/>
  <c r="T96" i="14"/>
  <c r="AG108" i="14"/>
  <c r="L64" i="35"/>
  <c r="BM65" i="10"/>
  <c r="AP65" i="10"/>
  <c r="V92" i="14"/>
  <c r="AI92" i="14"/>
  <c r="BL61" i="10"/>
  <c r="AO61" i="10"/>
  <c r="R88" i="14"/>
  <c r="AE88" i="14"/>
  <c r="L56" i="35"/>
  <c r="BM57" i="10"/>
  <c r="AP57" i="10"/>
  <c r="S84" i="14"/>
  <c r="AF84" i="14"/>
  <c r="Y80" i="14"/>
  <c r="AL80" i="14"/>
  <c r="V80" i="14"/>
  <c r="AI80" i="14"/>
  <c r="V76" i="14"/>
  <c r="AI76" i="14"/>
  <c r="AU76" i="14"/>
  <c r="Z76" i="14"/>
  <c r="T48" i="19" s="1"/>
  <c r="AM76" i="14"/>
  <c r="L44" i="35"/>
  <c r="BM45" i="10"/>
  <c r="AP45" i="10"/>
  <c r="S72" i="14"/>
  <c r="AF72" i="14"/>
  <c r="W68" i="14"/>
  <c r="AJ68" i="14"/>
  <c r="AI68" i="14"/>
  <c r="V68" i="14"/>
  <c r="AT38" i="10"/>
  <c r="BQ38" i="10"/>
  <c r="BL37" i="10"/>
  <c r="AO37" i="10"/>
  <c r="S64" i="14"/>
  <c r="AF64" i="14"/>
  <c r="BQ34" i="10"/>
  <c r="AT34" i="10"/>
  <c r="U56" i="14"/>
  <c r="AH56" i="14"/>
  <c r="AT52" i="14"/>
  <c r="O52" i="14" a="1"/>
  <c r="O52" i="14" s="1"/>
  <c r="E24" i="22"/>
  <c r="Q52" i="14"/>
  <c r="AD52" i="14"/>
  <c r="AI52" i="14"/>
  <c r="V52" i="14"/>
  <c r="W48" i="14"/>
  <c r="AJ48" i="14"/>
  <c r="CF21" i="10"/>
  <c r="Y44" i="14"/>
  <c r="AL44" i="14"/>
  <c r="S40" i="14"/>
  <c r="CF13" i="10"/>
  <c r="L8" i="35"/>
  <c r="AP9" i="10"/>
  <c r="V36" i="14"/>
  <c r="AT6" i="10"/>
  <c r="I74" i="35"/>
  <c r="BM75" i="8"/>
  <c r="AP75" i="8"/>
  <c r="BM87" i="8"/>
  <c r="AI102" i="5"/>
  <c r="V102" i="5"/>
  <c r="AI114" i="5"/>
  <c r="V98" i="5"/>
  <c r="AI98" i="5"/>
  <c r="AI110" i="5"/>
  <c r="BQ68" i="8"/>
  <c r="AT68" i="8"/>
  <c r="BQ80" i="8"/>
  <c r="I66" i="35"/>
  <c r="BM67" i="8"/>
  <c r="AP67" i="8"/>
  <c r="BM79" i="8"/>
  <c r="AU94" i="5"/>
  <c r="AM94" i="5"/>
  <c r="Z94" i="5"/>
  <c r="O66" i="19" s="1"/>
  <c r="AM106" i="5"/>
  <c r="Y90" i="5"/>
  <c r="AL90" i="5"/>
  <c r="U90" i="5"/>
  <c r="AH90" i="5"/>
  <c r="AL86" i="5"/>
  <c r="Y86" i="5"/>
  <c r="R82" i="5"/>
  <c r="AE82" i="5"/>
  <c r="V82" i="5"/>
  <c r="AI82" i="5"/>
  <c r="AQ52" i="8"/>
  <c r="BN52" i="8"/>
  <c r="AK78" i="5"/>
  <c r="X78" i="5"/>
  <c r="AU74" i="5"/>
  <c r="Z74" i="5"/>
  <c r="O46" i="19" s="1"/>
  <c r="AM74" i="5"/>
  <c r="I42" i="35"/>
  <c r="AE42" i="35" s="1"/>
  <c r="AP43" i="8"/>
  <c r="BM43" i="8"/>
  <c r="AI70" i="5"/>
  <c r="V70" i="5"/>
  <c r="S58" i="5"/>
  <c r="AF58" i="5"/>
  <c r="CF31" i="8"/>
  <c r="BL23" i="8"/>
  <c r="AO23" i="8"/>
  <c r="U50" i="5"/>
  <c r="AH50" i="5"/>
  <c r="AT8" i="8"/>
  <c r="S47" i="5"/>
  <c r="AF47" i="5"/>
  <c r="I7" i="35"/>
  <c r="AP8" i="8"/>
  <c r="R35" i="5"/>
  <c r="AR20" i="10"/>
  <c r="BO20" i="10"/>
  <c r="AT88" i="5"/>
  <c r="O88" i="5" a="1"/>
  <c r="O88" i="5" s="1"/>
  <c r="D60" i="22"/>
  <c r="Q88" i="5"/>
  <c r="AD88" i="5"/>
  <c r="BL53" i="8"/>
  <c r="AO53" i="8"/>
  <c r="AF80" i="5"/>
  <c r="S80" i="5"/>
  <c r="BQ46" i="8"/>
  <c r="AT46" i="8"/>
  <c r="AQ18" i="8"/>
  <c r="BN18" i="8"/>
  <c r="BA50" i="17"/>
  <c r="AS44" i="32"/>
  <c r="L31" i="33" s="1"/>
  <c r="AV81" i="15"/>
  <c r="AC63" i="19"/>
  <c r="AE63" i="19" s="1"/>
  <c r="AR63" i="19" s="1"/>
  <c r="AQ91" i="16"/>
  <c r="AQ63" i="16"/>
  <c r="AC35" i="19"/>
  <c r="AE35" i="19" s="1"/>
  <c r="AR35" i="19" s="1"/>
  <c r="AC27" i="20"/>
  <c r="AR55" i="16"/>
  <c r="AK26" i="35"/>
  <c r="X63" i="19"/>
  <c r="Z63" i="19" s="1"/>
  <c r="AQ63" i="19" s="1"/>
  <c r="AQ91" i="15"/>
  <c r="AC64" i="20"/>
  <c r="AR92" i="16"/>
  <c r="S5" i="26"/>
  <c r="V6" i="33" s="1"/>
  <c r="AZ41" i="17"/>
  <c r="AV41" i="17"/>
  <c r="AI45" i="20"/>
  <c r="AG45" i="20"/>
  <c r="AG65" i="32"/>
  <c r="H52" i="33" s="1"/>
  <c r="AI18" i="20"/>
  <c r="BE18" i="20" s="1"/>
  <c r="AG18" i="20"/>
  <c r="AS88" i="32"/>
  <c r="L75" i="33" s="1"/>
  <c r="AC25" i="20"/>
  <c r="AR53" i="16"/>
  <c r="AN21" i="35"/>
  <c r="AV41" i="16"/>
  <c r="AV35" i="17"/>
  <c r="AZ35" i="17"/>
  <c r="AV72" i="17"/>
  <c r="AZ72" i="17"/>
  <c r="AK26" i="32"/>
  <c r="W12" i="26"/>
  <c r="Y13" i="33" s="1"/>
  <c r="AA26" i="32"/>
  <c r="N57" i="22"/>
  <c r="V57" i="22"/>
  <c r="X14" i="19"/>
  <c r="Z14" i="19" s="1"/>
  <c r="AQ14" i="19" s="1"/>
  <c r="AQ42" i="15"/>
  <c r="AC54" i="20"/>
  <c r="AR82" i="16"/>
  <c r="AC50" i="19"/>
  <c r="AE50" i="19" s="1"/>
  <c r="AR50" i="19" s="1"/>
  <c r="AQ78" i="16"/>
  <c r="AC22" i="19"/>
  <c r="AE22" i="19" s="1"/>
  <c r="AR22" i="19" s="1"/>
  <c r="AQ50" i="16"/>
  <c r="BN49" i="8"/>
  <c r="AQ49" i="8"/>
  <c r="X75" i="5"/>
  <c r="AK75" i="5"/>
  <c r="Y67" i="5"/>
  <c r="AL67" i="5"/>
  <c r="T67" i="5"/>
  <c r="AG67" i="5"/>
  <c r="BO37" i="8"/>
  <c r="AR37" i="8"/>
  <c r="BO29" i="8"/>
  <c r="AR29" i="8"/>
  <c r="AJ55" i="5"/>
  <c r="W55" i="5"/>
  <c r="AF51" i="5"/>
  <c r="S51" i="5"/>
  <c r="AT51" i="5"/>
  <c r="D23" i="22"/>
  <c r="O51" i="5" a="1"/>
  <c r="O51" i="5" s="1"/>
  <c r="AD51" i="5"/>
  <c r="Q51" i="5"/>
  <c r="AQ21" i="8"/>
  <c r="BN21" i="8"/>
  <c r="AQ17" i="8"/>
  <c r="BN17" i="8"/>
  <c r="I15" i="35"/>
  <c r="AP16" i="8"/>
  <c r="X43" i="5"/>
  <c r="U39" i="5"/>
  <c r="AU39" i="5"/>
  <c r="Z39" i="5"/>
  <c r="O11" i="19" s="1"/>
  <c r="BQ68" i="10"/>
  <c r="AT68" i="10"/>
  <c r="BQ80" i="10"/>
  <c r="AU78" i="14"/>
  <c r="Z78" i="14"/>
  <c r="T50" i="19" s="1"/>
  <c r="AM78" i="14"/>
  <c r="AT48" i="10"/>
  <c r="BQ48" i="10"/>
  <c r="BO44" i="10"/>
  <c r="AR44" i="10"/>
  <c r="L14" i="35"/>
  <c r="AP15" i="10"/>
  <c r="E14" i="22"/>
  <c r="AT42" i="14"/>
  <c r="O42" i="14" a="1"/>
  <c r="O42" i="14" s="1"/>
  <c r="Q42" i="14"/>
  <c r="AR66" i="8"/>
  <c r="BO66" i="8"/>
  <c r="BO78" i="8"/>
  <c r="BO30" i="8"/>
  <c r="AR30" i="8"/>
  <c r="R36" i="5"/>
  <c r="Y36" i="5"/>
  <c r="X16" i="19"/>
  <c r="Z16" i="19" s="1"/>
  <c r="AQ16" i="19" s="1"/>
  <c r="AQ44" i="15"/>
  <c r="X56" i="19"/>
  <c r="Z56" i="19" s="1"/>
  <c r="AQ56" i="19" s="1"/>
  <c r="AQ84" i="15"/>
  <c r="P54" i="22"/>
  <c r="X54" i="22"/>
  <c r="AS25" i="32"/>
  <c r="L12" i="33" s="1"/>
  <c r="AV89" i="15"/>
  <c r="AW89" i="15"/>
  <c r="F76" i="26"/>
  <c r="AN103" i="16"/>
  <c r="AM76" i="23" s="1"/>
  <c r="AA103" i="16"/>
  <c r="F76" i="23" s="1"/>
  <c r="AN115" i="16"/>
  <c r="AM88" i="23" s="1"/>
  <c r="O59" i="22"/>
  <c r="W59" i="22"/>
  <c r="O11" i="22"/>
  <c r="AW95" i="17"/>
  <c r="AV95" i="17"/>
  <c r="BD95" i="17"/>
  <c r="AZ95" i="17"/>
  <c r="AG93" i="32"/>
  <c r="H80" i="33" s="1"/>
  <c r="AV45" i="15"/>
  <c r="AV43" i="15"/>
  <c r="AV67" i="15"/>
  <c r="W63" i="20"/>
  <c r="Y63" i="20"/>
  <c r="AN72" i="35"/>
  <c r="AD60" i="20"/>
  <c r="AB60" i="20"/>
  <c r="F21" i="26"/>
  <c r="S21" i="26" s="1"/>
  <c r="V22" i="33" s="1"/>
  <c r="AN48" i="16"/>
  <c r="AM21" i="23" s="1"/>
  <c r="AA48" i="16"/>
  <c r="F21" i="23" s="1"/>
  <c r="AQ13" i="35"/>
  <c r="G62" i="26"/>
  <c r="AA89" i="17"/>
  <c r="G62" i="23" s="1"/>
  <c r="AN89" i="17"/>
  <c r="AN62" i="23" s="1"/>
  <c r="G19" i="26"/>
  <c r="AN46" i="17"/>
  <c r="AN19" i="23" s="1"/>
  <c r="AA46" i="17"/>
  <c r="G19" i="23" s="1"/>
  <c r="AC53" i="20"/>
  <c r="AR81" i="16"/>
  <c r="AK62" i="35"/>
  <c r="E44" i="26"/>
  <c r="AN71" i="15"/>
  <c r="AL44" i="23" s="1"/>
  <c r="AA71" i="15"/>
  <c r="E44" i="23" s="1"/>
  <c r="X75" i="20"/>
  <c r="AR103" i="15"/>
  <c r="AQ75" i="10"/>
  <c r="BN75" i="10"/>
  <c r="BN87" i="10"/>
  <c r="CF74" i="10"/>
  <c r="BQ71" i="10"/>
  <c r="AT71" i="10"/>
  <c r="BQ83" i="10"/>
  <c r="L69" i="35"/>
  <c r="BM70" i="10"/>
  <c r="AP70" i="10"/>
  <c r="BM82" i="10"/>
  <c r="AL97" i="14"/>
  <c r="Y97" i="14"/>
  <c r="AL109" i="14"/>
  <c r="L65" i="35"/>
  <c r="AP66" i="10"/>
  <c r="BM66" i="10"/>
  <c r="BM78" i="10"/>
  <c r="AF93" i="14"/>
  <c r="S93" i="14"/>
  <c r="AF105" i="14"/>
  <c r="BQ63" i="10"/>
  <c r="AT63" i="10"/>
  <c r="BL62" i="10"/>
  <c r="AO62" i="10"/>
  <c r="AI89" i="14"/>
  <c r="V89" i="14"/>
  <c r="AL85" i="14"/>
  <c r="Y85" i="14"/>
  <c r="CF58" i="10"/>
  <c r="AQ55" i="10"/>
  <c r="BN55" i="10"/>
  <c r="AT81" i="14"/>
  <c r="O81" i="14" a="1"/>
  <c r="O81" i="14" s="1"/>
  <c r="E53" i="22"/>
  <c r="Q81" i="14"/>
  <c r="AD81" i="14"/>
  <c r="AH81" i="14"/>
  <c r="U81" i="14"/>
  <c r="AT77" i="14"/>
  <c r="O77" i="14" a="1"/>
  <c r="O77" i="14" s="1"/>
  <c r="E49" i="22"/>
  <c r="AD77" i="14"/>
  <c r="Q77" i="14"/>
  <c r="U77" i="14"/>
  <c r="AH77" i="14"/>
  <c r="AQ47" i="10"/>
  <c r="BN47" i="10"/>
  <c r="BL46" i="10"/>
  <c r="AO46" i="10"/>
  <c r="R73" i="14"/>
  <c r="AE73" i="14"/>
  <c r="BQ43" i="10"/>
  <c r="AT43" i="10"/>
  <c r="L41" i="35"/>
  <c r="AP42" i="10"/>
  <c r="BM42" i="10"/>
  <c r="AJ69" i="14"/>
  <c r="W69" i="14"/>
  <c r="L37" i="35"/>
  <c r="BM38" i="10"/>
  <c r="AP38" i="10"/>
  <c r="R65" i="14"/>
  <c r="AE65" i="14"/>
  <c r="BO35" i="10"/>
  <c r="AR35" i="10"/>
  <c r="AE61" i="14"/>
  <c r="R61" i="14"/>
  <c r="W61" i="14"/>
  <c r="AJ61" i="14"/>
  <c r="BN31" i="10"/>
  <c r="AQ31" i="10"/>
  <c r="Y57" i="14"/>
  <c r="AL57" i="14"/>
  <c r="AG53" i="14"/>
  <c r="T53" i="14"/>
  <c r="AU53" i="14"/>
  <c r="Z53" i="14"/>
  <c r="T25" i="19" s="1"/>
  <c r="AM53" i="14"/>
  <c r="BQ23" i="10"/>
  <c r="AT23" i="10"/>
  <c r="AO22" i="10"/>
  <c r="BL22" i="10"/>
  <c r="V49" i="14"/>
  <c r="AI49" i="14"/>
  <c r="BL18" i="10"/>
  <c r="AO18" i="10"/>
  <c r="CF18" i="10"/>
  <c r="X41" i="14"/>
  <c r="AR11" i="10"/>
  <c r="L9" i="35"/>
  <c r="AP10" i="10"/>
  <c r="AU37" i="14"/>
  <c r="Z37" i="14"/>
  <c r="T9" i="19" s="1"/>
  <c r="CF6" i="10"/>
  <c r="X33" i="14"/>
  <c r="D75" i="22"/>
  <c r="AT103" i="5"/>
  <c r="O103" i="5" a="1"/>
  <c r="O103" i="5" s="1"/>
  <c r="Q103" i="5"/>
  <c r="AD103" i="5"/>
  <c r="AD115" i="5"/>
  <c r="I71" i="35"/>
  <c r="BM72" i="8"/>
  <c r="AP72" i="8"/>
  <c r="BM84" i="8"/>
  <c r="AU99" i="5"/>
  <c r="AM99" i="5"/>
  <c r="Z99" i="5"/>
  <c r="O71" i="19" s="1"/>
  <c r="AM111" i="5"/>
  <c r="I67" i="35"/>
  <c r="AP68" i="8"/>
  <c r="BM68" i="8"/>
  <c r="BM80" i="8"/>
  <c r="AU95" i="5"/>
  <c r="Z95" i="5"/>
  <c r="O67" i="19" s="1"/>
  <c r="AM95" i="5"/>
  <c r="AM107" i="5"/>
  <c r="V91" i="5"/>
  <c r="AI91" i="5"/>
  <c r="U91" i="5"/>
  <c r="AH91" i="5"/>
  <c r="AU87" i="5"/>
  <c r="AM87" i="5"/>
  <c r="Z87" i="5"/>
  <c r="O59" i="19" s="1"/>
  <c r="AL83" i="5"/>
  <c r="Y83" i="5"/>
  <c r="CF56" i="8"/>
  <c r="AH79" i="5"/>
  <c r="U79" i="5"/>
  <c r="BQ45" i="8"/>
  <c r="AT45" i="8"/>
  <c r="AU71" i="5"/>
  <c r="AM71" i="5"/>
  <c r="Z71" i="5"/>
  <c r="O43" i="19" s="1"/>
  <c r="Y71" i="5"/>
  <c r="AL71" i="5"/>
  <c r="AR41" i="8"/>
  <c r="BO41" i="8"/>
  <c r="D35" i="22"/>
  <c r="AT63" i="5"/>
  <c r="O63" i="5" a="1"/>
  <c r="O63" i="5" s="1"/>
  <c r="Q63" i="5"/>
  <c r="AD63" i="5"/>
  <c r="AH59" i="5"/>
  <c r="U59" i="5"/>
  <c r="AL59" i="5"/>
  <c r="Y59" i="5"/>
  <c r="L70" i="35"/>
  <c r="AP71" i="10"/>
  <c r="BM71" i="10"/>
  <c r="BM83" i="10"/>
  <c r="Y98" i="14"/>
  <c r="AL98" i="14"/>
  <c r="AL110" i="14"/>
  <c r="AK82" i="14"/>
  <c r="X82" i="14"/>
  <c r="AU82" i="14"/>
  <c r="Z82" i="14"/>
  <c r="T54" i="19" s="1"/>
  <c r="AM82" i="14"/>
  <c r="BO52" i="10"/>
  <c r="AR52" i="10"/>
  <c r="BL39" i="10"/>
  <c r="AO39" i="10"/>
  <c r="U66" i="14"/>
  <c r="AH66" i="14"/>
  <c r="L10" i="35"/>
  <c r="AP11" i="10"/>
  <c r="V38" i="14"/>
  <c r="BQ70" i="8"/>
  <c r="AT70" i="8"/>
  <c r="BQ82" i="8"/>
  <c r="AU60" i="5"/>
  <c r="AM60" i="5"/>
  <c r="Z60" i="5"/>
  <c r="O32" i="19" s="1"/>
  <c r="AE60" i="5"/>
  <c r="R60" i="5"/>
  <c r="AT52" i="5"/>
  <c r="O52" i="5" a="1"/>
  <c r="O52" i="5" s="1"/>
  <c r="D24" i="22"/>
  <c r="AD52" i="5"/>
  <c r="Q52" i="5"/>
  <c r="CA7" i="6"/>
  <c r="AG7" i="6"/>
  <c r="CE9" i="6"/>
  <c r="AK9" i="6"/>
  <c r="BT31" i="6"/>
  <c r="AW31" i="6"/>
  <c r="Z31" i="6"/>
  <c r="R31" i="6"/>
  <c r="S31" i="6"/>
  <c r="BV32" i="6"/>
  <c r="AY32" i="6"/>
  <c r="W32" i="6"/>
  <c r="AB32" i="6"/>
  <c r="T32" i="6"/>
  <c r="U32" i="6"/>
  <c r="BA37" i="6"/>
  <c r="BX37" i="6"/>
  <c r="AD37" i="6"/>
  <c r="BE39" i="6"/>
  <c r="CB39" i="6"/>
  <c r="AH39" i="6"/>
  <c r="BX45" i="6"/>
  <c r="BA45" i="6"/>
  <c r="AD45" i="6"/>
  <c r="BZ46" i="6"/>
  <c r="BC46" i="6"/>
  <c r="AF46" i="6"/>
  <c r="BA49" i="6"/>
  <c r="BX49" i="6"/>
  <c r="AD49" i="6"/>
  <c r="AW51" i="6"/>
  <c r="BT51" i="6"/>
  <c r="Z51" i="6"/>
  <c r="S51" i="6"/>
  <c r="R51" i="6"/>
  <c r="BZ58" i="6"/>
  <c r="BC58" i="6"/>
  <c r="AF58" i="6"/>
  <c r="AY60" i="6"/>
  <c r="BV60" i="6"/>
  <c r="AB60" i="6"/>
  <c r="U60" i="6"/>
  <c r="W60" i="6"/>
  <c r="T60" i="6"/>
  <c r="CD64" i="6"/>
  <c r="BG64" i="6"/>
  <c r="AJ64" i="6"/>
  <c r="BA65" i="6"/>
  <c r="AD65" i="6"/>
  <c r="BX65" i="6"/>
  <c r="AY68" i="6"/>
  <c r="W68" i="6"/>
  <c r="U68" i="6"/>
  <c r="T68" i="6"/>
  <c r="AB68" i="6"/>
  <c r="AY80" i="6"/>
  <c r="BC70" i="6"/>
  <c r="AF70" i="6"/>
  <c r="BC82" i="6"/>
  <c r="AY72" i="6"/>
  <c r="AB72" i="6"/>
  <c r="U72" i="6"/>
  <c r="T72" i="6"/>
  <c r="W72" i="6"/>
  <c r="AY84" i="6"/>
  <c r="BC74" i="6"/>
  <c r="AF74" i="6"/>
  <c r="BC86" i="6"/>
  <c r="BU7" i="6"/>
  <c r="AA7" i="6"/>
  <c r="CA38" i="6"/>
  <c r="BD38" i="6"/>
  <c r="AG38" i="6"/>
  <c r="AV42" i="6"/>
  <c r="AO69" i="4" s="1"/>
  <c r="Y42" i="6"/>
  <c r="AB69" i="4" s="1"/>
  <c r="H41" i="19" s="1"/>
  <c r="AX47" i="6"/>
  <c r="AA47" i="6"/>
  <c r="BU47" i="6"/>
  <c r="BF47" i="6"/>
  <c r="CC47" i="6"/>
  <c r="AI47" i="6"/>
  <c r="BB49" i="6"/>
  <c r="BY49" i="6"/>
  <c r="AE49" i="6"/>
  <c r="AX51" i="6"/>
  <c r="BU51" i="6"/>
  <c r="AA51" i="6"/>
  <c r="AZ52" i="6"/>
  <c r="BW52" i="6"/>
  <c r="AC52" i="6"/>
  <c r="CA54" i="6"/>
  <c r="AG54" i="6"/>
  <c r="BD54" i="6"/>
  <c r="CC55" i="6"/>
  <c r="BF55" i="6"/>
  <c r="AI55" i="6"/>
  <c r="CR6" i="6"/>
  <c r="K6" i="27" s="1"/>
  <c r="BB57" i="6"/>
  <c r="BY57" i="6"/>
  <c r="AE57" i="6"/>
  <c r="BD58" i="6"/>
  <c r="CA58" i="6"/>
  <c r="AG58" i="6"/>
  <c r="AZ60" i="6"/>
  <c r="BW60" i="6"/>
  <c r="AC60" i="6"/>
  <c r="S5" i="6"/>
  <c r="F4" i="35" s="1"/>
  <c r="R5" i="6"/>
  <c r="BV6" i="6"/>
  <c r="T6" i="6"/>
  <c r="AB6" i="6"/>
  <c r="U6" i="6"/>
  <c r="AR6" i="6" s="1"/>
  <c r="W6" i="6"/>
  <c r="CD6" i="6"/>
  <c r="AJ6" i="6"/>
  <c r="BX7" i="6"/>
  <c r="AD7" i="6"/>
  <c r="BZ8" i="6"/>
  <c r="AF8" i="6"/>
  <c r="BT9" i="6"/>
  <c r="Z9" i="6"/>
  <c r="S9" i="6"/>
  <c r="R9" i="6"/>
  <c r="CB9" i="6"/>
  <c r="AH9" i="6"/>
  <c r="BV10" i="6"/>
  <c r="W10" i="6"/>
  <c r="AT10" i="6" s="1"/>
  <c r="U10" i="6"/>
  <c r="AR10" i="6" s="1"/>
  <c r="AB10" i="6"/>
  <c r="T10" i="6"/>
  <c r="CD10" i="6"/>
  <c r="AJ10" i="6"/>
  <c r="BX11" i="6"/>
  <c r="AD11" i="6"/>
  <c r="BZ12" i="6"/>
  <c r="AF12" i="6"/>
  <c r="BT13" i="6"/>
  <c r="S13" i="6"/>
  <c r="R13" i="6"/>
  <c r="AO13" i="6" s="1"/>
  <c r="Z13" i="6"/>
  <c r="CB13" i="6"/>
  <c r="AH13" i="6"/>
  <c r="BV14" i="6"/>
  <c r="U14" i="6"/>
  <c r="AR14" i="6" s="1"/>
  <c r="T14" i="6"/>
  <c r="AQ14" i="6" s="1"/>
  <c r="AB14" i="6"/>
  <c r="W14" i="6"/>
  <c r="AT14" i="6" s="1"/>
  <c r="CD14" i="6"/>
  <c r="AJ14" i="6"/>
  <c r="BX15" i="6"/>
  <c r="AD15" i="6"/>
  <c r="BZ16" i="6"/>
  <c r="AF16" i="6"/>
  <c r="BT17" i="6"/>
  <c r="AW17" i="6"/>
  <c r="Z17" i="6"/>
  <c r="S17" i="6"/>
  <c r="R17" i="6"/>
  <c r="BE17" i="6"/>
  <c r="CB17" i="6"/>
  <c r="AH17" i="6"/>
  <c r="AY18" i="6"/>
  <c r="BV18" i="6"/>
  <c r="AB18" i="6"/>
  <c r="W18" i="6"/>
  <c r="U18" i="6"/>
  <c r="T18" i="6"/>
  <c r="BG18" i="6"/>
  <c r="CD18" i="6"/>
  <c r="AJ18" i="6"/>
  <c r="BX19" i="6"/>
  <c r="BA19" i="6"/>
  <c r="AD19" i="6"/>
  <c r="BZ20" i="6"/>
  <c r="BC20" i="6"/>
  <c r="AF20" i="6"/>
  <c r="AW21" i="6"/>
  <c r="BT21" i="6"/>
  <c r="S21" i="6"/>
  <c r="R21" i="6"/>
  <c r="Z21" i="6"/>
  <c r="BE21" i="6"/>
  <c r="CB21" i="6"/>
  <c r="AH21" i="6"/>
  <c r="AY22" i="6"/>
  <c r="BV22" i="6"/>
  <c r="U22" i="6"/>
  <c r="W22" i="6"/>
  <c r="T22" i="6"/>
  <c r="AB22" i="6"/>
  <c r="BG22" i="6"/>
  <c r="CD22" i="6"/>
  <c r="AJ22" i="6"/>
  <c r="BA23" i="6"/>
  <c r="BX23" i="6"/>
  <c r="AD23" i="6"/>
  <c r="BC24" i="6"/>
  <c r="BZ24" i="6"/>
  <c r="AF24" i="6"/>
  <c r="BT25" i="6"/>
  <c r="AW25" i="6"/>
  <c r="S25" i="6"/>
  <c r="Z25" i="6"/>
  <c r="R25" i="6"/>
  <c r="CB25" i="6"/>
  <c r="BE25" i="6"/>
  <c r="AH25" i="6"/>
  <c r="AY26" i="6"/>
  <c r="BV26" i="6"/>
  <c r="T26" i="6"/>
  <c r="U26" i="6"/>
  <c r="AB26" i="6"/>
  <c r="W26" i="6"/>
  <c r="BG26" i="6"/>
  <c r="CD26" i="6"/>
  <c r="AJ26" i="6"/>
  <c r="BA27" i="6"/>
  <c r="BX27" i="6"/>
  <c r="AD27" i="6"/>
  <c r="BZ28" i="6"/>
  <c r="BC28" i="6"/>
  <c r="AF28" i="6"/>
  <c r="AW29" i="6"/>
  <c r="BT29" i="6"/>
  <c r="Z29" i="6"/>
  <c r="S29" i="6"/>
  <c r="R29" i="6"/>
  <c r="BE29" i="6"/>
  <c r="CB29" i="6"/>
  <c r="AH29" i="6"/>
  <c r="AY30" i="6"/>
  <c r="BV30" i="6"/>
  <c r="U30" i="6"/>
  <c r="AB30" i="6"/>
  <c r="T30" i="6"/>
  <c r="W30" i="6"/>
  <c r="CD30" i="6"/>
  <c r="BG30" i="6"/>
  <c r="AJ30" i="6"/>
  <c r="BX31" i="6"/>
  <c r="BA31" i="6"/>
  <c r="AD31" i="6"/>
  <c r="BC32" i="6"/>
  <c r="BZ32" i="6"/>
  <c r="AF32" i="6"/>
  <c r="AW33" i="6"/>
  <c r="BT33" i="6"/>
  <c r="Z33" i="6"/>
  <c r="R33" i="6"/>
  <c r="S33" i="6"/>
  <c r="BE33" i="6"/>
  <c r="CB33" i="6"/>
  <c r="AH33" i="6"/>
  <c r="AY34" i="6"/>
  <c r="BV34" i="6"/>
  <c r="W34" i="6"/>
  <c r="U34" i="6"/>
  <c r="T34" i="6"/>
  <c r="AB34" i="6"/>
  <c r="BG34" i="6"/>
  <c r="CD34" i="6"/>
  <c r="AJ34" i="6"/>
  <c r="BX35" i="6"/>
  <c r="BA35" i="6"/>
  <c r="AD35" i="6"/>
  <c r="AF36" i="6"/>
  <c r="BZ36" i="6"/>
  <c r="BC36" i="6"/>
  <c r="AW37" i="6"/>
  <c r="BT37" i="6"/>
  <c r="S37" i="6"/>
  <c r="R37" i="6"/>
  <c r="Z37" i="6"/>
  <c r="BE37" i="6"/>
  <c r="AH37" i="6"/>
  <c r="CB37" i="6"/>
  <c r="AY38" i="6"/>
  <c r="BV38" i="6"/>
  <c r="AB38" i="6"/>
  <c r="U38" i="6"/>
  <c r="W38" i="6"/>
  <c r="T38" i="6"/>
  <c r="BG38" i="6"/>
  <c r="CD38" i="6"/>
  <c r="AJ38" i="6"/>
  <c r="BA39" i="6"/>
  <c r="BX39" i="6"/>
  <c r="AD39" i="6"/>
  <c r="BZ40" i="6"/>
  <c r="BC40" i="6"/>
  <c r="AF40" i="6"/>
  <c r="BT41" i="6"/>
  <c r="AW41" i="6"/>
  <c r="S41" i="6"/>
  <c r="Z41" i="6"/>
  <c r="R41" i="6"/>
  <c r="CB41" i="6"/>
  <c r="BE41" i="6"/>
  <c r="AH41" i="6"/>
  <c r="BV42" i="6"/>
  <c r="AY42" i="6"/>
  <c r="U42" i="6"/>
  <c r="AB42" i="6"/>
  <c r="T42" i="6"/>
  <c r="W42" i="6"/>
  <c r="CD42" i="6"/>
  <c r="BG42" i="6"/>
  <c r="AJ42" i="6"/>
  <c r="BA43" i="6"/>
  <c r="BX43" i="6"/>
  <c r="AD43" i="6"/>
  <c r="BZ44" i="6"/>
  <c r="BC44" i="6"/>
  <c r="AF44" i="6"/>
  <c r="AW45" i="6"/>
  <c r="BT45" i="6"/>
  <c r="S45" i="6"/>
  <c r="Z45" i="6"/>
  <c r="R45" i="6"/>
  <c r="CB45" i="6"/>
  <c r="BE45" i="6"/>
  <c r="AH45" i="6"/>
  <c r="AY46" i="6"/>
  <c r="BV46" i="6"/>
  <c r="T46" i="6"/>
  <c r="AB46" i="6"/>
  <c r="U46" i="6"/>
  <c r="W46" i="6"/>
  <c r="BG46" i="6"/>
  <c r="CD46" i="6"/>
  <c r="AJ46" i="6"/>
  <c r="BX47" i="6"/>
  <c r="BA47" i="6"/>
  <c r="AD47" i="6"/>
  <c r="BC48" i="6"/>
  <c r="BZ48" i="6"/>
  <c r="AF48" i="6"/>
  <c r="Z49" i="6"/>
  <c r="BT49" i="6"/>
  <c r="AW49" i="6"/>
  <c r="S49" i="6"/>
  <c r="R49" i="6"/>
  <c r="CB49" i="6"/>
  <c r="BE49" i="6"/>
  <c r="AH49" i="6"/>
  <c r="AY50" i="6"/>
  <c r="AB50" i="6"/>
  <c r="BV50" i="6"/>
  <c r="U50" i="6"/>
  <c r="W50" i="6"/>
  <c r="T50" i="6"/>
  <c r="CD50" i="6"/>
  <c r="BG50" i="6"/>
  <c r="AJ50" i="6"/>
  <c r="BX51" i="6"/>
  <c r="AD51" i="6"/>
  <c r="BA51" i="6"/>
  <c r="BC52" i="6"/>
  <c r="BZ52" i="6"/>
  <c r="AF52" i="6"/>
  <c r="BT53" i="6"/>
  <c r="AW53" i="6"/>
  <c r="Z53" i="6"/>
  <c r="S53" i="6"/>
  <c r="R53" i="6"/>
  <c r="BE53" i="6"/>
  <c r="CB53" i="6"/>
  <c r="AH53" i="6"/>
  <c r="BV54" i="6"/>
  <c r="AY54" i="6"/>
  <c r="T54" i="6"/>
  <c r="U54" i="6"/>
  <c r="AB54" i="6"/>
  <c r="W54" i="6"/>
  <c r="CD54" i="6"/>
  <c r="BG54" i="6"/>
  <c r="AJ54" i="6"/>
  <c r="BX55" i="6"/>
  <c r="BA55" i="6"/>
  <c r="AD55" i="6"/>
  <c r="CM6" i="6"/>
  <c r="F6" i="27" s="1"/>
  <c r="BC56" i="6"/>
  <c r="BZ56" i="6"/>
  <c r="AF56" i="6"/>
  <c r="AW57" i="6"/>
  <c r="BT57" i="6"/>
  <c r="R57" i="6"/>
  <c r="Z57" i="6"/>
  <c r="S57" i="6"/>
  <c r="BE57" i="6"/>
  <c r="CB57" i="6"/>
  <c r="AH57" i="6"/>
  <c r="BV58" i="6"/>
  <c r="AY58" i="6"/>
  <c r="T58" i="6"/>
  <c r="U58" i="6"/>
  <c r="AB58" i="6"/>
  <c r="W58" i="6"/>
  <c r="BG58" i="6"/>
  <c r="CD58" i="6"/>
  <c r="AJ58" i="6"/>
  <c r="BA59" i="6"/>
  <c r="BX59" i="6"/>
  <c r="AD59" i="6"/>
  <c r="BC60" i="6"/>
  <c r="BZ60" i="6"/>
  <c r="AF60" i="6"/>
  <c r="BT61" i="6"/>
  <c r="AW61" i="6"/>
  <c r="Z61" i="6"/>
  <c r="R61" i="6"/>
  <c r="S61" i="6"/>
  <c r="BE61" i="6"/>
  <c r="CB61" i="6"/>
  <c r="AH61" i="6"/>
  <c r="BV62" i="6"/>
  <c r="AY62" i="6"/>
  <c r="T62" i="6"/>
  <c r="W62" i="6"/>
  <c r="AB62" i="6"/>
  <c r="U62" i="6"/>
  <c r="BG62" i="6"/>
  <c r="CD62" i="6"/>
  <c r="AJ62" i="6"/>
  <c r="BA63" i="6"/>
  <c r="BX63" i="6"/>
  <c r="AD63" i="6"/>
  <c r="BC64" i="6"/>
  <c r="BZ64" i="6"/>
  <c r="AF64" i="6"/>
  <c r="BT65" i="6"/>
  <c r="AW65" i="6"/>
  <c r="Z65" i="6"/>
  <c r="S65" i="6"/>
  <c r="R65" i="6"/>
  <c r="CB65" i="6"/>
  <c r="BE65" i="6"/>
  <c r="AH65" i="6"/>
  <c r="BV66" i="6"/>
  <c r="AY66" i="6"/>
  <c r="AB66" i="6"/>
  <c r="U66" i="6"/>
  <c r="T66" i="6"/>
  <c r="W66" i="6"/>
  <c r="AY78" i="6"/>
  <c r="CD66" i="6"/>
  <c r="BG66" i="6"/>
  <c r="AJ66" i="6"/>
  <c r="BG78" i="6"/>
  <c r="BA67" i="6"/>
  <c r="AD67" i="6"/>
  <c r="BA79" i="6"/>
  <c r="BC68" i="6"/>
  <c r="AF68" i="6"/>
  <c r="BC80" i="6"/>
  <c r="AW69" i="6"/>
  <c r="Z69" i="6"/>
  <c r="S69" i="6"/>
  <c r="R69" i="6"/>
  <c r="AW81" i="6"/>
  <c r="BE69" i="6"/>
  <c r="AH69" i="6"/>
  <c r="BE81" i="6"/>
  <c r="AY70" i="6"/>
  <c r="AB70" i="6"/>
  <c r="W70" i="6"/>
  <c r="U70" i="6"/>
  <c r="T70" i="6"/>
  <c r="AY82" i="6"/>
  <c r="BG70" i="6"/>
  <c r="AJ70" i="6"/>
  <c r="BG82" i="6"/>
  <c r="BA71" i="6"/>
  <c r="AD71" i="6"/>
  <c r="BA83" i="6"/>
  <c r="BC72" i="6"/>
  <c r="AF72" i="6"/>
  <c r="BC84" i="6"/>
  <c r="AW73" i="6"/>
  <c r="BT73" i="6"/>
  <c r="Z73" i="6"/>
  <c r="R73" i="6"/>
  <c r="S73" i="6"/>
  <c r="AW85" i="6"/>
  <c r="CB73" i="6"/>
  <c r="BE73" i="6"/>
  <c r="AH73" i="6"/>
  <c r="BE85" i="6"/>
  <c r="AY74" i="6"/>
  <c r="AB74" i="6"/>
  <c r="U74" i="6"/>
  <c r="W74" i="6"/>
  <c r="T74" i="6"/>
  <c r="AY86" i="6"/>
  <c r="BG74" i="6"/>
  <c r="AJ74" i="6"/>
  <c r="BG86" i="6"/>
  <c r="BA75" i="6"/>
  <c r="AD75" i="6"/>
  <c r="BA87" i="6"/>
  <c r="BC76" i="6"/>
  <c r="AF76" i="6"/>
  <c r="BC88" i="6"/>
  <c r="AW77" i="6"/>
  <c r="BT77" i="6"/>
  <c r="Z77" i="6"/>
  <c r="R77" i="6"/>
  <c r="S77" i="6"/>
  <c r="AW89" i="6"/>
  <c r="BT78" i="6"/>
  <c r="Z78" i="6"/>
  <c r="BE77" i="6"/>
  <c r="CB77" i="6"/>
  <c r="AH77" i="6"/>
  <c r="BE89" i="6"/>
  <c r="CB78" i="6"/>
  <c r="AH78" i="6"/>
  <c r="AD61" i="20"/>
  <c r="AB61" i="20"/>
  <c r="Y81" i="20"/>
  <c r="W81" i="20"/>
  <c r="AB75" i="20"/>
  <c r="AD75" i="20"/>
  <c r="AD79" i="20"/>
  <c r="AB79" i="20"/>
  <c r="AB59" i="20"/>
  <c r="AD59" i="20"/>
  <c r="AG19" i="20"/>
  <c r="AI19" i="20"/>
  <c r="E43" i="26"/>
  <c r="AA70" i="15"/>
  <c r="E43" i="23" s="1"/>
  <c r="AN70" i="15"/>
  <c r="AL43" i="23" s="1"/>
  <c r="E47" i="26"/>
  <c r="AN74" i="15"/>
  <c r="AL47" i="23" s="1"/>
  <c r="AA74" i="15"/>
  <c r="E47" i="23" s="1"/>
  <c r="E32" i="26"/>
  <c r="AA59" i="15"/>
  <c r="E32" i="23" s="1"/>
  <c r="AN59" i="15"/>
  <c r="AL32" i="23" s="1"/>
  <c r="F41" i="26"/>
  <c r="AA68" i="16"/>
  <c r="F41" i="23" s="1"/>
  <c r="AN68" i="16"/>
  <c r="AM41" i="23" s="1"/>
  <c r="AD24" i="20"/>
  <c r="AB24" i="20"/>
  <c r="N38" i="22"/>
  <c r="V38" i="22"/>
  <c r="W80" i="20"/>
  <c r="Y80" i="20"/>
  <c r="X77" i="19"/>
  <c r="Z77" i="19" s="1"/>
  <c r="AQ77" i="19" s="1"/>
  <c r="BE88" i="19" s="1"/>
  <c r="AQ105" i="15"/>
  <c r="AQ102" i="17"/>
  <c r="AH74" i="19"/>
  <c r="AJ74" i="19" s="1"/>
  <c r="AS74" i="19" s="1"/>
  <c r="AC21" i="20"/>
  <c r="AR49" i="16"/>
  <c r="W85" i="22"/>
  <c r="O73" i="22"/>
  <c r="W73" i="22"/>
  <c r="AG44" i="20"/>
  <c r="AI44" i="20"/>
  <c r="W70" i="22"/>
  <c r="O70" i="22"/>
  <c r="W82" i="22"/>
  <c r="AB54" i="20"/>
  <c r="AD54" i="20"/>
  <c r="AC42" i="19"/>
  <c r="AE42" i="19" s="1"/>
  <c r="AR42" i="19" s="1"/>
  <c r="AQ70" i="16"/>
  <c r="AH70" i="14"/>
  <c r="U70" i="14"/>
  <c r="AQ32" i="10"/>
  <c r="BN32" i="10"/>
  <c r="AF50" i="14"/>
  <c r="S50" i="14"/>
  <c r="T50" i="14"/>
  <c r="AG50" i="14"/>
  <c r="V34" i="14"/>
  <c r="E6" i="22"/>
  <c r="AT34" i="14"/>
  <c r="O34" i="14" a="1"/>
  <c r="O34" i="14" s="1"/>
  <c r="Q34" i="14"/>
  <c r="AO69" i="8"/>
  <c r="BL69" i="8"/>
  <c r="BL81" i="8"/>
  <c r="X96" i="5"/>
  <c r="AK96" i="5"/>
  <c r="AK108" i="5"/>
  <c r="AT92" i="5"/>
  <c r="O92" i="5" a="1"/>
  <c r="O92" i="5" s="1"/>
  <c r="D64" i="22"/>
  <c r="AD92" i="5"/>
  <c r="Q92" i="5"/>
  <c r="X92" i="5"/>
  <c r="AK92" i="5"/>
  <c r="AZ90" i="17"/>
  <c r="AV90" i="17"/>
  <c r="BD90" i="17"/>
  <c r="AW90" i="17"/>
  <c r="AW97" i="15"/>
  <c r="AV97" i="15"/>
  <c r="G76" i="26"/>
  <c r="AA103" i="17"/>
  <c r="G76" i="23" s="1"/>
  <c r="AN103" i="17"/>
  <c r="AN76" i="23" s="1"/>
  <c r="AN115" i="17"/>
  <c r="AN88" i="23" s="1"/>
  <c r="E71" i="26"/>
  <c r="AN98" i="15"/>
  <c r="AL71" i="23" s="1"/>
  <c r="AA98" i="15"/>
  <c r="E71" i="23" s="1"/>
  <c r="AN110" i="15"/>
  <c r="AL83" i="23" s="1"/>
  <c r="AC88" i="20"/>
  <c r="AR116" i="16"/>
  <c r="Y28" i="20"/>
  <c r="W28" i="20"/>
  <c r="E61" i="26"/>
  <c r="AA88" i="15"/>
  <c r="E61" i="23" s="1"/>
  <c r="AN88" i="15"/>
  <c r="AL61" i="23" s="1"/>
  <c r="AH88" i="20"/>
  <c r="AR116" i="17"/>
  <c r="AV93" i="15"/>
  <c r="AW93" i="15"/>
  <c r="AH33" i="20"/>
  <c r="AR61" i="17"/>
  <c r="AI85" i="20"/>
  <c r="AG85" i="20"/>
  <c r="BL47" i="10"/>
  <c r="AO47" i="10"/>
  <c r="W74" i="14"/>
  <c r="AJ74" i="14"/>
  <c r="X54" i="14"/>
  <c r="AK54" i="14"/>
  <c r="AH54" i="14"/>
  <c r="U54" i="14"/>
  <c r="E18" i="22"/>
  <c r="AT46" i="14"/>
  <c r="O46" i="14" a="1"/>
  <c r="O46" i="14" s="1"/>
  <c r="Q46" i="14"/>
  <c r="AD46" i="14"/>
  <c r="T46" i="14"/>
  <c r="AG46" i="14"/>
  <c r="AJ104" i="5"/>
  <c r="W104" i="5"/>
  <c r="AJ116" i="5"/>
  <c r="W105" i="5"/>
  <c r="R104" i="5"/>
  <c r="AE104" i="5"/>
  <c r="AE116" i="5"/>
  <c r="R105" i="5"/>
  <c r="D72" i="22"/>
  <c r="AT100" i="5"/>
  <c r="O100" i="5" a="1"/>
  <c r="O100" i="5" s="1"/>
  <c r="Q100" i="5"/>
  <c r="AD100" i="5"/>
  <c r="AD112" i="5"/>
  <c r="AU100" i="5"/>
  <c r="Z100" i="5"/>
  <c r="O72" i="19" s="1"/>
  <c r="AM100" i="5"/>
  <c r="AM112" i="5"/>
  <c r="BQ58" i="8"/>
  <c r="AT58" i="8"/>
  <c r="AK84" i="5"/>
  <c r="X84" i="5"/>
  <c r="AK72" i="5"/>
  <c r="X72" i="5"/>
  <c r="AJ72" i="5"/>
  <c r="W72" i="5"/>
  <c r="V64" i="5"/>
  <c r="AI64" i="5"/>
  <c r="AU64" i="5"/>
  <c r="Z64" i="5"/>
  <c r="O36" i="19" s="1"/>
  <c r="AM64" i="5"/>
  <c r="AK56" i="5"/>
  <c r="X56" i="5"/>
  <c r="AG46" i="20"/>
  <c r="AI46" i="20"/>
  <c r="AG70" i="20"/>
  <c r="AI70" i="20"/>
  <c r="AV85" i="16"/>
  <c r="AW85" i="16"/>
  <c r="AC71" i="20"/>
  <c r="AR99" i="16"/>
  <c r="AC79" i="20"/>
  <c r="AR107" i="16"/>
  <c r="G28" i="26"/>
  <c r="AN55" i="17"/>
  <c r="AN28" i="23" s="1"/>
  <c r="AA55" i="17"/>
  <c r="G28" i="23" s="1"/>
  <c r="AD67" i="32"/>
  <c r="AD55" i="32"/>
  <c r="W41" i="26"/>
  <c r="Y42" i="33" s="1"/>
  <c r="AA55" i="32"/>
  <c r="AK55" i="32"/>
  <c r="E11" i="26"/>
  <c r="AA38" i="15"/>
  <c r="E11" i="23" s="1"/>
  <c r="P16" i="22"/>
  <c r="X16" i="22"/>
  <c r="AV84" i="17"/>
  <c r="AW84" i="17"/>
  <c r="BD84" i="17"/>
  <c r="AZ84" i="17"/>
  <c r="G65" i="26"/>
  <c r="AN92" i="17"/>
  <c r="AN65" i="23" s="1"/>
  <c r="AA92" i="17"/>
  <c r="G65" i="23" s="1"/>
  <c r="W59" i="26"/>
  <c r="Y60" i="33" s="1"/>
  <c r="AK73" i="32"/>
  <c r="AD73" i="32"/>
  <c r="AA73" i="32"/>
  <c r="F49" i="26"/>
  <c r="AN76" i="16"/>
  <c r="AM49" i="23" s="1"/>
  <c r="AA76" i="16"/>
  <c r="F49" i="23" s="1"/>
  <c r="AH37" i="20"/>
  <c r="AR65" i="17"/>
  <c r="P69" i="22"/>
  <c r="X69" i="22"/>
  <c r="X81" i="22"/>
  <c r="AQ69" i="16"/>
  <c r="AC41" i="19"/>
  <c r="AE41" i="19" s="1"/>
  <c r="AR41" i="19" s="1"/>
  <c r="AA20" i="32"/>
  <c r="AK19" i="32"/>
  <c r="W5" i="26"/>
  <c r="Y6" i="33" s="1"/>
  <c r="BA96" i="17"/>
  <c r="BE96" i="17"/>
  <c r="AQ34" i="15"/>
  <c r="X6" i="19"/>
  <c r="Z6" i="19" s="1"/>
  <c r="AQ6" i="19" s="1"/>
  <c r="W19" i="20"/>
  <c r="Y19" i="20"/>
  <c r="N67" i="22"/>
  <c r="V67" i="22"/>
  <c r="V79" i="22"/>
  <c r="AC38" i="20"/>
  <c r="AR66" i="16"/>
  <c r="AR93" i="17"/>
  <c r="AH65" i="20"/>
  <c r="AH85" i="20"/>
  <c r="AR113" i="17"/>
  <c r="N24" i="22"/>
  <c r="V24" i="22"/>
  <c r="AQ92" i="15"/>
  <c r="X64" i="19"/>
  <c r="Z64" i="19" s="1"/>
  <c r="AQ64" i="19" s="1"/>
  <c r="G15" i="26"/>
  <c r="AA42" i="17"/>
  <c r="G15" i="23" s="1"/>
  <c r="X25" i="20"/>
  <c r="AR53" i="15"/>
  <c r="X37" i="20"/>
  <c r="AR65" i="15"/>
  <c r="AV71" i="17"/>
  <c r="AZ71" i="17"/>
  <c r="X74" i="20"/>
  <c r="AR102" i="15"/>
  <c r="AC60" i="19"/>
  <c r="AE60" i="19" s="1"/>
  <c r="AR60" i="19" s="1"/>
  <c r="AQ88" i="16"/>
  <c r="AZ33" i="17"/>
  <c r="AV33" i="17"/>
  <c r="AH21" i="19"/>
  <c r="AJ21" i="19" s="1"/>
  <c r="AS21" i="19" s="1"/>
  <c r="AQ49" i="17"/>
  <c r="AH29" i="19"/>
  <c r="AJ29" i="19" s="1"/>
  <c r="AS29" i="19" s="1"/>
  <c r="AQ57" i="17"/>
  <c r="AZ73" i="17"/>
  <c r="AV73" i="17"/>
  <c r="W51" i="26"/>
  <c r="Y52" i="33" s="1"/>
  <c r="AA65" i="32"/>
  <c r="AK65" i="32"/>
  <c r="AD65" i="32"/>
  <c r="V28" i="22"/>
  <c r="N28" i="22"/>
  <c r="AQ78" i="17"/>
  <c r="AH50" i="19"/>
  <c r="AJ50" i="19" s="1"/>
  <c r="AS50" i="19" s="1"/>
  <c r="BD86" i="17"/>
  <c r="AW86" i="17"/>
  <c r="AZ86" i="17"/>
  <c r="AV86" i="17"/>
  <c r="X55" i="22"/>
  <c r="P55" i="22"/>
  <c r="AZ88" i="17"/>
  <c r="BD88" i="17"/>
  <c r="AW88" i="17"/>
  <c r="AV88" i="17"/>
  <c r="AC69" i="20"/>
  <c r="AR97" i="16"/>
  <c r="AV90" i="15"/>
  <c r="AW90" i="15"/>
  <c r="AB78" i="20"/>
  <c r="AD78" i="20"/>
  <c r="AH17" i="20"/>
  <c r="AR45" i="17"/>
  <c r="AI41" i="20"/>
  <c r="AG41" i="20"/>
  <c r="AT103" i="14"/>
  <c r="E75" i="22"/>
  <c r="O103" i="14" a="1"/>
  <c r="O103" i="14" s="1"/>
  <c r="Q103" i="14"/>
  <c r="AD103" i="14"/>
  <c r="AD115" i="14"/>
  <c r="U99" i="14"/>
  <c r="AH99" i="14"/>
  <c r="AH111" i="14"/>
  <c r="BN69" i="10"/>
  <c r="AQ69" i="10"/>
  <c r="BN81" i="10"/>
  <c r="AE95" i="14"/>
  <c r="R95" i="14"/>
  <c r="AE107" i="14"/>
  <c r="V91" i="14"/>
  <c r="AI91" i="14"/>
  <c r="AU91" i="14"/>
  <c r="Z91" i="14"/>
  <c r="T63" i="19" s="1"/>
  <c r="AM91" i="14"/>
  <c r="BO61" i="10"/>
  <c r="AR61" i="10"/>
  <c r="AK87" i="14"/>
  <c r="X87" i="14"/>
  <c r="V83" i="14"/>
  <c r="AI83" i="14"/>
  <c r="BO53" i="10"/>
  <c r="AR53" i="10"/>
  <c r="Y79" i="14"/>
  <c r="AL79" i="14"/>
  <c r="L47" i="35"/>
  <c r="AP48" i="10"/>
  <c r="BM48" i="10"/>
  <c r="X75" i="14"/>
  <c r="AK75" i="14"/>
  <c r="AT71" i="14"/>
  <c r="O71" i="14" a="1"/>
  <c r="O71" i="14" s="1"/>
  <c r="E43" i="22"/>
  <c r="AD71" i="14"/>
  <c r="Q71" i="14"/>
  <c r="AJ71" i="14"/>
  <c r="W71" i="14"/>
  <c r="AR41" i="10"/>
  <c r="BO41" i="10"/>
  <c r="W67" i="14"/>
  <c r="AJ67" i="14"/>
  <c r="W63" i="14"/>
  <c r="AJ63" i="14"/>
  <c r="V63" i="14"/>
  <c r="AI63" i="14"/>
  <c r="AR33" i="10"/>
  <c r="BO33" i="10"/>
  <c r="S59" i="14"/>
  <c r="AF59" i="14"/>
  <c r="AT59" i="14"/>
  <c r="O59" i="14" a="1"/>
  <c r="O59" i="14" s="1"/>
  <c r="E31" i="22"/>
  <c r="AD59" i="14"/>
  <c r="Q59" i="14"/>
  <c r="AE55" i="14"/>
  <c r="R55" i="14"/>
  <c r="CF28" i="10"/>
  <c r="AR25" i="10"/>
  <c r="BO25" i="10"/>
  <c r="AJ51" i="14"/>
  <c r="W51" i="14"/>
  <c r="R47" i="14"/>
  <c r="AE47" i="14"/>
  <c r="S47" i="14"/>
  <c r="AF47" i="14"/>
  <c r="O43" i="14" a="1"/>
  <c r="O43" i="14" s="1"/>
  <c r="E15" i="22"/>
  <c r="AT43" i="14"/>
  <c r="Q43" i="14"/>
  <c r="AT39" i="14"/>
  <c r="O39" i="14" a="1"/>
  <c r="O39" i="14" s="1"/>
  <c r="E11" i="22"/>
  <c r="Q39" i="14"/>
  <c r="AU35" i="14"/>
  <c r="Z35" i="14"/>
  <c r="T7" i="19" s="1"/>
  <c r="I73" i="35"/>
  <c r="BM74" i="8"/>
  <c r="AP74" i="8"/>
  <c r="BM86" i="8"/>
  <c r="AI101" i="5"/>
  <c r="V101" i="5"/>
  <c r="AI113" i="5"/>
  <c r="AO70" i="8"/>
  <c r="BL70" i="8"/>
  <c r="BL82" i="8"/>
  <c r="W97" i="5"/>
  <c r="AJ97" i="5"/>
  <c r="AJ109" i="5"/>
  <c r="AR67" i="8"/>
  <c r="BO67" i="8"/>
  <c r="BO79" i="8"/>
  <c r="T93" i="5"/>
  <c r="AG93" i="5"/>
  <c r="AG105" i="5"/>
  <c r="S89" i="5"/>
  <c r="AF89" i="5"/>
  <c r="V89" i="5"/>
  <c r="AI89" i="5"/>
  <c r="AQ59" i="8"/>
  <c r="BN59" i="8"/>
  <c r="AK85" i="5"/>
  <c r="X85" i="5"/>
  <c r="D53" i="22"/>
  <c r="AT81" i="5"/>
  <c r="O81" i="5" a="1"/>
  <c r="O81" i="5" s="1"/>
  <c r="AD81" i="5"/>
  <c r="Q81" i="5"/>
  <c r="AG81" i="5"/>
  <c r="T81" i="5"/>
  <c r="BN51" i="8"/>
  <c r="AQ51" i="8"/>
  <c r="I49" i="35"/>
  <c r="BM50" i="8"/>
  <c r="AP50" i="8"/>
  <c r="AJ77" i="5"/>
  <c r="W77" i="5"/>
  <c r="S73" i="5"/>
  <c r="AF73" i="5"/>
  <c r="CF46" i="8"/>
  <c r="BL42" i="8"/>
  <c r="AO42" i="8"/>
  <c r="X69" i="5"/>
  <c r="AK69" i="5"/>
  <c r="AR39" i="8"/>
  <c r="BO39" i="8"/>
  <c r="BL38" i="8"/>
  <c r="AO38" i="8"/>
  <c r="D37" i="22"/>
  <c r="AT65" i="5"/>
  <c r="O65" i="5" a="1"/>
  <c r="O65" i="5" s="1"/>
  <c r="AD65" i="5"/>
  <c r="Q65" i="5"/>
  <c r="O61" i="5" a="1"/>
  <c r="O61" i="5" s="1"/>
  <c r="D33" i="22"/>
  <c r="AT61" i="5"/>
  <c r="Q61" i="5"/>
  <c r="AD61" i="5"/>
  <c r="Y61" i="5"/>
  <c r="AL61" i="5"/>
  <c r="BO31" i="8"/>
  <c r="AR31" i="8"/>
  <c r="AT57" i="5"/>
  <c r="O57" i="5" a="1"/>
  <c r="O57" i="5" s="1"/>
  <c r="D29" i="22"/>
  <c r="Q57" i="5"/>
  <c r="AD57" i="5"/>
  <c r="BQ27" i="8"/>
  <c r="AT27" i="8"/>
  <c r="AH53" i="5"/>
  <c r="U53" i="5"/>
  <c r="Y49" i="5"/>
  <c r="AL49" i="5"/>
  <c r="AJ49" i="5"/>
  <c r="W49" i="5"/>
  <c r="BQ19" i="8"/>
  <c r="AT19" i="8"/>
  <c r="BL18" i="8"/>
  <c r="AO18" i="8"/>
  <c r="AU45" i="5"/>
  <c r="AM45" i="5"/>
  <c r="Z45" i="5"/>
  <c r="O17" i="19" s="1"/>
  <c r="X41" i="5"/>
  <c r="O37" i="5" a="1"/>
  <c r="O37" i="5" s="1"/>
  <c r="D9" i="22"/>
  <c r="AT37" i="5"/>
  <c r="Q37" i="5"/>
  <c r="CF10" i="8"/>
  <c r="I5" i="35"/>
  <c r="AE5" i="35" s="1"/>
  <c r="AP6" i="8"/>
  <c r="W33" i="5"/>
  <c r="U94" i="14"/>
  <c r="AH94" i="14"/>
  <c r="AH106" i="14"/>
  <c r="CF67" i="10"/>
  <c r="X90" i="14"/>
  <c r="AK90" i="14"/>
  <c r="V90" i="14"/>
  <c r="AI90" i="14"/>
  <c r="AU86" i="14"/>
  <c r="Z86" i="14"/>
  <c r="T58" i="19" s="1"/>
  <c r="AM86" i="14"/>
  <c r="CF35" i="10"/>
  <c r="W58" i="14"/>
  <c r="AJ58" i="14"/>
  <c r="AU58" i="14"/>
  <c r="Z58" i="14"/>
  <c r="T30" i="19" s="1"/>
  <c r="AM58" i="14"/>
  <c r="BN24" i="10"/>
  <c r="AQ24" i="10"/>
  <c r="BN54" i="8"/>
  <c r="AQ54" i="8"/>
  <c r="BL49" i="8"/>
  <c r="AO49" i="8"/>
  <c r="AE76" i="5"/>
  <c r="R76" i="5"/>
  <c r="U68" i="5"/>
  <c r="AH68" i="5"/>
  <c r="AU68" i="5"/>
  <c r="Z68" i="5"/>
  <c r="O40" i="19" s="1"/>
  <c r="AM68" i="5"/>
  <c r="U48" i="5"/>
  <c r="AH48" i="5"/>
  <c r="AJ48" i="5"/>
  <c r="W48" i="5"/>
  <c r="X44" i="5"/>
  <c r="AK44" i="5"/>
  <c r="CF17" i="8"/>
  <c r="U40" i="5"/>
  <c r="N48" i="22"/>
  <c r="V48" i="22"/>
  <c r="Y64" i="20"/>
  <c r="W64" i="20"/>
  <c r="AG89" i="32"/>
  <c r="H76" i="33" s="1"/>
  <c r="AQ39" i="15"/>
  <c r="X11" i="19"/>
  <c r="Z11" i="19" s="1"/>
  <c r="AQ11" i="19" s="1"/>
  <c r="AC72" i="20"/>
  <c r="AR100" i="16"/>
  <c r="AW96" i="16"/>
  <c r="AV96" i="16"/>
  <c r="AV56" i="16"/>
  <c r="F17" i="26"/>
  <c r="AN44" i="16"/>
  <c r="AM17" i="23" s="1"/>
  <c r="AA44" i="16"/>
  <c r="F17" i="23" s="1"/>
  <c r="AH53" i="19"/>
  <c r="AJ53" i="19" s="1"/>
  <c r="AS53" i="19" s="1"/>
  <c r="AQ81" i="17"/>
  <c r="X20" i="20"/>
  <c r="Z20" i="20" s="1"/>
  <c r="AQ20" i="20" s="1"/>
  <c r="AR48" i="15"/>
  <c r="AV64" i="15"/>
  <c r="AH34" i="19"/>
  <c r="AJ34" i="19" s="1"/>
  <c r="AS34" i="19" s="1"/>
  <c r="AQ62" i="17"/>
  <c r="F50" i="26"/>
  <c r="AA77" i="16"/>
  <c r="F50" i="23" s="1"/>
  <c r="AN77" i="16"/>
  <c r="AM50" i="23" s="1"/>
  <c r="W37" i="22"/>
  <c r="O37" i="22"/>
  <c r="P47" i="22"/>
  <c r="X47" i="22"/>
  <c r="AG66" i="32"/>
  <c r="H53" i="33" s="1"/>
  <c r="W28" i="26"/>
  <c r="Y29" i="33" s="1"/>
  <c r="AK42" i="32"/>
  <c r="AD42" i="32"/>
  <c r="AA42" i="32"/>
  <c r="AS93" i="32"/>
  <c r="L80" i="33" s="1"/>
  <c r="AS105" i="32"/>
  <c r="L92" i="33" s="1"/>
  <c r="AS113" i="32"/>
  <c r="L100" i="33" s="1"/>
  <c r="AS121" i="32"/>
  <c r="L108" i="33" s="1"/>
  <c r="AZ80" i="17"/>
  <c r="AV80" i="17"/>
  <c r="W65" i="20"/>
  <c r="Y65" i="20"/>
  <c r="AQ55" i="15"/>
  <c r="X27" i="19"/>
  <c r="Z27" i="19" s="1"/>
  <c r="AQ27" i="19" s="1"/>
  <c r="AB50" i="20"/>
  <c r="AD50" i="20"/>
  <c r="W26" i="22"/>
  <c r="O26" i="22"/>
  <c r="O18" i="22"/>
  <c r="W18" i="22"/>
  <c r="AZ69" i="17"/>
  <c r="AV69" i="17"/>
  <c r="AO39" i="8"/>
  <c r="BL39" i="8"/>
  <c r="T66" i="5"/>
  <c r="AG66" i="5"/>
  <c r="AO35" i="8"/>
  <c r="BL35" i="8"/>
  <c r="T62" i="5"/>
  <c r="AG62" i="5"/>
  <c r="BN32" i="8"/>
  <c r="AQ32" i="8"/>
  <c r="AQ28" i="8"/>
  <c r="BN28" i="8"/>
  <c r="R54" i="5"/>
  <c r="AE54" i="5"/>
  <c r="BN20" i="8"/>
  <c r="AQ20" i="8"/>
  <c r="W46" i="5"/>
  <c r="AJ46" i="5"/>
  <c r="AO15" i="8"/>
  <c r="S42" i="5"/>
  <c r="V38" i="5"/>
  <c r="Y34" i="5"/>
  <c r="V102" i="14"/>
  <c r="AI102" i="14"/>
  <c r="AI114" i="14"/>
  <c r="AK40" i="35"/>
  <c r="AQ38" i="35"/>
  <c r="AQ98" i="17"/>
  <c r="AH70" i="19"/>
  <c r="AJ70" i="19" s="1"/>
  <c r="AS70" i="19" s="1"/>
  <c r="AC65" i="20"/>
  <c r="AR93" i="16"/>
  <c r="AG80" i="32"/>
  <c r="H67" i="33" s="1"/>
  <c r="AW94" i="15"/>
  <c r="AV94" i="15"/>
  <c r="AH48" i="20"/>
  <c r="AR76" i="17"/>
  <c r="AQ100" i="17"/>
  <c r="AH72" i="19"/>
  <c r="AJ72" i="19" s="1"/>
  <c r="AS72" i="19" s="1"/>
  <c r="E74" i="26"/>
  <c r="AA101" i="15"/>
  <c r="E74" i="23" s="1"/>
  <c r="AN101" i="15"/>
  <c r="AL74" i="23" s="1"/>
  <c r="AN113" i="15"/>
  <c r="AL86" i="23" s="1"/>
  <c r="E23" i="26"/>
  <c r="AN50" i="15"/>
  <c r="AL23" i="23" s="1"/>
  <c r="AA50" i="15"/>
  <c r="E23" i="23" s="1"/>
  <c r="E48" i="26"/>
  <c r="AA75" i="15"/>
  <c r="E48" i="23" s="1"/>
  <c r="AN75" i="15"/>
  <c r="AL48" i="23" s="1"/>
  <c r="E56" i="26"/>
  <c r="AN83" i="15"/>
  <c r="AL56" i="23" s="1"/>
  <c r="AA83" i="15"/>
  <c r="E56" i="23" s="1"/>
  <c r="AD72" i="20"/>
  <c r="BD72" i="20" s="1"/>
  <c r="AB72" i="20"/>
  <c r="AD44" i="20"/>
  <c r="AB44" i="20"/>
  <c r="AV36" i="16"/>
  <c r="AA32" i="32"/>
  <c r="AD31" i="32"/>
  <c r="AK31" i="32"/>
  <c r="W17" i="26"/>
  <c r="Y18" i="33" s="1"/>
  <c r="AA31" i="32"/>
  <c r="AV73" i="16"/>
  <c r="AH63" i="20"/>
  <c r="AR91" i="17"/>
  <c r="AG49" i="32"/>
  <c r="H36" i="33" s="1"/>
  <c r="W27" i="20"/>
  <c r="Y27" i="20"/>
  <c r="W75" i="20"/>
  <c r="Y75" i="20"/>
  <c r="AV102" i="16"/>
  <c r="AW102" i="16"/>
  <c r="AC66" i="19"/>
  <c r="AE66" i="19" s="1"/>
  <c r="AR66" i="19" s="1"/>
  <c r="AQ94" i="16"/>
  <c r="AV34" i="16"/>
  <c r="AS33" i="32"/>
  <c r="L20" i="33" s="1"/>
  <c r="AG104" i="14"/>
  <c r="T104" i="14"/>
  <c r="AG116" i="14"/>
  <c r="T105" i="14"/>
  <c r="AR74" i="10"/>
  <c r="BO74" i="10"/>
  <c r="BO86" i="10"/>
  <c r="W100" i="14"/>
  <c r="AJ100" i="14"/>
  <c r="AJ112" i="14"/>
  <c r="L68" i="35"/>
  <c r="AP69" i="10"/>
  <c r="BM69" i="10"/>
  <c r="BM81" i="10"/>
  <c r="AJ96" i="14"/>
  <c r="W96" i="14"/>
  <c r="AJ108" i="14"/>
  <c r="AT66" i="10"/>
  <c r="BQ66" i="10"/>
  <c r="BQ78" i="10"/>
  <c r="BL65" i="10"/>
  <c r="AO65" i="10"/>
  <c r="AG92" i="14"/>
  <c r="T92" i="14"/>
  <c r="L60" i="35"/>
  <c r="AP61" i="10"/>
  <c r="BM61" i="10"/>
  <c r="CF61" i="10"/>
  <c r="T84" i="14"/>
  <c r="AG84" i="14"/>
  <c r="R80" i="14"/>
  <c r="AE80" i="14"/>
  <c r="AO49" i="10"/>
  <c r="BL49" i="10"/>
  <c r="AH76" i="14"/>
  <c r="U76" i="14"/>
  <c r="BO46" i="10"/>
  <c r="AR46" i="10"/>
  <c r="R72" i="14"/>
  <c r="AE72" i="14"/>
  <c r="L40" i="35"/>
  <c r="AH40" i="35" s="1"/>
  <c r="BM41" i="10"/>
  <c r="AP41" i="10"/>
  <c r="CF41" i="10"/>
  <c r="BO38" i="10"/>
  <c r="AR38" i="10"/>
  <c r="AL64" i="14"/>
  <c r="Y64" i="14"/>
  <c r="T64" i="14"/>
  <c r="AG64" i="14"/>
  <c r="BN34" i="10"/>
  <c r="AQ34" i="10"/>
  <c r="AO33" i="10"/>
  <c r="BL33" i="10"/>
  <c r="R60" i="14"/>
  <c r="AE60" i="14"/>
  <c r="AF56" i="14"/>
  <c r="S56" i="14"/>
  <c r="E28" i="22"/>
  <c r="AT56" i="14"/>
  <c r="O56" i="14" a="1"/>
  <c r="O56" i="14" s="1"/>
  <c r="Q56" i="14"/>
  <c r="AD56" i="14"/>
  <c r="BO26" i="10"/>
  <c r="AR26" i="10"/>
  <c r="AH52" i="14"/>
  <c r="U52" i="14"/>
  <c r="S52" i="14"/>
  <c r="AF52" i="14"/>
  <c r="BO22" i="10"/>
  <c r="AR22" i="10"/>
  <c r="X48" i="14"/>
  <c r="AK48" i="14"/>
  <c r="T44" i="14"/>
  <c r="AG44" i="14"/>
  <c r="W44" i="14"/>
  <c r="AJ44" i="14"/>
  <c r="R40" i="14"/>
  <c r="AQ10" i="10"/>
  <c r="AO9" i="10"/>
  <c r="AT36" i="14"/>
  <c r="E8" i="22"/>
  <c r="O36" i="14" a="1"/>
  <c r="O36" i="14" s="1"/>
  <c r="Q36" i="14"/>
  <c r="AU102" i="5"/>
  <c r="Z102" i="5"/>
  <c r="O74" i="19" s="1"/>
  <c r="AM102" i="5"/>
  <c r="AM114" i="5"/>
  <c r="R102" i="5"/>
  <c r="AE102" i="5"/>
  <c r="AE114" i="5"/>
  <c r="X98" i="5"/>
  <c r="AK98" i="5"/>
  <c r="AK110" i="5"/>
  <c r="AT94" i="5"/>
  <c r="O94" i="5" a="1"/>
  <c r="O94" i="5" s="1"/>
  <c r="D66" i="22"/>
  <c r="Q94" i="5"/>
  <c r="AD94" i="5"/>
  <c r="AD106" i="5"/>
  <c r="AT90" i="5"/>
  <c r="O90" i="5" a="1"/>
  <c r="O90" i="5" s="1"/>
  <c r="D62" i="22"/>
  <c r="Q90" i="5"/>
  <c r="AD90" i="5"/>
  <c r="CF63" i="8"/>
  <c r="W86" i="5"/>
  <c r="AJ86" i="5"/>
  <c r="AU82" i="5"/>
  <c r="Z82" i="5"/>
  <c r="O54" i="19" s="1"/>
  <c r="AM82" i="5"/>
  <c r="AG82" i="5"/>
  <c r="T82" i="5"/>
  <c r="U78" i="5"/>
  <c r="AH78" i="5"/>
  <c r="AO47" i="8"/>
  <c r="BL47" i="8"/>
  <c r="AK74" i="5"/>
  <c r="X74" i="5"/>
  <c r="BL43" i="8"/>
  <c r="AO43" i="8"/>
  <c r="W70" i="5"/>
  <c r="AJ70" i="5"/>
  <c r="AJ58" i="5"/>
  <c r="W58" i="5"/>
  <c r="W50" i="5"/>
  <c r="AJ50" i="5"/>
  <c r="AQ8" i="8"/>
  <c r="U47" i="5"/>
  <c r="AH47" i="5"/>
  <c r="AU47" i="5"/>
  <c r="Z47" i="5"/>
  <c r="O19" i="19" s="1"/>
  <c r="AM47" i="5"/>
  <c r="AT13" i="8"/>
  <c r="T35" i="5"/>
  <c r="S35" i="5"/>
  <c r="AF88" i="5"/>
  <c r="S88" i="5"/>
  <c r="U88" i="5"/>
  <c r="AH88" i="5"/>
  <c r="T80" i="5"/>
  <c r="AG80" i="5"/>
  <c r="BQ50" i="8"/>
  <c r="AT50" i="8"/>
  <c r="AC61" i="19"/>
  <c r="AE61" i="19" s="1"/>
  <c r="AR61" i="19" s="1"/>
  <c r="AQ89" i="16"/>
  <c r="G23" i="26"/>
  <c r="AA50" i="17"/>
  <c r="G23" i="23" s="1"/>
  <c r="AN50" i="17"/>
  <c r="AN23" i="23" s="1"/>
  <c r="X46" i="22"/>
  <c r="P46" i="22"/>
  <c r="AG44" i="32"/>
  <c r="H31" i="33" s="1"/>
  <c r="AN65" i="35"/>
  <c r="V53" i="22"/>
  <c r="N53" i="22"/>
  <c r="F64" i="26"/>
  <c r="AN91" i="16"/>
  <c r="AM64" i="23" s="1"/>
  <c r="AA91" i="16"/>
  <c r="F64" i="23" s="1"/>
  <c r="F36" i="26"/>
  <c r="AN63" i="16"/>
  <c r="AM36" i="23" s="1"/>
  <c r="AA63" i="16"/>
  <c r="F36" i="23" s="1"/>
  <c r="AQ55" i="16"/>
  <c r="AC27" i="19"/>
  <c r="AE27" i="19" s="1"/>
  <c r="AR27" i="19" s="1"/>
  <c r="X26" i="20"/>
  <c r="AR54" i="15"/>
  <c r="AS46" i="32"/>
  <c r="L33" i="33" s="1"/>
  <c r="AK31" i="35"/>
  <c r="N63" i="22"/>
  <c r="V63" i="22"/>
  <c r="X83" i="20"/>
  <c r="AR111" i="15"/>
  <c r="AC64" i="19"/>
  <c r="AE64" i="19" s="1"/>
  <c r="AR64" i="19" s="1"/>
  <c r="AQ92" i="16"/>
  <c r="AV115" i="16"/>
  <c r="AV136" i="16"/>
  <c r="AV135" i="16"/>
  <c r="AV134" i="16"/>
  <c r="AV133" i="16"/>
  <c r="AV132" i="16"/>
  <c r="AV130" i="16"/>
  <c r="AV131" i="16"/>
  <c r="AV129" i="16"/>
  <c r="AV126" i="16"/>
  <c r="AV128" i="16"/>
  <c r="AV127" i="16"/>
  <c r="AV124" i="16"/>
  <c r="AV123" i="16"/>
  <c r="AV125" i="16"/>
  <c r="AV122" i="16"/>
  <c r="AV121" i="16"/>
  <c r="AV119" i="16"/>
  <c r="AV118" i="16"/>
  <c r="AV120" i="16"/>
  <c r="AV109" i="16"/>
  <c r="AV113" i="16"/>
  <c r="AV108" i="16"/>
  <c r="AV112" i="16"/>
  <c r="AV107" i="16"/>
  <c r="AV117" i="16"/>
  <c r="AV111" i="16"/>
  <c r="AV116" i="16"/>
  <c r="AV106" i="16"/>
  <c r="AV114" i="16"/>
  <c r="AV110" i="16"/>
  <c r="AV105" i="16"/>
  <c r="AG35" i="32"/>
  <c r="H22" i="33" s="1"/>
  <c r="X52" i="20"/>
  <c r="AR80" i="15"/>
  <c r="W88" i="20"/>
  <c r="Y88" i="20"/>
  <c r="AK76" i="35"/>
  <c r="AK77" i="35"/>
  <c r="BA46" i="17"/>
  <c r="BA70" i="17"/>
  <c r="AG88" i="32"/>
  <c r="H75" i="33" s="1"/>
  <c r="F26" i="26"/>
  <c r="AA53" i="16"/>
  <c r="F26" i="23" s="1"/>
  <c r="AN53" i="16"/>
  <c r="AM26" i="23" s="1"/>
  <c r="P7" i="22"/>
  <c r="AD84" i="32"/>
  <c r="AK84" i="32"/>
  <c r="W70" i="26"/>
  <c r="Y71" i="33" s="1"/>
  <c r="AA84" i="32"/>
  <c r="AD96" i="32"/>
  <c r="AG28" i="20"/>
  <c r="AI28" i="20"/>
  <c r="AQ72" i="17"/>
  <c r="AH44" i="19"/>
  <c r="AJ44" i="19" s="1"/>
  <c r="AS44" i="19" s="1"/>
  <c r="N14" i="22"/>
  <c r="AC54" i="19"/>
  <c r="AE54" i="19" s="1"/>
  <c r="AR54" i="19" s="1"/>
  <c r="AQ82" i="16"/>
  <c r="F51" i="26"/>
  <c r="S51" i="26" s="1"/>
  <c r="V52" i="33" s="1"/>
  <c r="AN78" i="16"/>
  <c r="AM51" i="23" s="1"/>
  <c r="AA78" i="16"/>
  <c r="F51" i="23" s="1"/>
  <c r="O22" i="22"/>
  <c r="W22" i="22"/>
  <c r="BA61" i="17"/>
  <c r="G50" i="26"/>
  <c r="AN77" i="17"/>
  <c r="AN50" i="23" s="1"/>
  <c r="AA77" i="17"/>
  <c r="G50" i="23" s="1"/>
  <c r="AR49" i="8"/>
  <c r="BO49" i="8"/>
  <c r="AO48" i="8"/>
  <c r="BL48" i="8"/>
  <c r="AG75" i="5"/>
  <c r="T75" i="5"/>
  <c r="X67" i="5"/>
  <c r="AK67" i="5"/>
  <c r="U67" i="5"/>
  <c r="AH67" i="5"/>
  <c r="BQ37" i="8"/>
  <c r="AT37" i="8"/>
  <c r="BQ29" i="8"/>
  <c r="AT29" i="8"/>
  <c r="AO28" i="8"/>
  <c r="BL28" i="8"/>
  <c r="Y55" i="5"/>
  <c r="AL55" i="5"/>
  <c r="V51" i="5"/>
  <c r="AI51" i="5"/>
  <c r="Y51" i="5"/>
  <c r="AL51" i="5"/>
  <c r="W43" i="5"/>
  <c r="Y43" i="5"/>
  <c r="O39" i="5" a="1"/>
  <c r="O39" i="5" s="1"/>
  <c r="D11" i="22"/>
  <c r="AT39" i="5"/>
  <c r="Q39" i="5"/>
  <c r="CF12" i="8"/>
  <c r="BL51" i="10"/>
  <c r="AO51" i="10"/>
  <c r="AF78" i="14"/>
  <c r="S78" i="14"/>
  <c r="AQ48" i="10"/>
  <c r="BN48" i="10"/>
  <c r="R42" i="14"/>
  <c r="CF15" i="10"/>
  <c r="V36" i="5"/>
  <c r="N16" i="22"/>
  <c r="V16" i="22"/>
  <c r="E57" i="26"/>
  <c r="AN84" i="15"/>
  <c r="AL57" i="23" s="1"/>
  <c r="AA84" i="15"/>
  <c r="E57" i="23" s="1"/>
  <c r="AH54" i="20"/>
  <c r="AR82" i="17"/>
  <c r="AA25" i="32"/>
  <c r="AK25" i="32"/>
  <c r="W11" i="26"/>
  <c r="Y12" i="33" s="1"/>
  <c r="Y53" i="20"/>
  <c r="W53" i="20"/>
  <c r="W75" i="22"/>
  <c r="O75" i="22"/>
  <c r="W87" i="22"/>
  <c r="F60" i="26"/>
  <c r="AA87" i="16"/>
  <c r="F60" i="23" s="1"/>
  <c r="AN87" i="16"/>
  <c r="AM60" i="23" s="1"/>
  <c r="AV39" i="16"/>
  <c r="AI35" i="20"/>
  <c r="AG35" i="20"/>
  <c r="AH67" i="19"/>
  <c r="AJ67" i="19" s="1"/>
  <c r="AS67" i="19" s="1"/>
  <c r="AQ95" i="17"/>
  <c r="AG81" i="32"/>
  <c r="H68" i="33" s="1"/>
  <c r="AG48" i="20"/>
  <c r="AI48" i="20"/>
  <c r="BE48" i="20" s="1"/>
  <c r="AG43" i="32"/>
  <c r="H30" i="33" s="1"/>
  <c r="N15" i="22"/>
  <c r="N39" i="22"/>
  <c r="V39" i="22"/>
  <c r="AN56" i="35"/>
  <c r="AV48" i="16"/>
  <c r="AI21" i="20"/>
  <c r="AG21" i="20"/>
  <c r="AH61" i="19"/>
  <c r="AJ61" i="19" s="1"/>
  <c r="AS61" i="19" s="1"/>
  <c r="AQ89" i="17"/>
  <c r="AQ37" i="15"/>
  <c r="X9" i="19"/>
  <c r="Z9" i="19" s="1"/>
  <c r="AQ9" i="19" s="1"/>
  <c r="X18" i="22"/>
  <c r="P18" i="22"/>
  <c r="G43" i="26"/>
  <c r="AA70" i="17"/>
  <c r="G43" i="23" s="1"/>
  <c r="AN70" i="17"/>
  <c r="AN43" i="23" s="1"/>
  <c r="F54" i="26"/>
  <c r="AA81" i="16"/>
  <c r="F54" i="23" s="1"/>
  <c r="AN81" i="16"/>
  <c r="AM54" i="23" s="1"/>
  <c r="AN29" i="35"/>
  <c r="AH36" i="20"/>
  <c r="AR64" i="17"/>
  <c r="AH80" i="20"/>
  <c r="AR108" i="17"/>
  <c r="W57" i="20"/>
  <c r="Y57" i="20"/>
  <c r="AV71" i="15"/>
  <c r="N75" i="22"/>
  <c r="V75" i="22"/>
  <c r="V87" i="22"/>
  <c r="AN14" i="35"/>
  <c r="AS32" i="32"/>
  <c r="L19" i="33" s="1"/>
  <c r="AR75" i="10"/>
  <c r="BO75" i="10"/>
  <c r="BO87" i="10"/>
  <c r="AU101" i="14"/>
  <c r="AM101" i="14"/>
  <c r="Z101" i="14"/>
  <c r="T73" i="19" s="1"/>
  <c r="AM113" i="14"/>
  <c r="AR71" i="10"/>
  <c r="BO71" i="10"/>
  <c r="BO83" i="10"/>
  <c r="T97" i="14"/>
  <c r="AG97" i="14"/>
  <c r="AG109" i="14"/>
  <c r="CF70" i="10"/>
  <c r="BL66" i="10"/>
  <c r="AO66" i="10"/>
  <c r="BL78" i="10"/>
  <c r="T93" i="14"/>
  <c r="AG93" i="14"/>
  <c r="AG105" i="14"/>
  <c r="AU89" i="14"/>
  <c r="Z89" i="14"/>
  <c r="T61" i="19" s="1"/>
  <c r="AM89" i="14"/>
  <c r="O89" i="14" a="1"/>
  <c r="O89" i="14" s="1"/>
  <c r="E61" i="22"/>
  <c r="Q89" i="14"/>
  <c r="AD89" i="14"/>
  <c r="AT89" i="14"/>
  <c r="AQ59" i="10"/>
  <c r="BN59" i="10"/>
  <c r="R85" i="14"/>
  <c r="AE85" i="14"/>
  <c r="AR55" i="10"/>
  <c r="BO55" i="10"/>
  <c r="S81" i="14"/>
  <c r="AF81" i="14"/>
  <c r="BO51" i="10"/>
  <c r="AR51" i="10"/>
  <c r="AJ77" i="14"/>
  <c r="W77" i="14"/>
  <c r="AJ73" i="14"/>
  <c r="W73" i="14"/>
  <c r="AU73" i="14"/>
  <c r="Z73" i="14"/>
  <c r="T45" i="19" s="1"/>
  <c r="AM73" i="14"/>
  <c r="BO43" i="10"/>
  <c r="AR43" i="10"/>
  <c r="AH69" i="14"/>
  <c r="U69" i="14"/>
  <c r="BL38" i="10"/>
  <c r="AO38" i="10"/>
  <c r="CF38" i="10"/>
  <c r="BQ35" i="10"/>
  <c r="AT35" i="10"/>
  <c r="L33" i="35"/>
  <c r="BM34" i="10"/>
  <c r="AP34" i="10"/>
  <c r="X61" i="14"/>
  <c r="AK61" i="14"/>
  <c r="AT31" i="10"/>
  <c r="BQ31" i="10"/>
  <c r="L29" i="35"/>
  <c r="BM30" i="10"/>
  <c r="AP30" i="10"/>
  <c r="AF57" i="14"/>
  <c r="S57" i="14"/>
  <c r="S53" i="14"/>
  <c r="AF53" i="14"/>
  <c r="BN23" i="10"/>
  <c r="AQ23" i="10"/>
  <c r="L21" i="35"/>
  <c r="BM22" i="10"/>
  <c r="AP22" i="10"/>
  <c r="AL49" i="14"/>
  <c r="Y49" i="14"/>
  <c r="BN19" i="10"/>
  <c r="AQ19" i="10"/>
  <c r="AU45" i="14"/>
  <c r="AM45" i="14"/>
  <c r="Z45" i="14"/>
  <c r="T17" i="19" s="1"/>
  <c r="AU41" i="14"/>
  <c r="Z41" i="14"/>
  <c r="T13" i="19" s="1"/>
  <c r="AQ11" i="10"/>
  <c r="AT37" i="14"/>
  <c r="O37" i="14" a="1"/>
  <c r="O37" i="14" s="1"/>
  <c r="E9" i="22"/>
  <c r="Q37" i="14"/>
  <c r="V37" i="14"/>
  <c r="T33" i="14"/>
  <c r="AU103" i="5"/>
  <c r="AM103" i="5"/>
  <c r="Z103" i="5"/>
  <c r="O75" i="19" s="1"/>
  <c r="AM115" i="5"/>
  <c r="AF103" i="5"/>
  <c r="S103" i="5"/>
  <c r="AF115" i="5"/>
  <c r="AE99" i="5"/>
  <c r="R99" i="5"/>
  <c r="AE111" i="5"/>
  <c r="AG95" i="5"/>
  <c r="T95" i="5"/>
  <c r="AG107" i="5"/>
  <c r="W91" i="5"/>
  <c r="AJ91" i="5"/>
  <c r="X91" i="5"/>
  <c r="AK91" i="5"/>
  <c r="AQ61" i="8"/>
  <c r="BN61" i="8"/>
  <c r="AO60" i="8"/>
  <c r="BL60" i="8"/>
  <c r="T87" i="5"/>
  <c r="AG87" i="5"/>
  <c r="AT57" i="8"/>
  <c r="BQ57" i="8"/>
  <c r="O83" i="5" a="1"/>
  <c r="O83" i="5" s="1"/>
  <c r="D55" i="22"/>
  <c r="AT83" i="5"/>
  <c r="Q83" i="5"/>
  <c r="AD83" i="5"/>
  <c r="W79" i="5"/>
  <c r="AJ79" i="5"/>
  <c r="AQ45" i="8"/>
  <c r="BN45" i="8"/>
  <c r="X71" i="5"/>
  <c r="AK71" i="5"/>
  <c r="CF44" i="8"/>
  <c r="AO36" i="8"/>
  <c r="BL36" i="8"/>
  <c r="Y63" i="5"/>
  <c r="AL63" i="5"/>
  <c r="BQ33" i="8"/>
  <c r="AT33" i="8"/>
  <c r="AU59" i="5"/>
  <c r="AM59" i="5"/>
  <c r="Z59" i="5"/>
  <c r="O31" i="19" s="1"/>
  <c r="CF32" i="8"/>
  <c r="V98" i="14"/>
  <c r="AI98" i="14"/>
  <c r="AI110" i="14"/>
  <c r="AE98" i="14"/>
  <c r="R98" i="14"/>
  <c r="AE110" i="14"/>
  <c r="R82" i="14"/>
  <c r="AE82" i="14"/>
  <c r="S82" i="14"/>
  <c r="AF82" i="14"/>
  <c r="L38" i="35"/>
  <c r="BM39" i="10"/>
  <c r="AP39" i="10"/>
  <c r="AK66" i="14"/>
  <c r="X66" i="14"/>
  <c r="R38" i="14"/>
  <c r="D32" i="22"/>
  <c r="AT60" i="5"/>
  <c r="O60" i="5" a="1"/>
  <c r="O60" i="5" s="1"/>
  <c r="Q60" i="5"/>
  <c r="AD60" i="5"/>
  <c r="V60" i="5"/>
  <c r="AI60" i="5"/>
  <c r="AU52" i="5"/>
  <c r="Z52" i="5"/>
  <c r="O24" i="19" s="1"/>
  <c r="AM52" i="5"/>
  <c r="Z85" i="20" l="1"/>
  <c r="AQ85" i="20" s="1"/>
  <c r="BB79" i="17"/>
  <c r="AV142" i="5"/>
  <c r="AV144" i="5"/>
  <c r="AV143" i="5"/>
  <c r="N117" i="26"/>
  <c r="N116" i="26"/>
  <c r="BD58" i="20"/>
  <c r="M116" i="26"/>
  <c r="M117" i="26"/>
  <c r="AW144" i="14"/>
  <c r="AW143" i="14"/>
  <c r="AW143" i="5"/>
  <c r="AW144" i="5"/>
  <c r="BB144" i="17"/>
  <c r="O116" i="26"/>
  <c r="O117" i="26"/>
  <c r="BB143" i="17"/>
  <c r="AV144" i="14"/>
  <c r="AV143" i="14"/>
  <c r="AE7" i="35"/>
  <c r="AH44" i="35"/>
  <c r="AH13" i="35"/>
  <c r="BF108" i="17"/>
  <c r="Z29" i="20"/>
  <c r="AQ29" i="20" s="1"/>
  <c r="AJ80" i="20"/>
  <c r="AS80" i="20" s="1"/>
  <c r="AE29" i="20"/>
  <c r="AR29" i="20" s="1"/>
  <c r="BD59" i="20"/>
  <c r="BB141" i="17"/>
  <c r="BB142" i="17"/>
  <c r="O114" i="26"/>
  <c r="O115" i="26"/>
  <c r="AV141" i="14"/>
  <c r="AV142" i="14"/>
  <c r="AW142" i="5"/>
  <c r="N114" i="26"/>
  <c r="N115" i="26"/>
  <c r="BF142" i="17"/>
  <c r="M114" i="26"/>
  <c r="M115" i="26"/>
  <c r="AW142" i="14"/>
  <c r="BV73" i="6"/>
  <c r="CD73" i="6"/>
  <c r="BZ77" i="6"/>
  <c r="Z25" i="20"/>
  <c r="AQ25" i="20" s="1"/>
  <c r="BB137" i="17"/>
  <c r="BB66" i="17"/>
  <c r="BB114" i="17"/>
  <c r="BB106" i="17"/>
  <c r="BE78" i="20"/>
  <c r="BF140" i="17"/>
  <c r="BB58" i="17"/>
  <c r="AE37" i="20"/>
  <c r="AR37" i="20" s="1"/>
  <c r="AJ37" i="20"/>
  <c r="AS37" i="20" s="1"/>
  <c r="L9" i="22"/>
  <c r="BB71" i="17"/>
  <c r="S54" i="26"/>
  <c r="V55" i="33" s="1"/>
  <c r="L11" i="22"/>
  <c r="Z83" i="20"/>
  <c r="AQ83" i="20" s="1"/>
  <c r="AE71" i="20"/>
  <c r="AR71" i="20" s="1"/>
  <c r="BE45" i="20"/>
  <c r="AV34" i="5"/>
  <c r="BB53" i="17"/>
  <c r="BB38" i="17"/>
  <c r="BF121" i="17"/>
  <c r="BC58" i="20"/>
  <c r="AE45" i="20"/>
  <c r="AR45" i="20" s="1"/>
  <c r="AJ84" i="20"/>
  <c r="AS84" i="20" s="1"/>
  <c r="BB67" i="17"/>
  <c r="AE85" i="20"/>
  <c r="AR85" i="20" s="1"/>
  <c r="BD19" i="20"/>
  <c r="BB64" i="17"/>
  <c r="BD56" i="20"/>
  <c r="BD61" i="20"/>
  <c r="BB49" i="17"/>
  <c r="BC64" i="20"/>
  <c r="BD76" i="20"/>
  <c r="BC45" i="20"/>
  <c r="BC33" i="20"/>
  <c r="BF131" i="17"/>
  <c r="BB82" i="17"/>
  <c r="BB41" i="17"/>
  <c r="AE27" i="20"/>
  <c r="AR27" i="20" s="1"/>
  <c r="Z17" i="20"/>
  <c r="AQ17" i="20" s="1"/>
  <c r="BB88" i="17"/>
  <c r="BC81" i="20"/>
  <c r="BB87" i="17"/>
  <c r="BC47" i="20"/>
  <c r="AE31" i="20"/>
  <c r="AR31" i="20" s="1"/>
  <c r="BD87" i="20"/>
  <c r="BE35" i="20"/>
  <c r="AE44" i="35"/>
  <c r="BF139" i="17"/>
  <c r="M6" i="22"/>
  <c r="AE74" i="20"/>
  <c r="AR74" i="20" s="1"/>
  <c r="BB111" i="17"/>
  <c r="AW141" i="5"/>
  <c r="AV141" i="5"/>
  <c r="AW141" i="14"/>
  <c r="AE69" i="20"/>
  <c r="AR69" i="20" s="1"/>
  <c r="O112" i="26"/>
  <c r="O113" i="26"/>
  <c r="Z86" i="20"/>
  <c r="AQ86" i="20" s="1"/>
  <c r="Z48" i="20"/>
  <c r="AQ48" i="20" s="1"/>
  <c r="AE42" i="20"/>
  <c r="AR42" i="20" s="1"/>
  <c r="AW140" i="5"/>
  <c r="AW139" i="5"/>
  <c r="BB139" i="17"/>
  <c r="BB34" i="17"/>
  <c r="M113" i="26"/>
  <c r="M112" i="26"/>
  <c r="AW139" i="14"/>
  <c r="AW140" i="14"/>
  <c r="AJ63" i="20"/>
  <c r="AS63" i="20" s="1"/>
  <c r="N113" i="26"/>
  <c r="N112" i="26"/>
  <c r="BB140" i="17"/>
  <c r="AV140" i="5"/>
  <c r="AV139" i="5"/>
  <c r="AV138" i="14"/>
  <c r="AV139" i="14"/>
  <c r="AV140" i="14"/>
  <c r="AE46" i="35"/>
  <c r="AE48" i="35"/>
  <c r="AH64" i="35"/>
  <c r="BV68" i="6"/>
  <c r="CB68" i="6"/>
  <c r="CE68" i="6"/>
  <c r="BW68" i="6"/>
  <c r="BZ68" i="6"/>
  <c r="BX68" i="6"/>
  <c r="AE41" i="35"/>
  <c r="AE66" i="35"/>
  <c r="AQ6" i="6"/>
  <c r="AE70" i="35"/>
  <c r="AO16" i="6"/>
  <c r="S14" i="26"/>
  <c r="V15" i="33" s="1"/>
  <c r="AJ33" i="20"/>
  <c r="AS33" i="20" s="1"/>
  <c r="AJ34" i="20"/>
  <c r="AS34" i="20" s="1"/>
  <c r="AJ29" i="20"/>
  <c r="AS29" i="20" s="1"/>
  <c r="BE68" i="20"/>
  <c r="BF128" i="17"/>
  <c r="BF134" i="17"/>
  <c r="AJ88" i="20"/>
  <c r="AS88" i="20" s="1"/>
  <c r="BE66" i="20"/>
  <c r="BF116" i="17"/>
  <c r="AJ38" i="20"/>
  <c r="AS38" i="20" s="1"/>
  <c r="BE27" i="20"/>
  <c r="BE28" i="20"/>
  <c r="BF119" i="17"/>
  <c r="BB84" i="17"/>
  <c r="BB72" i="17"/>
  <c r="BB131" i="17"/>
  <c r="BB35" i="17"/>
  <c r="BB37" i="17"/>
  <c r="BB47" i="17"/>
  <c r="BB122" i="17"/>
  <c r="AE82" i="20"/>
  <c r="AR82" i="20" s="1"/>
  <c r="AV51" i="5"/>
  <c r="CC69" i="6"/>
  <c r="BZ69" i="6"/>
  <c r="BT69" i="6"/>
  <c r="BY69" i="6"/>
  <c r="CA69" i="6"/>
  <c r="CB69" i="6"/>
  <c r="AH47" i="35"/>
  <c r="AE60" i="35"/>
  <c r="AE29" i="35"/>
  <c r="AE26" i="35"/>
  <c r="AH12" i="35"/>
  <c r="AE36" i="35"/>
  <c r="M66" i="26"/>
  <c r="BX69" i="6"/>
  <c r="AH46" i="35"/>
  <c r="AE39" i="35"/>
  <c r="CD69" i="6"/>
  <c r="BV69" i="6"/>
  <c r="CE69" i="6"/>
  <c r="BW69" i="6"/>
  <c r="BF137" i="17"/>
  <c r="S16" i="26"/>
  <c r="V17" i="33" s="1"/>
  <c r="S52" i="26"/>
  <c r="V53" i="33" s="1"/>
  <c r="BE24" i="20"/>
  <c r="M14" i="22"/>
  <c r="AV73" i="5"/>
  <c r="O110" i="26"/>
  <c r="O111" i="26"/>
  <c r="BC53" i="20"/>
  <c r="BB33" i="17"/>
  <c r="Z37" i="20"/>
  <c r="AQ37" i="20" s="1"/>
  <c r="AV51" i="14"/>
  <c r="BE62" i="20"/>
  <c r="BW72" i="6"/>
  <c r="Z23" i="20"/>
  <c r="AQ23" i="20" s="1"/>
  <c r="AH18" i="35"/>
  <c r="N110" i="26"/>
  <c r="N111" i="26"/>
  <c r="Z52" i="20"/>
  <c r="AQ52" i="20" s="1"/>
  <c r="BD50" i="20"/>
  <c r="BC28" i="20"/>
  <c r="L14" i="22"/>
  <c r="AH59" i="35"/>
  <c r="M110" i="26"/>
  <c r="M111" i="26"/>
  <c r="AW138" i="14"/>
  <c r="BB74" i="17"/>
  <c r="BB118" i="17"/>
  <c r="BB136" i="17"/>
  <c r="AE9" i="35"/>
  <c r="BW77" i="6"/>
  <c r="O65" i="26"/>
  <c r="O62" i="26"/>
  <c r="AE73" i="20"/>
  <c r="AR73" i="20" s="1"/>
  <c r="AE33" i="35"/>
  <c r="BB101" i="17"/>
  <c r="AW138" i="5"/>
  <c r="AV137" i="5"/>
  <c r="AV138" i="5"/>
  <c r="AH50" i="35"/>
  <c r="BF138" i="17"/>
  <c r="AE73" i="35"/>
  <c r="AV43" i="14"/>
  <c r="Z74" i="20"/>
  <c r="AQ74" i="20" s="1"/>
  <c r="AE88" i="20"/>
  <c r="AR88" i="20" s="1"/>
  <c r="BX77" i="6"/>
  <c r="CE77" i="6"/>
  <c r="Z41" i="20"/>
  <c r="AQ41" i="20" s="1"/>
  <c r="AV37" i="14"/>
  <c r="Z26" i="20"/>
  <c r="AQ26" i="20" s="1"/>
  <c r="AV81" i="14"/>
  <c r="O57" i="26"/>
  <c r="BD33" i="20"/>
  <c r="BD68" i="20"/>
  <c r="Z24" i="20"/>
  <c r="AQ24" i="20" s="1"/>
  <c r="CD77" i="6"/>
  <c r="BV77" i="6"/>
  <c r="AO12" i="6"/>
  <c r="Z73" i="20"/>
  <c r="AQ73" i="20" s="1"/>
  <c r="BD17" i="20"/>
  <c r="AH62" i="35"/>
  <c r="BX72" i="6"/>
  <c r="L5" i="22"/>
  <c r="BB138" i="17"/>
  <c r="BB39" i="17"/>
  <c r="S41" i="26"/>
  <c r="V42" i="33" s="1"/>
  <c r="AJ53" i="20"/>
  <c r="AS53" i="20" s="1"/>
  <c r="AJ79" i="20"/>
  <c r="AS79" i="20" s="1"/>
  <c r="BE42" i="20"/>
  <c r="BB112" i="17"/>
  <c r="BF109" i="17"/>
  <c r="BE22" i="20"/>
  <c r="BB116" i="17"/>
  <c r="S26" i="26"/>
  <c r="V27" i="33" s="1"/>
  <c r="BB76" i="17"/>
  <c r="BB132" i="17"/>
  <c r="BF115" i="17"/>
  <c r="BF122" i="17"/>
  <c r="BF130" i="17"/>
  <c r="BB55" i="17"/>
  <c r="BB42" i="17"/>
  <c r="BB73" i="17"/>
  <c r="BE58" i="20"/>
  <c r="BF107" i="17"/>
  <c r="BB40" i="17"/>
  <c r="BF136" i="17"/>
  <c r="S17" i="26"/>
  <c r="V18" i="33" s="1"/>
  <c r="BB62" i="17"/>
  <c r="BB123" i="17"/>
  <c r="BF124" i="17"/>
  <c r="BF129" i="17"/>
  <c r="BD32" i="20"/>
  <c r="BD54" i="20"/>
  <c r="AE39" i="20"/>
  <c r="AR39" i="20" s="1"/>
  <c r="M56" i="26"/>
  <c r="BC50" i="20"/>
  <c r="BC77" i="20"/>
  <c r="M63" i="26"/>
  <c r="M74" i="26"/>
  <c r="BC71" i="20"/>
  <c r="M67" i="26"/>
  <c r="BC88" i="20"/>
  <c r="BC80" i="20"/>
  <c r="M70" i="26"/>
  <c r="M57" i="26"/>
  <c r="M61" i="26"/>
  <c r="M71" i="26"/>
  <c r="M62" i="26"/>
  <c r="AV67" i="14"/>
  <c r="BU76" i="6"/>
  <c r="BW76" i="6"/>
  <c r="BZ76" i="6"/>
  <c r="BZ67" i="6"/>
  <c r="CE67" i="6"/>
  <c r="BX67" i="6"/>
  <c r="BW67" i="6"/>
  <c r="Z22" i="20"/>
  <c r="AQ22" i="20" s="1"/>
  <c r="AV33" i="5"/>
  <c r="BE47" i="20"/>
  <c r="AE38" i="20"/>
  <c r="AR38" i="20" s="1"/>
  <c r="S9" i="26"/>
  <c r="V10" i="33" s="1"/>
  <c r="AV58" i="5"/>
  <c r="S20" i="26"/>
  <c r="V21" i="33" s="1"/>
  <c r="AJ40" i="20"/>
  <c r="AS40" i="20" s="1"/>
  <c r="BC75" i="20"/>
  <c r="BE85" i="20"/>
  <c r="AE53" i="20"/>
  <c r="AR53" i="20" s="1"/>
  <c r="Z67" i="20"/>
  <c r="AQ67" i="20" s="1"/>
  <c r="BE39" i="20"/>
  <c r="AE43" i="20"/>
  <c r="AR43" i="20" s="1"/>
  <c r="BD81" i="20"/>
  <c r="S39" i="26"/>
  <c r="V40" i="33" s="1"/>
  <c r="M11" i="22"/>
  <c r="AE58" i="35"/>
  <c r="AV42" i="5"/>
  <c r="BB85" i="17"/>
  <c r="BE31" i="20"/>
  <c r="BU68" i="6"/>
  <c r="Z54" i="20"/>
  <c r="AQ54" i="20" s="1"/>
  <c r="AH56" i="35"/>
  <c r="AJ26" i="20"/>
  <c r="AS26" i="20" s="1"/>
  <c r="Z68" i="20"/>
  <c r="AQ68" i="20" s="1"/>
  <c r="AV57" i="5"/>
  <c r="AE15" i="35"/>
  <c r="AE16" i="20"/>
  <c r="AR16" i="20" s="1"/>
  <c r="AE70" i="20"/>
  <c r="AR70" i="20" s="1"/>
  <c r="S18" i="26"/>
  <c r="V19" i="33" s="1"/>
  <c r="BE82" i="20"/>
  <c r="AE51" i="35"/>
  <c r="S7" i="26"/>
  <c r="V8" i="33" s="1"/>
  <c r="O71" i="26"/>
  <c r="BB120" i="17"/>
  <c r="BB129" i="17"/>
  <c r="O74" i="26"/>
  <c r="BE43" i="20"/>
  <c r="BC84" i="20"/>
  <c r="AR13" i="6"/>
  <c r="Z31" i="20"/>
  <c r="AQ31" i="20" s="1"/>
  <c r="BD46" i="20"/>
  <c r="BF127" i="17"/>
  <c r="AE69" i="35"/>
  <c r="BB124" i="17"/>
  <c r="BB134" i="17"/>
  <c r="BE69" i="20"/>
  <c r="BF118" i="17"/>
  <c r="AT13" i="6"/>
  <c r="BV70" i="6"/>
  <c r="AH38" i="35"/>
  <c r="AE41" i="20"/>
  <c r="AR41" i="20" s="1"/>
  <c r="BU69" i="6"/>
  <c r="BC27" i="20"/>
  <c r="CD70" i="6"/>
  <c r="BZ70" i="6"/>
  <c r="BU77" i="6"/>
  <c r="BU70" i="6"/>
  <c r="CA76" i="6"/>
  <c r="AV56" i="14"/>
  <c r="BB69" i="17"/>
  <c r="BV72" i="6"/>
  <c r="AV77" i="14"/>
  <c r="AV42" i="14"/>
  <c r="AH54" i="35"/>
  <c r="AH73" i="35"/>
  <c r="AE20" i="20"/>
  <c r="AR20" i="20" s="1"/>
  <c r="BC46" i="20"/>
  <c r="AV137" i="14"/>
  <c r="BE75" i="20"/>
  <c r="BB105" i="17"/>
  <c r="BB119" i="17"/>
  <c r="AW137" i="5"/>
  <c r="BF113" i="17"/>
  <c r="BD34" i="20"/>
  <c r="AJ83" i="20"/>
  <c r="AS83" i="20" s="1"/>
  <c r="AJ74" i="20"/>
  <c r="AS74" i="20" s="1"/>
  <c r="AT6" i="6"/>
  <c r="AV39" i="5"/>
  <c r="BD44" i="20"/>
  <c r="BE41" i="20"/>
  <c r="CF9" i="6"/>
  <c r="AE67" i="35"/>
  <c r="AE25" i="20"/>
  <c r="AR25" i="20" s="1"/>
  <c r="AV52" i="14"/>
  <c r="AJ50" i="20"/>
  <c r="AS50" i="20" s="1"/>
  <c r="BC35" i="20"/>
  <c r="BC60" i="20"/>
  <c r="M58" i="26"/>
  <c r="AV60" i="14"/>
  <c r="AH36" i="35"/>
  <c r="BB108" i="17"/>
  <c r="BB113" i="17"/>
  <c r="AE83" i="20"/>
  <c r="AR83" i="20" s="1"/>
  <c r="AE64" i="35"/>
  <c r="AH19" i="35"/>
  <c r="BE72" i="20"/>
  <c r="BF110" i="17"/>
  <c r="AH17" i="35"/>
  <c r="AE66" i="20"/>
  <c r="AR66" i="20" s="1"/>
  <c r="AE21" i="35"/>
  <c r="AV81" i="5"/>
  <c r="BD60" i="20"/>
  <c r="AH14" i="35"/>
  <c r="AH8" i="35"/>
  <c r="Z56" i="20"/>
  <c r="AQ56" i="20" s="1"/>
  <c r="AE22" i="20"/>
  <c r="AR22" i="20" s="1"/>
  <c r="BB57" i="17"/>
  <c r="Z39" i="20"/>
  <c r="AQ39" i="20" s="1"/>
  <c r="CD76" i="6"/>
  <c r="CD72" i="6"/>
  <c r="CC76" i="6"/>
  <c r="BF114" i="17"/>
  <c r="BF135" i="17"/>
  <c r="BB77" i="17"/>
  <c r="AV36" i="14"/>
  <c r="BD47" i="20"/>
  <c r="AH21" i="35"/>
  <c r="AV71" i="14"/>
  <c r="AE64" i="20"/>
  <c r="AR64" i="20" s="1"/>
  <c r="CE72" i="6"/>
  <c r="AV72" i="14"/>
  <c r="BX76" i="6"/>
  <c r="AE11" i="35"/>
  <c r="AE36" i="20"/>
  <c r="AR36" i="20" s="1"/>
  <c r="BE60" i="20"/>
  <c r="AJ52" i="20"/>
  <c r="AS52" i="20" s="1"/>
  <c r="BB130" i="17"/>
  <c r="Z62" i="20"/>
  <c r="AQ62" i="20" s="1"/>
  <c r="AV55" i="5"/>
  <c r="Z76" i="20"/>
  <c r="AQ76" i="20" s="1"/>
  <c r="S36" i="26"/>
  <c r="V37" i="33" s="1"/>
  <c r="AV39" i="14"/>
  <c r="BE70" i="20"/>
  <c r="BB90" i="17"/>
  <c r="AV34" i="14"/>
  <c r="AE21" i="20"/>
  <c r="AR21" i="20" s="1"/>
  <c r="AQ10" i="6"/>
  <c r="AE77" i="20"/>
  <c r="AR77" i="20" s="1"/>
  <c r="S35" i="26"/>
  <c r="V36" i="33" s="1"/>
  <c r="BY76" i="6"/>
  <c r="S10" i="26"/>
  <c r="V11" i="33" s="1"/>
  <c r="AE23" i="35"/>
  <c r="AH30" i="35"/>
  <c r="BC42" i="20"/>
  <c r="Z70" i="20"/>
  <c r="AQ70" i="20" s="1"/>
  <c r="AJ51" i="20"/>
  <c r="AS51" i="20" s="1"/>
  <c r="S23" i="26"/>
  <c r="V24" i="33" s="1"/>
  <c r="AH28" i="35"/>
  <c r="BD18" i="20"/>
  <c r="AE26" i="20"/>
  <c r="AR26" i="20" s="1"/>
  <c r="O68" i="26"/>
  <c r="CC68" i="6"/>
  <c r="BF126" i="17"/>
  <c r="BD51" i="20"/>
  <c r="BD63" i="20"/>
  <c r="BB65" i="17"/>
  <c r="AE67" i="20"/>
  <c r="AR67" i="20" s="1"/>
  <c r="AH60" i="35"/>
  <c r="AE49" i="35"/>
  <c r="AV63" i="5"/>
  <c r="BB95" i="17"/>
  <c r="BZ72" i="6"/>
  <c r="AO9" i="6"/>
  <c r="S29" i="26"/>
  <c r="V30" i="33" s="1"/>
  <c r="AJ87" i="20"/>
  <c r="AS87" i="20" s="1"/>
  <c r="BV76" i="6"/>
  <c r="BB52" i="17"/>
  <c r="AJ16" i="20"/>
  <c r="AS16" i="20" s="1"/>
  <c r="AV50" i="14"/>
  <c r="AE40" i="20"/>
  <c r="AR40" i="20" s="1"/>
  <c r="M60" i="26"/>
  <c r="AH27" i="35"/>
  <c r="BB44" i="17"/>
  <c r="BB104" i="17"/>
  <c r="CE76" i="6"/>
  <c r="AW137" i="14"/>
  <c r="AH25" i="35"/>
  <c r="AV50" i="5"/>
  <c r="BB115" i="17"/>
  <c r="S32" i="26"/>
  <c r="V33" i="33" s="1"/>
  <c r="BF120" i="17"/>
  <c r="BF125" i="17"/>
  <c r="BF133" i="17"/>
  <c r="AH6" i="35"/>
  <c r="BG81" i="19"/>
  <c r="AV65" i="5"/>
  <c r="CD74" i="6"/>
  <c r="AH42" i="35"/>
  <c r="BF51" i="19"/>
  <c r="CC74" i="6"/>
  <c r="CF18" i="6"/>
  <c r="AT15" i="6"/>
  <c r="AV62" i="5"/>
  <c r="BV67" i="6"/>
  <c r="M69" i="26"/>
  <c r="BB110" i="17"/>
  <c r="AE40" i="35"/>
  <c r="AE65" i="35"/>
  <c r="BB54" i="17"/>
  <c r="Z78" i="20"/>
  <c r="AQ78" i="20" s="1"/>
  <c r="AV53" i="5"/>
  <c r="BC72" i="20"/>
  <c r="AE28" i="20"/>
  <c r="AR28" i="20" s="1"/>
  <c r="AH33" i="35"/>
  <c r="BG61" i="19"/>
  <c r="BZ74" i="6"/>
  <c r="BE54" i="20"/>
  <c r="BF29" i="19"/>
  <c r="BE86" i="19"/>
  <c r="BF86" i="19"/>
  <c r="Z43" i="20"/>
  <c r="AQ43" i="20" s="1"/>
  <c r="AJ59" i="20"/>
  <c r="AS59" i="20" s="1"/>
  <c r="BB127" i="17"/>
  <c r="Z44" i="20"/>
  <c r="AQ44" i="20" s="1"/>
  <c r="Z51" i="20"/>
  <c r="AQ51" i="20" s="1"/>
  <c r="BF117" i="17"/>
  <c r="AV66" i="5"/>
  <c r="CB72" i="6"/>
  <c r="BT72" i="6"/>
  <c r="BF17" i="19"/>
  <c r="BD49" i="20"/>
  <c r="AH29" i="35"/>
  <c r="BC87" i="20"/>
  <c r="S46" i="26"/>
  <c r="V47" i="33" s="1"/>
  <c r="BG77" i="19"/>
  <c r="CB74" i="6"/>
  <c r="BC18" i="20"/>
  <c r="BG42" i="19"/>
  <c r="BE64" i="20"/>
  <c r="AH72" i="35"/>
  <c r="BB126" i="17"/>
  <c r="AJ55" i="20"/>
  <c r="AS55" i="20" s="1"/>
  <c r="Z82" i="20"/>
  <c r="AQ82" i="20" s="1"/>
  <c r="S37" i="26"/>
  <c r="V38" i="33" s="1"/>
  <c r="AH53" i="35"/>
  <c r="Z61" i="20"/>
  <c r="AQ61" i="20" s="1"/>
  <c r="S47" i="26"/>
  <c r="V48" i="33" s="1"/>
  <c r="BC19" i="20"/>
  <c r="BE36" i="20"/>
  <c r="AV37" i="5"/>
  <c r="BF52" i="19"/>
  <c r="BG85" i="19"/>
  <c r="AH70" i="35"/>
  <c r="BE58" i="19"/>
  <c r="AV35" i="14"/>
  <c r="AV59" i="5"/>
  <c r="AJ19" i="20"/>
  <c r="AS19" i="20" s="1"/>
  <c r="BF37" i="19"/>
  <c r="BG36" i="19"/>
  <c r="BE71" i="20"/>
  <c r="BC30" i="20"/>
  <c r="S22" i="26"/>
  <c r="V23" i="33" s="1"/>
  <c r="BD52" i="20"/>
  <c r="AE55" i="20"/>
  <c r="AR55" i="20" s="1"/>
  <c r="BE22" i="19"/>
  <c r="BE21" i="20"/>
  <c r="AJ81" i="20"/>
  <c r="AS81" i="20" s="1"/>
  <c r="BB98" i="17"/>
  <c r="BE59" i="19"/>
  <c r="AV77" i="5"/>
  <c r="AH67" i="35"/>
  <c r="AJ56" i="20"/>
  <c r="AS56" i="20" s="1"/>
  <c r="BC40" i="20"/>
  <c r="AJ76" i="20"/>
  <c r="AS76" i="20" s="1"/>
  <c r="M9" i="22"/>
  <c r="BE46" i="20"/>
  <c r="AV46" i="14"/>
  <c r="BE44" i="20"/>
  <c r="BD24" i="20"/>
  <c r="BE20" i="19"/>
  <c r="M15" i="22"/>
  <c r="AE79" i="20"/>
  <c r="AR79" i="20" s="1"/>
  <c r="CF65" i="6"/>
  <c r="CF13" i="6"/>
  <c r="BC63" i="20"/>
  <c r="AE78" i="20"/>
  <c r="AR78" i="20" s="1"/>
  <c r="S44" i="26"/>
  <c r="V45" i="33" s="1"/>
  <c r="AE24" i="35"/>
  <c r="AE84" i="20"/>
  <c r="AR84" i="20" s="1"/>
  <c r="Z65" i="20"/>
  <c r="AQ65" i="20" s="1"/>
  <c r="AT11" i="6"/>
  <c r="AQ7" i="6"/>
  <c r="AE75" i="35"/>
  <c r="BE17" i="20"/>
  <c r="AV75" i="5"/>
  <c r="BB100" i="17"/>
  <c r="BB135" i="17"/>
  <c r="AE80" i="20"/>
  <c r="AR80" i="20" s="1"/>
  <c r="AV68" i="14"/>
  <c r="AV46" i="5"/>
  <c r="BE25" i="20"/>
  <c r="BD86" i="20"/>
  <c r="BC59" i="20"/>
  <c r="AJ32" i="20"/>
  <c r="AS32" i="20" s="1"/>
  <c r="AR9" i="6"/>
  <c r="BE57" i="20"/>
  <c r="M68" i="26"/>
  <c r="BF77" i="19"/>
  <c r="BE38" i="19"/>
  <c r="BC57" i="20"/>
  <c r="BF38" i="19"/>
  <c r="BG83" i="19"/>
  <c r="BB86" i="17"/>
  <c r="BF53" i="19"/>
  <c r="BV74" i="6"/>
  <c r="AE75" i="20"/>
  <c r="AR75" i="20" s="1"/>
  <c r="AE19" i="35"/>
  <c r="BC66" i="20"/>
  <c r="BB121" i="17"/>
  <c r="Z32" i="20"/>
  <c r="AQ32" i="20" s="1"/>
  <c r="AH35" i="35"/>
  <c r="AH51" i="35"/>
  <c r="S13" i="26"/>
  <c r="V14" i="33" s="1"/>
  <c r="BT68" i="6"/>
  <c r="CO10" i="18"/>
  <c r="T10" i="23" s="1"/>
  <c r="N32" i="20"/>
  <c r="AR60" i="5"/>
  <c r="AV83" i="5"/>
  <c r="AW83" i="5"/>
  <c r="O87" i="20"/>
  <c r="M87" i="20"/>
  <c r="D10" i="26"/>
  <c r="AA37" i="14"/>
  <c r="D10" i="23" s="1"/>
  <c r="T45" i="20"/>
  <c r="R45" i="20"/>
  <c r="T73" i="20"/>
  <c r="R73" i="20"/>
  <c r="N60" i="26"/>
  <c r="S60" i="26"/>
  <c r="V61" i="33" s="1"/>
  <c r="BF65" i="19"/>
  <c r="AQ90" i="5"/>
  <c r="N62" i="19"/>
  <c r="P62" i="19" s="1"/>
  <c r="AO62" i="19" s="1"/>
  <c r="C67" i="26"/>
  <c r="AA94" i="5"/>
  <c r="C67" i="23" s="1"/>
  <c r="AN94" i="5"/>
  <c r="AJ67" i="23" s="1"/>
  <c r="AN106" i="5"/>
  <c r="AJ79" i="23" s="1"/>
  <c r="M86" i="20"/>
  <c r="O86" i="20"/>
  <c r="BB80" i="17"/>
  <c r="S50" i="26"/>
  <c r="V51" i="33" s="1"/>
  <c r="C30" i="26"/>
  <c r="AA57" i="5"/>
  <c r="C30" i="23" s="1"/>
  <c r="AN57" i="5"/>
  <c r="AJ30" i="23" s="1"/>
  <c r="AV61" i="5"/>
  <c r="T53" i="22"/>
  <c r="L53" i="22"/>
  <c r="D12" i="26"/>
  <c r="AA39" i="14"/>
  <c r="D12" i="23" s="1"/>
  <c r="T63" i="20"/>
  <c r="R63" i="20"/>
  <c r="AQ103" i="14"/>
  <c r="S75" i="19"/>
  <c r="U75" i="19" s="1"/>
  <c r="AP75" i="19" s="1"/>
  <c r="BD78" i="20"/>
  <c r="M36" i="20"/>
  <c r="O36" i="20"/>
  <c r="O76" i="26"/>
  <c r="CF78" i="6"/>
  <c r="AI104" i="4"/>
  <c r="V104" i="4"/>
  <c r="AI116" i="4"/>
  <c r="V105" i="4"/>
  <c r="BX75" i="6"/>
  <c r="AR74" i="6"/>
  <c r="BO74" i="6"/>
  <c r="BO86" i="6"/>
  <c r="AI100" i="4"/>
  <c r="V100" i="4"/>
  <c r="AI112" i="4"/>
  <c r="AT96" i="4"/>
  <c r="AD96" i="4"/>
  <c r="C68" i="22"/>
  <c r="AD108" i="4"/>
  <c r="T96" i="4"/>
  <c r="AG96" i="4"/>
  <c r="AG108" i="4"/>
  <c r="X92" i="4"/>
  <c r="AK92" i="4"/>
  <c r="F64" i="35"/>
  <c r="BM65" i="6"/>
  <c r="AP65" i="6"/>
  <c r="BN62" i="6"/>
  <c r="AQ62" i="6"/>
  <c r="AM88" i="4"/>
  <c r="Z88" i="4"/>
  <c r="J60" i="19" s="1"/>
  <c r="AU88" i="4"/>
  <c r="F60" i="35"/>
  <c r="AP61" i="6"/>
  <c r="BM61" i="6"/>
  <c r="AR58" i="6"/>
  <c r="BO58" i="6"/>
  <c r="AF84" i="4"/>
  <c r="S84" i="4"/>
  <c r="AT84" i="4"/>
  <c r="AD84" i="4"/>
  <c r="C56" i="22"/>
  <c r="AT54" i="6"/>
  <c r="BQ54" i="6"/>
  <c r="V80" i="4"/>
  <c r="AI80" i="4"/>
  <c r="X76" i="4"/>
  <c r="AK76" i="4"/>
  <c r="U72" i="4"/>
  <c r="AH72" i="4"/>
  <c r="CF45" i="6"/>
  <c r="AL68" i="4"/>
  <c r="Y68" i="4"/>
  <c r="F40" i="35"/>
  <c r="AP41" i="6"/>
  <c r="BM41" i="6"/>
  <c r="AG64" i="4"/>
  <c r="T64" i="4"/>
  <c r="BL37" i="6"/>
  <c r="AO37" i="6"/>
  <c r="AT34" i="6"/>
  <c r="BQ34" i="6"/>
  <c r="X60" i="4"/>
  <c r="AK60" i="4"/>
  <c r="F32" i="35"/>
  <c r="BM33" i="6"/>
  <c r="AP33" i="6"/>
  <c r="V56" i="4"/>
  <c r="AI56" i="4"/>
  <c r="T56" i="4"/>
  <c r="AG56" i="4"/>
  <c r="W52" i="4"/>
  <c r="AJ52" i="4"/>
  <c r="AU52" i="4"/>
  <c r="AM52" i="4"/>
  <c r="Z52" i="4"/>
  <c r="J24" i="19" s="1"/>
  <c r="AE48" i="4"/>
  <c r="R48" i="4"/>
  <c r="S44" i="4"/>
  <c r="AF44" i="4"/>
  <c r="CF17" i="6"/>
  <c r="V40" i="4"/>
  <c r="X36" i="4"/>
  <c r="BN60" i="6"/>
  <c r="AQ60" i="6"/>
  <c r="V78" i="4"/>
  <c r="AI78" i="4"/>
  <c r="AQ32" i="6"/>
  <c r="BN32" i="6"/>
  <c r="AF58" i="4"/>
  <c r="S58" i="4"/>
  <c r="AO31" i="6"/>
  <c r="BL31" i="6"/>
  <c r="AQ52" i="5"/>
  <c r="N24" i="19"/>
  <c r="P24" i="19" s="1"/>
  <c r="AO24" i="19" s="1"/>
  <c r="M32" i="20"/>
  <c r="O32" i="20"/>
  <c r="C36" i="26"/>
  <c r="AA63" i="5"/>
  <c r="C36" i="23" s="1"/>
  <c r="AN63" i="5"/>
  <c r="AJ36" i="23" s="1"/>
  <c r="M43" i="20"/>
  <c r="O43" i="20"/>
  <c r="O79" i="20"/>
  <c r="M79" i="20"/>
  <c r="O83" i="20"/>
  <c r="M83" i="20"/>
  <c r="N87" i="20"/>
  <c r="AR115" i="5"/>
  <c r="C24" i="26"/>
  <c r="AN51" i="5"/>
  <c r="AJ24" i="23" s="1"/>
  <c r="AA51" i="5"/>
  <c r="C24" i="23" s="1"/>
  <c r="AE54" i="20"/>
  <c r="AR54" i="20" s="1"/>
  <c r="BF46" i="19"/>
  <c r="N60" i="19"/>
  <c r="P60" i="19" s="1"/>
  <c r="AO60" i="19" s="1"/>
  <c r="AQ88" i="5"/>
  <c r="M46" i="20"/>
  <c r="O46" i="20"/>
  <c r="AV68" i="5"/>
  <c r="S7" i="19"/>
  <c r="U7" i="19" s="1"/>
  <c r="AP7" i="19" s="1"/>
  <c r="AQ35" i="14"/>
  <c r="U23" i="22"/>
  <c r="M23" i="22"/>
  <c r="AQ67" i="14"/>
  <c r="S39" i="19"/>
  <c r="U39" i="19" s="1"/>
  <c r="AP39" i="19" s="1"/>
  <c r="BE85" i="19"/>
  <c r="O63" i="26"/>
  <c r="BU74" i="6"/>
  <c r="AU57" i="4"/>
  <c r="AM57" i="4"/>
  <c r="Z57" i="4"/>
  <c r="J29" i="19" s="1"/>
  <c r="AJ53" i="4"/>
  <c r="W53" i="4"/>
  <c r="AK49" i="4"/>
  <c r="X49" i="4"/>
  <c r="CF22" i="6"/>
  <c r="S45" i="4"/>
  <c r="AF45" i="4"/>
  <c r="AO18" i="6"/>
  <c r="BL18" i="6"/>
  <c r="AR15" i="6"/>
  <c r="X37" i="4"/>
  <c r="CF10" i="6"/>
  <c r="W33" i="4"/>
  <c r="AO6" i="6"/>
  <c r="CA70" i="6"/>
  <c r="AT66" i="4"/>
  <c r="AD66" i="4"/>
  <c r="C38" i="22"/>
  <c r="CF39" i="6"/>
  <c r="Y54" i="4"/>
  <c r="AL54" i="4"/>
  <c r="T54" i="4"/>
  <c r="AG54" i="4"/>
  <c r="Y50" i="4"/>
  <c r="AL50" i="4"/>
  <c r="N31" i="20"/>
  <c r="AR59" i="5"/>
  <c r="AW95" i="5"/>
  <c r="AV95" i="5"/>
  <c r="BF64" i="19"/>
  <c r="AV67" i="5"/>
  <c r="C53" i="26"/>
  <c r="AA80" i="5"/>
  <c r="C53" i="23" s="1"/>
  <c r="AN80" i="5"/>
  <c r="AJ53" i="23" s="1"/>
  <c r="AW84" i="14"/>
  <c r="AV84" i="14"/>
  <c r="BF19" i="19"/>
  <c r="Z47" i="20"/>
  <c r="AQ47" i="20" s="1"/>
  <c r="AQ42" i="5"/>
  <c r="N14" i="19"/>
  <c r="P14" i="19" s="1"/>
  <c r="AO14" i="19" s="1"/>
  <c r="AE18" i="20"/>
  <c r="AR18" i="20" s="1"/>
  <c r="BG63" i="19"/>
  <c r="R66" i="20"/>
  <c r="T66" i="20"/>
  <c r="T35" i="20"/>
  <c r="R35" i="20"/>
  <c r="AW95" i="14"/>
  <c r="AV95" i="14"/>
  <c r="O56" i="26"/>
  <c r="L77" i="22"/>
  <c r="T76" i="22"/>
  <c r="L76" i="22"/>
  <c r="T88" i="22"/>
  <c r="BC67" i="20"/>
  <c r="BC52" i="20"/>
  <c r="BG62" i="19"/>
  <c r="BC37" i="20"/>
  <c r="BF81" i="19"/>
  <c r="Z46" i="20"/>
  <c r="AQ46" i="20" s="1"/>
  <c r="BF42" i="19"/>
  <c r="BC56" i="20"/>
  <c r="BN75" i="6"/>
  <c r="AQ75" i="6"/>
  <c r="BN87" i="6"/>
  <c r="S101" i="4"/>
  <c r="AF101" i="4"/>
  <c r="AF113" i="4"/>
  <c r="BT74" i="6"/>
  <c r="BO71" i="6"/>
  <c r="AR71" i="6"/>
  <c r="BO83" i="6"/>
  <c r="CB70" i="6"/>
  <c r="U97" i="4"/>
  <c r="AH97" i="4"/>
  <c r="AH109" i="4"/>
  <c r="BT70" i="6"/>
  <c r="BN67" i="6"/>
  <c r="AQ67" i="6"/>
  <c r="BN79" i="6"/>
  <c r="AJ93" i="4"/>
  <c r="W93" i="4"/>
  <c r="AJ105" i="4"/>
  <c r="AK89" i="4"/>
  <c r="X89" i="4"/>
  <c r="AI85" i="4"/>
  <c r="V85" i="4"/>
  <c r="CF58" i="6"/>
  <c r="AR55" i="6"/>
  <c r="BO55" i="6"/>
  <c r="U81" i="4"/>
  <c r="AH81" i="4"/>
  <c r="AR51" i="6"/>
  <c r="BO51" i="6"/>
  <c r="U77" i="4"/>
  <c r="AH77" i="4"/>
  <c r="S77" i="4"/>
  <c r="AF77" i="4"/>
  <c r="BN47" i="6"/>
  <c r="AQ47" i="6"/>
  <c r="AU73" i="4"/>
  <c r="AM73" i="4"/>
  <c r="Z73" i="4"/>
  <c r="J45" i="19" s="1"/>
  <c r="AE73" i="4"/>
  <c r="R73" i="4"/>
  <c r="AT43" i="6"/>
  <c r="BQ43" i="6"/>
  <c r="AJ69" i="4"/>
  <c r="W69" i="4"/>
  <c r="C37" i="22"/>
  <c r="AT65" i="4"/>
  <c r="AD65" i="4"/>
  <c r="CF38" i="6"/>
  <c r="AE61" i="4"/>
  <c r="R61" i="4"/>
  <c r="AT41" i="4"/>
  <c r="C13" i="22"/>
  <c r="F13" i="35"/>
  <c r="AP14" i="6"/>
  <c r="AR11" i="6"/>
  <c r="AR7" i="6"/>
  <c r="AL102" i="4"/>
  <c r="Y102" i="4"/>
  <c r="AL114" i="4"/>
  <c r="AF102" i="4"/>
  <c r="S102" i="4"/>
  <c r="AF114" i="4"/>
  <c r="Y46" i="4"/>
  <c r="AL46" i="4"/>
  <c r="R38" i="20"/>
  <c r="T38" i="20"/>
  <c r="AQ98" i="14"/>
  <c r="S70" i="19"/>
  <c r="U70" i="19" s="1"/>
  <c r="AP70" i="19" s="1"/>
  <c r="D18" i="26"/>
  <c r="AN45" i="14"/>
  <c r="AK18" i="23" s="1"/>
  <c r="AA45" i="14"/>
  <c r="D18" i="23" s="1"/>
  <c r="M37" i="22"/>
  <c r="U37" i="22"/>
  <c r="M57" i="22"/>
  <c r="U57" i="22"/>
  <c r="S73" i="20"/>
  <c r="AR101" i="14"/>
  <c r="BE63" i="20"/>
  <c r="BE26" i="19"/>
  <c r="O60" i="26"/>
  <c r="AQ58" i="5"/>
  <c r="N30" i="19"/>
  <c r="P30" i="19" s="1"/>
  <c r="AO30" i="19" s="1"/>
  <c r="AV136" i="14"/>
  <c r="AV134" i="14"/>
  <c r="AV135" i="14"/>
  <c r="AV131" i="14"/>
  <c r="AV133" i="14"/>
  <c r="AV132" i="14"/>
  <c r="AV129" i="14"/>
  <c r="AV130" i="14"/>
  <c r="AV127" i="14"/>
  <c r="AV128" i="14"/>
  <c r="AV126" i="14"/>
  <c r="AV125" i="14"/>
  <c r="AV123" i="14"/>
  <c r="AV124" i="14"/>
  <c r="AV122" i="14"/>
  <c r="AV117" i="14"/>
  <c r="AV119" i="14"/>
  <c r="AV120" i="14"/>
  <c r="AV121" i="14"/>
  <c r="AV118" i="14"/>
  <c r="AV106" i="14"/>
  <c r="AV110" i="14"/>
  <c r="AV108" i="14"/>
  <c r="AV109" i="14"/>
  <c r="AV116" i="14"/>
  <c r="AV113" i="14"/>
  <c r="AV114" i="14"/>
  <c r="AV115" i="14"/>
  <c r="AV107" i="14"/>
  <c r="AV111" i="14"/>
  <c r="AV112" i="14"/>
  <c r="AV105" i="14"/>
  <c r="M12" i="22"/>
  <c r="D33" i="26"/>
  <c r="AN60" i="14"/>
  <c r="AK33" i="23" s="1"/>
  <c r="AA60" i="14"/>
  <c r="D33" i="23" s="1"/>
  <c r="AQ105" i="14"/>
  <c r="S77" i="19"/>
  <c r="U77" i="19" s="1"/>
  <c r="AP77" i="19" s="1"/>
  <c r="BD88" i="19" s="1"/>
  <c r="S27" i="26"/>
  <c r="V28" i="33" s="1"/>
  <c r="BB56" i="17"/>
  <c r="D35" i="26"/>
  <c r="AN62" i="14"/>
  <c r="AK35" i="23" s="1"/>
  <c r="AA62" i="14"/>
  <c r="D35" i="23" s="1"/>
  <c r="T62" i="20"/>
  <c r="R62" i="20"/>
  <c r="AV94" i="14"/>
  <c r="AW94" i="14"/>
  <c r="N5" i="19"/>
  <c r="P5" i="19" s="1"/>
  <c r="AO5" i="19" s="1"/>
  <c r="AQ33" i="5"/>
  <c r="C66" i="26"/>
  <c r="AA93" i="5"/>
  <c r="C66" i="23" s="1"/>
  <c r="AN93" i="5"/>
  <c r="AJ66" i="23" s="1"/>
  <c r="AN105" i="5"/>
  <c r="AJ78" i="23" s="1"/>
  <c r="S47" i="20"/>
  <c r="AR75" i="14"/>
  <c r="O58" i="26"/>
  <c r="BF20" i="19"/>
  <c r="BD77" i="20"/>
  <c r="BE51" i="20"/>
  <c r="BE53" i="19"/>
  <c r="BG49" i="19"/>
  <c r="CC67" i="6"/>
  <c r="D55" i="26"/>
  <c r="AN82" i="14"/>
  <c r="AK55" i="23" s="1"/>
  <c r="AA82" i="14"/>
  <c r="D55" i="23" s="1"/>
  <c r="L59" i="22"/>
  <c r="T59" i="22"/>
  <c r="D30" i="26"/>
  <c r="AN57" i="14"/>
  <c r="AK30" i="23" s="1"/>
  <c r="AA57" i="14"/>
  <c r="D30" i="23" s="1"/>
  <c r="U65" i="22"/>
  <c r="M65" i="22"/>
  <c r="U77" i="22"/>
  <c r="BF43" i="19"/>
  <c r="U50" i="22"/>
  <c r="M50" i="22"/>
  <c r="S65" i="26"/>
  <c r="V66" i="33" s="1"/>
  <c r="N65" i="26"/>
  <c r="N22" i="20"/>
  <c r="AR50" i="5"/>
  <c r="S60" i="19"/>
  <c r="U60" i="19" s="1"/>
  <c r="AP60" i="19" s="1"/>
  <c r="AQ88" i="14"/>
  <c r="BD69" i="20"/>
  <c r="BB109" i="17"/>
  <c r="BE83" i="20"/>
  <c r="N49" i="20"/>
  <c r="AR77" i="5"/>
  <c r="AV89" i="5"/>
  <c r="AW89" i="5"/>
  <c r="T69" i="22"/>
  <c r="L69" i="22"/>
  <c r="T81" i="22"/>
  <c r="S19" i="19"/>
  <c r="U19" i="19" s="1"/>
  <c r="AP19" i="19" s="1"/>
  <c r="AQ47" i="14"/>
  <c r="AV63" i="14"/>
  <c r="T59" i="20"/>
  <c r="R59" i="20"/>
  <c r="D64" i="26"/>
  <c r="AA91" i="14"/>
  <c r="D64" i="23" s="1"/>
  <c r="AN91" i="14"/>
  <c r="AK64" i="23" s="1"/>
  <c r="BB97" i="17"/>
  <c r="S68" i="26"/>
  <c r="V69" i="33" s="1"/>
  <c r="N68" i="26"/>
  <c r="M73" i="26"/>
  <c r="O77" i="26"/>
  <c r="BF54" i="19"/>
  <c r="AG90" i="4"/>
  <c r="T90" i="4"/>
  <c r="Y90" i="4"/>
  <c r="AL90" i="4"/>
  <c r="AU86" i="4"/>
  <c r="Z86" i="4"/>
  <c r="J58" i="19" s="1"/>
  <c r="AM86" i="4"/>
  <c r="AE86" i="4"/>
  <c r="R86" i="4"/>
  <c r="AJ82" i="4"/>
  <c r="W82" i="4"/>
  <c r="AT82" i="4"/>
  <c r="C54" i="22"/>
  <c r="AD82" i="4"/>
  <c r="BO40" i="6"/>
  <c r="AR40" i="6"/>
  <c r="W34" i="4"/>
  <c r="N63" i="20"/>
  <c r="AR91" i="5"/>
  <c r="BD42" i="20"/>
  <c r="BB96" i="17"/>
  <c r="S45" i="26"/>
  <c r="V46" i="33" s="1"/>
  <c r="C28" i="26"/>
  <c r="AN55" i="5"/>
  <c r="AJ28" i="23" s="1"/>
  <c r="AA55" i="5"/>
  <c r="C28" i="23" s="1"/>
  <c r="M72" i="26"/>
  <c r="BG57" i="19"/>
  <c r="C71" i="26"/>
  <c r="AA98" i="5"/>
  <c r="C71" i="23" s="1"/>
  <c r="AN98" i="5"/>
  <c r="AJ71" i="23" s="1"/>
  <c r="AN110" i="5"/>
  <c r="AJ83" i="23" s="1"/>
  <c r="N74" i="19"/>
  <c r="P74" i="19" s="1"/>
  <c r="AO74" i="19" s="1"/>
  <c r="AQ102" i="5"/>
  <c r="D41" i="26"/>
  <c r="AA68" i="14"/>
  <c r="D41" i="23" s="1"/>
  <c r="AN68" i="14"/>
  <c r="AK41" i="23" s="1"/>
  <c r="C19" i="26"/>
  <c r="AA46" i="5"/>
  <c r="C19" i="23" s="1"/>
  <c r="AN46" i="5"/>
  <c r="AJ19" i="23" s="1"/>
  <c r="BE86" i="20"/>
  <c r="BF58" i="19"/>
  <c r="C26" i="26"/>
  <c r="AA53" i="5"/>
  <c r="C26" i="23" s="1"/>
  <c r="AN53" i="5"/>
  <c r="AJ26" i="23" s="1"/>
  <c r="C42" i="26"/>
  <c r="AA69" i="5"/>
  <c r="C42" i="23" s="1"/>
  <c r="AN69" i="5"/>
  <c r="AJ42" i="23" s="1"/>
  <c r="AQ101" i="5"/>
  <c r="N73" i="19"/>
  <c r="P73" i="19" s="1"/>
  <c r="AO73" i="19" s="1"/>
  <c r="AH43" i="35"/>
  <c r="BE79" i="19"/>
  <c r="BE46" i="19"/>
  <c r="BG86" i="19"/>
  <c r="BE87" i="19"/>
  <c r="BC17" i="20"/>
  <c r="BG22" i="19"/>
  <c r="BY70" i="6"/>
  <c r="AV49" i="14"/>
  <c r="Z18" i="20"/>
  <c r="AQ18" i="20" s="1"/>
  <c r="AQ35" i="5"/>
  <c r="N7" i="19"/>
  <c r="P7" i="19" s="1"/>
  <c r="AO7" i="19" s="1"/>
  <c r="AV74" i="5"/>
  <c r="M20" i="22"/>
  <c r="U20" i="22"/>
  <c r="T44" i="20"/>
  <c r="R44" i="20"/>
  <c r="AV76" i="14"/>
  <c r="T72" i="20"/>
  <c r="R72" i="20"/>
  <c r="BF26" i="19"/>
  <c r="AV54" i="5"/>
  <c r="C39" i="26"/>
  <c r="AN66" i="5"/>
  <c r="AJ39" i="23" s="1"/>
  <c r="AA66" i="5"/>
  <c r="C39" i="23" s="1"/>
  <c r="BC23" i="20"/>
  <c r="L20" i="22"/>
  <c r="T20" i="22"/>
  <c r="AV90" i="14"/>
  <c r="AW90" i="14"/>
  <c r="T27" i="20"/>
  <c r="R27" i="20"/>
  <c r="AQ79" i="14"/>
  <c r="S51" i="19"/>
  <c r="U51" i="19" s="1"/>
  <c r="AP51" i="19" s="1"/>
  <c r="S59" i="20"/>
  <c r="AR87" i="14"/>
  <c r="AH75" i="35"/>
  <c r="BE76" i="20"/>
  <c r="BG56" i="19"/>
  <c r="BE53" i="20"/>
  <c r="BC55" i="20"/>
  <c r="BE45" i="19"/>
  <c r="BE65" i="19"/>
  <c r="BC21" i="20"/>
  <c r="R103" i="4"/>
  <c r="AE103" i="4"/>
  <c r="AE115" i="4"/>
  <c r="F75" i="35"/>
  <c r="BM76" i="6"/>
  <c r="AP76" i="6"/>
  <c r="BM88" i="6"/>
  <c r="AT99" i="4"/>
  <c r="C71" i="22"/>
  <c r="AD99" i="4"/>
  <c r="AD111" i="4"/>
  <c r="F71" i="35"/>
  <c r="AP72" i="6"/>
  <c r="BM72" i="6"/>
  <c r="BM84" i="6"/>
  <c r="AK95" i="4"/>
  <c r="X95" i="4"/>
  <c r="AK107" i="4"/>
  <c r="BO65" i="6"/>
  <c r="AR65" i="6"/>
  <c r="V91" i="4"/>
  <c r="AI91" i="4"/>
  <c r="AO64" i="6"/>
  <c r="BL64" i="6"/>
  <c r="BO61" i="6"/>
  <c r="AR61" i="6"/>
  <c r="AI87" i="4"/>
  <c r="V87" i="4"/>
  <c r="AT87" i="4"/>
  <c r="AD87" i="4"/>
  <c r="C59" i="22"/>
  <c r="BN57" i="6"/>
  <c r="AQ57" i="6"/>
  <c r="R83" i="4"/>
  <c r="AE83" i="4"/>
  <c r="AH83" i="4"/>
  <c r="U83" i="4"/>
  <c r="T79" i="4"/>
  <c r="AG79" i="4"/>
  <c r="CF52" i="6"/>
  <c r="AU75" i="4"/>
  <c r="Z75" i="4"/>
  <c r="J47" i="19" s="1"/>
  <c r="AM75" i="4"/>
  <c r="AT71" i="4"/>
  <c r="AD71" i="4"/>
  <c r="C43" i="22"/>
  <c r="S67" i="4"/>
  <c r="AF67" i="4"/>
  <c r="BN37" i="6"/>
  <c r="AQ37" i="6"/>
  <c r="Y63" i="4"/>
  <c r="AL63" i="4"/>
  <c r="AO36" i="6"/>
  <c r="BL36" i="6"/>
  <c r="AR33" i="6"/>
  <c r="BO33" i="6"/>
  <c r="AH59" i="4"/>
  <c r="U59" i="4"/>
  <c r="AT59" i="4"/>
  <c r="AD59" i="4"/>
  <c r="C31" i="22"/>
  <c r="BN29" i="6"/>
  <c r="AQ29" i="6"/>
  <c r="Y55" i="4"/>
  <c r="AL55" i="4"/>
  <c r="T55" i="4"/>
  <c r="AG55" i="4"/>
  <c r="BO25" i="6"/>
  <c r="AR25" i="6"/>
  <c r="R51" i="4"/>
  <c r="AE51" i="4"/>
  <c r="AJ47" i="4"/>
  <c r="W47" i="4"/>
  <c r="CF20" i="6"/>
  <c r="AU43" i="4"/>
  <c r="Z43" i="4"/>
  <c r="J15" i="19" s="1"/>
  <c r="AQ13" i="6"/>
  <c r="T39" i="4"/>
  <c r="F11" i="35"/>
  <c r="AP12" i="6"/>
  <c r="T35" i="4"/>
  <c r="U35" i="4"/>
  <c r="AT98" i="4"/>
  <c r="AD98" i="4"/>
  <c r="C70" i="22"/>
  <c r="AD110" i="4"/>
  <c r="AK94" i="4"/>
  <c r="X94" i="4"/>
  <c r="AK106" i="4"/>
  <c r="AO67" i="6"/>
  <c r="BL67" i="6"/>
  <c r="BL79" i="6"/>
  <c r="BQ64" i="6"/>
  <c r="AT64" i="6"/>
  <c r="AU74" i="4"/>
  <c r="Z74" i="4"/>
  <c r="J46" i="19" s="1"/>
  <c r="AM74" i="4"/>
  <c r="AK62" i="4"/>
  <c r="X62" i="4"/>
  <c r="CF35" i="6"/>
  <c r="BO20" i="6"/>
  <c r="AR20" i="6"/>
  <c r="T82" i="20"/>
  <c r="R82" i="20"/>
  <c r="AV71" i="5"/>
  <c r="AV61" i="14"/>
  <c r="S41" i="20"/>
  <c r="AR69" i="14"/>
  <c r="BB89" i="17"/>
  <c r="AQ43" i="5"/>
  <c r="N15" i="19"/>
  <c r="P15" i="19" s="1"/>
  <c r="AO15" i="19" s="1"/>
  <c r="AJ44" i="20"/>
  <c r="AS44" i="20" s="1"/>
  <c r="BD28" i="20"/>
  <c r="BC82" i="20"/>
  <c r="AQ47" i="5"/>
  <c r="N19" i="19"/>
  <c r="P19" i="19" s="1"/>
  <c r="AO19" i="19" s="1"/>
  <c r="L42" i="22"/>
  <c r="T42" i="22"/>
  <c r="AH16" i="35"/>
  <c r="S84" i="20"/>
  <c r="AR112" i="14"/>
  <c r="T76" i="20"/>
  <c r="R76" i="20"/>
  <c r="BD64" i="20"/>
  <c r="AJ72" i="20"/>
  <c r="AS72" i="20" s="1"/>
  <c r="AJ41" i="20"/>
  <c r="AS41" i="20" s="1"/>
  <c r="BF39" i="19"/>
  <c r="C18" i="26"/>
  <c r="AA45" i="5"/>
  <c r="C18" i="23" s="1"/>
  <c r="AN45" i="5"/>
  <c r="AJ18" i="23" s="1"/>
  <c r="L21" i="22"/>
  <c r="T21" i="22"/>
  <c r="O49" i="20"/>
  <c r="M49" i="20"/>
  <c r="BB45" i="17"/>
  <c r="AJ45" i="20"/>
  <c r="AS45" i="20" s="1"/>
  <c r="Z64" i="20"/>
  <c r="AQ64" i="20" s="1"/>
  <c r="S42" i="26"/>
  <c r="V43" i="33" s="1"/>
  <c r="BE23" i="19"/>
  <c r="AJ69" i="20"/>
  <c r="AS69" i="20" s="1"/>
  <c r="BG67" i="19"/>
  <c r="Z84" i="20"/>
  <c r="AQ84" i="20" s="1"/>
  <c r="C37" i="26"/>
  <c r="AA64" i="5"/>
  <c r="C37" i="23" s="1"/>
  <c r="AN64" i="5"/>
  <c r="AJ37" i="23" s="1"/>
  <c r="BE73" i="20"/>
  <c r="AH22" i="35"/>
  <c r="BE19" i="19"/>
  <c r="BW74" i="6"/>
  <c r="BQ56" i="6"/>
  <c r="AT56" i="6"/>
  <c r="AU70" i="4"/>
  <c r="Z70" i="4"/>
  <c r="J42" i="19" s="1"/>
  <c r="AM70" i="4"/>
  <c r="AO43" i="6"/>
  <c r="BL43" i="6"/>
  <c r="BN36" i="6"/>
  <c r="AQ36" i="6"/>
  <c r="AQ16" i="6"/>
  <c r="U42" i="4"/>
  <c r="AO15" i="6"/>
  <c r="AU38" i="4"/>
  <c r="Z38" i="4"/>
  <c r="J10" i="19" s="1"/>
  <c r="CF11" i="6"/>
  <c r="AQ60" i="5"/>
  <c r="N32" i="19"/>
  <c r="P32" i="19" s="1"/>
  <c r="AO32" i="19" s="1"/>
  <c r="T55" i="22"/>
  <c r="L55" i="22"/>
  <c r="AV89" i="14"/>
  <c r="AW89" i="14"/>
  <c r="O54" i="20"/>
  <c r="M54" i="20"/>
  <c r="L62" i="22"/>
  <c r="T62" i="22"/>
  <c r="AV94" i="5"/>
  <c r="AW94" i="5"/>
  <c r="M74" i="20"/>
  <c r="O74" i="20"/>
  <c r="S28" i="20"/>
  <c r="AR56" i="14"/>
  <c r="N9" i="19"/>
  <c r="P9" i="19" s="1"/>
  <c r="AO9" i="19" s="1"/>
  <c r="AQ37" i="5"/>
  <c r="T33" i="22"/>
  <c r="L33" i="22"/>
  <c r="AQ59" i="14"/>
  <c r="S31" i="19"/>
  <c r="U31" i="19" s="1"/>
  <c r="AP31" i="19" s="1"/>
  <c r="D76" i="26"/>
  <c r="AA103" i="14"/>
  <c r="D76" i="23" s="1"/>
  <c r="AN103" i="14"/>
  <c r="AK76" i="23" s="1"/>
  <c r="AN115" i="14"/>
  <c r="AK88" i="23" s="1"/>
  <c r="N84" i="20"/>
  <c r="AR112" i="5"/>
  <c r="S18" i="20"/>
  <c r="AR46" i="14"/>
  <c r="Z104" i="4"/>
  <c r="J76" i="19" s="1"/>
  <c r="AU104" i="4"/>
  <c r="AM104" i="4"/>
  <c r="AM116" i="4"/>
  <c r="Z105" i="4"/>
  <c r="J77" i="19" s="1"/>
  <c r="AG100" i="4"/>
  <c r="T100" i="4"/>
  <c r="AG112" i="4"/>
  <c r="R100" i="4"/>
  <c r="AE100" i="4"/>
  <c r="AE112" i="4"/>
  <c r="AI96" i="4"/>
  <c r="V96" i="4"/>
  <c r="AI108" i="4"/>
  <c r="X96" i="4"/>
  <c r="AK96" i="4"/>
  <c r="AK108" i="4"/>
  <c r="T92" i="4"/>
  <c r="AG92" i="4"/>
  <c r="R88" i="4"/>
  <c r="AE88" i="4"/>
  <c r="BL61" i="6"/>
  <c r="AO61" i="6"/>
  <c r="BN58" i="6"/>
  <c r="AQ58" i="6"/>
  <c r="AU84" i="4"/>
  <c r="Z84" i="4"/>
  <c r="J56" i="19" s="1"/>
  <c r="AM84" i="4"/>
  <c r="F56" i="35"/>
  <c r="BM57" i="6"/>
  <c r="AP57" i="6"/>
  <c r="AG80" i="4"/>
  <c r="T80" i="4"/>
  <c r="S80" i="4"/>
  <c r="AF80" i="4"/>
  <c r="BN50" i="6"/>
  <c r="AQ50" i="6"/>
  <c r="AF76" i="4"/>
  <c r="S76" i="4"/>
  <c r="R72" i="4"/>
  <c r="AE72" i="4"/>
  <c r="AU68" i="4"/>
  <c r="Z68" i="4"/>
  <c r="J40" i="19" s="1"/>
  <c r="AM68" i="4"/>
  <c r="AT64" i="4"/>
  <c r="AD64" i="4"/>
  <c r="C36" i="22"/>
  <c r="F36" i="35"/>
  <c r="BM37" i="6"/>
  <c r="AP37" i="6"/>
  <c r="V60" i="4"/>
  <c r="AI60" i="4"/>
  <c r="BL33" i="6"/>
  <c r="AO33" i="6"/>
  <c r="AR30" i="6"/>
  <c r="BO30" i="6"/>
  <c r="Y56" i="4"/>
  <c r="AL56" i="4"/>
  <c r="BL29" i="6"/>
  <c r="AO29" i="6"/>
  <c r="BO26" i="6"/>
  <c r="AR26" i="6"/>
  <c r="AK52" i="4"/>
  <c r="X52" i="4"/>
  <c r="AL52" i="4"/>
  <c r="Y52" i="4"/>
  <c r="BN22" i="6"/>
  <c r="AQ22" i="6"/>
  <c r="AL48" i="4"/>
  <c r="Y48" i="4"/>
  <c r="AG48" i="4"/>
  <c r="T48" i="4"/>
  <c r="BN18" i="6"/>
  <c r="AQ18" i="6"/>
  <c r="AG44" i="4"/>
  <c r="T44" i="4"/>
  <c r="W40" i="4"/>
  <c r="Y36" i="4"/>
  <c r="W36" i="4"/>
  <c r="BQ72" i="6"/>
  <c r="AT72" i="6"/>
  <c r="BQ84" i="6"/>
  <c r="AT60" i="6"/>
  <c r="BQ60" i="6"/>
  <c r="AJ78" i="4"/>
  <c r="W78" i="4"/>
  <c r="AE78" i="4"/>
  <c r="R78" i="4"/>
  <c r="AK58" i="4"/>
  <c r="X58" i="4"/>
  <c r="N24" i="20"/>
  <c r="AR52" i="5"/>
  <c r="O67" i="20"/>
  <c r="M67" i="20"/>
  <c r="N75" i="20"/>
  <c r="AR103" i="5"/>
  <c r="S53" i="20"/>
  <c r="AR81" i="14"/>
  <c r="L23" i="22"/>
  <c r="T23" i="22"/>
  <c r="T60" i="22"/>
  <c r="L60" i="22"/>
  <c r="M78" i="20"/>
  <c r="O78" i="20"/>
  <c r="O69" i="20"/>
  <c r="M69" i="20"/>
  <c r="M7" i="22"/>
  <c r="D24" i="26"/>
  <c r="AA51" i="14"/>
  <c r="D24" i="23" s="1"/>
  <c r="AN51" i="14"/>
  <c r="AK24" i="23" s="1"/>
  <c r="D40" i="26"/>
  <c r="AA67" i="14"/>
  <c r="D40" i="23" s="1"/>
  <c r="AN67" i="14"/>
  <c r="AK40" i="23" s="1"/>
  <c r="AQ31" i="6"/>
  <c r="BN31" i="6"/>
  <c r="AT57" i="4"/>
  <c r="AD57" i="4"/>
  <c r="C29" i="22"/>
  <c r="Y57" i="4"/>
  <c r="AL57" i="4"/>
  <c r="BQ27" i="6"/>
  <c r="AT27" i="6"/>
  <c r="T53" i="4"/>
  <c r="AG53" i="4"/>
  <c r="W49" i="4"/>
  <c r="AJ49" i="4"/>
  <c r="U45" i="4"/>
  <c r="AH45" i="4"/>
  <c r="AU37" i="4"/>
  <c r="Z37" i="4"/>
  <c r="J9" i="19" s="1"/>
  <c r="R33" i="4"/>
  <c r="F5" i="35"/>
  <c r="AB5" i="35" s="1"/>
  <c r="AP6" i="6"/>
  <c r="AV70" i="6"/>
  <c r="AO97" i="4" s="1"/>
  <c r="Y70" i="6"/>
  <c r="AB97" i="4" s="1"/>
  <c r="H69" i="19" s="1"/>
  <c r="AV82" i="6"/>
  <c r="AO109" i="4" s="1"/>
  <c r="AF66" i="4"/>
  <c r="S66" i="4"/>
  <c r="S54" i="4"/>
  <c r="AF54" i="4"/>
  <c r="AT54" i="4"/>
  <c r="AD54" i="4"/>
  <c r="C26" i="22"/>
  <c r="AT50" i="4"/>
  <c r="AD50" i="4"/>
  <c r="C22" i="22"/>
  <c r="N31" i="19"/>
  <c r="P31" i="19" s="1"/>
  <c r="AO31" i="19" s="1"/>
  <c r="AQ59" i="5"/>
  <c r="L67" i="22"/>
  <c r="T67" i="22"/>
  <c r="T79" i="22"/>
  <c r="S25" i="20"/>
  <c r="AR53" i="14"/>
  <c r="T29" i="20"/>
  <c r="R29" i="20"/>
  <c r="T52" i="22"/>
  <c r="L52" i="22"/>
  <c r="N6" i="19"/>
  <c r="P6" i="19" s="1"/>
  <c r="AO6" i="19" s="1"/>
  <c r="AQ34" i="5"/>
  <c r="N34" i="20"/>
  <c r="AR62" i="5"/>
  <c r="S30" i="19"/>
  <c r="U30" i="19" s="1"/>
  <c r="AP30" i="19" s="1"/>
  <c r="AQ58" i="14"/>
  <c r="N45" i="20"/>
  <c r="AR73" i="5"/>
  <c r="U79" i="22"/>
  <c r="U67" i="22"/>
  <c r="M67" i="22"/>
  <c r="BE35" i="19"/>
  <c r="AW104" i="5"/>
  <c r="AV104" i="5"/>
  <c r="U22" i="22"/>
  <c r="M22" i="22"/>
  <c r="BE49" i="19"/>
  <c r="BO75" i="6"/>
  <c r="AR75" i="6"/>
  <c r="BO87" i="6"/>
  <c r="AH101" i="4"/>
  <c r="U101" i="4"/>
  <c r="AH113" i="4"/>
  <c r="AT71" i="6"/>
  <c r="BQ71" i="6"/>
  <c r="BQ83" i="6"/>
  <c r="AF97" i="4"/>
  <c r="S97" i="4"/>
  <c r="AF109" i="4"/>
  <c r="S93" i="4"/>
  <c r="AF93" i="4"/>
  <c r="AF105" i="4"/>
  <c r="AI93" i="4"/>
  <c r="V93" i="4"/>
  <c r="AI105" i="4"/>
  <c r="BN63" i="6"/>
  <c r="AQ63" i="6"/>
  <c r="AT89" i="4"/>
  <c r="C61" i="22"/>
  <c r="AD89" i="4"/>
  <c r="T85" i="4"/>
  <c r="AG85" i="4"/>
  <c r="AU81" i="4"/>
  <c r="AM81" i="4"/>
  <c r="Z81" i="4"/>
  <c r="J53" i="19" s="1"/>
  <c r="AO54" i="6"/>
  <c r="BL54" i="6"/>
  <c r="T77" i="4"/>
  <c r="AG77" i="4"/>
  <c r="BL50" i="6"/>
  <c r="AO50" i="6"/>
  <c r="AI73" i="4"/>
  <c r="V73" i="4"/>
  <c r="AT73" i="4"/>
  <c r="C45" i="22"/>
  <c r="AD73" i="4"/>
  <c r="AR43" i="6"/>
  <c r="BO43" i="6"/>
  <c r="Y69" i="4"/>
  <c r="AL69" i="4"/>
  <c r="AI69" i="4"/>
  <c r="V69" i="4"/>
  <c r="BO39" i="6"/>
  <c r="AR39" i="6"/>
  <c r="AL65" i="4"/>
  <c r="Y65" i="4"/>
  <c r="AG61" i="4"/>
  <c r="T61" i="4"/>
  <c r="CF34" i="6"/>
  <c r="R41" i="4"/>
  <c r="AT102" i="4"/>
  <c r="AD102" i="4"/>
  <c r="C74" i="22"/>
  <c r="AD114" i="4"/>
  <c r="AU102" i="4"/>
  <c r="Z102" i="4"/>
  <c r="J74" i="19" s="1"/>
  <c r="AM102" i="4"/>
  <c r="AM114" i="4"/>
  <c r="BO52" i="6"/>
  <c r="AR52" i="6"/>
  <c r="AT24" i="6"/>
  <c r="BQ24" i="6"/>
  <c r="AH46" i="4"/>
  <c r="U46" i="4"/>
  <c r="M70" i="22"/>
  <c r="U70" i="22"/>
  <c r="U82" i="22"/>
  <c r="D38" i="26"/>
  <c r="AN65" i="14"/>
  <c r="AK38" i="23" s="1"/>
  <c r="AA65" i="14"/>
  <c r="D38" i="23" s="1"/>
  <c r="S57" i="20"/>
  <c r="AR85" i="14"/>
  <c r="R77" i="20"/>
  <c r="T77" i="20"/>
  <c r="U85" i="22"/>
  <c r="U73" i="22"/>
  <c r="M73" i="22"/>
  <c r="N47" i="19"/>
  <c r="P47" i="19" s="1"/>
  <c r="AO47" i="19" s="1"/>
  <c r="AQ75" i="5"/>
  <c r="BF36" i="19"/>
  <c r="N30" i="20"/>
  <c r="AR58" i="5"/>
  <c r="S88" i="20"/>
  <c r="AR116" i="14"/>
  <c r="AH74" i="35"/>
  <c r="C6" i="26"/>
  <c r="AA33" i="5"/>
  <c r="C6" i="23" s="1"/>
  <c r="AV93" i="5"/>
  <c r="AW93" i="5"/>
  <c r="S47" i="19"/>
  <c r="U47" i="19" s="1"/>
  <c r="AP47" i="19" s="1"/>
  <c r="AQ75" i="14"/>
  <c r="S26" i="20"/>
  <c r="AR54" i="14"/>
  <c r="BE42" i="19"/>
  <c r="BG41" i="19"/>
  <c r="AV82" i="14"/>
  <c r="AW82" i="14"/>
  <c r="AW136" i="14"/>
  <c r="AW134" i="14"/>
  <c r="AW135" i="14"/>
  <c r="AW131" i="14"/>
  <c r="AW133" i="14"/>
  <c r="AW132" i="14"/>
  <c r="AW130" i="14"/>
  <c r="AW129" i="14"/>
  <c r="AW127" i="14"/>
  <c r="AW128" i="14"/>
  <c r="AW126" i="14"/>
  <c r="AW125" i="14"/>
  <c r="AW123" i="14"/>
  <c r="AW124" i="14"/>
  <c r="AW122" i="14"/>
  <c r="AW119" i="14"/>
  <c r="AW117" i="14"/>
  <c r="AW120" i="14"/>
  <c r="AW121" i="14"/>
  <c r="AW118" i="14"/>
  <c r="AW110" i="14"/>
  <c r="AW106" i="14"/>
  <c r="AW116" i="14"/>
  <c r="AW108" i="14"/>
  <c r="AW109" i="14"/>
  <c r="AW111" i="14"/>
  <c r="AW113" i="14"/>
  <c r="AW114" i="14"/>
  <c r="AW112" i="14"/>
  <c r="AW115" i="14"/>
  <c r="AW107" i="14"/>
  <c r="AW105" i="14"/>
  <c r="C60" i="26"/>
  <c r="AN87" i="5"/>
  <c r="AJ60" i="23" s="1"/>
  <c r="AA87" i="5"/>
  <c r="C60" i="23" s="1"/>
  <c r="T33" i="20"/>
  <c r="R33" i="20"/>
  <c r="D66" i="26"/>
  <c r="AA93" i="14"/>
  <c r="D66" i="23" s="1"/>
  <c r="AN93" i="14"/>
  <c r="AK66" i="23" s="1"/>
  <c r="AN105" i="14"/>
  <c r="AK78" i="23" s="1"/>
  <c r="D51" i="26"/>
  <c r="AA78" i="14"/>
  <c r="D51" i="23" s="1"/>
  <c r="AN78" i="14"/>
  <c r="AK51" i="23" s="1"/>
  <c r="O47" i="20"/>
  <c r="M47" i="20"/>
  <c r="C23" i="26"/>
  <c r="AA50" i="5"/>
  <c r="C23" i="23" s="1"/>
  <c r="AN50" i="5"/>
  <c r="AJ23" i="23" s="1"/>
  <c r="D61" i="26"/>
  <c r="AA88" i="14"/>
  <c r="D61" i="23" s="1"/>
  <c r="AN88" i="14"/>
  <c r="AK61" i="23" s="1"/>
  <c r="C70" i="26"/>
  <c r="AA97" i="5"/>
  <c r="C70" i="23" s="1"/>
  <c r="AN97" i="5"/>
  <c r="AJ70" i="23" s="1"/>
  <c r="AN109" i="5"/>
  <c r="AJ82" i="23" s="1"/>
  <c r="S19" i="20"/>
  <c r="AR47" i="14"/>
  <c r="AW91" i="14"/>
  <c r="AV91" i="14"/>
  <c r="AN9" i="33"/>
  <c r="AH10" i="33"/>
  <c r="AU90" i="4"/>
  <c r="Z90" i="4"/>
  <c r="J62" i="19" s="1"/>
  <c r="AM90" i="4"/>
  <c r="AT90" i="4"/>
  <c r="AD90" i="4"/>
  <c r="C62" i="22"/>
  <c r="T86" i="4"/>
  <c r="AG86" i="4"/>
  <c r="AL82" i="4"/>
  <c r="Y82" i="4"/>
  <c r="BL55" i="6"/>
  <c r="AO55" i="6"/>
  <c r="AQ40" i="6"/>
  <c r="BN40" i="6"/>
  <c r="AU34" i="4"/>
  <c r="Z34" i="4"/>
  <c r="J6" i="19" s="1"/>
  <c r="AT34" i="4"/>
  <c r="C6" i="22"/>
  <c r="L63" i="22"/>
  <c r="T63" i="22"/>
  <c r="N83" i="20"/>
  <c r="AR111" i="5"/>
  <c r="O109" i="26"/>
  <c r="O55" i="26"/>
  <c r="O107" i="26"/>
  <c r="O108" i="26"/>
  <c r="O106" i="26"/>
  <c r="O105" i="26"/>
  <c r="O103" i="26"/>
  <c r="O104" i="26"/>
  <c r="O102" i="26"/>
  <c r="O101" i="26"/>
  <c r="O99" i="26"/>
  <c r="O100" i="26"/>
  <c r="O98" i="26"/>
  <c r="O97" i="26"/>
  <c r="O96" i="26"/>
  <c r="O95" i="26"/>
  <c r="O92" i="26"/>
  <c r="O93" i="26"/>
  <c r="O94" i="26"/>
  <c r="O91" i="26"/>
  <c r="O86" i="26"/>
  <c r="O89" i="26"/>
  <c r="O87" i="26"/>
  <c r="O90" i="26"/>
  <c r="O82" i="26"/>
  <c r="O81" i="26"/>
  <c r="O83" i="26"/>
  <c r="O79" i="26"/>
  <c r="O80" i="26"/>
  <c r="O85" i="26"/>
  <c r="O88" i="26"/>
  <c r="O84" i="26"/>
  <c r="O78" i="26"/>
  <c r="BG33" i="19"/>
  <c r="N74" i="20"/>
  <c r="AR102" i="5"/>
  <c r="BE16" i="20"/>
  <c r="S86" i="20"/>
  <c r="AR114" i="14"/>
  <c r="BE43" i="19"/>
  <c r="L41" i="22"/>
  <c r="T41" i="22"/>
  <c r="T85" i="22"/>
  <c r="L73" i="22"/>
  <c r="T73" i="22"/>
  <c r="BG71" i="19"/>
  <c r="BG43" i="19"/>
  <c r="O64" i="20"/>
  <c r="M64" i="20"/>
  <c r="CA75" i="6"/>
  <c r="AE55" i="35"/>
  <c r="AH57" i="35"/>
  <c r="O69" i="26"/>
  <c r="AJ42" i="20"/>
  <c r="AS42" i="20" s="1"/>
  <c r="BD71" i="20"/>
  <c r="C8" i="26"/>
  <c r="AA35" i="5"/>
  <c r="C8" i="23" s="1"/>
  <c r="D21" i="26"/>
  <c r="AN48" i="14"/>
  <c r="AK21" i="23" s="1"/>
  <c r="AA48" i="14"/>
  <c r="D21" i="23" s="1"/>
  <c r="R24" i="20"/>
  <c r="T24" i="20"/>
  <c r="S80" i="20"/>
  <c r="AR108" i="14"/>
  <c r="BD20" i="20"/>
  <c r="BG39" i="19"/>
  <c r="AE47" i="20"/>
  <c r="AR47" i="20" s="1"/>
  <c r="S62" i="20"/>
  <c r="AR90" i="14"/>
  <c r="S51" i="20"/>
  <c r="AR79" i="14"/>
  <c r="S59" i="19"/>
  <c r="U59" i="19" s="1"/>
  <c r="AP59" i="19" s="1"/>
  <c r="AQ87" i="14"/>
  <c r="T87" i="20"/>
  <c r="R87" i="20"/>
  <c r="BE24" i="19"/>
  <c r="BE83" i="19"/>
  <c r="O68" i="20"/>
  <c r="M68" i="20"/>
  <c r="O72" i="26"/>
  <c r="AG103" i="4"/>
  <c r="T103" i="4"/>
  <c r="AG115" i="4"/>
  <c r="BN73" i="6"/>
  <c r="AQ73" i="6"/>
  <c r="BN85" i="6"/>
  <c r="AU99" i="4"/>
  <c r="AM99" i="4"/>
  <c r="Z99" i="4"/>
  <c r="J71" i="19" s="1"/>
  <c r="AM111" i="4"/>
  <c r="BO69" i="6"/>
  <c r="AR69" i="6"/>
  <c r="BO81" i="6"/>
  <c r="AH95" i="4"/>
  <c r="U95" i="4"/>
  <c r="AH107" i="4"/>
  <c r="AK103" i="4"/>
  <c r="AK91" i="4"/>
  <c r="X91" i="4"/>
  <c r="U87" i="4"/>
  <c r="AH87" i="4"/>
  <c r="AO60" i="6"/>
  <c r="BL60" i="6"/>
  <c r="AR57" i="6"/>
  <c r="BO57" i="6"/>
  <c r="AT83" i="4"/>
  <c r="AD83" i="4"/>
  <c r="C55" i="22"/>
  <c r="AG83" i="4"/>
  <c r="T83" i="4"/>
  <c r="BQ53" i="6"/>
  <c r="AT53" i="6"/>
  <c r="S79" i="4"/>
  <c r="AF79" i="4"/>
  <c r="AI75" i="4"/>
  <c r="V75" i="4"/>
  <c r="CF48" i="6"/>
  <c r="AL71" i="4"/>
  <c r="Y71" i="4"/>
  <c r="CF44" i="6"/>
  <c r="AE67" i="4"/>
  <c r="R67" i="4"/>
  <c r="BL40" i="6"/>
  <c r="AO40" i="6"/>
  <c r="AH63" i="4"/>
  <c r="U63" i="4"/>
  <c r="F35" i="35"/>
  <c r="BM36" i="6"/>
  <c r="AP36" i="6"/>
  <c r="AI59" i="4"/>
  <c r="V59" i="4"/>
  <c r="F31" i="35"/>
  <c r="AP32" i="6"/>
  <c r="BM32" i="6"/>
  <c r="AE55" i="4"/>
  <c r="R55" i="4"/>
  <c r="AF55" i="4"/>
  <c r="S55" i="4"/>
  <c r="AJ51" i="4"/>
  <c r="W51" i="4"/>
  <c r="S51" i="4"/>
  <c r="AF51" i="4"/>
  <c r="AR21" i="6"/>
  <c r="BO21" i="6"/>
  <c r="AH47" i="4"/>
  <c r="U47" i="4"/>
  <c r="T43" i="4"/>
  <c r="U39" i="4"/>
  <c r="R35" i="4"/>
  <c r="S35" i="4"/>
  <c r="S98" i="4"/>
  <c r="AF98" i="4"/>
  <c r="AF110" i="4"/>
  <c r="BL71" i="6"/>
  <c r="AO71" i="6"/>
  <c r="BL83" i="6"/>
  <c r="AG94" i="4"/>
  <c r="T94" i="4"/>
  <c r="AG106" i="4"/>
  <c r="AE74" i="4"/>
  <c r="R74" i="4"/>
  <c r="CF47" i="6"/>
  <c r="AH62" i="4"/>
  <c r="U62" i="4"/>
  <c r="AQ20" i="6"/>
  <c r="BN20" i="6"/>
  <c r="R70" i="20"/>
  <c r="T70" i="20"/>
  <c r="N51" i="20"/>
  <c r="AR79" i="5"/>
  <c r="U33" i="22"/>
  <c r="M33" i="22"/>
  <c r="AQ69" i="14"/>
  <c r="S41" i="19"/>
  <c r="U41" i="19" s="1"/>
  <c r="AP41" i="19" s="1"/>
  <c r="T81" i="20"/>
  <c r="R81" i="20"/>
  <c r="BB46" i="17"/>
  <c r="L15" i="22"/>
  <c r="N109" i="26"/>
  <c r="S10" i="33" s="1" a="1"/>
  <c r="S10" i="33" s="1"/>
  <c r="S55" i="26"/>
  <c r="V56" i="33" s="1"/>
  <c r="N55" i="26"/>
  <c r="N108" i="26"/>
  <c r="N107" i="26"/>
  <c r="N105" i="26"/>
  <c r="N106" i="26"/>
  <c r="N104" i="26"/>
  <c r="N102" i="26"/>
  <c r="N103" i="26"/>
  <c r="N99" i="26"/>
  <c r="N101" i="26"/>
  <c r="N100" i="26"/>
  <c r="N97" i="26"/>
  <c r="N98" i="26"/>
  <c r="N96" i="26"/>
  <c r="N95" i="26"/>
  <c r="N91" i="26"/>
  <c r="N93" i="26"/>
  <c r="N92" i="26"/>
  <c r="N94" i="26"/>
  <c r="N79" i="26"/>
  <c r="N89" i="26"/>
  <c r="N90" i="26"/>
  <c r="N82" i="26"/>
  <c r="N84" i="26"/>
  <c r="N87" i="26"/>
  <c r="N85" i="26"/>
  <c r="N88" i="26"/>
  <c r="N80" i="26"/>
  <c r="N81" i="26"/>
  <c r="N86" i="26"/>
  <c r="N83" i="26"/>
  <c r="N78" i="26"/>
  <c r="AJ46" i="20"/>
  <c r="AS46" i="20" s="1"/>
  <c r="T19" i="22"/>
  <c r="L19" i="22"/>
  <c r="C43" i="26"/>
  <c r="AA70" i="5"/>
  <c r="C43" i="23" s="1"/>
  <c r="AN70" i="5"/>
  <c r="AJ43" i="23" s="1"/>
  <c r="T32" i="20"/>
  <c r="R32" i="20"/>
  <c r="T56" i="20"/>
  <c r="R56" i="20"/>
  <c r="T64" i="20"/>
  <c r="R64" i="20"/>
  <c r="AQ100" i="14"/>
  <c r="S72" i="19"/>
  <c r="U72" i="19" s="1"/>
  <c r="AP72" i="19" s="1"/>
  <c r="AV45" i="5"/>
  <c r="BF21" i="19"/>
  <c r="AV64" i="5"/>
  <c r="O88" i="20"/>
  <c r="M88" i="20"/>
  <c r="AE76" i="20"/>
  <c r="AR76" i="20" s="1"/>
  <c r="Z58" i="20"/>
  <c r="AQ58" i="20" s="1"/>
  <c r="S8" i="26"/>
  <c r="V9" i="33" s="1"/>
  <c r="N80" i="20"/>
  <c r="AR108" i="5"/>
  <c r="BW70" i="6"/>
  <c r="BN56" i="6"/>
  <c r="AQ56" i="6"/>
  <c r="AJ70" i="4"/>
  <c r="W70" i="4"/>
  <c r="AT36" i="6"/>
  <c r="BQ36" i="6"/>
  <c r="AU42" i="4"/>
  <c r="Z42" i="4"/>
  <c r="J14" i="19" s="1"/>
  <c r="T38" i="4"/>
  <c r="C33" i="26"/>
  <c r="AN60" i="5"/>
  <c r="AJ33" i="23" s="1"/>
  <c r="AA60" i="5"/>
  <c r="C33" i="23" s="1"/>
  <c r="C56" i="26"/>
  <c r="AA83" i="5"/>
  <c r="C56" i="23" s="1"/>
  <c r="AN83" i="5"/>
  <c r="AJ56" i="23" s="1"/>
  <c r="O75" i="20"/>
  <c r="M75" i="20"/>
  <c r="S61" i="20"/>
  <c r="AR89" i="14"/>
  <c r="BG78" i="19"/>
  <c r="AJ54" i="20"/>
  <c r="AS54" i="20" s="1"/>
  <c r="N11" i="19"/>
  <c r="P11" i="19" s="1"/>
  <c r="AO11" i="19" s="1"/>
  <c r="AQ39" i="5"/>
  <c r="BG55" i="19"/>
  <c r="C63" i="26"/>
  <c r="AA90" i="5"/>
  <c r="C63" i="23" s="1"/>
  <c r="AN90" i="5"/>
  <c r="AJ63" i="23" s="1"/>
  <c r="S28" i="19"/>
  <c r="U28" i="19" s="1"/>
  <c r="AP28" i="19" s="1"/>
  <c r="AQ56" i="14"/>
  <c r="BG45" i="19"/>
  <c r="T58" i="20"/>
  <c r="R58" i="20"/>
  <c r="C34" i="26"/>
  <c r="AN61" i="5"/>
  <c r="AJ34" i="23" s="1"/>
  <c r="AA61" i="5"/>
  <c r="C34" i="23" s="1"/>
  <c r="AQ43" i="14"/>
  <c r="S15" i="19"/>
  <c r="U15" i="19" s="1"/>
  <c r="AP15" i="19" s="1"/>
  <c r="S31" i="20"/>
  <c r="AR59" i="14"/>
  <c r="U75" i="22"/>
  <c r="M75" i="22"/>
  <c r="U87" i="22"/>
  <c r="BF71" i="19"/>
  <c r="AJ85" i="20"/>
  <c r="AS85" i="20" s="1"/>
  <c r="N72" i="20"/>
  <c r="AR100" i="5"/>
  <c r="S18" i="19"/>
  <c r="U18" i="19" s="1"/>
  <c r="AP18" i="19" s="1"/>
  <c r="AQ46" i="14"/>
  <c r="BD79" i="20"/>
  <c r="T104" i="4"/>
  <c r="AG104" i="4"/>
  <c r="AG116" i="4"/>
  <c r="T105" i="4"/>
  <c r="W104" i="4"/>
  <c r="AJ104" i="4"/>
  <c r="AJ116" i="4"/>
  <c r="W105" i="4"/>
  <c r="AL100" i="4"/>
  <c r="Y100" i="4"/>
  <c r="AL112" i="4"/>
  <c r="AH100" i="4"/>
  <c r="U100" i="4"/>
  <c r="AH112" i="4"/>
  <c r="W96" i="4"/>
  <c r="AJ96" i="4"/>
  <c r="AJ108" i="4"/>
  <c r="BL69" i="6"/>
  <c r="AO69" i="6"/>
  <c r="BL81" i="6"/>
  <c r="AE92" i="4"/>
  <c r="R92" i="4"/>
  <c r="U88" i="4"/>
  <c r="AH88" i="4"/>
  <c r="U84" i="4"/>
  <c r="AH84" i="4"/>
  <c r="AR54" i="6"/>
  <c r="BO54" i="6"/>
  <c r="W80" i="4"/>
  <c r="AJ80" i="4"/>
  <c r="AL80" i="4"/>
  <c r="Y80" i="4"/>
  <c r="BQ50" i="6"/>
  <c r="AT50" i="6"/>
  <c r="AG76" i="4"/>
  <c r="T76" i="4"/>
  <c r="AH76" i="4"/>
  <c r="U76" i="4"/>
  <c r="AT46" i="6"/>
  <c r="BQ46" i="6"/>
  <c r="W72" i="4"/>
  <c r="AJ72" i="4"/>
  <c r="AG68" i="4"/>
  <c r="T68" i="4"/>
  <c r="CF41" i="6"/>
  <c r="R65" i="4"/>
  <c r="AE64" i="4"/>
  <c r="R64" i="4"/>
  <c r="CF37" i="6"/>
  <c r="AE60" i="4"/>
  <c r="R60" i="4"/>
  <c r="W56" i="4"/>
  <c r="AJ56" i="4"/>
  <c r="F28" i="35"/>
  <c r="BM29" i="6"/>
  <c r="AP29" i="6"/>
  <c r="AQ26" i="6"/>
  <c r="BN26" i="6"/>
  <c r="V52" i="4"/>
  <c r="AI52" i="4"/>
  <c r="BL25" i="6"/>
  <c r="AO25" i="6"/>
  <c r="AT22" i="6"/>
  <c r="BQ22" i="6"/>
  <c r="U48" i="4"/>
  <c r="AH48" i="4"/>
  <c r="Z48" i="4"/>
  <c r="J20" i="19" s="1"/>
  <c r="AM48" i="4"/>
  <c r="AU48" i="4"/>
  <c r="BO18" i="6"/>
  <c r="AR18" i="6"/>
  <c r="AJ44" i="4"/>
  <c r="W44" i="4"/>
  <c r="AI44" i="4"/>
  <c r="V44" i="4"/>
  <c r="U40" i="4"/>
  <c r="F12" i="35"/>
  <c r="AP13" i="6"/>
  <c r="V36" i="4"/>
  <c r="S36" i="4"/>
  <c r="AU32" i="4"/>
  <c r="BN72" i="6"/>
  <c r="AQ72" i="6"/>
  <c r="BN84" i="6"/>
  <c r="BO60" i="6"/>
  <c r="AR60" i="6"/>
  <c r="AU78" i="4"/>
  <c r="AM78" i="4"/>
  <c r="Z78" i="4"/>
  <c r="J50" i="19" s="1"/>
  <c r="AG78" i="4"/>
  <c r="T78" i="4"/>
  <c r="AT32" i="6"/>
  <c r="BQ32" i="6"/>
  <c r="AT58" i="4"/>
  <c r="AD58" i="4"/>
  <c r="C30" i="22"/>
  <c r="T24" i="22"/>
  <c r="L24" i="22"/>
  <c r="L35" i="22"/>
  <c r="T35" i="22"/>
  <c r="O59" i="20"/>
  <c r="M59" i="20"/>
  <c r="M71" i="20"/>
  <c r="O71" i="20"/>
  <c r="AQ103" i="5"/>
  <c r="N75" i="19"/>
  <c r="P75" i="19" s="1"/>
  <c r="AO75" i="19" s="1"/>
  <c r="AH37" i="35"/>
  <c r="S49" i="19"/>
  <c r="U49" i="19" s="1"/>
  <c r="AP49" i="19" s="1"/>
  <c r="AQ77" i="14"/>
  <c r="S53" i="19"/>
  <c r="U53" i="19" s="1"/>
  <c r="AP53" i="19" s="1"/>
  <c r="AQ81" i="14"/>
  <c r="BE67" i="19"/>
  <c r="BE25" i="19"/>
  <c r="C61" i="26"/>
  <c r="AN88" i="5"/>
  <c r="AJ61" i="23" s="1"/>
  <c r="AA88" i="5"/>
  <c r="C61" i="23" s="1"/>
  <c r="N69" i="26"/>
  <c r="S69" i="26"/>
  <c r="V70" i="33" s="1"/>
  <c r="D8" i="26"/>
  <c r="AA35" i="14"/>
  <c r="D8" i="23" s="1"/>
  <c r="T19" i="20"/>
  <c r="R19" i="20"/>
  <c r="BC51" i="20"/>
  <c r="S58" i="26"/>
  <c r="V59" i="33" s="1"/>
  <c r="N58" i="26"/>
  <c r="AE56" i="35"/>
  <c r="BG23" i="19"/>
  <c r="BF18" i="19"/>
  <c r="BW71" i="6"/>
  <c r="BO31" i="6"/>
  <c r="AR31" i="6"/>
  <c r="W57" i="4"/>
  <c r="AJ57" i="4"/>
  <c r="AH57" i="4"/>
  <c r="U57" i="4"/>
  <c r="AQ27" i="6"/>
  <c r="BN27" i="6"/>
  <c r="AF53" i="4"/>
  <c r="S53" i="4"/>
  <c r="V53" i="4"/>
  <c r="AI53" i="4"/>
  <c r="BN23" i="6"/>
  <c r="AQ23" i="6"/>
  <c r="V49" i="4"/>
  <c r="AI49" i="4"/>
  <c r="AG45" i="4"/>
  <c r="T45" i="4"/>
  <c r="AQ15" i="6"/>
  <c r="Y37" i="4"/>
  <c r="X33" i="4"/>
  <c r="CF6" i="6"/>
  <c r="BN76" i="6"/>
  <c r="AQ76" i="6"/>
  <c r="BN88" i="6"/>
  <c r="AK66" i="4"/>
  <c r="AK54" i="4"/>
  <c r="X54" i="4"/>
  <c r="R50" i="4"/>
  <c r="AE50" i="4"/>
  <c r="AJ50" i="4"/>
  <c r="W50" i="4"/>
  <c r="C32" i="26"/>
  <c r="AN59" i="5"/>
  <c r="AJ32" i="23" s="1"/>
  <c r="AA59" i="5"/>
  <c r="C32" i="23" s="1"/>
  <c r="AV53" i="14"/>
  <c r="S81" i="20"/>
  <c r="AR109" i="14"/>
  <c r="AE50" i="20"/>
  <c r="AR50" i="20" s="1"/>
  <c r="AV80" i="5"/>
  <c r="BD16" i="20"/>
  <c r="C7" i="26"/>
  <c r="AA34" i="5"/>
  <c r="C7" i="23" s="1"/>
  <c r="C15" i="26"/>
  <c r="AA42" i="5"/>
  <c r="C15" i="23" s="1"/>
  <c r="N34" i="19"/>
  <c r="P34" i="19" s="1"/>
  <c r="AO34" i="19" s="1"/>
  <c r="AQ62" i="5"/>
  <c r="AE49" i="20"/>
  <c r="AR49" i="20" s="1"/>
  <c r="BF27" i="19"/>
  <c r="AV58" i="14"/>
  <c r="AH34" i="35"/>
  <c r="AQ73" i="5"/>
  <c r="N45" i="19"/>
  <c r="P45" i="19" s="1"/>
  <c r="AO45" i="19" s="1"/>
  <c r="O53" i="20"/>
  <c r="M53" i="20"/>
  <c r="BG48" i="19"/>
  <c r="BF68" i="19"/>
  <c r="R18" i="20"/>
  <c r="T18" i="20"/>
  <c r="BG73" i="19"/>
  <c r="BQ75" i="6"/>
  <c r="AT75" i="6"/>
  <c r="BQ87" i="6"/>
  <c r="AI101" i="4"/>
  <c r="V101" i="4"/>
  <c r="AI113" i="4"/>
  <c r="AG97" i="4"/>
  <c r="T97" i="4"/>
  <c r="AG109" i="4"/>
  <c r="Z97" i="4"/>
  <c r="J69" i="19" s="1"/>
  <c r="AU97" i="4"/>
  <c r="AM97" i="4"/>
  <c r="AM109" i="4"/>
  <c r="AK93" i="4"/>
  <c r="X93" i="4"/>
  <c r="AK105" i="4"/>
  <c r="AU93" i="4"/>
  <c r="AM93" i="4"/>
  <c r="Z93" i="4"/>
  <c r="J65" i="19" s="1"/>
  <c r="AM105" i="4"/>
  <c r="BO63" i="6"/>
  <c r="AR63" i="6"/>
  <c r="R89" i="4"/>
  <c r="AE89" i="4"/>
  <c r="AG89" i="4"/>
  <c r="T89" i="4"/>
  <c r="BQ59" i="6"/>
  <c r="AT59" i="6"/>
  <c r="AT85" i="4"/>
  <c r="C57" i="22"/>
  <c r="AD85" i="4"/>
  <c r="AJ81" i="4"/>
  <c r="W81" i="4"/>
  <c r="F53" i="35"/>
  <c r="BM54" i="6"/>
  <c r="AP54" i="6"/>
  <c r="X77" i="4"/>
  <c r="AK77" i="4"/>
  <c r="F49" i="35"/>
  <c r="AP50" i="6"/>
  <c r="BM50" i="6"/>
  <c r="BQ47" i="6"/>
  <c r="AT47" i="6"/>
  <c r="AK73" i="4"/>
  <c r="X73" i="4"/>
  <c r="AO46" i="6"/>
  <c r="BL46" i="6"/>
  <c r="BN43" i="6"/>
  <c r="AQ43" i="6"/>
  <c r="AF69" i="4"/>
  <c r="S69" i="4"/>
  <c r="AH69" i="4"/>
  <c r="U69" i="4"/>
  <c r="AQ39" i="6"/>
  <c r="BN39" i="6"/>
  <c r="AU65" i="4"/>
  <c r="Z65" i="4"/>
  <c r="J37" i="19" s="1"/>
  <c r="AM65" i="4"/>
  <c r="AI65" i="4"/>
  <c r="V65" i="4"/>
  <c r="BO35" i="6"/>
  <c r="AR35" i="6"/>
  <c r="AU61" i="4"/>
  <c r="Z61" i="4"/>
  <c r="J33" i="19" s="1"/>
  <c r="AM61" i="4"/>
  <c r="V41" i="4"/>
  <c r="CF14" i="6"/>
  <c r="AT7" i="6"/>
  <c r="AE102" i="4"/>
  <c r="R102" i="4"/>
  <c r="AE114" i="4"/>
  <c r="F74" i="35"/>
  <c r="BM75" i="6"/>
  <c r="AP75" i="6"/>
  <c r="BM87" i="6"/>
  <c r="AQ24" i="6"/>
  <c r="BN24" i="6"/>
  <c r="AI46" i="4"/>
  <c r="V46" i="4"/>
  <c r="T46" i="4"/>
  <c r="AG46" i="4"/>
  <c r="AR8" i="6"/>
  <c r="D71" i="26"/>
  <c r="AA98" i="14"/>
  <c r="D71" i="23" s="1"/>
  <c r="AN98" i="14"/>
  <c r="AK71" i="23" s="1"/>
  <c r="AN110" i="14"/>
  <c r="AK83" i="23" s="1"/>
  <c r="S57" i="19"/>
  <c r="U57" i="19" s="1"/>
  <c r="AP57" i="19" s="1"/>
  <c r="AQ85" i="14"/>
  <c r="T65" i="20"/>
  <c r="R65" i="20"/>
  <c r="D74" i="26"/>
  <c r="AA101" i="14"/>
  <c r="D74" i="23" s="1"/>
  <c r="AN101" i="14"/>
  <c r="AK74" i="23" s="1"/>
  <c r="AN113" i="14"/>
  <c r="AK86" i="23" s="1"/>
  <c r="N47" i="20"/>
  <c r="AR75" i="5"/>
  <c r="C31" i="26"/>
  <c r="AN58" i="5"/>
  <c r="AJ31" i="23" s="1"/>
  <c r="AA58" i="5"/>
  <c r="C31" i="23" s="1"/>
  <c r="S16" i="19"/>
  <c r="U16" i="19" s="1"/>
  <c r="AP16" i="19" s="1"/>
  <c r="AQ44" i="14"/>
  <c r="S36" i="20"/>
  <c r="AR64" i="14"/>
  <c r="T80" i="20"/>
  <c r="R80" i="20"/>
  <c r="S76" i="19"/>
  <c r="U76" i="19" s="1"/>
  <c r="AP76" i="19" s="1"/>
  <c r="AQ104" i="14"/>
  <c r="BF56" i="19"/>
  <c r="AE68" i="20"/>
  <c r="AR68" i="20" s="1"/>
  <c r="N16" i="20"/>
  <c r="AR44" i="5"/>
  <c r="O33" i="20"/>
  <c r="M33" i="20"/>
  <c r="D48" i="26"/>
  <c r="AN75" i="14"/>
  <c r="AK48" i="23" s="1"/>
  <c r="AA75" i="14"/>
  <c r="D48" i="23" s="1"/>
  <c r="T55" i="20"/>
  <c r="R55" i="20"/>
  <c r="AH71" i="35"/>
  <c r="N70" i="26"/>
  <c r="S70" i="26"/>
  <c r="V71" i="33" s="1"/>
  <c r="S57" i="26"/>
  <c r="V58" i="33" s="1"/>
  <c r="N57" i="26"/>
  <c r="BE80" i="20"/>
  <c r="AQ54" i="14"/>
  <c r="S26" i="19"/>
  <c r="U26" i="19" s="1"/>
  <c r="AP26" i="19" s="1"/>
  <c r="BC31" i="20"/>
  <c r="S42" i="20"/>
  <c r="AR70" i="14"/>
  <c r="AV93" i="14"/>
  <c r="AW93" i="14"/>
  <c r="AE44" i="20"/>
  <c r="AR44" i="20" s="1"/>
  <c r="M60" i="22"/>
  <c r="U60" i="22"/>
  <c r="T49" i="22"/>
  <c r="L49" i="22"/>
  <c r="AV97" i="5"/>
  <c r="AW97" i="5"/>
  <c r="D20" i="26"/>
  <c r="AN47" i="14"/>
  <c r="AK20" i="23" s="1"/>
  <c r="AA47" i="14"/>
  <c r="D20" i="23" s="1"/>
  <c r="U63" i="22"/>
  <c r="M63" i="22"/>
  <c r="S83" i="20"/>
  <c r="AR111" i="14"/>
  <c r="BF69" i="19"/>
  <c r="BE51" i="19"/>
  <c r="N56" i="26"/>
  <c r="S56" i="26"/>
  <c r="V57" i="33" s="1"/>
  <c r="AE76" i="35"/>
  <c r="AE77" i="35"/>
  <c r="M59" i="26"/>
  <c r="BE80" i="19"/>
  <c r="T42" i="20"/>
  <c r="R42" i="20"/>
  <c r="BC86" i="20"/>
  <c r="S90" i="4"/>
  <c r="AF90" i="4"/>
  <c r="AO63" i="6"/>
  <c r="BL63" i="6"/>
  <c r="U86" i="4"/>
  <c r="AH86" i="4"/>
  <c r="F58" i="35"/>
  <c r="BM59" i="6"/>
  <c r="AP59" i="6"/>
  <c r="AK82" i="4"/>
  <c r="X82" i="4"/>
  <c r="BN44" i="6"/>
  <c r="AQ44" i="6"/>
  <c r="U34" i="4"/>
  <c r="X34" i="4"/>
  <c r="C64" i="26"/>
  <c r="AN91" i="5"/>
  <c r="AJ64" i="23" s="1"/>
  <c r="AA91" i="5"/>
  <c r="C64" i="23" s="1"/>
  <c r="N71" i="20"/>
  <c r="AR99" i="5"/>
  <c r="T49" i="20"/>
  <c r="R49" i="20"/>
  <c r="AJ25" i="20"/>
  <c r="AS25" i="20" s="1"/>
  <c r="BD74" i="20"/>
  <c r="BG60" i="19"/>
  <c r="Z57" i="20"/>
  <c r="AQ57" i="20" s="1"/>
  <c r="BD31" i="20"/>
  <c r="L74" i="22"/>
  <c r="T74" i="22"/>
  <c r="T86" i="22"/>
  <c r="BE18" i="19"/>
  <c r="AQ102" i="14"/>
  <c r="S74" i="19"/>
  <c r="U74" i="19" s="1"/>
  <c r="AP74" i="19" s="1"/>
  <c r="BG34" i="19"/>
  <c r="AV69" i="5"/>
  <c r="O85" i="20"/>
  <c r="M85" i="20"/>
  <c r="C74" i="26"/>
  <c r="AA101" i="5"/>
  <c r="C74" i="23" s="1"/>
  <c r="AN101" i="5"/>
  <c r="AJ74" i="23" s="1"/>
  <c r="AN113" i="5"/>
  <c r="AJ86" i="23" s="1"/>
  <c r="O70" i="26"/>
  <c r="Z72" i="20"/>
  <c r="AQ72" i="20" s="1"/>
  <c r="BG20" i="19"/>
  <c r="BE30" i="19"/>
  <c r="AV75" i="6"/>
  <c r="AO102" i="4" s="1"/>
  <c r="Y75" i="6"/>
  <c r="AB102" i="4" s="1"/>
  <c r="H74" i="19" s="1"/>
  <c r="AV87" i="6"/>
  <c r="AO114" i="4" s="1"/>
  <c r="CA71" i="6"/>
  <c r="S13" i="19"/>
  <c r="U13" i="19" s="1"/>
  <c r="AP13" i="19" s="1"/>
  <c r="AQ41" i="14"/>
  <c r="T21" i="20"/>
  <c r="R21" i="20"/>
  <c r="L7" i="22"/>
  <c r="T16" i="20"/>
  <c r="R16" i="20"/>
  <c r="AQ92" i="14"/>
  <c r="S64" i="19"/>
  <c r="U64" i="19" s="1"/>
  <c r="AP64" i="19" s="1"/>
  <c r="S68" i="20"/>
  <c r="AR96" i="14"/>
  <c r="N67" i="26"/>
  <c r="S67" i="26"/>
  <c r="V68" i="33" s="1"/>
  <c r="BB36" i="17"/>
  <c r="S62" i="19"/>
  <c r="U62" i="19" s="1"/>
  <c r="AP62" i="19" s="1"/>
  <c r="AQ90" i="14"/>
  <c r="M61" i="20"/>
  <c r="O61" i="20"/>
  <c r="M51" i="22"/>
  <c r="U51" i="22"/>
  <c r="AW87" i="14"/>
  <c r="AV87" i="14"/>
  <c r="T75" i="20"/>
  <c r="R75" i="20"/>
  <c r="BG68" i="19"/>
  <c r="M65" i="26"/>
  <c r="BD45" i="20"/>
  <c r="BE84" i="20"/>
  <c r="S40" i="26"/>
  <c r="V41" i="33" s="1"/>
  <c r="AJ78" i="20"/>
  <c r="AS78" i="20" s="1"/>
  <c r="BE37" i="20"/>
  <c r="BE20" i="20"/>
  <c r="AJ20" i="20"/>
  <c r="AS20" i="20" s="1"/>
  <c r="BG26" i="19"/>
  <c r="AT77" i="6"/>
  <c r="BQ77" i="6"/>
  <c r="BQ89" i="6"/>
  <c r="AT78" i="6"/>
  <c r="AF103" i="4"/>
  <c r="S103" i="4"/>
  <c r="AF115" i="4"/>
  <c r="BT76" i="6"/>
  <c r="BX74" i="6"/>
  <c r="T99" i="4"/>
  <c r="AG99" i="4"/>
  <c r="AG111" i="4"/>
  <c r="BX70" i="6"/>
  <c r="AQ69" i="6"/>
  <c r="BN69" i="6"/>
  <c r="BN81" i="6"/>
  <c r="AI95" i="4"/>
  <c r="V95" i="4"/>
  <c r="AI107" i="4"/>
  <c r="AU91" i="4"/>
  <c r="AM91" i="4"/>
  <c r="Z91" i="4"/>
  <c r="J63" i="19" s="1"/>
  <c r="F63" i="35"/>
  <c r="AP64" i="6"/>
  <c r="BM64" i="6"/>
  <c r="W87" i="4"/>
  <c r="AJ87" i="4"/>
  <c r="F59" i="35"/>
  <c r="AP60" i="6"/>
  <c r="BM60" i="6"/>
  <c r="S83" i="4"/>
  <c r="AF83" i="4"/>
  <c r="AO56" i="6"/>
  <c r="BL56" i="6"/>
  <c r="BN53" i="6"/>
  <c r="AQ53" i="6"/>
  <c r="W79" i="4"/>
  <c r="AJ79" i="4"/>
  <c r="AT79" i="4"/>
  <c r="AD79" i="4"/>
  <c r="C51" i="22"/>
  <c r="AT49" i="6"/>
  <c r="BQ49" i="6"/>
  <c r="AH75" i="4"/>
  <c r="U75" i="4"/>
  <c r="AF71" i="4"/>
  <c r="S71" i="4"/>
  <c r="V67" i="4"/>
  <c r="AI67" i="4"/>
  <c r="AF63" i="4"/>
  <c r="S63" i="4"/>
  <c r="AE59" i="4"/>
  <c r="R59" i="4"/>
  <c r="BL32" i="6"/>
  <c r="AO32" i="6"/>
  <c r="BQ29" i="6"/>
  <c r="AT29" i="6"/>
  <c r="V55" i="4"/>
  <c r="AI55" i="4"/>
  <c r="F27" i="35"/>
  <c r="BM28" i="6"/>
  <c r="AP28" i="6"/>
  <c r="AQ25" i="6"/>
  <c r="BN25" i="6"/>
  <c r="X51" i="4"/>
  <c r="AK51" i="4"/>
  <c r="AL51" i="4"/>
  <c r="Y51" i="4"/>
  <c r="AQ21" i="6"/>
  <c r="BN21" i="6"/>
  <c r="AU47" i="4"/>
  <c r="Z47" i="4"/>
  <c r="J19" i="19" s="1"/>
  <c r="AM47" i="4"/>
  <c r="AF47" i="4"/>
  <c r="S47" i="4"/>
  <c r="Y43" i="4"/>
  <c r="S43" i="4"/>
  <c r="AU39" i="4"/>
  <c r="Z39" i="4"/>
  <c r="J11" i="19" s="1"/>
  <c r="CF12" i="6"/>
  <c r="AT9" i="6"/>
  <c r="V35" i="4"/>
  <c r="F7" i="35"/>
  <c r="AP8" i="6"/>
  <c r="AU98" i="4"/>
  <c r="AM98" i="4"/>
  <c r="Z98" i="4"/>
  <c r="J70" i="19" s="1"/>
  <c r="AM110" i="4"/>
  <c r="F70" i="35"/>
  <c r="AP71" i="6"/>
  <c r="BM71" i="6"/>
  <c r="BM83" i="6"/>
  <c r="AU94" i="4"/>
  <c r="Z94" i="4"/>
  <c r="J66" i="19" s="1"/>
  <c r="AM94" i="4"/>
  <c r="AM106" i="4"/>
  <c r="BT67" i="6"/>
  <c r="AT74" i="4"/>
  <c r="AD74" i="4"/>
  <c r="C46" i="22"/>
  <c r="AU62" i="4"/>
  <c r="AM62" i="4"/>
  <c r="Z62" i="4"/>
  <c r="J34" i="19" s="1"/>
  <c r="AL62" i="4"/>
  <c r="Y62" i="4"/>
  <c r="AT12" i="6"/>
  <c r="AQ79" i="5"/>
  <c r="N51" i="19"/>
  <c r="P51" i="19" s="1"/>
  <c r="AO51" i="19" s="1"/>
  <c r="M41" i="22"/>
  <c r="U41" i="22"/>
  <c r="T53" i="20"/>
  <c r="R53" i="20"/>
  <c r="T69" i="20"/>
  <c r="R69" i="20"/>
  <c r="BF40" i="19"/>
  <c r="AV43" i="5"/>
  <c r="M27" i="20"/>
  <c r="O27" i="20"/>
  <c r="BC76" i="20"/>
  <c r="Z71" i="20"/>
  <c r="AQ71" i="20" s="1"/>
  <c r="AE63" i="20"/>
  <c r="AR63" i="20" s="1"/>
  <c r="C20" i="26"/>
  <c r="AA47" i="5"/>
  <c r="C20" i="23" s="1"/>
  <c r="AN47" i="5"/>
  <c r="AJ20" i="23" s="1"/>
  <c r="AV70" i="5"/>
  <c r="S72" i="20"/>
  <c r="AR100" i="14"/>
  <c r="BC20" i="20"/>
  <c r="BD35" i="20"/>
  <c r="M38" i="20"/>
  <c r="O38" i="20"/>
  <c r="AJ28" i="20"/>
  <c r="AS28" i="20" s="1"/>
  <c r="BE88" i="20"/>
  <c r="AJ58" i="20"/>
  <c r="AS58" i="20" s="1"/>
  <c r="BE36" i="19"/>
  <c r="BC16" i="20"/>
  <c r="AE28" i="35"/>
  <c r="N44" i="19"/>
  <c r="P44" i="19" s="1"/>
  <c r="AO44" i="19" s="1"/>
  <c r="AQ72" i="5"/>
  <c r="O76" i="20"/>
  <c r="M76" i="20"/>
  <c r="S46" i="20"/>
  <c r="AR74" i="14"/>
  <c r="BB61" i="17"/>
  <c r="BE32" i="19"/>
  <c r="N68" i="19"/>
  <c r="P68" i="19" s="1"/>
  <c r="AO68" i="19" s="1"/>
  <c r="AQ96" i="5"/>
  <c r="AE68" i="35"/>
  <c r="AE46" i="20"/>
  <c r="AR46" i="20" s="1"/>
  <c r="BC69" i="20"/>
  <c r="BY71" i="6"/>
  <c r="U70" i="4"/>
  <c r="AH70" i="4"/>
  <c r="CF43" i="6"/>
  <c r="AR16" i="6"/>
  <c r="R42" i="4"/>
  <c r="CF15" i="6"/>
  <c r="S38" i="4"/>
  <c r="O24" i="20"/>
  <c r="M24" i="20"/>
  <c r="AV60" i="5"/>
  <c r="S61" i="19"/>
  <c r="U61" i="19" s="1"/>
  <c r="AP61" i="19" s="1"/>
  <c r="AQ89" i="14"/>
  <c r="O19" i="20"/>
  <c r="M19" i="20"/>
  <c r="AV90" i="5"/>
  <c r="AW90" i="5"/>
  <c r="D29" i="26"/>
  <c r="AN56" i="14"/>
  <c r="AK29" i="23" s="1"/>
  <c r="AA56" i="14"/>
  <c r="D29" i="23" s="1"/>
  <c r="AQ65" i="5"/>
  <c r="N37" i="19"/>
  <c r="P37" i="19" s="1"/>
  <c r="AO37" i="19" s="1"/>
  <c r="M31" i="22"/>
  <c r="U31" i="22"/>
  <c r="AV103" i="14"/>
  <c r="AW103" i="14"/>
  <c r="BE65" i="20"/>
  <c r="AJ65" i="20"/>
  <c r="AS65" i="20" s="1"/>
  <c r="AQ100" i="5"/>
  <c r="N72" i="19"/>
  <c r="P72" i="19" s="1"/>
  <c r="AO72" i="19" s="1"/>
  <c r="D19" i="26"/>
  <c r="AN46" i="14"/>
  <c r="AK19" i="23" s="1"/>
  <c r="AA46" i="14"/>
  <c r="D19" i="23" s="1"/>
  <c r="AQ92" i="5"/>
  <c r="N64" i="19"/>
  <c r="P64" i="19" s="1"/>
  <c r="AO64" i="19" s="1"/>
  <c r="BD75" i="20"/>
  <c r="AK104" i="4"/>
  <c r="X104" i="4"/>
  <c r="AK116" i="4"/>
  <c r="X105" i="4"/>
  <c r="R104" i="4"/>
  <c r="AE104" i="4"/>
  <c r="AE116" i="4"/>
  <c r="R105" i="4"/>
  <c r="X100" i="4"/>
  <c r="AK100" i="4"/>
  <c r="AK112" i="4"/>
  <c r="F72" i="35"/>
  <c r="AP73" i="6"/>
  <c r="BM73" i="6"/>
  <c r="BM85" i="6"/>
  <c r="AU96" i="4"/>
  <c r="AM96" i="4"/>
  <c r="Z96" i="4"/>
  <c r="J68" i="19" s="1"/>
  <c r="AM108" i="4"/>
  <c r="F68" i="35"/>
  <c r="BM69" i="6"/>
  <c r="AP69" i="6"/>
  <c r="BM81" i="6"/>
  <c r="W92" i="4"/>
  <c r="AJ92" i="4"/>
  <c r="Y88" i="4"/>
  <c r="AL88" i="4"/>
  <c r="Y84" i="4"/>
  <c r="AL84" i="4"/>
  <c r="AO57" i="6"/>
  <c r="BL57" i="6"/>
  <c r="BN54" i="6"/>
  <c r="AQ54" i="6"/>
  <c r="AU80" i="4"/>
  <c r="Z80" i="4"/>
  <c r="J52" i="19" s="1"/>
  <c r="AM80" i="4"/>
  <c r="BL53" i="6"/>
  <c r="AO53" i="6"/>
  <c r="AR50" i="6"/>
  <c r="BO50" i="6"/>
  <c r="W76" i="4"/>
  <c r="AJ76" i="4"/>
  <c r="AE76" i="4"/>
  <c r="R76" i="4"/>
  <c r="BO46" i="6"/>
  <c r="AR46" i="6"/>
  <c r="AU72" i="4"/>
  <c r="AM72" i="4"/>
  <c r="Z72" i="4"/>
  <c r="J44" i="19" s="1"/>
  <c r="AT72" i="4"/>
  <c r="AD72" i="4"/>
  <c r="C44" i="22"/>
  <c r="BQ42" i="6"/>
  <c r="AT42" i="6"/>
  <c r="AE68" i="4"/>
  <c r="R68" i="4"/>
  <c r="S64" i="4"/>
  <c r="AF64" i="4"/>
  <c r="AF60" i="4"/>
  <c r="S60" i="4"/>
  <c r="CF33" i="6"/>
  <c r="U56" i="4"/>
  <c r="AH56" i="4"/>
  <c r="U52" i="4"/>
  <c r="AH52" i="4"/>
  <c r="BO22" i="6"/>
  <c r="AR22" i="6"/>
  <c r="V48" i="4"/>
  <c r="AI48" i="4"/>
  <c r="AT18" i="6"/>
  <c r="BQ18" i="6"/>
  <c r="AE44" i="4"/>
  <c r="R44" i="4"/>
  <c r="AK44" i="4"/>
  <c r="X44" i="4"/>
  <c r="T40" i="4"/>
  <c r="R36" i="4"/>
  <c r="AT32" i="4"/>
  <c r="AV144" i="4" s="1"/>
  <c r="C4" i="22"/>
  <c r="I4" i="22" s="1"/>
  <c r="B5" i="26"/>
  <c r="AR72" i="6"/>
  <c r="BO72" i="6"/>
  <c r="BO84" i="6"/>
  <c r="Y78" i="4"/>
  <c r="AL78" i="4"/>
  <c r="BL51" i="6"/>
  <c r="AO51" i="6"/>
  <c r="AL58" i="4"/>
  <c r="Y58" i="4"/>
  <c r="CF31" i="6"/>
  <c r="C25" i="26"/>
  <c r="AN52" i="5"/>
  <c r="AJ25" i="23" s="1"/>
  <c r="AA52" i="5"/>
  <c r="C25" i="23" s="1"/>
  <c r="C76" i="26"/>
  <c r="AA103" i="5"/>
  <c r="C76" i="23" s="1"/>
  <c r="AN103" i="5"/>
  <c r="AJ76" i="23" s="1"/>
  <c r="AN115" i="5"/>
  <c r="AJ88" i="23" s="1"/>
  <c r="AH9" i="35"/>
  <c r="S49" i="20"/>
  <c r="AR77" i="14"/>
  <c r="U53" i="22"/>
  <c r="M53" i="22"/>
  <c r="N76" i="26"/>
  <c r="S76" i="26"/>
  <c r="V77" i="33" s="1"/>
  <c r="BF74" i="19"/>
  <c r="AV88" i="5"/>
  <c r="AW88" i="5"/>
  <c r="M66" i="20"/>
  <c r="O66" i="20"/>
  <c r="S24" i="20"/>
  <c r="AR52" i="14"/>
  <c r="T48" i="20"/>
  <c r="R48" i="20"/>
  <c r="BE47" i="19"/>
  <c r="N48" i="19"/>
  <c r="P48" i="19" s="1"/>
  <c r="AO48" i="19" s="1"/>
  <c r="AQ76" i="5"/>
  <c r="M39" i="22"/>
  <c r="U39" i="22"/>
  <c r="BB83" i="17"/>
  <c r="BE77" i="20"/>
  <c r="AJ77" i="20"/>
  <c r="AS77" i="20" s="1"/>
  <c r="BG27" i="19"/>
  <c r="N56" i="20"/>
  <c r="AR84" i="5"/>
  <c r="AT31" i="6"/>
  <c r="BQ31" i="6"/>
  <c r="AE57" i="4"/>
  <c r="R57" i="4"/>
  <c r="AR27" i="6"/>
  <c r="BO27" i="6"/>
  <c r="AL53" i="4"/>
  <c r="Y53" i="4"/>
  <c r="AT53" i="4"/>
  <c r="AD53" i="4"/>
  <c r="C25" i="22"/>
  <c r="BO23" i="6"/>
  <c r="AR23" i="6"/>
  <c r="U49" i="4"/>
  <c r="AH49" i="4"/>
  <c r="AE49" i="4"/>
  <c r="R49" i="4"/>
  <c r="AQ19" i="6"/>
  <c r="BN19" i="6"/>
  <c r="AU45" i="4"/>
  <c r="AM45" i="4"/>
  <c r="Z45" i="4"/>
  <c r="J17" i="19" s="1"/>
  <c r="U37" i="4"/>
  <c r="C9" i="22"/>
  <c r="AT37" i="4"/>
  <c r="V33" i="4"/>
  <c r="AV74" i="6"/>
  <c r="AO101" i="4" s="1"/>
  <c r="Y74" i="6"/>
  <c r="AB101" i="4" s="1"/>
  <c r="H73" i="19" s="1"/>
  <c r="AV86" i="6"/>
  <c r="AO113" i="4" s="1"/>
  <c r="AT76" i="6"/>
  <c r="BQ76" i="6"/>
  <c r="BQ88" i="6"/>
  <c r="AI66" i="4"/>
  <c r="V66" i="4"/>
  <c r="U66" i="4"/>
  <c r="AH66" i="4"/>
  <c r="R54" i="4"/>
  <c r="AE54" i="4"/>
  <c r="F26" i="35"/>
  <c r="AP27" i="6"/>
  <c r="BM27" i="6"/>
  <c r="AI50" i="4"/>
  <c r="V50" i="4"/>
  <c r="X50" i="4"/>
  <c r="AK50" i="4"/>
  <c r="S25" i="19"/>
  <c r="U25" i="19" s="1"/>
  <c r="AP25" i="19" s="1"/>
  <c r="AQ53" i="14"/>
  <c r="S69" i="20"/>
  <c r="AR97" i="14"/>
  <c r="Z63" i="20"/>
  <c r="AQ63" i="20" s="1"/>
  <c r="M58" i="20"/>
  <c r="O58" i="20"/>
  <c r="R20" i="20"/>
  <c r="T20" i="20"/>
  <c r="R36" i="20"/>
  <c r="T36" i="20"/>
  <c r="T34" i="22"/>
  <c r="L34" i="22"/>
  <c r="S30" i="20"/>
  <c r="AR58" i="14"/>
  <c r="M37" i="20"/>
  <c r="O37" i="20"/>
  <c r="L45" i="22"/>
  <c r="T45" i="22"/>
  <c r="H5" i="29"/>
  <c r="BG16" i="19"/>
  <c r="BE78" i="19"/>
  <c r="N77" i="19"/>
  <c r="P77" i="19" s="1"/>
  <c r="AO77" i="19" s="1"/>
  <c r="BC88" i="19" s="1"/>
  <c r="AQ105" i="5"/>
  <c r="T101" i="4"/>
  <c r="AG101" i="4"/>
  <c r="AG113" i="4"/>
  <c r="AJ101" i="4"/>
  <c r="W101" i="4"/>
  <c r="AJ113" i="4"/>
  <c r="AE97" i="4"/>
  <c r="R97" i="4"/>
  <c r="AE109" i="4"/>
  <c r="AK97" i="4"/>
  <c r="X97" i="4"/>
  <c r="AK109" i="4"/>
  <c r="AL93" i="4"/>
  <c r="Y93" i="4"/>
  <c r="AL105" i="4"/>
  <c r="BL66" i="6"/>
  <c r="AO66" i="6"/>
  <c r="BL78" i="6"/>
  <c r="BQ63" i="6"/>
  <c r="AT63" i="6"/>
  <c r="AH89" i="4"/>
  <c r="U89" i="4"/>
  <c r="AU89" i="4"/>
  <c r="Z89" i="4"/>
  <c r="J61" i="19" s="1"/>
  <c r="AM89" i="4"/>
  <c r="AQ59" i="6"/>
  <c r="BN59" i="6"/>
  <c r="S85" i="4"/>
  <c r="AF85" i="4"/>
  <c r="AE85" i="4"/>
  <c r="R85" i="4"/>
  <c r="AT81" i="4"/>
  <c r="C53" i="22"/>
  <c r="AD81" i="4"/>
  <c r="CF54" i="6"/>
  <c r="W77" i="4"/>
  <c r="AJ77" i="4"/>
  <c r="AL73" i="4"/>
  <c r="Y73" i="4"/>
  <c r="R69" i="4"/>
  <c r="AE69" i="4"/>
  <c r="BL42" i="6"/>
  <c r="AO42" i="6"/>
  <c r="BQ39" i="6"/>
  <c r="AT39" i="6"/>
  <c r="AJ65" i="4"/>
  <c r="W65" i="4"/>
  <c r="AE65" i="4"/>
  <c r="AQ35" i="6"/>
  <c r="BN35" i="6"/>
  <c r="AH61" i="4"/>
  <c r="U61" i="4"/>
  <c r="AT61" i="4"/>
  <c r="AD61" i="4"/>
  <c r="C33" i="22"/>
  <c r="X41" i="4"/>
  <c r="V102" i="4"/>
  <c r="AI102" i="4"/>
  <c r="AI114" i="4"/>
  <c r="BL75" i="6"/>
  <c r="AO75" i="6"/>
  <c r="BL87" i="6"/>
  <c r="BO24" i="6"/>
  <c r="AR24" i="6"/>
  <c r="AU46" i="4"/>
  <c r="Z46" i="4"/>
  <c r="J18" i="19" s="1"/>
  <c r="AM46" i="4"/>
  <c r="AT46" i="4"/>
  <c r="C18" i="22"/>
  <c r="AD46" i="4"/>
  <c r="AQ8" i="6"/>
  <c r="AV98" i="14"/>
  <c r="AW98" i="14"/>
  <c r="S45" i="20"/>
  <c r="U45" i="20" s="1"/>
  <c r="AP45" i="20" s="1"/>
  <c r="AR73" i="14"/>
  <c r="AV85" i="14"/>
  <c r="AW85" i="14"/>
  <c r="AV101" i="14"/>
  <c r="AW101" i="14"/>
  <c r="T47" i="22"/>
  <c r="L47" i="22"/>
  <c r="BD80" i="20"/>
  <c r="S16" i="20"/>
  <c r="AR44" i="14"/>
  <c r="AQ64" i="14"/>
  <c r="S36" i="19"/>
  <c r="U36" i="19" s="1"/>
  <c r="AP36" i="19" s="1"/>
  <c r="T68" i="20"/>
  <c r="R68" i="20"/>
  <c r="AV104" i="14"/>
  <c r="AW104" i="14"/>
  <c r="M34" i="20"/>
  <c r="O34" i="20"/>
  <c r="AQ44" i="5"/>
  <c r="N16" i="19"/>
  <c r="P16" i="19" s="1"/>
  <c r="AO16" i="19" s="1"/>
  <c r="S58" i="20"/>
  <c r="AR86" i="14"/>
  <c r="S78" i="20"/>
  <c r="AR106" i="14"/>
  <c r="O45" i="20"/>
  <c r="M45" i="20"/>
  <c r="N57" i="20"/>
  <c r="AR85" i="5"/>
  <c r="U47" i="22"/>
  <c r="M47" i="22"/>
  <c r="BG66" i="19"/>
  <c r="D27" i="26"/>
  <c r="AA54" i="14"/>
  <c r="D27" i="23" s="1"/>
  <c r="AN54" i="14"/>
  <c r="AK27" i="23" s="1"/>
  <c r="AJ66" i="20"/>
  <c r="AS66" i="20" s="1"/>
  <c r="AQ70" i="14"/>
  <c r="S42" i="19"/>
  <c r="U42" i="19" s="1"/>
  <c r="AP42" i="19" s="1"/>
  <c r="CC75" i="6"/>
  <c r="BG24" i="19"/>
  <c r="T22" i="22"/>
  <c r="L22" i="22"/>
  <c r="AW88" i="14"/>
  <c r="AV88" i="14"/>
  <c r="BF44" i="19"/>
  <c r="C50" i="26"/>
  <c r="AA77" i="5"/>
  <c r="C50" i="23" s="1"/>
  <c r="AN77" i="5"/>
  <c r="AJ50" i="23" s="1"/>
  <c r="AE61" i="35"/>
  <c r="AV47" i="14"/>
  <c r="S71" i="20"/>
  <c r="AR99" i="14"/>
  <c r="Z77" i="20"/>
  <c r="AQ77" i="20" s="1"/>
  <c r="S25" i="26"/>
  <c r="V26" i="33" s="1"/>
  <c r="AJ90" i="4"/>
  <c r="W90" i="4"/>
  <c r="X86" i="4"/>
  <c r="AK86" i="4"/>
  <c r="BL59" i="6"/>
  <c r="AO59" i="6"/>
  <c r="U82" i="4"/>
  <c r="AH82" i="4"/>
  <c r="F54" i="35"/>
  <c r="AB54" i="35" s="1"/>
  <c r="AP55" i="6"/>
  <c r="BM55" i="6"/>
  <c r="BQ44" i="6"/>
  <c r="AT44" i="6"/>
  <c r="V34" i="4"/>
  <c r="AO7" i="6"/>
  <c r="AV91" i="5"/>
  <c r="AW91" i="5"/>
  <c r="N71" i="19"/>
  <c r="P71" i="19" s="1"/>
  <c r="AO71" i="19" s="1"/>
  <c r="AQ99" i="5"/>
  <c r="AE30" i="35"/>
  <c r="N54" i="20"/>
  <c r="AR82" i="5"/>
  <c r="N58" i="20"/>
  <c r="AR86" i="5"/>
  <c r="N82" i="20"/>
  <c r="AR110" i="5"/>
  <c r="C75" i="26"/>
  <c r="AN102" i="5"/>
  <c r="AJ75" i="23" s="1"/>
  <c r="AA102" i="5"/>
  <c r="C75" i="23" s="1"/>
  <c r="AN114" i="5"/>
  <c r="AJ87" i="23" s="1"/>
  <c r="AE17" i="20"/>
  <c r="AR17" i="20" s="1"/>
  <c r="S74" i="20"/>
  <c r="AR102" i="14"/>
  <c r="Z49" i="20"/>
  <c r="AQ49" i="20" s="1"/>
  <c r="BF30" i="19"/>
  <c r="AE16" i="35"/>
  <c r="AV101" i="5"/>
  <c r="AW101" i="5"/>
  <c r="S55" i="20"/>
  <c r="AR83" i="14"/>
  <c r="AJ57" i="20"/>
  <c r="AS57" i="20" s="1"/>
  <c r="BF45" i="19"/>
  <c r="O67" i="26"/>
  <c r="T22" i="20"/>
  <c r="R22" i="20"/>
  <c r="BB99" i="17"/>
  <c r="BF47" i="19"/>
  <c r="BE59" i="20"/>
  <c r="S38" i="20"/>
  <c r="AR66" i="14"/>
  <c r="AQ33" i="14"/>
  <c r="S5" i="19"/>
  <c r="U5" i="19" s="1"/>
  <c r="AP5" i="19" s="1"/>
  <c r="D14" i="26"/>
  <c r="AA41" i="14"/>
  <c r="D14" i="23" s="1"/>
  <c r="AJ18" i="20"/>
  <c r="AS18" i="20" s="1"/>
  <c r="AE32" i="20"/>
  <c r="AR32" i="20" s="1"/>
  <c r="BE56" i="19"/>
  <c r="BD85" i="20"/>
  <c r="BE82" i="19"/>
  <c r="AV35" i="5"/>
  <c r="N50" i="19"/>
  <c r="P50" i="19" s="1"/>
  <c r="AO50" i="19" s="1"/>
  <c r="AQ78" i="5"/>
  <c r="S52" i="20"/>
  <c r="AR80" i="14"/>
  <c r="S64" i="20"/>
  <c r="AR92" i="14"/>
  <c r="S68" i="19"/>
  <c r="U68" i="19" s="1"/>
  <c r="AP68" i="19" s="1"/>
  <c r="AQ96" i="14"/>
  <c r="BD88" i="20"/>
  <c r="BG52" i="19"/>
  <c r="U62" i="22"/>
  <c r="M62" i="22"/>
  <c r="AQ41" i="5"/>
  <c r="N13" i="19"/>
  <c r="P13" i="19" s="1"/>
  <c r="AO13" i="19" s="1"/>
  <c r="AE45" i="35"/>
  <c r="AH31" i="35"/>
  <c r="AH39" i="35"/>
  <c r="D52" i="26"/>
  <c r="AA79" i="14"/>
  <c r="D52" i="23" s="1"/>
  <c r="AN79" i="14"/>
  <c r="AK52" i="23" s="1"/>
  <c r="U59" i="22"/>
  <c r="M59" i="22"/>
  <c r="AH63" i="35"/>
  <c r="BG28" i="19"/>
  <c r="AJ60" i="20"/>
  <c r="AS60" i="20" s="1"/>
  <c r="Z80" i="20"/>
  <c r="AQ80" i="20" s="1"/>
  <c r="BE55" i="19"/>
  <c r="BG87" i="19"/>
  <c r="BF35" i="19"/>
  <c r="BF41" i="19"/>
  <c r="AQ77" i="6"/>
  <c r="BN77" i="6"/>
  <c r="BN89" i="6"/>
  <c r="AQ78" i="6"/>
  <c r="CB76" i="6"/>
  <c r="AL103" i="4"/>
  <c r="Y103" i="4"/>
  <c r="AL115" i="4"/>
  <c r="BQ73" i="6"/>
  <c r="AT73" i="6"/>
  <c r="BQ85" i="6"/>
  <c r="V99" i="4"/>
  <c r="AI99" i="4"/>
  <c r="AI111" i="4"/>
  <c r="AT69" i="6"/>
  <c r="BQ69" i="6"/>
  <c r="BQ81" i="6"/>
  <c r="AL95" i="4"/>
  <c r="Y95" i="4"/>
  <c r="AL107" i="4"/>
  <c r="R95" i="4"/>
  <c r="AE95" i="4"/>
  <c r="AE107" i="4"/>
  <c r="AG91" i="4"/>
  <c r="T91" i="4"/>
  <c r="AG87" i="4"/>
  <c r="T87" i="4"/>
  <c r="V83" i="4"/>
  <c r="AI83" i="4"/>
  <c r="BO53" i="6"/>
  <c r="AR53" i="6"/>
  <c r="V79" i="4"/>
  <c r="AI79" i="4"/>
  <c r="R79" i="4"/>
  <c r="AE79" i="4"/>
  <c r="AT75" i="4"/>
  <c r="AD75" i="4"/>
  <c r="C47" i="22"/>
  <c r="R75" i="4"/>
  <c r="AE75" i="4"/>
  <c r="AU71" i="4"/>
  <c r="Z71" i="4"/>
  <c r="J43" i="19" s="1"/>
  <c r="AM71" i="4"/>
  <c r="X67" i="4"/>
  <c r="AK67" i="4"/>
  <c r="CF40" i="6"/>
  <c r="AU63" i="4"/>
  <c r="Z63" i="4"/>
  <c r="J35" i="19" s="1"/>
  <c r="AM63" i="4"/>
  <c r="AU59" i="4"/>
  <c r="Z59" i="4"/>
  <c r="J31" i="19" s="1"/>
  <c r="AM59" i="4"/>
  <c r="U55" i="4"/>
  <c r="AH55" i="4"/>
  <c r="BL28" i="6"/>
  <c r="AO28" i="6"/>
  <c r="BQ25" i="6"/>
  <c r="AT25" i="6"/>
  <c r="AH51" i="4"/>
  <c r="U51" i="4"/>
  <c r="F23" i="35"/>
  <c r="AP24" i="6"/>
  <c r="BM24" i="6"/>
  <c r="AT21" i="6"/>
  <c r="BQ21" i="6"/>
  <c r="AT47" i="4"/>
  <c r="C19" i="22"/>
  <c r="AD47" i="4"/>
  <c r="AK47" i="4"/>
  <c r="X47" i="4"/>
  <c r="BO17" i="6"/>
  <c r="AR17" i="6"/>
  <c r="R43" i="4"/>
  <c r="W43" i="4"/>
  <c r="AT39" i="4"/>
  <c r="C11" i="22"/>
  <c r="AQ9" i="6"/>
  <c r="Y35" i="4"/>
  <c r="AO8" i="6"/>
  <c r="R98" i="4"/>
  <c r="AE98" i="4"/>
  <c r="AE110" i="4"/>
  <c r="BT71" i="6"/>
  <c r="AH94" i="4"/>
  <c r="U94" i="4"/>
  <c r="AH106" i="4"/>
  <c r="V74" i="4"/>
  <c r="AI74" i="4"/>
  <c r="Y74" i="4"/>
  <c r="AL74" i="4"/>
  <c r="W62" i="4"/>
  <c r="AJ62" i="4"/>
  <c r="T62" i="4"/>
  <c r="AG62" i="4"/>
  <c r="AQ12" i="6"/>
  <c r="C52" i="26"/>
  <c r="AA79" i="5"/>
  <c r="C52" i="23" s="1"/>
  <c r="AN79" i="5"/>
  <c r="AJ52" i="23" s="1"/>
  <c r="AE59" i="35"/>
  <c r="D42" i="26"/>
  <c r="AA69" i="14"/>
  <c r="D42" i="23" s="1"/>
  <c r="AN69" i="14"/>
  <c r="AK42" i="23" s="1"/>
  <c r="AH45" i="35"/>
  <c r="BC29" i="20"/>
  <c r="Z45" i="20"/>
  <c r="AQ45" i="20" s="1"/>
  <c r="N8" i="19"/>
  <c r="P8" i="19" s="1"/>
  <c r="AO8" i="19" s="1"/>
  <c r="AQ36" i="5"/>
  <c r="C16" i="26"/>
  <c r="AA43" i="5"/>
  <c r="C16" i="23" s="1"/>
  <c r="AE47" i="35"/>
  <c r="BB50" i="17"/>
  <c r="AV47" i="5"/>
  <c r="AE22" i="35"/>
  <c r="AH24" i="35"/>
  <c r="U84" i="22"/>
  <c r="U72" i="22"/>
  <c r="M72" i="22"/>
  <c r="BF76" i="19"/>
  <c r="AQ38" i="5"/>
  <c r="N10" i="19"/>
  <c r="P10" i="19" s="1"/>
  <c r="AO10" i="19" s="1"/>
  <c r="S19" i="26"/>
  <c r="V20" i="33" s="1"/>
  <c r="BD40" i="20"/>
  <c r="S27" i="20"/>
  <c r="AR55" i="14"/>
  <c r="T47" i="20"/>
  <c r="R47" i="20"/>
  <c r="AE34" i="20"/>
  <c r="AR34" i="20" s="1"/>
  <c r="AQ56" i="5"/>
  <c r="N28" i="19"/>
  <c r="P28" i="19" s="1"/>
  <c r="AO28" i="19" s="1"/>
  <c r="N44" i="20"/>
  <c r="AR72" i="5"/>
  <c r="S46" i="19"/>
  <c r="U46" i="19" s="1"/>
  <c r="AP46" i="19" s="1"/>
  <c r="AQ74" i="14"/>
  <c r="Z34" i="20"/>
  <c r="AQ34" i="20" s="1"/>
  <c r="N68" i="20"/>
  <c r="AR96" i="5"/>
  <c r="BE23" i="20"/>
  <c r="Z88" i="20"/>
  <c r="AQ88" i="20" s="1"/>
  <c r="AV76" i="6"/>
  <c r="AO103" i="4" s="1"/>
  <c r="Y76" i="6"/>
  <c r="AB103" i="4" s="1"/>
  <c r="H75" i="19" s="1"/>
  <c r="AV88" i="6"/>
  <c r="AO115" i="4" s="1"/>
  <c r="CE74" i="6"/>
  <c r="BY67" i="6"/>
  <c r="AT70" i="4"/>
  <c r="AD70" i="4"/>
  <c r="C42" i="22"/>
  <c r="AT16" i="6"/>
  <c r="W42" i="4"/>
  <c r="X38" i="4"/>
  <c r="AT38" i="4"/>
  <c r="C10" i="22"/>
  <c r="L32" i="22"/>
  <c r="T32" i="22"/>
  <c r="M61" i="22"/>
  <c r="U61" i="22"/>
  <c r="BF75" i="19"/>
  <c r="S64" i="26"/>
  <c r="V65" i="33" s="1"/>
  <c r="N64" i="26"/>
  <c r="N78" i="20"/>
  <c r="AR106" i="5"/>
  <c r="AQ36" i="14"/>
  <c r="S8" i="19"/>
  <c r="U8" i="19" s="1"/>
  <c r="AP8" i="19" s="1"/>
  <c r="R30" i="20"/>
  <c r="T30" i="20"/>
  <c r="C10" i="26"/>
  <c r="AA37" i="5"/>
  <c r="C10" i="23" s="1"/>
  <c r="N37" i="20"/>
  <c r="AR65" i="5"/>
  <c r="N53" i="19"/>
  <c r="P53" i="19" s="1"/>
  <c r="AO53" i="19" s="1"/>
  <c r="AQ81" i="5"/>
  <c r="D32" i="26"/>
  <c r="AA59" i="14"/>
  <c r="D32" i="23" s="1"/>
  <c r="AN59" i="14"/>
  <c r="AK32" i="23" s="1"/>
  <c r="AQ71" i="14"/>
  <c r="S43" i="19"/>
  <c r="U43" i="19" s="1"/>
  <c r="AP43" i="19" s="1"/>
  <c r="BG40" i="19"/>
  <c r="BE17" i="19"/>
  <c r="S49" i="26"/>
  <c r="V50" i="33" s="1"/>
  <c r="C73" i="26"/>
  <c r="AA100" i="5"/>
  <c r="C73" i="23" s="1"/>
  <c r="AN100" i="5"/>
  <c r="AJ73" i="23" s="1"/>
  <c r="AN112" i="5"/>
  <c r="AJ85" i="23" s="1"/>
  <c r="N64" i="20"/>
  <c r="AR92" i="5"/>
  <c r="Y104" i="4"/>
  <c r="AL104" i="4"/>
  <c r="AL116" i="4"/>
  <c r="Y105" i="4"/>
  <c r="F76" i="35"/>
  <c r="BM77" i="6"/>
  <c r="AP77" i="6"/>
  <c r="BM89" i="6"/>
  <c r="AP78" i="6"/>
  <c r="AT100" i="4"/>
  <c r="C72" i="22"/>
  <c r="AD100" i="4"/>
  <c r="AD112" i="4"/>
  <c r="AO73" i="6"/>
  <c r="BL73" i="6"/>
  <c r="BL85" i="6"/>
  <c r="AH96" i="4"/>
  <c r="U96" i="4"/>
  <c r="AH108" i="4"/>
  <c r="BQ66" i="6"/>
  <c r="AT66" i="6"/>
  <c r="BQ78" i="6"/>
  <c r="Z92" i="4"/>
  <c r="J64" i="19" s="1"/>
  <c r="AM92" i="4"/>
  <c r="AU92" i="4"/>
  <c r="AJ88" i="4"/>
  <c r="W88" i="4"/>
  <c r="CF61" i="6"/>
  <c r="T84" i="4"/>
  <c r="AG84" i="4"/>
  <c r="CF57" i="6"/>
  <c r="X80" i="4"/>
  <c r="AK80" i="4"/>
  <c r="F52" i="35"/>
  <c r="AP53" i="6"/>
  <c r="BM53" i="6"/>
  <c r="AT76" i="4"/>
  <c r="AD76" i="4"/>
  <c r="C48" i="22"/>
  <c r="BL49" i="6"/>
  <c r="AO49" i="6"/>
  <c r="Y72" i="4"/>
  <c r="AL72" i="4"/>
  <c r="AK72" i="4"/>
  <c r="X72" i="4"/>
  <c r="AQ42" i="6"/>
  <c r="BN42" i="6"/>
  <c r="U68" i="4"/>
  <c r="AH68" i="4"/>
  <c r="S68" i="4"/>
  <c r="AF68" i="4"/>
  <c r="BN38" i="6"/>
  <c r="AQ38" i="6"/>
  <c r="AI64" i="4"/>
  <c r="V64" i="4"/>
  <c r="AG60" i="4"/>
  <c r="T60" i="4"/>
  <c r="Z56" i="4"/>
  <c r="J28" i="19" s="1"/>
  <c r="AM56" i="4"/>
  <c r="AU56" i="4"/>
  <c r="CF29" i="6"/>
  <c r="T52" i="4"/>
  <c r="AG52" i="4"/>
  <c r="F24" i="35"/>
  <c r="AP25" i="6"/>
  <c r="BM25" i="6"/>
  <c r="S48" i="4"/>
  <c r="AF48" i="4"/>
  <c r="BL21" i="6"/>
  <c r="AO21" i="6"/>
  <c r="AH44" i="4"/>
  <c r="U44" i="4"/>
  <c r="BL17" i="6"/>
  <c r="AO17" i="6"/>
  <c r="Y40" i="4"/>
  <c r="AT36" i="4"/>
  <c r="C8" i="22"/>
  <c r="F8" i="35"/>
  <c r="AP9" i="6"/>
  <c r="X78" i="4"/>
  <c r="AK78" i="4"/>
  <c r="F50" i="35"/>
  <c r="AP51" i="6"/>
  <c r="BM51" i="6"/>
  <c r="AG58" i="4"/>
  <c r="T58" i="4"/>
  <c r="AV52" i="5"/>
  <c r="AW103" i="5"/>
  <c r="AV103" i="5"/>
  <c r="U49" i="22"/>
  <c r="M49" i="22"/>
  <c r="D54" i="26"/>
  <c r="AN81" i="14"/>
  <c r="AK54" i="23" s="1"/>
  <c r="AA81" i="14"/>
  <c r="D54" i="23" s="1"/>
  <c r="BE27" i="19"/>
  <c r="S14" i="19"/>
  <c r="U14" i="19" s="1"/>
  <c r="AP14" i="19" s="1"/>
  <c r="AQ42" i="14"/>
  <c r="BF33" i="19"/>
  <c r="BE74" i="19"/>
  <c r="AQ52" i="14"/>
  <c r="S24" i="19"/>
  <c r="U24" i="19" s="1"/>
  <c r="AP24" i="19" s="1"/>
  <c r="Z27" i="20"/>
  <c r="AQ27" i="20" s="1"/>
  <c r="BF48" i="19"/>
  <c r="BF83" i="19"/>
  <c r="N40" i="19"/>
  <c r="P40" i="19" s="1"/>
  <c r="AO40" i="19" s="1"/>
  <c r="AQ68" i="5"/>
  <c r="N48" i="20"/>
  <c r="AR76" i="5"/>
  <c r="T83" i="20"/>
  <c r="BB83" i="20" s="1"/>
  <c r="R83" i="20"/>
  <c r="N56" i="19"/>
  <c r="P56" i="19" s="1"/>
  <c r="AO56" i="19" s="1"/>
  <c r="AQ84" i="5"/>
  <c r="CE75" i="6"/>
  <c r="CC70" i="6"/>
  <c r="T57" i="4"/>
  <c r="AG57" i="4"/>
  <c r="F29" i="35"/>
  <c r="BM30" i="6"/>
  <c r="AP30" i="6"/>
  <c r="AU53" i="4"/>
  <c r="Z53" i="4"/>
  <c r="J25" i="19" s="1"/>
  <c r="AM53" i="4"/>
  <c r="BQ23" i="6"/>
  <c r="AT23" i="6"/>
  <c r="AL49" i="4"/>
  <c r="Y49" i="4"/>
  <c r="S49" i="4"/>
  <c r="AF49" i="4"/>
  <c r="BQ19" i="6"/>
  <c r="AT19" i="6"/>
  <c r="Y45" i="4"/>
  <c r="AL45" i="4"/>
  <c r="R45" i="4"/>
  <c r="AE45" i="4"/>
  <c r="T37" i="4"/>
  <c r="R37" i="4"/>
  <c r="S33" i="4"/>
  <c r="BU71" i="6"/>
  <c r="R66" i="4"/>
  <c r="AE66" i="4"/>
  <c r="W66" i="4"/>
  <c r="AJ66" i="4"/>
  <c r="U54" i="4"/>
  <c r="AH54" i="4"/>
  <c r="AO27" i="6"/>
  <c r="BL27" i="6"/>
  <c r="AF50" i="4"/>
  <c r="S50" i="4"/>
  <c r="F22" i="35"/>
  <c r="AP23" i="6"/>
  <c r="BM23" i="6"/>
  <c r="L31" i="22"/>
  <c r="T31" i="22"/>
  <c r="N79" i="20"/>
  <c r="AR107" i="5"/>
  <c r="M25" i="22"/>
  <c r="U25" i="22"/>
  <c r="AQ97" i="14"/>
  <c r="S69" i="19"/>
  <c r="U69" i="19" s="1"/>
  <c r="AP69" i="19" s="1"/>
  <c r="BD25" i="20"/>
  <c r="AQ67" i="5"/>
  <c r="N39" i="19"/>
  <c r="P39" i="19" s="1"/>
  <c r="AO39" i="19" s="1"/>
  <c r="S44" i="20"/>
  <c r="AR72" i="14"/>
  <c r="S56" i="19"/>
  <c r="U56" i="19" s="1"/>
  <c r="AP56" i="19" s="1"/>
  <c r="AQ84" i="14"/>
  <c r="BD84" i="20"/>
  <c r="L6" i="22"/>
  <c r="C35" i="26"/>
  <c r="AN62" i="5"/>
  <c r="AJ35" i="23" s="1"/>
  <c r="AA62" i="5"/>
  <c r="C35" i="23" s="1"/>
  <c r="BF79" i="19"/>
  <c r="U30" i="22"/>
  <c r="M30" i="22"/>
  <c r="C46" i="26"/>
  <c r="AA73" i="5"/>
  <c r="C46" i="23" s="1"/>
  <c r="AN73" i="5"/>
  <c r="AJ46" i="23" s="1"/>
  <c r="S79" i="20"/>
  <c r="AR107" i="14"/>
  <c r="BG37" i="19"/>
  <c r="BF59" i="19"/>
  <c r="BE21" i="19"/>
  <c r="N88" i="20"/>
  <c r="AR116" i="5"/>
  <c r="Z42" i="20"/>
  <c r="AQ42" i="20" s="1"/>
  <c r="BV75" i="6"/>
  <c r="C73" i="22"/>
  <c r="AT101" i="4"/>
  <c r="AD101" i="4"/>
  <c r="AD113" i="4"/>
  <c r="AE101" i="4"/>
  <c r="R101" i="4"/>
  <c r="AE113" i="4"/>
  <c r="BV71" i="6"/>
  <c r="W97" i="4"/>
  <c r="AJ97" i="4"/>
  <c r="AJ109" i="4"/>
  <c r="BL70" i="6"/>
  <c r="AO70" i="6"/>
  <c r="BL82" i="6"/>
  <c r="AT93" i="4"/>
  <c r="AD93" i="4"/>
  <c r="C65" i="22"/>
  <c r="AD105" i="4"/>
  <c r="F65" i="35"/>
  <c r="AP66" i="6"/>
  <c r="BM66" i="6"/>
  <c r="BM78" i="6"/>
  <c r="AI89" i="4"/>
  <c r="V89" i="4"/>
  <c r="BL62" i="6"/>
  <c r="AO62" i="6"/>
  <c r="AR59" i="6"/>
  <c r="BO59" i="6"/>
  <c r="AL85" i="4"/>
  <c r="Y85" i="4"/>
  <c r="AU85" i="4"/>
  <c r="AM85" i="4"/>
  <c r="Z85" i="4"/>
  <c r="J57" i="19" s="1"/>
  <c r="AK81" i="4"/>
  <c r="X81" i="4"/>
  <c r="AI77" i="4"/>
  <c r="V77" i="4"/>
  <c r="T73" i="4"/>
  <c r="AG73" i="4"/>
  <c r="F45" i="35"/>
  <c r="AP46" i="6"/>
  <c r="BM46" i="6"/>
  <c r="AG69" i="4"/>
  <c r="T69" i="4"/>
  <c r="F41" i="35"/>
  <c r="BM42" i="6"/>
  <c r="AP42" i="6"/>
  <c r="X66" i="4"/>
  <c r="AK65" i="4"/>
  <c r="X65" i="4"/>
  <c r="F37" i="35"/>
  <c r="BM38" i="6"/>
  <c r="AP38" i="6"/>
  <c r="X61" i="4"/>
  <c r="AK61" i="4"/>
  <c r="AJ61" i="4"/>
  <c r="W61" i="4"/>
  <c r="W41" i="4"/>
  <c r="W102" i="4"/>
  <c r="AJ102" i="4"/>
  <c r="AJ114" i="4"/>
  <c r="W46" i="4"/>
  <c r="AJ46" i="4"/>
  <c r="AT8" i="6"/>
  <c r="AE43" i="35"/>
  <c r="M55" i="20"/>
  <c r="O55" i="20"/>
  <c r="AV45" i="14"/>
  <c r="S45" i="19"/>
  <c r="U45" i="19" s="1"/>
  <c r="AP45" i="19" s="1"/>
  <c r="AQ73" i="14"/>
  <c r="D58" i="26"/>
  <c r="AA85" i="14"/>
  <c r="D58" i="23" s="1"/>
  <c r="AN85" i="14"/>
  <c r="AK58" i="23" s="1"/>
  <c r="BG79" i="19"/>
  <c r="C48" i="26"/>
  <c r="AA75" i="5"/>
  <c r="C48" i="23" s="1"/>
  <c r="AN75" i="5"/>
  <c r="AJ48" i="23" s="1"/>
  <c r="BG18" i="19"/>
  <c r="BC61" i="20"/>
  <c r="T30" i="22"/>
  <c r="L30" i="22"/>
  <c r="AE50" i="35"/>
  <c r="D17" i="26"/>
  <c r="AA44" i="14"/>
  <c r="D17" i="23" s="1"/>
  <c r="AN44" i="14"/>
  <c r="AK17" i="23" s="1"/>
  <c r="M36" i="22"/>
  <c r="U36" i="22"/>
  <c r="R40" i="20"/>
  <c r="T40" i="20"/>
  <c r="AH52" i="35"/>
  <c r="S76" i="20"/>
  <c r="AR104" i="14"/>
  <c r="Z66" i="20"/>
  <c r="AQ66" i="20" s="1"/>
  <c r="C17" i="26"/>
  <c r="AN44" i="5"/>
  <c r="AJ17" i="23" s="1"/>
  <c r="AA44" i="5"/>
  <c r="C17" i="23" s="1"/>
  <c r="AV62" i="14"/>
  <c r="S58" i="19"/>
  <c r="U58" i="19" s="1"/>
  <c r="AP58" i="19" s="1"/>
  <c r="AQ86" i="14"/>
  <c r="S66" i="19"/>
  <c r="U66" i="19" s="1"/>
  <c r="AP66" i="19" s="1"/>
  <c r="AQ94" i="14"/>
  <c r="N57" i="19"/>
  <c r="P57" i="19" s="1"/>
  <c r="AO57" i="19" s="1"/>
  <c r="AQ85" i="5"/>
  <c r="N77" i="20"/>
  <c r="AR105" i="5"/>
  <c r="AV75" i="14"/>
  <c r="M26" i="22"/>
  <c r="U26" i="22"/>
  <c r="BE76" i="19"/>
  <c r="BE34" i="19"/>
  <c r="AJ62" i="20"/>
  <c r="AS62" i="20" s="1"/>
  <c r="D43" i="26"/>
  <c r="AA70" i="14"/>
  <c r="D43" i="23" s="1"/>
  <c r="AN70" i="14"/>
  <c r="AK43" i="23" s="1"/>
  <c r="AJ35" i="20"/>
  <c r="AS35" i="20" s="1"/>
  <c r="BU67" i="6"/>
  <c r="S29" i="19"/>
  <c r="U29" i="19" s="1"/>
  <c r="AP29" i="19" s="1"/>
  <c r="AQ57" i="14"/>
  <c r="BE50" i="19"/>
  <c r="AE87" i="20"/>
  <c r="AR87" i="20" s="1"/>
  <c r="BE68" i="19"/>
  <c r="BD53" i="20"/>
  <c r="BE64" i="19"/>
  <c r="M22" i="20"/>
  <c r="O22" i="20"/>
  <c r="M62" i="20"/>
  <c r="O62" i="20"/>
  <c r="BB125" i="17"/>
  <c r="BB128" i="17"/>
  <c r="N12" i="19"/>
  <c r="P12" i="19" s="1"/>
  <c r="AO12" i="19" s="1"/>
  <c r="AQ40" i="5"/>
  <c r="N61" i="20"/>
  <c r="AR89" i="5"/>
  <c r="U19" i="22"/>
  <c r="M19" i="22"/>
  <c r="S35" i="20"/>
  <c r="AR63" i="14"/>
  <c r="M71" i="22"/>
  <c r="U71" i="22"/>
  <c r="U83" i="22"/>
  <c r="BE87" i="20"/>
  <c r="BC32" i="20"/>
  <c r="BF34" i="19"/>
  <c r="BB63" i="17"/>
  <c r="V90" i="4"/>
  <c r="AI90" i="4"/>
  <c r="F62" i="35"/>
  <c r="AP63" i="6"/>
  <c r="BM63" i="6"/>
  <c r="Y86" i="4"/>
  <c r="AL86" i="4"/>
  <c r="CF59" i="6"/>
  <c r="V82" i="4"/>
  <c r="AI82" i="4"/>
  <c r="BQ48" i="6"/>
  <c r="AT48" i="6"/>
  <c r="BO44" i="6"/>
  <c r="AR44" i="6"/>
  <c r="R34" i="4"/>
  <c r="F6" i="35"/>
  <c r="AP7" i="6"/>
  <c r="AQ38" i="14"/>
  <c r="S10" i="19"/>
  <c r="U10" i="19" s="1"/>
  <c r="AP10" i="19" s="1"/>
  <c r="T71" i="22"/>
  <c r="L71" i="22"/>
  <c r="T83" i="22"/>
  <c r="S15" i="26"/>
  <c r="V16" i="33" s="1"/>
  <c r="Z33" i="20"/>
  <c r="AQ33" i="20" s="1"/>
  <c r="BG53" i="19"/>
  <c r="BE29" i="19"/>
  <c r="BF23" i="19"/>
  <c r="AQ82" i="5"/>
  <c r="N54" i="19"/>
  <c r="P54" i="19" s="1"/>
  <c r="AO54" i="19" s="1"/>
  <c r="N58" i="19"/>
  <c r="P58" i="19" s="1"/>
  <c r="AO58" i="19" s="1"/>
  <c r="AQ86" i="5"/>
  <c r="N70" i="19"/>
  <c r="P70" i="19" s="1"/>
  <c r="AO70" i="19" s="1"/>
  <c r="AQ98" i="5"/>
  <c r="AV102" i="5"/>
  <c r="AW102" i="5"/>
  <c r="AE86" i="20"/>
  <c r="AR86" i="20" s="1"/>
  <c r="D75" i="26"/>
  <c r="AA102" i="14"/>
  <c r="D75" i="23" s="1"/>
  <c r="AN102" i="14"/>
  <c r="AK75" i="23" s="1"/>
  <c r="AN114" i="14"/>
  <c r="AK87" i="23" s="1"/>
  <c r="Z30" i="20"/>
  <c r="AQ30" i="20" s="1"/>
  <c r="O20" i="20"/>
  <c r="M20" i="20"/>
  <c r="M29" i="20"/>
  <c r="O29" i="20"/>
  <c r="O73" i="20"/>
  <c r="M73" i="20"/>
  <c r="AQ83" i="14"/>
  <c r="S55" i="19"/>
  <c r="U55" i="19" s="1"/>
  <c r="AP55" i="19" s="1"/>
  <c r="BE81" i="20"/>
  <c r="BG38" i="19"/>
  <c r="S77" i="26"/>
  <c r="V78" i="33" s="1"/>
  <c r="N77" i="26"/>
  <c r="AE23" i="20"/>
  <c r="AR23" i="20" s="1"/>
  <c r="BD57" i="20"/>
  <c r="AV71" i="6"/>
  <c r="AO98" i="4" s="1"/>
  <c r="Y71" i="6"/>
  <c r="AB98" i="4" s="1"/>
  <c r="H70" i="19" s="1"/>
  <c r="AV83" i="6"/>
  <c r="AO110" i="4" s="1"/>
  <c r="CA67" i="6"/>
  <c r="AQ66" i="14"/>
  <c r="S38" i="19"/>
  <c r="U38" i="19" s="1"/>
  <c r="AP38" i="19" s="1"/>
  <c r="D6" i="26"/>
  <c r="AA33" i="14"/>
  <c r="D6" i="23" s="1"/>
  <c r="AV41" i="14"/>
  <c r="S21" i="20"/>
  <c r="AR49" i="14"/>
  <c r="BE56" i="20"/>
  <c r="BF111" i="17"/>
  <c r="N46" i="20"/>
  <c r="AR74" i="5"/>
  <c r="N50" i="20"/>
  <c r="AR78" i="5"/>
  <c r="M82" i="20"/>
  <c r="O82" i="20"/>
  <c r="AH20" i="35"/>
  <c r="T28" i="20"/>
  <c r="R28" i="20"/>
  <c r="AQ76" i="14"/>
  <c r="S48" i="19"/>
  <c r="U48" i="19" s="1"/>
  <c r="AP48" i="19" s="1"/>
  <c r="AQ80" i="14"/>
  <c r="S52" i="19"/>
  <c r="U52" i="19" s="1"/>
  <c r="AP52" i="19" s="1"/>
  <c r="U64" i="22"/>
  <c r="M64" i="22"/>
  <c r="D69" i="26"/>
  <c r="AN96" i="14"/>
  <c r="AK69" i="23" s="1"/>
  <c r="AA96" i="14"/>
  <c r="D69" i="23" s="1"/>
  <c r="AN108" i="14"/>
  <c r="AK81" i="23" s="1"/>
  <c r="N26" i="20"/>
  <c r="AR54" i="5"/>
  <c r="BE60" i="19"/>
  <c r="AE19" i="20"/>
  <c r="AR19" i="20" s="1"/>
  <c r="N20" i="19"/>
  <c r="P20" i="19" s="1"/>
  <c r="AO20" i="19" s="1"/>
  <c r="AQ48" i="5"/>
  <c r="D63" i="26"/>
  <c r="AA90" i="14"/>
  <c r="D63" i="23" s="1"/>
  <c r="AN90" i="14"/>
  <c r="AK63" i="23" s="1"/>
  <c r="C14" i="26"/>
  <c r="AA41" i="5"/>
  <c r="C14" i="23" s="1"/>
  <c r="O25" i="20"/>
  <c r="M25" i="20"/>
  <c r="O41" i="20"/>
  <c r="M41" i="20"/>
  <c r="AH11" i="35"/>
  <c r="AV79" i="14"/>
  <c r="D60" i="26"/>
  <c r="AA87" i="14"/>
  <c r="D60" i="23" s="1"/>
  <c r="AN87" i="14"/>
  <c r="AK60" i="23" s="1"/>
  <c r="T79" i="20"/>
  <c r="R79" i="20"/>
  <c r="BC44" i="20"/>
  <c r="O66" i="26"/>
  <c r="AE51" i="20"/>
  <c r="AR51" i="20" s="1"/>
  <c r="BO77" i="6"/>
  <c r="AR77" i="6"/>
  <c r="BO89" i="6"/>
  <c r="AR78" i="6"/>
  <c r="AT103" i="4"/>
  <c r="C75" i="22"/>
  <c r="AD103" i="4"/>
  <c r="AD115" i="4"/>
  <c r="BO73" i="6"/>
  <c r="AR73" i="6"/>
  <c r="BO85" i="6"/>
  <c r="S99" i="4"/>
  <c r="AF99" i="4"/>
  <c r="AF111" i="4"/>
  <c r="AL99" i="4"/>
  <c r="Y99" i="4"/>
  <c r="AL111" i="4"/>
  <c r="S95" i="4"/>
  <c r="AF95" i="4"/>
  <c r="AF107" i="4"/>
  <c r="AG95" i="4"/>
  <c r="T95" i="4"/>
  <c r="AG107" i="4"/>
  <c r="AT91" i="4"/>
  <c r="AD91" i="4"/>
  <c r="C63" i="22"/>
  <c r="CF64" i="6"/>
  <c r="AF87" i="4"/>
  <c r="S87" i="4"/>
  <c r="CF60" i="6"/>
  <c r="Y83" i="4"/>
  <c r="AL83" i="4"/>
  <c r="F55" i="35"/>
  <c r="BM56" i="6"/>
  <c r="AP56" i="6"/>
  <c r="AK79" i="4"/>
  <c r="X79" i="4"/>
  <c r="AO52" i="6"/>
  <c r="BL52" i="6"/>
  <c r="BN49" i="6"/>
  <c r="AQ49" i="6"/>
  <c r="W75" i="4"/>
  <c r="AJ75" i="4"/>
  <c r="AF75" i="4"/>
  <c r="S75" i="4"/>
  <c r="AR45" i="6"/>
  <c r="BO45" i="6"/>
  <c r="AI71" i="4"/>
  <c r="V71" i="4"/>
  <c r="AJ71" i="4"/>
  <c r="W71" i="4"/>
  <c r="BO41" i="6"/>
  <c r="AR41" i="6"/>
  <c r="AG67" i="4"/>
  <c r="T67" i="4"/>
  <c r="T63" i="4"/>
  <c r="AG63" i="4"/>
  <c r="CF36" i="6"/>
  <c r="AL59" i="4"/>
  <c r="Y59" i="4"/>
  <c r="AU55" i="4"/>
  <c r="AM55" i="4"/>
  <c r="Z55" i="4"/>
  <c r="J27" i="19" s="1"/>
  <c r="T51" i="4"/>
  <c r="AG51" i="4"/>
  <c r="AO24" i="6"/>
  <c r="BL24" i="6"/>
  <c r="AL47" i="4"/>
  <c r="Y47" i="4"/>
  <c r="BL20" i="6"/>
  <c r="AO20" i="6"/>
  <c r="BQ17" i="6"/>
  <c r="AT17" i="6"/>
  <c r="AT43" i="4"/>
  <c r="C15" i="22"/>
  <c r="S39" i="4"/>
  <c r="W35" i="4"/>
  <c r="U98" i="4"/>
  <c r="AH98" i="4"/>
  <c r="AH110" i="4"/>
  <c r="V94" i="4"/>
  <c r="AI94" i="4"/>
  <c r="AI106" i="4"/>
  <c r="F66" i="35"/>
  <c r="BM67" i="6"/>
  <c r="AP67" i="6"/>
  <c r="BM79" i="6"/>
  <c r="W74" i="4"/>
  <c r="AJ74" i="4"/>
  <c r="AG74" i="4"/>
  <c r="T74" i="4"/>
  <c r="V62" i="4"/>
  <c r="AI62" i="4"/>
  <c r="F34" i="35"/>
  <c r="AP35" i="6"/>
  <c r="BM35" i="6"/>
  <c r="BO28" i="6"/>
  <c r="AR28" i="6"/>
  <c r="AR12" i="6"/>
  <c r="N43" i="20"/>
  <c r="AR71" i="5"/>
  <c r="AV79" i="5"/>
  <c r="AV69" i="14"/>
  <c r="M76" i="26"/>
  <c r="BF31" i="19"/>
  <c r="L8" i="22"/>
  <c r="BE63" i="19"/>
  <c r="BE37" i="19"/>
  <c r="D73" i="26"/>
  <c r="AA100" i="14"/>
  <c r="D73" i="23" s="1"/>
  <c r="AN100" i="14"/>
  <c r="AK73" i="23" s="1"/>
  <c r="AN112" i="14"/>
  <c r="AK85" i="23" s="1"/>
  <c r="BE40" i="19"/>
  <c r="C11" i="26"/>
  <c r="AA38" i="5"/>
  <c r="C11" i="23" s="1"/>
  <c r="BD38" i="20"/>
  <c r="AJ47" i="20"/>
  <c r="AS47" i="20" s="1"/>
  <c r="AQ49" i="5"/>
  <c r="N21" i="19"/>
  <c r="P21" i="19" s="1"/>
  <c r="AO21" i="19" s="1"/>
  <c r="S27" i="19"/>
  <c r="U27" i="19" s="1"/>
  <c r="AP27" i="19" s="1"/>
  <c r="AQ55" i="14"/>
  <c r="AJ21" i="20"/>
  <c r="AS21" i="20" s="1"/>
  <c r="M75" i="26"/>
  <c r="BG84" i="19"/>
  <c r="AJ27" i="20"/>
  <c r="AS27" i="20" s="1"/>
  <c r="BF82" i="19"/>
  <c r="N28" i="20"/>
  <c r="AR56" i="5"/>
  <c r="T44" i="22"/>
  <c r="L44" i="22"/>
  <c r="AV74" i="14"/>
  <c r="BD62" i="20"/>
  <c r="AE62" i="20"/>
  <c r="AR62" i="20" s="1"/>
  <c r="BD55" i="20"/>
  <c r="AW96" i="5"/>
  <c r="AV96" i="5"/>
  <c r="BC68" i="20"/>
  <c r="BC22" i="20"/>
  <c r="CA72" i="6"/>
  <c r="T70" i="4"/>
  <c r="AG70" i="4"/>
  <c r="X70" i="4"/>
  <c r="AK70" i="4"/>
  <c r="T42" i="4"/>
  <c r="V38" i="4"/>
  <c r="U38" i="4"/>
  <c r="D62" i="26"/>
  <c r="AA89" i="14"/>
  <c r="D62" i="23" s="1"/>
  <c r="AN89" i="14"/>
  <c r="AK62" i="23" s="1"/>
  <c r="BG72" i="19"/>
  <c r="C12" i="26"/>
  <c r="AA39" i="5"/>
  <c r="C12" i="23" s="1"/>
  <c r="N66" i="20"/>
  <c r="P66" i="20" s="1"/>
  <c r="AO66" i="20" s="1"/>
  <c r="AR94" i="5"/>
  <c r="D9" i="26"/>
  <c r="AA36" i="14"/>
  <c r="D9" i="23" s="1"/>
  <c r="U28" i="22"/>
  <c r="M28" i="22"/>
  <c r="AH68" i="35"/>
  <c r="BD65" i="20"/>
  <c r="AE65" i="20"/>
  <c r="AR65" i="20" s="1"/>
  <c r="BC65" i="20"/>
  <c r="N29" i="20"/>
  <c r="AR57" i="5"/>
  <c r="C38" i="26"/>
  <c r="AN65" i="5"/>
  <c r="AJ38" i="23" s="1"/>
  <c r="AA65" i="5"/>
  <c r="C38" i="23" s="1"/>
  <c r="N53" i="20"/>
  <c r="AR81" i="5"/>
  <c r="D16" i="26"/>
  <c r="AA43" i="14"/>
  <c r="D16" i="23" s="1"/>
  <c r="AV59" i="14"/>
  <c r="S43" i="20"/>
  <c r="AR71" i="14"/>
  <c r="BE75" i="19"/>
  <c r="O84" i="20"/>
  <c r="M84" i="20"/>
  <c r="AV100" i="5"/>
  <c r="AW100" i="5"/>
  <c r="U18" i="22"/>
  <c r="M18" i="22"/>
  <c r="T64" i="22"/>
  <c r="L64" i="22"/>
  <c r="BE19" i="20"/>
  <c r="C76" i="22"/>
  <c r="AT104" i="4"/>
  <c r="AD104" i="4"/>
  <c r="AD116" i="4"/>
  <c r="BL77" i="6"/>
  <c r="AO77" i="6"/>
  <c r="BL89" i="6"/>
  <c r="AO78" i="6"/>
  <c r="AF100" i="4"/>
  <c r="S100" i="4"/>
  <c r="AF112" i="4"/>
  <c r="BN70" i="6"/>
  <c r="AQ70" i="6"/>
  <c r="BN82" i="6"/>
  <c r="AE96" i="4"/>
  <c r="R96" i="4"/>
  <c r="AE108" i="4"/>
  <c r="AQ66" i="6"/>
  <c r="BN66" i="6"/>
  <c r="BN78" i="6"/>
  <c r="U92" i="4"/>
  <c r="AH92" i="4"/>
  <c r="AF92" i="4"/>
  <c r="S92" i="4"/>
  <c r="AR62" i="6"/>
  <c r="BO62" i="6"/>
  <c r="V88" i="4"/>
  <c r="AI88" i="4"/>
  <c r="W84" i="4"/>
  <c r="AJ84" i="4"/>
  <c r="U80" i="4"/>
  <c r="AH80" i="4"/>
  <c r="Y76" i="4"/>
  <c r="AL76" i="4"/>
  <c r="F48" i="35"/>
  <c r="BM49" i="6"/>
  <c r="AP49" i="6"/>
  <c r="BN46" i="6"/>
  <c r="AQ46" i="6"/>
  <c r="T72" i="4"/>
  <c r="AG72" i="4"/>
  <c r="AO45" i="6"/>
  <c r="BL45" i="6"/>
  <c r="AJ68" i="4"/>
  <c r="W68" i="4"/>
  <c r="C40" i="22"/>
  <c r="AT68" i="4"/>
  <c r="AD68" i="4"/>
  <c r="BQ38" i="6"/>
  <c r="AT38" i="6"/>
  <c r="AH64" i="4"/>
  <c r="U64" i="4"/>
  <c r="AJ64" i="4"/>
  <c r="W64" i="4"/>
  <c r="W60" i="4"/>
  <c r="AJ60" i="4"/>
  <c r="AT56" i="4"/>
  <c r="C28" i="22"/>
  <c r="AD56" i="4"/>
  <c r="S52" i="4"/>
  <c r="AF52" i="4"/>
  <c r="W48" i="4"/>
  <c r="AJ48" i="4"/>
  <c r="F20" i="35"/>
  <c r="BM21" i="6"/>
  <c r="AP21" i="6"/>
  <c r="Y44" i="4"/>
  <c r="AL44" i="4"/>
  <c r="F16" i="35"/>
  <c r="AP17" i="6"/>
  <c r="BM17" i="6"/>
  <c r="U36" i="4"/>
  <c r="BN68" i="6"/>
  <c r="AQ68" i="6"/>
  <c r="BN80" i="6"/>
  <c r="AH78" i="4"/>
  <c r="U78" i="4"/>
  <c r="W58" i="4"/>
  <c r="AJ58" i="4"/>
  <c r="AU58" i="4"/>
  <c r="AM58" i="4"/>
  <c r="Z58" i="4"/>
  <c r="J30" i="19" s="1"/>
  <c r="T75" i="22"/>
  <c r="L75" i="22"/>
  <c r="T87" i="22"/>
  <c r="D50" i="26"/>
  <c r="AN77" i="14"/>
  <c r="AK50" i="23" s="1"/>
  <c r="AA77" i="14"/>
  <c r="D50" i="23" s="1"/>
  <c r="D15" i="26"/>
  <c r="AA42" i="14"/>
  <c r="D15" i="23" s="1"/>
  <c r="AE74" i="35"/>
  <c r="U24" i="22"/>
  <c r="M24" i="22"/>
  <c r="AE14" i="35"/>
  <c r="N40" i="20"/>
  <c r="AR68" i="5"/>
  <c r="C49" i="26"/>
  <c r="AA76" i="5"/>
  <c r="C49" i="23" s="1"/>
  <c r="AN76" i="5"/>
  <c r="AJ49" i="23" s="1"/>
  <c r="AH66" i="35"/>
  <c r="T71" i="20"/>
  <c r="R71" i="20"/>
  <c r="BG25" i="19"/>
  <c r="BG75" i="19"/>
  <c r="AW84" i="5"/>
  <c r="AV84" i="5"/>
  <c r="AV73" i="6"/>
  <c r="AO100" i="4" s="1"/>
  <c r="Y73" i="6"/>
  <c r="AB100" i="4" s="1"/>
  <c r="H72" i="19" s="1"/>
  <c r="AV85" i="6"/>
  <c r="AO112" i="4" s="1"/>
  <c r="CE71" i="6"/>
  <c r="AK57" i="4"/>
  <c r="X57" i="4"/>
  <c r="BL30" i="6"/>
  <c r="AO30" i="6"/>
  <c r="AE53" i="4"/>
  <c r="R53" i="4"/>
  <c r="F25" i="35"/>
  <c r="AP26" i="6"/>
  <c r="BM26" i="6"/>
  <c r="AU49" i="4"/>
  <c r="Z49" i="4"/>
  <c r="J21" i="19" s="1"/>
  <c r="AM49" i="4"/>
  <c r="F21" i="35"/>
  <c r="BM22" i="6"/>
  <c r="AP22" i="6"/>
  <c r="AJ45" i="4"/>
  <c r="W45" i="4"/>
  <c r="AK45" i="4"/>
  <c r="X45" i="4"/>
  <c r="W37" i="4"/>
  <c r="AO10" i="6"/>
  <c r="AU33" i="4"/>
  <c r="Z33" i="4"/>
  <c r="J5" i="19" s="1"/>
  <c r="U33" i="4"/>
  <c r="BO76" i="6"/>
  <c r="AR76" i="6"/>
  <c r="BO88" i="6"/>
  <c r="AG66" i="4"/>
  <c r="T66" i="4"/>
  <c r="F38" i="35"/>
  <c r="BM39" i="6"/>
  <c r="AP39" i="6"/>
  <c r="AU54" i="4"/>
  <c r="AM54" i="4"/>
  <c r="Z54" i="4"/>
  <c r="J26" i="19" s="1"/>
  <c r="AU50" i="4"/>
  <c r="Z50" i="4"/>
  <c r="J22" i="19" s="1"/>
  <c r="AM50" i="4"/>
  <c r="BL23" i="6"/>
  <c r="AO23" i="6"/>
  <c r="N67" i="19"/>
  <c r="P67" i="19" s="1"/>
  <c r="AO67" i="19" s="1"/>
  <c r="AQ95" i="5"/>
  <c r="D26" i="26"/>
  <c r="AA53" i="14"/>
  <c r="D26" i="23" s="1"/>
  <c r="AN53" i="14"/>
  <c r="AK26" i="23" s="1"/>
  <c r="T37" i="20"/>
  <c r="R37" i="20"/>
  <c r="U81" i="22"/>
  <c r="U69" i="22"/>
  <c r="M69" i="22"/>
  <c r="N39" i="20"/>
  <c r="AR67" i="5"/>
  <c r="BE33" i="20"/>
  <c r="AE52" i="35"/>
  <c r="AQ72" i="14"/>
  <c r="S44" i="19"/>
  <c r="U44" i="19" s="1"/>
  <c r="AP44" i="19" s="1"/>
  <c r="S56" i="20"/>
  <c r="U56" i="20" s="1"/>
  <c r="AP56" i="20" s="1"/>
  <c r="AR84" i="14"/>
  <c r="R60" i="20"/>
  <c r="T60" i="20"/>
  <c r="D31" i="26"/>
  <c r="AA58" i="14"/>
  <c r="D31" i="23" s="1"/>
  <c r="AN58" i="14"/>
  <c r="AK31" i="23" s="1"/>
  <c r="O21" i="20"/>
  <c r="M21" i="20"/>
  <c r="S67" i="19"/>
  <c r="U67" i="19" s="1"/>
  <c r="AP67" i="19" s="1"/>
  <c r="AQ95" i="14"/>
  <c r="N76" i="20"/>
  <c r="AR104" i="5"/>
  <c r="BE71" i="19"/>
  <c r="S22" i="20"/>
  <c r="AR50" i="14"/>
  <c r="BG82" i="19"/>
  <c r="BG46" i="19"/>
  <c r="CD75" i="6"/>
  <c r="AM101" i="4"/>
  <c r="Z101" i="4"/>
  <c r="J73" i="19" s="1"/>
  <c r="AU101" i="4"/>
  <c r="AM113" i="4"/>
  <c r="BL74" i="6"/>
  <c r="AO74" i="6"/>
  <c r="BL86" i="6"/>
  <c r="CD71" i="6"/>
  <c r="AT97" i="4"/>
  <c r="C69" i="22"/>
  <c r="AD97" i="4"/>
  <c r="AD109" i="4"/>
  <c r="U93" i="4"/>
  <c r="AH93" i="4"/>
  <c r="AH105" i="4"/>
  <c r="AJ89" i="4"/>
  <c r="W89" i="4"/>
  <c r="W85" i="4"/>
  <c r="AJ85" i="4"/>
  <c r="AQ55" i="6"/>
  <c r="BN55" i="6"/>
  <c r="T81" i="4"/>
  <c r="AG81" i="4"/>
  <c r="AL77" i="4"/>
  <c r="Y77" i="4"/>
  <c r="CF50" i="6"/>
  <c r="AF73" i="4"/>
  <c r="S73" i="4"/>
  <c r="CF46" i="6"/>
  <c r="AU69" i="4"/>
  <c r="AM69" i="4"/>
  <c r="Z69" i="4"/>
  <c r="J41" i="19" s="1"/>
  <c r="AH65" i="4"/>
  <c r="U65" i="4"/>
  <c r="AO38" i="6"/>
  <c r="BL38" i="6"/>
  <c r="AT35" i="6"/>
  <c r="BQ35" i="6"/>
  <c r="Y61" i="4"/>
  <c r="AL61" i="4"/>
  <c r="F33" i="35"/>
  <c r="BM34" i="6"/>
  <c r="AP34" i="6"/>
  <c r="U41" i="4"/>
  <c r="AU41" i="4"/>
  <c r="Z41" i="4"/>
  <c r="J13" i="19" s="1"/>
  <c r="AV66" i="6"/>
  <c r="AO93" i="4" s="1"/>
  <c r="Y66" i="6"/>
  <c r="AB93" i="4" s="1"/>
  <c r="H65" i="19" s="1"/>
  <c r="AV78" i="6"/>
  <c r="AO105" i="4" s="1"/>
  <c r="AK102" i="4"/>
  <c r="X102" i="4"/>
  <c r="AK114" i="4"/>
  <c r="BT75" i="6"/>
  <c r="R46" i="4"/>
  <c r="AE46" i="4"/>
  <c r="BL19" i="6"/>
  <c r="AO19" i="6"/>
  <c r="AQ45" i="14"/>
  <c r="S17" i="19"/>
  <c r="U17" i="19" s="1"/>
  <c r="AP17" i="19" s="1"/>
  <c r="AV65" i="14"/>
  <c r="D46" i="26"/>
  <c r="AN73" i="14"/>
  <c r="AK46" i="23" s="1"/>
  <c r="AA73" i="14"/>
  <c r="D46" i="23" s="1"/>
  <c r="S6" i="26"/>
  <c r="V7" i="33" s="1"/>
  <c r="BF22" i="19"/>
  <c r="AQ40" i="14"/>
  <c r="S12" i="19"/>
  <c r="U12" i="19" s="1"/>
  <c r="AP12" i="19" s="1"/>
  <c r="M16" i="22"/>
  <c r="U16" i="22"/>
  <c r="S32" i="20"/>
  <c r="AR60" i="14"/>
  <c r="D37" i="26"/>
  <c r="AN64" i="14"/>
  <c r="AK37" i="23" s="1"/>
  <c r="AA64" i="14"/>
  <c r="D37" i="23" s="1"/>
  <c r="U88" i="22"/>
  <c r="U76" i="22"/>
  <c r="M76" i="22"/>
  <c r="M77" i="22"/>
  <c r="BE55" i="20"/>
  <c r="AV44" i="5"/>
  <c r="S34" i="20"/>
  <c r="AR62" i="14"/>
  <c r="D59" i="26"/>
  <c r="AA86" i="14"/>
  <c r="D59" i="23" s="1"/>
  <c r="AN86" i="14"/>
  <c r="AK59" i="23" s="1"/>
  <c r="S66" i="20"/>
  <c r="AR94" i="14"/>
  <c r="C58" i="26"/>
  <c r="AN85" i="5"/>
  <c r="AJ58" i="23" s="1"/>
  <c r="AA85" i="5"/>
  <c r="C58" i="23" s="1"/>
  <c r="N65" i="20"/>
  <c r="AR93" i="5"/>
  <c r="AH15" i="35"/>
  <c r="BC79" i="20"/>
  <c r="Z79" i="20"/>
  <c r="AQ79" i="20" s="1"/>
  <c r="AV54" i="14"/>
  <c r="S53" i="26"/>
  <c r="V54" i="33" s="1"/>
  <c r="AV70" i="14"/>
  <c r="S54" i="20"/>
  <c r="AR82" i="14"/>
  <c r="N59" i="20"/>
  <c r="AR87" i="5"/>
  <c r="S29" i="20"/>
  <c r="AR57" i="14"/>
  <c r="S77" i="20"/>
  <c r="U77" i="20" s="1"/>
  <c r="AP77" i="20" s="1"/>
  <c r="AR105" i="14"/>
  <c r="AQ78" i="14"/>
  <c r="S50" i="19"/>
  <c r="U50" i="19" s="1"/>
  <c r="AP50" i="19" s="1"/>
  <c r="AJ22" i="20"/>
  <c r="AS22" i="20" s="1"/>
  <c r="O60" i="20"/>
  <c r="M60" i="20"/>
  <c r="BF28" i="19"/>
  <c r="BG59" i="19"/>
  <c r="R86" i="20"/>
  <c r="T86" i="20"/>
  <c r="BB117" i="17"/>
  <c r="AJ24" i="20"/>
  <c r="AS24" i="20" s="1"/>
  <c r="C13" i="26"/>
  <c r="AA40" i="5"/>
  <c r="C13" i="23" s="1"/>
  <c r="AQ89" i="5"/>
  <c r="N61" i="19"/>
  <c r="P61" i="19" s="1"/>
  <c r="AO61" i="19" s="1"/>
  <c r="N81" i="20"/>
  <c r="AR109" i="5"/>
  <c r="S35" i="19"/>
  <c r="U35" i="19" s="1"/>
  <c r="AP35" i="19" s="1"/>
  <c r="AQ63" i="14"/>
  <c r="T39" i="20"/>
  <c r="R39" i="20"/>
  <c r="S71" i="19"/>
  <c r="U71" i="19" s="1"/>
  <c r="AP71" i="19" s="1"/>
  <c r="AQ99" i="14"/>
  <c r="O61" i="26"/>
  <c r="Z28" i="20"/>
  <c r="AQ28" i="20" s="1"/>
  <c r="BB94" i="17"/>
  <c r="BF63" i="19"/>
  <c r="BB102" i="17"/>
  <c r="M77" i="26"/>
  <c r="BE30" i="20"/>
  <c r="AJ30" i="20"/>
  <c r="AS30" i="20" s="1"/>
  <c r="U90" i="4"/>
  <c r="AH90" i="4"/>
  <c r="AT86" i="4"/>
  <c r="AD86" i="4"/>
  <c r="C58" i="22"/>
  <c r="T82" i="4"/>
  <c r="AG82" i="4"/>
  <c r="CF55" i="6"/>
  <c r="BN48" i="6"/>
  <c r="AQ48" i="6"/>
  <c r="S34" i="4"/>
  <c r="M10" i="22"/>
  <c r="C72" i="26"/>
  <c r="AA99" i="5"/>
  <c r="C72" i="23" s="1"/>
  <c r="AN99" i="5"/>
  <c r="AJ72" i="23" s="1"/>
  <c r="AN111" i="5"/>
  <c r="AJ84" i="23" s="1"/>
  <c r="AJ39" i="20"/>
  <c r="AS39" i="20" s="1"/>
  <c r="S33" i="26"/>
  <c r="V34" i="33" s="1"/>
  <c r="N27" i="20"/>
  <c r="AR55" i="5"/>
  <c r="BD21" i="20"/>
  <c r="M42" i="20"/>
  <c r="O42" i="20"/>
  <c r="L54" i="22"/>
  <c r="T54" i="22"/>
  <c r="L58" i="22"/>
  <c r="T58" i="22"/>
  <c r="N70" i="20"/>
  <c r="AR98" i="5"/>
  <c r="U40" i="22"/>
  <c r="M40" i="22"/>
  <c r="T52" i="20"/>
  <c r="R52" i="20"/>
  <c r="BC26" i="20"/>
  <c r="AW102" i="14"/>
  <c r="AV102" i="14"/>
  <c r="AQ46" i="5"/>
  <c r="N18" i="19"/>
  <c r="P18" i="19" s="1"/>
  <c r="AO18" i="19" s="1"/>
  <c r="BG35" i="19"/>
  <c r="AV123" i="5"/>
  <c r="AV136" i="5"/>
  <c r="AV134" i="5"/>
  <c r="AV135" i="5"/>
  <c r="AV133" i="5"/>
  <c r="AV132" i="5"/>
  <c r="AV129" i="5"/>
  <c r="AV130" i="5"/>
  <c r="AV131" i="5"/>
  <c r="AV127" i="5"/>
  <c r="AV126" i="5"/>
  <c r="AV128" i="5"/>
  <c r="AV125" i="5"/>
  <c r="AV124" i="5"/>
  <c r="AV122" i="5"/>
  <c r="AV121" i="5"/>
  <c r="AV119" i="5"/>
  <c r="AV120" i="5"/>
  <c r="AV118" i="5"/>
  <c r="AV111" i="5"/>
  <c r="AV112" i="5"/>
  <c r="AV107" i="5"/>
  <c r="AV113" i="5"/>
  <c r="AV114" i="5"/>
  <c r="AV116" i="5"/>
  <c r="AV115" i="5"/>
  <c r="AV117" i="5"/>
  <c r="AV106" i="5"/>
  <c r="AV110" i="5"/>
  <c r="AV109" i="5"/>
  <c r="AV108" i="5"/>
  <c r="AV105" i="5"/>
  <c r="N25" i="20"/>
  <c r="AR53" i="5"/>
  <c r="U55" i="22"/>
  <c r="M55" i="22"/>
  <c r="AE58" i="20"/>
  <c r="AR58" i="20" s="1"/>
  <c r="BE52" i="19"/>
  <c r="S61" i="26"/>
  <c r="V62" i="33" s="1"/>
  <c r="N61" i="26"/>
  <c r="O28" i="20"/>
  <c r="M28" i="20"/>
  <c r="AE30" i="20"/>
  <c r="AR30" i="20" s="1"/>
  <c r="D39" i="26"/>
  <c r="AA66" i="14"/>
  <c r="D39" i="23" s="1"/>
  <c r="AN66" i="14"/>
  <c r="AK39" i="23" s="1"/>
  <c r="AV33" i="14"/>
  <c r="M13" i="22"/>
  <c r="AQ49" i="14"/>
  <c r="S21" i="19"/>
  <c r="U21" i="19" s="1"/>
  <c r="AP21" i="19" s="1"/>
  <c r="BE44" i="19"/>
  <c r="BF55" i="19"/>
  <c r="BF123" i="17"/>
  <c r="BF132" i="17"/>
  <c r="BE49" i="20"/>
  <c r="AJ49" i="20"/>
  <c r="AS49" i="20" s="1"/>
  <c r="BD82" i="20"/>
  <c r="S28" i="26"/>
  <c r="V29" i="33" s="1"/>
  <c r="AQ74" i="5"/>
  <c r="N46" i="19"/>
  <c r="P46" i="19" s="1"/>
  <c r="AO46" i="19" s="1"/>
  <c r="T50" i="22"/>
  <c r="L50" i="22"/>
  <c r="M70" i="20"/>
  <c r="O70" i="20"/>
  <c r="S20" i="20"/>
  <c r="AR48" i="14"/>
  <c r="AH32" i="35"/>
  <c r="S48" i="20"/>
  <c r="AR76" i="14"/>
  <c r="D53" i="26"/>
  <c r="AA80" i="14"/>
  <c r="D53" i="23" s="1"/>
  <c r="AN80" i="14"/>
  <c r="AK53" i="23" s="1"/>
  <c r="D65" i="26"/>
  <c r="AA92" i="14"/>
  <c r="D65" i="23" s="1"/>
  <c r="AN92" i="14"/>
  <c r="AK65" i="23" s="1"/>
  <c r="AV96" i="14"/>
  <c r="AW96" i="14"/>
  <c r="O64" i="26"/>
  <c r="N26" i="19"/>
  <c r="P26" i="19" s="1"/>
  <c r="AO26" i="19" s="1"/>
  <c r="AQ54" i="5"/>
  <c r="N38" i="20"/>
  <c r="AR66" i="5"/>
  <c r="BG58" i="19"/>
  <c r="N20" i="20"/>
  <c r="AR48" i="5"/>
  <c r="AV41" i="5"/>
  <c r="AE17" i="35"/>
  <c r="AE56" i="20"/>
  <c r="AR56" i="20" s="1"/>
  <c r="BE61" i="19"/>
  <c r="BE50" i="20"/>
  <c r="BF66" i="19"/>
  <c r="BG44" i="19"/>
  <c r="BE62" i="19"/>
  <c r="AH103" i="4"/>
  <c r="U103" i="4"/>
  <c r="AH115" i="4"/>
  <c r="X103" i="4"/>
  <c r="AK115" i="4"/>
  <c r="AH99" i="4"/>
  <c r="U99" i="4"/>
  <c r="AH111" i="4"/>
  <c r="R99" i="4"/>
  <c r="AE99" i="4"/>
  <c r="AE111" i="4"/>
  <c r="BZ71" i="6"/>
  <c r="AU95" i="4"/>
  <c r="Z95" i="4"/>
  <c r="J67" i="19" s="1"/>
  <c r="AM95" i="4"/>
  <c r="AM107" i="4"/>
  <c r="F67" i="35"/>
  <c r="AP68" i="6"/>
  <c r="BM68" i="6"/>
  <c r="BM80" i="6"/>
  <c r="AT65" i="6"/>
  <c r="BQ65" i="6"/>
  <c r="R91" i="4"/>
  <c r="AE91" i="4"/>
  <c r="AE87" i="4"/>
  <c r="R87" i="4"/>
  <c r="AU83" i="4"/>
  <c r="Z83" i="4"/>
  <c r="J55" i="19" s="1"/>
  <c r="AM83" i="4"/>
  <c r="CF56" i="6"/>
  <c r="AL79" i="4"/>
  <c r="Y79" i="4"/>
  <c r="BO49" i="6"/>
  <c r="AR49" i="6"/>
  <c r="AK75" i="4"/>
  <c r="X75" i="4"/>
  <c r="BL48" i="6"/>
  <c r="AO48" i="6"/>
  <c r="AQ45" i="6"/>
  <c r="BN45" i="6"/>
  <c r="T71" i="4"/>
  <c r="AG71" i="4"/>
  <c r="AK71" i="4"/>
  <c r="X71" i="4"/>
  <c r="BN41" i="6"/>
  <c r="AQ41" i="6"/>
  <c r="AH67" i="4"/>
  <c r="U67" i="4"/>
  <c r="AJ67" i="4"/>
  <c r="W67" i="4"/>
  <c r="BO37" i="6"/>
  <c r="AR37" i="6"/>
  <c r="W63" i="4"/>
  <c r="AJ63" i="4"/>
  <c r="AK59" i="4"/>
  <c r="X59" i="4"/>
  <c r="CF32" i="6"/>
  <c r="AT55" i="4"/>
  <c r="C27" i="22"/>
  <c r="AD55" i="4"/>
  <c r="CF28" i="6"/>
  <c r="AU51" i="4"/>
  <c r="Z51" i="4"/>
  <c r="J23" i="19" s="1"/>
  <c r="AM51" i="4"/>
  <c r="AI47" i="4"/>
  <c r="V47" i="4"/>
  <c r="AQ17" i="6"/>
  <c r="BN17" i="6"/>
  <c r="U43" i="4"/>
  <c r="Y39" i="4"/>
  <c r="R39" i="4"/>
  <c r="AU35" i="4"/>
  <c r="Z35" i="4"/>
  <c r="J7" i="19" s="1"/>
  <c r="CF8" i="6"/>
  <c r="AG98" i="4"/>
  <c r="T98" i="4"/>
  <c r="AG110" i="4"/>
  <c r="AT94" i="4"/>
  <c r="AD94" i="4"/>
  <c r="C66" i="22"/>
  <c r="AD106" i="4"/>
  <c r="AQ64" i="6"/>
  <c r="BN64" i="6"/>
  <c r="U74" i="4"/>
  <c r="AH74" i="4"/>
  <c r="F46" i="35"/>
  <c r="AP47" i="6"/>
  <c r="BM47" i="6"/>
  <c r="AE62" i="4"/>
  <c r="R62" i="4"/>
  <c r="AO35" i="6"/>
  <c r="BL35" i="6"/>
  <c r="BQ28" i="6"/>
  <c r="AT28" i="6"/>
  <c r="AQ71" i="5"/>
  <c r="N43" i="19"/>
  <c r="P43" i="19" s="1"/>
  <c r="AO43" i="19" s="1"/>
  <c r="T51" i="22"/>
  <c r="L51" i="22"/>
  <c r="S33" i="20"/>
  <c r="AR61" i="14"/>
  <c r="BE52" i="20"/>
  <c r="BG65" i="19"/>
  <c r="C9" i="26"/>
  <c r="AA36" i="5"/>
  <c r="C9" i="23" s="1"/>
  <c r="M64" i="26"/>
  <c r="AV100" i="14"/>
  <c r="AW100" i="14"/>
  <c r="BG74" i="19"/>
  <c r="AV38" i="5"/>
  <c r="N17" i="20"/>
  <c r="AR45" i="5"/>
  <c r="N21" i="20"/>
  <c r="P21" i="20" s="1"/>
  <c r="AO21" i="20" s="1"/>
  <c r="AR49" i="5"/>
  <c r="AE37" i="35"/>
  <c r="AE57" i="35"/>
  <c r="D28" i="26"/>
  <c r="AA55" i="14"/>
  <c r="D28" i="23" s="1"/>
  <c r="AN55" i="14"/>
  <c r="AK28" i="23" s="1"/>
  <c r="BF49" i="19"/>
  <c r="BC41" i="20"/>
  <c r="BE34" i="20"/>
  <c r="C29" i="26"/>
  <c r="AA56" i="5"/>
  <c r="C29" i="23" s="1"/>
  <c r="AN56" i="5"/>
  <c r="AJ29" i="23" s="1"/>
  <c r="N36" i="19"/>
  <c r="P36" i="19" s="1"/>
  <c r="AO36" i="19" s="1"/>
  <c r="AQ64" i="5"/>
  <c r="C45" i="26"/>
  <c r="AA72" i="5"/>
  <c r="C45" i="23" s="1"/>
  <c r="AN72" i="5"/>
  <c r="AJ45" i="23" s="1"/>
  <c r="U46" i="22"/>
  <c r="M46" i="22"/>
  <c r="AE24" i="20"/>
  <c r="AR24" i="20" s="1"/>
  <c r="T80" i="22"/>
  <c r="T68" i="22"/>
  <c r="L68" i="22"/>
  <c r="AV72" i="6"/>
  <c r="AO99" i="4" s="1"/>
  <c r="Y72" i="6"/>
  <c r="AB99" i="4" s="1"/>
  <c r="H71" i="19" s="1"/>
  <c r="AV84" i="6"/>
  <c r="AO111" i="4" s="1"/>
  <c r="AE70" i="4"/>
  <c r="R70" i="4"/>
  <c r="AF70" i="4"/>
  <c r="S70" i="4"/>
  <c r="S42" i="4"/>
  <c r="V42" i="4"/>
  <c r="Y38" i="4"/>
  <c r="F10" i="35"/>
  <c r="AP11" i="6"/>
  <c r="N55" i="20"/>
  <c r="AR83" i="5"/>
  <c r="S9" i="19"/>
  <c r="U9" i="19" s="1"/>
  <c r="AP9" i="19" s="1"/>
  <c r="AQ37" i="14"/>
  <c r="T17" i="20"/>
  <c r="R17" i="20"/>
  <c r="R61" i="20"/>
  <c r="T61" i="20"/>
  <c r="T85" i="20"/>
  <c r="R85" i="20"/>
  <c r="N66" i="19"/>
  <c r="P66" i="19" s="1"/>
  <c r="AO66" i="19" s="1"/>
  <c r="AQ94" i="5"/>
  <c r="M8" i="22"/>
  <c r="N29" i="19"/>
  <c r="P29" i="19" s="1"/>
  <c r="AO29" i="19" s="1"/>
  <c r="AQ57" i="5"/>
  <c r="N33" i="20"/>
  <c r="AR61" i="5"/>
  <c r="C54" i="26"/>
  <c r="AA81" i="5"/>
  <c r="C54" i="23" s="1"/>
  <c r="AN81" i="5"/>
  <c r="AJ54" i="23" s="1"/>
  <c r="AQ39" i="14"/>
  <c r="S11" i="19"/>
  <c r="U11" i="19" s="1"/>
  <c r="AP11" i="19" s="1"/>
  <c r="M43" i="22"/>
  <c r="U43" i="22"/>
  <c r="S87" i="20"/>
  <c r="AR115" i="14"/>
  <c r="BG32" i="19"/>
  <c r="O72" i="20"/>
  <c r="M72" i="20"/>
  <c r="T72" i="22"/>
  <c r="L72" i="22"/>
  <c r="T84" i="22"/>
  <c r="C65" i="26"/>
  <c r="AA92" i="5"/>
  <c r="C65" i="23" s="1"/>
  <c r="AN92" i="5"/>
  <c r="AJ65" i="23" s="1"/>
  <c r="AQ34" i="14"/>
  <c r="S6" i="19"/>
  <c r="U6" i="19" s="1"/>
  <c r="AP6" i="19" s="1"/>
  <c r="AF104" i="4"/>
  <c r="S104" i="4"/>
  <c r="AF116" i="4"/>
  <c r="S105" i="4"/>
  <c r="BN74" i="6"/>
  <c r="AQ74" i="6"/>
  <c r="BN86" i="6"/>
  <c r="W100" i="4"/>
  <c r="AJ100" i="4"/>
  <c r="AJ112" i="4"/>
  <c r="BX71" i="6"/>
  <c r="AR70" i="6"/>
  <c r="BO70" i="6"/>
  <c r="BO82" i="6"/>
  <c r="Y96" i="4"/>
  <c r="AL96" i="4"/>
  <c r="AL108" i="4"/>
  <c r="AR66" i="6"/>
  <c r="BO66" i="6"/>
  <c r="BO78" i="6"/>
  <c r="AT92" i="4"/>
  <c r="C64" i="22"/>
  <c r="AD92" i="4"/>
  <c r="AL92" i="4"/>
  <c r="Y92" i="4"/>
  <c r="AT88" i="4"/>
  <c r="C60" i="22"/>
  <c r="AD88" i="4"/>
  <c r="T88" i="4"/>
  <c r="AG88" i="4"/>
  <c r="BQ58" i="6"/>
  <c r="AT58" i="6"/>
  <c r="AI84" i="4"/>
  <c r="V84" i="4"/>
  <c r="AE80" i="4"/>
  <c r="R80" i="4"/>
  <c r="AI76" i="4"/>
  <c r="V76" i="4"/>
  <c r="AF72" i="4"/>
  <c r="S72" i="4"/>
  <c r="AR42" i="6"/>
  <c r="BO42" i="6"/>
  <c r="AI68" i="4"/>
  <c r="V68" i="4"/>
  <c r="AO41" i="6"/>
  <c r="BL41" i="6"/>
  <c r="AR38" i="6"/>
  <c r="BO38" i="6"/>
  <c r="X64" i="4"/>
  <c r="AK64" i="4"/>
  <c r="AU64" i="4"/>
  <c r="Z64" i="4"/>
  <c r="J36" i="19" s="1"/>
  <c r="AM64" i="4"/>
  <c r="BN34" i="6"/>
  <c r="AQ34" i="6"/>
  <c r="AT60" i="4"/>
  <c r="AD60" i="4"/>
  <c r="C32" i="22"/>
  <c r="AU60" i="4"/>
  <c r="AM60" i="4"/>
  <c r="Z60" i="4"/>
  <c r="J32" i="19" s="1"/>
  <c r="AT30" i="6"/>
  <c r="BQ30" i="6"/>
  <c r="X56" i="4"/>
  <c r="AK56" i="4"/>
  <c r="AT52" i="4"/>
  <c r="AD52" i="4"/>
  <c r="C24" i="22"/>
  <c r="CF25" i="6"/>
  <c r="X48" i="4"/>
  <c r="AK48" i="4"/>
  <c r="CF21" i="6"/>
  <c r="AU44" i="4"/>
  <c r="Z44" i="4"/>
  <c r="J16" i="19" s="1"/>
  <c r="AM44" i="4"/>
  <c r="S40" i="4"/>
  <c r="R40" i="4"/>
  <c r="T36" i="4"/>
  <c r="BO68" i="6"/>
  <c r="AR68" i="6"/>
  <c r="BO80" i="6"/>
  <c r="AT78" i="4"/>
  <c r="AD78" i="4"/>
  <c r="C50" i="22"/>
  <c r="CF51" i="6"/>
  <c r="AI58" i="4"/>
  <c r="V58" i="4"/>
  <c r="U58" i="4"/>
  <c r="AH58" i="4"/>
  <c r="T54" i="20"/>
  <c r="R54" i="20"/>
  <c r="N35" i="20"/>
  <c r="AR63" i="5"/>
  <c r="AH69" i="35"/>
  <c r="R50" i="20"/>
  <c r="T50" i="20"/>
  <c r="AQ51" i="5"/>
  <c r="N23" i="19"/>
  <c r="P23" i="19" s="1"/>
  <c r="AO23" i="19" s="1"/>
  <c r="BF61" i="19"/>
  <c r="D25" i="26"/>
  <c r="AA52" i="14"/>
  <c r="D25" i="23" s="1"/>
  <c r="AN52" i="14"/>
  <c r="AK25" i="23" s="1"/>
  <c r="O18" i="20"/>
  <c r="M18" i="20"/>
  <c r="BD41" i="20"/>
  <c r="O16" i="20"/>
  <c r="M16" i="20"/>
  <c r="L40" i="22"/>
  <c r="T40" i="22"/>
  <c r="AV76" i="5"/>
  <c r="S23" i="20"/>
  <c r="AR51" i="14"/>
  <c r="T56" i="22"/>
  <c r="L56" i="22"/>
  <c r="BE57" i="19"/>
  <c r="V57" i="4"/>
  <c r="AI57" i="4"/>
  <c r="CF30" i="6"/>
  <c r="U53" i="4"/>
  <c r="AH53" i="4"/>
  <c r="CF26" i="6"/>
  <c r="AG49" i="4"/>
  <c r="T49" i="4"/>
  <c r="BL22" i="6"/>
  <c r="AO22" i="6"/>
  <c r="BO19" i="6"/>
  <c r="AR19" i="6"/>
  <c r="AT45" i="4"/>
  <c r="AD45" i="4"/>
  <c r="C17" i="22"/>
  <c r="V37" i="4"/>
  <c r="T33" i="4"/>
  <c r="AT33" i="4"/>
  <c r="C5" i="22"/>
  <c r="Y66" i="4"/>
  <c r="AL66" i="4"/>
  <c r="AJ54" i="4"/>
  <c r="W54" i="4"/>
  <c r="CF27" i="6"/>
  <c r="T50" i="4"/>
  <c r="AG50" i="4"/>
  <c r="N67" i="20"/>
  <c r="AR95" i="5"/>
  <c r="D70" i="26"/>
  <c r="AA97" i="14"/>
  <c r="D70" i="23" s="1"/>
  <c r="AN97" i="14"/>
  <c r="AK70" i="23" s="1"/>
  <c r="AN109" i="14"/>
  <c r="AK82" i="23" s="1"/>
  <c r="L39" i="22"/>
  <c r="T39" i="22"/>
  <c r="N52" i="20"/>
  <c r="AR80" i="5"/>
  <c r="M44" i="22"/>
  <c r="U44" i="22"/>
  <c r="M56" i="22"/>
  <c r="U56" i="22"/>
  <c r="BE66" i="19"/>
  <c r="BE33" i="19"/>
  <c r="S34" i="26"/>
  <c r="V35" i="33" s="1"/>
  <c r="O77" i="20"/>
  <c r="M77" i="20"/>
  <c r="T23" i="20"/>
  <c r="R23" i="20"/>
  <c r="S67" i="20"/>
  <c r="AR95" i="14"/>
  <c r="S59" i="26"/>
  <c r="V60" i="33" s="1"/>
  <c r="N59" i="26"/>
  <c r="O59" i="26"/>
  <c r="N76" i="19"/>
  <c r="P76" i="19" s="1"/>
  <c r="AO76" i="19" s="1"/>
  <c r="AQ104" i="5"/>
  <c r="BE81" i="19"/>
  <c r="S22" i="19"/>
  <c r="U22" i="19" s="1"/>
  <c r="AP22" i="19" s="1"/>
  <c r="AQ50" i="14"/>
  <c r="Y101" i="4"/>
  <c r="AL101" i="4"/>
  <c r="AL113" i="4"/>
  <c r="F73" i="35"/>
  <c r="BM74" i="6"/>
  <c r="AP74" i="6"/>
  <c r="BM86" i="6"/>
  <c r="AL97" i="4"/>
  <c r="Y97" i="4"/>
  <c r="AL109" i="4"/>
  <c r="F69" i="35"/>
  <c r="BM70" i="6"/>
  <c r="AP70" i="6"/>
  <c r="BM82" i="6"/>
  <c r="BQ67" i="6"/>
  <c r="AT67" i="6"/>
  <c r="BQ79" i="6"/>
  <c r="T93" i="4"/>
  <c r="AG93" i="4"/>
  <c r="AG105" i="4"/>
  <c r="CF66" i="6"/>
  <c r="Y89" i="4"/>
  <c r="AL89" i="4"/>
  <c r="F61" i="35"/>
  <c r="BM62" i="6"/>
  <c r="AP62" i="6"/>
  <c r="X85" i="4"/>
  <c r="AK85" i="4"/>
  <c r="BL58" i="6"/>
  <c r="AO58" i="6"/>
  <c r="BQ55" i="6"/>
  <c r="AT55" i="6"/>
  <c r="R81" i="4"/>
  <c r="AE81" i="4"/>
  <c r="AL81" i="4"/>
  <c r="Y81" i="4"/>
  <c r="BN51" i="6"/>
  <c r="AQ51" i="6"/>
  <c r="AT77" i="4"/>
  <c r="C49" i="22"/>
  <c r="AD77" i="4"/>
  <c r="U73" i="4"/>
  <c r="AH73" i="4"/>
  <c r="X69" i="4"/>
  <c r="AK69" i="4"/>
  <c r="S65" i="4"/>
  <c r="AF65" i="4"/>
  <c r="S61" i="4"/>
  <c r="AF61" i="4"/>
  <c r="T41" i="4"/>
  <c r="Y41" i="4"/>
  <c r="U102" i="4"/>
  <c r="AH102" i="4"/>
  <c r="AH114" i="4"/>
  <c r="BQ52" i="6"/>
  <c r="AT52" i="6"/>
  <c r="S46" i="4"/>
  <c r="AF46" i="4"/>
  <c r="F18" i="35"/>
  <c r="AP19" i="6"/>
  <c r="BM19" i="6"/>
  <c r="S82" i="20"/>
  <c r="AR110" i="14"/>
  <c r="S17" i="20"/>
  <c r="AR45" i="14"/>
  <c r="S37" i="20"/>
  <c r="U37" i="20" s="1"/>
  <c r="AP37" i="20" s="1"/>
  <c r="AR65" i="14"/>
  <c r="AV73" i="14"/>
  <c r="S85" i="20"/>
  <c r="AR113" i="14"/>
  <c r="Z87" i="20"/>
  <c r="AQ87" i="20" s="1"/>
  <c r="BC25" i="20"/>
  <c r="Z53" i="20"/>
  <c r="AQ53" i="20" s="1"/>
  <c r="AE62" i="35"/>
  <c r="D13" i="26"/>
  <c r="AA40" i="14"/>
  <c r="D13" i="23" s="1"/>
  <c r="AV44" i="14"/>
  <c r="M32" i="22"/>
  <c r="U32" i="22"/>
  <c r="AV64" i="14"/>
  <c r="D77" i="26"/>
  <c r="AA104" i="14"/>
  <c r="D77" i="23" s="1"/>
  <c r="AN104" i="14"/>
  <c r="AK77" i="23" s="1"/>
  <c r="AN116" i="14"/>
  <c r="AK89" i="23" s="1"/>
  <c r="AA105" i="14"/>
  <c r="D78" i="23" s="1"/>
  <c r="BG30" i="19"/>
  <c r="T16" i="22"/>
  <c r="L16" i="22"/>
  <c r="S34" i="19"/>
  <c r="U34" i="19" s="1"/>
  <c r="AP34" i="19" s="1"/>
  <c r="AQ62" i="14"/>
  <c r="AV86" i="14"/>
  <c r="AW86" i="14"/>
  <c r="U78" i="22"/>
  <c r="U66" i="22"/>
  <c r="M66" i="22"/>
  <c r="AV85" i="5"/>
  <c r="AW85" i="5"/>
  <c r="AQ93" i="5"/>
  <c r="N65" i="19"/>
  <c r="P65" i="19" s="1"/>
  <c r="AO65" i="19" s="1"/>
  <c r="AH55" i="35"/>
  <c r="BE73" i="19"/>
  <c r="BC73" i="20"/>
  <c r="T46" i="20"/>
  <c r="R46" i="20"/>
  <c r="S24" i="26"/>
  <c r="V25" i="33" s="1"/>
  <c r="BG17" i="19"/>
  <c r="U42" i="22"/>
  <c r="M42" i="22"/>
  <c r="BC74" i="20"/>
  <c r="AE32" i="35"/>
  <c r="S54" i="19"/>
  <c r="U54" i="19" s="1"/>
  <c r="AP54" i="19" s="1"/>
  <c r="AQ82" i="14"/>
  <c r="N59" i="19"/>
  <c r="P59" i="19" s="1"/>
  <c r="AO59" i="19" s="1"/>
  <c r="AQ87" i="5"/>
  <c r="AV57" i="14"/>
  <c r="R41" i="20"/>
  <c r="T41" i="20"/>
  <c r="AQ93" i="14"/>
  <c r="S65" i="19"/>
  <c r="U65" i="19" s="1"/>
  <c r="AP65" i="19" s="1"/>
  <c r="BF25" i="19"/>
  <c r="BE28" i="19"/>
  <c r="BE72" i="19"/>
  <c r="S50" i="20"/>
  <c r="AR78" i="14"/>
  <c r="BF85" i="19"/>
  <c r="BC39" i="20"/>
  <c r="R74" i="20"/>
  <c r="T74" i="20"/>
  <c r="BB107" i="17"/>
  <c r="BB133" i="17"/>
  <c r="BE74" i="20"/>
  <c r="S48" i="26"/>
  <c r="V49" i="33" s="1"/>
  <c r="AV40" i="5"/>
  <c r="C62" i="26"/>
  <c r="AA89" i="5"/>
  <c r="C62" i="23" s="1"/>
  <c r="AN89" i="5"/>
  <c r="AJ62" i="23" s="1"/>
  <c r="N69" i="19"/>
  <c r="P69" i="19" s="1"/>
  <c r="AO69" i="19" s="1"/>
  <c r="AQ97" i="5"/>
  <c r="U35" i="22"/>
  <c r="M35" i="22"/>
  <c r="T51" i="20"/>
  <c r="R51" i="20"/>
  <c r="AQ91" i="14"/>
  <c r="S63" i="19"/>
  <c r="U63" i="19" s="1"/>
  <c r="AP63" i="19" s="1"/>
  <c r="D72" i="26"/>
  <c r="AA99" i="14"/>
  <c r="D72" i="23" s="1"/>
  <c r="AN99" i="14"/>
  <c r="AK72" i="23" s="1"/>
  <c r="AN111" i="14"/>
  <c r="AK84" i="23" s="1"/>
  <c r="F5" i="29"/>
  <c r="BE16" i="19"/>
  <c r="BF50" i="19"/>
  <c r="AE72" i="35"/>
  <c r="BD27" i="20"/>
  <c r="BC48" i="20"/>
  <c r="S31" i="26"/>
  <c r="V32" i="33" s="1"/>
  <c r="CB67" i="6"/>
  <c r="R90" i="4"/>
  <c r="AE90" i="4"/>
  <c r="CF63" i="6"/>
  <c r="W86" i="4"/>
  <c r="AJ86" i="4"/>
  <c r="R82" i="4"/>
  <c r="AE82" i="4"/>
  <c r="BQ40" i="6"/>
  <c r="AT40" i="6"/>
  <c r="Y34" i="4"/>
  <c r="CF7" i="6"/>
  <c r="D11" i="26"/>
  <c r="AA38" i="14"/>
  <c r="D11" i="23" s="1"/>
  <c r="AE63" i="35"/>
  <c r="AW99" i="5"/>
  <c r="AV99" i="5"/>
  <c r="G5" i="29"/>
  <c r="BF16" i="19"/>
  <c r="BG29" i="19"/>
  <c r="N27" i="19"/>
  <c r="P27" i="19" s="1"/>
  <c r="AO27" i="19" s="1"/>
  <c r="AQ55" i="5"/>
  <c r="BD70" i="20"/>
  <c r="C55" i="26"/>
  <c r="AA82" i="5"/>
  <c r="C55" i="23" s="1"/>
  <c r="AN82" i="5"/>
  <c r="AJ55" i="23" s="1"/>
  <c r="C59" i="26"/>
  <c r="AN86" i="5"/>
  <c r="AJ59" i="23" s="1"/>
  <c r="AA86" i="5"/>
  <c r="C59" i="23" s="1"/>
  <c r="AW98" i="5"/>
  <c r="AV98" i="5"/>
  <c r="S40" i="20"/>
  <c r="AR68" i="14"/>
  <c r="N66" i="26"/>
  <c r="S66" i="26"/>
  <c r="V67" i="33" s="1"/>
  <c r="U74" i="22"/>
  <c r="M74" i="22"/>
  <c r="U86" i="22"/>
  <c r="AE10" i="35"/>
  <c r="N18" i="20"/>
  <c r="AR46" i="5"/>
  <c r="AE33" i="20"/>
  <c r="AR33" i="20" s="1"/>
  <c r="N25" i="19"/>
  <c r="P25" i="19" s="1"/>
  <c r="AO25" i="19" s="1"/>
  <c r="AQ53" i="5"/>
  <c r="N41" i="20"/>
  <c r="AR69" i="5"/>
  <c r="M57" i="20"/>
  <c r="O57" i="20"/>
  <c r="N85" i="20"/>
  <c r="AR113" i="5"/>
  <c r="D56" i="26"/>
  <c r="AN83" i="14"/>
  <c r="AK56" i="23" s="1"/>
  <c r="AA83" i="14"/>
  <c r="D56" i="23" s="1"/>
  <c r="Z50" i="20"/>
  <c r="AQ50" i="20" s="1"/>
  <c r="BE29" i="20"/>
  <c r="Z81" i="20"/>
  <c r="AQ81" i="20" s="1"/>
  <c r="BG31" i="19"/>
  <c r="BY74" i="6"/>
  <c r="BU72" i="6"/>
  <c r="AV67" i="6"/>
  <c r="AO94" i="4" s="1"/>
  <c r="Y67" i="6"/>
  <c r="AB94" i="4" s="1"/>
  <c r="H66" i="19" s="1"/>
  <c r="AV79" i="6"/>
  <c r="AO106" i="4" s="1"/>
  <c r="AV66" i="14"/>
  <c r="M5" i="22"/>
  <c r="D22" i="26"/>
  <c r="AA49" i="14"/>
  <c r="D22" i="23" s="1"/>
  <c r="AN49" i="14"/>
  <c r="AK22" i="23" s="1"/>
  <c r="BG50" i="19"/>
  <c r="AE8" i="35"/>
  <c r="AE61" i="20"/>
  <c r="AR61" i="20" s="1"/>
  <c r="L46" i="22"/>
  <c r="T46" i="22"/>
  <c r="C51" i="26"/>
  <c r="AA78" i="5"/>
  <c r="C51" i="23" s="1"/>
  <c r="AN78" i="5"/>
  <c r="AJ51" i="23" s="1"/>
  <c r="AQ48" i="14"/>
  <c r="S20" i="19"/>
  <c r="U20" i="19" s="1"/>
  <c r="AP20" i="19" s="1"/>
  <c r="M48" i="22"/>
  <c r="U48" i="22"/>
  <c r="AV80" i="14"/>
  <c r="AW92" i="14"/>
  <c r="AV92" i="14"/>
  <c r="U68" i="22"/>
  <c r="M68" i="22"/>
  <c r="U80" i="22"/>
  <c r="BC24" i="20"/>
  <c r="L26" i="22"/>
  <c r="T26" i="22"/>
  <c r="AQ66" i="5"/>
  <c r="N38" i="19"/>
  <c r="P38" i="19" s="1"/>
  <c r="AO38" i="19" s="1"/>
  <c r="BC62" i="20"/>
  <c r="S73" i="26"/>
  <c r="V74" i="33" s="1"/>
  <c r="N73" i="26"/>
  <c r="BD39" i="20"/>
  <c r="C21" i="26"/>
  <c r="AN48" i="5"/>
  <c r="AJ21" i="23" s="1"/>
  <c r="AA48" i="5"/>
  <c r="C21" i="23" s="1"/>
  <c r="AH58" i="35"/>
  <c r="L13" i="22"/>
  <c r="R67" i="20"/>
  <c r="T67" i="20"/>
  <c r="S11" i="26"/>
  <c r="V12" i="33" s="1"/>
  <c r="Z35" i="20"/>
  <c r="AQ35" i="20" s="1"/>
  <c r="BF73" i="19"/>
  <c r="BF87" i="19"/>
  <c r="BE69" i="19"/>
  <c r="S43" i="26"/>
  <c r="V44" i="33" s="1"/>
  <c r="AU103" i="4"/>
  <c r="Z103" i="4"/>
  <c r="J75" i="19" s="1"/>
  <c r="AM103" i="4"/>
  <c r="AM115" i="4"/>
  <c r="AJ103" i="4"/>
  <c r="W103" i="4"/>
  <c r="AJ115" i="4"/>
  <c r="BZ75" i="6"/>
  <c r="X99" i="4"/>
  <c r="AK99" i="4"/>
  <c r="AK111" i="4"/>
  <c r="W95" i="4"/>
  <c r="AJ95" i="4"/>
  <c r="AJ107" i="4"/>
  <c r="AO68" i="6"/>
  <c r="BL68" i="6"/>
  <c r="BL80" i="6"/>
  <c r="AQ65" i="6"/>
  <c r="BN65" i="6"/>
  <c r="U91" i="4"/>
  <c r="AH91" i="4"/>
  <c r="AF91" i="4"/>
  <c r="S91" i="4"/>
  <c r="AQ61" i="6"/>
  <c r="BN61" i="6"/>
  <c r="X87" i="4"/>
  <c r="AK87" i="4"/>
  <c r="X83" i="4"/>
  <c r="AK83" i="4"/>
  <c r="Z79" i="4"/>
  <c r="J51" i="19" s="1"/>
  <c r="AM79" i="4"/>
  <c r="AU79" i="4"/>
  <c r="F51" i="35"/>
  <c r="BM52" i="6"/>
  <c r="AP52" i="6"/>
  <c r="T75" i="4"/>
  <c r="AG75" i="4"/>
  <c r="BQ45" i="6"/>
  <c r="AT45" i="6"/>
  <c r="U71" i="4"/>
  <c r="AH71" i="4"/>
  <c r="F43" i="35"/>
  <c r="BM44" i="6"/>
  <c r="AP44" i="6"/>
  <c r="BQ41" i="6"/>
  <c r="AT41" i="6"/>
  <c r="AL67" i="4"/>
  <c r="Y67" i="4"/>
  <c r="AT67" i="4"/>
  <c r="AD67" i="4"/>
  <c r="C39" i="22"/>
  <c r="BQ37" i="6"/>
  <c r="AT37" i="6"/>
  <c r="AE63" i="4"/>
  <c r="R63" i="4"/>
  <c r="X63" i="4"/>
  <c r="AK63" i="4"/>
  <c r="AQ33" i="6"/>
  <c r="BN33" i="6"/>
  <c r="AF59" i="4"/>
  <c r="S59" i="4"/>
  <c r="AJ55" i="4"/>
  <c r="W55" i="4"/>
  <c r="AT51" i="4"/>
  <c r="C23" i="22"/>
  <c r="AD51" i="4"/>
  <c r="CF24" i="6"/>
  <c r="T47" i="4"/>
  <c r="AG47" i="4"/>
  <c r="F19" i="35"/>
  <c r="AP20" i="6"/>
  <c r="BM20" i="6"/>
  <c r="V43" i="4"/>
  <c r="F15" i="35"/>
  <c r="AP16" i="6"/>
  <c r="X40" i="4"/>
  <c r="X39" i="4"/>
  <c r="W39" i="4"/>
  <c r="AT35" i="4"/>
  <c r="C7" i="22"/>
  <c r="AJ98" i="4"/>
  <c r="W98" i="4"/>
  <c r="AJ110" i="4"/>
  <c r="AL98" i="4"/>
  <c r="Y98" i="4"/>
  <c r="AL110" i="4"/>
  <c r="AF94" i="4"/>
  <c r="S94" i="4"/>
  <c r="AF106" i="4"/>
  <c r="AJ94" i="4"/>
  <c r="W94" i="4"/>
  <c r="AJ106" i="4"/>
  <c r="S74" i="4"/>
  <c r="AF74" i="4"/>
  <c r="S62" i="4"/>
  <c r="AF62" i="4"/>
  <c r="AQ28" i="6"/>
  <c r="BN28" i="6"/>
  <c r="BQ20" i="6"/>
  <c r="AT20" i="6"/>
  <c r="O35" i="20"/>
  <c r="M35" i="20"/>
  <c r="T43" i="22"/>
  <c r="L43" i="22"/>
  <c r="O51" i="20"/>
  <c r="M51" i="20"/>
  <c r="M63" i="20"/>
  <c r="O63" i="20"/>
  <c r="BA63" i="20" s="1"/>
  <c r="S33" i="19"/>
  <c r="U33" i="19" s="1"/>
  <c r="AP33" i="19" s="1"/>
  <c r="AQ61" i="14"/>
  <c r="BB70" i="17"/>
  <c r="BD83" i="20"/>
  <c r="AV36" i="5"/>
  <c r="N42" i="20"/>
  <c r="AR70" i="5"/>
  <c r="BD29" i="20"/>
  <c r="L10" i="22"/>
  <c r="AE34" i="35"/>
  <c r="AE38" i="35"/>
  <c r="R34" i="20"/>
  <c r="T34" i="20"/>
  <c r="N17" i="19"/>
  <c r="P17" i="19" s="1"/>
  <c r="AO17" i="19" s="1"/>
  <c r="AQ45" i="5"/>
  <c r="C22" i="26"/>
  <c r="AA49" i="5"/>
  <c r="C22" i="23" s="1"/>
  <c r="AN49" i="5"/>
  <c r="AJ22" i="23" s="1"/>
  <c r="AV55" i="14"/>
  <c r="BD66" i="20"/>
  <c r="AE60" i="20"/>
  <c r="AR60" i="20" s="1"/>
  <c r="BG54" i="19"/>
  <c r="BG21" i="19"/>
  <c r="BB92" i="17"/>
  <c r="BF62" i="19"/>
  <c r="L28" i="22"/>
  <c r="T28" i="22"/>
  <c r="N36" i="20"/>
  <c r="AR64" i="5"/>
  <c r="AV72" i="5"/>
  <c r="D47" i="26"/>
  <c r="AN74" i="14"/>
  <c r="AK47" i="23" s="1"/>
  <c r="AA74" i="14"/>
  <c r="D47" i="23" s="1"/>
  <c r="BG51" i="19"/>
  <c r="BB103" i="17"/>
  <c r="C69" i="26"/>
  <c r="AN96" i="5"/>
  <c r="AJ69" i="23" s="1"/>
  <c r="AA96" i="5"/>
  <c r="C69" i="23" s="1"/>
  <c r="AN108" i="5"/>
  <c r="AJ81" i="23" s="1"/>
  <c r="BD26" i="20"/>
  <c r="N71" i="26"/>
  <c r="S71" i="26"/>
  <c r="V72" i="33" s="1"/>
  <c r="BF32" i="19"/>
  <c r="BE79" i="20"/>
  <c r="CA68" i="6"/>
  <c r="CD68" i="6"/>
  <c r="BO56" i="6"/>
  <c r="AR56" i="6"/>
  <c r="AL70" i="4"/>
  <c r="Y70" i="4"/>
  <c r="AR36" i="6"/>
  <c r="BO36" i="6"/>
  <c r="AT42" i="4"/>
  <c r="C14" i="22"/>
  <c r="X42" i="4"/>
  <c r="W38" i="4"/>
  <c r="O31" i="20"/>
  <c r="M31" i="20"/>
  <c r="AQ83" i="5"/>
  <c r="N55" i="19"/>
  <c r="P55" i="19" s="1"/>
  <c r="AO55" i="19" s="1"/>
  <c r="BF72" i="19"/>
  <c r="N62" i="20"/>
  <c r="AR90" i="5"/>
  <c r="L66" i="22"/>
  <c r="T66" i="22"/>
  <c r="T78" i="22"/>
  <c r="BG64" i="19"/>
  <c r="AE72" i="20"/>
  <c r="AR72" i="20" s="1"/>
  <c r="M40" i="20"/>
  <c r="O40" i="20"/>
  <c r="O17" i="20"/>
  <c r="M17" i="20"/>
  <c r="L29" i="22"/>
  <c r="T29" i="22"/>
  <c r="N33" i="19"/>
  <c r="P33" i="19" s="1"/>
  <c r="AO33" i="19" s="1"/>
  <c r="AQ61" i="5"/>
  <c r="L37" i="22"/>
  <c r="T37" i="22"/>
  <c r="D44" i="26"/>
  <c r="AN71" i="14"/>
  <c r="AK44" i="23" s="1"/>
  <c r="AA71" i="14"/>
  <c r="D44" i="23" s="1"/>
  <c r="S75" i="20"/>
  <c r="AR103" i="14"/>
  <c r="AJ17" i="20"/>
  <c r="AS17" i="20" s="1"/>
  <c r="AV92" i="5"/>
  <c r="AW92" i="5"/>
  <c r="D7" i="26"/>
  <c r="AA34" i="14"/>
  <c r="D7" i="23" s="1"/>
  <c r="U104" i="4"/>
  <c r="AH104" i="4"/>
  <c r="AH116" i="4"/>
  <c r="U105" i="4"/>
  <c r="BQ74" i="6"/>
  <c r="AT74" i="6"/>
  <c r="BQ86" i="6"/>
  <c r="AU100" i="4"/>
  <c r="AM100" i="4"/>
  <c r="Z100" i="4"/>
  <c r="J72" i="19" s="1"/>
  <c r="AM112" i="4"/>
  <c r="BQ70" i="6"/>
  <c r="AT70" i="6"/>
  <c r="BQ82" i="6"/>
  <c r="S96" i="4"/>
  <c r="AF96" i="4"/>
  <c r="AF108" i="4"/>
  <c r="V92" i="4"/>
  <c r="AI92" i="4"/>
  <c r="AO65" i="6"/>
  <c r="BL65" i="6"/>
  <c r="AT62" i="6"/>
  <c r="BQ62" i="6"/>
  <c r="AF88" i="4"/>
  <c r="S88" i="4"/>
  <c r="AK88" i="4"/>
  <c r="X88" i="4"/>
  <c r="R84" i="4"/>
  <c r="AE84" i="4"/>
  <c r="X84" i="4"/>
  <c r="AK84" i="4"/>
  <c r="AT80" i="4"/>
  <c r="AD80" i="4"/>
  <c r="C52" i="22"/>
  <c r="CF53" i="6"/>
  <c r="AU76" i="4"/>
  <c r="AM76" i="4"/>
  <c r="Z76" i="4"/>
  <c r="J48" i="19" s="1"/>
  <c r="CF49" i="6"/>
  <c r="AI72" i="4"/>
  <c r="V72" i="4"/>
  <c r="F44" i="35"/>
  <c r="BM45" i="6"/>
  <c r="AP45" i="6"/>
  <c r="AK68" i="4"/>
  <c r="X68" i="4"/>
  <c r="AL64" i="4"/>
  <c r="Y64" i="4"/>
  <c r="BO34" i="6"/>
  <c r="AR34" i="6"/>
  <c r="U60" i="4"/>
  <c r="AH60" i="4"/>
  <c r="AL60" i="4"/>
  <c r="Y60" i="4"/>
  <c r="BN30" i="6"/>
  <c r="AQ30" i="6"/>
  <c r="S56" i="4"/>
  <c r="AF56" i="4"/>
  <c r="AE56" i="4"/>
  <c r="R56" i="4"/>
  <c r="BQ26" i="6"/>
  <c r="AT26" i="6"/>
  <c r="R52" i="4"/>
  <c r="AE52" i="4"/>
  <c r="AT48" i="4"/>
  <c r="AD48" i="4"/>
  <c r="C20" i="22"/>
  <c r="AT44" i="4"/>
  <c r="AD44" i="4"/>
  <c r="C16" i="22"/>
  <c r="AU40" i="4"/>
  <c r="Z40" i="4"/>
  <c r="J12" i="19" s="1"/>
  <c r="AT40" i="4"/>
  <c r="C12" i="22"/>
  <c r="Z36" i="4"/>
  <c r="J8" i="19" s="1"/>
  <c r="AU36" i="4"/>
  <c r="AT68" i="6"/>
  <c r="BQ68" i="6"/>
  <c r="BQ80" i="6"/>
  <c r="AF78" i="4"/>
  <c r="S78" i="4"/>
  <c r="AR32" i="6"/>
  <c r="BO32" i="6"/>
  <c r="R58" i="4"/>
  <c r="AE58" i="4"/>
  <c r="F30" i="35"/>
  <c r="BM31" i="6"/>
  <c r="AP31" i="6"/>
  <c r="AH10" i="35"/>
  <c r="AQ63" i="5"/>
  <c r="N35" i="19"/>
  <c r="P35" i="19" s="1"/>
  <c r="AO35" i="19" s="1"/>
  <c r="AE71" i="35"/>
  <c r="R25" i="20"/>
  <c r="T25" i="20"/>
  <c r="BB25" i="20" s="1"/>
  <c r="AH41" i="35"/>
  <c r="AH65" i="35"/>
  <c r="Z75" i="20"/>
  <c r="AQ75" i="20" s="1"/>
  <c r="N23" i="20"/>
  <c r="AR51" i="5"/>
  <c r="N60" i="20"/>
  <c r="AR88" i="5"/>
  <c r="S75" i="26"/>
  <c r="V76" i="33" s="1"/>
  <c r="N75" i="26"/>
  <c r="AJ70" i="20"/>
  <c r="AS70" i="20" s="1"/>
  <c r="BE61" i="20"/>
  <c r="C41" i="26"/>
  <c r="AA68" i="5"/>
  <c r="C41" i="23" s="1"/>
  <c r="AN68" i="5"/>
  <c r="AJ41" i="23" s="1"/>
  <c r="L48" i="22"/>
  <c r="T48" i="22"/>
  <c r="O81" i="20"/>
  <c r="BA81" i="20" s="1"/>
  <c r="M81" i="20"/>
  <c r="S23" i="19"/>
  <c r="U23" i="19" s="1"/>
  <c r="AP23" i="19" s="1"/>
  <c r="AQ51" i="14"/>
  <c r="S39" i="20"/>
  <c r="AR67" i="14"/>
  <c r="BG69" i="19"/>
  <c r="C57" i="26"/>
  <c r="AA84" i="5"/>
  <c r="C57" i="23" s="1"/>
  <c r="AN84" i="5"/>
  <c r="AJ57" i="23" s="1"/>
  <c r="T26" i="20"/>
  <c r="R26" i="20"/>
  <c r="BW75" i="6"/>
  <c r="AV69" i="6"/>
  <c r="AO96" i="4" s="1"/>
  <c r="Y69" i="6"/>
  <c r="AB96" i="4" s="1"/>
  <c r="H68" i="19" s="1"/>
  <c r="AV81" i="6"/>
  <c r="AO108" i="4" s="1"/>
  <c r="AF57" i="4"/>
  <c r="S57" i="4"/>
  <c r="X53" i="4"/>
  <c r="AK53" i="4"/>
  <c r="BL26" i="6"/>
  <c r="AO26" i="6"/>
  <c r="AT49" i="4"/>
  <c r="C21" i="22"/>
  <c r="AD49" i="4"/>
  <c r="V45" i="4"/>
  <c r="AI45" i="4"/>
  <c r="F17" i="35"/>
  <c r="BM18" i="6"/>
  <c r="AP18" i="6"/>
  <c r="S37" i="4"/>
  <c r="F9" i="35"/>
  <c r="AP10" i="6"/>
  <c r="Y33" i="4"/>
  <c r="CC71" i="6"/>
  <c r="CB71" i="6"/>
  <c r="AU66" i="4"/>
  <c r="Z66" i="4"/>
  <c r="J38" i="19" s="1"/>
  <c r="AM66" i="4"/>
  <c r="AO39" i="6"/>
  <c r="BL39" i="6"/>
  <c r="AI54" i="4"/>
  <c r="V54" i="4"/>
  <c r="AH50" i="4"/>
  <c r="U50" i="4"/>
  <c r="CF23" i="6"/>
  <c r="C68" i="26"/>
  <c r="AA95" i="5"/>
  <c r="C68" i="23" s="1"/>
  <c r="AN95" i="5"/>
  <c r="AJ68" i="23" s="1"/>
  <c r="AN107" i="5"/>
  <c r="AJ80" i="23" s="1"/>
  <c r="T57" i="20"/>
  <c r="R57" i="20"/>
  <c r="AV97" i="14"/>
  <c r="AW97" i="14"/>
  <c r="BF70" i="19"/>
  <c r="M23" i="20"/>
  <c r="O23" i="20"/>
  <c r="C40" i="26"/>
  <c r="AA67" i="5"/>
  <c r="C40" i="23" s="1"/>
  <c r="AN67" i="5"/>
  <c r="AJ40" i="23" s="1"/>
  <c r="AQ80" i="5"/>
  <c r="N52" i="19"/>
  <c r="P52" i="19" s="1"/>
  <c r="AO52" i="19" s="1"/>
  <c r="D45" i="26"/>
  <c r="AA72" i="14"/>
  <c r="D45" i="23" s="1"/>
  <c r="AN72" i="14"/>
  <c r="AK45" i="23" s="1"/>
  <c r="AH48" i="35"/>
  <c r="D57" i="26"/>
  <c r="AN84" i="14"/>
  <c r="AK57" i="23" s="1"/>
  <c r="AA84" i="14"/>
  <c r="D57" i="23" s="1"/>
  <c r="BE84" i="19"/>
  <c r="BC36" i="20"/>
  <c r="Z36" i="20"/>
  <c r="AQ36" i="20" s="1"/>
  <c r="T78" i="20"/>
  <c r="R78" i="20"/>
  <c r="O65" i="20"/>
  <c r="M65" i="20"/>
  <c r="D68" i="26"/>
  <c r="AA95" i="14"/>
  <c r="D68" i="23" s="1"/>
  <c r="AN95" i="14"/>
  <c r="AK68" i="23" s="1"/>
  <c r="AN107" i="14"/>
  <c r="AK80" i="23" s="1"/>
  <c r="BC43" i="20"/>
  <c r="AJ64" i="20"/>
  <c r="AS64" i="20" s="1"/>
  <c r="C77" i="26"/>
  <c r="AA104" i="5"/>
  <c r="C77" i="23" s="1"/>
  <c r="AN104" i="5"/>
  <c r="AJ77" i="23" s="1"/>
  <c r="AN116" i="5"/>
  <c r="AJ89" i="23" s="1"/>
  <c r="AA105" i="5"/>
  <c r="C78" i="23" s="1"/>
  <c r="D23" i="26"/>
  <c r="AA50" i="14"/>
  <c r="D23" i="23" s="1"/>
  <c r="AN50" i="14"/>
  <c r="AK23" i="23" s="1"/>
  <c r="BF84" i="19"/>
  <c r="X101" i="4"/>
  <c r="AK101" i="4"/>
  <c r="AK113" i="4"/>
  <c r="BN71" i="6"/>
  <c r="AQ71" i="6"/>
  <c r="BN83" i="6"/>
  <c r="AI97" i="4"/>
  <c r="V97" i="4"/>
  <c r="AI109" i="4"/>
  <c r="BO67" i="6"/>
  <c r="AR67" i="6"/>
  <c r="BO79" i="6"/>
  <c r="R93" i="4"/>
  <c r="AE93" i="4"/>
  <c r="AE105" i="4"/>
  <c r="S89" i="4"/>
  <c r="AF89" i="4"/>
  <c r="CF62" i="6"/>
  <c r="AH85" i="4"/>
  <c r="U85" i="4"/>
  <c r="F57" i="35"/>
  <c r="BM58" i="6"/>
  <c r="AP58" i="6"/>
  <c r="V81" i="4"/>
  <c r="AI81" i="4"/>
  <c r="S81" i="4"/>
  <c r="AF81" i="4"/>
  <c r="BQ51" i="6"/>
  <c r="AT51" i="6"/>
  <c r="Z77" i="4"/>
  <c r="J49" i="19" s="1"/>
  <c r="AU77" i="4"/>
  <c r="AM77" i="4"/>
  <c r="R77" i="4"/>
  <c r="AE77" i="4"/>
  <c r="BO47" i="6"/>
  <c r="AR47" i="6"/>
  <c r="AJ73" i="4"/>
  <c r="W73" i="4"/>
  <c r="AT69" i="4"/>
  <c r="AD69" i="4"/>
  <c r="C41" i="22"/>
  <c r="CF42" i="6"/>
  <c r="T65" i="4"/>
  <c r="AG65" i="4"/>
  <c r="V61" i="4"/>
  <c r="AI61" i="4"/>
  <c r="BL34" i="6"/>
  <c r="AO34" i="6"/>
  <c r="S41" i="4"/>
  <c r="AO14" i="6"/>
  <c r="AQ11" i="6"/>
  <c r="T102" i="4"/>
  <c r="AG102" i="4"/>
  <c r="AG114" i="4"/>
  <c r="AQ52" i="6"/>
  <c r="BN52" i="6"/>
  <c r="X46" i="4"/>
  <c r="AK46" i="4"/>
  <c r="CF19" i="6"/>
  <c r="S70" i="20"/>
  <c r="AR98" i="14"/>
  <c r="M17" i="22"/>
  <c r="U17" i="22"/>
  <c r="S37" i="19"/>
  <c r="U37" i="19" s="1"/>
  <c r="AP37" i="19" s="1"/>
  <c r="AQ65" i="14"/>
  <c r="U45" i="22"/>
  <c r="M45" i="22"/>
  <c r="AQ101" i="14"/>
  <c r="S73" i="19"/>
  <c r="U73" i="19" s="1"/>
  <c r="AP73" i="19" s="1"/>
  <c r="BE54" i="19"/>
  <c r="AE59" i="20"/>
  <c r="AR59" i="20" s="1"/>
  <c r="BF24" i="19"/>
  <c r="M52" i="20"/>
  <c r="O52" i="20"/>
  <c r="AV40" i="14"/>
  <c r="S32" i="19"/>
  <c r="U32" i="19" s="1"/>
  <c r="AP32" i="19" s="1"/>
  <c r="AQ60" i="14"/>
  <c r="BC83" i="20"/>
  <c r="BE32" i="20"/>
  <c r="M26" i="20"/>
  <c r="O26" i="20"/>
  <c r="BF60" i="19"/>
  <c r="U34" i="22"/>
  <c r="M34" i="22"/>
  <c r="U58" i="22"/>
  <c r="M58" i="22"/>
  <c r="D67" i="26"/>
  <c r="AA94" i="14"/>
  <c r="D67" i="23" s="1"/>
  <c r="AN94" i="14"/>
  <c r="AK67" i="23" s="1"/>
  <c r="AN106" i="14"/>
  <c r="AK79" i="23" s="1"/>
  <c r="AE53" i="35"/>
  <c r="T57" i="22"/>
  <c r="L57" i="22"/>
  <c r="T77" i="22"/>
  <c r="L65" i="22"/>
  <c r="T65" i="22"/>
  <c r="BE39" i="19"/>
  <c r="BD48" i="20"/>
  <c r="AE48" i="20"/>
  <c r="AR48" i="20" s="1"/>
  <c r="N72" i="26"/>
  <c r="S72" i="26"/>
  <c r="V73" i="33" s="1"/>
  <c r="Z60" i="20"/>
  <c r="AQ60" i="20" s="1"/>
  <c r="M109" i="26"/>
  <c r="M55" i="26"/>
  <c r="M108" i="26"/>
  <c r="M107" i="26"/>
  <c r="M105" i="26"/>
  <c r="M104" i="26"/>
  <c r="M106" i="26"/>
  <c r="M102" i="26"/>
  <c r="M103" i="26"/>
  <c r="M100" i="26"/>
  <c r="M99" i="26"/>
  <c r="M101" i="26"/>
  <c r="M96" i="26"/>
  <c r="M97" i="26"/>
  <c r="M98" i="26"/>
  <c r="M95" i="26"/>
  <c r="M93" i="26"/>
  <c r="M94" i="26"/>
  <c r="M92" i="26"/>
  <c r="M91" i="26"/>
  <c r="M81" i="26"/>
  <c r="M82" i="26"/>
  <c r="M86" i="26"/>
  <c r="M90" i="26"/>
  <c r="M87" i="26"/>
  <c r="M89" i="26"/>
  <c r="M80" i="26"/>
  <c r="M83" i="26"/>
  <c r="M88" i="26"/>
  <c r="M85" i="26"/>
  <c r="M79" i="26"/>
  <c r="M84" i="26"/>
  <c r="M78" i="26"/>
  <c r="BU75" i="6"/>
  <c r="M54" i="22"/>
  <c r="U54" i="22"/>
  <c r="AV87" i="5"/>
  <c r="AW87" i="5"/>
  <c r="M29" i="22"/>
  <c r="U29" i="22"/>
  <c r="S65" i="20"/>
  <c r="AR93" i="14"/>
  <c r="AJ68" i="20"/>
  <c r="AS68" i="20" s="1"/>
  <c r="S30" i="26"/>
  <c r="V31" i="33" s="1"/>
  <c r="AV78" i="14"/>
  <c r="BD73" i="20"/>
  <c r="N22" i="19"/>
  <c r="P22" i="19" s="1"/>
  <c r="AO22" i="19" s="1"/>
  <c r="AQ50" i="5"/>
  <c r="S60" i="20"/>
  <c r="AR88" i="14"/>
  <c r="BE77" i="19"/>
  <c r="BC78" i="20"/>
  <c r="L12" i="22"/>
  <c r="AE20" i="35"/>
  <c r="N49" i="19"/>
  <c r="P49" i="19" s="1"/>
  <c r="AO49" i="19" s="1"/>
  <c r="AQ77" i="5"/>
  <c r="L61" i="22"/>
  <c r="T61" i="22"/>
  <c r="N69" i="20"/>
  <c r="AR97" i="5"/>
  <c r="AH7" i="35"/>
  <c r="T31" i="20"/>
  <c r="R31" i="20"/>
  <c r="D36" i="26"/>
  <c r="AN63" i="14"/>
  <c r="AK36" i="23" s="1"/>
  <c r="AA63" i="14"/>
  <c r="D36" i="23" s="1"/>
  <c r="S63" i="20"/>
  <c r="AR91" i="14"/>
  <c r="AV99" i="14"/>
  <c r="AW99" i="14"/>
  <c r="BF80" i="19"/>
  <c r="BF67" i="19"/>
  <c r="AJ75" i="20"/>
  <c r="AS75" i="20" s="1"/>
  <c r="BD37" i="20"/>
  <c r="X90" i="4"/>
  <c r="AK90" i="4"/>
  <c r="AI86" i="4"/>
  <c r="V86" i="4"/>
  <c r="S86" i="4"/>
  <c r="AF86" i="4"/>
  <c r="S82" i="4"/>
  <c r="AF82" i="4"/>
  <c r="AU82" i="4"/>
  <c r="Z82" i="4"/>
  <c r="J54" i="19" s="1"/>
  <c r="AM82" i="4"/>
  <c r="BO48" i="6"/>
  <c r="AR48" i="6"/>
  <c r="T34" i="4"/>
  <c r="AV38" i="14"/>
  <c r="N63" i="19"/>
  <c r="P63" i="19" s="1"/>
  <c r="AO63" i="19" s="1"/>
  <c r="AQ91" i="5"/>
  <c r="L27" i="22"/>
  <c r="T27" i="22"/>
  <c r="BE70" i="19"/>
  <c r="BE26" i="20"/>
  <c r="O30" i="20"/>
  <c r="M30" i="20"/>
  <c r="AV82" i="5"/>
  <c r="AW82" i="5"/>
  <c r="AW136" i="5"/>
  <c r="AW135" i="5"/>
  <c r="AW134" i="5"/>
  <c r="AW133" i="5"/>
  <c r="AW132" i="5"/>
  <c r="AW130" i="5"/>
  <c r="AW131" i="5"/>
  <c r="AW129" i="5"/>
  <c r="AW127" i="5"/>
  <c r="AW128" i="5"/>
  <c r="AW126" i="5"/>
  <c r="AW125" i="5"/>
  <c r="AW123" i="5"/>
  <c r="AW124" i="5"/>
  <c r="AW122" i="5"/>
  <c r="AW121" i="5"/>
  <c r="AW120" i="5"/>
  <c r="AW119" i="5"/>
  <c r="AW118" i="5"/>
  <c r="AW112" i="5"/>
  <c r="AW115" i="5"/>
  <c r="AW113" i="5"/>
  <c r="AW116" i="5"/>
  <c r="AW117" i="5"/>
  <c r="AW108" i="5"/>
  <c r="AW107" i="5"/>
  <c r="AW106" i="5"/>
  <c r="AW114" i="5"/>
  <c r="AW111" i="5"/>
  <c r="AW110" i="5"/>
  <c r="AW109" i="5"/>
  <c r="AW105" i="5"/>
  <c r="AW86" i="5"/>
  <c r="AV86" i="5"/>
  <c r="L70" i="22"/>
  <c r="T70" i="22"/>
  <c r="T82" i="22"/>
  <c r="N86" i="20"/>
  <c r="AR114" i="5"/>
  <c r="AQ68" i="14"/>
  <c r="S40" i="19"/>
  <c r="U40" i="19" s="1"/>
  <c r="AP40" i="19" s="1"/>
  <c r="BB91" i="17"/>
  <c r="O73" i="26"/>
  <c r="T18" i="22"/>
  <c r="L18" i="22"/>
  <c r="BG19" i="19"/>
  <c r="BD43" i="20"/>
  <c r="O48" i="20"/>
  <c r="M48" i="20"/>
  <c r="T25" i="22"/>
  <c r="L25" i="22"/>
  <c r="N41" i="19"/>
  <c r="P41" i="19" s="1"/>
  <c r="AO41" i="19" s="1"/>
  <c r="AQ69" i="5"/>
  <c r="N73" i="20"/>
  <c r="AR101" i="5"/>
  <c r="AV83" i="14"/>
  <c r="AW83" i="14"/>
  <c r="AE81" i="20"/>
  <c r="AR81" i="20" s="1"/>
  <c r="BC85" i="20"/>
  <c r="Z40" i="20"/>
  <c r="AQ40" i="20" s="1"/>
  <c r="BB93" i="17"/>
  <c r="BE38" i="20"/>
  <c r="O56" i="20"/>
  <c r="M56" i="20"/>
  <c r="N63" i="26"/>
  <c r="S63" i="26"/>
  <c r="V64" i="33" s="1"/>
  <c r="AJ31" i="20"/>
  <c r="AS31" i="20" s="1"/>
  <c r="AE52" i="20"/>
  <c r="AR52" i="20" s="1"/>
  <c r="BF57" i="19"/>
  <c r="O75" i="26"/>
  <c r="U38" i="22"/>
  <c r="M38" i="22"/>
  <c r="U21" i="22"/>
  <c r="M21" i="22"/>
  <c r="BE67" i="20"/>
  <c r="AJ67" i="20"/>
  <c r="AS67" i="20" s="1"/>
  <c r="O39" i="20"/>
  <c r="M39" i="20"/>
  <c r="Z59" i="20"/>
  <c r="AQ59" i="20" s="1"/>
  <c r="BC70" i="20"/>
  <c r="BG70" i="19"/>
  <c r="C47" i="26"/>
  <c r="AA74" i="5"/>
  <c r="C47" i="23" s="1"/>
  <c r="AN74" i="5"/>
  <c r="AJ47" i="23" s="1"/>
  <c r="AV78" i="5"/>
  <c r="AV48" i="14"/>
  <c r="D49" i="26"/>
  <c r="AA76" i="14"/>
  <c r="D49" i="23" s="1"/>
  <c r="AN76" i="14"/>
  <c r="AK49" i="23" s="1"/>
  <c r="U52" i="22"/>
  <c r="M52" i="22"/>
  <c r="T84" i="20"/>
  <c r="BB84" i="20" s="1"/>
  <c r="R84" i="20"/>
  <c r="AE6" i="35"/>
  <c r="C27" i="26"/>
  <c r="AA54" i="5"/>
  <c r="C27" i="23" s="1"/>
  <c r="AN54" i="5"/>
  <c r="AJ27" i="23" s="1"/>
  <c r="T38" i="22"/>
  <c r="L38" i="22"/>
  <c r="BD22" i="20"/>
  <c r="BE41" i="19"/>
  <c r="AE12" i="35"/>
  <c r="AV48" i="5"/>
  <c r="BC38" i="20"/>
  <c r="AJ43" i="20"/>
  <c r="AS43" i="20" s="1"/>
  <c r="BG80" i="19"/>
  <c r="BF78" i="19"/>
  <c r="O80" i="20"/>
  <c r="M80" i="20"/>
  <c r="Z19" i="20"/>
  <c r="AQ19" i="20" s="1"/>
  <c r="V103" i="4"/>
  <c r="AI103" i="4"/>
  <c r="AI115" i="4"/>
  <c r="BL76" i="6"/>
  <c r="AO76" i="6"/>
  <c r="BL88" i="6"/>
  <c r="AJ99" i="4"/>
  <c r="W99" i="4"/>
  <c r="AJ111" i="4"/>
  <c r="BL72" i="6"/>
  <c r="AO72" i="6"/>
  <c r="BL84" i="6"/>
  <c r="AT95" i="4"/>
  <c r="C67" i="22"/>
  <c r="AD95" i="4"/>
  <c r="AD107" i="4"/>
  <c r="AJ91" i="4"/>
  <c r="W91" i="4"/>
  <c r="Y91" i="4"/>
  <c r="AL91" i="4"/>
  <c r="BQ61" i="6"/>
  <c r="AT61" i="6"/>
  <c r="Y87" i="4"/>
  <c r="AL87" i="4"/>
  <c r="AU87" i="4"/>
  <c r="AM87" i="4"/>
  <c r="Z87" i="4"/>
  <c r="J59" i="19" s="1"/>
  <c r="AT57" i="6"/>
  <c r="BQ57" i="6"/>
  <c r="AJ83" i="4"/>
  <c r="W83" i="4"/>
  <c r="AH79" i="4"/>
  <c r="U79" i="4"/>
  <c r="AL75" i="4"/>
  <c r="Y75" i="4"/>
  <c r="F47" i="35"/>
  <c r="AP48" i="6"/>
  <c r="BM48" i="6"/>
  <c r="R71" i="4"/>
  <c r="AE71" i="4"/>
  <c r="BL44" i="6"/>
  <c r="AO44" i="6"/>
  <c r="AU67" i="4"/>
  <c r="Z67" i="4"/>
  <c r="J39" i="19" s="1"/>
  <c r="AM67" i="4"/>
  <c r="F39" i="35"/>
  <c r="BM40" i="6"/>
  <c r="AP40" i="6"/>
  <c r="V63" i="4"/>
  <c r="AI63" i="4"/>
  <c r="AT63" i="4"/>
  <c r="C35" i="22"/>
  <c r="AD63" i="4"/>
  <c r="BQ33" i="6"/>
  <c r="AT33" i="6"/>
  <c r="T59" i="4"/>
  <c r="AG59" i="4"/>
  <c r="AJ59" i="4"/>
  <c r="W59" i="4"/>
  <c r="AR29" i="6"/>
  <c r="BO29" i="6"/>
  <c r="AK55" i="4"/>
  <c r="X55" i="4"/>
  <c r="V51" i="4"/>
  <c r="AI51" i="4"/>
  <c r="AE47" i="4"/>
  <c r="R47" i="4"/>
  <c r="X43" i="4"/>
  <c r="CF16" i="6"/>
  <c r="V39" i="4"/>
  <c r="X35" i="4"/>
  <c r="X98" i="4"/>
  <c r="AK98" i="4"/>
  <c r="AK110" i="4"/>
  <c r="V98" i="4"/>
  <c r="AI98" i="4"/>
  <c r="AI110" i="4"/>
  <c r="R94" i="4"/>
  <c r="AE94" i="4"/>
  <c r="AE106" i="4"/>
  <c r="AL94" i="4"/>
  <c r="Y94" i="4"/>
  <c r="AL106" i="4"/>
  <c r="AR64" i="6"/>
  <c r="BO64" i="6"/>
  <c r="AK74" i="4"/>
  <c r="X74" i="4"/>
  <c r="BL47" i="6"/>
  <c r="AO47" i="6"/>
  <c r="AT62" i="4"/>
  <c r="AD62" i="4"/>
  <c r="C34" i="22"/>
  <c r="C44" i="26"/>
  <c r="AA71" i="5"/>
  <c r="C44" i="23" s="1"/>
  <c r="AN71" i="5"/>
  <c r="AJ44" i="23" s="1"/>
  <c r="D34" i="26"/>
  <c r="AA61" i="14"/>
  <c r="D34" i="23" s="1"/>
  <c r="AN61" i="14"/>
  <c r="AK34" i="23" s="1"/>
  <c r="AH49" i="35"/>
  <c r="AH61" i="35"/>
  <c r="BG47" i="19"/>
  <c r="AE27" i="35"/>
  <c r="N62" i="26"/>
  <c r="S62" i="26"/>
  <c r="V63" i="33" s="1"/>
  <c r="N19" i="20"/>
  <c r="AR47" i="5"/>
  <c r="AQ70" i="5"/>
  <c r="N42" i="19"/>
  <c r="P42" i="19" s="1"/>
  <c r="AO42" i="19" s="1"/>
  <c r="M50" i="20"/>
  <c r="O50" i="20"/>
  <c r="T88" i="20"/>
  <c r="R88" i="20"/>
  <c r="AH76" i="35"/>
  <c r="AH77" i="35"/>
  <c r="S38" i="26"/>
  <c r="V39" i="33" s="1"/>
  <c r="BE31" i="19"/>
  <c r="L17" i="22"/>
  <c r="T17" i="22"/>
  <c r="AV49" i="5"/>
  <c r="AE25" i="35"/>
  <c r="U27" i="22"/>
  <c r="M27" i="22"/>
  <c r="T43" i="20"/>
  <c r="BB43" i="20" s="1"/>
  <c r="R43" i="20"/>
  <c r="BC54" i="20"/>
  <c r="BE40" i="20"/>
  <c r="BE48" i="19"/>
  <c r="BG76" i="19"/>
  <c r="AV56" i="5"/>
  <c r="T36" i="22"/>
  <c r="L36" i="22"/>
  <c r="M44" i="20"/>
  <c r="O44" i="20"/>
  <c r="AH26" i="35"/>
  <c r="BD36" i="20"/>
  <c r="N74" i="26"/>
  <c r="S74" i="26"/>
  <c r="V75" i="33" s="1"/>
  <c r="BD67" i="20"/>
  <c r="BY75" i="6"/>
  <c r="BU73" i="6"/>
  <c r="AV68" i="6"/>
  <c r="AO95" i="4" s="1"/>
  <c r="Y68" i="6"/>
  <c r="AB95" i="4" s="1"/>
  <c r="H67" i="19" s="1"/>
  <c r="AV80" i="6"/>
  <c r="AO107" i="4" s="1"/>
  <c r="AI70" i="4"/>
  <c r="V70" i="4"/>
  <c r="F42" i="35"/>
  <c r="BM43" i="6"/>
  <c r="AP43" i="6"/>
  <c r="Y42" i="4"/>
  <c r="F14" i="35"/>
  <c r="AP15" i="6"/>
  <c r="R38" i="4"/>
  <c r="AO11" i="6"/>
  <c r="V108" i="35"/>
  <c r="AR109" i="35" s="1"/>
  <c r="S108" i="35"/>
  <c r="P108" i="35"/>
  <c r="AL109" i="35" s="1"/>
  <c r="M108" i="35"/>
  <c r="AI109" i="35" s="1"/>
  <c r="J108" i="35"/>
  <c r="AF109" i="35" s="1"/>
  <c r="V107" i="35"/>
  <c r="S107" i="35"/>
  <c r="P107" i="35"/>
  <c r="M107" i="35"/>
  <c r="J107" i="35"/>
  <c r="S106" i="35"/>
  <c r="V106" i="35"/>
  <c r="P106" i="35"/>
  <c r="M106" i="35"/>
  <c r="J106" i="35"/>
  <c r="L116" i="26" l="1"/>
  <c r="L117" i="26"/>
  <c r="AW144" i="4"/>
  <c r="K116" i="26"/>
  <c r="K117" i="26"/>
  <c r="BB28" i="20"/>
  <c r="CF73" i="6"/>
  <c r="AV142" i="4"/>
  <c r="AV143" i="4"/>
  <c r="P19" i="20"/>
  <c r="AO19" i="20" s="1"/>
  <c r="AW143" i="4"/>
  <c r="L114" i="26"/>
  <c r="L115" i="26"/>
  <c r="AW142" i="4"/>
  <c r="K114" i="26"/>
  <c r="K115" i="26"/>
  <c r="AB69" i="35"/>
  <c r="AB41" i="35"/>
  <c r="AB30" i="35"/>
  <c r="U75" i="20"/>
  <c r="AP75" i="20" s="1"/>
  <c r="BA84" i="20"/>
  <c r="U38" i="20"/>
  <c r="AP38" i="20" s="1"/>
  <c r="U63" i="20"/>
  <c r="AP63" i="20" s="1"/>
  <c r="AV141" i="4"/>
  <c r="BA80" i="20"/>
  <c r="P55" i="20"/>
  <c r="AO55" i="20" s="1"/>
  <c r="P25" i="20"/>
  <c r="AO25" i="20" s="1"/>
  <c r="BB52" i="20"/>
  <c r="BA30" i="20"/>
  <c r="BB31" i="20"/>
  <c r="U21" i="20"/>
  <c r="AP21" i="20" s="1"/>
  <c r="BB53" i="20"/>
  <c r="P79" i="20"/>
  <c r="AO79" i="20" s="1"/>
  <c r="BB41" i="20"/>
  <c r="U66" i="20"/>
  <c r="AP66" i="20" s="1"/>
  <c r="U32" i="20"/>
  <c r="AP32" i="20" s="1"/>
  <c r="BC87" i="19"/>
  <c r="U48" i="20"/>
  <c r="AP48" i="20" s="1"/>
  <c r="U59" i="20"/>
  <c r="AP59" i="20" s="1"/>
  <c r="BA75" i="20"/>
  <c r="BA39" i="20"/>
  <c r="P42" i="20"/>
  <c r="AO42" i="20" s="1"/>
  <c r="AW141" i="4"/>
  <c r="K113" i="26"/>
  <c r="K112" i="26"/>
  <c r="L113" i="26"/>
  <c r="L112" i="26"/>
  <c r="P87" i="20"/>
  <c r="AO87" i="20" s="1"/>
  <c r="AW139" i="4"/>
  <c r="AW140" i="4"/>
  <c r="AV140" i="4"/>
  <c r="AV139" i="4"/>
  <c r="AB61" i="35"/>
  <c r="AB65" i="35"/>
  <c r="AB6" i="35"/>
  <c r="AB19" i="35"/>
  <c r="BB86" i="20"/>
  <c r="BB74" i="20"/>
  <c r="BB47" i="20"/>
  <c r="BB61" i="20"/>
  <c r="U24" i="20"/>
  <c r="AP24" i="20" s="1"/>
  <c r="U29" i="20"/>
  <c r="AP29" i="20" s="1"/>
  <c r="U44" i="20"/>
  <c r="AP44" i="20" s="1"/>
  <c r="U35" i="20"/>
  <c r="AP35" i="20" s="1"/>
  <c r="BA26" i="20"/>
  <c r="BA24" i="20"/>
  <c r="AB8" i="35"/>
  <c r="AB57" i="35"/>
  <c r="S11" i="33" a="1"/>
  <c r="S11" i="33" s="1"/>
  <c r="CF77" i="6"/>
  <c r="AB72" i="35"/>
  <c r="S9" i="33" a="1"/>
  <c r="S9" i="33" s="1"/>
  <c r="CF69" i="6"/>
  <c r="U87" i="20"/>
  <c r="AP87" i="20" s="1"/>
  <c r="U20" i="20"/>
  <c r="AP20" i="20" s="1"/>
  <c r="U76" i="20"/>
  <c r="AP76" i="20" s="1"/>
  <c r="U82" i="20"/>
  <c r="AP82" i="20" s="1"/>
  <c r="L72" i="26"/>
  <c r="L77" i="26"/>
  <c r="L62" i="26"/>
  <c r="L60" i="26"/>
  <c r="L61" i="26"/>
  <c r="BB79" i="20"/>
  <c r="P85" i="20"/>
  <c r="AO85" i="20" s="1"/>
  <c r="P33" i="20"/>
  <c r="AO33" i="20" s="1"/>
  <c r="P73" i="20"/>
  <c r="AO73" i="20" s="1"/>
  <c r="P54" i="20"/>
  <c r="AO54" i="20" s="1"/>
  <c r="AV62" i="4"/>
  <c r="AV137" i="4"/>
  <c r="AV138" i="4"/>
  <c r="K110" i="26"/>
  <c r="K111" i="26"/>
  <c r="P76" i="20"/>
  <c r="AO76" i="20" s="1"/>
  <c r="L110" i="26"/>
  <c r="L111" i="26"/>
  <c r="AW138" i="4"/>
  <c r="AM124" i="32"/>
  <c r="AM125" i="32"/>
  <c r="AN124" i="32"/>
  <c r="AN125" i="32"/>
  <c r="CO6" i="18"/>
  <c r="T6" i="23" s="1"/>
  <c r="BA32" i="20"/>
  <c r="K77" i="26"/>
  <c r="P46" i="20"/>
  <c r="AO46" i="20" s="1"/>
  <c r="BA34" i="20"/>
  <c r="U72" i="20"/>
  <c r="AP72" i="20" s="1"/>
  <c r="L69" i="26"/>
  <c r="BB88" i="20"/>
  <c r="U70" i="20"/>
  <c r="AP70" i="20" s="1"/>
  <c r="BB26" i="20"/>
  <c r="L73" i="26"/>
  <c r="AB37" i="35"/>
  <c r="P78" i="20"/>
  <c r="AO78" i="20" s="1"/>
  <c r="AB12" i="35"/>
  <c r="P69" i="20"/>
  <c r="AO69" i="20" s="1"/>
  <c r="AV52" i="4"/>
  <c r="L65" i="26"/>
  <c r="L59" i="26"/>
  <c r="AB9" i="35"/>
  <c r="AB73" i="35"/>
  <c r="L70" i="26"/>
  <c r="AB33" i="35"/>
  <c r="BA82" i="20"/>
  <c r="L74" i="26"/>
  <c r="L71" i="26"/>
  <c r="BA56" i="20"/>
  <c r="L68" i="26"/>
  <c r="BB46" i="20"/>
  <c r="P27" i="20"/>
  <c r="AO27" i="20" s="1"/>
  <c r="L58" i="26"/>
  <c r="U42" i="20"/>
  <c r="AP42" i="20" s="1"/>
  <c r="L76" i="26"/>
  <c r="U65" i="20"/>
  <c r="AP65" i="20" s="1"/>
  <c r="L56" i="26"/>
  <c r="L63" i="26"/>
  <c r="L67" i="26"/>
  <c r="BA65" i="20"/>
  <c r="L57" i="26"/>
  <c r="BB57" i="20"/>
  <c r="AV42" i="4"/>
  <c r="BA51" i="20"/>
  <c r="BB51" i="20"/>
  <c r="AB55" i="35"/>
  <c r="BA29" i="20"/>
  <c r="L75" i="26"/>
  <c r="BA22" i="20"/>
  <c r="P83" i="20"/>
  <c r="AO83" i="20" s="1"/>
  <c r="L66" i="26"/>
  <c r="CL14" i="18"/>
  <c r="Q14" i="23" s="1"/>
  <c r="CI7" i="18"/>
  <c r="N7" i="23" s="1"/>
  <c r="CM18" i="18"/>
  <c r="R18" i="23" s="1"/>
  <c r="CI15" i="18"/>
  <c r="N15" i="23" s="1"/>
  <c r="CO12" i="18"/>
  <c r="T12" i="23" s="1"/>
  <c r="CK14" i="18"/>
  <c r="P14" i="23" s="1"/>
  <c r="CO8" i="18"/>
  <c r="T8" i="23" s="1"/>
  <c r="F5" i="37"/>
  <c r="AB46" i="35"/>
  <c r="AB38" i="35"/>
  <c r="AB66" i="35"/>
  <c r="K68" i="26"/>
  <c r="BA77" i="20"/>
  <c r="U60" i="20"/>
  <c r="AP60" i="20" s="1"/>
  <c r="U69" i="20"/>
  <c r="AP69" i="20" s="1"/>
  <c r="P47" i="20"/>
  <c r="AO47" i="20" s="1"/>
  <c r="U39" i="20"/>
  <c r="AP39" i="20" s="1"/>
  <c r="AV37" i="4"/>
  <c r="AV69" i="4"/>
  <c r="BB18" i="20"/>
  <c r="AV63" i="4"/>
  <c r="BA31" i="20"/>
  <c r="U40" i="20"/>
  <c r="AP40" i="20" s="1"/>
  <c r="U22" i="20"/>
  <c r="AP22" i="20" s="1"/>
  <c r="AB25" i="35"/>
  <c r="U27" i="20"/>
  <c r="AP27" i="20" s="1"/>
  <c r="AZ109" i="35"/>
  <c r="BA109" i="35"/>
  <c r="AB14" i="35"/>
  <c r="BA50" i="20"/>
  <c r="AV44" i="4"/>
  <c r="AV80" i="4"/>
  <c r="AV100" i="4"/>
  <c r="BD20" i="19"/>
  <c r="AV55" i="4"/>
  <c r="AV68" i="4"/>
  <c r="P43" i="20"/>
  <c r="AO43" i="20" s="1"/>
  <c r="AV61" i="4"/>
  <c r="U62" i="20"/>
  <c r="AP62" i="20" s="1"/>
  <c r="CK6" i="18"/>
  <c r="P6" i="23" s="1"/>
  <c r="U64" i="20"/>
  <c r="AP64" i="20" s="1"/>
  <c r="BD87" i="19"/>
  <c r="BA49" i="20"/>
  <c r="P38" i="20"/>
  <c r="AO38" i="20" s="1"/>
  <c r="BC109" i="35"/>
  <c r="BD109" i="35"/>
  <c r="BD51" i="19"/>
  <c r="AV40" i="4"/>
  <c r="BG109" i="35"/>
  <c r="BF109" i="35"/>
  <c r="BC53" i="19"/>
  <c r="BA48" i="20"/>
  <c r="BA40" i="20"/>
  <c r="P62" i="20"/>
  <c r="AO62" i="20" s="1"/>
  <c r="AV51" i="4"/>
  <c r="BB67" i="20"/>
  <c r="P41" i="20"/>
  <c r="AO41" i="20" s="1"/>
  <c r="U17" i="20"/>
  <c r="AP17" i="20" s="1"/>
  <c r="P67" i="20"/>
  <c r="AO67" i="20" s="1"/>
  <c r="BA16" i="20"/>
  <c r="AB24" i="35"/>
  <c r="AV38" i="4"/>
  <c r="AV70" i="4"/>
  <c r="U58" i="20"/>
  <c r="AP58" i="20" s="1"/>
  <c r="AV49" i="4"/>
  <c r="AB51" i="35"/>
  <c r="AB29" i="35"/>
  <c r="P68" i="20"/>
  <c r="AO68" i="20" s="1"/>
  <c r="U55" i="20"/>
  <c r="AP55" i="20" s="1"/>
  <c r="BB80" i="20"/>
  <c r="AW137" i="4"/>
  <c r="P36" i="20"/>
  <c r="AO36" i="20" s="1"/>
  <c r="AF107" i="35"/>
  <c r="BA107" i="35" s="1"/>
  <c r="AO108" i="35"/>
  <c r="AO109" i="35"/>
  <c r="BL109" i="35"/>
  <c r="BM109" i="35"/>
  <c r="AB42" i="35"/>
  <c r="P86" i="20"/>
  <c r="AO86" i="20" s="1"/>
  <c r="P60" i="20"/>
  <c r="AO60" i="20" s="1"/>
  <c r="AV36" i="4"/>
  <c r="AV79" i="4"/>
  <c r="CF72" i="6"/>
  <c r="AV45" i="4"/>
  <c r="AV78" i="4"/>
  <c r="P59" i="20"/>
  <c r="AO59" i="20" s="1"/>
  <c r="P53" i="20"/>
  <c r="AO53" i="20" s="1"/>
  <c r="AV43" i="4"/>
  <c r="AV47" i="4"/>
  <c r="AV75" i="4"/>
  <c r="BB36" i="20"/>
  <c r="AV72" i="4"/>
  <c r="U81" i="20"/>
  <c r="AP81" i="20" s="1"/>
  <c r="CK54" i="18"/>
  <c r="P54" i="23" s="1"/>
  <c r="CO11" i="18"/>
  <c r="T11" i="23" s="1"/>
  <c r="CO15" i="18"/>
  <c r="T15" i="23" s="1"/>
  <c r="CM15" i="18"/>
  <c r="R15" i="23" s="1"/>
  <c r="CI6" i="18"/>
  <c r="N6" i="23" s="1"/>
  <c r="CM12" i="18"/>
  <c r="R12" i="23" s="1"/>
  <c r="CI13" i="18"/>
  <c r="N13" i="23" s="1"/>
  <c r="C5" i="37"/>
  <c r="CI10" i="18"/>
  <c r="N10" i="23" s="1"/>
  <c r="CK13" i="18"/>
  <c r="P13" i="23" s="1"/>
  <c r="CM10" i="18"/>
  <c r="R10" i="23" s="1"/>
  <c r="CI9" i="18"/>
  <c r="N9" i="23" s="1"/>
  <c r="D5" i="37"/>
  <c r="CM7" i="18"/>
  <c r="R7" i="23" s="1"/>
  <c r="AB47" i="35"/>
  <c r="BC60" i="19"/>
  <c r="BB78" i="20"/>
  <c r="BA23" i="20"/>
  <c r="BD34" i="19"/>
  <c r="BA57" i="20"/>
  <c r="P18" i="20"/>
  <c r="AO18" i="20" s="1"/>
  <c r="U50" i="20"/>
  <c r="AP50" i="20" s="1"/>
  <c r="BC76" i="19"/>
  <c r="BB23" i="20"/>
  <c r="BA72" i="20"/>
  <c r="BA70" i="20"/>
  <c r="BB71" i="20"/>
  <c r="G9" i="29"/>
  <c r="AB10" i="33" s="1"/>
  <c r="P64" i="20"/>
  <c r="AO64" i="20" s="1"/>
  <c r="P37" i="20"/>
  <c r="AO37" i="20" s="1"/>
  <c r="L64" i="26"/>
  <c r="U73" i="20"/>
  <c r="AP73" i="20" s="1"/>
  <c r="BA44" i="20"/>
  <c r="BA52" i="20"/>
  <c r="BA17" i="20"/>
  <c r="BA35" i="20"/>
  <c r="AV35" i="4"/>
  <c r="BC80" i="19"/>
  <c r="AB67" i="35"/>
  <c r="AB21" i="35"/>
  <c r="P88" i="20"/>
  <c r="AO88" i="20" s="1"/>
  <c r="P74" i="20"/>
  <c r="AO74" i="20" s="1"/>
  <c r="CO7" i="18"/>
  <c r="T7" i="23" s="1"/>
  <c r="AB59" i="35"/>
  <c r="BB68" i="20"/>
  <c r="BB49" i="20"/>
  <c r="BA71" i="20"/>
  <c r="BC63" i="19"/>
  <c r="BC74" i="19"/>
  <c r="BD76" i="19"/>
  <c r="U33" i="20"/>
  <c r="AP33" i="20" s="1"/>
  <c r="P20" i="20"/>
  <c r="AO20" i="20" s="1"/>
  <c r="P58" i="20"/>
  <c r="AO58" i="20" s="1"/>
  <c r="U19" i="20"/>
  <c r="AP19" i="20" s="1"/>
  <c r="CK7" i="18"/>
  <c r="P7" i="23" s="1"/>
  <c r="CK9" i="18"/>
  <c r="P9" i="23" s="1"/>
  <c r="AB17" i="35"/>
  <c r="CU36" i="18"/>
  <c r="AU36" i="23" s="1"/>
  <c r="CI16" i="18"/>
  <c r="N16" i="23" s="1"/>
  <c r="AB39" i="35"/>
  <c r="F9" i="29"/>
  <c r="AB9" i="33" s="1"/>
  <c r="CF68" i="6"/>
  <c r="BB34" i="20"/>
  <c r="U85" i="20"/>
  <c r="AP85" i="20" s="1"/>
  <c r="AV33" i="4"/>
  <c r="F13" i="29"/>
  <c r="AC9" i="33" s="1"/>
  <c r="AL107" i="35"/>
  <c r="BG107" i="35" s="1"/>
  <c r="BD84" i="19"/>
  <c r="AV77" i="4"/>
  <c r="BD17" i="19"/>
  <c r="BA28" i="20"/>
  <c r="U54" i="20"/>
  <c r="AP54" i="20" s="1"/>
  <c r="P61" i="20"/>
  <c r="AO61" i="20" s="1"/>
  <c r="AB50" i="35"/>
  <c r="BA45" i="20"/>
  <c r="U16" i="20"/>
  <c r="AP16" i="20" s="1"/>
  <c r="B35" i="26"/>
  <c r="AN62" i="4"/>
  <c r="AI35" i="23" s="1"/>
  <c r="AA62" i="4"/>
  <c r="B35" i="23" s="1"/>
  <c r="K35" i="22"/>
  <c r="S35" i="22"/>
  <c r="I35" i="22"/>
  <c r="H39" i="20"/>
  <c r="J39" i="20"/>
  <c r="B68" i="26"/>
  <c r="AA95" i="4"/>
  <c r="B68" i="23" s="1"/>
  <c r="AN95" i="4"/>
  <c r="AI68" i="23" s="1"/>
  <c r="AN107" i="4"/>
  <c r="AI80" i="23" s="1"/>
  <c r="BD43" i="19"/>
  <c r="I16" i="19"/>
  <c r="K16" i="19" s="1"/>
  <c r="AN16" i="19" s="1"/>
  <c r="AQ44" i="4"/>
  <c r="I52" i="22"/>
  <c r="S52" i="22"/>
  <c r="K52" i="22"/>
  <c r="H84" i="20"/>
  <c r="J84" i="20"/>
  <c r="I14" i="19"/>
  <c r="K14" i="19" s="1"/>
  <c r="AN14" i="19" s="1"/>
  <c r="AQ42" i="4"/>
  <c r="I7" i="22"/>
  <c r="K7" i="22"/>
  <c r="I23" i="20"/>
  <c r="AR51" i="4"/>
  <c r="B40" i="26"/>
  <c r="AN67" i="4"/>
  <c r="AI40" i="23" s="1"/>
  <c r="AA67" i="4"/>
  <c r="B40" i="23" s="1"/>
  <c r="BC49" i="19"/>
  <c r="BC70" i="19"/>
  <c r="I49" i="20"/>
  <c r="AR77" i="4"/>
  <c r="U67" i="20"/>
  <c r="AP67" i="20" s="1"/>
  <c r="U23" i="20"/>
  <c r="AP23" i="20" s="1"/>
  <c r="BA18" i="20"/>
  <c r="B25" i="26"/>
  <c r="AN52" i="4"/>
  <c r="AI25" i="23" s="1"/>
  <c r="AA52" i="4"/>
  <c r="B25" i="23" s="1"/>
  <c r="J36" i="20"/>
  <c r="H36" i="20"/>
  <c r="B65" i="26"/>
  <c r="AA92" i="4"/>
  <c r="B65" i="23" s="1"/>
  <c r="AN92" i="4"/>
  <c r="AI65" i="23" s="1"/>
  <c r="BB85" i="20"/>
  <c r="BB17" i="20"/>
  <c r="AV94" i="4"/>
  <c r="AW94" i="4"/>
  <c r="J79" i="20"/>
  <c r="H79" i="20"/>
  <c r="P70" i="20"/>
  <c r="AO70" i="20" s="1"/>
  <c r="BC72" i="19"/>
  <c r="J41" i="20"/>
  <c r="H41" i="20"/>
  <c r="AW97" i="4"/>
  <c r="J73" i="20"/>
  <c r="H73" i="20"/>
  <c r="BD55" i="19"/>
  <c r="J22" i="20"/>
  <c r="H22" i="20"/>
  <c r="AB48" i="35"/>
  <c r="I88" i="20"/>
  <c r="AR116" i="4"/>
  <c r="AB34" i="35"/>
  <c r="I63" i="19"/>
  <c r="K63" i="19" s="1"/>
  <c r="AN63" i="19" s="1"/>
  <c r="AQ91" i="4"/>
  <c r="BC31" i="19"/>
  <c r="BA73" i="20"/>
  <c r="P77" i="20"/>
  <c r="AO77" i="20" s="1"/>
  <c r="AB45" i="35"/>
  <c r="H57" i="20"/>
  <c r="J57" i="20"/>
  <c r="B66" i="26"/>
  <c r="AN93" i="4"/>
  <c r="AI66" i="23" s="1"/>
  <c r="AA93" i="4"/>
  <c r="B66" i="23" s="1"/>
  <c r="AN105" i="4"/>
  <c r="AI78" i="23" s="1"/>
  <c r="I73" i="19"/>
  <c r="K73" i="19" s="1"/>
  <c r="AN73" i="19" s="1"/>
  <c r="AQ101" i="4"/>
  <c r="U79" i="20"/>
  <c r="AP79" i="20" s="1"/>
  <c r="AB52" i="35"/>
  <c r="B73" i="26"/>
  <c r="AA100" i="4"/>
  <c r="B73" i="23" s="1"/>
  <c r="AN100" i="4"/>
  <c r="AI73" i="23" s="1"/>
  <c r="AN112" i="4"/>
  <c r="AI85" i="23" s="1"/>
  <c r="B11" i="26"/>
  <c r="AA38" i="4"/>
  <c r="B11" i="23" s="1"/>
  <c r="AR70" i="4"/>
  <c r="I42" i="20"/>
  <c r="P44" i="20"/>
  <c r="AO44" i="20" s="1"/>
  <c r="B20" i="26"/>
  <c r="AN47" i="4"/>
  <c r="AI20" i="23" s="1"/>
  <c r="AA47" i="4"/>
  <c r="B20" i="23" s="1"/>
  <c r="H31" i="20"/>
  <c r="J31" i="20"/>
  <c r="I47" i="20"/>
  <c r="AR75" i="4"/>
  <c r="E5" i="29"/>
  <c r="BD16" i="19"/>
  <c r="BC82" i="19"/>
  <c r="BD53" i="19"/>
  <c r="B10" i="26"/>
  <c r="AA37" i="4"/>
  <c r="B10" i="23" s="1"/>
  <c r="I25" i="22"/>
  <c r="K25" i="22"/>
  <c r="S25" i="22"/>
  <c r="P56" i="20"/>
  <c r="AO56" i="20" s="1"/>
  <c r="BC83" i="19"/>
  <c r="U46" i="20"/>
  <c r="AP46" i="20" s="1"/>
  <c r="I46" i="19"/>
  <c r="K46" i="19" s="1"/>
  <c r="AN46" i="19" s="1"/>
  <c r="AQ74" i="4"/>
  <c r="AB27" i="35"/>
  <c r="U68" i="20"/>
  <c r="AP68" i="20" s="1"/>
  <c r="AB58" i="35"/>
  <c r="S57" i="22"/>
  <c r="K57" i="22"/>
  <c r="I57" i="22"/>
  <c r="BC56" i="19"/>
  <c r="BD64" i="19"/>
  <c r="I30" i="19"/>
  <c r="K30" i="19" s="1"/>
  <c r="AN30" i="19" s="1"/>
  <c r="AQ58" i="4"/>
  <c r="J50" i="20"/>
  <c r="H50" i="20"/>
  <c r="K63" i="26"/>
  <c r="K55" i="22"/>
  <c r="I55" i="22"/>
  <c r="S55" i="22"/>
  <c r="AV99" i="4"/>
  <c r="I62" i="19"/>
  <c r="K62" i="19" s="1"/>
  <c r="AN62" i="19" s="1"/>
  <c r="AQ90" i="4"/>
  <c r="BA47" i="20"/>
  <c r="BB77" i="20"/>
  <c r="B75" i="26"/>
  <c r="AA102" i="4"/>
  <c r="B75" i="23" s="1"/>
  <c r="AN102" i="4"/>
  <c r="AI75" i="23" s="1"/>
  <c r="AN114" i="4"/>
  <c r="AI87" i="23" s="1"/>
  <c r="H53" i="20"/>
  <c r="J53" i="20"/>
  <c r="AV89" i="4"/>
  <c r="AW89" i="4"/>
  <c r="AV50" i="4"/>
  <c r="AV57" i="4"/>
  <c r="AB36" i="35"/>
  <c r="U84" i="20"/>
  <c r="AP84" i="20" s="1"/>
  <c r="B32" i="26"/>
  <c r="AA59" i="4"/>
  <c r="B32" i="23" s="1"/>
  <c r="AN59" i="4"/>
  <c r="AI32" i="23" s="1"/>
  <c r="K43" i="22"/>
  <c r="I43" i="22"/>
  <c r="S43" i="22"/>
  <c r="I59" i="22"/>
  <c r="K59" i="22"/>
  <c r="S59" i="22"/>
  <c r="B72" i="26"/>
  <c r="AN99" i="4"/>
  <c r="AI72" i="23" s="1"/>
  <c r="AA99" i="4"/>
  <c r="B72" i="23" s="1"/>
  <c r="AN111" i="4"/>
  <c r="AI84" i="23" s="1"/>
  <c r="BC84" i="19"/>
  <c r="K54" i="22"/>
  <c r="I54" i="22"/>
  <c r="S54" i="22"/>
  <c r="BD71" i="19"/>
  <c r="AB13" i="35"/>
  <c r="I37" i="19"/>
  <c r="K37" i="19" s="1"/>
  <c r="AN37" i="19" s="1"/>
  <c r="AQ65" i="4"/>
  <c r="BD18" i="19"/>
  <c r="I68" i="19"/>
  <c r="K68" i="19" s="1"/>
  <c r="AN68" i="19" s="1"/>
  <c r="AQ96" i="4"/>
  <c r="BC73" i="19"/>
  <c r="BB45" i="20"/>
  <c r="P32" i="20"/>
  <c r="AO32" i="20" s="1"/>
  <c r="CM43" i="18"/>
  <c r="R43" i="23" s="1"/>
  <c r="CY43" i="18"/>
  <c r="AY43" i="23" s="1"/>
  <c r="CI67" i="18"/>
  <c r="N67" i="23" s="1"/>
  <c r="CU67" i="18"/>
  <c r="AU67" i="23" s="1"/>
  <c r="CU79" i="18"/>
  <c r="AU79" i="23" s="1"/>
  <c r="D52" i="37"/>
  <c r="CX52" i="18"/>
  <c r="AX52" i="23" s="1"/>
  <c r="CL52" i="18"/>
  <c r="Q52" i="23" s="1"/>
  <c r="CP64" i="18"/>
  <c r="U64" i="23" s="1"/>
  <c r="F64" i="37"/>
  <c r="CM76" i="18"/>
  <c r="R76" i="23" s="1"/>
  <c r="CY76" i="18"/>
  <c r="AY76" i="23" s="1"/>
  <c r="CY88" i="18"/>
  <c r="AY88" i="23" s="1"/>
  <c r="C54" i="37"/>
  <c r="CV54" i="18"/>
  <c r="AV54" i="23" s="1"/>
  <c r="CJ54" i="18"/>
  <c r="O54" i="23" s="1"/>
  <c r="CM27" i="18"/>
  <c r="R27" i="23" s="1"/>
  <c r="CY27" i="18"/>
  <c r="AY27" i="23" s="1"/>
  <c r="AM27" i="32"/>
  <c r="CH13" i="18"/>
  <c r="B13" i="37"/>
  <c r="AN63" i="32"/>
  <c r="DC49" i="18"/>
  <c r="CQ49" i="18"/>
  <c r="DA61" i="18"/>
  <c r="BA61" i="23" s="1"/>
  <c r="CO61" i="18"/>
  <c r="T61" i="23" s="1"/>
  <c r="DC73" i="18"/>
  <c r="AN87" i="32"/>
  <c r="CQ73" i="18"/>
  <c r="DC85" i="18"/>
  <c r="E67" i="37"/>
  <c r="CN67" i="18"/>
  <c r="S67" i="23" s="1"/>
  <c r="CZ67" i="18"/>
  <c r="AZ67" i="23" s="1"/>
  <c r="CZ79" i="18"/>
  <c r="AZ79" i="23" s="1"/>
  <c r="CK20" i="18"/>
  <c r="P20" i="23" s="1"/>
  <c r="CW20" i="18"/>
  <c r="AW20" i="23" s="1"/>
  <c r="DA36" i="18"/>
  <c r="BA36" i="23" s="1"/>
  <c r="CO36" i="18"/>
  <c r="T36" i="23" s="1"/>
  <c r="CO72" i="18"/>
  <c r="T72" i="23" s="1"/>
  <c r="DA72" i="18"/>
  <c r="BA72" i="23" s="1"/>
  <c r="DA84" i="18"/>
  <c r="BA84" i="23" s="1"/>
  <c r="AN31" i="32"/>
  <c r="DC17" i="18"/>
  <c r="CQ17" i="18"/>
  <c r="CY57" i="18"/>
  <c r="AY57" i="23" s="1"/>
  <c r="CM57" i="18"/>
  <c r="R57" i="23" s="1"/>
  <c r="CU43" i="18"/>
  <c r="AU43" i="23" s="1"/>
  <c r="CI43" i="18"/>
  <c r="N43" i="23" s="1"/>
  <c r="CK71" i="18"/>
  <c r="P71" i="23" s="1"/>
  <c r="CW71" i="18"/>
  <c r="AW71" i="23" s="1"/>
  <c r="CW83" i="18"/>
  <c r="AW83" i="23" s="1"/>
  <c r="D16" i="37"/>
  <c r="CL16" i="18"/>
  <c r="Q16" i="23" s="1"/>
  <c r="CO44" i="18"/>
  <c r="T44" i="23" s="1"/>
  <c r="DA44" i="18"/>
  <c r="BA44" i="23" s="1"/>
  <c r="CJ7" i="18"/>
  <c r="O7" i="23" s="1"/>
  <c r="C7" i="37"/>
  <c r="CU19" i="18"/>
  <c r="AU19" i="23" s="1"/>
  <c r="CI19" i="18"/>
  <c r="N19" i="23" s="1"/>
  <c r="DC27" i="18"/>
  <c r="CQ27" i="18"/>
  <c r="AN41" i="32"/>
  <c r="CN10" i="18"/>
  <c r="S10" i="23" s="1"/>
  <c r="E10" i="37"/>
  <c r="DB17" i="18"/>
  <c r="BB17" i="23" s="1"/>
  <c r="CP17" i="18"/>
  <c r="U17" i="23" s="1"/>
  <c r="F17" i="37"/>
  <c r="CN33" i="18"/>
  <c r="S33" i="23" s="1"/>
  <c r="E33" i="37"/>
  <c r="CZ33" i="18"/>
  <c r="AZ33" i="23" s="1"/>
  <c r="CZ41" i="18"/>
  <c r="AZ41" i="23" s="1"/>
  <c r="E41" i="37"/>
  <c r="CN41" i="18"/>
  <c r="S41" i="23" s="1"/>
  <c r="CY35" i="18"/>
  <c r="AY35" i="23" s="1"/>
  <c r="CM35" i="18"/>
  <c r="R35" i="23" s="1"/>
  <c r="D71" i="37"/>
  <c r="CX71" i="18"/>
  <c r="AX71" i="23" s="1"/>
  <c r="CL71" i="18"/>
  <c r="Q71" i="23" s="1"/>
  <c r="CX83" i="18"/>
  <c r="AX83" i="23" s="1"/>
  <c r="CW36" i="18"/>
  <c r="AW36" i="23" s="1"/>
  <c r="CK36" i="18"/>
  <c r="P36" i="23" s="1"/>
  <c r="CJ48" i="18"/>
  <c r="O48" i="23" s="1"/>
  <c r="CV48" i="18"/>
  <c r="AV48" i="23" s="1"/>
  <c r="C60" i="37"/>
  <c r="CJ60" i="18"/>
  <c r="O60" i="23" s="1"/>
  <c r="CV60" i="18"/>
  <c r="AV60" i="23" s="1"/>
  <c r="CP72" i="18"/>
  <c r="U72" i="23" s="1"/>
  <c r="F72" i="37"/>
  <c r="DB72" i="18"/>
  <c r="BB72" i="23" s="1"/>
  <c r="DB84" i="18"/>
  <c r="BB84" i="23" s="1"/>
  <c r="CM55" i="18"/>
  <c r="R55" i="23" s="1"/>
  <c r="CY55" i="18"/>
  <c r="AY55" i="23" s="1"/>
  <c r="CO54" i="18"/>
  <c r="T54" i="23" s="1"/>
  <c r="DA54" i="18"/>
  <c r="BA54" i="23" s="1"/>
  <c r="F18" i="37"/>
  <c r="CP18" i="18"/>
  <c r="U18" i="23" s="1"/>
  <c r="DB18" i="18"/>
  <c r="BB18" i="23" s="1"/>
  <c r="CH9" i="18"/>
  <c r="AM23" i="32"/>
  <c r="B9" i="37"/>
  <c r="CK25" i="18"/>
  <c r="P25" i="23" s="1"/>
  <c r="CW25" i="18"/>
  <c r="AW25" i="23" s="1"/>
  <c r="CJ41" i="18"/>
  <c r="O41" i="23" s="1"/>
  <c r="CV41" i="18"/>
  <c r="AV41" i="23" s="1"/>
  <c r="C41" i="37"/>
  <c r="CH11" i="18"/>
  <c r="AM25" i="32"/>
  <c r="CW35" i="18"/>
  <c r="AW35" i="23" s="1"/>
  <c r="CK35" i="18"/>
  <c r="P35" i="23" s="1"/>
  <c r="D67" i="37"/>
  <c r="CX67" i="18"/>
  <c r="AX67" i="23" s="1"/>
  <c r="CL67" i="18"/>
  <c r="Q67" i="23" s="1"/>
  <c r="CX79" i="18"/>
  <c r="AX79" i="23" s="1"/>
  <c r="D24" i="37"/>
  <c r="CX24" i="18"/>
  <c r="AX24" i="23" s="1"/>
  <c r="CL24" i="18"/>
  <c r="Q24" i="23" s="1"/>
  <c r="DA40" i="18"/>
  <c r="BA40" i="23" s="1"/>
  <c r="CO40" i="18"/>
  <c r="T40" i="23" s="1"/>
  <c r="CK64" i="18"/>
  <c r="P64" i="23" s="1"/>
  <c r="CW64" i="18"/>
  <c r="AW64" i="23" s="1"/>
  <c r="F76" i="37"/>
  <c r="CP76" i="18"/>
  <c r="U76" i="23" s="1"/>
  <c r="DB76" i="18"/>
  <c r="BB76" i="23" s="1"/>
  <c r="DB88" i="18"/>
  <c r="BB88" i="23" s="1"/>
  <c r="CO14" i="18"/>
  <c r="T14" i="23" s="1"/>
  <c r="CX62" i="18"/>
  <c r="AX62" i="23" s="1"/>
  <c r="CL62" i="18"/>
  <c r="Q62" i="23" s="1"/>
  <c r="D62" i="37"/>
  <c r="E74" i="37"/>
  <c r="CN74" i="18"/>
  <c r="S74" i="23" s="1"/>
  <c r="CZ74" i="18"/>
  <c r="AZ74" i="23" s="1"/>
  <c r="CZ86" i="18"/>
  <c r="AZ86" i="23" s="1"/>
  <c r="CP32" i="18"/>
  <c r="U32" i="23" s="1"/>
  <c r="CP31" i="18"/>
  <c r="U31" i="23" s="1"/>
  <c r="F31" i="37"/>
  <c r="DB31" i="18"/>
  <c r="BB31" i="23" s="1"/>
  <c r="CJ37" i="18"/>
  <c r="O37" i="23" s="1"/>
  <c r="CV37" i="18"/>
  <c r="AV37" i="23" s="1"/>
  <c r="C37" i="37"/>
  <c r="CU49" i="18"/>
  <c r="AU49" i="23" s="1"/>
  <c r="CI49" i="18"/>
  <c r="N49" i="23" s="1"/>
  <c r="DB61" i="18"/>
  <c r="BB61" i="23" s="1"/>
  <c r="F61" i="37"/>
  <c r="CP61" i="18"/>
  <c r="U61" i="23" s="1"/>
  <c r="CU77" i="18"/>
  <c r="AU77" i="23" s="1"/>
  <c r="CU89" i="18"/>
  <c r="AU89" i="23" s="1"/>
  <c r="CI78" i="18"/>
  <c r="N78" i="23" s="1"/>
  <c r="D43" i="37"/>
  <c r="CL43" i="18"/>
  <c r="Q43" i="23" s="1"/>
  <c r="CX43" i="18"/>
  <c r="AX43" i="23" s="1"/>
  <c r="CQ67" i="18"/>
  <c r="DC67" i="18"/>
  <c r="AN81" i="32"/>
  <c r="DC79" i="18"/>
  <c r="CP24" i="18"/>
  <c r="U24" i="23" s="1"/>
  <c r="DB24" i="18"/>
  <c r="BB24" i="23" s="1"/>
  <c r="F24" i="37"/>
  <c r="C36" i="37"/>
  <c r="CJ36" i="18"/>
  <c r="O36" i="23" s="1"/>
  <c r="CV36" i="18"/>
  <c r="AV36" i="23" s="1"/>
  <c r="CQ64" i="18"/>
  <c r="AN78" i="32"/>
  <c r="DC64" i="18"/>
  <c r="D14" i="37"/>
  <c r="CM14" i="18"/>
  <c r="R14" i="23" s="1"/>
  <c r="D42" i="37"/>
  <c r="CL42" i="18"/>
  <c r="Q42" i="23" s="1"/>
  <c r="CX42" i="18"/>
  <c r="AX42" i="23" s="1"/>
  <c r="E54" i="37"/>
  <c r="CZ54" i="18"/>
  <c r="AZ54" i="23" s="1"/>
  <c r="CN54" i="18"/>
  <c r="S54" i="23" s="1"/>
  <c r="DC66" i="18"/>
  <c r="CQ66" i="18"/>
  <c r="AN80" i="32"/>
  <c r="DC78" i="18"/>
  <c r="CY74" i="18"/>
  <c r="AY74" i="23" s="1"/>
  <c r="CM74" i="18"/>
  <c r="R74" i="23" s="1"/>
  <c r="CY86" i="18"/>
  <c r="AY86" i="23" s="1"/>
  <c r="CO39" i="18"/>
  <c r="T39" i="23" s="1"/>
  <c r="DA39" i="18"/>
  <c r="BA39" i="23" s="1"/>
  <c r="CY22" i="18"/>
  <c r="AY22" i="23" s="1"/>
  <c r="CM22" i="18"/>
  <c r="R22" i="23" s="1"/>
  <c r="CZ30" i="18"/>
  <c r="AZ30" i="23" s="1"/>
  <c r="CN30" i="18"/>
  <c r="S30" i="23" s="1"/>
  <c r="D13" i="37"/>
  <c r="CL13" i="18"/>
  <c r="Q13" i="23" s="1"/>
  <c r="CI37" i="18"/>
  <c r="N37" i="23" s="1"/>
  <c r="CU37" i="18"/>
  <c r="AU37" i="23" s="1"/>
  <c r="CQ15" i="18"/>
  <c r="AN29" i="32"/>
  <c r="D12" i="37"/>
  <c r="CL36" i="18"/>
  <c r="Q36" i="23" s="1"/>
  <c r="CX36" i="18"/>
  <c r="AX36" i="23" s="1"/>
  <c r="CV52" i="18"/>
  <c r="AV52" i="23" s="1"/>
  <c r="C52" i="37"/>
  <c r="CJ52" i="18"/>
  <c r="O52" i="23" s="1"/>
  <c r="CT19" i="18"/>
  <c r="B7" i="37"/>
  <c r="CH7" i="18"/>
  <c r="AM21" i="32"/>
  <c r="AM77" i="32"/>
  <c r="CT63" i="18"/>
  <c r="CH63" i="18"/>
  <c r="CM42" i="18"/>
  <c r="R42" i="23" s="1"/>
  <c r="CY42" i="18"/>
  <c r="AY42" i="23" s="1"/>
  <c r="CK50" i="18"/>
  <c r="P50" i="23" s="1"/>
  <c r="B23" i="37"/>
  <c r="CT23" i="18"/>
  <c r="AM37" i="32"/>
  <c r="CH23" i="18"/>
  <c r="CW26" i="18"/>
  <c r="AW26" i="23" s="1"/>
  <c r="CK26" i="18"/>
  <c r="P26" i="23" s="1"/>
  <c r="CU51" i="18"/>
  <c r="AU51" i="23" s="1"/>
  <c r="CI51" i="18"/>
  <c r="N51" i="23" s="1"/>
  <c r="F9" i="37"/>
  <c r="CP9" i="18"/>
  <c r="U9" i="23" s="1"/>
  <c r="CP21" i="18"/>
  <c r="U21" i="23" s="1"/>
  <c r="F21" i="37"/>
  <c r="DB21" i="18"/>
  <c r="BB21" i="23" s="1"/>
  <c r="CY33" i="18"/>
  <c r="AY33" i="23" s="1"/>
  <c r="CM33" i="18"/>
  <c r="R33" i="23" s="1"/>
  <c r="CU61" i="18"/>
  <c r="AU61" i="23" s="1"/>
  <c r="CI61" i="18"/>
  <c r="N61" i="23" s="1"/>
  <c r="B73" i="37"/>
  <c r="CI73" i="18"/>
  <c r="N73" i="23" s="1"/>
  <c r="CU73" i="18"/>
  <c r="AU73" i="23" s="1"/>
  <c r="CU85" i="18"/>
  <c r="AU85" i="23" s="1"/>
  <c r="CO67" i="18"/>
  <c r="T67" i="23" s="1"/>
  <c r="DA79" i="18"/>
  <c r="BA79" i="23" s="1"/>
  <c r="CK12" i="18"/>
  <c r="P12" i="23" s="1"/>
  <c r="B59" i="37"/>
  <c r="CU59" i="18"/>
  <c r="AU59" i="23" s="1"/>
  <c r="CI59" i="18"/>
  <c r="N59" i="23" s="1"/>
  <c r="DC46" i="18"/>
  <c r="CQ46" i="18"/>
  <c r="AN60" i="32"/>
  <c r="DA22" i="18"/>
  <c r="BA22" i="23" s="1"/>
  <c r="CO22" i="18"/>
  <c r="T22" i="23" s="1"/>
  <c r="CY51" i="18"/>
  <c r="AY51" i="23" s="1"/>
  <c r="CM51" i="18"/>
  <c r="R51" i="23" s="1"/>
  <c r="C17" i="37"/>
  <c r="CV17" i="18"/>
  <c r="AV17" i="23" s="1"/>
  <c r="CJ17" i="18"/>
  <c r="O17" i="23" s="1"/>
  <c r="B57" i="37"/>
  <c r="AM71" i="32"/>
  <c r="CH57" i="18"/>
  <c r="CT57" i="18"/>
  <c r="CK69" i="18"/>
  <c r="P69" i="23" s="1"/>
  <c r="CW69" i="18"/>
  <c r="AW69" i="23" s="1"/>
  <c r="CW81" i="18"/>
  <c r="AW81" i="23" s="1"/>
  <c r="AZ107" i="35"/>
  <c r="AL108" i="35"/>
  <c r="B36" i="26"/>
  <c r="AN63" i="4"/>
  <c r="AI36" i="23" s="1"/>
  <c r="AA63" i="4"/>
  <c r="B36" i="23" s="1"/>
  <c r="I67" i="22"/>
  <c r="S67" i="22"/>
  <c r="K67" i="22"/>
  <c r="S79" i="22"/>
  <c r="I41" i="22"/>
  <c r="S41" i="22"/>
  <c r="K41" i="22"/>
  <c r="I12" i="22"/>
  <c r="K12" i="22"/>
  <c r="I16" i="20"/>
  <c r="AR44" i="4"/>
  <c r="I52" i="19"/>
  <c r="K52" i="19" s="1"/>
  <c r="AN52" i="19" s="1"/>
  <c r="AQ80" i="4"/>
  <c r="BC66" i="19"/>
  <c r="I14" i="22"/>
  <c r="K14" i="22"/>
  <c r="B8" i="26"/>
  <c r="AA35" i="4"/>
  <c r="B8" i="23" s="1"/>
  <c r="I23" i="22"/>
  <c r="K23" i="22"/>
  <c r="S23" i="22"/>
  <c r="I39" i="22"/>
  <c r="S39" i="22"/>
  <c r="K39" i="22"/>
  <c r="J87" i="20"/>
  <c r="H87" i="20"/>
  <c r="BD74" i="19"/>
  <c r="I49" i="19"/>
  <c r="K49" i="19" s="1"/>
  <c r="AN49" i="19" s="1"/>
  <c r="AQ77" i="4"/>
  <c r="I32" i="19"/>
  <c r="K32" i="19" s="1"/>
  <c r="AN32" i="19" s="1"/>
  <c r="AQ60" i="4"/>
  <c r="I60" i="19"/>
  <c r="K60" i="19" s="1"/>
  <c r="AN60" i="19" s="1"/>
  <c r="AQ88" i="4"/>
  <c r="I64" i="20"/>
  <c r="AR92" i="4"/>
  <c r="BD22" i="19"/>
  <c r="BC40" i="19"/>
  <c r="J67" i="20"/>
  <c r="H67" i="20"/>
  <c r="K72" i="26"/>
  <c r="K58" i="22"/>
  <c r="S58" i="22"/>
  <c r="I58" i="22"/>
  <c r="BD82" i="19"/>
  <c r="BD61" i="19"/>
  <c r="AR68" i="4"/>
  <c r="I40" i="20"/>
  <c r="I76" i="19"/>
  <c r="K76" i="19" s="1"/>
  <c r="AN76" i="19" s="1"/>
  <c r="AQ104" i="4"/>
  <c r="B64" i="26"/>
  <c r="AN91" i="4"/>
  <c r="AI64" i="23" s="1"/>
  <c r="AA91" i="4"/>
  <c r="B64" i="23" s="1"/>
  <c r="BA25" i="20"/>
  <c r="BA62" i="20"/>
  <c r="I65" i="19"/>
  <c r="K65" i="19" s="1"/>
  <c r="AN65" i="19" s="1"/>
  <c r="AQ93" i="4"/>
  <c r="AJ73" i="20"/>
  <c r="AS73" i="20" s="1"/>
  <c r="AR101" i="4"/>
  <c r="I73" i="20"/>
  <c r="BD80" i="19"/>
  <c r="BC67" i="19"/>
  <c r="BC51" i="19"/>
  <c r="K8" i="22"/>
  <c r="I8" i="22"/>
  <c r="B49" i="26"/>
  <c r="AA76" i="4"/>
  <c r="B49" i="23" s="1"/>
  <c r="AN76" i="4"/>
  <c r="AI49" i="23" s="1"/>
  <c r="AV92" i="4"/>
  <c r="K72" i="22"/>
  <c r="I72" i="22"/>
  <c r="S72" i="22"/>
  <c r="S84" i="22"/>
  <c r="K73" i="26"/>
  <c r="I10" i="19"/>
  <c r="K10" i="19" s="1"/>
  <c r="AN10" i="19" s="1"/>
  <c r="AQ38" i="4"/>
  <c r="I42" i="19"/>
  <c r="K42" i="19" s="1"/>
  <c r="AN42" i="19" s="1"/>
  <c r="AQ70" i="4"/>
  <c r="BC39" i="19"/>
  <c r="K19" i="22"/>
  <c r="S19" i="22"/>
  <c r="I19" i="22"/>
  <c r="H43" i="20"/>
  <c r="J43" i="20"/>
  <c r="I47" i="19"/>
  <c r="K47" i="19" s="1"/>
  <c r="AN47" i="19" s="1"/>
  <c r="AQ75" i="4"/>
  <c r="BD79" i="19"/>
  <c r="U71" i="20"/>
  <c r="AP71" i="20" s="1"/>
  <c r="BC27" i="19"/>
  <c r="I18" i="20"/>
  <c r="AR46" i="4"/>
  <c r="B54" i="26"/>
  <c r="AA81" i="4"/>
  <c r="B54" i="23" s="1"/>
  <c r="AN81" i="4"/>
  <c r="AI54" i="23" s="1"/>
  <c r="BB20" i="20"/>
  <c r="I9" i="19"/>
  <c r="K9" i="19" s="1"/>
  <c r="AN9" i="19" s="1"/>
  <c r="AQ37" i="4"/>
  <c r="B26" i="26"/>
  <c r="AA53" i="4"/>
  <c r="B26" i="23" s="1"/>
  <c r="AN53" i="4"/>
  <c r="AI26" i="23" s="1"/>
  <c r="BA66" i="20"/>
  <c r="T5" i="26"/>
  <c r="W6" i="33" s="1"/>
  <c r="AJ19" i="32"/>
  <c r="H68" i="20"/>
  <c r="J68" i="20"/>
  <c r="BB69" i="20"/>
  <c r="I46" i="20"/>
  <c r="AR74" i="4"/>
  <c r="AB7" i="35"/>
  <c r="H63" i="20"/>
  <c r="J63" i="20"/>
  <c r="BB75" i="20"/>
  <c r="BD73" i="19"/>
  <c r="BD75" i="19"/>
  <c r="BD24" i="19"/>
  <c r="BA85" i="20"/>
  <c r="BB42" i="20"/>
  <c r="BD37" i="19"/>
  <c r="BA33" i="20"/>
  <c r="BD27" i="19"/>
  <c r="B58" i="26"/>
  <c r="AN85" i="4"/>
  <c r="AI58" i="23" s="1"/>
  <c r="AA85" i="4"/>
  <c r="B58" i="23" s="1"/>
  <c r="BB19" i="20"/>
  <c r="BA59" i="20"/>
  <c r="I30" i="20"/>
  <c r="AR58" i="4"/>
  <c r="I55" i="20"/>
  <c r="AR83" i="4"/>
  <c r="BA68" i="20"/>
  <c r="U51" i="20"/>
  <c r="AP51" i="20" s="1"/>
  <c r="I6" i="19"/>
  <c r="K6" i="19" s="1"/>
  <c r="AN6" i="19" s="1"/>
  <c r="AQ34" i="4"/>
  <c r="B63" i="26"/>
  <c r="AA90" i="4"/>
  <c r="B63" i="23" s="1"/>
  <c r="AN90" i="4"/>
  <c r="AI63" i="23" s="1"/>
  <c r="BB33" i="20"/>
  <c r="P30" i="20"/>
  <c r="AO30" i="20" s="1"/>
  <c r="I74" i="20"/>
  <c r="AR102" i="4"/>
  <c r="P34" i="20"/>
  <c r="AO34" i="20" s="1"/>
  <c r="BC42" i="19"/>
  <c r="B27" i="26"/>
  <c r="AA54" i="4"/>
  <c r="B27" i="23" s="1"/>
  <c r="AN54" i="4"/>
  <c r="AI27" i="23" s="1"/>
  <c r="BA67" i="20"/>
  <c r="I36" i="22"/>
  <c r="K36" i="22"/>
  <c r="S36" i="22"/>
  <c r="BC26" i="19"/>
  <c r="BB82" i="20"/>
  <c r="AV59" i="4"/>
  <c r="I43" i="20"/>
  <c r="AR71" i="4"/>
  <c r="I59" i="19"/>
  <c r="K59" i="19" s="1"/>
  <c r="AN59" i="19" s="1"/>
  <c r="AQ87" i="4"/>
  <c r="I71" i="19"/>
  <c r="K71" i="19" s="1"/>
  <c r="AN71" i="19" s="1"/>
  <c r="AQ99" i="4"/>
  <c r="BC85" i="19"/>
  <c r="P63" i="20"/>
  <c r="AO63" i="20" s="1"/>
  <c r="AW82" i="4"/>
  <c r="AV82" i="4"/>
  <c r="AW136" i="4"/>
  <c r="AW134" i="4"/>
  <c r="AW135" i="4"/>
  <c r="AW133" i="4"/>
  <c r="AW132" i="4"/>
  <c r="AW130" i="4"/>
  <c r="AW129" i="4"/>
  <c r="AW131" i="4"/>
  <c r="AW126" i="4"/>
  <c r="AW127" i="4"/>
  <c r="AW128" i="4"/>
  <c r="AW123" i="4"/>
  <c r="AW125" i="4"/>
  <c r="AW124" i="4"/>
  <c r="AW122" i="4"/>
  <c r="AW121" i="4"/>
  <c r="AW119" i="4"/>
  <c r="AW120" i="4"/>
  <c r="AW118" i="4"/>
  <c r="AW107" i="4"/>
  <c r="AW111" i="4"/>
  <c r="AW115" i="4"/>
  <c r="AW110" i="4"/>
  <c r="AW116" i="4"/>
  <c r="AW114" i="4"/>
  <c r="AW106" i="4"/>
  <c r="AW113" i="4"/>
  <c r="AW108" i="4"/>
  <c r="AW109" i="4"/>
  <c r="AW117" i="4"/>
  <c r="AW112" i="4"/>
  <c r="AW105" i="4"/>
  <c r="P49" i="20"/>
  <c r="AO49" i="20" s="1"/>
  <c r="K66" i="26"/>
  <c r="BB62" i="20"/>
  <c r="BD81" i="19"/>
  <c r="I13" i="22"/>
  <c r="K13" i="22"/>
  <c r="I37" i="20"/>
  <c r="AR65" i="4"/>
  <c r="P31" i="20"/>
  <c r="AO31" i="20" s="1"/>
  <c r="K38" i="22"/>
  <c r="I38" i="22"/>
  <c r="S38" i="22"/>
  <c r="J60" i="20"/>
  <c r="H60" i="20"/>
  <c r="AV96" i="4"/>
  <c r="AW96" i="4"/>
  <c r="CO17" i="18"/>
  <c r="T17" i="23" s="1"/>
  <c r="CO16" i="18"/>
  <c r="T16" i="23" s="1"/>
  <c r="E32" i="37"/>
  <c r="CN32" i="18"/>
  <c r="S32" i="23" s="1"/>
  <c r="CZ32" i="18"/>
  <c r="AZ32" i="23" s="1"/>
  <c r="CN64" i="18"/>
  <c r="S64" i="23" s="1"/>
  <c r="E64" i="37"/>
  <c r="CZ64" i="18"/>
  <c r="AZ64" i="23" s="1"/>
  <c r="D59" i="37"/>
  <c r="CM59" i="18"/>
  <c r="R59" i="23" s="1"/>
  <c r="CY59" i="18"/>
  <c r="AY59" i="23" s="1"/>
  <c r="C14" i="37"/>
  <c r="CJ14" i="18"/>
  <c r="O14" i="23" s="1"/>
  <c r="CM54" i="18"/>
  <c r="R54" i="23" s="1"/>
  <c r="CY54" i="18"/>
  <c r="AY54" i="23" s="1"/>
  <c r="CQ39" i="18"/>
  <c r="AN53" i="32"/>
  <c r="DC39" i="18"/>
  <c r="B22" i="37"/>
  <c r="CT22" i="18"/>
  <c r="CH22" i="18"/>
  <c r="AM36" i="32"/>
  <c r="CQ13" i="18"/>
  <c r="AN27" i="32"/>
  <c r="F37" i="37"/>
  <c r="CP37" i="18"/>
  <c r="U37" i="23" s="1"/>
  <c r="DB37" i="18"/>
  <c r="BB37" i="23" s="1"/>
  <c r="CH53" i="18"/>
  <c r="CT53" i="18"/>
  <c r="B53" i="37"/>
  <c r="AM67" i="32"/>
  <c r="C61" i="37"/>
  <c r="CV61" i="18"/>
  <c r="AV61" i="23" s="1"/>
  <c r="CJ61" i="18"/>
  <c r="O61" i="23" s="1"/>
  <c r="D77" i="37"/>
  <c r="CX77" i="18"/>
  <c r="AX77" i="23" s="1"/>
  <c r="CL77" i="18"/>
  <c r="Q77" i="23" s="1"/>
  <c r="CX89" i="18"/>
  <c r="AX89" i="23" s="1"/>
  <c r="CL78" i="18"/>
  <c r="Q78" i="23" s="1"/>
  <c r="E12" i="37"/>
  <c r="CN12" i="18"/>
  <c r="S12" i="23" s="1"/>
  <c r="AM38" i="32"/>
  <c r="CT24" i="18"/>
  <c r="B24" i="37"/>
  <c r="CH24" i="18"/>
  <c r="F14" i="37"/>
  <c r="CP14" i="18"/>
  <c r="U14" i="23" s="1"/>
  <c r="CI54" i="18"/>
  <c r="N54" i="23" s="1"/>
  <c r="CU54" i="18"/>
  <c r="AU54" i="23" s="1"/>
  <c r="F39" i="37"/>
  <c r="CP39" i="18"/>
  <c r="U39" i="23" s="1"/>
  <c r="DB39" i="18"/>
  <c r="BB39" i="23" s="1"/>
  <c r="CK61" i="18"/>
  <c r="P61" i="23" s="1"/>
  <c r="CW61" i="18"/>
  <c r="AW61" i="23" s="1"/>
  <c r="AN22" i="32"/>
  <c r="CQ8" i="18"/>
  <c r="CY20" i="18"/>
  <c r="AY20" i="23" s="1"/>
  <c r="CM20" i="18"/>
  <c r="R20" i="23" s="1"/>
  <c r="CK44" i="18"/>
  <c r="P44" i="23" s="1"/>
  <c r="CW44" i="18"/>
  <c r="AW44" i="23" s="1"/>
  <c r="CU60" i="18"/>
  <c r="AU60" i="23" s="1"/>
  <c r="CI60" i="18"/>
  <c r="N60" i="23" s="1"/>
  <c r="D72" i="37"/>
  <c r="CL72" i="18"/>
  <c r="Q72" i="23" s="1"/>
  <c r="CX72" i="18"/>
  <c r="AX72" i="23" s="1"/>
  <c r="CX84" i="18"/>
  <c r="AX84" i="23" s="1"/>
  <c r="B70" i="37"/>
  <c r="CH70" i="18"/>
  <c r="AM84" i="32"/>
  <c r="CT70" i="18"/>
  <c r="CT82" i="18"/>
  <c r="CW39" i="18"/>
  <c r="AW39" i="23" s="1"/>
  <c r="CK39" i="18"/>
  <c r="P39" i="23" s="1"/>
  <c r="CZ37" i="18"/>
  <c r="AZ37" i="23" s="1"/>
  <c r="CN37" i="18"/>
  <c r="S37" i="23" s="1"/>
  <c r="E37" i="37"/>
  <c r="CK45" i="18"/>
  <c r="P45" i="23" s="1"/>
  <c r="CW45" i="18"/>
  <c r="AW45" i="23" s="1"/>
  <c r="CV73" i="18"/>
  <c r="AV73" i="23" s="1"/>
  <c r="C73" i="37"/>
  <c r="CJ73" i="18"/>
  <c r="O73" i="23" s="1"/>
  <c r="CV85" i="18"/>
  <c r="AV85" i="23" s="1"/>
  <c r="CK15" i="18"/>
  <c r="P15" i="23" s="1"/>
  <c r="CW40" i="18"/>
  <c r="AW40" i="23" s="1"/>
  <c r="CK40" i="18"/>
  <c r="P40" i="23" s="1"/>
  <c r="CN14" i="18"/>
  <c r="S14" i="23" s="1"/>
  <c r="E14" i="37"/>
  <c r="CJ22" i="18"/>
  <c r="O22" i="23" s="1"/>
  <c r="CV22" i="18"/>
  <c r="AV22" i="23" s="1"/>
  <c r="C22" i="37"/>
  <c r="CO53" i="18"/>
  <c r="T53" i="23" s="1"/>
  <c r="DA53" i="18"/>
  <c r="BA53" i="23" s="1"/>
  <c r="E35" i="37"/>
  <c r="CN35" i="18"/>
  <c r="S35" i="23" s="1"/>
  <c r="CZ35" i="18"/>
  <c r="AZ35" i="23" s="1"/>
  <c r="CU71" i="18"/>
  <c r="AU71" i="23" s="1"/>
  <c r="CI71" i="18"/>
  <c r="N71" i="23" s="1"/>
  <c r="CU83" i="18"/>
  <c r="AU83" i="23" s="1"/>
  <c r="AN58" i="32"/>
  <c r="CQ44" i="18"/>
  <c r="DC44" i="18"/>
  <c r="CY52" i="18"/>
  <c r="AY52" i="23" s="1"/>
  <c r="CM52" i="18"/>
  <c r="R52" i="23" s="1"/>
  <c r="AM33" i="32"/>
  <c r="B19" i="37"/>
  <c r="CH19" i="18"/>
  <c r="D25" i="37"/>
  <c r="CX25" i="18"/>
  <c r="AX25" i="23" s="1"/>
  <c r="CL25" i="18"/>
  <c r="Q25" i="23" s="1"/>
  <c r="E49" i="37"/>
  <c r="CZ49" i="18"/>
  <c r="AZ49" i="23" s="1"/>
  <c r="CN49" i="18"/>
  <c r="S49" i="23" s="1"/>
  <c r="CO77" i="18"/>
  <c r="T77" i="23" s="1"/>
  <c r="DA89" i="18"/>
  <c r="BA89" i="23" s="1"/>
  <c r="CO78" i="18"/>
  <c r="T78" i="23" s="1"/>
  <c r="CP35" i="18"/>
  <c r="U35" i="23" s="1"/>
  <c r="F35" i="37"/>
  <c r="DB35" i="18"/>
  <c r="BB35" i="23" s="1"/>
  <c r="AN85" i="32"/>
  <c r="DC71" i="18"/>
  <c r="CQ71" i="18"/>
  <c r="DC83" i="18"/>
  <c r="CM40" i="18"/>
  <c r="R40" i="23" s="1"/>
  <c r="CY40" i="18"/>
  <c r="AY40" i="23" s="1"/>
  <c r="CL7" i="18"/>
  <c r="Q7" i="23" s="1"/>
  <c r="D7" i="37"/>
  <c r="CW19" i="18"/>
  <c r="AW19" i="23" s="1"/>
  <c r="CK19" i="18"/>
  <c r="P19" i="23" s="1"/>
  <c r="DC34" i="18"/>
  <c r="CQ34" i="18"/>
  <c r="AN48" i="32"/>
  <c r="CV42" i="18"/>
  <c r="AV42" i="23" s="1"/>
  <c r="CJ42" i="18"/>
  <c r="O42" i="23" s="1"/>
  <c r="C42" i="37"/>
  <c r="CO66" i="18"/>
  <c r="T66" i="23" s="1"/>
  <c r="DA66" i="18"/>
  <c r="BA66" i="23" s="1"/>
  <c r="DA78" i="18"/>
  <c r="BA78" i="23" s="1"/>
  <c r="CY26" i="18"/>
  <c r="AY26" i="23" s="1"/>
  <c r="CM26" i="18"/>
  <c r="R26" i="23" s="1"/>
  <c r="CY17" i="18"/>
  <c r="AY17" i="23" s="1"/>
  <c r="CM17" i="18"/>
  <c r="R17" i="23" s="1"/>
  <c r="CK41" i="18"/>
  <c r="P41" i="23" s="1"/>
  <c r="CW41" i="18"/>
  <c r="AW41" i="23" s="1"/>
  <c r="CU65" i="18"/>
  <c r="AU65" i="23" s="1"/>
  <c r="CI65" i="18"/>
  <c r="N65" i="23" s="1"/>
  <c r="E77" i="37"/>
  <c r="CZ77" i="18"/>
  <c r="AZ77" i="23" s="1"/>
  <c r="CN77" i="18"/>
  <c r="S77" i="23" s="1"/>
  <c r="CZ89" i="18"/>
  <c r="AZ89" i="23" s="1"/>
  <c r="CN78" i="18"/>
  <c r="S78" i="23" s="1"/>
  <c r="E43" i="37"/>
  <c r="CZ43" i="18"/>
  <c r="AZ43" i="23" s="1"/>
  <c r="CN43" i="18"/>
  <c r="S43" i="23" s="1"/>
  <c r="CK16" i="18"/>
  <c r="P16" i="23" s="1"/>
  <c r="CK56" i="18"/>
  <c r="P56" i="23" s="1"/>
  <c r="CW56" i="18"/>
  <c r="AW56" i="23" s="1"/>
  <c r="CX68" i="18"/>
  <c r="AX68" i="23" s="1"/>
  <c r="D68" i="37"/>
  <c r="CL68" i="18"/>
  <c r="Q68" i="23" s="1"/>
  <c r="CX80" i="18"/>
  <c r="AX80" i="23" s="1"/>
  <c r="CI14" i="18"/>
  <c r="N14" i="23" s="1"/>
  <c r="F42" i="37"/>
  <c r="DB42" i="18"/>
  <c r="BB42" i="23" s="1"/>
  <c r="CP42" i="18"/>
  <c r="U42" i="23" s="1"/>
  <c r="CV66" i="18"/>
  <c r="AV66" i="23" s="1"/>
  <c r="C66" i="37"/>
  <c r="CJ66" i="18"/>
  <c r="O66" i="23" s="1"/>
  <c r="CV78" i="18"/>
  <c r="AV78" i="23" s="1"/>
  <c r="CT39" i="18"/>
  <c r="B27" i="37"/>
  <c r="CT27" i="18"/>
  <c r="CH27" i="18"/>
  <c r="AM41" i="32"/>
  <c r="AN24" i="32"/>
  <c r="CQ10" i="18"/>
  <c r="DB30" i="18"/>
  <c r="BB30" i="23" s="1"/>
  <c r="F30" i="37"/>
  <c r="CP30" i="18"/>
  <c r="U30" i="23" s="1"/>
  <c r="CN51" i="18"/>
  <c r="S51" i="23" s="1"/>
  <c r="E51" i="37"/>
  <c r="CZ51" i="18"/>
  <c r="AZ51" i="23" s="1"/>
  <c r="E13" i="37"/>
  <c r="CN13" i="18"/>
  <c r="S13" i="23" s="1"/>
  <c r="CP25" i="18"/>
  <c r="U25" i="23" s="1"/>
  <c r="DB25" i="18"/>
  <c r="BB25" i="23" s="1"/>
  <c r="CT37" i="18"/>
  <c r="AM51" i="32"/>
  <c r="CH37" i="18"/>
  <c r="B37" i="37"/>
  <c r="D56" i="37"/>
  <c r="CL56" i="18"/>
  <c r="Q56" i="23" s="1"/>
  <c r="CX56" i="18"/>
  <c r="AX56" i="23" s="1"/>
  <c r="F19" i="37"/>
  <c r="DB19" i="18"/>
  <c r="BB19" i="23" s="1"/>
  <c r="CP19" i="18"/>
  <c r="U19" i="23" s="1"/>
  <c r="CU34" i="18"/>
  <c r="AU34" i="23" s="1"/>
  <c r="CI34" i="18"/>
  <c r="N34" i="23" s="1"/>
  <c r="CY58" i="18"/>
  <c r="AY58" i="23" s="1"/>
  <c r="CM58" i="18"/>
  <c r="R58" i="23" s="1"/>
  <c r="C74" i="37"/>
  <c r="CJ74" i="18"/>
  <c r="O74" i="23" s="1"/>
  <c r="CV86" i="18"/>
  <c r="AV86" i="23" s="1"/>
  <c r="AM53" i="32"/>
  <c r="B39" i="37"/>
  <c r="CK29" i="18"/>
  <c r="P29" i="23" s="1"/>
  <c r="CW29" i="18"/>
  <c r="AW29" i="23" s="1"/>
  <c r="F41" i="37"/>
  <c r="CP41" i="18"/>
  <c r="U41" i="23" s="1"/>
  <c r="DB41" i="18"/>
  <c r="BB41" i="23" s="1"/>
  <c r="AI107" i="35"/>
  <c r="BJ108" i="35"/>
  <c r="BI108" i="35"/>
  <c r="AV95" i="4"/>
  <c r="AW95" i="4"/>
  <c r="BD48" i="19"/>
  <c r="B42" i="26"/>
  <c r="AA69" i="4"/>
  <c r="B42" i="23" s="1"/>
  <c r="AN69" i="4"/>
  <c r="AI42" i="23" s="1"/>
  <c r="I21" i="19"/>
  <c r="K21" i="19" s="1"/>
  <c r="AN21" i="19" s="1"/>
  <c r="AQ49" i="4"/>
  <c r="B13" i="26"/>
  <c r="AA40" i="4"/>
  <c r="B13" i="23" s="1"/>
  <c r="B17" i="26"/>
  <c r="AA44" i="4"/>
  <c r="B17" i="23" s="1"/>
  <c r="AN44" i="4"/>
  <c r="AI17" i="23" s="1"/>
  <c r="I52" i="20"/>
  <c r="AR80" i="4"/>
  <c r="J72" i="20"/>
  <c r="H72" i="20"/>
  <c r="BC44" i="19"/>
  <c r="BD44" i="19"/>
  <c r="B24" i="26"/>
  <c r="AN51" i="4"/>
  <c r="AI24" i="23" s="1"/>
  <c r="AA51" i="4"/>
  <c r="B24" i="23" s="1"/>
  <c r="I39" i="20"/>
  <c r="AR67" i="4"/>
  <c r="J75" i="20"/>
  <c r="H75" i="20"/>
  <c r="K109" i="26"/>
  <c r="K55" i="26"/>
  <c r="K107" i="26"/>
  <c r="K108" i="26"/>
  <c r="K106" i="26"/>
  <c r="K105" i="26"/>
  <c r="K102" i="26"/>
  <c r="K103" i="26"/>
  <c r="K104" i="26"/>
  <c r="K100" i="26"/>
  <c r="K99" i="26"/>
  <c r="K101" i="26"/>
  <c r="K97" i="26"/>
  <c r="K96" i="26"/>
  <c r="K98" i="26"/>
  <c r="K95" i="26"/>
  <c r="K94" i="26"/>
  <c r="K93" i="26"/>
  <c r="K92" i="26"/>
  <c r="K91" i="26"/>
  <c r="K82" i="26"/>
  <c r="K88" i="26"/>
  <c r="K84" i="26"/>
  <c r="K83" i="26"/>
  <c r="K85" i="26"/>
  <c r="K90" i="26"/>
  <c r="K87" i="26"/>
  <c r="K86" i="26"/>
  <c r="K79" i="26"/>
  <c r="K89" i="26"/>
  <c r="K81" i="26"/>
  <c r="K80" i="26"/>
  <c r="K78" i="26"/>
  <c r="BD65" i="19"/>
  <c r="BD45" i="19"/>
  <c r="B50" i="26"/>
  <c r="AN77" i="4"/>
  <c r="AI50" i="23" s="1"/>
  <c r="AA77" i="4"/>
  <c r="B50" i="23" s="1"/>
  <c r="K32" i="22"/>
  <c r="S32" i="22"/>
  <c r="I32" i="22"/>
  <c r="I60" i="20"/>
  <c r="AR88" i="4"/>
  <c r="I64" i="22"/>
  <c r="S64" i="22"/>
  <c r="K64" i="22"/>
  <c r="P17" i="20"/>
  <c r="AO17" i="20" s="1"/>
  <c r="I27" i="19"/>
  <c r="K27" i="19" s="1"/>
  <c r="AN27" i="19" s="1"/>
  <c r="AQ55" i="4"/>
  <c r="BC37" i="19"/>
  <c r="B59" i="26"/>
  <c r="AA86" i="4"/>
  <c r="B59" i="23" s="1"/>
  <c r="AN86" i="4"/>
  <c r="AI59" i="23" s="1"/>
  <c r="P65" i="20"/>
  <c r="AO65" i="20" s="1"/>
  <c r="BD23" i="19"/>
  <c r="CF75" i="6"/>
  <c r="BD78" i="19"/>
  <c r="H21" i="20"/>
  <c r="J21" i="20"/>
  <c r="AB16" i="35"/>
  <c r="I76" i="20"/>
  <c r="AR104" i="4"/>
  <c r="BD38" i="19"/>
  <c r="J27" i="20"/>
  <c r="H27" i="20"/>
  <c r="AV91" i="4"/>
  <c r="AW91" i="4"/>
  <c r="I87" i="20"/>
  <c r="AR115" i="4"/>
  <c r="BC81" i="19"/>
  <c r="BC68" i="19"/>
  <c r="I65" i="20"/>
  <c r="AR93" i="4"/>
  <c r="AV101" i="4"/>
  <c r="AW101" i="4"/>
  <c r="B9" i="26"/>
  <c r="AA36" i="4"/>
  <c r="B9" i="23" s="1"/>
  <c r="I48" i="22"/>
  <c r="K48" i="22"/>
  <c r="S48" i="22"/>
  <c r="H64" i="20"/>
  <c r="J64" i="20"/>
  <c r="AW100" i="4"/>
  <c r="BD19" i="19"/>
  <c r="BC21" i="19"/>
  <c r="BC24" i="19"/>
  <c r="BB22" i="20"/>
  <c r="P57" i="20"/>
  <c r="AO57" i="20" s="1"/>
  <c r="I18" i="19"/>
  <c r="K18" i="19" s="1"/>
  <c r="AN18" i="19" s="1"/>
  <c r="AQ46" i="4"/>
  <c r="B34" i="26"/>
  <c r="AA61" i="4"/>
  <c r="B34" i="23" s="1"/>
  <c r="AN61" i="4"/>
  <c r="AI34" i="23" s="1"/>
  <c r="I53" i="20"/>
  <c r="AR81" i="4"/>
  <c r="AB26" i="35"/>
  <c r="I25" i="19"/>
  <c r="K25" i="19" s="1"/>
  <c r="AN25" i="19" s="1"/>
  <c r="AQ53" i="4"/>
  <c r="BC59" i="19"/>
  <c r="K76" i="26"/>
  <c r="AV136" i="4"/>
  <c r="AV134" i="4"/>
  <c r="AV135" i="4"/>
  <c r="AV132" i="4"/>
  <c r="AV133" i="4"/>
  <c r="AV129" i="4"/>
  <c r="AV131" i="4"/>
  <c r="AV130" i="4"/>
  <c r="AV127" i="4"/>
  <c r="AV128" i="4"/>
  <c r="AV126" i="4"/>
  <c r="AV123" i="4"/>
  <c r="AV125" i="4"/>
  <c r="AV124" i="4"/>
  <c r="AV122" i="4"/>
  <c r="AV121" i="4"/>
  <c r="AV119" i="4"/>
  <c r="AV120" i="4"/>
  <c r="AV118" i="4"/>
  <c r="AV107" i="4"/>
  <c r="AV114" i="4"/>
  <c r="AV110" i="4"/>
  <c r="AV116" i="4"/>
  <c r="AV106" i="4"/>
  <c r="AV111" i="4"/>
  <c r="AV108" i="4"/>
  <c r="AV113" i="4"/>
  <c r="AV109" i="4"/>
  <c r="AV117" i="4"/>
  <c r="AV112" i="4"/>
  <c r="AV115" i="4"/>
  <c r="AV105" i="4"/>
  <c r="J44" i="20"/>
  <c r="H44" i="20"/>
  <c r="BC48" i="19"/>
  <c r="BA19" i="20"/>
  <c r="BA76" i="20"/>
  <c r="BA27" i="20"/>
  <c r="AV74" i="4"/>
  <c r="BB55" i="20"/>
  <c r="AV85" i="4"/>
  <c r="AW85" i="4"/>
  <c r="H81" i="20"/>
  <c r="J81" i="20"/>
  <c r="K61" i="26"/>
  <c r="BD60" i="19"/>
  <c r="AV58" i="4"/>
  <c r="AB28" i="35"/>
  <c r="BD29" i="19"/>
  <c r="BB58" i="20"/>
  <c r="BB64" i="20"/>
  <c r="P51" i="20"/>
  <c r="AO51" i="20" s="1"/>
  <c r="I55" i="19"/>
  <c r="K55" i="19" s="1"/>
  <c r="AN55" i="19" s="1"/>
  <c r="AQ83" i="4"/>
  <c r="U80" i="20"/>
  <c r="AP80" i="20" s="1"/>
  <c r="I6" i="22"/>
  <c r="K6" i="22"/>
  <c r="I62" i="20"/>
  <c r="AR90" i="4"/>
  <c r="K70" i="26"/>
  <c r="BD58" i="19"/>
  <c r="H86" i="20"/>
  <c r="J86" i="20"/>
  <c r="I74" i="19"/>
  <c r="K74" i="19" s="1"/>
  <c r="AN74" i="19" s="1"/>
  <c r="AQ102" i="4"/>
  <c r="I45" i="19"/>
  <c r="K45" i="19" s="1"/>
  <c r="AN45" i="19" s="1"/>
  <c r="AQ73" i="4"/>
  <c r="BB29" i="20"/>
  <c r="I26" i="22"/>
  <c r="S26" i="22"/>
  <c r="K26" i="22"/>
  <c r="BA78" i="20"/>
  <c r="AJ36" i="20"/>
  <c r="AS36" i="20" s="1"/>
  <c r="AR64" i="4"/>
  <c r="I36" i="20"/>
  <c r="BD42" i="19"/>
  <c r="J42" i="20"/>
  <c r="H42" i="20"/>
  <c r="AJ82" i="20"/>
  <c r="AS82" i="20" s="1"/>
  <c r="I82" i="20"/>
  <c r="AR110" i="4"/>
  <c r="AV71" i="4"/>
  <c r="AR87" i="4"/>
  <c r="I59" i="20"/>
  <c r="AW99" i="4"/>
  <c r="BC18" i="19"/>
  <c r="BD30" i="19"/>
  <c r="P22" i="20"/>
  <c r="AO22" i="20" s="1"/>
  <c r="B14" i="26"/>
  <c r="AA41" i="4"/>
  <c r="B14" i="23" s="1"/>
  <c r="AV65" i="4"/>
  <c r="B39" i="26"/>
  <c r="AN66" i="4"/>
  <c r="AI39" i="23" s="1"/>
  <c r="AA66" i="4"/>
  <c r="B39" i="23" s="1"/>
  <c r="H24" i="20"/>
  <c r="J24" i="20"/>
  <c r="BD86" i="19"/>
  <c r="BA86" i="20"/>
  <c r="B35" i="37"/>
  <c r="CT35" i="18"/>
  <c r="CH35" i="18"/>
  <c r="AM49" i="32"/>
  <c r="CM71" i="18"/>
  <c r="R71" i="23" s="1"/>
  <c r="CY71" i="18"/>
  <c r="AY71" i="23" s="1"/>
  <c r="CY83" i="18"/>
  <c r="AY83" i="23" s="1"/>
  <c r="CQ40" i="18"/>
  <c r="AN54" i="32"/>
  <c r="DC40" i="18"/>
  <c r="CZ56" i="18"/>
  <c r="AZ56" i="23" s="1"/>
  <c r="E56" i="37"/>
  <c r="CZ58" i="18"/>
  <c r="AZ58" i="23" s="1"/>
  <c r="CN46" i="18"/>
  <c r="S46" i="23" s="1"/>
  <c r="CZ46" i="18"/>
  <c r="AZ46" i="23" s="1"/>
  <c r="E46" i="37"/>
  <c r="CY70" i="18"/>
  <c r="AY70" i="23" s="1"/>
  <c r="CM70" i="18"/>
  <c r="R70" i="23" s="1"/>
  <c r="CY82" i="18"/>
  <c r="AY82" i="23" s="1"/>
  <c r="CV51" i="18"/>
  <c r="AV51" i="23" s="1"/>
  <c r="CJ51" i="18"/>
  <c r="O51" i="23" s="1"/>
  <c r="CU29" i="18"/>
  <c r="AU29" i="23" s="1"/>
  <c r="CI29" i="18"/>
  <c r="N29" i="23" s="1"/>
  <c r="F43" i="37"/>
  <c r="CP43" i="18"/>
  <c r="U43" i="23" s="1"/>
  <c r="DB43" i="18"/>
  <c r="BB43" i="23" s="1"/>
  <c r="C67" i="37"/>
  <c r="CJ67" i="18"/>
  <c r="O67" i="23" s="1"/>
  <c r="CV67" i="18"/>
  <c r="AV67" i="23" s="1"/>
  <c r="CV79" i="18"/>
  <c r="AV79" i="23" s="1"/>
  <c r="C48" i="37"/>
  <c r="CW48" i="18"/>
  <c r="AW48" i="23" s="1"/>
  <c r="CK48" i="18"/>
  <c r="P48" i="23" s="1"/>
  <c r="CV64" i="18"/>
  <c r="AV64" i="23" s="1"/>
  <c r="C64" i="37"/>
  <c r="CJ64" i="18"/>
  <c r="O64" i="23" s="1"/>
  <c r="E76" i="37"/>
  <c r="CZ76" i="18"/>
  <c r="AZ76" i="23" s="1"/>
  <c r="CN76" i="18"/>
  <c r="S76" i="23" s="1"/>
  <c r="CZ88" i="18"/>
  <c r="AZ88" i="23" s="1"/>
  <c r="E59" i="37"/>
  <c r="CN59" i="18"/>
  <c r="S59" i="23" s="1"/>
  <c r="CZ59" i="18"/>
  <c r="AZ59" i="23" s="1"/>
  <c r="CO42" i="18"/>
  <c r="T42" i="23" s="1"/>
  <c r="DA42" i="18"/>
  <c r="BA42" i="23" s="1"/>
  <c r="CP70" i="18"/>
  <c r="U70" i="23" s="1"/>
  <c r="DB70" i="18"/>
  <c r="BB70" i="23" s="1"/>
  <c r="F70" i="37"/>
  <c r="DB82" i="18"/>
  <c r="BB82" i="23" s="1"/>
  <c r="AM32" i="32"/>
  <c r="CH18" i="18"/>
  <c r="CT18" i="18"/>
  <c r="D31" i="37"/>
  <c r="CX31" i="18"/>
  <c r="AX31" i="23" s="1"/>
  <c r="CL31" i="18"/>
  <c r="Q31" i="23" s="1"/>
  <c r="DA21" i="18"/>
  <c r="BA21" i="23" s="1"/>
  <c r="CO21" i="18"/>
  <c r="T21" i="23" s="1"/>
  <c r="B33" i="37"/>
  <c r="CT33" i="18"/>
  <c r="CH33" i="18"/>
  <c r="AM47" i="32"/>
  <c r="C45" i="37"/>
  <c r="CV45" i="18"/>
  <c r="AV45" i="23" s="1"/>
  <c r="CJ45" i="18"/>
  <c r="O45" i="23" s="1"/>
  <c r="F69" i="37"/>
  <c r="CP69" i="18"/>
  <c r="U69" i="23" s="1"/>
  <c r="DB69" i="18"/>
  <c r="BB69" i="23" s="1"/>
  <c r="DB81" i="18"/>
  <c r="BB81" i="23" s="1"/>
  <c r="CI36" i="18"/>
  <c r="N36" i="23" s="1"/>
  <c r="CU35" i="18"/>
  <c r="AU35" i="23" s="1"/>
  <c r="CI35" i="18"/>
  <c r="N35" i="23" s="1"/>
  <c r="CN36" i="18"/>
  <c r="S36" i="23" s="1"/>
  <c r="E36" i="37"/>
  <c r="CZ36" i="18"/>
  <c r="AZ36" i="23" s="1"/>
  <c r="CK55" i="18"/>
  <c r="P55" i="23" s="1"/>
  <c r="CW55" i="18"/>
  <c r="AW55" i="23" s="1"/>
  <c r="CO75" i="18"/>
  <c r="T75" i="23" s="1"/>
  <c r="DA75" i="18"/>
  <c r="BA75" i="23" s="1"/>
  <c r="DA87" i="18"/>
  <c r="BA87" i="23" s="1"/>
  <c r="CX38" i="18"/>
  <c r="AX38" i="23" s="1"/>
  <c r="CL38" i="18"/>
  <c r="Q38" i="23" s="1"/>
  <c r="D38" i="37"/>
  <c r="DA18" i="18"/>
  <c r="BA18" i="23" s="1"/>
  <c r="CO18" i="18"/>
  <c r="T18" i="23" s="1"/>
  <c r="E30" i="37"/>
  <c r="CO30" i="18"/>
  <c r="T30" i="23" s="1"/>
  <c r="DA30" i="18"/>
  <c r="BA30" i="23" s="1"/>
  <c r="E21" i="37"/>
  <c r="CZ21" i="18"/>
  <c r="AZ21" i="23" s="1"/>
  <c r="CN21" i="18"/>
  <c r="S21" i="23" s="1"/>
  <c r="CM61" i="18"/>
  <c r="R61" i="23" s="1"/>
  <c r="CY61" i="18"/>
  <c r="AY61" i="23" s="1"/>
  <c r="CK47" i="18"/>
  <c r="P47" i="23" s="1"/>
  <c r="CW47" i="18"/>
  <c r="AW47" i="23" s="1"/>
  <c r="CN8" i="18"/>
  <c r="S8" i="23" s="1"/>
  <c r="E8" i="37"/>
  <c r="CK24" i="18"/>
  <c r="P24" i="23" s="1"/>
  <c r="CW24" i="18"/>
  <c r="AW24" i="23" s="1"/>
  <c r="CN48" i="18"/>
  <c r="S48" i="23" s="1"/>
  <c r="CZ48" i="18"/>
  <c r="AZ48" i="23" s="1"/>
  <c r="E48" i="37"/>
  <c r="AM78" i="32"/>
  <c r="B64" i="37"/>
  <c r="CT64" i="18"/>
  <c r="CH64" i="18"/>
  <c r="CV72" i="18"/>
  <c r="AV72" i="23" s="1"/>
  <c r="C72" i="37"/>
  <c r="CJ72" i="18"/>
  <c r="O72" i="23" s="1"/>
  <c r="CV84" i="18"/>
  <c r="AV84" i="23" s="1"/>
  <c r="F59" i="37"/>
  <c r="CP59" i="18"/>
  <c r="U59" i="23" s="1"/>
  <c r="DB59" i="18"/>
  <c r="BB59" i="23" s="1"/>
  <c r="CW54" i="18"/>
  <c r="AW54" i="23" s="1"/>
  <c r="CK42" i="18"/>
  <c r="P42" i="23" s="1"/>
  <c r="CW42" i="18"/>
  <c r="AW42" i="23" s="1"/>
  <c r="CQ58" i="18"/>
  <c r="DC58" i="18"/>
  <c r="AN72" i="32"/>
  <c r="E70" i="37"/>
  <c r="CZ70" i="18"/>
  <c r="AZ70" i="23" s="1"/>
  <c r="CN70" i="18"/>
  <c r="S70" i="23" s="1"/>
  <c r="CZ82" i="18"/>
  <c r="AZ82" i="23" s="1"/>
  <c r="D27" i="37"/>
  <c r="CX27" i="18"/>
  <c r="AX27" i="23" s="1"/>
  <c r="CL27" i="18"/>
  <c r="Q27" i="23" s="1"/>
  <c r="CK31" i="18"/>
  <c r="P31" i="23" s="1"/>
  <c r="CW31" i="18"/>
  <c r="AW31" i="23" s="1"/>
  <c r="CP13" i="18"/>
  <c r="U13" i="23" s="1"/>
  <c r="F13" i="37"/>
  <c r="DC29" i="18"/>
  <c r="CQ29" i="18"/>
  <c r="AN43" i="32"/>
  <c r="D41" i="37"/>
  <c r="CX41" i="18"/>
  <c r="AX41" i="23" s="1"/>
  <c r="CL41" i="18"/>
  <c r="Q41" i="23" s="1"/>
  <c r="D69" i="37"/>
  <c r="CL69" i="18"/>
  <c r="Q69" i="23" s="1"/>
  <c r="CX69" i="18"/>
  <c r="AX69" i="23" s="1"/>
  <c r="CX81" i="18"/>
  <c r="AX81" i="23" s="1"/>
  <c r="CL28" i="18"/>
  <c r="Q28" i="23" s="1"/>
  <c r="CX28" i="18"/>
  <c r="AX28" i="23" s="1"/>
  <c r="CI68" i="18"/>
  <c r="N68" i="23" s="1"/>
  <c r="CU68" i="18"/>
  <c r="AU68" i="23" s="1"/>
  <c r="CU80" i="18"/>
  <c r="AU80" i="23" s="1"/>
  <c r="AM48" i="32"/>
  <c r="B34" i="37"/>
  <c r="CT34" i="18"/>
  <c r="CH34" i="18"/>
  <c r="CU42" i="18"/>
  <c r="AU42" i="23" s="1"/>
  <c r="CI42" i="18"/>
  <c r="N42" i="23" s="1"/>
  <c r="B58" i="37"/>
  <c r="CU58" i="18"/>
  <c r="AU58" i="23" s="1"/>
  <c r="CI58" i="18"/>
  <c r="N58" i="23" s="1"/>
  <c r="DB66" i="18"/>
  <c r="BB66" i="23" s="1"/>
  <c r="CP66" i="18"/>
  <c r="U66" i="23" s="1"/>
  <c r="F66" i="37"/>
  <c r="DB78" i="18"/>
  <c r="BB78" i="23" s="1"/>
  <c r="CK74" i="18"/>
  <c r="P74" i="23" s="1"/>
  <c r="CW74" i="18"/>
  <c r="AW74" i="23" s="1"/>
  <c r="CW86" i="18"/>
  <c r="AW86" i="23" s="1"/>
  <c r="D39" i="37"/>
  <c r="CX39" i="18"/>
  <c r="AX39" i="23" s="1"/>
  <c r="CL39" i="18"/>
  <c r="Q39" i="23" s="1"/>
  <c r="D10" i="37"/>
  <c r="CL10" i="18"/>
  <c r="Q10" i="23" s="1"/>
  <c r="CH26" i="18"/>
  <c r="AM40" i="32"/>
  <c r="CT26" i="18"/>
  <c r="B26" i="37"/>
  <c r="CP51" i="18"/>
  <c r="U51" i="23" s="1"/>
  <c r="F51" i="37"/>
  <c r="DB51" i="18"/>
  <c r="BB51" i="23" s="1"/>
  <c r="CU41" i="18"/>
  <c r="AU41" i="23" s="1"/>
  <c r="CI41" i="18"/>
  <c r="N41" i="23" s="1"/>
  <c r="E65" i="37"/>
  <c r="CN65" i="18"/>
  <c r="S65" i="23" s="1"/>
  <c r="CZ65" i="18"/>
  <c r="AZ65" i="23" s="1"/>
  <c r="CP16" i="18"/>
  <c r="U16" i="23" s="1"/>
  <c r="F16" i="37"/>
  <c r="CO24" i="18"/>
  <c r="T24" i="23" s="1"/>
  <c r="DA24" i="18"/>
  <c r="BA24" i="23" s="1"/>
  <c r="CZ52" i="18"/>
  <c r="AZ52" i="23" s="1"/>
  <c r="E52" i="37"/>
  <c r="CN52" i="18"/>
  <c r="S52" i="23" s="1"/>
  <c r="CY68" i="18"/>
  <c r="AY68" i="23" s="1"/>
  <c r="CM68" i="18"/>
  <c r="R68" i="23" s="1"/>
  <c r="CY80" i="18"/>
  <c r="AY80" i="23" s="1"/>
  <c r="AM72" i="32"/>
  <c r="CH58" i="18"/>
  <c r="CT58" i="18"/>
  <c r="E23" i="37"/>
  <c r="CZ23" i="18"/>
  <c r="AZ23" i="23" s="1"/>
  <c r="CN23" i="18"/>
  <c r="S23" i="23" s="1"/>
  <c r="AM45" i="32"/>
  <c r="CT31" i="18"/>
  <c r="B31" i="37"/>
  <c r="CH31" i="18"/>
  <c r="CM25" i="18"/>
  <c r="R25" i="23" s="1"/>
  <c r="CY25" i="18"/>
  <c r="AY25" i="23" s="1"/>
  <c r="DB53" i="18"/>
  <c r="BB53" i="23" s="1"/>
  <c r="CP53" i="18"/>
  <c r="U53" i="23" s="1"/>
  <c r="F53" i="37"/>
  <c r="C71" i="37"/>
  <c r="CJ71" i="18"/>
  <c r="O71" i="23" s="1"/>
  <c r="CV83" i="18"/>
  <c r="AV83" i="23" s="1"/>
  <c r="CJ28" i="18"/>
  <c r="O28" i="23" s="1"/>
  <c r="C28" i="37"/>
  <c r="CV28" i="18"/>
  <c r="AV28" i="23" s="1"/>
  <c r="B40" i="37"/>
  <c r="CU40" i="18"/>
  <c r="AU40" i="23" s="1"/>
  <c r="CI40" i="18"/>
  <c r="N40" i="23" s="1"/>
  <c r="CQ7" i="18"/>
  <c r="AN21" i="32"/>
  <c r="F63" i="37"/>
  <c r="AN77" i="32"/>
  <c r="DC63" i="18"/>
  <c r="CQ63" i="18"/>
  <c r="DC54" i="18"/>
  <c r="CQ54" i="18"/>
  <c r="AN68" i="32"/>
  <c r="C53" i="37"/>
  <c r="CV53" i="18"/>
  <c r="AV53" i="23" s="1"/>
  <c r="CJ53" i="18"/>
  <c r="O53" i="23" s="1"/>
  <c r="CW65" i="18"/>
  <c r="AW65" i="23" s="1"/>
  <c r="CK65" i="18"/>
  <c r="P65" i="23" s="1"/>
  <c r="CK73" i="18"/>
  <c r="P73" i="23" s="1"/>
  <c r="CW73" i="18"/>
  <c r="AW73" i="23" s="1"/>
  <c r="CW85" i="18"/>
  <c r="AW85" i="23" s="1"/>
  <c r="CQ43" i="18"/>
  <c r="DC43" i="18"/>
  <c r="AN57" i="32"/>
  <c r="CH72" i="18"/>
  <c r="AM85" i="32"/>
  <c r="CH71" i="18"/>
  <c r="CT71" i="18"/>
  <c r="B71" i="37"/>
  <c r="CT83" i="18"/>
  <c r="CQ16" i="18"/>
  <c r="AN30" i="32"/>
  <c r="CP28" i="18"/>
  <c r="U28" i="23" s="1"/>
  <c r="DB28" i="18"/>
  <c r="BB28" i="23" s="1"/>
  <c r="F28" i="37"/>
  <c r="C40" i="37"/>
  <c r="CJ40" i="18"/>
  <c r="O40" i="23" s="1"/>
  <c r="CV40" i="18"/>
  <c r="AV40" i="23" s="1"/>
  <c r="CY64" i="18"/>
  <c r="AY64" i="23" s="1"/>
  <c r="CM64" i="18"/>
  <c r="R64" i="23" s="1"/>
  <c r="E7" i="37"/>
  <c r="CN7" i="18"/>
  <c r="S7" i="23" s="1"/>
  <c r="CQ59" i="18"/>
  <c r="DC59" i="18"/>
  <c r="AN73" i="32"/>
  <c r="C75" i="37"/>
  <c r="CJ75" i="18"/>
  <c r="O75" i="23" s="1"/>
  <c r="CV75" i="18"/>
  <c r="AV75" i="23" s="1"/>
  <c r="CV87" i="18"/>
  <c r="AV87" i="23" s="1"/>
  <c r="CH39" i="18"/>
  <c r="CT38" i="18"/>
  <c r="B38" i="37"/>
  <c r="AM52" i="32"/>
  <c r="CH38" i="18"/>
  <c r="CV50" i="18"/>
  <c r="AV50" i="23" s="1"/>
  <c r="C50" i="37"/>
  <c r="CJ50" i="18"/>
  <c r="O50" i="23" s="1"/>
  <c r="DA62" i="18"/>
  <c r="BA62" i="23" s="1"/>
  <c r="CO62" i="18"/>
  <c r="T62" i="23" s="1"/>
  <c r="AO107" i="35"/>
  <c r="H59" i="20"/>
  <c r="J59" i="20"/>
  <c r="BC52" i="19"/>
  <c r="I41" i="20"/>
  <c r="K41" i="20" s="1"/>
  <c r="AN41" i="20" s="1"/>
  <c r="AR69" i="4"/>
  <c r="B22" i="26"/>
  <c r="AN49" i="4"/>
  <c r="AI22" i="23" s="1"/>
  <c r="AA49" i="4"/>
  <c r="B22" i="23" s="1"/>
  <c r="I12" i="19"/>
  <c r="K12" i="19" s="1"/>
  <c r="AN12" i="19" s="1"/>
  <c r="AQ40" i="4"/>
  <c r="K69" i="26"/>
  <c r="BC28" i="19"/>
  <c r="I39" i="19"/>
  <c r="K39" i="19" s="1"/>
  <c r="AN39" i="19" s="1"/>
  <c r="AQ67" i="4"/>
  <c r="AB43" i="35"/>
  <c r="K62" i="26"/>
  <c r="K49" i="22"/>
  <c r="I49" i="22"/>
  <c r="S49" i="22"/>
  <c r="B18" i="26"/>
  <c r="AN45" i="4"/>
  <c r="AI18" i="23" s="1"/>
  <c r="AA45" i="4"/>
  <c r="B18" i="23" s="1"/>
  <c r="P35" i="20"/>
  <c r="AO35" i="20" s="1"/>
  <c r="B51" i="26"/>
  <c r="AA78" i="4"/>
  <c r="B51" i="23" s="1"/>
  <c r="AN78" i="4"/>
  <c r="AI51" i="23" s="1"/>
  <c r="B33" i="26"/>
  <c r="AA60" i="4"/>
  <c r="B33" i="23" s="1"/>
  <c r="AN60" i="4"/>
  <c r="AI33" i="23" s="1"/>
  <c r="I60" i="22"/>
  <c r="K60" i="22"/>
  <c r="S60" i="22"/>
  <c r="I64" i="19"/>
  <c r="K64" i="19" s="1"/>
  <c r="AN64" i="19" s="1"/>
  <c r="AQ92" i="4"/>
  <c r="BC46" i="19"/>
  <c r="BC47" i="19"/>
  <c r="I78" i="20"/>
  <c r="AR106" i="4"/>
  <c r="I27" i="20"/>
  <c r="AR55" i="4"/>
  <c r="H55" i="20"/>
  <c r="J55" i="20"/>
  <c r="AR86" i="4"/>
  <c r="I58" i="20"/>
  <c r="BB39" i="20"/>
  <c r="I81" i="20"/>
  <c r="AR109" i="4"/>
  <c r="BC78" i="19"/>
  <c r="I40" i="19"/>
  <c r="K40" i="19" s="1"/>
  <c r="AN40" i="19" s="1"/>
  <c r="AQ68" i="4"/>
  <c r="AW104" i="4"/>
  <c r="AV104" i="4"/>
  <c r="U43" i="20"/>
  <c r="AP43" i="20" s="1"/>
  <c r="P28" i="20"/>
  <c r="AO28" i="20" s="1"/>
  <c r="BC32" i="19"/>
  <c r="I15" i="19"/>
  <c r="K15" i="19" s="1"/>
  <c r="AN15" i="19" s="1"/>
  <c r="AQ43" i="4"/>
  <c r="I75" i="20"/>
  <c r="AR103" i="4"/>
  <c r="BD63" i="19"/>
  <c r="BD40" i="19"/>
  <c r="BD56" i="19"/>
  <c r="AV93" i="4"/>
  <c r="AW93" i="4"/>
  <c r="I73" i="22"/>
  <c r="S73" i="22"/>
  <c r="K73" i="22"/>
  <c r="S85" i="22"/>
  <c r="BD67" i="19"/>
  <c r="AB22" i="35"/>
  <c r="I8" i="19"/>
  <c r="K8" i="19" s="1"/>
  <c r="AN8" i="19" s="1"/>
  <c r="AQ36" i="4"/>
  <c r="AJ48" i="20"/>
  <c r="AS48" i="20" s="1"/>
  <c r="AR76" i="4"/>
  <c r="I48" i="20"/>
  <c r="BC64" i="19"/>
  <c r="J35" i="20"/>
  <c r="H35" i="20"/>
  <c r="K75" i="26"/>
  <c r="B19" i="26"/>
  <c r="AN46" i="4"/>
  <c r="AI19" i="23" s="1"/>
  <c r="AA46" i="4"/>
  <c r="B19" i="23" s="1"/>
  <c r="I33" i="22"/>
  <c r="S33" i="22"/>
  <c r="K33" i="22"/>
  <c r="K53" i="22"/>
  <c r="I53" i="22"/>
  <c r="S53" i="22"/>
  <c r="BD36" i="19"/>
  <c r="I9" i="22"/>
  <c r="K9" i="22"/>
  <c r="I25" i="20"/>
  <c r="AR53" i="4"/>
  <c r="BC75" i="19"/>
  <c r="CF67" i="6"/>
  <c r="AB70" i="35"/>
  <c r="H19" i="20"/>
  <c r="J19" i="20"/>
  <c r="I51" i="19"/>
  <c r="K51" i="19" s="1"/>
  <c r="AN51" i="19" s="1"/>
  <c r="AQ79" i="4"/>
  <c r="P16" i="20"/>
  <c r="AO16" i="20" s="1"/>
  <c r="J37" i="20"/>
  <c r="H37" i="20"/>
  <c r="AB53" i="35"/>
  <c r="H77" i="20"/>
  <c r="J77" i="20"/>
  <c r="J69" i="20"/>
  <c r="H69" i="20"/>
  <c r="AV48" i="4"/>
  <c r="U31" i="20"/>
  <c r="AP31" i="20" s="1"/>
  <c r="BC22" i="19"/>
  <c r="BA88" i="20"/>
  <c r="BB70" i="20"/>
  <c r="AV83" i="4"/>
  <c r="AW83" i="4"/>
  <c r="BB24" i="20"/>
  <c r="BA64" i="20"/>
  <c r="B7" i="26"/>
  <c r="AA34" i="4"/>
  <c r="B7" i="23" s="1"/>
  <c r="AV90" i="4"/>
  <c r="AW90" i="4"/>
  <c r="U57" i="20"/>
  <c r="AP57" i="20" s="1"/>
  <c r="H74" i="20"/>
  <c r="J74" i="20"/>
  <c r="AV102" i="4"/>
  <c r="AW102" i="4"/>
  <c r="I45" i="20"/>
  <c r="AR73" i="4"/>
  <c r="BC17" i="19"/>
  <c r="I26" i="19"/>
  <c r="K26" i="19" s="1"/>
  <c r="AN26" i="19" s="1"/>
  <c r="AQ54" i="4"/>
  <c r="BA69" i="20"/>
  <c r="B37" i="26"/>
  <c r="AN64" i="4"/>
  <c r="AI37" i="23" s="1"/>
  <c r="AA64" i="4"/>
  <c r="B37" i="23" s="1"/>
  <c r="U18" i="20"/>
  <c r="AP18" i="20" s="1"/>
  <c r="U28" i="20"/>
  <c r="AP28" i="20" s="1"/>
  <c r="BA54" i="20"/>
  <c r="I70" i="22"/>
  <c r="K70" i="22"/>
  <c r="S70" i="22"/>
  <c r="S82" i="22"/>
  <c r="AB11" i="35"/>
  <c r="J47" i="20"/>
  <c r="H47" i="20"/>
  <c r="AV87" i="4"/>
  <c r="AW87" i="4"/>
  <c r="BB72" i="20"/>
  <c r="BB38" i="20"/>
  <c r="I13" i="19"/>
  <c r="K13" i="19" s="1"/>
  <c r="AN13" i="19" s="1"/>
  <c r="AQ41" i="4"/>
  <c r="B38" i="26"/>
  <c r="AA65" i="4"/>
  <c r="B38" i="23" s="1"/>
  <c r="AN65" i="4"/>
  <c r="AI38" i="23" s="1"/>
  <c r="I38" i="19"/>
  <c r="K38" i="19" s="1"/>
  <c r="AN38" i="19" s="1"/>
  <c r="AQ66" i="4"/>
  <c r="BD50" i="19"/>
  <c r="BC71" i="19"/>
  <c r="B57" i="26"/>
  <c r="AA84" i="4"/>
  <c r="B57" i="23" s="1"/>
  <c r="AN84" i="4"/>
  <c r="AI57" i="23" s="1"/>
  <c r="DA71" i="18"/>
  <c r="BA71" i="23" s="1"/>
  <c r="CO71" i="18"/>
  <c r="T71" i="23" s="1"/>
  <c r="DA83" i="18"/>
  <c r="BA83" i="23" s="1"/>
  <c r="CW32" i="18"/>
  <c r="AW32" i="23" s="1"/>
  <c r="CK32" i="18"/>
  <c r="P32" i="23" s="1"/>
  <c r="CU44" i="18"/>
  <c r="AU44" i="23" s="1"/>
  <c r="CI44" i="18"/>
  <c r="N44" i="23" s="1"/>
  <c r="CM34" i="18"/>
  <c r="R34" i="23" s="1"/>
  <c r="CY34" i="18"/>
  <c r="AY34" i="23" s="1"/>
  <c r="CU50" i="18"/>
  <c r="AU50" i="23" s="1"/>
  <c r="CI50" i="18"/>
  <c r="N50" i="23" s="1"/>
  <c r="CO27" i="18"/>
  <c r="T27" i="23" s="1"/>
  <c r="CO26" i="18"/>
  <c r="T26" i="23" s="1"/>
  <c r="DA26" i="18"/>
  <c r="BA26" i="23" s="1"/>
  <c r="CT17" i="18"/>
  <c r="AM31" i="32"/>
  <c r="CH17" i="18"/>
  <c r="B17" i="37"/>
  <c r="CM65" i="18"/>
  <c r="R65" i="23" s="1"/>
  <c r="CY65" i="18"/>
  <c r="AY65" i="23" s="1"/>
  <c r="CN11" i="18"/>
  <c r="S11" i="23" s="1"/>
  <c r="E11" i="37"/>
  <c r="F71" i="37"/>
  <c r="CP71" i="18"/>
  <c r="U71" i="23" s="1"/>
  <c r="DB71" i="18"/>
  <c r="BB71" i="23" s="1"/>
  <c r="DB83" i="18"/>
  <c r="BB83" i="23" s="1"/>
  <c r="E28" i="37"/>
  <c r="CZ28" i="18"/>
  <c r="AZ28" i="23" s="1"/>
  <c r="CN28" i="18"/>
  <c r="S28" i="23" s="1"/>
  <c r="CH40" i="18"/>
  <c r="AM54" i="32"/>
  <c r="CT40" i="18"/>
  <c r="AN66" i="32"/>
  <c r="CQ52" i="18"/>
  <c r="DC52" i="18"/>
  <c r="CQ76" i="18"/>
  <c r="AN90" i="32"/>
  <c r="DC76" i="18"/>
  <c r="DC88" i="18"/>
  <c r="B63" i="37"/>
  <c r="CU63" i="18"/>
  <c r="AU63" i="23" s="1"/>
  <c r="CI63" i="18"/>
  <c r="N63" i="23" s="1"/>
  <c r="D46" i="37"/>
  <c r="CX46" i="18"/>
  <c r="AX46" i="23" s="1"/>
  <c r="CL46" i="18"/>
  <c r="Q46" i="23" s="1"/>
  <c r="CP74" i="18"/>
  <c r="U74" i="23" s="1"/>
  <c r="DB74" i="18"/>
  <c r="BB74" i="23" s="1"/>
  <c r="F74" i="37"/>
  <c r="DB86" i="18"/>
  <c r="BB86" i="23" s="1"/>
  <c r="AM20" i="32"/>
  <c r="B6" i="37"/>
  <c r="CH6" i="18"/>
  <c r="CW22" i="18"/>
  <c r="AW22" i="23" s="1"/>
  <c r="CK22" i="18"/>
  <c r="P22" i="23" s="1"/>
  <c r="AM39" i="32"/>
  <c r="B25" i="37"/>
  <c r="CT25" i="18"/>
  <c r="CH25" i="18"/>
  <c r="DC37" i="18"/>
  <c r="AN51" i="32"/>
  <c r="CQ37" i="18"/>
  <c r="CY49" i="18"/>
  <c r="AY49" i="23" s="1"/>
  <c r="CM49" i="18"/>
  <c r="R49" i="23" s="1"/>
  <c r="AM75" i="32"/>
  <c r="B61" i="37"/>
  <c r="CT61" i="18"/>
  <c r="CH61" i="18"/>
  <c r="CN73" i="18"/>
  <c r="S73" i="23" s="1"/>
  <c r="E73" i="37"/>
  <c r="CZ73" i="18"/>
  <c r="AZ73" i="23" s="1"/>
  <c r="CZ85" i="18"/>
  <c r="AZ85" i="23" s="1"/>
  <c r="DC24" i="18"/>
  <c r="AN38" i="32"/>
  <c r="CQ24" i="18"/>
  <c r="CI64" i="18"/>
  <c r="N64" i="23" s="1"/>
  <c r="CU64" i="18"/>
  <c r="AU64" i="23" s="1"/>
  <c r="DA88" i="18"/>
  <c r="BA88" i="23" s="1"/>
  <c r="CO76" i="18"/>
  <c r="T76" i="23" s="1"/>
  <c r="DA76" i="18"/>
  <c r="BA76" i="23" s="1"/>
  <c r="E58" i="37"/>
  <c r="CN58" i="18"/>
  <c r="S58" i="23" s="1"/>
  <c r="CN18" i="18"/>
  <c r="S18" i="23" s="1"/>
  <c r="E18" i="37"/>
  <c r="CZ18" i="18"/>
  <c r="AZ18" i="23" s="1"/>
  <c r="D9" i="37"/>
  <c r="CL9" i="18"/>
  <c r="Q9" i="23" s="1"/>
  <c r="C25" i="37"/>
  <c r="CJ25" i="18"/>
  <c r="O25" i="23" s="1"/>
  <c r="CV25" i="18"/>
  <c r="AV25" i="23" s="1"/>
  <c r="CX37" i="18"/>
  <c r="AX37" i="23" s="1"/>
  <c r="CL37" i="18"/>
  <c r="Q37" i="23" s="1"/>
  <c r="B77" i="37"/>
  <c r="AM91" i="32"/>
  <c r="CH77" i="18"/>
  <c r="CT77" i="18"/>
  <c r="CT89" i="18"/>
  <c r="CH78" i="18"/>
  <c r="DA43" i="18"/>
  <c r="BA43" i="23" s="1"/>
  <c r="CO43" i="18"/>
  <c r="T43" i="23" s="1"/>
  <c r="E47" i="37"/>
  <c r="CN47" i="18"/>
  <c r="S47" i="23" s="1"/>
  <c r="CZ47" i="18"/>
  <c r="AZ47" i="23" s="1"/>
  <c r="CQ28" i="18"/>
  <c r="AN42" i="32"/>
  <c r="DC28" i="18"/>
  <c r="DA52" i="18"/>
  <c r="BA52" i="23" s="1"/>
  <c r="CO52" i="18"/>
  <c r="T52" i="23" s="1"/>
  <c r="CW68" i="18"/>
  <c r="AW68" i="23" s="1"/>
  <c r="CK68" i="18"/>
  <c r="P68" i="23" s="1"/>
  <c r="CW80" i="18"/>
  <c r="AW80" i="23" s="1"/>
  <c r="F58" i="37"/>
  <c r="DB58" i="18"/>
  <c r="BB58" i="23" s="1"/>
  <c r="CP58" i="18"/>
  <c r="U58" i="23" s="1"/>
  <c r="E39" i="37"/>
  <c r="CZ39" i="18"/>
  <c r="AZ39" i="23" s="1"/>
  <c r="CN39" i="18"/>
  <c r="S39" i="23" s="1"/>
  <c r="CK10" i="18"/>
  <c r="P10" i="23" s="1"/>
  <c r="F22" i="37"/>
  <c r="CP22" i="18"/>
  <c r="U22" i="23" s="1"/>
  <c r="DB22" i="18"/>
  <c r="BB22" i="23" s="1"/>
  <c r="CX17" i="18"/>
  <c r="AX17" i="23" s="1"/>
  <c r="D17" i="37"/>
  <c r="CL17" i="18"/>
  <c r="Q17" i="23" s="1"/>
  <c r="CO45" i="18"/>
  <c r="T45" i="23" s="1"/>
  <c r="DA45" i="18"/>
  <c r="BA45" i="23" s="1"/>
  <c r="E20" i="37"/>
  <c r="DA20" i="18"/>
  <c r="BA20" i="23" s="1"/>
  <c r="CO20" i="18"/>
  <c r="T20" i="23" s="1"/>
  <c r="CP68" i="18"/>
  <c r="U68" i="23" s="1"/>
  <c r="F68" i="37"/>
  <c r="DB80" i="18"/>
  <c r="BB80" i="23" s="1"/>
  <c r="CX55" i="18"/>
  <c r="AX55" i="23" s="1"/>
  <c r="CL55" i="18"/>
  <c r="Q55" i="23" s="1"/>
  <c r="D55" i="37"/>
  <c r="CL34" i="18"/>
  <c r="Q34" i="23" s="1"/>
  <c r="CX34" i="18"/>
  <c r="AX34" i="23" s="1"/>
  <c r="D34" i="37"/>
  <c r="F46" i="37"/>
  <c r="DB46" i="18"/>
  <c r="BB46" i="23" s="1"/>
  <c r="CP46" i="18"/>
  <c r="U46" i="23" s="1"/>
  <c r="C58" i="37"/>
  <c r="CJ58" i="18"/>
  <c r="O58" i="23" s="1"/>
  <c r="CV58" i="18"/>
  <c r="AV58" i="23" s="1"/>
  <c r="CO70" i="18"/>
  <c r="T70" i="23" s="1"/>
  <c r="DA70" i="18"/>
  <c r="BA70" i="23" s="1"/>
  <c r="DA82" i="18"/>
  <c r="BA82" i="23" s="1"/>
  <c r="CY39" i="18"/>
  <c r="AY39" i="23" s="1"/>
  <c r="CM39" i="18"/>
  <c r="R39" i="23" s="1"/>
  <c r="AN32" i="32"/>
  <c r="CQ18" i="18"/>
  <c r="DC18" i="18"/>
  <c r="DB26" i="18"/>
  <c r="BB26" i="23" s="1"/>
  <c r="F26" i="37"/>
  <c r="CP26" i="18"/>
  <c r="U26" i="23" s="1"/>
  <c r="AM74" i="32"/>
  <c r="B5" i="37"/>
  <c r="AM123" i="32"/>
  <c r="AM122" i="32"/>
  <c r="AM121" i="32"/>
  <c r="AM120" i="32"/>
  <c r="AM119" i="32"/>
  <c r="AM117" i="32"/>
  <c r="AM116" i="32"/>
  <c r="AM118" i="32"/>
  <c r="AM113" i="32"/>
  <c r="AM114" i="32"/>
  <c r="AM115" i="32"/>
  <c r="AM111" i="32"/>
  <c r="AM110" i="32"/>
  <c r="AM112" i="32"/>
  <c r="AM109" i="32"/>
  <c r="AM108" i="32"/>
  <c r="AM107" i="32"/>
  <c r="AM106" i="32"/>
  <c r="AM105" i="32"/>
  <c r="AM93" i="32"/>
  <c r="AM100" i="32"/>
  <c r="AM101" i="32"/>
  <c r="AM92" i="32"/>
  <c r="AM98" i="32"/>
  <c r="AM104" i="32"/>
  <c r="AM97" i="32"/>
  <c r="AM102" i="32"/>
  <c r="AM103" i="32"/>
  <c r="AM94" i="32"/>
  <c r="AM96" i="32"/>
  <c r="AM99" i="32"/>
  <c r="AM95" i="32"/>
  <c r="DA17" i="18"/>
  <c r="BA17" i="23" s="1"/>
  <c r="C44" i="37"/>
  <c r="CJ44" i="18"/>
  <c r="O44" i="23" s="1"/>
  <c r="CV44" i="18"/>
  <c r="AV44" i="23" s="1"/>
  <c r="C56" i="37"/>
  <c r="CV56" i="18"/>
  <c r="AV56" i="23" s="1"/>
  <c r="CJ56" i="18"/>
  <c r="O56" i="23" s="1"/>
  <c r="CY38" i="18"/>
  <c r="AY38" i="23" s="1"/>
  <c r="CM38" i="18"/>
  <c r="R38" i="23" s="1"/>
  <c r="CK62" i="18"/>
  <c r="P62" i="23" s="1"/>
  <c r="CW62" i="18"/>
  <c r="AW62" i="23" s="1"/>
  <c r="DC70" i="18"/>
  <c r="AN84" i="32"/>
  <c r="DC82" i="18"/>
  <c r="CP10" i="18"/>
  <c r="U10" i="23" s="1"/>
  <c r="F10" i="37"/>
  <c r="CV26" i="18"/>
  <c r="AV26" i="23" s="1"/>
  <c r="C26" i="37"/>
  <c r="CJ26" i="18"/>
  <c r="O26" i="23" s="1"/>
  <c r="E17" i="37"/>
  <c r="CZ17" i="18"/>
  <c r="AZ17" i="23" s="1"/>
  <c r="CN17" i="18"/>
  <c r="S17" i="23" s="1"/>
  <c r="E29" i="37"/>
  <c r="CZ29" i="18"/>
  <c r="AZ29" i="23" s="1"/>
  <c r="CN29" i="18"/>
  <c r="S29" i="23" s="1"/>
  <c r="CZ45" i="18"/>
  <c r="AZ45" i="23" s="1"/>
  <c r="E45" i="37"/>
  <c r="CN69" i="18"/>
  <c r="S69" i="23" s="1"/>
  <c r="E69" i="37"/>
  <c r="CZ81" i="18"/>
  <c r="AZ81" i="23" s="1"/>
  <c r="CL35" i="18"/>
  <c r="Q35" i="23" s="1"/>
  <c r="D35" i="37"/>
  <c r="CJ8" i="18"/>
  <c r="O8" i="23" s="1"/>
  <c r="DB44" i="18"/>
  <c r="BB44" i="23" s="1"/>
  <c r="CP44" i="18"/>
  <c r="U44" i="23" s="1"/>
  <c r="F44" i="37"/>
  <c r="B56" i="37"/>
  <c r="CT56" i="18"/>
  <c r="CH56" i="18"/>
  <c r="AM70" i="32"/>
  <c r="F55" i="37"/>
  <c r="CP55" i="18"/>
  <c r="U55" i="23" s="1"/>
  <c r="DB55" i="18"/>
  <c r="BB55" i="23" s="1"/>
  <c r="CH46" i="18"/>
  <c r="AM60" i="32"/>
  <c r="B46" i="37"/>
  <c r="CT46" i="18"/>
  <c r="CJ70" i="18"/>
  <c r="O70" i="23" s="1"/>
  <c r="CV70" i="18"/>
  <c r="AV70" i="23" s="1"/>
  <c r="CV82" i="18"/>
  <c r="AV82" i="23" s="1"/>
  <c r="CJ27" i="18"/>
  <c r="O27" i="23" s="1"/>
  <c r="CV27" i="18"/>
  <c r="AV27" i="23" s="1"/>
  <c r="CK17" i="18"/>
  <c r="P17" i="23" s="1"/>
  <c r="CW17" i="18"/>
  <c r="AW17" i="23" s="1"/>
  <c r="CO25" i="18"/>
  <c r="T25" i="23" s="1"/>
  <c r="DA25" i="18"/>
  <c r="BA25" i="23" s="1"/>
  <c r="CQ41" i="18"/>
  <c r="DC41" i="18"/>
  <c r="AN55" i="32"/>
  <c r="DA69" i="18"/>
  <c r="BA69" i="23" s="1"/>
  <c r="CO69" i="18"/>
  <c r="T69" i="23" s="1"/>
  <c r="DA81" i="18"/>
  <c r="BA81" i="23" s="1"/>
  <c r="CO35" i="18"/>
  <c r="T35" i="23" s="1"/>
  <c r="CU56" i="18"/>
  <c r="AU56" i="23" s="1"/>
  <c r="CI56" i="18"/>
  <c r="N56" i="23" s="1"/>
  <c r="F23" i="37"/>
  <c r="DB23" i="18"/>
  <c r="BB23" i="23" s="1"/>
  <c r="CP23" i="18"/>
  <c r="U23" i="23" s="1"/>
  <c r="E6" i="37"/>
  <c r="CN6" i="18"/>
  <c r="S6" i="23" s="1"/>
  <c r="CN26" i="18"/>
  <c r="S26" i="23" s="1"/>
  <c r="CZ26" i="18"/>
  <c r="AZ26" i="23" s="1"/>
  <c r="E26" i="37"/>
  <c r="CI21" i="18"/>
  <c r="N21" i="23" s="1"/>
  <c r="CU21" i="18"/>
  <c r="AU21" i="23" s="1"/>
  <c r="CY29" i="18"/>
  <c r="AY29" i="23" s="1"/>
  <c r="CM29" i="18"/>
  <c r="R29" i="23" s="1"/>
  <c r="D45" i="37"/>
  <c r="CL45" i="18"/>
  <c r="Q45" i="23" s="1"/>
  <c r="CX45" i="18"/>
  <c r="AX45" i="23" s="1"/>
  <c r="C57" i="37"/>
  <c r="CJ57" i="18"/>
  <c r="O57" i="23" s="1"/>
  <c r="CV57" i="18"/>
  <c r="AV57" i="23" s="1"/>
  <c r="B69" i="37"/>
  <c r="AM83" i="32"/>
  <c r="CT69" i="18"/>
  <c r="CH69" i="18"/>
  <c r="CT81" i="18"/>
  <c r="I41" i="19"/>
  <c r="K41" i="19" s="1"/>
  <c r="AN41" i="19" s="1"/>
  <c r="AQ69" i="4"/>
  <c r="H49" i="20"/>
  <c r="J49" i="20"/>
  <c r="J38" i="20"/>
  <c r="H38" i="20"/>
  <c r="I21" i="20"/>
  <c r="AR49" i="4"/>
  <c r="I20" i="22"/>
  <c r="S20" i="22"/>
  <c r="K20" i="22"/>
  <c r="J48" i="20"/>
  <c r="H48" i="20"/>
  <c r="AV67" i="4"/>
  <c r="I17" i="19"/>
  <c r="K17" i="19" s="1"/>
  <c r="AN17" i="19" s="1"/>
  <c r="AQ45" i="4"/>
  <c r="I50" i="22"/>
  <c r="S50" i="22"/>
  <c r="K50" i="22"/>
  <c r="I32" i="20"/>
  <c r="AR60" i="4"/>
  <c r="B61" i="26"/>
  <c r="AN88" i="4"/>
  <c r="AI61" i="23" s="1"/>
  <c r="AA88" i="4"/>
  <c r="B61" i="23" s="1"/>
  <c r="AW92" i="4"/>
  <c r="BC77" i="19"/>
  <c r="BC54" i="19"/>
  <c r="S66" i="22"/>
  <c r="K66" i="22"/>
  <c r="I66" i="22"/>
  <c r="S78" i="22"/>
  <c r="I27" i="22"/>
  <c r="K27" i="22"/>
  <c r="S27" i="22"/>
  <c r="BC29" i="19"/>
  <c r="I58" i="19"/>
  <c r="K58" i="19" s="1"/>
  <c r="AN58" i="19" s="1"/>
  <c r="AQ86" i="4"/>
  <c r="U34" i="20"/>
  <c r="AP34" i="20" s="1"/>
  <c r="BD28" i="19"/>
  <c r="I69" i="20"/>
  <c r="AR97" i="4"/>
  <c r="BA21" i="20"/>
  <c r="BB60" i="20"/>
  <c r="J26" i="20"/>
  <c r="H26" i="20"/>
  <c r="I28" i="19"/>
  <c r="K28" i="19" s="1"/>
  <c r="AN28" i="19" s="1"/>
  <c r="AQ56" i="4"/>
  <c r="I40" i="22"/>
  <c r="K40" i="22"/>
  <c r="S40" i="22"/>
  <c r="B77" i="26"/>
  <c r="AN104" i="4"/>
  <c r="AI77" i="23" s="1"/>
  <c r="AA104" i="4"/>
  <c r="B77" i="23" s="1"/>
  <c r="AN116" i="4"/>
  <c r="AI89" i="23" s="1"/>
  <c r="AA105" i="4"/>
  <c r="B78" i="23" s="1"/>
  <c r="I15" i="22"/>
  <c r="K15" i="22"/>
  <c r="I75" i="19"/>
  <c r="K75" i="19" s="1"/>
  <c r="AN75" i="19" s="1"/>
  <c r="AQ103" i="4"/>
  <c r="P26" i="20"/>
  <c r="AO26" i="20" s="1"/>
  <c r="BC69" i="19"/>
  <c r="BC23" i="19"/>
  <c r="BD77" i="19"/>
  <c r="BD25" i="19"/>
  <c r="AV56" i="4"/>
  <c r="I48" i="19"/>
  <c r="K48" i="19" s="1"/>
  <c r="AN48" i="19" s="1"/>
  <c r="AQ76" i="4"/>
  <c r="BC19" i="19"/>
  <c r="I11" i="22"/>
  <c r="K11" i="22"/>
  <c r="I18" i="22"/>
  <c r="K18" i="22"/>
  <c r="S18" i="22"/>
  <c r="I33" i="20"/>
  <c r="AR61" i="4"/>
  <c r="I53" i="19"/>
  <c r="K53" i="19" s="1"/>
  <c r="AN53" i="19" s="1"/>
  <c r="AQ81" i="4"/>
  <c r="H61" i="20"/>
  <c r="J61" i="20"/>
  <c r="BB30" i="20"/>
  <c r="U30" i="20"/>
  <c r="AP30" i="20" s="1"/>
  <c r="AV53" i="4"/>
  <c r="I44" i="19"/>
  <c r="K44" i="19" s="1"/>
  <c r="AN44" i="19" s="1"/>
  <c r="AQ72" i="4"/>
  <c r="BD72" i="19"/>
  <c r="BC79" i="19"/>
  <c r="BC55" i="19"/>
  <c r="J34" i="20"/>
  <c r="H34" i="20"/>
  <c r="J78" i="20"/>
  <c r="H78" i="20"/>
  <c r="J82" i="20"/>
  <c r="H82" i="20"/>
  <c r="I51" i="22"/>
  <c r="S51" i="22"/>
  <c r="K51" i="22"/>
  <c r="BB16" i="20"/>
  <c r="BD85" i="19"/>
  <c r="P71" i="20"/>
  <c r="AO71" i="20" s="1"/>
  <c r="BB65" i="20"/>
  <c r="J33" i="20"/>
  <c r="H33" i="20"/>
  <c r="AV97" i="4"/>
  <c r="BC86" i="19"/>
  <c r="J20" i="20"/>
  <c r="H20" i="20"/>
  <c r="P72" i="20"/>
  <c r="AO72" i="20" s="1"/>
  <c r="BD26" i="19"/>
  <c r="K56" i="26"/>
  <c r="BB56" i="20"/>
  <c r="BB81" i="20"/>
  <c r="AB35" i="35"/>
  <c r="AV34" i="4"/>
  <c r="J62" i="20"/>
  <c r="H62" i="20"/>
  <c r="BC58" i="19"/>
  <c r="S45" i="22"/>
  <c r="I45" i="22"/>
  <c r="K45" i="22"/>
  <c r="AJ61" i="20"/>
  <c r="AS61" i="20" s="1"/>
  <c r="I61" i="20"/>
  <c r="AR89" i="4"/>
  <c r="U25" i="20"/>
  <c r="AP25" i="20" s="1"/>
  <c r="B23" i="26"/>
  <c r="AN50" i="4"/>
  <c r="AI23" i="23" s="1"/>
  <c r="AA50" i="4"/>
  <c r="B23" i="23" s="1"/>
  <c r="I26" i="20"/>
  <c r="AR54" i="4"/>
  <c r="I29" i="19"/>
  <c r="K29" i="19" s="1"/>
  <c r="AN29" i="19" s="1"/>
  <c r="AQ57" i="4"/>
  <c r="I36" i="19"/>
  <c r="K36" i="19" s="1"/>
  <c r="AN36" i="19" s="1"/>
  <c r="AQ64" i="4"/>
  <c r="BA74" i="20"/>
  <c r="BC30" i="19"/>
  <c r="B71" i="26"/>
  <c r="AN98" i="4"/>
  <c r="AI71" i="23" s="1"/>
  <c r="AA98" i="4"/>
  <c r="B71" i="23" s="1"/>
  <c r="AN110" i="4"/>
  <c r="AI83" i="23" s="1"/>
  <c r="AB71" i="35"/>
  <c r="BD62" i="19"/>
  <c r="L109" i="26"/>
  <c r="L55" i="26"/>
  <c r="L108" i="26"/>
  <c r="L107" i="26"/>
  <c r="L104" i="26"/>
  <c r="L106" i="26"/>
  <c r="L105" i="26"/>
  <c r="L103" i="26"/>
  <c r="L102" i="26"/>
  <c r="L100" i="26"/>
  <c r="L101" i="26"/>
  <c r="L99" i="26"/>
  <c r="L98" i="26"/>
  <c r="L97" i="26"/>
  <c r="L96" i="26"/>
  <c r="L95" i="26"/>
  <c r="L90" i="26"/>
  <c r="L93" i="26"/>
  <c r="L91" i="26"/>
  <c r="L94" i="26"/>
  <c r="L92" i="26"/>
  <c r="L85" i="26"/>
  <c r="L82" i="26"/>
  <c r="L79" i="26"/>
  <c r="L84" i="26"/>
  <c r="L89" i="26"/>
  <c r="L81" i="26"/>
  <c r="L80" i="26"/>
  <c r="L88" i="26"/>
  <c r="L87" i="26"/>
  <c r="L86" i="26"/>
  <c r="L83" i="26"/>
  <c r="L78" i="26"/>
  <c r="AV41" i="4"/>
  <c r="I37" i="22"/>
  <c r="K37" i="22"/>
  <c r="S37" i="22"/>
  <c r="H45" i="20"/>
  <c r="J45" i="20"/>
  <c r="BB35" i="20"/>
  <c r="I38" i="20"/>
  <c r="AR66" i="4"/>
  <c r="BA83" i="20"/>
  <c r="AB32" i="35"/>
  <c r="S56" i="22"/>
  <c r="I56" i="22"/>
  <c r="K56" i="22"/>
  <c r="I80" i="20"/>
  <c r="AR108" i="4"/>
  <c r="BA87" i="20"/>
  <c r="B11" i="37"/>
  <c r="CI11" i="18"/>
  <c r="N11" i="23" s="1"/>
  <c r="CO47" i="18"/>
  <c r="T47" i="23" s="1"/>
  <c r="DA47" i="18"/>
  <c r="BA47" i="23" s="1"/>
  <c r="CI20" i="18"/>
  <c r="N20" i="23" s="1"/>
  <c r="CU20" i="18"/>
  <c r="AU20" i="23" s="1"/>
  <c r="CQ60" i="18"/>
  <c r="AN74" i="32"/>
  <c r="DC60" i="18"/>
  <c r="B68" i="37"/>
  <c r="CH68" i="18"/>
  <c r="CT68" i="18"/>
  <c r="AM82" i="32"/>
  <c r="CT80" i="18"/>
  <c r="CQ55" i="18"/>
  <c r="AN69" i="32"/>
  <c r="DC55" i="18"/>
  <c r="CO63" i="18"/>
  <c r="T63" i="23" s="1"/>
  <c r="DA63" i="18"/>
  <c r="BA63" i="23" s="1"/>
  <c r="CX58" i="18"/>
  <c r="AX58" i="23" s="1"/>
  <c r="D58" i="37"/>
  <c r="CL58" i="18"/>
  <c r="Q58" i="23" s="1"/>
  <c r="CO74" i="18"/>
  <c r="T74" i="23" s="1"/>
  <c r="DA74" i="18"/>
  <c r="BA74" i="23" s="1"/>
  <c r="DA86" i="18"/>
  <c r="BA86" i="23" s="1"/>
  <c r="F6" i="37"/>
  <c r="CP6" i="18"/>
  <c r="U6" i="23" s="1"/>
  <c r="C29" i="37"/>
  <c r="CV29" i="18"/>
  <c r="AV29" i="23" s="1"/>
  <c r="CJ29" i="18"/>
  <c r="O29" i="23" s="1"/>
  <c r="CO41" i="18"/>
  <c r="T41" i="23" s="1"/>
  <c r="DA41" i="18"/>
  <c r="BA41" i="23" s="1"/>
  <c r="CO57" i="18"/>
  <c r="T57" i="23" s="1"/>
  <c r="DA57" i="18"/>
  <c r="BA57" i="23" s="1"/>
  <c r="CJ35" i="18"/>
  <c r="O35" i="23" s="1"/>
  <c r="C35" i="37"/>
  <c r="CV35" i="18"/>
  <c r="AV35" i="23" s="1"/>
  <c r="CL64" i="18"/>
  <c r="Q64" i="23" s="1"/>
  <c r="CX64" i="18"/>
  <c r="AX64" i="23" s="1"/>
  <c r="D64" i="37"/>
  <c r="DA58" i="18"/>
  <c r="BA58" i="23" s="1"/>
  <c r="CO58" i="18"/>
  <c r="T58" i="23" s="1"/>
  <c r="CY31" i="18"/>
  <c r="AY31" i="23" s="1"/>
  <c r="CM31" i="18"/>
  <c r="R31" i="23" s="1"/>
  <c r="C15" i="37"/>
  <c r="CJ15" i="18"/>
  <c r="O15" i="23" s="1"/>
  <c r="CL47" i="18"/>
  <c r="Q47" i="23" s="1"/>
  <c r="CX47" i="18"/>
  <c r="AX47" i="23" s="1"/>
  <c r="D47" i="37"/>
  <c r="CI12" i="18"/>
  <c r="N12" i="23" s="1"/>
  <c r="E40" i="37"/>
  <c r="CZ40" i="18"/>
  <c r="AZ40" i="23" s="1"/>
  <c r="CN40" i="18"/>
  <c r="S40" i="23" s="1"/>
  <c r="CO48" i="18"/>
  <c r="T48" i="23" s="1"/>
  <c r="DA48" i="18"/>
  <c r="BA48" i="23" s="1"/>
  <c r="AM73" i="32"/>
  <c r="CT59" i="18"/>
  <c r="CH59" i="18"/>
  <c r="AN28" i="32"/>
  <c r="CQ14" i="18"/>
  <c r="DC42" i="18"/>
  <c r="CQ42" i="18"/>
  <c r="AN56" i="32"/>
  <c r="AN88" i="32"/>
  <c r="DC74" i="18"/>
  <c r="CQ74" i="18"/>
  <c r="DC86" i="18"/>
  <c r="CL6" i="18"/>
  <c r="Q6" i="23" s="1"/>
  <c r="D6" i="37"/>
  <c r="CQ31" i="18"/>
  <c r="AN45" i="32"/>
  <c r="DC31" i="18"/>
  <c r="F49" i="37"/>
  <c r="DB49" i="18"/>
  <c r="BB49" i="23" s="1"/>
  <c r="CP49" i="18"/>
  <c r="U49" i="23" s="1"/>
  <c r="C65" i="37"/>
  <c r="CJ65" i="18"/>
  <c r="O65" i="23" s="1"/>
  <c r="CV65" i="18"/>
  <c r="AV65" i="23" s="1"/>
  <c r="C12" i="37"/>
  <c r="CJ12" i="18"/>
  <c r="O12" i="23" s="1"/>
  <c r="CN45" i="18"/>
  <c r="S45" i="23" s="1"/>
  <c r="E44" i="37"/>
  <c r="CN44" i="18"/>
  <c r="S44" i="23" s="1"/>
  <c r="CZ44" i="18"/>
  <c r="AZ44" i="23" s="1"/>
  <c r="CH76" i="18"/>
  <c r="AM90" i="32"/>
  <c r="CT76" i="18"/>
  <c r="B76" i="37"/>
  <c r="CT88" i="18"/>
  <c r="CM63" i="18"/>
  <c r="R63" i="23" s="1"/>
  <c r="CY63" i="18"/>
  <c r="AY63" i="23" s="1"/>
  <c r="E34" i="37"/>
  <c r="CN34" i="18"/>
  <c r="S34" i="23" s="1"/>
  <c r="CZ34" i="18"/>
  <c r="AZ34" i="23" s="1"/>
  <c r="CW58" i="18"/>
  <c r="AW58" i="23" s="1"/>
  <c r="CW46" i="18"/>
  <c r="AW46" i="23" s="1"/>
  <c r="CK46" i="18"/>
  <c r="P46" i="23" s="1"/>
  <c r="B74" i="37"/>
  <c r="CU74" i="18"/>
  <c r="AU74" i="23" s="1"/>
  <c r="CI74" i="18"/>
  <c r="N74" i="23" s="1"/>
  <c r="CU86" i="18"/>
  <c r="AU86" i="23" s="1"/>
  <c r="CO51" i="18"/>
  <c r="T51" i="23" s="1"/>
  <c r="DA51" i="18"/>
  <c r="BA51" i="23" s="1"/>
  <c r="CW33" i="18"/>
  <c r="AW33" i="23" s="1"/>
  <c r="CK33" i="18"/>
  <c r="P33" i="23" s="1"/>
  <c r="CK58" i="18"/>
  <c r="P58" i="23" s="1"/>
  <c r="CW57" i="18"/>
  <c r="AW57" i="23" s="1"/>
  <c r="CK57" i="18"/>
  <c r="P57" i="23" s="1"/>
  <c r="CH73" i="18"/>
  <c r="AM87" i="32"/>
  <c r="CT73" i="18"/>
  <c r="CT85" i="18"/>
  <c r="E15" i="37"/>
  <c r="CN15" i="18"/>
  <c r="S15" i="23" s="1"/>
  <c r="CP47" i="18"/>
  <c r="U47" i="23" s="1"/>
  <c r="F47" i="37"/>
  <c r="DB47" i="18"/>
  <c r="BB47" i="23" s="1"/>
  <c r="CP8" i="18"/>
  <c r="U8" i="23" s="1"/>
  <c r="F8" i="37"/>
  <c r="AN46" i="32"/>
  <c r="CQ32" i="18"/>
  <c r="DC32" i="18"/>
  <c r="CU48" i="18"/>
  <c r="AU48" i="23" s="1"/>
  <c r="CI48" i="18"/>
  <c r="N48" i="23" s="1"/>
  <c r="CM56" i="18"/>
  <c r="R56" i="23" s="1"/>
  <c r="CY56" i="18"/>
  <c r="AY56" i="23" s="1"/>
  <c r="DC19" i="18"/>
  <c r="AN33" i="32"/>
  <c r="CQ19" i="18"/>
  <c r="DA35" i="18"/>
  <c r="BA35" i="23" s="1"/>
  <c r="DA23" i="18"/>
  <c r="BA23" i="23" s="1"/>
  <c r="CO23" i="18"/>
  <c r="T23" i="23" s="1"/>
  <c r="D29" i="37"/>
  <c r="CL29" i="18"/>
  <c r="Q29" i="23" s="1"/>
  <c r="CX29" i="18"/>
  <c r="AX29" i="23" s="1"/>
  <c r="CH45" i="18"/>
  <c r="AM59" i="32"/>
  <c r="CT45" i="18"/>
  <c r="B45" i="37"/>
  <c r="CQ53" i="18"/>
  <c r="AN67" i="32"/>
  <c r="DC53" i="18"/>
  <c r="CQ70" i="18"/>
  <c r="DC69" i="18"/>
  <c r="AN83" i="32"/>
  <c r="CQ69" i="18"/>
  <c r="DC81" i="18"/>
  <c r="CJ11" i="18"/>
  <c r="O11" i="23" s="1"/>
  <c r="C11" i="37"/>
  <c r="AN49" i="32"/>
  <c r="CQ35" i="18"/>
  <c r="DC35" i="18"/>
  <c r="CM8" i="18"/>
  <c r="R8" i="23" s="1"/>
  <c r="CV20" i="18"/>
  <c r="AV20" i="23" s="1"/>
  <c r="C20" i="37"/>
  <c r="CJ20" i="18"/>
  <c r="O20" i="23" s="1"/>
  <c r="D28" i="37"/>
  <c r="CM28" i="18"/>
  <c r="R28" i="23" s="1"/>
  <c r="CY28" i="18"/>
  <c r="AY28" i="23" s="1"/>
  <c r="CK72" i="18"/>
  <c r="P72" i="23" s="1"/>
  <c r="CW72" i="18"/>
  <c r="AW72" i="23" s="1"/>
  <c r="CW84" i="18"/>
  <c r="AW84" i="23" s="1"/>
  <c r="DA67" i="18"/>
  <c r="BA67" i="23" s="1"/>
  <c r="DA55" i="18"/>
  <c r="BA55" i="23" s="1"/>
  <c r="CO55" i="18"/>
  <c r="T55" i="23" s="1"/>
  <c r="CM19" i="18"/>
  <c r="R19" i="23" s="1"/>
  <c r="CY19" i="18"/>
  <c r="AY19" i="23" s="1"/>
  <c r="CO46" i="18"/>
  <c r="T46" i="23" s="1"/>
  <c r="DA46" i="18"/>
  <c r="BA46" i="23" s="1"/>
  <c r="CI23" i="18"/>
  <c r="N23" i="23" s="1"/>
  <c r="CU23" i="18"/>
  <c r="AU23" i="23" s="1"/>
  <c r="C51" i="37"/>
  <c r="CW51" i="18"/>
  <c r="AW51" i="23" s="1"/>
  <c r="CK51" i="18"/>
  <c r="P51" i="23" s="1"/>
  <c r="CJ9" i="18"/>
  <c r="O9" i="23" s="1"/>
  <c r="C9" i="37"/>
  <c r="CZ53" i="18"/>
  <c r="AZ53" i="23" s="1"/>
  <c r="E53" i="37"/>
  <c r="CN53" i="18"/>
  <c r="S53" i="23" s="1"/>
  <c r="CW77" i="18"/>
  <c r="AW77" i="23" s="1"/>
  <c r="CK77" i="18"/>
  <c r="P77" i="23" s="1"/>
  <c r="CW89" i="18"/>
  <c r="AW89" i="23" s="1"/>
  <c r="CK78" i="18"/>
  <c r="P78" i="23" s="1"/>
  <c r="CL20" i="18"/>
  <c r="Q20" i="23" s="1"/>
  <c r="D20" i="37"/>
  <c r="CX20" i="18"/>
  <c r="AX20" i="23" s="1"/>
  <c r="CI28" i="18"/>
  <c r="N28" i="23" s="1"/>
  <c r="CU28" i="18"/>
  <c r="AU28" i="23" s="1"/>
  <c r="CQ72" i="18"/>
  <c r="AN86" i="32"/>
  <c r="DC72" i="18"/>
  <c r="DC84" i="18"/>
  <c r="D19" i="37"/>
  <c r="CX19" i="18"/>
  <c r="AX19" i="23" s="1"/>
  <c r="CL19" i="18"/>
  <c r="Q19" i="23" s="1"/>
  <c r="CK34" i="18"/>
  <c r="P34" i="23" s="1"/>
  <c r="CW34" i="18"/>
  <c r="AW34" i="23" s="1"/>
  <c r="CL18" i="18"/>
  <c r="Q18" i="23" s="1"/>
  <c r="CX18" i="18"/>
  <c r="AX18" i="23" s="1"/>
  <c r="D18" i="37"/>
  <c r="AM44" i="32"/>
  <c r="CT30" i="18"/>
  <c r="B30" i="37"/>
  <c r="CK53" i="18"/>
  <c r="P53" i="23" s="1"/>
  <c r="CW53" i="18"/>
  <c r="AW53" i="23" s="1"/>
  <c r="DC77" i="18"/>
  <c r="CQ77" i="18"/>
  <c r="AN91" i="32"/>
  <c r="CQ78" i="18"/>
  <c r="DC89" i="18"/>
  <c r="D8" i="37"/>
  <c r="CL8" i="18"/>
  <c r="Q8" i="23" s="1"/>
  <c r="CZ20" i="18"/>
  <c r="AZ20" i="23" s="1"/>
  <c r="CN20" i="18"/>
  <c r="S20" i="23" s="1"/>
  <c r="AM46" i="32"/>
  <c r="B32" i="37"/>
  <c r="CH32" i="18"/>
  <c r="CT32" i="18"/>
  <c r="AM58" i="32"/>
  <c r="B44" i="37"/>
  <c r="CH44" i="18"/>
  <c r="CT44" i="18"/>
  <c r="DA68" i="18"/>
  <c r="BA68" i="23" s="1"/>
  <c r="CO68" i="18"/>
  <c r="T68" i="23" s="1"/>
  <c r="DA80" i="18"/>
  <c r="BA80" i="23" s="1"/>
  <c r="CH55" i="18"/>
  <c r="AM69" i="32"/>
  <c r="B55" i="37"/>
  <c r="CT55" i="18"/>
  <c r="F75" i="37"/>
  <c r="DB75" i="18"/>
  <c r="BB75" i="23" s="1"/>
  <c r="CP75" i="18"/>
  <c r="U75" i="23" s="1"/>
  <c r="DB87" i="18"/>
  <c r="BB87" i="23" s="1"/>
  <c r="E42" i="37"/>
  <c r="CN42" i="18"/>
  <c r="S42" i="23" s="1"/>
  <c r="CZ42" i="18"/>
  <c r="AZ42" i="23" s="1"/>
  <c r="D50" i="37"/>
  <c r="CX50" i="18"/>
  <c r="AX50" i="23" s="1"/>
  <c r="CL50" i="18"/>
  <c r="Q50" i="23" s="1"/>
  <c r="E66" i="37"/>
  <c r="CZ66" i="18"/>
  <c r="AZ66" i="23" s="1"/>
  <c r="CN66" i="18"/>
  <c r="S66" i="23" s="1"/>
  <c r="CZ78" i="18"/>
  <c r="AZ78" i="23" s="1"/>
  <c r="C27" i="37"/>
  <c r="CK27" i="18"/>
  <c r="P27" i="23" s="1"/>
  <c r="CW27" i="18"/>
  <c r="AW27" i="23" s="1"/>
  <c r="CO9" i="18"/>
  <c r="T9" i="23" s="1"/>
  <c r="F25" i="37"/>
  <c r="CQ25" i="18"/>
  <c r="AN39" i="32"/>
  <c r="DC25" i="18"/>
  <c r="DA33" i="18"/>
  <c r="BA33" i="23" s="1"/>
  <c r="CO33" i="18"/>
  <c r="T33" i="23" s="1"/>
  <c r="DC61" i="18"/>
  <c r="CQ61" i="18"/>
  <c r="AN75" i="32"/>
  <c r="CM73" i="18"/>
  <c r="R73" i="23" s="1"/>
  <c r="CY73" i="18"/>
  <c r="AY73" i="23" s="1"/>
  <c r="CY85" i="18"/>
  <c r="AY85" i="23" s="1"/>
  <c r="AR107" i="35"/>
  <c r="AR108" i="35"/>
  <c r="K34" i="22"/>
  <c r="I34" i="22"/>
  <c r="S34" i="22"/>
  <c r="I79" i="20"/>
  <c r="AR107" i="4"/>
  <c r="H54" i="20"/>
  <c r="J54" i="20"/>
  <c r="BC33" i="19"/>
  <c r="I21" i="22"/>
  <c r="K21" i="22"/>
  <c r="S21" i="22"/>
  <c r="K57" i="26"/>
  <c r="B21" i="26"/>
  <c r="AA48" i="4"/>
  <c r="B21" i="23" s="1"/>
  <c r="AN48" i="4"/>
  <c r="AI21" i="23" s="1"/>
  <c r="P52" i="20"/>
  <c r="AO52" i="20" s="1"/>
  <c r="B6" i="26"/>
  <c r="AA33" i="4"/>
  <c r="B6" i="23" s="1"/>
  <c r="I17" i="22"/>
  <c r="S17" i="22"/>
  <c r="K17" i="22"/>
  <c r="BC34" i="19"/>
  <c r="BB54" i="20"/>
  <c r="I50" i="20"/>
  <c r="AZ50" i="20" s="1"/>
  <c r="AR78" i="4"/>
  <c r="I24" i="22"/>
  <c r="S24" i="22"/>
  <c r="K24" i="22"/>
  <c r="AV60" i="4"/>
  <c r="AW88" i="4"/>
  <c r="I66" i="20"/>
  <c r="AR94" i="4"/>
  <c r="B28" i="26"/>
  <c r="AA55" i="4"/>
  <c r="B28" i="23" s="1"/>
  <c r="AN55" i="4"/>
  <c r="AI28" i="23" s="1"/>
  <c r="BC57" i="19"/>
  <c r="AV86" i="4"/>
  <c r="AW86" i="4"/>
  <c r="BD46" i="19"/>
  <c r="K58" i="26"/>
  <c r="B70" i="26"/>
  <c r="AN97" i="4"/>
  <c r="AI70" i="23" s="1"/>
  <c r="AA97" i="4"/>
  <c r="B70" i="23" s="1"/>
  <c r="AN109" i="4"/>
  <c r="AI82" i="23" s="1"/>
  <c r="H85" i="20"/>
  <c r="J85" i="20"/>
  <c r="P39" i="20"/>
  <c r="AO39" i="20" s="1"/>
  <c r="J30" i="20"/>
  <c r="H30" i="20"/>
  <c r="I28" i="20"/>
  <c r="AR56" i="4"/>
  <c r="B41" i="26"/>
  <c r="AN68" i="4"/>
  <c r="AI41" i="23" s="1"/>
  <c r="AA68" i="4"/>
  <c r="B41" i="23" s="1"/>
  <c r="I76" i="22"/>
  <c r="S76" i="22"/>
  <c r="K76" i="22"/>
  <c r="S88" i="22"/>
  <c r="K77" i="22"/>
  <c r="P29" i="20"/>
  <c r="AO29" i="20" s="1"/>
  <c r="B16" i="26"/>
  <c r="AA43" i="4"/>
  <c r="B16" i="23" s="1"/>
  <c r="B76" i="26"/>
  <c r="AN103" i="4"/>
  <c r="AI76" i="23" s="1"/>
  <c r="AA103" i="4"/>
  <c r="B76" i="23" s="1"/>
  <c r="AN115" i="4"/>
  <c r="AI88" i="23" s="1"/>
  <c r="BD59" i="19"/>
  <c r="P50" i="20"/>
  <c r="AO50" i="20" s="1"/>
  <c r="BD66" i="19"/>
  <c r="BC65" i="19"/>
  <c r="BA55" i="20"/>
  <c r="J28" i="20"/>
  <c r="H28" i="20"/>
  <c r="AV76" i="4"/>
  <c r="I84" i="20"/>
  <c r="AR112" i="4"/>
  <c r="BD54" i="19"/>
  <c r="CF71" i="6"/>
  <c r="I11" i="19"/>
  <c r="AQ39" i="4"/>
  <c r="U52" i="20"/>
  <c r="AP52" i="20" s="1"/>
  <c r="P82" i="20"/>
  <c r="AO82" i="20" s="1"/>
  <c r="BD47" i="19"/>
  <c r="AV46" i="4"/>
  <c r="I33" i="19"/>
  <c r="K33" i="19" s="1"/>
  <c r="AN33" i="19" s="1"/>
  <c r="AQ61" i="4"/>
  <c r="AV81" i="4"/>
  <c r="BA58" i="20"/>
  <c r="U49" i="20"/>
  <c r="AP49" i="20" s="1"/>
  <c r="I44" i="22"/>
  <c r="S44" i="22"/>
  <c r="K44" i="22"/>
  <c r="J66" i="20"/>
  <c r="H66" i="20"/>
  <c r="K11" i="19"/>
  <c r="AN11" i="19" s="1"/>
  <c r="I51" i="20"/>
  <c r="AR79" i="4"/>
  <c r="AB74" i="35"/>
  <c r="H65" i="20"/>
  <c r="J65" i="20"/>
  <c r="BD39" i="19"/>
  <c r="BD52" i="19"/>
  <c r="J83" i="20"/>
  <c r="H83" i="20"/>
  <c r="BB87" i="20"/>
  <c r="U88" i="20"/>
  <c r="AP88" i="20" s="1"/>
  <c r="B46" i="26"/>
  <c r="AN73" i="4"/>
  <c r="AI46" i="23" s="1"/>
  <c r="AA73" i="4"/>
  <c r="B46" i="23" s="1"/>
  <c r="AQ89" i="4"/>
  <c r="I61" i="19"/>
  <c r="K61" i="19" s="1"/>
  <c r="AN61" i="19" s="1"/>
  <c r="BD41" i="19"/>
  <c r="I22" i="19"/>
  <c r="K22" i="19" s="1"/>
  <c r="AN22" i="19" s="1"/>
  <c r="AQ50" i="4"/>
  <c r="AV54" i="4"/>
  <c r="I29" i="22"/>
  <c r="S29" i="22"/>
  <c r="K29" i="22"/>
  <c r="U53" i="20"/>
  <c r="AP53" i="20" s="1"/>
  <c r="P24" i="20"/>
  <c r="AO24" i="20" s="1"/>
  <c r="AV64" i="4"/>
  <c r="AB56" i="35"/>
  <c r="P84" i="20"/>
  <c r="AO84" i="20" s="1"/>
  <c r="U41" i="20"/>
  <c r="AP41" i="20" s="1"/>
  <c r="I70" i="19"/>
  <c r="K70" i="19" s="1"/>
  <c r="AN70" i="19" s="1"/>
  <c r="AQ98" i="4"/>
  <c r="I31" i="19"/>
  <c r="K31" i="19" s="1"/>
  <c r="AN31" i="19" s="1"/>
  <c r="AQ59" i="4"/>
  <c r="I83" i="20"/>
  <c r="AR111" i="4"/>
  <c r="K71" i="26"/>
  <c r="I54" i="20"/>
  <c r="AR82" i="4"/>
  <c r="U47" i="20"/>
  <c r="AP47" i="20" s="1"/>
  <c r="BC16" i="19"/>
  <c r="D5" i="29"/>
  <c r="CF70" i="6"/>
  <c r="CF74" i="6"/>
  <c r="AV66" i="4"/>
  <c r="G13" i="29"/>
  <c r="AC10" i="33" s="1"/>
  <c r="I56" i="19"/>
  <c r="K56" i="19" s="1"/>
  <c r="AN56" i="19" s="1"/>
  <c r="AQ84" i="4"/>
  <c r="K68" i="22"/>
  <c r="S68" i="22"/>
  <c r="I68" i="22"/>
  <c r="S80" i="22"/>
  <c r="BB63" i="20"/>
  <c r="DB67" i="18"/>
  <c r="BB67" i="23" s="1"/>
  <c r="CP67" i="18"/>
  <c r="U67" i="23" s="1"/>
  <c r="F67" i="37"/>
  <c r="DB79" i="18"/>
  <c r="BB79" i="23" s="1"/>
  <c r="CM24" i="18"/>
  <c r="R24" i="23" s="1"/>
  <c r="CY24" i="18"/>
  <c r="AY24" i="23" s="1"/>
  <c r="B36" i="37"/>
  <c r="CH36" i="18"/>
  <c r="AM50" i="32"/>
  <c r="CT36" i="18"/>
  <c r="DB60" i="18"/>
  <c r="BB60" i="23" s="1"/>
  <c r="F60" i="37"/>
  <c r="CP60" i="18"/>
  <c r="U60" i="23" s="1"/>
  <c r="C55" i="37"/>
  <c r="CJ55" i="18"/>
  <c r="O55" i="23" s="1"/>
  <c r="CV55" i="18"/>
  <c r="AV55" i="23" s="1"/>
  <c r="CW50" i="18"/>
  <c r="AW50" i="23" s="1"/>
  <c r="CW38" i="18"/>
  <c r="AW38" i="23" s="1"/>
  <c r="CK38" i="18"/>
  <c r="P38" i="23" s="1"/>
  <c r="CV74" i="18"/>
  <c r="AV74" i="23" s="1"/>
  <c r="C62" i="37"/>
  <c r="CV62" i="18"/>
  <c r="AV62" i="23" s="1"/>
  <c r="CJ62" i="18"/>
  <c r="O62" i="23" s="1"/>
  <c r="CV30" i="18"/>
  <c r="AV30" i="23" s="1"/>
  <c r="C30" i="37"/>
  <c r="CJ30" i="18"/>
  <c r="O30" i="23" s="1"/>
  <c r="CQ9" i="18"/>
  <c r="AN23" i="32"/>
  <c r="CP33" i="18"/>
  <c r="U33" i="23" s="1"/>
  <c r="DB33" i="18"/>
  <c r="BB33" i="23" s="1"/>
  <c r="F33" i="37"/>
  <c r="CM45" i="18"/>
  <c r="R45" i="23" s="1"/>
  <c r="CY45" i="18"/>
  <c r="AY45" i="23" s="1"/>
  <c r="CJ47" i="18"/>
  <c r="O47" i="23" s="1"/>
  <c r="C47" i="37"/>
  <c r="CV47" i="18"/>
  <c r="AV47" i="23" s="1"/>
  <c r="CM16" i="18"/>
  <c r="R16" i="23" s="1"/>
  <c r="CP40" i="18"/>
  <c r="U40" i="23" s="1"/>
  <c r="F40" i="37"/>
  <c r="DB40" i="18"/>
  <c r="BB40" i="23" s="1"/>
  <c r="E68" i="37"/>
  <c r="CZ68" i="18"/>
  <c r="AZ68" i="23" s="1"/>
  <c r="CN68" i="18"/>
  <c r="S68" i="23" s="1"/>
  <c r="CZ80" i="18"/>
  <c r="AZ80" i="23" s="1"/>
  <c r="C34" i="37"/>
  <c r="CJ34" i="18"/>
  <c r="O34" i="23" s="1"/>
  <c r="CV34" i="18"/>
  <c r="AV34" i="23" s="1"/>
  <c r="AM64" i="32"/>
  <c r="B50" i="37"/>
  <c r="CH50" i="18"/>
  <c r="CT50" i="18"/>
  <c r="CK23" i="18"/>
  <c r="P23" i="23" s="1"/>
  <c r="CW23" i="18"/>
  <c r="AW23" i="23" s="1"/>
  <c r="B51" i="37"/>
  <c r="CT51" i="18"/>
  <c r="CH51" i="18"/>
  <c r="AM65" i="32"/>
  <c r="CO29" i="18"/>
  <c r="T29" i="23" s="1"/>
  <c r="DA29" i="18"/>
  <c r="BA29" i="23" s="1"/>
  <c r="C43" i="37"/>
  <c r="CV43" i="18"/>
  <c r="AV43" i="23" s="1"/>
  <c r="CJ43" i="18"/>
  <c r="O43" i="23" s="1"/>
  <c r="CL40" i="18"/>
  <c r="Q40" i="23" s="1"/>
  <c r="CX40" i="18"/>
  <c r="AX40" i="23" s="1"/>
  <c r="D40" i="37"/>
  <c r="DB64" i="18"/>
  <c r="BB64" i="23" s="1"/>
  <c r="CP52" i="18"/>
  <c r="U52" i="23" s="1"/>
  <c r="F52" i="37"/>
  <c r="DB52" i="18"/>
  <c r="BB52" i="23" s="1"/>
  <c r="D76" i="37"/>
  <c r="CX76" i="18"/>
  <c r="AX76" i="23" s="1"/>
  <c r="CL76" i="18"/>
  <c r="Q76" i="23" s="1"/>
  <c r="CX88" i="18"/>
  <c r="AX88" i="23" s="1"/>
  <c r="C46" i="37"/>
  <c r="CJ46" i="18"/>
  <c r="O46" i="23" s="1"/>
  <c r="CV46" i="18"/>
  <c r="AV46" i="23" s="1"/>
  <c r="AN20" i="32"/>
  <c r="CQ6" i="18"/>
  <c r="CQ22" i="18"/>
  <c r="AN36" i="32"/>
  <c r="DC22" i="18"/>
  <c r="CO13" i="18"/>
  <c r="T13" i="23" s="1"/>
  <c r="CH30" i="18"/>
  <c r="CH29" i="18"/>
  <c r="CT29" i="18"/>
  <c r="AM43" i="32"/>
  <c r="B29" i="37"/>
  <c r="B41" i="37"/>
  <c r="AM55" i="32"/>
  <c r="CT41" i="18"/>
  <c r="CH41" i="18"/>
  <c r="CX53" i="18"/>
  <c r="AX53" i="23" s="1"/>
  <c r="CL53" i="18"/>
  <c r="Q53" i="23" s="1"/>
  <c r="D53" i="37"/>
  <c r="AM30" i="32"/>
  <c r="B16" i="37"/>
  <c r="CH16" i="18"/>
  <c r="F32" i="37"/>
  <c r="DB32" i="18"/>
  <c r="BB32" i="23" s="1"/>
  <c r="E19" i="37"/>
  <c r="CZ19" i="18"/>
  <c r="AZ19" i="23" s="1"/>
  <c r="CN19" i="18"/>
  <c r="S19" i="23" s="1"/>
  <c r="DA34" i="18"/>
  <c r="BA34" i="23" s="1"/>
  <c r="CO34" i="18"/>
  <c r="T34" i="23" s="1"/>
  <c r="CQ26" i="18"/>
  <c r="AN40" i="32"/>
  <c r="DC26" i="18"/>
  <c r="E5" i="37"/>
  <c r="CV21" i="18"/>
  <c r="AV21" i="23" s="1"/>
  <c r="C21" i="37"/>
  <c r="CJ21" i="18"/>
  <c r="O21" i="23" s="1"/>
  <c r="D37" i="37"/>
  <c r="CM37" i="18"/>
  <c r="R37" i="23" s="1"/>
  <c r="CY37" i="18"/>
  <c r="AY37" i="23" s="1"/>
  <c r="B43" i="37"/>
  <c r="CH43" i="18"/>
  <c r="CT43" i="18"/>
  <c r="AM57" i="32"/>
  <c r="CM47" i="18"/>
  <c r="R47" i="23" s="1"/>
  <c r="CY47" i="18"/>
  <c r="AY47" i="23" s="1"/>
  <c r="CT48" i="18"/>
  <c r="B48" i="37"/>
  <c r="AM62" i="32"/>
  <c r="CH48" i="18"/>
  <c r="CW60" i="18"/>
  <c r="AW60" i="23" s="1"/>
  <c r="CK60" i="18"/>
  <c r="P60" i="23" s="1"/>
  <c r="CM72" i="18"/>
  <c r="R72" i="23" s="1"/>
  <c r="CY72" i="18"/>
  <c r="AY72" i="23" s="1"/>
  <c r="CY84" i="18"/>
  <c r="AY84" i="23" s="1"/>
  <c r="CI38" i="18"/>
  <c r="N38" i="23" s="1"/>
  <c r="CU38" i="18"/>
  <c r="AU38" i="23" s="1"/>
  <c r="E50" i="37"/>
  <c r="CN50" i="18"/>
  <c r="S50" i="23" s="1"/>
  <c r="CZ50" i="18"/>
  <c r="AZ50" i="23" s="1"/>
  <c r="CQ62" i="18"/>
  <c r="DC62" i="18"/>
  <c r="AN76" i="32"/>
  <c r="CY18" i="18"/>
  <c r="AY18" i="23" s="1"/>
  <c r="CM6" i="18"/>
  <c r="R6" i="23" s="1"/>
  <c r="CI22" i="18"/>
  <c r="N22" i="23" s="1"/>
  <c r="CU22" i="18"/>
  <c r="AU22" i="23" s="1"/>
  <c r="CI30" i="18"/>
  <c r="N30" i="23" s="1"/>
  <c r="CU30" i="18"/>
  <c r="AU30" i="23" s="1"/>
  <c r="CJ33" i="18"/>
  <c r="O33" i="23" s="1"/>
  <c r="C33" i="37"/>
  <c r="CV33" i="18"/>
  <c r="AV33" i="23" s="1"/>
  <c r="CT47" i="18"/>
  <c r="CH47" i="18"/>
  <c r="B47" i="37"/>
  <c r="AM61" i="32"/>
  <c r="CQ12" i="18"/>
  <c r="AN26" i="32"/>
  <c r="DC20" i="18"/>
  <c r="CQ20" i="18"/>
  <c r="AN34" i="32"/>
  <c r="CX48" i="18"/>
  <c r="AX48" i="23" s="1"/>
  <c r="CL48" i="18"/>
  <c r="Q48" i="23" s="1"/>
  <c r="D48" i="37"/>
  <c r="CZ60" i="18"/>
  <c r="AZ60" i="23" s="1"/>
  <c r="CN60" i="18"/>
  <c r="S60" i="23" s="1"/>
  <c r="CI75" i="18"/>
  <c r="N75" i="23" s="1"/>
  <c r="CU75" i="18"/>
  <c r="AU75" i="23" s="1"/>
  <c r="CU87" i="18"/>
  <c r="AU87" i="23" s="1"/>
  <c r="CO50" i="18"/>
  <c r="T50" i="23" s="1"/>
  <c r="DA50" i="18"/>
  <c r="BA50" i="23" s="1"/>
  <c r="CI62" i="18"/>
  <c r="N62" i="23" s="1"/>
  <c r="CU62" i="18"/>
  <c r="AU62" i="23" s="1"/>
  <c r="D30" i="37"/>
  <c r="CL30" i="18"/>
  <c r="Q30" i="23" s="1"/>
  <c r="CX30" i="18"/>
  <c r="AX30" i="23" s="1"/>
  <c r="AN65" i="32"/>
  <c r="CQ51" i="18"/>
  <c r="DC51" i="18"/>
  <c r="CM9" i="18"/>
  <c r="R9" i="23" s="1"/>
  <c r="D57" i="37"/>
  <c r="CL57" i="18"/>
  <c r="Q57" i="23" s="1"/>
  <c r="CX57" i="18"/>
  <c r="AX57" i="23" s="1"/>
  <c r="D73" i="37"/>
  <c r="CL73" i="18"/>
  <c r="Q73" i="23" s="1"/>
  <c r="CX73" i="18"/>
  <c r="AX73" i="23" s="1"/>
  <c r="CX85" i="18"/>
  <c r="AX85" i="23" s="1"/>
  <c r="CI8" i="18"/>
  <c r="N8" i="23" s="1"/>
  <c r="C24" i="37"/>
  <c r="CJ24" i="18"/>
  <c r="O24" i="23" s="1"/>
  <c r="CV24" i="18"/>
  <c r="AV24" i="23" s="1"/>
  <c r="CY48" i="18"/>
  <c r="AY48" i="23" s="1"/>
  <c r="CM48" i="18"/>
  <c r="R48" i="23" s="1"/>
  <c r="D60" i="37"/>
  <c r="CL60" i="18"/>
  <c r="Q60" i="23" s="1"/>
  <c r="CX60" i="18"/>
  <c r="AX60" i="23" s="1"/>
  <c r="CK76" i="18"/>
  <c r="P76" i="23" s="1"/>
  <c r="CW76" i="18"/>
  <c r="AW76" i="23" s="1"/>
  <c r="CW88" i="18"/>
  <c r="AW88" i="23" s="1"/>
  <c r="CK59" i="18"/>
  <c r="P59" i="23" s="1"/>
  <c r="CW59" i="18"/>
  <c r="AW59" i="23" s="1"/>
  <c r="CQ75" i="18"/>
  <c r="DC75" i="18"/>
  <c r="AN89" i="32"/>
  <c r="DC87" i="18"/>
  <c r="CY46" i="18"/>
  <c r="AY46" i="23" s="1"/>
  <c r="CM46" i="18"/>
  <c r="R46" i="23" s="1"/>
  <c r="AM76" i="32"/>
  <c r="B62" i="37"/>
  <c r="CT62" i="18"/>
  <c r="CH62" i="18"/>
  <c r="C39" i="37"/>
  <c r="CV39" i="18"/>
  <c r="AV39" i="23" s="1"/>
  <c r="CJ39" i="18"/>
  <c r="O39" i="23" s="1"/>
  <c r="E22" i="37"/>
  <c r="CN22" i="18"/>
  <c r="S22" i="23" s="1"/>
  <c r="CZ22" i="18"/>
  <c r="AZ22" i="23" s="1"/>
  <c r="E9" i="37"/>
  <c r="CN9" i="18"/>
  <c r="S9" i="23" s="1"/>
  <c r="CI45" i="18"/>
  <c r="N45" i="23" s="1"/>
  <c r="CU45" i="18"/>
  <c r="AU45" i="23" s="1"/>
  <c r="CQ57" i="18"/>
  <c r="AN71" i="32"/>
  <c r="DC57" i="18"/>
  <c r="F48" i="37"/>
  <c r="DC48" i="18"/>
  <c r="AN62" i="32"/>
  <c r="CQ48" i="18"/>
  <c r="B60" i="37"/>
  <c r="CT60" i="18"/>
  <c r="CH60" i="18"/>
  <c r="AM86" i="32"/>
  <c r="B72" i="37"/>
  <c r="CT72" i="18"/>
  <c r="CT84" i="18"/>
  <c r="DB63" i="18"/>
  <c r="BB63" i="23" s="1"/>
  <c r="CP63" i="18"/>
  <c r="U63" i="23" s="1"/>
  <c r="CQ30" i="18"/>
  <c r="DC30" i="18"/>
  <c r="AN44" i="32"/>
  <c r="DA49" i="18"/>
  <c r="BA49" i="23" s="1"/>
  <c r="CO49" i="18"/>
  <c r="T49" i="23" s="1"/>
  <c r="I34" i="20"/>
  <c r="AR62" i="4"/>
  <c r="I35" i="19"/>
  <c r="K35" i="19" s="1"/>
  <c r="AN35" i="19" s="1"/>
  <c r="AQ63" i="4"/>
  <c r="I67" i="19"/>
  <c r="K67" i="19" s="1"/>
  <c r="AN67" i="19" s="1"/>
  <c r="AQ95" i="4"/>
  <c r="I20" i="19"/>
  <c r="K20" i="19" s="1"/>
  <c r="AN20" i="19" s="1"/>
  <c r="AQ48" i="4"/>
  <c r="J51" i="20"/>
  <c r="H51" i="20"/>
  <c r="AB18" i="35"/>
  <c r="BD33" i="19"/>
  <c r="I5" i="22"/>
  <c r="K5" i="22"/>
  <c r="I17" i="20"/>
  <c r="AR45" i="4"/>
  <c r="I50" i="19"/>
  <c r="K50" i="19" s="1"/>
  <c r="AN50" i="19" s="1"/>
  <c r="AQ78" i="4"/>
  <c r="H16" i="20"/>
  <c r="J16" i="20"/>
  <c r="K16" i="20" s="1"/>
  <c r="AN16" i="20" s="1"/>
  <c r="I24" i="19"/>
  <c r="K24" i="19" s="1"/>
  <c r="AN24" i="19" s="1"/>
  <c r="AQ52" i="4"/>
  <c r="K65" i="26"/>
  <c r="AB10" i="35"/>
  <c r="I66" i="19"/>
  <c r="K66" i="19" s="1"/>
  <c r="AN66" i="19" s="1"/>
  <c r="AQ94" i="4"/>
  <c r="J23" i="20"/>
  <c r="H23" i="20"/>
  <c r="I69" i="19"/>
  <c r="K69" i="19" s="1"/>
  <c r="AN69" i="19" s="1"/>
  <c r="AQ97" i="4"/>
  <c r="BB37" i="20"/>
  <c r="K28" i="22"/>
  <c r="I28" i="22"/>
  <c r="S28" i="22"/>
  <c r="I63" i="22"/>
  <c r="S63" i="22"/>
  <c r="K63" i="22"/>
  <c r="I75" i="22"/>
  <c r="K75" i="22"/>
  <c r="S75" i="22"/>
  <c r="S87" i="22"/>
  <c r="BA20" i="20"/>
  <c r="BD69" i="19"/>
  <c r="I77" i="20"/>
  <c r="AR105" i="4"/>
  <c r="I85" i="20"/>
  <c r="AR113" i="4"/>
  <c r="BC50" i="19"/>
  <c r="H25" i="20"/>
  <c r="J25" i="20"/>
  <c r="AZ25" i="20" s="1"/>
  <c r="I72" i="19"/>
  <c r="K72" i="19" s="1"/>
  <c r="AN72" i="19" s="1"/>
  <c r="AQ100" i="4"/>
  <c r="B43" i="26"/>
  <c r="AA70" i="4"/>
  <c r="B43" i="23" s="1"/>
  <c r="AN70" i="4"/>
  <c r="AI43" i="23" s="1"/>
  <c r="BD57" i="19"/>
  <c r="B12" i="26"/>
  <c r="AA39" i="4"/>
  <c r="B12" i="23" s="1"/>
  <c r="AR47" i="4"/>
  <c r="I19" i="20"/>
  <c r="I47" i="22"/>
  <c r="K47" i="22"/>
  <c r="S47" i="22"/>
  <c r="U74" i="20"/>
  <c r="AP74" i="20" s="1"/>
  <c r="U78" i="20"/>
  <c r="AP78" i="20" s="1"/>
  <c r="J18" i="20"/>
  <c r="H18" i="20"/>
  <c r="J17" i="20"/>
  <c r="H17" i="20"/>
  <c r="BB48" i="20"/>
  <c r="I44" i="20"/>
  <c r="AR72" i="4"/>
  <c r="J52" i="20"/>
  <c r="H52" i="20"/>
  <c r="AB68" i="35"/>
  <c r="BC62" i="19"/>
  <c r="S46" i="22"/>
  <c r="I46" i="22"/>
  <c r="K46" i="22"/>
  <c r="J70" i="20"/>
  <c r="H70" i="20"/>
  <c r="B52" i="26"/>
  <c r="AA79" i="4"/>
  <c r="B52" i="23" s="1"/>
  <c r="AN79" i="4"/>
  <c r="AI52" i="23" s="1"/>
  <c r="CF76" i="6"/>
  <c r="BA61" i="20"/>
  <c r="BD68" i="19"/>
  <c r="AB49" i="35"/>
  <c r="AR85" i="4"/>
  <c r="I57" i="20"/>
  <c r="I30" i="22"/>
  <c r="S30" i="22"/>
  <c r="K30" i="22"/>
  <c r="P80" i="20"/>
  <c r="AO80" i="20" s="1"/>
  <c r="BB32" i="20"/>
  <c r="K60" i="26"/>
  <c r="U26" i="20"/>
  <c r="AP26" i="20" s="1"/>
  <c r="I86" i="20"/>
  <c r="AR114" i="4"/>
  <c r="AV73" i="4"/>
  <c r="S61" i="22"/>
  <c r="K61" i="22"/>
  <c r="I61" i="22"/>
  <c r="K22" i="22"/>
  <c r="S22" i="22"/>
  <c r="I22" i="22"/>
  <c r="I29" i="20"/>
  <c r="AR57" i="4"/>
  <c r="J40" i="20"/>
  <c r="H40" i="20"/>
  <c r="J56" i="20"/>
  <c r="H56" i="20"/>
  <c r="J88" i="20"/>
  <c r="H88" i="20"/>
  <c r="BC43" i="19"/>
  <c r="BB76" i="20"/>
  <c r="AR98" i="4"/>
  <c r="I70" i="20"/>
  <c r="I31" i="22"/>
  <c r="S31" i="22"/>
  <c r="K31" i="22"/>
  <c r="B44" i="26"/>
  <c r="AA71" i="4"/>
  <c r="B44" i="23" s="1"/>
  <c r="AN71" i="4"/>
  <c r="AI44" i="23" s="1"/>
  <c r="AJ71" i="20"/>
  <c r="AS71" i="20" s="1"/>
  <c r="AR99" i="4"/>
  <c r="I71" i="20"/>
  <c r="AB75" i="35"/>
  <c r="BB44" i="20"/>
  <c r="I54" i="19"/>
  <c r="K54" i="19" s="1"/>
  <c r="AN54" i="19" s="1"/>
  <c r="AQ82" i="4"/>
  <c r="J58" i="20"/>
  <c r="H58" i="20"/>
  <c r="H29" i="20"/>
  <c r="J29" i="20"/>
  <c r="BA46" i="20"/>
  <c r="BA79" i="20"/>
  <c r="BC35" i="19"/>
  <c r="I56" i="20"/>
  <c r="AR84" i="4"/>
  <c r="AB60" i="35"/>
  <c r="AB64" i="35"/>
  <c r="I68" i="20"/>
  <c r="AR96" i="4"/>
  <c r="BB73" i="20"/>
  <c r="CP15" i="18"/>
  <c r="U15" i="23" s="1"/>
  <c r="F15" i="37"/>
  <c r="CP48" i="18"/>
  <c r="U48" i="23" s="1"/>
  <c r="DB48" i="18"/>
  <c r="BB48" i="23" s="1"/>
  <c r="CZ72" i="18"/>
  <c r="AZ72" i="23" s="1"/>
  <c r="E72" i="37"/>
  <c r="CN72" i="18"/>
  <c r="S72" i="23" s="1"/>
  <c r="CZ84" i="18"/>
  <c r="AZ84" i="23" s="1"/>
  <c r="DA19" i="18"/>
  <c r="BA19" i="23" s="1"/>
  <c r="CO19" i="18"/>
  <c r="T19" i="23" s="1"/>
  <c r="CQ50" i="18"/>
  <c r="AN64" i="32"/>
  <c r="DC50" i="18"/>
  <c r="CX35" i="18"/>
  <c r="AX35" i="23" s="1"/>
  <c r="D23" i="37"/>
  <c r="CL23" i="18"/>
  <c r="Q23" i="23" s="1"/>
  <c r="CX23" i="18"/>
  <c r="AX23" i="23" s="1"/>
  <c r="CJ10" i="18"/>
  <c r="O10" i="23" s="1"/>
  <c r="C10" i="37"/>
  <c r="B21" i="37"/>
  <c r="CT21" i="18"/>
  <c r="AM35" i="32"/>
  <c r="CH21" i="18"/>
  <c r="CI57" i="18"/>
  <c r="N57" i="23" s="1"/>
  <c r="CU57" i="18"/>
  <c r="AU57" i="23" s="1"/>
  <c r="CJ69" i="18"/>
  <c r="O69" i="23" s="1"/>
  <c r="C69" i="37"/>
  <c r="CV69" i="18"/>
  <c r="AV69" i="23" s="1"/>
  <c r="CV81" i="18"/>
  <c r="AV81" i="23" s="1"/>
  <c r="CZ71" i="18"/>
  <c r="AZ71" i="23" s="1"/>
  <c r="E71" i="37"/>
  <c r="CN71" i="18"/>
  <c r="S71" i="23" s="1"/>
  <c r="CZ83" i="18"/>
  <c r="AZ83" i="23" s="1"/>
  <c r="CJ32" i="18"/>
  <c r="O32" i="23" s="1"/>
  <c r="C32" i="37"/>
  <c r="CV32" i="18"/>
  <c r="AV32" i="23" s="1"/>
  <c r="DA56" i="18"/>
  <c r="BA56" i="23" s="1"/>
  <c r="CO56" i="18"/>
  <c r="T56" i="23" s="1"/>
  <c r="CP7" i="18"/>
  <c r="U7" i="23" s="1"/>
  <c r="F7" i="37"/>
  <c r="CV19" i="18"/>
  <c r="AV19" i="23" s="1"/>
  <c r="CJ19" i="18"/>
  <c r="O19" i="23" s="1"/>
  <c r="C19" i="37"/>
  <c r="F62" i="37"/>
  <c r="CP62" i="18"/>
  <c r="U62" i="23" s="1"/>
  <c r="DB62" i="18"/>
  <c r="BB62" i="23" s="1"/>
  <c r="D26" i="37"/>
  <c r="CX26" i="18"/>
  <c r="AX26" i="23" s="1"/>
  <c r="CL26" i="18"/>
  <c r="Q26" i="23" s="1"/>
  <c r="CJ13" i="18"/>
  <c r="O13" i="23" s="1"/>
  <c r="C13" i="37"/>
  <c r="DA37" i="18"/>
  <c r="BA37" i="23" s="1"/>
  <c r="CO37" i="18"/>
  <c r="T37" i="23" s="1"/>
  <c r="CI53" i="18"/>
  <c r="N53" i="23" s="1"/>
  <c r="CU53" i="18"/>
  <c r="AU53" i="23" s="1"/>
  <c r="F65" i="37"/>
  <c r="DB65" i="18"/>
  <c r="BB65" i="23" s="1"/>
  <c r="CP65" i="18"/>
  <c r="U65" i="23" s="1"/>
  <c r="C77" i="37"/>
  <c r="CJ77" i="18"/>
  <c r="O77" i="23" s="1"/>
  <c r="CV77" i="18"/>
  <c r="AV77" i="23" s="1"/>
  <c r="CV89" i="18"/>
  <c r="AV89" i="23" s="1"/>
  <c r="CJ78" i="18"/>
  <c r="O78" i="23" s="1"/>
  <c r="CT67" i="18"/>
  <c r="CH67" i="18"/>
  <c r="AM81" i="32"/>
  <c r="B67" i="37"/>
  <c r="CT79" i="18"/>
  <c r="F12" i="37"/>
  <c r="CP12" i="18"/>
  <c r="U12" i="23" s="1"/>
  <c r="B28" i="37"/>
  <c r="AM42" i="32"/>
  <c r="CH28" i="18"/>
  <c r="CT28" i="18"/>
  <c r="AN82" i="32"/>
  <c r="CQ68" i="18"/>
  <c r="DC68" i="18"/>
  <c r="DC80" i="18"/>
  <c r="D63" i="37"/>
  <c r="CX63" i="18"/>
  <c r="AX63" i="23" s="1"/>
  <c r="CL63" i="18"/>
  <c r="Q63" i="23" s="1"/>
  <c r="CZ62" i="18"/>
  <c r="AZ62" i="23" s="1"/>
  <c r="CN62" i="18"/>
  <c r="S62" i="23" s="1"/>
  <c r="E62" i="37"/>
  <c r="AN37" i="32"/>
  <c r="DC23" i="18"/>
  <c r="CQ23" i="18"/>
  <c r="E31" i="37"/>
  <c r="CN31" i="18"/>
  <c r="S31" i="23" s="1"/>
  <c r="CZ31" i="18"/>
  <c r="AZ31" i="23" s="1"/>
  <c r="CX65" i="18"/>
  <c r="AX65" i="23" s="1"/>
  <c r="D65" i="37"/>
  <c r="CL65" i="18"/>
  <c r="Q65" i="23" s="1"/>
  <c r="CL12" i="18"/>
  <c r="Q12" i="23" s="1"/>
  <c r="CL11" i="18"/>
  <c r="Q11" i="23" s="1"/>
  <c r="D11" i="37"/>
  <c r="CW43" i="18"/>
  <c r="AW43" i="23" s="1"/>
  <c r="CK43" i="18"/>
  <c r="P43" i="23" s="1"/>
  <c r="CY67" i="18"/>
  <c r="AY67" i="23" s="1"/>
  <c r="CM67" i="18"/>
  <c r="R67" i="23" s="1"/>
  <c r="CY79" i="18"/>
  <c r="AY79" i="23" s="1"/>
  <c r="CM44" i="18"/>
  <c r="R44" i="23" s="1"/>
  <c r="CY44" i="18"/>
  <c r="AY44" i="23" s="1"/>
  <c r="DB68" i="18"/>
  <c r="BB68" i="23" s="1"/>
  <c r="F56" i="37"/>
  <c r="CP56" i="18"/>
  <c r="U56" i="23" s="1"/>
  <c r="DB56" i="18"/>
  <c r="BB56" i="23" s="1"/>
  <c r="C68" i="37"/>
  <c r="CV68" i="18"/>
  <c r="AV68" i="23" s="1"/>
  <c r="CJ68" i="18"/>
  <c r="O68" i="23" s="1"/>
  <c r="CV80" i="18"/>
  <c r="AV80" i="23" s="1"/>
  <c r="CM50" i="18"/>
  <c r="R50" i="23" s="1"/>
  <c r="CY50" i="18"/>
  <c r="AY50" i="23" s="1"/>
  <c r="CM62" i="18"/>
  <c r="R62" i="23" s="1"/>
  <c r="CY62" i="18"/>
  <c r="AY62" i="23" s="1"/>
  <c r="AM88" i="32"/>
  <c r="CT74" i="18"/>
  <c r="CH74" i="18"/>
  <c r="CT86" i="18"/>
  <c r="CI39" i="18"/>
  <c r="N39" i="23" s="1"/>
  <c r="CU39" i="18"/>
  <c r="AU39" i="23" s="1"/>
  <c r="B18" i="37"/>
  <c r="CI18" i="18"/>
  <c r="N18" i="23" s="1"/>
  <c r="CU18" i="18"/>
  <c r="AU18" i="23" s="1"/>
  <c r="CP45" i="18"/>
  <c r="U45" i="23" s="1"/>
  <c r="DB45" i="18"/>
  <c r="BB45" i="23" s="1"/>
  <c r="F45" i="37"/>
  <c r="CZ61" i="18"/>
  <c r="AZ61" i="23" s="1"/>
  <c r="CN61" i="18"/>
  <c r="S61" i="23" s="1"/>
  <c r="E61" i="37"/>
  <c r="CP77" i="18"/>
  <c r="U77" i="23" s="1"/>
  <c r="F77" i="37"/>
  <c r="DB77" i="18"/>
  <c r="BB77" i="23" s="1"/>
  <c r="DB89" i="18"/>
  <c r="BB89" i="23" s="1"/>
  <c r="CP78" i="18"/>
  <c r="U78" i="23" s="1"/>
  <c r="AM26" i="32"/>
  <c r="B12" i="37"/>
  <c r="CH12" i="18"/>
  <c r="CT20" i="18"/>
  <c r="CH20" i="18"/>
  <c r="AM34" i="32"/>
  <c r="B20" i="37"/>
  <c r="AN50" i="32"/>
  <c r="CQ36" i="18"/>
  <c r="DC36" i="18"/>
  <c r="DA59" i="18"/>
  <c r="BA59" i="23" s="1"/>
  <c r="CO59" i="18"/>
  <c r="T59" i="23" s="1"/>
  <c r="CY75" i="18"/>
  <c r="AY75" i="23" s="1"/>
  <c r="CM75" i="18"/>
  <c r="R75" i="23" s="1"/>
  <c r="CY87" i="18"/>
  <c r="AY87" i="23" s="1"/>
  <c r="CU70" i="18"/>
  <c r="AU70" i="23" s="1"/>
  <c r="CI70" i="18"/>
  <c r="N70" i="23" s="1"/>
  <c r="CU82" i="18"/>
  <c r="AU82" i="23" s="1"/>
  <c r="CM23" i="18"/>
  <c r="R23" i="23" s="1"/>
  <c r="CY23" i="18"/>
  <c r="AY23" i="23" s="1"/>
  <c r="CU17" i="18"/>
  <c r="AU17" i="23" s="1"/>
  <c r="CI17" i="18"/>
  <c r="N17" i="23" s="1"/>
  <c r="DC45" i="18"/>
  <c r="AN59" i="32"/>
  <c r="CQ45" i="18"/>
  <c r="CP57" i="18"/>
  <c r="U57" i="23" s="1"/>
  <c r="F57" i="37"/>
  <c r="DB57" i="18"/>
  <c r="BB57" i="23" s="1"/>
  <c r="CO73" i="18"/>
  <c r="T73" i="23" s="1"/>
  <c r="DA73" i="18"/>
  <c r="BA73" i="23" s="1"/>
  <c r="DA85" i="18"/>
  <c r="BA85" i="23" s="1"/>
  <c r="CU32" i="18"/>
  <c r="AU32" i="23" s="1"/>
  <c r="CI32" i="18"/>
  <c r="N32" i="23" s="1"/>
  <c r="C76" i="37"/>
  <c r="CJ76" i="18"/>
  <c r="O76" i="23" s="1"/>
  <c r="CV76" i="18"/>
  <c r="AV76" i="23" s="1"/>
  <c r="CV88" i="18"/>
  <c r="AV88" i="23" s="1"/>
  <c r="CL59" i="18"/>
  <c r="Q59" i="23" s="1"/>
  <c r="CX59" i="18"/>
  <c r="AX59" i="23" s="1"/>
  <c r="DC38" i="18"/>
  <c r="AN52" i="32"/>
  <c r="CQ38" i="18"/>
  <c r="C70" i="37"/>
  <c r="CW70" i="18"/>
  <c r="AW70" i="23" s="1"/>
  <c r="CK70" i="18"/>
  <c r="P70" i="23" s="1"/>
  <c r="CW82" i="18"/>
  <c r="AW82" i="23" s="1"/>
  <c r="DA27" i="18"/>
  <c r="BA27" i="23" s="1"/>
  <c r="CK18" i="18"/>
  <c r="P18" i="23" s="1"/>
  <c r="CW18" i="18"/>
  <c r="AW18" i="23" s="1"/>
  <c r="AN35" i="32"/>
  <c r="DC21" i="18"/>
  <c r="CQ21" i="18"/>
  <c r="CU33" i="18"/>
  <c r="AU33" i="23" s="1"/>
  <c r="CI33" i="18"/>
  <c r="N33" i="23" s="1"/>
  <c r="D49" i="37"/>
  <c r="CL49" i="18"/>
  <c r="Q49" i="23" s="1"/>
  <c r="CX49" i="18"/>
  <c r="AX49" i="23" s="1"/>
  <c r="CK11" i="18"/>
  <c r="P11" i="23" s="1"/>
  <c r="CI47" i="18"/>
  <c r="N47" i="23" s="1"/>
  <c r="CU47" i="18"/>
  <c r="AU47" i="23" s="1"/>
  <c r="CM32" i="18"/>
  <c r="R32" i="23" s="1"/>
  <c r="CY32" i="18"/>
  <c r="AY32" i="23" s="1"/>
  <c r="F38" i="37"/>
  <c r="CP38" i="18"/>
  <c r="U38" i="23" s="1"/>
  <c r="DB38" i="18"/>
  <c r="BB38" i="23" s="1"/>
  <c r="D74" i="37"/>
  <c r="CX74" i="18"/>
  <c r="AX74" i="23" s="1"/>
  <c r="CL74" i="18"/>
  <c r="Q74" i="23" s="1"/>
  <c r="CX86" i="18"/>
  <c r="AX86" i="23" s="1"/>
  <c r="DA31" i="18"/>
  <c r="BA31" i="23" s="1"/>
  <c r="CO31" i="18"/>
  <c r="T31" i="23" s="1"/>
  <c r="CK21" i="18"/>
  <c r="P21" i="23" s="1"/>
  <c r="CW21" i="18"/>
  <c r="AW21" i="23" s="1"/>
  <c r="CP29" i="18"/>
  <c r="U29" i="23" s="1"/>
  <c r="F29" i="37"/>
  <c r="DB29" i="18"/>
  <c r="BB29" i="23" s="1"/>
  <c r="CM69" i="18"/>
  <c r="R69" i="23" s="1"/>
  <c r="CY69" i="18"/>
  <c r="AY69" i="23" s="1"/>
  <c r="CY81" i="18"/>
  <c r="AY81" i="23" s="1"/>
  <c r="AN25" i="32"/>
  <c r="CQ11" i="18"/>
  <c r="CQ47" i="18"/>
  <c r="AN61" i="32"/>
  <c r="DC47" i="18"/>
  <c r="C8" i="37"/>
  <c r="CK8" i="18"/>
  <c r="P8" i="23" s="1"/>
  <c r="CU24" i="18"/>
  <c r="AU24" i="23" s="1"/>
  <c r="CI24" i="18"/>
  <c r="N24" i="23" s="1"/>
  <c r="D32" i="37"/>
  <c r="CL32" i="18"/>
  <c r="Q32" i="23" s="1"/>
  <c r="CX32" i="18"/>
  <c r="AX32" i="23" s="1"/>
  <c r="CN56" i="18"/>
  <c r="S56" i="23" s="1"/>
  <c r="E55" i="37"/>
  <c r="CZ55" i="18"/>
  <c r="AZ55" i="23" s="1"/>
  <c r="CN55" i="18"/>
  <c r="S55" i="23" s="1"/>
  <c r="B14" i="37"/>
  <c r="AM28" i="32"/>
  <c r="CH14" i="18"/>
  <c r="CI46" i="18"/>
  <c r="N46" i="23" s="1"/>
  <c r="CU46" i="18"/>
  <c r="AU46" i="23" s="1"/>
  <c r="CL70" i="18"/>
  <c r="Q70" i="23" s="1"/>
  <c r="D70" i="37"/>
  <c r="CX70" i="18"/>
  <c r="AX70" i="23" s="1"/>
  <c r="CX82" i="18"/>
  <c r="AX82" i="23" s="1"/>
  <c r="CV18" i="18"/>
  <c r="AV18" i="23" s="1"/>
  <c r="C18" i="37"/>
  <c r="CJ18" i="18"/>
  <c r="O18" i="23" s="1"/>
  <c r="CW37" i="18"/>
  <c r="AW37" i="23" s="1"/>
  <c r="CK37" i="18"/>
  <c r="P37" i="23" s="1"/>
  <c r="DA77" i="18"/>
  <c r="BA77" i="23" s="1"/>
  <c r="CO65" i="18"/>
  <c r="T65" i="23" s="1"/>
  <c r="DA65" i="18"/>
  <c r="BA65" i="23" s="1"/>
  <c r="AF108" i="35"/>
  <c r="AI108" i="35"/>
  <c r="I34" i="19"/>
  <c r="K34" i="19" s="1"/>
  <c r="AN34" i="19" s="1"/>
  <c r="AQ62" i="4"/>
  <c r="I35" i="20"/>
  <c r="AR63" i="4"/>
  <c r="I67" i="20"/>
  <c r="AR95" i="4"/>
  <c r="P23" i="20"/>
  <c r="AO23" i="20" s="1"/>
  <c r="I16" i="22"/>
  <c r="K16" i="22"/>
  <c r="S16" i="22"/>
  <c r="I20" i="20"/>
  <c r="AR48" i="4"/>
  <c r="AB44" i="35"/>
  <c r="B53" i="26"/>
  <c r="AN80" i="4"/>
  <c r="AI53" i="23" s="1"/>
  <c r="AA80" i="4"/>
  <c r="B53" i="23" s="1"/>
  <c r="B15" i="26"/>
  <c r="AA42" i="4"/>
  <c r="B15" i="23" s="1"/>
  <c r="I7" i="19"/>
  <c r="K7" i="19" s="1"/>
  <c r="AN7" i="19" s="1"/>
  <c r="AQ35" i="4"/>
  <c r="AB15" i="35"/>
  <c r="I23" i="19"/>
  <c r="K23" i="19" s="1"/>
  <c r="AN23" i="19" s="1"/>
  <c r="AQ51" i="4"/>
  <c r="BD31" i="19"/>
  <c r="BC36" i="19"/>
  <c r="K59" i="26"/>
  <c r="BC38" i="19"/>
  <c r="I5" i="19"/>
  <c r="K5" i="19" s="1"/>
  <c r="AN5" i="19" s="1"/>
  <c r="AQ33" i="4"/>
  <c r="BB50" i="20"/>
  <c r="I24" i="20"/>
  <c r="AR52" i="4"/>
  <c r="J32" i="20"/>
  <c r="H32" i="20"/>
  <c r="B67" i="26"/>
  <c r="AA94" i="4"/>
  <c r="B67" i="23" s="1"/>
  <c r="AN94" i="4"/>
  <c r="AI67" i="23" s="1"/>
  <c r="AN106" i="4"/>
  <c r="AI79" i="23" s="1"/>
  <c r="BD32" i="19"/>
  <c r="BA42" i="20"/>
  <c r="P81" i="20"/>
  <c r="AO81" i="20" s="1"/>
  <c r="BA60" i="20"/>
  <c r="I69" i="22"/>
  <c r="K69" i="22"/>
  <c r="S69" i="22"/>
  <c r="S81" i="22"/>
  <c r="P40" i="20"/>
  <c r="AO40" i="20" s="1"/>
  <c r="AB20" i="35"/>
  <c r="B29" i="26"/>
  <c r="AA56" i="4"/>
  <c r="B29" i="23" s="1"/>
  <c r="AN56" i="4"/>
  <c r="AI29" i="23" s="1"/>
  <c r="AQ105" i="4"/>
  <c r="I77" i="19"/>
  <c r="K77" i="19" s="1"/>
  <c r="AN77" i="19" s="1"/>
  <c r="I63" i="20"/>
  <c r="AR91" i="4"/>
  <c r="AV103" i="4"/>
  <c r="AW103" i="4"/>
  <c r="BA41" i="20"/>
  <c r="BD49" i="19"/>
  <c r="BD21" i="19"/>
  <c r="AB62" i="35"/>
  <c r="BB40" i="20"/>
  <c r="I65" i="22"/>
  <c r="S65" i="22"/>
  <c r="K65" i="22"/>
  <c r="S77" i="22"/>
  <c r="B74" i="26"/>
  <c r="AA101" i="4"/>
  <c r="B74" i="23" s="1"/>
  <c r="AN101" i="4"/>
  <c r="AI74" i="23" s="1"/>
  <c r="AN113" i="4"/>
  <c r="AI86" i="23" s="1"/>
  <c r="P48" i="20"/>
  <c r="AO48" i="20" s="1"/>
  <c r="BD35" i="19"/>
  <c r="AR100" i="4"/>
  <c r="I72" i="20"/>
  <c r="AB76" i="35"/>
  <c r="AB77" i="35"/>
  <c r="I10" i="22"/>
  <c r="K10" i="22"/>
  <c r="I42" i="22"/>
  <c r="S42" i="22"/>
  <c r="K42" i="22"/>
  <c r="AV39" i="4"/>
  <c r="I19" i="19"/>
  <c r="K19" i="19" s="1"/>
  <c r="AN19" i="19" s="1"/>
  <c r="AQ47" i="4"/>
  <c r="AB23" i="35"/>
  <c r="B48" i="26"/>
  <c r="AA75" i="4"/>
  <c r="B48" i="23" s="1"/>
  <c r="AN75" i="4"/>
  <c r="AI48" i="23" s="1"/>
  <c r="BC61" i="19"/>
  <c r="BA37" i="20"/>
  <c r="B45" i="26"/>
  <c r="AA72" i="4"/>
  <c r="B45" i="23" s="1"/>
  <c r="AN72" i="4"/>
  <c r="AI45" i="23" s="1"/>
  <c r="J80" i="20"/>
  <c r="H80" i="20"/>
  <c r="BA38" i="20"/>
  <c r="B47" i="26"/>
  <c r="AN74" i="4"/>
  <c r="AI47" i="23" s="1"/>
  <c r="AA74" i="4"/>
  <c r="B47" i="23" s="1"/>
  <c r="AB63" i="35"/>
  <c r="BB21" i="20"/>
  <c r="K74" i="26"/>
  <c r="K64" i="26"/>
  <c r="U83" i="20"/>
  <c r="AP83" i="20" s="1"/>
  <c r="U36" i="20"/>
  <c r="AP36" i="20" s="1"/>
  <c r="AQ85" i="4"/>
  <c r="I57" i="19"/>
  <c r="K57" i="19" s="1"/>
  <c r="AN57" i="19" s="1"/>
  <c r="BA53" i="20"/>
  <c r="BC45" i="19"/>
  <c r="B31" i="26"/>
  <c r="AA58" i="4"/>
  <c r="B31" i="23" s="1"/>
  <c r="AN58" i="4"/>
  <c r="AI31" i="23" s="1"/>
  <c r="U61" i="20"/>
  <c r="AP61" i="20" s="1"/>
  <c r="BD83" i="19"/>
  <c r="AB31" i="35"/>
  <c r="B56" i="26"/>
  <c r="AN83" i="4"/>
  <c r="AI56" i="23" s="1"/>
  <c r="AA83" i="4"/>
  <c r="B56" i="23" s="1"/>
  <c r="J71" i="20"/>
  <c r="H71" i="20"/>
  <c r="BD70" i="19"/>
  <c r="U86" i="20"/>
  <c r="AP86" i="20" s="1"/>
  <c r="I62" i="22"/>
  <c r="K62" i="22"/>
  <c r="S62" i="22"/>
  <c r="AH11" i="33"/>
  <c r="AH12" i="33" s="1"/>
  <c r="AH13" i="33" s="1"/>
  <c r="AH14" i="33" s="1"/>
  <c r="AH15" i="33" s="1"/>
  <c r="AN10" i="33"/>
  <c r="K74" i="22"/>
  <c r="I74" i="22"/>
  <c r="S74" i="22"/>
  <c r="S86" i="22"/>
  <c r="B62" i="26"/>
  <c r="AN89" i="4"/>
  <c r="AI62" i="23" s="1"/>
  <c r="AA89" i="4"/>
  <c r="B62" i="23" s="1"/>
  <c r="P45" i="20"/>
  <c r="AO45" i="20" s="1"/>
  <c r="I22" i="20"/>
  <c r="AR50" i="4"/>
  <c r="B30" i="26"/>
  <c r="AA57" i="4"/>
  <c r="B30" i="23" s="1"/>
  <c r="AN57" i="4"/>
  <c r="AI30" i="23" s="1"/>
  <c r="P75" i="20"/>
  <c r="AO75" i="20" s="1"/>
  <c r="J76" i="20"/>
  <c r="H76" i="20"/>
  <c r="BC20" i="19"/>
  <c r="J46" i="20"/>
  <c r="AZ46" i="20" s="1"/>
  <c r="H46" i="20"/>
  <c r="AV98" i="4"/>
  <c r="AW98" i="4"/>
  <c r="I31" i="20"/>
  <c r="AR59" i="4"/>
  <c r="I43" i="19"/>
  <c r="K43" i="19" s="1"/>
  <c r="AN43" i="19" s="1"/>
  <c r="AQ71" i="4"/>
  <c r="B60" i="26"/>
  <c r="AN87" i="4"/>
  <c r="AI60" i="23" s="1"/>
  <c r="AA87" i="4"/>
  <c r="B60" i="23" s="1"/>
  <c r="I71" i="22"/>
  <c r="K71" i="22"/>
  <c r="S71" i="22"/>
  <c r="S83" i="22"/>
  <c r="BB27" i="20"/>
  <c r="B55" i="26"/>
  <c r="AN82" i="4"/>
  <c r="AI55" i="23" s="1"/>
  <c r="AA82" i="4"/>
  <c r="B55" i="23" s="1"/>
  <c r="BB59" i="20"/>
  <c r="BC41" i="19"/>
  <c r="BB66" i="20"/>
  <c r="BC25" i="19"/>
  <c r="BA43" i="20"/>
  <c r="AB40" i="35"/>
  <c r="AV84" i="4"/>
  <c r="AW84" i="4"/>
  <c r="AV88" i="4"/>
  <c r="B69" i="26"/>
  <c r="AA96" i="4"/>
  <c r="B69" i="23" s="1"/>
  <c r="AN96" i="4"/>
  <c r="AI69" i="23" s="1"/>
  <c r="AN108" i="4"/>
  <c r="AI81" i="23" s="1"/>
  <c r="BA36" i="20"/>
  <c r="K67" i="26"/>
  <c r="DA28" i="18"/>
  <c r="BA28" i="23" s="1"/>
  <c r="CO28" i="18"/>
  <c r="T28" i="23" s="1"/>
  <c r="D36" i="37"/>
  <c r="CY36" i="18"/>
  <c r="AY36" i="23" s="1"/>
  <c r="CM36" i="18"/>
  <c r="R36" i="23" s="1"/>
  <c r="CV71" i="18"/>
  <c r="AV71" i="23" s="1"/>
  <c r="CJ59" i="18"/>
  <c r="O59" i="23" s="1"/>
  <c r="CV59" i="18"/>
  <c r="AV59" i="23" s="1"/>
  <c r="C59" i="37"/>
  <c r="CK75" i="18"/>
  <c r="P75" i="23" s="1"/>
  <c r="CW75" i="18"/>
  <c r="AW75" i="23" s="1"/>
  <c r="CW87" i="18"/>
  <c r="AW87" i="23" s="1"/>
  <c r="B42" i="37"/>
  <c r="CH42" i="18"/>
  <c r="AM56" i="32"/>
  <c r="CT42" i="18"/>
  <c r="CI66" i="18"/>
  <c r="N66" i="23" s="1"/>
  <c r="CU66" i="18"/>
  <c r="AU66" i="23" s="1"/>
  <c r="CU78" i="18"/>
  <c r="AU78" i="23" s="1"/>
  <c r="CI31" i="18"/>
  <c r="N31" i="23" s="1"/>
  <c r="CU31" i="18"/>
  <c r="AU31" i="23" s="1"/>
  <c r="CI25" i="18"/>
  <c r="N25" i="23" s="1"/>
  <c r="CU25" i="18"/>
  <c r="AU25" i="23" s="1"/>
  <c r="D33" i="37"/>
  <c r="CX33" i="18"/>
  <c r="AX33" i="23" s="1"/>
  <c r="CL33" i="18"/>
  <c r="Q33" i="23" s="1"/>
  <c r="AM29" i="32"/>
  <c r="B15" i="37"/>
  <c r="CH15" i="18"/>
  <c r="AM22" i="32"/>
  <c r="B8" i="37"/>
  <c r="CH8" i="18"/>
  <c r="D44" i="37"/>
  <c r="CX44" i="18"/>
  <c r="AX44" i="23" s="1"/>
  <c r="CL44" i="18"/>
  <c r="Q44" i="23" s="1"/>
  <c r="E60" i="37"/>
  <c r="CO60" i="18"/>
  <c r="T60" i="23" s="1"/>
  <c r="DA60" i="18"/>
  <c r="BA60" i="23" s="1"/>
  <c r="CI55" i="18"/>
  <c r="N55" i="23" s="1"/>
  <c r="CU55" i="18"/>
  <c r="AU55" i="23" s="1"/>
  <c r="D75" i="37"/>
  <c r="CX75" i="18"/>
  <c r="AX75" i="23" s="1"/>
  <c r="CL75" i="18"/>
  <c r="Q75" i="23" s="1"/>
  <c r="CX87" i="18"/>
  <c r="AX87" i="23" s="1"/>
  <c r="CJ38" i="18"/>
  <c r="O38" i="23" s="1"/>
  <c r="CV38" i="18"/>
  <c r="AV38" i="23" s="1"/>
  <c r="C38" i="37"/>
  <c r="F54" i="37"/>
  <c r="CP54" i="18"/>
  <c r="U54" i="23" s="1"/>
  <c r="DB54" i="18"/>
  <c r="BB54" i="23" s="1"/>
  <c r="CK66" i="18"/>
  <c r="P66" i="23" s="1"/>
  <c r="CW66" i="18"/>
  <c r="AW66" i="23" s="1"/>
  <c r="CW78" i="18"/>
  <c r="AW78" i="23" s="1"/>
  <c r="CN27" i="18"/>
  <c r="S27" i="23" s="1"/>
  <c r="E27" i="37"/>
  <c r="CZ27" i="18"/>
  <c r="AZ27" i="23" s="1"/>
  <c r="CY30" i="18"/>
  <c r="AY30" i="23" s="1"/>
  <c r="CM30" i="18"/>
  <c r="R30" i="23" s="1"/>
  <c r="DC33" i="18"/>
  <c r="CQ33" i="18"/>
  <c r="AN47" i="32"/>
  <c r="CM41" i="18"/>
  <c r="R41" i="23" s="1"/>
  <c r="CY41" i="18"/>
  <c r="AY41" i="23" s="1"/>
  <c r="AM79" i="32"/>
  <c r="CH65" i="18"/>
  <c r="CT65" i="18"/>
  <c r="B65" i="37"/>
  <c r="CP11" i="18"/>
  <c r="U11" i="23" s="1"/>
  <c r="F11" i="37"/>
  <c r="CO32" i="18"/>
  <c r="T32" i="23" s="1"/>
  <c r="DA32" i="18"/>
  <c r="BA32" i="23" s="1"/>
  <c r="AN70" i="32"/>
  <c r="CQ56" i="18"/>
  <c r="DC56" i="18"/>
  <c r="CU72" i="18"/>
  <c r="AU72" i="23" s="1"/>
  <c r="CI72" i="18"/>
  <c r="N72" i="23" s="1"/>
  <c r="CU84" i="18"/>
  <c r="AU84" i="23" s="1"/>
  <c r="DB34" i="18"/>
  <c r="BB34" i="23" s="1"/>
  <c r="F34" i="37"/>
  <c r="CP34" i="18"/>
  <c r="U34" i="23" s="1"/>
  <c r="CP50" i="18"/>
  <c r="U50" i="23" s="1"/>
  <c r="DB50" i="18"/>
  <c r="BB50" i="23" s="1"/>
  <c r="F50" i="37"/>
  <c r="D66" i="37"/>
  <c r="CL66" i="18"/>
  <c r="Q66" i="23" s="1"/>
  <c r="CX66" i="18"/>
  <c r="AX66" i="23" s="1"/>
  <c r="CX78" i="18"/>
  <c r="AX78" i="23" s="1"/>
  <c r="CU26" i="18"/>
  <c r="AU26" i="23" s="1"/>
  <c r="CI26" i="18"/>
  <c r="N26" i="23" s="1"/>
  <c r="D51" i="37"/>
  <c r="CL51" i="18"/>
  <c r="Q51" i="23" s="1"/>
  <c r="CX51" i="18"/>
  <c r="AX51" i="23" s="1"/>
  <c r="CZ69" i="18"/>
  <c r="AZ69" i="23" s="1"/>
  <c r="CZ57" i="18"/>
  <c r="AZ57" i="23" s="1"/>
  <c r="E57" i="37"/>
  <c r="CN57" i="18"/>
  <c r="S57" i="23" s="1"/>
  <c r="CU69" i="18"/>
  <c r="AU69" i="23" s="1"/>
  <c r="CI69" i="18"/>
  <c r="N69" i="23" s="1"/>
  <c r="CU81" i="18"/>
  <c r="AU81" i="23" s="1"/>
  <c r="CM11" i="18"/>
  <c r="R11" i="23" s="1"/>
  <c r="F20" i="37"/>
  <c r="DB20" i="18"/>
  <c r="BB20" i="23" s="1"/>
  <c r="CP20" i="18"/>
  <c r="U20" i="23" s="1"/>
  <c r="CZ75" i="18"/>
  <c r="AZ75" i="23" s="1"/>
  <c r="E75" i="37"/>
  <c r="CN75" i="18"/>
  <c r="S75" i="23" s="1"/>
  <c r="CZ87" i="18"/>
  <c r="AZ87" i="23" s="1"/>
  <c r="DA38" i="18"/>
  <c r="BA38" i="23" s="1"/>
  <c r="CO38" i="18"/>
  <c r="T38" i="23" s="1"/>
  <c r="AM80" i="32"/>
  <c r="B66" i="37"/>
  <c r="CH66" i="18"/>
  <c r="CT66" i="18"/>
  <c r="CT78" i="18"/>
  <c r="C23" i="37"/>
  <c r="CJ23" i="18"/>
  <c r="O23" i="23" s="1"/>
  <c r="CV23" i="18"/>
  <c r="AV23" i="23" s="1"/>
  <c r="C6" i="37"/>
  <c r="CJ6" i="18"/>
  <c r="O6" i="23" s="1"/>
  <c r="CW30" i="18"/>
  <c r="AW30" i="23" s="1"/>
  <c r="CK30" i="18"/>
  <c r="P30" i="23" s="1"/>
  <c r="AM63" i="32"/>
  <c r="CT49" i="18"/>
  <c r="CH49" i="18"/>
  <c r="B49" i="37"/>
  <c r="DC65" i="18"/>
  <c r="AN79" i="32"/>
  <c r="CQ65" i="18"/>
  <c r="CN16" i="18"/>
  <c r="S16" i="23" s="1"/>
  <c r="E16" i="37"/>
  <c r="CU52" i="18"/>
  <c r="AU52" i="23" s="1"/>
  <c r="CI52" i="18"/>
  <c r="N52" i="23" s="1"/>
  <c r="E63" i="37"/>
  <c r="CN63" i="18"/>
  <c r="S63" i="23" s="1"/>
  <c r="CZ63" i="18"/>
  <c r="AZ63" i="23" s="1"/>
  <c r="E38" i="37"/>
  <c r="CN38" i="18"/>
  <c r="S38" i="23" s="1"/>
  <c r="CZ38" i="18"/>
  <c r="AZ38" i="23" s="1"/>
  <c r="CH54" i="18"/>
  <c r="CT54" i="18"/>
  <c r="B54" i="37"/>
  <c r="AM68" i="32"/>
  <c r="CI27" i="18"/>
  <c r="N27" i="23" s="1"/>
  <c r="CU27" i="18"/>
  <c r="AU27" i="23" s="1"/>
  <c r="AM24" i="32"/>
  <c r="B10" i="37"/>
  <c r="CH10" i="18"/>
  <c r="CX22" i="18"/>
  <c r="AX22" i="23" s="1"/>
  <c r="D22" i="37"/>
  <c r="CL22" i="18"/>
  <c r="Q22" i="23" s="1"/>
  <c r="CM21" i="18"/>
  <c r="R21" i="23" s="1"/>
  <c r="CY21" i="18"/>
  <c r="AY21" i="23" s="1"/>
  <c r="CJ16" i="18"/>
  <c r="O16" i="23" s="1"/>
  <c r="C16" i="37"/>
  <c r="CH52" i="18"/>
  <c r="B52" i="37"/>
  <c r="CT52" i="18"/>
  <c r="AM66" i="32"/>
  <c r="C63" i="37"/>
  <c r="CJ63" i="18"/>
  <c r="O63" i="23" s="1"/>
  <c r="CV63" i="18"/>
  <c r="AV63" i="23" s="1"/>
  <c r="AN123" i="32"/>
  <c r="AN121" i="32"/>
  <c r="AN122" i="32"/>
  <c r="AN120" i="32"/>
  <c r="AN119" i="32"/>
  <c r="AN117" i="32"/>
  <c r="AN116" i="32"/>
  <c r="AN118" i="32"/>
  <c r="AN113" i="32"/>
  <c r="AN114" i="32"/>
  <c r="AN115" i="32"/>
  <c r="AN111" i="32"/>
  <c r="AN112" i="32"/>
  <c r="AN110" i="32"/>
  <c r="AN109" i="32"/>
  <c r="AN105" i="32"/>
  <c r="AN107" i="32"/>
  <c r="AN106" i="32"/>
  <c r="AN108" i="32"/>
  <c r="AN95" i="32"/>
  <c r="AN93" i="32"/>
  <c r="AN98" i="32"/>
  <c r="AN92" i="32"/>
  <c r="AN94" i="32"/>
  <c r="AN96" i="32"/>
  <c r="AN101" i="32"/>
  <c r="AN100" i="32"/>
  <c r="AN99" i="32"/>
  <c r="AN104" i="32"/>
  <c r="AN103" i="32"/>
  <c r="AN102" i="32"/>
  <c r="AN97" i="32"/>
  <c r="CL21" i="18"/>
  <c r="Q21" i="23" s="1"/>
  <c r="D21" i="37"/>
  <c r="CX21" i="18"/>
  <c r="AX21" i="23" s="1"/>
  <c r="C49" i="37"/>
  <c r="CW49" i="18"/>
  <c r="AW49" i="23" s="1"/>
  <c r="CK49" i="18"/>
  <c r="P49" i="23" s="1"/>
  <c r="D61" i="37"/>
  <c r="CX61" i="18"/>
  <c r="AX61" i="23" s="1"/>
  <c r="CL61" i="18"/>
  <c r="Q61" i="23" s="1"/>
  <c r="F73" i="37"/>
  <c r="CP73" i="18"/>
  <c r="U73" i="23" s="1"/>
  <c r="DB73" i="18"/>
  <c r="BB73" i="23" s="1"/>
  <c r="DB85" i="18"/>
  <c r="BB85" i="23" s="1"/>
  <c r="CK67" i="18"/>
  <c r="P67" i="23" s="1"/>
  <c r="CW67" i="18"/>
  <c r="AW67" i="23" s="1"/>
  <c r="CW79" i="18"/>
  <c r="AW79" i="23" s="1"/>
  <c r="E24" i="37"/>
  <c r="CN24" i="18"/>
  <c r="S24" i="23" s="1"/>
  <c r="CZ24" i="18"/>
  <c r="AZ24" i="23" s="1"/>
  <c r="DA64" i="18"/>
  <c r="BA64" i="23" s="1"/>
  <c r="CO64" i="18"/>
  <c r="T64" i="23" s="1"/>
  <c r="CH75" i="18"/>
  <c r="CT75" i="18"/>
  <c r="AM89" i="32"/>
  <c r="B75" i="37"/>
  <c r="CT87" i="18"/>
  <c r="CY66" i="18"/>
  <c r="AY66" i="23" s="1"/>
  <c r="CM66" i="18"/>
  <c r="R66" i="23" s="1"/>
  <c r="CY78" i="18"/>
  <c r="AY78" i="23" s="1"/>
  <c r="CJ49" i="18"/>
  <c r="O49" i="23" s="1"/>
  <c r="CV49" i="18"/>
  <c r="AV49" i="23" s="1"/>
  <c r="CL15" i="18"/>
  <c r="Q15" i="23" s="1"/>
  <c r="D15" i="37"/>
  <c r="CK28" i="18"/>
  <c r="P28" i="23" s="1"/>
  <c r="CW28" i="18"/>
  <c r="AW28" i="23" s="1"/>
  <c r="F36" i="37"/>
  <c r="DB36" i="18"/>
  <c r="BB36" i="23" s="1"/>
  <c r="CP36" i="18"/>
  <c r="U36" i="23" s="1"/>
  <c r="CW52" i="18"/>
  <c r="AW52" i="23" s="1"/>
  <c r="CK52" i="18"/>
  <c r="P52" i="23" s="1"/>
  <c r="CM60" i="18"/>
  <c r="R60" i="23" s="1"/>
  <c r="CY60" i="18"/>
  <c r="AY60" i="23" s="1"/>
  <c r="CI77" i="18"/>
  <c r="N77" i="23" s="1"/>
  <c r="CI76" i="18"/>
  <c r="N76" i="23" s="1"/>
  <c r="CU76" i="18"/>
  <c r="AU76" i="23" s="1"/>
  <c r="CU88" i="18"/>
  <c r="AU88" i="23" s="1"/>
  <c r="CK63" i="18"/>
  <c r="P63" i="23" s="1"/>
  <c r="CW63" i="18"/>
  <c r="AW63" i="23" s="1"/>
  <c r="D54" i="37"/>
  <c r="CL54" i="18"/>
  <c r="Q54" i="23" s="1"/>
  <c r="CX54" i="18"/>
  <c r="AX54" i="23" s="1"/>
  <c r="CP27" i="18"/>
  <c r="U27" i="23" s="1"/>
  <c r="F27" i="37"/>
  <c r="DB27" i="18"/>
  <c r="BB27" i="23" s="1"/>
  <c r="C31" i="37"/>
  <c r="CV31" i="18"/>
  <c r="AV31" i="23" s="1"/>
  <c r="CJ31" i="18"/>
  <c r="O31" i="23" s="1"/>
  <c r="CM13" i="18"/>
  <c r="R13" i="23" s="1"/>
  <c r="E25" i="37"/>
  <c r="CN25" i="18"/>
  <c r="S25" i="23" s="1"/>
  <c r="CZ25" i="18"/>
  <c r="AZ25" i="23" s="1"/>
  <c r="CY53" i="18"/>
  <c r="AY53" i="23" s="1"/>
  <c r="CM53" i="18"/>
  <c r="R53" i="23" s="1"/>
  <c r="CM77" i="18"/>
  <c r="R77" i="23" s="1"/>
  <c r="CY77" i="18"/>
  <c r="AY77" i="23" s="1"/>
  <c r="CY89" i="18"/>
  <c r="AY89" i="23" s="1"/>
  <c r="CM78" i="18"/>
  <c r="R78" i="23" s="1"/>
  <c r="V104" i="35"/>
  <c r="V99" i="35"/>
  <c r="V102" i="35"/>
  <c r="V100" i="35"/>
  <c r="V103" i="35"/>
  <c r="V101" i="35"/>
  <c r="S99" i="35"/>
  <c r="S100" i="35"/>
  <c r="S103" i="35"/>
  <c r="S101" i="35"/>
  <c r="S104" i="35"/>
  <c r="S102" i="35"/>
  <c r="P101" i="35"/>
  <c r="P102" i="35"/>
  <c r="P104" i="35"/>
  <c r="P100" i="35"/>
  <c r="P103" i="35"/>
  <c r="P99" i="35"/>
  <c r="M104" i="35"/>
  <c r="M99" i="35"/>
  <c r="M102" i="35"/>
  <c r="M100" i="35"/>
  <c r="M103" i="35"/>
  <c r="M101" i="35"/>
  <c r="J99" i="35"/>
  <c r="J100" i="35"/>
  <c r="J101" i="35"/>
  <c r="J103" i="35"/>
  <c r="J102" i="35"/>
  <c r="J104" i="35"/>
  <c r="G99" i="35"/>
  <c r="J117" i="26" l="1"/>
  <c r="J116" i="26"/>
  <c r="J114" i="26"/>
  <c r="J115" i="26"/>
  <c r="K74" i="20"/>
  <c r="AN74" i="20" s="1"/>
  <c r="AZ52" i="20"/>
  <c r="AZ47" i="20"/>
  <c r="AZ80" i="20"/>
  <c r="AZ22" i="20"/>
  <c r="K32" i="20"/>
  <c r="AN32" i="20" s="1"/>
  <c r="J112" i="26"/>
  <c r="J113" i="26"/>
  <c r="BF107" i="35"/>
  <c r="S7" i="33" a="1"/>
  <c r="S7" i="33" s="1"/>
  <c r="AZ21" i="20"/>
  <c r="BG21" i="20" s="1"/>
  <c r="K84" i="20"/>
  <c r="AN84" i="20" s="1"/>
  <c r="AV84" i="20" s="1"/>
  <c r="K86" i="20"/>
  <c r="AN86" i="20" s="1"/>
  <c r="AU86" i="20" s="1"/>
  <c r="AR90" i="32"/>
  <c r="K77" i="33" s="1"/>
  <c r="R18" i="37"/>
  <c r="AR77" i="32"/>
  <c r="K64" i="33" s="1"/>
  <c r="S8" i="33" a="1"/>
  <c r="S8" i="33" s="1"/>
  <c r="AR62" i="32"/>
  <c r="K49" i="33" s="1"/>
  <c r="K38" i="20"/>
  <c r="AN38" i="20" s="1"/>
  <c r="AV38" i="20" s="1"/>
  <c r="AZ18" i="20"/>
  <c r="BG18" i="20" s="1"/>
  <c r="K35" i="20"/>
  <c r="AN35" i="20" s="1"/>
  <c r="K44" i="20"/>
  <c r="AN44" i="20" s="1"/>
  <c r="AV44" i="20" s="1"/>
  <c r="K63" i="20"/>
  <c r="AN63" i="20" s="1"/>
  <c r="AV63" i="20" s="1"/>
  <c r="K53" i="20"/>
  <c r="AN53" i="20" s="1"/>
  <c r="AU53" i="20" s="1"/>
  <c r="J110" i="26"/>
  <c r="J111" i="26"/>
  <c r="K67" i="20"/>
  <c r="AN67" i="20" s="1"/>
  <c r="AV67" i="20" s="1"/>
  <c r="K23" i="20"/>
  <c r="AN23" i="20" s="1"/>
  <c r="AU23" i="20" s="1"/>
  <c r="K79" i="20"/>
  <c r="AN79" i="20" s="1"/>
  <c r="BB109" i="35"/>
  <c r="AR124" i="32"/>
  <c r="K111" i="33" s="1"/>
  <c r="AR125" i="32"/>
  <c r="K112" i="33" s="1"/>
  <c r="AZ62" i="20"/>
  <c r="BH62" i="20" s="1"/>
  <c r="K64" i="20"/>
  <c r="AN64" i="20" s="1"/>
  <c r="AV64" i="20" s="1"/>
  <c r="AR49" i="32"/>
  <c r="K36" i="33" s="1"/>
  <c r="AZ27" i="20"/>
  <c r="BG27" i="20" s="1"/>
  <c r="AZ66" i="20"/>
  <c r="BH66" i="20" s="1"/>
  <c r="K81" i="20"/>
  <c r="AN81" i="20" s="1"/>
  <c r="AV81" i="20" s="1"/>
  <c r="AZ65" i="20"/>
  <c r="BH65" i="20" s="1"/>
  <c r="AZ78" i="20"/>
  <c r="BH78" i="20" s="1"/>
  <c r="BN109" i="35"/>
  <c r="BE109" i="35"/>
  <c r="J62" i="26"/>
  <c r="AZ24" i="20"/>
  <c r="BG24" i="20" s="1"/>
  <c r="AZ55" i="20"/>
  <c r="BH55" i="20" s="1"/>
  <c r="K43" i="20"/>
  <c r="AN43" i="20" s="1"/>
  <c r="AU43" i="20" s="1"/>
  <c r="M6" i="37"/>
  <c r="AR119" i="32"/>
  <c r="K106" i="33" s="1"/>
  <c r="M11" i="37"/>
  <c r="AR82" i="32"/>
  <c r="K69" i="33" s="1"/>
  <c r="AR121" i="32"/>
  <c r="K108" i="33" s="1"/>
  <c r="AR61" i="32"/>
  <c r="K48" i="33" s="1"/>
  <c r="AR111" i="32"/>
  <c r="K98" i="33" s="1"/>
  <c r="AR120" i="32"/>
  <c r="K107" i="33" s="1"/>
  <c r="AR66" i="32"/>
  <c r="K53" i="33" s="1"/>
  <c r="CR10" i="18"/>
  <c r="C9" i="19" s="1"/>
  <c r="AR37" i="32"/>
  <c r="K24" i="33" s="1"/>
  <c r="L15" i="37"/>
  <c r="K26" i="20"/>
  <c r="AN26" i="20" s="1"/>
  <c r="AV26" i="20" s="1"/>
  <c r="AI103" i="35"/>
  <c r="BD103" i="35" s="1"/>
  <c r="AL104" i="35"/>
  <c r="BF104" i="35" s="1"/>
  <c r="K83" i="20"/>
  <c r="AN83" i="20" s="1"/>
  <c r="AU83" i="20" s="1"/>
  <c r="AL102" i="35"/>
  <c r="BG102" i="35" s="1"/>
  <c r="J74" i="26"/>
  <c r="K28" i="20"/>
  <c r="AN28" i="20" s="1"/>
  <c r="AV28" i="20" s="1"/>
  <c r="K33" i="20"/>
  <c r="AN33" i="20" s="1"/>
  <c r="AV33" i="20" s="1"/>
  <c r="K75" i="20"/>
  <c r="AN75" i="20" s="1"/>
  <c r="AV75" i="20" s="1"/>
  <c r="K60" i="20"/>
  <c r="AN60" i="20" s="1"/>
  <c r="AV60" i="20" s="1"/>
  <c r="AZ54" i="20"/>
  <c r="BG54" i="20" s="1"/>
  <c r="BI109" i="35"/>
  <c r="BJ109" i="35"/>
  <c r="AZ37" i="20"/>
  <c r="BG37" i="20" s="1"/>
  <c r="K68" i="20"/>
  <c r="AN68" i="20" s="1"/>
  <c r="AV68" i="20" s="1"/>
  <c r="AZ34" i="20"/>
  <c r="BH34" i="20" s="1"/>
  <c r="BH109" i="35"/>
  <c r="AZ49" i="20"/>
  <c r="BH49" i="20" s="1"/>
  <c r="K39" i="20"/>
  <c r="AN39" i="20" s="1"/>
  <c r="AV39" i="20" s="1"/>
  <c r="J6" i="37"/>
  <c r="Q17" i="37"/>
  <c r="AR118" i="32"/>
  <c r="K105" i="33" s="1"/>
  <c r="K63" i="37"/>
  <c r="CR12" i="18"/>
  <c r="C11" i="19" s="1"/>
  <c r="K15" i="37"/>
  <c r="AR87" i="32"/>
  <c r="K74" i="33" s="1"/>
  <c r="CR14" i="18"/>
  <c r="C13" i="19" s="1"/>
  <c r="AR95" i="32"/>
  <c r="K82" i="33" s="1"/>
  <c r="AR108" i="32"/>
  <c r="K95" i="33" s="1"/>
  <c r="AR29" i="32"/>
  <c r="K16" i="33" s="1"/>
  <c r="AR94" i="32"/>
  <c r="K81" i="33" s="1"/>
  <c r="AR67" i="32"/>
  <c r="K54" i="33" s="1"/>
  <c r="AR110" i="32"/>
  <c r="K97" i="33" s="1"/>
  <c r="AR31" i="32"/>
  <c r="K18" i="33" s="1"/>
  <c r="AR58" i="32"/>
  <c r="K45" i="33" s="1"/>
  <c r="K8" i="37"/>
  <c r="AR33" i="32"/>
  <c r="K20" i="33" s="1"/>
  <c r="AR36" i="32"/>
  <c r="K23" i="33" s="1"/>
  <c r="L11" i="37"/>
  <c r="AR101" i="32"/>
  <c r="K88" i="33" s="1"/>
  <c r="T36" i="37"/>
  <c r="CR8" i="18"/>
  <c r="C7" i="19" s="1"/>
  <c r="AR96" i="32"/>
  <c r="K83" i="33" s="1"/>
  <c r="M15" i="37"/>
  <c r="AR32" i="32"/>
  <c r="K19" i="33" s="1"/>
  <c r="AR38" i="32"/>
  <c r="K25" i="33" s="1"/>
  <c r="AR104" i="32"/>
  <c r="K91" i="33" s="1"/>
  <c r="AR113" i="32"/>
  <c r="K100" i="33" s="1"/>
  <c r="AR123" i="32"/>
  <c r="K110" i="33" s="1"/>
  <c r="AR23" i="32"/>
  <c r="K10" i="33" s="1"/>
  <c r="L16" i="37"/>
  <c r="AR40" i="32"/>
  <c r="K27" i="33" s="1"/>
  <c r="AR122" i="32"/>
  <c r="K109" i="33" s="1"/>
  <c r="AR47" i="32"/>
  <c r="K34" i="33" s="1"/>
  <c r="AR106" i="32"/>
  <c r="K93" i="33" s="1"/>
  <c r="AR114" i="32"/>
  <c r="K101" i="33" s="1"/>
  <c r="K6" i="37"/>
  <c r="AR27" i="32"/>
  <c r="K14" i="33" s="1"/>
  <c r="AR105" i="32"/>
  <c r="K92" i="33" s="1"/>
  <c r="AR71" i="32"/>
  <c r="K58" i="33" s="1"/>
  <c r="AR102" i="32"/>
  <c r="K89" i="33" s="1"/>
  <c r="AR59" i="32"/>
  <c r="K46" i="33" s="1"/>
  <c r="AR115" i="32"/>
  <c r="K102" i="33" s="1"/>
  <c r="AR34" i="32"/>
  <c r="K21" i="33" s="1"/>
  <c r="AR83" i="32"/>
  <c r="K70" i="33" s="1"/>
  <c r="AR75" i="32"/>
  <c r="K62" i="33" s="1"/>
  <c r="AR92" i="32"/>
  <c r="K79" i="33" s="1"/>
  <c r="AR109" i="32"/>
  <c r="K96" i="33" s="1"/>
  <c r="AR116" i="32"/>
  <c r="K103" i="33" s="1"/>
  <c r="L9" i="37"/>
  <c r="AR35" i="32"/>
  <c r="K22" i="33" s="1"/>
  <c r="AR21" i="32"/>
  <c r="K8" i="33" s="1"/>
  <c r="M10" i="37"/>
  <c r="AR91" i="32"/>
  <c r="K78" i="33" s="1"/>
  <c r="AR76" i="32"/>
  <c r="K63" i="33" s="1"/>
  <c r="AR99" i="32"/>
  <c r="K86" i="33" s="1"/>
  <c r="K14" i="37"/>
  <c r="AR20" i="32"/>
  <c r="K7" i="33" s="1"/>
  <c r="AR39" i="32"/>
  <c r="K26" i="33" s="1"/>
  <c r="S45" i="37"/>
  <c r="G14" i="37" a="1"/>
  <c r="G14" i="37" s="1"/>
  <c r="K11" i="37"/>
  <c r="J15" i="37"/>
  <c r="M19" i="37"/>
  <c r="AR55" i="32"/>
  <c r="K42" i="33" s="1"/>
  <c r="L31" i="37"/>
  <c r="J13" i="37"/>
  <c r="AR64" i="32"/>
  <c r="K51" i="33" s="1"/>
  <c r="AR54" i="32"/>
  <c r="K41" i="33" s="1"/>
  <c r="AR103" i="32"/>
  <c r="K90" i="33" s="1"/>
  <c r="AR30" i="32"/>
  <c r="K17" i="33" s="1"/>
  <c r="M8" i="37"/>
  <c r="E9" i="29"/>
  <c r="AB8" i="33" s="1"/>
  <c r="AR45" i="32"/>
  <c r="K32" i="33" s="1"/>
  <c r="H13" i="29"/>
  <c r="AC11" i="33" s="1"/>
  <c r="L26" i="37"/>
  <c r="K45" i="20"/>
  <c r="AN45" i="20" s="1"/>
  <c r="AU45" i="20" s="1"/>
  <c r="L13" i="37"/>
  <c r="AZ87" i="20"/>
  <c r="BG87" i="20" s="1"/>
  <c r="AF103" i="35"/>
  <c r="BA103" i="35" s="1"/>
  <c r="J10" i="37"/>
  <c r="AZ85" i="20"/>
  <c r="BG85" i="20" s="1"/>
  <c r="AI104" i="35"/>
  <c r="AR79" i="32"/>
  <c r="K66" i="33" s="1"/>
  <c r="CR15" i="18"/>
  <c r="C14" i="19" s="1"/>
  <c r="J60" i="26"/>
  <c r="K56" i="20"/>
  <c r="AN56" i="20" s="1"/>
  <c r="D13" i="29"/>
  <c r="AC7" i="33" s="1"/>
  <c r="K29" i="20"/>
  <c r="AN29" i="20" s="1"/>
  <c r="AU29" i="20" s="1"/>
  <c r="AZ17" i="20"/>
  <c r="BG17" i="20" s="1"/>
  <c r="K51" i="20"/>
  <c r="AN51" i="20" s="1"/>
  <c r="AV51" i="20" s="1"/>
  <c r="BH107" i="35"/>
  <c r="E13" i="29"/>
  <c r="AC8" i="33" s="1"/>
  <c r="AO103" i="35"/>
  <c r="BI103" i="35" s="1"/>
  <c r="AI101" i="35"/>
  <c r="BD101" i="35" s="1"/>
  <c r="AR50" i="32"/>
  <c r="K37" i="33" s="1"/>
  <c r="M56" i="37"/>
  <c r="AR65" i="32"/>
  <c r="K52" i="33" s="1"/>
  <c r="H9" i="29"/>
  <c r="AB11" i="33" s="1"/>
  <c r="AU13" i="19"/>
  <c r="AV13" i="19"/>
  <c r="BB24" i="19"/>
  <c r="AV68" i="19"/>
  <c r="AU68" i="19"/>
  <c r="BB79" i="19"/>
  <c r="AV10" i="19"/>
  <c r="AU10" i="19"/>
  <c r="BB21" i="19"/>
  <c r="AU20" i="19"/>
  <c r="AV20" i="19"/>
  <c r="BB31" i="19"/>
  <c r="AV28" i="19"/>
  <c r="AU28" i="19"/>
  <c r="BB39" i="19"/>
  <c r="AV8" i="19"/>
  <c r="AU8" i="19"/>
  <c r="BB19" i="19"/>
  <c r="AU54" i="19"/>
  <c r="AV54" i="19"/>
  <c r="BB65" i="19"/>
  <c r="AU67" i="19"/>
  <c r="AV67" i="19"/>
  <c r="BB78" i="19"/>
  <c r="BB54" i="19"/>
  <c r="AV43" i="19"/>
  <c r="AU43" i="19"/>
  <c r="AV44" i="19"/>
  <c r="BB55" i="19"/>
  <c r="AU44" i="19"/>
  <c r="AV39" i="19"/>
  <c r="BB50" i="19"/>
  <c r="AU39" i="19"/>
  <c r="AV34" i="19"/>
  <c r="AU34" i="19"/>
  <c r="BB45" i="19"/>
  <c r="AU35" i="19"/>
  <c r="AV35" i="19"/>
  <c r="BB46" i="19"/>
  <c r="J105" i="35"/>
  <c r="BC103" i="35"/>
  <c r="AL101" i="35"/>
  <c r="AL100" i="35"/>
  <c r="AO104" i="35"/>
  <c r="S105" i="35"/>
  <c r="AR103" i="35"/>
  <c r="R54" i="37"/>
  <c r="K54" i="37"/>
  <c r="I75" i="37"/>
  <c r="P75" i="37"/>
  <c r="G75" i="37" a="1"/>
  <c r="G75" i="37" s="1"/>
  <c r="P87" i="37"/>
  <c r="D51" i="19"/>
  <c r="M52" i="23"/>
  <c r="AT78" i="23"/>
  <c r="D77" i="20"/>
  <c r="DD42" i="18"/>
  <c r="C41" i="20" s="1"/>
  <c r="CR42" i="18"/>
  <c r="C41" i="19" s="1"/>
  <c r="I55" i="23"/>
  <c r="H55" i="23"/>
  <c r="AZ31" i="20"/>
  <c r="K31" i="20"/>
  <c r="AN31" i="20" s="1"/>
  <c r="AU56" i="19"/>
  <c r="AV56" i="19"/>
  <c r="BB67" i="19"/>
  <c r="AU57" i="19"/>
  <c r="AV57" i="19"/>
  <c r="BB68" i="19"/>
  <c r="AV52" i="19"/>
  <c r="AU52" i="19"/>
  <c r="BB63" i="19"/>
  <c r="AV19" i="19"/>
  <c r="AU19" i="19"/>
  <c r="BB30" i="19"/>
  <c r="T11" i="26"/>
  <c r="W12" i="33" s="1"/>
  <c r="AJ25" i="32"/>
  <c r="Q10" i="22"/>
  <c r="AB25" i="32" s="1"/>
  <c r="AP86" i="23"/>
  <c r="AO86" i="23"/>
  <c r="I29" i="23"/>
  <c r="H29" i="23"/>
  <c r="BB16" i="19"/>
  <c r="AU5" i="19"/>
  <c r="AV5" i="19"/>
  <c r="C5" i="29"/>
  <c r="AU51" i="19"/>
  <c r="AV51" i="19"/>
  <c r="BB62" i="19"/>
  <c r="H15" i="23"/>
  <c r="I15" i="23"/>
  <c r="BC108" i="35"/>
  <c r="BD108" i="35"/>
  <c r="D13" i="19"/>
  <c r="M14" i="23"/>
  <c r="L55" i="37"/>
  <c r="S55" i="37"/>
  <c r="T29" i="37"/>
  <c r="M29" i="37"/>
  <c r="BC38" i="23"/>
  <c r="E37" i="20"/>
  <c r="G20" i="37" a="1"/>
  <c r="G20" i="37" s="1"/>
  <c r="I20" i="37"/>
  <c r="P20" i="37"/>
  <c r="E22" i="20"/>
  <c r="BC23" i="23"/>
  <c r="BC68" i="23"/>
  <c r="E67" i="20"/>
  <c r="DD28" i="18"/>
  <c r="C27" i="20" s="1"/>
  <c r="CR28" i="18"/>
  <c r="C27" i="19" s="1"/>
  <c r="CR67" i="18"/>
  <c r="C66" i="19" s="1"/>
  <c r="DD67" i="18"/>
  <c r="C66" i="20" s="1"/>
  <c r="DD79" i="18"/>
  <c r="C78" i="20" s="1"/>
  <c r="M62" i="37"/>
  <c r="T62" i="37"/>
  <c r="AT21" i="23"/>
  <c r="D20" i="20"/>
  <c r="AZ29" i="20"/>
  <c r="AZ71" i="20"/>
  <c r="K71" i="20"/>
  <c r="AN71" i="20" s="1"/>
  <c r="T32" i="26"/>
  <c r="W33" i="33" s="1"/>
  <c r="AJ46" i="32"/>
  <c r="Y31" i="22"/>
  <c r="AE46" i="32" s="1"/>
  <c r="Q31" i="22"/>
  <c r="AB46" i="32" s="1"/>
  <c r="AP43" i="23"/>
  <c r="AO43" i="23"/>
  <c r="AZ51" i="20"/>
  <c r="AT72" i="23"/>
  <c r="D71" i="20"/>
  <c r="V48" i="23"/>
  <c r="E47" i="19"/>
  <c r="I62" i="37"/>
  <c r="P62" i="37"/>
  <c r="G62" i="37" a="1"/>
  <c r="G62" i="37" s="1"/>
  <c r="BC75" i="23"/>
  <c r="E74" i="20"/>
  <c r="Q36" i="37"/>
  <c r="J24" i="37"/>
  <c r="Q24" i="37"/>
  <c r="R73" i="37"/>
  <c r="K73" i="37"/>
  <c r="R85" i="37"/>
  <c r="V12" i="23"/>
  <c r="E11" i="19"/>
  <c r="D47" i="19"/>
  <c r="M48" i="23"/>
  <c r="J21" i="37"/>
  <c r="Q21" i="37"/>
  <c r="I16" i="37"/>
  <c r="G16" i="37" a="1"/>
  <c r="G16" i="37" s="1"/>
  <c r="CR51" i="18"/>
  <c r="C50" i="19" s="1"/>
  <c r="DD51" i="18"/>
  <c r="C50" i="20" s="1"/>
  <c r="M50" i="23"/>
  <c r="D49" i="19"/>
  <c r="M36" i="23"/>
  <c r="D35" i="19"/>
  <c r="AV70" i="19"/>
  <c r="AU70" i="19"/>
  <c r="BB81" i="19"/>
  <c r="H46" i="23"/>
  <c r="I46" i="23"/>
  <c r="AZ83" i="20"/>
  <c r="H70" i="23"/>
  <c r="I70" i="23"/>
  <c r="AO28" i="23"/>
  <c r="AP28" i="23"/>
  <c r="T35" i="26"/>
  <c r="W36" i="33" s="1"/>
  <c r="Q34" i="22"/>
  <c r="AB49" i="32" s="1"/>
  <c r="AJ49" i="32"/>
  <c r="Y34" i="22"/>
  <c r="AE49" i="32" s="1"/>
  <c r="T75" i="37"/>
  <c r="M75" i="37"/>
  <c r="T87" i="37"/>
  <c r="I44" i="37"/>
  <c r="P44" i="37"/>
  <c r="G44" i="37" a="1"/>
  <c r="G44" i="37" s="1"/>
  <c r="V77" i="23"/>
  <c r="E76" i="19"/>
  <c r="DD30" i="18"/>
  <c r="C29" i="20" s="1"/>
  <c r="CR30" i="18"/>
  <c r="C29" i="19" s="1"/>
  <c r="R20" i="37"/>
  <c r="K20" i="37"/>
  <c r="J51" i="37"/>
  <c r="Q51" i="37"/>
  <c r="DD45" i="18"/>
  <c r="C44" i="20" s="1"/>
  <c r="CR45" i="18"/>
  <c r="C44" i="19" s="1"/>
  <c r="E31" i="19"/>
  <c r="V32" i="23"/>
  <c r="AT76" i="23"/>
  <c r="D75" i="20"/>
  <c r="J12" i="37"/>
  <c r="AT59" i="23"/>
  <c r="D58" i="20"/>
  <c r="AT80" i="23"/>
  <c r="D79" i="20"/>
  <c r="V60" i="23"/>
  <c r="E59" i="19"/>
  <c r="K80" i="20"/>
  <c r="AN80" i="20" s="1"/>
  <c r="AO23" i="23"/>
  <c r="AP23" i="23"/>
  <c r="T52" i="26"/>
  <c r="W53" i="33" s="1"/>
  <c r="Y51" i="22"/>
  <c r="AE66" i="32" s="1"/>
  <c r="Q51" i="22"/>
  <c r="AB66" i="32" s="1"/>
  <c r="AJ66" i="32"/>
  <c r="AZ38" i="20"/>
  <c r="P69" i="37"/>
  <c r="I69" i="37"/>
  <c r="G69" i="37" a="1"/>
  <c r="G69" i="37" s="1"/>
  <c r="P81" i="37"/>
  <c r="V41" i="23"/>
  <c r="E40" i="19"/>
  <c r="CR56" i="18"/>
  <c r="C55" i="19" s="1"/>
  <c r="DD56" i="18"/>
  <c r="C55" i="20" s="1"/>
  <c r="AR97" i="32"/>
  <c r="K84" i="33" s="1"/>
  <c r="BC18" i="23"/>
  <c r="E17" i="20"/>
  <c r="K34" i="37"/>
  <c r="R34" i="37"/>
  <c r="V28" i="23"/>
  <c r="E27" i="19"/>
  <c r="AT77" i="23"/>
  <c r="D76" i="20"/>
  <c r="P73" i="37"/>
  <c r="G61" i="37" a="1"/>
  <c r="G61" i="37" s="1"/>
  <c r="P61" i="37"/>
  <c r="I61" i="37"/>
  <c r="M25" i="23"/>
  <c r="D24" i="19"/>
  <c r="D5" i="19"/>
  <c r="M6" i="23"/>
  <c r="D39" i="20"/>
  <c r="AT40" i="23"/>
  <c r="H57" i="23"/>
  <c r="I57" i="23"/>
  <c r="I38" i="23"/>
  <c r="H38" i="23"/>
  <c r="T10" i="26"/>
  <c r="W11" i="33" s="1"/>
  <c r="AJ24" i="32"/>
  <c r="Q9" i="22"/>
  <c r="AB24" i="32" s="1"/>
  <c r="H19" i="23"/>
  <c r="I19" i="23"/>
  <c r="T74" i="26"/>
  <c r="W75" i="33" s="1"/>
  <c r="AJ88" i="32"/>
  <c r="Y73" i="22"/>
  <c r="AE88" i="32" s="1"/>
  <c r="Q73" i="22"/>
  <c r="AB88" i="32" s="1"/>
  <c r="Y85" i="22"/>
  <c r="AE100" i="32" s="1"/>
  <c r="K58" i="20"/>
  <c r="AN58" i="20" s="1"/>
  <c r="AZ58" i="20"/>
  <c r="H33" i="23"/>
  <c r="I33" i="23"/>
  <c r="AP22" i="23"/>
  <c r="AO22" i="23"/>
  <c r="M38" i="23"/>
  <c r="D37" i="19"/>
  <c r="J75" i="37"/>
  <c r="Q75" i="37"/>
  <c r="Q87" i="37"/>
  <c r="D71" i="19"/>
  <c r="M72" i="23"/>
  <c r="BC54" i="23"/>
  <c r="E53" i="20"/>
  <c r="J28" i="37"/>
  <c r="Q28" i="37"/>
  <c r="P43" i="37"/>
  <c r="G31" i="37" a="1"/>
  <c r="G31" i="37" s="1"/>
  <c r="P31" i="37"/>
  <c r="I31" i="37"/>
  <c r="M16" i="37"/>
  <c r="P26" i="37"/>
  <c r="I26" i="37"/>
  <c r="G26" i="37" a="1"/>
  <c r="G26" i="37" s="1"/>
  <c r="R39" i="37"/>
  <c r="K39" i="37"/>
  <c r="I35" i="37"/>
  <c r="P34" i="37"/>
  <c r="I34" i="37"/>
  <c r="G34" i="37" a="1"/>
  <c r="G34" i="37" s="1"/>
  <c r="L30" i="37"/>
  <c r="S30" i="37"/>
  <c r="Q45" i="37"/>
  <c r="J45" i="37"/>
  <c r="I14" i="23"/>
  <c r="H14" i="23"/>
  <c r="K62" i="20"/>
  <c r="AN62" i="20" s="1"/>
  <c r="AZ81" i="20"/>
  <c r="H34" i="23"/>
  <c r="I34" i="23"/>
  <c r="I59" i="23"/>
  <c r="H59" i="23"/>
  <c r="AO50" i="23"/>
  <c r="AP50" i="23"/>
  <c r="D36" i="19"/>
  <c r="M37" i="23"/>
  <c r="S51" i="37"/>
  <c r="L51" i="37"/>
  <c r="D26" i="19"/>
  <c r="M27" i="23"/>
  <c r="M36" i="37"/>
  <c r="M35" i="37"/>
  <c r="T35" i="37"/>
  <c r="S26" i="37"/>
  <c r="L14" i="37"/>
  <c r="AR84" i="32"/>
  <c r="K71" i="33" s="1"/>
  <c r="G24" i="37" a="1"/>
  <c r="G24" i="37" s="1"/>
  <c r="I24" i="37"/>
  <c r="P24" i="37"/>
  <c r="V39" i="23"/>
  <c r="E38" i="19"/>
  <c r="AP27" i="23"/>
  <c r="AO27" i="23"/>
  <c r="J58" i="26"/>
  <c r="AZ68" i="20"/>
  <c r="K18" i="20"/>
  <c r="AN18" i="20" s="1"/>
  <c r="T9" i="26"/>
  <c r="W10" i="33" s="1"/>
  <c r="Q8" i="22"/>
  <c r="AB23" i="32" s="1"/>
  <c r="AJ23" i="32"/>
  <c r="J64" i="26"/>
  <c r="T24" i="26"/>
  <c r="W25" i="33" s="1"/>
  <c r="AJ38" i="32"/>
  <c r="Y23" i="22"/>
  <c r="AE38" i="32" s="1"/>
  <c r="Q23" i="22"/>
  <c r="AB38" i="32" s="1"/>
  <c r="T42" i="26"/>
  <c r="W43" i="33" s="1"/>
  <c r="AJ56" i="32"/>
  <c r="Q41" i="22"/>
  <c r="AB56" i="32" s="1"/>
  <c r="Y41" i="22"/>
  <c r="AE56" i="32" s="1"/>
  <c r="T68" i="26"/>
  <c r="W69" i="33" s="1"/>
  <c r="AJ82" i="32"/>
  <c r="Y67" i="22"/>
  <c r="AE82" i="32" s="1"/>
  <c r="Q67" i="22"/>
  <c r="AB82" i="32" s="1"/>
  <c r="Y79" i="22"/>
  <c r="AE94" i="32" s="1"/>
  <c r="M9" i="37"/>
  <c r="D22" i="20"/>
  <c r="AT23" i="23"/>
  <c r="J52" i="37"/>
  <c r="Q52" i="37"/>
  <c r="BC64" i="23"/>
  <c r="E63" i="20"/>
  <c r="J36" i="37"/>
  <c r="E66" i="19"/>
  <c r="V67" i="23"/>
  <c r="M61" i="37"/>
  <c r="T61" i="37"/>
  <c r="D10" i="19"/>
  <c r="M11" i="23"/>
  <c r="S33" i="37"/>
  <c r="L33" i="37"/>
  <c r="V17" i="23"/>
  <c r="E16" i="19"/>
  <c r="BC73" i="23"/>
  <c r="E72" i="20"/>
  <c r="AV37" i="19"/>
  <c r="AU37" i="19"/>
  <c r="BB48" i="19"/>
  <c r="H72" i="23"/>
  <c r="I72" i="23"/>
  <c r="J75" i="26"/>
  <c r="K47" i="20"/>
  <c r="AN47" i="20" s="1"/>
  <c r="J73" i="26"/>
  <c r="AV73" i="19"/>
  <c r="AU73" i="19"/>
  <c r="BB84" i="19"/>
  <c r="AZ79" i="20"/>
  <c r="H40" i="23"/>
  <c r="I40" i="23"/>
  <c r="T36" i="26"/>
  <c r="W37" i="33" s="1"/>
  <c r="Q35" i="22"/>
  <c r="AB50" i="32" s="1"/>
  <c r="Y35" i="22"/>
  <c r="AE50" i="32" s="1"/>
  <c r="AJ50" i="32"/>
  <c r="AF102" i="35"/>
  <c r="L25" i="37"/>
  <c r="S25" i="37"/>
  <c r="T27" i="37"/>
  <c r="M27" i="37"/>
  <c r="J49" i="37"/>
  <c r="Q49" i="37"/>
  <c r="Q63" i="37"/>
  <c r="J63" i="37"/>
  <c r="I54" i="37"/>
  <c r="G54" i="37" a="1"/>
  <c r="G54" i="37" s="1"/>
  <c r="P54" i="37"/>
  <c r="V65" i="23"/>
  <c r="E64" i="19"/>
  <c r="DD66" i="18"/>
  <c r="C65" i="20" s="1"/>
  <c r="CR66" i="18"/>
  <c r="C65" i="19" s="1"/>
  <c r="DD78" i="18"/>
  <c r="C77" i="20" s="1"/>
  <c r="D14" i="19"/>
  <c r="M15" i="23"/>
  <c r="R36" i="37"/>
  <c r="K36" i="37"/>
  <c r="AO55" i="23"/>
  <c r="AP55" i="23"/>
  <c r="T72" i="26"/>
  <c r="W73" i="33" s="1"/>
  <c r="AJ86" i="32"/>
  <c r="Q71" i="22"/>
  <c r="AB86" i="32" s="1"/>
  <c r="Y71" i="22"/>
  <c r="AE86" i="32" s="1"/>
  <c r="Y83" i="22"/>
  <c r="AE98" i="32" s="1"/>
  <c r="AU40" i="19"/>
  <c r="BB51" i="19"/>
  <c r="AV40" i="19"/>
  <c r="I62" i="23"/>
  <c r="H62" i="23"/>
  <c r="AP45" i="23"/>
  <c r="AO45" i="23"/>
  <c r="AO74" i="23"/>
  <c r="AP74" i="23"/>
  <c r="AV32" i="20"/>
  <c r="AU32" i="20"/>
  <c r="AV35" i="20"/>
  <c r="AU35" i="20"/>
  <c r="AZ108" i="35"/>
  <c r="BA108" i="35"/>
  <c r="K49" i="37"/>
  <c r="R49" i="37"/>
  <c r="J76" i="37"/>
  <c r="Q88" i="37"/>
  <c r="T57" i="37"/>
  <c r="M57" i="37"/>
  <c r="T77" i="37"/>
  <c r="M77" i="37"/>
  <c r="T89" i="37"/>
  <c r="M78" i="37"/>
  <c r="I18" i="37"/>
  <c r="G18" i="37" a="1"/>
  <c r="G18" i="37" s="1"/>
  <c r="P18" i="37"/>
  <c r="E67" i="19"/>
  <c r="V68" i="23"/>
  <c r="M28" i="23"/>
  <c r="D27" i="19"/>
  <c r="T19" i="37"/>
  <c r="M7" i="37"/>
  <c r="CR21" i="18"/>
  <c r="C20" i="19" s="1"/>
  <c r="DD21" i="18"/>
  <c r="C20" i="20" s="1"/>
  <c r="AV15" i="19"/>
  <c r="AU15" i="19"/>
  <c r="BB26" i="19"/>
  <c r="AZ56" i="20"/>
  <c r="T62" i="26"/>
  <c r="W63" i="33" s="1"/>
  <c r="Y61" i="22"/>
  <c r="AE76" i="32" s="1"/>
  <c r="AJ76" i="32"/>
  <c r="Q61" i="22"/>
  <c r="AB76" i="32" s="1"/>
  <c r="H43" i="23"/>
  <c r="I43" i="23"/>
  <c r="T64" i="26"/>
  <c r="W65" i="33" s="1"/>
  <c r="Q63" i="22"/>
  <c r="AB78" i="32" s="1"/>
  <c r="AJ78" i="32"/>
  <c r="Y63" i="22"/>
  <c r="AE78" i="32" s="1"/>
  <c r="CR72" i="18"/>
  <c r="C71" i="19" s="1"/>
  <c r="DD72" i="18"/>
  <c r="C71" i="20" s="1"/>
  <c r="DD84" i="18"/>
  <c r="C83" i="20" s="1"/>
  <c r="E56" i="19"/>
  <c r="V57" i="23"/>
  <c r="Q39" i="37"/>
  <c r="J39" i="37"/>
  <c r="E74" i="19"/>
  <c r="V75" i="23"/>
  <c r="R72" i="37"/>
  <c r="R60" i="37"/>
  <c r="K60" i="37"/>
  <c r="BC51" i="23"/>
  <c r="E50" i="20"/>
  <c r="AT43" i="23"/>
  <c r="D42" i="20"/>
  <c r="CR16" i="18"/>
  <c r="C15" i="19" s="1"/>
  <c r="I41" i="37"/>
  <c r="P41" i="37"/>
  <c r="G41" i="37" a="1"/>
  <c r="G41" i="37" s="1"/>
  <c r="T52" i="37"/>
  <c r="M52" i="37"/>
  <c r="Q43" i="37"/>
  <c r="J43" i="37"/>
  <c r="D50" i="20"/>
  <c r="AT51" i="23"/>
  <c r="CR50" i="18"/>
  <c r="C49" i="19" s="1"/>
  <c r="DD50" i="18"/>
  <c r="C49" i="20" s="1"/>
  <c r="M40" i="37"/>
  <c r="T40" i="37"/>
  <c r="E8" i="19"/>
  <c r="V9" i="23"/>
  <c r="Q62" i="37"/>
  <c r="J62" i="37"/>
  <c r="T60" i="37"/>
  <c r="M60" i="37"/>
  <c r="I36" i="37"/>
  <c r="P36" i="37"/>
  <c r="K54" i="20"/>
  <c r="AN54" i="20" s="1"/>
  <c r="T30" i="26"/>
  <c r="W31" i="33" s="1"/>
  <c r="AJ44" i="32"/>
  <c r="Y29" i="22"/>
  <c r="AE44" i="32" s="1"/>
  <c r="Q29" i="22"/>
  <c r="AB44" i="32" s="1"/>
  <c r="AP46" i="23"/>
  <c r="AO46" i="23"/>
  <c r="AO88" i="23"/>
  <c r="AP88" i="23"/>
  <c r="AZ28" i="20"/>
  <c r="AP70" i="23"/>
  <c r="AO70" i="23"/>
  <c r="I28" i="23"/>
  <c r="H28" i="23"/>
  <c r="E24" i="20"/>
  <c r="BC25" i="23"/>
  <c r="K50" i="37"/>
  <c r="R50" i="37"/>
  <c r="BC77" i="23"/>
  <c r="E76" i="20"/>
  <c r="K19" i="37"/>
  <c r="R19" i="37"/>
  <c r="E34" i="20"/>
  <c r="BC35" i="23"/>
  <c r="BC69" i="23"/>
  <c r="E68" i="20"/>
  <c r="AR46" i="32"/>
  <c r="K33" i="33" s="1"/>
  <c r="CR76" i="18"/>
  <c r="C75" i="19" s="1"/>
  <c r="DD76" i="18"/>
  <c r="C75" i="20" s="1"/>
  <c r="DD88" i="18"/>
  <c r="C87" i="20" s="1"/>
  <c r="AR56" i="32"/>
  <c r="K43" i="33" s="1"/>
  <c r="Q35" i="37"/>
  <c r="J35" i="37"/>
  <c r="J29" i="37"/>
  <c r="Q29" i="37"/>
  <c r="CR68" i="18"/>
  <c r="C67" i="19" s="1"/>
  <c r="DD68" i="18"/>
  <c r="C67" i="20" s="1"/>
  <c r="DD80" i="18"/>
  <c r="C79" i="20" s="1"/>
  <c r="AZ45" i="20"/>
  <c r="AZ33" i="20"/>
  <c r="T16" i="26"/>
  <c r="W17" i="33" s="1"/>
  <c r="AJ30" i="32"/>
  <c r="Q15" i="22"/>
  <c r="AB30" i="32" s="1"/>
  <c r="T41" i="26"/>
  <c r="W42" i="33" s="1"/>
  <c r="AJ55" i="32"/>
  <c r="Q40" i="22"/>
  <c r="AB55" i="32" s="1"/>
  <c r="Y40" i="22"/>
  <c r="AE55" i="32" s="1"/>
  <c r="AT46" i="23"/>
  <c r="D45" i="20"/>
  <c r="AR70" i="32"/>
  <c r="K57" i="33" s="1"/>
  <c r="E81" i="20"/>
  <c r="BC82" i="23"/>
  <c r="AR107" i="32"/>
  <c r="K94" i="33" s="1"/>
  <c r="V18" i="23"/>
  <c r="E17" i="19"/>
  <c r="G68" i="37" a="1"/>
  <c r="G68" i="37" s="1"/>
  <c r="M68" i="37"/>
  <c r="T68" i="37"/>
  <c r="T80" i="37"/>
  <c r="M77" i="23"/>
  <c r="D76" i="19"/>
  <c r="D24" i="20"/>
  <c r="AT25" i="23"/>
  <c r="I6" i="37"/>
  <c r="G6" i="37" a="1"/>
  <c r="G6" i="37" s="1"/>
  <c r="E75" i="19"/>
  <c r="V76" i="23"/>
  <c r="T71" i="37"/>
  <c r="M71" i="37"/>
  <c r="T83" i="37"/>
  <c r="DD17" i="18"/>
  <c r="C16" i="20" s="1"/>
  <c r="CR17" i="18"/>
  <c r="C16" i="19" s="1"/>
  <c r="J57" i="26"/>
  <c r="BG47" i="20"/>
  <c r="BH47" i="20"/>
  <c r="AP19" i="23"/>
  <c r="AO19" i="23"/>
  <c r="AR52" i="32"/>
  <c r="K39" i="33" s="1"/>
  <c r="AR73" i="32"/>
  <c r="K60" i="33" s="1"/>
  <c r="V16" i="23"/>
  <c r="E15" i="19"/>
  <c r="AR57" i="32"/>
  <c r="K44" i="33" s="1"/>
  <c r="D30" i="20"/>
  <c r="AT31" i="23"/>
  <c r="AT26" i="23"/>
  <c r="D25" i="20"/>
  <c r="DD64" i="18"/>
  <c r="C63" i="20" s="1"/>
  <c r="CR64" i="18"/>
  <c r="C63" i="19" s="1"/>
  <c r="K38" i="37"/>
  <c r="R38" i="37"/>
  <c r="G36" i="37" a="1"/>
  <c r="G36" i="37" s="1"/>
  <c r="S36" i="37"/>
  <c r="L36" i="37"/>
  <c r="CR33" i="18"/>
  <c r="C32" i="19" s="1"/>
  <c r="DD33" i="18"/>
  <c r="C32" i="20" s="1"/>
  <c r="Q76" i="37"/>
  <c r="J64" i="37"/>
  <c r="Q64" i="37"/>
  <c r="L46" i="37"/>
  <c r="S46" i="37"/>
  <c r="S56" i="37"/>
  <c r="L56" i="37"/>
  <c r="K87" i="20"/>
  <c r="AN87" i="20" s="1"/>
  <c r="J59" i="26"/>
  <c r="T65" i="26"/>
  <c r="W66" i="33" s="1"/>
  <c r="Y64" i="22"/>
  <c r="AE79" i="32" s="1"/>
  <c r="AJ79" i="32"/>
  <c r="Q64" i="22"/>
  <c r="AB79" i="32" s="1"/>
  <c r="I24" i="23"/>
  <c r="H24" i="23"/>
  <c r="K52" i="20"/>
  <c r="AN52" i="20" s="1"/>
  <c r="AR51" i="32"/>
  <c r="K38" i="33" s="1"/>
  <c r="CR27" i="18"/>
  <c r="C26" i="19" s="1"/>
  <c r="DD27" i="18"/>
  <c r="C26" i="20" s="1"/>
  <c r="S49" i="37"/>
  <c r="L49" i="37"/>
  <c r="M70" i="23"/>
  <c r="D69" i="19"/>
  <c r="K72" i="37"/>
  <c r="R84" i="37"/>
  <c r="M39" i="37"/>
  <c r="T39" i="37"/>
  <c r="AT24" i="23"/>
  <c r="D23" i="20"/>
  <c r="DD22" i="18"/>
  <c r="C21" i="20" s="1"/>
  <c r="CR22" i="18"/>
  <c r="C21" i="19" s="1"/>
  <c r="J14" i="37"/>
  <c r="K37" i="20"/>
  <c r="AN37" i="20" s="1"/>
  <c r="BB70" i="19"/>
  <c r="AV59" i="19"/>
  <c r="AU59" i="19"/>
  <c r="H27" i="23"/>
  <c r="I27" i="23"/>
  <c r="AO63" i="23"/>
  <c r="AP63" i="23"/>
  <c r="K55" i="20"/>
  <c r="AN55" i="20" s="1"/>
  <c r="BB76" i="19"/>
  <c r="AU65" i="19"/>
  <c r="AV65" i="19"/>
  <c r="AZ67" i="20"/>
  <c r="H8" i="23"/>
  <c r="I8" i="23"/>
  <c r="AZ16" i="20"/>
  <c r="D56" i="20"/>
  <c r="AT57" i="23"/>
  <c r="AR60" i="32"/>
  <c r="K47" i="33" s="1"/>
  <c r="G23" i="37" a="1"/>
  <c r="G23" i="37" s="1"/>
  <c r="I23" i="37"/>
  <c r="P23" i="37"/>
  <c r="CR7" i="18"/>
  <c r="C6" i="19" s="1"/>
  <c r="BC78" i="23"/>
  <c r="E77" i="20"/>
  <c r="AR78" i="32"/>
  <c r="K65" i="33" s="1"/>
  <c r="M24" i="37"/>
  <c r="T24" i="37"/>
  <c r="Q60" i="37"/>
  <c r="J60" i="37"/>
  <c r="L10" i="37"/>
  <c r="K16" i="37"/>
  <c r="BC17" i="23"/>
  <c r="E16" i="20"/>
  <c r="L67" i="37"/>
  <c r="S67" i="37"/>
  <c r="S79" i="37"/>
  <c r="AO72" i="23"/>
  <c r="AP72" i="23"/>
  <c r="AP32" i="23"/>
  <c r="AO32" i="23"/>
  <c r="T56" i="26"/>
  <c r="W57" i="33" s="1"/>
  <c r="Y55" i="22"/>
  <c r="AE70" i="32" s="1"/>
  <c r="Q55" i="22"/>
  <c r="AB70" i="32" s="1"/>
  <c r="AJ70" i="32"/>
  <c r="AZ42" i="20"/>
  <c r="K42" i="20"/>
  <c r="AN42" i="20" s="1"/>
  <c r="AO78" i="23"/>
  <c r="AP78" i="23"/>
  <c r="AO40" i="23"/>
  <c r="AP40" i="23"/>
  <c r="AZ84" i="20"/>
  <c r="AT75" i="23"/>
  <c r="D74" i="20"/>
  <c r="S24" i="37"/>
  <c r="L24" i="37"/>
  <c r="AT54" i="23"/>
  <c r="D53" i="20"/>
  <c r="AT66" i="23"/>
  <c r="D65" i="20"/>
  <c r="R63" i="37"/>
  <c r="K51" i="37"/>
  <c r="R51" i="37"/>
  <c r="R66" i="37"/>
  <c r="K66" i="37"/>
  <c r="R78" i="37"/>
  <c r="K75" i="37"/>
  <c r="R75" i="37"/>
  <c r="R87" i="37"/>
  <c r="L60" i="37"/>
  <c r="S60" i="37"/>
  <c r="M8" i="23"/>
  <c r="D7" i="19"/>
  <c r="J55" i="26"/>
  <c r="J109" i="26"/>
  <c r="J108" i="26"/>
  <c r="J107" i="26"/>
  <c r="J105" i="26"/>
  <c r="J106" i="26"/>
  <c r="J102" i="26"/>
  <c r="J103" i="26"/>
  <c r="J104" i="26"/>
  <c r="J100" i="26"/>
  <c r="J101" i="26"/>
  <c r="J99" i="26"/>
  <c r="J98" i="26"/>
  <c r="J96" i="26"/>
  <c r="J97" i="26"/>
  <c r="J95" i="26"/>
  <c r="J94" i="26"/>
  <c r="J93" i="26"/>
  <c r="J92" i="26"/>
  <c r="J91" i="26"/>
  <c r="J80" i="26"/>
  <c r="J87" i="26"/>
  <c r="J82" i="26"/>
  <c r="J84" i="26"/>
  <c r="J90" i="26"/>
  <c r="J83" i="26"/>
  <c r="J85" i="26"/>
  <c r="J88" i="26"/>
  <c r="J79" i="26"/>
  <c r="J89" i="26"/>
  <c r="J81" i="26"/>
  <c r="J86" i="26"/>
  <c r="J78" i="26"/>
  <c r="H60" i="23"/>
  <c r="I60" i="23"/>
  <c r="AO62" i="23"/>
  <c r="AP62" i="23"/>
  <c r="AV50" i="19"/>
  <c r="AU50" i="19"/>
  <c r="BB61" i="19"/>
  <c r="H47" i="23"/>
  <c r="I47" i="23"/>
  <c r="H45" i="23"/>
  <c r="I45" i="23"/>
  <c r="H74" i="23"/>
  <c r="I74" i="23"/>
  <c r="AU63" i="20"/>
  <c r="AU23" i="19"/>
  <c r="AV23" i="19"/>
  <c r="BB34" i="19"/>
  <c r="H53" i="23"/>
  <c r="I53" i="23"/>
  <c r="T17" i="26"/>
  <c r="W18" i="33" s="1"/>
  <c r="Q16" i="22"/>
  <c r="AB31" i="32" s="1"/>
  <c r="Y16" i="22"/>
  <c r="AE31" i="32" s="1"/>
  <c r="AJ31" i="32"/>
  <c r="K70" i="37"/>
  <c r="R70" i="37"/>
  <c r="R82" i="37"/>
  <c r="J70" i="37"/>
  <c r="Q70" i="37"/>
  <c r="Q82" i="37"/>
  <c r="M20" i="23"/>
  <c r="D19" i="19"/>
  <c r="S62" i="37"/>
  <c r="L62" i="37"/>
  <c r="M67" i="23"/>
  <c r="D66" i="19"/>
  <c r="J77" i="37"/>
  <c r="Q77" i="37"/>
  <c r="Q89" i="37"/>
  <c r="J78" i="37"/>
  <c r="I21" i="37"/>
  <c r="G21" i="37" a="1"/>
  <c r="G21" i="37" s="1"/>
  <c r="K70" i="20"/>
  <c r="AN70" i="20" s="1"/>
  <c r="AZ70" i="20"/>
  <c r="T48" i="26"/>
  <c r="W49" i="33" s="1"/>
  <c r="AJ62" i="32"/>
  <c r="Q47" i="22"/>
  <c r="AB62" i="32" s="1"/>
  <c r="Y47" i="22"/>
  <c r="AE62" i="32" s="1"/>
  <c r="AU32" i="19"/>
  <c r="AV32" i="19"/>
  <c r="BB43" i="19"/>
  <c r="K17" i="20"/>
  <c r="AN17" i="20" s="1"/>
  <c r="BC30" i="23"/>
  <c r="E29" i="20"/>
  <c r="I73" i="37"/>
  <c r="P72" i="37"/>
  <c r="G72" i="37" a="1"/>
  <c r="G72" i="37" s="1"/>
  <c r="I72" i="37"/>
  <c r="P84" i="37"/>
  <c r="E47" i="20"/>
  <c r="BC48" i="23"/>
  <c r="E50" i="19"/>
  <c r="V51" i="23"/>
  <c r="P47" i="37"/>
  <c r="G47" i="37" a="1"/>
  <c r="G47" i="37" s="1"/>
  <c r="I47" i="37"/>
  <c r="S50" i="37"/>
  <c r="L50" i="37"/>
  <c r="P48" i="37"/>
  <c r="G48" i="37" a="1"/>
  <c r="G48" i="37" s="1"/>
  <c r="I48" i="37"/>
  <c r="M43" i="23"/>
  <c r="D42" i="19"/>
  <c r="R53" i="37"/>
  <c r="K53" i="37"/>
  <c r="G29" i="37" a="1"/>
  <c r="G29" i="37" s="1"/>
  <c r="I29" i="37"/>
  <c r="P29" i="37"/>
  <c r="P51" i="37"/>
  <c r="I51" i="37"/>
  <c r="G51" i="37" a="1"/>
  <c r="G51" i="37" s="1"/>
  <c r="I50" i="37"/>
  <c r="P50" i="37"/>
  <c r="G50" i="37" a="1"/>
  <c r="G50" i="37" s="1"/>
  <c r="J47" i="37"/>
  <c r="Q47" i="37"/>
  <c r="M33" i="37"/>
  <c r="T33" i="37"/>
  <c r="T45" i="26"/>
  <c r="W46" i="33" s="1"/>
  <c r="AJ59" i="32"/>
  <c r="Y44" i="22"/>
  <c r="AE59" i="32" s="1"/>
  <c r="Q44" i="22"/>
  <c r="AB59" i="32" s="1"/>
  <c r="H76" i="23"/>
  <c r="I76" i="23"/>
  <c r="J70" i="26"/>
  <c r="J27" i="37"/>
  <c r="Q27" i="37"/>
  <c r="D31" i="20"/>
  <c r="AT32" i="23"/>
  <c r="V35" i="23"/>
  <c r="E34" i="19"/>
  <c r="V70" i="23"/>
  <c r="E69" i="19"/>
  <c r="M45" i="23"/>
  <c r="D44" i="19"/>
  <c r="V42" i="23"/>
  <c r="E41" i="19"/>
  <c r="T57" i="26"/>
  <c r="W58" i="33" s="1"/>
  <c r="Y56" i="22"/>
  <c r="AE71" i="32" s="1"/>
  <c r="AJ71" i="32"/>
  <c r="Q56" i="22"/>
  <c r="AB71" i="32" s="1"/>
  <c r="AU47" i="19"/>
  <c r="AV47" i="19"/>
  <c r="BB58" i="19"/>
  <c r="BB47" i="19"/>
  <c r="AU36" i="19"/>
  <c r="AV36" i="19"/>
  <c r="T12" i="26"/>
  <c r="W13" i="33" s="1"/>
  <c r="Q11" i="22"/>
  <c r="AB26" i="32" s="1"/>
  <c r="AJ26" i="32"/>
  <c r="H78" i="23"/>
  <c r="I78" i="23"/>
  <c r="T51" i="26"/>
  <c r="W52" i="33" s="1"/>
  <c r="AJ65" i="32"/>
  <c r="Q50" i="22"/>
  <c r="AB65" i="32" s="1"/>
  <c r="Y50" i="22"/>
  <c r="AE65" i="32" s="1"/>
  <c r="T23" i="37"/>
  <c r="DD46" i="18"/>
  <c r="C45" i="20" s="1"/>
  <c r="CR46" i="18"/>
  <c r="C45" i="19" s="1"/>
  <c r="M56" i="23"/>
  <c r="D55" i="19"/>
  <c r="AR98" i="32"/>
  <c r="K85" i="33" s="1"/>
  <c r="M23" i="37"/>
  <c r="M22" i="37"/>
  <c r="T22" i="37"/>
  <c r="DD77" i="18"/>
  <c r="C76" i="20" s="1"/>
  <c r="CR77" i="18"/>
  <c r="C76" i="19" s="1"/>
  <c r="DD89" i="18"/>
  <c r="C88" i="20" s="1"/>
  <c r="CR78" i="18"/>
  <c r="C77" i="19" s="1"/>
  <c r="S70" i="37"/>
  <c r="S58" i="37"/>
  <c r="L58" i="37"/>
  <c r="V24" i="23"/>
  <c r="E23" i="19"/>
  <c r="I25" i="37"/>
  <c r="G25" i="37" a="1"/>
  <c r="G25" i="37" s="1"/>
  <c r="P25" i="37"/>
  <c r="CR6" i="18"/>
  <c r="C5" i="19" s="1"/>
  <c r="R46" i="37"/>
  <c r="K46" i="37"/>
  <c r="D39" i="19"/>
  <c r="M40" i="23"/>
  <c r="P17" i="37"/>
  <c r="I17" i="37"/>
  <c r="G17" i="37" a="1"/>
  <c r="G17" i="37" s="1"/>
  <c r="AP51" i="23"/>
  <c r="AO51" i="23"/>
  <c r="P38" i="37"/>
  <c r="G38" i="37" a="1"/>
  <c r="G38" i="37" s="1"/>
  <c r="I38" i="37"/>
  <c r="BC59" i="23"/>
  <c r="E58" i="20"/>
  <c r="AT83" i="23"/>
  <c r="D82" i="20"/>
  <c r="E42" i="20"/>
  <c r="BC43" i="23"/>
  <c r="E62" i="19"/>
  <c r="V63" i="23"/>
  <c r="L52" i="37"/>
  <c r="S52" i="37"/>
  <c r="I58" i="37"/>
  <c r="G58" i="37" a="1"/>
  <c r="G58" i="37" s="1"/>
  <c r="P58" i="37"/>
  <c r="D63" i="19"/>
  <c r="M64" i="23"/>
  <c r="K31" i="37"/>
  <c r="R31" i="37"/>
  <c r="M70" i="37"/>
  <c r="T70" i="37"/>
  <c r="T82" i="37"/>
  <c r="K24" i="20"/>
  <c r="AN24" i="20" s="1"/>
  <c r="K82" i="20"/>
  <c r="AN82" i="20" s="1"/>
  <c r="AZ82" i="20"/>
  <c r="AV74" i="19"/>
  <c r="AU74" i="19"/>
  <c r="BB85" i="19"/>
  <c r="T7" i="26"/>
  <c r="W8" i="33" s="1"/>
  <c r="Q6" i="22"/>
  <c r="AB21" i="32" s="1"/>
  <c r="AJ21" i="32"/>
  <c r="K76" i="20"/>
  <c r="AN76" i="20" s="1"/>
  <c r="AZ76" i="20"/>
  <c r="AP24" i="23"/>
  <c r="AO24" i="23"/>
  <c r="AO17" i="23"/>
  <c r="AP17" i="23"/>
  <c r="AT37" i="23"/>
  <c r="D36" i="20"/>
  <c r="AT27" i="23"/>
  <c r="D26" i="20"/>
  <c r="L43" i="37"/>
  <c r="S43" i="37"/>
  <c r="AR48" i="32"/>
  <c r="K35" i="33" s="1"/>
  <c r="DD70" i="18"/>
  <c r="C69" i="20" s="1"/>
  <c r="CR70" i="18"/>
  <c r="C69" i="19" s="1"/>
  <c r="DD82" i="18"/>
  <c r="C81" i="20" s="1"/>
  <c r="V8" i="23"/>
  <c r="E7" i="19"/>
  <c r="M14" i="37"/>
  <c r="Q61" i="37"/>
  <c r="J61" i="37"/>
  <c r="M37" i="37"/>
  <c r="T37" i="37"/>
  <c r="H63" i="23"/>
  <c r="I63" i="23"/>
  <c r="AZ63" i="20"/>
  <c r="AV9" i="19"/>
  <c r="AU9" i="19"/>
  <c r="BB20" i="19"/>
  <c r="T73" i="26"/>
  <c r="W74" i="33" s="1"/>
  <c r="Q72" i="22"/>
  <c r="AB87" i="32" s="1"/>
  <c r="Y72" i="22"/>
  <c r="AE87" i="32" s="1"/>
  <c r="AJ87" i="32"/>
  <c r="Y84" i="22"/>
  <c r="AE99" i="32" s="1"/>
  <c r="M57" i="23"/>
  <c r="D56" i="19"/>
  <c r="E45" i="19"/>
  <c r="V46" i="23"/>
  <c r="I59" i="37"/>
  <c r="P59" i="37"/>
  <c r="G59" i="37" a="1"/>
  <c r="G59" i="37" s="1"/>
  <c r="M7" i="23"/>
  <c r="D6" i="19"/>
  <c r="AR80" i="32"/>
  <c r="K67" i="33" s="1"/>
  <c r="K42" i="37"/>
  <c r="R42" i="37"/>
  <c r="V64" i="23"/>
  <c r="E63" i="19"/>
  <c r="T31" i="37"/>
  <c r="M31" i="37"/>
  <c r="M17" i="37"/>
  <c r="T17" i="37"/>
  <c r="I14" i="37"/>
  <c r="G13" i="37" a="1"/>
  <c r="G13" i="37" s="1"/>
  <c r="I13" i="37"/>
  <c r="J72" i="26"/>
  <c r="I32" i="23"/>
  <c r="H32" i="23"/>
  <c r="I66" i="23"/>
  <c r="H66" i="23"/>
  <c r="AZ41" i="20"/>
  <c r="H25" i="23"/>
  <c r="I25" i="23"/>
  <c r="AO80" i="23"/>
  <c r="AP80" i="23"/>
  <c r="V105" i="35"/>
  <c r="AR101" i="35"/>
  <c r="AR100" i="35"/>
  <c r="DD75" i="18"/>
  <c r="C74" i="20" s="1"/>
  <c r="CR75" i="18"/>
  <c r="C74" i="19" s="1"/>
  <c r="DD87" i="18"/>
  <c r="C86" i="20" s="1"/>
  <c r="M73" i="37"/>
  <c r="T73" i="37"/>
  <c r="T85" i="37"/>
  <c r="J17" i="37"/>
  <c r="J16" i="37"/>
  <c r="R22" i="37"/>
  <c r="K22" i="37"/>
  <c r="D53" i="19"/>
  <c r="M54" i="23"/>
  <c r="G63" i="37" a="1"/>
  <c r="G63" i="37" s="1"/>
  <c r="S63" i="37"/>
  <c r="L63" i="37"/>
  <c r="BC65" i="23"/>
  <c r="E64" i="20"/>
  <c r="M66" i="23"/>
  <c r="D65" i="19"/>
  <c r="M50" i="37"/>
  <c r="T50" i="37"/>
  <c r="T54" i="37"/>
  <c r="M54" i="37"/>
  <c r="G15" i="37" a="1"/>
  <c r="G15" i="37" s="1"/>
  <c r="I15" i="37"/>
  <c r="AP81" i="23"/>
  <c r="AO81" i="23"/>
  <c r="AP60" i="23"/>
  <c r="AO60" i="23"/>
  <c r="AP30" i="23"/>
  <c r="AO30" i="23"/>
  <c r="AO31" i="23"/>
  <c r="AP31" i="23"/>
  <c r="AO47" i="23"/>
  <c r="AP47" i="23"/>
  <c r="AP48" i="23"/>
  <c r="AO48" i="23"/>
  <c r="K72" i="20"/>
  <c r="AN72" i="20" s="1"/>
  <c r="AZ72" i="20"/>
  <c r="AO53" i="23"/>
  <c r="AP53" i="23"/>
  <c r="BC47" i="23"/>
  <c r="E46" i="20"/>
  <c r="E44" i="19"/>
  <c r="V45" i="23"/>
  <c r="CR20" i="18"/>
  <c r="C19" i="19" s="1"/>
  <c r="DD20" i="18"/>
  <c r="C19" i="20" s="1"/>
  <c r="L61" i="37"/>
  <c r="S61" i="37"/>
  <c r="I28" i="37"/>
  <c r="P28" i="37"/>
  <c r="G28" i="37" a="1"/>
  <c r="G28" i="37" s="1"/>
  <c r="AT67" i="23"/>
  <c r="D66" i="20"/>
  <c r="K26" i="37"/>
  <c r="R26" i="37"/>
  <c r="Q32" i="37"/>
  <c r="J32" i="37"/>
  <c r="E49" i="20"/>
  <c r="BC50" i="23"/>
  <c r="AO44" i="23"/>
  <c r="AP44" i="23"/>
  <c r="AV66" i="19"/>
  <c r="AU66" i="19"/>
  <c r="BB77" i="19"/>
  <c r="K19" i="20"/>
  <c r="AN19" i="20" s="1"/>
  <c r="AZ19" i="20"/>
  <c r="T29" i="26"/>
  <c r="W30" i="33" s="1"/>
  <c r="AJ43" i="32"/>
  <c r="Q28" i="22"/>
  <c r="AB43" i="32" s="1"/>
  <c r="Y28" i="22"/>
  <c r="AE43" i="32" s="1"/>
  <c r="E29" i="19"/>
  <c r="V30" i="23"/>
  <c r="T48" i="37"/>
  <c r="M48" i="37"/>
  <c r="K57" i="37"/>
  <c r="R57" i="37"/>
  <c r="CR47" i="18"/>
  <c r="C46" i="19" s="1"/>
  <c r="DD47" i="18"/>
  <c r="C46" i="20" s="1"/>
  <c r="D47" i="20"/>
  <c r="AT48" i="23"/>
  <c r="G43" i="37" a="1"/>
  <c r="G43" i="37" s="1"/>
  <c r="I43" i="37"/>
  <c r="E25" i="20"/>
  <c r="BC26" i="23"/>
  <c r="E21" i="20"/>
  <c r="BC22" i="23"/>
  <c r="Q30" i="37"/>
  <c r="J30" i="37"/>
  <c r="AU11" i="19"/>
  <c r="AV11" i="19"/>
  <c r="BB22" i="19"/>
  <c r="AO76" i="23"/>
  <c r="AP76" i="23"/>
  <c r="AU7" i="19"/>
  <c r="BB18" i="19"/>
  <c r="AV7" i="19"/>
  <c r="T18" i="26"/>
  <c r="W19" i="33" s="1"/>
  <c r="AJ32" i="32"/>
  <c r="Q17" i="22"/>
  <c r="AB32" i="32" s="1"/>
  <c r="Y17" i="22"/>
  <c r="AE32" i="32" s="1"/>
  <c r="AO21" i="23"/>
  <c r="AP21" i="23"/>
  <c r="E60" i="19"/>
  <c r="V61" i="23"/>
  <c r="E24" i="19"/>
  <c r="V25" i="23"/>
  <c r="DD55" i="18"/>
  <c r="C54" i="20" s="1"/>
  <c r="CR55" i="18"/>
  <c r="C54" i="19" s="1"/>
  <c r="M32" i="23"/>
  <c r="D31" i="19"/>
  <c r="BC53" i="23"/>
  <c r="E52" i="20"/>
  <c r="E18" i="19"/>
  <c r="V19" i="23"/>
  <c r="D84" i="20"/>
  <c r="AT85" i="23"/>
  <c r="P74" i="37"/>
  <c r="I74" i="37"/>
  <c r="G74" i="37" a="1"/>
  <c r="G74" i="37" s="1"/>
  <c r="P86" i="37"/>
  <c r="L34" i="37"/>
  <c r="S34" i="37"/>
  <c r="M76" i="23"/>
  <c r="D75" i="19"/>
  <c r="L45" i="37"/>
  <c r="S44" i="37"/>
  <c r="L44" i="37"/>
  <c r="E85" i="20"/>
  <c r="BC86" i="23"/>
  <c r="BC42" i="23"/>
  <c r="E41" i="20"/>
  <c r="L40" i="37"/>
  <c r="S40" i="37"/>
  <c r="K64" i="37"/>
  <c r="R64" i="37"/>
  <c r="D67" i="20"/>
  <c r="AT68" i="23"/>
  <c r="AP83" i="23"/>
  <c r="AO83" i="23"/>
  <c r="AP89" i="23"/>
  <c r="AO89" i="23"/>
  <c r="K69" i="20"/>
  <c r="AN69" i="20" s="1"/>
  <c r="AZ69" i="20"/>
  <c r="T28" i="26"/>
  <c r="W29" i="33" s="1"/>
  <c r="Q27" i="22"/>
  <c r="AB42" i="32" s="1"/>
  <c r="AJ42" i="32"/>
  <c r="Y27" i="22"/>
  <c r="AE42" i="32" s="1"/>
  <c r="I61" i="23"/>
  <c r="H61" i="23"/>
  <c r="AT81" i="23"/>
  <c r="D80" i="20"/>
  <c r="Q57" i="37"/>
  <c r="J57" i="37"/>
  <c r="P46" i="37"/>
  <c r="G46" i="37" a="1"/>
  <c r="G46" i="37" s="1"/>
  <c r="I46" i="37"/>
  <c r="AT56" i="23"/>
  <c r="D55" i="20"/>
  <c r="Q26" i="37"/>
  <c r="J26" i="37"/>
  <c r="BC70" i="23"/>
  <c r="E69" i="20"/>
  <c r="Q56" i="37"/>
  <c r="J56" i="37"/>
  <c r="G5" i="37" a="1"/>
  <c r="G5" i="37" s="1"/>
  <c r="S47" i="37"/>
  <c r="L47" i="37"/>
  <c r="L18" i="37"/>
  <c r="S18" i="37"/>
  <c r="S73" i="37"/>
  <c r="L73" i="37"/>
  <c r="S85" i="37"/>
  <c r="M17" i="23"/>
  <c r="D16" i="19"/>
  <c r="H37" i="23"/>
  <c r="I37" i="23"/>
  <c r="BH37" i="20"/>
  <c r="T54" i="26"/>
  <c r="W55" i="33" s="1"/>
  <c r="Q53" i="22"/>
  <c r="AB68" i="32" s="1"/>
  <c r="AJ68" i="32"/>
  <c r="Y53" i="22"/>
  <c r="AE68" i="32" s="1"/>
  <c r="AU64" i="19"/>
  <c r="AV64" i="19"/>
  <c r="BB75" i="19"/>
  <c r="AU26" i="19"/>
  <c r="AV26" i="19"/>
  <c r="BB37" i="19"/>
  <c r="H51" i="23"/>
  <c r="I51" i="23"/>
  <c r="D37" i="20"/>
  <c r="AT38" i="23"/>
  <c r="V59" i="23"/>
  <c r="E58" i="19"/>
  <c r="I71" i="37"/>
  <c r="P71" i="37"/>
  <c r="G71" i="37" a="1"/>
  <c r="G71" i="37" s="1"/>
  <c r="P83" i="37"/>
  <c r="E42" i="19"/>
  <c r="V43" i="23"/>
  <c r="Q53" i="37"/>
  <c r="J53" i="37"/>
  <c r="BC63" i="23"/>
  <c r="E62" i="20"/>
  <c r="D57" i="20"/>
  <c r="AT58" i="23"/>
  <c r="M26" i="23"/>
  <c r="D25" i="19"/>
  <c r="R41" i="37"/>
  <c r="K41" i="37"/>
  <c r="L70" i="37"/>
  <c r="S82" i="37"/>
  <c r="D63" i="20"/>
  <c r="AT64" i="23"/>
  <c r="M69" i="37"/>
  <c r="T69" i="37"/>
  <c r="T81" i="37"/>
  <c r="D32" i="19"/>
  <c r="M33" i="23"/>
  <c r="DD18" i="18"/>
  <c r="C17" i="20" s="1"/>
  <c r="CR18" i="18"/>
  <c r="C17" i="19" s="1"/>
  <c r="S59" i="37"/>
  <c r="L59" i="37"/>
  <c r="BC40" i="23"/>
  <c r="E39" i="20"/>
  <c r="AZ86" i="20"/>
  <c r="K65" i="20"/>
  <c r="AN65" i="20" s="1"/>
  <c r="I17" i="23"/>
  <c r="H17" i="23"/>
  <c r="BK108" i="35"/>
  <c r="Q74" i="37"/>
  <c r="J74" i="37"/>
  <c r="Q86" i="37"/>
  <c r="T30" i="37"/>
  <c r="M30" i="37"/>
  <c r="I27" i="37"/>
  <c r="G27" i="37" a="1"/>
  <c r="G27" i="37" s="1"/>
  <c r="P27" i="37"/>
  <c r="E33" i="19"/>
  <c r="V34" i="23"/>
  <c r="BC83" i="23"/>
  <c r="E82" i="20"/>
  <c r="L37" i="37"/>
  <c r="S37" i="37"/>
  <c r="P70" i="37"/>
  <c r="I70" i="37"/>
  <c r="G70" i="37" a="1"/>
  <c r="G70" i="37" s="1"/>
  <c r="P82" i="37"/>
  <c r="AR22" i="32"/>
  <c r="K9" i="33" s="1"/>
  <c r="CR24" i="18"/>
  <c r="C23" i="19" s="1"/>
  <c r="DD24" i="18"/>
  <c r="C23" i="20" s="1"/>
  <c r="D21" i="19"/>
  <c r="M22" i="23"/>
  <c r="AZ60" i="20"/>
  <c r="T14" i="26"/>
  <c r="W15" i="33" s="1"/>
  <c r="Q13" i="22"/>
  <c r="AB28" i="32" s="1"/>
  <c r="AJ28" i="32"/>
  <c r="AV43" i="20"/>
  <c r="J63" i="26"/>
  <c r="AZ30" i="20"/>
  <c r="K30" i="20"/>
  <c r="AN30" i="20" s="1"/>
  <c r="T13" i="26"/>
  <c r="W14" i="33" s="1"/>
  <c r="AJ27" i="32"/>
  <c r="Q12" i="22"/>
  <c r="AB27" i="32" s="1"/>
  <c r="BG108" i="35"/>
  <c r="BF108" i="35"/>
  <c r="CR57" i="18"/>
  <c r="C56" i="19" s="1"/>
  <c r="DD57" i="18"/>
  <c r="C56" i="20" s="1"/>
  <c r="BC46" i="23"/>
  <c r="E45" i="20"/>
  <c r="G7" i="37" a="1"/>
  <c r="G7" i="37" s="1"/>
  <c r="I7" i="37"/>
  <c r="V15" i="23"/>
  <c r="E14" i="19"/>
  <c r="V66" i="23"/>
  <c r="E65" i="19"/>
  <c r="R43" i="37"/>
  <c r="K43" i="37"/>
  <c r="R67" i="37"/>
  <c r="K67" i="37"/>
  <c r="R79" i="37"/>
  <c r="CR9" i="18"/>
  <c r="C8" i="19" s="1"/>
  <c r="T18" i="37"/>
  <c r="M18" i="37"/>
  <c r="R71" i="37"/>
  <c r="K71" i="37"/>
  <c r="R83" i="37"/>
  <c r="AR41" i="32"/>
  <c r="K28" i="33" s="1"/>
  <c r="V49" i="23"/>
  <c r="E48" i="19"/>
  <c r="M13" i="23"/>
  <c r="D12" i="19"/>
  <c r="M64" i="37"/>
  <c r="T64" i="37"/>
  <c r="AZ53" i="20"/>
  <c r="AU63" i="19"/>
  <c r="BB74" i="19"/>
  <c r="AV63" i="19"/>
  <c r="I20" i="23"/>
  <c r="H20" i="23"/>
  <c r="I11" i="23"/>
  <c r="H11" i="23"/>
  <c r="AP66" i="23"/>
  <c r="AO66" i="23"/>
  <c r="AP25" i="23"/>
  <c r="AO25" i="23"/>
  <c r="K49" i="20"/>
  <c r="AN49" i="20" s="1"/>
  <c r="AP68" i="23"/>
  <c r="AO68" i="23"/>
  <c r="H35" i="23"/>
  <c r="I35" i="23"/>
  <c r="M105" i="35"/>
  <c r="BC104" i="35"/>
  <c r="BD104" i="35"/>
  <c r="P105" i="35"/>
  <c r="AR102" i="35"/>
  <c r="D108" i="35"/>
  <c r="Z109" i="35" s="1"/>
  <c r="G108" i="35"/>
  <c r="AC109" i="35" s="1"/>
  <c r="M75" i="23"/>
  <c r="D74" i="19"/>
  <c r="DD54" i="18"/>
  <c r="C53" i="20" s="1"/>
  <c r="CR54" i="18"/>
  <c r="C53" i="19" s="1"/>
  <c r="G49" i="37" a="1"/>
  <c r="G49" i="37" s="1"/>
  <c r="P49" i="37"/>
  <c r="I49" i="37"/>
  <c r="P66" i="37"/>
  <c r="G66" i="37" a="1"/>
  <c r="G66" i="37" s="1"/>
  <c r="I66" i="37"/>
  <c r="P78" i="37"/>
  <c r="S87" i="37"/>
  <c r="L75" i="37"/>
  <c r="S75" i="37"/>
  <c r="M20" i="37"/>
  <c r="T20" i="37"/>
  <c r="P65" i="37"/>
  <c r="I65" i="37"/>
  <c r="G65" i="37" a="1"/>
  <c r="G65" i="37" s="1"/>
  <c r="L27" i="37"/>
  <c r="S27" i="37"/>
  <c r="Q38" i="37"/>
  <c r="J38" i="37"/>
  <c r="G8" i="37" a="1"/>
  <c r="G8" i="37" s="1"/>
  <c r="I8" i="37"/>
  <c r="K33" i="37"/>
  <c r="R33" i="37"/>
  <c r="D41" i="20"/>
  <c r="AT42" i="23"/>
  <c r="Q59" i="37"/>
  <c r="J59" i="37"/>
  <c r="AO69" i="23"/>
  <c r="AP69" i="23"/>
  <c r="BH46" i="20"/>
  <c r="BG46" i="20"/>
  <c r="H30" i="23"/>
  <c r="I30" i="23"/>
  <c r="AV53" i="19"/>
  <c r="AU53" i="19"/>
  <c r="BB64" i="19"/>
  <c r="I56" i="23"/>
  <c r="H56" i="23"/>
  <c r="H31" i="23"/>
  <c r="I31" i="23"/>
  <c r="H48" i="23"/>
  <c r="I48" i="23"/>
  <c r="T70" i="26"/>
  <c r="W71" i="33" s="1"/>
  <c r="Q69" i="22"/>
  <c r="AB84" i="32" s="1"/>
  <c r="Y69" i="22"/>
  <c r="AE84" i="32" s="1"/>
  <c r="AJ84" i="32"/>
  <c r="Y81" i="22"/>
  <c r="AE96" i="32" s="1"/>
  <c r="AO79" i="23"/>
  <c r="AP79" i="23"/>
  <c r="AV16" i="19"/>
  <c r="AU16" i="19"/>
  <c r="BB27" i="19"/>
  <c r="Q18" i="37"/>
  <c r="J18" i="37"/>
  <c r="V21" i="23"/>
  <c r="E20" i="19"/>
  <c r="AT20" i="23"/>
  <c r="D19" i="20"/>
  <c r="D85" i="20"/>
  <c r="AT86" i="23"/>
  <c r="J68" i="37"/>
  <c r="Q68" i="37"/>
  <c r="Q80" i="37"/>
  <c r="AV56" i="20"/>
  <c r="AU56" i="20"/>
  <c r="H44" i="23"/>
  <c r="I44" i="23"/>
  <c r="BH52" i="20"/>
  <c r="BG52" i="20"/>
  <c r="AV72" i="19"/>
  <c r="AU72" i="19"/>
  <c r="BB83" i="19"/>
  <c r="AZ77" i="20"/>
  <c r="K77" i="20"/>
  <c r="AN77" i="20" s="1"/>
  <c r="AU24" i="19"/>
  <c r="AV24" i="19"/>
  <c r="BB35" i="19"/>
  <c r="T6" i="26"/>
  <c r="W7" i="33" s="1"/>
  <c r="AJ20" i="32"/>
  <c r="Q5" i="22"/>
  <c r="AB20" i="32" s="1"/>
  <c r="CR60" i="18"/>
  <c r="C59" i="19" s="1"/>
  <c r="DD60" i="18"/>
  <c r="C59" i="20" s="1"/>
  <c r="D46" i="19"/>
  <c r="M47" i="23"/>
  <c r="S31" i="37"/>
  <c r="L19" i="37"/>
  <c r="S19" i="37"/>
  <c r="DD29" i="18"/>
  <c r="C28" i="20" s="1"/>
  <c r="CR29" i="18"/>
  <c r="C28" i="19" s="1"/>
  <c r="K76" i="37"/>
  <c r="R76" i="37"/>
  <c r="R88" i="37"/>
  <c r="K40" i="37"/>
  <c r="R40" i="37"/>
  <c r="J55" i="37"/>
  <c r="Q55" i="37"/>
  <c r="T69" i="26"/>
  <c r="W70" i="33" s="1"/>
  <c r="AJ83" i="32"/>
  <c r="Q68" i="22"/>
  <c r="AB83" i="32" s="1"/>
  <c r="Y68" i="22"/>
  <c r="AE83" i="32" s="1"/>
  <c r="Y80" i="22"/>
  <c r="AE95" i="32" s="1"/>
  <c r="AV83" i="20"/>
  <c r="AV22" i="19"/>
  <c r="AU22" i="19"/>
  <c r="BB33" i="19"/>
  <c r="AV62" i="19"/>
  <c r="AU62" i="19"/>
  <c r="BB73" i="19"/>
  <c r="AU69" i="19"/>
  <c r="AV69" i="19"/>
  <c r="BB80" i="19"/>
  <c r="AU17" i="19"/>
  <c r="AV17" i="19"/>
  <c r="BB28" i="19"/>
  <c r="J76" i="26"/>
  <c r="T77" i="26"/>
  <c r="W78" i="33" s="1"/>
  <c r="AJ91" i="32"/>
  <c r="Q76" i="22"/>
  <c r="AB91" i="32" s="1"/>
  <c r="Y76" i="22"/>
  <c r="AE91" i="32" s="1"/>
  <c r="Y88" i="22"/>
  <c r="AE103" i="32" s="1"/>
  <c r="Q77" i="22"/>
  <c r="AB92" i="32" s="1"/>
  <c r="T25" i="26"/>
  <c r="W26" i="33" s="1"/>
  <c r="Y24" i="22"/>
  <c r="AE39" i="32" s="1"/>
  <c r="Q24" i="22"/>
  <c r="AB39" i="32" s="1"/>
  <c r="AJ39" i="32"/>
  <c r="I6" i="23"/>
  <c r="H6" i="23"/>
  <c r="H21" i="23"/>
  <c r="I21" i="23"/>
  <c r="BM108" i="35"/>
  <c r="BL108" i="35"/>
  <c r="E60" i="20"/>
  <c r="BC61" i="23"/>
  <c r="T25" i="37"/>
  <c r="M25" i="37"/>
  <c r="S42" i="37"/>
  <c r="L42" i="37"/>
  <c r="AT55" i="23"/>
  <c r="D54" i="20"/>
  <c r="DD32" i="18"/>
  <c r="C31" i="20" s="1"/>
  <c r="CR32" i="18"/>
  <c r="C31" i="19" s="1"/>
  <c r="BC84" i="23"/>
  <c r="E83" i="20"/>
  <c r="J9" i="37"/>
  <c r="K28" i="37"/>
  <c r="R28" i="37"/>
  <c r="J11" i="37"/>
  <c r="DD73" i="18"/>
  <c r="C72" i="20" s="1"/>
  <c r="CR73" i="18"/>
  <c r="C72" i="19" s="1"/>
  <c r="DD85" i="18"/>
  <c r="C84" i="20" s="1"/>
  <c r="J65" i="37"/>
  <c r="Q65" i="37"/>
  <c r="E30" i="20"/>
  <c r="BC31" i="23"/>
  <c r="V74" i="23"/>
  <c r="E73" i="19"/>
  <c r="E13" i="19"/>
  <c r="V14" i="23"/>
  <c r="D67" i="19"/>
  <c r="M68" i="23"/>
  <c r="I71" i="23"/>
  <c r="H71" i="23"/>
  <c r="AV29" i="19"/>
  <c r="AU29" i="19"/>
  <c r="BB40" i="19"/>
  <c r="AZ61" i="20"/>
  <c r="K61" i="20"/>
  <c r="AN61" i="20" s="1"/>
  <c r="I77" i="23"/>
  <c r="H77" i="23"/>
  <c r="AP61" i="23"/>
  <c r="AO61" i="23"/>
  <c r="T21" i="26"/>
  <c r="W22" i="33" s="1"/>
  <c r="AJ35" i="32"/>
  <c r="Q20" i="22"/>
  <c r="AB35" i="32" s="1"/>
  <c r="Y20" i="22"/>
  <c r="AE35" i="32" s="1"/>
  <c r="M69" i="23"/>
  <c r="D68" i="19"/>
  <c r="M55" i="37"/>
  <c r="G56" i="37" a="1"/>
  <c r="G56" i="37" s="1"/>
  <c r="I56" i="37"/>
  <c r="P56" i="37"/>
  <c r="L69" i="37"/>
  <c r="S69" i="37"/>
  <c r="S81" i="37"/>
  <c r="S29" i="37"/>
  <c r="L29" i="37"/>
  <c r="AR112" i="32"/>
  <c r="K99" i="33" s="1"/>
  <c r="AR117" i="32"/>
  <c r="K104" i="33" s="1"/>
  <c r="Q58" i="37"/>
  <c r="J58" i="37"/>
  <c r="L20" i="37"/>
  <c r="S20" i="37"/>
  <c r="K18" i="37"/>
  <c r="R17" i="37"/>
  <c r="K17" i="37"/>
  <c r="M58" i="37"/>
  <c r="I77" i="37"/>
  <c r="G77" i="37" a="1"/>
  <c r="G77" i="37" s="1"/>
  <c r="P77" i="37"/>
  <c r="I78" i="37"/>
  <c r="P89" i="37"/>
  <c r="E23" i="20"/>
  <c r="BC24" i="23"/>
  <c r="V37" i="23"/>
  <c r="E36" i="19"/>
  <c r="BC52" i="23"/>
  <c r="E51" i="20"/>
  <c r="AP37" i="23"/>
  <c r="AO37" i="23"/>
  <c r="D9" i="29"/>
  <c r="AB7" i="33" s="1"/>
  <c r="K48" i="20"/>
  <c r="AN48" i="20" s="1"/>
  <c r="AZ48" i="20"/>
  <c r="T50" i="26"/>
  <c r="W51" i="33" s="1"/>
  <c r="AJ64" i="32"/>
  <c r="Q49" i="22"/>
  <c r="AB64" i="32" s="1"/>
  <c r="Y49" i="22"/>
  <c r="AE64" i="32" s="1"/>
  <c r="AU48" i="19"/>
  <c r="AV48" i="19"/>
  <c r="BB59" i="19"/>
  <c r="M39" i="23"/>
  <c r="D38" i="19"/>
  <c r="J40" i="37"/>
  <c r="Q40" i="37"/>
  <c r="AT71" i="23"/>
  <c r="D70" i="20"/>
  <c r="DD58" i="18"/>
  <c r="C57" i="20" s="1"/>
  <c r="CR58" i="18"/>
  <c r="C57" i="19" s="1"/>
  <c r="AR43" i="32"/>
  <c r="K30" i="33" s="1"/>
  <c r="M59" i="37"/>
  <c r="I64" i="37"/>
  <c r="G64" i="37" a="1"/>
  <c r="G64" i="37" s="1"/>
  <c r="P64" i="37"/>
  <c r="D32" i="20"/>
  <c r="AT33" i="23"/>
  <c r="D17" i="20"/>
  <c r="AT18" i="23"/>
  <c r="Q67" i="37"/>
  <c r="J67" i="37"/>
  <c r="Q79" i="37"/>
  <c r="M35" i="23"/>
  <c r="D34" i="19"/>
  <c r="I39" i="23"/>
  <c r="H39" i="23"/>
  <c r="T33" i="26"/>
  <c r="W34" i="33" s="1"/>
  <c r="Y32" i="22"/>
  <c r="AE47" i="32" s="1"/>
  <c r="Q32" i="22"/>
  <c r="AB47" i="32" s="1"/>
  <c r="AJ47" i="32"/>
  <c r="AV21" i="19"/>
  <c r="AU21" i="19"/>
  <c r="BB32" i="19"/>
  <c r="R56" i="37"/>
  <c r="K56" i="37"/>
  <c r="D38" i="20"/>
  <c r="AT39" i="23"/>
  <c r="K68" i="37"/>
  <c r="R68" i="37"/>
  <c r="R80" i="37"/>
  <c r="BC34" i="23"/>
  <c r="E33" i="20"/>
  <c r="V71" i="23"/>
  <c r="E70" i="19"/>
  <c r="DD19" i="18"/>
  <c r="C18" i="20" s="1"/>
  <c r="CR19" i="18"/>
  <c r="C18" i="19" s="1"/>
  <c r="Q22" i="37"/>
  <c r="J22" i="37"/>
  <c r="CR53" i="18"/>
  <c r="C52" i="19" s="1"/>
  <c r="DD53" i="18"/>
  <c r="C52" i="20" s="1"/>
  <c r="D21" i="20"/>
  <c r="AT22" i="23"/>
  <c r="AO54" i="23"/>
  <c r="AP54" i="23"/>
  <c r="AV76" i="19"/>
  <c r="AU76" i="19"/>
  <c r="BB87" i="19"/>
  <c r="T59" i="26"/>
  <c r="W60" i="33" s="1"/>
  <c r="Y58" i="22"/>
  <c r="AE73" i="32" s="1"/>
  <c r="Q58" i="22"/>
  <c r="AB73" i="32" s="1"/>
  <c r="AJ73" i="32"/>
  <c r="T15" i="26"/>
  <c r="W16" i="33" s="1"/>
  <c r="Q14" i="22"/>
  <c r="AB29" i="32" s="1"/>
  <c r="AJ29" i="32"/>
  <c r="I36" i="23"/>
  <c r="H36" i="23"/>
  <c r="DD63" i="18"/>
  <c r="C62" i="20" s="1"/>
  <c r="CR63" i="18"/>
  <c r="C62" i="19" s="1"/>
  <c r="D18" i="20"/>
  <c r="AT19" i="23"/>
  <c r="E65" i="20"/>
  <c r="BC66" i="23"/>
  <c r="J37" i="37"/>
  <c r="Q37" i="37"/>
  <c r="P21" i="37"/>
  <c r="I9" i="37"/>
  <c r="G9" i="37" a="1"/>
  <c r="G9" i="37" s="1"/>
  <c r="V27" i="23"/>
  <c r="E26" i="19"/>
  <c r="BC49" i="23"/>
  <c r="E48" i="20"/>
  <c r="CR13" i="18"/>
  <c r="C12" i="19" s="1"/>
  <c r="T55" i="26"/>
  <c r="W56" i="33" s="1"/>
  <c r="Q54" i="22"/>
  <c r="AB69" i="32" s="1"/>
  <c r="AJ69" i="32"/>
  <c r="Y54" i="22"/>
  <c r="AE69" i="32" s="1"/>
  <c r="AU46" i="19"/>
  <c r="AV46" i="19"/>
  <c r="BB57" i="19"/>
  <c r="T58" i="26"/>
  <c r="W59" i="33" s="1"/>
  <c r="Y57" i="22"/>
  <c r="AE72" i="32" s="1"/>
  <c r="Q57" i="22"/>
  <c r="AB72" i="32" s="1"/>
  <c r="AJ72" i="32"/>
  <c r="AP20" i="23"/>
  <c r="AO20" i="23"/>
  <c r="J66" i="26"/>
  <c r="K22" i="20"/>
  <c r="AN22" i="20" s="1"/>
  <c r="AZ23" i="20"/>
  <c r="H68" i="23"/>
  <c r="I68" i="23"/>
  <c r="AP35" i="23"/>
  <c r="AO35" i="23"/>
  <c r="AF101" i="35"/>
  <c r="AF100" i="35"/>
  <c r="AO102" i="35"/>
  <c r="J31" i="37"/>
  <c r="Q31" i="37"/>
  <c r="R21" i="37"/>
  <c r="K21" i="37"/>
  <c r="DD52" i="18"/>
  <c r="C51" i="20" s="1"/>
  <c r="CR52" i="18"/>
  <c r="C51" i="19" s="1"/>
  <c r="M10" i="23"/>
  <c r="D9" i="19"/>
  <c r="M49" i="23"/>
  <c r="D48" i="19"/>
  <c r="CR65" i="18"/>
  <c r="C64" i="19" s="1"/>
  <c r="DD65" i="18"/>
  <c r="C64" i="20" s="1"/>
  <c r="V33" i="23"/>
  <c r="E32" i="19"/>
  <c r="R44" i="37"/>
  <c r="K44" i="37"/>
  <c r="H69" i="23"/>
  <c r="I69" i="23"/>
  <c r="T63" i="26"/>
  <c r="W64" i="33" s="1"/>
  <c r="AJ77" i="32"/>
  <c r="Y62" i="22"/>
  <c r="AE77" i="32" s="1"/>
  <c r="Q62" i="22"/>
  <c r="AB77" i="32" s="1"/>
  <c r="AP56" i="23"/>
  <c r="AO56" i="23"/>
  <c r="AU18" i="19"/>
  <c r="AV18" i="19"/>
  <c r="BB29" i="19"/>
  <c r="AV77" i="19"/>
  <c r="BB88" i="19"/>
  <c r="AU77" i="19"/>
  <c r="AV41" i="19"/>
  <c r="BB52" i="19"/>
  <c r="AU41" i="19"/>
  <c r="AP67" i="23"/>
  <c r="AO67" i="23"/>
  <c r="E46" i="19"/>
  <c r="V47" i="23"/>
  <c r="K74" i="37"/>
  <c r="R74" i="37"/>
  <c r="R86" i="37"/>
  <c r="M38" i="37"/>
  <c r="T38" i="37"/>
  <c r="BC21" i="23"/>
  <c r="E20" i="20"/>
  <c r="BC45" i="23"/>
  <c r="E44" i="20"/>
  <c r="E35" i="20"/>
  <c r="BC36" i="23"/>
  <c r="D73" i="19"/>
  <c r="M74" i="23"/>
  <c r="M12" i="37"/>
  <c r="T65" i="37"/>
  <c r="M65" i="37"/>
  <c r="J69" i="37"/>
  <c r="Q69" i="37"/>
  <c r="Q81" i="37"/>
  <c r="E49" i="19"/>
  <c r="V50" i="23"/>
  <c r="T31" i="26"/>
  <c r="W32" i="33" s="1"/>
  <c r="AJ45" i="32"/>
  <c r="Y30" i="22"/>
  <c r="AE45" i="32" s="1"/>
  <c r="Q30" i="22"/>
  <c r="AB45" i="32" s="1"/>
  <c r="T47" i="26"/>
  <c r="W48" i="33" s="1"/>
  <c r="Q46" i="22"/>
  <c r="AB61" i="32" s="1"/>
  <c r="AJ61" i="32"/>
  <c r="Y46" i="22"/>
  <c r="AE61" i="32" s="1"/>
  <c r="BH18" i="20"/>
  <c r="H12" i="23"/>
  <c r="I12" i="23"/>
  <c r="AU16" i="20"/>
  <c r="AV16" i="20"/>
  <c r="M60" i="23"/>
  <c r="D59" i="19"/>
  <c r="D61" i="19"/>
  <c r="M62" i="23"/>
  <c r="E19" i="19"/>
  <c r="V20" i="23"/>
  <c r="AT47" i="23"/>
  <c r="D46" i="20"/>
  <c r="V26" i="23"/>
  <c r="E25" i="19"/>
  <c r="CR41" i="18"/>
  <c r="C40" i="19" s="1"/>
  <c r="DD41" i="18"/>
  <c r="C40" i="20" s="1"/>
  <c r="AT29" i="23"/>
  <c r="D28" i="20"/>
  <c r="V22" i="23"/>
  <c r="E21" i="19"/>
  <c r="S68" i="37"/>
  <c r="L68" i="37"/>
  <c r="S80" i="37"/>
  <c r="AT36" i="23"/>
  <c r="D35" i="20"/>
  <c r="AU6" i="19"/>
  <c r="BB17" i="19"/>
  <c r="AV6" i="19"/>
  <c r="BG66" i="20"/>
  <c r="H16" i="23"/>
  <c r="I16" i="23"/>
  <c r="H41" i="23"/>
  <c r="I41" i="23"/>
  <c r="K85" i="20"/>
  <c r="AN85" i="20" s="1"/>
  <c r="K66" i="20"/>
  <c r="AN66" i="20" s="1"/>
  <c r="BL107" i="35"/>
  <c r="BM107" i="35"/>
  <c r="P55" i="37"/>
  <c r="I55" i="37"/>
  <c r="G55" i="37" a="1"/>
  <c r="G55" i="37" s="1"/>
  <c r="D43" i="20"/>
  <c r="AT44" i="23"/>
  <c r="G32" i="37" a="1"/>
  <c r="G32" i="37" s="1"/>
  <c r="I32" i="37"/>
  <c r="P32" i="37"/>
  <c r="E88" i="20"/>
  <c r="BC89" i="23"/>
  <c r="P30" i="37"/>
  <c r="I30" i="37"/>
  <c r="G30" i="37" a="1"/>
  <c r="G30" i="37" s="1"/>
  <c r="BC72" i="23"/>
  <c r="E71" i="20"/>
  <c r="S53" i="37"/>
  <c r="L53" i="37"/>
  <c r="V53" i="23"/>
  <c r="E52" i="19"/>
  <c r="K29" i="37"/>
  <c r="R29" i="37"/>
  <c r="E18" i="20"/>
  <c r="BC19" i="23"/>
  <c r="D72" i="20"/>
  <c r="AT73" i="23"/>
  <c r="BC74" i="23"/>
  <c r="E73" i="20"/>
  <c r="AR28" i="32"/>
  <c r="K15" i="33" s="1"/>
  <c r="K59" i="37"/>
  <c r="R58" i="37"/>
  <c r="K58" i="37"/>
  <c r="E54" i="20"/>
  <c r="BC55" i="23"/>
  <c r="P68" i="37"/>
  <c r="I68" i="37"/>
  <c r="P80" i="37"/>
  <c r="I11" i="37"/>
  <c r="G11" i="37" a="1"/>
  <c r="G11" i="37" s="1"/>
  <c r="T38" i="26"/>
  <c r="W39" i="33" s="1"/>
  <c r="Y37" i="22"/>
  <c r="AE52" i="32" s="1"/>
  <c r="Q37" i="22"/>
  <c r="AB52" i="32" s="1"/>
  <c r="AJ52" i="32"/>
  <c r="AO71" i="23"/>
  <c r="AP71" i="23"/>
  <c r="AO77" i="23"/>
  <c r="AP77" i="23"/>
  <c r="T67" i="26"/>
  <c r="W68" i="33" s="1"/>
  <c r="Y66" i="22"/>
  <c r="AE81" i="32" s="1"/>
  <c r="Q66" i="22"/>
  <c r="AB81" i="32" s="1"/>
  <c r="AJ81" i="32"/>
  <c r="Y78" i="22"/>
  <c r="AE93" i="32" s="1"/>
  <c r="J61" i="26"/>
  <c r="DD69" i="18"/>
  <c r="C68" i="20" s="1"/>
  <c r="CR69" i="18"/>
  <c r="C68" i="19" s="1"/>
  <c r="DD81" i="18"/>
  <c r="C80" i="20" s="1"/>
  <c r="D45" i="19"/>
  <c r="M46" i="23"/>
  <c r="T56" i="37"/>
  <c r="T44" i="37"/>
  <c r="M44" i="37"/>
  <c r="R35" i="37"/>
  <c r="K35" i="37"/>
  <c r="AR100" i="32"/>
  <c r="K87" i="33" s="1"/>
  <c r="K55" i="37"/>
  <c r="R55" i="37"/>
  <c r="J25" i="37"/>
  <c r="Q25" i="37"/>
  <c r="D60" i="19"/>
  <c r="M61" i="23"/>
  <c r="T74" i="37"/>
  <c r="M74" i="37"/>
  <c r="T86" i="37"/>
  <c r="P63" i="37"/>
  <c r="I63" i="37"/>
  <c r="V52" i="23"/>
  <c r="E51" i="19"/>
  <c r="S28" i="37"/>
  <c r="L28" i="37"/>
  <c r="D16" i="20"/>
  <c r="AT17" i="23"/>
  <c r="H7" i="23"/>
  <c r="I7" i="23"/>
  <c r="AU14" i="19"/>
  <c r="AV14" i="19"/>
  <c r="BB25" i="19"/>
  <c r="AZ35" i="20"/>
  <c r="AU41" i="20"/>
  <c r="AV41" i="20"/>
  <c r="BI107" i="35"/>
  <c r="BJ107" i="35"/>
  <c r="J50" i="37"/>
  <c r="Q50" i="37"/>
  <c r="L7" i="37"/>
  <c r="M28" i="37"/>
  <c r="T28" i="37"/>
  <c r="D70" i="19"/>
  <c r="M71" i="23"/>
  <c r="M63" i="37"/>
  <c r="J71" i="37"/>
  <c r="Q71" i="37"/>
  <c r="Q83" i="37"/>
  <c r="M53" i="37"/>
  <c r="T53" i="37"/>
  <c r="M58" i="23"/>
  <c r="D57" i="19"/>
  <c r="S65" i="37"/>
  <c r="L65" i="37"/>
  <c r="T63" i="37"/>
  <c r="T51" i="37"/>
  <c r="M51" i="37"/>
  <c r="K10" i="37"/>
  <c r="T66" i="37"/>
  <c r="M66" i="37"/>
  <c r="T78" i="37"/>
  <c r="M34" i="23"/>
  <c r="D33" i="19"/>
  <c r="V29" i="23"/>
  <c r="E28" i="19"/>
  <c r="BC58" i="23"/>
  <c r="E57" i="20"/>
  <c r="L8" i="37"/>
  <c r="S21" i="37"/>
  <c r="L21" i="37"/>
  <c r="P33" i="37"/>
  <c r="I33" i="37"/>
  <c r="G33" i="37" a="1"/>
  <c r="G33" i="37" s="1"/>
  <c r="M18" i="23"/>
  <c r="D17" i="19"/>
  <c r="J48" i="37"/>
  <c r="Q48" i="37"/>
  <c r="E39" i="19"/>
  <c r="V40" i="23"/>
  <c r="CR35" i="18"/>
  <c r="C34" i="19" s="1"/>
  <c r="DD35" i="18"/>
  <c r="C34" i="20" s="1"/>
  <c r="AP39" i="23"/>
  <c r="AO39" i="23"/>
  <c r="T27" i="26"/>
  <c r="W28" i="33" s="1"/>
  <c r="Y26" i="22"/>
  <c r="AE41" i="32" s="1"/>
  <c r="Q26" i="22"/>
  <c r="AB41" i="32" s="1"/>
  <c r="AJ41" i="32"/>
  <c r="AV55" i="19"/>
  <c r="AU55" i="19"/>
  <c r="BB66" i="19"/>
  <c r="T49" i="26"/>
  <c r="W50" i="33" s="1"/>
  <c r="Q48" i="22"/>
  <c r="AB63" i="32" s="1"/>
  <c r="Y48" i="22"/>
  <c r="AE63" i="32" s="1"/>
  <c r="AJ63" i="32"/>
  <c r="K27" i="20"/>
  <c r="AN27" i="20" s="1"/>
  <c r="AV27" i="19"/>
  <c r="AU27" i="19"/>
  <c r="BB38" i="19"/>
  <c r="I13" i="23"/>
  <c r="H13" i="23"/>
  <c r="AO42" i="23"/>
  <c r="AP42" i="23"/>
  <c r="BC107" i="35"/>
  <c r="BD107" i="35"/>
  <c r="V10" i="23"/>
  <c r="E9" i="19"/>
  <c r="T42" i="37"/>
  <c r="BC71" i="23"/>
  <c r="E70" i="20"/>
  <c r="M19" i="23"/>
  <c r="D18" i="19"/>
  <c r="E43" i="20"/>
  <c r="BC44" i="23"/>
  <c r="Q73" i="37"/>
  <c r="J73" i="37"/>
  <c r="Q85" i="37"/>
  <c r="L12" i="37"/>
  <c r="P53" i="37"/>
  <c r="G53" i="37" a="1"/>
  <c r="G53" i="37" s="1"/>
  <c r="I53" i="37"/>
  <c r="I22" i="37"/>
  <c r="G22" i="37" a="1"/>
  <c r="G22" i="37" s="1"/>
  <c r="T39" i="26"/>
  <c r="W40" i="33" s="1"/>
  <c r="Q38" i="22"/>
  <c r="AB53" i="32" s="1"/>
  <c r="Y38" i="22"/>
  <c r="AE53" i="32" s="1"/>
  <c r="AJ53" i="32"/>
  <c r="I54" i="23"/>
  <c r="H54" i="23"/>
  <c r="AZ43" i="20"/>
  <c r="AO49" i="23"/>
  <c r="AP49" i="23"/>
  <c r="K73" i="20"/>
  <c r="AN73" i="20" s="1"/>
  <c r="AZ73" i="20"/>
  <c r="AZ40" i="20"/>
  <c r="K40" i="20"/>
  <c r="AN40" i="20" s="1"/>
  <c r="AZ64" i="20"/>
  <c r="AV49" i="19"/>
  <c r="AU49" i="19"/>
  <c r="BB60" i="19"/>
  <c r="T40" i="26"/>
  <c r="W41" i="33" s="1"/>
  <c r="Y39" i="22"/>
  <c r="AE54" i="32" s="1"/>
  <c r="AJ54" i="32"/>
  <c r="Q39" i="22"/>
  <c r="AB54" i="32" s="1"/>
  <c r="AO36" i="23"/>
  <c r="AP36" i="23"/>
  <c r="BB107" i="35"/>
  <c r="I57" i="37"/>
  <c r="G57" i="37" a="1"/>
  <c r="G57" i="37" s="1"/>
  <c r="P57" i="37"/>
  <c r="G73" i="37" a="1"/>
  <c r="G73" i="37" s="1"/>
  <c r="P85" i="37"/>
  <c r="T21" i="37"/>
  <c r="M21" i="37"/>
  <c r="D22" i="19"/>
  <c r="M23" i="23"/>
  <c r="D62" i="19"/>
  <c r="M63" i="23"/>
  <c r="E78" i="20"/>
  <c r="BC79" i="23"/>
  <c r="T76" i="37"/>
  <c r="M76" i="37"/>
  <c r="T88" i="37"/>
  <c r="M72" i="37"/>
  <c r="T72" i="37"/>
  <c r="T84" i="37"/>
  <c r="L41" i="37"/>
  <c r="S41" i="37"/>
  <c r="E26" i="20"/>
  <c r="BC27" i="23"/>
  <c r="J8" i="37"/>
  <c r="J7" i="37"/>
  <c r="BC85" i="23"/>
  <c r="E84" i="20"/>
  <c r="AR63" i="32"/>
  <c r="K50" i="33" s="1"/>
  <c r="T60" i="26"/>
  <c r="W61" i="33" s="1"/>
  <c r="Y59" i="22"/>
  <c r="AE74" i="32" s="1"/>
  <c r="AJ74" i="32"/>
  <c r="Q59" i="22"/>
  <c r="AB74" i="32" s="1"/>
  <c r="AO87" i="23"/>
  <c r="AP87" i="23"/>
  <c r="K50" i="20"/>
  <c r="AN50" i="20" s="1"/>
  <c r="T26" i="26"/>
  <c r="W27" i="33" s="1"/>
  <c r="Y25" i="22"/>
  <c r="AE40" i="32" s="1"/>
  <c r="AJ40" i="32"/>
  <c r="Q25" i="22"/>
  <c r="AB40" i="32" s="1"/>
  <c r="AP85" i="23"/>
  <c r="AO85" i="23"/>
  <c r="AO65" i="23"/>
  <c r="AP65" i="23"/>
  <c r="T53" i="26"/>
  <c r="W54" i="33" s="1"/>
  <c r="Y52" i="22"/>
  <c r="AE67" i="32" s="1"/>
  <c r="AJ67" i="32"/>
  <c r="Q52" i="22"/>
  <c r="AB67" i="32" s="1"/>
  <c r="J68" i="26"/>
  <c r="AI100" i="35"/>
  <c r="AI102" i="35"/>
  <c r="AL103" i="35"/>
  <c r="AO101" i="35"/>
  <c r="AO100" i="35"/>
  <c r="AR104" i="35"/>
  <c r="R61" i="37"/>
  <c r="K61" i="37"/>
  <c r="D51" i="20"/>
  <c r="AT52" i="23"/>
  <c r="DD49" i="18"/>
  <c r="C48" i="20" s="1"/>
  <c r="CR49" i="18"/>
  <c r="C48" i="19" s="1"/>
  <c r="E55" i="20"/>
  <c r="BC56" i="23"/>
  <c r="D64" i="20"/>
  <c r="AT65" i="23"/>
  <c r="BC33" i="23"/>
  <c r="E32" i="20"/>
  <c r="D41" i="19"/>
  <c r="M42" i="23"/>
  <c r="J69" i="26"/>
  <c r="J56" i="26"/>
  <c r="T43" i="26"/>
  <c r="W44" i="33" s="1"/>
  <c r="AJ57" i="32"/>
  <c r="Q42" i="22"/>
  <c r="AB57" i="32" s="1"/>
  <c r="Y42" i="22"/>
  <c r="AE57" i="32" s="1"/>
  <c r="H67" i="23"/>
  <c r="I67" i="23"/>
  <c r="K32" i="37"/>
  <c r="R32" i="37"/>
  <c r="E10" i="19"/>
  <c r="V11" i="23"/>
  <c r="E37" i="19"/>
  <c r="V38" i="23"/>
  <c r="E35" i="19"/>
  <c r="V36" i="23"/>
  <c r="M12" i="23"/>
  <c r="D11" i="19"/>
  <c r="T45" i="37"/>
  <c r="M45" i="37"/>
  <c r="D73" i="20"/>
  <c r="AT74" i="23"/>
  <c r="AT79" i="23"/>
  <c r="D78" i="20"/>
  <c r="Q19" i="37"/>
  <c r="J19" i="37"/>
  <c r="D20" i="19"/>
  <c r="M21" i="23"/>
  <c r="S72" i="37"/>
  <c r="L72" i="37"/>
  <c r="S84" i="37"/>
  <c r="T23" i="26"/>
  <c r="W24" i="33" s="1"/>
  <c r="AJ37" i="32"/>
  <c r="Y22" i="22"/>
  <c r="AE37" i="32" s="1"/>
  <c r="Q22" i="22"/>
  <c r="AB37" i="32" s="1"/>
  <c r="AV86" i="20"/>
  <c r="AZ57" i="20"/>
  <c r="K57" i="20"/>
  <c r="AN57" i="20" s="1"/>
  <c r="AO52" i="23"/>
  <c r="AP52" i="23"/>
  <c r="AU44" i="20"/>
  <c r="BH25" i="20"/>
  <c r="BG25" i="20"/>
  <c r="T76" i="26"/>
  <c r="W77" i="33" s="1"/>
  <c r="AJ90" i="32"/>
  <c r="Q75" i="22"/>
  <c r="AB90" i="32" s="1"/>
  <c r="Y75" i="22"/>
  <c r="AE90" i="32" s="1"/>
  <c r="Y87" i="22"/>
  <c r="AE102" i="32" s="1"/>
  <c r="D59" i="20"/>
  <c r="AT60" i="23"/>
  <c r="L22" i="37"/>
  <c r="S22" i="37"/>
  <c r="CR62" i="18"/>
  <c r="C61" i="19" s="1"/>
  <c r="DD62" i="18"/>
  <c r="C61" i="20" s="1"/>
  <c r="BC87" i="23"/>
  <c r="E86" i="20"/>
  <c r="K30" i="37"/>
  <c r="R30" i="37"/>
  <c r="R48" i="37"/>
  <c r="K48" i="37"/>
  <c r="BC20" i="23"/>
  <c r="E19" i="20"/>
  <c r="J33" i="37"/>
  <c r="Q33" i="37"/>
  <c r="E61" i="20"/>
  <c r="BC62" i="23"/>
  <c r="K37" i="37"/>
  <c r="R37" i="37"/>
  <c r="M32" i="37"/>
  <c r="T32" i="37"/>
  <c r="M41" i="23"/>
  <c r="D40" i="19"/>
  <c r="M29" i="23"/>
  <c r="D28" i="19"/>
  <c r="E5" i="19"/>
  <c r="V6" i="23"/>
  <c r="J46" i="37"/>
  <c r="Q46" i="37"/>
  <c r="Q34" i="37"/>
  <c r="J34" i="37"/>
  <c r="BB42" i="19"/>
  <c r="AU31" i="19"/>
  <c r="AV31" i="19"/>
  <c r="BB72" i="19"/>
  <c r="AV61" i="19"/>
  <c r="AU61" i="19"/>
  <c r="AO41" i="23"/>
  <c r="AP41" i="23"/>
  <c r="BH50" i="20"/>
  <c r="BG50" i="20"/>
  <c r="AU12" i="19"/>
  <c r="AV12" i="19"/>
  <c r="BB23" i="19"/>
  <c r="T22" i="26"/>
  <c r="W23" i="33" s="1"/>
  <c r="AJ36" i="32"/>
  <c r="Y21" i="22"/>
  <c r="AE36" i="32" s="1"/>
  <c r="Q21" i="22"/>
  <c r="AB36" i="32" s="1"/>
  <c r="AU79" i="20"/>
  <c r="AV79" i="20"/>
  <c r="S66" i="37"/>
  <c r="L66" i="37"/>
  <c r="S78" i="37"/>
  <c r="CR44" i="18"/>
  <c r="C43" i="19" s="1"/>
  <c r="DD44" i="18"/>
  <c r="C43" i="20" s="1"/>
  <c r="E77" i="19"/>
  <c r="V78" i="23"/>
  <c r="AT30" i="23"/>
  <c r="D29" i="20"/>
  <c r="AR86" i="32"/>
  <c r="K73" i="33" s="1"/>
  <c r="Q20" i="37"/>
  <c r="J20" i="37"/>
  <c r="BC81" i="23"/>
  <c r="E80" i="20"/>
  <c r="I45" i="37"/>
  <c r="P45" i="37"/>
  <c r="G45" i="37" a="1"/>
  <c r="G45" i="37" s="1"/>
  <c r="AT88" i="23"/>
  <c r="D87" i="20"/>
  <c r="E30" i="19"/>
  <c r="V31" i="23"/>
  <c r="AR88" i="32"/>
  <c r="K75" i="33" s="1"/>
  <c r="M59" i="23"/>
  <c r="D58" i="19"/>
  <c r="AR69" i="32"/>
  <c r="K56" i="33" s="1"/>
  <c r="BC60" i="23"/>
  <c r="E59" i="20"/>
  <c r="J71" i="26"/>
  <c r="K34" i="20"/>
  <c r="AN34" i="20" s="1"/>
  <c r="J77" i="26"/>
  <c r="BH21" i="20"/>
  <c r="AT69" i="23"/>
  <c r="D68" i="20"/>
  <c r="K45" i="37"/>
  <c r="R45" i="37"/>
  <c r="Q44" i="37"/>
  <c r="J44" i="37"/>
  <c r="AR93" i="32"/>
  <c r="K80" i="33" s="1"/>
  <c r="T26" i="37"/>
  <c r="M26" i="37"/>
  <c r="S39" i="37"/>
  <c r="L39" i="37"/>
  <c r="BC28" i="23"/>
  <c r="E27" i="20"/>
  <c r="D77" i="19"/>
  <c r="M78" i="23"/>
  <c r="D60" i="20"/>
  <c r="AT61" i="23"/>
  <c r="BC37" i="23"/>
  <c r="E36" i="20"/>
  <c r="E87" i="20"/>
  <c r="BC88" i="23"/>
  <c r="AV45" i="19"/>
  <c r="AU45" i="19"/>
  <c r="BB56" i="19"/>
  <c r="T71" i="26"/>
  <c r="W72" i="33" s="1"/>
  <c r="AJ85" i="32"/>
  <c r="Y70" i="22"/>
  <c r="AE85" i="32" s="1"/>
  <c r="Q70" i="22"/>
  <c r="AB85" i="32" s="1"/>
  <c r="Y82" i="22"/>
  <c r="AE97" i="32" s="1"/>
  <c r="AV74" i="20"/>
  <c r="AU74" i="20"/>
  <c r="K25" i="20"/>
  <c r="AN25" i="20" s="1"/>
  <c r="T61" i="26"/>
  <c r="W62" i="33" s="1"/>
  <c r="AJ75" i="32"/>
  <c r="Y60" i="22"/>
  <c r="AE75" i="32" s="1"/>
  <c r="Q60" i="22"/>
  <c r="AB75" i="32" s="1"/>
  <c r="H18" i="23"/>
  <c r="I18" i="23"/>
  <c r="DD71" i="18"/>
  <c r="C70" i="20" s="1"/>
  <c r="CR71" i="18"/>
  <c r="C70" i="19" s="1"/>
  <c r="DD83" i="18"/>
  <c r="C82" i="20" s="1"/>
  <c r="AR68" i="32"/>
  <c r="K55" i="33" s="1"/>
  <c r="P40" i="37"/>
  <c r="I40" i="37"/>
  <c r="G40" i="37" a="1"/>
  <c r="G40" i="37" s="1"/>
  <c r="D30" i="19"/>
  <c r="M31" i="23"/>
  <c r="AR72" i="32"/>
  <c r="K59" i="33" s="1"/>
  <c r="DD34" i="18"/>
  <c r="C33" i="20" s="1"/>
  <c r="CR34" i="18"/>
  <c r="C33" i="19" s="1"/>
  <c r="K69" i="37"/>
  <c r="R69" i="37"/>
  <c r="R81" i="37"/>
  <c r="BC29" i="23"/>
  <c r="E28" i="20"/>
  <c r="V58" i="23"/>
  <c r="E57" i="19"/>
  <c r="L48" i="37"/>
  <c r="S48" i="37"/>
  <c r="AT35" i="23"/>
  <c r="D34" i="20"/>
  <c r="K59" i="20"/>
  <c r="AN59" i="20" s="1"/>
  <c r="AZ59" i="20"/>
  <c r="AV53" i="20"/>
  <c r="H9" i="23"/>
  <c r="I9" i="23"/>
  <c r="K21" i="20"/>
  <c r="AN21" i="20" s="1"/>
  <c r="AZ75" i="20"/>
  <c r="I42" i="23"/>
  <c r="H42" i="23"/>
  <c r="M42" i="37"/>
  <c r="M41" i="37"/>
  <c r="T41" i="37"/>
  <c r="DD39" i="18"/>
  <c r="C38" i="20" s="1"/>
  <c r="CR39" i="18"/>
  <c r="C38" i="19" s="1"/>
  <c r="DD37" i="18"/>
  <c r="C36" i="20" s="1"/>
  <c r="CR37" i="18"/>
  <c r="C36" i="19" s="1"/>
  <c r="AR24" i="32"/>
  <c r="K11" i="33" s="1"/>
  <c r="AR85" i="32"/>
  <c r="K72" i="33" s="1"/>
  <c r="K25" i="37"/>
  <c r="R25" i="37"/>
  <c r="P19" i="37"/>
  <c r="I19" i="37"/>
  <c r="G19" i="37" a="1"/>
  <c r="G19" i="37" s="1"/>
  <c r="V44" i="23"/>
  <c r="E43" i="19"/>
  <c r="AT82" i="23"/>
  <c r="D81" i="20"/>
  <c r="AT53" i="23"/>
  <c r="D52" i="20"/>
  <c r="V13" i="23"/>
  <c r="E12" i="19"/>
  <c r="E38" i="20"/>
  <c r="BC39" i="23"/>
  <c r="L64" i="37"/>
  <c r="S64" i="37"/>
  <c r="S32" i="37"/>
  <c r="L32" i="37"/>
  <c r="T37" i="26"/>
  <c r="W38" i="33" s="1"/>
  <c r="AJ51" i="32"/>
  <c r="Q36" i="22"/>
  <c r="AB51" i="32" s="1"/>
  <c r="Y36" i="22"/>
  <c r="AE51" i="32" s="1"/>
  <c r="AZ74" i="20"/>
  <c r="H58" i="23"/>
  <c r="I58" i="23"/>
  <c r="K46" i="20"/>
  <c r="AN46" i="20" s="1"/>
  <c r="AO26" i="23"/>
  <c r="AP26" i="23"/>
  <c r="H49" i="23"/>
  <c r="I49" i="23"/>
  <c r="H64" i="23"/>
  <c r="I64" i="23"/>
  <c r="CR23" i="18"/>
  <c r="C22" i="19" s="1"/>
  <c r="DD23" i="18"/>
  <c r="C22" i="20" s="1"/>
  <c r="AT63" i="23"/>
  <c r="D62" i="20"/>
  <c r="K12" i="37"/>
  <c r="AR81" i="32"/>
  <c r="K68" i="33" s="1"/>
  <c r="S74" i="37"/>
  <c r="L74" i="37"/>
  <c r="S86" i="37"/>
  <c r="K24" i="37"/>
  <c r="R24" i="37"/>
  <c r="AR25" i="32"/>
  <c r="K12" i="33" s="1"/>
  <c r="J41" i="37"/>
  <c r="Q41" i="37"/>
  <c r="M9" i="23"/>
  <c r="D8" i="19"/>
  <c r="V73" i="23"/>
  <c r="E72" i="19"/>
  <c r="AP75" i="23"/>
  <c r="AO75" i="23"/>
  <c r="I10" i="23"/>
  <c r="H10" i="23"/>
  <c r="AP73" i="23"/>
  <c r="AO73" i="23"/>
  <c r="I65" i="23"/>
  <c r="H65" i="23"/>
  <c r="T8" i="26"/>
  <c r="W9" i="33" s="1"/>
  <c r="AJ22" i="32"/>
  <c r="Q7" i="22"/>
  <c r="AB22" i="32" s="1"/>
  <c r="AZ39" i="20"/>
  <c r="AF104" i="35"/>
  <c r="D86" i="20"/>
  <c r="AT87" i="23"/>
  <c r="P52" i="37"/>
  <c r="I52" i="37"/>
  <c r="G52" i="37" a="1"/>
  <c r="G52" i="37" s="1"/>
  <c r="P22" i="37"/>
  <c r="I10" i="37"/>
  <c r="G10" i="37" a="1"/>
  <c r="G10" i="37" s="1"/>
  <c r="L38" i="37"/>
  <c r="S38" i="37"/>
  <c r="D48" i="20"/>
  <c r="AT49" i="23"/>
  <c r="J23" i="37"/>
  <c r="Q23" i="37"/>
  <c r="L57" i="37"/>
  <c r="S57" i="37"/>
  <c r="M34" i="37"/>
  <c r="T34" i="37"/>
  <c r="V56" i="23"/>
  <c r="E55" i="19"/>
  <c r="M65" i="23"/>
  <c r="D64" i="19"/>
  <c r="P42" i="37"/>
  <c r="I42" i="37"/>
  <c r="G42" i="37" a="1"/>
  <c r="G42" i="37" s="1"/>
  <c r="BH22" i="20"/>
  <c r="BG22" i="20"/>
  <c r="T75" i="26"/>
  <c r="W76" i="33" s="1"/>
  <c r="Y74" i="22"/>
  <c r="AE89" i="32" s="1"/>
  <c r="AJ89" i="32"/>
  <c r="Q74" i="22"/>
  <c r="AB89" i="32" s="1"/>
  <c r="Y86" i="22"/>
  <c r="AE101" i="32" s="1"/>
  <c r="BH80" i="20"/>
  <c r="BG80" i="20"/>
  <c r="AV25" i="19"/>
  <c r="AU25" i="19"/>
  <c r="BB36" i="19"/>
  <c r="T66" i="26"/>
  <c r="W67" i="33" s="1"/>
  <c r="AJ80" i="32"/>
  <c r="Y65" i="22"/>
  <c r="AE80" i="32" s="1"/>
  <c r="Q65" i="22"/>
  <c r="AB80" i="32" s="1"/>
  <c r="Y77" i="22"/>
  <c r="AE92" i="32" s="1"/>
  <c r="AO29" i="23"/>
  <c r="AP29" i="23"/>
  <c r="J67" i="26"/>
  <c r="AZ20" i="20"/>
  <c r="K20" i="20"/>
  <c r="AN20" i="20" s="1"/>
  <c r="I12" i="37"/>
  <c r="G12" i="37" a="1"/>
  <c r="G12" i="37" s="1"/>
  <c r="DD74" i="18"/>
  <c r="C73" i="20" s="1"/>
  <c r="CR74" i="18"/>
  <c r="C73" i="19" s="1"/>
  <c r="DD86" i="18"/>
  <c r="C85" i="20" s="1"/>
  <c r="R77" i="37"/>
  <c r="K65" i="37"/>
  <c r="R65" i="37"/>
  <c r="E22" i="19"/>
  <c r="V23" i="23"/>
  <c r="BC80" i="23"/>
  <c r="E79" i="20"/>
  <c r="D27" i="20"/>
  <c r="AT28" i="23"/>
  <c r="I67" i="37"/>
  <c r="P67" i="37"/>
  <c r="G67" i="37" a="1"/>
  <c r="G67" i="37" s="1"/>
  <c r="P79" i="37"/>
  <c r="S71" i="37"/>
  <c r="L71" i="37"/>
  <c r="S83" i="37"/>
  <c r="R23" i="37"/>
  <c r="K23" i="37"/>
  <c r="H52" i="23"/>
  <c r="I52" i="23"/>
  <c r="AT84" i="23"/>
  <c r="D83" i="20"/>
  <c r="G60" i="37" a="1"/>
  <c r="G60" i="37" s="1"/>
  <c r="I60" i="37"/>
  <c r="P60" i="37"/>
  <c r="E56" i="20"/>
  <c r="BC57" i="23"/>
  <c r="D61" i="20"/>
  <c r="AT62" i="23"/>
  <c r="AR89" i="32"/>
  <c r="K76" i="33" s="1"/>
  <c r="AR26" i="32"/>
  <c r="K13" i="33" s="1"/>
  <c r="E61" i="19"/>
  <c r="V62" i="23"/>
  <c r="CR48" i="18"/>
  <c r="C47" i="19" s="1"/>
  <c r="DD48" i="18"/>
  <c r="C47" i="20" s="1"/>
  <c r="DD43" i="18"/>
  <c r="C42" i="20" s="1"/>
  <c r="CR43" i="18"/>
  <c r="C42" i="19" s="1"/>
  <c r="M16" i="23"/>
  <c r="D15" i="19"/>
  <c r="D40" i="20"/>
  <c r="AT41" i="23"/>
  <c r="M30" i="23"/>
  <c r="D29" i="19"/>
  <c r="M51" i="23"/>
  <c r="D50" i="19"/>
  <c r="AT50" i="23"/>
  <c r="D49" i="20"/>
  <c r="DD36" i="18"/>
  <c r="C35" i="20" s="1"/>
  <c r="CR36" i="18"/>
  <c r="C35" i="19" s="1"/>
  <c r="T67" i="37"/>
  <c r="M67" i="37"/>
  <c r="T79" i="37"/>
  <c r="AU33" i="19"/>
  <c r="AV33" i="19"/>
  <c r="BB44" i="19"/>
  <c r="AO82" i="23"/>
  <c r="AP82" i="23"/>
  <c r="BB49" i="19"/>
  <c r="AU38" i="19"/>
  <c r="AV38" i="19"/>
  <c r="M55" i="23"/>
  <c r="D54" i="19"/>
  <c r="D43" i="19"/>
  <c r="M44" i="23"/>
  <c r="AR44" i="32"/>
  <c r="K31" i="33" s="1"/>
  <c r="V72" i="23"/>
  <c r="E71" i="19"/>
  <c r="V69" i="23"/>
  <c r="E68" i="19"/>
  <c r="D44" i="20"/>
  <c r="AT45" i="23"/>
  <c r="BC32" i="23"/>
  <c r="E31" i="20"/>
  <c r="T59" i="37"/>
  <c r="M47" i="37"/>
  <c r="T47" i="37"/>
  <c r="M73" i="23"/>
  <c r="D72" i="19"/>
  <c r="P76" i="37"/>
  <c r="G76" i="37" a="1"/>
  <c r="G76" i="37" s="1"/>
  <c r="I76" i="37"/>
  <c r="P88" i="37"/>
  <c r="M49" i="37"/>
  <c r="T49" i="37"/>
  <c r="CR59" i="18"/>
  <c r="C58" i="19" s="1"/>
  <c r="DD59" i="18"/>
  <c r="C58" i="20" s="1"/>
  <c r="R59" i="37"/>
  <c r="R47" i="37"/>
  <c r="K47" i="37"/>
  <c r="E54" i="19"/>
  <c r="V55" i="23"/>
  <c r="AR74" i="32"/>
  <c r="K61" i="33" s="1"/>
  <c r="I23" i="23"/>
  <c r="H23" i="23"/>
  <c r="T46" i="26"/>
  <c r="W47" i="33" s="1"/>
  <c r="Q45" i="22"/>
  <c r="AB60" i="32" s="1"/>
  <c r="Y45" i="22"/>
  <c r="AE60" i="32" s="1"/>
  <c r="AJ60" i="32"/>
  <c r="T19" i="26"/>
  <c r="W20" i="33" s="1"/>
  <c r="AJ33" i="32"/>
  <c r="Y18" i="22"/>
  <c r="AE33" i="32" s="1"/>
  <c r="Q18" i="22"/>
  <c r="AB33" i="32" s="1"/>
  <c r="AV75" i="19"/>
  <c r="AU75" i="19"/>
  <c r="BB86" i="19"/>
  <c r="AZ26" i="20"/>
  <c r="AU58" i="19"/>
  <c r="AV58" i="19"/>
  <c r="BB69" i="19"/>
  <c r="AZ32" i="20"/>
  <c r="L6" i="37"/>
  <c r="E40" i="20"/>
  <c r="BC41" i="23"/>
  <c r="L17" i="37"/>
  <c r="S17" i="37"/>
  <c r="T58" i="37"/>
  <c r="T46" i="37"/>
  <c r="M46" i="37"/>
  <c r="AR42" i="32"/>
  <c r="K29" i="33" s="1"/>
  <c r="AT89" i="23"/>
  <c r="D88" i="20"/>
  <c r="K9" i="37"/>
  <c r="DD61" i="18"/>
  <c r="C60" i="20" s="1"/>
  <c r="CR61" i="18"/>
  <c r="C60" i="19" s="1"/>
  <c r="CR25" i="18"/>
  <c r="C24" i="19" s="1"/>
  <c r="DD25" i="18"/>
  <c r="C24" i="20" s="1"/>
  <c r="E75" i="20"/>
  <c r="BC76" i="23"/>
  <c r="DD40" i="18"/>
  <c r="C39" i="20" s="1"/>
  <c r="CR40" i="18"/>
  <c r="C39" i="19" s="1"/>
  <c r="AP57" i="23"/>
  <c r="AO57" i="23"/>
  <c r="AP38" i="23"/>
  <c r="AO38" i="23"/>
  <c r="AU42" i="19"/>
  <c r="AV42" i="19"/>
  <c r="BB53" i="19"/>
  <c r="T34" i="26"/>
  <c r="W35" i="33" s="1"/>
  <c r="AJ48" i="32"/>
  <c r="Y33" i="22"/>
  <c r="AE48" i="32" s="1"/>
  <c r="Q33" i="22"/>
  <c r="AB48" i="32" s="1"/>
  <c r="K78" i="20"/>
  <c r="AN78" i="20" s="1"/>
  <c r="AO33" i="23"/>
  <c r="AP33" i="23"/>
  <c r="AO18" i="23"/>
  <c r="AP18" i="23"/>
  <c r="I22" i="23"/>
  <c r="H22" i="23"/>
  <c r="CR38" i="18"/>
  <c r="C37" i="19" s="1"/>
  <c r="DD38" i="18"/>
  <c r="C37" i="20" s="1"/>
  <c r="E53" i="19"/>
  <c r="V54" i="23"/>
  <c r="V7" i="23"/>
  <c r="E6" i="19"/>
  <c r="DD31" i="18"/>
  <c r="C30" i="20" s="1"/>
  <c r="CR31" i="18"/>
  <c r="C30" i="19" s="1"/>
  <c r="S23" i="37"/>
  <c r="L23" i="37"/>
  <c r="CR26" i="18"/>
  <c r="C25" i="19" s="1"/>
  <c r="DD26" i="18"/>
  <c r="C25" i="20" s="1"/>
  <c r="AT34" i="23"/>
  <c r="D33" i="20"/>
  <c r="M13" i="37"/>
  <c r="R27" i="37"/>
  <c r="K27" i="37"/>
  <c r="J72" i="37"/>
  <c r="Q72" i="37"/>
  <c r="Q84" i="37"/>
  <c r="S76" i="37"/>
  <c r="L76" i="37"/>
  <c r="S88" i="37"/>
  <c r="T55" i="37"/>
  <c r="M43" i="37"/>
  <c r="T43" i="37"/>
  <c r="P35" i="37"/>
  <c r="G35" i="37" a="1"/>
  <c r="G35" i="37" s="1"/>
  <c r="AZ36" i="20"/>
  <c r="K36" i="20"/>
  <c r="AN36" i="20" s="1"/>
  <c r="AZ44" i="20"/>
  <c r="AO34" i="23"/>
  <c r="AP34" i="23"/>
  <c r="AP59" i="23"/>
  <c r="AO59" i="23"/>
  <c r="H50" i="23"/>
  <c r="I50" i="23"/>
  <c r="G39" i="37" a="1"/>
  <c r="G39" i="37" s="1"/>
  <c r="P39" i="37"/>
  <c r="I39" i="37"/>
  <c r="P37" i="37"/>
  <c r="I37" i="37"/>
  <c r="G37" i="37" a="1"/>
  <c r="G37" i="37" s="1"/>
  <c r="Q66" i="37"/>
  <c r="J66" i="37"/>
  <c r="Q78" i="37"/>
  <c r="S77" i="37"/>
  <c r="L77" i="37"/>
  <c r="S89" i="37"/>
  <c r="L78" i="37"/>
  <c r="Q54" i="37"/>
  <c r="J42" i="37"/>
  <c r="Q42" i="37"/>
  <c r="K7" i="37"/>
  <c r="S35" i="37"/>
  <c r="L35" i="37"/>
  <c r="AT70" i="23"/>
  <c r="D69" i="20"/>
  <c r="D23" i="19"/>
  <c r="M24" i="23"/>
  <c r="K77" i="37"/>
  <c r="K78" i="37"/>
  <c r="R89" i="37"/>
  <c r="D52" i="19"/>
  <c r="M53" i="23"/>
  <c r="AR53" i="32"/>
  <c r="K40" i="33" s="1"/>
  <c r="AU71" i="19"/>
  <c r="AV71" i="19"/>
  <c r="BB82" i="19"/>
  <c r="AO58" i="23"/>
  <c r="AP58" i="23"/>
  <c r="H26" i="23"/>
  <c r="I26" i="23"/>
  <c r="T20" i="26"/>
  <c r="W21" i="33" s="1"/>
  <c r="Y19" i="22"/>
  <c r="AE34" i="32" s="1"/>
  <c r="AJ34" i="32"/>
  <c r="Q19" i="22"/>
  <c r="AB34" i="32" s="1"/>
  <c r="AO64" i="23"/>
  <c r="AP64" i="23"/>
  <c r="AV60" i="19"/>
  <c r="AU60" i="19"/>
  <c r="BB71" i="19"/>
  <c r="K13" i="37"/>
  <c r="L54" i="37"/>
  <c r="S54" i="37"/>
  <c r="E66" i="20"/>
  <c r="BC67" i="23"/>
  <c r="R62" i="37"/>
  <c r="K62" i="37"/>
  <c r="CR11" i="18"/>
  <c r="C10" i="19" s="1"/>
  <c r="J54" i="37"/>
  <c r="K52" i="37"/>
  <c r="R52" i="37"/>
  <c r="AO84" i="23"/>
  <c r="AP84" i="23"/>
  <c r="T44" i="26"/>
  <c r="W45" i="33" s="1"/>
  <c r="Y43" i="22"/>
  <c r="AE58" i="32" s="1"/>
  <c r="Q43" i="22"/>
  <c r="AB58" i="32" s="1"/>
  <c r="AJ58" i="32"/>
  <c r="I75" i="23"/>
  <c r="H75" i="23"/>
  <c r="AU30" i="19"/>
  <c r="AV30" i="19"/>
  <c r="BB41" i="19"/>
  <c r="H73" i="23"/>
  <c r="I73" i="23"/>
  <c r="AZ88" i="20"/>
  <c r="K88" i="20"/>
  <c r="AN88" i="20" s="1"/>
  <c r="J65" i="26"/>
  <c r="G107" i="35"/>
  <c r="G106" i="35"/>
  <c r="D99" i="35"/>
  <c r="G105" i="35"/>
  <c r="BF102" i="35" l="1"/>
  <c r="BH102" i="35" s="1"/>
  <c r="BG78" i="20"/>
  <c r="AU26" i="20"/>
  <c r="AU38" i="20"/>
  <c r="BH24" i="20"/>
  <c r="AU84" i="20"/>
  <c r="BH27" i="20"/>
  <c r="BC101" i="35"/>
  <c r="BE101" i="35" s="1"/>
  <c r="BH85" i="20"/>
  <c r="AU28" i="20"/>
  <c r="AU33" i="20"/>
  <c r="BH17" i="20"/>
  <c r="AU81" i="20"/>
  <c r="AU64" i="20"/>
  <c r="BG34" i="20"/>
  <c r="BG62" i="20"/>
  <c r="F48" i="19"/>
  <c r="AM48" i="19" s="1"/>
  <c r="BH87" i="20"/>
  <c r="AU60" i="20"/>
  <c r="BG49" i="20"/>
  <c r="AU67" i="20"/>
  <c r="AU68" i="20"/>
  <c r="BK109" i="35"/>
  <c r="BJ103" i="35"/>
  <c r="BK103" i="35" s="1"/>
  <c r="AV23" i="20"/>
  <c r="AZ103" i="35"/>
  <c r="BH54" i="20"/>
  <c r="BG55" i="20"/>
  <c r="F23" i="19"/>
  <c r="AM23" i="19" s="1"/>
  <c r="J75" i="23"/>
  <c r="J18" i="23"/>
  <c r="AQ41" i="23"/>
  <c r="AV29" i="20"/>
  <c r="AV45" i="20"/>
  <c r="BG65" i="20"/>
  <c r="AY73" i="20"/>
  <c r="F44" i="19"/>
  <c r="AM44" i="19" s="1"/>
  <c r="BE108" i="35"/>
  <c r="BG104" i="35"/>
  <c r="BH104" i="35" s="1"/>
  <c r="AU75" i="20"/>
  <c r="AU39" i="20"/>
  <c r="AQ66" i="23"/>
  <c r="J17" i="23"/>
  <c r="AU51" i="20"/>
  <c r="AQ19" i="23"/>
  <c r="F50" i="19"/>
  <c r="AM50" i="19" s="1"/>
  <c r="W69" i="23"/>
  <c r="F8" i="19"/>
  <c r="AM8" i="19" s="1"/>
  <c r="X6" i="23"/>
  <c r="N15" i="37"/>
  <c r="N14" i="37"/>
  <c r="F67" i="19"/>
  <c r="AM67" i="19" s="1"/>
  <c r="BD40" i="23"/>
  <c r="F64" i="19"/>
  <c r="AM64" i="19" s="1"/>
  <c r="AQ43" i="23"/>
  <c r="J60" i="23"/>
  <c r="J43" i="23"/>
  <c r="AQ45" i="23"/>
  <c r="J40" i="23"/>
  <c r="AQ31" i="23"/>
  <c r="J25" i="23"/>
  <c r="AQ24" i="23"/>
  <c r="J78" i="23"/>
  <c r="K89" i="23" s="1"/>
  <c r="AC89" i="23" s="1"/>
  <c r="C90" i="33" s="1"/>
  <c r="AQ32" i="23"/>
  <c r="J24" i="23"/>
  <c r="AT109" i="35"/>
  <c r="AU109" i="35"/>
  <c r="AQ47" i="23"/>
  <c r="J76" i="23"/>
  <c r="J9" i="23"/>
  <c r="AQ35" i="23"/>
  <c r="BN108" i="35"/>
  <c r="J35" i="23"/>
  <c r="BK107" i="35"/>
  <c r="BE107" i="35"/>
  <c r="J31" i="23"/>
  <c r="AQ28" i="23"/>
  <c r="AQ61" i="23"/>
  <c r="J6" i="23"/>
  <c r="J56" i="23"/>
  <c r="AQ21" i="23"/>
  <c r="AX109" i="35"/>
  <c r="AW109" i="35"/>
  <c r="F71" i="19"/>
  <c r="AM71" i="19" s="1"/>
  <c r="F5" i="19"/>
  <c r="AM5" i="19" s="1"/>
  <c r="X39" i="23"/>
  <c r="F74" i="19"/>
  <c r="AM74" i="19" s="1"/>
  <c r="F31" i="19"/>
  <c r="AM31" i="19" s="1"/>
  <c r="BD56" i="23"/>
  <c r="X46" i="23"/>
  <c r="F59" i="19"/>
  <c r="AM59" i="19" s="1"/>
  <c r="F56" i="19"/>
  <c r="AM56" i="19" s="1"/>
  <c r="X17" i="23"/>
  <c r="F11" i="19"/>
  <c r="AM11" i="19" s="1"/>
  <c r="X30" i="23"/>
  <c r="F41" i="19"/>
  <c r="AM41" i="19" s="1"/>
  <c r="F51" i="19"/>
  <c r="AM51" i="19" s="1"/>
  <c r="F15" i="19"/>
  <c r="AM15" i="19" s="1"/>
  <c r="F40" i="19"/>
  <c r="AM40" i="19" s="1"/>
  <c r="X26" i="23"/>
  <c r="F18" i="19"/>
  <c r="AM18" i="19" s="1"/>
  <c r="F66" i="19"/>
  <c r="AM66" i="19" s="1"/>
  <c r="BE31" i="23"/>
  <c r="F73" i="19"/>
  <c r="AM73" i="19" s="1"/>
  <c r="F20" i="19"/>
  <c r="AM20" i="19" s="1"/>
  <c r="F34" i="19"/>
  <c r="AM34" i="19" s="1"/>
  <c r="X77" i="23"/>
  <c r="W53" i="23"/>
  <c r="F72" i="19"/>
  <c r="AM72" i="19" s="1"/>
  <c r="X58" i="23"/>
  <c r="F70" i="19"/>
  <c r="AM70" i="19" s="1"/>
  <c r="F47" i="19"/>
  <c r="AM47" i="19" s="1"/>
  <c r="F62" i="19"/>
  <c r="AM62" i="19" s="1"/>
  <c r="F25" i="19"/>
  <c r="AM25" i="19" s="1"/>
  <c r="F58" i="19"/>
  <c r="AM58" i="19" s="1"/>
  <c r="U56" i="37"/>
  <c r="F16" i="19"/>
  <c r="AM16" i="19" s="1"/>
  <c r="N10" i="37"/>
  <c r="F39" i="19"/>
  <c r="AM39" i="19" s="1"/>
  <c r="AY35" i="20"/>
  <c r="F27" i="19"/>
  <c r="AM27" i="19" s="1"/>
  <c r="W43" i="23"/>
  <c r="F60" i="19"/>
  <c r="AM60" i="19" s="1"/>
  <c r="W52" i="23"/>
  <c r="X8" i="23"/>
  <c r="J58" i="23"/>
  <c r="J26" i="23"/>
  <c r="F54" i="19"/>
  <c r="AM54" i="19" s="1"/>
  <c r="AQ42" i="23"/>
  <c r="BE36" i="23"/>
  <c r="AQ76" i="23"/>
  <c r="J45" i="23"/>
  <c r="AQ63" i="23"/>
  <c r="AQ74" i="23"/>
  <c r="J34" i="23"/>
  <c r="J52" i="23"/>
  <c r="J67" i="23"/>
  <c r="AQ56" i="23"/>
  <c r="F9" i="19"/>
  <c r="AM9" i="19" s="1"/>
  <c r="BE19" i="23"/>
  <c r="J39" i="23"/>
  <c r="J77" i="23"/>
  <c r="N8" i="37"/>
  <c r="J73" i="23"/>
  <c r="AQ64" i="23"/>
  <c r="AQ58" i="23"/>
  <c r="AQ34" i="23"/>
  <c r="AQ38" i="23"/>
  <c r="N60" i="37"/>
  <c r="AQ39" i="23"/>
  <c r="F7" i="19"/>
  <c r="AM7" i="19" s="1"/>
  <c r="J28" i="23"/>
  <c r="J33" i="23"/>
  <c r="J57" i="23"/>
  <c r="F76" i="19"/>
  <c r="AM76" i="19" s="1"/>
  <c r="J50" i="23"/>
  <c r="W74" i="23"/>
  <c r="J14" i="23"/>
  <c r="AQ86" i="23"/>
  <c r="AQ82" i="23"/>
  <c r="F77" i="19"/>
  <c r="AM77" i="19" s="1"/>
  <c r="BA88" i="19" s="1"/>
  <c r="AC106" i="35"/>
  <c r="AW106" i="35" s="1"/>
  <c r="J22" i="23"/>
  <c r="AQ57" i="23"/>
  <c r="N12" i="37"/>
  <c r="AQ65" i="23"/>
  <c r="J7" i="23"/>
  <c r="N9" i="37"/>
  <c r="J51" i="23"/>
  <c r="J37" i="23"/>
  <c r="J63" i="23"/>
  <c r="AQ17" i="23"/>
  <c r="J36" i="23"/>
  <c r="J20" i="23"/>
  <c r="AQ83" i="23"/>
  <c r="N11" i="37"/>
  <c r="AQ30" i="23"/>
  <c r="J74" i="23"/>
  <c r="AQ78" i="23"/>
  <c r="D102" i="35"/>
  <c r="G102" i="35"/>
  <c r="AC107" i="35"/>
  <c r="X24" i="23"/>
  <c r="W24" i="23"/>
  <c r="U51" i="37"/>
  <c r="N39" i="37"/>
  <c r="AV36" i="20"/>
  <c r="AU36" i="20"/>
  <c r="BD62" i="23"/>
  <c r="BE62" i="23"/>
  <c r="BD84" i="23"/>
  <c r="BE84" i="23"/>
  <c r="BA104" i="35"/>
  <c r="AZ104" i="35"/>
  <c r="AV46" i="20"/>
  <c r="AU46" i="20"/>
  <c r="F52" i="20"/>
  <c r="AM52" i="20" s="1"/>
  <c r="AH67" i="32" s="1"/>
  <c r="G54" i="33" s="1"/>
  <c r="AY52" i="20"/>
  <c r="U19" i="37"/>
  <c r="N19" i="37"/>
  <c r="X31" i="23"/>
  <c r="W31" i="23"/>
  <c r="BD30" i="23"/>
  <c r="BE30" i="23"/>
  <c r="BI101" i="35"/>
  <c r="BJ101" i="35"/>
  <c r="X23" i="23"/>
  <c r="W23" i="23"/>
  <c r="AV27" i="20"/>
  <c r="AU27" i="20"/>
  <c r="F43" i="20"/>
  <c r="AM43" i="20" s="1"/>
  <c r="AH58" i="32" s="1"/>
  <c r="G45" i="33" s="1"/>
  <c r="AY43" i="20"/>
  <c r="AU61" i="20"/>
  <c r="AV61" i="20"/>
  <c r="AQ79" i="23"/>
  <c r="J30" i="23"/>
  <c r="F41" i="20"/>
  <c r="AM41" i="20" s="1"/>
  <c r="AH56" i="32" s="1"/>
  <c r="G43" i="33" s="1"/>
  <c r="AY41" i="20"/>
  <c r="J11" i="23"/>
  <c r="W26" i="23"/>
  <c r="F37" i="20"/>
  <c r="AM37" i="20" s="1"/>
  <c r="AH52" i="32" s="1"/>
  <c r="G39" i="33" s="1"/>
  <c r="AY37" i="20"/>
  <c r="F80" i="20"/>
  <c r="AM80" i="20" s="1"/>
  <c r="AH95" i="32" s="1"/>
  <c r="G82" i="33" s="1"/>
  <c r="AY80" i="20"/>
  <c r="BH69" i="20"/>
  <c r="BG69" i="20"/>
  <c r="BD68" i="23"/>
  <c r="BE68" i="23"/>
  <c r="F47" i="20"/>
  <c r="AM47" i="20" s="1"/>
  <c r="AH62" i="32" s="1"/>
  <c r="G49" i="33" s="1"/>
  <c r="AY47" i="20"/>
  <c r="F29" i="19"/>
  <c r="AM29" i="19" s="1"/>
  <c r="AV19" i="20"/>
  <c r="AU19" i="20"/>
  <c r="U28" i="37"/>
  <c r="N28" i="37"/>
  <c r="AQ48" i="23"/>
  <c r="AQ60" i="23"/>
  <c r="J66" i="23"/>
  <c r="N59" i="37"/>
  <c r="U59" i="37"/>
  <c r="W57" i="23"/>
  <c r="X57" i="23"/>
  <c r="BD27" i="23"/>
  <c r="BE27" i="23"/>
  <c r="BH76" i="20"/>
  <c r="BG76" i="20"/>
  <c r="F82" i="20"/>
  <c r="AM82" i="20" s="1"/>
  <c r="AH97" i="32" s="1"/>
  <c r="G84" i="33" s="1"/>
  <c r="AY82" i="20"/>
  <c r="U17" i="37"/>
  <c r="N17" i="37"/>
  <c r="F55" i="19"/>
  <c r="AM55" i="19" s="1"/>
  <c r="U63" i="37"/>
  <c r="N51" i="37"/>
  <c r="F42" i="19"/>
  <c r="AM42" i="19" s="1"/>
  <c r="N47" i="37"/>
  <c r="U47" i="37"/>
  <c r="N72" i="37"/>
  <c r="U72" i="37"/>
  <c r="U84" i="37"/>
  <c r="X20" i="23"/>
  <c r="W20" i="23"/>
  <c r="J53" i="23"/>
  <c r="S6" i="33" a="1"/>
  <c r="S6" i="33" s="1"/>
  <c r="BD66" i="23"/>
  <c r="BE66" i="23"/>
  <c r="BG67" i="20"/>
  <c r="BH67" i="20"/>
  <c r="J27" i="23"/>
  <c r="F23" i="20"/>
  <c r="AM23" i="20" s="1"/>
  <c r="AH38" i="32" s="1"/>
  <c r="G25" i="33" s="1"/>
  <c r="AY23" i="20"/>
  <c r="BD31" i="23"/>
  <c r="F75" i="19"/>
  <c r="AM75" i="19" s="1"/>
  <c r="AQ70" i="23"/>
  <c r="BD51" i="23"/>
  <c r="BE51" i="23"/>
  <c r="BB108" i="35"/>
  <c r="AQ55" i="23"/>
  <c r="J72" i="23"/>
  <c r="BG68" i="20"/>
  <c r="BH68" i="20"/>
  <c r="U36" i="37"/>
  <c r="N24" i="37"/>
  <c r="U24" i="37"/>
  <c r="F26" i="19"/>
  <c r="AM26" i="19" s="1"/>
  <c r="AQ50" i="23"/>
  <c r="N34" i="37"/>
  <c r="U34" i="37"/>
  <c r="AU58" i="20"/>
  <c r="AV58" i="20"/>
  <c r="AV80" i="20"/>
  <c r="AU80" i="20"/>
  <c r="BD59" i="23"/>
  <c r="BE59" i="23"/>
  <c r="U44" i="37"/>
  <c r="N44" i="37"/>
  <c r="BH83" i="20"/>
  <c r="BG83" i="20"/>
  <c r="F49" i="19"/>
  <c r="AM49" i="19" s="1"/>
  <c r="BH71" i="20"/>
  <c r="BG71" i="20"/>
  <c r="J55" i="23"/>
  <c r="D103" i="35"/>
  <c r="G103" i="35"/>
  <c r="AV88" i="20"/>
  <c r="AU88" i="20"/>
  <c r="AQ84" i="23"/>
  <c r="BG36" i="20"/>
  <c r="BH36" i="20"/>
  <c r="F61" i="20"/>
  <c r="AM61" i="20" s="1"/>
  <c r="AH76" i="32" s="1"/>
  <c r="G63" i="33" s="1"/>
  <c r="AY61" i="20"/>
  <c r="AQ29" i="23"/>
  <c r="BG39" i="20"/>
  <c r="BH39" i="20"/>
  <c r="J10" i="23"/>
  <c r="BD53" i="23"/>
  <c r="BE53" i="23"/>
  <c r="J42" i="23"/>
  <c r="BG59" i="20"/>
  <c r="BH59" i="20"/>
  <c r="F30" i="19"/>
  <c r="AM30" i="19" s="1"/>
  <c r="AV34" i="20"/>
  <c r="AU34" i="20"/>
  <c r="W59" i="23"/>
  <c r="X59" i="23"/>
  <c r="AQ52" i="23"/>
  <c r="BE52" i="23"/>
  <c r="BD52" i="23"/>
  <c r="BF103" i="35"/>
  <c r="BG103" i="35"/>
  <c r="F22" i="19"/>
  <c r="AM22" i="19" s="1"/>
  <c r="AQ49" i="23"/>
  <c r="W19" i="23"/>
  <c r="X19" i="23"/>
  <c r="F33" i="19"/>
  <c r="AM33" i="19" s="1"/>
  <c r="BE17" i="23"/>
  <c r="BD17" i="23"/>
  <c r="F73" i="20"/>
  <c r="AM73" i="20" s="1"/>
  <c r="AH88" i="32" s="1"/>
  <c r="G75" i="33" s="1"/>
  <c r="F52" i="19"/>
  <c r="AM52" i="19" s="1"/>
  <c r="N56" i="37"/>
  <c r="U55" i="37"/>
  <c r="N55" i="37"/>
  <c r="J41" i="23"/>
  <c r="W62" i="23"/>
  <c r="X62" i="23"/>
  <c r="J69" i="23"/>
  <c r="W49" i="23"/>
  <c r="X49" i="23"/>
  <c r="J68" i="23"/>
  <c r="BD18" i="23"/>
  <c r="BE18" i="23"/>
  <c r="N77" i="37"/>
  <c r="U77" i="37"/>
  <c r="U89" i="37"/>
  <c r="N78" i="37"/>
  <c r="BH61" i="20"/>
  <c r="BG61" i="20"/>
  <c r="W68" i="23"/>
  <c r="X68" i="23"/>
  <c r="J21" i="23"/>
  <c r="W47" i="23"/>
  <c r="X47" i="23"/>
  <c r="BE86" i="23"/>
  <c r="BD86" i="23"/>
  <c r="N66" i="37"/>
  <c r="U65" i="37"/>
  <c r="N65" i="37"/>
  <c r="AQ68" i="23"/>
  <c r="BD64" i="23"/>
  <c r="BE64" i="23"/>
  <c r="BE58" i="23"/>
  <c r="BD58" i="23"/>
  <c r="F55" i="20"/>
  <c r="AM55" i="20" s="1"/>
  <c r="AH70" i="32" s="1"/>
  <c r="G57" i="33" s="1"/>
  <c r="AY55" i="20"/>
  <c r="BD81" i="23"/>
  <c r="BE81" i="23"/>
  <c r="AU69" i="20"/>
  <c r="AV69" i="20"/>
  <c r="AY67" i="20"/>
  <c r="F67" i="20"/>
  <c r="AM67" i="20" s="1"/>
  <c r="AH82" i="32" s="1"/>
  <c r="G69" i="33" s="1"/>
  <c r="W54" i="23"/>
  <c r="X54" i="23"/>
  <c r="F36" i="20"/>
  <c r="AM36" i="20" s="1"/>
  <c r="AH51" i="32" s="1"/>
  <c r="G38" i="33" s="1"/>
  <c r="AY36" i="20"/>
  <c r="AV76" i="20"/>
  <c r="AU76" i="20"/>
  <c r="BE83" i="23"/>
  <c r="BD83" i="23"/>
  <c r="N25" i="37"/>
  <c r="U25" i="37"/>
  <c r="W56" i="23"/>
  <c r="X56" i="23"/>
  <c r="X43" i="23"/>
  <c r="BH70" i="20"/>
  <c r="BG70" i="20"/>
  <c r="F53" i="20"/>
  <c r="AM53" i="20" s="1"/>
  <c r="AH68" i="32" s="1"/>
  <c r="G55" i="33" s="1"/>
  <c r="AY53" i="20"/>
  <c r="AU42" i="20"/>
  <c r="AV42" i="20"/>
  <c r="U23" i="37"/>
  <c r="N23" i="37"/>
  <c r="BD24" i="23"/>
  <c r="BE24" i="23"/>
  <c r="N36" i="37"/>
  <c r="AY30" i="20"/>
  <c r="F30" i="20"/>
  <c r="AM30" i="20" s="1"/>
  <c r="AH45" i="32" s="1"/>
  <c r="G32" i="33" s="1"/>
  <c r="N7" i="37"/>
  <c r="N6" i="37"/>
  <c r="BH45" i="20"/>
  <c r="BG45" i="20"/>
  <c r="F50" i="20"/>
  <c r="AM50" i="20" s="1"/>
  <c r="AH65" i="32" s="1"/>
  <c r="G52" i="33" s="1"/>
  <c r="AY50" i="20"/>
  <c r="W17" i="23"/>
  <c r="J59" i="23"/>
  <c r="F37" i="19"/>
  <c r="AM37" i="19" s="1"/>
  <c r="BH38" i="20"/>
  <c r="BG38" i="20"/>
  <c r="X50" i="23"/>
  <c r="W50" i="23"/>
  <c r="W48" i="23"/>
  <c r="X48" i="23"/>
  <c r="BH29" i="20"/>
  <c r="BG29" i="20"/>
  <c r="U75" i="37"/>
  <c r="N75" i="37"/>
  <c r="U87" i="37"/>
  <c r="BI104" i="35"/>
  <c r="BJ104" i="35"/>
  <c r="BG88" i="20"/>
  <c r="BH88" i="20"/>
  <c r="AY69" i="20"/>
  <c r="F69" i="20"/>
  <c r="AM69" i="20" s="1"/>
  <c r="AH84" i="32" s="1"/>
  <c r="G71" i="33" s="1"/>
  <c r="U35" i="37"/>
  <c r="N35" i="37"/>
  <c r="AY33" i="20"/>
  <c r="F33" i="20"/>
  <c r="AM33" i="20" s="1"/>
  <c r="AH48" i="32" s="1"/>
  <c r="G35" i="33" s="1"/>
  <c r="N76" i="37"/>
  <c r="U76" i="37"/>
  <c r="U88" i="37"/>
  <c r="W44" i="23"/>
  <c r="X44" i="23"/>
  <c r="W65" i="23"/>
  <c r="X65" i="23"/>
  <c r="N52" i="37"/>
  <c r="U52" i="37"/>
  <c r="AV59" i="20"/>
  <c r="AU59" i="20"/>
  <c r="U40" i="37"/>
  <c r="N40" i="37"/>
  <c r="AV57" i="20"/>
  <c r="AU57" i="20"/>
  <c r="AY51" i="20"/>
  <c r="F51" i="20"/>
  <c r="AM51" i="20" s="1"/>
  <c r="AH66" i="32" s="1"/>
  <c r="G53" i="33" s="1"/>
  <c r="BC102" i="35"/>
  <c r="BD102" i="35"/>
  <c r="BG43" i="20"/>
  <c r="BH43" i="20"/>
  <c r="W34" i="23"/>
  <c r="X34" i="23"/>
  <c r="AY16" i="20"/>
  <c r="F16" i="20"/>
  <c r="AM16" i="20" s="1"/>
  <c r="AH31" i="32" s="1"/>
  <c r="G18" i="33" s="1"/>
  <c r="X53" i="23"/>
  <c r="F61" i="19"/>
  <c r="AM61" i="19" s="1"/>
  <c r="BG23" i="20"/>
  <c r="BH23" i="20"/>
  <c r="BE22" i="23"/>
  <c r="BD22" i="23"/>
  <c r="BE39" i="23"/>
  <c r="BD39" i="23"/>
  <c r="F17" i="20"/>
  <c r="AM17" i="20" s="1"/>
  <c r="AH32" i="32" s="1"/>
  <c r="G19" i="33" s="1"/>
  <c r="AY17" i="20"/>
  <c r="BH48" i="20"/>
  <c r="BG48" i="20"/>
  <c r="F68" i="19"/>
  <c r="AM68" i="19" s="1"/>
  <c r="F46" i="19"/>
  <c r="AM46" i="19" s="1"/>
  <c r="AY85" i="20"/>
  <c r="F85" i="20"/>
  <c r="AM85" i="20" s="1"/>
  <c r="AH100" i="32" s="1"/>
  <c r="G87" i="33" s="1"/>
  <c r="F12" i="19"/>
  <c r="AM12" i="19" s="1"/>
  <c r="N70" i="37"/>
  <c r="U70" i="37"/>
  <c r="U82" i="37"/>
  <c r="AY63" i="20"/>
  <c r="F63" i="20"/>
  <c r="AM63" i="20" s="1"/>
  <c r="AH78" i="32" s="1"/>
  <c r="G65" i="33" s="1"/>
  <c r="AY57" i="20"/>
  <c r="F57" i="20"/>
  <c r="AM57" i="20" s="1"/>
  <c r="AH72" i="32" s="1"/>
  <c r="G59" i="33" s="1"/>
  <c r="U71" i="37"/>
  <c r="N71" i="37"/>
  <c r="U83" i="37"/>
  <c r="BE56" i="23"/>
  <c r="J61" i="23"/>
  <c r="AQ89" i="23"/>
  <c r="AR101" i="23" s="1"/>
  <c r="BJ101" i="23" s="1"/>
  <c r="N74" i="37"/>
  <c r="U74" i="37"/>
  <c r="U86" i="37"/>
  <c r="AQ81" i="23"/>
  <c r="F65" i="19"/>
  <c r="AM65" i="19" s="1"/>
  <c r="F53" i="19"/>
  <c r="AM53" i="19" s="1"/>
  <c r="J32" i="23"/>
  <c r="BD37" i="23"/>
  <c r="BE37" i="23"/>
  <c r="BH82" i="20"/>
  <c r="BG82" i="20"/>
  <c r="W64" i="23"/>
  <c r="X64" i="23"/>
  <c r="AQ51" i="23"/>
  <c r="BE32" i="23"/>
  <c r="BD32" i="23"/>
  <c r="AU70" i="20"/>
  <c r="AV70" i="20"/>
  <c r="BD54" i="23"/>
  <c r="BE54" i="23"/>
  <c r="BH84" i="20"/>
  <c r="BG84" i="20"/>
  <c r="BG42" i="20"/>
  <c r="BH42" i="20"/>
  <c r="AV52" i="20"/>
  <c r="AU52" i="20"/>
  <c r="AU87" i="20"/>
  <c r="AV87" i="20"/>
  <c r="BG28" i="20"/>
  <c r="BH28" i="20"/>
  <c r="BH56" i="20"/>
  <c r="BG56" i="20"/>
  <c r="AQ27" i="23"/>
  <c r="X38" i="23"/>
  <c r="W38" i="23"/>
  <c r="BE40" i="23"/>
  <c r="N61" i="37"/>
  <c r="U61" i="37"/>
  <c r="AY75" i="20"/>
  <c r="F75" i="20"/>
  <c r="AM75" i="20" s="1"/>
  <c r="AH90" i="32" s="1"/>
  <c r="G77" i="33" s="1"/>
  <c r="J46" i="23"/>
  <c r="AY71" i="20"/>
  <c r="F71" i="20"/>
  <c r="AM71" i="20" s="1"/>
  <c r="AH86" i="32" s="1"/>
  <c r="G73" i="33" s="1"/>
  <c r="BG100" i="35"/>
  <c r="BF100" i="35"/>
  <c r="D101" i="35"/>
  <c r="G101" i="35"/>
  <c r="BD70" i="23"/>
  <c r="BE70" i="23"/>
  <c r="N37" i="37"/>
  <c r="U37" i="37"/>
  <c r="AQ59" i="23"/>
  <c r="BD34" i="23"/>
  <c r="BE34" i="23"/>
  <c r="AQ18" i="23"/>
  <c r="BH32" i="20"/>
  <c r="BG32" i="20"/>
  <c r="J23" i="23"/>
  <c r="BE45" i="23"/>
  <c r="BD45" i="23"/>
  <c r="F43" i="19"/>
  <c r="AM43" i="19" s="1"/>
  <c r="N67" i="37"/>
  <c r="U67" i="37"/>
  <c r="U79" i="37"/>
  <c r="BD49" i="23"/>
  <c r="BE49" i="23"/>
  <c r="AQ75" i="23"/>
  <c r="X9" i="23"/>
  <c r="W9" i="23"/>
  <c r="J64" i="23"/>
  <c r="BH74" i="20"/>
  <c r="BG74" i="20"/>
  <c r="BH75" i="20"/>
  <c r="BG75" i="20"/>
  <c r="AY34" i="20"/>
  <c r="F34" i="20"/>
  <c r="AM34" i="20" s="1"/>
  <c r="AH49" i="32" s="1"/>
  <c r="G36" i="33" s="1"/>
  <c r="AV25" i="20"/>
  <c r="AU25" i="20"/>
  <c r="BE61" i="23"/>
  <c r="BD61" i="23"/>
  <c r="BE60" i="23"/>
  <c r="BD60" i="23"/>
  <c r="BH57" i="20"/>
  <c r="BG57" i="20"/>
  <c r="AY78" i="20"/>
  <c r="F78" i="20"/>
  <c r="AM78" i="20" s="1"/>
  <c r="AH93" i="32" s="1"/>
  <c r="G80" i="33" s="1"/>
  <c r="BE65" i="23"/>
  <c r="BD65" i="23"/>
  <c r="BC100" i="35"/>
  <c r="BD100" i="35"/>
  <c r="AQ36" i="23"/>
  <c r="BH64" i="20"/>
  <c r="BG64" i="20"/>
  <c r="J54" i="23"/>
  <c r="U22" i="37"/>
  <c r="N22" i="37"/>
  <c r="J13" i="23"/>
  <c r="BH35" i="20"/>
  <c r="BG35" i="20"/>
  <c r="AQ77" i="23"/>
  <c r="BD73" i="23"/>
  <c r="BE73" i="23"/>
  <c r="J16" i="23"/>
  <c r="J12" i="23"/>
  <c r="X10" i="23"/>
  <c r="W10" i="23"/>
  <c r="AU22" i="20"/>
  <c r="AV22" i="20"/>
  <c r="F21" i="20"/>
  <c r="AM21" i="20" s="1"/>
  <c r="AH36" i="32" s="1"/>
  <c r="G23" i="33" s="1"/>
  <c r="AY21" i="20"/>
  <c r="AY38" i="20"/>
  <c r="F38" i="20"/>
  <c r="AM38" i="20" s="1"/>
  <c r="AH53" i="32" s="1"/>
  <c r="G40" i="33" s="1"/>
  <c r="BE33" i="23"/>
  <c r="BD33" i="23"/>
  <c r="AV48" i="20"/>
  <c r="AU48" i="20"/>
  <c r="X69" i="23"/>
  <c r="AU77" i="20"/>
  <c r="AV77" i="20"/>
  <c r="J44" i="23"/>
  <c r="AY19" i="20"/>
  <c r="F19" i="20"/>
  <c r="AM19" i="20" s="1"/>
  <c r="AH34" i="32" s="1"/>
  <c r="G21" i="33" s="1"/>
  <c r="U66" i="37"/>
  <c r="U78" i="37"/>
  <c r="W75" i="23"/>
  <c r="X75" i="23"/>
  <c r="AV49" i="20"/>
  <c r="AU49" i="20"/>
  <c r="X13" i="23"/>
  <c r="W13" i="23"/>
  <c r="AV30" i="20"/>
  <c r="AU30" i="20"/>
  <c r="BG60" i="20"/>
  <c r="BH60" i="20"/>
  <c r="W66" i="23"/>
  <c r="X66" i="23"/>
  <c r="F6" i="19"/>
  <c r="AM6" i="19" s="1"/>
  <c r="W46" i="23"/>
  <c r="BH63" i="20"/>
  <c r="BG63" i="20"/>
  <c r="AV82" i="20"/>
  <c r="AU82" i="20"/>
  <c r="F63" i="19"/>
  <c r="AM63" i="19" s="1"/>
  <c r="W40" i="23"/>
  <c r="X40" i="23"/>
  <c r="F31" i="20"/>
  <c r="AM31" i="20" s="1"/>
  <c r="AH46" i="32" s="1"/>
  <c r="G33" i="33" s="1"/>
  <c r="AY31" i="20"/>
  <c r="U60" i="37"/>
  <c r="N48" i="37"/>
  <c r="U48" i="37"/>
  <c r="W8" i="23"/>
  <c r="BD57" i="23"/>
  <c r="BE57" i="23"/>
  <c r="BE25" i="23"/>
  <c r="BD25" i="23"/>
  <c r="AY45" i="20"/>
  <c r="F45" i="20"/>
  <c r="AM45" i="20" s="1"/>
  <c r="AH60" i="32" s="1"/>
  <c r="G47" i="33" s="1"/>
  <c r="AV54" i="20"/>
  <c r="AU54" i="20"/>
  <c r="C13" i="29"/>
  <c r="AC6" i="33" s="1"/>
  <c r="F42" i="20"/>
  <c r="AM42" i="20" s="1"/>
  <c r="AH57" i="32" s="1"/>
  <c r="G44" i="33" s="1"/>
  <c r="AY42" i="20"/>
  <c r="U18" i="37"/>
  <c r="N18" i="37"/>
  <c r="W15" i="23"/>
  <c r="X15" i="23"/>
  <c r="U54" i="37"/>
  <c r="N54" i="37"/>
  <c r="BE23" i="23"/>
  <c r="BD23" i="23"/>
  <c r="X37" i="23"/>
  <c r="W37" i="23"/>
  <c r="AQ22" i="23"/>
  <c r="J38" i="23"/>
  <c r="AY39" i="20"/>
  <c r="F39" i="20"/>
  <c r="AM39" i="20" s="1"/>
  <c r="AH54" i="32" s="1"/>
  <c r="G41" i="33" s="1"/>
  <c r="AY79" i="20"/>
  <c r="F79" i="20"/>
  <c r="AM79" i="20" s="1"/>
  <c r="AH94" i="32" s="1"/>
  <c r="G81" i="33" s="1"/>
  <c r="BE76" i="23"/>
  <c r="BD76" i="23"/>
  <c r="BD72" i="23"/>
  <c r="BE72" i="23"/>
  <c r="U20" i="37"/>
  <c r="N20" i="37"/>
  <c r="J15" i="23"/>
  <c r="J29" i="23"/>
  <c r="BF101" i="35"/>
  <c r="BG101" i="35"/>
  <c r="F44" i="20"/>
  <c r="AM44" i="20" s="1"/>
  <c r="AH59" i="32" s="1"/>
  <c r="G46" i="33" s="1"/>
  <c r="AY44" i="20"/>
  <c r="AY49" i="20"/>
  <c r="F49" i="20"/>
  <c r="AM49" i="20" s="1"/>
  <c r="AH64" i="32" s="1"/>
  <c r="G51" i="33" s="1"/>
  <c r="BD41" i="23"/>
  <c r="BE41" i="23"/>
  <c r="AY48" i="20"/>
  <c r="F48" i="20"/>
  <c r="AM48" i="20" s="1"/>
  <c r="AH63" i="32" s="1"/>
  <c r="G50" i="33" s="1"/>
  <c r="F81" i="20"/>
  <c r="AM81" i="20" s="1"/>
  <c r="AH96" i="32" s="1"/>
  <c r="G83" i="33" s="1"/>
  <c r="AY81" i="20"/>
  <c r="AV21" i="20"/>
  <c r="AU21" i="20"/>
  <c r="BD35" i="23"/>
  <c r="BE35" i="23"/>
  <c r="AY60" i="20"/>
  <c r="F60" i="20"/>
  <c r="AM60" i="20" s="1"/>
  <c r="AH75" i="32" s="1"/>
  <c r="G62" i="33" s="1"/>
  <c r="AY68" i="20"/>
  <c r="F68" i="20"/>
  <c r="AM68" i="20" s="1"/>
  <c r="AH83" i="32" s="1"/>
  <c r="G70" i="33" s="1"/>
  <c r="X29" i="23"/>
  <c r="W29" i="23"/>
  <c r="AY59" i="20"/>
  <c r="F59" i="20"/>
  <c r="AM59" i="20" s="1"/>
  <c r="AH74" i="32" s="1"/>
  <c r="G61" i="33" s="1"/>
  <c r="BD79" i="23"/>
  <c r="BE79" i="23"/>
  <c r="X12" i="23"/>
  <c r="W12" i="23"/>
  <c r="AY64" i="20"/>
  <c r="F64" i="20"/>
  <c r="AM64" i="20" s="1"/>
  <c r="AH79" i="32" s="1"/>
  <c r="G66" i="33" s="1"/>
  <c r="AV40" i="20"/>
  <c r="AU40" i="20"/>
  <c r="F57" i="19"/>
  <c r="AM57" i="19" s="1"/>
  <c r="W71" i="23"/>
  <c r="X71" i="23"/>
  <c r="X61" i="23"/>
  <c r="W61" i="23"/>
  <c r="F72" i="20"/>
  <c r="AM72" i="20" s="1"/>
  <c r="AH87" i="32" s="1"/>
  <c r="G74" i="33" s="1"/>
  <c r="AY72" i="20"/>
  <c r="AY28" i="20"/>
  <c r="F28" i="20"/>
  <c r="AM28" i="20" s="1"/>
  <c r="AH43" i="32" s="1"/>
  <c r="G30" i="33" s="1"/>
  <c r="X60" i="23"/>
  <c r="W60" i="23"/>
  <c r="X74" i="23"/>
  <c r="BA100" i="35"/>
  <c r="AZ100" i="35"/>
  <c r="F32" i="20"/>
  <c r="AM32" i="20" s="1"/>
  <c r="AH47" i="32" s="1"/>
  <c r="G34" i="33" s="1"/>
  <c r="AY32" i="20"/>
  <c r="BH77" i="20"/>
  <c r="BG77" i="20"/>
  <c r="BD20" i="23"/>
  <c r="BE20" i="23"/>
  <c r="AQ69" i="23"/>
  <c r="AC108" i="35"/>
  <c r="BE104" i="35"/>
  <c r="AQ25" i="23"/>
  <c r="BH30" i="20"/>
  <c r="BG30" i="20"/>
  <c r="X22" i="23"/>
  <c r="W22" i="23"/>
  <c r="AV65" i="20"/>
  <c r="AU65" i="20"/>
  <c r="X33" i="23"/>
  <c r="W33" i="23"/>
  <c r="U46" i="37"/>
  <c r="N46" i="37"/>
  <c r="AQ80" i="23"/>
  <c r="W7" i="23"/>
  <c r="X7" i="23"/>
  <c r="F45" i="19"/>
  <c r="AM45" i="19" s="1"/>
  <c r="AV24" i="20"/>
  <c r="AU24" i="20"/>
  <c r="W67" i="23"/>
  <c r="X67" i="23"/>
  <c r="AQ62" i="23"/>
  <c r="AQ40" i="23"/>
  <c r="AQ72" i="23"/>
  <c r="AY56" i="20"/>
  <c r="F56" i="20"/>
  <c r="AM56" i="20" s="1"/>
  <c r="AH71" i="32" s="1"/>
  <c r="G58" i="33" s="1"/>
  <c r="AU55" i="20"/>
  <c r="AV55" i="20"/>
  <c r="AV37" i="20"/>
  <c r="AU37" i="20"/>
  <c r="F24" i="20"/>
  <c r="AM24" i="20" s="1"/>
  <c r="AH39" i="32" s="1"/>
  <c r="G26" i="33" s="1"/>
  <c r="AY24" i="20"/>
  <c r="U68" i="37"/>
  <c r="N68" i="37"/>
  <c r="U80" i="37"/>
  <c r="BE46" i="23"/>
  <c r="BD46" i="23"/>
  <c r="AQ88" i="23"/>
  <c r="BD43" i="23"/>
  <c r="BE43" i="23"/>
  <c r="F14" i="19"/>
  <c r="AM14" i="19" s="1"/>
  <c r="F22" i="20"/>
  <c r="AM22" i="20" s="1"/>
  <c r="AH37" i="32" s="1"/>
  <c r="G24" i="33" s="1"/>
  <c r="AY22" i="20"/>
  <c r="F38" i="19"/>
  <c r="AM38" i="19" s="1"/>
  <c r="F36" i="19"/>
  <c r="AM36" i="19" s="1"/>
  <c r="U31" i="37"/>
  <c r="N31" i="37"/>
  <c r="X72" i="23"/>
  <c r="W72" i="23"/>
  <c r="W6" i="23"/>
  <c r="BE80" i="23"/>
  <c r="BD80" i="23"/>
  <c r="N16" i="37"/>
  <c r="BH51" i="20"/>
  <c r="BG51" i="20"/>
  <c r="AY20" i="20"/>
  <c r="F20" i="20"/>
  <c r="AM20" i="20" s="1"/>
  <c r="AH35" i="32" s="1"/>
  <c r="G22" i="33" s="1"/>
  <c r="AY77" i="20"/>
  <c r="F77" i="20"/>
  <c r="AM77" i="20" s="1"/>
  <c r="AH92" i="32" s="1"/>
  <c r="G79" i="33" s="1"/>
  <c r="BE103" i="35"/>
  <c r="AQ33" i="23"/>
  <c r="F88" i="20"/>
  <c r="AM88" i="20" s="1"/>
  <c r="AH103" i="32" s="1"/>
  <c r="G90" i="33" s="1"/>
  <c r="AY88" i="20"/>
  <c r="W73" i="23"/>
  <c r="X73" i="23"/>
  <c r="W55" i="23"/>
  <c r="X55" i="23"/>
  <c r="BD50" i="23"/>
  <c r="BE50" i="23"/>
  <c r="AY40" i="20"/>
  <c r="F40" i="20"/>
  <c r="AM40" i="20" s="1"/>
  <c r="AH55" i="32" s="1"/>
  <c r="G42" i="33" s="1"/>
  <c r="AU20" i="20"/>
  <c r="AV20" i="20"/>
  <c r="U42" i="37"/>
  <c r="N42" i="37"/>
  <c r="BE87" i="23"/>
  <c r="BD87" i="23"/>
  <c r="J65" i="23"/>
  <c r="J49" i="23"/>
  <c r="BE82" i="23"/>
  <c r="BD82" i="23"/>
  <c r="W78" i="23"/>
  <c r="X78" i="23"/>
  <c r="BE69" i="23"/>
  <c r="BD69" i="23"/>
  <c r="AY87" i="20"/>
  <c r="F87" i="20"/>
  <c r="AM87" i="20" s="1"/>
  <c r="AH102" i="32" s="1"/>
  <c r="G89" i="33" s="1"/>
  <c r="W21" i="23"/>
  <c r="X21" i="23"/>
  <c r="BL104" i="35"/>
  <c r="BM104" i="35"/>
  <c r="BB103" i="35"/>
  <c r="AV50" i="20"/>
  <c r="AU50" i="20"/>
  <c r="N73" i="37"/>
  <c r="U73" i="37"/>
  <c r="U85" i="37"/>
  <c r="BG40" i="20"/>
  <c r="BH40" i="20"/>
  <c r="W18" i="23"/>
  <c r="X18" i="23"/>
  <c r="BD19" i="23"/>
  <c r="BN107" i="35"/>
  <c r="BE29" i="23"/>
  <c r="BD29" i="23"/>
  <c r="F46" i="20"/>
  <c r="AM46" i="20" s="1"/>
  <c r="AH61" i="32" s="1"/>
  <c r="G48" i="33" s="1"/>
  <c r="AY46" i="20"/>
  <c r="AZ101" i="35"/>
  <c r="BA101" i="35"/>
  <c r="AQ20" i="23"/>
  <c r="W35" i="23"/>
  <c r="X35" i="23"/>
  <c r="F70" i="20"/>
  <c r="AM70" i="20" s="1"/>
  <c r="AH85" i="32" s="1"/>
  <c r="G72" i="33" s="1"/>
  <c r="AY70" i="20"/>
  <c r="AQ37" i="23"/>
  <c r="J71" i="23"/>
  <c r="AI105" i="35"/>
  <c r="AI106" i="35"/>
  <c r="F21" i="19"/>
  <c r="AM21" i="19" s="1"/>
  <c r="U39" i="37"/>
  <c r="U27" i="37"/>
  <c r="N27" i="37"/>
  <c r="BH86" i="20"/>
  <c r="BG86" i="20"/>
  <c r="F32" i="19"/>
  <c r="AM32" i="19" s="1"/>
  <c r="BD85" i="23"/>
  <c r="BE85" i="23"/>
  <c r="BM100" i="35"/>
  <c r="BL100" i="35"/>
  <c r="N38" i="37"/>
  <c r="U38" i="37"/>
  <c r="W45" i="23"/>
  <c r="X45" i="23"/>
  <c r="N50" i="37"/>
  <c r="U50" i="37"/>
  <c r="N29" i="37"/>
  <c r="U29" i="37"/>
  <c r="AU17" i="20"/>
  <c r="AV17" i="20"/>
  <c r="N21" i="37"/>
  <c r="U21" i="37"/>
  <c r="AY74" i="20"/>
  <c r="F74" i="20"/>
  <c r="AM74" i="20" s="1"/>
  <c r="AH89" i="32" s="1"/>
  <c r="G76" i="33" s="1"/>
  <c r="BH16" i="20"/>
  <c r="BG16" i="20"/>
  <c r="F17" i="19"/>
  <c r="AM17" i="19" s="1"/>
  <c r="AQ46" i="23"/>
  <c r="J62" i="23"/>
  <c r="AU47" i="20"/>
  <c r="AV47" i="20"/>
  <c r="W39" i="23"/>
  <c r="BH81" i="20"/>
  <c r="BG81" i="20"/>
  <c r="J70" i="23"/>
  <c r="N63" i="37"/>
  <c r="U62" i="37"/>
  <c r="N62" i="37"/>
  <c r="BD21" i="23"/>
  <c r="BE21" i="23"/>
  <c r="BD78" i="23"/>
  <c r="BE78" i="23"/>
  <c r="AV78" i="20"/>
  <c r="AU78" i="20"/>
  <c r="BD89" i="23"/>
  <c r="BE89" i="23"/>
  <c r="BE28" i="23"/>
  <c r="BD28" i="23"/>
  <c r="BG20" i="20"/>
  <c r="BH20" i="20"/>
  <c r="AY86" i="20"/>
  <c r="F86" i="20"/>
  <c r="AM86" i="20" s="1"/>
  <c r="AH101" i="32" s="1"/>
  <c r="G88" i="33" s="1"/>
  <c r="AY62" i="20"/>
  <c r="F62" i="20"/>
  <c r="AM62" i="20" s="1"/>
  <c r="AH77" i="32" s="1"/>
  <c r="G64" i="33" s="1"/>
  <c r="W41" i="23"/>
  <c r="X41" i="23"/>
  <c r="X63" i="23"/>
  <c r="W63" i="23"/>
  <c r="BH73" i="20"/>
  <c r="BG73" i="20"/>
  <c r="U53" i="37"/>
  <c r="N53" i="37"/>
  <c r="N33" i="37"/>
  <c r="U33" i="37"/>
  <c r="N32" i="37"/>
  <c r="U32" i="37"/>
  <c r="AU66" i="20"/>
  <c r="AV66" i="20"/>
  <c r="BD47" i="23"/>
  <c r="BE47" i="23"/>
  <c r="BD36" i="23"/>
  <c r="U64" i="37"/>
  <c r="N64" i="37"/>
  <c r="BD71" i="23"/>
  <c r="BE71" i="23"/>
  <c r="F54" i="20"/>
  <c r="AM54" i="20" s="1"/>
  <c r="AH69" i="32" s="1"/>
  <c r="G56" i="33" s="1"/>
  <c r="AY54" i="20"/>
  <c r="BM102" i="35"/>
  <c r="BL102" i="35"/>
  <c r="W76" i="23"/>
  <c r="X76" i="23"/>
  <c r="F84" i="20"/>
  <c r="AM84" i="20" s="1"/>
  <c r="AH99" i="32" s="1"/>
  <c r="G86" i="33" s="1"/>
  <c r="AY84" i="20"/>
  <c r="W32" i="23"/>
  <c r="X32" i="23"/>
  <c r="U43" i="37"/>
  <c r="N43" i="37"/>
  <c r="F66" i="20"/>
  <c r="AM66" i="20" s="1"/>
  <c r="AH81" i="32" s="1"/>
  <c r="G68" i="33" s="1"/>
  <c r="AY66" i="20"/>
  <c r="BH72" i="20"/>
  <c r="BG72" i="20"/>
  <c r="BM101" i="35"/>
  <c r="BL101" i="35"/>
  <c r="N13" i="37"/>
  <c r="BE75" i="23"/>
  <c r="BD75" i="23"/>
  <c r="F69" i="19"/>
  <c r="AM69" i="19" s="1"/>
  <c r="AY25" i="20"/>
  <c r="F25" i="20"/>
  <c r="AM25" i="20" s="1"/>
  <c r="AH40" i="32" s="1"/>
  <c r="G27" i="33" s="1"/>
  <c r="BH33" i="20"/>
  <c r="BG33" i="20"/>
  <c r="BH79" i="20"/>
  <c r="BG79" i="20"/>
  <c r="W11" i="23"/>
  <c r="X11" i="23"/>
  <c r="AU62" i="20"/>
  <c r="AV62" i="20"/>
  <c r="N26" i="37"/>
  <c r="U26" i="37"/>
  <c r="F24" i="19"/>
  <c r="AM24" i="19" s="1"/>
  <c r="AY76" i="20"/>
  <c r="F76" i="20"/>
  <c r="AM76" i="20" s="1"/>
  <c r="AH91" i="32" s="1"/>
  <c r="G78" i="33" s="1"/>
  <c r="N69" i="37"/>
  <c r="U69" i="37"/>
  <c r="U81" i="37"/>
  <c r="F35" i="19"/>
  <c r="AM35" i="19" s="1"/>
  <c r="X14" i="23"/>
  <c r="W14" i="23"/>
  <c r="AV31" i="20"/>
  <c r="AU31" i="20"/>
  <c r="X52" i="23"/>
  <c r="BL103" i="35"/>
  <c r="BM103" i="35"/>
  <c r="AF105" i="35"/>
  <c r="AF106" i="35"/>
  <c r="BE88" i="23"/>
  <c r="BD88" i="23"/>
  <c r="D104" i="35"/>
  <c r="G104" i="35"/>
  <c r="BG44" i="20"/>
  <c r="BH44" i="20"/>
  <c r="BH26" i="20"/>
  <c r="BG26" i="20"/>
  <c r="W51" i="23"/>
  <c r="X51" i="23"/>
  <c r="W16" i="23"/>
  <c r="X16" i="23"/>
  <c r="AY83" i="20"/>
  <c r="F83" i="20"/>
  <c r="AM83" i="20" s="1"/>
  <c r="AH98" i="32" s="1"/>
  <c r="G85" i="33" s="1"/>
  <c r="AY27" i="20"/>
  <c r="F27" i="20"/>
  <c r="AM27" i="20" s="1"/>
  <c r="AH42" i="32" s="1"/>
  <c r="G29" i="33" s="1"/>
  <c r="AQ73" i="23"/>
  <c r="BD63" i="23"/>
  <c r="BE63" i="23"/>
  <c r="AQ26" i="23"/>
  <c r="W58" i="23"/>
  <c r="U45" i="37"/>
  <c r="N45" i="37"/>
  <c r="F29" i="20"/>
  <c r="AM29" i="20" s="1"/>
  <c r="AH44" i="32" s="1"/>
  <c r="G31" i="33" s="1"/>
  <c r="AY29" i="20"/>
  <c r="BD74" i="23"/>
  <c r="BE74" i="23"/>
  <c r="W42" i="23"/>
  <c r="X42" i="23"/>
  <c r="BJ100" i="35"/>
  <c r="BI100" i="35"/>
  <c r="AQ85" i="23"/>
  <c r="AQ87" i="23"/>
  <c r="N57" i="37"/>
  <c r="U57" i="37"/>
  <c r="AV73" i="20"/>
  <c r="AU73" i="20"/>
  <c r="F28" i="19"/>
  <c r="AM28" i="19" s="1"/>
  <c r="AQ71" i="23"/>
  <c r="U30" i="37"/>
  <c r="N30" i="37"/>
  <c r="BD44" i="23"/>
  <c r="BE44" i="23"/>
  <c r="AV85" i="20"/>
  <c r="AU85" i="20"/>
  <c r="C9" i="29"/>
  <c r="AB6" i="33" s="1"/>
  <c r="F35" i="20"/>
  <c r="AM35" i="20" s="1"/>
  <c r="AH50" i="32" s="1"/>
  <c r="G37" i="33" s="1"/>
  <c r="AQ67" i="23"/>
  <c r="BJ102" i="35"/>
  <c r="BI102" i="35"/>
  <c r="AY18" i="20"/>
  <c r="F18" i="20"/>
  <c r="AM18" i="20" s="1"/>
  <c r="AH33" i="32" s="1"/>
  <c r="G20" i="33" s="1"/>
  <c r="AQ54" i="23"/>
  <c r="BE55" i="23"/>
  <c r="BD55" i="23"/>
  <c r="J48" i="23"/>
  <c r="BE42" i="23"/>
  <c r="BD42" i="23"/>
  <c r="N49" i="37"/>
  <c r="U49" i="37"/>
  <c r="AL105" i="35"/>
  <c r="AL106" i="35"/>
  <c r="BH53" i="20"/>
  <c r="BG53" i="20"/>
  <c r="BH108" i="35"/>
  <c r="BE38" i="23"/>
  <c r="BD38" i="23"/>
  <c r="BD48" i="23"/>
  <c r="BE48" i="23"/>
  <c r="W30" i="23"/>
  <c r="BH19" i="20"/>
  <c r="BG19" i="20"/>
  <c r="AQ44" i="23"/>
  <c r="BD67" i="23"/>
  <c r="BE67" i="23"/>
  <c r="AQ53" i="23"/>
  <c r="AV72" i="20"/>
  <c r="AU72" i="20"/>
  <c r="AR105" i="35"/>
  <c r="AR106" i="35"/>
  <c r="BH41" i="20"/>
  <c r="BG41" i="20"/>
  <c r="AY26" i="20"/>
  <c r="F26" i="20"/>
  <c r="AM26" i="20" s="1"/>
  <c r="AH41" i="32" s="1"/>
  <c r="G28" i="33" s="1"/>
  <c r="N58" i="37"/>
  <c r="U58" i="37"/>
  <c r="F19" i="19"/>
  <c r="AM19" i="19" s="1"/>
  <c r="J47" i="23"/>
  <c r="F65" i="20"/>
  <c r="AM65" i="20" s="1"/>
  <c r="AH80" i="32" s="1"/>
  <c r="G67" i="33" s="1"/>
  <c r="AY65" i="20"/>
  <c r="J8" i="23"/>
  <c r="W70" i="23"/>
  <c r="X70" i="23"/>
  <c r="BD26" i="23"/>
  <c r="BE26" i="23"/>
  <c r="U41" i="37"/>
  <c r="N41" i="37"/>
  <c r="X28" i="23"/>
  <c r="W28" i="23"/>
  <c r="AZ102" i="35"/>
  <c r="BA102" i="35"/>
  <c r="F10" i="19"/>
  <c r="AM10" i="19" s="1"/>
  <c r="AV18" i="20"/>
  <c r="AU18" i="20"/>
  <c r="X27" i="23"/>
  <c r="W27" i="23"/>
  <c r="BH58" i="20"/>
  <c r="BG58" i="20"/>
  <c r="J19" i="23"/>
  <c r="W25" i="23"/>
  <c r="X25" i="23"/>
  <c r="BE77" i="23"/>
  <c r="BD77" i="23"/>
  <c r="AQ23" i="23"/>
  <c r="F58" i="20"/>
  <c r="AM58" i="20" s="1"/>
  <c r="AH73" i="32" s="1"/>
  <c r="G60" i="33" s="1"/>
  <c r="AY58" i="20"/>
  <c r="W77" i="23"/>
  <c r="X36" i="23"/>
  <c r="W36" i="23"/>
  <c r="AU71" i="20"/>
  <c r="AV71" i="20"/>
  <c r="F13" i="19"/>
  <c r="AM13" i="19" s="1"/>
  <c r="BH31" i="20"/>
  <c r="BG31" i="20"/>
  <c r="AO105" i="35"/>
  <c r="AO106" i="35"/>
  <c r="D107" i="35"/>
  <c r="D106" i="35"/>
  <c r="D105" i="35"/>
  <c r="Z103" i="35" l="1"/>
  <c r="Y69" i="23"/>
  <c r="BN100" i="35"/>
  <c r="Y6" i="23"/>
  <c r="K88" i="23"/>
  <c r="AC88" i="23" s="1"/>
  <c r="C89" i="33" s="1"/>
  <c r="AY109" i="35"/>
  <c r="K87" i="23"/>
  <c r="AC87" i="23" s="1"/>
  <c r="C88" i="33" s="1"/>
  <c r="Z104" i="35"/>
  <c r="AU104" i="35" s="1"/>
  <c r="Z107" i="35"/>
  <c r="AT107" i="35" s="1"/>
  <c r="BN104" i="35"/>
  <c r="Y58" i="23"/>
  <c r="BF40" i="23"/>
  <c r="BF19" i="23"/>
  <c r="Y30" i="23"/>
  <c r="Y52" i="23"/>
  <c r="Y8" i="23"/>
  <c r="Y39" i="23"/>
  <c r="Y74" i="23"/>
  <c r="BB104" i="35"/>
  <c r="K85" i="23"/>
  <c r="AC85" i="23" s="1"/>
  <c r="C86" i="33" s="1"/>
  <c r="K59" i="23"/>
  <c r="AC59" i="23" s="1"/>
  <c r="C60" i="33" s="1"/>
  <c r="BN101" i="35"/>
  <c r="K86" i="23"/>
  <c r="AC86" i="23" s="1"/>
  <c r="C87" i="33" s="1"/>
  <c r="BK100" i="35"/>
  <c r="K36" i="23"/>
  <c r="AC36" i="23" s="1"/>
  <c r="C37" i="33" s="1"/>
  <c r="K78" i="23"/>
  <c r="AC78" i="23" s="1"/>
  <c r="C79" i="33" s="1"/>
  <c r="K20" i="23"/>
  <c r="AC20" i="23" s="1"/>
  <c r="C21" i="33" s="1"/>
  <c r="BB102" i="35"/>
  <c r="AC104" i="35"/>
  <c r="AW104" i="35" s="1"/>
  <c r="AR99" i="23"/>
  <c r="BJ99" i="23" s="1"/>
  <c r="AR70" i="23"/>
  <c r="BJ70" i="23" s="1"/>
  <c r="AR31" i="23"/>
  <c r="BJ31" i="23" s="1"/>
  <c r="AR100" i="23"/>
  <c r="BJ100" i="23" s="1"/>
  <c r="AR42" i="23"/>
  <c r="BJ42" i="23" s="1"/>
  <c r="K73" i="23"/>
  <c r="AC73" i="23" s="1"/>
  <c r="C74" i="33" s="1"/>
  <c r="AR49" i="23"/>
  <c r="BJ49" i="23" s="1"/>
  <c r="AR36" i="23"/>
  <c r="BJ36" i="23" s="1"/>
  <c r="AV109" i="35"/>
  <c r="Y26" i="23"/>
  <c r="Y46" i="23"/>
  <c r="BF36" i="23"/>
  <c r="BF56" i="23"/>
  <c r="Y17" i="23"/>
  <c r="BA73" i="19"/>
  <c r="BF31" i="23"/>
  <c r="Y77" i="23"/>
  <c r="BA87" i="19"/>
  <c r="BF60" i="23"/>
  <c r="BA51" i="19"/>
  <c r="BA86" i="19"/>
  <c r="BA62" i="19"/>
  <c r="Y53" i="23"/>
  <c r="Y59" i="23"/>
  <c r="BF53" i="23"/>
  <c r="BF70" i="23"/>
  <c r="BF38" i="23"/>
  <c r="BF77" i="23"/>
  <c r="BA84" i="19"/>
  <c r="BA85" i="19"/>
  <c r="BF35" i="23"/>
  <c r="BF41" i="23"/>
  <c r="BF58" i="23"/>
  <c r="BF85" i="23"/>
  <c r="Y22" i="23"/>
  <c r="BF27" i="23"/>
  <c r="BF68" i="23"/>
  <c r="Y70" i="23"/>
  <c r="BA39" i="19"/>
  <c r="BF29" i="23"/>
  <c r="BF23" i="23"/>
  <c r="BA16" i="19"/>
  <c r="BA61" i="19"/>
  <c r="Y61" i="23"/>
  <c r="BA70" i="19"/>
  <c r="BF22" i="23"/>
  <c r="BA67" i="19"/>
  <c r="BF74" i="23"/>
  <c r="BF63" i="23"/>
  <c r="BA50" i="19"/>
  <c r="BA71" i="19"/>
  <c r="Y43" i="23"/>
  <c r="BF66" i="23"/>
  <c r="Y31" i="23"/>
  <c r="BF69" i="23"/>
  <c r="BF87" i="23"/>
  <c r="BA47" i="19"/>
  <c r="BF46" i="23"/>
  <c r="Y67" i="23"/>
  <c r="Y25" i="23"/>
  <c r="AR88" i="23"/>
  <c r="BJ88" i="23" s="1"/>
  <c r="K30" i="23"/>
  <c r="AC30" i="23" s="1"/>
  <c r="C31" i="33" s="1"/>
  <c r="AR83" i="23"/>
  <c r="BJ83" i="23" s="1"/>
  <c r="AR97" i="23"/>
  <c r="BJ97" i="23" s="1"/>
  <c r="BA82" i="19"/>
  <c r="Y11" i="23"/>
  <c r="BA80" i="19"/>
  <c r="AR57" i="23"/>
  <c r="BJ57" i="23" s="1"/>
  <c r="K82" i="23"/>
  <c r="AC82" i="23" s="1"/>
  <c r="C83" i="33" s="1"/>
  <c r="BF82" i="23"/>
  <c r="Y72" i="23"/>
  <c r="BA56" i="19"/>
  <c r="BB100" i="35"/>
  <c r="K35" i="23"/>
  <c r="AC35" i="23" s="1"/>
  <c r="C36" i="33" s="1"/>
  <c r="Y13" i="23"/>
  <c r="Y38" i="23"/>
  <c r="BF54" i="23"/>
  <c r="AR50" i="23"/>
  <c r="BJ50" i="23" s="1"/>
  <c r="BF57" i="23"/>
  <c r="BE100" i="35"/>
  <c r="BF39" i="23"/>
  <c r="BF52" i="23"/>
  <c r="AC103" i="35"/>
  <c r="AW103" i="35" s="1"/>
  <c r="BA81" i="19"/>
  <c r="BA22" i="19"/>
  <c r="AR35" i="23"/>
  <c r="BJ35" i="23" s="1"/>
  <c r="Y27" i="23"/>
  <c r="BA45" i="19"/>
  <c r="K39" i="23"/>
  <c r="AC39" i="23" s="1"/>
  <c r="C40" i="33" s="1"/>
  <c r="K76" i="23"/>
  <c r="AC76" i="23" s="1"/>
  <c r="C77" i="33" s="1"/>
  <c r="Y60" i="23"/>
  <c r="K45" i="23"/>
  <c r="AC45" i="23" s="1"/>
  <c r="C46" i="33" s="1"/>
  <c r="BF65" i="23"/>
  <c r="AX106" i="35"/>
  <c r="AY106" i="35" s="1"/>
  <c r="K50" i="23"/>
  <c r="AC50" i="23" s="1"/>
  <c r="C51" i="33" s="1"/>
  <c r="K83" i="23"/>
  <c r="AC83" i="23" s="1"/>
  <c r="C84" i="33" s="1"/>
  <c r="Y23" i="23"/>
  <c r="Y24" i="23"/>
  <c r="K84" i="23"/>
  <c r="AC84" i="23" s="1"/>
  <c r="C85" i="33" s="1"/>
  <c r="BA83" i="19"/>
  <c r="AR33" i="23"/>
  <c r="BJ33" i="23" s="1"/>
  <c r="K67" i="23"/>
  <c r="AC67" i="23" s="1"/>
  <c r="C68" i="33" s="1"/>
  <c r="AR65" i="23"/>
  <c r="BJ65" i="23" s="1"/>
  <c r="AR66" i="23"/>
  <c r="BJ66" i="23" s="1"/>
  <c r="BF71" i="23"/>
  <c r="AR38" i="23"/>
  <c r="BJ38" i="23" s="1"/>
  <c r="AR43" i="23"/>
  <c r="BJ43" i="23" s="1"/>
  <c r="AR44" i="23"/>
  <c r="BJ44" i="23" s="1"/>
  <c r="BN103" i="35"/>
  <c r="BN102" i="35"/>
  <c r="BF80" i="23"/>
  <c r="BA49" i="19"/>
  <c r="BA68" i="19"/>
  <c r="BF76" i="23"/>
  <c r="Y37" i="23"/>
  <c r="K61" i="23"/>
  <c r="AC61" i="23" s="1"/>
  <c r="C62" i="33" s="1"/>
  <c r="K74" i="23"/>
  <c r="AC74" i="23" s="1"/>
  <c r="C75" i="33" s="1"/>
  <c r="AR59" i="23"/>
  <c r="BJ59" i="23" s="1"/>
  <c r="BA78" i="19"/>
  <c r="Y65" i="23"/>
  <c r="Y48" i="23"/>
  <c r="Y54" i="23"/>
  <c r="BK101" i="35"/>
  <c r="AR47" i="23"/>
  <c r="BJ47" i="23" s="1"/>
  <c r="K51" i="23"/>
  <c r="AC51" i="23" s="1"/>
  <c r="C52" i="33" s="1"/>
  <c r="Y33" i="23"/>
  <c r="Y9" i="23"/>
  <c r="BH100" i="35"/>
  <c r="Y50" i="23"/>
  <c r="BA30" i="19"/>
  <c r="BA20" i="19"/>
  <c r="AR77" i="23"/>
  <c r="BJ77" i="23" s="1"/>
  <c r="BF86" i="23"/>
  <c r="BA59" i="19"/>
  <c r="K25" i="23"/>
  <c r="AC25" i="23" s="1"/>
  <c r="C26" i="33" s="1"/>
  <c r="Y28" i="23"/>
  <c r="K19" i="23"/>
  <c r="AC19" i="23" s="1"/>
  <c r="C20" i="33" s="1"/>
  <c r="BF48" i="23"/>
  <c r="BF105" i="35"/>
  <c r="BG105" i="35"/>
  <c r="BF88" i="23"/>
  <c r="Y14" i="23"/>
  <c r="K71" i="23"/>
  <c r="AC71" i="23" s="1"/>
  <c r="C72" i="33" s="1"/>
  <c r="Y63" i="23"/>
  <c r="BF89" i="23"/>
  <c r="BG101" i="23" s="1"/>
  <c r="BK101" i="23" s="1"/>
  <c r="BL101" i="23" s="1"/>
  <c r="AR98" i="23"/>
  <c r="BJ98" i="23" s="1"/>
  <c r="BA28" i="19"/>
  <c r="K60" i="23"/>
  <c r="AC60" i="23" s="1"/>
  <c r="C61" i="33" s="1"/>
  <c r="BA25" i="19"/>
  <c r="AX108" i="35"/>
  <c r="AW108" i="35"/>
  <c r="BF79" i="23"/>
  <c r="K40" i="23"/>
  <c r="AC40" i="23" s="1"/>
  <c r="C41" i="33" s="1"/>
  <c r="BF25" i="23"/>
  <c r="K55" i="23"/>
  <c r="AC55" i="23" s="1"/>
  <c r="C56" i="33" s="1"/>
  <c r="K23" i="23"/>
  <c r="AC23" i="23" s="1"/>
  <c r="C24" i="33" s="1"/>
  <c r="AR87" i="23"/>
  <c r="BJ87" i="23" s="1"/>
  <c r="BF45" i="23"/>
  <c r="AR71" i="23"/>
  <c r="BJ71" i="23" s="1"/>
  <c r="K43" i="23"/>
  <c r="AC43" i="23" s="1"/>
  <c r="C44" i="33" s="1"/>
  <c r="K47" i="23"/>
  <c r="AC47" i="23" s="1"/>
  <c r="C48" i="33" s="1"/>
  <c r="AR94" i="23"/>
  <c r="BJ94" i="23" s="1"/>
  <c r="BA63" i="19"/>
  <c r="AR61" i="23"/>
  <c r="BJ61" i="23" s="1"/>
  <c r="Y57" i="23"/>
  <c r="K46" i="23"/>
  <c r="AC46" i="23" s="1"/>
  <c r="C47" i="33" s="1"/>
  <c r="G100" i="35"/>
  <c r="AC100" i="35" s="1"/>
  <c r="BA106" i="35"/>
  <c r="AZ106" i="35"/>
  <c r="BA35" i="19"/>
  <c r="BA32" i="19"/>
  <c r="AR84" i="23"/>
  <c r="BJ84" i="23" s="1"/>
  <c r="AR81" i="23"/>
  <c r="BJ81" i="23" s="1"/>
  <c r="K26" i="23"/>
  <c r="AC26" i="23" s="1"/>
  <c r="C27" i="33" s="1"/>
  <c r="BA18" i="19"/>
  <c r="K62" i="23"/>
  <c r="AC62" i="23" s="1"/>
  <c r="C63" i="33" s="1"/>
  <c r="K24" i="23"/>
  <c r="AC24" i="23" s="1"/>
  <c r="C25" i="33" s="1"/>
  <c r="AR63" i="23"/>
  <c r="BJ63" i="23" s="1"/>
  <c r="BA64" i="19"/>
  <c r="K72" i="23"/>
  <c r="AC72" i="23" s="1"/>
  <c r="C73" i="33" s="1"/>
  <c r="K69" i="23"/>
  <c r="AC69" i="23" s="1"/>
  <c r="C70" i="33" s="1"/>
  <c r="BF64" i="23"/>
  <c r="K80" i="23"/>
  <c r="AC80" i="23" s="1"/>
  <c r="C81" i="33" s="1"/>
  <c r="BA33" i="19"/>
  <c r="K21" i="23"/>
  <c r="AC21" i="23" s="1"/>
  <c r="C22" i="33" s="1"/>
  <c r="Z105" i="35"/>
  <c r="AR55" i="23"/>
  <c r="BJ55" i="23" s="1"/>
  <c r="BF67" i="23"/>
  <c r="Y42" i="23"/>
  <c r="BA105" i="35"/>
  <c r="AZ105" i="35"/>
  <c r="BA46" i="19"/>
  <c r="K68" i="23"/>
  <c r="AC68" i="23" s="1"/>
  <c r="C69" i="33" s="1"/>
  <c r="Y76" i="23"/>
  <c r="BF21" i="23"/>
  <c r="AR29" i="23"/>
  <c r="BJ29" i="23" s="1"/>
  <c r="K48" i="23"/>
  <c r="AC48" i="23" s="1"/>
  <c r="C49" i="33" s="1"/>
  <c r="BC106" i="35"/>
  <c r="BD106" i="35"/>
  <c r="Y35" i="23"/>
  <c r="Y18" i="23"/>
  <c r="AR45" i="23"/>
  <c r="BJ45" i="23" s="1"/>
  <c r="BF43" i="23"/>
  <c r="AR52" i="23"/>
  <c r="BJ52" i="23" s="1"/>
  <c r="Y7" i="23"/>
  <c r="K29" i="23"/>
  <c r="AC29" i="23" s="1"/>
  <c r="C30" i="33" s="1"/>
  <c r="BA36" i="19"/>
  <c r="BF49" i="23"/>
  <c r="K34" i="23"/>
  <c r="AC34" i="23" s="1"/>
  <c r="C35" i="33" s="1"/>
  <c r="BA76" i="19"/>
  <c r="Y34" i="23"/>
  <c r="BA19" i="19"/>
  <c r="Y44" i="23"/>
  <c r="BK104" i="35"/>
  <c r="Y56" i="23"/>
  <c r="AR80" i="23"/>
  <c r="BJ80" i="23" s="1"/>
  <c r="Y47" i="23"/>
  <c r="BA34" i="19"/>
  <c r="K66" i="23"/>
  <c r="AC66" i="23" s="1"/>
  <c r="C67" i="33" s="1"/>
  <c r="AR62" i="23"/>
  <c r="BJ62" i="23" s="1"/>
  <c r="AR67" i="23"/>
  <c r="BJ67" i="23" s="1"/>
  <c r="K64" i="23"/>
  <c r="AC64" i="23" s="1"/>
  <c r="C65" i="33" s="1"/>
  <c r="BA53" i="19"/>
  <c r="BA40" i="19"/>
  <c r="BF84" i="23"/>
  <c r="Z106" i="35"/>
  <c r="BJ106" i="35"/>
  <c r="BI106" i="35"/>
  <c r="Y36" i="23"/>
  <c r="K58" i="23"/>
  <c r="AC58" i="23" s="1"/>
  <c r="C59" i="33" s="1"/>
  <c r="AR56" i="23"/>
  <c r="BJ56" i="23" s="1"/>
  <c r="BF42" i="23"/>
  <c r="BK102" i="35"/>
  <c r="BF44" i="23"/>
  <c r="Y16" i="23"/>
  <c r="K44" i="23"/>
  <c r="AC44" i="23" s="1"/>
  <c r="C45" i="33" s="1"/>
  <c r="AR95" i="23"/>
  <c r="BJ95" i="23" s="1"/>
  <c r="BF47" i="23"/>
  <c r="Y41" i="23"/>
  <c r="BF28" i="23"/>
  <c r="AR46" i="23"/>
  <c r="BJ46" i="23" s="1"/>
  <c r="BA43" i="19"/>
  <c r="BD105" i="35"/>
  <c r="BC105" i="35"/>
  <c r="AR32" i="23"/>
  <c r="BJ32" i="23" s="1"/>
  <c r="BF50" i="23"/>
  <c r="AC105" i="35"/>
  <c r="AR74" i="23"/>
  <c r="BJ74" i="23" s="1"/>
  <c r="AR92" i="23"/>
  <c r="BJ92" i="23" s="1"/>
  <c r="BF20" i="23"/>
  <c r="Y29" i="23"/>
  <c r="K37" i="23"/>
  <c r="AC37" i="23" s="1"/>
  <c r="C38" i="33" s="1"/>
  <c r="Y75" i="23"/>
  <c r="K27" i="23"/>
  <c r="AC27" i="23" s="1"/>
  <c r="C28" i="33" s="1"/>
  <c r="BF61" i="23"/>
  <c r="Y64" i="23"/>
  <c r="AR93" i="23"/>
  <c r="BJ93" i="23" s="1"/>
  <c r="BA57" i="19"/>
  <c r="AR54" i="23"/>
  <c r="BJ54" i="23" s="1"/>
  <c r="BF81" i="23"/>
  <c r="K32" i="23"/>
  <c r="AC32" i="23" s="1"/>
  <c r="C33" i="33" s="1"/>
  <c r="Y62" i="23"/>
  <c r="BF17" i="23"/>
  <c r="BH103" i="35"/>
  <c r="BA41" i="19"/>
  <c r="AR96" i="23"/>
  <c r="BJ96" i="23" s="1"/>
  <c r="BF59" i="23"/>
  <c r="BA37" i="19"/>
  <c r="K38" i="23"/>
  <c r="AC38" i="23" s="1"/>
  <c r="C39" i="33" s="1"/>
  <c r="Y20" i="23"/>
  <c r="K77" i="23"/>
  <c r="AC77" i="23" s="1"/>
  <c r="C78" i="33" s="1"/>
  <c r="K41" i="23"/>
  <c r="AC41" i="23" s="1"/>
  <c r="C42" i="33" s="1"/>
  <c r="K18" i="23"/>
  <c r="AC18" i="23" s="1"/>
  <c r="C19" i="33" s="1"/>
  <c r="BA52" i="19"/>
  <c r="BJ105" i="35"/>
  <c r="BI105" i="35"/>
  <c r="BM106" i="35"/>
  <c r="BL106" i="35"/>
  <c r="AR86" i="23"/>
  <c r="BJ86" i="23" s="1"/>
  <c r="AR75" i="23"/>
  <c r="BJ75" i="23" s="1"/>
  <c r="BA27" i="19"/>
  <c r="Z108" i="35"/>
  <c r="K65" i="23"/>
  <c r="AC65" i="23" s="1"/>
  <c r="C66" i="33" s="1"/>
  <c r="BA55" i="19"/>
  <c r="K17" i="23"/>
  <c r="AC17" i="23" s="1"/>
  <c r="C18" i="33" s="1"/>
  <c r="AR68" i="23"/>
  <c r="BJ68" i="23" s="1"/>
  <c r="K52" i="23"/>
  <c r="AC52" i="23" s="1"/>
  <c r="C53" i="33" s="1"/>
  <c r="BA44" i="19"/>
  <c r="BA75" i="19"/>
  <c r="AR72" i="23"/>
  <c r="BJ72" i="23" s="1"/>
  <c r="AR91" i="23"/>
  <c r="BJ91" i="23" s="1"/>
  <c r="BF62" i="23"/>
  <c r="BA21" i="19"/>
  <c r="BF26" i="23"/>
  <c r="BL105" i="35"/>
  <c r="BM105" i="35"/>
  <c r="AR79" i="23"/>
  <c r="BJ79" i="23" s="1"/>
  <c r="AR85" i="23"/>
  <c r="BJ85" i="23" s="1"/>
  <c r="Y51" i="23"/>
  <c r="BA38" i="19"/>
  <c r="AR90" i="23"/>
  <c r="BJ90" i="23" s="1"/>
  <c r="K28" i="23"/>
  <c r="AC28" i="23" s="1"/>
  <c r="C29" i="33" s="1"/>
  <c r="BA26" i="19"/>
  <c r="AR76" i="23"/>
  <c r="BJ76" i="23" s="1"/>
  <c r="K56" i="23"/>
  <c r="AC56" i="23" s="1"/>
  <c r="C57" i="33" s="1"/>
  <c r="BB101" i="35"/>
  <c r="Y78" i="23"/>
  <c r="Z89" i="23" s="1"/>
  <c r="AD89" i="23" s="1"/>
  <c r="D90" i="33" s="1"/>
  <c r="Y55" i="23"/>
  <c r="Y71" i="23"/>
  <c r="AR53" i="23"/>
  <c r="BJ53" i="23" s="1"/>
  <c r="BF72" i="23"/>
  <c r="K49" i="23"/>
  <c r="AC49" i="23" s="1"/>
  <c r="C50" i="33" s="1"/>
  <c r="Y40" i="23"/>
  <c r="BA17" i="19"/>
  <c r="BF73" i="23"/>
  <c r="K75" i="23"/>
  <c r="AC75" i="23" s="1"/>
  <c r="C76" i="33" s="1"/>
  <c r="AR30" i="23"/>
  <c r="BJ30" i="23" s="1"/>
  <c r="BA58" i="19"/>
  <c r="BA23" i="19"/>
  <c r="BA72" i="19"/>
  <c r="BF24" i="23"/>
  <c r="BF83" i="23"/>
  <c r="Y68" i="23"/>
  <c r="BF18" i="23"/>
  <c r="AR41" i="23"/>
  <c r="BJ41" i="23" s="1"/>
  <c r="BA60" i="19"/>
  <c r="BF51" i="23"/>
  <c r="AR60" i="23"/>
  <c r="BJ60" i="23" s="1"/>
  <c r="BF30" i="23"/>
  <c r="AR69" i="23"/>
  <c r="BJ69" i="23" s="1"/>
  <c r="AX107" i="35"/>
  <c r="AW107" i="35"/>
  <c r="BF55" i="23"/>
  <c r="BA31" i="19"/>
  <c r="BF75" i="23"/>
  <c r="Y32" i="23"/>
  <c r="AR78" i="23"/>
  <c r="BJ78" i="23" s="1"/>
  <c r="K81" i="23"/>
  <c r="AC81" i="23" s="1"/>
  <c r="C82" i="33" s="1"/>
  <c r="K54" i="23"/>
  <c r="AC54" i="23" s="1"/>
  <c r="C55" i="33" s="1"/>
  <c r="Y21" i="23"/>
  <c r="AR37" i="23"/>
  <c r="BJ37" i="23" s="1"/>
  <c r="Y12" i="23"/>
  <c r="AR40" i="23"/>
  <c r="BJ40" i="23" s="1"/>
  <c r="AR34" i="23"/>
  <c r="BJ34" i="23" s="1"/>
  <c r="Y15" i="23"/>
  <c r="BA77" i="19"/>
  <c r="BA74" i="19"/>
  <c r="BF33" i="23"/>
  <c r="Y10" i="23"/>
  <c r="AR89" i="23"/>
  <c r="BJ89" i="23" s="1"/>
  <c r="K57" i="23"/>
  <c r="AC57" i="23" s="1"/>
  <c r="C58" i="33" s="1"/>
  <c r="AR39" i="23"/>
  <c r="BJ39" i="23" s="1"/>
  <c r="K31" i="23"/>
  <c r="AC31" i="23" s="1"/>
  <c r="C32" i="33" s="1"/>
  <c r="BA79" i="19"/>
  <c r="BA48" i="19"/>
  <c r="K42" i="23"/>
  <c r="AC42" i="23" s="1"/>
  <c r="C43" i="33" s="1"/>
  <c r="K79" i="23"/>
  <c r="AC79" i="23" s="1"/>
  <c r="C80" i="33" s="1"/>
  <c r="AR64" i="23"/>
  <c r="BJ64" i="23" s="1"/>
  <c r="K53" i="23"/>
  <c r="AC53" i="23" s="1"/>
  <c r="C54" i="33" s="1"/>
  <c r="AR82" i="23"/>
  <c r="BJ82" i="23" s="1"/>
  <c r="BA66" i="19"/>
  <c r="BA29" i="19"/>
  <c r="BA69" i="19"/>
  <c r="K33" i="23"/>
  <c r="AC33" i="23" s="1"/>
  <c r="C34" i="33" s="1"/>
  <c r="AC102" i="35"/>
  <c r="BA24" i="19"/>
  <c r="BF106" i="35"/>
  <c r="BG106" i="35"/>
  <c r="BF78" i="23"/>
  <c r="AR58" i="23"/>
  <c r="BJ58" i="23" s="1"/>
  <c r="Y45" i="23"/>
  <c r="BA42" i="19"/>
  <c r="Y73" i="23"/>
  <c r="AR51" i="23"/>
  <c r="BJ51" i="23" s="1"/>
  <c r="BA65" i="19"/>
  <c r="BH101" i="35"/>
  <c r="Y66" i="23"/>
  <c r="AR48" i="23"/>
  <c r="BJ48" i="23" s="1"/>
  <c r="BA54" i="19"/>
  <c r="BF34" i="23"/>
  <c r="BF32" i="23"/>
  <c r="BF37" i="23"/>
  <c r="BE102" i="35"/>
  <c r="K63" i="23"/>
  <c r="AC63" i="23" s="1"/>
  <c r="C64" i="33" s="1"/>
  <c r="K70" i="23"/>
  <c r="AC70" i="23" s="1"/>
  <c r="C71" i="33" s="1"/>
  <c r="Y49" i="23"/>
  <c r="Y19" i="23"/>
  <c r="AU103" i="35"/>
  <c r="AT103" i="35"/>
  <c r="K22" i="23"/>
  <c r="AC22" i="23" s="1"/>
  <c r="C23" i="33" s="1"/>
  <c r="AR73" i="23"/>
  <c r="BJ73" i="23" s="1"/>
  <c r="Z102" i="35"/>
  <c r="D100" i="35"/>
  <c r="AX104" i="35" l="1"/>
  <c r="AY104" i="35" s="1"/>
  <c r="BK106" i="35"/>
  <c r="AT104" i="35"/>
  <c r="AV104" i="35" s="1"/>
  <c r="AX103" i="35"/>
  <c r="AY103" i="35" s="1"/>
  <c r="AU107" i="35"/>
  <c r="AV107" i="35" s="1"/>
  <c r="AV103" i="35"/>
  <c r="BN105" i="35"/>
  <c r="BK105" i="35"/>
  <c r="BE105" i="35"/>
  <c r="BH105" i="35"/>
  <c r="AC101" i="35"/>
  <c r="AX101" i="35" s="1"/>
  <c r="BG99" i="23"/>
  <c r="BK99" i="23" s="1"/>
  <c r="BL99" i="23" s="1"/>
  <c r="BG97" i="23"/>
  <c r="BK97" i="23" s="1"/>
  <c r="BL97" i="23" s="1"/>
  <c r="BG96" i="23"/>
  <c r="BK96" i="23" s="1"/>
  <c r="BL96" i="23" s="1"/>
  <c r="Z48" i="23"/>
  <c r="AD48" i="23" s="1"/>
  <c r="D49" i="33" s="1"/>
  <c r="Z79" i="23"/>
  <c r="AD79" i="23" s="1"/>
  <c r="D80" i="33" s="1"/>
  <c r="Z64" i="23"/>
  <c r="AD64" i="23" s="1"/>
  <c r="D65" i="33" s="1"/>
  <c r="BG66" i="23"/>
  <c r="BK66" i="23" s="1"/>
  <c r="BL66" i="23" s="1"/>
  <c r="Z44" i="23"/>
  <c r="AD44" i="23" s="1"/>
  <c r="D45" i="33" s="1"/>
  <c r="BG43" i="23"/>
  <c r="BK43" i="23" s="1"/>
  <c r="BL43" i="23" s="1"/>
  <c r="Z83" i="23"/>
  <c r="AD83" i="23" s="1"/>
  <c r="D84" i="33" s="1"/>
  <c r="Z30" i="23"/>
  <c r="AD30" i="23" s="1"/>
  <c r="D31" i="33" s="1"/>
  <c r="BG75" i="23"/>
  <c r="BK75" i="23" s="1"/>
  <c r="BL75" i="23" s="1"/>
  <c r="BG82" i="23"/>
  <c r="BK82" i="23" s="1"/>
  <c r="BL82" i="23" s="1"/>
  <c r="Z57" i="23"/>
  <c r="AD57" i="23" s="1"/>
  <c r="D58" i="33" s="1"/>
  <c r="Z19" i="23"/>
  <c r="AD19" i="23" s="1"/>
  <c r="D20" i="33" s="1"/>
  <c r="BG31" i="23"/>
  <c r="BK31" i="23" s="1"/>
  <c r="BL31" i="23" s="1"/>
  <c r="BG72" i="23"/>
  <c r="BK72" i="23" s="1"/>
  <c r="BL72" i="23" s="1"/>
  <c r="BG94" i="23"/>
  <c r="BK94" i="23" s="1"/>
  <c r="BL94" i="23" s="1"/>
  <c r="BG65" i="23"/>
  <c r="BK65" i="23" s="1"/>
  <c r="BL65" i="23" s="1"/>
  <c r="BG64" i="23"/>
  <c r="BK64" i="23" s="1"/>
  <c r="BL64" i="23" s="1"/>
  <c r="Z70" i="23"/>
  <c r="AD70" i="23" s="1"/>
  <c r="D71" i="33" s="1"/>
  <c r="BG58" i="23"/>
  <c r="BK58" i="23" s="1"/>
  <c r="BL58" i="23" s="1"/>
  <c r="Z28" i="23"/>
  <c r="AD28" i="23" s="1"/>
  <c r="D29" i="33" s="1"/>
  <c r="Z84" i="23"/>
  <c r="AD84" i="23" s="1"/>
  <c r="D85" i="33" s="1"/>
  <c r="Z80" i="23"/>
  <c r="AD80" i="23" s="1"/>
  <c r="D81" i="33" s="1"/>
  <c r="Z77" i="23"/>
  <c r="AD77" i="23" s="1"/>
  <c r="D78" i="33" s="1"/>
  <c r="BG95" i="23"/>
  <c r="BK95" i="23" s="1"/>
  <c r="BL95" i="23" s="1"/>
  <c r="Z65" i="23"/>
  <c r="AD65" i="23" s="1"/>
  <c r="D66" i="33" s="1"/>
  <c r="BG68" i="23"/>
  <c r="BK68" i="23" s="1"/>
  <c r="BL68" i="23" s="1"/>
  <c r="Z35" i="23"/>
  <c r="AD35" i="23" s="1"/>
  <c r="D36" i="33" s="1"/>
  <c r="BE106" i="35"/>
  <c r="BB105" i="35"/>
  <c r="AY108" i="35"/>
  <c r="BG90" i="23"/>
  <c r="BK90" i="23" s="1"/>
  <c r="BL90" i="23" s="1"/>
  <c r="BG77" i="23"/>
  <c r="BK77" i="23" s="1"/>
  <c r="BL77" i="23" s="1"/>
  <c r="Z49" i="23"/>
  <c r="AD49" i="23" s="1"/>
  <c r="D50" i="33" s="1"/>
  <c r="Z43" i="23"/>
  <c r="AD43" i="23" s="1"/>
  <c r="D44" i="33" s="1"/>
  <c r="BG78" i="23"/>
  <c r="BK78" i="23" s="1"/>
  <c r="BL78" i="23" s="1"/>
  <c r="BG49" i="23"/>
  <c r="BK49" i="23" s="1"/>
  <c r="BL49" i="23" s="1"/>
  <c r="BG70" i="23"/>
  <c r="BK70" i="23" s="1"/>
  <c r="BL70" i="23" s="1"/>
  <c r="BG63" i="23"/>
  <c r="BK63" i="23" s="1"/>
  <c r="BL63" i="23" s="1"/>
  <c r="Z56" i="23"/>
  <c r="AD56" i="23" s="1"/>
  <c r="D57" i="33" s="1"/>
  <c r="AW102" i="35"/>
  <c r="AX102" i="35"/>
  <c r="Z76" i="23"/>
  <c r="AD76" i="23" s="1"/>
  <c r="D77" i="33" s="1"/>
  <c r="Z63" i="23"/>
  <c r="AD63" i="23" s="1"/>
  <c r="D64" i="33" s="1"/>
  <c r="Z88" i="23"/>
  <c r="AD88" i="23" s="1"/>
  <c r="D89" i="33" s="1"/>
  <c r="BG93" i="23"/>
  <c r="BK93" i="23" s="1"/>
  <c r="BL93" i="23" s="1"/>
  <c r="AX105" i="35"/>
  <c r="AW105" i="35"/>
  <c r="Z52" i="23"/>
  <c r="AD52" i="23" s="1"/>
  <c r="D53" i="33" s="1"/>
  <c r="Z58" i="23"/>
  <c r="AD58" i="23" s="1"/>
  <c r="D59" i="33" s="1"/>
  <c r="Z33" i="23"/>
  <c r="AD33" i="23" s="1"/>
  <c r="D34" i="33" s="1"/>
  <c r="Z46" i="23"/>
  <c r="AD46" i="23" s="1"/>
  <c r="D47" i="33" s="1"/>
  <c r="BB106" i="35"/>
  <c r="Z68" i="23"/>
  <c r="AD68" i="23" s="1"/>
  <c r="D69" i="33" s="1"/>
  <c r="BG37" i="23"/>
  <c r="BK37" i="23" s="1"/>
  <c r="BL37" i="23" s="1"/>
  <c r="BG60" i="23"/>
  <c r="BK60" i="23" s="1"/>
  <c r="BL60" i="23" s="1"/>
  <c r="BG80" i="23"/>
  <c r="BK80" i="23" s="1"/>
  <c r="BL80" i="23" s="1"/>
  <c r="BG88" i="23"/>
  <c r="BK88" i="23" s="1"/>
  <c r="BL88" i="23" s="1"/>
  <c r="BG34" i="23"/>
  <c r="BK34" i="23" s="1"/>
  <c r="BL34" i="23" s="1"/>
  <c r="Z21" i="23"/>
  <c r="AD21" i="23" s="1"/>
  <c r="D22" i="33" s="1"/>
  <c r="Z23" i="23"/>
  <c r="AD23" i="23" s="1"/>
  <c r="D24" i="33" s="1"/>
  <c r="BG42" i="23"/>
  <c r="BK42" i="23" s="1"/>
  <c r="BL42" i="23" s="1"/>
  <c r="BG36" i="23"/>
  <c r="BK36" i="23" s="1"/>
  <c r="BL36" i="23" s="1"/>
  <c r="Z51" i="23"/>
  <c r="AD51" i="23" s="1"/>
  <c r="D52" i="33" s="1"/>
  <c r="Z62" i="23"/>
  <c r="AD62" i="23" s="1"/>
  <c r="D63" i="33" s="1"/>
  <c r="BG92" i="23"/>
  <c r="BK92" i="23" s="1"/>
  <c r="BL92" i="23" s="1"/>
  <c r="BG71" i="23"/>
  <c r="BK71" i="23" s="1"/>
  <c r="BL71" i="23" s="1"/>
  <c r="Z86" i="23"/>
  <c r="AD86" i="23" s="1"/>
  <c r="D87" i="33" s="1"/>
  <c r="BG62" i="23"/>
  <c r="BK62" i="23" s="1"/>
  <c r="BL62" i="23" s="1"/>
  <c r="BG59" i="23"/>
  <c r="BK59" i="23" s="1"/>
  <c r="BL59" i="23" s="1"/>
  <c r="BG54" i="23"/>
  <c r="BK54" i="23" s="1"/>
  <c r="BL54" i="23" s="1"/>
  <c r="Z18" i="23"/>
  <c r="AD18" i="23" s="1"/>
  <c r="D19" i="33" s="1"/>
  <c r="BG41" i="23"/>
  <c r="BK41" i="23" s="1"/>
  <c r="BL41" i="23" s="1"/>
  <c r="Z101" i="35"/>
  <c r="Z100" i="35"/>
  <c r="BG45" i="23"/>
  <c r="BK45" i="23" s="1"/>
  <c r="BL45" i="23" s="1"/>
  <c r="AU108" i="35"/>
  <c r="AT108" i="35"/>
  <c r="Z67" i="23"/>
  <c r="AD67" i="23" s="1"/>
  <c r="D68" i="33" s="1"/>
  <c r="BG91" i="23"/>
  <c r="BK91" i="23" s="1"/>
  <c r="BL91" i="23" s="1"/>
  <c r="Z74" i="23"/>
  <c r="AD74" i="23" s="1"/>
  <c r="D75" i="33" s="1"/>
  <c r="Z39" i="23"/>
  <c r="AD39" i="23" s="1"/>
  <c r="D40" i="33" s="1"/>
  <c r="BG44" i="23"/>
  <c r="BK44" i="23" s="1"/>
  <c r="BL44" i="23" s="1"/>
  <c r="Z24" i="23"/>
  <c r="AD24" i="23" s="1"/>
  <c r="D25" i="33" s="1"/>
  <c r="BG87" i="23"/>
  <c r="BK87" i="23" s="1"/>
  <c r="BL87" i="23" s="1"/>
  <c r="BG74" i="23"/>
  <c r="BK74" i="23" s="1"/>
  <c r="BL74" i="23" s="1"/>
  <c r="BG69" i="23"/>
  <c r="BK69" i="23" s="1"/>
  <c r="BL69" i="23" s="1"/>
  <c r="BG48" i="23"/>
  <c r="BK48" i="23" s="1"/>
  <c r="BL48" i="23" s="1"/>
  <c r="BG86" i="23"/>
  <c r="BK86" i="23" s="1"/>
  <c r="BL86" i="23" s="1"/>
  <c r="Z40" i="23"/>
  <c r="AD40" i="23" s="1"/>
  <c r="D41" i="33" s="1"/>
  <c r="Z61" i="23"/>
  <c r="AD61" i="23" s="1"/>
  <c r="D62" i="33" s="1"/>
  <c r="BG61" i="23"/>
  <c r="BK61" i="23" s="1"/>
  <c r="BL61" i="23" s="1"/>
  <c r="BG55" i="23"/>
  <c r="BK55" i="23" s="1"/>
  <c r="BL55" i="23" s="1"/>
  <c r="Z53" i="23"/>
  <c r="AD53" i="23" s="1"/>
  <c r="D54" i="33" s="1"/>
  <c r="BG76" i="23"/>
  <c r="BK76" i="23" s="1"/>
  <c r="BL76" i="23" s="1"/>
  <c r="Z38" i="23"/>
  <c r="AD38" i="23" s="1"/>
  <c r="D39" i="33" s="1"/>
  <c r="AT102" i="35"/>
  <c r="AU102" i="35"/>
  <c r="BG46" i="23"/>
  <c r="BK46" i="23" s="1"/>
  <c r="BL46" i="23" s="1"/>
  <c r="BH106" i="35"/>
  <c r="Z37" i="23"/>
  <c r="AD37" i="23" s="1"/>
  <c r="D38" i="33" s="1"/>
  <c r="Z17" i="23"/>
  <c r="AD17" i="23" s="1"/>
  <c r="D18" i="33" s="1"/>
  <c r="BG84" i="23"/>
  <c r="BK84" i="23" s="1"/>
  <c r="BL84" i="23" s="1"/>
  <c r="BG51" i="23"/>
  <c r="BK51" i="23" s="1"/>
  <c r="BL51" i="23" s="1"/>
  <c r="BG53" i="23"/>
  <c r="BK53" i="23" s="1"/>
  <c r="BL53" i="23" s="1"/>
  <c r="BG83" i="23"/>
  <c r="BK83" i="23" s="1"/>
  <c r="BL83" i="23" s="1"/>
  <c r="BN106" i="35"/>
  <c r="Z75" i="23"/>
  <c r="AD75" i="23" s="1"/>
  <c r="D76" i="33" s="1"/>
  <c r="Z85" i="23"/>
  <c r="AD85" i="23" s="1"/>
  <c r="D86" i="33" s="1"/>
  <c r="Z47" i="23"/>
  <c r="AD47" i="23" s="1"/>
  <c r="D48" i="33" s="1"/>
  <c r="BG50" i="23"/>
  <c r="BK50" i="23" s="1"/>
  <c r="BL50" i="23" s="1"/>
  <c r="Z59" i="23"/>
  <c r="AD59" i="23" s="1"/>
  <c r="D60" i="33" s="1"/>
  <c r="Z50" i="23"/>
  <c r="AD50" i="23" s="1"/>
  <c r="D51" i="33" s="1"/>
  <c r="BG89" i="23"/>
  <c r="BK89" i="23" s="1"/>
  <c r="BL89" i="23" s="1"/>
  <c r="BG57" i="23"/>
  <c r="BK57" i="23" s="1"/>
  <c r="BL57" i="23" s="1"/>
  <c r="Z25" i="23"/>
  <c r="AD25" i="23" s="1"/>
  <c r="D26" i="33" s="1"/>
  <c r="Z42" i="23"/>
  <c r="AD42" i="23" s="1"/>
  <c r="D43" i="33" s="1"/>
  <c r="BG39" i="23"/>
  <c r="BK39" i="23" s="1"/>
  <c r="BL39" i="23" s="1"/>
  <c r="BG67" i="23"/>
  <c r="BK67" i="23" s="1"/>
  <c r="BL67" i="23" s="1"/>
  <c r="BG47" i="23"/>
  <c r="BK47" i="23" s="1"/>
  <c r="BL47" i="23" s="1"/>
  <c r="BG29" i="23"/>
  <c r="BK29" i="23" s="1"/>
  <c r="BL29" i="23" s="1"/>
  <c r="BG52" i="23"/>
  <c r="BK52" i="23" s="1"/>
  <c r="BL52" i="23" s="1"/>
  <c r="BG32" i="23"/>
  <c r="BK32" i="23" s="1"/>
  <c r="BL32" i="23" s="1"/>
  <c r="Z55" i="23"/>
  <c r="AD55" i="23" s="1"/>
  <c r="D56" i="33" s="1"/>
  <c r="BG33" i="23"/>
  <c r="BK33" i="23" s="1"/>
  <c r="BL33" i="23" s="1"/>
  <c r="BG79" i="23"/>
  <c r="BK79" i="23" s="1"/>
  <c r="BL79" i="23" s="1"/>
  <c r="BG35" i="23"/>
  <c r="BK35" i="23" s="1"/>
  <c r="BL35" i="23" s="1"/>
  <c r="AX100" i="35"/>
  <c r="AW100" i="35"/>
  <c r="BG100" i="23"/>
  <c r="BK100" i="23" s="1"/>
  <c r="BL100" i="23" s="1"/>
  <c r="Z34" i="23"/>
  <c r="AD34" i="23" s="1"/>
  <c r="D35" i="33" s="1"/>
  <c r="Z60" i="23"/>
  <c r="AD60" i="23" s="1"/>
  <c r="D61" i="33" s="1"/>
  <c r="Z81" i="23"/>
  <c r="AD81" i="23" s="1"/>
  <c r="D82" i="33" s="1"/>
  <c r="Z26" i="23"/>
  <c r="AD26" i="23" s="1"/>
  <c r="D27" i="33" s="1"/>
  <c r="Z32" i="23"/>
  <c r="AD32" i="23" s="1"/>
  <c r="D33" i="33" s="1"/>
  <c r="AY107" i="35"/>
  <c r="BG30" i="23"/>
  <c r="BK30" i="23" s="1"/>
  <c r="BL30" i="23" s="1"/>
  <c r="Z82" i="23"/>
  <c r="AD82" i="23" s="1"/>
  <c r="D83" i="33" s="1"/>
  <c r="BG38" i="23"/>
  <c r="BK38" i="23" s="1"/>
  <c r="BL38" i="23" s="1"/>
  <c r="Z71" i="23"/>
  <c r="AD71" i="23" s="1"/>
  <c r="D72" i="33" s="1"/>
  <c r="Z36" i="23"/>
  <c r="AD36" i="23" s="1"/>
  <c r="D37" i="33" s="1"/>
  <c r="Z31" i="23"/>
  <c r="AD31" i="23" s="1"/>
  <c r="D32" i="33" s="1"/>
  <c r="Z73" i="23"/>
  <c r="AD73" i="23" s="1"/>
  <c r="D74" i="33" s="1"/>
  <c r="BG73" i="23"/>
  <c r="BK73" i="23" s="1"/>
  <c r="BL73" i="23" s="1"/>
  <c r="Z27" i="23"/>
  <c r="AD27" i="23" s="1"/>
  <c r="D28" i="33" s="1"/>
  <c r="BG81" i="23"/>
  <c r="BK81" i="23" s="1"/>
  <c r="BL81" i="23" s="1"/>
  <c r="Z87" i="23"/>
  <c r="AD87" i="23" s="1"/>
  <c r="D88" i="33" s="1"/>
  <c r="Z22" i="23"/>
  <c r="AD22" i="23" s="1"/>
  <c r="D23" i="33" s="1"/>
  <c r="BG98" i="23"/>
  <c r="BK98" i="23" s="1"/>
  <c r="BL98" i="23" s="1"/>
  <c r="Z41" i="23"/>
  <c r="AD41" i="23" s="1"/>
  <c r="D42" i="33" s="1"/>
  <c r="Z20" i="23"/>
  <c r="AD20" i="23" s="1"/>
  <c r="D21" i="33" s="1"/>
  <c r="BG85" i="23"/>
  <c r="BK85" i="23" s="1"/>
  <c r="BL85" i="23" s="1"/>
  <c r="Z66" i="23"/>
  <c r="AD66" i="23" s="1"/>
  <c r="D67" i="33" s="1"/>
  <c r="Z78" i="23"/>
  <c r="AD78" i="23" s="1"/>
  <c r="D79" i="33" s="1"/>
  <c r="BG40" i="23"/>
  <c r="BK40" i="23" s="1"/>
  <c r="BL40" i="23" s="1"/>
  <c r="BG56" i="23"/>
  <c r="BK56" i="23" s="1"/>
  <c r="BL56" i="23" s="1"/>
  <c r="AT106" i="35"/>
  <c r="AU106" i="35"/>
  <c r="Z45" i="23"/>
  <c r="AD45" i="23" s="1"/>
  <c r="D46" i="33" s="1"/>
  <c r="Z72" i="23"/>
  <c r="AD72" i="23" s="1"/>
  <c r="D73" i="33" s="1"/>
  <c r="Z29" i="23"/>
  <c r="AD29" i="23" s="1"/>
  <c r="D30" i="33" s="1"/>
  <c r="AT105" i="35"/>
  <c r="AU105" i="35"/>
  <c r="Z54" i="23"/>
  <c r="AD54" i="23" s="1"/>
  <c r="D55" i="33" s="1"/>
  <c r="Z69" i="23"/>
  <c r="AD69" i="23" s="1"/>
  <c r="D70" i="33" s="1"/>
  <c r="AW101" i="35" l="1"/>
  <c r="AY101" i="35" s="1"/>
  <c r="AY105" i="35"/>
  <c r="AT100" i="35"/>
  <c r="AU100" i="35"/>
  <c r="AY100" i="35"/>
  <c r="AV102" i="35"/>
  <c r="AU101" i="35"/>
  <c r="AT101" i="35"/>
  <c r="AV106" i="35"/>
  <c r="AV108" i="35"/>
  <c r="AY102" i="35"/>
  <c r="AV105" i="35"/>
  <c r="AU75" i="21" a="1"/>
  <c r="BB28" i="21" a="1"/>
  <c r="AO35" i="21" a="1"/>
  <c r="N37" i="21" a="1"/>
  <c r="BQ14" i="21" a="1"/>
  <c r="AV69" i="21" a="1"/>
  <c r="R46" i="21" a="1"/>
  <c r="BH25" i="21" a="1"/>
  <c r="G18" i="21" a="1"/>
  <c r="AG43" i="21" a="1"/>
  <c r="M16" i="21" a="1"/>
  <c r="U43" i="21" a="1"/>
  <c r="AO12" i="21" a="1"/>
  <c r="AW63" i="21" a="1"/>
  <c r="BP10" i="21" a="1"/>
  <c r="F23" i="21" a="1"/>
  <c r="G61" i="21" a="1"/>
  <c r="O14" i="21" a="1"/>
  <c r="BN27" i="21" a="1"/>
  <c r="AG76" i="21" a="1"/>
  <c r="BR28" i="21" a="1"/>
  <c r="AH60" i="21" a="1"/>
  <c r="BD21" i="21" a="1"/>
  <c r="K27" i="21" a="1"/>
  <c r="AI70" i="21" a="1"/>
  <c r="BR54" i="21" a="1"/>
  <c r="AA70" i="21" a="1"/>
  <c r="BD64" i="21" a="1"/>
  <c r="N34" i="21" a="1"/>
  <c r="BQ21" i="21" a="1"/>
  <c r="BR38" i="21" a="1"/>
  <c r="AG63" i="21" a="1"/>
  <c r="AG73" i="21" a="1"/>
  <c r="AE17" i="21" a="1"/>
  <c r="AU72" i="21" a="1"/>
  <c r="BP20" i="21" a="1"/>
  <c r="AN61" i="21" a="1"/>
  <c r="BG54" i="21" a="1"/>
  <c r="BI60" i="21" a="1"/>
  <c r="D16" i="21" a="1"/>
  <c r="BO45" i="21" a="1"/>
  <c r="BK47" i="21" a="1"/>
  <c r="AO33" i="21" a="1"/>
  <c r="BB63" i="21" a="1"/>
  <c r="AQ18" i="21" a="1"/>
  <c r="X12" i="21" a="1"/>
  <c r="AT16" i="21" a="1"/>
  <c r="R12" i="21" a="1"/>
  <c r="AV39" i="21" a="1"/>
  <c r="AI18" i="21" a="1"/>
  <c r="AM75" i="21" a="1"/>
  <c r="AJ36" i="21" a="1"/>
  <c r="BB50" i="21" a="1"/>
  <c r="BL28" i="21" a="1"/>
  <c r="AP33" i="21" a="1"/>
  <c r="AC77" i="21" a="1"/>
  <c r="BS41" i="21" a="1"/>
  <c r="H45" i="21" a="1"/>
  <c r="BJ12" i="21" a="1"/>
  <c r="BP33" i="21" a="1"/>
  <c r="AL43" i="21" a="1"/>
  <c r="S70" i="21" a="1"/>
  <c r="AT72" i="21" a="1"/>
  <c r="F64" i="21" a="1"/>
  <c r="BH35" i="21" a="1"/>
  <c r="Q77" i="21" a="1"/>
  <c r="U62" i="21" a="1"/>
  <c r="AP51" i="21" a="1"/>
  <c r="AW38" i="21" a="1"/>
  <c r="BG26" i="21" a="1"/>
  <c r="F6" i="21" a="1"/>
  <c r="AA33" i="21" a="1"/>
  <c r="BQ61" i="21" a="1"/>
  <c r="AI33" i="21" a="1"/>
  <c r="BO40" i="21" a="1"/>
  <c r="AU20" i="21" a="1"/>
  <c r="AU48" i="21" a="1"/>
  <c r="BR49" i="21" a="1"/>
  <c r="K32" i="21" a="1"/>
  <c r="D39" i="21" a="1"/>
  <c r="AJ55" i="21" a="1"/>
  <c r="BS10" i="21" a="1"/>
  <c r="T71" i="21" a="1"/>
  <c r="BI68" i="21" a="1"/>
  <c r="N68" i="21" a="1"/>
  <c r="AG36" i="21" a="1"/>
  <c r="Z76" i="21" a="1"/>
  <c r="AP57" i="21" a="1"/>
  <c r="BH6" i="21" a="1"/>
  <c r="U71" i="21" a="1"/>
  <c r="AM66" i="21" a="1"/>
  <c r="BO19" i="21" a="1"/>
  <c r="U47" i="21" a="1"/>
  <c r="AJ48" i="21" a="1"/>
  <c r="N12" i="21" a="1"/>
  <c r="BC37" i="21" a="1"/>
  <c r="Y33" i="21" a="1"/>
  <c r="U34" i="21" a="1"/>
  <c r="BL5" i="21" a="1"/>
  <c r="BD19" i="21" a="1"/>
  <c r="AO77" i="21" a="1"/>
  <c r="BJ65" i="21" a="1"/>
  <c r="S6" i="21" a="1"/>
  <c r="AX15" i="21" a="1"/>
  <c r="AU6" i="21" a="1"/>
  <c r="E71" i="21" a="1"/>
  <c r="V52" i="21" a="1"/>
  <c r="AE62" i="21" a="1"/>
  <c r="M9" i="21" a="1"/>
  <c r="AI43" i="21" a="1"/>
  <c r="O68" i="21" a="1"/>
  <c r="AX59" i="21" a="1"/>
  <c r="Q48" i="21" a="1"/>
  <c r="BA25" i="21" a="1"/>
  <c r="T16" i="21" a="1"/>
  <c r="AC66" i="21" a="1"/>
  <c r="E66" i="21" a="1"/>
  <c r="BA37" i="21" a="1"/>
  <c r="V11" i="21" a="1"/>
  <c r="BP9" i="21" a="1"/>
  <c r="AP29" i="21" a="1"/>
  <c r="C12" i="21" a="1"/>
  <c r="U23" i="21" a="1"/>
  <c r="Y17" i="21" a="1"/>
  <c r="BL70" i="21" a="1"/>
  <c r="AA50" i="21" a="1"/>
  <c r="AN15" i="21" a="1"/>
  <c r="AV45" i="21" a="1"/>
  <c r="BO59" i="21" a="1"/>
  <c r="R33" i="21" a="1"/>
  <c r="S58" i="21" a="1"/>
  <c r="BH61" i="21" a="1"/>
  <c r="AJ33" i="21" a="1"/>
  <c r="AW22" i="21" a="1"/>
  <c r="AQ19" i="21" a="1"/>
  <c r="BL31" i="21" a="1"/>
  <c r="AX37" i="21" a="1"/>
  <c r="G6" i="21" a="1"/>
  <c r="X25" i="21" a="1"/>
  <c r="AV22" i="21" a="1"/>
  <c r="AG33" i="21" a="1"/>
  <c r="G44" i="21" a="1"/>
  <c r="BG64" i="21" a="1"/>
  <c r="BG65" i="21" a="1"/>
  <c r="Q59" i="21" a="1"/>
  <c r="AB36" i="21" a="1"/>
  <c r="AZ46" i="21" a="1"/>
  <c r="R45" i="21" a="1"/>
  <c r="AC64" i="21" a="1"/>
  <c r="BC72" i="21" a="1"/>
  <c r="AW10" i="21" a="1"/>
  <c r="E39" i="21" a="1"/>
  <c r="Y19" i="21" a="1"/>
  <c r="J75" i="21" a="1"/>
  <c r="D75" i="21" a="1"/>
  <c r="AJ11" i="21" a="1"/>
  <c r="J47" i="21" a="1"/>
  <c r="L67" i="21" a="1"/>
  <c r="O34" i="21" a="1"/>
  <c r="S32" i="21" a="1"/>
  <c r="AB16" i="21" a="1"/>
  <c r="AS67" i="21" a="1"/>
  <c r="AW32" i="21" a="1"/>
  <c r="BJ13" i="21" a="1"/>
  <c r="G76" i="21" a="1"/>
  <c r="AU37" i="21" a="1"/>
  <c r="AB39" i="21" a="1"/>
  <c r="AM8" i="21" a="1"/>
  <c r="BC63" i="21" a="1"/>
  <c r="K77" i="21" a="1"/>
  <c r="AJ69" i="21" a="1"/>
  <c r="AN56" i="21" a="1"/>
  <c r="BG39" i="21" a="1"/>
  <c r="AB75" i="21" a="1"/>
  <c r="BG30" i="21" a="1"/>
  <c r="T50" i="21" a="1"/>
  <c r="Z66" i="21" a="1"/>
  <c r="N58" i="21" a="1"/>
  <c r="BQ36" i="21" a="1"/>
  <c r="BC32" i="21" a="1"/>
  <c r="BC60" i="21" a="1"/>
  <c r="F76" i="21" a="1"/>
  <c r="BR37" i="21" a="1"/>
  <c r="BK37" i="21" a="1"/>
  <c r="X33" i="21" a="1"/>
  <c r="T34" i="21" a="1"/>
  <c r="T75" i="21" a="1"/>
  <c r="AP56" i="21" a="1"/>
  <c r="M45" i="21" a="1"/>
  <c r="AM16" i="21" a="1"/>
  <c r="Q49" i="21" a="1"/>
  <c r="D6" i="21" a="1"/>
  <c r="AA48" i="21" a="1"/>
  <c r="AC52" i="21" a="1"/>
  <c r="BB25" i="21" a="1"/>
  <c r="R21" i="21" a="1"/>
  <c r="BG77" i="21" a="1"/>
  <c r="T45" i="21" a="1"/>
  <c r="J48" i="21" a="1"/>
  <c r="G67" i="21" a="1"/>
  <c r="Q16" i="21" a="1"/>
  <c r="AF15" i="21" a="1"/>
  <c r="BB16" i="21" a="1"/>
  <c r="BL16" i="21" a="1"/>
  <c r="AX47" i="21" a="1"/>
  <c r="AS55" i="21" a="1"/>
  <c r="G64" i="21" a="1"/>
  <c r="AV29" i="21" a="1"/>
  <c r="BH45" i="21" a="1"/>
  <c r="AW68" i="21" a="1"/>
  <c r="BR73" i="21" a="1"/>
  <c r="G50" i="21" a="1"/>
  <c r="AH47" i="21" a="1"/>
  <c r="N47" i="21" a="1"/>
  <c r="AN28" i="21" a="1"/>
  <c r="BQ53" i="21" a="1"/>
  <c r="BN72" i="21" a="1"/>
  <c r="J69" i="21" a="1"/>
  <c r="O45" i="21" a="1"/>
  <c r="AT40" i="21" a="1"/>
  <c r="BQ30" i="21" a="1"/>
  <c r="AN43" i="21" a="1"/>
  <c r="AP55" i="21" a="1"/>
  <c r="BD29" i="21" a="1"/>
  <c r="BK55" i="21" a="1"/>
  <c r="AG65" i="21" a="1"/>
  <c r="AO64" i="21" a="1"/>
  <c r="Z24" i="21" a="1"/>
  <c r="J32" i="21" a="1"/>
  <c r="BD11" i="21" a="1"/>
  <c r="BE53" i="21" a="1"/>
  <c r="BH73" i="21" a="1"/>
  <c r="M15" i="21" a="1"/>
  <c r="BI8" i="21" a="1"/>
  <c r="Q52" i="21" a="1"/>
  <c r="K50" i="21" a="1"/>
  <c r="N5" i="21" a="1"/>
  <c r="L31" i="21" a="1"/>
  <c r="BA63" i="21" a="1"/>
  <c r="BQ72" i="21" a="1"/>
  <c r="M26" i="21" a="1"/>
  <c r="BQ64" i="21" a="1"/>
  <c r="BP16" i="21" a="1"/>
  <c r="U10" i="21" a="1"/>
  <c r="AT61" i="21" a="1"/>
  <c r="AS11" i="21" a="1"/>
  <c r="N9" i="21" a="1"/>
  <c r="AQ67" i="21" a="1"/>
  <c r="Z17" i="21" a="1"/>
  <c r="F27" i="21" a="1"/>
  <c r="AE26" i="21" a="1"/>
  <c r="AU44" i="21" a="1"/>
  <c r="AT48" i="21" a="1"/>
  <c r="H52" i="21" a="1"/>
  <c r="AJ50" i="21" a="1"/>
  <c r="K40" i="21" a="1"/>
  <c r="BL6" i="21" a="1"/>
  <c r="S40" i="21" a="1"/>
  <c r="AL59" i="21" a="1"/>
  <c r="M18" i="21" a="1"/>
  <c r="N59" i="21" a="1"/>
  <c r="AW33" i="21" a="1"/>
  <c r="BI12" i="21" a="1"/>
  <c r="H35" i="21" a="1"/>
  <c r="BJ33" i="21" a="1"/>
  <c r="AV20" i="21" a="1"/>
  <c r="T77" i="21" a="1"/>
  <c r="AE39" i="21" a="1"/>
  <c r="BC52" i="21" a="1"/>
  <c r="BD16" i="21" a="1"/>
  <c r="BP44" i="21" a="1"/>
  <c r="BE17" i="21" a="1"/>
  <c r="AT28" i="21" a="1"/>
  <c r="S52" i="21" a="1"/>
  <c r="AU36" i="21" a="1"/>
  <c r="E33" i="21" a="1"/>
  <c r="AI66" i="21" a="1"/>
  <c r="O72" i="21" a="1"/>
  <c r="Z49" i="21" a="1"/>
  <c r="AI13" i="21" a="1"/>
  <c r="AN23" i="21" a="1"/>
  <c r="AQ43" i="21" a="1"/>
  <c r="BJ6" i="21" a="1"/>
  <c r="BR76" i="21" a="1"/>
  <c r="S25" i="21" a="1"/>
  <c r="Y61" i="21" a="1"/>
  <c r="E67" i="21" a="1"/>
  <c r="V44" i="21" a="1"/>
  <c r="AH63" i="21" a="1"/>
  <c r="L7" i="21" a="1"/>
  <c r="H54" i="21" a="1"/>
  <c r="AA74" i="21" a="1"/>
  <c r="AB53" i="21" a="1"/>
  <c r="T44" i="21" a="1"/>
  <c r="BK17" i="21" a="1"/>
  <c r="AC42" i="21" a="1"/>
  <c r="U5" i="21" a="1"/>
  <c r="K73" i="21" a="1"/>
  <c r="BE41" i="21" a="1"/>
  <c r="BR27" i="21" a="1"/>
  <c r="BJ49" i="21" a="1"/>
  <c r="AG40" i="21" a="1"/>
  <c r="BH27" i="21" a="1"/>
  <c r="BL15" i="21" a="1"/>
  <c r="AP36" i="21" a="1"/>
  <c r="AW64" i="21" a="1"/>
  <c r="R52" i="21" a="1"/>
  <c r="BJ50" i="21" a="1"/>
  <c r="AW27" i="21" a="1"/>
  <c r="BR50" i="21" a="1"/>
  <c r="AU25" i="21" a="1"/>
  <c r="AI77" i="21" a="1"/>
  <c r="AP44" i="21" a="1"/>
  <c r="BO69" i="21" a="1"/>
  <c r="E12" i="21" a="1"/>
  <c r="BG67" i="21" a="1"/>
  <c r="L59" i="21" a="1"/>
  <c r="AV76" i="21" a="1"/>
  <c r="AQ64" i="21" a="1"/>
  <c r="AE54" i="21" a="1"/>
  <c r="BA51" i="21" a="1"/>
  <c r="E24" i="21" a="1"/>
  <c r="R37" i="21" a="1"/>
  <c r="H34" i="21" a="1"/>
  <c r="Y64" i="21" a="1"/>
  <c r="AO37" i="21" a="1"/>
  <c r="BL44" i="21" a="1"/>
  <c r="BA47" i="21" a="1"/>
  <c r="BK9" i="21" a="1"/>
  <c r="D34" i="21" a="1"/>
  <c r="M20" i="21" a="1"/>
  <c r="AF39" i="21" a="1"/>
  <c r="D61" i="21" a="1"/>
  <c r="AU73" i="21" a="1"/>
  <c r="E36" i="21" a="1"/>
  <c r="AC17" i="21" a="1"/>
  <c r="U44" i="21" a="1"/>
  <c r="AG32" i="21" a="1"/>
  <c r="BR18" i="21" a="1"/>
  <c r="AS43" i="21" a="1"/>
  <c r="AN53" i="21" a="1"/>
  <c r="BR34" i="21" a="1"/>
  <c r="BR58" i="21" a="1"/>
  <c r="D68" i="21" a="1"/>
  <c r="AL14" i="21" a="1"/>
  <c r="AV16" i="21" a="1"/>
  <c r="AH9" i="21" a="1"/>
  <c r="BE33" i="21" a="1"/>
  <c r="BD5" i="21" a="1"/>
  <c r="X63" i="21" a="1"/>
  <c r="AH37" i="21" a="1"/>
  <c r="M57" i="21" a="1"/>
  <c r="R41" i="21" a="1"/>
  <c r="BS11" i="21" a="1"/>
  <c r="S57" i="21" a="1"/>
  <c r="BI52" i="21" a="1"/>
  <c r="BS8" i="21" a="1"/>
  <c r="AE14" i="21" a="1"/>
  <c r="AG56" i="21" a="1"/>
  <c r="BG50" i="21" a="1"/>
  <c r="AL32" i="21" a="1"/>
  <c r="D46" i="21" a="1"/>
  <c r="D11" i="21" a="1"/>
  <c r="AZ49" i="21" a="1"/>
  <c r="BN6" i="21" a="1"/>
  <c r="S27" i="21" a="1"/>
  <c r="BG29" i="21" a="1"/>
  <c r="D19" i="21" a="1"/>
  <c r="BS61" i="21" a="1"/>
  <c r="G43" i="21" a="1"/>
  <c r="Y14" i="21" a="1"/>
  <c r="AI45" i="21" a="1"/>
  <c r="H25" i="21" a="1"/>
  <c r="BN9" i="21" a="1"/>
  <c r="Q40" i="21" a="1"/>
  <c r="N13" i="21" a="1"/>
  <c r="R18" i="21" a="1"/>
  <c r="BQ23" i="21" a="1"/>
  <c r="D51" i="21" a="1"/>
  <c r="G72" i="21" a="1"/>
  <c r="AF74" i="21" a="1"/>
  <c r="BI33" i="21" a="1"/>
  <c r="AV50" i="21" a="1"/>
  <c r="O24" i="21" a="1"/>
  <c r="AW48" i="21" a="1"/>
  <c r="AW12" i="21" a="1"/>
  <c r="BK7" i="21" a="1"/>
  <c r="AE20" i="21" a="1"/>
  <c r="D49" i="21" a="1"/>
  <c r="AF48" i="21" a="1"/>
  <c r="AE33" i="21" a="1"/>
  <c r="BG20" i="21" a="1"/>
  <c r="BH71" i="21" a="1"/>
  <c r="AG17" i="21" a="1"/>
  <c r="AT70" i="21" a="1"/>
  <c r="AQ57" i="21" a="1"/>
  <c r="BR59" i="21" a="1"/>
  <c r="BL61" i="21" a="1"/>
  <c r="BJ22" i="21" a="1"/>
  <c r="K61" i="21" a="1"/>
  <c r="AO17" i="21" a="1"/>
  <c r="X65" i="21" a="1"/>
  <c r="AT9" i="21" a="1"/>
  <c r="R77" i="21" a="1"/>
  <c r="F54" i="21" a="1"/>
  <c r="AE12" i="21" a="1"/>
  <c r="BD40" i="21" a="1"/>
  <c r="BH77" i="21" a="1"/>
  <c r="AB32" i="21" a="1"/>
  <c r="S54" i="21" a="1"/>
  <c r="AO25" i="21" a="1"/>
  <c r="Y69" i="21" a="1"/>
  <c r="L8" i="21" a="1"/>
  <c r="BD72" i="21" a="1"/>
  <c r="AT74" i="21" a="1"/>
  <c r="AU46" i="21" a="1"/>
  <c r="BG51" i="21" a="1"/>
  <c r="L17" i="21" a="1"/>
  <c r="D14" i="21" a="1"/>
  <c r="BR63" i="21" a="1"/>
  <c r="AP77" i="21" a="1"/>
  <c r="BA68" i="21" a="1"/>
  <c r="AM41" i="21" a="1"/>
  <c r="C62" i="21" a="1"/>
  <c r="BQ44" i="21" a="1"/>
  <c r="AH35" i="21" a="1"/>
  <c r="Q23" i="21" a="1"/>
  <c r="Q27" i="21" a="1"/>
  <c r="BA17" i="21" a="1"/>
  <c r="R60" i="21" a="1"/>
  <c r="AI68" i="21" a="1"/>
  <c r="BA9" i="21" a="1"/>
  <c r="AB41" i="21" a="1"/>
  <c r="K74" i="21" a="1"/>
  <c r="AC54" i="21" a="1"/>
  <c r="BK69" i="21" a="1"/>
  <c r="BK11" i="21" a="1"/>
  <c r="BJ56" i="21" a="1"/>
  <c r="BA39" i="21" a="1"/>
  <c r="BR8" i="21" a="1"/>
  <c r="BH18" i="21" a="1"/>
  <c r="BK56" i="21" a="1"/>
  <c r="AL27" i="21" a="1"/>
  <c r="AB65" i="21" a="1"/>
  <c r="Y36" i="21" a="1"/>
  <c r="Q74" i="21" a="1"/>
  <c r="BK23" i="21" a="1"/>
  <c r="AX24" i="21" a="1"/>
  <c r="BD60" i="21" a="1"/>
  <c r="AV72" i="21" a="1"/>
  <c r="AL6" i="21" a="1"/>
  <c r="BN50" i="21" a="1"/>
  <c r="AV49" i="21" a="1"/>
  <c r="Y49" i="21" a="1"/>
  <c r="BA58" i="21" a="1"/>
  <c r="N36" i="21" a="1"/>
  <c r="T10" i="21" a="1"/>
  <c r="AT56" i="21" a="1"/>
  <c r="AF37" i="21" a="1"/>
  <c r="AI12" i="21" a="1"/>
  <c r="AW49" i="21" a="1"/>
  <c r="Z9" i="21" a="1"/>
  <c r="F72" i="21" a="1"/>
  <c r="T8" i="21" a="1"/>
  <c r="U58" i="21" a="1"/>
  <c r="BJ20" i="21" a="1"/>
  <c r="L60" i="21" a="1"/>
  <c r="AT63" i="21" a="1"/>
  <c r="T25" i="21" a="1"/>
  <c r="AU58" i="21" a="1"/>
  <c r="AC43" i="21" a="1"/>
  <c r="D47" i="21" a="1"/>
  <c r="AH44" i="21" a="1"/>
  <c r="BQ22" i="21" a="1"/>
  <c r="AV25" i="21" a="1"/>
  <c r="BD25" i="21" a="1"/>
  <c r="BD23" i="21" a="1"/>
  <c r="Z47" i="21" a="1"/>
  <c r="L40" i="21" a="1"/>
  <c r="AP71" i="21" a="1"/>
  <c r="G69" i="21" a="1"/>
  <c r="BS9" i="21" a="1"/>
  <c r="BQ27" i="21" a="1"/>
  <c r="U67" i="21" a="1"/>
  <c r="AX70" i="21" a="1"/>
  <c r="AB26" i="21" a="1"/>
  <c r="AM77" i="21" a="1"/>
  <c r="AI46" i="21" a="1"/>
  <c r="AT15" i="21" a="1"/>
  <c r="BR10" i="21" a="1"/>
  <c r="AF23" i="21" a="1"/>
  <c r="BP67" i="21" a="1"/>
  <c r="BG9" i="21" a="1"/>
  <c r="BB65" i="21" a="1"/>
  <c r="N73" i="21" a="1"/>
  <c r="AZ40" i="21" a="1"/>
  <c r="D42" i="21" a="1"/>
  <c r="AB61" i="21" a="1"/>
  <c r="D69" i="21" a="1"/>
  <c r="V39" i="21" a="1"/>
  <c r="S68" i="21" a="1"/>
  <c r="AL20" i="21" a="1"/>
  <c r="BQ5" i="21" a="1"/>
  <c r="O26" i="21" a="1"/>
  <c r="AH39" i="21" a="1"/>
  <c r="BA65" i="21" a="1"/>
  <c r="BG21" i="21" a="1"/>
  <c r="BP59" i="21" a="1"/>
  <c r="H39" i="21" a="1"/>
  <c r="D21" i="21" a="1"/>
  <c r="S29" i="21" a="1"/>
  <c r="BH33" i="21" a="1"/>
  <c r="AA64" i="21" a="1"/>
  <c r="BI64" i="21" a="1"/>
  <c r="Y37" i="21" a="1"/>
  <c r="BO28" i="21" a="1"/>
  <c r="AG11" i="21" a="1"/>
  <c r="BN21" i="21" a="1"/>
  <c r="AG62" i="21" a="1"/>
  <c r="M64" i="21" a="1"/>
  <c r="U75" i="21" a="1"/>
  <c r="AP75" i="21" a="1"/>
  <c r="AU24" i="21" a="1"/>
  <c r="BC24" i="21" a="1"/>
  <c r="AN72" i="21" a="1"/>
  <c r="Q50" i="21" a="1"/>
  <c r="BI9" i="21" a="1"/>
  <c r="AN71" i="21" a="1"/>
  <c r="Q13" i="21" a="1"/>
  <c r="J17" i="21" a="1"/>
  <c r="AU63" i="21" a="1"/>
  <c r="C37" i="21" a="1"/>
  <c r="BA59" i="21" a="1"/>
  <c r="BN25" i="21" a="1"/>
  <c r="BG34" i="21" a="1"/>
  <c r="D32" i="21" a="1"/>
  <c r="L36" i="21" a="1"/>
  <c r="J6" i="21" a="1"/>
  <c r="AF10" i="21" a="1"/>
  <c r="BO44" i="21" a="1"/>
  <c r="F12" i="21" a="1"/>
  <c r="X39" i="21" a="1"/>
  <c r="AE16" i="21" a="1"/>
  <c r="AH23" i="21" a="1"/>
  <c r="BI13" i="21" a="1"/>
  <c r="AC38" i="21" a="1"/>
  <c r="AZ27" i="21" a="1"/>
  <c r="R57" i="21" a="1"/>
  <c r="AZ22" i="21" a="1"/>
  <c r="U20" i="21" a="1"/>
  <c r="AP22" i="21" a="1"/>
  <c r="AQ30" i="21" a="1"/>
  <c r="BD49" i="21" a="1"/>
  <c r="AW72" i="21" a="1"/>
  <c r="Y71" i="21" a="1"/>
  <c r="BI37" i="21" a="1"/>
  <c r="N17" i="21" a="1"/>
  <c r="Z40" i="21" a="1"/>
  <c r="L56" i="21" a="1"/>
  <c r="C15" i="21" a="1"/>
  <c r="AW46" i="21" a="1"/>
  <c r="AG68" i="21" a="1"/>
  <c r="V63" i="21" a="1"/>
  <c r="AP70" i="21" a="1"/>
  <c r="K45" i="21" a="1"/>
  <c r="BO35" i="21" a="1"/>
  <c r="L38" i="21" a="1"/>
  <c r="G34" i="21" a="1"/>
  <c r="BJ68" i="21" a="1"/>
  <c r="AC8" i="21" a="1"/>
  <c r="T11" i="21" a="1"/>
  <c r="AU57" i="21" a="1"/>
  <c r="E16" i="21" a="1"/>
  <c r="AN10" i="21" a="1"/>
  <c r="E47" i="21" a="1"/>
  <c r="E35" i="21" a="1"/>
  <c r="BI53" i="21" a="1"/>
  <c r="U36" i="21" a="1"/>
  <c r="C36" i="21" a="1"/>
  <c r="AS42" i="21" a="1"/>
  <c r="L41" i="21" a="1"/>
  <c r="AZ44" i="21" a="1"/>
  <c r="G58" i="21" a="1"/>
  <c r="AM6" i="21" a="1"/>
  <c r="AM54" i="21" a="1"/>
  <c r="AW56" i="21" a="1"/>
  <c r="Z33" i="21" a="1"/>
  <c r="BN36" i="21" a="1"/>
  <c r="E40" i="21" a="1"/>
  <c r="BI49" i="21" a="1"/>
  <c r="AE41" i="21" a="1"/>
  <c r="G21" i="21" a="1"/>
  <c r="AX52" i="21" a="1"/>
  <c r="BG28" i="21" a="1"/>
  <c r="Z72" i="21" a="1"/>
  <c r="S77" i="21" a="1"/>
  <c r="R6" i="21" a="1"/>
  <c r="AE40" i="21" a="1"/>
  <c r="M38" i="21" a="1"/>
  <c r="AZ11" i="21" a="1"/>
  <c r="AL5" i="21" a="1"/>
  <c r="D60" i="21" a="1"/>
  <c r="BJ37" i="21" a="1"/>
  <c r="AZ77" i="21" a="1"/>
  <c r="AL71" i="21" a="1"/>
  <c r="BH16" i="21" a="1"/>
  <c r="M44" i="21" a="1"/>
  <c r="Y46" i="21" a="1"/>
  <c r="AN49" i="21" a="1"/>
  <c r="M6" i="21" a="1"/>
  <c r="J53" i="21" a="1"/>
  <c r="D65" i="21" a="1"/>
  <c r="AU55" i="21" a="1"/>
  <c r="BK41" i="21" a="1"/>
  <c r="AU67" i="21" a="1"/>
  <c r="AQ7" i="21" a="1"/>
  <c r="AX21" i="21" a="1"/>
  <c r="T6" i="21" a="1"/>
  <c r="AP46" i="21" a="1"/>
  <c r="U29" i="21" a="1"/>
  <c r="AV74" i="21" a="1"/>
  <c r="AW39" i="21" a="1"/>
  <c r="D58" i="21" a="1"/>
  <c r="V48" i="21" a="1"/>
  <c r="AM55" i="21" a="1"/>
  <c r="BI51" i="21" a="1"/>
  <c r="AP72" i="21" a="1"/>
  <c r="AQ68" i="21" a="1"/>
  <c r="BD47" i="21" a="1"/>
  <c r="K30" i="21" a="1"/>
  <c r="K33" i="21" a="1"/>
  <c r="BL71" i="21" a="1"/>
  <c r="AO57" i="21" a="1"/>
  <c r="Y77" i="21" a="1"/>
  <c r="AT51" i="21" a="1"/>
  <c r="BS75" i="21" a="1"/>
  <c r="BD61" i="21" a="1"/>
  <c r="L11" i="21" a="1"/>
  <c r="BK72" i="21" a="1"/>
  <c r="N20" i="21" a="1"/>
  <c r="AI52" i="21" a="1"/>
  <c r="T52" i="21" a="1"/>
  <c r="AF38" i="21" a="1"/>
  <c r="C5" i="21" a="1"/>
  <c r="AF7" i="21" a="1"/>
  <c r="AL46" i="21" a="1"/>
  <c r="AJ59" i="21" a="1"/>
  <c r="F49" i="21" a="1"/>
  <c r="BN69" i="21" a="1"/>
  <c r="BG45" i="21" a="1"/>
  <c r="BB70" i="21" a="1"/>
  <c r="AC13" i="21" a="1"/>
  <c r="K31" i="21" a="1"/>
  <c r="BG12" i="21" a="1"/>
  <c r="Y63" i="21" a="1"/>
  <c r="M41" i="21" a="1"/>
  <c r="BS50" i="21" a="1"/>
  <c r="AC35" i="21" a="1"/>
  <c r="Z8" i="21" a="1"/>
  <c r="K58" i="21" a="1"/>
  <c r="G13" i="21" a="1"/>
  <c r="Q69" i="21" a="1"/>
  <c r="BP17" i="21" a="1"/>
  <c r="AG71" i="21" a="1"/>
  <c r="J70" i="21" a="1"/>
  <c r="BJ28" i="21" a="1"/>
  <c r="L71" i="21" a="1"/>
  <c r="AA8" i="21" a="1"/>
  <c r="J43" i="21" a="1"/>
  <c r="AE51" i="21" a="1"/>
  <c r="BE63" i="21" a="1"/>
  <c r="AN24" i="21" a="1"/>
  <c r="H6" i="21" a="1"/>
  <c r="BD10" i="21" a="1"/>
  <c r="BB29" i="21" a="1"/>
  <c r="BA48" i="21" a="1"/>
  <c r="AF50" i="21" a="1"/>
  <c r="BL23" i="21" a="1"/>
  <c r="Q10" i="21" a="1"/>
  <c r="J12" i="21" a="1"/>
  <c r="AT26" i="21" a="1"/>
  <c r="J42" i="21" a="1"/>
  <c r="X77" i="21" a="1"/>
  <c r="AW65" i="21" a="1"/>
  <c r="AF72" i="21" a="1"/>
  <c r="AL67" i="21" a="1"/>
  <c r="AX13" i="21" a="1"/>
  <c r="BE23" i="21" a="1"/>
  <c r="AU56" i="21" a="1"/>
  <c r="AG6" i="21" a="1"/>
  <c r="AP63" i="21" a="1"/>
  <c r="BB46" i="21" a="1"/>
  <c r="BL77" i="21" a="1"/>
  <c r="H76" i="21" a="1"/>
  <c r="BN22" i="21" a="1"/>
  <c r="N10" i="21" a="1"/>
  <c r="L72" i="21" a="1"/>
  <c r="BC68" i="21" a="1"/>
  <c r="K56" i="21" a="1"/>
  <c r="BP6" i="21" a="1"/>
  <c r="BR13" i="21" a="1"/>
  <c r="BJ9" i="21" a="1"/>
  <c r="AZ71" i="21" a="1"/>
  <c r="BJ26" i="21" a="1"/>
  <c r="AT42" i="21" a="1"/>
  <c r="AS45" i="21" a="1"/>
  <c r="AZ58" i="21" a="1"/>
  <c r="BO15" i="21" a="1"/>
  <c r="AS31" i="21" a="1"/>
  <c r="AA73" i="21" a="1"/>
  <c r="Y38" i="21" a="1"/>
  <c r="L10" i="21" a="1"/>
  <c r="F74" i="21" a="1"/>
  <c r="BP19" i="21" a="1"/>
  <c r="BA21" i="21" a="1"/>
  <c r="L75" i="21" a="1"/>
  <c r="AZ32" i="21" a="1"/>
  <c r="L66" i="21" a="1"/>
  <c r="C41" i="21" a="1"/>
  <c r="BC46" i="21" a="1"/>
  <c r="BD8" i="21" a="1"/>
  <c r="BJ69" i="21" a="1"/>
  <c r="H10" i="21" a="1"/>
  <c r="AC62" i="21" a="1"/>
  <c r="BG46" i="21" a="1"/>
  <c r="BO50" i="21" a="1"/>
  <c r="AG34" i="21" a="1"/>
  <c r="BC11" i="21" a="1"/>
  <c r="BH19" i="21" a="1"/>
  <c r="L12" i="21" a="1"/>
  <c r="O11" i="21" a="1"/>
  <c r="AQ32" i="21" a="1"/>
  <c r="AF62" i="21" a="1"/>
  <c r="C43" i="21" a="1"/>
  <c r="AB40" i="21" a="1"/>
  <c r="AZ60" i="21" a="1"/>
  <c r="C73" i="21" a="1"/>
  <c r="R15" i="21" a="1"/>
  <c r="Y15" i="21" a="1"/>
  <c r="BD41" i="21" a="1"/>
  <c r="BR12" i="21" a="1"/>
  <c r="BN58" i="21" a="1"/>
  <c r="BK57" i="21" a="1"/>
  <c r="AI74" i="21" a="1"/>
  <c r="BB58" i="21" a="1"/>
  <c r="BL19" i="21" a="1"/>
  <c r="S67" i="21" a="1"/>
  <c r="AQ6" i="21" a="1"/>
  <c r="BH66" i="21" a="1"/>
  <c r="M34" i="21" a="1"/>
  <c r="AM13" i="21" a="1"/>
  <c r="AB12" i="21" a="1"/>
  <c r="BD34" i="21" a="1"/>
  <c r="E75" i="21" a="1"/>
  <c r="AO18" i="21" a="1"/>
  <c r="H15" i="21" a="1"/>
  <c r="E10" i="21" a="1"/>
  <c r="AB15" i="21" a="1"/>
  <c r="V45" i="21" a="1"/>
  <c r="BC20" i="21" a="1"/>
  <c r="Q44" i="21" a="1"/>
  <c r="AX39" i="21" a="1"/>
  <c r="BQ73" i="21" a="1"/>
  <c r="N74" i="21" a="1"/>
  <c r="BE25" i="21" a="1"/>
  <c r="AJ25" i="21" a="1"/>
  <c r="BH37" i="21" a="1"/>
  <c r="AS72" i="21" a="1"/>
  <c r="M7" i="21" a="1"/>
  <c r="BK32" i="21" a="1"/>
  <c r="AP18" i="21" a="1"/>
  <c r="AV55" i="21" a="1"/>
  <c r="C45" i="21" a="1"/>
  <c r="BD51" i="21" a="1"/>
  <c r="AS46" i="21" a="1"/>
  <c r="BD36" i="21" a="1"/>
  <c r="S69" i="21" a="1"/>
  <c r="BR30" i="21" a="1"/>
  <c r="AI48" i="21" a="1"/>
  <c r="AC14" i="21" a="1"/>
  <c r="L20" i="21" a="1"/>
  <c r="BJ30" i="21" a="1"/>
  <c r="BO71" i="21" a="1"/>
  <c r="AV48" i="21" a="1"/>
  <c r="AQ22" i="21" a="1"/>
  <c r="AQ45" i="21" a="1"/>
  <c r="L74" i="21" a="1"/>
  <c r="BE43" i="21" a="1"/>
  <c r="C50" i="21" a="1"/>
  <c r="S34" i="21" a="1"/>
  <c r="AM76" i="21" a="1"/>
  <c r="G23" i="21" a="1"/>
  <c r="D66" i="21" a="1"/>
  <c r="BB44" i="21" a="1"/>
  <c r="BI70" i="21" a="1"/>
  <c r="O60" i="21" a="1"/>
  <c r="V60" i="21" a="1"/>
  <c r="Z44" i="21" a="1"/>
  <c r="F70" i="21" a="1"/>
  <c r="O32" i="21" a="1"/>
  <c r="AC50" i="21" a="1"/>
  <c r="AH45" i="21" a="1"/>
  <c r="D24" i="21" a="1"/>
  <c r="AZ51" i="21" a="1"/>
  <c r="BD62" i="21" a="1"/>
  <c r="AW37" i="21" a="1"/>
  <c r="V19" i="21" a="1"/>
  <c r="AB52" i="21" a="1"/>
  <c r="BK42" i="21" a="1"/>
  <c r="Z14" i="21" a="1"/>
  <c r="AH54" i="21" a="1"/>
  <c r="BE64" i="21" a="1"/>
  <c r="AA58" i="21" a="1"/>
  <c r="Z12" i="21" a="1"/>
  <c r="O63" i="21" a="1"/>
  <c r="BE72" i="21" a="1"/>
  <c r="AG50" i="21" a="1"/>
  <c r="Y53" i="21" a="1"/>
  <c r="BR6" i="21" a="1"/>
  <c r="AP37" i="21" a="1"/>
  <c r="AJ40" i="21" a="1"/>
  <c r="AH76" i="21" a="1"/>
  <c r="AT47" i="21" a="1"/>
  <c r="X64" i="21" a="1"/>
  <c r="AN27" i="21" a="1"/>
  <c r="Z20" i="21" a="1"/>
  <c r="AP61" i="21" a="1"/>
  <c r="BJ73" i="21" a="1"/>
  <c r="X66" i="21" a="1"/>
  <c r="AO32" i="21" a="1"/>
  <c r="AF14" i="21" a="1"/>
  <c r="BR56" i="21" a="1"/>
  <c r="E52" i="21" a="1"/>
  <c r="R30" i="21" a="1"/>
  <c r="AU43" i="21" a="1"/>
  <c r="R8" i="21" a="1"/>
  <c r="AT64" i="21" a="1"/>
  <c r="AU23" i="21" a="1"/>
  <c r="BC57" i="21" a="1"/>
  <c r="S20" i="21" a="1"/>
  <c r="X38" i="21" a="1"/>
  <c r="AJ13" i="21" a="1"/>
  <c r="BL37" i="21" a="1"/>
  <c r="H8" i="21" a="1"/>
  <c r="H20" i="21" a="1"/>
  <c r="O31" i="21" a="1"/>
  <c r="D31" i="21" a="1"/>
  <c r="BK20" i="21" a="1"/>
  <c r="AJ54" i="21" a="1"/>
  <c r="AN41" i="21" a="1"/>
  <c r="AQ9" i="21" a="1"/>
  <c r="C17" i="21" a="1"/>
  <c r="BA77" i="21" a="1"/>
  <c r="BE76" i="21" a="1"/>
  <c r="H70" i="21" a="1"/>
  <c r="X47" i="21" a="1"/>
  <c r="R14" i="21" a="1"/>
  <c r="H33" i="21" a="1"/>
  <c r="AT14" i="21" a="1"/>
  <c r="T26" i="21" a="1"/>
  <c r="AE53" i="21" a="1"/>
  <c r="BP37" i="21" a="1"/>
  <c r="BP26" i="21" a="1"/>
  <c r="H28" i="21" a="1"/>
  <c r="AF8" i="21" a="1"/>
  <c r="J24" i="21" a="1"/>
  <c r="C56" i="21" a="1"/>
  <c r="BG73" i="21" a="1"/>
  <c r="T54" i="21" a="1"/>
  <c r="U40" i="21" a="1"/>
  <c r="Z62" i="21" a="1"/>
  <c r="T12" i="21" a="1"/>
  <c r="BR72" i="21" a="1"/>
  <c r="K37" i="21" a="1"/>
  <c r="BE69" i="21" a="1"/>
  <c r="X53" i="21" a="1"/>
  <c r="AG77" i="21" a="1"/>
  <c r="Q71" i="21" a="1"/>
  <c r="C21" i="21" a="1"/>
  <c r="AI72" i="21" a="1"/>
  <c r="AV30" i="21" a="1"/>
  <c r="AU61" i="21" a="1"/>
  <c r="M71" i="21" a="1"/>
  <c r="AV21" i="21" a="1"/>
  <c r="AC40" i="21" a="1"/>
  <c r="AQ59" i="21" a="1"/>
  <c r="AU62" i="21" a="1"/>
  <c r="AF22" i="21" a="1"/>
  <c r="BH39" i="21" a="1"/>
  <c r="Z41" i="21" a="1"/>
  <c r="BG42" i="21" a="1"/>
  <c r="Z22" i="21" a="1"/>
  <c r="S42" i="21" a="1"/>
  <c r="BN57" i="21" a="1"/>
  <c r="AH43" i="21" a="1"/>
  <c r="AX44" i="21" a="1"/>
  <c r="T18" i="21" a="1"/>
  <c r="Y35" i="21" a="1"/>
  <c r="AX18" i="21" a="1"/>
  <c r="AW20" i="21" a="1"/>
  <c r="BN24" i="21" a="1"/>
  <c r="AW28" i="21" a="1"/>
  <c r="AI28" i="21" a="1"/>
  <c r="AB25" i="21" a="1"/>
  <c r="O17" i="21" a="1"/>
  <c r="C27" i="21" a="1"/>
  <c r="Y27" i="21" a="1"/>
  <c r="K59" i="21" a="1"/>
  <c r="AO10" i="21" a="1"/>
  <c r="N16" i="21" a="1"/>
  <c r="AX20" i="21" a="1"/>
  <c r="AA34" i="21" a="1"/>
  <c r="L49" i="21" a="1"/>
  <c r="AA53" i="21" a="1"/>
  <c r="BG31" i="21" a="1"/>
  <c r="M13" i="21" a="1"/>
  <c r="AP24" i="21" a="1"/>
  <c r="H42" i="21" a="1"/>
  <c r="O37" i="21" a="1"/>
  <c r="AZ70" i="21" a="1"/>
  <c r="U55" i="21" a="1"/>
  <c r="Q67" i="21" a="1"/>
  <c r="AS69" i="21" a="1"/>
  <c r="U12" i="21" a="1"/>
  <c r="V75" i="21" a="1"/>
  <c r="BN48" i="21" a="1"/>
  <c r="BH20" i="21" a="1"/>
  <c r="G25" i="29" a="1"/>
  <c r="BJ41" i="21" a="1"/>
  <c r="BQ8" i="21" a="1"/>
  <c r="BG70" i="21" a="1"/>
  <c r="O51" i="21" a="1"/>
  <c r="K21" i="21" a="1"/>
  <c r="BC73" i="21" a="1"/>
  <c r="C51" i="21" a="1"/>
  <c r="BJ11" i="21" a="1"/>
  <c r="BH43" i="21" a="1"/>
  <c r="V62" i="21" a="1"/>
  <c r="BK48" i="21" a="1"/>
  <c r="BH38" i="21" a="1"/>
  <c r="AA6" i="21" a="1"/>
  <c r="BE47" i="21" a="1"/>
  <c r="AA14" i="21" a="1"/>
  <c r="Q5" i="21" a="1"/>
  <c r="X52" i="21" a="1"/>
  <c r="AH67" i="21" a="1"/>
  <c r="BR29" i="21" a="1"/>
  <c r="AJ24" i="21" a="1"/>
  <c r="BH52" i="21" a="1"/>
  <c r="G66" i="21" a="1"/>
  <c r="AN77" i="21" a="1"/>
  <c r="AF61" i="21" a="1"/>
  <c r="AE21" i="21" a="1"/>
  <c r="AH65" i="21" a="1"/>
  <c r="BQ59" i="21" a="1"/>
  <c r="BE61" i="21" a="1"/>
  <c r="F57" i="21" a="1"/>
  <c r="BJ63" i="21" a="1"/>
  <c r="AG35" i="21" a="1"/>
  <c r="BI38" i="21" a="1"/>
  <c r="C57" i="21" a="1"/>
  <c r="G52" i="21" a="1"/>
  <c r="AA69" i="21" a="1"/>
  <c r="AT73" i="21" a="1"/>
  <c r="V27" i="21" a="1"/>
  <c r="BR48" i="21" a="1"/>
  <c r="AC61" i="21" a="1"/>
  <c r="BK15" i="21" a="1"/>
  <c r="V54" i="21" a="1"/>
  <c r="X50" i="21" a="1"/>
  <c r="BP58" i="21" a="1"/>
  <c r="BS43" i="21" a="1"/>
  <c r="Q53" i="21" a="1"/>
  <c r="BQ67" i="21" a="1"/>
  <c r="C77" i="21" a="1"/>
  <c r="AW73" i="21" a="1"/>
  <c r="J73" i="21" a="1"/>
  <c r="AX27" i="21" a="1"/>
  <c r="AE30" i="21" a="1"/>
  <c r="BJ19" i="21" a="1"/>
  <c r="AP15" i="21" a="1"/>
  <c r="O33" i="21" a="1"/>
  <c r="BG40" i="21" a="1"/>
  <c r="BE75" i="21" a="1"/>
  <c r="D71" i="21" a="1"/>
  <c r="AC63" i="21" a="1"/>
  <c r="BN42" i="21" a="1"/>
  <c r="BR14" i="21" a="1"/>
  <c r="BB10" i="21" a="1"/>
  <c r="AX69" i="21" a="1"/>
  <c r="BL54" i="21" a="1"/>
  <c r="BI5" i="21" a="1"/>
  <c r="BK70" i="21" a="1"/>
  <c r="Q25" i="21" a="1"/>
  <c r="AP65" i="21" a="1"/>
  <c r="AC60" i="21" a="1"/>
  <c r="K29" i="21" a="1"/>
  <c r="AS71" i="21" a="1"/>
  <c r="AI59" i="21" a="1"/>
  <c r="BE58" i="21" a="1"/>
  <c r="AB17" i="21" a="1"/>
  <c r="BQ62" i="21" a="1"/>
  <c r="U64" i="21" a="1"/>
  <c r="J49" i="21" a="1"/>
  <c r="R19" i="21" a="1"/>
  <c r="AV75" i="21" a="1"/>
  <c r="H61" i="21" a="1"/>
  <c r="BL47" i="21" a="1"/>
  <c r="AQ24" i="21" a="1"/>
  <c r="BE65" i="21" a="1"/>
  <c r="AQ49" i="21" a="1"/>
  <c r="S38" i="21" a="1"/>
  <c r="AZ65" i="21" a="1"/>
  <c r="BI35" i="21" a="1"/>
  <c r="BE60" i="21" a="1"/>
  <c r="BB41" i="21" a="1"/>
  <c r="BL40" i="21" a="1"/>
  <c r="AB38" i="21" a="1"/>
  <c r="M33" i="21" a="1"/>
  <c r="AE32" i="21" a="1"/>
  <c r="AN32" i="21" a="1"/>
  <c r="AS57" i="21" a="1"/>
  <c r="AX6" i="21" a="1"/>
  <c r="S17" i="21" a="1"/>
  <c r="AQ58" i="21" a="1"/>
  <c r="N11" i="21" a="1"/>
  <c r="AI24" i="21" a="1"/>
  <c r="T53" i="21" a="1"/>
  <c r="E53" i="21" a="1"/>
  <c r="Y24" i="21" a="1"/>
  <c r="AL77" i="21" a="1"/>
  <c r="AF29" i="21" a="1"/>
  <c r="AC7" i="21" a="1"/>
  <c r="H21" i="21" a="1"/>
  <c r="BG8" i="21" a="1"/>
  <c r="BI74" i="21" a="1"/>
  <c r="BG33" i="21" a="1"/>
  <c r="BS74" i="21" a="1"/>
  <c r="E60" i="21" a="1"/>
  <c r="AC69" i="21" a="1"/>
  <c r="AW21" i="21" a="1"/>
  <c r="AW50" i="21" a="1"/>
  <c r="AT20" i="21" a="1"/>
  <c r="D70" i="21" a="1"/>
  <c r="AF6" i="21" a="1"/>
  <c r="J5" i="21" a="1"/>
  <c r="X36" i="21" a="1"/>
  <c r="BE51" i="21" a="1"/>
  <c r="BI27" i="21" a="1"/>
  <c r="S60" i="21" a="1"/>
  <c r="AU17" i="21" a="1"/>
  <c r="AT71" i="21" a="1"/>
  <c r="BH64" i="21" a="1"/>
  <c r="BN28" i="21" a="1"/>
  <c r="AG57" i="21" a="1"/>
  <c r="H31" i="21" a="1"/>
  <c r="V9" i="21" a="1"/>
  <c r="N33" i="21" a="1"/>
  <c r="AZ20" i="21" a="1"/>
  <c r="AO21" i="21" a="1"/>
  <c r="T5" i="21" a="1"/>
  <c r="O30" i="21" a="1"/>
  <c r="T43" i="21" a="1"/>
  <c r="Y29" i="21" a="1"/>
  <c r="BA46" i="21" a="1"/>
  <c r="AT55" i="21" a="1"/>
  <c r="F66" i="21" a="1"/>
  <c r="J9" i="21" a="1"/>
  <c r="U8" i="21" a="1"/>
  <c r="AL42" i="21" a="1"/>
  <c r="AW57" i="21" a="1"/>
  <c r="AB45" i="21" a="1"/>
  <c r="AZ26" i="21" a="1"/>
  <c r="BP8" i="21" a="1"/>
  <c r="AB21" i="21" a="1"/>
  <c r="AI37" i="21" a="1"/>
  <c r="BE27" i="21" a="1"/>
  <c r="AX76" i="21" a="1"/>
  <c r="AC36" i="21" a="1"/>
  <c r="L53" i="21" a="1"/>
  <c r="BK77" i="21" a="1"/>
  <c r="AH48" i="21" a="1"/>
  <c r="AS34" i="21" a="1"/>
  <c r="BR53" i="21" a="1"/>
  <c r="BK61" i="21" a="1"/>
  <c r="BL75" i="21" a="1"/>
  <c r="G8" i="21" a="1"/>
  <c r="L37" i="21" a="1"/>
  <c r="AT68" i="21" a="1"/>
  <c r="BN39" i="21" a="1"/>
  <c r="BB69" i="21" a="1"/>
  <c r="F43" i="21" a="1"/>
  <c r="AT58" i="21" a="1"/>
  <c r="AN5" i="21" a="1"/>
  <c r="F26" i="21" a="1"/>
  <c r="L46" i="21" a="1"/>
  <c r="F47" i="21" a="1"/>
  <c r="AU8" i="21" a="1"/>
  <c r="N69" i="21" a="1"/>
  <c r="BL27" i="21" a="1"/>
  <c r="Z48" i="21" a="1"/>
  <c r="AI23" i="21" a="1"/>
  <c r="U28" i="21" a="1"/>
  <c r="BB61" i="21" a="1"/>
  <c r="AZ54" i="21" a="1"/>
  <c r="D73" i="21" a="1"/>
  <c r="Y8" i="21" a="1"/>
  <c r="F73" i="21" a="1"/>
  <c r="AN64" i="21" a="1"/>
  <c r="E26" i="21" a="1"/>
  <c r="H18" i="21" a="1"/>
  <c r="AX57" i="21" a="1"/>
  <c r="N60" i="21" a="1"/>
  <c r="BQ26" i="21" a="1"/>
  <c r="AE63" i="21" a="1"/>
  <c r="BD66" i="21" a="1"/>
  <c r="E57" i="21" a="1"/>
  <c r="AC70" i="21" a="1"/>
  <c r="BP38" i="21" a="1"/>
  <c r="AC49" i="21" a="1"/>
  <c r="BE52" i="21" a="1"/>
  <c r="BE31" i="21" a="1"/>
  <c r="AE65" i="21" a="1"/>
  <c r="AW16" i="21" a="1"/>
  <c r="BI61" i="21" a="1"/>
  <c r="Z6" i="21" a="1"/>
  <c r="BL39" i="21" a="1"/>
  <c r="AZ13" i="21" a="1"/>
  <c r="BR47" i="21" a="1"/>
  <c r="AG18" i="21" a="1"/>
  <c r="X74" i="21" a="1"/>
  <c r="AV57" i="21" a="1"/>
  <c r="BD70" i="21" a="1"/>
  <c r="BC7" i="21" a="1"/>
  <c r="AF34" i="21" a="1"/>
  <c r="AV26" i="21" a="1"/>
  <c r="S37" i="21" a="1"/>
  <c r="V31" i="21" a="1"/>
  <c r="V17" i="21" a="1"/>
  <c r="BI46" i="21" a="1"/>
  <c r="BK40" i="21" a="1"/>
  <c r="D63" i="21" a="1"/>
  <c r="J7" i="21" a="1"/>
  <c r="BE6" i="21" a="1"/>
  <c r="BD37" i="21" a="1"/>
  <c r="AF69" i="21" a="1"/>
  <c r="F5" i="21" a="1"/>
  <c r="T41" i="21" a="1"/>
  <c r="Q72" i="21" a="1"/>
  <c r="AC51" i="21" a="1"/>
  <c r="AF16" i="21" a="1"/>
  <c r="BR22" i="21" a="1"/>
  <c r="AF49" i="21" a="1"/>
  <c r="BB24" i="21" a="1"/>
  <c r="BS51" i="21" a="1"/>
  <c r="AF33" i="21" a="1"/>
  <c r="BH13" i="21" a="1"/>
  <c r="AM65" i="21" a="1"/>
  <c r="BB9" i="21" a="1"/>
  <c r="AU50" i="21" a="1"/>
  <c r="R58" i="21" a="1"/>
  <c r="Z51" i="21" a="1"/>
  <c r="G47" i="21" a="1"/>
  <c r="F20" i="21" a="1"/>
  <c r="AP20" i="21" a="1"/>
  <c r="AE73" i="21" a="1"/>
  <c r="BJ67" i="21" a="1"/>
  <c r="U52" i="21" a="1"/>
  <c r="AQ36" i="21" a="1"/>
  <c r="BL63" i="21" a="1"/>
  <c r="AU31" i="21" a="1"/>
  <c r="BD28" i="21" a="1"/>
  <c r="AE46" i="21" a="1"/>
  <c r="G5" i="21" a="1"/>
  <c r="M21" i="21" a="1"/>
  <c r="AZ73" i="21" a="1"/>
  <c r="Q24" i="21" a="1"/>
  <c r="N51" i="21" a="1"/>
  <c r="AE67" i="21" a="1"/>
  <c r="AT52" i="21" a="1"/>
  <c r="AN70" i="21" a="1"/>
  <c r="AS47" i="21" a="1"/>
  <c r="BI39" i="21" a="1"/>
  <c r="BP74" i="21" a="1"/>
  <c r="BS39" i="21" a="1"/>
  <c r="S10" i="21" a="1"/>
  <c r="BO66" i="21" a="1"/>
  <c r="U65" i="21" a="1"/>
  <c r="H63" i="21" a="1"/>
  <c r="AT77" i="21" a="1"/>
  <c r="F11" i="21" a="1"/>
  <c r="AX58" i="21" a="1"/>
  <c r="AS63" i="21" a="1"/>
  <c r="BO61" i="21" a="1"/>
  <c r="H72" i="21" a="1"/>
  <c r="U74" i="21" a="1"/>
  <c r="V43" i="21" a="1"/>
  <c r="H55" i="21" a="1"/>
  <c r="BH75" i="21" a="1"/>
  <c r="AI17" i="21" a="1"/>
  <c r="S19" i="21" a="1"/>
  <c r="BD30" i="21" a="1"/>
  <c r="Z37" i="21" a="1"/>
  <c r="BR77" i="21" a="1"/>
  <c r="Z52" i="21" a="1"/>
  <c r="J37" i="21" a="1"/>
  <c r="AO62" i="21" a="1"/>
  <c r="AN20" i="21" a="1"/>
  <c r="AV53" i="21" a="1"/>
  <c r="E14" i="21" a="1"/>
  <c r="AM7" i="21" a="1"/>
  <c r="Z67" i="21" a="1"/>
  <c r="AI51" i="21" a="1"/>
  <c r="D62" i="21" a="1"/>
  <c r="Y47" i="21" a="1"/>
  <c r="AP27" i="21" a="1"/>
  <c r="Z19" i="21" a="1"/>
  <c r="AJ45" i="21" a="1"/>
  <c r="U61" i="21" a="1"/>
  <c r="AO14" i="21" a="1"/>
  <c r="AJ68" i="21" a="1"/>
  <c r="BI77" i="21" a="1"/>
  <c r="T29" i="21" a="1"/>
  <c r="D72" i="21" a="1"/>
  <c r="AO24" i="21" a="1"/>
  <c r="AG24" i="21" a="1"/>
  <c r="AJ65" i="21" a="1"/>
  <c r="AX23" i="21" a="1"/>
  <c r="BQ12" i="21" a="1"/>
  <c r="U38" i="21" a="1"/>
  <c r="AZ66" i="21" a="1"/>
  <c r="BB31" i="21" a="1"/>
  <c r="X62" i="21" a="1"/>
  <c r="BO33" i="21" a="1"/>
  <c r="BP68" i="21" a="1"/>
  <c r="AX45" i="21" a="1"/>
  <c r="AB28" i="21" a="1"/>
  <c r="AI26" i="21" a="1"/>
  <c r="AO59" i="21" a="1"/>
  <c r="BJ8" i="21" a="1"/>
  <c r="AA31" i="21" a="1"/>
  <c r="V29" i="21" a="1"/>
  <c r="O29" i="21" a="1"/>
  <c r="AM72" i="21" a="1"/>
  <c r="BO60" i="21" a="1"/>
  <c r="AJ32" i="21" a="1"/>
  <c r="BA50" i="21" a="1"/>
  <c r="E65" i="21" a="1"/>
  <c r="AM11" i="21" a="1"/>
  <c r="AA12" i="21" a="1"/>
  <c r="BA7" i="21" a="1"/>
  <c r="AX67" i="21" a="1"/>
  <c r="BD45" i="21" a="1"/>
  <c r="T31" i="21" a="1"/>
  <c r="AA40" i="21" a="1"/>
  <c r="S14" i="21" a="1"/>
  <c r="BJ57" i="21" a="1"/>
  <c r="Z70" i="21" a="1"/>
  <c r="AI50" i="21" a="1"/>
  <c r="BL8" i="21" a="1"/>
  <c r="V58" i="21" a="1"/>
  <c r="BO38" i="21" a="1"/>
  <c r="AL23" i="21" a="1"/>
  <c r="BG59" i="21" a="1"/>
  <c r="AA62" i="21" a="1"/>
  <c r="AE15" i="21" a="1"/>
  <c r="AI41" i="21" a="1"/>
  <c r="AM42" i="21" a="1"/>
  <c r="T67" i="21" a="1"/>
  <c r="Z65" i="21" a="1"/>
  <c r="BG11" i="21" a="1"/>
  <c r="V35" i="21" a="1"/>
  <c r="AZ55" i="21" a="1"/>
  <c r="H49" i="21" a="1"/>
  <c r="AZ56" i="21" a="1"/>
  <c r="J76" i="21" a="1"/>
  <c r="Q17" i="21" a="1"/>
  <c r="AP68" i="21" a="1"/>
  <c r="K28" i="21" a="1"/>
  <c r="BC66" i="21" a="1"/>
  <c r="BP28" i="21" a="1"/>
  <c r="BS38" i="21" a="1"/>
  <c r="BC61" i="21" a="1"/>
  <c r="AA66" i="21" a="1"/>
  <c r="X21" i="21" a="1"/>
  <c r="BA29" i="21" a="1"/>
  <c r="Q39" i="21" a="1"/>
  <c r="BN46" i="21" a="1"/>
  <c r="AO45" i="21" a="1"/>
  <c r="Q8" i="21" a="1"/>
  <c r="E74" i="21" a="1"/>
  <c r="U56" i="21" a="1"/>
  <c r="AV33" i="21" a="1"/>
  <c r="AJ43" i="21" a="1"/>
  <c r="BL42" i="21" a="1"/>
  <c r="BE73" i="21" a="1"/>
  <c r="V68" i="21" a="1"/>
  <c r="BO21" i="21" a="1"/>
  <c r="AL73" i="21" a="1"/>
  <c r="BH40" i="21" a="1"/>
  <c r="H47" i="21" a="1"/>
  <c r="AZ33" i="21" a="1"/>
  <c r="AL37" i="21" a="1"/>
  <c r="BL49" i="21" a="1"/>
  <c r="BI56" i="21" a="1"/>
  <c r="BB49" i="21" a="1"/>
  <c r="AZ62" i="21" a="1"/>
  <c r="AZ35" i="21" a="1"/>
  <c r="BH28" i="21" a="1"/>
  <c r="BC55" i="21" a="1"/>
  <c r="BG52" i="21" a="1"/>
  <c r="J74" i="21" a="1"/>
  <c r="L68" i="21" a="1"/>
  <c r="BI63" i="21" a="1"/>
  <c r="BN35" i="21" a="1"/>
  <c r="BO32" i="21" a="1"/>
  <c r="BK24" i="21" a="1"/>
  <c r="BO47" i="21" a="1"/>
  <c r="F63" i="21" a="1"/>
  <c r="K19" i="21" a="1"/>
  <c r="BG57" i="21" a="1"/>
  <c r="AW5" i="21" a="1"/>
  <c r="D56" i="21" a="1"/>
  <c r="BB76" i="21" a="1"/>
  <c r="R9" i="21" a="1"/>
  <c r="X49" i="21" a="1"/>
  <c r="BS77" i="21" a="1"/>
  <c r="T65" i="21" a="1"/>
  <c r="AC27" i="21" a="1"/>
  <c r="O6" i="21" a="1"/>
  <c r="BJ34" i="21" a="1"/>
  <c r="D26" i="21" a="1"/>
  <c r="Z25" i="21" a="1"/>
  <c r="G40" i="21" a="1"/>
  <c r="V7" i="21" a="1"/>
  <c r="AV12" i="21" a="1"/>
  <c r="Z21" i="21" a="1"/>
  <c r="AA18" i="21" a="1"/>
  <c r="O47" i="21" a="1"/>
  <c r="AW17" i="21" a="1"/>
  <c r="V57" i="21" a="1"/>
  <c r="AU22" i="21" a="1"/>
  <c r="AQ38" i="21" a="1"/>
  <c r="AF76" i="21" a="1"/>
  <c r="M77" i="21" a="1"/>
  <c r="BG36" i="21" a="1"/>
  <c r="AB37" i="21" a="1"/>
  <c r="BA19" i="21" a="1"/>
  <c r="Y16" i="21" a="1"/>
  <c r="BR15" i="21" a="1"/>
  <c r="AI27" i="21" a="1"/>
  <c r="AJ9" i="21" a="1"/>
  <c r="BP56" i="21" a="1"/>
  <c r="BG18" i="21" a="1"/>
  <c r="AE69" i="21" a="1"/>
  <c r="AQ42" i="21" a="1"/>
  <c r="AT19" i="21" a="1"/>
  <c r="BA26" i="21" a="1"/>
  <c r="F13" i="21" a="1"/>
  <c r="AX9" i="21" a="1"/>
  <c r="BH49" i="21" a="1"/>
  <c r="Q28" i="21" a="1"/>
  <c r="L45" i="21" a="1"/>
  <c r="AG46" i="21" a="1"/>
  <c r="AH74" i="21" a="1"/>
  <c r="BS72" i="21" a="1"/>
  <c r="BQ11" i="21" a="1"/>
  <c r="AN22" i="21" a="1"/>
  <c r="BR7" i="21" a="1"/>
  <c r="F77" i="21" a="1"/>
  <c r="T40" i="21" a="1"/>
  <c r="BG75" i="21" a="1"/>
  <c r="BK34" i="21" a="1"/>
  <c r="AM36" i="21" a="1"/>
  <c r="AL72" i="21" a="1"/>
  <c r="AB58" i="21" a="1"/>
  <c r="Y39" i="21" a="1"/>
  <c r="AS38" i="21" a="1"/>
  <c r="AF59" i="21" a="1"/>
  <c r="K69" i="21" a="1"/>
  <c r="AI53" i="21" a="1"/>
  <c r="BJ75" i="21" a="1"/>
  <c r="AV11" i="21" a="1"/>
  <c r="J23" i="21" a="1"/>
  <c r="AC19" i="21" a="1"/>
  <c r="C9" i="21" a="1"/>
  <c r="AF30" i="21" a="1"/>
  <c r="S49" i="21" a="1"/>
  <c r="AM14" i="21" a="1"/>
  <c r="Z73" i="21" a="1"/>
  <c r="BG15" i="21" a="1"/>
  <c r="R71" i="21" a="1"/>
  <c r="AO53" i="21" a="1"/>
  <c r="AF21" i="21" a="1"/>
  <c r="AE10" i="21" a="1"/>
  <c r="K10" i="21" a="1"/>
  <c r="BH69" i="21" a="1"/>
  <c r="BD32" i="21" a="1"/>
  <c r="X48" i="21" a="1"/>
  <c r="AW18" i="21" a="1"/>
  <c r="C19" i="21" a="1"/>
  <c r="BP60" i="21" a="1"/>
  <c r="AW62" i="21" a="1"/>
  <c r="BG16" i="21" a="1"/>
  <c r="BL62" i="21" a="1"/>
  <c r="BH29" i="21" a="1"/>
  <c r="BH44" i="21" a="1"/>
  <c r="AA65" i="21" a="1"/>
  <c r="AE52" i="21" a="1"/>
  <c r="AU47" i="21" a="1"/>
  <c r="AJ72" i="21" a="1"/>
  <c r="BQ71" i="21" a="1"/>
  <c r="AF53" i="21" a="1"/>
  <c r="AF13" i="21" a="1"/>
  <c r="BC14" i="21" a="1"/>
  <c r="L52" i="21" a="1"/>
  <c r="J72" i="21" a="1"/>
  <c r="AQ71" i="21" a="1"/>
  <c r="K36" i="21" a="1"/>
  <c r="AQ35" i="21" a="1"/>
  <c r="BH9" i="21" a="1"/>
  <c r="AH49" i="21" a="1"/>
  <c r="BC31" i="21" a="1"/>
  <c r="N50" i="21" a="1"/>
  <c r="BR40" i="21" a="1"/>
  <c r="AJ18" i="21" a="1"/>
  <c r="AX54" i="21" a="1"/>
  <c r="AC68" i="21" a="1"/>
  <c r="AV54" i="21" a="1"/>
  <c r="BO7" i="21" a="1"/>
  <c r="AP8" i="21" a="1"/>
  <c r="M66" i="21" a="1"/>
  <c r="BP13" i="21" a="1"/>
  <c r="BO76" i="21" a="1"/>
  <c r="AN14" i="21" a="1"/>
  <c r="AA37" i="21" a="1"/>
  <c r="AV58" i="21" a="1"/>
  <c r="AQ20" i="21" a="1"/>
  <c r="AA43" i="21" a="1"/>
  <c r="AT34" i="21" a="1"/>
  <c r="V69" i="21" a="1"/>
  <c r="AE72" i="21" a="1"/>
  <c r="BA35" i="21" a="1"/>
  <c r="BS22" i="21" a="1"/>
  <c r="Q70" i="21" a="1"/>
  <c r="S76" i="21" a="1"/>
  <c r="AU41" i="21" a="1"/>
  <c r="BS60" i="21" a="1"/>
  <c r="K14" i="21" a="1"/>
  <c r="BI47" i="21" a="1"/>
  <c r="BQ51" i="21" a="1"/>
  <c r="AU26" i="21" a="1"/>
  <c r="AA17" i="21" a="1"/>
  <c r="BH50" i="21" a="1"/>
  <c r="U54" i="21" a="1"/>
  <c r="AX49" i="21" a="1"/>
  <c r="AA56" i="21" a="1"/>
  <c r="AZ37" i="21" a="1"/>
  <c r="H44" i="21" a="1"/>
  <c r="AQ50" i="21" a="1"/>
  <c r="BB54" i="21" a="1"/>
  <c r="G10" i="21" a="1"/>
  <c r="BI59" i="21" a="1"/>
  <c r="BK18" i="21" a="1"/>
  <c r="AS68" i="21" a="1"/>
  <c r="AG72" i="21" a="1"/>
  <c r="AA63" i="21" a="1"/>
  <c r="BL43" i="21" a="1"/>
  <c r="D37" i="21" a="1"/>
  <c r="BS15" i="21" a="1"/>
  <c r="H59" i="21" a="1"/>
  <c r="AJ27" i="21" a="1"/>
  <c r="BS70" i="21" a="1"/>
  <c r="BD56" i="21" a="1"/>
  <c r="S18" i="21" a="1"/>
  <c r="K23" i="21" a="1"/>
  <c r="Z27" i="21" a="1"/>
  <c r="S12" i="21" a="1"/>
  <c r="K51" i="21" a="1"/>
  <c r="AQ40" i="21" a="1"/>
  <c r="N70" i="21" a="1"/>
  <c r="S36" i="21" a="1"/>
  <c r="U76" i="21" a="1"/>
  <c r="BK71" i="21" a="1"/>
  <c r="BQ49" i="21" a="1"/>
  <c r="H41" i="21" a="1"/>
  <c r="S72" i="21" a="1"/>
  <c r="AQ14" i="21" a="1"/>
  <c r="AX73" i="21" a="1"/>
  <c r="N43" i="21" a="1"/>
  <c r="BA27" i="21" a="1"/>
  <c r="F7" i="21" a="1"/>
  <c r="AL65" i="21" a="1"/>
  <c r="AP67" i="21" a="1"/>
  <c r="BG71" i="21" a="1"/>
  <c r="AE61" i="21" a="1"/>
  <c r="BB42" i="21" a="1"/>
  <c r="Z15" i="21" a="1"/>
  <c r="V74" i="21" a="1"/>
  <c r="AB46" i="21" a="1"/>
  <c r="AQ10" i="21" a="1"/>
  <c r="AF75" i="21" a="1"/>
  <c r="AN21" i="21" a="1"/>
  <c r="AT59" i="21" a="1"/>
  <c r="K55" i="21" a="1"/>
  <c r="AW34" i="21" a="1"/>
  <c r="AA5" i="21" a="1"/>
  <c r="BG32" i="21" a="1"/>
  <c r="BR51" i="21" a="1"/>
  <c r="X29" i="21" a="1"/>
  <c r="BC29" i="21" a="1"/>
  <c r="O65" i="21" a="1"/>
  <c r="V67" i="21" a="1"/>
  <c r="G37" i="21" a="1"/>
  <c r="AJ53" i="21" a="1"/>
  <c r="AB72" i="21" a="1"/>
  <c r="Q61" i="21" a="1"/>
  <c r="BG19" i="21" a="1"/>
  <c r="AO70" i="21" a="1"/>
  <c r="BD12" i="21" a="1"/>
  <c r="H43" i="21" a="1"/>
  <c r="AE11" i="21" a="1"/>
  <c r="C8" i="21" a="1"/>
  <c r="X51" i="21" a="1"/>
  <c r="BI7" i="21" a="1"/>
  <c r="N71" i="21" a="1"/>
  <c r="AF20" i="21" a="1"/>
  <c r="AH75" i="21" a="1"/>
  <c r="C76" i="21" a="1"/>
  <c r="BC49" i="21" a="1"/>
  <c r="AC9" i="21" a="1"/>
  <c r="T17" i="21" a="1"/>
  <c r="BI67" i="21" a="1"/>
  <c r="S47" i="21" a="1"/>
  <c r="S61" i="21" a="1"/>
  <c r="U60" i="21" a="1"/>
  <c r="J38" i="21" a="1"/>
  <c r="BQ32" i="21" a="1"/>
  <c r="D25" i="21" a="1"/>
  <c r="BO20" i="21" a="1"/>
  <c r="AX41" i="21" a="1"/>
  <c r="BR42" i="21" a="1"/>
  <c r="BD9" i="21" a="1"/>
  <c r="AA51" i="21" a="1"/>
  <c r="AT67" i="21" a="1"/>
  <c r="AG27" i="21" a="1"/>
  <c r="AJ66" i="21" a="1"/>
  <c r="AO43" i="21" a="1"/>
  <c r="BC10" i="21" a="1"/>
  <c r="AX22" i="21" a="1"/>
  <c r="AO22" i="21" a="1"/>
  <c r="AO76" i="21" a="1"/>
  <c r="AB13" i="21" a="1"/>
  <c r="AH55" i="21" a="1"/>
  <c r="AP62" i="21" a="1"/>
  <c r="Q35" i="21" a="1"/>
  <c r="AW7" i="21" a="1"/>
  <c r="Q55" i="21" a="1"/>
  <c r="BQ56" i="21" a="1"/>
  <c r="R56" i="21" a="1"/>
  <c r="Y22" i="21" a="1"/>
  <c r="J50" i="21" a="1"/>
  <c r="BC56" i="21" a="1"/>
  <c r="O22" i="21" a="1"/>
  <c r="Z68" i="21" a="1"/>
  <c r="AO60" i="21" a="1"/>
  <c r="BA61" i="21" a="1"/>
  <c r="Y32" i="21" a="1"/>
  <c r="AZ28" i="21" a="1"/>
  <c r="C60" i="21" a="1"/>
  <c r="C23" i="21" a="1"/>
  <c r="M69" i="21" a="1"/>
  <c r="BQ16" i="21" a="1"/>
  <c r="AI21" i="21" a="1"/>
  <c r="M65" i="21" a="1"/>
  <c r="AL40" i="21" a="1"/>
  <c r="M58" i="21" a="1"/>
  <c r="N39" i="21" a="1"/>
  <c r="AJ23" i="21" a="1"/>
  <c r="E73" i="21" a="1"/>
  <c r="V37" i="21" a="1"/>
  <c r="AG58" i="21" a="1"/>
  <c r="BE56" i="21" a="1"/>
  <c r="AS19" i="21" a="1"/>
  <c r="L69" i="21" a="1"/>
  <c r="AX50" i="21" a="1"/>
  <c r="AB49" i="21" a="1"/>
  <c r="AG21" i="21" a="1"/>
  <c r="AF27" i="21" a="1"/>
  <c r="AS14" i="21" a="1"/>
  <c r="R70" i="21" a="1"/>
  <c r="S31" i="21" a="1"/>
  <c r="Y9" i="21" a="1"/>
  <c r="E77" i="21" a="1"/>
  <c r="Q20" i="21" a="1"/>
  <c r="Z77" i="21" a="1"/>
  <c r="AM34" i="21" a="1"/>
  <c r="K71" i="21" a="1"/>
  <c r="D54" i="21" a="1"/>
  <c r="AI65" i="21" a="1"/>
  <c r="K63" i="21" a="1"/>
  <c r="BI18" i="21" a="1"/>
  <c r="X19" i="21" a="1"/>
  <c r="AP54" i="21" a="1"/>
  <c r="AZ47" i="21" a="1"/>
  <c r="BA76" i="21" a="1"/>
  <c r="AO5" i="21" a="1"/>
  <c r="AN57" i="21" a="1"/>
  <c r="AA67" i="21" a="1"/>
  <c r="AU71" i="21" a="1"/>
  <c r="BS16" i="21" a="1"/>
  <c r="AS60" i="21" a="1"/>
  <c r="AV34" i="21" a="1"/>
  <c r="BG68" i="21" a="1"/>
  <c r="BC26" i="21" a="1"/>
  <c r="AS28" i="21" a="1"/>
  <c r="BR44" i="21" a="1"/>
  <c r="AQ66" i="21" a="1"/>
  <c r="H51" i="21" a="1"/>
  <c r="BQ54" i="21" a="1"/>
  <c r="AB9" i="21" a="1"/>
  <c r="BC45" i="21" a="1"/>
  <c r="AG31" i="21" a="1"/>
  <c r="AH73" i="21" a="1"/>
  <c r="AM45" i="21" a="1"/>
  <c r="G53" i="21" a="1"/>
  <c r="N49" i="21" a="1"/>
  <c r="AO63" i="21" a="1"/>
  <c r="BA33" i="21" a="1"/>
  <c r="C18" i="21" a="1"/>
  <c r="G71" i="21" a="1"/>
  <c r="J54" i="21" a="1"/>
  <c r="AT65" i="21" a="1"/>
  <c r="Y23" i="21" a="1"/>
  <c r="N44" i="21" a="1"/>
  <c r="AS5" i="21" a="1"/>
  <c r="AI7" i="21" a="1"/>
  <c r="BO62" i="21" a="1"/>
  <c r="AG12" i="21" a="1"/>
  <c r="BL59" i="21" a="1"/>
  <c r="F25" i="21" a="1"/>
  <c r="AS39" i="21" a="1"/>
  <c r="BK53" i="21" a="1"/>
  <c r="S22" i="21" a="1"/>
  <c r="F25" i="29" a="1"/>
  <c r="J46" i="21" a="1"/>
  <c r="AB77" i="21" a="1"/>
  <c r="Q42" i="21" a="1"/>
  <c r="AN76" i="21" a="1"/>
  <c r="BK45" i="21" a="1"/>
  <c r="BB27" i="21" a="1"/>
  <c r="O38" i="21" a="1"/>
  <c r="M72" i="21" a="1"/>
  <c r="R72" i="21" a="1"/>
  <c r="BI40" i="21" a="1"/>
  <c r="AH53" i="21" a="1"/>
  <c r="BB23" i="21" a="1"/>
  <c r="AA28" i="21" a="1"/>
  <c r="BD59" i="21" a="1"/>
  <c r="G55" i="21" a="1"/>
  <c r="R76" i="21" a="1"/>
  <c r="F38" i="21" a="1"/>
  <c r="AC25" i="21" a="1"/>
  <c r="BR16" i="21" a="1"/>
  <c r="BN5" i="21" a="1"/>
  <c r="AE44" i="21" a="1"/>
  <c r="BA31" i="21" a="1"/>
  <c r="C52" i="21" a="1"/>
  <c r="H71" i="21" a="1"/>
  <c r="AX62" i="21" a="1"/>
  <c r="AZ21" i="21" a="1"/>
  <c r="AH28" i="21" a="1"/>
  <c r="BC62" i="21" a="1"/>
  <c r="AX32" i="21" a="1"/>
  <c r="BK39" i="21" a="1"/>
  <c r="AS17" i="21" a="1"/>
  <c r="AN30" i="21" a="1"/>
  <c r="F24" i="21" a="1"/>
  <c r="S30" i="21" a="1"/>
  <c r="AT25" i="21" a="1"/>
  <c r="BC70" i="21" a="1"/>
  <c r="AU77" i="21" a="1"/>
  <c r="BB52" i="21" a="1"/>
  <c r="AG69" i="21" a="1"/>
  <c r="AV17" i="21" a="1"/>
  <c r="F51" i="21" a="1"/>
  <c r="D43" i="21" a="1"/>
  <c r="N64" i="21" a="1"/>
  <c r="BK21" i="21" a="1"/>
  <c r="BN74" i="21" a="1"/>
  <c r="AW19" i="21" a="1"/>
  <c r="Z32" i="21" a="1"/>
  <c r="BN54" i="21" a="1"/>
  <c r="BD38" i="21" a="1"/>
  <c r="BG7" i="21" a="1"/>
  <c r="AB59" i="21" a="1"/>
  <c r="E28" i="21" a="1"/>
  <c r="X26" i="21" a="1"/>
  <c r="AM29" i="21" a="1"/>
  <c r="K48" i="21" a="1"/>
  <c r="L39" i="21" a="1"/>
  <c r="J44" i="21" a="1"/>
  <c r="H65" i="21" a="1"/>
  <c r="BP11" i="21" a="1"/>
  <c r="BL50" i="21" a="1"/>
  <c r="AZ45" i="21" a="1"/>
  <c r="D8" i="21" a="1"/>
  <c r="AV71" i="21" a="1"/>
  <c r="AV66" i="21" a="1"/>
  <c r="BC8" i="21" a="1"/>
  <c r="S65" i="21" a="1"/>
  <c r="BJ5" i="21" a="1"/>
  <c r="BO73" i="21" a="1"/>
  <c r="AO51" i="21" a="1"/>
  <c r="AW11" i="21" a="1"/>
  <c r="AS41" i="21" a="1"/>
  <c r="U33" i="21" a="1"/>
  <c r="AE6" i="21" a="1"/>
  <c r="BB18" i="21" a="1"/>
  <c r="Y65" i="21" a="1"/>
  <c r="C70" i="21" a="1"/>
  <c r="H13" i="21" a="1"/>
  <c r="T60" i="21" a="1"/>
  <c r="BJ38" i="21" a="1"/>
  <c r="BO36" i="21" a="1"/>
  <c r="BJ43" i="21" a="1"/>
  <c r="AJ63" i="21" a="1"/>
  <c r="F37" i="21" a="1"/>
  <c r="AH57" i="21" a="1"/>
  <c r="BS37" i="21" a="1"/>
  <c r="U59" i="21" a="1"/>
  <c r="AS16" i="21" a="1"/>
  <c r="E22" i="21" a="1"/>
  <c r="AI64" i="21" a="1"/>
  <c r="BP35" i="21" a="1"/>
  <c r="N26" i="21" a="1"/>
  <c r="AC26" i="21" a="1"/>
  <c r="T69" i="21" a="1"/>
  <c r="F56" i="21" a="1"/>
  <c r="BL9" i="21" a="1"/>
  <c r="J62" i="21" a="1"/>
  <c r="U73" i="21" a="1"/>
  <c r="D17" i="21" a="1"/>
  <c r="AT53" i="21" a="1"/>
  <c r="AH21" i="21" a="1"/>
  <c r="AX40" i="21" a="1"/>
  <c r="AO66" i="21" a="1"/>
  <c r="BP54" i="21" a="1"/>
  <c r="AQ53" i="21" a="1"/>
  <c r="AN60" i="21" a="1"/>
  <c r="R26" i="21" a="1"/>
  <c r="BA71" i="21" a="1"/>
  <c r="BD52" i="21" a="1"/>
  <c r="T30" i="21" a="1"/>
  <c r="X13" i="21" a="1"/>
  <c r="AZ69" i="21" a="1"/>
  <c r="J21" i="21" a="1"/>
  <c r="AW74" i="21" a="1"/>
  <c r="BJ59" i="21" a="1"/>
  <c r="C75" i="21" a="1"/>
  <c r="X37" i="21" a="1"/>
  <c r="H50" i="21" a="1"/>
  <c r="AL53" i="21" a="1"/>
  <c r="R10" i="21" a="1"/>
  <c r="H64" i="21" a="1"/>
  <c r="AG39" i="21" a="1"/>
  <c r="O52" i="21" a="1"/>
  <c r="Z54" i="21" a="1"/>
  <c r="AT33" i="21" a="1"/>
  <c r="BK76" i="21" a="1"/>
  <c r="AW47" i="21" a="1"/>
  <c r="G27" i="21" a="1"/>
  <c r="AL18" i="21" a="1"/>
  <c r="N28" i="21" a="1"/>
  <c r="E7" i="21" a="1"/>
  <c r="J61" i="21" a="1"/>
  <c r="BN23" i="21" a="1"/>
  <c r="AS22" i="21" a="1"/>
  <c r="M42" i="21" a="1"/>
  <c r="AL56" i="21" a="1"/>
  <c r="Y74" i="21" a="1"/>
  <c r="AS29" i="21" a="1"/>
  <c r="AQ72" i="21" a="1"/>
  <c r="Y26" i="21" a="1"/>
  <c r="BA64" i="21" a="1"/>
  <c r="BJ32" i="21" a="1"/>
  <c r="Z46" i="21" a="1"/>
  <c r="Z75" i="21" a="1"/>
  <c r="AC24" i="21" a="1"/>
  <c r="AF58" i="21" a="1"/>
  <c r="K8" i="21" a="1"/>
  <c r="Q15" i="21" a="1"/>
  <c r="BQ43" i="21" a="1"/>
  <c r="AV37" i="21" a="1"/>
  <c r="X75" i="21" a="1"/>
  <c r="AP34" i="21" a="1"/>
  <c r="BE37" i="21" a="1"/>
  <c r="S55" i="21" a="1"/>
  <c r="K68" i="21" a="1"/>
  <c r="AL66" i="21" a="1"/>
  <c r="T51" i="21" a="1"/>
  <c r="AW58" i="21" a="1"/>
  <c r="BQ9" i="21" a="1"/>
  <c r="BS69" i="21" a="1"/>
  <c r="BA38" i="21" a="1"/>
  <c r="AP42" i="21" a="1"/>
  <c r="D15" i="21" a="1"/>
  <c r="L15" i="21" a="1"/>
  <c r="AN19" i="21" a="1"/>
  <c r="BC71" i="21" a="1"/>
  <c r="AJ30" i="21" a="1"/>
  <c r="Q38" i="21" a="1"/>
  <c r="R42" i="21" a="1"/>
  <c r="AX43" i="21" a="1"/>
  <c r="X41" i="21" a="1"/>
  <c r="T42" i="21" a="1"/>
  <c r="AF36" i="21" a="1"/>
  <c r="AI39" i="21" a="1"/>
  <c r="AU52" i="21" a="1"/>
  <c r="U66" i="21" a="1"/>
  <c r="AM20" i="21" a="1"/>
  <c r="X69" i="21" a="1"/>
  <c r="U57" i="21" a="1"/>
  <c r="AI14" i="21" a="1"/>
  <c r="AC10" i="21" a="1"/>
  <c r="AJ8" i="21" a="1"/>
  <c r="BI22" i="21" a="1"/>
  <c r="BK43" i="21" a="1"/>
  <c r="BH22" i="21" a="1"/>
  <c r="AI69" i="21" a="1"/>
  <c r="L13" i="21" a="1"/>
  <c r="BH62" i="21" a="1"/>
  <c r="D59" i="21" a="1"/>
  <c r="BE20" i="21" a="1"/>
  <c r="N29" i="21" a="1"/>
  <c r="BC33" i="21" a="1"/>
  <c r="O46" i="21" a="1"/>
  <c r="AX46" i="21" a="1"/>
  <c r="X67" i="21" a="1"/>
  <c r="AI75" i="21" a="1"/>
  <c r="AX48" i="21" a="1"/>
  <c r="BR20" i="21" a="1"/>
  <c r="T28" i="21" a="1"/>
  <c r="BQ17" i="21" a="1"/>
  <c r="BO27" i="21" a="1"/>
  <c r="AZ10" i="21" a="1"/>
  <c r="AQ34" i="21" a="1"/>
  <c r="T57" i="21" a="1"/>
  <c r="T27" i="21" a="1"/>
  <c r="G26" i="21" a="1"/>
  <c r="AS58" i="21" a="1"/>
  <c r="AQ60" i="21" a="1"/>
  <c r="X34" i="21" a="1"/>
  <c r="BP47" i="21" a="1"/>
  <c r="X7" i="21" a="1"/>
  <c r="AT49" i="21" a="1"/>
  <c r="AP53" i="21" a="1"/>
  <c r="BS27" i="21" a="1"/>
  <c r="AZ68" i="21" a="1"/>
  <c r="AE47" i="21" a="1"/>
  <c r="E43" i="21" a="1"/>
  <c r="AU40" i="21" a="1"/>
  <c r="AX36" i="21" a="1"/>
  <c r="AI36" i="21" a="1"/>
  <c r="D36" i="21" a="1"/>
  <c r="AE29" i="21" a="1"/>
  <c r="BN56" i="21" a="1"/>
  <c r="BS20" i="21" a="1"/>
  <c r="N55" i="21" a="1"/>
  <c r="O58" i="21" a="1"/>
  <c r="AA52" i="21" a="1"/>
  <c r="O20" i="21" a="1"/>
  <c r="AV56" i="21" a="1"/>
  <c r="G25" i="21" a="1"/>
  <c r="AC53" i="21" a="1"/>
  <c r="BQ7" i="21" a="1"/>
  <c r="N54" i="21" a="1"/>
  <c r="AB50" i="21" a="1"/>
  <c r="X57" i="21" a="1"/>
  <c r="U51" i="21" a="1"/>
  <c r="Q64" i="21" a="1"/>
  <c r="Q12" i="21" a="1"/>
  <c r="AS76" i="21" a="1"/>
  <c r="AT17" i="21" a="1"/>
  <c r="BG60" i="21" a="1"/>
  <c r="AQ29" i="21" a="1"/>
  <c r="N19" i="21" a="1"/>
  <c r="T14" i="21" a="1"/>
  <c r="AO15" i="21" a="1"/>
  <c r="AJ14" i="21" a="1"/>
  <c r="O7" i="21" a="1"/>
  <c r="C6" i="21" a="1"/>
  <c r="BD53" i="21" a="1"/>
  <c r="Z13" i="21" a="1"/>
  <c r="D38" i="21" a="1"/>
  <c r="Q65" i="21" a="1"/>
  <c r="BD22" i="21" a="1"/>
  <c r="BI15" i="21" a="1"/>
  <c r="AB7" i="21" a="1"/>
  <c r="BN41" i="21" a="1"/>
  <c r="BG49" i="21" a="1"/>
  <c r="AM43" i="21" a="1"/>
  <c r="T13" i="21" a="1"/>
  <c r="BS36" i="21" a="1"/>
  <c r="BI31" i="21" a="1"/>
  <c r="AL60" i="21" a="1"/>
  <c r="BC76" i="21" a="1"/>
  <c r="Z63" i="21" a="1"/>
  <c r="BQ41" i="21" a="1"/>
  <c r="BE12" i="21" a="1"/>
  <c r="Z74" i="21" a="1"/>
  <c r="BK54" i="21" a="1"/>
  <c r="AO55" i="21" a="1"/>
  <c r="BQ37" i="21" a="1"/>
  <c r="D45" i="21" a="1"/>
  <c r="BC25" i="21" a="1"/>
  <c r="AN12" i="21" a="1"/>
  <c r="Y43" i="21" a="1"/>
  <c r="C33" i="21" a="1"/>
  <c r="AM27" i="21" a="1"/>
  <c r="J41" i="21" a="1"/>
  <c r="N24" i="21" a="1"/>
  <c r="E20" i="21" a="1"/>
  <c r="BA24" i="21" a="1"/>
  <c r="Y5" i="21" a="1"/>
  <c r="BR66" i="21" a="1"/>
  <c r="BR68" i="21" a="1"/>
  <c r="BB33" i="21" a="1"/>
  <c r="L54" i="21" a="1"/>
  <c r="BG74" i="21" a="1"/>
  <c r="T22" i="21" a="1"/>
  <c r="X56" i="21" a="1"/>
  <c r="Q31" i="21" a="1"/>
  <c r="AT44" i="21" a="1"/>
  <c r="AB56" i="21" a="1"/>
  <c r="AP39" i="21" a="1"/>
  <c r="H38" i="21" a="1"/>
  <c r="AO29" i="21" a="1"/>
  <c r="BA60" i="21" a="1"/>
  <c r="F46" i="21" a="1"/>
  <c r="M36" i="21" a="1"/>
  <c r="BE5" i="21" a="1"/>
  <c r="AA72" i="21" a="1"/>
  <c r="H19" i="21" a="1"/>
  <c r="G19" i="21" a="1"/>
  <c r="F18" i="21" a="1"/>
  <c r="F22" i="21" a="1"/>
  <c r="AU14" i="21" a="1"/>
  <c r="BD58" i="21" a="1"/>
  <c r="BI21" i="21" a="1"/>
  <c r="BN13" i="21" a="1"/>
  <c r="BS48" i="21" a="1"/>
  <c r="Y18" i="21" a="1"/>
  <c r="BL13" i="21" a="1"/>
  <c r="AQ73" i="21" a="1"/>
  <c r="AL28" i="21" a="1"/>
  <c r="AS62" i="21" a="1"/>
  <c r="AI5" i="21" a="1"/>
  <c r="Q33" i="21" a="1"/>
  <c r="J66" i="21" a="1"/>
  <c r="AL63" i="21" a="1"/>
  <c r="U68" i="21" a="1"/>
  <c r="AN33" i="21" a="1"/>
  <c r="AG45" i="21" a="1"/>
  <c r="AO65" i="21" a="1"/>
  <c r="Z5" i="21" a="1"/>
  <c r="G65" i="21" a="1"/>
  <c r="AG75" i="21" a="1"/>
  <c r="BA41" i="21" a="1"/>
  <c r="E23" i="21" a="1"/>
  <c r="BJ72" i="21" a="1"/>
  <c r="X73" i="21" a="1"/>
  <c r="BK67" i="21" a="1"/>
  <c r="D13" i="21" a="1"/>
  <c r="H37" i="21" a="1"/>
  <c r="AM56" i="21" a="1"/>
  <c r="BP63" i="21" a="1"/>
  <c r="AL26" i="21" a="1"/>
  <c r="BD77" i="21" a="1"/>
  <c r="BB62" i="21" a="1"/>
  <c r="AU32" i="21" a="1"/>
  <c r="BD65" i="21" a="1"/>
  <c r="BB37" i="21" a="1"/>
  <c r="AO31" i="21" a="1"/>
  <c r="J15" i="21" a="1"/>
  <c r="E58" i="21" a="1"/>
  <c r="AA38" i="21" a="1"/>
  <c r="O42" i="21" a="1"/>
  <c r="BE55" i="21" a="1"/>
  <c r="AA23" i="21" a="1"/>
  <c r="AH26" i="21" a="1"/>
  <c r="BQ40" i="21" a="1"/>
  <c r="AC6" i="21" a="1"/>
  <c r="AH34" i="21" a="1"/>
  <c r="AM52" i="21" a="1"/>
  <c r="BK59" i="21" a="1"/>
  <c r="F29" i="21" a="1"/>
  <c r="R27" i="21" a="1"/>
  <c r="BB51" i="21" a="1"/>
  <c r="G57" i="21" a="1"/>
  <c r="AG23" i="21" a="1"/>
  <c r="AF77" i="21" a="1"/>
  <c r="AT6" i="21" a="1"/>
  <c r="AA77" i="21" a="1"/>
  <c r="BP5" i="21" a="1"/>
  <c r="AH12" i="21" a="1"/>
  <c r="R55" i="21" a="1"/>
  <c r="AB64" i="21" a="1"/>
  <c r="BR23" i="21" a="1"/>
  <c r="BN77" i="21" a="1"/>
  <c r="BR35" i="21" a="1"/>
  <c r="BC28" i="21" a="1"/>
  <c r="AT8" i="21" a="1"/>
  <c r="N8" i="21" a="1"/>
  <c r="AQ48" i="21" a="1"/>
  <c r="BP34" i="21" a="1"/>
  <c r="BK73" i="21" a="1"/>
  <c r="AN74" i="21" a="1"/>
  <c r="BI10" i="21" a="1"/>
  <c r="O27" i="21" a="1"/>
  <c r="AN35" i="21" a="1"/>
  <c r="BB43" i="21" a="1"/>
  <c r="BN68" i="21" a="1"/>
  <c r="AH72" i="21" a="1"/>
  <c r="AW52" i="21" a="1"/>
  <c r="D74" i="21" a="1"/>
  <c r="H36" i="21" a="1"/>
  <c r="AC47" i="21" a="1"/>
  <c r="AC33" i="21" a="1"/>
  <c r="AT35" i="21" a="1"/>
  <c r="AG13" i="21" a="1"/>
  <c r="G33" i="21" a="1"/>
  <c r="AP76" i="21" a="1"/>
  <c r="X5" i="21" a="1"/>
  <c r="BI48" i="21" a="1"/>
  <c r="AJ6" i="21" a="1"/>
  <c r="BK6" i="21" a="1"/>
  <c r="V38" i="21" a="1"/>
  <c r="AM44" i="21" a="1"/>
  <c r="T56" i="21" a="1"/>
  <c r="BC65" i="21" a="1"/>
  <c r="BO11" i="21" a="1"/>
  <c r="J22" i="21" a="1"/>
  <c r="BC36" i="21" a="1"/>
  <c r="AW61" i="21" a="1"/>
  <c r="BS34" i="21" a="1"/>
  <c r="AB22" i="21" a="1"/>
  <c r="AZ17" i="21" a="1"/>
  <c r="T55" i="21" a="1"/>
  <c r="BS25" i="21" a="1"/>
  <c r="T74" i="21" a="1"/>
  <c r="L48" i="21" a="1"/>
  <c r="BP57" i="21" a="1"/>
  <c r="AH50" i="21" a="1"/>
  <c r="AE8" i="21" a="1"/>
  <c r="M24" i="21" a="1"/>
  <c r="BC40" i="21" a="1"/>
  <c r="AE28" i="21" a="1"/>
  <c r="O5" i="21" a="1"/>
  <c r="AA44" i="21" a="1"/>
  <c r="AJ15" i="21" a="1"/>
  <c r="K24" i="21" a="1"/>
  <c r="AS7" i="21" a="1"/>
  <c r="BL33" i="21" a="1"/>
  <c r="Q60" i="21" a="1"/>
  <c r="U11" i="21" a="1"/>
  <c r="BS46" i="21" a="1"/>
  <c r="Y58" i="21" a="1"/>
  <c r="AN51" i="21" a="1"/>
  <c r="Z55" i="21" a="1"/>
  <c r="M5" i="21" a="1"/>
  <c r="D27" i="21" a="1"/>
  <c r="AA9" i="21" a="1"/>
  <c r="U35" i="21" a="1"/>
  <c r="BK51" i="21" a="1"/>
  <c r="M60" i="21" a="1"/>
  <c r="Z56" i="21" a="1"/>
  <c r="AF70" i="21" a="1"/>
  <c r="AS8" i="21" a="1"/>
  <c r="Z64" i="21" a="1"/>
  <c r="AV14" i="21" a="1"/>
  <c r="F17" i="21" a="1"/>
  <c r="X14" i="21" a="1"/>
  <c r="AV27" i="21" a="1"/>
  <c r="AX75" i="21" a="1"/>
  <c r="AQ54" i="21" a="1"/>
  <c r="BC43" i="21" a="1"/>
  <c r="BB21" i="21" a="1"/>
  <c r="BA16" i="21" a="1"/>
  <c r="AN38" i="21" a="1"/>
  <c r="M39" i="21" a="1"/>
  <c r="AL38" i="21" a="1"/>
  <c r="F53" i="21" a="1"/>
  <c r="AU12" i="21" a="1"/>
  <c r="E54" i="21" a="1"/>
  <c r="Q34" i="21" a="1"/>
  <c r="BG14" i="21" a="1"/>
  <c r="F60" i="21" a="1"/>
  <c r="AH27" i="21" a="1"/>
  <c r="AI55" i="21" a="1"/>
  <c r="AL15" i="21" a="1"/>
  <c r="AV8" i="21" a="1"/>
  <c r="AZ30" i="21" a="1"/>
  <c r="E63" i="21" a="1"/>
  <c r="BA13" i="21" a="1"/>
  <c r="M62" i="21" a="1"/>
  <c r="AN16" i="21" a="1"/>
  <c r="BI11" i="21" a="1"/>
  <c r="M51" i="21" a="1"/>
  <c r="J39" i="21" a="1"/>
  <c r="T24" i="21" a="1"/>
  <c r="J65" i="21" a="1"/>
  <c r="BP22" i="21" a="1"/>
  <c r="BI17" i="21" a="1"/>
  <c r="AU29" i="21" a="1"/>
  <c r="BB39" i="21" a="1"/>
  <c r="AQ28" i="21" a="1"/>
  <c r="L33" i="21" a="1"/>
  <c r="AE74" i="21" a="1"/>
  <c r="AQ21" i="21" a="1"/>
  <c r="AE5" i="21" a="1"/>
  <c r="BS24" i="21" a="1"/>
  <c r="BL17" i="21" a="1"/>
  <c r="AF5" i="21" a="1"/>
  <c r="Z23" i="21" a="1"/>
  <c r="BO5" i="21" a="1"/>
  <c r="BO30" i="21" a="1"/>
  <c r="BA75" i="21" a="1"/>
  <c r="AB35" i="21" a="1"/>
  <c r="AG53" i="21" a="1"/>
  <c r="F58" i="21" a="1"/>
  <c r="BP75" i="21" a="1"/>
  <c r="X60" i="21" a="1"/>
  <c r="Q37" i="21" a="1"/>
  <c r="AG14" i="21" a="1"/>
  <c r="BG69" i="21" a="1"/>
  <c r="U31" i="21" a="1"/>
  <c r="AA71" i="21" a="1"/>
  <c r="BA18" i="21" a="1"/>
  <c r="BQ70" i="21" a="1"/>
  <c r="AJ57" i="21" a="1"/>
  <c r="BJ24" i="21" a="1"/>
  <c r="AZ9" i="21" a="1"/>
  <c r="BC9" i="21" a="1"/>
  <c r="BO54" i="21" a="1"/>
  <c r="AO16" i="21" a="1"/>
  <c r="R69" i="21" a="1"/>
  <c r="BR65" i="21" a="1"/>
  <c r="BO72" i="21" a="1"/>
  <c r="T39" i="21" a="1"/>
  <c r="G68" i="21" a="1"/>
  <c r="AG44" i="21" a="1"/>
  <c r="R51" i="21" a="1"/>
  <c r="U72" i="21" a="1"/>
  <c r="AI73" i="21" a="1"/>
  <c r="C46" i="21" a="1"/>
  <c r="H16" i="21" a="1"/>
  <c r="BH57" i="21" a="1"/>
  <c r="F68" i="21" a="1"/>
  <c r="AE9" i="21" a="1"/>
  <c r="E46" i="21" a="1"/>
  <c r="AS54" i="21" a="1"/>
  <c r="BA30" i="21" a="1"/>
  <c r="BK49" i="21" a="1"/>
  <c r="BS40" i="21" a="1"/>
  <c r="BC27" i="21" a="1"/>
  <c r="AP17" i="21" a="1"/>
  <c r="AU49" i="21" a="1"/>
  <c r="S43" i="21" a="1"/>
  <c r="U46" i="21" a="1"/>
  <c r="AT18" i="21" a="1"/>
  <c r="AH15" i="21" a="1"/>
  <c r="AP11" i="21" a="1"/>
  <c r="AI10" i="21" a="1"/>
  <c r="E25" i="21" a="1"/>
  <c r="AS73" i="21" a="1"/>
  <c r="AB76" i="21" a="1"/>
  <c r="AL52" i="21" a="1"/>
  <c r="BH67" i="21" a="1"/>
  <c r="V76" i="21" a="1"/>
  <c r="BI23" i="21" a="1"/>
  <c r="C67" i="21" a="1"/>
  <c r="R62" i="21" a="1"/>
  <c r="BC23" i="21" a="1"/>
  <c r="BE7" i="21" a="1"/>
  <c r="N41" i="21" a="1"/>
  <c r="AC21" i="21" a="1"/>
  <c r="L61" i="21" a="1"/>
  <c r="AH11" i="21" a="1"/>
  <c r="Q14" i="21" a="1"/>
  <c r="BG55" i="21" a="1"/>
  <c r="BP30" i="21" a="1"/>
  <c r="Q54" i="21" a="1"/>
  <c r="T72" i="21" a="1"/>
  <c r="BH32" i="21" a="1"/>
  <c r="AM21" i="21" a="1"/>
  <c r="AA19" i="21" a="1"/>
  <c r="AS23" i="21" a="1"/>
  <c r="AA45" i="21" a="1"/>
  <c r="J14" i="21" a="1"/>
  <c r="AM62" i="21" a="1"/>
  <c r="BJ77" i="21" a="1"/>
  <c r="BK52" i="21" a="1"/>
  <c r="L77" i="21" a="1"/>
  <c r="AO23" i="21" a="1"/>
  <c r="BJ15" i="21" a="1"/>
  <c r="C38" i="21" a="1"/>
  <c r="BR62" i="21" a="1"/>
  <c r="BG5" i="21" a="1"/>
  <c r="BJ47" i="21" a="1"/>
  <c r="X43" i="21" a="1"/>
  <c r="BS14" i="21" a="1"/>
  <c r="M10" i="21" a="1"/>
  <c r="BO9" i="21" a="1"/>
  <c r="BI6" i="21" a="1"/>
  <c r="O15" i="21" a="1"/>
  <c r="BC42" i="21" a="1"/>
  <c r="M47" i="21" a="1"/>
  <c r="L18" i="21" a="1"/>
  <c r="T64" i="21" a="1"/>
  <c r="C58" i="21" a="1"/>
  <c r="M49" i="21" a="1"/>
  <c r="BD13" i="21" a="1"/>
  <c r="AZ50" i="21" a="1"/>
  <c r="AL12" i="21" a="1"/>
  <c r="AN42" i="21" a="1"/>
  <c r="BQ15" i="21" a="1"/>
  <c r="BI45" i="21" a="1"/>
  <c r="K70" i="21" a="1"/>
  <c r="J18" i="21" a="1"/>
  <c r="AX71" i="21" a="1"/>
  <c r="F71" i="21" a="1"/>
  <c r="K60" i="21" a="1"/>
  <c r="Z71" i="21" a="1"/>
  <c r="BJ71" i="21" a="1"/>
  <c r="BA45" i="21" a="1"/>
  <c r="L63" i="21" a="1"/>
  <c r="Y66" i="21" a="1"/>
  <c r="AU5" i="21" a="1"/>
  <c r="K25" i="21" a="1"/>
  <c r="AT21" i="21" a="1"/>
  <c r="AB8" i="21" a="1"/>
  <c r="M68" i="21" a="1"/>
  <c r="BN64" i="21" a="1"/>
  <c r="BO37" i="21" a="1"/>
  <c r="AG60" i="21" a="1"/>
  <c r="N35" i="21" a="1"/>
  <c r="BB74" i="21" a="1"/>
  <c r="AV51" i="21" a="1"/>
  <c r="AH62" i="21" a="1"/>
  <c r="R35" i="21" a="1"/>
  <c r="S75" i="21" a="1"/>
  <c r="BK60" i="21" a="1"/>
  <c r="BP53" i="21" a="1"/>
  <c r="AT36" i="21" a="1"/>
  <c r="E68" i="21" a="1"/>
  <c r="AI25" i="21" a="1"/>
  <c r="AJ58" i="21" a="1"/>
  <c r="X18" i="21" a="1"/>
  <c r="BR70" i="21" a="1"/>
  <c r="AH5" i="21" a="1"/>
  <c r="AC29" i="21" a="1"/>
  <c r="S74" i="21" a="1"/>
  <c r="AL75" i="21" a="1"/>
  <c r="AS56" i="21" a="1"/>
  <c r="D33" i="21" a="1"/>
  <c r="BO52" i="21" a="1"/>
  <c r="AB67" i="21" a="1"/>
  <c r="AQ37" i="21" a="1"/>
  <c r="AL19" i="21" a="1"/>
  <c r="BD63" i="21" a="1"/>
  <c r="AL54" i="21" a="1"/>
  <c r="BQ18" i="21" a="1"/>
  <c r="AP6" i="21" a="1"/>
  <c r="BE34" i="21" a="1"/>
  <c r="AT23" i="21" a="1"/>
  <c r="M53" i="21" a="1"/>
  <c r="AW42" i="21" a="1"/>
  <c r="X30" i="21" a="1"/>
  <c r="U22" i="21" a="1"/>
  <c r="BJ42" i="21" a="1"/>
  <c r="BQ47" i="21" a="1"/>
  <c r="BH30" i="21" a="1"/>
  <c r="AS24" i="21" a="1"/>
  <c r="D20" i="21" a="1"/>
  <c r="AE76" i="21" a="1"/>
  <c r="V34" i="21" a="1"/>
  <c r="N77" i="21" a="1"/>
  <c r="AB33" i="21" a="1"/>
  <c r="L76" i="21" a="1"/>
  <c r="V18" i="21" a="1"/>
  <c r="BP18" i="21" a="1"/>
  <c r="AI60" i="21" a="1"/>
  <c r="BI28" i="21" a="1"/>
  <c r="AA75" i="21" a="1"/>
  <c r="BP62" i="21" a="1"/>
  <c r="H46" i="21" a="1"/>
  <c r="AP60" i="21" a="1"/>
  <c r="AE34" i="21" a="1"/>
  <c r="AG47" i="21" a="1"/>
  <c r="V47" i="21" a="1"/>
  <c r="AX63" i="21" a="1"/>
  <c r="E59" i="21" a="1"/>
  <c r="AH24" i="21" a="1"/>
  <c r="AV23" i="21" a="1"/>
  <c r="M40" i="21" a="1"/>
  <c r="AU45" i="21" a="1"/>
  <c r="AO48" i="21" a="1"/>
  <c r="BB64" i="21" a="1"/>
  <c r="M23" i="21" a="1"/>
  <c r="E9" i="21" a="1"/>
  <c r="AJ73" i="21" a="1"/>
  <c r="N42" i="21" a="1"/>
  <c r="BK44" i="21" a="1"/>
  <c r="Q75" i="21" a="1"/>
  <c r="AF41" i="21" a="1"/>
  <c r="N7" i="21" a="1"/>
  <c r="F15" i="21" a="1"/>
  <c r="BC41" i="21" a="1"/>
  <c r="K46" i="21" a="1"/>
  <c r="AT50" i="21" a="1"/>
  <c r="BS21" i="21" a="1"/>
  <c r="L19" i="21" a="1"/>
  <c r="AX5" i="21" a="1"/>
  <c r="AA47" i="21" a="1"/>
  <c r="Y30" i="21" a="1"/>
  <c r="AM61" i="21" a="1"/>
  <c r="H48" i="21" a="1"/>
  <c r="AF43" i="21" a="1"/>
  <c r="AB6" i="21" a="1"/>
  <c r="BP25" i="21" a="1"/>
  <c r="AQ31" i="21" a="1"/>
  <c r="AF66" i="21" a="1"/>
  <c r="AI6" i="21" a="1"/>
  <c r="AX66" i="21" a="1"/>
  <c r="BO6" i="21" a="1"/>
  <c r="AJ26" i="21" a="1"/>
  <c r="BC22" i="21" a="1"/>
  <c r="AF18" i="21" a="1"/>
  <c r="AE37" i="21" a="1"/>
  <c r="BD14" i="21" a="1"/>
  <c r="AL51" i="21" a="1"/>
  <c r="AL41" i="21" a="1"/>
  <c r="N46" i="21" a="1"/>
  <c r="AC74" i="21" a="1"/>
  <c r="V24" i="21" a="1"/>
  <c r="BN59" i="21" a="1"/>
  <c r="AC37" i="21" a="1"/>
  <c r="BN30" i="21" a="1"/>
  <c r="Q62" i="21" a="1"/>
  <c r="AH66" i="21" a="1"/>
  <c r="AZ12" i="21" a="1"/>
  <c r="X10" i="21" a="1"/>
  <c r="AE57" i="21" a="1"/>
  <c r="R23" i="21" a="1"/>
  <c r="H14" i="21" a="1"/>
  <c r="X35" i="21" a="1"/>
  <c r="K18" i="21" a="1"/>
  <c r="BA62" i="21" a="1"/>
  <c r="AM18" i="21" a="1"/>
  <c r="AV63" i="21" a="1"/>
  <c r="BJ39" i="21" a="1"/>
  <c r="BG61" i="21" a="1"/>
  <c r="Z38" i="21" a="1"/>
  <c r="C28" i="21" a="1"/>
  <c r="G49" i="21" a="1"/>
  <c r="Z53" i="21" a="1"/>
  <c r="AI35" i="21" a="1"/>
  <c r="O35" i="21" a="1"/>
  <c r="AN8" i="21" a="1"/>
  <c r="F8" i="21" a="1"/>
  <c r="AP66" i="21" a="1"/>
  <c r="AX38" i="21" a="1"/>
  <c r="AL36" i="21" a="1"/>
  <c r="AV28" i="21" a="1"/>
  <c r="M76" i="21" a="1"/>
  <c r="AP5" i="21" a="1"/>
  <c r="AJ35" i="21" a="1"/>
  <c r="AA59" i="21" a="1"/>
  <c r="AA35" i="21" a="1"/>
  <c r="AS13" i="21" a="1"/>
  <c r="BE30" i="21" a="1"/>
  <c r="Z60" i="21" a="1"/>
  <c r="N25" i="21" a="1"/>
  <c r="H9" i="21" a="1"/>
  <c r="AO34" i="21" a="1"/>
  <c r="AV40" i="21" a="1"/>
  <c r="AP28" i="21" a="1"/>
  <c r="BO8" i="21" a="1"/>
  <c r="U53" i="21" a="1"/>
  <c r="BD33" i="21" a="1"/>
  <c r="AA30" i="21" a="1"/>
  <c r="K72" i="21" a="1"/>
  <c r="AT46" i="21" a="1"/>
  <c r="BJ31" i="21" a="1"/>
  <c r="BL38" i="21" a="1"/>
  <c r="BJ40" i="21" a="1"/>
  <c r="BJ21" i="21" a="1"/>
  <c r="C59" i="21" a="1"/>
  <c r="AW75" i="21" a="1"/>
  <c r="S24" i="21" a="1"/>
  <c r="Y6" i="21" a="1"/>
  <c r="AH33" i="21" a="1"/>
  <c r="AS21" i="21" a="1"/>
  <c r="S16" i="21" a="1"/>
  <c r="BH74" i="21" a="1"/>
  <c r="BB5" i="21" a="1"/>
  <c r="Z7" i="21" a="1"/>
  <c r="BB35" i="21" a="1"/>
  <c r="O53" i="21" a="1"/>
  <c r="BO77" i="21" a="1"/>
  <c r="O41" i="21" a="1"/>
  <c r="J29" i="21" a="1"/>
  <c r="V12" i="21" a="1"/>
  <c r="BN61" i="21" a="1"/>
  <c r="Q63" i="21" a="1"/>
  <c r="AL61" i="21" a="1"/>
  <c r="AC30" i="21" a="1"/>
  <c r="AL9" i="21" a="1"/>
  <c r="AA29" i="21" a="1"/>
  <c r="AL50" i="21" a="1"/>
  <c r="T47" i="21" a="1"/>
  <c r="C13" i="21" a="1"/>
  <c r="AQ39" i="21" a="1"/>
  <c r="D28" i="21" a="1"/>
  <c r="Q21" i="21" a="1"/>
  <c r="AM57" i="21" a="1"/>
  <c r="R75" i="21" a="1"/>
  <c r="AU15" i="21" a="1"/>
  <c r="BB34" i="21" a="1"/>
  <c r="AN11" i="21" a="1"/>
  <c r="AV47" i="21" a="1"/>
  <c r="E6" i="21" a="1"/>
  <c r="AN46" i="21" a="1"/>
  <c r="L25" i="21" a="1"/>
  <c r="N31" i="21" a="1"/>
  <c r="AP74" i="21" a="1"/>
  <c r="BE10" i="21" a="1"/>
  <c r="BC21" i="21" a="1"/>
  <c r="C32" i="21" a="1"/>
  <c r="S50" i="21" a="1"/>
  <c r="AH41" i="21" a="1"/>
  <c r="BK25" i="21" a="1"/>
  <c r="AO20" i="21" a="1"/>
  <c r="D12" i="21" a="1"/>
  <c r="AS30" i="21" a="1"/>
  <c r="AU11" i="21" a="1"/>
  <c r="BB53" i="21" a="1"/>
  <c r="AB29" i="21" a="1"/>
  <c r="AB63" i="21" a="1"/>
  <c r="BA11" i="21" a="1"/>
  <c r="G75" i="21" a="1"/>
  <c r="J33" i="21" a="1"/>
  <c r="AP69" i="21" a="1"/>
  <c r="BS32" i="21" a="1"/>
  <c r="AP47" i="21" a="1"/>
  <c r="L14" i="21" a="1"/>
  <c r="Q76" i="21" a="1"/>
  <c r="V41" i="21" a="1"/>
  <c r="AJ70" i="21" a="1"/>
  <c r="L24" i="21" a="1"/>
  <c r="BG72" i="21" a="1"/>
  <c r="AE45" i="21" a="1"/>
  <c r="N53" i="21" a="1"/>
  <c r="BJ7" i="21" a="1"/>
  <c r="BE77" i="21" a="1"/>
  <c r="BK12" i="21" a="1"/>
  <c r="S41" i="21" a="1"/>
  <c r="BO67" i="21" a="1"/>
  <c r="AP25" i="21" a="1"/>
  <c r="AM51" i="21" a="1"/>
  <c r="Y45" i="21" a="1"/>
  <c r="BO53" i="21" a="1"/>
  <c r="AL48" i="21" a="1"/>
  <c r="BO26" i="21" a="1"/>
  <c r="AO42" i="21" a="1"/>
  <c r="T73" i="21" a="1"/>
  <c r="AL76" i="21" a="1"/>
  <c r="AV6" i="21" a="1"/>
  <c r="AW45" i="21" a="1"/>
  <c r="AQ27" i="21" a="1"/>
  <c r="AJ67" i="21" a="1"/>
  <c r="BE44" i="21" a="1"/>
  <c r="K13" i="21" a="1"/>
  <c r="C25" i="29" a="1"/>
  <c r="BE14" i="21" a="1"/>
  <c r="BP43" i="21" a="1"/>
  <c r="M43" i="21" a="1"/>
  <c r="U18" i="21" a="1"/>
  <c r="AX64" i="21" a="1"/>
  <c r="AT45" i="21" a="1"/>
  <c r="AN45" i="21" a="1"/>
  <c r="BO24" i="21" a="1"/>
  <c r="AW26" i="21" a="1"/>
  <c r="E41" i="21" a="1"/>
  <c r="AL58" i="21" a="1"/>
  <c r="AV68" i="21" a="1"/>
  <c r="AI38" i="21" a="1"/>
  <c r="BQ20" i="21" a="1"/>
  <c r="BI30" i="21" a="1"/>
  <c r="M46" i="21" a="1"/>
  <c r="AO58" i="21" a="1"/>
  <c r="BL69" i="21" a="1"/>
  <c r="U30" i="21" a="1"/>
  <c r="AN50" i="21" a="1"/>
  <c r="AH77" i="21" a="1"/>
  <c r="Y72" i="21" a="1"/>
  <c r="AQ23" i="21" a="1"/>
  <c r="AL34" i="21" a="1"/>
  <c r="AQ61" i="21" a="1"/>
  <c r="BS28" i="21" a="1"/>
  <c r="BL65" i="21" a="1"/>
  <c r="AN26" i="21" a="1"/>
  <c r="BK63" i="21" a="1"/>
  <c r="BA20" i="21" a="1"/>
  <c r="G35" i="21" a="1"/>
  <c r="BL21" i="21" a="1"/>
  <c r="BD67" i="21" a="1"/>
  <c r="AQ33" i="21" a="1"/>
  <c r="AN58" i="21" a="1"/>
  <c r="D5" i="21" a="1"/>
  <c r="J31" i="21" a="1"/>
  <c r="AM5" i="21" a="1"/>
  <c r="AX60" i="21" a="1"/>
  <c r="BL56" i="21" a="1"/>
  <c r="AM63" i="21" a="1"/>
  <c r="S45" i="21" a="1"/>
  <c r="BE59" i="21" a="1"/>
  <c r="AB51" i="21" a="1"/>
  <c r="AU38" i="21" a="1"/>
  <c r="Z35" i="21" a="1"/>
  <c r="BH7" i="21" a="1"/>
  <c r="V59" i="21" a="1"/>
  <c r="J67" i="21" a="1"/>
  <c r="V26" i="21" a="1"/>
  <c r="D55" i="21" a="1"/>
  <c r="AJ39" i="21" a="1"/>
  <c r="BA72" i="21" a="1"/>
  <c r="C42" i="21" a="1"/>
  <c r="AV15" i="21" a="1"/>
  <c r="E19" i="21" a="1"/>
  <c r="AM73" i="21" a="1"/>
  <c r="AE35" i="21" a="1"/>
  <c r="BJ46" i="21" a="1"/>
  <c r="T33" i="21" a="1"/>
  <c r="BS30" i="21" a="1"/>
  <c r="AL31" i="21" a="1"/>
  <c r="R61" i="21" a="1"/>
  <c r="BA15" i="21" a="1"/>
  <c r="BE36" i="21" a="1"/>
  <c r="AO6" i="21" a="1"/>
  <c r="BL18" i="21" a="1"/>
  <c r="BN65" i="21" a="1"/>
  <c r="AG7" i="21" a="1"/>
  <c r="AU68" i="21" a="1"/>
  <c r="AF44" i="21" a="1"/>
  <c r="E49" i="21" a="1"/>
  <c r="AF19" i="21" a="1"/>
  <c r="D57" i="21" a="1"/>
  <c r="AG26" i="21" a="1"/>
  <c r="BN73" i="21" a="1"/>
  <c r="AS51" i="21" a="1"/>
  <c r="H56" i="21" a="1"/>
  <c r="C25" i="21" a="1"/>
  <c r="BI50" i="21" a="1"/>
  <c r="R36" i="21" a="1"/>
  <c r="BN55" i="21" a="1"/>
  <c r="AC65" i="21" a="1"/>
  <c r="BB14" i="21" a="1"/>
  <c r="BO10" i="21" a="1"/>
  <c r="X15" i="21" a="1"/>
  <c r="AF68" i="21" a="1"/>
  <c r="T32" i="21" a="1"/>
  <c r="AJ29" i="21" a="1"/>
  <c r="AO28" i="21" a="1"/>
  <c r="BQ65" i="21" a="1"/>
  <c r="N62" i="21" a="1"/>
  <c r="BR41" i="21" a="1"/>
  <c r="AM59" i="21" a="1"/>
  <c r="AZ36" i="21" a="1"/>
  <c r="U25" i="21" a="1"/>
  <c r="R11" i="21" a="1"/>
  <c r="J8" i="21" a="1"/>
  <c r="BH56" i="21" a="1"/>
  <c r="BC30" i="21" a="1"/>
  <c r="AS44" i="21" a="1"/>
  <c r="R68" i="21" a="1"/>
  <c r="BC50" i="21" a="1"/>
  <c r="AL62" i="21" a="1"/>
  <c r="AQ17" i="21" a="1"/>
  <c r="K12" i="21" a="1"/>
  <c r="L27" i="21" a="1"/>
  <c r="BJ60" i="21" a="1"/>
  <c r="BL51" i="21" a="1"/>
  <c r="C66" i="21" a="1"/>
  <c r="AZ7" i="21" a="1"/>
  <c r="BB59" i="21" a="1"/>
  <c r="AL55" i="21" a="1"/>
  <c r="AL57" i="21" a="1"/>
  <c r="AZ8" i="21" a="1"/>
  <c r="X70" i="21" a="1"/>
  <c r="AG41" i="21" a="1"/>
  <c r="H12" i="21" a="1"/>
  <c r="C64" i="21" a="1"/>
  <c r="BJ53" i="21" a="1"/>
  <c r="R47" i="21" a="1"/>
  <c r="D44" i="21" a="1"/>
  <c r="AM9" i="21" a="1"/>
  <c r="AZ76" i="21" a="1"/>
  <c r="O77" i="21" a="1"/>
  <c r="AL16" i="21" a="1"/>
  <c r="BB77" i="21" a="1"/>
  <c r="E45" i="21" a="1"/>
  <c r="C39" i="21" a="1"/>
  <c r="AP30" i="21" a="1"/>
  <c r="AM40" i="21" a="1"/>
  <c r="BK28" i="21" a="1"/>
  <c r="BC74" i="21" a="1"/>
  <c r="AH16" i="21" a="1"/>
  <c r="L55" i="21" a="1"/>
  <c r="AG49" i="21" a="1"/>
  <c r="F61" i="21" a="1"/>
  <c r="Y60" i="21" a="1"/>
  <c r="N15" i="21" a="1"/>
  <c r="BH34" i="21" a="1"/>
  <c r="C30" i="21" a="1"/>
  <c r="AO39" i="21" a="1"/>
  <c r="AH51" i="21" a="1"/>
  <c r="AN47" i="21" a="1"/>
  <c r="AJ74" i="21" a="1"/>
  <c r="AI30" i="21" a="1"/>
  <c r="AN17" i="21" a="1"/>
  <c r="AC31" i="21" a="1"/>
  <c r="AM17" i="21" a="1"/>
  <c r="V51" i="21" a="1"/>
  <c r="AM37" i="21" a="1"/>
  <c r="BS66" i="21" a="1"/>
  <c r="X32" i="21" a="1"/>
  <c r="BA67" i="21" a="1"/>
  <c r="E51" i="21" a="1"/>
  <c r="AI42" i="21" a="1"/>
  <c r="Z16" i="21" a="1"/>
  <c r="AE56" i="21" a="1"/>
  <c r="AB31" i="21" a="1"/>
  <c r="BN18" i="21" a="1"/>
  <c r="BL34" i="21" a="1"/>
  <c r="Y7" i="21" a="1"/>
  <c r="BG41" i="21" a="1"/>
  <c r="AJ22" i="21" a="1"/>
  <c r="AO26" i="21" a="1"/>
  <c r="BE24" i="21" a="1"/>
  <c r="N21" i="21" a="1"/>
  <c r="AC44" i="21" a="1"/>
  <c r="BQ55" i="21" a="1"/>
  <c r="N76" i="21" a="1"/>
  <c r="AT10" i="21" a="1"/>
  <c r="BA52" i="21" a="1"/>
  <c r="Z10" i="21" a="1"/>
  <c r="AC15" i="21" a="1"/>
  <c r="AI34" i="21" a="1"/>
  <c r="AO30" i="21" a="1"/>
  <c r="L5" i="21" a="1"/>
  <c r="AV43" i="21" a="1"/>
  <c r="AG9" i="21" a="1"/>
  <c r="BJ51" i="21" a="1"/>
  <c r="L50" i="21" a="1"/>
  <c r="AT43" i="21" a="1"/>
  <c r="AJ61" i="21" a="1"/>
  <c r="AL30" i="21" a="1"/>
  <c r="BA28" i="21" a="1"/>
  <c r="BC16" i="21" a="1"/>
  <c r="AF26" i="21" a="1"/>
  <c r="AU74" i="21" a="1"/>
  <c r="V13" i="21" a="1"/>
  <c r="AP21" i="21" a="1"/>
  <c r="BL58" i="21" a="1"/>
  <c r="AU69" i="21" a="1"/>
  <c r="G9" i="21" a="1"/>
  <c r="X31" i="21" a="1"/>
  <c r="N30" i="21" a="1"/>
  <c r="AG59" i="21" a="1"/>
  <c r="O62" i="21" a="1"/>
  <c r="AQ74" i="21" a="1"/>
  <c r="AP52" i="21" a="1"/>
  <c r="AF51" i="21" a="1"/>
  <c r="AC76" i="21" a="1"/>
  <c r="E34" i="21" a="1"/>
  <c r="AW71" i="21" a="1"/>
  <c r="X22" i="21" a="1"/>
  <c r="R44" i="21" a="1"/>
  <c r="BO42" i="21" a="1"/>
  <c r="AX28" i="21" a="1"/>
  <c r="AG19" i="21" a="1"/>
  <c r="AC48" i="21" a="1"/>
  <c r="BG56" i="21" a="1"/>
  <c r="Z45" i="21" a="1"/>
  <c r="AM10" i="21" a="1"/>
  <c r="AL10" i="21" a="1"/>
  <c r="BH31" i="21" a="1"/>
  <c r="AH22" i="21" a="1"/>
  <c r="BL48" i="21" a="1"/>
  <c r="AN65" i="21" a="1"/>
  <c r="AA11" i="21" a="1"/>
  <c r="U26" i="21" a="1"/>
  <c r="BD46" i="21" a="1"/>
  <c r="AA16" i="21" a="1"/>
  <c r="BS7" i="21" a="1"/>
  <c r="AZ39" i="21" a="1"/>
  <c r="AG66" i="21" a="1"/>
  <c r="AB23" i="21" a="1"/>
  <c r="BR69" i="21" a="1"/>
  <c r="BI55" i="21" a="1"/>
  <c r="AN66" i="21" a="1"/>
  <c r="BA23" i="21" a="1"/>
  <c r="J58" i="21" a="1"/>
  <c r="O66" i="21" a="1"/>
  <c r="BO63" i="21" a="1"/>
  <c r="C71" i="21" a="1"/>
  <c r="BQ31" i="21" a="1"/>
  <c r="AW55" i="21" a="1"/>
  <c r="AX26" i="21" a="1"/>
  <c r="AU19" i="21" a="1"/>
  <c r="X55" i="21" a="1"/>
  <c r="AS70" i="21" a="1"/>
  <c r="BO46" i="21" a="1"/>
  <c r="J34" i="21" a="1"/>
  <c r="BS59" i="21" a="1"/>
  <c r="E21" i="21" a="1"/>
  <c r="V36" i="21" a="1"/>
  <c r="M28" i="21" a="1"/>
  <c r="BD6" i="21" a="1"/>
  <c r="O48" i="21" a="1"/>
  <c r="R13" i="21" a="1"/>
  <c r="BK5" i="21" a="1"/>
  <c r="BG27" i="21" a="1"/>
  <c r="AM23" i="21" a="1"/>
  <c r="Y10" i="21" a="1"/>
  <c r="BP14" i="21" a="1"/>
  <c r="AP59" i="21" a="1"/>
  <c r="L57" i="21" a="1"/>
  <c r="BJ44" i="21" a="1"/>
  <c r="E69" i="21" a="1"/>
  <c r="AT57" i="21" a="1"/>
  <c r="AV10" i="21" a="1"/>
  <c r="AJ19" i="21" a="1"/>
  <c r="AT31" i="21" a="1"/>
  <c r="BS55" i="21" a="1"/>
  <c r="AJ17" i="21" a="1"/>
  <c r="BQ68" i="21" a="1"/>
  <c r="BA55" i="21" a="1"/>
  <c r="BR46" i="21" a="1"/>
  <c r="V8" i="21" a="1"/>
  <c r="AO50" i="21" a="1"/>
  <c r="AT39" i="21" a="1"/>
  <c r="BA34" i="21" a="1"/>
  <c r="BQ24" i="21" a="1"/>
  <c r="E5" i="21" a="1"/>
  <c r="AP50" i="21" a="1"/>
  <c r="U41" i="21" a="1"/>
  <c r="J16" i="21" a="1"/>
  <c r="BS49" i="21" a="1"/>
  <c r="Z57" i="21" a="1"/>
  <c r="BR9" i="21" a="1"/>
  <c r="BA6" i="21" a="1"/>
  <c r="AQ44" i="21" a="1"/>
  <c r="AU64" i="21" a="1"/>
  <c r="F36" i="21" a="1"/>
  <c r="AW77" i="21" a="1"/>
  <c r="BD18" i="21" a="1"/>
  <c r="BJ55" i="21" a="1"/>
  <c r="AL49" i="21" a="1"/>
  <c r="BD31" i="21" a="1"/>
  <c r="BE71" i="21" a="1"/>
  <c r="L29" i="21" a="1"/>
  <c r="AZ74" i="21" a="1"/>
  <c r="AN13" i="21" a="1"/>
  <c r="AZ53" i="21" a="1"/>
  <c r="AB18" i="21" a="1"/>
  <c r="BE70" i="21" a="1"/>
  <c r="S7" i="21" a="1"/>
  <c r="R29" i="21" a="1"/>
  <c r="R38" i="21" a="1"/>
  <c r="Y50" i="21" a="1"/>
  <c r="BG38" i="21" a="1"/>
  <c r="BP51" i="21" a="1"/>
  <c r="AI67" i="21" a="1"/>
  <c r="J59" i="21" a="1"/>
  <c r="BS73" i="21" a="1"/>
  <c r="O69" i="21" a="1"/>
  <c r="BL11" i="21" a="1"/>
  <c r="AT60" i="21" a="1"/>
  <c r="BL64" i="21" a="1"/>
  <c r="BH65" i="21" a="1"/>
  <c r="K75" i="21" a="1"/>
  <c r="AX35" i="21" a="1"/>
  <c r="AG10" i="21" a="1"/>
  <c r="BK65" i="21" a="1"/>
  <c r="BS23" i="21" a="1"/>
  <c r="N72" i="21" a="1"/>
  <c r="AP23" i="21" a="1"/>
  <c r="BD44" i="21" a="1"/>
  <c r="AO38" i="21" a="1"/>
  <c r="S46" i="21" a="1"/>
  <c r="F52" i="21" a="1"/>
  <c r="BB30" i="21" a="1"/>
  <c r="AJ64" i="21" a="1"/>
  <c r="X44" i="21" a="1"/>
  <c r="BE45" i="21" a="1"/>
  <c r="L44" i="21" a="1"/>
  <c r="AX55" i="21" a="1"/>
  <c r="BG66" i="21" a="1"/>
  <c r="BR33" i="21" a="1"/>
  <c r="BP48" i="21" a="1"/>
  <c r="BC44" i="21" a="1"/>
  <c r="AZ41" i="21" a="1"/>
  <c r="T46" i="21" a="1"/>
  <c r="L26" i="21" a="1"/>
  <c r="AZ48" i="21" a="1"/>
  <c r="BO25" i="21" a="1"/>
  <c r="F39" i="21" a="1"/>
  <c r="BN10" i="21" a="1"/>
  <c r="BN7" i="21" a="1"/>
  <c r="BA5" i="21" a="1"/>
  <c r="AZ16" i="21" a="1"/>
  <c r="R25" i="21" a="1"/>
  <c r="AU7" i="21" a="1"/>
  <c r="K7" i="21" a="1"/>
  <c r="G45" i="21" a="1"/>
  <c r="AU53" i="21" a="1"/>
  <c r="AJ77" i="21" a="1"/>
  <c r="AE49" i="21" a="1"/>
  <c r="F10" i="21" a="1"/>
  <c r="F28" i="21" a="1"/>
  <c r="D22" i="21" a="1"/>
  <c r="AC22" i="21" a="1"/>
  <c r="BN16" i="21" a="1"/>
  <c r="AN31" i="21" a="1"/>
  <c r="E13" i="21" a="1"/>
  <c r="BP52" i="21" a="1"/>
  <c r="BH42" i="21" a="1"/>
  <c r="BJ58" i="21" a="1"/>
  <c r="AS25" i="21" a="1"/>
  <c r="H74" i="21" a="1"/>
  <c r="F69" i="21" a="1"/>
  <c r="AE50" i="21" a="1"/>
  <c r="AB44" i="21" a="1"/>
  <c r="BP55" i="21" a="1"/>
  <c r="AN34" i="21" a="1"/>
  <c r="BR55" i="21" a="1"/>
  <c r="BB75" i="21" a="1"/>
  <c r="Y31" i="21" a="1"/>
  <c r="J25" i="21" a="1"/>
  <c r="AE48" i="21" a="1"/>
  <c r="AV31" i="21" a="1"/>
  <c r="M19" i="21" a="1"/>
  <c r="AP41" i="21" a="1"/>
  <c r="AC46" i="21" a="1"/>
  <c r="Y51" i="21" a="1"/>
  <c r="H77" i="21" a="1"/>
  <c r="Y62" i="21" a="1"/>
  <c r="AV70" i="21" a="1"/>
  <c r="H32" i="21" a="1"/>
  <c r="M25" i="21" a="1"/>
  <c r="AH17" i="21" a="1"/>
  <c r="BO58" i="21" a="1"/>
  <c r="Y76" i="21" a="1"/>
  <c r="BC53" i="21" a="1"/>
  <c r="AI61" i="21" a="1"/>
  <c r="S62" i="21" a="1"/>
  <c r="K20" i="21" a="1"/>
  <c r="BB6" i="21" a="1"/>
  <c r="BL46" i="21" a="1"/>
  <c r="AL33" i="21" a="1"/>
  <c r="BK68" i="21" a="1"/>
  <c r="J20" i="21" a="1"/>
  <c r="L42" i="21" a="1"/>
  <c r="AW76" i="21" a="1"/>
  <c r="AX25" i="21" a="1"/>
  <c r="AU33" i="21" a="1"/>
  <c r="V49" i="21" a="1"/>
  <c r="E50" i="21" a="1"/>
  <c r="E29" i="21" a="1"/>
  <c r="AI11" i="21" a="1"/>
  <c r="T15" i="21" a="1"/>
  <c r="AG51" i="21" a="1"/>
  <c r="BP36" i="21" a="1"/>
  <c r="C16" i="21" a="1"/>
  <c r="AU35" i="21" a="1"/>
  <c r="C35" i="21" a="1"/>
  <c r="AF55" i="21" a="1"/>
  <c r="AO68" i="21" a="1"/>
  <c r="BA12" i="21" a="1"/>
  <c r="AN55" i="21" a="1"/>
  <c r="AJ34" i="21" a="1"/>
  <c r="K47" i="21" a="1"/>
  <c r="BQ38" i="21" a="1"/>
  <c r="BG24" i="21" a="1"/>
  <c r="AT38" i="21" a="1"/>
  <c r="AA60" i="21" a="1"/>
  <c r="AL8" i="21" a="1"/>
  <c r="BE16" i="21" a="1"/>
  <c r="N18" i="21" a="1"/>
  <c r="S51" i="21" a="1"/>
  <c r="AM46" i="21" a="1"/>
  <c r="N67" i="21" a="1"/>
  <c r="BQ77" i="21" a="1"/>
  <c r="AL69" i="21" a="1"/>
  <c r="AE7" i="21" a="1"/>
  <c r="O55" i="21" a="1"/>
  <c r="AP49" i="21" a="1"/>
  <c r="AH71" i="21" a="1"/>
  <c r="BG58" i="21" a="1"/>
  <c r="BL29" i="21" a="1"/>
  <c r="G15" i="21" a="1"/>
  <c r="X24" i="21" a="1"/>
  <c r="AJ46" i="21" a="1"/>
  <c r="AQ76" i="21" a="1"/>
  <c r="BL32" i="21" a="1"/>
  <c r="AO73" i="21" a="1"/>
  <c r="BL74" i="21" a="1"/>
  <c r="R54" i="21" a="1"/>
  <c r="S48" i="21" a="1"/>
  <c r="J10" i="21" a="1"/>
  <c r="AE68" i="21" a="1"/>
  <c r="BB55" i="21" a="1"/>
  <c r="BA53" i="21" a="1"/>
  <c r="AJ41" i="21" a="1"/>
  <c r="AZ64" i="21" a="1"/>
  <c r="BN52" i="21" a="1"/>
  <c r="AV42" i="21" a="1"/>
  <c r="BJ62" i="21" a="1"/>
  <c r="Z42" i="21" a="1"/>
  <c r="AH69" i="21" a="1"/>
  <c r="R59" i="21" a="1"/>
  <c r="BN31" i="21" a="1"/>
  <c r="AI15" i="21" a="1"/>
  <c r="AG22" i="21" a="1"/>
  <c r="D64" i="21" a="1"/>
  <c r="AH56" i="21" a="1"/>
  <c r="AW13" i="21" a="1"/>
  <c r="Z26" i="21" a="1"/>
  <c r="AF57" i="21" a="1"/>
  <c r="AW70" i="21" a="1"/>
  <c r="AE70" i="21" a="1"/>
  <c r="C20" i="21" a="1"/>
  <c r="F41" i="21" a="1"/>
  <c r="S9" i="21" a="1"/>
  <c r="N22" i="21" a="1"/>
  <c r="AP45" i="21" a="1"/>
  <c r="BH26" i="21" a="1"/>
  <c r="M70" i="21" a="1"/>
  <c r="AH19" i="21" a="1"/>
  <c r="BE21" i="21" a="1"/>
  <c r="Z39" i="21" a="1"/>
  <c r="AT62" i="21" a="1"/>
  <c r="AQ62" i="21" a="1"/>
  <c r="V15" i="21" a="1"/>
  <c r="M61" i="21" a="1"/>
  <c r="AB24" i="21" a="1"/>
  <c r="BK30" i="21" a="1"/>
  <c r="AU9" i="21" a="1"/>
  <c r="BN53" i="21" a="1"/>
  <c r="Q66" i="21" a="1"/>
  <c r="BL41" i="21" a="1"/>
  <c r="BB32" i="21" a="1"/>
  <c r="AU28" i="21" a="1"/>
  <c r="BN26" i="21" a="1"/>
  <c r="BK19" i="21" a="1"/>
  <c r="AV7" i="21" a="1"/>
  <c r="C26" i="21" a="1"/>
  <c r="AO40" i="21" a="1"/>
  <c r="T37" i="21" a="1"/>
  <c r="K11" i="21" a="1"/>
  <c r="C48" i="21" a="1"/>
  <c r="BE46" i="21" a="1"/>
  <c r="M8" i="21" a="1"/>
  <c r="V25" i="21" a="1"/>
  <c r="BD17" i="21" a="1"/>
  <c r="BI75" i="21" a="1"/>
  <c r="AS52" i="21" a="1"/>
  <c r="BK22" i="21" a="1"/>
  <c r="AE22" i="21" a="1"/>
  <c r="U50" i="21" a="1"/>
  <c r="AL25" i="21" a="1"/>
  <c r="BC75" i="21" a="1"/>
  <c r="O39" i="21" a="1"/>
  <c r="BO70" i="21" a="1"/>
  <c r="BE66" i="21" a="1"/>
  <c r="M63" i="21" a="1"/>
  <c r="V32" i="21" a="1"/>
  <c r="BH24" i="21" a="1"/>
  <c r="AB47" i="21" a="1"/>
  <c r="T49" i="21" a="1"/>
  <c r="BR21" i="21" a="1"/>
  <c r="BJ61" i="21" a="1"/>
  <c r="AA24" i="21" a="1"/>
  <c r="BB67" i="21" a="1"/>
  <c r="Y57" i="21" a="1"/>
  <c r="BR43" i="21" a="1"/>
  <c r="BS29" i="21" a="1"/>
  <c r="M27" i="21" a="1"/>
  <c r="BQ10" i="21" a="1"/>
  <c r="H7" i="21" a="1"/>
  <c r="BL24" i="21" a="1"/>
  <c r="N57" i="21" a="1"/>
  <c r="AP40" i="21" a="1"/>
  <c r="BA10" i="21" a="1"/>
  <c r="BA66" i="21" a="1"/>
  <c r="BP42" i="21" a="1"/>
  <c r="AX72" i="21" a="1"/>
  <c r="M75" i="21" a="1"/>
  <c r="AE24" i="21" a="1"/>
  <c r="BS31" i="21" a="1"/>
  <c r="BH11" i="21" a="1"/>
  <c r="AX61" i="21" a="1"/>
  <c r="BK8" i="21" a="1"/>
  <c r="BR64" i="21" a="1"/>
  <c r="X40" i="21" a="1"/>
  <c r="AP48" i="21" a="1"/>
  <c r="AI44" i="21" a="1"/>
  <c r="U19" i="21" a="1"/>
  <c r="AB60" i="21" a="1"/>
  <c r="X58" i="21" a="1"/>
  <c r="AM48" i="21" a="1"/>
  <c r="C29" i="21" a="1"/>
  <c r="N48" i="21" a="1"/>
  <c r="AO41" i="21" a="1"/>
  <c r="BI43" i="21" a="1"/>
  <c r="AV73" i="21" a="1"/>
  <c r="BR25" i="21" a="1"/>
  <c r="BB22" i="21" a="1"/>
  <c r="J13" i="21" a="1"/>
  <c r="AB70" i="21" a="1"/>
  <c r="U37" i="21" a="1"/>
  <c r="AM25" i="21" a="1"/>
  <c r="D40" i="21" a="1"/>
  <c r="G20" i="21" a="1"/>
  <c r="BJ54" i="21" a="1"/>
  <c r="Q51" i="21" a="1"/>
  <c r="AQ41" i="21" a="1"/>
  <c r="M37" i="21" a="1"/>
  <c r="AM15" i="21" a="1"/>
  <c r="U17" i="21" a="1"/>
  <c r="AO49" i="21" a="1"/>
  <c r="R34" i="21" a="1"/>
  <c r="BD43" i="21" a="1"/>
  <c r="U39" i="21" a="1"/>
  <c r="Q7" i="21" a="1"/>
  <c r="BB57" i="21" a="1"/>
  <c r="AJ44" i="21" a="1"/>
  <c r="BA44" i="21" a="1"/>
  <c r="BC13" i="21" a="1"/>
  <c r="BC6" i="21" a="1"/>
  <c r="AU65" i="21" a="1"/>
  <c r="AF73" i="21" a="1"/>
  <c r="BE50" i="21" a="1"/>
  <c r="AO36" i="21" a="1"/>
  <c r="K44" i="21" a="1"/>
  <c r="T48" i="21" a="1"/>
  <c r="BE13" i="21" a="1"/>
  <c r="BI36" i="21" a="1"/>
  <c r="U48" i="21" a="1"/>
  <c r="E32" i="21" a="1"/>
  <c r="AP14" i="21" a="1"/>
  <c r="G17" i="21" a="1"/>
  <c r="M67" i="21" a="1"/>
  <c r="T36" i="21" a="1"/>
  <c r="H25" i="29" a="1"/>
  <c r="X71" i="21" a="1"/>
  <c r="AX19" i="21" a="1"/>
  <c r="V73" i="21" a="1"/>
  <c r="Y70" i="21" a="1"/>
  <c r="BL7" i="21" a="1"/>
  <c r="H75" i="21" a="1"/>
  <c r="BA8" i="21" a="1"/>
  <c r="G16" i="21" a="1"/>
  <c r="AE18" i="21" a="1"/>
  <c r="AI22" i="21" a="1"/>
  <c r="BN45" i="21" a="1"/>
  <c r="BD57" i="21" a="1"/>
  <c r="K66" i="21" a="1"/>
  <c r="J35" i="21" a="1"/>
  <c r="BS58" i="21" a="1"/>
  <c r="AI57" i="21" a="1"/>
  <c r="X61" i="21" a="1"/>
  <c r="BS63" i="21" a="1"/>
  <c r="AC67" i="21" a="1"/>
  <c r="AH6" i="21" a="1"/>
  <c r="BB11" i="21" a="1"/>
  <c r="AZ61" i="21" a="1"/>
  <c r="J28" i="21" a="1"/>
  <c r="U77" i="21" a="1"/>
  <c r="BS56" i="21" a="1"/>
  <c r="BI76" i="21" a="1"/>
  <c r="AN67" i="21" a="1"/>
  <c r="C53" i="21" a="1"/>
  <c r="BR57" i="21" a="1"/>
  <c r="Y28" i="21" a="1"/>
  <c r="BQ13" i="21" a="1"/>
  <c r="AA41" i="21" a="1"/>
  <c r="Y42" i="21" a="1"/>
  <c r="V61" i="21" a="1"/>
  <c r="L32" i="21" a="1"/>
  <c r="AW40" i="21" a="1"/>
  <c r="BP61" i="21" a="1"/>
  <c r="BI54" i="21" a="1"/>
  <c r="V42" i="21" a="1"/>
  <c r="S23" i="21" a="1"/>
  <c r="AC18" i="21" a="1"/>
  <c r="U15" i="21" a="1"/>
  <c r="AG8" i="21" a="1"/>
  <c r="BH68" i="21" a="1"/>
  <c r="AE23" i="21" a="1"/>
  <c r="J71" i="21" a="1"/>
  <c r="AV59" i="21" a="1"/>
  <c r="O61" i="21" a="1"/>
  <c r="BI29" i="21" a="1"/>
  <c r="U9" i="21" a="1"/>
  <c r="AZ59" i="21" a="1"/>
  <c r="D10" i="21" a="1"/>
  <c r="AZ57" i="21" a="1"/>
  <c r="AJ42" i="21" a="1"/>
  <c r="H5" i="21" a="1"/>
  <c r="L23" i="21" a="1"/>
  <c r="AM68" i="21" a="1"/>
  <c r="C24" i="21" a="1"/>
  <c r="BA42" i="21" a="1"/>
  <c r="AV18" i="21" a="1"/>
  <c r="AB54" i="21" a="1"/>
  <c r="V53" i="21" a="1"/>
  <c r="BH63" i="21" a="1"/>
  <c r="AP35" i="21" a="1"/>
  <c r="AS66" i="21" a="1"/>
  <c r="U27" i="21" a="1"/>
  <c r="BH5" i="21" a="1"/>
  <c r="BO16" i="21" a="1"/>
  <c r="AO46" i="21" a="1"/>
  <c r="BB48" i="21" a="1"/>
  <c r="Q19" i="21" a="1"/>
  <c r="Y75" i="21" a="1"/>
  <c r="L51" i="21" a="1"/>
  <c r="F33" i="21" a="1"/>
  <c r="R49" i="21" a="1"/>
  <c r="AJ12" i="21" a="1"/>
  <c r="AN44" i="21" a="1"/>
  <c r="N6" i="21" a="1"/>
  <c r="AT29" i="21" a="1"/>
  <c r="K9" i="21" a="1"/>
  <c r="BD26" i="21" a="1"/>
  <c r="U63" i="21" a="1"/>
  <c r="AW54" i="21" a="1"/>
  <c r="BQ60" i="21" a="1"/>
  <c r="J68" i="21" a="1"/>
  <c r="BS62" i="21" a="1"/>
  <c r="H29" i="21" a="1"/>
  <c r="E56" i="21" a="1"/>
  <c r="V10" i="21" a="1"/>
  <c r="AI49" i="21" a="1"/>
  <c r="BL26" i="21" a="1"/>
  <c r="K22" i="21" a="1"/>
  <c r="Y68" i="21" a="1"/>
  <c r="Y13" i="21" a="1"/>
  <c r="BJ17" i="21" a="1"/>
  <c r="AH8" i="21" a="1"/>
  <c r="AJ5" i="21" a="1"/>
  <c r="O28" i="21" a="1"/>
  <c r="AF65" i="21" a="1"/>
  <c r="BC5" i="21" a="1"/>
  <c r="BH76" i="21" a="1"/>
  <c r="J19" i="21" a="1"/>
  <c r="AH13" i="21" a="1"/>
  <c r="BJ45" i="21" a="1"/>
  <c r="M17" i="21" a="1"/>
  <c r="F31" i="21" a="1"/>
  <c r="BB36" i="21" a="1"/>
  <c r="F9" i="21" a="1"/>
  <c r="M55" i="21" a="1"/>
  <c r="D53" i="21" a="1"/>
  <c r="AZ31" i="21" a="1"/>
  <c r="BD55" i="21" a="1"/>
  <c r="BS6" i="21" a="1"/>
  <c r="AO27" i="21" a="1"/>
  <c r="V64" i="21" a="1"/>
  <c r="V22" i="21" a="1"/>
  <c r="AF60" i="21" a="1"/>
  <c r="AJ71" i="21" a="1"/>
  <c r="BQ66" i="21" a="1"/>
  <c r="BG44" i="21" a="1"/>
  <c r="BN70" i="21" a="1"/>
  <c r="M29" i="21" a="1"/>
  <c r="AQ75" i="21" a="1"/>
  <c r="G28" i="21" a="1"/>
  <c r="G14" i="21" a="1"/>
  <c r="BJ36" i="21" a="1"/>
  <c r="AF17" i="21" a="1"/>
  <c r="C11" i="21" a="1"/>
  <c r="BA74" i="21" a="1"/>
  <c r="AC11" i="21" a="1"/>
  <c r="AW35" i="21" a="1"/>
  <c r="AJ16" i="21" a="1"/>
  <c r="AH30" i="21" a="1"/>
  <c r="AG52" i="21" a="1"/>
  <c r="BG22" i="21" a="1"/>
  <c r="BO18" i="21" a="1"/>
  <c r="AC5" i="21" a="1"/>
  <c r="BP7" i="21" a="1"/>
  <c r="AW15" i="21" a="1"/>
  <c r="C68" i="21" a="1"/>
  <c r="E15" i="21" a="1"/>
  <c r="AO61" i="21" a="1"/>
  <c r="BQ25" i="21" a="1"/>
  <c r="BH12" i="21" a="1"/>
  <c r="R17" i="21" a="1"/>
  <c r="BH72" i="21" a="1"/>
  <c r="M50" i="21" a="1"/>
  <c r="X9" i="21" a="1"/>
  <c r="K67" i="21" a="1"/>
  <c r="AO69" i="21" a="1"/>
  <c r="AW9" i="21" a="1"/>
  <c r="BS26" i="21" a="1"/>
  <c r="BE62" i="21" a="1"/>
  <c r="R22" i="21" a="1"/>
  <c r="J45" i="21" a="1"/>
  <c r="E44" i="21" a="1"/>
  <c r="AZ75" i="21" a="1"/>
  <c r="N66" i="21" a="1"/>
  <c r="V33" i="21" a="1"/>
  <c r="AM33" i="21" a="1"/>
  <c r="K43" i="21" a="1"/>
  <c r="H27" i="21" a="1"/>
  <c r="AB66" i="21" a="1"/>
  <c r="Q68" i="21" a="1"/>
  <c r="U13" i="21" a="1"/>
  <c r="AO54" i="21" a="1"/>
  <c r="BK74" i="21" a="1"/>
  <c r="BS33" i="21" a="1"/>
  <c r="BD74" i="21" a="1"/>
  <c r="F42" i="21" a="1"/>
  <c r="BC67" i="21" a="1"/>
  <c r="BN60" i="21" a="1"/>
  <c r="AT37" i="21" a="1"/>
  <c r="AA76" i="21" a="1"/>
  <c r="AP12" i="21" a="1"/>
  <c r="K76" i="21" a="1"/>
  <c r="AX56" i="21" a="1"/>
  <c r="BG35" i="21" a="1"/>
  <c r="AX53" i="21" a="1"/>
  <c r="BH15" i="21" a="1"/>
  <c r="Y48" i="21" a="1"/>
  <c r="BJ66" i="21" a="1"/>
  <c r="BS13" i="21" a="1"/>
  <c r="BO13" i="21" a="1"/>
  <c r="BN37" i="21" a="1"/>
  <c r="J57" i="21" a="1"/>
  <c r="AS40" i="21" a="1"/>
  <c r="AQ52" i="21" a="1"/>
  <c r="BI24" i="21" a="1"/>
  <c r="BL66" i="21" a="1"/>
  <c r="BP46" i="21" a="1"/>
  <c r="AO11" i="21" a="1"/>
  <c r="AF71" i="21" a="1"/>
  <c r="O16" i="21" a="1"/>
  <c r="D52" i="21" a="1"/>
  <c r="BS52" i="21" a="1"/>
  <c r="BP66" i="21" a="1"/>
  <c r="AG37" i="21" a="1"/>
  <c r="AB14" i="21" a="1"/>
  <c r="Z11" i="21" a="1"/>
  <c r="BC17" i="21" a="1"/>
  <c r="L62" i="21" a="1"/>
  <c r="BJ64" i="21" a="1"/>
  <c r="BP32" i="21" a="1"/>
  <c r="AC58" i="21" a="1"/>
  <c r="BJ52" i="21" a="1"/>
  <c r="X54" i="21" a="1"/>
  <c r="AE43" i="21" a="1"/>
  <c r="Q36" i="21" a="1"/>
  <c r="AM53" i="21" a="1"/>
  <c r="L65" i="21" a="1"/>
  <c r="BI65" i="21" a="1"/>
  <c r="BS47" i="21" a="1"/>
  <c r="AE75" i="21" a="1"/>
  <c r="BP76" i="21" a="1"/>
  <c r="AN37" i="21" a="1"/>
  <c r="BE8" i="21" a="1"/>
  <c r="AU30" i="21" a="1"/>
  <c r="AI47" i="21" a="1"/>
  <c r="AJ38" i="21" a="1"/>
  <c r="BG6" i="21" a="1"/>
  <c r="AI63" i="21" a="1"/>
  <c r="BE9" i="21" a="1"/>
  <c r="Q29" i="21" a="1"/>
  <c r="AF11" i="21" a="1"/>
  <c r="AX14" i="21" a="1"/>
  <c r="S71" i="21" a="1"/>
  <c r="BE67" i="21" a="1"/>
  <c r="S56" i="21" a="1"/>
  <c r="BQ19" i="21" a="1"/>
  <c r="M56" i="21" a="1"/>
  <c r="BN19" i="21" a="1"/>
  <c r="BL52" i="21" a="1"/>
  <c r="S5" i="21" a="1"/>
  <c r="AQ26" i="21" a="1"/>
  <c r="O49" i="21" a="1"/>
  <c r="Z59" i="21" a="1"/>
  <c r="F19" i="21" a="1"/>
  <c r="BI66" i="21" a="1"/>
  <c r="BD24" i="21" a="1"/>
  <c r="AV38" i="21" a="1"/>
  <c r="BS64" i="21" a="1"/>
  <c r="X27" i="21" a="1"/>
  <c r="AM60" i="21" a="1"/>
  <c r="AH61" i="21" a="1"/>
  <c r="AH58" i="21" a="1"/>
  <c r="AB43" i="21" a="1"/>
  <c r="C54" i="21" a="1"/>
  <c r="AF52" i="21" a="1"/>
  <c r="AA42" i="21" a="1"/>
  <c r="BE39" i="21" a="1"/>
  <c r="AM30" i="21" a="1"/>
  <c r="BD76" i="21" a="1"/>
  <c r="Q58" i="21" a="1"/>
  <c r="O13" i="21" a="1"/>
  <c r="N63" i="21" a="1"/>
  <c r="BS17" i="21" a="1"/>
  <c r="AH64" i="21" a="1"/>
  <c r="BR17" i="21" a="1"/>
  <c r="BC19" i="21" a="1"/>
  <c r="E30" i="21" a="1"/>
  <c r="K41" i="21" a="1"/>
  <c r="BB73" i="21" a="1"/>
  <c r="G51" i="21" a="1"/>
  <c r="AH20" i="21" a="1"/>
  <c r="AM67" i="21" a="1"/>
  <c r="AA15" i="21" a="1"/>
  <c r="BS76" i="21" a="1"/>
  <c r="AG15" i="21" a="1"/>
  <c r="BB71" i="21" a="1"/>
  <c r="AS32" i="21" a="1"/>
  <c r="AX65" i="21" a="1"/>
  <c r="AB42" i="21" a="1"/>
  <c r="BI41" i="21" a="1"/>
  <c r="G31" i="21" a="1"/>
  <c r="AW53" i="21" a="1"/>
  <c r="BG25" i="21" a="1"/>
  <c r="BE29" i="21" a="1"/>
  <c r="BD68" i="21" a="1"/>
  <c r="R50" i="21" a="1"/>
  <c r="AW66" i="21" a="1"/>
  <c r="AN40" i="21" a="1"/>
  <c r="D29" i="21" a="1"/>
  <c r="F50" i="21" a="1"/>
  <c r="L64" i="21" a="1"/>
  <c r="BS57" i="21" a="1"/>
  <c r="AH25" i="21" a="1"/>
  <c r="V16" i="21" a="1"/>
  <c r="BK10" i="21" a="1"/>
  <c r="K34" i="21" a="1"/>
  <c r="BC51" i="21" a="1"/>
  <c r="AX8" i="21" a="1"/>
  <c r="AI31" i="21" a="1"/>
  <c r="J63" i="21" a="1"/>
  <c r="AN39" i="21" a="1"/>
  <c r="AW67" i="21" a="1"/>
  <c r="AA46" i="21" a="1"/>
  <c r="F67" i="21" a="1"/>
  <c r="BI73" i="21" a="1"/>
  <c r="C72" i="21" a="1"/>
  <c r="BG43" i="21" a="1"/>
  <c r="T61" i="21" a="1"/>
  <c r="BR74" i="21" a="1"/>
  <c r="M22" i="21" a="1"/>
  <c r="Y25" i="21" a="1"/>
  <c r="BL35" i="21" a="1"/>
  <c r="BB40" i="21" a="1"/>
  <c r="BK36" i="21" a="1"/>
  <c r="U49" i="21" a="1"/>
  <c r="AS65" i="21" a="1"/>
  <c r="AS9" i="21" a="1"/>
  <c r="AW24" i="21" a="1"/>
  <c r="BL57" i="21" a="1"/>
  <c r="AA55" i="21" a="1"/>
  <c r="BI42" i="21" a="1"/>
  <c r="N23" i="21" a="1"/>
  <c r="AU13" i="21" a="1"/>
  <c r="D30" i="21" a="1"/>
  <c r="BO51" i="21" a="1"/>
  <c r="E64" i="21" a="1"/>
  <c r="AI76" i="21" a="1"/>
  <c r="Z36" i="21" a="1"/>
  <c r="AW51" i="21" a="1"/>
  <c r="BO74" i="21" a="1"/>
  <c r="BI57" i="21" a="1"/>
  <c r="Y52" i="21" a="1"/>
  <c r="BB17" i="21" a="1"/>
  <c r="U45" i="21" a="1"/>
  <c r="T9" i="21" a="1"/>
  <c r="AQ65" i="21" a="1"/>
  <c r="BH60" i="21" a="1"/>
  <c r="BA40" i="21" a="1"/>
  <c r="AP43" i="21" a="1"/>
  <c r="J77" i="21" a="1"/>
  <c r="BI34" i="21" a="1"/>
  <c r="N52" i="21" a="1"/>
  <c r="AX29" i="21" a="1"/>
  <c r="Y59" i="21" a="1"/>
  <c r="F55" i="21" a="1"/>
  <c r="Z30" i="21" a="1"/>
  <c r="BK16" i="21" a="1"/>
  <c r="BI25" i="21" a="1"/>
  <c r="F75" i="21" a="1"/>
  <c r="AM39" i="21" a="1"/>
  <c r="S35" i="21" a="1"/>
  <c r="AX30" i="21" a="1"/>
  <c r="AM32" i="21" a="1"/>
  <c r="BL73" i="21" a="1"/>
  <c r="BB66" i="21" a="1"/>
  <c r="AE66" i="21" a="1"/>
  <c r="AA32" i="21" a="1"/>
  <c r="O59" i="21" a="1"/>
  <c r="BR24" i="21" a="1"/>
  <c r="AB71" i="21" a="1"/>
  <c r="BA70" i="21" a="1"/>
  <c r="BK33" i="21" a="1"/>
  <c r="D76" i="21" a="1"/>
  <c r="O57" i="21" a="1"/>
  <c r="BJ76" i="21" a="1"/>
  <c r="AE58" i="21" a="1"/>
  <c r="BK14" i="21" a="1"/>
  <c r="AC73" i="21" a="1"/>
  <c r="AI16" i="21" a="1"/>
  <c r="T70" i="21" a="1"/>
  <c r="AW23" i="21" a="1"/>
  <c r="BP72" i="21" a="1"/>
  <c r="BB56" i="21" a="1"/>
  <c r="Q47" i="21" a="1"/>
  <c r="BE28" i="21" a="1"/>
  <c r="AF40" i="21" a="1"/>
  <c r="S66" i="21" a="1"/>
  <c r="AG30" i="21" a="1"/>
  <c r="BA73" i="21" a="1"/>
  <c r="AW31" i="21" a="1"/>
  <c r="U21" i="21" a="1"/>
  <c r="BB72" i="21" a="1"/>
  <c r="BH41" i="21" a="1"/>
  <c r="K16" i="21" a="1"/>
  <c r="R16" i="21" a="1"/>
  <c r="AV65" i="21" a="1"/>
  <c r="S53" i="21" a="1"/>
  <c r="AS75" i="21" a="1"/>
  <c r="S64" i="21" a="1"/>
  <c r="X20" i="21" a="1"/>
  <c r="AV9" i="21" a="1"/>
  <c r="BD69" i="21" a="1"/>
  <c r="AU51" i="21" a="1"/>
  <c r="L58" i="21" a="1"/>
  <c r="AZ52" i="21" a="1"/>
  <c r="BN62" i="21" a="1"/>
  <c r="F16" i="21" a="1"/>
  <c r="AM64" i="21" a="1"/>
  <c r="AA61" i="21" a="1"/>
  <c r="BD20" i="21" a="1"/>
  <c r="BP29" i="21" a="1"/>
  <c r="BQ35" i="21" a="1"/>
  <c r="AH59" i="21" a="1"/>
  <c r="AV13" i="21" a="1"/>
  <c r="AS26" i="21" a="1"/>
  <c r="BP23" i="21" a="1"/>
  <c r="AS15" i="21" a="1"/>
  <c r="Q46" i="21" a="1"/>
  <c r="AI32" i="21" a="1"/>
  <c r="BO22" i="21" a="1"/>
  <c r="G12" i="21" a="1"/>
  <c r="Y44" i="21" a="1"/>
  <c r="BS35" i="21" a="1"/>
  <c r="AL17" i="21" a="1"/>
  <c r="BS18" i="21" a="1"/>
  <c r="AM38" i="21" a="1"/>
  <c r="BL22" i="21" a="1"/>
  <c r="BA22" i="21" a="1"/>
  <c r="G29" i="21" a="1"/>
  <c r="Y21" i="21" a="1"/>
  <c r="AF47" i="21" a="1"/>
  <c r="AH32" i="21" a="1"/>
  <c r="C47" i="21" a="1"/>
  <c r="AX68" i="21" a="1"/>
  <c r="AQ70" i="21" a="1"/>
  <c r="Z61" i="21" a="1"/>
  <c r="BH47" i="21" a="1"/>
  <c r="BS68" i="21" a="1"/>
  <c r="BE68" i="21" a="1"/>
  <c r="AQ55" i="21" a="1"/>
  <c r="Y67" i="21" a="1"/>
  <c r="AH7" i="21" a="1"/>
  <c r="V40" i="21" a="1"/>
  <c r="F44" i="21" a="1"/>
  <c r="F34" i="21" a="1"/>
  <c r="BJ25" i="21" a="1"/>
  <c r="V70" i="21" a="1"/>
  <c r="N14" i="21" a="1"/>
  <c r="AE60" i="21" a="1"/>
  <c r="AT22" i="21" a="1"/>
  <c r="AJ37" i="21" a="1"/>
  <c r="AE55" i="21" a="1"/>
  <c r="AZ5" i="21" a="1"/>
  <c r="AP58" i="21" a="1"/>
  <c r="C74" i="21" a="1"/>
  <c r="V6" i="21" a="1"/>
  <c r="AX51" i="21" a="1"/>
  <c r="BJ48" i="21" a="1"/>
  <c r="E25" i="29" a="1"/>
  <c r="Q73" i="21" a="1"/>
  <c r="AS59" i="21" a="1"/>
  <c r="R64" i="21" a="1"/>
  <c r="BA57" i="21" a="1"/>
  <c r="AB57" i="21" a="1"/>
  <c r="AF35" i="21" a="1"/>
  <c r="K17" i="21" a="1"/>
  <c r="AT76" i="21" a="1"/>
  <c r="AO7" i="21" a="1"/>
  <c r="BP65" i="21" a="1"/>
  <c r="O18" i="21" a="1"/>
  <c r="AX10" i="21" a="1"/>
  <c r="Y41" i="21" a="1"/>
  <c r="BK27" i="21" a="1"/>
  <c r="G54" i="21" a="1"/>
  <c r="J55" i="21" a="1"/>
  <c r="AB11" i="21" a="1"/>
  <c r="BN12" i="21" a="1"/>
  <c r="S11" i="21" a="1"/>
  <c r="BO57" i="21" a="1"/>
  <c r="BS71" i="21" a="1"/>
  <c r="AU60" i="21" a="1"/>
  <c r="AQ63" i="21" a="1"/>
  <c r="H30" i="21" a="1"/>
  <c r="O43" i="21" a="1"/>
  <c r="BB15" i="21" a="1"/>
  <c r="BD71" i="21" a="1"/>
  <c r="N65" i="21" a="1"/>
  <c r="AS35" i="21" a="1"/>
  <c r="T62" i="21" a="1"/>
  <c r="AH18" i="21" a="1"/>
  <c r="M11" i="21" a="1"/>
  <c r="AJ49" i="21" a="1"/>
  <c r="AA49" i="21" a="1"/>
  <c r="AM19" i="21" a="1"/>
  <c r="AG38" i="21" a="1"/>
  <c r="AE38" i="21" a="1"/>
  <c r="AN25" i="21" a="1"/>
  <c r="BN40" i="21" a="1"/>
  <c r="BL45" i="21" a="1"/>
  <c r="AH68" i="21" a="1"/>
  <c r="BI72" i="21" a="1"/>
  <c r="BD39" i="21" a="1"/>
  <c r="S63" i="21" a="1"/>
  <c r="BS42" i="21" a="1"/>
  <c r="BD50" i="21" a="1"/>
  <c r="G77" i="21" a="1"/>
  <c r="BE38" i="21" a="1"/>
  <c r="G63" i="21" a="1"/>
  <c r="R40" i="21" a="1"/>
  <c r="F48" i="21" a="1"/>
  <c r="BP31" i="21" a="1"/>
  <c r="X17" i="21" a="1"/>
  <c r="AN59" i="21" a="1"/>
  <c r="AB55" i="21" a="1"/>
  <c r="BL20" i="21" a="1"/>
  <c r="L70" i="21" a="1"/>
  <c r="BE74" i="21" a="1"/>
  <c r="R28" i="21" a="1"/>
  <c r="AL13" i="21" a="1"/>
  <c r="T7" i="21" a="1"/>
  <c r="O75" i="21" a="1"/>
  <c r="K39" i="21" a="1"/>
  <c r="AM58" i="21" a="1"/>
  <c r="Q57" i="21" a="1"/>
  <c r="R24" i="21" a="1"/>
  <c r="U69" i="21" a="1"/>
  <c r="M14" i="21" a="1"/>
  <c r="BK62" i="21" a="1"/>
  <c r="AZ42" i="21" a="1"/>
  <c r="AW41" i="21" a="1"/>
  <c r="BG62" i="21" a="1"/>
  <c r="AH46" i="21" a="1"/>
  <c r="V77" i="21" a="1"/>
  <c r="BJ10" i="21" a="1"/>
  <c r="AS61" i="21" a="1"/>
  <c r="R5" i="21" a="1"/>
  <c r="AS49" i="21" a="1"/>
  <c r="AV36" i="21" a="1"/>
  <c r="Q11" i="21" a="1"/>
  <c r="N40" i="21" a="1"/>
  <c r="BG63" i="21" a="1"/>
  <c r="Z69" i="21" a="1"/>
  <c r="BH17" i="21" a="1"/>
  <c r="AX74" i="21" a="1"/>
  <c r="BD35" i="21" a="1"/>
  <c r="BB7" i="21" a="1"/>
  <c r="O73" i="21" a="1"/>
  <c r="BP70" i="21" a="1"/>
  <c r="BE32" i="21" a="1"/>
  <c r="AW8" i="21" a="1"/>
  <c r="AS20" i="21" a="1"/>
  <c r="H17" i="21" a="1"/>
  <c r="AF46" i="21" a="1"/>
  <c r="BD48" i="21" a="1"/>
  <c r="AG54" i="21" a="1"/>
  <c r="AF12" i="21" a="1"/>
  <c r="AA54" i="21" a="1"/>
  <c r="BG48" i="21" a="1"/>
  <c r="BQ48" i="21" a="1"/>
  <c r="BH36" i="21" a="1"/>
  <c r="G11" i="21" a="1"/>
  <c r="AH31" i="21" a="1"/>
  <c r="BS5" i="21" a="1"/>
  <c r="J11" i="21" a="1"/>
  <c r="BH58" i="21" a="1"/>
  <c r="BI58" i="21" a="1"/>
  <c r="AJ56" i="21" a="1"/>
  <c r="AG48" i="21" a="1"/>
  <c r="D48" i="21" a="1"/>
  <c r="AH36" i="21" a="1"/>
  <c r="BK50" i="21" a="1"/>
  <c r="BA69" i="21" a="1"/>
  <c r="BE18" i="21" a="1"/>
  <c r="O71" i="21" a="1"/>
  <c r="AO75" i="21" a="1"/>
  <c r="Z34" i="21" a="1"/>
  <c r="AL22" i="21" a="1"/>
  <c r="AS36" i="21" a="1"/>
  <c r="AX17" i="21" a="1"/>
  <c r="AJ60" i="21" a="1"/>
  <c r="BE19" i="21" a="1"/>
  <c r="BO55" i="21" a="1"/>
  <c r="L22" i="21" a="1"/>
  <c r="AQ77" i="21" a="1"/>
  <c r="BR75" i="21" a="1"/>
  <c r="O8" i="21" a="1"/>
  <c r="K35" i="21" a="1"/>
  <c r="AW25" i="21" a="1"/>
  <c r="S15" i="21" a="1"/>
  <c r="AX16" i="21" a="1"/>
  <c r="BQ63" i="21" a="1"/>
  <c r="BK29" i="21" a="1"/>
  <c r="AF67" i="21" a="1"/>
  <c r="F35" i="21" a="1"/>
  <c r="Q32" i="21" a="1"/>
  <c r="AV77" i="21" a="1"/>
  <c r="D35" i="21" a="1"/>
  <c r="BP64" i="21" a="1"/>
  <c r="U16" i="21" a="1"/>
  <c r="BH53" i="21" a="1"/>
  <c r="BB68" i="21" a="1"/>
  <c r="AU42" i="21" a="1"/>
  <c r="Q30" i="21" a="1"/>
  <c r="T63" i="21" a="1"/>
  <c r="BP24" i="21" a="1"/>
  <c r="N45" i="21" a="1"/>
  <c r="BN20" i="21" a="1"/>
  <c r="AJ75" i="21" a="1"/>
  <c r="AE42" i="21" a="1"/>
  <c r="BN43" i="21" a="1"/>
  <c r="D9" i="21" a="1"/>
  <c r="AL68" i="21" a="1"/>
  <c r="O12" i="21" a="1"/>
  <c r="AX42" i="21" a="1"/>
  <c r="L6" i="21" a="1"/>
  <c r="AE59" i="21" a="1"/>
  <c r="AG74" i="21" a="1"/>
  <c r="BC38" i="21" a="1"/>
  <c r="Q56" i="21" a="1"/>
  <c r="AM69" i="21" a="1"/>
  <c r="BP45" i="21" a="1"/>
  <c r="BP73" i="21" a="1"/>
  <c r="BB60" i="21" a="1"/>
  <c r="O9" i="21" a="1"/>
  <c r="M74" i="21" a="1"/>
  <c r="BD7" i="21" a="1"/>
  <c r="J30" i="21" a="1"/>
  <c r="G36" i="21" a="1"/>
  <c r="BP40" i="21" a="1"/>
  <c r="T59" i="21" a="1"/>
  <c r="AU59" i="21" a="1"/>
  <c r="Y34" i="21" a="1"/>
  <c r="AZ15" i="21" a="1"/>
  <c r="G70" i="21" a="1"/>
  <c r="AG16" i="21" a="1"/>
  <c r="BQ50" i="21" a="1"/>
  <c r="AF32" i="21" a="1"/>
  <c r="AQ5" i="21" a="1"/>
  <c r="AT30" i="21" a="1"/>
  <c r="R32" i="21" a="1"/>
  <c r="AP73" i="21" a="1"/>
  <c r="AP31" i="21" a="1"/>
  <c r="K57" i="21" a="1"/>
  <c r="AE19" i="21" a="1"/>
  <c r="BO49" i="21" a="1"/>
  <c r="O21" i="21" a="1"/>
  <c r="U7" i="21" a="1"/>
  <c r="BO65" i="21" a="1"/>
  <c r="BL76" i="21" a="1"/>
  <c r="AT66" i="21" a="1"/>
  <c r="G73" i="21" a="1"/>
  <c r="AC55" i="21" a="1"/>
  <c r="AQ8" i="21" a="1"/>
  <c r="X6" i="21" a="1"/>
  <c r="AC75" i="21" a="1"/>
  <c r="AA39" i="21" a="1"/>
  <c r="AI40" i="21" a="1"/>
  <c r="BI20" i="21" a="1"/>
  <c r="H53" i="21" a="1"/>
  <c r="AU54" i="21" a="1"/>
  <c r="K53" i="21" a="1"/>
  <c r="V50" i="21" a="1"/>
  <c r="AO13" i="21" a="1"/>
  <c r="O10" i="21" a="1"/>
  <c r="K62" i="21" a="1"/>
  <c r="BD75" i="21" a="1"/>
  <c r="AA57" i="21" a="1"/>
  <c r="AG61" i="21" a="1"/>
  <c r="AW36" i="21" a="1"/>
  <c r="BH14" i="21" a="1"/>
  <c r="AF45" i="21" a="1"/>
  <c r="AO19" i="21" a="1"/>
  <c r="BK75" i="21" a="1"/>
  <c r="X28" i="21" a="1"/>
  <c r="Q22" i="21" a="1"/>
  <c r="AV35" i="21" a="1"/>
  <c r="X72" i="21" a="1"/>
  <c r="AU39" i="21" a="1"/>
  <c r="AB74" i="21" a="1"/>
  <c r="M73" i="21" a="1"/>
  <c r="AE27" i="21" a="1"/>
  <c r="J52" i="21" a="1"/>
  <c r="AS37" i="21" a="1"/>
  <c r="AP26" i="21" a="1"/>
  <c r="C65" i="21" a="1"/>
  <c r="BC39" i="21" a="1"/>
  <c r="AT54" i="21" a="1"/>
  <c r="BI62" i="21" a="1"/>
  <c r="E38" i="21" a="1"/>
  <c r="BK35" i="21" a="1"/>
  <c r="BD42" i="21" a="1"/>
  <c r="BA14" i="21" a="1"/>
  <c r="BP77" i="21" a="1"/>
  <c r="N38" i="21" a="1"/>
  <c r="C49" i="21" a="1"/>
  <c r="BK31" i="21" a="1"/>
  <c r="AG5" i="21" a="1"/>
  <c r="E62" i="21" a="1"/>
  <c r="L16" i="21" a="1"/>
  <c r="AO71" i="21" a="1"/>
  <c r="AB73" i="21" a="1"/>
  <c r="BS44" i="21" a="1"/>
  <c r="O44" i="21" a="1"/>
  <c r="AZ38" i="21" a="1"/>
  <c r="AN9" i="21" a="1"/>
  <c r="AV64" i="21" a="1"/>
  <c r="BL68" i="21" a="1"/>
  <c r="Y54" i="21" a="1"/>
  <c r="V55" i="21" a="1"/>
  <c r="R48" i="21" a="1"/>
  <c r="BS19" i="21" a="1"/>
  <c r="BC34" i="21" a="1"/>
  <c r="BC35" i="21" a="1"/>
  <c r="BI69" i="21" a="1"/>
  <c r="BC48" i="21" a="1"/>
  <c r="G74" i="21" a="1"/>
  <c r="AN68" i="21" a="1"/>
  <c r="G59" i="21" a="1"/>
  <c r="X45" i="21" a="1"/>
  <c r="BP49" i="21" a="1"/>
  <c r="AJ28" i="21" a="1"/>
  <c r="S21" i="21" a="1"/>
  <c r="AA20" i="21" a="1"/>
  <c r="AF31" i="21" a="1"/>
  <c r="AC34" i="21" a="1"/>
  <c r="T58" i="21" a="1"/>
  <c r="BK26" i="21" a="1"/>
  <c r="AV19" i="21" a="1"/>
  <c r="BA43" i="21" a="1"/>
  <c r="Z50" i="21" a="1"/>
  <c r="E8" i="21" a="1"/>
  <c r="BH70" i="21" a="1"/>
  <c r="AC23" i="21" a="1"/>
  <c r="AM71" i="21" a="1"/>
  <c r="BO41" i="21" a="1"/>
  <c r="F14" i="21" a="1"/>
  <c r="V46" i="21" a="1"/>
  <c r="Y73" i="21" a="1"/>
  <c r="BQ33" i="21" a="1"/>
  <c r="M52" i="21" a="1"/>
  <c r="AC16" i="21" a="1"/>
  <c r="AE77" i="21" a="1"/>
  <c r="AQ12" i="21" a="1"/>
  <c r="X16" i="21" a="1"/>
  <c r="J51" i="21" a="1"/>
  <c r="AQ25" i="21" a="1"/>
  <c r="F62" i="21" a="1"/>
  <c r="BN49" i="21" a="1"/>
  <c r="AL7" i="21" a="1"/>
  <c r="AI71" i="21" a="1"/>
  <c r="Z43" i="21" a="1"/>
  <c r="BC18" i="21" a="1"/>
  <c r="AM47" i="21" a="1"/>
  <c r="AG67" i="21" a="1"/>
  <c r="BA56" i="21" a="1"/>
  <c r="AH42" i="21" a="1"/>
  <c r="BB8" i="21" a="1"/>
  <c r="BP15" i="21" a="1"/>
  <c r="BL72" i="21" a="1"/>
  <c r="F30" i="21" a="1"/>
  <c r="AW43" i="21" a="1"/>
  <c r="N27" i="21" a="1"/>
  <c r="D50" i="21" a="1"/>
  <c r="X8" i="21" a="1"/>
  <c r="AB62" i="21" a="1"/>
  <c r="Q6" i="21" a="1"/>
  <c r="L28" i="21" a="1"/>
  <c r="L35" i="21" a="1"/>
  <c r="BH51" i="21" a="1"/>
  <c r="AU70" i="21" a="1"/>
  <c r="F40" i="21" a="1"/>
  <c r="BJ29" i="21" a="1"/>
  <c r="BR61" i="21" a="1"/>
  <c r="J60" i="21" a="1"/>
  <c r="M48" i="21" a="1"/>
  <c r="BO31" i="21" a="1"/>
  <c r="AJ62" i="21" a="1"/>
  <c r="X59" i="21" a="1"/>
  <c r="R53" i="21" a="1"/>
  <c r="BR71" i="21" a="1"/>
  <c r="BL12" i="21" a="1"/>
  <c r="AZ6" i="21" a="1"/>
  <c r="O25" i="21" a="1"/>
  <c r="AJ20" i="21" a="1"/>
  <c r="BB20" i="21" a="1"/>
  <c r="AF42" i="21" a="1"/>
  <c r="BN51" i="21" a="1"/>
  <c r="U14" i="21" a="1"/>
  <c r="U42" i="21" a="1"/>
  <c r="AV67" i="21" a="1"/>
  <c r="AZ19" i="21" a="1"/>
  <c r="K15" i="21" a="1"/>
  <c r="AN6" i="21" a="1"/>
  <c r="R66" i="21" a="1"/>
  <c r="AW60" i="21" a="1"/>
  <c r="K52" i="21" a="1"/>
  <c r="F32" i="21" a="1"/>
  <c r="BP21" i="21" a="1"/>
  <c r="BQ52" i="21" a="1"/>
  <c r="AW69" i="21" a="1"/>
  <c r="BO29" i="21" a="1"/>
  <c r="Y40" i="21" a="1"/>
  <c r="AI62" i="21" a="1"/>
  <c r="AN54" i="21" a="1"/>
  <c r="AW30" i="21" a="1"/>
  <c r="AL11" i="21" a="1"/>
  <c r="L34" i="21" a="1"/>
  <c r="BR32" i="21" a="1"/>
  <c r="BK64" i="21" a="1"/>
  <c r="BN67" i="21" a="1"/>
  <c r="V72" i="21" a="1"/>
  <c r="M12" i="21" a="1"/>
  <c r="AI29" i="21" a="1"/>
  <c r="AO74" i="21" a="1"/>
  <c r="AL35" i="21" a="1"/>
  <c r="BC59" i="21" a="1"/>
  <c r="C63" i="21" a="1"/>
  <c r="H24" i="21" a="1"/>
  <c r="K6" i="21" a="1"/>
  <c r="AH14" i="21" a="1"/>
  <c r="AG64" i="21" a="1"/>
  <c r="E11" i="21" a="1"/>
  <c r="L47" i="21" a="1"/>
  <c r="U32" i="21" a="1"/>
  <c r="BG23" i="21" a="1"/>
  <c r="C69" i="21" a="1"/>
  <c r="AQ11" i="21" a="1"/>
  <c r="L73" i="21" a="1"/>
  <c r="BS65" i="21" a="1"/>
  <c r="BL55" i="21" a="1"/>
  <c r="BE22" i="21" a="1"/>
  <c r="AU27" i="21" a="1"/>
  <c r="O23" i="21" a="1"/>
  <c r="AS48" i="21" a="1"/>
  <c r="AH52" i="21" a="1"/>
  <c r="H68" i="21" a="1"/>
  <c r="F21" i="21" a="1"/>
  <c r="Q26" i="21" a="1"/>
  <c r="AV32" i="21" a="1"/>
  <c r="AO52" i="21" a="1"/>
  <c r="AV44" i="21" a="1"/>
  <c r="S39" i="21" a="1"/>
  <c r="J36" i="21" a="1"/>
  <c r="BP69" i="21" a="1"/>
  <c r="T76" i="21" a="1"/>
  <c r="AG29" i="21" a="1"/>
  <c r="V23" i="21" a="1"/>
  <c r="V14" i="21" a="1"/>
  <c r="BQ6" i="21" a="1"/>
  <c r="AV52" i="21" a="1"/>
  <c r="G7" i="21" a="1"/>
  <c r="AB69" i="21" a="1"/>
  <c r="AL70" i="21" a="1"/>
  <c r="BK66" i="21" a="1"/>
  <c r="E17" i="21" a="1"/>
  <c r="AP10" i="21" a="1"/>
  <c r="AE13" i="21" a="1"/>
  <c r="AF56" i="21" a="1"/>
  <c r="D67" i="21" a="1"/>
  <c r="AT7" i="21" a="1"/>
  <c r="Z31" i="21" a="1"/>
  <c r="G39" i="21" a="1"/>
  <c r="BA49" i="21" a="1"/>
  <c r="AL45" i="21" a="1"/>
  <c r="X76" i="21" a="1"/>
  <c r="AZ34" i="21" a="1"/>
  <c r="BB12" i="21" a="1"/>
  <c r="AW59" i="21" a="1"/>
  <c r="AL64" i="21" a="1"/>
  <c r="AP64" i="21" a="1"/>
  <c r="C55" i="21" a="1"/>
  <c r="D7" i="21" a="1"/>
  <c r="V5" i="21" a="1"/>
  <c r="BE40" i="21" a="1"/>
  <c r="E70" i="21" a="1"/>
  <c r="AU18" i="21" a="1"/>
  <c r="BG37" i="21" a="1"/>
  <c r="X68" i="21" a="1"/>
  <c r="AN69" i="21" a="1"/>
  <c r="BQ57" i="21" a="1"/>
  <c r="AE25" i="21" a="1"/>
  <c r="AH40" i="21" a="1"/>
  <c r="BJ14" i="21" a="1"/>
  <c r="R20" i="21" a="1"/>
  <c r="E27" i="21" a="1"/>
  <c r="L21" i="21" a="1"/>
  <c r="H66" i="21" a="1"/>
  <c r="BN32" i="21" a="1"/>
  <c r="J26" i="21" a="1"/>
  <c r="BQ75" i="21" a="1"/>
  <c r="K42" i="21" a="1"/>
  <c r="BJ70" i="21" a="1"/>
  <c r="AI58" i="21" a="1"/>
  <c r="BR11" i="21" a="1"/>
  <c r="AV62" i="21" a="1"/>
  <c r="AC12" i="21" a="1"/>
  <c r="BP71" i="21" a="1"/>
  <c r="L43" i="21" a="1"/>
  <c r="BQ29" i="21" a="1"/>
  <c r="AC39" i="21" a="1"/>
  <c r="X11" i="21" a="1"/>
  <c r="T20" i="21" a="1"/>
  <c r="AC41" i="21" a="1"/>
  <c r="M31" i="21" a="1"/>
  <c r="BL10" i="21" a="1"/>
  <c r="AP7" i="21" a="1"/>
  <c r="V66" i="21" a="1"/>
  <c r="AP9" i="21" a="1"/>
  <c r="AM70" i="21" a="1"/>
  <c r="Q43" i="21" a="1"/>
  <c r="AJ76" i="21" a="1"/>
  <c r="AI8" i="21" a="1"/>
  <c r="AQ46" i="21" a="1"/>
  <c r="AT69" i="21" a="1"/>
  <c r="BO43" i="21" a="1"/>
  <c r="AX31" i="21" a="1"/>
  <c r="BC15" i="21" a="1"/>
  <c r="BJ35" i="21" a="1"/>
  <c r="C44" i="21" a="1"/>
  <c r="AN63" i="21" a="1"/>
  <c r="E76" i="21" a="1"/>
  <c r="BB19" i="21" a="1"/>
  <c r="C61" i="21" a="1"/>
  <c r="AL47" i="21" a="1"/>
  <c r="D25" i="29" a="1"/>
  <c r="S13" i="21" a="1"/>
  <c r="AU16" i="21" a="1"/>
  <c r="D18" i="21" a="1"/>
  <c r="G48" i="21" a="1"/>
  <c r="AL39" i="21" a="1"/>
  <c r="E61" i="21" a="1"/>
  <c r="BE35" i="21" a="1"/>
  <c r="AS33" i="21" a="1"/>
  <c r="AA27" i="21" a="1"/>
  <c r="AQ56" i="21" a="1"/>
  <c r="AN62" i="21" a="1"/>
  <c r="G24" i="21" a="1"/>
  <c r="BR31" i="21" a="1"/>
  <c r="AZ67" i="21" a="1"/>
  <c r="BQ42" i="21" a="1"/>
  <c r="Q18" i="21" a="1"/>
  <c r="AX12" i="21" a="1"/>
  <c r="AB20" i="21" a="1"/>
  <c r="H62" i="21" a="1"/>
  <c r="C40" i="21" a="1"/>
  <c r="AJ31" i="21" a="1"/>
  <c r="BR67" i="21" a="1"/>
  <c r="AX77" i="21" a="1"/>
  <c r="S26" i="21" a="1"/>
  <c r="AV46" i="21" a="1"/>
  <c r="AQ47" i="21" a="1"/>
  <c r="F65" i="21" a="1"/>
  <c r="BR19" i="21" a="1"/>
  <c r="S28" i="21" a="1"/>
  <c r="X46" i="21" a="1"/>
  <c r="BL67" i="21" a="1"/>
  <c r="AM74" i="21" a="1"/>
  <c r="BQ74" i="21" a="1"/>
  <c r="AE31" i="21" a="1"/>
  <c r="O36" i="21" a="1"/>
  <c r="AS6" i="21" a="1"/>
  <c r="N56" i="21" a="1"/>
  <c r="BN34" i="21" a="1"/>
  <c r="Q41" i="21" a="1"/>
  <c r="AL44" i="21" a="1"/>
  <c r="BB13" i="21" a="1"/>
  <c r="R65" i="21" a="1"/>
  <c r="AI19" i="21" a="1"/>
  <c r="N32" i="21" a="1"/>
  <c r="Z18" i="21" a="1"/>
  <c r="BE26" i="21" a="1"/>
  <c r="BI19" i="21" a="1"/>
  <c r="O67" i="21" a="1"/>
  <c r="BE48" i="21" a="1"/>
  <c r="BI32" i="21" a="1"/>
  <c r="H40" i="21" a="1"/>
  <c r="BK46" i="21" a="1"/>
  <c r="T35" i="21" a="1"/>
  <c r="AS77" i="21" a="1"/>
  <c r="AG42" i="21" a="1"/>
  <c r="R43" i="21" a="1"/>
  <c r="AZ23" i="21" a="1"/>
  <c r="AM50" i="21" a="1"/>
  <c r="AF25" i="21" a="1"/>
  <c r="R7" i="21" a="1"/>
  <c r="T66" i="21" a="1"/>
  <c r="BD54" i="21" a="1"/>
  <c r="V21" i="21" a="1"/>
  <c r="AC32" i="21" a="1"/>
  <c r="C31" i="21" a="1"/>
  <c r="BO14" i="21" a="1"/>
  <c r="BC77" i="21" a="1"/>
  <c r="E48" i="21" a="1"/>
  <c r="AJ21" i="21" a="1"/>
  <c r="AA22" i="21" a="1"/>
  <c r="AF9" i="21" a="1"/>
  <c r="BO75" i="21" a="1"/>
  <c r="BO39" i="21" a="1"/>
  <c r="C22" i="21" a="1"/>
  <c r="F59" i="21" a="1"/>
  <c r="BO68" i="21" a="1"/>
  <c r="AP32" i="21" a="1"/>
  <c r="BG53" i="21" a="1"/>
  <c r="AA10" i="21" a="1"/>
  <c r="BH8" i="21" a="1"/>
  <c r="BD73" i="21" a="1"/>
  <c r="X42" i="21" a="1"/>
  <c r="BG17" i="21" a="1"/>
  <c r="R73" i="21" a="1"/>
  <c r="AZ63" i="21" a="1"/>
  <c r="AC71" i="21" a="1"/>
  <c r="AS10" i="21" a="1"/>
  <c r="AA13" i="21" a="1"/>
  <c r="AS74" i="21" a="1"/>
  <c r="H23" i="21" a="1"/>
  <c r="BH55" i="21" a="1"/>
  <c r="AG70" i="21" a="1"/>
  <c r="BG76" i="21" a="1"/>
  <c r="J40" i="21" a="1"/>
  <c r="AB10" i="21" a="1"/>
  <c r="AC59" i="21" a="1"/>
  <c r="BG13" i="21" a="1"/>
  <c r="AO9" i="21" a="1"/>
  <c r="J56" i="21" a="1"/>
  <c r="Q9" i="21" a="1"/>
  <c r="C14" i="21" a="1"/>
  <c r="AV5" i="21" a="1"/>
  <c r="AC56" i="21" a="1"/>
  <c r="AQ16" i="21" a="1"/>
  <c r="AC57" i="21" a="1"/>
  <c r="AZ14" i="21" a="1"/>
  <c r="AC20" i="21" a="1"/>
  <c r="BR52" i="21" a="1"/>
  <c r="BC69" i="21" a="1"/>
  <c r="BO23" i="21" a="1"/>
  <c r="BR45" i="21" a="1"/>
  <c r="BN8" i="21" a="1"/>
  <c r="AO8" i="21" a="1"/>
  <c r="G62" i="21" a="1"/>
  <c r="Y20" i="21" a="1"/>
  <c r="AH10" i="21" a="1"/>
  <c r="AN73" i="21" a="1"/>
  <c r="BK58" i="21" a="1"/>
  <c r="BA32" i="21" a="1"/>
  <c r="AF63" i="21" a="1"/>
  <c r="BN75" i="21" a="1"/>
  <c r="BD27" i="21" a="1"/>
  <c r="AO44" i="21" a="1"/>
  <c r="BN71" i="21" a="1"/>
  <c r="BE15" i="21" a="1"/>
  <c r="AT13" i="21" a="1"/>
  <c r="E37" i="21" a="1"/>
  <c r="AQ13" i="21" a="1"/>
  <c r="BE42" i="21" a="1"/>
  <c r="BQ45" i="21" a="1"/>
  <c r="V56" i="21" a="1"/>
  <c r="K49" i="21" a="1"/>
  <c r="AZ72" i="21" a="1"/>
  <c r="G38" i="21" a="1"/>
  <c r="AN36" i="21" a="1"/>
  <c r="BN33" i="21" a="1"/>
  <c r="BL53" i="21" a="1"/>
  <c r="AE71" i="21" a="1"/>
  <c r="AJ47" i="21" a="1"/>
  <c r="Q45" i="21" a="1"/>
  <c r="M54" i="21" a="1"/>
  <c r="AM24" i="21" a="1"/>
  <c r="BQ39" i="21" a="1"/>
  <c r="H11" i="21" a="1"/>
  <c r="BR5" i="21" a="1"/>
  <c r="AZ43" i="21" a="1"/>
  <c r="T21" i="21" a="1"/>
  <c r="N61" i="21" a="1"/>
  <c r="AU21" i="21" a="1"/>
  <c r="BC47" i="21" a="1"/>
  <c r="BH54" i="21" a="1"/>
  <c r="AS50" i="21" a="1"/>
  <c r="AN7" i="21" a="1"/>
  <c r="BJ74" i="21" a="1"/>
  <c r="AX34" i="21" a="1"/>
  <c r="AO56" i="21" a="1"/>
  <c r="O50" i="21" a="1"/>
  <c r="AP13" i="21" a="1"/>
  <c r="T23" i="21" a="1"/>
  <c r="AV61" i="21" a="1"/>
  <c r="BR60" i="21" a="1"/>
  <c r="BQ58" i="21" a="1"/>
  <c r="O19" i="21" a="1"/>
  <c r="AZ25" i="21" a="1"/>
  <c r="K38" i="21" a="1"/>
  <c r="AU66" i="21" a="1"/>
  <c r="AG28" i="21" a="1"/>
  <c r="AW14" i="21" a="1"/>
  <c r="AL21" i="21" a="1"/>
  <c r="AC28" i="21" a="1"/>
  <c r="H69" i="21" a="1"/>
  <c r="AA68" i="21" a="1"/>
  <c r="G60" i="21" a="1"/>
  <c r="M32" i="21" a="1"/>
  <c r="BN44" i="21" a="1"/>
  <c r="E18" i="21" a="1"/>
  <c r="C34" i="21" a="1"/>
  <c r="BQ46" i="21" a="1"/>
  <c r="H60" i="21" a="1"/>
  <c r="BB26" i="21" a="1"/>
  <c r="AS53" i="21" a="1"/>
  <c r="S44" i="21" a="1"/>
  <c r="BJ16" i="21" a="1"/>
  <c r="AQ15" i="21" a="1"/>
  <c r="H58" i="21" a="1"/>
  <c r="V71" i="21" a="1"/>
  <c r="H73" i="21" a="1"/>
  <c r="BP12" i="21" a="1"/>
  <c r="BC58" i="21" a="1"/>
  <c r="BG10" i="21" a="1"/>
  <c r="AV24" i="21" a="1"/>
  <c r="BP27" i="21" a="1"/>
  <c r="AE36" i="21" a="1"/>
  <c r="K26" i="21" a="1"/>
  <c r="Y55" i="21" a="1"/>
  <c r="AX7" i="21" a="1"/>
  <c r="AH70" i="21" a="1"/>
  <c r="AB48" i="21" a="1"/>
  <c r="BH48" i="21" a="1"/>
  <c r="AB27" i="21" a="1"/>
  <c r="O74" i="21" a="1"/>
  <c r="BL30" i="21" a="1"/>
  <c r="BN66" i="21" a="1"/>
  <c r="BO48" i="21" a="1"/>
  <c r="R74" i="21" a="1"/>
  <c r="AO72" i="21" a="1"/>
  <c r="AU10" i="21" a="1"/>
  <c r="BO34" i="21" a="1"/>
  <c r="BH59" i="21" a="1"/>
  <c r="AX11" i="21" a="1"/>
  <c r="BK13" i="21" a="1"/>
  <c r="AF28" i="21" a="1"/>
  <c r="E42" i="21" a="1"/>
  <c r="AN75" i="21" a="1"/>
  <c r="AB68" i="21" a="1"/>
  <c r="BI71" i="21" a="1"/>
  <c r="BI44" i="21" a="1"/>
  <c r="Z29" i="21" a="1"/>
  <c r="BN29" i="21" a="1"/>
  <c r="J27" i="21" a="1"/>
  <c r="M59" i="21" a="1"/>
  <c r="AM49" i="21" a="1"/>
  <c r="AI54" i="21" a="1"/>
  <c r="U6" i="21" a="1"/>
  <c r="G41" i="21" a="1"/>
  <c r="O40" i="21" a="1"/>
  <c r="F45" i="21" a="1"/>
  <c r="AT12" i="21" a="1"/>
  <c r="BE57" i="21" a="1"/>
  <c r="V28" i="21" a="1"/>
  <c r="BN76" i="21" a="1"/>
  <c r="U70" i="21" a="1"/>
  <c r="O54" i="21" a="1"/>
  <c r="AI56" i="21" a="1"/>
  <c r="AS12" i="21" a="1"/>
  <c r="BS12" i="21" a="1"/>
  <c r="AB5" i="21" a="1"/>
  <c r="R63" i="21" a="1"/>
  <c r="C10" i="21" a="1"/>
  <c r="BH23" i="21" a="1"/>
  <c r="BS45" i="21" a="1"/>
  <c r="R31" i="21" a="1"/>
  <c r="U24" i="21" a="1"/>
  <c r="BR39" i="21" a="1"/>
  <c r="AF64" i="21" a="1"/>
  <c r="AX33" i="21" a="1"/>
  <c r="BP39" i="21" a="1"/>
  <c r="AF54" i="21" a="1"/>
  <c r="BQ34" i="21" a="1"/>
  <c r="AT24" i="21" a="1"/>
  <c r="BN14" i="21" a="1"/>
  <c r="Z28" i="21" a="1"/>
  <c r="K5" i="21" a="1"/>
  <c r="BJ23" i="21" a="1"/>
  <c r="C7" i="21" a="1"/>
  <c r="BL25" i="21" a="1"/>
  <c r="AT27" i="21" a="1"/>
  <c r="J64" i="21" a="1"/>
  <c r="D41" i="21" a="1"/>
  <c r="BN47" i="21" a="1"/>
  <c r="N75" i="21" a="1"/>
  <c r="AL74" i="21" a="1"/>
  <c r="AL29" i="21" a="1"/>
  <c r="K54" i="21" a="1"/>
  <c r="AG25" i="21" a="1"/>
  <c r="AT5" i="21" a="1"/>
  <c r="AP19" i="21" a="1"/>
  <c r="BN63" i="21" a="1"/>
  <c r="AN48" i="21" a="1"/>
  <c r="AG20" i="21" a="1"/>
  <c r="BN15" i="21" a="1"/>
  <c r="G22" i="21" a="1"/>
  <c r="BE54" i="21" a="1"/>
  <c r="BP50" i="21" a="1"/>
  <c r="AS64" i="21" a="1"/>
  <c r="BB47" i="21" a="1"/>
  <c r="AZ29" i="21" a="1"/>
  <c r="BR26" i="21" a="1"/>
  <c r="AW44" i="21" a="1"/>
  <c r="BQ76" i="21" a="1"/>
  <c r="BS53" i="21" a="1"/>
  <c r="AH38" i="21" a="1"/>
  <c r="AV41" i="21" a="1"/>
  <c r="AU76" i="21" a="1"/>
  <c r="BQ28" i="21" a="1"/>
  <c r="AS27" i="21" a="1"/>
  <c r="R67" i="21" a="1"/>
  <c r="G56" i="21" a="1"/>
  <c r="AG55" i="21" a="1"/>
  <c r="BG47" i="21" a="1"/>
  <c r="AE64" i="21" a="1"/>
  <c r="AO67" i="21" a="1"/>
  <c r="O64" i="21" a="1"/>
  <c r="AW6" i="21" a="1"/>
  <c r="BO12" i="21" a="1"/>
  <c r="AH29" i="21" a="1"/>
  <c r="M35" i="21" a="1"/>
  <c r="BJ27" i="21" a="1"/>
  <c r="AM31" i="21" a="1"/>
  <c r="BB38" i="21" a="1"/>
  <c r="BL60" i="21" a="1"/>
  <c r="BA54" i="21" a="1"/>
  <c r="S73" i="21" a="1"/>
  <c r="BD15" i="21" a="1"/>
  <c r="BN17" i="21" a="1"/>
  <c r="AN52" i="21" a="1"/>
  <c r="H22" i="21" a="1"/>
  <c r="Y56" i="21" a="1"/>
  <c r="BC64" i="21" a="1"/>
  <c r="BH21" i="21" a="1"/>
  <c r="AB30" i="21" a="1"/>
  <c r="AT11" i="21" a="1"/>
  <c r="BE11" i="21" a="1"/>
  <c r="S8" i="21" a="1"/>
  <c r="BE49" i="21" a="1"/>
  <c r="BC54" i="21" a="1"/>
  <c r="G30" i="21" a="1"/>
  <c r="AQ51" i="21" a="1"/>
  <c r="Z58" i="21" a="1"/>
  <c r="BQ69" i="21" a="1"/>
  <c r="BO17" i="21" a="1"/>
  <c r="O70" i="21" a="1"/>
  <c r="E72" i="21" a="1"/>
  <c r="AM22" i="21" a="1"/>
  <c r="S33" i="21" a="1"/>
  <c r="AQ69" i="21" a="1"/>
  <c r="AM35" i="21" a="1"/>
  <c r="AS18" i="21" a="1"/>
  <c r="BI14" i="21" a="1"/>
  <c r="AI20" i="21" a="1"/>
  <c r="BR36" i="21" a="1"/>
  <c r="D23" i="21" a="1"/>
  <c r="AU34" i="21" a="1"/>
  <c r="AN18" i="21" a="1"/>
  <c r="AZ24" i="21" a="1"/>
  <c r="BS54" i="21" a="1"/>
  <c r="T68" i="21" a="1"/>
  <c r="BI26" i="21" a="1"/>
  <c r="AJ7" i="21" a="1"/>
  <c r="AA25" i="21" a="1"/>
  <c r="AA26" i="21" a="1"/>
  <c r="K64" i="21" a="1"/>
  <c r="AC45" i="21" a="1"/>
  <c r="K65" i="21" a="1"/>
  <c r="BO64" i="21" a="1"/>
  <c r="BH10" i="21" a="1"/>
  <c r="T19" i="21" a="1"/>
  <c r="AP38" i="21" a="1"/>
  <c r="BS67" i="21" a="1"/>
  <c r="G46" i="21" a="1"/>
  <c r="X23" i="21" a="1"/>
  <c r="M30" i="21" a="1"/>
  <c r="AZ18" i="21" a="1"/>
  <c r="AW29" i="21" a="1"/>
  <c r="D77" i="21" a="1"/>
  <c r="L9" i="21" a="1"/>
  <c r="H67" i="21" a="1"/>
  <c r="AC72" i="21" a="1"/>
  <c r="AT32" i="21" a="1"/>
  <c r="BJ18" i="21" a="1"/>
  <c r="V20" i="21" a="1"/>
  <c r="E55" i="21" a="1"/>
  <c r="AT75" i="21" a="1"/>
  <c r="AV60" i="21" a="1"/>
  <c r="AO47" i="21" a="1"/>
  <c r="AB34" i="21" a="1"/>
  <c r="AI9" i="21" a="1"/>
  <c r="Y12" i="21" a="1"/>
  <c r="BC12" i="21" a="1"/>
  <c r="AM26" i="21" a="1"/>
  <c r="AJ10" i="21" a="1"/>
  <c r="BK38" i="21" a="1"/>
  <c r="BO56" i="21" a="1"/>
  <c r="AM12" i="21" a="1"/>
  <c r="T38" i="21" a="1"/>
  <c r="AJ52" i="21" a="1"/>
  <c r="AA7" i="21" a="1"/>
  <c r="R39" i="21" a="1"/>
  <c r="AM28" i="21" a="1"/>
  <c r="H26" i="21" a="1"/>
  <c r="AF24" i="21" a="1"/>
  <c r="BN38" i="21" a="1"/>
  <c r="L30" i="21" a="1"/>
  <c r="AL24" i="21" a="1"/>
  <c r="BA36" i="21" a="1"/>
  <c r="BL36" i="21" a="1"/>
  <c r="BN11" i="21" a="1"/>
  <c r="AN29" i="21" a="1"/>
  <c r="G32" i="21" a="1"/>
  <c r="E31" i="21" a="1"/>
  <c r="AP16" i="21" a="1"/>
  <c r="BL14" i="21" a="1"/>
  <c r="H57" i="21" a="1"/>
  <c r="BI16" i="21" a="1"/>
  <c r="AA21" i="21" a="1"/>
  <c r="AB19" i="21" a="1"/>
  <c r="AA36" i="21" a="1"/>
  <c r="Y11" i="21" a="1"/>
  <c r="AT41" i="21" a="1"/>
  <c r="S59" i="21" a="1"/>
  <c r="BB45" i="21" a="1"/>
  <c r="AJ51" i="21" a="1"/>
  <c r="O56" i="21" a="1"/>
  <c r="G42" i="21" a="1"/>
  <c r="V65" i="21" a="1"/>
  <c r="O76" i="21" a="1"/>
  <c r="BH46" i="21" a="1"/>
  <c r="V30" i="21" a="1"/>
  <c r="BP41" i="21" a="1"/>
  <c r="AW40" i="21" l="1"/>
  <c r="Z18" i="21"/>
  <c r="D41" i="21"/>
  <c r="BN34" i="21"/>
  <c r="BI20" i="21"/>
  <c r="AH40" i="21"/>
  <c r="BP24" i="21"/>
  <c r="BL57" i="21"/>
  <c r="L32" i="21"/>
  <c r="Y44" i="21"/>
  <c r="J64" i="21"/>
  <c r="AJ21" i="21"/>
  <c r="D25" i="29"/>
  <c r="AE7" i="33" s="1"/>
  <c r="AE42" i="21"/>
  <c r="T63" i="21"/>
  <c r="AW24" i="21"/>
  <c r="V61" i="21"/>
  <c r="AC11" i="21"/>
  <c r="AT27" i="21"/>
  <c r="AG5" i="21"/>
  <c r="BD26" i="21"/>
  <c r="AE25" i="21"/>
  <c r="Q30" i="21"/>
  <c r="AS9" i="21"/>
  <c r="Y42" i="21"/>
  <c r="BO68" i="21"/>
  <c r="BL25" i="21"/>
  <c r="AS26" i="21"/>
  <c r="O57" i="21"/>
  <c r="AJ75" i="21"/>
  <c r="AU42" i="21"/>
  <c r="AS65" i="21"/>
  <c r="AA41" i="21"/>
  <c r="BP41" i="21"/>
  <c r="C7" i="21"/>
  <c r="AQ75" i="21"/>
  <c r="AI40" i="21"/>
  <c r="BN20" i="21"/>
  <c r="BB68" i="21"/>
  <c r="U49" i="21"/>
  <c r="BQ13" i="21"/>
  <c r="N32" i="21"/>
  <c r="BJ23" i="21"/>
  <c r="N56" i="21"/>
  <c r="AL47" i="21"/>
  <c r="BQ57" i="21"/>
  <c r="BH53" i="21"/>
  <c r="BK36" i="21"/>
  <c r="Y28" i="21"/>
  <c r="O44" i="21"/>
  <c r="K5" i="21"/>
  <c r="E48" i="21"/>
  <c r="D76" i="21"/>
  <c r="N45" i="21"/>
  <c r="U16" i="21"/>
  <c r="BB40" i="21"/>
  <c r="BR57" i="21"/>
  <c r="G12" i="21"/>
  <c r="Z28" i="21"/>
  <c r="BK31" i="21"/>
  <c r="K9" i="21"/>
  <c r="AN69" i="21"/>
  <c r="BP64" i="21"/>
  <c r="BL35" i="21"/>
  <c r="C53" i="21"/>
  <c r="BA74" i="21"/>
  <c r="BN14" i="21"/>
  <c r="AV13" i="21"/>
  <c r="AA39" i="21"/>
  <c r="X68" i="21"/>
  <c r="D35" i="21"/>
  <c r="Y25" i="21"/>
  <c r="AN67" i="21"/>
  <c r="F59" i="21"/>
  <c r="AT24" i="21"/>
  <c r="M29" i="21"/>
  <c r="C61" i="21"/>
  <c r="BG37" i="21"/>
  <c r="AV77" i="21"/>
  <c r="M22" i="21"/>
  <c r="BI76" i="21"/>
  <c r="V30" i="21"/>
  <c r="BQ34" i="21"/>
  <c r="AS6" i="21"/>
  <c r="BK33" i="21"/>
  <c r="AU18" i="21"/>
  <c r="Q32" i="21"/>
  <c r="BR74" i="21"/>
  <c r="BS56" i="21"/>
  <c r="AI19" i="21"/>
  <c r="AF54" i="21"/>
  <c r="BC77" i="21"/>
  <c r="AT29" i="21"/>
  <c r="E70" i="21"/>
  <c r="F35" i="21"/>
  <c r="T61" i="21"/>
  <c r="U77" i="21"/>
  <c r="BS44" i="21"/>
  <c r="BP39" i="21"/>
  <c r="AH59" i="21"/>
  <c r="AC75" i="21"/>
  <c r="BE40" i="21"/>
  <c r="AF67" i="21"/>
  <c r="BG43" i="21"/>
  <c r="J28" i="21"/>
  <c r="BO22" i="21"/>
  <c r="AX33" i="21"/>
  <c r="BN70" i="21"/>
  <c r="BB19" i="21"/>
  <c r="V5" i="21"/>
  <c r="BK29" i="21"/>
  <c r="C72" i="21"/>
  <c r="AZ61" i="21"/>
  <c r="C22" i="21"/>
  <c r="AF64" i="21"/>
  <c r="C49" i="21"/>
  <c r="BA70" i="21"/>
  <c r="D7" i="21"/>
  <c r="BQ63" i="21"/>
  <c r="BI73" i="21"/>
  <c r="BB11" i="21"/>
  <c r="C11" i="21"/>
  <c r="BR39" i="21"/>
  <c r="O36" i="21"/>
  <c r="N6" i="21"/>
  <c r="C55" i="21"/>
  <c r="AX16" i="21"/>
  <c r="F67" i="21"/>
  <c r="AH6" i="21"/>
  <c r="BH46" i="21"/>
  <c r="U24" i="21"/>
  <c r="BO14" i="21"/>
  <c r="X6" i="21"/>
  <c r="AP64" i="21"/>
  <c r="S15" i="21"/>
  <c r="AA46" i="21"/>
  <c r="AC67" i="21"/>
  <c r="R65" i="21"/>
  <c r="R31" i="21"/>
  <c r="BQ35" i="21"/>
  <c r="E76" i="21"/>
  <c r="AL64" i="21"/>
  <c r="AW25" i="21"/>
  <c r="AW67" i="21"/>
  <c r="BS63" i="21"/>
  <c r="AB73" i="21"/>
  <c r="BS45" i="21"/>
  <c r="BG44" i="21"/>
  <c r="AB71" i="21"/>
  <c r="AW59" i="21"/>
  <c r="K35" i="21"/>
  <c r="AN39" i="21"/>
  <c r="X61" i="21"/>
  <c r="AI32" i="21"/>
  <c r="BH23" i="21"/>
  <c r="N38" i="21"/>
  <c r="AN44" i="21"/>
  <c r="BB12" i="21"/>
  <c r="O8" i="21"/>
  <c r="J63" i="21"/>
  <c r="AI57" i="21"/>
  <c r="BO39" i="21"/>
  <c r="C10" i="21"/>
  <c r="AE31" i="21"/>
  <c r="AQ8" i="21"/>
  <c r="AZ34" i="21"/>
  <c r="BR75" i="21"/>
  <c r="AI31" i="21"/>
  <c r="BS58" i="21"/>
  <c r="AF17" i="21"/>
  <c r="R63" i="21"/>
  <c r="C31" i="21"/>
  <c r="BR24" i="21"/>
  <c r="X76" i="21"/>
  <c r="AQ77" i="21"/>
  <c r="AX8" i="21"/>
  <c r="J35" i="21"/>
  <c r="O76" i="21"/>
  <c r="AB5" i="21"/>
  <c r="BP29" i="21"/>
  <c r="AJ12" i="21"/>
  <c r="AL45" i="21"/>
  <c r="L22" i="21"/>
  <c r="BC51" i="21"/>
  <c r="K66" i="21"/>
  <c r="BB13" i="21"/>
  <c r="BS12" i="21"/>
  <c r="BQ66" i="21"/>
  <c r="AN63" i="21"/>
  <c r="BA49" i="21"/>
  <c r="BO55" i="21"/>
  <c r="K34" i="21"/>
  <c r="BD57" i="21"/>
  <c r="AO71" i="21"/>
  <c r="AS12" i="21"/>
  <c r="BP77" i="21"/>
  <c r="BE26" i="21"/>
  <c r="G39" i="21"/>
  <c r="BE19" i="21"/>
  <c r="BK10" i="21"/>
  <c r="BN45" i="21"/>
  <c r="Q46" i="21"/>
  <c r="AI56" i="21"/>
  <c r="BQ74" i="21"/>
  <c r="O59" i="21"/>
  <c r="Z31" i="21"/>
  <c r="AJ60" i="21"/>
  <c r="V16" i="21"/>
  <c r="AI22" i="21"/>
  <c r="BO75" i="21"/>
  <c r="O54" i="21"/>
  <c r="AC32" i="21"/>
  <c r="AC55" i="21"/>
  <c r="AT7" i="21"/>
  <c r="AX17" i="21"/>
  <c r="AH25" i="21"/>
  <c r="AE18" i="21"/>
  <c r="BJ36" i="21"/>
  <c r="U70" i="21"/>
  <c r="BD20" i="21"/>
  <c r="R49" i="21"/>
  <c r="D67" i="21"/>
  <c r="AS36" i="21"/>
  <c r="BS57" i="21"/>
  <c r="G16" i="21"/>
  <c r="V65" i="21"/>
  <c r="BN76" i="21"/>
  <c r="AJ71" i="21"/>
  <c r="C44" i="21"/>
  <c r="AF56" i="21"/>
  <c r="AL22" i="21"/>
  <c r="L64" i="21"/>
  <c r="BA8" i="21"/>
  <c r="AL44" i="21"/>
  <c r="V28" i="21"/>
  <c r="BA14" i="21"/>
  <c r="AA32" i="21"/>
  <c r="AE13" i="21"/>
  <c r="Z34" i="21"/>
  <c r="F50" i="21"/>
  <c r="H75" i="21"/>
  <c r="G42" i="21"/>
  <c r="BE57" i="21"/>
  <c r="AM74" i="21"/>
  <c r="F33" i="21"/>
  <c r="AP10" i="21"/>
  <c r="AO75" i="21"/>
  <c r="D29" i="21"/>
  <c r="BL7" i="21"/>
  <c r="L16" i="21"/>
  <c r="AT12" i="21"/>
  <c r="V21" i="21"/>
  <c r="G73" i="21"/>
  <c r="E17" i="21"/>
  <c r="O71" i="21"/>
  <c r="AN40" i="21"/>
  <c r="Y70" i="21"/>
  <c r="AS15" i="21"/>
  <c r="F45" i="21"/>
  <c r="AA61" i="21"/>
  <c r="BJ35" i="21"/>
  <c r="BK66" i="21"/>
  <c r="BE18" i="21"/>
  <c r="AW66" i="21"/>
  <c r="V73" i="21"/>
  <c r="AF9" i="21"/>
  <c r="O40" i="21"/>
  <c r="AF60" i="21"/>
  <c r="AE66" i="21"/>
  <c r="AL70" i="21"/>
  <c r="BA69" i="21"/>
  <c r="R50" i="21"/>
  <c r="AX19" i="21"/>
  <c r="G14" i="21"/>
  <c r="G41" i="21"/>
  <c r="BD42" i="21"/>
  <c r="L51" i="21"/>
  <c r="AB69" i="21"/>
  <c r="BK50" i="21"/>
  <c r="BD68" i="21"/>
  <c r="X71" i="21"/>
  <c r="O56" i="21"/>
  <c r="U6" i="21"/>
  <c r="BL67" i="21"/>
  <c r="AT66" i="21"/>
  <c r="G7" i="21"/>
  <c r="AH36" i="21"/>
  <c r="BE29" i="21"/>
  <c r="H25" i="29"/>
  <c r="AE11" i="33" s="1"/>
  <c r="Q41" i="21"/>
  <c r="AI54" i="21"/>
  <c r="BD54" i="21"/>
  <c r="BC15" i="21"/>
  <c r="AV52" i="21"/>
  <c r="D48" i="21"/>
  <c r="BG25" i="21"/>
  <c r="T36" i="21"/>
  <c r="AJ51" i="21"/>
  <c r="AM49" i="21"/>
  <c r="V22" i="21"/>
  <c r="BB66" i="21"/>
  <c r="BQ6" i="21"/>
  <c r="AG48" i="21"/>
  <c r="AW53" i="21"/>
  <c r="M67" i="21"/>
  <c r="AA29" i="21"/>
  <c r="AA22" i="21"/>
  <c r="M59" i="21"/>
  <c r="AM64" i="21"/>
  <c r="Y75" i="21"/>
  <c r="V14" i="21"/>
  <c r="AJ56" i="21"/>
  <c r="G31" i="21"/>
  <c r="AL9" i="21"/>
  <c r="G17" i="21"/>
  <c r="E62" i="21"/>
  <c r="J27" i="21"/>
  <c r="BK35" i="21"/>
  <c r="BL76" i="21"/>
  <c r="V23" i="21"/>
  <c r="BI58" i="21"/>
  <c r="AC30" i="21"/>
  <c r="BI41" i="21"/>
  <c r="AP14" i="21"/>
  <c r="G28" i="21"/>
  <c r="BN29" i="21"/>
  <c r="X46" i="21"/>
  <c r="AX31" i="21"/>
  <c r="AG29" i="21"/>
  <c r="AL61" i="21"/>
  <c r="BH58" i="21"/>
  <c r="AB42" i="21"/>
  <c r="E32" i="21"/>
  <c r="BP23" i="21"/>
  <c r="Z29" i="21"/>
  <c r="T66" i="21"/>
  <c r="BL73" i="21"/>
  <c r="Q63" i="21"/>
  <c r="T76" i="21"/>
  <c r="J11" i="21"/>
  <c r="AX65" i="21"/>
  <c r="U48" i="21"/>
  <c r="BB45" i="21"/>
  <c r="BI44" i="21"/>
  <c r="V64" i="21"/>
  <c r="BN61" i="21"/>
  <c r="Q19" i="21"/>
  <c r="BP69" i="21"/>
  <c r="BS5" i="21"/>
  <c r="AS32" i="21"/>
  <c r="BI36" i="21"/>
  <c r="S59" i="21"/>
  <c r="BI71" i="21"/>
  <c r="V12" i="21"/>
  <c r="F16" i="21"/>
  <c r="BO65" i="21"/>
  <c r="J36" i="21"/>
  <c r="AH31" i="21"/>
  <c r="BB71" i="21"/>
  <c r="BE13" i="21"/>
  <c r="AT41" i="21"/>
  <c r="J29" i="21"/>
  <c r="AB68" i="21"/>
  <c r="E38" i="21"/>
  <c r="BO43" i="21"/>
  <c r="S39" i="21"/>
  <c r="G11" i="21"/>
  <c r="AG15" i="21"/>
  <c r="T48" i="21"/>
  <c r="O41" i="21"/>
  <c r="Y11" i="21"/>
  <c r="AN75" i="21"/>
  <c r="S28" i="21"/>
  <c r="AM32" i="21"/>
  <c r="AV44" i="21"/>
  <c r="BH36" i="21"/>
  <c r="BS76" i="21"/>
  <c r="BO77" i="21"/>
  <c r="K44" i="21"/>
  <c r="AA36" i="21"/>
  <c r="E42" i="21"/>
  <c r="R7" i="21"/>
  <c r="BB48" i="21"/>
  <c r="AO52" i="21"/>
  <c r="BQ48" i="21"/>
  <c r="O53" i="21"/>
  <c r="AA15" i="21"/>
  <c r="AO36" i="21"/>
  <c r="AB19" i="21"/>
  <c r="AF28" i="21"/>
  <c r="AO27" i="21"/>
  <c r="BL74" i="21"/>
  <c r="U7" i="21"/>
  <c r="BB35" i="21"/>
  <c r="AV32" i="21"/>
  <c r="BG48" i="21"/>
  <c r="AM67" i="21"/>
  <c r="BE50" i="21"/>
  <c r="AA21" i="21"/>
  <c r="AO73" i="21"/>
  <c r="BK13" i="21"/>
  <c r="Z7" i="21"/>
  <c r="BN62" i="21"/>
  <c r="AT69" i="21"/>
  <c r="Q26" i="21"/>
  <c r="AA54" i="21"/>
  <c r="AH20" i="21"/>
  <c r="BL32" i="21"/>
  <c r="AF73" i="21"/>
  <c r="BB5" i="21"/>
  <c r="BI16" i="21"/>
  <c r="AX11" i="21"/>
  <c r="BI62" i="21"/>
  <c r="AX30" i="21"/>
  <c r="F21" i="21"/>
  <c r="AQ76" i="21"/>
  <c r="AF12" i="21"/>
  <c r="BH74" i="21"/>
  <c r="G51" i="21"/>
  <c r="AU65" i="21"/>
  <c r="H57" i="21"/>
  <c r="AZ40" i="21"/>
  <c r="BH59" i="21"/>
  <c r="AJ46" i="21"/>
  <c r="AF25" i="21"/>
  <c r="S16" i="21"/>
  <c r="AO46" i="21"/>
  <c r="H68" i="21"/>
  <c r="AG54" i="21"/>
  <c r="N73" i="21"/>
  <c r="BB73" i="21"/>
  <c r="X24" i="21"/>
  <c r="BC6" i="21"/>
  <c r="AS21" i="21"/>
  <c r="BL14" i="21"/>
  <c r="BO34" i="21"/>
  <c r="BR19" i="21"/>
  <c r="BB65" i="21"/>
  <c r="O21" i="21"/>
  <c r="G15" i="21"/>
  <c r="AH52" i="21"/>
  <c r="AH33" i="21"/>
  <c r="BD48" i="21"/>
  <c r="K41" i="21"/>
  <c r="BC13" i="21"/>
  <c r="BG9" i="21"/>
  <c r="AP16" i="21"/>
  <c r="BL29" i="21"/>
  <c r="AU10" i="21"/>
  <c r="Y6" i="21"/>
  <c r="BS6" i="21"/>
  <c r="AQ46" i="21"/>
  <c r="AS48" i="21"/>
  <c r="BP67" i="21"/>
  <c r="AF46" i="21"/>
  <c r="BG58" i="21"/>
  <c r="E30" i="21"/>
  <c r="S24" i="21"/>
  <c r="BQ41" i="21"/>
  <c r="BA44" i="21"/>
  <c r="E31" i="21"/>
  <c r="AF23" i="21"/>
  <c r="AO72" i="21"/>
  <c r="AH71" i="21"/>
  <c r="AZ52" i="21"/>
  <c r="AW75" i="21"/>
  <c r="Z63" i="21"/>
  <c r="S35" i="21"/>
  <c r="O23" i="21"/>
  <c r="BR10" i="21"/>
  <c r="H17" i="21"/>
  <c r="AP49" i="21"/>
  <c r="BC19" i="21"/>
  <c r="C59" i="21"/>
  <c r="BC76" i="21"/>
  <c r="AJ44" i="21"/>
  <c r="G32" i="21"/>
  <c r="AT15" i="21"/>
  <c r="R74" i="21"/>
  <c r="O55" i="21"/>
  <c r="AM50" i="21"/>
  <c r="BJ21" i="21"/>
  <c r="AL60" i="21"/>
  <c r="BO16" i="21"/>
  <c r="AU27" i="21"/>
  <c r="AI46" i="21"/>
  <c r="AS20" i="21"/>
  <c r="AE7" i="21"/>
  <c r="BR17" i="21"/>
  <c r="BJ40" i="21"/>
  <c r="BI31" i="21"/>
  <c r="BB57" i="21"/>
  <c r="AN29" i="21"/>
  <c r="AM77" i="21"/>
  <c r="BO48" i="21"/>
  <c r="AL69" i="21"/>
  <c r="AT54" i="21"/>
  <c r="BL38" i="21"/>
  <c r="BS36" i="21"/>
  <c r="BO49" i="21"/>
  <c r="BE22" i="21"/>
  <c r="AB26" i="21"/>
  <c r="AW8" i="21"/>
  <c r="BQ77" i="21"/>
  <c r="AH64" i="21"/>
  <c r="BJ31" i="21"/>
  <c r="T13" i="21"/>
  <c r="Q7" i="21"/>
  <c r="BN11" i="21"/>
  <c r="AX70" i="21"/>
  <c r="BN66" i="21"/>
  <c r="N67" i="21"/>
  <c r="F65" i="21"/>
  <c r="AT46" i="21"/>
  <c r="AM43" i="21"/>
  <c r="AI8" i="21"/>
  <c r="BL55" i="21"/>
  <c r="U67" i="21"/>
  <c r="BE32" i="21"/>
  <c r="AM46" i="21"/>
  <c r="BS17" i="21"/>
  <c r="K72" i="21"/>
  <c r="BG49" i="21"/>
  <c r="U39" i="21"/>
  <c r="BL36" i="21"/>
  <c r="BQ27" i="21"/>
  <c r="BL30" i="21"/>
  <c r="S51" i="21"/>
  <c r="BD55" i="21"/>
  <c r="AA30" i="21"/>
  <c r="BN41" i="21"/>
  <c r="AM39" i="21"/>
  <c r="BS65" i="21"/>
  <c r="BS9" i="21"/>
  <c r="BP70" i="21"/>
  <c r="N18" i="21"/>
  <c r="N63" i="21"/>
  <c r="BD33" i="21"/>
  <c r="AB7" i="21"/>
  <c r="BD43" i="21"/>
  <c r="BA36" i="21"/>
  <c r="G69" i="21"/>
  <c r="O74" i="21"/>
  <c r="BE16" i="21"/>
  <c r="L58" i="21"/>
  <c r="U53" i="21"/>
  <c r="BI15" i="21"/>
  <c r="BH5" i="21"/>
  <c r="L73" i="21"/>
  <c r="AP71" i="21"/>
  <c r="O73" i="21"/>
  <c r="AL8" i="21"/>
  <c r="O13" i="21"/>
  <c r="BO8" i="21"/>
  <c r="BD22" i="21"/>
  <c r="R34" i="21"/>
  <c r="AL24" i="21"/>
  <c r="L40" i="21"/>
  <c r="AB27" i="21"/>
  <c r="AA60" i="21"/>
  <c r="AZ23" i="21"/>
  <c r="AP28" i="21"/>
  <c r="Q65" i="21"/>
  <c r="AE19" i="21"/>
  <c r="AQ11" i="21"/>
  <c r="Z47" i="21"/>
  <c r="BB7" i="21"/>
  <c r="AT38" i="21"/>
  <c r="Q58" i="21"/>
  <c r="AV40" i="21"/>
  <c r="D38" i="21"/>
  <c r="AO49" i="21"/>
  <c r="L30" i="21"/>
  <c r="BD23" i="21"/>
  <c r="BH48" i="21"/>
  <c r="BG24" i="21"/>
  <c r="BC39" i="21"/>
  <c r="AO34" i="21"/>
  <c r="Z13" i="21"/>
  <c r="AJ76" i="21"/>
  <c r="C69" i="21"/>
  <c r="BD25" i="21"/>
  <c r="BD35" i="21"/>
  <c r="BQ38" i="21"/>
  <c r="BD76" i="21"/>
  <c r="H9" i="21"/>
  <c r="BD53" i="21"/>
  <c r="U17" i="21"/>
  <c r="BN38" i="21"/>
  <c r="AV25" i="21"/>
  <c r="AB48" i="21"/>
  <c r="K47" i="21"/>
  <c r="AZ31" i="21"/>
  <c r="N25" i="21"/>
  <c r="C6" i="21"/>
  <c r="F75" i="21"/>
  <c r="BG23" i="21"/>
  <c r="BQ22" i="21"/>
  <c r="AX74" i="21"/>
  <c r="AJ34" i="21"/>
  <c r="AM30" i="21"/>
  <c r="Z60" i="21"/>
  <c r="O7" i="21"/>
  <c r="AM15" i="21"/>
  <c r="AF24" i="21"/>
  <c r="AH44" i="21"/>
  <c r="AH70" i="21"/>
  <c r="AN55" i="21"/>
  <c r="AQ47" i="21"/>
  <c r="BE30" i="21"/>
  <c r="AJ14" i="21"/>
  <c r="U27" i="21"/>
  <c r="U32" i="21"/>
  <c r="D47" i="21"/>
  <c r="BH17" i="21"/>
  <c r="BA12" i="21"/>
  <c r="BE39" i="21"/>
  <c r="AS13" i="21"/>
  <c r="AO15" i="21"/>
  <c r="M37" i="21"/>
  <c r="H26" i="21"/>
  <c r="AC43" i="21"/>
  <c r="AX7" i="21"/>
  <c r="AO68" i="21"/>
  <c r="AU51" i="21"/>
  <c r="AA35" i="21"/>
  <c r="T14" i="21"/>
  <c r="K57" i="21"/>
  <c r="L47" i="21"/>
  <c r="AU58" i="21"/>
  <c r="Z69" i="21"/>
  <c r="AF55" i="21"/>
  <c r="AA42" i="21"/>
  <c r="AA59" i="21"/>
  <c r="N19" i="21"/>
  <c r="AQ41" i="21"/>
  <c r="AM28" i="21"/>
  <c r="T25" i="21"/>
  <c r="Y55" i="21"/>
  <c r="C35" i="21"/>
  <c r="R43" i="21"/>
  <c r="AJ35" i="21"/>
  <c r="AQ29" i="21"/>
  <c r="Q43" i="21"/>
  <c r="E11" i="21"/>
  <c r="AT63" i="21"/>
  <c r="BG63" i="21"/>
  <c r="AU35" i="21"/>
  <c r="AF52" i="21"/>
  <c r="AP5" i="21"/>
  <c r="BG60" i="21"/>
  <c r="Q51" i="21"/>
  <c r="R39" i="21"/>
  <c r="L60" i="21"/>
  <c r="K26" i="21"/>
  <c r="C16" i="21"/>
  <c r="D53" i="21"/>
  <c r="M76" i="21"/>
  <c r="AT17" i="21"/>
  <c r="AS66" i="21"/>
  <c r="AG64" i="21"/>
  <c r="BJ20" i="21"/>
  <c r="N40" i="21"/>
  <c r="BP36" i="21"/>
  <c r="C54" i="21"/>
  <c r="AV28" i="21"/>
  <c r="AS76" i="21"/>
  <c r="BJ54" i="21"/>
  <c r="AA7" i="21"/>
  <c r="U58" i="21"/>
  <c r="AE36" i="21"/>
  <c r="AG51" i="21"/>
  <c r="C65" i="21"/>
  <c r="AL36" i="21"/>
  <c r="Q12" i="21"/>
  <c r="BI25" i="21"/>
  <c r="AH14" i="21"/>
  <c r="T8" i="21"/>
  <c r="Q11" i="21"/>
  <c r="T15" i="21"/>
  <c r="AB43" i="21"/>
  <c r="AX38" i="21"/>
  <c r="Q64" i="21"/>
  <c r="AQ71" i="21"/>
  <c r="G20" i="21"/>
  <c r="F72" i="21"/>
  <c r="AJ52" i="21"/>
  <c r="AI11" i="21"/>
  <c r="BP27" i="21"/>
  <c r="AP66" i="21"/>
  <c r="U51" i="21"/>
  <c r="J72" i="21"/>
  <c r="AV46" i="21"/>
  <c r="Z9" i="21"/>
  <c r="AP31" i="21"/>
  <c r="E29" i="21"/>
  <c r="K6" i="21"/>
  <c r="F8" i="21"/>
  <c r="X57" i="21"/>
  <c r="L52" i="21"/>
  <c r="AV36" i="21"/>
  <c r="AW49" i="21"/>
  <c r="AH58" i="21"/>
  <c r="E50" i="21"/>
  <c r="D40" i="21"/>
  <c r="AN8" i="21"/>
  <c r="AB50" i="21"/>
  <c r="BC14" i="21"/>
  <c r="T38" i="21"/>
  <c r="AI12" i="21"/>
  <c r="AV24" i="21"/>
  <c r="V49" i="21"/>
  <c r="BD69" i="21"/>
  <c r="O35" i="21"/>
  <c r="N54" i="21"/>
  <c r="AF13" i="21"/>
  <c r="BQ59" i="21"/>
  <c r="AF37" i="21"/>
  <c r="AM70" i="21"/>
  <c r="AU33" i="21"/>
  <c r="H24" i="21"/>
  <c r="AI35" i="21"/>
  <c r="BQ7" i="21"/>
  <c r="AF53" i="21"/>
  <c r="AH65" i="21"/>
  <c r="AT56" i="21"/>
  <c r="AS49" i="21"/>
  <c r="AX25" i="21"/>
  <c r="AH61" i="21"/>
  <c r="Z53" i="21"/>
  <c r="AC53" i="21"/>
  <c r="BQ71" i="21"/>
  <c r="AE21" i="21"/>
  <c r="T10" i="21"/>
  <c r="AM25" i="21"/>
  <c r="AW76" i="21"/>
  <c r="AM12" i="21"/>
  <c r="G49" i="21"/>
  <c r="G25" i="21"/>
  <c r="AJ72" i="21"/>
  <c r="AF61" i="21"/>
  <c r="N36" i="21"/>
  <c r="BG10" i="21"/>
  <c r="L42" i="21"/>
  <c r="AG42" i="21"/>
  <c r="C28" i="21"/>
  <c r="AV56" i="21"/>
  <c r="AU47" i="21"/>
  <c r="AN77" i="21"/>
  <c r="BA58" i="21"/>
  <c r="AP35" i="21"/>
  <c r="J20" i="21"/>
  <c r="C63" i="21"/>
  <c r="Z38" i="21"/>
  <c r="O20" i="21"/>
  <c r="AE52" i="21"/>
  <c r="G66" i="21"/>
  <c r="Y49" i="21"/>
  <c r="R5" i="21"/>
  <c r="BK68" i="21"/>
  <c r="AM60" i="21"/>
  <c r="BG61" i="21"/>
  <c r="AA52" i="21"/>
  <c r="AA65" i="21"/>
  <c r="BH52" i="21"/>
  <c r="AV49" i="21"/>
  <c r="U37" i="21"/>
  <c r="AL33" i="21"/>
  <c r="BO56" i="21"/>
  <c r="BJ39" i="21"/>
  <c r="O58" i="21"/>
  <c r="BH44" i="21"/>
  <c r="AJ24" i="21"/>
  <c r="BN50" i="21"/>
  <c r="BC58" i="21"/>
  <c r="BL46" i="21"/>
  <c r="M55" i="21"/>
  <c r="AV63" i="21"/>
  <c r="N55" i="21"/>
  <c r="BH29" i="21"/>
  <c r="BR29" i="21"/>
  <c r="AL6" i="21"/>
  <c r="BK16" i="21"/>
  <c r="BB6" i="21"/>
  <c r="BC59" i="21"/>
  <c r="AM18" i="21"/>
  <c r="BS20" i="21"/>
  <c r="BL62" i="21"/>
  <c r="AH67" i="21"/>
  <c r="AV72" i="21"/>
  <c r="AS61" i="21"/>
  <c r="K20" i="21"/>
  <c r="X27" i="21"/>
  <c r="BA62" i="21"/>
  <c r="BN56" i="21"/>
  <c r="BG16" i="21"/>
  <c r="X52" i="21"/>
  <c r="BD60" i="21"/>
  <c r="AB70" i="21"/>
  <c r="S62" i="21"/>
  <c r="BK38" i="21"/>
  <c r="K18" i="21"/>
  <c r="AE29" i="21"/>
  <c r="AW62" i="21"/>
  <c r="Q5" i="21"/>
  <c r="AX24" i="21"/>
  <c r="BP12" i="21"/>
  <c r="AI61" i="21"/>
  <c r="AP26" i="21"/>
  <c r="X35" i="21"/>
  <c r="D36" i="21"/>
  <c r="BP60" i="21"/>
  <c r="AA14" i="21"/>
  <c r="BK23" i="21"/>
  <c r="AP73" i="21"/>
  <c r="BC53" i="21"/>
  <c r="AL35" i="21"/>
  <c r="H14" i="21"/>
  <c r="AI36" i="21"/>
  <c r="C19" i="21"/>
  <c r="BE47" i="21"/>
  <c r="Q74" i="21"/>
  <c r="BJ10" i="21"/>
  <c r="Y76" i="21"/>
  <c r="BS64" i="21"/>
  <c r="R23" i="21"/>
  <c r="AX36" i="21"/>
  <c r="AW18" i="21"/>
  <c r="AA6" i="21"/>
  <c r="Y36" i="21"/>
  <c r="J13" i="21"/>
  <c r="BO58" i="21"/>
  <c r="AJ10" i="21"/>
  <c r="AE57" i="21"/>
  <c r="AU40" i="21"/>
  <c r="X48" i="21"/>
  <c r="BH38" i="21"/>
  <c r="AB65" i="21"/>
  <c r="H73" i="21"/>
  <c r="AH17" i="21"/>
  <c r="S26" i="21"/>
  <c r="X10" i="21"/>
  <c r="E43" i="21"/>
  <c r="BD32" i="21"/>
  <c r="BK48" i="21"/>
  <c r="AL27" i="21"/>
  <c r="AP9" i="21"/>
  <c r="M25" i="21"/>
  <c r="AO74" i="21"/>
  <c r="AZ12" i="21"/>
  <c r="AE47" i="21"/>
  <c r="BH69" i="21"/>
  <c r="V62" i="21"/>
  <c r="BK56" i="21"/>
  <c r="V77" i="21"/>
  <c r="H32" i="21"/>
  <c r="AV38" i="21"/>
  <c r="AH66" i="21"/>
  <c r="AZ68" i="21"/>
  <c r="K10" i="21"/>
  <c r="BH43" i="21"/>
  <c r="BH18" i="21"/>
  <c r="BB22" i="21"/>
  <c r="AV70" i="21"/>
  <c r="AM26" i="21"/>
  <c r="Q62" i="21"/>
  <c r="BS27" i="21"/>
  <c r="AE10" i="21"/>
  <c r="BJ11" i="21"/>
  <c r="BR8" i="21"/>
  <c r="V71" i="21"/>
  <c r="Y62" i="21"/>
  <c r="AV9" i="21"/>
  <c r="BN30" i="21"/>
  <c r="AP53" i="21"/>
  <c r="AF21" i="21"/>
  <c r="C51" i="21"/>
  <c r="BA39" i="21"/>
  <c r="BH63" i="21"/>
  <c r="H77" i="21"/>
  <c r="AI29" i="21"/>
  <c r="AC37" i="21"/>
  <c r="AT49" i="21"/>
  <c r="AO53" i="21"/>
  <c r="BC73" i="21"/>
  <c r="BJ56" i="21"/>
  <c r="AH46" i="21"/>
  <c r="Y51" i="21"/>
  <c r="BD24" i="21"/>
  <c r="BN59" i="21"/>
  <c r="X7" i="21"/>
  <c r="R71" i="21"/>
  <c r="K21" i="21"/>
  <c r="BK11" i="21"/>
  <c r="BR25" i="21"/>
  <c r="AC46" i="21"/>
  <c r="BC12" i="21"/>
  <c r="V24" i="21"/>
  <c r="BP47" i="21"/>
  <c r="BG15" i="21"/>
  <c r="O51" i="21"/>
  <c r="BK69" i="21"/>
  <c r="H58" i="21"/>
  <c r="AP41" i="21"/>
  <c r="AS77" i="21"/>
  <c r="AC74" i="21"/>
  <c r="X34" i="21"/>
  <c r="Z73" i="21"/>
  <c r="BG70" i="21"/>
  <c r="AC54" i="21"/>
  <c r="Z30" i="21"/>
  <c r="M19" i="21"/>
  <c r="M12" i="21"/>
  <c r="N46" i="21"/>
  <c r="AQ60" i="21"/>
  <c r="AM14" i="21"/>
  <c r="BQ8" i="21"/>
  <c r="K74" i="21"/>
  <c r="BG62" i="21"/>
  <c r="AV31" i="21"/>
  <c r="BI66" i="21"/>
  <c r="AL41" i="21"/>
  <c r="AS58" i="21"/>
  <c r="S49" i="21"/>
  <c r="BJ41" i="21"/>
  <c r="AB41" i="21"/>
  <c r="AV73" i="21"/>
  <c r="AE48" i="21"/>
  <c r="Y12" i="21"/>
  <c r="AL51" i="21"/>
  <c r="G26" i="21"/>
  <c r="AF30" i="21"/>
  <c r="G25" i="29"/>
  <c r="AE10" i="33" s="1"/>
  <c r="BA9" i="21"/>
  <c r="AQ15" i="21"/>
  <c r="J25" i="21"/>
  <c r="F9" i="21"/>
  <c r="BD14" i="21"/>
  <c r="T27" i="21"/>
  <c r="C9" i="21"/>
  <c r="BH20" i="21"/>
  <c r="AI68" i="21"/>
  <c r="R32" i="21"/>
  <c r="Y31" i="21"/>
  <c r="V72" i="21"/>
  <c r="AE37" i="21"/>
  <c r="T57" i="21"/>
  <c r="AC19" i="21"/>
  <c r="BN48" i="21"/>
  <c r="R60" i="21"/>
  <c r="AW41" i="21"/>
  <c r="BB75" i="21"/>
  <c r="F19" i="21"/>
  <c r="AF18" i="21"/>
  <c r="AQ34" i="21"/>
  <c r="J23" i="21"/>
  <c r="V75" i="21"/>
  <c r="BA17" i="21"/>
  <c r="BI43" i="21"/>
  <c r="BR55" i="21"/>
  <c r="AI9" i="21"/>
  <c r="BC22" i="21"/>
  <c r="AZ10" i="21"/>
  <c r="AV11" i="21"/>
  <c r="U12" i="21"/>
  <c r="Q27" i="21"/>
  <c r="BJ16" i="21"/>
  <c r="AN34" i="21"/>
  <c r="AS37" i="21"/>
  <c r="AJ26" i="21"/>
  <c r="BO27" i="21"/>
  <c r="BJ75" i="21"/>
  <c r="AS69" i="21"/>
  <c r="Q23" i="21"/>
  <c r="V53" i="21"/>
  <c r="BP55" i="21"/>
  <c r="BN67" i="21"/>
  <c r="BO6" i="21"/>
  <c r="BQ17" i="21"/>
  <c r="AI53" i="21"/>
  <c r="Q67" i="21"/>
  <c r="AH35" i="21"/>
  <c r="AZ42" i="21"/>
  <c r="AB44" i="21"/>
  <c r="Z59" i="21"/>
  <c r="AX66" i="21"/>
  <c r="T28" i="21"/>
  <c r="K69" i="21"/>
  <c r="U55" i="21"/>
  <c r="BQ44" i="21"/>
  <c r="AO41" i="21"/>
  <c r="AE50" i="21"/>
  <c r="AB34" i="21"/>
  <c r="AI6" i="21"/>
  <c r="BR20" i="21"/>
  <c r="AF59" i="21"/>
  <c r="AZ70" i="21"/>
  <c r="C62" i="21"/>
  <c r="S44" i="21"/>
  <c r="F69" i="21"/>
  <c r="AX77" i="21"/>
  <c r="AF66" i="21"/>
  <c r="AX48" i="21"/>
  <c r="AS38" i="21"/>
  <c r="O37" i="21"/>
  <c r="AM41" i="21"/>
  <c r="F55" i="21"/>
  <c r="H74" i="21"/>
  <c r="BK64" i="21"/>
  <c r="AQ31" i="21"/>
  <c r="AI75" i="21"/>
  <c r="Y39" i="21"/>
  <c r="H42" i="21"/>
  <c r="BA68" i="21"/>
  <c r="BK62" i="21"/>
  <c r="AS25" i="21"/>
  <c r="O49" i="21"/>
  <c r="BP25" i="21"/>
  <c r="X67" i="21"/>
  <c r="AB58" i="21"/>
  <c r="AP24" i="21"/>
  <c r="AP77" i="21"/>
  <c r="N48" i="21"/>
  <c r="BJ58" i="21"/>
  <c r="AO47" i="21"/>
  <c r="AB6" i="21"/>
  <c r="AX46" i="21"/>
  <c r="AL72" i="21"/>
  <c r="M13" i="21"/>
  <c r="BR63" i="21"/>
  <c r="AS53" i="21"/>
  <c r="BH42" i="21"/>
  <c r="T35" i="21"/>
  <c r="AF43" i="21"/>
  <c r="O46" i="21"/>
  <c r="AM36" i="21"/>
  <c r="BG31" i="21"/>
  <c r="D14" i="21"/>
  <c r="V66" i="21"/>
  <c r="BP52" i="21"/>
  <c r="BR32" i="21"/>
  <c r="H48" i="21"/>
  <c r="BC33" i="21"/>
  <c r="BK34" i="21"/>
  <c r="AA53" i="21"/>
  <c r="L17" i="21"/>
  <c r="M14" i="21"/>
  <c r="E13" i="21"/>
  <c r="AQ26" i="21"/>
  <c r="AM61" i="21"/>
  <c r="N29" i="21"/>
  <c r="BG75" i="21"/>
  <c r="L49" i="21"/>
  <c r="BG51" i="21"/>
  <c r="C29" i="21"/>
  <c r="AN31" i="21"/>
  <c r="AV60" i="21"/>
  <c r="Y30" i="21"/>
  <c r="BE20" i="21"/>
  <c r="T40" i="21"/>
  <c r="AA34" i="21"/>
  <c r="AU46" i="21"/>
  <c r="BB26" i="21"/>
  <c r="BN16" i="21"/>
  <c r="X20" i="21"/>
  <c r="AA47" i="21"/>
  <c r="D59" i="21"/>
  <c r="F77" i="21"/>
  <c r="AX20" i="21"/>
  <c r="AT74" i="21"/>
  <c r="AB54" i="21"/>
  <c r="AC22" i="21"/>
  <c r="L34" i="21"/>
  <c r="AX5" i="21"/>
  <c r="BH62" i="21"/>
  <c r="BR7" i="21"/>
  <c r="N16" i="21"/>
  <c r="BD72" i="21"/>
  <c r="U69" i="21"/>
  <c r="D22" i="21"/>
  <c r="S5" i="21"/>
  <c r="L19" i="21"/>
  <c r="L13" i="21"/>
  <c r="AN22" i="21"/>
  <c r="AO10" i="21"/>
  <c r="L8" i="21"/>
  <c r="AM48" i="21"/>
  <c r="F28" i="21"/>
  <c r="AT75" i="21"/>
  <c r="BS21" i="21"/>
  <c r="AI69" i="21"/>
  <c r="BQ11" i="21"/>
  <c r="K59" i="21"/>
  <c r="Y69" i="21"/>
  <c r="H60" i="21"/>
  <c r="F10" i="21"/>
  <c r="BB36" i="21"/>
  <c r="AT50" i="21"/>
  <c r="BH22" i="21"/>
  <c r="BS72" i="21"/>
  <c r="Y27" i="21"/>
  <c r="AO25" i="21"/>
  <c r="Y59" i="21"/>
  <c r="AE49" i="21"/>
  <c r="AL11" i="21"/>
  <c r="K46" i="21"/>
  <c r="BK43" i="21"/>
  <c r="AH74" i="21"/>
  <c r="C27" i="21"/>
  <c r="S54" i="21"/>
  <c r="R24" i="21"/>
  <c r="AJ77" i="21"/>
  <c r="BL52" i="21"/>
  <c r="BC41" i="21"/>
  <c r="BI22" i="21"/>
  <c r="AG46" i="21"/>
  <c r="O17" i="21"/>
  <c r="AB32" i="21"/>
  <c r="X58" i="21"/>
  <c r="AU53" i="21"/>
  <c r="E55" i="21"/>
  <c r="F15" i="21"/>
  <c r="AJ8" i="21"/>
  <c r="L45" i="21"/>
  <c r="AB25" i="21"/>
  <c r="BH77" i="21"/>
  <c r="BQ46" i="21"/>
  <c r="G45" i="21"/>
  <c r="J52" i="21"/>
  <c r="N7" i="21"/>
  <c r="AC10" i="21"/>
  <c r="Q28" i="21"/>
  <c r="AI28" i="21"/>
  <c r="BD40" i="21"/>
  <c r="AT30" i="21"/>
  <c r="K7" i="21"/>
  <c r="AW30" i="21"/>
  <c r="AF41" i="21"/>
  <c r="AI14" i="21"/>
  <c r="BH49" i="21"/>
  <c r="AW28" i="21"/>
  <c r="AE12" i="21"/>
  <c r="Q57" i="21"/>
  <c r="AU7" i="21"/>
  <c r="BN19" i="21"/>
  <c r="Q75" i="21"/>
  <c r="U57" i="21"/>
  <c r="AX9" i="21"/>
  <c r="BN24" i="21"/>
  <c r="F54" i="21"/>
  <c r="AB60" i="21"/>
  <c r="R25" i="21"/>
  <c r="V20" i="21"/>
  <c r="BK44" i="21"/>
  <c r="X69" i="21"/>
  <c r="F13" i="21"/>
  <c r="AW20" i="21"/>
  <c r="R77" i="21"/>
  <c r="C34" i="21"/>
  <c r="AZ16" i="21"/>
  <c r="BR67" i="21"/>
  <c r="N42" i="21"/>
  <c r="AM20" i="21"/>
  <c r="BA26" i="21"/>
  <c r="AX18" i="21"/>
  <c r="AT9" i="21"/>
  <c r="AP7" i="21"/>
  <c r="BA5" i="21"/>
  <c r="AN54" i="21"/>
  <c r="AJ73" i="21"/>
  <c r="U66" i="21"/>
  <c r="AT19" i="21"/>
  <c r="Y35" i="21"/>
  <c r="X65" i="21"/>
  <c r="AM58" i="21"/>
  <c r="BN7" i="21"/>
  <c r="M56" i="21"/>
  <c r="E9" i="21"/>
  <c r="AU52" i="21"/>
  <c r="AQ42" i="21"/>
  <c r="T18" i="21"/>
  <c r="AO17" i="21"/>
  <c r="U19" i="21"/>
  <c r="BN10" i="21"/>
  <c r="BJ18" i="21"/>
  <c r="M23" i="21"/>
  <c r="AI39" i="21"/>
  <c r="AE69" i="21"/>
  <c r="AX44" i="21"/>
  <c r="K61" i="21"/>
  <c r="E18" i="21"/>
  <c r="F39" i="21"/>
  <c r="BK46" i="21"/>
  <c r="BB64" i="21"/>
  <c r="AF36" i="21"/>
  <c r="BG18" i="21"/>
  <c r="AH43" i="21"/>
  <c r="BJ22" i="21"/>
  <c r="AV18" i="21"/>
  <c r="BO25" i="21"/>
  <c r="AI62" i="21"/>
  <c r="AO48" i="21"/>
  <c r="T42" i="21"/>
  <c r="BP56" i="21"/>
  <c r="BN57" i="21"/>
  <c r="BL61" i="21"/>
  <c r="K39" i="21"/>
  <c r="AZ48" i="21"/>
  <c r="BQ19" i="21"/>
  <c r="AU45" i="21"/>
  <c r="X41" i="21"/>
  <c r="AJ9" i="21"/>
  <c r="S42" i="21"/>
  <c r="BR59" i="21"/>
  <c r="AI44" i="21"/>
  <c r="L26" i="21"/>
  <c r="AT32" i="21"/>
  <c r="M40" i="21"/>
  <c r="AX43" i="21"/>
  <c r="AI27" i="21"/>
  <c r="Z22" i="21"/>
  <c r="AQ57" i="21"/>
  <c r="BN44" i="21"/>
  <c r="T46" i="21"/>
  <c r="S64" i="21"/>
  <c r="AV23" i="21"/>
  <c r="R42" i="21"/>
  <c r="BR15" i="21"/>
  <c r="BG42" i="21"/>
  <c r="AT70" i="21"/>
  <c r="AX29" i="21"/>
  <c r="AZ41" i="21"/>
  <c r="Y40" i="21"/>
  <c r="AH24" i="21"/>
  <c r="Q38" i="21"/>
  <c r="Y16" i="21"/>
  <c r="Z41" i="21"/>
  <c r="AG17" i="21"/>
  <c r="O75" i="21"/>
  <c r="BC44" i="21"/>
  <c r="S56" i="21"/>
  <c r="E59" i="21"/>
  <c r="AJ30" i="21"/>
  <c r="BA19" i="21"/>
  <c r="BH39" i="21"/>
  <c r="BH71" i="21"/>
  <c r="AP48" i="21"/>
  <c r="BP48" i="21"/>
  <c r="AC72" i="21"/>
  <c r="AX63" i="21"/>
  <c r="BC71" i="21"/>
  <c r="AB37" i="21"/>
  <c r="AF22" i="21"/>
  <c r="BG20" i="21"/>
  <c r="M32" i="21"/>
  <c r="BR33" i="21"/>
  <c r="F31" i="21"/>
  <c r="V47" i="21"/>
  <c r="AN19" i="21"/>
  <c r="BG36" i="21"/>
  <c r="AU62" i="21"/>
  <c r="AE33" i="21"/>
  <c r="AQ5" i="21"/>
  <c r="BG66" i="21"/>
  <c r="BO29" i="21"/>
  <c r="AG47" i="21"/>
  <c r="L15" i="21"/>
  <c r="M77" i="21"/>
  <c r="AQ59" i="21"/>
  <c r="AF48" i="21"/>
  <c r="T7" i="21"/>
  <c r="AX55" i="21"/>
  <c r="BE67" i="21"/>
  <c r="AE34" i="21"/>
  <c r="D15" i="21"/>
  <c r="AF76" i="21"/>
  <c r="AC40" i="21"/>
  <c r="D49" i="21"/>
  <c r="X40" i="21"/>
  <c r="L44" i="21"/>
  <c r="H67" i="21"/>
  <c r="AP60" i="21"/>
  <c r="AP42" i="21"/>
  <c r="AQ38" i="21"/>
  <c r="AV21" i="21"/>
  <c r="AE20" i="21"/>
  <c r="G60" i="21"/>
  <c r="BE45" i="21"/>
  <c r="AJ31" i="21"/>
  <c r="H46" i="21"/>
  <c r="BA38" i="21"/>
  <c r="AU22" i="21"/>
  <c r="M71" i="21"/>
  <c r="BK7" i="21"/>
  <c r="BL10" i="21"/>
  <c r="X44" i="21"/>
  <c r="AW69" i="21"/>
  <c r="BP62" i="21"/>
  <c r="BS69" i="21"/>
  <c r="V57" i="21"/>
  <c r="AU61" i="21"/>
  <c r="AW12" i="21"/>
  <c r="AL13" i="21"/>
  <c r="AJ64" i="21"/>
  <c r="S71" i="21"/>
  <c r="AA75" i="21"/>
  <c r="BQ9" i="21"/>
  <c r="AW17" i="21"/>
  <c r="AV30" i="21"/>
  <c r="AW48" i="21"/>
  <c r="BR64" i="21"/>
  <c r="BB30" i="21"/>
  <c r="L9" i="21"/>
  <c r="BI28" i="21"/>
  <c r="AW58" i="21"/>
  <c r="O47" i="21"/>
  <c r="AI72" i="21"/>
  <c r="O24" i="21"/>
  <c r="AA68" i="21"/>
  <c r="F52" i="21"/>
  <c r="AE27" i="21"/>
  <c r="AI60" i="21"/>
  <c r="T51" i="21"/>
  <c r="AA18" i="21"/>
  <c r="C21" i="21"/>
  <c r="AV50" i="21"/>
  <c r="BA42" i="21"/>
  <c r="S46" i="21"/>
  <c r="BQ52" i="21"/>
  <c r="BP18" i="21"/>
  <c r="AL66" i="21"/>
  <c r="Z21" i="21"/>
  <c r="Q71" i="21"/>
  <c r="BI33" i="21"/>
  <c r="R28" i="21"/>
  <c r="AO38" i="21"/>
  <c r="AX14" i="21"/>
  <c r="V18" i="21"/>
  <c r="K68" i="21"/>
  <c r="AV12" i="21"/>
  <c r="AG77" i="21"/>
  <c r="AF74" i="21"/>
  <c r="BK8" i="21"/>
  <c r="BD44" i="21"/>
  <c r="D77" i="21"/>
  <c r="L76" i="21"/>
  <c r="S55" i="21"/>
  <c r="V7" i="21"/>
  <c r="X53" i="21"/>
  <c r="G72" i="21"/>
  <c r="H69" i="21"/>
  <c r="AP23" i="21"/>
  <c r="H40" i="21"/>
  <c r="AB33" i="21"/>
  <c r="BE37" i="21"/>
  <c r="G40" i="21"/>
  <c r="BE69" i="21"/>
  <c r="D51" i="21"/>
  <c r="N52" i="21"/>
  <c r="N72" i="21"/>
  <c r="BP21" i="21"/>
  <c r="N77" i="21"/>
  <c r="AP34" i="21"/>
  <c r="Z25" i="21"/>
  <c r="K37" i="21"/>
  <c r="BQ23" i="21"/>
  <c r="BE74" i="21"/>
  <c r="BS23" i="21"/>
  <c r="AF11" i="21"/>
  <c r="V34" i="21"/>
  <c r="X75" i="21"/>
  <c r="D26" i="21"/>
  <c r="BR72" i="21"/>
  <c r="R18" i="21"/>
  <c r="AX61" i="21"/>
  <c r="BK65" i="21"/>
  <c r="AW29" i="21"/>
  <c r="AE76" i="21"/>
  <c r="AV37" i="21"/>
  <c r="BJ34" i="21"/>
  <c r="T12" i="21"/>
  <c r="N13" i="21"/>
  <c r="AC28" i="21"/>
  <c r="AG10" i="21"/>
  <c r="AS75" i="21"/>
  <c r="D20" i="21"/>
  <c r="BQ43" i="21"/>
  <c r="O6" i="21"/>
  <c r="Z62" i="21"/>
  <c r="Q40" i="21"/>
  <c r="AF32" i="21"/>
  <c r="AX35" i="21"/>
  <c r="F32" i="21"/>
  <c r="AS24" i="21"/>
  <c r="Q15" i="21"/>
  <c r="AC27" i="21"/>
  <c r="U40" i="21"/>
  <c r="BN9" i="21"/>
  <c r="L70" i="21"/>
  <c r="K75" i="21"/>
  <c r="Q29" i="21"/>
  <c r="BH30" i="21"/>
  <c r="K8" i="21"/>
  <c r="T65" i="21"/>
  <c r="T54" i="21"/>
  <c r="H25" i="21"/>
  <c r="BH11" i="21"/>
  <c r="BH65" i="21"/>
  <c r="AZ18" i="21"/>
  <c r="BQ47" i="21"/>
  <c r="AF58" i="21"/>
  <c r="BS77" i="21"/>
  <c r="BG73" i="21"/>
  <c r="AI45" i="21"/>
  <c r="AL21" i="21"/>
  <c r="BL64" i="21"/>
  <c r="M17" i="21"/>
  <c r="BJ42" i="21"/>
  <c r="AC24" i="21"/>
  <c r="X49" i="21"/>
  <c r="C56" i="21"/>
  <c r="Y14" i="21"/>
  <c r="M31" i="21"/>
  <c r="AT60" i="21"/>
  <c r="K52" i="21"/>
  <c r="U22" i="21"/>
  <c r="Z75" i="21"/>
  <c r="R9" i="21"/>
  <c r="J24" i="21"/>
  <c r="G43" i="21"/>
  <c r="BL20" i="21"/>
  <c r="BL11" i="21"/>
  <c r="BE9" i="21"/>
  <c r="X30" i="21"/>
  <c r="Z46" i="21"/>
  <c r="BB76" i="21"/>
  <c r="AF8" i="21"/>
  <c r="BS61" i="21"/>
  <c r="BS31" i="21"/>
  <c r="O69" i="21"/>
  <c r="M30" i="21"/>
  <c r="AW42" i="21"/>
  <c r="BJ32" i="21"/>
  <c r="D56" i="21"/>
  <c r="H28" i="21"/>
  <c r="D19" i="21"/>
  <c r="AW14" i="21"/>
  <c r="BS73" i="21"/>
  <c r="C40" i="21"/>
  <c r="M53" i="21"/>
  <c r="BA64" i="21"/>
  <c r="AW5" i="21"/>
  <c r="BP26" i="21"/>
  <c r="BG29" i="21"/>
  <c r="BI34" i="21"/>
  <c r="J59" i="21"/>
  <c r="AW60" i="21"/>
  <c r="AT23" i="21"/>
  <c r="Y26" i="21"/>
  <c r="BG57" i="21"/>
  <c r="BP37" i="21"/>
  <c r="S27" i="21"/>
  <c r="AB55" i="21"/>
  <c r="AI67" i="21"/>
  <c r="AI63" i="21"/>
  <c r="BE34" i="21"/>
  <c r="AQ72" i="21"/>
  <c r="K19" i="21"/>
  <c r="AE53" i="21"/>
  <c r="BN6" i="21"/>
  <c r="AE24" i="21"/>
  <c r="BP51" i="21"/>
  <c r="X23" i="21"/>
  <c r="AP6" i="21"/>
  <c r="AS29" i="21"/>
  <c r="F63" i="21"/>
  <c r="T26" i="21"/>
  <c r="AZ49" i="21"/>
  <c r="AG28" i="21"/>
  <c r="BG38" i="21"/>
  <c r="M73" i="21"/>
  <c r="BQ18" i="21"/>
  <c r="Y74" i="21"/>
  <c r="BO47" i="21"/>
  <c r="AT14" i="21"/>
  <c r="D11" i="21"/>
  <c r="C24" i="21"/>
  <c r="Y50" i="21"/>
  <c r="R66" i="21"/>
  <c r="AL54" i="21"/>
  <c r="AL56" i="21"/>
  <c r="BK24" i="21"/>
  <c r="H33" i="21"/>
  <c r="D46" i="21"/>
  <c r="AN59" i="21"/>
  <c r="R38" i="21"/>
  <c r="BG6" i="21"/>
  <c r="BD63" i="21"/>
  <c r="M42" i="21"/>
  <c r="BO32" i="21"/>
  <c r="R14" i="21"/>
  <c r="AL32" i="21"/>
  <c r="M75" i="21"/>
  <c r="R29" i="21"/>
  <c r="G46" i="21"/>
  <c r="AL19" i="21"/>
  <c r="AS22" i="21"/>
  <c r="BN35" i="21"/>
  <c r="X47" i="21"/>
  <c r="BG50" i="21"/>
  <c r="AU66" i="21"/>
  <c r="S7" i="21"/>
  <c r="BI32" i="21"/>
  <c r="AQ37" i="21"/>
  <c r="BN23" i="21"/>
  <c r="BI63" i="21"/>
  <c r="H70" i="21"/>
  <c r="AG56" i="21"/>
  <c r="BQ50" i="21"/>
  <c r="BE70" i="21"/>
  <c r="AN6" i="21"/>
  <c r="AB67" i="21"/>
  <c r="J61" i="21"/>
  <c r="L68" i="21"/>
  <c r="BE76" i="21"/>
  <c r="AE14" i="21"/>
  <c r="X17" i="21"/>
  <c r="AB18" i="21"/>
  <c r="AJ38" i="21"/>
  <c r="BO52" i="21"/>
  <c r="E7" i="21"/>
  <c r="J74" i="21"/>
  <c r="BA77" i="21"/>
  <c r="BS8" i="21"/>
  <c r="AX72" i="21"/>
  <c r="AZ53" i="21"/>
  <c r="BS67" i="21"/>
  <c r="D33" i="21"/>
  <c r="N28" i="21"/>
  <c r="BG52" i="21"/>
  <c r="C17" i="21"/>
  <c r="BI52" i="21"/>
  <c r="K38" i="21"/>
  <c r="AN13" i="21"/>
  <c r="S53" i="21"/>
  <c r="AS56" i="21"/>
  <c r="AL18" i="21"/>
  <c r="BC55" i="21"/>
  <c r="AQ9" i="21"/>
  <c r="S57" i="21"/>
  <c r="AC41" i="21"/>
  <c r="AZ74" i="21"/>
  <c r="K15" i="21"/>
  <c r="AL75" i="21"/>
  <c r="G27" i="21"/>
  <c r="BH28" i="21"/>
  <c r="AN41" i="21"/>
  <c r="BS11" i="21"/>
  <c r="BP31" i="21"/>
  <c r="L29" i="21"/>
  <c r="AI47" i="21"/>
  <c r="S74" i="21"/>
  <c r="AW47" i="21"/>
  <c r="AZ35" i="21"/>
  <c r="AJ54" i="21"/>
  <c r="R41" i="21"/>
  <c r="BP42" i="21"/>
  <c r="BE71" i="21"/>
  <c r="AP38" i="21"/>
  <c r="AC29" i="21"/>
  <c r="BK76" i="21"/>
  <c r="AZ62" i="21"/>
  <c r="BK20" i="21"/>
  <c r="M57" i="21"/>
  <c r="AZ25" i="21"/>
  <c r="BD31" i="21"/>
  <c r="BJ45" i="21"/>
  <c r="AH5" i="21"/>
  <c r="AT33" i="21"/>
  <c r="BB49" i="21"/>
  <c r="D31" i="21"/>
  <c r="AH37" i="21"/>
  <c r="J77" i="21"/>
  <c r="AL49" i="21"/>
  <c r="AZ19" i="21"/>
  <c r="BR70" i="21"/>
  <c r="Z54" i="21"/>
  <c r="BI56" i="21"/>
  <c r="O31" i="21"/>
  <c r="X63" i="21"/>
  <c r="F48" i="21"/>
  <c r="BJ55" i="21"/>
  <c r="AU30" i="21"/>
  <c r="X18" i="21"/>
  <c r="O52" i="21"/>
  <c r="BL49" i="21"/>
  <c r="H20" i="21"/>
  <c r="BD5" i="21"/>
  <c r="BA66" i="21"/>
  <c r="BD18" i="21"/>
  <c r="T19" i="21"/>
  <c r="AJ58" i="21"/>
  <c r="AG39" i="21"/>
  <c r="AL37" i="21"/>
  <c r="H8" i="21"/>
  <c r="BE33" i="21"/>
  <c r="O19" i="21"/>
  <c r="AW77" i="21"/>
  <c r="H62" i="21"/>
  <c r="AI25" i="21"/>
  <c r="H64" i="21"/>
  <c r="AZ33" i="21"/>
  <c r="BL37" i="21"/>
  <c r="AH9" i="21"/>
  <c r="AM68" i="21"/>
  <c r="F36" i="21"/>
  <c r="AV67" i="21"/>
  <c r="E68" i="21"/>
  <c r="R10" i="21"/>
  <c r="H47" i="21"/>
  <c r="AJ13" i="21"/>
  <c r="AV16" i="21"/>
  <c r="R40" i="21"/>
  <c r="AU64" i="21"/>
  <c r="BE8" i="21"/>
  <c r="AT36" i="21"/>
  <c r="AL53" i="21"/>
  <c r="BH40" i="21"/>
  <c r="X38" i="21"/>
  <c r="AL14" i="21"/>
  <c r="BA10" i="21"/>
  <c r="AQ44" i="21"/>
  <c r="BH10" i="21"/>
  <c r="BP53" i="21"/>
  <c r="H50" i="21"/>
  <c r="AL73" i="21"/>
  <c r="S20" i="21"/>
  <c r="D68" i="21"/>
  <c r="BQ58" i="21"/>
  <c r="BA6" i="21"/>
  <c r="AB74" i="21"/>
  <c r="BK60" i="21"/>
  <c r="X37" i="21"/>
  <c r="BO21" i="21"/>
  <c r="BC57" i="21"/>
  <c r="BR58" i="21"/>
  <c r="T20" i="21"/>
  <c r="BR9" i="21"/>
  <c r="U42" i="21"/>
  <c r="S75" i="21"/>
  <c r="C75" i="21"/>
  <c r="V68" i="21"/>
  <c r="AU23" i="21"/>
  <c r="BR34" i="21"/>
  <c r="G63" i="21"/>
  <c r="Z57" i="21"/>
  <c r="AN37" i="21"/>
  <c r="R35" i="21"/>
  <c r="BJ59" i="21"/>
  <c r="BE73" i="21"/>
  <c r="AT64" i="21"/>
  <c r="AN53" i="21"/>
  <c r="AP40" i="21"/>
  <c r="BS49" i="21"/>
  <c r="BO64" i="21"/>
  <c r="AH62" i="21"/>
  <c r="AW74" i="21"/>
  <c r="BL42" i="21"/>
  <c r="R8" i="21"/>
  <c r="AS43" i="21"/>
  <c r="BR60" i="21"/>
  <c r="J16" i="21"/>
  <c r="BE48" i="21"/>
  <c r="AV51" i="21"/>
  <c r="J21" i="21"/>
  <c r="AJ43" i="21"/>
  <c r="AU43" i="21"/>
  <c r="BR18" i="21"/>
  <c r="AG16" i="21"/>
  <c r="U41" i="21"/>
  <c r="U14" i="21"/>
  <c r="BB74" i="21"/>
  <c r="AZ69" i="21"/>
  <c r="AV33" i="21"/>
  <c r="R30" i="21"/>
  <c r="AG32" i="21"/>
  <c r="BE38" i="21"/>
  <c r="AP50" i="21"/>
  <c r="BP76" i="21"/>
  <c r="N35" i="21"/>
  <c r="X13" i="21"/>
  <c r="U56" i="21"/>
  <c r="E52" i="21"/>
  <c r="U44" i="21"/>
  <c r="N57" i="21"/>
  <c r="E5" i="21"/>
  <c r="K65" i="21"/>
  <c r="AG60" i="21"/>
  <c r="T30" i="21"/>
  <c r="E74" i="21"/>
  <c r="BR56" i="21"/>
  <c r="AC17" i="21"/>
  <c r="AV61" i="21"/>
  <c r="BQ24" i="21"/>
  <c r="AV65" i="21"/>
  <c r="BO37" i="21"/>
  <c r="BD52" i="21"/>
  <c r="Q8" i="21"/>
  <c r="AF14" i="21"/>
  <c r="E36" i="21"/>
  <c r="AP43" i="21"/>
  <c r="BA34" i="21"/>
  <c r="BN51" i="21"/>
  <c r="BN64" i="21"/>
  <c r="BA71" i="21"/>
  <c r="AO45" i="21"/>
  <c r="AO32" i="21"/>
  <c r="AU73" i="21"/>
  <c r="G77" i="21"/>
  <c r="AT39" i="21"/>
  <c r="AE75" i="21"/>
  <c r="M68" i="21"/>
  <c r="R26" i="21"/>
  <c r="BN46" i="21"/>
  <c r="X66" i="21"/>
  <c r="D61" i="21"/>
  <c r="BL24" i="21"/>
  <c r="AO50" i="21"/>
  <c r="AC45" i="21"/>
  <c r="AB8" i="21"/>
  <c r="AN60" i="21"/>
  <c r="Q39" i="21"/>
  <c r="BJ73" i="21"/>
  <c r="AF39" i="21"/>
  <c r="T23" i="21"/>
  <c r="V8" i="21"/>
  <c r="AH13" i="21"/>
  <c r="AT21" i="21"/>
  <c r="AQ53" i="21"/>
  <c r="BA29" i="21"/>
  <c r="AP61" i="21"/>
  <c r="M20" i="21"/>
  <c r="L23" i="21"/>
  <c r="BR46" i="21"/>
  <c r="AF42" i="21"/>
  <c r="K25" i="21"/>
  <c r="BP54" i="21"/>
  <c r="X21" i="21"/>
  <c r="Z20" i="21"/>
  <c r="D34" i="21"/>
  <c r="BD50" i="21"/>
  <c r="BA55" i="21"/>
  <c r="BS47" i="21"/>
  <c r="AU5" i="21"/>
  <c r="AO66" i="21"/>
  <c r="AA66" i="21"/>
  <c r="AN27" i="21"/>
  <c r="BK9" i="21"/>
  <c r="H7" i="21"/>
  <c r="BQ68" i="21"/>
  <c r="K64" i="21"/>
  <c r="Y66" i="21"/>
  <c r="AX40" i="21"/>
  <c r="BC61" i="21"/>
  <c r="X64" i="21"/>
  <c r="BA47" i="21"/>
  <c r="AP13" i="21"/>
  <c r="AJ17" i="21"/>
  <c r="AB20" i="21"/>
  <c r="L63" i="21"/>
  <c r="AH21" i="21"/>
  <c r="BS38" i="21"/>
  <c r="AT47" i="21"/>
  <c r="BL44" i="21"/>
  <c r="X11" i="21"/>
  <c r="BS55" i="21"/>
  <c r="BB20" i="21"/>
  <c r="BA45" i="21"/>
  <c r="AT53" i="21"/>
  <c r="BP28" i="21"/>
  <c r="AH76" i="21"/>
  <c r="AO37" i="21"/>
  <c r="BS42" i="21"/>
  <c r="AT31" i="21"/>
  <c r="BI65" i="21"/>
  <c r="BJ71" i="21"/>
  <c r="D17" i="21"/>
  <c r="BC66" i="21"/>
  <c r="AJ40" i="21"/>
  <c r="Y64" i="21"/>
  <c r="BQ10" i="21"/>
  <c r="AJ19" i="21"/>
  <c r="AA26" i="21"/>
  <c r="Z71" i="21"/>
  <c r="U73" i="21"/>
  <c r="K28" i="21"/>
  <c r="AP37" i="21"/>
  <c r="H34" i="21"/>
  <c r="O50" i="21"/>
  <c r="AV10" i="21"/>
  <c r="AU39" i="21"/>
  <c r="K60" i="21"/>
  <c r="J62" i="21"/>
  <c r="AP68" i="21"/>
  <c r="BR6" i="21"/>
  <c r="R37" i="21"/>
  <c r="G70" i="21"/>
  <c r="AT57" i="21"/>
  <c r="AJ20" i="21"/>
  <c r="F71" i="21"/>
  <c r="BL9" i="21"/>
  <c r="Q17" i="21"/>
  <c r="Y53" i="21"/>
  <c r="E24" i="21"/>
  <c r="S63" i="21"/>
  <c r="E69" i="21"/>
  <c r="L65" i="21"/>
  <c r="AX71" i="21"/>
  <c r="F56" i="21"/>
  <c r="J76" i="21"/>
  <c r="AG50" i="21"/>
  <c r="BA51" i="21"/>
  <c r="M27" i="21"/>
  <c r="BJ44" i="21"/>
  <c r="AA25" i="21"/>
  <c r="J18" i="21"/>
  <c r="T69" i="21"/>
  <c r="AZ56" i="21"/>
  <c r="BE72" i="21"/>
  <c r="AE54" i="21"/>
  <c r="AO56" i="21"/>
  <c r="L57" i="21"/>
  <c r="R16" i="21"/>
  <c r="K70" i="21"/>
  <c r="AC26" i="21"/>
  <c r="H49" i="21"/>
  <c r="O63" i="21"/>
  <c r="AQ64" i="21"/>
  <c r="BA40" i="21"/>
  <c r="AP59" i="21"/>
  <c r="O25" i="21"/>
  <c r="BI45" i="21"/>
  <c r="N26" i="21"/>
  <c r="AZ55" i="21"/>
  <c r="Z12" i="21"/>
  <c r="AV76" i="21"/>
  <c r="BD39" i="21"/>
  <c r="BP14" i="21"/>
  <c r="AM53" i="21"/>
  <c r="BQ15" i="21"/>
  <c r="BP35" i="21"/>
  <c r="V35" i="21"/>
  <c r="AA58" i="21"/>
  <c r="L59" i="21"/>
  <c r="BS29" i="21"/>
  <c r="Y10" i="21"/>
  <c r="AJ7" i="21"/>
  <c r="AN42" i="21"/>
  <c r="AI64" i="21"/>
  <c r="BG11" i="21"/>
  <c r="BE64" i="21"/>
  <c r="BG67" i="21"/>
  <c r="AX34" i="21"/>
  <c r="AM23" i="21"/>
  <c r="J19" i="21"/>
  <c r="AL12" i="21"/>
  <c r="E22" i="21"/>
  <c r="Z65" i="21"/>
  <c r="AH54" i="21"/>
  <c r="E12" i="21"/>
  <c r="H5" i="21"/>
  <c r="BG27" i="21"/>
  <c r="AZ6" i="21"/>
  <c r="AZ50" i="21"/>
  <c r="AS16" i="21"/>
  <c r="T67" i="21"/>
  <c r="Z14" i="21"/>
  <c r="BO69" i="21"/>
  <c r="BI72" i="21"/>
  <c r="BK5" i="21"/>
  <c r="Q36" i="21"/>
  <c r="BD13" i="21"/>
  <c r="U59" i="21"/>
  <c r="AM42" i="21"/>
  <c r="BK42" i="21"/>
  <c r="AP44" i="21"/>
  <c r="BR43" i="21"/>
  <c r="R13" i="21"/>
  <c r="BI26" i="21"/>
  <c r="M49" i="21"/>
  <c r="BS37" i="21"/>
  <c r="AI41" i="21"/>
  <c r="AB52" i="21"/>
  <c r="AI77" i="21"/>
  <c r="BJ74" i="21"/>
  <c r="O48" i="21"/>
  <c r="AX12" i="21"/>
  <c r="C58" i="21"/>
  <c r="AH57" i="21"/>
  <c r="AE15" i="21"/>
  <c r="V19" i="21"/>
  <c r="AU25" i="21"/>
  <c r="AC39" i="21"/>
  <c r="BD6" i="21"/>
  <c r="BL12" i="21"/>
  <c r="T64" i="21"/>
  <c r="F37" i="21"/>
  <c r="AA62" i="21"/>
  <c r="AW37" i="21"/>
  <c r="BR50" i="21"/>
  <c r="AH68" i="21"/>
  <c r="M28" i="21"/>
  <c r="AE43" i="21"/>
  <c r="L18" i="21"/>
  <c r="AJ63" i="21"/>
  <c r="BG59" i="21"/>
  <c r="BD62" i="21"/>
  <c r="AW27" i="21"/>
  <c r="Y57" i="21"/>
  <c r="V36" i="21"/>
  <c r="T68" i="21"/>
  <c r="M47" i="21"/>
  <c r="BJ43" i="21"/>
  <c r="AL23" i="21"/>
  <c r="AZ51" i="21"/>
  <c r="BJ50" i="21"/>
  <c r="AN7" i="21"/>
  <c r="E21" i="21"/>
  <c r="O67" i="21"/>
  <c r="BC42" i="21"/>
  <c r="BO36" i="21"/>
  <c r="BO38" i="21"/>
  <c r="D24" i="21"/>
  <c r="R52" i="21"/>
  <c r="AZ15" i="21"/>
  <c r="BS59" i="21"/>
  <c r="BR71" i="21"/>
  <c r="O15" i="21"/>
  <c r="BJ38" i="21"/>
  <c r="V58" i="21"/>
  <c r="AH45" i="21"/>
  <c r="AW64" i="21"/>
  <c r="BL45" i="21"/>
  <c r="J34" i="21"/>
  <c r="X54" i="21"/>
  <c r="BI6" i="21"/>
  <c r="T60" i="21"/>
  <c r="BL8" i="21"/>
  <c r="AC50" i="21"/>
  <c r="AP36" i="21"/>
  <c r="BB67" i="21"/>
  <c r="BO46" i="21"/>
  <c r="BS54" i="21"/>
  <c r="BO9" i="21"/>
  <c r="H13" i="21"/>
  <c r="AI50" i="21"/>
  <c r="O32" i="21"/>
  <c r="BL15" i="21"/>
  <c r="AS50" i="21"/>
  <c r="AS70" i="21"/>
  <c r="X72" i="21"/>
  <c r="M10" i="21"/>
  <c r="C70" i="21"/>
  <c r="Z70" i="21"/>
  <c r="F70" i="21"/>
  <c r="BH27" i="21"/>
  <c r="BH60" i="21"/>
  <c r="X55" i="21"/>
  <c r="R53" i="21"/>
  <c r="BS14" i="21"/>
  <c r="Y65" i="21"/>
  <c r="BJ57" i="21"/>
  <c r="Z44" i="21"/>
  <c r="AG40" i="21"/>
  <c r="BN40" i="21"/>
  <c r="AU19" i="21"/>
  <c r="BJ52" i="21"/>
  <c r="X43" i="21"/>
  <c r="BB18" i="21"/>
  <c r="S14" i="21"/>
  <c r="V60" i="21"/>
  <c r="BJ49" i="21"/>
  <c r="AA24" i="21"/>
  <c r="AX26" i="21"/>
  <c r="AZ24" i="21"/>
  <c r="BJ47" i="21"/>
  <c r="AE6" i="21"/>
  <c r="AA40" i="21"/>
  <c r="O60" i="21"/>
  <c r="BR27" i="21"/>
  <c r="BH54" i="21"/>
  <c r="AW55" i="21"/>
  <c r="K16" i="21"/>
  <c r="BG5" i="21"/>
  <c r="U33" i="21"/>
  <c r="T31" i="21"/>
  <c r="BI70" i="21"/>
  <c r="BE41" i="21"/>
  <c r="AJ42" i="21"/>
  <c r="BQ31" i="21"/>
  <c r="X59" i="21"/>
  <c r="BR62" i="21"/>
  <c r="AS41" i="21"/>
  <c r="BD45" i="21"/>
  <c r="BB44" i="21"/>
  <c r="K73" i="21"/>
  <c r="AN25" i="21"/>
  <c r="C71" i="21"/>
  <c r="AC58" i="21"/>
  <c r="C38" i="21"/>
  <c r="AW11" i="21"/>
  <c r="AX67" i="21"/>
  <c r="D66" i="21"/>
  <c r="U5" i="21"/>
  <c r="BJ61" i="21"/>
  <c r="BO63" i="21"/>
  <c r="AN18" i="21"/>
  <c r="BJ15" i="21"/>
  <c r="AO51" i="21"/>
  <c r="BA7" i="21"/>
  <c r="G23" i="21"/>
  <c r="AC42" i="21"/>
  <c r="BC47" i="21"/>
  <c r="O66" i="21"/>
  <c r="BH76" i="21"/>
  <c r="AO23" i="21"/>
  <c r="BO73" i="21"/>
  <c r="AA12" i="21"/>
  <c r="AM76" i="21"/>
  <c r="BK17" i="21"/>
  <c r="BQ29" i="21"/>
  <c r="J58" i="21"/>
  <c r="AJ62" i="21"/>
  <c r="L77" i="21"/>
  <c r="BJ5" i="21"/>
  <c r="AM11" i="21"/>
  <c r="S34" i="21"/>
  <c r="T44" i="21"/>
  <c r="AE38" i="21"/>
  <c r="BA23" i="21"/>
  <c r="BP32" i="21"/>
  <c r="BK52" i="21"/>
  <c r="S65" i="21"/>
  <c r="E65" i="21"/>
  <c r="C50" i="21"/>
  <c r="AB53" i="21"/>
  <c r="BR21" i="21"/>
  <c r="AN66" i="21"/>
  <c r="AU34" i="21"/>
  <c r="BJ77" i="21"/>
  <c r="BC8" i="21"/>
  <c r="BA50" i="21"/>
  <c r="BE43" i="21"/>
  <c r="AA74" i="21"/>
  <c r="AU21" i="21"/>
  <c r="BI55" i="21"/>
  <c r="Q18" i="21"/>
  <c r="AM62" i="21"/>
  <c r="AV66" i="21"/>
  <c r="AJ32" i="21"/>
  <c r="L74" i="21"/>
  <c r="H54" i="21"/>
  <c r="Y34" i="21"/>
  <c r="BR69" i="21"/>
  <c r="BO31" i="21"/>
  <c r="J14" i="21"/>
  <c r="AV71" i="21"/>
  <c r="BO60" i="21"/>
  <c r="AQ45" i="21"/>
  <c r="L7" i="21"/>
  <c r="AG38" i="21"/>
  <c r="AB23" i="21"/>
  <c r="BJ64" i="21"/>
  <c r="AA45" i="21"/>
  <c r="D8" i="21"/>
  <c r="AM72" i="21"/>
  <c r="AQ22" i="21"/>
  <c r="AH63" i="21"/>
  <c r="T49" i="21"/>
  <c r="AG66" i="21"/>
  <c r="D23" i="21"/>
  <c r="AS23" i="21"/>
  <c r="AZ45" i="21"/>
  <c r="O29" i="21"/>
  <c r="AV48" i="21"/>
  <c r="V44" i="21"/>
  <c r="N61" i="21"/>
  <c r="AZ39" i="21"/>
  <c r="AV35" i="21"/>
  <c r="AA19" i="21"/>
  <c r="BL50" i="21"/>
  <c r="V29" i="21"/>
  <c r="BO71" i="21"/>
  <c r="E67" i="21"/>
  <c r="AQ65" i="21"/>
  <c r="BS7" i="21"/>
  <c r="M48" i="21"/>
  <c r="AM21" i="21"/>
  <c r="BP11" i="21"/>
  <c r="AA31" i="21"/>
  <c r="BJ30" i="21"/>
  <c r="Y61" i="21"/>
  <c r="AM19" i="21"/>
  <c r="AA16" i="21"/>
  <c r="L62" i="21"/>
  <c r="BH32" i="21"/>
  <c r="H65" i="21"/>
  <c r="BJ8" i="21"/>
  <c r="L20" i="21"/>
  <c r="S25" i="21"/>
  <c r="AB47" i="21"/>
  <c r="BD46" i="21"/>
  <c r="BR36" i="21"/>
  <c r="T72" i="21"/>
  <c r="J44" i="21"/>
  <c r="AO59" i="21"/>
  <c r="AC14" i="21"/>
  <c r="BR76" i="21"/>
  <c r="T21" i="21"/>
  <c r="U26" i="21"/>
  <c r="BH41" i="21"/>
  <c r="Q54" i="21"/>
  <c r="L39" i="21"/>
  <c r="AI26" i="21"/>
  <c r="AI48" i="21"/>
  <c r="BJ6" i="21"/>
  <c r="AZ57" i="21"/>
  <c r="AA11" i="21"/>
  <c r="J60" i="21"/>
  <c r="BP30" i="21"/>
  <c r="K48" i="21"/>
  <c r="AB28" i="21"/>
  <c r="BR30" i="21"/>
  <c r="AQ43" i="21"/>
  <c r="AA49" i="21"/>
  <c r="AN65" i="21"/>
  <c r="BC17" i="21"/>
  <c r="BG55" i="21"/>
  <c r="AM29" i="21"/>
  <c r="AX45" i="21"/>
  <c r="S69" i="21"/>
  <c r="AN23" i="21"/>
  <c r="BH24" i="21"/>
  <c r="BL48" i="21"/>
  <c r="AI20" i="21"/>
  <c r="Q14" i="21"/>
  <c r="X26" i="21"/>
  <c r="BP68" i="21"/>
  <c r="BD36" i="21"/>
  <c r="AI13" i="21"/>
  <c r="AZ43" i="21"/>
  <c r="AH22" i="21"/>
  <c r="BC5" i="21"/>
  <c r="AH11" i="21"/>
  <c r="E28" i="21"/>
  <c r="BO33" i="21"/>
  <c r="AS46" i="21"/>
  <c r="Z49" i="21"/>
  <c r="L43" i="21"/>
  <c r="BH31" i="21"/>
  <c r="BR61" i="21"/>
  <c r="L61" i="21"/>
  <c r="AB59" i="21"/>
  <c r="X62" i="21"/>
  <c r="BD51" i="21"/>
  <c r="O72" i="21"/>
  <c r="AJ49" i="21"/>
  <c r="AL10" i="21"/>
  <c r="Z11" i="21"/>
  <c r="AC21" i="21"/>
  <c r="BG7" i="21"/>
  <c r="BB31" i="21"/>
  <c r="C45" i="21"/>
  <c r="AI66" i="21"/>
  <c r="V32" i="21"/>
  <c r="AM10" i="21"/>
  <c r="BI14" i="21"/>
  <c r="N41" i="21"/>
  <c r="BD38" i="21"/>
  <c r="AZ66" i="21"/>
  <c r="AV55" i="21"/>
  <c r="E33" i="21"/>
  <c r="BR5" i="21"/>
  <c r="Z45" i="21"/>
  <c r="BQ42" i="21"/>
  <c r="BE7" i="21"/>
  <c r="BN54" i="21"/>
  <c r="U38" i="21"/>
  <c r="AP18" i="21"/>
  <c r="AU36" i="21"/>
  <c r="AU59" i="21"/>
  <c r="BG56" i="21"/>
  <c r="BJ29" i="21"/>
  <c r="BC23" i="21"/>
  <c r="Z32" i="21"/>
  <c r="BQ12" i="21"/>
  <c r="BK32" i="21"/>
  <c r="S52" i="21"/>
  <c r="M11" i="21"/>
  <c r="AC48" i="21"/>
  <c r="AB14" i="21"/>
  <c r="R62" i="21"/>
  <c r="AW19" i="21"/>
  <c r="AX23" i="21"/>
  <c r="M7" i="21"/>
  <c r="AT28" i="21"/>
  <c r="M63" i="21"/>
  <c r="AG19" i="21"/>
  <c r="AS18" i="21"/>
  <c r="C67" i="21"/>
  <c r="BN74" i="21"/>
  <c r="AJ65" i="21"/>
  <c r="AS72" i="21"/>
  <c r="BE17" i="21"/>
  <c r="H11" i="21"/>
  <c r="AX28" i="21"/>
  <c r="Q22" i="21"/>
  <c r="BI23" i="21"/>
  <c r="BK21" i="21"/>
  <c r="AG24" i="21"/>
  <c r="BH37" i="21"/>
  <c r="BP44" i="21"/>
  <c r="T9" i="21"/>
  <c r="BO42" i="21"/>
  <c r="F40" i="21"/>
  <c r="V76" i="21"/>
  <c r="N64" i="21"/>
  <c r="AO24" i="21"/>
  <c r="AJ25" i="21"/>
  <c r="BD16" i="21"/>
  <c r="AH18" i="21"/>
  <c r="R44" i="21"/>
  <c r="AG37" i="21"/>
  <c r="BH67" i="21"/>
  <c r="D43" i="21"/>
  <c r="D72" i="21"/>
  <c r="BE25" i="21"/>
  <c r="BC52" i="21"/>
  <c r="BE66" i="21"/>
  <c r="X22" i="21"/>
  <c r="AM35" i="21"/>
  <c r="AL52" i="21"/>
  <c r="F51" i="21"/>
  <c r="T29" i="21"/>
  <c r="N74" i="21"/>
  <c r="AE39" i="21"/>
  <c r="BQ39" i="21"/>
  <c r="AW71" i="21"/>
  <c r="BB72" i="21"/>
  <c r="AB76" i="21"/>
  <c r="AV17" i="21"/>
  <c r="BI77" i="21"/>
  <c r="BQ73" i="21"/>
  <c r="T77" i="21"/>
  <c r="D10" i="21"/>
  <c r="E34" i="21"/>
  <c r="AU70" i="21"/>
  <c r="AS73" i="21"/>
  <c r="AG69" i="21"/>
  <c r="AJ68" i="21"/>
  <c r="AX39" i="21"/>
  <c r="AV20" i="21"/>
  <c r="T62" i="21"/>
  <c r="AC76" i="21"/>
  <c r="BP66" i="21"/>
  <c r="E25" i="21"/>
  <c r="BB52" i="21"/>
  <c r="AO14" i="21"/>
  <c r="Q44" i="21"/>
  <c r="BJ33" i="21"/>
  <c r="BO70" i="21"/>
  <c r="AF51" i="21"/>
  <c r="AQ69" i="21"/>
  <c r="AI10" i="21"/>
  <c r="AU77" i="21"/>
  <c r="U61" i="21"/>
  <c r="BC20" i="21"/>
  <c r="H35" i="21"/>
  <c r="AM24" i="21"/>
  <c r="AP52" i="21"/>
  <c r="AF65" i="21"/>
  <c r="AP11" i="21"/>
  <c r="BC70" i="21"/>
  <c r="AJ45" i="21"/>
  <c r="V45" i="21"/>
  <c r="BI12" i="21"/>
  <c r="BP71" i="21"/>
  <c r="AQ74" i="21"/>
  <c r="BH51" i="21"/>
  <c r="AH15" i="21"/>
  <c r="AT25" i="21"/>
  <c r="Z19" i="21"/>
  <c r="AB15" i="21"/>
  <c r="AW33" i="21"/>
  <c r="AS35" i="21"/>
  <c r="O62" i="21"/>
  <c r="BS52" i="21"/>
  <c r="AT18" i="21"/>
  <c r="S30" i="21"/>
  <c r="AP27" i="21"/>
  <c r="E10" i="21"/>
  <c r="N59" i="21"/>
  <c r="O39" i="21"/>
  <c r="AG59" i="21"/>
  <c r="S33" i="21"/>
  <c r="U46" i="21"/>
  <c r="F24" i="21"/>
  <c r="Y47" i="21"/>
  <c r="H15" i="21"/>
  <c r="M18" i="21"/>
  <c r="M54" i="21"/>
  <c r="N30" i="21"/>
  <c r="AZ67" i="21"/>
  <c r="S43" i="21"/>
  <c r="AN30" i="21"/>
  <c r="D62" i="21"/>
  <c r="AO18" i="21"/>
  <c r="AL59" i="21"/>
  <c r="T59" i="21"/>
  <c r="X31" i="21"/>
  <c r="L35" i="21"/>
  <c r="AU49" i="21"/>
  <c r="AS17" i="21"/>
  <c r="AI51" i="21"/>
  <c r="E75" i="21"/>
  <c r="S40" i="21"/>
  <c r="N65" i="21"/>
  <c r="G9" i="21"/>
  <c r="D52" i="21"/>
  <c r="AP17" i="21"/>
  <c r="BK39" i="21"/>
  <c r="Z67" i="21"/>
  <c r="BD34" i="21"/>
  <c r="BL6" i="21"/>
  <c r="BC75" i="21"/>
  <c r="AU69" i="21"/>
  <c r="AM22" i="21"/>
  <c r="BC27" i="21"/>
  <c r="AX32" i="21"/>
  <c r="AM7" i="21"/>
  <c r="AB12" i="21"/>
  <c r="K40" i="21"/>
  <c r="Q45" i="21"/>
  <c r="BL58" i="21"/>
  <c r="U21" i="21"/>
  <c r="BS40" i="21"/>
  <c r="BC62" i="21"/>
  <c r="E14" i="21"/>
  <c r="AM13" i="21"/>
  <c r="AJ50" i="21"/>
  <c r="U45" i="21"/>
  <c r="AP21" i="21"/>
  <c r="L28" i="21"/>
  <c r="BK49" i="21"/>
  <c r="AH28" i="21"/>
  <c r="AV53" i="21"/>
  <c r="M34" i="21"/>
  <c r="H52" i="21"/>
  <c r="BD71" i="21"/>
  <c r="V13" i="21"/>
  <c r="O16" i="21"/>
  <c r="BA30" i="21"/>
  <c r="AZ21" i="21"/>
  <c r="AN20" i="21"/>
  <c r="BH66" i="21"/>
  <c r="AT48" i="21"/>
  <c r="AL25" i="21"/>
  <c r="AU74" i="21"/>
  <c r="E72" i="21"/>
  <c r="AS54" i="21"/>
  <c r="AX62" i="21"/>
  <c r="AO62" i="21"/>
  <c r="AQ6" i="21"/>
  <c r="AU44" i="21"/>
  <c r="AJ47" i="21"/>
  <c r="AF26" i="21"/>
  <c r="X28" i="21"/>
  <c r="E46" i="21"/>
  <c r="H71" i="21"/>
  <c r="J37" i="21"/>
  <c r="S67" i="21"/>
  <c r="AE26" i="21"/>
  <c r="AZ59" i="21"/>
  <c r="BC16" i="21"/>
  <c r="Q6" i="21"/>
  <c r="AE9" i="21"/>
  <c r="C52" i="21"/>
  <c r="Z52" i="21"/>
  <c r="BL19" i="21"/>
  <c r="F27" i="21"/>
  <c r="BB15" i="21"/>
  <c r="BA28" i="21"/>
  <c r="AF71" i="21"/>
  <c r="F68" i="21"/>
  <c r="BA31" i="21"/>
  <c r="BR77" i="21"/>
  <c r="BB58" i="21"/>
  <c r="Z17" i="21"/>
  <c r="U50" i="21"/>
  <c r="AL30" i="21"/>
  <c r="O70" i="21"/>
  <c r="BH57" i="21"/>
  <c r="AE44" i="21"/>
  <c r="Z37" i="21"/>
  <c r="AI74" i="21"/>
  <c r="AQ67" i="21"/>
  <c r="AE71" i="21"/>
  <c r="AJ61" i="21"/>
  <c r="O28" i="21"/>
  <c r="H16" i="21"/>
  <c r="BN5" i="21"/>
  <c r="BD30" i="21"/>
  <c r="BK57" i="21"/>
  <c r="N9" i="21"/>
  <c r="AC12" i="21"/>
  <c r="AT43" i="21"/>
  <c r="AB62" i="21"/>
  <c r="C46" i="21"/>
  <c r="BR16" i="21"/>
  <c r="S19" i="21"/>
  <c r="BN58" i="21"/>
  <c r="AS11" i="21"/>
  <c r="O43" i="21"/>
  <c r="L50" i="21"/>
  <c r="AO11" i="21"/>
  <c r="AI73" i="21"/>
  <c r="AC25" i="21"/>
  <c r="AI17" i="21"/>
  <c r="BR12" i="21"/>
  <c r="AT61" i="21"/>
  <c r="AE22" i="21"/>
  <c r="BJ51" i="21"/>
  <c r="BO17" i="21"/>
  <c r="U72" i="21"/>
  <c r="F38" i="21"/>
  <c r="BH75" i="21"/>
  <c r="BD41" i="21"/>
  <c r="U10" i="21"/>
  <c r="BL53" i="21"/>
  <c r="AG9" i="21"/>
  <c r="BR31" i="21"/>
  <c r="R51" i="21"/>
  <c r="R76" i="21"/>
  <c r="H55" i="21"/>
  <c r="Y15" i="21"/>
  <c r="BP16" i="21"/>
  <c r="BB17" i="21"/>
  <c r="AV43" i="21"/>
  <c r="X8" i="21"/>
  <c r="AG44" i="21"/>
  <c r="G55" i="21"/>
  <c r="V43" i="21"/>
  <c r="R15" i="21"/>
  <c r="BQ64" i="21"/>
  <c r="H30" i="21"/>
  <c r="L5" i="21"/>
  <c r="BP46" i="21"/>
  <c r="G68" i="21"/>
  <c r="BD59" i="21"/>
  <c r="U74" i="21"/>
  <c r="C73" i="21"/>
  <c r="M26" i="21"/>
  <c r="BK22" i="21"/>
  <c r="AO30" i="21"/>
  <c r="BQ69" i="21"/>
  <c r="T39" i="21"/>
  <c r="AA28" i="21"/>
  <c r="H72" i="21"/>
  <c r="AZ60" i="21"/>
  <c r="BQ72" i="21"/>
  <c r="BN33" i="21"/>
  <c r="AI34" i="21"/>
  <c r="AW31" i="21"/>
  <c r="BO72" i="21"/>
  <c r="BB23" i="21"/>
  <c r="BO61" i="21"/>
  <c r="AB40" i="21"/>
  <c r="BA63" i="21"/>
  <c r="BP40" i="21"/>
  <c r="AC15" i="21"/>
  <c r="D50" i="21"/>
  <c r="BR65" i="21"/>
  <c r="AH53" i="21"/>
  <c r="AS63" i="21"/>
  <c r="C43" i="21"/>
  <c r="L31" i="21"/>
  <c r="AQ63" i="21"/>
  <c r="Z10" i="21"/>
  <c r="BL66" i="21"/>
  <c r="R69" i="21"/>
  <c r="BI40" i="21"/>
  <c r="AX58" i="21"/>
  <c r="AF62" i="21"/>
  <c r="N5" i="21"/>
  <c r="AS52" i="21"/>
  <c r="BA52" i="21"/>
  <c r="Z58" i="21"/>
  <c r="AO16" i="21"/>
  <c r="R72" i="21"/>
  <c r="F11" i="21"/>
  <c r="AQ32" i="21"/>
  <c r="K50" i="21"/>
  <c r="AN36" i="21"/>
  <c r="AT10" i="21"/>
  <c r="AJ5" i="21"/>
  <c r="BO54" i="21"/>
  <c r="M72" i="21"/>
  <c r="AT77" i="21"/>
  <c r="O11" i="21"/>
  <c r="Q52" i="21"/>
  <c r="U9" i="21"/>
  <c r="N76" i="21"/>
  <c r="N27" i="21"/>
  <c r="BC9" i="21"/>
  <c r="O38" i="21"/>
  <c r="H63" i="21"/>
  <c r="L12" i="21"/>
  <c r="BI8" i="21"/>
  <c r="AU60" i="21"/>
  <c r="BQ55" i="21"/>
  <c r="BI24" i="21"/>
  <c r="AZ9" i="21"/>
  <c r="BB27" i="21"/>
  <c r="U65" i="21"/>
  <c r="BH19" i="21"/>
  <c r="M15" i="21"/>
  <c r="BI75" i="21"/>
  <c r="AC44" i="21"/>
  <c r="AQ51" i="21"/>
  <c r="BJ24" i="21"/>
  <c r="BK45" i="21"/>
  <c r="BO66" i="21"/>
  <c r="BC11" i="21"/>
  <c r="BH73" i="21"/>
  <c r="G38" i="21"/>
  <c r="N21" i="21"/>
  <c r="BK75" i="21"/>
  <c r="AJ57" i="21"/>
  <c r="AN76" i="21"/>
  <c r="S10" i="21"/>
  <c r="AG34" i="21"/>
  <c r="BE53" i="21"/>
  <c r="AV62" i="21"/>
  <c r="BE24" i="21"/>
  <c r="AW43" i="21"/>
  <c r="BQ70" i="21"/>
  <c r="Q42" i="21"/>
  <c r="BS39" i="21"/>
  <c r="BO50" i="21"/>
  <c r="BD11" i="21"/>
  <c r="BS71" i="21"/>
  <c r="AO26" i="21"/>
  <c r="AQ52" i="21"/>
  <c r="BA18" i="21"/>
  <c r="AB77" i="21"/>
  <c r="BP74" i="21"/>
  <c r="BG46" i="21"/>
  <c r="J32" i="21"/>
  <c r="BD17" i="21"/>
  <c r="AJ22" i="21"/>
  <c r="G30" i="21"/>
  <c r="AA71" i="21"/>
  <c r="J46" i="21"/>
  <c r="BI39" i="21"/>
  <c r="AC62" i="21"/>
  <c r="Z24" i="21"/>
  <c r="AZ72" i="21"/>
  <c r="BG41" i="21"/>
  <c r="G24" i="21"/>
  <c r="U31" i="21"/>
  <c r="F25" i="29"/>
  <c r="AE9" i="33" s="1"/>
  <c r="AS47" i="21"/>
  <c r="H10" i="21"/>
  <c r="AO64" i="21"/>
  <c r="Y52" i="21"/>
  <c r="Y7" i="21"/>
  <c r="F30" i="21"/>
  <c r="BG69" i="21"/>
  <c r="S22" i="21"/>
  <c r="AN70" i="21"/>
  <c r="BJ69" i="21"/>
  <c r="AG65" i="21"/>
  <c r="BO57" i="21"/>
  <c r="BL34" i="21"/>
  <c r="AS40" i="21"/>
  <c r="AG14" i="21"/>
  <c r="BK53" i="21"/>
  <c r="AT52" i="21"/>
  <c r="BD8" i="21"/>
  <c r="BK55" i="21"/>
  <c r="V25" i="21"/>
  <c r="BN18" i="21"/>
  <c r="BC54" i="21"/>
  <c r="Q37" i="21"/>
  <c r="AS39" i="21"/>
  <c r="AE67" i="21"/>
  <c r="BC46" i="21"/>
  <c r="BD29" i="21"/>
  <c r="K49" i="21"/>
  <c r="AB31" i="21"/>
  <c r="BA73" i="21"/>
  <c r="X60" i="21"/>
  <c r="F25" i="21"/>
  <c r="N51" i="21"/>
  <c r="C41" i="21"/>
  <c r="AP55" i="21"/>
  <c r="BI29" i="21"/>
  <c r="AE56" i="21"/>
  <c r="BL72" i="21"/>
  <c r="BP75" i="21"/>
  <c r="BL59" i="21"/>
  <c r="Q24" i="21"/>
  <c r="L66" i="21"/>
  <c r="AN43" i="21"/>
  <c r="S11" i="21"/>
  <c r="Z16" i="21"/>
  <c r="J57" i="21"/>
  <c r="F58" i="21"/>
  <c r="AG12" i="21"/>
  <c r="AZ73" i="21"/>
  <c r="AZ32" i="21"/>
  <c r="BQ30" i="21"/>
  <c r="M8" i="21"/>
  <c r="AI42" i="21"/>
  <c r="BE49" i="21"/>
  <c r="AG53" i="21"/>
  <c r="BO62" i="21"/>
  <c r="M21" i="21"/>
  <c r="L75" i="21"/>
  <c r="AT40" i="21"/>
  <c r="V56" i="21"/>
  <c r="E51" i="21"/>
  <c r="AH8" i="21"/>
  <c r="AB35" i="21"/>
  <c r="AI7" i="21"/>
  <c r="G5" i="21"/>
  <c r="BA21" i="21"/>
  <c r="O45" i="21"/>
  <c r="G36" i="21"/>
  <c r="BA67" i="21"/>
  <c r="BP15" i="21"/>
  <c r="BA75" i="21"/>
  <c r="AS5" i="21"/>
  <c r="AE46" i="21"/>
  <c r="BP19" i="21"/>
  <c r="J69" i="21"/>
  <c r="BN12" i="21"/>
  <c r="X32" i="21"/>
  <c r="BN37" i="21"/>
  <c r="BO30" i="21"/>
  <c r="N44" i="21"/>
  <c r="BD28" i="21"/>
  <c r="F74" i="21"/>
  <c r="BN72" i="21"/>
  <c r="BE46" i="21"/>
  <c r="BS66" i="21"/>
  <c r="S8" i="21"/>
  <c r="BO5" i="21"/>
  <c r="Y23" i="21"/>
  <c r="AU31" i="21"/>
  <c r="L10" i="21"/>
  <c r="BQ53" i="21"/>
  <c r="BQ45" i="21"/>
  <c r="AM37" i="21"/>
  <c r="AO19" i="21"/>
  <c r="Z23" i="21"/>
  <c r="AT65" i="21"/>
  <c r="BL63" i="21"/>
  <c r="Y38" i="21"/>
  <c r="AN28" i="21"/>
  <c r="BR11" i="21"/>
  <c r="V51" i="21"/>
  <c r="BB8" i="21"/>
  <c r="AF5" i="21"/>
  <c r="J54" i="21"/>
  <c r="AQ36" i="21"/>
  <c r="AA73" i="21"/>
  <c r="N47" i="21"/>
  <c r="AB11" i="21"/>
  <c r="AM17" i="21"/>
  <c r="BO13" i="21"/>
  <c r="BL17" i="21"/>
  <c r="G71" i="21"/>
  <c r="U52" i="21"/>
  <c r="AS31" i="21"/>
  <c r="AH47" i="21"/>
  <c r="C48" i="21"/>
  <c r="AC31" i="21"/>
  <c r="BE11" i="21"/>
  <c r="BS24" i="21"/>
  <c r="C18" i="21"/>
  <c r="BJ67" i="21"/>
  <c r="BO15" i="21"/>
  <c r="G50" i="21"/>
  <c r="BE42" i="21"/>
  <c r="AN17" i="21"/>
  <c r="AN62" i="21"/>
  <c r="AE5" i="21"/>
  <c r="BA33" i="21"/>
  <c r="AE73" i="21"/>
  <c r="AZ58" i="21"/>
  <c r="BR73" i="21"/>
  <c r="BI57" i="21"/>
  <c r="AI30" i="21"/>
  <c r="AH42" i="21"/>
  <c r="AQ21" i="21"/>
  <c r="AO63" i="21"/>
  <c r="AP20" i="21"/>
  <c r="AS45" i="21"/>
  <c r="AW68" i="21"/>
  <c r="J55" i="21"/>
  <c r="AJ74" i="21"/>
  <c r="BS13" i="21"/>
  <c r="AE74" i="21"/>
  <c r="N49" i="21"/>
  <c r="F20" i="21"/>
  <c r="AT42" i="21"/>
  <c r="BH45" i="21"/>
  <c r="K11" i="21"/>
  <c r="AN47" i="21"/>
  <c r="AT11" i="21"/>
  <c r="L33" i="21"/>
  <c r="G53" i="21"/>
  <c r="G47" i="21"/>
  <c r="BJ26" i="21"/>
  <c r="AV29" i="21"/>
  <c r="AQ13" i="21"/>
  <c r="AH51" i="21"/>
  <c r="BJ17" i="21"/>
  <c r="AQ28" i="21"/>
  <c r="AM45" i="21"/>
  <c r="Z51" i="21"/>
  <c r="AZ71" i="21"/>
  <c r="G64" i="21"/>
  <c r="O61" i="21"/>
  <c r="AO39" i="21"/>
  <c r="BA56" i="21"/>
  <c r="BB39" i="21"/>
  <c r="AH73" i="21"/>
  <c r="R58" i="21"/>
  <c r="BJ9" i="21"/>
  <c r="AS55" i="21"/>
  <c r="G54" i="21"/>
  <c r="C30" i="21"/>
  <c r="BJ66" i="21"/>
  <c r="AU29" i="21"/>
  <c r="AG31" i="21"/>
  <c r="AU50" i="21"/>
  <c r="BR13" i="21"/>
  <c r="AX47" i="21"/>
  <c r="T37" i="21"/>
  <c r="BH34" i="21"/>
  <c r="AB30" i="21"/>
  <c r="BI17" i="21"/>
  <c r="BC45" i="21"/>
  <c r="BB9" i="21"/>
  <c r="BP6" i="21"/>
  <c r="BL16" i="21"/>
  <c r="E37" i="21"/>
  <c r="N15" i="21"/>
  <c r="AG30" i="21"/>
  <c r="BP22" i="21"/>
  <c r="AB9" i="21"/>
  <c r="AM65" i="21"/>
  <c r="K56" i="21"/>
  <c r="BB16" i="21"/>
  <c r="J30" i="21"/>
  <c r="Y60" i="21"/>
  <c r="AG67" i="21"/>
  <c r="J65" i="21"/>
  <c r="BQ54" i="21"/>
  <c r="BH13" i="21"/>
  <c r="BC68" i="21"/>
  <c r="AF15" i="21"/>
  <c r="BK27" i="21"/>
  <c r="F61" i="21"/>
  <c r="Y48" i="21"/>
  <c r="T24" i="21"/>
  <c r="H51" i="21"/>
  <c r="AF33" i="21"/>
  <c r="L72" i="21"/>
  <c r="Q16" i="21"/>
  <c r="AO40" i="21"/>
  <c r="AG49" i="21"/>
  <c r="BH21" i="21"/>
  <c r="J39" i="21"/>
  <c r="AQ66" i="21"/>
  <c r="BS51" i="21"/>
  <c r="N10" i="21"/>
  <c r="G67" i="21"/>
  <c r="AT13" i="21"/>
  <c r="L55" i="21"/>
  <c r="AF45" i="21"/>
  <c r="M51" i="21"/>
  <c r="BR44" i="21"/>
  <c r="BB24" i="21"/>
  <c r="BN22" i="21"/>
  <c r="J48" i="21"/>
  <c r="AI58" i="21"/>
  <c r="AH16" i="21"/>
  <c r="AM47" i="21"/>
  <c r="BI11" i="21"/>
  <c r="AS28" i="21"/>
  <c r="AF49" i="21"/>
  <c r="H76" i="21"/>
  <c r="T45" i="21"/>
  <c r="Y41" i="21"/>
  <c r="BC74" i="21"/>
  <c r="BH15" i="21"/>
  <c r="AN16" i="21"/>
  <c r="BC26" i="21"/>
  <c r="BR22" i="21"/>
  <c r="BL77" i="21"/>
  <c r="BG77" i="21"/>
  <c r="C26" i="21"/>
  <c r="BK28" i="21"/>
  <c r="BC64" i="21"/>
  <c r="M62" i="21"/>
  <c r="BG68" i="21"/>
  <c r="AF16" i="21"/>
  <c r="BB46" i="21"/>
  <c r="R21" i="21"/>
  <c r="BE15" i="21"/>
  <c r="AM40" i="21"/>
  <c r="AQ56" i="21"/>
  <c r="BA13" i="21"/>
  <c r="AV34" i="21"/>
  <c r="AC51" i="21"/>
  <c r="AP63" i="21"/>
  <c r="BB25" i="21"/>
  <c r="BO74" i="21"/>
  <c r="AP30" i="21"/>
  <c r="BC18" i="21"/>
  <c r="E63" i="21"/>
  <c r="AS60" i="21"/>
  <c r="Q72" i="21"/>
  <c r="AG6" i="21"/>
  <c r="AC52" i="21"/>
  <c r="AX10" i="21"/>
  <c r="C39" i="21"/>
  <c r="AX53" i="21"/>
  <c r="AZ30" i="21"/>
  <c r="BS16" i="21"/>
  <c r="T41" i="21"/>
  <c r="AU56" i="21"/>
  <c r="AA48" i="21"/>
  <c r="AV7" i="21"/>
  <c r="E45" i="21"/>
  <c r="Y56" i="21"/>
  <c r="AV8" i="21"/>
  <c r="AU71" i="21"/>
  <c r="F5" i="21"/>
  <c r="BE23" i="21"/>
  <c r="D6" i="21"/>
  <c r="BN71" i="21"/>
  <c r="BB77" i="21"/>
  <c r="BI19" i="21"/>
  <c r="AL15" i="21"/>
  <c r="AA67" i="21"/>
  <c r="AF69" i="21"/>
  <c r="AX13" i="21"/>
  <c r="Q49" i="21"/>
  <c r="AV59" i="21"/>
  <c r="AL16" i="21"/>
  <c r="Z43" i="21"/>
  <c r="AI55" i="21"/>
  <c r="AN57" i="21"/>
  <c r="BD37" i="21"/>
  <c r="AL67" i="21"/>
  <c r="AM16" i="21"/>
  <c r="O18" i="21"/>
  <c r="O77" i="21"/>
  <c r="BG35" i="21"/>
  <c r="AH27" i="21"/>
  <c r="AO5" i="21"/>
  <c r="BE6" i="21"/>
  <c r="AF72" i="21"/>
  <c r="M45" i="21"/>
  <c r="BK19" i="21"/>
  <c r="AZ76" i="21"/>
  <c r="H22" i="21"/>
  <c r="F60" i="21"/>
  <c r="BA76" i="21"/>
  <c r="J7" i="21"/>
  <c r="AW65" i="21"/>
  <c r="AP56" i="21"/>
  <c r="AO44" i="21"/>
  <c r="AM9" i="21"/>
  <c r="Y13" i="21"/>
  <c r="BG14" i="21"/>
  <c r="AZ47" i="21"/>
  <c r="D63" i="21"/>
  <c r="X77" i="21"/>
  <c r="T75" i="21"/>
  <c r="BD7" i="21"/>
  <c r="D44" i="21"/>
  <c r="AI71" i="21"/>
  <c r="Q34" i="21"/>
  <c r="AP54" i="21"/>
  <c r="BK40" i="21"/>
  <c r="J42" i="21"/>
  <c r="T34" i="21"/>
  <c r="BP65" i="21"/>
  <c r="R47" i="21"/>
  <c r="AX56" i="21"/>
  <c r="E54" i="21"/>
  <c r="X19" i="21"/>
  <c r="BI46" i="21"/>
  <c r="AT26" i="21"/>
  <c r="X33" i="21"/>
  <c r="BN26" i="21"/>
  <c r="BJ53" i="21"/>
  <c r="AN52" i="21"/>
  <c r="AU12" i="21"/>
  <c r="BI18" i="21"/>
  <c r="V17" i="21"/>
  <c r="J12" i="21"/>
  <c r="BK37" i="21"/>
  <c r="BD27" i="21"/>
  <c r="C64" i="21"/>
  <c r="S66" i="21"/>
  <c r="F53" i="21"/>
  <c r="K63" i="21"/>
  <c r="V31" i="21"/>
  <c r="Q10" i="21"/>
  <c r="BR37" i="21"/>
  <c r="BJ70" i="21"/>
  <c r="H12" i="21"/>
  <c r="AL7" i="21"/>
  <c r="AL38" i="21"/>
  <c r="AI65" i="21"/>
  <c r="S37" i="21"/>
  <c r="BL23" i="21"/>
  <c r="F76" i="21"/>
  <c r="AO7" i="21"/>
  <c r="AG41" i="21"/>
  <c r="K76" i="21"/>
  <c r="M39" i="21"/>
  <c r="D54" i="21"/>
  <c r="AV26" i="21"/>
  <c r="AF50" i="21"/>
  <c r="BC60" i="21"/>
  <c r="AU28" i="21"/>
  <c r="X70" i="21"/>
  <c r="BN17" i="21"/>
  <c r="AN38" i="21"/>
  <c r="K71" i="21"/>
  <c r="AF34" i="21"/>
  <c r="BA48" i="21"/>
  <c r="BC32" i="21"/>
  <c r="BN75" i="21"/>
  <c r="AZ8" i="21"/>
  <c r="BH14" i="21"/>
  <c r="BA16" i="21"/>
  <c r="AM34" i="21"/>
  <c r="BC7" i="21"/>
  <c r="BB29" i="21"/>
  <c r="BQ36" i="21"/>
  <c r="AW51" i="21"/>
  <c r="AL57" i="21"/>
  <c r="BN49" i="21"/>
  <c r="BB21" i="21"/>
  <c r="Z77" i="21"/>
  <c r="BD70" i="21"/>
  <c r="BD10" i="21"/>
  <c r="N58" i="21"/>
  <c r="AT76" i="21"/>
  <c r="AL55" i="21"/>
  <c r="AP12" i="21"/>
  <c r="BC43" i="21"/>
  <c r="Q20" i="21"/>
  <c r="AV57" i="21"/>
  <c r="H6" i="21"/>
  <c r="Z66" i="21"/>
  <c r="BB32" i="21"/>
  <c r="BB59" i="21"/>
  <c r="BD15" i="21"/>
  <c r="AQ54" i="21"/>
  <c r="E77" i="21"/>
  <c r="X74" i="21"/>
  <c r="AN24" i="21"/>
  <c r="T50" i="21"/>
  <c r="AF63" i="21"/>
  <c r="AZ7" i="21"/>
  <c r="AA27" i="21"/>
  <c r="AX75" i="21"/>
  <c r="Y9" i="21"/>
  <c r="AG18" i="21"/>
  <c r="BE63" i="21"/>
  <c r="BG30" i="21"/>
  <c r="J71" i="21"/>
  <c r="C66" i="21"/>
  <c r="F62" i="21"/>
  <c r="AV27" i="21"/>
  <c r="S31" i="21"/>
  <c r="BR47" i="21"/>
  <c r="AE51" i="21"/>
  <c r="AB75" i="21"/>
  <c r="K17" i="21"/>
  <c r="BL51" i="21"/>
  <c r="AA76" i="21"/>
  <c r="X14" i="21"/>
  <c r="R70" i="21"/>
  <c r="AZ13" i="21"/>
  <c r="J43" i="21"/>
  <c r="BG39" i="21"/>
  <c r="BL41" i="21"/>
  <c r="BJ60" i="21"/>
  <c r="S73" i="21"/>
  <c r="F17" i="21"/>
  <c r="AS14" i="21"/>
  <c r="BL39" i="21"/>
  <c r="AA8" i="21"/>
  <c r="AN56" i="21"/>
  <c r="BA32" i="21"/>
  <c r="L27" i="21"/>
  <c r="Y68" i="21"/>
  <c r="AV14" i="21"/>
  <c r="AF27" i="21"/>
  <c r="Z6" i="21"/>
  <c r="L71" i="21"/>
  <c r="AJ69" i="21"/>
  <c r="M74" i="21"/>
  <c r="K12" i="21"/>
  <c r="AQ25" i="21"/>
  <c r="Z64" i="21"/>
  <c r="AG21" i="21"/>
  <c r="BI61" i="21"/>
  <c r="BJ28" i="21"/>
  <c r="K77" i="21"/>
  <c r="AF35" i="21"/>
  <c r="AQ17" i="21"/>
  <c r="AT37" i="21"/>
  <c r="AS8" i="21"/>
  <c r="AB49" i="21"/>
  <c r="AW16" i="21"/>
  <c r="J70" i="21"/>
  <c r="BC63" i="21"/>
  <c r="Q66" i="21"/>
  <c r="AL62" i="21"/>
  <c r="BA54" i="21"/>
  <c r="AF70" i="21"/>
  <c r="AX50" i="21"/>
  <c r="AE65" i="21"/>
  <c r="AG71" i="21"/>
  <c r="AM8" i="21"/>
  <c r="BK58" i="21"/>
  <c r="BC50" i="21"/>
  <c r="AF40" i="21"/>
  <c r="Z56" i="21"/>
  <c r="L69" i="21"/>
  <c r="BE31" i="21"/>
  <c r="BP17" i="21"/>
  <c r="AB39" i="21"/>
  <c r="K42" i="21"/>
  <c r="R68" i="21"/>
  <c r="J51" i="21"/>
  <c r="M60" i="21"/>
  <c r="AS19" i="21"/>
  <c r="BE52" i="21"/>
  <c r="Q69" i="21"/>
  <c r="AU37" i="21"/>
  <c r="AB57" i="21"/>
  <c r="AS44" i="21"/>
  <c r="BN60" i="21"/>
  <c r="BK51" i="21"/>
  <c r="BE56" i="21"/>
  <c r="AC49" i="21"/>
  <c r="G13" i="21"/>
  <c r="G76" i="21"/>
  <c r="BN53" i="21"/>
  <c r="BC30" i="21"/>
  <c r="BL60" i="21"/>
  <c r="U35" i="21"/>
  <c r="AG58" i="21"/>
  <c r="BP38" i="21"/>
  <c r="K58" i="21"/>
  <c r="BJ13" i="21"/>
  <c r="AN73" i="21"/>
  <c r="BH56" i="21"/>
  <c r="AW36" i="21"/>
  <c r="AA9" i="21"/>
  <c r="V37" i="21"/>
  <c r="AC70" i="21"/>
  <c r="Z8" i="21"/>
  <c r="AW32" i="21"/>
  <c r="Z36" i="21"/>
  <c r="J8" i="21"/>
  <c r="X16" i="21"/>
  <c r="D27" i="21"/>
  <c r="E73" i="21"/>
  <c r="E57" i="21"/>
  <c r="AC35" i="21"/>
  <c r="AS67" i="21"/>
  <c r="BA57" i="21"/>
  <c r="R11" i="21"/>
  <c r="BC67" i="21"/>
  <c r="M5" i="21"/>
  <c r="AJ23" i="21"/>
  <c r="BD66" i="21"/>
  <c r="BS50" i="21"/>
  <c r="AB16" i="21"/>
  <c r="AU9" i="21"/>
  <c r="U25" i="21"/>
  <c r="BB38" i="21"/>
  <c r="Z55" i="21"/>
  <c r="N39" i="21"/>
  <c r="AE63" i="21"/>
  <c r="M41" i="21"/>
  <c r="S32" i="21"/>
  <c r="AH10" i="21"/>
  <c r="AZ36" i="21"/>
  <c r="AS33" i="21"/>
  <c r="AN51" i="21"/>
  <c r="M58" i="21"/>
  <c r="BQ26" i="21"/>
  <c r="Y63" i="21"/>
  <c r="O34" i="21"/>
  <c r="AE23" i="21"/>
  <c r="AM59" i="21"/>
  <c r="AQ12" i="21"/>
  <c r="Y58" i="21"/>
  <c r="AL40" i="21"/>
  <c r="N60" i="21"/>
  <c r="BG12" i="21"/>
  <c r="L67" i="21"/>
  <c r="R64" i="21"/>
  <c r="BR41" i="21"/>
  <c r="F42" i="21"/>
  <c r="BS46" i="21"/>
  <c r="M65" i="21"/>
  <c r="AX57" i="21"/>
  <c r="K31" i="21"/>
  <c r="J47" i="21"/>
  <c r="BK30" i="21"/>
  <c r="N62" i="21"/>
  <c r="AM31" i="21"/>
  <c r="U11" i="21"/>
  <c r="AI21" i="21"/>
  <c r="H18" i="21"/>
  <c r="AC13" i="21"/>
  <c r="AJ11" i="21"/>
  <c r="Y20" i="21"/>
  <c r="BQ65" i="21"/>
  <c r="K22" i="21"/>
  <c r="Q60" i="21"/>
  <c r="BQ16" i="21"/>
  <c r="E26" i="21"/>
  <c r="BB70" i="21"/>
  <c r="D75" i="21"/>
  <c r="O9" i="21"/>
  <c r="AO28" i="21"/>
  <c r="AE77" i="21"/>
  <c r="BL33" i="21"/>
  <c r="M69" i="21"/>
  <c r="AN64" i="21"/>
  <c r="BG45" i="21"/>
  <c r="J75" i="21"/>
  <c r="AS59" i="21"/>
  <c r="AJ29" i="21"/>
  <c r="BD74" i="21"/>
  <c r="AS7" i="21"/>
  <c r="C23" i="21"/>
  <c r="F73" i="21"/>
  <c r="BN69" i="21"/>
  <c r="Y19" i="21"/>
  <c r="AB24" i="21"/>
  <c r="T32" i="21"/>
  <c r="BJ27" i="21"/>
  <c r="K24" i="21"/>
  <c r="C60" i="21"/>
  <c r="Y8" i="21"/>
  <c r="F49" i="21"/>
  <c r="E39" i="21"/>
  <c r="G62" i="21"/>
  <c r="AF68" i="21"/>
  <c r="BE28" i="21"/>
  <c r="AJ15" i="21"/>
  <c r="AZ28" i="21"/>
  <c r="D73" i="21"/>
  <c r="AJ59" i="21"/>
  <c r="AW10" i="21"/>
  <c r="BQ75" i="21"/>
  <c r="X15" i="21"/>
  <c r="AC16" i="21"/>
  <c r="AA44" i="21"/>
  <c r="Y32" i="21"/>
  <c r="AZ54" i="21"/>
  <c r="AL46" i="21"/>
  <c r="BC72" i="21"/>
  <c r="Q73" i="21"/>
  <c r="BO10" i="21"/>
  <c r="BS33" i="21"/>
  <c r="O5" i="21"/>
  <c r="BA61" i="21"/>
  <c r="BB61" i="21"/>
  <c r="AF7" i="21"/>
  <c r="AC64" i="21"/>
  <c r="M61" i="21"/>
  <c r="BB14" i="21"/>
  <c r="M35" i="21"/>
  <c r="AE28" i="21"/>
  <c r="AO60" i="21"/>
  <c r="U28" i="21"/>
  <c r="C5" i="21"/>
  <c r="R45" i="21"/>
  <c r="AO8" i="21"/>
  <c r="AC65" i="21"/>
  <c r="AG61" i="21"/>
  <c r="BC40" i="21"/>
  <c r="Z68" i="21"/>
  <c r="AI23" i="21"/>
  <c r="AF38" i="21"/>
  <c r="AZ46" i="21"/>
  <c r="AI76" i="21"/>
  <c r="BN55" i="21"/>
  <c r="M52" i="21"/>
  <c r="M24" i="21"/>
  <c r="O22" i="21"/>
  <c r="Z48" i="21"/>
  <c r="T52" i="21"/>
  <c r="AB36" i="21"/>
  <c r="E25" i="29"/>
  <c r="AE8" i="33" s="1"/>
  <c r="R36" i="21"/>
  <c r="BK74" i="21"/>
  <c r="AE8" i="21"/>
  <c r="BC56" i="21"/>
  <c r="BL27" i="21"/>
  <c r="AI52" i="21"/>
  <c r="Q59" i="21"/>
  <c r="V15" i="21"/>
  <c r="BI50" i="21"/>
  <c r="AH29" i="21"/>
  <c r="AH50" i="21"/>
  <c r="J50" i="21"/>
  <c r="N69" i="21"/>
  <c r="N20" i="21"/>
  <c r="BG65" i="21"/>
  <c r="BN8" i="21"/>
  <c r="C25" i="21"/>
  <c r="BE35" i="21"/>
  <c r="BP57" i="21"/>
  <c r="Y22" i="21"/>
  <c r="AU8" i="21"/>
  <c r="BK72" i="21"/>
  <c r="BG64" i="21"/>
  <c r="BH68" i="21"/>
  <c r="H56" i="21"/>
  <c r="BQ33" i="21"/>
  <c r="L48" i="21"/>
  <c r="R56" i="21"/>
  <c r="F47" i="21"/>
  <c r="L11" i="21"/>
  <c r="G44" i="21"/>
  <c r="BJ48" i="21"/>
  <c r="AS51" i="21"/>
  <c r="AO54" i="21"/>
  <c r="T74" i="21"/>
  <c r="BQ56" i="21"/>
  <c r="L46" i="21"/>
  <c r="BD61" i="21"/>
  <c r="AG33" i="21"/>
  <c r="AQ62" i="21"/>
  <c r="BN73" i="21"/>
  <c r="BO12" i="21"/>
  <c r="BS25" i="21"/>
  <c r="Q55" i="21"/>
  <c r="F26" i="21"/>
  <c r="BS75" i="21"/>
  <c r="AV22" i="21"/>
  <c r="BR45" i="21"/>
  <c r="AG26" i="21"/>
  <c r="BL26" i="21"/>
  <c r="T55" i="21"/>
  <c r="AW7" i="21"/>
  <c r="AN5" i="21"/>
  <c r="AT51" i="21"/>
  <c r="X25" i="21"/>
  <c r="BB60" i="21"/>
  <c r="D57" i="21"/>
  <c r="Y73" i="21"/>
  <c r="AZ17" i="21"/>
  <c r="Q35" i="21"/>
  <c r="AT58" i="21"/>
  <c r="Y77" i="21"/>
  <c r="G6" i="21"/>
  <c r="AX51" i="21"/>
  <c r="AF19" i="21"/>
  <c r="U13" i="21"/>
  <c r="AB22" i="21"/>
  <c r="AP62" i="21"/>
  <c r="F43" i="21"/>
  <c r="AO57" i="21"/>
  <c r="AX37" i="21"/>
  <c r="AT62" i="21"/>
  <c r="E49" i="21"/>
  <c r="AW6" i="21"/>
  <c r="BS34" i="21"/>
  <c r="AH55" i="21"/>
  <c r="BB69" i="21"/>
  <c r="BL71" i="21"/>
  <c r="BL31" i="21"/>
  <c r="BO23" i="21"/>
  <c r="AF44" i="21"/>
  <c r="Q47" i="21"/>
  <c r="AW61" i="21"/>
  <c r="AB13" i="21"/>
  <c r="BN39" i="21"/>
  <c r="K33" i="21"/>
  <c r="AQ19" i="21"/>
  <c r="J26" i="21"/>
  <c r="AU68" i="21"/>
  <c r="V46" i="21"/>
  <c r="BC36" i="21"/>
  <c r="AO76" i="21"/>
  <c r="AT68" i="21"/>
  <c r="K30" i="21"/>
  <c r="AW22" i="21"/>
  <c r="V6" i="21"/>
  <c r="AG7" i="21"/>
  <c r="Q68" i="21"/>
  <c r="J22" i="21"/>
  <c r="AO22" i="21"/>
  <c r="L37" i="21"/>
  <c r="BD47" i="21"/>
  <c r="AJ33" i="21"/>
  <c r="Z39" i="21"/>
  <c r="BN65" i="21"/>
  <c r="O64" i="21"/>
  <c r="BO11" i="21"/>
  <c r="AX22" i="21"/>
  <c r="G8" i="21"/>
  <c r="AQ68" i="21"/>
  <c r="BH61" i="21"/>
  <c r="BC69" i="21"/>
  <c r="BL18" i="21"/>
  <c r="AA57" i="21"/>
  <c r="BC65" i="21"/>
  <c r="BC10" i="21"/>
  <c r="BL75" i="21"/>
  <c r="AP72" i="21"/>
  <c r="S58" i="21"/>
  <c r="E64" i="21"/>
  <c r="AO6" i="21"/>
  <c r="F14" i="21"/>
  <c r="T56" i="21"/>
  <c r="AO43" i="21"/>
  <c r="BK61" i="21"/>
  <c r="BI51" i="21"/>
  <c r="R33" i="21"/>
  <c r="C74" i="21"/>
  <c r="BE36" i="21"/>
  <c r="AB66" i="21"/>
  <c r="AM44" i="21"/>
  <c r="AJ66" i="21"/>
  <c r="BR53" i="21"/>
  <c r="AM55" i="21"/>
  <c r="BO59" i="21"/>
  <c r="BE21" i="21"/>
  <c r="BA15" i="21"/>
  <c r="AO67" i="21"/>
  <c r="V38" i="21"/>
  <c r="AG27" i="21"/>
  <c r="AS34" i="21"/>
  <c r="V48" i="21"/>
  <c r="AV45" i="21"/>
  <c r="BR52" i="21"/>
  <c r="R61" i="21"/>
  <c r="E61" i="21"/>
  <c r="BK6" i="21"/>
  <c r="AT67" i="21"/>
  <c r="AH48" i="21"/>
  <c r="D58" i="21"/>
  <c r="AN15" i="21"/>
  <c r="AG8" i="21"/>
  <c r="AL31" i="21"/>
  <c r="BO41" i="21"/>
  <c r="AJ6" i="21"/>
  <c r="AA51" i="21"/>
  <c r="BK77" i="21"/>
  <c r="AW39" i="21"/>
  <c r="AA50" i="21"/>
  <c r="AP58" i="21"/>
  <c r="BS30" i="21"/>
  <c r="H27" i="21"/>
  <c r="BI48" i="21"/>
  <c r="BD9" i="21"/>
  <c r="L53" i="21"/>
  <c r="AV74" i="21"/>
  <c r="BL70" i="21"/>
  <c r="AH19" i="21"/>
  <c r="T33" i="21"/>
  <c r="AE64" i="21"/>
  <c r="X5" i="21"/>
  <c r="BR42" i="21"/>
  <c r="AC36" i="21"/>
  <c r="U29" i="21"/>
  <c r="Y17" i="21"/>
  <c r="AC20" i="21"/>
  <c r="BJ46" i="21"/>
  <c r="AI49" i="21"/>
  <c r="AP76" i="21"/>
  <c r="AX41" i="21"/>
  <c r="AX76" i="21"/>
  <c r="AP46" i="21"/>
  <c r="U23" i="21"/>
  <c r="BP73" i="21"/>
  <c r="AE35" i="21"/>
  <c r="AM71" i="21"/>
  <c r="G33" i="21"/>
  <c r="BO20" i="21"/>
  <c r="BE27" i="21"/>
  <c r="T6" i="21"/>
  <c r="C12" i="21"/>
  <c r="AZ5" i="21"/>
  <c r="AM73" i="21"/>
  <c r="K43" i="21"/>
  <c r="AG13" i="21"/>
  <c r="D25" i="21"/>
  <c r="AI37" i="21"/>
  <c r="AX21" i="21"/>
  <c r="AP29" i="21"/>
  <c r="M70" i="21"/>
  <c r="E19" i="21"/>
  <c r="BG47" i="21"/>
  <c r="AT35" i="21"/>
  <c r="BQ32" i="21"/>
  <c r="AB21" i="21"/>
  <c r="AQ7" i="21"/>
  <c r="BP9" i="21"/>
  <c r="AZ14" i="21"/>
  <c r="AV15" i="21"/>
  <c r="BB56" i="21"/>
  <c r="AC33" i="21"/>
  <c r="J38" i="21"/>
  <c r="BP8" i="21"/>
  <c r="AU67" i="21"/>
  <c r="V11" i="21"/>
  <c r="BN32" i="21"/>
  <c r="C42" i="21"/>
  <c r="AC23" i="21"/>
  <c r="AC47" i="21"/>
  <c r="U60" i="21"/>
  <c r="AZ26" i="21"/>
  <c r="BK41" i="21"/>
  <c r="BA37" i="21"/>
  <c r="AE55" i="21"/>
  <c r="BA72" i="21"/>
  <c r="AM33" i="21"/>
  <c r="H36" i="21"/>
  <c r="S61" i="21"/>
  <c r="AB45" i="21"/>
  <c r="AU55" i="21"/>
  <c r="E66" i="21"/>
  <c r="BH26" i="21"/>
  <c r="AJ39" i="21"/>
  <c r="AG55" i="21"/>
  <c r="D74" i="21"/>
  <c r="S47" i="21"/>
  <c r="AW57" i="21"/>
  <c r="D65" i="21"/>
  <c r="AC66" i="21"/>
  <c r="AC57" i="21"/>
  <c r="D55" i="21"/>
  <c r="AL39" i="21"/>
  <c r="AW52" i="21"/>
  <c r="BI67" i="21"/>
  <c r="AL42" i="21"/>
  <c r="J53" i="21"/>
  <c r="T16" i="21"/>
  <c r="BO51" i="21"/>
  <c r="V26" i="21"/>
  <c r="BH70" i="21"/>
  <c r="AH72" i="21"/>
  <c r="T17" i="21"/>
  <c r="U8" i="21"/>
  <c r="M6" i="21"/>
  <c r="BA25" i="21"/>
  <c r="AJ37" i="21"/>
  <c r="J67" i="21"/>
  <c r="V33" i="21"/>
  <c r="BN68" i="21"/>
  <c r="AC9" i="21"/>
  <c r="J9" i="21"/>
  <c r="AN49" i="21"/>
  <c r="Q48" i="21"/>
  <c r="AP45" i="21"/>
  <c r="V59" i="21"/>
  <c r="G56" i="21"/>
  <c r="BB43" i="21"/>
  <c r="BC49" i="21"/>
  <c r="F66" i="21"/>
  <c r="Y46" i="21"/>
  <c r="AX59" i="21"/>
  <c r="AQ16" i="21"/>
  <c r="BH7" i="21"/>
  <c r="BD75" i="21"/>
  <c r="AN35" i="21"/>
  <c r="C76" i="21"/>
  <c r="AT55" i="21"/>
  <c r="M44" i="21"/>
  <c r="O68" i="21"/>
  <c r="U15" i="21"/>
  <c r="Z35" i="21"/>
  <c r="E8" i="21"/>
  <c r="O27" i="21"/>
  <c r="AH75" i="21"/>
  <c r="BA46" i="21"/>
  <c r="BH16" i="21"/>
  <c r="AI43" i="21"/>
  <c r="AT22" i="21"/>
  <c r="AU38" i="21"/>
  <c r="N66" i="21"/>
  <c r="BI10" i="21"/>
  <c r="AF20" i="21"/>
  <c r="Y29" i="21"/>
  <c r="AL71" i="21"/>
  <c r="M9" i="21"/>
  <c r="N22" i="21"/>
  <c r="AB51" i="21"/>
  <c r="R67" i="21"/>
  <c r="AN74" i="21"/>
  <c r="N71" i="21"/>
  <c r="T43" i="21"/>
  <c r="AZ77" i="21"/>
  <c r="AE62" i="21"/>
  <c r="AC56" i="21"/>
  <c r="BE59" i="21"/>
  <c r="V10" i="21"/>
  <c r="BK73" i="21"/>
  <c r="BI7" i="21"/>
  <c r="O30" i="21"/>
  <c r="BJ37" i="21"/>
  <c r="V52" i="21"/>
  <c r="BP45" i="21"/>
  <c r="S45" i="21"/>
  <c r="Z50" i="21"/>
  <c r="BP34" i="21"/>
  <c r="X51" i="21"/>
  <c r="T5" i="21"/>
  <c r="D60" i="21"/>
  <c r="E71" i="21"/>
  <c r="AE60" i="21"/>
  <c r="AM63" i="21"/>
  <c r="AZ75" i="21"/>
  <c r="AQ48" i="21"/>
  <c r="C8" i="21"/>
  <c r="AO21" i="21"/>
  <c r="AL5" i="21"/>
  <c r="AU6" i="21"/>
  <c r="S9" i="21"/>
  <c r="BL56" i="21"/>
  <c r="AS27" i="21"/>
  <c r="N8" i="21"/>
  <c r="AE11" i="21"/>
  <c r="AZ20" i="21"/>
  <c r="AZ11" i="21"/>
  <c r="AX15" i="21"/>
  <c r="AV5" i="21"/>
  <c r="AX60" i="21"/>
  <c r="BP72" i="21"/>
  <c r="AT8" i="21"/>
  <c r="H43" i="21"/>
  <c r="N33" i="21"/>
  <c r="M38" i="21"/>
  <c r="S6" i="21"/>
  <c r="H66" i="21"/>
  <c r="AM5" i="21"/>
  <c r="BA43" i="21"/>
  <c r="BC28" i="21"/>
  <c r="BD12" i="21"/>
  <c r="V9" i="21"/>
  <c r="AE40" i="21"/>
  <c r="BJ65" i="21"/>
  <c r="N14" i="21"/>
  <c r="J31" i="21"/>
  <c r="E44" i="21"/>
  <c r="BR35" i="21"/>
  <c r="AO70" i="21"/>
  <c r="H31" i="21"/>
  <c r="R6" i="21"/>
  <c r="AO77" i="21"/>
  <c r="F41" i="21"/>
  <c r="D5" i="21"/>
  <c r="BQ28" i="21"/>
  <c r="BN77" i="21"/>
  <c r="BG19" i="21"/>
  <c r="AG57" i="21"/>
  <c r="S77" i="21"/>
  <c r="BD19" i="21"/>
  <c r="C14" i="21"/>
  <c r="AN58" i="21"/>
  <c r="G48" i="21"/>
  <c r="BR23" i="21"/>
  <c r="Q61" i="21"/>
  <c r="BN28" i="21"/>
  <c r="Z72" i="21"/>
  <c r="BL5" i="21"/>
  <c r="D30" i="21"/>
  <c r="AQ33" i="21"/>
  <c r="AV19" i="21"/>
  <c r="AB64" i="21"/>
  <c r="AB72" i="21"/>
  <c r="BH64" i="21"/>
  <c r="BG28" i="21"/>
  <c r="U34" i="21"/>
  <c r="V70" i="21"/>
  <c r="BD67" i="21"/>
  <c r="J45" i="21"/>
  <c r="R55" i="21"/>
  <c r="AJ53" i="21"/>
  <c r="AT71" i="21"/>
  <c r="AX52" i="21"/>
  <c r="Y33" i="21"/>
  <c r="C20" i="21"/>
  <c r="BL21" i="21"/>
  <c r="AU76" i="21"/>
  <c r="AH12" i="21"/>
  <c r="G37" i="21"/>
  <c r="AU17" i="21"/>
  <c r="G21" i="21"/>
  <c r="BC37" i="21"/>
  <c r="Q9" i="21"/>
  <c r="G35" i="21"/>
  <c r="K62" i="21"/>
  <c r="BP5" i="21"/>
  <c r="V67" i="21"/>
  <c r="S60" i="21"/>
  <c r="AE41" i="21"/>
  <c r="N12" i="21"/>
  <c r="AC18" i="21"/>
  <c r="BA20" i="21"/>
  <c r="BK26" i="21"/>
  <c r="AA77" i="21"/>
  <c r="O65" i="21"/>
  <c r="BI27" i="21"/>
  <c r="BI49" i="21"/>
  <c r="AJ48" i="21"/>
  <c r="BJ25" i="21"/>
  <c r="BK63" i="21"/>
  <c r="R22" i="21"/>
  <c r="AT6" i="21"/>
  <c r="BC29" i="21"/>
  <c r="BE51" i="21"/>
  <c r="E40" i="21"/>
  <c r="U47" i="21"/>
  <c r="AE70" i="21"/>
  <c r="AN26" i="21"/>
  <c r="AV41" i="21"/>
  <c r="AF77" i="21"/>
  <c r="X29" i="21"/>
  <c r="X36" i="21"/>
  <c r="BN36" i="21"/>
  <c r="BO19" i="21"/>
  <c r="J56" i="21"/>
  <c r="BL65" i="21"/>
  <c r="E56" i="21"/>
  <c r="AG23" i="21"/>
  <c r="BR51" i="21"/>
  <c r="J5" i="21"/>
  <c r="Z33" i="21"/>
  <c r="AM66" i="21"/>
  <c r="AM69" i="21"/>
  <c r="BS28" i="21"/>
  <c r="T58" i="21"/>
  <c r="G57" i="21"/>
  <c r="BG32" i="21"/>
  <c r="AF6" i="21"/>
  <c r="AW56" i="21"/>
  <c r="U71" i="21"/>
  <c r="F34" i="21"/>
  <c r="AQ61" i="21"/>
  <c r="BE62" i="21"/>
  <c r="BB51" i="21"/>
  <c r="AA5" i="21"/>
  <c r="D70" i="21"/>
  <c r="AM54" i="21"/>
  <c r="BH6" i="21"/>
  <c r="AW70" i="21"/>
  <c r="AL34" i="21"/>
  <c r="AH38" i="21"/>
  <c r="R27" i="21"/>
  <c r="AW34" i="21"/>
  <c r="AT20" i="21"/>
  <c r="AM6" i="21"/>
  <c r="AP57" i="21"/>
  <c r="AO9" i="21"/>
  <c r="AQ23" i="21"/>
  <c r="AW23" i="21"/>
  <c r="F29" i="21"/>
  <c r="K55" i="21"/>
  <c r="AW50" i="21"/>
  <c r="G58" i="21"/>
  <c r="Z76" i="21"/>
  <c r="L21" i="21"/>
  <c r="Y72" i="21"/>
  <c r="AC34" i="21"/>
  <c r="BK59" i="21"/>
  <c r="AT59" i="21"/>
  <c r="AW21" i="21"/>
  <c r="AZ44" i="21"/>
  <c r="AG36" i="21"/>
  <c r="F44" i="21"/>
  <c r="AH77" i="21"/>
  <c r="BS26" i="21"/>
  <c r="AM52" i="21"/>
  <c r="AN21" i="21"/>
  <c r="AC69" i="21"/>
  <c r="L41" i="21"/>
  <c r="N68" i="21"/>
  <c r="AF57" i="21"/>
  <c r="AN50" i="21"/>
  <c r="BS53" i="21"/>
  <c r="AH34" i="21"/>
  <c r="AF75" i="21"/>
  <c r="E60" i="21"/>
  <c r="AS42" i="21"/>
  <c r="BI68" i="21"/>
  <c r="BG13" i="21"/>
  <c r="U30" i="21"/>
  <c r="O10" i="21"/>
  <c r="AC6" i="21"/>
  <c r="AQ10" i="21"/>
  <c r="BS74" i="21"/>
  <c r="C36" i="21"/>
  <c r="T71" i="21"/>
  <c r="AU13" i="21"/>
  <c r="BL69" i="21"/>
  <c r="AF31" i="21"/>
  <c r="BQ40" i="21"/>
  <c r="AB46" i="21"/>
  <c r="BG33" i="21"/>
  <c r="U36" i="21"/>
  <c r="BS10" i="21"/>
  <c r="V40" i="21"/>
  <c r="AO58" i="21"/>
  <c r="AW9" i="21"/>
  <c r="AH26" i="21"/>
  <c r="V74" i="21"/>
  <c r="BI74" i="21"/>
  <c r="BI53" i="21"/>
  <c r="AJ55" i="21"/>
  <c r="Z26" i="21"/>
  <c r="M46" i="21"/>
  <c r="BQ76" i="21"/>
  <c r="AA23" i="21"/>
  <c r="Z15" i="21"/>
  <c r="BG8" i="21"/>
  <c r="E35" i="21"/>
  <c r="D39" i="21"/>
  <c r="AC59" i="21"/>
  <c r="BI30" i="21"/>
  <c r="D18" i="21"/>
  <c r="BE55" i="21"/>
  <c r="BB42" i="21"/>
  <c r="H21" i="21"/>
  <c r="E47" i="21"/>
  <c r="K32" i="21"/>
  <c r="S23" i="21"/>
  <c r="BQ20" i="21"/>
  <c r="AA20" i="21"/>
  <c r="O42" i="21"/>
  <c r="AE61" i="21"/>
  <c r="AC7" i="21"/>
  <c r="AN10" i="21"/>
  <c r="BR49" i="21"/>
  <c r="AH7" i="21"/>
  <c r="AI38" i="21"/>
  <c r="AO69" i="21"/>
  <c r="AA38" i="21"/>
  <c r="BG71" i="21"/>
  <c r="AF29" i="21"/>
  <c r="E16" i="21"/>
  <c r="AU48" i="21"/>
  <c r="AW13" i="21"/>
  <c r="AV68" i="21"/>
  <c r="AW44" i="21"/>
  <c r="E58" i="21"/>
  <c r="AP67" i="21"/>
  <c r="AL77" i="21"/>
  <c r="AU57" i="21"/>
  <c r="AU20" i="21"/>
  <c r="AB10" i="21"/>
  <c r="AL58" i="21"/>
  <c r="H29" i="21"/>
  <c r="J15" i="21"/>
  <c r="AL65" i="21"/>
  <c r="Y24" i="21"/>
  <c r="T11" i="21"/>
  <c r="BO40" i="21"/>
  <c r="Q56" i="21"/>
  <c r="E41" i="21"/>
  <c r="S21" i="21"/>
  <c r="AO31" i="21"/>
  <c r="F7" i="21"/>
  <c r="E53" i="21"/>
  <c r="AC8" i="21"/>
  <c r="AI33" i="21"/>
  <c r="Y67" i="21"/>
  <c r="AW26" i="21"/>
  <c r="K67" i="21"/>
  <c r="BB37" i="21"/>
  <c r="BA27" i="21"/>
  <c r="T53" i="21"/>
  <c r="BJ68" i="21"/>
  <c r="BQ61" i="21"/>
  <c r="AH56" i="21"/>
  <c r="BO24" i="21"/>
  <c r="BR26" i="21"/>
  <c r="BD65" i="21"/>
  <c r="N43" i="21"/>
  <c r="AI24" i="21"/>
  <c r="G34" i="21"/>
  <c r="AA33" i="21"/>
  <c r="J40" i="21"/>
  <c r="AN45" i="21"/>
  <c r="T70" i="21"/>
  <c r="AU32" i="21"/>
  <c r="AX73" i="21"/>
  <c r="N11" i="21"/>
  <c r="L38" i="21"/>
  <c r="F6" i="21"/>
  <c r="E27" i="21"/>
  <c r="AT45" i="21"/>
  <c r="AJ28" i="21"/>
  <c r="BB62" i="21"/>
  <c r="AQ14" i="21"/>
  <c r="AQ58" i="21"/>
  <c r="BO35" i="21"/>
  <c r="BG26" i="21"/>
  <c r="AQ55" i="21"/>
  <c r="AX64" i="21"/>
  <c r="X9" i="21"/>
  <c r="BD77" i="21"/>
  <c r="S72" i="21"/>
  <c r="S17" i="21"/>
  <c r="K45" i="21"/>
  <c r="AW38" i="21"/>
  <c r="D64" i="21"/>
  <c r="U18" i="21"/>
  <c r="AZ29" i="21"/>
  <c r="AL26" i="21"/>
  <c r="H41" i="21"/>
  <c r="AX6" i="21"/>
  <c r="AP70" i="21"/>
  <c r="AP51" i="21"/>
  <c r="BG76" i="21"/>
  <c r="M43" i="21"/>
  <c r="AO13" i="21"/>
  <c r="BP63" i="21"/>
  <c r="BQ49" i="21"/>
  <c r="AS57" i="21"/>
  <c r="V63" i="21"/>
  <c r="U62" i="21"/>
  <c r="N23" i="21"/>
  <c r="BP43" i="21"/>
  <c r="BP49" i="21"/>
  <c r="AM56" i="21"/>
  <c r="BK71" i="21"/>
  <c r="AN32" i="21"/>
  <c r="AG68" i="21"/>
  <c r="Q77" i="21"/>
  <c r="BE68" i="21"/>
  <c r="BE14" i="21"/>
  <c r="M50" i="21"/>
  <c r="H37" i="21"/>
  <c r="U76" i="21"/>
  <c r="AE32" i="21"/>
  <c r="AW46" i="21"/>
  <c r="BH35" i="21"/>
  <c r="AG22" i="21"/>
  <c r="C25" i="29"/>
  <c r="AE6" i="33" s="1"/>
  <c r="BB47" i="21"/>
  <c r="D13" i="21"/>
  <c r="S36" i="21"/>
  <c r="M33" i="21"/>
  <c r="C15" i="21"/>
  <c r="F64" i="21"/>
  <c r="AG70" i="21"/>
  <c r="K13" i="21"/>
  <c r="BS62" i="21"/>
  <c r="BK67" i="21"/>
  <c r="N70" i="21"/>
  <c r="AB38" i="21"/>
  <c r="L56" i="21"/>
  <c r="AT72" i="21"/>
  <c r="V42" i="21"/>
  <c r="BE44" i="21"/>
  <c r="X45" i="21"/>
  <c r="X73" i="21"/>
  <c r="AQ40" i="21"/>
  <c r="BL40" i="21"/>
  <c r="Z40" i="21"/>
  <c r="S70" i="21"/>
  <c r="BS68" i="21"/>
  <c r="AJ67" i="21"/>
  <c r="BH72" i="21"/>
  <c r="BJ72" i="21"/>
  <c r="K51" i="21"/>
  <c r="BB41" i="21"/>
  <c r="N17" i="21"/>
  <c r="AL43" i="21"/>
  <c r="AI15" i="21"/>
  <c r="AQ27" i="21"/>
  <c r="AS64" i="21"/>
  <c r="E23" i="21"/>
  <c r="S12" i="21"/>
  <c r="BE60" i="21"/>
  <c r="BI37" i="21"/>
  <c r="BP33" i="21"/>
  <c r="BH55" i="21"/>
  <c r="AW45" i="21"/>
  <c r="AU16" i="21"/>
  <c r="BA41" i="21"/>
  <c r="Z27" i="21"/>
  <c r="BI35" i="21"/>
  <c r="Y71" i="21"/>
  <c r="BJ12" i="21"/>
  <c r="BC38" i="21"/>
  <c r="AV6" i="21"/>
  <c r="G59" i="21"/>
  <c r="AG75" i="21"/>
  <c r="K23" i="21"/>
  <c r="AZ65" i="21"/>
  <c r="AW72" i="21"/>
  <c r="H45" i="21"/>
  <c r="BH47" i="21"/>
  <c r="AL76" i="21"/>
  <c r="R17" i="21"/>
  <c r="G65" i="21"/>
  <c r="S18" i="21"/>
  <c r="S38" i="21"/>
  <c r="BD49" i="21"/>
  <c r="BS41" i="21"/>
  <c r="BN31" i="21"/>
  <c r="T73" i="21"/>
  <c r="BP50" i="21"/>
  <c r="Z5" i="21"/>
  <c r="BD56" i="21"/>
  <c r="AQ49" i="21"/>
  <c r="AQ30" i="21"/>
  <c r="AC77" i="21"/>
  <c r="H23" i="21"/>
  <c r="AO42" i="21"/>
  <c r="AI16" i="21"/>
  <c r="AO65" i="21"/>
  <c r="BS70" i="21"/>
  <c r="BE65" i="21"/>
  <c r="AP22" i="21"/>
  <c r="AP33" i="21"/>
  <c r="R20" i="21"/>
  <c r="BO26" i="21"/>
  <c r="AN68" i="21"/>
  <c r="AG45" i="21"/>
  <c r="AJ27" i="21"/>
  <c r="AQ24" i="21"/>
  <c r="U20" i="21"/>
  <c r="BL28" i="21"/>
  <c r="Z61" i="21"/>
  <c r="AL48" i="21"/>
  <c r="BH12" i="21"/>
  <c r="AN33" i="21"/>
  <c r="H59" i="21"/>
  <c r="BL47" i="21"/>
  <c r="AZ22" i="21"/>
  <c r="BB50" i="21"/>
  <c r="R59" i="21"/>
  <c r="BO53" i="21"/>
  <c r="BE54" i="21"/>
  <c r="U68" i="21"/>
  <c r="BS15" i="21"/>
  <c r="H61" i="21"/>
  <c r="R57" i="21"/>
  <c r="AJ36" i="21"/>
  <c r="AS74" i="21"/>
  <c r="Y45" i="21"/>
  <c r="J68" i="21"/>
  <c r="AL63" i="21"/>
  <c r="D37" i="21"/>
  <c r="AV75" i="21"/>
  <c r="AZ27" i="21"/>
  <c r="AM75" i="21"/>
  <c r="AG74" i="21"/>
  <c r="AM51" i="21"/>
  <c r="G74" i="21"/>
  <c r="J66" i="21"/>
  <c r="BL43" i="21"/>
  <c r="R19" i="21"/>
  <c r="AC38" i="21"/>
  <c r="AI18" i="21"/>
  <c r="AQ70" i="21"/>
  <c r="AP25" i="21"/>
  <c r="BQ25" i="21"/>
  <c r="Q33" i="21"/>
  <c r="AA63" i="21"/>
  <c r="J49" i="21"/>
  <c r="BI13" i="21"/>
  <c r="AV39" i="21"/>
  <c r="AH69" i="21"/>
  <c r="BO67" i="21"/>
  <c r="G22" i="21"/>
  <c r="AI5" i="21"/>
  <c r="AG72" i="21"/>
  <c r="U64" i="21"/>
  <c r="AH23" i="21"/>
  <c r="R12" i="21"/>
  <c r="AA13" i="21"/>
  <c r="S41" i="21"/>
  <c r="V50" i="21"/>
  <c r="AS62" i="21"/>
  <c r="AS68" i="21"/>
  <c r="BQ62" i="21"/>
  <c r="AE16" i="21"/>
  <c r="AT16" i="21"/>
  <c r="BI42" i="21"/>
  <c r="BK12" i="21"/>
  <c r="BC48" i="21"/>
  <c r="AL28" i="21"/>
  <c r="BK18" i="21"/>
  <c r="AB17" i="21"/>
  <c r="X39" i="21"/>
  <c r="X12" i="21"/>
  <c r="AX68" i="21"/>
  <c r="BE77" i="21"/>
  <c r="AO61" i="21"/>
  <c r="AQ73" i="21"/>
  <c r="BI59" i="21"/>
  <c r="BE58" i="21"/>
  <c r="F12" i="21"/>
  <c r="AQ18" i="21"/>
  <c r="Z42" i="21"/>
  <c r="BJ7" i="21"/>
  <c r="BN15" i="21"/>
  <c r="BL13" i="21"/>
  <c r="G10" i="21"/>
  <c r="AI59" i="21"/>
  <c r="BO44" i="21"/>
  <c r="BB63" i="21"/>
  <c r="AS10" i="21"/>
  <c r="N53" i="21"/>
  <c r="AC73" i="21"/>
  <c r="Y18" i="21"/>
  <c r="BB54" i="21"/>
  <c r="AS71" i="21"/>
  <c r="AF10" i="21"/>
  <c r="AO33" i="21"/>
  <c r="BI54" i="21"/>
  <c r="AE45" i="21"/>
  <c r="BI69" i="21"/>
  <c r="BS48" i="21"/>
  <c r="AQ50" i="21"/>
  <c r="K29" i="21"/>
  <c r="J6" i="21"/>
  <c r="BK47" i="21"/>
  <c r="C47" i="21"/>
  <c r="BG72" i="21"/>
  <c r="E15" i="21"/>
  <c r="BN13" i="21"/>
  <c r="H44" i="21"/>
  <c r="AC60" i="21"/>
  <c r="L36" i="21"/>
  <c r="BO45" i="21"/>
  <c r="BJ62" i="21"/>
  <c r="L24" i="21"/>
  <c r="AG20" i="21"/>
  <c r="BI21" i="21"/>
  <c r="AZ37" i="21"/>
  <c r="AP65" i="21"/>
  <c r="D32" i="21"/>
  <c r="D16" i="21"/>
  <c r="AC71" i="21"/>
  <c r="AJ70" i="21"/>
  <c r="BQ60" i="21"/>
  <c r="BD58" i="21"/>
  <c r="AA56" i="21"/>
  <c r="Q25" i="21"/>
  <c r="BG34" i="21"/>
  <c r="BI60" i="21"/>
  <c r="AE59" i="21"/>
  <c r="V41" i="21"/>
  <c r="BC35" i="21"/>
  <c r="AU14" i="21"/>
  <c r="AX49" i="21"/>
  <c r="BK70" i="21"/>
  <c r="BN25" i="21"/>
  <c r="BG54" i="21"/>
  <c r="AH32" i="21"/>
  <c r="Q76" i="21"/>
  <c r="C68" i="21"/>
  <c r="F22" i="21"/>
  <c r="U54" i="21"/>
  <c r="BI5" i="21"/>
  <c r="BA59" i="21"/>
  <c r="AN61" i="21"/>
  <c r="AV42" i="21"/>
  <c r="L14" i="21"/>
  <c r="AN48" i="21"/>
  <c r="F18" i="21"/>
  <c r="BH50" i="21"/>
  <c r="BL54" i="21"/>
  <c r="C37" i="21"/>
  <c r="BP20" i="21"/>
  <c r="AZ63" i="21"/>
  <c r="AP47" i="21"/>
  <c r="K53" i="21"/>
  <c r="G19" i="21"/>
  <c r="AA17" i="21"/>
  <c r="AX69" i="21"/>
  <c r="AU63" i="21"/>
  <c r="AU72" i="21"/>
  <c r="L6" i="21"/>
  <c r="BS32" i="21"/>
  <c r="BC34" i="21"/>
  <c r="H19" i="21"/>
  <c r="AU26" i="21"/>
  <c r="BB10" i="21"/>
  <c r="J17" i="21"/>
  <c r="AE17" i="21"/>
  <c r="AF47" i="21"/>
  <c r="AP69" i="21"/>
  <c r="AW15" i="21"/>
  <c r="AA72" i="21"/>
  <c r="BQ51" i="21"/>
  <c r="BR14" i="21"/>
  <c r="Q13" i="21"/>
  <c r="AG73" i="21"/>
  <c r="BN52" i="21"/>
  <c r="J33" i="21"/>
  <c r="BN63" i="21"/>
  <c r="BE5" i="21"/>
  <c r="BI47" i="21"/>
  <c r="BN42" i="21"/>
  <c r="AN71" i="21"/>
  <c r="AG63" i="21"/>
  <c r="R73" i="21"/>
  <c r="G75" i="21"/>
  <c r="BK14" i="21"/>
  <c r="M36" i="21"/>
  <c r="K14" i="21"/>
  <c r="AC63" i="21"/>
  <c r="BI9" i="21"/>
  <c r="BR38" i="21"/>
  <c r="AX42" i="21"/>
  <c r="BA11" i="21"/>
  <c r="BS19" i="21"/>
  <c r="F46" i="21"/>
  <c r="BS60" i="21"/>
  <c r="D71" i="21"/>
  <c r="Q50" i="21"/>
  <c r="BQ21" i="21"/>
  <c r="Y21" i="21"/>
  <c r="AB63" i="21"/>
  <c r="BP7" i="21"/>
  <c r="BA60" i="21"/>
  <c r="AU41" i="21"/>
  <c r="BE75" i="21"/>
  <c r="AN72" i="21"/>
  <c r="N34" i="21"/>
  <c r="AZ64" i="21"/>
  <c r="AB29" i="21"/>
  <c r="AP19" i="21"/>
  <c r="AO29" i="21"/>
  <c r="S76" i="21"/>
  <c r="BG40" i="21"/>
  <c r="BC24" i="21"/>
  <c r="BD64" i="21"/>
  <c r="BG17" i="21"/>
  <c r="BB53" i="21"/>
  <c r="AW54" i="21"/>
  <c r="H38" i="21"/>
  <c r="Q70" i="21"/>
  <c r="O33" i="21"/>
  <c r="AU24" i="21"/>
  <c r="AA70" i="21"/>
  <c r="O12" i="21"/>
  <c r="AU11" i="21"/>
  <c r="R48" i="21"/>
  <c r="AP39" i="21"/>
  <c r="BS22" i="21"/>
  <c r="AP15" i="21"/>
  <c r="AP75" i="21"/>
  <c r="BR54" i="21"/>
  <c r="G29" i="21"/>
  <c r="AS30" i="21"/>
  <c r="AC5" i="21"/>
  <c r="AB56" i="21"/>
  <c r="BA35" i="21"/>
  <c r="BJ19" i="21"/>
  <c r="U75" i="21"/>
  <c r="AI70" i="21"/>
  <c r="AJ41" i="21"/>
  <c r="D12" i="21"/>
  <c r="AT5" i="21"/>
  <c r="AT44" i="21"/>
  <c r="AE72" i="21"/>
  <c r="AE30" i="21"/>
  <c r="M64" i="21"/>
  <c r="K27" i="21"/>
  <c r="X42" i="21"/>
  <c r="AO20" i="21"/>
  <c r="AU54" i="21"/>
  <c r="Q31" i="21"/>
  <c r="V69" i="21"/>
  <c r="AX27" i="21"/>
  <c r="AG62" i="21"/>
  <c r="BD21" i="21"/>
  <c r="AL68" i="21"/>
  <c r="BK25" i="21"/>
  <c r="V55" i="21"/>
  <c r="X56" i="21"/>
  <c r="AT34" i="21"/>
  <c r="J73" i="21"/>
  <c r="BN21" i="21"/>
  <c r="AH60" i="21"/>
  <c r="BA22" i="21"/>
  <c r="AH41" i="21"/>
  <c r="BO18" i="21"/>
  <c r="T22" i="21"/>
  <c r="AA43" i="21"/>
  <c r="AW73" i="21"/>
  <c r="AG11" i="21"/>
  <c r="BR28" i="21"/>
  <c r="BA53" i="21"/>
  <c r="S50" i="21"/>
  <c r="AG25" i="21"/>
  <c r="BG74" i="21"/>
  <c r="AQ20" i="21"/>
  <c r="C77" i="21"/>
  <c r="BO28" i="21"/>
  <c r="AG76" i="21"/>
  <c r="BD73" i="21"/>
  <c r="C32" i="21"/>
  <c r="AE58" i="21"/>
  <c r="L54" i="21"/>
  <c r="AV58" i="21"/>
  <c r="BQ67" i="21"/>
  <c r="Y37" i="21"/>
  <c r="BN27" i="21"/>
  <c r="D9" i="21"/>
  <c r="BC21" i="21"/>
  <c r="Y54" i="21"/>
  <c r="BB33" i="21"/>
  <c r="AA37" i="21"/>
  <c r="Q53" i="21"/>
  <c r="BI64" i="21"/>
  <c r="O14" i="21"/>
  <c r="BL22" i="21"/>
  <c r="BE10" i="21"/>
  <c r="BG22" i="21"/>
  <c r="BR68" i="21"/>
  <c r="AN14" i="21"/>
  <c r="BS43" i="21"/>
  <c r="AA64" i="21"/>
  <c r="G61" i="21"/>
  <c r="BB55" i="21"/>
  <c r="AP74" i="21"/>
  <c r="K54" i="21"/>
  <c r="BR66" i="21"/>
  <c r="BO76" i="21"/>
  <c r="BP58" i="21"/>
  <c r="BH33" i="21"/>
  <c r="F23" i="21"/>
  <c r="BH8" i="21"/>
  <c r="N31" i="21"/>
  <c r="U63" i="21"/>
  <c r="Y5" i="21"/>
  <c r="BP13" i="21"/>
  <c r="X50" i="21"/>
  <c r="S29" i="21"/>
  <c r="BP10" i="21"/>
  <c r="BN43" i="21"/>
  <c r="L25" i="21"/>
  <c r="BL68" i="21"/>
  <c r="BA24" i="21"/>
  <c r="M66" i="21"/>
  <c r="V54" i="21"/>
  <c r="D21" i="21"/>
  <c r="AW63" i="21"/>
  <c r="AM38" i="21"/>
  <c r="AN46" i="21"/>
  <c r="AG52" i="21"/>
  <c r="E20" i="21"/>
  <c r="AP8" i="21"/>
  <c r="BK15" i="21"/>
  <c r="H39" i="21"/>
  <c r="AO12" i="21"/>
  <c r="AE68" i="21"/>
  <c r="E6" i="21"/>
  <c r="AL29" i="21"/>
  <c r="N24" i="21"/>
  <c r="BO7" i="21"/>
  <c r="AC61" i="21"/>
  <c r="BP59" i="21"/>
  <c r="U43" i="21"/>
  <c r="AA10" i="21"/>
  <c r="AV47" i="21"/>
  <c r="S13" i="21"/>
  <c r="J41" i="21"/>
  <c r="AV54" i="21"/>
  <c r="BR48" i="21"/>
  <c r="BG21" i="21"/>
  <c r="M16" i="21"/>
  <c r="BP61" i="21"/>
  <c r="AN11" i="21"/>
  <c r="AV64" i="21"/>
  <c r="AM27" i="21"/>
  <c r="AC68" i="21"/>
  <c r="V27" i="21"/>
  <c r="BA65" i="21"/>
  <c r="AG43" i="21"/>
  <c r="BS18" i="21"/>
  <c r="BB34" i="21"/>
  <c r="AH30" i="21"/>
  <c r="C33" i="21"/>
  <c r="AX54" i="21"/>
  <c r="AT73" i="21"/>
  <c r="AH39" i="21"/>
  <c r="G18" i="21"/>
  <c r="J10" i="21"/>
  <c r="AU15" i="21"/>
  <c r="AL74" i="21"/>
  <c r="Y43" i="21"/>
  <c r="AJ18" i="21"/>
  <c r="AA69" i="21"/>
  <c r="O26" i="21"/>
  <c r="BH25" i="21"/>
  <c r="BG53" i="21"/>
  <c r="R75" i="21"/>
  <c r="H53" i="21"/>
  <c r="AN12" i="21"/>
  <c r="BR40" i="21"/>
  <c r="G52" i="21"/>
  <c r="BQ5" i="21"/>
  <c r="R46" i="21"/>
  <c r="AA55" i="21"/>
  <c r="AM57" i="21"/>
  <c r="AN9" i="21"/>
  <c r="BC25" i="21"/>
  <c r="N50" i="21"/>
  <c r="C57" i="21"/>
  <c r="AL20" i="21"/>
  <c r="AV69" i="21"/>
  <c r="AL17" i="21"/>
  <c r="Q21" i="21"/>
  <c r="AJ16" i="21"/>
  <c r="D45" i="21"/>
  <c r="BC31" i="21"/>
  <c r="BI38" i="21"/>
  <c r="S68" i="21"/>
  <c r="BQ14" i="21"/>
  <c r="S48" i="21"/>
  <c r="D28" i="21"/>
  <c r="N75" i="21"/>
  <c r="BQ37" i="21"/>
  <c r="AH49" i="21"/>
  <c r="AG35" i="21"/>
  <c r="V39" i="21"/>
  <c r="N37" i="21"/>
  <c r="AP32" i="21"/>
  <c r="AQ39" i="21"/>
  <c r="BJ76" i="21"/>
  <c r="AO55" i="21"/>
  <c r="BH9" i="21"/>
  <c r="BJ63" i="21"/>
  <c r="D69" i="21"/>
  <c r="AO35" i="21"/>
  <c r="BJ14" i="21"/>
  <c r="C13" i="21"/>
  <c r="AZ38" i="21"/>
  <c r="BK54" i="21"/>
  <c r="AQ35" i="21"/>
  <c r="F57" i="21"/>
  <c r="AB61" i="21"/>
  <c r="BB28" i="21"/>
  <c r="BS35" i="21"/>
  <c r="T47" i="21"/>
  <c r="AW35" i="21"/>
  <c r="Z74" i="21"/>
  <c r="K36" i="21"/>
  <c r="BE61" i="21"/>
  <c r="D42" i="21"/>
  <c r="AU75" i="21"/>
  <c r="R54" i="21"/>
  <c r="AL50" i="21"/>
  <c r="BN47" i="21"/>
  <c r="BE12" i="21"/>
  <c r="AV101" i="35"/>
  <c r="AV100" i="35"/>
  <c r="AR50" i="21" l="1"/>
  <c r="CA50" i="21" s="1"/>
  <c r="P39" i="21"/>
  <c r="BW39" i="21" s="1"/>
  <c r="W32" i="21"/>
  <c r="BX32" i="21" s="1"/>
  <c r="I65" i="21"/>
  <c r="BV65" i="21" s="1"/>
  <c r="AD12" i="21"/>
  <c r="BY12" i="21" s="1"/>
  <c r="BF66" i="21"/>
  <c r="CC66" i="21" s="1"/>
  <c r="DB78" i="21" s="1"/>
  <c r="AR43" i="21"/>
  <c r="CA43" i="21" s="1"/>
  <c r="I40" i="21"/>
  <c r="BV40" i="21" s="1"/>
  <c r="AD47" i="21"/>
  <c r="BY47" i="21" s="1"/>
  <c r="P33" i="21"/>
  <c r="BW33" i="21" s="1"/>
  <c r="AR58" i="21"/>
  <c r="CA58" i="21" s="1"/>
  <c r="BT65" i="21"/>
  <c r="CE65" i="21" s="1"/>
  <c r="AD53" i="21"/>
  <c r="BY53" i="21" s="1"/>
  <c r="AY21" i="21"/>
  <c r="CB21" i="21" s="1"/>
  <c r="AD58" i="21"/>
  <c r="BY58" i="21" s="1"/>
  <c r="P35" i="21"/>
  <c r="BW35" i="21" s="1"/>
  <c r="AY18" i="21"/>
  <c r="CB18" i="21" s="1"/>
  <c r="BM52" i="21"/>
  <c r="CD52" i="21" s="1"/>
  <c r="BT71" i="21"/>
  <c r="CE71" i="21" s="1"/>
  <c r="AY12" i="21"/>
  <c r="CB12" i="21" s="1"/>
  <c r="BT32" i="21"/>
  <c r="CE32" i="21" s="1"/>
  <c r="AR48" i="21"/>
  <c r="CA48" i="21" s="1"/>
  <c r="AK38" i="21"/>
  <c r="BZ38" i="21" s="1"/>
  <c r="BF20" i="21"/>
  <c r="CC20" i="21" s="1"/>
  <c r="AD59" i="21"/>
  <c r="BY59" i="21" s="1"/>
  <c r="CX59" i="21" s="1"/>
  <c r="BM6" i="21"/>
  <c r="CD6" i="21" s="1"/>
  <c r="W19" i="21"/>
  <c r="BX19" i="21" s="1"/>
  <c r="P65" i="21"/>
  <c r="BW65" i="21" s="1"/>
  <c r="I42" i="21"/>
  <c r="BV42" i="21" s="1"/>
  <c r="AR31" i="21"/>
  <c r="CA31" i="21" s="1"/>
  <c r="AY51" i="21"/>
  <c r="CB51" i="21" s="1"/>
  <c r="W36" i="21"/>
  <c r="BX36" i="21" s="1"/>
  <c r="P62" i="21"/>
  <c r="BW62" i="21" s="1"/>
  <c r="W38" i="21"/>
  <c r="BX38" i="21" s="1"/>
  <c r="BM32" i="21"/>
  <c r="CD32" i="21" s="1"/>
  <c r="BF64" i="21"/>
  <c r="CC64" i="21" s="1"/>
  <c r="BT21" i="21"/>
  <c r="CE21" i="21" s="1"/>
  <c r="P56" i="21"/>
  <c r="BW56" i="21" s="1"/>
  <c r="W46" i="21"/>
  <c r="BX46" i="21" s="1"/>
  <c r="AK62" i="21"/>
  <c r="BZ62" i="21" s="1"/>
  <c r="BF25" i="21"/>
  <c r="CC25" i="21" s="1"/>
  <c r="BT9" i="21"/>
  <c r="CE9" i="21" s="1"/>
  <c r="AR19" i="21"/>
  <c r="CA19" i="21" s="1"/>
  <c r="BT36" i="21"/>
  <c r="CE36" i="21" s="1"/>
  <c r="W49" i="21"/>
  <c r="BX49" i="21" s="1"/>
  <c r="W52" i="21"/>
  <c r="BX52" i="21" s="1"/>
  <c r="P18" i="21"/>
  <c r="BW18" i="21" s="1"/>
  <c r="AY36" i="21"/>
  <c r="CB36" i="21" s="1"/>
  <c r="I33" i="21"/>
  <c r="BV33" i="21" s="1"/>
  <c r="AK13" i="21"/>
  <c r="BZ13" i="21" s="1"/>
  <c r="BM67" i="21"/>
  <c r="CD67" i="21" s="1"/>
  <c r="DC79" i="21" s="1"/>
  <c r="AK54" i="21"/>
  <c r="BZ54" i="21" s="1"/>
  <c r="BF47" i="21"/>
  <c r="CC47" i="21" s="1"/>
  <c r="AR14" i="21"/>
  <c r="CA14" i="21" s="1"/>
  <c r="BM50" i="21"/>
  <c r="CD50" i="21" s="1"/>
  <c r="AD14" i="21"/>
  <c r="BY14" i="21" s="1"/>
  <c r="W40" i="21"/>
  <c r="BX40" i="21" s="1"/>
  <c r="P61" i="21"/>
  <c r="BW61" i="21" s="1"/>
  <c r="W60" i="21"/>
  <c r="BX60" i="21" s="1"/>
  <c r="BT50" i="21"/>
  <c r="CE50" i="21" s="1"/>
  <c r="I70" i="21"/>
  <c r="BV70" i="21" s="1"/>
  <c r="CU82" i="21" s="1"/>
  <c r="AK25" i="21"/>
  <c r="BZ25" i="21" s="1"/>
  <c r="AR21" i="21"/>
  <c r="CA21" i="21" s="1"/>
  <c r="P30" i="21"/>
  <c r="BW30" i="21" s="1"/>
  <c r="AY23" i="21"/>
  <c r="CB23" i="21" s="1"/>
  <c r="AD49" i="21"/>
  <c r="BY49" i="21" s="1"/>
  <c r="AY44" i="21"/>
  <c r="CB44" i="21" s="1"/>
  <c r="W21" i="21"/>
  <c r="BX21" i="21" s="1"/>
  <c r="I75" i="21"/>
  <c r="BV75" i="21" s="1"/>
  <c r="CU87" i="21" s="1"/>
  <c r="AK45" i="21"/>
  <c r="BZ45" i="21" s="1"/>
  <c r="AR45" i="21"/>
  <c r="CA45" i="21" s="1"/>
  <c r="BM30" i="21"/>
  <c r="CD30" i="21" s="1"/>
  <c r="AK77" i="21"/>
  <c r="BZ77" i="21" s="1"/>
  <c r="CL78" i="21" s="1"/>
  <c r="W45" i="21"/>
  <c r="BX45" i="21" s="1"/>
  <c r="AK35" i="21"/>
  <c r="BZ35" i="21" s="1"/>
  <c r="BT30" i="21"/>
  <c r="CE30" i="21" s="1"/>
  <c r="BT73" i="21"/>
  <c r="CE73" i="21" s="1"/>
  <c r="DD85" i="21" s="1"/>
  <c r="AK68" i="21"/>
  <c r="BZ68" i="21" s="1"/>
  <c r="CY80" i="21" s="1"/>
  <c r="AD21" i="21"/>
  <c r="BY21" i="21" s="1"/>
  <c r="AK32" i="21"/>
  <c r="BZ32" i="21" s="1"/>
  <c r="AD61" i="21"/>
  <c r="BY61" i="21" s="1"/>
  <c r="BM13" i="21"/>
  <c r="CD13" i="21" s="1"/>
  <c r="W9" i="21"/>
  <c r="BX9" i="21" s="1"/>
  <c r="I20" i="21"/>
  <c r="BV20" i="21" s="1"/>
  <c r="AY37" i="21"/>
  <c r="CB37" i="21" s="1"/>
  <c r="BT76" i="21"/>
  <c r="CE76" i="21" s="1"/>
  <c r="DD88" i="21" s="1"/>
  <c r="AD74" i="21"/>
  <c r="BY74" i="21" s="1"/>
  <c r="CX86" i="21" s="1"/>
  <c r="AR27" i="21"/>
  <c r="CA27" i="21" s="1"/>
  <c r="BT13" i="21"/>
  <c r="CE13" i="21" s="1"/>
  <c r="BT47" i="21"/>
  <c r="CE47" i="21" s="1"/>
  <c r="BF50" i="21"/>
  <c r="CC50" i="21" s="1"/>
  <c r="BF7" i="21"/>
  <c r="CC7" i="21" s="1"/>
  <c r="AR55" i="21"/>
  <c r="CA55" i="21" s="1"/>
  <c r="BF8" i="21"/>
  <c r="CC8" i="21" s="1"/>
  <c r="BF76" i="21"/>
  <c r="CC76" i="21" s="1"/>
  <c r="DB88" i="21" s="1"/>
  <c r="P77" i="21"/>
  <c r="BW77" i="21" s="1"/>
  <c r="CI78" i="21" s="1"/>
  <c r="AR16" i="21"/>
  <c r="CA16" i="21" s="1"/>
  <c r="I30" i="21"/>
  <c r="BV30" i="21" s="1"/>
  <c r="AK42" i="21"/>
  <c r="BZ42" i="21" s="1"/>
  <c r="BT18" i="21"/>
  <c r="CE18" i="21" s="1"/>
  <c r="BM58" i="21"/>
  <c r="CD58" i="21" s="1"/>
  <c r="AY69" i="21"/>
  <c r="CB69" i="21" s="1"/>
  <c r="DA81" i="21" s="1"/>
  <c r="I9" i="21"/>
  <c r="BV9" i="21" s="1"/>
  <c r="AK59" i="21"/>
  <c r="BZ59" i="21" s="1"/>
  <c r="AK51" i="21"/>
  <c r="BZ51" i="21" s="1"/>
  <c r="I34" i="21"/>
  <c r="BV34" i="21" s="1"/>
  <c r="AY71" i="21"/>
  <c r="CB71" i="21" s="1"/>
  <c r="DA83" i="21" s="1"/>
  <c r="AD22" i="21"/>
  <c r="BY22" i="21" s="1"/>
  <c r="BT42" i="21"/>
  <c r="CE42" i="21" s="1"/>
  <c r="AD48" i="21"/>
  <c r="BY48" i="21" s="1"/>
  <c r="AR10" i="21"/>
  <c r="CA10" i="21" s="1"/>
  <c r="BM31" i="21"/>
  <c r="CD31" i="21" s="1"/>
  <c r="BM48" i="21"/>
  <c r="CD48" i="21" s="1"/>
  <c r="AR65" i="21"/>
  <c r="CA65" i="21" s="1"/>
  <c r="AD11" i="21"/>
  <c r="BY11" i="21" s="1"/>
  <c r="W26" i="21"/>
  <c r="BX26" i="21" s="1"/>
  <c r="BF46" i="21"/>
  <c r="CC46" i="21" s="1"/>
  <c r="BT7" i="21"/>
  <c r="CE7" i="21" s="1"/>
  <c r="BF39" i="21"/>
  <c r="CC39" i="21" s="1"/>
  <c r="AK66" i="21"/>
  <c r="BZ66" i="21" s="1"/>
  <c r="CY78" i="21" s="1"/>
  <c r="AD23" i="21"/>
  <c r="BY23" i="21" s="1"/>
  <c r="AR66" i="21"/>
  <c r="CA66" i="21" s="1"/>
  <c r="BF23" i="21"/>
  <c r="CC23" i="21" s="1"/>
  <c r="P58" i="21"/>
  <c r="BW58" i="21" s="1"/>
  <c r="P66" i="21"/>
  <c r="BW66" i="21" s="1"/>
  <c r="CV78" i="21" s="1"/>
  <c r="BT63" i="21"/>
  <c r="CE63" i="21" s="1"/>
  <c r="I71" i="21"/>
  <c r="BV71" i="21" s="1"/>
  <c r="CU83" i="21" s="1"/>
  <c r="AY19" i="21"/>
  <c r="CB19" i="21" s="1"/>
  <c r="AD55" i="21"/>
  <c r="BY55" i="21" s="1"/>
  <c r="AY70" i="21"/>
  <c r="CB70" i="21" s="1"/>
  <c r="DA82" i="21" s="1"/>
  <c r="BT46" i="21"/>
  <c r="CE46" i="21" s="1"/>
  <c r="P34" i="21"/>
  <c r="BW34" i="21" s="1"/>
  <c r="BT59" i="21"/>
  <c r="CE59" i="21" s="1"/>
  <c r="I21" i="21"/>
  <c r="BV21" i="21" s="1"/>
  <c r="P28" i="21"/>
  <c r="BW28" i="21" s="1"/>
  <c r="BM5" i="21"/>
  <c r="CD5" i="21" s="1"/>
  <c r="BM27" i="21"/>
  <c r="CD27" i="21" s="1"/>
  <c r="AR23" i="21"/>
  <c r="CA23" i="21" s="1"/>
  <c r="BT14" i="21"/>
  <c r="CE14" i="21" s="1"/>
  <c r="P57" i="21"/>
  <c r="BW57" i="21" s="1"/>
  <c r="I69" i="21"/>
  <c r="BV69" i="21" s="1"/>
  <c r="CU81" i="21" s="1"/>
  <c r="AY31" i="21"/>
  <c r="CB31" i="21" s="1"/>
  <c r="BF34" i="21"/>
  <c r="CC34" i="21" s="1"/>
  <c r="P16" i="21"/>
  <c r="BW16" i="21" s="1"/>
  <c r="BT49" i="21"/>
  <c r="CE49" i="21" s="1"/>
  <c r="AY64" i="21"/>
  <c r="CB64" i="21" s="1"/>
  <c r="AR49" i="21"/>
  <c r="CA49" i="21" s="1"/>
  <c r="P29" i="21"/>
  <c r="BW29" i="21" s="1"/>
  <c r="W7" i="21"/>
  <c r="BX7" i="21" s="1"/>
  <c r="W29" i="21"/>
  <c r="BX29" i="21" s="1"/>
  <c r="AD50" i="21"/>
  <c r="BY50" i="21" s="1"/>
  <c r="BM38" i="21"/>
  <c r="CD38" i="21" s="1"/>
  <c r="P59" i="21"/>
  <c r="BW59" i="21" s="1"/>
  <c r="P75" i="21"/>
  <c r="BW75" i="21" s="1"/>
  <c r="CV87" i="21" s="1"/>
  <c r="BM66" i="21"/>
  <c r="CD66" i="21" s="1"/>
  <c r="DC78" i="21" s="1"/>
  <c r="BF48" i="21"/>
  <c r="CC48" i="21" s="1"/>
  <c r="P7" i="21"/>
  <c r="BW7" i="21" s="1"/>
  <c r="BT16" i="21"/>
  <c r="CE16" i="21" s="1"/>
  <c r="BM42" i="21"/>
  <c r="CD42" i="21" s="1"/>
  <c r="AK50" i="21"/>
  <c r="BZ50" i="21" s="1"/>
  <c r="AD76" i="21"/>
  <c r="BY76" i="21" s="1"/>
  <c r="CX88" i="21" s="1"/>
  <c r="W62" i="21"/>
  <c r="BX62" i="21" s="1"/>
  <c r="AD24" i="21"/>
  <c r="BY24" i="21" s="1"/>
  <c r="AR52" i="21"/>
  <c r="CA52" i="21" s="1"/>
  <c r="AK15" i="21"/>
  <c r="BZ15" i="21" s="1"/>
  <c r="BF13" i="21"/>
  <c r="CC13" i="21" s="1"/>
  <c r="BF68" i="21"/>
  <c r="CC68" i="21" s="1"/>
  <c r="DB80" i="21" s="1"/>
  <c r="AY66" i="21"/>
  <c r="CB66" i="21" s="1"/>
  <c r="DA78" i="21" s="1"/>
  <c r="P64" i="21"/>
  <c r="BW64" i="21" s="1"/>
  <c r="BT57" i="21"/>
  <c r="CE57" i="21" s="1"/>
  <c r="W16" i="21"/>
  <c r="BX16" i="21" s="1"/>
  <c r="BF51" i="21"/>
  <c r="CC51" i="21" s="1"/>
  <c r="AY67" i="21"/>
  <c r="CB67" i="21" s="1"/>
  <c r="DA79" i="21" s="1"/>
  <c r="AY65" i="21"/>
  <c r="CB65" i="21" s="1"/>
  <c r="AY9" i="21"/>
  <c r="CB9" i="21" s="1"/>
  <c r="AK23" i="21"/>
  <c r="BZ23" i="21" s="1"/>
  <c r="P71" i="21"/>
  <c r="BW71" i="21" s="1"/>
  <c r="CV83" i="21" s="1"/>
  <c r="AK63" i="21"/>
  <c r="BZ63" i="21" s="1"/>
  <c r="AY28" i="21"/>
  <c r="CB28" i="21" s="1"/>
  <c r="AR44" i="21"/>
  <c r="CA44" i="21" s="1"/>
  <c r="BM57" i="21"/>
  <c r="CD57" i="21" s="1"/>
  <c r="I48" i="21"/>
  <c r="BV48" i="21" s="1"/>
  <c r="BM29" i="21"/>
  <c r="CD29" i="21" s="1"/>
  <c r="AY52" i="21"/>
  <c r="CB52" i="21" s="1"/>
  <c r="AR24" i="21"/>
  <c r="CA24" i="21" s="1"/>
  <c r="BT70" i="21"/>
  <c r="CE70" i="21" s="1"/>
  <c r="DD82" i="21" s="1"/>
  <c r="BT39" i="21"/>
  <c r="CE39" i="21" s="1"/>
  <c r="I11" i="21"/>
  <c r="BV11" i="21" s="1"/>
  <c r="AD34" i="21"/>
  <c r="BY34" i="21" s="1"/>
  <c r="BT29" i="21"/>
  <c r="CE29" i="21" s="1"/>
  <c r="BM61" i="21"/>
  <c r="CD61" i="21" s="1"/>
  <c r="AY50" i="21"/>
  <c r="CB50" i="21" s="1"/>
  <c r="W10" i="21"/>
  <c r="BX10" i="21" s="1"/>
  <c r="BF17" i="21"/>
  <c r="CC17" i="21" s="1"/>
  <c r="AR15" i="21"/>
  <c r="CA15" i="21" s="1"/>
  <c r="BF18" i="21"/>
  <c r="CC18" i="21" s="1"/>
  <c r="W14" i="21"/>
  <c r="BX14" i="21" s="1"/>
  <c r="AD31" i="21"/>
  <c r="BY31" i="21" s="1"/>
  <c r="BM53" i="21"/>
  <c r="CD53" i="21" s="1"/>
  <c r="BT43" i="21"/>
  <c r="CE43" i="21" s="1"/>
  <c r="AR68" i="21"/>
  <c r="CA68" i="21" s="1"/>
  <c r="AK70" i="21"/>
  <c r="BZ70" i="21" s="1"/>
  <c r="AK55" i="21"/>
  <c r="BZ55" i="21" s="1"/>
  <c r="BF14" i="21"/>
  <c r="CC14" i="21" s="1"/>
  <c r="W66" i="21"/>
  <c r="BX66" i="21" s="1"/>
  <c r="P55" i="21"/>
  <c r="BW55" i="21" s="1"/>
  <c r="BF59" i="21"/>
  <c r="CC59" i="21" s="1"/>
  <c r="BF75" i="21"/>
  <c r="CC75" i="21" s="1"/>
  <c r="W59" i="21"/>
  <c r="BX59" i="21" s="1"/>
  <c r="P54" i="21"/>
  <c r="BW54" i="21" s="1"/>
  <c r="AY35" i="21"/>
  <c r="CB35" i="21" s="1"/>
  <c r="I10" i="21"/>
  <c r="BV10" i="21" s="1"/>
  <c r="AK18" i="21"/>
  <c r="BZ18" i="21" s="1"/>
  <c r="P63" i="21"/>
  <c r="BW63" i="21" s="1"/>
  <c r="P11" i="21"/>
  <c r="BW11" i="21" s="1"/>
  <c r="AY59" i="21"/>
  <c r="CB59" i="21" s="1"/>
  <c r="BT5" i="21"/>
  <c r="CE5" i="21" s="1"/>
  <c r="AK49" i="21"/>
  <c r="BZ49" i="21" s="1"/>
  <c r="P43" i="21"/>
  <c r="BW43" i="21" s="1"/>
  <c r="BF43" i="21"/>
  <c r="CC43" i="21" s="1"/>
  <c r="BM24" i="21"/>
  <c r="CD24" i="21" s="1"/>
  <c r="BF57" i="21"/>
  <c r="CC57" i="21" s="1"/>
  <c r="AR25" i="21"/>
  <c r="CA25" i="21" s="1"/>
  <c r="BT40" i="21"/>
  <c r="CE40" i="21" s="1"/>
  <c r="BM60" i="21"/>
  <c r="CD60" i="21" s="1"/>
  <c r="BM45" i="21"/>
  <c r="CD45" i="21" s="1"/>
  <c r="BF15" i="21"/>
  <c r="CC15" i="21" s="1"/>
  <c r="AD57" i="21"/>
  <c r="BY57" i="21" s="1"/>
  <c r="AD39" i="21"/>
  <c r="BY39" i="21" s="1"/>
  <c r="BM74" i="21"/>
  <c r="CD74" i="21" s="1"/>
  <c r="BM72" i="21"/>
  <c r="CD72" i="21" s="1"/>
  <c r="BF40" i="21"/>
  <c r="CC40" i="21" s="1"/>
  <c r="P27" i="21"/>
  <c r="BW27" i="21" s="1"/>
  <c r="P50" i="21"/>
  <c r="BW50" i="21" s="1"/>
  <c r="BT10" i="21"/>
  <c r="CE10" i="21" s="1"/>
  <c r="P23" i="21"/>
  <c r="BW23" i="21" s="1"/>
  <c r="W23" i="21"/>
  <c r="BX23" i="21" s="1"/>
  <c r="AY61" i="21"/>
  <c r="CB61" i="21" s="1"/>
  <c r="BT58" i="21"/>
  <c r="CE58" i="21" s="1"/>
  <c r="P38" i="21"/>
  <c r="BW38" i="21" s="1"/>
  <c r="AD17" i="21"/>
  <c r="BY17" i="21" s="1"/>
  <c r="AK28" i="21"/>
  <c r="BZ28" i="21" s="1"/>
  <c r="BM34" i="21"/>
  <c r="CD34" i="21" s="1"/>
  <c r="P31" i="21"/>
  <c r="BW31" i="21" s="1"/>
  <c r="I29" i="21"/>
  <c r="BV29" i="21" s="1"/>
  <c r="BM62" i="21"/>
  <c r="CD62" i="21" s="1"/>
  <c r="W11" i="21"/>
  <c r="BX11" i="21" s="1"/>
  <c r="AK36" i="21"/>
  <c r="BZ36" i="21" s="1"/>
  <c r="BT55" i="21"/>
  <c r="CE55" i="21" s="1"/>
  <c r="BT75" i="21"/>
  <c r="CE75" i="21" s="1"/>
  <c r="AK19" i="21"/>
  <c r="BZ19" i="21" s="1"/>
  <c r="AR33" i="21"/>
  <c r="CA33" i="21" s="1"/>
  <c r="AK17" i="21"/>
  <c r="BZ17" i="21" s="1"/>
  <c r="BM54" i="21"/>
  <c r="CD54" i="21" s="1"/>
  <c r="W77" i="21"/>
  <c r="BX77" i="21" s="1"/>
  <c r="W48" i="21"/>
  <c r="BX48" i="21" s="1"/>
  <c r="AD25" i="21"/>
  <c r="BY25" i="21" s="1"/>
  <c r="BM65" i="21"/>
  <c r="CD65" i="21" s="1"/>
  <c r="P69" i="21"/>
  <c r="BW69" i="21" s="1"/>
  <c r="P40" i="21"/>
  <c r="BW40" i="21" s="1"/>
  <c r="AR59" i="21"/>
  <c r="CA59" i="21" s="1"/>
  <c r="AY33" i="21"/>
  <c r="CB33" i="21" s="1"/>
  <c r="BM12" i="21"/>
  <c r="CD12" i="21" s="1"/>
  <c r="I35" i="21"/>
  <c r="BV35" i="21" s="1"/>
  <c r="BM33" i="21"/>
  <c r="CD33" i="21" s="1"/>
  <c r="AY20" i="21"/>
  <c r="CB20" i="21" s="1"/>
  <c r="AK39" i="21"/>
  <c r="BZ39" i="21" s="1"/>
  <c r="BF16" i="21"/>
  <c r="CC16" i="21" s="1"/>
  <c r="BT44" i="21"/>
  <c r="CE44" i="21" s="1"/>
  <c r="W25" i="21"/>
  <c r="BX25" i="21" s="1"/>
  <c r="I54" i="21"/>
  <c r="BV54" i="21" s="1"/>
  <c r="BM17" i="21"/>
  <c r="CD17" i="21" s="1"/>
  <c r="AD42" i="21"/>
  <c r="BY42" i="21" s="1"/>
  <c r="W5" i="21"/>
  <c r="BX5" i="21" s="1"/>
  <c r="P73" i="21"/>
  <c r="BW73" i="21" s="1"/>
  <c r="BF41" i="21"/>
  <c r="CC41" i="21" s="1"/>
  <c r="BT27" i="21"/>
  <c r="CE27" i="21" s="1"/>
  <c r="BM49" i="21"/>
  <c r="CD49" i="21" s="1"/>
  <c r="AK40" i="21"/>
  <c r="BZ40" i="21" s="1"/>
  <c r="AR36" i="21"/>
  <c r="CA36" i="21" s="1"/>
  <c r="AY27" i="21"/>
  <c r="CB27" i="21" s="1"/>
  <c r="I12" i="21"/>
  <c r="BV12" i="21" s="1"/>
  <c r="AY76" i="21"/>
  <c r="CB76" i="21" s="1"/>
  <c r="W37" i="21"/>
  <c r="BX37" i="21" s="1"/>
  <c r="BM9" i="21"/>
  <c r="CD9" i="21" s="1"/>
  <c r="I61" i="21"/>
  <c r="BV61" i="21" s="1"/>
  <c r="I36" i="21"/>
  <c r="BV36" i="21" s="1"/>
  <c r="AY43" i="21"/>
  <c r="CB43" i="21" s="1"/>
  <c r="AD63" i="21"/>
  <c r="BY63" i="21" s="1"/>
  <c r="W41" i="21"/>
  <c r="BX41" i="21" s="1"/>
  <c r="W57" i="21"/>
  <c r="BX57" i="21" s="1"/>
  <c r="BT8" i="21"/>
  <c r="CE8" i="21" s="1"/>
  <c r="AK14" i="21"/>
  <c r="BZ14" i="21" s="1"/>
  <c r="AK56" i="21"/>
  <c r="BZ56" i="21" s="1"/>
  <c r="AR32" i="21"/>
  <c r="CA32" i="21" s="1"/>
  <c r="I46" i="21"/>
  <c r="BV46" i="21" s="1"/>
  <c r="BF49" i="21"/>
  <c r="CC49" i="21" s="1"/>
  <c r="BT6" i="21"/>
  <c r="CE6" i="21" s="1"/>
  <c r="W27" i="21"/>
  <c r="BX27" i="21" s="1"/>
  <c r="P13" i="21"/>
  <c r="BW13" i="21" s="1"/>
  <c r="AK74" i="21"/>
  <c r="BZ74" i="21" s="1"/>
  <c r="AK33" i="21"/>
  <c r="BZ33" i="21" s="1"/>
  <c r="AK12" i="21"/>
  <c r="BZ12" i="21" s="1"/>
  <c r="W74" i="21"/>
  <c r="BX74" i="21" s="1"/>
  <c r="AR6" i="21"/>
  <c r="CA6" i="21" s="1"/>
  <c r="AR70" i="21"/>
  <c r="CA70" i="21" s="1"/>
  <c r="I39" i="21"/>
  <c r="BV39" i="21" s="1"/>
  <c r="BF12" i="21"/>
  <c r="CC12" i="21" s="1"/>
  <c r="AR64" i="21"/>
  <c r="CA64" i="21" s="1"/>
  <c r="I55" i="21"/>
  <c r="BV55" i="21" s="1"/>
  <c r="AD68" i="21"/>
  <c r="BY68" i="21" s="1"/>
  <c r="BT20" i="21"/>
  <c r="CE20" i="21" s="1"/>
  <c r="AD16" i="21"/>
  <c r="BY16" i="21" s="1"/>
  <c r="BF53" i="21"/>
  <c r="CC53" i="21" s="1"/>
  <c r="AR20" i="21"/>
  <c r="CA20" i="21" s="1"/>
  <c r="CM20" i="21" s="1"/>
  <c r="W50" i="21"/>
  <c r="BX50" i="21" s="1"/>
  <c r="BT25" i="21"/>
  <c r="CE25" i="21" s="1"/>
  <c r="AK16" i="21"/>
  <c r="BZ16" i="21" s="1"/>
  <c r="BF22" i="21"/>
  <c r="CC22" i="21" s="1"/>
  <c r="AY42" i="21"/>
  <c r="CB42" i="21" s="1"/>
  <c r="BM28" i="21"/>
  <c r="CD28" i="21" s="1"/>
  <c r="BF11" i="21"/>
  <c r="CC11" i="21" s="1"/>
  <c r="AR5" i="21"/>
  <c r="CA5" i="21" s="1"/>
  <c r="P53" i="21"/>
  <c r="BW53" i="21" s="1"/>
  <c r="AR46" i="21"/>
  <c r="CA46" i="21" s="1"/>
  <c r="BT69" i="21"/>
  <c r="CE69" i="21" s="1"/>
  <c r="P12" i="21"/>
  <c r="BW12" i="21" s="1"/>
  <c r="AD77" i="21"/>
  <c r="BY77" i="21" s="1"/>
  <c r="AR67" i="21"/>
  <c r="CA67" i="21" s="1"/>
  <c r="BT22" i="21"/>
  <c r="CE22" i="21" s="1"/>
  <c r="BF58" i="21"/>
  <c r="CC58" i="21" s="1"/>
  <c r="BF32" i="21"/>
  <c r="CC32" i="21" s="1"/>
  <c r="I41" i="21"/>
  <c r="BV41" i="21" s="1"/>
  <c r="BM46" i="21"/>
  <c r="CD46" i="21" s="1"/>
  <c r="BF60" i="21"/>
  <c r="CC60" i="21" s="1"/>
  <c r="I73" i="21"/>
  <c r="BV73" i="21" s="1"/>
  <c r="AR13" i="21"/>
  <c r="CA13" i="21" s="1"/>
  <c r="I15" i="21"/>
  <c r="BV15" i="21" s="1"/>
  <c r="AD15" i="21"/>
  <c r="BY15" i="21" s="1"/>
  <c r="W44" i="21"/>
  <c r="BX44" i="21" s="1"/>
  <c r="AY39" i="21"/>
  <c r="CB39" i="21" s="1"/>
  <c r="BM37" i="21"/>
  <c r="CD37" i="21" s="1"/>
  <c r="AY72" i="21"/>
  <c r="CB72" i="21" s="1"/>
  <c r="AY55" i="21"/>
  <c r="CB55" i="21" s="1"/>
  <c r="I45" i="21"/>
  <c r="BV45" i="21" s="1"/>
  <c r="AY46" i="21"/>
  <c r="CB46" i="21" s="1"/>
  <c r="BF36" i="21"/>
  <c r="CC36" i="21" s="1"/>
  <c r="DB48" i="21" s="1"/>
  <c r="W69" i="21"/>
  <c r="BX69" i="21" s="1"/>
  <c r="AK48" i="21"/>
  <c r="BZ48" i="21" s="1"/>
  <c r="P20" i="21"/>
  <c r="BW20" i="21" s="1"/>
  <c r="AY48" i="21"/>
  <c r="CB48" i="21" s="1"/>
  <c r="P74" i="21"/>
  <c r="BW74" i="21" s="1"/>
  <c r="I50" i="21"/>
  <c r="BV50" i="21" s="1"/>
  <c r="W34" i="21"/>
  <c r="BX34" i="21" s="1"/>
  <c r="AR76" i="21"/>
  <c r="CA76" i="21" s="1"/>
  <c r="I66" i="21"/>
  <c r="BV66" i="21" s="1"/>
  <c r="BF44" i="21"/>
  <c r="CC44" i="21" s="1"/>
  <c r="BM70" i="21"/>
  <c r="CD70" i="21" s="1"/>
  <c r="AD44" i="21"/>
  <c r="BY44" i="21" s="1"/>
  <c r="P32" i="21"/>
  <c r="BW32" i="21" s="1"/>
  <c r="I24" i="21"/>
  <c r="BV24" i="21" s="1"/>
  <c r="AD52" i="21"/>
  <c r="BY52" i="21" s="1"/>
  <c r="AY47" i="21"/>
  <c r="CB47" i="21" s="1"/>
  <c r="DA47" i="21" s="1"/>
  <c r="AD64" i="21"/>
  <c r="BY64" i="21" s="1"/>
  <c r="AD20" i="21"/>
  <c r="BY20" i="21" s="1"/>
  <c r="AR61" i="21"/>
  <c r="CA61" i="21" s="1"/>
  <c r="AD66" i="21"/>
  <c r="BY66" i="21" s="1"/>
  <c r="BT56" i="21"/>
  <c r="CE56" i="21" s="1"/>
  <c r="W20" i="21"/>
  <c r="BX20" i="21" s="1"/>
  <c r="AD38" i="21"/>
  <c r="BY38" i="21" s="1"/>
  <c r="BM20" i="21"/>
  <c r="CD20" i="21" s="1"/>
  <c r="AR41" i="21"/>
  <c r="CA41" i="21" s="1"/>
  <c r="I17" i="21"/>
  <c r="BV17" i="21" s="1"/>
  <c r="BF77" i="21"/>
  <c r="CC77" i="21" s="1"/>
  <c r="AY14" i="21"/>
  <c r="CB14" i="21" s="1"/>
  <c r="AK53" i="21"/>
  <c r="BZ53" i="21" s="1"/>
  <c r="BT26" i="21"/>
  <c r="CE26" i="21" s="1"/>
  <c r="AK8" i="21"/>
  <c r="BZ8" i="21" s="1"/>
  <c r="P24" i="21"/>
  <c r="BW24" i="21" s="1"/>
  <c r="I56" i="21"/>
  <c r="BV56" i="21" s="1"/>
  <c r="BM73" i="21"/>
  <c r="CD73" i="21" s="1"/>
  <c r="W12" i="21"/>
  <c r="BX12" i="21" s="1"/>
  <c r="BT72" i="21"/>
  <c r="CE72" i="21" s="1"/>
  <c r="P37" i="21"/>
  <c r="BW37" i="21" s="1"/>
  <c r="W71" i="21"/>
  <c r="BX71" i="21" s="1"/>
  <c r="BT48" i="21"/>
  <c r="CE48" i="21" s="1"/>
  <c r="BM23" i="21"/>
  <c r="CD23" i="21" s="1"/>
  <c r="P36" i="21"/>
  <c r="BW36" i="21" s="1"/>
  <c r="P51" i="21"/>
  <c r="BW51" i="21" s="1"/>
  <c r="I44" i="21"/>
  <c r="BV44" i="21" s="1"/>
  <c r="AR8" i="21"/>
  <c r="CA8" i="21" s="1"/>
  <c r="I76" i="21"/>
  <c r="BV76" i="21" s="1"/>
  <c r="AD6" i="21"/>
  <c r="BY6" i="21" s="1"/>
  <c r="AR47" i="21"/>
  <c r="CA47" i="21" s="1"/>
  <c r="AR74" i="21"/>
  <c r="CA74" i="21" s="1"/>
  <c r="BM56" i="21"/>
  <c r="CD56" i="21" s="1"/>
  <c r="AY26" i="21"/>
  <c r="CB26" i="21" s="1"/>
  <c r="W13" i="21"/>
  <c r="BX13" i="21" s="1"/>
  <c r="I5" i="21"/>
  <c r="BV5" i="21" s="1"/>
  <c r="I57" i="21"/>
  <c r="BV57" i="21" s="1"/>
  <c r="AK30" i="21"/>
  <c r="BZ30" i="21" s="1"/>
  <c r="BF65" i="21"/>
  <c r="CC65" i="21" s="1"/>
  <c r="AY57" i="21"/>
  <c r="CB57" i="21" s="1"/>
  <c r="AR77" i="21"/>
  <c r="CA77" i="21" s="1"/>
  <c r="P5" i="21"/>
  <c r="BW5" i="21" s="1"/>
  <c r="AD36" i="21"/>
  <c r="BY36" i="21" s="1"/>
  <c r="P9" i="21"/>
  <c r="BW9" i="21" s="1"/>
  <c r="BF26" i="21"/>
  <c r="CC26" i="21" s="1"/>
  <c r="BF54" i="21"/>
  <c r="CC54" i="21" s="1"/>
  <c r="AK73" i="21"/>
  <c r="BZ73" i="21" s="1"/>
  <c r="AK46" i="21"/>
  <c r="BZ46" i="21" s="1"/>
  <c r="BF73" i="21"/>
  <c r="CC73" i="21" s="1"/>
  <c r="W24" i="21"/>
  <c r="BX24" i="21" s="1"/>
  <c r="AY63" i="21"/>
  <c r="CB63" i="21" s="1"/>
  <c r="I14" i="21"/>
  <c r="BV14" i="21" s="1"/>
  <c r="AR7" i="21"/>
  <c r="CA7" i="21" s="1"/>
  <c r="AD67" i="21"/>
  <c r="BY67" i="21" s="1"/>
  <c r="I62" i="21"/>
  <c r="BV62" i="21" s="1"/>
  <c r="AD19" i="21"/>
  <c r="BY19" i="21" s="1"/>
  <c r="W61" i="21"/>
  <c r="BX61" i="21" s="1"/>
  <c r="BM77" i="21"/>
  <c r="CD77" i="21" s="1"/>
  <c r="I72" i="21"/>
  <c r="BV72" i="21" s="1"/>
  <c r="AK24" i="21"/>
  <c r="BZ24" i="21" s="1"/>
  <c r="BT12" i="21"/>
  <c r="CE12" i="21" s="1"/>
  <c r="BF31" i="21"/>
  <c r="CC31" i="21" s="1"/>
  <c r="AD62" i="21"/>
  <c r="BY62" i="21" s="1"/>
  <c r="BT33" i="21"/>
  <c r="CE33" i="21" s="1"/>
  <c r="BT68" i="21"/>
  <c r="CE68" i="21" s="1"/>
  <c r="AY45" i="21"/>
  <c r="CB45" i="21" s="1"/>
  <c r="AD28" i="21"/>
  <c r="BY28" i="21" s="1"/>
  <c r="AK26" i="21"/>
  <c r="BZ26" i="21" s="1"/>
  <c r="BM8" i="21"/>
  <c r="CD8" i="21" s="1"/>
  <c r="AR72" i="21"/>
  <c r="CA72" i="21" s="1"/>
  <c r="BT60" i="21"/>
  <c r="CE60" i="21" s="1"/>
  <c r="AR11" i="21"/>
  <c r="CA11" i="21" s="1"/>
  <c r="W31" i="21"/>
  <c r="BX31" i="21" s="1"/>
  <c r="AD40" i="21"/>
  <c r="BY40" i="21" s="1"/>
  <c r="AD70" i="21"/>
  <c r="BY70" i="21" s="1"/>
  <c r="W58" i="21"/>
  <c r="BX58" i="21" s="1"/>
  <c r="BT38" i="21"/>
  <c r="CE38" i="21" s="1"/>
  <c r="DD50" i="21" s="1"/>
  <c r="BM59" i="21"/>
  <c r="CD59" i="21" s="1"/>
  <c r="AK41" i="21"/>
  <c r="BZ41" i="21" s="1"/>
  <c r="AR42" i="21"/>
  <c r="CA42" i="21" s="1"/>
  <c r="W67" i="21"/>
  <c r="BX67" i="21" s="1"/>
  <c r="BM11" i="21"/>
  <c r="CD11" i="21" s="1"/>
  <c r="BF55" i="21"/>
  <c r="CC55" i="21" s="1"/>
  <c r="BF56" i="21"/>
  <c r="CC56" i="21" s="1"/>
  <c r="P76" i="21"/>
  <c r="BW76" i="21" s="1"/>
  <c r="W17" i="21"/>
  <c r="BX17" i="21" s="1"/>
  <c r="BT28" i="21"/>
  <c r="CE28" i="21" s="1"/>
  <c r="BF29" i="21"/>
  <c r="CC29" i="21" s="1"/>
  <c r="W39" i="21"/>
  <c r="BX39" i="21" s="1"/>
  <c r="W8" i="21"/>
  <c r="BX8" i="21" s="1"/>
  <c r="I74" i="21"/>
  <c r="BV74" i="21" s="1"/>
  <c r="W56" i="21"/>
  <c r="BX56" i="21" s="1"/>
  <c r="AR73" i="21"/>
  <c r="CA73" i="21" s="1"/>
  <c r="BM40" i="21"/>
  <c r="CD40" i="21" s="1"/>
  <c r="I47" i="21"/>
  <c r="BV47" i="21" s="1"/>
  <c r="BF33" i="21"/>
  <c r="CC33" i="21" s="1"/>
  <c r="AR37" i="21"/>
  <c r="CA37" i="21" s="1"/>
  <c r="BF35" i="21"/>
  <c r="CC35" i="21" s="1"/>
  <c r="P68" i="21"/>
  <c r="BW68" i="21" s="1"/>
  <c r="BM63" i="21"/>
  <c r="CD63" i="21" s="1"/>
  <c r="BT35" i="21"/>
  <c r="CE35" i="21" s="1"/>
  <c r="I63" i="21"/>
  <c r="BV63" i="21" s="1"/>
  <c r="AD27" i="21"/>
  <c r="BY27" i="21" s="1"/>
  <c r="P6" i="21"/>
  <c r="BW6" i="21" s="1"/>
  <c r="I26" i="21"/>
  <c r="BV26" i="21" s="1"/>
  <c r="BM36" i="21"/>
  <c r="CD36" i="21" s="1"/>
  <c r="BM18" i="21"/>
  <c r="CD18" i="21" s="1"/>
  <c r="W28" i="21"/>
  <c r="BX28" i="21" s="1"/>
  <c r="BM75" i="21"/>
  <c r="CD75" i="21" s="1"/>
  <c r="AY38" i="21"/>
  <c r="CB38" i="21" s="1"/>
  <c r="I19" i="21"/>
  <c r="BV19" i="21" s="1"/>
  <c r="BM16" i="21"/>
  <c r="CD16" i="21" s="1"/>
  <c r="AK52" i="21"/>
  <c r="BZ52" i="21" s="1"/>
  <c r="P72" i="21"/>
  <c r="BW72" i="21" s="1"/>
  <c r="W51" i="21"/>
  <c r="BX51" i="21" s="1"/>
  <c r="AK60" i="21"/>
  <c r="BZ60" i="21" s="1"/>
  <c r="AK71" i="21"/>
  <c r="BZ71" i="21" s="1"/>
  <c r="BT77" i="21"/>
  <c r="CE77" i="21" s="1"/>
  <c r="I31" i="21"/>
  <c r="BV31" i="21" s="1"/>
  <c r="AK31" i="21"/>
  <c r="BZ31" i="21" s="1"/>
  <c r="BM44" i="21"/>
  <c r="CD44" i="21" s="1"/>
  <c r="I49" i="21"/>
  <c r="BV49" i="21" s="1"/>
  <c r="AY6" i="21"/>
  <c r="CB6" i="21" s="1"/>
  <c r="BT34" i="21"/>
  <c r="CE34" i="21" s="1"/>
  <c r="AK22" i="21"/>
  <c r="BZ22" i="21" s="1"/>
  <c r="AY10" i="21"/>
  <c r="CB10" i="21" s="1"/>
  <c r="BF74" i="21"/>
  <c r="CC74" i="21" s="1"/>
  <c r="BM25" i="21"/>
  <c r="CD25" i="21" s="1"/>
  <c r="AR39" i="21"/>
  <c r="CA39" i="21" s="1"/>
  <c r="CI34" i="21"/>
  <c r="AK72" i="21"/>
  <c r="BZ72" i="21" s="1"/>
  <c r="W70" i="21"/>
  <c r="BX70" i="21" s="1"/>
  <c r="AY68" i="21"/>
  <c r="CB68" i="21" s="1"/>
  <c r="BM71" i="21"/>
  <c r="CD71" i="21" s="1"/>
  <c r="AK61" i="21"/>
  <c r="BZ61" i="21" s="1"/>
  <c r="AD29" i="21"/>
  <c r="BY29" i="21" s="1"/>
  <c r="BM19" i="21"/>
  <c r="CD19" i="21" s="1"/>
  <c r="AD51" i="21"/>
  <c r="BY51" i="21" s="1"/>
  <c r="BF28" i="21"/>
  <c r="CC28" i="21" s="1"/>
  <c r="I60" i="21"/>
  <c r="BV60" i="21" s="1"/>
  <c r="AR40" i="21"/>
  <c r="CA40" i="21" s="1"/>
  <c r="AY60" i="21"/>
  <c r="CB60" i="21" s="1"/>
  <c r="BM68" i="21"/>
  <c r="CD68" i="21" s="1"/>
  <c r="I18" i="21"/>
  <c r="BV18" i="21" s="1"/>
  <c r="AY5" i="21"/>
  <c r="CB5" i="21" s="1"/>
  <c r="P46" i="21"/>
  <c r="BW46" i="21" s="1"/>
  <c r="CV58" i="21" s="1"/>
  <c r="AK44" i="21"/>
  <c r="BZ44" i="21" s="1"/>
  <c r="BF21" i="21"/>
  <c r="CC21" i="21" s="1"/>
  <c r="BF62" i="21"/>
  <c r="CC62" i="21" s="1"/>
  <c r="AY32" i="21"/>
  <c r="CB32" i="21" s="1"/>
  <c r="BM39" i="21"/>
  <c r="CD39" i="21" s="1"/>
  <c r="AY17" i="21"/>
  <c r="CB17" i="21" s="1"/>
  <c r="AR30" i="21"/>
  <c r="CA30" i="21" s="1"/>
  <c r="W30" i="21"/>
  <c r="BX30" i="21" s="1"/>
  <c r="AY25" i="21"/>
  <c r="CB25" i="21" s="1"/>
  <c r="BF70" i="21"/>
  <c r="CC70" i="21" s="1"/>
  <c r="AY77" i="21"/>
  <c r="CB77" i="21" s="1"/>
  <c r="BF52" i="21"/>
  <c r="CC52" i="21" s="1"/>
  <c r="AK69" i="21"/>
  <c r="BZ69" i="21" s="1"/>
  <c r="I51" i="21"/>
  <c r="BV51" i="21" s="1"/>
  <c r="I43" i="21"/>
  <c r="BV43" i="21" s="1"/>
  <c r="BM21" i="21"/>
  <c r="CD21" i="21" s="1"/>
  <c r="BT74" i="21"/>
  <c r="CE74" i="21" s="1"/>
  <c r="AD32" i="21"/>
  <c r="BY32" i="21" s="1"/>
  <c r="BT54" i="21"/>
  <c r="CE54" i="21" s="1"/>
  <c r="BF38" i="21"/>
  <c r="CC38" i="21" s="1"/>
  <c r="BM7" i="21"/>
  <c r="CD7" i="21" s="1"/>
  <c r="CP7" i="21" s="1"/>
  <c r="I28" i="21"/>
  <c r="BV28" i="21" s="1"/>
  <c r="AD26" i="21"/>
  <c r="BY26" i="21" s="1"/>
  <c r="AR29" i="21"/>
  <c r="CA29" i="21" s="1"/>
  <c r="P48" i="21"/>
  <c r="BW48" i="21" s="1"/>
  <c r="P44" i="21"/>
  <c r="BW44" i="21" s="1"/>
  <c r="BT11" i="21"/>
  <c r="CE11" i="21" s="1"/>
  <c r="BF45" i="21"/>
  <c r="CC45" i="21" s="1"/>
  <c r="I8" i="21"/>
  <c r="BV8" i="21" s="1"/>
  <c r="W65" i="21"/>
  <c r="BX65" i="21" s="1"/>
  <c r="AR51" i="21"/>
  <c r="CA51" i="21" s="1"/>
  <c r="CM52" i="21" s="1"/>
  <c r="AY11" i="21"/>
  <c r="CB11" i="21" s="1"/>
  <c r="AY41" i="21"/>
  <c r="CB41" i="21" s="1"/>
  <c r="AK6" i="21"/>
  <c r="BZ6" i="21" s="1"/>
  <c r="AD65" i="21"/>
  <c r="BY65" i="21" s="1"/>
  <c r="I13" i="21"/>
  <c r="BV13" i="21" s="1"/>
  <c r="BM43" i="21"/>
  <c r="CD43" i="21" s="1"/>
  <c r="I37" i="21"/>
  <c r="BV37" i="21" s="1"/>
  <c r="AK57" i="21"/>
  <c r="BZ57" i="21" s="1"/>
  <c r="AY16" i="21"/>
  <c r="CB16" i="21" s="1"/>
  <c r="I22" i="21"/>
  <c r="BV22" i="21" s="1"/>
  <c r="AK64" i="21"/>
  <c r="BZ64" i="21" s="1"/>
  <c r="P26" i="21"/>
  <c r="BW26" i="21" s="1"/>
  <c r="W73" i="21"/>
  <c r="BX73" i="21" s="1"/>
  <c r="AY53" i="21"/>
  <c r="CB53" i="21" s="1"/>
  <c r="AK21" i="21"/>
  <c r="BZ21" i="21" s="1"/>
  <c r="AY40" i="21"/>
  <c r="CB40" i="21" s="1"/>
  <c r="AR60" i="21"/>
  <c r="CA60" i="21" s="1"/>
  <c r="BF71" i="21"/>
  <c r="CC71" i="21" s="1"/>
  <c r="AD13" i="21"/>
  <c r="BY13" i="21" s="1"/>
  <c r="BF69" i="21"/>
  <c r="CC69" i="21" s="1"/>
  <c r="P21" i="21"/>
  <c r="BW21" i="21" s="1"/>
  <c r="CV33" i="21" s="1"/>
  <c r="AY74" i="21"/>
  <c r="CB74" i="21" s="1"/>
  <c r="AD37" i="21"/>
  <c r="BY37" i="21" s="1"/>
  <c r="AR53" i="21"/>
  <c r="CA53" i="21" s="1"/>
  <c r="I64" i="21"/>
  <c r="BV64" i="21" s="1"/>
  <c r="P52" i="21"/>
  <c r="BW52" i="21" s="1"/>
  <c r="I27" i="21"/>
  <c r="BV27" i="21" s="1"/>
  <c r="I7" i="21"/>
  <c r="BV7" i="21" s="1"/>
  <c r="BT23" i="21"/>
  <c r="CE23" i="21" s="1"/>
  <c r="AY22" i="21"/>
  <c r="CB22" i="21" s="1"/>
  <c r="P42" i="21"/>
  <c r="BW42" i="21" s="1"/>
  <c r="AR56" i="21"/>
  <c r="CA56" i="21" s="1"/>
  <c r="AY29" i="21"/>
  <c r="CB29" i="21" s="1"/>
  <c r="AD46" i="21"/>
  <c r="BY46" i="21" s="1"/>
  <c r="P8" i="21"/>
  <c r="BW8" i="21" s="1"/>
  <c r="W15" i="21"/>
  <c r="BX15" i="21" s="1"/>
  <c r="AD75" i="21"/>
  <c r="BY75" i="21" s="1"/>
  <c r="AR34" i="21"/>
  <c r="CA34" i="21" s="1"/>
  <c r="BF37" i="21"/>
  <c r="CC37" i="21" s="1"/>
  <c r="W55" i="21"/>
  <c r="BX55" i="21" s="1"/>
  <c r="AD41" i="21"/>
  <c r="BY41" i="21" s="1"/>
  <c r="AD69" i="21"/>
  <c r="BY69" i="21" s="1"/>
  <c r="BF10" i="21"/>
  <c r="CC10" i="21" s="1"/>
  <c r="AY58" i="21"/>
  <c r="CB58" i="21" s="1"/>
  <c r="DA70" i="21" s="1"/>
  <c r="AD7" i="21"/>
  <c r="BY7" i="21" s="1"/>
  <c r="AK29" i="21"/>
  <c r="BZ29" i="21" s="1"/>
  <c r="I6" i="21"/>
  <c r="BV6" i="21" s="1"/>
  <c r="BT41" i="21"/>
  <c r="CE41" i="21" s="1"/>
  <c r="W63" i="21"/>
  <c r="BX63" i="21" s="1"/>
  <c r="AD45" i="21"/>
  <c r="BY45" i="21" s="1"/>
  <c r="DD83" i="21"/>
  <c r="AD56" i="21"/>
  <c r="BY56" i="21" s="1"/>
  <c r="AR28" i="21"/>
  <c r="CA28" i="21" s="1"/>
  <c r="AY62" i="21"/>
  <c r="CB62" i="21" s="1"/>
  <c r="AR63" i="21"/>
  <c r="CA63" i="21" s="1"/>
  <c r="AR26" i="21"/>
  <c r="CA26" i="21" s="1"/>
  <c r="AD5" i="21"/>
  <c r="BY5" i="21" s="1"/>
  <c r="P22" i="21"/>
  <c r="BW22" i="21" s="1"/>
  <c r="CV34" i="21" s="1"/>
  <c r="AY7" i="21"/>
  <c r="CB7" i="21" s="1"/>
  <c r="AY8" i="21"/>
  <c r="CB8" i="21" s="1"/>
  <c r="BF30" i="21"/>
  <c r="CC30" i="21" s="1"/>
  <c r="AD60" i="21"/>
  <c r="BY60" i="21" s="1"/>
  <c r="BM69" i="21"/>
  <c r="CD69" i="21" s="1"/>
  <c r="AK9" i="21"/>
  <c r="BZ9" i="21" s="1"/>
  <c r="AY54" i="21"/>
  <c r="CB54" i="21" s="1"/>
  <c r="BF27" i="21"/>
  <c r="CC27" i="21" s="1"/>
  <c r="AR17" i="21"/>
  <c r="CA17" i="21" s="1"/>
  <c r="AY49" i="21"/>
  <c r="CB49" i="21" s="1"/>
  <c r="W43" i="21"/>
  <c r="BX43" i="21" s="1"/>
  <c r="AK10" i="21"/>
  <c r="BZ10" i="21" s="1"/>
  <c r="I25" i="21"/>
  <c r="BV25" i="21" s="1"/>
  <c r="AY73" i="21"/>
  <c r="CB73" i="21" s="1"/>
  <c r="W76" i="21"/>
  <c r="BX76" i="21" s="1"/>
  <c r="I67" i="21"/>
  <c r="BV67" i="21" s="1"/>
  <c r="P41" i="21"/>
  <c r="BW41" i="21" s="1"/>
  <c r="AK11" i="21"/>
  <c r="BZ11" i="21" s="1"/>
  <c r="BM55" i="21"/>
  <c r="CD55" i="21" s="1"/>
  <c r="DC67" i="21" s="1"/>
  <c r="W54" i="21"/>
  <c r="BX54" i="21" s="1"/>
  <c r="W72" i="21"/>
  <c r="BX72" i="21" s="1"/>
  <c r="P14" i="21"/>
  <c r="BW14" i="21" s="1"/>
  <c r="AR62" i="21"/>
  <c r="CA62" i="21" s="1"/>
  <c r="BM15" i="21"/>
  <c r="CD15" i="21" s="1"/>
  <c r="I38" i="21"/>
  <c r="BV38" i="21" s="1"/>
  <c r="BT62" i="21"/>
  <c r="CE62" i="21" s="1"/>
  <c r="CQ63" i="21" s="1"/>
  <c r="BM47" i="21"/>
  <c r="CD47" i="21" s="1"/>
  <c r="AD43" i="21"/>
  <c r="BY43" i="21" s="1"/>
  <c r="P10" i="21"/>
  <c r="BW10" i="21" s="1"/>
  <c r="P15" i="21"/>
  <c r="BW15" i="21" s="1"/>
  <c r="CI15" i="21" s="1"/>
  <c r="BF42" i="21"/>
  <c r="CC42" i="21" s="1"/>
  <c r="P47" i="21"/>
  <c r="BW47" i="21" s="1"/>
  <c r="W64" i="21"/>
  <c r="BX64" i="21" s="1"/>
  <c r="I58" i="21"/>
  <c r="BV58" i="21" s="1"/>
  <c r="P49" i="21"/>
  <c r="BW49" i="21" s="1"/>
  <c r="AR12" i="21"/>
  <c r="CA12" i="21" s="1"/>
  <c r="BT15" i="21"/>
  <c r="CE15" i="21" s="1"/>
  <c r="P70" i="21"/>
  <c r="BW70" i="21" s="1"/>
  <c r="AD8" i="21"/>
  <c r="BY8" i="21" s="1"/>
  <c r="BT64" i="21"/>
  <c r="CE64" i="21" s="1"/>
  <c r="BT37" i="21"/>
  <c r="CE37" i="21" s="1"/>
  <c r="W35" i="21"/>
  <c r="BX35" i="21" s="1"/>
  <c r="W75" i="21"/>
  <c r="BX75" i="21" s="1"/>
  <c r="BT53" i="21"/>
  <c r="CE53" i="21" s="1"/>
  <c r="AD18" i="21"/>
  <c r="BY18" i="21" s="1"/>
  <c r="AK5" i="21"/>
  <c r="BZ5" i="21" s="1"/>
  <c r="AR75" i="21"/>
  <c r="CA75" i="21" s="1"/>
  <c r="AY56" i="21"/>
  <c r="CB56" i="21" s="1"/>
  <c r="BF63" i="21"/>
  <c r="CC63" i="21" s="1"/>
  <c r="CO64" i="21" s="1"/>
  <c r="AR54" i="21"/>
  <c r="CA54" i="21" s="1"/>
  <c r="AD30" i="21"/>
  <c r="BY30" i="21" s="1"/>
  <c r="AY24" i="21"/>
  <c r="CB24" i="21" s="1"/>
  <c r="AK76" i="21"/>
  <c r="BZ76" i="21" s="1"/>
  <c r="AD33" i="21"/>
  <c r="BY33" i="21" s="1"/>
  <c r="AK34" i="21"/>
  <c r="BZ34" i="21" s="1"/>
  <c r="AD10" i="21"/>
  <c r="BY10" i="21" s="1"/>
  <c r="AD35" i="21"/>
  <c r="BY35" i="21" s="1"/>
  <c r="AY13" i="21"/>
  <c r="CB13" i="21" s="1"/>
  <c r="CN13" i="21" s="1"/>
  <c r="I59" i="21"/>
  <c r="BV59" i="21" s="1"/>
  <c r="AR9" i="21"/>
  <c r="CA9" i="21" s="1"/>
  <c r="AY15" i="21"/>
  <c r="CB15" i="21" s="1"/>
  <c r="AR71" i="21"/>
  <c r="CA71" i="21" s="1"/>
  <c r="AD73" i="21"/>
  <c r="BY73" i="21" s="1"/>
  <c r="AR57" i="21"/>
  <c r="CA57" i="21" s="1"/>
  <c r="BT24" i="21"/>
  <c r="CE24" i="21" s="1"/>
  <c r="DD36" i="21" s="1"/>
  <c r="AK67" i="21"/>
  <c r="BZ67" i="21" s="1"/>
  <c r="CL68" i="21" s="1"/>
  <c r="P25" i="21"/>
  <c r="BW25" i="21" s="1"/>
  <c r="CI58" i="21"/>
  <c r="BM22" i="21"/>
  <c r="CD22" i="21" s="1"/>
  <c r="AK58" i="21"/>
  <c r="BZ58" i="21" s="1"/>
  <c r="I68" i="21"/>
  <c r="BV68" i="21" s="1"/>
  <c r="CH69" i="21" s="1"/>
  <c r="AD9" i="21"/>
  <c r="BY9" i="21" s="1"/>
  <c r="P45" i="21"/>
  <c r="BW45" i="21" s="1"/>
  <c r="CV57" i="21" s="1"/>
  <c r="W47" i="21"/>
  <c r="BX47" i="21" s="1"/>
  <c r="BT17" i="21"/>
  <c r="CE17" i="21" s="1"/>
  <c r="CQ18" i="21" s="1"/>
  <c r="BM35" i="21"/>
  <c r="CD35" i="21" s="1"/>
  <c r="W6" i="21"/>
  <c r="BX6" i="21" s="1"/>
  <c r="AR22" i="21"/>
  <c r="CA22" i="21" s="1"/>
  <c r="CM23" i="21" s="1"/>
  <c r="I52" i="21"/>
  <c r="BV52" i="21" s="1"/>
  <c r="BF67" i="21"/>
  <c r="CC67" i="21" s="1"/>
  <c r="W33" i="21"/>
  <c r="BX33" i="21" s="1"/>
  <c r="CJ33" i="21" s="1"/>
  <c r="BT52" i="21"/>
  <c r="CE52" i="21" s="1"/>
  <c r="BM51" i="21"/>
  <c r="CD51" i="21" s="1"/>
  <c r="CP52" i="21" s="1"/>
  <c r="AK65" i="21"/>
  <c r="BZ65" i="21" s="1"/>
  <c r="AR69" i="21"/>
  <c r="CA69" i="21" s="1"/>
  <c r="BT66" i="21"/>
  <c r="CE66" i="21" s="1"/>
  <c r="BF72" i="21"/>
  <c r="CC72" i="21" s="1"/>
  <c r="AR35" i="21"/>
  <c r="CA35" i="21" s="1"/>
  <c r="AK37" i="21"/>
  <c r="BZ37" i="21" s="1"/>
  <c r="CL38" i="21" s="1"/>
  <c r="W22" i="21"/>
  <c r="BX22" i="21" s="1"/>
  <c r="BM14" i="21"/>
  <c r="CD14" i="21" s="1"/>
  <c r="CP14" i="21" s="1"/>
  <c r="BT61" i="21"/>
  <c r="CE61" i="21" s="1"/>
  <c r="BF5" i="21"/>
  <c r="CC5" i="21" s="1"/>
  <c r="AK20" i="21"/>
  <c r="BZ20" i="21" s="1"/>
  <c r="P60" i="21"/>
  <c r="BW60" i="21" s="1"/>
  <c r="BM41" i="21"/>
  <c r="CD41" i="21" s="1"/>
  <c r="I23" i="21"/>
  <c r="BV23" i="21" s="1"/>
  <c r="BM64" i="21"/>
  <c r="CD64" i="21" s="1"/>
  <c r="BT31" i="21"/>
  <c r="CE31" i="21" s="1"/>
  <c r="CQ32" i="21" s="1"/>
  <c r="W18" i="21"/>
  <c r="BX18" i="21" s="1"/>
  <c r="AY34" i="21"/>
  <c r="CB34" i="21" s="1"/>
  <c r="BM76" i="21"/>
  <c r="CD76" i="21" s="1"/>
  <c r="AR18" i="21"/>
  <c r="CA18" i="21" s="1"/>
  <c r="CM19" i="21" s="1"/>
  <c r="BF24" i="21"/>
  <c r="CC24" i="21" s="1"/>
  <c r="W53" i="21"/>
  <c r="BX53" i="21" s="1"/>
  <c r="AD72" i="21"/>
  <c r="BY72" i="21" s="1"/>
  <c r="AD54" i="21"/>
  <c r="BY54" i="21" s="1"/>
  <c r="P67" i="21"/>
  <c r="BW67" i="21" s="1"/>
  <c r="W68" i="21"/>
  <c r="BX68" i="21" s="1"/>
  <c r="AK43" i="21"/>
  <c r="BZ43" i="21" s="1"/>
  <c r="BM26" i="21"/>
  <c r="CD26" i="21" s="1"/>
  <c r="BF6" i="21"/>
  <c r="CC6" i="21" s="1"/>
  <c r="DB18" i="21" s="1"/>
  <c r="P19" i="21"/>
  <c r="BW19" i="21" s="1"/>
  <c r="AK7" i="21"/>
  <c r="BZ7" i="21" s="1"/>
  <c r="AK75" i="21"/>
  <c r="BZ75" i="21" s="1"/>
  <c r="BT51" i="21"/>
  <c r="CE51" i="21" s="1"/>
  <c r="CQ51" i="21" s="1"/>
  <c r="W42" i="21"/>
  <c r="BX42" i="21" s="1"/>
  <c r="BM10" i="21"/>
  <c r="CD10" i="21" s="1"/>
  <c r="AY30" i="21"/>
  <c r="CB30" i="21" s="1"/>
  <c r="BF19" i="21"/>
  <c r="CC19" i="21" s="1"/>
  <c r="CO19" i="21" s="1"/>
  <c r="AR38" i="21"/>
  <c r="CA38" i="21" s="1"/>
  <c r="CZ50" i="21" s="1"/>
  <c r="AK47" i="21"/>
  <c r="BZ47" i="21" s="1"/>
  <c r="BT67" i="21"/>
  <c r="CE67" i="21" s="1"/>
  <c r="BF9" i="21"/>
  <c r="CC9" i="21" s="1"/>
  <c r="P17" i="21"/>
  <c r="BW17" i="21" s="1"/>
  <c r="I32" i="21"/>
  <c r="BV32" i="21" s="1"/>
  <c r="AY75" i="21"/>
  <c r="CB75" i="21" s="1"/>
  <c r="I77" i="21"/>
  <c r="BV77" i="21" s="1"/>
  <c r="AK27" i="21"/>
  <c r="BZ27" i="21" s="1"/>
  <c r="BT19" i="21"/>
  <c r="CE19" i="21" s="1"/>
  <c r="AD71" i="21"/>
  <c r="BY71" i="21" s="1"/>
  <c r="I16" i="21"/>
  <c r="BV16" i="21" s="1"/>
  <c r="BT45" i="21"/>
  <c r="CE45" i="21" s="1"/>
  <c r="BF61" i="21"/>
  <c r="CC61" i="21" s="1"/>
  <c r="I53" i="21"/>
  <c r="BV53" i="21" s="1"/>
  <c r="CJ20" i="21"/>
  <c r="CJ46" i="21"/>
  <c r="V92" i="35"/>
  <c r="V97" i="35"/>
  <c r="V82" i="35"/>
  <c r="M78" i="35"/>
  <c r="M84" i="35"/>
  <c r="J88" i="35"/>
  <c r="M82" i="35"/>
  <c r="M88" i="35"/>
  <c r="M81" i="35"/>
  <c r="M86" i="35"/>
  <c r="M83" i="35"/>
  <c r="J89" i="35"/>
  <c r="J85" i="35"/>
  <c r="J94" i="35"/>
  <c r="J82" i="35"/>
  <c r="M95" i="35"/>
  <c r="M96" i="35"/>
  <c r="M89" i="35"/>
  <c r="M93" i="35"/>
  <c r="J83" i="35"/>
  <c r="J92" i="35"/>
  <c r="J96" i="35"/>
  <c r="M80" i="35"/>
  <c r="M79" i="35"/>
  <c r="M90" i="35"/>
  <c r="M91" i="35"/>
  <c r="J77" i="35"/>
  <c r="J93" i="35"/>
  <c r="J97" i="35"/>
  <c r="J84" i="35"/>
  <c r="J87" i="35"/>
  <c r="J78" i="35"/>
  <c r="M94" i="35"/>
  <c r="J91" i="35"/>
  <c r="J95" i="35"/>
  <c r="M77" i="35"/>
  <c r="J86" i="35"/>
  <c r="J81" i="35"/>
  <c r="J80" i="35"/>
  <c r="M85" i="35"/>
  <c r="M87" i="35"/>
  <c r="M92" i="35"/>
  <c r="M97" i="35"/>
  <c r="J79" i="35"/>
  <c r="J90" i="35"/>
  <c r="CI39" i="21" l="1"/>
  <c r="CW57" i="21"/>
  <c r="CL14" i="21"/>
  <c r="CJ45" i="21"/>
  <c r="CI40" i="21"/>
  <c r="CV39" i="21"/>
  <c r="CI75" i="21"/>
  <c r="CH21" i="21"/>
  <c r="CK49" i="21"/>
  <c r="CK58" i="21"/>
  <c r="CK74" i="21"/>
  <c r="CZ31" i="21"/>
  <c r="CM7" i="21"/>
  <c r="CZ48" i="21"/>
  <c r="CK7" i="21"/>
  <c r="CW62" i="21"/>
  <c r="CQ10" i="21"/>
  <c r="CZ58" i="21"/>
  <c r="DD21" i="21"/>
  <c r="CQ11" i="21"/>
  <c r="CW32" i="21"/>
  <c r="CH22" i="21"/>
  <c r="CM31" i="21"/>
  <c r="CK33" i="21"/>
  <c r="CO9" i="21"/>
  <c r="CQ16" i="21"/>
  <c r="CL7" i="21"/>
  <c r="CO66" i="21"/>
  <c r="CM48" i="21"/>
  <c r="CW29" i="21"/>
  <c r="DB66" i="21"/>
  <c r="CI14" i="21"/>
  <c r="CI66" i="21"/>
  <c r="CY25" i="21"/>
  <c r="CJ15" i="21"/>
  <c r="CK53" i="21"/>
  <c r="CI8" i="21"/>
  <c r="CU75" i="21"/>
  <c r="DA37" i="21"/>
  <c r="CU69" i="21"/>
  <c r="DD32" i="21"/>
  <c r="CV30" i="21"/>
  <c r="CL9" i="21"/>
  <c r="CY68" i="21"/>
  <c r="DA33" i="21"/>
  <c r="CP53" i="21"/>
  <c r="CP6" i="21"/>
  <c r="CQ8" i="21"/>
  <c r="CK50" i="21"/>
  <c r="CI57" i="21"/>
  <c r="CW38" i="21"/>
  <c r="DC57" i="21"/>
  <c r="CK59" i="21"/>
  <c r="CL32" i="21"/>
  <c r="CJ36" i="21"/>
  <c r="CX32" i="21"/>
  <c r="DD71" i="21"/>
  <c r="DA48" i="21"/>
  <c r="CM65" i="21"/>
  <c r="CI56" i="21"/>
  <c r="CX61" i="21"/>
  <c r="CW52" i="21"/>
  <c r="CP32" i="21"/>
  <c r="CI30" i="21"/>
  <c r="DB20" i="21"/>
  <c r="CW63" i="21"/>
  <c r="CW26" i="21"/>
  <c r="CX34" i="21"/>
  <c r="CW19" i="21"/>
  <c r="DD42" i="21"/>
  <c r="CL50" i="21"/>
  <c r="CI62" i="21"/>
  <c r="CK48" i="21"/>
  <c r="CY32" i="21"/>
  <c r="CL59" i="21"/>
  <c r="CP38" i="21"/>
  <c r="CP29" i="21"/>
  <c r="DC42" i="21"/>
  <c r="CV28" i="21"/>
  <c r="CU21" i="21"/>
  <c r="CK22" i="21"/>
  <c r="CZ45" i="21"/>
  <c r="CN52" i="21"/>
  <c r="CY50" i="21"/>
  <c r="CX58" i="21"/>
  <c r="CZ43" i="21"/>
  <c r="CI77" i="21"/>
  <c r="CI36" i="21"/>
  <c r="CN37" i="21"/>
  <c r="CK15" i="21"/>
  <c r="CJ37" i="21"/>
  <c r="CI35" i="21"/>
  <c r="CY59" i="21"/>
  <c r="DC30" i="21"/>
  <c r="CV89" i="21"/>
  <c r="CX24" i="21"/>
  <c r="CK12" i="21"/>
  <c r="DC31" i="21"/>
  <c r="CP39" i="21"/>
  <c r="CL62" i="21"/>
  <c r="CJ8" i="21"/>
  <c r="CN36" i="21"/>
  <c r="CL63" i="21"/>
  <c r="CN70" i="21"/>
  <c r="CP50" i="21"/>
  <c r="CO76" i="21"/>
  <c r="CN51" i="21"/>
  <c r="DC50" i="21"/>
  <c r="CP30" i="21"/>
  <c r="CM45" i="21"/>
  <c r="CO25" i="21"/>
  <c r="CO68" i="21"/>
  <c r="CX21" i="21"/>
  <c r="CZ21" i="21"/>
  <c r="CN24" i="21"/>
  <c r="CK61" i="21"/>
  <c r="CF36" i="21" a="1"/>
  <c r="CF36" i="21" s="1"/>
  <c r="CM21" i="21"/>
  <c r="CZ55" i="21"/>
  <c r="CY89" i="21"/>
  <c r="CX33" i="21"/>
  <c r="CH33" i="21"/>
  <c r="CM44" i="21"/>
  <c r="CU34" i="21"/>
  <c r="CM43" i="21"/>
  <c r="CM11" i="21"/>
  <c r="CV59" i="21"/>
  <c r="DA64" i="21"/>
  <c r="CH34" i="21"/>
  <c r="DD59" i="21"/>
  <c r="CX74" i="21"/>
  <c r="DB25" i="21"/>
  <c r="CU33" i="21"/>
  <c r="CO8" i="21"/>
  <c r="CZ54" i="21"/>
  <c r="CN9" i="21"/>
  <c r="CN10" i="21"/>
  <c r="DB17" i="21"/>
  <c r="CN7" i="21"/>
  <c r="DG83" i="21"/>
  <c r="CH9" i="21"/>
  <c r="DB76" i="21"/>
  <c r="DB51" i="21"/>
  <c r="CI29" i="21"/>
  <c r="CJ63" i="21"/>
  <c r="DB39" i="21"/>
  <c r="CV75" i="21"/>
  <c r="CO39" i="21"/>
  <c r="DB68" i="21"/>
  <c r="CX50" i="21"/>
  <c r="CP13" i="21"/>
  <c r="CV62" i="21"/>
  <c r="CP31" i="21"/>
  <c r="CM24" i="21"/>
  <c r="CI65" i="21"/>
  <c r="CQ50" i="21"/>
  <c r="CK47" i="21"/>
  <c r="CN19" i="21"/>
  <c r="CY66" i="21"/>
  <c r="CV77" i="21"/>
  <c r="DA21" i="21"/>
  <c r="CO13" i="21"/>
  <c r="CO16" i="21"/>
  <c r="CM15" i="21"/>
  <c r="CM49" i="21"/>
  <c r="CQ14" i="21"/>
  <c r="CO18" i="21"/>
  <c r="CQ47" i="21"/>
  <c r="CY54" i="21"/>
  <c r="CI59" i="21"/>
  <c r="CK23" i="21"/>
  <c r="CY62" i="21"/>
  <c r="CM57" i="21"/>
  <c r="CK10" i="21"/>
  <c r="CQ7" i="21"/>
  <c r="CN67" i="21"/>
  <c r="CU42" i="21"/>
  <c r="CO14" i="21"/>
  <c r="CN66" i="21"/>
  <c r="CO51" i="21"/>
  <c r="CQ30" i="21"/>
  <c r="CO48" i="21"/>
  <c r="CW21" i="21"/>
  <c r="CK8" i="21"/>
  <c r="CL16" i="21"/>
  <c r="DG82" i="21"/>
  <c r="CY63" i="21"/>
  <c r="CY35" i="21"/>
  <c r="CI9" i="21"/>
  <c r="CJ10" i="21"/>
  <c r="CY51" i="21"/>
  <c r="CM16" i="21"/>
  <c r="CO47" i="21"/>
  <c r="CH70" i="21"/>
  <c r="CJ11" i="21"/>
  <c r="DB59" i="21"/>
  <c r="AF86" i="35"/>
  <c r="CL10" i="21"/>
  <c r="CH71" i="21"/>
  <c r="CF49" i="21" a="1"/>
  <c r="CF49" i="21" s="1"/>
  <c r="DB47" i="21"/>
  <c r="CN65" i="21"/>
  <c r="CP42" i="21"/>
  <c r="DA40" i="21"/>
  <c r="CJ6" i="21"/>
  <c r="CM50" i="21"/>
  <c r="DD30" i="21"/>
  <c r="CL42" i="21"/>
  <c r="CO15" i="21"/>
  <c r="CY26" i="21"/>
  <c r="CJ9" i="21"/>
  <c r="CK24" i="21"/>
  <c r="DD49" i="21"/>
  <c r="CZ49" i="21"/>
  <c r="CF42" i="21" a="1"/>
  <c r="CF42" i="21" s="1"/>
  <c r="CF65" i="21" a="1"/>
  <c r="CF65" i="21" s="1"/>
  <c r="CP67" i="21"/>
  <c r="CN14" i="21"/>
  <c r="CZ78" i="21"/>
  <c r="CM66" i="21"/>
  <c r="CL35" i="21"/>
  <c r="CK76" i="21"/>
  <c r="CY52" i="21"/>
  <c r="CV71" i="21"/>
  <c r="CX23" i="21"/>
  <c r="CP27" i="21"/>
  <c r="DC66" i="21"/>
  <c r="CI6" i="21"/>
  <c r="CX76" i="21"/>
  <c r="CZ66" i="21"/>
  <c r="CZ27" i="21"/>
  <c r="CL51" i="21"/>
  <c r="CN71" i="21"/>
  <c r="CQ71" i="21"/>
  <c r="CY64" i="21"/>
  <c r="DA19" i="21"/>
  <c r="CP66" i="21"/>
  <c r="DA31" i="21"/>
  <c r="CV64" i="21"/>
  <c r="CY42" i="21"/>
  <c r="CQ49" i="21"/>
  <c r="CW49" i="21"/>
  <c r="DB46" i="21"/>
  <c r="CP58" i="21"/>
  <c r="CF68" i="21" a="1"/>
  <c r="CF68" i="21" s="1"/>
  <c r="DE80" i="21" s="1"/>
  <c r="CO67" i="21"/>
  <c r="DD51" i="21"/>
  <c r="CF75" i="21" a="1"/>
  <c r="CF75" i="21" s="1"/>
  <c r="DE87" i="21" s="1"/>
  <c r="DA28" i="21"/>
  <c r="CL26" i="21"/>
  <c r="CF71" i="21" a="1"/>
  <c r="CF71" i="21" s="1"/>
  <c r="DE83" i="21" s="1"/>
  <c r="CQ39" i="21"/>
  <c r="CQ45" i="21"/>
  <c r="DD45" i="21"/>
  <c r="CZ81" i="21"/>
  <c r="CZ69" i="21"/>
  <c r="CM69" i="21"/>
  <c r="CQ64" i="21"/>
  <c r="DD64" i="21"/>
  <c r="CQ65" i="21"/>
  <c r="CM34" i="21"/>
  <c r="CZ34" i="21"/>
  <c r="CY81" i="21"/>
  <c r="CY69" i="21"/>
  <c r="CQ35" i="21"/>
  <c r="DD47" i="21"/>
  <c r="DD35" i="21"/>
  <c r="CQ13" i="21"/>
  <c r="CQ12" i="21"/>
  <c r="CL54" i="21"/>
  <c r="CY53" i="21"/>
  <c r="CL53" i="21"/>
  <c r="DA42" i="21"/>
  <c r="CN42" i="21"/>
  <c r="DA20" i="21"/>
  <c r="CN21" i="21"/>
  <c r="CN20" i="21"/>
  <c r="DA59" i="21"/>
  <c r="CN59" i="21"/>
  <c r="DA71" i="21"/>
  <c r="CM62" i="21"/>
  <c r="CZ62" i="21"/>
  <c r="CW85" i="21"/>
  <c r="CJ73" i="21"/>
  <c r="CW73" i="21"/>
  <c r="CN60" i="21"/>
  <c r="CQ34" i="21"/>
  <c r="DD34" i="21"/>
  <c r="CW28" i="21"/>
  <c r="CW40" i="21"/>
  <c r="CJ28" i="21"/>
  <c r="CW58" i="21"/>
  <c r="CJ58" i="21"/>
  <c r="CY24" i="21"/>
  <c r="CL24" i="21"/>
  <c r="CH14" i="21"/>
  <c r="CF14" i="21" a="1"/>
  <c r="CF14" i="21" s="1"/>
  <c r="CJ14" i="21"/>
  <c r="CJ13" i="21"/>
  <c r="CM8" i="21"/>
  <c r="CX66" i="21"/>
  <c r="CK66" i="21"/>
  <c r="CX78" i="21"/>
  <c r="CK44" i="21"/>
  <c r="CX44" i="21"/>
  <c r="DA60" i="21"/>
  <c r="CN48" i="21"/>
  <c r="DA72" i="21"/>
  <c r="DA84" i="21"/>
  <c r="CN72" i="21"/>
  <c r="CO60" i="21"/>
  <c r="DB60" i="21"/>
  <c r="DB22" i="21"/>
  <c r="CO22" i="21"/>
  <c r="CM6" i="21"/>
  <c r="DB49" i="21"/>
  <c r="CO49" i="21"/>
  <c r="CK63" i="21"/>
  <c r="CX63" i="21"/>
  <c r="DA27" i="21"/>
  <c r="CN27" i="21"/>
  <c r="CK42" i="21"/>
  <c r="CX42" i="21"/>
  <c r="CP34" i="21"/>
  <c r="CP33" i="21"/>
  <c r="DC33" i="21"/>
  <c r="CX25" i="21"/>
  <c r="CK25" i="21"/>
  <c r="CZ33" i="21"/>
  <c r="CM33" i="21"/>
  <c r="CP62" i="21"/>
  <c r="DC62" i="21"/>
  <c r="CN61" i="21"/>
  <c r="DA61" i="21"/>
  <c r="DC86" i="21"/>
  <c r="DC74" i="21"/>
  <c r="CP74" i="21"/>
  <c r="CK34" i="21"/>
  <c r="CI12" i="21"/>
  <c r="CI11" i="21"/>
  <c r="CF11" i="21" a="1"/>
  <c r="CF11" i="21" s="1"/>
  <c r="CO59" i="21"/>
  <c r="CZ80" i="21"/>
  <c r="CZ68" i="21"/>
  <c r="CM68" i="21"/>
  <c r="CI7" i="21"/>
  <c r="CI16" i="21"/>
  <c r="CJ16" i="21"/>
  <c r="CL52" i="21"/>
  <c r="DD46" i="21"/>
  <c r="CJ42" i="21"/>
  <c r="CW42" i="21"/>
  <c r="CP22" i="21"/>
  <c r="DC22" i="21"/>
  <c r="CP16" i="21"/>
  <c r="CP15" i="21"/>
  <c r="CN23" i="21"/>
  <c r="CN22" i="21"/>
  <c r="DA22" i="21"/>
  <c r="CP8" i="21"/>
  <c r="CV37" i="21"/>
  <c r="CI37" i="21"/>
  <c r="CH73" i="21"/>
  <c r="CU85" i="21"/>
  <c r="DG85" i="21" s="1"/>
  <c r="CF73" i="21" a="1"/>
  <c r="CF73" i="21" s="1"/>
  <c r="CU73" i="21"/>
  <c r="CH12" i="21"/>
  <c r="CF12" i="21" a="1"/>
  <c r="CF12" i="21" s="1"/>
  <c r="CM25" i="21"/>
  <c r="CZ25" i="21"/>
  <c r="CL65" i="21"/>
  <c r="CY65" i="21"/>
  <c r="CZ87" i="21"/>
  <c r="CZ75" i="21"/>
  <c r="CM75" i="21"/>
  <c r="CN54" i="21"/>
  <c r="DA54" i="21"/>
  <c r="DD23" i="21"/>
  <c r="CQ23" i="21"/>
  <c r="CO38" i="21"/>
  <c r="DB38" i="21"/>
  <c r="DC83" i="21"/>
  <c r="DC71" i="21"/>
  <c r="CP71" i="21"/>
  <c r="CL60" i="21"/>
  <c r="CY60" i="21"/>
  <c r="DD84" i="21"/>
  <c r="DD72" i="21"/>
  <c r="CQ72" i="21"/>
  <c r="CL69" i="21"/>
  <c r="CX83" i="21"/>
  <c r="CK71" i="21"/>
  <c r="CX71" i="21"/>
  <c r="DD79" i="21"/>
  <c r="CQ67" i="21"/>
  <c r="DD67" i="21"/>
  <c r="CY75" i="21"/>
  <c r="CY87" i="21"/>
  <c r="CL75" i="21"/>
  <c r="CK54" i="21"/>
  <c r="CX54" i="21"/>
  <c r="DD31" i="21"/>
  <c r="DC51" i="21"/>
  <c r="CP51" i="21"/>
  <c r="DD17" i="21"/>
  <c r="DD29" i="21"/>
  <c r="CQ17" i="21"/>
  <c r="CL25" i="21"/>
  <c r="CZ83" i="21"/>
  <c r="CM71" i="21"/>
  <c r="CZ71" i="21"/>
  <c r="CV82" i="21"/>
  <c r="CV70" i="21"/>
  <c r="CI70" i="21"/>
  <c r="CI71" i="21"/>
  <c r="CF70" i="21" a="1"/>
  <c r="CF70" i="21" s="1"/>
  <c r="DA85" i="21"/>
  <c r="CN73" i="21"/>
  <c r="DA73" i="21"/>
  <c r="CM26" i="21"/>
  <c r="CZ26" i="21"/>
  <c r="DA58" i="21"/>
  <c r="CN58" i="21"/>
  <c r="CU19" i="21"/>
  <c r="CF7" i="21" a="1"/>
  <c r="CF7" i="21" s="1"/>
  <c r="CH7" i="21"/>
  <c r="DB81" i="21"/>
  <c r="DB69" i="21"/>
  <c r="CO69" i="21"/>
  <c r="CV26" i="21"/>
  <c r="CI26" i="21"/>
  <c r="CK65" i="21"/>
  <c r="CX65" i="21"/>
  <c r="CQ54" i="21"/>
  <c r="DD54" i="21"/>
  <c r="CN78" i="21"/>
  <c r="DA77" i="21"/>
  <c r="CN77" i="21"/>
  <c r="DA89" i="21"/>
  <c r="CO62" i="21"/>
  <c r="DB62" i="21"/>
  <c r="CZ40" i="21"/>
  <c r="CM40" i="21"/>
  <c r="CN68" i="21"/>
  <c r="DA68" i="21"/>
  <c r="DA80" i="21"/>
  <c r="DD18" i="21"/>
  <c r="CN6" i="21"/>
  <c r="DA18" i="21"/>
  <c r="CW51" i="21"/>
  <c r="CJ51" i="21"/>
  <c r="DC18" i="21"/>
  <c r="CP18" i="21"/>
  <c r="CV80" i="21"/>
  <c r="CI68" i="21"/>
  <c r="CV68" i="21"/>
  <c r="CU86" i="21"/>
  <c r="CH74" i="21"/>
  <c r="CF74" i="21" a="1"/>
  <c r="CF74" i="21" s="1"/>
  <c r="CU74" i="21"/>
  <c r="DB55" i="21"/>
  <c r="CO55" i="21"/>
  <c r="CX82" i="21"/>
  <c r="CK70" i="21"/>
  <c r="CX28" i="21"/>
  <c r="CK28" i="21"/>
  <c r="CU84" i="21"/>
  <c r="DG84" i="21" s="1"/>
  <c r="CU72" i="21"/>
  <c r="DG72" i="21" s="1"/>
  <c r="CH72" i="21"/>
  <c r="CF72" i="21" a="1"/>
  <c r="CF72" i="21" s="1"/>
  <c r="CN63" i="21"/>
  <c r="DA63" i="21"/>
  <c r="CK36" i="21"/>
  <c r="CX36" i="21"/>
  <c r="CN26" i="21"/>
  <c r="DA26" i="21"/>
  <c r="CF44" i="21" a="1"/>
  <c r="CF44" i="21" s="1"/>
  <c r="CU44" i="21"/>
  <c r="CH44" i="21"/>
  <c r="CJ12" i="21"/>
  <c r="DB77" i="21"/>
  <c r="CO78" i="21"/>
  <c r="CO77" i="21"/>
  <c r="DB89" i="21"/>
  <c r="CZ61" i="21"/>
  <c r="CM61" i="21"/>
  <c r="DC70" i="21"/>
  <c r="DC82" i="21"/>
  <c r="CP70" i="21"/>
  <c r="CV20" i="21"/>
  <c r="CI20" i="21"/>
  <c r="CP37" i="21"/>
  <c r="DC37" i="21"/>
  <c r="CP46" i="21"/>
  <c r="DC46" i="21"/>
  <c r="CQ69" i="21"/>
  <c r="CQ70" i="21"/>
  <c r="DD69" i="21"/>
  <c r="DD81" i="21"/>
  <c r="DG81" i="21" s="1"/>
  <c r="DC58" i="21"/>
  <c r="CQ20" i="21"/>
  <c r="CQ21" i="21"/>
  <c r="DD20" i="21"/>
  <c r="CJ74" i="21"/>
  <c r="CW74" i="21"/>
  <c r="CW86" i="21"/>
  <c r="CF46" i="21" a="1"/>
  <c r="CF46" i="21" s="1"/>
  <c r="CH46" i="21"/>
  <c r="CU46" i="21"/>
  <c r="CN43" i="21"/>
  <c r="DA43" i="21"/>
  <c r="CM36" i="21"/>
  <c r="CZ36" i="21"/>
  <c r="CP17" i="21"/>
  <c r="DC17" i="21"/>
  <c r="CH35" i="21"/>
  <c r="CU35" i="21"/>
  <c r="CF35" i="21" a="1"/>
  <c r="CF35" i="21" s="1"/>
  <c r="CW48" i="21"/>
  <c r="CW60" i="21"/>
  <c r="CJ48" i="21"/>
  <c r="CH29" i="21"/>
  <c r="CU29" i="21"/>
  <c r="CH30" i="21"/>
  <c r="CW23" i="21"/>
  <c r="CX39" i="21"/>
  <c r="CK39" i="21"/>
  <c r="CO57" i="21"/>
  <c r="DB57" i="21"/>
  <c r="CV63" i="21"/>
  <c r="CI63" i="21"/>
  <c r="CI55" i="21"/>
  <c r="CV55" i="21"/>
  <c r="DD43" i="21"/>
  <c r="CQ43" i="21"/>
  <c r="CH75" i="21"/>
  <c r="CJ29" i="21"/>
  <c r="DC29" i="21"/>
  <c r="CN28" i="21"/>
  <c r="CO7" i="21"/>
  <c r="CI17" i="21"/>
  <c r="CV17" i="21"/>
  <c r="CV22" i="21"/>
  <c r="CI22" i="21"/>
  <c r="CF8" i="21" a="1"/>
  <c r="CF8" i="21" s="1"/>
  <c r="CR8" i="21" s="1"/>
  <c r="CH8" i="21"/>
  <c r="DC87" i="21"/>
  <c r="DC75" i="21"/>
  <c r="CP75" i="21"/>
  <c r="CQ57" i="21"/>
  <c r="CQ56" i="21"/>
  <c r="DD56" i="21"/>
  <c r="CF34" i="21" a="1"/>
  <c r="CF34" i="21" s="1"/>
  <c r="CQ46" i="21"/>
  <c r="DC35" i="21"/>
  <c r="CP35" i="21"/>
  <c r="DA32" i="21"/>
  <c r="CN32" i="21"/>
  <c r="CF21" i="21" a="1"/>
  <c r="CF21" i="21" s="1"/>
  <c r="CQ19" i="21"/>
  <c r="DD19" i="21"/>
  <c r="CY47" i="21"/>
  <c r="CL47" i="21"/>
  <c r="CX84" i="21"/>
  <c r="CX72" i="21"/>
  <c r="CK72" i="21"/>
  <c r="DC76" i="21"/>
  <c r="CP64" i="21"/>
  <c r="DC64" i="21"/>
  <c r="CJ23" i="21"/>
  <c r="CW22" i="21"/>
  <c r="CJ22" i="21"/>
  <c r="CQ52" i="21"/>
  <c r="DD52" i="21"/>
  <c r="CW47" i="21"/>
  <c r="CJ47" i="21"/>
  <c r="CN15" i="21"/>
  <c r="CL76" i="21"/>
  <c r="CY88" i="21"/>
  <c r="CY76" i="21"/>
  <c r="CK18" i="21"/>
  <c r="CX18" i="21"/>
  <c r="CI10" i="21"/>
  <c r="CW72" i="21"/>
  <c r="CJ72" i="21"/>
  <c r="CW84" i="21"/>
  <c r="CH25" i="21"/>
  <c r="CU25" i="21"/>
  <c r="CF25" i="21" a="1"/>
  <c r="CF25" i="21" s="1"/>
  <c r="DC81" i="21"/>
  <c r="CP69" i="21"/>
  <c r="CM63" i="21"/>
  <c r="CZ63" i="21"/>
  <c r="CO10" i="21"/>
  <c r="CH27" i="21"/>
  <c r="CF27" i="21" a="1"/>
  <c r="CF27" i="21" s="1"/>
  <c r="CU27" i="21"/>
  <c r="CK13" i="21"/>
  <c r="CK14" i="21"/>
  <c r="CL6" i="21"/>
  <c r="CI44" i="21"/>
  <c r="CV44" i="21"/>
  <c r="CV56" i="21"/>
  <c r="DB82" i="21"/>
  <c r="DB70" i="21"/>
  <c r="CO70" i="21"/>
  <c r="DB21" i="21"/>
  <c r="CO21" i="21"/>
  <c r="CU60" i="21"/>
  <c r="CH60" i="21"/>
  <c r="CF60" i="21" a="1"/>
  <c r="CF60" i="21" s="1"/>
  <c r="CW82" i="21"/>
  <c r="CJ70" i="21"/>
  <c r="CW70" i="21"/>
  <c r="CZ39" i="21"/>
  <c r="CM39" i="21"/>
  <c r="CH49" i="21"/>
  <c r="CU49" i="21"/>
  <c r="CV72" i="21"/>
  <c r="CI72" i="21"/>
  <c r="CV84" i="21"/>
  <c r="DC36" i="21"/>
  <c r="CP36" i="21"/>
  <c r="CO35" i="21"/>
  <c r="DB35" i="21"/>
  <c r="CK40" i="21"/>
  <c r="CX40" i="21"/>
  <c r="CN45" i="21"/>
  <c r="DA45" i="21"/>
  <c r="CP78" i="21"/>
  <c r="DC89" i="21"/>
  <c r="CP77" i="21"/>
  <c r="DC77" i="21"/>
  <c r="CJ24" i="21"/>
  <c r="CW24" i="21"/>
  <c r="DC56" i="21"/>
  <c r="CP56" i="21"/>
  <c r="CI51" i="21"/>
  <c r="CV51" i="21"/>
  <c r="CP73" i="21"/>
  <c r="DC73" i="21"/>
  <c r="DC85" i="21"/>
  <c r="CU17" i="21"/>
  <c r="CF17" i="21" a="1"/>
  <c r="CF17" i="21" s="1"/>
  <c r="CH17" i="21"/>
  <c r="CK20" i="21"/>
  <c r="CX20" i="21"/>
  <c r="CO44" i="21"/>
  <c r="DB44" i="21"/>
  <c r="CY48" i="21"/>
  <c r="CL48" i="21"/>
  <c r="CN39" i="21"/>
  <c r="DA39" i="21"/>
  <c r="CF41" i="21" a="1"/>
  <c r="CF41" i="21" s="1"/>
  <c r="CU41" i="21"/>
  <c r="CH41" i="21"/>
  <c r="CZ46" i="21"/>
  <c r="DD25" i="21"/>
  <c r="CQ25" i="21"/>
  <c r="CX80" i="21"/>
  <c r="CX68" i="21"/>
  <c r="CK68" i="21"/>
  <c r="CL13" i="21"/>
  <c r="CL12" i="21"/>
  <c r="CM32" i="21"/>
  <c r="CZ32" i="21"/>
  <c r="CU36" i="21"/>
  <c r="DG36" i="21" s="1"/>
  <c r="CH36" i="21"/>
  <c r="CU48" i="21"/>
  <c r="CL40" i="21"/>
  <c r="CY40" i="21"/>
  <c r="CF54" i="21" a="1"/>
  <c r="CF54" i="21" s="1"/>
  <c r="CH54" i="21"/>
  <c r="CU54" i="21"/>
  <c r="CP12" i="21"/>
  <c r="CJ78" i="21"/>
  <c r="CW89" i="21"/>
  <c r="CW77" i="21"/>
  <c r="CJ77" i="21"/>
  <c r="CN69" i="21"/>
  <c r="CY19" i="21"/>
  <c r="CL19" i="21"/>
  <c r="CV31" i="21"/>
  <c r="CI31" i="21"/>
  <c r="CI23" i="21"/>
  <c r="CV23" i="21"/>
  <c r="CV35" i="21"/>
  <c r="CX57" i="21"/>
  <c r="CK57" i="21"/>
  <c r="CP24" i="21"/>
  <c r="DC24" i="21"/>
  <c r="CL18" i="21"/>
  <c r="CY18" i="21"/>
  <c r="CJ66" i="21"/>
  <c r="CW78" i="21"/>
  <c r="CW66" i="21"/>
  <c r="DC53" i="21"/>
  <c r="CK75" i="21"/>
  <c r="CX22" i="21"/>
  <c r="CJ7" i="21"/>
  <c r="DB50" i="21"/>
  <c r="CQ15" i="21"/>
  <c r="CW36" i="21"/>
  <c r="CQ9" i="21"/>
  <c r="CI64" i="21"/>
  <c r="CN64" i="21"/>
  <c r="DD63" i="21"/>
  <c r="DB19" i="21"/>
  <c r="CW80" i="21"/>
  <c r="CW68" i="21"/>
  <c r="CJ68" i="21"/>
  <c r="CO27" i="21"/>
  <c r="DB27" i="21"/>
  <c r="CN53" i="21"/>
  <c r="DA53" i="21"/>
  <c r="CL61" i="21"/>
  <c r="CY61" i="21"/>
  <c r="CZ85" i="21"/>
  <c r="CM73" i="21"/>
  <c r="CZ73" i="21"/>
  <c r="CO26" i="21"/>
  <c r="DB26" i="21"/>
  <c r="CN55" i="21"/>
  <c r="DA55" i="21"/>
  <c r="DB87" i="21"/>
  <c r="CO75" i="21"/>
  <c r="DB75" i="21"/>
  <c r="CV29" i="21"/>
  <c r="CJ18" i="21"/>
  <c r="CW18" i="21"/>
  <c r="CO45" i="21"/>
  <c r="DB45" i="21"/>
  <c r="CO46" i="21"/>
  <c r="DB56" i="21"/>
  <c r="CO56" i="21"/>
  <c r="CY38" i="21"/>
  <c r="CF39" i="21" a="1"/>
  <c r="CF39" i="21" s="1"/>
  <c r="CY27" i="21"/>
  <c r="CL27" i="21"/>
  <c r="CZ38" i="21"/>
  <c r="CM38" i="21"/>
  <c r="CV19" i="21"/>
  <c r="CI19" i="21"/>
  <c r="CW53" i="21"/>
  <c r="CJ53" i="21"/>
  <c r="CH23" i="21"/>
  <c r="CF23" i="21" a="1"/>
  <c r="CF23" i="21" s="1"/>
  <c r="CU23" i="21"/>
  <c r="CL37" i="21"/>
  <c r="CY37" i="21"/>
  <c r="CW33" i="21"/>
  <c r="CF33" i="21" a="1"/>
  <c r="CF33" i="21" s="1"/>
  <c r="CI45" i="21"/>
  <c r="CV45" i="21"/>
  <c r="CI25" i="21"/>
  <c r="CV25" i="21"/>
  <c r="CM9" i="21"/>
  <c r="DA36" i="21"/>
  <c r="DA24" i="21"/>
  <c r="DD65" i="21"/>
  <c r="DD53" i="21"/>
  <c r="CQ53" i="21"/>
  <c r="CM12" i="21"/>
  <c r="CZ24" i="21"/>
  <c r="CK43" i="21"/>
  <c r="CX43" i="21"/>
  <c r="CW54" i="21"/>
  <c r="CJ54" i="21"/>
  <c r="CX60" i="21"/>
  <c r="CK60" i="21"/>
  <c r="CN62" i="21"/>
  <c r="DA62" i="21"/>
  <c r="CK45" i="21"/>
  <c r="CX45" i="21"/>
  <c r="CK69" i="21"/>
  <c r="CX69" i="21"/>
  <c r="CX81" i="21"/>
  <c r="CK46" i="21"/>
  <c r="CX46" i="21"/>
  <c r="CV52" i="21"/>
  <c r="CI52" i="21"/>
  <c r="DB83" i="21"/>
  <c r="DB71" i="21"/>
  <c r="CO71" i="21"/>
  <c r="CF22" i="21" a="1"/>
  <c r="CF22" i="21" s="1"/>
  <c r="CU22" i="21"/>
  <c r="CN41" i="21"/>
  <c r="DA41" i="21"/>
  <c r="CF48" i="21" a="1"/>
  <c r="CF48" i="21" s="1"/>
  <c r="CI48" i="21"/>
  <c r="CV48" i="21"/>
  <c r="DD86" i="21"/>
  <c r="CQ74" i="21"/>
  <c r="DD74" i="21"/>
  <c r="CN25" i="21"/>
  <c r="DA25" i="21"/>
  <c r="CY44" i="21"/>
  <c r="CL44" i="21"/>
  <c r="CO28" i="21"/>
  <c r="DB28" i="21"/>
  <c r="CY84" i="21"/>
  <c r="CL72" i="21"/>
  <c r="CY72" i="21"/>
  <c r="CU20" i="21"/>
  <c r="DC25" i="21"/>
  <c r="CP25" i="21"/>
  <c r="DC44" i="21"/>
  <c r="CP44" i="21"/>
  <c r="CU26" i="21"/>
  <c r="CH26" i="21"/>
  <c r="CF26" i="21" a="1"/>
  <c r="CF26" i="21" s="1"/>
  <c r="CZ37" i="21"/>
  <c r="CM37" i="21"/>
  <c r="CJ39" i="21"/>
  <c r="CW39" i="21"/>
  <c r="CJ40" i="21"/>
  <c r="CW79" i="21"/>
  <c r="CW67" i="21"/>
  <c r="CJ67" i="21"/>
  <c r="CW31" i="21"/>
  <c r="CJ31" i="21"/>
  <c r="DD80" i="21"/>
  <c r="DD68" i="21"/>
  <c r="CQ68" i="21"/>
  <c r="CW61" i="21"/>
  <c r="CJ61" i="21"/>
  <c r="DB85" i="21"/>
  <c r="CO73" i="21"/>
  <c r="DB73" i="21"/>
  <c r="CZ89" i="21"/>
  <c r="CM78" i="21"/>
  <c r="CZ77" i="21"/>
  <c r="CM77" i="21"/>
  <c r="CZ86" i="21"/>
  <c r="CZ74" i="21"/>
  <c r="CM74" i="21"/>
  <c r="CH56" i="21"/>
  <c r="CF56" i="21" a="1"/>
  <c r="CF56" i="21" s="1"/>
  <c r="CU56" i="21"/>
  <c r="CM41" i="21"/>
  <c r="CZ41" i="21"/>
  <c r="CK64" i="21"/>
  <c r="CX64" i="21"/>
  <c r="CU78" i="21"/>
  <c r="CH66" i="21"/>
  <c r="CU66" i="21"/>
  <c r="CF66" i="21" a="1"/>
  <c r="CF66" i="21" s="1"/>
  <c r="CW81" i="21"/>
  <c r="CW69" i="21"/>
  <c r="CJ69" i="21"/>
  <c r="CW44" i="21"/>
  <c r="CJ44" i="21"/>
  <c r="CO32" i="21"/>
  <c r="DB32" i="21"/>
  <c r="CV53" i="21"/>
  <c r="CI53" i="21"/>
  <c r="CW50" i="21"/>
  <c r="CJ50" i="21"/>
  <c r="CF20" i="21" a="1"/>
  <c r="CF20" i="21" s="1"/>
  <c r="CU55" i="21"/>
  <c r="CF55" i="21" a="1"/>
  <c r="CF55" i="21" s="1"/>
  <c r="CH55" i="21"/>
  <c r="CL33" i="21"/>
  <c r="CY33" i="21"/>
  <c r="CY56" i="21"/>
  <c r="CL56" i="21"/>
  <c r="CF61" i="21" a="1"/>
  <c r="CF61" i="21" s="1"/>
  <c r="CH61" i="21"/>
  <c r="CU61" i="21"/>
  <c r="CP49" i="21"/>
  <c r="DC49" i="21"/>
  <c r="DC61" i="21"/>
  <c r="CW37" i="21"/>
  <c r="CW25" i="21"/>
  <c r="CJ25" i="21"/>
  <c r="CN33" i="21"/>
  <c r="CP54" i="21"/>
  <c r="DC54" i="21"/>
  <c r="CF9" i="21" a="1"/>
  <c r="CF9" i="21" s="1"/>
  <c r="CX70" i="21"/>
  <c r="DC34" i="21"/>
  <c r="CO43" i="21"/>
  <c r="DB43" i="21"/>
  <c r="CH11" i="21"/>
  <c r="CF10" i="21" a="1"/>
  <c r="CF10" i="21" s="1"/>
  <c r="CH10" i="21"/>
  <c r="CJ52" i="21"/>
  <c r="DC27" i="21"/>
  <c r="CO17" i="21"/>
  <c r="CV65" i="21"/>
  <c r="CM55" i="21"/>
  <c r="CK11" i="21"/>
  <c r="DB34" i="21"/>
  <c r="DC48" i="21"/>
  <c r="CO50" i="21"/>
  <c r="DA65" i="21"/>
  <c r="CL15" i="21"/>
  <c r="CY77" i="21"/>
  <c r="CZ52" i="21"/>
  <c r="CL66" i="21"/>
  <c r="CN34" i="21"/>
  <c r="DA34" i="21"/>
  <c r="DA56" i="21"/>
  <c r="CN56" i="21"/>
  <c r="CY29" i="21"/>
  <c r="CL29" i="21"/>
  <c r="DC43" i="21"/>
  <c r="CP43" i="21"/>
  <c r="CY83" i="21"/>
  <c r="CL71" i="21"/>
  <c r="CY71" i="21"/>
  <c r="CV88" i="21"/>
  <c r="CV76" i="21"/>
  <c r="CI76" i="21"/>
  <c r="CF57" i="21" a="1"/>
  <c r="CF57" i="21" s="1"/>
  <c r="CU57" i="21"/>
  <c r="CH57" i="21"/>
  <c r="CV86" i="21"/>
  <c r="CI74" i="21"/>
  <c r="CV74" i="21"/>
  <c r="DC65" i="21"/>
  <c r="CP65" i="21"/>
  <c r="CQ58" i="21"/>
  <c r="DD58" i="21"/>
  <c r="CF16" i="21" a="1"/>
  <c r="CF16" i="21" s="1"/>
  <c r="CH16" i="21"/>
  <c r="CQ61" i="21"/>
  <c r="DD61" i="21"/>
  <c r="CL34" i="21"/>
  <c r="CY34" i="21"/>
  <c r="CH13" i="21"/>
  <c r="CF13" i="21" a="1"/>
  <c r="CF13" i="21" s="1"/>
  <c r="CF45" i="21" a="1"/>
  <c r="CF45" i="21" s="1"/>
  <c r="CZ19" i="21"/>
  <c r="CF58" i="21" a="1"/>
  <c r="CF58" i="21" s="1"/>
  <c r="CU77" i="21"/>
  <c r="CH77" i="21"/>
  <c r="CF77" i="21" a="1"/>
  <c r="CF77" i="21" s="1"/>
  <c r="CH78" i="21"/>
  <c r="CU89" i="21"/>
  <c r="CO6" i="21"/>
  <c r="CO24" i="21"/>
  <c r="DB24" i="21"/>
  <c r="CP41" i="21"/>
  <c r="DC41" i="21"/>
  <c r="CM35" i="21"/>
  <c r="CZ35" i="21"/>
  <c r="DB79" i="21"/>
  <c r="DB67" i="21"/>
  <c r="CK9" i="21"/>
  <c r="CY79" i="21"/>
  <c r="CY67" i="21"/>
  <c r="CL67" i="21"/>
  <c r="CU59" i="21"/>
  <c r="DG59" i="21" s="1"/>
  <c r="CH59" i="21"/>
  <c r="CF59" i="21" a="1"/>
  <c r="CF59" i="21" s="1"/>
  <c r="CK30" i="21"/>
  <c r="CX30" i="21"/>
  <c r="CW87" i="21"/>
  <c r="CJ75" i="21"/>
  <c r="CW75" i="21"/>
  <c r="CV49" i="21"/>
  <c r="CI49" i="21"/>
  <c r="CV61" i="21"/>
  <c r="DC47" i="21"/>
  <c r="CP47" i="21"/>
  <c r="CP48" i="21"/>
  <c r="CP55" i="21"/>
  <c r="DC55" i="21"/>
  <c r="CJ43" i="21"/>
  <c r="CW43" i="21"/>
  <c r="CO30" i="21"/>
  <c r="DB30" i="21"/>
  <c r="CM28" i="21"/>
  <c r="CZ28" i="21"/>
  <c r="CX41" i="21"/>
  <c r="CX53" i="21"/>
  <c r="CK41" i="21"/>
  <c r="CN29" i="21"/>
  <c r="DA29" i="21"/>
  <c r="CU64" i="21"/>
  <c r="CF64" i="21" a="1"/>
  <c r="CF64" i="21" s="1"/>
  <c r="CH64" i="21"/>
  <c r="CH65" i="21"/>
  <c r="CM60" i="21"/>
  <c r="CZ60" i="21"/>
  <c r="CN16" i="21"/>
  <c r="CN12" i="21"/>
  <c r="DA23" i="21"/>
  <c r="CN11" i="21"/>
  <c r="CZ29" i="21"/>
  <c r="CM29" i="21"/>
  <c r="CP21" i="21"/>
  <c r="DC21" i="21"/>
  <c r="CJ30" i="21"/>
  <c r="CW30" i="21"/>
  <c r="CF30" i="21" a="1"/>
  <c r="CF30" i="21" s="1"/>
  <c r="CI46" i="21"/>
  <c r="CV46" i="21"/>
  <c r="CK51" i="21"/>
  <c r="CX51" i="21"/>
  <c r="DB74" i="21"/>
  <c r="CO74" i="21"/>
  <c r="DB86" i="21"/>
  <c r="CY31" i="21"/>
  <c r="CL31" i="21"/>
  <c r="DB33" i="21"/>
  <c r="CO33" i="21"/>
  <c r="CO29" i="21"/>
  <c r="CZ42" i="21"/>
  <c r="CM42" i="21"/>
  <c r="DD33" i="21"/>
  <c r="CQ33" i="21"/>
  <c r="CK19" i="21"/>
  <c r="CX19" i="21"/>
  <c r="CL46" i="21"/>
  <c r="CY46" i="21"/>
  <c r="CN57" i="21"/>
  <c r="DA57" i="21"/>
  <c r="CI18" i="21"/>
  <c r="CP23" i="21"/>
  <c r="DC23" i="21"/>
  <c r="CV36" i="21"/>
  <c r="CV24" i="21"/>
  <c r="CI24" i="21"/>
  <c r="DC20" i="21"/>
  <c r="CP20" i="21"/>
  <c r="DC32" i="21"/>
  <c r="CZ88" i="21"/>
  <c r="CM76" i="21"/>
  <c r="CZ76" i="21"/>
  <c r="CO36" i="21"/>
  <c r="DB36" i="21"/>
  <c r="CO58" i="21"/>
  <c r="DB58" i="21"/>
  <c r="CZ20" i="21"/>
  <c r="CO53" i="21"/>
  <c r="DB53" i="21"/>
  <c r="CZ64" i="21"/>
  <c r="CM64" i="21"/>
  <c r="CY86" i="21"/>
  <c r="CL74" i="21"/>
  <c r="CY74" i="21"/>
  <c r="CP9" i="21"/>
  <c r="CQ27" i="21"/>
  <c r="DD39" i="21"/>
  <c r="DD27" i="21"/>
  <c r="CQ44" i="21"/>
  <c r="DD44" i="21"/>
  <c r="CM59" i="21"/>
  <c r="CZ59" i="21"/>
  <c r="CY17" i="21"/>
  <c r="CL17" i="21"/>
  <c r="CH42" i="21"/>
  <c r="DD87" i="21"/>
  <c r="DG87" i="21" s="1"/>
  <c r="CQ75" i="21"/>
  <c r="DD75" i="21"/>
  <c r="CY28" i="21"/>
  <c r="CL28" i="21"/>
  <c r="CI50" i="21"/>
  <c r="CV50" i="21"/>
  <c r="DC45" i="21"/>
  <c r="CP45" i="21"/>
  <c r="CI43" i="21"/>
  <c r="CV43" i="21"/>
  <c r="DA35" i="21"/>
  <c r="CN35" i="21"/>
  <c r="CL55" i="21"/>
  <c r="CY55" i="21"/>
  <c r="DC39" i="21"/>
  <c r="CV18" i="21"/>
  <c r="DA44" i="21"/>
  <c r="CQ73" i="21"/>
  <c r="CO34" i="21"/>
  <c r="CX48" i="21"/>
  <c r="DD57" i="21"/>
  <c r="CW45" i="21"/>
  <c r="CX55" i="21"/>
  <c r="CP57" i="21"/>
  <c r="CM46" i="21"/>
  <c r="CV47" i="21"/>
  <c r="CI47" i="21"/>
  <c r="CF5" i="21" a="1"/>
  <c r="CF5" i="21" s="1"/>
  <c r="CV32" i="21"/>
  <c r="CI32" i="21"/>
  <c r="CJ41" i="21"/>
  <c r="CW41" i="21"/>
  <c r="CP72" i="21"/>
  <c r="DC72" i="21"/>
  <c r="DC84" i="21"/>
  <c r="DA67" i="21"/>
  <c r="CF29" i="21" a="1"/>
  <c r="CF29" i="21" s="1"/>
  <c r="DE29" i="21" s="1"/>
  <c r="CI67" i="21"/>
  <c r="CV67" i="21"/>
  <c r="CV79" i="21"/>
  <c r="CO42" i="21"/>
  <c r="DB42" i="21"/>
  <c r="CX87" i="21"/>
  <c r="CX75" i="21"/>
  <c r="CP63" i="21"/>
  <c r="DC63" i="21"/>
  <c r="CJ19" i="21"/>
  <c r="CQ31" i="21"/>
  <c r="CH53" i="21"/>
  <c r="CU53" i="21"/>
  <c r="DG53" i="21" s="1"/>
  <c r="CF53" i="21" a="1"/>
  <c r="CF53" i="21" s="1"/>
  <c r="CU65" i="21"/>
  <c r="DA87" i="21"/>
  <c r="CN75" i="21"/>
  <c r="DA75" i="21"/>
  <c r="CN30" i="21"/>
  <c r="DA30" i="21"/>
  <c r="CN31" i="21"/>
  <c r="CP26" i="21"/>
  <c r="DC26" i="21"/>
  <c r="CM18" i="21"/>
  <c r="CZ18" i="21"/>
  <c r="CI60" i="21"/>
  <c r="CV60" i="21"/>
  <c r="DB84" i="21"/>
  <c r="DB72" i="21"/>
  <c r="CO72" i="21"/>
  <c r="CF52" i="21" a="1"/>
  <c r="CF52" i="21" s="1"/>
  <c r="CH52" i="21"/>
  <c r="CU52" i="21"/>
  <c r="CU80" i="21"/>
  <c r="DG80" i="21" s="1"/>
  <c r="CU68" i="21"/>
  <c r="DG68" i="21" s="1"/>
  <c r="CH68" i="21"/>
  <c r="CU71" i="21"/>
  <c r="DG71" i="21" s="1"/>
  <c r="DD24" i="21"/>
  <c r="CQ24" i="21"/>
  <c r="CW35" i="21"/>
  <c r="CJ35" i="21"/>
  <c r="CH58" i="21"/>
  <c r="CU70" i="21"/>
  <c r="CU58" i="21"/>
  <c r="CQ62" i="21"/>
  <c r="CL11" i="21"/>
  <c r="CN50" i="21"/>
  <c r="DA49" i="21"/>
  <c r="CN49" i="21"/>
  <c r="CN8" i="21"/>
  <c r="CK56" i="21"/>
  <c r="CX56" i="21"/>
  <c r="CQ42" i="21"/>
  <c r="CQ41" i="21"/>
  <c r="DD41" i="21"/>
  <c r="CJ55" i="21"/>
  <c r="CW55" i="21"/>
  <c r="CM56" i="21"/>
  <c r="CZ56" i="21"/>
  <c r="CM54" i="21"/>
  <c r="CM53" i="21"/>
  <c r="CZ53" i="21"/>
  <c r="CN40" i="21"/>
  <c r="DA52" i="21"/>
  <c r="CY57" i="21"/>
  <c r="CL57" i="21"/>
  <c r="CM51" i="21"/>
  <c r="CZ51" i="21"/>
  <c r="CX26" i="21"/>
  <c r="CK26" i="21"/>
  <c r="CH43" i="21"/>
  <c r="CU43" i="21"/>
  <c r="CF43" i="21" a="1"/>
  <c r="CF43" i="21" s="1"/>
  <c r="CZ30" i="21"/>
  <c r="CM30" i="21"/>
  <c r="DC19" i="21"/>
  <c r="CP19" i="21"/>
  <c r="CU31" i="21"/>
  <c r="CH31" i="21"/>
  <c r="CF31" i="21" a="1"/>
  <c r="CF31" i="21" s="1"/>
  <c r="CH19" i="21"/>
  <c r="CK27" i="21"/>
  <c r="CX27" i="21"/>
  <c r="CU47" i="21"/>
  <c r="CH47" i="21"/>
  <c r="CH48" i="21"/>
  <c r="CF47" i="21" a="1"/>
  <c r="CF47" i="21" s="1"/>
  <c r="CQ29" i="21"/>
  <c r="DD28" i="21"/>
  <c r="CQ28" i="21"/>
  <c r="CL41" i="21"/>
  <c r="CY41" i="21"/>
  <c r="DD60" i="21"/>
  <c r="CQ60" i="21"/>
  <c r="CX62" i="21"/>
  <c r="CK62" i="21"/>
  <c r="CH62" i="21"/>
  <c r="CU62" i="21"/>
  <c r="CF62" i="21" a="1"/>
  <c r="CF62" i="21" s="1"/>
  <c r="CY73" i="21"/>
  <c r="CL73" i="21"/>
  <c r="CY85" i="21"/>
  <c r="CO65" i="21"/>
  <c r="DB65" i="21"/>
  <c r="DD70" i="21"/>
  <c r="CF69" i="21" a="1"/>
  <c r="CF69" i="21" s="1"/>
  <c r="CZ47" i="21"/>
  <c r="CM47" i="21"/>
  <c r="CQ48" i="21"/>
  <c r="DD48" i="21"/>
  <c r="CL8" i="21"/>
  <c r="CK38" i="21"/>
  <c r="CX38" i="21"/>
  <c r="CK52" i="21"/>
  <c r="CX52" i="21"/>
  <c r="CW34" i="21"/>
  <c r="CJ34" i="21"/>
  <c r="CN47" i="21"/>
  <c r="CN46" i="21"/>
  <c r="DA46" i="21"/>
  <c r="CF15" i="21" a="1"/>
  <c r="CF15" i="21" s="1"/>
  <c r="CH15" i="21"/>
  <c r="DD22" i="21"/>
  <c r="CQ22" i="21"/>
  <c r="CO11" i="21"/>
  <c r="CY23" i="21"/>
  <c r="CK55" i="21"/>
  <c r="CO12" i="21"/>
  <c r="CI13" i="21"/>
  <c r="DB41" i="21"/>
  <c r="CO41" i="21"/>
  <c r="CF40" i="21" a="1"/>
  <c r="CF40" i="21" s="1"/>
  <c r="CV40" i="21"/>
  <c r="DD62" i="21"/>
  <c r="CI33" i="21"/>
  <c r="CQ55" i="21"/>
  <c r="DD55" i="21"/>
  <c r="CK17" i="21"/>
  <c r="CX17" i="21"/>
  <c r="CI27" i="21"/>
  <c r="CV27" i="21"/>
  <c r="CP60" i="21"/>
  <c r="CP61" i="21"/>
  <c r="DC60" i="21"/>
  <c r="CL49" i="21"/>
  <c r="CY49" i="21"/>
  <c r="CI54" i="21"/>
  <c r="CV54" i="21"/>
  <c r="CV66" i="21"/>
  <c r="CH20" i="21"/>
  <c r="DA51" i="21"/>
  <c r="CO23" i="21"/>
  <c r="CO20" i="21"/>
  <c r="DB29" i="21"/>
  <c r="DD76" i="21"/>
  <c r="DD73" i="21"/>
  <c r="CI61" i="21"/>
  <c r="CI28" i="21"/>
  <c r="CL45" i="21"/>
  <c r="DA66" i="21"/>
  <c r="CM58" i="21"/>
  <c r="CW46" i="21"/>
  <c r="CZ65" i="21"/>
  <c r="CL77" i="21"/>
  <c r="DC69" i="21"/>
  <c r="CL64" i="21"/>
  <c r="CK21" i="21"/>
  <c r="CJ62" i="21"/>
  <c r="CZ23" i="21"/>
  <c r="CF67" i="21" a="1"/>
  <c r="CF67" i="21" s="1"/>
  <c r="CH67" i="21"/>
  <c r="CU67" i="21"/>
  <c r="CU79" i="21"/>
  <c r="DA86" i="21"/>
  <c r="DA74" i="21"/>
  <c r="CN74" i="21"/>
  <c r="DC80" i="21"/>
  <c r="DC68" i="21"/>
  <c r="CP68" i="21"/>
  <c r="CQ38" i="21"/>
  <c r="DD38" i="21"/>
  <c r="CH76" i="21"/>
  <c r="CU76" i="21"/>
  <c r="CU88" i="21"/>
  <c r="DG88" i="21" s="1"/>
  <c r="CF76" i="21" a="1"/>
  <c r="CF76" i="21" s="1"/>
  <c r="CK78" i="21"/>
  <c r="CK77" i="21"/>
  <c r="CX77" i="21"/>
  <c r="CX89" i="21"/>
  <c r="CZ82" i="21"/>
  <c r="CM70" i="21"/>
  <c r="CZ70" i="21"/>
  <c r="CK32" i="21"/>
  <c r="CK31" i="21"/>
  <c r="CX31" i="21"/>
  <c r="CX85" i="21"/>
  <c r="CK73" i="21"/>
  <c r="CX73" i="21"/>
  <c r="CW88" i="21"/>
  <c r="CW76" i="21"/>
  <c r="CJ76" i="21"/>
  <c r="CV21" i="21"/>
  <c r="CI21" i="21"/>
  <c r="CO52" i="21"/>
  <c r="DB52" i="21"/>
  <c r="CJ56" i="21"/>
  <c r="CW56" i="21"/>
  <c r="CF19" i="21" a="1"/>
  <c r="CF19" i="21" s="1"/>
  <c r="CZ57" i="21"/>
  <c r="DB61" i="21"/>
  <c r="CO61" i="21"/>
  <c r="CH32" i="21"/>
  <c r="CF32" i="21" a="1"/>
  <c r="CF32" i="21" s="1"/>
  <c r="CU32" i="21"/>
  <c r="DG32" i="21" s="1"/>
  <c r="CP11" i="21"/>
  <c r="CP10" i="21"/>
  <c r="CL43" i="21"/>
  <c r="CY43" i="21"/>
  <c r="DC88" i="21"/>
  <c r="CP76" i="21"/>
  <c r="CY20" i="21"/>
  <c r="CL20" i="21"/>
  <c r="DD78" i="21"/>
  <c r="DD66" i="21"/>
  <c r="CQ66" i="21"/>
  <c r="CM22" i="21"/>
  <c r="CZ22" i="21"/>
  <c r="CY58" i="21"/>
  <c r="CL58" i="21"/>
  <c r="CX35" i="21"/>
  <c r="CK35" i="21"/>
  <c r="CX47" i="21"/>
  <c r="CO63" i="21"/>
  <c r="DB63" i="21"/>
  <c r="DD37" i="21"/>
  <c r="CQ37" i="21"/>
  <c r="CJ64" i="21"/>
  <c r="CW64" i="21"/>
  <c r="CU38" i="21"/>
  <c r="CF38" i="21" a="1"/>
  <c r="CF38" i="21" s="1"/>
  <c r="CH38" i="21"/>
  <c r="CI41" i="21"/>
  <c r="CV41" i="21"/>
  <c r="CM17" i="21"/>
  <c r="CZ17" i="21"/>
  <c r="CH6" i="21"/>
  <c r="CF6" i="21" a="1"/>
  <c r="CF6" i="21" s="1"/>
  <c r="CR6" i="21" s="1"/>
  <c r="DB37" i="21"/>
  <c r="CO37" i="21"/>
  <c r="CI42" i="21"/>
  <c r="CV42" i="21"/>
  <c r="CK37" i="21"/>
  <c r="CX49" i="21"/>
  <c r="CX37" i="21"/>
  <c r="CY21" i="21"/>
  <c r="CL21" i="21"/>
  <c r="CH37" i="21"/>
  <c r="CF37" i="21" a="1"/>
  <c r="CF37" i="21" s="1"/>
  <c r="CU37" i="21"/>
  <c r="DG37" i="21" s="1"/>
  <c r="CJ65" i="21"/>
  <c r="CW65" i="21"/>
  <c r="CF28" i="21" a="1"/>
  <c r="CF28" i="21" s="1"/>
  <c r="CU40" i="21"/>
  <c r="CU28" i="21"/>
  <c r="CH28" i="21"/>
  <c r="CH51" i="21"/>
  <c r="CU51" i="21"/>
  <c r="DG51" i="21" s="1"/>
  <c r="CF51" i="21" a="1"/>
  <c r="CF51" i="21" s="1"/>
  <c r="CN18" i="21"/>
  <c r="CN17" i="21"/>
  <c r="DA17" i="21"/>
  <c r="CU30" i="21"/>
  <c r="CH18" i="21"/>
  <c r="CU18" i="21"/>
  <c r="CF18" i="21" a="1"/>
  <c r="CF18" i="21" s="1"/>
  <c r="CK29" i="21"/>
  <c r="CX29" i="21"/>
  <c r="CY22" i="21"/>
  <c r="CL22" i="21"/>
  <c r="DD89" i="21"/>
  <c r="CQ78" i="21"/>
  <c r="DD77" i="21"/>
  <c r="CQ77" i="21"/>
  <c r="CN38" i="21"/>
  <c r="DA50" i="21"/>
  <c r="DA38" i="21"/>
  <c r="CU63" i="21"/>
  <c r="DG63" i="21" s="1"/>
  <c r="CF63" i="21" a="1"/>
  <c r="CF63" i="21" s="1"/>
  <c r="CH63" i="21"/>
  <c r="DC40" i="21"/>
  <c r="CP40" i="21"/>
  <c r="DC52" i="21"/>
  <c r="CJ17" i="21"/>
  <c r="CW17" i="21"/>
  <c r="CP59" i="21"/>
  <c r="DC59" i="21"/>
  <c r="CZ72" i="21"/>
  <c r="CZ84" i="21"/>
  <c r="CM72" i="21"/>
  <c r="DB31" i="21"/>
  <c r="CO31" i="21"/>
  <c r="CK67" i="21"/>
  <c r="CX79" i="21"/>
  <c r="CX67" i="21"/>
  <c r="DB54" i="21"/>
  <c r="CO54" i="21"/>
  <c r="CL30" i="21"/>
  <c r="CY30" i="21"/>
  <c r="DB64" i="21"/>
  <c r="CK6" i="21"/>
  <c r="CJ71" i="21"/>
  <c r="CW83" i="21"/>
  <c r="CW71" i="21"/>
  <c r="DD26" i="21"/>
  <c r="CQ26" i="21"/>
  <c r="CW20" i="21"/>
  <c r="CH24" i="21"/>
  <c r="CU24" i="21"/>
  <c r="DG24" i="21" s="1"/>
  <c r="CF24" i="21" a="1"/>
  <c r="CF24" i="21" s="1"/>
  <c r="CF50" i="21" a="1"/>
  <c r="CF50" i="21" s="1"/>
  <c r="CH50" i="21"/>
  <c r="CU50" i="21"/>
  <c r="DG50" i="21" s="1"/>
  <c r="CH45" i="21"/>
  <c r="CU45" i="21"/>
  <c r="CM14" i="21"/>
  <c r="CM13" i="21"/>
  <c r="CM67" i="21"/>
  <c r="CZ67" i="21"/>
  <c r="CZ79" i="21"/>
  <c r="CP28" i="21"/>
  <c r="DC28" i="21"/>
  <c r="CQ36" i="21"/>
  <c r="CK16" i="21"/>
  <c r="CU39" i="21"/>
  <c r="CH39" i="21"/>
  <c r="CH40" i="21"/>
  <c r="CJ27" i="21"/>
  <c r="CW27" i="21"/>
  <c r="CJ57" i="21"/>
  <c r="DA88" i="21"/>
  <c r="DA76" i="21"/>
  <c r="CN76" i="21"/>
  <c r="CV85" i="21"/>
  <c r="CI73" i="21"/>
  <c r="CV73" i="21"/>
  <c r="CY39" i="21"/>
  <c r="CV81" i="21"/>
  <c r="CV69" i="21"/>
  <c r="CI69" i="21"/>
  <c r="CY36" i="21"/>
  <c r="CL36" i="21"/>
  <c r="CV38" i="21"/>
  <c r="CI38" i="21"/>
  <c r="DB40" i="21"/>
  <c r="CO40" i="21"/>
  <c r="CQ40" i="21"/>
  <c r="DD40" i="21"/>
  <c r="CQ6" i="21"/>
  <c r="CJ59" i="21"/>
  <c r="CW59" i="21"/>
  <c r="CJ60" i="21"/>
  <c r="CY82" i="21"/>
  <c r="CY70" i="21"/>
  <c r="CL70" i="21"/>
  <c r="CN44" i="21"/>
  <c r="DB23" i="21"/>
  <c r="CL39" i="21"/>
  <c r="CM27" i="21"/>
  <c r="CQ76" i="21"/>
  <c r="DA69" i="21"/>
  <c r="CY45" i="21"/>
  <c r="CJ26" i="21"/>
  <c r="CJ49" i="21"/>
  <c r="CJ32" i="21"/>
  <c r="DC38" i="21"/>
  <c r="CM10" i="21"/>
  <c r="CJ21" i="21"/>
  <c r="CZ44" i="21"/>
  <c r="CL23" i="21"/>
  <c r="CQ59" i="21"/>
  <c r="CJ38" i="21"/>
  <c r="AI85" i="35"/>
  <c r="BC85" i="35" s="1"/>
  <c r="AI79" i="35"/>
  <c r="BC79" i="35" s="1"/>
  <c r="AI95" i="35"/>
  <c r="BC95" i="35" s="1"/>
  <c r="AF94" i="35"/>
  <c r="AZ94" i="35" s="1"/>
  <c r="AI87" i="35"/>
  <c r="BC87" i="35" s="1"/>
  <c r="AI82" i="35"/>
  <c r="BC82" i="35" s="1"/>
  <c r="AI91" i="35"/>
  <c r="BD91" i="35" s="1"/>
  <c r="AF79" i="35"/>
  <c r="AZ79" i="35" s="1"/>
  <c r="AF93" i="35"/>
  <c r="BA93" i="35" s="1"/>
  <c r="AF83" i="35"/>
  <c r="BA83" i="35" s="1"/>
  <c r="AF89" i="35"/>
  <c r="AZ89" i="35" s="1"/>
  <c r="AI93" i="35"/>
  <c r="BC93" i="35" s="1"/>
  <c r="AI80" i="35"/>
  <c r="BC80" i="35" s="1"/>
  <c r="AF81" i="35"/>
  <c r="BA81" i="35" s="1"/>
  <c r="AF90" i="35"/>
  <c r="AZ90" i="35" s="1"/>
  <c r="AI89" i="35"/>
  <c r="BC89" i="35" s="1"/>
  <c r="AI92" i="35"/>
  <c r="AF91" i="35"/>
  <c r="AF84" i="35"/>
  <c r="AI86" i="35"/>
  <c r="AI88" i="35"/>
  <c r="AF80" i="35"/>
  <c r="AF92" i="35"/>
  <c r="AI90" i="35"/>
  <c r="J98" i="35"/>
  <c r="AF99" i="35" s="1"/>
  <c r="AI84" i="35"/>
  <c r="M98" i="35"/>
  <c r="AI99" i="35" s="1"/>
  <c r="BA86" i="35"/>
  <c r="AZ86" i="35"/>
  <c r="AF95" i="35"/>
  <c r="AI94" i="35"/>
  <c r="AF87" i="35"/>
  <c r="AF85" i="35"/>
  <c r="AI81" i="35"/>
  <c r="AI97" i="35"/>
  <c r="AI96" i="35"/>
  <c r="AF82" i="35"/>
  <c r="AI83" i="35"/>
  <c r="AF88" i="35"/>
  <c r="AI78" i="35"/>
  <c r="AF78" i="35"/>
  <c r="AF97" i="35"/>
  <c r="AF96" i="35"/>
  <c r="V86" i="35"/>
  <c r="V79" i="35"/>
  <c r="V78" i="35"/>
  <c r="V84" i="35"/>
  <c r="V89" i="35"/>
  <c r="V90" i="35"/>
  <c r="V88" i="35"/>
  <c r="V80" i="35"/>
  <c r="V85" i="35"/>
  <c r="V77" i="35"/>
  <c r="V87" i="35"/>
  <c r="V95" i="35"/>
  <c r="V94" i="35"/>
  <c r="V83" i="35"/>
  <c r="AR83" i="35" s="1"/>
  <c r="DG21" i="21" l="1"/>
  <c r="DG69" i="21"/>
  <c r="DG33" i="21"/>
  <c r="DG75" i="21"/>
  <c r="DG42" i="21"/>
  <c r="DG45" i="21"/>
  <c r="DG34" i="21"/>
  <c r="DG30" i="21"/>
  <c r="DG43" i="21"/>
  <c r="DG20" i="21"/>
  <c r="DG18" i="21"/>
  <c r="DG86" i="21"/>
  <c r="CR15" i="21"/>
  <c r="DE19" i="21"/>
  <c r="CR9" i="21"/>
  <c r="DG65" i="21"/>
  <c r="DE20" i="21"/>
  <c r="DG76" i="21"/>
  <c r="CR69" i="21"/>
  <c r="DG49" i="21"/>
  <c r="CR31" i="21"/>
  <c r="CR71" i="21"/>
  <c r="DG79" i="21"/>
  <c r="DG47" i="21"/>
  <c r="BD95" i="35"/>
  <c r="DG62" i="21"/>
  <c r="CR65" i="21"/>
  <c r="DG28" i="21"/>
  <c r="CR29" i="21"/>
  <c r="DG40" i="21"/>
  <c r="DG17" i="21"/>
  <c r="DE42" i="21"/>
  <c r="DG64" i="21"/>
  <c r="DG35" i="21"/>
  <c r="CR11" i="21"/>
  <c r="DE71" i="21"/>
  <c r="DG78" i="21"/>
  <c r="DG25" i="21"/>
  <c r="DG74" i="21"/>
  <c r="DG54" i="21"/>
  <c r="DG56" i="21"/>
  <c r="CR42" i="21"/>
  <c r="DG57" i="21"/>
  <c r="DE31" i="21"/>
  <c r="DG39" i="21"/>
  <c r="CR24" i="21"/>
  <c r="DE24" i="21"/>
  <c r="DE36" i="21"/>
  <c r="DG38" i="21"/>
  <c r="CR47" i="21"/>
  <c r="DE47" i="21"/>
  <c r="CR52" i="21"/>
  <c r="DE52" i="21"/>
  <c r="CR57" i="21"/>
  <c r="DE57" i="21"/>
  <c r="CR62" i="21"/>
  <c r="DE61" i="21"/>
  <c r="CR61" i="21"/>
  <c r="CR26" i="21"/>
  <c r="DE26" i="21"/>
  <c r="DE23" i="21"/>
  <c r="CR23" i="21"/>
  <c r="CR60" i="21"/>
  <c r="DE60" i="21"/>
  <c r="DG29" i="21"/>
  <c r="CR46" i="21"/>
  <c r="DE46" i="21"/>
  <c r="DE86" i="21"/>
  <c r="CR74" i="21"/>
  <c r="DE74" i="21"/>
  <c r="DE17" i="21"/>
  <c r="CR17" i="21"/>
  <c r="BD85" i="35"/>
  <c r="BE85" i="35" s="1"/>
  <c r="CR28" i="21"/>
  <c r="DE28" i="21"/>
  <c r="DE53" i="21"/>
  <c r="CR53" i="21"/>
  <c r="CR78" i="21"/>
  <c r="CR77" i="21"/>
  <c r="DE77" i="21"/>
  <c r="DE89" i="21"/>
  <c r="DG22" i="21"/>
  <c r="DG31" i="21"/>
  <c r="DG23" i="21"/>
  <c r="DE65" i="21"/>
  <c r="DE32" i="21"/>
  <c r="CR32" i="21"/>
  <c r="DG26" i="21"/>
  <c r="DE22" i="21"/>
  <c r="CR22" i="21"/>
  <c r="CR39" i="21"/>
  <c r="DE39" i="21"/>
  <c r="DG60" i="21"/>
  <c r="DE34" i="21"/>
  <c r="CR34" i="21"/>
  <c r="CR7" i="21"/>
  <c r="CR63" i="21"/>
  <c r="DE63" i="21"/>
  <c r="DE59" i="21"/>
  <c r="CR59" i="21"/>
  <c r="CR51" i="21"/>
  <c r="DE51" i="21"/>
  <c r="DG67" i="21"/>
  <c r="DE40" i="21"/>
  <c r="CR40" i="21"/>
  <c r="DG58" i="21"/>
  <c r="DG77" i="21"/>
  <c r="CR33" i="21"/>
  <c r="DE33" i="21"/>
  <c r="CR54" i="21"/>
  <c r="DE54" i="21"/>
  <c r="DG19" i="21"/>
  <c r="DE82" i="21"/>
  <c r="CR70" i="21"/>
  <c r="CR12" i="21"/>
  <c r="CR14" i="21"/>
  <c r="CR38" i="21"/>
  <c r="DE38" i="21"/>
  <c r="DG89" i="21"/>
  <c r="DE27" i="21"/>
  <c r="CR27" i="21"/>
  <c r="CR30" i="21"/>
  <c r="CR18" i="21"/>
  <c r="DE18" i="21"/>
  <c r="DE62" i="21"/>
  <c r="DG70" i="21"/>
  <c r="DE70" i="21"/>
  <c r="DE58" i="21"/>
  <c r="CR58" i="21"/>
  <c r="DE78" i="21"/>
  <c r="CR66" i="21"/>
  <c r="DE66" i="21"/>
  <c r="DG41" i="21"/>
  <c r="CR21" i="21"/>
  <c r="DE21" i="21"/>
  <c r="DE75" i="21"/>
  <c r="DE50" i="21"/>
  <c r="CR50" i="21"/>
  <c r="DE79" i="21"/>
  <c r="DE67" i="21"/>
  <c r="CR67" i="21"/>
  <c r="DE81" i="21"/>
  <c r="DE69" i="21"/>
  <c r="CR64" i="21"/>
  <c r="DE64" i="21"/>
  <c r="DG66" i="21"/>
  <c r="DE56" i="21"/>
  <c r="CR56" i="21"/>
  <c r="DE41" i="21"/>
  <c r="CR41" i="21"/>
  <c r="CR35" i="21"/>
  <c r="CR36" i="21"/>
  <c r="DE35" i="21"/>
  <c r="DG44" i="21"/>
  <c r="DE84" i="21"/>
  <c r="DE72" i="21"/>
  <c r="CR72" i="21"/>
  <c r="DG73" i="21"/>
  <c r="DE68" i="21"/>
  <c r="CR75" i="21"/>
  <c r="DE25" i="21"/>
  <c r="CR13" i="21"/>
  <c r="CR20" i="21"/>
  <c r="CR37" i="21"/>
  <c r="DE49" i="21"/>
  <c r="DE37" i="21"/>
  <c r="CR19" i="21"/>
  <c r="DE88" i="21"/>
  <c r="DE76" i="21"/>
  <c r="CR76" i="21"/>
  <c r="DG55" i="21"/>
  <c r="DE43" i="21"/>
  <c r="CR43" i="21"/>
  <c r="DG52" i="21"/>
  <c r="DE30" i="21"/>
  <c r="DE45" i="21"/>
  <c r="CR45" i="21"/>
  <c r="CR16" i="21"/>
  <c r="CR10" i="21"/>
  <c r="DG61" i="21"/>
  <c r="DE55" i="21"/>
  <c r="CR55" i="21"/>
  <c r="DE48" i="21"/>
  <c r="CR48" i="21"/>
  <c r="CR49" i="21"/>
  <c r="DG48" i="21"/>
  <c r="DG27" i="21"/>
  <c r="CR25" i="21"/>
  <c r="CR44" i="21"/>
  <c r="DE44" i="21"/>
  <c r="DE85" i="21"/>
  <c r="CR73" i="21"/>
  <c r="DE73" i="21"/>
  <c r="DG46" i="21"/>
  <c r="CR68" i="21"/>
  <c r="BD79" i="35"/>
  <c r="BA94" i="35"/>
  <c r="BB94" i="35" s="1"/>
  <c r="BC91" i="35"/>
  <c r="BE91" i="35" s="1"/>
  <c r="BD87" i="35"/>
  <c r="BE87" i="35" s="1"/>
  <c r="BA79" i="35"/>
  <c r="BB79" i="35" s="1"/>
  <c r="BD82" i="35"/>
  <c r="BE82" i="35" s="1"/>
  <c r="AZ83" i="35"/>
  <c r="BB83" i="35" s="1"/>
  <c r="BD89" i="35"/>
  <c r="BE89" i="35" s="1"/>
  <c r="AZ93" i="35"/>
  <c r="BB93" i="35" s="1"/>
  <c r="AR90" i="35"/>
  <c r="BM90" i="35" s="1"/>
  <c r="AF98" i="35"/>
  <c r="BA98" i="35" s="1"/>
  <c r="BA89" i="35"/>
  <c r="BB89" i="35" s="1"/>
  <c r="BD80" i="35"/>
  <c r="BE80" i="35" s="1"/>
  <c r="AR85" i="35"/>
  <c r="BM85" i="35" s="1"/>
  <c r="AR80" i="35"/>
  <c r="BL80" i="35" s="1"/>
  <c r="AZ81" i="35"/>
  <c r="BB81" i="35" s="1"/>
  <c r="BD93" i="35"/>
  <c r="BE93" i="35" s="1"/>
  <c r="BA90" i="35"/>
  <c r="BB90" i="35" s="1"/>
  <c r="AR87" i="35"/>
  <c r="BM87" i="35" s="1"/>
  <c r="BE79" i="35"/>
  <c r="BE95" i="35"/>
  <c r="V98" i="35"/>
  <c r="AR89" i="35"/>
  <c r="BD97" i="35"/>
  <c r="BC97" i="35"/>
  <c r="BC81" i="35"/>
  <c r="BD81" i="35"/>
  <c r="AR95" i="35"/>
  <c r="V93" i="35"/>
  <c r="AR93" i="35" s="1"/>
  <c r="AR78" i="35"/>
  <c r="AR79" i="35"/>
  <c r="BC78" i="35"/>
  <c r="BD78" i="35"/>
  <c r="BA85" i="35"/>
  <c r="AZ85" i="35"/>
  <c r="BD84" i="35"/>
  <c r="BC84" i="35"/>
  <c r="AZ88" i="35"/>
  <c r="BA88" i="35"/>
  <c r="AZ84" i="35"/>
  <c r="BA84" i="35"/>
  <c r="AR84" i="35"/>
  <c r="V81" i="35"/>
  <c r="AZ87" i="35"/>
  <c r="BA87" i="35"/>
  <c r="AZ92" i="35"/>
  <c r="BA92" i="35"/>
  <c r="AZ91" i="35"/>
  <c r="BA91" i="35"/>
  <c r="AR88" i="35"/>
  <c r="AR86" i="35"/>
  <c r="AZ96" i="35"/>
  <c r="BA96" i="35"/>
  <c r="BD94" i="35"/>
  <c r="BC94" i="35"/>
  <c r="AZ99" i="35"/>
  <c r="BA99" i="35"/>
  <c r="BC88" i="35"/>
  <c r="BD88" i="35"/>
  <c r="BM83" i="35"/>
  <c r="BL83" i="35"/>
  <c r="V91" i="35"/>
  <c r="BA97" i="35"/>
  <c r="AZ97" i="35"/>
  <c r="BD83" i="35"/>
  <c r="BC83" i="35"/>
  <c r="BA95" i="35"/>
  <c r="AZ95" i="35"/>
  <c r="AZ80" i="35"/>
  <c r="BA80" i="35"/>
  <c r="BC86" i="35"/>
  <c r="BD86" i="35"/>
  <c r="BC92" i="35"/>
  <c r="BD92" i="35"/>
  <c r="BA78" i="35"/>
  <c r="AZ78" i="35"/>
  <c r="BA82" i="35"/>
  <c r="AZ82" i="35"/>
  <c r="BD99" i="35"/>
  <c r="BC99" i="35"/>
  <c r="BC90" i="35"/>
  <c r="BD90" i="35"/>
  <c r="V96" i="35"/>
  <c r="BD96" i="35"/>
  <c r="BC96" i="35"/>
  <c r="AI98" i="35"/>
  <c r="BB86" i="35"/>
  <c r="S91" i="35"/>
  <c r="S96" i="35"/>
  <c r="S79" i="35"/>
  <c r="S95" i="35"/>
  <c r="S88" i="35"/>
  <c r="S90" i="35"/>
  <c r="S92" i="35"/>
  <c r="S83" i="35"/>
  <c r="S89" i="35"/>
  <c r="S94" i="35"/>
  <c r="S97" i="35"/>
  <c r="S84" i="35"/>
  <c r="S81" i="35"/>
  <c r="S93" i="35"/>
  <c r="S80" i="35"/>
  <c r="S78" i="35"/>
  <c r="S82" i="35"/>
  <c r="S85" i="35"/>
  <c r="S87" i="35"/>
  <c r="S86" i="35"/>
  <c r="S77" i="35"/>
  <c r="BL85" i="35" l="1"/>
  <c r="BN85" i="35" s="1"/>
  <c r="AZ98" i="35"/>
  <c r="BB98" i="35" s="1"/>
  <c r="BE97" i="35"/>
  <c r="BL87" i="35"/>
  <c r="BN87" i="35" s="1"/>
  <c r="BE99" i="35"/>
  <c r="BM80" i="35"/>
  <c r="BN80" i="35" s="1"/>
  <c r="BL90" i="35"/>
  <c r="BN90" i="35" s="1"/>
  <c r="BE83" i="35"/>
  <c r="AO79" i="35"/>
  <c r="BI79" i="35" s="1"/>
  <c r="AO85" i="35"/>
  <c r="BJ85" i="35" s="1"/>
  <c r="AO92" i="35"/>
  <c r="BI92" i="35" s="1"/>
  <c r="AO90" i="35"/>
  <c r="BJ90" i="35" s="1"/>
  <c r="AO86" i="35"/>
  <c r="BJ86" i="35" s="1"/>
  <c r="AO84" i="35"/>
  <c r="BJ84" i="35" s="1"/>
  <c r="BE94" i="35"/>
  <c r="AO81" i="35"/>
  <c r="BI81" i="35" s="1"/>
  <c r="BB84" i="35"/>
  <c r="BB96" i="35"/>
  <c r="BB92" i="35"/>
  <c r="AR94" i="35"/>
  <c r="BM94" i="35" s="1"/>
  <c r="AO91" i="35"/>
  <c r="BJ91" i="35" s="1"/>
  <c r="BE96" i="35"/>
  <c r="BB87" i="35"/>
  <c r="AO94" i="35"/>
  <c r="BJ94" i="35" s="1"/>
  <c r="BE86" i="35"/>
  <c r="AO87" i="35"/>
  <c r="AO82" i="35"/>
  <c r="S98" i="35"/>
  <c r="AO99" i="35" s="1"/>
  <c r="BB97" i="35"/>
  <c r="BB99" i="35"/>
  <c r="AR81" i="35"/>
  <c r="AR82" i="35"/>
  <c r="BE81" i="35"/>
  <c r="AO97" i="35"/>
  <c r="AO96" i="35"/>
  <c r="BE90" i="35"/>
  <c r="AR91" i="35"/>
  <c r="AR92" i="35"/>
  <c r="BE78" i="35"/>
  <c r="AO93" i="35"/>
  <c r="AO95" i="35"/>
  <c r="BB80" i="35"/>
  <c r="BB91" i="35"/>
  <c r="BL84" i="35"/>
  <c r="BM84" i="35"/>
  <c r="BL79" i="35"/>
  <c r="BM79" i="35"/>
  <c r="AO78" i="35"/>
  <c r="AO83" i="35"/>
  <c r="BD98" i="35"/>
  <c r="BC98" i="35"/>
  <c r="BB95" i="35"/>
  <c r="BN83" i="35"/>
  <c r="BB88" i="35"/>
  <c r="BM78" i="35"/>
  <c r="BL78" i="35"/>
  <c r="BL89" i="35"/>
  <c r="BM89" i="35"/>
  <c r="AO89" i="35"/>
  <c r="BB82" i="35"/>
  <c r="BE84" i="35"/>
  <c r="BL93" i="35"/>
  <c r="BM93" i="35"/>
  <c r="BL86" i="35"/>
  <c r="BM86" i="35"/>
  <c r="AO80" i="35"/>
  <c r="AO88" i="35"/>
  <c r="AR97" i="35"/>
  <c r="AR96" i="35"/>
  <c r="BB78" i="35"/>
  <c r="BE92" i="35"/>
  <c r="BE88" i="35"/>
  <c r="BL88" i="35"/>
  <c r="BM88" i="35"/>
  <c r="BB85" i="35"/>
  <c r="BL95" i="35"/>
  <c r="BM95" i="35"/>
  <c r="AR99" i="35"/>
  <c r="AR98" i="35"/>
  <c r="S11" i="35"/>
  <c r="V47" i="35"/>
  <c r="V67" i="35"/>
  <c r="V74" i="35"/>
  <c r="V53" i="35"/>
  <c r="V14" i="35"/>
  <c r="V44" i="35"/>
  <c r="V27" i="35"/>
  <c r="V52" i="35"/>
  <c r="V33" i="35"/>
  <c r="V12" i="35"/>
  <c r="V22" i="35"/>
  <c r="V38" i="35"/>
  <c r="V63" i="35"/>
  <c r="V30" i="35"/>
  <c r="V20" i="35"/>
  <c r="V28" i="35"/>
  <c r="V40" i="35"/>
  <c r="V15" i="35"/>
  <c r="V62" i="35"/>
  <c r="V73" i="35"/>
  <c r="V65" i="35"/>
  <c r="V39" i="35"/>
  <c r="V16" i="35"/>
  <c r="V61" i="35"/>
  <c r="S54" i="35"/>
  <c r="V68" i="35"/>
  <c r="V70" i="35"/>
  <c r="V75" i="35"/>
  <c r="V19" i="35"/>
  <c r="V31" i="35"/>
  <c r="V59" i="35"/>
  <c r="V50" i="35"/>
  <c r="V5" i="35"/>
  <c r="V45" i="35"/>
  <c r="V71" i="35"/>
  <c r="V25" i="35"/>
  <c r="V48" i="35"/>
  <c r="V18" i="35"/>
  <c r="V29" i="35"/>
  <c r="V13" i="35"/>
  <c r="V55" i="35"/>
  <c r="V17" i="35"/>
  <c r="V4" i="35"/>
  <c r="V11" i="35"/>
  <c r="V8" i="35"/>
  <c r="V35" i="35"/>
  <c r="V23" i="35"/>
  <c r="V10" i="35"/>
  <c r="V60" i="35"/>
  <c r="V36" i="35"/>
  <c r="V41" i="35"/>
  <c r="V69" i="35"/>
  <c r="S50" i="35"/>
  <c r="V9" i="35"/>
  <c r="M20" i="35"/>
  <c r="P6" i="35"/>
  <c r="BI90" i="35" l="1"/>
  <c r="BE98" i="35"/>
  <c r="BJ92" i="35"/>
  <c r="BK92" i="35" s="1"/>
  <c r="AR68" i="35"/>
  <c r="BL68" i="35" s="1"/>
  <c r="AR9" i="35"/>
  <c r="BM9" i="35" s="1"/>
  <c r="BI85" i="35"/>
  <c r="BK85" i="35" s="1"/>
  <c r="BJ79" i="35"/>
  <c r="BK79" i="35" s="1"/>
  <c r="AR75" i="35"/>
  <c r="BL75" i="35" s="1"/>
  <c r="AR60" i="35"/>
  <c r="BM60" i="35" s="1"/>
  <c r="BL94" i="35"/>
  <c r="BN94" i="35" s="1"/>
  <c r="AR48" i="35"/>
  <c r="BM48" i="35" s="1"/>
  <c r="BI91" i="35"/>
  <c r="BK91" i="35" s="1"/>
  <c r="AR13" i="35"/>
  <c r="BM13" i="35" s="1"/>
  <c r="AR69" i="35"/>
  <c r="BL69" i="35" s="1"/>
  <c r="AR31" i="35"/>
  <c r="BL31" i="35" s="1"/>
  <c r="AR41" i="35"/>
  <c r="BM41" i="35" s="1"/>
  <c r="AR17" i="35"/>
  <c r="BL17" i="35" s="1"/>
  <c r="BI86" i="35"/>
  <c r="BK86" i="35" s="1"/>
  <c r="BI84" i="35"/>
  <c r="BK84" i="35" s="1"/>
  <c r="BJ81" i="35"/>
  <c r="BK81" i="35" s="1"/>
  <c r="AR23" i="35"/>
  <c r="BM23" i="35" s="1"/>
  <c r="BI94" i="35"/>
  <c r="BK94" i="35" s="1"/>
  <c r="AR62" i="35"/>
  <c r="BL62" i="35" s="1"/>
  <c r="AR12" i="35"/>
  <c r="BM12" i="35" s="1"/>
  <c r="BN95" i="35"/>
  <c r="AR45" i="35"/>
  <c r="BM45" i="35" s="1"/>
  <c r="AR40" i="35"/>
  <c r="BM40" i="35" s="1"/>
  <c r="AR29" i="35"/>
  <c r="BM29" i="35" s="1"/>
  <c r="BN88" i="35"/>
  <c r="AO98" i="35"/>
  <c r="BJ98" i="35" s="1"/>
  <c r="AR36" i="35"/>
  <c r="V76" i="35"/>
  <c r="BN86" i="35"/>
  <c r="BI97" i="35"/>
  <c r="BJ97" i="35"/>
  <c r="BJ99" i="35"/>
  <c r="BI99" i="35"/>
  <c r="AR10" i="35"/>
  <c r="AR14" i="35"/>
  <c r="BJ89" i="35"/>
  <c r="BI89" i="35"/>
  <c r="BJ93" i="35"/>
  <c r="BI93" i="35"/>
  <c r="AR39" i="35"/>
  <c r="AR53" i="35"/>
  <c r="BL98" i="35"/>
  <c r="BM98" i="35"/>
  <c r="BN79" i="35"/>
  <c r="AR11" i="35"/>
  <c r="AR71" i="35"/>
  <c r="AR20" i="35"/>
  <c r="AR74" i="35"/>
  <c r="BL99" i="35"/>
  <c r="BM99" i="35"/>
  <c r="BN89" i="35"/>
  <c r="BM82" i="35"/>
  <c r="BL82" i="35"/>
  <c r="AR61" i="35"/>
  <c r="BL96" i="35"/>
  <c r="BM96" i="35"/>
  <c r="BN93" i="35"/>
  <c r="BN78" i="35"/>
  <c r="BK90" i="35"/>
  <c r="BN84" i="35"/>
  <c r="BM92" i="35"/>
  <c r="BL92" i="35"/>
  <c r="BM81" i="35"/>
  <c r="BL81" i="35"/>
  <c r="AR18" i="35"/>
  <c r="AR5" i="35"/>
  <c r="AR19" i="35"/>
  <c r="AR16" i="35"/>
  <c r="AR30" i="35"/>
  <c r="BL97" i="35"/>
  <c r="BM97" i="35"/>
  <c r="BJ83" i="35"/>
  <c r="BI83" i="35"/>
  <c r="BM91" i="35"/>
  <c r="BL91" i="35"/>
  <c r="AR70" i="35"/>
  <c r="AR15" i="35"/>
  <c r="AR28" i="35"/>
  <c r="AR63" i="35"/>
  <c r="BI88" i="35"/>
  <c r="BJ88" i="35"/>
  <c r="BJ78" i="35"/>
  <c r="BI78" i="35"/>
  <c r="BJ82" i="35"/>
  <c r="BI82" i="35"/>
  <c r="BJ80" i="35"/>
  <c r="BI80" i="35"/>
  <c r="BI95" i="35"/>
  <c r="BJ95" i="35"/>
  <c r="BI96" i="35"/>
  <c r="BJ96" i="35"/>
  <c r="BI87" i="35"/>
  <c r="BJ87" i="35"/>
  <c r="G65" i="35"/>
  <c r="G81" i="35"/>
  <c r="G4" i="35"/>
  <c r="M5" i="35"/>
  <c r="S67" i="35"/>
  <c r="P14" i="35"/>
  <c r="M17" i="35"/>
  <c r="S17" i="35"/>
  <c r="S26" i="35"/>
  <c r="P19" i="35"/>
  <c r="P10" i="35"/>
  <c r="S30" i="35"/>
  <c r="M8" i="35"/>
  <c r="P13" i="35"/>
  <c r="S48" i="35"/>
  <c r="S59" i="35"/>
  <c r="S22" i="35"/>
  <c r="S8" i="35"/>
  <c r="P11" i="35"/>
  <c r="P8" i="35"/>
  <c r="S24" i="35"/>
  <c r="P15" i="35"/>
  <c r="S62" i="35"/>
  <c r="S36" i="35"/>
  <c r="S46" i="35"/>
  <c r="S16" i="35"/>
  <c r="P16" i="35"/>
  <c r="M27" i="35"/>
  <c r="S31" i="35"/>
  <c r="S38" i="35"/>
  <c r="V34" i="35"/>
  <c r="AR34" i="35" s="1"/>
  <c r="V7" i="35"/>
  <c r="V37" i="35"/>
  <c r="AR37" i="35" s="1"/>
  <c r="V24" i="35"/>
  <c r="AR24" i="35" s="1"/>
  <c r="V72" i="35"/>
  <c r="AR72" i="35" s="1"/>
  <c r="V26" i="35"/>
  <c r="AR26" i="35" s="1"/>
  <c r="V64" i="35"/>
  <c r="AR64" i="35" s="1"/>
  <c r="V43" i="35"/>
  <c r="AR44" i="35" s="1"/>
  <c r="V32" i="35"/>
  <c r="AR32" i="35" s="1"/>
  <c r="V21" i="35"/>
  <c r="AR21" i="35" s="1"/>
  <c r="V49" i="35"/>
  <c r="AR49" i="35" s="1"/>
  <c r="V54" i="35"/>
  <c r="AR54" i="35" s="1"/>
  <c r="S73" i="35"/>
  <c r="V58" i="35"/>
  <c r="V51" i="35"/>
  <c r="AR51" i="35" s="1"/>
  <c r="V57" i="35"/>
  <c r="V46" i="35"/>
  <c r="AR46" i="35" s="1"/>
  <c r="P12" i="35"/>
  <c r="S6" i="35"/>
  <c r="S34" i="35"/>
  <c r="S68" i="35"/>
  <c r="S37" i="35"/>
  <c r="S18" i="35"/>
  <c r="S65" i="35"/>
  <c r="S45" i="35"/>
  <c r="S32" i="35"/>
  <c r="S5" i="35"/>
  <c r="S4" i="35"/>
  <c r="S27" i="35"/>
  <c r="S19" i="35"/>
  <c r="S21" i="35"/>
  <c r="S64" i="35"/>
  <c r="P9" i="35"/>
  <c r="S33" i="35"/>
  <c r="AO33" i="35" s="1"/>
  <c r="S20" i="35"/>
  <c r="S40" i="35"/>
  <c r="P4" i="35"/>
  <c r="S72" i="35"/>
  <c r="S29" i="35"/>
  <c r="S43" i="35"/>
  <c r="S42" i="35"/>
  <c r="S66" i="35"/>
  <c r="S14" i="35"/>
  <c r="S41" i="35"/>
  <c r="AO41" i="35" s="1"/>
  <c r="S52" i="35"/>
  <c r="S47" i="35"/>
  <c r="S35" i="35"/>
  <c r="S60" i="35"/>
  <c r="S56" i="35"/>
  <c r="S69" i="35"/>
  <c r="S44" i="35"/>
  <c r="S63" i="35"/>
  <c r="S15" i="35"/>
  <c r="S58" i="35"/>
  <c r="S10" i="35"/>
  <c r="S74" i="35"/>
  <c r="S57" i="35"/>
  <c r="AO57" i="35" s="1"/>
  <c r="S75" i="35"/>
  <c r="S13" i="35"/>
  <c r="S7" i="35"/>
  <c r="S23" i="35"/>
  <c r="S70" i="35"/>
  <c r="S61" i="35"/>
  <c r="S39" i="35"/>
  <c r="AO39" i="35" s="1"/>
  <c r="S71" i="35"/>
  <c r="S28" i="35"/>
  <c r="S25" i="35"/>
  <c r="S9" i="35"/>
  <c r="AO9" i="35" s="1"/>
  <c r="P18" i="35"/>
  <c r="P17" i="35"/>
  <c r="M36" i="35"/>
  <c r="M23" i="35"/>
  <c r="J16" i="35"/>
  <c r="J25" i="35"/>
  <c r="J32" i="35"/>
  <c r="J20" i="35"/>
  <c r="J17" i="35"/>
  <c r="M35" i="35"/>
  <c r="G16" i="35"/>
  <c r="J29" i="35"/>
  <c r="J22" i="35"/>
  <c r="M38" i="35"/>
  <c r="M33" i="35"/>
  <c r="G5" i="35"/>
  <c r="J28" i="35"/>
  <c r="J12" i="35"/>
  <c r="M31" i="35"/>
  <c r="J33" i="35"/>
  <c r="J11" i="35"/>
  <c r="J23" i="35"/>
  <c r="M11" i="35"/>
  <c r="M26" i="35"/>
  <c r="J6" i="35"/>
  <c r="J10" i="35"/>
  <c r="M29" i="35"/>
  <c r="J24" i="35"/>
  <c r="M15" i="35"/>
  <c r="J13" i="35"/>
  <c r="M12" i="35"/>
  <c r="AI12" i="35" s="1"/>
  <c r="M6" i="35"/>
  <c r="J15" i="35"/>
  <c r="M34" i="35"/>
  <c r="M25" i="35"/>
  <c r="M10" i="35"/>
  <c r="J7" i="35"/>
  <c r="J34" i="35"/>
  <c r="J31" i="35"/>
  <c r="M37" i="35"/>
  <c r="J26" i="35"/>
  <c r="J37" i="35"/>
  <c r="M14" i="35"/>
  <c r="M9" i="35"/>
  <c r="J5" i="35"/>
  <c r="M32" i="35"/>
  <c r="G12" i="35"/>
  <c r="M13" i="35"/>
  <c r="J30" i="35"/>
  <c r="G6" i="35"/>
  <c r="J18" i="35"/>
  <c r="J8" i="35"/>
  <c r="G31" i="35"/>
  <c r="G27" i="35"/>
  <c r="J14" i="35"/>
  <c r="M22" i="35"/>
  <c r="G9" i="35"/>
  <c r="G24" i="35"/>
  <c r="G7" i="35"/>
  <c r="J35" i="35"/>
  <c r="M18" i="35"/>
  <c r="AI18" i="35" s="1"/>
  <c r="G62" i="35"/>
  <c r="G18" i="35"/>
  <c r="G58" i="35"/>
  <c r="G22" i="35"/>
  <c r="G29" i="35"/>
  <c r="G15" i="35"/>
  <c r="G30" i="35"/>
  <c r="M7" i="35"/>
  <c r="G28" i="35"/>
  <c r="AC28" i="35" s="1"/>
  <c r="G17" i="35"/>
  <c r="G26" i="35"/>
  <c r="M16" i="35"/>
  <c r="M28" i="35"/>
  <c r="AI28" i="35" s="1"/>
  <c r="J21" i="35"/>
  <c r="G61" i="35"/>
  <c r="M30" i="35"/>
  <c r="G13" i="35"/>
  <c r="G60" i="35"/>
  <c r="J9" i="35"/>
  <c r="J19" i="35"/>
  <c r="G14" i="35"/>
  <c r="G11" i="35"/>
  <c r="G23" i="35"/>
  <c r="G21" i="35"/>
  <c r="G10" i="35"/>
  <c r="J27" i="35"/>
  <c r="G25" i="35"/>
  <c r="M24" i="35"/>
  <c r="M4" i="35"/>
  <c r="AI5" i="35" s="1"/>
  <c r="J4" i="35"/>
  <c r="BM69" i="35" l="1"/>
  <c r="BM31" i="35"/>
  <c r="BM75" i="35"/>
  <c r="BM68" i="35"/>
  <c r="BN68" i="35" s="1"/>
  <c r="BL60" i="35"/>
  <c r="AO18" i="35"/>
  <c r="BI18" i="35" s="1"/>
  <c r="AO31" i="35"/>
  <c r="BI31" i="35" s="1"/>
  <c r="AC14" i="35"/>
  <c r="AX14" i="35" s="1"/>
  <c r="AO37" i="35"/>
  <c r="BI37" i="35" s="1"/>
  <c r="AF26" i="35"/>
  <c r="BA26" i="35" s="1"/>
  <c r="BL41" i="35"/>
  <c r="BN41" i="35" s="1"/>
  <c r="BL9" i="35"/>
  <c r="BN9" i="35" s="1"/>
  <c r="AO60" i="35"/>
  <c r="BJ60" i="35" s="1"/>
  <c r="AC7" i="35"/>
  <c r="AW7" i="35" s="1"/>
  <c r="AF14" i="35"/>
  <c r="BA14" i="35" s="1"/>
  <c r="BL13" i="35"/>
  <c r="BN13" i="35" s="1"/>
  <c r="BN81" i="35"/>
  <c r="BL23" i="35"/>
  <c r="BN23" i="35" s="1"/>
  <c r="AC11" i="35"/>
  <c r="AO23" i="35"/>
  <c r="BJ23" i="35" s="1"/>
  <c r="BL45" i="35"/>
  <c r="BN45" i="35" s="1"/>
  <c r="BL48" i="35"/>
  <c r="BN48" i="35" s="1"/>
  <c r="AO47" i="35"/>
  <c r="BI47" i="35" s="1"/>
  <c r="AO15" i="35"/>
  <c r="BI15" i="35" s="1"/>
  <c r="AO27" i="35"/>
  <c r="BJ27" i="35" s="1"/>
  <c r="AO7" i="35"/>
  <c r="BJ7" i="35" s="1"/>
  <c r="BK99" i="35"/>
  <c r="BM17" i="35"/>
  <c r="BN17" i="35" s="1"/>
  <c r="BK87" i="35"/>
  <c r="AF21" i="35"/>
  <c r="BA21" i="35" s="1"/>
  <c r="AC6" i="35"/>
  <c r="AW6" i="35" s="1"/>
  <c r="AI24" i="35"/>
  <c r="BC24" i="35" s="1"/>
  <c r="AF6" i="35"/>
  <c r="AZ6" i="35" s="1"/>
  <c r="AL10" i="35"/>
  <c r="BF10" i="35" s="1"/>
  <c r="BL40" i="35"/>
  <c r="BN40" i="35" s="1"/>
  <c r="AF5" i="35"/>
  <c r="BA5" i="35" s="1"/>
  <c r="AO63" i="35"/>
  <c r="BI63" i="35" s="1"/>
  <c r="AO43" i="35"/>
  <c r="BJ43" i="35" s="1"/>
  <c r="BK95" i="35"/>
  <c r="AC17" i="35"/>
  <c r="AX17" i="35" s="1"/>
  <c r="AO25" i="35"/>
  <c r="BJ25" i="35" s="1"/>
  <c r="AO20" i="35"/>
  <c r="BJ20" i="35" s="1"/>
  <c r="BN31" i="35"/>
  <c r="BN98" i="35"/>
  <c r="BL12" i="35"/>
  <c r="BN12" i="35" s="1"/>
  <c r="AO19" i="35"/>
  <c r="BI19" i="35" s="1"/>
  <c r="AO32" i="35"/>
  <c r="BI32" i="35" s="1"/>
  <c r="AI6" i="35"/>
  <c r="BD6" i="35" s="1"/>
  <c r="AI30" i="35"/>
  <c r="BC30" i="35" s="1"/>
  <c r="AI7" i="35"/>
  <c r="BD7" i="35" s="1"/>
  <c r="AI15" i="35"/>
  <c r="BC15" i="35" s="1"/>
  <c r="AF11" i="35"/>
  <c r="BA11" i="35" s="1"/>
  <c r="AO71" i="35"/>
  <c r="BJ71" i="35" s="1"/>
  <c r="AL9" i="35"/>
  <c r="BG9" i="35" s="1"/>
  <c r="BM62" i="35"/>
  <c r="BN62" i="35" s="1"/>
  <c r="BI98" i="35"/>
  <c r="BK98" i="35" s="1"/>
  <c r="AC25" i="35"/>
  <c r="AX25" i="35" s="1"/>
  <c r="AC30" i="35"/>
  <c r="AX30" i="35" s="1"/>
  <c r="AI9" i="35"/>
  <c r="BD9" i="35" s="1"/>
  <c r="AI23" i="35"/>
  <c r="BD23" i="35" s="1"/>
  <c r="AO74" i="35"/>
  <c r="BJ74" i="35" s="1"/>
  <c r="AO38" i="35"/>
  <c r="BJ38" i="35" s="1"/>
  <c r="BN82" i="35"/>
  <c r="AL16" i="35"/>
  <c r="BG16" i="35" s="1"/>
  <c r="AF9" i="35"/>
  <c r="AZ9" i="35" s="1"/>
  <c r="BN97" i="35"/>
  <c r="AF27" i="35"/>
  <c r="AZ27" i="35" s="1"/>
  <c r="AF31" i="35"/>
  <c r="AZ31" i="35" s="1"/>
  <c r="AI11" i="35"/>
  <c r="BC11" i="35" s="1"/>
  <c r="AI33" i="35"/>
  <c r="BD33" i="35" s="1"/>
  <c r="AF32" i="35"/>
  <c r="BA32" i="35" s="1"/>
  <c r="AO6" i="35"/>
  <c r="BI6" i="35" s="1"/>
  <c r="BK82" i="35"/>
  <c r="BN92" i="35"/>
  <c r="AF34" i="35"/>
  <c r="BA34" i="35" s="1"/>
  <c r="AI38" i="35"/>
  <c r="BD38" i="35" s="1"/>
  <c r="AF25" i="35"/>
  <c r="BA25" i="35" s="1"/>
  <c r="AO28" i="35"/>
  <c r="BJ28" i="35" s="1"/>
  <c r="AO75" i="35"/>
  <c r="BI75" i="35" s="1"/>
  <c r="AO69" i="35"/>
  <c r="BJ69" i="35" s="1"/>
  <c r="AO66" i="35"/>
  <c r="BI66" i="35" s="1"/>
  <c r="AL12" i="35"/>
  <c r="BG12" i="35" s="1"/>
  <c r="AF30" i="35"/>
  <c r="BA30" i="35" s="1"/>
  <c r="AC31" i="35"/>
  <c r="AX31" i="35" s="1"/>
  <c r="AF7" i="35"/>
  <c r="BA7" i="35" s="1"/>
  <c r="AF22" i="35"/>
  <c r="AZ22" i="35" s="1"/>
  <c r="AF16" i="35"/>
  <c r="BA16" i="35" s="1"/>
  <c r="AL14" i="35"/>
  <c r="BG14" i="35" s="1"/>
  <c r="AC15" i="35"/>
  <c r="AX15" i="35" s="1"/>
  <c r="AF18" i="35"/>
  <c r="BA18" i="35" s="1"/>
  <c r="AI29" i="35"/>
  <c r="BD29" i="35" s="1"/>
  <c r="AO61" i="35"/>
  <c r="BI61" i="35" s="1"/>
  <c r="AO35" i="35"/>
  <c r="BJ35" i="35" s="1"/>
  <c r="AO21" i="35"/>
  <c r="BI21" i="35" s="1"/>
  <c r="BL29" i="35"/>
  <c r="BN29" i="35" s="1"/>
  <c r="BK83" i="35"/>
  <c r="AF10" i="35"/>
  <c r="AZ10" i="35" s="1"/>
  <c r="AL17" i="35"/>
  <c r="BG17" i="35" s="1"/>
  <c r="AO58" i="35"/>
  <c r="BJ58" i="35" s="1"/>
  <c r="AR58" i="35"/>
  <c r="BL58" i="35" s="1"/>
  <c r="BL44" i="35"/>
  <c r="BM44" i="35"/>
  <c r="BC12" i="35"/>
  <c r="BD12" i="35"/>
  <c r="M19" i="35"/>
  <c r="AF28" i="35"/>
  <c r="AO10" i="35"/>
  <c r="AO44" i="35"/>
  <c r="S49" i="35"/>
  <c r="AO68" i="35"/>
  <c r="BM46" i="35"/>
  <c r="BL46" i="35"/>
  <c r="BM32" i="35"/>
  <c r="BL32" i="35"/>
  <c r="BM64" i="35"/>
  <c r="BL64" i="35"/>
  <c r="BL26" i="35"/>
  <c r="BM26" i="35"/>
  <c r="S12" i="35"/>
  <c r="AO12" i="35" s="1"/>
  <c r="AO46" i="35"/>
  <c r="AO36" i="35"/>
  <c r="AL15" i="35"/>
  <c r="AL13" i="35"/>
  <c r="BK80" i="35"/>
  <c r="BN69" i="35"/>
  <c r="AR47" i="35"/>
  <c r="AR25" i="35"/>
  <c r="AR65" i="35"/>
  <c r="AR55" i="35"/>
  <c r="AR52" i="35"/>
  <c r="AX11" i="35"/>
  <c r="AW11" i="35"/>
  <c r="AC18" i="35"/>
  <c r="AC12" i="35"/>
  <c r="AF15" i="35"/>
  <c r="AF17" i="35"/>
  <c r="AL18" i="35"/>
  <c r="BC5" i="35"/>
  <c r="BD5" i="35"/>
  <c r="AC10" i="35"/>
  <c r="AC13" i="35"/>
  <c r="BC28" i="35"/>
  <c r="BD28" i="35"/>
  <c r="AX28" i="35"/>
  <c r="AW28" i="35"/>
  <c r="AC29" i="35"/>
  <c r="AC62" i="35"/>
  <c r="AC24" i="35"/>
  <c r="AC27" i="35"/>
  <c r="AI32" i="35"/>
  <c r="AI37" i="35"/>
  <c r="AI26" i="35"/>
  <c r="AF20" i="35"/>
  <c r="AO70" i="35"/>
  <c r="AO14" i="35"/>
  <c r="AO45" i="35"/>
  <c r="V42" i="35"/>
  <c r="AR42" i="35" s="1"/>
  <c r="P5" i="35"/>
  <c r="AI8" i="35"/>
  <c r="BM63" i="35"/>
  <c r="BL63" i="35"/>
  <c r="BN91" i="35"/>
  <c r="BM16" i="35"/>
  <c r="BL16" i="35"/>
  <c r="BN96" i="35"/>
  <c r="BM20" i="35"/>
  <c r="BL20" i="35"/>
  <c r="BM53" i="35"/>
  <c r="BL53" i="35"/>
  <c r="BK89" i="35"/>
  <c r="BI9" i="35"/>
  <c r="BJ9" i="35"/>
  <c r="AO29" i="35"/>
  <c r="AO64" i="35"/>
  <c r="AO65" i="35"/>
  <c r="AO73" i="35"/>
  <c r="BM49" i="35"/>
  <c r="BL49" i="35"/>
  <c r="AO59" i="35"/>
  <c r="AO17" i="35"/>
  <c r="AC5" i="35"/>
  <c r="AO11" i="35"/>
  <c r="BM28" i="35"/>
  <c r="BL28" i="35"/>
  <c r="BM19" i="35"/>
  <c r="BL19" i="35"/>
  <c r="AR27" i="35"/>
  <c r="BM71" i="35"/>
  <c r="BL71" i="35"/>
  <c r="AR33" i="35"/>
  <c r="AR22" i="35"/>
  <c r="AF19" i="35"/>
  <c r="AI16" i="35"/>
  <c r="AC22" i="35"/>
  <c r="BD18" i="35"/>
  <c r="BC18" i="35"/>
  <c r="AF13" i="35"/>
  <c r="AF23" i="35"/>
  <c r="AO40" i="35"/>
  <c r="BJ33" i="35"/>
  <c r="BI33" i="35"/>
  <c r="AO34" i="35"/>
  <c r="BM34" i="35"/>
  <c r="BL34" i="35"/>
  <c r="AO16" i="35"/>
  <c r="V66" i="35"/>
  <c r="AO48" i="35"/>
  <c r="AO30" i="35"/>
  <c r="AI17" i="35"/>
  <c r="AR38" i="35"/>
  <c r="BL15" i="35"/>
  <c r="BM15" i="35"/>
  <c r="AR50" i="35"/>
  <c r="BL61" i="35"/>
  <c r="BM61" i="35"/>
  <c r="BM11" i="35"/>
  <c r="BL11" i="35"/>
  <c r="BM39" i="35"/>
  <c r="BL39" i="35"/>
  <c r="BM14" i="35"/>
  <c r="BL14" i="35"/>
  <c r="BK97" i="35"/>
  <c r="S55" i="35"/>
  <c r="AO55" i="35" s="1"/>
  <c r="BM24" i="35"/>
  <c r="BL24" i="35"/>
  <c r="V6" i="35"/>
  <c r="AR6" i="35" s="1"/>
  <c r="AI27" i="35"/>
  <c r="AO8" i="35"/>
  <c r="BK96" i="35"/>
  <c r="BK78" i="35"/>
  <c r="AR73" i="35"/>
  <c r="BM5" i="35"/>
  <c r="BL5" i="35"/>
  <c r="BN60" i="35"/>
  <c r="AC23" i="35"/>
  <c r="AC61" i="35"/>
  <c r="AC26" i="35"/>
  <c r="AF35" i="35"/>
  <c r="AF8" i="35"/>
  <c r="AI13" i="35"/>
  <c r="AI14" i="35"/>
  <c r="AI10" i="35"/>
  <c r="AF24" i="35"/>
  <c r="AF33" i="35"/>
  <c r="AF29" i="35"/>
  <c r="M21" i="35"/>
  <c r="AI21" i="35" s="1"/>
  <c r="AO42" i="35"/>
  <c r="AO5" i="35"/>
  <c r="BM21" i="35"/>
  <c r="BL21" i="35"/>
  <c r="V56" i="35"/>
  <c r="AR56" i="35" s="1"/>
  <c r="BL72" i="35"/>
  <c r="BM72" i="35"/>
  <c r="P7" i="35"/>
  <c r="AL7" i="35" s="1"/>
  <c r="AO24" i="35"/>
  <c r="S53" i="35"/>
  <c r="S76" i="35"/>
  <c r="BM70" i="35"/>
  <c r="BL70" i="35"/>
  <c r="BL18" i="35"/>
  <c r="BM18" i="35"/>
  <c r="BN99" i="35"/>
  <c r="AR59" i="35"/>
  <c r="AR76" i="35"/>
  <c r="AR77" i="35"/>
  <c r="BM36" i="35"/>
  <c r="BL36" i="35"/>
  <c r="AI25" i="35"/>
  <c r="AI31" i="35"/>
  <c r="AC16" i="35"/>
  <c r="BI39" i="35"/>
  <c r="BJ39" i="35"/>
  <c r="BJ57" i="35"/>
  <c r="BI57" i="35"/>
  <c r="AO72" i="35"/>
  <c r="AO62" i="35"/>
  <c r="AL11" i="35"/>
  <c r="AL19" i="35"/>
  <c r="AO67" i="35"/>
  <c r="AR8" i="35"/>
  <c r="AR35" i="35"/>
  <c r="AI34" i="35"/>
  <c r="AF12" i="35"/>
  <c r="AI35" i="35"/>
  <c r="AI36" i="35"/>
  <c r="BJ41" i="35"/>
  <c r="BI41" i="35"/>
  <c r="S51" i="35"/>
  <c r="AO51" i="35" s="1"/>
  <c r="BL51" i="35"/>
  <c r="BM51" i="35"/>
  <c r="BL54" i="35"/>
  <c r="BM54" i="35"/>
  <c r="BM37" i="35"/>
  <c r="BL37" i="35"/>
  <c r="AO22" i="35"/>
  <c r="AO26" i="35"/>
  <c r="BK88" i="35"/>
  <c r="BN75" i="35"/>
  <c r="BM30" i="35"/>
  <c r="BL30" i="35"/>
  <c r="BM74" i="35"/>
  <c r="BL74" i="35"/>
  <c r="BK93" i="35"/>
  <c r="BL10" i="35"/>
  <c r="BM10" i="35"/>
  <c r="G34" i="35"/>
  <c r="G78" i="35"/>
  <c r="G72" i="35"/>
  <c r="G45" i="35"/>
  <c r="G43" i="35"/>
  <c r="G67" i="35"/>
  <c r="G52" i="35"/>
  <c r="G54" i="35"/>
  <c r="G39" i="35"/>
  <c r="G79" i="35"/>
  <c r="AC79" i="35" s="1"/>
  <c r="G74" i="35"/>
  <c r="G42" i="35"/>
  <c r="G35" i="35"/>
  <c r="G71" i="35"/>
  <c r="G36" i="35"/>
  <c r="G75" i="35"/>
  <c r="G41" i="35"/>
  <c r="G49" i="35"/>
  <c r="G46" i="35"/>
  <c r="G55" i="35"/>
  <c r="G70" i="35"/>
  <c r="G50" i="35"/>
  <c r="G53" i="35"/>
  <c r="AC53" i="35" s="1"/>
  <c r="G66" i="35"/>
  <c r="AC66" i="35" s="1"/>
  <c r="G64" i="35"/>
  <c r="G73" i="35"/>
  <c r="G37" i="35"/>
  <c r="G69" i="35"/>
  <c r="G80" i="35"/>
  <c r="G47" i="35"/>
  <c r="G38" i="35"/>
  <c r="G44" i="35"/>
  <c r="G94" i="35"/>
  <c r="G88" i="35"/>
  <c r="G87" i="35"/>
  <c r="G84" i="35"/>
  <c r="G96" i="35"/>
  <c r="G92" i="35"/>
  <c r="G89" i="35"/>
  <c r="G91" i="35"/>
  <c r="G93" i="35"/>
  <c r="G97" i="35"/>
  <c r="G85" i="35"/>
  <c r="G95" i="35"/>
  <c r="G86" i="35"/>
  <c r="G83" i="35"/>
  <c r="G90" i="35"/>
  <c r="G68" i="35"/>
  <c r="G76" i="35"/>
  <c r="G33" i="35"/>
  <c r="G56" i="35"/>
  <c r="G48" i="35"/>
  <c r="G40" i="35"/>
  <c r="G51" i="35"/>
  <c r="AC51" i="35" s="1"/>
  <c r="D10" i="35"/>
  <c r="D16" i="35"/>
  <c r="D12" i="35"/>
  <c r="D5" i="35"/>
  <c r="D17" i="35"/>
  <c r="D15" i="35"/>
  <c r="D6" i="35"/>
  <c r="D11" i="35"/>
  <c r="D7" i="35"/>
  <c r="D13" i="35"/>
  <c r="D14" i="35"/>
  <c r="D18" i="35"/>
  <c r="D9" i="35"/>
  <c r="D4" i="35"/>
  <c r="BJ31" i="35" l="1"/>
  <c r="BJ37" i="35"/>
  <c r="BJ15" i="35"/>
  <c r="AW14" i="35"/>
  <c r="BJ47" i="35"/>
  <c r="AZ14" i="35"/>
  <c r="BB14" i="35" s="1"/>
  <c r="BI27" i="35"/>
  <c r="BK27" i="35" s="1"/>
  <c r="AZ26" i="35"/>
  <c r="BB26" i="35" s="1"/>
  <c r="BI20" i="35"/>
  <c r="BK20" i="35" s="1"/>
  <c r="BI7" i="35"/>
  <c r="BK7" i="35" s="1"/>
  <c r="BI74" i="35"/>
  <c r="BK74" i="35" s="1"/>
  <c r="AZ25" i="35"/>
  <c r="BA6" i="35"/>
  <c r="BB6" i="35" s="1"/>
  <c r="BI25" i="35"/>
  <c r="BK25" i="35" s="1"/>
  <c r="BC6" i="35"/>
  <c r="BE6" i="35" s="1"/>
  <c r="AC76" i="35"/>
  <c r="AX76" i="35" s="1"/>
  <c r="BJ18" i="35"/>
  <c r="BK18" i="35" s="1"/>
  <c r="AX7" i="35"/>
  <c r="AY7" i="35" s="1"/>
  <c r="BA31" i="35"/>
  <c r="BJ61" i="35"/>
  <c r="AZ21" i="35"/>
  <c r="BB21" i="35" s="1"/>
  <c r="Z11" i="35"/>
  <c r="AT11" i="35" s="1"/>
  <c r="AC37" i="35"/>
  <c r="AW37" i="35" s="1"/>
  <c r="BI60" i="35"/>
  <c r="BK60" i="35" s="1"/>
  <c r="Z14" i="35"/>
  <c r="AU14" i="35" s="1"/>
  <c r="BG10" i="35"/>
  <c r="BH10" i="35" s="1"/>
  <c r="BI23" i="35"/>
  <c r="BK23" i="35" s="1"/>
  <c r="BN30" i="35"/>
  <c r="BN54" i="35"/>
  <c r="AZ34" i="35"/>
  <c r="BB34" i="35" s="1"/>
  <c r="AZ7" i="35"/>
  <c r="BB7" i="35" s="1"/>
  <c r="AZ30" i="35"/>
  <c r="BB30" i="35" s="1"/>
  <c r="BD11" i="35"/>
  <c r="BE11" i="35" s="1"/>
  <c r="BA9" i="35"/>
  <c r="BB9" i="35" s="1"/>
  <c r="BM58" i="35"/>
  <c r="BN58" i="35" s="1"/>
  <c r="BN26" i="35"/>
  <c r="BA27" i="35"/>
  <c r="BB27" i="35" s="1"/>
  <c r="AC74" i="35"/>
  <c r="AW74" i="35" s="1"/>
  <c r="BN70" i="35"/>
  <c r="BJ75" i="35"/>
  <c r="BK75" i="35" s="1"/>
  <c r="BC29" i="35"/>
  <c r="BE29" i="35" s="1"/>
  <c r="BN61" i="35"/>
  <c r="BD24" i="35"/>
  <c r="BE24" i="35" s="1"/>
  <c r="AW17" i="35"/>
  <c r="AY17" i="35" s="1"/>
  <c r="AZ11" i="35"/>
  <c r="BB11" i="35" s="1"/>
  <c r="BI71" i="35"/>
  <c r="BK71" i="35" s="1"/>
  <c r="AX6" i="35"/>
  <c r="AY6" i="35" s="1"/>
  <c r="BF17" i="35"/>
  <c r="BH17" i="35" s="1"/>
  <c r="AZ18" i="35"/>
  <c r="BB18" i="35" s="1"/>
  <c r="BC23" i="35"/>
  <c r="BE23" i="35" s="1"/>
  <c r="AW31" i="35"/>
  <c r="AY31" i="35" s="1"/>
  <c r="BJ63" i="35"/>
  <c r="BK63" i="35" s="1"/>
  <c r="BC38" i="35"/>
  <c r="BE38" i="35" s="1"/>
  <c r="BE18" i="35"/>
  <c r="BI43" i="35"/>
  <c r="BK43" i="35" s="1"/>
  <c r="BN63" i="35"/>
  <c r="BK41" i="35"/>
  <c r="AC44" i="35"/>
  <c r="AX44" i="35" s="1"/>
  <c r="BI58" i="35"/>
  <c r="BK58" i="35" s="1"/>
  <c r="BA22" i="35"/>
  <c r="BB22" i="35" s="1"/>
  <c r="BI38" i="35"/>
  <c r="BK38" i="35" s="1"/>
  <c r="BJ32" i="35"/>
  <c r="BK32" i="35" s="1"/>
  <c r="BF9" i="35"/>
  <c r="BH9" i="35" s="1"/>
  <c r="BN11" i="35"/>
  <c r="BN10" i="35"/>
  <c r="BN51" i="35"/>
  <c r="AW15" i="35"/>
  <c r="AY15" i="35" s="1"/>
  <c r="BK39" i="35"/>
  <c r="BN21" i="35"/>
  <c r="BJ19" i="35"/>
  <c r="BK19" i="35" s="1"/>
  <c r="BF12" i="35"/>
  <c r="BH12" i="35" s="1"/>
  <c r="BA10" i="35"/>
  <c r="BB10" i="35" s="1"/>
  <c r="BE5" i="35"/>
  <c r="AZ5" i="35"/>
  <c r="BB5" i="35" s="1"/>
  <c r="BK37" i="35"/>
  <c r="BN72" i="35"/>
  <c r="Z5" i="35"/>
  <c r="AU5" i="35" s="1"/>
  <c r="Z15" i="35"/>
  <c r="AT15" i="35" s="1"/>
  <c r="AC95" i="35"/>
  <c r="AW95" i="35" s="1"/>
  <c r="AC55" i="35"/>
  <c r="AW55" i="35" s="1"/>
  <c r="BN5" i="35"/>
  <c r="BK31" i="35"/>
  <c r="AC46" i="35"/>
  <c r="AW46" i="35" s="1"/>
  <c r="BF16" i="35"/>
  <c r="BH16" i="35" s="1"/>
  <c r="BJ6" i="35"/>
  <c r="BK6" i="35" s="1"/>
  <c r="BN18" i="35"/>
  <c r="AW30" i="35"/>
  <c r="AY30" i="35" s="1"/>
  <c r="AW25" i="35"/>
  <c r="AY25" i="35" s="1"/>
  <c r="BJ21" i="35"/>
  <c r="BK21" i="35" s="1"/>
  <c r="BC7" i="35"/>
  <c r="BE7" i="35" s="1"/>
  <c r="AR43" i="35"/>
  <c r="BL43" i="35" s="1"/>
  <c r="AC89" i="35"/>
  <c r="AW89" i="35" s="1"/>
  <c r="BC9" i="35"/>
  <c r="BE9" i="35" s="1"/>
  <c r="AZ32" i="35"/>
  <c r="BB32" i="35" s="1"/>
  <c r="BI69" i="35"/>
  <c r="BK69" i="35" s="1"/>
  <c r="BD15" i="35"/>
  <c r="BE15" i="35" s="1"/>
  <c r="AC50" i="35"/>
  <c r="AX50" i="35" s="1"/>
  <c r="AC67" i="35"/>
  <c r="AW67" i="35" s="1"/>
  <c r="BF14" i="35"/>
  <c r="BH14" i="35" s="1"/>
  <c r="BJ66" i="35"/>
  <c r="BK66" i="35" s="1"/>
  <c r="BI28" i="35"/>
  <c r="BK28" i="35" s="1"/>
  <c r="BI35" i="35"/>
  <c r="BK35" i="35" s="1"/>
  <c r="BC33" i="35"/>
  <c r="BE33" i="35" s="1"/>
  <c r="BD30" i="35"/>
  <c r="BE30" i="35" s="1"/>
  <c r="AZ16" i="35"/>
  <c r="BB16" i="35" s="1"/>
  <c r="AC56" i="35"/>
  <c r="AW56" i="35" s="1"/>
  <c r="AC40" i="35"/>
  <c r="AX40" i="35" s="1"/>
  <c r="AC80" i="35"/>
  <c r="AX80" i="35" s="1"/>
  <c r="Z13" i="35"/>
  <c r="AU13" i="35" s="1"/>
  <c r="Z16" i="35"/>
  <c r="AU16" i="35" s="1"/>
  <c r="BN39" i="35"/>
  <c r="Z10" i="35"/>
  <c r="AU10" i="35" s="1"/>
  <c r="BK15" i="35"/>
  <c r="BN19" i="35"/>
  <c r="AY14" i="35"/>
  <c r="AY11" i="35"/>
  <c r="Z6" i="35"/>
  <c r="AU6" i="35" s="1"/>
  <c r="AC86" i="35"/>
  <c r="AX86" i="35" s="1"/>
  <c r="AC35" i="35"/>
  <c r="AW35" i="35" s="1"/>
  <c r="BN28" i="35"/>
  <c r="BN20" i="35"/>
  <c r="AC48" i="35"/>
  <c r="AW48" i="35" s="1"/>
  <c r="AC84" i="35"/>
  <c r="AW84" i="35" s="1"/>
  <c r="BN37" i="35"/>
  <c r="BB31" i="35"/>
  <c r="BN24" i="35"/>
  <c r="Z18" i="35"/>
  <c r="AT18" i="35" s="1"/>
  <c r="AC88" i="35"/>
  <c r="AX88" i="35" s="1"/>
  <c r="AC73" i="35"/>
  <c r="AW73" i="35" s="1"/>
  <c r="AL8" i="35"/>
  <c r="BF8" i="35" s="1"/>
  <c r="BE12" i="35"/>
  <c r="AC93" i="35"/>
  <c r="AX93" i="35" s="1"/>
  <c r="BK9" i="35"/>
  <c r="BN32" i="35"/>
  <c r="G98" i="35"/>
  <c r="AC99" i="35" s="1"/>
  <c r="BJ24" i="35"/>
  <c r="BI24" i="35"/>
  <c r="BA23" i="35"/>
  <c r="AZ23" i="35"/>
  <c r="BA20" i="35"/>
  <c r="AZ20" i="35"/>
  <c r="AX13" i="35"/>
  <c r="AW13" i="35"/>
  <c r="BA28" i="35"/>
  <c r="AZ28" i="35"/>
  <c r="G20" i="35"/>
  <c r="J36" i="35"/>
  <c r="BD34" i="35"/>
  <c r="BC34" i="35"/>
  <c r="BG19" i="35"/>
  <c r="BF19" i="35"/>
  <c r="BC25" i="35"/>
  <c r="BD25" i="35"/>
  <c r="BM77" i="35"/>
  <c r="BL77" i="35"/>
  <c r="BD14" i="35"/>
  <c r="BC14" i="35"/>
  <c r="AX26" i="35"/>
  <c r="AW26" i="35"/>
  <c r="BM6" i="35"/>
  <c r="BL6" i="35"/>
  <c r="BJ55" i="35"/>
  <c r="BI55" i="35"/>
  <c r="BN15" i="35"/>
  <c r="BJ16" i="35"/>
  <c r="BI16" i="35"/>
  <c r="BJ40" i="35"/>
  <c r="BI40" i="35"/>
  <c r="BA13" i="35"/>
  <c r="AZ13" i="35"/>
  <c r="BA19" i="35"/>
  <c r="AZ19" i="35"/>
  <c r="BL22" i="35"/>
  <c r="BM22" i="35"/>
  <c r="BJ73" i="35"/>
  <c r="BI73" i="35"/>
  <c r="BJ45" i="35"/>
  <c r="BI45" i="35"/>
  <c r="BD26" i="35"/>
  <c r="BC26" i="35"/>
  <c r="AW24" i="35"/>
  <c r="AX24" i="35"/>
  <c r="BL65" i="35"/>
  <c r="BM65" i="35"/>
  <c r="BI46" i="35"/>
  <c r="BJ46" i="35"/>
  <c r="AI19" i="35"/>
  <c r="AI20" i="35"/>
  <c r="BI51" i="35"/>
  <c r="BJ51" i="35"/>
  <c r="BC10" i="35"/>
  <c r="BD10" i="35"/>
  <c r="BL73" i="35"/>
  <c r="BM73" i="35"/>
  <c r="AW27" i="35"/>
  <c r="AX27" i="35"/>
  <c r="BJ36" i="35"/>
  <c r="BI36" i="35"/>
  <c r="G32" i="35"/>
  <c r="AC32" i="35" s="1"/>
  <c r="AC68" i="35"/>
  <c r="AC90" i="35"/>
  <c r="G59" i="35"/>
  <c r="D19" i="35"/>
  <c r="Z19" i="35" s="1"/>
  <c r="G19" i="35"/>
  <c r="AC19" i="35" s="1"/>
  <c r="BG11" i="35"/>
  <c r="BF11" i="35"/>
  <c r="BM76" i="35"/>
  <c r="BL76" i="35"/>
  <c r="AC81" i="35"/>
  <c r="BJ42" i="35"/>
  <c r="BI42" i="35"/>
  <c r="BD13" i="35"/>
  <c r="BC13" i="35"/>
  <c r="AW61" i="35"/>
  <c r="AX61" i="35"/>
  <c r="BM38" i="35"/>
  <c r="BL38" i="35"/>
  <c r="BM33" i="35"/>
  <c r="BL33" i="35"/>
  <c r="BI11" i="35"/>
  <c r="BJ11" i="35"/>
  <c r="AR57" i="35"/>
  <c r="BD8" i="35"/>
  <c r="BC8" i="35"/>
  <c r="AW62" i="35"/>
  <c r="AX62" i="35"/>
  <c r="BA15" i="35"/>
  <c r="AZ15" i="35"/>
  <c r="BM25" i="35"/>
  <c r="BL25" i="35"/>
  <c r="AR7" i="35"/>
  <c r="M39" i="35"/>
  <c r="AI39" i="35" s="1"/>
  <c r="J38" i="35"/>
  <c r="AF38" i="35" s="1"/>
  <c r="G77" i="35"/>
  <c r="AC77" i="35" s="1"/>
  <c r="AC69" i="35"/>
  <c r="AX53" i="35"/>
  <c r="AW53" i="35"/>
  <c r="AC75" i="35"/>
  <c r="AC71" i="35"/>
  <c r="AC54" i="35"/>
  <c r="AC52" i="35"/>
  <c r="AC34" i="35"/>
  <c r="BJ62" i="35"/>
  <c r="BI62" i="35"/>
  <c r="BK57" i="35"/>
  <c r="BL59" i="35"/>
  <c r="BM59" i="35"/>
  <c r="AO76" i="35"/>
  <c r="AO77" i="35"/>
  <c r="BF7" i="35"/>
  <c r="BG7" i="35"/>
  <c r="BD21" i="35"/>
  <c r="BC21" i="35"/>
  <c r="BA8" i="35"/>
  <c r="AZ8" i="35"/>
  <c r="AO52" i="35"/>
  <c r="AC65" i="35"/>
  <c r="BK61" i="35"/>
  <c r="AW22" i="35"/>
  <c r="AX22" i="35"/>
  <c r="BN71" i="35"/>
  <c r="AX5" i="35"/>
  <c r="AW5" i="35"/>
  <c r="BJ65" i="35"/>
  <c r="BI65" i="35"/>
  <c r="AL6" i="35"/>
  <c r="AL5" i="35"/>
  <c r="AW29" i="35"/>
  <c r="AX29" i="35"/>
  <c r="AX10" i="35"/>
  <c r="AW10" i="35"/>
  <c r="AX12" i="35"/>
  <c r="AW12" i="35"/>
  <c r="BM47" i="35"/>
  <c r="BL47" i="35"/>
  <c r="BJ12" i="35"/>
  <c r="BI12" i="35"/>
  <c r="BN46" i="35"/>
  <c r="BK47" i="35"/>
  <c r="Z17" i="35"/>
  <c r="G82" i="35"/>
  <c r="AC82" i="35" s="1"/>
  <c r="AC85" i="35"/>
  <c r="AC47" i="35"/>
  <c r="AX66" i="35"/>
  <c r="AW66" i="35"/>
  <c r="AX79" i="35"/>
  <c r="AW79" i="35"/>
  <c r="AC39" i="35"/>
  <c r="AC43" i="35"/>
  <c r="AC45" i="35"/>
  <c r="BD36" i="35"/>
  <c r="BC36" i="35"/>
  <c r="BL35" i="35"/>
  <c r="BM35" i="35"/>
  <c r="AI22" i="35"/>
  <c r="BD17" i="35"/>
  <c r="BC17" i="35"/>
  <c r="BN34" i="35"/>
  <c r="BB25" i="35"/>
  <c r="BI17" i="35"/>
  <c r="BJ17" i="35"/>
  <c r="BN16" i="35"/>
  <c r="BI14" i="35"/>
  <c r="BJ14" i="35"/>
  <c r="BC37" i="35"/>
  <c r="BD37" i="35"/>
  <c r="AY28" i="35"/>
  <c r="AX18" i="35"/>
  <c r="AW18" i="35"/>
  <c r="AO56" i="35"/>
  <c r="AO49" i="35"/>
  <c r="AO50" i="35"/>
  <c r="AW51" i="35"/>
  <c r="AX51" i="35"/>
  <c r="G8" i="35"/>
  <c r="AC91" i="35"/>
  <c r="AC92" i="35"/>
  <c r="AC94" i="35"/>
  <c r="BD35" i="35"/>
  <c r="BC35" i="35"/>
  <c r="BL8" i="35"/>
  <c r="BM8" i="35"/>
  <c r="AX16" i="35"/>
  <c r="AW16" i="35"/>
  <c r="AO53" i="35"/>
  <c r="AO54" i="35"/>
  <c r="BI5" i="35"/>
  <c r="BJ5" i="35"/>
  <c r="AZ29" i="35"/>
  <c r="BA29" i="35"/>
  <c r="BA35" i="35"/>
  <c r="AZ35" i="35"/>
  <c r="AW23" i="35"/>
  <c r="AX23" i="35"/>
  <c r="BJ8" i="35"/>
  <c r="BI8" i="35"/>
  <c r="BI30" i="35"/>
  <c r="BJ30" i="35"/>
  <c r="BM27" i="35"/>
  <c r="BL27" i="35"/>
  <c r="BI59" i="35"/>
  <c r="BJ59" i="35"/>
  <c r="BM42" i="35"/>
  <c r="BL42" i="35"/>
  <c r="BD32" i="35"/>
  <c r="BC32" i="35"/>
  <c r="BI68" i="35"/>
  <c r="BJ68" i="35"/>
  <c r="BJ44" i="35"/>
  <c r="BI44" i="35"/>
  <c r="BM55" i="35"/>
  <c r="BL55" i="35"/>
  <c r="Z12" i="35"/>
  <c r="AC97" i="35"/>
  <c r="AC96" i="35"/>
  <c r="AC87" i="35"/>
  <c r="AC70" i="35"/>
  <c r="G63" i="35"/>
  <c r="AC63" i="35" s="1"/>
  <c r="AC49" i="35"/>
  <c r="BJ26" i="35"/>
  <c r="BI26" i="35"/>
  <c r="BA12" i="35"/>
  <c r="AZ12" i="35"/>
  <c r="BJ67" i="35"/>
  <c r="BI67" i="35"/>
  <c r="BI72" i="35"/>
  <c r="BJ72" i="35"/>
  <c r="BC31" i="35"/>
  <c r="BD31" i="35"/>
  <c r="BA33" i="35"/>
  <c r="AZ33" i="35"/>
  <c r="BD27" i="35"/>
  <c r="BC27" i="35"/>
  <c r="BI48" i="35"/>
  <c r="BJ48" i="35"/>
  <c r="BI34" i="35"/>
  <c r="BJ34" i="35"/>
  <c r="BC16" i="35"/>
  <c r="BD16" i="35"/>
  <c r="BJ64" i="35"/>
  <c r="BI64" i="35"/>
  <c r="BF18" i="35"/>
  <c r="BG18" i="35"/>
  <c r="BG13" i="35"/>
  <c r="BF13" i="35"/>
  <c r="BJ10" i="35"/>
  <c r="BI10" i="35"/>
  <c r="AX48" i="35"/>
  <c r="Z7" i="35"/>
  <c r="AC38" i="35"/>
  <c r="AC41" i="35"/>
  <c r="AC36" i="35"/>
  <c r="AC42" i="35"/>
  <c r="AC72" i="35"/>
  <c r="G57" i="35"/>
  <c r="BN74" i="35"/>
  <c r="BJ22" i="35"/>
  <c r="BI22" i="35"/>
  <c r="BN36" i="35"/>
  <c r="BL56" i="35"/>
  <c r="BM56" i="35"/>
  <c r="AZ24" i="35"/>
  <c r="BA24" i="35"/>
  <c r="BN14" i="35"/>
  <c r="BM50" i="35"/>
  <c r="BL50" i="35"/>
  <c r="AR66" i="35"/>
  <c r="AR67" i="35"/>
  <c r="BK33" i="35"/>
  <c r="BN49" i="35"/>
  <c r="BJ29" i="35"/>
  <c r="BI29" i="35"/>
  <c r="BN53" i="35"/>
  <c r="BJ70" i="35"/>
  <c r="BI70" i="35"/>
  <c r="BE28" i="35"/>
  <c r="BA17" i="35"/>
  <c r="AZ17" i="35"/>
  <c r="BM52" i="35"/>
  <c r="BL52" i="35"/>
  <c r="BF15" i="35"/>
  <c r="BG15" i="35"/>
  <c r="BN64" i="35"/>
  <c r="AO13" i="35"/>
  <c r="BN44" i="35"/>
  <c r="D8" i="35"/>
  <c r="Z8" i="35" s="1"/>
  <c r="AU11" i="35" l="1"/>
  <c r="AV11" i="35" s="1"/>
  <c r="AT14" i="35"/>
  <c r="AV14" i="35" s="1"/>
  <c r="AX95" i="35"/>
  <c r="AY95" i="35" s="1"/>
  <c r="AX37" i="35"/>
  <c r="AY37" i="35" s="1"/>
  <c r="AW76" i="35"/>
  <c r="AY76" i="35" s="1"/>
  <c r="AW44" i="35"/>
  <c r="AY44" i="35" s="1"/>
  <c r="AW80" i="35"/>
  <c r="AY80" i="35" s="1"/>
  <c r="AX89" i="35"/>
  <c r="AY89" i="35" s="1"/>
  <c r="AT5" i="35"/>
  <c r="AV5" i="35" s="1"/>
  <c r="AX56" i="35"/>
  <c r="AY56" i="35" s="1"/>
  <c r="AX74" i="35"/>
  <c r="AY74" i="35" s="1"/>
  <c r="AW50" i="35"/>
  <c r="AY50" i="35" s="1"/>
  <c r="AX55" i="35"/>
  <c r="AY55" i="35" s="1"/>
  <c r="BK73" i="35"/>
  <c r="BK40" i="35"/>
  <c r="BN6" i="35"/>
  <c r="AY26" i="35"/>
  <c r="BH19" i="35"/>
  <c r="BK12" i="35"/>
  <c r="BE31" i="35"/>
  <c r="BK26" i="35"/>
  <c r="AY18" i="35"/>
  <c r="BN52" i="35"/>
  <c r="BE36" i="35"/>
  <c r="AU15" i="35"/>
  <c r="AV15" i="35" s="1"/>
  <c r="AX35" i="35"/>
  <c r="AY35" i="35" s="1"/>
  <c r="BE35" i="35"/>
  <c r="AY5" i="35"/>
  <c r="BB8" i="35"/>
  <c r="AT6" i="35"/>
  <c r="AV6" i="35" s="1"/>
  <c r="AY62" i="35"/>
  <c r="BK51" i="35"/>
  <c r="BG8" i="35"/>
  <c r="BH8" i="35" s="1"/>
  <c r="AX67" i="35"/>
  <c r="AY67" i="35" s="1"/>
  <c r="BK48" i="35"/>
  <c r="BK72" i="35"/>
  <c r="AT13" i="35"/>
  <c r="AV13" i="35" s="1"/>
  <c r="AY29" i="35"/>
  <c r="BM43" i="35"/>
  <c r="BN43" i="35" s="1"/>
  <c r="BH15" i="35"/>
  <c r="AT16" i="35"/>
  <c r="AV16" i="35" s="1"/>
  <c r="AX46" i="35"/>
  <c r="AY46" i="35" s="1"/>
  <c r="BE32" i="35"/>
  <c r="BB15" i="35"/>
  <c r="BK5" i="35"/>
  <c r="BH13" i="35"/>
  <c r="BB33" i="35"/>
  <c r="BB12" i="35"/>
  <c r="AY12" i="35"/>
  <c r="BN77" i="35"/>
  <c r="BN22" i="35"/>
  <c r="AY48" i="35"/>
  <c r="AU18" i="35"/>
  <c r="AV18" i="35" s="1"/>
  <c r="AX84" i="35"/>
  <c r="AY84" i="35" s="1"/>
  <c r="AW40" i="35"/>
  <c r="AY40" i="35" s="1"/>
  <c r="BN8" i="35"/>
  <c r="BE37" i="35"/>
  <c r="AC33" i="35"/>
  <c r="AX33" i="35" s="1"/>
  <c r="AX73" i="35"/>
  <c r="AY73" i="35" s="1"/>
  <c r="AW88" i="35"/>
  <c r="AY88" i="35" s="1"/>
  <c r="AW93" i="35"/>
  <c r="AY93" i="35" s="1"/>
  <c r="AC78" i="35"/>
  <c r="AX78" i="35" s="1"/>
  <c r="BN73" i="35"/>
  <c r="BK17" i="35"/>
  <c r="BK62" i="35"/>
  <c r="AY53" i="35"/>
  <c r="AW86" i="35"/>
  <c r="AY86" i="35" s="1"/>
  <c r="AT10" i="35"/>
  <c r="AV10" i="35" s="1"/>
  <c r="AY24" i="35"/>
  <c r="BE10" i="35"/>
  <c r="AY79" i="35"/>
  <c r="BH7" i="35"/>
  <c r="BB17" i="35"/>
  <c r="BN56" i="35"/>
  <c r="AC98" i="35"/>
  <c r="AW98" i="35" s="1"/>
  <c r="BK68" i="35"/>
  <c r="AY16" i="35"/>
  <c r="BE25" i="35"/>
  <c r="AY23" i="35"/>
  <c r="AY51" i="35"/>
  <c r="BK11" i="35"/>
  <c r="BK59" i="35"/>
  <c r="BK64" i="35"/>
  <c r="BE14" i="35"/>
  <c r="BE34" i="35"/>
  <c r="BB28" i="35"/>
  <c r="BK24" i="35"/>
  <c r="BK14" i="35"/>
  <c r="BE17" i="35"/>
  <c r="BN38" i="35"/>
  <c r="BN65" i="35"/>
  <c r="BK70" i="35"/>
  <c r="BH18" i="35"/>
  <c r="BK34" i="35"/>
  <c r="AW96" i="35"/>
  <c r="AX96" i="35"/>
  <c r="BN27" i="35"/>
  <c r="BB35" i="35"/>
  <c r="BK65" i="35"/>
  <c r="AX65" i="35"/>
  <c r="AW65" i="35"/>
  <c r="BJ77" i="35"/>
  <c r="BI77" i="35"/>
  <c r="Z9" i="35"/>
  <c r="BN25" i="35"/>
  <c r="BM57" i="35"/>
  <c r="BL57" i="35"/>
  <c r="AY61" i="35"/>
  <c r="BH11" i="35"/>
  <c r="AW90" i="35"/>
  <c r="AX90" i="35"/>
  <c r="BK36" i="35"/>
  <c r="BK46" i="35"/>
  <c r="BK45" i="35"/>
  <c r="BB13" i="35"/>
  <c r="BK55" i="35"/>
  <c r="AC20" i="35"/>
  <c r="AC21" i="35"/>
  <c r="BB23" i="35"/>
  <c r="BL67" i="35"/>
  <c r="BM67" i="35"/>
  <c r="AX72" i="35"/>
  <c r="AW72" i="35"/>
  <c r="AU7" i="35"/>
  <c r="AT7" i="35"/>
  <c r="AX49" i="35"/>
  <c r="AW49" i="35"/>
  <c r="AW97" i="35"/>
  <c r="AX97" i="35"/>
  <c r="AY66" i="35"/>
  <c r="AU17" i="35"/>
  <c r="AT17" i="35"/>
  <c r="AY10" i="35"/>
  <c r="BI52" i="35"/>
  <c r="BJ52" i="35"/>
  <c r="BJ76" i="35"/>
  <c r="BI76" i="35"/>
  <c r="AX34" i="35"/>
  <c r="AW34" i="35"/>
  <c r="AC64" i="35"/>
  <c r="BD39" i="35"/>
  <c r="BC39" i="35"/>
  <c r="BE13" i="35"/>
  <c r="BM66" i="35"/>
  <c r="BL66" i="35"/>
  <c r="AX42" i="35"/>
  <c r="AW42" i="35"/>
  <c r="AW63" i="35"/>
  <c r="AX63" i="35"/>
  <c r="AC83" i="35"/>
  <c r="AX94" i="35"/>
  <c r="AW94" i="35"/>
  <c r="AC8" i="35"/>
  <c r="AC9" i="35"/>
  <c r="BI50" i="35"/>
  <c r="BJ50" i="35"/>
  <c r="AX45" i="35"/>
  <c r="AW45" i="35"/>
  <c r="AX69" i="35"/>
  <c r="AW69" i="35"/>
  <c r="AX19" i="35"/>
  <c r="AW19" i="35"/>
  <c r="BN50" i="35"/>
  <c r="BB24" i="35"/>
  <c r="AX36" i="35"/>
  <c r="AW36" i="35"/>
  <c r="BK10" i="35"/>
  <c r="BE27" i="35"/>
  <c r="BK67" i="35"/>
  <c r="BN55" i="35"/>
  <c r="BK30" i="35"/>
  <c r="BB29" i="35"/>
  <c r="AX92" i="35"/>
  <c r="AW92" i="35"/>
  <c r="BJ49" i="35"/>
  <c r="BI49" i="35"/>
  <c r="AW43" i="35"/>
  <c r="AX43" i="35"/>
  <c r="BN59" i="35"/>
  <c r="AW52" i="35"/>
  <c r="AX52" i="35"/>
  <c r="AW77" i="35"/>
  <c r="AX77" i="35"/>
  <c r="BN33" i="35"/>
  <c r="BK42" i="35"/>
  <c r="AU19" i="35"/>
  <c r="AT19" i="35"/>
  <c r="AW68" i="35"/>
  <c r="AX68" i="35"/>
  <c r="AY27" i="35"/>
  <c r="BK29" i="35"/>
  <c r="BK22" i="35"/>
  <c r="AX41" i="35"/>
  <c r="AW41" i="35"/>
  <c r="AX70" i="35"/>
  <c r="AW70" i="35"/>
  <c r="BN42" i="35"/>
  <c r="BK8" i="35"/>
  <c r="AW91" i="35"/>
  <c r="AX91" i="35"/>
  <c r="BJ56" i="35"/>
  <c r="BI56" i="35"/>
  <c r="BC22" i="35"/>
  <c r="BD22" i="35"/>
  <c r="AX39" i="35"/>
  <c r="AW39" i="35"/>
  <c r="BN47" i="35"/>
  <c r="BE21" i="35"/>
  <c r="AX54" i="35"/>
  <c r="AW54" i="35"/>
  <c r="BK16" i="35"/>
  <c r="AY13" i="35"/>
  <c r="AW99" i="35"/>
  <c r="AX99" i="35"/>
  <c r="AX38" i="35"/>
  <c r="AW38" i="35"/>
  <c r="AX47" i="35"/>
  <c r="AW47" i="35"/>
  <c r="AW71" i="35"/>
  <c r="AX71" i="35"/>
  <c r="BA38" i="35"/>
  <c r="AZ38" i="35"/>
  <c r="AX81" i="35"/>
  <c r="AW81" i="35"/>
  <c r="BD20" i="35"/>
  <c r="BC20" i="35"/>
  <c r="AF36" i="35"/>
  <c r="AF37" i="35"/>
  <c r="BJ13" i="35"/>
  <c r="BI13" i="35"/>
  <c r="BE16" i="35"/>
  <c r="AU12" i="35"/>
  <c r="AT12" i="35"/>
  <c r="BK44" i="35"/>
  <c r="BI54" i="35"/>
  <c r="BJ54" i="35"/>
  <c r="BN35" i="35"/>
  <c r="AX85" i="35"/>
  <c r="AW85" i="35"/>
  <c r="BG5" i="35"/>
  <c r="BF5" i="35"/>
  <c r="AY22" i="35"/>
  <c r="AX75" i="35"/>
  <c r="AW75" i="35"/>
  <c r="BE8" i="35"/>
  <c r="BN76" i="35"/>
  <c r="AC59" i="35"/>
  <c r="AC60" i="35"/>
  <c r="AW32" i="35"/>
  <c r="AX32" i="35"/>
  <c r="BD19" i="35"/>
  <c r="BC19" i="35"/>
  <c r="BE26" i="35"/>
  <c r="BB19" i="35"/>
  <c r="BB20" i="35"/>
  <c r="M40" i="35"/>
  <c r="AI40" i="35" s="1"/>
  <c r="AT8" i="35"/>
  <c r="AU8" i="35"/>
  <c r="P20" i="35"/>
  <c r="AL20" i="35" s="1"/>
  <c r="AC57" i="35"/>
  <c r="AC58" i="35"/>
  <c r="AX87" i="35"/>
  <c r="AW87" i="35"/>
  <c r="BI53" i="35"/>
  <c r="BJ53" i="35"/>
  <c r="AX82" i="35"/>
  <c r="AW82" i="35"/>
  <c r="BF6" i="35"/>
  <c r="BG6" i="35"/>
  <c r="BM7" i="35"/>
  <c r="BL7" i="35"/>
  <c r="D20" i="35"/>
  <c r="Z20" i="35" s="1"/>
  <c r="BE22" i="35" l="1"/>
  <c r="BH5" i="35"/>
  <c r="AV12" i="35"/>
  <c r="AY96" i="35"/>
  <c r="AV7" i="35"/>
  <c r="AY65" i="35"/>
  <c r="AW78" i="35"/>
  <c r="AY78" i="35" s="1"/>
  <c r="AY39" i="35"/>
  <c r="AY77" i="35"/>
  <c r="AW33" i="35"/>
  <c r="AY33" i="35" s="1"/>
  <c r="AX98" i="35"/>
  <c r="AY98" i="35" s="1"/>
  <c r="AY70" i="35"/>
  <c r="AY19" i="35"/>
  <c r="AV17" i="35"/>
  <c r="AY82" i="35"/>
  <c r="BE19" i="35"/>
  <c r="AY81" i="35"/>
  <c r="AY54" i="35"/>
  <c r="BK56" i="35"/>
  <c r="AY92" i="35"/>
  <c r="BN66" i="35"/>
  <c r="BK76" i="35"/>
  <c r="BK54" i="35"/>
  <c r="AY94" i="35"/>
  <c r="BK53" i="35"/>
  <c r="AY32" i="35"/>
  <c r="AY91" i="35"/>
  <c r="AY45" i="35"/>
  <c r="BE39" i="35"/>
  <c r="BK52" i="35"/>
  <c r="BK77" i="35"/>
  <c r="AX21" i="35"/>
  <c r="AW21" i="35"/>
  <c r="BN7" i="35"/>
  <c r="AY87" i="35"/>
  <c r="BC40" i="35"/>
  <c r="BD40" i="35"/>
  <c r="BK13" i="35"/>
  <c r="BB38" i="35"/>
  <c r="AY38" i="35"/>
  <c r="AV19" i="35"/>
  <c r="AY49" i="35"/>
  <c r="AU9" i="35"/>
  <c r="AT9" i="35"/>
  <c r="P21" i="35"/>
  <c r="AL21" i="35" s="1"/>
  <c r="J39" i="35"/>
  <c r="AF39" i="35" s="1"/>
  <c r="AX58" i="35"/>
  <c r="AW58" i="35"/>
  <c r="AW60" i="35"/>
  <c r="AX60" i="35"/>
  <c r="AZ37" i="35"/>
  <c r="BA37" i="35"/>
  <c r="AW20" i="35"/>
  <c r="AX20" i="35"/>
  <c r="AY90" i="35"/>
  <c r="AX83" i="35"/>
  <c r="AW83" i="35"/>
  <c r="BH6" i="35"/>
  <c r="AX57" i="35"/>
  <c r="AW57" i="35"/>
  <c r="AW59" i="35"/>
  <c r="AX59" i="35"/>
  <c r="BA36" i="35"/>
  <c r="AZ36" i="35"/>
  <c r="AY71" i="35"/>
  <c r="AY99" i="35"/>
  <c r="AY43" i="35"/>
  <c r="AY63" i="35"/>
  <c r="AX64" i="35"/>
  <c r="AW64" i="35"/>
  <c r="BF20" i="35"/>
  <c r="BG20" i="35"/>
  <c r="AY85" i="35"/>
  <c r="BE20" i="35"/>
  <c r="AY47" i="35"/>
  <c r="BK49" i="35"/>
  <c r="BK50" i="35"/>
  <c r="AY42" i="35"/>
  <c r="AY34" i="35"/>
  <c r="AY72" i="35"/>
  <c r="M41" i="35"/>
  <c r="AI41" i="35" s="1"/>
  <c r="AY69" i="35"/>
  <c r="AW9" i="35"/>
  <c r="AX9" i="35"/>
  <c r="BN57" i="35"/>
  <c r="AT20" i="35"/>
  <c r="AU20" i="35"/>
  <c r="AW8" i="35"/>
  <c r="AX8" i="35"/>
  <c r="AV8" i="35"/>
  <c r="AY75" i="35"/>
  <c r="AY41" i="35"/>
  <c r="AY68" i="35"/>
  <c r="AY52" i="35"/>
  <c r="AY36" i="35"/>
  <c r="AY97" i="35"/>
  <c r="BN67" i="35"/>
  <c r="D21" i="35"/>
  <c r="Z21" i="35" s="1"/>
  <c r="AY57" i="35" l="1"/>
  <c r="AV9" i="35"/>
  <c r="AY83" i="35"/>
  <c r="AY21" i="35"/>
  <c r="BB36" i="35"/>
  <c r="AY20" i="35"/>
  <c r="AY60" i="35"/>
  <c r="AY59" i="35"/>
  <c r="AY9" i="35"/>
  <c r="AY8" i="35"/>
  <c r="BE40" i="35"/>
  <c r="AU21" i="35"/>
  <c r="AT21" i="35"/>
  <c r="M42" i="35"/>
  <c r="AI42" i="35" s="1"/>
  <c r="BB37" i="35"/>
  <c r="BC41" i="35"/>
  <c r="BD41" i="35"/>
  <c r="J40" i="35"/>
  <c r="AF40" i="35" s="1"/>
  <c r="AY58" i="35"/>
  <c r="BG21" i="35"/>
  <c r="BF21" i="35"/>
  <c r="BH21" i="35" s="1"/>
  <c r="P22" i="35"/>
  <c r="AL22" i="35" s="1"/>
  <c r="AV20" i="35"/>
  <c r="BH20" i="35"/>
  <c r="AY64" i="35"/>
  <c r="AZ39" i="35"/>
  <c r="BA39" i="35"/>
  <c r="D22" i="35"/>
  <c r="Z22" i="35" s="1"/>
  <c r="AV21" i="35" l="1"/>
  <c r="AT22" i="35"/>
  <c r="AU22" i="35"/>
  <c r="BD42" i="35"/>
  <c r="BC42" i="35"/>
  <c r="BE41" i="35"/>
  <c r="BG22" i="35"/>
  <c r="BF22" i="35"/>
  <c r="BB39" i="35"/>
  <c r="M43" i="35"/>
  <c r="AI43" i="35" s="1"/>
  <c r="J41" i="35"/>
  <c r="AF41" i="35" s="1"/>
  <c r="D23" i="35"/>
  <c r="Z23" i="35" s="1"/>
  <c r="P23" i="35"/>
  <c r="AL23" i="35" s="1"/>
  <c r="BA40" i="35"/>
  <c r="AZ40" i="35"/>
  <c r="BH22" i="35" l="1"/>
  <c r="BE42" i="35"/>
  <c r="AV22" i="35"/>
  <c r="BB40" i="35"/>
  <c r="BG23" i="35"/>
  <c r="BF23" i="35"/>
  <c r="J42" i="35"/>
  <c r="AF42" i="35" s="1"/>
  <c r="D24" i="35"/>
  <c r="Z24" i="35" s="1"/>
  <c r="P24" i="35"/>
  <c r="AL24" i="35" s="1"/>
  <c r="AT23" i="35"/>
  <c r="AU23" i="35"/>
  <c r="BA41" i="35"/>
  <c r="AZ41" i="35"/>
  <c r="BD43" i="35"/>
  <c r="BC43" i="35"/>
  <c r="M44" i="35"/>
  <c r="AI44" i="35" s="1"/>
  <c r="AV23" i="35" l="1"/>
  <c r="BH23" i="35"/>
  <c r="BB41" i="35"/>
  <c r="BD44" i="35"/>
  <c r="BC44" i="35"/>
  <c r="BE44" i="35" s="1"/>
  <c r="AU24" i="35"/>
  <c r="AT24" i="35"/>
  <c r="BE43" i="35"/>
  <c r="BA42" i="35"/>
  <c r="AZ42" i="35"/>
  <c r="P25" i="35"/>
  <c r="AL25" i="35" s="1"/>
  <c r="BF24" i="35"/>
  <c r="BG24" i="35"/>
  <c r="M45" i="35"/>
  <c r="AI45" i="35" s="1"/>
  <c r="J43" i="35"/>
  <c r="AF43" i="35" s="1"/>
  <c r="D25" i="35"/>
  <c r="Z25" i="35" s="1"/>
  <c r="BB42" i="35" l="1"/>
  <c r="J44" i="35"/>
  <c r="AF44" i="35" s="1"/>
  <c r="AU25" i="35"/>
  <c r="AT25" i="35"/>
  <c r="AV25" i="35" s="1"/>
  <c r="BD45" i="35"/>
  <c r="BC45" i="35"/>
  <c r="AV24" i="35"/>
  <c r="BA43" i="35"/>
  <c r="AZ43" i="35"/>
  <c r="M46" i="35"/>
  <c r="AI46" i="35" s="1"/>
  <c r="D26" i="35"/>
  <c r="Z26" i="35" s="1"/>
  <c r="P26" i="35"/>
  <c r="AL26" i="35" s="1"/>
  <c r="BH24" i="35"/>
  <c r="BG25" i="35"/>
  <c r="BF25" i="35"/>
  <c r="BE45" i="35" l="1"/>
  <c r="BH25" i="35"/>
  <c r="BF26" i="35"/>
  <c r="BG26" i="35"/>
  <c r="AT26" i="35"/>
  <c r="AU26" i="35"/>
  <c r="D27" i="35"/>
  <c r="Z27" i="35" s="1"/>
  <c r="P27" i="35"/>
  <c r="AL27" i="35" s="1"/>
  <c r="BD46" i="35"/>
  <c r="BC46" i="35"/>
  <c r="M47" i="35"/>
  <c r="AI47" i="35" s="1"/>
  <c r="BA44" i="35"/>
  <c r="AZ44" i="35"/>
  <c r="J45" i="35"/>
  <c r="AF45" i="35" s="1"/>
  <c r="BB43" i="35"/>
  <c r="AV26" i="35" l="1"/>
  <c r="P28" i="35"/>
  <c r="AL28" i="35" s="1"/>
  <c r="AZ45" i="35"/>
  <c r="BA45" i="35"/>
  <c r="BF27" i="35"/>
  <c r="BG27" i="35"/>
  <c r="AU27" i="35"/>
  <c r="AT27" i="35"/>
  <c r="J46" i="35"/>
  <c r="AF46" i="35" s="1"/>
  <c r="BB44" i="35"/>
  <c r="M48" i="35"/>
  <c r="AI48" i="35" s="1"/>
  <c r="BD47" i="35"/>
  <c r="BC47" i="35"/>
  <c r="BH26" i="35"/>
  <c r="BE46" i="35"/>
  <c r="D28" i="35"/>
  <c r="Z28" i="35" s="1"/>
  <c r="BE47" i="35" l="1"/>
  <c r="AV27" i="35"/>
  <c r="D29" i="35"/>
  <c r="Z29" i="35" s="1"/>
  <c r="P29" i="35"/>
  <c r="AL29" i="35" s="1"/>
  <c r="BD48" i="35"/>
  <c r="BC48" i="35"/>
  <c r="BH27" i="35"/>
  <c r="M49" i="35"/>
  <c r="AI49" i="35" s="1"/>
  <c r="J47" i="35"/>
  <c r="AF47" i="35" s="1"/>
  <c r="AU28" i="35"/>
  <c r="AT28" i="35"/>
  <c r="BB45" i="35"/>
  <c r="BA46" i="35"/>
  <c r="AZ46" i="35"/>
  <c r="BG28" i="35"/>
  <c r="BF28" i="35"/>
  <c r="AV28" i="35" l="1"/>
  <c r="BB46" i="35"/>
  <c r="BE48" i="35"/>
  <c r="BC49" i="35"/>
  <c r="BD49" i="35"/>
  <c r="BG29" i="35"/>
  <c r="BF29" i="35"/>
  <c r="BH29" i="35" s="1"/>
  <c r="J48" i="35"/>
  <c r="AF48" i="35" s="1"/>
  <c r="BA47" i="35"/>
  <c r="AZ47" i="35"/>
  <c r="AU29" i="35"/>
  <c r="AT29" i="35"/>
  <c r="M50" i="35"/>
  <c r="AI50" i="35" s="1"/>
  <c r="D30" i="35"/>
  <c r="Z30" i="35" s="1"/>
  <c r="P30" i="35"/>
  <c r="AL30" i="35" s="1"/>
  <c r="BH28" i="35"/>
  <c r="J50" i="35"/>
  <c r="AV29" i="35" l="1"/>
  <c r="BB47" i="35"/>
  <c r="D31" i="35"/>
  <c r="Z31" i="35" s="1"/>
  <c r="P31" i="35"/>
  <c r="AL31" i="35" s="1"/>
  <c r="BG30" i="35"/>
  <c r="BF30" i="35"/>
  <c r="BH30" i="35" s="1"/>
  <c r="BA48" i="35"/>
  <c r="AZ48" i="35"/>
  <c r="AT30" i="35"/>
  <c r="AU30" i="35"/>
  <c r="M51" i="35"/>
  <c r="AI51" i="35" s="1"/>
  <c r="BD50" i="35"/>
  <c r="BC50" i="35"/>
  <c r="J49" i="35"/>
  <c r="AF49" i="35" s="1"/>
  <c r="BE49" i="35"/>
  <c r="P86" i="35"/>
  <c r="P78" i="35"/>
  <c r="P81" i="35"/>
  <c r="P97" i="35"/>
  <c r="P96" i="35"/>
  <c r="P93" i="35"/>
  <c r="P98" i="35"/>
  <c r="AL99" i="35" s="1"/>
  <c r="P83" i="35"/>
  <c r="P79" i="35"/>
  <c r="P88" i="35"/>
  <c r="P84" i="35"/>
  <c r="P89" i="35"/>
  <c r="P91" i="35"/>
  <c r="AV30" i="35" l="1"/>
  <c r="BE50" i="35"/>
  <c r="AL79" i="35"/>
  <c r="BF79" i="35" s="1"/>
  <c r="AL98" i="35"/>
  <c r="BF98" i="35" s="1"/>
  <c r="AL84" i="35"/>
  <c r="BG84" i="35" s="1"/>
  <c r="BA49" i="35"/>
  <c r="AZ49" i="35"/>
  <c r="AF50" i="35"/>
  <c r="D94" i="35"/>
  <c r="P94" i="35"/>
  <c r="AL94" i="35" s="1"/>
  <c r="M52" i="35"/>
  <c r="AI52" i="35" s="1"/>
  <c r="D32" i="35"/>
  <c r="Z32" i="35" s="1"/>
  <c r="P32" i="35"/>
  <c r="AL32" i="35" s="1"/>
  <c r="AL89" i="35"/>
  <c r="BG99" i="35"/>
  <c r="BF99" i="35"/>
  <c r="D77" i="35"/>
  <c r="P77" i="35"/>
  <c r="AL78" i="35" s="1"/>
  <c r="AL97" i="35"/>
  <c r="BB48" i="35"/>
  <c r="D92" i="35"/>
  <c r="P92" i="35"/>
  <c r="AL92" i="35" s="1"/>
  <c r="D87" i="35"/>
  <c r="P87" i="35"/>
  <c r="AL87" i="35" s="1"/>
  <c r="D80" i="35"/>
  <c r="P80" i="35"/>
  <c r="AL80" i="35" s="1"/>
  <c r="D95" i="35"/>
  <c r="P95" i="35"/>
  <c r="D82" i="35"/>
  <c r="P82" i="35"/>
  <c r="AL82" i="35" s="1"/>
  <c r="D85" i="35"/>
  <c r="P85" i="35"/>
  <c r="AL85" i="35" s="1"/>
  <c r="D90" i="35"/>
  <c r="P90" i="35"/>
  <c r="AL90" i="35" s="1"/>
  <c r="BC51" i="35"/>
  <c r="BD51" i="35"/>
  <c r="BF31" i="35"/>
  <c r="BG31" i="35"/>
  <c r="AU31" i="35"/>
  <c r="AT31" i="35"/>
  <c r="D98" i="35"/>
  <c r="Z99" i="35" s="1"/>
  <c r="D81" i="35"/>
  <c r="D91" i="35"/>
  <c r="D83" i="35"/>
  <c r="D93" i="35"/>
  <c r="Z93" i="35" s="1"/>
  <c r="D89" i="35"/>
  <c r="D78" i="35"/>
  <c r="D84" i="35"/>
  <c r="D96" i="35"/>
  <c r="D86" i="35"/>
  <c r="D88" i="35"/>
  <c r="D79" i="35"/>
  <c r="D97" i="35"/>
  <c r="Z83" i="35" l="1"/>
  <c r="AU83" i="35" s="1"/>
  <c r="Z98" i="35"/>
  <c r="BG98" i="35"/>
  <c r="BH98" i="35" s="1"/>
  <c r="Z89" i="35"/>
  <c r="AT89" i="35" s="1"/>
  <c r="BH99" i="35"/>
  <c r="AL83" i="35"/>
  <c r="BG83" i="35" s="1"/>
  <c r="Z88" i="35"/>
  <c r="AT88" i="35" s="1"/>
  <c r="Z91" i="35"/>
  <c r="AU91" i="35" s="1"/>
  <c r="Z86" i="35"/>
  <c r="AT86" i="35" s="1"/>
  <c r="AL91" i="35"/>
  <c r="BF91" i="35" s="1"/>
  <c r="Z84" i="35"/>
  <c r="AT84" i="35" s="1"/>
  <c r="AV31" i="35"/>
  <c r="Z81" i="35"/>
  <c r="AU81" i="35" s="1"/>
  <c r="Z95" i="35"/>
  <c r="AU95" i="35" s="1"/>
  <c r="AL81" i="35"/>
  <c r="BF81" i="35" s="1"/>
  <c r="BF84" i="35"/>
  <c r="BH84" i="35" s="1"/>
  <c r="AL88" i="35"/>
  <c r="BG88" i="35" s="1"/>
  <c r="BG79" i="35"/>
  <c r="BH79" i="35" s="1"/>
  <c r="BB49" i="35"/>
  <c r="Z78" i="35"/>
  <c r="Z82" i="35"/>
  <c r="Z87" i="35"/>
  <c r="J51" i="35"/>
  <c r="AF51" i="35" s="1"/>
  <c r="D33" i="35"/>
  <c r="Z33" i="35" s="1"/>
  <c r="P33" i="35"/>
  <c r="AL33" i="35" s="1"/>
  <c r="BH31" i="35"/>
  <c r="BE51" i="35"/>
  <c r="Z92" i="35"/>
  <c r="Z94" i="35"/>
  <c r="BF92" i="35"/>
  <c r="BG92" i="35"/>
  <c r="AT98" i="35"/>
  <c r="AU98" i="35"/>
  <c r="BG78" i="35"/>
  <c r="BF78" i="35"/>
  <c r="BG90" i="35"/>
  <c r="BF90" i="35"/>
  <c r="AL95" i="35"/>
  <c r="Z97" i="35"/>
  <c r="Z96" i="35"/>
  <c r="AT93" i="35"/>
  <c r="AU93" i="35"/>
  <c r="Z90" i="35"/>
  <c r="BF89" i="35"/>
  <c r="BG89" i="35"/>
  <c r="BA50" i="35"/>
  <c r="AZ50" i="35"/>
  <c r="BG94" i="35"/>
  <c r="BF94" i="35"/>
  <c r="Z79" i="35"/>
  <c r="AU99" i="35"/>
  <c r="AT99" i="35"/>
  <c r="BF85" i="35"/>
  <c r="BG85" i="35"/>
  <c r="BG80" i="35"/>
  <c r="BF80" i="35"/>
  <c r="BG32" i="35"/>
  <c r="BF32" i="35"/>
  <c r="AL93" i="35"/>
  <c r="Z85" i="35"/>
  <c r="Z80" i="35"/>
  <c r="AL96" i="35"/>
  <c r="AU32" i="35"/>
  <c r="AT32" i="35"/>
  <c r="M53" i="35"/>
  <c r="AI53" i="35" s="1"/>
  <c r="BG82" i="35"/>
  <c r="BF82" i="35"/>
  <c r="BG87" i="35"/>
  <c r="BF87" i="35"/>
  <c r="BF97" i="35"/>
  <c r="BG97" i="35"/>
  <c r="BC52" i="35"/>
  <c r="BD52" i="35"/>
  <c r="AL86" i="35"/>
  <c r="AT83" i="35" l="1"/>
  <c r="AV83" i="35" s="1"/>
  <c r="BF83" i="35"/>
  <c r="AT95" i="35"/>
  <c r="AT81" i="35"/>
  <c r="AV81" i="35" s="1"/>
  <c r="AU89" i="35"/>
  <c r="AV89" i="35" s="1"/>
  <c r="BH80" i="35"/>
  <c r="AU88" i="35"/>
  <c r="AV88" i="35" s="1"/>
  <c r="BH94" i="35"/>
  <c r="BG81" i="35"/>
  <c r="BH81" i="35" s="1"/>
  <c r="BG91" i="35"/>
  <c r="BH91" i="35" s="1"/>
  <c r="AT91" i="35"/>
  <c r="AV91" i="35" s="1"/>
  <c r="AU84" i="35"/>
  <c r="AV84" i="35" s="1"/>
  <c r="AV32" i="35"/>
  <c r="BF88" i="35"/>
  <c r="BH88" i="35" s="1"/>
  <c r="BH32" i="35"/>
  <c r="AU86" i="35"/>
  <c r="AV86" i="35" s="1"/>
  <c r="AV98" i="35"/>
  <c r="AV93" i="35"/>
  <c r="BH85" i="35"/>
  <c r="AV99" i="35"/>
  <c r="AV95" i="35"/>
  <c r="BH83" i="35"/>
  <c r="BH97" i="35"/>
  <c r="BH87" i="35"/>
  <c r="BF93" i="35"/>
  <c r="BG93" i="35"/>
  <c r="AT96" i="35"/>
  <c r="AU96" i="35"/>
  <c r="BH78" i="35"/>
  <c r="BH82" i="35"/>
  <c r="BH89" i="35"/>
  <c r="BG33" i="35"/>
  <c r="BF33" i="35"/>
  <c r="AZ51" i="35"/>
  <c r="BA51" i="35"/>
  <c r="BG86" i="35"/>
  <c r="BF86" i="35"/>
  <c r="AU33" i="35"/>
  <c r="AT33" i="35"/>
  <c r="AU97" i="35"/>
  <c r="AT97" i="35"/>
  <c r="D34" i="35"/>
  <c r="Z34" i="35" s="1"/>
  <c r="P34" i="35"/>
  <c r="AL34" i="35" s="1"/>
  <c r="AU79" i="35"/>
  <c r="AT79" i="35"/>
  <c r="BE52" i="35"/>
  <c r="BG96" i="35"/>
  <c r="BF96" i="35"/>
  <c r="AU90" i="35"/>
  <c r="AT90" i="35"/>
  <c r="BG95" i="35"/>
  <c r="BF95" i="35"/>
  <c r="BH92" i="35"/>
  <c r="AU87" i="35"/>
  <c r="AT87" i="35"/>
  <c r="AV87" i="35" s="1"/>
  <c r="AT78" i="35"/>
  <c r="AU78" i="35"/>
  <c r="AT80" i="35"/>
  <c r="AU80" i="35"/>
  <c r="BH90" i="35"/>
  <c r="AT94" i="35"/>
  <c r="AU94" i="35"/>
  <c r="AU82" i="35"/>
  <c r="AT82" i="35"/>
  <c r="M54" i="35"/>
  <c r="AI54" i="35" s="1"/>
  <c r="J52" i="35"/>
  <c r="AF52" i="35" s="1"/>
  <c r="BD53" i="35"/>
  <c r="BC53" i="35"/>
  <c r="AU85" i="35"/>
  <c r="AT85" i="35"/>
  <c r="AV85" i="35" s="1"/>
  <c r="BB50" i="35"/>
  <c r="AU92" i="35"/>
  <c r="AT92" i="35"/>
  <c r="BH33" i="35" l="1"/>
  <c r="AV79" i="35"/>
  <c r="BH86" i="35"/>
  <c r="AV82" i="35"/>
  <c r="AV80" i="35"/>
  <c r="AV92" i="35"/>
  <c r="BE53" i="35"/>
  <c r="AV94" i="35"/>
  <c r="AV90" i="35"/>
  <c r="D35" i="35"/>
  <c r="Z35" i="35" s="1"/>
  <c r="P35" i="35"/>
  <c r="AL35" i="35" s="1"/>
  <c r="J53" i="35"/>
  <c r="AF53" i="35" s="1"/>
  <c r="BD54" i="35"/>
  <c r="BC54" i="35"/>
  <c r="BH95" i="35"/>
  <c r="BG34" i="35"/>
  <c r="BF34" i="35"/>
  <c r="BA52" i="35"/>
  <c r="AZ52" i="35"/>
  <c r="AT34" i="35"/>
  <c r="AU34" i="35"/>
  <c r="AV96" i="35"/>
  <c r="AV78" i="35"/>
  <c r="BB51" i="35"/>
  <c r="M55" i="35"/>
  <c r="AI55" i="35" s="1"/>
  <c r="AV97" i="35"/>
  <c r="BH93" i="35"/>
  <c r="BH96" i="35"/>
  <c r="AV33" i="35"/>
  <c r="BB52" i="35" l="1"/>
  <c r="AV34" i="35"/>
  <c r="M56" i="35"/>
  <c r="AI56" i="35" s="1"/>
  <c r="D36" i="35"/>
  <c r="Z36" i="35" s="1"/>
  <c r="P36" i="35"/>
  <c r="AL36" i="35" s="1"/>
  <c r="BE54" i="35"/>
  <c r="J54" i="35"/>
  <c r="AF54" i="35" s="1"/>
  <c r="BA53" i="35"/>
  <c r="AZ53" i="35"/>
  <c r="BC55" i="35"/>
  <c r="BD55" i="35"/>
  <c r="BG35" i="35"/>
  <c r="BF35" i="35"/>
  <c r="BH34" i="35"/>
  <c r="AU35" i="35"/>
  <c r="AT35" i="35"/>
  <c r="J56" i="35"/>
  <c r="J55" i="35"/>
  <c r="BB53" i="35" l="1"/>
  <c r="AV35" i="35"/>
  <c r="AF55" i="35"/>
  <c r="AZ55" i="35" s="1"/>
  <c r="BH35" i="35"/>
  <c r="AF56" i="35"/>
  <c r="BE55" i="35"/>
  <c r="BF36" i="35"/>
  <c r="BG36" i="35"/>
  <c r="AU36" i="35"/>
  <c r="AT36" i="35"/>
  <c r="BC56" i="35"/>
  <c r="BD56" i="35"/>
  <c r="M57" i="35"/>
  <c r="AI57" i="35" s="1"/>
  <c r="D37" i="35"/>
  <c r="Z37" i="35" s="1"/>
  <c r="P37" i="35"/>
  <c r="AL37" i="35" s="1"/>
  <c r="BA54" i="35"/>
  <c r="AZ54" i="35"/>
  <c r="BA55" i="35" l="1"/>
  <c r="BB55" i="35" s="1"/>
  <c r="BE56" i="35"/>
  <c r="BH36" i="35"/>
  <c r="D38" i="35"/>
  <c r="Z38" i="35" s="1"/>
  <c r="P38" i="35"/>
  <c r="AL38" i="35" s="1"/>
  <c r="BG37" i="35"/>
  <c r="BF37" i="35"/>
  <c r="AT37" i="35"/>
  <c r="AU37" i="35"/>
  <c r="M58" i="35"/>
  <c r="AI58" i="35" s="1"/>
  <c r="BC57" i="35"/>
  <c r="BD57" i="35"/>
  <c r="BA56" i="35"/>
  <c r="AZ56" i="35"/>
  <c r="BB54" i="35"/>
  <c r="AV36" i="35"/>
  <c r="AV37" i="35" l="1"/>
  <c r="BB56" i="35"/>
  <c r="BE57" i="35"/>
  <c r="BH37" i="35"/>
  <c r="M59" i="35"/>
  <c r="AI59" i="35" s="1"/>
  <c r="BD58" i="35"/>
  <c r="BC58" i="35"/>
  <c r="D39" i="35"/>
  <c r="Z39" i="35" s="1"/>
  <c r="P39" i="35"/>
  <c r="AL39" i="35" s="1"/>
  <c r="J57" i="35"/>
  <c r="AF57" i="35" s="1"/>
  <c r="BG38" i="35"/>
  <c r="BF38" i="35"/>
  <c r="AU38" i="35"/>
  <c r="AT38" i="35"/>
  <c r="BH38" i="35" l="1"/>
  <c r="D40" i="35"/>
  <c r="Z40" i="35" s="1"/>
  <c r="P40" i="35"/>
  <c r="AL40" i="35" s="1"/>
  <c r="BA57" i="35"/>
  <c r="AZ57" i="35"/>
  <c r="BF39" i="35"/>
  <c r="BG39" i="35"/>
  <c r="J58" i="35"/>
  <c r="AF58" i="35" s="1"/>
  <c r="AU39" i="35"/>
  <c r="AT39" i="35"/>
  <c r="AV38" i="35"/>
  <c r="BE58" i="35"/>
  <c r="M60" i="35"/>
  <c r="AI60" i="35" s="1"/>
  <c r="BD59" i="35"/>
  <c r="BC59" i="35"/>
  <c r="J60" i="35"/>
  <c r="BB57" i="35" l="1"/>
  <c r="BH39" i="35"/>
  <c r="BE59" i="35"/>
  <c r="BA58" i="35"/>
  <c r="AZ58" i="35"/>
  <c r="M61" i="35"/>
  <c r="AI61" i="35" s="1"/>
  <c r="BC60" i="35"/>
  <c r="BD60" i="35"/>
  <c r="D41" i="35"/>
  <c r="Z41" i="35" s="1"/>
  <c r="P41" i="35"/>
  <c r="AL41" i="35" s="1"/>
  <c r="J59" i="35"/>
  <c r="AF59" i="35" s="1"/>
  <c r="AV39" i="35"/>
  <c r="BG40" i="35"/>
  <c r="BF40" i="35"/>
  <c r="AU40" i="35"/>
  <c r="AT40" i="35"/>
  <c r="BB58" i="35" l="1"/>
  <c r="D42" i="35"/>
  <c r="Z42" i="35" s="1"/>
  <c r="P42" i="35"/>
  <c r="AL42" i="35" s="1"/>
  <c r="BH40" i="35"/>
  <c r="BE60" i="35"/>
  <c r="BC61" i="35"/>
  <c r="BD61" i="35"/>
  <c r="M62" i="35"/>
  <c r="AI62" i="35" s="1"/>
  <c r="AZ59" i="35"/>
  <c r="BA59" i="35"/>
  <c r="BG41" i="35"/>
  <c r="BF41" i="35"/>
  <c r="AV40" i="35"/>
  <c r="AU41" i="35"/>
  <c r="AT41" i="35"/>
  <c r="AV41" i="35" s="1"/>
  <c r="AF60" i="35"/>
  <c r="J62" i="35"/>
  <c r="BH41" i="35" l="1"/>
  <c r="BB59" i="35"/>
  <c r="BC62" i="35"/>
  <c r="BD62" i="35"/>
  <c r="M63" i="35"/>
  <c r="AI63" i="35" s="1"/>
  <c r="D43" i="35"/>
  <c r="Z43" i="35" s="1"/>
  <c r="P43" i="35"/>
  <c r="AL43" i="35" s="1"/>
  <c r="BE61" i="35"/>
  <c r="J61" i="35"/>
  <c r="AF61" i="35" s="1"/>
  <c r="BG42" i="35"/>
  <c r="BF42" i="35"/>
  <c r="BA60" i="35"/>
  <c r="AZ60" i="35"/>
  <c r="AT42" i="35"/>
  <c r="AU42" i="35"/>
  <c r="AF62" i="35" l="1"/>
  <c r="BA62" i="35" s="1"/>
  <c r="BH42" i="35"/>
  <c r="P44" i="35"/>
  <c r="AL44" i="35" s="1"/>
  <c r="AV42" i="35"/>
  <c r="BG43" i="35"/>
  <c r="BF43" i="35"/>
  <c r="BH43" i="35" s="1"/>
  <c r="M64" i="35"/>
  <c r="AI64" i="35" s="1"/>
  <c r="BB60" i="35"/>
  <c r="AU43" i="35"/>
  <c r="AT43" i="35"/>
  <c r="BC63" i="35"/>
  <c r="BD63" i="35"/>
  <c r="BA61" i="35"/>
  <c r="AZ61" i="35"/>
  <c r="BB61" i="35" s="1"/>
  <c r="BE62" i="35"/>
  <c r="D44" i="35"/>
  <c r="Z44" i="35" s="1"/>
  <c r="AZ62" i="35" l="1"/>
  <c r="BB62" i="35" s="1"/>
  <c r="AV43" i="35"/>
  <c r="AU44" i="35"/>
  <c r="AT44" i="35"/>
  <c r="BC64" i="35"/>
  <c r="BD64" i="35"/>
  <c r="P45" i="35"/>
  <c r="AL45" i="35" s="1"/>
  <c r="J63" i="35"/>
  <c r="AF63" i="35" s="1"/>
  <c r="BE63" i="35"/>
  <c r="M65" i="35"/>
  <c r="AI65" i="35" s="1"/>
  <c r="BG44" i="35"/>
  <c r="BF44" i="35"/>
  <c r="D45" i="35"/>
  <c r="Z45" i="35" s="1"/>
  <c r="AV44" i="35" l="1"/>
  <c r="BG45" i="35"/>
  <c r="BF45" i="35"/>
  <c r="M66" i="35"/>
  <c r="AI66" i="35" s="1"/>
  <c r="D46" i="35"/>
  <c r="Z46" i="35" s="1"/>
  <c r="P46" i="35"/>
  <c r="AL46" i="35" s="1"/>
  <c r="BH44" i="35"/>
  <c r="BD65" i="35"/>
  <c r="BC65" i="35"/>
  <c r="AU45" i="35"/>
  <c r="AT45" i="35"/>
  <c r="BE64" i="35"/>
  <c r="J64" i="35"/>
  <c r="AF64" i="35" s="1"/>
  <c r="AZ63" i="35"/>
  <c r="BA63" i="35"/>
  <c r="AV45" i="35" l="1"/>
  <c r="BH45" i="35"/>
  <c r="BB63" i="35"/>
  <c r="D47" i="35"/>
  <c r="Z47" i="35" s="1"/>
  <c r="P47" i="35"/>
  <c r="AL47" i="35" s="1"/>
  <c r="BA64" i="35"/>
  <c r="AZ64" i="35"/>
  <c r="BB64" i="35" s="1"/>
  <c r="BG46" i="35"/>
  <c r="BF46" i="35"/>
  <c r="AU46" i="35"/>
  <c r="AT46" i="35"/>
  <c r="BC66" i="35"/>
  <c r="BD66" i="35"/>
  <c r="M67" i="35"/>
  <c r="AI67" i="35" s="1"/>
  <c r="J65" i="35"/>
  <c r="AF65" i="35" s="1"/>
  <c r="BE65" i="35"/>
  <c r="BE66" i="35" l="1"/>
  <c r="BH46" i="35"/>
  <c r="J66" i="35"/>
  <c r="AF66" i="35" s="1"/>
  <c r="BA65" i="35"/>
  <c r="AZ65" i="35"/>
  <c r="D48" i="35"/>
  <c r="Z48" i="35" s="1"/>
  <c r="P48" i="35"/>
  <c r="AL48" i="35" s="1"/>
  <c r="M68" i="35"/>
  <c r="AI68" i="35" s="1"/>
  <c r="BC67" i="35"/>
  <c r="BD67" i="35"/>
  <c r="BG47" i="35"/>
  <c r="BF47" i="35"/>
  <c r="AU47" i="35"/>
  <c r="AT47" i="35"/>
  <c r="AV46" i="35"/>
  <c r="J68" i="35"/>
  <c r="BH47" i="35" l="1"/>
  <c r="BE67" i="35"/>
  <c r="BB65" i="35"/>
  <c r="BD68" i="35"/>
  <c r="BC68" i="35"/>
  <c r="J67" i="35"/>
  <c r="AF67" i="35" s="1"/>
  <c r="AV47" i="35"/>
  <c r="BG48" i="35"/>
  <c r="BF48" i="35"/>
  <c r="AU48" i="35"/>
  <c r="AT48" i="35"/>
  <c r="P49" i="35"/>
  <c r="AL49" i="35" s="1"/>
  <c r="M69" i="35"/>
  <c r="AI69" i="35" s="1"/>
  <c r="BA66" i="35"/>
  <c r="AZ66" i="35"/>
  <c r="D49" i="35"/>
  <c r="Z49" i="35" s="1"/>
  <c r="BH48" i="35" l="1"/>
  <c r="BB66" i="35"/>
  <c r="BC69" i="35"/>
  <c r="BD69" i="35"/>
  <c r="AU49" i="35"/>
  <c r="AT49" i="35"/>
  <c r="BG49" i="35"/>
  <c r="BF49" i="35"/>
  <c r="BA67" i="35"/>
  <c r="AZ67" i="35"/>
  <c r="D50" i="35"/>
  <c r="Z50" i="35" s="1"/>
  <c r="P50" i="35"/>
  <c r="AL50" i="35" s="1"/>
  <c r="M70" i="35"/>
  <c r="AI70" i="35" s="1"/>
  <c r="AF68" i="35"/>
  <c r="BE68" i="35"/>
  <c r="AV48" i="35"/>
  <c r="BE69" i="35" l="1"/>
  <c r="AV49" i="35"/>
  <c r="BB67" i="35"/>
  <c r="BH49" i="35"/>
  <c r="M71" i="35"/>
  <c r="AI71" i="35" s="1"/>
  <c r="AZ68" i="35"/>
  <c r="BA68" i="35"/>
  <c r="BC70" i="35"/>
  <c r="BD70" i="35"/>
  <c r="D51" i="35"/>
  <c r="Z51" i="35" s="1"/>
  <c r="P51" i="35"/>
  <c r="AL51" i="35" s="1"/>
  <c r="BG50" i="35"/>
  <c r="BF50" i="35"/>
  <c r="J69" i="35"/>
  <c r="AF69" i="35" s="1"/>
  <c r="AT50" i="35"/>
  <c r="AU50" i="35"/>
  <c r="AV50" i="35" l="1"/>
  <c r="BE70" i="35"/>
  <c r="BB68" i="35"/>
  <c r="BA69" i="35"/>
  <c r="AZ69" i="35"/>
  <c r="BH50" i="35"/>
  <c r="BD71" i="35"/>
  <c r="BC71" i="35"/>
  <c r="BG51" i="35"/>
  <c r="BF51" i="35"/>
  <c r="M72" i="35"/>
  <c r="AI72" i="35" s="1"/>
  <c r="AU51" i="35"/>
  <c r="AT51" i="35"/>
  <c r="J70" i="35"/>
  <c r="AF70" i="35" s="1"/>
  <c r="P52" i="35"/>
  <c r="AL52" i="35" s="1"/>
  <c r="D52" i="35"/>
  <c r="Z52" i="35" s="1"/>
  <c r="BB69" i="35" l="1"/>
  <c r="BH51" i="35"/>
  <c r="BA70" i="35"/>
  <c r="AZ70" i="35"/>
  <c r="M73" i="35"/>
  <c r="AI73" i="35" s="1"/>
  <c r="BE71" i="35"/>
  <c r="AV51" i="35"/>
  <c r="J71" i="35"/>
  <c r="AF71" i="35" s="1"/>
  <c r="AU52" i="35"/>
  <c r="AT52" i="35"/>
  <c r="BF52" i="35"/>
  <c r="BG52" i="35"/>
  <c r="D53" i="35"/>
  <c r="Z53" i="35" s="1"/>
  <c r="P53" i="35"/>
  <c r="AL53" i="35" s="1"/>
  <c r="BD72" i="35"/>
  <c r="BC72" i="35"/>
  <c r="BH52" i="35" l="1"/>
  <c r="BE72" i="35"/>
  <c r="BB70" i="35"/>
  <c r="BC73" i="35"/>
  <c r="BD73" i="35"/>
  <c r="M74" i="35"/>
  <c r="AI74" i="35" s="1"/>
  <c r="D54" i="35"/>
  <c r="Z54" i="35" s="1"/>
  <c r="P54" i="35"/>
  <c r="AL54" i="35" s="1"/>
  <c r="AZ71" i="35"/>
  <c r="BA71" i="35"/>
  <c r="J72" i="35"/>
  <c r="AF72" i="35" s="1"/>
  <c r="AT53" i="35"/>
  <c r="AU53" i="35"/>
  <c r="AV52" i="35"/>
  <c r="BG53" i="35"/>
  <c r="BF53" i="35"/>
  <c r="AV53" i="35" l="1"/>
  <c r="BE73" i="35"/>
  <c r="BG54" i="35"/>
  <c r="BF54" i="35"/>
  <c r="BB71" i="35"/>
  <c r="AT54" i="35"/>
  <c r="AU54" i="35"/>
  <c r="D55" i="35"/>
  <c r="Z55" i="35" s="1"/>
  <c r="P55" i="35"/>
  <c r="AL55" i="35" s="1"/>
  <c r="BD74" i="35"/>
  <c r="BC74" i="35"/>
  <c r="M75" i="35"/>
  <c r="AI75" i="35" s="1"/>
  <c r="J73" i="35"/>
  <c r="AF73" i="35" s="1"/>
  <c r="AZ72" i="35"/>
  <c r="BA72" i="35"/>
  <c r="BH53" i="35"/>
  <c r="M76" i="35"/>
  <c r="AV54" i="35" l="1"/>
  <c r="BG55" i="35"/>
  <c r="BF55" i="35"/>
  <c r="BB72" i="35"/>
  <c r="AU55" i="35"/>
  <c r="AT55" i="35"/>
  <c r="AV55" i="35" s="1"/>
  <c r="BA73" i="35"/>
  <c r="AZ73" i="35"/>
  <c r="AI76" i="35"/>
  <c r="AI77" i="35"/>
  <c r="J74" i="35"/>
  <c r="AF74" i="35" s="1"/>
  <c r="BD75" i="35"/>
  <c r="BC75" i="35"/>
  <c r="BH54" i="35"/>
  <c r="D56" i="35"/>
  <c r="Z56" i="35" s="1"/>
  <c r="P56" i="35"/>
  <c r="AL56" i="35" s="1"/>
  <c r="BE74" i="35"/>
  <c r="BB73" i="35" l="1"/>
  <c r="BE75" i="35"/>
  <c r="AU56" i="35"/>
  <c r="AT56" i="35"/>
  <c r="BF56" i="35"/>
  <c r="BG56" i="35"/>
  <c r="J76" i="35"/>
  <c r="BA74" i="35"/>
  <c r="AZ74" i="35"/>
  <c r="BD76" i="35"/>
  <c r="BC76" i="35"/>
  <c r="J75" i="35"/>
  <c r="AF75" i="35" s="1"/>
  <c r="BH55" i="35"/>
  <c r="D57" i="35"/>
  <c r="Z57" i="35" s="1"/>
  <c r="P57" i="35"/>
  <c r="AL57" i="35" s="1"/>
  <c r="BD77" i="35"/>
  <c r="BC77" i="35"/>
  <c r="BB74" i="35" l="1"/>
  <c r="BH56" i="35"/>
  <c r="BF57" i="35"/>
  <c r="BG57" i="35"/>
  <c r="AT57" i="35"/>
  <c r="AU57" i="35"/>
  <c r="AF76" i="35"/>
  <c r="AF77" i="35"/>
  <c r="P58" i="35"/>
  <c r="AL58" i="35" s="1"/>
  <c r="BA75" i="35"/>
  <c r="AZ75" i="35"/>
  <c r="BE76" i="35"/>
  <c r="AV56" i="35"/>
  <c r="BE77" i="35"/>
  <c r="D58" i="35"/>
  <c r="Z58" i="35" s="1"/>
  <c r="BH57" i="35" l="1"/>
  <c r="BG58" i="35"/>
  <c r="BF58" i="35"/>
  <c r="BA77" i="35"/>
  <c r="AZ77" i="35"/>
  <c r="BA76" i="35"/>
  <c r="AZ76" i="35"/>
  <c r="P59" i="35"/>
  <c r="AL59" i="35" s="1"/>
  <c r="AU58" i="35"/>
  <c r="AT58" i="35"/>
  <c r="AV57" i="35"/>
  <c r="BB75" i="35"/>
  <c r="D59" i="35"/>
  <c r="Z59" i="35" s="1"/>
  <c r="BH58" i="35" l="1"/>
  <c r="AV58" i="35"/>
  <c r="D60" i="35"/>
  <c r="Z60" i="35" s="1"/>
  <c r="P60" i="35"/>
  <c r="AL60" i="35" s="1"/>
  <c r="BG59" i="35"/>
  <c r="BF59" i="35"/>
  <c r="BB76" i="35"/>
  <c r="AU59" i="35"/>
  <c r="AT59" i="35"/>
  <c r="BB77" i="35"/>
  <c r="AV59" i="35" l="1"/>
  <c r="D61" i="35"/>
  <c r="Z61" i="35" s="1"/>
  <c r="P61" i="35"/>
  <c r="AL61" i="35" s="1"/>
  <c r="BH59" i="35"/>
  <c r="BG60" i="35"/>
  <c r="BF60" i="35"/>
  <c r="AU60" i="35"/>
  <c r="AT60" i="35"/>
  <c r="AV60" i="35" l="1"/>
  <c r="D62" i="35"/>
  <c r="Z62" i="35" s="1"/>
  <c r="P62" i="35"/>
  <c r="AL62" i="35" s="1"/>
  <c r="BH60" i="35"/>
  <c r="BF61" i="35"/>
  <c r="BG61" i="35"/>
  <c r="AU61" i="35"/>
  <c r="AT61" i="35"/>
  <c r="AV61" i="35" l="1"/>
  <c r="BH61" i="35"/>
  <c r="P63" i="35"/>
  <c r="AL63" i="35" s="1"/>
  <c r="BG62" i="35"/>
  <c r="BF62" i="35"/>
  <c r="AU62" i="35"/>
  <c r="AT62" i="35"/>
  <c r="D63" i="35"/>
  <c r="Z63" i="35" s="1"/>
  <c r="BH62" i="35" l="1"/>
  <c r="P64" i="35"/>
  <c r="AL64" i="35" s="1"/>
  <c r="BG63" i="35"/>
  <c r="BF63" i="35"/>
  <c r="AU63" i="35"/>
  <c r="AT63" i="35"/>
  <c r="AV62" i="35"/>
  <c r="D64" i="35"/>
  <c r="Z64" i="35" s="1"/>
  <c r="AV63" i="35" l="1"/>
  <c r="D65" i="35"/>
  <c r="Z65" i="35" s="1"/>
  <c r="P65" i="35"/>
  <c r="AL65" i="35" s="1"/>
  <c r="BH63" i="35"/>
  <c r="AT64" i="35"/>
  <c r="AU64" i="35"/>
  <c r="BG64" i="35"/>
  <c r="BF64" i="35"/>
  <c r="BH64" i="35" l="1"/>
  <c r="AV64" i="35"/>
  <c r="P66" i="35"/>
  <c r="AL66" i="35" s="1"/>
  <c r="BG65" i="35"/>
  <c r="BF65" i="35"/>
  <c r="AU65" i="35"/>
  <c r="AT65" i="35"/>
  <c r="D66" i="35"/>
  <c r="Z66" i="35" s="1"/>
  <c r="AV65" i="35" l="1"/>
  <c r="BH65" i="35"/>
  <c r="AT66" i="35"/>
  <c r="AU66" i="35"/>
  <c r="BF66" i="35"/>
  <c r="BG66" i="35"/>
  <c r="D67" i="35"/>
  <c r="Z67" i="35" s="1"/>
  <c r="P67" i="35"/>
  <c r="AL67" i="35" s="1"/>
  <c r="AV66" i="35" l="1"/>
  <c r="BH66" i="35"/>
  <c r="AU67" i="35"/>
  <c r="AT67" i="35"/>
  <c r="D68" i="35"/>
  <c r="Z68" i="35" s="1"/>
  <c r="P68" i="35"/>
  <c r="AL68" i="35" s="1"/>
  <c r="BG67" i="35"/>
  <c r="BF67" i="35"/>
  <c r="BH67" i="35" l="1"/>
  <c r="P69" i="35"/>
  <c r="AL69" i="35" s="1"/>
  <c r="AU68" i="35"/>
  <c r="AT68" i="35"/>
  <c r="AV68" i="35" s="1"/>
  <c r="AV67" i="35"/>
  <c r="BF68" i="35"/>
  <c r="BG68" i="35"/>
  <c r="D69" i="35"/>
  <c r="Z69" i="35" s="1"/>
  <c r="BH68" i="35" l="1"/>
  <c r="AT69" i="35"/>
  <c r="AU69" i="35"/>
  <c r="P70" i="35"/>
  <c r="AL70" i="35" s="1"/>
  <c r="BG69" i="35"/>
  <c r="BF69" i="35"/>
  <c r="D70" i="35"/>
  <c r="Z70" i="35" s="1"/>
  <c r="BH69" i="35" l="1"/>
  <c r="AV69" i="35"/>
  <c r="AU70" i="35"/>
  <c r="AT70" i="35"/>
  <c r="P71" i="35"/>
  <c r="AL71" i="35" s="1"/>
  <c r="BG70" i="35"/>
  <c r="BF70" i="35"/>
  <c r="D71" i="35"/>
  <c r="Z71" i="35" s="1"/>
  <c r="BH70" i="35" l="1"/>
  <c r="D72" i="35"/>
  <c r="Z72" i="35" s="1"/>
  <c r="P72" i="35"/>
  <c r="AL72" i="35" s="1"/>
  <c r="AU71" i="35"/>
  <c r="AT71" i="35"/>
  <c r="AV71" i="35" s="1"/>
  <c r="BF71" i="35"/>
  <c r="BG71" i="35"/>
  <c r="AV70" i="35"/>
  <c r="D73" i="35" l="1"/>
  <c r="Z73" i="35" s="1"/>
  <c r="P73" i="35"/>
  <c r="AL73" i="35" s="1"/>
  <c r="BH71" i="35"/>
  <c r="BG72" i="35"/>
  <c r="BF72" i="35"/>
  <c r="AU72" i="35"/>
  <c r="AT72" i="35"/>
  <c r="BH72" i="35" l="1"/>
  <c r="AV72" i="35"/>
  <c r="D74" i="35"/>
  <c r="Z74" i="35" s="1"/>
  <c r="P74" i="35"/>
  <c r="AL74" i="35" s="1"/>
  <c r="BF73" i="35"/>
  <c r="BG73" i="35"/>
  <c r="AU73" i="35"/>
  <c r="AT73" i="35"/>
  <c r="AV73" i="35" l="1"/>
  <c r="BH73" i="35"/>
  <c r="D75" i="35"/>
  <c r="Z75" i="35" s="1"/>
  <c r="P75" i="35"/>
  <c r="AL75" i="35" s="1"/>
  <c r="BG74" i="35"/>
  <c r="BF74" i="35"/>
  <c r="AU74" i="35"/>
  <c r="AT74" i="35"/>
  <c r="AV74" i="35" l="1"/>
  <c r="P76" i="35"/>
  <c r="BH74" i="35"/>
  <c r="BG75" i="35"/>
  <c r="BF75" i="35"/>
  <c r="AT75" i="35"/>
  <c r="AU75" i="35"/>
  <c r="D76" i="35"/>
  <c r="BH75" i="35" l="1"/>
  <c r="AV75" i="35"/>
  <c r="Z76" i="35"/>
  <c r="Z77" i="35"/>
  <c r="AL76" i="35"/>
  <c r="AL77" i="35"/>
  <c r="BG77" i="35" l="1"/>
  <c r="BF77" i="35"/>
  <c r="BG76" i="35"/>
  <c r="BF76" i="35"/>
  <c r="AU77" i="35"/>
  <c r="AT77" i="35"/>
  <c r="AU76" i="35"/>
  <c r="AT76" i="35"/>
  <c r="AV76" i="35" l="1"/>
  <c r="BH76" i="35"/>
  <c r="AV77" i="35"/>
  <c r="BH77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tc={77866EE3-0F25-413C-8851-875238B11575}</author>
    <author>tc={B7C2C3AF-BC01-4950-BA85-48F6BEAA5EBA}</author>
    <author>tc={EC942676-B80A-4473-B2C4-699763FB5776}</author>
  </authors>
  <commentList>
    <comment ref="V3" authorId="0" shapeId="0" xr:uid="{77866EE3-0F25-413C-8851-875238B115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B7C2C3AF-BC01-4950-BA85-48F6BEAA5E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EC942676-B80A-4473-B2C4-699763FB57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tc={387A2506-2D38-4CE4-8C2A-F42436AA88C6}</author>
    <author>tc={106F65EC-74A1-4F8E-9E12-B5AFB9C03FE0}</author>
    <author>tc={B23EC975-894E-4D9A-9663-61A9EDF3F9D4}</author>
  </authors>
  <commentList>
    <comment ref="V3" authorId="0" shapeId="0" xr:uid="{387A2506-2D38-4CE4-8C2A-F42436AA88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106F65EC-74A1-4F8E-9E12-B5AFB9C03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B23EC975-894E-4D9A-9663-61A9EDF3F9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tc={3602F04C-DF94-458C-8AAD-F705E4185081}</author>
    <author>tc={1A6D8080-2443-41CB-938B-81FF58A4C199}</author>
    <author>tc={6C1E8B53-BF56-441B-AB18-08C9A69E3C25}</author>
  </authors>
  <commentList>
    <comment ref="V3" authorId="0" shapeId="0" xr:uid="{3602F04C-DF94-458C-8AAD-F705E41850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1A6D8080-2443-41CB-938B-81FF58A4C1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6C1E8B53-BF56-441B-AB18-08C9A69E3C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tc={B9926CF0-8C98-4023-9C2F-75F9C9DA428D}</author>
    <author>tc={2F27420E-732A-47B3-90B1-6A8D4590541D}</author>
    <author>tc={57C9E20B-884C-44A9-9CDB-E8AD18957483}</author>
  </authors>
  <commentList>
    <comment ref="V3" authorId="0" shapeId="0" xr:uid="{B9926CF0-8C98-4023-9C2F-75F9C9DA42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2F27420E-732A-47B3-90B1-6A8D459054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57C9E20B-884C-44A9-9CDB-E8AD189574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tc={7292C18B-4D5F-4C8F-BC33-466016C1A688}</author>
    <author>tc={04A9C600-5EDB-4B13-9333-7DD4CBE3F026}</author>
    <author>tc={5705D883-4705-4B4A-BB85-8D5BC954B748}</author>
  </authors>
  <commentList>
    <comment ref="V3" authorId="0" shapeId="0" xr:uid="{7292C18B-4D5F-4C8F-BC33-466016C1A6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04A9C600-5EDB-4B13-9333-7DD4CBE3F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5705D883-4705-4B4A-BB85-8D5BC954B7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tc={130FC608-3D68-49CA-A20F-361E77835775}</author>
    <author>tc={962269BA-F7F9-46AA-9450-D1D8913893CB}</author>
    <author>tc={C233D1B9-982B-47A1-879F-F067FAA0FB04}</author>
  </authors>
  <commentList>
    <comment ref="V3" authorId="0" shapeId="0" xr:uid="{130FC608-3D68-49CA-A20F-361E778357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962269BA-F7F9-46AA-9450-D1D891389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C233D1B9-982B-47A1-879F-F067FAA0FB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tc={3D42CB28-8920-44E2-9086-1995D84CC43B}</author>
    <author>tc={62938753-515A-4A19-A8EB-AA5FA01DA43E}</author>
    <author>tc={FC3E2450-FB25-4203-8DD7-91259BBD987E}</author>
  </authors>
  <commentList>
    <comment ref="V3" authorId="0" shapeId="0" xr:uid="{3D42CB28-8920-44E2-9086-1995D84CC4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AS3" authorId="1" shapeId="0" xr:uid="{62938753-515A-4A19-A8EB-AA5FA01DA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  <comment ref="BP3" authorId="2" shapeId="0" xr:uid="{FC3E2450-FB25-4203-8DD7-91259BBD9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Podría ver si sale restando
Electricidad, gas y otros combustibles
Porque sí tengo su ponderador
Respuesta:
    O “sumándoselo” a Supercore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<sst xmlns="http://schemas.openxmlformats.org/spreadsheetml/2006/main" count="1822" uniqueCount="459">
  <si>
    <t>Índices</t>
  </si>
  <si>
    <t>Tasas de inflación mensual</t>
  </si>
  <si>
    <t>Tasas de inflación interanual</t>
  </si>
  <si>
    <t>headline</t>
  </si>
  <si>
    <t>no food &amp; energy</t>
  </si>
  <si>
    <t>no food &amp; energy &amp; shelter</t>
  </si>
  <si>
    <t>Fecha</t>
  </si>
  <si>
    <t>Nivel general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</si>
  <si>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</si>
  <si>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</si>
  <si>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</si>
  <si>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</si>
  <si>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Equipamiento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</si>
  <si>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</si>
  <si>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</si>
  <si>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</si>
  <si>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</si>
  <si>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</si>
  <si>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</si>
  <si>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</si>
  <si>
    <t>Estacional</t>
  </si>
  <si>
    <t>Núcleo</t>
  </si>
  <si>
    <t>Regulados</t>
  </si>
  <si>
    <t>Nivel General</t>
  </si>
  <si>
    <t>Subyacente</t>
  </si>
  <si>
    <t>Subyacente-AyB</t>
  </si>
  <si>
    <t>Subyacente-Food</t>
  </si>
  <si>
    <t>Core</t>
  </si>
  <si>
    <t>Supercore</t>
  </si>
  <si>
    <t>Incidencia mensual</t>
  </si>
  <si>
    <t>Incidencia Feb 21 - Jun 24</t>
  </si>
  <si>
    <t>EquiNOAiento y mantenimiento del hogar</t>
  </si>
  <si>
    <t>EquiNEAiento y mantenimiento del hogar</t>
  </si>
  <si>
    <t>EquiCUYiento y mantenimiento del hogar</t>
  </si>
  <si>
    <t>EquiPATiento y mantenimiento del hogar</t>
  </si>
  <si>
    <t>Tasa de inflación mensual</t>
  </si>
  <si>
    <t>Rango de la tasa de inflación por mes</t>
  </si>
  <si>
    <t>Nacional</t>
  </si>
  <si>
    <t>GBA</t>
  </si>
  <si>
    <t>Pampeana</t>
  </si>
  <si>
    <t>NOA</t>
  </si>
  <si>
    <t>NEA</t>
  </si>
  <si>
    <t>Cuyo</t>
  </si>
  <si>
    <t>Patagonia</t>
  </si>
  <si>
    <t>Núcleo INDEC</t>
  </si>
  <si>
    <t>Subyacente CE</t>
  </si>
  <si>
    <t>Subyacente SE</t>
  </si>
  <si>
    <t>Max</t>
  </si>
  <si>
    <t>Min</t>
  </si>
  <si>
    <t>Dif</t>
  </si>
  <si>
    <t>Budget shares por decil para GBA</t>
  </si>
  <si>
    <t>region</t>
  </si>
  <si>
    <t>decil</t>
  </si>
  <si>
    <t>total</t>
  </si>
  <si>
    <t>participacion_1</t>
  </si>
  <si>
    <t>participacion_2</t>
  </si>
  <si>
    <t>participacion_3</t>
  </si>
  <si>
    <t>participacion_4</t>
  </si>
  <si>
    <t>participacion_5</t>
  </si>
  <si>
    <t>participacion_6</t>
  </si>
  <si>
    <t>participacion_7</t>
  </si>
  <si>
    <t>participacion_8</t>
  </si>
  <si>
    <t>participacion_9</t>
  </si>
  <si>
    <t>participacion_10</t>
  </si>
  <si>
    <t>participacion_11</t>
  </si>
  <si>
    <t>participacion_12</t>
  </si>
  <si>
    <t>Metropolitana</t>
  </si>
  <si>
    <t>Pond GBA</t>
  </si>
  <si>
    <t>Ajustados para que sumen como INDEC</t>
  </si>
  <si>
    <t>Inflación por deciles GBA</t>
  </si>
  <si>
    <t>Deciles - Índices</t>
  </si>
  <si>
    <t>Deciles - Tasa de inflación mensual</t>
  </si>
  <si>
    <t>Deciles - Tasa de inflación interanual</t>
  </si>
  <si>
    <t>Mensual</t>
  </si>
  <si>
    <t>Interanual</t>
  </si>
  <si>
    <t>decil 1 GBA</t>
  </si>
  <si>
    <t>decil 10 GBA</t>
  </si>
  <si>
    <t>Acum dic16</t>
  </si>
  <si>
    <t>Acum dic21</t>
  </si>
  <si>
    <t>Total</t>
  </si>
  <si>
    <t>GBA INDEC</t>
  </si>
  <si>
    <t>d1-d10</t>
  </si>
  <si>
    <t>.</t>
  </si>
  <si>
    <t>Budget shares por decil para PAM</t>
  </si>
  <si>
    <t>Pond PAM</t>
  </si>
  <si>
    <t>Inflación por deciles PAM</t>
  </si>
  <si>
    <t>PAM INDEC</t>
  </si>
  <si>
    <t>Budget shares por decil para NOA</t>
  </si>
  <si>
    <t>Pond NOA</t>
  </si>
  <si>
    <t>Noroeste</t>
  </si>
  <si>
    <t>Inflación por deciles NOA</t>
  </si>
  <si>
    <t>NOA INDEC</t>
  </si>
  <si>
    <t>Budget shares por decil para NEA</t>
  </si>
  <si>
    <t>Pond NEA</t>
  </si>
  <si>
    <t>Noreste</t>
  </si>
  <si>
    <t>Inflación por deciles NEA</t>
  </si>
  <si>
    <t>NEA INDEC</t>
  </si>
  <si>
    <t>Budget shares por decil para CUY</t>
  </si>
  <si>
    <t>Pond CUY</t>
  </si>
  <si>
    <t>Inflación por deciles CUY</t>
  </si>
  <si>
    <t>CUY INDEC</t>
  </si>
  <si>
    <t>Budget shares por decil para PAT</t>
  </si>
  <si>
    <t>Pond PAT</t>
  </si>
  <si>
    <t>Inflación por deciles PAT</t>
  </si>
  <si>
    <t>PAT INDEC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</si>
  <si>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</si>
  <si>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</si>
  <si>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</si>
  <si>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</si>
  <si>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</si>
  <si>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</si>
  <si>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</si>
  <si>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</si>
  <si>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</si>
  <si>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</si>
  <si>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Nacional por deciles</t>
  </si>
  <si>
    <t>Nacional por deciles - mensual</t>
  </si>
  <si>
    <t>Nacional por deciles - interanual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</si>
  <si>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</si>
  <si>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</si>
  <si>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</si>
  <si>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</si>
  <si>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</si>
  <si>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</si>
  <si>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</si>
  <si>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</si>
  <si>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</si>
  <si>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</si>
  <si>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PAM</t>
  </si>
  <si>
    <t>CUY</t>
  </si>
  <si>
    <t>PAT</t>
  </si>
  <si>
    <t>NAC</t>
  </si>
  <si>
    <t>Budget shares por decil para Total País</t>
  </si>
  <si>
    <t>d1-d10 - 12m rolling average</t>
  </si>
  <si>
    <t>NG</t>
  </si>
  <si>
    <t>d1</t>
  </si>
  <si>
    <t>d10</t>
  </si>
  <si>
    <t>d1 - d10</t>
  </si>
  <si>
    <t>NOTA IMPORTANTE: NO ESCRIBIR NADA ABAJO, LA HOJA F19data TOMA TODA LA COLUMNA!!!!</t>
  </si>
  <si>
    <t>ponderando D1/D10</t>
  </si>
  <si>
    <t>D1/D10</t>
  </si>
  <si>
    <t>D1/D10 indice</t>
  </si>
  <si>
    <t>D1/D10 mensual</t>
  </si>
  <si>
    <t>D1/D10 interanual</t>
  </si>
  <si>
    <t>nac</t>
  </si>
  <si>
    <t xml:space="preserve">Ponderadores por decil y region </t>
  </si>
  <si>
    <t>Nucleo</t>
  </si>
  <si>
    <t>mensual</t>
  </si>
  <si>
    <t>interanual</t>
  </si>
  <si>
    <t>price level</t>
  </si>
  <si>
    <t>acumulada</t>
  </si>
  <si>
    <t>acum d1-d10</t>
  </si>
  <si>
    <t>Agregado</t>
  </si>
  <si>
    <t>D1/D10 Nucleo</t>
  </si>
  <si>
    <t>D1/D10 NG</t>
  </si>
  <si>
    <t>d1-d10 nucleo</t>
  </si>
  <si>
    <t>d1-d10 ng</t>
  </si>
  <si>
    <t>NGd1</t>
  </si>
  <si>
    <t>NGd10</t>
  </si>
  <si>
    <t>Nucleod1</t>
  </si>
  <si>
    <t>Nucleod10</t>
  </si>
  <si>
    <t>Figure 10 + 17</t>
  </si>
  <si>
    <t>Figure 12</t>
  </si>
  <si>
    <t>Nivel de precios acumulado desde diciembre de 2016</t>
  </si>
  <si>
    <t>Nivel de precios acumulado desde febrero de 2021</t>
  </si>
  <si>
    <t>Regiones</t>
  </si>
  <si>
    <t>CUY/PAT</t>
  </si>
  <si>
    <t>Geographic</t>
  </si>
  <si>
    <t>Income</t>
  </si>
  <si>
    <t xml:space="preserve">No tocar lo gris, se actualiza solo </t>
  </si>
  <si>
    <t>Max fila</t>
  </si>
  <si>
    <t>Definición</t>
  </si>
  <si>
    <t>Promedio</t>
  </si>
  <si>
    <t>para cada región, promedio desde enero-17 hasta actualidad de (tasa de inflación mensual de esa región para el decil 1 - tasa de inflación mensual de esa región para el decil 10)</t>
  </si>
  <si>
    <t>dic16-jun24</t>
  </si>
  <si>
    <t>Mapa</t>
  </si>
  <si>
    <t>f19yoyprom16</t>
  </si>
  <si>
    <t>19a</t>
  </si>
  <si>
    <t>para cada región, promedio desde enero-17 hasta actualidad de (tasa de inflación interanual de esa región para el decil 1 - tasa de inflación interanual de esa región para el decil 10)</t>
  </si>
  <si>
    <t>FEB21-jun24</t>
  </si>
  <si>
    <t>f19yoyprom21</t>
  </si>
  <si>
    <t>19b</t>
  </si>
  <si>
    <t>para cada región, promedio desde febrero-21 hasta actualidad de (tasa de inflación interanual de esa región para el decil 1 - tasa de inflación interanual de esa región para el decil 10)</t>
  </si>
  <si>
    <t>Sin promediar</t>
  </si>
  <si>
    <t>Último dato</t>
  </si>
  <si>
    <t>d1d10yoyxregion</t>
  </si>
  <si>
    <t>19e</t>
  </si>
  <si>
    <t>Acumulado dic16-hoy</t>
  </si>
  <si>
    <t>Acumulado</t>
  </si>
  <si>
    <t>f19acum16</t>
  </si>
  <si>
    <t>19c</t>
  </si>
  <si>
    <t xml:space="preserve">para cada región, diferencia de (tasa de inflación acumulada desde diciembre-16 hasta hoy para el decil 1 - tasa de inflación acumulada desde diciembre-16 hasta hoy para el decil 10) </t>
  </si>
  <si>
    <t>Acumulado feb21-hoy</t>
  </si>
  <si>
    <t>f19acum21</t>
  </si>
  <si>
    <t>19d</t>
  </si>
  <si>
    <t xml:space="preserve">para cada región, diferencia de (tasa de inflación acumulada desde febrero-21 hasta hoy para el decil 1 - tasa de inflación acumulada desde febrero-21 hasta hoy para el decil 10) </t>
  </si>
  <si>
    <t>Deciles</t>
  </si>
  <si>
    <t>12 rolling av</t>
  </si>
  <si>
    <t>Desigualdad geográfica de la inflación</t>
  </si>
  <si>
    <t>Desigualdad por ingresos de la inflación</t>
  </si>
  <si>
    <t>Geo &gt; Ingesos?</t>
  </si>
  <si>
    <t>Incidencia acumulada Feb21 - Jun24</t>
  </si>
  <si>
    <t>National Inflation Inequality Indices</t>
  </si>
  <si>
    <t>Between regions</t>
  </si>
  <si>
    <t>Within regions (dos mapas side by side)</t>
  </si>
  <si>
    <t>Desigualdad geografica y de ingresos</t>
  </si>
  <si>
    <t>NG y Núcleo d1-d0 yoy</t>
  </si>
  <si>
    <t>NG y Núcleo d1-d0 acumulado dic16</t>
  </si>
  <si>
    <t>Mes</t>
  </si>
  <si>
    <t>Pacum dic16</t>
  </si>
  <si>
    <t>Pacum feb21</t>
  </si>
  <si>
    <t>Brecha de inflación acumulada por tipo de desigualdad</t>
  </si>
  <si>
    <t>dataf9</t>
  </si>
  <si>
    <t>dataf4</t>
  </si>
  <si>
    <t>dataf5</t>
  </si>
  <si>
    <t>dataf10</t>
  </si>
  <si>
    <t>dataf12</t>
  </si>
  <si>
    <t>dataf17</t>
  </si>
  <si>
    <t>dataf19</t>
  </si>
  <si>
    <t>cuadro1deciles</t>
  </si>
  <si>
    <t>GeoInfIneq</t>
  </si>
  <si>
    <t>IncInfIneq</t>
  </si>
  <si>
    <t>NivelGeneral</t>
  </si>
  <si>
    <t>codregion</t>
  </si>
  <si>
    <t>f10value</t>
  </si>
  <si>
    <t>f12value</t>
  </si>
  <si>
    <t>GeoInfIneqNG</t>
  </si>
  <si>
    <t>IncInfIneqNG</t>
  </si>
  <si>
    <t>GeoInfIneqNUC</t>
  </si>
  <si>
    <t>IncInfIneqNUC</t>
  </si>
  <si>
    <t>Quintil</t>
  </si>
  <si>
    <t>10% con menores ingresos</t>
  </si>
  <si>
    <t>10% con mayores ingresos</t>
  </si>
  <si>
    <t>Diferencia entre decil 1 y decil 10</t>
  </si>
  <si>
    <t>Nacional por quintiles (agregación de deciles)</t>
  </si>
  <si>
    <t>quintil 1</t>
  </si>
  <si>
    <t>quintil 2</t>
  </si>
  <si>
    <t>quintil 3</t>
  </si>
  <si>
    <t>quintil 4</t>
  </si>
  <si>
    <t>quintil 5</t>
  </si>
  <si>
    <t>Variación mensual</t>
  </si>
  <si>
    <t>Variación interanual</t>
  </si>
  <si>
    <t>cuadro1quintiles</t>
  </si>
  <si>
    <t>20% con mayores ingresos</t>
  </si>
  <si>
    <t>20 % con menores ingresos</t>
  </si>
  <si>
    <t>Diferencia entre quintil 1 y quintil 5</t>
  </si>
  <si>
    <t>Q1</t>
  </si>
  <si>
    <t>Q2</t>
  </si>
  <si>
    <t>Q3</t>
  </si>
  <si>
    <t>Q4</t>
  </si>
  <si>
    <t>Q5</t>
  </si>
  <si>
    <t>Año</t>
  </si>
  <si>
    <t xml:space="preserve">SOLO CAMBIAR LA CELDA AD1 Y AF1 </t>
  </si>
  <si>
    <t>Period</t>
  </si>
  <si>
    <t>Anio</t>
  </si>
  <si>
    <t>ipc_1_GBA</t>
  </si>
  <si>
    <t>ipc_1_PAM</t>
  </si>
  <si>
    <t>ipc_1_NOA</t>
  </si>
  <si>
    <t>ipc_1_NEA</t>
  </si>
  <si>
    <t>ipc_1CUY</t>
  </si>
  <si>
    <t>ipc_1_PAT</t>
  </si>
  <si>
    <t>ipc_2_GBA</t>
  </si>
  <si>
    <t>ipc_2_PAM</t>
  </si>
  <si>
    <t>ipc_2_NOA</t>
  </si>
  <si>
    <t>ipc_2_NEA</t>
  </si>
  <si>
    <t>ipc_2CUY</t>
  </si>
  <si>
    <t>ipc_2_PAT</t>
  </si>
  <si>
    <t>ipc_3_GBA</t>
  </si>
  <si>
    <t>ipc_3_PAM</t>
  </si>
  <si>
    <t>ipc_3_NOA</t>
  </si>
  <si>
    <t>ipc_3_NEA</t>
  </si>
  <si>
    <t>ipc_3CUY</t>
  </si>
  <si>
    <t>ipc_3_PAT</t>
  </si>
  <si>
    <t>ipc_4_GBA</t>
  </si>
  <si>
    <t>ipc_4_PAM</t>
  </si>
  <si>
    <t>ipc_4_NOA</t>
  </si>
  <si>
    <t>ipc_4_NEA</t>
  </si>
  <si>
    <t>ipc_4CUY</t>
  </si>
  <si>
    <t>ipc_4_PAT</t>
  </si>
  <si>
    <t>ipc_5_GBA</t>
  </si>
  <si>
    <t>ipc_5_PAM</t>
  </si>
  <si>
    <t>ipc_5_NOA</t>
  </si>
  <si>
    <t>ipc_5_NEA</t>
  </si>
  <si>
    <t>ipc_5CUY</t>
  </si>
  <si>
    <t>ipc_5_PAT</t>
  </si>
  <si>
    <t>ipc_6_GBA</t>
  </si>
  <si>
    <t>ipc_6_PAM</t>
  </si>
  <si>
    <t>ipc_6_NOA</t>
  </si>
  <si>
    <t>ipc_6_NEA</t>
  </si>
  <si>
    <t>ipc_6CUY</t>
  </si>
  <si>
    <t>ipc_6_PAT</t>
  </si>
  <si>
    <t>ipc_7_GBA</t>
  </si>
  <si>
    <t>ipc_7_PAM</t>
  </si>
  <si>
    <t>ipc_7_NOA</t>
  </si>
  <si>
    <t>ipc_7_NEA</t>
  </si>
  <si>
    <t>ipc_7CUY</t>
  </si>
  <si>
    <t>ipc_7_PAT</t>
  </si>
  <si>
    <t>ipc_8_GBA</t>
  </si>
  <si>
    <t>ipc_8_PAM</t>
  </si>
  <si>
    <t>ipc_8_NOA</t>
  </si>
  <si>
    <t>ipc_8_NEA</t>
  </si>
  <si>
    <t>ipc_8CUY</t>
  </si>
  <si>
    <t>ipc_8_PAT</t>
  </si>
  <si>
    <t>ipc_9_GBA</t>
  </si>
  <si>
    <t>ipc_9_PAM</t>
  </si>
  <si>
    <t>ipc_9_NOA</t>
  </si>
  <si>
    <t>ipc_9_NEA</t>
  </si>
  <si>
    <t>ipc_9CUY</t>
  </si>
  <si>
    <t>ipc_9_PAT</t>
  </si>
  <si>
    <t>ipc_10_GBA</t>
  </si>
  <si>
    <t>ipc_10_PAM</t>
  </si>
  <si>
    <t>ipc_10_NOA</t>
  </si>
  <si>
    <t>ipc_10_NEA</t>
  </si>
  <si>
    <t>ipc_10CUY</t>
  </si>
  <si>
    <t>ipc_10_PAT</t>
  </si>
  <si>
    <t>ipc_d1_i1</t>
  </si>
  <si>
    <t>ipc_d1_i2</t>
  </si>
  <si>
    <t>ipc_d1_i3</t>
  </si>
  <si>
    <t>ipc_d1_i4</t>
  </si>
  <si>
    <t>ipc_d1_i5</t>
  </si>
  <si>
    <t>ipc_d1_i6</t>
  </si>
  <si>
    <t>ipc_d1_i7</t>
  </si>
  <si>
    <t>ipc_d1_i8</t>
  </si>
  <si>
    <t>ipc_d1_i9</t>
  </si>
  <si>
    <t>ipc_d1_i10</t>
  </si>
  <si>
    <t>ipc_d1_i11</t>
  </si>
  <si>
    <t>ipc_d1_i12</t>
  </si>
  <si>
    <t>ipc_d2_i1</t>
  </si>
  <si>
    <t>ipc_d2_i2</t>
  </si>
  <si>
    <t>ipc_d2_i3</t>
  </si>
  <si>
    <t>ipc_d2_i4</t>
  </si>
  <si>
    <t>ipc_d2_i5</t>
  </si>
  <si>
    <t>ipc_d2_i6</t>
  </si>
  <si>
    <t>ipc_d2_i7</t>
  </si>
  <si>
    <t>ipc_d2_i8</t>
  </si>
  <si>
    <t>ipc_d2_i9</t>
  </si>
  <si>
    <t>ipc_d2_i10</t>
  </si>
  <si>
    <t>ipc_d2_i11</t>
  </si>
  <si>
    <t>ipc_d2_i12</t>
  </si>
  <si>
    <t>ipc_d3_i1</t>
  </si>
  <si>
    <t>ipc_d3_i2</t>
  </si>
  <si>
    <t>ipc_d3_i3</t>
  </si>
  <si>
    <t>ipc_d3_i4</t>
  </si>
  <si>
    <t>ipc_d3_i5</t>
  </si>
  <si>
    <t>ipc_d3_i6</t>
  </si>
  <si>
    <t>ipc_d3_i7</t>
  </si>
  <si>
    <t>ipc_d3_i8</t>
  </si>
  <si>
    <t>ipc_d3_i9</t>
  </si>
  <si>
    <t>ipc_d3_i10</t>
  </si>
  <si>
    <t>ipc_d3_i11</t>
  </si>
  <si>
    <t>ipc_d3_i12</t>
  </si>
  <si>
    <t>ipc_d4_i1</t>
  </si>
  <si>
    <t>ipc_d4_i2</t>
  </si>
  <si>
    <t>ipc_d4_i3</t>
  </si>
  <si>
    <t>ipc_d4_i4</t>
  </si>
  <si>
    <t>ipc_d4_i5</t>
  </si>
  <si>
    <t>ipc_d4_i6</t>
  </si>
  <si>
    <t>ipc_d4_i7</t>
  </si>
  <si>
    <t>ipc_d4_i8</t>
  </si>
  <si>
    <t>ipc_d4_i9</t>
  </si>
  <si>
    <t>ipc_d4_i10</t>
  </si>
  <si>
    <t>ipc_d4_i11</t>
  </si>
  <si>
    <t>ipc_d4_i12</t>
  </si>
  <si>
    <t>ipc_d5_i1</t>
  </si>
  <si>
    <t>ipc_d5_i2</t>
  </si>
  <si>
    <t>ipc_d5_i3</t>
  </si>
  <si>
    <t>ipc_d5_i4</t>
  </si>
  <si>
    <t>ipc_d5_i5</t>
  </si>
  <si>
    <t>ipc_d5_i6</t>
  </si>
  <si>
    <t>ipc_d5_i7</t>
  </si>
  <si>
    <t>ipc_d5_i8</t>
  </si>
  <si>
    <t>ipc_d5_i9</t>
  </si>
  <si>
    <t>ipc_d5_i10</t>
  </si>
  <si>
    <t>ipc_d5_i11</t>
  </si>
  <si>
    <t>ipc_d5_i12</t>
  </si>
  <si>
    <t>ipc_d6_i1</t>
  </si>
  <si>
    <t>ipc_d6_i2</t>
  </si>
  <si>
    <t>ipc_d6_i3</t>
  </si>
  <si>
    <t>ipc_d6_i4</t>
  </si>
  <si>
    <t>ipc_d6_i5</t>
  </si>
  <si>
    <t>ipc_d6_i6</t>
  </si>
  <si>
    <t>ipc_d6_i7</t>
  </si>
  <si>
    <t>ipc_d6_i8</t>
  </si>
  <si>
    <t>ipc_d6_i9</t>
  </si>
  <si>
    <t>ipc_d6_i10</t>
  </si>
  <si>
    <t>ipc_d6_i11</t>
  </si>
  <si>
    <t>ipc_d6_i12</t>
  </si>
  <si>
    <t>ipc_d7_i1</t>
  </si>
  <si>
    <t>ipc_d7_i2</t>
  </si>
  <si>
    <t>ipc_d7_i3</t>
  </si>
  <si>
    <t>ipc_d7_i4</t>
  </si>
  <si>
    <t>ipc_d7_i5</t>
  </si>
  <si>
    <t>ipc_d7_i6</t>
  </si>
  <si>
    <t>ipc_d7_i7</t>
  </si>
  <si>
    <t>ipc_d7_i8</t>
  </si>
  <si>
    <t>ipc_d7_i9</t>
  </si>
  <si>
    <t>ipc_d7_i10</t>
  </si>
  <si>
    <t>ipc_d7_i11</t>
  </si>
  <si>
    <t>ipc_d7_i12</t>
  </si>
  <si>
    <t>ipc_d8_i1</t>
  </si>
  <si>
    <t>ipc_d8_i2</t>
  </si>
  <si>
    <t>ipc_d8_i3</t>
  </si>
  <si>
    <t>ipc_d8_i4</t>
  </si>
  <si>
    <t>ipc_d8_i5</t>
  </si>
  <si>
    <t>ipc_d8_i6</t>
  </si>
  <si>
    <t>ipc_d8_i7</t>
  </si>
  <si>
    <t>ipc_d8_i8</t>
  </si>
  <si>
    <t>ipc_d8_i9</t>
  </si>
  <si>
    <t>ipc_d8_i10</t>
  </si>
  <si>
    <t>ipc_d8_i11</t>
  </si>
  <si>
    <t>ipc_d8_i12</t>
  </si>
  <si>
    <t>ipc_d9_i1</t>
  </si>
  <si>
    <t>ipc_d9_i2</t>
  </si>
  <si>
    <t>ipc_d9_i3</t>
  </si>
  <si>
    <t>ipc_d9_i4</t>
  </si>
  <si>
    <t>ipc_d9_i5</t>
  </si>
  <si>
    <t>ipc_d9_i6</t>
  </si>
  <si>
    <t>ipc_d9_i7</t>
  </si>
  <si>
    <t>ipc_d9_i8</t>
  </si>
  <si>
    <t>ipc_d9_i9</t>
  </si>
  <si>
    <t>ipc_d9_i10</t>
  </si>
  <si>
    <t>ipc_d9_i11</t>
  </si>
  <si>
    <t>ipc_d9_i12</t>
  </si>
  <si>
    <t>ipc_d10_i1</t>
  </si>
  <si>
    <t>ipc_d10_i2</t>
  </si>
  <si>
    <t>ipc_d10_i3</t>
  </si>
  <si>
    <t>ipc_d10_i4</t>
  </si>
  <si>
    <t>ipc_d10_i5</t>
  </si>
  <si>
    <t>ipc_d10_i6</t>
  </si>
  <si>
    <t>ipc_d10_i7</t>
  </si>
  <si>
    <t>ipc_d10_i8</t>
  </si>
  <si>
    <t>ipc_d10_i9</t>
  </si>
  <si>
    <t>ipc_d10_i10</t>
  </si>
  <si>
    <t>ipc_d10_i11</t>
  </si>
  <si>
    <t>ipc_d10_i12</t>
  </si>
  <si>
    <t>ipc_decil1</t>
  </si>
  <si>
    <t>ipc_decil2</t>
  </si>
  <si>
    <t>ipc_decil3</t>
  </si>
  <si>
    <t>ipc_decil4</t>
  </si>
  <si>
    <t>ipc_decil5</t>
  </si>
  <si>
    <t>ipc_decil6</t>
  </si>
  <si>
    <t>ipc_decil7</t>
  </si>
  <si>
    <t>ipc_decil8</t>
  </si>
  <si>
    <t>ipc_decil9</t>
  </si>
  <si>
    <t>ipc_decil10</t>
  </si>
  <si>
    <t>ipc_div1</t>
  </si>
  <si>
    <t>ipc_div2</t>
  </si>
  <si>
    <t>ipc_div3</t>
  </si>
  <si>
    <t>ipc_div4</t>
  </si>
  <si>
    <t>ipc_div5</t>
  </si>
  <si>
    <t>ipc_div6</t>
  </si>
  <si>
    <t>ipc_div7</t>
  </si>
  <si>
    <t>ipc_div8</t>
  </si>
  <si>
    <t>ipc_div9</t>
  </si>
  <si>
    <t>ipc_div10</t>
  </si>
  <si>
    <t>ipc_div11</t>
  </si>
  <si>
    <t>ipc_div12</t>
  </si>
  <si>
    <t>ipc_sum_d</t>
  </si>
  <si>
    <t>ipc_sum_i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</si>
</sst>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0.0000"/>
    <numFmt numFmtId="167" formatCode="0.000"/>
    <numFmt numFmtId="168" formatCode="0.000%"/>
    <numFmt numFmtId="169" formatCode="0.0000000"/>
    <numFmt numFmtId="170" formatCode="0.00000%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ova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5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center" vertical="center" wrapText="1"/>
    </xf>
    <xf numFmtId="0" fontId="0" fillId="0" borderId="8" xfId="0" applyBorder="1"/>
    <xf numFmtId="0" fontId="3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0" fillId="0" borderId="8" xfId="0" applyNumberFormat="1" applyBorder="1"/>
    <xf numFmtId="164" fontId="0" fillId="0" borderId="5" xfId="0" applyNumberFormat="1" applyBorder="1"/>
    <xf numFmtId="164" fontId="0" fillId="0" borderId="0" xfId="0" applyNumberFormat="1"/>
    <xf numFmtId="164" fontId="0" fillId="0" borderId="6" xfId="0" applyNumberFormat="1" applyBorder="1"/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165" fontId="0" fillId="0" borderId="0" xfId="0" applyNumberFormat="1"/>
    <xf numFmtId="0" fontId="0" fillId="2" borderId="0" xfId="0" applyFill="1"/>
    <xf numFmtId="0" fontId="1" fillId="2" borderId="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" fontId="0" fillId="2" borderId="0" xfId="0" applyNumberFormat="1" applyFill="1"/>
    <xf numFmtId="10" fontId="3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2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17" fontId="6" fillId="0" borderId="0" xfId="0" applyNumberFormat="1" applyFont="1"/>
    <xf numFmtId="167" fontId="0" fillId="0" borderId="0" xfId="0" applyNumberFormat="1"/>
    <xf numFmtId="0" fontId="4" fillId="0" borderId="7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5" fontId="6" fillId="0" borderId="0" xfId="0" applyNumberFormat="1" applyFont="1"/>
    <xf numFmtId="164" fontId="6" fillId="0" borderId="0" xfId="0" applyNumberFormat="1" applyFont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  <xf numFmtId="0" fontId="6" fillId="4" borderId="1" xfId="0" applyFont="1" applyFill="1" applyBorder="1"/>
    <xf numFmtId="0" fontId="0" fillId="4" borderId="1" xfId="0" applyFill="1" applyBorder="1"/>
    <xf numFmtId="10" fontId="0" fillId="0" borderId="0" xfId="0" applyNumberFormat="1"/>
    <xf numFmtId="0" fontId="9" fillId="4" borderId="0" xfId="0" applyFont="1" applyFill="1"/>
    <xf numFmtId="0" fontId="9" fillId="0" borderId="0" xfId="0" applyFont="1"/>
    <xf numFmtId="167" fontId="6" fillId="0" borderId="0" xfId="0" applyNumberFormat="1" applyFont="1"/>
    <xf numFmtId="168" fontId="0" fillId="0" borderId="0" xfId="0" applyNumberFormat="1"/>
    <xf numFmtId="0" fontId="0" fillId="0" borderId="1" xfId="0" applyBorder="1"/>
    <xf numFmtId="0" fontId="6" fillId="0" borderId="1" xfId="0" applyFont="1" applyBorder="1"/>
    <xf numFmtId="10" fontId="6" fillId="0" borderId="1" xfId="0" applyNumberFormat="1" applyFont="1" applyBorder="1"/>
    <xf numFmtId="9" fontId="0" fillId="0" borderId="0" xfId="0" applyNumberFormat="1"/>
    <xf numFmtId="17" fontId="6" fillId="0" borderId="1" xfId="0" applyNumberFormat="1" applyFont="1" applyBorder="1"/>
    <xf numFmtId="17" fontId="6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  <xf numFmtId="1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17" fontId="6" fillId="0" borderId="19" xfId="0" applyNumberFormat="1" applyFont="1" applyBorder="1"/>
    <xf numFmtId="0" fontId="0" fillId="0" borderId="22" xfId="0" applyBorder="1"/>
    <xf numFmtId="0" fontId="0" fillId="0" borderId="0" xfId="0" applyAlignment="1">
      <alignment horizontal="left"/>
    </xf>
    <xf numFmtId="1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6" fillId="4" borderId="0" xfId="0" applyFont="1" applyFill="1"/>
    <xf numFmtId="0" fontId="0" fillId="5" borderId="0" xfId="0" applyFill="1"/>
    <xf numFmtId="17" fontId="0" fillId="5" borderId="0" xfId="0" applyNumberFormat="1" applyFill="1"/>
    <xf numFmtId="165" fontId="0" fillId="5" borderId="0" xfId="0" applyNumberFormat="1" applyFill="1"/>
    <xf numFmtId="170" fontId="0" fillId="0" borderId="0" xfId="0" applyNumberFormat="1"/>
    <xf numFmtId="0" fontId="6" fillId="2" borderId="24" xfId="0" applyFont="1" applyFill="1" applyBorder="1" applyAlignment="1">
      <alignment horizontal="center"/>
    </xf>
    <xf numFmtId="17" fontId="6" fillId="2" borderId="25" xfId="0" applyNumberFormat="1" applyFont="1" applyFill="1" applyBorder="1" applyAlignment="1">
      <alignment horizontal="center"/>
    </xf>
    <xf numFmtId="17" fontId="0" fillId="6" borderId="0" xfId="0" applyNumberFormat="1" applyFill="1"/>
    <xf numFmtId="165" fontId="0" fillId="6" borderId="0" xfId="0" applyNumberFormat="1" applyFill="1"/>
    <xf numFmtId="0" fontId="0" fillId="6" borderId="0" xfId="0" applyFill="1"/>
    <xf numFmtId="0" fontId="0" fillId="7" borderId="0" xfId="0" applyFill="1"/>
    <xf numFmtId="0" fontId="6" fillId="7" borderId="0" xfId="0" applyFont="1" applyFill="1"/>
    <xf numFmtId="2" fontId="6" fillId="7" borderId="0" xfId="0" applyNumberFormat="1" applyFont="1" applyFill="1"/>
    <xf numFmtId="2" fontId="0" fillId="7" borderId="0" xfId="0" applyNumberFormat="1" applyFill="1"/>
    <xf numFmtId="165" fontId="0" fillId="7" borderId="0" xfId="0" applyNumberFormat="1" applyFill="1"/>
    <xf numFmtId="166" fontId="6" fillId="7" borderId="0" xfId="0" applyNumberFormat="1" applyFont="1" applyFill="1"/>
    <xf numFmtId="0" fontId="0" fillId="8" borderId="0" xfId="0" applyFill="1"/>
    <xf numFmtId="0" fontId="6" fillId="8" borderId="0" xfId="0" applyFont="1" applyFill="1"/>
    <xf numFmtId="0" fontId="6" fillId="2" borderId="0" xfId="0" applyFont="1" applyFill="1"/>
    <xf numFmtId="2" fontId="6" fillId="2" borderId="0" xfId="0" applyNumberFormat="1" applyFont="1" applyFill="1"/>
    <xf numFmtId="2" fontId="0" fillId="2" borderId="0" xfId="0" applyNumberFormat="1" applyFill="1"/>
    <xf numFmtId="166" fontId="6" fillId="2" borderId="0" xfId="0" applyNumberFormat="1" applyFont="1" applyFill="1"/>
    <xf numFmtId="0" fontId="0" fillId="7" borderId="1" xfId="0" applyFill="1" applyBorder="1"/>
    <xf numFmtId="2" fontId="0" fillId="7" borderId="1" xfId="0" applyNumberFormat="1" applyFill="1" applyBorder="1"/>
    <xf numFmtId="0" fontId="1" fillId="8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10" fillId="8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6" fillId="8" borderId="1" xfId="0" applyFont="1" applyFill="1" applyBorder="1"/>
    <xf numFmtId="2" fontId="0" fillId="2" borderId="1" xfId="0" applyNumberFormat="1" applyFill="1" applyBorder="1"/>
    <xf numFmtId="0" fontId="6" fillId="2" borderId="0" xfId="0" applyFont="1" applyFill="1" applyAlignment="1">
      <alignment horizontal="center"/>
    </xf>
    <xf numFmtId="0" fontId="0" fillId="9" borderId="0" xfId="0" applyFill="1"/>
    <xf numFmtId="2" fontId="6" fillId="9" borderId="0" xfId="0" applyNumberFormat="1" applyFont="1" applyFill="1" applyAlignment="1">
      <alignment horizontal="center"/>
    </xf>
    <xf numFmtId="0" fontId="6" fillId="9" borderId="0" xfId="0" applyFont="1" applyFill="1"/>
    <xf numFmtId="0" fontId="6" fillId="9" borderId="1" xfId="0" applyFont="1" applyFill="1" applyBorder="1"/>
    <xf numFmtId="0" fontId="0" fillId="9" borderId="1" xfId="0" applyFill="1" applyBorder="1"/>
    <xf numFmtId="0" fontId="11" fillId="0" borderId="0" xfId="0" applyFont="1"/>
    <xf numFmtId="0" fontId="12" fillId="0" borderId="0" xfId="0" applyFont="1"/>
    <xf numFmtId="0" fontId="0" fillId="10" borderId="0" xfId="0" applyFill="1"/>
    <xf numFmtId="0" fontId="12" fillId="10" borderId="0" xfId="0" applyFont="1" applyFill="1"/>
    <xf numFmtId="0" fontId="11" fillId="10" borderId="0" xfId="0" applyFont="1" applyFill="1"/>
    <xf numFmtId="0" fontId="11" fillId="10" borderId="1" xfId="0" applyFont="1" applyFill="1" applyBorder="1"/>
    <xf numFmtId="0" fontId="0" fillId="11" borderId="0" xfId="0" applyFill="1"/>
    <xf numFmtId="165" fontId="0" fillId="11" borderId="0" xfId="0" applyNumberFormat="1" applyFill="1"/>
    <xf numFmtId="0" fontId="0" fillId="12" borderId="0" xfId="0" applyFill="1"/>
    <xf numFmtId="10" fontId="0" fillId="12" borderId="0" xfId="0" applyNumberFormat="1" applyFill="1"/>
    <xf numFmtId="0" fontId="0" fillId="13" borderId="0" xfId="0" applyFill="1"/>
    <xf numFmtId="10" fontId="0" fillId="13" borderId="0" xfId="0" applyNumberFormat="1" applyFill="1"/>
    <xf numFmtId="0" fontId="0" fillId="14" borderId="1" xfId="0" applyFill="1" applyBorder="1"/>
    <xf numFmtId="10" fontId="6" fillId="14" borderId="1" xfId="0" applyNumberFormat="1" applyFont="1" applyFill="1" applyBorder="1"/>
    <xf numFmtId="0" fontId="0" fillId="14" borderId="1" xfId="0" applyFill="1" applyBorder="1" applyAlignment="1">
      <alignment horizontal="center"/>
    </xf>
    <xf numFmtId="10" fontId="6" fillId="14" borderId="1" xfId="0" applyNumberFormat="1" applyFont="1" applyFill="1" applyBorder="1" applyAlignment="1">
      <alignment horizontal="center"/>
    </xf>
    <xf numFmtId="10" fontId="0" fillId="14" borderId="1" xfId="0" applyNumberFormat="1" applyFill="1" applyBorder="1" applyAlignment="1">
      <alignment horizontal="center"/>
    </xf>
    <xf numFmtId="0" fontId="6" fillId="14" borderId="1" xfId="0" applyFont="1" applyFill="1" applyBorder="1"/>
    <xf numFmtId="0" fontId="0" fillId="15" borderId="0" xfId="0" applyFill="1"/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6" fillId="2" borderId="0" xfId="0" applyNumberFormat="1" applyFont="1" applyFill="1" applyAlignment="1">
      <alignment horizontal="right"/>
    </xf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0" fillId="16" borderId="1" xfId="0" applyFill="1" applyBorder="1"/>
    <xf numFmtId="0" fontId="6" fillId="17" borderId="1" xfId="0" applyFont="1" applyFill="1" applyBorder="1" applyAlignment="1">
      <alignment horizontal="center"/>
    </xf>
    <xf numFmtId="0" fontId="6" fillId="17" borderId="1" xfId="0" applyFont="1" applyFill="1" applyBorder="1"/>
    <xf numFmtId="0" fontId="0" fillId="18" borderId="0" xfId="0" applyFill="1" applyAlignment="1">
      <alignment horizontal="left"/>
    </xf>
    <xf numFmtId="0" fontId="0" fillId="18" borderId="0" xfId="0" applyFill="1" applyAlignment="1">
      <alignment horizontal="center"/>
    </xf>
    <xf numFmtId="0" fontId="6" fillId="18" borderId="0" xfId="0" applyFont="1" applyFill="1"/>
    <xf numFmtId="0" fontId="0" fillId="18" borderId="0" xfId="0" applyFill="1"/>
    <xf numFmtId="2" fontId="0" fillId="18" borderId="0" xfId="0" applyNumberFormat="1" applyFill="1" applyAlignment="1">
      <alignment horizontal="center"/>
    </xf>
    <xf numFmtId="0" fontId="0" fillId="19" borderId="0" xfId="0" applyFill="1"/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right"/>
    </xf>
    <xf numFmtId="17" fontId="6" fillId="2" borderId="0" xfId="0" applyNumberFormat="1" applyFont="1" applyFill="1"/>
    <xf numFmtId="0" fontId="0" fillId="20" borderId="0" xfId="0" applyFill="1"/>
    <xf numFmtId="10" fontId="6" fillId="11" borderId="1" xfId="0" applyNumberFormat="1" applyFont="1" applyFill="1" applyBorder="1"/>
    <xf numFmtId="17" fontId="0" fillId="11" borderId="1" xfId="0" applyNumberFormat="1" applyFill="1" applyBorder="1"/>
    <xf numFmtId="0" fontId="0" fillId="11" borderId="1" xfId="0" applyFill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wrapText="1"/>
    </xf>
    <xf numFmtId="0" fontId="0" fillId="10" borderId="0" xfId="0" applyFill="1" applyAlignment="1">
      <alignment horizontal="center"/>
    </xf>
    <xf numFmtId="0" fontId="0" fillId="2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12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4" borderId="1" xfId="0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10" fontId="6" fillId="0" borderId="0" xfId="0" applyNumberFormat="1" applyFont="1"/>
    <xf numFmtId="17" fontId="6" fillId="0" borderId="22" xfId="0" applyNumberFormat="1" applyFont="1" applyBorder="1"/>
    <xf numFmtId="0" fontId="0" fillId="0" borderId="26" xfId="0" applyBorder="1"/>
    <xf numFmtId="17" fontId="6" fillId="0" borderId="27" xfId="0" applyNumberFormat="1" applyFont="1" applyBorder="1"/>
    <xf numFmtId="17" fontId="6" fillId="0" borderId="29" xfId="0" applyNumberFormat="1" applyFont="1" applyBorder="1"/>
    <xf numFmtId="0" fontId="0" fillId="0" borderId="9" xfId="0" applyBorder="1"/>
    <xf numFmtId="10" fontId="6" fillId="0" borderId="20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6" fillId="0" borderId="31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14" fillId="2" borderId="0" xfId="0" applyNumberFormat="1" applyFont="1" applyFill="1" applyAlignment="1">
      <alignment horizontal="center"/>
    </xf>
    <xf numFmtId="2" fontId="14" fillId="2" borderId="1" xfId="0" applyNumberFormat="1" applyFont="1" applyFill="1" applyBorder="1" applyAlignment="1">
      <alignment horizontal="center"/>
    </xf>
    <xf numFmtId="165" fontId="13" fillId="2" borderId="0" xfId="0" applyNumberFormat="1" applyFont="1" applyFill="1" applyAlignment="1">
      <alignment horizontal="center"/>
    </xf>
    <xf numFmtId="0" fontId="6" fillId="0" borderId="17" xfId="0" applyFont="1" applyBorder="1"/>
    <xf numFmtId="0" fontId="16" fillId="0" borderId="0" xfId="0" applyFont="1"/>
    <xf numFmtId="165" fontId="0" fillId="16" borderId="0" xfId="0" applyNumberFormat="1" applyFill="1"/>
    <xf numFmtId="17" fontId="0" fillId="0" borderId="0" xfId="0" applyNumberFormat="1" applyAlignment="1">
      <alignment vertical="center" wrapText="1"/>
    </xf>
    <xf numFmtId="168" fontId="0" fillId="0" borderId="1" xfId="0" applyNumberFormat="1" applyBorder="1"/>
    <xf numFmtId="168" fontId="0" fillId="0" borderId="20" xfId="0" applyNumberFormat="1" applyBorder="1"/>
    <xf numFmtId="168" fontId="0" fillId="0" borderId="17" xfId="0" applyNumberFormat="1" applyBorder="1"/>
    <xf numFmtId="168" fontId="0" fillId="0" borderId="18" xfId="0" applyNumberFormat="1" applyBorder="1"/>
    <xf numFmtId="168" fontId="6" fillId="0" borderId="0" xfId="0" applyNumberFormat="1" applyFont="1"/>
    <xf numFmtId="168" fontId="6" fillId="0" borderId="21" xfId="0" applyNumberFormat="1" applyFont="1" applyBorder="1"/>
    <xf numFmtId="168" fontId="0" fillId="0" borderId="26" xfId="0" applyNumberFormat="1" applyBorder="1"/>
    <xf numFmtId="168" fontId="0" fillId="0" borderId="28" xfId="0" applyNumberFormat="1" applyBorder="1"/>
    <xf numFmtId="168" fontId="0" fillId="0" borderId="21" xfId="0" applyNumberFormat="1" applyBorder="1"/>
    <xf numFmtId="168" fontId="0" fillId="0" borderId="9" xfId="0" applyNumberFormat="1" applyBorder="1"/>
    <xf numFmtId="168" fontId="0" fillId="0" borderId="30" xfId="0" applyNumberFormat="1" applyBorder="1"/>
    <xf numFmtId="10" fontId="6" fillId="21" borderId="1" xfId="0" applyNumberFormat="1" applyFont="1" applyFill="1" applyBorder="1" applyAlignment="1">
      <alignment horizontal="center"/>
    </xf>
    <xf numFmtId="0" fontId="0" fillId="21" borderId="0" xfId="0" applyFill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13" borderId="0" xfId="0" applyFon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6" xfId="0" applyFont="1" applyFill="1" applyBorder="1"/>
    <xf numFmtId="2" fontId="0" fillId="0" borderId="6" xfId="0" applyNumberFormat="1" applyBorder="1"/>
    <xf numFmtId="0" fontId="6" fillId="4" borderId="0" xfId="0" applyFont="1" applyFill="1" applyAlignment="1">
      <alignment horizontal="center"/>
    </xf>
    <xf numFmtId="0" fontId="6" fillId="4" borderId="5" xfId="0" applyFont="1" applyFill="1" applyBorder="1"/>
    <xf numFmtId="10" fontId="0" fillId="0" borderId="5" xfId="1" applyNumberFormat="1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65" fontId="0" fillId="0" borderId="0" xfId="1" applyNumberFormat="1" applyFont="1" applyFill="1" applyBorder="1"/>
    <xf numFmtId="17" fontId="0" fillId="0" borderId="8" xfId="0" applyNumberFormat="1" applyBorder="1"/>
    <xf numFmtId="0" fontId="18" fillId="0" borderId="0" xfId="0" applyFont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6" fillId="13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15" fillId="12" borderId="0" xfId="0" applyFont="1" applyFill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/>
    </xf>
    <xf numFmtId="10" fontId="6" fillId="12" borderId="0" xfId="0" applyNumberFormat="1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6" fillId="18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6" Type="http://schemas.openxmlformats.org/officeDocument/2006/relationships/worksheet" Target="worksheets/sheet23.xml"/><Relationship Id="rId39" Type="http://schemas.openxmlformats.org/officeDocument/2006/relationships/sheetMetadata" Target="metadata.xml"/><Relationship Id="rId21" Type="http://schemas.openxmlformats.org/officeDocument/2006/relationships/worksheet" Target="worksheets/sheet19.xml"/><Relationship Id="rId34" Type="http://schemas.openxmlformats.org/officeDocument/2006/relationships/worksheet" Target="worksheets/sheet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6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24" Type="http://schemas.openxmlformats.org/officeDocument/2006/relationships/chartsheet" Target="chartsheets/sheet3.xml"/><Relationship Id="rId32" Type="http://schemas.openxmlformats.org/officeDocument/2006/relationships/worksheet" Target="worksheets/sheet27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5.xml"/><Relationship Id="rId36" Type="http://schemas.openxmlformats.org/officeDocument/2006/relationships/theme" Target="theme/theme1.xml"/><Relationship Id="rId10" Type="http://schemas.openxmlformats.org/officeDocument/2006/relationships/chartsheet" Target="chartsheets/sheet2.xml"/><Relationship Id="rId19" Type="http://schemas.openxmlformats.org/officeDocument/2006/relationships/worksheet" Target="worksheets/sheet17.xml"/><Relationship Id="rId31" Type="http://schemas.openxmlformats.org/officeDocument/2006/relationships/chartsheet" Target="chartsheets/sheet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2.xml"/><Relationship Id="rId22" Type="http://schemas.openxmlformats.org/officeDocument/2006/relationships/worksheet" Target="worksheets/sheet20.xml"/><Relationship Id="rId27" Type="http://schemas.openxmlformats.org/officeDocument/2006/relationships/worksheet" Target="worksheets/sheet24.xml"/><Relationship Id="rId30" Type="http://schemas.openxmlformats.org/officeDocument/2006/relationships/chartsheet" Target="chartsheets/sheet4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5" Type="http://schemas.openxmlformats.org/officeDocument/2006/relationships/worksheet" Target="worksheets/sheet22.xml"/><Relationship Id="rId33" Type="http://schemas.openxmlformats.org/officeDocument/2006/relationships/chartsheet" Target="chartsheets/sheet6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Tasa de inflación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NAC!$AM$4</c:f>
              <c:strCache>
                <c:ptCount val="1"/>
                <c:pt idx="0">
                  <c:v>Núcleo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NAC!$AM$5:$AM$1000</c:f>
              <c:numCache>
                <c:formatCode>0.0%</c:formatCode>
                <c:ptCount val="996"/>
                <c:pt idx="1">
                  <c:v>1.4999999999999902E-2</c:v>
                </c:pt>
                <c:pt idx="2">
                  <c:v>1.6748768472906406E-2</c:v>
                </c:pt>
                <c:pt idx="3">
                  <c:v>1.9379844961240345E-2</c:v>
                </c:pt>
                <c:pt idx="4">
                  <c:v>2.0912547528517234E-2</c:v>
                </c:pt>
                <c:pt idx="5">
                  <c:v>1.6759776536312776E-2</c:v>
                </c:pt>
                <c:pt idx="6">
                  <c:v>1.3736263736263687E-2</c:v>
                </c:pt>
                <c:pt idx="7">
                  <c:v>1.7163504968382925E-2</c:v>
                </c:pt>
                <c:pt idx="8">
                  <c:v>1.4209591474245276E-2</c:v>
                </c:pt>
                <c:pt idx="9">
                  <c:v>1.6637478108581405E-2</c:v>
                </c:pt>
                <c:pt idx="10">
                  <c:v>1.2919896640826822E-2</c:v>
                </c:pt>
                <c:pt idx="11">
                  <c:v>1.2755102040816313E-2</c:v>
                </c:pt>
                <c:pt idx="12">
                  <c:v>1.6792611251049472E-2</c:v>
                </c:pt>
                <c:pt idx="13">
                  <c:v>1.4863748967795409E-2</c:v>
                </c:pt>
                <c:pt idx="14">
                  <c:v>2.11554109031733E-2</c:v>
                </c:pt>
                <c:pt idx="15">
                  <c:v>2.549800796812729E-2</c:v>
                </c:pt>
                <c:pt idx="16">
                  <c:v>2.1756021756021759E-2</c:v>
                </c:pt>
                <c:pt idx="17">
                  <c:v>2.6615969581748944E-2</c:v>
                </c:pt>
                <c:pt idx="18">
                  <c:v>4.0740740740740744E-2</c:v>
                </c:pt>
                <c:pt idx="19">
                  <c:v>3.2028469750889688E-2</c:v>
                </c:pt>
                <c:pt idx="20">
                  <c:v>3.3103448275862091E-2</c:v>
                </c:pt>
                <c:pt idx="21">
                  <c:v>7.6769025367156241E-2</c:v>
                </c:pt>
                <c:pt idx="22">
                  <c:v>4.5257284562926214E-2</c:v>
                </c:pt>
                <c:pt idx="23">
                  <c:v>3.3214709371292894E-2</c:v>
                </c:pt>
                <c:pt idx="24">
                  <c:v>2.6980482204362888E-2</c:v>
                </c:pt>
                <c:pt idx="25">
                  <c:v>3.0184460592509899E-2</c:v>
                </c:pt>
                <c:pt idx="26">
                  <c:v>3.8524145415083977E-2</c:v>
                </c:pt>
                <c:pt idx="27">
                  <c:v>4.5977011494252817E-2</c:v>
                </c:pt>
                <c:pt idx="28">
                  <c:v>3.7462537462537471E-2</c:v>
                </c:pt>
                <c:pt idx="29">
                  <c:v>3.1776600866634697E-2</c:v>
                </c:pt>
                <c:pt idx="30">
                  <c:v>2.7531497900139978E-2</c:v>
                </c:pt>
                <c:pt idx="31">
                  <c:v>2.134423251589479E-2</c:v>
                </c:pt>
                <c:pt idx="32">
                  <c:v>4.6242774566473965E-2</c:v>
                </c:pt>
                <c:pt idx="33">
                  <c:v>6.4598385040373962E-2</c:v>
                </c:pt>
                <c:pt idx="34">
                  <c:v>3.7924151696606678E-2</c:v>
                </c:pt>
                <c:pt idx="35">
                  <c:v>3.9999999999999813E-2</c:v>
                </c:pt>
                <c:pt idx="36">
                  <c:v>3.6612426035503187E-2</c:v>
                </c:pt>
                <c:pt idx="37">
                  <c:v>2.4616482340349632E-2</c:v>
                </c:pt>
                <c:pt idx="38">
                  <c:v>2.3676880222841312E-2</c:v>
                </c:pt>
                <c:pt idx="39">
                  <c:v>3.1292517006802578E-2</c:v>
                </c:pt>
                <c:pt idx="40">
                  <c:v>1.715039577836408E-2</c:v>
                </c:pt>
                <c:pt idx="41">
                  <c:v>1.5888456549935315E-2</c:v>
                </c:pt>
                <c:pt idx="42">
                  <c:v>2.3300351101181116E-2</c:v>
                </c:pt>
                <c:pt idx="43">
                  <c:v>2.5265127885215177E-2</c:v>
                </c:pt>
                <c:pt idx="44">
                  <c:v>3.0422878004259246E-2</c:v>
                </c:pt>
                <c:pt idx="45">
                  <c:v>2.3029229406554608E-2</c:v>
                </c:pt>
                <c:pt idx="46">
                  <c:v>3.463203463203457E-2</c:v>
                </c:pt>
                <c:pt idx="47">
                  <c:v>3.9330543933054463E-2</c:v>
                </c:pt>
                <c:pt idx="48">
                  <c:v>4.8845947396672029E-2</c:v>
                </c:pt>
                <c:pt idx="49">
                  <c:v>3.9150460593654124E-2</c:v>
                </c:pt>
                <c:pt idx="50">
                  <c:v>4.0630386604284752E-2</c:v>
                </c:pt>
                <c:pt idx="51">
                  <c:v>4.5196403218173087E-2</c:v>
                </c:pt>
                <c:pt idx="52">
                  <c:v>4.5732397554901549E-2</c:v>
                </c:pt>
                <c:pt idx="53">
                  <c:v>3.4639532366313119E-2</c:v>
                </c:pt>
                <c:pt idx="54">
                  <c:v>3.6200041849759446E-2</c:v>
                </c:pt>
                <c:pt idx="55">
                  <c:v>3.1300484652665661E-2</c:v>
                </c:pt>
                <c:pt idx="56">
                  <c:v>3.1329547679655567E-2</c:v>
                </c:pt>
                <c:pt idx="57">
                  <c:v>3.2656161002468043E-2</c:v>
                </c:pt>
                <c:pt idx="58">
                  <c:v>3.1991174848317705E-2</c:v>
                </c:pt>
                <c:pt idx="59">
                  <c:v>3.2424728309282003E-2</c:v>
                </c:pt>
                <c:pt idx="60">
                  <c:v>4.4348576358930192E-2</c:v>
                </c:pt>
                <c:pt idx="61">
                  <c:v>3.3046926635822871E-2</c:v>
                </c:pt>
                <c:pt idx="62">
                  <c:v>4.4465770953294959E-2</c:v>
                </c:pt>
                <c:pt idx="63">
                  <c:v>6.401225114854503E-2</c:v>
                </c:pt>
                <c:pt idx="64">
                  <c:v>6.7069660333909153E-2</c:v>
                </c:pt>
                <c:pt idx="65">
                  <c:v>5.1928783382789279E-2</c:v>
                </c:pt>
                <c:pt idx="66">
                  <c:v>5.0903962046416229E-2</c:v>
                </c:pt>
                <c:pt idx="67">
                  <c:v>7.3206442166910746E-2</c:v>
                </c:pt>
                <c:pt idx="68">
                  <c:v>6.8099135970895786E-2</c:v>
                </c:pt>
                <c:pt idx="69">
                  <c:v>5.5135710484300215E-2</c:v>
                </c:pt>
                <c:pt idx="70">
                  <c:v>5.5482699485523979E-2</c:v>
                </c:pt>
                <c:pt idx="71">
                  <c:v>4.7500716811621935E-2</c:v>
                </c:pt>
                <c:pt idx="72">
                  <c:v>5.2554744525547425E-2</c:v>
                </c:pt>
                <c:pt idx="73">
                  <c:v>5.3484743411927882E-2</c:v>
                </c:pt>
                <c:pt idx="74">
                  <c:v>7.6935736032255342E-2</c:v>
                </c:pt>
                <c:pt idx="75">
                  <c:v>7.2050733496332509E-2</c:v>
                </c:pt>
                <c:pt idx="76">
                  <c:v>8.402822322001291E-2</c:v>
                </c:pt>
                <c:pt idx="77">
                  <c:v>7.8435239973701387E-2</c:v>
                </c:pt>
                <c:pt idx="78">
                  <c:v>6.4927147473023306E-2</c:v>
                </c:pt>
                <c:pt idx="79">
                  <c:v>6.4975956033890503E-2</c:v>
                </c:pt>
                <c:pt idx="80">
                  <c:v>0.13788098693759077</c:v>
                </c:pt>
                <c:pt idx="81">
                  <c:v>0.13425925925925908</c:v>
                </c:pt>
                <c:pt idx="82">
                  <c:v>8.8088296543107125E-2</c:v>
                </c:pt>
                <c:pt idx="83">
                  <c:v>0.13404784688995219</c:v>
                </c:pt>
                <c:pt idx="84">
                  <c:v>0.28258007898200965</c:v>
                </c:pt>
                <c:pt idx="85">
                  <c:v>0.20218953130345518</c:v>
                </c:pt>
                <c:pt idx="86">
                  <c:v>0.12289304321176853</c:v>
                </c:pt>
                <c:pt idx="87">
                  <c:v>9.4120399251403475E-2</c:v>
                </c:pt>
                <c:pt idx="88">
                  <c:v>6.2985532036205605E-2</c:v>
                </c:pt>
                <c:pt idx="89">
                  <c:v>3.7345580717075499E-2</c:v>
                </c:pt>
                <c:pt idx="90">
                  <c:v>3.6518170213453605E-2</c:v>
                </c:pt>
                <c:pt idx="91">
                  <c:v>3.7850561990428355E-2</c:v>
                </c:pt>
                <c:pt idx="92">
                  <c:v>4.120165227187389E-2</c:v>
                </c:pt>
                <c:pt idx="93">
                  <c:v>3.2617790472893038E-2</c:v>
                </c:pt>
                <c:pt idx="94">
                  <c:v>2.9184537364310925E-2</c:v>
                </c:pt>
                <c:pt idx="95">
                  <c:v>2.714882988543188E-2</c:v>
                </c:pt>
                <c:pt idx="96">
                  <c:v>3.1968599672252518E-2</c:v>
                </c:pt>
                <c:pt idx="97">
                  <c:v>2.3973260593952883E-2</c:v>
                </c:pt>
                <c:pt idx="98">
                  <c:v>2.9202466263960281E-2</c:v>
                </c:pt>
                <c:pt idx="99">
                  <c:v>3.1934284394974144E-2</c:v>
                </c:pt>
                <c:pt idx="100">
                  <c:v>3.2147146793528147E-2</c:v>
                </c:pt>
                <c:pt idx="101">
                  <c:v>2.197325788344795E-2</c:v>
                </c:pt>
                <c:pt idx="102">
                  <c:v>1.7135903904976768E-2</c:v>
                </c:pt>
                <c:pt idx="103">
                  <c:v>1.4794815229440594E-2</c:v>
                </c:pt>
                <c:pt idx="104">
                  <c:v>2.0441050821427442E-2</c:v>
                </c:pt>
                <c:pt idx="105">
                  <c:v>1.8961113289737153E-2</c:v>
                </c:pt>
                <c:pt idx="106">
                  <c:v>2.2165591845225707E-2</c:v>
                </c:pt>
                <c:pt idx="107">
                  <c:v>2.6396393646141769E-2</c:v>
                </c:pt>
                <c:pt idx="108">
                  <c:v>3.0337579933574554E-2</c:v>
                </c:pt>
                <c:pt idx="109">
                  <c:v>2.6307433245128742E-2</c:v>
                </c:pt>
                <c:pt idx="110">
                  <c:v>3.0752210315116324E-2</c:v>
                </c:pt>
                <c:pt idx="111">
                  <c:v>3.1890411955720843E-2</c:v>
                </c:pt>
                <c:pt idx="112">
                  <c:v>2.2856891004451541E-2</c:v>
                </c:pt>
                <c:pt idx="113">
                  <c:v>1.9036867233147792E-2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A-4D46-85E0-BD58E2A70FAE}"/>
            </c:ext>
          </c:extLst>
        </c:ser>
        <c:ser>
          <c:idx val="1"/>
          <c:order val="1"/>
          <c:tx>
            <c:strRef>
              <c:f>NAC!$AO$4</c:f>
              <c:strCache>
                <c:ptCount val="1"/>
                <c:pt idx="0">
                  <c:v>Nivel 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NAC!$AO$5:$AO$1000</c:f>
              <c:numCache>
                <c:formatCode>0.0%</c:formatCode>
                <c:ptCount val="996"/>
                <c:pt idx="1">
                  <c:v>1.5862422680000154E-2</c:v>
                </c:pt>
                <c:pt idx="2">
                  <c:v>2.0522600585027417E-2</c:v>
                </c:pt>
                <c:pt idx="3">
                  <c:v>2.4275412527182239E-2</c:v>
                </c:pt>
                <c:pt idx="4">
                  <c:v>2.6901549424391158E-2</c:v>
                </c:pt>
                <c:pt idx="5">
                  <c:v>1.4221852395953416E-2</c:v>
                </c:pt>
                <c:pt idx="6">
                  <c:v>1.1581319939562462E-2</c:v>
                </c:pt>
                <c:pt idx="7">
                  <c:v>1.7342954770182439E-2</c:v>
                </c:pt>
                <c:pt idx="8">
                  <c:v>1.4003991500232571E-2</c:v>
                </c:pt>
                <c:pt idx="9">
                  <c:v>1.9175140908287869E-2</c:v>
                </c:pt>
                <c:pt idx="10">
                  <c:v>1.5037580200973899E-2</c:v>
                </c:pt>
                <c:pt idx="11">
                  <c:v>1.3809922913936568E-2</c:v>
                </c:pt>
                <c:pt idx="12">
                  <c:v>3.1264835403300051E-2</c:v>
                </c:pt>
                <c:pt idx="13">
                  <c:v>1.7642862113658175E-2</c:v>
                </c:pt>
                <c:pt idx="14">
                  <c:v>2.4415588756364404E-2</c:v>
                </c:pt>
                <c:pt idx="15">
                  <c:v>2.3683984742666198E-2</c:v>
                </c:pt>
                <c:pt idx="16">
                  <c:v>2.7314522735626845E-2</c:v>
                </c:pt>
                <c:pt idx="17">
                  <c:v>2.0933161117815402E-2</c:v>
                </c:pt>
                <c:pt idx="18">
                  <c:v>3.7222367724649263E-2</c:v>
                </c:pt>
                <c:pt idx="19">
                  <c:v>3.0782206722871353E-2</c:v>
                </c:pt>
                <c:pt idx="20">
                  <c:v>3.8738134317293449E-2</c:v>
                </c:pt>
                <c:pt idx="21">
                  <c:v>6.5658889783017704E-2</c:v>
                </c:pt>
                <c:pt idx="22">
                  <c:v>5.4040234434530765E-2</c:v>
                </c:pt>
                <c:pt idx="23">
                  <c:v>3.1559612305098961E-2</c:v>
                </c:pt>
                <c:pt idx="24">
                  <c:v>2.5392179421450445E-2</c:v>
                </c:pt>
                <c:pt idx="25">
                  <c:v>2.9339466492606325E-2</c:v>
                </c:pt>
                <c:pt idx="26">
                  <c:v>3.7596405737985394E-2</c:v>
                </c:pt>
                <c:pt idx="27">
                  <c:v>4.6925626850999658E-2</c:v>
                </c:pt>
                <c:pt idx="28">
                  <c:v>3.4453489395188663E-2</c:v>
                </c:pt>
                <c:pt idx="29">
                  <c:v>3.0718722164562395E-2</c:v>
                </c:pt>
                <c:pt idx="30">
                  <c:v>2.7226125989222805E-2</c:v>
                </c:pt>
                <c:pt idx="31">
                  <c:v>2.1960674091405341E-2</c:v>
                </c:pt>
                <c:pt idx="32">
                  <c:v>3.9546323478259371E-2</c:v>
                </c:pt>
                <c:pt idx="33">
                  <c:v>5.9118457639561139E-2</c:v>
                </c:pt>
                <c:pt idx="34">
                  <c:v>3.3073360662516649E-2</c:v>
                </c:pt>
                <c:pt idx="35">
                  <c:v>4.2372945375242388E-2</c:v>
                </c:pt>
                <c:pt idx="36">
                  <c:v>3.7164655945503666E-2</c:v>
                </c:pt>
                <c:pt idx="37">
                  <c:v>2.2491160146936418E-2</c:v>
                </c:pt>
                <c:pt idx="38">
                  <c:v>1.9897791594182035E-2</c:v>
                </c:pt>
                <c:pt idx="39">
                  <c:v>3.3202718714163026E-2</c:v>
                </c:pt>
                <c:pt idx="40">
                  <c:v>1.5007302968093938E-2</c:v>
                </c:pt>
                <c:pt idx="41">
                  <c:v>1.5706700019268993E-2</c:v>
                </c:pt>
                <c:pt idx="42">
                  <c:v>2.2441957344440544E-2</c:v>
                </c:pt>
                <c:pt idx="43">
                  <c:v>1.9354202526464137E-2</c:v>
                </c:pt>
                <c:pt idx="44">
                  <c:v>2.7094651627511901E-2</c:v>
                </c:pt>
                <c:pt idx="45">
                  <c:v>2.8656215488807035E-2</c:v>
                </c:pt>
                <c:pt idx="46">
                  <c:v>3.7601643639147309E-2</c:v>
                </c:pt>
                <c:pt idx="47">
                  <c:v>3.128132462502542E-2</c:v>
                </c:pt>
                <c:pt idx="48">
                  <c:v>3.9230719527073799E-2</c:v>
                </c:pt>
                <c:pt idx="49">
                  <c:v>4.0231352064877157E-2</c:v>
                </c:pt>
                <c:pt idx="50">
                  <c:v>3.5719673061661572E-2</c:v>
                </c:pt>
                <c:pt idx="51">
                  <c:v>4.8809160316678035E-2</c:v>
                </c:pt>
                <c:pt idx="52">
                  <c:v>4.0865042751841774E-2</c:v>
                </c:pt>
                <c:pt idx="53">
                  <c:v>3.2750050086295834E-2</c:v>
                </c:pt>
                <c:pt idx="54">
                  <c:v>3.20345539419018E-2</c:v>
                </c:pt>
                <c:pt idx="55">
                  <c:v>2.9726460733959792E-2</c:v>
                </c:pt>
                <c:pt idx="56">
                  <c:v>2.468496721138691E-2</c:v>
                </c:pt>
                <c:pt idx="57">
                  <c:v>3.547866648579423E-2</c:v>
                </c:pt>
                <c:pt idx="58">
                  <c:v>3.5164780960279529E-2</c:v>
                </c:pt>
                <c:pt idx="59">
                  <c:v>2.5113847993264216E-2</c:v>
                </c:pt>
                <c:pt idx="60">
                  <c:v>3.8112350141444429E-2</c:v>
                </c:pt>
                <c:pt idx="61">
                  <c:v>3.8733511358611583E-2</c:v>
                </c:pt>
                <c:pt idx="62">
                  <c:v>4.734631961987068E-2</c:v>
                </c:pt>
                <c:pt idx="63">
                  <c:v>6.7253371749311341E-2</c:v>
                </c:pt>
                <c:pt idx="64">
                  <c:v>6.0575082583156803E-2</c:v>
                </c:pt>
                <c:pt idx="65">
                  <c:v>5.0640449144500055E-2</c:v>
                </c:pt>
                <c:pt idx="66">
                  <c:v>5.2931694223673942E-2</c:v>
                </c:pt>
                <c:pt idx="67">
                  <c:v>7.3452207405732217E-2</c:v>
                </c:pt>
                <c:pt idx="68">
                  <c:v>6.9815537740370637E-2</c:v>
                </c:pt>
                <c:pt idx="69">
                  <c:v>6.2225576150978901E-2</c:v>
                </c:pt>
                <c:pt idx="70">
                  <c:v>6.3318233682105207E-2</c:v>
                </c:pt>
                <c:pt idx="71">
                  <c:v>4.8989805272262821E-2</c:v>
                </c:pt>
                <c:pt idx="72">
                  <c:v>5.139647575769013E-2</c:v>
                </c:pt>
                <c:pt idx="73">
                  <c:v>6.0126021241431626E-2</c:v>
                </c:pt>
                <c:pt idx="74">
                  <c:v>6.6374530857838954E-2</c:v>
                </c:pt>
                <c:pt idx="75">
                  <c:v>7.7283459406546129E-2</c:v>
                </c:pt>
                <c:pt idx="76">
                  <c:v>8.4330227659925372E-2</c:v>
                </c:pt>
                <c:pt idx="77">
                  <c:v>7.7631065195965299E-2</c:v>
                </c:pt>
                <c:pt idx="78">
                  <c:v>5.9199365169373408E-2</c:v>
                </c:pt>
                <c:pt idx="79">
                  <c:v>6.3433152563358908E-2</c:v>
                </c:pt>
                <c:pt idx="80">
                  <c:v>0.12377945210396168</c:v>
                </c:pt>
                <c:pt idx="81">
                  <c:v>0.12753718501721623</c:v>
                </c:pt>
                <c:pt idx="82">
                  <c:v>8.3337673486664432E-2</c:v>
                </c:pt>
                <c:pt idx="83">
                  <c:v>0.12807193201317824</c:v>
                </c:pt>
                <c:pt idx="84">
                  <c:v>0.25487366351355178</c:v>
                </c:pt>
                <c:pt idx="85">
                  <c:v>0.20633162327427823</c:v>
                </c:pt>
                <c:pt idx="86">
                  <c:v>0.13273590201434837</c:v>
                </c:pt>
                <c:pt idx="87">
                  <c:v>0.11065305031896822</c:v>
                </c:pt>
                <c:pt idx="88">
                  <c:v>8.8126554430535409E-2</c:v>
                </c:pt>
                <c:pt idx="89">
                  <c:v>4.1680570692402164E-2</c:v>
                </c:pt>
                <c:pt idx="90">
                  <c:v>4.5418921460163686E-2</c:v>
                </c:pt>
                <c:pt idx="91">
                  <c:v>4.0417781863026248E-2</c:v>
                </c:pt>
                <c:pt idx="92">
                  <c:v>4.1545002494987049E-2</c:v>
                </c:pt>
                <c:pt idx="93">
                  <c:v>3.4824332899952237E-2</c:v>
                </c:pt>
                <c:pt idx="94">
                  <c:v>2.7061129056642041E-2</c:v>
                </c:pt>
                <c:pt idx="95">
                  <c:v>2.4344415292156363E-2</c:v>
                </c:pt>
                <c:pt idx="96">
                  <c:v>2.6915343270706327E-2</c:v>
                </c:pt>
                <c:pt idx="97">
                  <c:v>2.2082393954123036E-2</c:v>
                </c:pt>
                <c:pt idx="98">
                  <c:v>2.4111278085557464E-2</c:v>
                </c:pt>
                <c:pt idx="99">
                  <c:v>3.7641035478141349E-2</c:v>
                </c:pt>
                <c:pt idx="100">
                  <c:v>2.7838416874839789E-2</c:v>
                </c:pt>
                <c:pt idx="101">
                  <c:v>1.484033476232427E-2</c:v>
                </c:pt>
                <c:pt idx="102">
                  <c:v>1.6127388200113613E-2</c:v>
                </c:pt>
                <c:pt idx="103">
                  <c:v>1.8976156367448205E-2</c:v>
                </c:pt>
                <c:pt idx="104">
                  <c:v>1.9000129246963926E-2</c:v>
                </c:pt>
                <c:pt idx="105">
                  <c:v>2.0924455588218427E-2</c:v>
                </c:pt>
                <c:pt idx="106">
                  <c:v>2.3436438112887759E-2</c:v>
                </c:pt>
                <c:pt idx="107">
                  <c:v>2.4534492659632257E-2</c:v>
                </c:pt>
                <c:pt idx="108">
                  <c:v>2.8358822944229534E-2</c:v>
                </c:pt>
                <c:pt idx="109">
                  <c:v>2.8744402503479316E-2</c:v>
                </c:pt>
                <c:pt idx="110">
                  <c:v>2.8921073375567152E-2</c:v>
                </c:pt>
                <c:pt idx="111">
                  <c:v>3.3829759346010402E-2</c:v>
                </c:pt>
                <c:pt idx="112">
                  <c:v>2.5768581953687697E-2</c:v>
                </c:pt>
                <c:pt idx="113">
                  <c:v>2.1486444194893872E-2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A-4D46-85E0-BD58E2A70FAE}"/>
            </c:ext>
          </c:extLst>
        </c:ser>
        <c:ser>
          <c:idx val="2"/>
          <c:order val="2"/>
          <c:tx>
            <c:strRef>
              <c:f>NAC!$AT$4</c:f>
              <c:strCache>
                <c:ptCount val="1"/>
                <c:pt idx="0">
                  <c:v>Supercore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NAC!$AT$5:$AT$1000</c:f>
              <c:numCache>
                <c:formatCode>0.0%</c:formatCode>
                <c:ptCount val="996"/>
                <c:pt idx="1">
                  <c:v>1.5367224510215438E-2</c:v>
                </c:pt>
                <c:pt idx="2">
                  <c:v>1.4293358138140588E-2</c:v>
                </c:pt>
                <c:pt idx="3">
                  <c:v>2.3358300618601335E-2</c:v>
                </c:pt>
                <c:pt idx="4">
                  <c:v>2.4489085588571768E-2</c:v>
                </c:pt>
                <c:pt idx="5">
                  <c:v>1.3861955322418629E-2</c:v>
                </c:pt>
                <c:pt idx="6">
                  <c:v>1.2425192785356698E-2</c:v>
                </c:pt>
                <c:pt idx="7">
                  <c:v>1.7277841049558651E-2</c:v>
                </c:pt>
                <c:pt idx="8">
                  <c:v>1.0309043817911423E-2</c:v>
                </c:pt>
                <c:pt idx="9">
                  <c:v>2.1269586577228106E-2</c:v>
                </c:pt>
                <c:pt idx="10">
                  <c:v>1.5299068095045998E-2</c:v>
                </c:pt>
                <c:pt idx="11">
                  <c:v>1.4536514317090576E-2</c:v>
                </c:pt>
                <c:pt idx="12">
                  <c:v>1.8447587438235491E-2</c:v>
                </c:pt>
                <c:pt idx="13">
                  <c:v>1.5287025931671083E-2</c:v>
                </c:pt>
                <c:pt idx="14">
                  <c:v>2.3684987576782168E-2</c:v>
                </c:pt>
                <c:pt idx="15">
                  <c:v>3.0470416037922998E-2</c:v>
                </c:pt>
                <c:pt idx="16">
                  <c:v>2.4990783498703539E-2</c:v>
                </c:pt>
                <c:pt idx="17">
                  <c:v>2.1810260492970857E-2</c:v>
                </c:pt>
                <c:pt idx="18">
                  <c:v>3.5762104834579089E-2</c:v>
                </c:pt>
                <c:pt idx="19">
                  <c:v>3.1710409537465845E-2</c:v>
                </c:pt>
                <c:pt idx="20">
                  <c:v>3.6736610247950496E-2</c:v>
                </c:pt>
                <c:pt idx="21">
                  <c:v>7.615648143827225E-2</c:v>
                </c:pt>
                <c:pt idx="22">
                  <c:v>4.9664303986743041E-2</c:v>
                </c:pt>
                <c:pt idx="23">
                  <c:v>3.270864766652215E-2</c:v>
                </c:pt>
                <c:pt idx="24">
                  <c:v>2.9424078251987451E-2</c:v>
                </c:pt>
                <c:pt idx="25">
                  <c:v>2.5240459154425965E-2</c:v>
                </c:pt>
                <c:pt idx="26">
                  <c:v>2.1965503295871658E-2</c:v>
                </c:pt>
                <c:pt idx="27">
                  <c:v>4.5600406874442667E-2</c:v>
                </c:pt>
                <c:pt idx="28">
                  <c:v>4.0931254501125336E-2</c:v>
                </c:pt>
                <c:pt idx="29">
                  <c:v>3.3880774490795185E-2</c:v>
                </c:pt>
                <c:pt idx="30">
                  <c:v>2.8655677833201887E-2</c:v>
                </c:pt>
                <c:pt idx="31">
                  <c:v>2.1247464396985549E-2</c:v>
                </c:pt>
                <c:pt idx="32">
                  <c:v>4.1083180678971765E-2</c:v>
                </c:pt>
                <c:pt idx="33">
                  <c:v>7.0308644418902944E-2</c:v>
                </c:pt>
                <c:pt idx="34">
                  <c:v>4.0422531717071442E-2</c:v>
                </c:pt>
                <c:pt idx="35">
                  <c:v>4.3370300066690071E-2</c:v>
                </c:pt>
                <c:pt idx="36">
                  <c:v>4.4560763884261112E-2</c:v>
                </c:pt>
                <c:pt idx="37">
                  <c:v>8.6654623527113728E-3</c:v>
                </c:pt>
                <c:pt idx="38">
                  <c:v>1.7774820352995491E-2</c:v>
                </c:pt>
                <c:pt idx="39">
                  <c:v>3.5833147966581436E-2</c:v>
                </c:pt>
                <c:pt idx="40">
                  <c:v>8.7827927703052477E-3</c:v>
                </c:pt>
                <c:pt idx="41">
                  <c:v>2.4619287212752194E-2</c:v>
                </c:pt>
                <c:pt idx="42">
                  <c:v>3.0664584602895673E-2</c:v>
                </c:pt>
                <c:pt idx="43">
                  <c:v>2.4921658219015264E-2</c:v>
                </c:pt>
                <c:pt idx="44">
                  <c:v>2.5928581068500378E-2</c:v>
                </c:pt>
                <c:pt idx="45">
                  <c:v>3.1479850270468956E-2</c:v>
                </c:pt>
                <c:pt idx="46">
                  <c:v>3.638948459082858E-2</c:v>
                </c:pt>
                <c:pt idx="47">
                  <c:v>3.4564592021229856E-2</c:v>
                </c:pt>
                <c:pt idx="48">
                  <c:v>3.787158027897064E-2</c:v>
                </c:pt>
                <c:pt idx="49">
                  <c:v>3.8544303204737007E-2</c:v>
                </c:pt>
                <c:pt idx="50">
                  <c:v>3.4010943608781652E-2</c:v>
                </c:pt>
                <c:pt idx="51">
                  <c:v>5.8411262713693235E-2</c:v>
                </c:pt>
                <c:pt idx="52">
                  <c:v>4.1235394546649484E-2</c:v>
                </c:pt>
                <c:pt idx="53">
                  <c:v>3.5837209448041252E-2</c:v>
                </c:pt>
                <c:pt idx="54">
                  <c:v>3.1814648197875828E-2</c:v>
                </c:pt>
                <c:pt idx="55">
                  <c:v>2.4676341275978952E-2</c:v>
                </c:pt>
                <c:pt idx="56">
                  <c:v>3.1676345838316244E-2</c:v>
                </c:pt>
                <c:pt idx="57">
                  <c:v>3.9146162073296242E-2</c:v>
                </c:pt>
                <c:pt idx="58">
                  <c:v>3.7016664448310976E-2</c:v>
                </c:pt>
                <c:pt idx="59">
                  <c:v>2.4463209260310093E-2</c:v>
                </c:pt>
                <c:pt idx="60">
                  <c:v>3.4109446558884482E-2</c:v>
                </c:pt>
                <c:pt idx="61">
                  <c:v>3.421080496660811E-2</c:v>
                </c:pt>
                <c:pt idx="62">
                  <c:v>3.6989033922961712E-2</c:v>
                </c:pt>
                <c:pt idx="63">
                  <c:v>6.5765368583230677E-2</c:v>
                </c:pt>
                <c:pt idx="64">
                  <c:v>6.3147597641719955E-2</c:v>
                </c:pt>
                <c:pt idx="65">
                  <c:v>5.505288872743197E-2</c:v>
                </c:pt>
                <c:pt idx="66">
                  <c:v>5.2272654949110153E-2</c:v>
                </c:pt>
                <c:pt idx="67">
                  <c:v>8.1106382523212117E-2</c:v>
                </c:pt>
                <c:pt idx="68">
                  <c:v>7.1742446080531375E-2</c:v>
                </c:pt>
                <c:pt idx="69">
                  <c:v>6.4358942779461303E-2</c:v>
                </c:pt>
                <c:pt idx="70">
                  <c:v>6.1328714962712194E-2</c:v>
                </c:pt>
                <c:pt idx="71">
                  <c:v>4.974638155207356E-2</c:v>
                </c:pt>
                <c:pt idx="72">
                  <c:v>5.0636604882575931E-2</c:v>
                </c:pt>
                <c:pt idx="73">
                  <c:v>5.2176028408493336E-2</c:v>
                </c:pt>
                <c:pt idx="74">
                  <c:v>5.0837878564751415E-2</c:v>
                </c:pt>
                <c:pt idx="75">
                  <c:v>6.9130368010511756E-2</c:v>
                </c:pt>
                <c:pt idx="76">
                  <c:v>7.8164930566012591E-2</c:v>
                </c:pt>
                <c:pt idx="77">
                  <c:v>8.0355382209857051E-2</c:v>
                </c:pt>
                <c:pt idx="78">
                  <c:v>6.6579801222951929E-2</c:v>
                </c:pt>
                <c:pt idx="79">
                  <c:v>6.6524716690075758E-2</c:v>
                </c:pt>
                <c:pt idx="80">
                  <c:v>0.11212310435588968</c:v>
                </c:pt>
                <c:pt idx="81">
                  <c:v>0.12371290539910307</c:v>
                </c:pt>
                <c:pt idx="82">
                  <c:v>8.6106282992024941E-2</c:v>
                </c:pt>
                <c:pt idx="83">
                  <c:v>0.12069315023857685</c:v>
                </c:pt>
                <c:pt idx="84">
                  <c:v>0.25436289897466913</c:v>
                </c:pt>
                <c:pt idx="85">
                  <c:v>0.21746012038513496</c:v>
                </c:pt>
                <c:pt idx="86">
                  <c:v>0.1356728250330308</c:v>
                </c:pt>
                <c:pt idx="87">
                  <c:v>0.11578564712995121</c:v>
                </c:pt>
                <c:pt idx="88">
                  <c:v>7.9058032568210868E-2</c:v>
                </c:pt>
                <c:pt idx="89">
                  <c:v>3.6149253224823985E-2</c:v>
                </c:pt>
                <c:pt idx="90">
                  <c:v>3.9123458183638604E-2</c:v>
                </c:pt>
                <c:pt idx="91">
                  <c:v>3.6766968162232017E-2</c:v>
                </c:pt>
                <c:pt idx="92">
                  <c:v>3.9376571908636304E-2</c:v>
                </c:pt>
                <c:pt idx="93">
                  <c:v>3.595164678342111E-2</c:v>
                </c:pt>
                <c:pt idx="94">
                  <c:v>2.8232764698642443E-2</c:v>
                </c:pt>
                <c:pt idx="95">
                  <c:v>2.6552812886085242E-2</c:v>
                </c:pt>
                <c:pt idx="96">
                  <c:v>2.1423555297058083E-2</c:v>
                </c:pt>
                <c:pt idx="97">
                  <c:v>1.4353010047527981E-2</c:v>
                </c:pt>
                <c:pt idx="98">
                  <c:v>1.7713751457529403E-2</c:v>
                </c:pt>
                <c:pt idx="99">
                  <c:v>2.8228973287604653E-2</c:v>
                </c:pt>
                <c:pt idx="100">
                  <c:v>2.5712968488442067E-2</c:v>
                </c:pt>
                <c:pt idx="101">
                  <c:v>1.6096521520089668E-2</c:v>
                </c:pt>
                <c:pt idx="102">
                  <c:v>1.7174799482583047E-2</c:v>
                </c:pt>
                <c:pt idx="103">
                  <c:v>1.8589135457230288E-2</c:v>
                </c:pt>
                <c:pt idx="104">
                  <c:v>1.6366024185365369E-2</c:v>
                </c:pt>
                <c:pt idx="105">
                  <c:v>2.282233455392535E-2</c:v>
                </c:pt>
                <c:pt idx="106">
                  <c:v>2.3112354513513012E-2</c:v>
                </c:pt>
                <c:pt idx="107">
                  <c:v>2.1163466735288683E-2</c:v>
                </c:pt>
                <c:pt idx="108">
                  <c:v>2.4671957671357658E-2</c:v>
                </c:pt>
                <c:pt idx="109">
                  <c:v>1.5639238003642308E-2</c:v>
                </c:pt>
                <c:pt idx="110">
                  <c:v>1.9253923802016848E-2</c:v>
                </c:pt>
                <c:pt idx="111">
                  <c:v>3.3821955877362475E-2</c:v>
                </c:pt>
                <c:pt idx="112">
                  <c:v>3.0681582467607438E-2</c:v>
                </c:pt>
                <c:pt idx="113">
                  <c:v>2.0226474392012861E-2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FA-4D46-85E0-BD58E2A70FAE}"/>
            </c:ext>
          </c:extLst>
        </c:ser>
        <c:ser>
          <c:idx val="3"/>
          <c:order val="3"/>
          <c:tx>
            <c:strRef>
              <c:f>NAC!$AP$4</c:f>
              <c:strCache>
                <c:ptCount val="1"/>
                <c:pt idx="0">
                  <c:v>Subyacente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NAC!$AP$5:$AP$1000</c:f>
              <c:numCache>
                <c:formatCode>0.0%</c:formatCode>
                <c:ptCount val="996"/>
                <c:pt idx="1">
                  <c:v>1.3785323949277117E-2</c:v>
                </c:pt>
                <c:pt idx="2">
                  <c:v>1.4092472460286665E-2</c:v>
                </c:pt>
                <c:pt idx="3">
                  <c:v>2.2117554054879696E-2</c:v>
                </c:pt>
                <c:pt idx="4">
                  <c:v>2.441651525133226E-2</c:v>
                </c:pt>
                <c:pt idx="5">
                  <c:v>1.4785622336456195E-2</c:v>
                </c:pt>
                <c:pt idx="6">
                  <c:v>1.1061293662836036E-2</c:v>
                </c:pt>
                <c:pt idx="7">
                  <c:v>1.5012659961502806E-2</c:v>
                </c:pt>
                <c:pt idx="8">
                  <c:v>1.1637183919396499E-2</c:v>
                </c:pt>
                <c:pt idx="9">
                  <c:v>1.9967966854851804E-2</c:v>
                </c:pt>
                <c:pt idx="10">
                  <c:v>1.558333713706328E-2</c:v>
                </c:pt>
                <c:pt idx="11">
                  <c:v>1.2244702319667677E-2</c:v>
                </c:pt>
                <c:pt idx="12">
                  <c:v>1.0613079756107702E-2</c:v>
                </c:pt>
                <c:pt idx="13">
                  <c:v>1.8752668667121775E-2</c:v>
                </c:pt>
                <c:pt idx="14">
                  <c:v>1.5536708927481158E-2</c:v>
                </c:pt>
                <c:pt idx="15">
                  <c:v>2.4994595092317162E-2</c:v>
                </c:pt>
                <c:pt idx="16">
                  <c:v>1.8464813175373296E-2</c:v>
                </c:pt>
                <c:pt idx="17">
                  <c:v>2.6076676953161959E-2</c:v>
                </c:pt>
                <c:pt idx="18">
                  <c:v>3.7325582658251699E-2</c:v>
                </c:pt>
                <c:pt idx="19">
                  <c:v>3.3078122573841018E-2</c:v>
                </c:pt>
                <c:pt idx="20">
                  <c:v>3.0566752662652519E-2</c:v>
                </c:pt>
                <c:pt idx="21">
                  <c:v>7.3626439209409478E-2</c:v>
                </c:pt>
                <c:pt idx="22">
                  <c:v>4.7275189231342774E-2</c:v>
                </c:pt>
                <c:pt idx="23">
                  <c:v>3.2065512880207203E-2</c:v>
                </c:pt>
                <c:pt idx="24">
                  <c:v>1.9417939682629504E-2</c:v>
                </c:pt>
                <c:pt idx="25">
                  <c:v>2.8484167879303746E-2</c:v>
                </c:pt>
                <c:pt idx="26">
                  <c:v>3.8571358981003057E-2</c:v>
                </c:pt>
                <c:pt idx="27">
                  <c:v>4.9132906946895982E-2</c:v>
                </c:pt>
                <c:pt idx="28">
                  <c:v>3.4340660506443577E-2</c:v>
                </c:pt>
                <c:pt idx="29">
                  <c:v>2.6091379479126431E-2</c:v>
                </c:pt>
                <c:pt idx="30">
                  <c:v>2.6488462195277895E-2</c:v>
                </c:pt>
                <c:pt idx="31">
                  <c:v>2.253656089156042E-2</c:v>
                </c:pt>
                <c:pt idx="32">
                  <c:v>4.3291370866541667E-2</c:v>
                </c:pt>
                <c:pt idx="33">
                  <c:v>6.6464026454156278E-2</c:v>
                </c:pt>
                <c:pt idx="34">
                  <c:v>3.5314977613690957E-2</c:v>
                </c:pt>
                <c:pt idx="35">
                  <c:v>4.2010439840456382E-2</c:v>
                </c:pt>
                <c:pt idx="36">
                  <c:v>3.2418335476719573E-2</c:v>
                </c:pt>
                <c:pt idx="37">
                  <c:v>3.4621450481326033E-2</c:v>
                </c:pt>
                <c:pt idx="38">
                  <c:v>2.4868469711827768E-2</c:v>
                </c:pt>
                <c:pt idx="39">
                  <c:v>3.3275919699808698E-2</c:v>
                </c:pt>
                <c:pt idx="40">
                  <c:v>2.2134659629043263E-2</c:v>
                </c:pt>
                <c:pt idx="41">
                  <c:v>2.0943737162454124E-2</c:v>
                </c:pt>
                <c:pt idx="42">
                  <c:v>2.6674775212256474E-2</c:v>
                </c:pt>
                <c:pt idx="43">
                  <c:v>2.174128109738338E-2</c:v>
                </c:pt>
                <c:pt idx="44">
                  <c:v>2.9629799880426244E-2</c:v>
                </c:pt>
                <c:pt idx="45">
                  <c:v>3.0579695572035659E-2</c:v>
                </c:pt>
                <c:pt idx="46">
                  <c:v>4.2750518277438587E-2</c:v>
                </c:pt>
                <c:pt idx="47">
                  <c:v>3.3051879312864019E-2</c:v>
                </c:pt>
                <c:pt idx="48">
                  <c:v>3.9895152652920984E-2</c:v>
                </c:pt>
                <c:pt idx="49">
                  <c:v>4.0438427719826642E-2</c:v>
                </c:pt>
                <c:pt idx="50">
                  <c:v>3.7425887720243578E-2</c:v>
                </c:pt>
                <c:pt idx="51">
                  <c:v>5.1885768170606861E-2</c:v>
                </c:pt>
                <c:pt idx="52">
                  <c:v>4.1390917863477261E-2</c:v>
                </c:pt>
                <c:pt idx="53">
                  <c:v>2.8862352041139738E-2</c:v>
                </c:pt>
                <c:pt idx="54">
                  <c:v>3.1910115794853366E-2</c:v>
                </c:pt>
                <c:pt idx="55">
                  <c:v>3.1207579897257309E-2</c:v>
                </c:pt>
                <c:pt idx="56">
                  <c:v>2.4708849445252312E-2</c:v>
                </c:pt>
                <c:pt idx="57">
                  <c:v>3.7798181181538881E-2</c:v>
                </c:pt>
                <c:pt idx="58">
                  <c:v>3.7059144366690999E-2</c:v>
                </c:pt>
                <c:pt idx="59">
                  <c:v>2.729488905166888E-2</c:v>
                </c:pt>
                <c:pt idx="60">
                  <c:v>4.4218974966035107E-2</c:v>
                </c:pt>
                <c:pt idx="61">
                  <c:v>4.2408963699787083E-2</c:v>
                </c:pt>
                <c:pt idx="62">
                  <c:v>5.2373541769539456E-2</c:v>
                </c:pt>
                <c:pt idx="63">
                  <c:v>6.7398143455552617E-2</c:v>
                </c:pt>
                <c:pt idx="64">
                  <c:v>6.4618115818821265E-2</c:v>
                </c:pt>
                <c:pt idx="65">
                  <c:v>5.0213661153847067E-2</c:v>
                </c:pt>
                <c:pt idx="66">
                  <c:v>5.2128692894966244E-2</c:v>
                </c:pt>
                <c:pt idx="67">
                  <c:v>8.1270095905101591E-2</c:v>
                </c:pt>
                <c:pt idx="68">
                  <c:v>7.4684214283195383E-2</c:v>
                </c:pt>
                <c:pt idx="69">
                  <c:v>7.0377904942710456E-2</c:v>
                </c:pt>
                <c:pt idx="70">
                  <c:v>6.2465383558430787E-2</c:v>
                </c:pt>
                <c:pt idx="71">
                  <c:v>4.4123885311894595E-2</c:v>
                </c:pt>
                <c:pt idx="72">
                  <c:v>5.1503105795448922E-2</c:v>
                </c:pt>
                <c:pt idx="73">
                  <c:v>6.0258078472190446E-2</c:v>
                </c:pt>
                <c:pt idx="74">
                  <c:v>7.3439499917093309E-2</c:v>
                </c:pt>
                <c:pt idx="75">
                  <c:v>8.1613314426586259E-2</c:v>
                </c:pt>
                <c:pt idx="76">
                  <c:v>9.4173138303497383E-2</c:v>
                </c:pt>
                <c:pt idx="77">
                  <c:v>7.2614658445649294E-2</c:v>
                </c:pt>
                <c:pt idx="78">
                  <c:v>5.1436645242898038E-2</c:v>
                </c:pt>
                <c:pt idx="79">
                  <c:v>6.2638015473305719E-2</c:v>
                </c:pt>
                <c:pt idx="80">
                  <c:v>0.12998834833198925</c:v>
                </c:pt>
                <c:pt idx="81">
                  <c:v>0.14097996970468607</c:v>
                </c:pt>
                <c:pt idx="82">
                  <c:v>8.8891055019641341E-2</c:v>
                </c:pt>
                <c:pt idx="83">
                  <c:v>0.13375880472341795</c:v>
                </c:pt>
                <c:pt idx="84">
                  <c:v>0.25518032198513474</c:v>
                </c:pt>
                <c:pt idx="85">
                  <c:v>0.20611788622627225</c:v>
                </c:pt>
                <c:pt idx="86">
                  <c:v>0.11139592166226975</c:v>
                </c:pt>
                <c:pt idx="87">
                  <c:v>9.5798711092115019E-2</c:v>
                </c:pt>
                <c:pt idx="88">
                  <c:v>6.774358118564372E-2</c:v>
                </c:pt>
                <c:pt idx="89">
                  <c:v>4.6305143953170091E-2</c:v>
                </c:pt>
                <c:pt idx="90">
                  <c:v>3.5385627248763152E-2</c:v>
                </c:pt>
                <c:pt idx="91">
                  <c:v>3.838336284153776E-2</c:v>
                </c:pt>
                <c:pt idx="92">
                  <c:v>3.5638197490684531E-2</c:v>
                </c:pt>
                <c:pt idx="93">
                  <c:v>3.0426487293508497E-2</c:v>
                </c:pt>
                <c:pt idx="94">
                  <c:v>2.5129255867080147E-2</c:v>
                </c:pt>
                <c:pt idx="95">
                  <c:v>1.8943059817317254E-2</c:v>
                </c:pt>
                <c:pt idx="96">
                  <c:v>2.4274095822478303E-2</c:v>
                </c:pt>
                <c:pt idx="97">
                  <c:v>2.14319163247223E-2</c:v>
                </c:pt>
                <c:pt idx="98">
                  <c:v>2.3977654079308852E-2</c:v>
                </c:pt>
                <c:pt idx="99">
                  <c:v>4.1020112877772297E-2</c:v>
                </c:pt>
                <c:pt idx="100">
                  <c:v>3.1479776689980365E-2</c:v>
                </c:pt>
                <c:pt idx="101">
                  <c:v>1.2563846076311336E-2</c:v>
                </c:pt>
                <c:pt idx="102">
                  <c:v>1.2093552974303368E-2</c:v>
                </c:pt>
                <c:pt idx="103">
                  <c:v>1.8999186342017804E-2</c:v>
                </c:pt>
                <c:pt idx="104">
                  <c:v>1.5139117089121301E-2</c:v>
                </c:pt>
                <c:pt idx="105">
                  <c:v>1.7325608663848024E-2</c:v>
                </c:pt>
                <c:pt idx="106">
                  <c:v>2.1804351462191507E-2</c:v>
                </c:pt>
                <c:pt idx="107">
                  <c:v>2.213368249415204E-2</c:v>
                </c:pt>
                <c:pt idx="108">
                  <c:v>2.7049913860718533E-2</c:v>
                </c:pt>
                <c:pt idx="109">
                  <c:v>3.152322002024599E-2</c:v>
                </c:pt>
                <c:pt idx="110">
                  <c:v>2.6229737873585846E-2</c:v>
                </c:pt>
                <c:pt idx="111">
                  <c:v>3.0595987166315508E-2</c:v>
                </c:pt>
                <c:pt idx="112">
                  <c:v>2.0009060944990331E-2</c:v>
                </c:pt>
                <c:pt idx="113">
                  <c:v>1.9765867798570369E-2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FA-4D46-85E0-BD58E2A70FAE}"/>
            </c:ext>
          </c:extLst>
        </c:ser>
        <c:ser>
          <c:idx val="4"/>
          <c:order val="4"/>
          <c:tx>
            <c:strRef>
              <c:f>NAC!$AQ$4</c:f>
              <c:strCache>
                <c:ptCount val="1"/>
                <c:pt idx="0">
                  <c:v>Subyacente-AyB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NAC!$AQ$5:$AQ$91000</c:f>
              <c:numCache>
                <c:formatCode>0.0%</c:formatCode>
                <c:ptCount val="90996"/>
                <c:pt idx="1">
                  <c:v>1.4839469288793872E-2</c:v>
                </c:pt>
                <c:pt idx="2">
                  <c:v>7.8443499425127072E-3</c:v>
                </c:pt>
                <c:pt idx="3">
                  <c:v>1.8538074132848692E-2</c:v>
                </c:pt>
                <c:pt idx="4">
                  <c:v>2.5883092670647256E-2</c:v>
                </c:pt>
                <c:pt idx="5">
                  <c:v>1.5957234124711395E-2</c:v>
                </c:pt>
                <c:pt idx="6">
                  <c:v>1.3624030412598076E-2</c:v>
                </c:pt>
                <c:pt idx="7">
                  <c:v>1.6056483872823213E-2</c:v>
                </c:pt>
                <c:pt idx="8">
                  <c:v>4.819519823339391E-3</c:v>
                </c:pt>
                <c:pt idx="9">
                  <c:v>2.2519153557535754E-2</c:v>
                </c:pt>
                <c:pt idx="10">
                  <c:v>1.4185626851093147E-2</c:v>
                </c:pt>
                <c:pt idx="11">
                  <c:v>1.2707962141821127E-2</c:v>
                </c:pt>
                <c:pt idx="12">
                  <c:v>1.4094949523503653E-2</c:v>
                </c:pt>
                <c:pt idx="13">
                  <c:v>1.6763368936066669E-2</c:v>
                </c:pt>
                <c:pt idx="14">
                  <c:v>1.0556927489419943E-2</c:v>
                </c:pt>
                <c:pt idx="15">
                  <c:v>2.8285805919934459E-2</c:v>
                </c:pt>
                <c:pt idx="16">
                  <c:v>2.4175071919446678E-2</c:v>
                </c:pt>
                <c:pt idx="17">
                  <c:v>2.2378142489049235E-2</c:v>
                </c:pt>
                <c:pt idx="18">
                  <c:v>2.8819961207521061E-2</c:v>
                </c:pt>
                <c:pt idx="19">
                  <c:v>2.8639566862536547E-2</c:v>
                </c:pt>
                <c:pt idx="20">
                  <c:v>2.4613234281235963E-2</c:v>
                </c:pt>
                <c:pt idx="21">
                  <c:v>7.9243379851305251E-2</c:v>
                </c:pt>
                <c:pt idx="22">
                  <c:v>4.0399193176244852E-2</c:v>
                </c:pt>
                <c:pt idx="23">
                  <c:v>2.9156398630205915E-2</c:v>
                </c:pt>
                <c:pt idx="24">
                  <c:v>2.2052085760649875E-2</c:v>
                </c:pt>
                <c:pt idx="25">
                  <c:v>2.391546098808961E-2</c:v>
                </c:pt>
                <c:pt idx="26">
                  <c:v>2.4599028216586216E-2</c:v>
                </c:pt>
                <c:pt idx="27">
                  <c:v>4.1357008859664424E-2</c:v>
                </c:pt>
                <c:pt idx="28">
                  <c:v>4.3965124527418409E-2</c:v>
                </c:pt>
                <c:pt idx="29">
                  <c:v>2.774940864243769E-2</c:v>
                </c:pt>
                <c:pt idx="30">
                  <c:v>2.7418813108474271E-2</c:v>
                </c:pt>
                <c:pt idx="31">
                  <c:v>2.3861120275409764E-2</c:v>
                </c:pt>
                <c:pt idx="32">
                  <c:v>4.1603240659582763E-2</c:v>
                </c:pt>
                <c:pt idx="33">
                  <c:v>7.4935864511246564E-2</c:v>
                </c:pt>
                <c:pt idx="34">
                  <c:v>4.1851433402429805E-2</c:v>
                </c:pt>
                <c:pt idx="35">
                  <c:v>3.2006466805546196E-2</c:v>
                </c:pt>
                <c:pt idx="36">
                  <c:v>3.3327792876547635E-2</c:v>
                </c:pt>
                <c:pt idx="37">
                  <c:v>2.3697027414186778E-2</c:v>
                </c:pt>
                <c:pt idx="38">
                  <c:v>2.4592336884615484E-2</c:v>
                </c:pt>
                <c:pt idx="39">
                  <c:v>2.8480205475035714E-2</c:v>
                </c:pt>
                <c:pt idx="40">
                  <c:v>1.473184680396411E-2</c:v>
                </c:pt>
                <c:pt idx="41">
                  <c:v>3.5102375132685992E-2</c:v>
                </c:pt>
                <c:pt idx="42">
                  <c:v>3.9256414190542266E-2</c:v>
                </c:pt>
                <c:pt idx="43">
                  <c:v>2.9731368578128636E-2</c:v>
                </c:pt>
                <c:pt idx="44">
                  <c:v>2.7095131832930219E-2</c:v>
                </c:pt>
                <c:pt idx="45">
                  <c:v>3.0287782053331602E-2</c:v>
                </c:pt>
                <c:pt idx="46">
                  <c:v>4.0777314406877263E-2</c:v>
                </c:pt>
                <c:pt idx="47">
                  <c:v>3.8089427787567631E-2</c:v>
                </c:pt>
                <c:pt idx="48">
                  <c:v>3.7440548663664197E-2</c:v>
                </c:pt>
                <c:pt idx="49">
                  <c:v>3.3844204500392605E-2</c:v>
                </c:pt>
                <c:pt idx="50">
                  <c:v>3.6773508463079363E-2</c:v>
                </c:pt>
                <c:pt idx="51">
                  <c:v>5.5873308578468617E-2</c:v>
                </c:pt>
                <c:pt idx="52">
                  <c:v>4.042681000594972E-2</c:v>
                </c:pt>
                <c:pt idx="53">
                  <c:v>2.8034058193843192E-2</c:v>
                </c:pt>
                <c:pt idx="54">
                  <c:v>2.9574278211384364E-2</c:v>
                </c:pt>
                <c:pt idx="55">
                  <c:v>2.8947680245084983E-2</c:v>
                </c:pt>
                <c:pt idx="56">
                  <c:v>3.3214572221768712E-2</c:v>
                </c:pt>
                <c:pt idx="57">
                  <c:v>4.2880456449948978E-2</c:v>
                </c:pt>
                <c:pt idx="58">
                  <c:v>4.0680477062142062E-2</c:v>
                </c:pt>
                <c:pt idx="59">
                  <c:v>3.3421133399348157E-2</c:v>
                </c:pt>
                <c:pt idx="60">
                  <c:v>4.4850927323320855E-2</c:v>
                </c:pt>
                <c:pt idx="61">
                  <c:v>3.890829461936085E-2</c:v>
                </c:pt>
                <c:pt idx="62">
                  <c:v>3.6663237753115308E-2</c:v>
                </c:pt>
                <c:pt idx="63">
                  <c:v>6.4140131922906907E-2</c:v>
                </c:pt>
                <c:pt idx="64">
                  <c:v>7.2067397063361183E-2</c:v>
                </c:pt>
                <c:pt idx="65">
                  <c:v>5.4635459648285201E-2</c:v>
                </c:pt>
                <c:pt idx="66">
                  <c:v>5.5820098467884049E-2</c:v>
                </c:pt>
                <c:pt idx="67">
                  <c:v>9.9530137831114862E-2</c:v>
                </c:pt>
                <c:pt idx="68">
                  <c:v>7.7913002752251437E-2</c:v>
                </c:pt>
                <c:pt idx="69">
                  <c:v>7.0909969568180964E-2</c:v>
                </c:pt>
                <c:pt idx="70">
                  <c:v>6.3680915377868352E-2</c:v>
                </c:pt>
                <c:pt idx="71">
                  <c:v>4.9578820747300245E-2</c:v>
                </c:pt>
                <c:pt idx="72">
                  <c:v>5.3677237820879409E-2</c:v>
                </c:pt>
                <c:pt idx="73">
                  <c:v>5.3704673550798443E-2</c:v>
                </c:pt>
                <c:pt idx="74">
                  <c:v>5.6539779415235136E-2</c:v>
                </c:pt>
                <c:pt idx="75">
                  <c:v>7.2162302518210542E-2</c:v>
                </c:pt>
                <c:pt idx="76">
                  <c:v>9.2765993313040696E-2</c:v>
                </c:pt>
                <c:pt idx="77">
                  <c:v>8.3539169032826655E-2</c:v>
                </c:pt>
                <c:pt idx="78">
                  <c:v>5.9825076544852251E-2</c:v>
                </c:pt>
                <c:pt idx="79">
                  <c:v>6.4474628228872177E-2</c:v>
                </c:pt>
                <c:pt idx="80">
                  <c:v>0.11335853109734151</c:v>
                </c:pt>
                <c:pt idx="81">
                  <c:v>0.14085179381932567</c:v>
                </c:pt>
                <c:pt idx="82">
                  <c:v>9.7761640981664399E-2</c:v>
                </c:pt>
                <c:pt idx="83">
                  <c:v>0.11678751430944834</c:v>
                </c:pt>
                <c:pt idx="84">
                  <c:v>0.22490137850160252</c:v>
                </c:pt>
                <c:pt idx="85">
                  <c:v>0.20769252400921712</c:v>
                </c:pt>
                <c:pt idx="86">
                  <c:v>0.10016306938878916</c:v>
                </c:pt>
                <c:pt idx="87">
                  <c:v>8.5172585109641208E-2</c:v>
                </c:pt>
                <c:pt idx="88">
                  <c:v>7.5542396438065706E-2</c:v>
                </c:pt>
                <c:pt idx="89">
                  <c:v>4.2784638180025203E-2</c:v>
                </c:pt>
                <c:pt idx="90">
                  <c:v>4.130404483827288E-2</c:v>
                </c:pt>
                <c:pt idx="91">
                  <c:v>4.2156858911038819E-2</c:v>
                </c:pt>
                <c:pt idx="92">
                  <c:v>3.5505909898143617E-2</c:v>
                </c:pt>
                <c:pt idx="93">
                  <c:v>3.7535737101646705E-2</c:v>
                </c:pt>
                <c:pt idx="94">
                  <c:v>3.6020448721489462E-2</c:v>
                </c:pt>
                <c:pt idx="95">
                  <c:v>2.560387684470844E-2</c:v>
                </c:pt>
                <c:pt idx="96">
                  <c:v>2.6004086664069836E-2</c:v>
                </c:pt>
                <c:pt idx="97">
                  <c:v>2.3628938985412518E-2</c:v>
                </c:pt>
                <c:pt idx="98">
                  <c:v>1.7905677343866166E-2</c:v>
                </c:pt>
                <c:pt idx="99">
                  <c:v>2.8655988751619788E-2</c:v>
                </c:pt>
                <c:pt idx="100">
                  <c:v>3.3413013403762015E-2</c:v>
                </c:pt>
                <c:pt idx="101">
                  <c:v>1.9467374351132438E-2</c:v>
                </c:pt>
                <c:pt idx="102">
                  <c:v>1.6317763046366451E-2</c:v>
                </c:pt>
                <c:pt idx="103">
                  <c:v>1.9989370422114128E-2</c:v>
                </c:pt>
                <c:pt idx="104">
                  <c:v>1.4807388262766619E-2</c:v>
                </c:pt>
                <c:pt idx="105">
                  <c:v>1.6373861679718438E-2</c:v>
                </c:pt>
                <c:pt idx="106">
                  <c:v>2.0770759781959969E-2</c:v>
                </c:pt>
                <c:pt idx="107">
                  <c:v>1.7944281222097791E-2</c:v>
                </c:pt>
                <c:pt idx="108">
                  <c:v>2.336710883744586E-2</c:v>
                </c:pt>
                <c:pt idx="109">
                  <c:v>1.9870985766432092E-2</c:v>
                </c:pt>
                <c:pt idx="110">
                  <c:v>2.1667624463642676E-2</c:v>
                </c:pt>
                <c:pt idx="111">
                  <c:v>2.8717789926244075E-2</c:v>
                </c:pt>
                <c:pt idx="112">
                  <c:v>2.4528673816501145E-2</c:v>
                </c:pt>
                <c:pt idx="113">
                  <c:v>1.6404985741822697E-2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FA-4D46-85E0-BD58E2A70FAE}"/>
            </c:ext>
          </c:extLst>
        </c:ser>
        <c:ser>
          <c:idx val="5"/>
          <c:order val="5"/>
          <c:tx>
            <c:strRef>
              <c:f>NAC!$AR$4</c:f>
              <c:strCache>
                <c:ptCount val="1"/>
                <c:pt idx="0">
                  <c:v>Subyacente-Food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NAC!$AR$5:$AR$1000</c:f>
              <c:numCache>
                <c:formatCode>0.0%</c:formatCode>
                <c:ptCount val="996"/>
                <c:pt idx="1">
                  <c:v>9.5276753275872483E-3</c:v>
                </c:pt>
                <c:pt idx="2">
                  <c:v>4.6169745235886683E-3</c:v>
                </c:pt>
                <c:pt idx="3">
                  <c:v>2.1275488549077126E-2</c:v>
                </c:pt>
                <c:pt idx="4">
                  <c:v>2.8242853035180593E-2</c:v>
                </c:pt>
                <c:pt idx="5">
                  <c:v>1.6338017117860648E-2</c:v>
                </c:pt>
                <c:pt idx="6">
                  <c:v>1.421068587161467E-2</c:v>
                </c:pt>
                <c:pt idx="7">
                  <c:v>1.2705114107084414E-2</c:v>
                </c:pt>
                <c:pt idx="8">
                  <c:v>4.075844087386038E-3</c:v>
                </c:pt>
                <c:pt idx="9">
                  <c:v>2.5406815421747275E-2</c:v>
                </c:pt>
                <c:pt idx="10">
                  <c:v>1.4324523199847672E-2</c:v>
                </c:pt>
                <c:pt idx="11">
                  <c:v>1.0717766139195506E-2</c:v>
                </c:pt>
                <c:pt idx="12">
                  <c:v>1.2950453856467092E-2</c:v>
                </c:pt>
                <c:pt idx="13">
                  <c:v>1.246853400539738E-2</c:v>
                </c:pt>
                <c:pt idx="14">
                  <c:v>7.0802368832509899E-3</c:v>
                </c:pt>
                <c:pt idx="15">
                  <c:v>3.1890123386192792E-2</c:v>
                </c:pt>
                <c:pt idx="16">
                  <c:v>2.4588378659178955E-2</c:v>
                </c:pt>
                <c:pt idx="17">
                  <c:v>2.183876729969092E-2</c:v>
                </c:pt>
                <c:pt idx="18">
                  <c:v>2.9679886040637538E-2</c:v>
                </c:pt>
                <c:pt idx="19">
                  <c:v>2.8690750107071672E-2</c:v>
                </c:pt>
                <c:pt idx="20">
                  <c:v>2.4741564798197002E-2</c:v>
                </c:pt>
                <c:pt idx="21">
                  <c:v>8.6690316709332249E-2</c:v>
                </c:pt>
                <c:pt idx="22">
                  <c:v>4.3417838903651029E-2</c:v>
                </c:pt>
                <c:pt idx="23">
                  <c:v>3.0386128204605622E-2</c:v>
                </c:pt>
                <c:pt idx="24">
                  <c:v>2.0562380411476733E-2</c:v>
                </c:pt>
                <c:pt idx="25">
                  <c:v>1.9572465691324314E-2</c:v>
                </c:pt>
                <c:pt idx="26">
                  <c:v>2.0664786595761431E-2</c:v>
                </c:pt>
                <c:pt idx="27">
                  <c:v>4.0700299469493384E-2</c:v>
                </c:pt>
                <c:pt idx="28">
                  <c:v>4.4987672774146947E-2</c:v>
                </c:pt>
                <c:pt idx="29">
                  <c:v>2.9634504017990615E-2</c:v>
                </c:pt>
                <c:pt idx="30">
                  <c:v>2.8176246896721491E-2</c:v>
                </c:pt>
                <c:pt idx="31">
                  <c:v>2.184715153677419E-2</c:v>
                </c:pt>
                <c:pt idx="32">
                  <c:v>4.3502680588503706E-2</c:v>
                </c:pt>
                <c:pt idx="33">
                  <c:v>8.2535791708764794E-2</c:v>
                </c:pt>
                <c:pt idx="34">
                  <c:v>4.7264637575937796E-2</c:v>
                </c:pt>
                <c:pt idx="35">
                  <c:v>3.167534996898147E-2</c:v>
                </c:pt>
                <c:pt idx="36">
                  <c:v>3.3499091351196109E-2</c:v>
                </c:pt>
                <c:pt idx="37">
                  <c:v>1.7850548011151046E-2</c:v>
                </c:pt>
                <c:pt idx="38">
                  <c:v>2.2663216779755802E-2</c:v>
                </c:pt>
                <c:pt idx="39">
                  <c:v>3.0773651614804942E-2</c:v>
                </c:pt>
                <c:pt idx="40">
                  <c:v>1.4640506445359192E-2</c:v>
                </c:pt>
                <c:pt idx="41">
                  <c:v>4.152741807739968E-2</c:v>
                </c:pt>
                <c:pt idx="42">
                  <c:v>4.4597246699965787E-2</c:v>
                </c:pt>
                <c:pt idx="43">
                  <c:v>3.2984470843173685E-2</c:v>
                </c:pt>
                <c:pt idx="44">
                  <c:v>2.9707489926235509E-2</c:v>
                </c:pt>
                <c:pt idx="45">
                  <c:v>3.4150017072184902E-2</c:v>
                </c:pt>
                <c:pt idx="46">
                  <c:v>4.2904127333374786E-2</c:v>
                </c:pt>
                <c:pt idx="47">
                  <c:v>3.9816678023788299E-2</c:v>
                </c:pt>
                <c:pt idx="48">
                  <c:v>3.4995010688084083E-2</c:v>
                </c:pt>
                <c:pt idx="49">
                  <c:v>2.7804099208534216E-2</c:v>
                </c:pt>
                <c:pt idx="50">
                  <c:v>3.1490006028572326E-2</c:v>
                </c:pt>
                <c:pt idx="51">
                  <c:v>6.3556692142454185E-2</c:v>
                </c:pt>
                <c:pt idx="52">
                  <c:v>4.0888455773992582E-2</c:v>
                </c:pt>
                <c:pt idx="53">
                  <c:v>2.5255565585682316E-2</c:v>
                </c:pt>
                <c:pt idx="54">
                  <c:v>2.9071939685750614E-2</c:v>
                </c:pt>
                <c:pt idx="55">
                  <c:v>2.3201093203715217E-2</c:v>
                </c:pt>
                <c:pt idx="56">
                  <c:v>3.4438121138342215E-2</c:v>
                </c:pt>
                <c:pt idx="57">
                  <c:v>4.3516865768754132E-2</c:v>
                </c:pt>
                <c:pt idx="58">
                  <c:v>4.0500950072199782E-2</c:v>
                </c:pt>
                <c:pt idx="59">
                  <c:v>2.8286139782694786E-2</c:v>
                </c:pt>
                <c:pt idx="60">
                  <c:v>4.0427077118675214E-2</c:v>
                </c:pt>
                <c:pt idx="61">
                  <c:v>3.3084140300486675E-2</c:v>
                </c:pt>
                <c:pt idx="62">
                  <c:v>3.4524744259508244E-2</c:v>
                </c:pt>
                <c:pt idx="63">
                  <c:v>6.7394278470808811E-2</c:v>
                </c:pt>
                <c:pt idx="64">
                  <c:v>7.1610975639171626E-2</c:v>
                </c:pt>
                <c:pt idx="65">
                  <c:v>5.3900047590682121E-2</c:v>
                </c:pt>
                <c:pt idx="66">
                  <c:v>5.3733153329958983E-2</c:v>
                </c:pt>
                <c:pt idx="67">
                  <c:v>0.10018318496242484</c:v>
                </c:pt>
                <c:pt idx="68">
                  <c:v>8.1721404814204979E-2</c:v>
                </c:pt>
                <c:pt idx="69">
                  <c:v>7.8298854807567153E-2</c:v>
                </c:pt>
                <c:pt idx="70">
                  <c:v>6.0330984474842309E-2</c:v>
                </c:pt>
                <c:pt idx="71">
                  <c:v>4.7730493765896886E-2</c:v>
                </c:pt>
                <c:pt idx="72">
                  <c:v>4.7833223366427591E-2</c:v>
                </c:pt>
                <c:pt idx="73">
                  <c:v>5.0836278321242823E-2</c:v>
                </c:pt>
                <c:pt idx="74">
                  <c:v>5.0139441089434023E-2</c:v>
                </c:pt>
                <c:pt idx="75">
                  <c:v>6.9868240374326707E-2</c:v>
                </c:pt>
                <c:pt idx="76">
                  <c:v>9.0643942858092519E-2</c:v>
                </c:pt>
                <c:pt idx="77">
                  <c:v>8.0095511339409287E-2</c:v>
                </c:pt>
                <c:pt idx="78">
                  <c:v>5.8719987045990241E-2</c:v>
                </c:pt>
                <c:pt idx="79">
                  <c:v>6.0877003354524506E-2</c:v>
                </c:pt>
                <c:pt idx="80">
                  <c:v>0.10935525137342927</c:v>
                </c:pt>
                <c:pt idx="81">
                  <c:v>0.14394178764335752</c:v>
                </c:pt>
                <c:pt idx="82">
                  <c:v>0.10135564664608254</c:v>
                </c:pt>
                <c:pt idx="83">
                  <c:v>0.11553206563389473</c:v>
                </c:pt>
                <c:pt idx="84">
                  <c:v>0.22815648181844495</c:v>
                </c:pt>
                <c:pt idx="85">
                  <c:v>0.2123942767626199</c:v>
                </c:pt>
                <c:pt idx="86">
                  <c:v>9.6148718199903671E-2</c:v>
                </c:pt>
                <c:pt idx="87">
                  <c:v>8.5897431413211267E-2</c:v>
                </c:pt>
                <c:pt idx="88">
                  <c:v>7.6490621785009871E-2</c:v>
                </c:pt>
                <c:pt idx="89">
                  <c:v>3.8292944467396062E-2</c:v>
                </c:pt>
                <c:pt idx="90">
                  <c:v>3.3581684536917011E-2</c:v>
                </c:pt>
                <c:pt idx="91">
                  <c:v>3.3828292743110167E-2</c:v>
                </c:pt>
                <c:pt idx="92">
                  <c:v>3.0580348833020521E-2</c:v>
                </c:pt>
                <c:pt idx="93">
                  <c:v>3.7917132196966019E-2</c:v>
                </c:pt>
                <c:pt idx="94">
                  <c:v>3.3468679963934544E-2</c:v>
                </c:pt>
                <c:pt idx="95">
                  <c:v>2.1481922297323042E-2</c:v>
                </c:pt>
                <c:pt idx="96">
                  <c:v>1.8152086590760286E-2</c:v>
                </c:pt>
                <c:pt idx="97">
                  <c:v>1.1518774065698345E-2</c:v>
                </c:pt>
                <c:pt idx="98">
                  <c:v>1.5921294398619112E-2</c:v>
                </c:pt>
                <c:pt idx="99">
                  <c:v>2.4281870248882731E-2</c:v>
                </c:pt>
                <c:pt idx="100">
                  <c:v>3.0050798454932526E-2</c:v>
                </c:pt>
                <c:pt idx="101">
                  <c:v>1.4808123383791116E-2</c:v>
                </c:pt>
                <c:pt idx="102">
                  <c:v>1.4245181771715076E-2</c:v>
                </c:pt>
                <c:pt idx="103">
                  <c:v>1.6611638269508067E-2</c:v>
                </c:pt>
                <c:pt idx="104">
                  <c:v>6.0355774281501962E-3</c:v>
                </c:pt>
                <c:pt idx="105">
                  <c:v>1.8996629523877706E-2</c:v>
                </c:pt>
                <c:pt idx="106">
                  <c:v>2.0106701473332045E-2</c:v>
                </c:pt>
                <c:pt idx="107">
                  <c:v>1.4899692245111007E-2</c:v>
                </c:pt>
                <c:pt idx="108">
                  <c:v>1.9410393153082461E-2</c:v>
                </c:pt>
                <c:pt idx="109">
                  <c:v>9.7296669610009712E-3</c:v>
                </c:pt>
                <c:pt idx="110">
                  <c:v>1.7611418758053388E-2</c:v>
                </c:pt>
                <c:pt idx="111">
                  <c:v>2.5885921614428931E-2</c:v>
                </c:pt>
                <c:pt idx="112">
                  <c:v>2.377301756320005E-2</c:v>
                </c:pt>
                <c:pt idx="113">
                  <c:v>1.5697989826052305E-2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A-4D46-85E0-BD58E2A7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55615"/>
        <c:axId val="501061855"/>
      </c:lineChart>
      <c:dateAx>
        <c:axId val="5010556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1061855"/>
        <c:crosses val="autoZero"/>
        <c:auto val="1"/>
        <c:lblOffset val="100"/>
        <c:baseTimeUnit val="months"/>
      </c:dateAx>
      <c:valAx>
        <c:axId val="5010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105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NAC!$BJ$4</c:f>
              <c:strCache>
                <c:ptCount val="1"/>
                <c:pt idx="0">
                  <c:v>Núcleo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NAC!$BJ$5:$BJ$1000</c:f>
              <c:numCache>
                <c:formatCode>General</c:formatCode>
                <c:ptCount val="996"/>
                <c:pt idx="12" formatCode="0.0%">
                  <c:v>0.21099999999999985</c:v>
                </c:pt>
                <c:pt idx="13" formatCode="0.0%">
                  <c:v>0.21083743842364533</c:v>
                </c:pt>
                <c:pt idx="14" formatCode="0.0%">
                  <c:v>0.2160852713178294</c:v>
                </c:pt>
                <c:pt idx="15" formatCode="0.0%">
                  <c:v>0.22338403041825083</c:v>
                </c:pt>
                <c:pt idx="16" formatCode="0.0%">
                  <c:v>0.22439478584729966</c:v>
                </c:pt>
                <c:pt idx="17" formatCode="0.0%">
                  <c:v>0.23626373626373631</c:v>
                </c:pt>
                <c:pt idx="18" formatCode="0.0%">
                  <c:v>0.26919602529358633</c:v>
                </c:pt>
                <c:pt idx="19" formatCode="0.0%">
                  <c:v>0.28774422735346361</c:v>
                </c:pt>
                <c:pt idx="20" formatCode="0.0%">
                  <c:v>0.31173380035026277</c:v>
                </c:pt>
                <c:pt idx="21" formatCode="0.0%">
                  <c:v>0.38931955211024993</c:v>
                </c:pt>
                <c:pt idx="22" formatCode="0.0%">
                  <c:v>0.43367346938775508</c:v>
                </c:pt>
                <c:pt idx="23" formatCode="0.0%">
                  <c:v>0.46263643996641468</c:v>
                </c:pt>
                <c:pt idx="24" formatCode="0.0%">
                  <c:v>0.47729149463253528</c:v>
                </c:pt>
                <c:pt idx="25" formatCode="0.0%">
                  <c:v>0.49959316517493901</c:v>
                </c:pt>
                <c:pt idx="26" formatCode="0.0%">
                  <c:v>0.52509960159362556</c:v>
                </c:pt>
                <c:pt idx="27" formatCode="0.0%">
                  <c:v>0.55555555555555558</c:v>
                </c:pt>
                <c:pt idx="28" formatCode="0.0%">
                  <c:v>0.57946768060836495</c:v>
                </c:pt>
                <c:pt idx="29" formatCode="0.0%">
                  <c:v>0.5874074074074076</c:v>
                </c:pt>
                <c:pt idx="30" formatCode="0.0%">
                  <c:v>0.56725978647686826</c:v>
                </c:pt>
                <c:pt idx="31" formatCode="0.0%">
                  <c:v>0.55103448275862066</c:v>
                </c:pt>
                <c:pt idx="32" formatCode="0.0%">
                  <c:v>0.57076101468624829</c:v>
                </c:pt>
                <c:pt idx="33" formatCode="0.0%">
                  <c:v>0.55300681959082443</c:v>
                </c:pt>
                <c:pt idx="34" formatCode="0.0%">
                  <c:v>0.54211150652431805</c:v>
                </c:pt>
                <c:pt idx="35" formatCode="0.0%">
                  <c:v>0.55223880597014929</c:v>
                </c:pt>
                <c:pt idx="36" formatCode="0.0%">
                  <c:v>0.56679709334823936</c:v>
                </c:pt>
                <c:pt idx="37" formatCode="0.0%">
                  <c:v>0.55832881172002158</c:v>
                </c:pt>
                <c:pt idx="38" formatCode="0.0%">
                  <c:v>0.53605015673981193</c:v>
                </c:pt>
                <c:pt idx="39" formatCode="0.0%">
                  <c:v>0.51448551448551449</c:v>
                </c:pt>
                <c:pt idx="40" formatCode="0.0%">
                  <c:v>0.48483389504092433</c:v>
                </c:pt>
                <c:pt idx="41" formatCode="0.0%">
                  <c:v>0.46196920205319647</c:v>
                </c:pt>
                <c:pt idx="42" formatCode="0.0%">
                  <c:v>0.4559491371480473</c:v>
                </c:pt>
                <c:pt idx="43" formatCode="0.0%">
                  <c:v>0.46153846153846145</c:v>
                </c:pt>
                <c:pt idx="44" formatCode="0.0%">
                  <c:v>0.43943901402464935</c:v>
                </c:pt>
                <c:pt idx="45" formatCode="0.0%">
                  <c:v>0.38323353293413165</c:v>
                </c:pt>
                <c:pt idx="46" formatCode="0.0%">
                  <c:v>0.37884615384615383</c:v>
                </c:pt>
                <c:pt idx="47" formatCode="0.0%">
                  <c:v>0.37795857988165693</c:v>
                </c:pt>
                <c:pt idx="48" formatCode="0.0%">
                  <c:v>0.39422047805922222</c:v>
                </c:pt>
                <c:pt idx="49" formatCode="0.0%">
                  <c:v>0.41399721448467974</c:v>
                </c:pt>
                <c:pt idx="50" formatCode="0.0%">
                  <c:v>0.43741496598639462</c:v>
                </c:pt>
                <c:pt idx="51" formatCode="0.0%">
                  <c:v>0.45679419525065956</c:v>
                </c:pt>
                <c:pt idx="52" formatCode="0.0%">
                  <c:v>0.49773022049286642</c:v>
                </c:pt>
                <c:pt idx="53" formatCode="0.0%">
                  <c:v>0.52537503989786138</c:v>
                </c:pt>
                <c:pt idx="54" formatCode="0.0%">
                  <c:v>0.54460386774797231</c:v>
                </c:pt>
                <c:pt idx="55" formatCode="0.0%">
                  <c:v>0.55369637967751761</c:v>
                </c:pt>
                <c:pt idx="56" formatCode="0.0%">
                  <c:v>0.55506347800413369</c:v>
                </c:pt>
                <c:pt idx="57" formatCode="0.0%">
                  <c:v>0.56969696969696959</c:v>
                </c:pt>
                <c:pt idx="58" formatCode="0.0%">
                  <c:v>0.56569037656903753</c:v>
                </c:pt>
                <c:pt idx="59" formatCode="0.0%">
                  <c:v>0.55528717122920002</c:v>
                </c:pt>
                <c:pt idx="60" formatCode="0.0%">
                  <c:v>0.548618219037871</c:v>
                </c:pt>
                <c:pt idx="61" formatCode="0.0%">
                  <c:v>0.53952228515144052</c:v>
                </c:pt>
                <c:pt idx="62" formatCode="0.0%">
                  <c:v>0.54519640321817309</c:v>
                </c:pt>
                <c:pt idx="63" formatCode="0.0%">
                  <c:v>0.57301335748245408</c:v>
                </c:pt>
                <c:pt idx="64" formatCode="0.0%">
                  <c:v>0.60510933102403119</c:v>
                </c:pt>
                <c:pt idx="65" formatCode="0.0%">
                  <c:v>0.63193136639464331</c:v>
                </c:pt>
                <c:pt idx="66" formatCode="0.0%">
                  <c:v>0.65508885298869157</c:v>
                </c:pt>
                <c:pt idx="67" formatCode="0.0%">
                  <c:v>0.72234188368905428</c:v>
                </c:pt>
                <c:pt idx="68" formatCode="0.0%">
                  <c:v>0.78374786405923658</c:v>
                </c:pt>
                <c:pt idx="69" formatCode="0.0%">
                  <c:v>0.82257767972053686</c:v>
                </c:pt>
                <c:pt idx="70" formatCode="0.0%">
                  <c:v>0.86406556208801</c:v>
                </c:pt>
                <c:pt idx="71" formatCode="0.0%">
                  <c:v>0.8912855910267472</c:v>
                </c:pt>
                <c:pt idx="72" formatCode="0.0%">
                  <c:v>0.9061467283542628</c:v>
                </c:pt>
                <c:pt idx="73" formatCode="0.0%">
                  <c:v>0.94385796545105549</c:v>
                </c:pt>
                <c:pt idx="74" formatCode="0.0%">
                  <c:v>1.0042879019908115</c:v>
                </c:pt>
                <c:pt idx="75" formatCode="0.0%">
                  <c:v>1.0194300518134716</c:v>
                </c:pt>
                <c:pt idx="76" formatCode="0.0%">
                  <c:v>1.0515241435122742</c:v>
                </c:pt>
                <c:pt idx="77" formatCode="0.0%">
                  <c:v>1.1032183613283753</c:v>
                </c:pt>
                <c:pt idx="78" formatCode="0.0%">
                  <c:v>1.1312835529526599</c:v>
                </c:pt>
                <c:pt idx="79" formatCode="0.0%">
                  <c:v>1.1149386084583899</c:v>
                </c:pt>
                <c:pt idx="80" formatCode="0.0%">
                  <c:v>1.2531133581692391</c:v>
                </c:pt>
                <c:pt idx="81" formatCode="0.0%">
                  <c:v>1.422072026631696</c:v>
                </c:pt>
                <c:pt idx="82" formatCode="0.0%">
                  <c:v>1.4968938163050751</c:v>
                </c:pt>
                <c:pt idx="83" formatCode="0.0%">
                  <c:v>1.7031934306569343</c:v>
                </c:pt>
                <c:pt idx="84" formatCode="0.0%">
                  <c:v>2.2939493758668519</c:v>
                </c:pt>
                <c:pt idx="85" formatCode="0.0%">
                  <c:v>2.7589072656957128</c:v>
                </c:pt>
                <c:pt idx="86" formatCode="0.0%">
                  <c:v>2.9193154034229831</c:v>
                </c:pt>
                <c:pt idx="87" formatCode="0.0%">
                  <c:v>3</c:v>
                </c:pt>
                <c:pt idx="88" formatCode="0.0%">
                  <c:v>2.9223537146614067</c:v>
                </c:pt>
                <c:pt idx="89" formatCode="0.0%">
                  <c:v>2.7729073949887217</c:v>
                </c:pt>
                <c:pt idx="90" formatCode="0.0%">
                  <c:v>2.6722578429127548</c:v>
                </c:pt>
                <c:pt idx="91" formatCode="0.0%">
                  <c:v>2.5787238617427297</c:v>
                </c:pt>
                <c:pt idx="92" formatCode="0.0%">
                  <c:v>2.274659863945578</c:v>
                </c:pt>
                <c:pt idx="93" formatCode="0.0%">
                  <c:v>1.9812161599333611</c:v>
                </c:pt>
                <c:pt idx="94" formatCode="0.0%">
                  <c:v>1.8198277511961725</c:v>
                </c:pt>
                <c:pt idx="95" formatCode="0.0%">
                  <c:v>1.5540216694231614</c:v>
                </c:pt>
                <c:pt idx="96" formatCode="0.0%">
                  <c:v>1.0549751309244981</c:v>
                </c:pt>
                <c:pt idx="97" formatCode="0.0%">
                  <c:v>0.75033930213213074</c:v>
                </c:pt>
                <c:pt idx="98" formatCode="0.0%">
                  <c:v>0.60429663131628186</c:v>
                </c:pt>
                <c:pt idx="99" formatCode="0.0%">
                  <c:v>0.51311381939990053</c:v>
                </c:pt>
                <c:pt idx="100" formatCode="0.0%">
                  <c:v>0.46921671499689932</c:v>
                </c:pt>
                <c:pt idx="101" formatCode="0.0%">
                  <c:v>0.44744453600917788</c:v>
                </c:pt>
                <c:pt idx="102" formatCode="0.0%">
                  <c:v>0.4203781938360327</c:v>
                </c:pt>
                <c:pt idx="103" formatCode="0.0%">
                  <c:v>0.38882463387157351</c:v>
                </c:pt>
                <c:pt idx="104" formatCode="0.0%">
                  <c:v>0.36113275051213245</c:v>
                </c:pt>
                <c:pt idx="105" formatCode="0.0%">
                  <c:v>0.34313136534458444</c:v>
                </c:pt>
                <c:pt idx="106" formatCode="0.0%">
                  <c:v>0.3339713308356409</c:v>
                </c:pt>
                <c:pt idx="107" formatCode="0.0%">
                  <c:v>0.33299413226198649</c:v>
                </c:pt>
                <c:pt idx="108" formatCode="0.0%">
                  <c:v>0.33088734360392902</c:v>
                </c:pt>
                <c:pt idx="109" formatCode="0.0%">
                  <c:v>0.33392113458147299</c:v>
                </c:pt>
                <c:pt idx="110" formatCode="0.0%">
                  <c:v>0.33592971541060113</c:v>
                </c:pt>
                <c:pt idx="111" formatCode="0.0%">
                  <c:v>0.33587291867831648</c:v>
                </c:pt>
                <c:pt idx="112" formatCode="0.0%">
                  <c:v>0.32384885684296982</c:v>
                </c:pt>
                <c:pt idx="113" formatCode="0.0%">
                  <c:v>0.32004510035946354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3-4D70-94A7-9FDDB1618526}"/>
            </c:ext>
          </c:extLst>
        </c:ser>
        <c:ser>
          <c:idx val="1"/>
          <c:order val="1"/>
          <c:tx>
            <c:strRef>
              <c:f>NAC!$BL$4</c:f>
              <c:strCache>
                <c:ptCount val="1"/>
                <c:pt idx="0">
                  <c:v>Nivel 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NAC!$BL$5:$BL$1000</c:f>
              <c:numCache>
                <c:formatCode>General</c:formatCode>
                <c:ptCount val="996"/>
                <c:pt idx="12" formatCode="0.0%">
                  <c:v>0.24825001908000011</c:v>
                </c:pt>
                <c:pt idx="13" formatCode="0.0%">
                  <c:v>0.25043774992565071</c:v>
                </c:pt>
                <c:pt idx="14" formatCode="0.0%">
                  <c:v>0.25520779555390338</c:v>
                </c:pt>
                <c:pt idx="15" formatCode="0.0%">
                  <c:v>0.2544830248950043</c:v>
                </c:pt>
                <c:pt idx="16" formatCode="0.0%">
                  <c:v>0.25498752117214996</c:v>
                </c:pt>
                <c:pt idx="17" formatCode="0.0%">
                  <c:v>0.26329202444899535</c:v>
                </c:pt>
                <c:pt idx="18" formatCode="0.0%">
                  <c:v>0.29531330689750024</c:v>
                </c:pt>
                <c:pt idx="19" formatCode="0.0%">
                  <c:v>0.31242458860190703</c:v>
                </c:pt>
                <c:pt idx="20" formatCode="0.0%">
                  <c:v>0.34443797068245896</c:v>
                </c:pt>
                <c:pt idx="21" formatCode="0.0%">
                  <c:v>0.40575669255705238</c:v>
                </c:pt>
                <c:pt idx="22" formatCode="0.0%">
                  <c:v>0.45977266525183191</c:v>
                </c:pt>
                <c:pt idx="23" formatCode="0.0%">
                  <c:v>0.48533022866120978</c:v>
                </c:pt>
                <c:pt idx="24" formatCode="0.0%">
                  <c:v>0.47687184517627501</c:v>
                </c:pt>
                <c:pt idx="25" formatCode="0.0%">
                  <c:v>0.49384674504984649</c:v>
                </c:pt>
                <c:pt idx="26" formatCode="0.0%">
                  <c:v>0.51306757765060396</c:v>
                </c:pt>
                <c:pt idx="27" formatCode="0.0%">
                  <c:v>0.54742014704663533</c:v>
                </c:pt>
                <c:pt idx="28" formatCode="0.0%">
                  <c:v>0.55817340770208035</c:v>
                </c:pt>
                <c:pt idx="29" formatCode="0.0%">
                  <c:v>0.57310837267646919</c:v>
                </c:pt>
                <c:pt idx="30" formatCode="0.0%">
                  <c:v>0.55794752379910273</c:v>
                </c:pt>
                <c:pt idx="31" formatCode="0.0%">
                  <c:v>0.54461446000573388</c:v>
                </c:pt>
                <c:pt idx="32" formatCode="0.0%">
                  <c:v>0.54581624573324894</c:v>
                </c:pt>
                <c:pt idx="33" formatCode="0.0%">
                  <c:v>0.53632887002756724</c:v>
                </c:pt>
                <c:pt idx="34" formatCode="0.0%">
                  <c:v>0.50576835398858511</c:v>
                </c:pt>
                <c:pt idx="35" formatCode="0.0%">
                  <c:v>0.52155258453031417</c:v>
                </c:pt>
                <c:pt idx="36" formatCode="0.0%">
                  <c:v>0.53902145394533374</c:v>
                </c:pt>
                <c:pt idx="37" formatCode="0.0%">
                  <c:v>0.52878217843684738</c:v>
                </c:pt>
                <c:pt idx="38" formatCode="0.0%">
                  <c:v>0.50270525128439392</c:v>
                </c:pt>
                <c:pt idx="39" formatCode="0.0%">
                  <c:v>0.48300806784439732</c:v>
                </c:pt>
                <c:pt idx="40" formatCode="0.0%">
                  <c:v>0.45512972275123209</c:v>
                </c:pt>
                <c:pt idx="41" formatCode="0.0%">
                  <c:v>0.43393631745794159</c:v>
                </c:pt>
                <c:pt idx="42" formatCode="0.0%">
                  <c:v>0.42725795035353209</c:v>
                </c:pt>
                <c:pt idx="43" formatCode="0.0%">
                  <c:v>0.42361778360568714</c:v>
                </c:pt>
                <c:pt idx="44" formatCode="0.0%">
                  <c:v>0.40656570898236977</c:v>
                </c:pt>
                <c:pt idx="45" formatCode="0.0%">
                  <c:v>0.36611022931538262</c:v>
                </c:pt>
                <c:pt idx="46" formatCode="0.0%">
                  <c:v>0.37209831683284866</c:v>
                </c:pt>
                <c:pt idx="47" formatCode="0.0%">
                  <c:v>0.3574981737364229</c:v>
                </c:pt>
                <c:pt idx="48" formatCode="0.0%">
                  <c:v>0.3602023514412136</c:v>
                </c:pt>
                <c:pt idx="49" formatCode="0.0%">
                  <c:v>0.38380182271520868</c:v>
                </c:pt>
                <c:pt idx="50" formatCode="0.0%">
                  <c:v>0.40526902128542974</c:v>
                </c:pt>
                <c:pt idx="51" formatCode="0.0%">
                  <c:v>0.42649549361199113</c:v>
                </c:pt>
                <c:pt idx="52" formatCode="0.0%">
                  <c:v>0.46283606886563278</c:v>
                </c:pt>
                <c:pt idx="53" formatCode="0.0%">
                  <c:v>0.48738215801900497</c:v>
                </c:pt>
                <c:pt idx="54" formatCode="0.0%">
                  <c:v>0.50133684456688021</c:v>
                </c:pt>
                <c:pt idx="55" formatCode="0.0%">
                  <c:v>0.51661343181170505</c:v>
                </c:pt>
                <c:pt idx="56" formatCode="0.0%">
                  <c:v>0.51305527897142755</c:v>
                </c:pt>
                <c:pt idx="57" formatCode="0.0%">
                  <c:v>0.52309045432066692</c:v>
                </c:pt>
                <c:pt idx="58" formatCode="0.0%">
                  <c:v>0.51951339533331198</c:v>
                </c:pt>
                <c:pt idx="59" formatCode="0.0%">
                  <c:v>0.51042609477468548</c:v>
                </c:pt>
                <c:pt idx="60" formatCode="0.0%">
                  <c:v>0.5088006479206697</c:v>
                </c:pt>
                <c:pt idx="61" formatCode="0.0%">
                  <c:v>0.50662810906802958</c:v>
                </c:pt>
                <c:pt idx="62" formatCode="0.0%">
                  <c:v>0.52354101800893549</c:v>
                </c:pt>
                <c:pt idx="63" formatCode="0.0%">
                  <c:v>0.55033379759713208</c:v>
                </c:pt>
                <c:pt idx="64" formatCode="0.0%">
                  <c:v>0.57969124515026182</c:v>
                </c:pt>
                <c:pt idx="65" formatCode="0.0%">
                  <c:v>0.60705634357086025</c:v>
                </c:pt>
                <c:pt idx="66" formatCode="0.0%">
                  <c:v>0.63959680621723258</c:v>
                </c:pt>
                <c:pt idx="67" formatCode="0.0%">
                  <c:v>0.70921975690007844</c:v>
                </c:pt>
                <c:pt idx="68" formatCode="0.0%">
                  <c:v>0.78449954069376227</c:v>
                </c:pt>
                <c:pt idx="69" formatCode="0.0%">
                  <c:v>0.83059401811499711</c:v>
                </c:pt>
                <c:pt idx="70" formatCode="0.0%">
                  <c:v>0.88038081833249304</c:v>
                </c:pt>
                <c:pt idx="71" formatCode="0.0%">
                  <c:v>0.92417682418554215</c:v>
                </c:pt>
                <c:pt idx="72" formatCode="0.0%">
                  <c:v>0.94879940635294147</c:v>
                </c:pt>
                <c:pt idx="73" formatCode="0.0%">
                  <c:v>0.98893454217378474</c:v>
                </c:pt>
                <c:pt idx="74" formatCode="0.0%">
                  <c:v>1.0250695491891437</c:v>
                </c:pt>
                <c:pt idx="75" formatCode="0.0%">
                  <c:v>1.0441012296017083</c:v>
                </c:pt>
                <c:pt idx="76" formatCode="0.0%">
                  <c:v>1.0898857497721433</c:v>
                </c:pt>
                <c:pt idx="77" formatCode="0.0%">
                  <c:v>1.1435742441656909</c:v>
                </c:pt>
                <c:pt idx="78" formatCode="0.0%">
                  <c:v>1.1563340633294712</c:v>
                </c:pt>
                <c:pt idx="79" formatCode="0.0%">
                  <c:v>1.136207942119857</c:v>
                </c:pt>
                <c:pt idx="80" formatCode="0.0%">
                  <c:v>1.243963100261293</c:v>
                </c:pt>
                <c:pt idx="81" formatCode="0.0%">
                  <c:v>1.3819345854194549</c:v>
                </c:pt>
                <c:pt idx="82" formatCode="0.0%">
                  <c:v>1.4267800461110078</c:v>
                </c:pt>
                <c:pt idx="83" formatCode="0.0%">
                  <c:v>1.6097321836954759</c:v>
                </c:pt>
                <c:pt idx="84" formatCode="0.0%">
                  <c:v>2.1147947150794035</c:v>
                </c:pt>
                <c:pt idx="85" formatCode="0.0%">
                  <c:v>2.544366697468468</c:v>
                </c:pt>
                <c:pt idx="86" formatCode="0.0%">
                  <c:v>2.7649355755869878</c:v>
                </c:pt>
                <c:pt idx="87" formatCode="0.0%">
                  <c:v>2.881557026396389</c:v>
                </c:pt>
                <c:pt idx="88" formatCode="0.0%">
                  <c:v>2.89514666770221</c:v>
                </c:pt>
                <c:pt idx="89" formatCode="0.0%">
                  <c:v>2.7652019645562067</c:v>
                </c:pt>
                <c:pt idx="90" formatCode="0.0%">
                  <c:v>2.716215762871621</c:v>
                </c:pt>
                <c:pt idx="91" formatCode="0.0%">
                  <c:v>2.6357874978897149</c:v>
                </c:pt>
                <c:pt idx="92" formatCode="0.0%">
                  <c:v>2.3697326387940243</c:v>
                </c:pt>
                <c:pt idx="93" formatCode="0.0%">
                  <c:v>2.0926530639767575</c:v>
                </c:pt>
                <c:pt idx="94" formatCode="0.0%">
                  <c:v>1.9319978667829019</c:v>
                </c:pt>
                <c:pt idx="95" formatCode="0.0%">
                  <c:v>1.6623972773861162</c:v>
                </c:pt>
                <c:pt idx="96" formatCode="0.0%">
                  <c:v>1.1787504937945741</c:v>
                </c:pt>
                <c:pt idx="97" formatCode="0.0%">
                  <c:v>0.8459787321848018</c:v>
                </c:pt>
                <c:pt idx="98" formatCode="0.0%">
                  <c:v>0.66895711116304635</c:v>
                </c:pt>
                <c:pt idx="99" formatCode="0.0%">
                  <c:v>0.55924335191667796</c:v>
                </c:pt>
                <c:pt idx="100" formatCode="0.0%">
                  <c:v>0.47285277786037905</c:v>
                </c:pt>
                <c:pt idx="101" formatCode="0.0%">
                  <c:v>0.43490283700493371</c:v>
                </c:pt>
                <c:pt idx="102" formatCode="0.0%">
                  <c:v>0.39469837608283265</c:v>
                </c:pt>
                <c:pt idx="103" formatCode="0.0%">
                  <c:v>0.3659554991534224</c:v>
                </c:pt>
                <c:pt idx="104" formatCode="0.0%">
                  <c:v>0.33638856395899008</c:v>
                </c:pt>
                <c:pt idx="105" formatCode="0.0%">
                  <c:v>0.31843804183725144</c:v>
                </c:pt>
                <c:pt idx="106" formatCode="0.0%">
                  <c:v>0.31378502723573698</c:v>
                </c:pt>
                <c:pt idx="107" formatCode="0.0%">
                  <c:v>0.31402881320818765</c:v>
                </c:pt>
                <c:pt idx="108" formatCode="0.0%">
                  <c:v>0.31587587284627672</c:v>
                </c:pt>
                <c:pt idx="109" formatCode="0.0%">
                  <c:v>0.32445284899482285</c:v>
                </c:pt>
                <c:pt idx="110" formatCode="0.0%">
                  <c:v>0.33067321509297187</c:v>
                </c:pt>
                <c:pt idx="111" formatCode="0.0%">
                  <c:v>0.32578562594513816</c:v>
                </c:pt>
                <c:pt idx="112" formatCode="0.0%">
                  <c:v>0.32311579249516198</c:v>
                </c:pt>
                <c:pt idx="113" formatCode="0.0%">
                  <c:v>0.33178077362339375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3-4D70-94A7-9FDDB1618526}"/>
            </c:ext>
          </c:extLst>
        </c:ser>
        <c:ser>
          <c:idx val="2"/>
          <c:order val="2"/>
          <c:tx>
            <c:strRef>
              <c:f>NAC!$BQ$4</c:f>
              <c:strCache>
                <c:ptCount val="1"/>
                <c:pt idx="0">
                  <c:v>Supercore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NAC!$BQ$5:$BQ$1000</c:f>
              <c:numCache>
                <c:formatCode>General</c:formatCode>
                <c:ptCount val="996"/>
                <c:pt idx="12" formatCode="0.0%">
                  <c:v>0.22038854465071456</c:v>
                </c:pt>
                <c:pt idx="13" formatCode="0.0%">
                  <c:v>0.22029215250392253</c:v>
                </c:pt>
                <c:pt idx="14" formatCode="0.0%">
                  <c:v>0.2315911831159696</c:v>
                </c:pt>
                <c:pt idx="15" formatCode="0.0%">
                  <c:v>0.24015047133246736</c:v>
                </c:pt>
                <c:pt idx="16" formatCode="0.0%">
                  <c:v>0.24075777980306845</c:v>
                </c:pt>
                <c:pt idx="17" formatCode="0.0%">
                  <c:v>0.25048486486118704</c:v>
                </c:pt>
                <c:pt idx="18" formatCode="0.0%">
                  <c:v>0.27930917259089005</c:v>
                </c:pt>
                <c:pt idx="19" formatCode="0.0%">
                  <c:v>0.2974592949130046</c:v>
                </c:pt>
                <c:pt idx="20" formatCode="0.0%">
                  <c:v>0.33139810988887519</c:v>
                </c:pt>
                <c:pt idx="21" formatCode="0.0%">
                  <c:v>0.40295248596755351</c:v>
                </c:pt>
                <c:pt idx="22" formatCode="0.0%">
                  <c:v>0.45043878300077833</c:v>
                </c:pt>
                <c:pt idx="23" formatCode="0.0%">
                  <c:v>0.47641869265205328</c:v>
                </c:pt>
                <c:pt idx="24" formatCode="0.0%">
                  <c:v>0.49233104436954411</c:v>
                </c:pt>
                <c:pt idx="25" formatCode="0.0%">
                  <c:v>0.50696121004387229</c:v>
                </c:pt>
                <c:pt idx="26" formatCode="0.0%">
                  <c:v>0.50442996640539151</c:v>
                </c:pt>
                <c:pt idx="27" formatCode="0.0%">
                  <c:v>0.52651891845257115</c:v>
                </c:pt>
                <c:pt idx="28" formatCode="0.0%">
                  <c:v>0.55025906416508352</c:v>
                </c:pt>
                <c:pt idx="29" formatCode="0.0%">
                  <c:v>0.56857207633353757</c:v>
                </c:pt>
                <c:pt idx="30" formatCode="0.0%">
                  <c:v>0.55781000760672028</c:v>
                </c:pt>
                <c:pt idx="31" formatCode="0.0%">
                  <c:v>0.54201169783083292</c:v>
                </c:pt>
                <c:pt idx="32" formatCode="0.0%">
                  <c:v>0.54847665950367053</c:v>
                </c:pt>
                <c:pt idx="33" formatCode="0.0%">
                  <c:v>0.54006223345201265</c:v>
                </c:pt>
                <c:pt idx="34" formatCode="0.0%">
                  <c:v>0.52650275125505952</c:v>
                </c:pt>
                <c:pt idx="35" formatCode="0.0%">
                  <c:v>0.54226231883353981</c:v>
                </c:pt>
                <c:pt idx="36" formatCode="0.0%">
                  <c:v>0.56493979488629065</c:v>
                </c:pt>
                <c:pt idx="37" formatCode="0.0%">
                  <c:v>0.53963951350985195</c:v>
                </c:pt>
                <c:pt idx="38" formatCode="0.0%">
                  <c:v>0.53332605084732987</c:v>
                </c:pt>
                <c:pt idx="39" formatCode="0.0%">
                  <c:v>0.51900280419370404</c:v>
                </c:pt>
                <c:pt idx="40" formatCode="0.0%">
                  <c:v>0.47208942417128008</c:v>
                </c:pt>
                <c:pt idx="41" formatCode="0.0%">
                  <c:v>0.45890247088760105</c:v>
                </c:pt>
                <c:pt idx="42" formatCode="0.0%">
                  <c:v>0.46175162548154902</c:v>
                </c:pt>
                <c:pt idx="43" formatCode="0.0%">
                  <c:v>0.46701064347564225</c:v>
                </c:pt>
                <c:pt idx="44" formatCode="0.0%">
                  <c:v>0.4456560011773445</c:v>
                </c:pt>
                <c:pt idx="45" formatCode="0.0%">
                  <c:v>0.39321030752452035</c:v>
                </c:pt>
                <c:pt idx="46" formatCode="0.0%">
                  <c:v>0.38780972972490235</c:v>
                </c:pt>
                <c:pt idx="47" formatCode="0.0%">
                  <c:v>0.37609706423900024</c:v>
                </c:pt>
                <c:pt idx="48" formatCode="0.0%">
                  <c:v>0.36728478041630841</c:v>
                </c:pt>
                <c:pt idx="49" formatCode="0.0%">
                  <c:v>0.40778669693694169</c:v>
                </c:pt>
                <c:pt idx="50" formatCode="0.0%">
                  <c:v>0.43024451164432165</c:v>
                </c:pt>
                <c:pt idx="51" formatCode="0.0%">
                  <c:v>0.46141963358719873</c:v>
                </c:pt>
                <c:pt idx="52" formatCode="0.0%">
                  <c:v>0.50843358915506998</c:v>
                </c:pt>
                <c:pt idx="53" formatCode="0.0%">
                  <c:v>0.52494849465355098</c:v>
                </c:pt>
                <c:pt idx="54" formatCode="0.0%">
                  <c:v>0.52665010327979145</c:v>
                </c:pt>
                <c:pt idx="55" formatCode="0.0%">
                  <c:v>0.52628469668171718</c:v>
                </c:pt>
                <c:pt idx="56" formatCode="0.0%">
                  <c:v>0.53483570653774404</c:v>
                </c:pt>
                <c:pt idx="57" formatCode="0.0%">
                  <c:v>0.54624313159732774</c:v>
                </c:pt>
                <c:pt idx="58" formatCode="0.0%">
                  <c:v>0.54717885369922792</c:v>
                </c:pt>
                <c:pt idx="59" formatCode="0.0%">
                  <c:v>0.53207235776717265</c:v>
                </c:pt>
                <c:pt idx="60" formatCode="0.0%">
                  <c:v>0.52651881801496336</c:v>
                </c:pt>
                <c:pt idx="61" formatCode="0.0%">
                  <c:v>0.52014916523469634</c:v>
                </c:pt>
                <c:pt idx="62" formatCode="0.0%">
                  <c:v>0.52452739888210242</c:v>
                </c:pt>
                <c:pt idx="63" formatCode="0.0%">
                  <c:v>0.5351201961125891</c:v>
                </c:pt>
                <c:pt idx="64" formatCode="0.0%">
                  <c:v>0.56742592226129474</c:v>
                </c:pt>
                <c:pt idx="65" formatCode="0.0%">
                  <c:v>0.59650303355026391</c:v>
                </c:pt>
                <c:pt idx="66" formatCode="0.0%">
                  <c:v>0.62815723607179441</c:v>
                </c:pt>
                <c:pt idx="67" formatCode="0.0%">
                  <c:v>0.71782162695067675</c:v>
                </c:pt>
                <c:pt idx="68" formatCode="0.0%">
                  <c:v>0.78453481057778052</c:v>
                </c:pt>
                <c:pt idx="69" formatCode="0.0%">
                  <c:v>0.82783293983405914</c:v>
                </c:pt>
                <c:pt idx="70" formatCode="0.0%">
                  <c:v>0.87068506390168254</c:v>
                </c:pt>
                <c:pt idx="71" formatCode="0.0%">
                  <c:v>0.9168525127146121</c:v>
                </c:pt>
                <c:pt idx="72" formatCode="0.0%">
                  <c:v>0.94748768877476652</c:v>
                </c:pt>
                <c:pt idx="73" formatCode="0.0%">
                  <c:v>0.9813173986473962</c:v>
                </c:pt>
                <c:pt idx="74" formatCode="0.0%">
                  <c:v>1.0077776175526436</c:v>
                </c:pt>
                <c:pt idx="75" formatCode="0.0%">
                  <c:v>1.0141168838980628</c:v>
                </c:pt>
                <c:pt idx="76" formatCode="0.0%">
                  <c:v>1.0425669917297777</c:v>
                </c:pt>
                <c:pt idx="77" formatCode="0.0%">
                  <c:v>1.0915522497655115</c:v>
                </c:pt>
                <c:pt idx="78" formatCode="0.0%">
                  <c:v>1.1199898831450708</c:v>
                </c:pt>
                <c:pt idx="79" formatCode="0.0%">
                  <c:v>1.0913960421083511</c:v>
                </c:pt>
                <c:pt idx="80" formatCode="0.0%">
                  <c:v>1.1701947770130507</c:v>
                </c:pt>
                <c:pt idx="81" formatCode="0.0%">
                  <c:v>1.2912156605655496</c:v>
                </c:pt>
                <c:pt idx="82" formatCode="0.0%">
                  <c:v>1.3447059233834029</c:v>
                </c:pt>
                <c:pt idx="83" formatCode="0.0%">
                  <c:v>1.5031721126530484</c:v>
                </c:pt>
                <c:pt idx="84" formatCode="0.0%">
                  <c:v>1.9885559034095839</c:v>
                </c:pt>
                <c:pt idx="85" formatCode="0.0%">
                  <c:v>2.4580217869496632</c:v>
                </c:pt>
                <c:pt idx="86" formatCode="0.0%">
                  <c:v>2.7371905333053763</c:v>
                </c:pt>
                <c:pt idx="87" formatCode="0.0%">
                  <c:v>2.9002760396859926</c:v>
                </c:pt>
                <c:pt idx="88" formatCode="0.0%">
                  <c:v>2.9035068481100259</c:v>
                </c:pt>
                <c:pt idx="89" formatCode="0.0%">
                  <c:v>2.743782622116405</c:v>
                </c:pt>
                <c:pt idx="90" formatCode="0.0%">
                  <c:v>2.6474086050765298</c:v>
                </c:pt>
                <c:pt idx="91" formatCode="0.0%">
                  <c:v>2.5456400606165324</c:v>
                </c:pt>
                <c:pt idx="92" formatCode="0.0%">
                  <c:v>2.3137115819205434</c:v>
                </c:pt>
                <c:pt idx="93" formatCode="0.0%">
                  <c:v>2.0549128285010285</c:v>
                </c:pt>
                <c:pt idx="94" formatCode="0.0%">
                  <c:v>1.8921308280342828</c:v>
                </c:pt>
                <c:pt idx="95" formatCode="0.0%">
                  <c:v>1.6491863862299159</c:v>
                </c:pt>
                <c:pt idx="96" formatCode="0.0%">
                  <c:v>1.1572237025500307</c:v>
                </c:pt>
                <c:pt idx="97" formatCode="0.0%">
                  <c:v>0.79733719354624921</c:v>
                </c:pt>
                <c:pt idx="98" formatCode="0.0%">
                  <c:v>0.6106529429590779</c:v>
                </c:pt>
                <c:pt idx="99" formatCode="0.0%">
                  <c:v>0.48426360038003757</c:v>
                </c:pt>
                <c:pt idx="100" formatCode="0.0%">
                  <c:v>0.41088651176776558</c:v>
                </c:pt>
                <c:pt idx="101" formatCode="0.0%">
                  <c:v>0.38358144099899993</c:v>
                </c:pt>
                <c:pt idx="102" formatCode="0.0%">
                  <c:v>0.35435704365290999</c:v>
                </c:pt>
                <c:pt idx="103" formatCode="0.0%">
                  <c:v>0.33061084366931714</c:v>
                </c:pt>
                <c:pt idx="104" formatCode="0.0%">
                  <c:v>0.3011527193023904</c:v>
                </c:pt>
                <c:pt idx="105" formatCode="0.0%">
                  <c:v>0.28466233544806552</c:v>
                </c:pt>
                <c:pt idx="106" formatCode="0.0%">
                  <c:v>0.27826495313083455</c:v>
                </c:pt>
                <c:pt idx="107" formatCode="0.0%">
                  <c:v>0.27155413200368206</c:v>
                </c:pt>
                <c:pt idx="108" formatCode="0.0%">
                  <c:v>0.27559801706980425</c:v>
                </c:pt>
                <c:pt idx="109" formatCode="0.0%">
                  <c:v>0.27721551099358366</c:v>
                </c:pt>
                <c:pt idx="110" formatCode="0.0%">
                  <c:v>0.27914840421150999</c:v>
                </c:pt>
                <c:pt idx="111" formatCode="0.0%">
                  <c:v>0.28610624622951542</c:v>
                </c:pt>
                <c:pt idx="112" formatCode="0.0%">
                  <c:v>0.29233622056933983</c:v>
                </c:pt>
                <c:pt idx="113" formatCode="0.0%">
                  <c:v>0.29758895746252989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3-4D70-94A7-9FDDB1618526}"/>
            </c:ext>
          </c:extLst>
        </c:ser>
        <c:ser>
          <c:idx val="3"/>
          <c:order val="3"/>
          <c:tx>
            <c:strRef>
              <c:f>NAC!$BM$4</c:f>
              <c:strCache>
                <c:ptCount val="1"/>
                <c:pt idx="0">
                  <c:v>Subyacente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NAC!$BM$5:$BM$1000</c:f>
              <c:numCache>
                <c:formatCode>General</c:formatCode>
                <c:ptCount val="996"/>
                <c:pt idx="12" formatCode="0.0%">
                  <c:v>0.20177049392694379</c:v>
                </c:pt>
                <c:pt idx="13" formatCode="0.0%">
                  <c:v>0.20765892826708066</c:v>
                </c:pt>
                <c:pt idx="14" formatCode="0.0%">
                  <c:v>0.20937883558470904</c:v>
                </c:pt>
                <c:pt idx="15" formatCode="0.0%">
                  <c:v>0.21278297684613445</c:v>
                </c:pt>
                <c:pt idx="16" formatCode="0.0%">
                  <c:v>0.20573689465835177</c:v>
                </c:pt>
                <c:pt idx="17" formatCode="0.0%">
                  <c:v>0.21915257658299248</c:v>
                </c:pt>
                <c:pt idx="18" formatCode="0.0%">
                  <c:v>0.25082244249673913</c:v>
                </c:pt>
                <c:pt idx="19" formatCode="0.0%">
                  <c:v>0.27308490971606969</c:v>
                </c:pt>
                <c:pt idx="20" formatCode="0.0%">
                  <c:v>0.29690664017194845</c:v>
                </c:pt>
                <c:pt idx="21" formatCode="0.0%">
                  <c:v>0.36513430158831106</c:v>
                </c:pt>
                <c:pt idx="22" formatCode="0.0%">
                  <c:v>0.40773408911212439</c:v>
                </c:pt>
                <c:pt idx="23" formatCode="0.0%">
                  <c:v>0.43529899573595143</c:v>
                </c:pt>
                <c:pt idx="24" formatCode="0.0%">
                  <c:v>0.44780388693841089</c:v>
                </c:pt>
                <c:pt idx="25" formatCode="0.0%">
                  <c:v>0.46163384078144598</c:v>
                </c:pt>
                <c:pt idx="26" formatCode="0.0%">
                  <c:v>0.49478697422587192</c:v>
                </c:pt>
                <c:pt idx="27" formatCode="0.0%">
                  <c:v>0.52998875413064961</c:v>
                </c:pt>
                <c:pt idx="28" formatCode="0.0%">
                  <c:v>0.55383824560507922</c:v>
                </c:pt>
                <c:pt idx="29" formatCode="0.0%">
                  <c:v>0.55386051036137274</c:v>
                </c:pt>
                <c:pt idx="30" formatCode="0.0%">
                  <c:v>0.53762705982765313</c:v>
                </c:pt>
                <c:pt idx="31" formatCode="0.0%">
                  <c:v>0.52193706490729475</c:v>
                </c:pt>
                <c:pt idx="32" formatCode="0.0%">
                  <c:v>0.54072873272624733</c:v>
                </c:pt>
                <c:pt idx="33" formatCode="0.0%">
                  <c:v>0.53045017146448337</c:v>
                </c:pt>
                <c:pt idx="34" formatCode="0.0%">
                  <c:v>0.51297194978101013</c:v>
                </c:pt>
                <c:pt idx="35" formatCode="0.0%">
                  <c:v>0.52755086492321612</c:v>
                </c:pt>
                <c:pt idx="36" formatCode="0.0%">
                  <c:v>0.54703135969044481</c:v>
                </c:pt>
                <c:pt idx="37" formatCode="0.0%">
                  <c:v>0.55626297350146547</c:v>
                </c:pt>
                <c:pt idx="38" formatCode="0.0%">
                  <c:v>0.53572967165831464</c:v>
                </c:pt>
                <c:pt idx="39" formatCode="0.0%">
                  <c:v>0.5125180788684871</c:v>
                </c:pt>
                <c:pt idx="40" formatCode="0.0%">
                  <c:v>0.4946692233582406</c:v>
                </c:pt>
                <c:pt idx="41" formatCode="0.0%">
                  <c:v>0.48717084387912202</c:v>
                </c:pt>
                <c:pt idx="42" formatCode="0.0%">
                  <c:v>0.48744077315440415</c:v>
                </c:pt>
                <c:pt idx="43" formatCode="0.0%">
                  <c:v>0.48628391320712439</c:v>
                </c:pt>
                <c:pt idx="44" formatCode="0.0%">
                  <c:v>0.46682149479477242</c:v>
                </c:pt>
                <c:pt idx="45" formatCode="0.0%">
                  <c:v>0.41746595484352866</c:v>
                </c:pt>
                <c:pt idx="46" formatCode="0.0%">
                  <c:v>0.42764607004963717</c:v>
                </c:pt>
                <c:pt idx="47" formatCode="0.0%">
                  <c:v>0.41537205316696824</c:v>
                </c:pt>
                <c:pt idx="48" formatCode="0.0%">
                  <c:v>0.42562223733572169</c:v>
                </c:pt>
                <c:pt idx="49" formatCode="0.0%">
                  <c:v>0.43363754776778785</c:v>
                </c:pt>
                <c:pt idx="50" formatCode="0.0%">
                  <c:v>0.45120349548880867</c:v>
                </c:pt>
                <c:pt idx="51" formatCode="0.0%">
                  <c:v>0.47734044171628431</c:v>
                </c:pt>
                <c:pt idx="52" formatCode="0.0%">
                  <c:v>0.5051724389760055</c:v>
                </c:pt>
                <c:pt idx="53" formatCode="0.0%">
                  <c:v>0.51684681478773187</c:v>
                </c:pt>
                <c:pt idx="54" formatCode="0.0%">
                  <c:v>0.52458169819849765</c:v>
                </c:pt>
                <c:pt idx="55" formatCode="0.0%">
                  <c:v>0.53870674743255198</c:v>
                </c:pt>
                <c:pt idx="56" formatCode="0.0%">
                  <c:v>0.53135274540263566</c:v>
                </c:pt>
                <c:pt idx="57" formatCode="0.0%">
                  <c:v>0.54207879386182478</c:v>
                </c:pt>
                <c:pt idx="58" formatCode="0.0%">
                  <c:v>0.53366206631111535</c:v>
                </c:pt>
                <c:pt idx="59" formatCode="0.0%">
                  <c:v>0.52511527620644949</c:v>
                </c:pt>
                <c:pt idx="60" formatCode="0.0%">
                  <c:v>0.53145661498902719</c:v>
                </c:pt>
                <c:pt idx="61" formatCode="0.0%">
                  <c:v>0.53435711374146</c:v>
                </c:pt>
                <c:pt idx="62" formatCode="0.0%">
                  <c:v>0.55646475496745929</c:v>
                </c:pt>
                <c:pt idx="63" formatCode="0.0%">
                  <c:v>0.57941826011739339</c:v>
                </c:pt>
                <c:pt idx="64" formatCode="0.0%">
                  <c:v>0.61464562762439612</c:v>
                </c:pt>
                <c:pt idx="65" formatCode="0.0%">
                  <c:v>0.64815331486214567</c:v>
                </c:pt>
                <c:pt idx="66" formatCode="0.0%">
                  <c:v>0.68044616126348068</c:v>
                </c:pt>
                <c:pt idx="67" formatCode="0.0%">
                  <c:v>0.76202756590846499</c:v>
                </c:pt>
                <c:pt idx="68" formatCode="0.0%">
                  <c:v>0.84796219066403378</c:v>
                </c:pt>
                <c:pt idx="69" formatCode="0.0%">
                  <c:v>0.90597549111555176</c:v>
                </c:pt>
                <c:pt idx="70" formatCode="0.0%">
                  <c:v>0.9526687481818561</c:v>
                </c:pt>
                <c:pt idx="71" formatCode="0.0%">
                  <c:v>0.98465708513440098</c:v>
                </c:pt>
                <c:pt idx="72" formatCode="0.0%">
                  <c:v>0.99850140534521925</c:v>
                </c:pt>
                <c:pt idx="73" formatCode="0.0%">
                  <c:v>1.0327216415471496</c:v>
                </c:pt>
                <c:pt idx="74" formatCode="0.0%">
                  <c:v>1.0734117837132637</c:v>
                </c:pt>
                <c:pt idx="75" formatCode="0.0%">
                  <c:v>1.1010246320019275</c:v>
                </c:pt>
                <c:pt idx="76" formatCode="0.0%">
                  <c:v>1.1593514905411664</c:v>
                </c:pt>
                <c:pt idx="77" formatCode="0.0%">
                  <c:v>1.2054103342611353</c:v>
                </c:pt>
                <c:pt idx="78" formatCode="0.0%">
                  <c:v>1.2039597046433146</c:v>
                </c:pt>
                <c:pt idx="79" formatCode="0.0%">
                  <c:v>1.165981816749377</c:v>
                </c:pt>
                <c:pt idx="80" formatCode="0.0%">
                  <c:v>1.2774450234743915</c:v>
                </c:pt>
                <c:pt idx="81" formatCode="0.0%">
                  <c:v>1.427665165628563</c:v>
                </c:pt>
                <c:pt idx="82" formatCode="0.0%">
                  <c:v>1.4880461277544672</c:v>
                </c:pt>
                <c:pt idx="83" formatCode="0.0%">
                  <c:v>1.7016374623563055</c:v>
                </c:pt>
                <c:pt idx="84" formatCode="0.0%">
                  <c:v>2.2249473740947341</c:v>
                </c:pt>
                <c:pt idx="85" formatCode="0.0%">
                  <c:v>2.6686037003736258</c:v>
                </c:pt>
                <c:pt idx="86" formatCode="0.0%">
                  <c:v>2.7983241636862308</c:v>
                </c:pt>
                <c:pt idx="87" formatCode="0.0%">
                  <c:v>2.8481393187028057</c:v>
                </c:pt>
                <c:pt idx="88" formatCode="0.0%">
                  <c:v>2.7551881993956679</c:v>
                </c:pt>
                <c:pt idx="89" formatCode="0.0%">
                  <c:v>2.6630794653073639</c:v>
                </c:pt>
                <c:pt idx="90" formatCode="0.0%">
                  <c:v>2.6071596391555834</c:v>
                </c:pt>
                <c:pt idx="91" formatCode="0.0%">
                  <c:v>2.5248264243062319</c:v>
                </c:pt>
                <c:pt idx="92" formatCode="0.0%">
                  <c:v>2.2305155092303166</c:v>
                </c:pt>
                <c:pt idx="93" formatCode="0.0%">
                  <c:v>1.917499725420222</c:v>
                </c:pt>
                <c:pt idx="94" formatCode="0.0%">
                  <c:v>1.7466607506097063</c:v>
                </c:pt>
                <c:pt idx="95" formatCode="0.0%">
                  <c:v>1.4685064388003832</c:v>
                </c:pt>
                <c:pt idx="96" formatCode="0.0%">
                  <c:v>1.0143935945676601</c:v>
                </c:pt>
                <c:pt idx="97" formatCode="0.0%">
                  <c:v>0.70594096400414696</c:v>
                </c:pt>
                <c:pt idx="98" formatCode="0.0%">
                  <c:v>0.57175799575193254</c:v>
                </c:pt>
                <c:pt idx="99" formatCode="0.0%">
                  <c:v>0.49318635766918062</c:v>
                </c:pt>
                <c:pt idx="100" formatCode="0.0%">
                  <c:v>0.44247322850198945</c:v>
                </c:pt>
                <c:pt idx="101" formatCode="0.0%">
                  <c:v>0.39595628345631151</c:v>
                </c:pt>
                <c:pt idx="102" formatCode="0.0%">
                  <c:v>0.3645527980471488</c:v>
                </c:pt>
                <c:pt idx="103" formatCode="0.0%">
                  <c:v>0.33907980490531209</c:v>
                </c:pt>
                <c:pt idx="104" formatCode="0.0%">
                  <c:v>0.31257450155576993</c:v>
                </c:pt>
                <c:pt idx="105" formatCode="0.0%">
                  <c:v>0.29588638314138849</c:v>
                </c:pt>
                <c:pt idx="106" formatCode="0.0%">
                  <c:v>0.29168330502330497</c:v>
                </c:pt>
                <c:pt idx="107" formatCode="0.0%">
                  <c:v>0.29572796090921383</c:v>
                </c:pt>
                <c:pt idx="108" formatCode="0.0%">
                  <c:v>0.2992394282607882</c:v>
                </c:pt>
                <c:pt idx="109" formatCode="0.0%">
                  <c:v>0.31207534951431004</c:v>
                </c:pt>
                <c:pt idx="110" formatCode="0.0%">
                  <c:v>0.31496106056448747</c:v>
                </c:pt>
                <c:pt idx="111" formatCode="0.0%">
                  <c:v>0.30179386116898077</c:v>
                </c:pt>
                <c:pt idx="112" formatCode="0.0%">
                  <c:v>0.28731707967748044</c:v>
                </c:pt>
                <c:pt idx="113" formatCode="0.0%">
                  <c:v>0.29647332755972378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3-4D70-94A7-9FDDB1618526}"/>
            </c:ext>
          </c:extLst>
        </c:ser>
        <c:ser>
          <c:idx val="4"/>
          <c:order val="4"/>
          <c:tx>
            <c:strRef>
              <c:f>NAC!$BN$4</c:f>
              <c:strCache>
                <c:ptCount val="1"/>
                <c:pt idx="0">
                  <c:v>Subyacente-AyB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NAC!$BN$5:$BN$1000</c:f>
              <c:numCache>
                <c:formatCode>General</c:formatCode>
                <c:ptCount val="996"/>
                <c:pt idx="12" formatCode="0.0%">
                  <c:v>0.19667424126772404</c:v>
                </c:pt>
                <c:pt idx="13" formatCode="0.0%">
                  <c:v>0.1989428573595764</c:v>
                </c:pt>
                <c:pt idx="14" formatCode="0.0%">
                  <c:v>0.20216976980402657</c:v>
                </c:pt>
                <c:pt idx="15" formatCode="0.0%">
                  <c:v>0.21367491504719172</c:v>
                </c:pt>
                <c:pt idx="16" formatCode="0.0%">
                  <c:v>0.21165423456720101</c:v>
                </c:pt>
                <c:pt idx="17" formatCode="0.0%">
                  <c:v>0.21931195927066294</c:v>
                </c:pt>
                <c:pt idx="18" formatCode="0.0%">
                  <c:v>0.23759149842381122</c:v>
                </c:pt>
                <c:pt idx="19" formatCode="0.0%">
                  <c:v>0.25291812325147167</c:v>
                </c:pt>
                <c:pt idx="20" formatCode="0.0%">
                  <c:v>0.27759907647889648</c:v>
                </c:pt>
                <c:pt idx="21" formatCode="0.0%">
                  <c:v>0.34847385557204169</c:v>
                </c:pt>
                <c:pt idx="22" formatCode="0.0%">
                  <c:v>0.38332774022087324</c:v>
                </c:pt>
                <c:pt idx="23" formatCode="0.0%">
                  <c:v>0.40579579550259659</c:v>
                </c:pt>
                <c:pt idx="24" formatCode="0.0%">
                  <c:v>0.41682642796130009</c:v>
                </c:pt>
                <c:pt idx="25" formatCode="0.0%">
                  <c:v>0.42679263381027899</c:v>
                </c:pt>
                <c:pt idx="26" formatCode="0.0%">
                  <c:v>0.44661849946489141</c:v>
                </c:pt>
                <c:pt idx="27" formatCode="0.0%">
                  <c:v>0.46500739861531448</c:v>
                </c:pt>
                <c:pt idx="28" formatCode="0.0%">
                  <c:v>0.49331561884501496</c:v>
                </c:pt>
                <c:pt idx="29" formatCode="0.0%">
                  <c:v>0.50116104834559194</c:v>
                </c:pt>
                <c:pt idx="30" formatCode="0.0%">
                  <c:v>0.49911661974917965</c:v>
                </c:pt>
                <c:pt idx="31" formatCode="0.0%">
                  <c:v>0.49215261707407842</c:v>
                </c:pt>
                <c:pt idx="32" formatCode="0.0%">
                  <c:v>0.51689530205348877</c:v>
                </c:pt>
                <c:pt idx="33" formatCode="0.0%">
                  <c:v>0.51084101448050512</c:v>
                </c:pt>
                <c:pt idx="34" formatCode="0.0%">
                  <c:v>0.51294992047638543</c:v>
                </c:pt>
                <c:pt idx="35" formatCode="0.0%">
                  <c:v>0.51713976997348099</c:v>
                </c:pt>
                <c:pt idx="36" formatCode="0.0%">
                  <c:v>0.53387749199218826</c:v>
                </c:pt>
                <c:pt idx="37" formatCode="0.0%">
                  <c:v>0.53355026737719746</c:v>
                </c:pt>
                <c:pt idx="38" formatCode="0.0%">
                  <c:v>0.53354025224576529</c:v>
                </c:pt>
                <c:pt idx="39" formatCode="0.0%">
                  <c:v>0.51457740267296925</c:v>
                </c:pt>
                <c:pt idx="40" formatCode="0.0%">
                  <c:v>0.47216596496708796</c:v>
                </c:pt>
                <c:pt idx="41" formatCode="0.0%">
                  <c:v>0.48269848088727296</c:v>
                </c:pt>
                <c:pt idx="42" formatCode="0.0%">
                  <c:v>0.49978167317244182</c:v>
                </c:pt>
                <c:pt idx="43" formatCode="0.0%">
                  <c:v>0.50838058434021938</c:v>
                </c:pt>
                <c:pt idx="44" formatCode="0.0%">
                  <c:v>0.48737090539974304</c:v>
                </c:pt>
                <c:pt idx="45" formatCode="0.0%">
                  <c:v>0.42559209512627083</c:v>
                </c:pt>
                <c:pt idx="46" formatCode="0.0%">
                  <c:v>0.4241223504964784</c:v>
                </c:pt>
                <c:pt idx="47" formatCode="0.0%">
                  <c:v>0.43251656213209877</c:v>
                </c:pt>
                <c:pt idx="48" formatCode="0.0%">
                  <c:v>0.43821813216792282</c:v>
                </c:pt>
                <c:pt idx="49" formatCode="0.0%">
                  <c:v>0.45247416074364666</c:v>
                </c:pt>
                <c:pt idx="50" formatCode="0.0%">
                  <c:v>0.46974233299945389</c:v>
                </c:pt>
                <c:pt idx="51" formatCode="0.0%">
                  <c:v>0.50888825243378899</c:v>
                </c:pt>
                <c:pt idx="52" formatCode="0.0%">
                  <c:v>0.54709620682519655</c:v>
                </c:pt>
                <c:pt idx="53" formatCode="0.0%">
                  <c:v>0.536531680467772</c:v>
                </c:pt>
                <c:pt idx="54" formatCode="0.0%">
                  <c:v>0.52221672559865939</c:v>
                </c:pt>
                <c:pt idx="55" formatCode="0.0%">
                  <c:v>0.52105822589221407</c:v>
                </c:pt>
                <c:pt idx="56" formatCode="0.0%">
                  <c:v>0.53012070204735728</c:v>
                </c:pt>
                <c:pt idx="57" formatCode="0.0%">
                  <c:v>0.54882257556662273</c:v>
                </c:pt>
                <c:pt idx="58" formatCode="0.0%">
                  <c:v>0.54867846801968878</c:v>
                </c:pt>
                <c:pt idx="59" formatCode="0.0%">
                  <c:v>0.5417140516525738</c:v>
                </c:pt>
                <c:pt idx="60" formatCode="0.0%">
                  <c:v>0.55272642717845333</c:v>
                </c:pt>
                <c:pt idx="61" formatCode="0.0%">
                  <c:v>0.56033216363575167</c:v>
                </c:pt>
                <c:pt idx="62" formatCode="0.0%">
                  <c:v>0.56016620749001733</c:v>
                </c:pt>
                <c:pt idx="63" formatCode="0.0%">
                  <c:v>0.57238132678557596</c:v>
                </c:pt>
                <c:pt idx="64" formatCode="0.0%">
                  <c:v>0.620199268210329</c:v>
                </c:pt>
                <c:pt idx="65" formatCode="0.0%">
                  <c:v>0.66212353212584341</c:v>
                </c:pt>
                <c:pt idx="66" formatCode="0.0%">
                  <c:v>0.70449424436241803</c:v>
                </c:pt>
                <c:pt idx="67" formatCode="0.0%">
                  <c:v>0.82141699468115781</c:v>
                </c:pt>
                <c:pt idx="68" formatCode="0.0%">
                  <c:v>0.90021425828219948</c:v>
                </c:pt>
                <c:pt idx="69" formatCode="0.0%">
                  <c:v>0.95128634439768822</c:v>
                </c:pt>
                <c:pt idx="70" formatCode="0.0%">
                  <c:v>0.99441239719665697</c:v>
                </c:pt>
                <c:pt idx="71" formatCode="0.0%">
                  <c:v>1.0255953205134869</c:v>
                </c:pt>
                <c:pt idx="72" formatCode="0.0%">
                  <c:v>1.0427064057159039</c:v>
                </c:pt>
                <c:pt idx="73" formatCode="0.0%">
                  <c:v>1.0717991159976341</c:v>
                </c:pt>
                <c:pt idx="74" formatCode="0.0%">
                  <c:v>1.1115229143778338</c:v>
                </c:pt>
                <c:pt idx="75" formatCode="0.0%">
                  <c:v>1.1274409279240598</c:v>
                </c:pt>
                <c:pt idx="76" formatCode="0.0%">
                  <c:v>1.1685158089742305</c:v>
                </c:pt>
                <c:pt idx="77" formatCode="0.0%">
                  <c:v>1.2279469139735615</c:v>
                </c:pt>
                <c:pt idx="78" formatCode="0.0%">
                  <c:v>1.236398049313816</c:v>
                </c:pt>
                <c:pt idx="79" formatCode="0.0%">
                  <c:v>1.1650966173705295</c:v>
                </c:pt>
                <c:pt idx="80" formatCode="0.0%">
                  <c:v>1.2362925240206177</c:v>
                </c:pt>
                <c:pt idx="81" formatCode="0.0%">
                  <c:v>1.3823462382766052</c:v>
                </c:pt>
                <c:pt idx="82" formatCode="0.0%">
                  <c:v>1.4586774831698146</c:v>
                </c:pt>
                <c:pt idx="83" formatCode="0.0%">
                  <c:v>1.616116351283464</c:v>
                </c:pt>
                <c:pt idx="84" formatCode="0.0%">
                  <c:v>2.0412392049342594</c:v>
                </c:pt>
                <c:pt idx="85" formatCode="0.0%">
                  <c:v>2.4856843133720554</c:v>
                </c:pt>
                <c:pt idx="86" formatCode="0.0%">
                  <c:v>2.6296041359107365</c:v>
                </c:pt>
                <c:pt idx="87" formatCode="0.0%">
                  <c:v>2.6736480044484687</c:v>
                </c:pt>
                <c:pt idx="88" formatCode="0.0%">
                  <c:v>2.6157459168319384</c:v>
                </c:pt>
                <c:pt idx="89" formatCode="0.0%">
                  <c:v>2.4797489609905079</c:v>
                </c:pt>
                <c:pt idx="90" formatCode="0.0%">
                  <c:v>2.4189384156809441</c:v>
                </c:pt>
                <c:pt idx="91" formatCode="0.0%">
                  <c:v>2.3472569712861606</c:v>
                </c:pt>
                <c:pt idx="92" formatCode="0.0%">
                  <c:v>2.1131969432149948</c:v>
                </c:pt>
                <c:pt idx="93" formatCode="0.0%">
                  <c:v>1.8312644137654743</c:v>
                </c:pt>
                <c:pt idx="94" formatCode="0.0%">
                  <c:v>1.6720261656942745</c:v>
                </c:pt>
                <c:pt idx="95" formatCode="0.0%">
                  <c:v>1.4538601653879213</c:v>
                </c:pt>
                <c:pt idx="96" formatCode="0.0%">
                  <c:v>1.0554067470068436</c:v>
                </c:pt>
                <c:pt idx="97" formatCode="0.0%">
                  <c:v>0.74214362165416237</c:v>
                </c:pt>
                <c:pt idx="98" formatCode="0.0%">
                  <c:v>0.61188639445548598</c:v>
                </c:pt>
                <c:pt idx="99" formatCode="0.0%">
                  <c:v>0.52793815066417871</c:v>
                </c:pt>
                <c:pt idx="100" formatCode="0.0%">
                  <c:v>0.46808826300262463</c:v>
                </c:pt>
                <c:pt idx="101" formatCode="0.0%">
                  <c:v>0.43526096568812056</c:v>
                </c:pt>
                <c:pt idx="102" formatCode="0.0%">
                  <c:v>0.40082161523003523</c:v>
                </c:pt>
                <c:pt idx="103" formatCode="0.0%">
                  <c:v>0.37102504788498503</c:v>
                </c:pt>
                <c:pt idx="104" formatCode="0.0%">
                  <c:v>0.34361990094663253</c:v>
                </c:pt>
                <c:pt idx="105" formatCode="0.0%">
                  <c:v>0.31621504543998258</c:v>
                </c:pt>
                <c:pt idx="106" formatCode="0.0%">
                  <c:v>0.29684103593538436</c:v>
                </c:pt>
                <c:pt idx="107" formatCode="0.0%">
                  <c:v>0.28715573915917436</c:v>
                </c:pt>
                <c:pt idx="108" formatCode="0.0%">
                  <c:v>0.28384756408688006</c:v>
                </c:pt>
                <c:pt idx="109" formatCode="0.0%">
                  <c:v>0.27913429455883931</c:v>
                </c:pt>
                <c:pt idx="110" formatCode="0.0%">
                  <c:v>0.28386168304121795</c:v>
                </c:pt>
                <c:pt idx="111" formatCode="0.0%">
                  <c:v>0.28393881685556854</c:v>
                </c:pt>
                <c:pt idx="112" formatCode="0.0%">
                  <c:v>0.27290068562414582</c:v>
                </c:pt>
                <c:pt idx="113" formatCode="0.0%">
                  <c:v>0.26907700606508311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83-4D70-94A7-9FDDB1618526}"/>
            </c:ext>
          </c:extLst>
        </c:ser>
        <c:ser>
          <c:idx val="5"/>
          <c:order val="5"/>
          <c:tx>
            <c:strRef>
              <c:f>NAC!$BO$4</c:f>
              <c:strCache>
                <c:ptCount val="1"/>
                <c:pt idx="0">
                  <c:v>Subyacente-Food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NAC!$A$5:$A$1000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NAC!$BO$5:$BO$1000</c:f>
              <c:numCache>
                <c:formatCode>General</c:formatCode>
                <c:ptCount val="996"/>
                <c:pt idx="12" formatCode="0.0%">
                  <c:v>0.18867862400459368</c:v>
                </c:pt>
                <c:pt idx="13" formatCode="0.0%">
                  <c:v>0.1921413679510604</c:v>
                </c:pt>
                <c:pt idx="14" formatCode="0.0%">
                  <c:v>0.19506442921076372</c:v>
                </c:pt>
                <c:pt idx="15" formatCode="0.0%">
                  <c:v>0.20748534077197234</c:v>
                </c:pt>
                <c:pt idx="16" formatCode="0.0%">
                  <c:v>0.20319382128878494</c:v>
                </c:pt>
                <c:pt idx="17" formatCode="0.0%">
                  <c:v>0.20970589553943642</c:v>
                </c:pt>
                <c:pt idx="18" formatCode="0.0%">
                  <c:v>0.22815687708048027</c:v>
                </c:pt>
                <c:pt idx="19" formatCode="0.0%">
                  <c:v>0.24754343740727403</c:v>
                </c:pt>
                <c:pt idx="20" formatCode="0.0%">
                  <c:v>0.27322016731157417</c:v>
                </c:pt>
                <c:pt idx="21" formatCode="0.0%">
                  <c:v>0.34931424879154327</c:v>
                </c:pt>
                <c:pt idx="22" formatCode="0.0%">
                  <c:v>0.38801589163449979</c:v>
                </c:pt>
                <c:pt idx="23" formatCode="0.0%">
                  <c:v>0.41502639844837796</c:v>
                </c:pt>
                <c:pt idx="24" formatCode="0.0%">
                  <c:v>0.42565976849859277</c:v>
                </c:pt>
                <c:pt idx="25" formatCode="0.0%">
                  <c:v>0.43566283453238097</c:v>
                </c:pt>
                <c:pt idx="26" formatCode="0.0%">
                  <c:v>0.45502855379866958</c:v>
                </c:pt>
                <c:pt idx="27" formatCode="0.0%">
                  <c:v>0.46745144406060013</c:v>
                </c:pt>
                <c:pt idx="28" formatCode="0.0%">
                  <c:v>0.49666802920867759</c:v>
                </c:pt>
                <c:pt idx="29" formatCode="0.0%">
                  <c:v>0.50808629819962614</c:v>
                </c:pt>
                <c:pt idx="30" formatCode="0.0%">
                  <c:v>0.50588404328417291</c:v>
                </c:pt>
                <c:pt idx="31" formatCode="0.0%">
                  <c:v>0.49586580808124081</c:v>
                </c:pt>
                <c:pt idx="32" formatCode="0.0%">
                  <c:v>0.52325233420277995</c:v>
                </c:pt>
                <c:pt idx="33" formatCode="0.0%">
                  <c:v>0.51742878925413116</c:v>
                </c:pt>
                <c:pt idx="34" formatCode="0.0%">
                  <c:v>0.52302313778273746</c:v>
                </c:pt>
                <c:pt idx="35" formatCode="0.0%">
                  <c:v>0.52492874823607183</c:v>
                </c:pt>
                <c:pt idx="36" formatCode="0.0%">
                  <c:v>0.54425883799662556</c:v>
                </c:pt>
                <c:pt idx="37" formatCode="0.0%">
                  <c:v>0.54165079718992604</c:v>
                </c:pt>
                <c:pt idx="38" formatCode="0.0%">
                  <c:v>0.54466930192012164</c:v>
                </c:pt>
                <c:pt idx="39" formatCode="0.0%">
                  <c:v>0.529935580578901</c:v>
                </c:pt>
                <c:pt idx="40" formatCode="0.0%">
                  <c:v>0.48550519087592781</c:v>
                </c:pt>
                <c:pt idx="41" formatCode="0.0%">
                  <c:v>0.50266369275300238</c:v>
                </c:pt>
                <c:pt idx="42" formatCode="0.0%">
                  <c:v>0.52666273015297627</c:v>
                </c:pt>
                <c:pt idx="43" formatCode="0.0%">
                  <c:v>0.54330213681308437</c:v>
                </c:pt>
                <c:pt idx="44" formatCode="0.0%">
                  <c:v>0.52289955651993636</c:v>
                </c:pt>
                <c:pt idx="45" formatCode="0.0%">
                  <c:v>0.45483097597018118</c:v>
                </c:pt>
                <c:pt idx="46" formatCode="0.0%">
                  <c:v>0.44877347613270047</c:v>
                </c:pt>
                <c:pt idx="47" formatCode="0.0%">
                  <c:v>0.46020627827016924</c:v>
                </c:pt>
                <c:pt idx="48" formatCode="0.0%">
                  <c:v>0.46231982711195241</c:v>
                </c:pt>
                <c:pt idx="49" formatCode="0.0%">
                  <c:v>0.47661983932351726</c:v>
                </c:pt>
                <c:pt idx="50" formatCode="0.0%">
                  <c:v>0.4893648094255727</c:v>
                </c:pt>
                <c:pt idx="51" formatCode="0.0%">
                  <c:v>0.53673302341839513</c:v>
                </c:pt>
                <c:pt idx="52" formatCode="0.0%">
                  <c:v>0.5764870942189344</c:v>
                </c:pt>
                <c:pt idx="53" formatCode="0.0%">
                  <c:v>0.55185753093813328</c:v>
                </c:pt>
                <c:pt idx="54" formatCode="0.0%">
                  <c:v>0.52879307745019855</c:v>
                </c:pt>
                <c:pt idx="55" formatCode="0.0%">
                  <c:v>0.51431390527341181</c:v>
                </c:pt>
                <c:pt idx="56" formatCode="0.0%">
                  <c:v>0.52127089130614124</c:v>
                </c:pt>
                <c:pt idx="57" formatCode="0.0%">
                  <c:v>0.53504985376818492</c:v>
                </c:pt>
                <c:pt idx="58" formatCode="0.0%">
                  <c:v>0.53151261884249901</c:v>
                </c:pt>
                <c:pt idx="59" formatCode="0.0%">
                  <c:v>0.51452965906554793</c:v>
                </c:pt>
                <c:pt idx="60" formatCode="0.0%">
                  <c:v>0.52247851450367744</c:v>
                </c:pt>
                <c:pt idx="61" formatCode="0.0%">
                  <c:v>0.53029979982875464</c:v>
                </c:pt>
                <c:pt idx="62" formatCode="0.0%">
                  <c:v>0.53480208223594405</c:v>
                </c:pt>
                <c:pt idx="63" formatCode="0.0%">
                  <c:v>0.54034004324078166</c:v>
                </c:pt>
                <c:pt idx="64" formatCode="0.0%">
                  <c:v>0.58580421119757453</c:v>
                </c:pt>
                <c:pt idx="65" formatCode="0.0%">
                  <c:v>0.63010978896359515</c:v>
                </c:pt>
                <c:pt idx="66" formatCode="0.0%">
                  <c:v>0.66917458532897123</c:v>
                </c:pt>
                <c:pt idx="67" formatCode="0.0%">
                  <c:v>0.79475747606530622</c:v>
                </c:pt>
                <c:pt idx="68" formatCode="0.0%">
                  <c:v>0.87679430856021212</c:v>
                </c:pt>
                <c:pt idx="69" formatCode="0.0%">
                  <c:v>0.93935068997562654</c:v>
                </c:pt>
                <c:pt idx="70" formatCode="0.0%">
                  <c:v>0.97631114724223123</c:v>
                </c:pt>
                <c:pt idx="71" formatCode="0.0%">
                  <c:v>1.0136821591047922</c:v>
                </c:pt>
                <c:pt idx="72" formatCode="0.0%">
                  <c:v>1.0280162963978365</c:v>
                </c:pt>
                <c:pt idx="73" formatCode="0.0%">
                  <c:v>1.0628649827705896</c:v>
                </c:pt>
                <c:pt idx="74" formatCode="0.0%">
                  <c:v>1.0940010300094487</c:v>
                </c:pt>
                <c:pt idx="75" formatCode="0.0%">
                  <c:v>1.098854418189112</c:v>
                </c:pt>
                <c:pt idx="76" formatCode="0.0%">
                  <c:v>1.1361323373657553</c:v>
                </c:pt>
                <c:pt idx="77" formatCode="0.0%">
                  <c:v>1.1892274836596299</c:v>
                </c:pt>
                <c:pt idx="78" formatCode="0.0%">
                  <c:v>1.1995880890871766</c:v>
                </c:pt>
                <c:pt idx="79" formatCode="0.0%">
                  <c:v>1.1210035314662679</c:v>
                </c:pt>
                <c:pt idx="80" formatCode="0.0%">
                  <c:v>1.1751870632696146</c:v>
                </c:pt>
                <c:pt idx="81" formatCode="0.0%">
                  <c:v>1.3076045815326465</c:v>
                </c:pt>
                <c:pt idx="82" formatCode="0.0%">
                  <c:v>1.3968867960187863</c:v>
                </c:pt>
                <c:pt idx="83" formatCode="0.0%">
                  <c:v>1.551996047230515</c:v>
                </c:pt>
                <c:pt idx="84" formatCode="0.0%">
                  <c:v>1.9911730388846038</c:v>
                </c:pt>
                <c:pt idx="85" formatCode="0.0%">
                  <c:v>2.4510428959911916</c:v>
                </c:pt>
                <c:pt idx="86" formatCode="0.0%">
                  <c:v>2.6022418536810918</c:v>
                </c:pt>
                <c:pt idx="87" formatCode="0.0%">
                  <c:v>2.6562120723135445</c:v>
                </c:pt>
                <c:pt idx="88" formatCode="0.0%">
                  <c:v>2.6087652921708635</c:v>
                </c:pt>
                <c:pt idx="89" formatCode="0.0%">
                  <c:v>2.4690964843037708</c:v>
                </c:pt>
                <c:pt idx="90" formatCode="0.0%">
                  <c:v>2.3867260767147784</c:v>
                </c:pt>
                <c:pt idx="91" formatCode="0.0%">
                  <c:v>2.3003762234523117</c:v>
                </c:pt>
                <c:pt idx="92" formatCode="0.0%">
                  <c:v>2.0660177390738736</c:v>
                </c:pt>
                <c:pt idx="93" formatCode="0.0%">
                  <c:v>1.7818481441790865</c:v>
                </c:pt>
                <c:pt idx="94" formatCode="0.0%">
                  <c:v>1.6103765283992226</c:v>
                </c:pt>
                <c:pt idx="95" formatCode="0.0%">
                  <c:v>1.3902965376740237</c:v>
                </c:pt>
                <c:pt idx="96" formatCode="0.0%">
                  <c:v>0.98157599901283787</c:v>
                </c:pt>
                <c:pt idx="97" formatCode="0.0%">
                  <c:v>0.65325864997623029</c:v>
                </c:pt>
                <c:pt idx="98" formatCode="0.0%">
                  <c:v>0.53225619824449932</c:v>
                </c:pt>
                <c:pt idx="99" formatCode="0.0%">
                  <c:v>0.44531352504976951</c:v>
                </c:pt>
                <c:pt idx="100" formatCode="0.0%">
                  <c:v>0.38296267553787544</c:v>
                </c:pt>
                <c:pt idx="101" formatCode="0.0%">
                  <c:v>0.3516818783665423</c:v>
                </c:pt>
                <c:pt idx="102" formatCode="0.0%">
                  <c:v>0.32639427819934497</c:v>
                </c:pt>
                <c:pt idx="103" formatCode="0.0%">
                  <c:v>0.30430543410036148</c:v>
                </c:pt>
                <c:pt idx="104" formatCode="0.0%">
                  <c:v>0.27324150128001001</c:v>
                </c:pt>
                <c:pt idx="105" formatCode="0.0%">
                  <c:v>0.25003120010937296</c:v>
                </c:pt>
                <c:pt idx="106" formatCode="0.0%">
                  <c:v>0.23386922990914738</c:v>
                </c:pt>
                <c:pt idx="107" formatCode="0.0%">
                  <c:v>0.22591841751753683</c:v>
                </c:pt>
                <c:pt idx="108" formatCode="0.0%">
                  <c:v>0.22743349685583025</c:v>
                </c:pt>
                <c:pt idx="109" formatCode="0.0%">
                  <c:v>0.22526249415566113</c:v>
                </c:pt>
                <c:pt idx="110" formatCode="0.0%">
                  <c:v>0.22730088630226897</c:v>
                </c:pt>
                <c:pt idx="111" formatCode="0.0%">
                  <c:v>0.22922287059174073</c:v>
                </c:pt>
                <c:pt idx="112" formatCode="0.0%">
                  <c:v>0.22173120915110456</c:v>
                </c:pt>
                <c:pt idx="113" formatCode="0.0%">
                  <c:v>0.22280252261365496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83-4D70-94A7-9FDDB1618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745055"/>
        <c:axId val="732749375"/>
      </c:lineChart>
      <c:dateAx>
        <c:axId val="73274505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749375"/>
        <c:crosses val="autoZero"/>
        <c:auto val="1"/>
        <c:lblOffset val="100"/>
        <c:baseTimeUnit val="months"/>
      </c:dateAx>
      <c:valAx>
        <c:axId val="73274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7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GBA_d!$AV$30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GBA_d!$AV$32:$AV$129</c:f>
              <c:numCache>
                <c:formatCode>0.000%</c:formatCode>
                <c:ptCount val="98"/>
                <c:pt idx="1">
                  <c:v>-2.7110290527343484E-3</c:v>
                </c:pt>
                <c:pt idx="2">
                  <c:v>-2.3590850830079724E-3</c:v>
                </c:pt>
                <c:pt idx="3">
                  <c:v>3.084259033202974E-3</c:v>
                </c:pt>
                <c:pt idx="4">
                  <c:v>5.8383941650390625E-3</c:v>
                </c:pt>
                <c:pt idx="5">
                  <c:v>4.4506835937501155E-3</c:v>
                </c:pt>
                <c:pt idx="6">
                  <c:v>4.1349792480469549E-3</c:v>
                </c:pt>
                <c:pt idx="7">
                  <c:v>-2.1774291992171513E-4</c:v>
                </c:pt>
                <c:pt idx="8">
                  <c:v>1.5912628173828658E-3</c:v>
                </c:pt>
                <c:pt idx="9">
                  <c:v>2.1325683593751421E-3</c:v>
                </c:pt>
                <c:pt idx="10">
                  <c:v>4.2079162597656872E-3</c:v>
                </c:pt>
                <c:pt idx="11">
                  <c:v>3.4832000732420987E-3</c:v>
                </c:pt>
                <c:pt idx="12">
                  <c:v>7.8315734863299014E-4</c:v>
                </c:pt>
                <c:pt idx="13">
                  <c:v>1.0070800781081246E-5</c:v>
                </c:pt>
                <c:pt idx="14">
                  <c:v>8.8912963867193717E-4</c:v>
                </c:pt>
                <c:pt idx="15">
                  <c:v>-5.3512573242175954E-4</c:v>
                </c:pt>
                <c:pt idx="16">
                  <c:v>-3.6585998535156872E-3</c:v>
                </c:pt>
                <c:pt idx="17">
                  <c:v>8.8424682617205264E-4</c:v>
                </c:pt>
                <c:pt idx="18">
                  <c:v>1.7723083496095082E-3</c:v>
                </c:pt>
                <c:pt idx="19">
                  <c:v>1.2898254394531072E-3</c:v>
                </c:pt>
                <c:pt idx="20">
                  <c:v>2.9464721679688388E-3</c:v>
                </c:pt>
                <c:pt idx="21">
                  <c:v>3.76129150390625E-3</c:v>
                </c:pt>
                <c:pt idx="22">
                  <c:v>1.046249389648457E-2</c:v>
                </c:pt>
                <c:pt idx="23">
                  <c:v>9.822845458984375E-3</c:v>
                </c:pt>
                <c:pt idx="24">
                  <c:v>2.4739074707031961E-3</c:v>
                </c:pt>
                <c:pt idx="25">
                  <c:v>6.2196350097656339E-3</c:v>
                </c:pt>
                <c:pt idx="26">
                  <c:v>1.7578582763671857E-2</c:v>
                </c:pt>
                <c:pt idx="27">
                  <c:v>2.7575988769531268E-2</c:v>
                </c:pt>
                <c:pt idx="28">
                  <c:v>2.1752929687500089E-2</c:v>
                </c:pt>
                <c:pt idx="29">
                  <c:v>1.6903381347656232E-2</c:v>
                </c:pt>
                <c:pt idx="30">
                  <c:v>1.8391571044922284E-2</c:v>
                </c:pt>
                <c:pt idx="31">
                  <c:v>1.6092834472655859E-2</c:v>
                </c:pt>
                <c:pt idx="32">
                  <c:v>1.332855224609375E-2</c:v>
                </c:pt>
                <c:pt idx="33">
                  <c:v>1.1481323242187536E-2</c:v>
                </c:pt>
                <c:pt idx="34">
                  <c:v>1.5573120117187145E-3</c:v>
                </c:pt>
                <c:pt idx="35">
                  <c:v>1.4701232910156126E-2</c:v>
                </c:pt>
                <c:pt idx="36">
                  <c:v>1.2429809570315697E-3</c:v>
                </c:pt>
                <c:pt idx="37">
                  <c:v>2.7114257812499876E-2</c:v>
                </c:pt>
                <c:pt idx="38">
                  <c:v>3.4118347167968466E-2</c:v>
                </c:pt>
                <c:pt idx="39">
                  <c:v>3.8316650390624929E-2</c:v>
                </c:pt>
                <c:pt idx="40">
                  <c:v>5.443542480468766E-2</c:v>
                </c:pt>
                <c:pt idx="41">
                  <c:v>5.0652770996093555E-2</c:v>
                </c:pt>
                <c:pt idx="42">
                  <c:v>4.3774719238281357E-2</c:v>
                </c:pt>
                <c:pt idx="43">
                  <c:v>3.7083740234375107E-2</c:v>
                </c:pt>
                <c:pt idx="44">
                  <c:v>4.6145324707031143E-2</c:v>
                </c:pt>
                <c:pt idx="45">
                  <c:v>5.3420410156249876E-2</c:v>
                </c:pt>
                <c:pt idx="46">
                  <c:v>7.0349731445312536E-2</c:v>
                </c:pt>
                <c:pt idx="47">
                  <c:v>5.6607055664062322E-2</c:v>
                </c:pt>
                <c:pt idx="48">
                  <c:v>4.3560791015625266E-2</c:v>
                </c:pt>
                <c:pt idx="49">
                  <c:v>4.6899414062500089E-2</c:v>
                </c:pt>
                <c:pt idx="50">
                  <c:v>4.5479125976561896E-2</c:v>
                </c:pt>
                <c:pt idx="51">
                  <c:v>5.9123229980468928E-2</c:v>
                </c:pt>
                <c:pt idx="52">
                  <c:v>7.1115722656250213E-2</c:v>
                </c:pt>
                <c:pt idx="53">
                  <c:v>5.3966674804686754E-2</c:v>
                </c:pt>
                <c:pt idx="54">
                  <c:v>6.8990478515624787E-2</c:v>
                </c:pt>
                <c:pt idx="55">
                  <c:v>6.9108276367187749E-2</c:v>
                </c:pt>
                <c:pt idx="56">
                  <c:v>4.7349853515624929E-2</c:v>
                </c:pt>
                <c:pt idx="57">
                  <c:v>4.1882324218749822E-2</c:v>
                </c:pt>
                <c:pt idx="58">
                  <c:v>3.7222900390625036E-2</c:v>
                </c:pt>
                <c:pt idx="59">
                  <c:v>2.458251953124968E-2</c:v>
                </c:pt>
                <c:pt idx="60">
                  <c:v>2.882446289062468E-2</c:v>
                </c:pt>
                <c:pt idx="61">
                  <c:v>3.7733154296875071E-2</c:v>
                </c:pt>
                <c:pt idx="62">
                  <c:v>0.11067382812499993</c:v>
                </c:pt>
                <c:pt idx="63">
                  <c:v>0.13396667480468771</c:v>
                </c:pt>
                <c:pt idx="64">
                  <c:v>0.1475982666015625</c:v>
                </c:pt>
                <c:pt idx="65">
                  <c:v>0.134735107421875</c:v>
                </c:pt>
                <c:pt idx="66">
                  <c:v>0.12182739257812525</c:v>
                </c:pt>
                <c:pt idx="67">
                  <c:v>6.3905029296874361E-2</c:v>
                </c:pt>
                <c:pt idx="68">
                  <c:v>7.6051635742187429E-2</c:v>
                </c:pt>
                <c:pt idx="69">
                  <c:v>0.14623718261718643</c:v>
                </c:pt>
                <c:pt idx="70">
                  <c:v>0.16969970703125092</c:v>
                </c:pt>
                <c:pt idx="71">
                  <c:v>0.13348022460937514</c:v>
                </c:pt>
                <c:pt idx="72">
                  <c:v>0.12124267578125014</c:v>
                </c:pt>
                <c:pt idx="73">
                  <c:v>0.1403173828124995</c:v>
                </c:pt>
                <c:pt idx="74">
                  <c:v>0.27427856445312493</c:v>
                </c:pt>
                <c:pt idx="75">
                  <c:v>0.39645996093750036</c:v>
                </c:pt>
                <c:pt idx="76">
                  <c:v>0.52904418945312592</c:v>
                </c:pt>
                <c:pt idx="77">
                  <c:v>0.45890625000000007</c:v>
                </c:pt>
                <c:pt idx="78">
                  <c:v>0.31878784179687614</c:v>
                </c:pt>
                <c:pt idx="79">
                  <c:v>0.2658300781250027</c:v>
                </c:pt>
                <c:pt idx="80">
                  <c:v>0.36636474609375114</c:v>
                </c:pt>
                <c:pt idx="81">
                  <c:v>0.52422363281250028</c:v>
                </c:pt>
                <c:pt idx="82">
                  <c:v>0.6374902343749973</c:v>
                </c:pt>
                <c:pt idx="83">
                  <c:v>0.9001074218750027</c:v>
                </c:pt>
                <c:pt idx="84">
                  <c:v>1.2780273437500043</c:v>
                </c:pt>
                <c:pt idx="85">
                  <c:v>1.277446289062496</c:v>
                </c:pt>
                <c:pt idx="86">
                  <c:v>1.3306201171875003</c:v>
                </c:pt>
                <c:pt idx="87">
                  <c:v>1.6431884765625</c:v>
                </c:pt>
                <c:pt idx="88">
                  <c:v>1.6679003906250003</c:v>
                </c:pt>
                <c:pt idx="89">
                  <c:v>2.0139746093749977</c:v>
                </c:pt>
                <c:pt idx="90">
                  <c:v>1.653432617187498</c:v>
                </c:pt>
                <c:pt idx="91">
                  <c:v>1.4823046874999903</c:v>
                </c:pt>
                <c:pt idx="92">
                  <c:v>1.2060400390625006</c:v>
                </c:pt>
                <c:pt idx="93">
                  <c:v>1.0973535156250023</c:v>
                </c:pt>
                <c:pt idx="94">
                  <c:v>0.78161132812500966</c:v>
                </c:pt>
                <c:pt idx="95">
                  <c:v>0.41110351562500114</c:v>
                </c:pt>
                <c:pt idx="96">
                  <c:v>0.31478515624999659</c:v>
                </c:pt>
                <c:pt idx="97">
                  <c:v>5.9243164062493747E-2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C-4FC5-8AF2-0ED462ECBF64}"/>
            </c:ext>
          </c:extLst>
        </c:ser>
        <c:ser>
          <c:idx val="1"/>
          <c:order val="1"/>
          <c:tx>
            <c:strRef>
              <c:f>GBA_d!$AW$30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GBA_d!$AW$32:$AW$129</c:f>
              <c:numCache>
                <c:formatCode>0.000%</c:formatCode>
                <c:ptCount val="98"/>
                <c:pt idx="50">
                  <c:v>0</c:v>
                </c:pt>
                <c:pt idx="51">
                  <c:v>2.784622158590544E-3</c:v>
                </c:pt>
                <c:pt idx="52">
                  <c:v>5.2561882031754159E-3</c:v>
                </c:pt>
                <c:pt idx="53">
                  <c:v>6.1602792032555698E-4</c:v>
                </c:pt>
                <c:pt idx="54">
                  <c:v>3.9351120509167892E-3</c:v>
                </c:pt>
                <c:pt idx="55">
                  <c:v>3.5575958280662512E-3</c:v>
                </c:pt>
                <c:pt idx="56">
                  <c:v>-2.1635469745311386E-3</c:v>
                </c:pt>
                <c:pt idx="57">
                  <c:v>-4.0429143129752099E-3</c:v>
                </c:pt>
                <c:pt idx="58">
                  <c:v>-5.7367461800632569E-3</c:v>
                </c:pt>
                <c:pt idx="59">
                  <c:v>-9.1949641849569108E-3</c:v>
                </c:pt>
                <c:pt idx="60">
                  <c:v>-8.7601830994954444E-3</c:v>
                </c:pt>
                <c:pt idx="61">
                  <c:v>-7.1908222052452508E-3</c:v>
                </c:pt>
                <c:pt idx="62">
                  <c:v>1.004036029276234E-2</c:v>
                </c:pt>
                <c:pt idx="63">
                  <c:v>1.463914207993966E-2</c:v>
                </c:pt>
                <c:pt idx="64">
                  <c:v>1.6863346284527125E-2</c:v>
                </c:pt>
                <c:pt idx="65">
                  <c:v>1.2755787590164269E-2</c:v>
                </c:pt>
                <c:pt idx="66">
                  <c:v>8.4409200405697327E-3</c:v>
                </c:pt>
                <c:pt idx="67">
                  <c:v>-7.4518359290016711E-3</c:v>
                </c:pt>
                <c:pt idx="68">
                  <c:v>-6.0742576152592598E-3</c:v>
                </c:pt>
                <c:pt idx="69">
                  <c:v>9.735508056212705E-3</c:v>
                </c:pt>
                <c:pt idx="70">
                  <c:v>1.3801940149738456E-2</c:v>
                </c:pt>
                <c:pt idx="71">
                  <c:v>3.4794580645245432E-3</c:v>
                </c:pt>
                <c:pt idx="72">
                  <c:v>-1.1206472917253407E-3</c:v>
                </c:pt>
                <c:pt idx="73">
                  <c:v>1.7401798259313317E-3</c:v>
                </c:pt>
                <c:pt idx="74">
                  <c:v>3.2573012847699978E-2</c:v>
                </c:pt>
                <c:pt idx="75">
                  <c:v>5.9965880057375909E-2</c:v>
                </c:pt>
                <c:pt idx="76">
                  <c:v>8.9413176340913392E-2</c:v>
                </c:pt>
                <c:pt idx="77">
                  <c:v>6.8859628866151823E-2</c:v>
                </c:pt>
                <c:pt idx="78">
                  <c:v>3.1713378060700848E-2</c:v>
                </c:pt>
                <c:pt idx="79">
                  <c:v>1.5740760221327754E-2</c:v>
                </c:pt>
                <c:pt idx="80">
                  <c:v>3.4374540887922578E-2</c:v>
                </c:pt>
                <c:pt idx="81">
                  <c:v>6.6483565378051779E-2</c:v>
                </c:pt>
                <c:pt idx="82">
                  <c:v>8.9002123948661804E-2</c:v>
                </c:pt>
                <c:pt idx="83">
                  <c:v>0.14491445372409828</c:v>
                </c:pt>
                <c:pt idx="84">
                  <c:v>0.21864511172628198</c:v>
                </c:pt>
                <c:pt idx="85">
                  <c:v>0.1995216315132442</c:v>
                </c:pt>
                <c:pt idx="86">
                  <c:v>0.195641528443808</c:v>
                </c:pt>
                <c:pt idx="87">
                  <c:v>0.25767455227881797</c:v>
                </c:pt>
                <c:pt idx="88">
                  <c:v>0.2503045183488446</c:v>
                </c:pt>
                <c:pt idx="89">
                  <c:v>0.32879917404872216</c:v>
                </c:pt>
                <c:pt idx="90">
                  <c:v>0.23266550055369173</c:v>
                </c:pt>
                <c:pt idx="91">
                  <c:v>0.18335875002879121</c:v>
                </c:pt>
                <c:pt idx="92">
                  <c:v>0.10776376363504525</c:v>
                </c:pt>
                <c:pt idx="93">
                  <c:v>7.3978482194537065E-2</c:v>
                </c:pt>
                <c:pt idx="94">
                  <c:v>-9.4515275190190096E-3</c:v>
                </c:pt>
                <c:pt idx="95">
                  <c:v>-0.10600718083598437</c:v>
                </c:pt>
                <c:pt idx="96">
                  <c:v>-0.13562197056453229</c:v>
                </c:pt>
                <c:pt idx="97">
                  <c:v>-0.20299495549722124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C-4FC5-8AF2-0ED462EC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510016"/>
        <c:axId val="1783510496"/>
      </c:lineChart>
      <c:catAx>
        <c:axId val="17835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3510496"/>
        <c:crosses val="autoZero"/>
        <c:auto val="1"/>
        <c:lblAlgn val="ctr"/>
        <c:lblOffset val="100"/>
        <c:noMultiLvlLbl val="0"/>
      </c:catAx>
      <c:valAx>
        <c:axId val="17835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351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GBA_d!$AV$30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GBA_d!$AV$31:$AV$129</c:f>
              <c:numCache>
                <c:formatCode>General</c:formatCode>
                <c:ptCount val="99"/>
                <c:pt idx="2" formatCode="0.000%">
                  <c:v>-2.7110290527343484E-3</c:v>
                </c:pt>
                <c:pt idx="3" formatCode="0.000%">
                  <c:v>-2.3590850830079724E-3</c:v>
                </c:pt>
                <c:pt idx="4" formatCode="0.000%">
                  <c:v>3.084259033202974E-3</c:v>
                </c:pt>
                <c:pt idx="5" formatCode="0.000%">
                  <c:v>5.8383941650390625E-3</c:v>
                </c:pt>
                <c:pt idx="6" formatCode="0.000%">
                  <c:v>4.4506835937501155E-3</c:v>
                </c:pt>
                <c:pt idx="7" formatCode="0.000%">
                  <c:v>4.1349792480469549E-3</c:v>
                </c:pt>
                <c:pt idx="8" formatCode="0.000%">
                  <c:v>-2.1774291992171513E-4</c:v>
                </c:pt>
                <c:pt idx="9" formatCode="0.000%">
                  <c:v>1.5912628173828658E-3</c:v>
                </c:pt>
                <c:pt idx="10" formatCode="0.000%">
                  <c:v>2.1325683593751421E-3</c:v>
                </c:pt>
                <c:pt idx="11" formatCode="0.000%">
                  <c:v>4.2079162597656872E-3</c:v>
                </c:pt>
                <c:pt idx="12" formatCode="0.000%">
                  <c:v>3.4832000732420987E-3</c:v>
                </c:pt>
                <c:pt idx="13" formatCode="0.000%">
                  <c:v>7.8315734863299014E-4</c:v>
                </c:pt>
                <c:pt idx="14" formatCode="0.000%">
                  <c:v>1.0070800781081246E-5</c:v>
                </c:pt>
                <c:pt idx="15" formatCode="0.000%">
                  <c:v>8.8912963867193717E-4</c:v>
                </c:pt>
                <c:pt idx="16" formatCode="0.000%">
                  <c:v>-5.3512573242175954E-4</c:v>
                </c:pt>
                <c:pt idx="17" formatCode="0.000%">
                  <c:v>-3.6585998535156872E-3</c:v>
                </c:pt>
                <c:pt idx="18" formatCode="0.000%">
                  <c:v>8.8424682617205264E-4</c:v>
                </c:pt>
                <c:pt idx="19" formatCode="0.000%">
                  <c:v>1.7723083496095082E-3</c:v>
                </c:pt>
                <c:pt idx="20" formatCode="0.000%">
                  <c:v>1.2898254394531072E-3</c:v>
                </c:pt>
                <c:pt idx="21" formatCode="0.000%">
                  <c:v>2.9464721679688388E-3</c:v>
                </c:pt>
                <c:pt idx="22" formatCode="0.000%">
                  <c:v>3.76129150390625E-3</c:v>
                </c:pt>
                <c:pt idx="23" formatCode="0.000%">
                  <c:v>1.046249389648457E-2</c:v>
                </c:pt>
                <c:pt idx="24" formatCode="0.000%">
                  <c:v>9.822845458984375E-3</c:v>
                </c:pt>
                <c:pt idx="25" formatCode="0.000%">
                  <c:v>2.4739074707031961E-3</c:v>
                </c:pt>
                <c:pt idx="26" formatCode="0.000%">
                  <c:v>6.2196350097656339E-3</c:v>
                </c:pt>
                <c:pt idx="27" formatCode="0.000%">
                  <c:v>1.7578582763671857E-2</c:v>
                </c:pt>
                <c:pt idx="28" formatCode="0.000%">
                  <c:v>2.7575988769531268E-2</c:v>
                </c:pt>
                <c:pt idx="29" formatCode="0.000%">
                  <c:v>2.1752929687500089E-2</c:v>
                </c:pt>
                <c:pt idx="30" formatCode="0.000%">
                  <c:v>1.6903381347656232E-2</c:v>
                </c:pt>
                <c:pt idx="31" formatCode="0.000%">
                  <c:v>1.8391571044922284E-2</c:v>
                </c:pt>
                <c:pt idx="32" formatCode="0.000%">
                  <c:v>1.6092834472655859E-2</c:v>
                </c:pt>
                <c:pt idx="33" formatCode="0.000%">
                  <c:v>1.332855224609375E-2</c:v>
                </c:pt>
                <c:pt idx="34" formatCode="0.000%">
                  <c:v>1.1481323242187536E-2</c:v>
                </c:pt>
                <c:pt idx="35" formatCode="0.000%">
                  <c:v>1.5573120117187145E-3</c:v>
                </c:pt>
                <c:pt idx="36" formatCode="0.000%">
                  <c:v>1.4701232910156126E-2</c:v>
                </c:pt>
                <c:pt idx="37" formatCode="0.000%">
                  <c:v>1.2429809570315697E-3</c:v>
                </c:pt>
                <c:pt idx="38" formatCode="0.000%">
                  <c:v>2.7114257812499876E-2</c:v>
                </c:pt>
                <c:pt idx="39" formatCode="0.000%">
                  <c:v>3.4118347167968466E-2</c:v>
                </c:pt>
                <c:pt idx="40" formatCode="0.000%">
                  <c:v>3.8316650390624929E-2</c:v>
                </c:pt>
                <c:pt idx="41" formatCode="0.000%">
                  <c:v>5.443542480468766E-2</c:v>
                </c:pt>
                <c:pt idx="42" formatCode="0.000%">
                  <c:v>5.0652770996093555E-2</c:v>
                </c:pt>
                <c:pt idx="43" formatCode="0.000%">
                  <c:v>4.3774719238281357E-2</c:v>
                </c:pt>
                <c:pt idx="44" formatCode="0.000%">
                  <c:v>3.7083740234375107E-2</c:v>
                </c:pt>
                <c:pt idx="45" formatCode="0.000%">
                  <c:v>4.6145324707031143E-2</c:v>
                </c:pt>
                <c:pt idx="46" formatCode="0.000%">
                  <c:v>5.3420410156249876E-2</c:v>
                </c:pt>
                <c:pt idx="47" formatCode="0.000%">
                  <c:v>7.0349731445312536E-2</c:v>
                </c:pt>
                <c:pt idx="48" formatCode="0.000%">
                  <c:v>5.6607055664062322E-2</c:v>
                </c:pt>
                <c:pt idx="49" formatCode="0.000%">
                  <c:v>4.3560791015625266E-2</c:v>
                </c:pt>
                <c:pt idx="50" formatCode="0.000%">
                  <c:v>4.6899414062500089E-2</c:v>
                </c:pt>
                <c:pt idx="51" formatCode="0.000%">
                  <c:v>4.5479125976561896E-2</c:v>
                </c:pt>
                <c:pt idx="52" formatCode="0.000%">
                  <c:v>5.9123229980468928E-2</c:v>
                </c:pt>
                <c:pt idx="53" formatCode="0.000%">
                  <c:v>7.1115722656250213E-2</c:v>
                </c:pt>
                <c:pt idx="54" formatCode="0.000%">
                  <c:v>5.3966674804686754E-2</c:v>
                </c:pt>
                <c:pt idx="55" formatCode="0.000%">
                  <c:v>6.8990478515624787E-2</c:v>
                </c:pt>
                <c:pt idx="56" formatCode="0.000%">
                  <c:v>6.9108276367187749E-2</c:v>
                </c:pt>
                <c:pt idx="57" formatCode="0.000%">
                  <c:v>4.7349853515624929E-2</c:v>
                </c:pt>
                <c:pt idx="58" formatCode="0.000%">
                  <c:v>4.1882324218749822E-2</c:v>
                </c:pt>
                <c:pt idx="59" formatCode="0.000%">
                  <c:v>3.7222900390625036E-2</c:v>
                </c:pt>
                <c:pt idx="60" formatCode="0.000%">
                  <c:v>2.458251953124968E-2</c:v>
                </c:pt>
                <c:pt idx="61" formatCode="0.000%">
                  <c:v>2.882446289062468E-2</c:v>
                </c:pt>
                <c:pt idx="62" formatCode="0.000%">
                  <c:v>3.7733154296875071E-2</c:v>
                </c:pt>
                <c:pt idx="63" formatCode="0.000%">
                  <c:v>0.11067382812499993</c:v>
                </c:pt>
                <c:pt idx="64" formatCode="0.000%">
                  <c:v>0.13396667480468771</c:v>
                </c:pt>
                <c:pt idx="65" formatCode="0.000%">
                  <c:v>0.1475982666015625</c:v>
                </c:pt>
                <c:pt idx="66" formatCode="0.000%">
                  <c:v>0.134735107421875</c:v>
                </c:pt>
                <c:pt idx="67" formatCode="0.000%">
                  <c:v>0.12182739257812525</c:v>
                </c:pt>
                <c:pt idx="68" formatCode="0.000%">
                  <c:v>6.3905029296874361E-2</c:v>
                </c:pt>
                <c:pt idx="69" formatCode="0.000%">
                  <c:v>7.6051635742187429E-2</c:v>
                </c:pt>
                <c:pt idx="70" formatCode="0.000%">
                  <c:v>0.14623718261718643</c:v>
                </c:pt>
                <c:pt idx="71" formatCode="0.000%">
                  <c:v>0.16969970703125092</c:v>
                </c:pt>
                <c:pt idx="72" formatCode="0.000%">
                  <c:v>0.13348022460937514</c:v>
                </c:pt>
                <c:pt idx="73" formatCode="0.000%">
                  <c:v>0.12124267578125014</c:v>
                </c:pt>
                <c:pt idx="74" formatCode="0.000%">
                  <c:v>0.1403173828124995</c:v>
                </c:pt>
                <c:pt idx="75" formatCode="0.000%">
                  <c:v>0.27427856445312493</c:v>
                </c:pt>
                <c:pt idx="76" formatCode="0.000%">
                  <c:v>0.39645996093750036</c:v>
                </c:pt>
                <c:pt idx="77" formatCode="0.000%">
                  <c:v>0.52904418945312592</c:v>
                </c:pt>
                <c:pt idx="78" formatCode="0.000%">
                  <c:v>0.45890625000000007</c:v>
                </c:pt>
                <c:pt idx="79" formatCode="0.000%">
                  <c:v>0.31878784179687614</c:v>
                </c:pt>
                <c:pt idx="80" formatCode="0.000%">
                  <c:v>0.2658300781250027</c:v>
                </c:pt>
                <c:pt idx="81" formatCode="0.000%">
                  <c:v>0.36636474609375114</c:v>
                </c:pt>
                <c:pt idx="82" formatCode="0.000%">
                  <c:v>0.52422363281250028</c:v>
                </c:pt>
                <c:pt idx="83" formatCode="0.000%">
                  <c:v>0.6374902343749973</c:v>
                </c:pt>
                <c:pt idx="84" formatCode="0.000%">
                  <c:v>0.9001074218750027</c:v>
                </c:pt>
                <c:pt idx="85" formatCode="0.000%">
                  <c:v>1.2780273437500043</c:v>
                </c:pt>
                <c:pt idx="86" formatCode="0.000%">
                  <c:v>1.277446289062496</c:v>
                </c:pt>
                <c:pt idx="87" formatCode="0.000%">
                  <c:v>1.3306201171875003</c:v>
                </c:pt>
                <c:pt idx="88" formatCode="0.000%">
                  <c:v>1.6431884765625</c:v>
                </c:pt>
                <c:pt idx="89" formatCode="0.000%">
                  <c:v>1.6679003906250003</c:v>
                </c:pt>
                <c:pt idx="90" formatCode="0.000%">
                  <c:v>2.0139746093749977</c:v>
                </c:pt>
                <c:pt idx="91" formatCode="0.000%">
                  <c:v>1.653432617187498</c:v>
                </c:pt>
                <c:pt idx="92" formatCode="0.000%">
                  <c:v>1.4823046874999903</c:v>
                </c:pt>
                <c:pt idx="93" formatCode="0.000%">
                  <c:v>1.2060400390625006</c:v>
                </c:pt>
                <c:pt idx="94" formatCode="0.000%">
                  <c:v>1.0973535156250023</c:v>
                </c:pt>
                <c:pt idx="95" formatCode="0.000%">
                  <c:v>0.78161132812500966</c:v>
                </c:pt>
                <c:pt idx="96" formatCode="0.000%">
                  <c:v>0.41110351562500114</c:v>
                </c:pt>
                <c:pt idx="97" formatCode="0.000%">
                  <c:v>0.31478515624999659</c:v>
                </c:pt>
                <c:pt idx="98" formatCode="0.000%">
                  <c:v>5.9243164062493747E-2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C-425A-B27D-2348BD8D74E2}"/>
            </c:ext>
          </c:extLst>
        </c:ser>
        <c:ser>
          <c:idx val="1"/>
          <c:order val="1"/>
          <c:tx>
            <c:strRef>
              <c:f>GBA_d!$AW$30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GBA_d!$AW$31:$AW$129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2.784622158590544E-3</c:v>
                </c:pt>
                <c:pt idx="53" formatCode="0.000%">
                  <c:v>5.2561882031754159E-3</c:v>
                </c:pt>
                <c:pt idx="54" formatCode="0.000%">
                  <c:v>6.1602792032555698E-4</c:v>
                </c:pt>
                <c:pt idx="55" formatCode="0.000%">
                  <c:v>3.9351120509167892E-3</c:v>
                </c:pt>
                <c:pt idx="56" formatCode="0.000%">
                  <c:v>3.5575958280662512E-3</c:v>
                </c:pt>
                <c:pt idx="57" formatCode="0.000%">
                  <c:v>-2.1635469745311386E-3</c:v>
                </c:pt>
                <c:pt idx="58" formatCode="0.000%">
                  <c:v>-4.0429143129752099E-3</c:v>
                </c:pt>
                <c:pt idx="59" formatCode="0.000%">
                  <c:v>-5.7367461800632569E-3</c:v>
                </c:pt>
                <c:pt idx="60" formatCode="0.000%">
                  <c:v>-9.1949641849569108E-3</c:v>
                </c:pt>
                <c:pt idx="61" formatCode="0.000%">
                  <c:v>-8.7601830994954444E-3</c:v>
                </c:pt>
                <c:pt idx="62" formatCode="0.000%">
                  <c:v>-7.1908222052452508E-3</c:v>
                </c:pt>
                <c:pt idx="63" formatCode="0.000%">
                  <c:v>1.004036029276234E-2</c:v>
                </c:pt>
                <c:pt idx="64" formatCode="0.000%">
                  <c:v>1.463914207993966E-2</c:v>
                </c:pt>
                <c:pt idx="65" formatCode="0.000%">
                  <c:v>1.6863346284527125E-2</c:v>
                </c:pt>
                <c:pt idx="66" formatCode="0.000%">
                  <c:v>1.2755787590164269E-2</c:v>
                </c:pt>
                <c:pt idx="67" formatCode="0.000%">
                  <c:v>8.4409200405697327E-3</c:v>
                </c:pt>
                <c:pt idx="68" formatCode="0.000%">
                  <c:v>-7.4518359290016711E-3</c:v>
                </c:pt>
                <c:pt idx="69" formatCode="0.000%">
                  <c:v>-6.0742576152592598E-3</c:v>
                </c:pt>
                <c:pt idx="70" formatCode="0.000%">
                  <c:v>9.735508056212705E-3</c:v>
                </c:pt>
                <c:pt idx="71" formatCode="0.000%">
                  <c:v>1.3801940149738456E-2</c:v>
                </c:pt>
                <c:pt idx="72" formatCode="0.000%">
                  <c:v>3.4794580645245432E-3</c:v>
                </c:pt>
                <c:pt idx="73" formatCode="0.000%">
                  <c:v>-1.1206472917253407E-3</c:v>
                </c:pt>
                <c:pt idx="74" formatCode="0.000%">
                  <c:v>1.7401798259313317E-3</c:v>
                </c:pt>
                <c:pt idx="75" formatCode="0.000%">
                  <c:v>3.2573012847699978E-2</c:v>
                </c:pt>
                <c:pt idx="76" formatCode="0.000%">
                  <c:v>5.9965880057375909E-2</c:v>
                </c:pt>
                <c:pt idx="77" formatCode="0.000%">
                  <c:v>8.9413176340913392E-2</c:v>
                </c:pt>
                <c:pt idx="78" formatCode="0.000%">
                  <c:v>6.8859628866151823E-2</c:v>
                </c:pt>
                <c:pt idx="79" formatCode="0.000%">
                  <c:v>3.1713378060700848E-2</c:v>
                </c:pt>
                <c:pt idx="80" formatCode="0.000%">
                  <c:v>1.5740760221327754E-2</c:v>
                </c:pt>
                <c:pt idx="81" formatCode="0.000%">
                  <c:v>3.4374540887922578E-2</c:v>
                </c:pt>
                <c:pt idx="82" formatCode="0.000%">
                  <c:v>6.6483565378051779E-2</c:v>
                </c:pt>
                <c:pt idx="83" formatCode="0.000%">
                  <c:v>8.9002123948661804E-2</c:v>
                </c:pt>
                <c:pt idx="84" formatCode="0.000%">
                  <c:v>0.14491445372409828</c:v>
                </c:pt>
                <c:pt idx="85" formatCode="0.000%">
                  <c:v>0.21864511172628198</c:v>
                </c:pt>
                <c:pt idx="86" formatCode="0.000%">
                  <c:v>0.1995216315132442</c:v>
                </c:pt>
                <c:pt idx="87" formatCode="0.000%">
                  <c:v>0.195641528443808</c:v>
                </c:pt>
                <c:pt idx="88" formatCode="0.000%">
                  <c:v>0.25767455227881797</c:v>
                </c:pt>
                <c:pt idx="89" formatCode="0.000%">
                  <c:v>0.2503045183488446</c:v>
                </c:pt>
                <c:pt idx="90" formatCode="0.000%">
                  <c:v>0.32879917404872216</c:v>
                </c:pt>
                <c:pt idx="91" formatCode="0.000%">
                  <c:v>0.23266550055369173</c:v>
                </c:pt>
                <c:pt idx="92" formatCode="0.000%">
                  <c:v>0.18335875002879121</c:v>
                </c:pt>
                <c:pt idx="93" formatCode="0.000%">
                  <c:v>0.10776376363504525</c:v>
                </c:pt>
                <c:pt idx="94" formatCode="0.000%">
                  <c:v>7.3978482194537065E-2</c:v>
                </c:pt>
                <c:pt idx="95" formatCode="0.000%">
                  <c:v>-9.4515275190190096E-3</c:v>
                </c:pt>
                <c:pt idx="96" formatCode="0.000%">
                  <c:v>-0.10600718083598437</c:v>
                </c:pt>
                <c:pt idx="97" formatCode="0.000%">
                  <c:v>-0.13562197056453229</c:v>
                </c:pt>
                <c:pt idx="98" formatCode="0.000%">
                  <c:v>-0.20299495549722124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C-425A-B27D-2348BD8D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509168"/>
        <c:axId val="1783502768"/>
      </c:lineChart>
      <c:catAx>
        <c:axId val="1780509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3502768"/>
        <c:crosses val="autoZero"/>
        <c:auto val="1"/>
        <c:lblAlgn val="ctr"/>
        <c:lblOffset val="100"/>
        <c:noMultiLvlLbl val="0"/>
      </c:catAx>
      <c:valAx>
        <c:axId val="17835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050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PAM_d!$AV$30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PAM_d!$AV$31:$AV$129</c:f>
              <c:numCache>
                <c:formatCode>General</c:formatCode>
                <c:ptCount val="99"/>
                <c:pt idx="2" formatCode="0.000%">
                  <c:v>-2.9521179199218928E-3</c:v>
                </c:pt>
                <c:pt idx="3" formatCode="0.000%">
                  <c:v>-2.3469543457030895E-3</c:v>
                </c:pt>
                <c:pt idx="4" formatCode="0.000%">
                  <c:v>-1.7646789550784803E-4</c:v>
                </c:pt>
                <c:pt idx="5" formatCode="0.000%">
                  <c:v>1.8299102783203569E-3</c:v>
                </c:pt>
                <c:pt idx="6" formatCode="0.000%">
                  <c:v>2.0847320556640625E-3</c:v>
                </c:pt>
                <c:pt idx="7" formatCode="0.000%">
                  <c:v>2.2232055664073158E-4</c:v>
                </c:pt>
                <c:pt idx="8" formatCode="0.000%">
                  <c:v>-5.199432373046875E-3</c:v>
                </c:pt>
                <c:pt idx="9" formatCode="0.000%">
                  <c:v>-3.0800628662108753E-3</c:v>
                </c:pt>
                <c:pt idx="10" formatCode="0.000%">
                  <c:v>-3.3361053466796076E-3</c:v>
                </c:pt>
                <c:pt idx="11" formatCode="0.000%">
                  <c:v>-2.8443908691404562E-3</c:v>
                </c:pt>
                <c:pt idx="12" formatCode="0.000%">
                  <c:v>-4.544296264648473E-3</c:v>
                </c:pt>
                <c:pt idx="13" formatCode="0.000%">
                  <c:v>-9.8895263671874289E-3</c:v>
                </c:pt>
                <c:pt idx="14" formatCode="0.000%">
                  <c:v>-1.0222473144531286E-2</c:v>
                </c:pt>
                <c:pt idx="15" formatCode="0.000%">
                  <c:v>-1.3178100585937491E-2</c:v>
                </c:pt>
                <c:pt idx="16" formatCode="0.000%">
                  <c:v>-1.2541961669921831E-2</c:v>
                </c:pt>
                <c:pt idx="17" formatCode="0.000%">
                  <c:v>-1.5088195800781135E-2</c:v>
                </c:pt>
                <c:pt idx="18" formatCode="0.000%">
                  <c:v>-1.3737792968749885E-2</c:v>
                </c:pt>
                <c:pt idx="19" formatCode="0.000%">
                  <c:v>-9.8078918457031872E-3</c:v>
                </c:pt>
                <c:pt idx="20" formatCode="0.000%">
                  <c:v>-1.2087707519531143E-2</c:v>
                </c:pt>
                <c:pt idx="21" formatCode="0.000%">
                  <c:v>-1.2363891601562704E-2</c:v>
                </c:pt>
                <c:pt idx="22" formatCode="0.000%">
                  <c:v>-1.6094512939453187E-2</c:v>
                </c:pt>
                <c:pt idx="23" formatCode="0.000%">
                  <c:v>-1.6142883300781286E-2</c:v>
                </c:pt>
                <c:pt idx="24" formatCode="0.000%">
                  <c:v>-1.538848876953125E-2</c:v>
                </c:pt>
                <c:pt idx="25" formatCode="0.000%">
                  <c:v>-1.9574279785156357E-2</c:v>
                </c:pt>
                <c:pt idx="26" formatCode="0.000%">
                  <c:v>-2.0479583740234286E-2</c:v>
                </c:pt>
                <c:pt idx="27" formatCode="0.000%">
                  <c:v>-7.5216674804687855E-3</c:v>
                </c:pt>
                <c:pt idx="28" formatCode="0.000%">
                  <c:v>1.3551330566405895E-3</c:v>
                </c:pt>
                <c:pt idx="29" formatCode="0.000%">
                  <c:v>-4.6960449218751421E-3</c:v>
                </c:pt>
                <c:pt idx="30" formatCode="0.000%">
                  <c:v>-1.1190490722656321E-2</c:v>
                </c:pt>
                <c:pt idx="31" formatCode="0.000%">
                  <c:v>-1.4308166503905984E-2</c:v>
                </c:pt>
                <c:pt idx="32" formatCode="0.000%">
                  <c:v>-1.9660034179687536E-2</c:v>
                </c:pt>
                <c:pt idx="33" formatCode="0.000%">
                  <c:v>-2.0518035888671626E-2</c:v>
                </c:pt>
                <c:pt idx="34" formatCode="0.000%">
                  <c:v>-2.6339569091796911E-2</c:v>
                </c:pt>
                <c:pt idx="35" formatCode="0.000%">
                  <c:v>-3.8560791015624929E-2</c:v>
                </c:pt>
                <c:pt idx="36" formatCode="0.000%">
                  <c:v>-3.3953552246093643E-2</c:v>
                </c:pt>
                <c:pt idx="37" formatCode="0.000%">
                  <c:v>-4.2702026367187784E-2</c:v>
                </c:pt>
                <c:pt idx="38" formatCode="0.000%">
                  <c:v>-1.8798828125E-2</c:v>
                </c:pt>
                <c:pt idx="39" formatCode="0.000%">
                  <c:v>-1.6756286621093519E-2</c:v>
                </c:pt>
                <c:pt idx="40" formatCode="0.000%">
                  <c:v>-2.3394775390626066E-3</c:v>
                </c:pt>
                <c:pt idx="41" formatCode="0.000%">
                  <c:v>1.0690612792968679E-2</c:v>
                </c:pt>
                <c:pt idx="42" formatCode="0.000%">
                  <c:v>8.0102539062503197E-3</c:v>
                </c:pt>
                <c:pt idx="43" formatCode="0.000%">
                  <c:v>-5.4272460937498934E-3</c:v>
                </c:pt>
                <c:pt idx="44" formatCode="0.000%">
                  <c:v>-1.435821533203141E-2</c:v>
                </c:pt>
                <c:pt idx="45" formatCode="0.000%">
                  <c:v>-1.0617980957031481E-2</c:v>
                </c:pt>
                <c:pt idx="46" formatCode="0.000%">
                  <c:v>-9.6990966796872691E-3</c:v>
                </c:pt>
                <c:pt idx="47" formatCode="0.000%">
                  <c:v>-2.0733642578125711E-3</c:v>
                </c:pt>
                <c:pt idx="48" formatCode="0.000%">
                  <c:v>-2.4493408203123401E-3</c:v>
                </c:pt>
                <c:pt idx="49" formatCode="0.000%">
                  <c:v>4.2144775390622335E-3</c:v>
                </c:pt>
                <c:pt idx="50" formatCode="0.000%">
                  <c:v>1.7554016113281001E-2</c:v>
                </c:pt>
                <c:pt idx="51" formatCode="0.000%">
                  <c:v>1.3033447265624609E-2</c:v>
                </c:pt>
                <c:pt idx="52" formatCode="0.000%">
                  <c:v>1.7551574707031392E-2</c:v>
                </c:pt>
                <c:pt idx="53" formatCode="0.000%">
                  <c:v>1.8136901855468679E-2</c:v>
                </c:pt>
                <c:pt idx="54" formatCode="0.000%">
                  <c:v>1.052154541015593E-2</c:v>
                </c:pt>
                <c:pt idx="55" formatCode="0.000%">
                  <c:v>7.6498413085941408E-3</c:v>
                </c:pt>
                <c:pt idx="56" formatCode="0.000%">
                  <c:v>6.7697143554692474E-3</c:v>
                </c:pt>
                <c:pt idx="57" formatCode="0.000%">
                  <c:v>-1.855407714843782E-2</c:v>
                </c:pt>
                <c:pt idx="58" formatCode="0.000%">
                  <c:v>-2.61077880859375E-2</c:v>
                </c:pt>
                <c:pt idx="59" formatCode="0.000%">
                  <c:v>-2.6644897460936789E-2</c:v>
                </c:pt>
                <c:pt idx="60" formatCode="0.000%">
                  <c:v>-3.0665283203124893E-2</c:v>
                </c:pt>
                <c:pt idx="61" formatCode="0.000%">
                  <c:v>-7.8015136718754263E-3</c:v>
                </c:pt>
                <c:pt idx="62" formatCode="0.000%">
                  <c:v>9.2797851562504974E-3</c:v>
                </c:pt>
                <c:pt idx="63" formatCode="0.000%">
                  <c:v>4.4381713867188033E-2</c:v>
                </c:pt>
                <c:pt idx="64" formatCode="0.000%">
                  <c:v>9.2853393554687358E-2</c:v>
                </c:pt>
                <c:pt idx="65" formatCode="0.000%">
                  <c:v>9.2113647460937642E-2</c:v>
                </c:pt>
                <c:pt idx="66" formatCode="0.000%">
                  <c:v>6.7019653320312678E-2</c:v>
                </c:pt>
                <c:pt idx="67" formatCode="0.000%">
                  <c:v>4.5887451171874538E-2</c:v>
                </c:pt>
                <c:pt idx="68" formatCode="0.000%">
                  <c:v>1.3409423828125711E-3</c:v>
                </c:pt>
                <c:pt idx="69" formatCode="0.000%">
                  <c:v>2.6091918945311932E-2</c:v>
                </c:pt>
                <c:pt idx="70" formatCode="0.000%">
                  <c:v>6.5479125976562358E-2</c:v>
                </c:pt>
                <c:pt idx="71" formatCode="0.000%">
                  <c:v>5.9150390624999716E-2</c:v>
                </c:pt>
                <c:pt idx="72" formatCode="0.000%">
                  <c:v>3.5173339843749929E-2</c:v>
                </c:pt>
                <c:pt idx="73" formatCode="0.000%">
                  <c:v>2.0336914062504263E-3</c:v>
                </c:pt>
                <c:pt idx="74" formatCode="0.000%">
                  <c:v>2.7136230468750355E-2</c:v>
                </c:pt>
                <c:pt idx="75" formatCode="0.000%">
                  <c:v>0.13017089843749829</c:v>
                </c:pt>
                <c:pt idx="76" formatCode="0.000%">
                  <c:v>0.25303955078124929</c:v>
                </c:pt>
                <c:pt idx="77" formatCode="0.000%">
                  <c:v>0.375213623046875</c:v>
                </c:pt>
                <c:pt idx="78" formatCode="0.000%">
                  <c:v>0.270355224609375</c:v>
                </c:pt>
                <c:pt idx="79" formatCode="0.000%">
                  <c:v>0.15411865234375099</c:v>
                </c:pt>
                <c:pt idx="80" formatCode="0.000%">
                  <c:v>6.9130859375000853E-2</c:v>
                </c:pt>
                <c:pt idx="81" formatCode="0.000%">
                  <c:v>0.20842041015625057</c:v>
                </c:pt>
                <c:pt idx="82" formatCode="0.000%">
                  <c:v>0.39152099609374957</c:v>
                </c:pt>
                <c:pt idx="83" formatCode="0.000%">
                  <c:v>0.37680664062500213</c:v>
                </c:pt>
                <c:pt idx="84" formatCode="0.000%">
                  <c:v>0.59226562499999957</c:v>
                </c:pt>
                <c:pt idx="85" formatCode="0.000%">
                  <c:v>0.79613281249999801</c:v>
                </c:pt>
                <c:pt idx="86" formatCode="0.000%">
                  <c:v>0.7081298828125</c:v>
                </c:pt>
                <c:pt idx="87" formatCode="0.000%">
                  <c:v>0.68357910156250057</c:v>
                </c:pt>
                <c:pt idx="88" formatCode="0.000%">
                  <c:v>0.68709472656250625</c:v>
                </c:pt>
                <c:pt idx="89" formatCode="0.000%">
                  <c:v>0.52804687499999403</c:v>
                </c:pt>
                <c:pt idx="90" formatCode="0.000%">
                  <c:v>0.79195800781250369</c:v>
                </c:pt>
                <c:pt idx="91" formatCode="0.000%">
                  <c:v>0.69978027343750426</c:v>
                </c:pt>
                <c:pt idx="92" formatCode="0.000%">
                  <c:v>0.45035156250000341</c:v>
                </c:pt>
                <c:pt idx="93" formatCode="0.000%">
                  <c:v>0.38304687500000512</c:v>
                </c:pt>
                <c:pt idx="94" formatCode="0.000%">
                  <c:v>0.32729980468749886</c:v>
                </c:pt>
                <c:pt idx="95" formatCode="0.000%">
                  <c:v>0.17363281250000284</c:v>
                </c:pt>
                <c:pt idx="96" formatCode="0.000%">
                  <c:v>-0.14551757812500909</c:v>
                </c:pt>
                <c:pt idx="97" formatCode="0.000%">
                  <c:v>-0.17708496093749204</c:v>
                </c:pt>
                <c:pt idx="98" formatCode="0.000%">
                  <c:v>-0.28005371093750853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9-4115-9707-26F6D899FC42}"/>
            </c:ext>
          </c:extLst>
        </c:ser>
        <c:ser>
          <c:idx val="1"/>
          <c:order val="1"/>
          <c:tx>
            <c:strRef>
              <c:f>PAM_d!$AW$30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PAM_d!$AW$31:$AW$129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9.1940871530815649E-4</c:v>
                </c:pt>
                <c:pt idx="53" formatCode="0.000%">
                  <c:v>9.3170779290718819E-4</c:v>
                </c:pt>
                <c:pt idx="54" formatCode="0.000%">
                  <c:v>-9.7456823114594471E-4</c:v>
                </c:pt>
                <c:pt idx="55" formatCode="0.000%">
                  <c:v>-1.7648109100769638E-3</c:v>
                </c:pt>
                <c:pt idx="56" formatCode="0.000%">
                  <c:v>-2.0742156959296931E-3</c:v>
                </c:pt>
                <c:pt idx="57" formatCode="0.000%">
                  <c:v>-8.1415241689646312E-3</c:v>
                </c:pt>
                <c:pt idx="58" formatCode="0.000%">
                  <c:v>-1.0055968085397993E-2</c:v>
                </c:pt>
                <c:pt idx="59" formatCode="0.000%">
                  <c:v>-1.0315207802638726E-2</c:v>
                </c:pt>
                <c:pt idx="60" formatCode="0.000%">
                  <c:v>-1.1378664840615116E-2</c:v>
                </c:pt>
                <c:pt idx="61" formatCode="0.000%">
                  <c:v>-6.1247641588051405E-3</c:v>
                </c:pt>
                <c:pt idx="62" formatCode="0.000%">
                  <c:v>-2.252605338965985E-3</c:v>
                </c:pt>
                <c:pt idx="63" formatCode="0.000%">
                  <c:v>5.8356679729862915E-3</c:v>
                </c:pt>
                <c:pt idx="64" formatCode="0.000%">
                  <c:v>1.69844519470983E-2</c:v>
                </c:pt>
                <c:pt idx="65" formatCode="0.000%">
                  <c:v>1.6518930375964747E-2</c:v>
                </c:pt>
                <c:pt idx="66" formatCode="0.000%">
                  <c:v>1.0313167150294067E-2</c:v>
                </c:pt>
                <c:pt idx="67" formatCode="0.000%">
                  <c:v>5.0350209760918752E-3</c:v>
                </c:pt>
                <c:pt idx="68" formatCode="0.000%">
                  <c:v>-5.9359620764678489E-3</c:v>
                </c:pt>
                <c:pt idx="69" formatCode="0.000%">
                  <c:v>-5.2248543651201018E-4</c:v>
                </c:pt>
                <c:pt idx="70" formatCode="0.000%">
                  <c:v>8.3603489044619117E-3</c:v>
                </c:pt>
                <c:pt idx="71" formatCode="0.000%">
                  <c:v>6.429091099038331E-3</c:v>
                </c:pt>
                <c:pt idx="72" formatCode="0.000%">
                  <c:v>3.9112064525914647E-4</c:v>
                </c:pt>
                <c:pt idx="73" formatCode="0.000%">
                  <c:v>-7.8419341844204737E-3</c:v>
                </c:pt>
                <c:pt idx="74" formatCode="0.000%">
                  <c:v>-2.4198805582034133E-3</c:v>
                </c:pt>
                <c:pt idx="75" formatCode="0.000%">
                  <c:v>2.1365420748879149E-2</c:v>
                </c:pt>
                <c:pt idx="76" formatCode="0.000%">
                  <c:v>4.9670026440195691E-2</c:v>
                </c:pt>
                <c:pt idx="77" formatCode="0.000%">
                  <c:v>7.7668213129755248E-2</c:v>
                </c:pt>
                <c:pt idx="78" formatCode="0.000%">
                  <c:v>5.2045557111399354E-2</c:v>
                </c:pt>
                <c:pt idx="79" formatCode="0.000%">
                  <c:v>2.3887766520652498E-2</c:v>
                </c:pt>
                <c:pt idx="80" formatCode="0.000%">
                  <c:v>2.9977363400215395E-3</c:v>
                </c:pt>
                <c:pt idx="81" formatCode="0.000%">
                  <c:v>3.4281809501014671E-2</c:v>
                </c:pt>
                <c:pt idx="82" formatCode="0.000%">
                  <c:v>7.5573468525531595E-2</c:v>
                </c:pt>
                <c:pt idx="83" formatCode="0.000%">
                  <c:v>7.0678776353496175E-2</c:v>
                </c:pt>
                <c:pt idx="84" formatCode="0.000%">
                  <c:v>0.11920104195493408</c:v>
                </c:pt>
                <c:pt idx="85" formatCode="0.000%">
                  <c:v>0.16208842700528159</c:v>
                </c:pt>
                <c:pt idx="86" formatCode="0.000%">
                  <c:v>0.13575976958196811</c:v>
                </c:pt>
                <c:pt idx="87" formatCode="0.000%">
                  <c:v>0.12623377935280544</c:v>
                </c:pt>
                <c:pt idx="88" formatCode="0.000%">
                  <c:v>0.1231696790854464</c:v>
                </c:pt>
                <c:pt idx="89" formatCode="0.000%">
                  <c:v>8.2178679882407124E-2</c:v>
                </c:pt>
                <c:pt idx="90" formatCode="0.000%">
                  <c:v>0.14280571553146615</c:v>
                </c:pt>
                <c:pt idx="91" formatCode="0.000%">
                  <c:v>0.1189241179397964</c:v>
                </c:pt>
                <c:pt idx="92" formatCode="0.000%">
                  <c:v>5.8155858968319762E-2</c:v>
                </c:pt>
                <c:pt idx="93" formatCode="0.000%">
                  <c:v>4.0371863284743625E-2</c:v>
                </c:pt>
                <c:pt idx="94" formatCode="0.000%">
                  <c:v>2.5593982034738616E-2</c:v>
                </c:pt>
                <c:pt idx="95" formatCode="0.000%">
                  <c:v>-1.2053735993379888E-2</c:v>
                </c:pt>
                <c:pt idx="96" formatCode="0.000%">
                  <c:v>-8.8694408536877489E-2</c:v>
                </c:pt>
                <c:pt idx="97" formatCode="0.000%">
                  <c:v>-9.7514813784044918E-2</c:v>
                </c:pt>
                <c:pt idx="98" formatCode="0.000%">
                  <c:v>-0.12316743839164346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9-4115-9707-26F6D899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068512"/>
        <c:axId val="416894880"/>
      </c:lineChart>
      <c:catAx>
        <c:axId val="1180068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894880"/>
        <c:crosses val="autoZero"/>
        <c:auto val="1"/>
        <c:lblAlgn val="ctr"/>
        <c:lblOffset val="100"/>
        <c:noMultiLvlLbl val="0"/>
      </c:catAx>
      <c:valAx>
        <c:axId val="4168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00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NOA_d!$AV$30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NOA_d!$AV$31:$AV$129</c:f>
              <c:numCache>
                <c:formatCode>General</c:formatCode>
                <c:ptCount val="99"/>
                <c:pt idx="2" formatCode="0.000%">
                  <c:v>-3.3192443847656072E-3</c:v>
                </c:pt>
                <c:pt idx="3" formatCode="0.000%">
                  <c:v>-3.54766845703125E-4</c:v>
                </c:pt>
                <c:pt idx="4" formatCode="0.000%">
                  <c:v>-3.3184051513670543E-3</c:v>
                </c:pt>
                <c:pt idx="5" formatCode="0.000%">
                  <c:v>-2.0034790039062944E-3</c:v>
                </c:pt>
                <c:pt idx="6" formatCode="0.000%">
                  <c:v>-3.8771057128907938E-3</c:v>
                </c:pt>
                <c:pt idx="7" formatCode="0.000%">
                  <c:v>-4.3547821044922497E-3</c:v>
                </c:pt>
                <c:pt idx="8" formatCode="0.000%">
                  <c:v>-9.1027832031249645E-3</c:v>
                </c:pt>
                <c:pt idx="9" formatCode="0.000%">
                  <c:v>-9.5722961425779296E-3</c:v>
                </c:pt>
                <c:pt idx="10" formatCode="0.000%">
                  <c:v>-4.8892211914062234E-3</c:v>
                </c:pt>
                <c:pt idx="11" formatCode="0.000%">
                  <c:v>-3.0242156982422941E-3</c:v>
                </c:pt>
                <c:pt idx="12" formatCode="0.000%">
                  <c:v>-5.5326080322266602E-3</c:v>
                </c:pt>
                <c:pt idx="13" formatCode="0.000%">
                  <c:v>-1.1438217163086017E-2</c:v>
                </c:pt>
                <c:pt idx="14" formatCode="0.000%">
                  <c:v>-1.4250564575195357E-2</c:v>
                </c:pt>
                <c:pt idx="15" formatCode="0.000%">
                  <c:v>-1.8181304931640829E-2</c:v>
                </c:pt>
                <c:pt idx="16" formatCode="0.000%">
                  <c:v>-2.1786956787109402E-2</c:v>
                </c:pt>
                <c:pt idx="17" formatCode="0.000%">
                  <c:v>-2.8529815673828285E-2</c:v>
                </c:pt>
                <c:pt idx="18" formatCode="0.000%">
                  <c:v>-2.5344238281249876E-2</c:v>
                </c:pt>
                <c:pt idx="19" formatCode="0.000%">
                  <c:v>-1.8228454589843679E-2</c:v>
                </c:pt>
                <c:pt idx="20" formatCode="0.000%">
                  <c:v>-1.8137969970703161E-2</c:v>
                </c:pt>
                <c:pt idx="21" formatCode="0.000%">
                  <c:v>-1.2900695800781126E-2</c:v>
                </c:pt>
                <c:pt idx="22" formatCode="0.000%">
                  <c:v>-1.664077758789051E-2</c:v>
                </c:pt>
                <c:pt idx="23" formatCode="0.000%">
                  <c:v>-1.8887786865234402E-2</c:v>
                </c:pt>
                <c:pt idx="24" formatCode="0.000%">
                  <c:v>-2.2182769775390465E-2</c:v>
                </c:pt>
                <c:pt idx="25" formatCode="0.000%">
                  <c:v>-2.5838928222656321E-2</c:v>
                </c:pt>
                <c:pt idx="26" formatCode="0.000%">
                  <c:v>-2.4646911621093892E-2</c:v>
                </c:pt>
                <c:pt idx="27" formatCode="0.000%">
                  <c:v>-2.2813415527345171E-3</c:v>
                </c:pt>
                <c:pt idx="28" formatCode="0.000%">
                  <c:v>6.5385437011720171E-3</c:v>
                </c:pt>
                <c:pt idx="29" formatCode="0.000%">
                  <c:v>-4.981842041015927E-3</c:v>
                </c:pt>
                <c:pt idx="30" formatCode="0.000%">
                  <c:v>-1.9208374023437447E-2</c:v>
                </c:pt>
                <c:pt idx="31" formatCode="0.000%">
                  <c:v>-2.2315063476562536E-2</c:v>
                </c:pt>
                <c:pt idx="32" formatCode="0.000%">
                  <c:v>-3.1689453124999822E-2</c:v>
                </c:pt>
                <c:pt idx="33" formatCode="0.000%">
                  <c:v>-2.4046325683594105E-2</c:v>
                </c:pt>
                <c:pt idx="34" formatCode="0.000%">
                  <c:v>-2.3846130371093732E-2</c:v>
                </c:pt>
                <c:pt idx="35" formatCode="0.000%">
                  <c:v>-4.0118408203124734E-2</c:v>
                </c:pt>
                <c:pt idx="36" formatCode="0.000%">
                  <c:v>-4.1327209472656445E-2</c:v>
                </c:pt>
                <c:pt idx="37" formatCode="0.000%">
                  <c:v>-5.0142517089843963E-2</c:v>
                </c:pt>
                <c:pt idx="38" formatCode="0.000%">
                  <c:v>-2.1981506347656499E-2</c:v>
                </c:pt>
                <c:pt idx="39" formatCode="0.000%">
                  <c:v>-5.6945800781260658E-4</c:v>
                </c:pt>
                <c:pt idx="40" formatCode="0.000%">
                  <c:v>2.2059631347655984E-2</c:v>
                </c:pt>
                <c:pt idx="41" formatCode="0.000%">
                  <c:v>4.8611450195312322E-2</c:v>
                </c:pt>
                <c:pt idx="42" formatCode="0.000%">
                  <c:v>4.134368896484375E-2</c:v>
                </c:pt>
                <c:pt idx="43" formatCode="0.000%">
                  <c:v>3.5466308593749662E-2</c:v>
                </c:pt>
                <c:pt idx="44" formatCode="0.000%">
                  <c:v>1.6598510742187322E-2</c:v>
                </c:pt>
                <c:pt idx="45" formatCode="0.000%">
                  <c:v>1.95159912109375E-2</c:v>
                </c:pt>
                <c:pt idx="46" formatCode="0.000%">
                  <c:v>3.1918945312499947E-2</c:v>
                </c:pt>
                <c:pt idx="47" formatCode="0.000%">
                  <c:v>5.5589904785156463E-2</c:v>
                </c:pt>
                <c:pt idx="48" formatCode="0.000%">
                  <c:v>4.0412292480468626E-2</c:v>
                </c:pt>
                <c:pt idx="49" formatCode="0.000%">
                  <c:v>7.4174804687499929E-2</c:v>
                </c:pt>
                <c:pt idx="50" formatCode="0.000%">
                  <c:v>7.5853576660156463E-2</c:v>
                </c:pt>
                <c:pt idx="51" formatCode="0.000%">
                  <c:v>8.1811523437500533E-2</c:v>
                </c:pt>
                <c:pt idx="52" formatCode="0.000%">
                  <c:v>7.1083984374999964E-2</c:v>
                </c:pt>
                <c:pt idx="53" formatCode="0.000%">
                  <c:v>7.2845153808593466E-2</c:v>
                </c:pt>
                <c:pt idx="54" formatCode="0.000%">
                  <c:v>6.7194824218749893E-2</c:v>
                </c:pt>
                <c:pt idx="55" formatCode="0.000%">
                  <c:v>7.1158752441405682E-2</c:v>
                </c:pt>
                <c:pt idx="56" formatCode="0.000%">
                  <c:v>6.9706115722656392E-2</c:v>
                </c:pt>
                <c:pt idx="57" formatCode="0.000%">
                  <c:v>5.0958251953125533E-2</c:v>
                </c:pt>
                <c:pt idx="58" formatCode="0.000%">
                  <c:v>4.7844848632812464E-2</c:v>
                </c:pt>
                <c:pt idx="59" formatCode="0.000%">
                  <c:v>6.1879272460937607E-2</c:v>
                </c:pt>
                <c:pt idx="60" formatCode="0.000%">
                  <c:v>6.2107543945312038E-2</c:v>
                </c:pt>
                <c:pt idx="61" formatCode="0.000%">
                  <c:v>8.3842163085937393E-2</c:v>
                </c:pt>
                <c:pt idx="62" formatCode="0.000%">
                  <c:v>0.11555725097656211</c:v>
                </c:pt>
                <c:pt idx="63" formatCode="0.000%">
                  <c:v>0.14609436035156254</c:v>
                </c:pt>
                <c:pt idx="64" formatCode="0.000%">
                  <c:v>0.21406311035156289</c:v>
                </c:pt>
                <c:pt idx="65" formatCode="0.000%">
                  <c:v>0.24556823730468746</c:v>
                </c:pt>
                <c:pt idx="66" formatCode="0.000%">
                  <c:v>0.22775024414062539</c:v>
                </c:pt>
                <c:pt idx="67" formatCode="0.000%">
                  <c:v>0.20490539550781151</c:v>
                </c:pt>
                <c:pt idx="68" formatCode="0.000%">
                  <c:v>0.18484802246093857</c:v>
                </c:pt>
                <c:pt idx="69" formatCode="0.000%">
                  <c:v>0.20627624511718778</c:v>
                </c:pt>
                <c:pt idx="70" formatCode="0.000%">
                  <c:v>0.20974304199218885</c:v>
                </c:pt>
                <c:pt idx="71" formatCode="0.000%">
                  <c:v>0.20787353515624929</c:v>
                </c:pt>
                <c:pt idx="72" formatCode="0.000%">
                  <c:v>0.18925903320312365</c:v>
                </c:pt>
                <c:pt idx="73" formatCode="0.000%">
                  <c:v>0.11564697265625057</c:v>
                </c:pt>
                <c:pt idx="74" formatCode="0.000%">
                  <c:v>0.185821533203125</c:v>
                </c:pt>
                <c:pt idx="75" formatCode="0.000%">
                  <c:v>0.36153930664062628</c:v>
                </c:pt>
                <c:pt idx="76" formatCode="0.000%">
                  <c:v>0.44086303710937358</c:v>
                </c:pt>
                <c:pt idx="77" formatCode="0.000%">
                  <c:v>0.544189453125</c:v>
                </c:pt>
                <c:pt idx="78" formatCode="0.000%">
                  <c:v>0.58155883789062557</c:v>
                </c:pt>
                <c:pt idx="79" formatCode="0.000%">
                  <c:v>0.52272827148437528</c:v>
                </c:pt>
                <c:pt idx="80" formatCode="0.000%">
                  <c:v>0.45342285156250028</c:v>
                </c:pt>
                <c:pt idx="81" formatCode="0.000%">
                  <c:v>0.79348632812499886</c:v>
                </c:pt>
                <c:pt idx="82" formatCode="0.000%">
                  <c:v>1.0148193359374993</c:v>
                </c:pt>
                <c:pt idx="83" formatCode="0.000%">
                  <c:v>1.030039062500002</c:v>
                </c:pt>
                <c:pt idx="84" formatCode="0.000%">
                  <c:v>1.2865698242187484</c:v>
                </c:pt>
                <c:pt idx="85" formatCode="0.000%">
                  <c:v>1.796955566406254</c:v>
                </c:pt>
                <c:pt idx="86" formatCode="0.000%">
                  <c:v>1.8918261718750031</c:v>
                </c:pt>
                <c:pt idx="87" formatCode="0.000%">
                  <c:v>1.4905126953125034</c:v>
                </c:pt>
                <c:pt idx="88" formatCode="0.000%">
                  <c:v>1.4356152343749997</c:v>
                </c:pt>
                <c:pt idx="89" formatCode="0.000%">
                  <c:v>1.4494482421875006</c:v>
                </c:pt>
                <c:pt idx="90" formatCode="0.000%">
                  <c:v>1.6114550781250045</c:v>
                </c:pt>
                <c:pt idx="91" formatCode="0.000%">
                  <c:v>1.2708984375000014</c:v>
                </c:pt>
                <c:pt idx="92" formatCode="0.000%">
                  <c:v>0.78382324218749488</c:v>
                </c:pt>
                <c:pt idx="93" formatCode="0.000%">
                  <c:v>0.78270507812499091</c:v>
                </c:pt>
                <c:pt idx="94" formatCode="0.000%">
                  <c:v>0.50939453124999545</c:v>
                </c:pt>
                <c:pt idx="95" formatCode="0.000%">
                  <c:v>1.7338867187490337E-2</c:v>
                </c:pt>
                <c:pt idx="96" formatCode="0.000%">
                  <c:v>-0.60375488281250966</c:v>
                </c:pt>
                <c:pt idx="97" formatCode="0.000%">
                  <c:v>-0.63380371093749943</c:v>
                </c:pt>
                <c:pt idx="98" formatCode="0.000%">
                  <c:v>-0.87326660156250568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4-489D-92F4-CCB555880C0D}"/>
            </c:ext>
          </c:extLst>
        </c:ser>
        <c:ser>
          <c:idx val="1"/>
          <c:order val="1"/>
          <c:tx>
            <c:strRef>
              <c:f>NOA_d!$AW$30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NOA_d!$AW$31:$AW$129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-3.2702790422691752E-3</c:v>
                </c:pt>
                <c:pt idx="53" formatCode="0.000%">
                  <c:v>-3.660151215822971E-3</c:v>
                </c:pt>
                <c:pt idx="54" formatCode="0.000%">
                  <c:v>-5.6538017298648491E-3</c:v>
                </c:pt>
                <c:pt idx="55" formatCode="0.000%">
                  <c:v>-5.4330507718336474E-3</c:v>
                </c:pt>
                <c:pt idx="56" formatCode="0.000%">
                  <c:v>-6.3764660945633267E-3</c:v>
                </c:pt>
                <c:pt idx="57" formatCode="0.000%">
                  <c:v>-1.1268093608971741E-2</c:v>
                </c:pt>
                <c:pt idx="58" formatCode="0.000%">
                  <c:v>-1.2733186388889983E-2</c:v>
                </c:pt>
                <c:pt idx="59" formatCode="0.000%">
                  <c:v>-1.0227669008336049E-2</c:v>
                </c:pt>
                <c:pt idx="60" formatCode="0.000%">
                  <c:v>-1.0826489602374867E-2</c:v>
                </c:pt>
                <c:pt idx="61" formatCode="0.000%">
                  <c:v>-6.7944838358877657E-3</c:v>
                </c:pt>
                <c:pt idx="62" formatCode="0.000%">
                  <c:v>-4.72896950353352E-4</c:v>
                </c:pt>
                <c:pt idx="63" formatCode="0.000%">
                  <c:v>5.2939472502138152E-3</c:v>
                </c:pt>
                <c:pt idx="64" formatCode="0.000%">
                  <c:v>1.9189097445156289E-2</c:v>
                </c:pt>
                <c:pt idx="65" formatCode="0.000%">
                  <c:v>2.4584308203020377E-2</c:v>
                </c:pt>
                <c:pt idx="66" formatCode="0.000%">
                  <c:v>1.8605709113126423E-2</c:v>
                </c:pt>
                <c:pt idx="67" formatCode="0.000%">
                  <c:v>1.1480786126281561E-2</c:v>
                </c:pt>
                <c:pt idx="68" formatCode="0.000%">
                  <c:v>4.3784662831019006E-3</c:v>
                </c:pt>
                <c:pt idx="69" formatCode="0.000%">
                  <c:v>6.432406576136529E-3</c:v>
                </c:pt>
                <c:pt idx="70" formatCode="0.000%">
                  <c:v>4.7199855653441425E-3</c:v>
                </c:pt>
                <c:pt idx="71" formatCode="0.000%">
                  <c:v>1.5228679787830934E-3</c:v>
                </c:pt>
                <c:pt idx="72" formatCode="0.000%">
                  <c:v>-4.9431277870550794E-3</c:v>
                </c:pt>
                <c:pt idx="73" formatCode="0.000%">
                  <c:v>-2.4373607146896514E-2</c:v>
                </c:pt>
                <c:pt idx="74" formatCode="0.000%">
                  <c:v>-1.1321782305329986E-2</c:v>
                </c:pt>
                <c:pt idx="75" formatCode="0.000%">
                  <c:v>2.5562502709252755E-2</c:v>
                </c:pt>
                <c:pt idx="76" formatCode="0.000%">
                  <c:v>3.9825413422968303E-2</c:v>
                </c:pt>
                <c:pt idx="77" formatCode="0.000%">
                  <c:v>5.9044864297753019E-2</c:v>
                </c:pt>
                <c:pt idx="78" formatCode="0.000%">
                  <c:v>6.2366471219148512E-2</c:v>
                </c:pt>
                <c:pt idx="79" formatCode="0.000%">
                  <c:v>4.3819169875503938E-2</c:v>
                </c:pt>
                <c:pt idx="80" formatCode="0.000%">
                  <c:v>2.2976989913153112E-2</c:v>
                </c:pt>
                <c:pt idx="81" formatCode="0.000%">
                  <c:v>9.0776842036738969E-2</c:v>
                </c:pt>
                <c:pt idx="82" formatCode="0.000%">
                  <c:v>0.12989529764160324</c:v>
                </c:pt>
                <c:pt idx="83" formatCode="0.000%">
                  <c:v>0.12523947670515323</c:v>
                </c:pt>
                <c:pt idx="84" formatCode="0.000%">
                  <c:v>0.1714315933368793</c:v>
                </c:pt>
                <c:pt idx="85" formatCode="0.000%">
                  <c:v>0.25767636907588454</c:v>
                </c:pt>
                <c:pt idx="86" formatCode="0.000%">
                  <c:v>0.24464743174360137</c:v>
                </c:pt>
                <c:pt idx="87" formatCode="0.000%">
                  <c:v>0.12812674988053274</c:v>
                </c:pt>
                <c:pt idx="88" formatCode="0.000%">
                  <c:v>9.6655037761880891E-2</c:v>
                </c:pt>
                <c:pt idx="89" formatCode="0.000%">
                  <c:v>7.8064088073197979E-2</c:v>
                </c:pt>
                <c:pt idx="90" formatCode="0.000%">
                  <c:v>0.10490302914220706</c:v>
                </c:pt>
                <c:pt idx="91" formatCode="0.000%">
                  <c:v>1.2560609176041737E-2</c:v>
                </c:pt>
                <c:pt idx="92" formatCode="0.000%">
                  <c:v>-0.11091551737262506</c:v>
                </c:pt>
                <c:pt idx="93" formatCode="0.000%">
                  <c:v>-0.12616385792911444</c:v>
                </c:pt>
                <c:pt idx="94" formatCode="0.000%">
                  <c:v>-0.20036740106069573</c:v>
                </c:pt>
                <c:pt idx="95" formatCode="0.000%">
                  <c:v>-0.32294439270967956</c:v>
                </c:pt>
                <c:pt idx="96" formatCode="0.000%">
                  <c:v>-0.47377221390534885</c:v>
                </c:pt>
                <c:pt idx="97" formatCode="0.000%">
                  <c:v>-0.48983968779178255</c:v>
                </c:pt>
                <c:pt idx="98" formatCode="0.000%">
                  <c:v>-0.55456034499966833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4-489D-92F4-CCB555880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00160"/>
        <c:axId val="416891520"/>
      </c:lineChart>
      <c:catAx>
        <c:axId val="416900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891520"/>
        <c:crosses val="autoZero"/>
        <c:auto val="1"/>
        <c:lblAlgn val="ctr"/>
        <c:lblOffset val="100"/>
        <c:noMultiLvlLbl val="0"/>
      </c:catAx>
      <c:valAx>
        <c:axId val="4168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9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NEA_d!$AV$30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NEA_d!$AV$31:$AV$129</c:f>
              <c:numCache>
                <c:formatCode>General</c:formatCode>
                <c:ptCount val="99"/>
                <c:pt idx="2" formatCode="0.000%">
                  <c:v>7.9345703124955591E-5</c:v>
                </c:pt>
                <c:pt idx="3" formatCode="0.000%">
                  <c:v>5.0598144531255329E-4</c:v>
                </c:pt>
                <c:pt idx="4" formatCode="0.000%">
                  <c:v>1.1344146728515803E-3</c:v>
                </c:pt>
                <c:pt idx="5" formatCode="0.000%">
                  <c:v>6.6007232666016602E-3</c:v>
                </c:pt>
                <c:pt idx="6" formatCode="0.000%">
                  <c:v>4.9980163574219194E-3</c:v>
                </c:pt>
                <c:pt idx="7" formatCode="0.000%">
                  <c:v>5.9673309326171431E-3</c:v>
                </c:pt>
                <c:pt idx="8" formatCode="0.000%">
                  <c:v>2.8706359863281961E-3</c:v>
                </c:pt>
                <c:pt idx="9" formatCode="0.000%">
                  <c:v>5.7084655761718839E-3</c:v>
                </c:pt>
                <c:pt idx="10" formatCode="0.000%">
                  <c:v>7.8032684326170276E-3</c:v>
                </c:pt>
                <c:pt idx="11" formatCode="0.000%">
                  <c:v>8.8337707519530184E-3</c:v>
                </c:pt>
                <c:pt idx="12" formatCode="0.000%">
                  <c:v>7.2933959960939099E-3</c:v>
                </c:pt>
                <c:pt idx="13" formatCode="0.000%">
                  <c:v>4.7222137451172763E-3</c:v>
                </c:pt>
                <c:pt idx="14" formatCode="0.000%">
                  <c:v>3.7495422363280628E-3</c:v>
                </c:pt>
                <c:pt idx="15" formatCode="0.000%">
                  <c:v>4.4008636474608398E-3</c:v>
                </c:pt>
                <c:pt idx="16" formatCode="0.000%">
                  <c:v>3.2637023925781161E-3</c:v>
                </c:pt>
                <c:pt idx="17" formatCode="0.000%">
                  <c:v>3.4725952148437766E-3</c:v>
                </c:pt>
                <c:pt idx="18" formatCode="0.000%">
                  <c:v>7.6622009277345082E-3</c:v>
                </c:pt>
                <c:pt idx="19" formatCode="0.000%">
                  <c:v>9.4551086425782582E-3</c:v>
                </c:pt>
                <c:pt idx="20" formatCode="0.000%">
                  <c:v>6.059570312500151E-3</c:v>
                </c:pt>
                <c:pt idx="21" formatCode="0.000%">
                  <c:v>9.6324157714844372E-3</c:v>
                </c:pt>
                <c:pt idx="22" formatCode="0.000%">
                  <c:v>2.5265502929687766E-3</c:v>
                </c:pt>
                <c:pt idx="23" formatCode="0.000%">
                  <c:v>2.8640747070312056E-3</c:v>
                </c:pt>
                <c:pt idx="24" formatCode="0.000%">
                  <c:v>3.9947509765625444E-3</c:v>
                </c:pt>
                <c:pt idx="25" formatCode="0.000%">
                  <c:v>3.2247924804686967E-3</c:v>
                </c:pt>
                <c:pt idx="26" formatCode="0.000%">
                  <c:v>8.0764770507812944E-3</c:v>
                </c:pt>
                <c:pt idx="27" formatCode="0.000%">
                  <c:v>1.6375732421874956E-2</c:v>
                </c:pt>
                <c:pt idx="28" formatCode="0.000%">
                  <c:v>2.6223297119140732E-2</c:v>
                </c:pt>
                <c:pt idx="29" formatCode="0.000%">
                  <c:v>2.3797149658203232E-2</c:v>
                </c:pt>
                <c:pt idx="30" formatCode="0.000%">
                  <c:v>2.3706054687500089E-2</c:v>
                </c:pt>
                <c:pt idx="31" formatCode="0.000%">
                  <c:v>2.5372314453124822E-2</c:v>
                </c:pt>
                <c:pt idx="32" formatCode="0.000%">
                  <c:v>2.5425415039062482E-2</c:v>
                </c:pt>
                <c:pt idx="33" formatCode="0.000%">
                  <c:v>3.2484283447265838E-2</c:v>
                </c:pt>
                <c:pt idx="34" formatCode="0.000%">
                  <c:v>2.9150390624999911E-2</c:v>
                </c:pt>
                <c:pt idx="35" formatCode="0.000%">
                  <c:v>1.7655639648437749E-2</c:v>
                </c:pt>
                <c:pt idx="36" formatCode="0.000%">
                  <c:v>2.0345153808593697E-2</c:v>
                </c:pt>
                <c:pt idx="37" formatCode="0.000%">
                  <c:v>1.3843078613281268E-2</c:v>
                </c:pt>
                <c:pt idx="38" formatCode="0.000%">
                  <c:v>3.9626770019530966E-2</c:v>
                </c:pt>
                <c:pt idx="39" formatCode="0.000%">
                  <c:v>5.0426635742187642E-2</c:v>
                </c:pt>
                <c:pt idx="40" formatCode="0.000%">
                  <c:v>5.0263366699218714E-2</c:v>
                </c:pt>
                <c:pt idx="41" formatCode="0.000%">
                  <c:v>6.7989501953124698E-2</c:v>
                </c:pt>
                <c:pt idx="42" formatCode="0.000%">
                  <c:v>5.1565246582031321E-2</c:v>
                </c:pt>
                <c:pt idx="43" formatCode="0.000%">
                  <c:v>4.70428466796875E-2</c:v>
                </c:pt>
                <c:pt idx="44" formatCode="0.000%">
                  <c:v>3.7125854492187749E-2</c:v>
                </c:pt>
                <c:pt idx="45" formatCode="0.000%">
                  <c:v>4.0580444335937216E-2</c:v>
                </c:pt>
                <c:pt idx="46" formatCode="0.000%">
                  <c:v>4.3786010742187464E-2</c:v>
                </c:pt>
                <c:pt idx="47" formatCode="0.000%">
                  <c:v>5.2073059082031303E-2</c:v>
                </c:pt>
                <c:pt idx="48" formatCode="0.000%">
                  <c:v>4.7558288574218732E-2</c:v>
                </c:pt>
                <c:pt idx="49" formatCode="0.000%">
                  <c:v>9.7088623046874378E-2</c:v>
                </c:pt>
                <c:pt idx="50" formatCode="0.000%">
                  <c:v>0.11215698242187511</c:v>
                </c:pt>
                <c:pt idx="51" formatCode="0.000%">
                  <c:v>0.104986877441406</c:v>
                </c:pt>
                <c:pt idx="52" formatCode="0.000%">
                  <c:v>0.10392852783203121</c:v>
                </c:pt>
                <c:pt idx="53" formatCode="0.000%">
                  <c:v>9.1445007324218786E-2</c:v>
                </c:pt>
                <c:pt idx="54" formatCode="0.000%">
                  <c:v>8.0851440429687393E-2</c:v>
                </c:pt>
                <c:pt idx="55" formatCode="0.000%">
                  <c:v>8.3713684082031392E-2</c:v>
                </c:pt>
                <c:pt idx="56" formatCode="0.000%">
                  <c:v>8.1629028320312713E-2</c:v>
                </c:pt>
                <c:pt idx="57" formatCode="0.000%">
                  <c:v>6.7776489257812322E-2</c:v>
                </c:pt>
                <c:pt idx="58" formatCode="0.000%">
                  <c:v>6.4820556640625249E-2</c:v>
                </c:pt>
                <c:pt idx="59" formatCode="0.000%">
                  <c:v>4.96826171875E-2</c:v>
                </c:pt>
                <c:pt idx="60" formatCode="0.000%">
                  <c:v>3.3363647460937784E-2</c:v>
                </c:pt>
                <c:pt idx="61" formatCode="0.000%">
                  <c:v>5.1599121093749645E-2</c:v>
                </c:pt>
                <c:pt idx="62" formatCode="0.000%">
                  <c:v>5.714355468750032E-2</c:v>
                </c:pt>
                <c:pt idx="63" formatCode="0.000%">
                  <c:v>8.3021850585937251E-2</c:v>
                </c:pt>
                <c:pt idx="64" formatCode="0.000%">
                  <c:v>0.11573852539062468</c:v>
                </c:pt>
                <c:pt idx="65" formatCode="0.000%">
                  <c:v>0.1326672363281256</c:v>
                </c:pt>
                <c:pt idx="66" formatCode="0.000%">
                  <c:v>0.12695373535156218</c:v>
                </c:pt>
                <c:pt idx="67" formatCode="0.000%">
                  <c:v>0.10098205566406193</c:v>
                </c:pt>
                <c:pt idx="68" formatCode="0.000%">
                  <c:v>8.2244262695311932E-2</c:v>
                </c:pt>
                <c:pt idx="69" formatCode="0.000%">
                  <c:v>7.5567626953125355E-2</c:v>
                </c:pt>
                <c:pt idx="70" formatCode="0.000%">
                  <c:v>0.10888000488281335</c:v>
                </c:pt>
                <c:pt idx="71" formatCode="0.000%">
                  <c:v>9.8674316406249574E-2</c:v>
                </c:pt>
                <c:pt idx="72" formatCode="0.000%">
                  <c:v>7.4338378906249503E-2</c:v>
                </c:pt>
                <c:pt idx="73" formatCode="0.000%">
                  <c:v>-1.1865234375001421E-3</c:v>
                </c:pt>
                <c:pt idx="74" formatCode="0.000%">
                  <c:v>4.4710693359375497E-2</c:v>
                </c:pt>
                <c:pt idx="75" formatCode="0.000%">
                  <c:v>0.12637939453125036</c:v>
                </c:pt>
                <c:pt idx="76" formatCode="0.000%">
                  <c:v>0.17532470703124936</c:v>
                </c:pt>
                <c:pt idx="77" formatCode="0.000%">
                  <c:v>0.23133178710937408</c:v>
                </c:pt>
                <c:pt idx="78" formatCode="0.000%">
                  <c:v>0.20758666992187713</c:v>
                </c:pt>
                <c:pt idx="79" formatCode="0.000%">
                  <c:v>0.25963623046875028</c:v>
                </c:pt>
                <c:pt idx="80" formatCode="0.000%">
                  <c:v>0.23102416992187713</c:v>
                </c:pt>
                <c:pt idx="81" formatCode="0.000%">
                  <c:v>0.50974121093749858</c:v>
                </c:pt>
                <c:pt idx="82" formatCode="0.000%">
                  <c:v>0.70940185546874801</c:v>
                </c:pt>
                <c:pt idx="83" formatCode="0.000%">
                  <c:v>0.57100097656250171</c:v>
                </c:pt>
                <c:pt idx="84" formatCode="0.000%">
                  <c:v>0.85270507812499829</c:v>
                </c:pt>
                <c:pt idx="85" formatCode="0.000%">
                  <c:v>1.1655981445312449</c:v>
                </c:pt>
                <c:pt idx="86" formatCode="0.000%">
                  <c:v>1.1683789062500054</c:v>
                </c:pt>
                <c:pt idx="87" formatCode="0.000%">
                  <c:v>0.96085937499999829</c:v>
                </c:pt>
                <c:pt idx="88" formatCode="0.000%">
                  <c:v>0.21826171875</c:v>
                </c:pt>
                <c:pt idx="89" formatCode="0.000%">
                  <c:v>0.22735351562499773</c:v>
                </c:pt>
                <c:pt idx="90" formatCode="0.000%">
                  <c:v>0.17526855468749858</c:v>
                </c:pt>
                <c:pt idx="91" formatCode="0.000%">
                  <c:v>0.29039550781249091</c:v>
                </c:pt>
                <c:pt idx="92" formatCode="0.000%">
                  <c:v>0.21762695312500568</c:v>
                </c:pt>
                <c:pt idx="93" formatCode="0.000%">
                  <c:v>0.42067382812500398</c:v>
                </c:pt>
                <c:pt idx="94" formatCode="0.000%">
                  <c:v>0.36525390624998977</c:v>
                </c:pt>
                <c:pt idx="95" formatCode="0.000%">
                  <c:v>0.12634765625000455</c:v>
                </c:pt>
                <c:pt idx="96" formatCode="0.000%">
                  <c:v>-0.39409667968749318</c:v>
                </c:pt>
                <c:pt idx="97" formatCode="0.000%">
                  <c:v>-0.80134277343749716</c:v>
                </c:pt>
                <c:pt idx="98" formatCode="0.000%">
                  <c:v>-1.1183544921874926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0-43A3-B0C1-65A1BE3463AB}"/>
            </c:ext>
          </c:extLst>
        </c:ser>
        <c:ser>
          <c:idx val="1"/>
          <c:order val="1"/>
          <c:tx>
            <c:strRef>
              <c:f>NEA_d!$AW$30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NEA_d!$AW$31:$AW$129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-1.0161744459906696E-3</c:v>
                </c:pt>
                <c:pt idx="53" formatCode="0.000%">
                  <c:v>-4.9054659737766126E-3</c:v>
                </c:pt>
                <c:pt idx="54" formatCode="0.000%">
                  <c:v>-8.1606824760673824E-3</c:v>
                </c:pt>
                <c:pt idx="55" formatCode="0.000%">
                  <c:v>-8.2516838642709978E-3</c:v>
                </c:pt>
                <c:pt idx="56" formatCode="0.000%">
                  <c:v>-9.5535891673188544E-3</c:v>
                </c:pt>
                <c:pt idx="57" formatCode="0.000%">
                  <c:v>-1.3492810766162044E-2</c:v>
                </c:pt>
                <c:pt idx="58" formatCode="0.000%">
                  <c:v>-1.4986174242952677E-2</c:v>
                </c:pt>
                <c:pt idx="59" formatCode="0.000%">
                  <c:v>-1.9524862278718746E-2</c:v>
                </c:pt>
                <c:pt idx="60" formatCode="0.000%">
                  <c:v>-2.4204600841535306E-2</c:v>
                </c:pt>
                <c:pt idx="61" formatCode="0.000%">
                  <c:v>-2.1482172913502406E-2</c:v>
                </c:pt>
                <c:pt idx="62" formatCode="0.000%">
                  <c:v>-2.137159620416984E-2</c:v>
                </c:pt>
                <c:pt idx="63" formatCode="0.000%">
                  <c:v>-1.7159453019006232E-2</c:v>
                </c:pt>
                <c:pt idx="64" formatCode="0.000%">
                  <c:v>-1.2282318334476017E-2</c:v>
                </c:pt>
                <c:pt idx="65" formatCode="0.000%">
                  <c:v>-1.0764183234142077E-2</c:v>
                </c:pt>
                <c:pt idx="66" formatCode="0.000%">
                  <c:v>-1.4247424491902194E-2</c:v>
                </c:pt>
                <c:pt idx="67" formatCode="0.000%">
                  <c:v>-2.2337782886832303E-2</c:v>
                </c:pt>
                <c:pt idx="68" formatCode="0.000%">
                  <c:v>-2.9996070831839194E-2</c:v>
                </c:pt>
                <c:pt idx="69" formatCode="0.000%">
                  <c:v>-3.52743303497558E-2</c:v>
                </c:pt>
                <c:pt idx="70" formatCode="0.000%">
                  <c:v>-3.1250734958764959E-2</c:v>
                </c:pt>
                <c:pt idx="71" formatCode="0.000%">
                  <c:v>-3.7130839018121531E-2</c:v>
                </c:pt>
                <c:pt idx="72" formatCode="0.000%">
                  <c:v>-4.5406119374073128E-2</c:v>
                </c:pt>
                <c:pt idx="73" formatCode="0.000%">
                  <c:v>-6.5713310134528857E-2</c:v>
                </c:pt>
                <c:pt idx="74" formatCode="0.000%">
                  <c:v>-5.8893962082760432E-2</c:v>
                </c:pt>
                <c:pt idx="75" formatCode="0.000%">
                  <c:v>-4.5588194387397696E-2</c:v>
                </c:pt>
                <c:pt idx="76" formatCode="0.000%">
                  <c:v>-3.897324003342062E-2</c:v>
                </c:pt>
                <c:pt idx="77" formatCode="0.000%">
                  <c:v>-3.2861083073093766E-2</c:v>
                </c:pt>
                <c:pt idx="78" formatCode="0.000%">
                  <c:v>-4.4490156575333728E-2</c:v>
                </c:pt>
                <c:pt idx="79" formatCode="0.000%">
                  <c:v>-3.8534877103469256E-2</c:v>
                </c:pt>
                <c:pt idx="80" formatCode="0.000%">
                  <c:v>-5.1133698894751056E-2</c:v>
                </c:pt>
                <c:pt idx="81" formatCode="0.000%">
                  <c:v>-2.0169456593617241E-3</c:v>
                </c:pt>
                <c:pt idx="82" formatCode="0.000%">
                  <c:v>2.8196855451541047E-2</c:v>
                </c:pt>
                <c:pt idx="83" formatCode="0.000%">
                  <c:v>-1.3490093546857373E-2</c:v>
                </c:pt>
                <c:pt idx="84" formatCode="0.000%">
                  <c:v>3.2551979351919336E-2</c:v>
                </c:pt>
                <c:pt idx="85" formatCode="0.000%">
                  <c:v>5.7890067524795086E-2</c:v>
                </c:pt>
                <c:pt idx="86" formatCode="0.000%">
                  <c:v>1.7858510713638864E-2</c:v>
                </c:pt>
                <c:pt idx="87" formatCode="0.000%">
                  <c:v>-5.6623597200422537E-2</c:v>
                </c:pt>
                <c:pt idx="88" formatCode="0.000%">
                  <c:v>-0.255714274803994</c:v>
                </c:pt>
                <c:pt idx="89" formatCode="0.000%">
                  <c:v>-0.27254362846283975</c:v>
                </c:pt>
                <c:pt idx="90" formatCode="0.000%">
                  <c:v>-0.29658197463509239</c:v>
                </c:pt>
                <c:pt idx="91" formatCode="0.000%">
                  <c:v>-0.28496566168543502</c:v>
                </c:pt>
                <c:pt idx="92" formatCode="0.000%">
                  <c:v>-0.31752109119758565</c:v>
                </c:pt>
                <c:pt idx="93" formatCode="0.000%">
                  <c:v>-0.28722273810785914</c:v>
                </c:pt>
                <c:pt idx="94" formatCode="0.000%">
                  <c:v>-0.3124194049623199</c:v>
                </c:pt>
                <c:pt idx="95" formatCode="0.000%">
                  <c:v>-0.37734637495437795</c:v>
                </c:pt>
                <c:pt idx="96" formatCode="0.000%">
                  <c:v>-0.50381353258321582</c:v>
                </c:pt>
                <c:pt idx="97" formatCode="0.000%">
                  <c:v>-0.60966199188847625</c:v>
                </c:pt>
                <c:pt idx="98" formatCode="0.000%">
                  <c:v>-0.69316863809979168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0-43A3-B0C1-65A1BE346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898240"/>
        <c:axId val="416895840"/>
      </c:lineChart>
      <c:catAx>
        <c:axId val="41689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895840"/>
        <c:crosses val="autoZero"/>
        <c:auto val="1"/>
        <c:lblAlgn val="ctr"/>
        <c:lblOffset val="100"/>
        <c:noMultiLvlLbl val="0"/>
      </c:catAx>
      <c:valAx>
        <c:axId val="4168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8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CUY_d!$AV$30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CUY_d!$AV$31:$AV$129</c:f>
              <c:numCache>
                <c:formatCode>General</c:formatCode>
                <c:ptCount val="99"/>
                <c:pt idx="2" formatCode="0.000%">
                  <c:v>-2.5862884521485885E-3</c:v>
                </c:pt>
                <c:pt idx="3" formatCode="0.000%">
                  <c:v>-4.9974060058595171E-3</c:v>
                </c:pt>
                <c:pt idx="4" formatCode="0.000%">
                  <c:v>-5.8748626708984286E-3</c:v>
                </c:pt>
                <c:pt idx="5" formatCode="0.000%">
                  <c:v>-4.220046997070348E-3</c:v>
                </c:pt>
                <c:pt idx="6" formatCode="0.000%">
                  <c:v>-2.8738403320311967E-3</c:v>
                </c:pt>
                <c:pt idx="7" formatCode="0.000%">
                  <c:v>-6.8100738525389559E-3</c:v>
                </c:pt>
                <c:pt idx="8" formatCode="0.000%">
                  <c:v>-9.2922973632814099E-3</c:v>
                </c:pt>
                <c:pt idx="9" formatCode="0.000%">
                  <c:v>-6.9052886962890359E-3</c:v>
                </c:pt>
                <c:pt idx="10" formatCode="0.000%">
                  <c:v>-5.6380462646483664E-3</c:v>
                </c:pt>
                <c:pt idx="11" formatCode="0.000%">
                  <c:v>-4.176101684570499E-3</c:v>
                </c:pt>
                <c:pt idx="12" formatCode="0.000%">
                  <c:v>-7.57598876953125E-3</c:v>
                </c:pt>
                <c:pt idx="13" formatCode="0.000%">
                  <c:v>-1.6096801757812473E-2</c:v>
                </c:pt>
                <c:pt idx="14" formatCode="0.000%">
                  <c:v>-2.3785934448242285E-2</c:v>
                </c:pt>
                <c:pt idx="15" formatCode="0.000%">
                  <c:v>-2.8499450683593608E-2</c:v>
                </c:pt>
                <c:pt idx="16" formatCode="0.000%">
                  <c:v>-2.9058532714843821E-2</c:v>
                </c:pt>
                <c:pt idx="17" formatCode="0.000%">
                  <c:v>-3.3151092529296822E-2</c:v>
                </c:pt>
                <c:pt idx="18" formatCode="0.000%">
                  <c:v>-3.1546020507812633E-2</c:v>
                </c:pt>
                <c:pt idx="19" formatCode="0.000%">
                  <c:v>-2.6321258544921733E-2</c:v>
                </c:pt>
                <c:pt idx="20" formatCode="0.000%">
                  <c:v>-2.7626190185547017E-2</c:v>
                </c:pt>
                <c:pt idx="21" formatCode="0.000%">
                  <c:v>-2.5316009521484384E-2</c:v>
                </c:pt>
                <c:pt idx="22" formatCode="0.000%">
                  <c:v>-2.124130249023426E-2</c:v>
                </c:pt>
                <c:pt idx="23" formatCode="0.000%">
                  <c:v>-2.252563476562508E-2</c:v>
                </c:pt>
                <c:pt idx="24" formatCode="0.000%">
                  <c:v>-2.4121704101562447E-2</c:v>
                </c:pt>
                <c:pt idx="25" formatCode="0.000%">
                  <c:v>-3.6676483154296946E-2</c:v>
                </c:pt>
                <c:pt idx="26" formatCode="0.000%">
                  <c:v>-4.2799377441406161E-2</c:v>
                </c:pt>
                <c:pt idx="27" formatCode="0.000%">
                  <c:v>-2.7281951904297053E-2</c:v>
                </c:pt>
                <c:pt idx="28" formatCode="0.000%">
                  <c:v>-1.8885498046875338E-2</c:v>
                </c:pt>
                <c:pt idx="29" formatCode="0.000%">
                  <c:v>-2.3457336425781516E-2</c:v>
                </c:pt>
                <c:pt idx="30" formatCode="0.000%">
                  <c:v>-2.8228607177734677E-2</c:v>
                </c:pt>
                <c:pt idx="31" formatCode="0.000%">
                  <c:v>-2.7841949462890536E-2</c:v>
                </c:pt>
                <c:pt idx="32" formatCode="0.000%">
                  <c:v>-4.171524047851527E-2</c:v>
                </c:pt>
                <c:pt idx="33" formatCode="0.000%">
                  <c:v>-3.4448242187500089E-2</c:v>
                </c:pt>
                <c:pt idx="34" formatCode="0.000%">
                  <c:v>-3.9307250976562624E-2</c:v>
                </c:pt>
                <c:pt idx="35" formatCode="0.000%">
                  <c:v>-5.3436889648437624E-2</c:v>
                </c:pt>
                <c:pt idx="36" formatCode="0.000%">
                  <c:v>-4.383880615234359E-2</c:v>
                </c:pt>
                <c:pt idx="37" formatCode="0.000%">
                  <c:v>-5.9292907714843857E-2</c:v>
                </c:pt>
                <c:pt idx="38" formatCode="0.000%">
                  <c:v>-4.0865478515625053E-2</c:v>
                </c:pt>
                <c:pt idx="39" formatCode="0.000%">
                  <c:v>-2.2580566406249947E-2</c:v>
                </c:pt>
                <c:pt idx="40" formatCode="0.000%">
                  <c:v>-1.5127868652343501E-2</c:v>
                </c:pt>
                <c:pt idx="41" formatCode="0.000%">
                  <c:v>7.9504394531246803E-3</c:v>
                </c:pt>
                <c:pt idx="42" formatCode="0.000%">
                  <c:v>9.6649169921869671E-4</c:v>
                </c:pt>
                <c:pt idx="43" formatCode="0.000%">
                  <c:v>6.9616699218748579E-3</c:v>
                </c:pt>
                <c:pt idx="44" formatCode="0.000%">
                  <c:v>1.4007568359364342E-4</c:v>
                </c:pt>
                <c:pt idx="45" formatCode="0.000%">
                  <c:v>5.716247558594123E-3</c:v>
                </c:pt>
                <c:pt idx="46" formatCode="0.000%">
                  <c:v>1.675445556640609E-2</c:v>
                </c:pt>
                <c:pt idx="47" formatCode="0.000%">
                  <c:v>2.2083740234374982E-2</c:v>
                </c:pt>
                <c:pt idx="48" formatCode="0.000%">
                  <c:v>2.0465087890624734E-2</c:v>
                </c:pt>
                <c:pt idx="49" formatCode="0.000%">
                  <c:v>3.406463623046907E-2</c:v>
                </c:pt>
                <c:pt idx="50" formatCode="0.000%">
                  <c:v>4.1385498046875746E-2</c:v>
                </c:pt>
                <c:pt idx="51" formatCode="0.000%">
                  <c:v>3.5430908203125E-2</c:v>
                </c:pt>
                <c:pt idx="52" formatCode="0.000%">
                  <c:v>3.0772094726562393E-2</c:v>
                </c:pt>
                <c:pt idx="53" formatCode="0.000%">
                  <c:v>3.7633361816405753E-2</c:v>
                </c:pt>
                <c:pt idx="54" formatCode="0.000%">
                  <c:v>9.7131347656249645E-3</c:v>
                </c:pt>
                <c:pt idx="55" formatCode="0.000%">
                  <c:v>2.5262756347656179E-2</c:v>
                </c:pt>
                <c:pt idx="56" formatCode="0.000%">
                  <c:v>2.5338134765624964E-2</c:v>
                </c:pt>
                <c:pt idx="57" formatCode="0.000%">
                  <c:v>1.4746093750002132E-3</c:v>
                </c:pt>
                <c:pt idx="58" formatCode="0.000%">
                  <c:v>1.0575561523437749E-2</c:v>
                </c:pt>
                <c:pt idx="59" formatCode="0.000%">
                  <c:v>-3.1542968750004619E-3</c:v>
                </c:pt>
                <c:pt idx="60" formatCode="0.000%">
                  <c:v>-9.4732666015620026E-3</c:v>
                </c:pt>
                <c:pt idx="61" formatCode="0.000%">
                  <c:v>1.4995727539062642E-2</c:v>
                </c:pt>
                <c:pt idx="62" formatCode="0.000%">
                  <c:v>1.2041625976562997E-2</c:v>
                </c:pt>
                <c:pt idx="63" formatCode="0.000%">
                  <c:v>4.8016357421874822E-2</c:v>
                </c:pt>
                <c:pt idx="64" formatCode="0.000%">
                  <c:v>0.11151733398437447</c:v>
                </c:pt>
                <c:pt idx="65" formatCode="0.000%">
                  <c:v>0.1265637207031256</c:v>
                </c:pt>
                <c:pt idx="66" formatCode="0.000%">
                  <c:v>0.10957214355468814</c:v>
                </c:pt>
                <c:pt idx="67" formatCode="0.000%">
                  <c:v>7.9663696289063779E-2</c:v>
                </c:pt>
                <c:pt idx="68" formatCode="0.000%">
                  <c:v>4.8442993164062642E-2</c:v>
                </c:pt>
                <c:pt idx="69" formatCode="0.000%">
                  <c:v>0.11490539550781342</c:v>
                </c:pt>
                <c:pt idx="70" formatCode="0.000%">
                  <c:v>0.19508728027343736</c:v>
                </c:pt>
                <c:pt idx="71" formatCode="0.000%">
                  <c:v>0.21389282226562578</c:v>
                </c:pt>
                <c:pt idx="72" formatCode="0.000%">
                  <c:v>0.16400268554687436</c:v>
                </c:pt>
                <c:pt idx="73" formatCode="0.000%">
                  <c:v>4.2362060546874858E-2</c:v>
                </c:pt>
                <c:pt idx="74" formatCode="0.000%">
                  <c:v>5.9449462890626137E-2</c:v>
                </c:pt>
                <c:pt idx="75" formatCode="0.000%">
                  <c:v>0.20037353515624901</c:v>
                </c:pt>
                <c:pt idx="76" formatCode="0.000%">
                  <c:v>0.29890624999999993</c:v>
                </c:pt>
                <c:pt idx="77" formatCode="0.000%">
                  <c:v>0.40887817382812486</c:v>
                </c:pt>
                <c:pt idx="78" formatCode="0.000%">
                  <c:v>0.40982543945312599</c:v>
                </c:pt>
                <c:pt idx="79" formatCode="0.000%">
                  <c:v>0.31628662109375227</c:v>
                </c:pt>
                <c:pt idx="80" formatCode="0.000%">
                  <c:v>0.25727416992187457</c:v>
                </c:pt>
                <c:pt idx="81" formatCode="0.000%">
                  <c:v>0.45107421875000142</c:v>
                </c:pt>
                <c:pt idx="82" formatCode="0.000%">
                  <c:v>0.76680664062499915</c:v>
                </c:pt>
                <c:pt idx="83" formatCode="0.000%">
                  <c:v>0.86567138671874844</c:v>
                </c:pt>
                <c:pt idx="84" formatCode="0.000%">
                  <c:v>1.193125000000002</c:v>
                </c:pt>
                <c:pt idx="85" formatCode="0.000%">
                  <c:v>1.4183569335937491</c:v>
                </c:pt>
                <c:pt idx="86" formatCode="0.000%">
                  <c:v>0.99655761718749858</c:v>
                </c:pt>
                <c:pt idx="87" formatCode="0.000%">
                  <c:v>0.84166503906249801</c:v>
                </c:pt>
                <c:pt idx="88" formatCode="0.000%">
                  <c:v>0.94778808593750341</c:v>
                </c:pt>
                <c:pt idx="89" formatCode="0.000%">
                  <c:v>0.86338378906250313</c:v>
                </c:pt>
                <c:pt idx="90" formatCode="0.000%">
                  <c:v>0.70382324218749659</c:v>
                </c:pt>
                <c:pt idx="91" formatCode="0.000%">
                  <c:v>0.76223632812499886</c:v>
                </c:pt>
                <c:pt idx="92" formatCode="0.000%">
                  <c:v>0.2103271484375</c:v>
                </c:pt>
                <c:pt idx="93" formatCode="0.000%">
                  <c:v>0.37244140625000455</c:v>
                </c:pt>
                <c:pt idx="94" formatCode="0.000%">
                  <c:v>0.29936035156249829</c:v>
                </c:pt>
                <c:pt idx="95" formatCode="0.000%">
                  <c:v>-0.26263183593751194</c:v>
                </c:pt>
                <c:pt idx="96" formatCode="0.000%">
                  <c:v>-0.79880371093749147</c:v>
                </c:pt>
                <c:pt idx="97" formatCode="0.000%">
                  <c:v>-0.87477050781251364</c:v>
                </c:pt>
                <c:pt idx="98" formatCode="0.000%">
                  <c:v>-1.1732617187499983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2-493B-853C-82BB9235009F}"/>
            </c:ext>
          </c:extLst>
        </c:ser>
        <c:ser>
          <c:idx val="1"/>
          <c:order val="1"/>
          <c:tx>
            <c:strRef>
              <c:f>CUY_d!$AW$30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CUY_d!$AW$31:$AW$129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-1.4227108410256317E-3</c:v>
                </c:pt>
                <c:pt idx="53" formatCode="0.000%">
                  <c:v>-2.0132199474587331E-4</c:v>
                </c:pt>
                <c:pt idx="54" formatCode="0.000%">
                  <c:v>-6.941385057717353E-3</c:v>
                </c:pt>
                <c:pt idx="55" formatCode="0.000%">
                  <c:v>-3.6924271529781283E-3</c:v>
                </c:pt>
                <c:pt idx="56" formatCode="0.000%">
                  <c:v>-3.974025821065208E-3</c:v>
                </c:pt>
                <c:pt idx="57" formatCode="0.000%">
                  <c:v>-9.6319383731195973E-3</c:v>
                </c:pt>
                <c:pt idx="58" formatCode="0.000%">
                  <c:v>-7.8234862764385849E-3</c:v>
                </c:pt>
                <c:pt idx="59" formatCode="0.000%">
                  <c:v>-1.1295745997144113E-2</c:v>
                </c:pt>
                <c:pt idx="60" formatCode="0.000%">
                  <c:v>-1.3027664403743477E-2</c:v>
                </c:pt>
                <c:pt idx="61" formatCode="0.000%">
                  <c:v>-7.8336430208199026E-3</c:v>
                </c:pt>
                <c:pt idx="62" formatCode="0.000%">
                  <c:v>-8.9685962594405755E-3</c:v>
                </c:pt>
                <c:pt idx="63" formatCode="0.000%">
                  <c:v>-1.3403039755865986E-3</c:v>
                </c:pt>
                <c:pt idx="64" formatCode="0.000%">
                  <c:v>1.2414434960528409E-2</c:v>
                </c:pt>
                <c:pt idx="65" formatCode="0.000%">
                  <c:v>1.5111258580694287E-2</c:v>
                </c:pt>
                <c:pt idx="66" formatCode="0.000%">
                  <c:v>1.048257356039306E-2</c:v>
                </c:pt>
                <c:pt idx="67" formatCode="0.000%">
                  <c:v>2.8325977299139549E-3</c:v>
                </c:pt>
                <c:pt idx="68" formatCode="0.000%">
                  <c:v>-5.4765175781135156E-3</c:v>
                </c:pt>
                <c:pt idx="69" formatCode="0.000%">
                  <c:v>8.7299155847349041E-3</c:v>
                </c:pt>
                <c:pt idx="70" formatCode="0.000%">
                  <c:v>2.6086048627582681E-2</c:v>
                </c:pt>
                <c:pt idx="71" formatCode="0.000%">
                  <c:v>2.9289113708017567E-2</c:v>
                </c:pt>
                <c:pt idx="72" formatCode="0.000%">
                  <c:v>1.6839900056133228E-2</c:v>
                </c:pt>
                <c:pt idx="73" formatCode="0.000%">
                  <c:v>-1.2164741591177641E-2</c:v>
                </c:pt>
                <c:pt idx="74" formatCode="0.000%">
                  <c:v>-9.6476015124515868E-3</c:v>
                </c:pt>
                <c:pt idx="75" formatCode="0.000%">
                  <c:v>2.115339239021452E-2</c:v>
                </c:pt>
                <c:pt idx="76" formatCode="0.000%">
                  <c:v>4.1863007804331609E-2</c:v>
                </c:pt>
                <c:pt idx="77" formatCode="0.000%">
                  <c:v>6.5204699386370191E-2</c:v>
                </c:pt>
                <c:pt idx="78" formatCode="0.000%">
                  <c:v>6.3294756251575102E-2</c:v>
                </c:pt>
                <c:pt idx="79" formatCode="0.000%">
                  <c:v>4.0171051459877649E-2</c:v>
                </c:pt>
                <c:pt idx="80" formatCode="0.000%">
                  <c:v>2.4550630025342635E-2</c:v>
                </c:pt>
                <c:pt idx="81" formatCode="0.000%">
                  <c:v>6.4806384592529298E-2</c:v>
                </c:pt>
                <c:pt idx="82" formatCode="0.000%">
                  <c:v>0.13203797041913656</c:v>
                </c:pt>
                <c:pt idx="83" formatCode="0.000%">
                  <c:v>0.15147716503933051</c:v>
                </c:pt>
                <c:pt idx="84" formatCode="0.000%">
                  <c:v>0.22069008117555633</c:v>
                </c:pt>
                <c:pt idx="85" formatCode="0.000%">
                  <c:v>0.25853608655552485</c:v>
                </c:pt>
                <c:pt idx="86" formatCode="0.000%">
                  <c:v>0.14638212836074516</c:v>
                </c:pt>
                <c:pt idx="87" formatCode="0.000%">
                  <c:v>9.9574043389557332E-2</c:v>
                </c:pt>
                <c:pt idx="88" formatCode="0.000%">
                  <c:v>0.11528732357763261</c:v>
                </c:pt>
                <c:pt idx="89" formatCode="0.000%">
                  <c:v>8.7705239018902148E-2</c:v>
                </c:pt>
                <c:pt idx="90" formatCode="0.000%">
                  <c:v>4.6263714440225812E-2</c:v>
                </c:pt>
                <c:pt idx="91" formatCode="0.000%">
                  <c:v>5.3938519734979096E-2</c:v>
                </c:pt>
                <c:pt idx="92" formatCode="0.000%">
                  <c:v>-7.8426815563148011E-2</c:v>
                </c:pt>
                <c:pt idx="93" formatCode="0.000%">
                  <c:v>-4.6860026732765903E-2</c:v>
                </c:pt>
                <c:pt idx="94" formatCode="0.000%">
                  <c:v>-6.7547247355285833E-2</c:v>
                </c:pt>
                <c:pt idx="95" formatCode="0.000%">
                  <c:v>-0.1996493007447171</c:v>
                </c:pt>
                <c:pt idx="96" formatCode="0.000%">
                  <c:v>-0.32583879377461855</c:v>
                </c:pt>
                <c:pt idx="97" formatCode="0.000%">
                  <c:v>-0.34655752219248015</c:v>
                </c:pt>
                <c:pt idx="98" formatCode="0.000%">
                  <c:v>-0.41799958722085861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2-493B-853C-82BB9235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01120"/>
        <c:axId val="416888640"/>
      </c:lineChart>
      <c:catAx>
        <c:axId val="41690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888640"/>
        <c:crosses val="autoZero"/>
        <c:auto val="1"/>
        <c:lblAlgn val="ctr"/>
        <c:lblOffset val="100"/>
        <c:noMultiLvlLbl val="0"/>
      </c:catAx>
      <c:valAx>
        <c:axId val="4168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69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PAT_d!$AV$30</c:f>
              <c:strCache>
                <c:ptCount val="1"/>
                <c:pt idx="0">
                  <c:v>Acum dic16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PAT_d!$AV$31:$AV$129</c:f>
              <c:numCache>
                <c:formatCode>General</c:formatCode>
                <c:ptCount val="99"/>
                <c:pt idx="2" formatCode="0.000%">
                  <c:v>-2.6251983642577859E-3</c:v>
                </c:pt>
                <c:pt idx="3" formatCode="0.000%">
                  <c:v>-3.0788421630860707E-3</c:v>
                </c:pt>
                <c:pt idx="4" formatCode="0.000%">
                  <c:v>-4.7299194335936878E-3</c:v>
                </c:pt>
                <c:pt idx="5" formatCode="0.000%">
                  <c:v>-5.2994537353514559E-3</c:v>
                </c:pt>
                <c:pt idx="6" formatCode="0.000%">
                  <c:v>-3.6260223388671076E-3</c:v>
                </c:pt>
                <c:pt idx="7" formatCode="0.000%">
                  <c:v>-6.0452270507811434E-3</c:v>
                </c:pt>
                <c:pt idx="8" formatCode="0.000%">
                  <c:v>-1.0290679931640678E-2</c:v>
                </c:pt>
                <c:pt idx="9" formatCode="0.000%">
                  <c:v>-9.4525146484374378E-3</c:v>
                </c:pt>
                <c:pt idx="10" formatCode="0.000%">
                  <c:v>-1.0204391479492259E-2</c:v>
                </c:pt>
                <c:pt idx="11" formatCode="0.000%">
                  <c:v>-8.7026977539061967E-3</c:v>
                </c:pt>
                <c:pt idx="12" formatCode="0.000%">
                  <c:v>-9.8778533935546253E-3</c:v>
                </c:pt>
                <c:pt idx="13" formatCode="0.000%">
                  <c:v>-1.2826766967773517E-2</c:v>
                </c:pt>
                <c:pt idx="14" formatCode="0.000%">
                  <c:v>-1.3888168334960982E-2</c:v>
                </c:pt>
                <c:pt idx="15" formatCode="0.000%">
                  <c:v>-1.6117095947265625E-2</c:v>
                </c:pt>
                <c:pt idx="16" formatCode="0.000%">
                  <c:v>-2.1003417968749938E-2</c:v>
                </c:pt>
                <c:pt idx="17" formatCode="0.000%">
                  <c:v>-1.8862152099609286E-2</c:v>
                </c:pt>
                <c:pt idx="18" formatCode="0.000%">
                  <c:v>-2.0083923339843768E-2</c:v>
                </c:pt>
                <c:pt idx="19" formatCode="0.000%">
                  <c:v>-2.2478485107422008E-2</c:v>
                </c:pt>
                <c:pt idx="20" formatCode="0.000%">
                  <c:v>-2.5809936523437438E-2</c:v>
                </c:pt>
                <c:pt idx="21" formatCode="0.000%">
                  <c:v>-2.5417938232421999E-2</c:v>
                </c:pt>
                <c:pt idx="22" formatCode="0.000%">
                  <c:v>-3.0414886474609437E-2</c:v>
                </c:pt>
                <c:pt idx="23" formatCode="0.000%">
                  <c:v>-3.0367736816406143E-2</c:v>
                </c:pt>
                <c:pt idx="24" formatCode="0.000%">
                  <c:v>-2.5662078857421777E-2</c:v>
                </c:pt>
                <c:pt idx="25" formatCode="0.000%">
                  <c:v>-3.1062622070312518E-2</c:v>
                </c:pt>
                <c:pt idx="26" formatCode="0.000%">
                  <c:v>-3.1109313964843732E-2</c:v>
                </c:pt>
                <c:pt idx="27" formatCode="0.000%">
                  <c:v>-2.6615447998046937E-2</c:v>
                </c:pt>
                <c:pt idx="28" formatCode="0.000%">
                  <c:v>-2.1216278076172213E-2</c:v>
                </c:pt>
                <c:pt idx="29" formatCode="0.000%">
                  <c:v>-2.4353637695312624E-2</c:v>
                </c:pt>
                <c:pt idx="30" formatCode="0.000%">
                  <c:v>-2.5307769775390732E-2</c:v>
                </c:pt>
                <c:pt idx="31" formatCode="0.000%">
                  <c:v>-2.5377960205077876E-2</c:v>
                </c:pt>
                <c:pt idx="32" formatCode="0.000%">
                  <c:v>-2.9115142822265572E-2</c:v>
                </c:pt>
                <c:pt idx="33" formatCode="0.000%">
                  <c:v>-3.9113922119140554E-2</c:v>
                </c:pt>
                <c:pt idx="34" formatCode="0.000%">
                  <c:v>-4.2727661132812678E-2</c:v>
                </c:pt>
                <c:pt idx="35" formatCode="0.000%">
                  <c:v>-4.7040100097655912E-2</c:v>
                </c:pt>
                <c:pt idx="36" formatCode="0.000%">
                  <c:v>-4.1049804687499858E-2</c:v>
                </c:pt>
                <c:pt idx="37" formatCode="0.000%">
                  <c:v>-5.1172485351562713E-2</c:v>
                </c:pt>
                <c:pt idx="38" formatCode="0.000%">
                  <c:v>-3.9846496582031321E-2</c:v>
                </c:pt>
                <c:pt idx="39" formatCode="0.000%">
                  <c:v>-3.4766540527343626E-2</c:v>
                </c:pt>
                <c:pt idx="40" formatCode="0.000%">
                  <c:v>-3.4733276367187482E-2</c:v>
                </c:pt>
                <c:pt idx="41" formatCode="0.000%">
                  <c:v>-4.1261291503905895E-2</c:v>
                </c:pt>
                <c:pt idx="42" formatCode="0.000%">
                  <c:v>-4.6099548339844088E-2</c:v>
                </c:pt>
                <c:pt idx="43" formatCode="0.000%">
                  <c:v>-4.3474121093749929E-2</c:v>
                </c:pt>
                <c:pt idx="44" formatCode="0.000%">
                  <c:v>-5.1373596191405912E-2</c:v>
                </c:pt>
                <c:pt idx="45" formatCode="0.000%">
                  <c:v>-5.467987060546875E-2</c:v>
                </c:pt>
                <c:pt idx="46" formatCode="0.000%">
                  <c:v>-5.112487792968734E-2</c:v>
                </c:pt>
                <c:pt idx="47" formatCode="0.000%">
                  <c:v>-4.2170410156249893E-2</c:v>
                </c:pt>
                <c:pt idx="48" formatCode="0.000%">
                  <c:v>-3.7937316894531392E-2</c:v>
                </c:pt>
                <c:pt idx="49" formatCode="0.000%">
                  <c:v>-4.464691162109391E-2</c:v>
                </c:pt>
                <c:pt idx="50" formatCode="0.000%">
                  <c:v>-6.1999511718749734E-2</c:v>
                </c:pt>
                <c:pt idx="51" formatCode="0.000%">
                  <c:v>-6.5155029296875E-2</c:v>
                </c:pt>
                <c:pt idx="52" formatCode="0.000%">
                  <c:v>-7.0242919921875036E-2</c:v>
                </c:pt>
                <c:pt idx="53" formatCode="0.000%">
                  <c:v>-6.8637390136719212E-2</c:v>
                </c:pt>
                <c:pt idx="54" formatCode="0.000%">
                  <c:v>-7.9526062011718857E-2</c:v>
                </c:pt>
                <c:pt idx="55" formatCode="0.000%">
                  <c:v>-8.6278381347656641E-2</c:v>
                </c:pt>
                <c:pt idx="56" formatCode="0.000%">
                  <c:v>-8.1651000976562749E-2</c:v>
                </c:pt>
                <c:pt idx="57" formatCode="0.000%">
                  <c:v>-9.023284912109375E-2</c:v>
                </c:pt>
                <c:pt idx="58" formatCode="0.000%">
                  <c:v>-9.3832397460937855E-2</c:v>
                </c:pt>
                <c:pt idx="59" formatCode="0.000%">
                  <c:v>-9.7434692382812216E-2</c:v>
                </c:pt>
                <c:pt idx="60" formatCode="0.000%">
                  <c:v>-0.1099621582031256</c:v>
                </c:pt>
                <c:pt idx="61" formatCode="0.000%">
                  <c:v>-0.11182373046874972</c:v>
                </c:pt>
                <c:pt idx="62" formatCode="0.000%">
                  <c:v>-0.11372863769531261</c:v>
                </c:pt>
                <c:pt idx="63" formatCode="0.000%">
                  <c:v>-0.10971435546874986</c:v>
                </c:pt>
                <c:pt idx="64" formatCode="0.000%">
                  <c:v>-7.6251220703125178E-2</c:v>
                </c:pt>
                <c:pt idx="65" formatCode="0.000%">
                  <c:v>-5.1843872070311825E-2</c:v>
                </c:pt>
                <c:pt idx="66" formatCode="0.000%">
                  <c:v>-6.1056518554686967E-2</c:v>
                </c:pt>
                <c:pt idx="67" formatCode="0.000%">
                  <c:v>-6.5958251953124325E-2</c:v>
                </c:pt>
                <c:pt idx="68" formatCode="0.000%">
                  <c:v>-8.4451293945313921E-2</c:v>
                </c:pt>
                <c:pt idx="69" formatCode="0.000%">
                  <c:v>-8.3884277343749147E-2</c:v>
                </c:pt>
                <c:pt idx="70" formatCode="0.000%">
                  <c:v>-6.6956176757811292E-2</c:v>
                </c:pt>
                <c:pt idx="71" formatCode="0.000%">
                  <c:v>-5.2457275390626279E-2</c:v>
                </c:pt>
                <c:pt idx="72" formatCode="0.000%">
                  <c:v>-7.0819091796874289E-2</c:v>
                </c:pt>
                <c:pt idx="73" formatCode="0.000%">
                  <c:v>-0.11898437500000014</c:v>
                </c:pt>
                <c:pt idx="74" formatCode="0.000%">
                  <c:v>-0.1382775878906255</c:v>
                </c:pt>
                <c:pt idx="75" formatCode="0.000%">
                  <c:v>-7.7509765625000782E-2</c:v>
                </c:pt>
                <c:pt idx="76" formatCode="0.000%">
                  <c:v>-4.4082031249999432E-2</c:v>
                </c:pt>
                <c:pt idx="77" formatCode="0.000%">
                  <c:v>2.3216552734375284E-2</c:v>
                </c:pt>
                <c:pt idx="78" formatCode="0.000%">
                  <c:v>-1.6184082031250213E-2</c:v>
                </c:pt>
                <c:pt idx="79" formatCode="0.000%">
                  <c:v>-5.431152343749801E-2</c:v>
                </c:pt>
                <c:pt idx="80" formatCode="0.000%">
                  <c:v>-0.13094604492187401</c:v>
                </c:pt>
                <c:pt idx="81" formatCode="0.000%">
                  <c:v>-0.18354003906249972</c:v>
                </c:pt>
                <c:pt idx="82" formatCode="0.000%">
                  <c:v>9.3481445312484368E-3</c:v>
                </c:pt>
                <c:pt idx="83" formatCode="0.000%">
                  <c:v>-6.7309570312517053E-3</c:v>
                </c:pt>
                <c:pt idx="84" formatCode="0.000%">
                  <c:v>4.5905761718749716E-2</c:v>
                </c:pt>
                <c:pt idx="85" formatCode="0.000%">
                  <c:v>6.0253906249982947E-3</c:v>
                </c:pt>
                <c:pt idx="86" formatCode="0.000%">
                  <c:v>0.13782714843750199</c:v>
                </c:pt>
                <c:pt idx="87" formatCode="0.000%">
                  <c:v>8.3588867187501137E-2</c:v>
                </c:pt>
                <c:pt idx="88" formatCode="0.000%">
                  <c:v>0.13555175781250028</c:v>
                </c:pt>
                <c:pt idx="89" formatCode="0.000%">
                  <c:v>0.19175781250000057</c:v>
                </c:pt>
                <c:pt idx="90" formatCode="0.000%">
                  <c:v>0.11334472656250227</c:v>
                </c:pt>
                <c:pt idx="91" formatCode="0.000%">
                  <c:v>0.18170898437499972</c:v>
                </c:pt>
                <c:pt idx="92" formatCode="0.000%">
                  <c:v>0.14326660156248749</c:v>
                </c:pt>
                <c:pt idx="93" formatCode="0.000%">
                  <c:v>0.21003417968749716</c:v>
                </c:pt>
                <c:pt idx="94" formatCode="0.000%">
                  <c:v>0.15167480468748806</c:v>
                </c:pt>
                <c:pt idx="95" formatCode="0.000%">
                  <c:v>-2.2207031250005116E-2</c:v>
                </c:pt>
                <c:pt idx="96" formatCode="0.000%">
                  <c:v>1.2939453125113687E-3</c:v>
                </c:pt>
                <c:pt idx="97" formatCode="0.000%">
                  <c:v>-5.7729492187505116E-2</c:v>
                </c:pt>
                <c:pt idx="98" formatCode="0.000%">
                  <c:v>-0.18348632812499943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B-49D5-935B-548EE767824C}"/>
            </c:ext>
          </c:extLst>
        </c:ser>
        <c:ser>
          <c:idx val="1"/>
          <c:order val="1"/>
          <c:tx>
            <c:strRef>
              <c:f>PAT_d!$AW$30</c:f>
              <c:strCache>
                <c:ptCount val="1"/>
                <c:pt idx="0">
                  <c:v>Acum dic21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PAT_d!$AW$31:$AW$129</c:f>
              <c:numCache>
                <c:formatCode>General</c:formatCode>
                <c:ptCount val="99"/>
                <c:pt idx="51" formatCode="0.000%">
                  <c:v>0</c:v>
                </c:pt>
                <c:pt idx="52" formatCode="0.000%">
                  <c:v>-6.3165595953407205E-4</c:v>
                </c:pt>
                <c:pt idx="53" formatCode="0.000%">
                  <c:v>5.3788717082059456E-4</c:v>
                </c:pt>
                <c:pt idx="54" formatCode="0.000%">
                  <c:v>-1.5551974058061191E-3</c:v>
                </c:pt>
                <c:pt idx="55" formatCode="0.000%">
                  <c:v>-2.6069602739700048E-3</c:v>
                </c:pt>
                <c:pt idx="56" formatCode="0.000%">
                  <c:v>-8.4370202290195984E-4</c:v>
                </c:pt>
                <c:pt idx="57" formatCode="0.000%">
                  <c:v>-2.2949943314392041E-3</c:v>
                </c:pt>
                <c:pt idx="58" formatCode="0.000%">
                  <c:v>-2.4276271615699674E-3</c:v>
                </c:pt>
                <c:pt idx="59" formatCode="0.000%">
                  <c:v>-2.728829278158651E-3</c:v>
                </c:pt>
                <c:pt idx="60" formatCode="0.000%">
                  <c:v>-5.3501893005021284E-3</c:v>
                </c:pt>
                <c:pt idx="61" formatCode="0.000%">
                  <c:v>-5.1397575112441807E-3</c:v>
                </c:pt>
                <c:pt idx="62" formatCode="0.000%">
                  <c:v>-4.7973860403227597E-3</c:v>
                </c:pt>
                <c:pt idx="63" formatCode="0.000%">
                  <c:v>-2.7045414450648231E-3</c:v>
                </c:pt>
                <c:pt idx="64" formatCode="0.000%">
                  <c:v>7.2685807505947775E-3</c:v>
                </c:pt>
                <c:pt idx="65" formatCode="0.000%">
                  <c:v>1.4778010740208902E-2</c:v>
                </c:pt>
                <c:pt idx="66" formatCode="0.000%">
                  <c:v>1.3829480117436788E-2</c:v>
                </c:pt>
                <c:pt idx="67" formatCode="0.000%">
                  <c:v>1.4099720034073115E-2</c:v>
                </c:pt>
                <c:pt idx="68" formatCode="0.000%">
                  <c:v>1.1989611649363408E-2</c:v>
                </c:pt>
                <c:pt idx="69" formatCode="0.000%">
                  <c:v>1.4226023101695517E-2</c:v>
                </c:pt>
                <c:pt idx="70" formatCode="0.000%">
                  <c:v>2.0509231127662009E-2</c:v>
                </c:pt>
                <c:pt idx="71" formatCode="0.000%">
                  <c:v>2.6542200986166886E-2</c:v>
                </c:pt>
                <c:pt idx="72" formatCode="0.000%">
                  <c:v>2.3981996925110938E-2</c:v>
                </c:pt>
                <c:pt idx="73" formatCode="0.000%">
                  <c:v>1.4064052512816172E-2</c:v>
                </c:pt>
                <c:pt idx="74" formatCode="0.000%">
                  <c:v>1.195345535435699E-2</c:v>
                </c:pt>
                <c:pt idx="75" formatCode="0.000%">
                  <c:v>2.9512318279020011E-2</c:v>
                </c:pt>
                <c:pt idx="76" formatCode="0.000%">
                  <c:v>4.0990925326013006E-2</c:v>
                </c:pt>
                <c:pt idx="77" formatCode="0.000%">
                  <c:v>6.1691500626570139E-2</c:v>
                </c:pt>
                <c:pt idx="78" formatCode="0.000%">
                  <c:v>5.61576117344873E-2</c:v>
                </c:pt>
                <c:pt idx="79" formatCode="0.000%">
                  <c:v>5.0989234859140087E-2</c:v>
                </c:pt>
                <c:pt idx="80" formatCode="0.000%">
                  <c:v>3.7202001380328475E-2</c:v>
                </c:pt>
                <c:pt idx="81" formatCode="0.000%">
                  <c:v>3.2692544296424764E-2</c:v>
                </c:pt>
                <c:pt idx="82" formatCode="0.000%">
                  <c:v>9.1045761955254711E-2</c:v>
                </c:pt>
                <c:pt idx="83" formatCode="0.000%">
                  <c:v>9.432596858914799E-2</c:v>
                </c:pt>
                <c:pt idx="84" formatCode="0.000%">
                  <c:v>0.11875227898915242</c:v>
                </c:pt>
                <c:pt idx="85" formatCode="0.000%">
                  <c:v>0.13491249177920217</c:v>
                </c:pt>
                <c:pt idx="86" formatCode="0.000%">
                  <c:v>0.19975109840969552</c:v>
                </c:pt>
                <c:pt idx="87" formatCode="0.000%">
                  <c:v>0.20550105917579309</c:v>
                </c:pt>
                <c:pt idx="88" formatCode="0.000%">
                  <c:v>0.2369948133341353</c:v>
                </c:pt>
                <c:pt idx="89" formatCode="0.000%">
                  <c:v>0.26912740181362693</c:v>
                </c:pt>
                <c:pt idx="90" formatCode="0.000%">
                  <c:v>0.25980623859602758</c:v>
                </c:pt>
                <c:pt idx="91" formatCode="0.000%">
                  <c:v>0.28852511295382222</c:v>
                </c:pt>
                <c:pt idx="92" formatCode="0.000%">
                  <c:v>0.28964193639638047</c:v>
                </c:pt>
                <c:pt idx="93" formatCode="0.000%">
                  <c:v>0.31798618946715607</c:v>
                </c:pt>
                <c:pt idx="94" formatCode="0.000%">
                  <c:v>0.31355425810786741</c:v>
                </c:pt>
                <c:pt idx="95" formatCode="0.000%">
                  <c:v>0.28021392525234745</c:v>
                </c:pt>
                <c:pt idx="96" formatCode="0.000%">
                  <c:v>0.2956947721213794</c:v>
                </c:pt>
                <c:pt idx="97" formatCode="0.000%">
                  <c:v>0.28935575751133058</c:v>
                </c:pt>
                <c:pt idx="98" formatCode="0.000%">
                  <c:v>0.26649009186578709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B-49D5-935B-548EE7678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5708416"/>
        <c:axId val="1195710816"/>
      </c:lineChart>
      <c:catAx>
        <c:axId val="1195708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5710816"/>
        <c:crosses val="autoZero"/>
        <c:auto val="1"/>
        <c:lblAlgn val="ctr"/>
        <c:lblOffset val="100"/>
        <c:noMultiLvlLbl val="0"/>
      </c:catAx>
      <c:valAx>
        <c:axId val="11957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957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d1d10_m!$AN$3</c:f>
              <c:strCache>
                <c:ptCount val="1"/>
                <c:pt idx="0">
                  <c:v>GBA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d1d10_m!$AN$4:$AN$94</c:f>
              <c:numCache>
                <c:formatCode>0.00%</c:formatCode>
                <c:ptCount val="91"/>
                <c:pt idx="1">
                  <c:v>-2.7110290527343484E-3</c:v>
                </c:pt>
                <c:pt idx="2">
                  <c:v>4.1257564440311256E-4</c:v>
                </c:pt>
                <c:pt idx="3">
                  <c:v>5.3037535252873358E-3</c:v>
                </c:pt>
                <c:pt idx="4">
                  <c:v>2.5154324055809418E-3</c:v>
                </c:pt>
                <c:pt idx="5">
                  <c:v>-1.341327654977853E-3</c:v>
                </c:pt>
                <c:pt idx="6">
                  <c:v>-3.4158400848749437E-4</c:v>
                </c:pt>
                <c:pt idx="7">
                  <c:v>-3.948580719442818E-3</c:v>
                </c:pt>
                <c:pt idx="8">
                  <c:v>1.5916027220439499E-3</c:v>
                </c:pt>
                <c:pt idx="9">
                  <c:v>4.4003551311977418E-4</c:v>
                </c:pt>
                <c:pt idx="10">
                  <c:v>1.7355759875741228E-3</c:v>
                </c:pt>
                <c:pt idx="11">
                  <c:v>-6.4659100152320015E-4</c:v>
                </c:pt>
                <c:pt idx="12">
                  <c:v>-2.3293296938122765E-3</c:v>
                </c:pt>
                <c:pt idx="13">
                  <c:v>-6.2898162968383353E-4</c:v>
                </c:pt>
                <c:pt idx="14">
                  <c:v>6.9268132491773216E-4</c:v>
                </c:pt>
                <c:pt idx="15">
                  <c:v>-1.1117407872280882E-3</c:v>
                </c:pt>
                <c:pt idx="16">
                  <c:v>-2.3332815364673909E-3</c:v>
                </c:pt>
                <c:pt idx="17">
                  <c:v>3.379719944968107E-3</c:v>
                </c:pt>
                <c:pt idx="18">
                  <c:v>6.1243610183869812E-4</c:v>
                </c:pt>
                <c:pt idx="19">
                  <c:v>-3.6779080520865648E-4</c:v>
                </c:pt>
                <c:pt idx="20">
                  <c:v>1.0776375823198237E-3</c:v>
                </c:pt>
                <c:pt idx="21">
                  <c:v>3.9877502098617512E-4</c:v>
                </c:pt>
                <c:pt idx="22">
                  <c:v>3.938280882063605E-3</c:v>
                </c:pt>
                <c:pt idx="23">
                  <c:v>-5.4263289606559795E-4</c:v>
                </c:pt>
                <c:pt idx="24">
                  <c:v>-4.2617149515704611E-3</c:v>
                </c:pt>
                <c:pt idx="25">
                  <c:v>2.0013253499464589E-3</c:v>
                </c:pt>
                <c:pt idx="26">
                  <c:v>5.8851441630505263E-3</c:v>
                </c:pt>
                <c:pt idx="27">
                  <c:v>4.6589880370140335E-3</c:v>
                </c:pt>
                <c:pt idx="28">
                  <c:v>-3.2568027787007736E-3</c:v>
                </c:pt>
                <c:pt idx="29">
                  <c:v>-2.5916804699379625E-3</c:v>
                </c:pt>
                <c:pt idx="30">
                  <c:v>4.7818649486375264E-4</c:v>
                </c:pt>
                <c:pt idx="31">
                  <c:v>-1.2022897136045874E-3</c:v>
                </c:pt>
                <c:pt idx="32">
                  <c:v>-1.4791594043990219E-3</c:v>
                </c:pt>
                <c:pt idx="33">
                  <c:v>-1.1027781423162963E-3</c:v>
                </c:pt>
                <c:pt idx="34">
                  <c:v>-4.0809631560345672E-3</c:v>
                </c:pt>
                <c:pt idx="35">
                  <c:v>5.0228948684452046E-3</c:v>
                </c:pt>
                <c:pt idx="36">
                  <c:v>-5.1670892966058091E-3</c:v>
                </c:pt>
                <c:pt idx="37">
                  <c:v>9.1875875539755292E-3</c:v>
                </c:pt>
                <c:pt idx="38">
                  <c:v>2.2639520729557105E-3</c:v>
                </c:pt>
                <c:pt idx="39">
                  <c:v>1.0178623674497178E-3</c:v>
                </c:pt>
                <c:pt idx="40">
                  <c:v>5.1342259067781448E-3</c:v>
                </c:pt>
                <c:pt idx="41">
                  <c:v>-1.4994556852787611E-3</c:v>
                </c:pt>
                <c:pt idx="42">
                  <c:v>-2.5332165409310825E-3</c:v>
                </c:pt>
                <c:pt idx="43">
                  <c:v>-2.3283470356194602E-3</c:v>
                </c:pt>
                <c:pt idx="44">
                  <c:v>2.4719220798621322E-3</c:v>
                </c:pt>
                <c:pt idx="45">
                  <c:v>1.7950816337362063E-3</c:v>
                </c:pt>
                <c:pt idx="46">
                  <c:v>4.3766462784184945E-3</c:v>
                </c:pt>
                <c:pt idx="47">
                  <c:v>-4.4534211413329583E-3</c:v>
                </c:pt>
                <c:pt idx="48">
                  <c:v>-4.1353723791093255E-3</c:v>
                </c:pt>
                <c:pt idx="49">
                  <c:v>5.0732360634286877E-4</c:v>
                </c:pt>
                <c:pt idx="50">
                  <c:v>-7.9705521825501613E-4</c:v>
                </c:pt>
                <c:pt idx="51">
                  <c:v>2.784622158590544E-3</c:v>
                </c:pt>
                <c:pt idx="52">
                  <c:v>2.2389337155037659E-3</c:v>
                </c:pt>
                <c:pt idx="53">
                  <c:v>-4.3909042541194765E-3</c:v>
                </c:pt>
                <c:pt idx="54">
                  <c:v>2.9157428038513178E-3</c:v>
                </c:pt>
                <c:pt idx="55">
                  <c:v>-4.2815338890078714E-4</c:v>
                </c:pt>
                <c:pt idx="56">
                  <c:v>-4.831377511369972E-3</c:v>
                </c:pt>
                <c:pt idx="57">
                  <c:v>-1.4565416055085656E-3</c:v>
                </c:pt>
                <c:pt idx="58">
                  <c:v>-1.2035680401427662E-3</c:v>
                </c:pt>
                <c:pt idx="59">
                  <c:v>-2.5053210784287128E-3</c:v>
                </c:pt>
                <c:pt idx="60">
                  <c:v>5.9179760178396101E-4</c:v>
                </c:pt>
                <c:pt idx="61">
                  <c:v>1.3569346841346697E-3</c:v>
                </c:pt>
                <c:pt idx="62">
                  <c:v>1.1959490026151043E-2</c:v>
                </c:pt>
                <c:pt idx="63">
                  <c:v>2.5505656952642397E-3</c:v>
                </c:pt>
                <c:pt idx="64">
                  <c:v>8.0172900444441808E-4</c:v>
                </c:pt>
                <c:pt idx="65">
                  <c:v>-2.8125224370079138E-3</c:v>
                </c:pt>
                <c:pt idx="66">
                  <c:v>-2.7438574090108414E-3</c:v>
                </c:pt>
                <c:pt idx="67">
                  <c:v>-8.5646492852080591E-3</c:v>
                </c:pt>
                <c:pt idx="68">
                  <c:v>9.1773572915232471E-4</c:v>
                </c:pt>
                <c:pt idx="69">
                  <c:v>7.3138276496167443E-3</c:v>
                </c:pt>
                <c:pt idx="70">
                  <c:v>1.459344023112541E-3</c:v>
                </c:pt>
                <c:pt idx="71">
                  <c:v>-4.3931102633110175E-3</c:v>
                </c:pt>
                <c:pt idx="72">
                  <c:v>-1.8230212599907869E-3</c:v>
                </c:pt>
                <c:pt idx="73">
                  <c:v>1.0585727383338739E-3</c:v>
                </c:pt>
                <c:pt idx="74">
                  <c:v>1.0480658983566649E-2</c:v>
                </c:pt>
                <c:pt idx="75">
                  <c:v>7.919879755881043E-3</c:v>
                </c:pt>
                <c:pt idx="76">
                  <c:v>7.1643249839268286E-3</c:v>
                </c:pt>
                <c:pt idx="77">
                  <c:v>-7.4916509168942991E-3</c:v>
                </c:pt>
                <c:pt idx="78">
                  <c:v>-1.036087719073131E-2</c:v>
                </c:pt>
                <c:pt idx="79">
                  <c:v>-4.2794150032781086E-3</c:v>
                </c:pt>
                <c:pt idx="80">
                  <c:v>3.7525929379687017E-3</c:v>
                </c:pt>
                <c:pt idx="81">
                  <c:v>5.5814178516284674E-3</c:v>
                </c:pt>
                <c:pt idx="82">
                  <c:v>2.9862197614596298E-3</c:v>
                </c:pt>
                <c:pt idx="83">
                  <c:v>7.2587548328000295E-3</c:v>
                </c:pt>
                <c:pt idx="84">
                  <c:v>5.3647140883472666E-3</c:v>
                </c:pt>
                <c:pt idx="85">
                  <c:v>-7.1563785553618864E-3</c:v>
                </c:pt>
                <c:pt idx="86">
                  <c:v>-3.2060086109158004E-3</c:v>
                </c:pt>
                <c:pt idx="87">
                  <c:v>3.3512625865492751E-3</c:v>
                </c:pt>
                <c:pt idx="88">
                  <c:v>-2.3321512704439495E-3</c:v>
                </c:pt>
                <c:pt idx="89">
                  <c:v>4.6982700218041185E-3</c:v>
                </c:pt>
                <c:pt idx="90">
                  <c:v>-7.314078302364635E-3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E-41F4-920C-977AC4A49485}"/>
            </c:ext>
          </c:extLst>
        </c:ser>
        <c:ser>
          <c:idx val="1"/>
          <c:order val="1"/>
          <c:tx>
            <c:strRef>
              <c:f>d1d10_m!$AO$3</c:f>
              <c:strCache>
                <c:ptCount val="1"/>
                <c:pt idx="0">
                  <c:v>PAM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d1d10_m!$AO$4:$AO$94</c:f>
              <c:numCache>
                <c:formatCode>0.00%</c:formatCode>
                <c:ptCount val="91"/>
                <c:pt idx="1">
                  <c:v>-2.9521179199218928E-3</c:v>
                </c:pt>
                <c:pt idx="2">
                  <c:v>6.4343519487630729E-4</c:v>
                </c:pt>
                <c:pt idx="3">
                  <c:v>2.1458899193869119E-3</c:v>
                </c:pt>
                <c:pt idx="4">
                  <c:v>1.9025829705305863E-3</c:v>
                </c:pt>
                <c:pt idx="5">
                  <c:v>2.0972956089804207E-4</c:v>
                </c:pt>
                <c:pt idx="6">
                  <c:v>-1.7090701100677119E-3</c:v>
                </c:pt>
                <c:pt idx="7">
                  <c:v>-4.8753682621287542E-3</c:v>
                </c:pt>
                <c:pt idx="8">
                  <c:v>1.9268031689032572E-3</c:v>
                </c:pt>
                <c:pt idx="9">
                  <c:v>-1.7146775896326183E-4</c:v>
                </c:pt>
                <c:pt idx="10">
                  <c:v>4.6780422388881249E-4</c:v>
                </c:pt>
                <c:pt idx="11">
                  <c:v>-1.3888175281302484E-3</c:v>
                </c:pt>
                <c:pt idx="12">
                  <c:v>-4.300291274009993E-3</c:v>
                </c:pt>
                <c:pt idx="13">
                  <c:v>-1.1687760401324354E-4</c:v>
                </c:pt>
                <c:pt idx="14">
                  <c:v>-2.1441109124133995E-3</c:v>
                </c:pt>
                <c:pt idx="15">
                  <c:v>6.79798496743933E-4</c:v>
                </c:pt>
                <c:pt idx="16">
                  <c:v>-1.6501309105960704E-3</c:v>
                </c:pt>
                <c:pt idx="17">
                  <c:v>1.2376845966222128E-3</c:v>
                </c:pt>
                <c:pt idx="18">
                  <c:v>3.1851022406703677E-3</c:v>
                </c:pt>
                <c:pt idx="19">
                  <c:v>-1.3535575875069927E-3</c:v>
                </c:pt>
                <c:pt idx="20">
                  <c:v>1.1481614165087528E-4</c:v>
                </c:pt>
                <c:pt idx="21">
                  <c:v>-1.9034520574527924E-3</c:v>
                </c:pt>
                <c:pt idx="22">
                  <c:v>5.3243037682326744E-4</c:v>
                </c:pt>
                <c:pt idx="23">
                  <c:v>7.3440731849805374E-4</c:v>
                </c:pt>
                <c:pt idx="24">
                  <c:v>-2.1361291193695564E-3</c:v>
                </c:pt>
                <c:pt idx="25">
                  <c:v>-1.8657691714318858E-4</c:v>
                </c:pt>
                <c:pt idx="26">
                  <c:v>7.2484579103704316E-3</c:v>
                </c:pt>
                <c:pt idx="27">
                  <c:v>4.7044132845814879E-3</c:v>
                </c:pt>
                <c:pt idx="28">
                  <c:v>-2.9821088834829368E-3</c:v>
                </c:pt>
                <c:pt idx="29">
                  <c:v>-2.9986653217948245E-3</c:v>
                </c:pt>
                <c:pt idx="30">
                  <c:v>-1.2844794350859168E-3</c:v>
                </c:pt>
                <c:pt idx="31">
                  <c:v>-2.2449371444146493E-3</c:v>
                </c:pt>
                <c:pt idx="32">
                  <c:v>-4.372903433780273E-5</c:v>
                </c:pt>
                <c:pt idx="33">
                  <c:v>-1.922120711912223E-3</c:v>
                </c:pt>
                <c:pt idx="34">
                  <c:v>-4.4802346591452658E-3</c:v>
                </c:pt>
                <c:pt idx="35">
                  <c:v>2.4157822383585881E-3</c:v>
                </c:pt>
                <c:pt idx="36">
                  <c:v>-2.765657738555527E-3</c:v>
                </c:pt>
                <c:pt idx="37">
                  <c:v>8.8620008907602799E-3</c:v>
                </c:pt>
                <c:pt idx="38">
                  <c:v>8.526916454680844E-4</c:v>
                </c:pt>
                <c:pt idx="39">
                  <c:v>5.0292207181090731E-3</c:v>
                </c:pt>
                <c:pt idx="40">
                  <c:v>4.2789946942720647E-3</c:v>
                </c:pt>
                <c:pt idx="41">
                  <c:v>-9.1842041885126235E-4</c:v>
                </c:pt>
                <c:pt idx="42">
                  <c:v>-4.3321137254657138E-3</c:v>
                </c:pt>
                <c:pt idx="43">
                  <c:v>-2.7272078978408665E-3</c:v>
                </c:pt>
                <c:pt idx="44">
                  <c:v>1.2484763009736888E-3</c:v>
                </c:pt>
                <c:pt idx="45">
                  <c:v>3.6113928605963075E-4</c:v>
                </c:pt>
                <c:pt idx="46">
                  <c:v>2.2992026718029468E-3</c:v>
                </c:pt>
                <c:pt idx="47">
                  <c:v>-8.4034147960654337E-5</c:v>
                </c:pt>
                <c:pt idx="48">
                  <c:v>1.8033648539739211E-3</c:v>
                </c:pt>
                <c:pt idx="49">
                  <c:v>3.36093592906761E-3</c:v>
                </c:pt>
                <c:pt idx="50">
                  <c:v>-1.2518262618488318E-3</c:v>
                </c:pt>
                <c:pt idx="51">
                  <c:v>9.1940871530815649E-4</c:v>
                </c:pt>
                <c:pt idx="52">
                  <c:v>-2.2508429322831702E-5</c:v>
                </c:pt>
                <c:pt idx="53">
                  <c:v>-1.7776086564025295E-3</c:v>
                </c:pt>
                <c:pt idx="54">
                  <c:v>-6.752764509569964E-4</c:v>
                </c:pt>
                <c:pt idx="55">
                  <c:v>-2.2354740933305806E-4</c:v>
                </c:pt>
                <c:pt idx="56">
                  <c:v>-5.0469773713999189E-3</c:v>
                </c:pt>
                <c:pt idx="57">
                  <c:v>-1.339492584454538E-3</c:v>
                </c:pt>
                <c:pt idx="58">
                  <c:v>6.5870659778921592E-5</c:v>
                </c:pt>
                <c:pt idx="59">
                  <c:v>-5.9194486700375748E-4</c:v>
                </c:pt>
                <c:pt idx="60">
                  <c:v>4.221903609685107E-3</c:v>
                </c:pt>
                <c:pt idx="61">
                  <c:v>2.9547710178565723E-3</c:v>
                </c:pt>
                <c:pt idx="62">
                  <c:v>5.6762365103100176E-3</c:v>
                </c:pt>
                <c:pt idx="63">
                  <c:v>7.1273142095555908E-3</c:v>
                </c:pt>
                <c:pt idx="64">
                  <c:v>-9.0796749672050758E-4</c:v>
                </c:pt>
                <c:pt idx="65">
                  <c:v>-4.1513316363468444E-3</c:v>
                </c:pt>
                <c:pt idx="66">
                  <c:v>-3.2388200412380996E-3</c:v>
                </c:pt>
                <c:pt idx="67">
                  <c:v>-6.0213953122110198E-3</c:v>
                </c:pt>
                <c:pt idx="68">
                  <c:v>2.8700804780330547E-3</c:v>
                </c:pt>
                <c:pt idx="69">
                  <c:v>4.1058053204479084E-3</c:v>
                </c:pt>
                <c:pt idx="70">
                  <c:v>-1.0579958595156036E-3</c:v>
                </c:pt>
                <c:pt idx="71">
                  <c:v>-2.5928060025606214E-3</c:v>
                </c:pt>
                <c:pt idx="72">
                  <c:v>-3.2091123697803869E-3</c:v>
                </c:pt>
                <c:pt idx="73">
                  <c:v>2.1843514808763675E-3</c:v>
                </c:pt>
                <c:pt idx="74">
                  <c:v>8.3478497440976351E-3</c:v>
                </c:pt>
                <c:pt idx="75">
                  <c:v>8.7344795679009657E-3</c:v>
                </c:pt>
                <c:pt idx="76">
                  <c:v>7.2146948968025981E-3</c:v>
                </c:pt>
                <c:pt idx="77">
                  <c:v>-8.844931663572364E-3</c:v>
                </c:pt>
                <c:pt idx="78">
                  <c:v>-8.1127090419956804E-3</c:v>
                </c:pt>
                <c:pt idx="79">
                  <c:v>-5.5120347405095416E-3</c:v>
                </c:pt>
                <c:pt idx="80">
                  <c:v>7.1389788585252134E-3</c:v>
                </c:pt>
                <c:pt idx="81">
                  <c:v>7.5642149627053179E-3</c:v>
                </c:pt>
                <c:pt idx="82">
                  <c:v>-2.0386083740879801E-3</c:v>
                </c:pt>
                <c:pt idx="83">
                  <c:v>6.5937265621742736E-3</c:v>
                </c:pt>
                <c:pt idx="84">
                  <c:v>1.8576032874384474E-3</c:v>
                </c:pt>
                <c:pt idx="85">
                  <c:v>-7.1859841396699764E-3</c:v>
                </c:pt>
                <c:pt idx="86">
                  <c:v>-2.4909704397266808E-3</c:v>
                </c:pt>
                <c:pt idx="87">
                  <c:v>-1.4824615216393333E-3</c:v>
                </c:pt>
                <c:pt idx="88">
                  <c:v>-4.0621029787524243E-3</c:v>
                </c:pt>
                <c:pt idx="89">
                  <c:v>4.1406341301606364E-3</c:v>
                </c:pt>
                <c:pt idx="90">
                  <c:v>-2.128458277254941E-3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E-41F4-920C-977AC4A49485}"/>
            </c:ext>
          </c:extLst>
        </c:ser>
        <c:ser>
          <c:idx val="2"/>
          <c:order val="2"/>
          <c:tx>
            <c:strRef>
              <c:f>d1d10_m!$AP$3</c:f>
              <c:strCache>
                <c:ptCount val="1"/>
                <c:pt idx="0">
                  <c:v>NOA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d1d10_m!$AP$4:$AP$94</c:f>
              <c:numCache>
                <c:formatCode>0.00%</c:formatCode>
                <c:ptCount val="91"/>
                <c:pt idx="1">
                  <c:v>-3.3192443847656072E-3</c:v>
                </c:pt>
                <c:pt idx="2">
                  <c:v>2.9839125612800554E-3</c:v>
                </c:pt>
                <c:pt idx="3">
                  <c:v>-2.8455983389985562E-3</c:v>
                </c:pt>
                <c:pt idx="4">
                  <c:v>1.3125731737246848E-3</c:v>
                </c:pt>
                <c:pt idx="5">
                  <c:v>-1.6770154872369769E-3</c:v>
                </c:pt>
                <c:pt idx="6">
                  <c:v>-3.9579657750321573E-4</c:v>
                </c:pt>
                <c:pt idx="7">
                  <c:v>-4.1577602708553485E-3</c:v>
                </c:pt>
                <c:pt idx="8">
                  <c:v>-3.1006836574398733E-4</c:v>
                </c:pt>
                <c:pt idx="9">
                  <c:v>4.1868601945016515E-3</c:v>
                </c:pt>
                <c:pt idx="10">
                  <c:v>1.659872569027776E-3</c:v>
                </c:pt>
                <c:pt idx="11">
                  <c:v>-2.0589703652948987E-3</c:v>
                </c:pt>
                <c:pt idx="12">
                  <c:v>-4.7471381596855267E-3</c:v>
                </c:pt>
                <c:pt idx="13">
                  <c:v>-2.0793972238428715E-3</c:v>
                </c:pt>
                <c:pt idx="14">
                  <c:v>-2.8563118142950206E-3</c:v>
                </c:pt>
                <c:pt idx="15">
                  <c:v>-2.3461575717085292E-3</c:v>
                </c:pt>
                <c:pt idx="16">
                  <c:v>-4.5655880742798693E-3</c:v>
                </c:pt>
                <c:pt idx="17">
                  <c:v>2.7847462493340025E-3</c:v>
                </c:pt>
                <c:pt idx="18">
                  <c:v>5.6751811975679356E-3</c:v>
                </c:pt>
                <c:pt idx="19">
                  <c:v>4.9948788295162139E-4</c:v>
                </c:pt>
                <c:pt idx="20">
                  <c:v>3.9619444388689917E-3</c:v>
                </c:pt>
                <c:pt idx="21">
                  <c:v>-1.884667544394647E-3</c:v>
                </c:pt>
                <c:pt idx="22">
                  <c:v>-8.0514963299194164E-4</c:v>
                </c:pt>
                <c:pt idx="23">
                  <c:v>-1.5355253867401775E-3</c:v>
                </c:pt>
                <c:pt idx="24">
                  <c:v>-1.7413196339914894E-3</c:v>
                </c:pt>
                <c:pt idx="25">
                  <c:v>1.0871080039243086E-3</c:v>
                </c:pt>
                <c:pt idx="26">
                  <c:v>1.2246434309870491E-2</c:v>
                </c:pt>
                <c:pt idx="27">
                  <c:v>4.4903247088310394E-3</c:v>
                </c:pt>
                <c:pt idx="28">
                  <c:v>-5.6515575507858351E-3</c:v>
                </c:pt>
                <c:pt idx="29">
                  <c:v>-6.4952404425628885E-3</c:v>
                </c:pt>
                <c:pt idx="30">
                  <c:v>-1.1451713934929053E-3</c:v>
                </c:pt>
                <c:pt idx="31">
                  <c:v>-3.863296916982506E-3</c:v>
                </c:pt>
                <c:pt idx="32">
                  <c:v>3.794890532100359E-3</c:v>
                </c:pt>
                <c:pt idx="33">
                  <c:v>6.4025580711346564E-4</c:v>
                </c:pt>
                <c:pt idx="34">
                  <c:v>-6.0103298405758121E-3</c:v>
                </c:pt>
                <c:pt idx="35">
                  <c:v>1.1323881132740965E-4</c:v>
                </c:pt>
                <c:pt idx="36">
                  <c:v>-2.6224503400629207E-3</c:v>
                </c:pt>
                <c:pt idx="37">
                  <c:v>1.0214232864449668E-2</c:v>
                </c:pt>
                <c:pt idx="38">
                  <c:v>7.4128118076737248E-3</c:v>
                </c:pt>
                <c:pt idx="39">
                  <c:v>7.5745597969134604E-3</c:v>
                </c:pt>
                <c:pt idx="40">
                  <c:v>8.3940002020692628E-3</c:v>
                </c:pt>
                <c:pt idx="41">
                  <c:v>-2.5419840098344082E-3</c:v>
                </c:pt>
                <c:pt idx="42">
                  <c:v>-2.095483964669409E-3</c:v>
                </c:pt>
                <c:pt idx="43">
                  <c:v>-5.9334411519909036E-3</c:v>
                </c:pt>
                <c:pt idx="44">
                  <c:v>7.409075549269506E-4</c:v>
                </c:pt>
                <c:pt idx="45">
                  <c:v>3.4687344686987753E-3</c:v>
                </c:pt>
                <c:pt idx="46">
                  <c:v>6.3478120473507982E-3</c:v>
                </c:pt>
                <c:pt idx="47">
                  <c:v>-4.61466797194654E-3</c:v>
                </c:pt>
                <c:pt idx="48">
                  <c:v>8.46687240600974E-3</c:v>
                </c:pt>
                <c:pt idx="49">
                  <c:v>-6.2241075081104213E-4</c:v>
                </c:pt>
                <c:pt idx="50">
                  <c:v>8.2198244919484686E-4</c:v>
                </c:pt>
                <c:pt idx="51">
                  <c:v>-3.2702790422691752E-3</c:v>
                </c:pt>
                <c:pt idx="52">
                  <c:v>-2.4765652782843262E-4</c:v>
                </c:pt>
                <c:pt idx="53">
                  <c:v>-1.7290717352740348E-3</c:v>
                </c:pt>
                <c:pt idx="54">
                  <c:v>3.6369307503480997E-4</c:v>
                </c:pt>
                <c:pt idx="55">
                  <c:v>-6.8665256017297338E-4</c:v>
                </c:pt>
                <c:pt idx="56">
                  <c:v>-3.9915929107456893E-3</c:v>
                </c:pt>
                <c:pt idx="57">
                  <c:v>-9.0755602937120372E-4</c:v>
                </c:pt>
                <c:pt idx="58">
                  <c:v>2.3180336477430785E-3</c:v>
                </c:pt>
                <c:pt idx="59">
                  <c:v>-2.5326070993925143E-4</c:v>
                </c:pt>
                <c:pt idx="60">
                  <c:v>3.3625525649643162E-3</c:v>
                </c:pt>
                <c:pt idx="61">
                  <c:v>4.7689489999471757E-3</c:v>
                </c:pt>
                <c:pt idx="62">
                  <c:v>4.0280849690936815E-3</c:v>
                </c:pt>
                <c:pt idx="63">
                  <c:v>8.9868792818250665E-3</c:v>
                </c:pt>
                <c:pt idx="64">
                  <c:v>2.6053941337098596E-3</c:v>
                </c:pt>
                <c:pt idx="65">
                  <c:v>-4.3157557090252041E-3</c:v>
                </c:pt>
                <c:pt idx="66">
                  <c:v>-4.4939479900938384E-3</c:v>
                </c:pt>
                <c:pt idx="67">
                  <c:v>-4.1455685283686705E-3</c:v>
                </c:pt>
                <c:pt idx="68">
                  <c:v>8.4864199966316889E-4</c:v>
                </c:pt>
                <c:pt idx="69">
                  <c:v>-9.6329533119243749E-4</c:v>
                </c:pt>
                <c:pt idx="70">
                  <c:v>-1.5087977071137626E-3</c:v>
                </c:pt>
                <c:pt idx="71">
                  <c:v>-2.6559843416578133E-3</c:v>
                </c:pt>
                <c:pt idx="72">
                  <c:v>-7.4589133286657727E-3</c:v>
                </c:pt>
                <c:pt idx="73">
                  <c:v>5.4147970750526575E-3</c:v>
                </c:pt>
                <c:pt idx="74">
                  <c:v>1.3150312114859064E-2</c:v>
                </c:pt>
                <c:pt idx="75">
                  <c:v>4.0468991955453504E-3</c:v>
                </c:pt>
                <c:pt idx="76">
                  <c:v>4.9116940704596601E-3</c:v>
                </c:pt>
                <c:pt idx="77">
                  <c:v>-3.8798617113799949E-4</c:v>
                </c:pt>
                <c:pt idx="78">
                  <c:v>-5.9401242072159022E-3</c:v>
                </c:pt>
                <c:pt idx="79">
                  <c:v>-5.7592266253885249E-3</c:v>
                </c:pt>
                <c:pt idx="80">
                  <c:v>1.4925070521244477E-2</c:v>
                </c:pt>
                <c:pt idx="81">
                  <c:v>5.5227526175447572E-3</c:v>
                </c:pt>
                <c:pt idx="82">
                  <c:v>-2.6408830316675402E-3</c:v>
                </c:pt>
                <c:pt idx="83">
                  <c:v>5.2455350707518722E-3</c:v>
                </c:pt>
                <c:pt idx="84">
                  <c:v>6.3785001301137623E-3</c:v>
                </c:pt>
                <c:pt idx="85">
                  <c:v>-8.279123400973587E-3</c:v>
                </c:pt>
                <c:pt idx="86">
                  <c:v>-1.4220250264217915E-2</c:v>
                </c:pt>
                <c:pt idx="87">
                  <c:v>-3.7001075348883639E-3</c:v>
                </c:pt>
                <c:pt idx="88">
                  <c:v>-2.2057979003322625E-3</c:v>
                </c:pt>
                <c:pt idx="89">
                  <c:v>1.7326475262797736E-3</c:v>
                </c:pt>
                <c:pt idx="90">
                  <c:v>-6.8765505399768223E-3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E-41F4-920C-977AC4A49485}"/>
            </c:ext>
          </c:extLst>
        </c:ser>
        <c:ser>
          <c:idx val="3"/>
          <c:order val="3"/>
          <c:tx>
            <c:strRef>
              <c:f>d1d10_m!$AQ$3</c:f>
              <c:strCache>
                <c:ptCount val="1"/>
                <c:pt idx="0">
                  <c:v>NEA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d1d10_m!$AQ$4:$AQ$94</c:f>
              <c:numCache>
                <c:formatCode>0.00%</c:formatCode>
                <c:ptCount val="91"/>
                <c:pt idx="1">
                  <c:v>7.9345703124955591E-5</c:v>
                </c:pt>
                <c:pt idx="2">
                  <c:v>4.1826326634009092E-4</c:v>
                </c:pt>
                <c:pt idx="3">
                  <c:v>5.9619559889045881E-4</c:v>
                </c:pt>
                <c:pt idx="4">
                  <c:v>5.1420594927202856E-3</c:v>
                </c:pt>
                <c:pt idx="5">
                  <c:v>-1.6046652844616816E-3</c:v>
                </c:pt>
                <c:pt idx="6">
                  <c:v>8.1877070130875751E-4</c:v>
                </c:pt>
                <c:pt idx="7">
                  <c:v>-2.8421144969876799E-3</c:v>
                </c:pt>
                <c:pt idx="8">
                  <c:v>2.4812442647845767E-3</c:v>
                </c:pt>
                <c:pt idx="9">
                  <c:v>1.7693667090639131E-3</c:v>
                </c:pt>
                <c:pt idx="10">
                  <c:v>7.9151591282933254E-4</c:v>
                </c:pt>
                <c:pt idx="11">
                  <c:v>-1.4319999775940229E-3</c:v>
                </c:pt>
                <c:pt idx="12">
                  <c:v>-2.2924029741751006E-3</c:v>
                </c:pt>
                <c:pt idx="13">
                  <c:v>-8.7554407127266032E-4</c:v>
                </c:pt>
                <c:pt idx="14">
                  <c:v>4.6038836733575117E-4</c:v>
                </c:pt>
                <c:pt idx="15">
                  <c:v>-9.7479241885367607E-4</c:v>
                </c:pt>
                <c:pt idx="16">
                  <c:v>9.2901252461530248E-5</c:v>
                </c:pt>
                <c:pt idx="17">
                  <c:v>3.0701841915885542E-3</c:v>
                </c:pt>
                <c:pt idx="18">
                  <c:v>1.134569131683083E-3</c:v>
                </c:pt>
                <c:pt idx="19">
                  <c:v>-2.6399888814474526E-3</c:v>
                </c:pt>
                <c:pt idx="20">
                  <c:v>2.2763737167614817E-3</c:v>
                </c:pt>
                <c:pt idx="21">
                  <c:v>-5.1463661839703523E-3</c:v>
                </c:pt>
                <c:pt idx="22">
                  <c:v>1.3043815469315767E-4</c:v>
                </c:pt>
                <c:pt idx="23">
                  <c:v>6.0991772671892264E-4</c:v>
                </c:pt>
                <c:pt idx="24">
                  <c:v>-4.9146367211450048E-4</c:v>
                </c:pt>
                <c:pt idx="25">
                  <c:v>2.6213825053187367E-3</c:v>
                </c:pt>
                <c:pt idx="26">
                  <c:v>4.2406612399914501E-3</c:v>
                </c:pt>
                <c:pt idx="27">
                  <c:v>4.6161403909166232E-3</c:v>
                </c:pt>
                <c:pt idx="28">
                  <c:v>-1.6349393346257735E-3</c:v>
                </c:pt>
                <c:pt idx="29">
                  <c:v>-3.5254641886894866E-4</c:v>
                </c:pt>
                <c:pt idx="30">
                  <c:v>4.4992785509956335E-4</c:v>
                </c:pt>
                <c:pt idx="31">
                  <c:v>-1.8201163460229708E-4</c:v>
                </c:pt>
                <c:pt idx="32">
                  <c:v>2.5984604320818949E-3</c:v>
                </c:pt>
                <c:pt idx="33">
                  <c:v>-2.2408340540283067E-3</c:v>
                </c:pt>
                <c:pt idx="34">
                  <c:v>-4.9063916492622095E-3</c:v>
                </c:pt>
                <c:pt idx="35">
                  <c:v>7.3570278197498951E-4</c:v>
                </c:pt>
                <c:pt idx="36">
                  <c:v>-2.6812754238993985E-3</c:v>
                </c:pt>
                <c:pt idx="37">
                  <c:v>8.9094174613948418E-3</c:v>
                </c:pt>
                <c:pt idx="38">
                  <c:v>3.394321677457901E-3</c:v>
                </c:pt>
                <c:pt idx="39">
                  <c:v>-6.2583806360927419E-4</c:v>
                </c:pt>
                <c:pt idx="40">
                  <c:v>5.3828445889423371E-3</c:v>
                </c:pt>
                <c:pt idx="41">
                  <c:v>-5.5597424036932797E-3</c:v>
                </c:pt>
                <c:pt idx="42">
                  <c:v>-1.7659147810162867E-3</c:v>
                </c:pt>
                <c:pt idx="43">
                  <c:v>-3.3402074300576956E-3</c:v>
                </c:pt>
                <c:pt idx="44">
                  <c:v>7.6921552478403932E-4</c:v>
                </c:pt>
                <c:pt idx="45">
                  <c:v>5.3077995604500217E-4</c:v>
                </c:pt>
                <c:pt idx="46">
                  <c:v>1.8660717324958664E-3</c:v>
                </c:pt>
                <c:pt idx="47">
                  <c:v>-1.7473969684349555E-3</c:v>
                </c:pt>
                <c:pt idx="48">
                  <c:v>1.224561286283854E-2</c:v>
                </c:pt>
                <c:pt idx="49">
                  <c:v>2.6802868769795207E-3</c:v>
                </c:pt>
                <c:pt idx="50">
                  <c:v>-2.727220947587039E-3</c:v>
                </c:pt>
                <c:pt idx="51">
                  <c:v>-1.0161744459906696E-3</c:v>
                </c:pt>
                <c:pt idx="52">
                  <c:v>-3.7261209634165127E-3</c:v>
                </c:pt>
                <c:pt idx="53">
                  <c:v>-2.8779562907792489E-3</c:v>
                </c:pt>
                <c:pt idx="54">
                  <c:v>1.2354622737853482E-4</c:v>
                </c:pt>
                <c:pt idx="55">
                  <c:v>-9.2207678611111454E-4</c:v>
                </c:pt>
                <c:pt idx="56">
                  <c:v>-3.1251029681274023E-3</c:v>
                </c:pt>
                <c:pt idx="57">
                  <c:v>-9.2003116695171805E-4</c:v>
                </c:pt>
                <c:pt idx="58">
                  <c:v>-3.2133448846258794E-3</c:v>
                </c:pt>
                <c:pt idx="59">
                  <c:v>-3.1643879520859564E-3</c:v>
                </c:pt>
                <c:pt idx="60">
                  <c:v>2.8751811950551431E-3</c:v>
                </c:pt>
                <c:pt idx="61">
                  <c:v>6.1714865340212199E-4</c:v>
                </c:pt>
                <c:pt idx="62">
                  <c:v>3.6658055123048872E-3</c:v>
                </c:pt>
                <c:pt idx="63">
                  <c:v>4.0536018880910074E-3</c:v>
                </c:pt>
                <c:pt idx="64">
                  <c:v>1.4010560798529692E-3</c:v>
                </c:pt>
                <c:pt idx="65">
                  <c:v>-1.6999462409514887E-3</c:v>
                </c:pt>
                <c:pt idx="66">
                  <c:v>-4.0900739430000943E-3</c:v>
                </c:pt>
                <c:pt idx="67">
                  <c:v>-3.1647769005942461E-3</c:v>
                </c:pt>
                <c:pt idx="68">
                  <c:v>-1.4589503989004271E-3</c:v>
                </c:pt>
                <c:pt idx="69">
                  <c:v>2.9327991414278554E-3</c:v>
                </c:pt>
                <c:pt idx="70">
                  <c:v>-1.6668238653589906E-3</c:v>
                </c:pt>
                <c:pt idx="71">
                  <c:v>-2.6440581659308293E-3</c:v>
                </c:pt>
                <c:pt idx="72">
                  <c:v>-6.9438274038577941E-3</c:v>
                </c:pt>
                <c:pt idx="73">
                  <c:v>3.8419488121124168E-3</c:v>
                </c:pt>
                <c:pt idx="74">
                  <c:v>6.1916997753304059E-3</c:v>
                </c:pt>
                <c:pt idx="75">
                  <c:v>3.0281701370353797E-3</c:v>
                </c:pt>
                <c:pt idx="76">
                  <c:v>2.8528204966562498E-3</c:v>
                </c:pt>
                <c:pt idx="77">
                  <c:v>-2.5868015087011642E-3</c:v>
                </c:pt>
                <c:pt idx="78">
                  <c:v>2.3017635463047359E-3</c:v>
                </c:pt>
                <c:pt idx="79">
                  <c:v>-2.5012349604640605E-3</c:v>
                </c:pt>
                <c:pt idx="80">
                  <c:v>1.2979140020667801E-2</c:v>
                </c:pt>
                <c:pt idx="81">
                  <c:v>6.1698103496612422E-3</c:v>
                </c:pt>
                <c:pt idx="82">
                  <c:v>-7.851918796525581E-3</c:v>
                </c:pt>
                <c:pt idx="83">
                  <c:v>7.956762847471488E-3</c:v>
                </c:pt>
                <c:pt idx="84">
                  <c:v>2.3779649892974319E-3</c:v>
                </c:pt>
                <c:pt idx="85">
                  <c:v>-5.9105701844963665E-3</c:v>
                </c:pt>
                <c:pt idx="86">
                  <c:v>-7.3605345557272717E-3</c:v>
                </c:pt>
                <c:pt idx="87">
                  <c:v>-1.6762082715853888E-2</c:v>
                </c:pt>
                <c:pt idx="88">
                  <c:v>-7.9005006383914278E-5</c:v>
                </c:pt>
                <c:pt idx="89">
                  <c:v>-1.0216900538611018E-3</c:v>
                </c:pt>
                <c:pt idx="90">
                  <c:v>1.7468948061558631E-3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AE-41F4-920C-977AC4A49485}"/>
            </c:ext>
          </c:extLst>
        </c:ser>
        <c:ser>
          <c:idx val="4"/>
          <c:order val="4"/>
          <c:tx>
            <c:strRef>
              <c:f>d1d10_m!$AR$3</c:f>
              <c:strCache>
                <c:ptCount val="1"/>
                <c:pt idx="0">
                  <c:v>CUY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d1d10_m!$AR$4:$AR$94</c:f>
              <c:numCache>
                <c:formatCode>0.00%</c:formatCode>
                <c:ptCount val="91"/>
                <c:pt idx="1">
                  <c:v>-2.5862884521485885E-3</c:v>
                </c:pt>
                <c:pt idx="2">
                  <c:v>-2.3301809742699575E-3</c:v>
                </c:pt>
                <c:pt idx="3">
                  <c:v>-7.263158117527535E-4</c:v>
                </c:pt>
                <c:pt idx="4">
                  <c:v>1.7391956900818517E-3</c:v>
                </c:pt>
                <c:pt idx="5">
                  <c:v>1.296105240195855E-3</c:v>
                </c:pt>
                <c:pt idx="6">
                  <c:v>-3.5133374085347668E-3</c:v>
                </c:pt>
                <c:pt idx="7">
                  <c:v>-2.1228649365594432E-3</c:v>
                </c:pt>
                <c:pt idx="8">
                  <c:v>2.2061650014328915E-3</c:v>
                </c:pt>
                <c:pt idx="9">
                  <c:v>1.1995284704788833E-3</c:v>
                </c:pt>
                <c:pt idx="10">
                  <c:v>1.3273625057932392E-3</c:v>
                </c:pt>
                <c:pt idx="11">
                  <c:v>-2.7895143297751446E-3</c:v>
                </c:pt>
                <c:pt idx="12">
                  <c:v>-6.8119663466086333E-3</c:v>
                </c:pt>
                <c:pt idx="13">
                  <c:v>-5.9295577661255816E-3</c:v>
                </c:pt>
                <c:pt idx="14">
                  <c:v>-3.2010022169774999E-3</c:v>
                </c:pt>
                <c:pt idx="15">
                  <c:v>1.4492830989976113E-5</c:v>
                </c:pt>
                <c:pt idx="16">
                  <c:v>-2.3535501291309657E-3</c:v>
                </c:pt>
                <c:pt idx="17">
                  <c:v>1.6125161141591349E-3</c:v>
                </c:pt>
                <c:pt idx="18">
                  <c:v>4.553239661185815E-3</c:v>
                </c:pt>
                <c:pt idx="19">
                  <c:v>-2.2339175546237655E-4</c:v>
                </c:pt>
                <c:pt idx="20">
                  <c:v>2.1542350394707643E-3</c:v>
                </c:pt>
                <c:pt idx="21">
                  <c:v>3.7345322165880379E-3</c:v>
                </c:pt>
                <c:pt idx="22">
                  <c:v>-1.5926687734424405E-5</c:v>
                </c:pt>
                <c:pt idx="23">
                  <c:v>-4.4055939009002287E-4</c:v>
                </c:pt>
                <c:pt idx="24">
                  <c:v>-6.5195455021234139E-3</c:v>
                </c:pt>
                <c:pt idx="25">
                  <c:v>-2.6825209692560303E-3</c:v>
                </c:pt>
                <c:pt idx="26">
                  <c:v>8.858422857769277E-3</c:v>
                </c:pt>
                <c:pt idx="27">
                  <c:v>4.774016065801634E-3</c:v>
                </c:pt>
                <c:pt idx="28">
                  <c:v>-1.8831903968274943E-3</c:v>
                </c:pt>
                <c:pt idx="29">
                  <c:v>-1.8899709347328653E-3</c:v>
                </c:pt>
                <c:pt idx="30">
                  <c:v>5.0144450582823019E-4</c:v>
                </c:pt>
                <c:pt idx="31">
                  <c:v>-5.7275802310101653E-3</c:v>
                </c:pt>
                <c:pt idx="32">
                  <c:v>3.8700340263058131E-3</c:v>
                </c:pt>
                <c:pt idx="33">
                  <c:v>-1.1588015643233529E-3</c:v>
                </c:pt>
                <c:pt idx="34">
                  <c:v>-4.8763503373006056E-3</c:v>
                </c:pt>
                <c:pt idx="35">
                  <c:v>4.4606784959115853E-3</c:v>
                </c:pt>
                <c:pt idx="36">
                  <c:v>-4.9740003836209468E-3</c:v>
                </c:pt>
                <c:pt idx="37">
                  <c:v>6.8664424118822787E-3</c:v>
                </c:pt>
                <c:pt idx="38">
                  <c:v>6.4430174111245186E-3</c:v>
                </c:pt>
                <c:pt idx="39">
                  <c:v>2.6640790982146445E-3</c:v>
                </c:pt>
                <c:pt idx="40">
                  <c:v>7.4024354994626229E-3</c:v>
                </c:pt>
                <c:pt idx="41">
                  <c:v>-2.2284002327443986E-3</c:v>
                </c:pt>
                <c:pt idx="42">
                  <c:v>1.8510551020076704E-3</c:v>
                </c:pt>
                <c:pt idx="43">
                  <c:v>-2.1137469364902461E-3</c:v>
                </c:pt>
                <c:pt idx="44">
                  <c:v>1.6513203935117904E-3</c:v>
                </c:pt>
                <c:pt idx="45">
                  <c:v>3.1266460394097084E-3</c:v>
                </c:pt>
                <c:pt idx="46">
                  <c:v>1.3132011475642802E-3</c:v>
                </c:pt>
                <c:pt idx="47">
                  <c:v>-6.225379947362164E-4</c:v>
                </c:pt>
                <c:pt idx="48">
                  <c:v>3.3137034341388372E-3</c:v>
                </c:pt>
                <c:pt idx="49">
                  <c:v>1.4481313173555499E-3</c:v>
                </c:pt>
                <c:pt idx="50">
                  <c:v>-1.8285543805638405E-3</c:v>
                </c:pt>
                <c:pt idx="51">
                  <c:v>-1.4227108410256317E-3</c:v>
                </c:pt>
                <c:pt idx="52">
                  <c:v>1.2276382900209271E-3</c:v>
                </c:pt>
                <c:pt idx="53">
                  <c:v>-6.1943510829516324E-3</c:v>
                </c:pt>
                <c:pt idx="54">
                  <c:v>3.0995967034646021E-3</c:v>
                </c:pt>
                <c:pt idx="55">
                  <c:v>-1.4173501010028566E-4</c:v>
                </c:pt>
                <c:pt idx="56">
                  <c:v>-4.6420562741364968E-3</c:v>
                </c:pt>
                <c:pt idx="57">
                  <c:v>1.6986405458121467E-3</c:v>
                </c:pt>
                <c:pt idx="58">
                  <c:v>-2.5634458691394801E-3</c:v>
                </c:pt>
                <c:pt idx="59">
                  <c:v>-1.1027303512261E-3</c:v>
                </c:pt>
                <c:pt idx="60">
                  <c:v>4.2797788759612043E-3</c:v>
                </c:pt>
                <c:pt idx="61">
                  <c:v>-5.9026890441282731E-4</c:v>
                </c:pt>
                <c:pt idx="62">
                  <c:v>5.6275220233557022E-3</c:v>
                </c:pt>
                <c:pt idx="63">
                  <c:v>9.1091038442252525E-3</c:v>
                </c:pt>
                <c:pt idx="64">
                  <c:v>1.2223168836307252E-3</c:v>
                </c:pt>
                <c:pt idx="65">
                  <c:v>-3.1561997344935477E-3</c:v>
                </c:pt>
                <c:pt idx="66">
                  <c:v>-4.5477042054749006E-3</c:v>
                </c:pt>
                <c:pt idx="67">
                  <c:v>-4.4819645031861644E-3</c:v>
                </c:pt>
                <c:pt idx="68">
                  <c:v>7.1348669497093287E-3</c:v>
                </c:pt>
                <c:pt idx="69">
                  <c:v>7.7547784220477478E-3</c:v>
                </c:pt>
                <c:pt idx="70">
                  <c:v>7.1605015866493815E-4</c:v>
                </c:pt>
                <c:pt idx="71">
                  <c:v>-5.7050188625051845E-3</c:v>
                </c:pt>
                <c:pt idx="72">
                  <c:v>-1.1667153571922828E-2</c:v>
                </c:pt>
                <c:pt idx="73">
                  <c:v>1.2263972953592273E-3</c:v>
                </c:pt>
                <c:pt idx="74">
                  <c:v>1.0984230200716372E-2</c:v>
                </c:pt>
                <c:pt idx="75">
                  <c:v>6.2409297040220135E-3</c:v>
                </c:pt>
                <c:pt idx="76">
                  <c:v>6.1786242922774459E-3</c:v>
                </c:pt>
                <c:pt idx="77">
                  <c:v>-1.9105377507344645E-3</c:v>
                </c:pt>
                <c:pt idx="78">
                  <c:v>-6.988430380891808E-3</c:v>
                </c:pt>
                <c:pt idx="79">
                  <c:v>-4.5538375951874599E-3</c:v>
                </c:pt>
                <c:pt idx="80">
                  <c:v>8.770287237719776E-3</c:v>
                </c:pt>
                <c:pt idx="81">
                  <c:v>1.2246084545951108E-2</c:v>
                </c:pt>
                <c:pt idx="82">
                  <c:v>1.7805719161518851E-3</c:v>
                </c:pt>
                <c:pt idx="83">
                  <c:v>8.5933863818483669E-3</c:v>
                </c:pt>
                <c:pt idx="84">
                  <c:v>-2.9872631847098763E-3</c:v>
                </c:pt>
                <c:pt idx="85">
                  <c:v>-2.0671851994490176E-2</c:v>
                </c:pt>
                <c:pt idx="86">
                  <c:v>-6.5799472987027041E-3</c:v>
                </c:pt>
                <c:pt idx="87">
                  <c:v>5.652964398505933E-4</c:v>
                </c:pt>
                <c:pt idx="88">
                  <c:v>-2.9245704610885159E-3</c:v>
                </c:pt>
                <c:pt idx="89">
                  <c:v>-3.3284378256506209E-3</c:v>
                </c:pt>
                <c:pt idx="90">
                  <c:v>3.7888019188425659E-4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AE-41F4-920C-977AC4A49485}"/>
            </c:ext>
          </c:extLst>
        </c:ser>
        <c:ser>
          <c:idx val="5"/>
          <c:order val="5"/>
          <c:tx>
            <c:strRef>
              <c:f>d1d10_m!$AS$3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d1d10_m!$AS$4:$AS$94</c:f>
              <c:numCache>
                <c:formatCode>0.00%</c:formatCode>
                <c:ptCount val="91"/>
                <c:pt idx="1">
                  <c:v>-2.6251983642577859E-3</c:v>
                </c:pt>
                <c:pt idx="2">
                  <c:v>-3.978987727666361E-4</c:v>
                </c:pt>
                <c:pt idx="3">
                  <c:v>-1.5220382896250495E-3</c:v>
                </c:pt>
                <c:pt idx="4">
                  <c:v>-4.411995208351005E-4</c:v>
                </c:pt>
                <c:pt idx="5">
                  <c:v>1.6256527743963023E-3</c:v>
                </c:pt>
                <c:pt idx="6">
                  <c:v>-2.1494427596193688E-3</c:v>
                </c:pt>
                <c:pt idx="7">
                  <c:v>-3.7082281683675777E-3</c:v>
                </c:pt>
                <c:pt idx="8">
                  <c:v>8.9256942036564091E-4</c:v>
                </c:pt>
                <c:pt idx="9">
                  <c:v>-5.4435539890174134E-4</c:v>
                </c:pt>
                <c:pt idx="10">
                  <c:v>1.4281128306070645E-3</c:v>
                </c:pt>
                <c:pt idx="11">
                  <c:v>-8.8567037185471875E-4</c:v>
                </c:pt>
                <c:pt idx="12">
                  <c:v>-2.2288701690031942E-3</c:v>
                </c:pt>
                <c:pt idx="13">
                  <c:v>-5.6245528607945516E-4</c:v>
                </c:pt>
                <c:pt idx="14">
                  <c:v>-1.5379644948430027E-3</c:v>
                </c:pt>
                <c:pt idx="15">
                  <c:v>-3.3851680128673678E-3</c:v>
                </c:pt>
                <c:pt idx="16">
                  <c:v>2.0374096008035636E-3</c:v>
                </c:pt>
                <c:pt idx="17">
                  <c:v>-6.2291215963372615E-4</c:v>
                </c:pt>
                <c:pt idx="18">
                  <c:v>-1.2528127552815516E-3</c:v>
                </c:pt>
                <c:pt idx="19">
                  <c:v>-1.8073103226010634E-3</c:v>
                </c:pt>
                <c:pt idx="20">
                  <c:v>8.8491908644638961E-4</c:v>
                </c:pt>
                <c:pt idx="21">
                  <c:v>-2.1684969315158842E-3</c:v>
                </c:pt>
                <c:pt idx="22">
                  <c:v>1.1130726035117888E-3</c:v>
                </c:pt>
                <c:pt idx="23">
                  <c:v>3.4485255049130359E-3</c:v>
                </c:pt>
                <c:pt idx="24">
                  <c:v>-2.5999938372995857E-3</c:v>
                </c:pt>
                <c:pt idx="25">
                  <c:v>5.0394218842519933E-4</c:v>
                </c:pt>
                <c:pt idx="26">
                  <c:v>2.8428354485208196E-3</c:v>
                </c:pt>
                <c:pt idx="27">
                  <c:v>3.260740704001952E-3</c:v>
                </c:pt>
                <c:pt idx="28">
                  <c:v>-1.1644340494227912E-3</c:v>
                </c:pt>
                <c:pt idx="29">
                  <c:v>-5.2068720667541868E-5</c:v>
                </c:pt>
                <c:pt idx="30">
                  <c:v>2.924988172490206E-4</c:v>
                </c:pt>
                <c:pt idx="31">
                  <c:v>-1.3610661109764166E-3</c:v>
                </c:pt>
                <c:pt idx="32">
                  <c:v>-3.7704712603889856E-3</c:v>
                </c:pt>
                <c:pt idx="33">
                  <c:v>-6.4768407627213698E-4</c:v>
                </c:pt>
                <c:pt idx="34">
                  <c:v>-1.1468640893059767E-3</c:v>
                </c:pt>
                <c:pt idx="35">
                  <c:v>3.0778594401539294E-3</c:v>
                </c:pt>
                <c:pt idx="36">
                  <c:v>-3.0796165819608756E-3</c:v>
                </c:pt>
                <c:pt idx="37">
                  <c:v>4.4123885374556249E-3</c:v>
                </c:pt>
                <c:pt idx="38">
                  <c:v>1.9607293674486215E-3</c:v>
                </c:pt>
                <c:pt idx="39">
                  <c:v>3.0342117513271205E-4</c:v>
                </c:pt>
                <c:pt idx="40">
                  <c:v>-2.0607892128481353E-3</c:v>
                </c:pt>
                <c:pt idx="41">
                  <c:v>-1.3575732313695354E-3</c:v>
                </c:pt>
                <c:pt idx="42">
                  <c:v>1.1133962373435224E-3</c:v>
                </c:pt>
                <c:pt idx="43">
                  <c:v>-2.1041883353698498E-3</c:v>
                </c:pt>
                <c:pt idx="44">
                  <c:v>-5.5532615480835545E-4</c:v>
                </c:pt>
                <c:pt idx="45">
                  <c:v>1.4088445834310459E-3</c:v>
                </c:pt>
                <c:pt idx="46">
                  <c:v>3.1051733291003192E-3</c:v>
                </c:pt>
                <c:pt idx="47">
                  <c:v>1.5285313255908317E-3</c:v>
                </c:pt>
                <c:pt idx="48">
                  <c:v>-1.5217667731288742E-3</c:v>
                </c:pt>
                <c:pt idx="49">
                  <c:v>-4.1250635672032132E-3</c:v>
                </c:pt>
                <c:pt idx="50">
                  <c:v>-1.985308281067244E-4</c:v>
                </c:pt>
                <c:pt idx="51">
                  <c:v>-6.3165595953407205E-4</c:v>
                </c:pt>
                <c:pt idx="52">
                  <c:v>1.1545633828438095E-3</c:v>
                </c:pt>
                <c:pt idx="53">
                  <c:v>-1.9417983895830826E-3</c:v>
                </c:pt>
                <c:pt idx="54">
                  <c:v>-8.8977224460284887E-4</c:v>
                </c:pt>
                <c:pt idx="55">
                  <c:v>1.5947768244726213E-3</c:v>
                </c:pt>
                <c:pt idx="56">
                  <c:v>-1.1850968828910347E-3</c:v>
                </c:pt>
                <c:pt idx="57">
                  <c:v>-3.6926792688518617E-5</c:v>
                </c:pt>
                <c:pt idx="58">
                  <c:v>-1.80514006610899E-4</c:v>
                </c:pt>
                <c:pt idx="59">
                  <c:v>-1.9350702784735052E-3</c:v>
                </c:pt>
                <c:pt idx="60">
                  <c:v>2.7757519638549333E-4</c:v>
                </c:pt>
                <c:pt idx="61">
                  <c:v>3.7939779109308347E-4</c:v>
                </c:pt>
                <c:pt idx="62">
                  <c:v>1.6074387416937785E-3</c:v>
                </c:pt>
                <c:pt idx="63">
                  <c:v>6.7149666225740923E-3</c:v>
                </c:pt>
                <c:pt idx="64">
                  <c:v>4.358011855897681E-3</c:v>
                </c:pt>
                <c:pt idx="65">
                  <c:v>-9.6073508288241349E-4</c:v>
                </c:pt>
                <c:pt idx="66">
                  <c:v>-2.4224116372129068E-4</c:v>
                </c:pt>
                <c:pt idx="67">
                  <c:v>-1.7096420459776773E-3</c:v>
                </c:pt>
                <c:pt idx="68">
                  <c:v>7.1699550998549633E-4</c:v>
                </c:pt>
                <c:pt idx="69">
                  <c:v>2.4848306369240625E-3</c:v>
                </c:pt>
                <c:pt idx="70">
                  <c:v>2.0149237287310218E-3</c:v>
                </c:pt>
                <c:pt idx="71">
                  <c:v>-1.5685854083555828E-3</c:v>
                </c:pt>
                <c:pt idx="72">
                  <c:v>-4.2567524573806637E-3</c:v>
                </c:pt>
                <c:pt idx="73">
                  <c:v>-1.0947711961699635E-3</c:v>
                </c:pt>
                <c:pt idx="74">
                  <c:v>5.8758679814587822E-3</c:v>
                </c:pt>
                <c:pt idx="75">
                  <c:v>3.1226857169202038E-3</c:v>
                </c:pt>
                <c:pt idx="76">
                  <c:v>5.3605298577972249E-3</c:v>
                </c:pt>
                <c:pt idx="77">
                  <c:v>-2.8766482945712379E-3</c:v>
                </c:pt>
                <c:pt idx="78">
                  <c:v>-2.4112606094361944E-3</c:v>
                </c:pt>
                <c:pt idx="79">
                  <c:v>-4.4116208373403687E-3</c:v>
                </c:pt>
                <c:pt idx="80">
                  <c:v>-2.0772497225587383E-3</c:v>
                </c:pt>
                <c:pt idx="81">
                  <c:v>1.1042852079420129E-2</c:v>
                </c:pt>
                <c:pt idx="82">
                  <c:v>-7.4343432267487408E-4</c:v>
                </c:pt>
                <c:pt idx="83">
                  <c:v>2.1818468560996784E-3</c:v>
                </c:pt>
                <c:pt idx="84">
                  <c:v>-1.8574409893401533E-3</c:v>
                </c:pt>
                <c:pt idx="85">
                  <c:v>3.8271328761045886E-3</c:v>
                </c:pt>
                <c:pt idx="86">
                  <c:v>-1.6541817243682644E-3</c:v>
                </c:pt>
                <c:pt idx="87">
                  <c:v>9.2110395037781068E-4</c:v>
                </c:pt>
                <c:pt idx="88">
                  <c:v>8.4611034347847891E-4</c:v>
                </c:pt>
                <c:pt idx="89">
                  <c:v>-1.5342474003405826E-3</c:v>
                </c:pt>
                <c:pt idx="90">
                  <c:v>1.0559200684661096E-3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AE-41F4-920C-977AC4A49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818496"/>
        <c:axId val="984820416"/>
      </c:lineChart>
      <c:catAx>
        <c:axId val="98481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4820416"/>
        <c:crosses val="autoZero"/>
        <c:auto val="1"/>
        <c:lblAlgn val="ctr"/>
        <c:lblOffset val="100"/>
        <c:noMultiLvlLbl val="0"/>
      </c:catAx>
      <c:valAx>
        <c:axId val="9848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48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d1d10index!$S$16:$S$94</c:f>
              <c:numCache>
                <c:formatCode>0.0%</c:formatCode>
                <c:ptCount val="79"/>
                <c:pt idx="0">
                  <c:v>6.2728770573539094E-4</c:v>
                </c:pt>
                <c:pt idx="1">
                  <c:v>2.6888392068682432E-3</c:v>
                </c:pt>
                <c:pt idx="2">
                  <c:v>2.9623679955248505E-3</c:v>
                </c:pt>
                <c:pt idx="3">
                  <c:v>-3.2987276403420029E-3</c:v>
                </c:pt>
                <c:pt idx="4">
                  <c:v>-7.9999254718848833E-3</c:v>
                </c:pt>
                <c:pt idx="5">
                  <c:v>-3.3887829661448654E-3</c:v>
                </c:pt>
                <c:pt idx="6">
                  <c:v>-2.4653171614785752E-3</c:v>
                </c:pt>
                <c:pt idx="7">
                  <c:v>1.0580268455990804E-3</c:v>
                </c:pt>
                <c:pt idx="8">
                  <c:v>5.2553963847423724E-4</c:v>
                </c:pt>
                <c:pt idx="9">
                  <c:v>4.681047026158236E-4</c:v>
                </c:pt>
                <c:pt idx="10">
                  <c:v>2.5046978742861992E-3</c:v>
                </c:pt>
                <c:pt idx="11">
                  <c:v>2.6169186429727542E-3</c:v>
                </c:pt>
                <c:pt idx="12">
                  <c:v>7.2022106648450546E-4</c:v>
                </c:pt>
                <c:pt idx="13">
                  <c:v>3.2906000622616727E-3</c:v>
                </c:pt>
                <c:pt idx="14">
                  <c:v>8.3070756208774021E-3</c:v>
                </c:pt>
                <c:pt idx="15">
                  <c:v>1.3896731769465376E-2</c:v>
                </c:pt>
                <c:pt idx="16">
                  <c:v>1.3005920296194518E-2</c:v>
                </c:pt>
                <c:pt idx="17">
                  <c:v>7.1179960704594869E-3</c:v>
                </c:pt>
                <c:pt idx="18">
                  <c:v>6.9938659093291555E-3</c:v>
                </c:pt>
                <c:pt idx="19">
                  <c:v>6.1694589585530313E-3</c:v>
                </c:pt>
                <c:pt idx="20">
                  <c:v>3.6978998362584559E-3</c:v>
                </c:pt>
                <c:pt idx="21">
                  <c:v>2.2781384315733177E-3</c:v>
                </c:pt>
                <c:pt idx="22">
                  <c:v>-5.4097452278741853E-3</c:v>
                </c:pt>
                <c:pt idx="23">
                  <c:v>-7.3116104012727057E-5</c:v>
                </c:pt>
                <c:pt idx="24">
                  <c:v>-9.0480057765962574E-4</c:v>
                </c:pt>
                <c:pt idx="25">
                  <c:v>6.1743103142959388E-3</c:v>
                </c:pt>
                <c:pt idx="26">
                  <c:v>2.7182814121724519E-3</c:v>
                </c:pt>
                <c:pt idx="27">
                  <c:v>-7.4584318049908394E-4</c:v>
                </c:pt>
                <c:pt idx="28">
                  <c:v>7.4967917318473631E-3</c:v>
                </c:pt>
                <c:pt idx="29">
                  <c:v>8.5440932912956846E-3</c:v>
                </c:pt>
                <c:pt idx="30">
                  <c:v>5.5743363311160365E-3</c:v>
                </c:pt>
                <c:pt idx="31">
                  <c:v>4.4547991461796332E-3</c:v>
                </c:pt>
                <c:pt idx="32">
                  <c:v>8.3057975538618489E-3</c:v>
                </c:pt>
                <c:pt idx="33">
                  <c:v>1.1120510101749748E-2</c:v>
                </c:pt>
                <c:pt idx="34">
                  <c:v>1.9421049338118612E-2</c:v>
                </c:pt>
                <c:pt idx="35">
                  <c:v>1.0134876827757378E-2</c:v>
                </c:pt>
                <c:pt idx="36">
                  <c:v>1.1134768796604577E-2</c:v>
                </c:pt>
                <c:pt idx="37">
                  <c:v>2.5612016182710029E-3</c:v>
                </c:pt>
                <c:pt idx="38">
                  <c:v>-4.3364342511342802E-4</c:v>
                </c:pt>
                <c:pt idx="39">
                  <c:v>1.2308500991327076E-3</c:v>
                </c:pt>
                <c:pt idx="40">
                  <c:v>-1.6777251195191356E-3</c:v>
                </c:pt>
                <c:pt idx="41">
                  <c:v>-4.4439443581276716E-3</c:v>
                </c:pt>
                <c:pt idx="42">
                  <c:v>8.5781246113447729E-4</c:v>
                </c:pt>
                <c:pt idx="43">
                  <c:v>2.7365559187517707E-3</c:v>
                </c:pt>
                <c:pt idx="44">
                  <c:v>-4.371703497854651E-3</c:v>
                </c:pt>
                <c:pt idx="45">
                  <c:v>-7.5019439205520344E-3</c:v>
                </c:pt>
                <c:pt idx="46">
                  <c:v>-1.2829438871278409E-2</c:v>
                </c:pt>
                <c:pt idx="47">
                  <c:v>-1.0975082662393332E-2</c:v>
                </c:pt>
                <c:pt idx="48">
                  <c:v>-6.4551018225869061E-3</c:v>
                </c:pt>
                <c:pt idx="49">
                  <c:v>-5.6463216818370965E-3</c:v>
                </c:pt>
                <c:pt idx="50">
                  <c:v>6.541043669250568E-3</c:v>
                </c:pt>
                <c:pt idx="51">
                  <c:v>6.2837342259116635E-3</c:v>
                </c:pt>
                <c:pt idx="52">
                  <c:v>4.8813279650505859E-3</c:v>
                </c:pt>
                <c:pt idx="53">
                  <c:v>6.4567508898782933E-3</c:v>
                </c:pt>
                <c:pt idx="54">
                  <c:v>1.0068989385338956E-3</c:v>
                </c:pt>
                <c:pt idx="55">
                  <c:v>-6.5387687013853668E-3</c:v>
                </c:pt>
                <c:pt idx="56">
                  <c:v>-9.9083030571744946E-4</c:v>
                </c:pt>
                <c:pt idx="57">
                  <c:v>7.3278878242446499E-3</c:v>
                </c:pt>
                <c:pt idx="58">
                  <c:v>9.8790410334212986E-3</c:v>
                </c:pt>
                <c:pt idx="59">
                  <c:v>8.1251726361446508E-3</c:v>
                </c:pt>
                <c:pt idx="60">
                  <c:v>5.8096636563862436E-3</c:v>
                </c:pt>
                <c:pt idx="61">
                  <c:v>5.5019473598330038E-3</c:v>
                </c:pt>
                <c:pt idx="62">
                  <c:v>3.8875028832316971E-3</c:v>
                </c:pt>
                <c:pt idx="63">
                  <c:v>8.8654663450544735E-3</c:v>
                </c:pt>
                <c:pt idx="64">
                  <c:v>1.4769568536748379E-2</c:v>
                </c:pt>
                <c:pt idx="65">
                  <c:v>1.0452053706156095E-2</c:v>
                </c:pt>
                <c:pt idx="66">
                  <c:v>3.1998014990752832E-3</c:v>
                </c:pt>
                <c:pt idx="67">
                  <c:v>7.1702502447659189E-3</c:v>
                </c:pt>
                <c:pt idx="68">
                  <c:v>9.6711256563066783E-3</c:v>
                </c:pt>
                <c:pt idx="69">
                  <c:v>7.7360358749338776E-3</c:v>
                </c:pt>
                <c:pt idx="70">
                  <c:v>9.126032770510939E-3</c:v>
                </c:pt>
                <c:pt idx="71">
                  <c:v>1.9886503143460743E-2</c:v>
                </c:pt>
                <c:pt idx="72">
                  <c:v>2.603476094723689E-2</c:v>
                </c:pt>
                <c:pt idx="73">
                  <c:v>1.8892487738619401E-2</c:v>
                </c:pt>
                <c:pt idx="74">
                  <c:v>6.1329511419596638E-3</c:v>
                </c:pt>
                <c:pt idx="75">
                  <c:v>1.7865263419676314E-3</c:v>
                </c:pt>
                <c:pt idx="76">
                  <c:v>-6.9190267608725264E-3</c:v>
                </c:pt>
                <c:pt idx="77">
                  <c:v>4.5192550791730568E-3</c:v>
                </c:pt>
                <c:pt idx="78">
                  <c:v>7.3195063048139275E-3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7-41A6-8321-DACEC1BA688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d1d10index!$T$16:$T$94</c:f>
              <c:numCache>
                <c:formatCode>0.0%</c:formatCode>
                <c:ptCount val="79"/>
                <c:pt idx="0">
                  <c:v>-7.8945906730499837E-3</c:v>
                </c:pt>
                <c:pt idx="1">
                  <c:v>-5.1268517751600351E-3</c:v>
                </c:pt>
                <c:pt idx="2">
                  <c:v>-7.8389285492750371E-3</c:v>
                </c:pt>
                <c:pt idx="3">
                  <c:v>-9.2602734366317163E-3</c:v>
                </c:pt>
                <c:pt idx="4">
                  <c:v>-1.2678490826019462E-2</c:v>
                </c:pt>
                <c:pt idx="5">
                  <c:v>-1.1686662224196787E-2</c:v>
                </c:pt>
                <c:pt idx="6">
                  <c:v>-6.9670759895094081E-3</c:v>
                </c:pt>
                <c:pt idx="7">
                  <c:v>-3.513728738937183E-3</c:v>
                </c:pt>
                <c:pt idx="8">
                  <c:v>-5.297366168750095E-3</c:v>
                </c:pt>
                <c:pt idx="9">
                  <c:v>-6.90895877894393E-3</c:v>
                </c:pt>
                <c:pt idx="10">
                  <c:v>-6.8657932763496188E-3</c:v>
                </c:pt>
                <c:pt idx="11">
                  <c:v>-4.7996580350401219E-3</c:v>
                </c:pt>
                <c:pt idx="12">
                  <c:v>-2.7252165124904693E-3</c:v>
                </c:pt>
                <c:pt idx="13">
                  <c:v>-2.791690092281085E-3</c:v>
                </c:pt>
                <c:pt idx="14">
                  <c:v>6.3165710161372512E-3</c:v>
                </c:pt>
                <c:pt idx="15">
                  <c:v>1.0184282597806016E-2</c:v>
                </c:pt>
                <c:pt idx="16">
                  <c:v>8.898975748535598E-3</c:v>
                </c:pt>
                <c:pt idx="17">
                  <c:v>4.7459227119595049E-3</c:v>
                </c:pt>
                <c:pt idx="18">
                  <c:v>4.1358526161672238E-4</c:v>
                </c:pt>
                <c:pt idx="19">
                  <c:v>-4.7272085273242226E-4</c:v>
                </c:pt>
                <c:pt idx="20">
                  <c:v>-6.2546049144995841E-4</c:v>
                </c:pt>
                <c:pt idx="21">
                  <c:v>-6.4790525591129633E-4</c:v>
                </c:pt>
                <c:pt idx="22">
                  <c:v>-5.4679167387684524E-3</c:v>
                </c:pt>
                <c:pt idx="23">
                  <c:v>-3.8731938784883901E-3</c:v>
                </c:pt>
                <c:pt idx="24">
                  <c:v>-4.4528729281783086E-3</c:v>
                </c:pt>
                <c:pt idx="25">
                  <c:v>4.3617672836988586E-3</c:v>
                </c:pt>
                <c:pt idx="26">
                  <c:v>-1.8077491023863468E-3</c:v>
                </c:pt>
                <c:pt idx="27">
                  <c:v>-1.4275286693186118E-3</c:v>
                </c:pt>
                <c:pt idx="28">
                  <c:v>5.6781828461502926E-3</c:v>
                </c:pt>
                <c:pt idx="29">
                  <c:v>7.7015799526116702E-3</c:v>
                </c:pt>
                <c:pt idx="30">
                  <c:v>4.7096579646415115E-3</c:v>
                </c:pt>
                <c:pt idx="31">
                  <c:v>4.2351285940542827E-3</c:v>
                </c:pt>
                <c:pt idx="32">
                  <c:v>5.4994712424263348E-3</c:v>
                </c:pt>
                <c:pt idx="33">
                  <c:v>7.6769637892928344E-3</c:v>
                </c:pt>
                <c:pt idx="34">
                  <c:v>1.4289944347753991E-2</c:v>
                </c:pt>
                <c:pt idx="35">
                  <c:v>1.1863835142542856E-2</c:v>
                </c:pt>
                <c:pt idx="36">
                  <c:v>1.6327080169872943E-2</c:v>
                </c:pt>
                <c:pt idx="37">
                  <c:v>1.0832470995578269E-2</c:v>
                </c:pt>
                <c:pt idx="38">
                  <c:v>8.7684408348822629E-3</c:v>
                </c:pt>
                <c:pt idx="39">
                  <c:v>4.7344077671678253E-3</c:v>
                </c:pt>
                <c:pt idx="40">
                  <c:v>4.8815783580336003E-4</c:v>
                </c:pt>
                <c:pt idx="41">
                  <c:v>-3.3047746956027524E-4</c:v>
                </c:pt>
                <c:pt idx="42">
                  <c:v>3.2433108704936764E-3</c:v>
                </c:pt>
                <c:pt idx="43">
                  <c:v>5.705778046369403E-3</c:v>
                </c:pt>
                <c:pt idx="44">
                  <c:v>-4.6184952715577765E-4</c:v>
                </c:pt>
                <c:pt idx="45">
                  <c:v>-2.1056671542302174E-3</c:v>
                </c:pt>
                <c:pt idx="46">
                  <c:v>-4.2450119481355353E-3</c:v>
                </c:pt>
                <c:pt idx="47">
                  <c:v>-4.7372428190446403E-3</c:v>
                </c:pt>
                <c:pt idx="48">
                  <c:v>-2.4009470863739502E-3</c:v>
                </c:pt>
                <c:pt idx="49">
                  <c:v>-2.767169197900099E-3</c:v>
                </c:pt>
                <c:pt idx="50">
                  <c:v>3.8709557395910643E-3</c:v>
                </c:pt>
                <c:pt idx="51">
                  <c:v>9.7214232656823718E-3</c:v>
                </c:pt>
                <c:pt idx="52">
                  <c:v>8.877639539084603E-3</c:v>
                </c:pt>
                <c:pt idx="53">
                  <c:v>6.6391942319823372E-3</c:v>
                </c:pt>
                <c:pt idx="54">
                  <c:v>4.2000033776123935E-3</c:v>
                </c:pt>
                <c:pt idx="55">
                  <c:v>-1.1843004155567272E-3</c:v>
                </c:pt>
                <c:pt idx="56">
                  <c:v>6.4543800624916603E-3</c:v>
                </c:pt>
                <c:pt idx="57">
                  <c:v>1.1656591521084891E-2</c:v>
                </c:pt>
                <c:pt idx="58">
                  <c:v>1.0584169270129173E-2</c:v>
                </c:pt>
                <c:pt idx="59">
                  <c:v>8.6705862211529094E-3</c:v>
                </c:pt>
                <c:pt idx="60">
                  <c:v>1.5052590432811375E-3</c:v>
                </c:pt>
                <c:pt idx="61">
                  <c:v>7.1707297234868683E-4</c:v>
                </c:pt>
                <c:pt idx="62">
                  <c:v>3.1455188778410914E-3</c:v>
                </c:pt>
                <c:pt idx="63">
                  <c:v>4.5674274414708727E-3</c:v>
                </c:pt>
                <c:pt idx="64">
                  <c:v>1.2130123036328211E-2</c:v>
                </c:pt>
                <c:pt idx="65">
                  <c:v>7.8171121831749346E-3</c:v>
                </c:pt>
                <c:pt idx="66">
                  <c:v>3.2062353353454753E-3</c:v>
                </c:pt>
                <c:pt idx="67">
                  <c:v>3.6225764843385022E-3</c:v>
                </c:pt>
                <c:pt idx="68">
                  <c:v>7.3205170804924169E-3</c:v>
                </c:pt>
                <c:pt idx="69">
                  <c:v>1.0166556258853543E-2</c:v>
                </c:pt>
                <c:pt idx="70">
                  <c:v>9.2736547377700873E-3</c:v>
                </c:pt>
                <c:pt idx="71">
                  <c:v>1.7690394205666315E-2</c:v>
                </c:pt>
                <c:pt idx="72">
                  <c:v>2.2315689593118249E-2</c:v>
                </c:pt>
                <c:pt idx="73">
                  <c:v>1.4184995918818055E-2</c:v>
                </c:pt>
                <c:pt idx="74">
                  <c:v>4.0173315239715457E-3</c:v>
                </c:pt>
                <c:pt idx="75">
                  <c:v>-5.4157669036986045E-3</c:v>
                </c:pt>
                <c:pt idx="76">
                  <c:v>-1.5685870442195715E-2</c:v>
                </c:pt>
                <c:pt idx="77">
                  <c:v>-3.6108062096797955E-3</c:v>
                </c:pt>
                <c:pt idx="78">
                  <c:v>2.0182845205405364E-3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7-41A6-8321-DACEC1BA688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d1d10index!$U$16:$U$94</c:f>
              <c:numCache>
                <c:formatCode>0.0%</c:formatCode>
                <c:ptCount val="79"/>
                <c:pt idx="0">
                  <c:v>-9.1432558890092164E-3</c:v>
                </c:pt>
                <c:pt idx="1">
                  <c:v>-7.9281312727482733E-3</c:v>
                </c:pt>
                <c:pt idx="2">
                  <c:v>-1.3586470757406377E-2</c:v>
                </c:pt>
                <c:pt idx="3">
                  <c:v>-1.3108721218834773E-2</c:v>
                </c:pt>
                <c:pt idx="4">
                  <c:v>-1.873137900993338E-2</c:v>
                </c:pt>
                <c:pt idx="5">
                  <c:v>-1.4429568893861711E-2</c:v>
                </c:pt>
                <c:pt idx="6">
                  <c:v>-8.6185276831485247E-3</c:v>
                </c:pt>
                <c:pt idx="7">
                  <c:v>-4.0691095388284415E-3</c:v>
                </c:pt>
                <c:pt idx="8">
                  <c:v>3.7203231202598275E-5</c:v>
                </c:pt>
                <c:pt idx="9">
                  <c:v>-5.8385440048667192E-3</c:v>
                </c:pt>
                <c:pt idx="10">
                  <c:v>-8.2152984868506529E-3</c:v>
                </c:pt>
                <c:pt idx="11">
                  <c:v>-7.6755269288216743E-3</c:v>
                </c:pt>
                <c:pt idx="12">
                  <c:v>-4.7656261842338177E-3</c:v>
                </c:pt>
                <c:pt idx="13">
                  <c:v>-1.6822766917894416E-3</c:v>
                </c:pt>
                <c:pt idx="14">
                  <c:v>1.2957242291529614E-2</c:v>
                </c:pt>
                <c:pt idx="15">
                  <c:v>1.9628461006315989E-2</c:v>
                </c:pt>
                <c:pt idx="16">
                  <c:v>1.8596137368699805E-2</c:v>
                </c:pt>
                <c:pt idx="17">
                  <c:v>9.5051983874634427E-3</c:v>
                </c:pt>
                <c:pt idx="18">
                  <c:v>2.8635312070526275E-3</c:v>
                </c:pt>
                <c:pt idx="19">
                  <c:v>-1.4086123229153369E-3</c:v>
                </c:pt>
                <c:pt idx="20">
                  <c:v>-1.5712331301095395E-3</c:v>
                </c:pt>
                <c:pt idx="21">
                  <c:v>8.099727282744329E-4</c:v>
                </c:pt>
                <c:pt idx="22">
                  <c:v>-4.258815936019511E-3</c:v>
                </c:pt>
                <c:pt idx="23">
                  <c:v>-2.6671584638627843E-3</c:v>
                </c:pt>
                <c:pt idx="24">
                  <c:v>-3.4893670911027019E-3</c:v>
                </c:pt>
                <c:pt idx="25">
                  <c:v>5.4456471327846145E-3</c:v>
                </c:pt>
                <c:pt idx="26">
                  <c:v>9.5751958863865561E-4</c:v>
                </c:pt>
                <c:pt idx="27">
                  <c:v>3.9916784935611904E-3</c:v>
                </c:pt>
                <c:pt idx="28">
                  <c:v>1.7773521584365737E-2</c:v>
                </c:pt>
                <c:pt idx="29">
                  <c:v>2.1588500341138239E-2</c:v>
                </c:pt>
                <c:pt idx="30">
                  <c:v>2.0631408637765913E-2</c:v>
                </c:pt>
                <c:pt idx="31">
                  <c:v>1.8558310366842967E-2</c:v>
                </c:pt>
                <c:pt idx="32">
                  <c:v>1.5585175174821053E-2</c:v>
                </c:pt>
                <c:pt idx="33">
                  <c:v>1.8418401512619642E-2</c:v>
                </c:pt>
                <c:pt idx="34">
                  <c:v>3.0653962707779314E-2</c:v>
                </c:pt>
                <c:pt idx="35">
                  <c:v>2.5941397647210707E-2</c:v>
                </c:pt>
                <c:pt idx="36">
                  <c:v>3.6923647767113987E-2</c:v>
                </c:pt>
                <c:pt idx="37">
                  <c:v>2.6021529518046149E-2</c:v>
                </c:pt>
                <c:pt idx="38">
                  <c:v>1.9382246157324534E-2</c:v>
                </c:pt>
                <c:pt idx="39">
                  <c:v>8.7781294947397726E-3</c:v>
                </c:pt>
                <c:pt idx="40">
                  <c:v>3.1657708707144572E-4</c:v>
                </c:pt>
                <c:pt idx="41">
                  <c:v>1.1441353003061039E-3</c:v>
                </c:pt>
                <c:pt idx="42">
                  <c:v>3.5533969749577121E-3</c:v>
                </c:pt>
                <c:pt idx="43">
                  <c:v>8.7364916271830406E-3</c:v>
                </c:pt>
                <c:pt idx="44">
                  <c:v>4.085576397031776E-3</c:v>
                </c:pt>
                <c:pt idx="45">
                  <c:v>-1.9366106188589693E-4</c:v>
                </c:pt>
                <c:pt idx="46">
                  <c:v>-4.0402393401326453E-3</c:v>
                </c:pt>
                <c:pt idx="47">
                  <c:v>1.7862809024360438E-4</c:v>
                </c:pt>
                <c:pt idx="48">
                  <c:v>-4.698365660384618E-3</c:v>
                </c:pt>
                <c:pt idx="49">
                  <c:v>4.665155673744259E-4</c:v>
                </c:pt>
                <c:pt idx="50">
                  <c:v>3.5186200115617794E-3</c:v>
                </c:pt>
                <c:pt idx="51">
                  <c:v>1.5197852187471383E-2</c:v>
                </c:pt>
                <c:pt idx="52">
                  <c:v>1.7931455830944687E-2</c:v>
                </c:pt>
                <c:pt idx="53">
                  <c:v>1.5480583181275653E-2</c:v>
                </c:pt>
                <c:pt idx="54">
                  <c:v>1.0800035110077877E-2</c:v>
                </c:pt>
                <c:pt idx="55">
                  <c:v>7.5557935029773038E-3</c:v>
                </c:pt>
                <c:pt idx="56">
                  <c:v>1.229010849569856E-2</c:v>
                </c:pt>
                <c:pt idx="57">
                  <c:v>1.2260902333897095E-2</c:v>
                </c:pt>
                <c:pt idx="58">
                  <c:v>8.55617468410097E-3</c:v>
                </c:pt>
                <c:pt idx="59">
                  <c:v>6.2462414277912881E-3</c:v>
                </c:pt>
                <c:pt idx="60">
                  <c:v>-4.1168916341859374E-3</c:v>
                </c:pt>
                <c:pt idx="61">
                  <c:v>-3.613404294824818E-3</c:v>
                </c:pt>
                <c:pt idx="62">
                  <c:v>4.8143599337462373E-3</c:v>
                </c:pt>
                <c:pt idx="63">
                  <c:v>1.5104631173623595E-4</c:v>
                </c:pt>
                <c:pt idx="64">
                  <c:v>2.2655583315462913E-3</c:v>
                </c:pt>
                <c:pt idx="65">
                  <c:v>6.0058635694761886E-3</c:v>
                </c:pt>
                <c:pt idx="66">
                  <c:v>4.7001426221595644E-3</c:v>
                </c:pt>
                <c:pt idx="67">
                  <c:v>3.1494592665644028E-3</c:v>
                </c:pt>
                <c:pt idx="68">
                  <c:v>1.561500020117168E-2</c:v>
                </c:pt>
                <c:pt idx="69">
                  <c:v>2.1511815175730975E-2</c:v>
                </c:pt>
                <c:pt idx="70">
                  <c:v>2.0458663684884693E-2</c:v>
                </c:pt>
                <c:pt idx="71">
                  <c:v>2.786714584446548E-2</c:v>
                </c:pt>
                <c:pt idx="72">
                  <c:v>4.0492393809777649E-2</c:v>
                </c:pt>
                <c:pt idx="73">
                  <c:v>2.8204013875597012E-2</c:v>
                </c:pt>
                <c:pt idx="74">
                  <c:v>2.8523185260456163E-3</c:v>
                </c:pt>
                <c:pt idx="75">
                  <c:v>-4.3276638370571829E-3</c:v>
                </c:pt>
                <c:pt idx="76">
                  <c:v>-1.08604761510398E-2</c:v>
                </c:pt>
                <c:pt idx="77">
                  <c:v>-8.8577975203916193E-3</c:v>
                </c:pt>
                <c:pt idx="78">
                  <c:v>-9.8367753307624373E-3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7-41A6-8321-DACEC1BA688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d1d10index!$V$16:$V$94</c:f>
              <c:numCache>
                <c:formatCode>0.0%</c:formatCode>
                <c:ptCount val="79"/>
                <c:pt idx="0">
                  <c:v>3.8763335915259489E-3</c:v>
                </c:pt>
                <c:pt idx="1">
                  <c:v>2.9370083222108878E-3</c:v>
                </c:pt>
                <c:pt idx="2">
                  <c:v>2.9768968401180373E-3</c:v>
                </c:pt>
                <c:pt idx="3">
                  <c:v>1.4382971638933206E-3</c:v>
                </c:pt>
                <c:pt idx="4">
                  <c:v>-3.5024870291707755E-3</c:v>
                </c:pt>
                <c:pt idx="5">
                  <c:v>1.0593652332111514E-3</c:v>
                </c:pt>
                <c:pt idx="6">
                  <c:v>1.3520472286527863E-3</c:v>
                </c:pt>
                <c:pt idx="7">
                  <c:v>1.6079655615401922E-3</c:v>
                </c:pt>
                <c:pt idx="8">
                  <c:v>1.3406077718245424E-3</c:v>
                </c:pt>
                <c:pt idx="9">
                  <c:v>-5.1813808647938053E-3</c:v>
                </c:pt>
                <c:pt idx="10">
                  <c:v>-5.8335532554288916E-3</c:v>
                </c:pt>
                <c:pt idx="11">
                  <c:v>-3.8413668947074875E-3</c:v>
                </c:pt>
                <c:pt idx="12">
                  <c:v>-2.0845822601150976E-3</c:v>
                </c:pt>
                <c:pt idx="13">
                  <c:v>1.3085414401872164E-3</c:v>
                </c:pt>
                <c:pt idx="14">
                  <c:v>4.9245262229671294E-3</c:v>
                </c:pt>
                <c:pt idx="15">
                  <c:v>1.0313815052304554E-2</c:v>
                </c:pt>
                <c:pt idx="16">
                  <c:v>8.6286735230736156E-3</c:v>
                </c:pt>
                <c:pt idx="17">
                  <c:v>5.2683492878482507E-3</c:v>
                </c:pt>
                <c:pt idx="18">
                  <c:v>4.6021203169581693E-3</c:v>
                </c:pt>
                <c:pt idx="19">
                  <c:v>6.98716206873784E-3</c:v>
                </c:pt>
                <c:pt idx="20">
                  <c:v>7.2908064587631216E-3</c:v>
                </c:pt>
                <c:pt idx="21">
                  <c:v>9.9914100134579353E-3</c:v>
                </c:pt>
                <c:pt idx="22">
                  <c:v>5.0798367621855967E-3</c:v>
                </c:pt>
                <c:pt idx="23">
                  <c:v>5.1932108241918851E-3</c:v>
                </c:pt>
                <c:pt idx="24">
                  <c:v>3.0878632728950084E-3</c:v>
                </c:pt>
                <c:pt idx="25">
                  <c:v>9.2280933144428534E-3</c:v>
                </c:pt>
                <c:pt idx="26">
                  <c:v>8.4897593537887062E-3</c:v>
                </c:pt>
                <c:pt idx="27">
                  <c:v>3.4587499660945209E-3</c:v>
                </c:pt>
                <c:pt idx="28">
                  <c:v>1.0357838944316855E-2</c:v>
                </c:pt>
                <c:pt idx="29">
                  <c:v>5.194690578086858E-3</c:v>
                </c:pt>
                <c:pt idx="30">
                  <c:v>3.0213609892437709E-3</c:v>
                </c:pt>
                <c:pt idx="31">
                  <c:v>-7.0378685370520166E-5</c:v>
                </c:pt>
                <c:pt idx="32">
                  <c:v>-1.8068102361189498E-3</c:v>
                </c:pt>
                <c:pt idx="33">
                  <c:v>8.1488369095938928E-4</c:v>
                </c:pt>
                <c:pt idx="34">
                  <c:v>7.3907650415412363E-3</c:v>
                </c:pt>
                <c:pt idx="35">
                  <c:v>4.9860084721002895E-3</c:v>
                </c:pt>
                <c:pt idx="36">
                  <c:v>1.934076806871543E-2</c:v>
                </c:pt>
                <c:pt idx="37">
                  <c:v>1.3171355141953223E-2</c:v>
                </c:pt>
                <c:pt idx="38">
                  <c:v>7.1612194119790029E-3</c:v>
                </c:pt>
                <c:pt idx="39">
                  <c:v>6.7795093718372446E-3</c:v>
                </c:pt>
                <c:pt idx="40">
                  <c:v>-2.0898882618954895E-3</c:v>
                </c:pt>
                <c:pt idx="41">
                  <c:v>5.8704259435593542E-4</c:v>
                </c:pt>
                <c:pt idx="42">
                  <c:v>2.4371321101051002E-3</c:v>
                </c:pt>
                <c:pt idx="43">
                  <c:v>4.8166190257237229E-3</c:v>
                </c:pt>
                <c:pt idx="44">
                  <c:v>1.0126705998256824E-3</c:v>
                </c:pt>
                <c:pt idx="45">
                  <c:v>-3.9584922294377822E-4</c:v>
                </c:pt>
                <c:pt idx="46">
                  <c:v>-5.2810154077655991E-3</c:v>
                </c:pt>
                <c:pt idx="47">
                  <c:v>-6.6575261022037147E-3</c:v>
                </c:pt>
                <c:pt idx="48">
                  <c:v>-1.5415186377182533E-2</c:v>
                </c:pt>
                <c:pt idx="49">
                  <c:v>-1.7354708808215769E-2</c:v>
                </c:pt>
                <c:pt idx="50">
                  <c:v>-1.132297911110125E-2</c:v>
                </c:pt>
                <c:pt idx="51">
                  <c:v>-6.5991038348107711E-3</c:v>
                </c:pt>
                <c:pt idx="52">
                  <c:v>-1.7227118052403068E-3</c:v>
                </c:pt>
                <c:pt idx="53">
                  <c:v>-5.5086568431017557E-4</c:v>
                </c:pt>
                <c:pt idx="54">
                  <c:v>-4.5560265127196908E-3</c:v>
                </c:pt>
                <c:pt idx="55">
                  <c:v>-6.5949055879437335E-3</c:v>
                </c:pt>
                <c:pt idx="56">
                  <c:v>-4.9180494768009675E-3</c:v>
                </c:pt>
                <c:pt idx="57">
                  <c:v>-1.2889760154651819E-3</c:v>
                </c:pt>
                <c:pt idx="58">
                  <c:v>2.4317248511840361E-4</c:v>
                </c:pt>
                <c:pt idx="59">
                  <c:v>7.8415224016659124E-4</c:v>
                </c:pt>
                <c:pt idx="60">
                  <c:v>-8.5484942517124463E-3</c:v>
                </c:pt>
                <c:pt idx="61">
                  <c:v>-5.5277711321353173E-3</c:v>
                </c:pt>
                <c:pt idx="62">
                  <c:v>-3.2836577159314206E-3</c:v>
                </c:pt>
                <c:pt idx="63">
                  <c:v>-4.2089591431930806E-3</c:v>
                </c:pt>
                <c:pt idx="64">
                  <c:v>-2.9039692078599577E-3</c:v>
                </c:pt>
                <c:pt idx="65">
                  <c:v>-3.6990673394571294E-3</c:v>
                </c:pt>
                <c:pt idx="66">
                  <c:v>2.3543786143020995E-3</c:v>
                </c:pt>
                <c:pt idx="67">
                  <c:v>2.9461931636443062E-3</c:v>
                </c:pt>
                <c:pt idx="68">
                  <c:v>1.5809191746582574E-2</c:v>
                </c:pt>
                <c:pt idx="69">
                  <c:v>1.8571462471256073E-2</c:v>
                </c:pt>
                <c:pt idx="70">
                  <c:v>1.2748731413049663E-2</c:v>
                </c:pt>
                <c:pt idx="71">
                  <c:v>2.2506988809934736E-2</c:v>
                </c:pt>
                <c:pt idx="72">
                  <c:v>3.1204366023960928E-2</c:v>
                </c:pt>
                <c:pt idx="73">
                  <c:v>2.2391311586103857E-2</c:v>
                </c:pt>
                <c:pt idx="74">
                  <c:v>9.8070991596359569E-3</c:v>
                </c:pt>
                <c:pt idx="75">
                  <c:v>-8.1992476265825287E-3</c:v>
                </c:pt>
                <c:pt idx="76">
                  <c:v>-1.0878473595273941E-2</c:v>
                </c:pt>
                <c:pt idx="77">
                  <c:v>-9.465826242133546E-3</c:v>
                </c:pt>
                <c:pt idx="78">
                  <c:v>-9.9494222804540344E-3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7-41A6-8321-DACEC1BA688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d1d10index!$W$16:$W$94</c:f>
              <c:numCache>
                <c:formatCode>0.0%</c:formatCode>
                <c:ptCount val="79"/>
                <c:pt idx="0">
                  <c:v>-1.2752026502050318E-2</c:v>
                </c:pt>
                <c:pt idx="1">
                  <c:v>-1.6000538971477241E-2</c:v>
                </c:pt>
                <c:pt idx="2">
                  <c:v>-1.6810531173737542E-2</c:v>
                </c:pt>
                <c:pt idx="3">
                  <c:v>-1.609989597909367E-2</c:v>
                </c:pt>
                <c:pt idx="4">
                  <c:v>-1.999255047397952E-2</c:v>
                </c:pt>
                <c:pt idx="5">
                  <c:v>-1.9690295760750764E-2</c:v>
                </c:pt>
                <c:pt idx="6">
                  <c:v>-1.1947048356465539E-2</c:v>
                </c:pt>
                <c:pt idx="7">
                  <c:v>-1.0090151715716922E-2</c:v>
                </c:pt>
                <c:pt idx="8">
                  <c:v>-1.0182493386690972E-2</c:v>
                </c:pt>
                <c:pt idx="9">
                  <c:v>-7.8905204480100855E-3</c:v>
                </c:pt>
                <c:pt idx="10">
                  <c:v>-9.1990786152071902E-3</c:v>
                </c:pt>
                <c:pt idx="11">
                  <c:v>-6.8967768559511367E-3</c:v>
                </c:pt>
                <c:pt idx="12">
                  <c:v>-6.6645833110856589E-3</c:v>
                </c:pt>
                <c:pt idx="13">
                  <c:v>-3.4483618294680607E-3</c:v>
                </c:pt>
                <c:pt idx="14">
                  <c:v>8.2328212653897115E-3</c:v>
                </c:pt>
                <c:pt idx="15">
                  <c:v>1.2841639709626707E-2</c:v>
                </c:pt>
                <c:pt idx="16">
                  <c:v>1.3303843284775629E-2</c:v>
                </c:pt>
                <c:pt idx="17">
                  <c:v>9.8445652817442664E-3</c:v>
                </c:pt>
                <c:pt idx="18">
                  <c:v>5.9118754889968539E-3</c:v>
                </c:pt>
                <c:pt idx="19">
                  <c:v>5.3992111001144316E-4</c:v>
                </c:pt>
                <c:pt idx="20">
                  <c:v>2.166779384547235E-3</c:v>
                </c:pt>
                <c:pt idx="21">
                  <c:v>-2.4195251907996873E-3</c:v>
                </c:pt>
                <c:pt idx="22">
                  <c:v>-7.0825703354449043E-3</c:v>
                </c:pt>
                <c:pt idx="23">
                  <c:v>-2.4118667922489179E-3</c:v>
                </c:pt>
                <c:pt idx="24">
                  <c:v>-8.6877970977905505E-4</c:v>
                </c:pt>
                <c:pt idx="25">
                  <c:v>8.4646677136590576E-3</c:v>
                </c:pt>
                <c:pt idx="26">
                  <c:v>6.2110070043117638E-3</c:v>
                </c:pt>
                <c:pt idx="27">
                  <c:v>4.2121231994012298E-3</c:v>
                </c:pt>
                <c:pt idx="28">
                  <c:v>1.3425500061056805E-2</c:v>
                </c:pt>
                <c:pt idx="29">
                  <c:v>1.3059179947628952E-2</c:v>
                </c:pt>
                <c:pt idx="30">
                  <c:v>1.4398081503323557E-2</c:v>
                </c:pt>
                <c:pt idx="31">
                  <c:v>1.7957229057988355E-2</c:v>
                </c:pt>
                <c:pt idx="32">
                  <c:v>1.582169051791138E-2</c:v>
                </c:pt>
                <c:pt idx="33">
                  <c:v>2.0010352049022018E-2</c:v>
                </c:pt>
                <c:pt idx="34">
                  <c:v>2.6114823015908506E-2</c:v>
                </c:pt>
                <c:pt idx="35">
                  <c:v>2.1128434839769783E-2</c:v>
                </c:pt>
                <c:pt idx="36">
                  <c:v>2.9321019879121391E-2</c:v>
                </c:pt>
                <c:pt idx="37">
                  <c:v>2.3873429680731473E-2</c:v>
                </c:pt>
                <c:pt idx="38">
                  <c:v>1.5659045322394594E-2</c:v>
                </c:pt>
                <c:pt idx="39">
                  <c:v>1.165501110466205E-2</c:v>
                </c:pt>
                <c:pt idx="40">
                  <c:v>5.4707112425895765E-3</c:v>
                </c:pt>
                <c:pt idx="41">
                  <c:v>1.6816074942622716E-3</c:v>
                </c:pt>
                <c:pt idx="42">
                  <c:v>2.8689168534956622E-3</c:v>
                </c:pt>
                <c:pt idx="43">
                  <c:v>4.806493800557865E-3</c:v>
                </c:pt>
                <c:pt idx="44">
                  <c:v>-1.371815593914083E-3</c:v>
                </c:pt>
                <c:pt idx="45">
                  <c:v>-2.7373582337664182E-3</c:v>
                </c:pt>
                <c:pt idx="46">
                  <c:v>-6.472839485798576E-3</c:v>
                </c:pt>
                <c:pt idx="47">
                  <c:v>-6.9404390568339469E-3</c:v>
                </c:pt>
                <c:pt idx="48">
                  <c:v>-6.0054405230310914E-3</c:v>
                </c:pt>
                <c:pt idx="49">
                  <c:v>-7.9452598335292279E-3</c:v>
                </c:pt>
                <c:pt idx="50">
                  <c:v>-8.8145184433874313E-4</c:v>
                </c:pt>
                <c:pt idx="51">
                  <c:v>9.0577634746322744E-3</c:v>
                </c:pt>
                <c:pt idx="52">
                  <c:v>9.0349758519654433E-3</c:v>
                </c:pt>
                <c:pt idx="53">
                  <c:v>1.2039862584142469E-2</c:v>
                </c:pt>
                <c:pt idx="54">
                  <c:v>4.6662371256473989E-3</c:v>
                </c:pt>
                <c:pt idx="55">
                  <c:v>6.1807320780582486E-4</c:v>
                </c:pt>
                <c:pt idx="56">
                  <c:v>1.1955338990777831E-2</c:v>
                </c:pt>
                <c:pt idx="57">
                  <c:v>1.7702432282684422E-2</c:v>
                </c:pt>
                <c:pt idx="58">
                  <c:v>2.0925496372649288E-2</c:v>
                </c:pt>
                <c:pt idx="59">
                  <c:v>1.648412600947502E-2</c:v>
                </c:pt>
                <c:pt idx="60">
                  <c:v>1.1319208717430751E-3</c:v>
                </c:pt>
                <c:pt idx="61">
                  <c:v>2.8549612810095937E-3</c:v>
                </c:pt>
                <c:pt idx="62">
                  <c:v>7.8338191744349306E-3</c:v>
                </c:pt>
                <c:pt idx="63">
                  <c:v>5.0738664522196331E-3</c:v>
                </c:pt>
                <c:pt idx="64">
                  <c:v>9.7178702534417294E-3</c:v>
                </c:pt>
                <c:pt idx="65">
                  <c:v>1.0951998902186011E-2</c:v>
                </c:pt>
                <c:pt idx="66">
                  <c:v>8.6117032257799764E-3</c:v>
                </c:pt>
                <c:pt idx="67">
                  <c:v>8.5040906721478571E-3</c:v>
                </c:pt>
                <c:pt idx="68">
                  <c:v>9.6148999851231043E-3</c:v>
                </c:pt>
                <c:pt idx="69">
                  <c:v>1.3115754073331765E-2</c:v>
                </c:pt>
                <c:pt idx="70">
                  <c:v>1.4111022662913308E-2</c:v>
                </c:pt>
                <c:pt idx="71">
                  <c:v>2.7443290864728409E-2</c:v>
                </c:pt>
                <c:pt idx="72">
                  <c:v>3.6452420576491784E-2</c:v>
                </c:pt>
                <c:pt idx="73">
                  <c:v>1.7964004846380499E-2</c:v>
                </c:pt>
                <c:pt idx="74">
                  <c:v>1.7233136610463884E-3</c:v>
                </c:pt>
                <c:pt idx="75">
                  <c:v>-3.5473138764360312E-3</c:v>
                </c:pt>
                <c:pt idx="76">
                  <c:v>-1.1955254473017263E-2</c:v>
                </c:pt>
                <c:pt idx="77">
                  <c:v>-1.3348945802398315E-2</c:v>
                </c:pt>
                <c:pt idx="78">
                  <c:v>-6.4212027510366365E-3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27-41A6-8321-DACEC1BA688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d1d10index!$X$16:$X$94</c:f>
              <c:numCache>
                <c:formatCode>0.0%</c:formatCode>
                <c:ptCount val="79"/>
                <c:pt idx="0">
                  <c:v>-1.0299855723724716E-2</c:v>
                </c:pt>
                <c:pt idx="1">
                  <c:v>-8.3086754568723054E-3</c:v>
                </c:pt>
                <c:pt idx="2">
                  <c:v>-9.4162971378429772E-3</c:v>
                </c:pt>
                <c:pt idx="3">
                  <c:v>-1.1190965895282345E-2</c:v>
                </c:pt>
                <c:pt idx="4">
                  <c:v>-8.8008328662848578E-3</c:v>
                </c:pt>
                <c:pt idx="5">
                  <c:v>-1.0987176645264385E-2</c:v>
                </c:pt>
                <c:pt idx="6">
                  <c:v>-1.0084775979655514E-2</c:v>
                </c:pt>
                <c:pt idx="7">
                  <c:v>-8.20290953710201E-3</c:v>
                </c:pt>
                <c:pt idx="8">
                  <c:v>-8.2260629141823749E-3</c:v>
                </c:pt>
                <c:pt idx="9">
                  <c:v>-9.7120504671635022E-3</c:v>
                </c:pt>
                <c:pt idx="10">
                  <c:v>-1.0061778288765089E-2</c:v>
                </c:pt>
                <c:pt idx="11">
                  <c:v>-5.9152659197034829E-3</c:v>
                </c:pt>
                <c:pt idx="12">
                  <c:v>-6.2744138133893346E-3</c:v>
                </c:pt>
                <c:pt idx="13">
                  <c:v>-5.2450437658212445E-3</c:v>
                </c:pt>
                <c:pt idx="14">
                  <c:v>-9.9356880988676899E-4</c:v>
                </c:pt>
                <c:pt idx="15">
                  <c:v>5.4401050052852451E-3</c:v>
                </c:pt>
                <c:pt idx="16">
                  <c:v>2.3202643531696765E-3</c:v>
                </c:pt>
                <c:pt idx="17">
                  <c:v>2.8824866892804835E-3</c:v>
                </c:pt>
                <c:pt idx="18">
                  <c:v>4.3866234731646525E-3</c:v>
                </c:pt>
                <c:pt idx="19">
                  <c:v>4.8125655876922746E-3</c:v>
                </c:pt>
                <c:pt idx="20">
                  <c:v>3.2662702739427729E-4</c:v>
                </c:pt>
                <c:pt idx="21">
                  <c:v>1.7493702200248595E-3</c:v>
                </c:pt>
                <c:pt idx="22">
                  <c:v>-4.1434606968726584E-4</c:v>
                </c:pt>
                <c:pt idx="23">
                  <c:v>-7.7580121851283934E-4</c:v>
                </c:pt>
                <c:pt idx="24">
                  <c:v>-1.2036733317153381E-3</c:v>
                </c:pt>
                <c:pt idx="25">
                  <c:v>2.6118184029675362E-3</c:v>
                </c:pt>
                <c:pt idx="26">
                  <c:v>1.7814735251842073E-3</c:v>
                </c:pt>
                <c:pt idx="27">
                  <c:v>-1.0576067464371786E-3</c:v>
                </c:pt>
                <c:pt idx="28">
                  <c:v>-1.9790607655968406E-3</c:v>
                </c:pt>
                <c:pt idx="29">
                  <c:v>-3.2618720907848786E-3</c:v>
                </c:pt>
                <c:pt idx="30">
                  <c:v>-2.4556971032791974E-3</c:v>
                </c:pt>
                <c:pt idx="31">
                  <c:v>-3.1746623355355386E-3</c:v>
                </c:pt>
                <c:pt idx="32">
                  <c:v>-9.9151349850501447E-5</c:v>
                </c:pt>
                <c:pt idx="33">
                  <c:v>1.8968378725741086E-3</c:v>
                </c:pt>
                <c:pt idx="34">
                  <c:v>6.0263753895388739E-3</c:v>
                </c:pt>
                <c:pt idx="35">
                  <c:v>4.5596434749666237E-3</c:v>
                </c:pt>
                <c:pt idx="36">
                  <c:v>6.0514726448390732E-3</c:v>
                </c:pt>
                <c:pt idx="37">
                  <c:v>-2.2333336855057118E-3</c:v>
                </c:pt>
                <c:pt idx="38">
                  <c:v>-4.3451229688393767E-3</c:v>
                </c:pt>
                <c:pt idx="39">
                  <c:v>-5.2449719581051379E-3</c:v>
                </c:pt>
                <c:pt idx="40">
                  <c:v>-2.1050864407179404E-3</c:v>
                </c:pt>
                <c:pt idx="41">
                  <c:v>-2.6466505136855112E-3</c:v>
                </c:pt>
                <c:pt idx="42">
                  <c:v>-4.5933035314528192E-3</c:v>
                </c:pt>
                <c:pt idx="43">
                  <c:v>-1.0123915460944488E-3</c:v>
                </c:pt>
                <c:pt idx="44">
                  <c:v>-1.6179396596082141E-3</c:v>
                </c:pt>
                <c:pt idx="45">
                  <c:v>-3.0288686570001389E-3</c:v>
                </c:pt>
                <c:pt idx="46">
                  <c:v>-6.1920855710229095E-3</c:v>
                </c:pt>
                <c:pt idx="47">
                  <c:v>-9.5458559512080488E-3</c:v>
                </c:pt>
                <c:pt idx="48">
                  <c:v>-7.8138750409871838E-3</c:v>
                </c:pt>
                <c:pt idx="49">
                  <c:v>-3.5044779002499915E-3</c:v>
                </c:pt>
                <c:pt idx="50">
                  <c:v>-1.7840273862113065E-3</c:v>
                </c:pt>
                <c:pt idx="51">
                  <c:v>5.0934654363736787E-3</c:v>
                </c:pt>
                <c:pt idx="52">
                  <c:v>8.1267943356628791E-3</c:v>
                </c:pt>
                <c:pt idx="53">
                  <c:v>9.0974286994045528E-3</c:v>
                </c:pt>
                <c:pt idx="54">
                  <c:v>9.7337023550150281E-3</c:v>
                </c:pt>
                <c:pt idx="55">
                  <c:v>6.5828357000243809E-3</c:v>
                </c:pt>
                <c:pt idx="56">
                  <c:v>8.4163289507848127E-3</c:v>
                </c:pt>
                <c:pt idx="57">
                  <c:v>1.0816141810946478E-2</c:v>
                </c:pt>
                <c:pt idx="58">
                  <c:v>1.2904415243525813E-2</c:v>
                </c:pt>
                <c:pt idx="59">
                  <c:v>1.330949639586243E-2</c:v>
                </c:pt>
                <c:pt idx="60">
                  <c:v>8.9216430663339175E-3</c:v>
                </c:pt>
                <c:pt idx="61">
                  <c:v>7.5118401347473718E-3</c:v>
                </c:pt>
                <c:pt idx="62">
                  <c:v>1.1570479142518408E-2</c:v>
                </c:pt>
                <c:pt idx="63">
                  <c:v>8.2044685749778079E-3</c:v>
                </c:pt>
                <c:pt idx="64">
                  <c:v>9.0541269872463914E-3</c:v>
                </c:pt>
                <c:pt idx="65">
                  <c:v>7.2776304467780939E-3</c:v>
                </c:pt>
                <c:pt idx="66">
                  <c:v>5.2409589134125856E-3</c:v>
                </c:pt>
                <c:pt idx="67">
                  <c:v>2.7208183981546341E-3</c:v>
                </c:pt>
                <c:pt idx="68">
                  <c:v>1.903566155858627E-4</c:v>
                </c:pt>
                <c:pt idx="69">
                  <c:v>7.5451104500723343E-3</c:v>
                </c:pt>
                <c:pt idx="70">
                  <c:v>4.9532852564098118E-3</c:v>
                </c:pt>
                <c:pt idx="71">
                  <c:v>8.4192570969892078E-3</c:v>
                </c:pt>
                <c:pt idx="72">
                  <c:v>1.1018281859255241E-2</c:v>
                </c:pt>
                <c:pt idx="73">
                  <c:v>1.5181580242425996E-2</c:v>
                </c:pt>
                <c:pt idx="74">
                  <c:v>8.0618858842533836E-3</c:v>
                </c:pt>
                <c:pt idx="75">
                  <c:v>5.9586905876796159E-3</c:v>
                </c:pt>
                <c:pt idx="76">
                  <c:v>1.7599710337459218E-3</c:v>
                </c:pt>
                <c:pt idx="77">
                  <c:v>2.9732369990713714E-3</c:v>
                </c:pt>
                <c:pt idx="78">
                  <c:v>6.2469043449240313E-3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27-41A6-8321-DACEC1BA688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d1d10index!$S$34</c:f>
              <c:numCache>
                <c:formatCode>0.0%</c:formatCode>
                <c:ptCount val="1"/>
                <c:pt idx="0">
                  <c:v>6.9938659093291555E-3</c:v>
                </c:pt>
              </c:numCache>
            </c:numRef>
          </c:cat>
          <c:val>
            <c:numRef>
              <c:f>d1d10index!$Y$16:$Y$94</c:f>
              <c:numCache>
                <c:formatCode>0.0%</c:formatCode>
                <c:ptCount val="79"/>
                <c:pt idx="0">
                  <c:v>-4.3038551734185804E-3</c:v>
                </c:pt>
                <c:pt idx="1">
                  <c:v>-2.9770693141427662E-3</c:v>
                </c:pt>
                <c:pt idx="2">
                  <c:v>-4.6980257063267139E-3</c:v>
                </c:pt>
                <c:pt idx="3">
                  <c:v>-7.1310439644787227E-3</c:v>
                </c:pt>
                <c:pt idx="4">
                  <c:v>-1.1343113207474387E-2</c:v>
                </c:pt>
                <c:pt idx="5">
                  <c:v>-8.3721404216945405E-3</c:v>
                </c:pt>
                <c:pt idx="6">
                  <c:v>-5.1579844610666337E-3</c:v>
                </c:pt>
                <c:pt idx="7">
                  <c:v>-2.1229478311139971E-3</c:v>
                </c:pt>
                <c:pt idx="8">
                  <c:v>-2.171014298088636E-3</c:v>
                </c:pt>
                <c:pt idx="9">
                  <c:v>-4.427979160664175E-3</c:v>
                </c:pt>
                <c:pt idx="10">
                  <c:v>-4.3865460842942294E-3</c:v>
                </c:pt>
                <c:pt idx="11">
                  <c:v>-3.0812707075710266E-3</c:v>
                </c:pt>
                <c:pt idx="12">
                  <c:v>-2.3245248281917874E-3</c:v>
                </c:pt>
                <c:pt idx="13">
                  <c:v>-3.1717509163553537E-4</c:v>
                </c:pt>
                <c:pt idx="14">
                  <c:v>7.6902525722164494E-3</c:v>
                </c:pt>
                <c:pt idx="15">
                  <c:v>1.28912459577184E-2</c:v>
                </c:pt>
                <c:pt idx="16">
                  <c:v>1.1764091822997536E-2</c:v>
                </c:pt>
                <c:pt idx="17">
                  <c:v>6.6063058163023936E-3</c:v>
                </c:pt>
                <c:pt idx="18">
                  <c:v>3.9210592885294826E-3</c:v>
                </c:pt>
                <c:pt idx="19">
                  <c:v>2.6968361836263721E-3</c:v>
                </c:pt>
                <c:pt idx="20">
                  <c:v>1.8830990831377736E-3</c:v>
                </c:pt>
                <c:pt idx="21">
                  <c:v>1.9437892173319593E-3</c:v>
                </c:pt>
                <c:pt idx="22">
                  <c:v>-3.7000059612538605E-3</c:v>
                </c:pt>
                <c:pt idx="23">
                  <c:v>-1.0285394892188826E-3</c:v>
                </c:pt>
                <c:pt idx="24">
                  <c:v>-1.7862375274503295E-3</c:v>
                </c:pt>
                <c:pt idx="25">
                  <c:v>6.0087597157181261E-3</c:v>
                </c:pt>
                <c:pt idx="26">
                  <c:v>2.1621606173169994E-3</c:v>
                </c:pt>
                <c:pt idx="27">
                  <c:v>7.6890691697428792E-4</c:v>
                </c:pt>
                <c:pt idx="28">
                  <c:v>9.1581960821116581E-3</c:v>
                </c:pt>
                <c:pt idx="29">
                  <c:v>9.8687127365135741E-3</c:v>
                </c:pt>
                <c:pt idx="30">
                  <c:v>7.7626987231136368E-3</c:v>
                </c:pt>
                <c:pt idx="31">
                  <c:v>6.7242376148037852E-3</c:v>
                </c:pt>
                <c:pt idx="32">
                  <c:v>7.4842180541772052E-3</c:v>
                </c:pt>
                <c:pt idx="33">
                  <c:v>1.0164336839961541E-2</c:v>
                </c:pt>
                <c:pt idx="34">
                  <c:v>1.8079501745636328E-2</c:v>
                </c:pt>
                <c:pt idx="35">
                  <c:v>1.3051390668412211E-2</c:v>
                </c:pt>
                <c:pt idx="36">
                  <c:v>1.9100573043184133E-2</c:v>
                </c:pt>
                <c:pt idx="37">
                  <c:v>1.1604332767395809E-2</c:v>
                </c:pt>
                <c:pt idx="38">
                  <c:v>7.5271221807664546E-3</c:v>
                </c:pt>
                <c:pt idx="39">
                  <c:v>4.7794096454516488E-3</c:v>
                </c:pt>
                <c:pt idx="40">
                  <c:v>-2.9946662210955655E-4</c:v>
                </c:pt>
                <c:pt idx="41">
                  <c:v>-1.1390239469383223E-3</c:v>
                </c:pt>
                <c:pt idx="42">
                  <c:v>2.1677803807345075E-3</c:v>
                </c:pt>
                <c:pt idx="43">
                  <c:v>4.8890666551590911E-3</c:v>
                </c:pt>
                <c:pt idx="44">
                  <c:v>-7.9378470653168609E-4</c:v>
                </c:pt>
                <c:pt idx="45">
                  <c:v>-3.2614582405743331E-3</c:v>
                </c:pt>
                <c:pt idx="46">
                  <c:v>-7.1877401065342239E-3</c:v>
                </c:pt>
                <c:pt idx="47">
                  <c:v>-6.4068828018414292E-3</c:v>
                </c:pt>
                <c:pt idx="48">
                  <c:v>-6.2992947208327932E-3</c:v>
                </c:pt>
                <c:pt idx="49">
                  <c:v>-5.5762307146389745E-3</c:v>
                </c:pt>
                <c:pt idx="50">
                  <c:v>1.9210743771427286E-3</c:v>
                </c:pt>
                <c:pt idx="51">
                  <c:v>7.0601358620598909E-3</c:v>
                </c:pt>
                <c:pt idx="52">
                  <c:v>7.6451744069874206E-3</c:v>
                </c:pt>
                <c:pt idx="53">
                  <c:v>7.4875836951346919E-3</c:v>
                </c:pt>
                <c:pt idx="54">
                  <c:v>3.299632302637967E-3</c:v>
                </c:pt>
                <c:pt idx="55">
                  <c:v>-1.7400110066349006E-3</c:v>
                </c:pt>
                <c:pt idx="56">
                  <c:v>4.0065390310357607E-3</c:v>
                </c:pt>
                <c:pt idx="57">
                  <c:v>9.0083659084330137E-3</c:v>
                </c:pt>
                <c:pt idx="58">
                  <c:v>9.3775252888961269E-3</c:v>
                </c:pt>
                <c:pt idx="59">
                  <c:v>7.6952892795625338E-3</c:v>
                </c:pt>
                <c:pt idx="60">
                  <c:v>6.6604042627305127E-4</c:v>
                </c:pt>
                <c:pt idx="61">
                  <c:v>9.3093896550389132E-4</c:v>
                </c:pt>
                <c:pt idx="62">
                  <c:v>3.3520669734177222E-3</c:v>
                </c:pt>
                <c:pt idx="63">
                  <c:v>4.0492911971605761E-3</c:v>
                </c:pt>
                <c:pt idx="64">
                  <c:v>8.8892307274373028E-3</c:v>
                </c:pt>
                <c:pt idx="65">
                  <c:v>6.8898501416319036E-3</c:v>
                </c:pt>
                <c:pt idx="66">
                  <c:v>3.7836494599894355E-3</c:v>
                </c:pt>
                <c:pt idx="67">
                  <c:v>4.8310864858300828E-3</c:v>
                </c:pt>
                <c:pt idx="68">
                  <c:v>1.0529017723012402E-2</c:v>
                </c:pt>
                <c:pt idx="69">
                  <c:v>1.2620132614876933E-2</c:v>
                </c:pt>
                <c:pt idx="70">
                  <c:v>1.1770542071119161E-2</c:v>
                </c:pt>
                <c:pt idx="71">
                  <c:v>2.1099978946625741E-2</c:v>
                </c:pt>
                <c:pt idx="72">
                  <c:v>2.8313346817155693E-2</c:v>
                </c:pt>
                <c:pt idx="73">
                  <c:v>1.9386136064192927E-2</c:v>
                </c:pt>
                <c:pt idx="74">
                  <c:v>5.2473598333768745E-3</c:v>
                </c:pt>
                <c:pt idx="75">
                  <c:v>-2.9291435676116473E-3</c:v>
                </c:pt>
                <c:pt idx="76">
                  <c:v>-1.071123852359146E-2</c:v>
                </c:pt>
                <c:pt idx="77">
                  <c:v>-3.3126694190436234E-3</c:v>
                </c:pt>
                <c:pt idx="78">
                  <c:v>-5.005385758761749E-4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27-41A6-8321-DACEC1BA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390192"/>
        <c:axId val="873391152"/>
      </c:lineChart>
      <c:catAx>
        <c:axId val="873390192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73391152"/>
        <c:crosses val="autoZero"/>
        <c:auto val="1"/>
        <c:lblAlgn val="ctr"/>
        <c:lblOffset val="100"/>
        <c:noMultiLvlLbl val="0"/>
      </c:catAx>
      <c:valAx>
        <c:axId val="87339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733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Inflación</a:t>
            </a:r>
            <a:r>
              <a:rPr lang="es-AR" baseline="0"/>
              <a:t> D1 / D10</a:t>
            </a:r>
          </a:p>
          <a:p>
            <a:pPr>
              <a:defRPr/>
            </a:pPr>
            <a:r>
              <a:rPr lang="es-AR" baseline="0"/>
              <a:t>variación interanual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W_nucleo!$AD$18</c:f>
              <c:strCache>
                <c:ptCount val="1"/>
                <c:pt idx="0">
                  <c:v>D1/D10 Nucleo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W_nucleo!$AC$19:$AC$109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W_nucleo!$AD$19:$AD$109</c:f>
              <c:numCache>
                <c:formatCode>General</c:formatCode>
                <c:ptCount val="91"/>
                <c:pt idx="12" formatCode="0.0%">
                  <c:v>-2.997284800935307E-3</c:v>
                </c:pt>
                <c:pt idx="13" formatCode="0.0%">
                  <c:v>-4.0708721171978102E-3</c:v>
                </c:pt>
                <c:pt idx="14" formatCode="0.0%">
                  <c:v>-3.9976163360647687E-3</c:v>
                </c:pt>
                <c:pt idx="15" formatCode="0.0%">
                  <c:v>-4.2421907597468556E-3</c:v>
                </c:pt>
                <c:pt idx="16" formatCode="0.0%">
                  <c:v>-4.2552113763952848E-3</c:v>
                </c:pt>
                <c:pt idx="17" formatCode="0.0%">
                  <c:v>-3.8356038829922001E-3</c:v>
                </c:pt>
                <c:pt idx="18" formatCode="0.0%">
                  <c:v>-4.4449522135381336E-3</c:v>
                </c:pt>
                <c:pt idx="19" formatCode="0.0%">
                  <c:v>-2.7501821763167289E-3</c:v>
                </c:pt>
                <c:pt idx="20" formatCode="0.0%">
                  <c:v>-1.5331352327242476E-3</c:v>
                </c:pt>
                <c:pt idx="21" formatCode="0.0%">
                  <c:v>-4.9223208475623892E-4</c:v>
                </c:pt>
                <c:pt idx="22" formatCode="0.0%">
                  <c:v>7.6968155420398254E-4</c:v>
                </c:pt>
                <c:pt idx="23" formatCode="0.0%">
                  <c:v>1.6934950937081972E-3</c:v>
                </c:pt>
                <c:pt idx="24" formatCode="0.0%">
                  <c:v>1.9889644269392992E-3</c:v>
                </c:pt>
                <c:pt idx="25" formatCode="0.0%">
                  <c:v>3.2759393495758182E-3</c:v>
                </c:pt>
                <c:pt idx="26" formatCode="0.0%">
                  <c:v>5.6392466109822514E-3</c:v>
                </c:pt>
                <c:pt idx="27" formatCode="0.0%">
                  <c:v>7.2001966914918558E-3</c:v>
                </c:pt>
                <c:pt idx="28" formatCode="0.0%">
                  <c:v>7.6844860706342111E-3</c:v>
                </c:pt>
                <c:pt idx="29" formatCode="0.0%">
                  <c:v>5.8242566687758401E-3</c:v>
                </c:pt>
                <c:pt idx="30" formatCode="0.0%">
                  <c:v>7.9841867612842066E-3</c:v>
                </c:pt>
                <c:pt idx="31" formatCode="0.0%">
                  <c:v>6.5473174814159041E-3</c:v>
                </c:pt>
                <c:pt idx="32" formatCode="0.0%">
                  <c:v>6.1920420828585065E-3</c:v>
                </c:pt>
                <c:pt idx="33" formatCode="0.0%">
                  <c:v>7.015647292296423E-3</c:v>
                </c:pt>
                <c:pt idx="34" formatCode="0.0%">
                  <c:v>4.4159576472782014E-3</c:v>
                </c:pt>
                <c:pt idx="35" formatCode="0.0%">
                  <c:v>5.3923891714811045E-3</c:v>
                </c:pt>
                <c:pt idx="36" formatCode="0.0%">
                  <c:v>5.4620056908238901E-3</c:v>
                </c:pt>
                <c:pt idx="37" formatCode="0.0%">
                  <c:v>6.9057482269585524E-3</c:v>
                </c:pt>
                <c:pt idx="38" formatCode="0.0%">
                  <c:v>6.7654441705509161E-3</c:v>
                </c:pt>
                <c:pt idx="39" formatCode="0.0%">
                  <c:v>4.3851932995295773E-3</c:v>
                </c:pt>
                <c:pt idx="40" formatCode="0.0%">
                  <c:v>6.6424376551739162E-3</c:v>
                </c:pt>
                <c:pt idx="41" formatCode="0.0%">
                  <c:v>8.9730941455954394E-3</c:v>
                </c:pt>
                <c:pt idx="42" formatCode="0.0%">
                  <c:v>8.0151402216306344E-3</c:v>
                </c:pt>
                <c:pt idx="43" formatCode="0.0%">
                  <c:v>8.7527692878264229E-3</c:v>
                </c:pt>
                <c:pt idx="44" formatCode="0.0%">
                  <c:v>7.133403580424913E-3</c:v>
                </c:pt>
                <c:pt idx="45" formatCode="0.0%">
                  <c:v>7.0422112814396698E-3</c:v>
                </c:pt>
                <c:pt idx="46" formatCode="0.0%">
                  <c:v>7.4977798680593288E-3</c:v>
                </c:pt>
                <c:pt idx="47" formatCode="0.0%">
                  <c:v>6.0845330968211098E-3</c:v>
                </c:pt>
                <c:pt idx="48" formatCode="0.0%">
                  <c:v>1.1948652209204713E-2</c:v>
                </c:pt>
                <c:pt idx="49" formatCode="0.0%">
                  <c:v>1.3428925355273513E-2</c:v>
                </c:pt>
                <c:pt idx="50" formatCode="0.0%">
                  <c:v>1.1510774523080691E-2</c:v>
                </c:pt>
                <c:pt idx="51" formatCode="0.0%">
                  <c:v>1.0583764711391774E-2</c:v>
                </c:pt>
                <c:pt idx="52" formatCode="0.0%">
                  <c:v>7.1102231308635133E-3</c:v>
                </c:pt>
                <c:pt idx="53" formatCode="0.0%">
                  <c:v>5.3172826269733964E-3</c:v>
                </c:pt>
                <c:pt idx="54" formatCode="0.0%">
                  <c:v>5.6284376189528196E-3</c:v>
                </c:pt>
                <c:pt idx="55" formatCode="0.0%">
                  <c:v>3.7367159585299792E-3</c:v>
                </c:pt>
                <c:pt idx="56" formatCode="0.0%">
                  <c:v>4.8240815777913504E-3</c:v>
                </c:pt>
                <c:pt idx="57" formatCode="0.0%">
                  <c:v>2.433952142100182E-3</c:v>
                </c:pt>
                <c:pt idx="58" formatCode="0.0%">
                  <c:v>2.3152892654016988E-3</c:v>
                </c:pt>
                <c:pt idx="59" formatCode="0.0%">
                  <c:v>2.1371751759036162E-3</c:v>
                </c:pt>
                <c:pt idx="60" formatCode="0.0%">
                  <c:v>-1.1939964266370895E-3</c:v>
                </c:pt>
                <c:pt idx="61" formatCode="0.0%">
                  <c:v>-5.5432700173120297E-3</c:v>
                </c:pt>
                <c:pt idx="62" formatCode="0.0%">
                  <c:v>-4.3170400987138091E-3</c:v>
                </c:pt>
                <c:pt idx="63" formatCode="0.0%">
                  <c:v>-2.2371070398718995E-3</c:v>
                </c:pt>
                <c:pt idx="64" formatCode="0.0%">
                  <c:v>-2.5106421788158029E-3</c:v>
                </c:pt>
                <c:pt idx="65" formatCode="0.0%">
                  <c:v>-1.7876754109080739E-4</c:v>
                </c:pt>
                <c:pt idx="66" formatCode="0.0%">
                  <c:v>-1.2839915213018749E-3</c:v>
                </c:pt>
                <c:pt idx="67" formatCode="0.0%">
                  <c:v>-1.0867885350869244E-3</c:v>
                </c:pt>
                <c:pt idx="68" formatCode="0.0%">
                  <c:v>-3.4438209494247474E-4</c:v>
                </c:pt>
                <c:pt idx="69" formatCode="0.0%">
                  <c:v>7.1977908998221984E-4</c:v>
                </c:pt>
                <c:pt idx="70" formatCode="0.0%">
                  <c:v>-1.6119342636532474E-3</c:v>
                </c:pt>
                <c:pt idx="71" formatCode="0.0%">
                  <c:v>-2.6739931458179544E-3</c:v>
                </c:pt>
                <c:pt idx="72" formatCode="0.0%">
                  <c:v>-5.7227847050521641E-3</c:v>
                </c:pt>
                <c:pt idx="73" formatCode="0.0%">
                  <c:v>-6.3556248925553671E-3</c:v>
                </c:pt>
                <c:pt idx="74" formatCode="0.0%">
                  <c:v>-2.8226198615450837E-3</c:v>
                </c:pt>
                <c:pt idx="75" formatCode="0.0%">
                  <c:v>-2.0565171350602762E-3</c:v>
                </c:pt>
                <c:pt idx="76" formatCode="0.0%">
                  <c:v>-7.2100174382361271E-4</c:v>
                </c:pt>
                <c:pt idx="77" formatCode="0.0%">
                  <c:v>-3.3716481161426559E-3</c:v>
                </c:pt>
                <c:pt idx="78" formatCode="0.0%">
                  <c:v>-3.0339748191069438E-3</c:v>
                </c:pt>
                <c:pt idx="79" formatCode="0.0%">
                  <c:v>-2.7638655349311314E-3</c:v>
                </c:pt>
                <c:pt idx="80" formatCode="0.0%">
                  <c:v>1.7436874920908618E-3</c:v>
                </c:pt>
                <c:pt idx="81" formatCode="0.0%">
                  <c:v>4.9495690200196396E-3</c:v>
                </c:pt>
                <c:pt idx="82" formatCode="0.0%">
                  <c:v>4.5040254781141265E-3</c:v>
                </c:pt>
                <c:pt idx="83" formatCode="0.0%">
                  <c:v>3.5861060418249657E-3</c:v>
                </c:pt>
                <c:pt idx="84" formatCode="0.0%">
                  <c:v>6.6242280721231506E-3</c:v>
                </c:pt>
                <c:pt idx="85" formatCode="0.0%">
                  <c:v>1.0759458125586097E-2</c:v>
                </c:pt>
                <c:pt idx="86" formatCode="0.0%">
                  <c:v>1.3891165275541351E-3</c:v>
                </c:pt>
                <c:pt idx="87" formatCode="0.0%">
                  <c:v>-4.1526665820141861E-3</c:v>
                </c:pt>
                <c:pt idx="88" formatCode="0.0%">
                  <c:v>-5.8463700533205598E-3</c:v>
                </c:pt>
                <c:pt idx="89" formatCode="0.0%">
                  <c:v>-7.1150952889769137E-3</c:v>
                </c:pt>
                <c:pt idx="90" formatCode="0.0%">
                  <c:v>-8.5633747675942784E-3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7-4FBD-AFBC-356179089B13}"/>
            </c:ext>
          </c:extLst>
        </c:ser>
        <c:ser>
          <c:idx val="1"/>
          <c:order val="1"/>
          <c:tx>
            <c:strRef>
              <c:f>W_nucleo!$AE$18</c:f>
              <c:strCache>
                <c:ptCount val="1"/>
                <c:pt idx="0">
                  <c:v>D1/D10 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W_nucleo!$AC$19:$AC$109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W_nucleo!$AE$19:$AE$109</c:f>
              <c:numCache>
                <c:formatCode>General</c:formatCode>
                <c:ptCount val="91"/>
                <c:pt idx="12" formatCode="0.0%">
                  <c:v>-4.3038551734185804E-3</c:v>
                </c:pt>
                <c:pt idx="13" formatCode="0.0%">
                  <c:v>-2.9770693141427662E-3</c:v>
                </c:pt>
                <c:pt idx="14" formatCode="0.0%">
                  <c:v>-4.6980257063267139E-3</c:v>
                </c:pt>
                <c:pt idx="15" formatCode="0.0%">
                  <c:v>-7.1310439644787227E-3</c:v>
                </c:pt>
                <c:pt idx="16" formatCode="0.0%">
                  <c:v>-1.1343113207474387E-2</c:v>
                </c:pt>
                <c:pt idx="17" formatCode="0.0%">
                  <c:v>-8.3721404216945405E-3</c:v>
                </c:pt>
                <c:pt idx="18" formatCode="0.0%">
                  <c:v>-5.1579844610666337E-3</c:v>
                </c:pt>
                <c:pt idx="19" formatCode="0.0%">
                  <c:v>-2.1229478311139971E-3</c:v>
                </c:pt>
                <c:pt idx="20" formatCode="0.0%">
                  <c:v>-2.171014298088636E-3</c:v>
                </c:pt>
                <c:pt idx="21" formatCode="0.0%">
                  <c:v>-4.427979160664175E-3</c:v>
                </c:pt>
                <c:pt idx="22" formatCode="0.0%">
                  <c:v>-4.3865460842942294E-3</c:v>
                </c:pt>
                <c:pt idx="23" formatCode="0.0%">
                  <c:v>-3.0812707075710266E-3</c:v>
                </c:pt>
                <c:pt idx="24" formatCode="0.0%">
                  <c:v>-2.3245248281917874E-3</c:v>
                </c:pt>
                <c:pt idx="25" formatCode="0.0%">
                  <c:v>-3.1717509163553537E-4</c:v>
                </c:pt>
                <c:pt idx="26" formatCode="0.0%">
                  <c:v>7.6902525722164494E-3</c:v>
                </c:pt>
                <c:pt idx="27" formatCode="0.0%">
                  <c:v>1.28912459577184E-2</c:v>
                </c:pt>
                <c:pt idx="28" formatCode="0.0%">
                  <c:v>1.1764091822997536E-2</c:v>
                </c:pt>
                <c:pt idx="29" formatCode="0.0%">
                  <c:v>6.6063058163023936E-3</c:v>
                </c:pt>
                <c:pt idx="30" formatCode="0.0%">
                  <c:v>3.9210592885294826E-3</c:v>
                </c:pt>
                <c:pt idx="31" formatCode="0.0%">
                  <c:v>2.6968361836263721E-3</c:v>
                </c:pt>
                <c:pt idx="32" formatCode="0.0%">
                  <c:v>1.8830990831377736E-3</c:v>
                </c:pt>
                <c:pt idx="33" formatCode="0.0%">
                  <c:v>1.9437892173319593E-3</c:v>
                </c:pt>
                <c:pt idx="34" formatCode="0.0%">
                  <c:v>-3.7000059612538605E-3</c:v>
                </c:pt>
                <c:pt idx="35" formatCode="0.0%">
                  <c:v>-1.0285394892188826E-3</c:v>
                </c:pt>
                <c:pt idx="36" formatCode="0.0%">
                  <c:v>-1.7862375274503295E-3</c:v>
                </c:pt>
                <c:pt idx="37" formatCode="0.0%">
                  <c:v>6.0087597157181261E-3</c:v>
                </c:pt>
                <c:pt idx="38" formatCode="0.0%">
                  <c:v>2.1621606173169994E-3</c:v>
                </c:pt>
                <c:pt idx="39" formatCode="0.0%">
                  <c:v>7.6890691697428792E-4</c:v>
                </c:pt>
                <c:pt idx="40" formatCode="0.0%">
                  <c:v>9.1581960821116581E-3</c:v>
                </c:pt>
                <c:pt idx="41" formatCode="0.0%">
                  <c:v>9.8687127365135741E-3</c:v>
                </c:pt>
                <c:pt idx="42" formatCode="0.0%">
                  <c:v>7.7626987231136368E-3</c:v>
                </c:pt>
                <c:pt idx="43" formatCode="0.0%">
                  <c:v>6.7242376148037852E-3</c:v>
                </c:pt>
                <c:pt idx="44" formatCode="0.0%">
                  <c:v>7.4842180541772052E-3</c:v>
                </c:pt>
                <c:pt idx="45" formatCode="0.0%">
                  <c:v>1.0164336839961541E-2</c:v>
                </c:pt>
                <c:pt idx="46" formatCode="0.0%">
                  <c:v>1.8079501745636328E-2</c:v>
                </c:pt>
                <c:pt idx="47" formatCode="0.0%">
                  <c:v>1.3051390668412211E-2</c:v>
                </c:pt>
                <c:pt idx="48" formatCode="0.0%">
                  <c:v>1.9100573043184133E-2</c:v>
                </c:pt>
                <c:pt idx="49" formatCode="0.0%">
                  <c:v>1.1604332767395809E-2</c:v>
                </c:pt>
                <c:pt idx="50" formatCode="0.0%">
                  <c:v>7.5271221807664546E-3</c:v>
                </c:pt>
                <c:pt idx="51" formatCode="0.0%">
                  <c:v>4.7794096454516488E-3</c:v>
                </c:pt>
                <c:pt idx="52" formatCode="0.0%">
                  <c:v>-2.9946662210955655E-4</c:v>
                </c:pt>
                <c:pt idx="53" formatCode="0.0%">
                  <c:v>-1.1390239469383223E-3</c:v>
                </c:pt>
                <c:pt idx="54" formatCode="0.0%">
                  <c:v>2.1677803807345075E-3</c:v>
                </c:pt>
                <c:pt idx="55" formatCode="0.0%">
                  <c:v>4.8890666551590911E-3</c:v>
                </c:pt>
                <c:pt idx="56" formatCode="0.0%">
                  <c:v>-7.9378470653168609E-4</c:v>
                </c:pt>
                <c:pt idx="57" formatCode="0.0%">
                  <c:v>-3.2614582405743331E-3</c:v>
                </c:pt>
                <c:pt idx="58" formatCode="0.0%">
                  <c:v>-7.1877401065342239E-3</c:v>
                </c:pt>
                <c:pt idx="59" formatCode="0.0%">
                  <c:v>-6.4068828018414292E-3</c:v>
                </c:pt>
                <c:pt idx="60" formatCode="0.0%">
                  <c:v>-6.2992947208327932E-3</c:v>
                </c:pt>
                <c:pt idx="61" formatCode="0.0%">
                  <c:v>-5.5762307146389745E-3</c:v>
                </c:pt>
                <c:pt idx="62" formatCode="0.0%">
                  <c:v>1.9210743771427286E-3</c:v>
                </c:pt>
                <c:pt idx="63" formatCode="0.0%">
                  <c:v>7.0601358620598909E-3</c:v>
                </c:pt>
                <c:pt idx="64" formatCode="0.0%">
                  <c:v>7.6451744069874206E-3</c:v>
                </c:pt>
                <c:pt idx="65" formatCode="0.0%">
                  <c:v>7.4875836951346919E-3</c:v>
                </c:pt>
                <c:pt idx="66" formatCode="0.0%">
                  <c:v>3.299632302637967E-3</c:v>
                </c:pt>
                <c:pt idx="67" formatCode="0.0%">
                  <c:v>-1.7400110066349006E-3</c:v>
                </c:pt>
                <c:pt idx="68" formatCode="0.0%">
                  <c:v>4.0065390310357607E-3</c:v>
                </c:pt>
                <c:pt idx="69" formatCode="0.0%">
                  <c:v>9.0083659084330137E-3</c:v>
                </c:pt>
                <c:pt idx="70" formatCode="0.0%">
                  <c:v>9.3775252888961269E-3</c:v>
                </c:pt>
                <c:pt idx="71" formatCode="0.0%">
                  <c:v>7.6952892795625338E-3</c:v>
                </c:pt>
                <c:pt idx="72" formatCode="0.0%">
                  <c:v>6.6604042627305127E-4</c:v>
                </c:pt>
                <c:pt idx="73" formatCode="0.0%">
                  <c:v>9.3093896550389132E-4</c:v>
                </c:pt>
                <c:pt idx="74" formatCode="0.0%">
                  <c:v>3.3520669734177222E-3</c:v>
                </c:pt>
                <c:pt idx="75" formatCode="0.0%">
                  <c:v>4.0492911971605761E-3</c:v>
                </c:pt>
                <c:pt idx="76" formatCode="0.0%">
                  <c:v>8.8892307274373028E-3</c:v>
                </c:pt>
                <c:pt idx="77" formatCode="0.0%">
                  <c:v>6.8898501416319036E-3</c:v>
                </c:pt>
                <c:pt idx="78" formatCode="0.0%">
                  <c:v>3.7836494599894355E-3</c:v>
                </c:pt>
                <c:pt idx="79" formatCode="0.0%">
                  <c:v>4.8310864858300828E-3</c:v>
                </c:pt>
                <c:pt idx="80" formatCode="0.0%">
                  <c:v>1.0529017723012402E-2</c:v>
                </c:pt>
                <c:pt idx="81" formatCode="0.0%">
                  <c:v>1.2620132614876933E-2</c:v>
                </c:pt>
                <c:pt idx="82" formatCode="0.0%">
                  <c:v>1.1770542071119161E-2</c:v>
                </c:pt>
                <c:pt idx="83" formatCode="0.0%">
                  <c:v>2.1099978946625741E-2</c:v>
                </c:pt>
                <c:pt idx="84" formatCode="0.0%">
                  <c:v>2.8313346817155693E-2</c:v>
                </c:pt>
                <c:pt idx="85" formatCode="0.0%">
                  <c:v>1.9386136064192927E-2</c:v>
                </c:pt>
                <c:pt idx="86" formatCode="0.0%">
                  <c:v>5.2473598333768745E-3</c:v>
                </c:pt>
                <c:pt idx="87" formatCode="0.0%">
                  <c:v>-2.9291435676116473E-3</c:v>
                </c:pt>
                <c:pt idx="88" formatCode="0.0%">
                  <c:v>-1.071123852359146E-2</c:v>
                </c:pt>
                <c:pt idx="89" formatCode="0.0%">
                  <c:v>-3.3126694190436234E-3</c:v>
                </c:pt>
                <c:pt idx="90" formatCode="0.0%">
                  <c:v>-5.005385758761749E-4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7-4FBD-AFBC-356179089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969232"/>
        <c:axId val="995964432"/>
      </c:lineChart>
      <c:dateAx>
        <c:axId val="995969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5964432"/>
        <c:crosses val="autoZero"/>
        <c:auto val="1"/>
        <c:lblOffset val="100"/>
        <c:baseTimeUnit val="months"/>
      </c:dateAx>
      <c:valAx>
        <c:axId val="9959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959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Inflación D1 - D10</a:t>
            </a:r>
          </a:p>
          <a:p>
            <a:pPr>
              <a:defRPr/>
            </a:pPr>
            <a:r>
              <a:rPr lang="es-A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variación interanual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W_nucleo!$AG$18</c:f>
              <c:strCache>
                <c:ptCount val="1"/>
                <c:pt idx="0">
                  <c:v>d1-d10 nucleo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W_nucleo!$AC$19:$AC$111</c:f>
              <c:numCache>
                <c:formatCode>mmm\-yy</c:formatCode>
                <c:ptCount val="93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</c:numCache>
            </c:numRef>
          </c:cat>
          <c:val>
            <c:numRef>
              <c:f>W_nucleo!$AG$19:$AG$109</c:f>
              <c:numCache>
                <c:formatCode>General</c:formatCode>
                <c:ptCount val="91"/>
                <c:pt idx="12" formatCode="0.0%">
                  <c:v>-3.6357931580746072E-3</c:v>
                </c:pt>
                <c:pt idx="13" formatCode="0.0%">
                  <c:v>-4.9395670317204932E-3</c:v>
                </c:pt>
                <c:pt idx="14" formatCode="0.0%">
                  <c:v>-4.8683921469503399E-3</c:v>
                </c:pt>
                <c:pt idx="15" formatCode="0.0%">
                  <c:v>-5.1991498462320429E-3</c:v>
                </c:pt>
                <c:pt idx="16" formatCode="0.0%">
                  <c:v>-5.2167286435000904E-3</c:v>
                </c:pt>
                <c:pt idx="17" formatCode="0.0%">
                  <c:v>-4.7466581786708151E-3</c:v>
                </c:pt>
                <c:pt idx="18" formatCode="0.0%">
                  <c:v>-5.6486244483782144E-3</c:v>
                </c:pt>
                <c:pt idx="19" formatCode="0.0%">
                  <c:v>-3.5429253868524135E-3</c:v>
                </c:pt>
                <c:pt idx="20" formatCode="0.0%">
                  <c:v>-2.0113783867141688E-3</c:v>
                </c:pt>
                <c:pt idx="21" formatCode="0.0%">
                  <c:v>-6.8363772790491772E-4</c:v>
                </c:pt>
                <c:pt idx="22" formatCode="0.0%">
                  <c:v>1.1024212614412221E-3</c:v>
                </c:pt>
                <c:pt idx="23" formatCode="0.0%">
                  <c:v>2.4734330512679037E-3</c:v>
                </c:pt>
                <c:pt idx="24" formatCode="0.0%">
                  <c:v>2.9343812526017032E-3</c:v>
                </c:pt>
                <c:pt idx="25" formatCode="0.0%">
                  <c:v>4.904787776905728E-3</c:v>
                </c:pt>
                <c:pt idx="26" formatCode="0.0%">
                  <c:v>8.5800126723702963E-3</c:v>
                </c:pt>
                <c:pt idx="27" formatCode="0.0%">
                  <c:v>1.1161742515324979E-2</c:v>
                </c:pt>
                <c:pt idx="28" formatCode="0.0%">
                  <c:v>1.209951979171664E-2</c:v>
                </c:pt>
                <c:pt idx="29" formatCode="0.0%">
                  <c:v>9.2247865299499576E-3</c:v>
                </c:pt>
                <c:pt idx="30" formatCode="0.0%">
                  <c:v>1.2474015161314522E-2</c:v>
                </c:pt>
                <c:pt idx="31" formatCode="0.0%">
                  <c:v>1.0131295362667325E-2</c:v>
                </c:pt>
                <c:pt idx="32" formatCode="0.0%">
                  <c:v>9.7048112414976906E-3</c:v>
                </c:pt>
                <c:pt idx="33" formatCode="0.0%">
                  <c:v>1.0866126184171598E-2</c:v>
                </c:pt>
                <c:pt idx="34" formatCode="0.0%">
                  <c:v>6.7972813112464614E-3</c:v>
                </c:pt>
                <c:pt idx="35" formatCode="0.0%">
                  <c:v>8.3518765670660411E-3</c:v>
                </c:pt>
                <c:pt idx="36" formatCode="0.0%">
                  <c:v>8.5365167995132829E-3</c:v>
                </c:pt>
                <c:pt idx="37" formatCode="0.0%">
                  <c:v>1.0724776256912261E-2</c:v>
                </c:pt>
                <c:pt idx="38" formatCode="0.0%">
                  <c:v>1.0360396423412466E-2</c:v>
                </c:pt>
                <c:pt idx="39" formatCode="0.0%">
                  <c:v>6.6280309936244119E-3</c:v>
                </c:pt>
                <c:pt idx="40" formatCode="0.0%">
                  <c:v>9.8339164913945343E-3</c:v>
                </c:pt>
                <c:pt idx="41" formatCode="0.0%">
                  <c:v>1.3071560728934672E-2</c:v>
                </c:pt>
                <c:pt idx="42" formatCode="0.0%">
                  <c:v>1.1631689489499664E-2</c:v>
                </c:pt>
                <c:pt idx="43" formatCode="0.0%">
                  <c:v>1.2746421571732336E-2</c:v>
                </c:pt>
                <c:pt idx="44" formatCode="0.0%">
                  <c:v>1.0232415607802192E-2</c:v>
                </c:pt>
                <c:pt idx="45" formatCode="0.0%">
                  <c:v>9.7125362486736311E-3</c:v>
                </c:pt>
                <c:pt idx="46" formatCode="0.0%">
                  <c:v>1.0303522784618879E-2</c:v>
                </c:pt>
                <c:pt idx="47" formatCode="0.0%">
                  <c:v>8.3646567753354883E-3</c:v>
                </c:pt>
                <c:pt idx="48" formatCode="0.0%">
                  <c:v>1.6574435435478874E-2</c:v>
                </c:pt>
                <c:pt idx="49" formatCode="0.0%">
                  <c:v>1.8880739393590362E-2</c:v>
                </c:pt>
                <c:pt idx="50" formatCode="0.0%">
                  <c:v>1.6467372772655198E-2</c:v>
                </c:pt>
                <c:pt idx="51" formatCode="0.0%">
                  <c:v>1.5344677325741296E-2</c:v>
                </c:pt>
                <c:pt idx="52" formatCode="0.0%">
                  <c:v>1.0611803773277417E-2</c:v>
                </c:pt>
                <c:pt idx="53" formatCode="0.0%">
                  <c:v>8.0869832114036644E-3</c:v>
                </c:pt>
                <c:pt idx="54" formatCode="0.0%">
                  <c:v>8.6675384977219494E-3</c:v>
                </c:pt>
                <c:pt idx="55" formatCode="0.0%">
                  <c:v>5.7943260408699349E-3</c:v>
                </c:pt>
                <c:pt idx="56" formatCode="0.0%">
                  <c:v>7.4844402260467735E-3</c:v>
                </c:pt>
                <c:pt idx="57" formatCode="0.0%">
                  <c:v>3.8151903347118932E-3</c:v>
                </c:pt>
                <c:pt idx="58" formatCode="0.0%">
                  <c:v>3.6208955595364856E-3</c:v>
                </c:pt>
                <c:pt idx="59" formatCode="0.0%">
                  <c:v>3.3202714958033841E-3</c:v>
                </c:pt>
                <c:pt idx="60" formatCode="0.0%">
                  <c:v>-1.8500520934163767E-3</c:v>
                </c:pt>
                <c:pt idx="61" formatCode="0.0%">
                  <c:v>-8.5564076130546507E-3</c:v>
                </c:pt>
                <c:pt idx="62" formatCode="0.0%">
                  <c:v>-6.6838924181165105E-3</c:v>
                </c:pt>
                <c:pt idx="63" formatCode="0.0%">
                  <c:v>-3.5243188059845831E-3</c:v>
                </c:pt>
                <c:pt idx="64" formatCode="0.0%">
                  <c:v>-4.036593166496738E-3</c:v>
                </c:pt>
                <c:pt idx="65" formatCode="0.0%">
                  <c:v>-2.9193312935515969E-4</c:v>
                </c:pt>
                <c:pt idx="66" formatCode="0.0%">
                  <c:v>-2.1281122326621826E-3</c:v>
                </c:pt>
                <c:pt idx="67" formatCode="0.0%">
                  <c:v>-1.874037340536816E-3</c:v>
                </c:pt>
                <c:pt idx="68" formatCode="0.0%">
                  <c:v>-6.1490047953416394E-4</c:v>
                </c:pt>
                <c:pt idx="69" formatCode="0.0%">
                  <c:v>1.3125158799154324E-3</c:v>
                </c:pt>
                <c:pt idx="70" formatCode="0.0%">
                  <c:v>-3.0091757693466725E-3</c:v>
                </c:pt>
                <c:pt idx="71" formatCode="0.0%">
                  <c:v>-5.0661276207770722E-3</c:v>
                </c:pt>
                <c:pt idx="72" formatCode="0.0%">
                  <c:v>-1.0938305590514785E-2</c:v>
                </c:pt>
                <c:pt idx="73" formatCode="0.0%">
                  <c:v>-1.2392104661578696E-2</c:v>
                </c:pt>
                <c:pt idx="74" formatCode="0.0%">
                  <c:v>-5.6671269324031215E-3</c:v>
                </c:pt>
                <c:pt idx="75" formatCode="0.0%">
                  <c:v>-4.1580970797729933E-3</c:v>
                </c:pt>
                <c:pt idx="76" formatCode="0.0%">
                  <c:v>-1.4801317194290675E-3</c:v>
                </c:pt>
                <c:pt idx="77" formatCode="0.0%">
                  <c:v>-7.1025227960448412E-3</c:v>
                </c:pt>
                <c:pt idx="78" formatCode="0.0%">
                  <c:v>-6.4748714091691362E-3</c:v>
                </c:pt>
                <c:pt idx="79" formatCode="0.0%">
                  <c:v>-5.8515774126290943E-3</c:v>
                </c:pt>
                <c:pt idx="80" formatCode="0.0%">
                  <c:v>3.9271768572342047E-3</c:v>
                </c:pt>
                <c:pt idx="81" formatCode="0.0%">
                  <c:v>1.196643805361175E-2</c:v>
                </c:pt>
                <c:pt idx="82" formatCode="0.0%">
                  <c:v>1.1226449564551988E-2</c:v>
                </c:pt>
                <c:pt idx="83" formatCode="0.0%">
                  <c:v>9.6811741432336618E-3</c:v>
                </c:pt>
                <c:pt idx="84" formatCode="0.0%">
                  <c:v>2.1771771321398514E-2</c:v>
                </c:pt>
                <c:pt idx="85" formatCode="0.0%">
                  <c:v>4.0271646292985519E-2</c:v>
                </c:pt>
                <c:pt idx="86" formatCode="0.0%">
                  <c:v>5.4381593622578883E-3</c:v>
                </c:pt>
                <c:pt idx="87" formatCode="0.0%">
                  <c:v>-1.6628261583680359E-2</c:v>
                </c:pt>
                <c:pt idx="88" formatCode="0.0%">
                  <c:v>-2.2963936537937268E-2</c:v>
                </c:pt>
                <c:pt idx="89" formatCode="0.0%">
                  <c:v>-2.6897959671287719E-2</c:v>
                </c:pt>
                <c:pt idx="90" formatCode="0.0%">
                  <c:v>-3.1524686484019071E-2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4-422B-8146-34A44AB6BC98}"/>
            </c:ext>
          </c:extLst>
        </c:ser>
        <c:ser>
          <c:idx val="1"/>
          <c:order val="1"/>
          <c:tx>
            <c:strRef>
              <c:f>W_nucleo!$AH$18</c:f>
              <c:strCache>
                <c:ptCount val="1"/>
                <c:pt idx="0">
                  <c:v>d1-d10 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W_nucleo!$AC$19:$AC$111</c:f>
              <c:numCache>
                <c:formatCode>mmm\-yy</c:formatCode>
                <c:ptCount val="93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</c:numCache>
            </c:numRef>
          </c:cat>
          <c:val>
            <c:numRef>
              <c:f>W_nucleo!$AH$19:$AH$111</c:f>
              <c:numCache>
                <c:formatCode>General</c:formatCode>
                <c:ptCount val="93"/>
                <c:pt idx="12" formatCode="0.0%">
                  <c:v>-8.3242114636870035E-3</c:v>
                </c:pt>
                <c:pt idx="13" formatCode="0.0%">
                  <c:v>-6.4341580612867766E-3</c:v>
                </c:pt>
                <c:pt idx="14" formatCode="0.0%">
                  <c:v>-7.3116433705975314E-3</c:v>
                </c:pt>
                <c:pt idx="15" formatCode="0.0%">
                  <c:v>-1.242386712123289E-2</c:v>
                </c:pt>
                <c:pt idx="16" formatCode="0.0%">
                  <c:v>-1.5944352250315097E-2</c:v>
                </c:pt>
                <c:pt idx="17" formatCode="0.0%">
                  <c:v>-1.2505169228419488E-2</c:v>
                </c:pt>
                <c:pt idx="18" formatCode="0.0%">
                  <c:v>-1.0096717123007304E-2</c:v>
                </c:pt>
                <c:pt idx="19" formatCode="0.0%">
                  <c:v>-2.6618794247601496E-3</c:v>
                </c:pt>
                <c:pt idx="20" formatCode="0.0%">
                  <c:v>-1.8134331898860268E-3</c:v>
                </c:pt>
                <c:pt idx="21" formatCode="0.0%">
                  <c:v>-1.7642330616816082E-3</c:v>
                </c:pt>
                <c:pt idx="22" formatCode="0.0%">
                  <c:v>-2.1231589087769009E-3</c:v>
                </c:pt>
                <c:pt idx="23" formatCode="0.0%">
                  <c:v>-1.6883760552852678E-3</c:v>
                </c:pt>
                <c:pt idx="24" formatCode="0.0%">
                  <c:v>7.3528007079604052E-5</c:v>
                </c:pt>
                <c:pt idx="25" formatCode="0.0%">
                  <c:v>3.6297842829204896E-3</c:v>
                </c:pt>
                <c:pt idx="26" formatCode="0.0%">
                  <c:v>1.7997574250600668E-2</c:v>
                </c:pt>
                <c:pt idx="27" formatCode="0.0%">
                  <c:v>2.651291830434066E-2</c:v>
                </c:pt>
                <c:pt idx="28" formatCode="0.0%">
                  <c:v>2.5029774405154193E-2</c:v>
                </c:pt>
                <c:pt idx="29" formatCode="0.0%">
                  <c:v>1.7050169404585924E-2</c:v>
                </c:pt>
                <c:pt idx="30" formatCode="0.0%">
                  <c:v>1.6486960401218553E-2</c:v>
                </c:pt>
                <c:pt idx="31" formatCode="0.0%">
                  <c:v>1.0737726413745818E-2</c:v>
                </c:pt>
                <c:pt idx="32" formatCode="0.0%">
                  <c:v>1.0194948638374557E-2</c:v>
                </c:pt>
                <c:pt idx="33" formatCode="0.0%">
                  <c:v>9.8933204768012484E-3</c:v>
                </c:pt>
                <c:pt idx="34" formatCode="0.0%">
                  <c:v>2.7210792261245231E-4</c:v>
                </c:pt>
                <c:pt idx="35" formatCode="0.0%">
                  <c:v>4.6400721996255889E-3</c:v>
                </c:pt>
                <c:pt idx="36" formatCode="0.0%">
                  <c:v>5.4177098741570173E-3</c:v>
                </c:pt>
                <c:pt idx="37" formatCode="0.0%">
                  <c:v>1.8397079542838535E-2</c:v>
                </c:pt>
                <c:pt idx="38" formatCode="0.0%">
                  <c:v>1.0778938236129409E-2</c:v>
                </c:pt>
                <c:pt idx="39" formatCode="0.0%">
                  <c:v>7.7638191148936553E-3</c:v>
                </c:pt>
                <c:pt idx="40" formatCode="0.0%">
                  <c:v>2.1155115188920215E-2</c:v>
                </c:pt>
                <c:pt idx="41" formatCode="0.0%">
                  <c:v>2.1517918176270578E-2</c:v>
                </c:pt>
                <c:pt idx="42" formatCode="0.0%">
                  <c:v>1.8515270158073527E-2</c:v>
                </c:pt>
                <c:pt idx="43" formatCode="0.0%">
                  <c:v>1.9354970179818354E-2</c:v>
                </c:pt>
                <c:pt idx="44" formatCode="0.0%">
                  <c:v>1.8578915948595842E-2</c:v>
                </c:pt>
                <c:pt idx="45" formatCode="0.0%">
                  <c:v>2.1655522552521456E-2</c:v>
                </c:pt>
                <c:pt idx="46" formatCode="0.0%">
                  <c:v>3.3509577065594875E-2</c:v>
                </c:pt>
                <c:pt idx="47" formatCode="0.0%">
                  <c:v>2.7937494806326235E-2</c:v>
                </c:pt>
                <c:pt idx="48" formatCode="0.0%">
                  <c:v>3.9124012972197697E-2</c:v>
                </c:pt>
                <c:pt idx="49" formatCode="0.0%">
                  <c:v>3.3216452838141342E-2</c:v>
                </c:pt>
                <c:pt idx="50" formatCode="0.0%">
                  <c:v>2.822531160792785E-2</c:v>
                </c:pt>
                <c:pt idx="51" formatCode="0.0%">
                  <c:v>2.0804689517436303E-2</c:v>
                </c:pt>
                <c:pt idx="52" formatCode="0.0%">
                  <c:v>1.1018139604473731E-2</c:v>
                </c:pt>
                <c:pt idx="53" formatCode="0.0%">
                  <c:v>8.8502178961455957E-3</c:v>
                </c:pt>
                <c:pt idx="54" formatCode="0.0%">
                  <c:v>1.3179741637882714E-2</c:v>
                </c:pt>
                <c:pt idx="55" formatCode="0.0%">
                  <c:v>1.4655180731891093E-2</c:v>
                </c:pt>
                <c:pt idx="56" formatCode="0.0%">
                  <c:v>6.4198881686290399E-3</c:v>
                </c:pt>
                <c:pt idx="57" formatCode="0.0%">
                  <c:v>-1.9287407771664267E-3</c:v>
                </c:pt>
                <c:pt idx="58" formatCode="0.0%">
                  <c:v>-1.0384797254434419E-2</c:v>
                </c:pt>
                <c:pt idx="59" formatCode="0.0%">
                  <c:v>-8.5658183738375193E-3</c:v>
                </c:pt>
                <c:pt idx="60" formatCode="0.0%">
                  <c:v>-1.0389866822245519E-2</c:v>
                </c:pt>
                <c:pt idx="61" formatCode="0.0%">
                  <c:v>-1.6840605125844954E-2</c:v>
                </c:pt>
                <c:pt idx="62" formatCode="0.0%">
                  <c:v>-3.7013055280947782E-3</c:v>
                </c:pt>
                <c:pt idx="63" formatCode="0.0%">
                  <c:v>8.5637887390903611E-3</c:v>
                </c:pt>
                <c:pt idx="64" formatCode="0.0%">
                  <c:v>9.2226303551126154E-3</c:v>
                </c:pt>
                <c:pt idx="65" formatCode="0.0%">
                  <c:v>1.2715226970755555E-2</c:v>
                </c:pt>
                <c:pt idx="66" formatCode="0.0%">
                  <c:v>5.1300216916050356E-3</c:v>
                </c:pt>
                <c:pt idx="67" formatCode="0.0%">
                  <c:v>-4.4223362065927141E-3</c:v>
                </c:pt>
                <c:pt idx="68" formatCode="0.0%">
                  <c:v>1.013397408787764E-2</c:v>
                </c:pt>
                <c:pt idx="69" formatCode="0.0%">
                  <c:v>2.6566858620307165E-2</c:v>
                </c:pt>
                <c:pt idx="70" formatCode="0.0%">
                  <c:v>2.8443934061027853E-2</c:v>
                </c:pt>
                <c:pt idx="71" formatCode="0.0%">
                  <c:v>2.0684597025458995E-2</c:v>
                </c:pt>
                <c:pt idx="72" formatCode="0.0%">
                  <c:v>5.4006094600258514E-3</c:v>
                </c:pt>
                <c:pt idx="73" formatCode="0.0%">
                  <c:v>6.6095946869639821E-3</c:v>
                </c:pt>
                <c:pt idx="74" formatCode="0.0%">
                  <c:v>1.2855061118771438E-2</c:v>
                </c:pt>
                <c:pt idx="75" formatCode="0.0%">
                  <c:v>9.9847978297549211E-3</c:v>
                </c:pt>
                <c:pt idx="76" formatCode="0.0%">
                  <c:v>1.7299353689334662E-2</c:v>
                </c:pt>
                <c:pt idx="77" formatCode="0.0%">
                  <c:v>6.3648482381863936E-3</c:v>
                </c:pt>
                <c:pt idx="78" formatCode="0.0%">
                  <c:v>2.2187691351662764E-3</c:v>
                </c:pt>
                <c:pt idx="79" formatCode="0.0%">
                  <c:v>5.7885496997220898E-3</c:v>
                </c:pt>
                <c:pt idx="80" formatCode="0.0%">
                  <c:v>1.9304243964146206E-2</c:v>
                </c:pt>
                <c:pt idx="81" formatCode="0.0%">
                  <c:v>2.571926634182109E-2</c:v>
                </c:pt>
                <c:pt idx="82" formatCode="0.0%">
                  <c:v>2.0994622453963441E-2</c:v>
                </c:pt>
                <c:pt idx="83" formatCode="0.0%">
                  <c:v>4.4310491364452531E-2</c:v>
                </c:pt>
                <c:pt idx="84" formatCode="0.0%">
                  <c:v>8.8608414416113668E-2</c:v>
                </c:pt>
                <c:pt idx="85" formatCode="0.0%">
                  <c:v>7.8254042867254903E-2</c:v>
                </c:pt>
                <c:pt idx="86" formatCode="0.0%">
                  <c:v>1.1592915000315784E-3</c:v>
                </c:pt>
                <c:pt idx="87" formatCode="0.0%">
                  <c:v>-3.2115290529662666E-2</c:v>
                </c:pt>
                <c:pt idx="88" formatCode="0.0%">
                  <c:v>-7.1493004618287781E-2</c:v>
                </c:pt>
                <c:pt idx="89" formatCode="0.0%">
                  <c:v>-3.8752403519916712E-2</c:v>
                </c:pt>
                <c:pt idx="90" formatCode="0.0%">
                  <c:v>-2.8534058287242647E-2</c:v>
                </c:pt>
                <c:pt idx="91" formatCode="0.0%">
                  <c:v>-2.3676900962683156E-2</c:v>
                </c:pt>
                <c:pt idx="92" formatCode="0.0%">
                  <c:v>-5.3998026101910845E-2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4-422B-8146-34A44AB6B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365984"/>
        <c:axId val="852374624"/>
      </c:lineChart>
      <c:dateAx>
        <c:axId val="8523659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374624"/>
        <c:crosses val="autoZero"/>
        <c:auto val="1"/>
        <c:lblOffset val="100"/>
        <c:baseTimeUnit val="months"/>
      </c:dateAx>
      <c:valAx>
        <c:axId val="8523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236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W_nucleo!$AJ$19:$AJ$109</c:f>
              <c:numCache>
                <c:formatCode>General</c:formatCode>
                <c:ptCount val="91"/>
                <c:pt idx="0">
                  <c:v>100.00000000000003</c:v>
                </c:pt>
                <c:pt idx="1">
                  <c:v>99.756719257096407</c:v>
                </c:pt>
                <c:pt idx="2">
                  <c:v>99.823268675245515</c:v>
                </c:pt>
                <c:pt idx="3">
                  <c:v>99.992397470591825</c:v>
                </c:pt>
                <c:pt idx="4">
                  <c:v>100.22254285807193</c:v>
                </c:pt>
                <c:pt idx="5">
                  <c:v>100.15356237549948</c:v>
                </c:pt>
                <c:pt idx="6">
                  <c:v>100.06773101205007</c:v>
                </c:pt>
                <c:pt idx="7">
                  <c:v>99.679205178912341</c:v>
                </c:pt>
                <c:pt idx="8">
                  <c:v>99.829127663974944</c:v>
                </c:pt>
                <c:pt idx="9">
                  <c:v>99.935849460935643</c:v>
                </c:pt>
                <c:pt idx="10">
                  <c:v>100.05255948283141</c:v>
                </c:pt>
                <c:pt idx="11">
                  <c:v>99.918288401327771</c:v>
                </c:pt>
                <c:pt idx="12">
                  <c:v>99.569614482658167</c:v>
                </c:pt>
                <c:pt idx="13">
                  <c:v>99.459736589316549</c:v>
                </c:pt>
                <c:pt idx="14">
                  <c:v>99.35429639291965</c:v>
                </c:pt>
                <c:pt idx="15">
                  <c:v>99.279347288115403</c:v>
                </c:pt>
                <c:pt idx="16">
                  <c:v>99.085707208491868</c:v>
                </c:pt>
                <c:pt idx="17">
                  <c:v>99.31506268755885</c:v>
                </c:pt>
                <c:pt idx="18">
                  <c:v>99.551583210435723</c:v>
                </c:pt>
                <c:pt idx="19">
                  <c:v>99.467591426470605</c:v>
                </c:pt>
                <c:pt idx="20">
                  <c:v>99.612397200450744</c:v>
                </c:pt>
                <c:pt idx="21">
                  <c:v>99.493335602119345</c:v>
                </c:pt>
                <c:pt idx="22">
                  <c:v>99.613674319808382</c:v>
                </c:pt>
                <c:pt idx="23">
                  <c:v>99.610413106126131</c:v>
                </c:pt>
                <c:pt idx="24">
                  <c:v>99.338162441659748</c:v>
                </c:pt>
                <c:pt idx="25">
                  <c:v>99.428190438249786</c:v>
                </c:pt>
                <c:pt idx="26">
                  <c:v>100.11835602631606</c:v>
                </c:pt>
                <c:pt idx="27">
                  <c:v>100.55918177252825</c:v>
                </c:pt>
                <c:pt idx="28">
                  <c:v>100.25136056643922</c:v>
                </c:pt>
                <c:pt idx="29">
                  <c:v>99.971168363838103</c:v>
                </c:pt>
                <c:pt idx="30">
                  <c:v>99.941930870470827</c:v>
                </c:pt>
                <c:pt idx="31">
                  <c:v>99.735839226127666</c:v>
                </c:pt>
                <c:pt idx="32">
                  <c:v>99.799977214288063</c:v>
                </c:pt>
                <c:pt idx="33">
                  <c:v>99.686729675059127</c:v>
                </c:pt>
                <c:pt idx="34">
                  <c:v>99.245103131002693</c:v>
                </c:pt>
                <c:pt idx="35">
                  <c:v>99.507959862709072</c:v>
                </c:pt>
                <c:pt idx="36">
                  <c:v>99.160720887998494</c:v>
                </c:pt>
                <c:pt idx="37">
                  <c:v>100.02563054356189</c:v>
                </c:pt>
                <c:pt idx="38">
                  <c:v>100.33482799278669</c:v>
                </c:pt>
                <c:pt idx="39">
                  <c:v>100.63650242295843</c:v>
                </c:pt>
                <c:pt idx="40">
                  <c:v>101.16948218400515</c:v>
                </c:pt>
                <c:pt idx="41">
                  <c:v>100.95775510635445</c:v>
                </c:pt>
                <c:pt idx="42">
                  <c:v>100.71774996962455</c:v>
                </c:pt>
                <c:pt idx="43">
                  <c:v>100.40648670779601</c:v>
                </c:pt>
                <c:pt idx="44">
                  <c:v>100.54690200556171</c:v>
                </c:pt>
                <c:pt idx="45">
                  <c:v>100.69997917395061</c:v>
                </c:pt>
                <c:pt idx="46">
                  <c:v>101.03940514630551</c:v>
                </c:pt>
                <c:pt idx="47">
                  <c:v>100.80667712149396</c:v>
                </c:pt>
                <c:pt idx="48">
                  <c:v>101.0547474803345</c:v>
                </c:pt>
                <c:pt idx="49">
                  <c:v>101.18636124565796</c:v>
                </c:pt>
                <c:pt idx="50">
                  <c:v>101.09006050207458</c:v>
                </c:pt>
                <c:pt idx="51">
                  <c:v>101.11748549332323</c:v>
                </c:pt>
                <c:pt idx="52">
                  <c:v>101.13918530091493</c:v>
                </c:pt>
                <c:pt idx="53">
                  <c:v>100.84276180565918</c:v>
                </c:pt>
                <c:pt idx="54">
                  <c:v>100.93608393200041</c:v>
                </c:pt>
                <c:pt idx="55">
                  <c:v>100.89738071392077</c:v>
                </c:pt>
                <c:pt idx="56">
                  <c:v>100.46708941246055</c:v>
                </c:pt>
                <c:pt idx="57">
                  <c:v>100.37155039704807</c:v>
                </c:pt>
                <c:pt idx="58">
                  <c:v>100.31316016159505</c:v>
                </c:pt>
                <c:pt idx="59">
                  <c:v>100.16082055553348</c:v>
                </c:pt>
                <c:pt idx="60">
                  <c:v>100.41817384301653</c:v>
                </c:pt>
                <c:pt idx="61">
                  <c:v>100.62212275017737</c:v>
                </c:pt>
                <c:pt idx="62">
                  <c:v>101.28426202708891</c:v>
                </c:pt>
                <c:pt idx="63">
                  <c:v>101.83138867893597</c:v>
                </c:pt>
                <c:pt idx="64">
                  <c:v>101.91241201192105</c:v>
                </c:pt>
                <c:pt idx="65">
                  <c:v>101.59783042472758</c:v>
                </c:pt>
                <c:pt idx="66">
                  <c:v>101.26913589504422</c:v>
                </c:pt>
                <c:pt idx="67">
                  <c:v>100.72181816093791</c:v>
                </c:pt>
                <c:pt idx="68">
                  <c:v>100.86961472752613</c:v>
                </c:pt>
                <c:pt idx="69">
                  <c:v>101.27573404982139</c:v>
                </c:pt>
                <c:pt idx="70">
                  <c:v>101.2538493578195</c:v>
                </c:pt>
                <c:pt idx="71">
                  <c:v>100.93158704418666</c:v>
                </c:pt>
                <c:pt idx="72">
                  <c:v>100.4850564063285</c:v>
                </c:pt>
                <c:pt idx="73">
                  <c:v>100.71579580503723</c:v>
                </c:pt>
                <c:pt idx="74">
                  <c:v>101.62377365675691</c:v>
                </c:pt>
                <c:pt idx="75">
                  <c:v>102.24373362470823</c:v>
                </c:pt>
                <c:pt idx="76">
                  <c:v>102.81833495628466</c:v>
                </c:pt>
                <c:pt idx="77">
                  <c:v>102.29782425106889</c:v>
                </c:pt>
                <c:pt idx="78">
                  <c:v>101.6523028063871</c:v>
                </c:pt>
                <c:pt idx="79">
                  <c:v>101.20841397548347</c:v>
                </c:pt>
                <c:pt idx="80">
                  <c:v>101.93167268870567</c:v>
                </c:pt>
                <c:pt idx="81">
                  <c:v>102.55384724419915</c:v>
                </c:pt>
                <c:pt idx="82">
                  <c:v>102.44566205154848</c:v>
                </c:pt>
                <c:pt idx="83">
                  <c:v>103.06124140586853</c:v>
                </c:pt>
                <c:pt idx="84">
                  <c:v>103.33012465830232</c:v>
                </c:pt>
                <c:pt idx="85">
                  <c:v>102.66828592632714</c:v>
                </c:pt>
                <c:pt idx="86">
                  <c:v>102.15703016475956</c:v>
                </c:pt>
                <c:pt idx="87">
                  <c:v>101.94424705003281</c:v>
                </c:pt>
                <c:pt idx="88">
                  <c:v>101.71702324596937</c:v>
                </c:pt>
                <c:pt idx="89">
                  <c:v>101.95894537703768</c:v>
                </c:pt>
                <c:pt idx="90">
                  <c:v>101.60142190750585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2-42BC-8775-93D85FCB8D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W_nucleo!$AK$19:$AK$109</c:f>
              <c:numCache>
                <c:formatCode>0.0</c:formatCode>
                <c:ptCount val="91"/>
                <c:pt idx="0">
                  <c:v>100</c:v>
                </c:pt>
                <c:pt idx="1">
                  <c:v>100.08946954403881</c:v>
                </c:pt>
                <c:pt idx="2">
                  <c:v>99.98845420101739</c:v>
                </c:pt>
                <c:pt idx="3">
                  <c:v>100.0600921234732</c:v>
                </c:pt>
                <c:pt idx="4">
                  <c:v>100.03295921198392</c:v>
                </c:pt>
                <c:pt idx="5">
                  <c:v>100.06955055182627</c:v>
                </c:pt>
                <c:pt idx="6">
                  <c:v>100.00309924509428</c:v>
                </c:pt>
                <c:pt idx="7">
                  <c:v>99.969332736149198</c:v>
                </c:pt>
                <c:pt idx="8">
                  <c:v>99.871793517644818</c:v>
                </c:pt>
                <c:pt idx="9">
                  <c:v>99.815179054602353</c:v>
                </c:pt>
                <c:pt idx="10">
                  <c:v>99.887384089900124</c:v>
                </c:pt>
                <c:pt idx="11">
                  <c:v>99.856844518506676</c:v>
                </c:pt>
                <c:pt idx="12">
                  <c:v>99.700271519906465</c:v>
                </c:pt>
                <c:pt idx="13">
                  <c:v>99.682018113246855</c:v>
                </c:pt>
                <c:pt idx="14">
                  <c:v>99.588738723085541</c:v>
                </c:pt>
                <c:pt idx="15">
                  <c:v>99.635618125247575</c:v>
                </c:pt>
                <c:pt idx="16">
                  <c:v>99.607297825930601</c:v>
                </c:pt>
                <c:pt idx="17">
                  <c:v>99.685723395160394</c:v>
                </c:pt>
                <c:pt idx="18">
                  <c:v>99.558590247744121</c:v>
                </c:pt>
                <c:pt idx="19">
                  <c:v>99.694398859079968</c:v>
                </c:pt>
                <c:pt idx="20">
                  <c:v>99.718676552247558</c:v>
                </c:pt>
                <c:pt idx="21">
                  <c:v>99.766046820925993</c:v>
                </c:pt>
                <c:pt idx="22">
                  <c:v>99.964265566931815</c:v>
                </c:pt>
                <c:pt idx="23">
                  <c:v>100.02595159477194</c:v>
                </c:pt>
                <c:pt idx="24">
                  <c:v>99.898571813315755</c:v>
                </c:pt>
                <c:pt idx="25">
                  <c:v>100.00857035882918</c:v>
                </c:pt>
                <c:pt idx="26">
                  <c:v>100.1503441804217</c:v>
                </c:pt>
                <c:pt idx="27">
                  <c:v>100.35301417322773</c:v>
                </c:pt>
                <c:pt idx="28">
                  <c:v>100.37272871860748</c:v>
                </c:pt>
                <c:pt idx="29">
                  <c:v>100.26631863442641</c:v>
                </c:pt>
                <c:pt idx="30">
                  <c:v>100.35348462597229</c:v>
                </c:pt>
                <c:pt idx="31">
                  <c:v>100.34712973952928</c:v>
                </c:pt>
                <c:pt idx="32">
                  <c:v>100.33613879390603</c:v>
                </c:pt>
                <c:pt idx="33">
                  <c:v>100.46597021716835</c:v>
                </c:pt>
                <c:pt idx="34">
                  <c:v>100.40570352991666</c:v>
                </c:pt>
                <c:pt idx="35">
                  <c:v>100.56533045301867</c:v>
                </c:pt>
                <c:pt idx="36">
                  <c:v>100.44421838106526</c:v>
                </c:pt>
                <c:pt idx="37">
                  <c:v>100.69920436626532</c:v>
                </c:pt>
                <c:pt idx="38">
                  <c:v>100.82790574263581</c:v>
                </c:pt>
                <c:pt idx="39">
                  <c:v>100.79308153856776</c:v>
                </c:pt>
                <c:pt idx="40">
                  <c:v>101.03944831140051</c:v>
                </c:pt>
                <c:pt idx="41">
                  <c:v>101.16601775116538</c:v>
                </c:pt>
                <c:pt idx="42">
                  <c:v>101.1578318769787</c:v>
                </c:pt>
                <c:pt idx="43">
                  <c:v>101.22544501483497</c:v>
                </c:pt>
                <c:pt idx="44">
                  <c:v>101.0518769656245</c:v>
                </c:pt>
                <c:pt idx="45">
                  <c:v>101.17347280603248</c:v>
                </c:pt>
                <c:pt idx="46">
                  <c:v>101.1585233924816</c:v>
                </c:pt>
                <c:pt idx="47">
                  <c:v>101.17722353455281</c:v>
                </c:pt>
                <c:pt idx="48">
                  <c:v>101.64439141292601</c:v>
                </c:pt>
                <c:pt idx="49">
                  <c:v>102.05148646503532</c:v>
                </c:pt>
                <c:pt idx="50">
                  <c:v>101.98851303127373</c:v>
                </c:pt>
                <c:pt idx="51">
                  <c:v>101.85985179810808</c:v>
                </c:pt>
                <c:pt idx="52">
                  <c:v>101.75786133391391</c:v>
                </c:pt>
                <c:pt idx="53">
                  <c:v>101.70394605979374</c:v>
                </c:pt>
                <c:pt idx="54">
                  <c:v>101.7271924233668</c:v>
                </c:pt>
                <c:pt idx="55">
                  <c:v>101.60369575063122</c:v>
                </c:pt>
                <c:pt idx="56">
                  <c:v>101.5393594636956</c:v>
                </c:pt>
                <c:pt idx="57">
                  <c:v>101.41972419689245</c:v>
                </c:pt>
                <c:pt idx="58">
                  <c:v>101.3927346357961</c:v>
                </c:pt>
                <c:pt idx="59">
                  <c:v>101.39345698505771</c:v>
                </c:pt>
                <c:pt idx="60">
                  <c:v>101.52302837279127</c:v>
                </c:pt>
                <c:pt idx="61">
                  <c:v>101.48578751989157</c:v>
                </c:pt>
                <c:pt idx="62">
                  <c:v>101.54822453090952</c:v>
                </c:pt>
                <c:pt idx="63">
                  <c:v>101.63198040657022</c:v>
                </c:pt>
                <c:pt idx="64">
                  <c:v>101.50238375522289</c:v>
                </c:pt>
                <c:pt idx="65">
                  <c:v>101.6857646954374</c:v>
                </c:pt>
                <c:pt idx="66">
                  <c:v>101.59657557080935</c:v>
                </c:pt>
                <c:pt idx="67">
                  <c:v>101.49327401896697</c:v>
                </c:pt>
                <c:pt idx="68">
                  <c:v>101.50439112636438</c:v>
                </c:pt>
                <c:pt idx="69">
                  <c:v>101.49272399368114</c:v>
                </c:pt>
                <c:pt idx="70">
                  <c:v>101.22929621275117</c:v>
                </c:pt>
                <c:pt idx="71">
                  <c:v>101.12233157604888</c:v>
                </c:pt>
                <c:pt idx="72">
                  <c:v>100.94203393880889</c:v>
                </c:pt>
                <c:pt idx="73">
                  <c:v>100.84078192248957</c:v>
                </c:pt>
                <c:pt idx="74">
                  <c:v>101.26159249544394</c:v>
                </c:pt>
                <c:pt idx="75">
                  <c:v>101.422972497394</c:v>
                </c:pt>
                <c:pt idx="76">
                  <c:v>101.42920035953313</c:v>
                </c:pt>
                <c:pt idx="77">
                  <c:v>101.3429160784635</c:v>
                </c:pt>
                <c:pt idx="78">
                  <c:v>101.28833411882002</c:v>
                </c:pt>
                <c:pt idx="79">
                  <c:v>101.21276025687862</c:v>
                </c:pt>
                <c:pt idx="80">
                  <c:v>101.68138306356373</c:v>
                </c:pt>
                <c:pt idx="81">
                  <c:v>101.99506923611767</c:v>
                </c:pt>
                <c:pt idx="82">
                  <c:v>101.68523554202496</c:v>
                </c:pt>
                <c:pt idx="83">
                  <c:v>101.48496698027718</c:v>
                </c:pt>
                <c:pt idx="84">
                  <c:v>101.61069699368355</c:v>
                </c:pt>
                <c:pt idx="85">
                  <c:v>101.92577409293595</c:v>
                </c:pt>
                <c:pt idx="86">
                  <c:v>101.40225664718581</c:v>
                </c:pt>
                <c:pt idx="87">
                  <c:v>101.00179670885552</c:v>
                </c:pt>
                <c:pt idx="88">
                  <c:v>100.8362077200189</c:v>
                </c:pt>
                <c:pt idx="89">
                  <c:v>100.62185157370244</c:v>
                </c:pt>
                <c:pt idx="90">
                  <c:v>100.42096415417525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2-42BC-8775-93D85FCB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044784"/>
        <c:axId val="938036624"/>
      </c:lineChart>
      <c:catAx>
        <c:axId val="93804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8036624"/>
        <c:crosses val="autoZero"/>
        <c:auto val="1"/>
        <c:lblAlgn val="ctr"/>
        <c:lblOffset val="100"/>
        <c:noMultiLvlLbl val="0"/>
      </c:catAx>
      <c:valAx>
        <c:axId val="938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804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W_nucleo!$AR$18</c:f>
              <c:strCache>
                <c:ptCount val="1"/>
                <c:pt idx="0">
                  <c:v>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W_nucleo!$AC$19:$AC$109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W_nucleo!$AR$19:$AR$109</c:f>
              <c:numCache>
                <c:formatCode>0.0%</c:formatCode>
                <c:ptCount val="91"/>
                <c:pt idx="1">
                  <c:v>-2.0289421047612333E-3</c:v>
                </c:pt>
                <c:pt idx="2">
                  <c:v>-2.9985706082702457E-3</c:v>
                </c:pt>
                <c:pt idx="3">
                  <c:v>5.5588326160038726E-4</c:v>
                </c:pt>
                <c:pt idx="4">
                  <c:v>2.7453395401944025E-3</c:v>
                </c:pt>
                <c:pt idx="5">
                  <c:v>3.371075178411953E-3</c:v>
                </c:pt>
                <c:pt idx="6">
                  <c:v>1.6396665291082968E-3</c:v>
                </c:pt>
                <c:pt idx="7">
                  <c:v>-3.6258953160492879E-3</c:v>
                </c:pt>
                <c:pt idx="8">
                  <c:v>-3.1549382494175937E-3</c:v>
                </c:pt>
                <c:pt idx="9">
                  <c:v>-3.8155524367671223E-3</c:v>
                </c:pt>
                <c:pt idx="10">
                  <c:v>-1.3578084696741488E-3</c:v>
                </c:pt>
                <c:pt idx="11">
                  <c:v>-1.6815426829337454E-3</c:v>
                </c:pt>
                <c:pt idx="12">
                  <c:v>-8.3242114636870035E-3</c:v>
                </c:pt>
                <c:pt idx="13">
                  <c:v>-9.0688842783390733E-3</c:v>
                </c:pt>
                <c:pt idx="14">
                  <c:v>-1.1333253694100209E-2</c:v>
                </c:pt>
                <c:pt idx="15">
                  <c:v>-1.2487679198748047E-2</c:v>
                </c:pt>
                <c:pt idx="16">
                  <c:v>-1.3925744348118441E-2</c:v>
                </c:pt>
                <c:pt idx="17">
                  <c:v>-9.5693302681461034E-3</c:v>
                </c:pt>
                <c:pt idx="18">
                  <c:v>-9.1723103764529412E-3</c:v>
                </c:pt>
                <c:pt idx="19">
                  <c:v>-7.7792145221753373E-3</c:v>
                </c:pt>
                <c:pt idx="20">
                  <c:v>-6.3278554953900557E-3</c:v>
                </c:pt>
                <c:pt idx="21">
                  <c:v>-7.432895352365021E-3</c:v>
                </c:pt>
                <c:pt idx="22">
                  <c:v>-4.5119229459558152E-3</c:v>
                </c:pt>
                <c:pt idx="23">
                  <c:v>-4.5360916332590762E-3</c:v>
                </c:pt>
                <c:pt idx="24">
                  <c:v>-1.2200671095615734E-2</c:v>
                </c:pt>
                <c:pt idx="25">
                  <c:v>-8.9391727794352338E-3</c:v>
                </c:pt>
                <c:pt idx="26">
                  <c:v>6.1771221898963002E-3</c:v>
                </c:pt>
                <c:pt idx="27">
                  <c:v>1.5864952010724576E-2</c:v>
                </c:pt>
                <c:pt idx="28">
                  <c:v>1.2414589484277538E-2</c:v>
                </c:pt>
                <c:pt idx="29">
                  <c:v>8.6808034627150477E-3</c:v>
                </c:pt>
                <c:pt idx="30">
                  <c:v>9.5160890302103951E-3</c:v>
                </c:pt>
                <c:pt idx="31">
                  <c:v>3.9831971438677449E-3</c:v>
                </c:pt>
                <c:pt idx="32">
                  <c:v>5.9966992287465715E-3</c:v>
                </c:pt>
                <c:pt idx="33">
                  <c:v>4.9016626435114397E-3</c:v>
                </c:pt>
                <c:pt idx="34">
                  <c:v>-6.3243076804924137E-3</c:v>
                </c:pt>
                <c:pt idx="35">
                  <c:v>1.4188670487333965E-3</c:v>
                </c:pt>
                <c:pt idx="36">
                  <c:v>-8.8205907561569319E-3</c:v>
                </c:pt>
                <c:pt idx="37">
                  <c:v>2.1142813612026856E-2</c:v>
                </c:pt>
                <c:pt idx="38">
                  <c:v>3.0488498965151489E-2</c:v>
                </c:pt>
                <c:pt idx="39">
                  <c:v>3.953460358684513E-2</c:v>
                </c:pt>
                <c:pt idx="40">
                  <c:v>6.3143414578808343E-2</c:v>
                </c:pt>
                <c:pt idx="41">
                  <c:v>5.9688814018327374E-2</c:v>
                </c:pt>
                <c:pt idx="42">
                  <c:v>5.5337685836862605E-2</c:v>
                </c:pt>
                <c:pt idx="43">
                  <c:v>5.0259529836630623E-2</c:v>
                </c:pt>
                <c:pt idx="44">
                  <c:v>5.2959911131060355E-2</c:v>
                </c:pt>
                <c:pt idx="45">
                  <c:v>6.164360445918815E-2</c:v>
                </c:pt>
                <c:pt idx="46">
                  <c:v>7.9092438689438715E-2</c:v>
                </c:pt>
                <c:pt idx="47">
                  <c:v>7.8199628527783283E-2</c:v>
                </c:pt>
                <c:pt idx="48">
                  <c:v>9.8729733441885514E-2</c:v>
                </c:pt>
                <c:pt idx="49">
                  <c:v>0.12566996148354725</c:v>
                </c:pt>
                <c:pt idx="50">
                  <c:v>0.12649221658877607</c:v>
                </c:pt>
                <c:pt idx="51">
                  <c:v>0.12007280866888781</c:v>
                </c:pt>
                <c:pt idx="52">
                  <c:v>0.12663278313919868</c:v>
                </c:pt>
                <c:pt idx="53">
                  <c:v>0.11676872742287969</c:v>
                </c:pt>
                <c:pt idx="54">
                  <c:v>0.12561684669522588</c:v>
                </c:pt>
                <c:pt idx="55">
                  <c:v>0.12443986147418684</c:v>
                </c:pt>
                <c:pt idx="56">
                  <c:v>0.10185808401312979</c:v>
                </c:pt>
                <c:pt idx="57">
                  <c:v>8.7264667816218555E-2</c:v>
                </c:pt>
                <c:pt idx="58">
                  <c:v>8.2804003747600774E-2</c:v>
                </c:pt>
                <c:pt idx="59">
                  <c:v>8.6298654274400199E-2</c:v>
                </c:pt>
                <c:pt idx="60">
                  <c:v>0.10865728775488837</c:v>
                </c:pt>
                <c:pt idx="61">
                  <c:v>0.12130676491647208</c:v>
                </c:pt>
                <c:pt idx="62">
                  <c:v>0.17707548118699012</c:v>
                </c:pt>
                <c:pt idx="63">
                  <c:v>0.22377611275164178</c:v>
                </c:pt>
                <c:pt idx="64">
                  <c:v>0.24222220011481443</c:v>
                </c:pt>
                <c:pt idx="65">
                  <c:v>0.24754471114959475</c:v>
                </c:pt>
                <c:pt idx="66">
                  <c:v>0.23110615371846777</c:v>
                </c:pt>
                <c:pt idx="67">
                  <c:v>0.19105892439571903</c:v>
                </c:pt>
                <c:pt idx="68">
                  <c:v>0.23398120471200556</c:v>
                </c:pt>
                <c:pt idx="69">
                  <c:v>0.30070932419328322</c:v>
                </c:pt>
                <c:pt idx="70">
                  <c:v>0.31189460760936605</c:v>
                </c:pt>
                <c:pt idx="71">
                  <c:v>0.2825402674646238</c:v>
                </c:pt>
                <c:pt idx="72">
                  <c:v>0.24336803198500512</c:v>
                </c:pt>
                <c:pt idx="73">
                  <c:v>0.28155787735008353</c:v>
                </c:pt>
                <c:pt idx="74">
                  <c:v>0.44091834378545336</c:v>
                </c:pt>
                <c:pt idx="75">
                  <c:v>0.5251955420772223</c:v>
                </c:pt>
                <c:pt idx="76">
                  <c:v>0.6305980310515622</c:v>
                </c:pt>
                <c:pt idx="77">
                  <c:v>0.57864277839593825</c:v>
                </c:pt>
                <c:pt idx="78">
                  <c:v>0.51628377447146789</c:v>
                </c:pt>
                <c:pt idx="79">
                  <c:v>0.45747097548072446</c:v>
                </c:pt>
                <c:pt idx="80">
                  <c:v>0.7025091743238896</c:v>
                </c:pt>
                <c:pt idx="81">
                  <c:v>0.96817213565321225</c:v>
                </c:pt>
                <c:pt idx="82">
                  <c:v>0.97530009172400511</c:v>
                </c:pt>
                <c:pt idx="83">
                  <c:v>1.2191224678850148</c:v>
                </c:pt>
                <c:pt idx="84">
                  <c:v>1.7692848573199527</c:v>
                </c:pt>
                <c:pt idx="85">
                  <c:v>1.9463456092872562</c:v>
                </c:pt>
                <c:pt idx="86">
                  <c:v>1.6751319302212906</c:v>
                </c:pt>
                <c:pt idx="87">
                  <c:v>1.58978077449229</c:v>
                </c:pt>
                <c:pt idx="88">
                  <c:v>1.3754286985879318</c:v>
                </c:pt>
                <c:pt idx="89">
                  <c:v>1.5463549822028497</c:v>
                </c:pt>
                <c:pt idx="90">
                  <c:v>1.4235836957166299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6-497A-9978-50A448377AD7}"/>
            </c:ext>
          </c:extLst>
        </c:ser>
        <c:ser>
          <c:idx val="1"/>
          <c:order val="1"/>
          <c:tx>
            <c:strRef>
              <c:f>W_nucleo!$AS$18</c:f>
              <c:strCache>
                <c:ptCount val="1"/>
                <c:pt idx="0">
                  <c:v>Nucleo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W_nucleo!$AC$19:$AC$109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W_nucleo!$AS$19:$AS$109</c:f>
              <c:numCache>
                <c:formatCode>0.0%</c:formatCode>
                <c:ptCount val="91"/>
                <c:pt idx="1">
                  <c:v>9.0758668307389101E-4</c:v>
                </c:pt>
                <c:pt idx="2">
                  <c:v>-1.191675952816329E-4</c:v>
                </c:pt>
                <c:pt idx="3">
                  <c:v>6.3206585146313721E-4</c:v>
                </c:pt>
                <c:pt idx="4">
                  <c:v>3.5403785932630605E-4</c:v>
                </c:pt>
                <c:pt idx="5">
                  <c:v>7.5938184378121498E-4</c:v>
                </c:pt>
                <c:pt idx="6">
                  <c:v>3.4308692907103477E-5</c:v>
                </c:pt>
                <c:pt idx="7">
                  <c:v>-3.4536591324818566E-4</c:v>
                </c:pt>
                <c:pt idx="8">
                  <c:v>-1.4651133539036465E-3</c:v>
                </c:pt>
                <c:pt idx="9">
                  <c:v>-2.1473560768803246E-3</c:v>
                </c:pt>
                <c:pt idx="10">
                  <c:v>-1.3254911896773969E-3</c:v>
                </c:pt>
                <c:pt idx="11">
                  <c:v>-1.7062043776612246E-3</c:v>
                </c:pt>
                <c:pt idx="12">
                  <c:v>-3.6357931580746072E-3</c:v>
                </c:pt>
                <c:pt idx="13">
                  <c:v>-3.9139628256719128E-3</c:v>
                </c:pt>
                <c:pt idx="14">
                  <c:v>-5.1693560409595829E-3</c:v>
                </c:pt>
                <c:pt idx="15">
                  <c:v>-4.6972500888826652E-3</c:v>
                </c:pt>
                <c:pt idx="16">
                  <c:v>-5.1714615549269816E-3</c:v>
                </c:pt>
                <c:pt idx="17">
                  <c:v>-4.2464487824598329E-3</c:v>
                </c:pt>
                <c:pt idx="18">
                  <c:v>-6.209630795767529E-3</c:v>
                </c:pt>
                <c:pt idx="19">
                  <c:v>-4.4336351984060052E-3</c:v>
                </c:pt>
                <c:pt idx="20">
                  <c:v>-4.2177466434485389E-3</c:v>
                </c:pt>
                <c:pt idx="21">
                  <c:v>-3.775182339692984E-3</c:v>
                </c:pt>
                <c:pt idx="22">
                  <c:v>-6.0242154105827339E-4</c:v>
                </c:pt>
                <c:pt idx="23">
                  <c:v>4.5175538491171174E-4</c:v>
                </c:pt>
                <c:pt idx="24">
                  <c:v>-1.8151785111406582E-3</c:v>
                </c:pt>
                <c:pt idx="25">
                  <c:v>1.5794202007302083E-4</c:v>
                </c:pt>
                <c:pt idx="26">
                  <c:v>2.8752266801748139E-3</c:v>
                </c:pt>
                <c:pt idx="27">
                  <c:v>7.0545074912053973E-3</c:v>
                </c:pt>
                <c:pt idx="28">
                  <c:v>7.7285168423038009E-3</c:v>
                </c:pt>
                <c:pt idx="29">
                  <c:v>5.699427219244324E-3</c:v>
                </c:pt>
                <c:pt idx="30">
                  <c:v>7.7690866551112236E-3</c:v>
                </c:pt>
                <c:pt idx="31">
                  <c:v>7.7928870867740585E-3</c:v>
                </c:pt>
                <c:pt idx="32">
                  <c:v>7.8985321127533759E-3</c:v>
                </c:pt>
                <c:pt idx="33">
                  <c:v>1.1645928999894029E-2</c:v>
                </c:pt>
                <c:pt idx="34">
                  <c:v>1.0527681250839471E-2</c:v>
                </c:pt>
                <c:pt idx="35">
                  <c:v>1.5242089474342357E-2</c:v>
                </c:pt>
                <c:pt idx="36">
                  <c:v>1.2424695565504518E-2</c:v>
                </c:pt>
                <c:pt idx="37">
                  <c:v>2.0011530923912613E-2</c:v>
                </c:pt>
                <c:pt idx="38">
                  <c:v>2.4246352881066358E-2</c:v>
                </c:pt>
                <c:pt idx="39">
                  <c:v>2.3954559324531832E-2</c:v>
                </c:pt>
                <c:pt idx="40">
                  <c:v>3.1908414761241399E-2</c:v>
                </c:pt>
                <c:pt idx="41">
                  <c:v>3.6351307761232299E-2</c:v>
                </c:pt>
                <c:pt idx="42">
                  <c:v>3.6929770896232395E-2</c:v>
                </c:pt>
                <c:pt idx="43">
                  <c:v>4.0062974225801185E-2</c:v>
                </c:pt>
                <c:pt idx="44">
                  <c:v>3.5454720957776242E-2</c:v>
                </c:pt>
                <c:pt idx="45">
                  <c:v>4.0449449038574947E-2</c:v>
                </c:pt>
                <c:pt idx="46">
                  <c:v>4.1312530590884133E-2</c:v>
                </c:pt>
                <c:pt idx="47">
                  <c:v>4.3633688764644685E-2</c:v>
                </c:pt>
                <c:pt idx="48">
                  <c:v>6.379905639916128E-2</c:v>
                </c:pt>
                <c:pt idx="49">
                  <c:v>8.2551045268401957E-2</c:v>
                </c:pt>
                <c:pt idx="50">
                  <c:v>8.3313185053237149E-2</c:v>
                </c:pt>
                <c:pt idx="51">
                  <c:v>8.1445345175106709E-2</c:v>
                </c:pt>
                <c:pt idx="52">
                  <c:v>8.0536532074829026E-2</c:v>
                </c:pt>
                <c:pt idx="53">
                  <c:v>8.0791843283913423E-2</c:v>
                </c:pt>
                <c:pt idx="54">
                  <c:v>8.4835916818422952E-2</c:v>
                </c:pt>
                <c:pt idx="55">
                  <c:v>8.1298808130810585E-2</c:v>
                </c:pt>
                <c:pt idx="56">
                  <c:v>8.049962434304625E-2</c:v>
                </c:pt>
                <c:pt idx="57">
                  <c:v>7.6709250523795625E-2</c:v>
                </c:pt>
                <c:pt idx="58">
                  <c:v>7.7670501145060911E-2</c:v>
                </c:pt>
                <c:pt idx="59">
                  <c:v>8.0239836800088504E-2</c:v>
                </c:pt>
                <c:pt idx="60">
                  <c:v>9.1558354639106554E-2</c:v>
                </c:pt>
                <c:pt idx="61">
                  <c:v>9.2286050101862749E-2</c:v>
                </c:pt>
                <c:pt idx="62">
                  <c:v>0.10042980263188017</c:v>
                </c:pt>
                <c:pt idx="63">
                  <c:v>0.11258778950354387</c:v>
                </c:pt>
                <c:pt idx="64">
                  <c:v>0.11066730917289291</c:v>
                </c:pt>
                <c:pt idx="65">
                  <c:v>0.13052789809339327</c:v>
                </c:pt>
                <c:pt idx="66">
                  <c:v>0.1299753170287552</c:v>
                </c:pt>
                <c:pt idx="67">
                  <c:v>0.13053738279727867</c:v>
                </c:pt>
                <c:pt idx="68">
                  <c:v>0.14046846574965244</c:v>
                </c:pt>
                <c:pt idx="69">
                  <c:v>0.14707152968369819</c:v>
                </c:pt>
                <c:pt idx="70">
                  <c:v>0.12798070672071304</c:v>
                </c:pt>
                <c:pt idx="71">
                  <c:v>0.12244286632188306</c:v>
                </c:pt>
                <c:pt idx="72">
                  <c:v>0.10824284029496312</c:v>
                </c:pt>
                <c:pt idx="73">
                  <c:v>0.10182385450057119</c:v>
                </c:pt>
                <c:pt idx="74">
                  <c:v>0.16430784842826718</c:v>
                </c:pt>
                <c:pt idx="75">
                  <c:v>0.19848840901916809</c:v>
                </c:pt>
                <c:pt idx="76">
                  <c:v>0.21612033831759625</c:v>
                </c:pt>
                <c:pt idx="77">
                  <c:v>0.21904112292722289</c:v>
                </c:pt>
                <c:pt idx="78">
                  <c:v>0.22383040971090296</c:v>
                </c:pt>
                <c:pt idx="79">
                  <c:v>0.22445350569583411</c:v>
                </c:pt>
                <c:pt idx="80">
                  <c:v>0.35358721375484947</c:v>
                </c:pt>
                <c:pt idx="81">
                  <c:v>0.47523080025355924</c:v>
                </c:pt>
                <c:pt idx="82">
                  <c:v>0.43731075813293074</c:v>
                </c:pt>
                <c:pt idx="83">
                  <c:v>0.43735491085593381</c:v>
                </c:pt>
                <c:pt idx="84">
                  <c:v>0.60828200046398706</c:v>
                </c:pt>
                <c:pt idx="85">
                  <c:v>0.87293215577063421</c:v>
                </c:pt>
                <c:pt idx="86">
                  <c:v>0.71495707938318986</c:v>
                </c:pt>
                <c:pt idx="87">
                  <c:v>0.55954887882958104</c:v>
                </c:pt>
                <c:pt idx="88">
                  <c:v>0.4966800675899421</c:v>
                </c:pt>
                <c:pt idx="89">
                  <c:v>0.38344416974801021</c:v>
                </c:pt>
                <c:pt idx="90">
                  <c:v>0.26924120345044145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6-497A-9978-50A44837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726848"/>
        <c:axId val="813730208"/>
      </c:lineChart>
      <c:dateAx>
        <c:axId val="8137268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3730208"/>
        <c:crosses val="autoZero"/>
        <c:auto val="1"/>
        <c:lblOffset val="100"/>
        <c:baseTimeUnit val="months"/>
      </c:dateAx>
      <c:valAx>
        <c:axId val="8137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37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Nivel 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1966514837254382E-2"/>
          <c:y val="0.11936262628540674"/>
          <c:w val="0.91961342322043738"/>
          <c:h val="0.7716208446402838"/>
        </c:manualLayout>
      </c:layout>
      <c:lineChart>
        <c:grouping val="standard"/>
        <c:varyColors val="0"/>
        <c:ser>
          <c:idx val="0"/>
          <c:order val="0"/>
          <c:tx>
            <c:strRef>
              <c:f>'F10.12.17data'!$S$4</c:f>
              <c:strCache>
                <c:ptCount val="1"/>
                <c:pt idx="0">
                  <c:v>Geographic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'F10.12.17data'!$R$5:$R$95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'F10.12.17data'!$S$5:$S$95</c:f>
              <c:numCache>
                <c:formatCode>General</c:formatCode>
                <c:ptCount val="91"/>
                <c:pt idx="0">
                  <c:v>1.021793163971942</c:v>
                </c:pt>
                <c:pt idx="1">
                  <c:v>1.0126794964339894</c:v>
                </c:pt>
                <c:pt idx="2">
                  <c:v>1.0112470313579915</c:v>
                </c:pt>
                <c:pt idx="3">
                  <c:v>1.016129638646651</c:v>
                </c:pt>
                <c:pt idx="4">
                  <c:v>1.0279719228269972</c:v>
                </c:pt>
                <c:pt idx="5">
                  <c:v>1.0275525623059494</c:v>
                </c:pt>
                <c:pt idx="6">
                  <c:v>1.0269048628350848</c:v>
                </c:pt>
                <c:pt idx="7">
                  <c:v>1.025239792252951</c:v>
                </c:pt>
                <c:pt idx="8">
                  <c:v>1.0219004156220368</c:v>
                </c:pt>
                <c:pt idx="9">
                  <c:v>1.0260957965999815</c:v>
                </c:pt>
                <c:pt idx="10">
                  <c:v>1.0267652828892437</c:v>
                </c:pt>
                <c:pt idx="11">
                  <c:v>1.0284270890562028</c:v>
                </c:pt>
                <c:pt idx="12">
                  <c:v>1.0360097924445324</c:v>
                </c:pt>
                <c:pt idx="13">
                  <c:v>1.0242653914997959</c:v>
                </c:pt>
                <c:pt idx="14">
                  <c:v>1.0309454534220679</c:v>
                </c:pt>
                <c:pt idx="15">
                  <c:v>1.0210416237752138</c:v>
                </c:pt>
                <c:pt idx="16">
                  <c:v>1.026932357275689</c:v>
                </c:pt>
                <c:pt idx="17">
                  <c:v>1.0255354351573855</c:v>
                </c:pt>
                <c:pt idx="18">
                  <c:v>1.029992702561908</c:v>
                </c:pt>
                <c:pt idx="19">
                  <c:v>1.034647093485503</c:v>
                </c:pt>
                <c:pt idx="20">
                  <c:v>1.0327878918270181</c:v>
                </c:pt>
                <c:pt idx="21">
                  <c:v>1.0360887072822542</c:v>
                </c:pt>
                <c:pt idx="22">
                  <c:v>1.0371664682616806</c:v>
                </c:pt>
                <c:pt idx="23">
                  <c:v>1.031648815671822</c:v>
                </c:pt>
                <c:pt idx="24">
                  <c:v>1.0301792727104904</c:v>
                </c:pt>
                <c:pt idx="25">
                  <c:v>1.0288044671578807</c:v>
                </c:pt>
                <c:pt idx="26">
                  <c:v>1.0359825604820072</c:v>
                </c:pt>
                <c:pt idx="27">
                  <c:v>1.0390930843669508</c:v>
                </c:pt>
                <c:pt idx="28">
                  <c:v>1.0375483275135442</c:v>
                </c:pt>
                <c:pt idx="29">
                  <c:v>1.0320857876966354</c:v>
                </c:pt>
                <c:pt idx="30">
                  <c:v>1.0301684124205215</c:v>
                </c:pt>
                <c:pt idx="31">
                  <c:v>1.0331479941797919</c:v>
                </c:pt>
                <c:pt idx="32">
                  <c:v>1.0345221395846782</c:v>
                </c:pt>
                <c:pt idx="33">
                  <c:v>1.0402200229351004</c:v>
                </c:pt>
                <c:pt idx="34">
                  <c:v>1.0449502741654162</c:v>
                </c:pt>
                <c:pt idx="35">
                  <c:v>1.0448415167960596</c:v>
                </c:pt>
                <c:pt idx="36">
                  <c:v>1.0371218960216355</c:v>
                </c:pt>
                <c:pt idx="37">
                  <c:v>1.0371200161400496</c:v>
                </c:pt>
                <c:pt idx="38">
                  <c:v>1.0427001023513369</c:v>
                </c:pt>
                <c:pt idx="39">
                  <c:v>1.0481493727762767</c:v>
                </c:pt>
                <c:pt idx="40">
                  <c:v>1.054637249599174</c:v>
                </c:pt>
                <c:pt idx="41">
                  <c:v>1.0520990706551718</c:v>
                </c:pt>
                <c:pt idx="42">
                  <c:v>1.0560748633499411</c:v>
                </c:pt>
                <c:pt idx="43">
                  <c:v>1.0510644383839851</c:v>
                </c:pt>
                <c:pt idx="44">
                  <c:v>1.0490345889516657</c:v>
                </c:pt>
                <c:pt idx="45">
                  <c:v>1.0622213638461535</c:v>
                </c:pt>
                <c:pt idx="46">
                  <c:v>1.0652540635975771</c:v>
                </c:pt>
                <c:pt idx="47">
                  <c:v>1.0682020186379841</c:v>
                </c:pt>
                <c:pt idx="48">
                  <c:v>1.0815738129521584</c:v>
                </c:pt>
                <c:pt idx="49">
                  <c:v>1.0854847711474149</c:v>
                </c:pt>
                <c:pt idx="50">
                  <c:v>1.0878179847856499</c:v>
                </c:pt>
                <c:pt idx="51">
                  <c:v>1.0919508905862512</c:v>
                </c:pt>
                <c:pt idx="52">
                  <c:v>1.0865865123341401</c:v>
                </c:pt>
                <c:pt idx="53">
                  <c:v>1.0894785760665988</c:v>
                </c:pt>
                <c:pt idx="54">
                  <c:v>1.0905957507598032</c:v>
                </c:pt>
                <c:pt idx="55">
                  <c:v>1.0886852529968591</c:v>
                </c:pt>
                <c:pt idx="56">
                  <c:v>1.0718736876238415</c:v>
                </c:pt>
                <c:pt idx="57">
                  <c:v>1.0620467252927086</c:v>
                </c:pt>
                <c:pt idx="58">
                  <c:v>1.0649280195457742</c:v>
                </c:pt>
                <c:pt idx="59">
                  <c:v>1.0700345778346207</c:v>
                </c:pt>
                <c:pt idx="60">
                  <c:v>1.0783046215516208</c:v>
                </c:pt>
                <c:pt idx="61">
                  <c:v>1.0830554611680443</c:v>
                </c:pt>
                <c:pt idx="62">
                  <c:v>1.0893461819427783</c:v>
                </c:pt>
                <c:pt idx="63">
                  <c:v>1.083851571986362</c:v>
                </c:pt>
                <c:pt idx="64">
                  <c:v>1.0835699588898944</c:v>
                </c:pt>
                <c:pt idx="65">
                  <c:v>1.0874562069271387</c:v>
                </c:pt>
                <c:pt idx="66">
                  <c:v>1.0896862939724994</c:v>
                </c:pt>
                <c:pt idx="67">
                  <c:v>1.0829800062243704</c:v>
                </c:pt>
                <c:pt idx="68">
                  <c:v>1.0825092876761251</c:v>
                </c:pt>
                <c:pt idx="69">
                  <c:v>1.0811782379146393</c:v>
                </c:pt>
                <c:pt idx="70">
                  <c:v>1.0743639132444021</c:v>
                </c:pt>
                <c:pt idx="71">
                  <c:v>1.0747167648225848</c:v>
                </c:pt>
                <c:pt idx="72">
                  <c:v>1.079346496640649</c:v>
                </c:pt>
                <c:pt idx="73">
                  <c:v>1.0832132149989417</c:v>
                </c:pt>
                <c:pt idx="74">
                  <c:v>1.0937443993746501</c:v>
                </c:pt>
                <c:pt idx="75">
                  <c:v>1.1038310739684756</c:v>
                </c:pt>
                <c:pt idx="76">
                  <c:v>1.0953448331247735</c:v>
                </c:pt>
                <c:pt idx="77">
                  <c:v>1.0961740154419852</c:v>
                </c:pt>
                <c:pt idx="78">
                  <c:v>1.0803442656879918</c:v>
                </c:pt>
                <c:pt idx="79">
                  <c:v>1.0655942929906754</c:v>
                </c:pt>
                <c:pt idx="80">
                  <c:v>1.0676413271717893</c:v>
                </c:pt>
                <c:pt idx="81">
                  <c:v>1.0641116095673884</c:v>
                </c:pt>
                <c:pt idx="82">
                  <c:v>1.0562710160151434</c:v>
                </c:pt>
                <c:pt idx="83">
                  <c:v>1.0635874511594638</c:v>
                </c:pt>
                <c:pt idx="84">
                  <c:v>1.0793162815774722</c:v>
                </c:pt>
                <c:pt idx="85">
                  <c:v>1.0638063890088705</c:v>
                </c:pt>
                <c:pt idx="86">
                  <c:v>1.0838973320571641</c:v>
                </c:pt>
                <c:pt idx="87">
                  <c:v>1.0744358234347959</c:v>
                </c:pt>
                <c:pt idx="88">
                  <c:v>1.0678307544617498</c:v>
                </c:pt>
                <c:pt idx="89">
                  <c:v>1.0654058153637138</c:v>
                </c:pt>
                <c:pt idx="90">
                  <c:v>1.0650956451735845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0-4A71-B92D-39920F843D76}"/>
            </c:ext>
          </c:extLst>
        </c:ser>
        <c:ser>
          <c:idx val="1"/>
          <c:order val="1"/>
          <c:tx>
            <c:strRef>
              <c:f>'F10.12.17data'!$T$4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'F10.12.17data'!$R$5:$R$95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'F10.12.17data'!$T$5:$T$95</c:f>
              <c:numCache>
                <c:formatCode>General</c:formatCode>
                <c:ptCount val="91"/>
                <c:pt idx="0">
                  <c:v>1.0000000000000002</c:v>
                </c:pt>
                <c:pt idx="1">
                  <c:v>0.99756719257096405</c:v>
                </c:pt>
                <c:pt idx="2">
                  <c:v>0.99823268675245513</c:v>
                </c:pt>
                <c:pt idx="3">
                  <c:v>0.99992397470591821</c:v>
                </c:pt>
                <c:pt idx="4">
                  <c:v>1.0022254285807193</c:v>
                </c:pt>
                <c:pt idx="5">
                  <c:v>1.0015356237549948</c:v>
                </c:pt>
                <c:pt idx="6">
                  <c:v>1.0006773101205007</c:v>
                </c:pt>
                <c:pt idx="7">
                  <c:v>0.99679205178912345</c:v>
                </c:pt>
                <c:pt idx="8">
                  <c:v>0.99829127663974948</c:v>
                </c:pt>
                <c:pt idx="9">
                  <c:v>0.99935849460935644</c:v>
                </c:pt>
                <c:pt idx="10">
                  <c:v>1.000525594828314</c:v>
                </c:pt>
                <c:pt idx="11">
                  <c:v>0.99918288401327771</c:v>
                </c:pt>
                <c:pt idx="12">
                  <c:v>0.99569614482658164</c:v>
                </c:pt>
                <c:pt idx="13">
                  <c:v>0.9945973658931655</c:v>
                </c:pt>
                <c:pt idx="14">
                  <c:v>0.9935429639291965</c:v>
                </c:pt>
                <c:pt idx="15">
                  <c:v>0.99279347288115405</c:v>
                </c:pt>
                <c:pt idx="16">
                  <c:v>0.99085707208491869</c:v>
                </c:pt>
                <c:pt idx="17">
                  <c:v>0.99315062687558853</c:v>
                </c:pt>
                <c:pt idx="18">
                  <c:v>0.99551583210435723</c:v>
                </c:pt>
                <c:pt idx="19">
                  <c:v>0.99467591426470603</c:v>
                </c:pt>
                <c:pt idx="20">
                  <c:v>0.99612397200450742</c:v>
                </c:pt>
                <c:pt idx="21">
                  <c:v>0.99493335602119348</c:v>
                </c:pt>
                <c:pt idx="22">
                  <c:v>0.99613674319808387</c:v>
                </c:pt>
                <c:pt idx="23">
                  <c:v>0.99610413106126128</c:v>
                </c:pt>
                <c:pt idx="24">
                  <c:v>0.9933816244165975</c:v>
                </c:pt>
                <c:pt idx="25">
                  <c:v>0.99428190438249786</c:v>
                </c:pt>
                <c:pt idx="26">
                  <c:v>1.0011835602631607</c:v>
                </c:pt>
                <c:pt idx="27">
                  <c:v>1.0055918177252825</c:v>
                </c:pt>
                <c:pt idx="28">
                  <c:v>1.0025136056643922</c:v>
                </c:pt>
                <c:pt idx="29">
                  <c:v>0.99971168363838103</c:v>
                </c:pt>
                <c:pt idx="30">
                  <c:v>0.9994193087047083</c:v>
                </c:pt>
                <c:pt idx="31">
                  <c:v>0.99735839226127665</c:v>
                </c:pt>
                <c:pt idx="32">
                  <c:v>0.9979997721428806</c:v>
                </c:pt>
                <c:pt idx="33">
                  <c:v>0.99686729675059127</c:v>
                </c:pt>
                <c:pt idx="34">
                  <c:v>0.99245103131002699</c:v>
                </c:pt>
                <c:pt idx="35">
                  <c:v>0.99507959862709072</c:v>
                </c:pt>
                <c:pt idx="36">
                  <c:v>0.99160720887998499</c:v>
                </c:pt>
                <c:pt idx="37">
                  <c:v>1.0002563054356188</c:v>
                </c:pt>
                <c:pt idx="38">
                  <c:v>1.0033482799278668</c:v>
                </c:pt>
                <c:pt idx="39">
                  <c:v>1.0063650242295843</c:v>
                </c:pt>
                <c:pt idx="40">
                  <c:v>1.0116948218400514</c:v>
                </c:pt>
                <c:pt idx="41">
                  <c:v>1.0095775510635445</c:v>
                </c:pt>
                <c:pt idx="42">
                  <c:v>1.0071774996962455</c:v>
                </c:pt>
                <c:pt idx="43">
                  <c:v>1.0040648670779602</c:v>
                </c:pt>
                <c:pt idx="44">
                  <c:v>1.0054690200556171</c:v>
                </c:pt>
                <c:pt idx="45">
                  <c:v>1.0069997917395062</c:v>
                </c:pt>
                <c:pt idx="46">
                  <c:v>1.0103940514630552</c:v>
                </c:pt>
                <c:pt idx="47">
                  <c:v>1.0080667712149396</c:v>
                </c:pt>
                <c:pt idx="48">
                  <c:v>1.0105474748033449</c:v>
                </c:pt>
                <c:pt idx="49">
                  <c:v>1.0118636124565796</c:v>
                </c:pt>
                <c:pt idx="50">
                  <c:v>1.0109006050207459</c:v>
                </c:pt>
                <c:pt idx="51">
                  <c:v>1.0111748549332322</c:v>
                </c:pt>
                <c:pt idx="52">
                  <c:v>1.0113918530091492</c:v>
                </c:pt>
                <c:pt idx="53">
                  <c:v>1.0084276180565919</c:v>
                </c:pt>
                <c:pt idx="54">
                  <c:v>1.0093608393200042</c:v>
                </c:pt>
                <c:pt idx="55">
                  <c:v>1.0089738071392076</c:v>
                </c:pt>
                <c:pt idx="56">
                  <c:v>1.0046708941246054</c:v>
                </c:pt>
                <c:pt idx="57">
                  <c:v>1.0037155039704806</c:v>
                </c:pt>
                <c:pt idx="58">
                  <c:v>1.0031316016159506</c:v>
                </c:pt>
                <c:pt idx="59">
                  <c:v>1.0016082055553348</c:v>
                </c:pt>
                <c:pt idx="60">
                  <c:v>1.0041817384301652</c:v>
                </c:pt>
                <c:pt idx="61">
                  <c:v>1.0062212275017737</c:v>
                </c:pt>
                <c:pt idx="62">
                  <c:v>1.0128426202708891</c:v>
                </c:pt>
                <c:pt idx="63">
                  <c:v>1.0183138867893597</c:v>
                </c:pt>
                <c:pt idx="64">
                  <c:v>1.0191241201192105</c:v>
                </c:pt>
                <c:pt idx="65">
                  <c:v>1.0159783042472759</c:v>
                </c:pt>
                <c:pt idx="66">
                  <c:v>1.012691358950442</c:v>
                </c:pt>
                <c:pt idx="67">
                  <c:v>1.007218181609379</c:v>
                </c:pt>
                <c:pt idx="68">
                  <c:v>1.0086961472752614</c:v>
                </c:pt>
                <c:pt idx="69">
                  <c:v>1.012757340498214</c:v>
                </c:pt>
                <c:pt idx="70">
                  <c:v>1.0125384935781951</c:v>
                </c:pt>
                <c:pt idx="71">
                  <c:v>1.0093158704418665</c:v>
                </c:pt>
                <c:pt idx="72">
                  <c:v>1.004850564063285</c:v>
                </c:pt>
                <c:pt idx="73">
                  <c:v>1.0071579580503722</c:v>
                </c:pt>
                <c:pt idx="74">
                  <c:v>1.016237736567569</c:v>
                </c:pt>
                <c:pt idx="75">
                  <c:v>1.0224373362470822</c:v>
                </c:pt>
                <c:pt idx="76">
                  <c:v>1.0281833495628465</c:v>
                </c:pt>
                <c:pt idx="77">
                  <c:v>1.0229782425106888</c:v>
                </c:pt>
                <c:pt idx="78">
                  <c:v>1.0165230280638711</c:v>
                </c:pt>
                <c:pt idx="79">
                  <c:v>1.0120841397548346</c:v>
                </c:pt>
                <c:pt idx="80">
                  <c:v>1.0193167268870567</c:v>
                </c:pt>
                <c:pt idx="81">
                  <c:v>1.0255384724419914</c:v>
                </c:pt>
                <c:pt idx="82">
                  <c:v>1.0244566205154848</c:v>
                </c:pt>
                <c:pt idx="83">
                  <c:v>1.0306124140586852</c:v>
                </c:pt>
                <c:pt idx="84">
                  <c:v>1.0333012465830231</c:v>
                </c:pt>
                <c:pt idx="85">
                  <c:v>1.0266828592632715</c:v>
                </c:pt>
                <c:pt idx="86">
                  <c:v>1.0215703016475957</c:v>
                </c:pt>
                <c:pt idx="87">
                  <c:v>1.0194424705003282</c:v>
                </c:pt>
                <c:pt idx="88">
                  <c:v>1.0171702324596936</c:v>
                </c:pt>
                <c:pt idx="89">
                  <c:v>1.0195894537703767</c:v>
                </c:pt>
                <c:pt idx="90">
                  <c:v>1.0160142190750585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0-4A71-B92D-39920F843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471312"/>
        <c:axId val="1077474192"/>
      </c:lineChart>
      <c:dateAx>
        <c:axId val="107747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7474192"/>
        <c:crosses val="autoZero"/>
        <c:auto val="1"/>
        <c:lblOffset val="100"/>
        <c:baseTimeUnit val="months"/>
      </c:dateAx>
      <c:valAx>
        <c:axId val="10774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747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Núcleo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'F10.12.17data'!$V$4</c:f>
              <c:strCache>
                <c:ptCount val="1"/>
                <c:pt idx="0">
                  <c:v>Geographic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'F10.12.17data'!$U$5:$U$95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'F10.12.17data'!$V$5:$V$95</c:f>
              <c:numCache>
                <c:formatCode>General</c:formatCode>
                <c:ptCount val="91"/>
                <c:pt idx="0">
                  <c:v>1</c:v>
                </c:pt>
                <c:pt idx="1">
                  <c:v>0.99901768172888017</c:v>
                </c:pt>
                <c:pt idx="2">
                  <c:v>0.99613526570048305</c:v>
                </c:pt>
                <c:pt idx="3">
                  <c:v>0.99905033238366581</c:v>
                </c:pt>
                <c:pt idx="4">
                  <c:v>1.0065420560747664</c:v>
                </c:pt>
                <c:pt idx="5">
                  <c:v>1.0027472527472527</c:v>
                </c:pt>
                <c:pt idx="6">
                  <c:v>1.0045207956600362</c:v>
                </c:pt>
                <c:pt idx="7">
                  <c:v>1.0062444246208742</c:v>
                </c:pt>
                <c:pt idx="8">
                  <c:v>1.0043898156277435</c:v>
                </c:pt>
                <c:pt idx="9">
                  <c:v>1.0043252595155709</c:v>
                </c:pt>
                <c:pt idx="10">
                  <c:v>1.0085470085470085</c:v>
                </c:pt>
                <c:pt idx="11">
                  <c:v>1.0084459459459461</c:v>
                </c:pt>
                <c:pt idx="12">
                  <c:v>1.0083333333333333</c:v>
                </c:pt>
                <c:pt idx="13">
                  <c:v>1.0016366612111294</c:v>
                </c:pt>
                <c:pt idx="14">
                  <c:v>1.0088353413654618</c:v>
                </c:pt>
                <c:pt idx="15">
                  <c:v>1.0007776049766719</c:v>
                </c:pt>
                <c:pt idx="16">
                  <c:v>1.0022813688212928</c:v>
                </c:pt>
                <c:pt idx="17">
                  <c:v>1.0022288261515602</c:v>
                </c:pt>
                <c:pt idx="18">
                  <c:v>1.0050035739814152</c:v>
                </c:pt>
                <c:pt idx="19">
                  <c:v>1.0062197650310989</c:v>
                </c:pt>
                <c:pt idx="20">
                  <c:v>1.0026737967914439</c:v>
                </c:pt>
                <c:pt idx="21">
                  <c:v>1.0181590482154039</c:v>
                </c:pt>
                <c:pt idx="22">
                  <c:v>1.0161001788908766</c:v>
                </c:pt>
                <c:pt idx="23">
                  <c:v>1.0120274914089347</c:v>
                </c:pt>
                <c:pt idx="24">
                  <c:v>1.0111296605453535</c:v>
                </c:pt>
                <c:pt idx="25">
                  <c:v>1.0145631067961165</c:v>
                </c:pt>
                <c:pt idx="26">
                  <c:v>1.0198952879581153</c:v>
                </c:pt>
                <c:pt idx="27">
                  <c:v>1.0250501002004009</c:v>
                </c:pt>
                <c:pt idx="28">
                  <c:v>1.0202507232401157</c:v>
                </c:pt>
                <c:pt idx="29">
                  <c:v>1.0196261682242991</c:v>
                </c:pt>
                <c:pt idx="30">
                  <c:v>1.0190995907230558</c:v>
                </c:pt>
                <c:pt idx="31">
                  <c:v>1.0199822380106571</c:v>
                </c:pt>
                <c:pt idx="32">
                  <c:v>1.0160540768905788</c:v>
                </c:pt>
                <c:pt idx="33">
                  <c:v>1.0227817745803358</c:v>
                </c:pt>
                <c:pt idx="34">
                  <c:v>1.0277349768875192</c:v>
                </c:pt>
                <c:pt idx="35">
                  <c:v>1.035198221563542</c:v>
                </c:pt>
                <c:pt idx="36">
                  <c:v>1.0281539558089807</c:v>
                </c:pt>
                <c:pt idx="37">
                  <c:v>1.0294321329639888</c:v>
                </c:pt>
                <c:pt idx="38">
                  <c:v>1.0335365853658538</c:v>
                </c:pt>
                <c:pt idx="39">
                  <c:v>1.0329055610398157</c:v>
                </c:pt>
                <c:pt idx="40">
                  <c:v>1.0408763897972531</c:v>
                </c:pt>
                <c:pt idx="41">
                  <c:v>1.0366323907455013</c:v>
                </c:pt>
                <c:pt idx="42">
                  <c:v>1.0414556962025316</c:v>
                </c:pt>
                <c:pt idx="43">
                  <c:v>1.0356046654389195</c:v>
                </c:pt>
                <c:pt idx="44">
                  <c:v>1.0311387900355873</c:v>
                </c:pt>
                <c:pt idx="45">
                  <c:v>1.0410122164048865</c:v>
                </c:pt>
                <c:pt idx="46">
                  <c:v>1.0431228861330328</c:v>
                </c:pt>
                <c:pt idx="47">
                  <c:v>1.0515068493150685</c:v>
                </c:pt>
                <c:pt idx="48">
                  <c:v>1.0719196192490745</c:v>
                </c:pt>
                <c:pt idx="49">
                  <c:v>1.0740835030549898</c:v>
                </c:pt>
                <c:pt idx="50">
                  <c:v>1.0741375091754344</c:v>
                </c:pt>
                <c:pt idx="51">
                  <c:v>1.0809479117785077</c:v>
                </c:pt>
                <c:pt idx="52">
                  <c:v>1.0763222494978799</c:v>
                </c:pt>
                <c:pt idx="53">
                  <c:v>1.0829911389669333</c:v>
                </c:pt>
                <c:pt idx="54">
                  <c:v>1.0853505843071787</c:v>
                </c:pt>
                <c:pt idx="55">
                  <c:v>1.0820595333869671</c:v>
                </c:pt>
                <c:pt idx="56">
                  <c:v>1.0723824269401974</c:v>
                </c:pt>
                <c:pt idx="57">
                  <c:v>1.0575418994413408</c:v>
                </c:pt>
                <c:pt idx="58">
                  <c:v>1.0545421708506411</c:v>
                </c:pt>
                <c:pt idx="59">
                  <c:v>1.0625881523272214</c:v>
                </c:pt>
                <c:pt idx="60">
                  <c:v>1.0762942779291553</c:v>
                </c:pt>
                <c:pt idx="61">
                  <c:v>1.0751435602953239</c:v>
                </c:pt>
                <c:pt idx="62">
                  <c:v>1.0815942256394162</c:v>
                </c:pt>
                <c:pt idx="63">
                  <c:v>1.0776556776556776</c:v>
                </c:pt>
                <c:pt idx="64">
                  <c:v>1.0792817679558011</c:v>
                </c:pt>
                <c:pt idx="65">
                  <c:v>1.088297311544544</c:v>
                </c:pt>
                <c:pt idx="66">
                  <c:v>1.0858110651110275</c:v>
                </c:pt>
                <c:pt idx="67">
                  <c:v>1.0755726078362982</c:v>
                </c:pt>
                <c:pt idx="68">
                  <c:v>1.0711949411251636</c:v>
                </c:pt>
                <c:pt idx="69">
                  <c:v>1.0690616289873025</c:v>
                </c:pt>
                <c:pt idx="70">
                  <c:v>1.0513814832767814</c:v>
                </c:pt>
                <c:pt idx="71">
                  <c:v>1.0558804418453542</c:v>
                </c:pt>
                <c:pt idx="72">
                  <c:v>1.0622942066387826</c:v>
                </c:pt>
                <c:pt idx="73">
                  <c:v>1.0626792643833305</c:v>
                </c:pt>
                <c:pt idx="74">
                  <c:v>1.0788641037810474</c:v>
                </c:pt>
                <c:pt idx="75">
                  <c:v>1.0957115299005786</c:v>
                </c:pt>
                <c:pt idx="76">
                  <c:v>1.0869059033009176</c:v>
                </c:pt>
                <c:pt idx="77">
                  <c:v>1.0856960408684546</c:v>
                </c:pt>
                <c:pt idx="78">
                  <c:v>1.0795658951912699</c:v>
                </c:pt>
                <c:pt idx="79">
                  <c:v>1.0650686836104777</c:v>
                </c:pt>
                <c:pt idx="80">
                  <c:v>1.0657856093979443</c:v>
                </c:pt>
                <c:pt idx="81">
                  <c:v>1.0646797987550096</c:v>
                </c:pt>
                <c:pt idx="82">
                  <c:v>1.0582356860132462</c:v>
                </c:pt>
                <c:pt idx="83">
                  <c:v>1.0607839027457555</c:v>
                </c:pt>
                <c:pt idx="84">
                  <c:v>1.0759986739598872</c:v>
                </c:pt>
                <c:pt idx="85">
                  <c:v>1.0522659683075148</c:v>
                </c:pt>
                <c:pt idx="86">
                  <c:v>1.0661384088556183</c:v>
                </c:pt>
                <c:pt idx="87">
                  <c:v>1.0615157480314961</c:v>
                </c:pt>
                <c:pt idx="88">
                  <c:v>1.0617358360599276</c:v>
                </c:pt>
                <c:pt idx="89">
                  <c:v>1.0539586234334593</c:v>
                </c:pt>
                <c:pt idx="90">
                  <c:v>1.0514197758501822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D-42AB-95DB-86C2EE67A929}"/>
            </c:ext>
          </c:extLst>
        </c:ser>
        <c:ser>
          <c:idx val="1"/>
          <c:order val="1"/>
          <c:tx>
            <c:strRef>
              <c:f>'F10.12.17data'!$W$4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'F10.12.17data'!$U$5:$U$95</c:f>
              <c:numCache>
                <c:formatCode>mmm\-yy</c:formatCode>
                <c:ptCount val="91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</c:numCache>
            </c:numRef>
          </c:cat>
          <c:val>
            <c:numRef>
              <c:f>'F10.12.17data'!$W$5:$W$95</c:f>
              <c:numCache>
                <c:formatCode>General</c:formatCode>
                <c:ptCount val="91"/>
                <c:pt idx="0">
                  <c:v>1</c:v>
                </c:pt>
                <c:pt idx="1">
                  <c:v>1.0008946954403881</c:v>
                </c:pt>
                <c:pt idx="2">
                  <c:v>0.99988454201017385</c:v>
                </c:pt>
                <c:pt idx="3">
                  <c:v>1.000600921234732</c:v>
                </c:pt>
                <c:pt idx="4">
                  <c:v>1.0003295921198392</c:v>
                </c:pt>
                <c:pt idx="5">
                  <c:v>1.0006955055182627</c:v>
                </c:pt>
                <c:pt idx="6">
                  <c:v>1.0000309924509427</c:v>
                </c:pt>
                <c:pt idx="7">
                  <c:v>0.99969332736149197</c:v>
                </c:pt>
                <c:pt idx="8">
                  <c:v>0.99871793517644813</c:v>
                </c:pt>
                <c:pt idx="9">
                  <c:v>0.99815179054602354</c:v>
                </c:pt>
                <c:pt idx="10">
                  <c:v>0.99887384089900122</c:v>
                </c:pt>
                <c:pt idx="11">
                  <c:v>0.99856844518506671</c:v>
                </c:pt>
                <c:pt idx="12">
                  <c:v>0.99700271519906469</c:v>
                </c:pt>
                <c:pt idx="13">
                  <c:v>0.99682018113246851</c:v>
                </c:pt>
                <c:pt idx="14">
                  <c:v>0.99588738723085546</c:v>
                </c:pt>
                <c:pt idx="15">
                  <c:v>0.99635618125247571</c:v>
                </c:pt>
                <c:pt idx="16">
                  <c:v>0.99607297825930596</c:v>
                </c:pt>
                <c:pt idx="17">
                  <c:v>0.99685723395160397</c:v>
                </c:pt>
                <c:pt idx="18">
                  <c:v>0.99558590247744116</c:v>
                </c:pt>
                <c:pt idx="19">
                  <c:v>0.99694398859079969</c:v>
                </c:pt>
                <c:pt idx="20">
                  <c:v>0.99718676552247554</c:v>
                </c:pt>
                <c:pt idx="21">
                  <c:v>0.99766046820925991</c:v>
                </c:pt>
                <c:pt idx="22">
                  <c:v>0.99964265566931809</c:v>
                </c:pt>
                <c:pt idx="23">
                  <c:v>1.0002595159477194</c:v>
                </c:pt>
                <c:pt idx="24">
                  <c:v>0.99898571813315751</c:v>
                </c:pt>
                <c:pt idx="25">
                  <c:v>1.0000857035882917</c:v>
                </c:pt>
                <c:pt idx="26">
                  <c:v>1.001503441804217</c:v>
                </c:pt>
                <c:pt idx="27">
                  <c:v>1.0035301417322773</c:v>
                </c:pt>
                <c:pt idx="28">
                  <c:v>1.0037272871860747</c:v>
                </c:pt>
                <c:pt idx="29">
                  <c:v>1.0026631863442641</c:v>
                </c:pt>
                <c:pt idx="30">
                  <c:v>1.0035348462597229</c:v>
                </c:pt>
                <c:pt idx="31">
                  <c:v>1.0034712973952928</c:v>
                </c:pt>
                <c:pt idx="32">
                  <c:v>1.0033613879390604</c:v>
                </c:pt>
                <c:pt idx="33">
                  <c:v>1.0046597021716834</c:v>
                </c:pt>
                <c:pt idx="34">
                  <c:v>1.0040570352991667</c:v>
                </c:pt>
                <c:pt idx="35">
                  <c:v>1.0056533045301868</c:v>
                </c:pt>
                <c:pt idx="36">
                  <c:v>1.0044421838106525</c:v>
                </c:pt>
                <c:pt idx="37">
                  <c:v>1.0069920436626532</c:v>
                </c:pt>
                <c:pt idx="38">
                  <c:v>1.008279057426358</c:v>
                </c:pt>
                <c:pt idx="39">
                  <c:v>1.0079308153856776</c:v>
                </c:pt>
                <c:pt idx="40">
                  <c:v>1.010394483114005</c:v>
                </c:pt>
                <c:pt idx="41">
                  <c:v>1.0116601775116538</c:v>
                </c:pt>
                <c:pt idx="42">
                  <c:v>1.0115783187697871</c:v>
                </c:pt>
                <c:pt idx="43">
                  <c:v>1.0122544501483497</c:v>
                </c:pt>
                <c:pt idx="44">
                  <c:v>1.010518769656245</c:v>
                </c:pt>
                <c:pt idx="45">
                  <c:v>1.0117347280603248</c:v>
                </c:pt>
                <c:pt idx="46">
                  <c:v>1.0115852339248159</c:v>
                </c:pt>
                <c:pt idx="47">
                  <c:v>1.0117722353455281</c:v>
                </c:pt>
                <c:pt idx="48">
                  <c:v>1.0164439141292601</c:v>
                </c:pt>
                <c:pt idx="49">
                  <c:v>1.0205148646503532</c:v>
                </c:pt>
                <c:pt idx="50">
                  <c:v>1.0198851303127372</c:v>
                </c:pt>
                <c:pt idx="51">
                  <c:v>1.0185985179810808</c:v>
                </c:pt>
                <c:pt idx="52">
                  <c:v>1.0175786133391391</c:v>
                </c:pt>
                <c:pt idx="53">
                  <c:v>1.0170394605979374</c:v>
                </c:pt>
                <c:pt idx="54">
                  <c:v>1.0172719242336681</c:v>
                </c:pt>
                <c:pt idx="55">
                  <c:v>1.0160369575063122</c:v>
                </c:pt>
                <c:pt idx="56">
                  <c:v>1.0153935946369561</c:v>
                </c:pt>
                <c:pt idx="57">
                  <c:v>1.0141972419689245</c:v>
                </c:pt>
                <c:pt idx="58">
                  <c:v>1.013927346357961</c:v>
                </c:pt>
                <c:pt idx="59">
                  <c:v>1.0139345698505771</c:v>
                </c:pt>
                <c:pt idx="60">
                  <c:v>1.0152302837279128</c:v>
                </c:pt>
                <c:pt idx="61">
                  <c:v>1.0148578751989157</c:v>
                </c:pt>
                <c:pt idx="62">
                  <c:v>1.0154822453090953</c:v>
                </c:pt>
                <c:pt idx="63">
                  <c:v>1.0163198040657022</c:v>
                </c:pt>
                <c:pt idx="64">
                  <c:v>1.0150238375522289</c:v>
                </c:pt>
                <c:pt idx="65">
                  <c:v>1.016857646954374</c:v>
                </c:pt>
                <c:pt idx="66">
                  <c:v>1.0159657557080934</c:v>
                </c:pt>
                <c:pt idx="67">
                  <c:v>1.0149327401896697</c:v>
                </c:pt>
                <c:pt idx="68">
                  <c:v>1.0150439112636438</c:v>
                </c:pt>
                <c:pt idx="69">
                  <c:v>1.0149272399368114</c:v>
                </c:pt>
                <c:pt idx="70">
                  <c:v>1.0122929621275116</c:v>
                </c:pt>
                <c:pt idx="71">
                  <c:v>1.0112233157604889</c:v>
                </c:pt>
                <c:pt idx="72">
                  <c:v>1.0094203393880889</c:v>
                </c:pt>
                <c:pt idx="73">
                  <c:v>1.0084078192248958</c:v>
                </c:pt>
                <c:pt idx="74">
                  <c:v>1.0126159249544393</c:v>
                </c:pt>
                <c:pt idx="75">
                  <c:v>1.01422972497394</c:v>
                </c:pt>
                <c:pt idx="76">
                  <c:v>1.0142920035953313</c:v>
                </c:pt>
                <c:pt idx="77">
                  <c:v>1.0134291607846351</c:v>
                </c:pt>
                <c:pt idx="78">
                  <c:v>1.0128833411882001</c:v>
                </c:pt>
                <c:pt idx="79">
                  <c:v>1.0121276025687862</c:v>
                </c:pt>
                <c:pt idx="80">
                  <c:v>1.0168138306356374</c:v>
                </c:pt>
                <c:pt idx="81">
                  <c:v>1.0199506923611767</c:v>
                </c:pt>
                <c:pt idx="82">
                  <c:v>1.0168523554202495</c:v>
                </c:pt>
                <c:pt idx="83">
                  <c:v>1.0148496698027718</c:v>
                </c:pt>
                <c:pt idx="84">
                  <c:v>1.0161069699368355</c:v>
                </c:pt>
                <c:pt idx="85">
                  <c:v>1.0192577409293595</c:v>
                </c:pt>
                <c:pt idx="86">
                  <c:v>1.0140225664718581</c:v>
                </c:pt>
                <c:pt idx="87">
                  <c:v>1.0100179670885552</c:v>
                </c:pt>
                <c:pt idx="88">
                  <c:v>1.0083620772001891</c:v>
                </c:pt>
                <c:pt idx="89">
                  <c:v>1.0062185157370245</c:v>
                </c:pt>
                <c:pt idx="90">
                  <c:v>1.0042096415417525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D-42AB-95DB-86C2EE67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564160"/>
        <c:axId val="950552160"/>
      </c:lineChart>
      <c:dateAx>
        <c:axId val="950564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0552160"/>
        <c:crosses val="autoZero"/>
        <c:auto val="1"/>
        <c:lblOffset val="100"/>
        <c:baseTimeUnit val="months"/>
      </c:dateAx>
      <c:valAx>
        <c:axId val="9505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05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brechas de inflación,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F9data!$J$4</c:f>
              <c:strCache>
                <c:ptCount val="1"/>
                <c:pt idx="0">
                  <c:v>Dif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F9data!$J$5:$J$105</c:f>
              <c:numCache>
                <c:formatCode>0.0%</c:formatCode>
                <c:ptCount val="101"/>
                <c:pt idx="1">
                  <c:v>1.3723846384610994E-2</c:v>
                </c:pt>
                <c:pt idx="2">
                  <c:v>8.4771394894249674E-3</c:v>
                </c:pt>
                <c:pt idx="3">
                  <c:v>1.1304131685881735E-2</c:v>
                </c:pt>
                <c:pt idx="4">
                  <c:v>1.189772054363325E-2</c:v>
                </c:pt>
                <c:pt idx="5">
                  <c:v>6.1559875416887788E-3</c:v>
                </c:pt>
                <c:pt idx="6">
                  <c:v>4.5283543956937677E-3</c:v>
                </c:pt>
                <c:pt idx="7">
                  <c:v>6.3838946570333732E-3</c:v>
                </c:pt>
                <c:pt idx="8">
                  <c:v>5.3728644376591639E-3</c:v>
                </c:pt>
                <c:pt idx="9">
                  <c:v>8.0063986299658829E-3</c:v>
                </c:pt>
                <c:pt idx="10">
                  <c:v>5.3820073024224424E-3</c:v>
                </c:pt>
                <c:pt idx="11">
                  <c:v>4.3938163501446859E-3</c:v>
                </c:pt>
                <c:pt idx="12">
                  <c:v>1.068000690459181E-2</c:v>
                </c:pt>
                <c:pt idx="13">
                  <c:v>1.1645166798305961E-2</c:v>
                </c:pt>
                <c:pt idx="14">
                  <c:v>6.6532452458936131E-3</c:v>
                </c:pt>
                <c:pt idx="15">
                  <c:v>1.184442344998593E-2</c:v>
                </c:pt>
                <c:pt idx="16">
                  <c:v>8.208130077193232E-3</c:v>
                </c:pt>
                <c:pt idx="17">
                  <c:v>7.145588141473036E-3</c:v>
                </c:pt>
                <c:pt idx="18">
                  <c:v>8.0150673370951164E-3</c:v>
                </c:pt>
                <c:pt idx="19">
                  <c:v>8.6014064458026507E-3</c:v>
                </c:pt>
                <c:pt idx="20">
                  <c:v>6.725498402073038E-3</c:v>
                </c:pt>
                <c:pt idx="21">
                  <c:v>1.304468342850762E-2</c:v>
                </c:pt>
                <c:pt idx="22">
                  <c:v>1.0664272925021478E-2</c:v>
                </c:pt>
                <c:pt idx="23">
                  <c:v>1.3182206993418877E-2</c:v>
                </c:pt>
                <c:pt idx="24">
                  <c:v>4.8732259668800015E-3</c:v>
                </c:pt>
                <c:pt idx="25">
                  <c:v>6.2886250123532772E-3</c:v>
                </c:pt>
                <c:pt idx="26">
                  <c:v>1.5740641641561082E-2</c:v>
                </c:pt>
                <c:pt idx="27">
                  <c:v>1.0403650661293229E-2</c:v>
                </c:pt>
                <c:pt idx="28">
                  <c:v>4.7927600600183862E-3</c:v>
                </c:pt>
                <c:pt idx="29">
                  <c:v>1.2605778288884872E-2</c:v>
                </c:pt>
                <c:pt idx="30">
                  <c:v>2.8663935241755034E-3</c:v>
                </c:pt>
                <c:pt idx="31">
                  <c:v>1.0246691346509129E-2</c:v>
                </c:pt>
                <c:pt idx="32">
                  <c:v>5.4105773724648643E-3</c:v>
                </c:pt>
                <c:pt idx="33">
                  <c:v>8.5443228292934048E-3</c:v>
                </c:pt>
                <c:pt idx="34">
                  <c:v>9.3750465579434117E-3</c:v>
                </c:pt>
                <c:pt idx="35">
                  <c:v>6.6953393921473925E-3</c:v>
                </c:pt>
                <c:pt idx="36">
                  <c:v>7.6913090914716431E-3</c:v>
                </c:pt>
                <c:pt idx="37">
                  <c:v>1.2590354039008655E-2</c:v>
                </c:pt>
                <c:pt idx="38">
                  <c:v>5.4725581873593665E-3</c:v>
                </c:pt>
                <c:pt idx="39">
                  <c:v>1.1120804233494486E-2</c:v>
                </c:pt>
                <c:pt idx="40">
                  <c:v>1.9245345942902059E-2</c:v>
                </c:pt>
                <c:pt idx="41">
                  <c:v>2.4451511099734535E-3</c:v>
                </c:pt>
                <c:pt idx="42">
                  <c:v>6.9433953267106219E-3</c:v>
                </c:pt>
                <c:pt idx="43">
                  <c:v>1.0820176828303607E-2</c:v>
                </c:pt>
                <c:pt idx="44">
                  <c:v>5.1847917716449921E-3</c:v>
                </c:pt>
                <c:pt idx="45">
                  <c:v>1.2847929127062896E-2</c:v>
                </c:pt>
                <c:pt idx="46">
                  <c:v>6.5438947924303381E-3</c:v>
                </c:pt>
                <c:pt idx="47">
                  <c:v>7.8567187366913593E-3</c:v>
                </c:pt>
                <c:pt idx="48">
                  <c:v>2.5653583995588258E-2</c:v>
                </c:pt>
                <c:pt idx="49">
                  <c:v>2.3709497642119937E-2</c:v>
                </c:pt>
                <c:pt idx="50">
                  <c:v>7.5621884334715617E-3</c:v>
                </c:pt>
                <c:pt idx="51">
                  <c:v>1.9937856113177777E-2</c:v>
                </c:pt>
                <c:pt idx="52">
                  <c:v>6.8844309674853665E-3</c:v>
                </c:pt>
                <c:pt idx="53">
                  <c:v>5.5930233940715279E-3</c:v>
                </c:pt>
                <c:pt idx="54">
                  <c:v>6.8148713450517651E-3</c:v>
                </c:pt>
                <c:pt idx="55">
                  <c:v>5.833814034282625E-3</c:v>
                </c:pt>
                <c:pt idx="56">
                  <c:v>1.5969019703121257E-2</c:v>
                </c:pt>
                <c:pt idx="57">
                  <c:v>1.0261063092597889E-2</c:v>
                </c:pt>
                <c:pt idx="58">
                  <c:v>9.2774058531925885E-3</c:v>
                </c:pt>
                <c:pt idx="59">
                  <c:v>8.3705388937820313E-3</c:v>
                </c:pt>
                <c:pt idx="60">
                  <c:v>1.3892780343659483E-2</c:v>
                </c:pt>
                <c:pt idx="61">
                  <c:v>6.0319331571494494E-3</c:v>
                </c:pt>
                <c:pt idx="62">
                  <c:v>7.7395322537314737E-3</c:v>
                </c:pt>
                <c:pt idx="63">
                  <c:v>7.2256768936505011E-3</c:v>
                </c:pt>
                <c:pt idx="64">
                  <c:v>4.962639949870562E-3</c:v>
                </c:pt>
                <c:pt idx="65">
                  <c:v>8.5971270478077955E-3</c:v>
                </c:pt>
                <c:pt idx="66">
                  <c:v>5.5058905821567805E-3</c:v>
                </c:pt>
                <c:pt idx="67">
                  <c:v>1.3647673785452952E-2</c:v>
                </c:pt>
                <c:pt idx="68">
                  <c:v>1.2082083962543289E-2</c:v>
                </c:pt>
                <c:pt idx="69">
                  <c:v>8.236268127308044E-3</c:v>
                </c:pt>
                <c:pt idx="70">
                  <c:v>6.7218783965414808E-3</c:v>
                </c:pt>
                <c:pt idx="71">
                  <c:v>4.1735438964343174E-3</c:v>
                </c:pt>
                <c:pt idx="72">
                  <c:v>7.1047808883566432E-3</c:v>
                </c:pt>
                <c:pt idx="73">
                  <c:v>7.4071641384536591E-3</c:v>
                </c:pt>
                <c:pt idx="74">
                  <c:v>2.1317106676580044E-2</c:v>
                </c:pt>
                <c:pt idx="75">
                  <c:v>1.7056388505074516E-2</c:v>
                </c:pt>
                <c:pt idx="76">
                  <c:v>1.4567283444629542E-2</c:v>
                </c:pt>
                <c:pt idx="77">
                  <c:v>7.0431066928053898E-3</c:v>
                </c:pt>
                <c:pt idx="78">
                  <c:v>1.5438417940711879E-2</c:v>
                </c:pt>
                <c:pt idx="79">
                  <c:v>1.7479625071687988E-2</c:v>
                </c:pt>
                <c:pt idx="80">
                  <c:v>1.9399824179581637E-2</c:v>
                </c:pt>
                <c:pt idx="81">
                  <c:v>1.7445862989183825E-2</c:v>
                </c:pt>
                <c:pt idx="82">
                  <c:v>1.2704704220403595E-2</c:v>
                </c:pt>
                <c:pt idx="83">
                  <c:v>1.2519587848427438E-2</c:v>
                </c:pt>
                <c:pt idx="84">
                  <c:v>4.2083568611722688E-2</c:v>
                </c:pt>
                <c:pt idx="85">
                  <c:v>4.7004790873557134E-2</c:v>
                </c:pt>
                <c:pt idx="86">
                  <c:v>3.8902069345803536E-2</c:v>
                </c:pt>
                <c:pt idx="87">
                  <c:v>2.7636591727399296E-2</c:v>
                </c:pt>
                <c:pt idx="88">
                  <c:v>2.9533974162600618E-2</c:v>
                </c:pt>
                <c:pt idx="89">
                  <c:v>7.4379835128113303E-3</c:v>
                </c:pt>
                <c:pt idx="90">
                  <c:v>8.1518747353854781E-3</c:v>
                </c:pt>
                <c:pt idx="91">
                  <c:v>1.0672248510475546E-2</c:v>
                </c:pt>
                <c:pt idx="92">
                  <c:v>1.2286405773305642E-2</c:v>
                </c:pt>
                <c:pt idx="93">
                  <c:v>7.4648970704480622E-3</c:v>
                </c:pt>
                <c:pt idx="94">
                  <c:v>1.1122233446372976E-2</c:v>
                </c:pt>
                <c:pt idx="95">
                  <c:v>1.5737573291847884E-2</c:v>
                </c:pt>
                <c:pt idx="96">
                  <c:v>7.4329914653974427E-3</c:v>
                </c:pt>
                <c:pt idx="97">
                  <c:v>6.7700784388879942E-3</c:v>
                </c:pt>
                <c:pt idx="98">
                  <c:v>1.3519145731093696E-2</c:v>
                </c:pt>
                <c:pt idx="99">
                  <c:v>1.1296205038682894E-2</c:v>
                </c:pt>
                <c:pt idx="100">
                  <c:v>1.529395418406132E-3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E-480A-A580-4BCC2E5C70FF}"/>
            </c:ext>
          </c:extLst>
        </c:ser>
        <c:ser>
          <c:idx val="1"/>
          <c:order val="1"/>
          <c:tx>
            <c:strRef>
              <c:f>F9data!$Y$4</c:f>
              <c:strCache>
                <c:ptCount val="1"/>
                <c:pt idx="0">
                  <c:v>Dif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F9data!$Y$5:$Y$105</c:f>
              <c:numCache>
                <c:formatCode>0.0%</c:formatCode>
                <c:ptCount val="101"/>
                <c:pt idx="1">
                  <c:v>3.6593873141945732E-3</c:v>
                </c:pt>
                <c:pt idx="2">
                  <c:v>3.6268951521201132E-3</c:v>
                </c:pt>
                <c:pt idx="3">
                  <c:v>4.825625201398509E-3</c:v>
                </c:pt>
                <c:pt idx="4">
                  <c:v>2.5371911693781168E-3</c:v>
                </c:pt>
                <c:pt idx="5">
                  <c:v>1.1700153365030719E-3</c:v>
                </c:pt>
                <c:pt idx="6">
                  <c:v>1.6032408362818273E-3</c:v>
                </c:pt>
                <c:pt idx="7">
                  <c:v>4.733487228961053E-3</c:v>
                </c:pt>
                <c:pt idx="8">
                  <c:v>1.1901801789633293E-3</c:v>
                </c:pt>
                <c:pt idx="9">
                  <c:v>1.0591332037730439E-3</c:v>
                </c:pt>
                <c:pt idx="10">
                  <c:v>2.1416186528511183E-3</c:v>
                </c:pt>
                <c:pt idx="11">
                  <c:v>2.0004493574197202E-3</c:v>
                </c:pt>
                <c:pt idx="12">
                  <c:v>5.4534146404698891E-3</c:v>
                </c:pt>
                <c:pt idx="13">
                  <c:v>2.1120067279110089E-3</c:v>
                </c:pt>
                <c:pt idx="14">
                  <c:v>2.3372963870507135E-3</c:v>
                </c:pt>
                <c:pt idx="15">
                  <c:v>2.8843997974374869E-3</c:v>
                </c:pt>
                <c:pt idx="16">
                  <c:v>1.7641289089223022E-3</c:v>
                </c:pt>
                <c:pt idx="17">
                  <c:v>3.409966716978019E-3</c:v>
                </c:pt>
                <c:pt idx="18">
                  <c:v>8.5864749234576543E-4</c:v>
                </c:pt>
                <c:pt idx="19">
                  <c:v>2.4530664161002136E-3</c:v>
                </c:pt>
                <c:pt idx="20">
                  <c:v>2.6892150804140869E-3</c:v>
                </c:pt>
                <c:pt idx="21">
                  <c:v>1.6449863693261957E-3</c:v>
                </c:pt>
                <c:pt idx="22">
                  <c:v>2.2985953484015997E-3</c:v>
                </c:pt>
                <c:pt idx="23">
                  <c:v>2.0546561046375089E-3</c:v>
                </c:pt>
                <c:pt idx="24">
                  <c:v>4.2089969676766259E-3</c:v>
                </c:pt>
                <c:pt idx="25">
                  <c:v>1.9685923850758513E-3</c:v>
                </c:pt>
                <c:pt idx="26">
                  <c:v>8.1670376392557475E-3</c:v>
                </c:pt>
                <c:pt idx="27">
                  <c:v>5.3632239750724953E-3</c:v>
                </c:pt>
                <c:pt idx="28">
                  <c:v>2.9930006423188882E-3</c:v>
                </c:pt>
                <c:pt idx="29">
                  <c:v>1.9334470613914245E-3</c:v>
                </c:pt>
                <c:pt idx="30">
                  <c:v>6.0249816563695546E-4</c:v>
                </c:pt>
                <c:pt idx="31">
                  <c:v>2.5474659828021995E-3</c:v>
                </c:pt>
                <c:pt idx="32">
                  <c:v>1.5793931447654064E-3</c:v>
                </c:pt>
                <c:pt idx="33">
                  <c:v>1.5930291284447229E-3</c:v>
                </c:pt>
                <c:pt idx="34">
                  <c:v>4.488427795705352E-3</c:v>
                </c:pt>
                <c:pt idx="35">
                  <c:v>3.4547814131822285E-3</c:v>
                </c:pt>
                <c:pt idx="36">
                  <c:v>3.7701586487124406E-3</c:v>
                </c:pt>
                <c:pt idx="37">
                  <c:v>1.065586175553368E-2</c:v>
                </c:pt>
                <c:pt idx="38">
                  <c:v>3.0756674232017556E-3</c:v>
                </c:pt>
                <c:pt idx="39">
                  <c:v>4.6046359056755026E-3</c:v>
                </c:pt>
                <c:pt idx="40">
                  <c:v>7.5163055478379981E-3</c:v>
                </c:pt>
                <c:pt idx="41">
                  <c:v>1.4251652010954796E-3</c:v>
                </c:pt>
                <c:pt idx="42">
                  <c:v>3.2975839178330801E-3</c:v>
                </c:pt>
                <c:pt idx="43">
                  <c:v>3.5350894976333702E-3</c:v>
                </c:pt>
                <c:pt idx="44">
                  <c:v>1.2211549183178683E-3</c:v>
                </c:pt>
                <c:pt idx="45">
                  <c:v>2.1885208255132405E-3</c:v>
                </c:pt>
                <c:pt idx="46">
                  <c:v>4.3527897229653778E-3</c:v>
                </c:pt>
                <c:pt idx="47">
                  <c:v>3.3419182992671104E-3</c:v>
                </c:pt>
                <c:pt idx="48">
                  <c:v>5.1128854946336233E-3</c:v>
                </c:pt>
                <c:pt idx="49">
                  <c:v>5.9201208273691464E-3</c:v>
                </c:pt>
                <c:pt idx="50">
                  <c:v>9.83051815017566E-4</c:v>
                </c:pt>
                <c:pt idx="51">
                  <c:v>4.4921343170774009E-3</c:v>
                </c:pt>
                <c:pt idx="52">
                  <c:v>1.3223760955634045E-3</c:v>
                </c:pt>
                <c:pt idx="53">
                  <c:v>3.0851248107894857E-3</c:v>
                </c:pt>
                <c:pt idx="54">
                  <c:v>1.6097871734679359E-3</c:v>
                </c:pt>
                <c:pt idx="55">
                  <c:v>1.021317280168077E-3</c:v>
                </c:pt>
                <c:pt idx="56">
                  <c:v>5.1461663678682434E-3</c:v>
                </c:pt>
                <c:pt idx="57">
                  <c:v>3.5562250040817034E-3</c:v>
                </c:pt>
                <c:pt idx="58">
                  <c:v>1.5550867325442308E-3</c:v>
                </c:pt>
                <c:pt idx="59">
                  <c:v>2.6359580676769134E-3</c:v>
                </c:pt>
                <c:pt idx="60">
                  <c:v>3.9846564319057087E-3</c:v>
                </c:pt>
                <c:pt idx="61">
                  <c:v>1.4432851086361165E-3</c:v>
                </c:pt>
                <c:pt idx="62">
                  <c:v>8.2486327028397088E-3</c:v>
                </c:pt>
                <c:pt idx="63">
                  <c:v>5.4726003380254351E-3</c:v>
                </c:pt>
                <c:pt idx="64">
                  <c:v>1.6641888664825633E-3</c:v>
                </c:pt>
                <c:pt idx="65">
                  <c:v>2.3866034068997788E-3</c:v>
                </c:pt>
                <c:pt idx="66">
                  <c:v>3.9087621735629519E-3</c:v>
                </c:pt>
                <c:pt idx="67">
                  <c:v>7.8934509035153422E-3</c:v>
                </c:pt>
                <c:pt idx="68">
                  <c:v>3.5590093650144095E-3</c:v>
                </c:pt>
                <c:pt idx="69">
                  <c:v>5.7095323001157272E-3</c:v>
                </c:pt>
                <c:pt idx="70">
                  <c:v>2.346517567821671E-3</c:v>
                </c:pt>
                <c:pt idx="71">
                  <c:v>4.3092263695343469E-3</c:v>
                </c:pt>
                <c:pt idx="72">
                  <c:v>4.942360862575379E-3</c:v>
                </c:pt>
                <c:pt idx="73">
                  <c:v>2.0875973059304442E-3</c:v>
                </c:pt>
                <c:pt idx="74">
                  <c:v>1.1626664445261392E-2</c:v>
                </c:pt>
                <c:pt idx="75">
                  <c:v>5.1260354261584151E-3</c:v>
                </c:pt>
                <c:pt idx="76">
                  <c:v>4.4156944101383377E-3</c:v>
                </c:pt>
                <c:pt idx="77">
                  <c:v>6.7032009465899378E-3</c:v>
                </c:pt>
                <c:pt idx="78">
                  <c:v>6.1826812271512654E-3</c:v>
                </c:pt>
                <c:pt idx="79">
                  <c:v>5.3334710718249134E-3</c:v>
                </c:pt>
                <c:pt idx="80">
                  <c:v>1.0255750646603223E-2</c:v>
                </c:pt>
                <c:pt idx="81">
                  <c:v>8.5263699949691407E-3</c:v>
                </c:pt>
                <c:pt idx="82">
                  <c:v>3.1349048802660207E-3</c:v>
                </c:pt>
                <c:pt idx="83">
                  <c:v>4.7279782224340927E-3</c:v>
                </c:pt>
                <c:pt idx="84">
                  <c:v>8.405675833972559E-3</c:v>
                </c:pt>
                <c:pt idx="85">
                  <c:v>1.0554345739007598E-2</c:v>
                </c:pt>
                <c:pt idx="86">
                  <c:v>1.38730840238388E-2</c:v>
                </c:pt>
                <c:pt idx="87">
                  <c:v>8.7231256799920054E-3</c:v>
                </c:pt>
                <c:pt idx="88">
                  <c:v>6.5675751466922616E-3</c:v>
                </c:pt>
                <c:pt idx="89">
                  <c:v>2.8337766693840027E-3</c:v>
                </c:pt>
                <c:pt idx="90">
                  <c:v>4.2236057677860206E-3</c:v>
                </c:pt>
                <c:pt idx="91">
                  <c:v>4.0017198305846158E-3</c:v>
                </c:pt>
                <c:pt idx="92">
                  <c:v>1.5017426056178618E-3</c:v>
                </c:pt>
                <c:pt idx="93">
                  <c:v>2.8933437842437737E-3</c:v>
                </c:pt>
                <c:pt idx="94">
                  <c:v>5.1569761019270022E-3</c:v>
                </c:pt>
                <c:pt idx="95">
                  <c:v>7.2807900830860195E-3</c:v>
                </c:pt>
                <c:pt idx="96">
                  <c:v>1.5904699648454645E-3</c:v>
                </c:pt>
                <c:pt idx="97">
                  <c:v>2.8752685411312928E-3</c:v>
                </c:pt>
                <c:pt idx="98">
                  <c:v>2.4194433126334403E-3</c:v>
                </c:pt>
                <c:pt idx="99">
                  <c:v>7.5952004851744803E-3</c:v>
                </c:pt>
                <c:pt idx="100">
                  <c:v>1.2468940646623849E-3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E-480A-A580-4BCC2E5C70FF}"/>
            </c:ext>
          </c:extLst>
        </c:ser>
        <c:ser>
          <c:idx val="2"/>
          <c:order val="2"/>
          <c:tx>
            <c:strRef>
              <c:f>F9data!$K$4</c:f>
              <c:strCache>
                <c:ptCount val="1"/>
                <c:pt idx="0">
                  <c:v>12 rolling av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F9data!$K$5:$K$105</c:f>
              <c:numCache>
                <c:formatCode>General</c:formatCode>
                <c:ptCount val="101"/>
                <c:pt idx="12" formatCode="0.0%">
                  <c:v>8.0255140268959049E-3</c:v>
                </c:pt>
                <c:pt idx="13" formatCode="0.0%">
                  <c:v>7.852290728037151E-3</c:v>
                </c:pt>
                <c:pt idx="14" formatCode="0.0%">
                  <c:v>7.7002995410762054E-3</c:v>
                </c:pt>
                <c:pt idx="15" formatCode="0.0%">
                  <c:v>7.7453238547515553E-3</c:v>
                </c:pt>
                <c:pt idx="16" formatCode="0.0%">
                  <c:v>7.4378579825482198E-3</c:v>
                </c:pt>
                <c:pt idx="17" formatCode="0.0%">
                  <c:v>7.5203246991969079E-3</c:v>
                </c:pt>
                <c:pt idx="18" formatCode="0.0%">
                  <c:v>7.810884110980354E-3</c:v>
                </c:pt>
                <c:pt idx="19" formatCode="0.0%">
                  <c:v>7.9956767600444598E-3</c:v>
                </c:pt>
                <c:pt idx="20" formatCode="0.0%">
                  <c:v>8.1083962570789505E-3</c:v>
                </c:pt>
                <c:pt idx="21" formatCode="0.0%">
                  <c:v>8.5282533236240941E-3</c:v>
                </c:pt>
                <c:pt idx="22" formatCode="0.0%">
                  <c:v>8.9684421255073477E-3</c:v>
                </c:pt>
                <c:pt idx="23" formatCode="0.0%">
                  <c:v>9.700808012446863E-3</c:v>
                </c:pt>
                <c:pt idx="24" formatCode="0.0%">
                  <c:v>9.2169096009708795E-3</c:v>
                </c:pt>
                <c:pt idx="25" formatCode="0.0%">
                  <c:v>8.7705311188081558E-3</c:v>
                </c:pt>
                <c:pt idx="26" formatCode="0.0%">
                  <c:v>9.5278141517804449E-3</c:v>
                </c:pt>
                <c:pt idx="27" formatCode="0.0%">
                  <c:v>9.4077497527227192E-3</c:v>
                </c:pt>
                <c:pt idx="28" formatCode="0.0%">
                  <c:v>9.1231355846248165E-3</c:v>
                </c:pt>
                <c:pt idx="29" formatCode="0.0%">
                  <c:v>9.5781514302424684E-3</c:v>
                </c:pt>
                <c:pt idx="30" formatCode="0.0%">
                  <c:v>9.149095279165834E-3</c:v>
                </c:pt>
                <c:pt idx="31" formatCode="0.0%">
                  <c:v>9.2862023542247072E-3</c:v>
                </c:pt>
                <c:pt idx="32" formatCode="0.0%">
                  <c:v>9.17662560175736E-3</c:v>
                </c:pt>
                <c:pt idx="33" formatCode="0.0%">
                  <c:v>8.8015955518228415E-3</c:v>
                </c:pt>
                <c:pt idx="34" formatCode="0.0%">
                  <c:v>8.6941600212330026E-3</c:v>
                </c:pt>
                <c:pt idx="35" formatCode="0.0%">
                  <c:v>8.1535877211270456E-3</c:v>
                </c:pt>
                <c:pt idx="36" formatCode="0.0%">
                  <c:v>8.3884279815096829E-3</c:v>
                </c:pt>
                <c:pt idx="37" formatCode="0.0%">
                  <c:v>8.9135720670642984E-3</c:v>
                </c:pt>
                <c:pt idx="38" formatCode="0.0%">
                  <c:v>8.057898445880821E-3</c:v>
                </c:pt>
                <c:pt idx="39" formatCode="0.0%">
                  <c:v>8.117661243564259E-3</c:v>
                </c:pt>
                <c:pt idx="40" formatCode="0.0%">
                  <c:v>9.3220434004712329E-3</c:v>
                </c:pt>
                <c:pt idx="41" formatCode="0.0%">
                  <c:v>8.4753244688952813E-3</c:v>
                </c:pt>
                <c:pt idx="42" formatCode="0.0%">
                  <c:v>8.8150746191065412E-3</c:v>
                </c:pt>
                <c:pt idx="43" formatCode="0.0%">
                  <c:v>8.8628650759227465E-3</c:v>
                </c:pt>
                <c:pt idx="44" formatCode="0.0%">
                  <c:v>8.8440496091877572E-3</c:v>
                </c:pt>
                <c:pt idx="45" formatCode="0.0%">
                  <c:v>9.2026834673352154E-3</c:v>
                </c:pt>
                <c:pt idx="46" formatCode="0.0%">
                  <c:v>8.9667541535424587E-3</c:v>
                </c:pt>
                <c:pt idx="47" formatCode="0.0%">
                  <c:v>9.0635357655877904E-3</c:v>
                </c:pt>
                <c:pt idx="48" formatCode="0.0%">
                  <c:v>1.0560392007597508E-2</c:v>
                </c:pt>
                <c:pt idx="49" formatCode="0.0%">
                  <c:v>1.1486987307856781E-2</c:v>
                </c:pt>
                <c:pt idx="50" formatCode="0.0%">
                  <c:v>1.1661123161699464E-2</c:v>
                </c:pt>
                <c:pt idx="51" formatCode="0.0%">
                  <c:v>1.2395877485006404E-2</c:v>
                </c:pt>
                <c:pt idx="52" formatCode="0.0%">
                  <c:v>1.1365801237055015E-2</c:v>
                </c:pt>
                <c:pt idx="53" formatCode="0.0%">
                  <c:v>1.162812392739652E-2</c:v>
                </c:pt>
                <c:pt idx="54" formatCode="0.0%">
                  <c:v>1.1617413595591616E-2</c:v>
                </c:pt>
                <c:pt idx="55" formatCode="0.0%">
                  <c:v>1.1201883362756534E-2</c:v>
                </c:pt>
                <c:pt idx="56" formatCode="0.0%">
                  <c:v>1.210056902371289E-2</c:v>
                </c:pt>
                <c:pt idx="57" formatCode="0.0%">
                  <c:v>1.1884996854174138E-2</c:v>
                </c:pt>
                <c:pt idx="58" formatCode="0.0%">
                  <c:v>1.2112789442570993E-2</c:v>
                </c:pt>
                <c:pt idx="59" formatCode="0.0%">
                  <c:v>1.2155607788995215E-2</c:v>
                </c:pt>
                <c:pt idx="60" formatCode="0.0%">
                  <c:v>1.1175540818001151E-2</c:v>
                </c:pt>
                <c:pt idx="61" formatCode="0.0%">
                  <c:v>9.7024104442536094E-3</c:v>
                </c:pt>
                <c:pt idx="62" formatCode="0.0%">
                  <c:v>9.717189095941936E-3</c:v>
                </c:pt>
                <c:pt idx="63" formatCode="0.0%">
                  <c:v>8.657840827647997E-3</c:v>
                </c:pt>
                <c:pt idx="64" formatCode="0.0%">
                  <c:v>8.4976915761800966E-3</c:v>
                </c:pt>
                <c:pt idx="65" formatCode="0.0%">
                  <c:v>8.748033547324785E-3</c:v>
                </c:pt>
                <c:pt idx="66" formatCode="0.0%">
                  <c:v>8.6389518170835369E-3</c:v>
                </c:pt>
                <c:pt idx="67" formatCode="0.0%">
                  <c:v>9.2901067963477302E-3</c:v>
                </c:pt>
                <c:pt idx="68" formatCode="0.0%">
                  <c:v>8.9661954846328995E-3</c:v>
                </c:pt>
                <c:pt idx="69" formatCode="0.0%">
                  <c:v>8.7974625708587464E-3</c:v>
                </c:pt>
                <c:pt idx="70" formatCode="0.0%">
                  <c:v>8.5845019494711541E-3</c:v>
                </c:pt>
                <c:pt idx="71" formatCode="0.0%">
                  <c:v>8.234752366358844E-3</c:v>
                </c:pt>
                <c:pt idx="72" formatCode="0.0%">
                  <c:v>7.6690857450836076E-3</c:v>
                </c:pt>
                <c:pt idx="73" formatCode="0.0%">
                  <c:v>7.7836883268589578E-3</c:v>
                </c:pt>
                <c:pt idx="74" formatCode="0.0%">
                  <c:v>8.9151528620963396E-3</c:v>
                </c:pt>
                <c:pt idx="75" formatCode="0.0%">
                  <c:v>9.7343788297150069E-3</c:v>
                </c:pt>
                <c:pt idx="76" formatCode="0.0%">
                  <c:v>1.0534765787611589E-2</c:v>
                </c:pt>
                <c:pt idx="77" formatCode="0.0%">
                  <c:v>1.0405264091361388E-2</c:v>
                </c:pt>
                <c:pt idx="78" formatCode="0.0%">
                  <c:v>1.1232974704574314E-2</c:v>
                </c:pt>
                <c:pt idx="79" formatCode="0.0%">
                  <c:v>1.1552303978427233E-2</c:v>
                </c:pt>
                <c:pt idx="80" formatCode="0.0%">
                  <c:v>1.2162115663180428E-2</c:v>
                </c:pt>
                <c:pt idx="81" formatCode="0.0%">
                  <c:v>1.2929581901670076E-2</c:v>
                </c:pt>
                <c:pt idx="82" formatCode="0.0%">
                  <c:v>1.3428150720325252E-2</c:v>
                </c:pt>
                <c:pt idx="83" formatCode="0.0%">
                  <c:v>1.4123654382991346E-2</c:v>
                </c:pt>
                <c:pt idx="84" formatCode="0.0%">
                  <c:v>1.7038553359938518E-2</c:v>
                </c:pt>
                <c:pt idx="85" formatCode="0.0%">
                  <c:v>2.0338355587863805E-2</c:v>
                </c:pt>
                <c:pt idx="86" formatCode="0.0%">
                  <c:v>2.1803769143632429E-2</c:v>
                </c:pt>
                <c:pt idx="87" formatCode="0.0%">
                  <c:v>2.2685452745492829E-2</c:v>
                </c:pt>
                <c:pt idx="88" formatCode="0.0%">
                  <c:v>2.3932676971990419E-2</c:v>
                </c:pt>
                <c:pt idx="89" formatCode="0.0%">
                  <c:v>2.3965583373657579E-2</c:v>
                </c:pt>
                <c:pt idx="90" formatCode="0.0%">
                  <c:v>2.3358371439880381E-2</c:v>
                </c:pt>
                <c:pt idx="91" formatCode="0.0%">
                  <c:v>2.2791090059779345E-2</c:v>
                </c:pt>
                <c:pt idx="92" formatCode="0.0%">
                  <c:v>2.2198305192589678E-2</c:v>
                </c:pt>
                <c:pt idx="93" formatCode="0.0%">
                  <c:v>2.1366558032695031E-2</c:v>
                </c:pt>
                <c:pt idx="94" formatCode="0.0%">
                  <c:v>2.1234685468192478E-2</c:v>
                </c:pt>
                <c:pt idx="95" formatCode="0.0%">
                  <c:v>2.150285092181085E-2</c:v>
                </c:pt>
                <c:pt idx="96" formatCode="0.0%">
                  <c:v>1.8615302826283747E-2</c:v>
                </c:pt>
                <c:pt idx="97" formatCode="0.0%">
                  <c:v>1.5262410123394651E-2</c:v>
                </c:pt>
                <c:pt idx="98" formatCode="0.0%">
                  <c:v>1.3147166488835496E-2</c:v>
                </c:pt>
                <c:pt idx="99" formatCode="0.0%">
                  <c:v>1.1785467598109131E-2</c:v>
                </c:pt>
                <c:pt idx="100" formatCode="0.0%">
                  <c:v>9.4517527027595891E-3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E-480A-A580-4BCC2E5C70FF}"/>
            </c:ext>
          </c:extLst>
        </c:ser>
        <c:ser>
          <c:idx val="3"/>
          <c:order val="3"/>
          <c:tx>
            <c:strRef>
              <c:f>F9data!$Z$4</c:f>
              <c:strCache>
                <c:ptCount val="1"/>
                <c:pt idx="0">
                  <c:v>12 rolling av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F9data!$Z$5:$Z$105</c:f>
              <c:numCache>
                <c:formatCode>General</c:formatCode>
                <c:ptCount val="101"/>
                <c:pt idx="12" formatCode="0.0%">
                  <c:v>2.8333865226928636E-3</c:v>
                </c:pt>
                <c:pt idx="13" formatCode="0.0%">
                  <c:v>2.7044381405025666E-3</c:v>
                </c:pt>
                <c:pt idx="14" formatCode="0.0%">
                  <c:v>2.5969715767467836E-3</c:v>
                </c:pt>
                <c:pt idx="15" formatCode="0.0%">
                  <c:v>2.4352027930833651E-3</c:v>
                </c:pt>
                <c:pt idx="16" formatCode="0.0%">
                  <c:v>2.3707809380453804E-3</c:v>
                </c:pt>
                <c:pt idx="17" formatCode="0.0%">
                  <c:v>2.5574435530849593E-3</c:v>
                </c:pt>
                <c:pt idx="18" formatCode="0.0%">
                  <c:v>2.4953941077569541E-3</c:v>
                </c:pt>
                <c:pt idx="19" formatCode="0.0%">
                  <c:v>2.3053590400185509E-3</c:v>
                </c:pt>
                <c:pt idx="20" formatCode="0.0%">
                  <c:v>2.4302786151394473E-3</c:v>
                </c:pt>
                <c:pt idx="21" formatCode="0.0%">
                  <c:v>2.4790997122688765E-3</c:v>
                </c:pt>
                <c:pt idx="22" formatCode="0.0%">
                  <c:v>2.4921811035647501E-3</c:v>
                </c:pt>
                <c:pt idx="23" formatCode="0.0%">
                  <c:v>2.496698332499566E-3</c:v>
                </c:pt>
                <c:pt idx="24" formatCode="0.0%">
                  <c:v>2.3929968597667939E-3</c:v>
                </c:pt>
                <c:pt idx="25" formatCode="0.0%">
                  <c:v>2.3810456645305309E-3</c:v>
                </c:pt>
                <c:pt idx="26" formatCode="0.0%">
                  <c:v>2.8668574355476171E-3</c:v>
                </c:pt>
                <c:pt idx="27" formatCode="0.0%">
                  <c:v>3.0734261170172008E-3</c:v>
                </c:pt>
                <c:pt idx="28" formatCode="0.0%">
                  <c:v>3.1758320948002496E-3</c:v>
                </c:pt>
                <c:pt idx="29" formatCode="0.0%">
                  <c:v>3.0527887901680337E-3</c:v>
                </c:pt>
                <c:pt idx="30" formatCode="0.0%">
                  <c:v>3.0314430129422996E-3</c:v>
                </c:pt>
                <c:pt idx="31" formatCode="0.0%">
                  <c:v>3.0393096435007982E-3</c:v>
                </c:pt>
                <c:pt idx="32" formatCode="0.0%">
                  <c:v>2.9468244821967415E-3</c:v>
                </c:pt>
                <c:pt idx="33" formatCode="0.0%">
                  <c:v>2.9424947121232856E-3</c:v>
                </c:pt>
                <c:pt idx="34" formatCode="0.0%">
                  <c:v>3.1249807493985982E-3</c:v>
                </c:pt>
                <c:pt idx="35" formatCode="0.0%">
                  <c:v>3.2416578584439915E-3</c:v>
                </c:pt>
                <c:pt idx="36" formatCode="0.0%">
                  <c:v>3.2050879985303093E-3</c:v>
                </c:pt>
                <c:pt idx="37" formatCode="0.0%">
                  <c:v>3.9290271127351284E-3</c:v>
                </c:pt>
                <c:pt idx="38" formatCode="0.0%">
                  <c:v>3.5047462613972957E-3</c:v>
                </c:pt>
                <c:pt idx="39" formatCode="0.0%">
                  <c:v>3.4415305889475465E-3</c:v>
                </c:pt>
                <c:pt idx="40" formatCode="0.0%">
                  <c:v>3.818472664407472E-3</c:v>
                </c:pt>
                <c:pt idx="41" formatCode="0.0%">
                  <c:v>3.7761158427161434E-3</c:v>
                </c:pt>
                <c:pt idx="42" formatCode="0.0%">
                  <c:v>4.0007063220658208E-3</c:v>
                </c:pt>
                <c:pt idx="43" formatCode="0.0%">
                  <c:v>4.083008281635085E-3</c:v>
                </c:pt>
                <c:pt idx="44" formatCode="0.0%">
                  <c:v>4.0531550960977896E-3</c:v>
                </c:pt>
                <c:pt idx="45" formatCode="0.0%">
                  <c:v>4.1027794041868333E-3</c:v>
                </c:pt>
                <c:pt idx="46" formatCode="0.0%">
                  <c:v>4.0914762314585018E-3</c:v>
                </c:pt>
                <c:pt idx="47" formatCode="0.0%">
                  <c:v>4.082070971965575E-3</c:v>
                </c:pt>
                <c:pt idx="48" formatCode="0.0%">
                  <c:v>4.1939648757923402E-3</c:v>
                </c:pt>
                <c:pt idx="49" formatCode="0.0%">
                  <c:v>3.7993197984452962E-3</c:v>
                </c:pt>
                <c:pt idx="50" formatCode="0.0%">
                  <c:v>3.6249351644299468E-3</c:v>
                </c:pt>
                <c:pt idx="51" formatCode="0.0%">
                  <c:v>3.6155600320467718E-3</c:v>
                </c:pt>
                <c:pt idx="52" formatCode="0.0%">
                  <c:v>3.0993992443572225E-3</c:v>
                </c:pt>
                <c:pt idx="53" formatCode="0.0%">
                  <c:v>3.2377292118317227E-3</c:v>
                </c:pt>
                <c:pt idx="54" formatCode="0.0%">
                  <c:v>3.0970794831346273E-3</c:v>
                </c:pt>
                <c:pt idx="55" formatCode="0.0%">
                  <c:v>2.8875984650125197E-3</c:v>
                </c:pt>
                <c:pt idx="56" formatCode="0.0%">
                  <c:v>3.214682752475051E-3</c:v>
                </c:pt>
                <c:pt idx="57" formatCode="0.0%">
                  <c:v>3.3286581006890894E-3</c:v>
                </c:pt>
                <c:pt idx="58" formatCode="0.0%">
                  <c:v>3.0955161848206605E-3</c:v>
                </c:pt>
                <c:pt idx="59" formatCode="0.0%">
                  <c:v>3.0366861655214774E-3</c:v>
                </c:pt>
                <c:pt idx="60" formatCode="0.0%">
                  <c:v>2.9426670769608179E-3</c:v>
                </c:pt>
                <c:pt idx="61" formatCode="0.0%">
                  <c:v>2.5695974337330654E-3</c:v>
                </c:pt>
                <c:pt idx="62" formatCode="0.0%">
                  <c:v>3.1750625077182439E-3</c:v>
                </c:pt>
                <c:pt idx="63" formatCode="0.0%">
                  <c:v>3.2567680094639138E-3</c:v>
                </c:pt>
                <c:pt idx="64" formatCode="0.0%">
                  <c:v>3.28525240704051E-3</c:v>
                </c:pt>
                <c:pt idx="65" formatCode="0.0%">
                  <c:v>3.2270422900497011E-3</c:v>
                </c:pt>
                <c:pt idx="66" formatCode="0.0%">
                  <c:v>3.4186235400576193E-3</c:v>
                </c:pt>
                <c:pt idx="67" formatCode="0.0%">
                  <c:v>3.9913013420032244E-3</c:v>
                </c:pt>
                <c:pt idx="68" formatCode="0.0%">
                  <c:v>3.8590382584320717E-3</c:v>
                </c:pt>
                <c:pt idx="69" formatCode="0.0%">
                  <c:v>4.0384805331015738E-3</c:v>
                </c:pt>
                <c:pt idx="70" formatCode="0.0%">
                  <c:v>4.1044331027080272E-3</c:v>
                </c:pt>
                <c:pt idx="71" formatCode="0.0%">
                  <c:v>4.2438721278628133E-3</c:v>
                </c:pt>
                <c:pt idx="72" formatCode="0.0%">
                  <c:v>4.3236808304186192E-3</c:v>
                </c:pt>
                <c:pt idx="73" formatCode="0.0%">
                  <c:v>4.3773735135264795E-3</c:v>
                </c:pt>
                <c:pt idx="74" formatCode="0.0%">
                  <c:v>4.6588761587282868E-3</c:v>
                </c:pt>
                <c:pt idx="75" formatCode="0.0%">
                  <c:v>4.6299957494060351E-3</c:v>
                </c:pt>
                <c:pt idx="76" formatCode="0.0%">
                  <c:v>4.8592878780440163E-3</c:v>
                </c:pt>
                <c:pt idx="77" formatCode="0.0%">
                  <c:v>5.2190043396848629E-3</c:v>
                </c:pt>
                <c:pt idx="78" formatCode="0.0%">
                  <c:v>5.408497594150556E-3</c:v>
                </c:pt>
                <c:pt idx="79" formatCode="0.0%">
                  <c:v>5.1951659415096869E-3</c:v>
                </c:pt>
                <c:pt idx="80" formatCode="0.0%">
                  <c:v>5.7532277149754214E-3</c:v>
                </c:pt>
                <c:pt idx="81" formatCode="0.0%">
                  <c:v>5.9879641895465392E-3</c:v>
                </c:pt>
                <c:pt idx="82" formatCode="0.0%">
                  <c:v>6.053663132250235E-3</c:v>
                </c:pt>
                <c:pt idx="83" formatCode="0.0%">
                  <c:v>6.0885591199918805E-3</c:v>
                </c:pt>
                <c:pt idx="84" formatCode="0.0%">
                  <c:v>6.3771687009416449E-3</c:v>
                </c:pt>
                <c:pt idx="85" formatCode="0.0%">
                  <c:v>7.082731070364741E-3</c:v>
                </c:pt>
                <c:pt idx="86" formatCode="0.0%">
                  <c:v>7.2699327019128583E-3</c:v>
                </c:pt>
                <c:pt idx="87" formatCode="0.0%">
                  <c:v>7.5696902230656575E-3</c:v>
                </c:pt>
                <c:pt idx="88" formatCode="0.0%">
                  <c:v>7.7490136177784845E-3</c:v>
                </c:pt>
                <c:pt idx="89" formatCode="0.0%">
                  <c:v>7.4265615946779899E-3</c:v>
                </c:pt>
                <c:pt idx="90" formatCode="0.0%">
                  <c:v>7.2633053063975534E-3</c:v>
                </c:pt>
                <c:pt idx="91" formatCode="0.0%">
                  <c:v>7.1523260362941947E-3</c:v>
                </c:pt>
                <c:pt idx="92" formatCode="0.0%">
                  <c:v>6.4228253662120816E-3</c:v>
                </c:pt>
                <c:pt idx="93" formatCode="0.0%">
                  <c:v>5.9534065153183007E-3</c:v>
                </c:pt>
                <c:pt idx="94" formatCode="0.0%">
                  <c:v>6.1219124504567164E-3</c:v>
                </c:pt>
                <c:pt idx="95" formatCode="0.0%">
                  <c:v>6.33464677217771E-3</c:v>
                </c:pt>
                <c:pt idx="96" formatCode="0.0%">
                  <c:v>5.7667129497504521E-3</c:v>
                </c:pt>
                <c:pt idx="97" formatCode="0.0%">
                  <c:v>5.1267898499274267E-3</c:v>
                </c:pt>
                <c:pt idx="98" formatCode="0.0%">
                  <c:v>4.1723197906603131E-3</c:v>
                </c:pt>
                <c:pt idx="99" formatCode="0.0%">
                  <c:v>4.0783260244255199E-3</c:v>
                </c:pt>
                <c:pt idx="100" formatCode="0.0%">
                  <c:v>3.6349359342563634E-3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E-480A-A580-4BCC2E5C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356271"/>
        <c:axId val="833357231"/>
      </c:lineChart>
      <c:catAx>
        <c:axId val="8333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3357231"/>
        <c:crosses val="autoZero"/>
        <c:auto val="1"/>
        <c:lblAlgn val="ctr"/>
        <c:lblOffset val="100"/>
        <c:noMultiLvlLbl val="0"/>
      </c:catAx>
      <c:valAx>
        <c:axId val="8333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335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brechas de inflación, interanual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F9data!$AH$17:$AH$96</c:f>
              <c:numCache>
                <c:formatCode>mmm\-yy</c:formatCode>
                <c:ptCount val="80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</c:numCache>
            </c:numRef>
          </c:cat>
          <c:val>
            <c:numRef>
              <c:f>F9data!$AQ$17:$AQ$96</c:f>
              <c:numCache>
                <c:formatCode>0.0%</c:formatCode>
                <c:ptCount val="80"/>
                <c:pt idx="0">
                  <c:v>3.0634900491168349E-2</c:v>
                </c:pt>
                <c:pt idx="1">
                  <c:v>2.3801311164648453E-2</c:v>
                </c:pt>
                <c:pt idx="2">
                  <c:v>3.2768493442457913E-2</c:v>
                </c:pt>
                <c:pt idx="3">
                  <c:v>2.7497680325809126E-2</c:v>
                </c:pt>
                <c:pt idx="4">
                  <c:v>2.3114209235922889E-2</c:v>
                </c:pt>
                <c:pt idx="5">
                  <c:v>1.8995260313692031E-2</c:v>
                </c:pt>
                <c:pt idx="6">
                  <c:v>3.0583425555390065E-2</c:v>
                </c:pt>
                <c:pt idx="7">
                  <c:v>2.8783098916718597E-2</c:v>
                </c:pt>
                <c:pt idx="8">
                  <c:v>2.1547516054812421E-2</c:v>
                </c:pt>
                <c:pt idx="9">
                  <c:v>1.9328857129307098E-2</c:v>
                </c:pt>
                <c:pt idx="10">
                  <c:v>2.5941421088620187E-2</c:v>
                </c:pt>
                <c:pt idx="11">
                  <c:v>3.1031930693204757E-2</c:v>
                </c:pt>
                <c:pt idx="12">
                  <c:v>3.5174299327615177E-2</c:v>
                </c:pt>
                <c:pt idx="13">
                  <c:v>3.0372681012291292E-2</c:v>
                </c:pt>
                <c:pt idx="14">
                  <c:v>3.3802974118664286E-2</c:v>
                </c:pt>
                <c:pt idx="15">
                  <c:v>3.8841156303018654E-2</c:v>
                </c:pt>
                <c:pt idx="16">
                  <c:v>3.9456210116970425E-2</c:v>
                </c:pt>
                <c:pt idx="17">
                  <c:v>3.0986334007578886E-2</c:v>
                </c:pt>
                <c:pt idx="18">
                  <c:v>4.3234304164708304E-2</c:v>
                </c:pt>
                <c:pt idx="19">
                  <c:v>2.8433220156760086E-2</c:v>
                </c:pt>
                <c:pt idx="20">
                  <c:v>3.4605164417658596E-2</c:v>
                </c:pt>
                <c:pt idx="21">
                  <c:v>3.4488959638906413E-2</c:v>
                </c:pt>
                <c:pt idx="22">
                  <c:v>3.0599614734758696E-2</c:v>
                </c:pt>
                <c:pt idx="23">
                  <c:v>3.2759045463505387E-2</c:v>
                </c:pt>
                <c:pt idx="24">
                  <c:v>4.0985390333353244E-2</c:v>
                </c:pt>
                <c:pt idx="25">
                  <c:v>5.0288153763015764E-2</c:v>
                </c:pt>
                <c:pt idx="26">
                  <c:v>4.2972581486366845E-2</c:v>
                </c:pt>
                <c:pt idx="27">
                  <c:v>3.5544761367432898E-2</c:v>
                </c:pt>
                <c:pt idx="28">
                  <c:v>4.0899776298973345E-2</c:v>
                </c:pt>
                <c:pt idx="29">
                  <c:v>4.9217715982670551E-2</c:v>
                </c:pt>
                <c:pt idx="30">
                  <c:v>5.214960473408059E-2</c:v>
                </c:pt>
                <c:pt idx="31">
                  <c:v>5.462898396028093E-2</c:v>
                </c:pt>
                <c:pt idx="32">
                  <c:v>4.4216835985231073E-2</c:v>
                </c:pt>
                <c:pt idx="33">
                  <c:v>4.699362515571992E-2</c:v>
                </c:pt>
                <c:pt idx="34">
                  <c:v>5.2357843743274124E-2</c:v>
                </c:pt>
                <c:pt idx="35">
                  <c:v>6.4872900697127367E-2</c:v>
                </c:pt>
                <c:pt idx="36">
                  <c:v>9.9779832297332449E-2</c:v>
                </c:pt>
                <c:pt idx="37">
                  <c:v>9.6488728580534033E-2</c:v>
                </c:pt>
                <c:pt idx="38">
                  <c:v>9.1238215079237017E-2</c:v>
                </c:pt>
                <c:pt idx="39">
                  <c:v>7.0342141907549394E-2</c:v>
                </c:pt>
                <c:pt idx="40">
                  <c:v>4.3764438624730673E-2</c:v>
                </c:pt>
                <c:pt idx="41">
                  <c:v>5.2093824061246963E-2</c:v>
                </c:pt>
                <c:pt idx="42">
                  <c:v>5.3912969226455276E-2</c:v>
                </c:pt>
                <c:pt idx="43">
                  <c:v>5.3605694015486982E-2</c:v>
                </c:pt>
                <c:pt idx="44">
                  <c:v>3.7115852919220371E-2</c:v>
                </c:pt>
                <c:pt idx="45">
                  <c:v>1.6013769534759525E-2</c:v>
                </c:pt>
                <c:pt idx="46">
                  <c:v>3.8972949513829125E-3</c:v>
                </c:pt>
                <c:pt idx="47">
                  <c:v>5.6363702682140637E-3</c:v>
                </c:pt>
                <c:pt idx="48">
                  <c:v>1.6471534963651946E-2</c:v>
                </c:pt>
                <c:pt idx="49">
                  <c:v>4.0032630449940543E-2</c:v>
                </c:pt>
                <c:pt idx="50">
                  <c:v>3.8870226277190723E-2</c:v>
                </c:pt>
                <c:pt idx="51">
                  <c:v>2.842086368970298E-2</c:v>
                </c:pt>
                <c:pt idx="52">
                  <c:v>2.4612596653936114E-2</c:v>
                </c:pt>
                <c:pt idx="53">
                  <c:v>2.2063107286853123E-2</c:v>
                </c:pt>
                <c:pt idx="54">
                  <c:v>2.4087436832078257E-2</c:v>
                </c:pt>
                <c:pt idx="55">
                  <c:v>2.6138266097716745E-2</c:v>
                </c:pt>
                <c:pt idx="56">
                  <c:v>4.991537334622298E-2</c:v>
                </c:pt>
                <c:pt idx="57">
                  <c:v>8.0543179486230354E-2</c:v>
                </c:pt>
                <c:pt idx="58">
                  <c:v>6.4019597341408607E-2</c:v>
                </c:pt>
                <c:pt idx="59">
                  <c:v>4.2545870926800511E-2</c:v>
                </c:pt>
                <c:pt idx="60">
                  <c:v>2.0232043012581746E-2</c:v>
                </c:pt>
                <c:pt idx="61">
                  <c:v>1.6705460680568995E-2</c:v>
                </c:pt>
                <c:pt idx="62">
                  <c:v>5.3840742971531963E-2</c:v>
                </c:pt>
                <c:pt idx="63">
                  <c:v>6.177566922484945E-2</c:v>
                </c:pt>
                <c:pt idx="64">
                  <c:v>6.7908143324873382E-2</c:v>
                </c:pt>
                <c:pt idx="65">
                  <c:v>8.0535201654168276E-2</c:v>
                </c:pt>
                <c:pt idx="66">
                  <c:v>6.924268180194959E-2</c:v>
                </c:pt>
                <c:pt idx="67">
                  <c:v>6.4682986415040666E-2</c:v>
                </c:pt>
                <c:pt idx="68">
                  <c:v>6.0612760370501562E-2</c:v>
                </c:pt>
                <c:pt idx="69">
                  <c:v>5.0718005536834809E-2</c:v>
                </c:pt>
                <c:pt idx="70">
                  <c:v>5.1136274169020002E-2</c:v>
                </c:pt>
                <c:pt idx="71">
                  <c:v>5.38383728233085E-2</c:v>
                </c:pt>
                <c:pt idx="72">
                  <c:v>0.11603181184879041</c:v>
                </c:pt>
                <c:pt idx="73">
                  <c:v>0.1012788647299141</c:v>
                </c:pt>
                <c:pt idx="74">
                  <c:v>8.600694781240481E-2</c:v>
                </c:pt>
                <c:pt idx="75">
                  <c:v>0.13971332608309961</c:v>
                </c:pt>
                <c:pt idx="76">
                  <c:v>0.15549586020957795</c:v>
                </c:pt>
                <c:pt idx="77">
                  <c:v>0.17273159905522339</c:v>
                </c:pt>
                <c:pt idx="78">
                  <c:v>0.18097876264946011</c:v>
                </c:pt>
                <c:pt idx="79">
                  <c:v>0.12051232805359868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D-423A-9C90-84034F1E567F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F9data!$AH$17:$AH$96</c:f>
              <c:numCache>
                <c:formatCode>mmm\-yy</c:formatCode>
                <c:ptCount val="80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</c:numCache>
            </c:numRef>
          </c:cat>
          <c:val>
            <c:numRef>
              <c:f>F9data!$BF$17:$BF$96</c:f>
              <c:numCache>
                <c:formatCode>0.0%</c:formatCode>
                <c:ptCount val="80"/>
                <c:pt idx="0">
                  <c:v>1.1333515798716221E-2</c:v>
                </c:pt>
                <c:pt idx="1">
                  <c:v>9.5401182288028519E-3</c:v>
                </c:pt>
                <c:pt idx="2">
                  <c:v>1.0664702943256721E-2</c:v>
                </c:pt>
                <c:pt idx="3">
                  <c:v>1.3653327986998587E-2</c:v>
                </c:pt>
                <c:pt idx="4">
                  <c:v>1.6086524561149229E-2</c:v>
                </c:pt>
                <c:pt idx="5">
                  <c:v>1.3418154722734998E-2</c:v>
                </c:pt>
                <c:pt idx="6">
                  <c:v>1.1334352729997832E-2</c:v>
                </c:pt>
                <c:pt idx="7">
                  <c:v>5.7007889357789665E-3</c:v>
                </c:pt>
                <c:pt idx="8">
                  <c:v>4.8304969145376297E-3</c:v>
                </c:pt>
                <c:pt idx="9">
                  <c:v>5.0922144476106546E-3</c:v>
                </c:pt>
                <c:pt idx="10">
                  <c:v>6.5071535227374522E-3</c:v>
                </c:pt>
                <c:pt idx="11">
                  <c:v>6.3372208593426294E-3</c:v>
                </c:pt>
                <c:pt idx="12">
                  <c:v>6.1178591519928105E-3</c:v>
                </c:pt>
                <c:pt idx="13">
                  <c:v>6.796400054675189E-3</c:v>
                </c:pt>
                <c:pt idx="14">
                  <c:v>1.7997574250600668E-2</c:v>
                </c:pt>
                <c:pt idx="15">
                  <c:v>2.651291830434066E-2</c:v>
                </c:pt>
                <c:pt idx="16">
                  <c:v>2.5029774405154193E-2</c:v>
                </c:pt>
                <c:pt idx="17">
                  <c:v>1.7050169404585924E-2</c:v>
                </c:pt>
                <c:pt idx="18">
                  <c:v>1.6486960401218553E-2</c:v>
                </c:pt>
                <c:pt idx="19">
                  <c:v>1.0737726413745818E-2</c:v>
                </c:pt>
                <c:pt idx="20">
                  <c:v>1.0194948638374557E-2</c:v>
                </c:pt>
                <c:pt idx="21">
                  <c:v>1.0086537548586794E-2</c:v>
                </c:pt>
                <c:pt idx="22">
                  <c:v>4.6766357891483423E-3</c:v>
                </c:pt>
                <c:pt idx="23">
                  <c:v>5.1732561874522354E-3</c:v>
                </c:pt>
                <c:pt idx="24">
                  <c:v>5.9675338791094212E-3</c:v>
                </c:pt>
                <c:pt idx="25">
                  <c:v>1.8397079542838535E-2</c:v>
                </c:pt>
                <c:pt idx="26">
                  <c:v>1.250397516805446E-2</c:v>
                </c:pt>
                <c:pt idx="27">
                  <c:v>1.1084169587432857E-2</c:v>
                </c:pt>
                <c:pt idx="28">
                  <c:v>2.1155115188920215E-2</c:v>
                </c:pt>
                <c:pt idx="29">
                  <c:v>2.1517918176270578E-2</c:v>
                </c:pt>
                <c:pt idx="30">
                  <c:v>1.8515270158073527E-2</c:v>
                </c:pt>
                <c:pt idx="31">
                  <c:v>1.9354970179818354E-2</c:v>
                </c:pt>
                <c:pt idx="32">
                  <c:v>1.8578915948595842E-2</c:v>
                </c:pt>
                <c:pt idx="33">
                  <c:v>2.1655522552521456E-2</c:v>
                </c:pt>
                <c:pt idx="34">
                  <c:v>3.3509577065594875E-2</c:v>
                </c:pt>
                <c:pt idx="35">
                  <c:v>2.7937494806326235E-2</c:v>
                </c:pt>
                <c:pt idx="36">
                  <c:v>3.9124012972197697E-2</c:v>
                </c:pt>
                <c:pt idx="37">
                  <c:v>3.3216452838141342E-2</c:v>
                </c:pt>
                <c:pt idx="38">
                  <c:v>2.822531160792785E-2</c:v>
                </c:pt>
                <c:pt idx="39">
                  <c:v>2.4145701245103179E-2</c:v>
                </c:pt>
                <c:pt idx="40">
                  <c:v>2.0389413935038903E-2</c:v>
                </c:pt>
                <c:pt idx="41">
                  <c:v>2.0311164425371064E-2</c:v>
                </c:pt>
                <c:pt idx="42">
                  <c:v>1.7751972653722525E-2</c:v>
                </c:pt>
                <c:pt idx="43">
                  <c:v>1.4981134773917049E-2</c:v>
                </c:pt>
                <c:pt idx="44">
                  <c:v>1.2478273806416862E-2</c:v>
                </c:pt>
                <c:pt idx="45">
                  <c:v>1.12202747124035E-2</c:v>
                </c:pt>
                <c:pt idx="46">
                  <c:v>1.2782876230788887E-2</c:v>
                </c:pt>
                <c:pt idx="47">
                  <c:v>1.1208729501671399E-2</c:v>
                </c:pt>
                <c:pt idx="48">
                  <c:v>1.0389866822245519E-2</c:v>
                </c:pt>
                <c:pt idx="49">
                  <c:v>1.6840605125844954E-2</c:v>
                </c:pt>
                <c:pt idx="50">
                  <c:v>9.8778254219800132E-3</c:v>
                </c:pt>
                <c:pt idx="51">
                  <c:v>1.1362738375939152E-2</c:v>
                </c:pt>
                <c:pt idx="52">
                  <c:v>1.1716037870145746E-2</c:v>
                </c:pt>
                <c:pt idx="53">
                  <c:v>1.2715226970755555E-2</c:v>
                </c:pt>
                <c:pt idx="54">
                  <c:v>9.5804440518192369E-3</c:v>
                </c:pt>
                <c:pt idx="55">
                  <c:v>7.9280798986056666E-3</c:v>
                </c:pt>
                <c:pt idx="56">
                  <c:v>1.2753036617093372E-2</c:v>
                </c:pt>
                <c:pt idx="57">
                  <c:v>2.6566858620307165E-2</c:v>
                </c:pt>
                <c:pt idx="58">
                  <c:v>2.8443934061027853E-2</c:v>
                </c:pt>
                <c:pt idx="59">
                  <c:v>2.0684597025458995E-2</c:v>
                </c:pt>
                <c:pt idx="60">
                  <c:v>8.3103424837589479E-3</c:v>
                </c:pt>
                <c:pt idx="61">
                  <c:v>7.8765488209260326E-3</c:v>
                </c:pt>
                <c:pt idx="62">
                  <c:v>1.4143449773060812E-2</c:v>
                </c:pt>
                <c:pt idx="63">
                  <c:v>1.2130679010033063E-2</c:v>
                </c:pt>
                <c:pt idx="64">
                  <c:v>1.7299353689334662E-2</c:v>
                </c:pt>
                <c:pt idx="65">
                  <c:v>1.51069904243748E-2</c:v>
                </c:pt>
                <c:pt idx="66">
                  <c:v>8.7728254675125683E-3</c:v>
                </c:pt>
                <c:pt idx="67">
                  <c:v>9.993558612583886E-3</c:v>
                </c:pt>
                <c:pt idx="68">
                  <c:v>1.9304243964146206E-2</c:v>
                </c:pt>
                <c:pt idx="69">
                  <c:v>2.571926634182109E-2</c:v>
                </c:pt>
                <c:pt idx="70">
                  <c:v>2.1324874366689617E-2</c:v>
                </c:pt>
                <c:pt idx="71">
                  <c:v>4.4310491364452531E-2</c:v>
                </c:pt>
                <c:pt idx="72">
                  <c:v>8.8608414416113668E-2</c:v>
                </c:pt>
                <c:pt idx="73">
                  <c:v>7.8254042867254903E-2</c:v>
                </c:pt>
                <c:pt idx="74">
                  <c:v>1.0578847902720678E-2</c:v>
                </c:pt>
                <c:pt idx="75">
                  <c:v>3.2115290529662666E-2</c:v>
                </c:pt>
                <c:pt idx="76">
                  <c:v>7.1493004618287781E-2</c:v>
                </c:pt>
                <c:pt idx="77">
                  <c:v>3.8752403519916712E-2</c:v>
                </c:pt>
                <c:pt idx="78">
                  <c:v>3.4610821533441971E-2</c:v>
                </c:pt>
                <c:pt idx="79">
                  <c:v>3.0546219427197929E-2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D-423A-9C90-84034F1E567F}"/>
            </c:ext>
          </c:extLst>
        </c:ser>
        <c:ser>
          <c:idx val="2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F9data!$AH$17:$AH$96</c:f>
              <c:numCache>
                <c:formatCode>mmm\-yy</c:formatCode>
                <c:ptCount val="80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</c:numCache>
            </c:numRef>
          </c:cat>
          <c:val>
            <c:numRef>
              <c:f>F9data!$AR$17:$AR$96</c:f>
              <c:numCache>
                <c:formatCode>0.0%</c:formatCode>
                <c:ptCount val="80"/>
                <c:pt idx="12">
                  <c:v>2.6861723364566697E-2</c:v>
                </c:pt>
                <c:pt idx="13">
                  <c:v>2.684155263542231E-2</c:v>
                </c:pt>
                <c:pt idx="14">
                  <c:v>2.7610911324192758E-2</c:v>
                </c:pt>
                <c:pt idx="15">
                  <c:v>2.8078039236543582E-2</c:v>
                </c:pt>
                <c:pt idx="16">
                  <c:v>2.899792614355599E-2</c:v>
                </c:pt>
                <c:pt idx="17">
                  <c:v>2.9603474202914145E-2</c:v>
                </c:pt>
                <c:pt idx="18">
                  <c:v>3.1468016037607703E-2</c:v>
                </c:pt>
                <c:pt idx="19">
                  <c:v>3.1302615622328472E-2</c:v>
                </c:pt>
                <c:pt idx="20">
                  <c:v>3.1750466814708472E-2</c:v>
                </c:pt>
                <c:pt idx="21">
                  <c:v>3.2745962475023399E-2</c:v>
                </c:pt>
                <c:pt idx="22">
                  <c:v>3.3612943829288908E-2</c:v>
                </c:pt>
                <c:pt idx="23">
                  <c:v>3.4137376473510846E-2</c:v>
                </c:pt>
                <c:pt idx="24">
                  <c:v>3.4903027215060729E-2</c:v>
                </c:pt>
                <c:pt idx="25">
                  <c:v>3.6065631402399233E-2</c:v>
                </c:pt>
                <c:pt idx="26">
                  <c:v>3.703485451578966E-2</c:v>
                </c:pt>
                <c:pt idx="27">
                  <c:v>3.7168838150310322E-2</c:v>
                </c:pt>
                <c:pt idx="28">
                  <c:v>3.7327193534614528E-2</c:v>
                </c:pt>
                <c:pt idx="29">
                  <c:v>3.807807860120685E-2</c:v>
                </c:pt>
                <c:pt idx="30">
                  <c:v>3.9706022503245439E-2</c:v>
                </c:pt>
                <c:pt idx="31">
                  <c:v>4.0582536333674105E-2</c:v>
                </c:pt>
                <c:pt idx="32">
                  <c:v>4.1796660628171875E-2</c:v>
                </c:pt>
                <c:pt idx="33">
                  <c:v>4.2749619146484279E-2</c:v>
                </c:pt>
                <c:pt idx="34">
                  <c:v>4.4124148692974104E-2</c:v>
                </c:pt>
                <c:pt idx="35">
                  <c:v>4.6760555305464004E-2</c:v>
                </c:pt>
                <c:pt idx="36">
                  <c:v>5.1916000446527624E-2</c:v>
                </c:pt>
                <c:pt idx="37">
                  <c:v>5.6185488004003067E-2</c:v>
                </c:pt>
                <c:pt idx="38">
                  <c:v>5.9335492720635472E-2</c:v>
                </c:pt>
                <c:pt idx="39">
                  <c:v>6.14408435222649E-2</c:v>
                </c:pt>
                <c:pt idx="40">
                  <c:v>6.2073126388210879E-2</c:v>
                </c:pt>
                <c:pt idx="41">
                  <c:v>6.2934206985308855E-2</c:v>
                </c:pt>
                <c:pt idx="42">
                  <c:v>6.3295380311753829E-2</c:v>
                </c:pt>
                <c:pt idx="43">
                  <c:v>6.3407387179554325E-2</c:v>
                </c:pt>
                <c:pt idx="44">
                  <c:v>6.2060223253318898E-2</c:v>
                </c:pt>
                <c:pt idx="45">
                  <c:v>5.9890756603282622E-2</c:v>
                </c:pt>
                <c:pt idx="46">
                  <c:v>5.6575654279872087E-2</c:v>
                </c:pt>
                <c:pt idx="47">
                  <c:v>5.2981694781790538E-2</c:v>
                </c:pt>
                <c:pt idx="48">
                  <c:v>4.9258512802292431E-2</c:v>
                </c:pt>
                <c:pt idx="49">
                  <c:v>4.4662574198646901E-2</c:v>
                </c:pt>
                <c:pt idx="50">
                  <c:v>4.0230381713774341E-2</c:v>
                </c:pt>
                <c:pt idx="51">
                  <c:v>3.539827776073326E-2</c:v>
                </c:pt>
                <c:pt idx="52">
                  <c:v>3.1880620433532236E-2</c:v>
                </c:pt>
                <c:pt idx="53">
                  <c:v>3.0211287253695502E-2</c:v>
                </c:pt>
                <c:pt idx="54">
                  <c:v>2.8056949774528678E-2</c:v>
                </c:pt>
                <c:pt idx="55">
                  <c:v>2.5920434149241098E-2</c:v>
                </c:pt>
                <c:pt idx="56">
                  <c:v>2.5636563328528483E-2</c:v>
                </c:pt>
                <c:pt idx="57">
                  <c:v>2.8977126910606173E-2</c:v>
                </c:pt>
                <c:pt idx="58">
                  <c:v>3.2669882895733027E-2</c:v>
                </c:pt>
                <c:pt idx="59">
                  <c:v>3.5642850278457455E-2</c:v>
                </c:pt>
                <c:pt idx="60">
                  <c:v>3.6765594335716509E-2</c:v>
                </c:pt>
                <c:pt idx="61">
                  <c:v>3.6783588621633209E-2</c:v>
                </c:pt>
                <c:pt idx="62">
                  <c:v>3.7845751123294087E-2</c:v>
                </c:pt>
                <c:pt idx="63">
                  <c:v>3.9607708273113988E-2</c:v>
                </c:pt>
                <c:pt idx="64">
                  <c:v>4.2645191321973246E-2</c:v>
                </c:pt>
                <c:pt idx="65">
                  <c:v>4.6946930168144954E-2</c:v>
                </c:pt>
                <c:pt idx="66">
                  <c:v>5.0576128207767759E-2</c:v>
                </c:pt>
                <c:pt idx="67">
                  <c:v>5.3698862791072562E-2</c:v>
                </c:pt>
                <c:pt idx="68">
                  <c:v>5.6350746965902157E-2</c:v>
                </c:pt>
                <c:pt idx="69">
                  <c:v>5.6412487903641534E-2</c:v>
                </c:pt>
                <c:pt idx="70">
                  <c:v>5.4150418263856123E-2</c:v>
                </c:pt>
                <c:pt idx="71">
                  <c:v>5.3367247147079189E-2</c:v>
                </c:pt>
                <c:pt idx="72">
                  <c:v>5.9020011833386107E-2</c:v>
                </c:pt>
                <c:pt idx="73">
                  <c:v>6.5254382734719368E-2</c:v>
                </c:pt>
                <c:pt idx="74">
                  <c:v>7.0585266360245189E-2</c:v>
                </c:pt>
                <c:pt idx="75">
                  <c:v>7.7190849676519624E-2</c:v>
                </c:pt>
                <c:pt idx="76">
                  <c:v>8.440009513688336E-2</c:v>
                </c:pt>
                <c:pt idx="77">
                  <c:v>9.2463437885371827E-2</c:v>
                </c:pt>
                <c:pt idx="78">
                  <c:v>0.10018986565424043</c:v>
                </c:pt>
                <c:pt idx="79">
                  <c:v>0.10413368459667496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1D-423A-9C90-84034F1E567F}"/>
            </c:ext>
          </c:extLst>
        </c:ser>
        <c:ser>
          <c:idx val="3"/>
          <c:order val="3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F9data!$AH$17:$AH$96</c:f>
              <c:numCache>
                <c:formatCode>mmm\-yy</c:formatCode>
                <c:ptCount val="80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  <c:pt idx="79">
                  <c:v>45474</c:v>
                </c:pt>
              </c:numCache>
            </c:numRef>
          </c:cat>
          <c:val>
            <c:numRef>
              <c:f>F9data!$BG$17:$BG$96</c:f>
              <c:numCache>
                <c:formatCode>0.0%</c:formatCode>
                <c:ptCount val="80"/>
                <c:pt idx="12">
                  <c:v>9.2781869848966598E-3</c:v>
                </c:pt>
                <c:pt idx="13">
                  <c:v>8.9291780815088893E-3</c:v>
                </c:pt>
                <c:pt idx="14">
                  <c:v>9.5797516216471826E-3</c:v>
                </c:pt>
                <c:pt idx="15">
                  <c:v>1.0798845110961332E-2</c:v>
                </c:pt>
                <c:pt idx="16">
                  <c:v>1.1673956373896378E-2</c:v>
                </c:pt>
                <c:pt idx="17">
                  <c:v>1.1748082900314585E-2</c:v>
                </c:pt>
                <c:pt idx="18">
                  <c:v>1.1984144875582551E-2</c:v>
                </c:pt>
                <c:pt idx="19">
                  <c:v>1.1938250543563166E-2</c:v>
                </c:pt>
                <c:pt idx="20">
                  <c:v>1.2283955136070519E-2</c:v>
                </c:pt>
                <c:pt idx="21">
                  <c:v>1.2688265954074299E-2</c:v>
                </c:pt>
                <c:pt idx="22">
                  <c:v>1.2656298364961814E-2</c:v>
                </c:pt>
                <c:pt idx="23">
                  <c:v>1.2553690877632183E-2</c:v>
                </c:pt>
                <c:pt idx="24">
                  <c:v>1.2525253417614244E-2</c:v>
                </c:pt>
                <c:pt idx="25">
                  <c:v>1.3469808832294684E-2</c:v>
                </c:pt>
                <c:pt idx="26">
                  <c:v>1.3908853071785398E-2</c:v>
                </c:pt>
                <c:pt idx="27">
                  <c:v>1.337705271308018E-2</c:v>
                </c:pt>
                <c:pt idx="28">
                  <c:v>1.2964914011893992E-2</c:v>
                </c:pt>
                <c:pt idx="29">
                  <c:v>1.2694771225056791E-2</c:v>
                </c:pt>
                <c:pt idx="30">
                  <c:v>1.2807471283017376E-2</c:v>
                </c:pt>
                <c:pt idx="31">
                  <c:v>1.3028087419832746E-2</c:v>
                </c:pt>
                <c:pt idx="32">
                  <c:v>1.363125584559044E-2</c:v>
                </c:pt>
                <c:pt idx="33">
                  <c:v>1.451283845437097E-2</c:v>
                </c:pt>
                <c:pt idx="34">
                  <c:v>1.6314610724910052E-2</c:v>
                </c:pt>
                <c:pt idx="35">
                  <c:v>1.8103907572385277E-2</c:v>
                </c:pt>
                <c:pt idx="36">
                  <c:v>2.0715504248134928E-2</c:v>
                </c:pt>
                <c:pt idx="37">
                  <c:v>2.2811574937291228E-2</c:v>
                </c:pt>
                <c:pt idx="38">
                  <c:v>2.3567592788451944E-2</c:v>
                </c:pt>
                <c:pt idx="39">
                  <c:v>2.4463110178994156E-2</c:v>
                </c:pt>
                <c:pt idx="40">
                  <c:v>2.5178898205733082E-2</c:v>
                </c:pt>
                <c:pt idx="41">
                  <c:v>2.5113978916229299E-2</c:v>
                </c:pt>
                <c:pt idx="42">
                  <c:v>2.4824290799110218E-2</c:v>
                </c:pt>
                <c:pt idx="43">
                  <c:v>2.4552434231098184E-2</c:v>
                </c:pt>
                <c:pt idx="44">
                  <c:v>2.4023457586990375E-2</c:v>
                </c:pt>
                <c:pt idx="45">
                  <c:v>2.3457408261129426E-2</c:v>
                </c:pt>
                <c:pt idx="46">
                  <c:v>2.2774897005611534E-2</c:v>
                </c:pt>
                <c:pt idx="47">
                  <c:v>2.1059447193002036E-2</c:v>
                </c:pt>
                <c:pt idx="48">
                  <c:v>1.970962965576506E-2</c:v>
                </c:pt>
                <c:pt idx="49">
                  <c:v>1.7995521359891773E-2</c:v>
                </c:pt>
                <c:pt idx="50">
                  <c:v>1.6200242327879363E-2</c:v>
                </c:pt>
                <c:pt idx="51">
                  <c:v>1.4903121310034077E-2</c:v>
                </c:pt>
                <c:pt idx="52">
                  <c:v>1.3946993358114276E-2</c:v>
                </c:pt>
                <c:pt idx="53">
                  <c:v>1.3356671283938634E-2</c:v>
                </c:pt>
                <c:pt idx="54">
                  <c:v>1.2531231255203877E-2</c:v>
                </c:pt>
                <c:pt idx="55">
                  <c:v>1.1775547197117965E-2</c:v>
                </c:pt>
                <c:pt idx="56">
                  <c:v>1.160415503120845E-2</c:v>
                </c:pt>
                <c:pt idx="57">
                  <c:v>1.2687892324584627E-2</c:v>
                </c:pt>
                <c:pt idx="58">
                  <c:v>1.4012789197555732E-2</c:v>
                </c:pt>
                <c:pt idx="59">
                  <c:v>1.4620613874068818E-2</c:v>
                </c:pt>
                <c:pt idx="60">
                  <c:v>1.4397661026537091E-2</c:v>
                </c:pt>
                <c:pt idx="61">
                  <c:v>1.4204328872589437E-2</c:v>
                </c:pt>
                <c:pt idx="62">
                  <c:v>1.3996855383913735E-2</c:v>
                </c:pt>
                <c:pt idx="63">
                  <c:v>1.4170151813763968E-2</c:v>
                </c:pt>
                <c:pt idx="64">
                  <c:v>1.4626814530179008E-2</c:v>
                </c:pt>
                <c:pt idx="65">
                  <c:v>1.4887657034350474E-2</c:v>
                </c:pt>
                <c:pt idx="66">
                  <c:v>1.4584395380254859E-2</c:v>
                </c:pt>
                <c:pt idx="67">
                  <c:v>1.4616173423390602E-2</c:v>
                </c:pt>
                <c:pt idx="68">
                  <c:v>1.549126296689372E-2</c:v>
                </c:pt>
                <c:pt idx="69">
                  <c:v>1.6488665253411236E-2</c:v>
                </c:pt>
                <c:pt idx="70">
                  <c:v>1.6085435695440655E-2</c:v>
                </c:pt>
                <c:pt idx="71">
                  <c:v>1.7305940103396401E-2</c:v>
                </c:pt>
                <c:pt idx="72">
                  <c:v>2.2530849133446759E-2</c:v>
                </c:pt>
                <c:pt idx="73">
                  <c:v>2.7911133778331064E-2</c:v>
                </c:pt>
                <c:pt idx="74">
                  <c:v>2.8119002938469115E-2</c:v>
                </c:pt>
                <c:pt idx="75">
                  <c:v>2.9501452227438489E-2</c:v>
                </c:pt>
                <c:pt idx="76">
                  <c:v>3.4067784966535002E-2</c:v>
                </c:pt>
                <c:pt idx="77">
                  <c:v>3.5718019568887469E-2</c:v>
                </c:pt>
                <c:pt idx="78">
                  <c:v>3.7218314269584947E-2</c:v>
                </c:pt>
                <c:pt idx="79">
                  <c:v>3.8893190728022282E-2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1D-423A-9C90-84034F1E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806927"/>
        <c:axId val="1027827567"/>
      </c:lineChart>
      <c:dateAx>
        <c:axId val="102780692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7827567"/>
        <c:crosses val="autoZero"/>
        <c:auto val="1"/>
        <c:lblOffset val="100"/>
        <c:baseTimeUnit val="months"/>
      </c:dateAx>
      <c:valAx>
        <c:axId val="10278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780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(F9) Desigualdad</a:t>
            </a:r>
            <a:r>
              <a:rPr lang="es-AR" baseline="0"/>
              <a:t> de la inflación</a:t>
            </a:r>
          </a:p>
          <a:p>
            <a:pPr>
              <a:defRPr/>
            </a:pPr>
            <a:r>
              <a:rPr lang="es-AR" sz="1400" baseline="0"/>
              <a:t>inflación mensual, media móvil 12m</a:t>
            </a:r>
            <a:endParaRPr lang="es-AR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F9data!$AC$4</c:f>
              <c:strCache>
                <c:ptCount val="1"/>
                <c:pt idx="0">
                  <c:v>Desigualdad geográfica de la inflación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F9data!$AB$5:$AB$1000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F9data!$AC$5:$AC$1000</c:f>
              <c:numCache>
                <c:formatCode>General</c:formatCode>
                <c:ptCount val="996"/>
                <c:pt idx="12" formatCode="0.0%">
                  <c:v>8.0255140268959049E-3</c:v>
                </c:pt>
                <c:pt idx="13" formatCode="0.0%">
                  <c:v>7.852290728037151E-3</c:v>
                </c:pt>
                <c:pt idx="14" formatCode="0.0%">
                  <c:v>7.7002995410762054E-3</c:v>
                </c:pt>
                <c:pt idx="15" formatCode="0.0%">
                  <c:v>7.7453238547515553E-3</c:v>
                </c:pt>
                <c:pt idx="16" formatCode="0.0%">
                  <c:v>7.4378579825482198E-3</c:v>
                </c:pt>
                <c:pt idx="17" formatCode="0.0%">
                  <c:v>7.5203246991969079E-3</c:v>
                </c:pt>
                <c:pt idx="18" formatCode="0.0%">
                  <c:v>7.810884110980354E-3</c:v>
                </c:pt>
                <c:pt idx="19" formatCode="0.0%">
                  <c:v>7.9956767600444598E-3</c:v>
                </c:pt>
                <c:pt idx="20" formatCode="0.0%">
                  <c:v>8.1083962570789505E-3</c:v>
                </c:pt>
                <c:pt idx="21" formatCode="0.0%">
                  <c:v>8.5282533236240941E-3</c:v>
                </c:pt>
                <c:pt idx="22" formatCode="0.0%">
                  <c:v>8.9684421255073477E-3</c:v>
                </c:pt>
                <c:pt idx="23" formatCode="0.0%">
                  <c:v>9.700808012446863E-3</c:v>
                </c:pt>
                <c:pt idx="24" formatCode="0.0%">
                  <c:v>9.2169096009708795E-3</c:v>
                </c:pt>
                <c:pt idx="25" formatCode="0.0%">
                  <c:v>8.7705311188081558E-3</c:v>
                </c:pt>
                <c:pt idx="26" formatCode="0.0%">
                  <c:v>9.5278141517804449E-3</c:v>
                </c:pt>
                <c:pt idx="27" formatCode="0.0%">
                  <c:v>9.4077497527227192E-3</c:v>
                </c:pt>
                <c:pt idx="28" formatCode="0.0%">
                  <c:v>9.1231355846248165E-3</c:v>
                </c:pt>
                <c:pt idx="29" formatCode="0.0%">
                  <c:v>9.5781514302424684E-3</c:v>
                </c:pt>
                <c:pt idx="30" formatCode="0.0%">
                  <c:v>9.149095279165834E-3</c:v>
                </c:pt>
                <c:pt idx="31" formatCode="0.0%">
                  <c:v>9.2862023542247072E-3</c:v>
                </c:pt>
                <c:pt idx="32" formatCode="0.0%">
                  <c:v>9.17662560175736E-3</c:v>
                </c:pt>
                <c:pt idx="33" formatCode="0.0%">
                  <c:v>8.8015955518228415E-3</c:v>
                </c:pt>
                <c:pt idx="34" formatCode="0.0%">
                  <c:v>8.6941600212330026E-3</c:v>
                </c:pt>
                <c:pt idx="35" formatCode="0.0%">
                  <c:v>8.1535877211270456E-3</c:v>
                </c:pt>
                <c:pt idx="36" formatCode="0.0%">
                  <c:v>8.3884279815096829E-3</c:v>
                </c:pt>
                <c:pt idx="37" formatCode="0.0%">
                  <c:v>8.9135720670642984E-3</c:v>
                </c:pt>
                <c:pt idx="38" formatCode="0.0%">
                  <c:v>8.057898445880821E-3</c:v>
                </c:pt>
                <c:pt idx="39" formatCode="0.0%">
                  <c:v>8.117661243564259E-3</c:v>
                </c:pt>
                <c:pt idx="40" formatCode="0.0%">
                  <c:v>9.3220434004712329E-3</c:v>
                </c:pt>
                <c:pt idx="41" formatCode="0.0%">
                  <c:v>8.4753244688952813E-3</c:v>
                </c:pt>
                <c:pt idx="42" formatCode="0.0%">
                  <c:v>8.8150746191065412E-3</c:v>
                </c:pt>
                <c:pt idx="43" formatCode="0.0%">
                  <c:v>8.8628650759227465E-3</c:v>
                </c:pt>
                <c:pt idx="44" formatCode="0.0%">
                  <c:v>8.8440496091877572E-3</c:v>
                </c:pt>
                <c:pt idx="45" formatCode="0.0%">
                  <c:v>9.2026834673352154E-3</c:v>
                </c:pt>
                <c:pt idx="46" formatCode="0.0%">
                  <c:v>8.9667541535424587E-3</c:v>
                </c:pt>
                <c:pt idx="47" formatCode="0.0%">
                  <c:v>9.0635357655877904E-3</c:v>
                </c:pt>
                <c:pt idx="48" formatCode="0.0%">
                  <c:v>1.0560392007597508E-2</c:v>
                </c:pt>
                <c:pt idx="49" formatCode="0.0%">
                  <c:v>1.1486987307856781E-2</c:v>
                </c:pt>
                <c:pt idx="50" formatCode="0.0%">
                  <c:v>1.1661123161699464E-2</c:v>
                </c:pt>
                <c:pt idx="51" formatCode="0.0%">
                  <c:v>1.2395877485006404E-2</c:v>
                </c:pt>
                <c:pt idx="52" formatCode="0.0%">
                  <c:v>1.1365801237055015E-2</c:v>
                </c:pt>
                <c:pt idx="53" formatCode="0.0%">
                  <c:v>1.162812392739652E-2</c:v>
                </c:pt>
                <c:pt idx="54" formatCode="0.0%">
                  <c:v>1.1617413595591616E-2</c:v>
                </c:pt>
                <c:pt idx="55" formatCode="0.0%">
                  <c:v>1.1201883362756534E-2</c:v>
                </c:pt>
                <c:pt idx="56" formatCode="0.0%">
                  <c:v>1.210056902371289E-2</c:v>
                </c:pt>
                <c:pt idx="57" formatCode="0.0%">
                  <c:v>1.1884996854174138E-2</c:v>
                </c:pt>
                <c:pt idx="58" formatCode="0.0%">
                  <c:v>1.2112789442570993E-2</c:v>
                </c:pt>
                <c:pt idx="59" formatCode="0.0%">
                  <c:v>1.2155607788995215E-2</c:v>
                </c:pt>
                <c:pt idx="60" formatCode="0.0%">
                  <c:v>1.1175540818001151E-2</c:v>
                </c:pt>
                <c:pt idx="61" formatCode="0.0%">
                  <c:v>9.7024104442536094E-3</c:v>
                </c:pt>
                <c:pt idx="62" formatCode="0.0%">
                  <c:v>9.717189095941936E-3</c:v>
                </c:pt>
                <c:pt idx="63" formatCode="0.0%">
                  <c:v>8.657840827647997E-3</c:v>
                </c:pt>
                <c:pt idx="64" formatCode="0.0%">
                  <c:v>8.4976915761800966E-3</c:v>
                </c:pt>
                <c:pt idx="65" formatCode="0.0%">
                  <c:v>8.748033547324785E-3</c:v>
                </c:pt>
                <c:pt idx="66" formatCode="0.0%">
                  <c:v>8.6389518170835369E-3</c:v>
                </c:pt>
                <c:pt idx="67" formatCode="0.0%">
                  <c:v>9.2901067963477302E-3</c:v>
                </c:pt>
                <c:pt idx="68" formatCode="0.0%">
                  <c:v>8.9661954846328995E-3</c:v>
                </c:pt>
                <c:pt idx="69" formatCode="0.0%">
                  <c:v>8.7974625708587464E-3</c:v>
                </c:pt>
                <c:pt idx="70" formatCode="0.0%">
                  <c:v>8.5845019494711541E-3</c:v>
                </c:pt>
                <c:pt idx="71" formatCode="0.0%">
                  <c:v>8.234752366358844E-3</c:v>
                </c:pt>
                <c:pt idx="72" formatCode="0.0%">
                  <c:v>7.6690857450836076E-3</c:v>
                </c:pt>
                <c:pt idx="73" formatCode="0.0%">
                  <c:v>7.7836883268589578E-3</c:v>
                </c:pt>
                <c:pt idx="74" formatCode="0.0%">
                  <c:v>8.9151528620963396E-3</c:v>
                </c:pt>
                <c:pt idx="75" formatCode="0.0%">
                  <c:v>9.7343788297150069E-3</c:v>
                </c:pt>
                <c:pt idx="76" formatCode="0.0%">
                  <c:v>1.0534765787611589E-2</c:v>
                </c:pt>
                <c:pt idx="77" formatCode="0.0%">
                  <c:v>1.0405264091361388E-2</c:v>
                </c:pt>
                <c:pt idx="78" formatCode="0.0%">
                  <c:v>1.1232974704574314E-2</c:v>
                </c:pt>
                <c:pt idx="79" formatCode="0.0%">
                  <c:v>1.1552303978427233E-2</c:v>
                </c:pt>
                <c:pt idx="80" formatCode="0.0%">
                  <c:v>1.2162115663180428E-2</c:v>
                </c:pt>
                <c:pt idx="81" formatCode="0.0%">
                  <c:v>1.2929581901670076E-2</c:v>
                </c:pt>
                <c:pt idx="82" formatCode="0.0%">
                  <c:v>1.3428150720325252E-2</c:v>
                </c:pt>
                <c:pt idx="83" formatCode="0.0%">
                  <c:v>1.4123654382991346E-2</c:v>
                </c:pt>
                <c:pt idx="84" formatCode="0.0%">
                  <c:v>1.7038553359938518E-2</c:v>
                </c:pt>
                <c:pt idx="85" formatCode="0.0%">
                  <c:v>2.0338355587863805E-2</c:v>
                </c:pt>
                <c:pt idx="86" formatCode="0.0%">
                  <c:v>2.1803769143632429E-2</c:v>
                </c:pt>
                <c:pt idx="87" formatCode="0.0%">
                  <c:v>2.2685452745492829E-2</c:v>
                </c:pt>
                <c:pt idx="88" formatCode="0.0%">
                  <c:v>2.3932676971990419E-2</c:v>
                </c:pt>
                <c:pt idx="89" formatCode="0.0%">
                  <c:v>2.3965583373657579E-2</c:v>
                </c:pt>
                <c:pt idx="90" formatCode="0.0%">
                  <c:v>2.3358371439880381E-2</c:v>
                </c:pt>
                <c:pt idx="91" formatCode="0.0%">
                  <c:v>2.2791090059779345E-2</c:v>
                </c:pt>
                <c:pt idx="92" formatCode="0.0%">
                  <c:v>2.2198305192589678E-2</c:v>
                </c:pt>
                <c:pt idx="93" formatCode="0.0%">
                  <c:v>2.1366558032695031E-2</c:v>
                </c:pt>
                <c:pt idx="94" formatCode="0.0%">
                  <c:v>2.1234685468192478E-2</c:v>
                </c:pt>
                <c:pt idx="95" formatCode="0.0%">
                  <c:v>2.150285092181085E-2</c:v>
                </c:pt>
                <c:pt idx="96" formatCode="0.0%">
                  <c:v>1.8615302826283747E-2</c:v>
                </c:pt>
                <c:pt idx="97" formatCode="0.0%">
                  <c:v>1.5262410123394651E-2</c:v>
                </c:pt>
                <c:pt idx="98" formatCode="0.0%">
                  <c:v>1.3147166488835496E-2</c:v>
                </c:pt>
                <c:pt idx="99" formatCode="0.0%">
                  <c:v>1.1785467598109131E-2</c:v>
                </c:pt>
                <c:pt idx="100" formatCode="0.0%">
                  <c:v>9.4517527027595891E-3</c:v>
                </c:pt>
                <c:pt idx="101" formatCode="0.0%">
                  <c:v>9.2321921917435934E-3</c:v>
                </c:pt>
                <c:pt idx="102" formatCode="0.0%">
                  <c:v>9.3518094961853229E-3</c:v>
                </c:pt>
                <c:pt idx="103" formatCode="0.0%">
                  <c:v>8.7888199878975257E-3</c:v>
                </c:pt>
                <c:pt idx="104" formatCode="0.0%">
                  <c:v>8.0875801533556446E-3</c:v>
                </c:pt>
                <c:pt idx="105" formatCode="0.0%">
                  <c:v>7.9622750047566027E-3</c:v>
                </c:pt>
                <c:pt idx="106" formatCode="0.0%">
                  <c:v>7.2749654432352666E-3</c:v>
                </c:pt>
                <c:pt idx="107" formatCode="0.0%">
                  <c:v>6.4083928837920245E-3</c:v>
                </c:pt>
                <c:pt idx="108" formatCode="0.0%">
                  <c:v>6.5554675126314561E-3</c:v>
                </c:pt>
                <c:pt idx="109" formatCode="0.0%">
                  <c:v>6.9342544843176701E-3</c:v>
                </c:pt>
                <c:pt idx="110" formatCode="0.0%">
                  <c:v>6.6820774288333662E-3</c:v>
                </c:pt>
                <c:pt idx="111" formatCode="0.0%">
                  <c:v>7.2449017739263004E-3</c:v>
                </c:pt>
                <c:pt idx="112" formatCode="0.0%">
                  <c:v>7.6478217424133703E-3</c:v>
                </c:pt>
                <c:pt idx="113" formatCode="0.0%">
                  <c:v>8.1222530218110021E-3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2-4F51-BD92-6033CB5365EC}"/>
            </c:ext>
          </c:extLst>
        </c:ser>
        <c:ser>
          <c:idx val="1"/>
          <c:order val="1"/>
          <c:tx>
            <c:strRef>
              <c:f>F9data!$AD$4</c:f>
              <c:strCache>
                <c:ptCount val="1"/>
                <c:pt idx="0">
                  <c:v>Desigualdad por ingresos de la inflación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F9data!$AB$5:$AB$1000</c:f>
              <c:numCache>
                <c:formatCode>mmm\-yy</c:formatCode>
                <c:ptCount val="996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  <c:pt idx="94">
                  <c:v>45566</c:v>
                </c:pt>
                <c:pt idx="95">
                  <c:v>45597</c:v>
                </c:pt>
                <c:pt idx="96">
                  <c:v>45627</c:v>
                </c:pt>
                <c:pt idx="97">
                  <c:v>45658</c:v>
                </c:pt>
                <c:pt idx="98">
                  <c:v>45689</c:v>
                </c:pt>
                <c:pt idx="99">
                  <c:v>45717</c:v>
                </c:pt>
                <c:pt idx="100">
                  <c:v>45748</c:v>
                </c:pt>
                <c:pt idx="101">
                  <c:v>45778</c:v>
                </c:pt>
                <c:pt idx="102">
                  <c:v>45809</c:v>
                </c:pt>
                <c:pt idx="103">
                  <c:v>45839</c:v>
                </c:pt>
                <c:pt idx="104">
                  <c:v>45870</c:v>
                </c:pt>
                <c:pt idx="105">
                  <c:v>45901</c:v>
                </c:pt>
                <c:pt idx="106">
                  <c:v>45931</c:v>
                </c:pt>
                <c:pt idx="107">
                  <c:v>45962</c:v>
                </c:pt>
                <c:pt idx="108">
                  <c:v>45992</c:v>
                </c:pt>
                <c:pt idx="109">
                  <c:v>46023</c:v>
                </c:pt>
                <c:pt idx="110">
                  <c:v>46054</c:v>
                </c:pt>
                <c:pt idx="111">
                  <c:v>46082</c:v>
                </c:pt>
                <c:pt idx="112">
                  <c:v>46113</c:v>
                </c:pt>
                <c:pt idx="113">
                  <c:v>46143</c:v>
                </c:pt>
              </c:numCache>
            </c:numRef>
          </c:cat>
          <c:val>
            <c:numRef>
              <c:f>F9data!$AD$5:$AD$1000</c:f>
              <c:numCache>
                <c:formatCode>General</c:formatCode>
                <c:ptCount val="996"/>
                <c:pt idx="12" formatCode="0.0%">
                  <c:v>2.8333865226928636E-3</c:v>
                </c:pt>
                <c:pt idx="13" formatCode="0.0%">
                  <c:v>2.7044381405025666E-3</c:v>
                </c:pt>
                <c:pt idx="14" formatCode="0.0%">
                  <c:v>2.5969715767467836E-3</c:v>
                </c:pt>
                <c:pt idx="15" formatCode="0.0%">
                  <c:v>2.4352027930833651E-3</c:v>
                </c:pt>
                <c:pt idx="16" formatCode="0.0%">
                  <c:v>2.3707809380453804E-3</c:v>
                </c:pt>
                <c:pt idx="17" formatCode="0.0%">
                  <c:v>2.5574435530849593E-3</c:v>
                </c:pt>
                <c:pt idx="18" formatCode="0.0%">
                  <c:v>2.4953941077569541E-3</c:v>
                </c:pt>
                <c:pt idx="19" formatCode="0.0%">
                  <c:v>2.3053590400185509E-3</c:v>
                </c:pt>
                <c:pt idx="20" formatCode="0.0%">
                  <c:v>2.4302786151394473E-3</c:v>
                </c:pt>
                <c:pt idx="21" formatCode="0.0%">
                  <c:v>2.4790997122688765E-3</c:v>
                </c:pt>
                <c:pt idx="22" formatCode="0.0%">
                  <c:v>2.4921811035647501E-3</c:v>
                </c:pt>
                <c:pt idx="23" formatCode="0.0%">
                  <c:v>2.496698332499566E-3</c:v>
                </c:pt>
                <c:pt idx="24" formatCode="0.0%">
                  <c:v>2.3929968597667939E-3</c:v>
                </c:pt>
                <c:pt idx="25" formatCode="0.0%">
                  <c:v>2.3810456645305309E-3</c:v>
                </c:pt>
                <c:pt idx="26" formatCode="0.0%">
                  <c:v>2.8668574355476171E-3</c:v>
                </c:pt>
                <c:pt idx="27" formatCode="0.0%">
                  <c:v>3.0734261170172008E-3</c:v>
                </c:pt>
                <c:pt idx="28" formatCode="0.0%">
                  <c:v>3.1758320948002496E-3</c:v>
                </c:pt>
                <c:pt idx="29" formatCode="0.0%">
                  <c:v>3.0527887901680337E-3</c:v>
                </c:pt>
                <c:pt idx="30" formatCode="0.0%">
                  <c:v>3.0314430129422996E-3</c:v>
                </c:pt>
                <c:pt idx="31" formatCode="0.0%">
                  <c:v>3.0393096435007982E-3</c:v>
                </c:pt>
                <c:pt idx="32" formatCode="0.0%">
                  <c:v>2.9468244821967415E-3</c:v>
                </c:pt>
                <c:pt idx="33" formatCode="0.0%">
                  <c:v>2.9424947121232856E-3</c:v>
                </c:pt>
                <c:pt idx="34" formatCode="0.0%">
                  <c:v>3.1249807493985982E-3</c:v>
                </c:pt>
                <c:pt idx="35" formatCode="0.0%">
                  <c:v>3.2416578584439915E-3</c:v>
                </c:pt>
                <c:pt idx="36" formatCode="0.0%">
                  <c:v>3.2050879985303093E-3</c:v>
                </c:pt>
                <c:pt idx="37" formatCode="0.0%">
                  <c:v>3.9290271127351284E-3</c:v>
                </c:pt>
                <c:pt idx="38" formatCode="0.0%">
                  <c:v>3.5047462613972957E-3</c:v>
                </c:pt>
                <c:pt idx="39" formatCode="0.0%">
                  <c:v>3.4415305889475465E-3</c:v>
                </c:pt>
                <c:pt idx="40" formatCode="0.0%">
                  <c:v>3.818472664407472E-3</c:v>
                </c:pt>
                <c:pt idx="41" formatCode="0.0%">
                  <c:v>3.7761158427161434E-3</c:v>
                </c:pt>
                <c:pt idx="42" formatCode="0.0%">
                  <c:v>4.0007063220658208E-3</c:v>
                </c:pt>
                <c:pt idx="43" formatCode="0.0%">
                  <c:v>4.083008281635085E-3</c:v>
                </c:pt>
                <c:pt idx="44" formatCode="0.0%">
                  <c:v>4.0531550960977896E-3</c:v>
                </c:pt>
                <c:pt idx="45" formatCode="0.0%">
                  <c:v>4.1027794041868333E-3</c:v>
                </c:pt>
                <c:pt idx="46" formatCode="0.0%">
                  <c:v>4.0914762314585018E-3</c:v>
                </c:pt>
                <c:pt idx="47" formatCode="0.0%">
                  <c:v>4.082070971965575E-3</c:v>
                </c:pt>
                <c:pt idx="48" formatCode="0.0%">
                  <c:v>4.1939648757923402E-3</c:v>
                </c:pt>
                <c:pt idx="49" formatCode="0.0%">
                  <c:v>3.7993197984452962E-3</c:v>
                </c:pt>
                <c:pt idx="50" formatCode="0.0%">
                  <c:v>3.6249351644299468E-3</c:v>
                </c:pt>
                <c:pt idx="51" formatCode="0.0%">
                  <c:v>3.6155600320467718E-3</c:v>
                </c:pt>
                <c:pt idx="52" formatCode="0.0%">
                  <c:v>3.0993992443572225E-3</c:v>
                </c:pt>
                <c:pt idx="53" formatCode="0.0%">
                  <c:v>3.2377292118317227E-3</c:v>
                </c:pt>
                <c:pt idx="54" formatCode="0.0%">
                  <c:v>3.0970794831346273E-3</c:v>
                </c:pt>
                <c:pt idx="55" formatCode="0.0%">
                  <c:v>2.8875984650125197E-3</c:v>
                </c:pt>
                <c:pt idx="56" formatCode="0.0%">
                  <c:v>3.214682752475051E-3</c:v>
                </c:pt>
                <c:pt idx="57" formatCode="0.0%">
                  <c:v>3.3286581006890894E-3</c:v>
                </c:pt>
                <c:pt idx="58" formatCode="0.0%">
                  <c:v>3.0955161848206605E-3</c:v>
                </c:pt>
                <c:pt idx="59" formatCode="0.0%">
                  <c:v>3.0366861655214774E-3</c:v>
                </c:pt>
                <c:pt idx="60" formatCode="0.0%">
                  <c:v>2.9426670769608179E-3</c:v>
                </c:pt>
                <c:pt idx="61" formatCode="0.0%">
                  <c:v>2.5695974337330654E-3</c:v>
                </c:pt>
                <c:pt idx="62" formatCode="0.0%">
                  <c:v>3.1750625077182439E-3</c:v>
                </c:pt>
                <c:pt idx="63" formatCode="0.0%">
                  <c:v>3.2567680094639138E-3</c:v>
                </c:pt>
                <c:pt idx="64" formatCode="0.0%">
                  <c:v>3.28525240704051E-3</c:v>
                </c:pt>
                <c:pt idx="65" formatCode="0.0%">
                  <c:v>3.2270422900497011E-3</c:v>
                </c:pt>
                <c:pt idx="66" formatCode="0.0%">
                  <c:v>3.4186235400576193E-3</c:v>
                </c:pt>
                <c:pt idx="67" formatCode="0.0%">
                  <c:v>3.9913013420032244E-3</c:v>
                </c:pt>
                <c:pt idx="68" formatCode="0.0%">
                  <c:v>3.8590382584320717E-3</c:v>
                </c:pt>
                <c:pt idx="69" formatCode="0.0%">
                  <c:v>4.0384805331015738E-3</c:v>
                </c:pt>
                <c:pt idx="70" formatCode="0.0%">
                  <c:v>4.1044331027080272E-3</c:v>
                </c:pt>
                <c:pt idx="71" formatCode="0.0%">
                  <c:v>4.2438721278628133E-3</c:v>
                </c:pt>
                <c:pt idx="72" formatCode="0.0%">
                  <c:v>4.3236808304186192E-3</c:v>
                </c:pt>
                <c:pt idx="73" formatCode="0.0%">
                  <c:v>4.3773735135264795E-3</c:v>
                </c:pt>
                <c:pt idx="74" formatCode="0.0%">
                  <c:v>4.6588761587282868E-3</c:v>
                </c:pt>
                <c:pt idx="75" formatCode="0.0%">
                  <c:v>4.6299957494060351E-3</c:v>
                </c:pt>
                <c:pt idx="76" formatCode="0.0%">
                  <c:v>4.8592878780440163E-3</c:v>
                </c:pt>
                <c:pt idx="77" formatCode="0.0%">
                  <c:v>5.2190043396848629E-3</c:v>
                </c:pt>
                <c:pt idx="78" formatCode="0.0%">
                  <c:v>5.408497594150556E-3</c:v>
                </c:pt>
                <c:pt idx="79" formatCode="0.0%">
                  <c:v>5.1951659415096869E-3</c:v>
                </c:pt>
                <c:pt idx="80" formatCode="0.0%">
                  <c:v>5.7532277149754214E-3</c:v>
                </c:pt>
                <c:pt idx="81" formatCode="0.0%">
                  <c:v>5.9879641895465392E-3</c:v>
                </c:pt>
                <c:pt idx="82" formatCode="0.0%">
                  <c:v>6.053663132250235E-3</c:v>
                </c:pt>
                <c:pt idx="83" formatCode="0.0%">
                  <c:v>6.0885591199918805E-3</c:v>
                </c:pt>
                <c:pt idx="84" formatCode="0.0%">
                  <c:v>6.3771687009416449E-3</c:v>
                </c:pt>
                <c:pt idx="85" formatCode="0.0%">
                  <c:v>7.082731070364741E-3</c:v>
                </c:pt>
                <c:pt idx="86" formatCode="0.0%">
                  <c:v>7.2699327019128583E-3</c:v>
                </c:pt>
                <c:pt idx="87" formatCode="0.0%">
                  <c:v>7.5696902230656575E-3</c:v>
                </c:pt>
                <c:pt idx="88" formatCode="0.0%">
                  <c:v>7.7490136177784845E-3</c:v>
                </c:pt>
                <c:pt idx="89" formatCode="0.0%">
                  <c:v>7.4265615946779899E-3</c:v>
                </c:pt>
                <c:pt idx="90" formatCode="0.0%">
                  <c:v>7.2633053063975534E-3</c:v>
                </c:pt>
                <c:pt idx="91" formatCode="0.0%">
                  <c:v>7.1523260362941947E-3</c:v>
                </c:pt>
                <c:pt idx="92" formatCode="0.0%">
                  <c:v>6.4228253662120816E-3</c:v>
                </c:pt>
                <c:pt idx="93" formatCode="0.0%">
                  <c:v>5.9534065153183007E-3</c:v>
                </c:pt>
                <c:pt idx="94" formatCode="0.0%">
                  <c:v>6.1219124504567164E-3</c:v>
                </c:pt>
                <c:pt idx="95" formatCode="0.0%">
                  <c:v>6.33464677217771E-3</c:v>
                </c:pt>
                <c:pt idx="96" formatCode="0.0%">
                  <c:v>5.7667129497504521E-3</c:v>
                </c:pt>
                <c:pt idx="97" formatCode="0.0%">
                  <c:v>5.1267898499274267E-3</c:v>
                </c:pt>
                <c:pt idx="98" formatCode="0.0%">
                  <c:v>4.1723197906603131E-3</c:v>
                </c:pt>
                <c:pt idx="99" formatCode="0.0%">
                  <c:v>4.0783260244255199E-3</c:v>
                </c:pt>
                <c:pt idx="100" formatCode="0.0%">
                  <c:v>3.6349359342563634E-3</c:v>
                </c:pt>
                <c:pt idx="101" formatCode="0.0%">
                  <c:v>3.7373258601417123E-3</c:v>
                </c:pt>
                <c:pt idx="102" formatCode="0.0%">
                  <c:v>3.8953772370603676E-3</c:v>
                </c:pt>
                <c:pt idx="103" formatCode="0.0%">
                  <c:v>3.7737806860495549E-3</c:v>
                </c:pt>
                <c:pt idx="104" formatCode="0.0%">
                  <c:v>3.8430519637559502E-3</c:v>
                </c:pt>
                <c:pt idx="105" formatCode="0.0%">
                  <c:v>3.695647609616437E-3</c:v>
                </c:pt>
                <c:pt idx="106" formatCode="0.0%">
                  <c:v>3.315663245413806E-3</c:v>
                </c:pt>
                <c:pt idx="107" formatCode="0.0%">
                  <c:v>2.7664975830959206E-3</c:v>
                </c:pt>
                <c:pt idx="108" formatCode="0.0%">
                  <c:v>2.7876731530969145E-3</c:v>
                </c:pt>
                <c:pt idx="109" formatCode="0.0%">
                  <c:v>3.0617615359866033E-3</c:v>
                </c:pt>
                <c:pt idx="110" formatCode="0.0%">
                  <c:v>3.1855535808344806E-3</c:v>
                </c:pt>
                <c:pt idx="111" formatCode="0.0%">
                  <c:v>2.7490064768748343E-3</c:v>
                </c:pt>
                <c:pt idx="112" formatCode="0.0%">
                  <c:v>2.9627135045215969E-3</c:v>
                </c:pt>
                <c:pt idx="113" formatCode="0.0%">
                  <c:v>2.7456326769903692E-3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2-4F51-BD92-6033CB53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976592"/>
        <c:axId val="43389088"/>
      </c:lineChart>
      <c:dateAx>
        <c:axId val="1302976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3389088"/>
        <c:crosses val="autoZero"/>
        <c:auto val="1"/>
        <c:lblOffset val="100"/>
        <c:baseTimeUnit val="months"/>
      </c:dateAx>
      <c:valAx>
        <c:axId val="433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29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s-A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Desigualdad de la inflación</a:t>
            </a:r>
          </a:p>
          <a:p>
            <a:pPr>
              <a:defRPr/>
            </a:pPr>
            <a:r>
              <a:rPr lang="es-AR" sz="1400"/>
              <a:t>tasa de inflación interanual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d1d10index!$B$16:$B$94</c:f>
              <c:numCache>
                <c:formatCode>mmm\-yy</c:formatCode>
                <c:ptCount val="79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</c:numCache>
            </c:numRef>
          </c:cat>
          <c:val>
            <c:numRef>
              <c:f>F9data!$AQ$17:$AQ$95</c:f>
              <c:numCache>
                <c:formatCode>0.0%</c:formatCode>
                <c:ptCount val="79"/>
                <c:pt idx="0">
                  <c:v>3.0634900491168349E-2</c:v>
                </c:pt>
                <c:pt idx="1">
                  <c:v>2.3801311164648453E-2</c:v>
                </c:pt>
                <c:pt idx="2">
                  <c:v>3.2768493442457913E-2</c:v>
                </c:pt>
                <c:pt idx="3">
                  <c:v>2.7497680325809126E-2</c:v>
                </c:pt>
                <c:pt idx="4">
                  <c:v>2.3114209235922889E-2</c:v>
                </c:pt>
                <c:pt idx="5">
                  <c:v>1.8995260313692031E-2</c:v>
                </c:pt>
                <c:pt idx="6">
                  <c:v>3.0583425555390065E-2</c:v>
                </c:pt>
                <c:pt idx="7">
                  <c:v>2.8783098916718597E-2</c:v>
                </c:pt>
                <c:pt idx="8">
                  <c:v>2.1547516054812421E-2</c:v>
                </c:pt>
                <c:pt idx="9">
                  <c:v>1.9328857129307098E-2</c:v>
                </c:pt>
                <c:pt idx="10">
                  <c:v>2.5941421088620187E-2</c:v>
                </c:pt>
                <c:pt idx="11">
                  <c:v>3.1031930693204757E-2</c:v>
                </c:pt>
                <c:pt idx="12">
                  <c:v>3.5174299327615177E-2</c:v>
                </c:pt>
                <c:pt idx="13">
                  <c:v>3.0372681012291292E-2</c:v>
                </c:pt>
                <c:pt idx="14">
                  <c:v>3.3802974118664286E-2</c:v>
                </c:pt>
                <c:pt idx="15">
                  <c:v>3.8841156303018654E-2</c:v>
                </c:pt>
                <c:pt idx="16">
                  <c:v>3.9456210116970425E-2</c:v>
                </c:pt>
                <c:pt idx="17">
                  <c:v>3.0986334007578886E-2</c:v>
                </c:pt>
                <c:pt idx="18">
                  <c:v>4.3234304164708304E-2</c:v>
                </c:pt>
                <c:pt idx="19">
                  <c:v>2.8433220156760086E-2</c:v>
                </c:pt>
                <c:pt idx="20">
                  <c:v>3.4605164417658596E-2</c:v>
                </c:pt>
                <c:pt idx="21">
                  <c:v>3.4488959638906413E-2</c:v>
                </c:pt>
                <c:pt idx="22">
                  <c:v>3.0599614734758696E-2</c:v>
                </c:pt>
                <c:pt idx="23">
                  <c:v>3.2759045463505387E-2</c:v>
                </c:pt>
                <c:pt idx="24">
                  <c:v>4.0985390333353244E-2</c:v>
                </c:pt>
                <c:pt idx="25">
                  <c:v>5.0288153763015764E-2</c:v>
                </c:pt>
                <c:pt idx="26">
                  <c:v>4.2972581486366845E-2</c:v>
                </c:pt>
                <c:pt idx="27">
                  <c:v>3.5544761367432898E-2</c:v>
                </c:pt>
                <c:pt idx="28">
                  <c:v>4.0899776298973345E-2</c:v>
                </c:pt>
                <c:pt idx="29">
                  <c:v>4.9217715982670551E-2</c:v>
                </c:pt>
                <c:pt idx="30">
                  <c:v>5.214960473408059E-2</c:v>
                </c:pt>
                <c:pt idx="31">
                  <c:v>5.462898396028093E-2</c:v>
                </c:pt>
                <c:pt idx="32">
                  <c:v>4.4216835985231073E-2</c:v>
                </c:pt>
                <c:pt idx="33">
                  <c:v>4.699362515571992E-2</c:v>
                </c:pt>
                <c:pt idx="34">
                  <c:v>5.2357843743274124E-2</c:v>
                </c:pt>
                <c:pt idx="35">
                  <c:v>6.4872900697127367E-2</c:v>
                </c:pt>
                <c:pt idx="36">
                  <c:v>9.9779832297332449E-2</c:v>
                </c:pt>
                <c:pt idx="37">
                  <c:v>9.6488728580534033E-2</c:v>
                </c:pt>
                <c:pt idx="38">
                  <c:v>9.1238215079237017E-2</c:v>
                </c:pt>
                <c:pt idx="39">
                  <c:v>7.0342141907549394E-2</c:v>
                </c:pt>
                <c:pt idx="40">
                  <c:v>4.3764438624730673E-2</c:v>
                </c:pt>
                <c:pt idx="41">
                  <c:v>5.2093824061246963E-2</c:v>
                </c:pt>
                <c:pt idx="42">
                  <c:v>5.3912969226455276E-2</c:v>
                </c:pt>
                <c:pt idx="43">
                  <c:v>5.3605694015486982E-2</c:v>
                </c:pt>
                <c:pt idx="44">
                  <c:v>3.7115852919220371E-2</c:v>
                </c:pt>
                <c:pt idx="45">
                  <c:v>1.6013769534759525E-2</c:v>
                </c:pt>
                <c:pt idx="46">
                  <c:v>3.8972949513829125E-3</c:v>
                </c:pt>
                <c:pt idx="47">
                  <c:v>5.6363702682140637E-3</c:v>
                </c:pt>
                <c:pt idx="48">
                  <c:v>1.6471534963651946E-2</c:v>
                </c:pt>
                <c:pt idx="49">
                  <c:v>4.0032630449940543E-2</c:v>
                </c:pt>
                <c:pt idx="50">
                  <c:v>3.8870226277190723E-2</c:v>
                </c:pt>
                <c:pt idx="51">
                  <c:v>2.842086368970298E-2</c:v>
                </c:pt>
                <c:pt idx="52">
                  <c:v>2.4612596653936114E-2</c:v>
                </c:pt>
                <c:pt idx="53">
                  <c:v>2.2063107286853123E-2</c:v>
                </c:pt>
                <c:pt idx="54">
                  <c:v>2.4087436832078257E-2</c:v>
                </c:pt>
                <c:pt idx="55">
                  <c:v>2.6138266097716745E-2</c:v>
                </c:pt>
                <c:pt idx="56">
                  <c:v>4.991537334622298E-2</c:v>
                </c:pt>
                <c:pt idx="57">
                  <c:v>8.0543179486230354E-2</c:v>
                </c:pt>
                <c:pt idx="58">
                  <c:v>6.4019597341408607E-2</c:v>
                </c:pt>
                <c:pt idx="59">
                  <c:v>4.2545870926800511E-2</c:v>
                </c:pt>
                <c:pt idx="60">
                  <c:v>2.0232043012581746E-2</c:v>
                </c:pt>
                <c:pt idx="61">
                  <c:v>1.6705460680568995E-2</c:v>
                </c:pt>
                <c:pt idx="62">
                  <c:v>5.3840742971531963E-2</c:v>
                </c:pt>
                <c:pt idx="63">
                  <c:v>6.177566922484945E-2</c:v>
                </c:pt>
                <c:pt idx="64">
                  <c:v>6.7908143324873382E-2</c:v>
                </c:pt>
                <c:pt idx="65">
                  <c:v>8.0535201654168276E-2</c:v>
                </c:pt>
                <c:pt idx="66">
                  <c:v>6.924268180194959E-2</c:v>
                </c:pt>
                <c:pt idx="67">
                  <c:v>6.4682986415040666E-2</c:v>
                </c:pt>
                <c:pt idx="68">
                  <c:v>6.0612760370501562E-2</c:v>
                </c:pt>
                <c:pt idx="69">
                  <c:v>5.0718005536834809E-2</c:v>
                </c:pt>
                <c:pt idx="70">
                  <c:v>5.1136274169020002E-2</c:v>
                </c:pt>
                <c:pt idx="71">
                  <c:v>5.38383728233085E-2</c:v>
                </c:pt>
                <c:pt idx="72">
                  <c:v>0.11603181184879041</c:v>
                </c:pt>
                <c:pt idx="73">
                  <c:v>0.1012788647299141</c:v>
                </c:pt>
                <c:pt idx="74">
                  <c:v>8.600694781240481E-2</c:v>
                </c:pt>
                <c:pt idx="75">
                  <c:v>0.13971332608309961</c:v>
                </c:pt>
                <c:pt idx="76">
                  <c:v>0.15549586020957795</c:v>
                </c:pt>
                <c:pt idx="77">
                  <c:v>0.17273159905522339</c:v>
                </c:pt>
                <c:pt idx="78">
                  <c:v>0.18097876264946011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5-40D2-82CA-4D2FC99C929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d1d10index!$B$16:$B$94</c:f>
              <c:numCache>
                <c:formatCode>mmm\-yy</c:formatCode>
                <c:ptCount val="79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43160</c:v>
                </c:pt>
                <c:pt idx="4">
                  <c:v>43191</c:v>
                </c:pt>
                <c:pt idx="5">
                  <c:v>43221</c:v>
                </c:pt>
                <c:pt idx="6">
                  <c:v>43252</c:v>
                </c:pt>
                <c:pt idx="7">
                  <c:v>43282</c:v>
                </c:pt>
                <c:pt idx="8">
                  <c:v>43313</c:v>
                </c:pt>
                <c:pt idx="9">
                  <c:v>43344</c:v>
                </c:pt>
                <c:pt idx="10">
                  <c:v>43374</c:v>
                </c:pt>
                <c:pt idx="11">
                  <c:v>43405</c:v>
                </c:pt>
                <c:pt idx="12">
                  <c:v>43435</c:v>
                </c:pt>
                <c:pt idx="13">
                  <c:v>43466</c:v>
                </c:pt>
                <c:pt idx="14">
                  <c:v>43497</c:v>
                </c:pt>
                <c:pt idx="15">
                  <c:v>43525</c:v>
                </c:pt>
                <c:pt idx="16">
                  <c:v>43556</c:v>
                </c:pt>
                <c:pt idx="17">
                  <c:v>43586</c:v>
                </c:pt>
                <c:pt idx="18">
                  <c:v>43617</c:v>
                </c:pt>
                <c:pt idx="19">
                  <c:v>43647</c:v>
                </c:pt>
                <c:pt idx="20">
                  <c:v>43678</c:v>
                </c:pt>
                <c:pt idx="21">
                  <c:v>43709</c:v>
                </c:pt>
                <c:pt idx="22">
                  <c:v>43739</c:v>
                </c:pt>
                <c:pt idx="23">
                  <c:v>43770</c:v>
                </c:pt>
                <c:pt idx="24">
                  <c:v>43800</c:v>
                </c:pt>
                <c:pt idx="25">
                  <c:v>43831</c:v>
                </c:pt>
                <c:pt idx="26">
                  <c:v>43862</c:v>
                </c:pt>
                <c:pt idx="27">
                  <c:v>43891</c:v>
                </c:pt>
                <c:pt idx="28">
                  <c:v>43922</c:v>
                </c:pt>
                <c:pt idx="29">
                  <c:v>43952</c:v>
                </c:pt>
                <c:pt idx="30">
                  <c:v>43983</c:v>
                </c:pt>
                <c:pt idx="31">
                  <c:v>44013</c:v>
                </c:pt>
                <c:pt idx="32">
                  <c:v>44044</c:v>
                </c:pt>
                <c:pt idx="33">
                  <c:v>44075</c:v>
                </c:pt>
                <c:pt idx="34">
                  <c:v>44105</c:v>
                </c:pt>
                <c:pt idx="35">
                  <c:v>44136</c:v>
                </c:pt>
                <c:pt idx="36">
                  <c:v>44166</c:v>
                </c:pt>
                <c:pt idx="37">
                  <c:v>44197</c:v>
                </c:pt>
                <c:pt idx="38">
                  <c:v>44228</c:v>
                </c:pt>
                <c:pt idx="39">
                  <c:v>44256</c:v>
                </c:pt>
                <c:pt idx="40">
                  <c:v>44287</c:v>
                </c:pt>
                <c:pt idx="41">
                  <c:v>44317</c:v>
                </c:pt>
                <c:pt idx="42">
                  <c:v>44348</c:v>
                </c:pt>
                <c:pt idx="43">
                  <c:v>44378</c:v>
                </c:pt>
                <c:pt idx="44">
                  <c:v>44409</c:v>
                </c:pt>
                <c:pt idx="45">
                  <c:v>44440</c:v>
                </c:pt>
                <c:pt idx="46">
                  <c:v>44470</c:v>
                </c:pt>
                <c:pt idx="47">
                  <c:v>44501</c:v>
                </c:pt>
                <c:pt idx="48">
                  <c:v>44531</c:v>
                </c:pt>
                <c:pt idx="49">
                  <c:v>44562</c:v>
                </c:pt>
                <c:pt idx="50">
                  <c:v>44593</c:v>
                </c:pt>
                <c:pt idx="51">
                  <c:v>44621</c:v>
                </c:pt>
                <c:pt idx="52">
                  <c:v>44652</c:v>
                </c:pt>
                <c:pt idx="53">
                  <c:v>44682</c:v>
                </c:pt>
                <c:pt idx="54">
                  <c:v>44713</c:v>
                </c:pt>
                <c:pt idx="55">
                  <c:v>44743</c:v>
                </c:pt>
                <c:pt idx="56">
                  <c:v>44774</c:v>
                </c:pt>
                <c:pt idx="57">
                  <c:v>44805</c:v>
                </c:pt>
                <c:pt idx="58">
                  <c:v>44835</c:v>
                </c:pt>
                <c:pt idx="59">
                  <c:v>44866</c:v>
                </c:pt>
                <c:pt idx="60">
                  <c:v>44896</c:v>
                </c:pt>
                <c:pt idx="61">
                  <c:v>44927</c:v>
                </c:pt>
                <c:pt idx="62">
                  <c:v>44958</c:v>
                </c:pt>
                <c:pt idx="63">
                  <c:v>44986</c:v>
                </c:pt>
                <c:pt idx="64">
                  <c:v>45017</c:v>
                </c:pt>
                <c:pt idx="65">
                  <c:v>45047</c:v>
                </c:pt>
                <c:pt idx="66">
                  <c:v>45078</c:v>
                </c:pt>
                <c:pt idx="67">
                  <c:v>45108</c:v>
                </c:pt>
                <c:pt idx="68">
                  <c:v>45139</c:v>
                </c:pt>
                <c:pt idx="69">
                  <c:v>45170</c:v>
                </c:pt>
                <c:pt idx="70">
                  <c:v>45200</c:v>
                </c:pt>
                <c:pt idx="71">
                  <c:v>45231</c:v>
                </c:pt>
                <c:pt idx="72">
                  <c:v>45261</c:v>
                </c:pt>
                <c:pt idx="73">
                  <c:v>45292</c:v>
                </c:pt>
                <c:pt idx="74">
                  <c:v>45323</c:v>
                </c:pt>
                <c:pt idx="75">
                  <c:v>45352</c:v>
                </c:pt>
                <c:pt idx="76">
                  <c:v>45383</c:v>
                </c:pt>
                <c:pt idx="77">
                  <c:v>45413</c:v>
                </c:pt>
                <c:pt idx="78">
                  <c:v>45444</c:v>
                </c:pt>
              </c:numCache>
            </c:numRef>
          </c:cat>
          <c:val>
            <c:numRef>
              <c:f>F9data!$BF$17:$BF$95</c:f>
              <c:numCache>
                <c:formatCode>0.0%</c:formatCode>
                <c:ptCount val="79"/>
                <c:pt idx="0">
                  <c:v>1.1333515798716221E-2</c:v>
                </c:pt>
                <c:pt idx="1">
                  <c:v>9.5401182288028519E-3</c:v>
                </c:pt>
                <c:pt idx="2">
                  <c:v>1.0664702943256721E-2</c:v>
                </c:pt>
                <c:pt idx="3">
                  <c:v>1.3653327986998587E-2</c:v>
                </c:pt>
                <c:pt idx="4">
                  <c:v>1.6086524561149229E-2</c:v>
                </c:pt>
                <c:pt idx="5">
                  <c:v>1.3418154722734998E-2</c:v>
                </c:pt>
                <c:pt idx="6">
                  <c:v>1.1334352729997832E-2</c:v>
                </c:pt>
                <c:pt idx="7">
                  <c:v>5.7007889357789665E-3</c:v>
                </c:pt>
                <c:pt idx="8">
                  <c:v>4.8304969145376297E-3</c:v>
                </c:pt>
                <c:pt idx="9">
                  <c:v>5.0922144476106546E-3</c:v>
                </c:pt>
                <c:pt idx="10">
                  <c:v>6.5071535227374522E-3</c:v>
                </c:pt>
                <c:pt idx="11">
                  <c:v>6.3372208593426294E-3</c:v>
                </c:pt>
                <c:pt idx="12">
                  <c:v>6.1178591519928105E-3</c:v>
                </c:pt>
                <c:pt idx="13">
                  <c:v>6.796400054675189E-3</c:v>
                </c:pt>
                <c:pt idx="14">
                  <c:v>1.7997574250600668E-2</c:v>
                </c:pt>
                <c:pt idx="15">
                  <c:v>2.651291830434066E-2</c:v>
                </c:pt>
                <c:pt idx="16">
                  <c:v>2.5029774405154193E-2</c:v>
                </c:pt>
                <c:pt idx="17">
                  <c:v>1.7050169404585924E-2</c:v>
                </c:pt>
                <c:pt idx="18">
                  <c:v>1.6486960401218553E-2</c:v>
                </c:pt>
                <c:pt idx="19">
                  <c:v>1.0737726413745818E-2</c:v>
                </c:pt>
                <c:pt idx="20">
                  <c:v>1.0194948638374557E-2</c:v>
                </c:pt>
                <c:pt idx="21">
                  <c:v>1.0086537548586794E-2</c:v>
                </c:pt>
                <c:pt idx="22">
                  <c:v>4.6766357891483423E-3</c:v>
                </c:pt>
                <c:pt idx="23">
                  <c:v>5.1732561874522354E-3</c:v>
                </c:pt>
                <c:pt idx="24">
                  <c:v>5.9675338791094212E-3</c:v>
                </c:pt>
                <c:pt idx="25">
                  <c:v>1.8397079542838535E-2</c:v>
                </c:pt>
                <c:pt idx="26">
                  <c:v>1.250397516805446E-2</c:v>
                </c:pt>
                <c:pt idx="27">
                  <c:v>1.1084169587432857E-2</c:v>
                </c:pt>
                <c:pt idx="28">
                  <c:v>2.1155115188920215E-2</c:v>
                </c:pt>
                <c:pt idx="29">
                  <c:v>2.1517918176270578E-2</c:v>
                </c:pt>
                <c:pt idx="30">
                  <c:v>1.8515270158073527E-2</c:v>
                </c:pt>
                <c:pt idx="31">
                  <c:v>1.9354970179818354E-2</c:v>
                </c:pt>
                <c:pt idx="32">
                  <c:v>1.8578915948595842E-2</c:v>
                </c:pt>
                <c:pt idx="33">
                  <c:v>2.1655522552521456E-2</c:v>
                </c:pt>
                <c:pt idx="34">
                  <c:v>3.3509577065594875E-2</c:v>
                </c:pt>
                <c:pt idx="35">
                  <c:v>2.7937494806326235E-2</c:v>
                </c:pt>
                <c:pt idx="36">
                  <c:v>3.9124012972197697E-2</c:v>
                </c:pt>
                <c:pt idx="37">
                  <c:v>3.3216452838141342E-2</c:v>
                </c:pt>
                <c:pt idx="38">
                  <c:v>2.822531160792785E-2</c:v>
                </c:pt>
                <c:pt idx="39">
                  <c:v>2.4145701245103179E-2</c:v>
                </c:pt>
                <c:pt idx="40">
                  <c:v>2.0389413935038903E-2</c:v>
                </c:pt>
                <c:pt idx="41">
                  <c:v>2.0311164425371064E-2</c:v>
                </c:pt>
                <c:pt idx="42">
                  <c:v>1.7751972653722525E-2</c:v>
                </c:pt>
                <c:pt idx="43">
                  <c:v>1.4981134773917049E-2</c:v>
                </c:pt>
                <c:pt idx="44">
                  <c:v>1.2478273806416862E-2</c:v>
                </c:pt>
                <c:pt idx="45">
                  <c:v>1.12202747124035E-2</c:v>
                </c:pt>
                <c:pt idx="46">
                  <c:v>1.2782876230788887E-2</c:v>
                </c:pt>
                <c:pt idx="47">
                  <c:v>1.1208729501671399E-2</c:v>
                </c:pt>
                <c:pt idx="48">
                  <c:v>1.0389866822245519E-2</c:v>
                </c:pt>
                <c:pt idx="49">
                  <c:v>1.6840605125844954E-2</c:v>
                </c:pt>
                <c:pt idx="50">
                  <c:v>9.8778254219800132E-3</c:v>
                </c:pt>
                <c:pt idx="51">
                  <c:v>1.1362738375939152E-2</c:v>
                </c:pt>
                <c:pt idx="52">
                  <c:v>1.1716037870145746E-2</c:v>
                </c:pt>
                <c:pt idx="53">
                  <c:v>1.2715226970755555E-2</c:v>
                </c:pt>
                <c:pt idx="54">
                  <c:v>9.5804440518192369E-3</c:v>
                </c:pt>
                <c:pt idx="55">
                  <c:v>7.9280798986056666E-3</c:v>
                </c:pt>
                <c:pt idx="56">
                  <c:v>1.2753036617093372E-2</c:v>
                </c:pt>
                <c:pt idx="57">
                  <c:v>2.6566858620307165E-2</c:v>
                </c:pt>
                <c:pt idx="58">
                  <c:v>2.8443934061027853E-2</c:v>
                </c:pt>
                <c:pt idx="59">
                  <c:v>2.0684597025458995E-2</c:v>
                </c:pt>
                <c:pt idx="60">
                  <c:v>8.3103424837589479E-3</c:v>
                </c:pt>
                <c:pt idx="61">
                  <c:v>7.8765488209260326E-3</c:v>
                </c:pt>
                <c:pt idx="62">
                  <c:v>1.4143449773060812E-2</c:v>
                </c:pt>
                <c:pt idx="63">
                  <c:v>1.2130679010033063E-2</c:v>
                </c:pt>
                <c:pt idx="64">
                  <c:v>1.7299353689334662E-2</c:v>
                </c:pt>
                <c:pt idx="65">
                  <c:v>1.51069904243748E-2</c:v>
                </c:pt>
                <c:pt idx="66">
                  <c:v>8.7728254675125683E-3</c:v>
                </c:pt>
                <c:pt idx="67">
                  <c:v>9.993558612583886E-3</c:v>
                </c:pt>
                <c:pt idx="68">
                  <c:v>1.9304243964146206E-2</c:v>
                </c:pt>
                <c:pt idx="69">
                  <c:v>2.571926634182109E-2</c:v>
                </c:pt>
                <c:pt idx="70">
                  <c:v>2.1324874366689617E-2</c:v>
                </c:pt>
                <c:pt idx="71">
                  <c:v>4.4310491364452531E-2</c:v>
                </c:pt>
                <c:pt idx="72">
                  <c:v>8.8608414416113668E-2</c:v>
                </c:pt>
                <c:pt idx="73">
                  <c:v>7.8254042867254903E-2</c:v>
                </c:pt>
                <c:pt idx="74">
                  <c:v>1.0578847902720678E-2</c:v>
                </c:pt>
                <c:pt idx="75">
                  <c:v>3.2115290529662666E-2</c:v>
                </c:pt>
                <c:pt idx="76">
                  <c:v>7.1493004618287781E-2</c:v>
                </c:pt>
                <c:pt idx="77">
                  <c:v>3.8752403519916712E-2</c:v>
                </c:pt>
                <c:pt idx="78">
                  <c:v>3.4610821533441971E-2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5-40D2-82CA-4D2FC99C9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928800"/>
        <c:axId val="1303925440"/>
      </c:lineChart>
      <c:dateAx>
        <c:axId val="1303928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3925440"/>
        <c:crosses val="autoZero"/>
        <c:auto val="1"/>
        <c:lblOffset val="100"/>
        <c:baseTimeUnit val="months"/>
      </c:dateAx>
      <c:valAx>
        <c:axId val="13039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39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A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Incidencia acumulada desde</a:t>
            </a:r>
            <a:r>
              <a:rPr lang="es-AR" baseline="0"/>
              <a:t> febrero 2021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F14incidenciageo!$B$5</c:f>
              <c:strCache>
                <c:ptCount val="1"/>
                <c:pt idx="0">
                  <c:v>Alimentos y bebidas no alcohólicas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F14incidenciageo!$B$6:$B$11</c:f>
              <c:numCache>
                <c:formatCode>0%</c:formatCode>
                <c:ptCount val="6"/>
                <c:pt idx="0">
                  <c:v>3.9148575960346967</c:v>
                </c:pt>
                <c:pt idx="1">
                  <c:v>4.3113852539062494</c:v>
                </c:pt>
                <c:pt idx="2">
                  <c:v>5.2391297511049091</c:v>
                </c:pt>
                <c:pt idx="3">
                  <c:v>5.0926584131326953</c:v>
                </c:pt>
                <c:pt idx="4">
                  <c:v>4.4163020914732245</c:v>
                </c:pt>
                <c:pt idx="5">
                  <c:v>4.3113852539062494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49D-B4E0-C2181007DD76}"/>
            </c:ext>
          </c:extLst>
        </c:ser>
        <c:ser>
          <c:idx val="1"/>
          <c:order val="1"/>
          <c:tx>
            <c:strRef>
              <c:f>F14incidenciageo!$C$5</c:f>
              <c:strCache>
                <c:ptCount val="1"/>
                <c:pt idx="0">
                  <c:v>Bebidas alcohólicas y tabaco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F14incidenciageo!$C$6:$C$11</c:f>
              <c:numCache>
                <c:formatCode>0%</c:formatCode>
                <c:ptCount val="6"/>
                <c:pt idx="0">
                  <c:v>0.36350081784386618</c:v>
                </c:pt>
                <c:pt idx="1">
                  <c:v>0.38555541992187498</c:v>
                </c:pt>
                <c:pt idx="2">
                  <c:v>0.32339692951849275</c:v>
                </c:pt>
                <c:pt idx="3">
                  <c:v>0.40113032375740998</c:v>
                </c:pt>
                <c:pt idx="4">
                  <c:v>0.3617753160193059</c:v>
                </c:pt>
                <c:pt idx="5">
                  <c:v>0.38555541992187498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1-449D-B4E0-C2181007DD76}"/>
            </c:ext>
          </c:extLst>
        </c:ser>
        <c:ser>
          <c:idx val="2"/>
          <c:order val="2"/>
          <c:tx>
            <c:strRef>
              <c:f>F14incidenciageo!$D$5</c:f>
              <c:strCache>
                <c:ptCount val="1"/>
                <c:pt idx="0">
                  <c:v>Prendas de vestir y calzado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F14incidenciageo!$D$6:$D$11</c:f>
              <c:numCache>
                <c:formatCode>0%</c:formatCode>
                <c:ptCount val="6"/>
                <c:pt idx="0">
                  <c:v>1.1726089219330855</c:v>
                </c:pt>
                <c:pt idx="1">
                  <c:v>1.587194873046875</c:v>
                </c:pt>
                <c:pt idx="2">
                  <c:v>1.3710586880669926</c:v>
                </c:pt>
                <c:pt idx="3">
                  <c:v>1.2346356589147287</c:v>
                </c:pt>
                <c:pt idx="4">
                  <c:v>1.2457320615950358</c:v>
                </c:pt>
                <c:pt idx="5">
                  <c:v>1.587194873046875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1-449D-B4E0-C2181007DD76}"/>
            </c:ext>
          </c:extLst>
        </c:ser>
        <c:ser>
          <c:idx val="3"/>
          <c:order val="3"/>
          <c:tx>
            <c:strRef>
              <c:f>F14incidenciageo!$E$5</c:f>
              <c:strCache>
                <c:ptCount val="1"/>
                <c:pt idx="0">
                  <c:v>Vivienda, agua, electricidad, gas y otros combustibles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F14incidenciageo!$E$6:$E$11</c:f>
              <c:numCache>
                <c:formatCode>0%</c:formatCode>
                <c:ptCount val="6"/>
                <c:pt idx="0">
                  <c:v>1.2681356629491944</c:v>
                </c:pt>
                <c:pt idx="1">
                  <c:v>1.2502791992187496</c:v>
                </c:pt>
                <c:pt idx="2">
                  <c:v>0.96140497790183765</c:v>
                </c:pt>
                <c:pt idx="3">
                  <c:v>1.058645303237574</c:v>
                </c:pt>
                <c:pt idx="4">
                  <c:v>1.1245823029188693</c:v>
                </c:pt>
                <c:pt idx="5">
                  <c:v>1.2502791992187496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1-449D-B4E0-C2181007DD76}"/>
            </c:ext>
          </c:extLst>
        </c:ser>
        <c:ser>
          <c:idx val="4"/>
          <c:order val="4"/>
          <c:tx>
            <c:strRef>
              <c:f>F14incidenciageo!$F$5</c:f>
              <c:strCache>
                <c:ptCount val="1"/>
                <c:pt idx="0">
                  <c:v>Equipamiento y mantenimiento del hogar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F14incidenciageo!$F$6:$F$11</c:f>
              <c:numCache>
                <c:formatCode>0%</c:formatCode>
                <c:ptCount val="6"/>
                <c:pt idx="0">
                  <c:v>0.87024802973977711</c:v>
                </c:pt>
                <c:pt idx="1">
                  <c:v>0.94611999511718747</c:v>
                </c:pt>
                <c:pt idx="2">
                  <c:v>0.79137194696441038</c:v>
                </c:pt>
                <c:pt idx="3">
                  <c:v>1.0209077063383494</c:v>
                </c:pt>
                <c:pt idx="4">
                  <c:v>0.8142349804642609</c:v>
                </c:pt>
                <c:pt idx="5">
                  <c:v>0.94611999511718747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1-449D-B4E0-C2181007DD76}"/>
            </c:ext>
          </c:extLst>
        </c:ser>
        <c:ser>
          <c:idx val="5"/>
          <c:order val="5"/>
          <c:tx>
            <c:strRef>
              <c:f>F14incidenciageo!$G$5</c:f>
              <c:strCache>
                <c:ptCount val="1"/>
                <c:pt idx="0">
                  <c:v>Salud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F14incidenciageo!$G$6:$G$11</c:f>
              <c:numCache>
                <c:formatCode>0%</c:formatCode>
                <c:ptCount val="6"/>
                <c:pt idx="0">
                  <c:v>1.3690706319702601</c:v>
                </c:pt>
                <c:pt idx="1">
                  <c:v>0.80066491699218756</c:v>
                </c:pt>
                <c:pt idx="2">
                  <c:v>1.0322361479413817</c:v>
                </c:pt>
                <c:pt idx="3">
                  <c:v>0.85168586411308689</c:v>
                </c:pt>
                <c:pt idx="4">
                  <c:v>1.2729666743277406</c:v>
                </c:pt>
                <c:pt idx="5">
                  <c:v>0.80066491699218756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11-449D-B4E0-C2181007DD76}"/>
            </c:ext>
          </c:extLst>
        </c:ser>
        <c:ser>
          <c:idx val="6"/>
          <c:order val="6"/>
          <c:tx>
            <c:strRef>
              <c:f>F14incidenciageo!$H$5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F14incidenciageo!$H$6:$H$11</c:f>
              <c:numCache>
                <c:formatCode>0%</c:formatCode>
                <c:ptCount val="6"/>
                <c:pt idx="0">
                  <c:v>1.6954719454770755</c:v>
                </c:pt>
                <c:pt idx="1">
                  <c:v>2.2406092285156252</c:v>
                </c:pt>
                <c:pt idx="2">
                  <c:v>1.2381617120260526</c:v>
                </c:pt>
                <c:pt idx="3">
                  <c:v>1.5666863885088917</c:v>
                </c:pt>
                <c:pt idx="4">
                  <c:v>1.8855810158584232</c:v>
                </c:pt>
                <c:pt idx="5">
                  <c:v>2.2406092285156252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11-449D-B4E0-C2181007DD76}"/>
            </c:ext>
          </c:extLst>
        </c:ser>
        <c:ser>
          <c:idx val="7"/>
          <c:order val="7"/>
          <c:tx>
            <c:strRef>
              <c:f>F14incidenciageo!$I$5</c:f>
              <c:strCache>
                <c:ptCount val="1"/>
                <c:pt idx="0">
                  <c:v>Comunicación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F14incidenciageo!$I$6:$I$11</c:f>
              <c:numCache>
                <c:formatCode>0%</c:formatCode>
                <c:ptCount val="6"/>
                <c:pt idx="0">
                  <c:v>0.36783491945477076</c:v>
                </c:pt>
                <c:pt idx="1">
                  <c:v>0.32849367675781255</c:v>
                </c:pt>
                <c:pt idx="2">
                  <c:v>0.3251627820423354</c:v>
                </c:pt>
                <c:pt idx="3">
                  <c:v>0.34712489740082081</c:v>
                </c:pt>
                <c:pt idx="4">
                  <c:v>0.27434015168926679</c:v>
                </c:pt>
                <c:pt idx="5">
                  <c:v>0.32849367675781255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11-449D-B4E0-C2181007DD76}"/>
            </c:ext>
          </c:extLst>
        </c:ser>
        <c:ser>
          <c:idx val="8"/>
          <c:order val="8"/>
          <c:tx>
            <c:strRef>
              <c:f>F14incidenciageo!$J$5</c:f>
              <c:strCache>
                <c:ptCount val="1"/>
                <c:pt idx="0">
                  <c:v>Recreación y cultura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F14incidenciageo!$J$6:$J$11</c:f>
              <c:numCache>
                <c:formatCode>0%</c:formatCode>
                <c:ptCount val="6"/>
                <c:pt idx="0">
                  <c:v>1.0285001239157372</c:v>
                </c:pt>
                <c:pt idx="1">
                  <c:v>0.95965949707031262</c:v>
                </c:pt>
                <c:pt idx="2">
                  <c:v>0.69498325191905086</c:v>
                </c:pt>
                <c:pt idx="3">
                  <c:v>0.73394692202462386</c:v>
                </c:pt>
                <c:pt idx="4">
                  <c:v>0.79531068719834519</c:v>
                </c:pt>
                <c:pt idx="5">
                  <c:v>0.95965949707031262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11-449D-B4E0-C2181007DD76}"/>
            </c:ext>
          </c:extLst>
        </c:ser>
        <c:ser>
          <c:idx val="9"/>
          <c:order val="9"/>
          <c:tx>
            <c:strRef>
              <c:f>F14incidenciageo!$K$5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F14incidenciageo!$K$6:$K$11</c:f>
              <c:numCache>
                <c:formatCode>0%</c:formatCode>
                <c:ptCount val="6"/>
                <c:pt idx="0">
                  <c:v>0.37171073110285002</c:v>
                </c:pt>
                <c:pt idx="1">
                  <c:v>0.16300571289062499</c:v>
                </c:pt>
                <c:pt idx="2">
                  <c:v>0.19730914166085137</c:v>
                </c:pt>
                <c:pt idx="3">
                  <c:v>0.10520620155038757</c:v>
                </c:pt>
                <c:pt idx="4">
                  <c:v>0.16874906917949895</c:v>
                </c:pt>
                <c:pt idx="5">
                  <c:v>0.16300571289062499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11-449D-B4E0-C2181007DD76}"/>
            </c:ext>
          </c:extLst>
        </c:ser>
        <c:ser>
          <c:idx val="10"/>
          <c:order val="10"/>
          <c:tx>
            <c:strRef>
              <c:f>F14incidenciageo!$L$5</c:f>
              <c:strCache>
                <c:ptCount val="1"/>
                <c:pt idx="0">
                  <c:v>Restaurantes y hoteles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F14incidenciageo!$L$6:$L$11</c:f>
              <c:numCache>
                <c:formatCode>0%</c:formatCode>
                <c:ptCount val="6"/>
                <c:pt idx="0">
                  <c:v>1.6760762329615864</c:v>
                </c:pt>
                <c:pt idx="1">
                  <c:v>0.75173085937499995</c:v>
                </c:pt>
                <c:pt idx="2">
                  <c:v>1.1918463130960688</c:v>
                </c:pt>
                <c:pt idx="3">
                  <c:v>0.67313679890560862</c:v>
                </c:pt>
                <c:pt idx="4">
                  <c:v>1.0097885543553207</c:v>
                </c:pt>
                <c:pt idx="5">
                  <c:v>0.75173085937499995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11-449D-B4E0-C2181007DD76}"/>
            </c:ext>
          </c:extLst>
        </c:ser>
        <c:ser>
          <c:idx val="11"/>
          <c:order val="11"/>
          <c:tx>
            <c:strRef>
              <c:f>F14incidenciageo!$M$5</c:f>
              <c:strCache>
                <c:ptCount val="1"/>
                <c:pt idx="0">
                  <c:v>Bienes y servicios varios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F14incidenciageo!$A$6:$A$11</c:f>
              <c:strCache>
                <c:ptCount val="6"/>
                <c:pt idx="0">
                  <c:v>GBA</c:v>
                </c:pt>
                <c:pt idx="1">
                  <c:v>PAM</c:v>
                </c:pt>
                <c:pt idx="2">
                  <c:v>NOA</c:v>
                </c:pt>
                <c:pt idx="3">
                  <c:v>NEA</c:v>
                </c:pt>
                <c:pt idx="4">
                  <c:v>CUY</c:v>
                </c:pt>
                <c:pt idx="5">
                  <c:v>PAT</c:v>
                </c:pt>
              </c:strCache>
            </c:strRef>
          </c:cat>
          <c:val>
            <c:numRef>
              <c:f>F14incidenciageo!$M$6:$M$11</c:f>
              <c:numCache>
                <c:formatCode>0%</c:formatCode>
                <c:ptCount val="6"/>
                <c:pt idx="0">
                  <c:v>0.50825266418835191</c:v>
                </c:pt>
                <c:pt idx="1">
                  <c:v>0.5043931640624999</c:v>
                </c:pt>
                <c:pt idx="2">
                  <c:v>0.48344219585950232</c:v>
                </c:pt>
                <c:pt idx="3">
                  <c:v>0.47757455540355681</c:v>
                </c:pt>
                <c:pt idx="4">
                  <c:v>0.50657313261319237</c:v>
                </c:pt>
                <c:pt idx="5">
                  <c:v>0.5043931640624999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11-449D-B4E0-C2181007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3765200"/>
        <c:axId val="1243758480"/>
      </c:barChart>
      <c:catAx>
        <c:axId val="12437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3758480"/>
        <c:crosses val="autoZero"/>
        <c:auto val="1"/>
        <c:lblAlgn val="ctr"/>
        <c:lblOffset val="100"/>
        <c:noMultiLvlLbl val="0"/>
      </c:catAx>
      <c:valAx>
        <c:axId val="12437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4376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137442932163747E-2"/>
          <c:y val="0.76674783682765635"/>
          <c:w val="0.91672072021765683"/>
          <c:h val="0.22001808657135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'F10.12.17data'!$S$4</c:f>
              <c:strCache>
                <c:ptCount val="1"/>
                <c:pt idx="0">
                  <c:v>Geographic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'F10.12.17data'!$R$5:$R$98</c:f>
              <c:numCache>
                <c:formatCode>mmm\-yy</c:formatCode>
                <c:ptCount val="94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</c:numCache>
            </c:numRef>
          </c:cat>
          <c:val>
            <c:numRef>
              <c:f>'F10.12.17data'!$S$5:$S$98</c:f>
              <c:numCache>
                <c:formatCode>General</c:formatCode>
                <c:ptCount val="94"/>
                <c:pt idx="0">
                  <c:v>1.021793163971942</c:v>
                </c:pt>
                <c:pt idx="1">
                  <c:v>1.0126794964339894</c:v>
                </c:pt>
                <c:pt idx="2">
                  <c:v>1.0112470313579915</c:v>
                </c:pt>
                <c:pt idx="3">
                  <c:v>1.016129638646651</c:v>
                </c:pt>
                <c:pt idx="4">
                  <c:v>1.0279719228269972</c:v>
                </c:pt>
                <c:pt idx="5">
                  <c:v>1.0275525623059494</c:v>
                </c:pt>
                <c:pt idx="6">
                  <c:v>1.0269048628350848</c:v>
                </c:pt>
                <c:pt idx="7">
                  <c:v>1.025239792252951</c:v>
                </c:pt>
                <c:pt idx="8">
                  <c:v>1.0219004156220368</c:v>
                </c:pt>
                <c:pt idx="9">
                  <c:v>1.0260957965999815</c:v>
                </c:pt>
                <c:pt idx="10">
                  <c:v>1.0267652828892437</c:v>
                </c:pt>
                <c:pt idx="11">
                  <c:v>1.0284270890562028</c:v>
                </c:pt>
                <c:pt idx="12">
                  <c:v>1.0360097924445324</c:v>
                </c:pt>
                <c:pt idx="13">
                  <c:v>1.0242653914997959</c:v>
                </c:pt>
                <c:pt idx="14">
                  <c:v>1.0309454534220679</c:v>
                </c:pt>
                <c:pt idx="15">
                  <c:v>1.0210416237752138</c:v>
                </c:pt>
                <c:pt idx="16">
                  <c:v>1.026932357275689</c:v>
                </c:pt>
                <c:pt idx="17">
                  <c:v>1.0255354351573855</c:v>
                </c:pt>
                <c:pt idx="18">
                  <c:v>1.029992702561908</c:v>
                </c:pt>
                <c:pt idx="19">
                  <c:v>1.034647093485503</c:v>
                </c:pt>
                <c:pt idx="20">
                  <c:v>1.0327878918270181</c:v>
                </c:pt>
                <c:pt idx="21">
                  <c:v>1.0360887072822542</c:v>
                </c:pt>
                <c:pt idx="22">
                  <c:v>1.0371664682616806</c:v>
                </c:pt>
                <c:pt idx="23">
                  <c:v>1.031648815671822</c:v>
                </c:pt>
                <c:pt idx="24">
                  <c:v>1.0301792727104904</c:v>
                </c:pt>
                <c:pt idx="25">
                  <c:v>1.0288044671578807</c:v>
                </c:pt>
                <c:pt idx="26">
                  <c:v>1.0359825604820072</c:v>
                </c:pt>
                <c:pt idx="27">
                  <c:v>1.0390930843669508</c:v>
                </c:pt>
                <c:pt idx="28">
                  <c:v>1.0375483275135442</c:v>
                </c:pt>
                <c:pt idx="29">
                  <c:v>1.0320857876966354</c:v>
                </c:pt>
                <c:pt idx="30">
                  <c:v>1.0301684124205215</c:v>
                </c:pt>
                <c:pt idx="31">
                  <c:v>1.0331479941797919</c:v>
                </c:pt>
                <c:pt idx="32">
                  <c:v>1.0345221395846782</c:v>
                </c:pt>
                <c:pt idx="33">
                  <c:v>1.0402200229351004</c:v>
                </c:pt>
                <c:pt idx="34">
                  <c:v>1.0449502741654162</c:v>
                </c:pt>
                <c:pt idx="35">
                  <c:v>1.0448415167960596</c:v>
                </c:pt>
                <c:pt idx="36">
                  <c:v>1.0371218960216355</c:v>
                </c:pt>
                <c:pt idx="37">
                  <c:v>1.0371200161400496</c:v>
                </c:pt>
                <c:pt idx="38">
                  <c:v>1.0427001023513369</c:v>
                </c:pt>
                <c:pt idx="39">
                  <c:v>1.0481493727762767</c:v>
                </c:pt>
                <c:pt idx="40">
                  <c:v>1.054637249599174</c:v>
                </c:pt>
                <c:pt idx="41">
                  <c:v>1.0520990706551718</c:v>
                </c:pt>
                <c:pt idx="42">
                  <c:v>1.0560748633499411</c:v>
                </c:pt>
                <c:pt idx="43">
                  <c:v>1.0510644383839851</c:v>
                </c:pt>
                <c:pt idx="44">
                  <c:v>1.0490345889516657</c:v>
                </c:pt>
                <c:pt idx="45">
                  <c:v>1.0622213638461535</c:v>
                </c:pt>
                <c:pt idx="46">
                  <c:v>1.0652540635975771</c:v>
                </c:pt>
                <c:pt idx="47">
                  <c:v>1.0682020186379841</c:v>
                </c:pt>
                <c:pt idx="48">
                  <c:v>1.0815738129521584</c:v>
                </c:pt>
                <c:pt idx="49">
                  <c:v>1.0854847711474149</c:v>
                </c:pt>
                <c:pt idx="50">
                  <c:v>1.0878179847856499</c:v>
                </c:pt>
                <c:pt idx="51">
                  <c:v>1.0919508905862512</c:v>
                </c:pt>
                <c:pt idx="52">
                  <c:v>1.0865865123341401</c:v>
                </c:pt>
                <c:pt idx="53">
                  <c:v>1.0894785760665988</c:v>
                </c:pt>
                <c:pt idx="54">
                  <c:v>1.0905957507598032</c:v>
                </c:pt>
                <c:pt idx="55">
                  <c:v>1.0886852529968591</c:v>
                </c:pt>
                <c:pt idx="56">
                  <c:v>1.0718736876238415</c:v>
                </c:pt>
                <c:pt idx="57">
                  <c:v>1.0620467252927086</c:v>
                </c:pt>
                <c:pt idx="58">
                  <c:v>1.0649280195457742</c:v>
                </c:pt>
                <c:pt idx="59">
                  <c:v>1.0700345778346207</c:v>
                </c:pt>
                <c:pt idx="60">
                  <c:v>1.0783046215516208</c:v>
                </c:pt>
                <c:pt idx="61">
                  <c:v>1.0830554611680443</c:v>
                </c:pt>
                <c:pt idx="62">
                  <c:v>1.0893461819427783</c:v>
                </c:pt>
                <c:pt idx="63">
                  <c:v>1.083851571986362</c:v>
                </c:pt>
                <c:pt idx="64">
                  <c:v>1.0835699588898944</c:v>
                </c:pt>
                <c:pt idx="65">
                  <c:v>1.0874562069271387</c:v>
                </c:pt>
                <c:pt idx="66">
                  <c:v>1.0896862939724994</c:v>
                </c:pt>
                <c:pt idx="67">
                  <c:v>1.0829800062243704</c:v>
                </c:pt>
                <c:pt idx="68">
                  <c:v>1.0825092876761251</c:v>
                </c:pt>
                <c:pt idx="69">
                  <c:v>1.0811782379146393</c:v>
                </c:pt>
                <c:pt idx="70">
                  <c:v>1.0743639132444021</c:v>
                </c:pt>
                <c:pt idx="71">
                  <c:v>1.0747167648225848</c:v>
                </c:pt>
                <c:pt idx="72">
                  <c:v>1.079346496640649</c:v>
                </c:pt>
                <c:pt idx="73">
                  <c:v>1.0832132149989417</c:v>
                </c:pt>
                <c:pt idx="74">
                  <c:v>1.0937443993746501</c:v>
                </c:pt>
                <c:pt idx="75">
                  <c:v>1.1038310739684756</c:v>
                </c:pt>
                <c:pt idx="76">
                  <c:v>1.0953448331247735</c:v>
                </c:pt>
                <c:pt idx="77">
                  <c:v>1.0961740154419852</c:v>
                </c:pt>
                <c:pt idx="78">
                  <c:v>1.0803442656879918</c:v>
                </c:pt>
                <c:pt idx="79">
                  <c:v>1.0655942929906754</c:v>
                </c:pt>
                <c:pt idx="80">
                  <c:v>1.0676413271717893</c:v>
                </c:pt>
                <c:pt idx="81">
                  <c:v>1.0641116095673884</c:v>
                </c:pt>
                <c:pt idx="82">
                  <c:v>1.0562710160151434</c:v>
                </c:pt>
                <c:pt idx="83">
                  <c:v>1.0635874511594638</c:v>
                </c:pt>
                <c:pt idx="84">
                  <c:v>1.0793162815774722</c:v>
                </c:pt>
                <c:pt idx="85">
                  <c:v>1.0638063890088705</c:v>
                </c:pt>
                <c:pt idx="86">
                  <c:v>1.0838973320571641</c:v>
                </c:pt>
                <c:pt idx="87">
                  <c:v>1.0744358234347959</c:v>
                </c:pt>
                <c:pt idx="88">
                  <c:v>1.0678307544617498</c:v>
                </c:pt>
                <c:pt idx="89">
                  <c:v>1.0654058153637138</c:v>
                </c:pt>
                <c:pt idx="90">
                  <c:v>1.0650956451735845</c:v>
                </c:pt>
                <c:pt idx="91">
                  <c:v>1.0688423408668992</c:v>
                </c:pt>
                <c:pt idx="92">
                  <c:v>1.0675094538004504</c:v>
                </c:pt>
                <c:pt idx="93">
                  <c:v>1.0598268705257177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6-4485-B93D-C891B1DB2332}"/>
            </c:ext>
          </c:extLst>
        </c:ser>
        <c:ser>
          <c:idx val="1"/>
          <c:order val="1"/>
          <c:tx>
            <c:strRef>
              <c:f>'F10.12.17data'!$T$4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'F10.12.17data'!$R$5:$R$98</c:f>
              <c:numCache>
                <c:formatCode>mmm\-yy</c:formatCode>
                <c:ptCount val="94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  <c:pt idx="25">
                  <c:v>43466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43586</c:v>
                </c:pt>
                <c:pt idx="30">
                  <c:v>43617</c:v>
                </c:pt>
                <c:pt idx="31">
                  <c:v>43647</c:v>
                </c:pt>
                <c:pt idx="32">
                  <c:v>43678</c:v>
                </c:pt>
                <c:pt idx="33">
                  <c:v>43709</c:v>
                </c:pt>
                <c:pt idx="34">
                  <c:v>43739</c:v>
                </c:pt>
                <c:pt idx="35">
                  <c:v>43770</c:v>
                </c:pt>
                <c:pt idx="36">
                  <c:v>43800</c:v>
                </c:pt>
                <c:pt idx="37">
                  <c:v>43831</c:v>
                </c:pt>
                <c:pt idx="38">
                  <c:v>43862</c:v>
                </c:pt>
                <c:pt idx="39">
                  <c:v>43891</c:v>
                </c:pt>
                <c:pt idx="40">
                  <c:v>43922</c:v>
                </c:pt>
                <c:pt idx="41">
                  <c:v>43952</c:v>
                </c:pt>
                <c:pt idx="42">
                  <c:v>43983</c:v>
                </c:pt>
                <c:pt idx="43">
                  <c:v>44013</c:v>
                </c:pt>
                <c:pt idx="44">
                  <c:v>44044</c:v>
                </c:pt>
                <c:pt idx="45">
                  <c:v>44075</c:v>
                </c:pt>
                <c:pt idx="46">
                  <c:v>44105</c:v>
                </c:pt>
                <c:pt idx="47">
                  <c:v>44136</c:v>
                </c:pt>
                <c:pt idx="48">
                  <c:v>44166</c:v>
                </c:pt>
                <c:pt idx="49">
                  <c:v>44197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44317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  <c:pt idx="61">
                  <c:v>44562</c:v>
                </c:pt>
                <c:pt idx="62">
                  <c:v>44593</c:v>
                </c:pt>
                <c:pt idx="63">
                  <c:v>44621</c:v>
                </c:pt>
                <c:pt idx="64">
                  <c:v>44652</c:v>
                </c:pt>
                <c:pt idx="65">
                  <c:v>44682</c:v>
                </c:pt>
                <c:pt idx="66">
                  <c:v>44713</c:v>
                </c:pt>
                <c:pt idx="67">
                  <c:v>44743</c:v>
                </c:pt>
                <c:pt idx="68">
                  <c:v>44774</c:v>
                </c:pt>
                <c:pt idx="69">
                  <c:v>44805</c:v>
                </c:pt>
                <c:pt idx="70">
                  <c:v>44835</c:v>
                </c:pt>
                <c:pt idx="71">
                  <c:v>44866</c:v>
                </c:pt>
                <c:pt idx="72">
                  <c:v>44896</c:v>
                </c:pt>
                <c:pt idx="73">
                  <c:v>44927</c:v>
                </c:pt>
                <c:pt idx="74">
                  <c:v>44958</c:v>
                </c:pt>
                <c:pt idx="75">
                  <c:v>44986</c:v>
                </c:pt>
                <c:pt idx="76">
                  <c:v>45017</c:v>
                </c:pt>
                <c:pt idx="77">
                  <c:v>45047</c:v>
                </c:pt>
                <c:pt idx="78">
                  <c:v>45078</c:v>
                </c:pt>
                <c:pt idx="79">
                  <c:v>45108</c:v>
                </c:pt>
                <c:pt idx="80">
                  <c:v>45139</c:v>
                </c:pt>
                <c:pt idx="81">
                  <c:v>45170</c:v>
                </c:pt>
                <c:pt idx="82">
                  <c:v>45200</c:v>
                </c:pt>
                <c:pt idx="83">
                  <c:v>45231</c:v>
                </c:pt>
                <c:pt idx="84">
                  <c:v>45261</c:v>
                </c:pt>
                <c:pt idx="85">
                  <c:v>45292</c:v>
                </c:pt>
                <c:pt idx="86">
                  <c:v>45323</c:v>
                </c:pt>
                <c:pt idx="87">
                  <c:v>45352</c:v>
                </c:pt>
                <c:pt idx="88">
                  <c:v>45383</c:v>
                </c:pt>
                <c:pt idx="89">
                  <c:v>45413</c:v>
                </c:pt>
                <c:pt idx="90">
                  <c:v>45444</c:v>
                </c:pt>
                <c:pt idx="91">
                  <c:v>45474</c:v>
                </c:pt>
                <c:pt idx="92">
                  <c:v>45505</c:v>
                </c:pt>
                <c:pt idx="93">
                  <c:v>45536</c:v>
                </c:pt>
              </c:numCache>
            </c:numRef>
          </c:cat>
          <c:val>
            <c:numRef>
              <c:f>'F10.12.17data'!$T$5:$T$98</c:f>
              <c:numCache>
                <c:formatCode>General</c:formatCode>
                <c:ptCount val="94"/>
                <c:pt idx="0">
                  <c:v>1.0000000000000002</c:v>
                </c:pt>
                <c:pt idx="1">
                  <c:v>0.99756719257096405</c:v>
                </c:pt>
                <c:pt idx="2">
                  <c:v>0.99823268675245513</c:v>
                </c:pt>
                <c:pt idx="3">
                  <c:v>0.99992397470591821</c:v>
                </c:pt>
                <c:pt idx="4">
                  <c:v>1.0022254285807193</c:v>
                </c:pt>
                <c:pt idx="5">
                  <c:v>1.0015356237549948</c:v>
                </c:pt>
                <c:pt idx="6">
                  <c:v>1.0006773101205007</c:v>
                </c:pt>
                <c:pt idx="7">
                  <c:v>0.99679205178912345</c:v>
                </c:pt>
                <c:pt idx="8">
                  <c:v>0.99829127663974948</c:v>
                </c:pt>
                <c:pt idx="9">
                  <c:v>0.99935849460935644</c:v>
                </c:pt>
                <c:pt idx="10">
                  <c:v>1.000525594828314</c:v>
                </c:pt>
                <c:pt idx="11">
                  <c:v>0.99918288401327771</c:v>
                </c:pt>
                <c:pt idx="12">
                  <c:v>0.99569614482658164</c:v>
                </c:pt>
                <c:pt idx="13">
                  <c:v>0.9945973658931655</c:v>
                </c:pt>
                <c:pt idx="14">
                  <c:v>0.9935429639291965</c:v>
                </c:pt>
                <c:pt idx="15">
                  <c:v>0.99279347288115405</c:v>
                </c:pt>
                <c:pt idx="16">
                  <c:v>0.99085707208491869</c:v>
                </c:pt>
                <c:pt idx="17">
                  <c:v>0.99315062687558853</c:v>
                </c:pt>
                <c:pt idx="18">
                  <c:v>0.99551583210435723</c:v>
                </c:pt>
                <c:pt idx="19">
                  <c:v>0.99467591426470603</c:v>
                </c:pt>
                <c:pt idx="20">
                  <c:v>0.99612397200450742</c:v>
                </c:pt>
                <c:pt idx="21">
                  <c:v>0.99493335602119348</c:v>
                </c:pt>
                <c:pt idx="22">
                  <c:v>0.99613674319808387</c:v>
                </c:pt>
                <c:pt idx="23">
                  <c:v>0.99610413106126128</c:v>
                </c:pt>
                <c:pt idx="24">
                  <c:v>0.9933816244165975</c:v>
                </c:pt>
                <c:pt idx="25">
                  <c:v>0.99428190438249786</c:v>
                </c:pt>
                <c:pt idx="26">
                  <c:v>1.0011835602631607</c:v>
                </c:pt>
                <c:pt idx="27">
                  <c:v>1.0055918177252825</c:v>
                </c:pt>
                <c:pt idx="28">
                  <c:v>1.0025136056643922</c:v>
                </c:pt>
                <c:pt idx="29">
                  <c:v>0.99971168363838103</c:v>
                </c:pt>
                <c:pt idx="30">
                  <c:v>0.9994193087047083</c:v>
                </c:pt>
                <c:pt idx="31">
                  <c:v>0.99735839226127665</c:v>
                </c:pt>
                <c:pt idx="32">
                  <c:v>0.9979997721428806</c:v>
                </c:pt>
                <c:pt idx="33">
                  <c:v>0.99686729675059127</c:v>
                </c:pt>
                <c:pt idx="34">
                  <c:v>0.99245103131002699</c:v>
                </c:pt>
                <c:pt idx="35">
                  <c:v>0.99507959862709072</c:v>
                </c:pt>
                <c:pt idx="36">
                  <c:v>0.99160720887998499</c:v>
                </c:pt>
                <c:pt idx="37">
                  <c:v>1.0002563054356188</c:v>
                </c:pt>
                <c:pt idx="38">
                  <c:v>1.0033482799278668</c:v>
                </c:pt>
                <c:pt idx="39">
                  <c:v>1.0063650242295843</c:v>
                </c:pt>
                <c:pt idx="40">
                  <c:v>1.0116948218400514</c:v>
                </c:pt>
                <c:pt idx="41">
                  <c:v>1.0095775510635445</c:v>
                </c:pt>
                <c:pt idx="42">
                  <c:v>1.0071774996962455</c:v>
                </c:pt>
                <c:pt idx="43">
                  <c:v>1.0040648670779602</c:v>
                </c:pt>
                <c:pt idx="44">
                  <c:v>1.0054690200556171</c:v>
                </c:pt>
                <c:pt idx="45">
                  <c:v>1.0069997917395062</c:v>
                </c:pt>
                <c:pt idx="46">
                  <c:v>1.0103940514630552</c:v>
                </c:pt>
                <c:pt idx="47">
                  <c:v>1.0080667712149396</c:v>
                </c:pt>
                <c:pt idx="48">
                  <c:v>1.0105474748033449</c:v>
                </c:pt>
                <c:pt idx="49">
                  <c:v>1.0118636124565796</c:v>
                </c:pt>
                <c:pt idx="50">
                  <c:v>1.0109006050207459</c:v>
                </c:pt>
                <c:pt idx="51">
                  <c:v>1.0111748549332322</c:v>
                </c:pt>
                <c:pt idx="52">
                  <c:v>1.0113918530091492</c:v>
                </c:pt>
                <c:pt idx="53">
                  <c:v>1.0084276180565919</c:v>
                </c:pt>
                <c:pt idx="54">
                  <c:v>1.0093608393200042</c:v>
                </c:pt>
                <c:pt idx="55">
                  <c:v>1.0089738071392076</c:v>
                </c:pt>
                <c:pt idx="56">
                  <c:v>1.0046708941246054</c:v>
                </c:pt>
                <c:pt idx="57">
                  <c:v>1.0037155039704806</c:v>
                </c:pt>
                <c:pt idx="58">
                  <c:v>1.0031316016159506</c:v>
                </c:pt>
                <c:pt idx="59">
                  <c:v>1.0016082055553348</c:v>
                </c:pt>
                <c:pt idx="60">
                  <c:v>1.0041817384301652</c:v>
                </c:pt>
                <c:pt idx="61">
                  <c:v>1.0062212275017737</c:v>
                </c:pt>
                <c:pt idx="62">
                  <c:v>1.0128426202708891</c:v>
                </c:pt>
                <c:pt idx="63">
                  <c:v>1.0183138867893597</c:v>
                </c:pt>
                <c:pt idx="64">
                  <c:v>1.0191241201192105</c:v>
                </c:pt>
                <c:pt idx="65">
                  <c:v>1.0159783042472759</c:v>
                </c:pt>
                <c:pt idx="66">
                  <c:v>1.012691358950442</c:v>
                </c:pt>
                <c:pt idx="67">
                  <c:v>1.007218181609379</c:v>
                </c:pt>
                <c:pt idx="68">
                  <c:v>1.0086961472752614</c:v>
                </c:pt>
                <c:pt idx="69">
                  <c:v>1.012757340498214</c:v>
                </c:pt>
                <c:pt idx="70">
                  <c:v>1.0125384935781951</c:v>
                </c:pt>
                <c:pt idx="71">
                  <c:v>1.0093158704418665</c:v>
                </c:pt>
                <c:pt idx="72">
                  <c:v>1.004850564063285</c:v>
                </c:pt>
                <c:pt idx="73">
                  <c:v>1.0071579580503722</c:v>
                </c:pt>
                <c:pt idx="74">
                  <c:v>1.016237736567569</c:v>
                </c:pt>
                <c:pt idx="75">
                  <c:v>1.0224373362470822</c:v>
                </c:pt>
                <c:pt idx="76">
                  <c:v>1.0281833495628465</c:v>
                </c:pt>
                <c:pt idx="77">
                  <c:v>1.0229782425106888</c:v>
                </c:pt>
                <c:pt idx="78">
                  <c:v>1.0165230280638711</c:v>
                </c:pt>
                <c:pt idx="79">
                  <c:v>1.0120841397548346</c:v>
                </c:pt>
                <c:pt idx="80">
                  <c:v>1.0193167268870567</c:v>
                </c:pt>
                <c:pt idx="81">
                  <c:v>1.0255384724419914</c:v>
                </c:pt>
                <c:pt idx="82">
                  <c:v>1.0244566205154848</c:v>
                </c:pt>
                <c:pt idx="83">
                  <c:v>1.0306124140586852</c:v>
                </c:pt>
                <c:pt idx="84">
                  <c:v>1.0333012465830231</c:v>
                </c:pt>
                <c:pt idx="85">
                  <c:v>1.0266828592632715</c:v>
                </c:pt>
                <c:pt idx="86">
                  <c:v>1.0215703016475957</c:v>
                </c:pt>
                <c:pt idx="87">
                  <c:v>1.0194424705003282</c:v>
                </c:pt>
                <c:pt idx="88">
                  <c:v>1.0171702324596936</c:v>
                </c:pt>
                <c:pt idx="89">
                  <c:v>1.0195894537703767</c:v>
                </c:pt>
                <c:pt idx="90">
                  <c:v>1.0160142190750585</c:v>
                </c:pt>
                <c:pt idx="91">
                  <c:v>1.0115210036484494</c:v>
                </c:pt>
                <c:pt idx="92">
                  <c:v>1.0101362833455403</c:v>
                </c:pt>
                <c:pt idx="93">
                  <c:v>1.0082603921445057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6-4485-B93D-C891B1DB2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403728"/>
        <c:axId val="837405648"/>
      </c:lineChart>
      <c:dateAx>
        <c:axId val="837403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7405648"/>
        <c:crosses val="autoZero"/>
        <c:auto val="1"/>
        <c:lblOffset val="100"/>
        <c:baseTimeUnit val="months"/>
      </c:dateAx>
      <c:valAx>
        <c:axId val="8374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740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93734E-D814-42AF-BE47-12ACF955797D}">
  <sheetPr codeName="Gráfico7">
    <tabColor theme="0" tint="-0.14999847407452621"/>
  </sheetPr>
  <sheetViews>
    <sheetView zoomScale="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81E99D-7667-4BC7-8445-F1CD38BDAEFC}">
  <sheetPr codeName="Gráfico8">
    <tabColor theme="0" tint="-0.14999847407452621"/>
  </sheetPr>
  <sheetViews>
    <sheetView zoomScale="6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C03910-E4CC-4B04-95A5-2791389E8418}">
  <sheetPr/>
  <sheetViews>
    <sheetView zoomScale="8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8AEC71-979A-41F3-9A19-F6E64F59291E}">
  <sheetPr>
    <tabColor theme="0" tint="-0.14999847407452621"/>
  </sheetPr>
  <sheetViews>
    <sheetView zoomScale="8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077DE9-DD27-4B84-8D83-9D293963598F}">
  <sheetPr>
    <tabColor theme="0" tint="-0.14999847407452621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439A3BC-98F4-44C9-9EA6-85155F49E706}">
  <sheetPr>
    <tabColor theme="4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BED0DB-DBB4-8230-C4A2-87973F9245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0.14032</cdr:x>
      <cdr:y>0.15089</cdr:y>
    </cdr:from>
    <cdr:to>
      <cdr:x>0.34498</cdr:x>
      <cdr:y>0.30459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015CFC38-8AFD-5DCB-900E-734AE073B0A5}"/>
            </a:ext>
          </a:extLst>
        </cdr:cNvPr>
        <cdr:cNvSpPr txBox="1"/>
      </cdr:nvSpPr>
      <cdr:spPr>
        <a:xfrm xmlns:a="http://schemas.openxmlformats.org/drawingml/2006/main">
          <a:off x="1306123" y="918278"/>
          <a:ext cx="1905000" cy="935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/>
            <a:t>Nota:</a:t>
          </a:r>
        </a:p>
        <a:p xmlns:a="http://schemas.openxmlformats.org/drawingml/2006/main">
          <a:r>
            <a:rPr lang="es-AR" sz="1100"/>
            <a:t>Núcleo no tiene regulados</a:t>
          </a:r>
          <a:r>
            <a:rPr lang="es-AR" sz="1100" baseline="0"/>
            <a:t> y "supercore" sí al incluir salud y transporte </a:t>
          </a:r>
          <a:endParaRPr lang="es-AR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9787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C79875-63FA-2396-3B93-CD793F64E3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46223</xdr:colOff>
      <xdr:row>139</xdr:row>
      <xdr:rowOff>106175</xdr:rowOff>
    </xdr:from>
    <xdr:to>
      <xdr:col>46</xdr:col>
      <xdr:colOff>79841</xdr:colOff>
      <xdr:row>153</xdr:row>
      <xdr:rowOff>103933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2D6EA5-C18D-E323-8FF1-50EE3806D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256333</xdr:colOff>
      <xdr:row>95</xdr:row>
      <xdr:rowOff>113180</xdr:rowOff>
    </xdr:from>
    <xdr:to>
      <xdr:col>56</xdr:col>
      <xdr:colOff>289951</xdr:colOff>
      <xdr:row>109</xdr:row>
      <xdr:rowOff>110939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3485CA-6EF6-6D83-2078-CE7FAFA59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198532</xdr:colOff>
      <xdr:row>102</xdr:row>
      <xdr:rowOff>91577</xdr:rowOff>
    </xdr:from>
    <xdr:to>
      <xdr:col>62</xdr:col>
      <xdr:colOff>226074</xdr:colOff>
      <xdr:row>116</xdr:row>
      <xdr:rowOff>103512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F0390A-10CA-3F99-1E19-B1E6C3ABF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714375</xdr:colOff>
      <xdr:row>107</xdr:row>
      <xdr:rowOff>133350</xdr:rowOff>
    </xdr:from>
    <xdr:to>
      <xdr:col>40</xdr:col>
      <xdr:colOff>714375</xdr:colOff>
      <xdr:row>122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11796-EBBB-7A25-D66D-4FF9AFF9F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714375</xdr:colOff>
      <xdr:row>107</xdr:row>
      <xdr:rowOff>138112</xdr:rowOff>
    </xdr:from>
    <xdr:to>
      <xdr:col>61</xdr:col>
      <xdr:colOff>714375</xdr:colOff>
      <xdr:row>122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C1324B-FC70-C3CB-FD67-22E2006F0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647165</xdr:colOff>
      <xdr:row>108</xdr:row>
      <xdr:rowOff>66051</xdr:rowOff>
    </xdr:from>
    <xdr:to>
      <xdr:col>61</xdr:col>
      <xdr:colOff>625801</xdr:colOff>
      <xdr:row>123</xdr:row>
      <xdr:rowOff>5162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9619C9-950B-8985-77F0-729DC6D6D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146048</xdr:colOff>
      <xdr:row>86</xdr:row>
      <xdr:rowOff>177800</xdr:rowOff>
    </xdr:from>
    <xdr:to>
      <xdr:col>69</xdr:col>
      <xdr:colOff>241299</xdr:colOff>
      <xdr:row>113</xdr:row>
      <xdr:rowOff>107949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07BECC-E19C-EDF0-3BA6-1E57EFB28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38107</xdr:colOff>
      <xdr:row>21</xdr:row>
      <xdr:rowOff>50808</xdr:rowOff>
    </xdr:from>
    <xdr:to>
      <xdr:col>14</xdr:col>
      <xdr:colOff>697189</xdr:colOff>
      <xdr:row>45</xdr:row>
      <xdr:rowOff>88376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921C16-B99A-393B-3D8D-02EF0B86A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AF784-F62F-8415-4E3D-E470D27130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50457</xdr:colOff>
      <xdr:row>127</xdr:row>
      <xdr:rowOff>142485</xdr:rowOff>
    </xdr:from>
    <xdr:to>
      <xdr:col>24</xdr:col>
      <xdr:colOff>8987</xdr:colOff>
      <xdr:row>146</xdr:row>
      <xdr:rowOff>109807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4E4383E-9B97-82D2-8A24-35678D704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661322</xdr:colOff>
      <xdr:row>121</xdr:row>
      <xdr:rowOff>73929</xdr:rowOff>
    </xdr:from>
    <xdr:to>
      <xdr:col>28</xdr:col>
      <xdr:colOff>653104</xdr:colOff>
      <xdr:row>144</xdr:row>
      <xdr:rowOff>38287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4C528CF-E2AD-1993-71CC-B1E59E51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919368</xdr:colOff>
      <xdr:row>121</xdr:row>
      <xdr:rowOff>81997</xdr:rowOff>
    </xdr:from>
    <xdr:to>
      <xdr:col>38</xdr:col>
      <xdr:colOff>298173</xdr:colOff>
      <xdr:row>140</xdr:row>
      <xdr:rowOff>8281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BAB5862-3E93-FA8F-0F1B-32CC7901A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252926</xdr:colOff>
      <xdr:row>112</xdr:row>
      <xdr:rowOff>170570</xdr:rowOff>
    </xdr:from>
    <xdr:to>
      <xdr:col>49</xdr:col>
      <xdr:colOff>787498</xdr:colOff>
      <xdr:row>149</xdr:row>
      <xdr:rowOff>95543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4593574-EE92-1FB1-FFEB-27644C19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74263</xdr:colOff>
      <xdr:row>6</xdr:row>
      <xdr:rowOff>19828</xdr:rowOff>
    </xdr:from>
    <xdr:to>
      <xdr:col>32</xdr:col>
      <xdr:colOff>757845</xdr:colOff>
      <xdr:row>27</xdr:row>
      <xdr:rowOff>29324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7D1074-BB6E-3356-C5E1-0F6462A60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113109</xdr:colOff>
      <xdr:row>27</xdr:row>
      <xdr:rowOff>174069</xdr:rowOff>
    </xdr:from>
    <xdr:to>
      <xdr:col>32</xdr:col>
      <xdr:colOff>575309</xdr:colOff>
      <xdr:row>44</xdr:row>
      <xdr:rowOff>174783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F82C8F5-DCEB-F21F-002A-EA4DF3772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213471</xdr:colOff>
      <xdr:row>67</xdr:row>
      <xdr:rowOff>77601</xdr:rowOff>
    </xdr:from>
    <xdr:to>
      <xdr:col>22</xdr:col>
      <xdr:colOff>22971</xdr:colOff>
      <xdr:row>88</xdr:row>
      <xdr:rowOff>185457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0EDCE4-F8C1-A066-D554-58C995EF7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297872</xdr:colOff>
      <xdr:row>62</xdr:row>
      <xdr:rowOff>83126</xdr:rowOff>
    </xdr:from>
    <xdr:to>
      <xdr:col>54</xdr:col>
      <xdr:colOff>429491</xdr:colOff>
      <xdr:row>81</xdr:row>
      <xdr:rowOff>41563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8B32FC-D8B5-3F54-055D-5410327BC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ACDA2A-B4F4-F444-09AC-3BD82ECB60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1613173" cy="75833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43971B-83F4-9F7E-65DC-95DFC0A1E6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488632</xdr:colOff>
      <xdr:row>3</xdr:row>
      <xdr:rowOff>88581</xdr:rowOff>
    </xdr:from>
    <xdr:to>
      <xdr:col>23</xdr:col>
      <xdr:colOff>598170</xdr:colOff>
      <xdr:row>33</xdr:row>
      <xdr:rowOff>83819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0D7EB1-AA6E-0E66-8AF8-8A2624C67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6B5618-A16C-41C3-1017-CDAA1D661E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0.10023</cdr:x>
      <cdr:y>0.1159</cdr:y>
    </cdr:from>
    <cdr:to>
      <cdr:x>0.39293</cdr:x>
      <cdr:y>0.30744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9BD60E6-B86F-3225-7215-352A19809975}"/>
            </a:ext>
          </a:extLst>
        </cdr:cNvPr>
        <cdr:cNvSpPr txBox="1"/>
      </cdr:nvSpPr>
      <cdr:spPr>
        <a:xfrm xmlns:a="http://schemas.openxmlformats.org/drawingml/2006/main">
          <a:off x="648819" y="576304"/>
          <a:ext cx="1894647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AR" sz="1100"/>
            <a:t>geographic</a:t>
          </a:r>
          <a:r>
            <a:rPr lang="es-AR" sz="1100" baseline="0"/>
            <a:t> = CUY/PAT</a:t>
          </a:r>
          <a:endParaRPr lang="es-AR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ral\Dropbox\Inflation%20Inequality\Excels\IPCse.xlsx" TargetMode="External"/><Relationship Id="rId1" Type="http://schemas.openxmlformats.org/officeDocument/2006/relationships/externalLinkPath" Target="IPC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C"/>
      <sheetName val="GBA"/>
      <sheetName val="PAM"/>
      <sheetName val="NOA"/>
      <sheetName val="NEA"/>
      <sheetName val="CUY"/>
      <sheetName val="PAT"/>
      <sheetName val="NAC"/>
      <sheetName val="GBADiv"/>
      <sheetName val="PAMDiv"/>
      <sheetName val="NOADiv"/>
      <sheetName val="NEADiv"/>
      <sheetName val="CUYDiv"/>
      <sheetName val="PATDiv"/>
      <sheetName val="GBASub"/>
      <sheetName val="PAMSub"/>
      <sheetName val="NOASub"/>
      <sheetName val="NEASub"/>
      <sheetName val="CUYSub"/>
      <sheetName val="PATSub"/>
      <sheetName val="IPCse"/>
      <sheetName val="Gráfico1"/>
      <sheetName val="INC_NAC"/>
      <sheetName val="Para Stata"/>
      <sheetName val="Gráfico2"/>
      <sheetName val="LinePlot"/>
      <sheetName val="Subyacente1y"/>
      <sheetName val="Cuadro1"/>
      <sheetName val="Figura1"/>
      <sheetName val="Cuadro2"/>
      <sheetName val="Revisión SA (2025)"/>
      <sheetName val="Revisión SA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Gráfico19"/>
      <sheetName val="Gráfico40"/>
      <sheetName val="Promedios anuales"/>
      <sheetName val="Comparacion"/>
    </sheetNames>
    <sheetDataSet>
      <sheetData sheetId="0"/>
      <sheetData sheetId="1">
        <row r="3">
          <cell r="C3">
            <v>0.2344</v>
          </cell>
          <cell r="D3">
            <v>3.27E-2</v>
          </cell>
          <cell r="E3">
            <v>8.4900000000000003E-2</v>
          </cell>
          <cell r="F3">
            <v>0.1046</v>
          </cell>
          <cell r="G3">
            <v>6.2700000000000006E-2</v>
          </cell>
          <cell r="H3">
            <v>8.7999999999999995E-2</v>
          </cell>
          <cell r="I3">
            <v>0.1159</v>
          </cell>
          <cell r="J3">
            <v>2.81E-2</v>
          </cell>
          <cell r="K3">
            <v>7.46E-2</v>
          </cell>
          <cell r="L3">
            <v>3.0200000000000001E-2</v>
          </cell>
          <cell r="M3">
            <v>0.1084</v>
          </cell>
          <cell r="N3">
            <v>3.5499999999999997E-2</v>
          </cell>
        </row>
        <row r="6"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B7">
            <v>101.3</v>
          </cell>
          <cell r="C7">
            <v>101.3</v>
          </cell>
          <cell r="D7">
            <v>100.5</v>
          </cell>
          <cell r="E7">
            <v>97.9</v>
          </cell>
          <cell r="F7">
            <v>100</v>
          </cell>
          <cell r="G7">
            <v>100.9</v>
          </cell>
          <cell r="H7">
            <v>101.4</v>
          </cell>
          <cell r="I7">
            <v>101.8</v>
          </cell>
          <cell r="J7">
            <v>103.8</v>
          </cell>
          <cell r="K7">
            <v>103.2</v>
          </cell>
          <cell r="L7">
            <v>100.5</v>
          </cell>
          <cell r="M7">
            <v>103.3</v>
          </cell>
          <cell r="N7">
            <v>102.1</v>
          </cell>
          <cell r="R7">
            <v>101.6</v>
          </cell>
          <cell r="S7">
            <v>101.3</v>
          </cell>
          <cell r="T7">
            <v>101.1</v>
          </cell>
        </row>
        <row r="8">
          <cell r="B8">
            <v>103.8</v>
          </cell>
          <cell r="C8">
            <v>103.2</v>
          </cell>
          <cell r="D8">
            <v>105.5</v>
          </cell>
          <cell r="E8">
            <v>97.4</v>
          </cell>
          <cell r="F8">
            <v>108.4</v>
          </cell>
          <cell r="G8">
            <v>101.2</v>
          </cell>
          <cell r="H8">
            <v>104.7</v>
          </cell>
          <cell r="I8">
            <v>103.5</v>
          </cell>
          <cell r="J8">
            <v>108</v>
          </cell>
          <cell r="K8">
            <v>103.3</v>
          </cell>
          <cell r="L8">
            <v>104.9</v>
          </cell>
          <cell r="M8">
            <v>105.1</v>
          </cell>
          <cell r="N8">
            <v>104.1</v>
          </cell>
          <cell r="R8">
            <v>102.1</v>
          </cell>
          <cell r="S8">
            <v>103.2</v>
          </cell>
          <cell r="T8">
            <v>106.3</v>
          </cell>
        </row>
        <row r="9">
          <cell r="B9">
            <v>106.3</v>
          </cell>
          <cell r="C9">
            <v>106.8</v>
          </cell>
          <cell r="D9">
            <v>107.1</v>
          </cell>
          <cell r="E9">
            <v>102.1</v>
          </cell>
          <cell r="F9">
            <v>110.8</v>
          </cell>
          <cell r="G9">
            <v>102.1</v>
          </cell>
          <cell r="H9">
            <v>106.7</v>
          </cell>
          <cell r="I9">
            <v>104.6</v>
          </cell>
          <cell r="J9">
            <v>110.7</v>
          </cell>
          <cell r="K9">
            <v>104.8</v>
          </cell>
          <cell r="L9">
            <v>111.9</v>
          </cell>
          <cell r="M9">
            <v>106.2</v>
          </cell>
          <cell r="N9">
            <v>105.6</v>
          </cell>
          <cell r="R9">
            <v>105.9</v>
          </cell>
          <cell r="S9">
            <v>105.1</v>
          </cell>
          <cell r="T9">
            <v>109.9</v>
          </cell>
        </row>
        <row r="10">
          <cell r="B10">
            <v>109.1</v>
          </cell>
          <cell r="C10">
            <v>109.2</v>
          </cell>
          <cell r="D10">
            <v>109.6</v>
          </cell>
          <cell r="E10">
            <v>107.2</v>
          </cell>
          <cell r="F10">
            <v>115.9</v>
          </cell>
          <cell r="G10">
            <v>103.2</v>
          </cell>
          <cell r="H10">
            <v>108.2</v>
          </cell>
          <cell r="I10">
            <v>105.1</v>
          </cell>
          <cell r="J10">
            <v>118.2</v>
          </cell>
          <cell r="K10">
            <v>108.4</v>
          </cell>
          <cell r="L10">
            <v>116.3</v>
          </cell>
          <cell r="M10">
            <v>108.3</v>
          </cell>
          <cell r="N10">
            <v>107.6</v>
          </cell>
          <cell r="R10">
            <v>108.5</v>
          </cell>
          <cell r="S10">
            <v>107.5</v>
          </cell>
          <cell r="T10">
            <v>113.9</v>
          </cell>
        </row>
        <row r="11">
          <cell r="B11">
            <v>110.5</v>
          </cell>
          <cell r="C11">
            <v>110.4</v>
          </cell>
          <cell r="D11">
            <v>111.6</v>
          </cell>
          <cell r="E11">
            <v>107.9</v>
          </cell>
          <cell r="F11">
            <v>118</v>
          </cell>
          <cell r="G11">
            <v>106.3</v>
          </cell>
          <cell r="H11">
            <v>109.8</v>
          </cell>
          <cell r="I11">
            <v>106.2</v>
          </cell>
          <cell r="J11">
            <v>118.2</v>
          </cell>
          <cell r="K11">
            <v>109.3</v>
          </cell>
          <cell r="L11">
            <v>118.5</v>
          </cell>
          <cell r="M11">
            <v>109.5</v>
          </cell>
          <cell r="N11">
            <v>109.1</v>
          </cell>
          <cell r="R11">
            <v>108</v>
          </cell>
          <cell r="S11">
            <v>109.2</v>
          </cell>
          <cell r="T11">
            <v>115.2</v>
          </cell>
        </row>
        <row r="12">
          <cell r="B12">
            <v>112</v>
          </cell>
          <cell r="C12">
            <v>111.8</v>
          </cell>
          <cell r="D12">
            <v>112.2</v>
          </cell>
          <cell r="E12">
            <v>108.6</v>
          </cell>
          <cell r="F12">
            <v>120.9</v>
          </cell>
          <cell r="G12">
            <v>107.7</v>
          </cell>
          <cell r="H12">
            <v>111.2</v>
          </cell>
          <cell r="I12">
            <v>106.5</v>
          </cell>
          <cell r="J12">
            <v>120.4</v>
          </cell>
          <cell r="K12">
            <v>112.6</v>
          </cell>
          <cell r="L12">
            <v>119.4</v>
          </cell>
          <cell r="M12">
            <v>111.3</v>
          </cell>
          <cell r="N12">
            <v>110.2</v>
          </cell>
          <cell r="R12">
            <v>109.6</v>
          </cell>
          <cell r="S12">
            <v>110.9</v>
          </cell>
          <cell r="T12">
            <v>116.4</v>
          </cell>
        </row>
        <row r="13">
          <cell r="B13">
            <v>113.9</v>
          </cell>
          <cell r="C13">
            <v>113.2</v>
          </cell>
          <cell r="D13">
            <v>115.9</v>
          </cell>
          <cell r="E13">
            <v>106.6</v>
          </cell>
          <cell r="F13">
            <v>123.9</v>
          </cell>
          <cell r="G13">
            <v>110.4</v>
          </cell>
          <cell r="H13">
            <v>115</v>
          </cell>
          <cell r="I13">
            <v>108.1</v>
          </cell>
          <cell r="J13">
            <v>121.1</v>
          </cell>
          <cell r="K13">
            <v>116.1</v>
          </cell>
          <cell r="L13">
            <v>120.2</v>
          </cell>
          <cell r="M13">
            <v>114.1</v>
          </cell>
          <cell r="N13">
            <v>111.8</v>
          </cell>
          <cell r="R13">
            <v>110.1</v>
          </cell>
          <cell r="S13">
            <v>112.8</v>
          </cell>
          <cell r="T13">
            <v>118.8</v>
          </cell>
        </row>
        <row r="14">
          <cell r="B14">
            <v>115.6</v>
          </cell>
          <cell r="C14">
            <v>115.7</v>
          </cell>
          <cell r="D14">
            <v>117.4</v>
          </cell>
          <cell r="E14">
            <v>105.6</v>
          </cell>
          <cell r="F14">
            <v>127.2</v>
          </cell>
          <cell r="G14">
            <v>111.5</v>
          </cell>
          <cell r="H14">
            <v>118.3</v>
          </cell>
          <cell r="I14">
            <v>109.3</v>
          </cell>
          <cell r="J14">
            <v>123.4</v>
          </cell>
          <cell r="K14">
            <v>116.1</v>
          </cell>
          <cell r="L14">
            <v>122</v>
          </cell>
          <cell r="M14">
            <v>115.1</v>
          </cell>
          <cell r="N14">
            <v>113.5</v>
          </cell>
          <cell r="R14">
            <v>111.5</v>
          </cell>
          <cell r="S14">
            <v>114.5</v>
          </cell>
          <cell r="T14">
            <v>120.6</v>
          </cell>
        </row>
        <row r="15">
          <cell r="B15">
            <v>118</v>
          </cell>
          <cell r="C15">
            <v>117.9</v>
          </cell>
          <cell r="D15">
            <v>118.3</v>
          </cell>
          <cell r="E15">
            <v>111.8</v>
          </cell>
          <cell r="F15">
            <v>128.19999999999999</v>
          </cell>
          <cell r="G15">
            <v>112.6</v>
          </cell>
          <cell r="H15">
            <v>121.2</v>
          </cell>
          <cell r="I15">
            <v>110.3</v>
          </cell>
          <cell r="J15">
            <v>124.5</v>
          </cell>
          <cell r="K15">
            <v>120</v>
          </cell>
          <cell r="L15">
            <v>128.30000000000001</v>
          </cell>
          <cell r="M15">
            <v>116.5</v>
          </cell>
          <cell r="N15">
            <v>115.6</v>
          </cell>
          <cell r="R15">
            <v>117.2</v>
          </cell>
          <cell r="S15">
            <v>116.5</v>
          </cell>
          <cell r="T15">
            <v>122.5</v>
          </cell>
        </row>
        <row r="16">
          <cell r="B16">
            <v>119.5</v>
          </cell>
          <cell r="C16">
            <v>119.7</v>
          </cell>
          <cell r="D16">
            <v>122.1</v>
          </cell>
          <cell r="E16">
            <v>113.6</v>
          </cell>
          <cell r="F16">
            <v>128.9</v>
          </cell>
          <cell r="G16">
            <v>113.4</v>
          </cell>
          <cell r="H16">
            <v>122.1</v>
          </cell>
          <cell r="I16">
            <v>111.2</v>
          </cell>
          <cell r="J16">
            <v>130.5</v>
          </cell>
          <cell r="K16">
            <v>120.6</v>
          </cell>
          <cell r="L16">
            <v>129.30000000000001</v>
          </cell>
          <cell r="M16">
            <v>118.5</v>
          </cell>
          <cell r="N16">
            <v>117.3</v>
          </cell>
          <cell r="R16">
            <v>119.8</v>
          </cell>
          <cell r="S16">
            <v>117.9</v>
          </cell>
          <cell r="T16">
            <v>124.1</v>
          </cell>
        </row>
        <row r="17">
          <cell r="B17">
            <v>120.9</v>
          </cell>
          <cell r="C17">
            <v>120.9</v>
          </cell>
          <cell r="D17">
            <v>123.4</v>
          </cell>
          <cell r="E17">
            <v>114.9</v>
          </cell>
          <cell r="F17">
            <v>130.19999999999999</v>
          </cell>
          <cell r="G17">
            <v>114.2</v>
          </cell>
          <cell r="H17">
            <v>123.6</v>
          </cell>
          <cell r="I17">
            <v>114.1</v>
          </cell>
          <cell r="J17">
            <v>131.19999999999999</v>
          </cell>
          <cell r="K17">
            <v>120.7</v>
          </cell>
          <cell r="L17">
            <v>129.80000000000001</v>
          </cell>
          <cell r="M17">
            <v>120.5</v>
          </cell>
          <cell r="N17">
            <v>118.7</v>
          </cell>
          <cell r="R17">
            <v>121</v>
          </cell>
          <cell r="S17">
            <v>119.4</v>
          </cell>
          <cell r="T17">
            <v>125.2</v>
          </cell>
        </row>
        <row r="18">
          <cell r="B18">
            <v>125</v>
          </cell>
          <cell r="C18">
            <v>121.6</v>
          </cell>
          <cell r="D18">
            <v>124.1</v>
          </cell>
          <cell r="E18">
            <v>115.7</v>
          </cell>
          <cell r="F18">
            <v>154.69999999999999</v>
          </cell>
          <cell r="G18">
            <v>117.7</v>
          </cell>
          <cell r="H18">
            <v>127.2</v>
          </cell>
          <cell r="I18">
            <v>117.5</v>
          </cell>
          <cell r="J18">
            <v>134.19999999999999</v>
          </cell>
          <cell r="K18">
            <v>121.5</v>
          </cell>
          <cell r="L18">
            <v>129.69999999999999</v>
          </cell>
          <cell r="M18">
            <v>122.7</v>
          </cell>
          <cell r="N18">
            <v>119.7</v>
          </cell>
          <cell r="R18">
            <v>121.2</v>
          </cell>
          <cell r="S18">
            <v>121.8</v>
          </cell>
          <cell r="T18">
            <v>136.4</v>
          </cell>
        </row>
        <row r="19">
          <cell r="B19">
            <v>127</v>
          </cell>
          <cell r="C19">
            <v>124.7</v>
          </cell>
          <cell r="D19">
            <v>126.7</v>
          </cell>
          <cell r="E19">
            <v>113.6</v>
          </cell>
          <cell r="F19">
            <v>152.30000000000001</v>
          </cell>
          <cell r="G19">
            <v>119</v>
          </cell>
          <cell r="H19">
            <v>129.5</v>
          </cell>
          <cell r="I19">
            <v>120</v>
          </cell>
          <cell r="J19">
            <v>136.69999999999999</v>
          </cell>
          <cell r="K19">
            <v>126.2</v>
          </cell>
          <cell r="L19">
            <v>129.9</v>
          </cell>
          <cell r="M19">
            <v>126.6</v>
          </cell>
          <cell r="N19">
            <v>123.6</v>
          </cell>
          <cell r="R19">
            <v>125.2</v>
          </cell>
          <cell r="S19">
            <v>123.5</v>
          </cell>
          <cell r="T19">
            <v>138.1</v>
          </cell>
        </row>
        <row r="20">
          <cell r="B20">
            <v>130.30000000000001</v>
          </cell>
          <cell r="C20">
            <v>127.8</v>
          </cell>
          <cell r="D20">
            <v>128.9</v>
          </cell>
          <cell r="E20">
            <v>113</v>
          </cell>
          <cell r="F20">
            <v>159.80000000000001</v>
          </cell>
          <cell r="G20">
            <v>121.1</v>
          </cell>
          <cell r="H20">
            <v>133.1</v>
          </cell>
          <cell r="I20">
            <v>125.4</v>
          </cell>
          <cell r="J20">
            <v>147.19999999999999</v>
          </cell>
          <cell r="K20">
            <v>126.6</v>
          </cell>
          <cell r="L20">
            <v>131.80000000000001</v>
          </cell>
          <cell r="M20">
            <v>128.9</v>
          </cell>
          <cell r="N20">
            <v>125.4</v>
          </cell>
          <cell r="R20">
            <v>124</v>
          </cell>
          <cell r="S20">
            <v>126.2</v>
          </cell>
          <cell r="T20">
            <v>145.1</v>
          </cell>
        </row>
        <row r="21">
          <cell r="B21">
            <v>133.5</v>
          </cell>
          <cell r="C21">
            <v>130.30000000000001</v>
          </cell>
          <cell r="D21">
            <v>129.69999999999999</v>
          </cell>
          <cell r="E21">
            <v>120.7</v>
          </cell>
          <cell r="F21">
            <v>161.4</v>
          </cell>
          <cell r="G21">
            <v>127</v>
          </cell>
          <cell r="H21">
            <v>134.4</v>
          </cell>
          <cell r="I21">
            <v>127.1</v>
          </cell>
          <cell r="J21">
            <v>150.5</v>
          </cell>
          <cell r="K21">
            <v>128.1</v>
          </cell>
          <cell r="L21">
            <v>151.19999999999999</v>
          </cell>
          <cell r="M21">
            <v>130.69999999999999</v>
          </cell>
          <cell r="N21">
            <v>128.4</v>
          </cell>
          <cell r="R21">
            <v>127.3</v>
          </cell>
          <cell r="S21">
            <v>129.30000000000001</v>
          </cell>
          <cell r="T21">
            <v>148.5</v>
          </cell>
        </row>
        <row r="22">
          <cell r="B22">
            <v>136.9</v>
          </cell>
          <cell r="C22">
            <v>131.30000000000001</v>
          </cell>
          <cell r="D22">
            <v>131.19999999999999</v>
          </cell>
          <cell r="E22">
            <v>124.6</v>
          </cell>
          <cell r="F22">
            <v>172.2</v>
          </cell>
          <cell r="G22">
            <v>128.4</v>
          </cell>
          <cell r="H22">
            <v>136.4</v>
          </cell>
          <cell r="I22">
            <v>133.80000000000001</v>
          </cell>
          <cell r="J22">
            <v>151.6</v>
          </cell>
          <cell r="K22">
            <v>130.9</v>
          </cell>
          <cell r="L22">
            <v>152.1</v>
          </cell>
          <cell r="M22">
            <v>133.6</v>
          </cell>
          <cell r="N22">
            <v>130.19999999999999</v>
          </cell>
          <cell r="R22">
            <v>126.8</v>
          </cell>
          <cell r="S22">
            <v>132.1</v>
          </cell>
          <cell r="T22">
            <v>155.80000000000001</v>
          </cell>
        </row>
        <row r="23">
          <cell r="B23">
            <v>139.6</v>
          </cell>
          <cell r="C23">
            <v>136.19999999999999</v>
          </cell>
          <cell r="D23">
            <v>133</v>
          </cell>
          <cell r="E23">
            <v>126.7</v>
          </cell>
          <cell r="F23">
            <v>170</v>
          </cell>
          <cell r="G23">
            <v>131.4</v>
          </cell>
          <cell r="H23">
            <v>139.5</v>
          </cell>
          <cell r="I23">
            <v>136.4</v>
          </cell>
          <cell r="J23">
            <v>157</v>
          </cell>
          <cell r="K23">
            <v>133.4</v>
          </cell>
          <cell r="L23">
            <v>152.5</v>
          </cell>
          <cell r="M23">
            <v>136.4</v>
          </cell>
          <cell r="N23">
            <v>132.19999999999999</v>
          </cell>
          <cell r="R23">
            <v>130.80000000000001</v>
          </cell>
          <cell r="S23">
            <v>135.4</v>
          </cell>
          <cell r="T23">
            <v>155.69999999999999</v>
          </cell>
        </row>
        <row r="24">
          <cell r="B24">
            <v>145.1</v>
          </cell>
          <cell r="C24">
            <v>142.6</v>
          </cell>
          <cell r="D24">
            <v>134.5</v>
          </cell>
          <cell r="E24">
            <v>129.4</v>
          </cell>
          <cell r="F24">
            <v>176.6</v>
          </cell>
          <cell r="G24">
            <v>136.5</v>
          </cell>
          <cell r="H24">
            <v>146.19999999999999</v>
          </cell>
          <cell r="I24">
            <v>145.30000000000001</v>
          </cell>
          <cell r="J24">
            <v>157.4</v>
          </cell>
          <cell r="K24">
            <v>138.6</v>
          </cell>
          <cell r="L24">
            <v>154.80000000000001</v>
          </cell>
          <cell r="M24">
            <v>140.6</v>
          </cell>
          <cell r="N24">
            <v>135.9</v>
          </cell>
          <cell r="R24">
            <v>135</v>
          </cell>
          <cell r="S24">
            <v>141.1</v>
          </cell>
          <cell r="T24">
            <v>161.19999999999999</v>
          </cell>
        </row>
        <row r="25">
          <cell r="B25">
            <v>149.1</v>
          </cell>
          <cell r="C25">
            <v>148.30000000000001</v>
          </cell>
          <cell r="D25">
            <v>138</v>
          </cell>
          <cell r="E25">
            <v>128.6</v>
          </cell>
          <cell r="F25">
            <v>176.6</v>
          </cell>
          <cell r="G25">
            <v>142.4</v>
          </cell>
          <cell r="H25">
            <v>149.80000000000001</v>
          </cell>
          <cell r="I25">
            <v>151.6</v>
          </cell>
          <cell r="J25">
            <v>158</v>
          </cell>
          <cell r="K25">
            <v>145.19999999999999</v>
          </cell>
          <cell r="L25">
            <v>158.19999999999999</v>
          </cell>
          <cell r="M25">
            <v>144.80000000000001</v>
          </cell>
          <cell r="N25">
            <v>141.80000000000001</v>
          </cell>
          <cell r="R25">
            <v>140.5</v>
          </cell>
          <cell r="S25">
            <v>145.19999999999999</v>
          </cell>
          <cell r="T25">
            <v>164.5</v>
          </cell>
        </row>
        <row r="26">
          <cell r="B26">
            <v>155.19999999999999</v>
          </cell>
          <cell r="C26">
            <v>153.4</v>
          </cell>
          <cell r="D26">
            <v>139.5</v>
          </cell>
          <cell r="E26">
            <v>129.5</v>
          </cell>
          <cell r="F26">
            <v>191.8</v>
          </cell>
          <cell r="G26">
            <v>146.9</v>
          </cell>
          <cell r="H26">
            <v>157.30000000000001</v>
          </cell>
          <cell r="I26">
            <v>156.6</v>
          </cell>
          <cell r="J26">
            <v>182.2</v>
          </cell>
          <cell r="K26">
            <v>147.30000000000001</v>
          </cell>
          <cell r="L26">
            <v>161.4</v>
          </cell>
          <cell r="M26">
            <v>148.4</v>
          </cell>
          <cell r="N26">
            <v>149.6</v>
          </cell>
          <cell r="R26">
            <v>142.6</v>
          </cell>
          <cell r="S26">
            <v>149.9</v>
          </cell>
          <cell r="T26">
            <v>176.4</v>
          </cell>
        </row>
        <row r="27">
          <cell r="B27">
            <v>165.5</v>
          </cell>
          <cell r="C27">
            <v>164.6</v>
          </cell>
          <cell r="D27">
            <v>145.6</v>
          </cell>
          <cell r="E27">
            <v>146.6</v>
          </cell>
          <cell r="F27">
            <v>193.2</v>
          </cell>
          <cell r="G27">
            <v>161.6</v>
          </cell>
          <cell r="H27">
            <v>164.1</v>
          </cell>
          <cell r="I27">
            <v>173.3</v>
          </cell>
          <cell r="J27">
            <v>184.7</v>
          </cell>
          <cell r="K27">
            <v>159.1</v>
          </cell>
          <cell r="L27">
            <v>165</v>
          </cell>
          <cell r="M27">
            <v>157.69999999999999</v>
          </cell>
          <cell r="N27">
            <v>160.80000000000001</v>
          </cell>
          <cell r="R27">
            <v>150.80000000000001</v>
          </cell>
          <cell r="S27">
            <v>161.6</v>
          </cell>
          <cell r="T27">
            <v>183.6</v>
          </cell>
        </row>
        <row r="28">
          <cell r="B28">
            <v>173.9</v>
          </cell>
          <cell r="C28">
            <v>174.6</v>
          </cell>
          <cell r="D28">
            <v>149.19999999999999</v>
          </cell>
          <cell r="E28">
            <v>153.69999999999999</v>
          </cell>
          <cell r="F28">
            <v>206.9</v>
          </cell>
          <cell r="G28">
            <v>167.9</v>
          </cell>
          <cell r="H28">
            <v>173.7</v>
          </cell>
          <cell r="I28">
            <v>185.6</v>
          </cell>
          <cell r="J28">
            <v>185.1</v>
          </cell>
          <cell r="K28">
            <v>162.6</v>
          </cell>
          <cell r="L28">
            <v>169.8</v>
          </cell>
          <cell r="M28">
            <v>161.69999999999999</v>
          </cell>
          <cell r="N28">
            <v>170.4</v>
          </cell>
          <cell r="R28">
            <v>160.19999999999999</v>
          </cell>
          <cell r="S28">
            <v>168.5</v>
          </cell>
          <cell r="T28">
            <v>195.9</v>
          </cell>
        </row>
        <row r="29">
          <cell r="B29">
            <v>178.9</v>
          </cell>
          <cell r="C29">
            <v>180.1</v>
          </cell>
          <cell r="D29">
            <v>156.6</v>
          </cell>
          <cell r="E29">
            <v>156.30000000000001</v>
          </cell>
          <cell r="F29">
            <v>209</v>
          </cell>
          <cell r="G29">
            <v>174</v>
          </cell>
          <cell r="H29">
            <v>179.7</v>
          </cell>
          <cell r="I29">
            <v>191.1</v>
          </cell>
          <cell r="J29">
            <v>193.6</v>
          </cell>
          <cell r="K29">
            <v>169.5</v>
          </cell>
          <cell r="L29">
            <v>171.6</v>
          </cell>
          <cell r="M29">
            <v>166.3</v>
          </cell>
          <cell r="N29">
            <v>176.4</v>
          </cell>
          <cell r="R29">
            <v>162.6</v>
          </cell>
          <cell r="S29">
            <v>173.8</v>
          </cell>
          <cell r="T29">
            <v>201.1</v>
          </cell>
        </row>
        <row r="30">
          <cell r="B30">
            <v>183.9</v>
          </cell>
          <cell r="C30">
            <v>183</v>
          </cell>
          <cell r="D30">
            <v>158.69999999999999</v>
          </cell>
          <cell r="E30">
            <v>156.9</v>
          </cell>
          <cell r="F30">
            <v>218.8</v>
          </cell>
          <cell r="G30">
            <v>176.6</v>
          </cell>
          <cell r="H30">
            <v>190.5</v>
          </cell>
          <cell r="I30">
            <v>197</v>
          </cell>
          <cell r="J30">
            <v>206.6</v>
          </cell>
          <cell r="K30">
            <v>173.7</v>
          </cell>
          <cell r="L30">
            <v>175.2</v>
          </cell>
          <cell r="M30">
            <v>170.1</v>
          </cell>
          <cell r="N30">
            <v>182.5</v>
          </cell>
          <cell r="R30">
            <v>166</v>
          </cell>
          <cell r="S30">
            <v>178.9</v>
          </cell>
          <cell r="T30">
            <v>206.8</v>
          </cell>
        </row>
        <row r="31">
          <cell r="B31">
            <v>189.1</v>
          </cell>
          <cell r="C31">
            <v>189.9</v>
          </cell>
          <cell r="D31">
            <v>164.6</v>
          </cell>
          <cell r="E31">
            <v>155.5</v>
          </cell>
          <cell r="F31">
            <v>221.9</v>
          </cell>
          <cell r="G31">
            <v>181.3</v>
          </cell>
          <cell r="H31">
            <v>194.6</v>
          </cell>
          <cell r="I31">
            <v>203.5</v>
          </cell>
          <cell r="J31">
            <v>223.5</v>
          </cell>
          <cell r="K31">
            <v>179.2</v>
          </cell>
          <cell r="L31">
            <v>175.8</v>
          </cell>
          <cell r="M31">
            <v>175.7</v>
          </cell>
          <cell r="N31">
            <v>189.5</v>
          </cell>
          <cell r="R31">
            <v>168.3</v>
          </cell>
          <cell r="S31">
            <v>184.1</v>
          </cell>
          <cell r="T31">
            <v>213.3</v>
          </cell>
        </row>
        <row r="32">
          <cell r="B32">
            <v>196.4</v>
          </cell>
          <cell r="C32">
            <v>200.3</v>
          </cell>
          <cell r="D32">
            <v>168.5</v>
          </cell>
          <cell r="E32">
            <v>157.1</v>
          </cell>
          <cell r="F32">
            <v>237.7</v>
          </cell>
          <cell r="G32">
            <v>185.7</v>
          </cell>
          <cell r="H32">
            <v>201.7</v>
          </cell>
          <cell r="I32">
            <v>208.7</v>
          </cell>
          <cell r="J32">
            <v>226.8</v>
          </cell>
          <cell r="K32">
            <v>183.6</v>
          </cell>
          <cell r="L32">
            <v>179.2</v>
          </cell>
          <cell r="M32">
            <v>182</v>
          </cell>
          <cell r="N32">
            <v>194</v>
          </cell>
          <cell r="R32">
            <v>171.1</v>
          </cell>
          <cell r="S32">
            <v>190.9</v>
          </cell>
          <cell r="T32">
            <v>223.7</v>
          </cell>
        </row>
        <row r="33">
          <cell r="B33">
            <v>205.8</v>
          </cell>
          <cell r="C33">
            <v>212</v>
          </cell>
          <cell r="D33">
            <v>175.4</v>
          </cell>
          <cell r="E33">
            <v>170.2</v>
          </cell>
          <cell r="F33">
            <v>246.3</v>
          </cell>
          <cell r="G33">
            <v>193.5</v>
          </cell>
          <cell r="H33">
            <v>207.4</v>
          </cell>
          <cell r="I33">
            <v>217.7</v>
          </cell>
          <cell r="J33">
            <v>236.2</v>
          </cell>
          <cell r="K33">
            <v>185.2</v>
          </cell>
          <cell r="L33">
            <v>210.9</v>
          </cell>
          <cell r="M33">
            <v>189.6</v>
          </cell>
          <cell r="N33">
            <v>200.4</v>
          </cell>
          <cell r="R33">
            <v>181</v>
          </cell>
          <cell r="S33">
            <v>199.1</v>
          </cell>
          <cell r="T33">
            <v>236.5</v>
          </cell>
        </row>
        <row r="34">
          <cell r="B34">
            <v>212.4</v>
          </cell>
          <cell r="C34">
            <v>216.3</v>
          </cell>
          <cell r="D34">
            <v>177.4</v>
          </cell>
          <cell r="E34">
            <v>180.8</v>
          </cell>
          <cell r="F34">
            <v>254.7</v>
          </cell>
          <cell r="G34">
            <v>202.1</v>
          </cell>
          <cell r="H34">
            <v>213.8</v>
          </cell>
          <cell r="I34">
            <v>226.1</v>
          </cell>
          <cell r="J34">
            <v>243.9</v>
          </cell>
          <cell r="K34">
            <v>191.4</v>
          </cell>
          <cell r="L34">
            <v>213</v>
          </cell>
          <cell r="M34">
            <v>197.3</v>
          </cell>
          <cell r="N34">
            <v>205.7</v>
          </cell>
          <cell r="R34">
            <v>181.7</v>
          </cell>
          <cell r="S34">
            <v>206.5</v>
          </cell>
          <cell r="T34">
            <v>243.8</v>
          </cell>
        </row>
        <row r="35">
          <cell r="B35">
            <v>218.9</v>
          </cell>
          <cell r="C35">
            <v>222</v>
          </cell>
          <cell r="D35">
            <v>181.2</v>
          </cell>
          <cell r="E35">
            <v>185.4</v>
          </cell>
          <cell r="F35">
            <v>263.60000000000002</v>
          </cell>
          <cell r="G35">
            <v>208.8</v>
          </cell>
          <cell r="H35">
            <v>225.7</v>
          </cell>
          <cell r="I35">
            <v>232.7</v>
          </cell>
          <cell r="J35">
            <v>246.7</v>
          </cell>
          <cell r="K35">
            <v>196.6</v>
          </cell>
          <cell r="L35">
            <v>224.3</v>
          </cell>
          <cell r="M35">
            <v>201.4</v>
          </cell>
          <cell r="N35">
            <v>210.9</v>
          </cell>
          <cell r="R35">
            <v>182.1</v>
          </cell>
          <cell r="S35">
            <v>213.2</v>
          </cell>
          <cell r="T35">
            <v>252.1</v>
          </cell>
        </row>
        <row r="36">
          <cell r="B36">
            <v>224.6</v>
          </cell>
          <cell r="C36">
            <v>228</v>
          </cell>
          <cell r="D36">
            <v>186.2</v>
          </cell>
          <cell r="E36">
            <v>187.7</v>
          </cell>
          <cell r="F36">
            <v>270.60000000000002</v>
          </cell>
          <cell r="G36">
            <v>215.7</v>
          </cell>
          <cell r="H36">
            <v>231.8</v>
          </cell>
          <cell r="I36">
            <v>237.3</v>
          </cell>
          <cell r="J36">
            <v>266.3</v>
          </cell>
          <cell r="K36">
            <v>202.8</v>
          </cell>
          <cell r="L36">
            <v>228.9</v>
          </cell>
          <cell r="M36">
            <v>205.7</v>
          </cell>
          <cell r="N36">
            <v>214.1</v>
          </cell>
          <cell r="R36">
            <v>186.9</v>
          </cell>
          <cell r="S36">
            <v>218.8</v>
          </cell>
          <cell r="T36">
            <v>258.7</v>
          </cell>
        </row>
        <row r="37">
          <cell r="B37">
            <v>229.4</v>
          </cell>
          <cell r="C37">
            <v>233.7</v>
          </cell>
          <cell r="D37">
            <v>188.4</v>
          </cell>
          <cell r="E37">
            <v>187.7</v>
          </cell>
          <cell r="F37">
            <v>276.89999999999998</v>
          </cell>
          <cell r="G37">
            <v>220.7</v>
          </cell>
          <cell r="H37">
            <v>240.8</v>
          </cell>
          <cell r="I37">
            <v>237.3</v>
          </cell>
          <cell r="J37">
            <v>266.7</v>
          </cell>
          <cell r="K37">
            <v>211.2</v>
          </cell>
          <cell r="L37">
            <v>234.1</v>
          </cell>
          <cell r="M37">
            <v>211.4</v>
          </cell>
          <cell r="N37">
            <v>220.5</v>
          </cell>
          <cell r="R37">
            <v>194.7</v>
          </cell>
          <cell r="S37">
            <v>223.4</v>
          </cell>
          <cell r="T37">
            <v>262.8</v>
          </cell>
        </row>
        <row r="38">
          <cell r="B38">
            <v>238.3</v>
          </cell>
          <cell r="C38">
            <v>243.8</v>
          </cell>
          <cell r="D38">
            <v>196.6</v>
          </cell>
          <cell r="E38">
            <v>193.5</v>
          </cell>
          <cell r="F38">
            <v>281.39999999999998</v>
          </cell>
          <cell r="G38">
            <v>234.5</v>
          </cell>
          <cell r="H38">
            <v>253.8</v>
          </cell>
          <cell r="I38">
            <v>247.2</v>
          </cell>
          <cell r="J38">
            <v>270.3</v>
          </cell>
          <cell r="K38">
            <v>222.4</v>
          </cell>
          <cell r="L38">
            <v>238.5</v>
          </cell>
          <cell r="M38">
            <v>218.1</v>
          </cell>
          <cell r="N38">
            <v>229.6</v>
          </cell>
          <cell r="R38">
            <v>200.6</v>
          </cell>
          <cell r="S38">
            <v>234</v>
          </cell>
          <cell r="T38">
            <v>267.89999999999998</v>
          </cell>
        </row>
        <row r="39">
          <cell r="B39">
            <v>252.1</v>
          </cell>
          <cell r="C39">
            <v>257.60000000000002</v>
          </cell>
          <cell r="D39">
            <v>208.2</v>
          </cell>
          <cell r="E39">
            <v>216</v>
          </cell>
          <cell r="F39">
            <v>285.8</v>
          </cell>
          <cell r="G39">
            <v>252.4</v>
          </cell>
          <cell r="H39">
            <v>273</v>
          </cell>
          <cell r="I39">
            <v>258.3</v>
          </cell>
          <cell r="J39">
            <v>288.5</v>
          </cell>
          <cell r="K39">
            <v>239.5</v>
          </cell>
          <cell r="L39">
            <v>240.7</v>
          </cell>
          <cell r="M39">
            <v>229.7</v>
          </cell>
          <cell r="N39">
            <v>248.1</v>
          </cell>
          <cell r="R39">
            <v>221.5</v>
          </cell>
          <cell r="S39">
            <v>248.7</v>
          </cell>
          <cell r="T39">
            <v>276.10000000000002</v>
          </cell>
        </row>
        <row r="40">
          <cell r="B40">
            <v>260.2</v>
          </cell>
          <cell r="C40">
            <v>264</v>
          </cell>
          <cell r="D40">
            <v>221.6</v>
          </cell>
          <cell r="E40">
            <v>225.9</v>
          </cell>
          <cell r="F40">
            <v>291.39999999999998</v>
          </cell>
          <cell r="G40">
            <v>274.3</v>
          </cell>
          <cell r="H40">
            <v>285.39999999999998</v>
          </cell>
          <cell r="I40">
            <v>264.60000000000002</v>
          </cell>
          <cell r="J40">
            <v>288.7</v>
          </cell>
          <cell r="K40">
            <v>245</v>
          </cell>
          <cell r="L40">
            <v>243.8</v>
          </cell>
          <cell r="M40">
            <v>235.8</v>
          </cell>
          <cell r="N40">
            <v>257.3</v>
          </cell>
          <cell r="R40">
            <v>227.4</v>
          </cell>
          <cell r="S40">
            <v>258.2</v>
          </cell>
          <cell r="T40">
            <v>281</v>
          </cell>
        </row>
        <row r="41">
          <cell r="B41">
            <v>270.8</v>
          </cell>
          <cell r="C41">
            <v>278.89999999999998</v>
          </cell>
          <cell r="D41">
            <v>233.7</v>
          </cell>
          <cell r="E41">
            <v>235.2</v>
          </cell>
          <cell r="F41">
            <v>296.2</v>
          </cell>
          <cell r="G41">
            <v>274.39999999999998</v>
          </cell>
          <cell r="H41">
            <v>302</v>
          </cell>
          <cell r="I41">
            <v>274.3</v>
          </cell>
          <cell r="J41">
            <v>308.39999999999998</v>
          </cell>
          <cell r="K41">
            <v>251.9</v>
          </cell>
          <cell r="L41">
            <v>262.2</v>
          </cell>
          <cell r="M41">
            <v>243.1</v>
          </cell>
          <cell r="N41">
            <v>268.2</v>
          </cell>
          <cell r="R41">
            <v>246.6</v>
          </cell>
          <cell r="S41">
            <v>267.7</v>
          </cell>
          <cell r="T41">
            <v>291</v>
          </cell>
        </row>
        <row r="42">
          <cell r="B42">
            <v>281.2</v>
          </cell>
          <cell r="C42">
            <v>286.8</v>
          </cell>
          <cell r="D42">
            <v>240.8</v>
          </cell>
          <cell r="E42">
            <v>239.9</v>
          </cell>
          <cell r="F42">
            <v>304.3</v>
          </cell>
          <cell r="G42">
            <v>289.60000000000002</v>
          </cell>
          <cell r="H42">
            <v>321.2</v>
          </cell>
          <cell r="I42">
            <v>286.5</v>
          </cell>
          <cell r="J42">
            <v>339.7</v>
          </cell>
          <cell r="K42">
            <v>259.10000000000002</v>
          </cell>
          <cell r="L42">
            <v>272</v>
          </cell>
          <cell r="M42">
            <v>252</v>
          </cell>
          <cell r="N42">
            <v>277.8</v>
          </cell>
          <cell r="R42">
            <v>250.1</v>
          </cell>
          <cell r="S42">
            <v>278.10000000000002</v>
          </cell>
          <cell r="T42">
            <v>304.2</v>
          </cell>
        </row>
        <row r="43">
          <cell r="B43">
            <v>286.5</v>
          </cell>
          <cell r="C43">
            <v>300.10000000000002</v>
          </cell>
          <cell r="D43">
            <v>251.7</v>
          </cell>
          <cell r="E43">
            <v>241.2</v>
          </cell>
          <cell r="F43">
            <v>302.5</v>
          </cell>
          <cell r="G43">
            <v>284.2</v>
          </cell>
          <cell r="H43">
            <v>313.7</v>
          </cell>
          <cell r="I43">
            <v>288.8</v>
          </cell>
          <cell r="J43">
            <v>340</v>
          </cell>
          <cell r="K43">
            <v>273.39999999999998</v>
          </cell>
          <cell r="L43">
            <v>275.10000000000002</v>
          </cell>
          <cell r="M43">
            <v>262.60000000000002</v>
          </cell>
          <cell r="N43">
            <v>287</v>
          </cell>
          <cell r="R43">
            <v>259</v>
          </cell>
          <cell r="S43">
            <v>283.8</v>
          </cell>
          <cell r="T43">
            <v>306.7</v>
          </cell>
        </row>
        <row r="44">
          <cell r="B44">
            <v>291.7</v>
          </cell>
          <cell r="C44">
            <v>307.39999999999998</v>
          </cell>
          <cell r="D44">
            <v>254.7</v>
          </cell>
          <cell r="E44">
            <v>246.8</v>
          </cell>
          <cell r="F44">
            <v>306</v>
          </cell>
          <cell r="G44">
            <v>289.60000000000002</v>
          </cell>
          <cell r="H44">
            <v>314.5</v>
          </cell>
          <cell r="I44">
            <v>292.7</v>
          </cell>
          <cell r="J44">
            <v>348.3</v>
          </cell>
          <cell r="K44">
            <v>276.2</v>
          </cell>
          <cell r="L44">
            <v>277.2</v>
          </cell>
          <cell r="M44">
            <v>271.2</v>
          </cell>
          <cell r="N44">
            <v>294.7</v>
          </cell>
          <cell r="R44">
            <v>265.60000000000002</v>
          </cell>
          <cell r="S44">
            <v>289.89999999999998</v>
          </cell>
          <cell r="T44">
            <v>308.89999999999998</v>
          </cell>
        </row>
        <row r="45">
          <cell r="B45">
            <v>302.2</v>
          </cell>
          <cell r="C45">
            <v>319</v>
          </cell>
          <cell r="D45">
            <v>262.89999999999998</v>
          </cell>
          <cell r="E45">
            <v>257</v>
          </cell>
          <cell r="F45">
            <v>312.10000000000002</v>
          </cell>
          <cell r="G45">
            <v>298.2</v>
          </cell>
          <cell r="H45">
            <v>322.8</v>
          </cell>
          <cell r="I45">
            <v>299.3</v>
          </cell>
          <cell r="J45">
            <v>377.4</v>
          </cell>
          <cell r="K45">
            <v>285.39999999999998</v>
          </cell>
          <cell r="L45">
            <v>332.7</v>
          </cell>
          <cell r="M45">
            <v>276.39999999999998</v>
          </cell>
          <cell r="N45">
            <v>301.3</v>
          </cell>
          <cell r="R45">
            <v>278</v>
          </cell>
          <cell r="S45">
            <v>299.3</v>
          </cell>
          <cell r="T45">
            <v>321.60000000000002</v>
          </cell>
        </row>
        <row r="46">
          <cell r="B46">
            <v>306.39999999999998</v>
          </cell>
          <cell r="C46">
            <v>329.3</v>
          </cell>
          <cell r="D46">
            <v>265.5</v>
          </cell>
          <cell r="E46">
            <v>260.60000000000002</v>
          </cell>
          <cell r="F46">
            <v>312.8</v>
          </cell>
          <cell r="G46">
            <v>301.10000000000002</v>
          </cell>
          <cell r="H46">
            <v>325.5</v>
          </cell>
          <cell r="I46">
            <v>304.8</v>
          </cell>
          <cell r="J46">
            <v>366.6</v>
          </cell>
          <cell r="K46">
            <v>291.3</v>
          </cell>
          <cell r="L46">
            <v>325.5</v>
          </cell>
          <cell r="M46">
            <v>280.3</v>
          </cell>
          <cell r="N46">
            <v>300.10000000000002</v>
          </cell>
          <cell r="R46">
            <v>291.2</v>
          </cell>
          <cell r="S46">
            <v>304.2</v>
          </cell>
          <cell r="T46">
            <v>319.8</v>
          </cell>
        </row>
        <row r="47">
          <cell r="B47">
            <v>311.10000000000002</v>
          </cell>
          <cell r="C47">
            <v>330.1</v>
          </cell>
          <cell r="D47">
            <v>265.39999999999998</v>
          </cell>
          <cell r="E47">
            <v>286.89999999999998</v>
          </cell>
          <cell r="F47">
            <v>313.5</v>
          </cell>
          <cell r="G47">
            <v>309.7</v>
          </cell>
          <cell r="H47">
            <v>328.2</v>
          </cell>
          <cell r="I47">
            <v>305.60000000000002</v>
          </cell>
          <cell r="J47">
            <v>368.4</v>
          </cell>
          <cell r="K47">
            <v>300.60000000000002</v>
          </cell>
          <cell r="L47">
            <v>319.10000000000002</v>
          </cell>
          <cell r="M47">
            <v>284.5</v>
          </cell>
          <cell r="N47">
            <v>307.3</v>
          </cell>
          <cell r="R47">
            <v>309.8</v>
          </cell>
          <cell r="S47">
            <v>308.39999999999998</v>
          </cell>
          <cell r="T47">
            <v>319.60000000000002</v>
          </cell>
        </row>
        <row r="48">
          <cell r="B48">
            <v>317.5</v>
          </cell>
          <cell r="C48">
            <v>333.9</v>
          </cell>
          <cell r="D48">
            <v>275.10000000000002</v>
          </cell>
          <cell r="E48">
            <v>301.89999999999998</v>
          </cell>
          <cell r="F48">
            <v>315.7</v>
          </cell>
          <cell r="G48">
            <v>323.60000000000002</v>
          </cell>
          <cell r="H48">
            <v>333.1</v>
          </cell>
          <cell r="I48">
            <v>311.3</v>
          </cell>
          <cell r="J48">
            <v>369.7</v>
          </cell>
          <cell r="K48">
            <v>315.89999999999998</v>
          </cell>
          <cell r="L48">
            <v>317.39999999999998</v>
          </cell>
          <cell r="M48">
            <v>290.3</v>
          </cell>
          <cell r="N48">
            <v>305.89999999999998</v>
          </cell>
          <cell r="R48">
            <v>320.8</v>
          </cell>
          <cell r="S48">
            <v>315.60000000000002</v>
          </cell>
          <cell r="T48">
            <v>321.60000000000002</v>
          </cell>
        </row>
        <row r="49">
          <cell r="B49">
            <v>322.7</v>
          </cell>
          <cell r="C49">
            <v>338.4</v>
          </cell>
          <cell r="D49">
            <v>279.39999999999998</v>
          </cell>
          <cell r="E49">
            <v>306</v>
          </cell>
          <cell r="F49">
            <v>317.2</v>
          </cell>
          <cell r="G49">
            <v>337.7</v>
          </cell>
          <cell r="H49">
            <v>338.7</v>
          </cell>
          <cell r="I49">
            <v>316.8</v>
          </cell>
          <cell r="J49">
            <v>376.6</v>
          </cell>
          <cell r="K49">
            <v>322.8</v>
          </cell>
          <cell r="L49">
            <v>315.7</v>
          </cell>
          <cell r="M49">
            <v>295.10000000000002</v>
          </cell>
          <cell r="N49">
            <v>315.10000000000002</v>
          </cell>
          <cell r="R49">
            <v>320.89999999999998</v>
          </cell>
          <cell r="S49">
            <v>322.8</v>
          </cell>
          <cell r="T49">
            <v>323.2</v>
          </cell>
        </row>
        <row r="50">
          <cell r="B50">
            <v>331.7</v>
          </cell>
          <cell r="C50">
            <v>350.9</v>
          </cell>
          <cell r="D50">
            <v>283.60000000000002</v>
          </cell>
          <cell r="E50">
            <v>313.89999999999998</v>
          </cell>
          <cell r="F50">
            <v>325.2</v>
          </cell>
          <cell r="G50">
            <v>349.4</v>
          </cell>
          <cell r="H50">
            <v>346.6</v>
          </cell>
          <cell r="I50">
            <v>325.60000000000002</v>
          </cell>
          <cell r="J50">
            <v>377.6</v>
          </cell>
          <cell r="K50">
            <v>333.6</v>
          </cell>
          <cell r="L50">
            <v>319.10000000000002</v>
          </cell>
          <cell r="M50">
            <v>299.7</v>
          </cell>
          <cell r="N50">
            <v>330.7</v>
          </cell>
          <cell r="R50">
            <v>335.7</v>
          </cell>
          <cell r="S50">
            <v>333.1</v>
          </cell>
          <cell r="T50">
            <v>325.89999999999998</v>
          </cell>
        </row>
        <row r="51">
          <cell r="B51">
            <v>340.9</v>
          </cell>
          <cell r="C51">
            <v>360.8</v>
          </cell>
          <cell r="D51">
            <v>296.2</v>
          </cell>
          <cell r="E51">
            <v>337.4</v>
          </cell>
          <cell r="F51">
            <v>328.7</v>
          </cell>
          <cell r="G51">
            <v>359.7</v>
          </cell>
          <cell r="H51">
            <v>356.5</v>
          </cell>
          <cell r="I51">
            <v>336.8</v>
          </cell>
          <cell r="J51">
            <v>374.5</v>
          </cell>
          <cell r="K51">
            <v>341.8</v>
          </cell>
          <cell r="L51">
            <v>319.89999999999998</v>
          </cell>
          <cell r="M51">
            <v>303.60000000000002</v>
          </cell>
          <cell r="N51">
            <v>339.9</v>
          </cell>
          <cell r="R51">
            <v>366.8</v>
          </cell>
          <cell r="S51">
            <v>340.4</v>
          </cell>
          <cell r="T51">
            <v>330.8</v>
          </cell>
        </row>
        <row r="52">
          <cell r="B52">
            <v>353</v>
          </cell>
          <cell r="C52">
            <v>378.1</v>
          </cell>
          <cell r="D52">
            <v>302.3</v>
          </cell>
          <cell r="E52">
            <v>358.4</v>
          </cell>
          <cell r="F52">
            <v>336</v>
          </cell>
          <cell r="G52">
            <v>376.6</v>
          </cell>
          <cell r="H52">
            <v>365.5</v>
          </cell>
          <cell r="I52">
            <v>350.7</v>
          </cell>
          <cell r="J52">
            <v>372.5</v>
          </cell>
          <cell r="K52">
            <v>350.2</v>
          </cell>
          <cell r="L52">
            <v>320</v>
          </cell>
          <cell r="M52">
            <v>313.60000000000002</v>
          </cell>
          <cell r="N52">
            <v>346.4</v>
          </cell>
          <cell r="R52">
            <v>400</v>
          </cell>
          <cell r="S52">
            <v>352.1</v>
          </cell>
          <cell r="T52">
            <v>334.8</v>
          </cell>
        </row>
        <row r="53">
          <cell r="B53">
            <v>363.5</v>
          </cell>
          <cell r="C53">
            <v>386.2</v>
          </cell>
          <cell r="D53">
            <v>309.60000000000002</v>
          </cell>
          <cell r="E53">
            <v>369.2</v>
          </cell>
          <cell r="F53">
            <v>344.2</v>
          </cell>
          <cell r="G53">
            <v>391.4</v>
          </cell>
          <cell r="H53">
            <v>378</v>
          </cell>
          <cell r="I53">
            <v>365.1</v>
          </cell>
          <cell r="J53">
            <v>365.8</v>
          </cell>
          <cell r="K53">
            <v>369.5</v>
          </cell>
          <cell r="L53">
            <v>321.5</v>
          </cell>
          <cell r="M53">
            <v>324.5</v>
          </cell>
          <cell r="N53">
            <v>357.9</v>
          </cell>
          <cell r="R53">
            <v>402.7</v>
          </cell>
          <cell r="S53">
            <v>366.5</v>
          </cell>
          <cell r="T53">
            <v>337.2</v>
          </cell>
        </row>
        <row r="54">
          <cell r="B54">
            <v>377.1</v>
          </cell>
          <cell r="C54">
            <v>396.9</v>
          </cell>
          <cell r="D54">
            <v>318.3</v>
          </cell>
          <cell r="E54">
            <v>383.9</v>
          </cell>
          <cell r="F54">
            <v>358.4</v>
          </cell>
          <cell r="G54">
            <v>398.9</v>
          </cell>
          <cell r="H54">
            <v>399.8</v>
          </cell>
          <cell r="I54">
            <v>383.4</v>
          </cell>
          <cell r="J54">
            <v>365.6</v>
          </cell>
          <cell r="K54">
            <v>387.5</v>
          </cell>
          <cell r="L54">
            <v>321.39999999999998</v>
          </cell>
          <cell r="M54">
            <v>342.5</v>
          </cell>
          <cell r="N54">
            <v>362.6</v>
          </cell>
          <cell r="R54">
            <v>409.3</v>
          </cell>
          <cell r="S54">
            <v>382.8</v>
          </cell>
          <cell r="T54">
            <v>345.6</v>
          </cell>
        </row>
        <row r="55">
          <cell r="B55">
            <v>389.4</v>
          </cell>
          <cell r="C55">
            <v>412.7</v>
          </cell>
          <cell r="D55">
            <v>331.4</v>
          </cell>
          <cell r="E55">
            <v>384.3</v>
          </cell>
          <cell r="F55">
            <v>355</v>
          </cell>
          <cell r="G55">
            <v>409.7</v>
          </cell>
          <cell r="H55">
            <v>412.7</v>
          </cell>
          <cell r="I55">
            <v>394.4</v>
          </cell>
          <cell r="J55">
            <v>426.7</v>
          </cell>
          <cell r="K55">
            <v>404.8</v>
          </cell>
          <cell r="L55">
            <v>323.8</v>
          </cell>
          <cell r="M55">
            <v>362.4</v>
          </cell>
          <cell r="N55">
            <v>370.2</v>
          </cell>
          <cell r="R55">
            <v>417.6</v>
          </cell>
          <cell r="S55">
            <v>394.9</v>
          </cell>
          <cell r="T55">
            <v>360.6</v>
          </cell>
        </row>
        <row r="56">
          <cell r="B56">
            <v>403.5</v>
          </cell>
          <cell r="C56">
            <v>429.2</v>
          </cell>
          <cell r="D56">
            <v>343.4</v>
          </cell>
          <cell r="E56">
            <v>393.1</v>
          </cell>
          <cell r="F56">
            <v>363</v>
          </cell>
          <cell r="G56">
            <v>430.2</v>
          </cell>
          <cell r="H56">
            <v>424.8</v>
          </cell>
          <cell r="I56">
            <v>413.5</v>
          </cell>
          <cell r="J56">
            <v>430.8</v>
          </cell>
          <cell r="K56">
            <v>415.6</v>
          </cell>
          <cell r="L56">
            <v>323.8</v>
          </cell>
          <cell r="M56">
            <v>383.4</v>
          </cell>
          <cell r="N56">
            <v>382.4</v>
          </cell>
          <cell r="R56">
            <v>432.2</v>
          </cell>
          <cell r="S56">
            <v>411.8</v>
          </cell>
          <cell r="T56">
            <v>366.2</v>
          </cell>
        </row>
        <row r="57">
          <cell r="B57">
            <v>424.5</v>
          </cell>
          <cell r="C57">
            <v>450.2</v>
          </cell>
          <cell r="D57">
            <v>364.9</v>
          </cell>
          <cell r="E57">
            <v>456.9</v>
          </cell>
          <cell r="F57">
            <v>366.4</v>
          </cell>
          <cell r="G57">
            <v>443.5</v>
          </cell>
          <cell r="H57">
            <v>441.9</v>
          </cell>
          <cell r="I57">
            <v>429</v>
          </cell>
          <cell r="J57">
            <v>431.2</v>
          </cell>
          <cell r="K57">
            <v>430.1</v>
          </cell>
          <cell r="L57">
            <v>421.3</v>
          </cell>
          <cell r="M57">
            <v>393.6</v>
          </cell>
          <cell r="N57">
            <v>390.7</v>
          </cell>
          <cell r="R57">
            <v>478.4</v>
          </cell>
          <cell r="S57">
            <v>429.7</v>
          </cell>
          <cell r="T57">
            <v>384.8</v>
          </cell>
        </row>
        <row r="58">
          <cell r="B58">
            <v>441.9</v>
          </cell>
          <cell r="C58">
            <v>471.4</v>
          </cell>
          <cell r="D58">
            <v>378.9</v>
          </cell>
          <cell r="E58">
            <v>479.5</v>
          </cell>
          <cell r="F58">
            <v>381.6</v>
          </cell>
          <cell r="G58">
            <v>464.2</v>
          </cell>
          <cell r="H58">
            <v>458.5</v>
          </cell>
          <cell r="I58">
            <v>450.7</v>
          </cell>
          <cell r="J58">
            <v>433.3</v>
          </cell>
          <cell r="K58">
            <v>441.9</v>
          </cell>
          <cell r="L58">
            <v>434.3</v>
          </cell>
          <cell r="M58">
            <v>406.2</v>
          </cell>
          <cell r="N58">
            <v>406.1</v>
          </cell>
          <cell r="R58">
            <v>484</v>
          </cell>
          <cell r="S58">
            <v>450.3</v>
          </cell>
          <cell r="T58">
            <v>398.2</v>
          </cell>
        </row>
        <row r="59">
          <cell r="B59">
            <v>456.8</v>
          </cell>
          <cell r="C59">
            <v>485.8</v>
          </cell>
          <cell r="D59">
            <v>383.3</v>
          </cell>
          <cell r="E59">
            <v>480.4</v>
          </cell>
          <cell r="F59">
            <v>391.9</v>
          </cell>
          <cell r="G59">
            <v>474.4</v>
          </cell>
          <cell r="H59">
            <v>482.7</v>
          </cell>
          <cell r="I59">
            <v>479.1</v>
          </cell>
          <cell r="J59">
            <v>440.3</v>
          </cell>
          <cell r="K59">
            <v>458.7</v>
          </cell>
          <cell r="L59">
            <v>446</v>
          </cell>
          <cell r="M59">
            <v>424.6</v>
          </cell>
          <cell r="N59">
            <v>416.3</v>
          </cell>
          <cell r="R59">
            <v>484.2</v>
          </cell>
          <cell r="S59">
            <v>466.3</v>
          </cell>
          <cell r="T59">
            <v>416.3</v>
          </cell>
        </row>
        <row r="60">
          <cell r="B60">
            <v>470.8</v>
          </cell>
          <cell r="C60">
            <v>502.5</v>
          </cell>
          <cell r="D60">
            <v>405.3</v>
          </cell>
          <cell r="E60">
            <v>499.3</v>
          </cell>
          <cell r="F60">
            <v>400.3</v>
          </cell>
          <cell r="G60">
            <v>489.8</v>
          </cell>
          <cell r="H60">
            <v>493.1</v>
          </cell>
          <cell r="I60">
            <v>494.9</v>
          </cell>
          <cell r="J60">
            <v>471.1</v>
          </cell>
          <cell r="K60">
            <v>467.1</v>
          </cell>
          <cell r="L60">
            <v>450.5</v>
          </cell>
          <cell r="M60">
            <v>436.6</v>
          </cell>
          <cell r="N60">
            <v>423.1</v>
          </cell>
          <cell r="R60">
            <v>487.9</v>
          </cell>
          <cell r="S60">
            <v>482.7</v>
          </cell>
          <cell r="T60">
            <v>428</v>
          </cell>
        </row>
        <row r="61">
          <cell r="B61">
            <v>485.3</v>
          </cell>
          <cell r="C61">
            <v>520.4</v>
          </cell>
          <cell r="D61">
            <v>419.6</v>
          </cell>
          <cell r="E61">
            <v>502.5</v>
          </cell>
          <cell r="F61">
            <v>414.8</v>
          </cell>
          <cell r="G61">
            <v>502.9</v>
          </cell>
          <cell r="H61">
            <v>507.4</v>
          </cell>
          <cell r="I61">
            <v>502.5</v>
          </cell>
          <cell r="J61">
            <v>471.8</v>
          </cell>
          <cell r="K61">
            <v>485.4</v>
          </cell>
          <cell r="L61">
            <v>468.2</v>
          </cell>
          <cell r="M61">
            <v>460.7</v>
          </cell>
          <cell r="N61">
            <v>438.9</v>
          </cell>
          <cell r="R61">
            <v>510.9</v>
          </cell>
          <cell r="S61">
            <v>499.1</v>
          </cell>
          <cell r="T61">
            <v>433.3</v>
          </cell>
        </row>
        <row r="62">
          <cell r="B62">
            <v>497.9</v>
          </cell>
          <cell r="C62">
            <v>527.9</v>
          </cell>
          <cell r="D62">
            <v>427.2</v>
          </cell>
          <cell r="E62">
            <v>522.1</v>
          </cell>
          <cell r="F62">
            <v>426.7</v>
          </cell>
          <cell r="G62">
            <v>518.1</v>
          </cell>
          <cell r="H62">
            <v>531.29999999999995</v>
          </cell>
          <cell r="I62">
            <v>514.29999999999995</v>
          </cell>
          <cell r="J62">
            <v>465.9</v>
          </cell>
          <cell r="K62">
            <v>503.6</v>
          </cell>
          <cell r="L62">
            <v>488.7</v>
          </cell>
          <cell r="M62">
            <v>470.1</v>
          </cell>
          <cell r="N62">
            <v>452.6</v>
          </cell>
          <cell r="R62">
            <v>515.6</v>
          </cell>
          <cell r="S62">
            <v>514.4</v>
          </cell>
          <cell r="T62">
            <v>441.6</v>
          </cell>
        </row>
        <row r="63">
          <cell r="B63">
            <v>517</v>
          </cell>
          <cell r="C63">
            <v>545.1</v>
          </cell>
          <cell r="D63">
            <v>453.6</v>
          </cell>
          <cell r="E63">
            <v>557.29999999999995</v>
          </cell>
          <cell r="F63">
            <v>432.5</v>
          </cell>
          <cell r="G63">
            <v>538.20000000000005</v>
          </cell>
          <cell r="H63">
            <v>556.5</v>
          </cell>
          <cell r="I63">
            <v>533.4</v>
          </cell>
          <cell r="J63">
            <v>483.9</v>
          </cell>
          <cell r="K63">
            <v>520.5</v>
          </cell>
          <cell r="L63">
            <v>506.6</v>
          </cell>
          <cell r="M63">
            <v>491.4</v>
          </cell>
          <cell r="N63">
            <v>461</v>
          </cell>
          <cell r="R63">
            <v>554.5</v>
          </cell>
          <cell r="S63">
            <v>531.70000000000005</v>
          </cell>
          <cell r="T63">
            <v>457.2</v>
          </cell>
        </row>
        <row r="64">
          <cell r="B64">
            <v>536.5</v>
          </cell>
          <cell r="C64">
            <v>564.5</v>
          </cell>
          <cell r="D64">
            <v>460.2</v>
          </cell>
          <cell r="E64">
            <v>589.79999999999995</v>
          </cell>
          <cell r="F64">
            <v>445.2</v>
          </cell>
          <cell r="G64">
            <v>553.20000000000005</v>
          </cell>
          <cell r="H64">
            <v>588.5</v>
          </cell>
          <cell r="I64">
            <v>550.29999999999995</v>
          </cell>
          <cell r="J64">
            <v>488.8</v>
          </cell>
          <cell r="K64">
            <v>545.20000000000005</v>
          </cell>
          <cell r="L64">
            <v>511.5</v>
          </cell>
          <cell r="M64">
            <v>511.3</v>
          </cell>
          <cell r="N64">
            <v>479.1</v>
          </cell>
          <cell r="R64">
            <v>608.29999999999995</v>
          </cell>
          <cell r="S64">
            <v>549.29999999999995</v>
          </cell>
          <cell r="T64">
            <v>466.6</v>
          </cell>
        </row>
        <row r="65">
          <cell r="B65">
            <v>548.70000000000005</v>
          </cell>
          <cell r="C65">
            <v>574.70000000000005</v>
          </cell>
          <cell r="D65">
            <v>464.4</v>
          </cell>
          <cell r="E65">
            <v>609.4</v>
          </cell>
          <cell r="F65">
            <v>453.2</v>
          </cell>
          <cell r="G65">
            <v>568.4</v>
          </cell>
          <cell r="H65">
            <v>600.79999999999995</v>
          </cell>
          <cell r="I65">
            <v>559.4</v>
          </cell>
          <cell r="J65">
            <v>488.3</v>
          </cell>
          <cell r="K65">
            <v>550.20000000000005</v>
          </cell>
          <cell r="L65">
            <v>513.5</v>
          </cell>
          <cell r="M65">
            <v>541.9</v>
          </cell>
          <cell r="N65">
            <v>488.4</v>
          </cell>
          <cell r="R65">
            <v>599</v>
          </cell>
          <cell r="S65">
            <v>567.70000000000005</v>
          </cell>
          <cell r="T65">
            <v>470.2</v>
          </cell>
        </row>
        <row r="66">
          <cell r="B66">
            <v>571</v>
          </cell>
          <cell r="C66">
            <v>596.9</v>
          </cell>
          <cell r="D66">
            <v>488.4</v>
          </cell>
          <cell r="E66">
            <v>642.1</v>
          </cell>
          <cell r="F66">
            <v>464.4</v>
          </cell>
          <cell r="G66">
            <v>588.29999999999995</v>
          </cell>
          <cell r="H66">
            <v>603.20000000000005</v>
          </cell>
          <cell r="I66">
            <v>597.1</v>
          </cell>
          <cell r="J66">
            <v>495.8</v>
          </cell>
          <cell r="K66">
            <v>575.1</v>
          </cell>
          <cell r="L66">
            <v>521.79999999999995</v>
          </cell>
          <cell r="M66">
            <v>575.9</v>
          </cell>
          <cell r="N66">
            <v>502.4</v>
          </cell>
          <cell r="R66">
            <v>629.1</v>
          </cell>
          <cell r="S66">
            <v>593.9</v>
          </cell>
          <cell r="T66">
            <v>477.5</v>
          </cell>
        </row>
        <row r="67">
          <cell r="B67">
            <v>593.4</v>
          </cell>
          <cell r="C67">
            <v>627.79999999999995</v>
          </cell>
          <cell r="D67">
            <v>496.2</v>
          </cell>
          <cell r="E67">
            <v>654.9</v>
          </cell>
          <cell r="F67">
            <v>469</v>
          </cell>
          <cell r="G67">
            <v>609.4</v>
          </cell>
          <cell r="H67">
            <v>632.4</v>
          </cell>
          <cell r="I67">
            <v>608.9</v>
          </cell>
          <cell r="J67">
            <v>539.20000000000005</v>
          </cell>
          <cell r="K67">
            <v>604.5</v>
          </cell>
          <cell r="L67">
            <v>525.70000000000005</v>
          </cell>
          <cell r="M67">
            <v>610.1</v>
          </cell>
          <cell r="N67">
            <v>526.9</v>
          </cell>
          <cell r="R67">
            <v>687</v>
          </cell>
          <cell r="S67">
            <v>613.70000000000005</v>
          </cell>
          <cell r="T67">
            <v>491.7</v>
          </cell>
        </row>
        <row r="68">
          <cell r="B68">
            <v>620.5</v>
          </cell>
          <cell r="C68">
            <v>681.5</v>
          </cell>
          <cell r="D68">
            <v>509.7</v>
          </cell>
          <cell r="E68">
            <v>673.8</v>
          </cell>
          <cell r="F68">
            <v>480.8</v>
          </cell>
          <cell r="G68">
            <v>635.6</v>
          </cell>
          <cell r="H68">
            <v>652.20000000000005</v>
          </cell>
          <cell r="I68">
            <v>633.79999999999995</v>
          </cell>
          <cell r="J68">
            <v>547.9</v>
          </cell>
          <cell r="K68">
            <v>612.9</v>
          </cell>
          <cell r="L68">
            <v>536.29999999999995</v>
          </cell>
          <cell r="M68">
            <v>637.1</v>
          </cell>
          <cell r="N68">
            <v>550.1</v>
          </cell>
          <cell r="R68">
            <v>744.1</v>
          </cell>
          <cell r="S68">
            <v>641.29999999999995</v>
          </cell>
          <cell r="T68">
            <v>503.5</v>
          </cell>
        </row>
        <row r="69">
          <cell r="B69">
            <v>661.9</v>
          </cell>
          <cell r="C69">
            <v>722.8</v>
          </cell>
          <cell r="D69">
            <v>540.4</v>
          </cell>
          <cell r="E69">
            <v>765.6</v>
          </cell>
          <cell r="F69">
            <v>521.1</v>
          </cell>
          <cell r="G69">
            <v>662.8</v>
          </cell>
          <cell r="H69">
            <v>688.1</v>
          </cell>
          <cell r="I69">
            <v>665.7</v>
          </cell>
          <cell r="J69">
            <v>558.4</v>
          </cell>
          <cell r="K69">
            <v>627.6</v>
          </cell>
          <cell r="L69">
            <v>655</v>
          </cell>
          <cell r="M69">
            <v>673.8</v>
          </cell>
          <cell r="N69">
            <v>582.4</v>
          </cell>
          <cell r="R69">
            <v>789.2</v>
          </cell>
          <cell r="S69">
            <v>680.7</v>
          </cell>
          <cell r="T69">
            <v>549.1</v>
          </cell>
        </row>
        <row r="70">
          <cell r="B70">
            <v>702.8</v>
          </cell>
          <cell r="C70">
            <v>765.7</v>
          </cell>
          <cell r="D70">
            <v>558.9</v>
          </cell>
          <cell r="E70">
            <v>847.2</v>
          </cell>
          <cell r="F70">
            <v>546.1</v>
          </cell>
          <cell r="G70">
            <v>699.4</v>
          </cell>
          <cell r="H70">
            <v>731</v>
          </cell>
          <cell r="I70">
            <v>705.6</v>
          </cell>
          <cell r="J70">
            <v>583</v>
          </cell>
          <cell r="K70">
            <v>664.3</v>
          </cell>
          <cell r="L70">
            <v>677.9</v>
          </cell>
          <cell r="M70">
            <v>719.5</v>
          </cell>
          <cell r="N70">
            <v>610.79999999999995</v>
          </cell>
          <cell r="R70">
            <v>835.4</v>
          </cell>
          <cell r="S70">
            <v>728.6</v>
          </cell>
          <cell r="T70">
            <v>567.29999999999995</v>
          </cell>
        </row>
        <row r="71">
          <cell r="B71">
            <v>736.4</v>
          </cell>
          <cell r="C71">
            <v>799.1</v>
          </cell>
          <cell r="D71">
            <v>589.6</v>
          </cell>
          <cell r="E71">
            <v>889.3</v>
          </cell>
          <cell r="F71">
            <v>561.6</v>
          </cell>
          <cell r="G71">
            <v>736.6</v>
          </cell>
          <cell r="H71">
            <v>775.6</v>
          </cell>
          <cell r="I71">
            <v>743.7</v>
          </cell>
          <cell r="J71">
            <v>601</v>
          </cell>
          <cell r="K71">
            <v>698.7</v>
          </cell>
          <cell r="L71">
            <v>701</v>
          </cell>
          <cell r="M71">
            <v>757.2</v>
          </cell>
          <cell r="N71">
            <v>637.70000000000005</v>
          </cell>
          <cell r="R71">
            <v>859.4</v>
          </cell>
          <cell r="S71">
            <v>764.7</v>
          </cell>
          <cell r="T71">
            <v>597.5</v>
          </cell>
        </row>
        <row r="72">
          <cell r="B72">
            <v>776.7</v>
          </cell>
          <cell r="C72">
            <v>838.8</v>
          </cell>
          <cell r="D72">
            <v>630.70000000000005</v>
          </cell>
          <cell r="E72">
            <v>938.6</v>
          </cell>
          <cell r="F72">
            <v>603.70000000000005</v>
          </cell>
          <cell r="G72">
            <v>782.7</v>
          </cell>
          <cell r="H72">
            <v>836.8</v>
          </cell>
          <cell r="I72">
            <v>769.3</v>
          </cell>
          <cell r="J72">
            <v>602.5</v>
          </cell>
          <cell r="K72">
            <v>735.3</v>
          </cell>
          <cell r="L72">
            <v>716.1</v>
          </cell>
          <cell r="M72">
            <v>807.1</v>
          </cell>
          <cell r="N72">
            <v>671.5</v>
          </cell>
          <cell r="R72">
            <v>920.5</v>
          </cell>
          <cell r="S72">
            <v>805.2</v>
          </cell>
          <cell r="T72">
            <v>628.1</v>
          </cell>
        </row>
        <row r="73">
          <cell r="B73">
            <v>833.9</v>
          </cell>
          <cell r="C73">
            <v>888.2</v>
          </cell>
          <cell r="D73">
            <v>671.6</v>
          </cell>
          <cell r="E73">
            <v>1007.7</v>
          </cell>
          <cell r="F73">
            <v>632.20000000000005</v>
          </cell>
          <cell r="G73">
            <v>864.6</v>
          </cell>
          <cell r="H73">
            <v>895.2</v>
          </cell>
          <cell r="I73">
            <v>799.7</v>
          </cell>
          <cell r="J73">
            <v>630.5</v>
          </cell>
          <cell r="K73">
            <v>833.6</v>
          </cell>
          <cell r="L73">
            <v>773</v>
          </cell>
          <cell r="M73">
            <v>898</v>
          </cell>
          <cell r="N73">
            <v>726.5</v>
          </cell>
          <cell r="R73">
            <v>1021.9</v>
          </cell>
          <cell r="S73">
            <v>865.1</v>
          </cell>
          <cell r="T73">
            <v>657.4</v>
          </cell>
        </row>
        <row r="74">
          <cell r="B74">
            <v>891.9</v>
          </cell>
          <cell r="C74">
            <v>949.2</v>
          </cell>
          <cell r="D74">
            <v>720.8</v>
          </cell>
          <cell r="E74">
            <v>1105.0999999999999</v>
          </cell>
          <cell r="F74">
            <v>666.6</v>
          </cell>
          <cell r="G74">
            <v>938.9</v>
          </cell>
          <cell r="H74">
            <v>951.6</v>
          </cell>
          <cell r="I74">
            <v>866</v>
          </cell>
          <cell r="J74">
            <v>655.9</v>
          </cell>
          <cell r="K74">
            <v>875.9</v>
          </cell>
          <cell r="L74">
            <v>802.6</v>
          </cell>
          <cell r="M74">
            <v>953.7</v>
          </cell>
          <cell r="N74">
            <v>785.8</v>
          </cell>
          <cell r="R74">
            <v>1097.2</v>
          </cell>
          <cell r="S74">
            <v>924.9</v>
          </cell>
          <cell r="T74">
            <v>702.2</v>
          </cell>
        </row>
        <row r="75">
          <cell r="B75">
            <v>945.7</v>
          </cell>
          <cell r="C75">
            <v>1016.2</v>
          </cell>
          <cell r="D75">
            <v>792.1</v>
          </cell>
          <cell r="E75">
            <v>1229</v>
          </cell>
          <cell r="F75">
            <v>682.3</v>
          </cell>
          <cell r="G75">
            <v>995.7</v>
          </cell>
          <cell r="H75">
            <v>988.6</v>
          </cell>
          <cell r="I75">
            <v>922.7</v>
          </cell>
          <cell r="J75">
            <v>670.2</v>
          </cell>
          <cell r="K75">
            <v>918.6</v>
          </cell>
          <cell r="L75">
            <v>829.9</v>
          </cell>
          <cell r="M75">
            <v>989.7</v>
          </cell>
          <cell r="N75">
            <v>840.7</v>
          </cell>
          <cell r="R75">
            <v>1224.7</v>
          </cell>
          <cell r="S75">
            <v>975.7</v>
          </cell>
          <cell r="T75">
            <v>731.7</v>
          </cell>
        </row>
        <row r="76">
          <cell r="B76">
            <v>1007.6</v>
          </cell>
          <cell r="C76">
            <v>1084.3</v>
          </cell>
          <cell r="D76">
            <v>834.3</v>
          </cell>
          <cell r="E76">
            <v>1311.5</v>
          </cell>
          <cell r="F76">
            <v>737.5</v>
          </cell>
          <cell r="G76">
            <v>1037.5999999999999</v>
          </cell>
          <cell r="H76">
            <v>1061.7</v>
          </cell>
          <cell r="I76">
            <v>954.7</v>
          </cell>
          <cell r="J76">
            <v>761.1</v>
          </cell>
          <cell r="K76">
            <v>966.9</v>
          </cell>
          <cell r="L76">
            <v>912.5</v>
          </cell>
          <cell r="M76">
            <v>1069</v>
          </cell>
          <cell r="N76">
            <v>891.4</v>
          </cell>
          <cell r="R76">
            <v>1331.2</v>
          </cell>
          <cell r="S76">
            <v>1032.3</v>
          </cell>
          <cell r="T76">
            <v>789.4</v>
          </cell>
        </row>
        <row r="77">
          <cell r="B77">
            <v>1058</v>
          </cell>
          <cell r="C77">
            <v>1117.5999999999999</v>
          </cell>
          <cell r="D77">
            <v>881.9</v>
          </cell>
          <cell r="E77">
            <v>1365.8</v>
          </cell>
          <cell r="F77">
            <v>816.5</v>
          </cell>
          <cell r="G77">
            <v>1095.5999999999999</v>
          </cell>
          <cell r="H77">
            <v>1095.5</v>
          </cell>
          <cell r="I77">
            <v>1023.5</v>
          </cell>
          <cell r="J77">
            <v>804.7</v>
          </cell>
          <cell r="K77">
            <v>1008.1</v>
          </cell>
          <cell r="L77">
            <v>945</v>
          </cell>
          <cell r="M77">
            <v>1127.9000000000001</v>
          </cell>
          <cell r="N77">
            <v>943.8</v>
          </cell>
          <cell r="R77">
            <v>1380.2</v>
          </cell>
          <cell r="S77">
            <v>1082.5999999999999</v>
          </cell>
          <cell r="T77">
            <v>840.7</v>
          </cell>
        </row>
        <row r="78">
          <cell r="B78">
            <v>1114.5</v>
          </cell>
          <cell r="C78">
            <v>1178.8</v>
          </cell>
          <cell r="D78">
            <v>941.1</v>
          </cell>
          <cell r="E78">
            <v>1421.2</v>
          </cell>
          <cell r="F78">
            <v>850.8</v>
          </cell>
          <cell r="G78">
            <v>1164.7</v>
          </cell>
          <cell r="H78">
            <v>1156.2</v>
          </cell>
          <cell r="I78">
            <v>1076</v>
          </cell>
          <cell r="J78">
            <v>825.7</v>
          </cell>
          <cell r="K78">
            <v>1047.7</v>
          </cell>
          <cell r="L78">
            <v>997.1</v>
          </cell>
          <cell r="M78">
            <v>1211.7</v>
          </cell>
          <cell r="N78">
            <v>1000.6</v>
          </cell>
          <cell r="R78">
            <v>1458.6</v>
          </cell>
          <cell r="S78">
            <v>1143.3</v>
          </cell>
          <cell r="T78">
            <v>875</v>
          </cell>
        </row>
        <row r="79">
          <cell r="B79">
            <v>1181</v>
          </cell>
          <cell r="C79">
            <v>1257.0999999999999</v>
          </cell>
          <cell r="D79">
            <v>1012.2</v>
          </cell>
          <cell r="E79">
            <v>1441.7</v>
          </cell>
          <cell r="F79">
            <v>917.6</v>
          </cell>
          <cell r="G79">
            <v>1222.4000000000001</v>
          </cell>
          <cell r="H79">
            <v>1219.5</v>
          </cell>
          <cell r="I79">
            <v>1143.5999999999999</v>
          </cell>
          <cell r="J79">
            <v>893</v>
          </cell>
          <cell r="K79">
            <v>1157.8</v>
          </cell>
          <cell r="L79">
            <v>1004.5</v>
          </cell>
          <cell r="M79">
            <v>1277.9000000000001</v>
          </cell>
          <cell r="N79">
            <v>1070.8</v>
          </cell>
          <cell r="R79">
            <v>1548.1</v>
          </cell>
          <cell r="S79">
            <v>1206.5</v>
          </cell>
          <cell r="T79">
            <v>940.4</v>
          </cell>
        </row>
        <row r="80">
          <cell r="B80">
            <v>1260</v>
          </cell>
          <cell r="C80">
            <v>1385.7</v>
          </cell>
          <cell r="D80">
            <v>1066.0999999999999</v>
          </cell>
          <cell r="E80">
            <v>1507.7</v>
          </cell>
          <cell r="F80">
            <v>960.2</v>
          </cell>
          <cell r="G80">
            <v>1284.4000000000001</v>
          </cell>
          <cell r="H80">
            <v>1285.5999999999999</v>
          </cell>
          <cell r="I80">
            <v>1195.5</v>
          </cell>
          <cell r="J80">
            <v>962.2</v>
          </cell>
          <cell r="K80">
            <v>1220.5999999999999</v>
          </cell>
          <cell r="L80">
            <v>1046.8</v>
          </cell>
          <cell r="M80">
            <v>1377.2</v>
          </cell>
          <cell r="N80">
            <v>1146.3</v>
          </cell>
          <cell r="R80">
            <v>1614.4</v>
          </cell>
          <cell r="S80">
            <v>1297</v>
          </cell>
          <cell r="T80">
            <v>991.5</v>
          </cell>
        </row>
        <row r="81">
          <cell r="B81">
            <v>1358.5</v>
          </cell>
          <cell r="C81">
            <v>1519.7</v>
          </cell>
          <cell r="D81">
            <v>1153.9000000000001</v>
          </cell>
          <cell r="E81">
            <v>1669.2</v>
          </cell>
          <cell r="F81">
            <v>1020.5</v>
          </cell>
          <cell r="G81">
            <v>1360.2</v>
          </cell>
          <cell r="H81">
            <v>1357.3</v>
          </cell>
          <cell r="I81">
            <v>1264.7</v>
          </cell>
          <cell r="J81">
            <v>978.6</v>
          </cell>
          <cell r="K81">
            <v>1263.2</v>
          </cell>
          <cell r="L81">
            <v>1304.5999999999999</v>
          </cell>
          <cell r="M81">
            <v>1480.5</v>
          </cell>
          <cell r="N81">
            <v>1217</v>
          </cell>
          <cell r="R81">
            <v>1796.6</v>
          </cell>
          <cell r="S81">
            <v>1385.7</v>
          </cell>
          <cell r="T81">
            <v>1081.2</v>
          </cell>
        </row>
        <row r="82">
          <cell r="B82">
            <v>1475.1</v>
          </cell>
          <cell r="C82">
            <v>1673.9</v>
          </cell>
          <cell r="D82">
            <v>1194.8</v>
          </cell>
          <cell r="E82">
            <v>1873.7</v>
          </cell>
          <cell r="F82">
            <v>1093.7</v>
          </cell>
          <cell r="G82">
            <v>1480.3</v>
          </cell>
          <cell r="H82">
            <v>1449.8</v>
          </cell>
          <cell r="I82">
            <v>1357.3</v>
          </cell>
          <cell r="J82">
            <v>1044.5999999999999</v>
          </cell>
          <cell r="K82">
            <v>1354.8</v>
          </cell>
          <cell r="L82">
            <v>1376.2</v>
          </cell>
          <cell r="M82">
            <v>1608.8</v>
          </cell>
          <cell r="N82">
            <v>1301.2</v>
          </cell>
          <cell r="R82">
            <v>2037.5</v>
          </cell>
          <cell r="S82">
            <v>1502.3</v>
          </cell>
          <cell r="T82">
            <v>1141.9000000000001</v>
          </cell>
        </row>
        <row r="83">
          <cell r="B83">
            <v>1592.4</v>
          </cell>
          <cell r="C83">
            <v>1769</v>
          </cell>
          <cell r="D83">
            <v>1290.4000000000001</v>
          </cell>
          <cell r="E83">
            <v>2020.3</v>
          </cell>
          <cell r="F83">
            <v>1223.0999999999999</v>
          </cell>
          <cell r="G83">
            <v>1606.7</v>
          </cell>
          <cell r="H83">
            <v>1567.8</v>
          </cell>
          <cell r="I83">
            <v>1479.7</v>
          </cell>
          <cell r="J83">
            <v>1111.5</v>
          </cell>
          <cell r="K83">
            <v>1490.1</v>
          </cell>
          <cell r="L83">
            <v>1444.3</v>
          </cell>
          <cell r="M83">
            <v>1757.1</v>
          </cell>
          <cell r="N83">
            <v>1394</v>
          </cell>
          <cell r="R83">
            <v>2160.9</v>
          </cell>
          <cell r="S83">
            <v>1621</v>
          </cell>
          <cell r="T83">
            <v>1252.4000000000001</v>
          </cell>
        </row>
        <row r="84">
          <cell r="B84">
            <v>1685.2</v>
          </cell>
          <cell r="C84">
            <v>1832.5</v>
          </cell>
          <cell r="D84">
            <v>1348.6</v>
          </cell>
          <cell r="E84">
            <v>2092.3000000000002</v>
          </cell>
          <cell r="F84">
            <v>1312.3</v>
          </cell>
          <cell r="G84">
            <v>1742.7</v>
          </cell>
          <cell r="H84">
            <v>1701</v>
          </cell>
          <cell r="I84">
            <v>1575.9</v>
          </cell>
          <cell r="J84">
            <v>1234</v>
          </cell>
          <cell r="K84">
            <v>1580.4</v>
          </cell>
          <cell r="L84">
            <v>1542.8</v>
          </cell>
          <cell r="M84">
            <v>1874.8</v>
          </cell>
          <cell r="N84">
            <v>1483.7</v>
          </cell>
          <cell r="R84">
            <v>2170.6</v>
          </cell>
          <cell r="S84">
            <v>1726.8</v>
          </cell>
          <cell r="T84">
            <v>1344.2</v>
          </cell>
        </row>
        <row r="85">
          <cell r="B85">
            <v>1789.4</v>
          </cell>
          <cell r="C85">
            <v>1941.7</v>
          </cell>
          <cell r="D85">
            <v>1465.8</v>
          </cell>
          <cell r="E85">
            <v>2146.5</v>
          </cell>
          <cell r="F85">
            <v>1359.5</v>
          </cell>
          <cell r="G85">
            <v>1846</v>
          </cell>
          <cell r="H85">
            <v>1841.5</v>
          </cell>
          <cell r="I85">
            <v>1637</v>
          </cell>
          <cell r="J85">
            <v>1389.7</v>
          </cell>
          <cell r="K85">
            <v>1774.2</v>
          </cell>
          <cell r="L85">
            <v>1653.5</v>
          </cell>
          <cell r="M85">
            <v>2002.1</v>
          </cell>
          <cell r="N85">
            <v>1579.9</v>
          </cell>
          <cell r="R85">
            <v>2269.8000000000002</v>
          </cell>
          <cell r="S85">
            <v>1837.3</v>
          </cell>
          <cell r="T85">
            <v>1432.4</v>
          </cell>
        </row>
        <row r="86">
          <cell r="B86">
            <v>2008.8</v>
          </cell>
          <cell r="C86">
            <v>2236.1</v>
          </cell>
          <cell r="D86">
            <v>1574.4</v>
          </cell>
          <cell r="E86">
            <v>2324.1</v>
          </cell>
          <cell r="F86">
            <v>1520.1</v>
          </cell>
          <cell r="G86">
            <v>2111.1</v>
          </cell>
          <cell r="H86">
            <v>2137.6</v>
          </cell>
          <cell r="I86">
            <v>1788.6</v>
          </cell>
          <cell r="J86">
            <v>1459.9</v>
          </cell>
          <cell r="K86">
            <v>1978.3</v>
          </cell>
          <cell r="L86">
            <v>1810.3</v>
          </cell>
          <cell r="M86">
            <v>2256.4</v>
          </cell>
          <cell r="N86">
            <v>1725.8</v>
          </cell>
          <cell r="R86">
            <v>2503.4</v>
          </cell>
          <cell r="S86">
            <v>2085.5</v>
          </cell>
          <cell r="T86">
            <v>1560.4</v>
          </cell>
        </row>
        <row r="87">
          <cell r="B87">
            <v>2253.5</v>
          </cell>
          <cell r="C87">
            <v>2530.6</v>
          </cell>
          <cell r="D87">
            <v>1752.9</v>
          </cell>
          <cell r="E87">
            <v>2732.4</v>
          </cell>
          <cell r="F87">
            <v>1626.4</v>
          </cell>
          <cell r="G87">
            <v>2361.4</v>
          </cell>
          <cell r="H87">
            <v>2308.6999999999998</v>
          </cell>
          <cell r="I87">
            <v>1969.5</v>
          </cell>
          <cell r="J87">
            <v>1588.1</v>
          </cell>
          <cell r="K87">
            <v>2270.6999999999998</v>
          </cell>
          <cell r="L87">
            <v>1994.3</v>
          </cell>
          <cell r="M87">
            <v>2566.5</v>
          </cell>
          <cell r="N87">
            <v>1943.7</v>
          </cell>
          <cell r="R87">
            <v>2902.3</v>
          </cell>
          <cell r="S87">
            <v>2350.4</v>
          </cell>
          <cell r="T87">
            <v>1676.3</v>
          </cell>
        </row>
        <row r="88">
          <cell r="B88">
            <v>2447.6</v>
          </cell>
          <cell r="C88">
            <v>2750.7</v>
          </cell>
          <cell r="D88">
            <v>1932.5</v>
          </cell>
          <cell r="E88">
            <v>3025.4</v>
          </cell>
          <cell r="F88">
            <v>1771.9</v>
          </cell>
          <cell r="G88">
            <v>2630.6</v>
          </cell>
          <cell r="H88">
            <v>2430.4</v>
          </cell>
          <cell r="I88">
            <v>2086.4</v>
          </cell>
          <cell r="J88">
            <v>1798.7</v>
          </cell>
          <cell r="K88">
            <v>2494.3000000000002</v>
          </cell>
          <cell r="L88">
            <v>2125.6999999999998</v>
          </cell>
          <cell r="M88">
            <v>2792.2</v>
          </cell>
          <cell r="N88">
            <v>2066.6</v>
          </cell>
          <cell r="R88">
            <v>3136.1</v>
          </cell>
          <cell r="S88">
            <v>2566.3000000000002</v>
          </cell>
          <cell r="T88">
            <v>1788.3</v>
          </cell>
        </row>
        <row r="89">
          <cell r="B89">
            <v>2763.4</v>
          </cell>
          <cell r="C89">
            <v>3211.6</v>
          </cell>
          <cell r="D89">
            <v>2157.1</v>
          </cell>
          <cell r="E89">
            <v>3293.5</v>
          </cell>
          <cell r="F89">
            <v>1872.1</v>
          </cell>
          <cell r="G89">
            <v>2951.2</v>
          </cell>
          <cell r="H89">
            <v>2858.4</v>
          </cell>
          <cell r="I89">
            <v>2289.9</v>
          </cell>
          <cell r="J89">
            <v>2076.8000000000002</v>
          </cell>
          <cell r="K89">
            <v>2827.4</v>
          </cell>
          <cell r="L89">
            <v>2342.5</v>
          </cell>
          <cell r="M89">
            <v>3145</v>
          </cell>
          <cell r="N89">
            <v>2304</v>
          </cell>
          <cell r="R89">
            <v>3517.4</v>
          </cell>
          <cell r="S89">
            <v>2921.2</v>
          </cell>
          <cell r="T89">
            <v>1960</v>
          </cell>
        </row>
        <row r="90">
          <cell r="B90">
            <v>3456.6</v>
          </cell>
          <cell r="C90">
            <v>4160.3</v>
          </cell>
          <cell r="D90">
            <v>2599.1999999999998</v>
          </cell>
          <cell r="E90">
            <v>3903.2</v>
          </cell>
          <cell r="F90">
            <v>2144</v>
          </cell>
          <cell r="G90">
            <v>3861.2</v>
          </cell>
          <cell r="H90">
            <v>3734.1</v>
          </cell>
          <cell r="I90">
            <v>2992.9</v>
          </cell>
          <cell r="J90">
            <v>2407.9</v>
          </cell>
          <cell r="K90">
            <v>3420.4</v>
          </cell>
          <cell r="L90">
            <v>2505.4</v>
          </cell>
          <cell r="M90">
            <v>3851.7</v>
          </cell>
          <cell r="N90">
            <v>3022.1</v>
          </cell>
          <cell r="R90">
            <v>4083.2</v>
          </cell>
          <cell r="S90">
            <v>3753.7</v>
          </cell>
          <cell r="T90">
            <v>2300.9</v>
          </cell>
        </row>
        <row r="91">
          <cell r="B91">
            <v>4132.5</v>
          </cell>
          <cell r="C91">
            <v>4976.3999999999996</v>
          </cell>
          <cell r="D91">
            <v>3133.4</v>
          </cell>
          <cell r="E91">
            <v>4336.3999999999996</v>
          </cell>
          <cell r="F91">
            <v>2343.6</v>
          </cell>
          <cell r="G91">
            <v>4665.2</v>
          </cell>
          <cell r="H91">
            <v>4501.8999999999996</v>
          </cell>
          <cell r="I91">
            <v>3744.2</v>
          </cell>
          <cell r="J91">
            <v>3008.3</v>
          </cell>
          <cell r="K91">
            <v>4241.7</v>
          </cell>
          <cell r="L91">
            <v>2526.5</v>
          </cell>
          <cell r="M91">
            <v>4576.1000000000004</v>
          </cell>
          <cell r="N91">
            <v>4346.8999999999996</v>
          </cell>
          <cell r="R91">
            <v>4758.7</v>
          </cell>
          <cell r="S91">
            <v>4466.8</v>
          </cell>
          <cell r="T91">
            <v>2867.1</v>
          </cell>
        </row>
        <row r="92">
          <cell r="B92">
            <v>4751.3</v>
          </cell>
          <cell r="C92">
            <v>5642.3</v>
          </cell>
          <cell r="D92">
            <v>3715.5</v>
          </cell>
          <cell r="E92">
            <v>4626.6000000000004</v>
          </cell>
          <cell r="F92">
            <v>2881.4</v>
          </cell>
          <cell r="G92">
            <v>5130</v>
          </cell>
          <cell r="H92">
            <v>5175</v>
          </cell>
          <cell r="I92">
            <v>4971.5</v>
          </cell>
          <cell r="J92">
            <v>3761.7</v>
          </cell>
          <cell r="K92">
            <v>4611.1000000000004</v>
          </cell>
          <cell r="L92">
            <v>2903.5</v>
          </cell>
          <cell r="M92">
            <v>5029.3</v>
          </cell>
          <cell r="N92">
            <v>4991.3999999999996</v>
          </cell>
          <cell r="R92">
            <v>5204</v>
          </cell>
          <cell r="S92">
            <v>5042.3</v>
          </cell>
          <cell r="T92">
            <v>3691.4</v>
          </cell>
        </row>
        <row r="93">
          <cell r="B93">
            <v>5296.8</v>
          </cell>
          <cell r="C93">
            <v>6293.3</v>
          </cell>
          <cell r="D93">
            <v>4178.8</v>
          </cell>
          <cell r="E93">
            <v>5192.7</v>
          </cell>
          <cell r="F93">
            <v>3281.4</v>
          </cell>
          <cell r="G93">
            <v>5378.6</v>
          </cell>
          <cell r="H93">
            <v>5826.8</v>
          </cell>
          <cell r="I93">
            <v>5575.7</v>
          </cell>
          <cell r="J93">
            <v>4353</v>
          </cell>
          <cell r="K93">
            <v>5006.3999999999996</v>
          </cell>
          <cell r="L93">
            <v>4267.3</v>
          </cell>
          <cell r="M93">
            <v>5412.4</v>
          </cell>
          <cell r="N93">
            <v>5446.6</v>
          </cell>
          <cell r="R93">
            <v>5842.4</v>
          </cell>
          <cell r="S93">
            <v>5530.6</v>
          </cell>
          <cell r="T93">
            <v>4363.5</v>
          </cell>
        </row>
        <row r="94">
          <cell r="B94">
            <v>5785.6</v>
          </cell>
          <cell r="C94">
            <v>6653.8</v>
          </cell>
          <cell r="D94">
            <v>4406.2</v>
          </cell>
          <cell r="E94">
            <v>5722.3</v>
          </cell>
          <cell r="F94">
            <v>4607.8999999999996</v>
          </cell>
          <cell r="G94">
            <v>5721.9</v>
          </cell>
          <cell r="H94">
            <v>6382.9</v>
          </cell>
          <cell r="I94">
            <v>5852.6</v>
          </cell>
          <cell r="J94">
            <v>4983.8999999999996</v>
          </cell>
          <cell r="K94">
            <v>5353.8</v>
          </cell>
          <cell r="L94">
            <v>4626.5</v>
          </cell>
          <cell r="M94">
            <v>5836.3</v>
          </cell>
          <cell r="N94">
            <v>5731.1</v>
          </cell>
          <cell r="R94">
            <v>6360.9</v>
          </cell>
          <cell r="S94">
            <v>5884.3</v>
          </cell>
          <cell r="T94">
            <v>5236</v>
          </cell>
        </row>
        <row r="95">
          <cell r="B95">
            <v>6034.4</v>
          </cell>
          <cell r="C95">
            <v>7015.7</v>
          </cell>
          <cell r="D95">
            <v>4725</v>
          </cell>
          <cell r="E95">
            <v>5861.2</v>
          </cell>
          <cell r="F95">
            <v>4703.3</v>
          </cell>
          <cell r="G95">
            <v>5899.5</v>
          </cell>
          <cell r="H95">
            <v>6389.1</v>
          </cell>
          <cell r="I95">
            <v>6087.6</v>
          </cell>
          <cell r="J95">
            <v>5421.6</v>
          </cell>
          <cell r="K95">
            <v>5649.5</v>
          </cell>
          <cell r="L95">
            <v>5036.8</v>
          </cell>
          <cell r="M95">
            <v>6173.2</v>
          </cell>
          <cell r="N95">
            <v>6001.7</v>
          </cell>
          <cell r="R95">
            <v>6894.8</v>
          </cell>
          <cell r="S95">
            <v>6114.4</v>
          </cell>
          <cell r="T95">
            <v>5411.6</v>
          </cell>
        </row>
        <row r="96">
          <cell r="B96">
            <v>6297.1</v>
          </cell>
          <cell r="C96">
            <v>7168.3</v>
          </cell>
          <cell r="D96">
            <v>4828.8</v>
          </cell>
          <cell r="E96">
            <v>5966.1</v>
          </cell>
          <cell r="F96">
            <v>5254.9</v>
          </cell>
          <cell r="G96">
            <v>6030.6</v>
          </cell>
          <cell r="H96">
            <v>6702.3</v>
          </cell>
          <cell r="I96">
            <v>6316.2</v>
          </cell>
          <cell r="J96">
            <v>5712.7</v>
          </cell>
          <cell r="K96">
            <v>5978.6</v>
          </cell>
          <cell r="L96">
            <v>5290.2</v>
          </cell>
          <cell r="M96">
            <v>6622.3</v>
          </cell>
          <cell r="N96">
            <v>6159.3</v>
          </cell>
          <cell r="R96">
            <v>7053.9</v>
          </cell>
          <cell r="S96">
            <v>6350.2</v>
          </cell>
          <cell r="T96">
            <v>5800</v>
          </cell>
        </row>
        <row r="97">
          <cell r="B97">
            <v>6551.3</v>
          </cell>
          <cell r="C97">
            <v>7429.5</v>
          </cell>
          <cell r="D97">
            <v>5138</v>
          </cell>
          <cell r="E97">
            <v>6014.4</v>
          </cell>
          <cell r="F97">
            <v>5515</v>
          </cell>
          <cell r="G97">
            <v>6222.3</v>
          </cell>
          <cell r="H97">
            <v>7093.7</v>
          </cell>
          <cell r="I97">
            <v>6423.7</v>
          </cell>
          <cell r="J97">
            <v>5930.3</v>
          </cell>
          <cell r="K97">
            <v>6302.2</v>
          </cell>
          <cell r="L97">
            <v>5450.2</v>
          </cell>
          <cell r="M97">
            <v>7082.8</v>
          </cell>
          <cell r="N97">
            <v>6373.7</v>
          </cell>
          <cell r="R97">
            <v>7463.1</v>
          </cell>
          <cell r="S97">
            <v>6597.6</v>
          </cell>
          <cell r="T97">
            <v>6004.7</v>
          </cell>
        </row>
        <row r="98">
          <cell r="B98">
            <v>6822.4</v>
          </cell>
          <cell r="C98">
            <v>7642.4</v>
          </cell>
          <cell r="D98">
            <v>5298.9</v>
          </cell>
          <cell r="E98">
            <v>6139.9</v>
          </cell>
          <cell r="F98">
            <v>5852.2</v>
          </cell>
          <cell r="G98">
            <v>6485.5</v>
          </cell>
          <cell r="H98">
            <v>7408.5</v>
          </cell>
          <cell r="I98">
            <v>6867</v>
          </cell>
          <cell r="J98">
            <v>6202.6</v>
          </cell>
          <cell r="K98">
            <v>6500.2</v>
          </cell>
          <cell r="L98">
            <v>5813.7</v>
          </cell>
          <cell r="M98">
            <v>7408.8</v>
          </cell>
          <cell r="N98">
            <v>6534</v>
          </cell>
          <cell r="R98">
            <v>7376.8</v>
          </cell>
          <cell r="S98">
            <v>6880.8</v>
          </cell>
          <cell r="T98">
            <v>6401</v>
          </cell>
        </row>
        <row r="99">
          <cell r="B99">
            <v>7076</v>
          </cell>
          <cell r="C99">
            <v>7810.7</v>
          </cell>
          <cell r="D99">
            <v>5438.7</v>
          </cell>
          <cell r="E99">
            <v>6590.5</v>
          </cell>
          <cell r="F99">
            <v>6254.1</v>
          </cell>
          <cell r="G99">
            <v>6666.3</v>
          </cell>
          <cell r="H99">
            <v>7651</v>
          </cell>
          <cell r="I99">
            <v>7171.5</v>
          </cell>
          <cell r="J99">
            <v>6393</v>
          </cell>
          <cell r="K99">
            <v>6617.3</v>
          </cell>
          <cell r="L99">
            <v>6031.8</v>
          </cell>
          <cell r="M99">
            <v>7709.7</v>
          </cell>
          <cell r="N99">
            <v>6761.1</v>
          </cell>
          <cell r="R99">
            <v>7648.8</v>
          </cell>
          <cell r="S99">
            <v>7117.2</v>
          </cell>
          <cell r="T99">
            <v>6697.1</v>
          </cell>
        </row>
        <row r="100">
          <cell r="B100">
            <v>7275.6</v>
          </cell>
          <cell r="C100">
            <v>7904</v>
          </cell>
          <cell r="D100">
            <v>5634.1</v>
          </cell>
          <cell r="E100">
            <v>6884.7</v>
          </cell>
          <cell r="F100">
            <v>6546.3</v>
          </cell>
          <cell r="G100">
            <v>6840.3</v>
          </cell>
          <cell r="H100">
            <v>7946.7</v>
          </cell>
          <cell r="I100">
            <v>7275.5</v>
          </cell>
          <cell r="J100">
            <v>6532.7</v>
          </cell>
          <cell r="K100">
            <v>6840.3</v>
          </cell>
          <cell r="L100">
            <v>6195.6</v>
          </cell>
          <cell r="M100">
            <v>8018</v>
          </cell>
          <cell r="N100">
            <v>6982.1</v>
          </cell>
          <cell r="R100">
            <v>7740.5</v>
          </cell>
          <cell r="S100">
            <v>7336.5</v>
          </cell>
          <cell r="T100">
            <v>6887.1</v>
          </cell>
        </row>
        <row r="101">
          <cell r="B101">
            <v>7464.9</v>
          </cell>
          <cell r="C101">
            <v>7979.6</v>
          </cell>
          <cell r="D101">
            <v>5858.2</v>
          </cell>
          <cell r="E101">
            <v>7012</v>
          </cell>
          <cell r="F101">
            <v>6841.4</v>
          </cell>
          <cell r="G101">
            <v>6926.6</v>
          </cell>
          <cell r="H101">
            <v>8198.7999999999993</v>
          </cell>
          <cell r="I101">
            <v>7599.3</v>
          </cell>
          <cell r="J101">
            <v>6624.5</v>
          </cell>
          <cell r="K101">
            <v>7008.7</v>
          </cell>
          <cell r="L101">
            <v>6456.3</v>
          </cell>
          <cell r="M101">
            <v>8276.5</v>
          </cell>
          <cell r="N101">
            <v>7161.6</v>
          </cell>
          <cell r="R101">
            <v>7646.2</v>
          </cell>
          <cell r="S101">
            <v>7543.9</v>
          </cell>
          <cell r="T101">
            <v>7150.9</v>
          </cell>
        </row>
        <row r="102">
          <cell r="B102">
            <v>7678.8</v>
          </cell>
          <cell r="C102">
            <v>8155.8</v>
          </cell>
          <cell r="D102">
            <v>6021.8</v>
          </cell>
          <cell r="E102">
            <v>7109.1</v>
          </cell>
          <cell r="F102">
            <v>7218.7</v>
          </cell>
          <cell r="G102">
            <v>6960.6</v>
          </cell>
          <cell r="H102">
            <v>8401.7000000000007</v>
          </cell>
          <cell r="I102">
            <v>7731.3</v>
          </cell>
          <cell r="J102">
            <v>6957.1</v>
          </cell>
          <cell r="K102">
            <v>7315</v>
          </cell>
          <cell r="L102">
            <v>6603</v>
          </cell>
          <cell r="M102">
            <v>8669</v>
          </cell>
          <cell r="N102">
            <v>7304.9</v>
          </cell>
          <cell r="R102">
            <v>7560.2</v>
          </cell>
          <cell r="S102">
            <v>7806.1</v>
          </cell>
          <cell r="T102">
            <v>7357.7</v>
          </cell>
        </row>
        <row r="103">
          <cell r="B103">
            <v>7834.1</v>
          </cell>
          <cell r="C103">
            <v>8310.2000000000007</v>
          </cell>
          <cell r="D103">
            <v>6175</v>
          </cell>
          <cell r="E103">
            <v>6942</v>
          </cell>
          <cell r="F103">
            <v>7377.9</v>
          </cell>
          <cell r="G103">
            <v>7070.8</v>
          </cell>
          <cell r="H103">
            <v>8617.1</v>
          </cell>
          <cell r="I103">
            <v>7795</v>
          </cell>
          <cell r="J103">
            <v>7139.3</v>
          </cell>
          <cell r="K103">
            <v>7515.8</v>
          </cell>
          <cell r="L103">
            <v>6626.9</v>
          </cell>
          <cell r="M103">
            <v>9121.7999999999993</v>
          </cell>
          <cell r="N103">
            <v>7544.3</v>
          </cell>
          <cell r="R103">
            <v>7594.9</v>
          </cell>
          <cell r="S103">
            <v>7982</v>
          </cell>
          <cell r="T103">
            <v>7506.9</v>
          </cell>
        </row>
        <row r="104">
          <cell r="B104">
            <v>8009.2</v>
          </cell>
          <cell r="C104">
            <v>8572.5</v>
          </cell>
          <cell r="D104">
            <v>6229.3</v>
          </cell>
          <cell r="E104">
            <v>6979.7</v>
          </cell>
          <cell r="F104">
            <v>7610.2</v>
          </cell>
          <cell r="G104">
            <v>7158.9</v>
          </cell>
          <cell r="H104">
            <v>8781.6</v>
          </cell>
          <cell r="I104">
            <v>7917.4</v>
          </cell>
          <cell r="J104">
            <v>7316.7</v>
          </cell>
          <cell r="K104">
            <v>7717.4</v>
          </cell>
          <cell r="L104">
            <v>6733.2</v>
          </cell>
          <cell r="M104">
            <v>9292.2999999999993</v>
          </cell>
          <cell r="N104">
            <v>7782.1</v>
          </cell>
          <cell r="R104">
            <v>7516.7</v>
          </cell>
          <cell r="S104">
            <v>8201.6</v>
          </cell>
          <cell r="T104">
            <v>7665.1</v>
          </cell>
        </row>
        <row r="105">
          <cell r="B105">
            <v>8317.9</v>
          </cell>
          <cell r="C105">
            <v>9112.2999999999993</v>
          </cell>
          <cell r="D105">
            <v>6292.6</v>
          </cell>
          <cell r="E105">
            <v>7368.1</v>
          </cell>
          <cell r="F105">
            <v>7841.6</v>
          </cell>
          <cell r="G105">
            <v>7255.9</v>
          </cell>
          <cell r="H105">
            <v>8949.7000000000007</v>
          </cell>
          <cell r="I105">
            <v>8049.6</v>
          </cell>
          <cell r="J105">
            <v>7540.6</v>
          </cell>
          <cell r="K105">
            <v>7695.8</v>
          </cell>
          <cell r="L105">
            <v>7808.2</v>
          </cell>
          <cell r="M105">
            <v>9641.2999999999993</v>
          </cell>
          <cell r="N105">
            <v>8113.8</v>
          </cell>
          <cell r="R105">
            <v>8249.1</v>
          </cell>
          <cell r="S105">
            <v>8462.4</v>
          </cell>
          <cell r="T105">
            <v>7924.2</v>
          </cell>
        </row>
        <row r="106">
          <cell r="B106">
            <v>8547.2999999999993</v>
          </cell>
          <cell r="C106">
            <v>9367.5</v>
          </cell>
          <cell r="D106">
            <v>6489.2</v>
          </cell>
          <cell r="E106">
            <v>7716.8</v>
          </cell>
          <cell r="F106">
            <v>7977.6</v>
          </cell>
          <cell r="G106">
            <v>7340.2</v>
          </cell>
          <cell r="H106">
            <v>9211.1</v>
          </cell>
          <cell r="I106">
            <v>8185.8</v>
          </cell>
          <cell r="J106">
            <v>7709.6</v>
          </cell>
          <cell r="K106">
            <v>7900.3</v>
          </cell>
          <cell r="L106">
            <v>7943.9</v>
          </cell>
          <cell r="M106">
            <v>10044.799999999999</v>
          </cell>
          <cell r="N106">
            <v>8321.9</v>
          </cell>
          <cell r="R106">
            <v>8388.4</v>
          </cell>
          <cell r="S106">
            <v>8736.7000000000007</v>
          </cell>
          <cell r="T106">
            <v>8062</v>
          </cell>
        </row>
        <row r="107">
          <cell r="B107">
            <v>8675.6</v>
          </cell>
          <cell r="C107">
            <v>9405.7000000000007</v>
          </cell>
          <cell r="D107">
            <v>6521.1</v>
          </cell>
          <cell r="E107">
            <v>7730.1</v>
          </cell>
          <cell r="F107">
            <v>8208.9</v>
          </cell>
          <cell r="G107">
            <v>7445</v>
          </cell>
          <cell r="H107">
            <v>9435.5</v>
          </cell>
          <cell r="I107">
            <v>8229.2999999999993</v>
          </cell>
          <cell r="J107">
            <v>8052.3</v>
          </cell>
          <cell r="K107">
            <v>7981.2</v>
          </cell>
          <cell r="L107">
            <v>8077.9</v>
          </cell>
          <cell r="M107">
            <v>10350.1</v>
          </cell>
          <cell r="N107">
            <v>8569.2999999999993</v>
          </cell>
          <cell r="R107">
            <v>8142.7</v>
          </cell>
          <cell r="S107">
            <v>8922</v>
          </cell>
          <cell r="T107">
            <v>8190.8</v>
          </cell>
        </row>
        <row r="108">
          <cell r="B108">
            <v>8851.2000000000007</v>
          </cell>
          <cell r="C108">
            <v>9489.2000000000007</v>
          </cell>
          <cell r="D108">
            <v>6719.8</v>
          </cell>
          <cell r="E108">
            <v>7721.6</v>
          </cell>
          <cell r="F108">
            <v>8559</v>
          </cell>
          <cell r="G108">
            <v>7600.2</v>
          </cell>
          <cell r="H108">
            <v>9643.9</v>
          </cell>
          <cell r="I108">
            <v>8407.7999999999993</v>
          </cell>
          <cell r="J108">
            <v>8212.6</v>
          </cell>
          <cell r="K108">
            <v>8305.5</v>
          </cell>
          <cell r="L108">
            <v>8379.9</v>
          </cell>
          <cell r="M108">
            <v>10577.4</v>
          </cell>
          <cell r="N108">
            <v>8637.2999999999993</v>
          </cell>
          <cell r="R108">
            <v>8157</v>
          </cell>
          <cell r="S108">
            <v>9108</v>
          </cell>
          <cell r="T108">
            <v>8408.7000000000007</v>
          </cell>
        </row>
        <row r="109">
          <cell r="B109">
            <v>9016.6</v>
          </cell>
          <cell r="C109">
            <v>9683</v>
          </cell>
          <cell r="D109">
            <v>6742.1</v>
          </cell>
          <cell r="E109">
            <v>7597</v>
          </cell>
          <cell r="F109">
            <v>8591.1</v>
          </cell>
          <cell r="G109">
            <v>7722</v>
          </cell>
          <cell r="H109">
            <v>9764.1</v>
          </cell>
          <cell r="I109">
            <v>8669.4</v>
          </cell>
          <cell r="J109">
            <v>8416.6</v>
          </cell>
          <cell r="K109">
            <v>8673</v>
          </cell>
          <cell r="L109">
            <v>8517.6</v>
          </cell>
          <cell r="M109">
            <v>10877</v>
          </cell>
          <cell r="N109">
            <v>8865.4</v>
          </cell>
          <cell r="R109">
            <v>8480.6</v>
          </cell>
          <cell r="S109">
            <v>9240.2999999999993</v>
          </cell>
          <cell r="T109">
            <v>8599.7000000000007</v>
          </cell>
        </row>
        <row r="110">
          <cell r="B110">
            <v>9185.2999999999993</v>
          </cell>
          <cell r="C110">
            <v>9828</v>
          </cell>
          <cell r="D110">
            <v>6976.4</v>
          </cell>
          <cell r="E110">
            <v>7607.4</v>
          </cell>
          <cell r="F110">
            <v>8785</v>
          </cell>
          <cell r="G110">
            <v>7786.5</v>
          </cell>
          <cell r="H110">
            <v>9927.9</v>
          </cell>
          <cell r="I110">
            <v>9016.2000000000007</v>
          </cell>
          <cell r="J110">
            <v>8584</v>
          </cell>
          <cell r="K110">
            <v>8656.6</v>
          </cell>
          <cell r="L110">
            <v>8633.7999999999993</v>
          </cell>
          <cell r="M110">
            <v>11185.9</v>
          </cell>
          <cell r="N110">
            <v>9056.4</v>
          </cell>
          <cell r="R110">
            <v>8439.1</v>
          </cell>
          <cell r="S110">
            <v>9428.4</v>
          </cell>
          <cell r="T110">
            <v>8806.4</v>
          </cell>
        </row>
        <row r="111">
          <cell r="B111">
            <v>9377.7999999999993</v>
          </cell>
          <cell r="C111">
            <v>10022.200000000001</v>
          </cell>
          <cell r="D111">
            <v>7105.7</v>
          </cell>
          <cell r="E111">
            <v>7802</v>
          </cell>
          <cell r="F111">
            <v>9033.5</v>
          </cell>
          <cell r="G111">
            <v>7987.2</v>
          </cell>
          <cell r="H111">
            <v>10126</v>
          </cell>
          <cell r="I111">
            <v>9276.6</v>
          </cell>
          <cell r="J111">
            <v>8763.2000000000007</v>
          </cell>
          <cell r="K111">
            <v>8834.9</v>
          </cell>
          <cell r="L111">
            <v>8924</v>
          </cell>
          <cell r="M111">
            <v>11238.6</v>
          </cell>
          <cell r="N111">
            <v>9259.6</v>
          </cell>
          <cell r="R111">
            <v>8637.9</v>
          </cell>
          <cell r="S111">
            <v>9608.7999999999993</v>
          </cell>
          <cell r="T111">
            <v>9031.5</v>
          </cell>
        </row>
        <row r="112">
          <cell r="B112">
            <v>9602.5</v>
          </cell>
          <cell r="C112">
            <v>10266.4</v>
          </cell>
          <cell r="D112">
            <v>7264.3</v>
          </cell>
          <cell r="E112">
            <v>8053</v>
          </cell>
          <cell r="F112">
            <v>9238.2000000000007</v>
          </cell>
          <cell r="G112">
            <v>8147.6</v>
          </cell>
          <cell r="H112">
            <v>10275.5</v>
          </cell>
          <cell r="I112">
            <v>9591.2999999999993</v>
          </cell>
          <cell r="J112">
            <v>8966.7999999999993</v>
          </cell>
          <cell r="K112">
            <v>8965.7999999999993</v>
          </cell>
          <cell r="L112">
            <v>9063.7000000000007</v>
          </cell>
          <cell r="M112">
            <v>11538.5</v>
          </cell>
          <cell r="N112">
            <v>9476.2000000000007</v>
          </cell>
          <cell r="R112">
            <v>8894.9</v>
          </cell>
          <cell r="S112">
            <v>9836.1</v>
          </cell>
          <cell r="T112">
            <v>9234.1</v>
          </cell>
        </row>
        <row r="113">
          <cell r="B113">
            <v>9840.7999999999993</v>
          </cell>
          <cell r="C113">
            <v>10553.6</v>
          </cell>
          <cell r="D113">
            <v>7351.8</v>
          </cell>
          <cell r="E113">
            <v>8073.7</v>
          </cell>
          <cell r="F113">
            <v>9541</v>
          </cell>
          <cell r="G113">
            <v>8236.2999999999993</v>
          </cell>
          <cell r="H113">
            <v>10531</v>
          </cell>
          <cell r="I113">
            <v>9864.6</v>
          </cell>
          <cell r="J113">
            <v>9216.2000000000007</v>
          </cell>
          <cell r="K113">
            <v>9206.6</v>
          </cell>
          <cell r="L113">
            <v>9343.7999999999993</v>
          </cell>
          <cell r="M113">
            <v>11843.5</v>
          </cell>
          <cell r="N113">
            <v>9715.7000000000007</v>
          </cell>
          <cell r="R113">
            <v>8875.6</v>
          </cell>
          <cell r="S113">
            <v>10107.700000000001</v>
          </cell>
          <cell r="T113">
            <v>9490.7000000000007</v>
          </cell>
        </row>
        <row r="114">
          <cell r="B114">
            <v>10115.700000000001</v>
          </cell>
          <cell r="C114">
            <v>10831.7</v>
          </cell>
          <cell r="D114">
            <v>7576.6</v>
          </cell>
          <cell r="E114">
            <v>8178.1</v>
          </cell>
          <cell r="F114">
            <v>9902.2000000000007</v>
          </cell>
          <cell r="G114">
            <v>8427.2000000000007</v>
          </cell>
          <cell r="H114">
            <v>10784.5</v>
          </cell>
          <cell r="I114">
            <v>10280.6</v>
          </cell>
          <cell r="J114">
            <v>9552.4</v>
          </cell>
          <cell r="K114">
            <v>9457.7000000000007</v>
          </cell>
          <cell r="L114">
            <v>9307.2000000000007</v>
          </cell>
          <cell r="M114">
            <v>12160.9</v>
          </cell>
          <cell r="N114">
            <v>10043.4</v>
          </cell>
          <cell r="R114">
            <v>8947.1</v>
          </cell>
          <cell r="S114">
            <v>10407.4</v>
          </cell>
          <cell r="T114">
            <v>9783.9</v>
          </cell>
        </row>
        <row r="115">
          <cell r="B115">
            <v>10395.700000000001</v>
          </cell>
          <cell r="C115">
            <v>11382</v>
          </cell>
          <cell r="D115">
            <v>7675.7</v>
          </cell>
          <cell r="E115">
            <v>8056</v>
          </cell>
          <cell r="F115">
            <v>10108.1</v>
          </cell>
          <cell r="G115">
            <v>8554.7000000000007</v>
          </cell>
          <cell r="H115">
            <v>11019.3</v>
          </cell>
          <cell r="I115">
            <v>10407.6</v>
          </cell>
          <cell r="J115">
            <v>9922.2000000000007</v>
          </cell>
          <cell r="K115">
            <v>9554.6</v>
          </cell>
          <cell r="L115">
            <v>9370.6</v>
          </cell>
          <cell r="M115">
            <v>12745.9</v>
          </cell>
          <cell r="N115">
            <v>10334.6</v>
          </cell>
          <cell r="R115">
            <v>9433.2999999999993</v>
          </cell>
          <cell r="S115">
            <v>10683.3</v>
          </cell>
          <cell r="T115">
            <v>9983.5</v>
          </cell>
        </row>
        <row r="116">
          <cell r="B116">
            <v>10667.7</v>
          </cell>
          <cell r="C116">
            <v>11722.1</v>
          </cell>
          <cell r="D116">
            <v>7700.6</v>
          </cell>
          <cell r="E116">
            <v>8033.6</v>
          </cell>
          <cell r="F116">
            <v>10710.9</v>
          </cell>
          <cell r="G116">
            <v>8819</v>
          </cell>
          <cell r="H116">
            <v>11268.1</v>
          </cell>
          <cell r="I116">
            <v>10611</v>
          </cell>
          <cell r="J116">
            <v>10128.799999999999</v>
          </cell>
          <cell r="K116">
            <v>9682.7000000000007</v>
          </cell>
          <cell r="L116">
            <v>9486.1</v>
          </cell>
          <cell r="M116">
            <v>13082</v>
          </cell>
          <cell r="N116">
            <v>10698.2</v>
          </cell>
          <cell r="R116">
            <v>9176.2999999999993</v>
          </cell>
          <cell r="S116">
            <v>10991.2</v>
          </cell>
          <cell r="T116">
            <v>10388</v>
          </cell>
        </row>
        <row r="117">
          <cell r="B117">
            <v>11031.5</v>
          </cell>
          <cell r="C117">
            <v>12060.9</v>
          </cell>
          <cell r="D117">
            <v>7861.3</v>
          </cell>
          <cell r="E117">
            <v>8371.2999999999993</v>
          </cell>
          <cell r="F117">
            <v>11093.3</v>
          </cell>
          <cell r="G117">
            <v>8934.7999999999993</v>
          </cell>
          <cell r="H117">
            <v>11608.1</v>
          </cell>
          <cell r="I117">
            <v>11111.4</v>
          </cell>
          <cell r="J117">
            <v>10429.5</v>
          </cell>
          <cell r="K117">
            <v>9992.1</v>
          </cell>
          <cell r="L117">
            <v>10501.4</v>
          </cell>
          <cell r="M117">
            <v>13510.4</v>
          </cell>
          <cell r="N117">
            <v>10888.2</v>
          </cell>
          <cell r="R117">
            <v>9284.1</v>
          </cell>
          <cell r="S117">
            <v>11326</v>
          </cell>
          <cell r="T117">
            <v>10952.5</v>
          </cell>
        </row>
        <row r="118">
          <cell r="B118">
            <v>11336.6</v>
          </cell>
          <cell r="C118">
            <v>12210.6</v>
          </cell>
          <cell r="D118">
            <v>8024.1</v>
          </cell>
          <cell r="E118">
            <v>8740</v>
          </cell>
          <cell r="F118">
            <v>11608</v>
          </cell>
          <cell r="G118">
            <v>9210.5</v>
          </cell>
          <cell r="H118">
            <v>11916.4</v>
          </cell>
          <cell r="I118">
            <v>11524</v>
          </cell>
          <cell r="J118">
            <v>10845.4</v>
          </cell>
          <cell r="K118">
            <v>10142.799999999999</v>
          </cell>
          <cell r="L118">
            <v>11074.9</v>
          </cell>
          <cell r="M118">
            <v>13841.4</v>
          </cell>
          <cell r="N118">
            <v>11201.7</v>
          </cell>
          <cell r="R118">
            <v>9300.4</v>
          </cell>
          <cell r="S118">
            <v>11587</v>
          </cell>
          <cell r="T118">
            <v>11516.9</v>
          </cell>
        </row>
        <row r="119">
          <cell r="B119">
            <v>11594.5</v>
          </cell>
          <cell r="C119">
            <v>12553.2</v>
          </cell>
          <cell r="D119">
            <v>8109.7</v>
          </cell>
          <cell r="E119">
            <v>8711.1</v>
          </cell>
          <cell r="F119">
            <v>11811.4</v>
          </cell>
          <cell r="G119">
            <v>9312.4</v>
          </cell>
          <cell r="H119">
            <v>12243.5</v>
          </cell>
          <cell r="I119">
            <v>11804.6</v>
          </cell>
          <cell r="J119">
            <v>11251.9</v>
          </cell>
          <cell r="K119">
            <v>10448.799999999999</v>
          </cell>
          <cell r="L119">
            <v>11512.6</v>
          </cell>
          <cell r="M119">
            <v>14129.9</v>
          </cell>
          <cell r="N119">
            <v>11472.7</v>
          </cell>
          <cell r="R119">
            <v>9620.9</v>
          </cell>
          <cell r="S119">
            <v>11832</v>
          </cell>
          <cell r="T119">
            <v>11785.1</v>
          </cell>
        </row>
      </sheetData>
      <sheetData sheetId="2">
        <row r="3">
          <cell r="C3">
            <v>0.28649999999999998</v>
          </cell>
          <cell r="D3">
            <v>3.7999999999999999E-2</v>
          </cell>
          <cell r="E3">
            <v>0.1043</v>
          </cell>
          <cell r="F3">
            <v>8.6699999999999999E-2</v>
          </cell>
          <cell r="G3">
            <v>6.3399999999999998E-2</v>
          </cell>
          <cell r="H3">
            <v>8.1600000000000006E-2</v>
          </cell>
          <cell r="I3">
            <v>0.1041</v>
          </cell>
          <cell r="J3">
            <v>2.86E-2</v>
          </cell>
          <cell r="K3">
            <v>7.3899999999999993E-2</v>
          </cell>
          <cell r="L3">
            <v>1.61E-2</v>
          </cell>
          <cell r="M3">
            <v>8.1000000000000003E-2</v>
          </cell>
          <cell r="N3">
            <v>3.5799999999999998E-2</v>
          </cell>
        </row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A7">
            <v>42736</v>
          </cell>
          <cell r="B7">
            <v>101.8</v>
          </cell>
          <cell r="C7">
            <v>101.3</v>
          </cell>
          <cell r="D7">
            <v>101.3</v>
          </cell>
          <cell r="E7">
            <v>99.6</v>
          </cell>
          <cell r="F7">
            <v>102.2</v>
          </cell>
          <cell r="G7">
            <v>100.8</v>
          </cell>
          <cell r="H7">
            <v>103.2</v>
          </cell>
          <cell r="I7">
            <v>102.4</v>
          </cell>
          <cell r="J7">
            <v>102.1</v>
          </cell>
          <cell r="K7">
            <v>103.6</v>
          </cell>
          <cell r="L7">
            <v>100.4</v>
          </cell>
          <cell r="M7">
            <v>103.1</v>
          </cell>
          <cell r="N7">
            <v>101.6</v>
          </cell>
          <cell r="R7">
            <v>102.1</v>
          </cell>
          <cell r="S7">
            <v>101.6</v>
          </cell>
          <cell r="T7">
            <v>102.2</v>
          </cell>
        </row>
        <row r="8">
          <cell r="A8">
            <v>42767</v>
          </cell>
          <cell r="B8">
            <v>103.5</v>
          </cell>
          <cell r="C8">
            <v>103.1</v>
          </cell>
          <cell r="D8">
            <v>105.2</v>
          </cell>
          <cell r="E8">
            <v>99.9</v>
          </cell>
          <cell r="F8">
            <v>104.6</v>
          </cell>
          <cell r="G8">
            <v>101.5</v>
          </cell>
          <cell r="H8">
            <v>105.5</v>
          </cell>
          <cell r="I8">
            <v>104.4</v>
          </cell>
          <cell r="J8">
            <v>106.8</v>
          </cell>
          <cell r="K8">
            <v>104.5</v>
          </cell>
          <cell r="L8">
            <v>102</v>
          </cell>
          <cell r="M8">
            <v>104.5</v>
          </cell>
          <cell r="N8">
            <v>103.5</v>
          </cell>
          <cell r="R8">
            <v>102.6</v>
          </cell>
          <cell r="S8">
            <v>103.2</v>
          </cell>
          <cell r="T8">
            <v>105.3</v>
          </cell>
        </row>
        <row r="9">
          <cell r="A9">
            <v>42795</v>
          </cell>
          <cell r="B9">
            <v>105.8</v>
          </cell>
          <cell r="C9">
            <v>105.5</v>
          </cell>
          <cell r="D9">
            <v>107.7</v>
          </cell>
          <cell r="E9">
            <v>102.4</v>
          </cell>
          <cell r="F9">
            <v>107.7</v>
          </cell>
          <cell r="G9">
            <v>102.1</v>
          </cell>
          <cell r="H9">
            <v>107.5</v>
          </cell>
          <cell r="I9">
            <v>105.7</v>
          </cell>
          <cell r="J9">
            <v>111</v>
          </cell>
          <cell r="K9">
            <v>106.5</v>
          </cell>
          <cell r="L9">
            <v>114.8</v>
          </cell>
          <cell r="M9">
            <v>105.6</v>
          </cell>
          <cell r="N9">
            <v>105.8</v>
          </cell>
          <cell r="R9">
            <v>104.2</v>
          </cell>
          <cell r="S9">
            <v>105.3</v>
          </cell>
          <cell r="T9">
            <v>108.6</v>
          </cell>
        </row>
        <row r="10">
          <cell r="A10">
            <v>42826</v>
          </cell>
          <cell r="B10">
            <v>108.7</v>
          </cell>
          <cell r="C10">
            <v>107.6</v>
          </cell>
          <cell r="D10">
            <v>110.3</v>
          </cell>
          <cell r="E10">
            <v>107.8</v>
          </cell>
          <cell r="F10">
            <v>115.8</v>
          </cell>
          <cell r="G10">
            <v>103.2</v>
          </cell>
          <cell r="H10">
            <v>109.7</v>
          </cell>
          <cell r="I10">
            <v>106.5</v>
          </cell>
          <cell r="J10">
            <v>118.1</v>
          </cell>
          <cell r="K10">
            <v>108.2</v>
          </cell>
          <cell r="L10">
            <v>116.9</v>
          </cell>
          <cell r="M10">
            <v>107.5</v>
          </cell>
          <cell r="N10">
            <v>107.5</v>
          </cell>
          <cell r="R10">
            <v>108.6</v>
          </cell>
          <cell r="S10">
            <v>107.3</v>
          </cell>
          <cell r="T10">
            <v>113.6</v>
          </cell>
        </row>
        <row r="11">
          <cell r="A11">
            <v>42856</v>
          </cell>
          <cell r="B11">
            <v>110.3</v>
          </cell>
          <cell r="C11">
            <v>109.2</v>
          </cell>
          <cell r="D11">
            <v>111.9</v>
          </cell>
          <cell r="E11">
            <v>110.9</v>
          </cell>
          <cell r="F11">
            <v>117.2</v>
          </cell>
          <cell r="G11">
            <v>106</v>
          </cell>
          <cell r="H11">
            <v>111.3</v>
          </cell>
          <cell r="I11">
            <v>107.2</v>
          </cell>
          <cell r="J11">
            <v>119.2</v>
          </cell>
          <cell r="K11">
            <v>108</v>
          </cell>
          <cell r="L11">
            <v>119.1</v>
          </cell>
          <cell r="M11">
            <v>109.6</v>
          </cell>
          <cell r="N11">
            <v>108.6</v>
          </cell>
          <cell r="R11">
            <v>110.4</v>
          </cell>
          <cell r="S11">
            <v>109.1</v>
          </cell>
          <cell r="T11">
            <v>114.6</v>
          </cell>
        </row>
        <row r="12">
          <cell r="A12">
            <v>42887</v>
          </cell>
          <cell r="B12">
            <v>111.4</v>
          </cell>
          <cell r="C12">
            <v>109.7</v>
          </cell>
          <cell r="D12">
            <v>112.8</v>
          </cell>
          <cell r="E12">
            <v>112</v>
          </cell>
          <cell r="F12">
            <v>118.6</v>
          </cell>
          <cell r="G12">
            <v>107.3</v>
          </cell>
          <cell r="H12">
            <v>113.1</v>
          </cell>
          <cell r="I12">
            <v>108</v>
          </cell>
          <cell r="J12">
            <v>120.2</v>
          </cell>
          <cell r="K12">
            <v>109.9</v>
          </cell>
          <cell r="L12">
            <v>121.3</v>
          </cell>
          <cell r="M12">
            <v>110.8</v>
          </cell>
          <cell r="N12">
            <v>110.5</v>
          </cell>
          <cell r="R12">
            <v>111.2</v>
          </cell>
          <cell r="S12">
            <v>110.3</v>
          </cell>
          <cell r="T12">
            <v>115.4</v>
          </cell>
        </row>
        <row r="13">
          <cell r="A13">
            <v>42917</v>
          </cell>
          <cell r="B13">
            <v>113.6</v>
          </cell>
          <cell r="C13">
            <v>111</v>
          </cell>
          <cell r="D13">
            <v>116</v>
          </cell>
          <cell r="E13">
            <v>110.9</v>
          </cell>
          <cell r="F13">
            <v>120.5</v>
          </cell>
          <cell r="G13">
            <v>110</v>
          </cell>
          <cell r="H13">
            <v>117.2</v>
          </cell>
          <cell r="I13">
            <v>111.1</v>
          </cell>
          <cell r="J13">
            <v>122.1</v>
          </cell>
          <cell r="K13">
            <v>115.3</v>
          </cell>
          <cell r="L13">
            <v>122.3</v>
          </cell>
          <cell r="M13">
            <v>114.4</v>
          </cell>
          <cell r="N13">
            <v>112</v>
          </cell>
          <cell r="R13">
            <v>112.3</v>
          </cell>
          <cell r="S13">
            <v>112.4</v>
          </cell>
          <cell r="T13">
            <v>118.4</v>
          </cell>
        </row>
        <row r="14">
          <cell r="A14">
            <v>42948</v>
          </cell>
          <cell r="B14">
            <v>115.1</v>
          </cell>
          <cell r="C14">
            <v>113.5</v>
          </cell>
          <cell r="D14">
            <v>117.2</v>
          </cell>
          <cell r="E14">
            <v>110.2</v>
          </cell>
          <cell r="F14">
            <v>122.5</v>
          </cell>
          <cell r="G14">
            <v>111.2</v>
          </cell>
          <cell r="H14">
            <v>119.9</v>
          </cell>
          <cell r="I14">
            <v>112.3</v>
          </cell>
          <cell r="J14">
            <v>123.1</v>
          </cell>
          <cell r="K14">
            <v>116</v>
          </cell>
          <cell r="L14">
            <v>126.2</v>
          </cell>
          <cell r="M14">
            <v>114.8</v>
          </cell>
          <cell r="N14">
            <v>113.6</v>
          </cell>
          <cell r="R14">
            <v>113.3</v>
          </cell>
          <cell r="S14">
            <v>114</v>
          </cell>
          <cell r="T14">
            <v>120</v>
          </cell>
        </row>
        <row r="15">
          <cell r="A15">
            <v>42979</v>
          </cell>
          <cell r="B15">
            <v>117.3</v>
          </cell>
          <cell r="C15">
            <v>115.2</v>
          </cell>
          <cell r="D15">
            <v>118</v>
          </cell>
          <cell r="E15">
            <v>113</v>
          </cell>
          <cell r="F15">
            <v>127.7</v>
          </cell>
          <cell r="G15">
            <v>112.5</v>
          </cell>
          <cell r="H15">
            <v>122.7</v>
          </cell>
          <cell r="I15">
            <v>113</v>
          </cell>
          <cell r="J15">
            <v>124.9</v>
          </cell>
          <cell r="K15">
            <v>118.9</v>
          </cell>
          <cell r="L15">
            <v>130.4</v>
          </cell>
          <cell r="M15">
            <v>116.7</v>
          </cell>
          <cell r="N15">
            <v>115.5</v>
          </cell>
          <cell r="R15">
            <v>116.7</v>
          </cell>
          <cell r="S15">
            <v>115.8</v>
          </cell>
          <cell r="T15">
            <v>123.1</v>
          </cell>
        </row>
        <row r="16">
          <cell r="A16">
            <v>43009</v>
          </cell>
          <cell r="B16">
            <v>119.3</v>
          </cell>
          <cell r="C16">
            <v>116.7</v>
          </cell>
          <cell r="D16">
            <v>121.5</v>
          </cell>
          <cell r="E16">
            <v>116.3</v>
          </cell>
          <cell r="F16">
            <v>129.1</v>
          </cell>
          <cell r="G16">
            <v>113.2</v>
          </cell>
          <cell r="H16">
            <v>124.3</v>
          </cell>
          <cell r="I16">
            <v>114.9</v>
          </cell>
          <cell r="J16">
            <v>132.30000000000001</v>
          </cell>
          <cell r="K16">
            <v>121.2</v>
          </cell>
          <cell r="L16">
            <v>131.5</v>
          </cell>
          <cell r="M16">
            <v>118.2</v>
          </cell>
          <cell r="N16">
            <v>117</v>
          </cell>
          <cell r="R16">
            <v>119.7</v>
          </cell>
          <cell r="S16">
            <v>117.5</v>
          </cell>
          <cell r="T16">
            <v>125.4</v>
          </cell>
        </row>
        <row r="17">
          <cell r="A17">
            <v>43040</v>
          </cell>
          <cell r="B17">
            <v>121.2</v>
          </cell>
          <cell r="C17">
            <v>118.3</v>
          </cell>
          <cell r="D17">
            <v>122.9</v>
          </cell>
          <cell r="E17">
            <v>118.2</v>
          </cell>
          <cell r="F17">
            <v>130.9</v>
          </cell>
          <cell r="G17">
            <v>114.5</v>
          </cell>
          <cell r="H17">
            <v>126.1</v>
          </cell>
          <cell r="I17">
            <v>118.9</v>
          </cell>
          <cell r="J17">
            <v>133.30000000000001</v>
          </cell>
          <cell r="K17">
            <v>122.7</v>
          </cell>
          <cell r="L17">
            <v>131.9</v>
          </cell>
          <cell r="M17">
            <v>120.6</v>
          </cell>
          <cell r="N17">
            <v>118.7</v>
          </cell>
          <cell r="R17">
            <v>122.8</v>
          </cell>
          <cell r="S17">
            <v>119</v>
          </cell>
          <cell r="T17">
            <v>128</v>
          </cell>
        </row>
        <row r="18">
          <cell r="A18">
            <v>43070</v>
          </cell>
          <cell r="B18">
            <v>125</v>
          </cell>
          <cell r="C18">
            <v>119.1</v>
          </cell>
          <cell r="D18">
            <v>123.7</v>
          </cell>
          <cell r="E18">
            <v>119.1</v>
          </cell>
          <cell r="F18">
            <v>156.4</v>
          </cell>
          <cell r="G18">
            <v>118</v>
          </cell>
          <cell r="H18">
            <v>129</v>
          </cell>
          <cell r="I18">
            <v>122.9</v>
          </cell>
          <cell r="J18">
            <v>135.30000000000001</v>
          </cell>
          <cell r="K18">
            <v>123.6</v>
          </cell>
          <cell r="L18">
            <v>131.9</v>
          </cell>
          <cell r="M18">
            <v>122.9</v>
          </cell>
          <cell r="N18">
            <v>120.2</v>
          </cell>
          <cell r="R18">
            <v>123.1</v>
          </cell>
          <cell r="S18">
            <v>120.8</v>
          </cell>
          <cell r="T18">
            <v>141.1</v>
          </cell>
        </row>
        <row r="19">
          <cell r="A19">
            <v>43101</v>
          </cell>
          <cell r="B19">
            <v>127.3</v>
          </cell>
          <cell r="C19">
            <v>121.3</v>
          </cell>
          <cell r="D19">
            <v>126.9</v>
          </cell>
          <cell r="E19">
            <v>119.3</v>
          </cell>
          <cell r="F19">
            <v>160</v>
          </cell>
          <cell r="G19">
            <v>119.1</v>
          </cell>
          <cell r="H19">
            <v>131.19999999999999</v>
          </cell>
          <cell r="I19">
            <v>125.1</v>
          </cell>
          <cell r="J19">
            <v>138</v>
          </cell>
          <cell r="K19">
            <v>127.6</v>
          </cell>
          <cell r="L19">
            <v>133.5</v>
          </cell>
          <cell r="M19">
            <v>126.2</v>
          </cell>
          <cell r="N19">
            <v>122.4</v>
          </cell>
          <cell r="R19">
            <v>126.5</v>
          </cell>
          <cell r="S19">
            <v>122.7</v>
          </cell>
          <cell r="T19">
            <v>144.4</v>
          </cell>
        </row>
        <row r="20">
          <cell r="A20">
            <v>43132</v>
          </cell>
          <cell r="B20">
            <v>130.30000000000001</v>
          </cell>
          <cell r="C20">
            <v>123.7</v>
          </cell>
          <cell r="D20">
            <v>129</v>
          </cell>
          <cell r="E20">
            <v>118</v>
          </cell>
          <cell r="F20">
            <v>165.3</v>
          </cell>
          <cell r="G20">
            <v>121.2</v>
          </cell>
          <cell r="H20">
            <v>134</v>
          </cell>
          <cell r="I20">
            <v>130.9</v>
          </cell>
          <cell r="J20">
            <v>152.9</v>
          </cell>
          <cell r="K20">
            <v>129.80000000000001</v>
          </cell>
          <cell r="L20">
            <v>137.5</v>
          </cell>
          <cell r="M20">
            <v>128.5</v>
          </cell>
          <cell r="N20">
            <v>125.2</v>
          </cell>
          <cell r="R20">
            <v>125.3</v>
          </cell>
          <cell r="S20">
            <v>125.2</v>
          </cell>
          <cell r="T20">
            <v>151.6</v>
          </cell>
        </row>
        <row r="21">
          <cell r="A21">
            <v>43160</v>
          </cell>
          <cell r="B21">
            <v>132.80000000000001</v>
          </cell>
          <cell r="C21">
            <v>126.9</v>
          </cell>
          <cell r="D21">
            <v>129.9</v>
          </cell>
          <cell r="E21">
            <v>121.5</v>
          </cell>
          <cell r="F21">
            <v>163.5</v>
          </cell>
          <cell r="G21">
            <v>126.6</v>
          </cell>
          <cell r="H21">
            <v>135.80000000000001</v>
          </cell>
          <cell r="I21">
            <v>133.30000000000001</v>
          </cell>
          <cell r="J21">
            <v>157.69999999999999</v>
          </cell>
          <cell r="K21">
            <v>130.5</v>
          </cell>
          <cell r="L21">
            <v>151.9</v>
          </cell>
          <cell r="M21">
            <v>130.4</v>
          </cell>
          <cell r="N21">
            <v>127</v>
          </cell>
          <cell r="R21">
            <v>126.4</v>
          </cell>
          <cell r="S21">
            <v>128.4</v>
          </cell>
          <cell r="T21">
            <v>152.6</v>
          </cell>
        </row>
        <row r="22">
          <cell r="A22">
            <v>43191</v>
          </cell>
          <cell r="B22">
            <v>136.6</v>
          </cell>
          <cell r="C22">
            <v>128.5</v>
          </cell>
          <cell r="D22">
            <v>131.80000000000001</v>
          </cell>
          <cell r="E22">
            <v>127.9</v>
          </cell>
          <cell r="F22">
            <v>177.6</v>
          </cell>
          <cell r="G22">
            <v>128.19999999999999</v>
          </cell>
          <cell r="H22">
            <v>138.5</v>
          </cell>
          <cell r="I22">
            <v>137.5</v>
          </cell>
          <cell r="J22">
            <v>159.69999999999999</v>
          </cell>
          <cell r="K22">
            <v>132.6</v>
          </cell>
          <cell r="L22">
            <v>152.4</v>
          </cell>
          <cell r="M22">
            <v>134.1</v>
          </cell>
          <cell r="N22">
            <v>129.6</v>
          </cell>
          <cell r="R22">
            <v>129.19999999999999</v>
          </cell>
          <cell r="S22">
            <v>131.1</v>
          </cell>
          <cell r="T22">
            <v>160.80000000000001</v>
          </cell>
        </row>
        <row r="23">
          <cell r="A23">
            <v>43221</v>
          </cell>
          <cell r="B23">
            <v>139.69999999999999</v>
          </cell>
          <cell r="C23">
            <v>132.30000000000001</v>
          </cell>
          <cell r="D23">
            <v>133.9</v>
          </cell>
          <cell r="E23">
            <v>130.9</v>
          </cell>
          <cell r="F23">
            <v>176</v>
          </cell>
          <cell r="G23">
            <v>130.80000000000001</v>
          </cell>
          <cell r="H23">
            <v>141.19999999999999</v>
          </cell>
          <cell r="I23">
            <v>139.69999999999999</v>
          </cell>
          <cell r="J23">
            <v>167.6</v>
          </cell>
          <cell r="K23">
            <v>137.30000000000001</v>
          </cell>
          <cell r="L23">
            <v>155.4</v>
          </cell>
          <cell r="M23">
            <v>138.4</v>
          </cell>
          <cell r="N23">
            <v>132.69999999999999</v>
          </cell>
          <cell r="R23">
            <v>132</v>
          </cell>
          <cell r="S23">
            <v>134.9</v>
          </cell>
          <cell r="T23">
            <v>161.4</v>
          </cell>
        </row>
        <row r="24">
          <cell r="A24">
            <v>43252</v>
          </cell>
          <cell r="B24">
            <v>144.80000000000001</v>
          </cell>
          <cell r="C24">
            <v>140</v>
          </cell>
          <cell r="D24">
            <v>134.80000000000001</v>
          </cell>
          <cell r="E24">
            <v>133.5</v>
          </cell>
          <cell r="F24">
            <v>179</v>
          </cell>
          <cell r="G24">
            <v>136.30000000000001</v>
          </cell>
          <cell r="H24">
            <v>146.6</v>
          </cell>
          <cell r="I24">
            <v>147.9</v>
          </cell>
          <cell r="J24">
            <v>168.2</v>
          </cell>
          <cell r="K24">
            <v>141.5</v>
          </cell>
          <cell r="L24">
            <v>157.69999999999999</v>
          </cell>
          <cell r="M24">
            <v>141.30000000000001</v>
          </cell>
          <cell r="N24">
            <v>137.1</v>
          </cell>
          <cell r="R24">
            <v>136.80000000000001</v>
          </cell>
          <cell r="S24">
            <v>140.30000000000001</v>
          </cell>
          <cell r="T24">
            <v>165.8</v>
          </cell>
        </row>
        <row r="25">
          <cell r="A25">
            <v>43282</v>
          </cell>
          <cell r="B25">
            <v>149.6</v>
          </cell>
          <cell r="C25">
            <v>145.6</v>
          </cell>
          <cell r="D25">
            <v>138.1</v>
          </cell>
          <cell r="E25">
            <v>133</v>
          </cell>
          <cell r="F25">
            <v>182.8</v>
          </cell>
          <cell r="G25">
            <v>141.9</v>
          </cell>
          <cell r="H25">
            <v>151.4</v>
          </cell>
          <cell r="I25">
            <v>156.5</v>
          </cell>
          <cell r="J25">
            <v>169.2</v>
          </cell>
          <cell r="K25">
            <v>149.80000000000001</v>
          </cell>
          <cell r="L25">
            <v>159.9</v>
          </cell>
          <cell r="M25">
            <v>144.69999999999999</v>
          </cell>
          <cell r="N25">
            <v>142.30000000000001</v>
          </cell>
          <cell r="R25">
            <v>141.1</v>
          </cell>
          <cell r="S25">
            <v>145.1</v>
          </cell>
          <cell r="T25">
            <v>171</v>
          </cell>
        </row>
        <row r="26">
          <cell r="A26">
            <v>43313</v>
          </cell>
          <cell r="B26">
            <v>155.19999999999999</v>
          </cell>
          <cell r="C26">
            <v>151.80000000000001</v>
          </cell>
          <cell r="D26">
            <v>140.4</v>
          </cell>
          <cell r="E26">
            <v>132.69999999999999</v>
          </cell>
          <cell r="F26">
            <v>188.7</v>
          </cell>
          <cell r="G26">
            <v>146.1</v>
          </cell>
          <cell r="H26">
            <v>156.6</v>
          </cell>
          <cell r="I26">
            <v>164</v>
          </cell>
          <cell r="J26">
            <v>187.6</v>
          </cell>
          <cell r="K26">
            <v>159.19999999999999</v>
          </cell>
          <cell r="L26">
            <v>163.4</v>
          </cell>
          <cell r="M26">
            <v>148.19999999999999</v>
          </cell>
          <cell r="N26">
            <v>148.9</v>
          </cell>
          <cell r="R26">
            <v>143.4</v>
          </cell>
          <cell r="S26">
            <v>150.30000000000001</v>
          </cell>
          <cell r="T26">
            <v>179.9</v>
          </cell>
        </row>
        <row r="27">
          <cell r="A27">
            <v>43344</v>
          </cell>
          <cell r="B27">
            <v>165.1</v>
          </cell>
          <cell r="C27">
            <v>161.9</v>
          </cell>
          <cell r="D27">
            <v>146.69999999999999</v>
          </cell>
          <cell r="E27">
            <v>142.30000000000001</v>
          </cell>
          <cell r="F27">
            <v>195.2</v>
          </cell>
          <cell r="G27">
            <v>160.19999999999999</v>
          </cell>
          <cell r="H27">
            <v>163.69999999999999</v>
          </cell>
          <cell r="I27">
            <v>181.4</v>
          </cell>
          <cell r="J27">
            <v>193.4</v>
          </cell>
          <cell r="K27">
            <v>167.7</v>
          </cell>
          <cell r="L27">
            <v>165.8</v>
          </cell>
          <cell r="M27">
            <v>155.1</v>
          </cell>
          <cell r="N27">
            <v>161.4</v>
          </cell>
          <cell r="R27">
            <v>147.1</v>
          </cell>
          <cell r="S27">
            <v>161.4</v>
          </cell>
          <cell r="T27">
            <v>189.1</v>
          </cell>
        </row>
        <row r="28">
          <cell r="A28">
            <v>43374</v>
          </cell>
          <cell r="B28">
            <v>174.6</v>
          </cell>
          <cell r="C28">
            <v>171.3</v>
          </cell>
          <cell r="D28">
            <v>150</v>
          </cell>
          <cell r="E28">
            <v>149.9</v>
          </cell>
          <cell r="F28">
            <v>218</v>
          </cell>
          <cell r="G28">
            <v>167</v>
          </cell>
          <cell r="H28">
            <v>172.7</v>
          </cell>
          <cell r="I28">
            <v>196.1</v>
          </cell>
          <cell r="J28">
            <v>195.7</v>
          </cell>
          <cell r="K28">
            <v>172.1</v>
          </cell>
          <cell r="L28">
            <v>168.2</v>
          </cell>
          <cell r="M28">
            <v>161.1</v>
          </cell>
          <cell r="N28">
            <v>172</v>
          </cell>
          <cell r="R28">
            <v>156.69999999999999</v>
          </cell>
          <cell r="S28">
            <v>168.9</v>
          </cell>
          <cell r="T28">
            <v>206</v>
          </cell>
        </row>
        <row r="29">
          <cell r="A29">
            <v>43405</v>
          </cell>
          <cell r="B29">
            <v>180.4</v>
          </cell>
          <cell r="C29">
            <v>177.6</v>
          </cell>
          <cell r="D29">
            <v>156.30000000000001</v>
          </cell>
          <cell r="E29">
            <v>153.9</v>
          </cell>
          <cell r="F29">
            <v>224.9</v>
          </cell>
          <cell r="G29">
            <v>172.4</v>
          </cell>
          <cell r="H29">
            <v>184.6</v>
          </cell>
          <cell r="I29">
            <v>200.8</v>
          </cell>
          <cell r="J29">
            <v>198.4</v>
          </cell>
          <cell r="K29">
            <v>173.8</v>
          </cell>
          <cell r="L29">
            <v>169.9</v>
          </cell>
          <cell r="M29">
            <v>165.2</v>
          </cell>
          <cell r="N29">
            <v>180</v>
          </cell>
          <cell r="R29">
            <v>164.2</v>
          </cell>
          <cell r="S29">
            <v>174.3</v>
          </cell>
          <cell r="T29">
            <v>211.8</v>
          </cell>
        </row>
        <row r="30">
          <cell r="A30">
            <v>43435</v>
          </cell>
          <cell r="B30">
            <v>184.5</v>
          </cell>
          <cell r="C30">
            <v>180.7</v>
          </cell>
          <cell r="D30">
            <v>158.4</v>
          </cell>
          <cell r="E30">
            <v>156.5</v>
          </cell>
          <cell r="F30">
            <v>228.7</v>
          </cell>
          <cell r="G30">
            <v>176.2</v>
          </cell>
          <cell r="H30">
            <v>193.4</v>
          </cell>
          <cell r="I30">
            <v>202.8</v>
          </cell>
          <cell r="J30">
            <v>215.8</v>
          </cell>
          <cell r="K30">
            <v>178.2</v>
          </cell>
          <cell r="L30">
            <v>169.9</v>
          </cell>
          <cell r="M30">
            <v>170.1</v>
          </cell>
          <cell r="N30">
            <v>185.6</v>
          </cell>
          <cell r="R30">
            <v>165.4</v>
          </cell>
          <cell r="S30">
            <v>178.8</v>
          </cell>
          <cell r="T30">
            <v>216.7</v>
          </cell>
        </row>
        <row r="31">
          <cell r="A31">
            <v>43466</v>
          </cell>
          <cell r="B31">
            <v>189.8</v>
          </cell>
          <cell r="C31">
            <v>186.1</v>
          </cell>
          <cell r="D31">
            <v>163.5</v>
          </cell>
          <cell r="E31">
            <v>155</v>
          </cell>
          <cell r="F31">
            <v>238.3</v>
          </cell>
          <cell r="G31">
            <v>181</v>
          </cell>
          <cell r="H31">
            <v>199.5</v>
          </cell>
          <cell r="I31">
            <v>207.3</v>
          </cell>
          <cell r="J31">
            <v>229.9</v>
          </cell>
          <cell r="K31">
            <v>184.9</v>
          </cell>
          <cell r="L31">
            <v>170.1</v>
          </cell>
          <cell r="M31">
            <v>176.2</v>
          </cell>
          <cell r="N31">
            <v>191.3</v>
          </cell>
          <cell r="R31">
            <v>166.9</v>
          </cell>
          <cell r="S31">
            <v>184.1</v>
          </cell>
          <cell r="T31">
            <v>224.4</v>
          </cell>
        </row>
        <row r="32">
          <cell r="A32">
            <v>43497</v>
          </cell>
          <cell r="B32">
            <v>196.6</v>
          </cell>
          <cell r="C32">
            <v>197.4</v>
          </cell>
          <cell r="D32">
            <v>167.3</v>
          </cell>
          <cell r="E32">
            <v>156</v>
          </cell>
          <cell r="F32">
            <v>249.9</v>
          </cell>
          <cell r="G32">
            <v>186.4</v>
          </cell>
          <cell r="H32">
            <v>205.5</v>
          </cell>
          <cell r="I32">
            <v>210.7</v>
          </cell>
          <cell r="J32">
            <v>231.4</v>
          </cell>
          <cell r="K32">
            <v>188.1</v>
          </cell>
          <cell r="L32">
            <v>173.3</v>
          </cell>
          <cell r="M32">
            <v>183.2</v>
          </cell>
          <cell r="N32">
            <v>198.6</v>
          </cell>
          <cell r="R32">
            <v>169.4</v>
          </cell>
          <cell r="S32">
            <v>191.6</v>
          </cell>
          <cell r="T32">
            <v>231.4</v>
          </cell>
        </row>
        <row r="33">
          <cell r="A33">
            <v>43525</v>
          </cell>
          <cell r="B33">
            <v>205.5</v>
          </cell>
          <cell r="C33">
            <v>209</v>
          </cell>
          <cell r="D33">
            <v>174</v>
          </cell>
          <cell r="E33">
            <v>164.9</v>
          </cell>
          <cell r="F33">
            <v>255.3</v>
          </cell>
          <cell r="G33">
            <v>193.3</v>
          </cell>
          <cell r="H33">
            <v>212.1</v>
          </cell>
          <cell r="I33">
            <v>219.1</v>
          </cell>
          <cell r="J33">
            <v>241.9</v>
          </cell>
          <cell r="K33">
            <v>194.7</v>
          </cell>
          <cell r="L33">
            <v>200.9</v>
          </cell>
          <cell r="M33">
            <v>191</v>
          </cell>
          <cell r="N33">
            <v>204</v>
          </cell>
          <cell r="R33">
            <v>176.5</v>
          </cell>
          <cell r="S33">
            <v>200.7</v>
          </cell>
          <cell r="T33">
            <v>240.6</v>
          </cell>
        </row>
        <row r="34">
          <cell r="A34">
            <v>43556</v>
          </cell>
          <cell r="B34">
            <v>213</v>
          </cell>
          <cell r="C34">
            <v>215</v>
          </cell>
          <cell r="D34">
            <v>175.8</v>
          </cell>
          <cell r="E34">
            <v>176.4</v>
          </cell>
          <cell r="F34">
            <v>262.89999999999998</v>
          </cell>
          <cell r="G34">
            <v>202.2</v>
          </cell>
          <cell r="H34">
            <v>220.2</v>
          </cell>
          <cell r="I34">
            <v>230.1</v>
          </cell>
          <cell r="J34">
            <v>249.6</v>
          </cell>
          <cell r="K34">
            <v>199.4</v>
          </cell>
          <cell r="L34">
            <v>203.6</v>
          </cell>
          <cell r="M34">
            <v>199.1</v>
          </cell>
          <cell r="N34">
            <v>210.7</v>
          </cell>
          <cell r="R34">
            <v>181.4</v>
          </cell>
          <cell r="S34">
            <v>208.4</v>
          </cell>
          <cell r="T34">
            <v>249.1</v>
          </cell>
        </row>
        <row r="35">
          <cell r="A35">
            <v>43586</v>
          </cell>
          <cell r="B35">
            <v>219.3</v>
          </cell>
          <cell r="C35">
            <v>219.7</v>
          </cell>
          <cell r="D35">
            <v>179.9</v>
          </cell>
          <cell r="E35">
            <v>183.9</v>
          </cell>
          <cell r="F35">
            <v>270.3</v>
          </cell>
          <cell r="G35">
            <v>208.4</v>
          </cell>
          <cell r="H35">
            <v>231</v>
          </cell>
          <cell r="I35">
            <v>239.6</v>
          </cell>
          <cell r="J35">
            <v>255.6</v>
          </cell>
          <cell r="K35">
            <v>203.1</v>
          </cell>
          <cell r="L35">
            <v>209</v>
          </cell>
          <cell r="M35">
            <v>203.6</v>
          </cell>
          <cell r="N35">
            <v>216.7</v>
          </cell>
          <cell r="R35">
            <v>182.2</v>
          </cell>
          <cell r="S35">
            <v>215.1</v>
          </cell>
          <cell r="T35">
            <v>257.5</v>
          </cell>
        </row>
        <row r="36">
          <cell r="A36">
            <v>43617</v>
          </cell>
          <cell r="B36">
            <v>225.5</v>
          </cell>
          <cell r="C36">
            <v>225</v>
          </cell>
          <cell r="D36">
            <v>184.6</v>
          </cell>
          <cell r="E36">
            <v>188.2</v>
          </cell>
          <cell r="F36">
            <v>277.39999999999998</v>
          </cell>
          <cell r="G36">
            <v>216</v>
          </cell>
          <cell r="H36">
            <v>240</v>
          </cell>
          <cell r="I36">
            <v>242.7</v>
          </cell>
          <cell r="J36">
            <v>272.5</v>
          </cell>
          <cell r="K36">
            <v>211.9</v>
          </cell>
          <cell r="L36">
            <v>213.4</v>
          </cell>
          <cell r="M36">
            <v>209.2</v>
          </cell>
          <cell r="N36">
            <v>222.3</v>
          </cell>
          <cell r="R36">
            <v>186.6</v>
          </cell>
          <cell r="S36">
            <v>221.1</v>
          </cell>
          <cell r="T36">
            <v>265.2</v>
          </cell>
        </row>
        <row r="37">
          <cell r="A37">
            <v>43647</v>
          </cell>
          <cell r="B37">
            <v>230.5</v>
          </cell>
          <cell r="C37">
            <v>230</v>
          </cell>
          <cell r="D37">
            <v>185.7</v>
          </cell>
          <cell r="E37">
            <v>188.4</v>
          </cell>
          <cell r="F37">
            <v>283</v>
          </cell>
          <cell r="G37">
            <v>222</v>
          </cell>
          <cell r="H37">
            <v>251.1</v>
          </cell>
          <cell r="I37">
            <v>247.2</v>
          </cell>
          <cell r="J37">
            <v>272.60000000000002</v>
          </cell>
          <cell r="K37">
            <v>220</v>
          </cell>
          <cell r="L37">
            <v>217.2</v>
          </cell>
          <cell r="M37">
            <v>214.5</v>
          </cell>
          <cell r="N37">
            <v>227.3</v>
          </cell>
          <cell r="R37">
            <v>193.6</v>
          </cell>
          <cell r="S37">
            <v>225.8</v>
          </cell>
          <cell r="T37">
            <v>270.10000000000002</v>
          </cell>
        </row>
        <row r="38">
          <cell r="A38">
            <v>43678</v>
          </cell>
          <cell r="B38">
            <v>239.4</v>
          </cell>
          <cell r="C38">
            <v>240.2</v>
          </cell>
          <cell r="D38">
            <v>193.6</v>
          </cell>
          <cell r="E38">
            <v>194.2</v>
          </cell>
          <cell r="F38">
            <v>290</v>
          </cell>
          <cell r="G38">
            <v>234.4</v>
          </cell>
          <cell r="H38">
            <v>263.60000000000002</v>
          </cell>
          <cell r="I38">
            <v>256.89999999999998</v>
          </cell>
          <cell r="J38">
            <v>275</v>
          </cell>
          <cell r="K38">
            <v>225.8</v>
          </cell>
          <cell r="L38">
            <v>223.6</v>
          </cell>
          <cell r="M38">
            <v>222.9</v>
          </cell>
          <cell r="N38">
            <v>237.5</v>
          </cell>
          <cell r="R38">
            <v>200.9</v>
          </cell>
          <cell r="S38">
            <v>235.8</v>
          </cell>
          <cell r="T38">
            <v>276.2</v>
          </cell>
        </row>
        <row r="39">
          <cell r="A39">
            <v>43709</v>
          </cell>
          <cell r="B39">
            <v>253.9</v>
          </cell>
          <cell r="C39">
            <v>254.4</v>
          </cell>
          <cell r="D39">
            <v>204</v>
          </cell>
          <cell r="E39">
            <v>209.2</v>
          </cell>
          <cell r="F39">
            <v>297</v>
          </cell>
          <cell r="G39">
            <v>251.9</v>
          </cell>
          <cell r="H39">
            <v>287.89999999999998</v>
          </cell>
          <cell r="I39">
            <v>269.5</v>
          </cell>
          <cell r="J39">
            <v>293.7</v>
          </cell>
          <cell r="K39">
            <v>243.1</v>
          </cell>
          <cell r="L39">
            <v>226.4</v>
          </cell>
          <cell r="M39">
            <v>234.2</v>
          </cell>
          <cell r="N39">
            <v>256.60000000000002</v>
          </cell>
          <cell r="R39">
            <v>214.8</v>
          </cell>
          <cell r="S39">
            <v>251.4</v>
          </cell>
          <cell r="T39">
            <v>286.8</v>
          </cell>
        </row>
        <row r="40">
          <cell r="A40">
            <v>43739</v>
          </cell>
          <cell r="B40">
            <v>262.60000000000002</v>
          </cell>
          <cell r="C40">
            <v>260.89999999999998</v>
          </cell>
          <cell r="D40">
            <v>216.1</v>
          </cell>
          <cell r="E40">
            <v>219</v>
          </cell>
          <cell r="F40">
            <v>303.60000000000002</v>
          </cell>
          <cell r="G40">
            <v>271.5</v>
          </cell>
          <cell r="H40">
            <v>301.89999999999998</v>
          </cell>
          <cell r="I40">
            <v>282.5</v>
          </cell>
          <cell r="J40">
            <v>295.39999999999998</v>
          </cell>
          <cell r="K40">
            <v>245.9</v>
          </cell>
          <cell r="L40">
            <v>230.8</v>
          </cell>
          <cell r="M40">
            <v>239.6</v>
          </cell>
          <cell r="N40">
            <v>266.2</v>
          </cell>
          <cell r="R40">
            <v>221</v>
          </cell>
          <cell r="S40">
            <v>261.10000000000002</v>
          </cell>
          <cell r="T40">
            <v>293.89999999999998</v>
          </cell>
        </row>
        <row r="41">
          <cell r="A41">
            <v>43770</v>
          </cell>
          <cell r="B41">
            <v>274.39999999999998</v>
          </cell>
          <cell r="C41">
            <v>274.5</v>
          </cell>
          <cell r="D41">
            <v>228.3</v>
          </cell>
          <cell r="E41">
            <v>229.5</v>
          </cell>
          <cell r="F41">
            <v>308.10000000000002</v>
          </cell>
          <cell r="G41">
            <v>273.7</v>
          </cell>
          <cell r="H41">
            <v>321.89999999999998</v>
          </cell>
          <cell r="I41">
            <v>297.8</v>
          </cell>
          <cell r="J41">
            <v>318.7</v>
          </cell>
          <cell r="K41">
            <v>255.1</v>
          </cell>
          <cell r="L41">
            <v>236.4</v>
          </cell>
          <cell r="M41">
            <v>248</v>
          </cell>
          <cell r="N41">
            <v>279.60000000000002</v>
          </cell>
          <cell r="R41">
            <v>237.2</v>
          </cell>
          <cell r="S41">
            <v>272.10000000000002</v>
          </cell>
          <cell r="T41">
            <v>305.89999999999998</v>
          </cell>
        </row>
        <row r="42">
          <cell r="A42">
            <v>43800</v>
          </cell>
          <cell r="B42">
            <v>284.39999999999998</v>
          </cell>
          <cell r="C42">
            <v>283.7</v>
          </cell>
          <cell r="D42">
            <v>235.5</v>
          </cell>
          <cell r="E42">
            <v>235.6</v>
          </cell>
          <cell r="F42">
            <v>312.89999999999998</v>
          </cell>
          <cell r="G42">
            <v>288.2</v>
          </cell>
          <cell r="H42">
            <v>338.3</v>
          </cell>
          <cell r="I42">
            <v>312.7</v>
          </cell>
          <cell r="J42">
            <v>348.5</v>
          </cell>
          <cell r="K42">
            <v>259</v>
          </cell>
          <cell r="L42">
            <v>237.4</v>
          </cell>
          <cell r="M42">
            <v>255.8</v>
          </cell>
          <cell r="N42">
            <v>290.3</v>
          </cell>
          <cell r="R42">
            <v>242.3</v>
          </cell>
          <cell r="S42">
            <v>281.60000000000002</v>
          </cell>
          <cell r="T42">
            <v>320.39999999999998</v>
          </cell>
        </row>
        <row r="43">
          <cell r="A43">
            <v>43831</v>
          </cell>
          <cell r="B43">
            <v>291.5</v>
          </cell>
          <cell r="C43">
            <v>297.10000000000002</v>
          </cell>
          <cell r="D43">
            <v>245.5</v>
          </cell>
          <cell r="E43">
            <v>239</v>
          </cell>
          <cell r="F43">
            <v>318.7</v>
          </cell>
          <cell r="G43">
            <v>285.3</v>
          </cell>
          <cell r="H43">
            <v>332</v>
          </cell>
          <cell r="I43">
            <v>318.7</v>
          </cell>
          <cell r="J43">
            <v>348.7</v>
          </cell>
          <cell r="K43">
            <v>273.10000000000002</v>
          </cell>
          <cell r="L43">
            <v>237.1</v>
          </cell>
          <cell r="M43">
            <v>265.60000000000002</v>
          </cell>
          <cell r="N43">
            <v>298.7</v>
          </cell>
          <cell r="R43">
            <v>252.2</v>
          </cell>
          <cell r="S43">
            <v>288.89999999999998</v>
          </cell>
          <cell r="T43">
            <v>325.10000000000002</v>
          </cell>
        </row>
        <row r="44">
          <cell r="A44">
            <v>43862</v>
          </cell>
          <cell r="B44">
            <v>298.10000000000002</v>
          </cell>
          <cell r="C44">
            <v>304.8</v>
          </cell>
          <cell r="D44">
            <v>248.6</v>
          </cell>
          <cell r="E44">
            <v>245.1</v>
          </cell>
          <cell r="F44">
            <v>321.39999999999998</v>
          </cell>
          <cell r="G44">
            <v>292.10000000000002</v>
          </cell>
          <cell r="H44">
            <v>334.1</v>
          </cell>
          <cell r="I44">
            <v>325.60000000000002</v>
          </cell>
          <cell r="J44">
            <v>358</v>
          </cell>
          <cell r="K44">
            <v>281.3</v>
          </cell>
          <cell r="L44">
            <v>240.8</v>
          </cell>
          <cell r="M44">
            <v>276.10000000000002</v>
          </cell>
          <cell r="N44">
            <v>305.5</v>
          </cell>
          <cell r="R44">
            <v>257.8</v>
          </cell>
          <cell r="S44">
            <v>296.5</v>
          </cell>
          <cell r="T44">
            <v>328.6</v>
          </cell>
        </row>
        <row r="45">
          <cell r="A45">
            <v>43891</v>
          </cell>
          <cell r="B45">
            <v>307.2</v>
          </cell>
          <cell r="C45">
            <v>317.5</v>
          </cell>
          <cell r="D45">
            <v>254.7</v>
          </cell>
          <cell r="E45">
            <v>256.3</v>
          </cell>
          <cell r="F45">
            <v>324</v>
          </cell>
          <cell r="G45">
            <v>300.39999999999998</v>
          </cell>
          <cell r="H45">
            <v>343</v>
          </cell>
          <cell r="I45">
            <v>328.6</v>
          </cell>
          <cell r="J45">
            <v>386</v>
          </cell>
          <cell r="K45">
            <v>284.89999999999998</v>
          </cell>
          <cell r="L45">
            <v>275.3</v>
          </cell>
          <cell r="M45">
            <v>281.3</v>
          </cell>
          <cell r="N45">
            <v>310.8</v>
          </cell>
          <cell r="R45">
            <v>271.3</v>
          </cell>
          <cell r="S45">
            <v>305.3</v>
          </cell>
          <cell r="T45">
            <v>335.9</v>
          </cell>
        </row>
        <row r="46">
          <cell r="A46">
            <v>43922</v>
          </cell>
          <cell r="B46">
            <v>311.7</v>
          </cell>
          <cell r="C46">
            <v>327.39999999999998</v>
          </cell>
          <cell r="D46">
            <v>259.2</v>
          </cell>
          <cell r="E46">
            <v>260</v>
          </cell>
          <cell r="F46">
            <v>322.89999999999998</v>
          </cell>
          <cell r="G46">
            <v>304.89999999999998</v>
          </cell>
          <cell r="H46">
            <v>346.4</v>
          </cell>
          <cell r="I46">
            <v>332.2</v>
          </cell>
          <cell r="J46">
            <v>364.8</v>
          </cell>
          <cell r="K46">
            <v>292.39999999999998</v>
          </cell>
          <cell r="L46">
            <v>270</v>
          </cell>
          <cell r="M46">
            <v>285.5</v>
          </cell>
          <cell r="N46">
            <v>313.2</v>
          </cell>
          <cell r="R46">
            <v>283.8</v>
          </cell>
          <cell r="S46">
            <v>310.60000000000002</v>
          </cell>
          <cell r="T46">
            <v>332.7</v>
          </cell>
        </row>
        <row r="47">
          <cell r="A47">
            <v>43952</v>
          </cell>
          <cell r="B47">
            <v>316.5</v>
          </cell>
          <cell r="C47">
            <v>331.2</v>
          </cell>
          <cell r="D47">
            <v>259.8</v>
          </cell>
          <cell r="E47">
            <v>275.3</v>
          </cell>
          <cell r="F47">
            <v>322.39999999999998</v>
          </cell>
          <cell r="G47">
            <v>313.60000000000002</v>
          </cell>
          <cell r="H47">
            <v>349.9</v>
          </cell>
          <cell r="I47">
            <v>338.7</v>
          </cell>
          <cell r="J47">
            <v>365.4</v>
          </cell>
          <cell r="K47">
            <v>293.39999999999998</v>
          </cell>
          <cell r="L47">
            <v>274.39999999999998</v>
          </cell>
          <cell r="M47">
            <v>289.89999999999998</v>
          </cell>
          <cell r="N47">
            <v>317.8</v>
          </cell>
          <cell r="R47">
            <v>293.10000000000002</v>
          </cell>
          <cell r="S47">
            <v>316.3</v>
          </cell>
          <cell r="T47">
            <v>331.9</v>
          </cell>
        </row>
        <row r="48">
          <cell r="A48">
            <v>43983</v>
          </cell>
          <cell r="B48">
            <v>324.5</v>
          </cell>
          <cell r="C48">
            <v>333.7</v>
          </cell>
          <cell r="D48">
            <v>269.3</v>
          </cell>
          <cell r="E48">
            <v>298.10000000000002</v>
          </cell>
          <cell r="F48">
            <v>326.2</v>
          </cell>
          <cell r="G48">
            <v>324.8</v>
          </cell>
          <cell r="H48">
            <v>360.8</v>
          </cell>
          <cell r="I48">
            <v>346.1</v>
          </cell>
          <cell r="J48">
            <v>367.5</v>
          </cell>
          <cell r="K48">
            <v>306.7</v>
          </cell>
          <cell r="L48">
            <v>277.7</v>
          </cell>
          <cell r="M48">
            <v>297.3</v>
          </cell>
          <cell r="N48">
            <v>321.5</v>
          </cell>
          <cell r="R48">
            <v>309.7</v>
          </cell>
          <cell r="S48">
            <v>324.2</v>
          </cell>
          <cell r="T48">
            <v>334.7</v>
          </cell>
        </row>
        <row r="49">
          <cell r="A49">
            <v>44013</v>
          </cell>
          <cell r="B49">
            <v>331.4</v>
          </cell>
          <cell r="C49">
            <v>338</v>
          </cell>
          <cell r="D49">
            <v>272.39999999999998</v>
          </cell>
          <cell r="E49">
            <v>312</v>
          </cell>
          <cell r="F49">
            <v>331.8</v>
          </cell>
          <cell r="G49">
            <v>335.1</v>
          </cell>
          <cell r="H49">
            <v>369.7</v>
          </cell>
          <cell r="I49">
            <v>352.4</v>
          </cell>
          <cell r="J49">
            <v>364.8</v>
          </cell>
          <cell r="K49">
            <v>319.89999999999998</v>
          </cell>
          <cell r="L49">
            <v>279.60000000000002</v>
          </cell>
          <cell r="M49">
            <v>303.60000000000002</v>
          </cell>
          <cell r="N49">
            <v>326.7</v>
          </cell>
          <cell r="R49">
            <v>313.3</v>
          </cell>
          <cell r="S49">
            <v>333.2</v>
          </cell>
          <cell r="T49">
            <v>336.4</v>
          </cell>
        </row>
        <row r="50">
          <cell r="A50">
            <v>44044</v>
          </cell>
          <cell r="B50">
            <v>340.2</v>
          </cell>
          <cell r="C50">
            <v>349.5</v>
          </cell>
          <cell r="D50">
            <v>275.5</v>
          </cell>
          <cell r="E50">
            <v>317.89999999999998</v>
          </cell>
          <cell r="F50">
            <v>338.8</v>
          </cell>
          <cell r="G50">
            <v>346.3</v>
          </cell>
          <cell r="H50">
            <v>378.2</v>
          </cell>
          <cell r="I50">
            <v>361.8</v>
          </cell>
          <cell r="J50">
            <v>364.8</v>
          </cell>
          <cell r="K50">
            <v>331.2</v>
          </cell>
          <cell r="L50">
            <v>281</v>
          </cell>
          <cell r="M50">
            <v>310.8</v>
          </cell>
          <cell r="N50">
            <v>333.5</v>
          </cell>
          <cell r="R50">
            <v>324.7</v>
          </cell>
          <cell r="S50">
            <v>342.9</v>
          </cell>
          <cell r="T50">
            <v>339.9</v>
          </cell>
        </row>
        <row r="51">
          <cell r="A51">
            <v>44075</v>
          </cell>
          <cell r="B51">
            <v>350</v>
          </cell>
          <cell r="C51">
            <v>360.1</v>
          </cell>
          <cell r="D51">
            <v>286.8</v>
          </cell>
          <cell r="E51">
            <v>331</v>
          </cell>
          <cell r="F51">
            <v>345.7</v>
          </cell>
          <cell r="G51">
            <v>354.2</v>
          </cell>
          <cell r="H51">
            <v>393.2</v>
          </cell>
          <cell r="I51">
            <v>376.5</v>
          </cell>
          <cell r="J51">
            <v>370.2</v>
          </cell>
          <cell r="K51">
            <v>334.3</v>
          </cell>
          <cell r="L51">
            <v>282.2</v>
          </cell>
          <cell r="M51">
            <v>319</v>
          </cell>
          <cell r="N51">
            <v>337.4</v>
          </cell>
          <cell r="R51">
            <v>345.9</v>
          </cell>
          <cell r="S51">
            <v>351.2</v>
          </cell>
          <cell r="T51">
            <v>348.4</v>
          </cell>
        </row>
        <row r="52">
          <cell r="A52">
            <v>44105</v>
          </cell>
          <cell r="B52">
            <v>364.1</v>
          </cell>
          <cell r="C52">
            <v>376.9</v>
          </cell>
          <cell r="D52">
            <v>292.7</v>
          </cell>
          <cell r="E52">
            <v>354.8</v>
          </cell>
          <cell r="F52">
            <v>354.6</v>
          </cell>
          <cell r="G52">
            <v>369.5</v>
          </cell>
          <cell r="H52">
            <v>406.9</v>
          </cell>
          <cell r="I52">
            <v>392.8</v>
          </cell>
          <cell r="J52">
            <v>371.9</v>
          </cell>
          <cell r="K52">
            <v>344.3</v>
          </cell>
          <cell r="L52">
            <v>282.89999999999998</v>
          </cell>
          <cell r="M52">
            <v>330.4</v>
          </cell>
          <cell r="N52">
            <v>344.4</v>
          </cell>
          <cell r="R52">
            <v>381</v>
          </cell>
          <cell r="S52">
            <v>363.7</v>
          </cell>
          <cell r="T52">
            <v>354.8</v>
          </cell>
        </row>
        <row r="53">
          <cell r="A53">
            <v>44136</v>
          </cell>
          <cell r="B53">
            <v>376.4</v>
          </cell>
          <cell r="C53">
            <v>389.9</v>
          </cell>
          <cell r="D53">
            <v>302.7</v>
          </cell>
          <cell r="E53">
            <v>368.4</v>
          </cell>
          <cell r="F53">
            <v>365.2</v>
          </cell>
          <cell r="G53">
            <v>383.1</v>
          </cell>
          <cell r="H53">
            <v>422.1</v>
          </cell>
          <cell r="I53">
            <v>404.9</v>
          </cell>
          <cell r="J53">
            <v>372.6</v>
          </cell>
          <cell r="K53">
            <v>362.5</v>
          </cell>
          <cell r="L53">
            <v>283.8</v>
          </cell>
          <cell r="M53">
            <v>340.6</v>
          </cell>
          <cell r="N53">
            <v>352</v>
          </cell>
          <cell r="R53">
            <v>394.5</v>
          </cell>
          <cell r="S53">
            <v>377.9</v>
          </cell>
          <cell r="T53">
            <v>359.9</v>
          </cell>
        </row>
        <row r="54">
          <cell r="A54">
            <v>44166</v>
          </cell>
          <cell r="B54">
            <v>392.2</v>
          </cell>
          <cell r="C54">
            <v>410.4</v>
          </cell>
          <cell r="D54">
            <v>313.60000000000002</v>
          </cell>
          <cell r="E54">
            <v>379.7</v>
          </cell>
          <cell r="F54">
            <v>373.2</v>
          </cell>
          <cell r="G54">
            <v>394.1</v>
          </cell>
          <cell r="H54">
            <v>443.7</v>
          </cell>
          <cell r="I54">
            <v>424.4</v>
          </cell>
          <cell r="J54">
            <v>372.4</v>
          </cell>
          <cell r="K54">
            <v>388.1</v>
          </cell>
          <cell r="L54">
            <v>284.10000000000002</v>
          </cell>
          <cell r="M54">
            <v>352.8</v>
          </cell>
          <cell r="N54">
            <v>359.1</v>
          </cell>
          <cell r="R54">
            <v>397.6</v>
          </cell>
          <cell r="S54">
            <v>397.2</v>
          </cell>
          <cell r="T54">
            <v>370.8</v>
          </cell>
        </row>
        <row r="55">
          <cell r="A55">
            <v>44197</v>
          </cell>
          <cell r="B55">
            <v>410.3</v>
          </cell>
          <cell r="C55">
            <v>434.1</v>
          </cell>
          <cell r="D55">
            <v>329.3</v>
          </cell>
          <cell r="E55">
            <v>388.2</v>
          </cell>
          <cell r="F55">
            <v>382.9</v>
          </cell>
          <cell r="G55">
            <v>405.7</v>
          </cell>
          <cell r="H55">
            <v>458.2</v>
          </cell>
          <cell r="I55">
            <v>448.1</v>
          </cell>
          <cell r="J55">
            <v>422</v>
          </cell>
          <cell r="K55">
            <v>410.1</v>
          </cell>
          <cell r="L55">
            <v>284.10000000000002</v>
          </cell>
          <cell r="M55">
            <v>369</v>
          </cell>
          <cell r="N55">
            <v>366.8</v>
          </cell>
          <cell r="R55">
            <v>412.4</v>
          </cell>
          <cell r="S55">
            <v>415.3</v>
          </cell>
          <cell r="T55">
            <v>391.1</v>
          </cell>
        </row>
        <row r="56">
          <cell r="A56">
            <v>44228</v>
          </cell>
          <cell r="B56">
            <v>424.4</v>
          </cell>
          <cell r="C56">
            <v>449.6</v>
          </cell>
          <cell r="D56">
            <v>340.5</v>
          </cell>
          <cell r="E56">
            <v>400.2</v>
          </cell>
          <cell r="F56">
            <v>389</v>
          </cell>
          <cell r="G56">
            <v>422.1</v>
          </cell>
          <cell r="H56">
            <v>474.8</v>
          </cell>
          <cell r="I56">
            <v>469.9</v>
          </cell>
          <cell r="J56">
            <v>434</v>
          </cell>
          <cell r="K56">
            <v>416.9</v>
          </cell>
          <cell r="L56">
            <v>284.39999999999998</v>
          </cell>
          <cell r="M56">
            <v>388.3</v>
          </cell>
          <cell r="N56">
            <v>378.9</v>
          </cell>
          <cell r="R56">
            <v>423.3</v>
          </cell>
          <cell r="S56">
            <v>431.3</v>
          </cell>
          <cell r="T56">
            <v>400.8</v>
          </cell>
        </row>
        <row r="57">
          <cell r="A57">
            <v>44256</v>
          </cell>
          <cell r="B57">
            <v>444.9</v>
          </cell>
          <cell r="C57">
            <v>471</v>
          </cell>
          <cell r="D57">
            <v>363.7</v>
          </cell>
          <cell r="E57">
            <v>428.6</v>
          </cell>
          <cell r="F57">
            <v>394.4</v>
          </cell>
          <cell r="G57">
            <v>436.5</v>
          </cell>
          <cell r="H57">
            <v>495.2</v>
          </cell>
          <cell r="I57">
            <v>490.9</v>
          </cell>
          <cell r="J57">
            <v>431.7</v>
          </cell>
          <cell r="K57">
            <v>453.6</v>
          </cell>
          <cell r="L57">
            <v>368.9</v>
          </cell>
          <cell r="M57">
            <v>400.2</v>
          </cell>
          <cell r="N57">
            <v>387</v>
          </cell>
          <cell r="R57">
            <v>446.9</v>
          </cell>
          <cell r="S57">
            <v>452.6</v>
          </cell>
          <cell r="T57">
            <v>416.2</v>
          </cell>
        </row>
        <row r="58">
          <cell r="A58">
            <v>44287</v>
          </cell>
          <cell r="B58">
            <v>462.5</v>
          </cell>
          <cell r="C58">
            <v>489.8</v>
          </cell>
          <cell r="D58">
            <v>375.6</v>
          </cell>
          <cell r="E58">
            <v>459.5</v>
          </cell>
          <cell r="F58">
            <v>403.2</v>
          </cell>
          <cell r="G58">
            <v>455</v>
          </cell>
          <cell r="H58">
            <v>513.70000000000005</v>
          </cell>
          <cell r="I58">
            <v>521.9</v>
          </cell>
          <cell r="J58">
            <v>434.1</v>
          </cell>
          <cell r="K58">
            <v>450.4</v>
          </cell>
          <cell r="L58">
            <v>375.8</v>
          </cell>
          <cell r="M58">
            <v>418.2</v>
          </cell>
          <cell r="N58">
            <v>399.7</v>
          </cell>
          <cell r="R58">
            <v>461.6</v>
          </cell>
          <cell r="S58">
            <v>471.6</v>
          </cell>
          <cell r="T58">
            <v>430.7</v>
          </cell>
        </row>
        <row r="59">
          <cell r="A59">
            <v>44317</v>
          </cell>
          <cell r="B59">
            <v>477.4</v>
          </cell>
          <cell r="C59">
            <v>505.2</v>
          </cell>
          <cell r="D59">
            <v>383.6</v>
          </cell>
          <cell r="E59">
            <v>475.6</v>
          </cell>
          <cell r="F59">
            <v>409.6</v>
          </cell>
          <cell r="G59">
            <v>467</v>
          </cell>
          <cell r="H59">
            <v>535.79999999999995</v>
          </cell>
          <cell r="I59">
            <v>551.29999999999995</v>
          </cell>
          <cell r="J59">
            <v>435.1</v>
          </cell>
          <cell r="K59">
            <v>461.2</v>
          </cell>
          <cell r="L59">
            <v>383.1</v>
          </cell>
          <cell r="M59">
            <v>429.3</v>
          </cell>
          <cell r="N59">
            <v>414.3</v>
          </cell>
          <cell r="R59">
            <v>472.6</v>
          </cell>
          <cell r="S59">
            <v>487.6</v>
          </cell>
          <cell r="T59">
            <v>444.3</v>
          </cell>
        </row>
        <row r="60">
          <cell r="A60">
            <v>44348</v>
          </cell>
          <cell r="B60">
            <v>492.9</v>
          </cell>
          <cell r="C60">
            <v>520.20000000000005</v>
          </cell>
          <cell r="D60">
            <v>403</v>
          </cell>
          <cell r="E60">
            <v>490.8</v>
          </cell>
          <cell r="F60">
            <v>420.3</v>
          </cell>
          <cell r="G60">
            <v>481.6</v>
          </cell>
          <cell r="H60">
            <v>557</v>
          </cell>
          <cell r="I60">
            <v>569</v>
          </cell>
          <cell r="J60">
            <v>465.9</v>
          </cell>
          <cell r="K60">
            <v>473.1</v>
          </cell>
          <cell r="L60">
            <v>389.1</v>
          </cell>
          <cell r="M60">
            <v>444.6</v>
          </cell>
          <cell r="N60">
            <v>424.1</v>
          </cell>
          <cell r="R60">
            <v>472.7</v>
          </cell>
          <cell r="S60">
            <v>505.7</v>
          </cell>
          <cell r="T60">
            <v>460</v>
          </cell>
        </row>
        <row r="61">
          <cell r="A61">
            <v>44378</v>
          </cell>
          <cell r="B61">
            <v>507.1</v>
          </cell>
          <cell r="C61">
            <v>537.4</v>
          </cell>
          <cell r="D61">
            <v>414.5</v>
          </cell>
          <cell r="E61">
            <v>496.3</v>
          </cell>
          <cell r="F61">
            <v>430.7</v>
          </cell>
          <cell r="G61">
            <v>494.8</v>
          </cell>
          <cell r="H61">
            <v>582.4</v>
          </cell>
          <cell r="I61">
            <v>585.79999999999995</v>
          </cell>
          <cell r="J61">
            <v>467.4</v>
          </cell>
          <cell r="K61">
            <v>481.9</v>
          </cell>
          <cell r="L61">
            <v>394.1</v>
          </cell>
          <cell r="M61">
            <v>461.9</v>
          </cell>
          <cell r="N61">
            <v>436.7</v>
          </cell>
          <cell r="R61">
            <v>497.6</v>
          </cell>
          <cell r="S61">
            <v>519.6</v>
          </cell>
          <cell r="T61">
            <v>468.3</v>
          </cell>
        </row>
        <row r="62">
          <cell r="A62">
            <v>44409</v>
          </cell>
          <cell r="B62">
            <v>518.5</v>
          </cell>
          <cell r="C62">
            <v>544.4</v>
          </cell>
          <cell r="D62">
            <v>423.3</v>
          </cell>
          <cell r="E62">
            <v>510.4</v>
          </cell>
          <cell r="F62">
            <v>426</v>
          </cell>
          <cell r="G62">
            <v>511.9</v>
          </cell>
          <cell r="H62">
            <v>605.20000000000005</v>
          </cell>
          <cell r="I62">
            <v>599.5</v>
          </cell>
          <cell r="J62">
            <v>466</v>
          </cell>
          <cell r="K62">
            <v>499.8</v>
          </cell>
          <cell r="L62">
            <v>412</v>
          </cell>
          <cell r="M62">
            <v>481.2</v>
          </cell>
          <cell r="N62">
            <v>452.3</v>
          </cell>
          <cell r="R62">
            <v>496.9</v>
          </cell>
          <cell r="S62">
            <v>536.29999999999995</v>
          </cell>
          <cell r="T62">
            <v>468.9</v>
          </cell>
        </row>
        <row r="63">
          <cell r="A63">
            <v>44440</v>
          </cell>
          <cell r="B63">
            <v>536.20000000000005</v>
          </cell>
          <cell r="C63">
            <v>559.20000000000005</v>
          </cell>
          <cell r="D63">
            <v>447.2</v>
          </cell>
          <cell r="E63">
            <v>538.20000000000005</v>
          </cell>
          <cell r="F63">
            <v>436.3</v>
          </cell>
          <cell r="G63">
            <v>528.20000000000005</v>
          </cell>
          <cell r="H63">
            <v>630.9</v>
          </cell>
          <cell r="I63">
            <v>616</v>
          </cell>
          <cell r="J63">
            <v>473.8</v>
          </cell>
          <cell r="K63">
            <v>521.70000000000005</v>
          </cell>
          <cell r="L63">
            <v>423.8</v>
          </cell>
          <cell r="M63">
            <v>500.2</v>
          </cell>
          <cell r="N63">
            <v>461.5</v>
          </cell>
          <cell r="R63">
            <v>524.1</v>
          </cell>
          <cell r="S63">
            <v>553.6</v>
          </cell>
          <cell r="T63">
            <v>482</v>
          </cell>
        </row>
        <row r="64">
          <cell r="A64">
            <v>44470</v>
          </cell>
          <cell r="B64">
            <v>554.4</v>
          </cell>
          <cell r="C64">
            <v>578.4</v>
          </cell>
          <cell r="D64">
            <v>460.3</v>
          </cell>
          <cell r="E64">
            <v>563.20000000000005</v>
          </cell>
          <cell r="F64">
            <v>444.9</v>
          </cell>
          <cell r="G64">
            <v>542.29999999999995</v>
          </cell>
          <cell r="H64">
            <v>657.8</v>
          </cell>
          <cell r="I64">
            <v>634.1</v>
          </cell>
          <cell r="J64">
            <v>480.8</v>
          </cell>
          <cell r="K64">
            <v>538.5</v>
          </cell>
          <cell r="L64">
            <v>432.4</v>
          </cell>
          <cell r="M64">
            <v>523</v>
          </cell>
          <cell r="N64">
            <v>474.8</v>
          </cell>
          <cell r="R64">
            <v>562.79999999999995</v>
          </cell>
          <cell r="S64">
            <v>570.79999999999995</v>
          </cell>
          <cell r="T64">
            <v>491.1</v>
          </cell>
        </row>
        <row r="65">
          <cell r="A65">
            <v>44501</v>
          </cell>
          <cell r="B65">
            <v>570</v>
          </cell>
          <cell r="C65">
            <v>591.9</v>
          </cell>
          <cell r="D65">
            <v>465.2</v>
          </cell>
          <cell r="E65">
            <v>595.1</v>
          </cell>
          <cell r="F65">
            <v>456.9</v>
          </cell>
          <cell r="G65">
            <v>556.6</v>
          </cell>
          <cell r="H65">
            <v>674</v>
          </cell>
          <cell r="I65">
            <v>648.9</v>
          </cell>
          <cell r="J65">
            <v>490.9</v>
          </cell>
          <cell r="K65">
            <v>548.9</v>
          </cell>
          <cell r="L65">
            <v>439.5</v>
          </cell>
          <cell r="M65">
            <v>546.20000000000005</v>
          </cell>
          <cell r="N65">
            <v>483.9</v>
          </cell>
          <cell r="R65">
            <v>575.9</v>
          </cell>
          <cell r="S65">
            <v>589.5</v>
          </cell>
          <cell r="T65">
            <v>497.1</v>
          </cell>
        </row>
        <row r="66">
          <cell r="A66">
            <v>44531</v>
          </cell>
          <cell r="B66">
            <v>590.1</v>
          </cell>
          <cell r="C66">
            <v>618.9</v>
          </cell>
          <cell r="D66">
            <v>491.5</v>
          </cell>
          <cell r="E66">
            <v>617.20000000000005</v>
          </cell>
          <cell r="F66">
            <v>465.6</v>
          </cell>
          <cell r="G66">
            <v>575.20000000000005</v>
          </cell>
          <cell r="H66">
            <v>677</v>
          </cell>
          <cell r="I66">
            <v>672.2</v>
          </cell>
          <cell r="J66">
            <v>500.9</v>
          </cell>
          <cell r="K66">
            <v>568.4</v>
          </cell>
          <cell r="L66">
            <v>441.5</v>
          </cell>
          <cell r="M66">
            <v>571.5</v>
          </cell>
          <cell r="N66">
            <v>501.1</v>
          </cell>
          <cell r="R66">
            <v>590.70000000000005</v>
          </cell>
          <cell r="S66">
            <v>613.4</v>
          </cell>
          <cell r="T66">
            <v>506.7</v>
          </cell>
        </row>
        <row r="67">
          <cell r="A67">
            <v>44562</v>
          </cell>
          <cell r="B67">
            <v>612.79999999999995</v>
          </cell>
          <cell r="C67">
            <v>650.1</v>
          </cell>
          <cell r="D67">
            <v>501.8</v>
          </cell>
          <cell r="E67">
            <v>633.29999999999995</v>
          </cell>
          <cell r="F67">
            <v>475.3</v>
          </cell>
          <cell r="G67">
            <v>592.70000000000005</v>
          </cell>
          <cell r="H67">
            <v>701.9</v>
          </cell>
          <cell r="I67">
            <v>695.7</v>
          </cell>
          <cell r="J67">
            <v>532</v>
          </cell>
          <cell r="K67">
            <v>587</v>
          </cell>
          <cell r="L67">
            <v>444.7</v>
          </cell>
          <cell r="M67">
            <v>599.5</v>
          </cell>
          <cell r="N67">
            <v>520.29999999999995</v>
          </cell>
          <cell r="R67">
            <v>648.29999999999995</v>
          </cell>
          <cell r="S67">
            <v>632.70000000000005</v>
          </cell>
          <cell r="T67">
            <v>520</v>
          </cell>
        </row>
        <row r="68">
          <cell r="A68">
            <v>44593</v>
          </cell>
          <cell r="B68">
            <v>641.4</v>
          </cell>
          <cell r="C68">
            <v>693.6</v>
          </cell>
          <cell r="D68">
            <v>513.70000000000005</v>
          </cell>
          <cell r="E68">
            <v>657.8</v>
          </cell>
          <cell r="F68">
            <v>493</v>
          </cell>
          <cell r="G68">
            <v>620.6</v>
          </cell>
          <cell r="H68">
            <v>728.4</v>
          </cell>
          <cell r="I68">
            <v>733.7</v>
          </cell>
          <cell r="J68">
            <v>537.79999999999995</v>
          </cell>
          <cell r="K68">
            <v>601.29999999999995</v>
          </cell>
          <cell r="L68">
            <v>456.8</v>
          </cell>
          <cell r="M68">
            <v>617.70000000000005</v>
          </cell>
          <cell r="N68">
            <v>542.4</v>
          </cell>
          <cell r="R68">
            <v>704.8</v>
          </cell>
          <cell r="S68">
            <v>659.1</v>
          </cell>
          <cell r="T68">
            <v>539</v>
          </cell>
        </row>
        <row r="69">
          <cell r="A69">
            <v>44621</v>
          </cell>
          <cell r="B69">
            <v>683.9</v>
          </cell>
          <cell r="C69">
            <v>748.3</v>
          </cell>
          <cell r="D69">
            <v>542.4</v>
          </cell>
          <cell r="E69">
            <v>717.8</v>
          </cell>
          <cell r="F69">
            <v>522.79999999999995</v>
          </cell>
          <cell r="G69">
            <v>649</v>
          </cell>
          <cell r="H69">
            <v>760.5</v>
          </cell>
          <cell r="I69">
            <v>773.8</v>
          </cell>
          <cell r="J69">
            <v>567.6</v>
          </cell>
          <cell r="K69">
            <v>628.4</v>
          </cell>
          <cell r="L69">
            <v>574.5</v>
          </cell>
          <cell r="M69">
            <v>650</v>
          </cell>
          <cell r="N69">
            <v>569.9</v>
          </cell>
          <cell r="R69">
            <v>750.2</v>
          </cell>
          <cell r="S69">
            <v>701.9</v>
          </cell>
          <cell r="T69">
            <v>578.6</v>
          </cell>
        </row>
        <row r="70">
          <cell r="A70">
            <v>44652</v>
          </cell>
          <cell r="B70">
            <v>724</v>
          </cell>
          <cell r="C70">
            <v>789.7</v>
          </cell>
          <cell r="D70">
            <v>561.20000000000005</v>
          </cell>
          <cell r="E70">
            <v>781.7</v>
          </cell>
          <cell r="F70">
            <v>543.79999999999995</v>
          </cell>
          <cell r="G70">
            <v>684.9</v>
          </cell>
          <cell r="H70">
            <v>812.2</v>
          </cell>
          <cell r="I70">
            <v>811.4</v>
          </cell>
          <cell r="J70">
            <v>583.79999999999995</v>
          </cell>
          <cell r="K70">
            <v>658.6</v>
          </cell>
          <cell r="L70">
            <v>597.9</v>
          </cell>
          <cell r="M70">
            <v>703.8</v>
          </cell>
          <cell r="N70">
            <v>601.4</v>
          </cell>
          <cell r="R70">
            <v>781.3</v>
          </cell>
          <cell r="S70">
            <v>747.6</v>
          </cell>
          <cell r="T70">
            <v>604.1</v>
          </cell>
        </row>
        <row r="71">
          <cell r="A71">
            <v>44682</v>
          </cell>
          <cell r="B71">
            <v>762.2</v>
          </cell>
          <cell r="C71">
            <v>824.1</v>
          </cell>
          <cell r="D71">
            <v>591.1</v>
          </cell>
          <cell r="E71">
            <v>833.7</v>
          </cell>
          <cell r="F71">
            <v>561.79999999999995</v>
          </cell>
          <cell r="G71">
            <v>723</v>
          </cell>
          <cell r="H71">
            <v>863.6</v>
          </cell>
          <cell r="I71">
            <v>869.3</v>
          </cell>
          <cell r="J71">
            <v>600</v>
          </cell>
          <cell r="K71">
            <v>690.6</v>
          </cell>
          <cell r="L71">
            <v>620.29999999999995</v>
          </cell>
          <cell r="M71">
            <v>746.3</v>
          </cell>
          <cell r="N71">
            <v>628.29999999999995</v>
          </cell>
          <cell r="R71">
            <v>811.1</v>
          </cell>
          <cell r="S71">
            <v>787.7</v>
          </cell>
          <cell r="T71">
            <v>640.79999999999995</v>
          </cell>
        </row>
        <row r="72">
          <cell r="A72">
            <v>44713</v>
          </cell>
          <cell r="B72">
            <v>801.4</v>
          </cell>
          <cell r="C72">
            <v>859.6</v>
          </cell>
          <cell r="D72">
            <v>631.6</v>
          </cell>
          <cell r="E72">
            <v>884.4</v>
          </cell>
          <cell r="F72">
            <v>595.5</v>
          </cell>
          <cell r="G72">
            <v>765.2</v>
          </cell>
          <cell r="H72">
            <v>924.5</v>
          </cell>
          <cell r="I72">
            <v>919.7</v>
          </cell>
          <cell r="J72">
            <v>601.29999999999995</v>
          </cell>
          <cell r="K72">
            <v>715.9</v>
          </cell>
          <cell r="L72">
            <v>633</v>
          </cell>
          <cell r="M72">
            <v>787.3</v>
          </cell>
          <cell r="N72">
            <v>657.3</v>
          </cell>
          <cell r="R72">
            <v>862.4</v>
          </cell>
          <cell r="S72">
            <v>826.4</v>
          </cell>
          <cell r="T72">
            <v>674.9</v>
          </cell>
        </row>
        <row r="73">
          <cell r="A73">
            <v>44743</v>
          </cell>
          <cell r="B73">
            <v>861.7</v>
          </cell>
          <cell r="C73">
            <v>911.6</v>
          </cell>
          <cell r="D73">
            <v>674.2</v>
          </cell>
          <cell r="E73">
            <v>964.7</v>
          </cell>
          <cell r="F73">
            <v>619.20000000000005</v>
          </cell>
          <cell r="G73">
            <v>843.2</v>
          </cell>
          <cell r="H73">
            <v>989.2</v>
          </cell>
          <cell r="I73">
            <v>982.8</v>
          </cell>
          <cell r="J73">
            <v>637.79999999999995</v>
          </cell>
          <cell r="K73">
            <v>818.3</v>
          </cell>
          <cell r="L73">
            <v>657.3</v>
          </cell>
          <cell r="M73">
            <v>856.4</v>
          </cell>
          <cell r="N73">
            <v>710.5</v>
          </cell>
          <cell r="R73">
            <v>966.4</v>
          </cell>
          <cell r="S73">
            <v>886.5</v>
          </cell>
          <cell r="T73">
            <v>708.5</v>
          </cell>
        </row>
        <row r="74">
          <cell r="A74">
            <v>44774</v>
          </cell>
          <cell r="B74">
            <v>921.4</v>
          </cell>
          <cell r="C74">
            <v>978.4</v>
          </cell>
          <cell r="D74">
            <v>720.2</v>
          </cell>
          <cell r="E74">
            <v>1062.2</v>
          </cell>
          <cell r="F74">
            <v>649.79999999999995</v>
          </cell>
          <cell r="G74">
            <v>914.1</v>
          </cell>
          <cell r="H74">
            <v>1042.0999999999999</v>
          </cell>
          <cell r="I74">
            <v>1040.7</v>
          </cell>
          <cell r="J74">
            <v>662.4</v>
          </cell>
          <cell r="K74">
            <v>851</v>
          </cell>
          <cell r="L74">
            <v>700</v>
          </cell>
          <cell r="M74">
            <v>917.2</v>
          </cell>
          <cell r="N74">
            <v>777.8</v>
          </cell>
          <cell r="R74">
            <v>1056.0999999999999</v>
          </cell>
          <cell r="S74">
            <v>945.8</v>
          </cell>
          <cell r="T74">
            <v>750.7</v>
          </cell>
        </row>
        <row r="75">
          <cell r="A75">
            <v>44805</v>
          </cell>
          <cell r="B75">
            <v>979.1</v>
          </cell>
          <cell r="C75">
            <v>1043.7</v>
          </cell>
          <cell r="D75">
            <v>782.7</v>
          </cell>
          <cell r="E75">
            <v>1168.8</v>
          </cell>
          <cell r="F75">
            <v>671.2</v>
          </cell>
          <cell r="G75">
            <v>969.2</v>
          </cell>
          <cell r="H75">
            <v>1086.4000000000001</v>
          </cell>
          <cell r="I75">
            <v>1096.4000000000001</v>
          </cell>
          <cell r="J75">
            <v>678.3</v>
          </cell>
          <cell r="K75">
            <v>900.6</v>
          </cell>
          <cell r="L75">
            <v>730.8</v>
          </cell>
          <cell r="M75">
            <v>970</v>
          </cell>
          <cell r="N75">
            <v>829.8</v>
          </cell>
          <cell r="R75">
            <v>1180.0999999999999</v>
          </cell>
          <cell r="S75">
            <v>998.6</v>
          </cell>
          <cell r="T75">
            <v>785.2</v>
          </cell>
        </row>
        <row r="76">
          <cell r="A76">
            <v>44835</v>
          </cell>
          <cell r="B76">
            <v>1039.2</v>
          </cell>
          <cell r="C76">
            <v>1101.8</v>
          </cell>
          <cell r="D76">
            <v>828.5</v>
          </cell>
          <cell r="E76">
            <v>1249.3</v>
          </cell>
          <cell r="F76">
            <v>716.3</v>
          </cell>
          <cell r="G76">
            <v>1022.4</v>
          </cell>
          <cell r="H76">
            <v>1165.5999999999999</v>
          </cell>
          <cell r="I76">
            <v>1149.3</v>
          </cell>
          <cell r="J76">
            <v>752.6</v>
          </cell>
          <cell r="K76">
            <v>954.5</v>
          </cell>
          <cell r="L76">
            <v>771.1</v>
          </cell>
          <cell r="M76">
            <v>1039.7</v>
          </cell>
          <cell r="N76">
            <v>876.7</v>
          </cell>
          <cell r="R76">
            <v>1283.4000000000001</v>
          </cell>
          <cell r="S76">
            <v>1052.7</v>
          </cell>
          <cell r="T76">
            <v>839.6</v>
          </cell>
        </row>
        <row r="77">
          <cell r="A77">
            <v>44866</v>
          </cell>
          <cell r="B77">
            <v>1090.5</v>
          </cell>
          <cell r="C77">
            <v>1144.7</v>
          </cell>
          <cell r="D77">
            <v>887.2</v>
          </cell>
          <cell r="E77">
            <v>1310.8</v>
          </cell>
          <cell r="F77">
            <v>771.3</v>
          </cell>
          <cell r="G77">
            <v>1078.2</v>
          </cell>
          <cell r="H77">
            <v>1218.5999999999999</v>
          </cell>
          <cell r="I77">
            <v>1209.5</v>
          </cell>
          <cell r="J77">
            <v>809.8</v>
          </cell>
          <cell r="K77">
            <v>987.3</v>
          </cell>
          <cell r="L77">
            <v>809.3</v>
          </cell>
          <cell r="M77">
            <v>1101.4000000000001</v>
          </cell>
          <cell r="N77">
            <v>926.5</v>
          </cell>
          <cell r="R77">
            <v>1342.2</v>
          </cell>
          <cell r="S77">
            <v>1102.7</v>
          </cell>
          <cell r="T77">
            <v>891.1</v>
          </cell>
        </row>
        <row r="78">
          <cell r="A78">
            <v>44896</v>
          </cell>
          <cell r="B78">
            <v>1145.9000000000001</v>
          </cell>
          <cell r="C78">
            <v>1196.5</v>
          </cell>
          <cell r="D78">
            <v>953.7</v>
          </cell>
          <cell r="E78">
            <v>1361</v>
          </cell>
          <cell r="F78">
            <v>805.4</v>
          </cell>
          <cell r="G78">
            <v>1137.8</v>
          </cell>
          <cell r="H78">
            <v>1291.4000000000001</v>
          </cell>
          <cell r="I78">
            <v>1283.7</v>
          </cell>
          <cell r="J78">
            <v>838.2</v>
          </cell>
          <cell r="K78">
            <v>1033.3</v>
          </cell>
          <cell r="L78">
            <v>832.9</v>
          </cell>
          <cell r="M78">
            <v>1175.0999999999999</v>
          </cell>
          <cell r="N78">
            <v>977.3</v>
          </cell>
          <cell r="R78">
            <v>1395.6</v>
          </cell>
          <cell r="S78">
            <v>1159</v>
          </cell>
          <cell r="T78">
            <v>944.1</v>
          </cell>
        </row>
        <row r="79">
          <cell r="A79">
            <v>44927</v>
          </cell>
          <cell r="B79">
            <v>1215.5</v>
          </cell>
          <cell r="C79">
            <v>1278.5999999999999</v>
          </cell>
          <cell r="D79">
            <v>1020.5</v>
          </cell>
          <cell r="E79">
            <v>1402.1</v>
          </cell>
          <cell r="F79">
            <v>875.8</v>
          </cell>
          <cell r="G79">
            <v>1201.9000000000001</v>
          </cell>
          <cell r="H79">
            <v>1350.9</v>
          </cell>
          <cell r="I79">
            <v>1359</v>
          </cell>
          <cell r="J79">
            <v>900</v>
          </cell>
          <cell r="K79">
            <v>1114.9000000000001</v>
          </cell>
          <cell r="L79">
            <v>849.3</v>
          </cell>
          <cell r="M79">
            <v>1249.7</v>
          </cell>
          <cell r="N79">
            <v>1041.5999999999999</v>
          </cell>
          <cell r="R79">
            <v>1526.9</v>
          </cell>
          <cell r="S79">
            <v>1218.4000000000001</v>
          </cell>
          <cell r="T79">
            <v>1011.8</v>
          </cell>
        </row>
        <row r="80">
          <cell r="A80">
            <v>44958</v>
          </cell>
          <cell r="B80">
            <v>1292.7</v>
          </cell>
          <cell r="C80">
            <v>1395.4</v>
          </cell>
          <cell r="D80">
            <v>1072.3</v>
          </cell>
          <cell r="E80">
            <v>1444.5</v>
          </cell>
          <cell r="F80">
            <v>925.3</v>
          </cell>
          <cell r="G80">
            <v>1257.5</v>
          </cell>
          <cell r="H80">
            <v>1423.6</v>
          </cell>
          <cell r="I80">
            <v>1424.4</v>
          </cell>
          <cell r="J80">
            <v>981.3</v>
          </cell>
          <cell r="K80">
            <v>1185.3</v>
          </cell>
          <cell r="L80">
            <v>856.3</v>
          </cell>
          <cell r="M80">
            <v>1333.6</v>
          </cell>
          <cell r="N80">
            <v>1106.5</v>
          </cell>
          <cell r="R80">
            <v>1563.8</v>
          </cell>
          <cell r="S80">
            <v>1310</v>
          </cell>
          <cell r="T80">
            <v>1062.8</v>
          </cell>
        </row>
        <row r="81">
          <cell r="A81">
            <v>44986</v>
          </cell>
          <cell r="B81">
            <v>1393.8</v>
          </cell>
          <cell r="C81">
            <v>1529.3</v>
          </cell>
          <cell r="D81">
            <v>1159.0999999999999</v>
          </cell>
          <cell r="E81">
            <v>1578.2</v>
          </cell>
          <cell r="F81">
            <v>995.5</v>
          </cell>
          <cell r="G81">
            <v>1329.9</v>
          </cell>
          <cell r="H81">
            <v>1507.3</v>
          </cell>
          <cell r="I81">
            <v>1495.7</v>
          </cell>
          <cell r="J81">
            <v>1000.6</v>
          </cell>
          <cell r="K81">
            <v>1238.8</v>
          </cell>
          <cell r="L81">
            <v>1127.0999999999999</v>
          </cell>
          <cell r="M81">
            <v>1444.7</v>
          </cell>
          <cell r="N81">
            <v>1182</v>
          </cell>
          <cell r="R81">
            <v>1707.1</v>
          </cell>
          <cell r="S81">
            <v>1408.7</v>
          </cell>
          <cell r="T81">
            <v>1146.2</v>
          </cell>
        </row>
        <row r="82">
          <cell r="A82">
            <v>45017</v>
          </cell>
          <cell r="B82">
            <v>1512.8</v>
          </cell>
          <cell r="C82">
            <v>1694.7</v>
          </cell>
          <cell r="D82">
            <v>1206.3</v>
          </cell>
          <cell r="E82">
            <v>1728.9</v>
          </cell>
          <cell r="F82">
            <v>1035.5</v>
          </cell>
          <cell r="G82">
            <v>1443</v>
          </cell>
          <cell r="H82">
            <v>1605.6</v>
          </cell>
          <cell r="I82">
            <v>1582.2</v>
          </cell>
          <cell r="J82">
            <v>1058.3</v>
          </cell>
          <cell r="K82">
            <v>1351</v>
          </cell>
          <cell r="L82">
            <v>1192.5</v>
          </cell>
          <cell r="M82">
            <v>1601.2</v>
          </cell>
          <cell r="N82">
            <v>1260.4000000000001</v>
          </cell>
          <cell r="R82">
            <v>1932.1</v>
          </cell>
          <cell r="S82">
            <v>1528.9</v>
          </cell>
          <cell r="T82">
            <v>1195.5</v>
          </cell>
        </row>
        <row r="83">
          <cell r="A83">
            <v>45047</v>
          </cell>
          <cell r="B83">
            <v>1629</v>
          </cell>
          <cell r="C83">
            <v>1784.4</v>
          </cell>
          <cell r="D83">
            <v>1313.5</v>
          </cell>
          <cell r="E83">
            <v>1862.2</v>
          </cell>
          <cell r="F83">
            <v>1163.7</v>
          </cell>
          <cell r="G83">
            <v>1572.6</v>
          </cell>
          <cell r="H83">
            <v>1753.7</v>
          </cell>
          <cell r="I83">
            <v>1717.8</v>
          </cell>
          <cell r="J83">
            <v>1135</v>
          </cell>
          <cell r="K83">
            <v>1448.3</v>
          </cell>
          <cell r="L83">
            <v>1253.3</v>
          </cell>
          <cell r="M83">
            <v>1768.2</v>
          </cell>
          <cell r="N83">
            <v>1345.8</v>
          </cell>
          <cell r="R83">
            <v>2028.5</v>
          </cell>
          <cell r="S83">
            <v>1651.7</v>
          </cell>
          <cell r="T83">
            <v>1300.2</v>
          </cell>
        </row>
        <row r="84">
          <cell r="A84">
            <v>45078</v>
          </cell>
          <cell r="B84">
            <v>1724.9</v>
          </cell>
          <cell r="C84">
            <v>1859.9</v>
          </cell>
          <cell r="D84">
            <v>1371.9</v>
          </cell>
          <cell r="E84">
            <v>1951.3</v>
          </cell>
          <cell r="F84">
            <v>1227.7</v>
          </cell>
          <cell r="G84">
            <v>1694.1</v>
          </cell>
          <cell r="H84">
            <v>1902.5</v>
          </cell>
          <cell r="I84">
            <v>1835.4</v>
          </cell>
          <cell r="J84">
            <v>1259.8</v>
          </cell>
          <cell r="K84">
            <v>1546.3</v>
          </cell>
          <cell r="L84">
            <v>1328.5</v>
          </cell>
          <cell r="M84">
            <v>1891.1</v>
          </cell>
          <cell r="N84">
            <v>1433.7</v>
          </cell>
          <cell r="R84">
            <v>2076.3000000000002</v>
          </cell>
          <cell r="S84">
            <v>1760.7</v>
          </cell>
          <cell r="T84">
            <v>1379.3</v>
          </cell>
        </row>
        <row r="85">
          <cell r="A85">
            <v>45108</v>
          </cell>
          <cell r="B85">
            <v>1835.9</v>
          </cell>
          <cell r="C85">
            <v>1962.5</v>
          </cell>
          <cell r="D85">
            <v>1501.5</v>
          </cell>
          <cell r="E85">
            <v>2011</v>
          </cell>
          <cell r="F85">
            <v>1273.0999999999999</v>
          </cell>
          <cell r="G85">
            <v>1794.6</v>
          </cell>
          <cell r="H85">
            <v>2083.4</v>
          </cell>
          <cell r="I85">
            <v>1944.6</v>
          </cell>
          <cell r="J85">
            <v>1412.9</v>
          </cell>
          <cell r="K85">
            <v>1715.2</v>
          </cell>
          <cell r="L85">
            <v>1391.1</v>
          </cell>
          <cell r="M85">
            <v>2052.9</v>
          </cell>
          <cell r="N85">
            <v>1519.4</v>
          </cell>
          <cell r="R85">
            <v>2189.1</v>
          </cell>
          <cell r="S85">
            <v>1876.1</v>
          </cell>
          <cell r="T85">
            <v>1473.9</v>
          </cell>
        </row>
        <row r="86">
          <cell r="A86">
            <v>45139</v>
          </cell>
          <cell r="B86">
            <v>2060.6</v>
          </cell>
          <cell r="C86">
            <v>2268.5</v>
          </cell>
          <cell r="D86">
            <v>1637.2</v>
          </cell>
          <cell r="E86">
            <v>2210.3000000000002</v>
          </cell>
          <cell r="F86">
            <v>1363.1</v>
          </cell>
          <cell r="G86">
            <v>2035.8</v>
          </cell>
          <cell r="H86">
            <v>2386.1</v>
          </cell>
          <cell r="I86">
            <v>2163.1</v>
          </cell>
          <cell r="J86">
            <v>1464.5</v>
          </cell>
          <cell r="K86">
            <v>1900</v>
          </cell>
          <cell r="L86">
            <v>1489</v>
          </cell>
          <cell r="M86">
            <v>2286.6</v>
          </cell>
          <cell r="N86">
            <v>1657.1</v>
          </cell>
          <cell r="R86">
            <v>2420.1999999999998</v>
          </cell>
          <cell r="S86">
            <v>2131.1999999999998</v>
          </cell>
          <cell r="T86">
            <v>1586.4</v>
          </cell>
        </row>
        <row r="87">
          <cell r="A87">
            <v>45170</v>
          </cell>
          <cell r="B87">
            <v>2330.1</v>
          </cell>
          <cell r="C87">
            <v>2613.6</v>
          </cell>
          <cell r="D87">
            <v>1825.2</v>
          </cell>
          <cell r="E87">
            <v>2514.8000000000002</v>
          </cell>
          <cell r="F87">
            <v>1485.9</v>
          </cell>
          <cell r="G87">
            <v>2303.1</v>
          </cell>
          <cell r="H87">
            <v>2632.2</v>
          </cell>
          <cell r="I87">
            <v>2407</v>
          </cell>
          <cell r="J87">
            <v>1619</v>
          </cell>
          <cell r="K87">
            <v>2199.6</v>
          </cell>
          <cell r="L87">
            <v>1583.9</v>
          </cell>
          <cell r="M87">
            <v>2585.6</v>
          </cell>
          <cell r="N87">
            <v>1832.5</v>
          </cell>
          <cell r="R87">
            <v>2763</v>
          </cell>
          <cell r="S87">
            <v>2424.6999999999998</v>
          </cell>
          <cell r="T87">
            <v>1724.9</v>
          </cell>
        </row>
        <row r="88">
          <cell r="A88">
            <v>45200</v>
          </cell>
          <cell r="B88">
            <v>2523.6</v>
          </cell>
          <cell r="C88">
            <v>2797.8</v>
          </cell>
          <cell r="D88">
            <v>2003.6</v>
          </cell>
          <cell r="E88">
            <v>2816.4</v>
          </cell>
          <cell r="F88">
            <v>1600.5</v>
          </cell>
          <cell r="G88">
            <v>2535.1</v>
          </cell>
          <cell r="H88">
            <v>2774.5</v>
          </cell>
          <cell r="I88">
            <v>2612.3000000000002</v>
          </cell>
          <cell r="J88">
            <v>1820.6</v>
          </cell>
          <cell r="K88">
            <v>2374.1</v>
          </cell>
          <cell r="L88">
            <v>1709.6</v>
          </cell>
          <cell r="M88">
            <v>2811</v>
          </cell>
          <cell r="N88">
            <v>1999.2</v>
          </cell>
          <cell r="R88">
            <v>2967</v>
          </cell>
          <cell r="S88">
            <v>2635.6</v>
          </cell>
          <cell r="T88">
            <v>1850</v>
          </cell>
        </row>
        <row r="89">
          <cell r="A89">
            <v>45231</v>
          </cell>
          <cell r="B89">
            <v>2851.9</v>
          </cell>
          <cell r="C89">
            <v>3226.1</v>
          </cell>
          <cell r="D89">
            <v>2246.6</v>
          </cell>
          <cell r="E89">
            <v>3134.2</v>
          </cell>
          <cell r="F89">
            <v>1726.1</v>
          </cell>
          <cell r="G89">
            <v>2848.3</v>
          </cell>
          <cell r="H89">
            <v>3169.2</v>
          </cell>
          <cell r="I89">
            <v>2901.6</v>
          </cell>
          <cell r="J89">
            <v>2101.8000000000002</v>
          </cell>
          <cell r="K89">
            <v>2707</v>
          </cell>
          <cell r="L89">
            <v>1820.9</v>
          </cell>
          <cell r="M89">
            <v>3152.5</v>
          </cell>
          <cell r="N89">
            <v>2224.9</v>
          </cell>
          <cell r="R89">
            <v>3380.8</v>
          </cell>
          <cell r="S89">
            <v>2988.2</v>
          </cell>
          <cell r="T89">
            <v>2039.4</v>
          </cell>
        </row>
        <row r="90">
          <cell r="A90">
            <v>45261</v>
          </cell>
          <cell r="B90">
            <v>3584.8</v>
          </cell>
          <cell r="C90">
            <v>4192.8</v>
          </cell>
          <cell r="D90">
            <v>2700.7</v>
          </cell>
          <cell r="E90">
            <v>3635.7</v>
          </cell>
          <cell r="F90">
            <v>1962.6</v>
          </cell>
          <cell r="G90">
            <v>3746.7</v>
          </cell>
          <cell r="H90">
            <v>4246.3</v>
          </cell>
          <cell r="I90">
            <v>3815.8</v>
          </cell>
          <cell r="J90">
            <v>2412.3000000000002</v>
          </cell>
          <cell r="K90">
            <v>3200.8</v>
          </cell>
          <cell r="L90">
            <v>1917</v>
          </cell>
          <cell r="M90">
            <v>3787.9</v>
          </cell>
          <cell r="N90">
            <v>2992.5</v>
          </cell>
          <cell r="R90">
            <v>3917.7</v>
          </cell>
          <cell r="S90">
            <v>3826.1</v>
          </cell>
          <cell r="T90">
            <v>2520.1999999999998</v>
          </cell>
        </row>
        <row r="91">
          <cell r="A91">
            <v>45292</v>
          </cell>
          <cell r="B91">
            <v>4345</v>
          </cell>
          <cell r="C91">
            <v>5060.8999999999996</v>
          </cell>
          <cell r="D91">
            <v>3291.2</v>
          </cell>
          <cell r="E91">
            <v>4091.6</v>
          </cell>
          <cell r="F91">
            <v>2300.3000000000002</v>
          </cell>
          <cell r="G91">
            <v>4601.1000000000004</v>
          </cell>
          <cell r="H91">
            <v>5111.1000000000004</v>
          </cell>
          <cell r="I91">
            <v>4803.8999999999996</v>
          </cell>
          <cell r="J91">
            <v>3010.3</v>
          </cell>
          <cell r="K91">
            <v>4021</v>
          </cell>
          <cell r="L91">
            <v>1927.7</v>
          </cell>
          <cell r="M91">
            <v>4541.2</v>
          </cell>
          <cell r="N91">
            <v>4268.2</v>
          </cell>
          <cell r="R91">
            <v>4577</v>
          </cell>
          <cell r="S91">
            <v>4618.6000000000004</v>
          </cell>
          <cell r="T91">
            <v>3227.4</v>
          </cell>
        </row>
        <row r="92">
          <cell r="A92">
            <v>45323</v>
          </cell>
          <cell r="B92">
            <v>4861.5</v>
          </cell>
          <cell r="C92">
            <v>5628</v>
          </cell>
          <cell r="D92">
            <v>3858.7</v>
          </cell>
          <cell r="E92">
            <v>4388.3999999999996</v>
          </cell>
          <cell r="F92">
            <v>2645.6</v>
          </cell>
          <cell r="G92">
            <v>5103.2</v>
          </cell>
          <cell r="H92">
            <v>5767.9</v>
          </cell>
          <cell r="I92">
            <v>5469.5</v>
          </cell>
          <cell r="J92">
            <v>3784</v>
          </cell>
          <cell r="K92">
            <v>4344.3</v>
          </cell>
          <cell r="L92">
            <v>1971.9</v>
          </cell>
          <cell r="M92">
            <v>5081.2</v>
          </cell>
          <cell r="N92">
            <v>5007.6000000000004</v>
          </cell>
          <cell r="R92">
            <v>4926.3999999999996</v>
          </cell>
          <cell r="S92">
            <v>5179.2</v>
          </cell>
          <cell r="T92">
            <v>3691.4</v>
          </cell>
        </row>
        <row r="93">
          <cell r="A93">
            <v>45352</v>
          </cell>
          <cell r="B93">
            <v>5409.9</v>
          </cell>
          <cell r="C93">
            <v>6197.6</v>
          </cell>
          <cell r="D93">
            <v>4328.2</v>
          </cell>
          <cell r="E93">
            <v>4872.1000000000004</v>
          </cell>
          <cell r="F93">
            <v>3067.3</v>
          </cell>
          <cell r="G93">
            <v>5398.3</v>
          </cell>
          <cell r="H93">
            <v>6490.4</v>
          </cell>
          <cell r="I93">
            <v>6209.2</v>
          </cell>
          <cell r="J93">
            <v>4440.8999999999996</v>
          </cell>
          <cell r="K93">
            <v>4754.1000000000004</v>
          </cell>
          <cell r="L93">
            <v>3195.6</v>
          </cell>
          <cell r="M93">
            <v>5543.6</v>
          </cell>
          <cell r="N93">
            <v>5549.3</v>
          </cell>
          <cell r="R93">
            <v>5483.5</v>
          </cell>
          <cell r="S93">
            <v>5679.7</v>
          </cell>
          <cell r="T93">
            <v>4404.5</v>
          </cell>
        </row>
        <row r="94">
          <cell r="A94">
            <v>45383</v>
          </cell>
          <cell r="B94">
            <v>5884</v>
          </cell>
          <cell r="C94">
            <v>6592.9</v>
          </cell>
          <cell r="D94">
            <v>4559.3</v>
          </cell>
          <cell r="E94">
            <v>5320.5</v>
          </cell>
          <cell r="F94">
            <v>4107.3999999999996</v>
          </cell>
          <cell r="G94">
            <v>5758.4</v>
          </cell>
          <cell r="H94">
            <v>7077.6</v>
          </cell>
          <cell r="I94">
            <v>6750.4</v>
          </cell>
          <cell r="J94">
            <v>5046.5</v>
          </cell>
          <cell r="K94">
            <v>5051</v>
          </cell>
          <cell r="L94">
            <v>3462</v>
          </cell>
          <cell r="M94">
            <v>5944</v>
          </cell>
          <cell r="N94">
            <v>5886.5</v>
          </cell>
          <cell r="R94">
            <v>6073</v>
          </cell>
          <cell r="S94">
            <v>6044.6</v>
          </cell>
          <cell r="T94">
            <v>5195.5</v>
          </cell>
        </row>
        <row r="95">
          <cell r="A95">
            <v>45413</v>
          </cell>
          <cell r="B95">
            <v>6120.3</v>
          </cell>
          <cell r="C95">
            <v>6892.9</v>
          </cell>
          <cell r="D95">
            <v>4853.8</v>
          </cell>
          <cell r="E95">
            <v>5574.7</v>
          </cell>
          <cell r="F95">
            <v>4247.3</v>
          </cell>
          <cell r="G95">
            <v>5955.6</v>
          </cell>
          <cell r="H95">
            <v>7135.1</v>
          </cell>
          <cell r="I95">
            <v>6938.8</v>
          </cell>
          <cell r="J95">
            <v>5425.8</v>
          </cell>
          <cell r="K95">
            <v>5230.1000000000004</v>
          </cell>
          <cell r="L95">
            <v>3657.8</v>
          </cell>
          <cell r="M95">
            <v>6283.6</v>
          </cell>
          <cell r="N95">
            <v>6137.1</v>
          </cell>
          <cell r="R95">
            <v>6425.7</v>
          </cell>
          <cell r="S95">
            <v>6271.7</v>
          </cell>
          <cell r="T95">
            <v>5392.1</v>
          </cell>
        </row>
        <row r="96">
          <cell r="A96">
            <v>45444</v>
          </cell>
          <cell r="B96">
            <v>6410.3</v>
          </cell>
          <cell r="C96">
            <v>7146.5</v>
          </cell>
          <cell r="D96">
            <v>4949.1000000000004</v>
          </cell>
          <cell r="E96">
            <v>5774.1</v>
          </cell>
          <cell r="F96">
            <v>4872.2</v>
          </cell>
          <cell r="G96">
            <v>6092.5</v>
          </cell>
          <cell r="H96">
            <v>7449.8</v>
          </cell>
          <cell r="I96">
            <v>7239.1</v>
          </cell>
          <cell r="J96">
            <v>5704</v>
          </cell>
          <cell r="K96">
            <v>5563.7</v>
          </cell>
          <cell r="L96">
            <v>3871.1</v>
          </cell>
          <cell r="M96">
            <v>6645.8</v>
          </cell>
          <cell r="N96">
            <v>6351.2</v>
          </cell>
          <cell r="R96">
            <v>6826.7</v>
          </cell>
          <cell r="S96">
            <v>6503.5</v>
          </cell>
          <cell r="T96">
            <v>5820.3</v>
          </cell>
        </row>
        <row r="97">
          <cell r="A97">
            <v>45474</v>
          </cell>
          <cell r="B97">
            <v>6662.3</v>
          </cell>
          <cell r="C97">
            <v>7362.1</v>
          </cell>
          <cell r="D97">
            <v>5243.1</v>
          </cell>
          <cell r="E97">
            <v>5885.6</v>
          </cell>
          <cell r="F97">
            <v>5109.8</v>
          </cell>
          <cell r="G97">
            <v>6320.8</v>
          </cell>
          <cell r="H97">
            <v>7922.2</v>
          </cell>
          <cell r="I97">
            <v>7481</v>
          </cell>
          <cell r="J97">
            <v>5849</v>
          </cell>
          <cell r="K97">
            <v>5895</v>
          </cell>
          <cell r="L97">
            <v>4043.6</v>
          </cell>
          <cell r="M97">
            <v>7018.6</v>
          </cell>
          <cell r="N97">
            <v>6549.1</v>
          </cell>
          <cell r="R97">
            <v>7165.5</v>
          </cell>
          <cell r="S97">
            <v>6744.5</v>
          </cell>
          <cell r="T97">
            <v>6057.7</v>
          </cell>
        </row>
        <row r="98">
          <cell r="A98">
            <v>45505</v>
          </cell>
          <cell r="B98">
            <v>6922.6</v>
          </cell>
          <cell r="C98">
            <v>7642.4</v>
          </cell>
          <cell r="D98">
            <v>5400.8</v>
          </cell>
          <cell r="E98">
            <v>5975.6</v>
          </cell>
          <cell r="F98">
            <v>5428.2</v>
          </cell>
          <cell r="G98">
            <v>6594.7</v>
          </cell>
          <cell r="H98">
            <v>8239.2000000000007</v>
          </cell>
          <cell r="I98">
            <v>7773.1</v>
          </cell>
          <cell r="J98">
            <v>6145.3</v>
          </cell>
          <cell r="K98">
            <v>6165.4</v>
          </cell>
          <cell r="L98">
            <v>4266.5</v>
          </cell>
          <cell r="M98">
            <v>7336.7</v>
          </cell>
          <cell r="N98">
            <v>6704.2</v>
          </cell>
          <cell r="R98">
            <v>7322.8</v>
          </cell>
          <cell r="S98">
            <v>7016.5</v>
          </cell>
          <cell r="T98">
            <v>6340.5</v>
          </cell>
        </row>
        <row r="99">
          <cell r="A99">
            <v>45536</v>
          </cell>
          <cell r="B99">
            <v>7145.1</v>
          </cell>
          <cell r="C99">
            <v>7829.2</v>
          </cell>
          <cell r="D99">
            <v>5508.7</v>
          </cell>
          <cell r="E99">
            <v>6269.5</v>
          </cell>
          <cell r="F99">
            <v>5819.9</v>
          </cell>
          <cell r="G99">
            <v>6762.1</v>
          </cell>
          <cell r="H99">
            <v>8503.7999999999993</v>
          </cell>
          <cell r="I99">
            <v>7972.1</v>
          </cell>
          <cell r="J99">
            <v>6328.5</v>
          </cell>
          <cell r="K99">
            <v>6287.2</v>
          </cell>
          <cell r="L99">
            <v>4493.6000000000004</v>
          </cell>
          <cell r="M99">
            <v>7607.3</v>
          </cell>
          <cell r="N99">
            <v>6912.7</v>
          </cell>
          <cell r="R99">
            <v>7489.8</v>
          </cell>
          <cell r="S99">
            <v>7238.6</v>
          </cell>
          <cell r="T99">
            <v>6598.6</v>
          </cell>
        </row>
        <row r="100">
          <cell r="A100">
            <v>45566</v>
          </cell>
          <cell r="B100">
            <v>7328.4</v>
          </cell>
          <cell r="C100">
            <v>7944</v>
          </cell>
          <cell r="D100">
            <v>5653.8</v>
          </cell>
          <cell r="E100">
            <v>6539.5</v>
          </cell>
          <cell r="F100">
            <v>6154.4</v>
          </cell>
          <cell r="G100">
            <v>6946.8</v>
          </cell>
          <cell r="H100">
            <v>8776.2999999999993</v>
          </cell>
          <cell r="I100">
            <v>8039.5</v>
          </cell>
          <cell r="J100">
            <v>6459.4</v>
          </cell>
          <cell r="K100">
            <v>6415.7</v>
          </cell>
          <cell r="L100">
            <v>4667.3999999999996</v>
          </cell>
          <cell r="M100">
            <v>7910.5</v>
          </cell>
          <cell r="N100">
            <v>7085.4</v>
          </cell>
          <cell r="R100">
            <v>7636.7</v>
          </cell>
          <cell r="S100">
            <v>7440.5</v>
          </cell>
          <cell r="T100">
            <v>6738.4</v>
          </cell>
        </row>
        <row r="101">
          <cell r="A101">
            <v>45597</v>
          </cell>
          <cell r="B101">
            <v>7497.9</v>
          </cell>
          <cell r="C101">
            <v>8016.9</v>
          </cell>
          <cell r="D101">
            <v>5869.2</v>
          </cell>
          <cell r="E101">
            <v>6666.3</v>
          </cell>
          <cell r="F101">
            <v>6447.5</v>
          </cell>
          <cell r="G101">
            <v>7080.2</v>
          </cell>
          <cell r="H101">
            <v>9026.7999999999993</v>
          </cell>
          <cell r="I101">
            <v>8242.2000000000007</v>
          </cell>
          <cell r="J101">
            <v>6550.4</v>
          </cell>
          <cell r="K101">
            <v>6612.4</v>
          </cell>
          <cell r="L101">
            <v>4998.8999999999996</v>
          </cell>
          <cell r="M101">
            <v>8205.7000000000007</v>
          </cell>
          <cell r="N101">
            <v>7238.4</v>
          </cell>
          <cell r="R101">
            <v>7557.1</v>
          </cell>
          <cell r="S101">
            <v>7635.6</v>
          </cell>
          <cell r="T101">
            <v>6971.5</v>
          </cell>
        </row>
        <row r="102">
          <cell r="A102">
            <v>45627</v>
          </cell>
          <cell r="B102">
            <v>7687.3</v>
          </cell>
          <cell r="C102">
            <v>8191.2</v>
          </cell>
          <cell r="D102">
            <v>6005.2</v>
          </cell>
          <cell r="E102">
            <v>6759.3</v>
          </cell>
          <cell r="F102">
            <v>6832.4</v>
          </cell>
          <cell r="G102">
            <v>7175.2</v>
          </cell>
          <cell r="H102">
            <v>9205.7999999999993</v>
          </cell>
          <cell r="I102">
            <v>8428.1</v>
          </cell>
          <cell r="J102">
            <v>6879.3</v>
          </cell>
          <cell r="K102">
            <v>6670.6</v>
          </cell>
          <cell r="L102">
            <v>5117.2</v>
          </cell>
          <cell r="M102">
            <v>8568</v>
          </cell>
          <cell r="N102">
            <v>7411.4</v>
          </cell>
          <cell r="R102">
            <v>7447.2</v>
          </cell>
          <cell r="S102">
            <v>7860.3</v>
          </cell>
          <cell r="T102">
            <v>7220.5</v>
          </cell>
        </row>
        <row r="103">
          <cell r="A103">
            <v>45658</v>
          </cell>
          <cell r="B103">
            <v>7867.8</v>
          </cell>
          <cell r="C103">
            <v>8340.2000000000007</v>
          </cell>
          <cell r="D103">
            <v>6147.1</v>
          </cell>
          <cell r="E103">
            <v>6812.5</v>
          </cell>
          <cell r="F103">
            <v>7269.2</v>
          </cell>
          <cell r="G103">
            <v>7283.3</v>
          </cell>
          <cell r="H103">
            <v>9399.4</v>
          </cell>
          <cell r="I103">
            <v>8528.2000000000007</v>
          </cell>
          <cell r="J103">
            <v>7022.1</v>
          </cell>
          <cell r="K103">
            <v>6803.5</v>
          </cell>
          <cell r="L103">
            <v>5138.5</v>
          </cell>
          <cell r="M103">
            <v>9022.2000000000007</v>
          </cell>
          <cell r="N103">
            <v>7547.9</v>
          </cell>
          <cell r="R103">
            <v>7504</v>
          </cell>
          <cell r="S103">
            <v>8047.6</v>
          </cell>
          <cell r="T103">
            <v>7453.6</v>
          </cell>
        </row>
        <row r="104">
          <cell r="A104">
            <v>45689</v>
          </cell>
          <cell r="B104">
            <v>8064.9</v>
          </cell>
          <cell r="C104">
            <v>8598.1</v>
          </cell>
          <cell r="D104">
            <v>6257.1</v>
          </cell>
          <cell r="E104">
            <v>6845.7</v>
          </cell>
          <cell r="F104">
            <v>7573.8</v>
          </cell>
          <cell r="G104">
            <v>7326.7</v>
          </cell>
          <cell r="H104">
            <v>9611.2999999999993</v>
          </cell>
          <cell r="I104">
            <v>8691.9</v>
          </cell>
          <cell r="J104">
            <v>7156.4</v>
          </cell>
          <cell r="K104">
            <v>7093.4</v>
          </cell>
          <cell r="L104">
            <v>5231.2</v>
          </cell>
          <cell r="M104">
            <v>9244.4</v>
          </cell>
          <cell r="N104">
            <v>7752</v>
          </cell>
          <cell r="R104">
            <v>7464.5</v>
          </cell>
          <cell r="S104">
            <v>8295.9</v>
          </cell>
          <cell r="T104">
            <v>7615.3</v>
          </cell>
        </row>
        <row r="105">
          <cell r="A105">
            <v>45717</v>
          </cell>
          <cell r="B105">
            <v>8356.1</v>
          </cell>
          <cell r="C105">
            <v>9097.4</v>
          </cell>
          <cell r="D105">
            <v>6300.4</v>
          </cell>
          <cell r="E105">
            <v>7123.7</v>
          </cell>
          <cell r="F105">
            <v>7769</v>
          </cell>
          <cell r="G105">
            <v>7452.8</v>
          </cell>
          <cell r="H105">
            <v>9759.2999999999993</v>
          </cell>
          <cell r="I105">
            <v>8868</v>
          </cell>
          <cell r="J105">
            <v>7307.3</v>
          </cell>
          <cell r="K105">
            <v>7104.6</v>
          </cell>
          <cell r="L105">
            <v>6622.3</v>
          </cell>
          <cell r="M105">
            <v>9596.2000000000007</v>
          </cell>
          <cell r="N105">
            <v>7924.6</v>
          </cell>
          <cell r="R105">
            <v>8016.7</v>
          </cell>
          <cell r="S105">
            <v>8560</v>
          </cell>
          <cell r="T105">
            <v>7841.4</v>
          </cell>
        </row>
        <row r="106">
          <cell r="A106">
            <v>45748</v>
          </cell>
          <cell r="B106">
            <v>8591.2000000000007</v>
          </cell>
          <cell r="C106">
            <v>9365.1</v>
          </cell>
          <cell r="D106">
            <v>6465.8</v>
          </cell>
          <cell r="E106">
            <v>7324.2</v>
          </cell>
          <cell r="F106">
            <v>7934.7</v>
          </cell>
          <cell r="G106">
            <v>7507.7</v>
          </cell>
          <cell r="H106">
            <v>9968.2999999999993</v>
          </cell>
          <cell r="I106">
            <v>9012.2999999999993</v>
          </cell>
          <cell r="J106">
            <v>7532.3</v>
          </cell>
          <cell r="K106">
            <v>7567</v>
          </cell>
          <cell r="L106">
            <v>6842.2</v>
          </cell>
          <cell r="M106">
            <v>9971.7999999999993</v>
          </cell>
          <cell r="N106">
            <v>8111.1</v>
          </cell>
          <cell r="R106">
            <v>8158.7</v>
          </cell>
          <cell r="S106">
            <v>8838.5</v>
          </cell>
          <cell r="T106">
            <v>7979.7</v>
          </cell>
        </row>
        <row r="107">
          <cell r="A107">
            <v>45778</v>
          </cell>
          <cell r="B107">
            <v>8725.9</v>
          </cell>
          <cell r="C107">
            <v>9412.2999999999993</v>
          </cell>
          <cell r="D107">
            <v>6506.5</v>
          </cell>
          <cell r="E107">
            <v>7435.9</v>
          </cell>
          <cell r="F107">
            <v>8097.2</v>
          </cell>
          <cell r="G107">
            <v>7622.9</v>
          </cell>
          <cell r="H107">
            <v>10271.4</v>
          </cell>
          <cell r="I107">
            <v>9037.2000000000007</v>
          </cell>
          <cell r="J107">
            <v>7827.6</v>
          </cell>
          <cell r="K107">
            <v>7763.7</v>
          </cell>
          <cell r="L107">
            <v>6936.1</v>
          </cell>
          <cell r="M107">
            <v>10325</v>
          </cell>
          <cell r="N107">
            <v>8284.1</v>
          </cell>
          <cell r="R107">
            <v>7911.6</v>
          </cell>
          <cell r="S107">
            <v>9054.7000000000007</v>
          </cell>
          <cell r="T107">
            <v>8061.6</v>
          </cell>
        </row>
        <row r="108">
          <cell r="A108">
            <v>45809</v>
          </cell>
          <cell r="B108">
            <v>8840.1</v>
          </cell>
          <cell r="C108">
            <v>9442.6</v>
          </cell>
          <cell r="D108">
            <v>6675.8</v>
          </cell>
          <cell r="E108">
            <v>7509.3</v>
          </cell>
          <cell r="F108">
            <v>8360</v>
          </cell>
          <cell r="G108">
            <v>7743.9</v>
          </cell>
          <cell r="H108">
            <v>10491.2</v>
          </cell>
          <cell r="I108">
            <v>9147.9</v>
          </cell>
          <cell r="J108">
            <v>7976.9</v>
          </cell>
          <cell r="K108">
            <v>7805.2</v>
          </cell>
          <cell r="L108">
            <v>7227.9</v>
          </cell>
          <cell r="M108">
            <v>10508.2</v>
          </cell>
          <cell r="N108">
            <v>8413.2999999999993</v>
          </cell>
          <cell r="R108">
            <v>7904.3</v>
          </cell>
          <cell r="S108">
            <v>9176.1</v>
          </cell>
          <cell r="T108">
            <v>8225.6</v>
          </cell>
        </row>
        <row r="109">
          <cell r="A109">
            <v>45839</v>
          </cell>
          <cell r="B109">
            <v>9016.2999999999993</v>
          </cell>
          <cell r="C109">
            <v>9621.9</v>
          </cell>
          <cell r="D109">
            <v>6744.8</v>
          </cell>
          <cell r="E109">
            <v>7464.5</v>
          </cell>
          <cell r="F109">
            <v>8560</v>
          </cell>
          <cell r="G109">
            <v>7869.3</v>
          </cell>
          <cell r="H109">
            <v>10608.2</v>
          </cell>
          <cell r="I109">
            <v>9349.6</v>
          </cell>
          <cell r="J109">
            <v>8141.3</v>
          </cell>
          <cell r="K109">
            <v>8301.6</v>
          </cell>
          <cell r="L109">
            <v>7381.4</v>
          </cell>
          <cell r="M109">
            <v>10772.7</v>
          </cell>
          <cell r="N109">
            <v>8572.7999999999993</v>
          </cell>
          <cell r="R109">
            <v>8291.1</v>
          </cell>
          <cell r="S109">
            <v>9309.9</v>
          </cell>
          <cell r="T109">
            <v>8421.6</v>
          </cell>
        </row>
        <row r="110">
          <cell r="A110">
            <v>45870</v>
          </cell>
          <cell r="B110">
            <v>9182.2999999999993</v>
          </cell>
          <cell r="C110">
            <v>9749.5</v>
          </cell>
          <cell r="D110">
            <v>6980.1</v>
          </cell>
          <cell r="E110">
            <v>7405.8</v>
          </cell>
          <cell r="F110">
            <v>8814.2999999999993</v>
          </cell>
          <cell r="G110">
            <v>7956.6</v>
          </cell>
          <cell r="H110">
            <v>10788.4</v>
          </cell>
          <cell r="I110">
            <v>9648.6</v>
          </cell>
          <cell r="J110">
            <v>8296.5</v>
          </cell>
          <cell r="K110">
            <v>8388.2999999999993</v>
          </cell>
          <cell r="L110">
            <v>7522.7</v>
          </cell>
          <cell r="M110">
            <v>11174.4</v>
          </cell>
          <cell r="N110">
            <v>8784.7999999999993</v>
          </cell>
          <cell r="R110">
            <v>8149.4</v>
          </cell>
          <cell r="S110">
            <v>9508.5</v>
          </cell>
          <cell r="T110">
            <v>8662.7999999999993</v>
          </cell>
        </row>
        <row r="111">
          <cell r="A111">
            <v>45901</v>
          </cell>
          <cell r="B111">
            <v>9366.7999999999993</v>
          </cell>
          <cell r="C111">
            <v>9918.2999999999993</v>
          </cell>
          <cell r="D111">
            <v>7073.7</v>
          </cell>
          <cell r="E111">
            <v>7508.4</v>
          </cell>
          <cell r="F111">
            <v>9143.7000000000007</v>
          </cell>
          <cell r="G111">
            <v>8116.5</v>
          </cell>
          <cell r="H111">
            <v>11065.1</v>
          </cell>
          <cell r="I111">
            <v>9920.2999999999993</v>
          </cell>
          <cell r="J111">
            <v>8476.1</v>
          </cell>
          <cell r="K111">
            <v>8408.7000000000007</v>
          </cell>
          <cell r="L111">
            <v>7732.8</v>
          </cell>
          <cell r="M111">
            <v>11366</v>
          </cell>
          <cell r="N111">
            <v>8971.4</v>
          </cell>
          <cell r="R111">
            <v>8265</v>
          </cell>
          <cell r="S111">
            <v>9689.5</v>
          </cell>
          <cell r="T111">
            <v>8902.1</v>
          </cell>
        </row>
        <row r="112">
          <cell r="A112">
            <v>45931</v>
          </cell>
          <cell r="B112">
            <v>9584.1</v>
          </cell>
          <cell r="C112">
            <v>10132.299999999999</v>
          </cell>
          <cell r="D112">
            <v>7241.2</v>
          </cell>
          <cell r="E112">
            <v>7617.3</v>
          </cell>
          <cell r="F112">
            <v>9439.7000000000007</v>
          </cell>
          <cell r="G112">
            <v>8228.1</v>
          </cell>
          <cell r="H112">
            <v>11317.6</v>
          </cell>
          <cell r="I112">
            <v>10298.700000000001</v>
          </cell>
          <cell r="J112">
            <v>8642.9</v>
          </cell>
          <cell r="K112">
            <v>8558.7000000000007</v>
          </cell>
          <cell r="L112">
            <v>7886.7</v>
          </cell>
          <cell r="M112">
            <v>11600.6</v>
          </cell>
          <cell r="N112">
            <v>9203</v>
          </cell>
          <cell r="R112">
            <v>8458.9</v>
          </cell>
          <cell r="S112">
            <v>9898.7999999999993</v>
          </cell>
          <cell r="T112">
            <v>9162.7999999999993</v>
          </cell>
        </row>
        <row r="113">
          <cell r="A113">
            <v>45962</v>
          </cell>
          <cell r="B113">
            <v>9821.4</v>
          </cell>
          <cell r="C113">
            <v>10406.9</v>
          </cell>
          <cell r="D113">
            <v>7320.4</v>
          </cell>
          <cell r="E113">
            <v>7688.5</v>
          </cell>
          <cell r="F113">
            <v>9769.9</v>
          </cell>
          <cell r="G113">
            <v>8310.7000000000007</v>
          </cell>
          <cell r="H113">
            <v>11578.6</v>
          </cell>
          <cell r="I113">
            <v>10617</v>
          </cell>
          <cell r="J113">
            <v>8866.2999999999993</v>
          </cell>
          <cell r="K113">
            <v>8791.7000000000007</v>
          </cell>
          <cell r="L113">
            <v>7999.2</v>
          </cell>
          <cell r="M113">
            <v>11920.9</v>
          </cell>
          <cell r="N113">
            <v>9438.7999999999993</v>
          </cell>
          <cell r="R113">
            <v>8543.4</v>
          </cell>
          <cell r="S113">
            <v>10158.5</v>
          </cell>
          <cell r="T113">
            <v>9414.6</v>
          </cell>
        </row>
        <row r="114">
          <cell r="A114">
            <v>45992</v>
          </cell>
          <cell r="B114">
            <v>10107.6</v>
          </cell>
          <cell r="C114">
            <v>10770.2</v>
          </cell>
          <cell r="D114">
            <v>7518.2</v>
          </cell>
          <cell r="E114">
            <v>7756.1</v>
          </cell>
          <cell r="F114">
            <v>10096.200000000001</v>
          </cell>
          <cell r="G114">
            <v>8458.5</v>
          </cell>
          <cell r="H114">
            <v>11799.1</v>
          </cell>
          <cell r="I114">
            <v>11002.2</v>
          </cell>
          <cell r="J114">
            <v>9141.1</v>
          </cell>
          <cell r="K114">
            <v>9019.7000000000007</v>
          </cell>
          <cell r="L114">
            <v>8109.6</v>
          </cell>
          <cell r="M114">
            <v>12399.1</v>
          </cell>
          <cell r="N114">
            <v>9624.1</v>
          </cell>
          <cell r="R114">
            <v>8600.2000000000007</v>
          </cell>
          <cell r="S114">
            <v>10470.6</v>
          </cell>
          <cell r="T114">
            <v>9751.2999999999993</v>
          </cell>
        </row>
        <row r="115">
          <cell r="A115">
            <v>46023</v>
          </cell>
          <cell r="B115">
            <v>10400.5</v>
          </cell>
          <cell r="C115">
            <v>11257.3</v>
          </cell>
          <cell r="D115">
            <v>7640.9</v>
          </cell>
          <cell r="E115">
            <v>7787.7</v>
          </cell>
          <cell r="F115">
            <v>10430.299999999999</v>
          </cell>
          <cell r="G115">
            <v>8641.1</v>
          </cell>
          <cell r="H115">
            <v>12091.6</v>
          </cell>
          <cell r="I115">
            <v>11217.7</v>
          </cell>
          <cell r="J115">
            <v>9452.1</v>
          </cell>
          <cell r="K115">
            <v>9042</v>
          </cell>
          <cell r="L115">
            <v>8158.9</v>
          </cell>
          <cell r="M115">
            <v>12870.3</v>
          </cell>
          <cell r="N115">
            <v>9876.1</v>
          </cell>
          <cell r="R115">
            <v>9145.2000000000007</v>
          </cell>
          <cell r="S115">
            <v>10738.6</v>
          </cell>
          <cell r="T115">
            <v>9976.2000000000007</v>
          </cell>
        </row>
        <row r="116">
          <cell r="A116">
            <v>46054</v>
          </cell>
          <cell r="B116">
            <v>10714.2</v>
          </cell>
          <cell r="C116">
            <v>11640.9</v>
          </cell>
          <cell r="D116">
            <v>7700.5</v>
          </cell>
          <cell r="E116">
            <v>7789.7</v>
          </cell>
          <cell r="F116">
            <v>11121.5</v>
          </cell>
          <cell r="G116">
            <v>8815.1</v>
          </cell>
          <cell r="H116">
            <v>12407.5</v>
          </cell>
          <cell r="I116">
            <v>11433.2</v>
          </cell>
          <cell r="J116">
            <v>9608</v>
          </cell>
          <cell r="K116">
            <v>9433</v>
          </cell>
          <cell r="L116">
            <v>8183.7</v>
          </cell>
          <cell r="M116">
            <v>13323.1</v>
          </cell>
          <cell r="N116">
            <v>10204.299999999999</v>
          </cell>
          <cell r="R116">
            <v>9067.4</v>
          </cell>
          <cell r="S116">
            <v>11099.4</v>
          </cell>
          <cell r="T116">
            <v>10365.5</v>
          </cell>
        </row>
        <row r="117">
          <cell r="A117">
            <v>46082</v>
          </cell>
          <cell r="B117">
            <v>11065.5</v>
          </cell>
          <cell r="C117">
            <v>12052</v>
          </cell>
          <cell r="D117">
            <v>7867.6</v>
          </cell>
          <cell r="E117">
            <v>7978.4</v>
          </cell>
          <cell r="F117">
            <v>11477.4</v>
          </cell>
          <cell r="G117">
            <v>8946.2999999999993</v>
          </cell>
          <cell r="H117">
            <v>12708.8</v>
          </cell>
          <cell r="I117">
            <v>11844.6</v>
          </cell>
          <cell r="J117">
            <v>9885.7999999999993</v>
          </cell>
          <cell r="K117">
            <v>9847.9</v>
          </cell>
          <cell r="L117">
            <v>9171.2999999999993</v>
          </cell>
          <cell r="M117">
            <v>13823.5</v>
          </cell>
          <cell r="N117">
            <v>10365</v>
          </cell>
          <cell r="R117">
            <v>9134.2000000000007</v>
          </cell>
          <cell r="S117">
            <v>11471.7</v>
          </cell>
          <cell r="T117">
            <v>10818.1</v>
          </cell>
        </row>
        <row r="118">
          <cell r="A118">
            <v>46113</v>
          </cell>
          <cell r="B118">
            <v>11330.3</v>
          </cell>
          <cell r="C118">
            <v>12274.6</v>
          </cell>
          <cell r="D118">
            <v>7987.4</v>
          </cell>
          <cell r="E118">
            <v>8142.4</v>
          </cell>
          <cell r="F118">
            <v>11756.3</v>
          </cell>
          <cell r="G118">
            <v>9207.7999999999993</v>
          </cell>
          <cell r="H118">
            <v>13022.3</v>
          </cell>
          <cell r="I118">
            <v>12405.4</v>
          </cell>
          <cell r="J118">
            <v>10295.5</v>
          </cell>
          <cell r="K118">
            <v>9861.7000000000007</v>
          </cell>
          <cell r="L118">
            <v>9529</v>
          </cell>
          <cell r="M118">
            <v>14180.9</v>
          </cell>
          <cell r="N118">
            <v>10566.5</v>
          </cell>
          <cell r="R118">
            <v>9090.2000000000007</v>
          </cell>
          <cell r="S118">
            <v>11735.7</v>
          </cell>
          <cell r="T118">
            <v>11277.6</v>
          </cell>
        </row>
        <row r="119">
          <cell r="A119">
            <v>46143</v>
          </cell>
          <cell r="B119">
            <v>11556.9</v>
          </cell>
          <cell r="C119">
            <v>12553.9</v>
          </cell>
          <cell r="D119">
            <v>8047.9</v>
          </cell>
          <cell r="E119">
            <v>8204</v>
          </cell>
          <cell r="F119">
            <v>12040</v>
          </cell>
          <cell r="G119">
            <v>9358.2999999999993</v>
          </cell>
          <cell r="H119">
            <v>13344.2</v>
          </cell>
          <cell r="I119">
            <v>12627.4</v>
          </cell>
          <cell r="J119">
            <v>10591.1</v>
          </cell>
          <cell r="K119">
            <v>10113.5</v>
          </cell>
          <cell r="L119">
            <v>9735.7000000000007</v>
          </cell>
          <cell r="M119">
            <v>14371</v>
          </cell>
          <cell r="N119">
            <v>10804.5</v>
          </cell>
          <cell r="R119">
            <v>9404.7000000000007</v>
          </cell>
          <cell r="S119">
            <v>11938.7</v>
          </cell>
          <cell r="T119">
            <v>11533.2</v>
          </cell>
        </row>
      </sheetData>
      <sheetData sheetId="3">
        <row r="3">
          <cell r="C3">
            <v>0.34670000000000001</v>
          </cell>
          <cell r="D3">
            <v>3.1300000000000001E-2</v>
          </cell>
          <cell r="E3">
            <v>0.1237</v>
          </cell>
          <cell r="F3">
            <v>7.0000000000000007E-2</v>
          </cell>
          <cell r="G3">
            <v>6.1199999999999997E-2</v>
          </cell>
          <cell r="H3">
            <v>6.3299999999999995E-2</v>
          </cell>
          <cell r="I3">
            <v>8.4099999999999994E-2</v>
          </cell>
          <cell r="J3">
            <v>2.5899999999999999E-2</v>
          </cell>
          <cell r="K3">
            <v>5.9499999999999997E-2</v>
          </cell>
          <cell r="L3">
            <v>2.0400000000000001E-2</v>
          </cell>
          <cell r="M3">
            <v>7.9899999999999999E-2</v>
          </cell>
          <cell r="N3">
            <v>3.4000000000000002E-2</v>
          </cell>
        </row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A7">
            <v>42736</v>
          </cell>
          <cell r="B7">
            <v>101.6</v>
          </cell>
          <cell r="C7">
            <v>101</v>
          </cell>
          <cell r="D7">
            <v>101.3</v>
          </cell>
          <cell r="E7">
            <v>100.5</v>
          </cell>
          <cell r="F7">
            <v>101.6</v>
          </cell>
          <cell r="G7">
            <v>100.4</v>
          </cell>
          <cell r="H7">
            <v>102.7</v>
          </cell>
          <cell r="I7">
            <v>102.9</v>
          </cell>
          <cell r="J7">
            <v>104.1</v>
          </cell>
          <cell r="K7">
            <v>103.4</v>
          </cell>
          <cell r="L7">
            <v>100.5</v>
          </cell>
          <cell r="M7">
            <v>102.5</v>
          </cell>
          <cell r="N7">
            <v>102</v>
          </cell>
          <cell r="R7">
            <v>101.6</v>
          </cell>
          <cell r="S7">
            <v>101.4</v>
          </cell>
          <cell r="T7">
            <v>102.3</v>
          </cell>
        </row>
        <row r="8">
          <cell r="A8">
            <v>42767</v>
          </cell>
          <cell r="B8">
            <v>103.7</v>
          </cell>
          <cell r="C8">
            <v>103.9</v>
          </cell>
          <cell r="D8">
            <v>105.5</v>
          </cell>
          <cell r="E8">
            <v>100.4</v>
          </cell>
          <cell r="F8">
            <v>107.7</v>
          </cell>
          <cell r="G8">
            <v>100.7</v>
          </cell>
          <cell r="H8">
            <v>104.1</v>
          </cell>
          <cell r="I8">
            <v>105.6</v>
          </cell>
          <cell r="J8">
            <v>107.1</v>
          </cell>
          <cell r="K8">
            <v>103.5</v>
          </cell>
          <cell r="L8">
            <v>102.9</v>
          </cell>
          <cell r="M8">
            <v>103.4</v>
          </cell>
          <cell r="N8">
            <v>103.5</v>
          </cell>
          <cell r="R8">
            <v>103.6</v>
          </cell>
          <cell r="S8">
            <v>103</v>
          </cell>
          <cell r="T8">
            <v>106.7</v>
          </cell>
        </row>
        <row r="9">
          <cell r="A9">
            <v>42795</v>
          </cell>
          <cell r="B9">
            <v>107.1</v>
          </cell>
          <cell r="C9">
            <v>106</v>
          </cell>
          <cell r="D9">
            <v>107.1</v>
          </cell>
          <cell r="E9">
            <v>102.2</v>
          </cell>
          <cell r="F9">
            <v>121.4</v>
          </cell>
          <cell r="G9">
            <v>102</v>
          </cell>
          <cell r="H9">
            <v>107</v>
          </cell>
          <cell r="I9">
            <v>106.4</v>
          </cell>
          <cell r="J9">
            <v>113.2</v>
          </cell>
          <cell r="K9">
            <v>105.1</v>
          </cell>
          <cell r="L9">
            <v>130.80000000000001</v>
          </cell>
          <cell r="M9">
            <v>105</v>
          </cell>
          <cell r="N9">
            <v>105.7</v>
          </cell>
          <cell r="R9">
            <v>104.3</v>
          </cell>
          <cell r="S9">
            <v>105.3</v>
          </cell>
          <cell r="T9">
            <v>116</v>
          </cell>
        </row>
        <row r="10">
          <cell r="A10">
            <v>42826</v>
          </cell>
          <cell r="B10">
            <v>110</v>
          </cell>
          <cell r="C10">
            <v>108.4</v>
          </cell>
          <cell r="D10">
            <v>109.3</v>
          </cell>
          <cell r="E10">
            <v>105.9</v>
          </cell>
          <cell r="F10">
            <v>131.80000000000001</v>
          </cell>
          <cell r="G10">
            <v>103.1</v>
          </cell>
          <cell r="H10">
            <v>109.2</v>
          </cell>
          <cell r="I10">
            <v>107</v>
          </cell>
          <cell r="J10">
            <v>120.7</v>
          </cell>
          <cell r="K10">
            <v>107.7</v>
          </cell>
          <cell r="L10">
            <v>131.80000000000001</v>
          </cell>
          <cell r="M10">
            <v>107.2</v>
          </cell>
          <cell r="N10">
            <v>106.9</v>
          </cell>
          <cell r="R10">
            <v>107.8</v>
          </cell>
          <cell r="S10">
            <v>107.5</v>
          </cell>
          <cell r="T10">
            <v>121.2</v>
          </cell>
        </row>
        <row r="11">
          <cell r="A11">
            <v>42856</v>
          </cell>
          <cell r="B11">
            <v>111.6</v>
          </cell>
          <cell r="C11">
            <v>109.6</v>
          </cell>
          <cell r="D11">
            <v>111.3</v>
          </cell>
          <cell r="E11">
            <v>107.8</v>
          </cell>
          <cell r="F11">
            <v>135.6</v>
          </cell>
          <cell r="G11">
            <v>106.1</v>
          </cell>
          <cell r="H11">
            <v>110.9</v>
          </cell>
          <cell r="I11">
            <v>108.2</v>
          </cell>
          <cell r="J11">
            <v>120.9</v>
          </cell>
          <cell r="K11">
            <v>108.9</v>
          </cell>
          <cell r="L11">
            <v>133</v>
          </cell>
          <cell r="M11">
            <v>109</v>
          </cell>
          <cell r="N11">
            <v>108.2</v>
          </cell>
          <cell r="R11">
            <v>109.2</v>
          </cell>
          <cell r="S11">
            <v>109.1</v>
          </cell>
          <cell r="T11">
            <v>123.2</v>
          </cell>
        </row>
        <row r="12">
          <cell r="A12">
            <v>42887</v>
          </cell>
          <cell r="B12">
            <v>112.7</v>
          </cell>
          <cell r="C12">
            <v>110.2</v>
          </cell>
          <cell r="D12">
            <v>111.6</v>
          </cell>
          <cell r="E12">
            <v>110.9</v>
          </cell>
          <cell r="F12">
            <v>136.4</v>
          </cell>
          <cell r="G12">
            <v>106.5</v>
          </cell>
          <cell r="H12">
            <v>112.7</v>
          </cell>
          <cell r="I12">
            <v>109.2</v>
          </cell>
          <cell r="J12">
            <v>121.8</v>
          </cell>
          <cell r="K12">
            <v>110.3</v>
          </cell>
          <cell r="L12">
            <v>133.4</v>
          </cell>
          <cell r="M12">
            <v>109.4</v>
          </cell>
          <cell r="N12">
            <v>108.5</v>
          </cell>
          <cell r="R12">
            <v>110.7</v>
          </cell>
          <cell r="S12">
            <v>110.2</v>
          </cell>
          <cell r="T12">
            <v>123.9</v>
          </cell>
        </row>
        <row r="13">
          <cell r="A13">
            <v>42917</v>
          </cell>
          <cell r="B13">
            <v>114.3</v>
          </cell>
          <cell r="C13">
            <v>111.3</v>
          </cell>
          <cell r="D13">
            <v>113.9</v>
          </cell>
          <cell r="E13">
            <v>110.6</v>
          </cell>
          <cell r="F13">
            <v>138.6</v>
          </cell>
          <cell r="G13">
            <v>109.4</v>
          </cell>
          <cell r="H13">
            <v>116.1</v>
          </cell>
          <cell r="I13">
            <v>112.4</v>
          </cell>
          <cell r="J13">
            <v>121.7</v>
          </cell>
          <cell r="K13">
            <v>113.1</v>
          </cell>
          <cell r="L13">
            <v>135.30000000000001</v>
          </cell>
          <cell r="M13">
            <v>111.2</v>
          </cell>
          <cell r="N13">
            <v>109.4</v>
          </cell>
          <cell r="R13">
            <v>110</v>
          </cell>
          <cell r="S13">
            <v>111.9</v>
          </cell>
          <cell r="T13">
            <v>126.5</v>
          </cell>
        </row>
        <row r="14">
          <cell r="A14">
            <v>42948</v>
          </cell>
          <cell r="B14">
            <v>115.7</v>
          </cell>
          <cell r="C14">
            <v>112.8</v>
          </cell>
          <cell r="D14">
            <v>116</v>
          </cell>
          <cell r="E14">
            <v>110.3</v>
          </cell>
          <cell r="F14">
            <v>139.69999999999999</v>
          </cell>
          <cell r="G14">
            <v>110.1</v>
          </cell>
          <cell r="H14">
            <v>118.5</v>
          </cell>
          <cell r="I14">
            <v>113.7</v>
          </cell>
          <cell r="J14">
            <v>124.5</v>
          </cell>
          <cell r="K14">
            <v>116.6</v>
          </cell>
          <cell r="L14">
            <v>137.4</v>
          </cell>
          <cell r="M14">
            <v>112.9</v>
          </cell>
          <cell r="N14">
            <v>111.4</v>
          </cell>
          <cell r="R14">
            <v>111.5</v>
          </cell>
          <cell r="S14">
            <v>113.3</v>
          </cell>
          <cell r="T14">
            <v>128.19999999999999</v>
          </cell>
        </row>
        <row r="15">
          <cell r="A15">
            <v>42979</v>
          </cell>
          <cell r="B15">
            <v>117.8</v>
          </cell>
          <cell r="C15">
            <v>115.9</v>
          </cell>
          <cell r="D15">
            <v>116.8</v>
          </cell>
          <cell r="E15">
            <v>111.7</v>
          </cell>
          <cell r="F15">
            <v>141.19999999999999</v>
          </cell>
          <cell r="G15">
            <v>111.4</v>
          </cell>
          <cell r="H15">
            <v>120.8</v>
          </cell>
          <cell r="I15">
            <v>114.5</v>
          </cell>
          <cell r="J15">
            <v>126</v>
          </cell>
          <cell r="K15">
            <v>118.2</v>
          </cell>
          <cell r="L15">
            <v>139.19999999999999</v>
          </cell>
          <cell r="M15">
            <v>114.8</v>
          </cell>
          <cell r="N15">
            <v>113.2</v>
          </cell>
          <cell r="R15">
            <v>115.3</v>
          </cell>
          <cell r="S15">
            <v>115.3</v>
          </cell>
          <cell r="T15">
            <v>129.19999999999999</v>
          </cell>
        </row>
        <row r="16">
          <cell r="A16">
            <v>43009</v>
          </cell>
          <cell r="B16">
            <v>120</v>
          </cell>
          <cell r="C16">
            <v>118.1</v>
          </cell>
          <cell r="D16">
            <v>120</v>
          </cell>
          <cell r="E16">
            <v>115.2</v>
          </cell>
          <cell r="F16">
            <v>142.5</v>
          </cell>
          <cell r="G16">
            <v>112.5</v>
          </cell>
          <cell r="H16">
            <v>122.4</v>
          </cell>
          <cell r="I16">
            <v>116</v>
          </cell>
          <cell r="J16">
            <v>132.6</v>
          </cell>
          <cell r="K16">
            <v>120.2</v>
          </cell>
          <cell r="L16">
            <v>139.69999999999999</v>
          </cell>
          <cell r="M16">
            <v>117.3</v>
          </cell>
          <cell r="N16">
            <v>114.7</v>
          </cell>
          <cell r="R16">
            <v>119.7</v>
          </cell>
          <cell r="S16">
            <v>117.1</v>
          </cell>
          <cell r="T16">
            <v>131.5</v>
          </cell>
        </row>
        <row r="17">
          <cell r="A17">
            <v>43040</v>
          </cell>
          <cell r="B17">
            <v>121.5</v>
          </cell>
          <cell r="C17">
            <v>119.1</v>
          </cell>
          <cell r="D17">
            <v>120.9</v>
          </cell>
          <cell r="E17">
            <v>116.9</v>
          </cell>
          <cell r="F17">
            <v>144.1</v>
          </cell>
          <cell r="G17">
            <v>113.6</v>
          </cell>
          <cell r="H17">
            <v>123.9</v>
          </cell>
          <cell r="I17">
            <v>119.2</v>
          </cell>
          <cell r="J17">
            <v>134.4</v>
          </cell>
          <cell r="K17">
            <v>123.1</v>
          </cell>
          <cell r="L17">
            <v>139.80000000000001</v>
          </cell>
          <cell r="M17">
            <v>118.2</v>
          </cell>
          <cell r="N17">
            <v>116.2</v>
          </cell>
          <cell r="R17">
            <v>121.3</v>
          </cell>
          <cell r="S17">
            <v>118.5</v>
          </cell>
          <cell r="T17">
            <v>133.30000000000001</v>
          </cell>
        </row>
        <row r="18">
          <cell r="A18">
            <v>43070</v>
          </cell>
          <cell r="B18">
            <v>124.3</v>
          </cell>
          <cell r="C18">
            <v>120.6</v>
          </cell>
          <cell r="D18">
            <v>121.5</v>
          </cell>
          <cell r="E18">
            <v>117.8</v>
          </cell>
          <cell r="F18">
            <v>163.69999999999999</v>
          </cell>
          <cell r="G18">
            <v>116.5</v>
          </cell>
          <cell r="H18">
            <v>125.6</v>
          </cell>
          <cell r="I18">
            <v>123</v>
          </cell>
          <cell r="J18">
            <v>135.30000000000001</v>
          </cell>
          <cell r="K18">
            <v>124.7</v>
          </cell>
          <cell r="L18">
            <v>139.69999999999999</v>
          </cell>
          <cell r="M18">
            <v>118.6</v>
          </cell>
          <cell r="N18">
            <v>117.4</v>
          </cell>
          <cell r="R18">
            <v>122.2</v>
          </cell>
          <cell r="S18">
            <v>120</v>
          </cell>
          <cell r="T18">
            <v>142.6</v>
          </cell>
        </row>
        <row r="19">
          <cell r="A19">
            <v>43101</v>
          </cell>
          <cell r="B19">
            <v>126.6</v>
          </cell>
          <cell r="C19">
            <v>122.4</v>
          </cell>
          <cell r="D19">
            <v>124.4</v>
          </cell>
          <cell r="E19">
            <v>117.5</v>
          </cell>
          <cell r="F19">
            <v>170.9</v>
          </cell>
          <cell r="G19">
            <v>118.2</v>
          </cell>
          <cell r="H19">
            <v>127.6</v>
          </cell>
          <cell r="I19">
            <v>125.4</v>
          </cell>
          <cell r="J19">
            <v>139.19999999999999</v>
          </cell>
          <cell r="K19">
            <v>128.5</v>
          </cell>
          <cell r="L19">
            <v>140.6</v>
          </cell>
          <cell r="M19">
            <v>122.3</v>
          </cell>
          <cell r="N19">
            <v>119.4</v>
          </cell>
          <cell r="R19">
            <v>123.8</v>
          </cell>
          <cell r="S19">
            <v>121.9</v>
          </cell>
          <cell r="T19">
            <v>146.9</v>
          </cell>
        </row>
        <row r="20">
          <cell r="A20">
            <v>43132</v>
          </cell>
          <cell r="B20">
            <v>129.19999999999999</v>
          </cell>
          <cell r="C20">
            <v>124.7</v>
          </cell>
          <cell r="D20">
            <v>126.9</v>
          </cell>
          <cell r="E20">
            <v>116.8</v>
          </cell>
          <cell r="F20">
            <v>175</v>
          </cell>
          <cell r="G20">
            <v>120</v>
          </cell>
          <cell r="H20">
            <v>129.69999999999999</v>
          </cell>
          <cell r="I20">
            <v>131.5</v>
          </cell>
          <cell r="J20">
            <v>154.80000000000001</v>
          </cell>
          <cell r="K20">
            <v>129.9</v>
          </cell>
          <cell r="L20">
            <v>141</v>
          </cell>
          <cell r="M20">
            <v>125.1</v>
          </cell>
          <cell r="N20">
            <v>121.4</v>
          </cell>
          <cell r="R20">
            <v>123.7</v>
          </cell>
          <cell r="S20">
            <v>124</v>
          </cell>
          <cell r="T20">
            <v>153.30000000000001</v>
          </cell>
        </row>
        <row r="21">
          <cell r="A21">
            <v>43160</v>
          </cell>
          <cell r="B21">
            <v>133.19999999999999</v>
          </cell>
          <cell r="C21">
            <v>128.5</v>
          </cell>
          <cell r="D21">
            <v>127.5</v>
          </cell>
          <cell r="E21">
            <v>118.2</v>
          </cell>
          <cell r="F21">
            <v>178.9</v>
          </cell>
          <cell r="G21">
            <v>124.7</v>
          </cell>
          <cell r="H21">
            <v>131.9</v>
          </cell>
          <cell r="I21">
            <v>136.6</v>
          </cell>
          <cell r="J21">
            <v>159.9</v>
          </cell>
          <cell r="K21">
            <v>135.5</v>
          </cell>
          <cell r="L21">
            <v>169.1</v>
          </cell>
          <cell r="M21">
            <v>128.4</v>
          </cell>
          <cell r="N21">
            <v>123</v>
          </cell>
          <cell r="R21">
            <v>124.5</v>
          </cell>
          <cell r="S21">
            <v>127.8</v>
          </cell>
          <cell r="T21">
            <v>160.4</v>
          </cell>
        </row>
        <row r="22">
          <cell r="A22">
            <v>43191</v>
          </cell>
          <cell r="B22">
            <v>137</v>
          </cell>
          <cell r="C22">
            <v>129.9</v>
          </cell>
          <cell r="D22">
            <v>129.1</v>
          </cell>
          <cell r="E22">
            <v>123.3</v>
          </cell>
          <cell r="F22">
            <v>199.3</v>
          </cell>
          <cell r="G22">
            <v>126.1</v>
          </cell>
          <cell r="H22">
            <v>134.30000000000001</v>
          </cell>
          <cell r="I22">
            <v>140.1</v>
          </cell>
          <cell r="J22">
            <v>164</v>
          </cell>
          <cell r="K22">
            <v>139.5</v>
          </cell>
          <cell r="L22">
            <v>171.6</v>
          </cell>
          <cell r="M22">
            <v>130.6</v>
          </cell>
          <cell r="N22">
            <v>125.5</v>
          </cell>
          <cell r="R22">
            <v>126.2</v>
          </cell>
          <cell r="S22">
            <v>130.4</v>
          </cell>
          <cell r="T22">
            <v>170.2</v>
          </cell>
        </row>
        <row r="23">
          <cell r="A23">
            <v>43221</v>
          </cell>
          <cell r="B23">
            <v>140.19999999999999</v>
          </cell>
          <cell r="C23">
            <v>133.6</v>
          </cell>
          <cell r="D23">
            <v>131.4</v>
          </cell>
          <cell r="E23">
            <v>126.8</v>
          </cell>
          <cell r="F23">
            <v>202.7</v>
          </cell>
          <cell r="G23">
            <v>128.6</v>
          </cell>
          <cell r="H23">
            <v>138.30000000000001</v>
          </cell>
          <cell r="I23">
            <v>143.1</v>
          </cell>
          <cell r="J23">
            <v>169.8</v>
          </cell>
          <cell r="K23">
            <v>140.5</v>
          </cell>
          <cell r="L23">
            <v>172.2</v>
          </cell>
          <cell r="M23">
            <v>132.4</v>
          </cell>
          <cell r="N23">
            <v>128.19999999999999</v>
          </cell>
          <cell r="R23">
            <v>128.9</v>
          </cell>
          <cell r="S23">
            <v>133.6</v>
          </cell>
          <cell r="T23">
            <v>173.8</v>
          </cell>
        </row>
        <row r="24">
          <cell r="A24">
            <v>43252</v>
          </cell>
          <cell r="B24">
            <v>144.9</v>
          </cell>
          <cell r="C24">
            <v>140.9</v>
          </cell>
          <cell r="D24">
            <v>132.5</v>
          </cell>
          <cell r="E24">
            <v>128.80000000000001</v>
          </cell>
          <cell r="F24">
            <v>206.6</v>
          </cell>
          <cell r="G24">
            <v>133</v>
          </cell>
          <cell r="H24">
            <v>142.5</v>
          </cell>
          <cell r="I24">
            <v>149.80000000000001</v>
          </cell>
          <cell r="J24">
            <v>170.7</v>
          </cell>
          <cell r="K24">
            <v>142.80000000000001</v>
          </cell>
          <cell r="L24">
            <v>173.2</v>
          </cell>
          <cell r="M24">
            <v>135.80000000000001</v>
          </cell>
          <cell r="N24">
            <v>132.4</v>
          </cell>
          <cell r="R24">
            <v>133.5</v>
          </cell>
          <cell r="S24">
            <v>138.69999999999999</v>
          </cell>
          <cell r="T24">
            <v>177.3</v>
          </cell>
        </row>
        <row r="25">
          <cell r="A25">
            <v>43282</v>
          </cell>
          <cell r="B25">
            <v>149.9</v>
          </cell>
          <cell r="C25">
            <v>146.9</v>
          </cell>
          <cell r="D25">
            <v>136.30000000000001</v>
          </cell>
          <cell r="E25">
            <v>130.80000000000001</v>
          </cell>
          <cell r="F25">
            <v>208.7</v>
          </cell>
          <cell r="G25">
            <v>138.6</v>
          </cell>
          <cell r="H25">
            <v>147.5</v>
          </cell>
          <cell r="I25">
            <v>157.6</v>
          </cell>
          <cell r="J25">
            <v>172.5</v>
          </cell>
          <cell r="K25">
            <v>148</v>
          </cell>
          <cell r="L25">
            <v>176.4</v>
          </cell>
          <cell r="M25">
            <v>141.6</v>
          </cell>
          <cell r="N25">
            <v>137.4</v>
          </cell>
          <cell r="R25">
            <v>140.19999999999999</v>
          </cell>
          <cell r="S25">
            <v>143.5</v>
          </cell>
          <cell r="T25">
            <v>181.6</v>
          </cell>
        </row>
        <row r="26">
          <cell r="A26">
            <v>43313</v>
          </cell>
          <cell r="B26">
            <v>155.9</v>
          </cell>
          <cell r="C26">
            <v>154.6</v>
          </cell>
          <cell r="D26">
            <v>138.19999999999999</v>
          </cell>
          <cell r="E26">
            <v>130.6</v>
          </cell>
          <cell r="F26">
            <v>221.8</v>
          </cell>
          <cell r="G26">
            <v>143.1</v>
          </cell>
          <cell r="H26">
            <v>151.9</v>
          </cell>
          <cell r="I26">
            <v>164.7</v>
          </cell>
          <cell r="J26">
            <v>187.4</v>
          </cell>
          <cell r="K26">
            <v>152.69999999999999</v>
          </cell>
          <cell r="L26">
            <v>179.7</v>
          </cell>
          <cell r="M26">
            <v>145.1</v>
          </cell>
          <cell r="N26">
            <v>141.9</v>
          </cell>
          <cell r="R26">
            <v>147.19999999999999</v>
          </cell>
          <cell r="S26">
            <v>148</v>
          </cell>
          <cell r="T26">
            <v>192.3</v>
          </cell>
        </row>
        <row r="27">
          <cell r="A27">
            <v>43344</v>
          </cell>
          <cell r="B27">
            <v>165.2</v>
          </cell>
          <cell r="C27">
            <v>164.3</v>
          </cell>
          <cell r="D27">
            <v>144.30000000000001</v>
          </cell>
          <cell r="E27">
            <v>138.30000000000001</v>
          </cell>
          <cell r="F27">
            <v>227.9</v>
          </cell>
          <cell r="G27">
            <v>156.69999999999999</v>
          </cell>
          <cell r="H27">
            <v>158.6</v>
          </cell>
          <cell r="I27">
            <v>177.6</v>
          </cell>
          <cell r="J27">
            <v>193.1</v>
          </cell>
          <cell r="K27">
            <v>163.1</v>
          </cell>
          <cell r="L27">
            <v>181.4</v>
          </cell>
          <cell r="M27">
            <v>155.6</v>
          </cell>
          <cell r="N27">
            <v>154.30000000000001</v>
          </cell>
          <cell r="R27">
            <v>147.80000000000001</v>
          </cell>
          <cell r="S27">
            <v>159.30000000000001</v>
          </cell>
          <cell r="T27">
            <v>200.3</v>
          </cell>
        </row>
        <row r="28">
          <cell r="A28">
            <v>43374</v>
          </cell>
          <cell r="B28">
            <v>174</v>
          </cell>
          <cell r="C28">
            <v>173.3</v>
          </cell>
          <cell r="D28">
            <v>147.9</v>
          </cell>
          <cell r="E28">
            <v>146.4</v>
          </cell>
          <cell r="F28">
            <v>244.4</v>
          </cell>
          <cell r="G28">
            <v>164.2</v>
          </cell>
          <cell r="H28">
            <v>165.8</v>
          </cell>
          <cell r="I28">
            <v>192</v>
          </cell>
          <cell r="J28">
            <v>196</v>
          </cell>
          <cell r="K28">
            <v>170.2</v>
          </cell>
          <cell r="L28">
            <v>181.7</v>
          </cell>
          <cell r="M28">
            <v>161.19999999999999</v>
          </cell>
          <cell r="N28">
            <v>163.5</v>
          </cell>
          <cell r="R28">
            <v>157</v>
          </cell>
          <cell r="S28">
            <v>167.2</v>
          </cell>
          <cell r="T28">
            <v>212.3</v>
          </cell>
        </row>
        <row r="29">
          <cell r="A29">
            <v>43405</v>
          </cell>
          <cell r="B29">
            <v>179.6</v>
          </cell>
          <cell r="C29">
            <v>178.3</v>
          </cell>
          <cell r="D29">
            <v>155.4</v>
          </cell>
          <cell r="E29">
            <v>150.5</v>
          </cell>
          <cell r="F29">
            <v>250.6</v>
          </cell>
          <cell r="G29">
            <v>169.3</v>
          </cell>
          <cell r="H29">
            <v>180.6</v>
          </cell>
          <cell r="I29">
            <v>197.3</v>
          </cell>
          <cell r="J29">
            <v>200.2</v>
          </cell>
          <cell r="K29">
            <v>174.5</v>
          </cell>
          <cell r="L29">
            <v>187.2</v>
          </cell>
          <cell r="M29">
            <v>165</v>
          </cell>
          <cell r="N29">
            <v>172.3</v>
          </cell>
          <cell r="R29">
            <v>159.30000000000001</v>
          </cell>
          <cell r="S29">
            <v>173.4</v>
          </cell>
          <cell r="T29">
            <v>218.2</v>
          </cell>
        </row>
        <row r="30">
          <cell r="A30">
            <v>43435</v>
          </cell>
          <cell r="B30">
            <v>183.7</v>
          </cell>
          <cell r="C30">
            <v>181.9</v>
          </cell>
          <cell r="D30">
            <v>157.5</v>
          </cell>
          <cell r="E30">
            <v>151.9</v>
          </cell>
          <cell r="F30">
            <v>253.9</v>
          </cell>
          <cell r="G30">
            <v>172.4</v>
          </cell>
          <cell r="H30">
            <v>187.6</v>
          </cell>
          <cell r="I30">
            <v>203.1</v>
          </cell>
          <cell r="J30">
            <v>215.1</v>
          </cell>
          <cell r="K30">
            <v>179.7</v>
          </cell>
          <cell r="L30">
            <v>187.6</v>
          </cell>
          <cell r="M30">
            <v>169.5</v>
          </cell>
          <cell r="N30">
            <v>177.7</v>
          </cell>
          <cell r="R30">
            <v>162.19999999999999</v>
          </cell>
          <cell r="S30">
            <v>177.4</v>
          </cell>
          <cell r="T30">
            <v>223.7</v>
          </cell>
        </row>
        <row r="31">
          <cell r="A31">
            <v>43466</v>
          </cell>
          <cell r="B31">
            <v>189.6</v>
          </cell>
          <cell r="C31">
            <v>187.7</v>
          </cell>
          <cell r="D31">
            <v>162.9</v>
          </cell>
          <cell r="E31">
            <v>152.4</v>
          </cell>
          <cell r="F31">
            <v>268.7</v>
          </cell>
          <cell r="G31">
            <v>177.4</v>
          </cell>
          <cell r="H31">
            <v>196.1</v>
          </cell>
          <cell r="I31">
            <v>204.5</v>
          </cell>
          <cell r="J31">
            <v>228.7</v>
          </cell>
          <cell r="K31">
            <v>185.5</v>
          </cell>
          <cell r="L31">
            <v>187.6</v>
          </cell>
          <cell r="M31">
            <v>177.7</v>
          </cell>
          <cell r="N31">
            <v>185.7</v>
          </cell>
          <cell r="R31">
            <v>164.6</v>
          </cell>
          <cell r="S31">
            <v>183.3</v>
          </cell>
          <cell r="T31">
            <v>232</v>
          </cell>
        </row>
        <row r="32">
          <cell r="A32">
            <v>43497</v>
          </cell>
          <cell r="B32">
            <v>197.6</v>
          </cell>
          <cell r="C32">
            <v>200.6</v>
          </cell>
          <cell r="D32">
            <v>166.9</v>
          </cell>
          <cell r="E32">
            <v>154.5</v>
          </cell>
          <cell r="F32">
            <v>288.5</v>
          </cell>
          <cell r="G32">
            <v>182.4</v>
          </cell>
          <cell r="H32">
            <v>200.8</v>
          </cell>
          <cell r="I32">
            <v>206.6</v>
          </cell>
          <cell r="J32">
            <v>230.4</v>
          </cell>
          <cell r="K32">
            <v>190.4</v>
          </cell>
          <cell r="L32">
            <v>190.9</v>
          </cell>
          <cell r="M32">
            <v>182.2</v>
          </cell>
          <cell r="N32">
            <v>192.5</v>
          </cell>
          <cell r="R32">
            <v>172.7</v>
          </cell>
          <cell r="S32">
            <v>191</v>
          </cell>
          <cell r="T32">
            <v>240.9</v>
          </cell>
        </row>
        <row r="33">
          <cell r="A33">
            <v>43525</v>
          </cell>
          <cell r="B33">
            <v>207.3</v>
          </cell>
          <cell r="C33">
            <v>213</v>
          </cell>
          <cell r="D33">
            <v>174</v>
          </cell>
          <cell r="E33">
            <v>159.1</v>
          </cell>
          <cell r="F33">
            <v>295.39999999999998</v>
          </cell>
          <cell r="G33">
            <v>188.8</v>
          </cell>
          <cell r="H33">
            <v>211.1</v>
          </cell>
          <cell r="I33">
            <v>216.3</v>
          </cell>
          <cell r="J33">
            <v>239.9</v>
          </cell>
          <cell r="K33">
            <v>193.3</v>
          </cell>
          <cell r="L33">
            <v>239.2</v>
          </cell>
          <cell r="M33">
            <v>189.4</v>
          </cell>
          <cell r="N33">
            <v>198.9</v>
          </cell>
          <cell r="R33">
            <v>177.1</v>
          </cell>
          <cell r="S33">
            <v>200.7</v>
          </cell>
          <cell r="T33">
            <v>254.2</v>
          </cell>
        </row>
        <row r="34">
          <cell r="A34">
            <v>43556</v>
          </cell>
          <cell r="B34">
            <v>214.8</v>
          </cell>
          <cell r="C34">
            <v>218.3</v>
          </cell>
          <cell r="D34">
            <v>175.1</v>
          </cell>
          <cell r="E34">
            <v>167.5</v>
          </cell>
          <cell r="F34">
            <v>304.5</v>
          </cell>
          <cell r="G34">
            <v>198.7</v>
          </cell>
          <cell r="H34">
            <v>219.7</v>
          </cell>
          <cell r="I34">
            <v>227.1</v>
          </cell>
          <cell r="J34">
            <v>254.7</v>
          </cell>
          <cell r="K34">
            <v>202.1</v>
          </cell>
          <cell r="L34">
            <v>242.7</v>
          </cell>
          <cell r="M34">
            <v>197.9</v>
          </cell>
          <cell r="N34">
            <v>206.2</v>
          </cell>
          <cell r="R34">
            <v>180.5</v>
          </cell>
          <cell r="S34">
            <v>208.4</v>
          </cell>
          <cell r="T34">
            <v>264</v>
          </cell>
        </row>
        <row r="35">
          <cell r="A35">
            <v>43586</v>
          </cell>
          <cell r="B35">
            <v>223.1</v>
          </cell>
          <cell r="C35">
            <v>223.2</v>
          </cell>
          <cell r="D35">
            <v>178.8</v>
          </cell>
          <cell r="E35">
            <v>174.1</v>
          </cell>
          <cell r="F35">
            <v>342.5</v>
          </cell>
          <cell r="G35">
            <v>205.2</v>
          </cell>
          <cell r="H35">
            <v>227.9</v>
          </cell>
          <cell r="I35">
            <v>237.7</v>
          </cell>
          <cell r="J35">
            <v>261.89999999999998</v>
          </cell>
          <cell r="K35">
            <v>207.1</v>
          </cell>
          <cell r="L35">
            <v>243.2</v>
          </cell>
          <cell r="M35">
            <v>204.8</v>
          </cell>
          <cell r="N35">
            <v>212.2</v>
          </cell>
          <cell r="R35">
            <v>184.8</v>
          </cell>
          <cell r="S35">
            <v>214.3</v>
          </cell>
          <cell r="T35">
            <v>284.3</v>
          </cell>
        </row>
        <row r="36">
          <cell r="A36">
            <v>43617</v>
          </cell>
          <cell r="B36">
            <v>229.4</v>
          </cell>
          <cell r="C36">
            <v>227.9</v>
          </cell>
          <cell r="D36">
            <v>183.7</v>
          </cell>
          <cell r="E36">
            <v>179.8</v>
          </cell>
          <cell r="F36">
            <v>353.2</v>
          </cell>
          <cell r="G36">
            <v>212.2</v>
          </cell>
          <cell r="H36">
            <v>239.3</v>
          </cell>
          <cell r="I36">
            <v>238.7</v>
          </cell>
          <cell r="J36">
            <v>277.89999999999998</v>
          </cell>
          <cell r="K36">
            <v>216.2</v>
          </cell>
          <cell r="L36">
            <v>244.4</v>
          </cell>
          <cell r="M36">
            <v>213.2</v>
          </cell>
          <cell r="N36">
            <v>216.6</v>
          </cell>
          <cell r="R36">
            <v>188.8</v>
          </cell>
          <cell r="S36">
            <v>220.8</v>
          </cell>
          <cell r="T36">
            <v>291.7</v>
          </cell>
        </row>
        <row r="37">
          <cell r="A37">
            <v>43647</v>
          </cell>
          <cell r="B37">
            <v>233.9</v>
          </cell>
          <cell r="C37">
            <v>231.2</v>
          </cell>
          <cell r="D37">
            <v>184.2</v>
          </cell>
          <cell r="E37">
            <v>182.1</v>
          </cell>
          <cell r="F37">
            <v>357.5</v>
          </cell>
          <cell r="G37">
            <v>216.4</v>
          </cell>
          <cell r="H37">
            <v>247.5</v>
          </cell>
          <cell r="I37">
            <v>245.6</v>
          </cell>
          <cell r="J37">
            <v>278</v>
          </cell>
          <cell r="K37">
            <v>224</v>
          </cell>
          <cell r="L37">
            <v>251.8</v>
          </cell>
          <cell r="M37">
            <v>221</v>
          </cell>
          <cell r="N37">
            <v>222.6</v>
          </cell>
          <cell r="R37">
            <v>191.1</v>
          </cell>
          <cell r="S37">
            <v>225.6</v>
          </cell>
          <cell r="T37">
            <v>296.7</v>
          </cell>
        </row>
        <row r="38">
          <cell r="A38">
            <v>43678</v>
          </cell>
          <cell r="B38">
            <v>243.6</v>
          </cell>
          <cell r="C38">
            <v>243.4</v>
          </cell>
          <cell r="D38">
            <v>192.6</v>
          </cell>
          <cell r="E38">
            <v>186.8</v>
          </cell>
          <cell r="F38">
            <v>365.1</v>
          </cell>
          <cell r="G38">
            <v>231.1</v>
          </cell>
          <cell r="H38">
            <v>259.2</v>
          </cell>
          <cell r="I38">
            <v>251.6</v>
          </cell>
          <cell r="J38">
            <v>281.8</v>
          </cell>
          <cell r="K38">
            <v>233.3</v>
          </cell>
          <cell r="L38">
            <v>259.2</v>
          </cell>
          <cell r="M38">
            <v>230</v>
          </cell>
          <cell r="N38">
            <v>235.1</v>
          </cell>
          <cell r="R38">
            <v>203.5</v>
          </cell>
          <cell r="S38">
            <v>235.5</v>
          </cell>
          <cell r="T38">
            <v>303.60000000000002</v>
          </cell>
        </row>
        <row r="39">
          <cell r="A39">
            <v>43709</v>
          </cell>
          <cell r="B39">
            <v>257.8</v>
          </cell>
          <cell r="C39">
            <v>257.2</v>
          </cell>
          <cell r="D39">
            <v>203.7</v>
          </cell>
          <cell r="E39">
            <v>204.2</v>
          </cell>
          <cell r="F39">
            <v>369</v>
          </cell>
          <cell r="G39">
            <v>247.7</v>
          </cell>
          <cell r="H39">
            <v>284.39999999999998</v>
          </cell>
          <cell r="I39">
            <v>263.10000000000002</v>
          </cell>
          <cell r="J39">
            <v>302.39999999999998</v>
          </cell>
          <cell r="K39">
            <v>246.6</v>
          </cell>
          <cell r="L39">
            <v>260.5</v>
          </cell>
          <cell r="M39">
            <v>242.5</v>
          </cell>
          <cell r="N39">
            <v>256.7</v>
          </cell>
          <cell r="R39">
            <v>216.5</v>
          </cell>
          <cell r="S39">
            <v>251.5</v>
          </cell>
          <cell r="T39">
            <v>311.7</v>
          </cell>
        </row>
        <row r="40">
          <cell r="A40">
            <v>43739</v>
          </cell>
          <cell r="B40">
            <v>265.2</v>
          </cell>
          <cell r="C40">
            <v>261.5</v>
          </cell>
          <cell r="D40">
            <v>216.5</v>
          </cell>
          <cell r="E40">
            <v>213.2</v>
          </cell>
          <cell r="F40">
            <v>371.5</v>
          </cell>
          <cell r="G40">
            <v>268.2</v>
          </cell>
          <cell r="H40">
            <v>297.2</v>
          </cell>
          <cell r="I40">
            <v>270.3</v>
          </cell>
          <cell r="J40">
            <v>305.39999999999998</v>
          </cell>
          <cell r="K40">
            <v>254.4</v>
          </cell>
          <cell r="L40">
            <v>263.7</v>
          </cell>
          <cell r="M40">
            <v>249.1</v>
          </cell>
          <cell r="N40">
            <v>267.60000000000002</v>
          </cell>
          <cell r="R40">
            <v>221.3</v>
          </cell>
          <cell r="S40">
            <v>260.10000000000002</v>
          </cell>
          <cell r="T40">
            <v>316.39999999999998</v>
          </cell>
        </row>
        <row r="41">
          <cell r="A41">
            <v>43770</v>
          </cell>
          <cell r="B41">
            <v>275.39999999999998</v>
          </cell>
          <cell r="C41">
            <v>271.60000000000002</v>
          </cell>
          <cell r="D41">
            <v>228.9</v>
          </cell>
          <cell r="E41">
            <v>221.8</v>
          </cell>
          <cell r="F41">
            <v>373.1</v>
          </cell>
          <cell r="G41">
            <v>269.8</v>
          </cell>
          <cell r="H41">
            <v>319.3</v>
          </cell>
          <cell r="I41">
            <v>286</v>
          </cell>
          <cell r="J41">
            <v>329.2</v>
          </cell>
          <cell r="K41">
            <v>261.3</v>
          </cell>
          <cell r="L41">
            <v>267.3</v>
          </cell>
          <cell r="M41">
            <v>257.89999999999998</v>
          </cell>
          <cell r="N41">
            <v>283.2</v>
          </cell>
          <cell r="R41">
            <v>230.8</v>
          </cell>
          <cell r="S41">
            <v>270.2</v>
          </cell>
          <cell r="T41">
            <v>327.5</v>
          </cell>
        </row>
        <row r="42">
          <cell r="A42">
            <v>43800</v>
          </cell>
          <cell r="B42">
            <v>285.60000000000002</v>
          </cell>
          <cell r="C42">
            <v>280.7</v>
          </cell>
          <cell r="D42">
            <v>235.8</v>
          </cell>
          <cell r="E42">
            <v>228.3</v>
          </cell>
          <cell r="F42">
            <v>381.9</v>
          </cell>
          <cell r="G42">
            <v>284.5</v>
          </cell>
          <cell r="H42">
            <v>332.6</v>
          </cell>
          <cell r="I42">
            <v>301</v>
          </cell>
          <cell r="J42">
            <v>363.3</v>
          </cell>
          <cell r="K42">
            <v>273.39999999999998</v>
          </cell>
          <cell r="L42">
            <v>267.89999999999998</v>
          </cell>
          <cell r="M42">
            <v>264</v>
          </cell>
          <cell r="N42">
            <v>291</v>
          </cell>
          <cell r="R42">
            <v>238.9</v>
          </cell>
          <cell r="S42">
            <v>279.60000000000002</v>
          </cell>
          <cell r="T42">
            <v>342.2</v>
          </cell>
        </row>
        <row r="43">
          <cell r="A43">
            <v>43831</v>
          </cell>
          <cell r="B43">
            <v>292.5</v>
          </cell>
          <cell r="C43">
            <v>293.89999999999998</v>
          </cell>
          <cell r="D43">
            <v>245.8</v>
          </cell>
          <cell r="E43">
            <v>231.6</v>
          </cell>
          <cell r="F43">
            <v>385.6</v>
          </cell>
          <cell r="G43">
            <v>281.7</v>
          </cell>
          <cell r="H43">
            <v>329</v>
          </cell>
          <cell r="I43">
            <v>306.2</v>
          </cell>
          <cell r="J43">
            <v>363.6</v>
          </cell>
          <cell r="K43">
            <v>281.10000000000002</v>
          </cell>
          <cell r="L43">
            <v>267.89999999999998</v>
          </cell>
          <cell r="M43">
            <v>272.60000000000002</v>
          </cell>
          <cell r="N43">
            <v>297.7</v>
          </cell>
          <cell r="R43">
            <v>248.7</v>
          </cell>
          <cell r="S43">
            <v>286.7</v>
          </cell>
          <cell r="T43">
            <v>346.3</v>
          </cell>
        </row>
        <row r="44">
          <cell r="A44">
            <v>43862</v>
          </cell>
          <cell r="B44">
            <v>297.89999999999998</v>
          </cell>
          <cell r="C44">
            <v>304.60000000000002</v>
          </cell>
          <cell r="D44">
            <v>249.6</v>
          </cell>
          <cell r="E44">
            <v>235.1</v>
          </cell>
          <cell r="F44">
            <v>371.3</v>
          </cell>
          <cell r="G44">
            <v>286.8</v>
          </cell>
          <cell r="H44">
            <v>329.6</v>
          </cell>
          <cell r="I44">
            <v>309.3</v>
          </cell>
          <cell r="J44">
            <v>367.7</v>
          </cell>
          <cell r="K44">
            <v>288.3</v>
          </cell>
          <cell r="L44">
            <v>272.89999999999998</v>
          </cell>
          <cell r="M44">
            <v>279.10000000000002</v>
          </cell>
          <cell r="N44">
            <v>306.39999999999998</v>
          </cell>
          <cell r="R44">
            <v>257</v>
          </cell>
          <cell r="S44">
            <v>294.2</v>
          </cell>
          <cell r="T44">
            <v>341.4</v>
          </cell>
        </row>
        <row r="45">
          <cell r="A45">
            <v>43891</v>
          </cell>
          <cell r="B45">
            <v>309.2</v>
          </cell>
          <cell r="C45">
            <v>319.89999999999998</v>
          </cell>
          <cell r="D45">
            <v>256.8</v>
          </cell>
          <cell r="E45">
            <v>243.7</v>
          </cell>
          <cell r="F45">
            <v>373.5</v>
          </cell>
          <cell r="G45">
            <v>294.7</v>
          </cell>
          <cell r="H45">
            <v>338.1</v>
          </cell>
          <cell r="I45">
            <v>311</v>
          </cell>
          <cell r="J45">
            <v>401.9</v>
          </cell>
          <cell r="K45">
            <v>297.89999999999998</v>
          </cell>
          <cell r="L45">
            <v>319.89999999999998</v>
          </cell>
          <cell r="M45">
            <v>288.2</v>
          </cell>
          <cell r="N45">
            <v>313.7</v>
          </cell>
          <cell r="R45">
            <v>273.10000000000002</v>
          </cell>
          <cell r="S45">
            <v>304.60000000000002</v>
          </cell>
          <cell r="T45">
            <v>352.5</v>
          </cell>
        </row>
        <row r="46">
          <cell r="A46">
            <v>43922</v>
          </cell>
          <cell r="B46">
            <v>317.2</v>
          </cell>
          <cell r="C46">
            <v>334.8</v>
          </cell>
          <cell r="D46">
            <v>260.5</v>
          </cell>
          <cell r="E46">
            <v>250</v>
          </cell>
          <cell r="F46">
            <v>374.1</v>
          </cell>
          <cell r="G46">
            <v>299.39999999999998</v>
          </cell>
          <cell r="H46">
            <v>345.6</v>
          </cell>
          <cell r="I46">
            <v>316.5</v>
          </cell>
          <cell r="J46">
            <v>384.6</v>
          </cell>
          <cell r="K46">
            <v>305.8</v>
          </cell>
          <cell r="L46">
            <v>322.10000000000002</v>
          </cell>
          <cell r="M46">
            <v>295.7</v>
          </cell>
          <cell r="N46">
            <v>314</v>
          </cell>
          <cell r="R46">
            <v>291.8</v>
          </cell>
          <cell r="S46">
            <v>313.2</v>
          </cell>
          <cell r="T46">
            <v>350.7</v>
          </cell>
        </row>
        <row r="47">
          <cell r="A47">
            <v>43952</v>
          </cell>
          <cell r="B47">
            <v>322.5</v>
          </cell>
          <cell r="C47">
            <v>336.9</v>
          </cell>
          <cell r="D47">
            <v>262</v>
          </cell>
          <cell r="E47">
            <v>267</v>
          </cell>
          <cell r="F47">
            <v>374.6</v>
          </cell>
          <cell r="G47">
            <v>307.3</v>
          </cell>
          <cell r="H47">
            <v>350.8</v>
          </cell>
          <cell r="I47">
            <v>319.60000000000002</v>
          </cell>
          <cell r="J47">
            <v>386.9</v>
          </cell>
          <cell r="K47">
            <v>315.3</v>
          </cell>
          <cell r="L47">
            <v>320.89999999999998</v>
          </cell>
          <cell r="M47">
            <v>300.60000000000002</v>
          </cell>
          <cell r="N47">
            <v>323.89999999999998</v>
          </cell>
          <cell r="R47">
            <v>300.8</v>
          </cell>
          <cell r="S47">
            <v>319</v>
          </cell>
          <cell r="T47">
            <v>351.6</v>
          </cell>
        </row>
        <row r="48">
          <cell r="A48">
            <v>43983</v>
          </cell>
          <cell r="B48">
            <v>329.6</v>
          </cell>
          <cell r="C48">
            <v>340.7</v>
          </cell>
          <cell r="D48">
            <v>272.39999999999998</v>
          </cell>
          <cell r="E48">
            <v>289.39999999999998</v>
          </cell>
          <cell r="F48">
            <v>377.2</v>
          </cell>
          <cell r="G48">
            <v>319.89999999999998</v>
          </cell>
          <cell r="H48">
            <v>362.5</v>
          </cell>
          <cell r="I48">
            <v>321</v>
          </cell>
          <cell r="J48">
            <v>384.3</v>
          </cell>
          <cell r="K48">
            <v>319.8</v>
          </cell>
          <cell r="L48">
            <v>334.3</v>
          </cell>
          <cell r="M48">
            <v>307.3</v>
          </cell>
          <cell r="N48">
            <v>321.60000000000002</v>
          </cell>
          <cell r="R48">
            <v>318</v>
          </cell>
          <cell r="S48">
            <v>325.2</v>
          </cell>
          <cell r="T48">
            <v>355</v>
          </cell>
        </row>
        <row r="49">
          <cell r="A49">
            <v>44013</v>
          </cell>
          <cell r="B49">
            <v>335.9</v>
          </cell>
          <cell r="C49">
            <v>342.4</v>
          </cell>
          <cell r="D49">
            <v>276</v>
          </cell>
          <cell r="E49">
            <v>301.60000000000002</v>
          </cell>
          <cell r="F49">
            <v>381.4</v>
          </cell>
          <cell r="G49">
            <v>331.8</v>
          </cell>
          <cell r="H49">
            <v>371.6</v>
          </cell>
          <cell r="I49">
            <v>328</v>
          </cell>
          <cell r="J49">
            <v>383</v>
          </cell>
          <cell r="K49">
            <v>336.1</v>
          </cell>
          <cell r="L49">
            <v>339.5</v>
          </cell>
          <cell r="M49">
            <v>313.10000000000002</v>
          </cell>
          <cell r="N49">
            <v>330.9</v>
          </cell>
          <cell r="R49">
            <v>320</v>
          </cell>
          <cell r="S49">
            <v>333.4</v>
          </cell>
          <cell r="T49">
            <v>356.7</v>
          </cell>
        </row>
        <row r="50">
          <cell r="A50">
            <v>44044</v>
          </cell>
          <cell r="B50">
            <v>344.5</v>
          </cell>
          <cell r="C50">
            <v>351.8</v>
          </cell>
          <cell r="D50">
            <v>278.89999999999998</v>
          </cell>
          <cell r="E50">
            <v>310.39999999999998</v>
          </cell>
          <cell r="F50">
            <v>391.9</v>
          </cell>
          <cell r="G50">
            <v>341.5</v>
          </cell>
          <cell r="H50">
            <v>382.1</v>
          </cell>
          <cell r="I50">
            <v>336.5</v>
          </cell>
          <cell r="J50">
            <v>391.6</v>
          </cell>
          <cell r="K50">
            <v>344</v>
          </cell>
          <cell r="L50">
            <v>342.3</v>
          </cell>
          <cell r="M50">
            <v>318.89999999999998</v>
          </cell>
          <cell r="N50">
            <v>337</v>
          </cell>
          <cell r="R50">
            <v>331.3</v>
          </cell>
          <cell r="S50">
            <v>342.1</v>
          </cell>
          <cell r="T50">
            <v>363.1</v>
          </cell>
        </row>
        <row r="51">
          <cell r="A51">
            <v>44075</v>
          </cell>
          <cell r="B51">
            <v>352.4</v>
          </cell>
          <cell r="C51">
            <v>362.7</v>
          </cell>
          <cell r="D51">
            <v>290.5</v>
          </cell>
          <cell r="E51">
            <v>319.2</v>
          </cell>
          <cell r="F51">
            <v>394.9</v>
          </cell>
          <cell r="G51">
            <v>347</v>
          </cell>
          <cell r="H51">
            <v>396.4</v>
          </cell>
          <cell r="I51">
            <v>344.5</v>
          </cell>
          <cell r="J51">
            <v>387.6</v>
          </cell>
          <cell r="K51">
            <v>353.1</v>
          </cell>
          <cell r="L51">
            <v>343.3</v>
          </cell>
          <cell r="M51">
            <v>319.39999999999998</v>
          </cell>
          <cell r="N51">
            <v>341.3</v>
          </cell>
          <cell r="R51">
            <v>355.1</v>
          </cell>
          <cell r="S51">
            <v>348.2</v>
          </cell>
          <cell r="T51">
            <v>367</v>
          </cell>
        </row>
        <row r="52">
          <cell r="A52">
            <v>44105</v>
          </cell>
          <cell r="B52">
            <v>366.8</v>
          </cell>
          <cell r="C52">
            <v>382.7</v>
          </cell>
          <cell r="D52">
            <v>295</v>
          </cell>
          <cell r="E52">
            <v>340</v>
          </cell>
          <cell r="F52">
            <v>400.4</v>
          </cell>
          <cell r="G52">
            <v>363</v>
          </cell>
          <cell r="H52">
            <v>410.6</v>
          </cell>
          <cell r="I52">
            <v>357.3</v>
          </cell>
          <cell r="J52">
            <v>382.9</v>
          </cell>
          <cell r="K52">
            <v>354.8</v>
          </cell>
          <cell r="L52">
            <v>343.9</v>
          </cell>
          <cell r="M52">
            <v>332.9</v>
          </cell>
          <cell r="N52">
            <v>349.4</v>
          </cell>
          <cell r="R52">
            <v>399.9</v>
          </cell>
          <cell r="S52">
            <v>359.7</v>
          </cell>
          <cell r="T52">
            <v>370.4</v>
          </cell>
        </row>
        <row r="53">
          <cell r="A53">
            <v>44136</v>
          </cell>
          <cell r="B53">
            <v>378.2</v>
          </cell>
          <cell r="C53">
            <v>390.7</v>
          </cell>
          <cell r="D53">
            <v>306.89999999999998</v>
          </cell>
          <cell r="E53">
            <v>358.9</v>
          </cell>
          <cell r="F53">
            <v>403.4</v>
          </cell>
          <cell r="G53">
            <v>382.3</v>
          </cell>
          <cell r="H53">
            <v>429.7</v>
          </cell>
          <cell r="I53">
            <v>370.4</v>
          </cell>
          <cell r="J53">
            <v>390.6</v>
          </cell>
          <cell r="K53">
            <v>367.4</v>
          </cell>
          <cell r="L53">
            <v>344</v>
          </cell>
          <cell r="M53">
            <v>344.7</v>
          </cell>
          <cell r="N53">
            <v>358.6</v>
          </cell>
          <cell r="R53">
            <v>403.6</v>
          </cell>
          <cell r="S53">
            <v>374.1</v>
          </cell>
          <cell r="T53">
            <v>375.7</v>
          </cell>
        </row>
        <row r="54">
          <cell r="A54">
            <v>44166</v>
          </cell>
          <cell r="B54">
            <v>394.5</v>
          </cell>
          <cell r="C54">
            <v>415.7</v>
          </cell>
          <cell r="D54">
            <v>318.39999999999998</v>
          </cell>
          <cell r="E54">
            <v>372.2</v>
          </cell>
          <cell r="F54">
            <v>409.2</v>
          </cell>
          <cell r="G54">
            <v>390</v>
          </cell>
          <cell r="H54">
            <v>448.3</v>
          </cell>
          <cell r="I54">
            <v>387.5</v>
          </cell>
          <cell r="J54">
            <v>389.4</v>
          </cell>
          <cell r="K54">
            <v>383.4</v>
          </cell>
          <cell r="L54">
            <v>345.1</v>
          </cell>
          <cell r="M54">
            <v>356.6</v>
          </cell>
          <cell r="N54">
            <v>365.8</v>
          </cell>
          <cell r="R54">
            <v>411.5</v>
          </cell>
          <cell r="S54">
            <v>394.1</v>
          </cell>
          <cell r="T54">
            <v>383.7</v>
          </cell>
        </row>
        <row r="55">
          <cell r="A55">
            <v>44197</v>
          </cell>
          <cell r="B55">
            <v>416.2</v>
          </cell>
          <cell r="C55">
            <v>438.3</v>
          </cell>
          <cell r="D55">
            <v>334</v>
          </cell>
          <cell r="E55">
            <v>386.6</v>
          </cell>
          <cell r="F55">
            <v>437.9</v>
          </cell>
          <cell r="G55">
            <v>401.8</v>
          </cell>
          <cell r="H55">
            <v>471.4</v>
          </cell>
          <cell r="I55">
            <v>414.8</v>
          </cell>
          <cell r="J55">
            <v>450.7</v>
          </cell>
          <cell r="K55">
            <v>403.1</v>
          </cell>
          <cell r="L55">
            <v>352.7</v>
          </cell>
          <cell r="M55">
            <v>381.4</v>
          </cell>
          <cell r="N55">
            <v>373.5</v>
          </cell>
          <cell r="R55">
            <v>431.4</v>
          </cell>
          <cell r="S55">
            <v>414</v>
          </cell>
          <cell r="T55">
            <v>414</v>
          </cell>
        </row>
        <row r="56">
          <cell r="A56">
            <v>44228</v>
          </cell>
          <cell r="B56">
            <v>429.9</v>
          </cell>
          <cell r="C56">
            <v>455.4</v>
          </cell>
          <cell r="D56">
            <v>347.5</v>
          </cell>
          <cell r="E56">
            <v>395.9</v>
          </cell>
          <cell r="F56">
            <v>441.5</v>
          </cell>
          <cell r="G56">
            <v>421.5</v>
          </cell>
          <cell r="H56">
            <v>486.4</v>
          </cell>
          <cell r="I56">
            <v>432</v>
          </cell>
          <cell r="J56">
            <v>457.7</v>
          </cell>
          <cell r="K56">
            <v>413.8</v>
          </cell>
          <cell r="L56">
            <v>353</v>
          </cell>
          <cell r="M56">
            <v>396.3</v>
          </cell>
          <cell r="N56">
            <v>382.9</v>
          </cell>
          <cell r="R56">
            <v>438.5</v>
          </cell>
          <cell r="S56">
            <v>430.4</v>
          </cell>
          <cell r="T56">
            <v>422</v>
          </cell>
        </row>
        <row r="57">
          <cell r="A57">
            <v>44256</v>
          </cell>
          <cell r="B57">
            <v>447.9</v>
          </cell>
          <cell r="C57">
            <v>471.4</v>
          </cell>
          <cell r="D57">
            <v>369.9</v>
          </cell>
          <cell r="E57">
            <v>419.6</v>
          </cell>
          <cell r="F57">
            <v>448.2</v>
          </cell>
          <cell r="G57">
            <v>434.3</v>
          </cell>
          <cell r="H57">
            <v>504</v>
          </cell>
          <cell r="I57">
            <v>456.1</v>
          </cell>
          <cell r="J57">
            <v>460.4</v>
          </cell>
          <cell r="K57">
            <v>425</v>
          </cell>
          <cell r="L57">
            <v>447.7</v>
          </cell>
          <cell r="M57">
            <v>413.5</v>
          </cell>
          <cell r="N57">
            <v>394.3</v>
          </cell>
          <cell r="R57">
            <v>450</v>
          </cell>
          <cell r="S57">
            <v>448.5</v>
          </cell>
          <cell r="T57">
            <v>444</v>
          </cell>
        </row>
        <row r="58">
          <cell r="A58">
            <v>44287</v>
          </cell>
          <cell r="B58">
            <v>465.8</v>
          </cell>
          <cell r="C58">
            <v>489.9</v>
          </cell>
          <cell r="D58">
            <v>381.8</v>
          </cell>
          <cell r="E58">
            <v>444.7</v>
          </cell>
          <cell r="F58">
            <v>467.2</v>
          </cell>
          <cell r="G58">
            <v>447.2</v>
          </cell>
          <cell r="H58">
            <v>521.4</v>
          </cell>
          <cell r="I58">
            <v>480.7</v>
          </cell>
          <cell r="J58">
            <v>462.5</v>
          </cell>
          <cell r="K58">
            <v>437.6</v>
          </cell>
          <cell r="L58">
            <v>455</v>
          </cell>
          <cell r="M58">
            <v>430.4</v>
          </cell>
          <cell r="N58">
            <v>406.5</v>
          </cell>
          <cell r="R58">
            <v>460.6</v>
          </cell>
          <cell r="S58">
            <v>468.3</v>
          </cell>
          <cell r="T58">
            <v>459.7</v>
          </cell>
        </row>
        <row r="59">
          <cell r="A59">
            <v>44317</v>
          </cell>
          <cell r="B59">
            <v>480.9</v>
          </cell>
          <cell r="C59">
            <v>505.8</v>
          </cell>
          <cell r="D59">
            <v>389.4</v>
          </cell>
          <cell r="E59">
            <v>459.2</v>
          </cell>
          <cell r="F59">
            <v>474.9</v>
          </cell>
          <cell r="G59">
            <v>458.4</v>
          </cell>
          <cell r="H59">
            <v>546.20000000000005</v>
          </cell>
          <cell r="I59">
            <v>505.7</v>
          </cell>
          <cell r="J59">
            <v>464.7</v>
          </cell>
          <cell r="K59">
            <v>447.9</v>
          </cell>
          <cell r="L59">
            <v>456.4</v>
          </cell>
          <cell r="M59">
            <v>449.4</v>
          </cell>
          <cell r="N59">
            <v>419.6</v>
          </cell>
          <cell r="R59">
            <v>472.2</v>
          </cell>
          <cell r="S59">
            <v>484.8</v>
          </cell>
          <cell r="T59">
            <v>472.2</v>
          </cell>
        </row>
        <row r="60">
          <cell r="A60">
            <v>44348</v>
          </cell>
          <cell r="B60">
            <v>496.7</v>
          </cell>
          <cell r="C60">
            <v>522.9</v>
          </cell>
          <cell r="D60">
            <v>409.7</v>
          </cell>
          <cell r="E60">
            <v>470.3</v>
          </cell>
          <cell r="F60">
            <v>496.3</v>
          </cell>
          <cell r="G60">
            <v>473.4</v>
          </cell>
          <cell r="H60">
            <v>571.29999999999995</v>
          </cell>
          <cell r="I60">
            <v>522.29999999999995</v>
          </cell>
          <cell r="J60">
            <v>495.9</v>
          </cell>
          <cell r="K60">
            <v>455.4</v>
          </cell>
          <cell r="L60">
            <v>458.2</v>
          </cell>
          <cell r="M60">
            <v>462.5</v>
          </cell>
          <cell r="N60">
            <v>423.9</v>
          </cell>
          <cell r="R60">
            <v>472.3</v>
          </cell>
          <cell r="S60">
            <v>502.9</v>
          </cell>
          <cell r="T60">
            <v>490.2</v>
          </cell>
        </row>
        <row r="61">
          <cell r="A61">
            <v>44378</v>
          </cell>
          <cell r="B61">
            <v>510.4</v>
          </cell>
          <cell r="C61">
            <v>537.4</v>
          </cell>
          <cell r="D61">
            <v>423.4</v>
          </cell>
          <cell r="E61">
            <v>478.3</v>
          </cell>
          <cell r="F61">
            <v>502.4</v>
          </cell>
          <cell r="G61">
            <v>484.2</v>
          </cell>
          <cell r="H61">
            <v>595.5</v>
          </cell>
          <cell r="I61">
            <v>536.6</v>
          </cell>
          <cell r="J61">
            <v>506.1</v>
          </cell>
          <cell r="K61">
            <v>472</v>
          </cell>
          <cell r="L61">
            <v>462.5</v>
          </cell>
          <cell r="M61">
            <v>483.5</v>
          </cell>
          <cell r="N61">
            <v>434.5</v>
          </cell>
          <cell r="R61">
            <v>490.6</v>
          </cell>
          <cell r="S61">
            <v>517.20000000000005</v>
          </cell>
          <cell r="T61">
            <v>498</v>
          </cell>
        </row>
        <row r="62">
          <cell r="A62">
            <v>44409</v>
          </cell>
          <cell r="B62">
            <v>522.6</v>
          </cell>
          <cell r="C62">
            <v>545.29999999999995</v>
          </cell>
          <cell r="D62">
            <v>432.2</v>
          </cell>
          <cell r="E62">
            <v>495.1</v>
          </cell>
          <cell r="F62">
            <v>505.8</v>
          </cell>
          <cell r="G62">
            <v>500.3</v>
          </cell>
          <cell r="H62">
            <v>615.20000000000005</v>
          </cell>
          <cell r="I62">
            <v>546.79999999999995</v>
          </cell>
          <cell r="J62">
            <v>508.4</v>
          </cell>
          <cell r="K62">
            <v>494.5</v>
          </cell>
          <cell r="L62">
            <v>492.7</v>
          </cell>
          <cell r="M62">
            <v>499.8</v>
          </cell>
          <cell r="N62">
            <v>447.6</v>
          </cell>
          <cell r="R62">
            <v>495.9</v>
          </cell>
          <cell r="S62">
            <v>532</v>
          </cell>
          <cell r="T62">
            <v>505.2</v>
          </cell>
        </row>
        <row r="63">
          <cell r="A63">
            <v>44440</v>
          </cell>
          <cell r="B63">
            <v>539.6</v>
          </cell>
          <cell r="C63">
            <v>559.70000000000005</v>
          </cell>
          <cell r="D63">
            <v>457</v>
          </cell>
          <cell r="E63">
            <v>525</v>
          </cell>
          <cell r="F63">
            <v>514.9</v>
          </cell>
          <cell r="G63">
            <v>519.5</v>
          </cell>
          <cell r="H63">
            <v>637.20000000000005</v>
          </cell>
          <cell r="I63">
            <v>558.9</v>
          </cell>
          <cell r="J63">
            <v>513.6</v>
          </cell>
          <cell r="K63">
            <v>512.6</v>
          </cell>
          <cell r="L63">
            <v>504.3</v>
          </cell>
          <cell r="M63">
            <v>517.70000000000005</v>
          </cell>
          <cell r="N63">
            <v>461.3</v>
          </cell>
          <cell r="R63">
            <v>523.20000000000005</v>
          </cell>
          <cell r="S63">
            <v>548.9</v>
          </cell>
          <cell r="T63">
            <v>515.5</v>
          </cell>
        </row>
        <row r="64">
          <cell r="A64">
            <v>44470</v>
          </cell>
          <cell r="B64">
            <v>556.9</v>
          </cell>
          <cell r="C64">
            <v>579.6</v>
          </cell>
          <cell r="D64">
            <v>469.3</v>
          </cell>
          <cell r="E64">
            <v>546.5</v>
          </cell>
          <cell r="F64">
            <v>522.1</v>
          </cell>
          <cell r="G64">
            <v>533.5</v>
          </cell>
          <cell r="H64">
            <v>657.4</v>
          </cell>
          <cell r="I64">
            <v>572.6</v>
          </cell>
          <cell r="J64">
            <v>518.4</v>
          </cell>
          <cell r="K64">
            <v>537.20000000000005</v>
          </cell>
          <cell r="L64">
            <v>509</v>
          </cell>
          <cell r="M64">
            <v>534.29999999999995</v>
          </cell>
          <cell r="N64">
            <v>476.2</v>
          </cell>
          <cell r="R64">
            <v>558.29999999999995</v>
          </cell>
          <cell r="S64">
            <v>565.79999999999995</v>
          </cell>
          <cell r="T64">
            <v>521.1</v>
          </cell>
        </row>
        <row r="65">
          <cell r="A65">
            <v>44501</v>
          </cell>
          <cell r="B65">
            <v>571.6</v>
          </cell>
          <cell r="C65">
            <v>593.70000000000005</v>
          </cell>
          <cell r="D65">
            <v>476.3</v>
          </cell>
          <cell r="E65">
            <v>569.29999999999995</v>
          </cell>
          <cell r="F65">
            <v>535.9</v>
          </cell>
          <cell r="G65">
            <v>546.9</v>
          </cell>
          <cell r="H65">
            <v>675.8</v>
          </cell>
          <cell r="I65">
            <v>586.20000000000005</v>
          </cell>
          <cell r="J65">
            <v>527.29999999999995</v>
          </cell>
          <cell r="K65">
            <v>546.70000000000005</v>
          </cell>
          <cell r="L65">
            <v>512</v>
          </cell>
          <cell r="M65">
            <v>552.6</v>
          </cell>
          <cell r="N65">
            <v>489.9</v>
          </cell>
          <cell r="R65">
            <v>571.9</v>
          </cell>
          <cell r="S65">
            <v>582.6</v>
          </cell>
          <cell r="T65">
            <v>529.29999999999995</v>
          </cell>
        </row>
        <row r="66">
          <cell r="A66">
            <v>44531</v>
          </cell>
          <cell r="B66">
            <v>594.70000000000005</v>
          </cell>
          <cell r="C66">
            <v>621.29999999999995</v>
          </cell>
          <cell r="D66">
            <v>501.4</v>
          </cell>
          <cell r="E66">
            <v>597</v>
          </cell>
          <cell r="F66">
            <v>544.4</v>
          </cell>
          <cell r="G66">
            <v>562.4</v>
          </cell>
          <cell r="H66">
            <v>681.8</v>
          </cell>
          <cell r="I66">
            <v>607.20000000000005</v>
          </cell>
          <cell r="J66">
            <v>539</v>
          </cell>
          <cell r="K66">
            <v>566.29999999999995</v>
          </cell>
          <cell r="L66">
            <v>512.1</v>
          </cell>
          <cell r="M66">
            <v>596.79999999999995</v>
          </cell>
          <cell r="N66">
            <v>507.7</v>
          </cell>
          <cell r="R66">
            <v>586.4</v>
          </cell>
          <cell r="S66">
            <v>610.4</v>
          </cell>
          <cell r="T66">
            <v>540.1</v>
          </cell>
        </row>
        <row r="67">
          <cell r="A67">
            <v>44562</v>
          </cell>
          <cell r="B67">
            <v>618.79999999999995</v>
          </cell>
          <cell r="C67">
            <v>652.70000000000005</v>
          </cell>
          <cell r="D67">
            <v>509.5</v>
          </cell>
          <cell r="E67">
            <v>617</v>
          </cell>
          <cell r="F67">
            <v>555.79999999999995</v>
          </cell>
          <cell r="G67">
            <v>583.4</v>
          </cell>
          <cell r="H67">
            <v>702.9</v>
          </cell>
          <cell r="I67">
            <v>623.29999999999995</v>
          </cell>
          <cell r="J67">
            <v>574.29999999999995</v>
          </cell>
          <cell r="K67">
            <v>585.70000000000005</v>
          </cell>
          <cell r="L67">
            <v>518.9</v>
          </cell>
          <cell r="M67">
            <v>629.1</v>
          </cell>
          <cell r="N67">
            <v>532.5</v>
          </cell>
          <cell r="R67">
            <v>643.4</v>
          </cell>
          <cell r="S67">
            <v>631.79999999999995</v>
          </cell>
          <cell r="T67">
            <v>551</v>
          </cell>
        </row>
        <row r="68">
          <cell r="A68">
            <v>44593</v>
          </cell>
          <cell r="B68">
            <v>648.79999999999995</v>
          </cell>
          <cell r="C68">
            <v>693.6</v>
          </cell>
          <cell r="D68">
            <v>523.9</v>
          </cell>
          <cell r="E68">
            <v>637.6</v>
          </cell>
          <cell r="F68">
            <v>558</v>
          </cell>
          <cell r="G68">
            <v>608.1</v>
          </cell>
          <cell r="H68">
            <v>733.1</v>
          </cell>
          <cell r="I68">
            <v>659.2</v>
          </cell>
          <cell r="J68">
            <v>585.20000000000005</v>
          </cell>
          <cell r="K68">
            <v>610.4</v>
          </cell>
          <cell r="L68">
            <v>541.79999999999995</v>
          </cell>
          <cell r="M68">
            <v>669.9</v>
          </cell>
          <cell r="N68">
            <v>555.9</v>
          </cell>
          <cell r="R68">
            <v>697.6</v>
          </cell>
          <cell r="S68">
            <v>661.1</v>
          </cell>
          <cell r="T68">
            <v>566.4</v>
          </cell>
        </row>
        <row r="69">
          <cell r="A69">
            <v>44621</v>
          </cell>
          <cell r="B69">
            <v>692.7</v>
          </cell>
          <cell r="C69">
            <v>753.6</v>
          </cell>
          <cell r="D69">
            <v>551.29999999999995</v>
          </cell>
          <cell r="E69">
            <v>678.6</v>
          </cell>
          <cell r="F69">
            <v>589.4</v>
          </cell>
          <cell r="G69">
            <v>634.79999999999995</v>
          </cell>
          <cell r="H69">
            <v>771.5</v>
          </cell>
          <cell r="I69">
            <v>699.4</v>
          </cell>
          <cell r="J69">
            <v>608.70000000000005</v>
          </cell>
          <cell r="K69">
            <v>630.70000000000005</v>
          </cell>
          <cell r="L69">
            <v>644.6</v>
          </cell>
          <cell r="M69">
            <v>703.7</v>
          </cell>
          <cell r="N69">
            <v>582.4</v>
          </cell>
          <cell r="R69">
            <v>729.2</v>
          </cell>
          <cell r="S69">
            <v>707.9</v>
          </cell>
          <cell r="T69">
            <v>608</v>
          </cell>
        </row>
        <row r="70">
          <cell r="A70">
            <v>44652</v>
          </cell>
          <cell r="B70">
            <v>736.8</v>
          </cell>
          <cell r="C70">
            <v>801.1</v>
          </cell>
          <cell r="D70">
            <v>568.79999999999995</v>
          </cell>
          <cell r="E70">
            <v>752.3</v>
          </cell>
          <cell r="F70">
            <v>617.9</v>
          </cell>
          <cell r="G70">
            <v>670.9</v>
          </cell>
          <cell r="H70">
            <v>813.2</v>
          </cell>
          <cell r="I70">
            <v>734.7</v>
          </cell>
          <cell r="J70">
            <v>628</v>
          </cell>
          <cell r="K70">
            <v>668.9</v>
          </cell>
          <cell r="L70">
            <v>672.4</v>
          </cell>
          <cell r="M70">
            <v>748.6</v>
          </cell>
          <cell r="N70">
            <v>617.6</v>
          </cell>
          <cell r="R70">
            <v>785.2</v>
          </cell>
          <cell r="S70">
            <v>754.2</v>
          </cell>
          <cell r="T70">
            <v>634.9</v>
          </cell>
        </row>
        <row r="71">
          <cell r="A71">
            <v>44682</v>
          </cell>
          <cell r="B71">
            <v>777.7</v>
          </cell>
          <cell r="C71">
            <v>838.6</v>
          </cell>
          <cell r="D71">
            <v>605.9</v>
          </cell>
          <cell r="E71">
            <v>790.8</v>
          </cell>
          <cell r="F71">
            <v>679.6</v>
          </cell>
          <cell r="G71">
            <v>709.2</v>
          </cell>
          <cell r="H71">
            <v>861.2</v>
          </cell>
          <cell r="I71">
            <v>778.5</v>
          </cell>
          <cell r="J71">
            <v>652.20000000000005</v>
          </cell>
          <cell r="K71">
            <v>720.1</v>
          </cell>
          <cell r="L71">
            <v>674.8</v>
          </cell>
          <cell r="M71">
            <v>796.3</v>
          </cell>
          <cell r="N71">
            <v>648.29999999999995</v>
          </cell>
          <cell r="R71">
            <v>807.3</v>
          </cell>
          <cell r="S71">
            <v>797.1</v>
          </cell>
          <cell r="T71">
            <v>681.4</v>
          </cell>
        </row>
        <row r="72">
          <cell r="A72">
            <v>44713</v>
          </cell>
          <cell r="B72">
            <v>818.4</v>
          </cell>
          <cell r="C72">
            <v>874.9</v>
          </cell>
          <cell r="D72">
            <v>639.9</v>
          </cell>
          <cell r="E72">
            <v>834.9</v>
          </cell>
          <cell r="F72">
            <v>741.1</v>
          </cell>
          <cell r="G72">
            <v>749.9</v>
          </cell>
          <cell r="H72">
            <v>926.9</v>
          </cell>
          <cell r="I72">
            <v>817.9</v>
          </cell>
          <cell r="J72">
            <v>658</v>
          </cell>
          <cell r="K72">
            <v>737.5</v>
          </cell>
          <cell r="L72">
            <v>683.2</v>
          </cell>
          <cell r="M72">
            <v>857.5</v>
          </cell>
          <cell r="N72">
            <v>682.3</v>
          </cell>
          <cell r="R72">
            <v>851.3</v>
          </cell>
          <cell r="S72">
            <v>836.9</v>
          </cell>
          <cell r="T72">
            <v>723.6</v>
          </cell>
        </row>
        <row r="73">
          <cell r="A73">
            <v>44743</v>
          </cell>
          <cell r="B73">
            <v>873.6</v>
          </cell>
          <cell r="C73">
            <v>922.7</v>
          </cell>
          <cell r="D73">
            <v>678.6</v>
          </cell>
          <cell r="E73">
            <v>919.3</v>
          </cell>
          <cell r="F73">
            <v>775.5</v>
          </cell>
          <cell r="G73">
            <v>824.7</v>
          </cell>
          <cell r="H73">
            <v>983.3</v>
          </cell>
          <cell r="I73">
            <v>863.2</v>
          </cell>
          <cell r="J73">
            <v>697.7</v>
          </cell>
          <cell r="K73">
            <v>813.6</v>
          </cell>
          <cell r="L73">
            <v>713.3</v>
          </cell>
          <cell r="M73">
            <v>915.5</v>
          </cell>
          <cell r="N73">
            <v>733.4</v>
          </cell>
          <cell r="R73">
            <v>938.3</v>
          </cell>
          <cell r="S73">
            <v>892.4</v>
          </cell>
          <cell r="T73">
            <v>754.6</v>
          </cell>
        </row>
        <row r="74">
          <cell r="A74">
            <v>44774</v>
          </cell>
          <cell r="B74">
            <v>940</v>
          </cell>
          <cell r="C74">
            <v>988.4</v>
          </cell>
          <cell r="D74">
            <v>725.3</v>
          </cell>
          <cell r="E74">
            <v>1026.5</v>
          </cell>
          <cell r="F74">
            <v>841.7</v>
          </cell>
          <cell r="G74">
            <v>895</v>
          </cell>
          <cell r="H74">
            <v>1033.5999999999999</v>
          </cell>
          <cell r="I74">
            <v>915.9</v>
          </cell>
          <cell r="J74">
            <v>728.6</v>
          </cell>
          <cell r="K74">
            <v>875.5</v>
          </cell>
          <cell r="L74">
            <v>748.5</v>
          </cell>
          <cell r="M74">
            <v>981</v>
          </cell>
          <cell r="N74">
            <v>792</v>
          </cell>
          <cell r="R74">
            <v>1048.0999999999999</v>
          </cell>
          <cell r="S74">
            <v>955.8</v>
          </cell>
          <cell r="T74">
            <v>801.9</v>
          </cell>
        </row>
        <row r="75">
          <cell r="A75">
            <v>44805</v>
          </cell>
          <cell r="B75">
            <v>997.8</v>
          </cell>
          <cell r="C75">
            <v>1041</v>
          </cell>
          <cell r="D75">
            <v>794.3</v>
          </cell>
          <cell r="E75">
            <v>1140.7</v>
          </cell>
          <cell r="F75">
            <v>860.6</v>
          </cell>
          <cell r="G75">
            <v>945.2</v>
          </cell>
          <cell r="H75">
            <v>1092.7</v>
          </cell>
          <cell r="I75">
            <v>977.1</v>
          </cell>
          <cell r="J75">
            <v>751</v>
          </cell>
          <cell r="K75">
            <v>913.1</v>
          </cell>
          <cell r="L75">
            <v>778.2</v>
          </cell>
          <cell r="M75">
            <v>1040.5999999999999</v>
          </cell>
          <cell r="N75">
            <v>843.3</v>
          </cell>
          <cell r="R75">
            <v>1175.5</v>
          </cell>
          <cell r="S75">
            <v>1006.3</v>
          </cell>
          <cell r="T75">
            <v>838.1</v>
          </cell>
        </row>
        <row r="76">
          <cell r="A76">
            <v>44835</v>
          </cell>
          <cell r="B76">
            <v>1060.5</v>
          </cell>
          <cell r="C76">
            <v>1098.9000000000001</v>
          </cell>
          <cell r="D76">
            <v>835.7</v>
          </cell>
          <cell r="E76">
            <v>1223.8</v>
          </cell>
          <cell r="F76">
            <v>929</v>
          </cell>
          <cell r="G76">
            <v>997.1</v>
          </cell>
          <cell r="H76">
            <v>1157.9000000000001</v>
          </cell>
          <cell r="I76">
            <v>1031.5999999999999</v>
          </cell>
          <cell r="J76">
            <v>834.3</v>
          </cell>
          <cell r="K76">
            <v>978.9</v>
          </cell>
          <cell r="L76">
            <v>806.4</v>
          </cell>
          <cell r="M76">
            <v>1113</v>
          </cell>
          <cell r="N76">
            <v>900.3</v>
          </cell>
          <cell r="R76">
            <v>1301.4000000000001</v>
          </cell>
          <cell r="S76">
            <v>1057.5</v>
          </cell>
          <cell r="T76">
            <v>900.1</v>
          </cell>
        </row>
        <row r="77">
          <cell r="A77">
            <v>44866</v>
          </cell>
          <cell r="B77">
            <v>1108.8</v>
          </cell>
          <cell r="C77">
            <v>1142.2</v>
          </cell>
          <cell r="D77">
            <v>887.1</v>
          </cell>
          <cell r="E77">
            <v>1281.8</v>
          </cell>
          <cell r="F77">
            <v>983.7</v>
          </cell>
          <cell r="G77">
            <v>1043</v>
          </cell>
          <cell r="H77">
            <v>1223.8</v>
          </cell>
          <cell r="I77">
            <v>1084.4000000000001</v>
          </cell>
          <cell r="J77">
            <v>870.8</v>
          </cell>
          <cell r="K77">
            <v>1013.7</v>
          </cell>
          <cell r="L77">
            <v>818.5</v>
          </cell>
          <cell r="M77">
            <v>1164.5</v>
          </cell>
          <cell r="N77">
            <v>957.7</v>
          </cell>
          <cell r="R77">
            <v>1355.8</v>
          </cell>
          <cell r="S77">
            <v>1104.9000000000001</v>
          </cell>
          <cell r="T77">
            <v>947.7</v>
          </cell>
        </row>
        <row r="78">
          <cell r="A78">
            <v>44896</v>
          </cell>
          <cell r="B78">
            <v>1160.5</v>
          </cell>
          <cell r="C78">
            <v>1180</v>
          </cell>
          <cell r="D78">
            <v>952.8</v>
          </cell>
          <cell r="E78">
            <v>1336.2</v>
          </cell>
          <cell r="F78">
            <v>1017.8</v>
          </cell>
          <cell r="G78">
            <v>1110.2</v>
          </cell>
          <cell r="H78">
            <v>1291.0999999999999</v>
          </cell>
          <cell r="I78">
            <v>1151.5</v>
          </cell>
          <cell r="J78">
            <v>918.6</v>
          </cell>
          <cell r="K78">
            <v>1078.3</v>
          </cell>
          <cell r="L78">
            <v>824.9</v>
          </cell>
          <cell r="M78">
            <v>1239.7</v>
          </cell>
          <cell r="N78">
            <v>1021.3</v>
          </cell>
          <cell r="R78">
            <v>1407.5</v>
          </cell>
          <cell r="S78">
            <v>1157.9000000000001</v>
          </cell>
          <cell r="T78">
            <v>994.1</v>
          </cell>
        </row>
        <row r="79">
          <cell r="A79">
            <v>44927</v>
          </cell>
          <cell r="B79">
            <v>1234</v>
          </cell>
          <cell r="C79">
            <v>1272.7</v>
          </cell>
          <cell r="D79">
            <v>1022.8</v>
          </cell>
          <cell r="E79">
            <v>1369.8</v>
          </cell>
          <cell r="F79">
            <v>1091.7</v>
          </cell>
          <cell r="G79">
            <v>1173.2</v>
          </cell>
          <cell r="H79">
            <v>1346.3</v>
          </cell>
          <cell r="I79">
            <v>1207.7</v>
          </cell>
          <cell r="J79">
            <v>1004.4</v>
          </cell>
          <cell r="K79">
            <v>1156.8</v>
          </cell>
          <cell r="L79">
            <v>824.9</v>
          </cell>
          <cell r="M79">
            <v>1350.2</v>
          </cell>
          <cell r="N79">
            <v>1080.3</v>
          </cell>
          <cell r="R79">
            <v>1566.2</v>
          </cell>
          <cell r="S79">
            <v>1220.5999999999999</v>
          </cell>
          <cell r="T79">
            <v>1048.5</v>
          </cell>
        </row>
        <row r="80">
          <cell r="A80">
            <v>44958</v>
          </cell>
          <cell r="B80">
            <v>1324</v>
          </cell>
          <cell r="C80">
            <v>1407.5</v>
          </cell>
          <cell r="D80">
            <v>1072.7</v>
          </cell>
          <cell r="E80">
            <v>1419.2</v>
          </cell>
          <cell r="F80">
            <v>1123.5</v>
          </cell>
          <cell r="G80">
            <v>1236.8</v>
          </cell>
          <cell r="H80">
            <v>1415.3</v>
          </cell>
          <cell r="I80">
            <v>1273.0999999999999</v>
          </cell>
          <cell r="J80">
            <v>1066.8</v>
          </cell>
          <cell r="K80">
            <v>1282.7</v>
          </cell>
          <cell r="L80">
            <v>842</v>
          </cell>
          <cell r="M80">
            <v>1451.4</v>
          </cell>
          <cell r="N80">
            <v>1140.5999999999999</v>
          </cell>
          <cell r="R80">
            <v>1601.4</v>
          </cell>
          <cell r="S80">
            <v>1332.5</v>
          </cell>
          <cell r="T80">
            <v>1092.9000000000001</v>
          </cell>
        </row>
        <row r="81">
          <cell r="A81">
            <v>44986</v>
          </cell>
          <cell r="B81">
            <v>1421.1</v>
          </cell>
          <cell r="C81">
            <v>1524.3</v>
          </cell>
          <cell r="D81">
            <v>1166.8</v>
          </cell>
          <cell r="E81">
            <v>1500.2</v>
          </cell>
          <cell r="F81">
            <v>1182.3</v>
          </cell>
          <cell r="G81">
            <v>1316.3</v>
          </cell>
          <cell r="H81">
            <v>1494.4</v>
          </cell>
          <cell r="I81">
            <v>1341.3</v>
          </cell>
          <cell r="J81">
            <v>1097.9000000000001</v>
          </cell>
          <cell r="K81">
            <v>1339.8</v>
          </cell>
          <cell r="L81">
            <v>1227.0999999999999</v>
          </cell>
          <cell r="M81">
            <v>1570.3</v>
          </cell>
          <cell r="N81">
            <v>1211.9000000000001</v>
          </cell>
          <cell r="R81">
            <v>1657.3</v>
          </cell>
          <cell r="S81">
            <v>1438.1</v>
          </cell>
          <cell r="T81">
            <v>1187</v>
          </cell>
        </row>
        <row r="82">
          <cell r="A82">
            <v>45017</v>
          </cell>
          <cell r="B82">
            <v>1530.5</v>
          </cell>
          <cell r="C82">
            <v>1653</v>
          </cell>
          <cell r="D82">
            <v>1216.5</v>
          </cell>
          <cell r="E82">
            <v>1658</v>
          </cell>
          <cell r="F82">
            <v>1231</v>
          </cell>
          <cell r="G82">
            <v>1429.7</v>
          </cell>
          <cell r="H82">
            <v>1586.7</v>
          </cell>
          <cell r="I82">
            <v>1414.3</v>
          </cell>
          <cell r="J82">
            <v>1168.8</v>
          </cell>
          <cell r="K82">
            <v>1397.3</v>
          </cell>
          <cell r="L82">
            <v>1256.8</v>
          </cell>
          <cell r="M82">
            <v>1738.6</v>
          </cell>
          <cell r="N82">
            <v>1270.3</v>
          </cell>
          <cell r="R82">
            <v>1822.6</v>
          </cell>
          <cell r="S82">
            <v>1554</v>
          </cell>
          <cell r="T82">
            <v>1231.0999999999999</v>
          </cell>
        </row>
        <row r="83">
          <cell r="A83">
            <v>45047</v>
          </cell>
          <cell r="B83">
            <v>1652.2</v>
          </cell>
          <cell r="C83">
            <v>1783.6</v>
          </cell>
          <cell r="D83">
            <v>1320.5</v>
          </cell>
          <cell r="E83">
            <v>1781.4</v>
          </cell>
          <cell r="F83">
            <v>1351</v>
          </cell>
          <cell r="G83">
            <v>1566.1</v>
          </cell>
          <cell r="H83">
            <v>1751.2</v>
          </cell>
          <cell r="I83">
            <v>1504.4</v>
          </cell>
          <cell r="J83">
            <v>1238.8</v>
          </cell>
          <cell r="K83">
            <v>1473.3</v>
          </cell>
          <cell r="L83">
            <v>1298</v>
          </cell>
          <cell r="M83">
            <v>1896</v>
          </cell>
          <cell r="N83">
            <v>1373.5</v>
          </cell>
          <cell r="R83">
            <v>1979.4</v>
          </cell>
          <cell r="S83">
            <v>1675.8</v>
          </cell>
          <cell r="T83">
            <v>1327.7</v>
          </cell>
        </row>
        <row r="84">
          <cell r="A84">
            <v>45078</v>
          </cell>
          <cell r="B84">
            <v>1761.6</v>
          </cell>
          <cell r="C84">
            <v>1875.2</v>
          </cell>
          <cell r="D84">
            <v>1387</v>
          </cell>
          <cell r="E84">
            <v>1881</v>
          </cell>
          <cell r="F84">
            <v>1616.9</v>
          </cell>
          <cell r="G84">
            <v>1687.2</v>
          </cell>
          <cell r="H84">
            <v>1915.6</v>
          </cell>
          <cell r="I84">
            <v>1592.9</v>
          </cell>
          <cell r="J84">
            <v>1371.9</v>
          </cell>
          <cell r="K84">
            <v>1560.8</v>
          </cell>
          <cell r="L84">
            <v>1372.1</v>
          </cell>
          <cell r="M84">
            <v>1969.3</v>
          </cell>
          <cell r="N84">
            <v>1471.7</v>
          </cell>
          <cell r="R84">
            <v>2071</v>
          </cell>
          <cell r="S84">
            <v>1779.3</v>
          </cell>
          <cell r="T84">
            <v>1472.5</v>
          </cell>
        </row>
        <row r="85">
          <cell r="A85">
            <v>45108</v>
          </cell>
          <cell r="B85">
            <v>1868.7</v>
          </cell>
          <cell r="C85">
            <v>1973.5</v>
          </cell>
          <cell r="D85">
            <v>1507.7</v>
          </cell>
          <cell r="E85">
            <v>1946.1</v>
          </cell>
          <cell r="F85">
            <v>1680</v>
          </cell>
          <cell r="G85">
            <v>1791.3</v>
          </cell>
          <cell r="H85">
            <v>2107.1999999999998</v>
          </cell>
          <cell r="I85">
            <v>1703.1</v>
          </cell>
          <cell r="J85">
            <v>1523.5</v>
          </cell>
          <cell r="K85">
            <v>1706</v>
          </cell>
          <cell r="L85">
            <v>1467.4</v>
          </cell>
          <cell r="M85">
            <v>2113.1</v>
          </cell>
          <cell r="N85">
            <v>1557.5</v>
          </cell>
          <cell r="R85">
            <v>2176.1</v>
          </cell>
          <cell r="S85">
            <v>1890.7</v>
          </cell>
          <cell r="T85">
            <v>1564.1</v>
          </cell>
        </row>
        <row r="86">
          <cell r="A86">
            <v>45139</v>
          </cell>
          <cell r="B86">
            <v>2124.3000000000002</v>
          </cell>
          <cell r="C86">
            <v>2326.1999999999998</v>
          </cell>
          <cell r="D86">
            <v>1662.8</v>
          </cell>
          <cell r="E86">
            <v>2139.1999999999998</v>
          </cell>
          <cell r="F86">
            <v>1764.9</v>
          </cell>
          <cell r="G86">
            <v>2070.5</v>
          </cell>
          <cell r="H86">
            <v>2408.4</v>
          </cell>
          <cell r="I86">
            <v>1895.7</v>
          </cell>
          <cell r="J86">
            <v>1590.5</v>
          </cell>
          <cell r="K86">
            <v>1890.6</v>
          </cell>
          <cell r="L86">
            <v>1625.4</v>
          </cell>
          <cell r="M86">
            <v>2431.8000000000002</v>
          </cell>
          <cell r="N86">
            <v>1702.7</v>
          </cell>
          <cell r="R86">
            <v>2444.3000000000002</v>
          </cell>
          <cell r="S86">
            <v>2179.6</v>
          </cell>
          <cell r="T86">
            <v>1682.2</v>
          </cell>
        </row>
        <row r="87">
          <cell r="A87">
            <v>45170</v>
          </cell>
          <cell r="B87">
            <v>2404.1999999999998</v>
          </cell>
          <cell r="C87">
            <v>2651.2</v>
          </cell>
          <cell r="D87">
            <v>1866.1</v>
          </cell>
          <cell r="E87">
            <v>2459.5</v>
          </cell>
          <cell r="F87">
            <v>1981.3</v>
          </cell>
          <cell r="G87">
            <v>2318.1</v>
          </cell>
          <cell r="H87">
            <v>2692.1</v>
          </cell>
          <cell r="I87">
            <v>2129</v>
          </cell>
          <cell r="J87">
            <v>1758.7</v>
          </cell>
          <cell r="K87">
            <v>2187.3000000000002</v>
          </cell>
          <cell r="L87">
            <v>1728.3</v>
          </cell>
          <cell r="M87">
            <v>2711.9</v>
          </cell>
          <cell r="N87">
            <v>1906.5</v>
          </cell>
          <cell r="R87">
            <v>2719.3</v>
          </cell>
          <cell r="S87">
            <v>2489.1999999999998</v>
          </cell>
          <cell r="T87">
            <v>1850.9</v>
          </cell>
        </row>
        <row r="88">
          <cell r="A88">
            <v>45200</v>
          </cell>
          <cell r="B88">
            <v>2589.8000000000002</v>
          </cell>
          <cell r="C88">
            <v>2834.5</v>
          </cell>
          <cell r="D88">
            <v>2031.4</v>
          </cell>
          <cell r="E88">
            <v>2702.4</v>
          </cell>
          <cell r="F88">
            <v>2057.1</v>
          </cell>
          <cell r="G88">
            <v>2559.3000000000002</v>
          </cell>
          <cell r="H88">
            <v>2801.1</v>
          </cell>
          <cell r="I88">
            <v>2277</v>
          </cell>
          <cell r="J88">
            <v>1963.8</v>
          </cell>
          <cell r="K88">
            <v>2421</v>
          </cell>
          <cell r="L88">
            <v>1832.5</v>
          </cell>
          <cell r="M88">
            <v>2959.7</v>
          </cell>
          <cell r="N88">
            <v>2089.9</v>
          </cell>
          <cell r="R88">
            <v>2918.3</v>
          </cell>
          <cell r="S88">
            <v>2694.1</v>
          </cell>
          <cell r="T88">
            <v>1952.4</v>
          </cell>
        </row>
        <row r="89">
          <cell r="A89">
            <v>45231</v>
          </cell>
          <cell r="B89">
            <v>2895.7</v>
          </cell>
          <cell r="C89">
            <v>3208.7</v>
          </cell>
          <cell r="D89">
            <v>2262.1999999999998</v>
          </cell>
          <cell r="E89">
            <v>2974.4</v>
          </cell>
          <cell r="F89">
            <v>2208.5</v>
          </cell>
          <cell r="G89">
            <v>2902.7</v>
          </cell>
          <cell r="H89">
            <v>3218.4</v>
          </cell>
          <cell r="I89">
            <v>2525.6</v>
          </cell>
          <cell r="J89">
            <v>2243.8000000000002</v>
          </cell>
          <cell r="K89">
            <v>2671.6</v>
          </cell>
          <cell r="L89">
            <v>1918.4</v>
          </cell>
          <cell r="M89">
            <v>3258.8</v>
          </cell>
          <cell r="N89">
            <v>2341.5</v>
          </cell>
          <cell r="R89">
            <v>3251.5</v>
          </cell>
          <cell r="S89">
            <v>3027.3</v>
          </cell>
          <cell r="T89">
            <v>2133.1999999999998</v>
          </cell>
        </row>
        <row r="90">
          <cell r="A90">
            <v>45261</v>
          </cell>
          <cell r="B90">
            <v>3626.3</v>
          </cell>
          <cell r="C90">
            <v>4149.6000000000004</v>
          </cell>
          <cell r="D90">
            <v>2723.8</v>
          </cell>
          <cell r="E90">
            <v>3442.8</v>
          </cell>
          <cell r="F90">
            <v>2427.9</v>
          </cell>
          <cell r="G90">
            <v>3728.3</v>
          </cell>
          <cell r="H90">
            <v>4336.5</v>
          </cell>
          <cell r="I90">
            <v>3378.2</v>
          </cell>
          <cell r="J90">
            <v>2609.5</v>
          </cell>
          <cell r="K90">
            <v>3215.7</v>
          </cell>
          <cell r="L90">
            <v>2062</v>
          </cell>
          <cell r="M90">
            <v>3917.9</v>
          </cell>
          <cell r="N90">
            <v>3111.1</v>
          </cell>
          <cell r="R90">
            <v>3772.5</v>
          </cell>
          <cell r="S90">
            <v>3876</v>
          </cell>
          <cell r="T90">
            <v>2557.1</v>
          </cell>
        </row>
        <row r="91">
          <cell r="A91">
            <v>45292</v>
          </cell>
          <cell r="B91">
            <v>4413.6000000000004</v>
          </cell>
          <cell r="C91">
            <v>5053.2</v>
          </cell>
          <cell r="D91">
            <v>3247.6</v>
          </cell>
          <cell r="E91">
            <v>3842.4</v>
          </cell>
          <cell r="F91">
            <v>2955</v>
          </cell>
          <cell r="G91">
            <v>4643.5</v>
          </cell>
          <cell r="H91">
            <v>5211.3999999999996</v>
          </cell>
          <cell r="I91">
            <v>4376.8</v>
          </cell>
          <cell r="J91">
            <v>3285.6</v>
          </cell>
          <cell r="K91">
            <v>3924.3</v>
          </cell>
          <cell r="L91">
            <v>2094.4</v>
          </cell>
          <cell r="M91">
            <v>4704</v>
          </cell>
          <cell r="N91">
            <v>4663.8</v>
          </cell>
          <cell r="R91">
            <v>4305</v>
          </cell>
          <cell r="S91">
            <v>4729.8</v>
          </cell>
          <cell r="T91">
            <v>3269.1</v>
          </cell>
        </row>
        <row r="92">
          <cell r="A92">
            <v>45323</v>
          </cell>
          <cell r="B92">
            <v>4929.6000000000004</v>
          </cell>
          <cell r="C92">
            <v>5528.7</v>
          </cell>
          <cell r="D92">
            <v>3745.1</v>
          </cell>
          <cell r="E92">
            <v>4096.3999999999996</v>
          </cell>
          <cell r="F92">
            <v>3765.4</v>
          </cell>
          <cell r="G92">
            <v>5136.5</v>
          </cell>
          <cell r="H92">
            <v>5813.6</v>
          </cell>
          <cell r="I92">
            <v>5133.3</v>
          </cell>
          <cell r="J92">
            <v>3965.8</v>
          </cell>
          <cell r="K92">
            <v>4252.8999999999996</v>
          </cell>
          <cell r="L92">
            <v>2138.8000000000002</v>
          </cell>
          <cell r="M92">
            <v>5310.3</v>
          </cell>
          <cell r="N92">
            <v>5516.8</v>
          </cell>
          <cell r="R92">
            <v>4673.7</v>
          </cell>
          <cell r="S92">
            <v>5239.3999999999996</v>
          </cell>
          <cell r="T92">
            <v>3915.1</v>
          </cell>
        </row>
        <row r="93">
          <cell r="A93">
            <v>45352</v>
          </cell>
          <cell r="B93">
            <v>5361.8</v>
          </cell>
          <cell r="C93">
            <v>5980.8</v>
          </cell>
          <cell r="D93">
            <v>4216.8</v>
          </cell>
          <cell r="E93">
            <v>4372.2</v>
          </cell>
          <cell r="F93">
            <v>3989.2</v>
          </cell>
          <cell r="G93">
            <v>5332.6</v>
          </cell>
          <cell r="H93">
            <v>6446.3</v>
          </cell>
          <cell r="I93">
            <v>5720.4</v>
          </cell>
          <cell r="J93">
            <v>4506.8</v>
          </cell>
          <cell r="K93">
            <v>4511.2</v>
          </cell>
          <cell r="L93">
            <v>3754.2</v>
          </cell>
          <cell r="M93">
            <v>5727.8</v>
          </cell>
          <cell r="N93">
            <v>5921.8</v>
          </cell>
          <cell r="R93">
            <v>4969</v>
          </cell>
          <cell r="S93">
            <v>5654</v>
          </cell>
          <cell r="T93">
            <v>4513.1000000000004</v>
          </cell>
        </row>
        <row r="94">
          <cell r="A94">
            <v>45383</v>
          </cell>
          <cell r="B94">
            <v>5849.8</v>
          </cell>
          <cell r="C94">
            <v>6439.8</v>
          </cell>
          <cell r="D94">
            <v>4442.3</v>
          </cell>
          <cell r="E94">
            <v>4813.3</v>
          </cell>
          <cell r="F94">
            <v>5243.6</v>
          </cell>
          <cell r="G94">
            <v>5665.5</v>
          </cell>
          <cell r="H94">
            <v>6982.4</v>
          </cell>
          <cell r="I94">
            <v>6119.6</v>
          </cell>
          <cell r="J94">
            <v>5157.5</v>
          </cell>
          <cell r="K94">
            <v>5049.2</v>
          </cell>
          <cell r="L94">
            <v>4002.5</v>
          </cell>
          <cell r="M94">
            <v>6089.9</v>
          </cell>
          <cell r="N94">
            <v>6178.1</v>
          </cell>
          <cell r="R94">
            <v>5626.3</v>
          </cell>
          <cell r="S94">
            <v>6030.9</v>
          </cell>
          <cell r="T94">
            <v>5309.4</v>
          </cell>
        </row>
        <row r="95">
          <cell r="A95">
            <v>45413</v>
          </cell>
          <cell r="B95">
            <v>6093.7</v>
          </cell>
          <cell r="C95">
            <v>6739.4</v>
          </cell>
          <cell r="D95">
            <v>4716.5</v>
          </cell>
          <cell r="E95">
            <v>5010.3</v>
          </cell>
          <cell r="F95">
            <v>5277.7</v>
          </cell>
          <cell r="G95">
            <v>5840.1</v>
          </cell>
          <cell r="H95">
            <v>7115.9</v>
          </cell>
          <cell r="I95">
            <v>6457.9</v>
          </cell>
          <cell r="J95">
            <v>5551.9</v>
          </cell>
          <cell r="K95">
            <v>5209.6000000000004</v>
          </cell>
          <cell r="L95">
            <v>4116.1000000000004</v>
          </cell>
          <cell r="M95">
            <v>6442.5</v>
          </cell>
          <cell r="N95">
            <v>6381</v>
          </cell>
          <cell r="R95">
            <v>6085.1</v>
          </cell>
          <cell r="S95">
            <v>6238.8</v>
          </cell>
          <cell r="T95">
            <v>5539.2</v>
          </cell>
        </row>
        <row r="96">
          <cell r="A96">
            <v>45444</v>
          </cell>
          <cell r="B96">
            <v>6383.8</v>
          </cell>
          <cell r="C96">
            <v>6951.8</v>
          </cell>
          <cell r="D96">
            <v>4789.3</v>
          </cell>
          <cell r="E96">
            <v>5160.8</v>
          </cell>
          <cell r="F96">
            <v>6345.9</v>
          </cell>
          <cell r="G96">
            <v>5980.5</v>
          </cell>
          <cell r="H96">
            <v>7496.8</v>
          </cell>
          <cell r="I96">
            <v>6761.2</v>
          </cell>
          <cell r="J96">
            <v>5854.9</v>
          </cell>
          <cell r="K96">
            <v>5435.2</v>
          </cell>
          <cell r="L96">
            <v>4511</v>
          </cell>
          <cell r="M96">
            <v>6809</v>
          </cell>
          <cell r="N96">
            <v>6495.6</v>
          </cell>
          <cell r="R96">
            <v>6436.5</v>
          </cell>
          <cell r="S96">
            <v>6428.7</v>
          </cell>
          <cell r="T96">
            <v>6172.5</v>
          </cell>
        </row>
        <row r="97">
          <cell r="A97">
            <v>45474</v>
          </cell>
          <cell r="B97">
            <v>6612.7</v>
          </cell>
          <cell r="C97">
            <v>7071</v>
          </cell>
          <cell r="D97">
            <v>5082</v>
          </cell>
          <cell r="E97">
            <v>5301.8</v>
          </cell>
          <cell r="F97">
            <v>6789.4</v>
          </cell>
          <cell r="G97">
            <v>6220.9</v>
          </cell>
          <cell r="H97">
            <v>7847.5</v>
          </cell>
          <cell r="I97">
            <v>6947.2</v>
          </cell>
          <cell r="J97">
            <v>6062.5</v>
          </cell>
          <cell r="K97">
            <v>5843.2</v>
          </cell>
          <cell r="L97">
            <v>4791.8</v>
          </cell>
          <cell r="M97">
            <v>7230.2</v>
          </cell>
          <cell r="N97">
            <v>6741</v>
          </cell>
          <cell r="R97">
            <v>6578</v>
          </cell>
          <cell r="S97">
            <v>6654.2</v>
          </cell>
          <cell r="T97">
            <v>6476.9</v>
          </cell>
        </row>
        <row r="98">
          <cell r="A98">
            <v>45505</v>
          </cell>
          <cell r="B98">
            <v>6946.3</v>
          </cell>
          <cell r="C98">
            <v>7390.6</v>
          </cell>
          <cell r="D98">
            <v>5240.8</v>
          </cell>
          <cell r="E98">
            <v>5501.3</v>
          </cell>
          <cell r="F98">
            <v>7941.6</v>
          </cell>
          <cell r="G98">
            <v>6479.5</v>
          </cell>
          <cell r="H98">
            <v>8177.6</v>
          </cell>
          <cell r="I98">
            <v>7151</v>
          </cell>
          <cell r="J98">
            <v>6370.5</v>
          </cell>
          <cell r="K98">
            <v>6022.5</v>
          </cell>
          <cell r="L98">
            <v>5168.3999999999996</v>
          </cell>
          <cell r="M98">
            <v>7609.6</v>
          </cell>
          <cell r="N98">
            <v>6800.9</v>
          </cell>
          <cell r="R98">
            <v>7051.5</v>
          </cell>
          <cell r="S98">
            <v>6893.6</v>
          </cell>
          <cell r="T98">
            <v>7075.2</v>
          </cell>
        </row>
        <row r="99">
          <cell r="A99">
            <v>45536</v>
          </cell>
          <cell r="B99">
            <v>7183.9</v>
          </cell>
          <cell r="C99">
            <v>7545.5</v>
          </cell>
          <cell r="D99">
            <v>5317.9</v>
          </cell>
          <cell r="E99">
            <v>5783.4</v>
          </cell>
          <cell r="F99">
            <v>8717.2000000000007</v>
          </cell>
          <cell r="G99">
            <v>6638.5</v>
          </cell>
          <cell r="H99">
            <v>8439.2000000000007</v>
          </cell>
          <cell r="I99">
            <v>7390.4</v>
          </cell>
          <cell r="J99">
            <v>6504</v>
          </cell>
          <cell r="K99">
            <v>6175.9</v>
          </cell>
          <cell r="L99">
            <v>5360.5</v>
          </cell>
          <cell r="M99">
            <v>7849.5</v>
          </cell>
          <cell r="N99">
            <v>7100.3</v>
          </cell>
          <cell r="R99">
            <v>7211.7</v>
          </cell>
          <cell r="S99">
            <v>7102.4</v>
          </cell>
          <cell r="T99">
            <v>7478.8</v>
          </cell>
        </row>
        <row r="100">
          <cell r="A100">
            <v>45566</v>
          </cell>
          <cell r="B100">
            <v>7367.2</v>
          </cell>
          <cell r="C100">
            <v>7605.8</v>
          </cell>
          <cell r="D100">
            <v>5448.5</v>
          </cell>
          <cell r="E100">
            <v>6012</v>
          </cell>
          <cell r="F100">
            <v>9150.1</v>
          </cell>
          <cell r="G100">
            <v>6813.9</v>
          </cell>
          <cell r="H100">
            <v>8692.7999999999993</v>
          </cell>
          <cell r="I100">
            <v>7529.8</v>
          </cell>
          <cell r="J100">
            <v>6586</v>
          </cell>
          <cell r="K100">
            <v>6363.3</v>
          </cell>
          <cell r="L100">
            <v>5757.4</v>
          </cell>
          <cell r="M100">
            <v>8285.2999999999993</v>
          </cell>
          <cell r="N100">
            <v>7247.2</v>
          </cell>
          <cell r="R100">
            <v>7296.6</v>
          </cell>
          <cell r="S100">
            <v>7285.5</v>
          </cell>
          <cell r="T100">
            <v>7733.2</v>
          </cell>
        </row>
        <row r="101">
          <cell r="A101">
            <v>45597</v>
          </cell>
          <cell r="B101">
            <v>7509.1</v>
          </cell>
          <cell r="C101">
            <v>7612.2</v>
          </cell>
          <cell r="D101">
            <v>5677.7</v>
          </cell>
          <cell r="E101">
            <v>6114.7</v>
          </cell>
          <cell r="F101">
            <v>9365.5</v>
          </cell>
          <cell r="G101">
            <v>6899.5</v>
          </cell>
          <cell r="H101">
            <v>8899.1</v>
          </cell>
          <cell r="I101">
            <v>7733</v>
          </cell>
          <cell r="J101">
            <v>6747.9</v>
          </cell>
          <cell r="K101">
            <v>6730</v>
          </cell>
          <cell r="L101">
            <v>6051.7</v>
          </cell>
          <cell r="M101">
            <v>8684.5</v>
          </cell>
          <cell r="N101">
            <v>7408.3</v>
          </cell>
          <cell r="R101">
            <v>7013.7</v>
          </cell>
          <cell r="S101">
            <v>7488.4</v>
          </cell>
          <cell r="T101">
            <v>7942.8</v>
          </cell>
        </row>
        <row r="102">
          <cell r="A102">
            <v>45627</v>
          </cell>
          <cell r="B102">
            <v>7713.1</v>
          </cell>
          <cell r="C102">
            <v>7797.6</v>
          </cell>
          <cell r="D102">
            <v>5770.3</v>
          </cell>
          <cell r="E102">
            <v>6268.3</v>
          </cell>
          <cell r="F102">
            <v>9846</v>
          </cell>
          <cell r="G102">
            <v>6962.7</v>
          </cell>
          <cell r="H102">
            <v>9053</v>
          </cell>
          <cell r="I102">
            <v>7914.3</v>
          </cell>
          <cell r="J102">
            <v>7139.5</v>
          </cell>
          <cell r="K102">
            <v>6903.7</v>
          </cell>
          <cell r="L102">
            <v>6238.2</v>
          </cell>
          <cell r="M102">
            <v>9008.2999999999993</v>
          </cell>
          <cell r="N102">
            <v>7561.6</v>
          </cell>
          <cell r="R102">
            <v>6912.3</v>
          </cell>
          <cell r="S102">
            <v>7718.4</v>
          </cell>
          <cell r="T102">
            <v>8264.2999999999993</v>
          </cell>
        </row>
        <row r="103">
          <cell r="A103">
            <v>45658</v>
          </cell>
          <cell r="B103">
            <v>7912.5</v>
          </cell>
          <cell r="C103">
            <v>7956.7</v>
          </cell>
          <cell r="D103">
            <v>5884.7</v>
          </cell>
          <cell r="E103">
            <v>6303.4</v>
          </cell>
          <cell r="F103">
            <v>10391.1</v>
          </cell>
          <cell r="G103">
            <v>7088.7</v>
          </cell>
          <cell r="H103">
            <v>9316.7999999999993</v>
          </cell>
          <cell r="I103">
            <v>8083.1</v>
          </cell>
          <cell r="J103">
            <v>7305.5</v>
          </cell>
          <cell r="K103">
            <v>7050.3</v>
          </cell>
          <cell r="L103">
            <v>6294.4</v>
          </cell>
          <cell r="M103">
            <v>9513.9</v>
          </cell>
          <cell r="N103">
            <v>7707.2</v>
          </cell>
          <cell r="R103">
            <v>6892.6</v>
          </cell>
          <cell r="S103">
            <v>7934.7</v>
          </cell>
          <cell r="T103">
            <v>8554.7999999999993</v>
          </cell>
        </row>
        <row r="104">
          <cell r="A104">
            <v>45689</v>
          </cell>
          <cell r="B104">
            <v>8116.3</v>
          </cell>
          <cell r="C104">
            <v>8243.2999999999993</v>
          </cell>
          <cell r="D104">
            <v>5980.6</v>
          </cell>
          <cell r="E104">
            <v>6346</v>
          </cell>
          <cell r="F104">
            <v>10671.8</v>
          </cell>
          <cell r="G104">
            <v>7162.4</v>
          </cell>
          <cell r="H104">
            <v>9487.4</v>
          </cell>
          <cell r="I104">
            <v>8284.9</v>
          </cell>
          <cell r="J104">
            <v>7478.6</v>
          </cell>
          <cell r="K104">
            <v>7137</v>
          </cell>
          <cell r="L104">
            <v>6443.7</v>
          </cell>
          <cell r="M104">
            <v>9823.1</v>
          </cell>
          <cell r="N104">
            <v>7907.9</v>
          </cell>
          <cell r="R104">
            <v>6900.9</v>
          </cell>
          <cell r="S104">
            <v>8168.5</v>
          </cell>
          <cell r="T104">
            <v>8782</v>
          </cell>
        </row>
        <row r="105">
          <cell r="A105">
            <v>45717</v>
          </cell>
          <cell r="B105">
            <v>8467.7000000000007</v>
          </cell>
          <cell r="C105">
            <v>8745.7000000000007</v>
          </cell>
          <cell r="D105">
            <v>6007.8</v>
          </cell>
          <cell r="E105">
            <v>6535.8</v>
          </cell>
          <cell r="F105">
            <v>10929.8</v>
          </cell>
          <cell r="G105">
            <v>7280.7</v>
          </cell>
          <cell r="H105">
            <v>9715.6</v>
          </cell>
          <cell r="I105">
            <v>8444.5</v>
          </cell>
          <cell r="J105">
            <v>7588.3</v>
          </cell>
          <cell r="K105">
            <v>7198.3</v>
          </cell>
          <cell r="L105">
            <v>8495.5</v>
          </cell>
          <cell r="M105">
            <v>10397.4</v>
          </cell>
          <cell r="N105">
            <v>8068.3</v>
          </cell>
          <cell r="R105">
            <v>7466.9</v>
          </cell>
          <cell r="S105">
            <v>8484.7000000000007</v>
          </cell>
          <cell r="T105">
            <v>9116</v>
          </cell>
        </row>
        <row r="106">
          <cell r="A106">
            <v>45748</v>
          </cell>
          <cell r="B106">
            <v>8710.4</v>
          </cell>
          <cell r="C106">
            <v>9036.2999999999993</v>
          </cell>
          <cell r="D106">
            <v>6148.6</v>
          </cell>
          <cell r="E106">
            <v>6792.6</v>
          </cell>
          <cell r="F106">
            <v>11089.5</v>
          </cell>
          <cell r="G106">
            <v>7327.9</v>
          </cell>
          <cell r="H106">
            <v>9935.6</v>
          </cell>
          <cell r="I106">
            <v>8552.2000000000007</v>
          </cell>
          <cell r="J106">
            <v>7933.4</v>
          </cell>
          <cell r="K106">
            <v>7517.9</v>
          </cell>
          <cell r="L106">
            <v>8638.2999999999993</v>
          </cell>
          <cell r="M106">
            <v>10786.8</v>
          </cell>
          <cell r="N106">
            <v>8267.7000000000007</v>
          </cell>
          <cell r="R106">
            <v>7610.1</v>
          </cell>
          <cell r="S106">
            <v>8765</v>
          </cell>
          <cell r="T106">
            <v>9285</v>
          </cell>
        </row>
        <row r="107">
          <cell r="A107">
            <v>45778</v>
          </cell>
          <cell r="B107">
            <v>8817</v>
          </cell>
          <cell r="C107">
            <v>9101.6</v>
          </cell>
          <cell r="D107">
            <v>6179.4</v>
          </cell>
          <cell r="E107">
            <v>6863.1</v>
          </cell>
          <cell r="F107">
            <v>11374.8</v>
          </cell>
          <cell r="G107">
            <v>7414.8</v>
          </cell>
          <cell r="H107">
            <v>10284.9</v>
          </cell>
          <cell r="I107">
            <v>8527.5</v>
          </cell>
          <cell r="J107">
            <v>8286</v>
          </cell>
          <cell r="K107">
            <v>7635.5</v>
          </cell>
          <cell r="L107">
            <v>8871.9</v>
          </cell>
          <cell r="M107">
            <v>10785.5</v>
          </cell>
          <cell r="N107">
            <v>8506.4</v>
          </cell>
          <cell r="R107">
            <v>7400.7</v>
          </cell>
          <cell r="S107">
            <v>8924.2999999999993</v>
          </cell>
          <cell r="T107">
            <v>9413.2000000000007</v>
          </cell>
        </row>
        <row r="108">
          <cell r="A108">
            <v>45809</v>
          </cell>
          <cell r="B108">
            <v>8924.2999999999993</v>
          </cell>
          <cell r="C108">
            <v>9118.5</v>
          </cell>
          <cell r="D108">
            <v>6342.7</v>
          </cell>
          <cell r="E108">
            <v>6992.1</v>
          </cell>
          <cell r="F108">
            <v>11582</v>
          </cell>
          <cell r="G108">
            <v>7567</v>
          </cell>
          <cell r="H108">
            <v>10482.799999999999</v>
          </cell>
          <cell r="I108">
            <v>8645.5</v>
          </cell>
          <cell r="J108">
            <v>8331.1</v>
          </cell>
          <cell r="K108">
            <v>7783.8</v>
          </cell>
          <cell r="L108">
            <v>9308.7000000000007</v>
          </cell>
          <cell r="M108">
            <v>10963.4</v>
          </cell>
          <cell r="N108">
            <v>8538.1</v>
          </cell>
          <cell r="R108">
            <v>7316.8</v>
          </cell>
          <cell r="S108">
            <v>9047.7999999999993</v>
          </cell>
          <cell r="T108">
            <v>9594.7000000000007</v>
          </cell>
        </row>
        <row r="109">
          <cell r="A109">
            <v>45839</v>
          </cell>
          <cell r="B109">
            <v>9073.9</v>
          </cell>
          <cell r="C109">
            <v>9261.4</v>
          </cell>
          <cell r="D109">
            <v>6393.1</v>
          </cell>
          <cell r="E109">
            <v>6971.9</v>
          </cell>
          <cell r="F109">
            <v>11851.2</v>
          </cell>
          <cell r="G109">
            <v>7662.1</v>
          </cell>
          <cell r="H109">
            <v>10547</v>
          </cell>
          <cell r="I109">
            <v>8902.4</v>
          </cell>
          <cell r="J109">
            <v>8501.5</v>
          </cell>
          <cell r="K109">
            <v>7995.2</v>
          </cell>
          <cell r="L109">
            <v>9457.1</v>
          </cell>
          <cell r="M109">
            <v>11318.6</v>
          </cell>
          <cell r="N109">
            <v>8603.9</v>
          </cell>
          <cell r="R109">
            <v>7476.3</v>
          </cell>
          <cell r="S109">
            <v>9174.1</v>
          </cell>
          <cell r="T109">
            <v>9827.2000000000007</v>
          </cell>
        </row>
        <row r="110">
          <cell r="A110">
            <v>45870</v>
          </cell>
          <cell r="B110">
            <v>9252.5</v>
          </cell>
          <cell r="C110">
            <v>9343</v>
          </cell>
          <cell r="D110">
            <v>6606.6</v>
          </cell>
          <cell r="E110">
            <v>6951.4</v>
          </cell>
          <cell r="F110">
            <v>12243.1</v>
          </cell>
          <cell r="G110">
            <v>7704.1</v>
          </cell>
          <cell r="H110">
            <v>10703.3</v>
          </cell>
          <cell r="I110">
            <v>9214.4</v>
          </cell>
          <cell r="J110">
            <v>8579.5</v>
          </cell>
          <cell r="K110">
            <v>8177.2</v>
          </cell>
          <cell r="L110">
            <v>10120.200000000001</v>
          </cell>
          <cell r="M110">
            <v>11914.3</v>
          </cell>
          <cell r="N110">
            <v>8781</v>
          </cell>
          <cell r="R110">
            <v>7429.5</v>
          </cell>
          <cell r="S110">
            <v>9362.1</v>
          </cell>
          <cell r="T110">
            <v>10130.1</v>
          </cell>
        </row>
        <row r="111">
          <cell r="A111">
            <v>45901</v>
          </cell>
          <cell r="B111">
            <v>9455.6</v>
          </cell>
          <cell r="C111">
            <v>9506.1</v>
          </cell>
          <cell r="D111">
            <v>6697.9</v>
          </cell>
          <cell r="E111">
            <v>7102.3</v>
          </cell>
          <cell r="F111">
            <v>12489.1</v>
          </cell>
          <cell r="G111">
            <v>7881.8</v>
          </cell>
          <cell r="H111">
            <v>11022.9</v>
          </cell>
          <cell r="I111">
            <v>9542.7000000000007</v>
          </cell>
          <cell r="J111">
            <v>8809.9</v>
          </cell>
          <cell r="K111">
            <v>8382.4</v>
          </cell>
          <cell r="L111">
            <v>10583</v>
          </cell>
          <cell r="M111">
            <v>12117.1</v>
          </cell>
          <cell r="N111">
            <v>8935.4</v>
          </cell>
          <cell r="R111">
            <v>7733.7</v>
          </cell>
          <cell r="S111">
            <v>9529.2999999999993</v>
          </cell>
          <cell r="T111">
            <v>10399.700000000001</v>
          </cell>
        </row>
        <row r="112">
          <cell r="A112">
            <v>45931</v>
          </cell>
          <cell r="B112">
            <v>9657.7000000000007</v>
          </cell>
          <cell r="C112">
            <v>9719.7999999999993</v>
          </cell>
          <cell r="D112">
            <v>6904.1</v>
          </cell>
          <cell r="E112">
            <v>7263.1</v>
          </cell>
          <cell r="F112">
            <v>12776.9</v>
          </cell>
          <cell r="G112">
            <v>7997.9</v>
          </cell>
          <cell r="H112">
            <v>11183.4</v>
          </cell>
          <cell r="I112">
            <v>9770</v>
          </cell>
          <cell r="J112">
            <v>9019</v>
          </cell>
          <cell r="K112">
            <v>8531.7999999999993</v>
          </cell>
          <cell r="L112">
            <v>10751.6</v>
          </cell>
          <cell r="M112">
            <v>12372.3</v>
          </cell>
          <cell r="N112">
            <v>9143.2000000000007</v>
          </cell>
          <cell r="R112">
            <v>8044.2</v>
          </cell>
          <cell r="S112">
            <v>9706.2999999999993</v>
          </cell>
          <cell r="T112">
            <v>10621.8</v>
          </cell>
        </row>
        <row r="113">
          <cell r="A113">
            <v>45962</v>
          </cell>
          <cell r="B113">
            <v>9879.6</v>
          </cell>
          <cell r="C113">
            <v>10041.6</v>
          </cell>
          <cell r="D113">
            <v>6982.3</v>
          </cell>
          <cell r="E113">
            <v>7342.9</v>
          </cell>
          <cell r="F113">
            <v>13202.1</v>
          </cell>
          <cell r="G113">
            <v>8087.2</v>
          </cell>
          <cell r="H113">
            <v>11468.2</v>
          </cell>
          <cell r="I113">
            <v>10014.700000000001</v>
          </cell>
          <cell r="J113">
            <v>9242.2999999999993</v>
          </cell>
          <cell r="K113">
            <v>8603.4</v>
          </cell>
          <cell r="L113">
            <v>10897.8</v>
          </cell>
          <cell r="M113">
            <v>12403.6</v>
          </cell>
          <cell r="N113">
            <v>9396.7999999999993</v>
          </cell>
          <cell r="R113">
            <v>8128.3</v>
          </cell>
          <cell r="S113">
            <v>9936.4</v>
          </cell>
          <cell r="T113">
            <v>10910.1</v>
          </cell>
        </row>
        <row r="114">
          <cell r="A114">
            <v>45992</v>
          </cell>
          <cell r="B114">
            <v>10137.1</v>
          </cell>
          <cell r="C114">
            <v>10396</v>
          </cell>
          <cell r="D114">
            <v>7157.6</v>
          </cell>
          <cell r="E114">
            <v>7402.1</v>
          </cell>
          <cell r="F114">
            <v>13525</v>
          </cell>
          <cell r="G114">
            <v>8222.6</v>
          </cell>
          <cell r="H114">
            <v>11688.3</v>
          </cell>
          <cell r="I114">
            <v>10475.9</v>
          </cell>
          <cell r="J114">
            <v>9500.7999999999993</v>
          </cell>
          <cell r="K114">
            <v>8692.4</v>
          </cell>
          <cell r="L114">
            <v>11010.2</v>
          </cell>
          <cell r="M114">
            <v>12619.8</v>
          </cell>
          <cell r="N114">
            <v>9591.5</v>
          </cell>
          <cell r="R114">
            <v>8190.3</v>
          </cell>
          <cell r="S114">
            <v>10208.4</v>
          </cell>
          <cell r="T114">
            <v>11250.8</v>
          </cell>
        </row>
        <row r="115">
          <cell r="A115">
            <v>46023</v>
          </cell>
          <cell r="B115">
            <v>10425.9</v>
          </cell>
          <cell r="C115">
            <v>10823.7</v>
          </cell>
          <cell r="D115">
            <v>7274.7</v>
          </cell>
          <cell r="E115">
            <v>7404.3</v>
          </cell>
          <cell r="F115">
            <v>13892.5</v>
          </cell>
          <cell r="G115">
            <v>8392.4</v>
          </cell>
          <cell r="H115">
            <v>11991.7</v>
          </cell>
          <cell r="I115">
            <v>10741.7</v>
          </cell>
          <cell r="J115">
            <v>9811.7000000000007</v>
          </cell>
          <cell r="K115">
            <v>8913.7999999999993</v>
          </cell>
          <cell r="L115">
            <v>11083</v>
          </cell>
          <cell r="M115">
            <v>13002.7</v>
          </cell>
          <cell r="N115">
            <v>9756.5</v>
          </cell>
          <cell r="R115">
            <v>8683.9</v>
          </cell>
          <cell r="S115">
            <v>10469.799999999999</v>
          </cell>
          <cell r="T115">
            <v>11499.3</v>
          </cell>
        </row>
        <row r="116">
          <cell r="A116">
            <v>46054</v>
          </cell>
          <cell r="B116">
            <v>10795.1</v>
          </cell>
          <cell r="C116">
            <v>11270.2</v>
          </cell>
          <cell r="D116">
            <v>7304</v>
          </cell>
          <cell r="E116">
            <v>7436.2</v>
          </cell>
          <cell r="F116">
            <v>15164.8</v>
          </cell>
          <cell r="G116">
            <v>8613.1</v>
          </cell>
          <cell r="H116">
            <v>12269.9</v>
          </cell>
          <cell r="I116">
            <v>11127.1</v>
          </cell>
          <cell r="J116">
            <v>9985.7000000000007</v>
          </cell>
          <cell r="K116">
            <v>8939.9</v>
          </cell>
          <cell r="L116">
            <v>11242.3</v>
          </cell>
          <cell r="M116">
            <v>13486.8</v>
          </cell>
          <cell r="N116">
            <v>10020.6</v>
          </cell>
          <cell r="R116">
            <v>8783.2000000000007</v>
          </cell>
          <cell r="S116">
            <v>10807.4</v>
          </cell>
          <cell r="T116">
            <v>12183.4</v>
          </cell>
        </row>
        <row r="117">
          <cell r="A117">
            <v>46082</v>
          </cell>
          <cell r="B117">
            <v>11221.7</v>
          </cell>
          <cell r="C117">
            <v>11767.7</v>
          </cell>
          <cell r="D117">
            <v>7481</v>
          </cell>
          <cell r="E117">
            <v>7550.5</v>
          </cell>
          <cell r="F117">
            <v>15779.2</v>
          </cell>
          <cell r="G117">
            <v>8720.1</v>
          </cell>
          <cell r="H117">
            <v>12558.5</v>
          </cell>
          <cell r="I117">
            <v>11694.6</v>
          </cell>
          <cell r="J117">
            <v>10280.799999999999</v>
          </cell>
          <cell r="K117">
            <v>9364.7999999999993</v>
          </cell>
          <cell r="L117">
            <v>13280.1</v>
          </cell>
          <cell r="M117">
            <v>13963.6</v>
          </cell>
          <cell r="N117">
            <v>10206.799999999999</v>
          </cell>
          <cell r="R117">
            <v>8949.2000000000007</v>
          </cell>
          <cell r="S117">
            <v>11204</v>
          </cell>
          <cell r="T117">
            <v>12912.2</v>
          </cell>
        </row>
        <row r="118">
          <cell r="A118">
            <v>46113</v>
          </cell>
          <cell r="B118">
            <v>11506.6</v>
          </cell>
          <cell r="C118">
            <v>11946.7</v>
          </cell>
          <cell r="D118">
            <v>7612.2</v>
          </cell>
          <cell r="E118">
            <v>7735</v>
          </cell>
          <cell r="F118">
            <v>16361.5</v>
          </cell>
          <cell r="G118">
            <v>8908.6</v>
          </cell>
          <cell r="H118">
            <v>12819.2</v>
          </cell>
          <cell r="I118">
            <v>12316.3</v>
          </cell>
          <cell r="J118">
            <v>10689.4</v>
          </cell>
          <cell r="K118">
            <v>9492.6</v>
          </cell>
          <cell r="L118">
            <v>13499.3</v>
          </cell>
          <cell r="M118">
            <v>14543.8</v>
          </cell>
          <cell r="N118">
            <v>10377.299999999999</v>
          </cell>
          <cell r="R118">
            <v>8902.4</v>
          </cell>
          <cell r="S118">
            <v>11471.8</v>
          </cell>
          <cell r="T118">
            <v>13499.8</v>
          </cell>
        </row>
        <row r="119">
          <cell r="A119">
            <v>46143</v>
          </cell>
          <cell r="B119">
            <v>11747.5</v>
          </cell>
          <cell r="C119">
            <v>12201.6</v>
          </cell>
          <cell r="D119">
            <v>7644.9</v>
          </cell>
          <cell r="E119">
            <v>7757.6</v>
          </cell>
          <cell r="F119">
            <v>17022.2</v>
          </cell>
          <cell r="G119">
            <v>9079.2000000000007</v>
          </cell>
          <cell r="H119">
            <v>13151.1</v>
          </cell>
          <cell r="I119">
            <v>12425.2</v>
          </cell>
          <cell r="J119">
            <v>11094.8</v>
          </cell>
          <cell r="K119">
            <v>9754.5</v>
          </cell>
          <cell r="L119">
            <v>13655.6</v>
          </cell>
          <cell r="M119">
            <v>14827.3</v>
          </cell>
          <cell r="N119">
            <v>10669.4</v>
          </cell>
          <cell r="R119">
            <v>9239.2000000000007</v>
          </cell>
          <cell r="S119">
            <v>11666.1</v>
          </cell>
          <cell r="T119">
            <v>13852.3</v>
          </cell>
        </row>
      </sheetData>
      <sheetData sheetId="4">
        <row r="3">
          <cell r="C3">
            <v>0.35310000000000002</v>
          </cell>
          <cell r="D3">
            <v>3.6400000000000002E-2</v>
          </cell>
          <cell r="E3">
            <v>0.11600000000000001</v>
          </cell>
          <cell r="F3">
            <v>8.1100000000000005E-2</v>
          </cell>
          <cell r="G3">
            <v>7.7800000000000008E-2</v>
          </cell>
          <cell r="H3">
            <v>5.2599999999999994E-2</v>
          </cell>
          <cell r="I3">
            <v>9.6299999999999997E-2</v>
          </cell>
          <cell r="J3">
            <v>2.8199999999999999E-2</v>
          </cell>
          <cell r="K3">
            <v>6.2400000000000004E-2</v>
          </cell>
          <cell r="L3">
            <v>1.3599999999999998E-2</v>
          </cell>
          <cell r="M3">
            <v>4.9499999999999995E-2</v>
          </cell>
          <cell r="N3">
            <v>3.3000000000000002E-2</v>
          </cell>
        </row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A7">
            <v>42736</v>
          </cell>
          <cell r="B7">
            <v>101.7</v>
          </cell>
          <cell r="C7">
            <v>101.7</v>
          </cell>
          <cell r="D7">
            <v>100.8</v>
          </cell>
          <cell r="E7">
            <v>100.3</v>
          </cell>
          <cell r="F7">
            <v>101.4</v>
          </cell>
          <cell r="G7">
            <v>101.4</v>
          </cell>
          <cell r="H7">
            <v>102.6</v>
          </cell>
          <cell r="I7">
            <v>100.3</v>
          </cell>
          <cell r="J7">
            <v>102.7</v>
          </cell>
          <cell r="K7">
            <v>103.6</v>
          </cell>
          <cell r="L7">
            <v>101.7</v>
          </cell>
          <cell r="M7">
            <v>104.3</v>
          </cell>
          <cell r="N7">
            <v>102.1</v>
          </cell>
          <cell r="R7">
            <v>102.5</v>
          </cell>
          <cell r="S7">
            <v>101.9</v>
          </cell>
          <cell r="T7">
            <v>100.3</v>
          </cell>
        </row>
        <row r="8">
          <cell r="A8">
            <v>42767</v>
          </cell>
          <cell r="B8">
            <v>103.5</v>
          </cell>
          <cell r="C8">
            <v>103.4</v>
          </cell>
          <cell r="D8">
            <v>104.3</v>
          </cell>
          <cell r="E8">
            <v>100.4</v>
          </cell>
          <cell r="F8">
            <v>104</v>
          </cell>
          <cell r="G8">
            <v>101.8</v>
          </cell>
          <cell r="H8">
            <v>105.2</v>
          </cell>
          <cell r="I8">
            <v>101.3</v>
          </cell>
          <cell r="J8">
            <v>107.1</v>
          </cell>
          <cell r="K8">
            <v>105.7</v>
          </cell>
          <cell r="L8">
            <v>109.8</v>
          </cell>
          <cell r="M8">
            <v>108.3</v>
          </cell>
          <cell r="N8">
            <v>103.2</v>
          </cell>
          <cell r="R8">
            <v>104.1</v>
          </cell>
          <cell r="S8">
            <v>103.4</v>
          </cell>
          <cell r="T8">
            <v>103.1</v>
          </cell>
        </row>
        <row r="9">
          <cell r="A9">
            <v>42795</v>
          </cell>
          <cell r="B9">
            <v>106</v>
          </cell>
          <cell r="C9">
            <v>105</v>
          </cell>
          <cell r="D9">
            <v>106.3</v>
          </cell>
          <cell r="E9">
            <v>103.2</v>
          </cell>
          <cell r="F9">
            <v>113.2</v>
          </cell>
          <cell r="G9">
            <v>103.2</v>
          </cell>
          <cell r="H9">
            <v>107.6</v>
          </cell>
          <cell r="I9">
            <v>102.4</v>
          </cell>
          <cell r="J9">
            <v>110.8</v>
          </cell>
          <cell r="K9">
            <v>105.7</v>
          </cell>
          <cell r="L9">
            <v>124</v>
          </cell>
          <cell r="M9">
            <v>110.5</v>
          </cell>
          <cell r="N9">
            <v>104.5</v>
          </cell>
          <cell r="R9">
            <v>104.9</v>
          </cell>
          <cell r="S9">
            <v>105.4</v>
          </cell>
          <cell r="T9">
            <v>109</v>
          </cell>
        </row>
        <row r="10">
          <cell r="A10">
            <v>42826</v>
          </cell>
          <cell r="B10">
            <v>108.3</v>
          </cell>
          <cell r="C10">
            <v>107.9</v>
          </cell>
          <cell r="D10">
            <v>109.4</v>
          </cell>
          <cell r="E10">
            <v>103.3</v>
          </cell>
          <cell r="F10">
            <v>116.6</v>
          </cell>
          <cell r="G10">
            <v>105</v>
          </cell>
          <cell r="H10">
            <v>110.3</v>
          </cell>
          <cell r="I10">
            <v>102.9</v>
          </cell>
          <cell r="J10">
            <v>120.1</v>
          </cell>
          <cell r="K10">
            <v>109.1</v>
          </cell>
          <cell r="L10">
            <v>125.2</v>
          </cell>
          <cell r="M10">
            <v>110.9</v>
          </cell>
          <cell r="N10">
            <v>107.7</v>
          </cell>
          <cell r="R10">
            <v>107.1</v>
          </cell>
          <cell r="S10">
            <v>107.6</v>
          </cell>
          <cell r="T10">
            <v>112.2</v>
          </cell>
        </row>
        <row r="11">
          <cell r="A11">
            <v>42856</v>
          </cell>
          <cell r="B11">
            <v>110.4</v>
          </cell>
          <cell r="C11">
            <v>109.9</v>
          </cell>
          <cell r="D11">
            <v>111.5</v>
          </cell>
          <cell r="E11">
            <v>107.4</v>
          </cell>
          <cell r="F11">
            <v>117.8</v>
          </cell>
          <cell r="G11">
            <v>106.8</v>
          </cell>
          <cell r="H11">
            <v>112.7</v>
          </cell>
          <cell r="I11">
            <v>104.9</v>
          </cell>
          <cell r="J11">
            <v>120.5</v>
          </cell>
          <cell r="K11">
            <v>109.7</v>
          </cell>
          <cell r="L11">
            <v>125.2</v>
          </cell>
          <cell r="M11">
            <v>114.1</v>
          </cell>
          <cell r="N11">
            <v>110.1</v>
          </cell>
          <cell r="R11">
            <v>109.3</v>
          </cell>
          <cell r="S11">
            <v>109.8</v>
          </cell>
          <cell r="T11">
            <v>113.6</v>
          </cell>
        </row>
        <row r="12">
          <cell r="A12">
            <v>42887</v>
          </cell>
          <cell r="B12">
            <v>111.9</v>
          </cell>
          <cell r="C12">
            <v>111.3</v>
          </cell>
          <cell r="D12">
            <v>114.3</v>
          </cell>
          <cell r="E12">
            <v>107.7</v>
          </cell>
          <cell r="F12">
            <v>120.8</v>
          </cell>
          <cell r="G12">
            <v>107.5</v>
          </cell>
          <cell r="H12">
            <v>114.5</v>
          </cell>
          <cell r="I12">
            <v>106.6</v>
          </cell>
          <cell r="J12">
            <v>120.8</v>
          </cell>
          <cell r="K12">
            <v>112.4</v>
          </cell>
          <cell r="L12">
            <v>125.5</v>
          </cell>
          <cell r="M12">
            <v>114.7</v>
          </cell>
          <cell r="N12">
            <v>112.9</v>
          </cell>
          <cell r="R12">
            <v>108.8</v>
          </cell>
          <cell r="S12">
            <v>111.5</v>
          </cell>
          <cell r="T12">
            <v>115.7</v>
          </cell>
        </row>
        <row r="13">
          <cell r="A13">
            <v>42917</v>
          </cell>
          <cell r="B13">
            <v>113.4</v>
          </cell>
          <cell r="C13">
            <v>112.1</v>
          </cell>
          <cell r="D13">
            <v>117.5</v>
          </cell>
          <cell r="E13">
            <v>107.3</v>
          </cell>
          <cell r="F13">
            <v>122.7</v>
          </cell>
          <cell r="G13">
            <v>109.9</v>
          </cell>
          <cell r="H13">
            <v>116.3</v>
          </cell>
          <cell r="I13">
            <v>110.7</v>
          </cell>
          <cell r="J13">
            <v>121.7</v>
          </cell>
          <cell r="K13">
            <v>114.8</v>
          </cell>
          <cell r="L13">
            <v>126.8</v>
          </cell>
          <cell r="M13">
            <v>114.9</v>
          </cell>
          <cell r="N13">
            <v>114</v>
          </cell>
          <cell r="R13">
            <v>107.6</v>
          </cell>
          <cell r="S13">
            <v>113.2</v>
          </cell>
          <cell r="T13">
            <v>118.2</v>
          </cell>
        </row>
        <row r="14">
          <cell r="A14">
            <v>42948</v>
          </cell>
          <cell r="B14">
            <v>114.7</v>
          </cell>
          <cell r="C14">
            <v>113.7</v>
          </cell>
          <cell r="D14">
            <v>119.6</v>
          </cell>
          <cell r="E14">
            <v>106.1</v>
          </cell>
          <cell r="F14">
            <v>125.2</v>
          </cell>
          <cell r="G14">
            <v>110.2</v>
          </cell>
          <cell r="H14">
            <v>119.3</v>
          </cell>
          <cell r="I14">
            <v>111.6</v>
          </cell>
          <cell r="J14">
            <v>122.7</v>
          </cell>
          <cell r="K14">
            <v>118.1</v>
          </cell>
          <cell r="L14">
            <v>128.4</v>
          </cell>
          <cell r="M14">
            <v>114.8</v>
          </cell>
          <cell r="N14">
            <v>117.3</v>
          </cell>
          <cell r="R14">
            <v>108.7</v>
          </cell>
          <cell r="S14">
            <v>114.4</v>
          </cell>
          <cell r="T14">
            <v>120</v>
          </cell>
        </row>
        <row r="15">
          <cell r="A15">
            <v>42979</v>
          </cell>
          <cell r="B15">
            <v>116.2</v>
          </cell>
          <cell r="C15">
            <v>115.5</v>
          </cell>
          <cell r="D15">
            <v>120.8</v>
          </cell>
          <cell r="E15">
            <v>108.4</v>
          </cell>
          <cell r="F15">
            <v>126.1</v>
          </cell>
          <cell r="G15">
            <v>111</v>
          </cell>
          <cell r="H15">
            <v>121.3</v>
          </cell>
          <cell r="I15">
            <v>112.4</v>
          </cell>
          <cell r="J15">
            <v>123.5</v>
          </cell>
          <cell r="K15">
            <v>119.7</v>
          </cell>
          <cell r="L15">
            <v>130.80000000000001</v>
          </cell>
          <cell r="M15">
            <v>115.1</v>
          </cell>
          <cell r="N15">
            <v>118.4</v>
          </cell>
          <cell r="R15">
            <v>111.5</v>
          </cell>
          <cell r="S15">
            <v>115.9</v>
          </cell>
          <cell r="T15">
            <v>120.4</v>
          </cell>
        </row>
        <row r="16">
          <cell r="A16">
            <v>43009</v>
          </cell>
          <cell r="B16">
            <v>117.9</v>
          </cell>
          <cell r="C16">
            <v>117.3</v>
          </cell>
          <cell r="D16">
            <v>124.1</v>
          </cell>
          <cell r="E16">
            <v>109.2</v>
          </cell>
          <cell r="F16">
            <v>127.3</v>
          </cell>
          <cell r="G16">
            <v>112</v>
          </cell>
          <cell r="H16">
            <v>123</v>
          </cell>
          <cell r="I16">
            <v>114.8</v>
          </cell>
          <cell r="J16">
            <v>129.69999999999999</v>
          </cell>
          <cell r="K16">
            <v>121.6</v>
          </cell>
          <cell r="L16">
            <v>133.19999999999999</v>
          </cell>
          <cell r="M16">
            <v>115.6</v>
          </cell>
          <cell r="N16">
            <v>119.6</v>
          </cell>
          <cell r="R16">
            <v>113.7</v>
          </cell>
          <cell r="S16">
            <v>117.4</v>
          </cell>
          <cell r="T16">
            <v>123</v>
          </cell>
        </row>
        <row r="17">
          <cell r="A17">
            <v>43040</v>
          </cell>
          <cell r="B17">
            <v>119.7</v>
          </cell>
          <cell r="C17">
            <v>119.1</v>
          </cell>
          <cell r="D17">
            <v>125.6</v>
          </cell>
          <cell r="E17">
            <v>111.7</v>
          </cell>
          <cell r="F17">
            <v>129.5</v>
          </cell>
          <cell r="G17">
            <v>112.8</v>
          </cell>
          <cell r="H17">
            <v>124.5</v>
          </cell>
          <cell r="I17">
            <v>118.3</v>
          </cell>
          <cell r="J17">
            <v>130.19999999999999</v>
          </cell>
          <cell r="K17">
            <v>121.8</v>
          </cell>
          <cell r="L17">
            <v>133.19999999999999</v>
          </cell>
          <cell r="M17">
            <v>117.6</v>
          </cell>
          <cell r="N17">
            <v>120.6</v>
          </cell>
          <cell r="R17">
            <v>116.9</v>
          </cell>
          <cell r="S17">
            <v>118.7</v>
          </cell>
          <cell r="T17">
            <v>125.6</v>
          </cell>
        </row>
        <row r="18">
          <cell r="A18">
            <v>43070</v>
          </cell>
          <cell r="B18">
            <v>122.3</v>
          </cell>
          <cell r="C18">
            <v>120.5</v>
          </cell>
          <cell r="D18">
            <v>126.1</v>
          </cell>
          <cell r="E18">
            <v>113.2</v>
          </cell>
          <cell r="F18">
            <v>143</v>
          </cell>
          <cell r="G18">
            <v>115.1</v>
          </cell>
          <cell r="H18">
            <v>125.7</v>
          </cell>
          <cell r="I18">
            <v>121.9</v>
          </cell>
          <cell r="J18">
            <v>131</v>
          </cell>
          <cell r="K18">
            <v>123</v>
          </cell>
          <cell r="L18">
            <v>133.4</v>
          </cell>
          <cell r="M18">
            <v>119.8</v>
          </cell>
          <cell r="N18">
            <v>121.4</v>
          </cell>
          <cell r="R18">
            <v>117.5</v>
          </cell>
          <cell r="S18">
            <v>120.5</v>
          </cell>
          <cell r="T18">
            <v>132.80000000000001</v>
          </cell>
        </row>
        <row r="19">
          <cell r="A19">
            <v>43101</v>
          </cell>
          <cell r="B19">
            <v>124.7</v>
          </cell>
          <cell r="C19">
            <v>122.2</v>
          </cell>
          <cell r="D19">
            <v>128.6</v>
          </cell>
          <cell r="E19">
            <v>114</v>
          </cell>
          <cell r="F19">
            <v>150.9</v>
          </cell>
          <cell r="G19">
            <v>115.8</v>
          </cell>
          <cell r="H19">
            <v>128</v>
          </cell>
          <cell r="I19">
            <v>125.8</v>
          </cell>
          <cell r="J19">
            <v>134.30000000000001</v>
          </cell>
          <cell r="K19">
            <v>126.1</v>
          </cell>
          <cell r="L19">
            <v>135.19999999999999</v>
          </cell>
          <cell r="M19">
            <v>121.2</v>
          </cell>
          <cell r="N19">
            <v>123</v>
          </cell>
          <cell r="R19">
            <v>120</v>
          </cell>
          <cell r="S19">
            <v>122</v>
          </cell>
          <cell r="T19">
            <v>138.80000000000001</v>
          </cell>
        </row>
        <row r="20">
          <cell r="A20">
            <v>43132</v>
          </cell>
          <cell r="B20">
            <v>127.3</v>
          </cell>
          <cell r="C20">
            <v>124.7</v>
          </cell>
          <cell r="D20">
            <v>130.9</v>
          </cell>
          <cell r="E20">
            <v>112.6</v>
          </cell>
          <cell r="F20">
            <v>156.4</v>
          </cell>
          <cell r="G20">
            <v>117.6</v>
          </cell>
          <cell r="H20">
            <v>130.80000000000001</v>
          </cell>
          <cell r="I20">
            <v>129.30000000000001</v>
          </cell>
          <cell r="J20">
            <v>146.69999999999999</v>
          </cell>
          <cell r="K20">
            <v>127.3</v>
          </cell>
          <cell r="L20">
            <v>138.1</v>
          </cell>
          <cell r="M20">
            <v>124.6</v>
          </cell>
          <cell r="N20">
            <v>125.3</v>
          </cell>
          <cell r="R20">
            <v>120.3</v>
          </cell>
          <cell r="S20">
            <v>124.1</v>
          </cell>
          <cell r="T20">
            <v>144.9</v>
          </cell>
        </row>
        <row r="21">
          <cell r="A21">
            <v>43160</v>
          </cell>
          <cell r="B21">
            <v>130.4</v>
          </cell>
          <cell r="C21">
            <v>127.8</v>
          </cell>
          <cell r="D21">
            <v>131.80000000000001</v>
          </cell>
          <cell r="E21">
            <v>113.4</v>
          </cell>
          <cell r="F21">
            <v>158.19999999999999</v>
          </cell>
          <cell r="G21">
            <v>121.7</v>
          </cell>
          <cell r="H21">
            <v>133.30000000000001</v>
          </cell>
          <cell r="I21">
            <v>134.4</v>
          </cell>
          <cell r="J21">
            <v>150.6</v>
          </cell>
          <cell r="K21">
            <v>129.9</v>
          </cell>
          <cell r="L21">
            <v>164.1</v>
          </cell>
          <cell r="M21">
            <v>127.5</v>
          </cell>
          <cell r="N21">
            <v>126.1</v>
          </cell>
          <cell r="R21">
            <v>121</v>
          </cell>
          <cell r="S21">
            <v>127.2</v>
          </cell>
          <cell r="T21">
            <v>149.69999999999999</v>
          </cell>
        </row>
        <row r="22">
          <cell r="A22">
            <v>43191</v>
          </cell>
          <cell r="B22">
            <v>133.80000000000001</v>
          </cell>
          <cell r="C22">
            <v>130.19999999999999</v>
          </cell>
          <cell r="D22">
            <v>134</v>
          </cell>
          <cell r="E22">
            <v>115.8</v>
          </cell>
          <cell r="F22">
            <v>174.4</v>
          </cell>
          <cell r="G22">
            <v>123.2</v>
          </cell>
          <cell r="H22">
            <v>135.80000000000001</v>
          </cell>
          <cell r="I22">
            <v>138.1</v>
          </cell>
          <cell r="J22">
            <v>154.30000000000001</v>
          </cell>
          <cell r="K22">
            <v>131.19999999999999</v>
          </cell>
          <cell r="L22">
            <v>165</v>
          </cell>
          <cell r="M22">
            <v>129</v>
          </cell>
          <cell r="N22">
            <v>128.1</v>
          </cell>
          <cell r="R22">
            <v>121.6</v>
          </cell>
          <cell r="S22">
            <v>129.80000000000001</v>
          </cell>
          <cell r="T22">
            <v>158.5</v>
          </cell>
        </row>
        <row r="23">
          <cell r="A23">
            <v>43221</v>
          </cell>
          <cell r="B23">
            <v>137.30000000000001</v>
          </cell>
          <cell r="C23">
            <v>134.69999999999999</v>
          </cell>
          <cell r="D23">
            <v>137.4</v>
          </cell>
          <cell r="E23">
            <v>118.9</v>
          </cell>
          <cell r="F23">
            <v>176.4</v>
          </cell>
          <cell r="G23">
            <v>125.4</v>
          </cell>
          <cell r="H23">
            <v>139.19999999999999</v>
          </cell>
          <cell r="I23">
            <v>140.30000000000001</v>
          </cell>
          <cell r="J23">
            <v>158.69999999999999</v>
          </cell>
          <cell r="K23">
            <v>134.9</v>
          </cell>
          <cell r="L23">
            <v>165.4</v>
          </cell>
          <cell r="M23">
            <v>132.6</v>
          </cell>
          <cell r="N23">
            <v>130.6</v>
          </cell>
          <cell r="R23">
            <v>124.5</v>
          </cell>
          <cell r="S23">
            <v>133.80000000000001</v>
          </cell>
          <cell r="T23">
            <v>160</v>
          </cell>
        </row>
        <row r="24">
          <cell r="A24">
            <v>43252</v>
          </cell>
          <cell r="B24">
            <v>141.5</v>
          </cell>
          <cell r="C24">
            <v>140</v>
          </cell>
          <cell r="D24">
            <v>138.80000000000001</v>
          </cell>
          <cell r="E24">
            <v>120.5</v>
          </cell>
          <cell r="F24">
            <v>179.7</v>
          </cell>
          <cell r="G24">
            <v>129.69999999999999</v>
          </cell>
          <cell r="H24">
            <v>146.69999999999999</v>
          </cell>
          <cell r="I24">
            <v>146.6</v>
          </cell>
          <cell r="J24">
            <v>159.80000000000001</v>
          </cell>
          <cell r="K24">
            <v>137.1</v>
          </cell>
          <cell r="L24">
            <v>166.1</v>
          </cell>
          <cell r="M24">
            <v>136.19999999999999</v>
          </cell>
          <cell r="N24">
            <v>135.1</v>
          </cell>
          <cell r="R24">
            <v>126.8</v>
          </cell>
          <cell r="S24">
            <v>138.5</v>
          </cell>
          <cell r="T24">
            <v>163.80000000000001</v>
          </cell>
        </row>
        <row r="25">
          <cell r="A25">
            <v>43282</v>
          </cell>
          <cell r="B25">
            <v>146.30000000000001</v>
          </cell>
          <cell r="C25">
            <v>145.30000000000001</v>
          </cell>
          <cell r="D25">
            <v>142.69999999999999</v>
          </cell>
          <cell r="E25">
            <v>122.2</v>
          </cell>
          <cell r="F25">
            <v>182.5</v>
          </cell>
          <cell r="G25">
            <v>134.4</v>
          </cell>
          <cell r="H25">
            <v>150.9</v>
          </cell>
          <cell r="I25">
            <v>158.1</v>
          </cell>
          <cell r="J25">
            <v>161.5</v>
          </cell>
          <cell r="K25">
            <v>141.9</v>
          </cell>
          <cell r="L25">
            <v>167.5</v>
          </cell>
          <cell r="M25">
            <v>139.5</v>
          </cell>
          <cell r="N25">
            <v>140.69999999999999</v>
          </cell>
          <cell r="R25">
            <v>129.80000000000001</v>
          </cell>
          <cell r="S25">
            <v>143.19999999999999</v>
          </cell>
          <cell r="T25">
            <v>170.5</v>
          </cell>
        </row>
        <row r="26">
          <cell r="A26">
            <v>43313</v>
          </cell>
          <cell r="B26">
            <v>152.19999999999999</v>
          </cell>
          <cell r="C26">
            <v>152.1</v>
          </cell>
          <cell r="D26">
            <v>145.30000000000001</v>
          </cell>
          <cell r="E26">
            <v>123.2</v>
          </cell>
          <cell r="F26">
            <v>192.8</v>
          </cell>
          <cell r="G26">
            <v>138.69999999999999</v>
          </cell>
          <cell r="H26">
            <v>155.4</v>
          </cell>
          <cell r="I26">
            <v>165.7</v>
          </cell>
          <cell r="J26">
            <v>175.7</v>
          </cell>
          <cell r="K26">
            <v>144.80000000000001</v>
          </cell>
          <cell r="L26">
            <v>169.9</v>
          </cell>
          <cell r="M26">
            <v>144.9</v>
          </cell>
          <cell r="N26">
            <v>147.4</v>
          </cell>
          <cell r="R26">
            <v>134.19999999999999</v>
          </cell>
          <cell r="S26">
            <v>148.30000000000001</v>
          </cell>
          <cell r="T26">
            <v>180.2</v>
          </cell>
        </row>
        <row r="27">
          <cell r="A27">
            <v>43344</v>
          </cell>
          <cell r="B27">
            <v>163.30000000000001</v>
          </cell>
          <cell r="C27">
            <v>162.9</v>
          </cell>
          <cell r="D27">
            <v>152.19999999999999</v>
          </cell>
          <cell r="E27">
            <v>134.4</v>
          </cell>
          <cell r="F27">
            <v>204.5</v>
          </cell>
          <cell r="G27">
            <v>151.6</v>
          </cell>
          <cell r="H27">
            <v>165.3</v>
          </cell>
          <cell r="I27">
            <v>183.3</v>
          </cell>
          <cell r="J27">
            <v>179.7</v>
          </cell>
          <cell r="K27">
            <v>154.9</v>
          </cell>
          <cell r="L27">
            <v>170.5</v>
          </cell>
          <cell r="M27">
            <v>154.4</v>
          </cell>
          <cell r="N27">
            <v>158.19999999999999</v>
          </cell>
          <cell r="R27">
            <v>139.9</v>
          </cell>
          <cell r="S27">
            <v>160.1</v>
          </cell>
          <cell r="T27">
            <v>192.6</v>
          </cell>
        </row>
        <row r="28">
          <cell r="A28">
            <v>43374</v>
          </cell>
          <cell r="B28">
            <v>171.3</v>
          </cell>
          <cell r="C28">
            <v>172.3</v>
          </cell>
          <cell r="D28">
            <v>155.19999999999999</v>
          </cell>
          <cell r="E28">
            <v>140.30000000000001</v>
          </cell>
          <cell r="F28">
            <v>209.1</v>
          </cell>
          <cell r="G28">
            <v>162</v>
          </cell>
          <cell r="H28">
            <v>172.8</v>
          </cell>
          <cell r="I28">
            <v>196.3</v>
          </cell>
          <cell r="J28">
            <v>181.4</v>
          </cell>
          <cell r="K28">
            <v>162.9</v>
          </cell>
          <cell r="L28">
            <v>170.9</v>
          </cell>
          <cell r="M28">
            <v>158.19999999999999</v>
          </cell>
          <cell r="N28">
            <v>166.6</v>
          </cell>
          <cell r="R28">
            <v>147.6</v>
          </cell>
          <cell r="S28">
            <v>168.5</v>
          </cell>
          <cell r="T28">
            <v>198.9</v>
          </cell>
        </row>
        <row r="29">
          <cell r="A29">
            <v>43405</v>
          </cell>
          <cell r="B29">
            <v>176.4</v>
          </cell>
          <cell r="C29">
            <v>177.7</v>
          </cell>
          <cell r="D29">
            <v>161.4</v>
          </cell>
          <cell r="E29">
            <v>142</v>
          </cell>
          <cell r="F29">
            <v>211.5</v>
          </cell>
          <cell r="G29">
            <v>168.5</v>
          </cell>
          <cell r="H29">
            <v>186.2</v>
          </cell>
          <cell r="I29">
            <v>201.8</v>
          </cell>
          <cell r="J29">
            <v>184.9</v>
          </cell>
          <cell r="K29">
            <v>168.1</v>
          </cell>
          <cell r="L29">
            <v>171</v>
          </cell>
          <cell r="M29">
            <v>162</v>
          </cell>
          <cell r="N29">
            <v>176</v>
          </cell>
          <cell r="R29">
            <v>152</v>
          </cell>
          <cell r="S29">
            <v>174</v>
          </cell>
          <cell r="T29">
            <v>203.1</v>
          </cell>
        </row>
        <row r="30">
          <cell r="A30">
            <v>43435</v>
          </cell>
          <cell r="B30">
            <v>180.8</v>
          </cell>
          <cell r="C30">
            <v>181.7</v>
          </cell>
          <cell r="D30">
            <v>163.69999999999999</v>
          </cell>
          <cell r="E30">
            <v>145.4</v>
          </cell>
          <cell r="F30">
            <v>213.7</v>
          </cell>
          <cell r="G30">
            <v>170.3</v>
          </cell>
          <cell r="H30">
            <v>193.1</v>
          </cell>
          <cell r="I30">
            <v>208.2</v>
          </cell>
          <cell r="J30">
            <v>198.7</v>
          </cell>
          <cell r="K30">
            <v>173.7</v>
          </cell>
          <cell r="L30">
            <v>173</v>
          </cell>
          <cell r="M30">
            <v>164</v>
          </cell>
          <cell r="N30">
            <v>184</v>
          </cell>
          <cell r="R30">
            <v>155.6</v>
          </cell>
          <cell r="S30">
            <v>178.5</v>
          </cell>
          <cell r="T30">
            <v>207.3</v>
          </cell>
        </row>
        <row r="31">
          <cell r="A31">
            <v>43466</v>
          </cell>
          <cell r="B31">
            <v>187</v>
          </cell>
          <cell r="C31">
            <v>187.5</v>
          </cell>
          <cell r="D31">
            <v>167.5</v>
          </cell>
          <cell r="E31">
            <v>148.30000000000001</v>
          </cell>
          <cell r="F31">
            <v>228</v>
          </cell>
          <cell r="G31">
            <v>174.7</v>
          </cell>
          <cell r="H31">
            <v>201.6</v>
          </cell>
          <cell r="I31">
            <v>210.2</v>
          </cell>
          <cell r="J31">
            <v>215.3</v>
          </cell>
          <cell r="K31">
            <v>179.9</v>
          </cell>
          <cell r="L31">
            <v>181.1</v>
          </cell>
          <cell r="M31">
            <v>170.8</v>
          </cell>
          <cell r="N31">
            <v>191.7</v>
          </cell>
          <cell r="R31">
            <v>158.69999999999999</v>
          </cell>
          <cell r="S31">
            <v>184.4</v>
          </cell>
          <cell r="T31">
            <v>217</v>
          </cell>
        </row>
        <row r="32">
          <cell r="A32">
            <v>43497</v>
          </cell>
          <cell r="B32">
            <v>195.4</v>
          </cell>
          <cell r="C32">
            <v>197.4</v>
          </cell>
          <cell r="D32">
            <v>172</v>
          </cell>
          <cell r="E32">
            <v>151.9</v>
          </cell>
          <cell r="F32">
            <v>251.1</v>
          </cell>
          <cell r="G32">
            <v>181</v>
          </cell>
          <cell r="H32">
            <v>205.9</v>
          </cell>
          <cell r="I32">
            <v>218</v>
          </cell>
          <cell r="J32">
            <v>218.1</v>
          </cell>
          <cell r="K32">
            <v>184.6</v>
          </cell>
          <cell r="L32">
            <v>181.1</v>
          </cell>
          <cell r="M32">
            <v>178.2</v>
          </cell>
          <cell r="N32">
            <v>200.9</v>
          </cell>
          <cell r="R32">
            <v>163.9</v>
          </cell>
          <cell r="S32">
            <v>192</v>
          </cell>
          <cell r="T32">
            <v>231.2</v>
          </cell>
        </row>
        <row r="33">
          <cell r="A33">
            <v>43525</v>
          </cell>
          <cell r="B33">
            <v>205.5</v>
          </cell>
          <cell r="C33">
            <v>209.7</v>
          </cell>
          <cell r="D33">
            <v>177.3</v>
          </cell>
          <cell r="E33">
            <v>159.5</v>
          </cell>
          <cell r="F33">
            <v>263.60000000000002</v>
          </cell>
          <cell r="G33">
            <v>186.6</v>
          </cell>
          <cell r="H33">
            <v>213.5</v>
          </cell>
          <cell r="I33">
            <v>228.2</v>
          </cell>
          <cell r="J33">
            <v>228.8</v>
          </cell>
          <cell r="K33">
            <v>189.2</v>
          </cell>
          <cell r="L33">
            <v>221.7</v>
          </cell>
          <cell r="M33">
            <v>187</v>
          </cell>
          <cell r="N33">
            <v>207.7</v>
          </cell>
          <cell r="R33">
            <v>172.1</v>
          </cell>
          <cell r="S33">
            <v>201.6</v>
          </cell>
          <cell r="T33">
            <v>244.5</v>
          </cell>
        </row>
        <row r="34">
          <cell r="A34">
            <v>43556</v>
          </cell>
          <cell r="B34">
            <v>212.7</v>
          </cell>
          <cell r="C34">
            <v>217.3</v>
          </cell>
          <cell r="D34">
            <v>178.8</v>
          </cell>
          <cell r="E34">
            <v>166.1</v>
          </cell>
          <cell r="F34">
            <v>267.8</v>
          </cell>
          <cell r="G34">
            <v>196.1</v>
          </cell>
          <cell r="H34">
            <v>222.6</v>
          </cell>
          <cell r="I34">
            <v>235.3</v>
          </cell>
          <cell r="J34">
            <v>236.4</v>
          </cell>
          <cell r="K34">
            <v>195.3</v>
          </cell>
          <cell r="L34">
            <v>232.6</v>
          </cell>
          <cell r="M34">
            <v>198.3</v>
          </cell>
          <cell r="N34">
            <v>212.1</v>
          </cell>
          <cell r="R34">
            <v>176.3</v>
          </cell>
          <cell r="S34">
            <v>209.4</v>
          </cell>
          <cell r="T34">
            <v>251.5</v>
          </cell>
        </row>
        <row r="35">
          <cell r="A35">
            <v>43586</v>
          </cell>
          <cell r="B35">
            <v>218.6</v>
          </cell>
          <cell r="C35">
            <v>222.4</v>
          </cell>
          <cell r="D35">
            <v>181</v>
          </cell>
          <cell r="E35">
            <v>171</v>
          </cell>
          <cell r="F35">
            <v>280.60000000000002</v>
          </cell>
          <cell r="G35">
            <v>201.7</v>
          </cell>
          <cell r="H35">
            <v>233.7</v>
          </cell>
          <cell r="I35">
            <v>242.3</v>
          </cell>
          <cell r="J35">
            <v>243.7</v>
          </cell>
          <cell r="K35">
            <v>197.9</v>
          </cell>
          <cell r="L35">
            <v>235.3</v>
          </cell>
          <cell r="M35">
            <v>200.8</v>
          </cell>
          <cell r="N35">
            <v>218.1</v>
          </cell>
          <cell r="R35">
            <v>177.3</v>
          </cell>
          <cell r="S35">
            <v>215.3</v>
          </cell>
          <cell r="T35">
            <v>261</v>
          </cell>
        </row>
        <row r="36">
          <cell r="A36">
            <v>43617</v>
          </cell>
          <cell r="B36">
            <v>225</v>
          </cell>
          <cell r="C36">
            <v>228.1</v>
          </cell>
          <cell r="D36">
            <v>185.7</v>
          </cell>
          <cell r="E36">
            <v>175.2</v>
          </cell>
          <cell r="F36">
            <v>291.2</v>
          </cell>
          <cell r="G36">
            <v>208.9</v>
          </cell>
          <cell r="H36">
            <v>243.8</v>
          </cell>
          <cell r="I36">
            <v>246.2</v>
          </cell>
          <cell r="J36">
            <v>258.10000000000002</v>
          </cell>
          <cell r="K36">
            <v>206.5</v>
          </cell>
          <cell r="L36">
            <v>235.8</v>
          </cell>
          <cell r="M36">
            <v>205.7</v>
          </cell>
          <cell r="N36">
            <v>224.8</v>
          </cell>
          <cell r="R36">
            <v>181.5</v>
          </cell>
          <cell r="S36">
            <v>221.6</v>
          </cell>
          <cell r="T36">
            <v>269.2</v>
          </cell>
        </row>
        <row r="37">
          <cell r="A37">
            <v>43647</v>
          </cell>
          <cell r="B37">
            <v>229.2</v>
          </cell>
          <cell r="C37">
            <v>232.2</v>
          </cell>
          <cell r="D37">
            <v>188.2</v>
          </cell>
          <cell r="E37">
            <v>177.2</v>
          </cell>
          <cell r="F37">
            <v>294.39999999999998</v>
          </cell>
          <cell r="G37">
            <v>214.5</v>
          </cell>
          <cell r="H37">
            <v>254.3</v>
          </cell>
          <cell r="I37">
            <v>248.7</v>
          </cell>
          <cell r="J37">
            <v>259.7</v>
          </cell>
          <cell r="K37">
            <v>211.4</v>
          </cell>
          <cell r="L37">
            <v>240.5</v>
          </cell>
          <cell r="M37">
            <v>211.6</v>
          </cell>
          <cell r="N37">
            <v>231.7</v>
          </cell>
          <cell r="R37">
            <v>185.5</v>
          </cell>
          <cell r="S37">
            <v>226</v>
          </cell>
          <cell r="T37">
            <v>272.39999999999998</v>
          </cell>
        </row>
        <row r="38">
          <cell r="A38">
            <v>43678</v>
          </cell>
          <cell r="B38">
            <v>239.4</v>
          </cell>
          <cell r="C38">
            <v>244.5</v>
          </cell>
          <cell r="D38">
            <v>197</v>
          </cell>
          <cell r="E38">
            <v>184.3</v>
          </cell>
          <cell r="F38">
            <v>299.39999999999998</v>
          </cell>
          <cell r="G38">
            <v>229.5</v>
          </cell>
          <cell r="H38">
            <v>267</v>
          </cell>
          <cell r="I38">
            <v>258.5</v>
          </cell>
          <cell r="J38">
            <v>263.39999999999998</v>
          </cell>
          <cell r="K38">
            <v>220.6</v>
          </cell>
          <cell r="L38">
            <v>251.6</v>
          </cell>
          <cell r="M38">
            <v>218.1</v>
          </cell>
          <cell r="N38">
            <v>243.5</v>
          </cell>
          <cell r="R38">
            <v>197.1</v>
          </cell>
          <cell r="S38">
            <v>237.6</v>
          </cell>
          <cell r="T38">
            <v>276.3</v>
          </cell>
        </row>
        <row r="39">
          <cell r="A39">
            <v>43709</v>
          </cell>
          <cell r="B39">
            <v>254.2</v>
          </cell>
          <cell r="C39">
            <v>258.60000000000002</v>
          </cell>
          <cell r="D39">
            <v>207.2</v>
          </cell>
          <cell r="E39">
            <v>200.1</v>
          </cell>
          <cell r="F39">
            <v>309.7</v>
          </cell>
          <cell r="G39">
            <v>244.7</v>
          </cell>
          <cell r="H39">
            <v>289.3</v>
          </cell>
          <cell r="I39">
            <v>272.10000000000002</v>
          </cell>
          <cell r="J39">
            <v>281.8</v>
          </cell>
          <cell r="K39">
            <v>238.4</v>
          </cell>
          <cell r="L39">
            <v>255.1</v>
          </cell>
          <cell r="M39">
            <v>233.9</v>
          </cell>
          <cell r="N39">
            <v>263.5</v>
          </cell>
          <cell r="R39">
            <v>212.4</v>
          </cell>
          <cell r="S39">
            <v>253.3</v>
          </cell>
          <cell r="T39">
            <v>287.2</v>
          </cell>
        </row>
        <row r="40">
          <cell r="A40">
            <v>43739</v>
          </cell>
          <cell r="B40">
            <v>262.60000000000002</v>
          </cell>
          <cell r="C40">
            <v>264.3</v>
          </cell>
          <cell r="D40">
            <v>217.8</v>
          </cell>
          <cell r="E40">
            <v>211.5</v>
          </cell>
          <cell r="F40">
            <v>311.89999999999998</v>
          </cell>
          <cell r="G40">
            <v>262.5</v>
          </cell>
          <cell r="H40">
            <v>305.39999999999998</v>
          </cell>
          <cell r="I40">
            <v>283.10000000000002</v>
          </cell>
          <cell r="J40">
            <v>285.10000000000002</v>
          </cell>
          <cell r="K40">
            <v>245.8</v>
          </cell>
          <cell r="L40">
            <v>261</v>
          </cell>
          <cell r="M40">
            <v>238</v>
          </cell>
          <cell r="N40">
            <v>274.2</v>
          </cell>
          <cell r="R40">
            <v>221.5</v>
          </cell>
          <cell r="S40">
            <v>262.39999999999998</v>
          </cell>
          <cell r="T40">
            <v>292.60000000000002</v>
          </cell>
        </row>
        <row r="41">
          <cell r="A41">
            <v>43770</v>
          </cell>
          <cell r="B41">
            <v>273.89999999999998</v>
          </cell>
          <cell r="C41">
            <v>276.7</v>
          </cell>
          <cell r="D41">
            <v>230.1</v>
          </cell>
          <cell r="E41">
            <v>220.6</v>
          </cell>
          <cell r="F41">
            <v>317</v>
          </cell>
          <cell r="G41">
            <v>265.10000000000002</v>
          </cell>
          <cell r="H41">
            <v>324.10000000000002</v>
          </cell>
          <cell r="I41">
            <v>299.5</v>
          </cell>
          <cell r="J41">
            <v>305.60000000000002</v>
          </cell>
          <cell r="K41">
            <v>257.3</v>
          </cell>
          <cell r="L41">
            <v>261</v>
          </cell>
          <cell r="M41">
            <v>245.6</v>
          </cell>
          <cell r="N41">
            <v>290.7</v>
          </cell>
          <cell r="R41">
            <v>229.8</v>
          </cell>
          <cell r="S41">
            <v>274.2</v>
          </cell>
          <cell r="T41">
            <v>304</v>
          </cell>
        </row>
        <row r="42">
          <cell r="A42">
            <v>43800</v>
          </cell>
          <cell r="B42">
            <v>284.8</v>
          </cell>
          <cell r="C42">
            <v>287.5</v>
          </cell>
          <cell r="D42">
            <v>237.7</v>
          </cell>
          <cell r="E42">
            <v>229</v>
          </cell>
          <cell r="F42">
            <v>323.39999999999998</v>
          </cell>
          <cell r="G42">
            <v>279</v>
          </cell>
          <cell r="H42">
            <v>338.1</v>
          </cell>
          <cell r="I42">
            <v>318.2</v>
          </cell>
          <cell r="J42">
            <v>328.3</v>
          </cell>
          <cell r="K42">
            <v>261.2</v>
          </cell>
          <cell r="L42">
            <v>261.89999999999998</v>
          </cell>
          <cell r="M42">
            <v>254.5</v>
          </cell>
          <cell r="N42">
            <v>302.8</v>
          </cell>
          <cell r="R42">
            <v>242.3</v>
          </cell>
          <cell r="S42">
            <v>283.89999999999998</v>
          </cell>
          <cell r="T42">
            <v>318.2</v>
          </cell>
        </row>
        <row r="43">
          <cell r="A43">
            <v>43831</v>
          </cell>
          <cell r="B43">
            <v>293.60000000000002</v>
          </cell>
          <cell r="C43">
            <v>304.8</v>
          </cell>
          <cell r="D43">
            <v>246.5</v>
          </cell>
          <cell r="E43">
            <v>231.6</v>
          </cell>
          <cell r="F43">
            <v>327.3</v>
          </cell>
          <cell r="G43">
            <v>277.60000000000002</v>
          </cell>
          <cell r="H43">
            <v>332.4</v>
          </cell>
          <cell r="I43">
            <v>323.2</v>
          </cell>
          <cell r="J43">
            <v>330.5</v>
          </cell>
          <cell r="K43">
            <v>269.8</v>
          </cell>
          <cell r="L43">
            <v>261.10000000000002</v>
          </cell>
          <cell r="M43">
            <v>271</v>
          </cell>
          <cell r="N43">
            <v>312.3</v>
          </cell>
          <cell r="R43">
            <v>252.9</v>
          </cell>
          <cell r="S43">
            <v>293.8</v>
          </cell>
          <cell r="T43">
            <v>321.7</v>
          </cell>
        </row>
        <row r="44">
          <cell r="A44">
            <v>43862</v>
          </cell>
          <cell r="B44">
            <v>300.10000000000002</v>
          </cell>
          <cell r="C44">
            <v>313.60000000000002</v>
          </cell>
          <cell r="D44">
            <v>250.4</v>
          </cell>
          <cell r="E44">
            <v>236.4</v>
          </cell>
          <cell r="F44">
            <v>329.3</v>
          </cell>
          <cell r="G44">
            <v>285.5</v>
          </cell>
          <cell r="H44">
            <v>335.2</v>
          </cell>
          <cell r="I44">
            <v>329</v>
          </cell>
          <cell r="J44">
            <v>338.1</v>
          </cell>
          <cell r="K44">
            <v>281.2</v>
          </cell>
          <cell r="L44">
            <v>276.3</v>
          </cell>
          <cell r="M44">
            <v>269.7</v>
          </cell>
          <cell r="N44">
            <v>316.5</v>
          </cell>
          <cell r="R44">
            <v>257.8</v>
          </cell>
          <cell r="S44">
            <v>301.3</v>
          </cell>
          <cell r="T44">
            <v>325.7</v>
          </cell>
        </row>
        <row r="45">
          <cell r="A45">
            <v>43891</v>
          </cell>
          <cell r="B45">
            <v>310.60000000000002</v>
          </cell>
          <cell r="C45">
            <v>323.7</v>
          </cell>
          <cell r="D45">
            <v>256</v>
          </cell>
          <cell r="E45">
            <v>246.1</v>
          </cell>
          <cell r="F45">
            <v>336.3</v>
          </cell>
          <cell r="G45">
            <v>293</v>
          </cell>
          <cell r="H45">
            <v>345.5</v>
          </cell>
          <cell r="I45">
            <v>340.9</v>
          </cell>
          <cell r="J45">
            <v>364.8</v>
          </cell>
          <cell r="K45">
            <v>292.10000000000002</v>
          </cell>
          <cell r="L45">
            <v>322.60000000000002</v>
          </cell>
          <cell r="M45">
            <v>278.60000000000002</v>
          </cell>
          <cell r="N45">
            <v>323.60000000000002</v>
          </cell>
          <cell r="R45">
            <v>272</v>
          </cell>
          <cell r="S45">
            <v>309.60000000000002</v>
          </cell>
          <cell r="T45">
            <v>341.7</v>
          </cell>
        </row>
        <row r="46">
          <cell r="A46">
            <v>43922</v>
          </cell>
          <cell r="B46">
            <v>317.2</v>
          </cell>
          <cell r="C46">
            <v>335.2</v>
          </cell>
          <cell r="D46">
            <v>261.60000000000002</v>
          </cell>
          <cell r="E46">
            <v>251.3</v>
          </cell>
          <cell r="F46">
            <v>340.9</v>
          </cell>
          <cell r="G46">
            <v>299.3</v>
          </cell>
          <cell r="H46">
            <v>353.7</v>
          </cell>
          <cell r="I46">
            <v>342.5</v>
          </cell>
          <cell r="J46">
            <v>347.6</v>
          </cell>
          <cell r="K46">
            <v>298.5</v>
          </cell>
          <cell r="L46">
            <v>321</v>
          </cell>
          <cell r="M46">
            <v>284.5</v>
          </cell>
          <cell r="N46">
            <v>327.2</v>
          </cell>
          <cell r="R46">
            <v>288.3</v>
          </cell>
          <cell r="S46">
            <v>316.3</v>
          </cell>
          <cell r="T46">
            <v>341.3</v>
          </cell>
        </row>
        <row r="47">
          <cell r="A47">
            <v>43952</v>
          </cell>
          <cell r="B47">
            <v>322.5</v>
          </cell>
          <cell r="C47">
            <v>336.4</v>
          </cell>
          <cell r="D47">
            <v>259.2</v>
          </cell>
          <cell r="E47">
            <v>264.2</v>
          </cell>
          <cell r="F47">
            <v>343.4</v>
          </cell>
          <cell r="G47">
            <v>309.8</v>
          </cell>
          <cell r="H47">
            <v>362.3</v>
          </cell>
          <cell r="I47">
            <v>347.6</v>
          </cell>
          <cell r="J47">
            <v>348.8</v>
          </cell>
          <cell r="K47">
            <v>315</v>
          </cell>
          <cell r="L47">
            <v>322.10000000000002</v>
          </cell>
          <cell r="M47">
            <v>289.2</v>
          </cell>
          <cell r="N47">
            <v>330.6</v>
          </cell>
          <cell r="R47">
            <v>293.7</v>
          </cell>
          <cell r="S47">
            <v>322.5</v>
          </cell>
          <cell r="T47">
            <v>342.5</v>
          </cell>
        </row>
        <row r="48">
          <cell r="A48">
            <v>43983</v>
          </cell>
          <cell r="B48">
            <v>329.9</v>
          </cell>
          <cell r="C48">
            <v>341.8</v>
          </cell>
          <cell r="D48">
            <v>274.5</v>
          </cell>
          <cell r="E48">
            <v>272</v>
          </cell>
          <cell r="F48">
            <v>347</v>
          </cell>
          <cell r="G48">
            <v>333</v>
          </cell>
          <cell r="H48">
            <v>370.9</v>
          </cell>
          <cell r="I48">
            <v>349.3</v>
          </cell>
          <cell r="J48">
            <v>352</v>
          </cell>
          <cell r="K48">
            <v>326.60000000000002</v>
          </cell>
          <cell r="L48">
            <v>322.3</v>
          </cell>
          <cell r="M48">
            <v>295.89999999999998</v>
          </cell>
          <cell r="N48">
            <v>337.3</v>
          </cell>
          <cell r="R48">
            <v>305.39999999999998</v>
          </cell>
          <cell r="S48">
            <v>330.4</v>
          </cell>
          <cell r="T48">
            <v>345.2</v>
          </cell>
        </row>
        <row r="49">
          <cell r="A49">
            <v>44013</v>
          </cell>
          <cell r="B49">
            <v>337.2</v>
          </cell>
          <cell r="C49">
            <v>347.4</v>
          </cell>
          <cell r="D49">
            <v>276.89999999999998</v>
          </cell>
          <cell r="E49">
            <v>288.10000000000002</v>
          </cell>
          <cell r="F49">
            <v>349.8</v>
          </cell>
          <cell r="G49">
            <v>342.8</v>
          </cell>
          <cell r="H49">
            <v>380.7</v>
          </cell>
          <cell r="I49">
            <v>357.9</v>
          </cell>
          <cell r="J49">
            <v>354.6</v>
          </cell>
          <cell r="K49">
            <v>334.1</v>
          </cell>
          <cell r="L49">
            <v>322.7</v>
          </cell>
          <cell r="M49">
            <v>302.39999999999998</v>
          </cell>
          <cell r="N49">
            <v>341.2</v>
          </cell>
          <cell r="R49">
            <v>312.3</v>
          </cell>
          <cell r="S49">
            <v>339.3</v>
          </cell>
          <cell r="T49">
            <v>346.4</v>
          </cell>
        </row>
        <row r="50">
          <cell r="A50">
            <v>44044</v>
          </cell>
          <cell r="B50">
            <v>345.1</v>
          </cell>
          <cell r="C50">
            <v>357.6</v>
          </cell>
          <cell r="D50">
            <v>281.7</v>
          </cell>
          <cell r="E50">
            <v>286.7</v>
          </cell>
          <cell r="F50">
            <v>354.5</v>
          </cell>
          <cell r="G50">
            <v>354.2</v>
          </cell>
          <cell r="H50">
            <v>391.6</v>
          </cell>
          <cell r="I50">
            <v>371.9</v>
          </cell>
          <cell r="J50">
            <v>357.1</v>
          </cell>
          <cell r="K50">
            <v>340</v>
          </cell>
          <cell r="L50">
            <v>327.10000000000002</v>
          </cell>
          <cell r="M50">
            <v>307.2</v>
          </cell>
          <cell r="N50">
            <v>352</v>
          </cell>
          <cell r="R50">
            <v>320.60000000000002</v>
          </cell>
          <cell r="S50">
            <v>348</v>
          </cell>
          <cell r="T50">
            <v>350.7</v>
          </cell>
        </row>
        <row r="51">
          <cell r="A51">
            <v>44075</v>
          </cell>
          <cell r="B51">
            <v>356.8</v>
          </cell>
          <cell r="C51">
            <v>370.6</v>
          </cell>
          <cell r="D51">
            <v>293</v>
          </cell>
          <cell r="E51">
            <v>302.8</v>
          </cell>
          <cell r="F51">
            <v>358.7</v>
          </cell>
          <cell r="G51">
            <v>368.5</v>
          </cell>
          <cell r="H51">
            <v>409.6</v>
          </cell>
          <cell r="I51">
            <v>381.4</v>
          </cell>
          <cell r="J51">
            <v>362</v>
          </cell>
          <cell r="K51">
            <v>352.7</v>
          </cell>
          <cell r="L51">
            <v>327.10000000000002</v>
          </cell>
          <cell r="M51">
            <v>316.89999999999998</v>
          </cell>
          <cell r="N51">
            <v>356.2</v>
          </cell>
          <cell r="R51">
            <v>343.8</v>
          </cell>
          <cell r="S51">
            <v>359.1</v>
          </cell>
          <cell r="T51">
            <v>356.7</v>
          </cell>
        </row>
        <row r="52">
          <cell r="A52">
            <v>44105</v>
          </cell>
          <cell r="B52">
            <v>370.2</v>
          </cell>
          <cell r="C52">
            <v>387.2</v>
          </cell>
          <cell r="D52">
            <v>297.10000000000002</v>
          </cell>
          <cell r="E52">
            <v>318.5</v>
          </cell>
          <cell r="F52">
            <v>368.4</v>
          </cell>
          <cell r="G52">
            <v>386.8</v>
          </cell>
          <cell r="H52">
            <v>421.7</v>
          </cell>
          <cell r="I52">
            <v>396.3</v>
          </cell>
          <cell r="J52">
            <v>362.3</v>
          </cell>
          <cell r="K52">
            <v>362.9</v>
          </cell>
          <cell r="L52">
            <v>327.8</v>
          </cell>
          <cell r="M52">
            <v>322.3</v>
          </cell>
          <cell r="N52">
            <v>366</v>
          </cell>
          <cell r="R52">
            <v>376</v>
          </cell>
          <cell r="S52">
            <v>371.2</v>
          </cell>
          <cell r="T52">
            <v>361.8</v>
          </cell>
        </row>
        <row r="53">
          <cell r="A53">
            <v>44136</v>
          </cell>
          <cell r="B53">
            <v>383.8</v>
          </cell>
          <cell r="C53">
            <v>400.6</v>
          </cell>
          <cell r="D53">
            <v>305.89999999999998</v>
          </cell>
          <cell r="E53">
            <v>334.1</v>
          </cell>
          <cell r="F53">
            <v>378.8</v>
          </cell>
          <cell r="G53">
            <v>403.6</v>
          </cell>
          <cell r="H53">
            <v>439.5</v>
          </cell>
          <cell r="I53">
            <v>412</v>
          </cell>
          <cell r="J53">
            <v>362.2</v>
          </cell>
          <cell r="K53">
            <v>385</v>
          </cell>
          <cell r="L53">
            <v>328.8</v>
          </cell>
          <cell r="M53">
            <v>333.3</v>
          </cell>
          <cell r="N53">
            <v>372.1</v>
          </cell>
          <cell r="R53">
            <v>389.5</v>
          </cell>
          <cell r="S53">
            <v>386.3</v>
          </cell>
          <cell r="T53">
            <v>369.6</v>
          </cell>
        </row>
        <row r="54">
          <cell r="A54">
            <v>44166</v>
          </cell>
          <cell r="B54">
            <v>405.1</v>
          </cell>
          <cell r="C54">
            <v>437</v>
          </cell>
          <cell r="D54">
            <v>323.39999999999998</v>
          </cell>
          <cell r="E54">
            <v>354.5</v>
          </cell>
          <cell r="F54">
            <v>385.3</v>
          </cell>
          <cell r="G54">
            <v>411.7</v>
          </cell>
          <cell r="H54">
            <v>459.7</v>
          </cell>
          <cell r="I54">
            <v>426.8</v>
          </cell>
          <cell r="J54">
            <v>364.9</v>
          </cell>
          <cell r="K54">
            <v>393.5</v>
          </cell>
          <cell r="L54">
            <v>328.8</v>
          </cell>
          <cell r="M54">
            <v>353.9</v>
          </cell>
          <cell r="N54">
            <v>377.8</v>
          </cell>
          <cell r="R54">
            <v>405.4</v>
          </cell>
          <cell r="S54">
            <v>411.8</v>
          </cell>
          <cell r="T54">
            <v>378.2</v>
          </cell>
        </row>
        <row r="55">
          <cell r="A55">
            <v>44197</v>
          </cell>
          <cell r="B55">
            <v>422.5</v>
          </cell>
          <cell r="C55">
            <v>461.1</v>
          </cell>
          <cell r="D55">
            <v>337.9</v>
          </cell>
          <cell r="E55">
            <v>357.6</v>
          </cell>
          <cell r="F55">
            <v>388.8</v>
          </cell>
          <cell r="G55">
            <v>423.3</v>
          </cell>
          <cell r="H55">
            <v>477</v>
          </cell>
          <cell r="I55">
            <v>453.7</v>
          </cell>
          <cell r="J55">
            <v>412.6</v>
          </cell>
          <cell r="K55">
            <v>409.4</v>
          </cell>
          <cell r="L55">
            <v>329</v>
          </cell>
          <cell r="M55">
            <v>370.2</v>
          </cell>
          <cell r="N55">
            <v>385.2</v>
          </cell>
          <cell r="R55">
            <v>417.4</v>
          </cell>
          <cell r="S55">
            <v>429.8</v>
          </cell>
          <cell r="T55">
            <v>397.4</v>
          </cell>
        </row>
        <row r="56">
          <cell r="A56">
            <v>44228</v>
          </cell>
          <cell r="B56">
            <v>438.6</v>
          </cell>
          <cell r="C56">
            <v>478.2</v>
          </cell>
          <cell r="D56">
            <v>348.2</v>
          </cell>
          <cell r="E56">
            <v>370.7</v>
          </cell>
          <cell r="F56">
            <v>394.1</v>
          </cell>
          <cell r="G56">
            <v>441.1</v>
          </cell>
          <cell r="H56">
            <v>507.1</v>
          </cell>
          <cell r="I56">
            <v>475.6</v>
          </cell>
          <cell r="J56">
            <v>426.4</v>
          </cell>
          <cell r="K56">
            <v>421</v>
          </cell>
          <cell r="L56">
            <v>334.7</v>
          </cell>
          <cell r="M56">
            <v>391.6</v>
          </cell>
          <cell r="N56">
            <v>396.2</v>
          </cell>
          <cell r="R56">
            <v>430.7</v>
          </cell>
          <cell r="S56">
            <v>447.5</v>
          </cell>
          <cell r="T56">
            <v>408.8</v>
          </cell>
        </row>
        <row r="57">
          <cell r="A57">
            <v>44256</v>
          </cell>
          <cell r="B57">
            <v>453.2</v>
          </cell>
          <cell r="C57">
            <v>493.3</v>
          </cell>
          <cell r="D57">
            <v>367.7</v>
          </cell>
          <cell r="E57">
            <v>383.4</v>
          </cell>
          <cell r="F57">
            <v>402.2</v>
          </cell>
          <cell r="G57">
            <v>453.8</v>
          </cell>
          <cell r="H57">
            <v>521.6</v>
          </cell>
          <cell r="I57">
            <v>495.2</v>
          </cell>
          <cell r="J57">
            <v>433.3</v>
          </cell>
          <cell r="K57">
            <v>428.3</v>
          </cell>
          <cell r="L57">
            <v>412.9</v>
          </cell>
          <cell r="M57">
            <v>407</v>
          </cell>
          <cell r="N57">
            <v>405.6</v>
          </cell>
          <cell r="R57">
            <v>441.1</v>
          </cell>
          <cell r="S57">
            <v>462.4</v>
          </cell>
          <cell r="T57">
            <v>425.2</v>
          </cell>
        </row>
        <row r="58">
          <cell r="A58">
            <v>44287</v>
          </cell>
          <cell r="B58">
            <v>471.9</v>
          </cell>
          <cell r="C58">
            <v>510.6</v>
          </cell>
          <cell r="D58">
            <v>383.7</v>
          </cell>
          <cell r="E58">
            <v>406.8</v>
          </cell>
          <cell r="F58">
            <v>422.6</v>
          </cell>
          <cell r="G58">
            <v>473.1</v>
          </cell>
          <cell r="H58">
            <v>537.6</v>
          </cell>
          <cell r="I58">
            <v>525.1</v>
          </cell>
          <cell r="J58">
            <v>437.2</v>
          </cell>
          <cell r="K58">
            <v>440.3</v>
          </cell>
          <cell r="L58">
            <v>438.1</v>
          </cell>
          <cell r="M58">
            <v>420.2</v>
          </cell>
          <cell r="N58">
            <v>423.8</v>
          </cell>
          <cell r="R58">
            <v>446.6</v>
          </cell>
          <cell r="S58">
            <v>483.4</v>
          </cell>
          <cell r="T58">
            <v>444.2</v>
          </cell>
        </row>
        <row r="59">
          <cell r="A59">
            <v>44317</v>
          </cell>
          <cell r="B59">
            <v>486.8</v>
          </cell>
          <cell r="C59">
            <v>524.5</v>
          </cell>
          <cell r="D59">
            <v>388.3</v>
          </cell>
          <cell r="E59">
            <v>432.6</v>
          </cell>
          <cell r="F59">
            <v>434.4</v>
          </cell>
          <cell r="G59">
            <v>478.6</v>
          </cell>
          <cell r="H59">
            <v>558.29999999999995</v>
          </cell>
          <cell r="I59">
            <v>548.79999999999995</v>
          </cell>
          <cell r="J59">
            <v>443.7</v>
          </cell>
          <cell r="K59">
            <v>455.1</v>
          </cell>
          <cell r="L59">
            <v>438.1</v>
          </cell>
          <cell r="M59">
            <v>430.2</v>
          </cell>
          <cell r="N59">
            <v>435.8</v>
          </cell>
          <cell r="R59">
            <v>463.9</v>
          </cell>
          <cell r="S59">
            <v>498.1</v>
          </cell>
          <cell r="T59">
            <v>457.8</v>
          </cell>
        </row>
        <row r="60">
          <cell r="A60">
            <v>44348</v>
          </cell>
          <cell r="B60">
            <v>500.6</v>
          </cell>
          <cell r="C60">
            <v>538.1</v>
          </cell>
          <cell r="D60">
            <v>416.2</v>
          </cell>
          <cell r="E60">
            <v>439.6</v>
          </cell>
          <cell r="F60">
            <v>443.2</v>
          </cell>
          <cell r="G60">
            <v>494.8</v>
          </cell>
          <cell r="H60">
            <v>583.29999999999995</v>
          </cell>
          <cell r="I60">
            <v>563.79999999999995</v>
          </cell>
          <cell r="J60">
            <v>470.7</v>
          </cell>
          <cell r="K60">
            <v>469.5</v>
          </cell>
          <cell r="L60">
            <v>441.9</v>
          </cell>
          <cell r="M60">
            <v>439.9</v>
          </cell>
          <cell r="N60">
            <v>447</v>
          </cell>
          <cell r="R60">
            <v>462.3</v>
          </cell>
          <cell r="S60">
            <v>515.20000000000005</v>
          </cell>
          <cell r="T60">
            <v>470.2</v>
          </cell>
        </row>
        <row r="61">
          <cell r="A61">
            <v>44378</v>
          </cell>
          <cell r="B61">
            <v>515.5</v>
          </cell>
          <cell r="C61">
            <v>554.4</v>
          </cell>
          <cell r="D61">
            <v>424.9</v>
          </cell>
          <cell r="E61">
            <v>453.6</v>
          </cell>
          <cell r="F61">
            <v>451</v>
          </cell>
          <cell r="G61">
            <v>509.3</v>
          </cell>
          <cell r="H61">
            <v>609.20000000000005</v>
          </cell>
          <cell r="I61">
            <v>580.20000000000005</v>
          </cell>
          <cell r="J61">
            <v>476.8</v>
          </cell>
          <cell r="K61">
            <v>484</v>
          </cell>
          <cell r="L61">
            <v>442.6</v>
          </cell>
          <cell r="M61">
            <v>459.8</v>
          </cell>
          <cell r="N61">
            <v>459</v>
          </cell>
          <cell r="R61">
            <v>482.3</v>
          </cell>
          <cell r="S61">
            <v>531.29999999999995</v>
          </cell>
          <cell r="T61">
            <v>476.8</v>
          </cell>
        </row>
        <row r="62">
          <cell r="A62">
            <v>44409</v>
          </cell>
          <cell r="B62">
            <v>529.70000000000005</v>
          </cell>
          <cell r="C62">
            <v>565.29999999999995</v>
          </cell>
          <cell r="D62">
            <v>442</v>
          </cell>
          <cell r="E62">
            <v>476.2</v>
          </cell>
          <cell r="F62">
            <v>463</v>
          </cell>
          <cell r="G62">
            <v>528.1</v>
          </cell>
          <cell r="H62">
            <v>630.20000000000005</v>
          </cell>
          <cell r="I62">
            <v>597.79999999999995</v>
          </cell>
          <cell r="J62">
            <v>472.3</v>
          </cell>
          <cell r="K62">
            <v>498.4</v>
          </cell>
          <cell r="L62">
            <v>448.1</v>
          </cell>
          <cell r="M62">
            <v>469</v>
          </cell>
          <cell r="N62">
            <v>474.7</v>
          </cell>
          <cell r="R62">
            <v>494.4</v>
          </cell>
          <cell r="S62">
            <v>547.29999999999995</v>
          </cell>
          <cell r="T62">
            <v>484.8</v>
          </cell>
        </row>
        <row r="63">
          <cell r="A63">
            <v>44440</v>
          </cell>
          <cell r="B63">
            <v>544.70000000000005</v>
          </cell>
          <cell r="C63">
            <v>578.9</v>
          </cell>
          <cell r="D63">
            <v>464.8</v>
          </cell>
          <cell r="E63">
            <v>495.2</v>
          </cell>
          <cell r="F63">
            <v>475.2</v>
          </cell>
          <cell r="G63">
            <v>539.1</v>
          </cell>
          <cell r="H63">
            <v>651.9</v>
          </cell>
          <cell r="I63">
            <v>611</v>
          </cell>
          <cell r="J63">
            <v>487.1</v>
          </cell>
          <cell r="K63">
            <v>514.4</v>
          </cell>
          <cell r="L63">
            <v>457.6</v>
          </cell>
          <cell r="M63">
            <v>485.4</v>
          </cell>
          <cell r="N63">
            <v>490.4</v>
          </cell>
          <cell r="R63">
            <v>508.4</v>
          </cell>
          <cell r="S63">
            <v>563.79999999999995</v>
          </cell>
          <cell r="T63">
            <v>494.4</v>
          </cell>
        </row>
        <row r="64">
          <cell r="A64">
            <v>44470</v>
          </cell>
          <cell r="B64">
            <v>563.79999999999995</v>
          </cell>
          <cell r="C64">
            <v>597.20000000000005</v>
          </cell>
          <cell r="D64">
            <v>478.5</v>
          </cell>
          <cell r="E64">
            <v>529.6</v>
          </cell>
          <cell r="F64">
            <v>483.6</v>
          </cell>
          <cell r="G64">
            <v>552.79999999999995</v>
          </cell>
          <cell r="H64">
            <v>675</v>
          </cell>
          <cell r="I64">
            <v>635.29999999999995</v>
          </cell>
          <cell r="J64">
            <v>492.9</v>
          </cell>
          <cell r="K64">
            <v>533.9</v>
          </cell>
          <cell r="L64">
            <v>458.4</v>
          </cell>
          <cell r="M64">
            <v>508.9</v>
          </cell>
          <cell r="N64">
            <v>501.6</v>
          </cell>
          <cell r="R64">
            <v>542.79999999999995</v>
          </cell>
          <cell r="S64">
            <v>582.9</v>
          </cell>
          <cell r="T64">
            <v>503.2</v>
          </cell>
        </row>
        <row r="65">
          <cell r="A65">
            <v>44501</v>
          </cell>
          <cell r="B65">
            <v>580.6</v>
          </cell>
          <cell r="C65">
            <v>613.4</v>
          </cell>
          <cell r="D65">
            <v>492.1</v>
          </cell>
          <cell r="E65">
            <v>547.79999999999995</v>
          </cell>
          <cell r="F65">
            <v>498.1</v>
          </cell>
          <cell r="G65">
            <v>567.5</v>
          </cell>
          <cell r="H65">
            <v>697.7</v>
          </cell>
          <cell r="I65">
            <v>659.1</v>
          </cell>
          <cell r="J65">
            <v>494.8</v>
          </cell>
          <cell r="K65">
            <v>545.6</v>
          </cell>
          <cell r="L65">
            <v>458.5</v>
          </cell>
          <cell r="M65">
            <v>538.5</v>
          </cell>
          <cell r="N65">
            <v>512.79999999999995</v>
          </cell>
          <cell r="R65">
            <v>554.1</v>
          </cell>
          <cell r="S65">
            <v>603.1</v>
          </cell>
          <cell r="T65">
            <v>510.3</v>
          </cell>
        </row>
        <row r="66">
          <cell r="A66">
            <v>44531</v>
          </cell>
          <cell r="B66">
            <v>606.20000000000005</v>
          </cell>
          <cell r="C66">
            <v>649.29999999999995</v>
          </cell>
          <cell r="D66">
            <v>522.29999999999995</v>
          </cell>
          <cell r="E66">
            <v>576.79999999999995</v>
          </cell>
          <cell r="F66">
            <v>506.5</v>
          </cell>
          <cell r="G66">
            <v>583.79999999999995</v>
          </cell>
          <cell r="H66">
            <v>703.9</v>
          </cell>
          <cell r="I66">
            <v>680.1</v>
          </cell>
          <cell r="J66">
            <v>505</v>
          </cell>
          <cell r="K66">
            <v>559.70000000000005</v>
          </cell>
          <cell r="L66">
            <v>461.8</v>
          </cell>
          <cell r="M66">
            <v>588.6</v>
          </cell>
          <cell r="N66">
            <v>528.1</v>
          </cell>
          <cell r="R66">
            <v>575.6</v>
          </cell>
          <cell r="S66">
            <v>634.1</v>
          </cell>
          <cell r="T66">
            <v>517.6</v>
          </cell>
        </row>
        <row r="67">
          <cell r="A67">
            <v>44562</v>
          </cell>
          <cell r="B67">
            <v>627</v>
          </cell>
          <cell r="C67">
            <v>674</v>
          </cell>
          <cell r="D67">
            <v>532.70000000000005</v>
          </cell>
          <cell r="E67">
            <v>590.70000000000005</v>
          </cell>
          <cell r="F67">
            <v>519.4</v>
          </cell>
          <cell r="G67">
            <v>601.79999999999995</v>
          </cell>
          <cell r="H67">
            <v>728.2</v>
          </cell>
          <cell r="I67">
            <v>700.9</v>
          </cell>
          <cell r="J67">
            <v>542.1</v>
          </cell>
          <cell r="K67">
            <v>577.20000000000005</v>
          </cell>
          <cell r="L67">
            <v>464.3</v>
          </cell>
          <cell r="M67">
            <v>621</v>
          </cell>
          <cell r="N67">
            <v>544</v>
          </cell>
          <cell r="R67">
            <v>613.20000000000005</v>
          </cell>
          <cell r="S67">
            <v>653</v>
          </cell>
          <cell r="T67">
            <v>533.70000000000005</v>
          </cell>
        </row>
        <row r="68">
          <cell r="A68">
            <v>44593</v>
          </cell>
          <cell r="B68">
            <v>658.1</v>
          </cell>
          <cell r="C68">
            <v>716.5</v>
          </cell>
          <cell r="D68">
            <v>554</v>
          </cell>
          <cell r="E68">
            <v>608.9</v>
          </cell>
          <cell r="F68">
            <v>532.4</v>
          </cell>
          <cell r="G68">
            <v>630.6</v>
          </cell>
          <cell r="H68">
            <v>762.9</v>
          </cell>
          <cell r="I68">
            <v>741.6</v>
          </cell>
          <cell r="J68">
            <v>551</v>
          </cell>
          <cell r="K68">
            <v>600.5</v>
          </cell>
          <cell r="L68">
            <v>497.4</v>
          </cell>
          <cell r="M68">
            <v>647.9</v>
          </cell>
          <cell r="N68">
            <v>566</v>
          </cell>
          <cell r="R68">
            <v>664.8</v>
          </cell>
          <cell r="S68">
            <v>683.9</v>
          </cell>
          <cell r="T68">
            <v>551.4</v>
          </cell>
        </row>
        <row r="69">
          <cell r="A69">
            <v>44621</v>
          </cell>
          <cell r="B69">
            <v>705.8</v>
          </cell>
          <cell r="C69">
            <v>771.9</v>
          </cell>
          <cell r="D69">
            <v>575.1</v>
          </cell>
          <cell r="E69">
            <v>654.5</v>
          </cell>
          <cell r="F69">
            <v>614.5</v>
          </cell>
          <cell r="G69">
            <v>654.20000000000005</v>
          </cell>
          <cell r="H69">
            <v>797.5</v>
          </cell>
          <cell r="I69">
            <v>801.1</v>
          </cell>
          <cell r="J69">
            <v>576.1</v>
          </cell>
          <cell r="K69">
            <v>618.5</v>
          </cell>
          <cell r="L69">
            <v>624.70000000000005</v>
          </cell>
          <cell r="M69">
            <v>677.6</v>
          </cell>
          <cell r="N69">
            <v>596.1</v>
          </cell>
          <cell r="R69">
            <v>710.9</v>
          </cell>
          <cell r="S69">
            <v>725.4</v>
          </cell>
          <cell r="T69">
            <v>624.6</v>
          </cell>
        </row>
        <row r="70">
          <cell r="A70">
            <v>44652</v>
          </cell>
          <cell r="B70">
            <v>748.3</v>
          </cell>
          <cell r="C70">
            <v>821.5</v>
          </cell>
          <cell r="D70">
            <v>593.70000000000005</v>
          </cell>
          <cell r="E70">
            <v>712.4</v>
          </cell>
          <cell r="F70">
            <v>649.9</v>
          </cell>
          <cell r="G70">
            <v>690.3</v>
          </cell>
          <cell r="H70">
            <v>847.7</v>
          </cell>
          <cell r="I70">
            <v>834.1</v>
          </cell>
          <cell r="J70">
            <v>596</v>
          </cell>
          <cell r="K70">
            <v>646</v>
          </cell>
          <cell r="L70">
            <v>642.9</v>
          </cell>
          <cell r="M70">
            <v>728.5</v>
          </cell>
          <cell r="N70">
            <v>629.29999999999995</v>
          </cell>
          <cell r="R70">
            <v>752.4</v>
          </cell>
          <cell r="S70">
            <v>772.2</v>
          </cell>
          <cell r="T70">
            <v>650.79999999999995</v>
          </cell>
        </row>
        <row r="71">
          <cell r="A71">
            <v>44682</v>
          </cell>
          <cell r="B71">
            <v>787.7</v>
          </cell>
          <cell r="C71">
            <v>863.1</v>
          </cell>
          <cell r="D71">
            <v>640.20000000000005</v>
          </cell>
          <cell r="E71">
            <v>746</v>
          </cell>
          <cell r="F71">
            <v>683.8</v>
          </cell>
          <cell r="G71">
            <v>724.9</v>
          </cell>
          <cell r="H71">
            <v>899</v>
          </cell>
          <cell r="I71">
            <v>881.5</v>
          </cell>
          <cell r="J71">
            <v>612</v>
          </cell>
          <cell r="K71">
            <v>678.7</v>
          </cell>
          <cell r="L71">
            <v>665.6</v>
          </cell>
          <cell r="M71">
            <v>779.6</v>
          </cell>
          <cell r="N71">
            <v>661.5</v>
          </cell>
          <cell r="R71">
            <v>777.3</v>
          </cell>
          <cell r="S71">
            <v>814.2</v>
          </cell>
          <cell r="T71">
            <v>690</v>
          </cell>
        </row>
        <row r="72">
          <cell r="A72">
            <v>44713</v>
          </cell>
          <cell r="B72">
            <v>826.5</v>
          </cell>
          <cell r="C72">
            <v>900.1</v>
          </cell>
          <cell r="D72">
            <v>678.7</v>
          </cell>
          <cell r="E72">
            <v>790.4</v>
          </cell>
          <cell r="F72">
            <v>711.6</v>
          </cell>
          <cell r="G72">
            <v>764.3</v>
          </cell>
          <cell r="H72">
            <v>959.8</v>
          </cell>
          <cell r="I72">
            <v>940.3</v>
          </cell>
          <cell r="J72">
            <v>623.6</v>
          </cell>
          <cell r="K72">
            <v>704.3</v>
          </cell>
          <cell r="L72">
            <v>669.2</v>
          </cell>
          <cell r="M72">
            <v>816.7</v>
          </cell>
          <cell r="N72">
            <v>696.6</v>
          </cell>
          <cell r="R72">
            <v>817.6</v>
          </cell>
          <cell r="S72">
            <v>854.7</v>
          </cell>
          <cell r="T72">
            <v>721.1</v>
          </cell>
        </row>
        <row r="73">
          <cell r="A73">
            <v>44743</v>
          </cell>
          <cell r="B73">
            <v>888</v>
          </cell>
          <cell r="C73">
            <v>959.2</v>
          </cell>
          <cell r="D73">
            <v>721.1</v>
          </cell>
          <cell r="E73">
            <v>867.8</v>
          </cell>
          <cell r="F73">
            <v>750.8</v>
          </cell>
          <cell r="G73">
            <v>850.1</v>
          </cell>
          <cell r="H73">
            <v>1023.8</v>
          </cell>
          <cell r="I73">
            <v>988.6</v>
          </cell>
          <cell r="J73">
            <v>665.2</v>
          </cell>
          <cell r="K73">
            <v>784.6</v>
          </cell>
          <cell r="L73">
            <v>693.6</v>
          </cell>
          <cell r="M73">
            <v>887.1</v>
          </cell>
          <cell r="N73">
            <v>763.9</v>
          </cell>
          <cell r="R73">
            <v>895.3</v>
          </cell>
          <cell r="S73">
            <v>919.9</v>
          </cell>
          <cell r="T73">
            <v>756.4</v>
          </cell>
        </row>
        <row r="74">
          <cell r="A74">
            <v>44774</v>
          </cell>
          <cell r="B74">
            <v>955.6</v>
          </cell>
          <cell r="C74">
            <v>1031</v>
          </cell>
          <cell r="D74">
            <v>768.3</v>
          </cell>
          <cell r="E74">
            <v>959.8</v>
          </cell>
          <cell r="F74">
            <v>809.7</v>
          </cell>
          <cell r="G74">
            <v>922.9</v>
          </cell>
          <cell r="H74">
            <v>1077.5999999999999</v>
          </cell>
          <cell r="I74">
            <v>1066.0999999999999</v>
          </cell>
          <cell r="J74">
            <v>688.2</v>
          </cell>
          <cell r="K74">
            <v>827.2</v>
          </cell>
          <cell r="L74">
            <v>724.3</v>
          </cell>
          <cell r="M74">
            <v>949.7</v>
          </cell>
          <cell r="N74">
            <v>836.2</v>
          </cell>
          <cell r="R74">
            <v>999.5</v>
          </cell>
          <cell r="S74">
            <v>983.7</v>
          </cell>
          <cell r="T74">
            <v>813.5</v>
          </cell>
        </row>
        <row r="75">
          <cell r="A75">
            <v>44805</v>
          </cell>
          <cell r="B75">
            <v>1021.1</v>
          </cell>
          <cell r="C75">
            <v>1101.3</v>
          </cell>
          <cell r="D75">
            <v>850.1</v>
          </cell>
          <cell r="E75">
            <v>1060.2</v>
          </cell>
          <cell r="F75">
            <v>894</v>
          </cell>
          <cell r="G75">
            <v>973.1</v>
          </cell>
          <cell r="H75">
            <v>1134.3</v>
          </cell>
          <cell r="I75">
            <v>1118.0999999999999</v>
          </cell>
          <cell r="J75">
            <v>705.6</v>
          </cell>
          <cell r="K75">
            <v>862.4</v>
          </cell>
          <cell r="L75">
            <v>737.7</v>
          </cell>
          <cell r="M75">
            <v>997.5</v>
          </cell>
          <cell r="N75">
            <v>897.3</v>
          </cell>
          <cell r="R75">
            <v>1125.7</v>
          </cell>
          <cell r="S75">
            <v>1039.0999999999999</v>
          </cell>
          <cell r="T75">
            <v>875.7</v>
          </cell>
        </row>
        <row r="76">
          <cell r="A76">
            <v>44835</v>
          </cell>
          <cell r="B76">
            <v>1084.5999999999999</v>
          </cell>
          <cell r="C76">
            <v>1165.5</v>
          </cell>
          <cell r="D76">
            <v>897</v>
          </cell>
          <cell r="E76">
            <v>1145.9000000000001</v>
          </cell>
          <cell r="F76">
            <v>960.6</v>
          </cell>
          <cell r="G76">
            <v>1019.4</v>
          </cell>
          <cell r="H76">
            <v>1198.5</v>
          </cell>
          <cell r="I76">
            <v>1188.0999999999999</v>
          </cell>
          <cell r="J76">
            <v>786.6</v>
          </cell>
          <cell r="K76">
            <v>900.9</v>
          </cell>
          <cell r="L76">
            <v>742.8</v>
          </cell>
          <cell r="M76">
            <v>1068.5999999999999</v>
          </cell>
          <cell r="N76">
            <v>952.6</v>
          </cell>
          <cell r="R76">
            <v>1251</v>
          </cell>
          <cell r="S76">
            <v>1090.2</v>
          </cell>
          <cell r="T76">
            <v>945.2</v>
          </cell>
        </row>
        <row r="77">
          <cell r="A77">
            <v>44866</v>
          </cell>
          <cell r="B77">
            <v>1133.8</v>
          </cell>
          <cell r="C77">
            <v>1207.8</v>
          </cell>
          <cell r="D77">
            <v>956.3</v>
          </cell>
          <cell r="E77">
            <v>1189.8</v>
          </cell>
          <cell r="F77">
            <v>1028</v>
          </cell>
          <cell r="G77">
            <v>1069.8</v>
          </cell>
          <cell r="H77">
            <v>1259.9000000000001</v>
          </cell>
          <cell r="I77">
            <v>1243</v>
          </cell>
          <cell r="J77">
            <v>830</v>
          </cell>
          <cell r="K77">
            <v>958.4</v>
          </cell>
          <cell r="L77">
            <v>748</v>
          </cell>
          <cell r="M77">
            <v>1122.7</v>
          </cell>
          <cell r="N77">
            <v>997.8</v>
          </cell>
          <cell r="R77">
            <v>1301.8</v>
          </cell>
          <cell r="S77">
            <v>1137.0999999999999</v>
          </cell>
          <cell r="T77">
            <v>1001.9</v>
          </cell>
        </row>
        <row r="78">
          <cell r="A78">
            <v>44896</v>
          </cell>
          <cell r="B78">
            <v>1188.0999999999999</v>
          </cell>
          <cell r="C78">
            <v>1250.8</v>
          </cell>
          <cell r="D78">
            <v>1023</v>
          </cell>
          <cell r="E78">
            <v>1242.9000000000001</v>
          </cell>
          <cell r="F78">
            <v>1072.8</v>
          </cell>
          <cell r="G78">
            <v>1140.2</v>
          </cell>
          <cell r="H78">
            <v>1324.9</v>
          </cell>
          <cell r="I78">
            <v>1320.8</v>
          </cell>
          <cell r="J78">
            <v>860.5</v>
          </cell>
          <cell r="K78">
            <v>1021.2</v>
          </cell>
          <cell r="L78">
            <v>756.3</v>
          </cell>
          <cell r="M78">
            <v>1206.3</v>
          </cell>
          <cell r="N78">
            <v>1042.8</v>
          </cell>
          <cell r="R78">
            <v>1354.3</v>
          </cell>
          <cell r="S78">
            <v>1191.5999999999999</v>
          </cell>
          <cell r="T78">
            <v>1056.8</v>
          </cell>
        </row>
        <row r="79">
          <cell r="A79">
            <v>44927</v>
          </cell>
          <cell r="B79">
            <v>1255.0999999999999</v>
          </cell>
          <cell r="C79">
            <v>1333.9</v>
          </cell>
          <cell r="D79">
            <v>1094.2</v>
          </cell>
          <cell r="E79">
            <v>1285.2</v>
          </cell>
          <cell r="F79">
            <v>1106.9000000000001</v>
          </cell>
          <cell r="G79">
            <v>1214.0999999999999</v>
          </cell>
          <cell r="H79">
            <v>1380.1</v>
          </cell>
          <cell r="I79">
            <v>1390.3</v>
          </cell>
          <cell r="J79">
            <v>920.9</v>
          </cell>
          <cell r="K79">
            <v>1098.8</v>
          </cell>
          <cell r="L79">
            <v>757.2</v>
          </cell>
          <cell r="M79">
            <v>1265</v>
          </cell>
          <cell r="N79">
            <v>1123.8</v>
          </cell>
          <cell r="R79">
            <v>1499</v>
          </cell>
          <cell r="S79">
            <v>1249.9000000000001</v>
          </cell>
          <cell r="T79">
            <v>1103.5999999999999</v>
          </cell>
        </row>
        <row r="80">
          <cell r="A80">
            <v>44958</v>
          </cell>
          <cell r="B80">
            <v>1352.6</v>
          </cell>
          <cell r="C80">
            <v>1464.7</v>
          </cell>
          <cell r="D80">
            <v>1164.3</v>
          </cell>
          <cell r="E80">
            <v>1343.8</v>
          </cell>
          <cell r="F80">
            <v>1162.9000000000001</v>
          </cell>
          <cell r="G80">
            <v>1304.7</v>
          </cell>
          <cell r="H80">
            <v>1443.2</v>
          </cell>
          <cell r="I80">
            <v>1489.4</v>
          </cell>
          <cell r="J80">
            <v>1003.7</v>
          </cell>
          <cell r="K80">
            <v>1177.8</v>
          </cell>
          <cell r="L80">
            <v>870.2</v>
          </cell>
          <cell r="M80">
            <v>1389.6</v>
          </cell>
          <cell r="N80">
            <v>1198.5</v>
          </cell>
          <cell r="R80">
            <v>1550.7</v>
          </cell>
          <cell r="S80">
            <v>1361.1</v>
          </cell>
          <cell r="T80">
            <v>1178.7</v>
          </cell>
        </row>
        <row r="81">
          <cell r="A81">
            <v>44986</v>
          </cell>
          <cell r="B81">
            <v>1437.1</v>
          </cell>
          <cell r="C81">
            <v>1565.5</v>
          </cell>
          <cell r="D81">
            <v>1260.5</v>
          </cell>
          <cell r="E81">
            <v>1419.3</v>
          </cell>
          <cell r="F81">
            <v>1225.9000000000001</v>
          </cell>
          <cell r="G81">
            <v>1377.8</v>
          </cell>
          <cell r="H81">
            <v>1525.1</v>
          </cell>
          <cell r="I81">
            <v>1565.3</v>
          </cell>
          <cell r="J81">
            <v>1018.7</v>
          </cell>
          <cell r="K81">
            <v>1240.2</v>
          </cell>
          <cell r="L81">
            <v>1068.5</v>
          </cell>
          <cell r="M81">
            <v>1491.5</v>
          </cell>
          <cell r="N81">
            <v>1263.8</v>
          </cell>
          <cell r="R81">
            <v>1621.5</v>
          </cell>
          <cell r="S81">
            <v>1451.8</v>
          </cell>
          <cell r="T81">
            <v>1248.5999999999999</v>
          </cell>
        </row>
        <row r="82">
          <cell r="A82">
            <v>45017</v>
          </cell>
          <cell r="B82">
            <v>1556.9</v>
          </cell>
          <cell r="C82">
            <v>1719</v>
          </cell>
          <cell r="D82">
            <v>1328.5</v>
          </cell>
          <cell r="E82">
            <v>1552.6</v>
          </cell>
          <cell r="F82">
            <v>1282.0999999999999</v>
          </cell>
          <cell r="G82">
            <v>1492.2</v>
          </cell>
          <cell r="H82">
            <v>1631.2</v>
          </cell>
          <cell r="I82">
            <v>1648.7</v>
          </cell>
          <cell r="J82">
            <v>1078.7</v>
          </cell>
          <cell r="K82">
            <v>1322</v>
          </cell>
          <cell r="L82">
            <v>1105.8</v>
          </cell>
          <cell r="M82">
            <v>1705</v>
          </cell>
          <cell r="N82">
            <v>1347.4</v>
          </cell>
          <cell r="R82">
            <v>1767.6</v>
          </cell>
          <cell r="S82">
            <v>1581.9</v>
          </cell>
          <cell r="T82">
            <v>1309</v>
          </cell>
        </row>
        <row r="83">
          <cell r="A83">
            <v>45047</v>
          </cell>
          <cell r="B83">
            <v>1670.4</v>
          </cell>
          <cell r="C83">
            <v>1818.9</v>
          </cell>
          <cell r="D83">
            <v>1445.5</v>
          </cell>
          <cell r="E83">
            <v>1681.9</v>
          </cell>
          <cell r="F83">
            <v>1442.5</v>
          </cell>
          <cell r="G83">
            <v>1619.3</v>
          </cell>
          <cell r="H83">
            <v>1810.9</v>
          </cell>
          <cell r="I83">
            <v>1742.9</v>
          </cell>
          <cell r="J83">
            <v>1156.2</v>
          </cell>
          <cell r="K83">
            <v>1409.8</v>
          </cell>
          <cell r="L83">
            <v>1141.8</v>
          </cell>
          <cell r="M83">
            <v>1819.5</v>
          </cell>
          <cell r="N83">
            <v>1458.5</v>
          </cell>
          <cell r="R83">
            <v>1884.9</v>
          </cell>
          <cell r="S83">
            <v>1697</v>
          </cell>
          <cell r="T83">
            <v>1413.5</v>
          </cell>
        </row>
        <row r="84">
          <cell r="A84">
            <v>45078</v>
          </cell>
          <cell r="B84">
            <v>1780.8</v>
          </cell>
          <cell r="C84">
            <v>1927.3</v>
          </cell>
          <cell r="D84">
            <v>1519.2</v>
          </cell>
          <cell r="E84">
            <v>1742.3</v>
          </cell>
          <cell r="F84">
            <v>1659.4</v>
          </cell>
          <cell r="G84">
            <v>1742.1</v>
          </cell>
          <cell r="H84">
            <v>1965.6</v>
          </cell>
          <cell r="I84">
            <v>1842.3</v>
          </cell>
          <cell r="J84">
            <v>1255.5999999999999</v>
          </cell>
          <cell r="K84">
            <v>1503.8</v>
          </cell>
          <cell r="L84">
            <v>1287.5</v>
          </cell>
          <cell r="M84">
            <v>1885</v>
          </cell>
          <cell r="N84">
            <v>1570.6</v>
          </cell>
          <cell r="R84">
            <v>1954.3</v>
          </cell>
          <cell r="S84">
            <v>1808.1</v>
          </cell>
          <cell r="T84">
            <v>1550.2</v>
          </cell>
        </row>
        <row r="85">
          <cell r="A85">
            <v>45108</v>
          </cell>
          <cell r="B85">
            <v>1892.2</v>
          </cell>
          <cell r="C85">
            <v>2028.6</v>
          </cell>
          <cell r="D85">
            <v>1654.1</v>
          </cell>
          <cell r="E85">
            <v>1813.4</v>
          </cell>
          <cell r="F85">
            <v>1766</v>
          </cell>
          <cell r="G85">
            <v>1866</v>
          </cell>
          <cell r="H85">
            <v>2153.5</v>
          </cell>
          <cell r="I85">
            <v>1948</v>
          </cell>
          <cell r="J85">
            <v>1392.5</v>
          </cell>
          <cell r="K85">
            <v>1654.9</v>
          </cell>
          <cell r="L85">
            <v>1370.6</v>
          </cell>
          <cell r="M85">
            <v>2019.6</v>
          </cell>
          <cell r="N85">
            <v>1664.5</v>
          </cell>
          <cell r="R85">
            <v>2049.4</v>
          </cell>
          <cell r="S85">
            <v>1922.4</v>
          </cell>
          <cell r="T85">
            <v>1661.6</v>
          </cell>
        </row>
        <row r="86">
          <cell r="A86">
            <v>45139</v>
          </cell>
          <cell r="B86">
            <v>2160.5</v>
          </cell>
          <cell r="C86">
            <v>2385.3000000000002</v>
          </cell>
          <cell r="D86">
            <v>1848.9</v>
          </cell>
          <cell r="E86">
            <v>2025</v>
          </cell>
          <cell r="F86">
            <v>1890.7</v>
          </cell>
          <cell r="G86">
            <v>2168.1999999999998</v>
          </cell>
          <cell r="H86">
            <v>2538</v>
          </cell>
          <cell r="I86">
            <v>2163</v>
          </cell>
          <cell r="J86">
            <v>1480.7</v>
          </cell>
          <cell r="K86">
            <v>1868.9</v>
          </cell>
          <cell r="L86">
            <v>1444</v>
          </cell>
          <cell r="M86">
            <v>2269.1</v>
          </cell>
          <cell r="N86">
            <v>1876.1</v>
          </cell>
          <cell r="R86">
            <v>2321</v>
          </cell>
          <cell r="S86">
            <v>2225.1999999999998</v>
          </cell>
          <cell r="T86">
            <v>1791.2</v>
          </cell>
        </row>
        <row r="87">
          <cell r="A87">
            <v>45170</v>
          </cell>
          <cell r="B87">
            <v>2440.4</v>
          </cell>
          <cell r="C87">
            <v>2744.8</v>
          </cell>
          <cell r="D87">
            <v>2053.1999999999998</v>
          </cell>
          <cell r="E87">
            <v>2275.1999999999998</v>
          </cell>
          <cell r="F87">
            <v>2057.3000000000002</v>
          </cell>
          <cell r="G87">
            <v>2471.8000000000002</v>
          </cell>
          <cell r="H87">
            <v>2751.6</v>
          </cell>
          <cell r="I87">
            <v>2429.1999999999998</v>
          </cell>
          <cell r="J87">
            <v>1613.8</v>
          </cell>
          <cell r="K87">
            <v>2122.1</v>
          </cell>
          <cell r="L87">
            <v>1531.1</v>
          </cell>
          <cell r="M87">
            <v>2560.9</v>
          </cell>
          <cell r="N87">
            <v>2096.8000000000002</v>
          </cell>
          <cell r="R87">
            <v>2590.6999999999998</v>
          </cell>
          <cell r="S87">
            <v>2535.1999999999998</v>
          </cell>
          <cell r="T87">
            <v>1959.1</v>
          </cell>
        </row>
        <row r="88">
          <cell r="A88">
            <v>45200</v>
          </cell>
          <cell r="B88">
            <v>2620.9</v>
          </cell>
          <cell r="C88">
            <v>2902.9</v>
          </cell>
          <cell r="D88">
            <v>2237.4</v>
          </cell>
          <cell r="E88">
            <v>2507.8000000000002</v>
          </cell>
          <cell r="F88">
            <v>2185.9</v>
          </cell>
          <cell r="G88">
            <v>2711.1</v>
          </cell>
          <cell r="H88">
            <v>2858.2</v>
          </cell>
          <cell r="I88">
            <v>2603.8000000000002</v>
          </cell>
          <cell r="J88">
            <v>1812.1</v>
          </cell>
          <cell r="K88">
            <v>2384.5</v>
          </cell>
          <cell r="L88">
            <v>1573.9</v>
          </cell>
          <cell r="M88">
            <v>2808.3</v>
          </cell>
          <cell r="N88">
            <v>2240.6999999999998</v>
          </cell>
          <cell r="R88">
            <v>2752.5</v>
          </cell>
          <cell r="S88">
            <v>2733.5</v>
          </cell>
          <cell r="T88">
            <v>2082.3000000000002</v>
          </cell>
        </row>
        <row r="89">
          <cell r="A89">
            <v>45231</v>
          </cell>
          <cell r="B89">
            <v>2957.1</v>
          </cell>
          <cell r="C89">
            <v>3326.8</v>
          </cell>
          <cell r="D89">
            <v>2499</v>
          </cell>
          <cell r="E89">
            <v>2816.8</v>
          </cell>
          <cell r="F89">
            <v>2332.6999999999998</v>
          </cell>
          <cell r="G89">
            <v>3041.1</v>
          </cell>
          <cell r="H89">
            <v>3342.7</v>
          </cell>
          <cell r="I89">
            <v>2875.1</v>
          </cell>
          <cell r="J89">
            <v>2102.6999999999998</v>
          </cell>
          <cell r="K89">
            <v>2686</v>
          </cell>
          <cell r="L89">
            <v>1597.6</v>
          </cell>
          <cell r="M89">
            <v>3130.6</v>
          </cell>
          <cell r="N89">
            <v>2502</v>
          </cell>
          <cell r="R89">
            <v>3112.6</v>
          </cell>
          <cell r="S89">
            <v>3099.7</v>
          </cell>
          <cell r="T89">
            <v>2282.6999999999998</v>
          </cell>
        </row>
        <row r="90">
          <cell r="A90">
            <v>45261</v>
          </cell>
          <cell r="B90">
            <v>3795.5</v>
          </cell>
          <cell r="C90">
            <v>4361.8</v>
          </cell>
          <cell r="D90">
            <v>2995.9</v>
          </cell>
          <cell r="E90">
            <v>3351.5</v>
          </cell>
          <cell r="F90">
            <v>2784.2</v>
          </cell>
          <cell r="G90">
            <v>4024</v>
          </cell>
          <cell r="H90">
            <v>4404.8999999999996</v>
          </cell>
          <cell r="I90">
            <v>3939.6</v>
          </cell>
          <cell r="J90">
            <v>2491.6999999999998</v>
          </cell>
          <cell r="K90">
            <v>3300.3</v>
          </cell>
          <cell r="L90">
            <v>1666.3</v>
          </cell>
          <cell r="M90">
            <v>3912.2</v>
          </cell>
          <cell r="N90">
            <v>3485.4</v>
          </cell>
          <cell r="R90">
            <v>3801.5</v>
          </cell>
          <cell r="S90">
            <v>4016.6</v>
          </cell>
          <cell r="T90">
            <v>2916.3</v>
          </cell>
        </row>
        <row r="91">
          <cell r="A91">
            <v>45292</v>
          </cell>
          <cell r="B91">
            <v>4535.8</v>
          </cell>
          <cell r="C91">
            <v>5164.8999999999996</v>
          </cell>
          <cell r="D91">
            <v>3588.9</v>
          </cell>
          <cell r="E91">
            <v>3713.8</v>
          </cell>
          <cell r="F91">
            <v>3320.4</v>
          </cell>
          <cell r="G91">
            <v>4808.8999999999996</v>
          </cell>
          <cell r="H91">
            <v>5347.2</v>
          </cell>
          <cell r="I91">
            <v>4862.2</v>
          </cell>
          <cell r="J91">
            <v>3144.8</v>
          </cell>
          <cell r="K91">
            <v>4020.2</v>
          </cell>
          <cell r="L91">
            <v>1731.9</v>
          </cell>
          <cell r="M91">
            <v>4702.8999999999996</v>
          </cell>
          <cell r="N91">
            <v>4901.3</v>
          </cell>
          <cell r="R91">
            <v>4271</v>
          </cell>
          <cell r="S91">
            <v>4809.8</v>
          </cell>
          <cell r="T91">
            <v>3638.3</v>
          </cell>
        </row>
        <row r="92">
          <cell r="A92">
            <v>45323</v>
          </cell>
          <cell r="B92">
            <v>5030</v>
          </cell>
          <cell r="C92">
            <v>5614.5</v>
          </cell>
          <cell r="D92">
            <v>4172.5</v>
          </cell>
          <cell r="E92">
            <v>4113.3</v>
          </cell>
          <cell r="F92">
            <v>3757.9</v>
          </cell>
          <cell r="G92">
            <v>5240.8999999999996</v>
          </cell>
          <cell r="H92">
            <v>6043.2</v>
          </cell>
          <cell r="I92">
            <v>5506.1</v>
          </cell>
          <cell r="J92">
            <v>3874.8</v>
          </cell>
          <cell r="K92">
            <v>4439.1000000000004</v>
          </cell>
          <cell r="L92">
            <v>2153.3000000000002</v>
          </cell>
          <cell r="M92">
            <v>5198.6000000000004</v>
          </cell>
          <cell r="N92">
            <v>5603.2</v>
          </cell>
          <cell r="R92">
            <v>4762.3999999999996</v>
          </cell>
          <cell r="S92">
            <v>5303.1</v>
          </cell>
          <cell r="T92">
            <v>4138</v>
          </cell>
        </row>
        <row r="93">
          <cell r="A93">
            <v>45352</v>
          </cell>
          <cell r="B93">
            <v>5550.4</v>
          </cell>
          <cell r="C93">
            <v>6073.9</v>
          </cell>
          <cell r="D93">
            <v>4578</v>
          </cell>
          <cell r="E93">
            <v>4350.3999999999996</v>
          </cell>
          <cell r="F93">
            <v>4303.8</v>
          </cell>
          <cell r="G93">
            <v>5492.5</v>
          </cell>
          <cell r="H93">
            <v>6682.5</v>
          </cell>
          <cell r="I93">
            <v>6878.2</v>
          </cell>
          <cell r="J93">
            <v>4433.6000000000004</v>
          </cell>
          <cell r="K93">
            <v>4811.2</v>
          </cell>
          <cell r="L93">
            <v>2812.8</v>
          </cell>
          <cell r="M93">
            <v>5637.2</v>
          </cell>
          <cell r="N93">
            <v>6107.4</v>
          </cell>
          <cell r="R93">
            <v>5084.3999999999996</v>
          </cell>
          <cell r="S93">
            <v>5737.4</v>
          </cell>
          <cell r="T93">
            <v>5139</v>
          </cell>
        </row>
        <row r="94">
          <cell r="A94">
            <v>45383</v>
          </cell>
          <cell r="B94">
            <v>5899.3</v>
          </cell>
          <cell r="C94">
            <v>6372.6</v>
          </cell>
          <cell r="D94">
            <v>4834.1000000000004</v>
          </cell>
          <cell r="E94">
            <v>4698.7</v>
          </cell>
          <cell r="F94">
            <v>4859</v>
          </cell>
          <cell r="G94">
            <v>5800.5</v>
          </cell>
          <cell r="H94">
            <v>7208.4</v>
          </cell>
          <cell r="I94">
            <v>7140.1</v>
          </cell>
          <cell r="J94">
            <v>5148</v>
          </cell>
          <cell r="K94">
            <v>5139.1000000000004</v>
          </cell>
          <cell r="L94">
            <v>3204</v>
          </cell>
          <cell r="M94">
            <v>5939.1</v>
          </cell>
          <cell r="N94">
            <v>6441.3</v>
          </cell>
          <cell r="R94">
            <v>5606.7</v>
          </cell>
          <cell r="S94">
            <v>6015.2</v>
          </cell>
          <cell r="T94">
            <v>5647.5</v>
          </cell>
        </row>
        <row r="95">
          <cell r="A95">
            <v>45413</v>
          </cell>
          <cell r="B95">
            <v>6119.4</v>
          </cell>
          <cell r="C95">
            <v>6588.5</v>
          </cell>
          <cell r="D95">
            <v>5088.2</v>
          </cell>
          <cell r="E95">
            <v>4840</v>
          </cell>
          <cell r="F95">
            <v>5125.6000000000004</v>
          </cell>
          <cell r="G95">
            <v>6010.6</v>
          </cell>
          <cell r="H95">
            <v>7286.4</v>
          </cell>
          <cell r="I95">
            <v>7495.9</v>
          </cell>
          <cell r="J95">
            <v>5547.1</v>
          </cell>
          <cell r="K95">
            <v>5331</v>
          </cell>
          <cell r="L95">
            <v>3520.8</v>
          </cell>
          <cell r="M95">
            <v>6095.9</v>
          </cell>
          <cell r="N95">
            <v>6641.2</v>
          </cell>
          <cell r="R95">
            <v>5864.2</v>
          </cell>
          <cell r="S95">
            <v>6188.5</v>
          </cell>
          <cell r="T95">
            <v>6026.1</v>
          </cell>
        </row>
        <row r="96">
          <cell r="A96">
            <v>45444</v>
          </cell>
          <cell r="B96">
            <v>6387.6</v>
          </cell>
          <cell r="C96">
            <v>6804</v>
          </cell>
          <cell r="D96">
            <v>5181.6000000000004</v>
          </cell>
          <cell r="E96">
            <v>5038.8999999999996</v>
          </cell>
          <cell r="F96">
            <v>6119.4</v>
          </cell>
          <cell r="G96">
            <v>6196.5</v>
          </cell>
          <cell r="H96">
            <v>7608.8</v>
          </cell>
          <cell r="I96">
            <v>7611.1</v>
          </cell>
          <cell r="J96">
            <v>5825.3</v>
          </cell>
          <cell r="K96">
            <v>5579.8</v>
          </cell>
          <cell r="L96">
            <v>3727.6</v>
          </cell>
          <cell r="M96">
            <v>6356</v>
          </cell>
          <cell r="N96">
            <v>6743.6</v>
          </cell>
          <cell r="R96">
            <v>6164.1</v>
          </cell>
          <cell r="S96">
            <v>6380.1</v>
          </cell>
          <cell r="T96">
            <v>6574.8</v>
          </cell>
        </row>
        <row r="97">
          <cell r="A97">
            <v>45474</v>
          </cell>
          <cell r="B97">
            <v>6681.8</v>
          </cell>
          <cell r="C97">
            <v>6966.6</v>
          </cell>
          <cell r="D97">
            <v>5463.4</v>
          </cell>
          <cell r="E97">
            <v>5239.6000000000004</v>
          </cell>
          <cell r="F97">
            <v>7318.9</v>
          </cell>
          <cell r="G97">
            <v>6372.9</v>
          </cell>
          <cell r="H97">
            <v>8052.5</v>
          </cell>
          <cell r="I97">
            <v>7803.4</v>
          </cell>
          <cell r="J97">
            <v>6065.1</v>
          </cell>
          <cell r="K97">
            <v>5816.2</v>
          </cell>
          <cell r="L97">
            <v>4242.7</v>
          </cell>
          <cell r="M97">
            <v>6611.6</v>
          </cell>
          <cell r="N97">
            <v>7023.8</v>
          </cell>
          <cell r="R97">
            <v>6418</v>
          </cell>
          <cell r="S97">
            <v>6589.4</v>
          </cell>
          <cell r="T97">
            <v>7234</v>
          </cell>
        </row>
        <row r="98">
          <cell r="A98">
            <v>45505</v>
          </cell>
          <cell r="B98">
            <v>6973.5</v>
          </cell>
          <cell r="C98">
            <v>7330.3</v>
          </cell>
          <cell r="D98">
            <v>5657.9</v>
          </cell>
          <cell r="E98">
            <v>5350.8</v>
          </cell>
          <cell r="F98">
            <v>7660.6</v>
          </cell>
          <cell r="G98">
            <v>6625.2</v>
          </cell>
          <cell r="H98">
            <v>8358.1</v>
          </cell>
          <cell r="I98">
            <v>8079</v>
          </cell>
          <cell r="J98">
            <v>6350.5</v>
          </cell>
          <cell r="K98">
            <v>6093.7</v>
          </cell>
          <cell r="L98">
            <v>4429.3999999999996</v>
          </cell>
          <cell r="M98">
            <v>7024.1</v>
          </cell>
          <cell r="N98">
            <v>7176.6</v>
          </cell>
          <cell r="R98">
            <v>6863.4</v>
          </cell>
          <cell r="S98">
            <v>6850.5</v>
          </cell>
          <cell r="T98">
            <v>7538.1</v>
          </cell>
        </row>
        <row r="99">
          <cell r="A99">
            <v>45536</v>
          </cell>
          <cell r="B99">
            <v>7201.3</v>
          </cell>
          <cell r="C99">
            <v>7505.1</v>
          </cell>
          <cell r="D99">
            <v>5751.8</v>
          </cell>
          <cell r="E99">
            <v>5596.4</v>
          </cell>
          <cell r="F99">
            <v>8257.9</v>
          </cell>
          <cell r="G99">
            <v>6766.8</v>
          </cell>
          <cell r="H99">
            <v>8688.5</v>
          </cell>
          <cell r="I99">
            <v>8264.2999999999993</v>
          </cell>
          <cell r="J99">
            <v>6462.1</v>
          </cell>
          <cell r="K99">
            <v>6393.7</v>
          </cell>
          <cell r="L99">
            <v>4561.5</v>
          </cell>
          <cell r="M99">
            <v>7226.1</v>
          </cell>
          <cell r="N99">
            <v>7350.3</v>
          </cell>
          <cell r="R99">
            <v>7048.4</v>
          </cell>
          <cell r="S99">
            <v>7062.6</v>
          </cell>
          <cell r="T99">
            <v>7858.1</v>
          </cell>
        </row>
        <row r="100">
          <cell r="A100">
            <v>45566</v>
          </cell>
          <cell r="B100">
            <v>7385.8</v>
          </cell>
          <cell r="C100">
            <v>7589.9</v>
          </cell>
          <cell r="D100">
            <v>5869.7</v>
          </cell>
          <cell r="E100">
            <v>5873.9</v>
          </cell>
          <cell r="F100">
            <v>8851.1</v>
          </cell>
          <cell r="G100">
            <v>6924.1</v>
          </cell>
          <cell r="H100">
            <v>8953.9</v>
          </cell>
          <cell r="I100">
            <v>8315.1</v>
          </cell>
          <cell r="J100">
            <v>6562</v>
          </cell>
          <cell r="K100">
            <v>6559.9</v>
          </cell>
          <cell r="L100">
            <v>4625.3</v>
          </cell>
          <cell r="M100">
            <v>7592.4</v>
          </cell>
          <cell r="N100">
            <v>7552.7</v>
          </cell>
          <cell r="R100">
            <v>7161.8</v>
          </cell>
          <cell r="S100">
            <v>7240.3</v>
          </cell>
          <cell r="T100">
            <v>8119.7</v>
          </cell>
        </row>
        <row r="101">
          <cell r="A101">
            <v>45597</v>
          </cell>
          <cell r="B101">
            <v>7517</v>
          </cell>
          <cell r="C101">
            <v>7602.3</v>
          </cell>
          <cell r="D101">
            <v>6104.8</v>
          </cell>
          <cell r="E101">
            <v>6080.2</v>
          </cell>
          <cell r="F101">
            <v>9043.4</v>
          </cell>
          <cell r="G101">
            <v>7068.3</v>
          </cell>
          <cell r="H101">
            <v>9199.7999999999993</v>
          </cell>
          <cell r="I101">
            <v>8511.5</v>
          </cell>
          <cell r="J101">
            <v>6674.3</v>
          </cell>
          <cell r="K101">
            <v>6735.2</v>
          </cell>
          <cell r="L101">
            <v>4676.7</v>
          </cell>
          <cell r="M101">
            <v>7933.3</v>
          </cell>
          <cell r="N101">
            <v>7672.9</v>
          </cell>
          <cell r="R101">
            <v>7052.7</v>
          </cell>
          <cell r="S101">
            <v>7407.3</v>
          </cell>
          <cell r="T101">
            <v>8279.2000000000007</v>
          </cell>
        </row>
        <row r="102">
          <cell r="A102">
            <v>45627</v>
          </cell>
          <cell r="B102">
            <v>7737.3</v>
          </cell>
          <cell r="C102">
            <v>7793.4</v>
          </cell>
          <cell r="D102">
            <v>6271.1</v>
          </cell>
          <cell r="E102">
            <v>6186</v>
          </cell>
          <cell r="F102">
            <v>9274.4</v>
          </cell>
          <cell r="G102">
            <v>7159.4</v>
          </cell>
          <cell r="H102">
            <v>9348.7999999999993</v>
          </cell>
          <cell r="I102">
            <v>9129.2000000000007</v>
          </cell>
          <cell r="J102">
            <v>7019.9</v>
          </cell>
          <cell r="K102">
            <v>6935.9</v>
          </cell>
          <cell r="L102">
            <v>4724.8999999999996</v>
          </cell>
          <cell r="M102">
            <v>8205.5</v>
          </cell>
          <cell r="N102">
            <v>7821.8</v>
          </cell>
          <cell r="R102">
            <v>6999.1</v>
          </cell>
          <cell r="S102">
            <v>7608.3</v>
          </cell>
          <cell r="T102">
            <v>8768.7999999999993</v>
          </cell>
        </row>
        <row r="103">
          <cell r="A103">
            <v>45658</v>
          </cell>
          <cell r="B103">
            <v>7929.1</v>
          </cell>
          <cell r="C103">
            <v>7936.7</v>
          </cell>
          <cell r="D103">
            <v>6438</v>
          </cell>
          <cell r="E103">
            <v>6251.7</v>
          </cell>
          <cell r="F103">
            <v>9747.7999999999993</v>
          </cell>
          <cell r="G103">
            <v>7263.1</v>
          </cell>
          <cell r="H103">
            <v>9523.1</v>
          </cell>
          <cell r="I103">
            <v>9470.4</v>
          </cell>
          <cell r="J103">
            <v>7143.6</v>
          </cell>
          <cell r="K103">
            <v>7059.5</v>
          </cell>
          <cell r="L103">
            <v>4920.3999999999996</v>
          </cell>
          <cell r="M103">
            <v>8645.6</v>
          </cell>
          <cell r="N103">
            <v>7925.5</v>
          </cell>
          <cell r="R103">
            <v>6884.8</v>
          </cell>
          <cell r="S103">
            <v>7815.2</v>
          </cell>
          <cell r="T103">
            <v>9117.5</v>
          </cell>
        </row>
        <row r="104">
          <cell r="A104">
            <v>45689</v>
          </cell>
          <cell r="B104">
            <v>8080.7</v>
          </cell>
          <cell r="C104">
            <v>8150.2</v>
          </cell>
          <cell r="D104">
            <v>6479.1</v>
          </cell>
          <cell r="E104">
            <v>6237.2</v>
          </cell>
          <cell r="F104">
            <v>10009.799999999999</v>
          </cell>
          <cell r="G104">
            <v>7340.6</v>
          </cell>
          <cell r="H104">
            <v>9720.7000000000007</v>
          </cell>
          <cell r="I104">
            <v>9630.6</v>
          </cell>
          <cell r="J104">
            <v>7304.4</v>
          </cell>
          <cell r="K104">
            <v>7177</v>
          </cell>
          <cell r="L104">
            <v>5475.2</v>
          </cell>
          <cell r="M104">
            <v>8591.7000000000007</v>
          </cell>
          <cell r="N104">
            <v>8123</v>
          </cell>
          <cell r="R104">
            <v>6819.9</v>
          </cell>
          <cell r="S104">
            <v>7988.5</v>
          </cell>
          <cell r="T104">
            <v>9335.7000000000007</v>
          </cell>
        </row>
        <row r="105">
          <cell r="A105">
            <v>45717</v>
          </cell>
          <cell r="B105">
            <v>8333.5</v>
          </cell>
          <cell r="C105">
            <v>8613.1</v>
          </cell>
          <cell r="D105">
            <v>6462.6</v>
          </cell>
          <cell r="E105">
            <v>6296.2</v>
          </cell>
          <cell r="F105">
            <v>10195.9</v>
          </cell>
          <cell r="G105">
            <v>7379.6</v>
          </cell>
          <cell r="H105">
            <v>9927.2000000000007</v>
          </cell>
          <cell r="I105">
            <v>9681.7999999999993</v>
          </cell>
          <cell r="J105">
            <v>7441.3</v>
          </cell>
          <cell r="K105">
            <v>7252.4</v>
          </cell>
          <cell r="L105">
            <v>6816.1</v>
          </cell>
          <cell r="M105">
            <v>8886.7000000000007</v>
          </cell>
          <cell r="N105">
            <v>8360.2999999999993</v>
          </cell>
          <cell r="R105">
            <v>7228.5</v>
          </cell>
          <cell r="S105">
            <v>8231.1</v>
          </cell>
          <cell r="T105">
            <v>9518.5</v>
          </cell>
        </row>
        <row r="106">
          <cell r="A106">
            <v>45748</v>
          </cell>
          <cell r="B106">
            <v>8555.2999999999993</v>
          </cell>
          <cell r="C106">
            <v>8885.6</v>
          </cell>
          <cell r="D106">
            <v>6621.2</v>
          </cell>
          <cell r="E106">
            <v>6485.2</v>
          </cell>
          <cell r="F106">
            <v>10376.5</v>
          </cell>
          <cell r="G106">
            <v>7421.4</v>
          </cell>
          <cell r="H106">
            <v>10137.1</v>
          </cell>
          <cell r="I106">
            <v>9823.7000000000007</v>
          </cell>
          <cell r="J106">
            <v>7669.4</v>
          </cell>
          <cell r="K106">
            <v>7481</v>
          </cell>
          <cell r="L106">
            <v>7100.4</v>
          </cell>
          <cell r="M106">
            <v>9366.2999999999993</v>
          </cell>
          <cell r="N106">
            <v>8574</v>
          </cell>
          <cell r="R106">
            <v>7361.4</v>
          </cell>
          <cell r="S106">
            <v>8477.7999999999993</v>
          </cell>
          <cell r="T106">
            <v>9704.9</v>
          </cell>
        </row>
        <row r="107">
          <cell r="A107">
            <v>45778</v>
          </cell>
          <cell r="B107">
            <v>8664</v>
          </cell>
          <cell r="C107">
            <v>8946.9</v>
          </cell>
          <cell r="D107">
            <v>6686</v>
          </cell>
          <cell r="E107">
            <v>6641.7</v>
          </cell>
          <cell r="F107">
            <v>10508.4</v>
          </cell>
          <cell r="G107">
            <v>7512.4</v>
          </cell>
          <cell r="H107">
            <v>10389.200000000001</v>
          </cell>
          <cell r="I107">
            <v>9790</v>
          </cell>
          <cell r="J107">
            <v>7966.8</v>
          </cell>
          <cell r="K107">
            <v>7618</v>
          </cell>
          <cell r="L107">
            <v>7191.3</v>
          </cell>
          <cell r="M107">
            <v>9679.5</v>
          </cell>
          <cell r="N107">
            <v>8725.7999999999993</v>
          </cell>
          <cell r="R107">
            <v>7156.5</v>
          </cell>
          <cell r="S107">
            <v>8661.5</v>
          </cell>
          <cell r="T107">
            <v>9738.2999999999993</v>
          </cell>
        </row>
        <row r="108">
          <cell r="A108">
            <v>45809</v>
          </cell>
          <cell r="B108">
            <v>8755.7999999999993</v>
          </cell>
          <cell r="C108">
            <v>8951.1</v>
          </cell>
          <cell r="D108">
            <v>6816.5</v>
          </cell>
          <cell r="E108">
            <v>6703.5</v>
          </cell>
          <cell r="F108">
            <v>10827.4</v>
          </cell>
          <cell r="G108">
            <v>7579.2</v>
          </cell>
          <cell r="H108">
            <v>10643.9</v>
          </cell>
          <cell r="I108">
            <v>9847.2999999999993</v>
          </cell>
          <cell r="J108">
            <v>8043.7</v>
          </cell>
          <cell r="K108">
            <v>7707.3</v>
          </cell>
          <cell r="L108">
            <v>7314</v>
          </cell>
          <cell r="M108">
            <v>9975.2000000000007</v>
          </cell>
          <cell r="N108">
            <v>8858.1</v>
          </cell>
          <cell r="R108">
            <v>6992</v>
          </cell>
          <cell r="S108">
            <v>8779.7999999999993</v>
          </cell>
          <cell r="T108">
            <v>9906.2999999999993</v>
          </cell>
        </row>
        <row r="109">
          <cell r="A109">
            <v>45839</v>
          </cell>
          <cell r="B109">
            <v>8905.1</v>
          </cell>
          <cell r="C109">
            <v>9057.6</v>
          </cell>
          <cell r="D109">
            <v>6867.5</v>
          </cell>
          <cell r="E109">
            <v>6743.5</v>
          </cell>
          <cell r="F109">
            <v>11110</v>
          </cell>
          <cell r="G109">
            <v>7679</v>
          </cell>
          <cell r="H109">
            <v>10700.1</v>
          </cell>
          <cell r="I109">
            <v>10078.799999999999</v>
          </cell>
          <cell r="J109">
            <v>8217.9</v>
          </cell>
          <cell r="K109">
            <v>7936.8</v>
          </cell>
          <cell r="L109">
            <v>7671.5</v>
          </cell>
          <cell r="M109">
            <v>10378.200000000001</v>
          </cell>
          <cell r="N109">
            <v>9015.5</v>
          </cell>
          <cell r="R109">
            <v>7135.6</v>
          </cell>
          <cell r="S109">
            <v>8912.7000000000007</v>
          </cell>
          <cell r="T109">
            <v>10124.6</v>
          </cell>
        </row>
        <row r="110">
          <cell r="A110">
            <v>45870</v>
          </cell>
          <cell r="B110">
            <v>9055.2000000000007</v>
          </cell>
          <cell r="C110">
            <v>9184.9</v>
          </cell>
          <cell r="D110">
            <v>7008.4</v>
          </cell>
          <cell r="E110">
            <v>6709.7</v>
          </cell>
          <cell r="F110">
            <v>11437.7</v>
          </cell>
          <cell r="G110">
            <v>7721.7</v>
          </cell>
          <cell r="H110">
            <v>10951.8</v>
          </cell>
          <cell r="I110">
            <v>10341</v>
          </cell>
          <cell r="J110">
            <v>8352.4</v>
          </cell>
          <cell r="K110">
            <v>7997.6</v>
          </cell>
          <cell r="L110">
            <v>7867.8</v>
          </cell>
          <cell r="M110">
            <v>10774</v>
          </cell>
          <cell r="N110">
            <v>9185.6</v>
          </cell>
          <cell r="R110">
            <v>7169.2</v>
          </cell>
          <cell r="S110">
            <v>9049</v>
          </cell>
          <cell r="T110">
            <v>10411.1</v>
          </cell>
        </row>
        <row r="111">
          <cell r="A111">
            <v>45901</v>
          </cell>
          <cell r="B111">
            <v>9217.7000000000007</v>
          </cell>
          <cell r="C111">
            <v>9358.7000000000007</v>
          </cell>
          <cell r="D111">
            <v>7095.9</v>
          </cell>
          <cell r="E111">
            <v>6875.5</v>
          </cell>
          <cell r="F111">
            <v>11745.6</v>
          </cell>
          <cell r="G111">
            <v>7774.5</v>
          </cell>
          <cell r="H111">
            <v>11138.4</v>
          </cell>
          <cell r="I111">
            <v>10614.9</v>
          </cell>
          <cell r="J111">
            <v>8500.6</v>
          </cell>
          <cell r="K111">
            <v>8048.2</v>
          </cell>
          <cell r="L111">
            <v>7982.2</v>
          </cell>
          <cell r="M111">
            <v>10792.6</v>
          </cell>
          <cell r="N111">
            <v>9296.2999999999993</v>
          </cell>
          <cell r="R111">
            <v>7458.8</v>
          </cell>
          <cell r="S111">
            <v>9186.2000000000007</v>
          </cell>
          <cell r="T111">
            <v>10584</v>
          </cell>
        </row>
        <row r="112">
          <cell r="A112">
            <v>45931</v>
          </cell>
          <cell r="B112">
            <v>9419</v>
          </cell>
          <cell r="C112">
            <v>9563.1</v>
          </cell>
          <cell r="D112">
            <v>7285.3</v>
          </cell>
          <cell r="E112">
            <v>6992.7</v>
          </cell>
          <cell r="F112">
            <v>11980.7</v>
          </cell>
          <cell r="G112">
            <v>7824.5</v>
          </cell>
          <cell r="H112">
            <v>11379.4</v>
          </cell>
          <cell r="I112">
            <v>10966.2</v>
          </cell>
          <cell r="J112">
            <v>8682.7000000000007</v>
          </cell>
          <cell r="K112">
            <v>8240.9</v>
          </cell>
          <cell r="L112">
            <v>8017.1</v>
          </cell>
          <cell r="M112">
            <v>11072.1</v>
          </cell>
          <cell r="N112">
            <v>9531.6</v>
          </cell>
          <cell r="R112">
            <v>7624.7</v>
          </cell>
          <cell r="S112">
            <v>9389.4</v>
          </cell>
          <cell r="T112">
            <v>10803.3</v>
          </cell>
        </row>
        <row r="113">
          <cell r="A113">
            <v>45962</v>
          </cell>
          <cell r="B113">
            <v>9642.9</v>
          </cell>
          <cell r="C113">
            <v>9864.4</v>
          </cell>
          <cell r="D113">
            <v>7347.8</v>
          </cell>
          <cell r="E113">
            <v>7017.8</v>
          </cell>
          <cell r="F113">
            <v>12202</v>
          </cell>
          <cell r="G113">
            <v>7933.3</v>
          </cell>
          <cell r="H113">
            <v>11620.7</v>
          </cell>
          <cell r="I113">
            <v>11315.6</v>
          </cell>
          <cell r="J113">
            <v>8924.5</v>
          </cell>
          <cell r="K113">
            <v>8388.7999999999993</v>
          </cell>
          <cell r="L113">
            <v>8092.2</v>
          </cell>
          <cell r="M113">
            <v>11433.9</v>
          </cell>
          <cell r="N113">
            <v>9670.5</v>
          </cell>
          <cell r="R113">
            <v>7804.6</v>
          </cell>
          <cell r="S113">
            <v>9618.7999999999993</v>
          </cell>
          <cell r="T113">
            <v>11036.2</v>
          </cell>
        </row>
        <row r="114">
          <cell r="A114">
            <v>45992</v>
          </cell>
          <cell r="B114">
            <v>9968.4</v>
          </cell>
          <cell r="C114">
            <v>10337.700000000001</v>
          </cell>
          <cell r="D114">
            <v>7516.5</v>
          </cell>
          <cell r="E114">
            <v>7070.1</v>
          </cell>
          <cell r="F114">
            <v>12656.7</v>
          </cell>
          <cell r="G114">
            <v>8067.7</v>
          </cell>
          <cell r="H114">
            <v>11811.1</v>
          </cell>
          <cell r="I114">
            <v>11727.6</v>
          </cell>
          <cell r="J114">
            <v>9171</v>
          </cell>
          <cell r="K114">
            <v>8637.9</v>
          </cell>
          <cell r="L114">
            <v>7923.8</v>
          </cell>
          <cell r="M114">
            <v>11870.6</v>
          </cell>
          <cell r="N114">
            <v>9892.2000000000007</v>
          </cell>
          <cell r="R114">
            <v>7793.6</v>
          </cell>
          <cell r="S114">
            <v>9987.7999999999993</v>
          </cell>
          <cell r="T114">
            <v>11427.2</v>
          </cell>
        </row>
        <row r="115">
          <cell r="A115">
            <v>46023</v>
          </cell>
          <cell r="B115">
            <v>10350.700000000001</v>
          </cell>
          <cell r="C115">
            <v>10833.4</v>
          </cell>
          <cell r="D115">
            <v>7645.5</v>
          </cell>
          <cell r="E115">
            <v>7155.2</v>
          </cell>
          <cell r="F115">
            <v>13851.3</v>
          </cell>
          <cell r="G115">
            <v>8186.8</v>
          </cell>
          <cell r="H115">
            <v>12069.3</v>
          </cell>
          <cell r="I115">
            <v>11936.2</v>
          </cell>
          <cell r="J115">
            <v>9480</v>
          </cell>
          <cell r="K115">
            <v>8788.2000000000007</v>
          </cell>
          <cell r="L115">
            <v>7974.7</v>
          </cell>
          <cell r="M115">
            <v>12387.4</v>
          </cell>
          <cell r="N115">
            <v>10150.5</v>
          </cell>
          <cell r="R115">
            <v>8307.2999999999993</v>
          </cell>
          <cell r="S115">
            <v>10288.1</v>
          </cell>
          <cell r="T115">
            <v>12041.4</v>
          </cell>
        </row>
        <row r="116">
          <cell r="A116">
            <v>46054</v>
          </cell>
          <cell r="B116">
            <v>10676.8</v>
          </cell>
          <cell r="C116">
            <v>11321.8</v>
          </cell>
          <cell r="D116">
            <v>7801.7</v>
          </cell>
          <cell r="E116">
            <v>7174.9</v>
          </cell>
          <cell r="F116">
            <v>14324.6</v>
          </cell>
          <cell r="G116">
            <v>8411.2999999999993</v>
          </cell>
          <cell r="H116">
            <v>12356</v>
          </cell>
          <cell r="I116">
            <v>12236.4</v>
          </cell>
          <cell r="J116">
            <v>9640.1</v>
          </cell>
          <cell r="K116">
            <v>9085.7000000000007</v>
          </cell>
          <cell r="L116">
            <v>8083.4</v>
          </cell>
          <cell r="M116">
            <v>12656.9</v>
          </cell>
          <cell r="N116">
            <v>10390.4</v>
          </cell>
          <cell r="R116">
            <v>8458.1</v>
          </cell>
          <cell r="S116">
            <v>10633</v>
          </cell>
          <cell r="T116">
            <v>12416.2</v>
          </cell>
        </row>
        <row r="117">
          <cell r="A117">
            <v>46082</v>
          </cell>
          <cell r="B117">
            <v>11119.4</v>
          </cell>
          <cell r="C117">
            <v>11826.6</v>
          </cell>
          <cell r="D117">
            <v>7974.3</v>
          </cell>
          <cell r="E117">
            <v>7351.7</v>
          </cell>
          <cell r="F117">
            <v>15708.7</v>
          </cell>
          <cell r="G117">
            <v>8486.2999999999993</v>
          </cell>
          <cell r="H117">
            <v>12600.9</v>
          </cell>
          <cell r="I117">
            <v>12543.6</v>
          </cell>
          <cell r="J117">
            <v>9907</v>
          </cell>
          <cell r="K117">
            <v>9196.4</v>
          </cell>
          <cell r="L117">
            <v>9918.6</v>
          </cell>
          <cell r="M117">
            <v>13279.4</v>
          </cell>
          <cell r="N117">
            <v>10597.6</v>
          </cell>
          <cell r="R117">
            <v>8585.9</v>
          </cell>
          <cell r="S117">
            <v>11009.9</v>
          </cell>
          <cell r="T117">
            <v>13341.1</v>
          </cell>
        </row>
        <row r="118">
          <cell r="A118">
            <v>46113</v>
          </cell>
          <cell r="B118">
            <v>11423.3</v>
          </cell>
          <cell r="C118">
            <v>12110.9</v>
          </cell>
          <cell r="D118">
            <v>8117.7</v>
          </cell>
          <cell r="E118">
            <v>7507.4</v>
          </cell>
          <cell r="F118">
            <v>16228.4</v>
          </cell>
          <cell r="G118">
            <v>8633.7000000000007</v>
          </cell>
          <cell r="H118">
            <v>12914.5</v>
          </cell>
          <cell r="I118">
            <v>13240.5</v>
          </cell>
          <cell r="J118">
            <v>10347.9</v>
          </cell>
          <cell r="K118">
            <v>9370.1</v>
          </cell>
          <cell r="L118">
            <v>10056.1</v>
          </cell>
          <cell r="M118">
            <v>13488.7</v>
          </cell>
          <cell r="N118">
            <v>10827</v>
          </cell>
          <cell r="R118">
            <v>8651.2999999999993</v>
          </cell>
          <cell r="S118">
            <v>11263.8</v>
          </cell>
          <cell r="T118">
            <v>14011.8</v>
          </cell>
        </row>
        <row r="119">
          <cell r="A119">
            <v>46143</v>
          </cell>
          <cell r="B119">
            <v>11725.6</v>
          </cell>
          <cell r="C119">
            <v>12361</v>
          </cell>
          <cell r="D119">
            <v>8143.8</v>
          </cell>
          <cell r="E119">
            <v>7615</v>
          </cell>
          <cell r="F119">
            <v>17594.599999999999</v>
          </cell>
          <cell r="G119">
            <v>8742</v>
          </cell>
          <cell r="H119">
            <v>13199.4</v>
          </cell>
          <cell r="I119">
            <v>13340.3</v>
          </cell>
          <cell r="J119">
            <v>10746.7</v>
          </cell>
          <cell r="K119">
            <v>9608.2000000000007</v>
          </cell>
          <cell r="L119">
            <v>10125.9</v>
          </cell>
          <cell r="M119">
            <v>13915.3</v>
          </cell>
          <cell r="N119">
            <v>11084.2</v>
          </cell>
          <cell r="R119">
            <v>8974.5</v>
          </cell>
          <cell r="S119">
            <v>11470.3</v>
          </cell>
          <cell r="T119">
            <v>14678.6</v>
          </cell>
        </row>
      </sheetData>
      <sheetData sheetId="5">
        <row r="3">
          <cell r="C3">
            <v>0.28420000000000001</v>
          </cell>
          <cell r="D3">
            <v>3.5700000000000003E-2</v>
          </cell>
          <cell r="E3">
            <v>0.1138</v>
          </cell>
          <cell r="F3">
            <v>8.8800000000000004E-2</v>
          </cell>
          <cell r="G3">
            <v>6.2799999999999995E-2</v>
          </cell>
          <cell r="H3">
            <v>7.3999999999999996E-2</v>
          </cell>
          <cell r="I3">
            <v>0.121</v>
          </cell>
          <cell r="J3">
            <v>2.53E-2</v>
          </cell>
          <cell r="K3">
            <v>6.7199999999999996E-2</v>
          </cell>
          <cell r="L3">
            <v>2.24E-2</v>
          </cell>
          <cell r="M3">
            <v>6.8500000000000005E-2</v>
          </cell>
          <cell r="N3">
            <v>3.6299999999999999E-2</v>
          </cell>
        </row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A7">
            <v>42736</v>
          </cell>
          <cell r="B7">
            <v>101.7</v>
          </cell>
          <cell r="C7">
            <v>101.5</v>
          </cell>
          <cell r="D7">
            <v>101.3</v>
          </cell>
          <cell r="E7">
            <v>99.9</v>
          </cell>
          <cell r="F7">
            <v>102.9</v>
          </cell>
          <cell r="G7">
            <v>101.2</v>
          </cell>
          <cell r="H7">
            <v>103.1</v>
          </cell>
          <cell r="I7">
            <v>102.6</v>
          </cell>
          <cell r="J7">
            <v>102.8</v>
          </cell>
          <cell r="K7">
            <v>101.5</v>
          </cell>
          <cell r="L7">
            <v>100</v>
          </cell>
          <cell r="M7">
            <v>101.9</v>
          </cell>
          <cell r="N7">
            <v>102</v>
          </cell>
          <cell r="R7">
            <v>100.7</v>
          </cell>
          <cell r="S7">
            <v>101.7</v>
          </cell>
          <cell r="T7">
            <v>102.2</v>
          </cell>
        </row>
        <row r="8">
          <cell r="A8">
            <v>42767</v>
          </cell>
          <cell r="B8">
            <v>103.3</v>
          </cell>
          <cell r="C8">
            <v>103.3</v>
          </cell>
          <cell r="D8">
            <v>103.7</v>
          </cell>
          <cell r="E8">
            <v>97.7</v>
          </cell>
          <cell r="F8">
            <v>106.7</v>
          </cell>
          <cell r="G8">
            <v>101.4</v>
          </cell>
          <cell r="H8">
            <v>105.5</v>
          </cell>
          <cell r="I8">
            <v>105</v>
          </cell>
          <cell r="J8">
            <v>105.1</v>
          </cell>
          <cell r="K8">
            <v>103.1</v>
          </cell>
          <cell r="L8">
            <v>102.6</v>
          </cell>
          <cell r="M8">
            <v>103.8</v>
          </cell>
          <cell r="N8">
            <v>103.1</v>
          </cell>
          <cell r="R8">
            <v>100.4</v>
          </cell>
          <cell r="S8">
            <v>103.1</v>
          </cell>
          <cell r="T8">
            <v>105.3</v>
          </cell>
        </row>
        <row r="9">
          <cell r="A9">
            <v>42795</v>
          </cell>
          <cell r="B9">
            <v>105.9</v>
          </cell>
          <cell r="C9">
            <v>105.6</v>
          </cell>
          <cell r="D9">
            <v>107.6</v>
          </cell>
          <cell r="E9">
            <v>100</v>
          </cell>
          <cell r="F9">
            <v>111.9</v>
          </cell>
          <cell r="G9">
            <v>102.4</v>
          </cell>
          <cell r="H9">
            <v>107.6</v>
          </cell>
          <cell r="I9">
            <v>107.8</v>
          </cell>
          <cell r="J9">
            <v>108.1</v>
          </cell>
          <cell r="K9">
            <v>105.8</v>
          </cell>
          <cell r="L9">
            <v>112.7</v>
          </cell>
          <cell r="M9">
            <v>104.1</v>
          </cell>
          <cell r="N9">
            <v>105.6</v>
          </cell>
          <cell r="R9">
            <v>102.1</v>
          </cell>
          <cell r="S9">
            <v>105.2</v>
          </cell>
          <cell r="T9">
            <v>110.4</v>
          </cell>
        </row>
        <row r="10">
          <cell r="A10">
            <v>42826</v>
          </cell>
          <cell r="B10">
            <v>109.5</v>
          </cell>
          <cell r="C10">
            <v>108.7</v>
          </cell>
          <cell r="D10">
            <v>110.4</v>
          </cell>
          <cell r="E10">
            <v>103.6</v>
          </cell>
          <cell r="F10">
            <v>122.5</v>
          </cell>
          <cell r="G10">
            <v>103.5</v>
          </cell>
          <cell r="H10">
            <v>110</v>
          </cell>
          <cell r="I10">
            <v>108.6</v>
          </cell>
          <cell r="J10">
            <v>117.3</v>
          </cell>
          <cell r="K10">
            <v>108</v>
          </cell>
          <cell r="L10">
            <v>123</v>
          </cell>
          <cell r="M10">
            <v>106.7</v>
          </cell>
          <cell r="N10">
            <v>107</v>
          </cell>
          <cell r="R10">
            <v>106.7</v>
          </cell>
          <cell r="S10">
            <v>107.7</v>
          </cell>
          <cell r="T10">
            <v>116.8</v>
          </cell>
        </row>
        <row r="11">
          <cell r="A11">
            <v>42856</v>
          </cell>
          <cell r="B11">
            <v>111.3</v>
          </cell>
          <cell r="C11">
            <v>110.6</v>
          </cell>
          <cell r="D11">
            <v>111.8</v>
          </cell>
          <cell r="E11">
            <v>105.8</v>
          </cell>
          <cell r="F11">
            <v>126</v>
          </cell>
          <cell r="G11">
            <v>106</v>
          </cell>
          <cell r="H11">
            <v>111.5</v>
          </cell>
          <cell r="I11">
            <v>109</v>
          </cell>
          <cell r="J11">
            <v>117.4</v>
          </cell>
          <cell r="K11">
            <v>110.9</v>
          </cell>
          <cell r="L11">
            <v>125.9</v>
          </cell>
          <cell r="M11">
            <v>107.6</v>
          </cell>
          <cell r="N11">
            <v>109.1</v>
          </cell>
          <cell r="R11">
            <v>109.9</v>
          </cell>
          <cell r="S11">
            <v>109.5</v>
          </cell>
          <cell r="T11">
            <v>117.8</v>
          </cell>
        </row>
        <row r="12">
          <cell r="A12">
            <v>42887</v>
          </cell>
          <cell r="B12">
            <v>112.4</v>
          </cell>
          <cell r="C12">
            <v>111.2</v>
          </cell>
          <cell r="D12">
            <v>112</v>
          </cell>
          <cell r="E12">
            <v>105.8</v>
          </cell>
          <cell r="F12">
            <v>127.2</v>
          </cell>
          <cell r="G12">
            <v>107.3</v>
          </cell>
          <cell r="H12">
            <v>113.7</v>
          </cell>
          <cell r="I12">
            <v>111.9</v>
          </cell>
          <cell r="J12">
            <v>117.1</v>
          </cell>
          <cell r="K12">
            <v>112.8</v>
          </cell>
          <cell r="L12">
            <v>126</v>
          </cell>
          <cell r="M12">
            <v>108.7</v>
          </cell>
          <cell r="N12">
            <v>110.2</v>
          </cell>
          <cell r="R12">
            <v>109.4</v>
          </cell>
          <cell r="S12">
            <v>111.1</v>
          </cell>
          <cell r="T12">
            <v>118.6</v>
          </cell>
        </row>
        <row r="13">
          <cell r="A13">
            <v>42917</v>
          </cell>
          <cell r="B13">
            <v>114</v>
          </cell>
          <cell r="C13">
            <v>112.5</v>
          </cell>
          <cell r="D13">
            <v>114.6</v>
          </cell>
          <cell r="E13">
            <v>105.8</v>
          </cell>
          <cell r="F13">
            <v>128.4</v>
          </cell>
          <cell r="G13">
            <v>109.3</v>
          </cell>
          <cell r="H13">
            <v>117.3</v>
          </cell>
          <cell r="I13">
            <v>112.9</v>
          </cell>
          <cell r="J13">
            <v>119.8</v>
          </cell>
          <cell r="K13">
            <v>115.2</v>
          </cell>
          <cell r="L13">
            <v>127.2</v>
          </cell>
          <cell r="M13">
            <v>111.4</v>
          </cell>
          <cell r="N13">
            <v>111.5</v>
          </cell>
          <cell r="R13">
            <v>108.9</v>
          </cell>
          <cell r="S13">
            <v>112.8</v>
          </cell>
          <cell r="T13">
            <v>121</v>
          </cell>
        </row>
        <row r="14">
          <cell r="A14">
            <v>42948</v>
          </cell>
          <cell r="B14">
            <v>115.6</v>
          </cell>
          <cell r="C14">
            <v>115</v>
          </cell>
          <cell r="D14">
            <v>117</v>
          </cell>
          <cell r="E14">
            <v>105.1</v>
          </cell>
          <cell r="F14">
            <v>131.30000000000001</v>
          </cell>
          <cell r="G14">
            <v>110.4</v>
          </cell>
          <cell r="H14">
            <v>119.5</v>
          </cell>
          <cell r="I14">
            <v>113.5</v>
          </cell>
          <cell r="J14">
            <v>121.4</v>
          </cell>
          <cell r="K14">
            <v>116.5</v>
          </cell>
          <cell r="L14">
            <v>128.6</v>
          </cell>
          <cell r="M14">
            <v>112.2</v>
          </cell>
          <cell r="N14">
            <v>113.4</v>
          </cell>
          <cell r="R14">
            <v>109.8</v>
          </cell>
          <cell r="S14">
            <v>114.4</v>
          </cell>
          <cell r="T14">
            <v>122.6</v>
          </cell>
        </row>
        <row r="15">
          <cell r="A15">
            <v>42979</v>
          </cell>
          <cell r="B15">
            <v>117.6</v>
          </cell>
          <cell r="C15">
            <v>117.2</v>
          </cell>
          <cell r="D15">
            <v>117.6</v>
          </cell>
          <cell r="E15">
            <v>107.9</v>
          </cell>
          <cell r="F15">
            <v>132.9</v>
          </cell>
          <cell r="G15">
            <v>112</v>
          </cell>
          <cell r="H15">
            <v>123.4</v>
          </cell>
          <cell r="I15">
            <v>114.6</v>
          </cell>
          <cell r="J15">
            <v>121.5</v>
          </cell>
          <cell r="K15">
            <v>119.6</v>
          </cell>
          <cell r="L15">
            <v>129.30000000000001</v>
          </cell>
          <cell r="M15">
            <v>114.3</v>
          </cell>
          <cell r="N15">
            <v>113.7</v>
          </cell>
          <cell r="R15">
            <v>115.5</v>
          </cell>
          <cell r="S15">
            <v>116.1</v>
          </cell>
          <cell r="T15">
            <v>123.5</v>
          </cell>
        </row>
        <row r="16">
          <cell r="A16">
            <v>43009</v>
          </cell>
          <cell r="B16">
            <v>119.6</v>
          </cell>
          <cell r="C16">
            <v>119.1</v>
          </cell>
          <cell r="D16">
            <v>121</v>
          </cell>
          <cell r="E16">
            <v>110.3</v>
          </cell>
          <cell r="F16">
            <v>134.6</v>
          </cell>
          <cell r="G16">
            <v>112.4</v>
          </cell>
          <cell r="H16">
            <v>125.9</v>
          </cell>
          <cell r="I16">
            <v>116.8</v>
          </cell>
          <cell r="J16">
            <v>127.8</v>
          </cell>
          <cell r="K16">
            <v>122.7</v>
          </cell>
          <cell r="L16">
            <v>131.19999999999999</v>
          </cell>
          <cell r="M16">
            <v>113.5</v>
          </cell>
          <cell r="N16">
            <v>116</v>
          </cell>
          <cell r="R16">
            <v>117.8</v>
          </cell>
          <cell r="S16">
            <v>118</v>
          </cell>
          <cell r="T16">
            <v>125.9</v>
          </cell>
        </row>
        <row r="17">
          <cell r="A17">
            <v>43040</v>
          </cell>
          <cell r="B17">
            <v>121.5</v>
          </cell>
          <cell r="C17">
            <v>120.7</v>
          </cell>
          <cell r="D17">
            <v>122.4</v>
          </cell>
          <cell r="E17">
            <v>110.3</v>
          </cell>
          <cell r="F17">
            <v>138.80000000000001</v>
          </cell>
          <cell r="G17">
            <v>113.6</v>
          </cell>
          <cell r="H17">
            <v>127.5</v>
          </cell>
          <cell r="I17">
            <v>120.3</v>
          </cell>
          <cell r="J17">
            <v>129.5</v>
          </cell>
          <cell r="K17">
            <v>123</v>
          </cell>
          <cell r="L17">
            <v>132.6</v>
          </cell>
          <cell r="M17">
            <v>117.3</v>
          </cell>
          <cell r="N17">
            <v>116.8</v>
          </cell>
          <cell r="R17">
            <v>119.6</v>
          </cell>
          <cell r="S17">
            <v>119.4</v>
          </cell>
          <cell r="T17">
            <v>129.19999999999999</v>
          </cell>
        </row>
        <row r="18">
          <cell r="A18">
            <v>43070</v>
          </cell>
          <cell r="B18">
            <v>125.5</v>
          </cell>
          <cell r="C18">
            <v>121.4</v>
          </cell>
          <cell r="D18">
            <v>122.9</v>
          </cell>
          <cell r="E18">
            <v>111.7</v>
          </cell>
          <cell r="F18">
            <v>165.1</v>
          </cell>
          <cell r="G18">
            <v>116.6</v>
          </cell>
          <cell r="H18">
            <v>130.19999999999999</v>
          </cell>
          <cell r="I18">
            <v>125</v>
          </cell>
          <cell r="J18">
            <v>132</v>
          </cell>
          <cell r="K18">
            <v>123.7</v>
          </cell>
          <cell r="L18">
            <v>132.6</v>
          </cell>
          <cell r="M18">
            <v>119.9</v>
          </cell>
          <cell r="N18">
            <v>119.6</v>
          </cell>
          <cell r="R18">
            <v>120.3</v>
          </cell>
          <cell r="S18">
            <v>121</v>
          </cell>
          <cell r="T18">
            <v>143.30000000000001</v>
          </cell>
        </row>
        <row r="19">
          <cell r="A19">
            <v>43101</v>
          </cell>
          <cell r="B19">
            <v>127.4</v>
          </cell>
          <cell r="C19">
            <v>122.2</v>
          </cell>
          <cell r="D19">
            <v>125.5</v>
          </cell>
          <cell r="E19">
            <v>111.3</v>
          </cell>
          <cell r="F19">
            <v>168</v>
          </cell>
          <cell r="G19">
            <v>117.1</v>
          </cell>
          <cell r="H19">
            <v>132.19999999999999</v>
          </cell>
          <cell r="I19">
            <v>130.1</v>
          </cell>
          <cell r="J19">
            <v>132.6</v>
          </cell>
          <cell r="K19">
            <v>126.5</v>
          </cell>
          <cell r="L19">
            <v>134.80000000000001</v>
          </cell>
          <cell r="M19">
            <v>123.7</v>
          </cell>
          <cell r="N19">
            <v>120.8</v>
          </cell>
          <cell r="R19">
            <v>120.9</v>
          </cell>
          <cell r="S19">
            <v>122.4</v>
          </cell>
          <cell r="T19">
            <v>147.30000000000001</v>
          </cell>
        </row>
        <row r="20">
          <cell r="A20">
            <v>43132</v>
          </cell>
          <cell r="B20">
            <v>130.80000000000001</v>
          </cell>
          <cell r="C20">
            <v>124.9</v>
          </cell>
          <cell r="D20">
            <v>127.7</v>
          </cell>
          <cell r="E20">
            <v>113.2</v>
          </cell>
          <cell r="F20">
            <v>171.3</v>
          </cell>
          <cell r="G20">
            <v>119.5</v>
          </cell>
          <cell r="H20">
            <v>134.30000000000001</v>
          </cell>
          <cell r="I20">
            <v>136.6</v>
          </cell>
          <cell r="J20">
            <v>143.9</v>
          </cell>
          <cell r="K20">
            <v>128.80000000000001</v>
          </cell>
          <cell r="L20">
            <v>134.80000000000001</v>
          </cell>
          <cell r="M20">
            <v>129.9</v>
          </cell>
          <cell r="N20">
            <v>122.5</v>
          </cell>
          <cell r="R20">
            <v>121.3</v>
          </cell>
          <cell r="S20">
            <v>125.6</v>
          </cell>
          <cell r="T20">
            <v>152.9</v>
          </cell>
        </row>
        <row r="21">
          <cell r="A21">
            <v>43160</v>
          </cell>
          <cell r="B21">
            <v>133.5</v>
          </cell>
          <cell r="C21">
            <v>128.4</v>
          </cell>
          <cell r="D21">
            <v>128.9</v>
          </cell>
          <cell r="E21">
            <v>115</v>
          </cell>
          <cell r="F21">
            <v>172.5</v>
          </cell>
          <cell r="G21">
            <v>124.5</v>
          </cell>
          <cell r="H21">
            <v>136.80000000000001</v>
          </cell>
          <cell r="I21">
            <v>137.80000000000001</v>
          </cell>
          <cell r="J21">
            <v>148.6</v>
          </cell>
          <cell r="K21">
            <v>128.69999999999999</v>
          </cell>
          <cell r="L21">
            <v>148.6</v>
          </cell>
          <cell r="M21">
            <v>133.9</v>
          </cell>
          <cell r="N21">
            <v>124.6</v>
          </cell>
          <cell r="R21">
            <v>122.6</v>
          </cell>
          <cell r="S21">
            <v>128.69999999999999</v>
          </cell>
          <cell r="T21">
            <v>155.4</v>
          </cell>
        </row>
        <row r="22">
          <cell r="A22">
            <v>43191</v>
          </cell>
          <cell r="B22">
            <v>138</v>
          </cell>
          <cell r="C22">
            <v>130.69999999999999</v>
          </cell>
          <cell r="D22">
            <v>130.5</v>
          </cell>
          <cell r="E22">
            <v>119.5</v>
          </cell>
          <cell r="F22">
            <v>192.6</v>
          </cell>
          <cell r="G22">
            <v>126</v>
          </cell>
          <cell r="H22">
            <v>140.1</v>
          </cell>
          <cell r="I22">
            <v>142.4</v>
          </cell>
          <cell r="J22">
            <v>148.5</v>
          </cell>
          <cell r="K22">
            <v>131.5</v>
          </cell>
          <cell r="L22">
            <v>157.9</v>
          </cell>
          <cell r="M22">
            <v>135.69999999999999</v>
          </cell>
          <cell r="N22">
            <v>126.4</v>
          </cell>
          <cell r="R22">
            <v>123.1</v>
          </cell>
          <cell r="S22">
            <v>131.80000000000001</v>
          </cell>
          <cell r="T22">
            <v>166.6</v>
          </cell>
        </row>
        <row r="23">
          <cell r="A23">
            <v>43221</v>
          </cell>
          <cell r="B23">
            <v>140.5</v>
          </cell>
          <cell r="C23">
            <v>134.4</v>
          </cell>
          <cell r="D23">
            <v>133.1</v>
          </cell>
          <cell r="E23">
            <v>119.8</v>
          </cell>
          <cell r="F23">
            <v>192.1</v>
          </cell>
          <cell r="G23">
            <v>129.69999999999999</v>
          </cell>
          <cell r="H23">
            <v>142.30000000000001</v>
          </cell>
          <cell r="I23">
            <v>145.5</v>
          </cell>
          <cell r="J23">
            <v>152.30000000000001</v>
          </cell>
          <cell r="K23">
            <v>134.69999999999999</v>
          </cell>
          <cell r="L23">
            <v>158.5</v>
          </cell>
          <cell r="M23">
            <v>137.80000000000001</v>
          </cell>
          <cell r="N23">
            <v>129.6</v>
          </cell>
          <cell r="R23">
            <v>124.5</v>
          </cell>
          <cell r="S23">
            <v>134.9</v>
          </cell>
          <cell r="T23">
            <v>167.8</v>
          </cell>
        </row>
        <row r="24">
          <cell r="A24">
            <v>43252</v>
          </cell>
          <cell r="B24">
            <v>145.6</v>
          </cell>
          <cell r="C24">
            <v>142.5</v>
          </cell>
          <cell r="D24">
            <v>134.30000000000001</v>
          </cell>
          <cell r="E24">
            <v>120.7</v>
          </cell>
          <cell r="F24">
            <v>195.3</v>
          </cell>
          <cell r="G24">
            <v>135.4</v>
          </cell>
          <cell r="H24">
            <v>147.6</v>
          </cell>
          <cell r="I24">
            <v>151.9</v>
          </cell>
          <cell r="J24">
            <v>153.19999999999999</v>
          </cell>
          <cell r="K24">
            <v>139.9</v>
          </cell>
          <cell r="L24">
            <v>159.5</v>
          </cell>
          <cell r="M24">
            <v>142.1</v>
          </cell>
          <cell r="N24">
            <v>134.6</v>
          </cell>
          <cell r="R24">
            <v>130</v>
          </cell>
          <cell r="S24">
            <v>140.6</v>
          </cell>
          <cell r="T24">
            <v>171</v>
          </cell>
        </row>
        <row r="25">
          <cell r="A25">
            <v>43282</v>
          </cell>
          <cell r="B25">
            <v>151</v>
          </cell>
          <cell r="C25">
            <v>148.6</v>
          </cell>
          <cell r="D25">
            <v>138</v>
          </cell>
          <cell r="E25">
            <v>123.9</v>
          </cell>
          <cell r="F25">
            <v>198.1</v>
          </cell>
          <cell r="G25">
            <v>140.69999999999999</v>
          </cell>
          <cell r="H25">
            <v>151.80000000000001</v>
          </cell>
          <cell r="I25">
            <v>160.6</v>
          </cell>
          <cell r="J25">
            <v>155.19999999999999</v>
          </cell>
          <cell r="K25">
            <v>147.19999999999999</v>
          </cell>
          <cell r="L25">
            <v>161.1</v>
          </cell>
          <cell r="M25">
            <v>148</v>
          </cell>
          <cell r="N25">
            <v>138.5</v>
          </cell>
          <cell r="R25">
            <v>138.1</v>
          </cell>
          <cell r="S25">
            <v>145.6</v>
          </cell>
          <cell r="T25">
            <v>175.5</v>
          </cell>
        </row>
        <row r="26">
          <cell r="A26">
            <v>43313</v>
          </cell>
          <cell r="B26">
            <v>156.1</v>
          </cell>
          <cell r="C26">
            <v>155</v>
          </cell>
          <cell r="D26">
            <v>139.69999999999999</v>
          </cell>
          <cell r="E26">
            <v>123.4</v>
          </cell>
          <cell r="F26">
            <v>210.3</v>
          </cell>
          <cell r="G26">
            <v>145.1</v>
          </cell>
          <cell r="H26">
            <v>156.4</v>
          </cell>
          <cell r="I26">
            <v>166.4</v>
          </cell>
          <cell r="J26">
            <v>169.1</v>
          </cell>
          <cell r="K26">
            <v>150.9</v>
          </cell>
          <cell r="L26">
            <v>163.19999999999999</v>
          </cell>
          <cell r="M26">
            <v>149.4</v>
          </cell>
          <cell r="N26">
            <v>143.4</v>
          </cell>
          <cell r="R26">
            <v>140.4</v>
          </cell>
          <cell r="S26">
            <v>150</v>
          </cell>
          <cell r="T26">
            <v>184.6</v>
          </cell>
        </row>
        <row r="27">
          <cell r="A27">
            <v>43344</v>
          </cell>
          <cell r="B27">
            <v>166.8</v>
          </cell>
          <cell r="C27">
            <v>167.8</v>
          </cell>
          <cell r="D27">
            <v>145.9</v>
          </cell>
          <cell r="E27">
            <v>133.6</v>
          </cell>
          <cell r="F27">
            <v>215.6</v>
          </cell>
          <cell r="G27">
            <v>158.9</v>
          </cell>
          <cell r="H27">
            <v>163.6</v>
          </cell>
          <cell r="I27">
            <v>181.3</v>
          </cell>
          <cell r="J27">
            <v>171.9</v>
          </cell>
          <cell r="K27">
            <v>161.9</v>
          </cell>
          <cell r="L27">
            <v>163.6</v>
          </cell>
          <cell r="M27">
            <v>159.6</v>
          </cell>
          <cell r="N27">
            <v>156.1</v>
          </cell>
          <cell r="R27">
            <v>145.5</v>
          </cell>
          <cell r="S27">
            <v>162.6</v>
          </cell>
          <cell r="T27">
            <v>192.4</v>
          </cell>
        </row>
        <row r="28">
          <cell r="A28">
            <v>43374</v>
          </cell>
          <cell r="B28">
            <v>176.7</v>
          </cell>
          <cell r="C28">
            <v>177.6</v>
          </cell>
          <cell r="D28">
            <v>148.6</v>
          </cell>
          <cell r="E28">
            <v>140.19999999999999</v>
          </cell>
          <cell r="F28">
            <v>242.6</v>
          </cell>
          <cell r="G28">
            <v>166.6</v>
          </cell>
          <cell r="H28">
            <v>172.3</v>
          </cell>
          <cell r="I28">
            <v>195.9</v>
          </cell>
          <cell r="J28">
            <v>172.5</v>
          </cell>
          <cell r="K28">
            <v>165.7</v>
          </cell>
          <cell r="L28">
            <v>172.3</v>
          </cell>
          <cell r="M28">
            <v>162.1</v>
          </cell>
          <cell r="N28">
            <v>166</v>
          </cell>
          <cell r="R28">
            <v>153.5</v>
          </cell>
          <cell r="S28">
            <v>170.4</v>
          </cell>
          <cell r="T28">
            <v>210.1</v>
          </cell>
        </row>
        <row r="29">
          <cell r="A29">
            <v>43405</v>
          </cell>
          <cell r="B29">
            <v>183.1</v>
          </cell>
          <cell r="C29">
            <v>183.3</v>
          </cell>
          <cell r="D29">
            <v>155.4</v>
          </cell>
          <cell r="E29">
            <v>145.9</v>
          </cell>
          <cell r="F29">
            <v>250.7</v>
          </cell>
          <cell r="G29">
            <v>172.9</v>
          </cell>
          <cell r="H29">
            <v>188.4</v>
          </cell>
          <cell r="I29">
            <v>200.6</v>
          </cell>
          <cell r="J29">
            <v>178.8</v>
          </cell>
          <cell r="K29">
            <v>171.4</v>
          </cell>
          <cell r="L29">
            <v>174.8</v>
          </cell>
          <cell r="M29">
            <v>163.5</v>
          </cell>
          <cell r="N29">
            <v>176.2</v>
          </cell>
          <cell r="R29">
            <v>160.80000000000001</v>
          </cell>
          <cell r="S29">
            <v>176.7</v>
          </cell>
          <cell r="T29">
            <v>216.8</v>
          </cell>
        </row>
        <row r="30">
          <cell r="A30">
            <v>43435</v>
          </cell>
          <cell r="B30">
            <v>187.7</v>
          </cell>
          <cell r="C30">
            <v>184.9</v>
          </cell>
          <cell r="D30">
            <v>158.19999999999999</v>
          </cell>
          <cell r="E30">
            <v>149.69999999999999</v>
          </cell>
          <cell r="F30">
            <v>254.8</v>
          </cell>
          <cell r="G30">
            <v>177.6</v>
          </cell>
          <cell r="H30">
            <v>196.3</v>
          </cell>
          <cell r="I30">
            <v>208.6</v>
          </cell>
          <cell r="J30">
            <v>194.7</v>
          </cell>
          <cell r="K30">
            <v>176.5</v>
          </cell>
          <cell r="L30">
            <v>175.3</v>
          </cell>
          <cell r="M30">
            <v>169.6</v>
          </cell>
          <cell r="N30">
            <v>181.5</v>
          </cell>
          <cell r="R30">
            <v>160.80000000000001</v>
          </cell>
          <cell r="S30">
            <v>181.7</v>
          </cell>
          <cell r="T30">
            <v>222.5</v>
          </cell>
        </row>
        <row r="31">
          <cell r="A31">
            <v>43466</v>
          </cell>
          <cell r="B31">
            <v>193.2</v>
          </cell>
          <cell r="C31">
            <v>190</v>
          </cell>
          <cell r="D31">
            <v>163.1</v>
          </cell>
          <cell r="E31">
            <v>149</v>
          </cell>
          <cell r="F31">
            <v>261.5</v>
          </cell>
          <cell r="G31">
            <v>182.2</v>
          </cell>
          <cell r="H31">
            <v>204.4</v>
          </cell>
          <cell r="I31">
            <v>213</v>
          </cell>
          <cell r="J31">
            <v>208.7</v>
          </cell>
          <cell r="K31">
            <v>183.9</v>
          </cell>
          <cell r="L31">
            <v>176.4</v>
          </cell>
          <cell r="M31">
            <v>180.9</v>
          </cell>
          <cell r="N31">
            <v>189</v>
          </cell>
          <cell r="R31">
            <v>158.5</v>
          </cell>
          <cell r="S31">
            <v>188.1</v>
          </cell>
          <cell r="T31">
            <v>229.5</v>
          </cell>
        </row>
        <row r="32">
          <cell r="A32">
            <v>43497</v>
          </cell>
          <cell r="B32">
            <v>200.5</v>
          </cell>
          <cell r="C32">
            <v>202</v>
          </cell>
          <cell r="D32">
            <v>167.4</v>
          </cell>
          <cell r="E32">
            <v>150.1</v>
          </cell>
          <cell r="F32">
            <v>277.7</v>
          </cell>
          <cell r="G32">
            <v>188.2</v>
          </cell>
          <cell r="H32">
            <v>210.3</v>
          </cell>
          <cell r="I32">
            <v>216.8</v>
          </cell>
          <cell r="J32">
            <v>211.2</v>
          </cell>
          <cell r="K32">
            <v>189.6</v>
          </cell>
          <cell r="L32">
            <v>176.4</v>
          </cell>
          <cell r="M32">
            <v>186.7</v>
          </cell>
          <cell r="N32">
            <v>191.7</v>
          </cell>
          <cell r="R32">
            <v>162.4</v>
          </cell>
          <cell r="S32">
            <v>194.8</v>
          </cell>
          <cell r="T32">
            <v>240.7</v>
          </cell>
        </row>
        <row r="33">
          <cell r="A33">
            <v>43525</v>
          </cell>
          <cell r="B33">
            <v>209.4</v>
          </cell>
          <cell r="C33">
            <v>215.7</v>
          </cell>
          <cell r="D33">
            <v>173.9</v>
          </cell>
          <cell r="E33">
            <v>155.19999999999999</v>
          </cell>
          <cell r="F33">
            <v>277.8</v>
          </cell>
          <cell r="G33">
            <v>195</v>
          </cell>
          <cell r="H33">
            <v>218.8</v>
          </cell>
          <cell r="I33">
            <v>224.9</v>
          </cell>
          <cell r="J33">
            <v>221.8</v>
          </cell>
          <cell r="K33">
            <v>192.4</v>
          </cell>
          <cell r="L33">
            <v>201.6</v>
          </cell>
          <cell r="M33">
            <v>199.6</v>
          </cell>
          <cell r="N33">
            <v>198.1</v>
          </cell>
          <cell r="R33">
            <v>168.2</v>
          </cell>
          <cell r="S33">
            <v>204.6</v>
          </cell>
          <cell r="T33">
            <v>248.4</v>
          </cell>
        </row>
        <row r="34">
          <cell r="A34">
            <v>43556</v>
          </cell>
          <cell r="B34">
            <v>216.4</v>
          </cell>
          <cell r="C34">
            <v>222.2</v>
          </cell>
          <cell r="D34">
            <v>175.7</v>
          </cell>
          <cell r="E34">
            <v>163.69999999999999</v>
          </cell>
          <cell r="F34">
            <v>280.89999999999998</v>
          </cell>
          <cell r="G34">
            <v>203.4</v>
          </cell>
          <cell r="H34">
            <v>227.3</v>
          </cell>
          <cell r="I34">
            <v>235.3</v>
          </cell>
          <cell r="J34">
            <v>230.3</v>
          </cell>
          <cell r="K34">
            <v>198.5</v>
          </cell>
          <cell r="L34">
            <v>213.7</v>
          </cell>
          <cell r="M34">
            <v>204</v>
          </cell>
          <cell r="N34">
            <v>204.4</v>
          </cell>
          <cell r="R34">
            <v>172.8</v>
          </cell>
          <cell r="S34">
            <v>211.6</v>
          </cell>
          <cell r="T34">
            <v>256.8</v>
          </cell>
        </row>
        <row r="35">
          <cell r="A35">
            <v>43586</v>
          </cell>
          <cell r="B35">
            <v>222.7</v>
          </cell>
          <cell r="C35">
            <v>227.3</v>
          </cell>
          <cell r="D35">
            <v>179.5</v>
          </cell>
          <cell r="E35">
            <v>169.8</v>
          </cell>
          <cell r="F35">
            <v>287.2</v>
          </cell>
          <cell r="G35">
            <v>209.9</v>
          </cell>
          <cell r="H35">
            <v>237.6</v>
          </cell>
          <cell r="I35">
            <v>244.1</v>
          </cell>
          <cell r="J35">
            <v>237.7</v>
          </cell>
          <cell r="K35">
            <v>205.5</v>
          </cell>
          <cell r="L35">
            <v>213.1</v>
          </cell>
          <cell r="M35">
            <v>207.9</v>
          </cell>
          <cell r="N35">
            <v>211.8</v>
          </cell>
          <cell r="R35">
            <v>173.8</v>
          </cell>
          <cell r="S35">
            <v>218.2</v>
          </cell>
          <cell r="T35">
            <v>264.7</v>
          </cell>
        </row>
        <row r="36">
          <cell r="A36">
            <v>43617</v>
          </cell>
          <cell r="B36">
            <v>228.5</v>
          </cell>
          <cell r="C36">
            <v>232.8</v>
          </cell>
          <cell r="D36">
            <v>184.8</v>
          </cell>
          <cell r="E36">
            <v>174.7</v>
          </cell>
          <cell r="F36">
            <v>293.89999999999998</v>
          </cell>
          <cell r="G36">
            <v>215.4</v>
          </cell>
          <cell r="H36">
            <v>249</v>
          </cell>
          <cell r="I36">
            <v>246.9</v>
          </cell>
          <cell r="J36">
            <v>253.4</v>
          </cell>
          <cell r="K36">
            <v>210.9</v>
          </cell>
          <cell r="L36">
            <v>216.2</v>
          </cell>
          <cell r="M36">
            <v>212.7</v>
          </cell>
          <cell r="N36">
            <v>218.6</v>
          </cell>
          <cell r="R36">
            <v>177.4</v>
          </cell>
          <cell r="S36">
            <v>224.1</v>
          </cell>
          <cell r="T36">
            <v>271.7</v>
          </cell>
        </row>
        <row r="37">
          <cell r="A37">
            <v>43647</v>
          </cell>
          <cell r="B37">
            <v>234.9</v>
          </cell>
          <cell r="C37">
            <v>237.3</v>
          </cell>
          <cell r="D37">
            <v>185.8</v>
          </cell>
          <cell r="E37">
            <v>175.7</v>
          </cell>
          <cell r="F37">
            <v>305.89999999999998</v>
          </cell>
          <cell r="G37">
            <v>221.8</v>
          </cell>
          <cell r="H37">
            <v>258.60000000000002</v>
          </cell>
          <cell r="I37">
            <v>255.5</v>
          </cell>
          <cell r="J37">
            <v>255</v>
          </cell>
          <cell r="K37">
            <v>220.2</v>
          </cell>
          <cell r="L37">
            <v>218.6</v>
          </cell>
          <cell r="M37">
            <v>225</v>
          </cell>
          <cell r="N37">
            <v>224.7</v>
          </cell>
          <cell r="R37">
            <v>182.9</v>
          </cell>
          <cell r="S37">
            <v>229.7</v>
          </cell>
          <cell r="T37">
            <v>281.2</v>
          </cell>
        </row>
        <row r="38">
          <cell r="A38">
            <v>43678</v>
          </cell>
          <cell r="B38">
            <v>245.2</v>
          </cell>
          <cell r="C38">
            <v>250.1</v>
          </cell>
          <cell r="D38">
            <v>193.5</v>
          </cell>
          <cell r="E38">
            <v>181.3</v>
          </cell>
          <cell r="F38">
            <v>321.2</v>
          </cell>
          <cell r="G38">
            <v>232.5</v>
          </cell>
          <cell r="H38">
            <v>270.10000000000002</v>
          </cell>
          <cell r="I38">
            <v>263</v>
          </cell>
          <cell r="J38">
            <v>258.3</v>
          </cell>
          <cell r="K38">
            <v>229.2</v>
          </cell>
          <cell r="L38">
            <v>222.8</v>
          </cell>
          <cell r="M38">
            <v>235.6</v>
          </cell>
          <cell r="N38">
            <v>235.6</v>
          </cell>
          <cell r="R38">
            <v>192.7</v>
          </cell>
          <cell r="S38">
            <v>240.5</v>
          </cell>
          <cell r="T38">
            <v>290.2</v>
          </cell>
        </row>
        <row r="39">
          <cell r="A39">
            <v>43709</v>
          </cell>
          <cell r="B39">
            <v>259.5</v>
          </cell>
          <cell r="C39">
            <v>263.39999999999998</v>
          </cell>
          <cell r="D39">
            <v>204.3</v>
          </cell>
          <cell r="E39">
            <v>194</v>
          </cell>
          <cell r="F39">
            <v>331.2</v>
          </cell>
          <cell r="G39">
            <v>250.6</v>
          </cell>
          <cell r="H39">
            <v>293.39999999999998</v>
          </cell>
          <cell r="I39">
            <v>276.10000000000002</v>
          </cell>
          <cell r="J39">
            <v>272.7</v>
          </cell>
          <cell r="K39">
            <v>249</v>
          </cell>
          <cell r="L39">
            <v>224.4</v>
          </cell>
          <cell r="M39">
            <v>247.6</v>
          </cell>
          <cell r="N39">
            <v>257.10000000000002</v>
          </cell>
          <cell r="R39">
            <v>208.4</v>
          </cell>
          <cell r="S39">
            <v>255.9</v>
          </cell>
          <cell r="T39">
            <v>299.8</v>
          </cell>
        </row>
        <row r="40">
          <cell r="A40">
            <v>43739</v>
          </cell>
          <cell r="B40">
            <v>269.10000000000002</v>
          </cell>
          <cell r="C40">
            <v>269.2</v>
          </cell>
          <cell r="D40">
            <v>217.1</v>
          </cell>
          <cell r="E40">
            <v>207.6</v>
          </cell>
          <cell r="F40">
            <v>339.2</v>
          </cell>
          <cell r="G40">
            <v>270.8</v>
          </cell>
          <cell r="H40">
            <v>307.3</v>
          </cell>
          <cell r="I40">
            <v>288.39999999999998</v>
          </cell>
          <cell r="J40">
            <v>275.3</v>
          </cell>
          <cell r="K40">
            <v>255.5</v>
          </cell>
          <cell r="L40">
            <v>230.9</v>
          </cell>
          <cell r="M40">
            <v>254.2</v>
          </cell>
          <cell r="N40">
            <v>268.89999999999998</v>
          </cell>
          <cell r="R40">
            <v>216.2</v>
          </cell>
          <cell r="S40">
            <v>266.8</v>
          </cell>
          <cell r="T40">
            <v>306.5</v>
          </cell>
        </row>
        <row r="41">
          <cell r="A41">
            <v>43770</v>
          </cell>
          <cell r="B41">
            <v>281.3</v>
          </cell>
          <cell r="C41">
            <v>283.8</v>
          </cell>
          <cell r="D41">
            <v>230.8</v>
          </cell>
          <cell r="E41">
            <v>219.4</v>
          </cell>
          <cell r="F41">
            <v>342.6</v>
          </cell>
          <cell r="G41">
            <v>274</v>
          </cell>
          <cell r="H41">
            <v>328.3</v>
          </cell>
          <cell r="I41">
            <v>301.5</v>
          </cell>
          <cell r="J41">
            <v>295.7</v>
          </cell>
          <cell r="K41">
            <v>267.8</v>
          </cell>
          <cell r="L41">
            <v>233.3</v>
          </cell>
          <cell r="M41">
            <v>262.5</v>
          </cell>
          <cell r="N41">
            <v>284.7</v>
          </cell>
          <cell r="R41">
            <v>229.4</v>
          </cell>
          <cell r="S41">
            <v>279.39999999999998</v>
          </cell>
          <cell r="T41">
            <v>316.60000000000002</v>
          </cell>
        </row>
        <row r="42">
          <cell r="A42">
            <v>43800</v>
          </cell>
          <cell r="B42">
            <v>290.5</v>
          </cell>
          <cell r="C42">
            <v>291.8</v>
          </cell>
          <cell r="D42">
            <v>237.9</v>
          </cell>
          <cell r="E42">
            <v>222.6</v>
          </cell>
          <cell r="F42">
            <v>345.2</v>
          </cell>
          <cell r="G42">
            <v>289.3</v>
          </cell>
          <cell r="H42">
            <v>345.7</v>
          </cell>
          <cell r="I42">
            <v>318.7</v>
          </cell>
          <cell r="J42">
            <v>319</v>
          </cell>
          <cell r="K42">
            <v>273.39999999999998</v>
          </cell>
          <cell r="L42">
            <v>234.9</v>
          </cell>
          <cell r="M42">
            <v>268.2</v>
          </cell>
          <cell r="N42">
            <v>293.8</v>
          </cell>
          <cell r="R42">
            <v>234.7</v>
          </cell>
          <cell r="S42">
            <v>288.5</v>
          </cell>
          <cell r="T42">
            <v>328.4</v>
          </cell>
        </row>
        <row r="43">
          <cell r="A43">
            <v>43831</v>
          </cell>
          <cell r="B43">
            <v>297.8</v>
          </cell>
          <cell r="C43">
            <v>304.7</v>
          </cell>
          <cell r="D43">
            <v>247.6</v>
          </cell>
          <cell r="E43">
            <v>225.6</v>
          </cell>
          <cell r="F43">
            <v>351.4</v>
          </cell>
          <cell r="G43">
            <v>287.39999999999998</v>
          </cell>
          <cell r="H43">
            <v>337.5</v>
          </cell>
          <cell r="I43">
            <v>328.1</v>
          </cell>
          <cell r="J43">
            <v>319</v>
          </cell>
          <cell r="K43">
            <v>283.60000000000002</v>
          </cell>
          <cell r="L43">
            <v>236.6</v>
          </cell>
          <cell r="M43">
            <v>281.5</v>
          </cell>
          <cell r="N43">
            <v>303.60000000000002</v>
          </cell>
          <cell r="R43">
            <v>236.7</v>
          </cell>
          <cell r="S43">
            <v>297.3</v>
          </cell>
          <cell r="T43">
            <v>333.6</v>
          </cell>
        </row>
        <row r="44">
          <cell r="A44">
            <v>43862</v>
          </cell>
          <cell r="B44">
            <v>304.60000000000002</v>
          </cell>
          <cell r="C44">
            <v>315.3</v>
          </cell>
          <cell r="D44">
            <v>251.3</v>
          </cell>
          <cell r="E44">
            <v>233</v>
          </cell>
          <cell r="F44">
            <v>356.8</v>
          </cell>
          <cell r="G44">
            <v>292.7</v>
          </cell>
          <cell r="H44">
            <v>339.4</v>
          </cell>
          <cell r="I44">
            <v>329.9</v>
          </cell>
          <cell r="J44">
            <v>324.5</v>
          </cell>
          <cell r="K44">
            <v>296.5</v>
          </cell>
          <cell r="L44">
            <v>239.2</v>
          </cell>
          <cell r="M44">
            <v>286</v>
          </cell>
          <cell r="N44">
            <v>312.2</v>
          </cell>
          <cell r="R44">
            <v>245.7</v>
          </cell>
          <cell r="S44">
            <v>305.10000000000002</v>
          </cell>
          <cell r="T44">
            <v>336.1</v>
          </cell>
        </row>
        <row r="45">
          <cell r="A45">
            <v>43891</v>
          </cell>
          <cell r="B45">
            <v>314.10000000000002</v>
          </cell>
          <cell r="C45">
            <v>326.60000000000002</v>
          </cell>
          <cell r="D45">
            <v>258.8</v>
          </cell>
          <cell r="E45">
            <v>245.5</v>
          </cell>
          <cell r="F45">
            <v>357.6</v>
          </cell>
          <cell r="G45">
            <v>298.39999999999998</v>
          </cell>
          <cell r="H45">
            <v>349</v>
          </cell>
          <cell r="I45">
            <v>334.6</v>
          </cell>
          <cell r="J45">
            <v>354.4</v>
          </cell>
          <cell r="K45">
            <v>302.60000000000002</v>
          </cell>
          <cell r="L45">
            <v>272.60000000000002</v>
          </cell>
          <cell r="M45">
            <v>296.60000000000002</v>
          </cell>
          <cell r="N45">
            <v>319.2</v>
          </cell>
          <cell r="R45">
            <v>260.60000000000002</v>
          </cell>
          <cell r="S45">
            <v>313.89999999999998</v>
          </cell>
          <cell r="T45">
            <v>345</v>
          </cell>
        </row>
        <row r="46">
          <cell r="A46">
            <v>43922</v>
          </cell>
          <cell r="B46">
            <v>318.2</v>
          </cell>
          <cell r="C46">
            <v>337.7</v>
          </cell>
          <cell r="D46">
            <v>262.7</v>
          </cell>
          <cell r="E46">
            <v>248.6</v>
          </cell>
          <cell r="F46">
            <v>353.4</v>
          </cell>
          <cell r="G46">
            <v>302.2</v>
          </cell>
          <cell r="H46">
            <v>355.7</v>
          </cell>
          <cell r="I46">
            <v>331.6</v>
          </cell>
          <cell r="J46">
            <v>338.6</v>
          </cell>
          <cell r="K46">
            <v>307.2</v>
          </cell>
          <cell r="L46">
            <v>280.89999999999998</v>
          </cell>
          <cell r="M46">
            <v>300.5</v>
          </cell>
          <cell r="N46">
            <v>320.7</v>
          </cell>
          <cell r="R46">
            <v>273.10000000000002</v>
          </cell>
          <cell r="S46">
            <v>318.3</v>
          </cell>
          <cell r="T46">
            <v>343.2</v>
          </cell>
        </row>
        <row r="47">
          <cell r="A47">
            <v>43952</v>
          </cell>
          <cell r="B47">
            <v>322.5</v>
          </cell>
          <cell r="C47">
            <v>340.6</v>
          </cell>
          <cell r="D47">
            <v>264</v>
          </cell>
          <cell r="E47">
            <v>254.7</v>
          </cell>
          <cell r="F47">
            <v>353.5</v>
          </cell>
          <cell r="G47">
            <v>310.89999999999998</v>
          </cell>
          <cell r="H47">
            <v>358.1</v>
          </cell>
          <cell r="I47">
            <v>338.3</v>
          </cell>
          <cell r="J47">
            <v>338</v>
          </cell>
          <cell r="K47">
            <v>317.10000000000002</v>
          </cell>
          <cell r="L47">
            <v>286.10000000000002</v>
          </cell>
          <cell r="M47">
            <v>304.5</v>
          </cell>
          <cell r="N47">
            <v>325</v>
          </cell>
          <cell r="R47">
            <v>284.8</v>
          </cell>
          <cell r="S47">
            <v>322.60000000000002</v>
          </cell>
          <cell r="T47">
            <v>343.2</v>
          </cell>
        </row>
        <row r="48">
          <cell r="A48">
            <v>43983</v>
          </cell>
          <cell r="B48">
            <v>330</v>
          </cell>
          <cell r="C48">
            <v>344.8</v>
          </cell>
          <cell r="D48">
            <v>274</v>
          </cell>
          <cell r="E48">
            <v>280.3</v>
          </cell>
          <cell r="F48">
            <v>356.1</v>
          </cell>
          <cell r="G48">
            <v>318.10000000000002</v>
          </cell>
          <cell r="H48">
            <v>363.8</v>
          </cell>
          <cell r="I48">
            <v>344.1</v>
          </cell>
          <cell r="J48">
            <v>339.9</v>
          </cell>
          <cell r="K48">
            <v>326.89999999999998</v>
          </cell>
          <cell r="L48">
            <v>285.60000000000002</v>
          </cell>
          <cell r="M48">
            <v>311.60000000000002</v>
          </cell>
          <cell r="N48">
            <v>326.5</v>
          </cell>
          <cell r="R48">
            <v>308.3</v>
          </cell>
          <cell r="S48">
            <v>329.1</v>
          </cell>
          <cell r="T48">
            <v>345.2</v>
          </cell>
        </row>
        <row r="49">
          <cell r="A49">
            <v>44013</v>
          </cell>
          <cell r="B49">
            <v>337.5</v>
          </cell>
          <cell r="C49">
            <v>348.4</v>
          </cell>
          <cell r="D49">
            <v>278.2</v>
          </cell>
          <cell r="E49">
            <v>296.39999999999998</v>
          </cell>
          <cell r="F49">
            <v>361.7</v>
          </cell>
          <cell r="G49">
            <v>330</v>
          </cell>
          <cell r="H49">
            <v>375.7</v>
          </cell>
          <cell r="I49">
            <v>351.4</v>
          </cell>
          <cell r="J49">
            <v>347.7</v>
          </cell>
          <cell r="K49">
            <v>333.5</v>
          </cell>
          <cell r="L49">
            <v>286.5</v>
          </cell>
          <cell r="M49">
            <v>318.7</v>
          </cell>
          <cell r="N49">
            <v>334.4</v>
          </cell>
          <cell r="R49">
            <v>319.10000000000002</v>
          </cell>
          <cell r="S49">
            <v>337.4</v>
          </cell>
          <cell r="T49">
            <v>348.1</v>
          </cell>
        </row>
        <row r="50">
          <cell r="A50">
            <v>44044</v>
          </cell>
          <cell r="B50">
            <v>346.5</v>
          </cell>
          <cell r="C50">
            <v>359.8</v>
          </cell>
          <cell r="D50">
            <v>281</v>
          </cell>
          <cell r="E50">
            <v>303.5</v>
          </cell>
          <cell r="F50">
            <v>373.2</v>
          </cell>
          <cell r="G50">
            <v>343.2</v>
          </cell>
          <cell r="H50">
            <v>386.1</v>
          </cell>
          <cell r="I50">
            <v>362.1</v>
          </cell>
          <cell r="J50">
            <v>346.8</v>
          </cell>
          <cell r="K50">
            <v>342.6</v>
          </cell>
          <cell r="L50">
            <v>285.7</v>
          </cell>
          <cell r="M50">
            <v>323.10000000000002</v>
          </cell>
          <cell r="N50">
            <v>338.5</v>
          </cell>
          <cell r="R50">
            <v>329.7</v>
          </cell>
          <cell r="S50">
            <v>347.7</v>
          </cell>
          <cell r="T50">
            <v>352.3</v>
          </cell>
        </row>
        <row r="51">
          <cell r="A51">
            <v>44075</v>
          </cell>
          <cell r="B51">
            <v>358.9</v>
          </cell>
          <cell r="C51">
            <v>371.1</v>
          </cell>
          <cell r="D51">
            <v>293.2</v>
          </cell>
          <cell r="E51">
            <v>331.8</v>
          </cell>
          <cell r="F51">
            <v>385.5</v>
          </cell>
          <cell r="G51">
            <v>350.8</v>
          </cell>
          <cell r="H51">
            <v>400.1</v>
          </cell>
          <cell r="I51">
            <v>378.4</v>
          </cell>
          <cell r="J51">
            <v>348.7</v>
          </cell>
          <cell r="K51">
            <v>349.3</v>
          </cell>
          <cell r="L51">
            <v>288.89999999999998</v>
          </cell>
          <cell r="M51">
            <v>327.8</v>
          </cell>
          <cell r="N51">
            <v>339</v>
          </cell>
          <cell r="R51">
            <v>358.9</v>
          </cell>
          <cell r="S51">
            <v>357.9</v>
          </cell>
          <cell r="T51">
            <v>362.3</v>
          </cell>
        </row>
        <row r="52">
          <cell r="A52">
            <v>44105</v>
          </cell>
          <cell r="B52">
            <v>372</v>
          </cell>
          <cell r="C52">
            <v>388.2</v>
          </cell>
          <cell r="D52">
            <v>297.60000000000002</v>
          </cell>
          <cell r="E52">
            <v>339.8</v>
          </cell>
          <cell r="F52">
            <v>396</v>
          </cell>
          <cell r="G52">
            <v>363.6</v>
          </cell>
          <cell r="H52">
            <v>416.6</v>
          </cell>
          <cell r="I52">
            <v>396.2</v>
          </cell>
          <cell r="J52">
            <v>350.8</v>
          </cell>
          <cell r="K52">
            <v>360.2</v>
          </cell>
          <cell r="L52">
            <v>290.2</v>
          </cell>
          <cell r="M52">
            <v>340.8</v>
          </cell>
          <cell r="N52">
            <v>350.1</v>
          </cell>
          <cell r="R52">
            <v>387.7</v>
          </cell>
          <cell r="S52">
            <v>370.1</v>
          </cell>
          <cell r="T52">
            <v>369.4</v>
          </cell>
        </row>
        <row r="53">
          <cell r="A53">
            <v>44136</v>
          </cell>
          <cell r="B53">
            <v>383.8</v>
          </cell>
          <cell r="C53">
            <v>399.1</v>
          </cell>
          <cell r="D53">
            <v>306.8</v>
          </cell>
          <cell r="E53">
            <v>354.9</v>
          </cell>
          <cell r="F53">
            <v>405.4</v>
          </cell>
          <cell r="G53">
            <v>376.8</v>
          </cell>
          <cell r="H53">
            <v>433.8</v>
          </cell>
          <cell r="I53">
            <v>409.2</v>
          </cell>
          <cell r="J53">
            <v>353.2</v>
          </cell>
          <cell r="K53">
            <v>377.2</v>
          </cell>
          <cell r="L53">
            <v>295.5</v>
          </cell>
          <cell r="M53">
            <v>349.1</v>
          </cell>
          <cell r="N53">
            <v>354.6</v>
          </cell>
          <cell r="R53">
            <v>396.7</v>
          </cell>
          <cell r="S53">
            <v>383.8</v>
          </cell>
          <cell r="T53">
            <v>376.2</v>
          </cell>
        </row>
        <row r="54">
          <cell r="A54">
            <v>44166</v>
          </cell>
          <cell r="B54">
            <v>400.2</v>
          </cell>
          <cell r="C54">
            <v>422.6</v>
          </cell>
          <cell r="D54">
            <v>318.89999999999998</v>
          </cell>
          <cell r="E54">
            <v>365.5</v>
          </cell>
          <cell r="F54">
            <v>412.1</v>
          </cell>
          <cell r="G54">
            <v>388.5</v>
          </cell>
          <cell r="H54">
            <v>456.5</v>
          </cell>
          <cell r="I54">
            <v>431.7</v>
          </cell>
          <cell r="J54">
            <v>352.4</v>
          </cell>
          <cell r="K54">
            <v>388.7</v>
          </cell>
          <cell r="L54">
            <v>296</v>
          </cell>
          <cell r="M54">
            <v>367.4</v>
          </cell>
          <cell r="N54">
            <v>365.4</v>
          </cell>
          <cell r="R54">
            <v>395.2</v>
          </cell>
          <cell r="S54">
            <v>405.4</v>
          </cell>
          <cell r="T54">
            <v>386</v>
          </cell>
        </row>
        <row r="55">
          <cell r="A55">
            <v>44197</v>
          </cell>
          <cell r="B55">
            <v>418</v>
          </cell>
          <cell r="C55">
            <v>444</v>
          </cell>
          <cell r="D55">
            <v>332.8</v>
          </cell>
          <cell r="E55">
            <v>380.1</v>
          </cell>
          <cell r="F55">
            <v>421.6</v>
          </cell>
          <cell r="G55">
            <v>405.9</v>
          </cell>
          <cell r="H55">
            <v>470.9</v>
          </cell>
          <cell r="I55">
            <v>454.4</v>
          </cell>
          <cell r="J55">
            <v>399.8</v>
          </cell>
          <cell r="K55">
            <v>399.3</v>
          </cell>
          <cell r="L55">
            <v>296</v>
          </cell>
          <cell r="M55">
            <v>392.7</v>
          </cell>
          <cell r="N55">
            <v>370.6</v>
          </cell>
          <cell r="R55">
            <v>412.6</v>
          </cell>
          <cell r="S55">
            <v>421.9</v>
          </cell>
          <cell r="T55">
            <v>408.4</v>
          </cell>
        </row>
        <row r="56">
          <cell r="A56">
            <v>44228</v>
          </cell>
          <cell r="B56">
            <v>435.1</v>
          </cell>
          <cell r="C56">
            <v>459.9</v>
          </cell>
          <cell r="D56">
            <v>345.7</v>
          </cell>
          <cell r="E56">
            <v>398.4</v>
          </cell>
          <cell r="F56">
            <v>446</v>
          </cell>
          <cell r="G56">
            <v>423.6</v>
          </cell>
          <cell r="H56">
            <v>488.8</v>
          </cell>
          <cell r="I56">
            <v>480.3</v>
          </cell>
          <cell r="J56">
            <v>404.4</v>
          </cell>
          <cell r="K56">
            <v>402.9</v>
          </cell>
          <cell r="L56">
            <v>296</v>
          </cell>
          <cell r="M56">
            <v>412.6</v>
          </cell>
          <cell r="N56">
            <v>385.3</v>
          </cell>
          <cell r="R56">
            <v>425.7</v>
          </cell>
          <cell r="S56">
            <v>439</v>
          </cell>
          <cell r="T56">
            <v>427.6</v>
          </cell>
        </row>
        <row r="57">
          <cell r="A57">
            <v>44256</v>
          </cell>
          <cell r="B57">
            <v>454</v>
          </cell>
          <cell r="C57">
            <v>479.5</v>
          </cell>
          <cell r="D57">
            <v>367.9</v>
          </cell>
          <cell r="E57">
            <v>417.7</v>
          </cell>
          <cell r="F57">
            <v>457</v>
          </cell>
          <cell r="G57">
            <v>438.9</v>
          </cell>
          <cell r="H57">
            <v>506.6</v>
          </cell>
          <cell r="I57">
            <v>502.1</v>
          </cell>
          <cell r="J57">
            <v>409.6</v>
          </cell>
          <cell r="K57">
            <v>429.3</v>
          </cell>
          <cell r="L57">
            <v>344.7</v>
          </cell>
          <cell r="M57">
            <v>429.2</v>
          </cell>
          <cell r="N57">
            <v>393.4</v>
          </cell>
          <cell r="R57">
            <v>429.1</v>
          </cell>
          <cell r="S57">
            <v>460.7</v>
          </cell>
          <cell r="T57">
            <v>446</v>
          </cell>
        </row>
        <row r="58">
          <cell r="A58">
            <v>44287</v>
          </cell>
          <cell r="B58">
            <v>472.9</v>
          </cell>
          <cell r="C58">
            <v>501.6</v>
          </cell>
          <cell r="D58">
            <v>380.8</v>
          </cell>
          <cell r="E58">
            <v>442.3</v>
          </cell>
          <cell r="F58">
            <v>464.6</v>
          </cell>
          <cell r="G58">
            <v>451.2</v>
          </cell>
          <cell r="H58">
            <v>525.20000000000005</v>
          </cell>
          <cell r="I58">
            <v>534.6</v>
          </cell>
          <cell r="J58">
            <v>415</v>
          </cell>
          <cell r="K58">
            <v>434.3</v>
          </cell>
          <cell r="L58">
            <v>346.3</v>
          </cell>
          <cell r="M58">
            <v>453</v>
          </cell>
          <cell r="N58">
            <v>407</v>
          </cell>
          <cell r="R58">
            <v>442.4</v>
          </cell>
          <cell r="S58">
            <v>482.3</v>
          </cell>
          <cell r="T58">
            <v>459.5</v>
          </cell>
        </row>
        <row r="59">
          <cell r="A59">
            <v>44317</v>
          </cell>
          <cell r="B59">
            <v>490.1</v>
          </cell>
          <cell r="C59">
            <v>518.6</v>
          </cell>
          <cell r="D59">
            <v>388.7</v>
          </cell>
          <cell r="E59">
            <v>453.8</v>
          </cell>
          <cell r="F59">
            <v>462.6</v>
          </cell>
          <cell r="G59">
            <v>465.3</v>
          </cell>
          <cell r="H59">
            <v>550.9</v>
          </cell>
          <cell r="I59">
            <v>575.6</v>
          </cell>
          <cell r="J59">
            <v>415.9</v>
          </cell>
          <cell r="K59">
            <v>449.6</v>
          </cell>
          <cell r="L59">
            <v>366.7</v>
          </cell>
          <cell r="M59">
            <v>473.4</v>
          </cell>
          <cell r="N59">
            <v>415.3</v>
          </cell>
          <cell r="R59">
            <v>452.1</v>
          </cell>
          <cell r="S59">
            <v>501.1</v>
          </cell>
          <cell r="T59">
            <v>475.6</v>
          </cell>
        </row>
        <row r="60">
          <cell r="A60">
            <v>44348</v>
          </cell>
          <cell r="B60">
            <v>507.5</v>
          </cell>
          <cell r="C60">
            <v>538.9</v>
          </cell>
          <cell r="D60">
            <v>410.9</v>
          </cell>
          <cell r="E60">
            <v>472.5</v>
          </cell>
          <cell r="F60">
            <v>477.2</v>
          </cell>
          <cell r="G60">
            <v>481.6</v>
          </cell>
          <cell r="H60">
            <v>573.29999999999995</v>
          </cell>
          <cell r="I60">
            <v>587.4</v>
          </cell>
          <cell r="J60">
            <v>445.6</v>
          </cell>
          <cell r="K60">
            <v>462.6</v>
          </cell>
          <cell r="L60">
            <v>373.7</v>
          </cell>
          <cell r="M60">
            <v>491.5</v>
          </cell>
          <cell r="N60">
            <v>422.8</v>
          </cell>
          <cell r="R60">
            <v>461.5</v>
          </cell>
          <cell r="S60">
            <v>520.1</v>
          </cell>
          <cell r="T60">
            <v>492.2</v>
          </cell>
        </row>
        <row r="61">
          <cell r="A61">
            <v>44378</v>
          </cell>
          <cell r="B61">
            <v>523.5</v>
          </cell>
          <cell r="C61">
            <v>556.70000000000005</v>
          </cell>
          <cell r="D61">
            <v>419.6</v>
          </cell>
          <cell r="E61">
            <v>488</v>
          </cell>
          <cell r="F61">
            <v>488.7</v>
          </cell>
          <cell r="G61">
            <v>497.1</v>
          </cell>
          <cell r="H61">
            <v>602.29999999999995</v>
          </cell>
          <cell r="I61">
            <v>603.5</v>
          </cell>
          <cell r="J61">
            <v>443.5</v>
          </cell>
          <cell r="K61">
            <v>477.5</v>
          </cell>
          <cell r="L61">
            <v>378.8</v>
          </cell>
          <cell r="M61">
            <v>513.20000000000005</v>
          </cell>
          <cell r="N61">
            <v>430.9</v>
          </cell>
          <cell r="R61">
            <v>487.7</v>
          </cell>
          <cell r="S61">
            <v>538</v>
          </cell>
          <cell r="T61">
            <v>496.8</v>
          </cell>
        </row>
        <row r="62">
          <cell r="A62">
            <v>44409</v>
          </cell>
          <cell r="B62">
            <v>532.79999999999995</v>
          </cell>
          <cell r="C62">
            <v>563.1</v>
          </cell>
          <cell r="D62">
            <v>425.9</v>
          </cell>
          <cell r="E62">
            <v>497.6</v>
          </cell>
          <cell r="F62">
            <v>476</v>
          </cell>
          <cell r="G62">
            <v>515.5</v>
          </cell>
          <cell r="H62">
            <v>626.79999999999995</v>
          </cell>
          <cell r="I62">
            <v>619.70000000000005</v>
          </cell>
          <cell r="J62">
            <v>449.8</v>
          </cell>
          <cell r="K62">
            <v>490.2</v>
          </cell>
          <cell r="L62">
            <v>385.3</v>
          </cell>
          <cell r="M62">
            <v>524.4</v>
          </cell>
          <cell r="N62">
            <v>443.5</v>
          </cell>
          <cell r="R62">
            <v>481.6</v>
          </cell>
          <cell r="S62">
            <v>554.1</v>
          </cell>
          <cell r="T62">
            <v>492.8</v>
          </cell>
        </row>
        <row r="63">
          <cell r="A63">
            <v>44440</v>
          </cell>
          <cell r="B63">
            <v>548.1</v>
          </cell>
          <cell r="C63">
            <v>576.70000000000005</v>
          </cell>
          <cell r="D63">
            <v>449.8</v>
          </cell>
          <cell r="E63">
            <v>526.9</v>
          </cell>
          <cell r="F63">
            <v>486.9</v>
          </cell>
          <cell r="G63">
            <v>530.4</v>
          </cell>
          <cell r="H63">
            <v>650.4</v>
          </cell>
          <cell r="I63">
            <v>630</v>
          </cell>
          <cell r="J63">
            <v>458.5</v>
          </cell>
          <cell r="K63">
            <v>501.5</v>
          </cell>
          <cell r="L63">
            <v>395.6</v>
          </cell>
          <cell r="M63">
            <v>535.70000000000005</v>
          </cell>
          <cell r="N63">
            <v>452.8</v>
          </cell>
          <cell r="R63">
            <v>515.29999999999995</v>
          </cell>
          <cell r="S63">
            <v>567.9</v>
          </cell>
          <cell r="T63">
            <v>502.5</v>
          </cell>
        </row>
        <row r="64">
          <cell r="A64">
            <v>44470</v>
          </cell>
          <cell r="B64">
            <v>565.20000000000005</v>
          </cell>
          <cell r="C64">
            <v>591.29999999999995</v>
          </cell>
          <cell r="D64">
            <v>462.2</v>
          </cell>
          <cell r="E64">
            <v>541.20000000000005</v>
          </cell>
          <cell r="F64">
            <v>510.6</v>
          </cell>
          <cell r="G64">
            <v>544.5</v>
          </cell>
          <cell r="H64">
            <v>675.3</v>
          </cell>
          <cell r="I64">
            <v>651.29999999999995</v>
          </cell>
          <cell r="J64">
            <v>464.2</v>
          </cell>
          <cell r="K64">
            <v>520</v>
          </cell>
          <cell r="L64">
            <v>411.7</v>
          </cell>
          <cell r="M64">
            <v>552.70000000000005</v>
          </cell>
          <cell r="N64">
            <v>466.5</v>
          </cell>
          <cell r="R64">
            <v>540.6</v>
          </cell>
          <cell r="S64">
            <v>583.9</v>
          </cell>
          <cell r="T64">
            <v>518.1</v>
          </cell>
        </row>
        <row r="65">
          <cell r="A65">
            <v>44501</v>
          </cell>
          <cell r="B65">
            <v>580.1</v>
          </cell>
          <cell r="C65">
            <v>607.29999999999995</v>
          </cell>
          <cell r="D65">
            <v>467.2</v>
          </cell>
          <cell r="E65">
            <v>554.29999999999995</v>
          </cell>
          <cell r="F65">
            <v>519</v>
          </cell>
          <cell r="G65">
            <v>558.5</v>
          </cell>
          <cell r="H65">
            <v>695.1</v>
          </cell>
          <cell r="I65">
            <v>672.4</v>
          </cell>
          <cell r="J65">
            <v>466.2</v>
          </cell>
          <cell r="K65">
            <v>533.20000000000005</v>
          </cell>
          <cell r="L65">
            <v>418.9</v>
          </cell>
          <cell r="M65">
            <v>575.6</v>
          </cell>
          <cell r="N65">
            <v>478.5</v>
          </cell>
          <cell r="R65">
            <v>548.1</v>
          </cell>
          <cell r="S65">
            <v>602.70000000000005</v>
          </cell>
          <cell r="T65">
            <v>525</v>
          </cell>
        </row>
        <row r="66">
          <cell r="A66">
            <v>44531</v>
          </cell>
          <cell r="B66">
            <v>602.79999999999995</v>
          </cell>
          <cell r="C66">
            <v>634.20000000000005</v>
          </cell>
          <cell r="D66">
            <v>491.5</v>
          </cell>
          <cell r="E66">
            <v>589.79999999999995</v>
          </cell>
          <cell r="F66">
            <v>525.70000000000005</v>
          </cell>
          <cell r="G66">
            <v>578.29999999999995</v>
          </cell>
          <cell r="H66">
            <v>701.1</v>
          </cell>
          <cell r="I66">
            <v>697.5</v>
          </cell>
          <cell r="J66">
            <v>477.3</v>
          </cell>
          <cell r="K66">
            <v>554.6</v>
          </cell>
          <cell r="L66">
            <v>423</v>
          </cell>
          <cell r="M66">
            <v>609.5</v>
          </cell>
          <cell r="N66">
            <v>497.3</v>
          </cell>
          <cell r="R66">
            <v>559.70000000000005</v>
          </cell>
          <cell r="S66">
            <v>632</v>
          </cell>
          <cell r="T66">
            <v>532.29999999999995</v>
          </cell>
        </row>
        <row r="67">
          <cell r="A67">
            <v>44562</v>
          </cell>
          <cell r="B67">
            <v>627.20000000000005</v>
          </cell>
          <cell r="C67">
            <v>661.1</v>
          </cell>
          <cell r="D67">
            <v>499.5</v>
          </cell>
          <cell r="E67">
            <v>606.5</v>
          </cell>
          <cell r="F67">
            <v>541.4</v>
          </cell>
          <cell r="G67">
            <v>597.5</v>
          </cell>
          <cell r="H67">
            <v>726.7</v>
          </cell>
          <cell r="I67">
            <v>720.3</v>
          </cell>
          <cell r="J67">
            <v>512</v>
          </cell>
          <cell r="K67">
            <v>585.5</v>
          </cell>
          <cell r="L67">
            <v>427</v>
          </cell>
          <cell r="M67">
            <v>662.6</v>
          </cell>
          <cell r="N67">
            <v>515.29999999999995</v>
          </cell>
          <cell r="R67">
            <v>608.4</v>
          </cell>
          <cell r="S67">
            <v>655.29999999999995</v>
          </cell>
          <cell r="T67">
            <v>546.6</v>
          </cell>
        </row>
        <row r="68">
          <cell r="A68">
            <v>44593</v>
          </cell>
          <cell r="B68">
            <v>661.1</v>
          </cell>
          <cell r="C68">
            <v>710.6</v>
          </cell>
          <cell r="D68">
            <v>513.79999999999995</v>
          </cell>
          <cell r="E68">
            <v>629.1</v>
          </cell>
          <cell r="F68">
            <v>562.79999999999995</v>
          </cell>
          <cell r="G68">
            <v>623.4</v>
          </cell>
          <cell r="H68">
            <v>758</v>
          </cell>
          <cell r="I68">
            <v>763.9</v>
          </cell>
          <cell r="J68">
            <v>525.70000000000005</v>
          </cell>
          <cell r="K68">
            <v>606.1</v>
          </cell>
          <cell r="L68">
            <v>436.9</v>
          </cell>
          <cell r="M68">
            <v>702.9</v>
          </cell>
          <cell r="N68">
            <v>540.70000000000005</v>
          </cell>
          <cell r="R68">
            <v>660.1</v>
          </cell>
          <cell r="S68">
            <v>689.3</v>
          </cell>
          <cell r="T68">
            <v>570.29999999999995</v>
          </cell>
        </row>
        <row r="69">
          <cell r="A69">
            <v>44621</v>
          </cell>
          <cell r="B69">
            <v>706.1</v>
          </cell>
          <cell r="C69">
            <v>775</v>
          </cell>
          <cell r="D69">
            <v>544.9</v>
          </cell>
          <cell r="E69">
            <v>676.7</v>
          </cell>
          <cell r="F69">
            <v>598</v>
          </cell>
          <cell r="G69">
            <v>655.7</v>
          </cell>
          <cell r="H69">
            <v>790.3</v>
          </cell>
          <cell r="I69">
            <v>814.2</v>
          </cell>
          <cell r="J69">
            <v>536.79999999999995</v>
          </cell>
          <cell r="K69">
            <v>626</v>
          </cell>
          <cell r="L69">
            <v>503.7</v>
          </cell>
          <cell r="M69">
            <v>735.9</v>
          </cell>
          <cell r="N69">
            <v>570.6</v>
          </cell>
          <cell r="R69">
            <v>699</v>
          </cell>
          <cell r="S69">
            <v>735.5</v>
          </cell>
          <cell r="T69">
            <v>614.29999999999995</v>
          </cell>
        </row>
        <row r="70">
          <cell r="A70">
            <v>44652</v>
          </cell>
          <cell r="B70">
            <v>747.3</v>
          </cell>
          <cell r="C70">
            <v>818.5</v>
          </cell>
          <cell r="D70">
            <v>561.79999999999995</v>
          </cell>
          <cell r="E70">
            <v>740.8</v>
          </cell>
          <cell r="F70">
            <v>620.5</v>
          </cell>
          <cell r="G70">
            <v>695.4</v>
          </cell>
          <cell r="H70">
            <v>845.4</v>
          </cell>
          <cell r="I70">
            <v>858.1</v>
          </cell>
          <cell r="J70">
            <v>555.20000000000005</v>
          </cell>
          <cell r="K70">
            <v>647.79999999999995</v>
          </cell>
          <cell r="L70">
            <v>531.9</v>
          </cell>
          <cell r="M70">
            <v>786.6</v>
          </cell>
          <cell r="N70">
            <v>600.9</v>
          </cell>
          <cell r="R70">
            <v>736.5</v>
          </cell>
          <cell r="S70">
            <v>781.4</v>
          </cell>
          <cell r="T70">
            <v>642.79999999999995</v>
          </cell>
        </row>
        <row r="71">
          <cell r="A71">
            <v>44682</v>
          </cell>
          <cell r="B71">
            <v>786.3</v>
          </cell>
          <cell r="C71">
            <v>851.4</v>
          </cell>
          <cell r="D71">
            <v>598.4</v>
          </cell>
          <cell r="E71">
            <v>803.7</v>
          </cell>
          <cell r="F71">
            <v>633</v>
          </cell>
          <cell r="G71">
            <v>727.4</v>
          </cell>
          <cell r="H71">
            <v>901.8</v>
          </cell>
          <cell r="I71">
            <v>910.8</v>
          </cell>
          <cell r="J71">
            <v>574.4</v>
          </cell>
          <cell r="K71">
            <v>675.2</v>
          </cell>
          <cell r="L71">
            <v>553.4</v>
          </cell>
          <cell r="M71">
            <v>838.8</v>
          </cell>
          <cell r="N71">
            <v>632.1</v>
          </cell>
          <cell r="R71">
            <v>762.6</v>
          </cell>
          <cell r="S71">
            <v>825.8</v>
          </cell>
          <cell r="T71">
            <v>671.6</v>
          </cell>
        </row>
        <row r="72">
          <cell r="A72">
            <v>44713</v>
          </cell>
          <cell r="B72">
            <v>828</v>
          </cell>
          <cell r="C72">
            <v>890.2</v>
          </cell>
          <cell r="D72">
            <v>633.1</v>
          </cell>
          <cell r="E72">
            <v>840.6</v>
          </cell>
          <cell r="F72">
            <v>674.8</v>
          </cell>
          <cell r="G72">
            <v>773.7</v>
          </cell>
          <cell r="H72">
            <v>966.4</v>
          </cell>
          <cell r="I72">
            <v>964.4</v>
          </cell>
          <cell r="J72">
            <v>577.1</v>
          </cell>
          <cell r="K72">
            <v>705.7</v>
          </cell>
          <cell r="L72">
            <v>577</v>
          </cell>
          <cell r="M72">
            <v>890.9</v>
          </cell>
          <cell r="N72">
            <v>661.7</v>
          </cell>
          <cell r="R72">
            <v>816.8</v>
          </cell>
          <cell r="S72">
            <v>865.5</v>
          </cell>
          <cell r="T72">
            <v>712.6</v>
          </cell>
        </row>
        <row r="73">
          <cell r="A73">
            <v>44743</v>
          </cell>
          <cell r="B73">
            <v>888.7</v>
          </cell>
          <cell r="C73">
            <v>943.5</v>
          </cell>
          <cell r="D73">
            <v>670.1</v>
          </cell>
          <cell r="E73">
            <v>916.4</v>
          </cell>
          <cell r="F73">
            <v>707.6</v>
          </cell>
          <cell r="G73">
            <v>841.7</v>
          </cell>
          <cell r="H73">
            <v>1032.0999999999999</v>
          </cell>
          <cell r="I73">
            <v>1033.7</v>
          </cell>
          <cell r="J73">
            <v>619.20000000000005</v>
          </cell>
          <cell r="K73">
            <v>795.9</v>
          </cell>
          <cell r="L73">
            <v>626.70000000000005</v>
          </cell>
          <cell r="M73">
            <v>966.3</v>
          </cell>
          <cell r="N73">
            <v>711.1</v>
          </cell>
          <cell r="R73">
            <v>915.6</v>
          </cell>
          <cell r="S73">
            <v>925.1</v>
          </cell>
          <cell r="T73">
            <v>755.1</v>
          </cell>
        </row>
        <row r="74">
          <cell r="A74">
            <v>44774</v>
          </cell>
          <cell r="B74">
            <v>946.1</v>
          </cell>
          <cell r="C74">
            <v>1013.2</v>
          </cell>
          <cell r="D74">
            <v>714.3</v>
          </cell>
          <cell r="E74">
            <v>996.9</v>
          </cell>
          <cell r="F74">
            <v>747</v>
          </cell>
          <cell r="G74">
            <v>908.8</v>
          </cell>
          <cell r="H74">
            <v>1078.0999999999999</v>
          </cell>
          <cell r="I74">
            <v>1069.3</v>
          </cell>
          <cell r="J74">
            <v>646.70000000000005</v>
          </cell>
          <cell r="K74">
            <v>841.6</v>
          </cell>
          <cell r="L74">
            <v>675.4</v>
          </cell>
          <cell r="M74">
            <v>1031.7</v>
          </cell>
          <cell r="N74">
            <v>767.7</v>
          </cell>
          <cell r="R74">
            <v>1010.2</v>
          </cell>
          <cell r="S74">
            <v>982.5</v>
          </cell>
          <cell r="T74">
            <v>791.5</v>
          </cell>
        </row>
        <row r="75">
          <cell r="A75">
            <v>44805</v>
          </cell>
          <cell r="B75">
            <v>1003.4</v>
          </cell>
          <cell r="C75">
            <v>1078.2</v>
          </cell>
          <cell r="D75">
            <v>780.9</v>
          </cell>
          <cell r="E75">
            <v>1104.4000000000001</v>
          </cell>
          <cell r="F75">
            <v>771.8</v>
          </cell>
          <cell r="G75">
            <v>971.8</v>
          </cell>
          <cell r="H75">
            <v>1135.3</v>
          </cell>
          <cell r="I75">
            <v>1106.7</v>
          </cell>
          <cell r="J75">
            <v>670.4</v>
          </cell>
          <cell r="K75">
            <v>890.3</v>
          </cell>
          <cell r="L75">
            <v>701.4</v>
          </cell>
          <cell r="M75">
            <v>1076.3</v>
          </cell>
          <cell r="N75">
            <v>818.1</v>
          </cell>
          <cell r="R75">
            <v>1137.9000000000001</v>
          </cell>
          <cell r="S75">
            <v>1035.5999999999999</v>
          </cell>
          <cell r="T75">
            <v>822.8</v>
          </cell>
        </row>
        <row r="76">
          <cell r="A76">
            <v>44835</v>
          </cell>
          <cell r="B76">
            <v>1063.5</v>
          </cell>
          <cell r="C76">
            <v>1141.8</v>
          </cell>
          <cell r="D76">
            <v>816.2</v>
          </cell>
          <cell r="E76">
            <v>1177.8</v>
          </cell>
          <cell r="F76">
            <v>819.8</v>
          </cell>
          <cell r="G76">
            <v>1027.5999999999999</v>
          </cell>
          <cell r="H76">
            <v>1215.0999999999999</v>
          </cell>
          <cell r="I76">
            <v>1177.4000000000001</v>
          </cell>
          <cell r="J76">
            <v>742.1</v>
          </cell>
          <cell r="K76">
            <v>930.1</v>
          </cell>
          <cell r="L76">
            <v>717.7</v>
          </cell>
          <cell r="M76">
            <v>1128.0999999999999</v>
          </cell>
          <cell r="N76">
            <v>866.8</v>
          </cell>
          <cell r="R76">
            <v>1267.9000000000001</v>
          </cell>
          <cell r="S76">
            <v>1084.5</v>
          </cell>
          <cell r="T76">
            <v>880</v>
          </cell>
        </row>
        <row r="77">
          <cell r="A77">
            <v>44866</v>
          </cell>
          <cell r="B77">
            <v>1115.9000000000001</v>
          </cell>
          <cell r="C77">
            <v>1183.0999999999999</v>
          </cell>
          <cell r="D77">
            <v>871.2</v>
          </cell>
          <cell r="E77">
            <v>1230.5999999999999</v>
          </cell>
          <cell r="F77">
            <v>856.2</v>
          </cell>
          <cell r="G77">
            <v>1080.9000000000001</v>
          </cell>
          <cell r="H77">
            <v>1278.7</v>
          </cell>
          <cell r="I77">
            <v>1247.3</v>
          </cell>
          <cell r="J77">
            <v>797.7</v>
          </cell>
          <cell r="K77">
            <v>1000.7</v>
          </cell>
          <cell r="L77">
            <v>763.5</v>
          </cell>
          <cell r="M77">
            <v>1177.0999999999999</v>
          </cell>
          <cell r="N77">
            <v>932.8</v>
          </cell>
          <cell r="R77">
            <v>1312.7</v>
          </cell>
          <cell r="S77">
            <v>1137.5</v>
          </cell>
          <cell r="T77">
            <v>934.6</v>
          </cell>
        </row>
        <row r="78">
          <cell r="A78">
            <v>44896</v>
          </cell>
          <cell r="B78">
            <v>1171.7</v>
          </cell>
          <cell r="C78">
            <v>1215.5</v>
          </cell>
          <cell r="D78">
            <v>943</v>
          </cell>
          <cell r="E78">
            <v>1283.7</v>
          </cell>
          <cell r="F78">
            <v>886.8</v>
          </cell>
          <cell r="G78">
            <v>1145.2</v>
          </cell>
          <cell r="H78">
            <v>1350.4</v>
          </cell>
          <cell r="I78">
            <v>1348.6</v>
          </cell>
          <cell r="J78">
            <v>847.3</v>
          </cell>
          <cell r="K78">
            <v>1049.5999999999999</v>
          </cell>
          <cell r="L78">
            <v>779.6</v>
          </cell>
          <cell r="M78">
            <v>1276.9000000000001</v>
          </cell>
          <cell r="N78">
            <v>986.1</v>
          </cell>
          <cell r="R78">
            <v>1342.1</v>
          </cell>
          <cell r="S78">
            <v>1193.7</v>
          </cell>
          <cell r="T78">
            <v>1004.2</v>
          </cell>
        </row>
        <row r="79">
          <cell r="A79">
            <v>44927</v>
          </cell>
          <cell r="B79">
            <v>1246.0999999999999</v>
          </cell>
          <cell r="C79">
            <v>1300.9000000000001</v>
          </cell>
          <cell r="D79">
            <v>1005.4</v>
          </cell>
          <cell r="E79">
            <v>1320.8</v>
          </cell>
          <cell r="F79">
            <v>990.2</v>
          </cell>
          <cell r="G79">
            <v>1212.8</v>
          </cell>
          <cell r="H79">
            <v>1404.8</v>
          </cell>
          <cell r="I79">
            <v>1427.3</v>
          </cell>
          <cell r="J79">
            <v>914.9</v>
          </cell>
          <cell r="K79">
            <v>1131.4000000000001</v>
          </cell>
          <cell r="L79">
            <v>789.3</v>
          </cell>
          <cell r="M79">
            <v>1374.6</v>
          </cell>
          <cell r="N79">
            <v>1058.7</v>
          </cell>
          <cell r="R79">
            <v>1454.9</v>
          </cell>
          <cell r="S79">
            <v>1259.7</v>
          </cell>
          <cell r="T79">
            <v>1084.0999999999999</v>
          </cell>
        </row>
        <row r="80">
          <cell r="A80">
            <v>44958</v>
          </cell>
          <cell r="B80">
            <v>1329.9</v>
          </cell>
          <cell r="C80">
            <v>1438.2</v>
          </cell>
          <cell r="D80">
            <v>1058.0999999999999</v>
          </cell>
          <cell r="E80">
            <v>1356</v>
          </cell>
          <cell r="F80">
            <v>1036.7</v>
          </cell>
          <cell r="G80">
            <v>1275.8</v>
          </cell>
          <cell r="H80">
            <v>1478.3</v>
          </cell>
          <cell r="I80">
            <v>1497.9</v>
          </cell>
          <cell r="J80">
            <v>965.5</v>
          </cell>
          <cell r="K80">
            <v>1191.2</v>
          </cell>
          <cell r="L80">
            <v>793.1</v>
          </cell>
          <cell r="M80">
            <v>1508.2</v>
          </cell>
          <cell r="N80">
            <v>1121.5</v>
          </cell>
          <cell r="R80">
            <v>1482.4</v>
          </cell>
          <cell r="S80">
            <v>1363.9</v>
          </cell>
          <cell r="T80">
            <v>1133.3</v>
          </cell>
        </row>
        <row r="81">
          <cell r="A81">
            <v>44986</v>
          </cell>
          <cell r="B81">
            <v>1434.4</v>
          </cell>
          <cell r="C81">
            <v>1573.9</v>
          </cell>
          <cell r="D81">
            <v>1150.5999999999999</v>
          </cell>
          <cell r="E81">
            <v>1465.9</v>
          </cell>
          <cell r="F81">
            <v>1109.9000000000001</v>
          </cell>
          <cell r="G81">
            <v>1351.6</v>
          </cell>
          <cell r="H81">
            <v>1562</v>
          </cell>
          <cell r="I81">
            <v>1564.6</v>
          </cell>
          <cell r="J81">
            <v>988.5</v>
          </cell>
          <cell r="K81">
            <v>1289.0999999999999</v>
          </cell>
          <cell r="L81">
            <v>1018.6</v>
          </cell>
          <cell r="M81">
            <v>1655.7</v>
          </cell>
          <cell r="N81">
            <v>1184.8</v>
          </cell>
          <cell r="R81">
            <v>1578</v>
          </cell>
          <cell r="S81">
            <v>1476.8</v>
          </cell>
          <cell r="T81">
            <v>1215.7</v>
          </cell>
        </row>
        <row r="82">
          <cell r="A82">
            <v>45017</v>
          </cell>
          <cell r="B82">
            <v>1538.1</v>
          </cell>
          <cell r="C82">
            <v>1708.7</v>
          </cell>
          <cell r="D82">
            <v>1182.9000000000001</v>
          </cell>
          <cell r="E82">
            <v>1594.9</v>
          </cell>
          <cell r="F82">
            <v>1149.8</v>
          </cell>
          <cell r="G82">
            <v>1463.1</v>
          </cell>
          <cell r="H82">
            <v>1659.2</v>
          </cell>
          <cell r="I82">
            <v>1652.7</v>
          </cell>
          <cell r="J82">
            <v>1050.7</v>
          </cell>
          <cell r="K82">
            <v>1368.8</v>
          </cell>
          <cell r="L82">
            <v>1043.4000000000001</v>
          </cell>
          <cell r="M82">
            <v>1816.8</v>
          </cell>
          <cell r="N82">
            <v>1255.7</v>
          </cell>
          <cell r="R82">
            <v>1735.6</v>
          </cell>
          <cell r="S82">
            <v>1587.1</v>
          </cell>
          <cell r="T82">
            <v>1267.2</v>
          </cell>
        </row>
        <row r="83">
          <cell r="A83">
            <v>45047</v>
          </cell>
          <cell r="B83">
            <v>1652.9</v>
          </cell>
          <cell r="C83">
            <v>1824.8</v>
          </cell>
          <cell r="D83">
            <v>1286.8</v>
          </cell>
          <cell r="E83">
            <v>1690.2</v>
          </cell>
          <cell r="F83">
            <v>1322</v>
          </cell>
          <cell r="G83">
            <v>1587.5</v>
          </cell>
          <cell r="H83">
            <v>1834.6</v>
          </cell>
          <cell r="I83">
            <v>1730.9</v>
          </cell>
          <cell r="J83">
            <v>1112.9000000000001</v>
          </cell>
          <cell r="K83">
            <v>1455</v>
          </cell>
          <cell r="L83">
            <v>1129.2</v>
          </cell>
          <cell r="M83">
            <v>1947.9</v>
          </cell>
          <cell r="N83">
            <v>1351.4</v>
          </cell>
          <cell r="R83">
            <v>1857</v>
          </cell>
          <cell r="S83">
            <v>1700.2</v>
          </cell>
          <cell r="T83">
            <v>1384.2</v>
          </cell>
        </row>
        <row r="84">
          <cell r="A84">
            <v>45078</v>
          </cell>
          <cell r="B84">
            <v>1740.6</v>
          </cell>
          <cell r="C84">
            <v>1902</v>
          </cell>
          <cell r="D84">
            <v>1337.5</v>
          </cell>
          <cell r="E84">
            <v>1761.5</v>
          </cell>
          <cell r="F84">
            <v>1366.5</v>
          </cell>
          <cell r="G84">
            <v>1699.8</v>
          </cell>
          <cell r="H84">
            <v>2009</v>
          </cell>
          <cell r="I84">
            <v>1834.6</v>
          </cell>
          <cell r="J84">
            <v>1190.5999999999999</v>
          </cell>
          <cell r="K84">
            <v>1562.9</v>
          </cell>
          <cell r="L84">
            <v>1218</v>
          </cell>
          <cell r="M84">
            <v>2025.2</v>
          </cell>
          <cell r="N84">
            <v>1430.1</v>
          </cell>
          <cell r="R84">
            <v>1911.7</v>
          </cell>
          <cell r="S84">
            <v>1800.5</v>
          </cell>
          <cell r="T84">
            <v>1449.3</v>
          </cell>
        </row>
        <row r="85">
          <cell r="A85">
            <v>45108</v>
          </cell>
          <cell r="B85">
            <v>1850.4</v>
          </cell>
          <cell r="C85">
            <v>2012</v>
          </cell>
          <cell r="D85">
            <v>1455.6</v>
          </cell>
          <cell r="E85">
            <v>1824.2</v>
          </cell>
          <cell r="F85">
            <v>1437.8</v>
          </cell>
          <cell r="G85">
            <v>1799.5</v>
          </cell>
          <cell r="H85">
            <v>2204.8000000000002</v>
          </cell>
          <cell r="I85">
            <v>1945.4</v>
          </cell>
          <cell r="J85">
            <v>1321</v>
          </cell>
          <cell r="K85">
            <v>1707.4</v>
          </cell>
          <cell r="L85">
            <v>1281.2</v>
          </cell>
          <cell r="M85">
            <v>2157.8000000000002</v>
          </cell>
          <cell r="N85">
            <v>1518.3</v>
          </cell>
          <cell r="R85">
            <v>2037.7</v>
          </cell>
          <cell r="S85">
            <v>1915.1</v>
          </cell>
          <cell r="T85">
            <v>1534.4</v>
          </cell>
        </row>
        <row r="86">
          <cell r="A86">
            <v>45139</v>
          </cell>
          <cell r="B86">
            <v>2078.5</v>
          </cell>
          <cell r="C86">
            <v>2331.6</v>
          </cell>
          <cell r="D86">
            <v>1582.6</v>
          </cell>
          <cell r="E86">
            <v>1980.6</v>
          </cell>
          <cell r="F86">
            <v>1538</v>
          </cell>
          <cell r="G86">
            <v>1998.9</v>
          </cell>
          <cell r="H86">
            <v>2496.8000000000002</v>
          </cell>
          <cell r="I86">
            <v>2163.8000000000002</v>
          </cell>
          <cell r="J86">
            <v>1368.1</v>
          </cell>
          <cell r="K86">
            <v>1928.6</v>
          </cell>
          <cell r="L86">
            <v>1391.9</v>
          </cell>
          <cell r="M86">
            <v>2475.5</v>
          </cell>
          <cell r="N86">
            <v>1660.8</v>
          </cell>
          <cell r="R86">
            <v>2246.5</v>
          </cell>
          <cell r="S86">
            <v>2177.4</v>
          </cell>
          <cell r="T86">
            <v>1662.2</v>
          </cell>
        </row>
        <row r="87">
          <cell r="A87">
            <v>45170</v>
          </cell>
          <cell r="B87">
            <v>2362.4</v>
          </cell>
          <cell r="C87">
            <v>2700.8</v>
          </cell>
          <cell r="D87">
            <v>1785.7</v>
          </cell>
          <cell r="E87">
            <v>2305.6</v>
          </cell>
          <cell r="F87">
            <v>1677.2</v>
          </cell>
          <cell r="G87">
            <v>2289.4</v>
          </cell>
          <cell r="H87">
            <v>2832.9</v>
          </cell>
          <cell r="I87">
            <v>2418.9</v>
          </cell>
          <cell r="J87">
            <v>1500.2</v>
          </cell>
          <cell r="K87">
            <v>2201.8000000000002</v>
          </cell>
          <cell r="L87">
            <v>1475.8</v>
          </cell>
          <cell r="M87">
            <v>2739.5</v>
          </cell>
          <cell r="N87">
            <v>1844.9</v>
          </cell>
          <cell r="R87">
            <v>2555.1999999999998</v>
          </cell>
          <cell r="S87">
            <v>2497.1</v>
          </cell>
          <cell r="T87">
            <v>1815.8</v>
          </cell>
        </row>
        <row r="88">
          <cell r="A88">
            <v>45200</v>
          </cell>
          <cell r="B88">
            <v>2536.8000000000002</v>
          </cell>
          <cell r="C88">
            <v>2888</v>
          </cell>
          <cell r="D88">
            <v>1957.3</v>
          </cell>
          <cell r="E88">
            <v>2523.8000000000002</v>
          </cell>
          <cell r="F88">
            <v>1793.5</v>
          </cell>
          <cell r="G88">
            <v>2533.4</v>
          </cell>
          <cell r="H88">
            <v>2951.3</v>
          </cell>
          <cell r="I88">
            <v>2539.9</v>
          </cell>
          <cell r="J88">
            <v>1671.2</v>
          </cell>
          <cell r="K88">
            <v>2422.5</v>
          </cell>
          <cell r="L88">
            <v>1532.7</v>
          </cell>
          <cell r="M88">
            <v>2965.4</v>
          </cell>
          <cell r="N88">
            <v>1991</v>
          </cell>
          <cell r="R88">
            <v>2711.6</v>
          </cell>
          <cell r="S88">
            <v>2700.3</v>
          </cell>
          <cell r="T88">
            <v>1906.6</v>
          </cell>
        </row>
        <row r="89">
          <cell r="A89">
            <v>45231</v>
          </cell>
          <cell r="B89">
            <v>2860.4</v>
          </cell>
          <cell r="C89">
            <v>3317.9</v>
          </cell>
          <cell r="D89">
            <v>2188.6999999999998</v>
          </cell>
          <cell r="E89">
            <v>2785.3</v>
          </cell>
          <cell r="F89">
            <v>2062</v>
          </cell>
          <cell r="G89">
            <v>2851.6</v>
          </cell>
          <cell r="H89">
            <v>3398.2</v>
          </cell>
          <cell r="I89">
            <v>2770.5</v>
          </cell>
          <cell r="J89">
            <v>1895</v>
          </cell>
          <cell r="K89">
            <v>2708.5</v>
          </cell>
          <cell r="L89">
            <v>1768.6</v>
          </cell>
          <cell r="M89">
            <v>3258.6</v>
          </cell>
          <cell r="N89">
            <v>2221.9</v>
          </cell>
          <cell r="R89">
            <v>3085</v>
          </cell>
          <cell r="S89">
            <v>3036.6</v>
          </cell>
          <cell r="T89">
            <v>2161</v>
          </cell>
        </row>
        <row r="90">
          <cell r="A90">
            <v>45261</v>
          </cell>
          <cell r="B90">
            <v>3599.7</v>
          </cell>
          <cell r="C90">
            <v>4299.2</v>
          </cell>
          <cell r="D90">
            <v>2594.1</v>
          </cell>
          <cell r="E90">
            <v>3186.7</v>
          </cell>
          <cell r="F90">
            <v>2278.8000000000002</v>
          </cell>
          <cell r="G90">
            <v>3629.9</v>
          </cell>
          <cell r="H90">
            <v>4662.2</v>
          </cell>
          <cell r="I90">
            <v>3704.4</v>
          </cell>
          <cell r="J90">
            <v>2178.5</v>
          </cell>
          <cell r="K90">
            <v>3278.9</v>
          </cell>
          <cell r="L90">
            <v>1864.6</v>
          </cell>
          <cell r="M90">
            <v>4026.5</v>
          </cell>
          <cell r="N90">
            <v>2919.2</v>
          </cell>
          <cell r="R90">
            <v>3559.2</v>
          </cell>
          <cell r="S90">
            <v>3894.9</v>
          </cell>
          <cell r="T90">
            <v>2663.3</v>
          </cell>
        </row>
        <row r="91">
          <cell r="A91">
            <v>45292</v>
          </cell>
          <cell r="B91">
            <v>4402.2</v>
          </cell>
          <cell r="C91">
            <v>5122.7</v>
          </cell>
          <cell r="D91">
            <v>3142.5</v>
          </cell>
          <cell r="E91">
            <v>3747.6</v>
          </cell>
          <cell r="F91">
            <v>2691.8</v>
          </cell>
          <cell r="G91">
            <v>4680.3999999999996</v>
          </cell>
          <cell r="H91">
            <v>5527.7</v>
          </cell>
          <cell r="I91">
            <v>4917.7</v>
          </cell>
          <cell r="J91">
            <v>2786.7</v>
          </cell>
          <cell r="K91">
            <v>4035.5</v>
          </cell>
          <cell r="L91">
            <v>1865.2</v>
          </cell>
          <cell r="M91">
            <v>4848.8999999999996</v>
          </cell>
          <cell r="N91">
            <v>4267.7</v>
          </cell>
          <cell r="R91">
            <v>4108</v>
          </cell>
          <cell r="S91">
            <v>4741.3</v>
          </cell>
          <cell r="T91">
            <v>3466.2</v>
          </cell>
        </row>
        <row r="92">
          <cell r="A92">
            <v>45323</v>
          </cell>
          <cell r="B92">
            <v>4998</v>
          </cell>
          <cell r="C92">
            <v>5739.8</v>
          </cell>
          <cell r="D92">
            <v>3636.5</v>
          </cell>
          <cell r="E92">
            <v>4059.9</v>
          </cell>
          <cell r="F92">
            <v>3466.8</v>
          </cell>
          <cell r="G92">
            <v>5159.8999999999996</v>
          </cell>
          <cell r="H92">
            <v>6187</v>
          </cell>
          <cell r="I92">
            <v>5669.1</v>
          </cell>
          <cell r="J92">
            <v>3422</v>
          </cell>
          <cell r="K92">
            <v>4429.8</v>
          </cell>
          <cell r="L92">
            <v>1955.6</v>
          </cell>
          <cell r="M92">
            <v>5578.8</v>
          </cell>
          <cell r="N92">
            <v>5205.8999999999996</v>
          </cell>
          <cell r="R92">
            <v>4433.8</v>
          </cell>
          <cell r="S92">
            <v>5355</v>
          </cell>
          <cell r="T92">
            <v>4156.6000000000004</v>
          </cell>
        </row>
        <row r="93">
          <cell r="A93">
            <v>45352</v>
          </cell>
          <cell r="B93">
            <v>5463.2</v>
          </cell>
          <cell r="C93">
            <v>6330.6</v>
          </cell>
          <cell r="D93">
            <v>4166.5</v>
          </cell>
          <cell r="E93">
            <v>4294.3</v>
          </cell>
          <cell r="F93">
            <v>3683.6</v>
          </cell>
          <cell r="G93">
            <v>5430.1</v>
          </cell>
          <cell r="H93">
            <v>6903.1</v>
          </cell>
          <cell r="I93">
            <v>6191.2</v>
          </cell>
          <cell r="J93">
            <v>3947.4</v>
          </cell>
          <cell r="K93">
            <v>4751.6000000000004</v>
          </cell>
          <cell r="L93">
            <v>2780.5</v>
          </cell>
          <cell r="M93">
            <v>5991.3</v>
          </cell>
          <cell r="N93">
            <v>5692.5</v>
          </cell>
          <cell r="R93">
            <v>4858.6000000000004</v>
          </cell>
          <cell r="S93">
            <v>5823.9</v>
          </cell>
          <cell r="T93">
            <v>4632.3999999999996</v>
          </cell>
        </row>
        <row r="94">
          <cell r="A94">
            <v>45383</v>
          </cell>
          <cell r="B94">
            <v>5908.5</v>
          </cell>
          <cell r="C94">
            <v>6675.1</v>
          </cell>
          <cell r="D94">
            <v>4424.6000000000004</v>
          </cell>
          <cell r="E94">
            <v>4740.3999999999996</v>
          </cell>
          <cell r="F94">
            <v>4796.1000000000004</v>
          </cell>
          <cell r="G94">
            <v>5760.2</v>
          </cell>
          <cell r="H94">
            <v>7532.6</v>
          </cell>
          <cell r="I94">
            <v>6471.8</v>
          </cell>
          <cell r="J94">
            <v>4457.6000000000004</v>
          </cell>
          <cell r="K94">
            <v>5146.1000000000004</v>
          </cell>
          <cell r="L94">
            <v>3026.5</v>
          </cell>
          <cell r="M94">
            <v>6381.8</v>
          </cell>
          <cell r="N94">
            <v>6121.7</v>
          </cell>
          <cell r="R94">
            <v>5394</v>
          </cell>
          <cell r="S94">
            <v>6165.5</v>
          </cell>
          <cell r="T94">
            <v>5363.6</v>
          </cell>
        </row>
        <row r="95">
          <cell r="A95">
            <v>45413</v>
          </cell>
          <cell r="B95">
            <v>6160.6</v>
          </cell>
          <cell r="C95">
            <v>6932.4</v>
          </cell>
          <cell r="D95">
            <v>4659.1000000000004</v>
          </cell>
          <cell r="E95">
            <v>4959.8</v>
          </cell>
          <cell r="F95">
            <v>4902.8</v>
          </cell>
          <cell r="G95">
            <v>5957.9</v>
          </cell>
          <cell r="H95">
            <v>7615.6</v>
          </cell>
          <cell r="I95">
            <v>6991</v>
          </cell>
          <cell r="J95">
            <v>4787.2</v>
          </cell>
          <cell r="K95">
            <v>5316.4</v>
          </cell>
          <cell r="L95">
            <v>3374.2</v>
          </cell>
          <cell r="M95">
            <v>6628.3</v>
          </cell>
          <cell r="N95">
            <v>6406.1</v>
          </cell>
          <cell r="R95">
            <v>5788.8</v>
          </cell>
          <cell r="S95">
            <v>6357.9</v>
          </cell>
          <cell r="T95">
            <v>5729.3</v>
          </cell>
        </row>
        <row r="96">
          <cell r="A96">
            <v>45444</v>
          </cell>
          <cell r="B96">
            <v>6472.6</v>
          </cell>
          <cell r="C96">
            <v>7221.1</v>
          </cell>
          <cell r="D96">
            <v>4754.8999999999996</v>
          </cell>
          <cell r="E96">
            <v>5161.3</v>
          </cell>
          <cell r="F96">
            <v>5956.2</v>
          </cell>
          <cell r="G96">
            <v>6064.9</v>
          </cell>
          <cell r="H96">
            <v>7973.5</v>
          </cell>
          <cell r="I96">
            <v>7260.6</v>
          </cell>
          <cell r="J96">
            <v>5122.3999999999996</v>
          </cell>
          <cell r="K96">
            <v>5552.3</v>
          </cell>
          <cell r="L96">
            <v>3573.8</v>
          </cell>
          <cell r="M96">
            <v>6826.6</v>
          </cell>
          <cell r="N96">
            <v>6457.2</v>
          </cell>
          <cell r="R96">
            <v>6275.6</v>
          </cell>
          <cell r="S96">
            <v>6557.6</v>
          </cell>
          <cell r="T96">
            <v>6307.7</v>
          </cell>
        </row>
        <row r="97">
          <cell r="A97">
            <v>45474</v>
          </cell>
          <cell r="B97">
            <v>6769.8</v>
          </cell>
          <cell r="C97">
            <v>7428.9</v>
          </cell>
          <cell r="D97">
            <v>5039</v>
          </cell>
          <cell r="E97">
            <v>5301.3</v>
          </cell>
          <cell r="F97">
            <v>6350.2</v>
          </cell>
          <cell r="G97">
            <v>6281.5</v>
          </cell>
          <cell r="H97">
            <v>8351</v>
          </cell>
          <cell r="I97">
            <v>7640.5</v>
          </cell>
          <cell r="J97">
            <v>5410.9</v>
          </cell>
          <cell r="K97">
            <v>5833.8</v>
          </cell>
          <cell r="L97">
            <v>3773.4</v>
          </cell>
          <cell r="M97">
            <v>7541.5</v>
          </cell>
          <cell r="N97">
            <v>6729.6</v>
          </cell>
          <cell r="R97">
            <v>6537.2</v>
          </cell>
          <cell r="S97">
            <v>6836.7</v>
          </cell>
          <cell r="T97">
            <v>6683.6</v>
          </cell>
        </row>
        <row r="98">
          <cell r="A98">
            <v>45505</v>
          </cell>
          <cell r="B98">
            <v>7075.6</v>
          </cell>
          <cell r="C98">
            <v>7840.3</v>
          </cell>
          <cell r="D98">
            <v>5133.8</v>
          </cell>
          <cell r="E98">
            <v>5424</v>
          </cell>
          <cell r="F98">
            <v>6767</v>
          </cell>
          <cell r="G98">
            <v>6552.4</v>
          </cell>
          <cell r="H98">
            <v>8658.5</v>
          </cell>
          <cell r="I98">
            <v>7958</v>
          </cell>
          <cell r="J98">
            <v>5697.2</v>
          </cell>
          <cell r="K98">
            <v>5986.6</v>
          </cell>
          <cell r="L98">
            <v>4056.6</v>
          </cell>
          <cell r="M98">
            <v>7966.1</v>
          </cell>
          <cell r="N98">
            <v>6824.1</v>
          </cell>
          <cell r="R98">
            <v>7024.6</v>
          </cell>
          <cell r="S98">
            <v>7104.1</v>
          </cell>
          <cell r="T98">
            <v>7011.8</v>
          </cell>
        </row>
        <row r="99">
          <cell r="A99">
            <v>45536</v>
          </cell>
          <cell r="B99">
            <v>7290.1</v>
          </cell>
          <cell r="C99">
            <v>7978.3</v>
          </cell>
          <cell r="D99">
            <v>5209.6000000000004</v>
          </cell>
          <cell r="E99">
            <v>5736.1</v>
          </cell>
          <cell r="F99">
            <v>7300.8</v>
          </cell>
          <cell r="G99">
            <v>6779.2</v>
          </cell>
          <cell r="H99">
            <v>8954.1</v>
          </cell>
          <cell r="I99">
            <v>8067.9</v>
          </cell>
          <cell r="J99">
            <v>5876.8</v>
          </cell>
          <cell r="K99">
            <v>6126.2</v>
          </cell>
          <cell r="L99">
            <v>4276.3999999999996</v>
          </cell>
          <cell r="M99">
            <v>8137.4</v>
          </cell>
          <cell r="N99">
            <v>7089.9</v>
          </cell>
          <cell r="R99">
            <v>7136.9</v>
          </cell>
          <cell r="S99">
            <v>7312.5</v>
          </cell>
          <cell r="T99">
            <v>7303.9</v>
          </cell>
        </row>
        <row r="100">
          <cell r="A100">
            <v>45566</v>
          </cell>
          <cell r="B100">
            <v>7453.7</v>
          </cell>
          <cell r="C100">
            <v>7950.2</v>
          </cell>
          <cell r="D100">
            <v>5334.2</v>
          </cell>
          <cell r="E100">
            <v>5986.7</v>
          </cell>
          <cell r="F100">
            <v>7787.6</v>
          </cell>
          <cell r="G100">
            <v>6926</v>
          </cell>
          <cell r="H100">
            <v>9219.4</v>
          </cell>
          <cell r="I100">
            <v>8208.6</v>
          </cell>
          <cell r="J100">
            <v>5996.2</v>
          </cell>
          <cell r="K100">
            <v>6346</v>
          </cell>
          <cell r="L100">
            <v>4450.1000000000004</v>
          </cell>
          <cell r="M100">
            <v>8475.6</v>
          </cell>
          <cell r="N100">
            <v>7219.6</v>
          </cell>
          <cell r="R100">
            <v>6985.9</v>
          </cell>
          <cell r="S100">
            <v>7511.2</v>
          </cell>
          <cell r="T100">
            <v>7531.1</v>
          </cell>
        </row>
        <row r="101">
          <cell r="A101">
            <v>45597</v>
          </cell>
          <cell r="B101">
            <v>7613.1</v>
          </cell>
          <cell r="C101">
            <v>7989.8</v>
          </cell>
          <cell r="D101">
            <v>5583.3</v>
          </cell>
          <cell r="E101">
            <v>6022.8</v>
          </cell>
          <cell r="F101">
            <v>8183</v>
          </cell>
          <cell r="G101">
            <v>7003.7</v>
          </cell>
          <cell r="H101">
            <v>9437.2000000000007</v>
          </cell>
          <cell r="I101">
            <v>8434.5</v>
          </cell>
          <cell r="J101">
            <v>6087.8</v>
          </cell>
          <cell r="K101">
            <v>6612.1</v>
          </cell>
          <cell r="L101">
            <v>4730.6000000000004</v>
          </cell>
          <cell r="M101">
            <v>8755.7000000000007</v>
          </cell>
          <cell r="N101">
            <v>7383.8</v>
          </cell>
          <cell r="R101">
            <v>6882.2</v>
          </cell>
          <cell r="S101">
            <v>7682.9</v>
          </cell>
          <cell r="T101">
            <v>7798.9</v>
          </cell>
        </row>
        <row r="102">
          <cell r="A102">
            <v>45627</v>
          </cell>
          <cell r="B102">
            <v>7788.7</v>
          </cell>
          <cell r="C102">
            <v>8163.1</v>
          </cell>
          <cell r="D102">
            <v>5710.2</v>
          </cell>
          <cell r="E102">
            <v>6132.6</v>
          </cell>
          <cell r="F102">
            <v>8422.2999999999993</v>
          </cell>
          <cell r="G102">
            <v>7073.7</v>
          </cell>
          <cell r="H102">
            <v>9576</v>
          </cell>
          <cell r="I102">
            <v>8608.9</v>
          </cell>
          <cell r="J102">
            <v>6342.7</v>
          </cell>
          <cell r="K102">
            <v>6719.5</v>
          </cell>
          <cell r="L102">
            <v>4767.3</v>
          </cell>
          <cell r="M102">
            <v>9251.5</v>
          </cell>
          <cell r="N102">
            <v>7489.5</v>
          </cell>
          <cell r="R102">
            <v>6613.3</v>
          </cell>
          <cell r="S102">
            <v>7934.7</v>
          </cell>
          <cell r="T102">
            <v>7977.4</v>
          </cell>
        </row>
        <row r="103">
          <cell r="A103">
            <v>45658</v>
          </cell>
          <cell r="B103">
            <v>7941.8</v>
          </cell>
          <cell r="C103">
            <v>8252.9</v>
          </cell>
          <cell r="D103">
            <v>5832.6</v>
          </cell>
          <cell r="E103">
            <v>6191.6</v>
          </cell>
          <cell r="F103">
            <v>8680.1</v>
          </cell>
          <cell r="G103">
            <v>7246.2</v>
          </cell>
          <cell r="H103">
            <v>9750.4</v>
          </cell>
          <cell r="I103">
            <v>8679.5</v>
          </cell>
          <cell r="J103">
            <v>6503.6</v>
          </cell>
          <cell r="K103">
            <v>6974.5</v>
          </cell>
          <cell r="L103">
            <v>4781.6000000000004</v>
          </cell>
          <cell r="M103">
            <v>9746.9</v>
          </cell>
          <cell r="N103">
            <v>7653.8</v>
          </cell>
          <cell r="R103">
            <v>6618.8</v>
          </cell>
          <cell r="S103">
            <v>8120.7</v>
          </cell>
          <cell r="T103">
            <v>8107.3</v>
          </cell>
        </row>
        <row r="104">
          <cell r="A104">
            <v>45689</v>
          </cell>
          <cell r="B104">
            <v>8154</v>
          </cell>
          <cell r="C104">
            <v>8584</v>
          </cell>
          <cell r="D104">
            <v>5915.6</v>
          </cell>
          <cell r="E104">
            <v>6141.6</v>
          </cell>
          <cell r="F104">
            <v>9187.4</v>
          </cell>
          <cell r="G104">
            <v>7329.7</v>
          </cell>
          <cell r="H104">
            <v>9956.2999999999993</v>
          </cell>
          <cell r="I104">
            <v>8798.2000000000007</v>
          </cell>
          <cell r="J104">
            <v>6656.1</v>
          </cell>
          <cell r="K104">
            <v>7068.4</v>
          </cell>
          <cell r="L104">
            <v>4832.5</v>
          </cell>
          <cell r="M104">
            <v>10056.799999999999</v>
          </cell>
          <cell r="N104">
            <v>7884.1</v>
          </cell>
          <cell r="R104">
            <v>6456.2</v>
          </cell>
          <cell r="S104">
            <v>8391.5</v>
          </cell>
          <cell r="T104">
            <v>8340.4</v>
          </cell>
        </row>
        <row r="105">
          <cell r="A105">
            <v>45717</v>
          </cell>
          <cell r="B105">
            <v>8441.2000000000007</v>
          </cell>
          <cell r="C105">
            <v>9079.2000000000007</v>
          </cell>
          <cell r="D105">
            <v>5959.1</v>
          </cell>
          <cell r="E105">
            <v>6442.3</v>
          </cell>
          <cell r="F105">
            <v>9472.2000000000007</v>
          </cell>
          <cell r="G105">
            <v>7419.8</v>
          </cell>
          <cell r="H105">
            <v>10109</v>
          </cell>
          <cell r="I105">
            <v>8889.2999999999993</v>
          </cell>
          <cell r="J105">
            <v>6770.8</v>
          </cell>
          <cell r="K105">
            <v>7142.4</v>
          </cell>
          <cell r="L105">
            <v>6051.3</v>
          </cell>
          <cell r="M105">
            <v>10276.799999999999</v>
          </cell>
          <cell r="N105">
            <v>8083.5</v>
          </cell>
          <cell r="R105">
            <v>7172.3</v>
          </cell>
          <cell r="S105">
            <v>8629.2000000000007</v>
          </cell>
          <cell r="T105">
            <v>8546.7000000000007</v>
          </cell>
        </row>
        <row r="106">
          <cell r="A106">
            <v>45748</v>
          </cell>
          <cell r="B106">
            <v>8682.2000000000007</v>
          </cell>
          <cell r="C106">
            <v>9396.1</v>
          </cell>
          <cell r="D106">
            <v>6117.4</v>
          </cell>
          <cell r="E106">
            <v>6675.3</v>
          </cell>
          <cell r="F106">
            <v>9613.2000000000007</v>
          </cell>
          <cell r="G106">
            <v>7472</v>
          </cell>
          <cell r="H106">
            <v>10321.200000000001</v>
          </cell>
          <cell r="I106">
            <v>9109.5</v>
          </cell>
          <cell r="J106">
            <v>6968.8</v>
          </cell>
          <cell r="K106">
            <v>7293.5</v>
          </cell>
          <cell r="L106">
            <v>6327.6</v>
          </cell>
          <cell r="M106">
            <v>10675.7</v>
          </cell>
          <cell r="N106">
            <v>8412.2000000000007</v>
          </cell>
          <cell r="R106">
            <v>7308.5</v>
          </cell>
          <cell r="S106">
            <v>8907.1</v>
          </cell>
          <cell r="T106">
            <v>8726.7999999999993</v>
          </cell>
        </row>
        <row r="107">
          <cell r="A107">
            <v>45778</v>
          </cell>
          <cell r="B107">
            <v>8823.9</v>
          </cell>
          <cell r="C107">
            <v>9458.5</v>
          </cell>
          <cell r="D107">
            <v>6151.7</v>
          </cell>
          <cell r="E107">
            <v>6803.3</v>
          </cell>
          <cell r="F107">
            <v>9700.2999999999993</v>
          </cell>
          <cell r="G107">
            <v>7598.6</v>
          </cell>
          <cell r="H107">
            <v>10599.3</v>
          </cell>
          <cell r="I107">
            <v>9216.6</v>
          </cell>
          <cell r="J107">
            <v>7198.6</v>
          </cell>
          <cell r="K107">
            <v>7440.3</v>
          </cell>
          <cell r="L107">
            <v>6539.8</v>
          </cell>
          <cell r="M107">
            <v>11129.3</v>
          </cell>
          <cell r="N107">
            <v>8616.5</v>
          </cell>
          <cell r="R107">
            <v>7136.2</v>
          </cell>
          <cell r="S107">
            <v>9107.2999999999993</v>
          </cell>
          <cell r="T107">
            <v>8855.2000000000007</v>
          </cell>
        </row>
        <row r="108">
          <cell r="A108">
            <v>45809</v>
          </cell>
          <cell r="B108">
            <v>8909.2000000000007</v>
          </cell>
          <cell r="C108">
            <v>9456.6</v>
          </cell>
          <cell r="D108">
            <v>6323</v>
          </cell>
          <cell r="E108">
            <v>6775.2</v>
          </cell>
          <cell r="F108">
            <v>9726.5</v>
          </cell>
          <cell r="G108">
            <v>7747.3</v>
          </cell>
          <cell r="H108">
            <v>10828.6</v>
          </cell>
          <cell r="I108">
            <v>9297.1</v>
          </cell>
          <cell r="J108">
            <v>7301.1</v>
          </cell>
          <cell r="K108">
            <v>7724.1</v>
          </cell>
          <cell r="L108">
            <v>6641</v>
          </cell>
          <cell r="M108">
            <v>11411.8</v>
          </cell>
          <cell r="N108">
            <v>8652.9</v>
          </cell>
          <cell r="R108">
            <v>7040.5</v>
          </cell>
          <cell r="S108">
            <v>9241.1</v>
          </cell>
          <cell r="T108">
            <v>8885.4</v>
          </cell>
        </row>
        <row r="109">
          <cell r="A109">
            <v>45839</v>
          </cell>
          <cell r="B109">
            <v>9074.7000000000007</v>
          </cell>
          <cell r="C109">
            <v>9660.9</v>
          </cell>
          <cell r="D109">
            <v>6359.7</v>
          </cell>
          <cell r="E109">
            <v>6733.4</v>
          </cell>
          <cell r="F109">
            <v>9967.4</v>
          </cell>
          <cell r="G109">
            <v>7852</v>
          </cell>
          <cell r="H109">
            <v>10930.8</v>
          </cell>
          <cell r="I109">
            <v>9509.7999999999993</v>
          </cell>
          <cell r="J109">
            <v>7479.5</v>
          </cell>
          <cell r="K109">
            <v>8045.2</v>
          </cell>
          <cell r="L109">
            <v>6729.6</v>
          </cell>
          <cell r="M109">
            <v>11653.4</v>
          </cell>
          <cell r="N109">
            <v>8788.5</v>
          </cell>
          <cell r="R109">
            <v>7407.6</v>
          </cell>
          <cell r="S109">
            <v>9366.7000000000007</v>
          </cell>
          <cell r="T109">
            <v>9066.5</v>
          </cell>
        </row>
        <row r="110">
          <cell r="A110">
            <v>45870</v>
          </cell>
          <cell r="B110">
            <v>9266.2000000000007</v>
          </cell>
          <cell r="C110">
            <v>9804.7000000000007</v>
          </cell>
          <cell r="D110">
            <v>6595.2</v>
          </cell>
          <cell r="E110">
            <v>6696.6</v>
          </cell>
          <cell r="F110">
            <v>10266.9</v>
          </cell>
          <cell r="G110">
            <v>7992.2</v>
          </cell>
          <cell r="H110">
            <v>11091.6</v>
          </cell>
          <cell r="I110">
            <v>9806.2000000000007</v>
          </cell>
          <cell r="J110">
            <v>7637.8</v>
          </cell>
          <cell r="K110">
            <v>8102.1</v>
          </cell>
          <cell r="L110">
            <v>7113.4</v>
          </cell>
          <cell r="M110">
            <v>12212.2</v>
          </cell>
          <cell r="N110">
            <v>9027.2000000000007</v>
          </cell>
          <cell r="R110">
            <v>7421.9</v>
          </cell>
          <cell r="S110">
            <v>9573.7999999999993</v>
          </cell>
          <cell r="T110">
            <v>9307.6</v>
          </cell>
        </row>
        <row r="111">
          <cell r="A111">
            <v>45901</v>
          </cell>
          <cell r="B111">
            <v>9465.5</v>
          </cell>
          <cell r="C111">
            <v>9986.7000000000007</v>
          </cell>
          <cell r="D111">
            <v>6671.8</v>
          </cell>
          <cell r="E111">
            <v>6858.1</v>
          </cell>
          <cell r="F111">
            <v>10656.5</v>
          </cell>
          <cell r="G111">
            <v>8152.2</v>
          </cell>
          <cell r="H111">
            <v>11324.4</v>
          </cell>
          <cell r="I111">
            <v>10078.1</v>
          </cell>
          <cell r="J111">
            <v>7818.6</v>
          </cell>
          <cell r="K111">
            <v>8213</v>
          </cell>
          <cell r="L111">
            <v>7242.6</v>
          </cell>
          <cell r="M111">
            <v>12330.5</v>
          </cell>
          <cell r="N111">
            <v>9264.2999999999993</v>
          </cell>
          <cell r="R111">
            <v>7593.2</v>
          </cell>
          <cell r="S111">
            <v>9757.2999999999993</v>
          </cell>
          <cell r="T111">
            <v>9573.9</v>
          </cell>
        </row>
        <row r="112">
          <cell r="A112">
            <v>45931</v>
          </cell>
          <cell r="B112">
            <v>9687.2999999999993</v>
          </cell>
          <cell r="C112">
            <v>10249.299999999999</v>
          </cell>
          <cell r="D112">
            <v>6835.2</v>
          </cell>
          <cell r="E112">
            <v>7031.8</v>
          </cell>
          <cell r="F112">
            <v>11138.5</v>
          </cell>
          <cell r="G112">
            <v>8238</v>
          </cell>
          <cell r="H112">
            <v>11563.4</v>
          </cell>
          <cell r="I112">
            <v>10369</v>
          </cell>
          <cell r="J112">
            <v>8045.4</v>
          </cell>
          <cell r="K112">
            <v>8302.7000000000007</v>
          </cell>
          <cell r="L112">
            <v>7384.2</v>
          </cell>
          <cell r="M112">
            <v>12309.6</v>
          </cell>
          <cell r="N112">
            <v>9457.2999999999993</v>
          </cell>
          <cell r="R112">
            <v>7886.6</v>
          </cell>
          <cell r="S112">
            <v>9936.2999999999993</v>
          </cell>
          <cell r="T112">
            <v>9894.5</v>
          </cell>
        </row>
        <row r="113">
          <cell r="A113">
            <v>45962</v>
          </cell>
          <cell r="B113">
            <v>9960.7999999999993</v>
          </cell>
          <cell r="C113">
            <v>10593.3</v>
          </cell>
          <cell r="D113">
            <v>6931.6</v>
          </cell>
          <cell r="E113">
            <v>7068.5</v>
          </cell>
          <cell r="F113">
            <v>11660.1</v>
          </cell>
          <cell r="G113">
            <v>8328.6</v>
          </cell>
          <cell r="H113">
            <v>11816.4</v>
          </cell>
          <cell r="I113">
            <v>10843.2</v>
          </cell>
          <cell r="J113">
            <v>8233.5</v>
          </cell>
          <cell r="K113">
            <v>8446.4</v>
          </cell>
          <cell r="L113">
            <v>7509</v>
          </cell>
          <cell r="M113">
            <v>12514.5</v>
          </cell>
          <cell r="N113">
            <v>9698.2999999999993</v>
          </cell>
          <cell r="R113">
            <v>7848.5</v>
          </cell>
          <cell r="S113">
            <v>10218.200000000001</v>
          </cell>
          <cell r="T113">
            <v>10316.700000000001</v>
          </cell>
        </row>
        <row r="114">
          <cell r="A114">
            <v>45992</v>
          </cell>
          <cell r="B114">
            <v>10255.4</v>
          </cell>
          <cell r="C114">
            <v>10943.8</v>
          </cell>
          <cell r="D114">
            <v>7124</v>
          </cell>
          <cell r="E114">
            <v>7171.4</v>
          </cell>
          <cell r="F114">
            <v>11952.7</v>
          </cell>
          <cell r="G114">
            <v>8528.2000000000007</v>
          </cell>
          <cell r="H114">
            <v>12026.5</v>
          </cell>
          <cell r="I114">
            <v>11269.6</v>
          </cell>
          <cell r="J114">
            <v>8479.5</v>
          </cell>
          <cell r="K114">
            <v>8667.6</v>
          </cell>
          <cell r="L114">
            <v>7629.7</v>
          </cell>
          <cell r="M114">
            <v>13083.2</v>
          </cell>
          <cell r="N114">
            <v>9918.2999999999993</v>
          </cell>
          <cell r="R114">
            <v>7797.7</v>
          </cell>
          <cell r="S114">
            <v>10567</v>
          </cell>
          <cell r="T114">
            <v>10630.1</v>
          </cell>
        </row>
        <row r="115">
          <cell r="A115">
            <v>46023</v>
          </cell>
          <cell r="B115">
            <v>10561.6</v>
          </cell>
          <cell r="C115">
            <v>11378.9</v>
          </cell>
          <cell r="D115">
            <v>7230.5</v>
          </cell>
          <cell r="E115">
            <v>7162.3</v>
          </cell>
          <cell r="F115">
            <v>12176.7</v>
          </cell>
          <cell r="G115">
            <v>8714.5</v>
          </cell>
          <cell r="H115">
            <v>12299.4</v>
          </cell>
          <cell r="I115">
            <v>11773.7</v>
          </cell>
          <cell r="J115">
            <v>8777.9</v>
          </cell>
          <cell r="K115">
            <v>8888.7000000000007</v>
          </cell>
          <cell r="L115">
            <v>7697.5</v>
          </cell>
          <cell r="M115">
            <v>13521.3</v>
          </cell>
          <cell r="N115">
            <v>10278.200000000001</v>
          </cell>
          <cell r="R115">
            <v>8203.2000000000007</v>
          </cell>
          <cell r="S115">
            <v>10832.4</v>
          </cell>
          <cell r="T115">
            <v>11012.6</v>
          </cell>
        </row>
        <row r="116">
          <cell r="A116">
            <v>46054</v>
          </cell>
          <cell r="B116">
            <v>10921.7</v>
          </cell>
          <cell r="C116">
            <v>11873.7</v>
          </cell>
          <cell r="D116">
            <v>7292.6</v>
          </cell>
          <cell r="E116">
            <v>7174.1</v>
          </cell>
          <cell r="F116">
            <v>13503.3</v>
          </cell>
          <cell r="G116">
            <v>8888.6</v>
          </cell>
          <cell r="H116">
            <v>12608.4</v>
          </cell>
          <cell r="I116">
            <v>11868.3</v>
          </cell>
          <cell r="J116">
            <v>8909.6</v>
          </cell>
          <cell r="K116">
            <v>8989</v>
          </cell>
          <cell r="L116">
            <v>7891.7</v>
          </cell>
          <cell r="M116">
            <v>13910.9</v>
          </cell>
          <cell r="N116">
            <v>10599.2</v>
          </cell>
          <cell r="R116">
            <v>8281.7999999999993</v>
          </cell>
          <cell r="S116">
            <v>11168.6</v>
          </cell>
          <cell r="T116">
            <v>11609.2</v>
          </cell>
        </row>
        <row r="117">
          <cell r="A117">
            <v>46082</v>
          </cell>
          <cell r="B117">
            <v>11271.7</v>
          </cell>
          <cell r="C117">
            <v>12349.6</v>
          </cell>
          <cell r="D117">
            <v>7445.7</v>
          </cell>
          <cell r="E117">
            <v>7308.9</v>
          </cell>
          <cell r="F117">
            <v>13935.3</v>
          </cell>
          <cell r="G117">
            <v>9005.7999999999993</v>
          </cell>
          <cell r="H117">
            <v>12883.7</v>
          </cell>
          <cell r="I117">
            <v>12315.3</v>
          </cell>
          <cell r="J117">
            <v>9159.4</v>
          </cell>
          <cell r="K117">
            <v>9263.2000000000007</v>
          </cell>
          <cell r="L117">
            <v>8614.6</v>
          </cell>
          <cell r="M117">
            <v>14310.4</v>
          </cell>
          <cell r="N117">
            <v>10752.2</v>
          </cell>
          <cell r="R117">
            <v>8359.5</v>
          </cell>
          <cell r="S117">
            <v>11522.3</v>
          </cell>
          <cell r="T117">
            <v>12101</v>
          </cell>
        </row>
        <row r="118">
          <cell r="A118">
            <v>46113</v>
          </cell>
          <cell r="B118">
            <v>11511.1</v>
          </cell>
          <cell r="C118">
            <v>12399.5</v>
          </cell>
          <cell r="D118">
            <v>7619</v>
          </cell>
          <cell r="E118">
            <v>7537.6</v>
          </cell>
          <cell r="F118">
            <v>14117.1</v>
          </cell>
          <cell r="G118">
            <v>9235.1</v>
          </cell>
          <cell r="H118">
            <v>13206.5</v>
          </cell>
          <cell r="I118">
            <v>12952.2</v>
          </cell>
          <cell r="J118">
            <v>9572.7999999999993</v>
          </cell>
          <cell r="K118">
            <v>9334.1</v>
          </cell>
          <cell r="L118">
            <v>8944</v>
          </cell>
          <cell r="M118">
            <v>14696.1</v>
          </cell>
          <cell r="N118">
            <v>11095.3</v>
          </cell>
          <cell r="R118">
            <v>8396.7999999999993</v>
          </cell>
          <cell r="S118">
            <v>11714.7</v>
          </cell>
          <cell r="T118">
            <v>12607.2</v>
          </cell>
        </row>
        <row r="119">
          <cell r="A119">
            <v>46143</v>
          </cell>
          <cell r="B119">
            <v>11750.1</v>
          </cell>
          <cell r="C119">
            <v>12629.5</v>
          </cell>
          <cell r="D119">
            <v>7603.5</v>
          </cell>
          <cell r="E119">
            <v>7577.3</v>
          </cell>
          <cell r="F119">
            <v>14638.2</v>
          </cell>
          <cell r="G119">
            <v>9425.7999999999993</v>
          </cell>
          <cell r="H119">
            <v>13554.5</v>
          </cell>
          <cell r="I119">
            <v>13267.2</v>
          </cell>
          <cell r="J119">
            <v>9871.5</v>
          </cell>
          <cell r="K119">
            <v>9542.2999999999993</v>
          </cell>
          <cell r="L119">
            <v>9201</v>
          </cell>
          <cell r="M119">
            <v>14854</v>
          </cell>
          <cell r="N119">
            <v>11355</v>
          </cell>
          <cell r="R119">
            <v>8719.2999999999993</v>
          </cell>
          <cell r="S119">
            <v>11894</v>
          </cell>
          <cell r="T119">
            <v>12993</v>
          </cell>
        </row>
      </sheetData>
      <sheetData sheetId="6">
        <row r="3">
          <cell r="C3">
            <v>0.27429999999999999</v>
          </cell>
          <cell r="D3">
            <v>3.5000000000000003E-2</v>
          </cell>
          <cell r="E3">
            <v>0.12820000000000001</v>
          </cell>
          <cell r="F3">
            <v>0.10059999999999999</v>
          </cell>
          <cell r="G3">
            <v>6.5500000000000003E-2</v>
          </cell>
          <cell r="H3">
            <v>4.9500000000000002E-2</v>
          </cell>
          <cell r="I3">
            <v>0.13420000000000001</v>
          </cell>
          <cell r="J3">
            <v>3.1899999999999998E-2</v>
          </cell>
          <cell r="K3">
            <v>7.7700000000000005E-2</v>
          </cell>
          <cell r="L3">
            <v>2.0899999999999998E-2</v>
          </cell>
          <cell r="M3">
            <v>5.0799999999999998E-2</v>
          </cell>
          <cell r="N3">
            <v>3.1399999999999997E-2</v>
          </cell>
        </row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R6">
            <v>100</v>
          </cell>
          <cell r="S6">
            <v>100</v>
          </cell>
          <cell r="T6">
            <v>100</v>
          </cell>
        </row>
        <row r="7">
          <cell r="A7">
            <v>42736</v>
          </cell>
          <cell r="B7">
            <v>102.6</v>
          </cell>
          <cell r="C7">
            <v>100.9</v>
          </cell>
          <cell r="D7">
            <v>101.2</v>
          </cell>
          <cell r="E7">
            <v>100.9</v>
          </cell>
          <cell r="F7">
            <v>110.3</v>
          </cell>
          <cell r="G7">
            <v>101.1</v>
          </cell>
          <cell r="H7">
            <v>104.7</v>
          </cell>
          <cell r="I7">
            <v>102.5</v>
          </cell>
          <cell r="J7">
            <v>101.7</v>
          </cell>
          <cell r="K7">
            <v>101</v>
          </cell>
          <cell r="L7">
            <v>107</v>
          </cell>
          <cell r="M7">
            <v>102.3</v>
          </cell>
          <cell r="N7">
            <v>102.5</v>
          </cell>
          <cell r="R7">
            <v>100.7</v>
          </cell>
          <cell r="S7">
            <v>101.8</v>
          </cell>
          <cell r="T7">
            <v>106.2</v>
          </cell>
        </row>
        <row r="8">
          <cell r="A8">
            <v>42767</v>
          </cell>
          <cell r="B8">
            <v>104.3</v>
          </cell>
          <cell r="C8">
            <v>102.2</v>
          </cell>
          <cell r="D8">
            <v>105.4</v>
          </cell>
          <cell r="E8">
            <v>102.4</v>
          </cell>
          <cell r="F8">
            <v>112</v>
          </cell>
          <cell r="G8">
            <v>101.3</v>
          </cell>
          <cell r="H8">
            <v>107</v>
          </cell>
          <cell r="I8">
            <v>104.4</v>
          </cell>
          <cell r="J8">
            <v>105.7</v>
          </cell>
          <cell r="K8">
            <v>102.5</v>
          </cell>
          <cell r="L8">
            <v>106.7</v>
          </cell>
          <cell r="M8">
            <v>105.7</v>
          </cell>
          <cell r="N8">
            <v>104.3</v>
          </cell>
          <cell r="R8">
            <v>101.2</v>
          </cell>
          <cell r="S8">
            <v>103.5</v>
          </cell>
          <cell r="T8">
            <v>108.8</v>
          </cell>
        </row>
        <row r="9">
          <cell r="A9">
            <v>42795</v>
          </cell>
          <cell r="B9">
            <v>106.5</v>
          </cell>
          <cell r="C9">
            <v>104</v>
          </cell>
          <cell r="D9">
            <v>106.6</v>
          </cell>
          <cell r="E9">
            <v>104.8</v>
          </cell>
          <cell r="F9">
            <v>115.4</v>
          </cell>
          <cell r="G9">
            <v>102.3</v>
          </cell>
          <cell r="H9">
            <v>108.7</v>
          </cell>
          <cell r="I9">
            <v>106.3</v>
          </cell>
          <cell r="J9">
            <v>107.8</v>
          </cell>
          <cell r="K9">
            <v>105</v>
          </cell>
          <cell r="L9">
            <v>123.3</v>
          </cell>
          <cell r="M9">
            <v>105.5</v>
          </cell>
          <cell r="N9">
            <v>106.4</v>
          </cell>
          <cell r="R9">
            <v>102.5</v>
          </cell>
          <cell r="S9">
            <v>105.3</v>
          </cell>
          <cell r="T9">
            <v>113.2</v>
          </cell>
        </row>
        <row r="10">
          <cell r="A10">
            <v>42826</v>
          </cell>
          <cell r="B10">
            <v>108.7</v>
          </cell>
          <cell r="C10">
            <v>105.5</v>
          </cell>
          <cell r="D10">
            <v>109.7</v>
          </cell>
          <cell r="E10">
            <v>105.8</v>
          </cell>
          <cell r="F10">
            <v>119.3</v>
          </cell>
          <cell r="G10">
            <v>103.7</v>
          </cell>
          <cell r="H10">
            <v>110.7</v>
          </cell>
          <cell r="I10">
            <v>107.5</v>
          </cell>
          <cell r="J10">
            <v>115.3</v>
          </cell>
          <cell r="K10">
            <v>109</v>
          </cell>
          <cell r="L10">
            <v>123.7</v>
          </cell>
          <cell r="M10">
            <v>107.7</v>
          </cell>
          <cell r="N10">
            <v>108.8</v>
          </cell>
          <cell r="R10">
            <v>105.2</v>
          </cell>
          <cell r="S10">
            <v>107</v>
          </cell>
          <cell r="T10">
            <v>116.3</v>
          </cell>
        </row>
        <row r="11">
          <cell r="A11">
            <v>42856</v>
          </cell>
          <cell r="B11">
            <v>110.5</v>
          </cell>
          <cell r="C11">
            <v>107.6</v>
          </cell>
          <cell r="D11">
            <v>111.7</v>
          </cell>
          <cell r="E11">
            <v>107</v>
          </cell>
          <cell r="F11">
            <v>123.2</v>
          </cell>
          <cell r="G11">
            <v>105.8</v>
          </cell>
          <cell r="H11">
            <v>112.6</v>
          </cell>
          <cell r="I11">
            <v>108.1</v>
          </cell>
          <cell r="J11">
            <v>115.4</v>
          </cell>
          <cell r="K11">
            <v>112.6</v>
          </cell>
          <cell r="L11">
            <v>123.9</v>
          </cell>
          <cell r="M11">
            <v>108</v>
          </cell>
          <cell r="N11">
            <v>109.9</v>
          </cell>
          <cell r="R11">
            <v>107.3</v>
          </cell>
          <cell r="S11">
            <v>109.2</v>
          </cell>
          <cell r="T11">
            <v>116.9</v>
          </cell>
        </row>
        <row r="12">
          <cell r="A12">
            <v>42887</v>
          </cell>
          <cell r="B12">
            <v>111.7</v>
          </cell>
          <cell r="C12">
            <v>107.9</v>
          </cell>
          <cell r="D12">
            <v>113</v>
          </cell>
          <cell r="E12">
            <v>108.3</v>
          </cell>
          <cell r="F12">
            <v>124.7</v>
          </cell>
          <cell r="G12">
            <v>107.8</v>
          </cell>
          <cell r="H12">
            <v>114.4</v>
          </cell>
          <cell r="I12">
            <v>108.9</v>
          </cell>
          <cell r="J12">
            <v>116.3</v>
          </cell>
          <cell r="K12">
            <v>115.3</v>
          </cell>
          <cell r="L12">
            <v>124.1</v>
          </cell>
          <cell r="M12">
            <v>109.1</v>
          </cell>
          <cell r="N12">
            <v>112</v>
          </cell>
          <cell r="R12">
            <v>107.5</v>
          </cell>
          <cell r="S12">
            <v>110.6</v>
          </cell>
          <cell r="T12">
            <v>117.9</v>
          </cell>
        </row>
        <row r="13">
          <cell r="A13">
            <v>42917</v>
          </cell>
          <cell r="B13">
            <v>113.4</v>
          </cell>
          <cell r="C13">
            <v>108.7</v>
          </cell>
          <cell r="D13">
            <v>115.9</v>
          </cell>
          <cell r="E13">
            <v>108.1</v>
          </cell>
          <cell r="F13">
            <v>127.6</v>
          </cell>
          <cell r="G13">
            <v>109.7</v>
          </cell>
          <cell r="H13">
            <v>117.2</v>
          </cell>
          <cell r="I13">
            <v>112.2</v>
          </cell>
          <cell r="J13">
            <v>117</v>
          </cell>
          <cell r="K13">
            <v>118.2</v>
          </cell>
          <cell r="L13">
            <v>125</v>
          </cell>
          <cell r="M13">
            <v>112.1</v>
          </cell>
          <cell r="N13">
            <v>112.8</v>
          </cell>
          <cell r="R13">
            <v>107.9</v>
          </cell>
          <cell r="S13">
            <v>112.1</v>
          </cell>
          <cell r="T13">
            <v>121.2</v>
          </cell>
        </row>
        <row r="14">
          <cell r="A14">
            <v>42948</v>
          </cell>
          <cell r="B14">
            <v>115.3</v>
          </cell>
          <cell r="C14">
            <v>110.5</v>
          </cell>
          <cell r="D14">
            <v>117.2</v>
          </cell>
          <cell r="E14">
            <v>110.2</v>
          </cell>
          <cell r="F14">
            <v>131.1</v>
          </cell>
          <cell r="G14">
            <v>110.7</v>
          </cell>
          <cell r="H14">
            <v>119.4</v>
          </cell>
          <cell r="I14">
            <v>113.9</v>
          </cell>
          <cell r="J14">
            <v>119.1</v>
          </cell>
          <cell r="K14">
            <v>119.7</v>
          </cell>
          <cell r="L14">
            <v>126.1</v>
          </cell>
          <cell r="M14">
            <v>113.6</v>
          </cell>
          <cell r="N14">
            <v>115</v>
          </cell>
          <cell r="R14">
            <v>108.8</v>
          </cell>
          <cell r="S14">
            <v>113.9</v>
          </cell>
          <cell r="T14">
            <v>123.9</v>
          </cell>
        </row>
        <row r="15">
          <cell r="A15">
            <v>42979</v>
          </cell>
          <cell r="B15">
            <v>116.8</v>
          </cell>
          <cell r="C15">
            <v>112.3</v>
          </cell>
          <cell r="D15">
            <v>117.6</v>
          </cell>
          <cell r="E15">
            <v>110.2</v>
          </cell>
          <cell r="F15">
            <v>133.1</v>
          </cell>
          <cell r="G15">
            <v>111.3</v>
          </cell>
          <cell r="H15">
            <v>123.4</v>
          </cell>
          <cell r="I15">
            <v>115.5</v>
          </cell>
          <cell r="J15">
            <v>120</v>
          </cell>
          <cell r="K15">
            <v>121.4</v>
          </cell>
          <cell r="L15">
            <v>128.80000000000001</v>
          </cell>
          <cell r="M15">
            <v>114.9</v>
          </cell>
          <cell r="N15">
            <v>117</v>
          </cell>
          <cell r="R15">
            <v>109.9</v>
          </cell>
          <cell r="S15">
            <v>115.6</v>
          </cell>
          <cell r="T15">
            <v>125.2</v>
          </cell>
        </row>
        <row r="16">
          <cell r="A16">
            <v>43009</v>
          </cell>
          <cell r="B16">
            <v>118.7</v>
          </cell>
          <cell r="C16">
            <v>114.2</v>
          </cell>
          <cell r="D16">
            <v>120.5</v>
          </cell>
          <cell r="E16">
            <v>111.4</v>
          </cell>
          <cell r="F16">
            <v>136.4</v>
          </cell>
          <cell r="G16">
            <v>112</v>
          </cell>
          <cell r="H16">
            <v>124.6</v>
          </cell>
          <cell r="I16">
            <v>117.2</v>
          </cell>
          <cell r="J16">
            <v>127.4</v>
          </cell>
          <cell r="K16">
            <v>122.7</v>
          </cell>
          <cell r="L16">
            <v>129.19999999999999</v>
          </cell>
          <cell r="M16">
            <v>117.1</v>
          </cell>
          <cell r="N16">
            <v>117.4</v>
          </cell>
          <cell r="R16">
            <v>112.2</v>
          </cell>
          <cell r="S16">
            <v>117</v>
          </cell>
          <cell r="T16">
            <v>128.6</v>
          </cell>
        </row>
        <row r="17">
          <cell r="A17">
            <v>43040</v>
          </cell>
          <cell r="B17">
            <v>120.4</v>
          </cell>
          <cell r="C17">
            <v>115.7</v>
          </cell>
          <cell r="D17">
            <v>121.7</v>
          </cell>
          <cell r="E17">
            <v>113.1</v>
          </cell>
          <cell r="F17">
            <v>137.5</v>
          </cell>
          <cell r="G17">
            <v>112.8</v>
          </cell>
          <cell r="H17">
            <v>126.4</v>
          </cell>
          <cell r="I17">
            <v>121.2</v>
          </cell>
          <cell r="J17">
            <v>128.5</v>
          </cell>
          <cell r="K17">
            <v>123.7</v>
          </cell>
          <cell r="L17">
            <v>129.30000000000001</v>
          </cell>
          <cell r="M17">
            <v>118.7</v>
          </cell>
          <cell r="N17">
            <v>118.7</v>
          </cell>
          <cell r="R17">
            <v>114</v>
          </cell>
          <cell r="S17">
            <v>118.4</v>
          </cell>
          <cell r="T17">
            <v>131.19999999999999</v>
          </cell>
        </row>
        <row r="18">
          <cell r="A18">
            <v>43070</v>
          </cell>
          <cell r="B18">
            <v>123.5</v>
          </cell>
          <cell r="C18">
            <v>116.9</v>
          </cell>
          <cell r="D18">
            <v>122.5</v>
          </cell>
          <cell r="E18">
            <v>114.6</v>
          </cell>
          <cell r="F18">
            <v>148.80000000000001</v>
          </cell>
          <cell r="G18">
            <v>115.9</v>
          </cell>
          <cell r="H18">
            <v>128.1</v>
          </cell>
          <cell r="I18">
            <v>127.1</v>
          </cell>
          <cell r="J18">
            <v>128.69999999999999</v>
          </cell>
          <cell r="K18">
            <v>124.5</v>
          </cell>
          <cell r="L18">
            <v>129.19999999999999</v>
          </cell>
          <cell r="M18">
            <v>121.7</v>
          </cell>
          <cell r="N18">
            <v>120.9</v>
          </cell>
          <cell r="R18">
            <v>116.3</v>
          </cell>
          <cell r="S18">
            <v>120</v>
          </cell>
          <cell r="T18">
            <v>139.69999999999999</v>
          </cell>
        </row>
        <row r="19">
          <cell r="A19">
            <v>43101</v>
          </cell>
          <cell r="B19">
            <v>126.6</v>
          </cell>
          <cell r="C19">
            <v>118.5</v>
          </cell>
          <cell r="D19">
            <v>125.2</v>
          </cell>
          <cell r="E19">
            <v>114.2</v>
          </cell>
          <cell r="F19">
            <v>163.30000000000001</v>
          </cell>
          <cell r="G19">
            <v>117.4</v>
          </cell>
          <cell r="H19">
            <v>130.19999999999999</v>
          </cell>
          <cell r="I19">
            <v>129.9</v>
          </cell>
          <cell r="J19">
            <v>129.4</v>
          </cell>
          <cell r="K19">
            <v>129.19999999999999</v>
          </cell>
          <cell r="L19">
            <v>129.5</v>
          </cell>
          <cell r="M19">
            <v>125.4</v>
          </cell>
          <cell r="N19">
            <v>123.2</v>
          </cell>
          <cell r="R19">
            <v>117.4</v>
          </cell>
          <cell r="S19">
            <v>122.2</v>
          </cell>
          <cell r="T19">
            <v>147.30000000000001</v>
          </cell>
        </row>
        <row r="20">
          <cell r="A20">
            <v>43132</v>
          </cell>
          <cell r="B20">
            <v>129.19999999999999</v>
          </cell>
          <cell r="C20">
            <v>120.8</v>
          </cell>
          <cell r="D20">
            <v>127.2</v>
          </cell>
          <cell r="E20">
            <v>115.3</v>
          </cell>
          <cell r="F20">
            <v>164.3</v>
          </cell>
          <cell r="G20">
            <v>119.2</v>
          </cell>
          <cell r="H20">
            <v>132.4</v>
          </cell>
          <cell r="I20">
            <v>134.69999999999999</v>
          </cell>
          <cell r="J20">
            <v>139.9</v>
          </cell>
          <cell r="K20">
            <v>131.1</v>
          </cell>
          <cell r="L20">
            <v>132.6</v>
          </cell>
          <cell r="M20">
            <v>128.19999999999999</v>
          </cell>
          <cell r="N20">
            <v>125.3</v>
          </cell>
          <cell r="R20">
            <v>117.8</v>
          </cell>
          <cell r="S20">
            <v>124.5</v>
          </cell>
          <cell r="T20">
            <v>152.1</v>
          </cell>
        </row>
        <row r="21">
          <cell r="A21">
            <v>43160</v>
          </cell>
          <cell r="B21">
            <v>133.19999999999999</v>
          </cell>
          <cell r="C21">
            <v>123.4</v>
          </cell>
          <cell r="D21">
            <v>128.19999999999999</v>
          </cell>
          <cell r="E21">
            <v>119.4</v>
          </cell>
          <cell r="F21">
            <v>172.2</v>
          </cell>
          <cell r="G21">
            <v>124.5</v>
          </cell>
          <cell r="H21">
            <v>135.4</v>
          </cell>
          <cell r="I21">
            <v>136.6</v>
          </cell>
          <cell r="J21">
            <v>143.6</v>
          </cell>
          <cell r="K21">
            <v>133.9</v>
          </cell>
          <cell r="L21">
            <v>157.69999999999999</v>
          </cell>
          <cell r="M21">
            <v>133.5</v>
          </cell>
          <cell r="N21">
            <v>127.6</v>
          </cell>
          <cell r="R21">
            <v>119.2</v>
          </cell>
          <cell r="S21">
            <v>128.6</v>
          </cell>
          <cell r="T21">
            <v>157.69999999999999</v>
          </cell>
        </row>
        <row r="22">
          <cell r="A22">
            <v>43191</v>
          </cell>
          <cell r="B22">
            <v>136.9</v>
          </cell>
          <cell r="C22">
            <v>126.4</v>
          </cell>
          <cell r="D22">
            <v>130.30000000000001</v>
          </cell>
          <cell r="E22">
            <v>124.4</v>
          </cell>
          <cell r="F22">
            <v>181.7</v>
          </cell>
          <cell r="G22">
            <v>127.7</v>
          </cell>
          <cell r="H22">
            <v>138.6</v>
          </cell>
          <cell r="I22">
            <v>140.1</v>
          </cell>
          <cell r="J22">
            <v>143.6</v>
          </cell>
          <cell r="K22">
            <v>135.4</v>
          </cell>
          <cell r="L22">
            <v>157.5</v>
          </cell>
          <cell r="M22">
            <v>136.30000000000001</v>
          </cell>
          <cell r="N22">
            <v>129.80000000000001</v>
          </cell>
          <cell r="R22">
            <v>122.7</v>
          </cell>
          <cell r="S22">
            <v>131.5</v>
          </cell>
          <cell r="T22">
            <v>163.80000000000001</v>
          </cell>
        </row>
        <row r="23">
          <cell r="A23">
            <v>43221</v>
          </cell>
          <cell r="B23">
            <v>139.6</v>
          </cell>
          <cell r="C23">
            <v>129.69999999999999</v>
          </cell>
          <cell r="D23">
            <v>133</v>
          </cell>
          <cell r="E23">
            <v>125.5</v>
          </cell>
          <cell r="F23">
            <v>181.7</v>
          </cell>
          <cell r="G23">
            <v>130.6</v>
          </cell>
          <cell r="H23">
            <v>142.80000000000001</v>
          </cell>
          <cell r="I23">
            <v>144.1</v>
          </cell>
          <cell r="J23">
            <v>147.69999999999999</v>
          </cell>
          <cell r="K23">
            <v>139.30000000000001</v>
          </cell>
          <cell r="L23">
            <v>158.69999999999999</v>
          </cell>
          <cell r="M23">
            <v>138.30000000000001</v>
          </cell>
          <cell r="N23">
            <v>132.4</v>
          </cell>
          <cell r="R23">
            <v>124.5</v>
          </cell>
          <cell r="S23">
            <v>134.6</v>
          </cell>
          <cell r="T23">
            <v>165.8</v>
          </cell>
        </row>
        <row r="24">
          <cell r="A24">
            <v>43252</v>
          </cell>
          <cell r="B24">
            <v>144.1</v>
          </cell>
          <cell r="C24">
            <v>135.5</v>
          </cell>
          <cell r="D24">
            <v>133.80000000000001</v>
          </cell>
          <cell r="E24">
            <v>127.3</v>
          </cell>
          <cell r="F24">
            <v>182.5</v>
          </cell>
          <cell r="G24">
            <v>136.6</v>
          </cell>
          <cell r="H24">
            <v>148.5</v>
          </cell>
          <cell r="I24">
            <v>152.4</v>
          </cell>
          <cell r="J24">
            <v>149.19999999999999</v>
          </cell>
          <cell r="K24">
            <v>145.5</v>
          </cell>
          <cell r="L24">
            <v>158.80000000000001</v>
          </cell>
          <cell r="M24">
            <v>141.30000000000001</v>
          </cell>
          <cell r="N24">
            <v>137.80000000000001</v>
          </cell>
          <cell r="R24">
            <v>128.1</v>
          </cell>
          <cell r="S24">
            <v>139.9</v>
          </cell>
          <cell r="T24">
            <v>168.3</v>
          </cell>
        </row>
        <row r="25">
          <cell r="A25">
            <v>43282</v>
          </cell>
          <cell r="B25">
            <v>148.80000000000001</v>
          </cell>
          <cell r="C25">
            <v>140.9</v>
          </cell>
          <cell r="D25">
            <v>137.69999999999999</v>
          </cell>
          <cell r="E25">
            <v>126.7</v>
          </cell>
          <cell r="F25">
            <v>185.9</v>
          </cell>
          <cell r="G25">
            <v>142.80000000000001</v>
          </cell>
          <cell r="H25">
            <v>151.69999999999999</v>
          </cell>
          <cell r="I25">
            <v>162</v>
          </cell>
          <cell r="J25">
            <v>150.4</v>
          </cell>
          <cell r="K25">
            <v>152.5</v>
          </cell>
          <cell r="L25">
            <v>160.80000000000001</v>
          </cell>
          <cell r="M25">
            <v>143.9</v>
          </cell>
          <cell r="N25">
            <v>141.80000000000001</v>
          </cell>
          <cell r="R25">
            <v>131.19999999999999</v>
          </cell>
          <cell r="S25">
            <v>144.69999999999999</v>
          </cell>
          <cell r="T25">
            <v>173.4</v>
          </cell>
        </row>
        <row r="26">
          <cell r="A26">
            <v>43313</v>
          </cell>
          <cell r="B26">
            <v>154.19999999999999</v>
          </cell>
          <cell r="C26">
            <v>147.1</v>
          </cell>
          <cell r="D26">
            <v>139.80000000000001</v>
          </cell>
          <cell r="E26">
            <v>129</v>
          </cell>
          <cell r="F26">
            <v>190.8</v>
          </cell>
          <cell r="G26">
            <v>149.30000000000001</v>
          </cell>
          <cell r="H26">
            <v>156.30000000000001</v>
          </cell>
          <cell r="I26">
            <v>170.4</v>
          </cell>
          <cell r="J26">
            <v>164.4</v>
          </cell>
          <cell r="K26">
            <v>155.1</v>
          </cell>
          <cell r="L26">
            <v>161.80000000000001</v>
          </cell>
          <cell r="M26">
            <v>148</v>
          </cell>
          <cell r="N26">
            <v>148.4</v>
          </cell>
          <cell r="R26">
            <v>134.4</v>
          </cell>
          <cell r="S26">
            <v>149.6</v>
          </cell>
          <cell r="T26">
            <v>182</v>
          </cell>
        </row>
        <row r="27">
          <cell r="A27">
            <v>43344</v>
          </cell>
          <cell r="B27">
            <v>164.3</v>
          </cell>
          <cell r="C27">
            <v>157.1</v>
          </cell>
          <cell r="D27">
            <v>145.69999999999999</v>
          </cell>
          <cell r="E27">
            <v>134.80000000000001</v>
          </cell>
          <cell r="F27">
            <v>202.4</v>
          </cell>
          <cell r="G27">
            <v>161.5</v>
          </cell>
          <cell r="H27">
            <v>163.5</v>
          </cell>
          <cell r="I27">
            <v>190.6</v>
          </cell>
          <cell r="J27">
            <v>165.3</v>
          </cell>
          <cell r="K27">
            <v>163.69999999999999</v>
          </cell>
          <cell r="L27">
            <v>163.5</v>
          </cell>
          <cell r="M27">
            <v>154.69999999999999</v>
          </cell>
          <cell r="N27">
            <v>158.9</v>
          </cell>
          <cell r="R27">
            <v>138.80000000000001</v>
          </cell>
          <cell r="S27">
            <v>159.69999999999999</v>
          </cell>
          <cell r="T27">
            <v>195.9</v>
          </cell>
        </row>
        <row r="28">
          <cell r="A28">
            <v>43374</v>
          </cell>
          <cell r="B28">
            <v>173.9</v>
          </cell>
          <cell r="C28">
            <v>166.2</v>
          </cell>
          <cell r="D28">
            <v>148.1</v>
          </cell>
          <cell r="E28">
            <v>140.6</v>
          </cell>
          <cell r="F28">
            <v>222.3</v>
          </cell>
          <cell r="G28">
            <v>168.9</v>
          </cell>
          <cell r="H28">
            <v>170.9</v>
          </cell>
          <cell r="I28">
            <v>205.6</v>
          </cell>
          <cell r="J28">
            <v>167.4</v>
          </cell>
          <cell r="K28">
            <v>171.5</v>
          </cell>
          <cell r="L28">
            <v>164.3</v>
          </cell>
          <cell r="M28">
            <v>160.5</v>
          </cell>
          <cell r="N28">
            <v>169.9</v>
          </cell>
          <cell r="R28">
            <v>146.19999999999999</v>
          </cell>
          <cell r="S28">
            <v>167.7</v>
          </cell>
          <cell r="T28">
            <v>211.6</v>
          </cell>
        </row>
        <row r="29">
          <cell r="A29">
            <v>43405</v>
          </cell>
          <cell r="B29">
            <v>181.2</v>
          </cell>
          <cell r="C29">
            <v>174.5</v>
          </cell>
          <cell r="D29">
            <v>155.6</v>
          </cell>
          <cell r="E29">
            <v>146.69999999999999</v>
          </cell>
          <cell r="F29">
            <v>233.1</v>
          </cell>
          <cell r="G29">
            <v>177.1</v>
          </cell>
          <cell r="H29">
            <v>184.3</v>
          </cell>
          <cell r="I29">
            <v>210.2</v>
          </cell>
          <cell r="J29">
            <v>171.3</v>
          </cell>
          <cell r="K29">
            <v>176.1</v>
          </cell>
          <cell r="L29">
            <v>164.8</v>
          </cell>
          <cell r="M29">
            <v>164.9</v>
          </cell>
          <cell r="N29">
            <v>180.8</v>
          </cell>
          <cell r="R29">
            <v>153.9</v>
          </cell>
          <cell r="S29">
            <v>174.6</v>
          </cell>
          <cell r="T29">
            <v>220.3</v>
          </cell>
        </row>
        <row r="30">
          <cell r="A30">
            <v>43435</v>
          </cell>
          <cell r="B30">
            <v>185.9</v>
          </cell>
          <cell r="C30">
            <v>178.1</v>
          </cell>
          <cell r="D30">
            <v>158</v>
          </cell>
          <cell r="E30">
            <v>149.6</v>
          </cell>
          <cell r="F30">
            <v>237.2</v>
          </cell>
          <cell r="G30">
            <v>181.4</v>
          </cell>
          <cell r="H30">
            <v>195.4</v>
          </cell>
          <cell r="I30">
            <v>215.5</v>
          </cell>
          <cell r="J30">
            <v>185.1</v>
          </cell>
          <cell r="K30">
            <v>180.1</v>
          </cell>
          <cell r="L30">
            <v>164.8</v>
          </cell>
          <cell r="M30">
            <v>171</v>
          </cell>
          <cell r="N30">
            <v>190.7</v>
          </cell>
          <cell r="R30">
            <v>155.6</v>
          </cell>
          <cell r="S30">
            <v>179.7</v>
          </cell>
          <cell r="T30">
            <v>225.5</v>
          </cell>
        </row>
        <row r="31">
          <cell r="A31">
            <v>43466</v>
          </cell>
          <cell r="B31">
            <v>191.5</v>
          </cell>
          <cell r="C31">
            <v>182.7</v>
          </cell>
          <cell r="D31">
            <v>163.69999999999999</v>
          </cell>
          <cell r="E31">
            <v>152.5</v>
          </cell>
          <cell r="F31">
            <v>249.8</v>
          </cell>
          <cell r="G31">
            <v>186.2</v>
          </cell>
          <cell r="H31">
            <v>201.5</v>
          </cell>
          <cell r="I31">
            <v>218</v>
          </cell>
          <cell r="J31">
            <v>197.5</v>
          </cell>
          <cell r="K31">
            <v>187.5</v>
          </cell>
          <cell r="L31">
            <v>170.2</v>
          </cell>
          <cell r="M31">
            <v>176.9</v>
          </cell>
          <cell r="N31">
            <v>196.9</v>
          </cell>
          <cell r="R31">
            <v>156.6</v>
          </cell>
          <cell r="S31">
            <v>185.4</v>
          </cell>
          <cell r="T31">
            <v>233.8</v>
          </cell>
        </row>
        <row r="32">
          <cell r="A32">
            <v>43497</v>
          </cell>
          <cell r="B32">
            <v>197.3</v>
          </cell>
          <cell r="C32">
            <v>189.2</v>
          </cell>
          <cell r="D32">
            <v>167.5</v>
          </cell>
          <cell r="E32">
            <v>154.30000000000001</v>
          </cell>
          <cell r="F32">
            <v>264.3</v>
          </cell>
          <cell r="G32">
            <v>192</v>
          </cell>
          <cell r="H32">
            <v>206.4</v>
          </cell>
          <cell r="I32">
            <v>223.4</v>
          </cell>
          <cell r="J32">
            <v>198.9</v>
          </cell>
          <cell r="K32">
            <v>189.5</v>
          </cell>
          <cell r="L32">
            <v>171.7</v>
          </cell>
          <cell r="M32">
            <v>182.4</v>
          </cell>
          <cell r="N32">
            <v>205.3</v>
          </cell>
          <cell r="R32">
            <v>158.4</v>
          </cell>
          <cell r="S32">
            <v>191</v>
          </cell>
          <cell r="T32">
            <v>242.6</v>
          </cell>
        </row>
        <row r="33">
          <cell r="A33">
            <v>43525</v>
          </cell>
          <cell r="B33">
            <v>205.8</v>
          </cell>
          <cell r="C33">
            <v>201</v>
          </cell>
          <cell r="D33">
            <v>174.9</v>
          </cell>
          <cell r="E33">
            <v>162.19999999999999</v>
          </cell>
          <cell r="F33">
            <v>267.7</v>
          </cell>
          <cell r="G33">
            <v>196.7</v>
          </cell>
          <cell r="H33">
            <v>213.3</v>
          </cell>
          <cell r="I33">
            <v>231.4</v>
          </cell>
          <cell r="J33">
            <v>209.2</v>
          </cell>
          <cell r="K33">
            <v>193.5</v>
          </cell>
          <cell r="L33">
            <v>209.5</v>
          </cell>
          <cell r="M33">
            <v>188.7</v>
          </cell>
          <cell r="N33">
            <v>210.9</v>
          </cell>
          <cell r="R33">
            <v>164.1</v>
          </cell>
          <cell r="S33">
            <v>199.6</v>
          </cell>
          <cell r="T33">
            <v>252.1</v>
          </cell>
        </row>
        <row r="34">
          <cell r="A34">
            <v>43556</v>
          </cell>
          <cell r="B34">
            <v>213.1</v>
          </cell>
          <cell r="C34">
            <v>208.6</v>
          </cell>
          <cell r="D34">
            <v>176.8</v>
          </cell>
          <cell r="E34">
            <v>169.7</v>
          </cell>
          <cell r="F34">
            <v>270.5</v>
          </cell>
          <cell r="G34">
            <v>205.7</v>
          </cell>
          <cell r="H34">
            <v>220.4</v>
          </cell>
          <cell r="I34">
            <v>241.8</v>
          </cell>
          <cell r="J34">
            <v>217.4</v>
          </cell>
          <cell r="K34">
            <v>203.5</v>
          </cell>
          <cell r="L34">
            <v>209.8</v>
          </cell>
          <cell r="M34">
            <v>194.4</v>
          </cell>
          <cell r="N34">
            <v>217.7</v>
          </cell>
          <cell r="R34">
            <v>169</v>
          </cell>
          <cell r="S34">
            <v>207.4</v>
          </cell>
          <cell r="T34">
            <v>259.3</v>
          </cell>
        </row>
        <row r="35">
          <cell r="A35">
            <v>43586</v>
          </cell>
          <cell r="B35">
            <v>220.3</v>
          </cell>
          <cell r="C35">
            <v>215.1</v>
          </cell>
          <cell r="D35">
            <v>180.7</v>
          </cell>
          <cell r="E35">
            <v>176.6</v>
          </cell>
          <cell r="F35">
            <v>282.39999999999998</v>
          </cell>
          <cell r="G35">
            <v>213.8</v>
          </cell>
          <cell r="H35">
            <v>230.3</v>
          </cell>
          <cell r="I35">
            <v>249.5</v>
          </cell>
          <cell r="J35">
            <v>223.7</v>
          </cell>
          <cell r="K35">
            <v>210.3</v>
          </cell>
          <cell r="L35">
            <v>209.8</v>
          </cell>
          <cell r="M35">
            <v>199.7</v>
          </cell>
          <cell r="N35">
            <v>225.6</v>
          </cell>
          <cell r="R35">
            <v>174</v>
          </cell>
          <cell r="S35">
            <v>214</v>
          </cell>
          <cell r="T35">
            <v>270.39999999999998</v>
          </cell>
        </row>
        <row r="36">
          <cell r="A36">
            <v>43617</v>
          </cell>
          <cell r="B36">
            <v>226.4</v>
          </cell>
          <cell r="C36">
            <v>221.3</v>
          </cell>
          <cell r="D36">
            <v>185.7</v>
          </cell>
          <cell r="E36">
            <v>179.9</v>
          </cell>
          <cell r="F36">
            <v>290.2</v>
          </cell>
          <cell r="G36">
            <v>221.6</v>
          </cell>
          <cell r="H36">
            <v>241</v>
          </cell>
          <cell r="I36">
            <v>253.3</v>
          </cell>
          <cell r="J36">
            <v>238.1</v>
          </cell>
          <cell r="K36">
            <v>217.6</v>
          </cell>
          <cell r="L36">
            <v>209.9</v>
          </cell>
          <cell r="M36">
            <v>204.4</v>
          </cell>
          <cell r="N36">
            <v>231.1</v>
          </cell>
          <cell r="R36">
            <v>178</v>
          </cell>
          <cell r="S36">
            <v>219.9</v>
          </cell>
          <cell r="T36">
            <v>278.39999999999998</v>
          </cell>
        </row>
        <row r="37">
          <cell r="A37">
            <v>43647</v>
          </cell>
          <cell r="B37">
            <v>232.2</v>
          </cell>
          <cell r="C37">
            <v>226.5</v>
          </cell>
          <cell r="D37">
            <v>186.9</v>
          </cell>
          <cell r="E37">
            <v>185.9</v>
          </cell>
          <cell r="F37">
            <v>296.8</v>
          </cell>
          <cell r="G37">
            <v>227.9</v>
          </cell>
          <cell r="H37">
            <v>250.2</v>
          </cell>
          <cell r="I37">
            <v>258.60000000000002</v>
          </cell>
          <cell r="J37">
            <v>241.8</v>
          </cell>
          <cell r="K37">
            <v>224.6</v>
          </cell>
          <cell r="L37">
            <v>214.9</v>
          </cell>
          <cell r="M37">
            <v>211.2</v>
          </cell>
          <cell r="N37">
            <v>236.5</v>
          </cell>
          <cell r="R37">
            <v>184</v>
          </cell>
          <cell r="S37">
            <v>225.2</v>
          </cell>
          <cell r="T37">
            <v>285.7</v>
          </cell>
        </row>
        <row r="38">
          <cell r="A38">
            <v>43678</v>
          </cell>
          <cell r="B38">
            <v>242</v>
          </cell>
          <cell r="C38">
            <v>235.8</v>
          </cell>
          <cell r="D38">
            <v>195.8</v>
          </cell>
          <cell r="E38">
            <v>192.3</v>
          </cell>
          <cell r="F38">
            <v>302.7</v>
          </cell>
          <cell r="G38">
            <v>243.5</v>
          </cell>
          <cell r="H38">
            <v>266.5</v>
          </cell>
          <cell r="I38">
            <v>273.10000000000002</v>
          </cell>
          <cell r="J38">
            <v>243.6</v>
          </cell>
          <cell r="K38">
            <v>235.5</v>
          </cell>
          <cell r="L38">
            <v>222.3</v>
          </cell>
          <cell r="M38">
            <v>219.2</v>
          </cell>
          <cell r="N38">
            <v>246.3</v>
          </cell>
          <cell r="R38">
            <v>192.6</v>
          </cell>
          <cell r="S38">
            <v>236.7</v>
          </cell>
          <cell r="T38">
            <v>290.39999999999998</v>
          </cell>
        </row>
        <row r="39">
          <cell r="A39">
            <v>43709</v>
          </cell>
          <cell r="B39">
            <v>254.7</v>
          </cell>
          <cell r="C39">
            <v>248.2</v>
          </cell>
          <cell r="D39">
            <v>208</v>
          </cell>
          <cell r="E39">
            <v>205</v>
          </cell>
          <cell r="F39">
            <v>309.60000000000002</v>
          </cell>
          <cell r="G39">
            <v>257.89999999999998</v>
          </cell>
          <cell r="H39">
            <v>285.60000000000002</v>
          </cell>
          <cell r="I39">
            <v>286.3</v>
          </cell>
          <cell r="J39">
            <v>259.10000000000002</v>
          </cell>
          <cell r="K39">
            <v>251.4</v>
          </cell>
          <cell r="L39">
            <v>225.6</v>
          </cell>
          <cell r="M39">
            <v>227.7</v>
          </cell>
          <cell r="N39">
            <v>267.7</v>
          </cell>
          <cell r="R39">
            <v>205.8</v>
          </cell>
          <cell r="S39">
            <v>250.2</v>
          </cell>
          <cell r="T39">
            <v>300.10000000000002</v>
          </cell>
        </row>
        <row r="40">
          <cell r="A40">
            <v>43739</v>
          </cell>
          <cell r="B40">
            <v>263</v>
          </cell>
          <cell r="C40">
            <v>255.9</v>
          </cell>
          <cell r="D40">
            <v>221.2</v>
          </cell>
          <cell r="E40">
            <v>212.6</v>
          </cell>
          <cell r="F40">
            <v>313.39999999999998</v>
          </cell>
          <cell r="G40">
            <v>274.2</v>
          </cell>
          <cell r="H40">
            <v>296.60000000000002</v>
          </cell>
          <cell r="I40">
            <v>297</v>
          </cell>
          <cell r="J40">
            <v>262.89999999999998</v>
          </cell>
          <cell r="K40">
            <v>256</v>
          </cell>
          <cell r="L40">
            <v>226.9</v>
          </cell>
          <cell r="M40">
            <v>236</v>
          </cell>
          <cell r="N40">
            <v>279.2</v>
          </cell>
          <cell r="R40">
            <v>211.7</v>
          </cell>
          <cell r="S40">
            <v>259.60000000000002</v>
          </cell>
          <cell r="T40">
            <v>306.2</v>
          </cell>
        </row>
        <row r="41">
          <cell r="A41">
            <v>43770</v>
          </cell>
          <cell r="B41">
            <v>275</v>
          </cell>
          <cell r="C41">
            <v>270</v>
          </cell>
          <cell r="D41">
            <v>233.9</v>
          </cell>
          <cell r="E41">
            <v>221.5</v>
          </cell>
          <cell r="F41">
            <v>323</v>
          </cell>
          <cell r="G41">
            <v>280.7</v>
          </cell>
          <cell r="H41">
            <v>316.2</v>
          </cell>
          <cell r="I41">
            <v>310.3</v>
          </cell>
          <cell r="J41">
            <v>286.60000000000002</v>
          </cell>
          <cell r="K41">
            <v>265.10000000000002</v>
          </cell>
          <cell r="L41">
            <v>227.3</v>
          </cell>
          <cell r="M41">
            <v>244</v>
          </cell>
          <cell r="N41">
            <v>294.7</v>
          </cell>
          <cell r="R41">
            <v>224.7</v>
          </cell>
          <cell r="S41">
            <v>269.89999999999998</v>
          </cell>
          <cell r="T41">
            <v>322.89999999999998</v>
          </cell>
        </row>
        <row r="42">
          <cell r="A42">
            <v>43800</v>
          </cell>
          <cell r="B42">
            <v>286.39999999999998</v>
          </cell>
          <cell r="C42">
            <v>280.5</v>
          </cell>
          <cell r="D42">
            <v>241.2</v>
          </cell>
          <cell r="E42">
            <v>229.7</v>
          </cell>
          <cell r="F42">
            <v>327.39999999999998</v>
          </cell>
          <cell r="G42">
            <v>294</v>
          </cell>
          <cell r="H42">
            <v>333.7</v>
          </cell>
          <cell r="I42">
            <v>333.1</v>
          </cell>
          <cell r="J42">
            <v>310.2</v>
          </cell>
          <cell r="K42">
            <v>270.89999999999998</v>
          </cell>
          <cell r="L42">
            <v>227.6</v>
          </cell>
          <cell r="M42">
            <v>252.4</v>
          </cell>
          <cell r="N42">
            <v>305.7</v>
          </cell>
          <cell r="R42">
            <v>232.5</v>
          </cell>
          <cell r="S42">
            <v>280.60000000000002</v>
          </cell>
          <cell r="T42">
            <v>339.2</v>
          </cell>
        </row>
        <row r="43">
          <cell r="A43">
            <v>43831</v>
          </cell>
          <cell r="B43">
            <v>293.60000000000002</v>
          </cell>
          <cell r="C43">
            <v>291</v>
          </cell>
          <cell r="D43">
            <v>252.2</v>
          </cell>
          <cell r="E43">
            <v>235.4</v>
          </cell>
          <cell r="F43">
            <v>333.6</v>
          </cell>
          <cell r="G43">
            <v>294.2</v>
          </cell>
          <cell r="H43">
            <v>330.7</v>
          </cell>
          <cell r="I43">
            <v>341.2</v>
          </cell>
          <cell r="J43">
            <v>313.10000000000002</v>
          </cell>
          <cell r="K43">
            <v>279.8</v>
          </cell>
          <cell r="L43">
            <v>227.6</v>
          </cell>
          <cell r="M43">
            <v>264.2</v>
          </cell>
          <cell r="N43">
            <v>314.60000000000002</v>
          </cell>
          <cell r="R43">
            <v>238.9</v>
          </cell>
          <cell r="S43">
            <v>288.8</v>
          </cell>
          <cell r="T43">
            <v>343.6</v>
          </cell>
        </row>
        <row r="44">
          <cell r="A44">
            <v>43862</v>
          </cell>
          <cell r="B44">
            <v>298.8</v>
          </cell>
          <cell r="C44">
            <v>299</v>
          </cell>
          <cell r="D44">
            <v>256.10000000000002</v>
          </cell>
          <cell r="E44">
            <v>240.4</v>
          </cell>
          <cell r="F44">
            <v>333.6</v>
          </cell>
          <cell r="G44">
            <v>298.8</v>
          </cell>
          <cell r="H44">
            <v>332.6</v>
          </cell>
          <cell r="I44">
            <v>347.3</v>
          </cell>
          <cell r="J44">
            <v>315.3</v>
          </cell>
          <cell r="K44">
            <v>287.2</v>
          </cell>
          <cell r="L44">
            <v>234.9</v>
          </cell>
          <cell r="M44">
            <v>265.89999999999998</v>
          </cell>
          <cell r="N44">
            <v>319.7</v>
          </cell>
          <cell r="R44">
            <v>244.1</v>
          </cell>
          <cell r="S44">
            <v>295.2</v>
          </cell>
          <cell r="T44">
            <v>344.9</v>
          </cell>
        </row>
        <row r="45">
          <cell r="A45">
            <v>43891</v>
          </cell>
          <cell r="B45">
            <v>306.60000000000002</v>
          </cell>
          <cell r="C45">
            <v>308.3</v>
          </cell>
          <cell r="D45">
            <v>264.2</v>
          </cell>
          <cell r="E45">
            <v>244</v>
          </cell>
          <cell r="F45">
            <v>337.6</v>
          </cell>
          <cell r="G45">
            <v>311.60000000000002</v>
          </cell>
          <cell r="H45">
            <v>341.5</v>
          </cell>
          <cell r="I45">
            <v>350.8</v>
          </cell>
          <cell r="J45">
            <v>341.9</v>
          </cell>
          <cell r="K45">
            <v>291</v>
          </cell>
          <cell r="L45">
            <v>273.3</v>
          </cell>
          <cell r="M45">
            <v>270.2</v>
          </cell>
          <cell r="N45">
            <v>324.8</v>
          </cell>
          <cell r="R45">
            <v>245.4</v>
          </cell>
          <cell r="S45">
            <v>303.89999999999998</v>
          </cell>
          <cell r="T45">
            <v>353.6</v>
          </cell>
        </row>
        <row r="46">
          <cell r="A46">
            <v>43922</v>
          </cell>
          <cell r="B46">
            <v>308.5</v>
          </cell>
          <cell r="C46">
            <v>309.39999999999998</v>
          </cell>
          <cell r="D46">
            <v>268.89999999999998</v>
          </cell>
          <cell r="E46">
            <v>245.5</v>
          </cell>
          <cell r="F46">
            <v>338.2</v>
          </cell>
          <cell r="G46">
            <v>312.10000000000002</v>
          </cell>
          <cell r="H46">
            <v>348.8</v>
          </cell>
          <cell r="I46">
            <v>355.3</v>
          </cell>
          <cell r="J46">
            <v>327.3</v>
          </cell>
          <cell r="K46">
            <v>298.60000000000002</v>
          </cell>
          <cell r="L46">
            <v>273.3</v>
          </cell>
          <cell r="M46">
            <v>271.89999999999998</v>
          </cell>
          <cell r="N46">
            <v>322.89999999999998</v>
          </cell>
          <cell r="R46">
            <v>253.5</v>
          </cell>
          <cell r="S46">
            <v>305.8</v>
          </cell>
          <cell r="T46">
            <v>351.5</v>
          </cell>
        </row>
        <row r="47">
          <cell r="A47">
            <v>43952</v>
          </cell>
          <cell r="B47">
            <v>313.39999999999998</v>
          </cell>
          <cell r="C47">
            <v>314</v>
          </cell>
          <cell r="D47">
            <v>268.3</v>
          </cell>
          <cell r="E47">
            <v>253.9</v>
          </cell>
          <cell r="F47">
            <v>338</v>
          </cell>
          <cell r="G47">
            <v>318.3</v>
          </cell>
          <cell r="H47">
            <v>355.7</v>
          </cell>
          <cell r="I47">
            <v>357.2</v>
          </cell>
          <cell r="J47">
            <v>327.8</v>
          </cell>
          <cell r="K47">
            <v>315.89999999999998</v>
          </cell>
          <cell r="L47">
            <v>272</v>
          </cell>
          <cell r="M47">
            <v>276.2</v>
          </cell>
          <cell r="N47">
            <v>324.7</v>
          </cell>
          <cell r="R47">
            <v>263.60000000000002</v>
          </cell>
          <cell r="S47">
            <v>311.2</v>
          </cell>
          <cell r="T47">
            <v>351.6</v>
          </cell>
        </row>
        <row r="48">
          <cell r="A48">
            <v>43983</v>
          </cell>
          <cell r="B48">
            <v>319.39999999999998</v>
          </cell>
          <cell r="C48">
            <v>317.39999999999998</v>
          </cell>
          <cell r="D48">
            <v>278.5</v>
          </cell>
          <cell r="E48">
            <v>270.3</v>
          </cell>
          <cell r="F48">
            <v>344.6</v>
          </cell>
          <cell r="G48">
            <v>325.7</v>
          </cell>
          <cell r="H48">
            <v>362.1</v>
          </cell>
          <cell r="I48">
            <v>364.4</v>
          </cell>
          <cell r="J48">
            <v>329.7</v>
          </cell>
          <cell r="K48">
            <v>313.5</v>
          </cell>
          <cell r="L48">
            <v>268</v>
          </cell>
          <cell r="M48">
            <v>281.5</v>
          </cell>
          <cell r="N48">
            <v>329.1</v>
          </cell>
          <cell r="R48">
            <v>279.8</v>
          </cell>
          <cell r="S48">
            <v>316</v>
          </cell>
          <cell r="T48">
            <v>355.5</v>
          </cell>
        </row>
        <row r="49">
          <cell r="A49">
            <v>44013</v>
          </cell>
          <cell r="B49">
            <v>328.1</v>
          </cell>
          <cell r="C49">
            <v>323.89999999999998</v>
          </cell>
          <cell r="D49">
            <v>282.2</v>
          </cell>
          <cell r="E49">
            <v>286.5</v>
          </cell>
          <cell r="F49">
            <v>348.4</v>
          </cell>
          <cell r="G49">
            <v>344.1</v>
          </cell>
          <cell r="H49">
            <v>369.8</v>
          </cell>
          <cell r="I49">
            <v>369.5</v>
          </cell>
          <cell r="J49">
            <v>330</v>
          </cell>
          <cell r="K49">
            <v>333.1</v>
          </cell>
          <cell r="L49">
            <v>268.3</v>
          </cell>
          <cell r="M49">
            <v>289.2</v>
          </cell>
          <cell r="N49">
            <v>334</v>
          </cell>
          <cell r="R49">
            <v>294.2</v>
          </cell>
          <cell r="S49">
            <v>325.8</v>
          </cell>
          <cell r="T49">
            <v>356.8</v>
          </cell>
        </row>
        <row r="50">
          <cell r="A50">
            <v>44044</v>
          </cell>
          <cell r="B50">
            <v>337.7</v>
          </cell>
          <cell r="C50">
            <v>335.2</v>
          </cell>
          <cell r="D50">
            <v>285.2</v>
          </cell>
          <cell r="E50">
            <v>293.3</v>
          </cell>
          <cell r="F50">
            <v>353.3</v>
          </cell>
          <cell r="G50">
            <v>359.5</v>
          </cell>
          <cell r="H50">
            <v>377.9</v>
          </cell>
          <cell r="I50">
            <v>382.3</v>
          </cell>
          <cell r="J50">
            <v>329.9</v>
          </cell>
          <cell r="K50">
            <v>350.6</v>
          </cell>
          <cell r="L50">
            <v>268.3</v>
          </cell>
          <cell r="M50">
            <v>294.39999999999998</v>
          </cell>
          <cell r="N50">
            <v>341.3</v>
          </cell>
          <cell r="R50">
            <v>303.89999999999998</v>
          </cell>
          <cell r="S50">
            <v>337.2</v>
          </cell>
          <cell r="T50">
            <v>360.1</v>
          </cell>
        </row>
        <row r="51">
          <cell r="A51">
            <v>44075</v>
          </cell>
          <cell r="B51">
            <v>345.3</v>
          </cell>
          <cell r="C51">
            <v>343.9</v>
          </cell>
          <cell r="D51">
            <v>297</v>
          </cell>
          <cell r="E51">
            <v>302</v>
          </cell>
          <cell r="F51">
            <v>358.5</v>
          </cell>
          <cell r="G51">
            <v>366.1</v>
          </cell>
          <cell r="H51">
            <v>393.3</v>
          </cell>
          <cell r="I51">
            <v>396.5</v>
          </cell>
          <cell r="J51">
            <v>331.2</v>
          </cell>
          <cell r="K51">
            <v>349.9</v>
          </cell>
          <cell r="L51">
            <v>266.39999999999998</v>
          </cell>
          <cell r="M51">
            <v>295.89999999999998</v>
          </cell>
          <cell r="N51">
            <v>344.4</v>
          </cell>
          <cell r="R51">
            <v>316.7</v>
          </cell>
          <cell r="S51">
            <v>343.8</v>
          </cell>
          <cell r="T51">
            <v>368.4</v>
          </cell>
        </row>
        <row r="52">
          <cell r="A52">
            <v>44105</v>
          </cell>
          <cell r="B52">
            <v>357.3</v>
          </cell>
          <cell r="C52">
            <v>360.2</v>
          </cell>
          <cell r="D52">
            <v>298.8</v>
          </cell>
          <cell r="E52">
            <v>315.5</v>
          </cell>
          <cell r="F52">
            <v>367.9</v>
          </cell>
          <cell r="G52">
            <v>380.7</v>
          </cell>
          <cell r="H52">
            <v>407.2</v>
          </cell>
          <cell r="I52">
            <v>409.5</v>
          </cell>
          <cell r="J52">
            <v>332.3</v>
          </cell>
          <cell r="K52">
            <v>360.5</v>
          </cell>
          <cell r="L52">
            <v>266.2</v>
          </cell>
          <cell r="M52">
            <v>302.3</v>
          </cell>
          <cell r="N52">
            <v>350.5</v>
          </cell>
          <cell r="R52">
            <v>339.8</v>
          </cell>
          <cell r="S52">
            <v>354.8</v>
          </cell>
          <cell r="T52">
            <v>376.5</v>
          </cell>
        </row>
        <row r="53">
          <cell r="A53">
            <v>44136</v>
          </cell>
          <cell r="B53">
            <v>367.7</v>
          </cell>
          <cell r="C53">
            <v>371.3</v>
          </cell>
          <cell r="D53">
            <v>309.89999999999998</v>
          </cell>
          <cell r="E53">
            <v>330.7</v>
          </cell>
          <cell r="F53">
            <v>376.7</v>
          </cell>
          <cell r="G53">
            <v>395.8</v>
          </cell>
          <cell r="H53">
            <v>418.8</v>
          </cell>
          <cell r="I53">
            <v>422.3</v>
          </cell>
          <cell r="J53">
            <v>331.7</v>
          </cell>
          <cell r="K53">
            <v>365.2</v>
          </cell>
          <cell r="L53">
            <v>266.8</v>
          </cell>
          <cell r="M53">
            <v>309</v>
          </cell>
          <cell r="N53">
            <v>356.6</v>
          </cell>
          <cell r="R53">
            <v>355.9</v>
          </cell>
          <cell r="S53">
            <v>365</v>
          </cell>
          <cell r="T53">
            <v>384.2</v>
          </cell>
        </row>
        <row r="54">
          <cell r="A54">
            <v>44166</v>
          </cell>
          <cell r="B54">
            <v>378.9</v>
          </cell>
          <cell r="C54">
            <v>382.4</v>
          </cell>
          <cell r="D54">
            <v>322.60000000000002</v>
          </cell>
          <cell r="E54">
            <v>337.1</v>
          </cell>
          <cell r="F54">
            <v>384.9</v>
          </cell>
          <cell r="G54">
            <v>410.4</v>
          </cell>
          <cell r="H54">
            <v>432.9</v>
          </cell>
          <cell r="I54">
            <v>445.3</v>
          </cell>
          <cell r="J54">
            <v>333.5</v>
          </cell>
          <cell r="K54">
            <v>372.2</v>
          </cell>
          <cell r="L54">
            <v>265.89999999999998</v>
          </cell>
          <cell r="M54">
            <v>316.8</v>
          </cell>
          <cell r="N54">
            <v>364.5</v>
          </cell>
          <cell r="R54">
            <v>357.8</v>
          </cell>
          <cell r="S54">
            <v>378.2</v>
          </cell>
          <cell r="T54">
            <v>393.9</v>
          </cell>
        </row>
        <row r="55">
          <cell r="A55">
            <v>44197</v>
          </cell>
          <cell r="B55">
            <v>394.4</v>
          </cell>
          <cell r="C55">
            <v>396</v>
          </cell>
          <cell r="D55">
            <v>336.5</v>
          </cell>
          <cell r="E55">
            <v>342.6</v>
          </cell>
          <cell r="F55">
            <v>390.3</v>
          </cell>
          <cell r="G55">
            <v>426.6</v>
          </cell>
          <cell r="H55">
            <v>446.8</v>
          </cell>
          <cell r="I55">
            <v>478.8</v>
          </cell>
          <cell r="J55">
            <v>386.6</v>
          </cell>
          <cell r="K55">
            <v>389.5</v>
          </cell>
          <cell r="L55">
            <v>269.5</v>
          </cell>
          <cell r="M55">
            <v>329.2</v>
          </cell>
          <cell r="N55">
            <v>369.5</v>
          </cell>
          <cell r="R55">
            <v>370</v>
          </cell>
          <cell r="S55">
            <v>392.8</v>
          </cell>
          <cell r="T55">
            <v>414.9</v>
          </cell>
        </row>
        <row r="56">
          <cell r="A56">
            <v>44228</v>
          </cell>
          <cell r="B56">
            <v>409.6</v>
          </cell>
          <cell r="C56">
            <v>413.7</v>
          </cell>
          <cell r="D56">
            <v>349.6</v>
          </cell>
          <cell r="E56">
            <v>354.5</v>
          </cell>
          <cell r="F56">
            <v>396.3</v>
          </cell>
          <cell r="G56">
            <v>444.2</v>
          </cell>
          <cell r="H56">
            <v>467.7</v>
          </cell>
          <cell r="I56">
            <v>499.5</v>
          </cell>
          <cell r="J56">
            <v>397.4</v>
          </cell>
          <cell r="K56">
            <v>405.7</v>
          </cell>
          <cell r="L56">
            <v>269.5</v>
          </cell>
          <cell r="M56">
            <v>346.5</v>
          </cell>
          <cell r="N56">
            <v>379.3</v>
          </cell>
          <cell r="R56">
            <v>390.6</v>
          </cell>
          <cell r="S56">
            <v>408.7</v>
          </cell>
          <cell r="T56">
            <v>424.5</v>
          </cell>
        </row>
        <row r="57">
          <cell r="A57">
            <v>44256</v>
          </cell>
          <cell r="B57">
            <v>426.2</v>
          </cell>
          <cell r="C57">
            <v>430.5</v>
          </cell>
          <cell r="D57">
            <v>370.7</v>
          </cell>
          <cell r="E57">
            <v>376.5</v>
          </cell>
          <cell r="F57">
            <v>403.7</v>
          </cell>
          <cell r="G57">
            <v>453.2</v>
          </cell>
          <cell r="H57">
            <v>484.6</v>
          </cell>
          <cell r="I57">
            <v>518.6</v>
          </cell>
          <cell r="J57">
            <v>400.2</v>
          </cell>
          <cell r="K57">
            <v>420.5</v>
          </cell>
          <cell r="L57">
            <v>334.8</v>
          </cell>
          <cell r="M57">
            <v>363.2</v>
          </cell>
          <cell r="N57">
            <v>386.9</v>
          </cell>
          <cell r="R57">
            <v>403.2</v>
          </cell>
          <cell r="S57">
            <v>426.2</v>
          </cell>
          <cell r="T57">
            <v>440.7</v>
          </cell>
        </row>
        <row r="58">
          <cell r="A58">
            <v>44287</v>
          </cell>
          <cell r="B58">
            <v>446.5</v>
          </cell>
          <cell r="C58">
            <v>448.9</v>
          </cell>
          <cell r="D58">
            <v>382.4</v>
          </cell>
          <cell r="E58">
            <v>410.9</v>
          </cell>
          <cell r="F58">
            <v>424.7</v>
          </cell>
          <cell r="G58">
            <v>474.8</v>
          </cell>
          <cell r="H58">
            <v>506.6</v>
          </cell>
          <cell r="I58">
            <v>545.4</v>
          </cell>
          <cell r="J58">
            <v>399</v>
          </cell>
          <cell r="K58">
            <v>434.3</v>
          </cell>
          <cell r="L58">
            <v>334.9</v>
          </cell>
          <cell r="M58">
            <v>377.2</v>
          </cell>
          <cell r="N58">
            <v>400.3</v>
          </cell>
          <cell r="R58">
            <v>419</v>
          </cell>
          <cell r="S58">
            <v>448.1</v>
          </cell>
          <cell r="T58">
            <v>458.2</v>
          </cell>
        </row>
        <row r="59">
          <cell r="A59">
            <v>44317</v>
          </cell>
          <cell r="B59">
            <v>462.2</v>
          </cell>
          <cell r="C59">
            <v>462.9</v>
          </cell>
          <cell r="D59">
            <v>388.6</v>
          </cell>
          <cell r="E59">
            <v>434.1</v>
          </cell>
          <cell r="F59">
            <v>431.2</v>
          </cell>
          <cell r="G59">
            <v>485.3</v>
          </cell>
          <cell r="H59">
            <v>527.79999999999995</v>
          </cell>
          <cell r="I59">
            <v>577</v>
          </cell>
          <cell r="J59">
            <v>405.2</v>
          </cell>
          <cell r="K59">
            <v>443.6</v>
          </cell>
          <cell r="L59">
            <v>342.9</v>
          </cell>
          <cell r="M59">
            <v>391.1</v>
          </cell>
          <cell r="N59">
            <v>408</v>
          </cell>
          <cell r="R59">
            <v>439.3</v>
          </cell>
          <cell r="S59">
            <v>462.7</v>
          </cell>
          <cell r="T59">
            <v>474.6</v>
          </cell>
        </row>
        <row r="60">
          <cell r="A60">
            <v>44348</v>
          </cell>
          <cell r="B60">
            <v>478.1</v>
          </cell>
          <cell r="C60">
            <v>477.7</v>
          </cell>
          <cell r="D60">
            <v>408</v>
          </cell>
          <cell r="E60">
            <v>448.3</v>
          </cell>
          <cell r="F60">
            <v>436.7</v>
          </cell>
          <cell r="G60">
            <v>501.9</v>
          </cell>
          <cell r="H60">
            <v>542.1</v>
          </cell>
          <cell r="I60">
            <v>605.5</v>
          </cell>
          <cell r="J60">
            <v>440.9</v>
          </cell>
          <cell r="K60">
            <v>456.2</v>
          </cell>
          <cell r="L60">
            <v>345.2</v>
          </cell>
          <cell r="M60">
            <v>403.6</v>
          </cell>
          <cell r="N60">
            <v>420.4</v>
          </cell>
          <cell r="R60">
            <v>447.1</v>
          </cell>
          <cell r="S60">
            <v>479.2</v>
          </cell>
          <cell r="T60">
            <v>493.6</v>
          </cell>
        </row>
        <row r="61">
          <cell r="A61">
            <v>44378</v>
          </cell>
          <cell r="B61">
            <v>494.1</v>
          </cell>
          <cell r="C61">
            <v>497.3</v>
          </cell>
          <cell r="D61">
            <v>418.8</v>
          </cell>
          <cell r="E61">
            <v>464.6</v>
          </cell>
          <cell r="F61">
            <v>449.6</v>
          </cell>
          <cell r="G61">
            <v>516.70000000000005</v>
          </cell>
          <cell r="H61">
            <v>563.1</v>
          </cell>
          <cell r="I61">
            <v>620.29999999999995</v>
          </cell>
          <cell r="J61">
            <v>441.6</v>
          </cell>
          <cell r="K61">
            <v>472.6</v>
          </cell>
          <cell r="L61">
            <v>354</v>
          </cell>
          <cell r="M61">
            <v>423.5</v>
          </cell>
          <cell r="N61">
            <v>432.3</v>
          </cell>
          <cell r="R61">
            <v>468</v>
          </cell>
          <cell r="S61">
            <v>497.2</v>
          </cell>
          <cell r="T61">
            <v>500</v>
          </cell>
        </row>
        <row r="62">
          <cell r="A62">
            <v>44409</v>
          </cell>
          <cell r="B62">
            <v>511</v>
          </cell>
          <cell r="C62">
            <v>514.20000000000005</v>
          </cell>
          <cell r="D62">
            <v>425.7</v>
          </cell>
          <cell r="E62">
            <v>478.5</v>
          </cell>
          <cell r="F62">
            <v>466.7</v>
          </cell>
          <cell r="G62">
            <v>535.6</v>
          </cell>
          <cell r="H62">
            <v>585.4</v>
          </cell>
          <cell r="I62">
            <v>645.6</v>
          </cell>
          <cell r="J62">
            <v>442.6</v>
          </cell>
          <cell r="K62">
            <v>488.7</v>
          </cell>
          <cell r="L62">
            <v>359.8</v>
          </cell>
          <cell r="M62">
            <v>439.4</v>
          </cell>
          <cell r="N62">
            <v>448.5</v>
          </cell>
          <cell r="R62">
            <v>479.3</v>
          </cell>
          <cell r="S62">
            <v>516.70000000000005</v>
          </cell>
          <cell r="T62">
            <v>511.1</v>
          </cell>
        </row>
        <row r="63">
          <cell r="A63">
            <v>44440</v>
          </cell>
          <cell r="B63">
            <v>530.1</v>
          </cell>
          <cell r="C63">
            <v>531.29999999999995</v>
          </cell>
          <cell r="D63">
            <v>450.4</v>
          </cell>
          <cell r="E63">
            <v>502.8</v>
          </cell>
          <cell r="F63">
            <v>481.1</v>
          </cell>
          <cell r="G63">
            <v>553.29999999999995</v>
          </cell>
          <cell r="H63">
            <v>606</v>
          </cell>
          <cell r="I63">
            <v>664.2</v>
          </cell>
          <cell r="J63">
            <v>458.8</v>
          </cell>
          <cell r="K63">
            <v>516.4</v>
          </cell>
          <cell r="L63">
            <v>364.7</v>
          </cell>
          <cell r="M63">
            <v>459.6</v>
          </cell>
          <cell r="N63">
            <v>464.9</v>
          </cell>
          <cell r="R63">
            <v>504.6</v>
          </cell>
          <cell r="S63">
            <v>537</v>
          </cell>
          <cell r="T63">
            <v>522.6</v>
          </cell>
        </row>
        <row r="64">
          <cell r="A64">
            <v>44470</v>
          </cell>
          <cell r="B64">
            <v>545.29999999999995</v>
          </cell>
          <cell r="C64">
            <v>546.9</v>
          </cell>
          <cell r="D64">
            <v>459.7</v>
          </cell>
          <cell r="E64">
            <v>522.6</v>
          </cell>
          <cell r="F64">
            <v>490.5</v>
          </cell>
          <cell r="G64">
            <v>572.5</v>
          </cell>
          <cell r="H64">
            <v>629.20000000000005</v>
          </cell>
          <cell r="I64">
            <v>684.7</v>
          </cell>
          <cell r="J64">
            <v>459.5</v>
          </cell>
          <cell r="K64">
            <v>524.9</v>
          </cell>
          <cell r="L64">
            <v>368.7</v>
          </cell>
          <cell r="M64">
            <v>475</v>
          </cell>
          <cell r="N64">
            <v>478.5</v>
          </cell>
          <cell r="R64">
            <v>527.9</v>
          </cell>
          <cell r="S64">
            <v>553.70000000000005</v>
          </cell>
          <cell r="T64">
            <v>527.4</v>
          </cell>
        </row>
        <row r="65">
          <cell r="A65">
            <v>44501</v>
          </cell>
          <cell r="B65">
            <v>557.20000000000005</v>
          </cell>
          <cell r="C65">
            <v>556.5</v>
          </cell>
          <cell r="D65">
            <v>463.5</v>
          </cell>
          <cell r="E65">
            <v>537.79999999999995</v>
          </cell>
          <cell r="F65">
            <v>499.4</v>
          </cell>
          <cell r="G65">
            <v>590.29999999999995</v>
          </cell>
          <cell r="H65">
            <v>650.20000000000005</v>
          </cell>
          <cell r="I65">
            <v>705.9</v>
          </cell>
          <cell r="J65">
            <v>460.4</v>
          </cell>
          <cell r="K65">
            <v>530.4</v>
          </cell>
          <cell r="L65">
            <v>370.4</v>
          </cell>
          <cell r="M65">
            <v>484.8</v>
          </cell>
          <cell r="N65">
            <v>487.5</v>
          </cell>
          <cell r="R65">
            <v>543.79999999999995</v>
          </cell>
          <cell r="S65">
            <v>567.20000000000005</v>
          </cell>
          <cell r="T65">
            <v>531.9</v>
          </cell>
        </row>
        <row r="66">
          <cell r="A66">
            <v>44531</v>
          </cell>
          <cell r="B66">
            <v>574.5</v>
          </cell>
          <cell r="C66">
            <v>573</v>
          </cell>
          <cell r="D66">
            <v>485.9</v>
          </cell>
          <cell r="E66">
            <v>559.29999999999995</v>
          </cell>
          <cell r="F66">
            <v>508.8</v>
          </cell>
          <cell r="G66">
            <v>610.4</v>
          </cell>
          <cell r="H66">
            <v>653.4</v>
          </cell>
          <cell r="I66">
            <v>732.7</v>
          </cell>
          <cell r="J66">
            <v>470.3</v>
          </cell>
          <cell r="K66">
            <v>547.5</v>
          </cell>
          <cell r="L66">
            <v>370.4</v>
          </cell>
          <cell r="M66">
            <v>507.6</v>
          </cell>
          <cell r="N66">
            <v>498.4</v>
          </cell>
          <cell r="R66">
            <v>558.6</v>
          </cell>
          <cell r="S66">
            <v>587.20000000000005</v>
          </cell>
          <cell r="T66">
            <v>541.1</v>
          </cell>
        </row>
        <row r="67">
          <cell r="A67">
            <v>44562</v>
          </cell>
          <cell r="B67">
            <v>595.1</v>
          </cell>
          <cell r="C67">
            <v>594.4</v>
          </cell>
          <cell r="D67">
            <v>494.3</v>
          </cell>
          <cell r="E67">
            <v>577.6</v>
          </cell>
          <cell r="F67">
            <v>531.4</v>
          </cell>
          <cell r="G67">
            <v>625.5</v>
          </cell>
          <cell r="H67">
            <v>675.7</v>
          </cell>
          <cell r="I67">
            <v>758.4</v>
          </cell>
          <cell r="J67">
            <v>499.7</v>
          </cell>
          <cell r="K67">
            <v>563.9</v>
          </cell>
          <cell r="L67">
            <v>371.4</v>
          </cell>
          <cell r="M67">
            <v>538.70000000000005</v>
          </cell>
          <cell r="N67">
            <v>514.29999999999995</v>
          </cell>
          <cell r="R67">
            <v>580.9</v>
          </cell>
          <cell r="S67">
            <v>609.5</v>
          </cell>
          <cell r="T67">
            <v>555.20000000000005</v>
          </cell>
        </row>
        <row r="68">
          <cell r="A68">
            <v>44593</v>
          </cell>
          <cell r="B68">
            <v>623.9</v>
          </cell>
          <cell r="C68">
            <v>630</v>
          </cell>
          <cell r="D68">
            <v>506.5</v>
          </cell>
          <cell r="E68">
            <v>608.1</v>
          </cell>
          <cell r="F68">
            <v>546.70000000000005</v>
          </cell>
          <cell r="G68">
            <v>648.6</v>
          </cell>
          <cell r="H68">
            <v>705.3</v>
          </cell>
          <cell r="I68">
            <v>799</v>
          </cell>
          <cell r="J68">
            <v>502.6</v>
          </cell>
          <cell r="K68">
            <v>586.70000000000005</v>
          </cell>
          <cell r="L68">
            <v>380</v>
          </cell>
          <cell r="M68">
            <v>579.1</v>
          </cell>
          <cell r="N68">
            <v>534.79999999999995</v>
          </cell>
          <cell r="R68">
            <v>622</v>
          </cell>
          <cell r="S68">
            <v>637.29999999999995</v>
          </cell>
          <cell r="T68">
            <v>579.70000000000005</v>
          </cell>
        </row>
        <row r="69">
          <cell r="A69">
            <v>44621</v>
          </cell>
          <cell r="B69">
            <v>670.3</v>
          </cell>
          <cell r="C69">
            <v>688</v>
          </cell>
          <cell r="D69">
            <v>540.79999999999995</v>
          </cell>
          <cell r="E69">
            <v>661.9</v>
          </cell>
          <cell r="F69">
            <v>595.79999999999995</v>
          </cell>
          <cell r="G69">
            <v>674</v>
          </cell>
          <cell r="H69">
            <v>739.8</v>
          </cell>
          <cell r="I69">
            <v>838.3</v>
          </cell>
          <cell r="J69">
            <v>515.79999999999995</v>
          </cell>
          <cell r="K69">
            <v>611.6</v>
          </cell>
          <cell r="L69">
            <v>543.20000000000005</v>
          </cell>
          <cell r="M69">
            <v>616.1</v>
          </cell>
          <cell r="N69">
            <v>571.9</v>
          </cell>
          <cell r="R69">
            <v>672.7</v>
          </cell>
          <cell r="S69">
            <v>682.5</v>
          </cell>
          <cell r="T69">
            <v>627.5</v>
          </cell>
        </row>
        <row r="70">
          <cell r="A70">
            <v>44652</v>
          </cell>
          <cell r="B70">
            <v>709.8</v>
          </cell>
          <cell r="C70">
            <v>734.4</v>
          </cell>
          <cell r="D70">
            <v>553</v>
          </cell>
          <cell r="E70">
            <v>722.6</v>
          </cell>
          <cell r="F70">
            <v>628.29999999999995</v>
          </cell>
          <cell r="G70">
            <v>702.2</v>
          </cell>
          <cell r="H70">
            <v>781.9</v>
          </cell>
          <cell r="I70">
            <v>877.1</v>
          </cell>
          <cell r="J70">
            <v>534.5</v>
          </cell>
          <cell r="K70">
            <v>635.9</v>
          </cell>
          <cell r="L70">
            <v>552.9</v>
          </cell>
          <cell r="M70">
            <v>664.6</v>
          </cell>
          <cell r="N70">
            <v>603</v>
          </cell>
          <cell r="R70">
            <v>720.7</v>
          </cell>
          <cell r="S70">
            <v>724</v>
          </cell>
          <cell r="T70">
            <v>655</v>
          </cell>
        </row>
        <row r="71">
          <cell r="A71">
            <v>44682</v>
          </cell>
          <cell r="B71">
            <v>744.3</v>
          </cell>
          <cell r="C71">
            <v>768.3</v>
          </cell>
          <cell r="D71">
            <v>582.4</v>
          </cell>
          <cell r="E71">
            <v>768.4</v>
          </cell>
          <cell r="F71">
            <v>643.20000000000005</v>
          </cell>
          <cell r="G71">
            <v>735.7</v>
          </cell>
          <cell r="H71">
            <v>831.7</v>
          </cell>
          <cell r="I71">
            <v>926.4</v>
          </cell>
          <cell r="J71">
            <v>555.79999999999995</v>
          </cell>
          <cell r="K71">
            <v>669</v>
          </cell>
          <cell r="L71">
            <v>563</v>
          </cell>
          <cell r="M71">
            <v>688.4</v>
          </cell>
          <cell r="N71">
            <v>631.9</v>
          </cell>
          <cell r="R71">
            <v>761.3</v>
          </cell>
          <cell r="S71">
            <v>758.8</v>
          </cell>
          <cell r="T71">
            <v>684.8</v>
          </cell>
        </row>
        <row r="72">
          <cell r="A72">
            <v>44713</v>
          </cell>
          <cell r="B72">
            <v>782.1</v>
          </cell>
          <cell r="C72">
            <v>803.4</v>
          </cell>
          <cell r="D72">
            <v>622.6</v>
          </cell>
          <cell r="E72">
            <v>822</v>
          </cell>
          <cell r="F72">
            <v>675.5</v>
          </cell>
          <cell r="G72">
            <v>772.3</v>
          </cell>
          <cell r="H72">
            <v>885.4</v>
          </cell>
          <cell r="I72">
            <v>970</v>
          </cell>
          <cell r="J72">
            <v>558.70000000000005</v>
          </cell>
          <cell r="K72">
            <v>695.6</v>
          </cell>
          <cell r="L72">
            <v>568.20000000000005</v>
          </cell>
          <cell r="M72">
            <v>736.5</v>
          </cell>
          <cell r="N72">
            <v>665</v>
          </cell>
          <cell r="R72">
            <v>806.9</v>
          </cell>
          <cell r="S72">
            <v>797.1</v>
          </cell>
          <cell r="T72">
            <v>716.5</v>
          </cell>
        </row>
        <row r="73">
          <cell r="A73">
            <v>44743</v>
          </cell>
          <cell r="B73">
            <v>845</v>
          </cell>
          <cell r="C73">
            <v>862.1</v>
          </cell>
          <cell r="D73">
            <v>655.7</v>
          </cell>
          <cell r="E73">
            <v>918.2</v>
          </cell>
          <cell r="F73">
            <v>712.8</v>
          </cell>
          <cell r="G73">
            <v>859</v>
          </cell>
          <cell r="H73">
            <v>936.8</v>
          </cell>
          <cell r="I73">
            <v>1037.7</v>
          </cell>
          <cell r="J73">
            <v>591.5</v>
          </cell>
          <cell r="K73">
            <v>763</v>
          </cell>
          <cell r="L73">
            <v>595.20000000000005</v>
          </cell>
          <cell r="M73">
            <v>812.5</v>
          </cell>
          <cell r="N73">
            <v>713.6</v>
          </cell>
          <cell r="R73">
            <v>896.8</v>
          </cell>
          <cell r="S73">
            <v>860.1</v>
          </cell>
          <cell r="T73">
            <v>762.1</v>
          </cell>
        </row>
        <row r="74">
          <cell r="A74">
            <v>44774</v>
          </cell>
          <cell r="B74">
            <v>899.5</v>
          </cell>
          <cell r="C74">
            <v>920.7</v>
          </cell>
          <cell r="D74">
            <v>700.2</v>
          </cell>
          <cell r="E74">
            <v>988.4</v>
          </cell>
          <cell r="F74">
            <v>735.2</v>
          </cell>
          <cell r="G74">
            <v>921.1</v>
          </cell>
          <cell r="H74">
            <v>994.9</v>
          </cell>
          <cell r="I74">
            <v>1097</v>
          </cell>
          <cell r="J74">
            <v>624.5</v>
          </cell>
          <cell r="K74">
            <v>819.3</v>
          </cell>
          <cell r="L74">
            <v>624.5</v>
          </cell>
          <cell r="M74">
            <v>865.7</v>
          </cell>
          <cell r="N74">
            <v>773.7</v>
          </cell>
          <cell r="R74">
            <v>970.1</v>
          </cell>
          <cell r="S74">
            <v>917.2</v>
          </cell>
          <cell r="T74">
            <v>795.8</v>
          </cell>
        </row>
        <row r="75">
          <cell r="A75">
            <v>44805</v>
          </cell>
          <cell r="B75">
            <v>954.6</v>
          </cell>
          <cell r="C75">
            <v>982.1</v>
          </cell>
          <cell r="D75">
            <v>763.9</v>
          </cell>
          <cell r="E75">
            <v>1067.3</v>
          </cell>
          <cell r="F75">
            <v>755</v>
          </cell>
          <cell r="G75">
            <v>979.7</v>
          </cell>
          <cell r="H75">
            <v>1042.7</v>
          </cell>
          <cell r="I75">
            <v>1156.8</v>
          </cell>
          <cell r="J75">
            <v>645.6</v>
          </cell>
          <cell r="K75">
            <v>872.4</v>
          </cell>
          <cell r="L75">
            <v>638.20000000000005</v>
          </cell>
          <cell r="M75">
            <v>929.1</v>
          </cell>
          <cell r="N75">
            <v>819.7</v>
          </cell>
          <cell r="R75">
            <v>1068.3</v>
          </cell>
          <cell r="S75">
            <v>968.7</v>
          </cell>
          <cell r="T75">
            <v>836.6</v>
          </cell>
        </row>
        <row r="76">
          <cell r="A76">
            <v>44835</v>
          </cell>
          <cell r="B76">
            <v>1017.6</v>
          </cell>
          <cell r="C76">
            <v>1053.0999999999999</v>
          </cell>
          <cell r="D76">
            <v>802.5</v>
          </cell>
          <cell r="E76">
            <v>1130.3</v>
          </cell>
          <cell r="F76">
            <v>806.9</v>
          </cell>
          <cell r="G76">
            <v>1041.4000000000001</v>
          </cell>
          <cell r="H76">
            <v>1111.3</v>
          </cell>
          <cell r="I76">
            <v>1215.2</v>
          </cell>
          <cell r="J76">
            <v>713.4</v>
          </cell>
          <cell r="K76">
            <v>931.6</v>
          </cell>
          <cell r="L76">
            <v>661</v>
          </cell>
          <cell r="M76">
            <v>1000.7</v>
          </cell>
          <cell r="N76">
            <v>905.4</v>
          </cell>
          <cell r="R76">
            <v>1147</v>
          </cell>
          <cell r="S76">
            <v>1031.5</v>
          </cell>
          <cell r="T76">
            <v>890.6</v>
          </cell>
        </row>
        <row r="77">
          <cell r="A77">
            <v>44866</v>
          </cell>
          <cell r="B77">
            <v>1067.5</v>
          </cell>
          <cell r="C77">
            <v>1094.5</v>
          </cell>
          <cell r="D77">
            <v>854.9</v>
          </cell>
          <cell r="E77">
            <v>1189.3</v>
          </cell>
          <cell r="F77">
            <v>856.6</v>
          </cell>
          <cell r="G77">
            <v>1098</v>
          </cell>
          <cell r="H77">
            <v>1158.9000000000001</v>
          </cell>
          <cell r="I77">
            <v>1285.8</v>
          </cell>
          <cell r="J77">
            <v>759.3</v>
          </cell>
          <cell r="K77">
            <v>965.3</v>
          </cell>
          <cell r="L77">
            <v>665.7</v>
          </cell>
          <cell r="M77">
            <v>1059.5999999999999</v>
          </cell>
          <cell r="N77">
            <v>951.2</v>
          </cell>
          <cell r="R77">
            <v>1209.9000000000001</v>
          </cell>
          <cell r="S77">
            <v>1077.3</v>
          </cell>
          <cell r="T77">
            <v>946.4</v>
          </cell>
        </row>
        <row r="78">
          <cell r="A78">
            <v>44896</v>
          </cell>
          <cell r="B78">
            <v>1115.9000000000001</v>
          </cell>
          <cell r="C78">
            <v>1131.4000000000001</v>
          </cell>
          <cell r="D78">
            <v>915.3</v>
          </cell>
          <cell r="E78">
            <v>1239.5</v>
          </cell>
          <cell r="F78">
            <v>893</v>
          </cell>
          <cell r="G78">
            <v>1142.2</v>
          </cell>
          <cell r="H78">
            <v>1224.9000000000001</v>
          </cell>
          <cell r="I78">
            <v>1351.5</v>
          </cell>
          <cell r="J78">
            <v>786.7</v>
          </cell>
          <cell r="K78">
            <v>1023.2</v>
          </cell>
          <cell r="L78">
            <v>676.9</v>
          </cell>
          <cell r="M78">
            <v>1137.7</v>
          </cell>
          <cell r="N78">
            <v>999.4</v>
          </cell>
          <cell r="R78">
            <v>1255.5999999999999</v>
          </cell>
          <cell r="S78">
            <v>1123.7</v>
          </cell>
          <cell r="T78">
            <v>1003.2</v>
          </cell>
        </row>
        <row r="79">
          <cell r="A79">
            <v>44927</v>
          </cell>
          <cell r="B79">
            <v>1181.5999999999999</v>
          </cell>
          <cell r="C79">
            <v>1193.2</v>
          </cell>
          <cell r="D79">
            <v>987.2</v>
          </cell>
          <cell r="E79">
            <v>1288.0999999999999</v>
          </cell>
          <cell r="F79">
            <v>965.7</v>
          </cell>
          <cell r="G79">
            <v>1213.4000000000001</v>
          </cell>
          <cell r="H79">
            <v>1280.2</v>
          </cell>
          <cell r="I79">
            <v>1430.1</v>
          </cell>
          <cell r="J79">
            <v>859.8</v>
          </cell>
          <cell r="K79">
            <v>1095.5999999999999</v>
          </cell>
          <cell r="L79">
            <v>679</v>
          </cell>
          <cell r="M79">
            <v>1231.5999999999999</v>
          </cell>
          <cell r="N79">
            <v>1062.8</v>
          </cell>
          <cell r="R79">
            <v>1331.2</v>
          </cell>
          <cell r="S79">
            <v>1185.4000000000001</v>
          </cell>
          <cell r="T79">
            <v>1076.4000000000001</v>
          </cell>
        </row>
        <row r="80">
          <cell r="A80">
            <v>44958</v>
          </cell>
          <cell r="B80">
            <v>1249.5999999999999</v>
          </cell>
          <cell r="C80">
            <v>1290.4000000000001</v>
          </cell>
          <cell r="D80">
            <v>1033.8</v>
          </cell>
          <cell r="E80">
            <v>1353.2</v>
          </cell>
          <cell r="F80">
            <v>1002.6</v>
          </cell>
          <cell r="G80">
            <v>1274.2</v>
          </cell>
          <cell r="H80">
            <v>1345.5</v>
          </cell>
          <cell r="I80">
            <v>1499.7</v>
          </cell>
          <cell r="J80">
            <v>894.3</v>
          </cell>
          <cell r="K80">
            <v>1145.9000000000001</v>
          </cell>
          <cell r="L80">
            <v>697.5</v>
          </cell>
          <cell r="M80">
            <v>1313.9</v>
          </cell>
          <cell r="N80">
            <v>1112.5</v>
          </cell>
          <cell r="R80">
            <v>1387.7</v>
          </cell>
          <cell r="S80">
            <v>1264.2</v>
          </cell>
          <cell r="T80">
            <v>1115</v>
          </cell>
        </row>
        <row r="81">
          <cell r="A81">
            <v>44986</v>
          </cell>
          <cell r="B81">
            <v>1336.7</v>
          </cell>
          <cell r="C81">
            <v>1398.2</v>
          </cell>
          <cell r="D81">
            <v>1126.9000000000001</v>
          </cell>
          <cell r="E81">
            <v>1458.7</v>
          </cell>
          <cell r="F81">
            <v>1045.7</v>
          </cell>
          <cell r="G81">
            <v>1329</v>
          </cell>
          <cell r="H81">
            <v>1428.6</v>
          </cell>
          <cell r="I81">
            <v>1569.2</v>
          </cell>
          <cell r="J81">
            <v>910.7</v>
          </cell>
          <cell r="K81">
            <v>1224.3</v>
          </cell>
          <cell r="L81">
            <v>1025</v>
          </cell>
          <cell r="M81">
            <v>1388.6</v>
          </cell>
          <cell r="N81">
            <v>1177</v>
          </cell>
          <cell r="R81">
            <v>1499.6</v>
          </cell>
          <cell r="S81">
            <v>1347.8</v>
          </cell>
          <cell r="T81">
            <v>1198.2</v>
          </cell>
        </row>
        <row r="82">
          <cell r="A82">
            <v>45017</v>
          </cell>
          <cell r="B82">
            <v>1445</v>
          </cell>
          <cell r="C82">
            <v>1535.9</v>
          </cell>
          <cell r="D82">
            <v>1157.5</v>
          </cell>
          <cell r="E82">
            <v>1600.6</v>
          </cell>
          <cell r="F82">
            <v>1116.0999999999999</v>
          </cell>
          <cell r="G82">
            <v>1445.3</v>
          </cell>
          <cell r="H82">
            <v>1507</v>
          </cell>
          <cell r="I82">
            <v>1682.5</v>
          </cell>
          <cell r="J82">
            <v>958.5</v>
          </cell>
          <cell r="K82">
            <v>1311.8</v>
          </cell>
          <cell r="L82">
            <v>1051.2</v>
          </cell>
          <cell r="M82">
            <v>1512.7</v>
          </cell>
          <cell r="N82">
            <v>1253.3</v>
          </cell>
          <cell r="R82">
            <v>1666.5</v>
          </cell>
          <cell r="S82">
            <v>1460.2</v>
          </cell>
          <cell r="T82">
            <v>1257.2</v>
          </cell>
        </row>
        <row r="83">
          <cell r="A83">
            <v>45047</v>
          </cell>
          <cell r="B83">
            <v>1550.1</v>
          </cell>
          <cell r="C83">
            <v>1639.4</v>
          </cell>
          <cell r="D83">
            <v>1254.9000000000001</v>
          </cell>
          <cell r="E83">
            <v>1703.8</v>
          </cell>
          <cell r="F83">
            <v>1200.3</v>
          </cell>
          <cell r="G83">
            <v>1569.7</v>
          </cell>
          <cell r="H83">
            <v>1662.8</v>
          </cell>
          <cell r="I83">
            <v>1784.2</v>
          </cell>
          <cell r="J83">
            <v>1033.7</v>
          </cell>
          <cell r="K83">
            <v>1443.9</v>
          </cell>
          <cell r="L83">
            <v>1092.5999999999999</v>
          </cell>
          <cell r="M83">
            <v>1635.3</v>
          </cell>
          <cell r="N83">
            <v>1326.4</v>
          </cell>
          <cell r="R83">
            <v>1786.5</v>
          </cell>
          <cell r="S83">
            <v>1566</v>
          </cell>
          <cell r="T83">
            <v>1350.3</v>
          </cell>
        </row>
        <row r="84">
          <cell r="A84">
            <v>45078</v>
          </cell>
          <cell r="B84">
            <v>1655.2</v>
          </cell>
          <cell r="C84">
            <v>1732.4</v>
          </cell>
          <cell r="D84">
            <v>1306.2</v>
          </cell>
          <cell r="E84">
            <v>1800</v>
          </cell>
          <cell r="F84">
            <v>1364.9</v>
          </cell>
          <cell r="G84">
            <v>1683.7</v>
          </cell>
          <cell r="H84">
            <v>1799.1</v>
          </cell>
          <cell r="I84">
            <v>1892.6</v>
          </cell>
          <cell r="J84">
            <v>1097.8</v>
          </cell>
          <cell r="K84">
            <v>1555</v>
          </cell>
          <cell r="L84">
            <v>1122</v>
          </cell>
          <cell r="M84">
            <v>1754.8</v>
          </cell>
          <cell r="N84">
            <v>1414.7</v>
          </cell>
          <cell r="R84">
            <v>1887.6</v>
          </cell>
          <cell r="S84">
            <v>1667.8</v>
          </cell>
          <cell r="T84">
            <v>1468.9</v>
          </cell>
        </row>
        <row r="85">
          <cell r="A85">
            <v>45108</v>
          </cell>
          <cell r="B85">
            <v>1784.3</v>
          </cell>
          <cell r="C85">
            <v>1854.6</v>
          </cell>
          <cell r="D85">
            <v>1441.7</v>
          </cell>
          <cell r="E85">
            <v>1905.5</v>
          </cell>
          <cell r="F85">
            <v>1444.7</v>
          </cell>
          <cell r="G85">
            <v>1841.4</v>
          </cell>
          <cell r="H85">
            <v>1972.2</v>
          </cell>
          <cell r="I85">
            <v>2073.5</v>
          </cell>
          <cell r="J85">
            <v>1233</v>
          </cell>
          <cell r="K85">
            <v>1693.5</v>
          </cell>
          <cell r="L85">
            <v>1163.3</v>
          </cell>
          <cell r="M85">
            <v>1878.6</v>
          </cell>
          <cell r="N85">
            <v>1537</v>
          </cell>
          <cell r="R85">
            <v>2017.3</v>
          </cell>
          <cell r="S85">
            <v>1798.1</v>
          </cell>
          <cell r="T85">
            <v>1593.7</v>
          </cell>
        </row>
        <row r="86">
          <cell r="A86">
            <v>45139</v>
          </cell>
          <cell r="B86">
            <v>2001</v>
          </cell>
          <cell r="C86">
            <v>2109.9</v>
          </cell>
          <cell r="D86">
            <v>1557.8</v>
          </cell>
          <cell r="E86">
            <v>2091</v>
          </cell>
          <cell r="F86">
            <v>1552.5</v>
          </cell>
          <cell r="G86">
            <v>2108.8000000000002</v>
          </cell>
          <cell r="H86">
            <v>2259.3000000000002</v>
          </cell>
          <cell r="I86">
            <v>2331.1</v>
          </cell>
          <cell r="J86">
            <v>1290</v>
          </cell>
          <cell r="K86">
            <v>1979.1</v>
          </cell>
          <cell r="L86">
            <v>1290.0999999999999</v>
          </cell>
          <cell r="M86">
            <v>2087.1999999999998</v>
          </cell>
          <cell r="N86">
            <v>1679</v>
          </cell>
          <cell r="R86">
            <v>2224.6999999999998</v>
          </cell>
          <cell r="S86">
            <v>2043</v>
          </cell>
          <cell r="T86">
            <v>1720.8</v>
          </cell>
        </row>
        <row r="87">
          <cell r="A87">
            <v>45170</v>
          </cell>
          <cell r="B87">
            <v>2280.9</v>
          </cell>
          <cell r="C87">
            <v>2479</v>
          </cell>
          <cell r="D87">
            <v>1744.7</v>
          </cell>
          <cell r="E87">
            <v>2388.4</v>
          </cell>
          <cell r="F87">
            <v>1749.9</v>
          </cell>
          <cell r="G87">
            <v>2415.3000000000002</v>
          </cell>
          <cell r="H87">
            <v>2508.3000000000002</v>
          </cell>
          <cell r="I87">
            <v>2553.1</v>
          </cell>
          <cell r="J87">
            <v>1407.1</v>
          </cell>
          <cell r="K87">
            <v>2291.5</v>
          </cell>
          <cell r="L87">
            <v>1339.9</v>
          </cell>
          <cell r="M87">
            <v>2430.3000000000002</v>
          </cell>
          <cell r="N87">
            <v>1853.4</v>
          </cell>
          <cell r="R87">
            <v>2574.6</v>
          </cell>
          <cell r="S87">
            <v>2345.4</v>
          </cell>
          <cell r="T87">
            <v>1881.6</v>
          </cell>
        </row>
        <row r="88">
          <cell r="A88">
            <v>45200</v>
          </cell>
          <cell r="B88">
            <v>2467.4</v>
          </cell>
          <cell r="C88">
            <v>2662.2</v>
          </cell>
          <cell r="D88">
            <v>1906.6</v>
          </cell>
          <cell r="E88">
            <v>2633.5</v>
          </cell>
          <cell r="F88">
            <v>1863.3</v>
          </cell>
          <cell r="G88">
            <v>2655.9</v>
          </cell>
          <cell r="H88">
            <v>2647.2</v>
          </cell>
          <cell r="I88">
            <v>2772</v>
          </cell>
          <cell r="J88">
            <v>1563.7</v>
          </cell>
          <cell r="K88">
            <v>2476.6</v>
          </cell>
          <cell r="L88">
            <v>1392.6</v>
          </cell>
          <cell r="M88">
            <v>2634.2</v>
          </cell>
          <cell r="N88">
            <v>2008.7</v>
          </cell>
          <cell r="R88">
            <v>2789.5</v>
          </cell>
          <cell r="S88">
            <v>2551.6999999999998</v>
          </cell>
          <cell r="T88">
            <v>1983.8</v>
          </cell>
        </row>
        <row r="89">
          <cell r="A89">
            <v>45231</v>
          </cell>
          <cell r="B89">
            <v>2762.3</v>
          </cell>
          <cell r="C89">
            <v>3024.1</v>
          </cell>
          <cell r="D89">
            <v>2112.3000000000002</v>
          </cell>
          <cell r="E89">
            <v>2905.3</v>
          </cell>
          <cell r="F89">
            <v>2012.2</v>
          </cell>
          <cell r="G89">
            <v>3035.4</v>
          </cell>
          <cell r="H89">
            <v>3015</v>
          </cell>
          <cell r="I89">
            <v>3084.5</v>
          </cell>
          <cell r="J89">
            <v>1772</v>
          </cell>
          <cell r="K89">
            <v>2773.7</v>
          </cell>
          <cell r="L89">
            <v>1422.8</v>
          </cell>
          <cell r="M89">
            <v>2939</v>
          </cell>
          <cell r="N89">
            <v>2257.1999999999998</v>
          </cell>
          <cell r="R89">
            <v>3116.4</v>
          </cell>
          <cell r="S89">
            <v>2862.6</v>
          </cell>
          <cell r="T89">
            <v>2204.8000000000002</v>
          </cell>
        </row>
        <row r="90">
          <cell r="A90">
            <v>45261</v>
          </cell>
          <cell r="B90">
            <v>3433.8</v>
          </cell>
          <cell r="C90">
            <v>3872.3</v>
          </cell>
          <cell r="D90">
            <v>2533.3000000000002</v>
          </cell>
          <cell r="E90">
            <v>3390.8</v>
          </cell>
          <cell r="F90">
            <v>2240.9</v>
          </cell>
          <cell r="G90">
            <v>3897.4</v>
          </cell>
          <cell r="H90">
            <v>3981.1</v>
          </cell>
          <cell r="I90">
            <v>4021.9</v>
          </cell>
          <cell r="J90">
            <v>2030.8</v>
          </cell>
          <cell r="K90">
            <v>3405.2</v>
          </cell>
          <cell r="L90">
            <v>1475.2</v>
          </cell>
          <cell r="M90">
            <v>3535.4</v>
          </cell>
          <cell r="N90">
            <v>2894.3</v>
          </cell>
          <cell r="R90">
            <v>3610.1</v>
          </cell>
          <cell r="S90">
            <v>3619.8</v>
          </cell>
          <cell r="T90">
            <v>2696.6</v>
          </cell>
        </row>
        <row r="91">
          <cell r="A91">
            <v>45292</v>
          </cell>
          <cell r="B91">
            <v>4264.5</v>
          </cell>
          <cell r="C91">
            <v>4938.6000000000004</v>
          </cell>
          <cell r="D91">
            <v>3119.4</v>
          </cell>
          <cell r="E91">
            <v>3801.3</v>
          </cell>
          <cell r="F91">
            <v>2649.2</v>
          </cell>
          <cell r="G91">
            <v>4911.3999999999996</v>
          </cell>
          <cell r="H91">
            <v>4859</v>
          </cell>
          <cell r="I91">
            <v>5232.1000000000004</v>
          </cell>
          <cell r="J91">
            <v>2509.1999999999998</v>
          </cell>
          <cell r="K91">
            <v>4042.9</v>
          </cell>
          <cell r="L91">
            <v>1482.3</v>
          </cell>
          <cell r="M91">
            <v>4222.3999999999996</v>
          </cell>
          <cell r="N91">
            <v>4542.8</v>
          </cell>
          <cell r="R91">
            <v>4185.1000000000004</v>
          </cell>
          <cell r="S91">
            <v>4505.8</v>
          </cell>
          <cell r="T91">
            <v>3498.2</v>
          </cell>
        </row>
        <row r="92">
          <cell r="A92">
            <v>45323</v>
          </cell>
          <cell r="B92">
            <v>4746.8</v>
          </cell>
          <cell r="C92">
            <v>5416</v>
          </cell>
          <cell r="D92">
            <v>3736.1</v>
          </cell>
          <cell r="E92">
            <v>4152.6000000000004</v>
          </cell>
          <cell r="F92">
            <v>3039.6</v>
          </cell>
          <cell r="G92">
            <v>5432.2</v>
          </cell>
          <cell r="H92">
            <v>5459.7</v>
          </cell>
          <cell r="I92">
            <v>5819.4</v>
          </cell>
          <cell r="J92">
            <v>3116.1</v>
          </cell>
          <cell r="K92">
            <v>4377</v>
          </cell>
          <cell r="L92">
            <v>1603.8</v>
          </cell>
          <cell r="M92">
            <v>4684.2</v>
          </cell>
          <cell r="N92">
            <v>5544</v>
          </cell>
          <cell r="R92">
            <v>4526.3</v>
          </cell>
          <cell r="S92">
            <v>5022.8</v>
          </cell>
          <cell r="T92">
            <v>3950.7</v>
          </cell>
        </row>
        <row r="93">
          <cell r="A93">
            <v>45352</v>
          </cell>
          <cell r="B93">
            <v>5243.3</v>
          </cell>
          <cell r="C93">
            <v>5971.7</v>
          </cell>
          <cell r="D93">
            <v>4166.5</v>
          </cell>
          <cell r="E93">
            <v>4694.2</v>
          </cell>
          <cell r="F93">
            <v>3354.8</v>
          </cell>
          <cell r="G93">
            <v>5606.2</v>
          </cell>
          <cell r="H93">
            <v>6048.6</v>
          </cell>
          <cell r="I93">
            <v>6487.8</v>
          </cell>
          <cell r="J93">
            <v>3521.3</v>
          </cell>
          <cell r="K93">
            <v>4648.8999999999996</v>
          </cell>
          <cell r="L93">
            <v>2629.8</v>
          </cell>
          <cell r="M93">
            <v>5197.5</v>
          </cell>
          <cell r="N93">
            <v>6056.4</v>
          </cell>
          <cell r="R93">
            <v>5045.8</v>
          </cell>
          <cell r="S93">
            <v>5486.4</v>
          </cell>
          <cell r="T93">
            <v>4544.2</v>
          </cell>
        </row>
        <row r="94">
          <cell r="A94">
            <v>45383</v>
          </cell>
          <cell r="B94">
            <v>5686.5</v>
          </cell>
          <cell r="C94">
            <v>6302</v>
          </cell>
          <cell r="D94">
            <v>4431.8999999999996</v>
          </cell>
          <cell r="E94">
            <v>5009.8999999999996</v>
          </cell>
          <cell r="F94">
            <v>4672.2</v>
          </cell>
          <cell r="G94">
            <v>6058</v>
          </cell>
          <cell r="H94">
            <v>6566.4</v>
          </cell>
          <cell r="I94">
            <v>6721.9</v>
          </cell>
          <cell r="J94">
            <v>4007.2</v>
          </cell>
          <cell r="K94">
            <v>5018.8999999999996</v>
          </cell>
          <cell r="L94">
            <v>2953.2</v>
          </cell>
          <cell r="M94">
            <v>5568.4</v>
          </cell>
          <cell r="N94">
            <v>6498.9</v>
          </cell>
          <cell r="R94">
            <v>5495.1</v>
          </cell>
          <cell r="S94">
            <v>5807</v>
          </cell>
          <cell r="T94">
            <v>5397.8</v>
          </cell>
        </row>
        <row r="95">
          <cell r="A95">
            <v>45413</v>
          </cell>
          <cell r="B95">
            <v>5943.6</v>
          </cell>
          <cell r="C95">
            <v>6558.1</v>
          </cell>
          <cell r="D95">
            <v>4738.1000000000004</v>
          </cell>
          <cell r="E95">
            <v>5263.2</v>
          </cell>
          <cell r="F95">
            <v>4772.1000000000004</v>
          </cell>
          <cell r="G95">
            <v>6215.4</v>
          </cell>
          <cell r="H95">
            <v>6732.5</v>
          </cell>
          <cell r="I95">
            <v>7050.5</v>
          </cell>
          <cell r="J95">
            <v>4422.2</v>
          </cell>
          <cell r="K95">
            <v>5351.3</v>
          </cell>
          <cell r="L95">
            <v>3221.4</v>
          </cell>
          <cell r="M95">
            <v>5952.3</v>
          </cell>
          <cell r="N95">
            <v>6713.3</v>
          </cell>
          <cell r="R95">
            <v>5802.8</v>
          </cell>
          <cell r="S95">
            <v>6032.4</v>
          </cell>
          <cell r="T95">
            <v>5730.7</v>
          </cell>
        </row>
        <row r="96">
          <cell r="A96">
            <v>45444</v>
          </cell>
          <cell r="B96">
            <v>6238</v>
          </cell>
          <cell r="C96">
            <v>6851.7</v>
          </cell>
          <cell r="D96">
            <v>4861.7</v>
          </cell>
          <cell r="E96">
            <v>5425.6</v>
          </cell>
          <cell r="F96">
            <v>5486.9</v>
          </cell>
          <cell r="G96">
            <v>6360.7</v>
          </cell>
          <cell r="H96">
            <v>7093</v>
          </cell>
          <cell r="I96">
            <v>7338.2</v>
          </cell>
          <cell r="J96">
            <v>4615.3</v>
          </cell>
          <cell r="K96">
            <v>5464.6</v>
          </cell>
          <cell r="L96">
            <v>3464.1</v>
          </cell>
          <cell r="M96">
            <v>6407.7</v>
          </cell>
          <cell r="N96">
            <v>6958.9</v>
          </cell>
          <cell r="R96">
            <v>6198</v>
          </cell>
          <cell r="S96">
            <v>6236.9</v>
          </cell>
          <cell r="T96">
            <v>6266.6</v>
          </cell>
        </row>
        <row r="97">
          <cell r="A97">
            <v>45474</v>
          </cell>
          <cell r="B97">
            <v>6497.6</v>
          </cell>
          <cell r="C97">
            <v>7102.8</v>
          </cell>
          <cell r="D97">
            <v>5131.1000000000004</v>
          </cell>
          <cell r="E97">
            <v>5600.4</v>
          </cell>
          <cell r="F97">
            <v>5876.5</v>
          </cell>
          <cell r="G97">
            <v>6587.1</v>
          </cell>
          <cell r="H97">
            <v>7472.6</v>
          </cell>
          <cell r="I97">
            <v>7499.1</v>
          </cell>
          <cell r="J97">
            <v>4895.3</v>
          </cell>
          <cell r="K97">
            <v>5769.9</v>
          </cell>
          <cell r="L97">
            <v>3615.8</v>
          </cell>
          <cell r="M97">
            <v>6818.3</v>
          </cell>
          <cell r="N97">
            <v>7206.7</v>
          </cell>
          <cell r="R97">
            <v>6485.2</v>
          </cell>
          <cell r="S97">
            <v>6467.5</v>
          </cell>
          <cell r="T97">
            <v>6606.9</v>
          </cell>
        </row>
        <row r="98">
          <cell r="A98">
            <v>45505</v>
          </cell>
          <cell r="B98">
            <v>6797.2</v>
          </cell>
          <cell r="C98">
            <v>7446.6</v>
          </cell>
          <cell r="D98">
            <v>5290</v>
          </cell>
          <cell r="E98">
            <v>5771.2</v>
          </cell>
          <cell r="F98">
            <v>6354.6</v>
          </cell>
          <cell r="G98">
            <v>6880.8</v>
          </cell>
          <cell r="H98">
            <v>7711.5</v>
          </cell>
          <cell r="I98">
            <v>7772.9</v>
          </cell>
          <cell r="J98">
            <v>5155</v>
          </cell>
          <cell r="K98">
            <v>5974.2</v>
          </cell>
          <cell r="L98">
            <v>4042.4</v>
          </cell>
          <cell r="M98">
            <v>7272.9</v>
          </cell>
          <cell r="N98">
            <v>7392.2</v>
          </cell>
          <cell r="R98">
            <v>6790.5</v>
          </cell>
          <cell r="S98">
            <v>6745.5</v>
          </cell>
          <cell r="T98">
            <v>6976.1</v>
          </cell>
        </row>
        <row r="99">
          <cell r="A99">
            <v>45536</v>
          </cell>
          <cell r="B99">
            <v>7050.5</v>
          </cell>
          <cell r="C99">
            <v>7676.3</v>
          </cell>
          <cell r="D99">
            <v>5389.9</v>
          </cell>
          <cell r="E99">
            <v>6001.8</v>
          </cell>
          <cell r="F99">
            <v>6761.4</v>
          </cell>
          <cell r="G99">
            <v>7085.7</v>
          </cell>
          <cell r="H99">
            <v>8048.4</v>
          </cell>
          <cell r="I99">
            <v>8091.7</v>
          </cell>
          <cell r="J99">
            <v>5401.9</v>
          </cell>
          <cell r="K99">
            <v>6156.5</v>
          </cell>
          <cell r="L99">
            <v>4267.2</v>
          </cell>
          <cell r="M99">
            <v>7482.9</v>
          </cell>
          <cell r="N99">
            <v>7584.4</v>
          </cell>
          <cell r="R99">
            <v>7013.5</v>
          </cell>
          <cell r="S99">
            <v>6960.7</v>
          </cell>
          <cell r="T99">
            <v>7376.7</v>
          </cell>
        </row>
        <row r="100">
          <cell r="A100">
            <v>45566</v>
          </cell>
          <cell r="B100">
            <v>7278.5</v>
          </cell>
          <cell r="C100">
            <v>7804.1</v>
          </cell>
          <cell r="D100">
            <v>5517.7</v>
          </cell>
          <cell r="E100">
            <v>6314.1</v>
          </cell>
          <cell r="F100">
            <v>7268</v>
          </cell>
          <cell r="G100">
            <v>7265.5</v>
          </cell>
          <cell r="H100">
            <v>8508.7999999999993</v>
          </cell>
          <cell r="I100">
            <v>8161.5</v>
          </cell>
          <cell r="J100">
            <v>5541.7</v>
          </cell>
          <cell r="K100">
            <v>6341.9</v>
          </cell>
          <cell r="L100">
            <v>4436.8</v>
          </cell>
          <cell r="M100">
            <v>7949.9</v>
          </cell>
          <cell r="N100">
            <v>7820.3</v>
          </cell>
          <cell r="R100">
            <v>7179.9</v>
          </cell>
          <cell r="S100">
            <v>7200.3</v>
          </cell>
          <cell r="T100">
            <v>7603.5</v>
          </cell>
        </row>
        <row r="101">
          <cell r="A101">
            <v>45597</v>
          </cell>
          <cell r="B101">
            <v>7517.9</v>
          </cell>
          <cell r="C101">
            <v>8015</v>
          </cell>
          <cell r="D101">
            <v>5766.9</v>
          </cell>
          <cell r="E101">
            <v>6453.3</v>
          </cell>
          <cell r="F101">
            <v>7855.4</v>
          </cell>
          <cell r="G101">
            <v>7341.6</v>
          </cell>
          <cell r="H101">
            <v>8749</v>
          </cell>
          <cell r="I101">
            <v>8422</v>
          </cell>
          <cell r="J101">
            <v>5673.2</v>
          </cell>
          <cell r="K101">
            <v>6539.3</v>
          </cell>
          <cell r="L101">
            <v>4644.8999999999996</v>
          </cell>
          <cell r="M101">
            <v>8279.2000000000007</v>
          </cell>
          <cell r="N101">
            <v>7930.2</v>
          </cell>
          <cell r="R101">
            <v>7361.9</v>
          </cell>
          <cell r="S101">
            <v>7425.1</v>
          </cell>
          <cell r="T101">
            <v>7927.6</v>
          </cell>
        </row>
        <row r="102">
          <cell r="A102">
            <v>45627</v>
          </cell>
          <cell r="B102">
            <v>7717.1</v>
          </cell>
          <cell r="C102">
            <v>8169.6</v>
          </cell>
          <cell r="D102">
            <v>5901.8</v>
          </cell>
          <cell r="E102">
            <v>6626.5</v>
          </cell>
          <cell r="F102">
            <v>8247.5</v>
          </cell>
          <cell r="G102">
            <v>7481.6</v>
          </cell>
          <cell r="H102">
            <v>8870.7999999999993</v>
          </cell>
          <cell r="I102">
            <v>8593.2999999999993</v>
          </cell>
          <cell r="J102">
            <v>5958.1</v>
          </cell>
          <cell r="K102">
            <v>6689.8</v>
          </cell>
          <cell r="L102">
            <v>4711.1000000000004</v>
          </cell>
          <cell r="M102">
            <v>8737.6</v>
          </cell>
          <cell r="N102">
            <v>8146.2</v>
          </cell>
          <cell r="R102">
            <v>7231.6</v>
          </cell>
          <cell r="S102">
            <v>7643.2</v>
          </cell>
          <cell r="T102">
            <v>8266.4</v>
          </cell>
        </row>
        <row r="103">
          <cell r="A103">
            <v>45658</v>
          </cell>
          <cell r="B103">
            <v>7910.5</v>
          </cell>
          <cell r="C103">
            <v>8351.6</v>
          </cell>
          <cell r="D103">
            <v>6044.4</v>
          </cell>
          <cell r="E103">
            <v>6705.7</v>
          </cell>
          <cell r="F103">
            <v>8575.1</v>
          </cell>
          <cell r="G103">
            <v>7609.7</v>
          </cell>
          <cell r="H103">
            <v>9149.2000000000007</v>
          </cell>
          <cell r="I103">
            <v>8762.2999999999993</v>
          </cell>
          <cell r="J103">
            <v>6077.9</v>
          </cell>
          <cell r="K103">
            <v>6866.9</v>
          </cell>
          <cell r="L103">
            <v>4728.5</v>
          </cell>
          <cell r="M103">
            <v>9282.6</v>
          </cell>
          <cell r="N103">
            <v>8302.7000000000007</v>
          </cell>
          <cell r="R103">
            <v>7188.6</v>
          </cell>
          <cell r="S103">
            <v>7879.2</v>
          </cell>
          <cell r="T103">
            <v>8462</v>
          </cell>
        </row>
        <row r="104">
          <cell r="A104">
            <v>45689</v>
          </cell>
          <cell r="B104">
            <v>8164.3</v>
          </cell>
          <cell r="C104">
            <v>8718.4</v>
          </cell>
          <cell r="D104">
            <v>6165.9</v>
          </cell>
          <cell r="E104">
            <v>6720.3</v>
          </cell>
          <cell r="F104">
            <v>9196.1</v>
          </cell>
          <cell r="G104">
            <v>7733.8</v>
          </cell>
          <cell r="H104">
            <v>9346.4</v>
          </cell>
          <cell r="I104">
            <v>8864.6</v>
          </cell>
          <cell r="J104">
            <v>6256.8</v>
          </cell>
          <cell r="K104">
            <v>6976</v>
          </cell>
          <cell r="L104">
            <v>5157.8</v>
          </cell>
          <cell r="M104">
            <v>9702.9</v>
          </cell>
          <cell r="N104">
            <v>8572.4</v>
          </cell>
          <cell r="R104">
            <v>7151.5</v>
          </cell>
          <cell r="S104">
            <v>8157.7</v>
          </cell>
          <cell r="T104">
            <v>8811.7999999999993</v>
          </cell>
        </row>
        <row r="105">
          <cell r="A105">
            <v>45717</v>
          </cell>
          <cell r="B105">
            <v>8434.2000000000007</v>
          </cell>
          <cell r="C105">
            <v>8980</v>
          </cell>
          <cell r="D105">
            <v>6224.6</v>
          </cell>
          <cell r="E105">
            <v>6985.4</v>
          </cell>
          <cell r="F105">
            <v>9627.7000000000007</v>
          </cell>
          <cell r="G105">
            <v>7878.2</v>
          </cell>
          <cell r="H105">
            <v>9600.2000000000007</v>
          </cell>
          <cell r="I105">
            <v>8989.7000000000007</v>
          </cell>
          <cell r="J105">
            <v>6440.4</v>
          </cell>
          <cell r="K105">
            <v>7104.7</v>
          </cell>
          <cell r="L105">
            <v>6738.4</v>
          </cell>
          <cell r="M105">
            <v>10199.799999999999</v>
          </cell>
          <cell r="N105">
            <v>8758.7000000000007</v>
          </cell>
          <cell r="R105">
            <v>7393.5</v>
          </cell>
          <cell r="S105">
            <v>8398.7000000000007</v>
          </cell>
          <cell r="T105">
            <v>9197</v>
          </cell>
        </row>
        <row r="106">
          <cell r="A106">
            <v>45748</v>
          </cell>
          <cell r="B106">
            <v>8659.4</v>
          </cell>
          <cell r="C106">
            <v>9258.2999999999993</v>
          </cell>
          <cell r="D106">
            <v>6415.7</v>
          </cell>
          <cell r="E106">
            <v>7199.2</v>
          </cell>
          <cell r="F106">
            <v>9904</v>
          </cell>
          <cell r="G106">
            <v>7981</v>
          </cell>
          <cell r="H106">
            <v>9839.5</v>
          </cell>
          <cell r="I106">
            <v>9136.2999999999993</v>
          </cell>
          <cell r="J106">
            <v>6647.7</v>
          </cell>
          <cell r="K106">
            <v>7204.9</v>
          </cell>
          <cell r="L106">
            <v>6927.6</v>
          </cell>
          <cell r="M106">
            <v>10681.4</v>
          </cell>
          <cell r="N106">
            <v>8945.5</v>
          </cell>
          <cell r="R106">
            <v>7752.5</v>
          </cell>
          <cell r="S106">
            <v>8627.2000000000007</v>
          </cell>
          <cell r="T106">
            <v>9328.2999999999993</v>
          </cell>
        </row>
        <row r="107">
          <cell r="A107">
            <v>45778</v>
          </cell>
          <cell r="B107">
            <v>8789.7000000000007</v>
          </cell>
          <cell r="C107">
            <v>9332.7999999999993</v>
          </cell>
          <cell r="D107">
            <v>6473.9</v>
          </cell>
          <cell r="E107">
            <v>7329.2</v>
          </cell>
          <cell r="F107">
            <v>10255.1</v>
          </cell>
          <cell r="G107">
            <v>7996</v>
          </cell>
          <cell r="H107">
            <v>10082.799999999999</v>
          </cell>
          <cell r="I107">
            <v>9149.6</v>
          </cell>
          <cell r="J107">
            <v>6838.3</v>
          </cell>
          <cell r="K107">
            <v>7332.2</v>
          </cell>
          <cell r="L107">
            <v>7251.7</v>
          </cell>
          <cell r="M107">
            <v>10898.4</v>
          </cell>
          <cell r="N107">
            <v>9176.7000000000007</v>
          </cell>
          <cell r="R107">
            <v>7858.9</v>
          </cell>
          <cell r="S107">
            <v>8765.4</v>
          </cell>
          <cell r="T107">
            <v>9446.5</v>
          </cell>
        </row>
        <row r="108">
          <cell r="A108">
            <v>45809</v>
          </cell>
          <cell r="B108">
            <v>8949.9</v>
          </cell>
          <cell r="C108">
            <v>9417.2999999999993</v>
          </cell>
          <cell r="D108">
            <v>6655.7</v>
          </cell>
          <cell r="E108">
            <v>7440</v>
          </cell>
          <cell r="F108">
            <v>10654.7</v>
          </cell>
          <cell r="G108">
            <v>8240.9</v>
          </cell>
          <cell r="H108">
            <v>10263.5</v>
          </cell>
          <cell r="I108">
            <v>9299.1</v>
          </cell>
          <cell r="J108">
            <v>6982.6</v>
          </cell>
          <cell r="K108">
            <v>7442.5</v>
          </cell>
          <cell r="L108">
            <v>7356</v>
          </cell>
          <cell r="M108">
            <v>11210.2</v>
          </cell>
          <cell r="N108">
            <v>9178.6</v>
          </cell>
          <cell r="R108">
            <v>7813.4</v>
          </cell>
          <cell r="S108">
            <v>8942.1</v>
          </cell>
          <cell r="T108">
            <v>9678.2000000000007</v>
          </cell>
        </row>
        <row r="109">
          <cell r="A109">
            <v>45839</v>
          </cell>
          <cell r="B109">
            <v>9141.6</v>
          </cell>
          <cell r="C109">
            <v>9541.5</v>
          </cell>
          <cell r="D109">
            <v>6679.9</v>
          </cell>
          <cell r="E109">
            <v>7523.9</v>
          </cell>
          <cell r="F109">
            <v>10904.6</v>
          </cell>
          <cell r="G109">
            <v>8342</v>
          </cell>
          <cell r="H109">
            <v>10469.9</v>
          </cell>
          <cell r="I109">
            <v>9730.5</v>
          </cell>
          <cell r="J109">
            <v>7142.1</v>
          </cell>
          <cell r="K109">
            <v>7656.8</v>
          </cell>
          <cell r="L109">
            <v>7510.7</v>
          </cell>
          <cell r="M109">
            <v>11500.9</v>
          </cell>
          <cell r="N109">
            <v>9383</v>
          </cell>
          <cell r="R109">
            <v>7959.1</v>
          </cell>
          <cell r="S109">
            <v>9132.7000000000007</v>
          </cell>
          <cell r="T109">
            <v>9902.1</v>
          </cell>
        </row>
        <row r="110">
          <cell r="A110">
            <v>45870</v>
          </cell>
          <cell r="B110">
            <v>9320.2999999999993</v>
          </cell>
          <cell r="C110">
            <v>9652.7999999999993</v>
          </cell>
          <cell r="D110">
            <v>6963</v>
          </cell>
          <cell r="E110">
            <v>7545.5</v>
          </cell>
          <cell r="F110">
            <v>11213.5</v>
          </cell>
          <cell r="G110">
            <v>8389.7999999999993</v>
          </cell>
          <cell r="H110">
            <v>10709.8</v>
          </cell>
          <cell r="I110">
            <v>10104</v>
          </cell>
          <cell r="J110">
            <v>7299.4</v>
          </cell>
          <cell r="K110">
            <v>7745.4</v>
          </cell>
          <cell r="L110">
            <v>8082.2</v>
          </cell>
          <cell r="M110">
            <v>11706</v>
          </cell>
          <cell r="N110">
            <v>9543.7000000000007</v>
          </cell>
          <cell r="R110">
            <v>8024</v>
          </cell>
          <cell r="S110">
            <v>9295.1</v>
          </cell>
          <cell r="T110">
            <v>10206.1</v>
          </cell>
        </row>
        <row r="111">
          <cell r="A111">
            <v>45901</v>
          </cell>
          <cell r="B111">
            <v>9543.6</v>
          </cell>
          <cell r="C111">
            <v>9832</v>
          </cell>
          <cell r="D111">
            <v>7085.8</v>
          </cell>
          <cell r="E111">
            <v>7617.2</v>
          </cell>
          <cell r="F111">
            <v>11626.6</v>
          </cell>
          <cell r="G111">
            <v>8542.7000000000007</v>
          </cell>
          <cell r="H111">
            <v>10985.8</v>
          </cell>
          <cell r="I111">
            <v>10566.2</v>
          </cell>
          <cell r="J111">
            <v>7466.1</v>
          </cell>
          <cell r="K111">
            <v>7832.7</v>
          </cell>
          <cell r="L111">
            <v>8215.7999999999993</v>
          </cell>
          <cell r="M111">
            <v>11935</v>
          </cell>
          <cell r="N111">
            <v>9763.1</v>
          </cell>
          <cell r="R111">
            <v>8193.5</v>
          </cell>
          <cell r="S111">
            <v>9498</v>
          </cell>
          <cell r="T111">
            <v>10531.6</v>
          </cell>
        </row>
        <row r="112">
          <cell r="A112">
            <v>45931</v>
          </cell>
          <cell r="B112">
            <v>9774.1</v>
          </cell>
          <cell r="C112">
            <v>9982.7999999999993</v>
          </cell>
          <cell r="D112">
            <v>7268.7</v>
          </cell>
          <cell r="E112">
            <v>7778.4</v>
          </cell>
          <cell r="F112">
            <v>12160.6</v>
          </cell>
          <cell r="G112">
            <v>8696.7999999999993</v>
          </cell>
          <cell r="H112">
            <v>11152.7</v>
          </cell>
          <cell r="I112">
            <v>10965</v>
          </cell>
          <cell r="J112">
            <v>7618.6</v>
          </cell>
          <cell r="K112">
            <v>7926.1</v>
          </cell>
          <cell r="L112">
            <v>8384.6</v>
          </cell>
          <cell r="M112">
            <v>12166.5</v>
          </cell>
          <cell r="N112">
            <v>10049.6</v>
          </cell>
          <cell r="R112">
            <v>8353.7999999999993</v>
          </cell>
          <cell r="S112">
            <v>9702.4</v>
          </cell>
          <cell r="T112">
            <v>10893.4</v>
          </cell>
        </row>
        <row r="113">
          <cell r="A113">
            <v>45962</v>
          </cell>
          <cell r="B113">
            <v>10001.5</v>
          </cell>
          <cell r="C113">
            <v>10193.5</v>
          </cell>
          <cell r="D113">
            <v>7369.4</v>
          </cell>
          <cell r="E113">
            <v>7741</v>
          </cell>
          <cell r="F113">
            <v>12734.3</v>
          </cell>
          <cell r="G113">
            <v>8870.1</v>
          </cell>
          <cell r="H113">
            <v>11439.5</v>
          </cell>
          <cell r="I113">
            <v>11299.8</v>
          </cell>
          <cell r="J113">
            <v>7848.1</v>
          </cell>
          <cell r="K113">
            <v>8064.1</v>
          </cell>
          <cell r="L113">
            <v>8553.2999999999993</v>
          </cell>
          <cell r="M113">
            <v>12426.8</v>
          </cell>
          <cell r="N113">
            <v>10301.6</v>
          </cell>
          <cell r="R113">
            <v>8429.7999999999993</v>
          </cell>
          <cell r="S113">
            <v>9886.7000000000007</v>
          </cell>
          <cell r="T113">
            <v>11359.8</v>
          </cell>
        </row>
        <row r="114">
          <cell r="A114">
            <v>45992</v>
          </cell>
          <cell r="B114">
            <v>10258.6</v>
          </cell>
          <cell r="C114">
            <v>10500.2</v>
          </cell>
          <cell r="D114">
            <v>7543.6</v>
          </cell>
          <cell r="E114">
            <v>7810.6</v>
          </cell>
          <cell r="F114">
            <v>13096.2</v>
          </cell>
          <cell r="G114">
            <v>8956.5</v>
          </cell>
          <cell r="H114">
            <v>11636.5</v>
          </cell>
          <cell r="I114">
            <v>11790.9</v>
          </cell>
          <cell r="J114">
            <v>8082.7</v>
          </cell>
          <cell r="K114">
            <v>8220.4</v>
          </cell>
          <cell r="L114">
            <v>8641.4</v>
          </cell>
          <cell r="M114">
            <v>12663.1</v>
          </cell>
          <cell r="N114">
            <v>10518.2</v>
          </cell>
          <cell r="R114">
            <v>8428.1</v>
          </cell>
          <cell r="S114">
            <v>10148.4</v>
          </cell>
          <cell r="T114">
            <v>11761.4</v>
          </cell>
        </row>
        <row r="115">
          <cell r="A115">
            <v>46023</v>
          </cell>
          <cell r="B115">
            <v>10554</v>
          </cell>
          <cell r="C115">
            <v>10853.2</v>
          </cell>
          <cell r="D115">
            <v>7710.5</v>
          </cell>
          <cell r="E115">
            <v>7911.8</v>
          </cell>
          <cell r="F115">
            <v>13674.7</v>
          </cell>
          <cell r="G115">
            <v>9138.4</v>
          </cell>
          <cell r="H115">
            <v>11945.3</v>
          </cell>
          <cell r="I115">
            <v>12113.4</v>
          </cell>
          <cell r="J115">
            <v>8385.2000000000007</v>
          </cell>
          <cell r="K115">
            <v>8419.1</v>
          </cell>
          <cell r="L115">
            <v>8629.5</v>
          </cell>
          <cell r="M115">
            <v>13020.5</v>
          </cell>
          <cell r="N115">
            <v>10776.3</v>
          </cell>
          <cell r="R115">
            <v>8671.9</v>
          </cell>
          <cell r="S115">
            <v>10436.700000000001</v>
          </cell>
          <cell r="T115">
            <v>12112.7</v>
          </cell>
        </row>
        <row r="116">
          <cell r="A116">
            <v>46054</v>
          </cell>
          <cell r="B116">
            <v>10868.6</v>
          </cell>
          <cell r="C116">
            <v>11125.5</v>
          </cell>
          <cell r="D116">
            <v>7792.9</v>
          </cell>
          <cell r="E116">
            <v>8019.4</v>
          </cell>
          <cell r="F116">
            <v>14941.1</v>
          </cell>
          <cell r="G116">
            <v>9323.1</v>
          </cell>
          <cell r="H116">
            <v>12374.5</v>
          </cell>
          <cell r="I116">
            <v>12257.9</v>
          </cell>
          <cell r="J116">
            <v>8498.6</v>
          </cell>
          <cell r="K116">
            <v>8523.7000000000007</v>
          </cell>
          <cell r="L116">
            <v>8978.9</v>
          </cell>
          <cell r="M116">
            <v>13327.6</v>
          </cell>
          <cell r="N116">
            <v>11044.3</v>
          </cell>
          <cell r="R116">
            <v>8795.9</v>
          </cell>
          <cell r="S116">
            <v>10677.5</v>
          </cell>
          <cell r="T116">
            <v>12794</v>
          </cell>
        </row>
        <row r="117">
          <cell r="A117">
            <v>46082</v>
          </cell>
          <cell r="B117">
            <v>11137.8</v>
          </cell>
          <cell r="C117">
            <v>11478.7</v>
          </cell>
          <cell r="D117">
            <v>7937.7</v>
          </cell>
          <cell r="E117">
            <v>8117.5</v>
          </cell>
          <cell r="F117">
            <v>15250.2</v>
          </cell>
          <cell r="G117">
            <v>9332.2000000000007</v>
          </cell>
          <cell r="H117">
            <v>12691.4</v>
          </cell>
          <cell r="I117">
            <v>12640</v>
          </cell>
          <cell r="J117">
            <v>8731.1</v>
          </cell>
          <cell r="K117">
            <v>8684.4</v>
          </cell>
          <cell r="L117">
            <v>9880.1</v>
          </cell>
          <cell r="M117">
            <v>13575.3</v>
          </cell>
          <cell r="N117">
            <v>11196.3</v>
          </cell>
          <cell r="R117">
            <v>8839</v>
          </cell>
          <cell r="S117">
            <v>10921.2</v>
          </cell>
          <cell r="T117">
            <v>13289.1</v>
          </cell>
        </row>
        <row r="118">
          <cell r="A118">
            <v>46113</v>
          </cell>
          <cell r="B118">
            <v>11429.6</v>
          </cell>
          <cell r="C118">
            <v>11680.3</v>
          </cell>
          <cell r="D118">
            <v>8123.4</v>
          </cell>
          <cell r="E118">
            <v>8251.9</v>
          </cell>
          <cell r="F118">
            <v>15744</v>
          </cell>
          <cell r="G118">
            <v>9633.9</v>
          </cell>
          <cell r="H118">
            <v>12983.2</v>
          </cell>
          <cell r="I118">
            <v>13235.7</v>
          </cell>
          <cell r="J118">
            <v>9028.7000000000007</v>
          </cell>
          <cell r="K118">
            <v>8782.7000000000007</v>
          </cell>
          <cell r="L118">
            <v>10130</v>
          </cell>
          <cell r="M118">
            <v>13938.9</v>
          </cell>
          <cell r="N118">
            <v>11454.8</v>
          </cell>
          <cell r="R118">
            <v>8877.4</v>
          </cell>
          <cell r="S118">
            <v>11199.5</v>
          </cell>
          <cell r="T118">
            <v>13783.1</v>
          </cell>
        </row>
        <row r="119">
          <cell r="A119">
            <v>46143</v>
          </cell>
          <cell r="B119">
            <v>11622.7</v>
          </cell>
          <cell r="C119">
            <v>11919.3</v>
          </cell>
          <cell r="D119">
            <v>8162.6</v>
          </cell>
          <cell r="E119">
            <v>8411.5</v>
          </cell>
          <cell r="F119">
            <v>15825.4</v>
          </cell>
          <cell r="G119">
            <v>9762.4</v>
          </cell>
          <cell r="H119">
            <v>13283.7</v>
          </cell>
          <cell r="I119">
            <v>13405.9</v>
          </cell>
          <cell r="J119">
            <v>9358.1</v>
          </cell>
          <cell r="K119">
            <v>9002</v>
          </cell>
          <cell r="L119">
            <v>10431</v>
          </cell>
          <cell r="M119">
            <v>14151.9</v>
          </cell>
          <cell r="N119">
            <v>11670.1</v>
          </cell>
          <cell r="R119">
            <v>9136.2000000000007</v>
          </cell>
          <cell r="S119">
            <v>11417.9</v>
          </cell>
          <cell r="T119">
            <v>13850.3</v>
          </cell>
        </row>
      </sheetData>
      <sheetData sheetId="7">
        <row r="6">
          <cell r="A6">
            <v>42705</v>
          </cell>
          <cell r="B6">
            <v>100</v>
          </cell>
          <cell r="C6">
            <v>100</v>
          </cell>
          <cell r="D6">
            <v>100</v>
          </cell>
          <cell r="E6">
            <v>100</v>
          </cell>
          <cell r="F6">
            <v>100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100</v>
          </cell>
          <cell r="M6">
            <v>100</v>
          </cell>
          <cell r="N6">
            <v>100</v>
          </cell>
          <cell r="P6">
            <v>100</v>
          </cell>
          <cell r="Q6">
            <v>100</v>
          </cell>
          <cell r="R6">
            <v>100</v>
          </cell>
        </row>
        <row r="7">
          <cell r="A7">
            <v>42736</v>
          </cell>
          <cell r="B7">
            <v>101.6</v>
          </cell>
          <cell r="C7">
            <v>101.3</v>
          </cell>
          <cell r="D7">
            <v>100.9</v>
          </cell>
          <cell r="E7">
            <v>99</v>
          </cell>
          <cell r="F7">
            <v>101.5</v>
          </cell>
          <cell r="G7">
            <v>100.9</v>
          </cell>
          <cell r="H7">
            <v>102.4</v>
          </cell>
          <cell r="I7">
            <v>102.1</v>
          </cell>
          <cell r="J7">
            <v>103.1</v>
          </cell>
          <cell r="K7">
            <v>103.2</v>
          </cell>
          <cell r="L7">
            <v>100.8</v>
          </cell>
          <cell r="M7">
            <v>103.1</v>
          </cell>
          <cell r="N7">
            <v>101.9</v>
          </cell>
          <cell r="P7">
            <v>101.7</v>
          </cell>
          <cell r="Q7">
            <v>101.5</v>
          </cell>
          <cell r="R7">
            <v>101.8</v>
          </cell>
          <cell r="AX7">
            <v>1.2999999999999901E-2</v>
          </cell>
        </row>
        <row r="8">
          <cell r="A8">
            <v>42767</v>
          </cell>
          <cell r="B8">
            <v>103.7</v>
          </cell>
          <cell r="C8">
            <v>103.2</v>
          </cell>
          <cell r="D8">
            <v>105.2</v>
          </cell>
          <cell r="E8">
            <v>98.9</v>
          </cell>
          <cell r="F8">
            <v>107</v>
          </cell>
          <cell r="G8">
            <v>101.3</v>
          </cell>
          <cell r="H8">
            <v>105.1</v>
          </cell>
          <cell r="I8">
            <v>104</v>
          </cell>
          <cell r="J8">
            <v>107.3</v>
          </cell>
          <cell r="K8">
            <v>103.8</v>
          </cell>
          <cell r="L8">
            <v>104</v>
          </cell>
          <cell r="M8">
            <v>104.9</v>
          </cell>
          <cell r="N8">
            <v>103.8</v>
          </cell>
          <cell r="P8">
            <v>102.3</v>
          </cell>
          <cell r="Q8">
            <v>103.2</v>
          </cell>
          <cell r="R8">
            <v>105.9</v>
          </cell>
          <cell r="AX8">
            <v>1.875616979269501E-2</v>
          </cell>
        </row>
        <row r="9">
          <cell r="A9">
            <v>42795</v>
          </cell>
          <cell r="B9">
            <v>106.1</v>
          </cell>
          <cell r="C9">
            <v>106</v>
          </cell>
          <cell r="D9">
            <v>107.3</v>
          </cell>
          <cell r="E9">
            <v>102.3</v>
          </cell>
          <cell r="F9">
            <v>110.8</v>
          </cell>
          <cell r="G9">
            <v>102.2</v>
          </cell>
          <cell r="H9">
            <v>107.1</v>
          </cell>
          <cell r="I9">
            <v>105.2</v>
          </cell>
          <cell r="J9">
            <v>110.7</v>
          </cell>
          <cell r="K9">
            <v>105.5</v>
          </cell>
          <cell r="L9">
            <v>115.3</v>
          </cell>
          <cell r="M9">
            <v>106</v>
          </cell>
          <cell r="N9">
            <v>105.7</v>
          </cell>
          <cell r="P9">
            <v>104.8</v>
          </cell>
          <cell r="Q9">
            <v>105.2</v>
          </cell>
          <cell r="R9">
            <v>110</v>
          </cell>
          <cell r="AX9">
            <v>2.7131782945736482E-2</v>
          </cell>
        </row>
        <row r="10">
          <cell r="A10">
            <v>42826</v>
          </cell>
          <cell r="B10">
            <v>109</v>
          </cell>
          <cell r="C10">
            <v>108.4</v>
          </cell>
          <cell r="D10">
            <v>109.8</v>
          </cell>
          <cell r="E10">
            <v>106.9</v>
          </cell>
          <cell r="F10">
            <v>117.4</v>
          </cell>
          <cell r="G10">
            <v>103.3</v>
          </cell>
          <cell r="H10">
            <v>109.1</v>
          </cell>
          <cell r="I10">
            <v>105.9</v>
          </cell>
          <cell r="J10">
            <v>118.3</v>
          </cell>
          <cell r="K10">
            <v>108.3</v>
          </cell>
          <cell r="L10">
            <v>118.7</v>
          </cell>
          <cell r="M10">
            <v>108</v>
          </cell>
          <cell r="N10">
            <v>107.5</v>
          </cell>
          <cell r="P10">
            <v>108.2</v>
          </cell>
          <cell r="Q10">
            <v>107.4</v>
          </cell>
          <cell r="R10">
            <v>114.5</v>
          </cell>
          <cell r="AX10">
            <v>2.2641509433962259E-2</v>
          </cell>
        </row>
        <row r="11">
          <cell r="A11">
            <v>42856</v>
          </cell>
          <cell r="B11">
            <v>110.5</v>
          </cell>
          <cell r="C11">
            <v>109.8</v>
          </cell>
          <cell r="D11">
            <v>111.7</v>
          </cell>
          <cell r="E11">
            <v>108.7</v>
          </cell>
          <cell r="F11">
            <v>119.5</v>
          </cell>
          <cell r="G11">
            <v>106.2</v>
          </cell>
          <cell r="H11">
            <v>110.7</v>
          </cell>
          <cell r="I11">
            <v>106.9</v>
          </cell>
          <cell r="J11">
            <v>118.7</v>
          </cell>
          <cell r="K11">
            <v>109.1</v>
          </cell>
          <cell r="L11">
            <v>120.7</v>
          </cell>
          <cell r="M11">
            <v>109.6</v>
          </cell>
          <cell r="N11">
            <v>108.9</v>
          </cell>
          <cell r="P11">
            <v>109.1</v>
          </cell>
          <cell r="Q11">
            <v>109.2</v>
          </cell>
          <cell r="R11">
            <v>115.7</v>
          </cell>
          <cell r="AX11">
            <v>1.2915129151291449E-2</v>
          </cell>
        </row>
        <row r="12">
          <cell r="A12">
            <v>42887</v>
          </cell>
          <cell r="B12">
            <v>111.8</v>
          </cell>
          <cell r="C12">
            <v>110.7</v>
          </cell>
          <cell r="D12">
            <v>112.5</v>
          </cell>
          <cell r="E12">
            <v>109.7</v>
          </cell>
          <cell r="F12">
            <v>121.6</v>
          </cell>
          <cell r="G12">
            <v>107.5</v>
          </cell>
          <cell r="H12">
            <v>112.4</v>
          </cell>
          <cell r="I12">
            <v>107.6</v>
          </cell>
          <cell r="J12">
            <v>120.1</v>
          </cell>
          <cell r="K12">
            <v>111.6</v>
          </cell>
          <cell r="L12">
            <v>121.9</v>
          </cell>
          <cell r="M12">
            <v>110.9</v>
          </cell>
          <cell r="N12">
            <v>110.4</v>
          </cell>
          <cell r="P12">
            <v>110.1</v>
          </cell>
          <cell r="Q12">
            <v>110.7</v>
          </cell>
          <cell r="R12">
            <v>116.7</v>
          </cell>
          <cell r="AX12">
            <v>8.19672131147553E-3</v>
          </cell>
        </row>
        <row r="13">
          <cell r="A13">
            <v>42917</v>
          </cell>
          <cell r="B13">
            <v>113.8</v>
          </cell>
          <cell r="C13">
            <v>112</v>
          </cell>
          <cell r="D13">
            <v>115.8</v>
          </cell>
          <cell r="E13">
            <v>108.4</v>
          </cell>
          <cell r="F13">
            <v>124.1</v>
          </cell>
          <cell r="G13">
            <v>110.1</v>
          </cell>
          <cell r="H13">
            <v>116.1</v>
          </cell>
          <cell r="I13">
            <v>109.9</v>
          </cell>
          <cell r="J13">
            <v>121.2</v>
          </cell>
          <cell r="K13">
            <v>115.6</v>
          </cell>
          <cell r="L13">
            <v>122.9</v>
          </cell>
          <cell r="M13">
            <v>113.8</v>
          </cell>
          <cell r="N13">
            <v>111.8</v>
          </cell>
          <cell r="P13">
            <v>110.6</v>
          </cell>
          <cell r="Q13">
            <v>112.6</v>
          </cell>
          <cell r="R13">
            <v>119.4</v>
          </cell>
          <cell r="AX13">
            <v>1.1743450767840891E-2</v>
          </cell>
        </row>
        <row r="14">
          <cell r="A14">
            <v>42948</v>
          </cell>
          <cell r="B14">
            <v>115.4</v>
          </cell>
          <cell r="C14">
            <v>114.3</v>
          </cell>
          <cell r="D14">
            <v>117.3</v>
          </cell>
          <cell r="E14">
            <v>107.7</v>
          </cell>
          <cell r="F14">
            <v>126.8</v>
          </cell>
          <cell r="G14">
            <v>111.2</v>
          </cell>
          <cell r="H14">
            <v>119</v>
          </cell>
          <cell r="I14">
            <v>111.1</v>
          </cell>
          <cell r="J14">
            <v>123.1</v>
          </cell>
          <cell r="K14">
            <v>116.4</v>
          </cell>
          <cell r="L14">
            <v>125.3</v>
          </cell>
          <cell r="M14">
            <v>114.6</v>
          </cell>
          <cell r="N14">
            <v>113.6</v>
          </cell>
          <cell r="P14">
            <v>111.8</v>
          </cell>
          <cell r="Q14">
            <v>114.2</v>
          </cell>
          <cell r="R14">
            <v>121.1</v>
          </cell>
          <cell r="AX14">
            <v>2.0535714285714324E-2</v>
          </cell>
        </row>
        <row r="15">
          <cell r="A15">
            <v>42979</v>
          </cell>
          <cell r="B15">
            <v>117.6</v>
          </cell>
          <cell r="C15">
            <v>116.4</v>
          </cell>
          <cell r="D15">
            <v>118.1</v>
          </cell>
          <cell r="E15">
            <v>111.8</v>
          </cell>
          <cell r="F15">
            <v>129.30000000000001</v>
          </cell>
          <cell r="G15">
            <v>112.3</v>
          </cell>
          <cell r="H15">
            <v>121.9</v>
          </cell>
          <cell r="I15">
            <v>112</v>
          </cell>
          <cell r="J15">
            <v>124.3</v>
          </cell>
          <cell r="K15">
            <v>119.5</v>
          </cell>
          <cell r="L15">
            <v>130</v>
          </cell>
          <cell r="M15">
            <v>116.2</v>
          </cell>
          <cell r="N15">
            <v>115.5</v>
          </cell>
          <cell r="P15">
            <v>116.2</v>
          </cell>
          <cell r="Q15">
            <v>116.1</v>
          </cell>
          <cell r="R15">
            <v>123.2</v>
          </cell>
          <cell r="AX15">
            <v>1.8372703412073532E-2</v>
          </cell>
        </row>
        <row r="16">
          <cell r="A16">
            <v>43009</v>
          </cell>
          <cell r="B16">
            <v>119.4</v>
          </cell>
          <cell r="C16">
            <v>118.2</v>
          </cell>
          <cell r="D16">
            <v>121.7</v>
          </cell>
          <cell r="E16">
            <v>114.1</v>
          </cell>
          <cell r="F16">
            <v>130.4</v>
          </cell>
          <cell r="G16">
            <v>113.1</v>
          </cell>
          <cell r="H16">
            <v>123.2</v>
          </cell>
          <cell r="I16">
            <v>113.4</v>
          </cell>
          <cell r="J16">
            <v>130.9</v>
          </cell>
          <cell r="K16">
            <v>121</v>
          </cell>
          <cell r="L16">
            <v>131</v>
          </cell>
          <cell r="M16">
            <v>117.8</v>
          </cell>
          <cell r="N16">
            <v>117.1</v>
          </cell>
          <cell r="P16">
            <v>119</v>
          </cell>
          <cell r="Q16">
            <v>117.6</v>
          </cell>
          <cell r="R16">
            <v>125.3</v>
          </cell>
          <cell r="AX16">
            <v>1.5463917525773141E-2</v>
          </cell>
        </row>
        <row r="17">
          <cell r="A17">
            <v>43040</v>
          </cell>
          <cell r="B17">
            <v>121</v>
          </cell>
          <cell r="C17">
            <v>119.6</v>
          </cell>
          <cell r="D17">
            <v>123</v>
          </cell>
          <cell r="E17">
            <v>115.7</v>
          </cell>
          <cell r="F17">
            <v>132</v>
          </cell>
          <cell r="G17">
            <v>114.1</v>
          </cell>
          <cell r="H17">
            <v>124.8</v>
          </cell>
          <cell r="I17">
            <v>116.8</v>
          </cell>
          <cell r="J17">
            <v>131.9</v>
          </cell>
          <cell r="K17">
            <v>121.9</v>
          </cell>
          <cell r="L17">
            <v>131.5</v>
          </cell>
          <cell r="M17">
            <v>120</v>
          </cell>
          <cell r="N17">
            <v>118.5</v>
          </cell>
          <cell r="P17">
            <v>121.1</v>
          </cell>
          <cell r="Q17">
            <v>119.1</v>
          </cell>
          <cell r="R17">
            <v>127.1</v>
          </cell>
          <cell r="AX17">
            <v>1.1844331641285955E-2</v>
          </cell>
        </row>
        <row r="18">
          <cell r="A18">
            <v>43070</v>
          </cell>
          <cell r="B18">
            <v>124.8</v>
          </cell>
          <cell r="C18">
            <v>120.4</v>
          </cell>
          <cell r="D18">
            <v>123.7</v>
          </cell>
          <cell r="E18">
            <v>116.6</v>
          </cell>
          <cell r="F18">
            <v>155.6</v>
          </cell>
          <cell r="G18">
            <v>117.4</v>
          </cell>
          <cell r="H18">
            <v>127.8</v>
          </cell>
          <cell r="I18">
            <v>120.6</v>
          </cell>
          <cell r="J18">
            <v>134.1</v>
          </cell>
          <cell r="K18">
            <v>122.8</v>
          </cell>
          <cell r="L18">
            <v>131.5</v>
          </cell>
          <cell r="M18">
            <v>122.1</v>
          </cell>
          <cell r="N18">
            <v>119.8</v>
          </cell>
          <cell r="P18">
            <v>121.5</v>
          </cell>
          <cell r="Q18">
            <v>121.1</v>
          </cell>
          <cell r="R18">
            <v>138.69999999999999</v>
          </cell>
          <cell r="AG18">
            <v>0.248</v>
          </cell>
          <cell r="AX18">
            <v>6.6889632107023367E-3</v>
          </cell>
        </row>
        <row r="19">
          <cell r="A19">
            <v>43101</v>
          </cell>
          <cell r="B19">
            <v>127</v>
          </cell>
          <cell r="C19">
            <v>122.9</v>
          </cell>
          <cell r="D19">
            <v>126.6</v>
          </cell>
          <cell r="E19">
            <v>115.7</v>
          </cell>
          <cell r="F19">
            <v>157.19999999999999</v>
          </cell>
          <cell r="G19">
            <v>118.7</v>
          </cell>
          <cell r="H19">
            <v>130</v>
          </cell>
          <cell r="I19">
            <v>123.2</v>
          </cell>
          <cell r="J19">
            <v>136.69999999999999</v>
          </cell>
          <cell r="K19">
            <v>127</v>
          </cell>
          <cell r="L19">
            <v>132.30000000000001</v>
          </cell>
          <cell r="M19">
            <v>125.7</v>
          </cell>
          <cell r="N19">
            <v>122.7</v>
          </cell>
          <cell r="P19">
            <v>124.7</v>
          </cell>
          <cell r="Q19">
            <v>122.9</v>
          </cell>
          <cell r="R19">
            <v>141.69999999999999</v>
          </cell>
          <cell r="AG19">
            <v>0.25</v>
          </cell>
          <cell r="AX19">
            <v>2.0764119601328845E-2</v>
          </cell>
        </row>
        <row r="20">
          <cell r="A20">
            <v>43132</v>
          </cell>
          <cell r="B20">
            <v>130.1</v>
          </cell>
          <cell r="C20">
            <v>125.6</v>
          </cell>
          <cell r="D20">
            <v>128.69999999999999</v>
          </cell>
          <cell r="E20">
            <v>115</v>
          </cell>
          <cell r="F20">
            <v>163.19999999999999</v>
          </cell>
          <cell r="G20">
            <v>120.7</v>
          </cell>
          <cell r="H20">
            <v>133.1</v>
          </cell>
          <cell r="I20">
            <v>128.80000000000001</v>
          </cell>
          <cell r="J20">
            <v>149.1</v>
          </cell>
          <cell r="K20">
            <v>128.30000000000001</v>
          </cell>
          <cell r="L20">
            <v>134.80000000000001</v>
          </cell>
          <cell r="M20">
            <v>128.30000000000001</v>
          </cell>
          <cell r="N20">
            <v>124.9</v>
          </cell>
          <cell r="P20">
            <v>123.9</v>
          </cell>
          <cell r="Q20">
            <v>125.5</v>
          </cell>
          <cell r="R20">
            <v>148.5</v>
          </cell>
          <cell r="AG20">
            <v>0.25458052073288329</v>
          </cell>
          <cell r="AX20">
            <v>2.1969080553295273E-2</v>
          </cell>
        </row>
        <row r="21">
          <cell r="A21">
            <v>43160</v>
          </cell>
          <cell r="B21">
            <v>133.1</v>
          </cell>
          <cell r="C21">
            <v>128.5</v>
          </cell>
          <cell r="D21">
            <v>129.6</v>
          </cell>
          <cell r="E21">
            <v>120.1</v>
          </cell>
          <cell r="F21">
            <v>164.1</v>
          </cell>
          <cell r="G21">
            <v>126.2</v>
          </cell>
          <cell r="H21">
            <v>134.80000000000001</v>
          </cell>
          <cell r="I21">
            <v>131.1</v>
          </cell>
          <cell r="J21">
            <v>153.19999999999999</v>
          </cell>
          <cell r="K21">
            <v>129.80000000000001</v>
          </cell>
          <cell r="L21">
            <v>153.4</v>
          </cell>
          <cell r="M21">
            <v>130.6</v>
          </cell>
          <cell r="N21">
            <v>127.2</v>
          </cell>
          <cell r="P21">
            <v>125.9</v>
          </cell>
          <cell r="Q21">
            <v>128.69999999999999</v>
          </cell>
          <cell r="R21">
            <v>151.5</v>
          </cell>
          <cell r="AG21">
            <v>0.25447690857681438</v>
          </cell>
          <cell r="AX21">
            <v>2.3089171974522316E-2</v>
          </cell>
        </row>
        <row r="22">
          <cell r="A22">
            <v>43191</v>
          </cell>
          <cell r="B22">
            <v>136.80000000000001</v>
          </cell>
          <cell r="C22">
            <v>130</v>
          </cell>
          <cell r="D22">
            <v>131.30000000000001</v>
          </cell>
          <cell r="E22">
            <v>124.9</v>
          </cell>
          <cell r="F22">
            <v>177.2</v>
          </cell>
          <cell r="G22">
            <v>127.8</v>
          </cell>
          <cell r="H22">
            <v>137.19999999999999</v>
          </cell>
          <cell r="I22">
            <v>136.30000000000001</v>
          </cell>
          <cell r="J22">
            <v>154.80000000000001</v>
          </cell>
          <cell r="K22">
            <v>132.30000000000001</v>
          </cell>
          <cell r="L22">
            <v>154.69999999999999</v>
          </cell>
          <cell r="M22">
            <v>133.6</v>
          </cell>
          <cell r="N22">
            <v>129.30000000000001</v>
          </cell>
          <cell r="P22">
            <v>127</v>
          </cell>
          <cell r="Q22">
            <v>131.5</v>
          </cell>
          <cell r="R22">
            <v>159.5</v>
          </cell>
          <cell r="AG22">
            <v>0.2550458715596331</v>
          </cell>
          <cell r="AX22">
            <v>1.1673151750972721E-2</v>
          </cell>
        </row>
        <row r="23">
          <cell r="A23">
            <v>43221</v>
          </cell>
          <cell r="B23">
            <v>139.6</v>
          </cell>
          <cell r="C23">
            <v>134.19999999999999</v>
          </cell>
          <cell r="D23">
            <v>133.4</v>
          </cell>
          <cell r="E23">
            <v>127.4</v>
          </cell>
          <cell r="F23">
            <v>175.9</v>
          </cell>
          <cell r="G23">
            <v>130.6</v>
          </cell>
          <cell r="H23">
            <v>140.30000000000001</v>
          </cell>
          <cell r="I23">
            <v>138.9</v>
          </cell>
          <cell r="J23">
            <v>160.9</v>
          </cell>
          <cell r="K23">
            <v>135.6</v>
          </cell>
          <cell r="L23">
            <v>156.1</v>
          </cell>
          <cell r="M23">
            <v>136.80000000000001</v>
          </cell>
          <cell r="N23">
            <v>131.9</v>
          </cell>
          <cell r="P23">
            <v>130.19999999999999</v>
          </cell>
          <cell r="Q23">
            <v>135</v>
          </cell>
          <cell r="R23">
            <v>160</v>
          </cell>
          <cell r="AG23">
            <v>0.26334841628959271</v>
          </cell>
          <cell r="AX23">
            <v>3.2307692307692149E-2</v>
          </cell>
        </row>
        <row r="24">
          <cell r="A24">
            <v>43252</v>
          </cell>
          <cell r="B24">
            <v>144.80000000000001</v>
          </cell>
          <cell r="C24">
            <v>141.19999999999999</v>
          </cell>
          <cell r="D24">
            <v>134.6</v>
          </cell>
          <cell r="E24">
            <v>129.80000000000001</v>
          </cell>
          <cell r="F24">
            <v>180.6</v>
          </cell>
          <cell r="G24">
            <v>135.80000000000001</v>
          </cell>
          <cell r="H24">
            <v>146.30000000000001</v>
          </cell>
          <cell r="I24">
            <v>147.19999999999999</v>
          </cell>
          <cell r="J24">
            <v>161.5</v>
          </cell>
          <cell r="K24">
            <v>140.19999999999999</v>
          </cell>
          <cell r="L24">
            <v>158</v>
          </cell>
          <cell r="M24">
            <v>140.4</v>
          </cell>
          <cell r="N24">
            <v>136.1</v>
          </cell>
          <cell r="P24">
            <v>134.5</v>
          </cell>
          <cell r="Q24">
            <v>140.5</v>
          </cell>
          <cell r="R24">
            <v>164.7</v>
          </cell>
          <cell r="AG24">
            <v>0.29516994633273708</v>
          </cell>
          <cell r="AX24">
            <v>5.216095380029806E-2</v>
          </cell>
        </row>
        <row r="25">
          <cell r="A25">
            <v>43282</v>
          </cell>
          <cell r="B25">
            <v>149.30000000000001</v>
          </cell>
          <cell r="C25">
            <v>146.80000000000001</v>
          </cell>
          <cell r="D25">
            <v>138.1</v>
          </cell>
          <cell r="E25">
            <v>129.6</v>
          </cell>
          <cell r="F25">
            <v>182.4</v>
          </cell>
          <cell r="G25">
            <v>141.5</v>
          </cell>
          <cell r="H25">
            <v>150.4</v>
          </cell>
          <cell r="I25">
            <v>154.80000000000001</v>
          </cell>
          <cell r="J25">
            <v>162.4</v>
          </cell>
          <cell r="K25">
            <v>147.30000000000001</v>
          </cell>
          <cell r="L25">
            <v>160.80000000000001</v>
          </cell>
          <cell r="M25">
            <v>144.4</v>
          </cell>
          <cell r="N25">
            <v>141.4</v>
          </cell>
          <cell r="P25">
            <v>139.6</v>
          </cell>
          <cell r="Q25">
            <v>145</v>
          </cell>
          <cell r="R25">
            <v>169</v>
          </cell>
          <cell r="AG25">
            <v>0.31195079086116007</v>
          </cell>
          <cell r="AX25">
            <v>3.9660056657224052E-2</v>
          </cell>
        </row>
        <row r="26">
          <cell r="A26">
            <v>43313</v>
          </cell>
          <cell r="B26">
            <v>155.1</v>
          </cell>
          <cell r="C26">
            <v>152.69999999999999</v>
          </cell>
          <cell r="D26">
            <v>140</v>
          </cell>
          <cell r="E26">
            <v>130.1</v>
          </cell>
          <cell r="F26">
            <v>193.7</v>
          </cell>
          <cell r="G26">
            <v>146</v>
          </cell>
          <cell r="H26">
            <v>156.5</v>
          </cell>
          <cell r="I26">
            <v>161.1</v>
          </cell>
          <cell r="J26">
            <v>182.6</v>
          </cell>
          <cell r="K26">
            <v>152.1</v>
          </cell>
          <cell r="L26">
            <v>163.9</v>
          </cell>
          <cell r="M26">
            <v>147.9</v>
          </cell>
          <cell r="N26">
            <v>148.30000000000001</v>
          </cell>
          <cell r="P26">
            <v>142.30000000000001</v>
          </cell>
          <cell r="Q26">
            <v>149.80000000000001</v>
          </cell>
          <cell r="R26">
            <v>179.5</v>
          </cell>
          <cell r="AG26">
            <v>0.34402079722703638</v>
          </cell>
          <cell r="AX26">
            <v>4.0190735694822788E-2</v>
          </cell>
        </row>
        <row r="27">
          <cell r="A27">
            <v>43344</v>
          </cell>
          <cell r="B27">
            <v>165.2</v>
          </cell>
          <cell r="C27">
            <v>163.4</v>
          </cell>
          <cell r="D27">
            <v>146.19999999999999</v>
          </cell>
          <cell r="E27">
            <v>142.80000000000001</v>
          </cell>
          <cell r="F27">
            <v>198.1</v>
          </cell>
          <cell r="G27">
            <v>160.19999999999999</v>
          </cell>
          <cell r="H27">
            <v>163.6</v>
          </cell>
          <cell r="I27">
            <v>177.8</v>
          </cell>
          <cell r="J27">
            <v>186.5</v>
          </cell>
          <cell r="K27">
            <v>162.5</v>
          </cell>
          <cell r="L27">
            <v>166.5</v>
          </cell>
          <cell r="M27">
            <v>156.4</v>
          </cell>
          <cell r="N27">
            <v>160.1</v>
          </cell>
          <cell r="P27">
            <v>148</v>
          </cell>
          <cell r="Q27">
            <v>161.30000000000001</v>
          </cell>
          <cell r="R27">
            <v>187.9</v>
          </cell>
          <cell r="AG27">
            <v>0.40476190476190466</v>
          </cell>
          <cell r="AX27">
            <v>7.0072036673215488E-2</v>
          </cell>
        </row>
        <row r="28">
          <cell r="A28">
            <v>43374</v>
          </cell>
          <cell r="B28">
            <v>174.1</v>
          </cell>
          <cell r="C28">
            <v>173</v>
          </cell>
          <cell r="D28">
            <v>149.6</v>
          </cell>
          <cell r="E28">
            <v>150</v>
          </cell>
          <cell r="F28">
            <v>215.5</v>
          </cell>
          <cell r="G28">
            <v>167</v>
          </cell>
          <cell r="H28">
            <v>172.6</v>
          </cell>
          <cell r="I28">
            <v>191.4</v>
          </cell>
          <cell r="J28">
            <v>187.8</v>
          </cell>
          <cell r="K28">
            <v>166.9</v>
          </cell>
          <cell r="L28">
            <v>170</v>
          </cell>
          <cell r="M28">
            <v>161.30000000000001</v>
          </cell>
          <cell r="N28">
            <v>170</v>
          </cell>
          <cell r="P28">
            <v>157.19999999999999</v>
          </cell>
          <cell r="Q28">
            <v>168.6</v>
          </cell>
          <cell r="R28">
            <v>201.9</v>
          </cell>
          <cell r="AG28">
            <v>0.45812395309882725</v>
          </cell>
          <cell r="AX28">
            <v>5.875152998776012E-2</v>
          </cell>
        </row>
        <row r="29">
          <cell r="A29">
            <v>43405</v>
          </cell>
          <cell r="B29">
            <v>179.6</v>
          </cell>
          <cell r="C29">
            <v>178.9</v>
          </cell>
          <cell r="D29">
            <v>156.5</v>
          </cell>
          <cell r="E29">
            <v>153.4</v>
          </cell>
          <cell r="F29">
            <v>220.1</v>
          </cell>
          <cell r="G29">
            <v>173</v>
          </cell>
          <cell r="H29">
            <v>182.3</v>
          </cell>
          <cell r="I29">
            <v>196.5</v>
          </cell>
          <cell r="J29">
            <v>193.5</v>
          </cell>
          <cell r="K29">
            <v>171.6</v>
          </cell>
          <cell r="L29">
            <v>172</v>
          </cell>
          <cell r="M29">
            <v>165.4</v>
          </cell>
          <cell r="N29">
            <v>177.5</v>
          </cell>
          <cell r="P29">
            <v>161.9</v>
          </cell>
          <cell r="Q29">
            <v>174.2</v>
          </cell>
          <cell r="R29">
            <v>207.5</v>
          </cell>
          <cell r="AG29">
            <v>0.48429752066115705</v>
          </cell>
          <cell r="AX29">
            <v>3.4104046242774633E-2</v>
          </cell>
        </row>
        <row r="30">
          <cell r="A30">
            <v>43435</v>
          </cell>
          <cell r="B30">
            <v>184.3</v>
          </cell>
          <cell r="C30">
            <v>181.9</v>
          </cell>
          <cell r="D30">
            <v>158.69999999999999</v>
          </cell>
          <cell r="E30">
            <v>155.19999999999999</v>
          </cell>
          <cell r="F30">
            <v>226.7</v>
          </cell>
          <cell r="G30">
            <v>176.2</v>
          </cell>
          <cell r="H30">
            <v>191.9</v>
          </cell>
          <cell r="I30">
            <v>201.2</v>
          </cell>
          <cell r="J30">
            <v>208.3</v>
          </cell>
          <cell r="K30">
            <v>176.1</v>
          </cell>
          <cell r="L30">
            <v>173.7</v>
          </cell>
          <cell r="M30">
            <v>169.8</v>
          </cell>
          <cell r="N30">
            <v>183.6</v>
          </cell>
          <cell r="P30">
            <v>164.3</v>
          </cell>
          <cell r="Q30">
            <v>178.9</v>
          </cell>
          <cell r="R30">
            <v>212.9</v>
          </cell>
          <cell r="AG30">
            <v>0.47676282051282071</v>
          </cell>
          <cell r="AX30">
            <v>1.6769144773616462E-2</v>
          </cell>
        </row>
        <row r="31">
          <cell r="A31">
            <v>43466</v>
          </cell>
          <cell r="B31">
            <v>189.6</v>
          </cell>
          <cell r="C31">
            <v>188</v>
          </cell>
          <cell r="D31">
            <v>164.1</v>
          </cell>
          <cell r="E31">
            <v>154.30000000000001</v>
          </cell>
          <cell r="F31">
            <v>233.7</v>
          </cell>
          <cell r="G31">
            <v>180.9</v>
          </cell>
          <cell r="H31">
            <v>197.5</v>
          </cell>
          <cell r="I31">
            <v>206.2</v>
          </cell>
          <cell r="J31">
            <v>223.7</v>
          </cell>
          <cell r="K31">
            <v>182.3</v>
          </cell>
          <cell r="L31">
            <v>174.7</v>
          </cell>
          <cell r="M31">
            <v>176.1</v>
          </cell>
          <cell r="N31">
            <v>190.3</v>
          </cell>
          <cell r="P31">
            <v>166.1</v>
          </cell>
          <cell r="Q31">
            <v>184.3</v>
          </cell>
          <cell r="R31">
            <v>220.1</v>
          </cell>
          <cell r="AG31">
            <v>0.49291338582677158</v>
          </cell>
          <cell r="AX31">
            <v>3.3534909290819037E-2</v>
          </cell>
        </row>
        <row r="32">
          <cell r="A32">
            <v>43497</v>
          </cell>
          <cell r="B32">
            <v>196.8</v>
          </cell>
          <cell r="C32">
            <v>198.8</v>
          </cell>
          <cell r="D32">
            <v>168</v>
          </cell>
          <cell r="E32">
            <v>155.80000000000001</v>
          </cell>
          <cell r="F32">
            <v>248.7</v>
          </cell>
          <cell r="G32">
            <v>185.9</v>
          </cell>
          <cell r="H32">
            <v>203.8</v>
          </cell>
          <cell r="I32">
            <v>210.7</v>
          </cell>
          <cell r="J32">
            <v>226.1</v>
          </cell>
          <cell r="K32">
            <v>186.3</v>
          </cell>
          <cell r="L32">
            <v>177.6</v>
          </cell>
          <cell r="M32">
            <v>182.5</v>
          </cell>
          <cell r="N32">
            <v>196.2</v>
          </cell>
          <cell r="P32">
            <v>169.3</v>
          </cell>
          <cell r="Q32">
            <v>191.4</v>
          </cell>
          <cell r="R32">
            <v>229.4</v>
          </cell>
          <cell r="AG32">
            <v>0.51268255188316703</v>
          </cell>
          <cell r="AX32">
            <v>5.7446808510638325E-2</v>
          </cell>
        </row>
        <row r="33">
          <cell r="A33">
            <v>43525</v>
          </cell>
          <cell r="B33">
            <v>206</v>
          </cell>
          <cell r="C33">
            <v>210.6</v>
          </cell>
          <cell r="D33">
            <v>174.8</v>
          </cell>
          <cell r="E33">
            <v>166</v>
          </cell>
          <cell r="F33">
            <v>255.7</v>
          </cell>
          <cell r="G33">
            <v>193</v>
          </cell>
          <cell r="H33">
            <v>210.4</v>
          </cell>
          <cell r="I33">
            <v>219.5</v>
          </cell>
          <cell r="J33">
            <v>236.1</v>
          </cell>
          <cell r="K33">
            <v>190</v>
          </cell>
          <cell r="L33">
            <v>209.5</v>
          </cell>
          <cell r="M33">
            <v>190.4</v>
          </cell>
          <cell r="N33">
            <v>202.2</v>
          </cell>
          <cell r="P33">
            <v>177.3</v>
          </cell>
          <cell r="Q33">
            <v>200.2</v>
          </cell>
          <cell r="R33">
            <v>240.7</v>
          </cell>
          <cell r="AG33">
            <v>0.54770848985725018</v>
          </cell>
          <cell r="AX33">
            <v>5.9356136820925443E-2</v>
          </cell>
        </row>
        <row r="34">
          <cell r="A34">
            <v>43556</v>
          </cell>
          <cell r="B34">
            <v>213.1</v>
          </cell>
          <cell r="C34">
            <v>216</v>
          </cell>
          <cell r="D34">
            <v>176.6</v>
          </cell>
          <cell r="E34">
            <v>176.3</v>
          </cell>
          <cell r="F34">
            <v>263.2</v>
          </cell>
          <cell r="G34">
            <v>201.9</v>
          </cell>
          <cell r="H34">
            <v>217.7</v>
          </cell>
          <cell r="I34">
            <v>229.1</v>
          </cell>
          <cell r="J34">
            <v>244.3</v>
          </cell>
          <cell r="K34">
            <v>196</v>
          </cell>
          <cell r="L34">
            <v>212.7</v>
          </cell>
          <cell r="M34">
            <v>198.2</v>
          </cell>
          <cell r="N34">
            <v>208.2</v>
          </cell>
          <cell r="P34">
            <v>180.2</v>
          </cell>
          <cell r="Q34">
            <v>207.7</v>
          </cell>
          <cell r="R34">
            <v>248.6</v>
          </cell>
          <cell r="AG34">
            <v>0.55774853801169577</v>
          </cell>
          <cell r="AX34">
            <v>2.5641025641025772E-2</v>
          </cell>
        </row>
        <row r="35">
          <cell r="A35">
            <v>43586</v>
          </cell>
          <cell r="B35">
            <v>219.6</v>
          </cell>
          <cell r="C35">
            <v>221.3</v>
          </cell>
          <cell r="D35">
            <v>180.5</v>
          </cell>
          <cell r="E35">
            <v>182.2</v>
          </cell>
          <cell r="F35">
            <v>273.7</v>
          </cell>
          <cell r="G35">
            <v>208.3</v>
          </cell>
          <cell r="H35">
            <v>228.8</v>
          </cell>
          <cell r="I35">
            <v>237.1</v>
          </cell>
          <cell r="J35">
            <v>249.1</v>
          </cell>
          <cell r="K35">
            <v>200.7</v>
          </cell>
          <cell r="L35">
            <v>219.7</v>
          </cell>
          <cell r="M35">
            <v>202.6</v>
          </cell>
          <cell r="N35">
            <v>214</v>
          </cell>
          <cell r="P35">
            <v>181.3</v>
          </cell>
          <cell r="Q35">
            <v>214.3</v>
          </cell>
          <cell r="R35">
            <v>257.8</v>
          </cell>
          <cell r="AG35">
            <v>0.57306590257879653</v>
          </cell>
          <cell r="AX35">
            <v>2.4537037037037024E-2</v>
          </cell>
        </row>
        <row r="36">
          <cell r="A36">
            <v>43617</v>
          </cell>
          <cell r="B36">
            <v>225.5</v>
          </cell>
          <cell r="C36">
            <v>226.9</v>
          </cell>
          <cell r="D36">
            <v>185.4</v>
          </cell>
          <cell r="E36">
            <v>185.7</v>
          </cell>
          <cell r="F36">
            <v>281.10000000000002</v>
          </cell>
          <cell r="G36">
            <v>215.5</v>
          </cell>
          <cell r="H36">
            <v>236.9</v>
          </cell>
          <cell r="I36">
            <v>240.8</v>
          </cell>
          <cell r="J36">
            <v>266.89999999999998</v>
          </cell>
          <cell r="K36">
            <v>208.1</v>
          </cell>
          <cell r="L36">
            <v>223.5</v>
          </cell>
          <cell r="M36">
            <v>207.7</v>
          </cell>
          <cell r="N36">
            <v>218.6</v>
          </cell>
          <cell r="P36">
            <v>185.8</v>
          </cell>
          <cell r="Q36">
            <v>220.2</v>
          </cell>
          <cell r="R36">
            <v>265</v>
          </cell>
          <cell r="AG36">
            <v>0.55732044198895014</v>
          </cell>
          <cell r="AX36">
            <v>2.5305015815634935E-2</v>
          </cell>
        </row>
        <row r="37">
          <cell r="A37">
            <v>43647</v>
          </cell>
          <cell r="B37">
            <v>230.5</v>
          </cell>
          <cell r="C37">
            <v>232</v>
          </cell>
          <cell r="D37">
            <v>186.9</v>
          </cell>
          <cell r="E37">
            <v>186.3</v>
          </cell>
          <cell r="F37">
            <v>287.2</v>
          </cell>
          <cell r="G37">
            <v>220.9</v>
          </cell>
          <cell r="H37">
            <v>246.7</v>
          </cell>
          <cell r="I37">
            <v>243.5</v>
          </cell>
          <cell r="J37">
            <v>267.39999999999998</v>
          </cell>
          <cell r="K37">
            <v>216.2</v>
          </cell>
          <cell r="L37">
            <v>228.2</v>
          </cell>
          <cell r="M37">
            <v>213.9</v>
          </cell>
          <cell r="N37">
            <v>224.5</v>
          </cell>
          <cell r="P37">
            <v>192.5</v>
          </cell>
          <cell r="Q37">
            <v>224.9</v>
          </cell>
          <cell r="R37">
            <v>269.8</v>
          </cell>
          <cell r="AG37">
            <v>0.54387139986604138</v>
          </cell>
          <cell r="AX37">
            <v>2.2476862053768087E-2</v>
          </cell>
        </row>
        <row r="38">
          <cell r="A38">
            <v>43678</v>
          </cell>
          <cell r="B38">
            <v>239.6</v>
          </cell>
          <cell r="C38">
            <v>242.5</v>
          </cell>
          <cell r="D38">
            <v>195.1</v>
          </cell>
          <cell r="E38">
            <v>192.2</v>
          </cell>
          <cell r="F38">
            <v>293.3</v>
          </cell>
          <cell r="G38">
            <v>234.3</v>
          </cell>
          <cell r="H38">
            <v>259.5</v>
          </cell>
          <cell r="I38">
            <v>253.1</v>
          </cell>
          <cell r="J38">
            <v>270.60000000000002</v>
          </cell>
          <cell r="K38">
            <v>225.2</v>
          </cell>
          <cell r="L38">
            <v>233.9</v>
          </cell>
          <cell r="M38">
            <v>221.6</v>
          </cell>
          <cell r="N38">
            <v>234.4</v>
          </cell>
          <cell r="P38">
            <v>200</v>
          </cell>
          <cell r="Q38">
            <v>235.3</v>
          </cell>
          <cell r="R38">
            <v>275.5</v>
          </cell>
          <cell r="AG38">
            <v>0.5448098001289492</v>
          </cell>
          <cell r="AX38">
            <v>4.5258620689655249E-2</v>
          </cell>
        </row>
        <row r="39">
          <cell r="A39">
            <v>43709</v>
          </cell>
          <cell r="B39">
            <v>253.7</v>
          </cell>
          <cell r="C39">
            <v>256.39999999999998</v>
          </cell>
          <cell r="D39">
            <v>206.2</v>
          </cell>
          <cell r="E39">
            <v>210.5</v>
          </cell>
          <cell r="F39">
            <v>299.2</v>
          </cell>
          <cell r="G39">
            <v>251.7</v>
          </cell>
          <cell r="H39">
            <v>281.10000000000002</v>
          </cell>
          <cell r="I39">
            <v>265.10000000000002</v>
          </cell>
          <cell r="J39">
            <v>288.8</v>
          </cell>
          <cell r="K39">
            <v>242.2</v>
          </cell>
          <cell r="L39">
            <v>236.3</v>
          </cell>
          <cell r="M39">
            <v>233.2</v>
          </cell>
          <cell r="N39">
            <v>253.7</v>
          </cell>
          <cell r="P39">
            <v>217</v>
          </cell>
          <cell r="Q39">
            <v>250.5</v>
          </cell>
          <cell r="R39">
            <v>284.7</v>
          </cell>
          <cell r="AG39">
            <v>0.53571428571428581</v>
          </cell>
          <cell r="AX39">
            <v>5.7319587628865909E-2</v>
          </cell>
        </row>
        <row r="40">
          <cell r="A40">
            <v>43739</v>
          </cell>
          <cell r="B40">
            <v>262.10000000000002</v>
          </cell>
          <cell r="C40">
            <v>262.7</v>
          </cell>
          <cell r="D40">
            <v>219</v>
          </cell>
          <cell r="E40">
            <v>220.5</v>
          </cell>
          <cell r="F40">
            <v>304.8</v>
          </cell>
          <cell r="G40">
            <v>272.2</v>
          </cell>
          <cell r="H40">
            <v>294.3</v>
          </cell>
          <cell r="I40">
            <v>274.39999999999998</v>
          </cell>
          <cell r="J40">
            <v>290.10000000000002</v>
          </cell>
          <cell r="K40">
            <v>247.1</v>
          </cell>
          <cell r="L40">
            <v>240.1</v>
          </cell>
          <cell r="M40">
            <v>239.1</v>
          </cell>
          <cell r="N40">
            <v>263.39999999999998</v>
          </cell>
          <cell r="P40">
            <v>223.2</v>
          </cell>
          <cell r="Q40">
            <v>260</v>
          </cell>
          <cell r="R40">
            <v>290.5</v>
          </cell>
          <cell r="AG40">
            <v>0.50545663411832309</v>
          </cell>
          <cell r="AX40">
            <v>2.4570982839313693E-2</v>
          </cell>
        </row>
        <row r="41">
          <cell r="A41">
            <v>43770</v>
          </cell>
          <cell r="B41">
            <v>273.2</v>
          </cell>
          <cell r="C41">
            <v>276.60000000000002</v>
          </cell>
          <cell r="D41">
            <v>231.2</v>
          </cell>
          <cell r="E41">
            <v>230.2</v>
          </cell>
          <cell r="F41">
            <v>309.39999999999998</v>
          </cell>
          <cell r="G41">
            <v>273.7</v>
          </cell>
          <cell r="H41">
            <v>312.8</v>
          </cell>
          <cell r="I41">
            <v>286.89999999999998</v>
          </cell>
          <cell r="J41">
            <v>311.60000000000002</v>
          </cell>
          <cell r="K41">
            <v>255.3</v>
          </cell>
          <cell r="L41">
            <v>250.6</v>
          </cell>
          <cell r="M41">
            <v>247</v>
          </cell>
          <cell r="N41">
            <v>276.3</v>
          </cell>
          <cell r="P41">
            <v>239.6</v>
          </cell>
          <cell r="Q41">
            <v>270.39999999999998</v>
          </cell>
          <cell r="R41">
            <v>301.60000000000002</v>
          </cell>
          <cell r="AG41">
            <v>0.52115812917594662</v>
          </cell>
          <cell r="AX41">
            <v>5.2912066996574136E-2</v>
          </cell>
        </row>
        <row r="42">
          <cell r="A42">
            <v>43800</v>
          </cell>
          <cell r="B42">
            <v>283.39999999999998</v>
          </cell>
          <cell r="C42">
            <v>285.3</v>
          </cell>
          <cell r="D42">
            <v>238.4</v>
          </cell>
          <cell r="E42">
            <v>235.8</v>
          </cell>
          <cell r="F42">
            <v>316</v>
          </cell>
          <cell r="G42">
            <v>288.5</v>
          </cell>
          <cell r="H42">
            <v>330.3</v>
          </cell>
          <cell r="I42">
            <v>301.2</v>
          </cell>
          <cell r="J42">
            <v>341.4</v>
          </cell>
          <cell r="K42">
            <v>261.39999999999998</v>
          </cell>
          <cell r="L42">
            <v>255.6</v>
          </cell>
          <cell r="M42">
            <v>255.1</v>
          </cell>
          <cell r="N42">
            <v>286.3</v>
          </cell>
          <cell r="P42">
            <v>244.7</v>
          </cell>
          <cell r="Q42">
            <v>280.3</v>
          </cell>
          <cell r="R42">
            <v>315.5</v>
          </cell>
          <cell r="AG42">
            <v>0.5377102550189905</v>
          </cell>
          <cell r="AX42">
            <v>3.1453362255965178E-2</v>
          </cell>
        </row>
        <row r="43">
          <cell r="A43">
            <v>43831</v>
          </cell>
          <cell r="B43">
            <v>289.8</v>
          </cell>
          <cell r="C43">
            <v>298.7</v>
          </cell>
          <cell r="D43">
            <v>248.7</v>
          </cell>
          <cell r="E43">
            <v>238.3</v>
          </cell>
          <cell r="F43">
            <v>318</v>
          </cell>
          <cell r="G43">
            <v>284.7</v>
          </cell>
          <cell r="H43">
            <v>323.7</v>
          </cell>
          <cell r="I43">
            <v>305.60000000000002</v>
          </cell>
          <cell r="J43">
            <v>341.8</v>
          </cell>
          <cell r="K43">
            <v>274.5</v>
          </cell>
          <cell r="L43">
            <v>256.89999999999998</v>
          </cell>
          <cell r="M43">
            <v>265.8</v>
          </cell>
          <cell r="N43">
            <v>295.10000000000002</v>
          </cell>
          <cell r="P43">
            <v>253.6</v>
          </cell>
          <cell r="Q43">
            <v>287.2</v>
          </cell>
          <cell r="R43">
            <v>319.10000000000002</v>
          </cell>
          <cell r="AG43">
            <v>0.528481012658228</v>
          </cell>
          <cell r="AX43">
            <v>4.6968103750438139E-2</v>
          </cell>
        </row>
        <row r="44">
          <cell r="A44">
            <v>43862</v>
          </cell>
          <cell r="B44">
            <v>295.7</v>
          </cell>
          <cell r="C44">
            <v>306.60000000000002</v>
          </cell>
          <cell r="D44">
            <v>252</v>
          </cell>
          <cell r="E44">
            <v>243.9</v>
          </cell>
          <cell r="F44">
            <v>320</v>
          </cell>
          <cell r="G44">
            <v>290.7</v>
          </cell>
          <cell r="H44">
            <v>325.2</v>
          </cell>
          <cell r="I44">
            <v>310.60000000000002</v>
          </cell>
          <cell r="J44">
            <v>349.8</v>
          </cell>
          <cell r="K44">
            <v>280.60000000000002</v>
          </cell>
          <cell r="L44">
            <v>260.60000000000002</v>
          </cell>
          <cell r="M44">
            <v>273.89999999999998</v>
          </cell>
          <cell r="N44">
            <v>302.3</v>
          </cell>
          <cell r="P44">
            <v>260</v>
          </cell>
          <cell r="Q44">
            <v>294</v>
          </cell>
          <cell r="R44">
            <v>321.3</v>
          </cell>
          <cell r="AG44">
            <v>0.50254065040650397</v>
          </cell>
          <cell r="AX44">
            <v>2.6447941078004744E-2</v>
          </cell>
        </row>
        <row r="45">
          <cell r="A45">
            <v>43891</v>
          </cell>
          <cell r="B45">
            <v>305.60000000000002</v>
          </cell>
          <cell r="C45">
            <v>318.7</v>
          </cell>
          <cell r="D45">
            <v>259.2</v>
          </cell>
          <cell r="E45">
            <v>254.1</v>
          </cell>
          <cell r="F45">
            <v>324.39999999999998</v>
          </cell>
          <cell r="G45">
            <v>299.10000000000002</v>
          </cell>
          <cell r="H45">
            <v>333.8</v>
          </cell>
          <cell r="I45">
            <v>315.60000000000002</v>
          </cell>
          <cell r="J45">
            <v>378.7</v>
          </cell>
          <cell r="K45">
            <v>287.60000000000002</v>
          </cell>
          <cell r="L45">
            <v>306.10000000000002</v>
          </cell>
          <cell r="M45">
            <v>279.8</v>
          </cell>
          <cell r="N45">
            <v>308.39999999999998</v>
          </cell>
          <cell r="P45">
            <v>272.7</v>
          </cell>
          <cell r="Q45">
            <v>303.2</v>
          </cell>
          <cell r="R45">
            <v>331.9</v>
          </cell>
          <cell r="AG45">
            <v>0.4834951456310681</v>
          </cell>
          <cell r="AX45">
            <v>3.946510110893664E-2</v>
          </cell>
        </row>
        <row r="46">
          <cell r="A46">
            <v>43922</v>
          </cell>
          <cell r="B46">
            <v>310.10000000000002</v>
          </cell>
          <cell r="C46">
            <v>328.8</v>
          </cell>
          <cell r="D46">
            <v>262.8</v>
          </cell>
          <cell r="E46">
            <v>257.89999999999998</v>
          </cell>
          <cell r="F46">
            <v>324.39999999999998</v>
          </cell>
          <cell r="G46">
            <v>302.8</v>
          </cell>
          <cell r="H46">
            <v>337.8</v>
          </cell>
          <cell r="I46">
            <v>319.89999999999998</v>
          </cell>
          <cell r="J46">
            <v>363.1</v>
          </cell>
          <cell r="K46">
            <v>294.2</v>
          </cell>
          <cell r="L46">
            <v>301.60000000000002</v>
          </cell>
          <cell r="M46">
            <v>284</v>
          </cell>
          <cell r="N46">
            <v>309</v>
          </cell>
          <cell r="P46">
            <v>285.89999999999998</v>
          </cell>
          <cell r="Q46">
            <v>308.39999999999998</v>
          </cell>
          <cell r="R46">
            <v>329.7</v>
          </cell>
          <cell r="AG46">
            <v>0.45518535898639145</v>
          </cell>
          <cell r="AX46">
            <v>3.169124568559778E-2</v>
          </cell>
        </row>
        <row r="47">
          <cell r="A47">
            <v>43952</v>
          </cell>
          <cell r="B47">
            <v>314.89999999999998</v>
          </cell>
          <cell r="C47">
            <v>331</v>
          </cell>
          <cell r="D47">
            <v>263</v>
          </cell>
          <cell r="E47">
            <v>277.39999999999998</v>
          </cell>
          <cell r="F47">
            <v>324.7</v>
          </cell>
          <cell r="G47">
            <v>311.3</v>
          </cell>
          <cell r="H47">
            <v>341.3</v>
          </cell>
          <cell r="I47">
            <v>323.2</v>
          </cell>
          <cell r="J47">
            <v>364.4</v>
          </cell>
          <cell r="K47">
            <v>301.39999999999998</v>
          </cell>
          <cell r="L47">
            <v>300.3</v>
          </cell>
          <cell r="M47">
            <v>288.39999999999998</v>
          </cell>
          <cell r="N47">
            <v>314.89999999999998</v>
          </cell>
          <cell r="P47">
            <v>299.3</v>
          </cell>
          <cell r="Q47">
            <v>313.3</v>
          </cell>
          <cell r="R47">
            <v>329.4</v>
          </cell>
          <cell r="AG47">
            <v>0.43397085610200348</v>
          </cell>
          <cell r="AX47">
            <v>6.6909975669100508E-3</v>
          </cell>
        </row>
        <row r="48">
          <cell r="A48">
            <v>43983</v>
          </cell>
          <cell r="B48">
            <v>322</v>
          </cell>
          <cell r="C48">
            <v>334.5</v>
          </cell>
          <cell r="D48">
            <v>273</v>
          </cell>
          <cell r="E48">
            <v>295.8</v>
          </cell>
          <cell r="F48">
            <v>327.7</v>
          </cell>
          <cell r="G48">
            <v>324</v>
          </cell>
          <cell r="H48">
            <v>349</v>
          </cell>
          <cell r="I48">
            <v>329.1</v>
          </cell>
          <cell r="J48">
            <v>365.9</v>
          </cell>
          <cell r="K48">
            <v>314</v>
          </cell>
          <cell r="L48">
            <v>301.5</v>
          </cell>
          <cell r="M48">
            <v>294.89999999999998</v>
          </cell>
          <cell r="N48">
            <v>315.89999999999998</v>
          </cell>
          <cell r="P48">
            <v>313.60000000000002</v>
          </cell>
          <cell r="Q48">
            <v>320.60000000000002</v>
          </cell>
          <cell r="R48">
            <v>331.8</v>
          </cell>
          <cell r="AG48">
            <v>0.42793791574279383</v>
          </cell>
          <cell r="AX48">
            <v>1.0574018126888296E-2</v>
          </cell>
        </row>
        <row r="49">
          <cell r="A49">
            <v>44013</v>
          </cell>
          <cell r="B49">
            <v>328.2</v>
          </cell>
          <cell r="C49">
            <v>338.8</v>
          </cell>
          <cell r="D49">
            <v>276.7</v>
          </cell>
          <cell r="E49">
            <v>305.5</v>
          </cell>
          <cell r="F49">
            <v>331.1</v>
          </cell>
          <cell r="G49">
            <v>336.5</v>
          </cell>
          <cell r="H49">
            <v>356.5</v>
          </cell>
          <cell r="I49">
            <v>335.2</v>
          </cell>
          <cell r="J49">
            <v>368.5</v>
          </cell>
          <cell r="K49">
            <v>324.3</v>
          </cell>
          <cell r="L49">
            <v>301.8</v>
          </cell>
          <cell r="M49">
            <v>300.60000000000002</v>
          </cell>
          <cell r="N49">
            <v>323.3</v>
          </cell>
          <cell r="P49">
            <v>316.5</v>
          </cell>
          <cell r="Q49">
            <v>328.7</v>
          </cell>
          <cell r="R49">
            <v>333.6</v>
          </cell>
          <cell r="AG49">
            <v>0.42386117136659429</v>
          </cell>
          <cell r="AX49">
            <v>1.2855007473841606E-2</v>
          </cell>
        </row>
        <row r="50">
          <cell r="A50">
            <v>44044</v>
          </cell>
          <cell r="B50">
            <v>337.1</v>
          </cell>
          <cell r="C50">
            <v>350.5</v>
          </cell>
          <cell r="D50">
            <v>280.3</v>
          </cell>
          <cell r="E50">
            <v>312.3</v>
          </cell>
          <cell r="F50">
            <v>338.8</v>
          </cell>
          <cell r="G50">
            <v>348.2</v>
          </cell>
          <cell r="H50">
            <v>365.1</v>
          </cell>
          <cell r="I50">
            <v>344.7</v>
          </cell>
          <cell r="J50">
            <v>369.6</v>
          </cell>
          <cell r="K50">
            <v>335</v>
          </cell>
          <cell r="L50">
            <v>304.10000000000002</v>
          </cell>
          <cell r="M50">
            <v>306.2</v>
          </cell>
          <cell r="N50">
            <v>334</v>
          </cell>
          <cell r="P50">
            <v>329.1</v>
          </cell>
          <cell r="Q50">
            <v>338.7</v>
          </cell>
          <cell r="R50">
            <v>336.9</v>
          </cell>
          <cell r="AG50">
            <v>0.40692821368948251</v>
          </cell>
          <cell r="AX50">
            <v>3.453364817001181E-2</v>
          </cell>
        </row>
        <row r="51">
          <cell r="A51">
            <v>44075</v>
          </cell>
          <cell r="B51">
            <v>346.6</v>
          </cell>
          <cell r="C51">
            <v>360.9</v>
          </cell>
          <cell r="D51">
            <v>292.3</v>
          </cell>
          <cell r="E51">
            <v>330.5</v>
          </cell>
          <cell r="F51">
            <v>344</v>
          </cell>
          <cell r="G51">
            <v>357.2</v>
          </cell>
          <cell r="H51">
            <v>377.9</v>
          </cell>
          <cell r="I51">
            <v>357.1</v>
          </cell>
          <cell r="J51">
            <v>370.1</v>
          </cell>
          <cell r="K51">
            <v>341.3</v>
          </cell>
          <cell r="L51">
            <v>305</v>
          </cell>
          <cell r="M51">
            <v>311.60000000000002</v>
          </cell>
          <cell r="N51">
            <v>340.1</v>
          </cell>
          <cell r="P51">
            <v>355</v>
          </cell>
          <cell r="Q51">
            <v>346.5</v>
          </cell>
          <cell r="R51">
            <v>343.4</v>
          </cell>
          <cell r="AG51">
            <v>0.36618052818289337</v>
          </cell>
          <cell r="AX51">
            <v>2.9671897289586191E-2</v>
          </cell>
        </row>
        <row r="52">
          <cell r="A52">
            <v>44105</v>
          </cell>
          <cell r="B52">
            <v>359.7</v>
          </cell>
          <cell r="C52">
            <v>378.1</v>
          </cell>
          <cell r="D52">
            <v>297.89999999999998</v>
          </cell>
          <cell r="E52">
            <v>351.2</v>
          </cell>
          <cell r="F52">
            <v>352</v>
          </cell>
          <cell r="G52">
            <v>373.2</v>
          </cell>
          <cell r="H52">
            <v>389.5</v>
          </cell>
          <cell r="I52">
            <v>372</v>
          </cell>
          <cell r="J52">
            <v>369.6</v>
          </cell>
          <cell r="K52">
            <v>350.1</v>
          </cell>
          <cell r="L52">
            <v>305.39999999999998</v>
          </cell>
          <cell r="M52">
            <v>322.10000000000002</v>
          </cell>
          <cell r="N52">
            <v>347.2</v>
          </cell>
          <cell r="P52">
            <v>389</v>
          </cell>
          <cell r="Q52">
            <v>358.5</v>
          </cell>
          <cell r="R52">
            <v>348.5</v>
          </cell>
          <cell r="AG52">
            <v>0.37237695536054916</v>
          </cell>
          <cell r="AX52">
            <v>4.7658631199778423E-2</v>
          </cell>
        </row>
        <row r="53">
          <cell r="A53">
            <v>44136</v>
          </cell>
          <cell r="B53">
            <v>371</v>
          </cell>
          <cell r="C53">
            <v>388.4</v>
          </cell>
          <cell r="D53">
            <v>306.7</v>
          </cell>
          <cell r="E53">
            <v>364.1</v>
          </cell>
          <cell r="F53">
            <v>360.8</v>
          </cell>
          <cell r="G53">
            <v>387.9</v>
          </cell>
          <cell r="H53">
            <v>403.8</v>
          </cell>
          <cell r="I53">
            <v>385.4</v>
          </cell>
          <cell r="J53">
            <v>367.5</v>
          </cell>
          <cell r="K53">
            <v>367.9</v>
          </cell>
          <cell r="L53">
            <v>306.7</v>
          </cell>
          <cell r="M53">
            <v>332.5</v>
          </cell>
          <cell r="N53">
            <v>356.4</v>
          </cell>
          <cell r="P53">
            <v>396.9</v>
          </cell>
          <cell r="Q53">
            <v>372.6</v>
          </cell>
          <cell r="R53">
            <v>352.7</v>
          </cell>
          <cell r="AG53">
            <v>0.35797950219619334</v>
          </cell>
          <cell r="AX53">
            <v>2.7241470510446897E-2</v>
          </cell>
        </row>
        <row r="54">
          <cell r="A54">
            <v>44166</v>
          </cell>
          <cell r="B54">
            <v>385.9</v>
          </cell>
          <cell r="C54">
            <v>405.3</v>
          </cell>
          <cell r="D54">
            <v>317.2</v>
          </cell>
          <cell r="E54">
            <v>377.2</v>
          </cell>
          <cell r="F54">
            <v>371.5</v>
          </cell>
          <cell r="G54">
            <v>397.2</v>
          </cell>
          <cell r="H54">
            <v>425</v>
          </cell>
          <cell r="I54">
            <v>404.3</v>
          </cell>
          <cell r="J54">
            <v>367.4</v>
          </cell>
          <cell r="K54">
            <v>387.1</v>
          </cell>
          <cell r="L54">
            <v>306.89999999999998</v>
          </cell>
          <cell r="M54">
            <v>347.7</v>
          </cell>
          <cell r="N54">
            <v>362.6</v>
          </cell>
          <cell r="P54">
            <v>402.2</v>
          </cell>
          <cell r="Q54">
            <v>390.8</v>
          </cell>
          <cell r="R54">
            <v>362.1</v>
          </cell>
          <cell r="AG54">
            <v>0.36167960479887085</v>
          </cell>
          <cell r="AX54">
            <v>4.3511843460350308E-2</v>
          </cell>
        </row>
        <row r="55">
          <cell r="A55">
            <v>44197</v>
          </cell>
          <cell r="B55">
            <v>401.5</v>
          </cell>
          <cell r="C55">
            <v>424.8</v>
          </cell>
          <cell r="D55">
            <v>331.4</v>
          </cell>
          <cell r="E55">
            <v>382.4</v>
          </cell>
          <cell r="F55">
            <v>375.8</v>
          </cell>
          <cell r="G55">
            <v>409</v>
          </cell>
          <cell r="H55">
            <v>439.4</v>
          </cell>
          <cell r="I55">
            <v>422.9</v>
          </cell>
          <cell r="J55">
            <v>423</v>
          </cell>
          <cell r="K55">
            <v>405.7</v>
          </cell>
          <cell r="L55">
            <v>308.7</v>
          </cell>
          <cell r="M55">
            <v>366.5</v>
          </cell>
          <cell r="N55">
            <v>370</v>
          </cell>
          <cell r="P55">
            <v>414.3</v>
          </cell>
          <cell r="Q55">
            <v>406.1</v>
          </cell>
          <cell r="R55">
            <v>380.7</v>
          </cell>
          <cell r="AG55">
            <v>0.38543823326432025</v>
          </cell>
          <cell r="AX55">
            <v>4.8112509252405733E-2</v>
          </cell>
        </row>
        <row r="56">
          <cell r="A56">
            <v>44228</v>
          </cell>
          <cell r="B56">
            <v>415.9</v>
          </cell>
          <cell r="C56">
            <v>441.1</v>
          </cell>
          <cell r="D56">
            <v>343.3</v>
          </cell>
          <cell r="E56">
            <v>393.2</v>
          </cell>
          <cell r="F56">
            <v>383.4</v>
          </cell>
          <cell r="G56">
            <v>427.6</v>
          </cell>
          <cell r="H56">
            <v>454.7</v>
          </cell>
          <cell r="I56">
            <v>443.3</v>
          </cell>
          <cell r="J56">
            <v>430.7</v>
          </cell>
          <cell r="K56">
            <v>415</v>
          </cell>
          <cell r="L56">
            <v>309</v>
          </cell>
          <cell r="M56">
            <v>386.3</v>
          </cell>
          <cell r="N56">
            <v>381.9</v>
          </cell>
          <cell r="P56">
            <v>427.3</v>
          </cell>
          <cell r="Q56">
            <v>422.6</v>
          </cell>
          <cell r="R56">
            <v>388.9</v>
          </cell>
          <cell r="AG56">
            <v>0.40649306729793699</v>
          </cell>
          <cell r="AX56">
            <v>3.8370998116760813E-2</v>
          </cell>
        </row>
        <row r="57">
          <cell r="A57">
            <v>44256</v>
          </cell>
          <cell r="B57">
            <v>435.9</v>
          </cell>
          <cell r="C57">
            <v>461.3</v>
          </cell>
          <cell r="D57">
            <v>365.4</v>
          </cell>
          <cell r="E57">
            <v>435.7</v>
          </cell>
          <cell r="F57">
            <v>388.5</v>
          </cell>
          <cell r="G57">
            <v>441.2</v>
          </cell>
          <cell r="H57">
            <v>472.9</v>
          </cell>
          <cell r="I57">
            <v>461.9</v>
          </cell>
          <cell r="J57">
            <v>431</v>
          </cell>
          <cell r="K57">
            <v>437.2</v>
          </cell>
          <cell r="L57">
            <v>397</v>
          </cell>
          <cell r="M57">
            <v>398.4</v>
          </cell>
          <cell r="N57">
            <v>390.3</v>
          </cell>
          <cell r="P57">
            <v>457.9</v>
          </cell>
          <cell r="Q57">
            <v>441.7</v>
          </cell>
          <cell r="R57">
            <v>406.4</v>
          </cell>
          <cell r="AG57">
            <v>0.42637434554973797</v>
          </cell>
          <cell r="AX57">
            <v>4.5794604398095684E-2</v>
          </cell>
        </row>
        <row r="58">
          <cell r="A58">
            <v>44287</v>
          </cell>
          <cell r="B58">
            <v>453.7</v>
          </cell>
          <cell r="C58">
            <v>481.2</v>
          </cell>
          <cell r="D58">
            <v>378.5</v>
          </cell>
          <cell r="E58">
            <v>461.9</v>
          </cell>
          <cell r="F58">
            <v>401.9</v>
          </cell>
          <cell r="G58">
            <v>460.1</v>
          </cell>
          <cell r="H58">
            <v>490.5</v>
          </cell>
          <cell r="I58">
            <v>488</v>
          </cell>
          <cell r="J58">
            <v>433.3</v>
          </cell>
          <cell r="K58">
            <v>443.7</v>
          </cell>
          <cell r="L58">
            <v>406.9</v>
          </cell>
          <cell r="M58">
            <v>413.9</v>
          </cell>
          <cell r="N58">
            <v>404.6</v>
          </cell>
          <cell r="P58">
            <v>467.8</v>
          </cell>
          <cell r="Q58">
            <v>461.9</v>
          </cell>
          <cell r="R58">
            <v>420.8</v>
          </cell>
          <cell r="AG58">
            <v>0.46307642695904527</v>
          </cell>
          <cell r="AX58">
            <v>4.3138955126815537E-2</v>
          </cell>
        </row>
        <row r="59">
          <cell r="A59">
            <v>44317</v>
          </cell>
          <cell r="B59">
            <v>468.7</v>
          </cell>
          <cell r="C59">
            <v>496.2</v>
          </cell>
          <cell r="D59">
            <v>384.6</v>
          </cell>
          <cell r="E59">
            <v>471.6</v>
          </cell>
          <cell r="F59">
            <v>410.1</v>
          </cell>
          <cell r="G59">
            <v>471</v>
          </cell>
          <cell r="H59">
            <v>513.79999999999995</v>
          </cell>
          <cell r="I59">
            <v>517</v>
          </cell>
          <cell r="J59">
            <v>437.6</v>
          </cell>
          <cell r="K59">
            <v>457.5</v>
          </cell>
          <cell r="L59">
            <v>416.2</v>
          </cell>
          <cell r="M59">
            <v>429.3</v>
          </cell>
          <cell r="N59">
            <v>416.3</v>
          </cell>
          <cell r="P59">
            <v>474.7</v>
          </cell>
          <cell r="Q59">
            <v>477.9</v>
          </cell>
          <cell r="R59">
            <v>436.6</v>
          </cell>
          <cell r="AG59">
            <v>0.48840901873610676</v>
          </cell>
          <cell r="AX59">
            <v>3.1172069825436299E-2</v>
          </cell>
        </row>
        <row r="60">
          <cell r="A60">
            <v>44348</v>
          </cell>
          <cell r="B60">
            <v>483.6</v>
          </cell>
          <cell r="C60">
            <v>512.29999999999995</v>
          </cell>
          <cell r="D60">
            <v>405.7</v>
          </cell>
          <cell r="E60">
            <v>488</v>
          </cell>
          <cell r="F60">
            <v>420.3</v>
          </cell>
          <cell r="G60">
            <v>486.2</v>
          </cell>
          <cell r="H60">
            <v>530.29999999999995</v>
          </cell>
          <cell r="I60">
            <v>533.9</v>
          </cell>
          <cell r="J60">
            <v>468.4</v>
          </cell>
          <cell r="K60">
            <v>467.7</v>
          </cell>
          <cell r="L60">
            <v>420.9</v>
          </cell>
          <cell r="M60">
            <v>442.7</v>
          </cell>
          <cell r="N60">
            <v>424.5</v>
          </cell>
          <cell r="P60">
            <v>477.1</v>
          </cell>
          <cell r="Q60">
            <v>495.2</v>
          </cell>
          <cell r="R60">
            <v>450.7</v>
          </cell>
          <cell r="AG60">
            <v>0.50186335403726723</v>
          </cell>
          <cell r="AX60">
            <v>3.2446594115276062E-2</v>
          </cell>
        </row>
        <row r="61">
          <cell r="A61">
            <v>44378</v>
          </cell>
          <cell r="B61">
            <v>498.1</v>
          </cell>
          <cell r="C61">
            <v>529.70000000000005</v>
          </cell>
          <cell r="D61">
            <v>418.3</v>
          </cell>
          <cell r="E61">
            <v>494</v>
          </cell>
          <cell r="F61">
            <v>432.4</v>
          </cell>
          <cell r="G61">
            <v>499.5</v>
          </cell>
          <cell r="H61">
            <v>550.5</v>
          </cell>
          <cell r="I61">
            <v>546.1</v>
          </cell>
          <cell r="J61">
            <v>470.1</v>
          </cell>
          <cell r="K61">
            <v>482.2</v>
          </cell>
          <cell r="L61">
            <v>431.6</v>
          </cell>
          <cell r="M61">
            <v>463.8</v>
          </cell>
          <cell r="N61">
            <v>438.1</v>
          </cell>
          <cell r="P61">
            <v>500.4</v>
          </cell>
          <cell r="Q61">
            <v>510.7</v>
          </cell>
          <cell r="R61">
            <v>457.2</v>
          </cell>
          <cell r="AG61">
            <v>0.51767215112736142</v>
          </cell>
          <cell r="AX61">
            <v>3.3964473941050288E-2</v>
          </cell>
        </row>
        <row r="62">
          <cell r="A62">
            <v>44409</v>
          </cell>
          <cell r="B62">
            <v>510.4</v>
          </cell>
          <cell r="C62">
            <v>537.6</v>
          </cell>
          <cell r="D62">
            <v>426.7</v>
          </cell>
          <cell r="E62">
            <v>510.9</v>
          </cell>
          <cell r="F62">
            <v>437.4</v>
          </cell>
          <cell r="G62">
            <v>515.9</v>
          </cell>
          <cell r="H62">
            <v>573.70000000000005</v>
          </cell>
          <cell r="I62">
            <v>559.5</v>
          </cell>
          <cell r="J62">
            <v>467.3</v>
          </cell>
          <cell r="K62">
            <v>500</v>
          </cell>
          <cell r="L62">
            <v>449.9</v>
          </cell>
          <cell r="M62">
            <v>477.4</v>
          </cell>
          <cell r="N62">
            <v>452.5</v>
          </cell>
          <cell r="P62">
            <v>503.4</v>
          </cell>
          <cell r="Q62">
            <v>526.70000000000005</v>
          </cell>
          <cell r="R62">
            <v>462.4</v>
          </cell>
          <cell r="AG62">
            <v>0.51409077425096394</v>
          </cell>
          <cell r="AX62">
            <v>1.4914102322069134E-2</v>
          </cell>
        </row>
        <row r="63">
          <cell r="A63">
            <v>44440</v>
          </cell>
          <cell r="B63">
            <v>528.5</v>
          </cell>
          <cell r="C63">
            <v>553.4</v>
          </cell>
          <cell r="D63">
            <v>451.8</v>
          </cell>
          <cell r="E63">
            <v>541.70000000000005</v>
          </cell>
          <cell r="F63">
            <v>445.8</v>
          </cell>
          <cell r="G63">
            <v>533.79999999999995</v>
          </cell>
          <cell r="H63">
            <v>598.4</v>
          </cell>
          <cell r="I63">
            <v>576.5</v>
          </cell>
          <cell r="J63">
            <v>480.3</v>
          </cell>
          <cell r="K63">
            <v>518.9</v>
          </cell>
          <cell r="L63">
            <v>463.9</v>
          </cell>
          <cell r="M63">
            <v>496.9</v>
          </cell>
          <cell r="N63">
            <v>462.3</v>
          </cell>
          <cell r="P63">
            <v>535.4</v>
          </cell>
          <cell r="Q63">
            <v>543.9</v>
          </cell>
          <cell r="R63">
            <v>476.1</v>
          </cell>
          <cell r="AG63">
            <v>0.52481246393537218</v>
          </cell>
          <cell r="AX63">
            <v>2.9389880952380931E-2</v>
          </cell>
        </row>
        <row r="64">
          <cell r="A64">
            <v>44470</v>
          </cell>
          <cell r="B64">
            <v>547.1</v>
          </cell>
          <cell r="C64">
            <v>572.29999999999995</v>
          </cell>
          <cell r="D64">
            <v>461.7</v>
          </cell>
          <cell r="E64">
            <v>569.5</v>
          </cell>
          <cell r="F64">
            <v>457</v>
          </cell>
          <cell r="G64">
            <v>548.5</v>
          </cell>
          <cell r="H64">
            <v>626.70000000000005</v>
          </cell>
          <cell r="I64">
            <v>594.29999999999995</v>
          </cell>
          <cell r="J64">
            <v>485.7</v>
          </cell>
          <cell r="K64">
            <v>539.6</v>
          </cell>
          <cell r="L64">
            <v>470.4</v>
          </cell>
          <cell r="M64">
            <v>517.4</v>
          </cell>
          <cell r="N64">
            <v>477.8</v>
          </cell>
          <cell r="P64">
            <v>578.9</v>
          </cell>
          <cell r="Q64">
            <v>561.29999999999995</v>
          </cell>
          <cell r="R64">
            <v>485.2</v>
          </cell>
          <cell r="AG64">
            <v>0.52098971365026414</v>
          </cell>
          <cell r="AX64">
            <v>3.4152511745572767E-2</v>
          </cell>
        </row>
        <row r="65">
          <cell r="A65">
            <v>44501</v>
          </cell>
          <cell r="B65">
            <v>560.9</v>
          </cell>
          <cell r="C65">
            <v>584.5</v>
          </cell>
          <cell r="D65">
            <v>466.8</v>
          </cell>
          <cell r="E65">
            <v>592.79999999999995</v>
          </cell>
          <cell r="F65">
            <v>467</v>
          </cell>
          <cell r="G65">
            <v>563.29999999999995</v>
          </cell>
          <cell r="H65">
            <v>641.9</v>
          </cell>
          <cell r="I65">
            <v>607.4</v>
          </cell>
          <cell r="J65">
            <v>489.7</v>
          </cell>
          <cell r="K65">
            <v>547.5</v>
          </cell>
          <cell r="L65">
            <v>474.4</v>
          </cell>
          <cell r="M65">
            <v>543.20000000000005</v>
          </cell>
          <cell r="N65">
            <v>487.6</v>
          </cell>
          <cell r="P65">
            <v>581.9</v>
          </cell>
          <cell r="Q65">
            <v>579.5</v>
          </cell>
          <cell r="R65">
            <v>490.2</v>
          </cell>
          <cell r="AG65">
            <v>0.51185983827493264</v>
          </cell>
          <cell r="AX65">
            <v>2.1317490826489705E-2</v>
          </cell>
        </row>
        <row r="66">
          <cell r="A66">
            <v>44531</v>
          </cell>
          <cell r="B66">
            <v>582.5</v>
          </cell>
          <cell r="C66">
            <v>609.29999999999995</v>
          </cell>
          <cell r="D66">
            <v>491.9</v>
          </cell>
          <cell r="E66">
            <v>621.1</v>
          </cell>
          <cell r="F66">
            <v>476.8</v>
          </cell>
          <cell r="G66">
            <v>582.29999999999995</v>
          </cell>
          <cell r="H66">
            <v>645.1</v>
          </cell>
          <cell r="I66">
            <v>637.29999999999995</v>
          </cell>
          <cell r="J66">
            <v>498.8</v>
          </cell>
          <cell r="K66">
            <v>569.1</v>
          </cell>
          <cell r="L66">
            <v>479.1</v>
          </cell>
          <cell r="M66">
            <v>575.1</v>
          </cell>
          <cell r="N66">
            <v>503.1</v>
          </cell>
          <cell r="P66">
            <v>603.6</v>
          </cell>
          <cell r="Q66">
            <v>605.20000000000005</v>
          </cell>
          <cell r="R66">
            <v>498.6</v>
          </cell>
          <cell r="AG66">
            <v>0.50945840891422667</v>
          </cell>
          <cell r="AX66">
            <v>4.2429426860564501E-2</v>
          </cell>
        </row>
        <row r="67">
          <cell r="A67">
            <v>44562</v>
          </cell>
          <cell r="B67">
            <v>605</v>
          </cell>
          <cell r="C67">
            <v>639.4</v>
          </cell>
          <cell r="D67">
            <v>500.8</v>
          </cell>
          <cell r="E67">
            <v>636</v>
          </cell>
          <cell r="F67">
            <v>485.2</v>
          </cell>
          <cell r="G67">
            <v>601.70000000000005</v>
          </cell>
          <cell r="H67">
            <v>671.7</v>
          </cell>
          <cell r="I67">
            <v>654.9</v>
          </cell>
          <cell r="J67">
            <v>536.1</v>
          </cell>
          <cell r="K67">
            <v>593.1</v>
          </cell>
          <cell r="L67">
            <v>482.8</v>
          </cell>
          <cell r="M67">
            <v>607.79999999999995</v>
          </cell>
          <cell r="N67">
            <v>524.70000000000005</v>
          </cell>
          <cell r="P67">
            <v>658.3</v>
          </cell>
          <cell r="Q67">
            <v>625.20000000000005</v>
          </cell>
          <cell r="R67">
            <v>512.4</v>
          </cell>
          <cell r="AG67">
            <v>0.50684931506849318</v>
          </cell>
          <cell r="AX67">
            <v>4.94009519120302E-2</v>
          </cell>
        </row>
        <row r="68">
          <cell r="A68">
            <v>44593</v>
          </cell>
          <cell r="B68">
            <v>633.4</v>
          </cell>
          <cell r="C68">
            <v>687.2</v>
          </cell>
          <cell r="D68">
            <v>514.1</v>
          </cell>
          <cell r="E68">
            <v>657.6</v>
          </cell>
          <cell r="F68">
            <v>498.9</v>
          </cell>
          <cell r="G68">
            <v>628.29999999999995</v>
          </cell>
          <cell r="H68">
            <v>696.1</v>
          </cell>
          <cell r="I68">
            <v>687.2</v>
          </cell>
          <cell r="J68">
            <v>544</v>
          </cell>
          <cell r="K68">
            <v>606.70000000000005</v>
          </cell>
          <cell r="L68">
            <v>495.6</v>
          </cell>
          <cell r="M68">
            <v>634</v>
          </cell>
          <cell r="N68">
            <v>547.4</v>
          </cell>
          <cell r="P68">
            <v>713.7</v>
          </cell>
          <cell r="Q68">
            <v>653</v>
          </cell>
          <cell r="R68">
            <v>528.29999999999995</v>
          </cell>
          <cell r="AG68">
            <v>0.52296225054099543</v>
          </cell>
          <cell r="AX68">
            <v>7.4757585236159052E-2</v>
          </cell>
        </row>
        <row r="69">
          <cell r="A69">
            <v>44621</v>
          </cell>
          <cell r="B69">
            <v>676.1</v>
          </cell>
          <cell r="C69">
            <v>736.9</v>
          </cell>
          <cell r="D69">
            <v>543.6</v>
          </cell>
          <cell r="E69">
            <v>729</v>
          </cell>
          <cell r="F69">
            <v>537.20000000000005</v>
          </cell>
          <cell r="G69">
            <v>655.9</v>
          </cell>
          <cell r="H69">
            <v>730.6</v>
          </cell>
          <cell r="I69">
            <v>724.8</v>
          </cell>
          <cell r="J69">
            <v>562.79999999999995</v>
          </cell>
          <cell r="K69">
            <v>626.9</v>
          </cell>
          <cell r="L69">
            <v>612.70000000000005</v>
          </cell>
          <cell r="M69">
            <v>668.5</v>
          </cell>
          <cell r="N69">
            <v>577.70000000000005</v>
          </cell>
          <cell r="P69">
            <v>757.9</v>
          </cell>
          <cell r="Q69">
            <v>694.8</v>
          </cell>
          <cell r="R69">
            <v>572.79999999999995</v>
          </cell>
          <cell r="AG69">
            <v>0.55104381738930952</v>
          </cell>
          <cell r="AX69">
            <v>7.2322467986030148E-2</v>
          </cell>
        </row>
        <row r="70">
          <cell r="A70">
            <v>44652</v>
          </cell>
          <cell r="B70">
            <v>716.9</v>
          </cell>
          <cell r="C70">
            <v>780.1</v>
          </cell>
          <cell r="D70">
            <v>561.79999999999995</v>
          </cell>
          <cell r="E70">
            <v>801.1</v>
          </cell>
          <cell r="F70">
            <v>561.70000000000005</v>
          </cell>
          <cell r="G70">
            <v>692</v>
          </cell>
          <cell r="H70">
            <v>777.3</v>
          </cell>
          <cell r="I70">
            <v>763.5</v>
          </cell>
          <cell r="J70">
            <v>583.29999999999995</v>
          </cell>
          <cell r="K70">
            <v>659.6</v>
          </cell>
          <cell r="L70">
            <v>635.5</v>
          </cell>
          <cell r="M70">
            <v>717.6</v>
          </cell>
          <cell r="N70">
            <v>608.1</v>
          </cell>
          <cell r="P70">
            <v>799</v>
          </cell>
          <cell r="Q70">
            <v>741.4</v>
          </cell>
          <cell r="R70">
            <v>595.20000000000005</v>
          </cell>
          <cell r="AG70">
            <v>0.58011902137976645</v>
          </cell>
          <cell r="AX70">
            <v>5.8623965259872568E-2</v>
          </cell>
        </row>
        <row r="71">
          <cell r="A71">
            <v>44682</v>
          </cell>
          <cell r="B71">
            <v>753.1</v>
          </cell>
          <cell r="C71">
            <v>814.6</v>
          </cell>
          <cell r="D71">
            <v>593.6</v>
          </cell>
          <cell r="E71">
            <v>847.2</v>
          </cell>
          <cell r="F71">
            <v>581.70000000000005</v>
          </cell>
          <cell r="G71">
            <v>729</v>
          </cell>
          <cell r="H71">
            <v>825.6</v>
          </cell>
          <cell r="I71">
            <v>810.2</v>
          </cell>
          <cell r="J71">
            <v>601.20000000000005</v>
          </cell>
          <cell r="K71">
            <v>693.9</v>
          </cell>
          <cell r="L71">
            <v>656.1</v>
          </cell>
          <cell r="M71">
            <v>758.4</v>
          </cell>
          <cell r="N71">
            <v>635.79999999999995</v>
          </cell>
          <cell r="P71">
            <v>825.8</v>
          </cell>
          <cell r="Q71">
            <v>779.9</v>
          </cell>
          <cell r="R71">
            <v>629</v>
          </cell>
          <cell r="AG71">
            <v>0.60678472370386194</v>
          </cell>
          <cell r="AX71">
            <v>4.422509934623764E-2</v>
          </cell>
        </row>
        <row r="72">
          <cell r="A72">
            <v>44713</v>
          </cell>
          <cell r="B72">
            <v>793</v>
          </cell>
          <cell r="C72">
            <v>852.2</v>
          </cell>
          <cell r="D72">
            <v>633.5</v>
          </cell>
          <cell r="E72">
            <v>895.9</v>
          </cell>
          <cell r="F72">
            <v>621.29999999999995</v>
          </cell>
          <cell r="G72">
            <v>772.6</v>
          </cell>
          <cell r="H72">
            <v>886.8</v>
          </cell>
          <cell r="I72">
            <v>848.6</v>
          </cell>
          <cell r="J72">
            <v>603.6</v>
          </cell>
          <cell r="K72">
            <v>724</v>
          </cell>
          <cell r="L72">
            <v>669.4</v>
          </cell>
          <cell r="M72">
            <v>805.5</v>
          </cell>
          <cell r="N72">
            <v>667.8</v>
          </cell>
          <cell r="P72">
            <v>880.3</v>
          </cell>
          <cell r="Q72">
            <v>819.6</v>
          </cell>
          <cell r="R72">
            <v>662.1</v>
          </cell>
          <cell r="AG72">
            <v>0.63978494623655902</v>
          </cell>
          <cell r="AX72">
            <v>4.6157623373434875E-2</v>
          </cell>
        </row>
        <row r="73">
          <cell r="A73">
            <v>44743</v>
          </cell>
          <cell r="B73">
            <v>851.8</v>
          </cell>
          <cell r="C73">
            <v>903.5</v>
          </cell>
          <cell r="D73">
            <v>674.3</v>
          </cell>
          <cell r="E73">
            <v>971.8</v>
          </cell>
          <cell r="F73">
            <v>649.70000000000005</v>
          </cell>
          <cell r="G73">
            <v>852.4</v>
          </cell>
          <cell r="H73">
            <v>947.5</v>
          </cell>
          <cell r="I73">
            <v>895.3</v>
          </cell>
          <cell r="J73">
            <v>636.79999999999995</v>
          </cell>
          <cell r="K73">
            <v>819.5</v>
          </cell>
          <cell r="L73">
            <v>710.3</v>
          </cell>
          <cell r="M73">
            <v>884.1</v>
          </cell>
          <cell r="N73">
            <v>721.9</v>
          </cell>
          <cell r="P73">
            <v>979.8</v>
          </cell>
          <cell r="Q73">
            <v>879.6</v>
          </cell>
          <cell r="R73">
            <v>694.6</v>
          </cell>
          <cell r="AG73">
            <v>0.71009837382051777</v>
          </cell>
          <cell r="AX73">
            <v>6.0197136822342179E-2</v>
          </cell>
        </row>
        <row r="74">
          <cell r="A74">
            <v>44774</v>
          </cell>
          <cell r="B74">
            <v>911.1</v>
          </cell>
          <cell r="C74">
            <v>967.6</v>
          </cell>
          <cell r="D74">
            <v>721.7</v>
          </cell>
          <cell r="E74">
            <v>1067.5</v>
          </cell>
          <cell r="F74">
            <v>685.7</v>
          </cell>
          <cell r="G74">
            <v>924.2</v>
          </cell>
          <cell r="H74">
            <v>1001.7</v>
          </cell>
          <cell r="I74">
            <v>956.5</v>
          </cell>
          <cell r="J74">
            <v>662.6</v>
          </cell>
          <cell r="K74">
            <v>860.7</v>
          </cell>
          <cell r="L74">
            <v>745.7</v>
          </cell>
          <cell r="M74">
            <v>942.9</v>
          </cell>
          <cell r="N74">
            <v>784.4</v>
          </cell>
          <cell r="P74">
            <v>1064.7</v>
          </cell>
          <cell r="Q74">
            <v>939.5</v>
          </cell>
          <cell r="R74">
            <v>738.3</v>
          </cell>
          <cell r="AG74">
            <v>0.78507053291536066</v>
          </cell>
          <cell r="AX74">
            <v>7.0946319867183139E-2</v>
          </cell>
        </row>
        <row r="75">
          <cell r="A75">
            <v>44805</v>
          </cell>
          <cell r="B75">
            <v>967.3</v>
          </cell>
          <cell r="C75">
            <v>1032.8</v>
          </cell>
          <cell r="D75">
            <v>789.7</v>
          </cell>
          <cell r="E75">
            <v>1181</v>
          </cell>
          <cell r="F75">
            <v>707</v>
          </cell>
          <cell r="G75">
            <v>980.1</v>
          </cell>
          <cell r="H75">
            <v>1045.0999999999999</v>
          </cell>
          <cell r="I75">
            <v>1012.1</v>
          </cell>
          <cell r="J75">
            <v>679</v>
          </cell>
          <cell r="K75">
            <v>905.8</v>
          </cell>
          <cell r="L75">
            <v>773</v>
          </cell>
          <cell r="M75">
            <v>988.6</v>
          </cell>
          <cell r="N75">
            <v>837.7</v>
          </cell>
          <cell r="P75">
            <v>1189.7</v>
          </cell>
          <cell r="Q75">
            <v>991.3</v>
          </cell>
          <cell r="R75">
            <v>771.9</v>
          </cell>
          <cell r="AG75">
            <v>0.83027436140018906</v>
          </cell>
          <cell r="AX75">
            <v>6.7383216205043395E-2</v>
          </cell>
        </row>
        <row r="76">
          <cell r="A76">
            <v>44835</v>
          </cell>
          <cell r="B76">
            <v>1028.7</v>
          </cell>
          <cell r="C76">
            <v>1096.5</v>
          </cell>
          <cell r="D76">
            <v>832.7</v>
          </cell>
          <cell r="E76">
            <v>1261.5999999999999</v>
          </cell>
          <cell r="F76">
            <v>759.8</v>
          </cell>
          <cell r="G76">
            <v>1028.4000000000001</v>
          </cell>
          <cell r="H76">
            <v>1119.4000000000001</v>
          </cell>
          <cell r="I76">
            <v>1057.3</v>
          </cell>
          <cell r="J76">
            <v>761.3</v>
          </cell>
          <cell r="K76">
            <v>956.8</v>
          </cell>
          <cell r="L76">
            <v>827.9</v>
          </cell>
          <cell r="M76">
            <v>1061.9000000000001</v>
          </cell>
          <cell r="N76">
            <v>889.2</v>
          </cell>
          <cell r="P76">
            <v>1297.3</v>
          </cell>
          <cell r="Q76">
            <v>1046.3</v>
          </cell>
          <cell r="R76">
            <v>829.1</v>
          </cell>
          <cell r="AG76">
            <v>0.88027782855053927</v>
          </cell>
          <cell r="AX76">
            <v>6.1676994577846589E-2</v>
          </cell>
        </row>
        <row r="77">
          <cell r="A77">
            <v>44866</v>
          </cell>
          <cell r="B77">
            <v>1079.3</v>
          </cell>
          <cell r="C77">
            <v>1135</v>
          </cell>
          <cell r="D77">
            <v>885.5</v>
          </cell>
          <cell r="E77">
            <v>1318.3</v>
          </cell>
          <cell r="F77">
            <v>825.5</v>
          </cell>
          <cell r="G77">
            <v>1084.2</v>
          </cell>
          <cell r="H77">
            <v>1165.3</v>
          </cell>
          <cell r="I77">
            <v>1121.7</v>
          </cell>
          <cell r="J77">
            <v>809.7</v>
          </cell>
          <cell r="K77">
            <v>996.7</v>
          </cell>
          <cell r="L77">
            <v>859.1</v>
          </cell>
          <cell r="M77">
            <v>1120.5999999999999</v>
          </cell>
          <cell r="N77">
            <v>941.2</v>
          </cell>
          <cell r="P77">
            <v>1350.5</v>
          </cell>
          <cell r="Q77">
            <v>1096</v>
          </cell>
          <cell r="R77">
            <v>880.8</v>
          </cell>
          <cell r="AG77">
            <v>0.92422891781066152</v>
          </cell>
          <cell r="AX77">
            <v>3.5111719106247108E-2</v>
          </cell>
        </row>
        <row r="78">
          <cell r="A78">
            <v>44896</v>
          </cell>
          <cell r="B78">
            <v>1134.5999999999999</v>
          </cell>
          <cell r="C78">
            <v>1187.9000000000001</v>
          </cell>
          <cell r="D78">
            <v>948.8</v>
          </cell>
          <cell r="E78">
            <v>1371.3</v>
          </cell>
          <cell r="F78">
            <v>860.1</v>
          </cell>
          <cell r="G78">
            <v>1148.5</v>
          </cell>
          <cell r="H78">
            <v>1231.5</v>
          </cell>
          <cell r="I78">
            <v>1186.5999999999999</v>
          </cell>
          <cell r="J78">
            <v>837.2</v>
          </cell>
          <cell r="K78">
            <v>1042.7</v>
          </cell>
          <cell r="L78">
            <v>892.6</v>
          </cell>
          <cell r="M78">
            <v>1200.8</v>
          </cell>
          <cell r="N78">
            <v>995.3</v>
          </cell>
          <cell r="P78">
            <v>1413.2</v>
          </cell>
          <cell r="Q78">
            <v>1153.5999999999999</v>
          </cell>
          <cell r="R78">
            <v>925.8</v>
          </cell>
          <cell r="AG78">
            <v>0.94781115879828315</v>
          </cell>
          <cell r="AX78">
            <v>4.6607929515418478E-2</v>
          </cell>
        </row>
        <row r="79">
          <cell r="A79">
            <v>44927</v>
          </cell>
          <cell r="B79">
            <v>1203</v>
          </cell>
          <cell r="C79">
            <v>1268.3</v>
          </cell>
          <cell r="D79">
            <v>1017.9</v>
          </cell>
          <cell r="E79">
            <v>1402.8</v>
          </cell>
          <cell r="F79">
            <v>929.2</v>
          </cell>
          <cell r="G79">
            <v>1210.7</v>
          </cell>
          <cell r="H79">
            <v>1291.8</v>
          </cell>
          <cell r="I79">
            <v>1257.0999999999999</v>
          </cell>
          <cell r="J79">
            <v>903.9</v>
          </cell>
          <cell r="K79">
            <v>1136.0999999999999</v>
          </cell>
          <cell r="L79">
            <v>902.1</v>
          </cell>
          <cell r="M79">
            <v>1275.5999999999999</v>
          </cell>
          <cell r="N79">
            <v>1063</v>
          </cell>
          <cell r="P79">
            <v>1525.1</v>
          </cell>
          <cell r="Q79">
            <v>1215.3</v>
          </cell>
          <cell r="R79">
            <v>991.5</v>
          </cell>
          <cell r="AG79">
            <v>0.98842975206611561</v>
          </cell>
          <cell r="AX79">
            <v>6.7682464853943802E-2</v>
          </cell>
        </row>
        <row r="80">
          <cell r="A80">
            <v>44958</v>
          </cell>
          <cell r="B80">
            <v>1282.7</v>
          </cell>
          <cell r="C80">
            <v>1392.4</v>
          </cell>
          <cell r="D80">
            <v>1071.0999999999999</v>
          </cell>
          <cell r="E80">
            <v>1457.8</v>
          </cell>
          <cell r="F80">
            <v>973.8</v>
          </cell>
          <cell r="G80">
            <v>1271.9000000000001</v>
          </cell>
          <cell r="H80">
            <v>1360.5</v>
          </cell>
          <cell r="I80">
            <v>1318.2</v>
          </cell>
          <cell r="J80">
            <v>974.8</v>
          </cell>
          <cell r="K80">
            <v>1205.9000000000001</v>
          </cell>
          <cell r="L80">
            <v>930.5</v>
          </cell>
          <cell r="M80">
            <v>1371.9</v>
          </cell>
          <cell r="N80">
            <v>1132</v>
          </cell>
          <cell r="P80">
            <v>1576</v>
          </cell>
          <cell r="Q80">
            <v>1308.8</v>
          </cell>
          <cell r="R80">
            <v>1042.5</v>
          </cell>
          <cell r="AG80">
            <v>1.0251026207767606</v>
          </cell>
          <cell r="AX80">
            <v>9.7847512418197669E-2</v>
          </cell>
        </row>
        <row r="81">
          <cell r="A81">
            <v>44986</v>
          </cell>
          <cell r="B81">
            <v>1381.2</v>
          </cell>
          <cell r="C81">
            <v>1522.5</v>
          </cell>
          <cell r="D81">
            <v>1159.9000000000001</v>
          </cell>
          <cell r="E81">
            <v>1595.1</v>
          </cell>
          <cell r="F81">
            <v>1037.2</v>
          </cell>
          <cell r="G81">
            <v>1345.8</v>
          </cell>
          <cell r="H81">
            <v>1438.3</v>
          </cell>
          <cell r="I81">
            <v>1388.2</v>
          </cell>
          <cell r="J81">
            <v>993.5</v>
          </cell>
          <cell r="K81">
            <v>1258.8</v>
          </cell>
          <cell r="L81">
            <v>1201.0999999999999</v>
          </cell>
          <cell r="M81">
            <v>1480</v>
          </cell>
          <cell r="N81">
            <v>1203.4000000000001</v>
          </cell>
          <cell r="P81">
            <v>1723</v>
          </cell>
          <cell r="Q81">
            <v>1403.1</v>
          </cell>
          <cell r="R81">
            <v>1128.9000000000001</v>
          </cell>
          <cell r="AG81">
            <v>1.0428930631563378</v>
          </cell>
          <cell r="AX81">
            <v>9.3435794311979237E-2</v>
          </cell>
        </row>
        <row r="82">
          <cell r="A82">
            <v>45017</v>
          </cell>
          <cell r="B82">
            <v>1497.2</v>
          </cell>
          <cell r="C82">
            <v>1677</v>
          </cell>
          <cell r="D82">
            <v>1203.8</v>
          </cell>
          <cell r="E82">
            <v>1768.1</v>
          </cell>
          <cell r="F82">
            <v>1095.5</v>
          </cell>
          <cell r="G82">
            <v>1462</v>
          </cell>
          <cell r="H82">
            <v>1533</v>
          </cell>
          <cell r="I82">
            <v>1477.7</v>
          </cell>
          <cell r="J82">
            <v>1055.7</v>
          </cell>
          <cell r="K82">
            <v>1353.7</v>
          </cell>
          <cell r="L82">
            <v>1261.5</v>
          </cell>
          <cell r="M82">
            <v>1626.3</v>
          </cell>
          <cell r="N82">
            <v>1282.8</v>
          </cell>
          <cell r="P82">
            <v>1940.9</v>
          </cell>
          <cell r="Q82">
            <v>1521</v>
          </cell>
          <cell r="R82">
            <v>1184.0999999999999</v>
          </cell>
          <cell r="AG82">
            <v>1.0884363230576093</v>
          </cell>
          <cell r="AX82">
            <v>0.10147783251231535</v>
          </cell>
        </row>
        <row r="83">
          <cell r="A83">
            <v>45047</v>
          </cell>
          <cell r="B83">
            <v>1613.6</v>
          </cell>
          <cell r="C83">
            <v>1774.4</v>
          </cell>
          <cell r="D83">
            <v>1305.4000000000001</v>
          </cell>
          <cell r="E83">
            <v>1903.2</v>
          </cell>
          <cell r="F83">
            <v>1225.4000000000001</v>
          </cell>
          <cell r="G83">
            <v>1590.1</v>
          </cell>
          <cell r="H83">
            <v>1671.7</v>
          </cell>
          <cell r="I83">
            <v>1597.9</v>
          </cell>
          <cell r="J83">
            <v>1126.8</v>
          </cell>
          <cell r="K83">
            <v>1466.9</v>
          </cell>
          <cell r="L83">
            <v>1323.5</v>
          </cell>
          <cell r="M83">
            <v>1778.1</v>
          </cell>
          <cell r="N83">
            <v>1374</v>
          </cell>
          <cell r="P83">
            <v>2056.9</v>
          </cell>
          <cell r="Q83">
            <v>1640.3</v>
          </cell>
          <cell r="R83">
            <v>1291.0999999999999</v>
          </cell>
          <cell r="AG83">
            <v>1.1426105430885669</v>
          </cell>
          <cell r="AX83">
            <v>5.8079904591532561E-2</v>
          </cell>
        </row>
        <row r="84">
          <cell r="A84">
            <v>45078</v>
          </cell>
          <cell r="B84">
            <v>1709.6</v>
          </cell>
          <cell r="C84">
            <v>1848</v>
          </cell>
          <cell r="D84">
            <v>1364.2</v>
          </cell>
          <cell r="E84">
            <v>1983.4</v>
          </cell>
          <cell r="F84">
            <v>1324.6</v>
          </cell>
          <cell r="G84">
            <v>1717.2</v>
          </cell>
          <cell r="H84">
            <v>1815.4</v>
          </cell>
          <cell r="I84">
            <v>1701.8</v>
          </cell>
          <cell r="J84">
            <v>1244.8</v>
          </cell>
          <cell r="K84">
            <v>1561.7</v>
          </cell>
          <cell r="L84">
            <v>1410.5</v>
          </cell>
          <cell r="M84">
            <v>1890</v>
          </cell>
          <cell r="N84">
            <v>1464.1</v>
          </cell>
          <cell r="P84">
            <v>2094.6999999999998</v>
          </cell>
          <cell r="Q84">
            <v>1746.8</v>
          </cell>
          <cell r="R84">
            <v>1383.9</v>
          </cell>
          <cell r="AG84">
            <v>1.1558638083228248</v>
          </cell>
          <cell r="AX84">
            <v>4.1478809738503042E-2</v>
          </cell>
        </row>
        <row r="85">
          <cell r="A85">
            <v>45108</v>
          </cell>
          <cell r="B85">
            <v>1818.1</v>
          </cell>
          <cell r="C85">
            <v>1954.5</v>
          </cell>
          <cell r="D85">
            <v>1487.5</v>
          </cell>
          <cell r="E85">
            <v>2043.7</v>
          </cell>
          <cell r="F85">
            <v>1377.3</v>
          </cell>
          <cell r="G85">
            <v>1822.9</v>
          </cell>
          <cell r="H85">
            <v>1979.4</v>
          </cell>
          <cell r="I85">
            <v>1791.8</v>
          </cell>
          <cell r="J85">
            <v>1396.3</v>
          </cell>
          <cell r="K85">
            <v>1736.5</v>
          </cell>
          <cell r="L85">
            <v>1497</v>
          </cell>
          <cell r="M85">
            <v>2030.9</v>
          </cell>
          <cell r="N85">
            <v>1556.5</v>
          </cell>
          <cell r="P85">
            <v>2201.6</v>
          </cell>
          <cell r="Q85">
            <v>1860.3</v>
          </cell>
          <cell r="R85">
            <v>1476.9</v>
          </cell>
          <cell r="AG85">
            <v>1.1344212256398216</v>
          </cell>
          <cell r="AX85">
            <v>5.7629870129870087E-2</v>
          </cell>
        </row>
        <row r="86">
          <cell r="A86">
            <v>45139</v>
          </cell>
          <cell r="B86">
            <v>2044.3</v>
          </cell>
          <cell r="C86">
            <v>2259.1999999999998</v>
          </cell>
          <cell r="D86">
            <v>1613.7</v>
          </cell>
          <cell r="E86">
            <v>2230.6</v>
          </cell>
          <cell r="F86">
            <v>1503.2</v>
          </cell>
          <cell r="G86">
            <v>2079.3000000000002</v>
          </cell>
          <cell r="H86">
            <v>2281.6</v>
          </cell>
          <cell r="I86">
            <v>1979.1</v>
          </cell>
          <cell r="J86">
            <v>1459</v>
          </cell>
          <cell r="K86">
            <v>1937.7</v>
          </cell>
          <cell r="L86">
            <v>1626.8</v>
          </cell>
          <cell r="M86">
            <v>2283.6</v>
          </cell>
          <cell r="N86">
            <v>1702.4</v>
          </cell>
          <cell r="P86">
            <v>2436.1</v>
          </cell>
          <cell r="Q86">
            <v>2116.8000000000002</v>
          </cell>
          <cell r="R86">
            <v>1599.1</v>
          </cell>
          <cell r="AG86">
            <v>1.2437712655032378</v>
          </cell>
          <cell r="AX86">
            <v>0.15589664875927345</v>
          </cell>
        </row>
        <row r="87">
          <cell r="A87">
            <v>45170</v>
          </cell>
          <cell r="B87">
            <v>2304.9</v>
          </cell>
          <cell r="C87">
            <v>2583.4</v>
          </cell>
          <cell r="D87">
            <v>1800</v>
          </cell>
          <cell r="E87">
            <v>2581.1</v>
          </cell>
          <cell r="F87">
            <v>1630.3</v>
          </cell>
          <cell r="G87">
            <v>2342.4</v>
          </cell>
          <cell r="H87">
            <v>2499.3000000000002</v>
          </cell>
          <cell r="I87">
            <v>2193.6999999999998</v>
          </cell>
          <cell r="J87">
            <v>1598.7</v>
          </cell>
          <cell r="K87">
            <v>2230.9</v>
          </cell>
          <cell r="L87">
            <v>1759.2</v>
          </cell>
          <cell r="M87">
            <v>2586</v>
          </cell>
          <cell r="N87">
            <v>1901.2</v>
          </cell>
          <cell r="P87">
            <v>2794</v>
          </cell>
          <cell r="Q87">
            <v>2401</v>
          </cell>
          <cell r="R87">
            <v>1732.1</v>
          </cell>
          <cell r="AG87">
            <v>1.3828181536234885</v>
          </cell>
          <cell r="AX87">
            <v>0.14350212464589251</v>
          </cell>
        </row>
        <row r="88">
          <cell r="A88">
            <v>45200</v>
          </cell>
          <cell r="B88">
            <v>2496.3000000000002</v>
          </cell>
          <cell r="C88">
            <v>2782.4</v>
          </cell>
          <cell r="D88">
            <v>1977.2</v>
          </cell>
          <cell r="E88">
            <v>2864.6</v>
          </cell>
          <cell r="F88">
            <v>1757.6</v>
          </cell>
          <cell r="G88">
            <v>2592.9</v>
          </cell>
          <cell r="H88">
            <v>2626.9</v>
          </cell>
          <cell r="I88">
            <v>2349.1</v>
          </cell>
          <cell r="J88">
            <v>1800.9</v>
          </cell>
          <cell r="K88">
            <v>2438.4</v>
          </cell>
          <cell r="L88">
            <v>1875.3</v>
          </cell>
          <cell r="M88">
            <v>2813.2</v>
          </cell>
          <cell r="N88">
            <v>2047</v>
          </cell>
          <cell r="P88">
            <v>3006.9</v>
          </cell>
          <cell r="Q88">
            <v>2612.5</v>
          </cell>
          <cell r="R88">
            <v>1846.8</v>
          </cell>
          <cell r="AG88">
            <v>1.4266550014581512</v>
          </cell>
          <cell r="AX88">
            <v>7.7030270186575933E-2</v>
          </cell>
        </row>
        <row r="89">
          <cell r="A89">
            <v>45231</v>
          </cell>
          <cell r="B89">
            <v>2816.1</v>
          </cell>
          <cell r="C89">
            <v>3218.4</v>
          </cell>
          <cell r="D89">
            <v>2209.6</v>
          </cell>
          <cell r="E89">
            <v>3151.5</v>
          </cell>
          <cell r="F89">
            <v>1881.8</v>
          </cell>
          <cell r="G89">
            <v>2915.6</v>
          </cell>
          <cell r="H89">
            <v>3043.9</v>
          </cell>
          <cell r="I89">
            <v>2593.1999999999998</v>
          </cell>
          <cell r="J89">
            <v>2074.6999999999998</v>
          </cell>
          <cell r="K89">
            <v>2760.1</v>
          </cell>
          <cell r="L89">
            <v>2031.2</v>
          </cell>
          <cell r="M89">
            <v>3151.6</v>
          </cell>
          <cell r="N89">
            <v>2282.6999999999998</v>
          </cell>
          <cell r="P89">
            <v>3392</v>
          </cell>
          <cell r="Q89">
            <v>2962.7</v>
          </cell>
          <cell r="R89">
            <v>2032.5</v>
          </cell>
          <cell r="AG89">
            <v>1.6091911424071159</v>
          </cell>
          <cell r="AX89">
            <v>0.15669925244393323</v>
          </cell>
        </row>
        <row r="90">
          <cell r="A90">
            <v>45261</v>
          </cell>
          <cell r="B90">
            <v>3533.2</v>
          </cell>
          <cell r="C90">
            <v>4173.7</v>
          </cell>
          <cell r="D90">
            <v>2656.7</v>
          </cell>
          <cell r="E90">
            <v>3694.9</v>
          </cell>
          <cell r="F90">
            <v>2141.8000000000002</v>
          </cell>
          <cell r="G90">
            <v>3810.1</v>
          </cell>
          <cell r="H90">
            <v>4036</v>
          </cell>
          <cell r="I90">
            <v>3414.1</v>
          </cell>
          <cell r="J90">
            <v>2398.1</v>
          </cell>
          <cell r="K90">
            <v>3317.3</v>
          </cell>
          <cell r="L90">
            <v>2157.4</v>
          </cell>
          <cell r="M90">
            <v>3831.9</v>
          </cell>
          <cell r="N90">
            <v>3029.3</v>
          </cell>
          <cell r="P90">
            <v>3942.5</v>
          </cell>
          <cell r="Q90">
            <v>3799.9</v>
          </cell>
          <cell r="R90">
            <v>2452.8000000000002</v>
          </cell>
          <cell r="AG90">
            <v>2.1140490040542925</v>
          </cell>
          <cell r="AX90">
            <v>0.2968245090728312</v>
          </cell>
        </row>
        <row r="91">
          <cell r="A91">
            <v>45292</v>
          </cell>
          <cell r="B91">
            <v>4261.5</v>
          </cell>
          <cell r="C91">
            <v>5025</v>
          </cell>
          <cell r="D91">
            <v>3215.1</v>
          </cell>
          <cell r="E91">
            <v>4135.8</v>
          </cell>
          <cell r="F91">
            <v>2441.8000000000002</v>
          </cell>
          <cell r="G91">
            <v>4660.8</v>
          </cell>
          <cell r="H91">
            <v>4861.5</v>
          </cell>
          <cell r="I91">
            <v>4311.6000000000004</v>
          </cell>
          <cell r="J91">
            <v>3000.1</v>
          </cell>
          <cell r="K91">
            <v>4113.8999999999996</v>
          </cell>
          <cell r="L91">
            <v>2176</v>
          </cell>
          <cell r="M91">
            <v>4577.2</v>
          </cell>
          <cell r="N91">
            <v>4373.3</v>
          </cell>
          <cell r="P91">
            <v>4581.5</v>
          </cell>
          <cell r="Q91">
            <v>4568.2</v>
          </cell>
          <cell r="R91">
            <v>3104.5</v>
          </cell>
          <cell r="AG91">
            <v>2.5423940149625937</v>
          </cell>
          <cell r="AX91">
            <v>0.20396770251814944</v>
          </cell>
        </row>
        <row r="92">
          <cell r="A92">
            <v>45323</v>
          </cell>
          <cell r="B92">
            <v>4825.8</v>
          </cell>
          <cell r="C92">
            <v>5622.8</v>
          </cell>
          <cell r="D92">
            <v>3783.3</v>
          </cell>
          <cell r="E92">
            <v>4434.7</v>
          </cell>
          <cell r="F92">
            <v>2935.6</v>
          </cell>
          <cell r="G92">
            <v>5142.1000000000004</v>
          </cell>
          <cell r="H92">
            <v>5521.4</v>
          </cell>
          <cell r="I92">
            <v>5243.4</v>
          </cell>
          <cell r="J92">
            <v>3741.5</v>
          </cell>
          <cell r="K92">
            <v>4466.8</v>
          </cell>
          <cell r="L92">
            <v>2392.1</v>
          </cell>
          <cell r="M92">
            <v>5088</v>
          </cell>
          <cell r="N92">
            <v>5098.7</v>
          </cell>
          <cell r="P92">
            <v>4979.8</v>
          </cell>
          <cell r="Q92">
            <v>5129.6000000000004</v>
          </cell>
          <cell r="R92">
            <v>3759.8</v>
          </cell>
          <cell r="AG92">
            <v>2.7622203165198411</v>
          </cell>
          <cell r="AX92">
            <v>0.11896517412935337</v>
          </cell>
        </row>
        <row r="93">
          <cell r="A93">
            <v>45352</v>
          </cell>
          <cell r="B93">
            <v>5357.1</v>
          </cell>
          <cell r="C93">
            <v>6216</v>
          </cell>
          <cell r="D93">
            <v>4248.8999999999996</v>
          </cell>
          <cell r="E93">
            <v>4919.2</v>
          </cell>
          <cell r="F93">
            <v>3324.7</v>
          </cell>
          <cell r="G93">
            <v>5400.8</v>
          </cell>
          <cell r="H93">
            <v>6195.6</v>
          </cell>
          <cell r="I93">
            <v>5923.3</v>
          </cell>
          <cell r="J93">
            <v>4338.1000000000004</v>
          </cell>
          <cell r="K93">
            <v>4846.7</v>
          </cell>
          <cell r="L93">
            <v>3653</v>
          </cell>
          <cell r="M93">
            <v>5511</v>
          </cell>
          <cell r="N93">
            <v>5586.4</v>
          </cell>
          <cell r="P93">
            <v>5534.7</v>
          </cell>
          <cell r="Q93">
            <v>5612.4</v>
          </cell>
          <cell r="R93">
            <v>4441.3</v>
          </cell>
          <cell r="AG93">
            <v>2.8785838401390098</v>
          </cell>
          <cell r="AX93">
            <v>0.10549903962438645</v>
          </cell>
        </row>
        <row r="94">
          <cell r="A94">
            <v>45383</v>
          </cell>
          <cell r="B94">
            <v>5830.2</v>
          </cell>
          <cell r="C94">
            <v>6590.1</v>
          </cell>
          <cell r="D94">
            <v>4482</v>
          </cell>
          <cell r="E94">
            <v>5392.8</v>
          </cell>
          <cell r="F94">
            <v>4509.3999999999996</v>
          </cell>
          <cell r="G94">
            <v>5751.8</v>
          </cell>
          <cell r="H94">
            <v>6761.5</v>
          </cell>
          <cell r="I94">
            <v>6293.9</v>
          </cell>
          <cell r="J94">
            <v>4952.7</v>
          </cell>
          <cell r="K94">
            <v>5192.8999999999996</v>
          </cell>
          <cell r="L94">
            <v>3966.9</v>
          </cell>
          <cell r="M94">
            <v>5912.6</v>
          </cell>
          <cell r="N94">
            <v>5903.9</v>
          </cell>
          <cell r="P94">
            <v>6085.2</v>
          </cell>
          <cell r="Q94">
            <v>5965.9</v>
          </cell>
          <cell r="R94">
            <v>5258.3</v>
          </cell>
          <cell r="AG94">
            <v>2.8940689286668446</v>
          </cell>
          <cell r="AX94">
            <v>6.0183397683397644E-2</v>
          </cell>
        </row>
        <row r="95">
          <cell r="A95">
            <v>45413</v>
          </cell>
          <cell r="B95">
            <v>6073.7</v>
          </cell>
          <cell r="C95">
            <v>6909.6</v>
          </cell>
          <cell r="D95">
            <v>4781.5</v>
          </cell>
          <cell r="E95">
            <v>5584.1</v>
          </cell>
          <cell r="F95">
            <v>4623.3999999999996</v>
          </cell>
          <cell r="G95">
            <v>5937.5</v>
          </cell>
          <cell r="H95">
            <v>6807.9</v>
          </cell>
          <cell r="I95">
            <v>6544.3</v>
          </cell>
          <cell r="J95">
            <v>5359.5</v>
          </cell>
          <cell r="K95">
            <v>5429.5</v>
          </cell>
          <cell r="L95">
            <v>4269.8999999999996</v>
          </cell>
          <cell r="M95">
            <v>6240.6</v>
          </cell>
          <cell r="N95">
            <v>6157.7</v>
          </cell>
          <cell r="P95">
            <v>6521.2</v>
          </cell>
          <cell r="Q95">
            <v>6188.7</v>
          </cell>
          <cell r="R95">
            <v>5469.5</v>
          </cell>
          <cell r="AG95">
            <v>2.7640679226574121</v>
          </cell>
          <cell r="AX95">
            <v>4.8481813629535297E-2</v>
          </cell>
        </row>
        <row r="96">
          <cell r="A96">
            <v>45444</v>
          </cell>
          <cell r="B96">
            <v>6351.7</v>
          </cell>
          <cell r="C96">
            <v>7117.2</v>
          </cell>
          <cell r="D96">
            <v>4880.2</v>
          </cell>
          <cell r="E96">
            <v>5736.1</v>
          </cell>
          <cell r="F96">
            <v>5283.2</v>
          </cell>
          <cell r="G96">
            <v>6073.2</v>
          </cell>
          <cell r="H96">
            <v>7130.9</v>
          </cell>
          <cell r="I96">
            <v>6801.5</v>
          </cell>
          <cell r="J96">
            <v>5644.2</v>
          </cell>
          <cell r="K96">
            <v>5734.4</v>
          </cell>
          <cell r="L96">
            <v>4514.8999999999996</v>
          </cell>
          <cell r="M96">
            <v>6632.3</v>
          </cell>
          <cell r="N96">
            <v>6327.4</v>
          </cell>
          <cell r="P96">
            <v>6811.1</v>
          </cell>
          <cell r="Q96">
            <v>6414.7</v>
          </cell>
          <cell r="R96">
            <v>5910.2</v>
          </cell>
          <cell r="AG96">
            <v>2.7153135236312589</v>
          </cell>
          <cell r="AX96">
            <v>3.0045154567558185E-2</v>
          </cell>
        </row>
        <row r="97">
          <cell r="A97">
            <v>45474</v>
          </cell>
          <cell r="B97">
            <v>6607.7</v>
          </cell>
          <cell r="C97">
            <v>7345.4</v>
          </cell>
          <cell r="D97">
            <v>5178.8</v>
          </cell>
          <cell r="E97">
            <v>5829.7</v>
          </cell>
          <cell r="F97">
            <v>5600.5</v>
          </cell>
          <cell r="G97">
            <v>6282.9</v>
          </cell>
          <cell r="H97">
            <v>7548.1</v>
          </cell>
          <cell r="I97">
            <v>6979</v>
          </cell>
          <cell r="J97">
            <v>5844</v>
          </cell>
          <cell r="K97">
            <v>6059.3</v>
          </cell>
          <cell r="L97">
            <v>4704.2</v>
          </cell>
          <cell r="M97">
            <v>7061.2</v>
          </cell>
          <cell r="N97">
            <v>6545.9</v>
          </cell>
          <cell r="P97">
            <v>7156.8</v>
          </cell>
          <cell r="Q97">
            <v>6657.5</v>
          </cell>
          <cell r="R97">
            <v>6166.2</v>
          </cell>
          <cell r="AG97">
            <v>2.6343985479346572</v>
          </cell>
        </row>
        <row r="98">
          <cell r="A98">
            <v>45505</v>
          </cell>
          <cell r="B98">
            <v>6883.4</v>
          </cell>
          <cell r="C98">
            <v>7611.8</v>
          </cell>
          <cell r="D98">
            <v>5336.3</v>
          </cell>
          <cell r="E98">
            <v>5949.6</v>
          </cell>
          <cell r="F98">
            <v>5995.3</v>
          </cell>
          <cell r="G98">
            <v>6550.8</v>
          </cell>
          <cell r="H98">
            <v>7860.5</v>
          </cell>
          <cell r="I98">
            <v>7335</v>
          </cell>
          <cell r="J98">
            <v>6127.6</v>
          </cell>
          <cell r="K98">
            <v>6282.2</v>
          </cell>
          <cell r="L98">
            <v>5013.2</v>
          </cell>
          <cell r="M98">
            <v>7403.2</v>
          </cell>
          <cell r="N98">
            <v>6694.7</v>
          </cell>
          <cell r="P98">
            <v>7266.1</v>
          </cell>
          <cell r="Q98">
            <v>6931.8</v>
          </cell>
          <cell r="R98">
            <v>6529.4</v>
          </cell>
          <cell r="AG98">
            <v>2.3671183290123756</v>
          </cell>
        </row>
        <row r="99">
          <cell r="A99">
            <v>45536</v>
          </cell>
          <cell r="B99">
            <v>7122.2</v>
          </cell>
          <cell r="C99">
            <v>7787.1</v>
          </cell>
          <cell r="D99">
            <v>5453.6</v>
          </cell>
          <cell r="E99">
            <v>6309</v>
          </cell>
          <cell r="F99">
            <v>6433.4</v>
          </cell>
          <cell r="G99">
            <v>6727.2</v>
          </cell>
          <cell r="H99">
            <v>8122.6</v>
          </cell>
          <cell r="I99">
            <v>7585.4</v>
          </cell>
          <cell r="J99">
            <v>6310.2</v>
          </cell>
          <cell r="K99">
            <v>6416.2</v>
          </cell>
          <cell r="L99">
            <v>5229.3</v>
          </cell>
          <cell r="M99">
            <v>7673.8</v>
          </cell>
          <cell r="N99">
            <v>6918.5</v>
          </cell>
          <cell r="P99">
            <v>7479.7</v>
          </cell>
          <cell r="Q99">
            <v>7157.9</v>
          </cell>
          <cell r="R99">
            <v>6825.3</v>
          </cell>
          <cell r="AG99">
            <v>2.0900255976398108</v>
          </cell>
        </row>
        <row r="100">
          <cell r="A100">
            <v>45566</v>
          </cell>
          <cell r="B100">
            <v>7314</v>
          </cell>
          <cell r="C100">
            <v>7880.6</v>
          </cell>
          <cell r="D100">
            <v>5617</v>
          </cell>
          <cell r="E100">
            <v>6588.2</v>
          </cell>
          <cell r="F100">
            <v>6780.4</v>
          </cell>
          <cell r="G100">
            <v>6903</v>
          </cell>
          <cell r="H100">
            <v>8412</v>
          </cell>
          <cell r="I100">
            <v>7677.7</v>
          </cell>
          <cell r="J100">
            <v>6440.2</v>
          </cell>
          <cell r="K100">
            <v>6599.9</v>
          </cell>
          <cell r="L100">
            <v>5409.8</v>
          </cell>
          <cell r="M100">
            <v>8000.8</v>
          </cell>
          <cell r="N100">
            <v>7112.7</v>
          </cell>
          <cell r="P100">
            <v>7581.6</v>
          </cell>
          <cell r="Q100">
            <v>7366.8</v>
          </cell>
          <cell r="R100">
            <v>7009.3</v>
          </cell>
          <cell r="AG100">
            <v>1.9299363057324839</v>
          </cell>
        </row>
        <row r="101">
          <cell r="A101">
            <v>45597</v>
          </cell>
          <cell r="B101">
            <v>7491.4</v>
          </cell>
          <cell r="C101">
            <v>7952</v>
          </cell>
          <cell r="D101">
            <v>5841.5</v>
          </cell>
          <cell r="E101">
            <v>6713</v>
          </cell>
          <cell r="F101">
            <v>7083</v>
          </cell>
          <cell r="G101">
            <v>7007.2</v>
          </cell>
          <cell r="H101">
            <v>8657.9</v>
          </cell>
          <cell r="I101">
            <v>7939.9</v>
          </cell>
          <cell r="J101">
            <v>6539.2</v>
          </cell>
          <cell r="K101">
            <v>6798.7</v>
          </cell>
          <cell r="L101">
            <v>5686.3</v>
          </cell>
          <cell r="M101">
            <v>8290.1</v>
          </cell>
          <cell r="N101">
            <v>7275.1</v>
          </cell>
          <cell r="P101">
            <v>7490.5</v>
          </cell>
          <cell r="Q101">
            <v>7566.8</v>
          </cell>
          <cell r="R101">
            <v>7257.7</v>
          </cell>
          <cell r="AG101">
            <v>1.6602038279890627</v>
          </cell>
        </row>
        <row r="102">
          <cell r="A102">
            <v>45627</v>
          </cell>
          <cell r="B102">
            <v>7694</v>
          </cell>
          <cell r="C102">
            <v>8127.8</v>
          </cell>
          <cell r="D102">
            <v>5987.6</v>
          </cell>
          <cell r="E102">
            <v>6817.1</v>
          </cell>
          <cell r="F102">
            <v>7457.2</v>
          </cell>
          <cell r="G102">
            <v>7073.5</v>
          </cell>
          <cell r="H102">
            <v>8840.2000000000007</v>
          </cell>
          <cell r="I102">
            <v>8118.1</v>
          </cell>
          <cell r="J102">
            <v>6869.1</v>
          </cell>
          <cell r="K102">
            <v>6988.5</v>
          </cell>
          <cell r="L102">
            <v>5812.5</v>
          </cell>
          <cell r="M102">
            <v>8670</v>
          </cell>
          <cell r="N102">
            <v>7430.9</v>
          </cell>
          <cell r="P102">
            <v>7385.2</v>
          </cell>
          <cell r="Q102">
            <v>7808.7</v>
          </cell>
          <cell r="R102">
            <v>7502.5</v>
          </cell>
          <cell r="AG102">
            <v>1.1776293445035662</v>
          </cell>
        </row>
        <row r="103">
          <cell r="A103">
            <v>45658</v>
          </cell>
          <cell r="B103">
            <v>7864.1</v>
          </cell>
          <cell r="C103">
            <v>8278.1</v>
          </cell>
          <cell r="D103">
            <v>6132.7</v>
          </cell>
          <cell r="E103">
            <v>6772.2</v>
          </cell>
          <cell r="F103">
            <v>7757.8</v>
          </cell>
          <cell r="G103">
            <v>7187.9</v>
          </cell>
          <cell r="H103">
            <v>9050.4</v>
          </cell>
          <cell r="I103">
            <v>8217.7999999999993</v>
          </cell>
          <cell r="J103">
            <v>7030.4</v>
          </cell>
          <cell r="K103">
            <v>7160.6</v>
          </cell>
          <cell r="L103">
            <v>5844.2</v>
          </cell>
          <cell r="M103">
            <v>9132.9</v>
          </cell>
          <cell r="N103">
            <v>7614.4</v>
          </cell>
          <cell r="P103">
            <v>7411.5</v>
          </cell>
          <cell r="Q103">
            <v>7995.9</v>
          </cell>
          <cell r="R103">
            <v>7698.6</v>
          </cell>
          <cell r="AG103">
            <v>0.84538308107473892</v>
          </cell>
        </row>
        <row r="104">
          <cell r="A104">
            <v>45689</v>
          </cell>
          <cell r="B104">
            <v>8053</v>
          </cell>
          <cell r="C104">
            <v>8546.7000000000007</v>
          </cell>
          <cell r="D104">
            <v>6212.9</v>
          </cell>
          <cell r="E104">
            <v>6800.6</v>
          </cell>
          <cell r="F104">
            <v>8048.7</v>
          </cell>
          <cell r="G104">
            <v>7260.6</v>
          </cell>
          <cell r="H104">
            <v>9236.2999999999993</v>
          </cell>
          <cell r="I104">
            <v>8359.9</v>
          </cell>
          <cell r="J104">
            <v>7191</v>
          </cell>
          <cell r="K104">
            <v>7370.4</v>
          </cell>
          <cell r="L104">
            <v>5980.9</v>
          </cell>
          <cell r="M104">
            <v>9339.2000000000007</v>
          </cell>
          <cell r="N104">
            <v>7837.1</v>
          </cell>
          <cell r="P104">
            <v>7350.8</v>
          </cell>
          <cell r="Q104">
            <v>8229.4</v>
          </cell>
          <cell r="R104">
            <v>7877.3</v>
          </cell>
          <cell r="AG104">
            <v>0.66873886195035004</v>
          </cell>
        </row>
        <row r="105">
          <cell r="A105">
            <v>45717</v>
          </cell>
          <cell r="B105">
            <v>8353.2999999999993</v>
          </cell>
          <cell r="C105">
            <v>9051.2999999999993</v>
          </cell>
          <cell r="D105">
            <v>6262.1</v>
          </cell>
          <cell r="E105">
            <v>7112.6</v>
          </cell>
          <cell r="F105">
            <v>8279.5</v>
          </cell>
          <cell r="G105">
            <v>7368.2</v>
          </cell>
          <cell r="H105">
            <v>9406.5</v>
          </cell>
          <cell r="I105">
            <v>8502.5</v>
          </cell>
          <cell r="J105">
            <v>7371.1</v>
          </cell>
          <cell r="K105">
            <v>7382.2</v>
          </cell>
          <cell r="L105">
            <v>7275.3</v>
          </cell>
          <cell r="M105">
            <v>9702.6</v>
          </cell>
          <cell r="N105">
            <v>8084.5</v>
          </cell>
          <cell r="P105">
            <v>7971.3</v>
          </cell>
          <cell r="Q105">
            <v>8492.2000000000007</v>
          </cell>
          <cell r="R105">
            <v>8130</v>
          </cell>
          <cell r="AG105">
            <v>0.55929514102779465</v>
          </cell>
        </row>
        <row r="106">
          <cell r="A106">
            <v>45748</v>
          </cell>
          <cell r="B106">
            <v>8585.6</v>
          </cell>
          <cell r="C106">
            <v>9318.2000000000007</v>
          </cell>
          <cell r="D106">
            <v>6440.3</v>
          </cell>
          <cell r="E106">
            <v>7385.4</v>
          </cell>
          <cell r="F106">
            <v>8435.1</v>
          </cell>
          <cell r="G106">
            <v>7437.1</v>
          </cell>
          <cell r="H106">
            <v>9641.6</v>
          </cell>
          <cell r="I106">
            <v>8644.6</v>
          </cell>
          <cell r="J106">
            <v>7577.1</v>
          </cell>
          <cell r="K106">
            <v>7676.2</v>
          </cell>
          <cell r="L106">
            <v>7455.8</v>
          </cell>
          <cell r="M106">
            <v>10102.200000000001</v>
          </cell>
          <cell r="N106">
            <v>8290.2000000000007</v>
          </cell>
          <cell r="P106">
            <v>8121.3</v>
          </cell>
          <cell r="Q106">
            <v>8765.2000000000007</v>
          </cell>
          <cell r="R106">
            <v>8273.9</v>
          </cell>
          <cell r="AG106">
            <v>0.47260814380295701</v>
          </cell>
        </row>
        <row r="107">
          <cell r="A107">
            <v>45778</v>
          </cell>
          <cell r="B107">
            <v>8714.5</v>
          </cell>
          <cell r="C107">
            <v>9365.2999999999993</v>
          </cell>
          <cell r="D107">
            <v>6477.8</v>
          </cell>
          <cell r="E107">
            <v>7453.8</v>
          </cell>
          <cell r="F107">
            <v>8641.6</v>
          </cell>
          <cell r="G107">
            <v>7540.5</v>
          </cell>
          <cell r="H107">
            <v>9905.7999999999993</v>
          </cell>
          <cell r="I107">
            <v>8676</v>
          </cell>
          <cell r="J107">
            <v>7889.7</v>
          </cell>
          <cell r="K107">
            <v>7807.4</v>
          </cell>
          <cell r="L107">
            <v>7595.3</v>
          </cell>
          <cell r="M107">
            <v>10406.5</v>
          </cell>
          <cell r="N107">
            <v>8504.1</v>
          </cell>
          <cell r="P107">
            <v>7899.5</v>
          </cell>
          <cell r="Q107">
            <v>8957.7999999999993</v>
          </cell>
          <cell r="R107">
            <v>8382.5</v>
          </cell>
          <cell r="AG107">
            <v>0.43479263052175776</v>
          </cell>
        </row>
        <row r="108">
          <cell r="A108">
            <v>45809</v>
          </cell>
          <cell r="B108">
            <v>8855.6</v>
          </cell>
          <cell r="C108">
            <v>9418.1</v>
          </cell>
          <cell r="D108">
            <v>6658.8</v>
          </cell>
          <cell r="E108">
            <v>7490</v>
          </cell>
          <cell r="F108">
            <v>8939</v>
          </cell>
          <cell r="G108">
            <v>7683.6</v>
          </cell>
          <cell r="H108">
            <v>10119.299999999999</v>
          </cell>
          <cell r="I108">
            <v>8816.2999999999993</v>
          </cell>
          <cell r="J108">
            <v>8031</v>
          </cell>
          <cell r="K108">
            <v>8000.1</v>
          </cell>
          <cell r="L108">
            <v>7875.9</v>
          </cell>
          <cell r="M108">
            <v>10624.9</v>
          </cell>
          <cell r="N108">
            <v>8588.9</v>
          </cell>
          <cell r="P108">
            <v>7882.6</v>
          </cell>
          <cell r="Q108">
            <v>9111.2999999999993</v>
          </cell>
          <cell r="R108">
            <v>8569.1</v>
          </cell>
          <cell r="AG108">
            <v>0.39420942424862648</v>
          </cell>
        </row>
        <row r="109">
          <cell r="A109">
            <v>45839</v>
          </cell>
          <cell r="B109">
            <v>9024</v>
          </cell>
          <cell r="C109">
            <v>9596.7000000000007</v>
          </cell>
          <cell r="D109">
            <v>6701.2</v>
          </cell>
          <cell r="E109">
            <v>7420.9</v>
          </cell>
          <cell r="F109">
            <v>9071.7999999999993</v>
          </cell>
          <cell r="G109">
            <v>7801.8</v>
          </cell>
          <cell r="H109">
            <v>10234.6</v>
          </cell>
          <cell r="I109">
            <v>9061.1</v>
          </cell>
          <cell r="J109">
            <v>8214.6</v>
          </cell>
          <cell r="K109">
            <v>8384.9</v>
          </cell>
          <cell r="L109">
            <v>8027.1</v>
          </cell>
          <cell r="M109">
            <v>10917.6</v>
          </cell>
          <cell r="N109">
            <v>8772.9</v>
          </cell>
          <cell r="P109">
            <v>8201.9</v>
          </cell>
          <cell r="Q109">
            <v>9246.1</v>
          </cell>
          <cell r="R109">
            <v>8766.6</v>
          </cell>
          <cell r="AG109">
            <v>0.36567943459902841</v>
          </cell>
        </row>
        <row r="110">
          <cell r="A110">
            <v>45870</v>
          </cell>
          <cell r="B110">
            <v>9193.2000000000007</v>
          </cell>
          <cell r="C110">
            <v>9729</v>
          </cell>
          <cell r="D110">
            <v>6932.5</v>
          </cell>
          <cell r="E110">
            <v>7401.8</v>
          </cell>
          <cell r="F110">
            <v>9314.2999999999993</v>
          </cell>
          <cell r="G110">
            <v>7874.7</v>
          </cell>
          <cell r="H110">
            <v>10410.700000000001</v>
          </cell>
          <cell r="I110">
            <v>9384.6</v>
          </cell>
          <cell r="J110">
            <v>8369.2999999999993</v>
          </cell>
          <cell r="K110">
            <v>8429.7000000000007</v>
          </cell>
          <cell r="L110">
            <v>8230.7999999999993</v>
          </cell>
          <cell r="M110">
            <v>11291.3</v>
          </cell>
          <cell r="N110">
            <v>8970.2999999999993</v>
          </cell>
          <cell r="P110">
            <v>8137</v>
          </cell>
          <cell r="Q110">
            <v>9435.1</v>
          </cell>
          <cell r="R110">
            <v>9000.6</v>
          </cell>
          <cell r="AG110">
            <v>0.33556091466426485</v>
          </cell>
        </row>
        <row r="111">
          <cell r="A111">
            <v>45901</v>
          </cell>
          <cell r="B111">
            <v>9384.1</v>
          </cell>
          <cell r="C111">
            <v>9910.1</v>
          </cell>
          <cell r="D111">
            <v>7042.1</v>
          </cell>
          <cell r="E111">
            <v>7553.7</v>
          </cell>
          <cell r="F111">
            <v>9605.7000000000007</v>
          </cell>
          <cell r="G111">
            <v>8048.7</v>
          </cell>
          <cell r="H111">
            <v>10648.2</v>
          </cell>
          <cell r="I111">
            <v>9663.1</v>
          </cell>
          <cell r="J111">
            <v>8550.2999999999993</v>
          </cell>
          <cell r="K111">
            <v>8542.4</v>
          </cell>
          <cell r="L111">
            <v>8483.2000000000007</v>
          </cell>
          <cell r="M111">
            <v>11412.4</v>
          </cell>
          <cell r="N111">
            <v>9162.4</v>
          </cell>
          <cell r="P111">
            <v>8316.2999999999993</v>
          </cell>
          <cell r="Q111">
            <v>9614</v>
          </cell>
          <cell r="R111">
            <v>9237.7000000000007</v>
          </cell>
          <cell r="AG111">
            <v>0.31758445424166704</v>
          </cell>
        </row>
        <row r="112">
          <cell r="A112">
            <v>45931</v>
          </cell>
          <cell r="B112">
            <v>9603.9</v>
          </cell>
          <cell r="C112">
            <v>10136.700000000001</v>
          </cell>
          <cell r="D112">
            <v>7209.7</v>
          </cell>
          <cell r="E112">
            <v>7736.3</v>
          </cell>
          <cell r="F112">
            <v>9874.9</v>
          </cell>
          <cell r="G112">
            <v>8180</v>
          </cell>
          <cell r="H112">
            <v>10842.7</v>
          </cell>
          <cell r="I112">
            <v>9997</v>
          </cell>
          <cell r="J112">
            <v>8739.7000000000007</v>
          </cell>
          <cell r="K112">
            <v>8680</v>
          </cell>
          <cell r="L112">
            <v>8626.7999999999993</v>
          </cell>
          <cell r="M112">
            <v>11665.9</v>
          </cell>
          <cell r="N112">
            <v>9386.2999999999993</v>
          </cell>
          <cell r="P112">
            <v>8548.6</v>
          </cell>
          <cell r="Q112">
            <v>9827.1</v>
          </cell>
          <cell r="R112">
            <v>9474.6</v>
          </cell>
          <cell r="AG112">
            <v>0.31308449548810491</v>
          </cell>
        </row>
        <row r="113">
          <cell r="A113">
            <v>45962</v>
          </cell>
          <cell r="B113">
            <v>9841.4</v>
          </cell>
          <cell r="C113">
            <v>10421.9</v>
          </cell>
          <cell r="D113">
            <v>7293.7</v>
          </cell>
          <cell r="E113">
            <v>7776.5</v>
          </cell>
          <cell r="F113">
            <v>10213.700000000001</v>
          </cell>
          <cell r="G113">
            <v>8271.6</v>
          </cell>
          <cell r="H113">
            <v>11102.6</v>
          </cell>
          <cell r="I113">
            <v>10299.700000000001</v>
          </cell>
          <cell r="J113">
            <v>8974.2000000000007</v>
          </cell>
          <cell r="K113">
            <v>8892.1</v>
          </cell>
          <cell r="L113">
            <v>8819.2000000000007</v>
          </cell>
          <cell r="M113">
            <v>11952.2</v>
          </cell>
          <cell r="N113">
            <v>9621.4</v>
          </cell>
          <cell r="P113">
            <v>8584.9</v>
          </cell>
          <cell r="Q113">
            <v>10086.5</v>
          </cell>
          <cell r="R113">
            <v>9748.2999999999993</v>
          </cell>
          <cell r="AG113">
            <v>0.31369303467976617</v>
          </cell>
        </row>
        <row r="114">
          <cell r="A114">
            <v>45992</v>
          </cell>
          <cell r="B114">
            <v>10121.4</v>
          </cell>
          <cell r="C114">
            <v>10748.4</v>
          </cell>
          <cell r="D114">
            <v>7499.4</v>
          </cell>
          <cell r="E114">
            <v>7861.3</v>
          </cell>
          <cell r="F114">
            <v>10561.8</v>
          </cell>
          <cell r="G114">
            <v>8436.9</v>
          </cell>
          <cell r="H114">
            <v>11335.2</v>
          </cell>
          <cell r="I114">
            <v>10712.1</v>
          </cell>
          <cell r="J114">
            <v>9271.1</v>
          </cell>
          <cell r="K114">
            <v>9118</v>
          </cell>
          <cell r="L114">
            <v>8851.2999999999993</v>
          </cell>
          <cell r="M114">
            <v>12333</v>
          </cell>
          <cell r="N114">
            <v>9875.4</v>
          </cell>
          <cell r="P114">
            <v>8637.1</v>
          </cell>
          <cell r="Q114">
            <v>10392.5</v>
          </cell>
          <cell r="R114">
            <v>10069.1</v>
          </cell>
          <cell r="AG114">
            <v>0.31549259162984145</v>
          </cell>
        </row>
        <row r="115">
          <cell r="A115">
            <v>46023</v>
          </cell>
          <cell r="B115">
            <v>10413</v>
          </cell>
          <cell r="C115">
            <v>11251.1</v>
          </cell>
          <cell r="D115">
            <v>7612.5</v>
          </cell>
          <cell r="E115">
            <v>7825.3</v>
          </cell>
          <cell r="F115">
            <v>10879.7</v>
          </cell>
          <cell r="G115">
            <v>8591.4</v>
          </cell>
          <cell r="H115">
            <v>11600.3</v>
          </cell>
          <cell r="I115">
            <v>10909.2</v>
          </cell>
          <cell r="J115">
            <v>9607.5</v>
          </cell>
          <cell r="K115">
            <v>9212</v>
          </cell>
          <cell r="L115">
            <v>8906.6</v>
          </cell>
          <cell r="M115">
            <v>12843.3</v>
          </cell>
          <cell r="N115">
            <v>10144.799999999999</v>
          </cell>
          <cell r="P115">
            <v>9130.1</v>
          </cell>
          <cell r="Q115">
            <v>10665.9</v>
          </cell>
          <cell r="R115">
            <v>10313.799999999999</v>
          </cell>
          <cell r="AG115">
            <v>0.32411846237967468</v>
          </cell>
        </row>
        <row r="116">
          <cell r="A116">
            <v>46054</v>
          </cell>
          <cell r="B116">
            <v>10714.6</v>
          </cell>
          <cell r="C116">
            <v>11625</v>
          </cell>
          <cell r="D116">
            <v>7659.9</v>
          </cell>
          <cell r="E116">
            <v>7824.5</v>
          </cell>
          <cell r="F116">
            <v>11614.2</v>
          </cell>
          <cell r="G116">
            <v>8811.5</v>
          </cell>
          <cell r="H116">
            <v>11886.5</v>
          </cell>
          <cell r="I116">
            <v>11124.9</v>
          </cell>
          <cell r="J116">
            <v>9784.6</v>
          </cell>
          <cell r="K116">
            <v>9427.9</v>
          </cell>
          <cell r="L116">
            <v>9010.4</v>
          </cell>
          <cell r="M116">
            <v>13228.7</v>
          </cell>
          <cell r="N116">
            <v>10477</v>
          </cell>
          <cell r="P116">
            <v>9013.6</v>
          </cell>
          <cell r="Q116">
            <v>10993.9</v>
          </cell>
          <cell r="R116">
            <v>10752.2</v>
          </cell>
          <cell r="AG116">
            <v>0.33051036880665596</v>
          </cell>
        </row>
        <row r="117">
          <cell r="A117">
            <v>46082</v>
          </cell>
          <cell r="B117">
            <v>11077.1</v>
          </cell>
          <cell r="C117">
            <v>12014.7</v>
          </cell>
          <cell r="D117">
            <v>7823.4</v>
          </cell>
          <cell r="E117">
            <v>8067.5</v>
          </cell>
          <cell r="F117">
            <v>12045.2</v>
          </cell>
          <cell r="G117">
            <v>8925.2000000000007</v>
          </cell>
          <cell r="H117">
            <v>12201.3</v>
          </cell>
          <cell r="I117">
            <v>11584</v>
          </cell>
          <cell r="J117">
            <v>10069.9</v>
          </cell>
          <cell r="K117">
            <v>9763.5</v>
          </cell>
          <cell r="L117">
            <v>10103.200000000001</v>
          </cell>
          <cell r="M117">
            <v>13684.7</v>
          </cell>
          <cell r="N117">
            <v>10653.9</v>
          </cell>
          <cell r="P117">
            <v>9107.9</v>
          </cell>
          <cell r="Q117">
            <v>11344.5</v>
          </cell>
          <cell r="R117">
            <v>11298.7</v>
          </cell>
          <cell r="AG117">
            <v>0.32607472495899836</v>
          </cell>
        </row>
        <row r="118">
          <cell r="A118">
            <v>46113</v>
          </cell>
          <cell r="B118">
            <v>11363.1</v>
          </cell>
          <cell r="C118">
            <v>12194.9</v>
          </cell>
          <cell r="D118">
            <v>7970</v>
          </cell>
          <cell r="E118">
            <v>8326.7000000000007</v>
          </cell>
          <cell r="F118">
            <v>12470.7</v>
          </cell>
          <cell r="G118">
            <v>9182.7999999999993</v>
          </cell>
          <cell r="H118">
            <v>12508.4</v>
          </cell>
          <cell r="I118">
            <v>12091.6</v>
          </cell>
          <cell r="J118">
            <v>10478.700000000001</v>
          </cell>
          <cell r="K118">
            <v>9860.2999999999993</v>
          </cell>
          <cell r="L118">
            <v>10532.1</v>
          </cell>
          <cell r="M118">
            <v>14041.2</v>
          </cell>
          <cell r="N118">
            <v>10914.2</v>
          </cell>
          <cell r="P118">
            <v>9103.5</v>
          </cell>
          <cell r="Q118">
            <v>11603.8</v>
          </cell>
          <cell r="R118">
            <v>11828</v>
          </cell>
          <cell r="AG118">
            <v>0.32350680208721583</v>
          </cell>
        </row>
        <row r="119">
          <cell r="A119">
            <v>46143</v>
          </cell>
          <cell r="B119">
            <v>11607.4</v>
          </cell>
          <cell r="C119">
            <v>12495</v>
          </cell>
          <cell r="D119">
            <v>8033.3</v>
          </cell>
          <cell r="E119">
            <v>8350.2000000000007</v>
          </cell>
          <cell r="F119">
            <v>12790.1</v>
          </cell>
          <cell r="G119">
            <v>9312.2000000000007</v>
          </cell>
          <cell r="H119">
            <v>12832</v>
          </cell>
          <cell r="I119">
            <v>12330.5</v>
          </cell>
          <cell r="J119">
            <v>10838.4</v>
          </cell>
          <cell r="K119">
            <v>10132.4</v>
          </cell>
          <cell r="L119">
            <v>10840.9</v>
          </cell>
          <cell r="M119">
            <v>14291.5</v>
          </cell>
          <cell r="N119">
            <v>11171.6</v>
          </cell>
          <cell r="P119">
            <v>9420.5</v>
          </cell>
          <cell r="Q119">
            <v>11824.7</v>
          </cell>
          <cell r="R119">
            <v>12111.5</v>
          </cell>
          <cell r="AG119">
            <v>0.33196396809914508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B4">
            <v>0.44669999999999999</v>
          </cell>
          <cell r="C4">
            <v>0.34189999999999998</v>
          </cell>
          <cell r="D4">
            <v>6.88E-2</v>
          </cell>
          <cell r="E4">
            <v>4.5100000000000001E-2</v>
          </cell>
          <cell r="F4">
            <v>5.1799999999999999E-2</v>
          </cell>
          <cell r="G4">
            <v>4.5699999999999998E-2</v>
          </cell>
        </row>
        <row r="6">
          <cell r="DE6">
            <v>99.964361044511705</v>
          </cell>
          <cell r="DF6">
            <v>100.05224715459087</v>
          </cell>
          <cell r="DG6">
            <v>100.02697913814032</v>
          </cell>
          <cell r="DH6">
            <v>99.490584028508522</v>
          </cell>
          <cell r="DI6">
            <v>100.21806299033547</v>
          </cell>
          <cell r="DJ6">
            <v>99.677056315889075</v>
          </cell>
          <cell r="DK6">
            <v>99.977362021663282</v>
          </cell>
        </row>
        <row r="7">
          <cell r="DE7">
            <v>101.54004598199761</v>
          </cell>
          <cell r="DF7">
            <v>101.68056019581212</v>
          </cell>
          <cell r="DG7">
            <v>101.48762340236426</v>
          </cell>
          <cell r="DH7">
            <v>101.46050582696483</v>
          </cell>
          <cell r="DI7">
            <v>101.69780308592631</v>
          </cell>
          <cell r="DJ7">
            <v>101.27571490718162</v>
          </cell>
          <cell r="DK7">
            <v>101.57698574509445</v>
          </cell>
        </row>
        <row r="8">
          <cell r="DE8">
            <v>103.3372536466878</v>
          </cell>
          <cell r="DF8">
            <v>103.28050340091724</v>
          </cell>
          <cell r="DG8">
            <v>103.25749586203786</v>
          </cell>
          <cell r="DH8">
            <v>103.24488388469834</v>
          </cell>
          <cell r="DI8">
            <v>102.49185840722585</v>
          </cell>
          <cell r="DJ8">
            <v>103.41706383713263</v>
          </cell>
          <cell r="DK8">
            <v>103.26805337810839</v>
          </cell>
        </row>
        <row r="9">
          <cell r="DE9">
            <v>105.19829729125887</v>
          </cell>
          <cell r="DF9">
            <v>104.64788130735651</v>
          </cell>
          <cell r="DG9">
            <v>104.66731634611472</v>
          </cell>
          <cell r="DH9">
            <v>104.64757060379897</v>
          </cell>
          <cell r="DI9">
            <v>104.01003610102777</v>
          </cell>
          <cell r="DJ9">
            <v>104.72355380357521</v>
          </cell>
          <cell r="DK9">
            <v>104.86549309669118</v>
          </cell>
        </row>
        <row r="10">
          <cell r="DE10">
            <v>107.9212715522883</v>
          </cell>
          <cell r="DF10">
            <v>106.86117811976962</v>
          </cell>
          <cell r="DG10">
            <v>106.84550936358168</v>
          </cell>
          <cell r="DH10">
            <v>107.1908131712491</v>
          </cell>
          <cell r="DI10">
            <v>106.63810963386578</v>
          </cell>
          <cell r="DJ10">
            <v>106.56484980873927</v>
          </cell>
          <cell r="DK10">
            <v>107.32341323508781</v>
          </cell>
        </row>
        <row r="11">
          <cell r="DE11">
            <v>109.84493537267852</v>
          </cell>
          <cell r="DF11">
            <v>108.9268817277628</v>
          </cell>
          <cell r="DG11">
            <v>108.87372742201458</v>
          </cell>
          <cell r="DH11">
            <v>109.81082483176228</v>
          </cell>
          <cell r="DI11">
            <v>109.19645076714338</v>
          </cell>
          <cell r="DJ11">
            <v>108.69843007419635</v>
          </cell>
          <cell r="DK11">
            <v>109.37670854437346</v>
          </cell>
        </row>
        <row r="12">
          <cell r="DE12">
            <v>111.40094000978792</v>
          </cell>
          <cell r="DF12">
            <v>110.20100852387935</v>
          </cell>
          <cell r="DG12">
            <v>110.04281220983412</v>
          </cell>
          <cell r="DH12">
            <v>111.54638296884087</v>
          </cell>
          <cell r="DI12">
            <v>109.99208166192085</v>
          </cell>
          <cell r="DJ12">
            <v>109.91695902332233</v>
          </cell>
          <cell r="DK12">
            <v>110.76300692607124</v>
          </cell>
        </row>
        <row r="13">
          <cell r="DE13">
            <v>113.41561690743303</v>
          </cell>
          <cell r="DF13">
            <v>112.75051517431055</v>
          </cell>
          <cell r="DG13">
            <v>111.88030470134991</v>
          </cell>
          <cell r="DH13">
            <v>113.07127117430336</v>
          </cell>
          <cell r="DI13">
            <v>111.71089896093333</v>
          </cell>
          <cell r="DJ13">
            <v>111.27132249985181</v>
          </cell>
          <cell r="DK13">
            <v>112.88076050848065</v>
          </cell>
        </row>
        <row r="14">
          <cell r="DE14">
            <v>114.67295295070691</v>
          </cell>
          <cell r="DF14">
            <v>114.26421792405897</v>
          </cell>
          <cell r="DG14">
            <v>113.14670608196955</v>
          </cell>
          <cell r="DH14">
            <v>113.92834956755037</v>
          </cell>
          <cell r="DI14">
            <v>113.18624632775506</v>
          </cell>
          <cell r="DJ14">
            <v>112.56651999949689</v>
          </cell>
          <cell r="DK14">
            <v>114.22134365900729</v>
          </cell>
        </row>
        <row r="15">
          <cell r="DE15">
            <v>115.5434229046782</v>
          </cell>
          <cell r="DF15">
            <v>115.32764932659727</v>
          </cell>
          <cell r="DG15">
            <v>114.65029916058425</v>
          </cell>
          <cell r="DH15">
            <v>114.39448499379159</v>
          </cell>
          <cell r="DI15">
            <v>114.41961704071007</v>
          </cell>
          <cell r="DJ15">
            <v>112.90298782884993</v>
          </cell>
          <cell r="DK15">
            <v>115.17750487823876</v>
          </cell>
        </row>
        <row r="16">
          <cell r="DE16">
            <v>116.70344459951481</v>
          </cell>
          <cell r="DF16">
            <v>116.71450786422875</v>
          </cell>
          <cell r="DG16">
            <v>116.43436362120389</v>
          </cell>
          <cell r="DH16">
            <v>115.33203406283462</v>
          </cell>
          <cell r="DI16">
            <v>116.01341811775497</v>
          </cell>
          <cell r="DJ16">
            <v>113.95286961914265</v>
          </cell>
          <cell r="DK16">
            <v>116.46541909485029</v>
          </cell>
        </row>
        <row r="17">
          <cell r="DE17">
            <v>118.45333593113496</v>
          </cell>
          <cell r="DF17">
            <v>118.56530117524771</v>
          </cell>
          <cell r="DG17">
            <v>118.10623257203915</v>
          </cell>
          <cell r="DH17">
            <v>117.19280326033642</v>
          </cell>
          <cell r="DI17">
            <v>117.77038487854725</v>
          </cell>
          <cell r="DJ17">
            <v>115.43517821364483</v>
          </cell>
          <cell r="DK17">
            <v>118.23757944132494</v>
          </cell>
        </row>
        <row r="18">
          <cell r="DE18">
            <v>120.58905527422782</v>
          </cell>
          <cell r="DF18">
            <v>120.30440227194519</v>
          </cell>
          <cell r="DG18">
            <v>119.83283584937767</v>
          </cell>
          <cell r="DH18">
            <v>118.61558844418299</v>
          </cell>
          <cell r="DI18">
            <v>119.62591525848542</v>
          </cell>
          <cell r="DJ18">
            <v>117.72692523159702</v>
          </cell>
          <cell r="DK18">
            <v>120.170011166519</v>
          </cell>
        </row>
        <row r="19">
          <cell r="DE19">
            <v>123.39230502460333</v>
          </cell>
          <cell r="DF19">
            <v>122.6738833989881</v>
          </cell>
          <cell r="DG19">
            <v>121.8887917060717</v>
          </cell>
          <cell r="DH19">
            <v>120.5057439826921</v>
          </cell>
          <cell r="DI19">
            <v>121.06337173174722</v>
          </cell>
          <cell r="DJ19">
            <v>120.1065491184316</v>
          </cell>
          <cell r="DK19">
            <v>122.6422532620183</v>
          </cell>
        </row>
        <row r="20">
          <cell r="DE20">
            <v>125.84077493692762</v>
          </cell>
          <cell r="DF20">
            <v>124.63518340513451</v>
          </cell>
          <cell r="DG20">
            <v>123.69715483101439</v>
          </cell>
          <cell r="DH20">
            <v>122.46689118375019</v>
          </cell>
          <cell r="DI20">
            <v>123.66034817584602</v>
          </cell>
          <cell r="DJ20">
            <v>122.7028975285896</v>
          </cell>
          <cell r="DK20">
            <v>124.87259286786734</v>
          </cell>
        </row>
        <row r="21">
          <cell r="DE21">
            <v>128.19863756951224</v>
          </cell>
          <cell r="DF21">
            <v>126.62139213978931</v>
          </cell>
          <cell r="DG21">
            <v>126.4176177399535</v>
          </cell>
          <cell r="DH21">
            <v>124.71866971243018</v>
          </cell>
          <cell r="DI21">
            <v>125.77967474642412</v>
          </cell>
          <cell r="DJ21">
            <v>125.50323139575239</v>
          </cell>
          <cell r="DK21">
            <v>127.13141430608515</v>
          </cell>
        </row>
        <row r="22">
          <cell r="DE22">
            <v>130.28524185280929</v>
          </cell>
          <cell r="DF22">
            <v>129.05058462799502</v>
          </cell>
          <cell r="DG22">
            <v>128.51426648991881</v>
          </cell>
          <cell r="DH22">
            <v>127.17124321375007</v>
          </cell>
          <cell r="DI22">
            <v>128.17168228119087</v>
          </cell>
          <cell r="DJ22">
            <v>128.56859028570668</v>
          </cell>
          <cell r="DK22">
            <v>129.41289474163042</v>
          </cell>
        </row>
        <row r="23">
          <cell r="DE23">
            <v>134.32979723905629</v>
          </cell>
          <cell r="DF23">
            <v>133.00215793699286</v>
          </cell>
          <cell r="DG23">
            <v>132.09299332630127</v>
          </cell>
          <cell r="DH23">
            <v>131.33289205498477</v>
          </cell>
          <cell r="DI23">
            <v>131.66504543145504</v>
          </cell>
          <cell r="DJ23">
            <v>131.63011158984094</v>
          </cell>
          <cell r="DK23">
            <v>133.32541505087875</v>
          </cell>
        </row>
        <row r="24">
          <cell r="DE24">
            <v>139.21847926231609</v>
          </cell>
          <cell r="DF24">
            <v>138.57681261314451</v>
          </cell>
          <cell r="DG24">
            <v>137.24875799109637</v>
          </cell>
          <cell r="DH24">
            <v>135.85133886798914</v>
          </cell>
          <cell r="DI24">
            <v>137.18295498657415</v>
          </cell>
          <cell r="DJ24">
            <v>136.34871537874045</v>
          </cell>
          <cell r="DK24">
            <v>138.47513021275742</v>
          </cell>
        </row>
        <row r="25">
          <cell r="DE25">
            <v>144.22798891843081</v>
          </cell>
          <cell r="DF25">
            <v>143.92242439113446</v>
          </cell>
          <cell r="DG25">
            <v>143.01961722111855</v>
          </cell>
          <cell r="DH25">
            <v>140.88382617975091</v>
          </cell>
          <cell r="DI25">
            <v>142.87679151974942</v>
          </cell>
          <cell r="DJ25">
            <v>140.59116439517246</v>
          </cell>
          <cell r="DK25">
            <v>143.65336378829406</v>
          </cell>
        </row>
        <row r="26">
          <cell r="DE26">
            <v>148.04301814139626</v>
          </cell>
          <cell r="DF26">
            <v>148.98898723055026</v>
          </cell>
          <cell r="DG26">
            <v>147.89854602921474</v>
          </cell>
          <cell r="DH26">
            <v>145.50025767833927</v>
          </cell>
          <cell r="DI26">
            <v>146.75209807975185</v>
          </cell>
          <cell r="DJ26">
            <v>144.76335698240379</v>
          </cell>
          <cell r="DK26">
            <v>148.02507662061689</v>
          </cell>
        </row>
        <row r="27">
          <cell r="DE27">
            <v>157.68123629173601</v>
          </cell>
          <cell r="DF27">
            <v>157.65777650380463</v>
          </cell>
          <cell r="DG27">
            <v>156.75084586289148</v>
          </cell>
          <cell r="DH27">
            <v>154.88039948023123</v>
          </cell>
          <cell r="DI27">
            <v>157.27241863878464</v>
          </cell>
          <cell r="DJ27">
            <v>152.40402605896875</v>
          </cell>
          <cell r="DK27">
            <v>157.22054152647857</v>
          </cell>
        </row>
        <row r="28">
          <cell r="DE28">
            <v>163.9554069007776</v>
          </cell>
          <cell r="DF28">
            <v>164.63680957243812</v>
          </cell>
          <cell r="DG28">
            <v>163.98812886343023</v>
          </cell>
          <cell r="DH28">
            <v>162.12351744093715</v>
          </cell>
          <cell r="DI28">
            <v>164.32295675566385</v>
          </cell>
          <cell r="DJ28">
            <v>159.20479409420716</v>
          </cell>
          <cell r="DK28">
            <v>163.90994760783289</v>
          </cell>
        </row>
        <row r="29">
          <cell r="DE29">
            <v>170.12291890183295</v>
          </cell>
          <cell r="DF29">
            <v>170.11224705799182</v>
          </cell>
          <cell r="DG29">
            <v>169.548250877274</v>
          </cell>
          <cell r="DH29">
            <v>167.50777997738024</v>
          </cell>
          <cell r="DI29">
            <v>170.58022330855792</v>
          </cell>
          <cell r="DJ29">
            <v>166.58706231673972</v>
          </cell>
          <cell r="DK29">
            <v>169.82388999517082</v>
          </cell>
        </row>
        <row r="30">
          <cell r="DE30">
            <v>174.26056810010815</v>
          </cell>
          <cell r="DF30">
            <v>174.18666328135274</v>
          </cell>
          <cell r="DG30">
            <v>173.43800718987487</v>
          </cell>
          <cell r="DH30">
            <v>171.09136072382793</v>
          </cell>
          <cell r="DI30">
            <v>174.60217420380854</v>
          </cell>
          <cell r="DJ30">
            <v>171.59213330560522</v>
          </cell>
          <cell r="DK30">
            <v>173.93152432534427</v>
          </cell>
        </row>
        <row r="31">
          <cell r="DE31">
            <v>179.765304657965</v>
          </cell>
          <cell r="DF31">
            <v>178.94586895819018</v>
          </cell>
          <cell r="DG31">
            <v>178.85915971130527</v>
          </cell>
          <cell r="DH31">
            <v>176.88576854012734</v>
          </cell>
          <cell r="DI31">
            <v>180.02603527165445</v>
          </cell>
          <cell r="DJ31">
            <v>177.33245963997422</v>
          </cell>
          <cell r="DK31">
            <v>179.19525456943427</v>
          </cell>
        </row>
        <row r="32">
          <cell r="DE32">
            <v>187.01772297982072</v>
          </cell>
          <cell r="DF32">
            <v>186.29241923980891</v>
          </cell>
          <cell r="DG32">
            <v>187.13974284938462</v>
          </cell>
          <cell r="DH32">
            <v>184.70690260591695</v>
          </cell>
          <cell r="DI32">
            <v>187.13707243381384</v>
          </cell>
          <cell r="DJ32">
            <v>182.95237291659691</v>
          </cell>
          <cell r="DK32">
            <v>186.49431440310113</v>
          </cell>
        </row>
        <row r="33">
          <cell r="DE33">
            <v>194.68794731160293</v>
          </cell>
          <cell r="DF33">
            <v>194.13176667641756</v>
          </cell>
          <cell r="DG33">
            <v>194.81841132339628</v>
          </cell>
          <cell r="DH33">
            <v>193.54699079732944</v>
          </cell>
          <cell r="DI33">
            <v>195.58899623865756</v>
          </cell>
          <cell r="DJ33">
            <v>190.72113007013533</v>
          </cell>
          <cell r="DK33">
            <v>194.32069872413706</v>
          </cell>
        </row>
        <row r="34">
          <cell r="DE34">
            <v>201.07506637449472</v>
          </cell>
          <cell r="DF34">
            <v>200.80207842344234</v>
          </cell>
          <cell r="DG34">
            <v>201.17852661149917</v>
          </cell>
          <cell r="DH34">
            <v>201.26612368220196</v>
          </cell>
          <cell r="DI34">
            <v>201.87289840439553</v>
          </cell>
          <cell r="DJ34">
            <v>198.18841538944463</v>
          </cell>
          <cell r="DK34">
            <v>200.9068742920455</v>
          </cell>
        </row>
        <row r="35">
          <cell r="DE35">
            <v>207.32344819492727</v>
          </cell>
          <cell r="DF35">
            <v>206.61977635326241</v>
          </cell>
          <cell r="DG35">
            <v>207.59029210051361</v>
          </cell>
          <cell r="DH35">
            <v>206.67055665127859</v>
          </cell>
          <cell r="DI35">
            <v>208.434640757919</v>
          </cell>
          <cell r="DJ35">
            <v>205.43269637058921</v>
          </cell>
          <cell r="DK35">
            <v>207.04292866073854</v>
          </cell>
        </row>
        <row r="36">
          <cell r="DE36">
            <v>212.52004777130367</v>
          </cell>
          <cell r="DF36">
            <v>213.01090623826383</v>
          </cell>
          <cell r="DG36">
            <v>213.90200526063182</v>
          </cell>
          <cell r="DH36">
            <v>213.40614872859686</v>
          </cell>
          <cell r="DI36">
            <v>214.04989240222625</v>
          </cell>
          <cell r="DJ36">
            <v>211.36646535948179</v>
          </cell>
          <cell r="DK36">
            <v>212.84944134525858</v>
          </cell>
        </row>
        <row r="37">
          <cell r="DE37">
            <v>218.17919049256716</v>
          </cell>
          <cell r="DF37">
            <v>218.63252505393766</v>
          </cell>
          <cell r="DG37">
            <v>218.98207546995741</v>
          </cell>
          <cell r="DH37">
            <v>218.33194755630541</v>
          </cell>
          <cell r="DI37">
            <v>219.74731884945226</v>
          </cell>
          <cell r="DJ37">
            <v>216.97334009482799</v>
          </cell>
          <cell r="DK37">
            <v>218.42243509482876</v>
          </cell>
        </row>
        <row r="38">
          <cell r="DE38">
            <v>227.30392410369737</v>
          </cell>
          <cell r="DF38">
            <v>227.80216934513444</v>
          </cell>
          <cell r="DG38">
            <v>229.09780369168968</v>
          </cell>
          <cell r="DH38">
            <v>228.62132762672917</v>
          </cell>
          <cell r="DI38">
            <v>230.02398094363016</v>
          </cell>
          <cell r="DJ38">
            <v>225.56490646970121</v>
          </cell>
          <cell r="DK38">
            <v>227.7185338047222</v>
          </cell>
        </row>
        <row r="39">
          <cell r="DE39">
            <v>239.82812227128628</v>
          </cell>
          <cell r="DF39">
            <v>240.88874249109995</v>
          </cell>
          <cell r="DG39">
            <v>242.43441283986482</v>
          </cell>
          <cell r="DH39">
            <v>241.62956557770349</v>
          </cell>
          <cell r="DI39">
            <v>242.89302389263813</v>
          </cell>
          <cell r="DJ39">
            <v>237.02324910951387</v>
          </cell>
          <cell r="DK39">
            <v>240.48188540917121</v>
          </cell>
        </row>
        <row r="40">
          <cell r="DE40">
            <v>247.32237947588476</v>
          </cell>
          <cell r="DF40">
            <v>248.07902832760465</v>
          </cell>
          <cell r="DG40">
            <v>249.05635985942035</v>
          </cell>
          <cell r="DH40">
            <v>248.73582774245912</v>
          </cell>
          <cell r="DI40">
            <v>251.86859826235042</v>
          </cell>
          <cell r="DJ40">
            <v>244.42151153289873</v>
          </cell>
          <cell r="DK40">
            <v>247.86704655364198</v>
          </cell>
        </row>
        <row r="41">
          <cell r="DE41">
            <v>258.86110223841541</v>
          </cell>
          <cell r="DF41">
            <v>259.46779099546961</v>
          </cell>
          <cell r="DG41">
            <v>259.115891745765</v>
          </cell>
          <cell r="DH41">
            <v>259.9236440171174</v>
          </cell>
          <cell r="DI41">
            <v>265.1083989976143</v>
          </cell>
          <cell r="DJ41">
            <v>256.09544313882611</v>
          </cell>
          <cell r="DK41">
            <v>259.33119862805262</v>
          </cell>
        </row>
        <row r="42">
          <cell r="DE42">
            <v>268.60238025431011</v>
          </cell>
          <cell r="DF42">
            <v>268.60380218263487</v>
          </cell>
          <cell r="DG42">
            <v>268.58277286162115</v>
          </cell>
          <cell r="DH42">
            <v>269.41506701840819</v>
          </cell>
          <cell r="DI42">
            <v>273.32265939021926</v>
          </cell>
          <cell r="DJ42">
            <v>266.94155871086025</v>
          </cell>
          <cell r="DK42">
            <v>268.80678051075262</v>
          </cell>
        </row>
        <row r="43">
          <cell r="DE43">
            <v>278.19814083257995</v>
          </cell>
          <cell r="DF43">
            <v>277.26387148963317</v>
          </cell>
          <cell r="DG43">
            <v>276.54240120014236</v>
          </cell>
          <cell r="DH43">
            <v>279.82373568400743</v>
          </cell>
          <cell r="DI43">
            <v>281.58528596806929</v>
          </cell>
          <cell r="DJ43">
            <v>275.38679678920465</v>
          </cell>
          <cell r="DK43">
            <v>277.88508928055023</v>
          </cell>
        </row>
        <row r="44">
          <cell r="DE44">
            <v>283.46327018186145</v>
          </cell>
          <cell r="DF44">
            <v>284.13249975371281</v>
          </cell>
          <cell r="DG44">
            <v>283.22701611052946</v>
          </cell>
          <cell r="DH44">
            <v>286.48537612497364</v>
          </cell>
          <cell r="DI44">
            <v>288.44166524786982</v>
          </cell>
          <cell r="DJ44">
            <v>280.31626132409463</v>
          </cell>
          <cell r="DK44">
            <v>283.92618503002336</v>
          </cell>
        </row>
        <row r="45">
          <cell r="DE45">
            <v>289.50204350810714</v>
          </cell>
          <cell r="DF45">
            <v>290.90582433109779</v>
          </cell>
          <cell r="DG45">
            <v>293.15433807494003</v>
          </cell>
          <cell r="DH45">
            <v>294.88406162199078</v>
          </cell>
          <cell r="DI45">
            <v>295.82642144896016</v>
          </cell>
          <cell r="DJ45">
            <v>286.22324731929297</v>
          </cell>
          <cell r="DK45">
            <v>290.65376484612926</v>
          </cell>
        </row>
        <row r="46">
          <cell r="DE46">
            <v>295.20458868109301</v>
          </cell>
          <cell r="DF46">
            <v>297.38757102178351</v>
          </cell>
          <cell r="DG46">
            <v>302.3191600237887</v>
          </cell>
          <cell r="DH46">
            <v>303.53398564406814</v>
          </cell>
          <cell r="DI46">
            <v>302.59131310756953</v>
          </cell>
          <cell r="DJ46">
            <v>288.97886196733037</v>
          </cell>
          <cell r="DK46">
            <v>296.91420526925521</v>
          </cell>
        </row>
        <row r="47">
          <cell r="DE47">
            <v>303.82630433885032</v>
          </cell>
          <cell r="DF47">
            <v>304.82728126273184</v>
          </cell>
          <cell r="DG47">
            <v>310.36978970296411</v>
          </cell>
          <cell r="DH47">
            <v>311.17810130828121</v>
          </cell>
          <cell r="DI47">
            <v>309.88267369270795</v>
          </cell>
          <cell r="DJ47">
            <v>297.1141996696507</v>
          </cell>
          <cell r="DK47">
            <v>304.95727293464512</v>
          </cell>
        </row>
        <row r="48">
          <cell r="DE48">
            <v>314.64578953762174</v>
          </cell>
          <cell r="DF48">
            <v>315.86273022290942</v>
          </cell>
          <cell r="DG48">
            <v>320.86573642120931</v>
          </cell>
          <cell r="DH48">
            <v>323.39006121506628</v>
          </cell>
          <cell r="DI48">
            <v>321.60487063402854</v>
          </cell>
          <cell r="DJ48">
            <v>305.25644170873289</v>
          </cell>
          <cell r="DK48">
            <v>315.81554776117883</v>
          </cell>
        </row>
        <row r="49">
          <cell r="DE49">
            <v>323.62214807812967</v>
          </cell>
          <cell r="DF49">
            <v>326.8408176840689</v>
          </cell>
          <cell r="DG49">
            <v>331.57278717924771</v>
          </cell>
          <cell r="DH49">
            <v>334.39442057635893</v>
          </cell>
          <cell r="DI49">
            <v>331.98721775652609</v>
          </cell>
          <cell r="DJ49">
            <v>317.83937911978416</v>
          </cell>
          <cell r="DK49">
            <v>325.92448274417188</v>
          </cell>
        </row>
        <row r="50">
          <cell r="DE50">
            <v>334.11152768920186</v>
          </cell>
          <cell r="DF50">
            <v>336.69127859858446</v>
          </cell>
          <cell r="DG50">
            <v>339.3948936673587</v>
          </cell>
          <cell r="DH50">
            <v>341.34001107790152</v>
          </cell>
          <cell r="DI50">
            <v>341.32395488835471</v>
          </cell>
          <cell r="DJ50">
            <v>328.38557342192848</v>
          </cell>
          <cell r="DK50">
            <v>335.794972324149</v>
          </cell>
        </row>
        <row r="51">
          <cell r="DE51">
            <v>342.30876236936734</v>
          </cell>
          <cell r="DF51">
            <v>344.73653402735897</v>
          </cell>
          <cell r="DG51">
            <v>346.673009781811</v>
          </cell>
          <cell r="DH51">
            <v>352.52893774744763</v>
          </cell>
          <cell r="DI51">
            <v>351.6888468251779</v>
          </cell>
          <cell r="DJ51">
            <v>334.09439871234554</v>
          </cell>
          <cell r="DK51">
            <v>344.01049958644734</v>
          </cell>
        </row>
        <row r="52">
          <cell r="DE52">
            <v>356.06617707087321</v>
          </cell>
          <cell r="DF52">
            <v>359.63340054325954</v>
          </cell>
          <cell r="DG52">
            <v>363.27567910641602</v>
          </cell>
          <cell r="DH52">
            <v>366.86849020170598</v>
          </cell>
          <cell r="DI52">
            <v>365.7884617257742</v>
          </cell>
          <cell r="DJ52">
            <v>347.24509676692503</v>
          </cell>
          <cell r="DK52">
            <v>358.36949981356145</v>
          </cell>
        </row>
        <row r="53">
          <cell r="DE53">
            <v>368.65469491429803</v>
          </cell>
          <cell r="DF53">
            <v>372.71488412401663</v>
          </cell>
          <cell r="DG53">
            <v>376.28898356684971</v>
          </cell>
          <cell r="DH53">
            <v>381.6130662540163</v>
          </cell>
          <cell r="DI53">
            <v>378.66254413411116</v>
          </cell>
          <cell r="DJ53">
            <v>358.2754226417693</v>
          </cell>
          <cell r="DK53">
            <v>371.19660905854937</v>
          </cell>
        </row>
        <row r="54">
          <cell r="DE54">
            <v>380.48855235348015</v>
          </cell>
          <cell r="DF54">
            <v>387.8660210430636</v>
          </cell>
          <cell r="DG54">
            <v>391.98400054446751</v>
          </cell>
          <cell r="DH54">
            <v>401.60083796709392</v>
          </cell>
          <cell r="DI54">
            <v>394.01217182822461</v>
          </cell>
          <cell r="DJ54">
            <v>367.07217462679273</v>
          </cell>
          <cell r="DK54">
            <v>384.84135484184475</v>
          </cell>
        </row>
        <row r="55">
          <cell r="DE55">
            <v>393.34278720887147</v>
          </cell>
          <cell r="DF55">
            <v>403.80869826341535</v>
          </cell>
          <cell r="DG55">
            <v>409.13061851135416</v>
          </cell>
          <cell r="DH55">
            <v>416.48657512959068</v>
          </cell>
          <cell r="DI55">
            <v>409.29222107003466</v>
          </cell>
          <cell r="DJ55">
            <v>377.22539113772649</v>
          </cell>
          <cell r="DK55">
            <v>399.1406855008122</v>
          </cell>
        </row>
        <row r="56">
          <cell r="DE56">
            <v>407.35420093261632</v>
          </cell>
          <cell r="DF56">
            <v>417.1239439854445</v>
          </cell>
          <cell r="DG56">
            <v>422.1309767541137</v>
          </cell>
          <cell r="DH56">
            <v>431.49151621184069</v>
          </cell>
          <cell r="DI56">
            <v>422.06674228227178</v>
          </cell>
          <cell r="DJ56">
            <v>391.22508437188873</v>
          </cell>
          <cell r="DK56">
            <v>412.82472019307727</v>
          </cell>
        </row>
        <row r="57">
          <cell r="DE57">
            <v>424.66864530416058</v>
          </cell>
          <cell r="DF57">
            <v>434.62803479795701</v>
          </cell>
          <cell r="DG57">
            <v>436.4178070075352</v>
          </cell>
          <cell r="DH57">
            <v>443.81449594332867</v>
          </cell>
          <cell r="DI57">
            <v>437.31684677737707</v>
          </cell>
          <cell r="DJ57">
            <v>405.8949099542823</v>
          </cell>
          <cell r="DK57">
            <v>429.54279789193146</v>
          </cell>
        </row>
        <row r="58">
          <cell r="DE58">
            <v>441.76754128258477</v>
          </cell>
          <cell r="DF58">
            <v>451.31507482177858</v>
          </cell>
          <cell r="DG58">
            <v>452.57388521925975</v>
          </cell>
          <cell r="DH58">
            <v>461.40653412243967</v>
          </cell>
          <cell r="DI58">
            <v>456.08986030927389</v>
          </cell>
          <cell r="DJ58">
            <v>427.19154034481716</v>
          </cell>
          <cell r="DK58">
            <v>446.73681092228236</v>
          </cell>
        </row>
        <row r="59">
          <cell r="DE59">
            <v>457.02770189271297</v>
          </cell>
          <cell r="DF59">
            <v>467.78315150979438</v>
          </cell>
          <cell r="DG59">
            <v>469.9724457652307</v>
          </cell>
          <cell r="DH59">
            <v>479.20010980301441</v>
          </cell>
          <cell r="DI59">
            <v>474.82383279024867</v>
          </cell>
          <cell r="DJ59">
            <v>443.62500505798494</v>
          </cell>
          <cell r="DK59">
            <v>462.90490042712219</v>
          </cell>
        </row>
        <row r="60">
          <cell r="DE60">
            <v>476.09584231503766</v>
          </cell>
          <cell r="DF60">
            <v>486.43886392498848</v>
          </cell>
          <cell r="DG60">
            <v>488.12600982677077</v>
          </cell>
          <cell r="DH60">
            <v>497.84567399274204</v>
          </cell>
          <cell r="DI60">
            <v>496.96164337053739</v>
          </cell>
          <cell r="DJ60">
            <v>461.09608213111375</v>
          </cell>
          <cell r="DK60">
            <v>481.83607379122117</v>
          </cell>
        </row>
        <row r="61">
          <cell r="DE61">
            <v>497.26369555084563</v>
          </cell>
          <cell r="DF61">
            <v>505.59296058485535</v>
          </cell>
          <cell r="DG61">
            <v>508.81644652441366</v>
          </cell>
          <cell r="DH61">
            <v>518.1832014855006</v>
          </cell>
          <cell r="DI61">
            <v>518.01955710747131</v>
          </cell>
          <cell r="DJ61">
            <v>480.92150672978812</v>
          </cell>
          <cell r="DK61">
            <v>502.17808585011886</v>
          </cell>
        </row>
        <row r="62">
          <cell r="DE62">
            <v>509.81645925846294</v>
          </cell>
          <cell r="DF62">
            <v>518.40927126844281</v>
          </cell>
          <cell r="DG62">
            <v>520.21903569969891</v>
          </cell>
          <cell r="DH62">
            <v>531.68706700537518</v>
          </cell>
          <cell r="DI62">
            <v>527.95173217824765</v>
          </cell>
          <cell r="DJ62">
            <v>496.82073419589619</v>
          </cell>
          <cell r="DK62">
            <v>514.80190585510331</v>
          </cell>
        </row>
        <row r="63">
          <cell r="DE63">
            <v>526.52700261274322</v>
          </cell>
          <cell r="DF63">
            <v>534.6181168722286</v>
          </cell>
          <cell r="DG63">
            <v>536.41352428535322</v>
          </cell>
          <cell r="DH63">
            <v>544.09443287544048</v>
          </cell>
          <cell r="DI63">
            <v>541.39803058436496</v>
          </cell>
          <cell r="DJ63">
            <v>515.66599620456816</v>
          </cell>
          <cell r="DK63">
            <v>531.03980963006086</v>
          </cell>
        </row>
        <row r="64">
          <cell r="DE64">
            <v>546.57165955831329</v>
          </cell>
          <cell r="DF64">
            <v>553.50520586037169</v>
          </cell>
          <cell r="DG64">
            <v>555.98363512016374</v>
          </cell>
          <cell r="DH64">
            <v>563.90703080883145</v>
          </cell>
          <cell r="DI64">
            <v>557.90253193075728</v>
          </cell>
          <cell r="DJ64">
            <v>531.48685412255384</v>
          </cell>
          <cell r="DK64">
            <v>550.26917178151905</v>
          </cell>
        </row>
        <row r="65">
          <cell r="DE65">
            <v>563.62349126164304</v>
          </cell>
          <cell r="DF65">
            <v>570.15839629862694</v>
          </cell>
          <cell r="DG65">
            <v>573.21780492437085</v>
          </cell>
          <cell r="DH65">
            <v>581.35902675912985</v>
          </cell>
          <cell r="DI65">
            <v>574.74067191561153</v>
          </cell>
          <cell r="DJ65">
            <v>542.23843841935093</v>
          </cell>
          <cell r="DK65">
            <v>566.91630976770296</v>
          </cell>
        </row>
        <row r="66">
          <cell r="DE66">
            <v>587.47190419935248</v>
          </cell>
          <cell r="DF66">
            <v>591.88283114437786</v>
          </cell>
          <cell r="DG66">
            <v>596.60329703972002</v>
          </cell>
          <cell r="DH66">
            <v>604.13780237510753</v>
          </cell>
          <cell r="DI66">
            <v>599.01278183099282</v>
          </cell>
          <cell r="DJ66">
            <v>559.25384926747654</v>
          </cell>
          <cell r="DK66">
            <v>589.66812430793277</v>
          </cell>
        </row>
        <row r="67">
          <cell r="DE67">
            <v>612.95333351043303</v>
          </cell>
          <cell r="DF67">
            <v>612.73002147861087</v>
          </cell>
          <cell r="DG67">
            <v>619.72205487332394</v>
          </cell>
          <cell r="DH67">
            <v>622.27338142899657</v>
          </cell>
          <cell r="DI67">
            <v>620.87009050528752</v>
          </cell>
          <cell r="DJ67">
            <v>575.51594102993761</v>
          </cell>
          <cell r="DK67">
            <v>612.46220449362204</v>
          </cell>
        </row>
        <row r="68">
          <cell r="DE68">
            <v>643.21774076147324</v>
          </cell>
          <cell r="DF68">
            <v>641.68256128481869</v>
          </cell>
          <cell r="DG68">
            <v>649.8415985631608</v>
          </cell>
          <cell r="DH68">
            <v>653.62008041494619</v>
          </cell>
          <cell r="DI68">
            <v>652.2421042659854</v>
          </cell>
          <cell r="DJ68">
            <v>603.14601729966307</v>
          </cell>
          <cell r="DK68">
            <v>642.25391410086195</v>
          </cell>
        </row>
        <row r="69">
          <cell r="DE69">
            <v>675.66935573650869</v>
          </cell>
          <cell r="DF69">
            <v>678.93081478295449</v>
          </cell>
          <cell r="DG69">
            <v>690.61903624120259</v>
          </cell>
          <cell r="DH69">
            <v>693.85444719013617</v>
          </cell>
          <cell r="DI69">
            <v>693.18627035919394</v>
          </cell>
          <cell r="DJ69">
            <v>646.15533393823523</v>
          </cell>
          <cell r="DK69">
            <v>678.19171960904396</v>
          </cell>
        </row>
        <row r="70">
          <cell r="DE70">
            <v>718.43524850948143</v>
          </cell>
          <cell r="DF70">
            <v>720.20745051756739</v>
          </cell>
          <cell r="DG70">
            <v>735.20382024749028</v>
          </cell>
          <cell r="DH70">
            <v>738.028663748893</v>
          </cell>
          <cell r="DI70">
            <v>735.38828700172894</v>
          </cell>
          <cell r="DJ70">
            <v>689.91277469120553</v>
          </cell>
          <cell r="DK70">
            <v>720.65319547932165</v>
          </cell>
        </row>
        <row r="71">
          <cell r="DE71">
            <v>758.53803397608795</v>
          </cell>
          <cell r="DF71">
            <v>762.05148741341304</v>
          </cell>
          <cell r="DG71">
            <v>779.45748251391365</v>
          </cell>
          <cell r="DH71">
            <v>783.75587149448677</v>
          </cell>
          <cell r="DI71">
            <v>781.02949049451411</v>
          </cell>
          <cell r="DJ71">
            <v>728.37340077162378</v>
          </cell>
          <cell r="DK71">
            <v>762.10239994800202</v>
          </cell>
        </row>
        <row r="72">
          <cell r="DE72">
            <v>808.95802714000263</v>
          </cell>
          <cell r="DF72">
            <v>807.19302699013269</v>
          </cell>
          <cell r="DG72">
            <v>825.43804722437096</v>
          </cell>
          <cell r="DH72">
            <v>830.59093244565145</v>
          </cell>
          <cell r="DI72">
            <v>826.83653716209528</v>
          </cell>
          <cell r="DJ72">
            <v>772.2165015611331</v>
          </cell>
          <cell r="DK72">
            <v>809.71106210004143</v>
          </cell>
        </row>
        <row r="73">
          <cell r="DE73">
            <v>886.45989997446429</v>
          </cell>
          <cell r="DF73">
            <v>882.96446884531315</v>
          </cell>
          <cell r="DG73">
            <v>897.05424684318348</v>
          </cell>
          <cell r="DH73">
            <v>906.43802550426005</v>
          </cell>
          <cell r="DI73">
            <v>898.58258671583064</v>
          </cell>
          <cell r="DJ73">
            <v>845.86009551777556</v>
          </cell>
          <cell r="DK73">
            <v>885.66726070690117</v>
          </cell>
        </row>
        <row r="74">
          <cell r="DE74">
            <v>951.84100579166795</v>
          </cell>
          <cell r="DF74">
            <v>951.19203450625287</v>
          </cell>
          <cell r="DG74">
            <v>967.61276816481984</v>
          </cell>
          <cell r="DH74">
            <v>976.67679665196238</v>
          </cell>
          <cell r="DI74">
            <v>966.31678119098854</v>
          </cell>
          <cell r="DJ74">
            <v>906.07971575664669</v>
          </cell>
          <cell r="DK74">
            <v>952.48286813934101</v>
          </cell>
        </row>
        <row r="75">
          <cell r="DE75">
            <v>1009.1224365067961</v>
          </cell>
          <cell r="DF75">
            <v>1013.4321026332271</v>
          </cell>
          <cell r="DG75">
            <v>1025.622898984878</v>
          </cell>
          <cell r="DH75">
            <v>1040.6296262007927</v>
          </cell>
          <cell r="DI75">
            <v>1028.8843510426684</v>
          </cell>
          <cell r="DJ75">
            <v>966.53352447273369</v>
          </cell>
          <cell r="DK75">
            <v>1012.2294713221158</v>
          </cell>
        </row>
        <row r="76">
          <cell r="DE76">
            <v>1072.8428783700424</v>
          </cell>
          <cell r="DF76">
            <v>1073.7992311915896</v>
          </cell>
          <cell r="DG76">
            <v>1089.6061908545007</v>
          </cell>
          <cell r="DH76">
            <v>1101.8690943802751</v>
          </cell>
          <cell r="DI76">
            <v>1090.6537769310087</v>
          </cell>
          <cell r="DJ76">
            <v>1033.4865900883406</v>
          </cell>
          <cell r="DK76">
            <v>1074.7562758117058</v>
          </cell>
        </row>
        <row r="77">
          <cell r="DE77">
            <v>1124.2148936273734</v>
          </cell>
          <cell r="DF77">
            <v>1124.0051221287704</v>
          </cell>
          <cell r="DG77">
            <v>1140.778362423486</v>
          </cell>
          <cell r="DH77">
            <v>1150.1440955740443</v>
          </cell>
          <cell r="DI77">
            <v>1144.9774762292359</v>
          </cell>
          <cell r="DJ77">
            <v>1081.2830748914114</v>
          </cell>
          <cell r="DK77">
            <v>1125.5656640755112</v>
          </cell>
        </row>
        <row r="78">
          <cell r="DE78">
            <v>1183.1552724346222</v>
          </cell>
          <cell r="DF78">
            <v>1174.4128911922976</v>
          </cell>
          <cell r="DG78">
            <v>1184.4080961974769</v>
          </cell>
          <cell r="DH78">
            <v>1187.9014284035163</v>
          </cell>
          <cell r="DI78">
            <v>1189.4067335897528</v>
          </cell>
          <cell r="DJ78">
            <v>1126.1383783235681</v>
          </cell>
          <cell r="DK78">
            <v>1178.1846518239136</v>
          </cell>
        </row>
        <row r="79">
          <cell r="DE79">
            <v>1250.4371987863012</v>
          </cell>
          <cell r="DF79">
            <v>1238.8385453920798</v>
          </cell>
          <cell r="DG79">
            <v>1256.774599817031</v>
          </cell>
          <cell r="DH79">
            <v>1254.6324291601779</v>
          </cell>
          <cell r="DI79">
            <v>1255.4926255495536</v>
          </cell>
          <cell r="DJ79">
            <v>1184.4173723494819</v>
          </cell>
          <cell r="DK79">
            <v>1244.3416023097668</v>
          </cell>
        </row>
        <row r="80">
          <cell r="DE80">
            <v>1339.6668440212611</v>
          </cell>
          <cell r="DF80">
            <v>1321.197974189454</v>
          </cell>
          <cell r="DG80">
            <v>1354.0130692212063</v>
          </cell>
          <cell r="DH80">
            <v>1357.0388290409503</v>
          </cell>
          <cell r="DI80">
            <v>1342.7770490450609</v>
          </cell>
          <cell r="DJ80">
            <v>1254.7207305817012</v>
          </cell>
          <cell r="DK80">
            <v>1331.4019054799551</v>
          </cell>
        </row>
        <row r="81">
          <cell r="DE81">
            <v>1429.0921882306611</v>
          </cell>
          <cell r="DF81">
            <v>1416.2882532016736</v>
          </cell>
          <cell r="DG81">
            <v>1445.7727677813427</v>
          </cell>
          <cell r="DH81">
            <v>1441.1561844045232</v>
          </cell>
          <cell r="DI81">
            <v>1446.6888958602517</v>
          </cell>
          <cell r="DJ81">
            <v>1341.4970765903608</v>
          </cell>
          <cell r="DK81">
            <v>1423.3146457980295</v>
          </cell>
        </row>
        <row r="82">
          <cell r="DE82">
            <v>1558.0084619731074</v>
          </cell>
          <cell r="DF82">
            <v>1552.0075558803355</v>
          </cell>
          <cell r="DG82">
            <v>1561.1839089864977</v>
          </cell>
          <cell r="DH82">
            <v>1573.4368186638078</v>
          </cell>
          <cell r="DI82">
            <v>1563.5806594176368</v>
          </cell>
          <cell r="DJ82">
            <v>1464.8166156444756</v>
          </cell>
          <cell r="DK82">
            <v>1552.9008142716687</v>
          </cell>
        </row>
        <row r="83">
          <cell r="DE83">
            <v>1686.7896602090927</v>
          </cell>
          <cell r="DF83">
            <v>1671.2160699024528</v>
          </cell>
          <cell r="DG83">
            <v>1696.9609167961705</v>
          </cell>
          <cell r="DH83">
            <v>1697.2657997709307</v>
          </cell>
          <cell r="DI83">
            <v>1686.8188357466699</v>
          </cell>
          <cell r="DJ83">
            <v>1580.8749908515524</v>
          </cell>
          <cell r="DK83">
            <v>1677.7985169338895</v>
          </cell>
        </row>
        <row r="84">
          <cell r="DE84">
            <v>1791.1428013682023</v>
          </cell>
          <cell r="DF84">
            <v>1778.6531676990292</v>
          </cell>
          <cell r="DG84">
            <v>1805.4865642528839</v>
          </cell>
          <cell r="DH84">
            <v>1814.2566921478156</v>
          </cell>
          <cell r="DI84">
            <v>1783.1070407114169</v>
          </cell>
          <cell r="DJ84">
            <v>1688.6812815426445</v>
          </cell>
          <cell r="DK84">
            <v>1783.8031391192892</v>
          </cell>
        </row>
        <row r="85">
          <cell r="DE85">
            <v>1927.2394252119739</v>
          </cell>
          <cell r="DF85">
            <v>1911.7246134341494</v>
          </cell>
          <cell r="DG85">
            <v>1934.0125269749763</v>
          </cell>
          <cell r="DH85">
            <v>1938.9252870066307</v>
          </cell>
          <cell r="DI85">
            <v>1906.9780815905633</v>
          </cell>
          <cell r="DJ85">
            <v>1823.3872532989569</v>
          </cell>
          <cell r="DK85">
            <v>1917.1323509773551</v>
          </cell>
        </row>
        <row r="86">
          <cell r="DE86">
            <v>2174.2832308318216</v>
          </cell>
          <cell r="DF86">
            <v>2162.4047690830762</v>
          </cell>
          <cell r="DG86">
            <v>2218.6763707667601</v>
          </cell>
          <cell r="DH86">
            <v>2234.0117636006021</v>
          </cell>
          <cell r="DI86">
            <v>2161.2154175417131</v>
          </cell>
          <cell r="DJ86">
            <v>2055.3928972304634</v>
          </cell>
          <cell r="DK86">
            <v>2169.8597886413113</v>
          </cell>
        </row>
        <row r="87">
          <cell r="DE87">
            <v>2455.2748971853871</v>
          </cell>
          <cell r="DF87">
            <v>2457.4410927380477</v>
          </cell>
          <cell r="DG87">
            <v>2509.4327524391792</v>
          </cell>
          <cell r="DH87">
            <v>2533.8066565240829</v>
          </cell>
          <cell r="DI87">
            <v>2468.0774164174954</v>
          </cell>
          <cell r="DJ87">
            <v>2371.8890989353677</v>
          </cell>
          <cell r="DK87">
            <v>2460.1358017486746</v>
          </cell>
        </row>
        <row r="88">
          <cell r="DE88">
            <v>2682.1292475243436</v>
          </cell>
          <cell r="DF88">
            <v>2666.5827404123265</v>
          </cell>
          <cell r="DG88">
            <v>2720.0173938457347</v>
          </cell>
          <cell r="DH88">
            <v>2725.1067445424897</v>
          </cell>
          <cell r="DI88">
            <v>2679.0689666530884</v>
          </cell>
          <cell r="DJ88">
            <v>2574.0424834578089</v>
          </cell>
          <cell r="DK88">
            <v>2676.2607986582029</v>
          </cell>
        </row>
        <row r="89">
          <cell r="DE89">
            <v>3061.2215321850158</v>
          </cell>
          <cell r="DF89">
            <v>3031.1139459660426</v>
          </cell>
          <cell r="DG89">
            <v>3058.2826709092838</v>
          </cell>
          <cell r="DH89">
            <v>3094.518465817303</v>
          </cell>
          <cell r="DI89">
            <v>3033.2646575689519</v>
          </cell>
          <cell r="DJ89">
            <v>2896.5201594126156</v>
          </cell>
          <cell r="DK89">
            <v>3043.2522276669829</v>
          </cell>
        </row>
        <row r="90">
          <cell r="DE90">
            <v>3832.0391677955413</v>
          </cell>
          <cell r="DF90">
            <v>3778.1017707384326</v>
          </cell>
          <cell r="DG90">
            <v>3799.1865993298456</v>
          </cell>
          <cell r="DH90">
            <v>3917.5948328171326</v>
          </cell>
          <cell r="DI90">
            <v>3774.1413685477346</v>
          </cell>
          <cell r="DJ90">
            <v>3592.7860021109864</v>
          </cell>
          <cell r="DK90">
            <v>3801.2632998509293</v>
          </cell>
        </row>
        <row r="91">
          <cell r="DE91">
            <v>4579.7516944643166</v>
          </cell>
          <cell r="DF91">
            <v>4538.2633788491976</v>
          </cell>
          <cell r="DG91">
            <v>4577.7307753280702</v>
          </cell>
          <cell r="DH91">
            <v>4628.7860671561975</v>
          </cell>
          <cell r="DI91">
            <v>4548.818072477472</v>
          </cell>
          <cell r="DJ91">
            <v>4426.9939163440076</v>
          </cell>
          <cell r="DK91">
            <v>4559.05585824832</v>
          </cell>
        </row>
        <row r="92">
          <cell r="DE92">
            <v>5075.822915587044</v>
          </cell>
          <cell r="DF92">
            <v>5023.7422411542784</v>
          </cell>
          <cell r="DG92">
            <v>5009.7619646438152</v>
          </cell>
          <cell r="DH92">
            <v>5076.726714064861</v>
          </cell>
          <cell r="DI92">
            <v>5063.2906765475818</v>
          </cell>
          <cell r="DJ92">
            <v>4875.0889706582893</v>
          </cell>
          <cell r="DK92">
            <v>5043.6895896194492</v>
          </cell>
        </row>
        <row r="93">
          <cell r="DE93">
            <v>5506.6816680105503</v>
          </cell>
          <cell r="DF93">
            <v>5458.4001881405347</v>
          </cell>
          <cell r="DG93">
            <v>5358.6372892164391</v>
          </cell>
          <cell r="DH93">
            <v>5450.243631205869</v>
          </cell>
          <cell r="DI93">
            <v>5458.8428282639925</v>
          </cell>
          <cell r="DJ93">
            <v>5317.004327506047</v>
          </cell>
          <cell r="DK93">
            <v>5466.297114962138</v>
          </cell>
        </row>
        <row r="94">
          <cell r="DE94">
            <v>5866.5484203918677</v>
          </cell>
          <cell r="DF94">
            <v>5826.1670883034931</v>
          </cell>
          <cell r="DG94">
            <v>5753.1602007299171</v>
          </cell>
          <cell r="DH94">
            <v>5748.5807599620102</v>
          </cell>
          <cell r="DI94">
            <v>5822.9721150833211</v>
          </cell>
          <cell r="DJ94">
            <v>5677.9127857288804</v>
          </cell>
          <cell r="DK94">
            <v>5828.742690833642</v>
          </cell>
        </row>
        <row r="95">
          <cell r="DE95">
            <v>6197.8949870439619</v>
          </cell>
          <cell r="DF95">
            <v>6130.6324122653295</v>
          </cell>
          <cell r="DG95">
            <v>6051.5237519406064</v>
          </cell>
          <cell r="DH95">
            <v>6003.779552046929</v>
          </cell>
          <cell r="DI95">
            <v>6109.4310679820201</v>
          </cell>
          <cell r="DJ95">
            <v>5974.3403974190296</v>
          </cell>
          <cell r="DK95">
            <v>6141.2740898804022</v>
          </cell>
        </row>
        <row r="96">
          <cell r="DE96">
            <v>6483.8235890864107</v>
          </cell>
          <cell r="DF96">
            <v>6445.0716228912297</v>
          </cell>
          <cell r="DG96">
            <v>6316.7158703988316</v>
          </cell>
          <cell r="DH96">
            <v>6278.1247234062766</v>
          </cell>
          <cell r="DI96">
            <v>6385.0691909671295</v>
          </cell>
          <cell r="DJ96">
            <v>6249.1591679158373</v>
          </cell>
          <cell r="DK96">
            <v>6433.9606200863254</v>
          </cell>
        </row>
        <row r="97">
          <cell r="DE97">
            <v>6826.1369049828163</v>
          </cell>
          <cell r="DF97">
            <v>6760.0148555270134</v>
          </cell>
          <cell r="DG97">
            <v>6607.9150434126423</v>
          </cell>
          <cell r="DH97">
            <v>6531.7054970495783</v>
          </cell>
          <cell r="DI97">
            <v>6713.0950721291501</v>
          </cell>
          <cell r="DJ97">
            <v>6538.0650351657623</v>
          </cell>
          <cell r="DK97">
            <v>6756.2168043076008</v>
          </cell>
        </row>
        <row r="98">
          <cell r="DE98">
            <v>7062.2083932149453</v>
          </cell>
          <cell r="DF98">
            <v>7018.7493898056873</v>
          </cell>
          <cell r="DG98">
            <v>6873.5750661139991</v>
          </cell>
          <cell r="DH98">
            <v>6816.3949553322864</v>
          </cell>
          <cell r="DI98">
            <v>7007.1459154141057</v>
          </cell>
          <cell r="DJ98">
            <v>6820.2248335791237</v>
          </cell>
          <cell r="DK98">
            <v>7009.3747159708255</v>
          </cell>
        </row>
        <row r="99">
          <cell r="DE99">
            <v>7238.1155311667162</v>
          </cell>
          <cell r="DF99">
            <v>7188.2738708406359</v>
          </cell>
          <cell r="DG99">
            <v>7033.0842758932222</v>
          </cell>
          <cell r="DH99">
            <v>6975.8304270917642</v>
          </cell>
          <cell r="DI99">
            <v>7165.0819256084778</v>
          </cell>
          <cell r="DJ99">
            <v>7009.5643134611555</v>
          </cell>
          <cell r="DK99">
            <v>7180.9115275275708</v>
          </cell>
        </row>
        <row r="100">
          <cell r="DE100">
            <v>7422.4769408544453</v>
          </cell>
          <cell r="DF100">
            <v>7357.815495687757</v>
          </cell>
          <cell r="DG100">
            <v>7192.5333121301246</v>
          </cell>
          <cell r="DH100">
            <v>7123.4103810739298</v>
          </cell>
          <cell r="DI100">
            <v>7303.1639932811431</v>
          </cell>
          <cell r="DJ100">
            <v>7219.9104249305747</v>
          </cell>
          <cell r="DK100">
            <v>7355.6234687876022</v>
          </cell>
        </row>
        <row r="101">
          <cell r="DE101">
            <v>7593.8869989607047</v>
          </cell>
          <cell r="DF101">
            <v>7503.2079121564766</v>
          </cell>
          <cell r="DG101">
            <v>7335.8101929283321</v>
          </cell>
          <cell r="DH101">
            <v>7240.7673586247738</v>
          </cell>
          <cell r="DI101">
            <v>7436.7789523996762</v>
          </cell>
          <cell r="DJ101">
            <v>7409.8773316002325</v>
          </cell>
          <cell r="DK101">
            <v>7512.6550005379249</v>
          </cell>
        </row>
        <row r="102">
          <cell r="DE102">
            <v>7769.3077845373664</v>
          </cell>
          <cell r="DF102">
            <v>7621.3790703020322</v>
          </cell>
          <cell r="DG102">
            <v>7456.6185770442153</v>
          </cell>
          <cell r="DH102">
            <v>7317.2751198480728</v>
          </cell>
          <cell r="DI102">
            <v>7562.3491212961308</v>
          </cell>
          <cell r="DJ102">
            <v>7571.0716514799115</v>
          </cell>
          <cell r="DK102">
            <v>7657.0514164506667</v>
          </cell>
        </row>
        <row r="103">
          <cell r="DE103">
            <v>7901.7725399733999</v>
          </cell>
          <cell r="DF103">
            <v>7728.3387852113683</v>
          </cell>
          <cell r="DG103">
            <v>7579.3573093150171</v>
          </cell>
          <cell r="DH103">
            <v>7419.9311198515361</v>
          </cell>
          <cell r="DI103">
            <v>7652.9347213507572</v>
          </cell>
          <cell r="DJ103">
            <v>7708.5764673684225</v>
          </cell>
          <cell r="DK103">
            <v>7776.8434637807668</v>
          </cell>
        </row>
        <row r="104">
          <cell r="DE104">
            <v>8047.9882908565942</v>
          </cell>
          <cell r="DF104">
            <v>7900.6059199850333</v>
          </cell>
          <cell r="DG104">
            <v>7739.4984486750363</v>
          </cell>
          <cell r="DH104">
            <v>7537.425506780447</v>
          </cell>
          <cell r="DI104">
            <v>7793.4709642722946</v>
          </cell>
          <cell r="DJ104">
            <v>7903.4245192484832</v>
          </cell>
          <cell r="DK104">
            <v>7933.5572136721248</v>
          </cell>
        </row>
        <row r="105">
          <cell r="DE105">
            <v>8285.140129687923</v>
          </cell>
          <cell r="DF105">
            <v>8134.6893956118165</v>
          </cell>
          <cell r="DG105">
            <v>8050.6912173405326</v>
          </cell>
          <cell r="DH105">
            <v>7787.6461831322476</v>
          </cell>
          <cell r="DI105">
            <v>8038.0258449205103</v>
          </cell>
          <cell r="DJ105">
            <v>8104.1442957346999</v>
          </cell>
          <cell r="DK105">
            <v>8174.0619319855259</v>
          </cell>
        </row>
        <row r="106">
          <cell r="DE106">
            <v>8527.2121937969077</v>
          </cell>
          <cell r="DF106">
            <v>8387.0220974370241</v>
          </cell>
          <cell r="DG106">
            <v>8282.2899916377646</v>
          </cell>
          <cell r="DH106">
            <v>8008.759089932475</v>
          </cell>
          <cell r="DI106">
            <v>8292.4938185885894</v>
          </cell>
          <cell r="DJ106">
            <v>8357.9818480988943</v>
          </cell>
          <cell r="DK106">
            <v>8419.1560787244398</v>
          </cell>
        </row>
        <row r="107">
          <cell r="DE107">
            <v>8685.5852828452171</v>
          </cell>
          <cell r="DF107">
            <v>8556.7914601729026</v>
          </cell>
          <cell r="DG107">
            <v>8409.3828837253968</v>
          </cell>
          <cell r="DH107">
            <v>8198.1759156325443</v>
          </cell>
          <cell r="DI107">
            <v>8503.0373947888802</v>
          </cell>
          <cell r="DJ107">
            <v>8507.9339455489935</v>
          </cell>
          <cell r="DK107">
            <v>8582.9911406370611</v>
          </cell>
        </row>
        <row r="108">
          <cell r="DE108">
            <v>8921.2768123976875</v>
          </cell>
          <cell r="DF108">
            <v>8730.7030667655199</v>
          </cell>
          <cell r="DG108">
            <v>8576.7303614941866</v>
          </cell>
          <cell r="DH108">
            <v>8351.3142038263104</v>
          </cell>
          <cell r="DI108">
            <v>8661.4770960440146</v>
          </cell>
          <cell r="DJ108">
            <v>8692.727456274155</v>
          </cell>
          <cell r="DK108">
            <v>8782.8072084153537</v>
          </cell>
        </row>
        <row r="109">
          <cell r="DE109">
            <v>9194.7616415835309</v>
          </cell>
          <cell r="DF109">
            <v>9012.394489766044</v>
          </cell>
          <cell r="DG109">
            <v>8825.8839332190601</v>
          </cell>
          <cell r="DH109">
            <v>8552.5300139856572</v>
          </cell>
          <cell r="DI109">
            <v>8898.5047668050429</v>
          </cell>
          <cell r="DJ109">
            <v>8875.8838365564534</v>
          </cell>
          <cell r="DK109">
            <v>9048.1480578337287</v>
          </cell>
        </row>
        <row r="110">
          <cell r="DE110">
            <v>9354.1889233813454</v>
          </cell>
          <cell r="DF110">
            <v>9169.7373490276477</v>
          </cell>
          <cell r="DG110">
            <v>8952.3819189363894</v>
          </cell>
          <cell r="DH110">
            <v>8650.3282412108401</v>
          </cell>
          <cell r="DI110">
            <v>9056.4566063197217</v>
          </cell>
          <cell r="DJ110">
            <v>8979.5886078229996</v>
          </cell>
          <cell r="DK110">
            <v>9199.1947229933048</v>
          </cell>
        </row>
        <row r="111">
          <cell r="DE111">
            <v>9456.8065659513304</v>
          </cell>
          <cell r="DF111">
            <v>9270.6369042176302</v>
          </cell>
          <cell r="DG111">
            <v>9081.3875454508816</v>
          </cell>
          <cell r="DH111">
            <v>8741.3274501162341</v>
          </cell>
          <cell r="DI111">
            <v>9192.9303870019412</v>
          </cell>
          <cell r="DJ111">
            <v>9097.8337196191278</v>
          </cell>
          <cell r="DK111">
            <v>9304.9843767230232</v>
          </cell>
        </row>
        <row r="112">
          <cell r="DE112">
            <v>9673.4476561399824</v>
          </cell>
          <cell r="DF112">
            <v>9447.7840905493267</v>
          </cell>
          <cell r="DG112">
            <v>9282.0668337699444</v>
          </cell>
          <cell r="DH112">
            <v>8910.7768341812825</v>
          </cell>
          <cell r="DI112">
            <v>9400.9255704702027</v>
          </cell>
          <cell r="DJ112">
            <v>9263.538469942423</v>
          </cell>
          <cell r="DK112">
            <v>9502.1203345682188</v>
          </cell>
        </row>
        <row r="113">
          <cell r="DE113">
            <v>9930.2750827829041</v>
          </cell>
          <cell r="DF113">
            <v>9671.5562582778693</v>
          </cell>
          <cell r="DG113">
            <v>9514.7294081496075</v>
          </cell>
          <cell r="DH113">
            <v>9132.39743907716</v>
          </cell>
          <cell r="DI113">
            <v>9650.1702462052199</v>
          </cell>
          <cell r="DJ113">
            <v>9415.4721434626881</v>
          </cell>
          <cell r="DK113">
            <v>9739.2093676770746</v>
          </cell>
        </row>
        <row r="114">
          <cell r="DE114">
            <v>10145.392296845017</v>
          </cell>
          <cell r="DF114">
            <v>9891.1042902072531</v>
          </cell>
          <cell r="DG114">
            <v>9674.437967926533</v>
          </cell>
          <cell r="DH114">
            <v>9334.1795718524845</v>
          </cell>
          <cell r="DI114">
            <v>9873.3407469461799</v>
          </cell>
          <cell r="DJ114">
            <v>9594.7415824658783</v>
          </cell>
          <cell r="DK114">
            <v>9950.2068677169245</v>
          </cell>
        </row>
        <row r="115">
          <cell r="DE115">
            <v>10427.712857558043</v>
          </cell>
          <cell r="DF115">
            <v>10119.742167404676</v>
          </cell>
          <cell r="DG115">
            <v>9897.8558720585424</v>
          </cell>
          <cell r="DH115">
            <v>9606.9306879170526</v>
          </cell>
          <cell r="DI115">
            <v>10074.623445951029</v>
          </cell>
          <cell r="DJ115">
            <v>9794.2353654062317</v>
          </cell>
          <cell r="DK115">
            <v>10201.706289228852</v>
          </cell>
        </row>
        <row r="116">
          <cell r="DE116">
            <v>10621.490106961275</v>
          </cell>
          <cell r="DF116">
            <v>10383.555709699021</v>
          </cell>
          <cell r="DG116">
            <v>10140.061160439011</v>
          </cell>
          <cell r="DH116">
            <v>9914.972884904897</v>
          </cell>
          <cell r="DI116">
            <v>10292.560269327661</v>
          </cell>
          <cell r="DJ116">
            <v>9953.1809687424557</v>
          </cell>
          <cell r="DK116">
            <v>10427.573805095815</v>
          </cell>
        </row>
        <row r="117">
          <cell r="DE117">
            <v>10808.578646865932</v>
          </cell>
          <cell r="DF117">
            <v>10614.30869242765</v>
          </cell>
          <cell r="DG117">
            <v>10447.247418167941</v>
          </cell>
          <cell r="DH117">
            <v>10233.63459793995</v>
          </cell>
          <cell r="DI117">
            <v>10522.065233629766</v>
          </cell>
          <cell r="DJ117">
            <v>10122.924582253088</v>
          </cell>
          <cell r="DK117">
            <v>10645.19239874406</v>
          </cell>
        </row>
        <row r="118">
          <cell r="DE118">
            <v>11019.286258751228</v>
          </cell>
          <cell r="DF118">
            <v>10812.307103525178</v>
          </cell>
          <cell r="DG118">
            <v>10626.847893864926</v>
          </cell>
          <cell r="DH118">
            <v>10443.233408276696</v>
          </cell>
          <cell r="DI118">
            <v>10677.548025076332</v>
          </cell>
          <cell r="DJ118">
            <v>10349.889610528518</v>
          </cell>
          <cell r="DK118">
            <v>10847.246875190727</v>
          </cell>
        </row>
        <row r="119">
          <cell r="DE119">
            <v>11325.203627664478</v>
          </cell>
          <cell r="DF119">
            <v>11080.70662762704</v>
          </cell>
          <cell r="DG119">
            <v>10901.915005609706</v>
          </cell>
          <cell r="DH119">
            <v>10762.113206358676</v>
          </cell>
          <cell r="DI119">
            <v>10950.177560930428</v>
          </cell>
          <cell r="DJ119">
            <v>10605.396980805317</v>
          </cell>
          <cell r="DK119">
            <v>11134.770954135127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iona Franco Churruarín" id="{24DE8081-AA4A-40F2-A1D8-57C3402C8250}" userId="389f00106a27f43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77866EE3-0F25-413C-8851-875238B11575}">
    <text>Podría ver si sale restando
Electricidad, gas y otros combustibles
Porque sí tengo su ponderador</text>
  </threadedComment>
  <threadedComment ref="V3" dT="2024-07-18T17:59:15.72" personId="{24DE8081-AA4A-40F2-A1D8-57C3402C8250}" id="{EA7A0B58-C1CF-4A2E-AC26-ED78CF517F10}" parentId="{77866EE3-0F25-413C-8851-875238B11575}">
    <text>O “sumándoselo” a Supercore</text>
  </threadedComment>
  <threadedComment ref="AS3" dT="2024-07-18T17:58:31.44" personId="{24DE8081-AA4A-40F2-A1D8-57C3402C8250}" id="{B7C2C3AF-BC01-4950-BA85-48F6BEAA5EBA}">
    <text>Podría ver si sale restando
Electricidad, gas y otros combustibles
Porque sí tengo su ponderador</text>
  </threadedComment>
  <threadedComment ref="AS3" dT="2024-07-18T17:59:15.72" personId="{24DE8081-AA4A-40F2-A1D8-57C3402C8250}" id="{B8BF2D71-EE34-4B4F-BEB1-F529DA921DC7}" parentId="{B7C2C3AF-BC01-4950-BA85-48F6BEAA5EBA}">
    <text>O “sumándoselo” a Supercore</text>
  </threadedComment>
  <threadedComment ref="BP3" dT="2024-07-18T17:58:31.44" personId="{24DE8081-AA4A-40F2-A1D8-57C3402C8250}" id="{EC942676-B80A-4473-B2C4-699763FB5776}">
    <text>Podría ver si sale restando
Electricidad, gas y otros combustibles
Porque sí tengo su ponderador</text>
  </threadedComment>
  <threadedComment ref="BP3" dT="2024-07-18T17:59:15.72" personId="{24DE8081-AA4A-40F2-A1D8-57C3402C8250}" id="{78F934AC-7ED5-4757-94B7-947E581F5E52}" parentId="{EC942676-B80A-4473-B2C4-699763FB5776}">
    <text>O “sumándoselo” a Supercore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387A2506-2D38-4CE4-8C2A-F42436AA88C6}">
    <text>Podría ver si sale restando
Electricidad, gas y otros combustibles
Porque sí tengo su ponderador</text>
  </threadedComment>
  <threadedComment ref="V3" dT="2024-07-18T17:59:15.72" personId="{24DE8081-AA4A-40F2-A1D8-57C3402C8250}" id="{EAEB88DD-F686-493A-BB2E-B0676CEBE1B6}" parentId="{387A2506-2D38-4CE4-8C2A-F42436AA88C6}">
    <text>O “sumándoselo” a Supercore</text>
  </threadedComment>
  <threadedComment ref="AS3" dT="2024-07-18T17:58:31.44" personId="{24DE8081-AA4A-40F2-A1D8-57C3402C8250}" id="{106F65EC-74A1-4F8E-9E12-B5AFB9C03FE0}">
    <text>Podría ver si sale restando
Electricidad, gas y otros combustibles
Porque sí tengo su ponderador</text>
  </threadedComment>
  <threadedComment ref="AS3" dT="2024-07-18T17:59:15.72" personId="{24DE8081-AA4A-40F2-A1D8-57C3402C8250}" id="{03C6CC6A-3323-4A2D-A9E5-057BCED5EF54}" parentId="{106F65EC-74A1-4F8E-9E12-B5AFB9C03FE0}">
    <text>O “sumándoselo” a Supercore</text>
  </threadedComment>
  <threadedComment ref="BP3" dT="2024-07-18T17:58:31.44" personId="{24DE8081-AA4A-40F2-A1D8-57C3402C8250}" id="{B23EC975-894E-4D9A-9663-61A9EDF3F9D4}">
    <text>Podría ver si sale restando
Electricidad, gas y otros combustibles
Porque sí tengo su ponderador</text>
  </threadedComment>
  <threadedComment ref="BP3" dT="2024-07-18T17:59:15.72" personId="{24DE8081-AA4A-40F2-A1D8-57C3402C8250}" id="{072F7295-CAB6-42FF-B29B-4FD59EB0C938}" parentId="{B23EC975-894E-4D9A-9663-61A9EDF3F9D4}">
    <text>O “sumándoselo” a Supercore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3602F04C-DF94-458C-8AAD-F705E4185081}">
    <text>Podría ver si sale restando
Electricidad, gas y otros combustibles
Porque sí tengo su ponderador</text>
  </threadedComment>
  <threadedComment ref="V3" dT="2024-07-18T17:59:15.72" personId="{24DE8081-AA4A-40F2-A1D8-57C3402C8250}" id="{635FAF28-E4FE-410E-A4F1-98C52731CA5B}" parentId="{3602F04C-DF94-458C-8AAD-F705E4185081}">
    <text>O “sumándoselo” a Supercore</text>
  </threadedComment>
  <threadedComment ref="AS3" dT="2024-07-18T17:58:31.44" personId="{24DE8081-AA4A-40F2-A1D8-57C3402C8250}" id="{1A6D8080-2443-41CB-938B-81FF58A4C199}">
    <text>Podría ver si sale restando
Electricidad, gas y otros combustibles
Porque sí tengo su ponderador</text>
  </threadedComment>
  <threadedComment ref="AS3" dT="2024-07-18T17:59:15.72" personId="{24DE8081-AA4A-40F2-A1D8-57C3402C8250}" id="{986FEAD9-7C3E-4703-94C7-CD23254110ED}" parentId="{1A6D8080-2443-41CB-938B-81FF58A4C199}">
    <text>O “sumándoselo” a Supercore</text>
  </threadedComment>
  <threadedComment ref="BP3" dT="2024-07-18T17:58:31.44" personId="{24DE8081-AA4A-40F2-A1D8-57C3402C8250}" id="{6C1E8B53-BF56-441B-AB18-08C9A69E3C25}">
    <text>Podría ver si sale restando
Electricidad, gas y otros combustibles
Porque sí tengo su ponderador</text>
  </threadedComment>
  <threadedComment ref="BP3" dT="2024-07-18T17:59:15.72" personId="{24DE8081-AA4A-40F2-A1D8-57C3402C8250}" id="{F8A76A40-3EC6-4DC3-8096-CD8D10AE0CA6}" parentId="{6C1E8B53-BF56-441B-AB18-08C9A69E3C25}">
    <text>O “sumándoselo” a Supercore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B9926CF0-8C98-4023-9C2F-75F9C9DA428D}">
    <text>Podría ver si sale restando
Electricidad, gas y otros combustibles
Porque sí tengo su ponderador</text>
  </threadedComment>
  <threadedComment ref="V3" dT="2024-07-18T17:59:15.72" personId="{24DE8081-AA4A-40F2-A1D8-57C3402C8250}" id="{5FB0CB54-7866-4276-8774-7814A87EFEBC}" parentId="{B9926CF0-8C98-4023-9C2F-75F9C9DA428D}">
    <text>O “sumándoselo” a Supercore</text>
  </threadedComment>
  <threadedComment ref="AS3" dT="2024-07-18T17:58:31.44" personId="{24DE8081-AA4A-40F2-A1D8-57C3402C8250}" id="{2F27420E-732A-47B3-90B1-6A8D4590541D}">
    <text>Podría ver si sale restando
Electricidad, gas y otros combustibles
Porque sí tengo su ponderador</text>
  </threadedComment>
  <threadedComment ref="AS3" dT="2024-07-18T17:59:15.72" personId="{24DE8081-AA4A-40F2-A1D8-57C3402C8250}" id="{8DB95042-1BFC-4C1F-8CCE-05D0C985A97C}" parentId="{2F27420E-732A-47B3-90B1-6A8D4590541D}">
    <text>O “sumándoselo” a Supercore</text>
  </threadedComment>
  <threadedComment ref="BP3" dT="2024-07-18T17:58:31.44" personId="{24DE8081-AA4A-40F2-A1D8-57C3402C8250}" id="{57C9E20B-884C-44A9-9CDB-E8AD18957483}">
    <text>Podría ver si sale restando
Electricidad, gas y otros combustibles
Porque sí tengo su ponderador</text>
  </threadedComment>
  <threadedComment ref="BP3" dT="2024-07-18T17:59:15.72" personId="{24DE8081-AA4A-40F2-A1D8-57C3402C8250}" id="{28FAE037-24C7-4FCC-9393-3F85F876B9EC}" parentId="{57C9E20B-884C-44A9-9CDB-E8AD18957483}">
    <text>O “sumándoselo” a Supercore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7292C18B-4D5F-4C8F-BC33-466016C1A688}">
    <text>Podría ver si sale restando
Electricidad, gas y otros combustibles
Porque sí tengo su ponderador</text>
  </threadedComment>
  <threadedComment ref="V3" dT="2024-07-18T17:59:15.72" personId="{24DE8081-AA4A-40F2-A1D8-57C3402C8250}" id="{F802D2AA-4C35-4148-9E7E-B8C4F86A0B1E}" parentId="{7292C18B-4D5F-4C8F-BC33-466016C1A688}">
    <text>O “sumándoselo” a Supercore</text>
  </threadedComment>
  <threadedComment ref="AS3" dT="2024-07-18T17:58:31.44" personId="{24DE8081-AA4A-40F2-A1D8-57C3402C8250}" id="{04A9C600-5EDB-4B13-9333-7DD4CBE3F026}">
    <text>Podría ver si sale restando
Electricidad, gas y otros combustibles
Porque sí tengo su ponderador</text>
  </threadedComment>
  <threadedComment ref="AS3" dT="2024-07-18T17:59:15.72" personId="{24DE8081-AA4A-40F2-A1D8-57C3402C8250}" id="{F57936AC-8F37-4203-9C1C-F1ABAADDC54D}" parentId="{04A9C600-5EDB-4B13-9333-7DD4CBE3F026}">
    <text>O “sumándoselo” a Supercore</text>
  </threadedComment>
  <threadedComment ref="BP3" dT="2024-07-18T17:58:31.44" personId="{24DE8081-AA4A-40F2-A1D8-57C3402C8250}" id="{5705D883-4705-4B4A-BB85-8D5BC954B748}">
    <text>Podría ver si sale restando
Electricidad, gas y otros combustibles
Porque sí tengo su ponderador</text>
  </threadedComment>
  <threadedComment ref="BP3" dT="2024-07-18T17:59:15.72" personId="{24DE8081-AA4A-40F2-A1D8-57C3402C8250}" id="{EF064372-2402-47A3-9160-DD409F70A85D}" parentId="{5705D883-4705-4B4A-BB85-8D5BC954B748}">
    <text>O “sumándoselo” a Supercore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130FC608-3D68-49CA-A20F-361E77835775}">
    <text>Podría ver si sale restando
Electricidad, gas y otros combustibles
Porque sí tengo su ponderador</text>
  </threadedComment>
  <threadedComment ref="V3" dT="2024-07-18T17:59:15.72" personId="{24DE8081-AA4A-40F2-A1D8-57C3402C8250}" id="{ED43E3F0-F4C8-4983-A498-30B3AAE745F7}" parentId="{130FC608-3D68-49CA-A20F-361E77835775}">
    <text>O “sumándoselo” a Supercore</text>
  </threadedComment>
  <threadedComment ref="AS3" dT="2024-07-18T17:58:31.44" personId="{24DE8081-AA4A-40F2-A1D8-57C3402C8250}" id="{962269BA-F7F9-46AA-9450-D1D8913893CB}">
    <text>Podría ver si sale restando
Electricidad, gas y otros combustibles
Porque sí tengo su ponderador</text>
  </threadedComment>
  <threadedComment ref="AS3" dT="2024-07-18T17:59:15.72" personId="{24DE8081-AA4A-40F2-A1D8-57C3402C8250}" id="{4AE996F5-E91F-4E8D-B095-CFB108810640}" parentId="{962269BA-F7F9-46AA-9450-D1D8913893CB}">
    <text>O “sumándoselo” a Supercore</text>
  </threadedComment>
  <threadedComment ref="BP3" dT="2024-07-18T17:58:31.44" personId="{24DE8081-AA4A-40F2-A1D8-57C3402C8250}" id="{C233D1B9-982B-47A1-879F-F067FAA0FB04}">
    <text>Podría ver si sale restando
Electricidad, gas y otros combustibles
Porque sí tengo su ponderador</text>
  </threadedComment>
  <threadedComment ref="BP3" dT="2024-07-18T17:59:15.72" personId="{24DE8081-AA4A-40F2-A1D8-57C3402C8250}" id="{54B92424-5109-416A-80D8-F36A11C509D2}" parentId="{C233D1B9-982B-47A1-879F-F067FAA0FB04}">
    <text>O “sumándoselo” a Supercore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V3" dT="2024-07-18T17:58:31.44" personId="{24DE8081-AA4A-40F2-A1D8-57C3402C8250}" id="{3D42CB28-8920-44E2-9086-1995D84CC43B}">
    <text>Podría ver si sale restando
Electricidad, gas y otros combustibles
Porque sí tengo su ponderador</text>
  </threadedComment>
  <threadedComment ref="V3" dT="2024-07-18T17:59:15.72" personId="{24DE8081-AA4A-40F2-A1D8-57C3402C8250}" id="{FA0FC8C9-42A1-4CDC-BA51-685B144C4324}" parentId="{3D42CB28-8920-44E2-9086-1995D84CC43B}">
    <text>O “sumándoselo” a Supercore</text>
  </threadedComment>
  <threadedComment ref="AS3" dT="2024-07-18T17:58:31.44" personId="{24DE8081-AA4A-40F2-A1D8-57C3402C8250}" id="{62938753-515A-4A19-A8EB-AA5FA01DA43E}">
    <text>Podría ver si sale restando
Electricidad, gas y otros combustibles
Porque sí tengo su ponderador</text>
  </threadedComment>
  <threadedComment ref="AS3" dT="2024-07-18T17:59:15.72" personId="{24DE8081-AA4A-40F2-A1D8-57C3402C8250}" id="{84D9C474-62ED-412E-9594-6E3D531D2FB9}" parentId="{62938753-515A-4A19-A8EB-AA5FA01DA43E}">
    <text>O “sumándoselo” a Supercore</text>
  </threadedComment>
  <threadedComment ref="BP3" dT="2024-07-18T17:58:31.44" personId="{24DE8081-AA4A-40F2-A1D8-57C3402C8250}" id="{FC3E2450-FB25-4203-8DD7-91259BBD987E}">
    <text>Podría ver si sale restando
Electricidad, gas y otros combustibles
Porque sí tengo su ponderador</text>
  </threadedComment>
  <threadedComment ref="BP3" dT="2024-07-18T17:59:15.72" personId="{24DE8081-AA4A-40F2-A1D8-57C3402C8250}" id="{F17CF394-951B-4768-AAB7-C75E6BB545A8}" parentId="{FC3E2450-FB25-4203-8DD7-91259BBD987E}">
    <text>O “sumándoselo” a Supercore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V118"/>
  <sheetViews>
    <sheetView zoomScale="97" workbookViewId="0">
      <pane xSplit="1" ySplit="4" topLeftCell="B107" activePane="bottomRight" state="frozen"/>
      <selection pane="topRight" activeCell="B1" sqref="B1"/>
      <selection pane="bottomLeft" activeCell="A4" sqref="A4"/>
      <selection pane="bottomRight" activeCell="B118" sqref="B118"/>
    </sheetView>
  </sheetViews>
  <sheetFormatPr baseColWidth="10" defaultColWidth="11.42578125" defaultRowHeight="15" x14ac:dyDescent="0.25"/>
  <cols>
    <col min="1" max="1" width="11.42578125" style="25"/>
    <col min="2" max="2" width="11.42578125" style="9"/>
    <col min="3" max="3" width="11.42578125" style="6"/>
    <col min="14" max="14" width="11.42578125" style="7"/>
    <col min="15" max="15" width="11.42578125" style="6"/>
    <col min="17" max="17" width="11.42578125" style="7"/>
    <col min="18" max="18" width="11.42578125" style="6"/>
    <col min="23" max="23" width="11.42578125" style="7"/>
    <col min="24" max="24" width="1.140625" style="21" customWidth="1"/>
    <col min="47" max="47" width="1.85546875" style="21" customWidth="1"/>
    <col min="72" max="74" width="15.140625" customWidth="1"/>
  </cols>
  <sheetData>
    <row r="1" spans="1:74" x14ac:dyDescent="0.25"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</row>
    <row r="2" spans="1:74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0.99999999999999989</v>
      </c>
      <c r="S2" s="28">
        <f>+SUM($C$3:$E$3,$G$3,$K$3,$M$3:$N$3)</f>
        <v>0.66456406999999995</v>
      </c>
      <c r="T2" s="28">
        <f>+SUM($E$3,$G$3,$K$3,$M$3:$N$3)</f>
        <v>0.35975272000000003</v>
      </c>
      <c r="U2" s="28">
        <f>+SUM($E$3,$G$3,$K$3,$N$3)</f>
        <v>0.27075758999999999</v>
      </c>
      <c r="V2" s="27"/>
      <c r="W2" s="28">
        <f>+SUM(E3,G3:L3,N3)</f>
        <v>0.51189202999999994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0.51189202999999994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0.99999999999999989</v>
      </c>
      <c r="BM2" s="28"/>
      <c r="BN2" s="28"/>
      <c r="BO2" s="28"/>
      <c r="BP2" s="27"/>
      <c r="BQ2" s="28">
        <f>+SUM(AY3,BA3:BF3,BH3)</f>
        <v>0.51189202999999994</v>
      </c>
    </row>
    <row r="3" spans="1:74" s="1" customFormat="1" ht="38.25" x14ac:dyDescent="0.25">
      <c r="A3" s="29"/>
      <c r="B3" s="29"/>
      <c r="C3" s="4">
        <v>0.26984734999999993</v>
      </c>
      <c r="D3" s="2">
        <v>3.4963999999999995E-2</v>
      </c>
      <c r="E3" s="2">
        <v>9.8898249999999993E-2</v>
      </c>
      <c r="F3" s="2">
        <v>9.4301490000000016E-2</v>
      </c>
      <c r="G3" s="2">
        <v>6.4043699999999995E-2</v>
      </c>
      <c r="H3" s="2">
        <v>7.9777699999999993E-2</v>
      </c>
      <c r="I3" s="2">
        <v>0.11018341</v>
      </c>
      <c r="J3" s="2">
        <v>2.820723E-2</v>
      </c>
      <c r="K3" s="2">
        <v>7.2598650000000001E-2</v>
      </c>
      <c r="L3" s="2">
        <v>2.29661E-2</v>
      </c>
      <c r="M3" s="2">
        <v>8.8995130000000006E-2</v>
      </c>
      <c r="N3" s="5">
        <v>3.5216990000000004E-2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8"/>
      <c r="Z3" s="4">
        <v>0.26984734999999993</v>
      </c>
      <c r="AA3" s="2">
        <v>3.4963999999999995E-2</v>
      </c>
      <c r="AB3" s="2">
        <v>9.8898249999999993E-2</v>
      </c>
      <c r="AC3" s="2">
        <v>9.4301490000000016E-2</v>
      </c>
      <c r="AD3" s="2">
        <v>6.4043699999999995E-2</v>
      </c>
      <c r="AE3" s="2">
        <v>7.9777699999999993E-2</v>
      </c>
      <c r="AF3" s="2">
        <v>0.11018341</v>
      </c>
      <c r="AG3" s="2">
        <v>2.820723E-2</v>
      </c>
      <c r="AH3" s="2">
        <v>7.2598650000000001E-2</v>
      </c>
      <c r="AI3" s="2">
        <v>2.29661E-2</v>
      </c>
      <c r="AJ3" s="2">
        <v>8.8995130000000006E-2</v>
      </c>
      <c r="AK3" s="5">
        <v>3.5216990000000004E-2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4">
        <v>0.26984734999999993</v>
      </c>
      <c r="AX3" s="2">
        <v>3.4963999999999995E-2</v>
      </c>
      <c r="AY3" s="2">
        <v>9.8898249999999993E-2</v>
      </c>
      <c r="AZ3" s="2">
        <v>9.4301490000000016E-2</v>
      </c>
      <c r="BA3" s="2">
        <v>6.4043699999999995E-2</v>
      </c>
      <c r="BB3" s="2">
        <v>7.9777699999999993E-2</v>
      </c>
      <c r="BC3" s="2">
        <v>0.11018341</v>
      </c>
      <c r="BD3" s="2">
        <v>2.820723E-2</v>
      </c>
      <c r="BE3" s="2">
        <v>7.2598650000000001E-2</v>
      </c>
      <c r="BF3" s="2">
        <v>2.29661E-2</v>
      </c>
      <c r="BG3" s="2">
        <v>8.8995130000000006E-2</v>
      </c>
      <c r="BH3" s="5">
        <v>3.5216990000000004E-2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</row>
    <row r="4" spans="1:74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1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12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12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T4" s="177"/>
      <c r="BU4" s="177"/>
      <c r="BV4" s="177"/>
    </row>
    <row r="5" spans="1:74" x14ac:dyDescent="0.25">
      <c r="A5" s="31">
        <f>+[1]NAC!A6</f>
        <v>42705</v>
      </c>
      <c r="B5" s="17">
        <f>+[1]NAC!B6</f>
        <v>100</v>
      </c>
      <c r="C5" s="18">
        <f>+[1]NAC!C6</f>
        <v>100</v>
      </c>
      <c r="D5" s="19">
        <f>+[1]NAC!D6</f>
        <v>100</v>
      </c>
      <c r="E5" s="19">
        <f>+[1]NAC!E6</f>
        <v>100</v>
      </c>
      <c r="F5" s="19">
        <f>+[1]NAC!F6</f>
        <v>100</v>
      </c>
      <c r="G5" s="19">
        <f>+[1]NAC!G6</f>
        <v>100</v>
      </c>
      <c r="H5" s="19">
        <f>+[1]NAC!H6</f>
        <v>100</v>
      </c>
      <c r="I5" s="19">
        <f>+[1]NAC!I6</f>
        <v>100</v>
      </c>
      <c r="J5" s="19">
        <f>+[1]NAC!J6</f>
        <v>100</v>
      </c>
      <c r="K5" s="19">
        <f>+[1]NAC!K6</f>
        <v>100</v>
      </c>
      <c r="L5" s="19">
        <f>+[1]NAC!L6</f>
        <v>100</v>
      </c>
      <c r="M5" s="19">
        <f>+[1]NAC!M6</f>
        <v>100</v>
      </c>
      <c r="N5" s="20">
        <f>+[1]NAC!N6</f>
        <v>100</v>
      </c>
      <c r="O5" s="18">
        <f>+[1]NAC!P6</f>
        <v>100</v>
      </c>
      <c r="P5" s="18">
        <f>+[1]NAC!Q6</f>
        <v>100</v>
      </c>
      <c r="Q5" s="18">
        <f>+[1]NAC!R6</f>
        <v>100</v>
      </c>
      <c r="R5" s="18">
        <f>+SUMPRODUCT($C$3:$N$3,C5:N5)</f>
        <v>99.999999999999986</v>
      </c>
      <c r="S5" s="19">
        <f>+($C$3*$C5+$D$3*$D5+$E$3*$E5+$G$3*$G5+$K$3*$K5+$M$3*$M5+$N$3*$N5)/SUM($C$3:$E$3,$G$3,$K$3,$M$3:$N$3)</f>
        <v>100</v>
      </c>
      <c r="T5" s="19">
        <f>+($E$3*$E5+$G$3*$G5+$K$3*$K5+$M$3*$M5+$N$3*$N5)/SUM($E$3,$G$3,$K$3,$M$3:$N$3)</f>
        <v>99.999999999999986</v>
      </c>
      <c r="U5" s="19">
        <f>+($E$3*$E5+$G$3*$G5+$K$3*$K5+$N$3*$N5)/SUM($E$3,$G$3,$K$3,$N$3)</f>
        <v>100.00000000000001</v>
      </c>
      <c r="V5" s="19"/>
      <c r="W5" s="20">
        <f>($E$3*$E5+SUMPRODUCT($G$3:$L$3,$G5:$L5)+$N$3*$N5)/SUM($E$3,$G$3:$L$3,$N$3)</f>
        <v>100.00000000000001</v>
      </c>
      <c r="BU5" s="19"/>
    </row>
    <row r="6" spans="1:74" x14ac:dyDescent="0.25">
      <c r="A6" s="31">
        <f>+[1]NAC!A7</f>
        <v>42736</v>
      </c>
      <c r="B6" s="17">
        <f>+[1]NAC!B7</f>
        <v>101.6</v>
      </c>
      <c r="C6" s="18">
        <f>+[1]NAC!C7</f>
        <v>101.3</v>
      </c>
      <c r="D6" s="19">
        <f>+[1]NAC!D7</f>
        <v>100.9</v>
      </c>
      <c r="E6" s="19">
        <f>+[1]NAC!E7</f>
        <v>99</v>
      </c>
      <c r="F6" s="19">
        <f>+[1]NAC!F7</f>
        <v>101.5</v>
      </c>
      <c r="G6" s="19">
        <f>+[1]NAC!G7</f>
        <v>100.9</v>
      </c>
      <c r="H6" s="19">
        <f>+[1]NAC!H7</f>
        <v>102.4</v>
      </c>
      <c r="I6" s="19">
        <f>+[1]NAC!I7</f>
        <v>102.1</v>
      </c>
      <c r="J6" s="19">
        <f>+[1]NAC!J7</f>
        <v>103.1</v>
      </c>
      <c r="K6" s="19">
        <f>+[1]NAC!K7</f>
        <v>103.2</v>
      </c>
      <c r="L6" s="19">
        <f>+[1]NAC!L7</f>
        <v>100.8</v>
      </c>
      <c r="M6" s="19">
        <f>+[1]NAC!M7</f>
        <v>103.1</v>
      </c>
      <c r="N6" s="20">
        <f>+[1]NAC!N7</f>
        <v>101.9</v>
      </c>
      <c r="O6" s="18">
        <f>+[1]NAC!P7</f>
        <v>101.7</v>
      </c>
      <c r="P6" s="18">
        <f>+[1]NAC!Q7</f>
        <v>101.5</v>
      </c>
      <c r="Q6" s="18">
        <f>+[1]NAC!R7</f>
        <v>101.8</v>
      </c>
      <c r="R6" s="18">
        <f t="shared" ref="R6:R69" si="0">+SUMPRODUCT($C$3:$N$3,C6:N6)</f>
        <v>101.58624226800001</v>
      </c>
      <c r="S6" s="19">
        <f t="shared" ref="S6:S69" si="1">+($C$3*$C6+$D$3*$D6+$E$3*$E6+$G$3*$G6+$K$3*$K6+$M$3*$M6+$N$3*$N6)/SUM($C$3:$E$3,$G$3,$K$3,$M$3:$N$3)</f>
        <v>101.37853239492772</v>
      </c>
      <c r="T6" s="19">
        <f t="shared" ref="T6:T69" si="2">+($E$3*$E6+$G$3*$G6+$K$3*$K6+$M$3*$M6+$N$3*$N6)/SUM($E$3,$G$3,$K$3,$M$3:$N$3)</f>
        <v>101.48394692887936</v>
      </c>
      <c r="U6" s="19">
        <f t="shared" ref="U6:U69" si="3">+($E$3*$E6+$G$3*$G6+$K$3*$K6+$N$3*$N6)/SUM($E$3,$G$3,$K$3,$N$3)</f>
        <v>100.95276753275874</v>
      </c>
      <c r="V6" s="19"/>
      <c r="W6" s="20">
        <f t="shared" ref="W6:W69" si="4">($E$3*$E6+SUMPRODUCT($G$3:$L$3,$G6:$L6)+$N$3*$N6)/SUM($E$3,$G$3:$L$3,$N$3)</f>
        <v>101.53672245102156</v>
      </c>
      <c r="Y6" s="24">
        <f t="shared" ref="Y6:AO6" si="5">+B6/B5-1</f>
        <v>1.6000000000000014E-2</v>
      </c>
      <c r="Z6" s="24">
        <f t="shared" si="5"/>
        <v>1.2999999999999901E-2</v>
      </c>
      <c r="AA6" s="24">
        <f t="shared" si="5"/>
        <v>9.000000000000119E-3</v>
      </c>
      <c r="AB6" s="24">
        <f t="shared" si="5"/>
        <v>-1.0000000000000009E-2</v>
      </c>
      <c r="AC6" s="24">
        <f t="shared" si="5"/>
        <v>1.4999999999999902E-2</v>
      </c>
      <c r="AD6" s="24">
        <f t="shared" si="5"/>
        <v>9.000000000000119E-3</v>
      </c>
      <c r="AE6" s="24">
        <f t="shared" si="5"/>
        <v>2.4000000000000021E-2</v>
      </c>
      <c r="AF6" s="24">
        <f t="shared" si="5"/>
        <v>2.0999999999999908E-2</v>
      </c>
      <c r="AG6" s="24">
        <f t="shared" si="5"/>
        <v>3.0999999999999917E-2</v>
      </c>
      <c r="AH6" s="24">
        <f t="shared" si="5"/>
        <v>3.2000000000000028E-2</v>
      </c>
      <c r="AI6" s="24">
        <f t="shared" si="5"/>
        <v>8.0000000000000071E-3</v>
      </c>
      <c r="AJ6" s="24">
        <f t="shared" si="5"/>
        <v>3.0999999999999917E-2</v>
      </c>
      <c r="AK6" s="24">
        <f t="shared" si="5"/>
        <v>1.9000000000000128E-2</v>
      </c>
      <c r="AL6" s="24">
        <f t="shared" si="5"/>
        <v>1.7000000000000126E-2</v>
      </c>
      <c r="AM6" s="24">
        <f t="shared" si="5"/>
        <v>1.4999999999999902E-2</v>
      </c>
      <c r="AN6" s="24">
        <f t="shared" si="5"/>
        <v>1.8000000000000016E-2</v>
      </c>
      <c r="AO6" s="24">
        <f t="shared" si="5"/>
        <v>1.5862422680000154E-2</v>
      </c>
      <c r="AP6" s="24">
        <f t="shared" ref="AP6:AR21" si="6">+S6/S5-1</f>
        <v>1.3785323949277117E-2</v>
      </c>
      <c r="AQ6" s="24">
        <f t="shared" si="6"/>
        <v>1.4839469288793872E-2</v>
      </c>
      <c r="AR6" s="24">
        <f t="shared" si="6"/>
        <v>9.5276753275872483E-3</v>
      </c>
      <c r="AS6" s="24" t="e">
        <f>+V6/V5-1</f>
        <v>#DIV/0!</v>
      </c>
      <c r="AT6" s="24">
        <f>+W6/W5-1</f>
        <v>1.5367224510215438E-2</v>
      </c>
    </row>
    <row r="7" spans="1:74" x14ac:dyDescent="0.25">
      <c r="A7" s="31">
        <f>+[1]NAC!A8</f>
        <v>42767</v>
      </c>
      <c r="B7" s="17">
        <f>+[1]NAC!B8</f>
        <v>103.7</v>
      </c>
      <c r="C7" s="18">
        <f>+[1]NAC!C8</f>
        <v>103.2</v>
      </c>
      <c r="D7" s="19">
        <f>+[1]NAC!D8</f>
        <v>105.2</v>
      </c>
      <c r="E7" s="19">
        <f>+[1]NAC!E8</f>
        <v>98.9</v>
      </c>
      <c r="F7" s="19">
        <f>+[1]NAC!F8</f>
        <v>107</v>
      </c>
      <c r="G7" s="19">
        <f>+[1]NAC!G8</f>
        <v>101.3</v>
      </c>
      <c r="H7" s="19">
        <f>+[1]NAC!H8</f>
        <v>105.1</v>
      </c>
      <c r="I7" s="19">
        <f>+[1]NAC!I8</f>
        <v>104</v>
      </c>
      <c r="J7" s="19">
        <f>+[1]NAC!J8</f>
        <v>107.3</v>
      </c>
      <c r="K7" s="19">
        <f>+[1]NAC!K8</f>
        <v>103.8</v>
      </c>
      <c r="L7" s="19">
        <f>+[1]NAC!L8</f>
        <v>104</v>
      </c>
      <c r="M7" s="19">
        <f>+[1]NAC!M8</f>
        <v>104.9</v>
      </c>
      <c r="N7" s="20">
        <f>+[1]NAC!N8</f>
        <v>103.8</v>
      </c>
      <c r="O7" s="18">
        <f>+[1]NAC!P8</f>
        <v>102.3</v>
      </c>
      <c r="P7" s="18">
        <f>+[1]NAC!Q8</f>
        <v>103.2</v>
      </c>
      <c r="Q7" s="18">
        <f>+[1]NAC!R8</f>
        <v>105.9</v>
      </c>
      <c r="R7" s="18">
        <f t="shared" si="0"/>
        <v>103.671056143</v>
      </c>
      <c r="S7" s="19">
        <f t="shared" si="1"/>
        <v>102.80720657076752</v>
      </c>
      <c r="T7" s="19">
        <f t="shared" si="2"/>
        <v>102.28002252213687</v>
      </c>
      <c r="U7" s="19">
        <f t="shared" si="3"/>
        <v>101.41886388854326</v>
      </c>
      <c r="V7" s="19"/>
      <c r="W7" s="20">
        <f t="shared" si="4"/>
        <v>102.98802318918699</v>
      </c>
      <c r="Y7" s="24">
        <f t="shared" ref="Y7:Y70" si="7">+B7/B6-1</f>
        <v>2.0669291338582862E-2</v>
      </c>
      <c r="Z7" s="24">
        <f t="shared" ref="Z7:Z70" si="8">+C7/C6-1</f>
        <v>1.875616979269501E-2</v>
      </c>
      <c r="AA7" s="24">
        <f t="shared" ref="AA7:AA70" si="9">+D7/D6-1</f>
        <v>4.2616451932606436E-2</v>
      </c>
      <c r="AB7" s="24">
        <f t="shared" ref="AB7:AB70" si="10">+E7/E6-1</f>
        <v>-1.0101010101009056E-3</v>
      </c>
      <c r="AC7" s="24">
        <f t="shared" ref="AC7:AC70" si="11">+F7/F6-1</f>
        <v>5.4187192118226646E-2</v>
      </c>
      <c r="AD7" s="24">
        <f t="shared" ref="AD7:AD70" si="12">+G7/G6-1</f>
        <v>3.9643211100097719E-3</v>
      </c>
      <c r="AE7" s="24">
        <f t="shared" ref="AE7:AE70" si="13">+H7/H6-1</f>
        <v>2.6367187499999778E-2</v>
      </c>
      <c r="AF7" s="24">
        <f t="shared" ref="AF7:AF70" si="14">+I7/I6-1</f>
        <v>1.8609206660137101E-2</v>
      </c>
      <c r="AG7" s="24">
        <f t="shared" ref="AG7:AG70" si="15">+J7/J6-1</f>
        <v>4.0737148399611955E-2</v>
      </c>
      <c r="AH7" s="24">
        <f t="shared" ref="AH7:AH70" si="16">+K7/K6-1</f>
        <v>5.8139534883721034E-3</v>
      </c>
      <c r="AI7" s="24">
        <f t="shared" ref="AI7:AI70" si="17">+L7/L6-1</f>
        <v>3.1746031746031855E-2</v>
      </c>
      <c r="AJ7" s="24">
        <f t="shared" ref="AJ7:AJ70" si="18">+M7/M6-1</f>
        <v>1.7458777885548171E-2</v>
      </c>
      <c r="AK7" s="24">
        <f t="shared" ref="AK7:AK70" si="19">+N7/N6-1</f>
        <v>1.8645731108930308E-2</v>
      </c>
      <c r="AL7" s="24">
        <f t="shared" ref="AL7:AL70" si="20">+O7/O6-1</f>
        <v>5.8997050147491237E-3</v>
      </c>
      <c r="AM7" s="24">
        <f t="shared" ref="AM7:AM70" si="21">+P7/P6-1</f>
        <v>1.6748768472906406E-2</v>
      </c>
      <c r="AN7" s="24">
        <f t="shared" ref="AN7:AN70" si="22">+Q7/Q6-1</f>
        <v>4.0275049115913619E-2</v>
      </c>
      <c r="AO7" s="24">
        <f t="shared" ref="AO7:AO70" si="23">+R7/R6-1</f>
        <v>2.0522600585027417E-2</v>
      </c>
      <c r="AP7" s="24">
        <f t="shared" si="6"/>
        <v>1.4092472460286665E-2</v>
      </c>
      <c r="AQ7" s="24">
        <f t="shared" si="6"/>
        <v>7.8443499425127072E-3</v>
      </c>
      <c r="AR7" s="24">
        <f t="shared" si="6"/>
        <v>4.6169745235886683E-3</v>
      </c>
      <c r="AS7" s="24" t="e">
        <f t="shared" ref="AS7:AS70" si="24">+V7/V6-1</f>
        <v>#DIV/0!</v>
      </c>
      <c r="AT7" s="24">
        <f t="shared" ref="AT7:AT70" si="25">+W7/W6-1</f>
        <v>1.4293358138140588E-2</v>
      </c>
    </row>
    <row r="8" spans="1:74" x14ac:dyDescent="0.25">
      <c r="A8" s="31">
        <f>+[1]NAC!A9</f>
        <v>42795</v>
      </c>
      <c r="B8" s="17">
        <f>+[1]NAC!B9</f>
        <v>106.1</v>
      </c>
      <c r="C8" s="18">
        <f>+[1]NAC!C9</f>
        <v>106</v>
      </c>
      <c r="D8" s="19">
        <f>+[1]NAC!D9</f>
        <v>107.3</v>
      </c>
      <c r="E8" s="19">
        <f>+[1]NAC!E9</f>
        <v>102.3</v>
      </c>
      <c r="F8" s="19">
        <f>+[1]NAC!F9</f>
        <v>110.8</v>
      </c>
      <c r="G8" s="19">
        <f>+[1]NAC!G9</f>
        <v>102.2</v>
      </c>
      <c r="H8" s="19">
        <f>+[1]NAC!H9</f>
        <v>107.1</v>
      </c>
      <c r="I8" s="19">
        <f>+[1]NAC!I9</f>
        <v>105.2</v>
      </c>
      <c r="J8" s="19">
        <f>+[1]NAC!J9</f>
        <v>110.7</v>
      </c>
      <c r="K8" s="19">
        <f>+[1]NAC!K9</f>
        <v>105.5</v>
      </c>
      <c r="L8" s="19">
        <f>+[1]NAC!L9</f>
        <v>115.3</v>
      </c>
      <c r="M8" s="19">
        <f>+[1]NAC!M9</f>
        <v>106</v>
      </c>
      <c r="N8" s="20">
        <f>+[1]NAC!N9</f>
        <v>105.7</v>
      </c>
      <c r="O8" s="18">
        <f>+[1]NAC!P9</f>
        <v>104.8</v>
      </c>
      <c r="P8" s="18">
        <f>+[1]NAC!Q9</f>
        <v>105.2</v>
      </c>
      <c r="Q8" s="18">
        <f>+[1]NAC!R9</f>
        <v>110</v>
      </c>
      <c r="R8" s="18">
        <f t="shared" si="0"/>
        <v>106.18771379799999</v>
      </c>
      <c r="S8" s="19">
        <f t="shared" si="1"/>
        <v>105.08105051932766</v>
      </c>
      <c r="T8" s="19">
        <f t="shared" si="2"/>
        <v>104.17609716196169</v>
      </c>
      <c r="U8" s="19">
        <f t="shared" si="3"/>
        <v>103.57659976586437</v>
      </c>
      <c r="V8" s="19"/>
      <c r="W8" s="20">
        <f t="shared" si="4"/>
        <v>105.39364839495551</v>
      </c>
      <c r="Y8" s="24">
        <f t="shared" si="7"/>
        <v>2.3143683702989248E-2</v>
      </c>
      <c r="Z8" s="24">
        <f t="shared" si="8"/>
        <v>2.7131782945736482E-2</v>
      </c>
      <c r="AA8" s="24">
        <f t="shared" si="9"/>
        <v>1.9961977186311763E-2</v>
      </c>
      <c r="AB8" s="24">
        <f t="shared" si="10"/>
        <v>3.4378159757330495E-2</v>
      </c>
      <c r="AC8" s="24">
        <f t="shared" si="11"/>
        <v>3.5514018691588767E-2</v>
      </c>
      <c r="AD8" s="24">
        <f t="shared" si="12"/>
        <v>8.884501480750373E-3</v>
      </c>
      <c r="AE8" s="24">
        <f t="shared" si="13"/>
        <v>1.9029495718363432E-2</v>
      </c>
      <c r="AF8" s="24">
        <f t="shared" si="14"/>
        <v>1.1538461538461497E-2</v>
      </c>
      <c r="AG8" s="24">
        <f t="shared" si="15"/>
        <v>3.1686859273066137E-2</v>
      </c>
      <c r="AH8" s="24">
        <f t="shared" si="16"/>
        <v>1.6377649325626242E-2</v>
      </c>
      <c r="AI8" s="24">
        <f t="shared" si="17"/>
        <v>0.10865384615384621</v>
      </c>
      <c r="AJ8" s="24">
        <f t="shared" si="18"/>
        <v>1.0486177311725298E-2</v>
      </c>
      <c r="AK8" s="24">
        <f t="shared" si="19"/>
        <v>1.8304431599229343E-2</v>
      </c>
      <c r="AL8" s="24">
        <f t="shared" si="20"/>
        <v>2.4437927663734094E-2</v>
      </c>
      <c r="AM8" s="24">
        <f t="shared" si="21"/>
        <v>1.9379844961240345E-2</v>
      </c>
      <c r="AN8" s="24">
        <f t="shared" si="22"/>
        <v>3.8715769593956617E-2</v>
      </c>
      <c r="AO8" s="24">
        <f t="shared" si="23"/>
        <v>2.4275412527182239E-2</v>
      </c>
      <c r="AP8" s="24">
        <f t="shared" si="6"/>
        <v>2.2117554054879696E-2</v>
      </c>
      <c r="AQ8" s="24">
        <f t="shared" si="6"/>
        <v>1.8538074132848692E-2</v>
      </c>
      <c r="AR8" s="24">
        <f t="shared" si="6"/>
        <v>2.1275488549077126E-2</v>
      </c>
      <c r="AS8" s="24" t="e">
        <f t="shared" si="24"/>
        <v>#DIV/0!</v>
      </c>
      <c r="AT8" s="24">
        <f t="shared" si="25"/>
        <v>2.3358300618601335E-2</v>
      </c>
    </row>
    <row r="9" spans="1:74" x14ac:dyDescent="0.25">
      <c r="A9" s="31">
        <f>+[1]NAC!A10</f>
        <v>42826</v>
      </c>
      <c r="B9" s="17">
        <f>+[1]NAC!B10</f>
        <v>109</v>
      </c>
      <c r="C9" s="18">
        <f>+[1]NAC!C10</f>
        <v>108.4</v>
      </c>
      <c r="D9" s="19">
        <f>+[1]NAC!D10</f>
        <v>109.8</v>
      </c>
      <c r="E9" s="19">
        <f>+[1]NAC!E10</f>
        <v>106.9</v>
      </c>
      <c r="F9" s="19">
        <f>+[1]NAC!F10</f>
        <v>117.4</v>
      </c>
      <c r="G9" s="19">
        <f>+[1]NAC!G10</f>
        <v>103.3</v>
      </c>
      <c r="H9" s="19">
        <f>+[1]NAC!H10</f>
        <v>109.1</v>
      </c>
      <c r="I9" s="19">
        <f>+[1]NAC!I10</f>
        <v>105.9</v>
      </c>
      <c r="J9" s="19">
        <f>+[1]NAC!J10</f>
        <v>118.3</v>
      </c>
      <c r="K9" s="19">
        <f>+[1]NAC!K10</f>
        <v>108.3</v>
      </c>
      <c r="L9" s="19">
        <f>+[1]NAC!L10</f>
        <v>118.7</v>
      </c>
      <c r="M9" s="19">
        <f>+[1]NAC!M10</f>
        <v>108</v>
      </c>
      <c r="N9" s="20">
        <f>+[1]NAC!N10</f>
        <v>107.5</v>
      </c>
      <c r="O9" s="18">
        <f>+[1]NAC!P10</f>
        <v>108.2</v>
      </c>
      <c r="P9" s="18">
        <f>+[1]NAC!Q10</f>
        <v>107.4</v>
      </c>
      <c r="Q9" s="18">
        <f>+[1]NAC!R10</f>
        <v>114.5</v>
      </c>
      <c r="R9" s="18">
        <f t="shared" si="0"/>
        <v>109.044327829</v>
      </c>
      <c r="S9" s="19">
        <f t="shared" si="1"/>
        <v>107.64676359195884</v>
      </c>
      <c r="T9" s="19">
        <f t="shared" si="2"/>
        <v>106.87249673887109</v>
      </c>
      <c r="U9" s="19">
        <f t="shared" si="3"/>
        <v>106.5018984509354</v>
      </c>
      <c r="V9" s="19"/>
      <c r="W9" s="20">
        <f t="shared" si="4"/>
        <v>107.97464247099141</v>
      </c>
      <c r="Y9" s="24">
        <f t="shared" si="7"/>
        <v>2.7332704995287616E-2</v>
      </c>
      <c r="Z9" s="24">
        <f t="shared" si="8"/>
        <v>2.2641509433962259E-2</v>
      </c>
      <c r="AA9" s="24">
        <f t="shared" si="9"/>
        <v>2.329916123019582E-2</v>
      </c>
      <c r="AB9" s="24">
        <f t="shared" si="10"/>
        <v>4.4965786901270954E-2</v>
      </c>
      <c r="AC9" s="24">
        <f t="shared" si="11"/>
        <v>5.9566787003610289E-2</v>
      </c>
      <c r="AD9" s="24">
        <f t="shared" si="12"/>
        <v>1.0763209393346296E-2</v>
      </c>
      <c r="AE9" s="24">
        <f t="shared" si="13"/>
        <v>1.8674136321195078E-2</v>
      </c>
      <c r="AF9" s="24">
        <f t="shared" si="14"/>
        <v>6.6539923954371805E-3</v>
      </c>
      <c r="AG9" s="24">
        <f t="shared" si="15"/>
        <v>6.8654019873531924E-2</v>
      </c>
      <c r="AH9" s="24">
        <f t="shared" si="16"/>
        <v>2.6540284360189625E-2</v>
      </c>
      <c r="AI9" s="24">
        <f t="shared" si="17"/>
        <v>2.9488291413703349E-2</v>
      </c>
      <c r="AJ9" s="24">
        <f t="shared" si="18"/>
        <v>1.8867924528301883E-2</v>
      </c>
      <c r="AK9" s="24">
        <f t="shared" si="19"/>
        <v>1.7029328287606393E-2</v>
      </c>
      <c r="AL9" s="24">
        <f t="shared" si="20"/>
        <v>3.2442748091603191E-2</v>
      </c>
      <c r="AM9" s="24">
        <f t="shared" si="21"/>
        <v>2.0912547528517234E-2</v>
      </c>
      <c r="AN9" s="24">
        <f t="shared" si="22"/>
        <v>4.0909090909091006E-2</v>
      </c>
      <c r="AO9" s="24">
        <f t="shared" si="23"/>
        <v>2.6901549424391158E-2</v>
      </c>
      <c r="AP9" s="24">
        <f t="shared" si="6"/>
        <v>2.441651525133226E-2</v>
      </c>
      <c r="AQ9" s="24">
        <f t="shared" si="6"/>
        <v>2.5883092670647256E-2</v>
      </c>
      <c r="AR9" s="24">
        <f t="shared" si="6"/>
        <v>2.8242853035180593E-2</v>
      </c>
      <c r="AS9" s="24" t="e">
        <f t="shared" si="24"/>
        <v>#DIV/0!</v>
      </c>
      <c r="AT9" s="24">
        <f t="shared" si="25"/>
        <v>2.4489085588571768E-2</v>
      </c>
    </row>
    <row r="10" spans="1:74" x14ac:dyDescent="0.25">
      <c r="A10" s="31">
        <f>+[1]NAC!A11</f>
        <v>42856</v>
      </c>
      <c r="B10" s="17">
        <f>+[1]NAC!B11</f>
        <v>110.5</v>
      </c>
      <c r="C10" s="18">
        <f>+[1]NAC!C11</f>
        <v>109.8</v>
      </c>
      <c r="D10" s="19">
        <f>+[1]NAC!D11</f>
        <v>111.7</v>
      </c>
      <c r="E10" s="19">
        <f>+[1]NAC!E11</f>
        <v>108.7</v>
      </c>
      <c r="F10" s="19">
        <f>+[1]NAC!F11</f>
        <v>119.5</v>
      </c>
      <c r="G10" s="19">
        <f>+[1]NAC!G11</f>
        <v>106.2</v>
      </c>
      <c r="H10" s="19">
        <f>+[1]NAC!H11</f>
        <v>110.7</v>
      </c>
      <c r="I10" s="19">
        <f>+[1]NAC!I11</f>
        <v>106.9</v>
      </c>
      <c r="J10" s="19">
        <f>+[1]NAC!J11</f>
        <v>118.7</v>
      </c>
      <c r="K10" s="19">
        <f>+[1]NAC!K11</f>
        <v>109.1</v>
      </c>
      <c r="L10" s="19">
        <f>+[1]NAC!L11</f>
        <v>120.7</v>
      </c>
      <c r="M10" s="19">
        <f>+[1]NAC!M11</f>
        <v>109.6</v>
      </c>
      <c r="N10" s="20">
        <f>+[1]NAC!N11</f>
        <v>108.9</v>
      </c>
      <c r="O10" s="18">
        <f>+[1]NAC!P11</f>
        <v>109.1</v>
      </c>
      <c r="P10" s="18">
        <f>+[1]NAC!Q11</f>
        <v>109.2</v>
      </c>
      <c r="Q10" s="18">
        <f>+[1]NAC!R11</f>
        <v>115.7</v>
      </c>
      <c r="R10" s="18">
        <f t="shared" si="0"/>
        <v>110.59514016399999</v>
      </c>
      <c r="S10" s="19">
        <f t="shared" si="1"/>
        <v>109.23838798417134</v>
      </c>
      <c r="T10" s="19">
        <f t="shared" si="2"/>
        <v>108.57788619082572</v>
      </c>
      <c r="U10" s="19">
        <f t="shared" si="3"/>
        <v>108.24192829091145</v>
      </c>
      <c r="V10" s="19"/>
      <c r="W10" s="20">
        <f t="shared" si="4"/>
        <v>109.47138214087842</v>
      </c>
      <c r="Y10" s="24">
        <f t="shared" si="7"/>
        <v>1.3761467889908285E-2</v>
      </c>
      <c r="Z10" s="24">
        <f t="shared" si="8"/>
        <v>1.2915129151291449E-2</v>
      </c>
      <c r="AA10" s="24">
        <f t="shared" si="9"/>
        <v>1.7304189435336959E-2</v>
      </c>
      <c r="AB10" s="24">
        <f t="shared" si="10"/>
        <v>1.6838166510757757E-2</v>
      </c>
      <c r="AC10" s="24">
        <f t="shared" si="11"/>
        <v>1.7887563884156688E-2</v>
      </c>
      <c r="AD10" s="24">
        <f t="shared" si="12"/>
        <v>2.8073572120038692E-2</v>
      </c>
      <c r="AE10" s="24">
        <f t="shared" si="13"/>
        <v>1.4665444546287931E-2</v>
      </c>
      <c r="AF10" s="24">
        <f t="shared" si="14"/>
        <v>9.4428706326723511E-3</v>
      </c>
      <c r="AG10" s="24">
        <f t="shared" si="15"/>
        <v>3.3812341504648735E-3</v>
      </c>
      <c r="AH10" s="24">
        <f t="shared" si="16"/>
        <v>7.3868882733147956E-3</v>
      </c>
      <c r="AI10" s="24">
        <f t="shared" si="17"/>
        <v>1.6849199663016012E-2</v>
      </c>
      <c r="AJ10" s="24">
        <f t="shared" si="18"/>
        <v>1.4814814814814836E-2</v>
      </c>
      <c r="AK10" s="24">
        <f t="shared" si="19"/>
        <v>1.3023255813953583E-2</v>
      </c>
      <c r="AL10" s="24">
        <f t="shared" si="20"/>
        <v>8.3179297597042456E-3</v>
      </c>
      <c r="AM10" s="24">
        <f t="shared" si="21"/>
        <v>1.6759776536312776E-2</v>
      </c>
      <c r="AN10" s="24">
        <f t="shared" si="22"/>
        <v>1.0480349344978102E-2</v>
      </c>
      <c r="AO10" s="24">
        <f t="shared" si="23"/>
        <v>1.4221852395953416E-2</v>
      </c>
      <c r="AP10" s="24">
        <f t="shared" si="6"/>
        <v>1.4785622336456195E-2</v>
      </c>
      <c r="AQ10" s="24">
        <f t="shared" si="6"/>
        <v>1.5957234124711395E-2</v>
      </c>
      <c r="AR10" s="24">
        <f t="shared" si="6"/>
        <v>1.6338017117860648E-2</v>
      </c>
      <c r="AS10" s="24" t="e">
        <f t="shared" si="24"/>
        <v>#DIV/0!</v>
      </c>
      <c r="AT10" s="24">
        <f t="shared" si="25"/>
        <v>1.3861955322418629E-2</v>
      </c>
    </row>
    <row r="11" spans="1:74" x14ac:dyDescent="0.25">
      <c r="A11" s="31">
        <f>+[1]NAC!A12</f>
        <v>42887</v>
      </c>
      <c r="B11" s="17">
        <f>+[1]NAC!B12</f>
        <v>111.8</v>
      </c>
      <c r="C11" s="18">
        <f>+[1]NAC!C12</f>
        <v>110.7</v>
      </c>
      <c r="D11" s="19">
        <f>+[1]NAC!D12</f>
        <v>112.5</v>
      </c>
      <c r="E11" s="19">
        <f>+[1]NAC!E12</f>
        <v>109.7</v>
      </c>
      <c r="F11" s="19">
        <f>+[1]NAC!F12</f>
        <v>121.6</v>
      </c>
      <c r="G11" s="19">
        <f>+[1]NAC!G12</f>
        <v>107.5</v>
      </c>
      <c r="H11" s="19">
        <f>+[1]NAC!H12</f>
        <v>112.4</v>
      </c>
      <c r="I11" s="19">
        <f>+[1]NAC!I12</f>
        <v>107.6</v>
      </c>
      <c r="J11" s="19">
        <f>+[1]NAC!J12</f>
        <v>120.1</v>
      </c>
      <c r="K11" s="19">
        <f>+[1]NAC!K12</f>
        <v>111.6</v>
      </c>
      <c r="L11" s="19">
        <f>+[1]NAC!L12</f>
        <v>121.9</v>
      </c>
      <c r="M11" s="19">
        <f>+[1]NAC!M12</f>
        <v>110.9</v>
      </c>
      <c r="N11" s="20">
        <f>+[1]NAC!N12</f>
        <v>110.4</v>
      </c>
      <c r="O11" s="18">
        <f>+[1]NAC!P12</f>
        <v>110.1</v>
      </c>
      <c r="P11" s="18">
        <f>+[1]NAC!Q12</f>
        <v>110.7</v>
      </c>
      <c r="Q11" s="18">
        <f>+[1]NAC!R12</f>
        <v>116.7</v>
      </c>
      <c r="R11" s="18">
        <f t="shared" si="0"/>
        <v>111.87597786600001</v>
      </c>
      <c r="S11" s="19">
        <f t="shared" si="1"/>
        <v>110.44670587291908</v>
      </c>
      <c r="T11" s="19">
        <f t="shared" si="2"/>
        <v>110.05715461442514</v>
      </c>
      <c r="U11" s="19">
        <f t="shared" si="3"/>
        <v>109.78012033199143</v>
      </c>
      <c r="V11" s="19"/>
      <c r="W11" s="20">
        <f t="shared" si="4"/>
        <v>110.83158516845829</v>
      </c>
      <c r="Y11" s="24">
        <f t="shared" si="7"/>
        <v>1.1764705882352899E-2</v>
      </c>
      <c r="Z11" s="24">
        <f t="shared" si="8"/>
        <v>8.19672131147553E-3</v>
      </c>
      <c r="AA11" s="24">
        <f t="shared" si="9"/>
        <v>7.1620411817368002E-3</v>
      </c>
      <c r="AB11" s="24">
        <f t="shared" si="10"/>
        <v>9.1996320147194055E-3</v>
      </c>
      <c r="AC11" s="24">
        <f t="shared" si="11"/>
        <v>1.7573221757322122E-2</v>
      </c>
      <c r="AD11" s="24">
        <f t="shared" si="12"/>
        <v>1.2241054613935987E-2</v>
      </c>
      <c r="AE11" s="24">
        <f t="shared" si="13"/>
        <v>1.5356820234869062E-2</v>
      </c>
      <c r="AF11" s="24">
        <f t="shared" si="14"/>
        <v>6.5481758652945476E-3</v>
      </c>
      <c r="AG11" s="24">
        <f t="shared" si="15"/>
        <v>1.1794439764111209E-2</v>
      </c>
      <c r="AH11" s="24">
        <f t="shared" si="16"/>
        <v>2.2914757103574601E-2</v>
      </c>
      <c r="AI11" s="24">
        <f t="shared" si="17"/>
        <v>9.9420049710026159E-3</v>
      </c>
      <c r="AJ11" s="24">
        <f t="shared" si="18"/>
        <v>1.1861313868613221E-2</v>
      </c>
      <c r="AK11" s="24">
        <f t="shared" si="19"/>
        <v>1.377410468319562E-2</v>
      </c>
      <c r="AL11" s="24">
        <f t="shared" si="20"/>
        <v>9.1659028414299293E-3</v>
      </c>
      <c r="AM11" s="24">
        <f t="shared" si="21"/>
        <v>1.3736263736263687E-2</v>
      </c>
      <c r="AN11" s="24">
        <f t="shared" si="22"/>
        <v>8.643042350907626E-3</v>
      </c>
      <c r="AO11" s="24">
        <f t="shared" si="23"/>
        <v>1.1581319939562462E-2</v>
      </c>
      <c r="AP11" s="24">
        <f t="shared" si="6"/>
        <v>1.1061293662836036E-2</v>
      </c>
      <c r="AQ11" s="24">
        <f t="shared" si="6"/>
        <v>1.3624030412598076E-2</v>
      </c>
      <c r="AR11" s="24">
        <f t="shared" si="6"/>
        <v>1.421068587161467E-2</v>
      </c>
      <c r="AS11" s="24" t="e">
        <f t="shared" si="24"/>
        <v>#DIV/0!</v>
      </c>
      <c r="AT11" s="24">
        <f t="shared" si="25"/>
        <v>1.2425192785356698E-2</v>
      </c>
    </row>
    <row r="12" spans="1:74" x14ac:dyDescent="0.25">
      <c r="A12" s="31">
        <f>+[1]NAC!A13</f>
        <v>42917</v>
      </c>
      <c r="B12" s="17">
        <f>+[1]NAC!B13</f>
        <v>113.8</v>
      </c>
      <c r="C12" s="18">
        <f>+[1]NAC!C13</f>
        <v>112</v>
      </c>
      <c r="D12" s="19">
        <f>+[1]NAC!D13</f>
        <v>115.8</v>
      </c>
      <c r="E12" s="19">
        <f>+[1]NAC!E13</f>
        <v>108.4</v>
      </c>
      <c r="F12" s="19">
        <f>+[1]NAC!F13</f>
        <v>124.1</v>
      </c>
      <c r="G12" s="19">
        <f>+[1]NAC!G13</f>
        <v>110.1</v>
      </c>
      <c r="H12" s="19">
        <f>+[1]NAC!H13</f>
        <v>116.1</v>
      </c>
      <c r="I12" s="19">
        <f>+[1]NAC!I13</f>
        <v>109.9</v>
      </c>
      <c r="J12" s="19">
        <f>+[1]NAC!J13</f>
        <v>121.2</v>
      </c>
      <c r="K12" s="19">
        <f>+[1]NAC!K13</f>
        <v>115.6</v>
      </c>
      <c r="L12" s="19">
        <f>+[1]NAC!L13</f>
        <v>122.9</v>
      </c>
      <c r="M12" s="19">
        <f>+[1]NAC!M13</f>
        <v>113.8</v>
      </c>
      <c r="N12" s="20">
        <f>+[1]NAC!N13</f>
        <v>111.8</v>
      </c>
      <c r="O12" s="18">
        <f>+[1]NAC!P13</f>
        <v>110.6</v>
      </c>
      <c r="P12" s="18">
        <f>+[1]NAC!Q13</f>
        <v>112.6</v>
      </c>
      <c r="Q12" s="18">
        <f>+[1]NAC!R13</f>
        <v>119.4</v>
      </c>
      <c r="R12" s="18">
        <f t="shared" si="0"/>
        <v>113.81623788999998</v>
      </c>
      <c r="S12" s="19">
        <f t="shared" si="1"/>
        <v>112.10480471205733</v>
      </c>
      <c r="T12" s="19">
        <f t="shared" si="2"/>
        <v>111.82428554258047</v>
      </c>
      <c r="U12" s="19">
        <f t="shared" si="3"/>
        <v>111.17488928749883</v>
      </c>
      <c r="V12" s="19"/>
      <c r="W12" s="20">
        <f t="shared" si="4"/>
        <v>112.74651568026954</v>
      </c>
      <c r="Y12" s="24">
        <f t="shared" si="7"/>
        <v>1.7889087656529412E-2</v>
      </c>
      <c r="Z12" s="24">
        <f t="shared" si="8"/>
        <v>1.1743450767840891E-2</v>
      </c>
      <c r="AA12" s="24">
        <f t="shared" si="9"/>
        <v>2.9333333333333211E-2</v>
      </c>
      <c r="AB12" s="24">
        <f t="shared" si="10"/>
        <v>-1.185050136736554E-2</v>
      </c>
      <c r="AC12" s="24">
        <f t="shared" si="11"/>
        <v>2.0559210526315708E-2</v>
      </c>
      <c r="AD12" s="24">
        <f t="shared" si="12"/>
        <v>2.4186046511627923E-2</v>
      </c>
      <c r="AE12" s="24">
        <f t="shared" si="13"/>
        <v>3.2918149466192093E-2</v>
      </c>
      <c r="AF12" s="24">
        <f t="shared" si="14"/>
        <v>2.1375464684014966E-2</v>
      </c>
      <c r="AG12" s="24">
        <f t="shared" si="15"/>
        <v>9.1590341382181695E-3</v>
      </c>
      <c r="AH12" s="24">
        <f t="shared" si="16"/>
        <v>3.584229390680993E-2</v>
      </c>
      <c r="AI12" s="24">
        <f t="shared" si="17"/>
        <v>8.2034454470878426E-3</v>
      </c>
      <c r="AJ12" s="24">
        <f t="shared" si="18"/>
        <v>2.6149684400360584E-2</v>
      </c>
      <c r="AK12" s="24">
        <f t="shared" si="19"/>
        <v>1.26811594202898E-2</v>
      </c>
      <c r="AL12" s="24">
        <f t="shared" si="20"/>
        <v>4.5413260672115818E-3</v>
      </c>
      <c r="AM12" s="24">
        <f t="shared" si="21"/>
        <v>1.7163504968382925E-2</v>
      </c>
      <c r="AN12" s="24">
        <f t="shared" si="22"/>
        <v>2.3136246786632508E-2</v>
      </c>
      <c r="AO12" s="24">
        <f t="shared" si="23"/>
        <v>1.7342954770182439E-2</v>
      </c>
      <c r="AP12" s="24">
        <f t="shared" si="6"/>
        <v>1.5012659961502806E-2</v>
      </c>
      <c r="AQ12" s="24">
        <f t="shared" si="6"/>
        <v>1.6056483872823213E-2</v>
      </c>
      <c r="AR12" s="24">
        <f t="shared" si="6"/>
        <v>1.2705114107084414E-2</v>
      </c>
      <c r="AS12" s="24" t="e">
        <f t="shared" si="24"/>
        <v>#DIV/0!</v>
      </c>
      <c r="AT12" s="24">
        <f t="shared" si="25"/>
        <v>1.7277841049558651E-2</v>
      </c>
    </row>
    <row r="13" spans="1:74" x14ac:dyDescent="0.25">
      <c r="A13" s="31">
        <f>+[1]NAC!A14</f>
        <v>42948</v>
      </c>
      <c r="B13" s="17">
        <f>+[1]NAC!B14</f>
        <v>115.4</v>
      </c>
      <c r="C13" s="18">
        <f>+[1]NAC!C14</f>
        <v>114.3</v>
      </c>
      <c r="D13" s="19">
        <f>+[1]NAC!D14</f>
        <v>117.3</v>
      </c>
      <c r="E13" s="19">
        <f>+[1]NAC!E14</f>
        <v>107.7</v>
      </c>
      <c r="F13" s="19">
        <f>+[1]NAC!F14</f>
        <v>126.8</v>
      </c>
      <c r="G13" s="19">
        <f>+[1]NAC!G14</f>
        <v>111.2</v>
      </c>
      <c r="H13" s="19">
        <f>+[1]NAC!H14</f>
        <v>119</v>
      </c>
      <c r="I13" s="19">
        <f>+[1]NAC!I14</f>
        <v>111.1</v>
      </c>
      <c r="J13" s="19">
        <f>+[1]NAC!J14</f>
        <v>123.1</v>
      </c>
      <c r="K13" s="19">
        <f>+[1]NAC!K14</f>
        <v>116.4</v>
      </c>
      <c r="L13" s="19">
        <f>+[1]NAC!L14</f>
        <v>125.3</v>
      </c>
      <c r="M13" s="19">
        <f>+[1]NAC!M14</f>
        <v>114.6</v>
      </c>
      <c r="N13" s="20">
        <f>+[1]NAC!N14</f>
        <v>113.6</v>
      </c>
      <c r="O13" s="18">
        <f>+[1]NAC!P14</f>
        <v>111.8</v>
      </c>
      <c r="P13" s="18">
        <f>+[1]NAC!Q14</f>
        <v>114.2</v>
      </c>
      <c r="Q13" s="18">
        <f>+[1]NAC!R14</f>
        <v>121.1</v>
      </c>
      <c r="R13" s="18">
        <f t="shared" si="0"/>
        <v>115.410119518</v>
      </c>
      <c r="S13" s="19">
        <f t="shared" si="1"/>
        <v>113.40938894273957</v>
      </c>
      <c r="T13" s="19">
        <f t="shared" si="2"/>
        <v>112.3632249034837</v>
      </c>
      <c r="U13" s="19">
        <f t="shared" si="3"/>
        <v>111.62802080266707</v>
      </c>
      <c r="V13" s="19"/>
      <c r="W13" s="20">
        <f t="shared" si="4"/>
        <v>113.90882445073429</v>
      </c>
      <c r="Y13" s="24">
        <f t="shared" si="7"/>
        <v>1.405975395430592E-2</v>
      </c>
      <c r="Z13" s="24">
        <f t="shared" si="8"/>
        <v>2.0535714285714324E-2</v>
      </c>
      <c r="AA13" s="24">
        <f t="shared" si="9"/>
        <v>1.2953367875647714E-2</v>
      </c>
      <c r="AB13" s="24">
        <f t="shared" si="10"/>
        <v>-6.4575645756458355E-3</v>
      </c>
      <c r="AC13" s="24">
        <f t="shared" si="11"/>
        <v>2.1756647864625389E-2</v>
      </c>
      <c r="AD13" s="24">
        <f t="shared" si="12"/>
        <v>9.9909173478656133E-3</v>
      </c>
      <c r="AE13" s="24">
        <f t="shared" si="13"/>
        <v>2.4978466838931901E-2</v>
      </c>
      <c r="AF13" s="24">
        <f t="shared" si="14"/>
        <v>1.0919017288443911E-2</v>
      </c>
      <c r="AG13" s="24">
        <f t="shared" si="15"/>
        <v>1.5676567656765616E-2</v>
      </c>
      <c r="AH13" s="24">
        <f t="shared" si="16"/>
        <v>6.9204152249136008E-3</v>
      </c>
      <c r="AI13" s="24">
        <f t="shared" si="17"/>
        <v>1.9528071602929131E-2</v>
      </c>
      <c r="AJ13" s="24">
        <f t="shared" si="18"/>
        <v>7.0298769771528491E-3</v>
      </c>
      <c r="AK13" s="24">
        <f t="shared" si="19"/>
        <v>1.610017889087656E-2</v>
      </c>
      <c r="AL13" s="24">
        <f t="shared" si="20"/>
        <v>1.0849909584086825E-2</v>
      </c>
      <c r="AM13" s="24">
        <f t="shared" si="21"/>
        <v>1.4209591474245276E-2</v>
      </c>
      <c r="AN13" s="24">
        <f t="shared" si="22"/>
        <v>1.4237855946398481E-2</v>
      </c>
      <c r="AO13" s="24">
        <f t="shared" si="23"/>
        <v>1.4003991500232571E-2</v>
      </c>
      <c r="AP13" s="24">
        <f t="shared" si="6"/>
        <v>1.1637183919396499E-2</v>
      </c>
      <c r="AQ13" s="24">
        <f t="shared" si="6"/>
        <v>4.819519823339391E-3</v>
      </c>
      <c r="AR13" s="24">
        <f t="shared" si="6"/>
        <v>4.075844087386038E-3</v>
      </c>
      <c r="AS13" s="24" t="e">
        <f t="shared" si="24"/>
        <v>#DIV/0!</v>
      </c>
      <c r="AT13" s="24">
        <f t="shared" si="25"/>
        <v>1.0309043817911423E-2</v>
      </c>
    </row>
    <row r="14" spans="1:74" x14ac:dyDescent="0.25">
      <c r="A14" s="31">
        <f>+[1]NAC!A15</f>
        <v>42979</v>
      </c>
      <c r="B14" s="17">
        <f>+[1]NAC!B15</f>
        <v>117.6</v>
      </c>
      <c r="C14" s="18">
        <f>+[1]NAC!C15</f>
        <v>116.4</v>
      </c>
      <c r="D14" s="19">
        <f>+[1]NAC!D15</f>
        <v>118.1</v>
      </c>
      <c r="E14" s="19">
        <f>+[1]NAC!E15</f>
        <v>111.8</v>
      </c>
      <c r="F14" s="19">
        <f>+[1]NAC!F15</f>
        <v>129.30000000000001</v>
      </c>
      <c r="G14" s="19">
        <f>+[1]NAC!G15</f>
        <v>112.3</v>
      </c>
      <c r="H14" s="19">
        <f>+[1]NAC!H15</f>
        <v>121.9</v>
      </c>
      <c r="I14" s="19">
        <f>+[1]NAC!I15</f>
        <v>112</v>
      </c>
      <c r="J14" s="19">
        <f>+[1]NAC!J15</f>
        <v>124.3</v>
      </c>
      <c r="K14" s="19">
        <f>+[1]NAC!K15</f>
        <v>119.5</v>
      </c>
      <c r="L14" s="19">
        <f>+[1]NAC!L15</f>
        <v>130</v>
      </c>
      <c r="M14" s="19">
        <f>+[1]NAC!M15</f>
        <v>116.2</v>
      </c>
      <c r="N14" s="20">
        <f>+[1]NAC!N15</f>
        <v>115.5</v>
      </c>
      <c r="O14" s="18">
        <f>+[1]NAC!P15</f>
        <v>116.2</v>
      </c>
      <c r="P14" s="18">
        <f>+[1]NAC!Q15</f>
        <v>116.1</v>
      </c>
      <c r="Q14" s="18">
        <f>+[1]NAC!R15</f>
        <v>123.2</v>
      </c>
      <c r="R14" s="18">
        <f t="shared" si="0"/>
        <v>117.62312482199999</v>
      </c>
      <c r="S14" s="19">
        <f t="shared" si="1"/>
        <v>115.6739438621772</v>
      </c>
      <c r="T14" s="19">
        <f t="shared" si="2"/>
        <v>114.89354961930516</v>
      </c>
      <c r="U14" s="19">
        <f t="shared" si="3"/>
        <v>114.46413332309538</v>
      </c>
      <c r="V14" s="19"/>
      <c r="W14" s="20">
        <f t="shared" si="4"/>
        <v>116.33161805429947</v>
      </c>
      <c r="Y14" s="24">
        <f t="shared" si="7"/>
        <v>1.9064124783362058E-2</v>
      </c>
      <c r="Z14" s="24">
        <f t="shared" si="8"/>
        <v>1.8372703412073532E-2</v>
      </c>
      <c r="AA14" s="24">
        <f t="shared" si="9"/>
        <v>6.8201193520887049E-3</v>
      </c>
      <c r="AB14" s="24">
        <f t="shared" si="10"/>
        <v>3.8068709377901522E-2</v>
      </c>
      <c r="AC14" s="24">
        <f t="shared" si="11"/>
        <v>1.9716088328075809E-2</v>
      </c>
      <c r="AD14" s="24">
        <f t="shared" si="12"/>
        <v>9.8920863309353013E-3</v>
      </c>
      <c r="AE14" s="24">
        <f t="shared" si="13"/>
        <v>2.4369747899159799E-2</v>
      </c>
      <c r="AF14" s="24">
        <f t="shared" si="14"/>
        <v>8.1008100810080474E-3</v>
      </c>
      <c r="AG14" s="24">
        <f t="shared" si="15"/>
        <v>9.7481722177092944E-3</v>
      </c>
      <c r="AH14" s="24">
        <f t="shared" si="16"/>
        <v>2.6632302405498187E-2</v>
      </c>
      <c r="AI14" s="24">
        <f t="shared" si="17"/>
        <v>3.7509976057462202E-2</v>
      </c>
      <c r="AJ14" s="24">
        <f t="shared" si="18"/>
        <v>1.3961605584642323E-2</v>
      </c>
      <c r="AK14" s="24">
        <f t="shared" si="19"/>
        <v>1.6725352112676006E-2</v>
      </c>
      <c r="AL14" s="24">
        <f t="shared" si="20"/>
        <v>3.9355992844364973E-2</v>
      </c>
      <c r="AM14" s="24">
        <f t="shared" si="21"/>
        <v>1.6637478108581405E-2</v>
      </c>
      <c r="AN14" s="24">
        <f t="shared" si="22"/>
        <v>1.7341040462427904E-2</v>
      </c>
      <c r="AO14" s="24">
        <f t="shared" si="23"/>
        <v>1.9175140908287869E-2</v>
      </c>
      <c r="AP14" s="24">
        <f t="shared" si="6"/>
        <v>1.9967966854851804E-2</v>
      </c>
      <c r="AQ14" s="24">
        <f t="shared" si="6"/>
        <v>2.2519153557535754E-2</v>
      </c>
      <c r="AR14" s="24">
        <f t="shared" si="6"/>
        <v>2.5406815421747275E-2</v>
      </c>
      <c r="AS14" s="24" t="e">
        <f t="shared" si="24"/>
        <v>#DIV/0!</v>
      </c>
      <c r="AT14" s="24">
        <f t="shared" si="25"/>
        <v>2.1269586577228106E-2</v>
      </c>
    </row>
    <row r="15" spans="1:74" x14ac:dyDescent="0.25">
      <c r="A15" s="31">
        <f>+[1]NAC!A16</f>
        <v>43009</v>
      </c>
      <c r="B15" s="17">
        <f>+[1]NAC!B16</f>
        <v>119.4</v>
      </c>
      <c r="C15" s="18">
        <f>+[1]NAC!C16</f>
        <v>118.2</v>
      </c>
      <c r="D15" s="19">
        <f>+[1]NAC!D16</f>
        <v>121.7</v>
      </c>
      <c r="E15" s="19">
        <f>+[1]NAC!E16</f>
        <v>114.1</v>
      </c>
      <c r="F15" s="19">
        <f>+[1]NAC!F16</f>
        <v>130.4</v>
      </c>
      <c r="G15" s="19">
        <f>+[1]NAC!G16</f>
        <v>113.1</v>
      </c>
      <c r="H15" s="19">
        <f>+[1]NAC!H16</f>
        <v>123.2</v>
      </c>
      <c r="I15" s="19">
        <f>+[1]NAC!I16</f>
        <v>113.4</v>
      </c>
      <c r="J15" s="19">
        <f>+[1]NAC!J16</f>
        <v>130.9</v>
      </c>
      <c r="K15" s="19">
        <f>+[1]NAC!K16</f>
        <v>121</v>
      </c>
      <c r="L15" s="19">
        <f>+[1]NAC!L16</f>
        <v>131</v>
      </c>
      <c r="M15" s="19">
        <f>+[1]NAC!M16</f>
        <v>117.8</v>
      </c>
      <c r="N15" s="20">
        <f>+[1]NAC!N16</f>
        <v>117.1</v>
      </c>
      <c r="O15" s="18">
        <f>+[1]NAC!P16</f>
        <v>119</v>
      </c>
      <c r="P15" s="18">
        <f>+[1]NAC!Q16</f>
        <v>117.6</v>
      </c>
      <c r="Q15" s="18">
        <f>+[1]NAC!R16</f>
        <v>125.3</v>
      </c>
      <c r="R15" s="18">
        <f t="shared" si="0"/>
        <v>119.39189199499999</v>
      </c>
      <c r="S15" s="19">
        <f t="shared" si="1"/>
        <v>117.47652992735524</v>
      </c>
      <c r="T15" s="19">
        <f t="shared" si="2"/>
        <v>116.52338664180218</v>
      </c>
      <c r="U15" s="19">
        <f t="shared" si="3"/>
        <v>116.10377745643252</v>
      </c>
      <c r="V15" s="19"/>
      <c r="W15" s="20">
        <f t="shared" si="4"/>
        <v>118.11138340051907</v>
      </c>
      <c r="Y15" s="24">
        <f t="shared" si="7"/>
        <v>1.5306122448979664E-2</v>
      </c>
      <c r="Z15" s="24">
        <f t="shared" si="8"/>
        <v>1.5463917525773141E-2</v>
      </c>
      <c r="AA15" s="24">
        <f t="shared" si="9"/>
        <v>3.0482641828958545E-2</v>
      </c>
      <c r="AB15" s="24">
        <f t="shared" si="10"/>
        <v>2.0572450805008913E-2</v>
      </c>
      <c r="AC15" s="24">
        <f t="shared" si="11"/>
        <v>8.5073472544470174E-3</v>
      </c>
      <c r="AD15" s="24">
        <f t="shared" si="12"/>
        <v>7.1237756010684716E-3</v>
      </c>
      <c r="AE15" s="24">
        <f t="shared" si="13"/>
        <v>1.066447908121404E-2</v>
      </c>
      <c r="AF15" s="24">
        <f t="shared" si="14"/>
        <v>1.2499999999999956E-2</v>
      </c>
      <c r="AG15" s="24">
        <f t="shared" si="15"/>
        <v>5.3097345132743445E-2</v>
      </c>
      <c r="AH15" s="24">
        <f t="shared" si="16"/>
        <v>1.2552301255230214E-2</v>
      </c>
      <c r="AI15" s="24">
        <f t="shared" si="17"/>
        <v>7.692307692307665E-3</v>
      </c>
      <c r="AJ15" s="24">
        <f t="shared" si="18"/>
        <v>1.3769363166953541E-2</v>
      </c>
      <c r="AK15" s="24">
        <f t="shared" si="19"/>
        <v>1.3852813852813783E-2</v>
      </c>
      <c r="AL15" s="24">
        <f t="shared" si="20"/>
        <v>2.4096385542168752E-2</v>
      </c>
      <c r="AM15" s="24">
        <f t="shared" si="21"/>
        <v>1.2919896640826822E-2</v>
      </c>
      <c r="AN15" s="24">
        <f t="shared" si="22"/>
        <v>1.7045454545454586E-2</v>
      </c>
      <c r="AO15" s="24">
        <f t="shared" si="23"/>
        <v>1.5037580200973899E-2</v>
      </c>
      <c r="AP15" s="24">
        <f t="shared" si="6"/>
        <v>1.558333713706328E-2</v>
      </c>
      <c r="AQ15" s="24">
        <f t="shared" si="6"/>
        <v>1.4185626851093147E-2</v>
      </c>
      <c r="AR15" s="24">
        <f t="shared" si="6"/>
        <v>1.4324523199847672E-2</v>
      </c>
      <c r="AS15" s="24" t="e">
        <f t="shared" si="24"/>
        <v>#DIV/0!</v>
      </c>
      <c r="AT15" s="24">
        <f t="shared" si="25"/>
        <v>1.5299068095045998E-2</v>
      </c>
    </row>
    <row r="16" spans="1:74" x14ac:dyDescent="0.25">
      <c r="A16" s="31">
        <f>+[1]NAC!A17</f>
        <v>43040</v>
      </c>
      <c r="B16" s="17">
        <f>+[1]NAC!B17</f>
        <v>121</v>
      </c>
      <c r="C16" s="18">
        <f>+[1]NAC!C17</f>
        <v>119.6</v>
      </c>
      <c r="D16" s="19">
        <f>+[1]NAC!D17</f>
        <v>123</v>
      </c>
      <c r="E16" s="19">
        <f>+[1]NAC!E17</f>
        <v>115.7</v>
      </c>
      <c r="F16" s="19">
        <f>+[1]NAC!F17</f>
        <v>132</v>
      </c>
      <c r="G16" s="19">
        <f>+[1]NAC!G17</f>
        <v>114.1</v>
      </c>
      <c r="H16" s="19">
        <f>+[1]NAC!H17</f>
        <v>124.8</v>
      </c>
      <c r="I16" s="19">
        <f>+[1]NAC!I17</f>
        <v>116.8</v>
      </c>
      <c r="J16" s="19">
        <f>+[1]NAC!J17</f>
        <v>131.9</v>
      </c>
      <c r="K16" s="19">
        <f>+[1]NAC!K17</f>
        <v>121.9</v>
      </c>
      <c r="L16" s="19">
        <f>+[1]NAC!L17</f>
        <v>131.5</v>
      </c>
      <c r="M16" s="19">
        <f>+[1]NAC!M17</f>
        <v>120</v>
      </c>
      <c r="N16" s="20">
        <f>+[1]NAC!N17</f>
        <v>118.5</v>
      </c>
      <c r="O16" s="18">
        <f>+[1]NAC!P17</f>
        <v>121.1</v>
      </c>
      <c r="P16" s="18">
        <f>+[1]NAC!Q17</f>
        <v>119.1</v>
      </c>
      <c r="Q16" s="18">
        <f>+[1]NAC!R17</f>
        <v>127.1</v>
      </c>
      <c r="R16" s="18">
        <f t="shared" si="0"/>
        <v>121.04068481999998</v>
      </c>
      <c r="S16" s="19">
        <f t="shared" si="1"/>
        <v>118.91499506586324</v>
      </c>
      <c r="T16" s="19">
        <f t="shared" si="2"/>
        <v>118.00416142788299</v>
      </c>
      <c r="U16" s="19">
        <f t="shared" si="3"/>
        <v>117.34815059108776</v>
      </c>
      <c r="V16" s="19"/>
      <c r="W16" s="20">
        <f t="shared" si="4"/>
        <v>119.8283112163321</v>
      </c>
      <c r="Y16" s="24">
        <f t="shared" si="7"/>
        <v>1.3400335008375119E-2</v>
      </c>
      <c r="Z16" s="24">
        <f t="shared" si="8"/>
        <v>1.1844331641285955E-2</v>
      </c>
      <c r="AA16" s="24">
        <f t="shared" si="9"/>
        <v>1.0682004930156141E-2</v>
      </c>
      <c r="AB16" s="24">
        <f t="shared" si="10"/>
        <v>1.4022787028922012E-2</v>
      </c>
      <c r="AC16" s="24">
        <f t="shared" si="11"/>
        <v>1.2269938650306678E-2</v>
      </c>
      <c r="AD16" s="24">
        <f t="shared" si="12"/>
        <v>8.8417329796639521E-3</v>
      </c>
      <c r="AE16" s="24">
        <f t="shared" si="13"/>
        <v>1.298701298701288E-2</v>
      </c>
      <c r="AF16" s="24">
        <f t="shared" si="14"/>
        <v>2.9982363315696592E-2</v>
      </c>
      <c r="AG16" s="24">
        <f t="shared" si="15"/>
        <v>7.6394194041253805E-3</v>
      </c>
      <c r="AH16" s="24">
        <f t="shared" si="16"/>
        <v>7.4380165289256173E-3</v>
      </c>
      <c r="AI16" s="24">
        <f t="shared" si="17"/>
        <v>3.8167938931297218E-3</v>
      </c>
      <c r="AJ16" s="24">
        <f t="shared" si="18"/>
        <v>1.8675721561969505E-2</v>
      </c>
      <c r="AK16" s="24">
        <f t="shared" si="19"/>
        <v>1.1955593509820783E-2</v>
      </c>
      <c r="AL16" s="24">
        <f t="shared" si="20"/>
        <v>1.7647058823529349E-2</v>
      </c>
      <c r="AM16" s="24">
        <f t="shared" si="21"/>
        <v>1.2755102040816313E-2</v>
      </c>
      <c r="AN16" s="24">
        <f t="shared" si="22"/>
        <v>1.4365522745410919E-2</v>
      </c>
      <c r="AO16" s="24">
        <f t="shared" si="23"/>
        <v>1.3809922913936568E-2</v>
      </c>
      <c r="AP16" s="24">
        <f t="shared" si="6"/>
        <v>1.2244702319667677E-2</v>
      </c>
      <c r="AQ16" s="24">
        <f t="shared" si="6"/>
        <v>1.2707962141821127E-2</v>
      </c>
      <c r="AR16" s="24">
        <f t="shared" si="6"/>
        <v>1.0717766139195506E-2</v>
      </c>
      <c r="AS16" s="24" t="e">
        <f t="shared" si="24"/>
        <v>#DIV/0!</v>
      </c>
      <c r="AT16" s="24">
        <f t="shared" si="25"/>
        <v>1.4536514317090576E-2</v>
      </c>
    </row>
    <row r="17" spans="1:69" x14ac:dyDescent="0.25">
      <c r="A17" s="31">
        <f>+[1]NAC!A18</f>
        <v>43070</v>
      </c>
      <c r="B17" s="17">
        <f>+[1]NAC!B18</f>
        <v>124.8</v>
      </c>
      <c r="C17" s="18">
        <f>+[1]NAC!C18</f>
        <v>120.4</v>
      </c>
      <c r="D17" s="19">
        <f>+[1]NAC!D18</f>
        <v>123.7</v>
      </c>
      <c r="E17" s="19">
        <f>+[1]NAC!E18</f>
        <v>116.6</v>
      </c>
      <c r="F17" s="19">
        <f>+[1]NAC!F18</f>
        <v>155.6</v>
      </c>
      <c r="G17" s="19">
        <f>+[1]NAC!G18</f>
        <v>117.4</v>
      </c>
      <c r="H17" s="19">
        <f>+[1]NAC!H18</f>
        <v>127.8</v>
      </c>
      <c r="I17" s="19">
        <f>+[1]NAC!I18</f>
        <v>120.6</v>
      </c>
      <c r="J17" s="19">
        <f>+[1]NAC!J18</f>
        <v>134.1</v>
      </c>
      <c r="K17" s="19">
        <f>+[1]NAC!K18</f>
        <v>122.8</v>
      </c>
      <c r="L17" s="19">
        <f>+[1]NAC!L18</f>
        <v>131.5</v>
      </c>
      <c r="M17" s="19">
        <f>+[1]NAC!M18</f>
        <v>122.1</v>
      </c>
      <c r="N17" s="20">
        <f>+[1]NAC!N18</f>
        <v>119.8</v>
      </c>
      <c r="O17" s="18">
        <f>+[1]NAC!P18</f>
        <v>121.5</v>
      </c>
      <c r="P17" s="18">
        <f>+[1]NAC!Q18</f>
        <v>121.1</v>
      </c>
      <c r="Q17" s="18">
        <f>+[1]NAC!R18</f>
        <v>138.69999999999999</v>
      </c>
      <c r="R17" s="18">
        <f t="shared" si="0"/>
        <v>124.82500190799999</v>
      </c>
      <c r="S17" s="19">
        <f t="shared" si="1"/>
        <v>120.17704939269439</v>
      </c>
      <c r="T17" s="19">
        <f t="shared" si="2"/>
        <v>119.66742412677239</v>
      </c>
      <c r="U17" s="19">
        <f t="shared" si="3"/>
        <v>118.86786240045939</v>
      </c>
      <c r="V17" s="19"/>
      <c r="W17" s="20">
        <f t="shared" si="4"/>
        <v>122.03885446507147</v>
      </c>
      <c r="Y17" s="24">
        <f t="shared" si="7"/>
        <v>3.140495867768589E-2</v>
      </c>
      <c r="Z17" s="24">
        <f t="shared" si="8"/>
        <v>6.6889632107023367E-3</v>
      </c>
      <c r="AA17" s="24">
        <f t="shared" si="9"/>
        <v>5.6910569105690367E-3</v>
      </c>
      <c r="AB17" s="24">
        <f t="shared" si="10"/>
        <v>7.7787381158167523E-3</v>
      </c>
      <c r="AC17" s="24">
        <f t="shared" si="11"/>
        <v>0.17878787878787872</v>
      </c>
      <c r="AD17" s="24">
        <f t="shared" si="12"/>
        <v>2.8921998247151803E-2</v>
      </c>
      <c r="AE17" s="24">
        <f t="shared" si="13"/>
        <v>2.4038461538461453E-2</v>
      </c>
      <c r="AF17" s="24">
        <f t="shared" si="14"/>
        <v>3.2534246575342429E-2</v>
      </c>
      <c r="AG17" s="24">
        <f t="shared" si="15"/>
        <v>1.6679302501895199E-2</v>
      </c>
      <c r="AH17" s="24">
        <f t="shared" si="16"/>
        <v>7.3831009023790362E-3</v>
      </c>
      <c r="AI17" s="24">
        <f t="shared" si="17"/>
        <v>0</v>
      </c>
      <c r="AJ17" s="24">
        <f t="shared" si="18"/>
        <v>1.7499999999999849E-2</v>
      </c>
      <c r="AK17" s="24">
        <f t="shared" si="19"/>
        <v>1.0970464135021007E-2</v>
      </c>
      <c r="AL17" s="24">
        <f t="shared" si="20"/>
        <v>3.303055326176807E-3</v>
      </c>
      <c r="AM17" s="24">
        <f t="shared" si="21"/>
        <v>1.6792611251049472E-2</v>
      </c>
      <c r="AN17" s="24">
        <f t="shared" si="22"/>
        <v>9.1266719118804129E-2</v>
      </c>
      <c r="AO17" s="24">
        <f t="shared" si="23"/>
        <v>3.1264835403300051E-2</v>
      </c>
      <c r="AP17" s="24">
        <f t="shared" si="6"/>
        <v>1.0613079756107702E-2</v>
      </c>
      <c r="AQ17" s="24">
        <f t="shared" si="6"/>
        <v>1.4094949523503653E-2</v>
      </c>
      <c r="AR17" s="24">
        <f t="shared" si="6"/>
        <v>1.2950453856467092E-2</v>
      </c>
      <c r="AS17" s="24" t="e">
        <f t="shared" si="24"/>
        <v>#DIV/0!</v>
      </c>
      <c r="AT17" s="24">
        <f t="shared" si="25"/>
        <v>1.8447587438235491E-2</v>
      </c>
      <c r="AV17" s="24">
        <f t="shared" ref="AV17:BL17" si="26">+B17/B5-1</f>
        <v>0.248</v>
      </c>
      <c r="AW17" s="24">
        <f t="shared" si="26"/>
        <v>0.20399999999999996</v>
      </c>
      <c r="AX17" s="24">
        <f t="shared" si="26"/>
        <v>0.2370000000000001</v>
      </c>
      <c r="AY17" s="24">
        <f t="shared" si="26"/>
        <v>0.16599999999999993</v>
      </c>
      <c r="AZ17" s="24">
        <f t="shared" si="26"/>
        <v>0.55600000000000005</v>
      </c>
      <c r="BA17" s="24">
        <f t="shared" si="26"/>
        <v>0.17400000000000015</v>
      </c>
      <c r="BB17" s="24">
        <f t="shared" si="26"/>
        <v>0.27800000000000002</v>
      </c>
      <c r="BC17" s="24">
        <f t="shared" si="26"/>
        <v>0.20599999999999996</v>
      </c>
      <c r="BD17" s="24">
        <f t="shared" si="26"/>
        <v>0.34099999999999997</v>
      </c>
      <c r="BE17" s="24">
        <f t="shared" si="26"/>
        <v>0.22799999999999998</v>
      </c>
      <c r="BF17" s="24">
        <f t="shared" si="26"/>
        <v>0.31499999999999995</v>
      </c>
      <c r="BG17" s="24">
        <f t="shared" si="26"/>
        <v>0.22099999999999986</v>
      </c>
      <c r="BH17" s="24">
        <f t="shared" si="26"/>
        <v>0.19799999999999995</v>
      </c>
      <c r="BI17" s="24">
        <f t="shared" si="26"/>
        <v>0.21500000000000008</v>
      </c>
      <c r="BJ17" s="24">
        <f t="shared" si="26"/>
        <v>0.21099999999999985</v>
      </c>
      <c r="BK17" s="24">
        <f t="shared" si="26"/>
        <v>0.38699999999999979</v>
      </c>
      <c r="BL17" s="24">
        <f t="shared" si="26"/>
        <v>0.24825001908000011</v>
      </c>
      <c r="BM17" s="24">
        <f t="shared" ref="BM17:BO32" si="27">+S17/S5-1</f>
        <v>0.20177049392694379</v>
      </c>
      <c r="BN17" s="24">
        <f t="shared" si="27"/>
        <v>0.19667424126772404</v>
      </c>
      <c r="BO17" s="24">
        <f t="shared" si="27"/>
        <v>0.18867862400459368</v>
      </c>
      <c r="BP17" s="24" t="e">
        <f>+V17/V5-1</f>
        <v>#DIV/0!</v>
      </c>
      <c r="BQ17" s="24">
        <f>+W17/W5-1</f>
        <v>0.22038854465071456</v>
      </c>
    </row>
    <row r="18" spans="1:69" x14ac:dyDescent="0.25">
      <c r="A18" s="31">
        <f>+[1]NAC!A19</f>
        <v>43101</v>
      </c>
      <c r="B18" s="17">
        <f>+[1]NAC!B19</f>
        <v>127</v>
      </c>
      <c r="C18" s="18">
        <f>+[1]NAC!C19</f>
        <v>122.9</v>
      </c>
      <c r="D18" s="19">
        <f>+[1]NAC!D19</f>
        <v>126.6</v>
      </c>
      <c r="E18" s="19">
        <f>+[1]NAC!E19</f>
        <v>115.7</v>
      </c>
      <c r="F18" s="19">
        <f>+[1]NAC!F19</f>
        <v>157.19999999999999</v>
      </c>
      <c r="G18" s="19">
        <f>+[1]NAC!G19</f>
        <v>118.7</v>
      </c>
      <c r="H18" s="19">
        <f>+[1]NAC!H19</f>
        <v>130</v>
      </c>
      <c r="I18" s="19">
        <f>+[1]NAC!I19</f>
        <v>123.2</v>
      </c>
      <c r="J18" s="19">
        <f>+[1]NAC!J19</f>
        <v>136.69999999999999</v>
      </c>
      <c r="K18" s="19">
        <f>+[1]NAC!K19</f>
        <v>127</v>
      </c>
      <c r="L18" s="19">
        <f>+[1]NAC!L19</f>
        <v>132.30000000000001</v>
      </c>
      <c r="M18" s="19">
        <f>+[1]NAC!M19</f>
        <v>125.7</v>
      </c>
      <c r="N18" s="20">
        <f>+[1]NAC!N19</f>
        <v>122.7</v>
      </c>
      <c r="O18" s="18">
        <f>+[1]NAC!P19</f>
        <v>124.7</v>
      </c>
      <c r="P18" s="18">
        <f>+[1]NAC!Q19</f>
        <v>122.9</v>
      </c>
      <c r="Q18" s="18">
        <f>+[1]NAC!R19</f>
        <v>141.69999999999999</v>
      </c>
      <c r="R18" s="18">
        <f t="shared" si="0"/>
        <v>127.02727220499996</v>
      </c>
      <c r="S18" s="19">
        <f t="shared" si="1"/>
        <v>122.43068978134792</v>
      </c>
      <c r="T18" s="19">
        <f t="shared" si="2"/>
        <v>121.67345330703823</v>
      </c>
      <c r="U18" s="19">
        <f t="shared" si="3"/>
        <v>120.34997038494841</v>
      </c>
      <c r="V18" s="19"/>
      <c r="W18" s="20">
        <f t="shared" si="4"/>
        <v>123.90446559795045</v>
      </c>
      <c r="Y18" s="24">
        <f t="shared" si="7"/>
        <v>1.7628205128205066E-2</v>
      </c>
      <c r="Z18" s="24">
        <f t="shared" si="8"/>
        <v>2.0764119601328845E-2</v>
      </c>
      <c r="AA18" s="24">
        <f t="shared" si="9"/>
        <v>2.3443815683104274E-2</v>
      </c>
      <c r="AB18" s="24">
        <f t="shared" si="10"/>
        <v>-7.718696397941649E-3</v>
      </c>
      <c r="AC18" s="24">
        <f t="shared" si="11"/>
        <v>1.0282776349614275E-2</v>
      </c>
      <c r="AD18" s="24">
        <f t="shared" si="12"/>
        <v>1.1073253833049357E-2</v>
      </c>
      <c r="AE18" s="24">
        <f t="shared" si="13"/>
        <v>1.7214397496087663E-2</v>
      </c>
      <c r="AF18" s="24">
        <f t="shared" si="14"/>
        <v>2.1558872305140975E-2</v>
      </c>
      <c r="AG18" s="24">
        <f t="shared" si="15"/>
        <v>1.9388516032811332E-2</v>
      </c>
      <c r="AH18" s="24">
        <f t="shared" si="16"/>
        <v>3.4201954397394152E-2</v>
      </c>
      <c r="AI18" s="24">
        <f t="shared" si="17"/>
        <v>6.0836501901142537E-3</v>
      </c>
      <c r="AJ18" s="24">
        <f t="shared" si="18"/>
        <v>2.9484029484029506E-2</v>
      </c>
      <c r="AK18" s="24">
        <f t="shared" si="19"/>
        <v>2.4207011686143698E-2</v>
      </c>
      <c r="AL18" s="24">
        <f t="shared" si="20"/>
        <v>2.6337448559670795E-2</v>
      </c>
      <c r="AM18" s="24">
        <f t="shared" si="21"/>
        <v>1.4863748967795409E-2</v>
      </c>
      <c r="AN18" s="24">
        <f t="shared" si="22"/>
        <v>2.1629416005767954E-2</v>
      </c>
      <c r="AO18" s="24">
        <f t="shared" si="23"/>
        <v>1.7642862113658175E-2</v>
      </c>
      <c r="AP18" s="24">
        <f t="shared" si="6"/>
        <v>1.8752668667121775E-2</v>
      </c>
      <c r="AQ18" s="24">
        <f t="shared" si="6"/>
        <v>1.6763368936066669E-2</v>
      </c>
      <c r="AR18" s="24">
        <f t="shared" si="6"/>
        <v>1.246853400539738E-2</v>
      </c>
      <c r="AS18" s="24" t="e">
        <f t="shared" si="24"/>
        <v>#DIV/0!</v>
      </c>
      <c r="AT18" s="24">
        <f t="shared" si="25"/>
        <v>1.5287025931671083E-2</v>
      </c>
      <c r="AV18" s="24">
        <f t="shared" ref="AV18:AV81" si="28">+B18/B6-1</f>
        <v>0.25</v>
      </c>
      <c r="AW18" s="24">
        <f t="shared" ref="AW18:AW81" si="29">+C18/C6-1</f>
        <v>0.21322803553800607</v>
      </c>
      <c r="AX18" s="24">
        <f t="shared" ref="AX18:AX81" si="30">+D18/D6-1</f>
        <v>0.25470763131813667</v>
      </c>
      <c r="AY18" s="24">
        <f t="shared" ref="AY18:AY81" si="31">+E18/E6-1</f>
        <v>0.16868686868686877</v>
      </c>
      <c r="AZ18" s="24">
        <f t="shared" ref="AZ18:AZ81" si="32">+F18/F6-1</f>
        <v>0.54876847290640374</v>
      </c>
      <c r="BA18" s="24">
        <f t="shared" ref="BA18:BA81" si="33">+G18/G6-1</f>
        <v>0.17641228939544096</v>
      </c>
      <c r="BB18" s="24">
        <f t="shared" ref="BB18:BB81" si="34">+H18/H6-1</f>
        <v>0.26953125</v>
      </c>
      <c r="BC18" s="24">
        <f t="shared" ref="BC18:BC81" si="35">+I18/I6-1</f>
        <v>0.20666013712047016</v>
      </c>
      <c r="BD18" s="24">
        <f t="shared" ref="BD18:BD81" si="36">+J18/J6-1</f>
        <v>0.32589718719689609</v>
      </c>
      <c r="BE18" s="24">
        <f t="shared" ref="BE18:BE81" si="37">+K18/K6-1</f>
        <v>0.23062015503875966</v>
      </c>
      <c r="BF18" s="24">
        <f t="shared" ref="BF18:BF81" si="38">+L18/L6-1</f>
        <v>0.31250000000000022</v>
      </c>
      <c r="BG18" s="24">
        <f t="shared" ref="BG18:BG81" si="39">+M18/M6-1</f>
        <v>0.21920465567410297</v>
      </c>
      <c r="BH18" s="24">
        <f t="shared" ref="BH18:BH81" si="40">+N18/N6-1</f>
        <v>0.20412168792934238</v>
      </c>
      <c r="BI18" s="24">
        <f t="shared" ref="BI18:BI81" si="41">+O18/O6-1</f>
        <v>0.22615535889872174</v>
      </c>
      <c r="BJ18" s="24">
        <f t="shared" ref="BJ18:BJ81" si="42">+P18/P6-1</f>
        <v>0.21083743842364533</v>
      </c>
      <c r="BK18" s="24">
        <f t="shared" ref="BK18:BK81" si="43">+Q18/Q6-1</f>
        <v>0.39194499017681728</v>
      </c>
      <c r="BL18" s="24">
        <f t="shared" ref="BL18:BL81" si="44">+R18/R6-1</f>
        <v>0.25043774992565071</v>
      </c>
      <c r="BM18" s="24">
        <f t="shared" si="27"/>
        <v>0.20765892826708066</v>
      </c>
      <c r="BN18" s="24">
        <f t="shared" si="27"/>
        <v>0.1989428573595764</v>
      </c>
      <c r="BO18" s="24">
        <f t="shared" si="27"/>
        <v>0.1921413679510604</v>
      </c>
      <c r="BP18" s="24" t="e">
        <f t="shared" ref="BP18:BP81" si="45">+V18/V6-1</f>
        <v>#DIV/0!</v>
      </c>
      <c r="BQ18" s="24">
        <f t="shared" ref="BQ18:BQ81" si="46">+W18/W6-1</f>
        <v>0.22029215250392253</v>
      </c>
    </row>
    <row r="19" spans="1:69" x14ac:dyDescent="0.25">
      <c r="A19" s="31">
        <f>+[1]NAC!A20</f>
        <v>43132</v>
      </c>
      <c r="B19" s="17">
        <f>+[1]NAC!B20</f>
        <v>130.1</v>
      </c>
      <c r="C19" s="18">
        <f>+[1]NAC!C20</f>
        <v>125.6</v>
      </c>
      <c r="D19" s="19">
        <f>+[1]NAC!D20</f>
        <v>128.69999999999999</v>
      </c>
      <c r="E19" s="19">
        <f>+[1]NAC!E20</f>
        <v>115</v>
      </c>
      <c r="F19" s="19">
        <f>+[1]NAC!F20</f>
        <v>163.19999999999999</v>
      </c>
      <c r="G19" s="19">
        <f>+[1]NAC!G20</f>
        <v>120.7</v>
      </c>
      <c r="H19" s="19">
        <f>+[1]NAC!H20</f>
        <v>133.1</v>
      </c>
      <c r="I19" s="19">
        <f>+[1]NAC!I20</f>
        <v>128.80000000000001</v>
      </c>
      <c r="J19" s="19">
        <f>+[1]NAC!J20</f>
        <v>149.1</v>
      </c>
      <c r="K19" s="19">
        <f>+[1]NAC!K20</f>
        <v>128.30000000000001</v>
      </c>
      <c r="L19" s="19">
        <f>+[1]NAC!L20</f>
        <v>134.80000000000001</v>
      </c>
      <c r="M19" s="19">
        <f>+[1]NAC!M20</f>
        <v>128.30000000000001</v>
      </c>
      <c r="N19" s="20">
        <f>+[1]NAC!N20</f>
        <v>124.9</v>
      </c>
      <c r="O19" s="18">
        <f>+[1]NAC!P20</f>
        <v>123.9</v>
      </c>
      <c r="P19" s="18">
        <f>+[1]NAC!Q20</f>
        <v>125.5</v>
      </c>
      <c r="Q19" s="18">
        <f>+[1]NAC!R20</f>
        <v>148.5</v>
      </c>
      <c r="R19" s="18">
        <f t="shared" si="0"/>
        <v>130.12871784399999</v>
      </c>
      <c r="S19" s="19">
        <f t="shared" si="1"/>
        <v>124.33285977227146</v>
      </c>
      <c r="T19" s="19">
        <f t="shared" si="2"/>
        <v>122.95795113098795</v>
      </c>
      <c r="U19" s="19">
        <f t="shared" si="3"/>
        <v>121.20207668416609</v>
      </c>
      <c r="V19" s="19"/>
      <c r="W19" s="20">
        <f t="shared" si="4"/>
        <v>126.83914132634573</v>
      </c>
      <c r="Y19" s="24">
        <f t="shared" si="7"/>
        <v>2.4409448818897506E-2</v>
      </c>
      <c r="Z19" s="24">
        <f t="shared" si="8"/>
        <v>2.1969080553295273E-2</v>
      </c>
      <c r="AA19" s="24">
        <f t="shared" si="9"/>
        <v>1.6587677725118377E-2</v>
      </c>
      <c r="AB19" s="24">
        <f t="shared" si="10"/>
        <v>-6.0501296456353382E-3</v>
      </c>
      <c r="AC19" s="24">
        <f t="shared" si="11"/>
        <v>3.8167938931297662E-2</v>
      </c>
      <c r="AD19" s="24">
        <f t="shared" si="12"/>
        <v>1.6849199663016012E-2</v>
      </c>
      <c r="AE19" s="24">
        <f t="shared" si="13"/>
        <v>2.384615384615385E-2</v>
      </c>
      <c r="AF19" s="24">
        <f t="shared" si="14"/>
        <v>4.5454545454545414E-2</v>
      </c>
      <c r="AG19" s="24">
        <f t="shared" si="15"/>
        <v>9.0709583028529606E-2</v>
      </c>
      <c r="AH19" s="24">
        <f t="shared" si="16"/>
        <v>1.0236220472441104E-2</v>
      </c>
      <c r="AI19" s="24">
        <f t="shared" si="17"/>
        <v>1.889644746787611E-2</v>
      </c>
      <c r="AJ19" s="24">
        <f t="shared" si="18"/>
        <v>2.0684168655529023E-2</v>
      </c>
      <c r="AK19" s="24">
        <f t="shared" si="19"/>
        <v>1.7929910350448219E-2</v>
      </c>
      <c r="AL19" s="24">
        <f t="shared" si="20"/>
        <v>-6.4153969526864474E-3</v>
      </c>
      <c r="AM19" s="24">
        <f t="shared" si="21"/>
        <v>2.11554109031733E-2</v>
      </c>
      <c r="AN19" s="24">
        <f t="shared" si="22"/>
        <v>4.7988708539167257E-2</v>
      </c>
      <c r="AO19" s="24">
        <f t="shared" si="23"/>
        <v>2.4415588756364404E-2</v>
      </c>
      <c r="AP19" s="24">
        <f t="shared" si="6"/>
        <v>1.5536708927481158E-2</v>
      </c>
      <c r="AQ19" s="24">
        <f t="shared" si="6"/>
        <v>1.0556927489419943E-2</v>
      </c>
      <c r="AR19" s="24">
        <f t="shared" si="6"/>
        <v>7.0802368832509899E-3</v>
      </c>
      <c r="AS19" s="24" t="e">
        <f t="shared" si="24"/>
        <v>#DIV/0!</v>
      </c>
      <c r="AT19" s="24">
        <f t="shared" si="25"/>
        <v>2.3684987576782168E-2</v>
      </c>
      <c r="AV19" s="24">
        <f t="shared" si="28"/>
        <v>0.25458052073288329</v>
      </c>
      <c r="AW19" s="24">
        <f t="shared" si="29"/>
        <v>0.21705426356589141</v>
      </c>
      <c r="AX19" s="24">
        <f t="shared" si="30"/>
        <v>0.22338403041825083</v>
      </c>
      <c r="AY19" s="24">
        <f t="shared" si="31"/>
        <v>0.16279069767441845</v>
      </c>
      <c r="AZ19" s="24">
        <f t="shared" si="32"/>
        <v>0.52523364485981294</v>
      </c>
      <c r="BA19" s="24">
        <f t="shared" si="33"/>
        <v>0.1915103652517276</v>
      </c>
      <c r="BB19" s="24">
        <f t="shared" si="34"/>
        <v>0.26641294005708849</v>
      </c>
      <c r="BC19" s="24">
        <f t="shared" si="35"/>
        <v>0.2384615384615385</v>
      </c>
      <c r="BD19" s="24">
        <f t="shared" si="36"/>
        <v>0.38956197576887241</v>
      </c>
      <c r="BE19" s="24">
        <f t="shared" si="37"/>
        <v>0.23603082851637769</v>
      </c>
      <c r="BF19" s="24">
        <f t="shared" si="38"/>
        <v>0.29615384615384621</v>
      </c>
      <c r="BG19" s="24">
        <f t="shared" si="39"/>
        <v>0.22306959008579597</v>
      </c>
      <c r="BH19" s="24">
        <f t="shared" si="40"/>
        <v>0.20327552986512543</v>
      </c>
      <c r="BI19" s="24">
        <f t="shared" si="41"/>
        <v>0.21114369501466279</v>
      </c>
      <c r="BJ19" s="24">
        <f t="shared" si="42"/>
        <v>0.2160852713178294</v>
      </c>
      <c r="BK19" s="24">
        <f t="shared" si="43"/>
        <v>0.40226628895184136</v>
      </c>
      <c r="BL19" s="24">
        <f t="shared" si="44"/>
        <v>0.25520779555390338</v>
      </c>
      <c r="BM19" s="24">
        <f t="shared" si="27"/>
        <v>0.20937883558470904</v>
      </c>
      <c r="BN19" s="24">
        <f t="shared" si="27"/>
        <v>0.20216976980402657</v>
      </c>
      <c r="BO19" s="24">
        <f t="shared" si="27"/>
        <v>0.19506442921076372</v>
      </c>
      <c r="BP19" s="24" t="e">
        <f t="shared" si="45"/>
        <v>#DIV/0!</v>
      </c>
      <c r="BQ19" s="24">
        <f t="shared" si="46"/>
        <v>0.2315911831159696</v>
      </c>
    </row>
    <row r="20" spans="1:69" x14ac:dyDescent="0.25">
      <c r="A20" s="31">
        <f>+[1]NAC!A21</f>
        <v>43160</v>
      </c>
      <c r="B20" s="17">
        <f>+[1]NAC!B21</f>
        <v>133.1</v>
      </c>
      <c r="C20" s="18">
        <f>+[1]NAC!C21</f>
        <v>128.5</v>
      </c>
      <c r="D20" s="19">
        <f>+[1]NAC!D21</f>
        <v>129.6</v>
      </c>
      <c r="E20" s="19">
        <f>+[1]NAC!E21</f>
        <v>120.1</v>
      </c>
      <c r="F20" s="19">
        <f>+[1]NAC!F21</f>
        <v>164.1</v>
      </c>
      <c r="G20" s="19">
        <f>+[1]NAC!G21</f>
        <v>126.2</v>
      </c>
      <c r="H20" s="19">
        <f>+[1]NAC!H21</f>
        <v>134.80000000000001</v>
      </c>
      <c r="I20" s="19">
        <f>+[1]NAC!I21</f>
        <v>131.1</v>
      </c>
      <c r="J20" s="19">
        <f>+[1]NAC!J21</f>
        <v>153.19999999999999</v>
      </c>
      <c r="K20" s="19">
        <f>+[1]NAC!K21</f>
        <v>129.80000000000001</v>
      </c>
      <c r="L20" s="19">
        <f>+[1]NAC!L21</f>
        <v>153.4</v>
      </c>
      <c r="M20" s="19">
        <f>+[1]NAC!M21</f>
        <v>130.6</v>
      </c>
      <c r="N20" s="20">
        <f>+[1]NAC!N21</f>
        <v>127.2</v>
      </c>
      <c r="O20" s="18">
        <f>+[1]NAC!P21</f>
        <v>125.9</v>
      </c>
      <c r="P20" s="18">
        <f>+[1]NAC!Q21</f>
        <v>128.69999999999999</v>
      </c>
      <c r="Q20" s="18">
        <f>+[1]NAC!R21</f>
        <v>151.5</v>
      </c>
      <c r="R20" s="18">
        <f t="shared" si="0"/>
        <v>133.21068441200001</v>
      </c>
      <c r="S20" s="19">
        <f t="shared" si="1"/>
        <v>127.44050925894925</v>
      </c>
      <c r="T20" s="19">
        <f t="shared" si="2"/>
        <v>126.43591587299186</v>
      </c>
      <c r="U20" s="19">
        <f t="shared" si="3"/>
        <v>125.06722586428694</v>
      </c>
      <c r="V20" s="19"/>
      <c r="W20" s="20">
        <f t="shared" si="4"/>
        <v>130.7039827324524</v>
      </c>
      <c r="Y20" s="24">
        <f t="shared" si="7"/>
        <v>2.3059185242121361E-2</v>
      </c>
      <c r="Z20" s="24">
        <f t="shared" si="8"/>
        <v>2.3089171974522316E-2</v>
      </c>
      <c r="AA20" s="24">
        <f t="shared" si="9"/>
        <v>6.9930069930070893E-3</v>
      </c>
      <c r="AB20" s="24">
        <f t="shared" si="10"/>
        <v>4.4347826086956532E-2</v>
      </c>
      <c r="AC20" s="24">
        <f t="shared" si="11"/>
        <v>5.5147058823530326E-3</v>
      </c>
      <c r="AD20" s="24">
        <f t="shared" si="12"/>
        <v>4.5567522783761305E-2</v>
      </c>
      <c r="AE20" s="24">
        <f t="shared" si="13"/>
        <v>1.277235161532686E-2</v>
      </c>
      <c r="AF20" s="24">
        <f t="shared" si="14"/>
        <v>1.7857142857142794E-2</v>
      </c>
      <c r="AG20" s="24">
        <f t="shared" si="15"/>
        <v>2.7498323272971081E-2</v>
      </c>
      <c r="AH20" s="24">
        <f t="shared" si="16"/>
        <v>1.1691348402182333E-2</v>
      </c>
      <c r="AI20" s="24">
        <f t="shared" si="17"/>
        <v>0.13798219584569726</v>
      </c>
      <c r="AJ20" s="24">
        <f t="shared" si="18"/>
        <v>1.7926734216679563E-2</v>
      </c>
      <c r="AK20" s="24">
        <f t="shared" si="19"/>
        <v>1.8414731785428406E-2</v>
      </c>
      <c r="AL20" s="24">
        <f t="shared" si="20"/>
        <v>1.6142050040355072E-2</v>
      </c>
      <c r="AM20" s="24">
        <f t="shared" si="21"/>
        <v>2.549800796812729E-2</v>
      </c>
      <c r="AN20" s="24">
        <f t="shared" si="22"/>
        <v>2.020202020202011E-2</v>
      </c>
      <c r="AO20" s="24">
        <f t="shared" si="23"/>
        <v>2.3683984742666198E-2</v>
      </c>
      <c r="AP20" s="24">
        <f t="shared" si="6"/>
        <v>2.4994595092317162E-2</v>
      </c>
      <c r="AQ20" s="24">
        <f t="shared" si="6"/>
        <v>2.8285805919934459E-2</v>
      </c>
      <c r="AR20" s="24">
        <f t="shared" si="6"/>
        <v>3.1890123386192792E-2</v>
      </c>
      <c r="AS20" s="24" t="e">
        <f t="shared" si="24"/>
        <v>#DIV/0!</v>
      </c>
      <c r="AT20" s="24">
        <f t="shared" si="25"/>
        <v>3.0470416037922998E-2</v>
      </c>
      <c r="AV20" s="24">
        <f t="shared" si="28"/>
        <v>0.25447690857681438</v>
      </c>
      <c r="AW20" s="24">
        <f t="shared" si="29"/>
        <v>0.21226415094339623</v>
      </c>
      <c r="AX20" s="24">
        <f t="shared" si="30"/>
        <v>0.20782851817334569</v>
      </c>
      <c r="AY20" s="24">
        <f t="shared" si="31"/>
        <v>0.17399804496578697</v>
      </c>
      <c r="AZ20" s="24">
        <f t="shared" si="32"/>
        <v>0.48104693140794219</v>
      </c>
      <c r="BA20" s="24">
        <f t="shared" si="33"/>
        <v>0.23483365949119372</v>
      </c>
      <c r="BB20" s="24">
        <f t="shared" si="34"/>
        <v>0.25863678804855295</v>
      </c>
      <c r="BC20" s="24">
        <f t="shared" si="35"/>
        <v>0.24619771863117856</v>
      </c>
      <c r="BD20" s="24">
        <f t="shared" si="36"/>
        <v>0.38392050587172522</v>
      </c>
      <c r="BE20" s="24">
        <f t="shared" si="37"/>
        <v>0.23033175355450242</v>
      </c>
      <c r="BF20" s="24">
        <f t="shared" si="38"/>
        <v>0.33044232437120558</v>
      </c>
      <c r="BG20" s="24">
        <f t="shared" si="39"/>
        <v>0.23207547169811304</v>
      </c>
      <c r="BH20" s="24">
        <f t="shared" si="40"/>
        <v>0.20340586565752128</v>
      </c>
      <c r="BI20" s="24">
        <f t="shared" si="41"/>
        <v>0.20133587786259555</v>
      </c>
      <c r="BJ20" s="24">
        <f t="shared" si="42"/>
        <v>0.22338403041825083</v>
      </c>
      <c r="BK20" s="24">
        <f t="shared" si="43"/>
        <v>0.3772727272727272</v>
      </c>
      <c r="BL20" s="24">
        <f t="shared" si="44"/>
        <v>0.2544830248950043</v>
      </c>
      <c r="BM20" s="24">
        <f t="shared" si="27"/>
        <v>0.21278297684613445</v>
      </c>
      <c r="BN20" s="24">
        <f t="shared" si="27"/>
        <v>0.21367491504719172</v>
      </c>
      <c r="BO20" s="24">
        <f t="shared" si="27"/>
        <v>0.20748534077197234</v>
      </c>
      <c r="BP20" s="24" t="e">
        <f t="shared" si="45"/>
        <v>#DIV/0!</v>
      </c>
      <c r="BQ20" s="24">
        <f t="shared" si="46"/>
        <v>0.24015047133246736</v>
      </c>
    </row>
    <row r="21" spans="1:69" x14ac:dyDescent="0.25">
      <c r="A21" s="31">
        <f>+[1]NAC!A22</f>
        <v>43191</v>
      </c>
      <c r="B21" s="17">
        <f>+[1]NAC!B22</f>
        <v>136.80000000000001</v>
      </c>
      <c r="C21" s="18">
        <f>+[1]NAC!C22</f>
        <v>130</v>
      </c>
      <c r="D21" s="19">
        <f>+[1]NAC!D22</f>
        <v>131.30000000000001</v>
      </c>
      <c r="E21" s="19">
        <f>+[1]NAC!E22</f>
        <v>124.9</v>
      </c>
      <c r="F21" s="19">
        <f>+[1]NAC!F22</f>
        <v>177.2</v>
      </c>
      <c r="G21" s="19">
        <f>+[1]NAC!G22</f>
        <v>127.8</v>
      </c>
      <c r="H21" s="19">
        <f>+[1]NAC!H22</f>
        <v>137.19999999999999</v>
      </c>
      <c r="I21" s="19">
        <f>+[1]NAC!I22</f>
        <v>136.30000000000001</v>
      </c>
      <c r="J21" s="19">
        <f>+[1]NAC!J22</f>
        <v>154.80000000000001</v>
      </c>
      <c r="K21" s="19">
        <f>+[1]NAC!K22</f>
        <v>132.30000000000001</v>
      </c>
      <c r="L21" s="19">
        <f>+[1]NAC!L22</f>
        <v>154.69999999999999</v>
      </c>
      <c r="M21" s="19">
        <f>+[1]NAC!M22</f>
        <v>133.6</v>
      </c>
      <c r="N21" s="20">
        <f>+[1]NAC!N22</f>
        <v>129.30000000000001</v>
      </c>
      <c r="O21" s="18">
        <f>+[1]NAC!P22</f>
        <v>127</v>
      </c>
      <c r="P21" s="18">
        <f>+[1]NAC!Q22</f>
        <v>131.5</v>
      </c>
      <c r="Q21" s="18">
        <f>+[1]NAC!R22</f>
        <v>159.5</v>
      </c>
      <c r="R21" s="18">
        <f t="shared" si="0"/>
        <v>136.84927067999999</v>
      </c>
      <c r="S21" s="19">
        <f t="shared" si="1"/>
        <v>129.79367445339017</v>
      </c>
      <c r="T21" s="19">
        <f t="shared" si="2"/>
        <v>129.49251323242254</v>
      </c>
      <c r="U21" s="19">
        <f t="shared" si="3"/>
        <v>128.14242617169108</v>
      </c>
      <c r="V21" s="19"/>
      <c r="W21" s="20">
        <f t="shared" si="4"/>
        <v>133.9703776673374</v>
      </c>
      <c r="Y21" s="24">
        <f t="shared" si="7"/>
        <v>2.7798647633358486E-2</v>
      </c>
      <c r="Z21" s="24">
        <f t="shared" si="8"/>
        <v>1.1673151750972721E-2</v>
      </c>
      <c r="AA21" s="24">
        <f t="shared" si="9"/>
        <v>1.3117283950617509E-2</v>
      </c>
      <c r="AB21" s="24">
        <f t="shared" si="10"/>
        <v>3.9966694421315729E-2</v>
      </c>
      <c r="AC21" s="24">
        <f t="shared" si="11"/>
        <v>7.9829372333942716E-2</v>
      </c>
      <c r="AD21" s="24">
        <f t="shared" si="12"/>
        <v>1.2678288431061668E-2</v>
      </c>
      <c r="AE21" s="24">
        <f t="shared" si="13"/>
        <v>1.780415430267035E-2</v>
      </c>
      <c r="AF21" s="24">
        <f t="shared" si="14"/>
        <v>3.966437833714731E-2</v>
      </c>
      <c r="AG21" s="24">
        <f t="shared" si="15"/>
        <v>1.0443864229765065E-2</v>
      </c>
      <c r="AH21" s="24">
        <f t="shared" si="16"/>
        <v>1.9260400616332829E-2</v>
      </c>
      <c r="AI21" s="24">
        <f t="shared" si="17"/>
        <v>8.4745762711864181E-3</v>
      </c>
      <c r="AJ21" s="24">
        <f t="shared" si="18"/>
        <v>2.297090352220521E-2</v>
      </c>
      <c r="AK21" s="24">
        <f t="shared" si="19"/>
        <v>1.6509433962264231E-2</v>
      </c>
      <c r="AL21" s="24">
        <f t="shared" si="20"/>
        <v>8.7370929308974166E-3</v>
      </c>
      <c r="AM21" s="24">
        <f t="shared" si="21"/>
        <v>2.1756021756021759E-2</v>
      </c>
      <c r="AN21" s="24">
        <f t="shared" si="22"/>
        <v>5.2805280528052778E-2</v>
      </c>
      <c r="AO21" s="24">
        <f t="shared" si="23"/>
        <v>2.7314522735626845E-2</v>
      </c>
      <c r="AP21" s="24">
        <f t="shared" si="6"/>
        <v>1.8464813175373296E-2</v>
      </c>
      <c r="AQ21" s="24">
        <f t="shared" si="6"/>
        <v>2.4175071919446678E-2</v>
      </c>
      <c r="AR21" s="24">
        <f t="shared" si="6"/>
        <v>2.4588378659178955E-2</v>
      </c>
      <c r="AS21" s="24" t="e">
        <f t="shared" si="24"/>
        <v>#DIV/0!</v>
      </c>
      <c r="AT21" s="24">
        <f t="shared" si="25"/>
        <v>2.4990783498703539E-2</v>
      </c>
      <c r="AV21" s="24">
        <f t="shared" si="28"/>
        <v>0.2550458715596331</v>
      </c>
      <c r="AW21" s="24">
        <f t="shared" si="29"/>
        <v>0.19926199261992616</v>
      </c>
      <c r="AX21" s="24">
        <f t="shared" si="30"/>
        <v>0.19581056466302371</v>
      </c>
      <c r="AY21" s="24">
        <f t="shared" si="31"/>
        <v>0.16838166510757713</v>
      </c>
      <c r="AZ21" s="24">
        <f t="shared" si="32"/>
        <v>0.50936967632027241</v>
      </c>
      <c r="BA21" s="24">
        <f t="shared" si="33"/>
        <v>0.2371732817037755</v>
      </c>
      <c r="BB21" s="24">
        <f t="shared" si="34"/>
        <v>0.2575618698441795</v>
      </c>
      <c r="BC21" s="24">
        <f t="shared" si="35"/>
        <v>0.28706326723323894</v>
      </c>
      <c r="BD21" s="24">
        <f t="shared" si="36"/>
        <v>0.30853761622992404</v>
      </c>
      <c r="BE21" s="24">
        <f t="shared" si="37"/>
        <v>0.22160664819944609</v>
      </c>
      <c r="BF21" s="24">
        <f t="shared" si="38"/>
        <v>0.303285593934288</v>
      </c>
      <c r="BG21" s="24">
        <f t="shared" si="39"/>
        <v>0.23703703703703694</v>
      </c>
      <c r="BH21" s="24">
        <f t="shared" si="40"/>
        <v>0.20279069767441871</v>
      </c>
      <c r="BI21" s="24">
        <f t="shared" si="41"/>
        <v>0.17375231053604434</v>
      </c>
      <c r="BJ21" s="24">
        <f t="shared" si="42"/>
        <v>0.22439478584729966</v>
      </c>
      <c r="BK21" s="24">
        <f t="shared" si="43"/>
        <v>0.39301310043668125</v>
      </c>
      <c r="BL21" s="24">
        <f t="shared" si="44"/>
        <v>0.25498752117214996</v>
      </c>
      <c r="BM21" s="24">
        <f t="shared" si="27"/>
        <v>0.20573689465835177</v>
      </c>
      <c r="BN21" s="24">
        <f t="shared" si="27"/>
        <v>0.21165423456720101</v>
      </c>
      <c r="BO21" s="24">
        <f t="shared" si="27"/>
        <v>0.20319382128878494</v>
      </c>
      <c r="BP21" s="24" t="e">
        <f t="shared" si="45"/>
        <v>#DIV/0!</v>
      </c>
      <c r="BQ21" s="24">
        <f t="shared" si="46"/>
        <v>0.24075777980306845</v>
      </c>
    </row>
    <row r="22" spans="1:69" x14ac:dyDescent="0.25">
      <c r="A22" s="31">
        <f>+[1]NAC!A23</f>
        <v>43221</v>
      </c>
      <c r="B22" s="17">
        <f>+[1]NAC!B23</f>
        <v>139.6</v>
      </c>
      <c r="C22" s="18">
        <f>+[1]NAC!C23</f>
        <v>134.19999999999999</v>
      </c>
      <c r="D22" s="19">
        <f>+[1]NAC!D23</f>
        <v>133.4</v>
      </c>
      <c r="E22" s="19">
        <f>+[1]NAC!E23</f>
        <v>127.4</v>
      </c>
      <c r="F22" s="19">
        <f>+[1]NAC!F23</f>
        <v>175.9</v>
      </c>
      <c r="G22" s="19">
        <f>+[1]NAC!G23</f>
        <v>130.6</v>
      </c>
      <c r="H22" s="19">
        <f>+[1]NAC!H23</f>
        <v>140.30000000000001</v>
      </c>
      <c r="I22" s="19">
        <f>+[1]NAC!I23</f>
        <v>138.9</v>
      </c>
      <c r="J22" s="19">
        <f>+[1]NAC!J23</f>
        <v>160.9</v>
      </c>
      <c r="K22" s="19">
        <f>+[1]NAC!K23</f>
        <v>135.6</v>
      </c>
      <c r="L22" s="19">
        <f>+[1]NAC!L23</f>
        <v>156.1</v>
      </c>
      <c r="M22" s="19">
        <f>+[1]NAC!M23</f>
        <v>136.80000000000001</v>
      </c>
      <c r="N22" s="20">
        <f>+[1]NAC!N23</f>
        <v>131.9</v>
      </c>
      <c r="O22" s="18">
        <f>+[1]NAC!P23</f>
        <v>130.19999999999999</v>
      </c>
      <c r="P22" s="18">
        <f>+[1]NAC!Q23</f>
        <v>135</v>
      </c>
      <c r="Q22" s="18">
        <f>+[1]NAC!R23</f>
        <v>160</v>
      </c>
      <c r="R22" s="18">
        <f t="shared" si="0"/>
        <v>139.71395851199995</v>
      </c>
      <c r="S22" s="19">
        <f t="shared" si="1"/>
        <v>133.17826217267509</v>
      </c>
      <c r="T22" s="19">
        <f t="shared" si="2"/>
        <v>132.39031514480277</v>
      </c>
      <c r="U22" s="19">
        <f t="shared" si="3"/>
        <v>130.94089879807248</v>
      </c>
      <c r="V22" s="19"/>
      <c r="W22" s="20">
        <f t="shared" si="4"/>
        <v>136.8923065026037</v>
      </c>
      <c r="Y22" s="24">
        <f t="shared" si="7"/>
        <v>2.0467836257309857E-2</v>
      </c>
      <c r="Z22" s="24">
        <f t="shared" si="8"/>
        <v>3.2307692307692149E-2</v>
      </c>
      <c r="AA22" s="24">
        <f t="shared" si="9"/>
        <v>1.5993907083015957E-2</v>
      </c>
      <c r="AB22" s="24">
        <f t="shared" si="10"/>
        <v>2.0016012810248229E-2</v>
      </c>
      <c r="AC22" s="24">
        <f t="shared" si="11"/>
        <v>-7.3363431151240999E-3</v>
      </c>
      <c r="AD22" s="24">
        <f t="shared" si="12"/>
        <v>2.1909233176838683E-2</v>
      </c>
      <c r="AE22" s="24">
        <f t="shared" si="13"/>
        <v>2.2594752186589018E-2</v>
      </c>
      <c r="AF22" s="24">
        <f t="shared" si="14"/>
        <v>1.9075568598679427E-2</v>
      </c>
      <c r="AG22" s="24">
        <f t="shared" si="15"/>
        <v>3.9405684754521886E-2</v>
      </c>
      <c r="AH22" s="24">
        <f t="shared" si="16"/>
        <v>2.4943310657596252E-2</v>
      </c>
      <c r="AI22" s="24">
        <f t="shared" si="17"/>
        <v>9.0497737556560764E-3</v>
      </c>
      <c r="AJ22" s="24">
        <f t="shared" si="18"/>
        <v>2.3952095808383422E-2</v>
      </c>
      <c r="AK22" s="24">
        <f t="shared" si="19"/>
        <v>2.0108275328692971E-2</v>
      </c>
      <c r="AL22" s="24">
        <f t="shared" si="20"/>
        <v>2.5196850393700787E-2</v>
      </c>
      <c r="AM22" s="24">
        <f t="shared" si="21"/>
        <v>2.6615969581748944E-2</v>
      </c>
      <c r="AN22" s="24">
        <f t="shared" si="22"/>
        <v>3.1347962382444194E-3</v>
      </c>
      <c r="AO22" s="24">
        <f t="shared" si="23"/>
        <v>2.0933161117815402E-2</v>
      </c>
      <c r="AP22" s="24">
        <f t="shared" ref="AP22:AP85" si="47">+S22/S21-1</f>
        <v>2.6076676953161959E-2</v>
      </c>
      <c r="AQ22" s="24">
        <f t="shared" ref="AQ22:AQ85" si="48">+T22/T21-1</f>
        <v>2.2378142489049235E-2</v>
      </c>
      <c r="AR22" s="24">
        <f t="shared" ref="AR22:AR85" si="49">+U22/U21-1</f>
        <v>2.183876729969092E-2</v>
      </c>
      <c r="AS22" s="24" t="e">
        <f t="shared" si="24"/>
        <v>#DIV/0!</v>
      </c>
      <c r="AT22" s="24">
        <f t="shared" si="25"/>
        <v>2.1810260492970857E-2</v>
      </c>
      <c r="AV22" s="24">
        <f t="shared" si="28"/>
        <v>0.26334841628959271</v>
      </c>
      <c r="AW22" s="24">
        <f t="shared" si="29"/>
        <v>0.2222222222222221</v>
      </c>
      <c r="AX22" s="24">
        <f t="shared" si="30"/>
        <v>0.19427036705461065</v>
      </c>
      <c r="AY22" s="24">
        <f t="shared" si="31"/>
        <v>0.17203311867525306</v>
      </c>
      <c r="AZ22" s="24">
        <f t="shared" si="32"/>
        <v>0.47196652719665266</v>
      </c>
      <c r="BA22" s="24">
        <f t="shared" si="33"/>
        <v>0.22975517890772124</v>
      </c>
      <c r="BB22" s="24">
        <f t="shared" si="34"/>
        <v>0.26738934056007224</v>
      </c>
      <c r="BC22" s="24">
        <f t="shared" si="35"/>
        <v>0.29934518241347052</v>
      </c>
      <c r="BD22" s="24">
        <f t="shared" si="36"/>
        <v>0.35551811288963786</v>
      </c>
      <c r="BE22" s="24">
        <f t="shared" si="37"/>
        <v>0.24289642529789179</v>
      </c>
      <c r="BF22" s="24">
        <f t="shared" si="38"/>
        <v>0.29328914664457328</v>
      </c>
      <c r="BG22" s="24">
        <f t="shared" si="39"/>
        <v>0.24817518248175197</v>
      </c>
      <c r="BH22" s="24">
        <f t="shared" si="40"/>
        <v>0.21120293847566574</v>
      </c>
      <c r="BI22" s="24">
        <f t="shared" si="41"/>
        <v>0.19340054995417044</v>
      </c>
      <c r="BJ22" s="24">
        <f t="shared" si="42"/>
        <v>0.23626373626373631</v>
      </c>
      <c r="BK22" s="24">
        <f t="shared" si="43"/>
        <v>0.38288677614520306</v>
      </c>
      <c r="BL22" s="24">
        <f t="shared" si="44"/>
        <v>0.26329202444899535</v>
      </c>
      <c r="BM22" s="24">
        <f t="shared" si="27"/>
        <v>0.21915257658299248</v>
      </c>
      <c r="BN22" s="24">
        <f t="shared" si="27"/>
        <v>0.21931195927066294</v>
      </c>
      <c r="BO22" s="24">
        <f t="shared" si="27"/>
        <v>0.20970589553943642</v>
      </c>
      <c r="BP22" s="24" t="e">
        <f t="shared" si="45"/>
        <v>#DIV/0!</v>
      </c>
      <c r="BQ22" s="24">
        <f t="shared" si="46"/>
        <v>0.25048486486118704</v>
      </c>
    </row>
    <row r="23" spans="1:69" x14ac:dyDescent="0.25">
      <c r="A23" s="31">
        <f>+[1]NAC!A24</f>
        <v>43252</v>
      </c>
      <c r="B23" s="17">
        <f>+[1]NAC!B24</f>
        <v>144.80000000000001</v>
      </c>
      <c r="C23" s="18">
        <f>+[1]NAC!C24</f>
        <v>141.19999999999999</v>
      </c>
      <c r="D23" s="19">
        <f>+[1]NAC!D24</f>
        <v>134.6</v>
      </c>
      <c r="E23" s="19">
        <f>+[1]NAC!E24</f>
        <v>129.80000000000001</v>
      </c>
      <c r="F23" s="19">
        <f>+[1]NAC!F24</f>
        <v>180.6</v>
      </c>
      <c r="G23" s="19">
        <f>+[1]NAC!G24</f>
        <v>135.80000000000001</v>
      </c>
      <c r="H23" s="19">
        <f>+[1]NAC!H24</f>
        <v>146.30000000000001</v>
      </c>
      <c r="I23" s="19">
        <f>+[1]NAC!I24</f>
        <v>147.19999999999999</v>
      </c>
      <c r="J23" s="19">
        <f>+[1]NAC!J24</f>
        <v>161.5</v>
      </c>
      <c r="K23" s="19">
        <f>+[1]NAC!K24</f>
        <v>140.19999999999999</v>
      </c>
      <c r="L23" s="19">
        <f>+[1]NAC!L24</f>
        <v>158</v>
      </c>
      <c r="M23" s="19">
        <f>+[1]NAC!M24</f>
        <v>140.4</v>
      </c>
      <c r="N23" s="20">
        <f>+[1]NAC!N24</f>
        <v>136.1</v>
      </c>
      <c r="O23" s="18">
        <f>+[1]NAC!P24</f>
        <v>134.5</v>
      </c>
      <c r="P23" s="18">
        <f>+[1]NAC!Q24</f>
        <v>140.5</v>
      </c>
      <c r="Q23" s="18">
        <f>+[1]NAC!R24</f>
        <v>164.7</v>
      </c>
      <c r="R23" s="18">
        <f t="shared" si="0"/>
        <v>144.91444285200001</v>
      </c>
      <c r="S23" s="19">
        <f t="shared" si="1"/>
        <v>138.1492184056836</v>
      </c>
      <c r="T23" s="19">
        <f t="shared" si="2"/>
        <v>136.20579889152748</v>
      </c>
      <c r="U23" s="19">
        <f t="shared" si="3"/>
        <v>134.82720975245792</v>
      </c>
      <c r="V23" s="19"/>
      <c r="W23" s="20">
        <f t="shared" si="4"/>
        <v>141.78786351879714</v>
      </c>
      <c r="Y23" s="24">
        <f t="shared" si="7"/>
        <v>3.7249283667621924E-2</v>
      </c>
      <c r="Z23" s="24">
        <f t="shared" si="8"/>
        <v>5.216095380029806E-2</v>
      </c>
      <c r="AA23" s="24">
        <f t="shared" si="9"/>
        <v>8.9955022488754643E-3</v>
      </c>
      <c r="AB23" s="24">
        <f t="shared" si="10"/>
        <v>1.883830455259039E-2</v>
      </c>
      <c r="AC23" s="24">
        <f t="shared" si="11"/>
        <v>2.6719727117680447E-2</v>
      </c>
      <c r="AD23" s="24">
        <f t="shared" si="12"/>
        <v>3.9816232771822557E-2</v>
      </c>
      <c r="AE23" s="24">
        <f t="shared" si="13"/>
        <v>4.2765502494654273E-2</v>
      </c>
      <c r="AF23" s="24">
        <f t="shared" si="14"/>
        <v>5.975521958243335E-2</v>
      </c>
      <c r="AG23" s="24">
        <f t="shared" si="15"/>
        <v>3.7290242386576189E-3</v>
      </c>
      <c r="AH23" s="24">
        <f t="shared" si="16"/>
        <v>3.3923303834808127E-2</v>
      </c>
      <c r="AI23" s="24">
        <f t="shared" si="17"/>
        <v>1.2171684817424699E-2</v>
      </c>
      <c r="AJ23" s="24">
        <f t="shared" si="18"/>
        <v>2.631578947368407E-2</v>
      </c>
      <c r="AK23" s="24">
        <f t="shared" si="19"/>
        <v>3.1842304776345642E-2</v>
      </c>
      <c r="AL23" s="24">
        <f t="shared" si="20"/>
        <v>3.3026113671275059E-2</v>
      </c>
      <c r="AM23" s="24">
        <f t="shared" si="21"/>
        <v>4.0740740740740744E-2</v>
      </c>
      <c r="AN23" s="24">
        <f t="shared" si="22"/>
        <v>2.9374999999999929E-2</v>
      </c>
      <c r="AO23" s="24">
        <f t="shared" si="23"/>
        <v>3.7222367724649263E-2</v>
      </c>
      <c r="AP23" s="24">
        <f t="shared" si="47"/>
        <v>3.7325582658251699E-2</v>
      </c>
      <c r="AQ23" s="24">
        <f t="shared" si="48"/>
        <v>2.8819961207521061E-2</v>
      </c>
      <c r="AR23" s="24">
        <f t="shared" si="49"/>
        <v>2.9679886040637538E-2</v>
      </c>
      <c r="AS23" s="24" t="e">
        <f t="shared" si="24"/>
        <v>#DIV/0!</v>
      </c>
      <c r="AT23" s="24">
        <f t="shared" si="25"/>
        <v>3.5762104834579089E-2</v>
      </c>
      <c r="AV23" s="24">
        <f t="shared" si="28"/>
        <v>0.29516994633273708</v>
      </c>
      <c r="AW23" s="24">
        <f t="shared" si="29"/>
        <v>0.27551942186088518</v>
      </c>
      <c r="AX23" s="24">
        <f t="shared" si="30"/>
        <v>0.19644444444444442</v>
      </c>
      <c r="AY23" s="24">
        <f t="shared" si="31"/>
        <v>0.18322698268003657</v>
      </c>
      <c r="AZ23" s="24">
        <f t="shared" si="32"/>
        <v>0.48519736842105265</v>
      </c>
      <c r="BA23" s="24">
        <f t="shared" si="33"/>
        <v>0.2632558139534884</v>
      </c>
      <c r="BB23" s="24">
        <f t="shared" si="34"/>
        <v>0.3016014234875446</v>
      </c>
      <c r="BC23" s="24">
        <f t="shared" si="35"/>
        <v>0.36802973977695164</v>
      </c>
      <c r="BD23" s="24">
        <f t="shared" si="36"/>
        <v>0.34471273938384694</v>
      </c>
      <c r="BE23" s="24">
        <f t="shared" si="37"/>
        <v>0.25627240143369168</v>
      </c>
      <c r="BF23" s="24">
        <f t="shared" si="38"/>
        <v>0.2961443806398687</v>
      </c>
      <c r="BG23" s="24">
        <f t="shared" si="39"/>
        <v>0.26600541027953106</v>
      </c>
      <c r="BH23" s="24">
        <f t="shared" si="40"/>
        <v>0.23278985507246364</v>
      </c>
      <c r="BI23" s="24">
        <f t="shared" si="41"/>
        <v>0.2216167120799275</v>
      </c>
      <c r="BJ23" s="24">
        <f t="shared" si="42"/>
        <v>0.26919602529358633</v>
      </c>
      <c r="BK23" s="24">
        <f t="shared" si="43"/>
        <v>0.41131105398457568</v>
      </c>
      <c r="BL23" s="24">
        <f t="shared" si="44"/>
        <v>0.29531330689750024</v>
      </c>
      <c r="BM23" s="24">
        <f t="shared" si="27"/>
        <v>0.25082244249673913</v>
      </c>
      <c r="BN23" s="24">
        <f t="shared" si="27"/>
        <v>0.23759149842381122</v>
      </c>
      <c r="BO23" s="24">
        <f t="shared" si="27"/>
        <v>0.22815687708048027</v>
      </c>
      <c r="BP23" s="24" t="e">
        <f t="shared" si="45"/>
        <v>#DIV/0!</v>
      </c>
      <c r="BQ23" s="24">
        <f t="shared" si="46"/>
        <v>0.27930917259089005</v>
      </c>
    </row>
    <row r="24" spans="1:69" x14ac:dyDescent="0.25">
      <c r="A24" s="31">
        <f>+[1]NAC!A25</f>
        <v>43282</v>
      </c>
      <c r="B24" s="17">
        <f>+[1]NAC!B25</f>
        <v>149.30000000000001</v>
      </c>
      <c r="C24" s="18">
        <f>+[1]NAC!C25</f>
        <v>146.80000000000001</v>
      </c>
      <c r="D24" s="19">
        <f>+[1]NAC!D25</f>
        <v>138.1</v>
      </c>
      <c r="E24" s="19">
        <f>+[1]NAC!E25</f>
        <v>129.6</v>
      </c>
      <c r="F24" s="19">
        <f>+[1]NAC!F25</f>
        <v>182.4</v>
      </c>
      <c r="G24" s="19">
        <f>+[1]NAC!G25</f>
        <v>141.5</v>
      </c>
      <c r="H24" s="19">
        <f>+[1]NAC!H25</f>
        <v>150.4</v>
      </c>
      <c r="I24" s="19">
        <f>+[1]NAC!I25</f>
        <v>154.80000000000001</v>
      </c>
      <c r="J24" s="19">
        <f>+[1]NAC!J25</f>
        <v>162.4</v>
      </c>
      <c r="K24" s="19">
        <f>+[1]NAC!K25</f>
        <v>147.30000000000001</v>
      </c>
      <c r="L24" s="19">
        <f>+[1]NAC!L25</f>
        <v>160.80000000000001</v>
      </c>
      <c r="M24" s="19">
        <f>+[1]NAC!M25</f>
        <v>144.4</v>
      </c>
      <c r="N24" s="20">
        <f>+[1]NAC!N25</f>
        <v>141.4</v>
      </c>
      <c r="O24" s="18">
        <f>+[1]NAC!P25</f>
        <v>139.6</v>
      </c>
      <c r="P24" s="18">
        <f>+[1]NAC!Q25</f>
        <v>145</v>
      </c>
      <c r="Q24" s="18">
        <f>+[1]NAC!R25</f>
        <v>169</v>
      </c>
      <c r="R24" s="18">
        <f t="shared" si="0"/>
        <v>149.37522918900001</v>
      </c>
      <c r="S24" s="19">
        <f t="shared" si="1"/>
        <v>142.71893518558713</v>
      </c>
      <c r="T24" s="19">
        <f t="shared" si="2"/>
        <v>140.10667397594659</v>
      </c>
      <c r="U24" s="19">
        <f t="shared" si="3"/>
        <v>138.69550353509942</v>
      </c>
      <c r="V24" s="19"/>
      <c r="W24" s="20">
        <f t="shared" si="4"/>
        <v>146.28401473842052</v>
      </c>
      <c r="Y24" s="24">
        <f t="shared" si="7"/>
        <v>3.1077348066298249E-2</v>
      </c>
      <c r="Z24" s="24">
        <f t="shared" si="8"/>
        <v>3.9660056657224052E-2</v>
      </c>
      <c r="AA24" s="24">
        <f t="shared" si="9"/>
        <v>2.6002971768201988E-2</v>
      </c>
      <c r="AB24" s="24">
        <f t="shared" si="10"/>
        <v>-1.5408320493067729E-3</v>
      </c>
      <c r="AC24" s="24">
        <f t="shared" si="11"/>
        <v>9.966777408637828E-3</v>
      </c>
      <c r="AD24" s="24">
        <f t="shared" si="12"/>
        <v>4.1973490427098525E-2</v>
      </c>
      <c r="AE24" s="24">
        <f t="shared" si="13"/>
        <v>2.8024606971975397E-2</v>
      </c>
      <c r="AF24" s="24">
        <f t="shared" si="14"/>
        <v>5.1630434782608869E-2</v>
      </c>
      <c r="AG24" s="24">
        <f t="shared" si="15"/>
        <v>5.5727554179567651E-3</v>
      </c>
      <c r="AH24" s="24">
        <f t="shared" si="16"/>
        <v>5.0641940085592196E-2</v>
      </c>
      <c r="AI24" s="24">
        <f t="shared" si="17"/>
        <v>1.7721518987341867E-2</v>
      </c>
      <c r="AJ24" s="24">
        <f t="shared" si="18"/>
        <v>2.8490028490028463E-2</v>
      </c>
      <c r="AK24" s="24">
        <f t="shared" si="19"/>
        <v>3.894195444526094E-2</v>
      </c>
      <c r="AL24" s="24">
        <f t="shared" si="20"/>
        <v>3.7918215613382822E-2</v>
      </c>
      <c r="AM24" s="24">
        <f t="shared" si="21"/>
        <v>3.2028469750889688E-2</v>
      </c>
      <c r="AN24" s="24">
        <f t="shared" si="22"/>
        <v>2.610807528840331E-2</v>
      </c>
      <c r="AO24" s="24">
        <f t="shared" si="23"/>
        <v>3.0782206722871353E-2</v>
      </c>
      <c r="AP24" s="24">
        <f t="shared" si="47"/>
        <v>3.3078122573841018E-2</v>
      </c>
      <c r="AQ24" s="24">
        <f t="shared" si="48"/>
        <v>2.8639566862536547E-2</v>
      </c>
      <c r="AR24" s="24">
        <f t="shared" si="49"/>
        <v>2.8690750107071672E-2</v>
      </c>
      <c r="AS24" s="24" t="e">
        <f t="shared" si="24"/>
        <v>#DIV/0!</v>
      </c>
      <c r="AT24" s="24">
        <f t="shared" si="25"/>
        <v>3.1710409537465845E-2</v>
      </c>
      <c r="AV24" s="24">
        <f t="shared" si="28"/>
        <v>0.31195079086116007</v>
      </c>
      <c r="AW24" s="24">
        <f t="shared" si="29"/>
        <v>0.31071428571428572</v>
      </c>
      <c r="AX24" s="24">
        <f t="shared" si="30"/>
        <v>0.19257340241796195</v>
      </c>
      <c r="AY24" s="24">
        <f t="shared" si="31"/>
        <v>0.19557195571955699</v>
      </c>
      <c r="AZ24" s="24">
        <f t="shared" si="32"/>
        <v>0.46978243352135385</v>
      </c>
      <c r="BA24" s="24">
        <f t="shared" si="33"/>
        <v>0.28519527702089009</v>
      </c>
      <c r="BB24" s="24">
        <f t="shared" si="34"/>
        <v>0.29543496985357454</v>
      </c>
      <c r="BC24" s="24">
        <f t="shared" si="35"/>
        <v>0.40855323020928114</v>
      </c>
      <c r="BD24" s="24">
        <f t="shared" si="36"/>
        <v>0.33993399339933994</v>
      </c>
      <c r="BE24" s="24">
        <f t="shared" si="37"/>
        <v>0.27422145328719738</v>
      </c>
      <c r="BF24" s="24">
        <f t="shared" si="38"/>
        <v>0.30838079739625712</v>
      </c>
      <c r="BG24" s="24">
        <f t="shared" si="39"/>
        <v>0.26889279437609859</v>
      </c>
      <c r="BH24" s="24">
        <f t="shared" si="40"/>
        <v>0.26475849731663703</v>
      </c>
      <c r="BI24" s="24">
        <f t="shared" si="41"/>
        <v>0.26220614828209765</v>
      </c>
      <c r="BJ24" s="24">
        <f t="shared" si="42"/>
        <v>0.28774422735346361</v>
      </c>
      <c r="BK24" s="24">
        <f t="shared" si="43"/>
        <v>0.41541038525963137</v>
      </c>
      <c r="BL24" s="24">
        <f t="shared" si="44"/>
        <v>0.31242458860190703</v>
      </c>
      <c r="BM24" s="24">
        <f t="shared" si="27"/>
        <v>0.27308490971606969</v>
      </c>
      <c r="BN24" s="24">
        <f t="shared" si="27"/>
        <v>0.25291812325147167</v>
      </c>
      <c r="BO24" s="24">
        <f t="shared" si="27"/>
        <v>0.24754343740727403</v>
      </c>
      <c r="BP24" s="24" t="e">
        <f t="shared" si="45"/>
        <v>#DIV/0!</v>
      </c>
      <c r="BQ24" s="24">
        <f t="shared" si="46"/>
        <v>0.2974592949130046</v>
      </c>
    </row>
    <row r="25" spans="1:69" x14ac:dyDescent="0.25">
      <c r="A25" s="31">
        <f>+[1]NAC!A26</f>
        <v>43313</v>
      </c>
      <c r="B25" s="17">
        <f>+[1]NAC!B26</f>
        <v>155.1</v>
      </c>
      <c r="C25" s="18">
        <f>+[1]NAC!C26</f>
        <v>152.69999999999999</v>
      </c>
      <c r="D25" s="19">
        <f>+[1]NAC!D26</f>
        <v>140</v>
      </c>
      <c r="E25" s="19">
        <f>+[1]NAC!E26</f>
        <v>130.1</v>
      </c>
      <c r="F25" s="19">
        <f>+[1]NAC!F26</f>
        <v>193.7</v>
      </c>
      <c r="G25" s="19">
        <f>+[1]NAC!G26</f>
        <v>146</v>
      </c>
      <c r="H25" s="19">
        <f>+[1]NAC!H26</f>
        <v>156.5</v>
      </c>
      <c r="I25" s="19">
        <f>+[1]NAC!I26</f>
        <v>161.1</v>
      </c>
      <c r="J25" s="19">
        <f>+[1]NAC!J26</f>
        <v>182.6</v>
      </c>
      <c r="K25" s="19">
        <f>+[1]NAC!K26</f>
        <v>152.1</v>
      </c>
      <c r="L25" s="19">
        <f>+[1]NAC!L26</f>
        <v>163.9</v>
      </c>
      <c r="M25" s="19">
        <f>+[1]NAC!M26</f>
        <v>147.9</v>
      </c>
      <c r="N25" s="20">
        <f>+[1]NAC!N26</f>
        <v>148.30000000000001</v>
      </c>
      <c r="O25" s="18">
        <f>+[1]NAC!P26</f>
        <v>142.30000000000001</v>
      </c>
      <c r="P25" s="18">
        <f>+[1]NAC!Q26</f>
        <v>149.80000000000001</v>
      </c>
      <c r="Q25" s="18">
        <f>+[1]NAC!R26</f>
        <v>179.5</v>
      </c>
      <c r="R25" s="18">
        <f t="shared" si="0"/>
        <v>155.16174688099997</v>
      </c>
      <c r="S25" s="19">
        <f t="shared" si="1"/>
        <v>147.0813895776821</v>
      </c>
      <c r="T25" s="19">
        <f t="shared" si="2"/>
        <v>143.55515236688132</v>
      </c>
      <c r="U25" s="19">
        <f t="shared" si="3"/>
        <v>142.12704732303163</v>
      </c>
      <c r="V25" s="19"/>
      <c r="W25" s="20">
        <f t="shared" si="4"/>
        <v>151.65799357337133</v>
      </c>
      <c r="Y25" s="24">
        <f t="shared" si="7"/>
        <v>3.884795713328848E-2</v>
      </c>
      <c r="Z25" s="24">
        <f t="shared" si="8"/>
        <v>4.0190735694822788E-2</v>
      </c>
      <c r="AA25" s="24">
        <f t="shared" si="9"/>
        <v>1.3758146270818283E-2</v>
      </c>
      <c r="AB25" s="24">
        <f t="shared" si="10"/>
        <v>3.8580246913579863E-3</v>
      </c>
      <c r="AC25" s="24">
        <f t="shared" si="11"/>
        <v>6.1951754385964897E-2</v>
      </c>
      <c r="AD25" s="24">
        <f t="shared" si="12"/>
        <v>3.180212014134276E-2</v>
      </c>
      <c r="AE25" s="24">
        <f t="shared" si="13"/>
        <v>4.055851063829774E-2</v>
      </c>
      <c r="AF25" s="24">
        <f t="shared" si="14"/>
        <v>4.0697674418604501E-2</v>
      </c>
      <c r="AG25" s="24">
        <f t="shared" si="15"/>
        <v>0.12438423645320196</v>
      </c>
      <c r="AH25" s="24">
        <f t="shared" si="16"/>
        <v>3.2586558044806369E-2</v>
      </c>
      <c r="AI25" s="24">
        <f t="shared" si="17"/>
        <v>1.9278606965174028E-2</v>
      </c>
      <c r="AJ25" s="24">
        <f t="shared" si="18"/>
        <v>2.4238227146814451E-2</v>
      </c>
      <c r="AK25" s="24">
        <f t="shared" si="19"/>
        <v>4.8797736916548873E-2</v>
      </c>
      <c r="AL25" s="24">
        <f t="shared" si="20"/>
        <v>1.9340974212034512E-2</v>
      </c>
      <c r="AM25" s="24">
        <f t="shared" si="21"/>
        <v>3.3103448275862091E-2</v>
      </c>
      <c r="AN25" s="24">
        <f t="shared" si="22"/>
        <v>6.2130177514792884E-2</v>
      </c>
      <c r="AO25" s="24">
        <f t="shared" si="23"/>
        <v>3.8738134317293449E-2</v>
      </c>
      <c r="AP25" s="24">
        <f t="shared" si="47"/>
        <v>3.0566752662652519E-2</v>
      </c>
      <c r="AQ25" s="24">
        <f t="shared" si="48"/>
        <v>2.4613234281235963E-2</v>
      </c>
      <c r="AR25" s="24">
        <f t="shared" si="49"/>
        <v>2.4741564798197002E-2</v>
      </c>
      <c r="AS25" s="24" t="e">
        <f t="shared" si="24"/>
        <v>#DIV/0!</v>
      </c>
      <c r="AT25" s="24">
        <f t="shared" si="25"/>
        <v>3.6736610247950496E-2</v>
      </c>
      <c r="AV25" s="24">
        <f t="shared" si="28"/>
        <v>0.34402079722703638</v>
      </c>
      <c r="AW25" s="24">
        <f t="shared" si="29"/>
        <v>0.33595800524934383</v>
      </c>
      <c r="AX25" s="24">
        <f t="shared" si="30"/>
        <v>0.19352088661551581</v>
      </c>
      <c r="AY25" s="24">
        <f t="shared" si="31"/>
        <v>0.20798514391829137</v>
      </c>
      <c r="AZ25" s="24">
        <f t="shared" si="32"/>
        <v>0.52760252365930604</v>
      </c>
      <c r="BA25" s="24">
        <f t="shared" si="33"/>
        <v>0.31294964028776984</v>
      </c>
      <c r="BB25" s="24">
        <f t="shared" si="34"/>
        <v>0.31512605042016806</v>
      </c>
      <c r="BC25" s="24">
        <f t="shared" si="35"/>
        <v>0.45004500450045004</v>
      </c>
      <c r="BD25" s="24">
        <f t="shared" si="36"/>
        <v>0.48334687246141361</v>
      </c>
      <c r="BE25" s="24">
        <f t="shared" si="37"/>
        <v>0.30670103092783485</v>
      </c>
      <c r="BF25" s="24">
        <f t="shared" si="38"/>
        <v>0.30806065442936958</v>
      </c>
      <c r="BG25" s="24">
        <f t="shared" si="39"/>
        <v>0.29057591623036672</v>
      </c>
      <c r="BH25" s="24">
        <f t="shared" si="40"/>
        <v>0.30545774647887347</v>
      </c>
      <c r="BI25" s="24">
        <f t="shared" si="41"/>
        <v>0.27280858676207531</v>
      </c>
      <c r="BJ25" s="24">
        <f t="shared" si="42"/>
        <v>0.31173380035026277</v>
      </c>
      <c r="BK25" s="24">
        <f t="shared" si="43"/>
        <v>0.48224607762180027</v>
      </c>
      <c r="BL25" s="24">
        <f t="shared" si="44"/>
        <v>0.34443797068245896</v>
      </c>
      <c r="BM25" s="24">
        <f t="shared" si="27"/>
        <v>0.29690664017194845</v>
      </c>
      <c r="BN25" s="24">
        <f t="shared" si="27"/>
        <v>0.27759907647889648</v>
      </c>
      <c r="BO25" s="24">
        <f t="shared" si="27"/>
        <v>0.27322016731157417</v>
      </c>
      <c r="BP25" s="24" t="e">
        <f t="shared" si="45"/>
        <v>#DIV/0!</v>
      </c>
      <c r="BQ25" s="24">
        <f t="shared" si="46"/>
        <v>0.33139810988887519</v>
      </c>
    </row>
    <row r="26" spans="1:69" x14ac:dyDescent="0.25">
      <c r="A26" s="31">
        <f>+[1]NAC!A27</f>
        <v>43344</v>
      </c>
      <c r="B26" s="17">
        <f>+[1]NAC!B27</f>
        <v>165.2</v>
      </c>
      <c r="C26" s="18">
        <f>+[1]NAC!C27</f>
        <v>163.4</v>
      </c>
      <c r="D26" s="19">
        <f>+[1]NAC!D27</f>
        <v>146.19999999999999</v>
      </c>
      <c r="E26" s="19">
        <f>+[1]NAC!E27</f>
        <v>142.80000000000001</v>
      </c>
      <c r="F26" s="19">
        <f>+[1]NAC!F27</f>
        <v>198.1</v>
      </c>
      <c r="G26" s="19">
        <f>+[1]NAC!G27</f>
        <v>160.19999999999999</v>
      </c>
      <c r="H26" s="19">
        <f>+[1]NAC!H27</f>
        <v>163.6</v>
      </c>
      <c r="I26" s="19">
        <f>+[1]NAC!I27</f>
        <v>177.8</v>
      </c>
      <c r="J26" s="19">
        <f>+[1]NAC!J27</f>
        <v>186.5</v>
      </c>
      <c r="K26" s="19">
        <f>+[1]NAC!K27</f>
        <v>162.5</v>
      </c>
      <c r="L26" s="19">
        <f>+[1]NAC!L27</f>
        <v>166.5</v>
      </c>
      <c r="M26" s="19">
        <f>+[1]NAC!M27</f>
        <v>156.4</v>
      </c>
      <c r="N26" s="20">
        <f>+[1]NAC!N27</f>
        <v>160.1</v>
      </c>
      <c r="O26" s="18">
        <f>+[1]NAC!P27</f>
        <v>148</v>
      </c>
      <c r="P26" s="18">
        <f>+[1]NAC!Q27</f>
        <v>161.30000000000001</v>
      </c>
      <c r="Q26" s="18">
        <f>+[1]NAC!R27</f>
        <v>187.9</v>
      </c>
      <c r="R26" s="18">
        <f t="shared" si="0"/>
        <v>165.34949491800003</v>
      </c>
      <c r="S26" s="19">
        <f t="shared" si="1"/>
        <v>157.91046856625877</v>
      </c>
      <c r="T26" s="19">
        <f t="shared" si="2"/>
        <v>154.93094783550211</v>
      </c>
      <c r="U26" s="19">
        <f t="shared" si="3"/>
        <v>154.4480860684275</v>
      </c>
      <c r="V26" s="19"/>
      <c r="W26" s="20">
        <f t="shared" si="4"/>
        <v>163.20773274590738</v>
      </c>
      <c r="Y26" s="24">
        <f t="shared" si="7"/>
        <v>6.5119277885235194E-2</v>
      </c>
      <c r="Z26" s="24">
        <f t="shared" si="8"/>
        <v>7.0072036673215488E-2</v>
      </c>
      <c r="AA26" s="24">
        <f t="shared" si="9"/>
        <v>4.4285714285714262E-2</v>
      </c>
      <c r="AB26" s="24">
        <f t="shared" si="10"/>
        <v>9.7617217524980981E-2</v>
      </c>
      <c r="AC26" s="24">
        <f t="shared" si="11"/>
        <v>2.271553949406302E-2</v>
      </c>
      <c r="AD26" s="24">
        <f t="shared" si="12"/>
        <v>9.7260273972602729E-2</v>
      </c>
      <c r="AE26" s="24">
        <f t="shared" si="13"/>
        <v>4.5367412140574936E-2</v>
      </c>
      <c r="AF26" s="24">
        <f t="shared" si="14"/>
        <v>0.10366232153941657</v>
      </c>
      <c r="AG26" s="24">
        <f t="shared" si="15"/>
        <v>2.1358159912376884E-2</v>
      </c>
      <c r="AH26" s="24">
        <f t="shared" si="16"/>
        <v>6.8376068376068355E-2</v>
      </c>
      <c r="AI26" s="24">
        <f t="shared" si="17"/>
        <v>1.5863331299572847E-2</v>
      </c>
      <c r="AJ26" s="24">
        <f t="shared" si="18"/>
        <v>5.7471264367816133E-2</v>
      </c>
      <c r="AK26" s="24">
        <f t="shared" si="19"/>
        <v>7.9568442346594548E-2</v>
      </c>
      <c r="AL26" s="24">
        <f t="shared" si="20"/>
        <v>4.0056219255094838E-2</v>
      </c>
      <c r="AM26" s="24">
        <f t="shared" si="21"/>
        <v>7.6769025367156241E-2</v>
      </c>
      <c r="AN26" s="24">
        <f t="shared" si="22"/>
        <v>4.6796657381615647E-2</v>
      </c>
      <c r="AO26" s="24">
        <f t="shared" si="23"/>
        <v>6.5658889783017704E-2</v>
      </c>
      <c r="AP26" s="24">
        <f t="shared" si="47"/>
        <v>7.3626439209409478E-2</v>
      </c>
      <c r="AQ26" s="24">
        <f t="shared" si="48"/>
        <v>7.9243379851305251E-2</v>
      </c>
      <c r="AR26" s="24">
        <f t="shared" si="49"/>
        <v>8.6690316709332249E-2</v>
      </c>
      <c r="AS26" s="24" t="e">
        <f t="shared" si="24"/>
        <v>#DIV/0!</v>
      </c>
      <c r="AT26" s="24">
        <f t="shared" si="25"/>
        <v>7.615648143827225E-2</v>
      </c>
      <c r="AV26" s="24">
        <f t="shared" si="28"/>
        <v>0.40476190476190466</v>
      </c>
      <c r="AW26" s="24">
        <f t="shared" si="29"/>
        <v>0.40378006872852223</v>
      </c>
      <c r="AX26" s="24">
        <f t="shared" si="30"/>
        <v>0.23793395427603725</v>
      </c>
      <c r="AY26" s="24">
        <f t="shared" si="31"/>
        <v>0.27728085867620766</v>
      </c>
      <c r="AZ26" s="24">
        <f t="shared" si="32"/>
        <v>0.5320959010054136</v>
      </c>
      <c r="BA26" s="24">
        <f t="shared" si="33"/>
        <v>0.42653606411398037</v>
      </c>
      <c r="BB26" s="24">
        <f t="shared" si="34"/>
        <v>0.34208367514356008</v>
      </c>
      <c r="BC26" s="24">
        <f t="shared" si="35"/>
        <v>0.58750000000000013</v>
      </c>
      <c r="BD26" s="24">
        <f t="shared" si="36"/>
        <v>0.50040225261464211</v>
      </c>
      <c r="BE26" s="24">
        <f t="shared" si="37"/>
        <v>0.35983263598326354</v>
      </c>
      <c r="BF26" s="24">
        <f t="shared" si="38"/>
        <v>0.28076923076923066</v>
      </c>
      <c r="BG26" s="24">
        <f t="shared" si="39"/>
        <v>0.34595524956970736</v>
      </c>
      <c r="BH26" s="24">
        <f t="shared" si="40"/>
        <v>0.38614718614718613</v>
      </c>
      <c r="BI26" s="24">
        <f t="shared" si="41"/>
        <v>0.27366609294320132</v>
      </c>
      <c r="BJ26" s="24">
        <f t="shared" si="42"/>
        <v>0.38931955211024993</v>
      </c>
      <c r="BK26" s="24">
        <f t="shared" si="43"/>
        <v>0.52516233766233777</v>
      </c>
      <c r="BL26" s="24">
        <f t="shared" si="44"/>
        <v>0.40575669255705238</v>
      </c>
      <c r="BM26" s="24">
        <f t="shared" si="27"/>
        <v>0.36513430158831106</v>
      </c>
      <c r="BN26" s="24">
        <f t="shared" si="27"/>
        <v>0.34847385557204169</v>
      </c>
      <c r="BO26" s="24">
        <f t="shared" si="27"/>
        <v>0.34931424879154327</v>
      </c>
      <c r="BP26" s="24" t="e">
        <f t="shared" si="45"/>
        <v>#DIV/0!</v>
      </c>
      <c r="BQ26" s="24">
        <f t="shared" si="46"/>
        <v>0.40295248596755351</v>
      </c>
    </row>
    <row r="27" spans="1:69" x14ac:dyDescent="0.25">
      <c r="A27" s="31">
        <f>+[1]NAC!A28</f>
        <v>43374</v>
      </c>
      <c r="B27" s="17">
        <f>+[1]NAC!B28</f>
        <v>174.1</v>
      </c>
      <c r="C27" s="18">
        <f>+[1]NAC!C28</f>
        <v>173</v>
      </c>
      <c r="D27" s="19">
        <f>+[1]NAC!D28</f>
        <v>149.6</v>
      </c>
      <c r="E27" s="19">
        <f>+[1]NAC!E28</f>
        <v>150</v>
      </c>
      <c r="F27" s="19">
        <f>+[1]NAC!F28</f>
        <v>215.5</v>
      </c>
      <c r="G27" s="19">
        <f>+[1]NAC!G28</f>
        <v>167</v>
      </c>
      <c r="H27" s="19">
        <f>+[1]NAC!H28</f>
        <v>172.6</v>
      </c>
      <c r="I27" s="19">
        <f>+[1]NAC!I28</f>
        <v>191.4</v>
      </c>
      <c r="J27" s="19">
        <f>+[1]NAC!J28</f>
        <v>187.8</v>
      </c>
      <c r="K27" s="19">
        <f>+[1]NAC!K28</f>
        <v>166.9</v>
      </c>
      <c r="L27" s="19">
        <f>+[1]NAC!L28</f>
        <v>170</v>
      </c>
      <c r="M27" s="19">
        <f>+[1]NAC!M28</f>
        <v>161.30000000000001</v>
      </c>
      <c r="N27" s="20">
        <f>+[1]NAC!N28</f>
        <v>170</v>
      </c>
      <c r="O27" s="18">
        <f>+[1]NAC!P28</f>
        <v>157.19999999999999</v>
      </c>
      <c r="P27" s="18">
        <f>+[1]NAC!Q28</f>
        <v>168.6</v>
      </c>
      <c r="Q27" s="18">
        <f>+[1]NAC!R28</f>
        <v>201.9</v>
      </c>
      <c r="R27" s="18">
        <f t="shared" si="0"/>
        <v>174.285020387</v>
      </c>
      <c r="S27" s="19">
        <f t="shared" si="1"/>
        <v>165.37571584933866</v>
      </c>
      <c r="T27" s="19">
        <f t="shared" si="2"/>
        <v>161.19003312608729</v>
      </c>
      <c r="U27" s="19">
        <f t="shared" si="3"/>
        <v>161.15388818832372</v>
      </c>
      <c r="V27" s="19"/>
      <c r="W27" s="20">
        <f t="shared" si="4"/>
        <v>171.31333119798722</v>
      </c>
      <c r="Y27" s="24">
        <f t="shared" si="7"/>
        <v>5.3874092009685182E-2</v>
      </c>
      <c r="Z27" s="24">
        <f t="shared" si="8"/>
        <v>5.875152998776012E-2</v>
      </c>
      <c r="AA27" s="24">
        <f t="shared" si="9"/>
        <v>2.3255813953488413E-2</v>
      </c>
      <c r="AB27" s="24">
        <f t="shared" si="10"/>
        <v>5.0420168067226712E-2</v>
      </c>
      <c r="AC27" s="24">
        <f t="shared" si="11"/>
        <v>8.7834427057041919E-2</v>
      </c>
      <c r="AD27" s="24">
        <f t="shared" si="12"/>
        <v>4.2446941323345921E-2</v>
      </c>
      <c r="AE27" s="24">
        <f t="shared" si="13"/>
        <v>5.5012224938875365E-2</v>
      </c>
      <c r="AF27" s="24">
        <f t="shared" si="14"/>
        <v>7.6490438695163032E-2</v>
      </c>
      <c r="AG27" s="24">
        <f t="shared" si="15"/>
        <v>6.9705093833780651E-3</v>
      </c>
      <c r="AH27" s="24">
        <f t="shared" si="16"/>
        <v>2.7076923076923221E-2</v>
      </c>
      <c r="AI27" s="24">
        <f t="shared" si="17"/>
        <v>2.1021021021021102E-2</v>
      </c>
      <c r="AJ27" s="24">
        <f t="shared" si="18"/>
        <v>3.1329923273657245E-2</v>
      </c>
      <c r="AK27" s="24">
        <f t="shared" si="19"/>
        <v>6.1836352279825091E-2</v>
      </c>
      <c r="AL27" s="24">
        <f t="shared" si="20"/>
        <v>6.2162162162162193E-2</v>
      </c>
      <c r="AM27" s="24">
        <f t="shared" si="21"/>
        <v>4.5257284562926214E-2</v>
      </c>
      <c r="AN27" s="24">
        <f t="shared" si="22"/>
        <v>7.4507716870675811E-2</v>
      </c>
      <c r="AO27" s="24">
        <f t="shared" si="23"/>
        <v>5.4040234434530765E-2</v>
      </c>
      <c r="AP27" s="24">
        <f t="shared" si="47"/>
        <v>4.7275189231342774E-2</v>
      </c>
      <c r="AQ27" s="24">
        <f t="shared" si="48"/>
        <v>4.0399193176244852E-2</v>
      </c>
      <c r="AR27" s="24">
        <f t="shared" si="49"/>
        <v>4.3417838903651029E-2</v>
      </c>
      <c r="AS27" s="24" t="e">
        <f t="shared" si="24"/>
        <v>#DIV/0!</v>
      </c>
      <c r="AT27" s="24">
        <f t="shared" si="25"/>
        <v>4.9664303986743041E-2</v>
      </c>
      <c r="AV27" s="24">
        <f t="shared" si="28"/>
        <v>0.45812395309882725</v>
      </c>
      <c r="AW27" s="24">
        <f t="shared" si="29"/>
        <v>0.46362098138747876</v>
      </c>
      <c r="AX27" s="24">
        <f t="shared" si="30"/>
        <v>0.22925225965488893</v>
      </c>
      <c r="AY27" s="24">
        <f t="shared" si="31"/>
        <v>0.31463628396143739</v>
      </c>
      <c r="AZ27" s="24">
        <f t="shared" si="32"/>
        <v>0.65260736196319002</v>
      </c>
      <c r="BA27" s="24">
        <f t="shared" si="33"/>
        <v>0.47656940760389044</v>
      </c>
      <c r="BB27" s="24">
        <f t="shared" si="34"/>
        <v>0.40097402597402598</v>
      </c>
      <c r="BC27" s="24">
        <f t="shared" si="35"/>
        <v>0.6878306878306879</v>
      </c>
      <c r="BD27" s="24">
        <f t="shared" si="36"/>
        <v>0.43468296409472873</v>
      </c>
      <c r="BE27" s="24">
        <f t="shared" si="37"/>
        <v>0.3793388429752067</v>
      </c>
      <c r="BF27" s="24">
        <f t="shared" si="38"/>
        <v>0.29770992366412208</v>
      </c>
      <c r="BG27" s="24">
        <f t="shared" si="39"/>
        <v>0.36926994906621413</v>
      </c>
      <c r="BH27" s="24">
        <f t="shared" si="40"/>
        <v>0.45175064047822389</v>
      </c>
      <c r="BI27" s="24">
        <f t="shared" si="41"/>
        <v>0.32100840336134451</v>
      </c>
      <c r="BJ27" s="24">
        <f t="shared" si="42"/>
        <v>0.43367346938775508</v>
      </c>
      <c r="BK27" s="24">
        <f t="shared" si="43"/>
        <v>0.61133280127693546</v>
      </c>
      <c r="BL27" s="24">
        <f t="shared" si="44"/>
        <v>0.45977266525183191</v>
      </c>
      <c r="BM27" s="24">
        <f t="shared" si="27"/>
        <v>0.40773408911212439</v>
      </c>
      <c r="BN27" s="24">
        <f t="shared" si="27"/>
        <v>0.38332774022087324</v>
      </c>
      <c r="BO27" s="24">
        <f t="shared" si="27"/>
        <v>0.38801589163449979</v>
      </c>
      <c r="BP27" s="24" t="e">
        <f t="shared" si="45"/>
        <v>#DIV/0!</v>
      </c>
      <c r="BQ27" s="24">
        <f t="shared" si="46"/>
        <v>0.45043878300077833</v>
      </c>
    </row>
    <row r="28" spans="1:69" x14ac:dyDescent="0.25">
      <c r="A28" s="31">
        <f>+[1]NAC!A29</f>
        <v>43405</v>
      </c>
      <c r="B28" s="17">
        <f>+[1]NAC!B29</f>
        <v>179.6</v>
      </c>
      <c r="C28" s="18">
        <f>+[1]NAC!C29</f>
        <v>178.9</v>
      </c>
      <c r="D28" s="19">
        <f>+[1]NAC!D29</f>
        <v>156.5</v>
      </c>
      <c r="E28" s="19">
        <f>+[1]NAC!E29</f>
        <v>153.4</v>
      </c>
      <c r="F28" s="19">
        <f>+[1]NAC!F29</f>
        <v>220.1</v>
      </c>
      <c r="G28" s="19">
        <f>+[1]NAC!G29</f>
        <v>173</v>
      </c>
      <c r="H28" s="19">
        <f>+[1]NAC!H29</f>
        <v>182.3</v>
      </c>
      <c r="I28" s="19">
        <f>+[1]NAC!I29</f>
        <v>196.5</v>
      </c>
      <c r="J28" s="19">
        <f>+[1]NAC!J29</f>
        <v>193.5</v>
      </c>
      <c r="K28" s="19">
        <f>+[1]NAC!K29</f>
        <v>171.6</v>
      </c>
      <c r="L28" s="19">
        <f>+[1]NAC!L29</f>
        <v>172</v>
      </c>
      <c r="M28" s="19">
        <f>+[1]NAC!M29</f>
        <v>165.4</v>
      </c>
      <c r="N28" s="20">
        <f>+[1]NAC!N29</f>
        <v>177.5</v>
      </c>
      <c r="O28" s="18">
        <f>+[1]NAC!P29</f>
        <v>161.9</v>
      </c>
      <c r="P28" s="18">
        <f>+[1]NAC!Q29</f>
        <v>174.2</v>
      </c>
      <c r="Q28" s="18">
        <f>+[1]NAC!R29</f>
        <v>207.5</v>
      </c>
      <c r="R28" s="18">
        <f t="shared" si="0"/>
        <v>179.78538806099999</v>
      </c>
      <c r="S28" s="19">
        <f t="shared" si="1"/>
        <v>170.67857299597912</v>
      </c>
      <c r="T28" s="19">
        <f t="shared" si="2"/>
        <v>165.88975398712759</v>
      </c>
      <c r="U28" s="19">
        <f t="shared" si="3"/>
        <v>166.0507308954848</v>
      </c>
      <c r="V28" s="19"/>
      <c r="W28" s="20">
        <f t="shared" si="4"/>
        <v>176.9167585887204</v>
      </c>
      <c r="Y28" s="24">
        <f t="shared" si="7"/>
        <v>3.1591039632395068E-2</v>
      </c>
      <c r="Z28" s="24">
        <f t="shared" si="8"/>
        <v>3.4104046242774633E-2</v>
      </c>
      <c r="AA28" s="24">
        <f t="shared" si="9"/>
        <v>4.6122994652406435E-2</v>
      </c>
      <c r="AB28" s="24">
        <f t="shared" si="10"/>
        <v>2.2666666666666613E-2</v>
      </c>
      <c r="AC28" s="24">
        <f t="shared" si="11"/>
        <v>2.1345707656612589E-2</v>
      </c>
      <c r="AD28" s="24">
        <f t="shared" si="12"/>
        <v>3.5928143712574911E-2</v>
      </c>
      <c r="AE28" s="24">
        <f t="shared" si="13"/>
        <v>5.6199304750869095E-2</v>
      </c>
      <c r="AF28" s="24">
        <f t="shared" si="14"/>
        <v>2.6645768025078231E-2</v>
      </c>
      <c r="AG28" s="24">
        <f t="shared" si="15"/>
        <v>3.0351437699680517E-2</v>
      </c>
      <c r="AH28" s="24">
        <f t="shared" si="16"/>
        <v>2.8160575194727366E-2</v>
      </c>
      <c r="AI28" s="24">
        <f t="shared" si="17"/>
        <v>1.1764705882352899E-2</v>
      </c>
      <c r="AJ28" s="24">
        <f t="shared" si="18"/>
        <v>2.5418474891506504E-2</v>
      </c>
      <c r="AK28" s="24">
        <f t="shared" si="19"/>
        <v>4.4117647058823595E-2</v>
      </c>
      <c r="AL28" s="24">
        <f t="shared" si="20"/>
        <v>2.989821882951671E-2</v>
      </c>
      <c r="AM28" s="24">
        <f t="shared" si="21"/>
        <v>3.3214709371292894E-2</v>
      </c>
      <c r="AN28" s="24">
        <f t="shared" si="22"/>
        <v>2.7736503219415454E-2</v>
      </c>
      <c r="AO28" s="24">
        <f t="shared" si="23"/>
        <v>3.1559612305098961E-2</v>
      </c>
      <c r="AP28" s="24">
        <f t="shared" si="47"/>
        <v>3.2065512880207203E-2</v>
      </c>
      <c r="AQ28" s="24">
        <f t="shared" si="48"/>
        <v>2.9156398630205915E-2</v>
      </c>
      <c r="AR28" s="24">
        <f t="shared" si="49"/>
        <v>3.0386128204605622E-2</v>
      </c>
      <c r="AS28" s="24" t="e">
        <f t="shared" si="24"/>
        <v>#DIV/0!</v>
      </c>
      <c r="AT28" s="24">
        <f t="shared" si="25"/>
        <v>3.270864766652215E-2</v>
      </c>
      <c r="AV28" s="24">
        <f t="shared" si="28"/>
        <v>0.48429752066115705</v>
      </c>
      <c r="AW28" s="24">
        <f t="shared" si="29"/>
        <v>0.49581939799331121</v>
      </c>
      <c r="AX28" s="24">
        <f t="shared" si="30"/>
        <v>0.27235772357723587</v>
      </c>
      <c r="AY28" s="24">
        <f t="shared" si="31"/>
        <v>0.32584269662921339</v>
      </c>
      <c r="AZ28" s="24">
        <f t="shared" si="32"/>
        <v>0.66742424242424248</v>
      </c>
      <c r="BA28" s="24">
        <f t="shared" si="33"/>
        <v>0.51621384750219113</v>
      </c>
      <c r="BB28" s="24">
        <f t="shared" si="34"/>
        <v>0.46073717948717952</v>
      </c>
      <c r="BC28" s="24">
        <f t="shared" si="35"/>
        <v>0.68236301369863028</v>
      </c>
      <c r="BD28" s="24">
        <f t="shared" si="36"/>
        <v>0.46702047005307046</v>
      </c>
      <c r="BE28" s="24">
        <f t="shared" si="37"/>
        <v>0.40771123872026238</v>
      </c>
      <c r="BF28" s="24">
        <f t="shared" si="38"/>
        <v>0.30798479087452479</v>
      </c>
      <c r="BG28" s="24">
        <f t="shared" si="39"/>
        <v>0.37833333333333341</v>
      </c>
      <c r="BH28" s="24">
        <f t="shared" si="40"/>
        <v>0.4978902953586497</v>
      </c>
      <c r="BI28" s="24">
        <f t="shared" si="41"/>
        <v>0.33691164327002499</v>
      </c>
      <c r="BJ28" s="24">
        <f t="shared" si="42"/>
        <v>0.46263643996641468</v>
      </c>
      <c r="BK28" s="24">
        <f t="shared" si="43"/>
        <v>0.63257277734067663</v>
      </c>
      <c r="BL28" s="24">
        <f t="shared" si="44"/>
        <v>0.48533022866120978</v>
      </c>
      <c r="BM28" s="24">
        <f t="shared" si="27"/>
        <v>0.43529899573595143</v>
      </c>
      <c r="BN28" s="24">
        <f t="shared" si="27"/>
        <v>0.40579579550259659</v>
      </c>
      <c r="BO28" s="24">
        <f t="shared" si="27"/>
        <v>0.41502639844837796</v>
      </c>
      <c r="BP28" s="24" t="e">
        <f t="shared" si="45"/>
        <v>#DIV/0!</v>
      </c>
      <c r="BQ28" s="24">
        <f t="shared" si="46"/>
        <v>0.47641869265205328</v>
      </c>
    </row>
    <row r="29" spans="1:69" x14ac:dyDescent="0.25">
      <c r="A29" s="31">
        <f>+[1]NAC!A30</f>
        <v>43435</v>
      </c>
      <c r="B29" s="17">
        <f>+[1]NAC!B30</f>
        <v>184.3</v>
      </c>
      <c r="C29" s="18">
        <f>+[1]NAC!C30</f>
        <v>181.9</v>
      </c>
      <c r="D29" s="19">
        <f>+[1]NAC!D30</f>
        <v>158.69999999999999</v>
      </c>
      <c r="E29" s="19">
        <f>+[1]NAC!E30</f>
        <v>155.19999999999999</v>
      </c>
      <c r="F29" s="19">
        <f>+[1]NAC!F30</f>
        <v>226.7</v>
      </c>
      <c r="G29" s="19">
        <f>+[1]NAC!G30</f>
        <v>176.2</v>
      </c>
      <c r="H29" s="19">
        <f>+[1]NAC!H30</f>
        <v>191.9</v>
      </c>
      <c r="I29" s="19">
        <f>+[1]NAC!I30</f>
        <v>201.2</v>
      </c>
      <c r="J29" s="19">
        <f>+[1]NAC!J30</f>
        <v>208.3</v>
      </c>
      <c r="K29" s="19">
        <f>+[1]NAC!K30</f>
        <v>176.1</v>
      </c>
      <c r="L29" s="19">
        <f>+[1]NAC!L30</f>
        <v>173.7</v>
      </c>
      <c r="M29" s="19">
        <f>+[1]NAC!M30</f>
        <v>169.8</v>
      </c>
      <c r="N29" s="20">
        <f>+[1]NAC!N30</f>
        <v>183.6</v>
      </c>
      <c r="O29" s="18">
        <f>+[1]NAC!P30</f>
        <v>164.3</v>
      </c>
      <c r="P29" s="18">
        <f>+[1]NAC!Q30</f>
        <v>178.9</v>
      </c>
      <c r="Q29" s="18">
        <f>+[1]NAC!R30</f>
        <v>212.9</v>
      </c>
      <c r="R29" s="18">
        <f t="shared" si="0"/>
        <v>184.35053089199999</v>
      </c>
      <c r="S29" s="19">
        <f t="shared" si="1"/>
        <v>173.99279923153233</v>
      </c>
      <c r="T29" s="19">
        <f t="shared" si="2"/>
        <v>169.54796906886483</v>
      </c>
      <c r="U29" s="19">
        <f t="shared" si="3"/>
        <v>169.46512919176152</v>
      </c>
      <c r="V29" s="19"/>
      <c r="W29" s="20">
        <f t="shared" si="4"/>
        <v>182.12237113752289</v>
      </c>
      <c r="Y29" s="24">
        <f t="shared" si="7"/>
        <v>2.6169265033407774E-2</v>
      </c>
      <c r="Z29" s="24">
        <f t="shared" si="8"/>
        <v>1.6769144773616462E-2</v>
      </c>
      <c r="AA29" s="24">
        <f t="shared" si="9"/>
        <v>1.4057507987220275E-2</v>
      </c>
      <c r="AB29" s="24">
        <f t="shared" si="10"/>
        <v>1.1734028683181075E-2</v>
      </c>
      <c r="AC29" s="24">
        <f t="shared" si="11"/>
        <v>2.998636983189451E-2</v>
      </c>
      <c r="AD29" s="24">
        <f t="shared" si="12"/>
        <v>1.8497109826589586E-2</v>
      </c>
      <c r="AE29" s="24">
        <f t="shared" si="13"/>
        <v>5.2660449808008769E-2</v>
      </c>
      <c r="AF29" s="24">
        <f t="shared" si="14"/>
        <v>2.3918575063613279E-2</v>
      </c>
      <c r="AG29" s="24">
        <f t="shared" si="15"/>
        <v>7.6485788113695108E-2</v>
      </c>
      <c r="AH29" s="24">
        <f t="shared" si="16"/>
        <v>2.6223776223776252E-2</v>
      </c>
      <c r="AI29" s="24">
        <f t="shared" si="17"/>
        <v>9.8837209302324869E-3</v>
      </c>
      <c r="AJ29" s="24">
        <f t="shared" si="18"/>
        <v>2.6602176541717037E-2</v>
      </c>
      <c r="AK29" s="24">
        <f t="shared" si="19"/>
        <v>3.4366197183098635E-2</v>
      </c>
      <c r="AL29" s="24">
        <f t="shared" si="20"/>
        <v>1.4823965410747375E-2</v>
      </c>
      <c r="AM29" s="24">
        <f t="shared" si="21"/>
        <v>2.6980482204362888E-2</v>
      </c>
      <c r="AN29" s="24">
        <f t="shared" si="22"/>
        <v>2.6024096385542261E-2</v>
      </c>
      <c r="AO29" s="24">
        <f t="shared" si="23"/>
        <v>2.5392179421450445E-2</v>
      </c>
      <c r="AP29" s="24">
        <f t="shared" si="47"/>
        <v>1.9417939682629504E-2</v>
      </c>
      <c r="AQ29" s="24">
        <f t="shared" si="48"/>
        <v>2.2052085760649875E-2</v>
      </c>
      <c r="AR29" s="24">
        <f t="shared" si="49"/>
        <v>2.0562380411476733E-2</v>
      </c>
      <c r="AS29" s="24" t="e">
        <f t="shared" si="24"/>
        <v>#DIV/0!</v>
      </c>
      <c r="AT29" s="24">
        <f t="shared" si="25"/>
        <v>2.9424078251987451E-2</v>
      </c>
      <c r="AV29" s="24">
        <f t="shared" si="28"/>
        <v>0.47676282051282071</v>
      </c>
      <c r="AW29" s="24">
        <f t="shared" si="29"/>
        <v>0.51079734219269102</v>
      </c>
      <c r="AX29" s="24">
        <f t="shared" si="30"/>
        <v>0.28294260307194818</v>
      </c>
      <c r="AY29" s="24">
        <f t="shared" si="31"/>
        <v>0.33104631217838754</v>
      </c>
      <c r="AZ29" s="24">
        <f t="shared" si="32"/>
        <v>0.45694087403598971</v>
      </c>
      <c r="BA29" s="24">
        <f t="shared" si="33"/>
        <v>0.50085178875638814</v>
      </c>
      <c r="BB29" s="24">
        <f t="shared" si="34"/>
        <v>0.50156494522691708</v>
      </c>
      <c r="BC29" s="24">
        <f t="shared" si="35"/>
        <v>0.66832504145936977</v>
      </c>
      <c r="BD29" s="24">
        <f t="shared" si="36"/>
        <v>0.55331841909023138</v>
      </c>
      <c r="BE29" s="24">
        <f t="shared" si="37"/>
        <v>0.43403908794788282</v>
      </c>
      <c r="BF29" s="24">
        <f t="shared" si="38"/>
        <v>0.32091254752851706</v>
      </c>
      <c r="BG29" s="24">
        <f t="shared" si="39"/>
        <v>0.39066339066339073</v>
      </c>
      <c r="BH29" s="24">
        <f t="shared" si="40"/>
        <v>0.53255425709515869</v>
      </c>
      <c r="BI29" s="24">
        <f t="shared" si="41"/>
        <v>0.35226337448559675</v>
      </c>
      <c r="BJ29" s="24">
        <f t="shared" si="42"/>
        <v>0.47729149463253528</v>
      </c>
      <c r="BK29" s="24">
        <f t="shared" si="43"/>
        <v>0.53496755587599143</v>
      </c>
      <c r="BL29" s="24">
        <f t="shared" si="44"/>
        <v>0.47687184517627501</v>
      </c>
      <c r="BM29" s="24">
        <f t="shared" si="27"/>
        <v>0.44780388693841089</v>
      </c>
      <c r="BN29" s="24">
        <f t="shared" si="27"/>
        <v>0.41682642796130009</v>
      </c>
      <c r="BO29" s="24">
        <f t="shared" si="27"/>
        <v>0.42565976849859277</v>
      </c>
      <c r="BP29" s="24" t="e">
        <f t="shared" si="45"/>
        <v>#DIV/0!</v>
      </c>
      <c r="BQ29" s="24">
        <f t="shared" si="46"/>
        <v>0.49233104436954411</v>
      </c>
    </row>
    <row r="30" spans="1:69" x14ac:dyDescent="0.25">
      <c r="A30" s="31">
        <f>+[1]NAC!A31</f>
        <v>43466</v>
      </c>
      <c r="B30" s="17">
        <f>+[1]NAC!B31</f>
        <v>189.6</v>
      </c>
      <c r="C30" s="18">
        <f>+[1]NAC!C31</f>
        <v>188</v>
      </c>
      <c r="D30" s="19">
        <f>+[1]NAC!D31</f>
        <v>164.1</v>
      </c>
      <c r="E30" s="19">
        <f>+[1]NAC!E31</f>
        <v>154.30000000000001</v>
      </c>
      <c r="F30" s="19">
        <f>+[1]NAC!F31</f>
        <v>233.7</v>
      </c>
      <c r="G30" s="19">
        <f>+[1]NAC!G31</f>
        <v>180.9</v>
      </c>
      <c r="H30" s="19">
        <f>+[1]NAC!H31</f>
        <v>197.5</v>
      </c>
      <c r="I30" s="19">
        <f>+[1]NAC!I31</f>
        <v>206.2</v>
      </c>
      <c r="J30" s="19">
        <f>+[1]NAC!J31</f>
        <v>223.7</v>
      </c>
      <c r="K30" s="19">
        <f>+[1]NAC!K31</f>
        <v>182.3</v>
      </c>
      <c r="L30" s="19">
        <f>+[1]NAC!L31</f>
        <v>174.7</v>
      </c>
      <c r="M30" s="19">
        <f>+[1]NAC!M31</f>
        <v>176.1</v>
      </c>
      <c r="N30" s="20">
        <f>+[1]NAC!N31</f>
        <v>190.3</v>
      </c>
      <c r="O30" s="18">
        <f>+[1]NAC!P31</f>
        <v>166.1</v>
      </c>
      <c r="P30" s="18">
        <f>+[1]NAC!Q31</f>
        <v>184.3</v>
      </c>
      <c r="Q30" s="18">
        <f>+[1]NAC!R31</f>
        <v>220.1</v>
      </c>
      <c r="R30" s="18">
        <f t="shared" si="0"/>
        <v>189.75927711600002</v>
      </c>
      <c r="S30" s="19">
        <f t="shared" si="1"/>
        <v>178.94883933463331</v>
      </c>
      <c r="T30" s="19">
        <f t="shared" si="2"/>
        <v>173.60278690874108</v>
      </c>
      <c r="U30" s="19">
        <f t="shared" si="3"/>
        <v>172.78197961874312</v>
      </c>
      <c r="V30" s="19"/>
      <c r="W30" s="20">
        <f t="shared" si="4"/>
        <v>186.71922340732675</v>
      </c>
      <c r="Y30" s="24">
        <f t="shared" si="7"/>
        <v>2.8757460661964052E-2</v>
      </c>
      <c r="Z30" s="24">
        <f t="shared" si="8"/>
        <v>3.3534909290819037E-2</v>
      </c>
      <c r="AA30" s="24">
        <f t="shared" si="9"/>
        <v>3.402646502835549E-2</v>
      </c>
      <c r="AB30" s="24">
        <f t="shared" si="10"/>
        <v>-5.7989690721648168E-3</v>
      </c>
      <c r="AC30" s="24">
        <f t="shared" si="11"/>
        <v>3.0877812086457901E-2</v>
      </c>
      <c r="AD30" s="24">
        <f t="shared" si="12"/>
        <v>2.6674233825198845E-2</v>
      </c>
      <c r="AE30" s="24">
        <f t="shared" si="13"/>
        <v>2.9181865554976483E-2</v>
      </c>
      <c r="AF30" s="24">
        <f t="shared" si="14"/>
        <v>2.4850894632206799E-2</v>
      </c>
      <c r="AG30" s="24">
        <f t="shared" si="15"/>
        <v>7.3931829092654722E-2</v>
      </c>
      <c r="AH30" s="24">
        <f t="shared" si="16"/>
        <v>3.5207268597387875E-2</v>
      </c>
      <c r="AI30" s="24">
        <f t="shared" si="17"/>
        <v>5.7570523891767866E-3</v>
      </c>
      <c r="AJ30" s="24">
        <f t="shared" si="18"/>
        <v>3.7102473498233035E-2</v>
      </c>
      <c r="AK30" s="24">
        <f t="shared" si="19"/>
        <v>3.6492374727668864E-2</v>
      </c>
      <c r="AL30" s="24">
        <f t="shared" si="20"/>
        <v>1.0955569080949301E-2</v>
      </c>
      <c r="AM30" s="24">
        <f t="shared" si="21"/>
        <v>3.0184460592509899E-2</v>
      </c>
      <c r="AN30" s="24">
        <f t="shared" si="22"/>
        <v>3.3818694222639722E-2</v>
      </c>
      <c r="AO30" s="24">
        <f t="shared" si="23"/>
        <v>2.9339466492606325E-2</v>
      </c>
      <c r="AP30" s="24">
        <f t="shared" si="47"/>
        <v>2.8484167879303746E-2</v>
      </c>
      <c r="AQ30" s="24">
        <f t="shared" si="48"/>
        <v>2.391546098808961E-2</v>
      </c>
      <c r="AR30" s="24">
        <f t="shared" si="49"/>
        <v>1.9572465691324314E-2</v>
      </c>
      <c r="AS30" s="24" t="e">
        <f t="shared" si="24"/>
        <v>#DIV/0!</v>
      </c>
      <c r="AT30" s="24">
        <f t="shared" si="25"/>
        <v>2.5240459154425965E-2</v>
      </c>
      <c r="AV30" s="24">
        <f t="shared" si="28"/>
        <v>0.49291338582677158</v>
      </c>
      <c r="AW30" s="24">
        <f t="shared" si="29"/>
        <v>0.52969894222945468</v>
      </c>
      <c r="AX30" s="24">
        <f t="shared" si="30"/>
        <v>0.29620853080568721</v>
      </c>
      <c r="AY30" s="24">
        <f t="shared" si="31"/>
        <v>0.33362143474503037</v>
      </c>
      <c r="AZ30" s="24">
        <f t="shared" si="32"/>
        <v>0.48664122137404586</v>
      </c>
      <c r="BA30" s="24">
        <f t="shared" si="33"/>
        <v>0.52401010951979776</v>
      </c>
      <c r="BB30" s="24">
        <f t="shared" si="34"/>
        <v>0.51923076923076916</v>
      </c>
      <c r="BC30" s="24">
        <f t="shared" si="35"/>
        <v>0.67370129870129847</v>
      </c>
      <c r="BD30" s="24">
        <f t="shared" si="36"/>
        <v>0.63643013899049028</v>
      </c>
      <c r="BE30" s="24">
        <f t="shared" si="37"/>
        <v>0.4354330708661418</v>
      </c>
      <c r="BF30" s="24">
        <f t="shared" si="38"/>
        <v>0.32048374905517751</v>
      </c>
      <c r="BG30" s="24">
        <f t="shared" si="39"/>
        <v>0.40095465393794738</v>
      </c>
      <c r="BH30" s="24">
        <f t="shared" si="40"/>
        <v>0.55093724531377353</v>
      </c>
      <c r="BI30" s="24">
        <f t="shared" si="41"/>
        <v>0.33199679230152368</v>
      </c>
      <c r="BJ30" s="24">
        <f t="shared" si="42"/>
        <v>0.49959316517493901</v>
      </c>
      <c r="BK30" s="24">
        <f t="shared" si="43"/>
        <v>0.55328158080451662</v>
      </c>
      <c r="BL30" s="24">
        <f t="shared" si="44"/>
        <v>0.49384674504984649</v>
      </c>
      <c r="BM30" s="24">
        <f t="shared" si="27"/>
        <v>0.46163384078144598</v>
      </c>
      <c r="BN30" s="24">
        <f t="shared" si="27"/>
        <v>0.42679263381027899</v>
      </c>
      <c r="BO30" s="24">
        <f t="shared" si="27"/>
        <v>0.43566283453238097</v>
      </c>
      <c r="BP30" s="24" t="e">
        <f t="shared" si="45"/>
        <v>#DIV/0!</v>
      </c>
      <c r="BQ30" s="24">
        <f t="shared" si="46"/>
        <v>0.50696121004387229</v>
      </c>
    </row>
    <row r="31" spans="1:69" x14ac:dyDescent="0.25">
      <c r="A31" s="31">
        <f>+[1]NAC!A32</f>
        <v>43497</v>
      </c>
      <c r="B31" s="17">
        <f>+[1]NAC!B32</f>
        <v>196.8</v>
      </c>
      <c r="C31" s="18">
        <f>+[1]NAC!C32</f>
        <v>198.8</v>
      </c>
      <c r="D31" s="19">
        <f>+[1]NAC!D32</f>
        <v>168</v>
      </c>
      <c r="E31" s="19">
        <f>+[1]NAC!E32</f>
        <v>155.80000000000001</v>
      </c>
      <c r="F31" s="19">
        <f>+[1]NAC!F32</f>
        <v>248.7</v>
      </c>
      <c r="G31" s="19">
        <f>+[1]NAC!G32</f>
        <v>185.9</v>
      </c>
      <c r="H31" s="19">
        <f>+[1]NAC!H32</f>
        <v>203.8</v>
      </c>
      <c r="I31" s="19">
        <f>+[1]NAC!I32</f>
        <v>210.7</v>
      </c>
      <c r="J31" s="19">
        <f>+[1]NAC!J32</f>
        <v>226.1</v>
      </c>
      <c r="K31" s="19">
        <f>+[1]NAC!K32</f>
        <v>186.3</v>
      </c>
      <c r="L31" s="19">
        <f>+[1]NAC!L32</f>
        <v>177.6</v>
      </c>
      <c r="M31" s="19">
        <f>+[1]NAC!M32</f>
        <v>182.5</v>
      </c>
      <c r="N31" s="20">
        <f>+[1]NAC!N32</f>
        <v>196.2</v>
      </c>
      <c r="O31" s="18">
        <f>+[1]NAC!P32</f>
        <v>169.3</v>
      </c>
      <c r="P31" s="18">
        <f>+[1]NAC!Q32</f>
        <v>191.4</v>
      </c>
      <c r="Q31" s="18">
        <f>+[1]NAC!R32</f>
        <v>229.4</v>
      </c>
      <c r="R31" s="18">
        <f t="shared" si="0"/>
        <v>196.89354389099998</v>
      </c>
      <c r="S31" s="19">
        <f t="shared" si="1"/>
        <v>185.85113925584329</v>
      </c>
      <c r="T31" s="19">
        <f t="shared" si="2"/>
        <v>177.87324676238723</v>
      </c>
      <c r="U31" s="19">
        <f t="shared" si="3"/>
        <v>176.35248235515763</v>
      </c>
      <c r="V31" s="19"/>
      <c r="W31" s="20">
        <f t="shared" si="4"/>
        <v>190.820605124483</v>
      </c>
      <c r="Y31" s="24">
        <f t="shared" si="7"/>
        <v>3.7974683544303778E-2</v>
      </c>
      <c r="Z31" s="24">
        <f t="shared" si="8"/>
        <v>5.7446808510638325E-2</v>
      </c>
      <c r="AA31" s="24">
        <f t="shared" si="9"/>
        <v>2.3765996343692919E-2</v>
      </c>
      <c r="AB31" s="24">
        <f t="shared" si="10"/>
        <v>9.7213220998055849E-3</v>
      </c>
      <c r="AC31" s="24">
        <f t="shared" si="11"/>
        <v>6.4184852374839618E-2</v>
      </c>
      <c r="AD31" s="24">
        <f t="shared" si="12"/>
        <v>2.7639579878385945E-2</v>
      </c>
      <c r="AE31" s="24">
        <f t="shared" si="13"/>
        <v>3.1898734177215227E-2</v>
      </c>
      <c r="AF31" s="24">
        <f t="shared" si="14"/>
        <v>2.1823472356935048E-2</v>
      </c>
      <c r="AG31" s="24">
        <f t="shared" si="15"/>
        <v>1.072865444792126E-2</v>
      </c>
      <c r="AH31" s="24">
        <f t="shared" si="16"/>
        <v>2.1941854086670265E-2</v>
      </c>
      <c r="AI31" s="24">
        <f t="shared" si="17"/>
        <v>1.6599885518030932E-2</v>
      </c>
      <c r="AJ31" s="24">
        <f t="shared" si="18"/>
        <v>3.6342986939239097E-2</v>
      </c>
      <c r="AK31" s="24">
        <f t="shared" si="19"/>
        <v>3.1003678402522272E-2</v>
      </c>
      <c r="AL31" s="24">
        <f t="shared" si="20"/>
        <v>1.9265502709211457E-2</v>
      </c>
      <c r="AM31" s="24">
        <f t="shared" si="21"/>
        <v>3.8524145415083977E-2</v>
      </c>
      <c r="AN31" s="24">
        <f t="shared" si="22"/>
        <v>4.2253521126760507E-2</v>
      </c>
      <c r="AO31" s="24">
        <f t="shared" si="23"/>
        <v>3.7596405737985394E-2</v>
      </c>
      <c r="AP31" s="24">
        <f t="shared" si="47"/>
        <v>3.8571358981003057E-2</v>
      </c>
      <c r="AQ31" s="24">
        <f t="shared" si="48"/>
        <v>2.4599028216586216E-2</v>
      </c>
      <c r="AR31" s="24">
        <f t="shared" si="49"/>
        <v>2.0664786595761431E-2</v>
      </c>
      <c r="AS31" s="24" t="e">
        <f t="shared" si="24"/>
        <v>#DIV/0!</v>
      </c>
      <c r="AT31" s="24">
        <f t="shared" si="25"/>
        <v>2.1965503295871658E-2</v>
      </c>
      <c r="AV31" s="24">
        <f t="shared" si="28"/>
        <v>0.51268255188316703</v>
      </c>
      <c r="AW31" s="24">
        <f t="shared" si="29"/>
        <v>0.58280254777070084</v>
      </c>
      <c r="AX31" s="24">
        <f t="shared" si="30"/>
        <v>0.30536130536130557</v>
      </c>
      <c r="AY31" s="24">
        <f t="shared" si="31"/>
        <v>0.35478260869565226</v>
      </c>
      <c r="AZ31" s="24">
        <f t="shared" si="32"/>
        <v>0.52389705882352944</v>
      </c>
      <c r="BA31" s="24">
        <f t="shared" si="33"/>
        <v>0.54018227009113495</v>
      </c>
      <c r="BB31" s="24">
        <f t="shared" si="34"/>
        <v>0.53117956423741552</v>
      </c>
      <c r="BC31" s="24">
        <f t="shared" si="35"/>
        <v>0.63586956521739113</v>
      </c>
      <c r="BD31" s="24">
        <f t="shared" si="36"/>
        <v>0.51643192488262923</v>
      </c>
      <c r="BE31" s="24">
        <f t="shared" si="37"/>
        <v>0.45206547155105214</v>
      </c>
      <c r="BF31" s="24">
        <f t="shared" si="38"/>
        <v>0.31750741839762586</v>
      </c>
      <c r="BG31" s="24">
        <f t="shared" si="39"/>
        <v>0.42244738893219003</v>
      </c>
      <c r="BH31" s="24">
        <f t="shared" si="40"/>
        <v>0.57085668534827838</v>
      </c>
      <c r="BI31" s="24">
        <f t="shared" si="41"/>
        <v>0.36642453591606139</v>
      </c>
      <c r="BJ31" s="24">
        <f t="shared" si="42"/>
        <v>0.52509960159362556</v>
      </c>
      <c r="BK31" s="24">
        <f t="shared" si="43"/>
        <v>0.54478114478114481</v>
      </c>
      <c r="BL31" s="24">
        <f t="shared" si="44"/>
        <v>0.51306757765060396</v>
      </c>
      <c r="BM31" s="24">
        <f t="shared" si="27"/>
        <v>0.49478697422587192</v>
      </c>
      <c r="BN31" s="24">
        <f t="shared" si="27"/>
        <v>0.44661849946489141</v>
      </c>
      <c r="BO31" s="24">
        <f t="shared" si="27"/>
        <v>0.45502855379866958</v>
      </c>
      <c r="BP31" s="24" t="e">
        <f t="shared" si="45"/>
        <v>#DIV/0!</v>
      </c>
      <c r="BQ31" s="24">
        <f t="shared" si="46"/>
        <v>0.50442996640539151</v>
      </c>
    </row>
    <row r="32" spans="1:69" x14ac:dyDescent="0.25">
      <c r="A32" s="31">
        <f>+[1]NAC!A33</f>
        <v>43525</v>
      </c>
      <c r="B32" s="17">
        <f>+[1]NAC!B33</f>
        <v>206</v>
      </c>
      <c r="C32" s="18">
        <f>+[1]NAC!C33</f>
        <v>210.6</v>
      </c>
      <c r="D32" s="19">
        <f>+[1]NAC!D33</f>
        <v>174.8</v>
      </c>
      <c r="E32" s="19">
        <f>+[1]NAC!E33</f>
        <v>166</v>
      </c>
      <c r="F32" s="19">
        <f>+[1]NAC!F33</f>
        <v>255.7</v>
      </c>
      <c r="G32" s="19">
        <f>+[1]NAC!G33</f>
        <v>193</v>
      </c>
      <c r="H32" s="19">
        <f>+[1]NAC!H33</f>
        <v>210.4</v>
      </c>
      <c r="I32" s="19">
        <f>+[1]NAC!I33</f>
        <v>219.5</v>
      </c>
      <c r="J32" s="19">
        <f>+[1]NAC!J33</f>
        <v>236.1</v>
      </c>
      <c r="K32" s="19">
        <f>+[1]NAC!K33</f>
        <v>190</v>
      </c>
      <c r="L32" s="19">
        <f>+[1]NAC!L33</f>
        <v>209.5</v>
      </c>
      <c r="M32" s="19">
        <f>+[1]NAC!M33</f>
        <v>190.4</v>
      </c>
      <c r="N32" s="20">
        <f>+[1]NAC!N33</f>
        <v>202.2</v>
      </c>
      <c r="O32" s="18">
        <f>+[1]NAC!P33</f>
        <v>177.3</v>
      </c>
      <c r="P32" s="18">
        <f>+[1]NAC!Q33</f>
        <v>200.2</v>
      </c>
      <c r="Q32" s="18">
        <f>+[1]NAC!R33</f>
        <v>240.7</v>
      </c>
      <c r="R32" s="18">
        <f t="shared" si="0"/>
        <v>206.13289686099998</v>
      </c>
      <c r="S32" s="19">
        <f t="shared" si="1"/>
        <v>194.98254598687527</v>
      </c>
      <c r="T32" s="19">
        <f t="shared" si="2"/>
        <v>185.22955220463655</v>
      </c>
      <c r="U32" s="19">
        <f t="shared" si="3"/>
        <v>183.53008119920111</v>
      </c>
      <c r="V32" s="19"/>
      <c r="W32" s="20">
        <f t="shared" si="4"/>
        <v>199.52210235818677</v>
      </c>
      <c r="Y32" s="24">
        <f t="shared" si="7"/>
        <v>4.674796747967469E-2</v>
      </c>
      <c r="Z32" s="24">
        <f t="shared" si="8"/>
        <v>5.9356136820925443E-2</v>
      </c>
      <c r="AA32" s="24">
        <f t="shared" si="9"/>
        <v>4.0476190476190554E-2</v>
      </c>
      <c r="AB32" s="24">
        <f t="shared" si="10"/>
        <v>6.5468549422336153E-2</v>
      </c>
      <c r="AC32" s="24">
        <f t="shared" si="11"/>
        <v>2.8146361077603599E-2</v>
      </c>
      <c r="AD32" s="24">
        <f t="shared" si="12"/>
        <v>3.8192576654115129E-2</v>
      </c>
      <c r="AE32" s="24">
        <f t="shared" si="13"/>
        <v>3.2384690873405342E-2</v>
      </c>
      <c r="AF32" s="24">
        <f t="shared" si="14"/>
        <v>4.1765543426673046E-2</v>
      </c>
      <c r="AG32" s="24">
        <f t="shared" si="15"/>
        <v>4.4228217602830577E-2</v>
      </c>
      <c r="AH32" s="24">
        <f t="shared" si="16"/>
        <v>1.9860440150295089E-2</v>
      </c>
      <c r="AI32" s="24">
        <f t="shared" si="17"/>
        <v>0.17961711711711725</v>
      </c>
      <c r="AJ32" s="24">
        <f t="shared" si="18"/>
        <v>4.328767123287669E-2</v>
      </c>
      <c r="AK32" s="24">
        <f t="shared" si="19"/>
        <v>3.0581039755351647E-2</v>
      </c>
      <c r="AL32" s="24">
        <f t="shared" si="20"/>
        <v>4.7253396337861853E-2</v>
      </c>
      <c r="AM32" s="24">
        <f t="shared" si="21"/>
        <v>4.5977011494252817E-2</v>
      </c>
      <c r="AN32" s="24">
        <f t="shared" si="22"/>
        <v>4.9258936355710548E-2</v>
      </c>
      <c r="AO32" s="24">
        <f t="shared" si="23"/>
        <v>4.6925626850999658E-2</v>
      </c>
      <c r="AP32" s="24">
        <f t="shared" si="47"/>
        <v>4.9132906946895982E-2</v>
      </c>
      <c r="AQ32" s="24">
        <f t="shared" si="48"/>
        <v>4.1357008859664424E-2</v>
      </c>
      <c r="AR32" s="24">
        <f t="shared" si="49"/>
        <v>4.0700299469493384E-2</v>
      </c>
      <c r="AS32" s="24" t="e">
        <f t="shared" si="24"/>
        <v>#DIV/0!</v>
      </c>
      <c r="AT32" s="24">
        <f t="shared" si="25"/>
        <v>4.5600406874442667E-2</v>
      </c>
      <c r="AV32" s="24">
        <f t="shared" si="28"/>
        <v>0.54770848985725018</v>
      </c>
      <c r="AW32" s="24">
        <f t="shared" si="29"/>
        <v>0.63891050583657583</v>
      </c>
      <c r="AX32" s="24">
        <f t="shared" si="30"/>
        <v>0.34876543209876565</v>
      </c>
      <c r="AY32" s="24">
        <f t="shared" si="31"/>
        <v>0.38218151540383016</v>
      </c>
      <c r="AZ32" s="24">
        <f t="shared" si="32"/>
        <v>0.55819622181596595</v>
      </c>
      <c r="BA32" s="24">
        <f t="shared" si="33"/>
        <v>0.52931854199683048</v>
      </c>
      <c r="BB32" s="24">
        <f t="shared" si="34"/>
        <v>0.56083086053412456</v>
      </c>
      <c r="BC32" s="24">
        <f t="shared" si="35"/>
        <v>0.67429443173150272</v>
      </c>
      <c r="BD32" s="24">
        <f t="shared" si="36"/>
        <v>0.54112271540469981</v>
      </c>
      <c r="BE32" s="24">
        <f t="shared" si="37"/>
        <v>0.46379044684129411</v>
      </c>
      <c r="BF32" s="24">
        <f t="shared" si="38"/>
        <v>0.36571056062581486</v>
      </c>
      <c r="BG32" s="24">
        <f t="shared" si="39"/>
        <v>0.4578866768759573</v>
      </c>
      <c r="BH32" s="24">
        <f t="shared" si="40"/>
        <v>0.58962264150943389</v>
      </c>
      <c r="BI32" s="24">
        <f t="shared" si="41"/>
        <v>0.4082605242255759</v>
      </c>
      <c r="BJ32" s="24">
        <f t="shared" si="42"/>
        <v>0.55555555555555558</v>
      </c>
      <c r="BK32" s="24">
        <f t="shared" si="43"/>
        <v>0.58877887788778871</v>
      </c>
      <c r="BL32" s="24">
        <f t="shared" si="44"/>
        <v>0.54742014704663533</v>
      </c>
      <c r="BM32" s="24">
        <f t="shared" si="27"/>
        <v>0.52998875413064961</v>
      </c>
      <c r="BN32" s="24">
        <f t="shared" si="27"/>
        <v>0.46500739861531448</v>
      </c>
      <c r="BO32" s="24">
        <f t="shared" si="27"/>
        <v>0.46745144406060013</v>
      </c>
      <c r="BP32" s="24" t="e">
        <f t="shared" si="45"/>
        <v>#DIV/0!</v>
      </c>
      <c r="BQ32" s="24">
        <f t="shared" si="46"/>
        <v>0.52651891845257115</v>
      </c>
    </row>
    <row r="33" spans="1:69" x14ac:dyDescent="0.25">
      <c r="A33" s="31">
        <f>+[1]NAC!A34</f>
        <v>43556</v>
      </c>
      <c r="B33" s="17">
        <f>+[1]NAC!B34</f>
        <v>213.1</v>
      </c>
      <c r="C33" s="18">
        <f>+[1]NAC!C34</f>
        <v>216</v>
      </c>
      <c r="D33" s="19">
        <f>+[1]NAC!D34</f>
        <v>176.6</v>
      </c>
      <c r="E33" s="19">
        <f>+[1]NAC!E34</f>
        <v>176.3</v>
      </c>
      <c r="F33" s="19">
        <f>+[1]NAC!F34</f>
        <v>263.2</v>
      </c>
      <c r="G33" s="19">
        <f>+[1]NAC!G34</f>
        <v>201.9</v>
      </c>
      <c r="H33" s="19">
        <f>+[1]NAC!H34</f>
        <v>217.7</v>
      </c>
      <c r="I33" s="19">
        <f>+[1]NAC!I34</f>
        <v>229.1</v>
      </c>
      <c r="J33" s="19">
        <f>+[1]NAC!J34</f>
        <v>244.3</v>
      </c>
      <c r="K33" s="19">
        <f>+[1]NAC!K34</f>
        <v>196</v>
      </c>
      <c r="L33" s="19">
        <f>+[1]NAC!L34</f>
        <v>212.7</v>
      </c>
      <c r="M33" s="19">
        <f>+[1]NAC!M34</f>
        <v>198.2</v>
      </c>
      <c r="N33" s="20">
        <f>+[1]NAC!N34</f>
        <v>208.2</v>
      </c>
      <c r="O33" s="18">
        <f>+[1]NAC!P34</f>
        <v>180.2</v>
      </c>
      <c r="P33" s="18">
        <f>+[1]NAC!Q34</f>
        <v>207.7</v>
      </c>
      <c r="Q33" s="18">
        <f>+[1]NAC!R34</f>
        <v>248.6</v>
      </c>
      <c r="R33" s="18">
        <f t="shared" si="0"/>
        <v>213.23489443699998</v>
      </c>
      <c r="S33" s="19">
        <f t="shared" si="1"/>
        <v>201.67837540329256</v>
      </c>
      <c r="T33" s="19">
        <f t="shared" si="2"/>
        <v>193.37319253347135</v>
      </c>
      <c r="U33" s="19">
        <f t="shared" si="3"/>
        <v>191.78667243640336</v>
      </c>
      <c r="V33" s="19"/>
      <c r="W33" s="20">
        <f t="shared" si="4"/>
        <v>207.68879230840929</v>
      </c>
      <c r="Y33" s="24">
        <f t="shared" si="7"/>
        <v>3.4466019417475735E-2</v>
      </c>
      <c r="Z33" s="24">
        <f t="shared" si="8"/>
        <v>2.5641025641025772E-2</v>
      </c>
      <c r="AA33" s="24">
        <f t="shared" si="9"/>
        <v>1.0297482837528404E-2</v>
      </c>
      <c r="AB33" s="24">
        <f t="shared" si="10"/>
        <v>6.204819277108431E-2</v>
      </c>
      <c r="AC33" s="24">
        <f t="shared" si="11"/>
        <v>2.9331247555729467E-2</v>
      </c>
      <c r="AD33" s="24">
        <f t="shared" si="12"/>
        <v>4.611398963730573E-2</v>
      </c>
      <c r="AE33" s="24">
        <f t="shared" si="13"/>
        <v>3.4695817490494107E-2</v>
      </c>
      <c r="AF33" s="24">
        <f t="shared" si="14"/>
        <v>4.3735763097949798E-2</v>
      </c>
      <c r="AG33" s="24">
        <f t="shared" si="15"/>
        <v>3.473104616687861E-2</v>
      </c>
      <c r="AH33" s="24">
        <f t="shared" si="16"/>
        <v>3.1578947368421151E-2</v>
      </c>
      <c r="AI33" s="24">
        <f t="shared" si="17"/>
        <v>1.5274463007159955E-2</v>
      </c>
      <c r="AJ33" s="24">
        <f t="shared" si="18"/>
        <v>4.0966386554621703E-2</v>
      </c>
      <c r="AK33" s="24">
        <f t="shared" si="19"/>
        <v>2.9673590504450953E-2</v>
      </c>
      <c r="AL33" s="24">
        <f t="shared" si="20"/>
        <v>1.6356457980823302E-2</v>
      </c>
      <c r="AM33" s="24">
        <f t="shared" si="21"/>
        <v>3.7462537462537471E-2</v>
      </c>
      <c r="AN33" s="24">
        <f t="shared" si="22"/>
        <v>3.2820938928126431E-2</v>
      </c>
      <c r="AO33" s="24">
        <f t="shared" si="23"/>
        <v>3.4453489395188663E-2</v>
      </c>
      <c r="AP33" s="24">
        <f t="shared" si="47"/>
        <v>3.4340660506443577E-2</v>
      </c>
      <c r="AQ33" s="24">
        <f t="shared" si="48"/>
        <v>4.3965124527418409E-2</v>
      </c>
      <c r="AR33" s="24">
        <f t="shared" si="49"/>
        <v>4.4987672774146947E-2</v>
      </c>
      <c r="AS33" s="24" t="e">
        <f t="shared" si="24"/>
        <v>#DIV/0!</v>
      </c>
      <c r="AT33" s="24">
        <f t="shared" si="25"/>
        <v>4.0931254501125336E-2</v>
      </c>
      <c r="AV33" s="24">
        <f t="shared" si="28"/>
        <v>0.55774853801169577</v>
      </c>
      <c r="AW33" s="24">
        <f t="shared" si="29"/>
        <v>0.66153846153846163</v>
      </c>
      <c r="AX33" s="24">
        <f t="shared" si="30"/>
        <v>0.34501142421934494</v>
      </c>
      <c r="AY33" s="24">
        <f t="shared" si="31"/>
        <v>0.4115292233787029</v>
      </c>
      <c r="AZ33" s="24">
        <f t="shared" si="32"/>
        <v>0.4853273137697518</v>
      </c>
      <c r="BA33" s="24">
        <f t="shared" si="33"/>
        <v>0.57981220657276999</v>
      </c>
      <c r="BB33" s="24">
        <f t="shared" si="34"/>
        <v>0.58673469387755106</v>
      </c>
      <c r="BC33" s="24">
        <f t="shared" si="35"/>
        <v>0.68085106382978711</v>
      </c>
      <c r="BD33" s="24">
        <f t="shared" si="36"/>
        <v>0.57816537467700257</v>
      </c>
      <c r="BE33" s="24">
        <f t="shared" si="37"/>
        <v>0.4814814814814814</v>
      </c>
      <c r="BF33" s="24">
        <f t="shared" si="38"/>
        <v>0.37491919844861021</v>
      </c>
      <c r="BG33" s="24">
        <f t="shared" si="39"/>
        <v>0.48353293413173648</v>
      </c>
      <c r="BH33" s="24">
        <f t="shared" si="40"/>
        <v>0.61020881670533611</v>
      </c>
      <c r="BI33" s="24">
        <f t="shared" si="41"/>
        <v>0.41889763779527556</v>
      </c>
      <c r="BJ33" s="24">
        <f t="shared" si="42"/>
        <v>0.57946768060836495</v>
      </c>
      <c r="BK33" s="24">
        <f t="shared" si="43"/>
        <v>0.55862068965517242</v>
      </c>
      <c r="BL33" s="24">
        <f t="shared" si="44"/>
        <v>0.55817340770208035</v>
      </c>
      <c r="BM33" s="24">
        <f t="shared" ref="BM33:BM95" si="50">+S33/S21-1</f>
        <v>0.55383824560507922</v>
      </c>
      <c r="BN33" s="24">
        <f t="shared" ref="BN33:BN95" si="51">+T33/T21-1</f>
        <v>0.49331561884501496</v>
      </c>
      <c r="BO33" s="24">
        <f t="shared" ref="BO33:BO95" si="52">+U33/U21-1</f>
        <v>0.49666802920867759</v>
      </c>
      <c r="BP33" s="24" t="e">
        <f t="shared" si="45"/>
        <v>#DIV/0!</v>
      </c>
      <c r="BQ33" s="24">
        <f t="shared" si="46"/>
        <v>0.55025906416508352</v>
      </c>
    </row>
    <row r="34" spans="1:69" x14ac:dyDescent="0.25">
      <c r="A34" s="31">
        <f>+[1]NAC!A35</f>
        <v>43586</v>
      </c>
      <c r="B34" s="17">
        <f>+[1]NAC!B35</f>
        <v>219.6</v>
      </c>
      <c r="C34" s="18">
        <f>+[1]NAC!C35</f>
        <v>221.3</v>
      </c>
      <c r="D34" s="19">
        <f>+[1]NAC!D35</f>
        <v>180.5</v>
      </c>
      <c r="E34" s="19">
        <f>+[1]NAC!E35</f>
        <v>182.2</v>
      </c>
      <c r="F34" s="19">
        <f>+[1]NAC!F35</f>
        <v>273.7</v>
      </c>
      <c r="G34" s="19">
        <f>+[1]NAC!G35</f>
        <v>208.3</v>
      </c>
      <c r="H34" s="19">
        <f>+[1]NAC!H35</f>
        <v>228.8</v>
      </c>
      <c r="I34" s="19">
        <f>+[1]NAC!I35</f>
        <v>237.1</v>
      </c>
      <c r="J34" s="19">
        <f>+[1]NAC!J35</f>
        <v>249.1</v>
      </c>
      <c r="K34" s="19">
        <f>+[1]NAC!K35</f>
        <v>200.7</v>
      </c>
      <c r="L34" s="19">
        <f>+[1]NAC!L35</f>
        <v>219.7</v>
      </c>
      <c r="M34" s="19">
        <f>+[1]NAC!M35</f>
        <v>202.6</v>
      </c>
      <c r="N34" s="20">
        <f>+[1]NAC!N35</f>
        <v>214</v>
      </c>
      <c r="O34" s="18">
        <f>+[1]NAC!P35</f>
        <v>181.3</v>
      </c>
      <c r="P34" s="18">
        <f>+[1]NAC!Q35</f>
        <v>214.3</v>
      </c>
      <c r="Q34" s="18">
        <f>+[1]NAC!R35</f>
        <v>257.8</v>
      </c>
      <c r="R34" s="18">
        <f t="shared" si="0"/>
        <v>219.78519791499997</v>
      </c>
      <c r="S34" s="19">
        <f t="shared" si="1"/>
        <v>206.94044242867361</v>
      </c>
      <c r="T34" s="19">
        <f t="shared" si="2"/>
        <v>198.73918427357543</v>
      </c>
      <c r="U34" s="19">
        <f t="shared" si="3"/>
        <v>197.47017535131701</v>
      </c>
      <c r="V34" s="19"/>
      <c r="W34" s="20">
        <f t="shared" si="4"/>
        <v>214.72544944487612</v>
      </c>
      <c r="Y34" s="24">
        <f t="shared" si="7"/>
        <v>3.0502111684655109E-2</v>
      </c>
      <c r="Z34" s="24">
        <f t="shared" si="8"/>
        <v>2.4537037037037024E-2</v>
      </c>
      <c r="AA34" s="24">
        <f t="shared" si="9"/>
        <v>2.2083805209513141E-2</v>
      </c>
      <c r="AB34" s="24">
        <f t="shared" si="10"/>
        <v>3.3465683494044107E-2</v>
      </c>
      <c r="AC34" s="24">
        <f t="shared" si="11"/>
        <v>3.9893617021276695E-2</v>
      </c>
      <c r="AD34" s="24">
        <f t="shared" si="12"/>
        <v>3.1698860822189312E-2</v>
      </c>
      <c r="AE34" s="24">
        <f t="shared" si="13"/>
        <v>5.0987597611391822E-2</v>
      </c>
      <c r="AF34" s="24">
        <f t="shared" si="14"/>
        <v>3.4919249236141425E-2</v>
      </c>
      <c r="AG34" s="24">
        <f t="shared" si="15"/>
        <v>1.9647973802701557E-2</v>
      </c>
      <c r="AH34" s="24">
        <f t="shared" si="16"/>
        <v>2.3979591836734704E-2</v>
      </c>
      <c r="AI34" s="24">
        <f t="shared" si="17"/>
        <v>3.2910202162670377E-2</v>
      </c>
      <c r="AJ34" s="24">
        <f t="shared" si="18"/>
        <v>2.2199798183652808E-2</v>
      </c>
      <c r="AK34" s="24">
        <f t="shared" si="19"/>
        <v>2.7857829010566881E-2</v>
      </c>
      <c r="AL34" s="24">
        <f t="shared" si="20"/>
        <v>6.1043285238624456E-3</v>
      </c>
      <c r="AM34" s="24">
        <f t="shared" si="21"/>
        <v>3.1776600866634697E-2</v>
      </c>
      <c r="AN34" s="24">
        <f t="shared" si="22"/>
        <v>3.7007240547063613E-2</v>
      </c>
      <c r="AO34" s="24">
        <f t="shared" si="23"/>
        <v>3.0718722164562395E-2</v>
      </c>
      <c r="AP34" s="24">
        <f t="shared" si="47"/>
        <v>2.6091379479126431E-2</v>
      </c>
      <c r="AQ34" s="24">
        <f t="shared" si="48"/>
        <v>2.774940864243769E-2</v>
      </c>
      <c r="AR34" s="24">
        <f t="shared" si="49"/>
        <v>2.9634504017990615E-2</v>
      </c>
      <c r="AS34" s="24" t="e">
        <f t="shared" si="24"/>
        <v>#DIV/0!</v>
      </c>
      <c r="AT34" s="24">
        <f t="shared" si="25"/>
        <v>3.3880774490795185E-2</v>
      </c>
      <c r="AV34" s="24">
        <f t="shared" si="28"/>
        <v>0.57306590257879653</v>
      </c>
      <c r="AW34" s="24">
        <f t="shared" si="29"/>
        <v>0.64903129657228043</v>
      </c>
      <c r="AX34" s="24">
        <f t="shared" si="30"/>
        <v>0.35307346326836586</v>
      </c>
      <c r="AY34" s="24">
        <f t="shared" si="31"/>
        <v>0.43014128728414436</v>
      </c>
      <c r="AZ34" s="24">
        <f t="shared" si="32"/>
        <v>0.55599772598067077</v>
      </c>
      <c r="BA34" s="24">
        <f t="shared" si="33"/>
        <v>0.59494640122511511</v>
      </c>
      <c r="BB34" s="24">
        <f t="shared" si="34"/>
        <v>0.63079116179615102</v>
      </c>
      <c r="BC34" s="24">
        <f t="shared" si="35"/>
        <v>0.70698344132469382</v>
      </c>
      <c r="BD34" s="24">
        <f t="shared" si="36"/>
        <v>0.54816656308265999</v>
      </c>
      <c r="BE34" s="24">
        <f t="shared" si="37"/>
        <v>0.48008849557522115</v>
      </c>
      <c r="BF34" s="24">
        <f t="shared" si="38"/>
        <v>0.40743113388853303</v>
      </c>
      <c r="BG34" s="24">
        <f t="shared" si="39"/>
        <v>0.48099415204678353</v>
      </c>
      <c r="BH34" s="24">
        <f t="shared" si="40"/>
        <v>0.62244124336618634</v>
      </c>
      <c r="BI34" s="24">
        <f t="shared" si="41"/>
        <v>0.39247311827957021</v>
      </c>
      <c r="BJ34" s="24">
        <f t="shared" si="42"/>
        <v>0.5874074074074076</v>
      </c>
      <c r="BK34" s="24">
        <f t="shared" si="43"/>
        <v>0.61125000000000007</v>
      </c>
      <c r="BL34" s="24">
        <f t="shared" si="44"/>
        <v>0.57310837267646919</v>
      </c>
      <c r="BM34" s="24">
        <f t="shared" si="50"/>
        <v>0.55386051036137274</v>
      </c>
      <c r="BN34" s="24">
        <f t="shared" si="51"/>
        <v>0.50116104834559194</v>
      </c>
      <c r="BO34" s="24">
        <f t="shared" si="52"/>
        <v>0.50808629819962614</v>
      </c>
      <c r="BP34" s="24" t="e">
        <f t="shared" si="45"/>
        <v>#DIV/0!</v>
      </c>
      <c r="BQ34" s="24">
        <f t="shared" si="46"/>
        <v>0.56857207633353757</v>
      </c>
    </row>
    <row r="35" spans="1:69" x14ac:dyDescent="0.25">
      <c r="A35" s="31">
        <f>+[1]NAC!A36</f>
        <v>43617</v>
      </c>
      <c r="B35" s="17">
        <f>+[1]NAC!B36</f>
        <v>225.5</v>
      </c>
      <c r="C35" s="18">
        <f>+[1]NAC!C36</f>
        <v>226.9</v>
      </c>
      <c r="D35" s="19">
        <f>+[1]NAC!D36</f>
        <v>185.4</v>
      </c>
      <c r="E35" s="19">
        <f>+[1]NAC!E36</f>
        <v>185.7</v>
      </c>
      <c r="F35" s="19">
        <f>+[1]NAC!F36</f>
        <v>281.10000000000002</v>
      </c>
      <c r="G35" s="19">
        <f>+[1]NAC!G36</f>
        <v>215.5</v>
      </c>
      <c r="H35" s="19">
        <f>+[1]NAC!H36</f>
        <v>236.9</v>
      </c>
      <c r="I35" s="19">
        <f>+[1]NAC!I36</f>
        <v>240.8</v>
      </c>
      <c r="J35" s="19">
        <f>+[1]NAC!J36</f>
        <v>266.89999999999998</v>
      </c>
      <c r="K35" s="19">
        <f>+[1]NAC!K36</f>
        <v>208.1</v>
      </c>
      <c r="L35" s="19">
        <f>+[1]NAC!L36</f>
        <v>223.5</v>
      </c>
      <c r="M35" s="19">
        <f>+[1]NAC!M36</f>
        <v>207.7</v>
      </c>
      <c r="N35" s="20">
        <f>+[1]NAC!N36</f>
        <v>218.6</v>
      </c>
      <c r="O35" s="18">
        <f>+[1]NAC!P36</f>
        <v>185.8</v>
      </c>
      <c r="P35" s="18">
        <f>+[1]NAC!Q36</f>
        <v>220.2</v>
      </c>
      <c r="Q35" s="18">
        <f>+[1]NAC!R36</f>
        <v>265</v>
      </c>
      <c r="R35" s="18">
        <f t="shared" si="0"/>
        <v>225.76909740400001</v>
      </c>
      <c r="S35" s="19">
        <f t="shared" si="1"/>
        <v>212.42197651461959</v>
      </c>
      <c r="T35" s="19">
        <f t="shared" si="2"/>
        <v>204.18837682450322</v>
      </c>
      <c r="U35" s="19">
        <f t="shared" si="3"/>
        <v>203.0341437667546</v>
      </c>
      <c r="V35" s="19"/>
      <c r="W35" s="20">
        <f t="shared" si="4"/>
        <v>220.87855274675798</v>
      </c>
      <c r="Y35" s="24">
        <f t="shared" si="7"/>
        <v>2.6867030965391558E-2</v>
      </c>
      <c r="Z35" s="24">
        <f t="shared" si="8"/>
        <v>2.5305015815634935E-2</v>
      </c>
      <c r="AA35" s="24">
        <f t="shared" si="9"/>
        <v>2.7146814404432229E-2</v>
      </c>
      <c r="AB35" s="24">
        <f t="shared" si="10"/>
        <v>1.9209659714599425E-2</v>
      </c>
      <c r="AC35" s="24">
        <f t="shared" si="11"/>
        <v>2.7036901717208739E-2</v>
      </c>
      <c r="AD35" s="24">
        <f t="shared" si="12"/>
        <v>3.4565530484877538E-2</v>
      </c>
      <c r="AE35" s="24">
        <f t="shared" si="13"/>
        <v>3.5402097902097918E-2</v>
      </c>
      <c r="AF35" s="24">
        <f t="shared" si="14"/>
        <v>1.5605229860818248E-2</v>
      </c>
      <c r="AG35" s="24">
        <f t="shared" si="15"/>
        <v>7.1457246085909309E-2</v>
      </c>
      <c r="AH35" s="24">
        <f t="shared" si="16"/>
        <v>3.6870951669157881E-2</v>
      </c>
      <c r="AI35" s="24">
        <f t="shared" si="17"/>
        <v>1.7296313154301357E-2</v>
      </c>
      <c r="AJ35" s="24">
        <f t="shared" si="18"/>
        <v>2.5172754195458946E-2</v>
      </c>
      <c r="AK35" s="24">
        <f t="shared" si="19"/>
        <v>2.1495327102803774E-2</v>
      </c>
      <c r="AL35" s="24">
        <f t="shared" si="20"/>
        <v>2.4820739106453438E-2</v>
      </c>
      <c r="AM35" s="24">
        <f t="shared" si="21"/>
        <v>2.7531497900139978E-2</v>
      </c>
      <c r="AN35" s="24">
        <f t="shared" si="22"/>
        <v>2.7928626842513626E-2</v>
      </c>
      <c r="AO35" s="24">
        <f t="shared" si="23"/>
        <v>2.7226125989222805E-2</v>
      </c>
      <c r="AP35" s="24">
        <f t="shared" si="47"/>
        <v>2.6488462195277895E-2</v>
      </c>
      <c r="AQ35" s="24">
        <f t="shared" si="48"/>
        <v>2.7418813108474271E-2</v>
      </c>
      <c r="AR35" s="24">
        <f t="shared" si="49"/>
        <v>2.8176246896721491E-2</v>
      </c>
      <c r="AS35" s="24" t="e">
        <f t="shared" si="24"/>
        <v>#DIV/0!</v>
      </c>
      <c r="AT35" s="24">
        <f t="shared" si="25"/>
        <v>2.8655677833201887E-2</v>
      </c>
      <c r="AV35" s="24">
        <f t="shared" si="28"/>
        <v>0.55732044198895014</v>
      </c>
      <c r="AW35" s="24">
        <f t="shared" si="29"/>
        <v>0.60694050991501425</v>
      </c>
      <c r="AX35" s="24">
        <f t="shared" si="30"/>
        <v>0.37741456166419018</v>
      </c>
      <c r="AY35" s="24">
        <f t="shared" si="31"/>
        <v>0.43066255778120155</v>
      </c>
      <c r="AZ35" s="24">
        <f t="shared" si="32"/>
        <v>0.55647840531561488</v>
      </c>
      <c r="BA35" s="24">
        <f t="shared" si="33"/>
        <v>0.58689248895434454</v>
      </c>
      <c r="BB35" s="24">
        <f t="shared" si="34"/>
        <v>0.61927546138072453</v>
      </c>
      <c r="BC35" s="24">
        <f t="shared" si="35"/>
        <v>0.63586956521739157</v>
      </c>
      <c r="BD35" s="24">
        <f t="shared" si="36"/>
        <v>0.65263157894736823</v>
      </c>
      <c r="BE35" s="24">
        <f t="shared" si="37"/>
        <v>0.48430813124108418</v>
      </c>
      <c r="BF35" s="24">
        <f t="shared" si="38"/>
        <v>0.41455696202531644</v>
      </c>
      <c r="BG35" s="24">
        <f t="shared" si="39"/>
        <v>0.47934472934472927</v>
      </c>
      <c r="BH35" s="24">
        <f t="shared" si="40"/>
        <v>0.60617193240264511</v>
      </c>
      <c r="BI35" s="24">
        <f t="shared" si="41"/>
        <v>0.38141263940520465</v>
      </c>
      <c r="BJ35" s="24">
        <f t="shared" si="42"/>
        <v>0.56725978647686826</v>
      </c>
      <c r="BK35" s="24">
        <f t="shared" si="43"/>
        <v>0.60898603521554362</v>
      </c>
      <c r="BL35" s="24">
        <f t="shared" si="44"/>
        <v>0.55794752379910273</v>
      </c>
      <c r="BM35" s="24">
        <f t="shared" si="50"/>
        <v>0.53762705982765313</v>
      </c>
      <c r="BN35" s="24">
        <f t="shared" si="51"/>
        <v>0.49911661974917965</v>
      </c>
      <c r="BO35" s="24">
        <f t="shared" si="52"/>
        <v>0.50588404328417291</v>
      </c>
      <c r="BP35" s="24" t="e">
        <f t="shared" si="45"/>
        <v>#DIV/0!</v>
      </c>
      <c r="BQ35" s="24">
        <f t="shared" si="46"/>
        <v>0.55781000760672028</v>
      </c>
    </row>
    <row r="36" spans="1:69" x14ac:dyDescent="0.25">
      <c r="A36" s="31">
        <f>+[1]NAC!A37</f>
        <v>43647</v>
      </c>
      <c r="B36" s="17">
        <f>+[1]NAC!B37</f>
        <v>230.5</v>
      </c>
      <c r="C36" s="18">
        <f>+[1]NAC!C37</f>
        <v>232</v>
      </c>
      <c r="D36" s="19">
        <f>+[1]NAC!D37</f>
        <v>186.9</v>
      </c>
      <c r="E36" s="19">
        <f>+[1]NAC!E37</f>
        <v>186.3</v>
      </c>
      <c r="F36" s="19">
        <f>+[1]NAC!F37</f>
        <v>287.2</v>
      </c>
      <c r="G36" s="19">
        <f>+[1]NAC!G37</f>
        <v>220.9</v>
      </c>
      <c r="H36" s="19">
        <f>+[1]NAC!H37</f>
        <v>246.7</v>
      </c>
      <c r="I36" s="19">
        <f>+[1]NAC!I37</f>
        <v>243.5</v>
      </c>
      <c r="J36" s="19">
        <f>+[1]NAC!J37</f>
        <v>267.39999999999998</v>
      </c>
      <c r="K36" s="19">
        <f>+[1]NAC!K37</f>
        <v>216.2</v>
      </c>
      <c r="L36" s="19">
        <f>+[1]NAC!L37</f>
        <v>228.2</v>
      </c>
      <c r="M36" s="19">
        <f>+[1]NAC!M37</f>
        <v>213.9</v>
      </c>
      <c r="N36" s="20">
        <f>+[1]NAC!N37</f>
        <v>224.5</v>
      </c>
      <c r="O36" s="18">
        <f>+[1]NAC!P37</f>
        <v>192.5</v>
      </c>
      <c r="P36" s="18">
        <f>+[1]NAC!Q37</f>
        <v>224.9</v>
      </c>
      <c r="Q36" s="18">
        <f>+[1]NAC!R37</f>
        <v>269.8</v>
      </c>
      <c r="R36" s="18">
        <f t="shared" si="0"/>
        <v>230.72713897199998</v>
      </c>
      <c r="S36" s="19">
        <f t="shared" si="1"/>
        <v>217.20923732304692</v>
      </c>
      <c r="T36" s="19">
        <f t="shared" si="2"/>
        <v>209.06054024275338</v>
      </c>
      <c r="U36" s="19">
        <f t="shared" si="3"/>
        <v>207.46986147276607</v>
      </c>
      <c r="V36" s="19"/>
      <c r="W36" s="20">
        <f t="shared" si="4"/>
        <v>225.57166193230242</v>
      </c>
      <c r="Y36" s="24">
        <f t="shared" si="7"/>
        <v>2.2172949002217335E-2</v>
      </c>
      <c r="Z36" s="24">
        <f t="shared" si="8"/>
        <v>2.2476862053768087E-2</v>
      </c>
      <c r="AA36" s="24">
        <f t="shared" si="9"/>
        <v>8.090614886731462E-3</v>
      </c>
      <c r="AB36" s="24">
        <f t="shared" si="10"/>
        <v>3.231017770597866E-3</v>
      </c>
      <c r="AC36" s="24">
        <f t="shared" si="11"/>
        <v>2.1700462468872139E-2</v>
      </c>
      <c r="AD36" s="24">
        <f t="shared" si="12"/>
        <v>2.5058004640371223E-2</v>
      </c>
      <c r="AE36" s="24">
        <f t="shared" si="13"/>
        <v>4.1367665681722121E-2</v>
      </c>
      <c r="AF36" s="24">
        <f t="shared" si="14"/>
        <v>1.1212624584717501E-2</v>
      </c>
      <c r="AG36" s="24">
        <f t="shared" si="15"/>
        <v>1.8733608092917908E-3</v>
      </c>
      <c r="AH36" s="24">
        <f t="shared" si="16"/>
        <v>3.892359442575688E-2</v>
      </c>
      <c r="AI36" s="24">
        <f t="shared" si="17"/>
        <v>2.1029082774049135E-2</v>
      </c>
      <c r="AJ36" s="24">
        <f t="shared" si="18"/>
        <v>2.9850746268656803E-2</v>
      </c>
      <c r="AK36" s="24">
        <f t="shared" si="19"/>
        <v>2.6989935956084121E-2</v>
      </c>
      <c r="AL36" s="24">
        <f t="shared" si="20"/>
        <v>3.6060279870828715E-2</v>
      </c>
      <c r="AM36" s="24">
        <f t="shared" si="21"/>
        <v>2.134423251589479E-2</v>
      </c>
      <c r="AN36" s="24">
        <f t="shared" si="22"/>
        <v>1.8113207547169941E-2</v>
      </c>
      <c r="AO36" s="24">
        <f t="shared" si="23"/>
        <v>2.1960674091405341E-2</v>
      </c>
      <c r="AP36" s="24">
        <f t="shared" si="47"/>
        <v>2.253656089156042E-2</v>
      </c>
      <c r="AQ36" s="24">
        <f t="shared" si="48"/>
        <v>2.3861120275409764E-2</v>
      </c>
      <c r="AR36" s="24">
        <f t="shared" si="49"/>
        <v>2.184715153677419E-2</v>
      </c>
      <c r="AS36" s="24" t="e">
        <f t="shared" si="24"/>
        <v>#DIV/0!</v>
      </c>
      <c r="AT36" s="24">
        <f t="shared" si="25"/>
        <v>2.1247464396985549E-2</v>
      </c>
      <c r="AV36" s="24">
        <f t="shared" si="28"/>
        <v>0.54387139986604138</v>
      </c>
      <c r="AW36" s="24">
        <f t="shared" si="29"/>
        <v>0.58038147138964558</v>
      </c>
      <c r="AX36" s="24">
        <f t="shared" si="30"/>
        <v>0.35336712527154246</v>
      </c>
      <c r="AY36" s="24">
        <f t="shared" si="31"/>
        <v>0.43750000000000022</v>
      </c>
      <c r="AZ36" s="24">
        <f t="shared" si="32"/>
        <v>0.57456140350877183</v>
      </c>
      <c r="BA36" s="24">
        <f t="shared" si="33"/>
        <v>0.56113074204947</v>
      </c>
      <c r="BB36" s="24">
        <f t="shared" si="34"/>
        <v>0.64029255319148914</v>
      </c>
      <c r="BC36" s="24">
        <f t="shared" si="35"/>
        <v>0.57299741602067167</v>
      </c>
      <c r="BD36" s="24">
        <f t="shared" si="36"/>
        <v>0.64655172413793083</v>
      </c>
      <c r="BE36" s="24">
        <f t="shared" si="37"/>
        <v>0.46775288526816006</v>
      </c>
      <c r="BF36" s="24">
        <f t="shared" si="38"/>
        <v>0.41915422885572129</v>
      </c>
      <c r="BG36" s="24">
        <f t="shared" si="39"/>
        <v>0.48130193905817165</v>
      </c>
      <c r="BH36" s="24">
        <f t="shared" si="40"/>
        <v>0.58769448373408761</v>
      </c>
      <c r="BI36" s="24">
        <f t="shared" si="41"/>
        <v>0.37893982808022919</v>
      </c>
      <c r="BJ36" s="24">
        <f t="shared" si="42"/>
        <v>0.55103448275862066</v>
      </c>
      <c r="BK36" s="24">
        <f t="shared" si="43"/>
        <v>0.59644970414201182</v>
      </c>
      <c r="BL36" s="24">
        <f t="shared" si="44"/>
        <v>0.54461446000573388</v>
      </c>
      <c r="BM36" s="24">
        <f t="shared" si="50"/>
        <v>0.52193706490729475</v>
      </c>
      <c r="BN36" s="24">
        <f t="shared" si="51"/>
        <v>0.49215261707407842</v>
      </c>
      <c r="BO36" s="24">
        <f t="shared" si="52"/>
        <v>0.49586580808124081</v>
      </c>
      <c r="BP36" s="24" t="e">
        <f t="shared" si="45"/>
        <v>#DIV/0!</v>
      </c>
      <c r="BQ36" s="24">
        <f t="shared" si="46"/>
        <v>0.54201169783083292</v>
      </c>
    </row>
    <row r="37" spans="1:69" x14ac:dyDescent="0.25">
      <c r="A37" s="31">
        <f>+[1]NAC!A38</f>
        <v>43678</v>
      </c>
      <c r="B37" s="17">
        <f>+[1]NAC!B38</f>
        <v>239.6</v>
      </c>
      <c r="C37" s="18">
        <f>+[1]NAC!C38</f>
        <v>242.5</v>
      </c>
      <c r="D37" s="19">
        <f>+[1]NAC!D38</f>
        <v>195.1</v>
      </c>
      <c r="E37" s="19">
        <f>+[1]NAC!E38</f>
        <v>192.2</v>
      </c>
      <c r="F37" s="19">
        <f>+[1]NAC!F38</f>
        <v>293.3</v>
      </c>
      <c r="G37" s="19">
        <f>+[1]NAC!G38</f>
        <v>234.3</v>
      </c>
      <c r="H37" s="19">
        <f>+[1]NAC!H38</f>
        <v>259.5</v>
      </c>
      <c r="I37" s="19">
        <f>+[1]NAC!I38</f>
        <v>253.1</v>
      </c>
      <c r="J37" s="19">
        <f>+[1]NAC!J38</f>
        <v>270.60000000000002</v>
      </c>
      <c r="K37" s="19">
        <f>+[1]NAC!K38</f>
        <v>225.2</v>
      </c>
      <c r="L37" s="19">
        <f>+[1]NAC!L38</f>
        <v>233.9</v>
      </c>
      <c r="M37" s="19">
        <f>+[1]NAC!M38</f>
        <v>221.6</v>
      </c>
      <c r="N37" s="20">
        <f>+[1]NAC!N38</f>
        <v>234.4</v>
      </c>
      <c r="O37" s="18">
        <f>+[1]NAC!P38</f>
        <v>200</v>
      </c>
      <c r="P37" s="18">
        <f>+[1]NAC!Q38</f>
        <v>235.3</v>
      </c>
      <c r="Q37" s="18">
        <f>+[1]NAC!R38</f>
        <v>275.5</v>
      </c>
      <c r="R37" s="18">
        <f t="shared" si="0"/>
        <v>239.85154904500001</v>
      </c>
      <c r="S37" s="19">
        <f t="shared" si="1"/>
        <v>226.61252297163762</v>
      </c>
      <c r="T37" s="19">
        <f t="shared" si="2"/>
        <v>217.75813621089503</v>
      </c>
      <c r="U37" s="19">
        <f t="shared" si="3"/>
        <v>216.49535658815691</v>
      </c>
      <c r="V37" s="19"/>
      <c r="W37" s="20">
        <f t="shared" si="4"/>
        <v>234.83886327552315</v>
      </c>
      <c r="Y37" s="24">
        <f t="shared" si="7"/>
        <v>3.9479392624728771E-2</v>
      </c>
      <c r="Z37" s="24">
        <f t="shared" si="8"/>
        <v>4.5258620689655249E-2</v>
      </c>
      <c r="AA37" s="24">
        <f t="shared" si="9"/>
        <v>4.3873729266987738E-2</v>
      </c>
      <c r="AB37" s="24">
        <f t="shared" si="10"/>
        <v>3.1669350509930139E-2</v>
      </c>
      <c r="AC37" s="24">
        <f t="shared" si="11"/>
        <v>2.1239554317548759E-2</v>
      </c>
      <c r="AD37" s="24">
        <f t="shared" si="12"/>
        <v>6.066093254866467E-2</v>
      </c>
      <c r="AE37" s="24">
        <f t="shared" si="13"/>
        <v>5.1884880421564805E-2</v>
      </c>
      <c r="AF37" s="24">
        <f t="shared" si="14"/>
        <v>3.942505133470231E-2</v>
      </c>
      <c r="AG37" s="24">
        <f t="shared" si="15"/>
        <v>1.1967090501121991E-2</v>
      </c>
      <c r="AH37" s="24">
        <f t="shared" si="16"/>
        <v>4.1628122109158117E-2</v>
      </c>
      <c r="AI37" s="24">
        <f t="shared" si="17"/>
        <v>2.4978089395267355E-2</v>
      </c>
      <c r="AJ37" s="24">
        <f t="shared" si="18"/>
        <v>3.5998129967274473E-2</v>
      </c>
      <c r="AK37" s="24">
        <f t="shared" si="19"/>
        <v>4.4097995545657076E-2</v>
      </c>
      <c r="AL37" s="24">
        <f t="shared" si="20"/>
        <v>3.8961038961038863E-2</v>
      </c>
      <c r="AM37" s="24">
        <f t="shared" si="21"/>
        <v>4.6242774566473965E-2</v>
      </c>
      <c r="AN37" s="24">
        <f t="shared" si="22"/>
        <v>2.1126760563380254E-2</v>
      </c>
      <c r="AO37" s="24">
        <f t="shared" si="23"/>
        <v>3.9546323478259371E-2</v>
      </c>
      <c r="AP37" s="24">
        <f t="shared" si="47"/>
        <v>4.3291370866541667E-2</v>
      </c>
      <c r="AQ37" s="24">
        <f t="shared" si="48"/>
        <v>4.1603240659582763E-2</v>
      </c>
      <c r="AR37" s="24">
        <f t="shared" si="49"/>
        <v>4.3502680588503706E-2</v>
      </c>
      <c r="AS37" s="24" t="e">
        <f t="shared" si="24"/>
        <v>#DIV/0!</v>
      </c>
      <c r="AT37" s="24">
        <f t="shared" si="25"/>
        <v>4.1083180678971765E-2</v>
      </c>
      <c r="AV37" s="24">
        <f t="shared" si="28"/>
        <v>0.5448098001289492</v>
      </c>
      <c r="AW37" s="24">
        <f t="shared" si="29"/>
        <v>0.58808120497707939</v>
      </c>
      <c r="AX37" s="24">
        <f t="shared" si="30"/>
        <v>0.39357142857142846</v>
      </c>
      <c r="AY37" s="24">
        <f t="shared" si="31"/>
        <v>0.47732513451191383</v>
      </c>
      <c r="AZ37" s="24">
        <f t="shared" si="32"/>
        <v>0.51419721218378944</v>
      </c>
      <c r="BA37" s="24">
        <f t="shared" si="33"/>
        <v>0.60479452054794525</v>
      </c>
      <c r="BB37" s="24">
        <f t="shared" si="34"/>
        <v>0.65814696485622992</v>
      </c>
      <c r="BC37" s="24">
        <f t="shared" si="35"/>
        <v>0.5710738671632527</v>
      </c>
      <c r="BD37" s="24">
        <f t="shared" si="36"/>
        <v>0.48192771084337371</v>
      </c>
      <c r="BE37" s="24">
        <f t="shared" si="37"/>
        <v>0.48060486522024992</v>
      </c>
      <c r="BF37" s="24">
        <f t="shared" si="38"/>
        <v>0.42708968883465537</v>
      </c>
      <c r="BG37" s="24">
        <f t="shared" si="39"/>
        <v>0.4983096686950641</v>
      </c>
      <c r="BH37" s="24">
        <f t="shared" si="40"/>
        <v>0.58057990559676331</v>
      </c>
      <c r="BI37" s="24">
        <f t="shared" si="41"/>
        <v>0.40548137737174961</v>
      </c>
      <c r="BJ37" s="24">
        <f t="shared" si="42"/>
        <v>0.57076101468624829</v>
      </c>
      <c r="BK37" s="24">
        <f t="shared" si="43"/>
        <v>0.53481894150417819</v>
      </c>
      <c r="BL37" s="24">
        <f t="shared" si="44"/>
        <v>0.54581624573324894</v>
      </c>
      <c r="BM37" s="24">
        <f t="shared" si="50"/>
        <v>0.54072873272624733</v>
      </c>
      <c r="BN37" s="24">
        <f t="shared" si="51"/>
        <v>0.51689530205348877</v>
      </c>
      <c r="BO37" s="24">
        <f t="shared" si="52"/>
        <v>0.52325233420277995</v>
      </c>
      <c r="BP37" s="24" t="e">
        <f t="shared" si="45"/>
        <v>#DIV/0!</v>
      </c>
      <c r="BQ37" s="24">
        <f t="shared" si="46"/>
        <v>0.54847665950367053</v>
      </c>
    </row>
    <row r="38" spans="1:69" x14ac:dyDescent="0.25">
      <c r="A38" s="31">
        <f>+[1]NAC!A39</f>
        <v>43709</v>
      </c>
      <c r="B38" s="17">
        <f>+[1]NAC!B39</f>
        <v>253.7</v>
      </c>
      <c r="C38" s="18">
        <f>+[1]NAC!C39</f>
        <v>256.39999999999998</v>
      </c>
      <c r="D38" s="19">
        <f>+[1]NAC!D39</f>
        <v>206.2</v>
      </c>
      <c r="E38" s="19">
        <f>+[1]NAC!E39</f>
        <v>210.5</v>
      </c>
      <c r="F38" s="19">
        <f>+[1]NAC!F39</f>
        <v>299.2</v>
      </c>
      <c r="G38" s="19">
        <f>+[1]NAC!G39</f>
        <v>251.7</v>
      </c>
      <c r="H38" s="19">
        <f>+[1]NAC!H39</f>
        <v>281.10000000000002</v>
      </c>
      <c r="I38" s="19">
        <f>+[1]NAC!I39</f>
        <v>265.10000000000002</v>
      </c>
      <c r="J38" s="19">
        <f>+[1]NAC!J39</f>
        <v>288.8</v>
      </c>
      <c r="K38" s="19">
        <f>+[1]NAC!K39</f>
        <v>242.2</v>
      </c>
      <c r="L38" s="19">
        <f>+[1]NAC!L39</f>
        <v>236.3</v>
      </c>
      <c r="M38" s="19">
        <f>+[1]NAC!M39</f>
        <v>233.2</v>
      </c>
      <c r="N38" s="20">
        <f>+[1]NAC!N39</f>
        <v>253.7</v>
      </c>
      <c r="O38" s="18">
        <f>+[1]NAC!P39</f>
        <v>217</v>
      </c>
      <c r="P38" s="18">
        <f>+[1]NAC!Q39</f>
        <v>250.5</v>
      </c>
      <c r="Q38" s="18">
        <f>+[1]NAC!R39</f>
        <v>284.7</v>
      </c>
      <c r="R38" s="18">
        <f t="shared" si="0"/>
        <v>254.03120268699996</v>
      </c>
      <c r="S38" s="19">
        <f t="shared" si="1"/>
        <v>241.67410369326765</v>
      </c>
      <c r="T38" s="19">
        <f t="shared" si="2"/>
        <v>234.07603040221622</v>
      </c>
      <c r="U38" s="19">
        <f t="shared" si="3"/>
        <v>234.36397224543177</v>
      </c>
      <c r="V38" s="19"/>
      <c r="W38" s="20">
        <f t="shared" si="4"/>
        <v>251.35006540930129</v>
      </c>
      <c r="Y38" s="24">
        <f t="shared" si="7"/>
        <v>5.8848080133555802E-2</v>
      </c>
      <c r="Z38" s="24">
        <f t="shared" si="8"/>
        <v>5.7319587628865909E-2</v>
      </c>
      <c r="AA38" s="24">
        <f t="shared" si="9"/>
        <v>5.6893900563813382E-2</v>
      </c>
      <c r="AB38" s="24">
        <f t="shared" si="10"/>
        <v>9.5213319458897105E-2</v>
      </c>
      <c r="AC38" s="24">
        <f t="shared" si="11"/>
        <v>2.0115922263893582E-2</v>
      </c>
      <c r="AD38" s="24">
        <f t="shared" si="12"/>
        <v>7.4263764404609356E-2</v>
      </c>
      <c r="AE38" s="24">
        <f t="shared" si="13"/>
        <v>8.323699421965336E-2</v>
      </c>
      <c r="AF38" s="24">
        <f t="shared" si="14"/>
        <v>4.7412090082971314E-2</v>
      </c>
      <c r="AG38" s="24">
        <f t="shared" si="15"/>
        <v>6.7257945306725686E-2</v>
      </c>
      <c r="AH38" s="24">
        <f t="shared" si="16"/>
        <v>7.5488454706927222E-2</v>
      </c>
      <c r="AI38" s="24">
        <f t="shared" si="17"/>
        <v>1.0260795211628926E-2</v>
      </c>
      <c r="AJ38" s="24">
        <f t="shared" si="18"/>
        <v>5.2346570397111991E-2</v>
      </c>
      <c r="AK38" s="24">
        <f t="shared" si="19"/>
        <v>8.2337883959044289E-2</v>
      </c>
      <c r="AL38" s="24">
        <f t="shared" si="20"/>
        <v>8.4999999999999964E-2</v>
      </c>
      <c r="AM38" s="24">
        <f t="shared" si="21"/>
        <v>6.4598385040373962E-2</v>
      </c>
      <c r="AN38" s="24">
        <f t="shared" si="22"/>
        <v>3.3393829401088926E-2</v>
      </c>
      <c r="AO38" s="24">
        <f t="shared" si="23"/>
        <v>5.9118457639561139E-2</v>
      </c>
      <c r="AP38" s="24">
        <f t="shared" si="47"/>
        <v>6.6464026454156278E-2</v>
      </c>
      <c r="AQ38" s="24">
        <f t="shared" si="48"/>
        <v>7.4935864511246564E-2</v>
      </c>
      <c r="AR38" s="24">
        <f t="shared" si="49"/>
        <v>8.2535791708764794E-2</v>
      </c>
      <c r="AS38" s="24" t="e">
        <f t="shared" si="24"/>
        <v>#DIV/0!</v>
      </c>
      <c r="AT38" s="24">
        <f t="shared" si="25"/>
        <v>7.0308644418902944E-2</v>
      </c>
      <c r="AV38" s="24">
        <f t="shared" si="28"/>
        <v>0.53571428571428581</v>
      </c>
      <c r="AW38" s="24">
        <f t="shared" si="29"/>
        <v>0.56915544675642571</v>
      </c>
      <c r="AX38" s="24">
        <f t="shared" si="30"/>
        <v>0.41039671682626544</v>
      </c>
      <c r="AY38" s="24">
        <f t="shared" si="31"/>
        <v>0.47408963585434161</v>
      </c>
      <c r="AZ38" s="24">
        <f t="shared" si="32"/>
        <v>0.51034830893488126</v>
      </c>
      <c r="BA38" s="24">
        <f t="shared" si="33"/>
        <v>0.57116104868913853</v>
      </c>
      <c r="BB38" s="24">
        <f t="shared" si="34"/>
        <v>0.71821515892420562</v>
      </c>
      <c r="BC38" s="24">
        <f t="shared" si="35"/>
        <v>0.49100112485939262</v>
      </c>
      <c r="BD38" s="24">
        <f t="shared" si="36"/>
        <v>0.54852546916890077</v>
      </c>
      <c r="BE38" s="24">
        <f t="shared" si="37"/>
        <v>0.49046153846153828</v>
      </c>
      <c r="BF38" s="24">
        <f t="shared" si="38"/>
        <v>0.41921921921921923</v>
      </c>
      <c r="BG38" s="24">
        <f t="shared" si="39"/>
        <v>0.49104859335038342</v>
      </c>
      <c r="BH38" s="24">
        <f t="shared" si="40"/>
        <v>0.58463460337289197</v>
      </c>
      <c r="BI38" s="24">
        <f t="shared" si="41"/>
        <v>0.46621621621621623</v>
      </c>
      <c r="BJ38" s="24">
        <f t="shared" si="42"/>
        <v>0.55300681959082443</v>
      </c>
      <c r="BK38" s="24">
        <f t="shared" si="43"/>
        <v>0.51516764236295898</v>
      </c>
      <c r="BL38" s="24">
        <f t="shared" si="44"/>
        <v>0.53632887002756724</v>
      </c>
      <c r="BM38" s="24">
        <f t="shared" si="50"/>
        <v>0.53045017146448337</v>
      </c>
      <c r="BN38" s="24">
        <f t="shared" si="51"/>
        <v>0.51084101448050512</v>
      </c>
      <c r="BO38" s="24">
        <f t="shared" si="52"/>
        <v>0.51742878925413116</v>
      </c>
      <c r="BP38" s="24" t="e">
        <f t="shared" si="45"/>
        <v>#DIV/0!</v>
      </c>
      <c r="BQ38" s="24">
        <f t="shared" si="46"/>
        <v>0.54006223345201265</v>
      </c>
    </row>
    <row r="39" spans="1:69" x14ac:dyDescent="0.25">
      <c r="A39" s="31">
        <f>+[1]NAC!A40</f>
        <v>43739</v>
      </c>
      <c r="B39" s="17">
        <f>+[1]NAC!B40</f>
        <v>262.10000000000002</v>
      </c>
      <c r="C39" s="18">
        <f>+[1]NAC!C40</f>
        <v>262.7</v>
      </c>
      <c r="D39" s="19">
        <f>+[1]NAC!D40</f>
        <v>219</v>
      </c>
      <c r="E39" s="19">
        <f>+[1]NAC!E40</f>
        <v>220.5</v>
      </c>
      <c r="F39" s="19">
        <f>+[1]NAC!F40</f>
        <v>304.8</v>
      </c>
      <c r="G39" s="19">
        <f>+[1]NAC!G40</f>
        <v>272.2</v>
      </c>
      <c r="H39" s="19">
        <f>+[1]NAC!H40</f>
        <v>294.3</v>
      </c>
      <c r="I39" s="19">
        <f>+[1]NAC!I40</f>
        <v>274.39999999999998</v>
      </c>
      <c r="J39" s="19">
        <f>+[1]NAC!J40</f>
        <v>290.10000000000002</v>
      </c>
      <c r="K39" s="19">
        <f>+[1]NAC!K40</f>
        <v>247.1</v>
      </c>
      <c r="L39" s="19">
        <f>+[1]NAC!L40</f>
        <v>240.1</v>
      </c>
      <c r="M39" s="19">
        <f>+[1]NAC!M40</f>
        <v>239.1</v>
      </c>
      <c r="N39" s="20">
        <f>+[1]NAC!N40</f>
        <v>263.39999999999998</v>
      </c>
      <c r="O39" s="18">
        <f>+[1]NAC!P40</f>
        <v>223.2</v>
      </c>
      <c r="P39" s="18">
        <f>+[1]NAC!Q40</f>
        <v>260</v>
      </c>
      <c r="Q39" s="18">
        <f>+[1]NAC!R40</f>
        <v>290.5</v>
      </c>
      <c r="R39" s="18">
        <f t="shared" si="0"/>
        <v>262.432868273</v>
      </c>
      <c r="S39" s="19">
        <f t="shared" si="1"/>
        <v>250.20881925500422</v>
      </c>
      <c r="T39" s="19">
        <f t="shared" si="2"/>
        <v>243.8724477996997</v>
      </c>
      <c r="U39" s="19">
        <f t="shared" si="3"/>
        <v>245.44110045446922</v>
      </c>
      <c r="V39" s="19"/>
      <c r="W39" s="20">
        <f t="shared" si="4"/>
        <v>261.51027140039673</v>
      </c>
      <c r="Y39" s="24">
        <f t="shared" si="7"/>
        <v>3.3109972408356558E-2</v>
      </c>
      <c r="Z39" s="24">
        <f t="shared" si="8"/>
        <v>2.4570982839313693E-2</v>
      </c>
      <c r="AA39" s="24">
        <f t="shared" si="9"/>
        <v>6.2075654704170757E-2</v>
      </c>
      <c r="AB39" s="24">
        <f t="shared" si="10"/>
        <v>4.7505938242280221E-2</v>
      </c>
      <c r="AC39" s="24">
        <f t="shared" si="11"/>
        <v>1.8716577540107027E-2</v>
      </c>
      <c r="AD39" s="24">
        <f t="shared" si="12"/>
        <v>8.1446166070719084E-2</v>
      </c>
      <c r="AE39" s="24">
        <f t="shared" si="13"/>
        <v>4.6958377801494144E-2</v>
      </c>
      <c r="AF39" s="24">
        <f t="shared" si="14"/>
        <v>3.5081101471142739E-2</v>
      </c>
      <c r="AG39" s="24">
        <f t="shared" si="15"/>
        <v>4.5013850415511758E-3</v>
      </c>
      <c r="AH39" s="24">
        <f t="shared" si="16"/>
        <v>2.0231213872832443E-2</v>
      </c>
      <c r="AI39" s="24">
        <f t="shared" si="17"/>
        <v>1.6081252644942756E-2</v>
      </c>
      <c r="AJ39" s="24">
        <f t="shared" si="18"/>
        <v>2.530017152658659E-2</v>
      </c>
      <c r="AK39" s="24">
        <f t="shared" si="19"/>
        <v>3.8234134804887576E-2</v>
      </c>
      <c r="AL39" s="24">
        <f t="shared" si="20"/>
        <v>2.857142857142847E-2</v>
      </c>
      <c r="AM39" s="24">
        <f t="shared" si="21"/>
        <v>3.7924151696606678E-2</v>
      </c>
      <c r="AN39" s="24">
        <f t="shared" si="22"/>
        <v>2.0372321742184729E-2</v>
      </c>
      <c r="AO39" s="24">
        <f t="shared" si="23"/>
        <v>3.3073360662516649E-2</v>
      </c>
      <c r="AP39" s="24">
        <f t="shared" si="47"/>
        <v>3.5314977613690957E-2</v>
      </c>
      <c r="AQ39" s="24">
        <f t="shared" si="48"/>
        <v>4.1851433402429805E-2</v>
      </c>
      <c r="AR39" s="24">
        <f t="shared" si="49"/>
        <v>4.7264637575937796E-2</v>
      </c>
      <c r="AS39" s="24" t="e">
        <f t="shared" si="24"/>
        <v>#DIV/0!</v>
      </c>
      <c r="AT39" s="24">
        <f t="shared" si="25"/>
        <v>4.0422531717071442E-2</v>
      </c>
      <c r="AV39" s="24">
        <f t="shared" si="28"/>
        <v>0.50545663411832309</v>
      </c>
      <c r="AW39" s="24">
        <f t="shared" si="29"/>
        <v>0.51849710982658959</v>
      </c>
      <c r="AX39" s="24">
        <f t="shared" si="30"/>
        <v>0.46390374331550799</v>
      </c>
      <c r="AY39" s="24">
        <f t="shared" si="31"/>
        <v>0.47</v>
      </c>
      <c r="AZ39" s="24">
        <f t="shared" si="32"/>
        <v>0.41438515081206506</v>
      </c>
      <c r="BA39" s="24">
        <f t="shared" si="33"/>
        <v>0.62994011976047903</v>
      </c>
      <c r="BB39" s="24">
        <f t="shared" si="34"/>
        <v>0.70509849362688315</v>
      </c>
      <c r="BC39" s="24">
        <f t="shared" si="35"/>
        <v>0.43364681295715757</v>
      </c>
      <c r="BD39" s="24">
        <f t="shared" si="36"/>
        <v>0.54472843450479247</v>
      </c>
      <c r="BE39" s="24">
        <f t="shared" si="37"/>
        <v>0.48052726183343308</v>
      </c>
      <c r="BF39" s="24">
        <f t="shared" si="38"/>
        <v>0.41235294117647059</v>
      </c>
      <c r="BG39" s="24">
        <f t="shared" si="39"/>
        <v>0.48233106013639171</v>
      </c>
      <c r="BH39" s="24">
        <f t="shared" si="40"/>
        <v>0.54941176470588227</v>
      </c>
      <c r="BI39" s="24">
        <f t="shared" si="41"/>
        <v>0.41984732824427473</v>
      </c>
      <c r="BJ39" s="24">
        <f t="shared" si="42"/>
        <v>0.54211150652431805</v>
      </c>
      <c r="BK39" s="24">
        <f t="shared" si="43"/>
        <v>0.43883110450718177</v>
      </c>
      <c r="BL39" s="24">
        <f t="shared" si="44"/>
        <v>0.50576835398858511</v>
      </c>
      <c r="BM39" s="24">
        <f t="shared" si="50"/>
        <v>0.51297194978101013</v>
      </c>
      <c r="BN39" s="24">
        <f t="shared" si="51"/>
        <v>0.51294992047638543</v>
      </c>
      <c r="BO39" s="24">
        <f t="shared" si="52"/>
        <v>0.52302313778273746</v>
      </c>
      <c r="BP39" s="24" t="e">
        <f t="shared" si="45"/>
        <v>#DIV/0!</v>
      </c>
      <c r="BQ39" s="24">
        <f t="shared" si="46"/>
        <v>0.52650275125505952</v>
      </c>
    </row>
    <row r="40" spans="1:69" x14ac:dyDescent="0.25">
      <c r="A40" s="31">
        <f>+[1]NAC!A41</f>
        <v>43770</v>
      </c>
      <c r="B40" s="17">
        <f>+[1]NAC!B41</f>
        <v>273.2</v>
      </c>
      <c r="C40" s="18">
        <f>+[1]NAC!C41</f>
        <v>276.60000000000002</v>
      </c>
      <c r="D40" s="19">
        <f>+[1]NAC!D41</f>
        <v>231.2</v>
      </c>
      <c r="E40" s="19">
        <f>+[1]NAC!E41</f>
        <v>230.2</v>
      </c>
      <c r="F40" s="19">
        <f>+[1]NAC!F41</f>
        <v>309.39999999999998</v>
      </c>
      <c r="G40" s="19">
        <f>+[1]NAC!G41</f>
        <v>273.7</v>
      </c>
      <c r="H40" s="19">
        <f>+[1]NAC!H41</f>
        <v>312.8</v>
      </c>
      <c r="I40" s="19">
        <f>+[1]NAC!I41</f>
        <v>286.89999999999998</v>
      </c>
      <c r="J40" s="19">
        <f>+[1]NAC!J41</f>
        <v>311.60000000000002</v>
      </c>
      <c r="K40" s="19">
        <f>+[1]NAC!K41</f>
        <v>255.3</v>
      </c>
      <c r="L40" s="19">
        <f>+[1]NAC!L41</f>
        <v>250.6</v>
      </c>
      <c r="M40" s="19">
        <f>+[1]NAC!M41</f>
        <v>247</v>
      </c>
      <c r="N40" s="20">
        <f>+[1]NAC!N41</f>
        <v>276.3</v>
      </c>
      <c r="O40" s="18">
        <f>+[1]NAC!P41</f>
        <v>239.6</v>
      </c>
      <c r="P40" s="18">
        <f>+[1]NAC!Q41</f>
        <v>270.39999999999998</v>
      </c>
      <c r="Q40" s="18">
        <f>+[1]NAC!R41</f>
        <v>301.60000000000002</v>
      </c>
      <c r="R40" s="18">
        <f t="shared" si="0"/>
        <v>273.55292186500003</v>
      </c>
      <c r="S40" s="19">
        <f t="shared" si="1"/>
        <v>260.72020180386818</v>
      </c>
      <c r="T40" s="19">
        <f t="shared" si="2"/>
        <v>251.67794320498811</v>
      </c>
      <c r="U40" s="19">
        <f t="shared" si="3"/>
        <v>253.21553320813646</v>
      </c>
      <c r="V40" s="19"/>
      <c r="W40" s="20">
        <f t="shared" si="4"/>
        <v>272.85205034155348</v>
      </c>
      <c r="Y40" s="24">
        <f t="shared" si="7"/>
        <v>4.2350247996947532E-2</v>
      </c>
      <c r="Z40" s="24">
        <f t="shared" si="8"/>
        <v>5.2912066996574136E-2</v>
      </c>
      <c r="AA40" s="24">
        <f t="shared" si="9"/>
        <v>5.5707762557077656E-2</v>
      </c>
      <c r="AB40" s="24">
        <f t="shared" si="10"/>
        <v>4.3990929705215454E-2</v>
      </c>
      <c r="AC40" s="24">
        <f t="shared" si="11"/>
        <v>1.5091863517060267E-2</v>
      </c>
      <c r="AD40" s="24">
        <f t="shared" si="12"/>
        <v>5.5106539309330849E-3</v>
      </c>
      <c r="AE40" s="24">
        <f t="shared" si="13"/>
        <v>6.2861026163778533E-2</v>
      </c>
      <c r="AF40" s="24">
        <f t="shared" si="14"/>
        <v>4.5553935860058292E-2</v>
      </c>
      <c r="AG40" s="24">
        <f t="shared" si="15"/>
        <v>7.4112375043088541E-2</v>
      </c>
      <c r="AH40" s="24">
        <f t="shared" si="16"/>
        <v>3.3184945366248497E-2</v>
      </c>
      <c r="AI40" s="24">
        <f t="shared" si="17"/>
        <v>4.3731778425655898E-2</v>
      </c>
      <c r="AJ40" s="24">
        <f t="shared" si="18"/>
        <v>3.3040568799665326E-2</v>
      </c>
      <c r="AK40" s="24">
        <f t="shared" si="19"/>
        <v>4.8974943052392028E-2</v>
      </c>
      <c r="AL40" s="24">
        <f t="shared" si="20"/>
        <v>7.3476702508960656E-2</v>
      </c>
      <c r="AM40" s="24">
        <f t="shared" si="21"/>
        <v>3.9999999999999813E-2</v>
      </c>
      <c r="AN40" s="24">
        <f t="shared" si="22"/>
        <v>3.8209982788296015E-2</v>
      </c>
      <c r="AO40" s="24">
        <f t="shared" si="23"/>
        <v>4.2372945375242388E-2</v>
      </c>
      <c r="AP40" s="24">
        <f t="shared" si="47"/>
        <v>4.2010439840456382E-2</v>
      </c>
      <c r="AQ40" s="24">
        <f t="shared" si="48"/>
        <v>3.2006466805546196E-2</v>
      </c>
      <c r="AR40" s="24">
        <f t="shared" si="49"/>
        <v>3.167534996898147E-2</v>
      </c>
      <c r="AS40" s="24" t="e">
        <f t="shared" si="24"/>
        <v>#DIV/0!</v>
      </c>
      <c r="AT40" s="24">
        <f t="shared" si="25"/>
        <v>4.3370300066690071E-2</v>
      </c>
      <c r="AV40" s="24">
        <f t="shared" si="28"/>
        <v>0.52115812917594662</v>
      </c>
      <c r="AW40" s="24">
        <f t="shared" si="29"/>
        <v>0.54611514812744555</v>
      </c>
      <c r="AX40" s="24">
        <f t="shared" si="30"/>
        <v>0.47731629392971242</v>
      </c>
      <c r="AY40" s="24">
        <f t="shared" si="31"/>
        <v>0.50065189048239889</v>
      </c>
      <c r="AZ40" s="24">
        <f t="shared" si="32"/>
        <v>0.40572467060427075</v>
      </c>
      <c r="BA40" s="24">
        <f t="shared" si="33"/>
        <v>0.58208092485549123</v>
      </c>
      <c r="BB40" s="24">
        <f t="shared" si="34"/>
        <v>0.71585298957761934</v>
      </c>
      <c r="BC40" s="24">
        <f t="shared" si="35"/>
        <v>0.46005089058524162</v>
      </c>
      <c r="BD40" s="24">
        <f t="shared" si="36"/>
        <v>0.61033591731266168</v>
      </c>
      <c r="BE40" s="24">
        <f t="shared" si="37"/>
        <v>0.48776223776223793</v>
      </c>
      <c r="BF40" s="24">
        <f t="shared" si="38"/>
        <v>0.45697674418604639</v>
      </c>
      <c r="BG40" s="24">
        <f t="shared" si="39"/>
        <v>0.4933494558645708</v>
      </c>
      <c r="BH40" s="24">
        <f t="shared" si="40"/>
        <v>0.55661971830985912</v>
      </c>
      <c r="BI40" s="24">
        <f t="shared" si="41"/>
        <v>0.47992588017294624</v>
      </c>
      <c r="BJ40" s="24">
        <f t="shared" si="42"/>
        <v>0.55223880597014929</v>
      </c>
      <c r="BK40" s="24">
        <f t="shared" si="43"/>
        <v>0.45349397590361451</v>
      </c>
      <c r="BL40" s="24">
        <f t="shared" si="44"/>
        <v>0.52155258453031417</v>
      </c>
      <c r="BM40" s="24">
        <f t="shared" si="50"/>
        <v>0.52755086492321612</v>
      </c>
      <c r="BN40" s="24">
        <f t="shared" si="51"/>
        <v>0.51713976997348099</v>
      </c>
      <c r="BO40" s="24">
        <f t="shared" si="52"/>
        <v>0.52492874823607183</v>
      </c>
      <c r="BP40" s="24" t="e">
        <f t="shared" si="45"/>
        <v>#DIV/0!</v>
      </c>
      <c r="BQ40" s="24">
        <f t="shared" si="46"/>
        <v>0.54226231883353981</v>
      </c>
    </row>
    <row r="41" spans="1:69" x14ac:dyDescent="0.25">
      <c r="A41" s="31">
        <f>+[1]NAC!A42</f>
        <v>43800</v>
      </c>
      <c r="B41" s="17">
        <f>+[1]NAC!B42</f>
        <v>283.39999999999998</v>
      </c>
      <c r="C41" s="18">
        <f>+[1]NAC!C42</f>
        <v>285.3</v>
      </c>
      <c r="D41" s="19">
        <f>+[1]NAC!D42</f>
        <v>238.4</v>
      </c>
      <c r="E41" s="19">
        <f>+[1]NAC!E42</f>
        <v>235.8</v>
      </c>
      <c r="F41" s="19">
        <f>+[1]NAC!F42</f>
        <v>316</v>
      </c>
      <c r="G41" s="19">
        <f>+[1]NAC!G42</f>
        <v>288.5</v>
      </c>
      <c r="H41" s="19">
        <f>+[1]NAC!H42</f>
        <v>330.3</v>
      </c>
      <c r="I41" s="19">
        <f>+[1]NAC!I42</f>
        <v>301.2</v>
      </c>
      <c r="J41" s="19">
        <f>+[1]NAC!J42</f>
        <v>341.4</v>
      </c>
      <c r="K41" s="19">
        <f>+[1]NAC!K42</f>
        <v>261.39999999999998</v>
      </c>
      <c r="L41" s="19">
        <f>+[1]NAC!L42</f>
        <v>255.6</v>
      </c>
      <c r="M41" s="19">
        <f>+[1]NAC!M42</f>
        <v>255.1</v>
      </c>
      <c r="N41" s="20">
        <f>+[1]NAC!N42</f>
        <v>286.3</v>
      </c>
      <c r="O41" s="18">
        <f>+[1]NAC!P42</f>
        <v>244.7</v>
      </c>
      <c r="P41" s="18">
        <f>+[1]NAC!Q42</f>
        <v>280.3</v>
      </c>
      <c r="Q41" s="18">
        <f>+[1]NAC!R42</f>
        <v>315.5</v>
      </c>
      <c r="R41" s="18">
        <f t="shared" si="0"/>
        <v>283.71942208899998</v>
      </c>
      <c r="S41" s="19">
        <f t="shared" si="1"/>
        <v>269.17231677150403</v>
      </c>
      <c r="T41" s="19">
        <f t="shared" si="2"/>
        <v>260.06581356771949</v>
      </c>
      <c r="U41" s="19">
        <f t="shared" si="3"/>
        <v>261.69802348661767</v>
      </c>
      <c r="V41" s="19"/>
      <c r="W41" s="20">
        <f t="shared" si="4"/>
        <v>285.01054613215996</v>
      </c>
      <c r="Y41" s="24">
        <f t="shared" si="7"/>
        <v>3.7335285505124327E-2</v>
      </c>
      <c r="Z41" s="24">
        <f t="shared" si="8"/>
        <v>3.1453362255965178E-2</v>
      </c>
      <c r="AA41" s="24">
        <f t="shared" si="9"/>
        <v>3.114186851211076E-2</v>
      </c>
      <c r="AB41" s="24">
        <f t="shared" si="10"/>
        <v>2.4326672458731657E-2</v>
      </c>
      <c r="AC41" s="24">
        <f t="shared" si="11"/>
        <v>2.1331609566903831E-2</v>
      </c>
      <c r="AD41" s="24">
        <f t="shared" si="12"/>
        <v>5.4073803434417256E-2</v>
      </c>
      <c r="AE41" s="24">
        <f t="shared" si="13"/>
        <v>5.5946291560102335E-2</v>
      </c>
      <c r="AF41" s="24">
        <f t="shared" si="14"/>
        <v>4.9843150923666757E-2</v>
      </c>
      <c r="AG41" s="24">
        <f t="shared" si="15"/>
        <v>9.5635430038510716E-2</v>
      </c>
      <c r="AH41" s="24">
        <f t="shared" si="16"/>
        <v>2.3893458676067292E-2</v>
      </c>
      <c r="AI41" s="24">
        <f t="shared" si="17"/>
        <v>1.9952114924181918E-2</v>
      </c>
      <c r="AJ41" s="24">
        <f t="shared" si="18"/>
        <v>3.2793522267206443E-2</v>
      </c>
      <c r="AK41" s="24">
        <f t="shared" si="19"/>
        <v>3.6192544335866828E-2</v>
      </c>
      <c r="AL41" s="24">
        <f t="shared" si="20"/>
        <v>2.128547579298834E-2</v>
      </c>
      <c r="AM41" s="24">
        <f t="shared" si="21"/>
        <v>3.6612426035503187E-2</v>
      </c>
      <c r="AN41" s="24">
        <f t="shared" si="22"/>
        <v>4.6087533156498495E-2</v>
      </c>
      <c r="AO41" s="24">
        <f t="shared" si="23"/>
        <v>3.7164655945503666E-2</v>
      </c>
      <c r="AP41" s="24">
        <f t="shared" si="47"/>
        <v>3.2418335476719573E-2</v>
      </c>
      <c r="AQ41" s="24">
        <f t="shared" si="48"/>
        <v>3.3327792876547635E-2</v>
      </c>
      <c r="AR41" s="24">
        <f t="shared" si="49"/>
        <v>3.3499091351196109E-2</v>
      </c>
      <c r="AS41" s="24" t="e">
        <f t="shared" si="24"/>
        <v>#DIV/0!</v>
      </c>
      <c r="AT41" s="24">
        <f t="shared" si="25"/>
        <v>4.4560763884261112E-2</v>
      </c>
      <c r="AV41" s="24">
        <f t="shared" si="28"/>
        <v>0.5377102550189905</v>
      </c>
      <c r="AW41" s="24">
        <f t="shared" si="29"/>
        <v>0.56844420010995056</v>
      </c>
      <c r="AX41" s="24">
        <f t="shared" si="30"/>
        <v>0.50220541902961569</v>
      </c>
      <c r="AY41" s="24">
        <f t="shared" si="31"/>
        <v>0.51932989690721665</v>
      </c>
      <c r="AZ41" s="24">
        <f t="shared" si="32"/>
        <v>0.39391265990295543</v>
      </c>
      <c r="BA41" s="24">
        <f t="shared" si="33"/>
        <v>0.63734392735527812</v>
      </c>
      <c r="BB41" s="24">
        <f t="shared" si="34"/>
        <v>0.72120896300156323</v>
      </c>
      <c r="BC41" s="24">
        <f t="shared" si="35"/>
        <v>0.49701789264413532</v>
      </c>
      <c r="BD41" s="24">
        <f t="shared" si="36"/>
        <v>0.638982237157945</v>
      </c>
      <c r="BE41" s="24">
        <f t="shared" si="37"/>
        <v>0.48438387279954553</v>
      </c>
      <c r="BF41" s="24">
        <f t="shared" si="38"/>
        <v>0.47150259067357525</v>
      </c>
      <c r="BG41" s="24">
        <f t="shared" si="39"/>
        <v>0.50235571260306222</v>
      </c>
      <c r="BH41" s="24">
        <f t="shared" si="40"/>
        <v>0.55936819172113306</v>
      </c>
      <c r="BI41" s="24">
        <f t="shared" si="41"/>
        <v>0.48934875228241004</v>
      </c>
      <c r="BJ41" s="24">
        <f t="shared" si="42"/>
        <v>0.56679709334823936</v>
      </c>
      <c r="BK41" s="24">
        <f t="shared" si="43"/>
        <v>0.48191639267261621</v>
      </c>
      <c r="BL41" s="24">
        <f t="shared" si="44"/>
        <v>0.53902145394533374</v>
      </c>
      <c r="BM41" s="24">
        <f t="shared" si="50"/>
        <v>0.54703135969044481</v>
      </c>
      <c r="BN41" s="24">
        <f t="shared" si="51"/>
        <v>0.53387749199218826</v>
      </c>
      <c r="BO41" s="24">
        <f t="shared" si="52"/>
        <v>0.54425883799662556</v>
      </c>
      <c r="BP41" s="24" t="e">
        <f t="shared" si="45"/>
        <v>#DIV/0!</v>
      </c>
      <c r="BQ41" s="24">
        <f t="shared" si="46"/>
        <v>0.56493979488629065</v>
      </c>
    </row>
    <row r="42" spans="1:69" x14ac:dyDescent="0.25">
      <c r="A42" s="31">
        <f>+[1]NAC!A43</f>
        <v>43831</v>
      </c>
      <c r="B42" s="17">
        <f>+[1]NAC!B43</f>
        <v>289.8</v>
      </c>
      <c r="C42" s="18">
        <f>+[1]NAC!C43</f>
        <v>298.7</v>
      </c>
      <c r="D42" s="19">
        <f>+[1]NAC!D43</f>
        <v>248.7</v>
      </c>
      <c r="E42" s="19">
        <f>+[1]NAC!E43</f>
        <v>238.3</v>
      </c>
      <c r="F42" s="19">
        <f>+[1]NAC!F43</f>
        <v>318</v>
      </c>
      <c r="G42" s="19">
        <f>+[1]NAC!G43</f>
        <v>284.7</v>
      </c>
      <c r="H42" s="19">
        <f>+[1]NAC!H43</f>
        <v>323.7</v>
      </c>
      <c r="I42" s="19">
        <f>+[1]NAC!I43</f>
        <v>305.60000000000002</v>
      </c>
      <c r="J42" s="19">
        <f>+[1]NAC!J43</f>
        <v>341.8</v>
      </c>
      <c r="K42" s="19">
        <f>+[1]NAC!K43</f>
        <v>274.5</v>
      </c>
      <c r="L42" s="19">
        <f>+[1]NAC!L43</f>
        <v>256.89999999999998</v>
      </c>
      <c r="M42" s="19">
        <f>+[1]NAC!M43</f>
        <v>265.8</v>
      </c>
      <c r="N42" s="20">
        <f>+[1]NAC!N43</f>
        <v>295.10000000000002</v>
      </c>
      <c r="O42" s="18">
        <f>+[1]NAC!P43</f>
        <v>253.6</v>
      </c>
      <c r="P42" s="18">
        <f>+[1]NAC!Q43</f>
        <v>287.2</v>
      </c>
      <c r="Q42" s="18">
        <f>+[1]NAC!R43</f>
        <v>319.10000000000002</v>
      </c>
      <c r="R42" s="18">
        <f t="shared" si="0"/>
        <v>290.10060104799993</v>
      </c>
      <c r="S42" s="19">
        <f t="shared" si="1"/>
        <v>278.49145280755243</v>
      </c>
      <c r="T42" s="19">
        <f t="shared" si="2"/>
        <v>266.22860028132652</v>
      </c>
      <c r="U42" s="19">
        <f t="shared" si="3"/>
        <v>266.36947661928889</v>
      </c>
      <c r="V42" s="19"/>
      <c r="W42" s="20">
        <f t="shared" si="4"/>
        <v>287.4802942897939</v>
      </c>
      <c r="Y42" s="24">
        <f t="shared" si="7"/>
        <v>2.2582921665490696E-2</v>
      </c>
      <c r="Z42" s="24">
        <f t="shared" si="8"/>
        <v>4.6968103750438139E-2</v>
      </c>
      <c r="AA42" s="24">
        <f t="shared" si="9"/>
        <v>4.3204697986577001E-2</v>
      </c>
      <c r="AB42" s="24">
        <f t="shared" si="10"/>
        <v>1.060220525869382E-2</v>
      </c>
      <c r="AC42" s="24">
        <f t="shared" si="11"/>
        <v>6.3291139240506666E-3</v>
      </c>
      <c r="AD42" s="24">
        <f t="shared" si="12"/>
        <v>-1.3171577123050282E-2</v>
      </c>
      <c r="AE42" s="24">
        <f t="shared" si="13"/>
        <v>-1.9981834695731227E-2</v>
      </c>
      <c r="AF42" s="24">
        <f t="shared" si="14"/>
        <v>1.4608233731739917E-2</v>
      </c>
      <c r="AG42" s="24">
        <f t="shared" si="15"/>
        <v>1.1716461628588082E-3</v>
      </c>
      <c r="AH42" s="24">
        <f t="shared" si="16"/>
        <v>5.0114766641162989E-2</v>
      </c>
      <c r="AI42" s="24">
        <f t="shared" si="17"/>
        <v>5.0860719874803451E-3</v>
      </c>
      <c r="AJ42" s="24">
        <f t="shared" si="18"/>
        <v>4.1944335554684464E-2</v>
      </c>
      <c r="AK42" s="24">
        <f t="shared" si="19"/>
        <v>3.0736989172197138E-2</v>
      </c>
      <c r="AL42" s="24">
        <f t="shared" si="20"/>
        <v>3.6371066612178149E-2</v>
      </c>
      <c r="AM42" s="24">
        <f t="shared" si="21"/>
        <v>2.4616482340349632E-2</v>
      </c>
      <c r="AN42" s="24">
        <f t="shared" si="22"/>
        <v>1.1410459587955613E-2</v>
      </c>
      <c r="AO42" s="24">
        <f t="shared" si="23"/>
        <v>2.2491160146936418E-2</v>
      </c>
      <c r="AP42" s="24">
        <f t="shared" si="47"/>
        <v>3.4621450481326033E-2</v>
      </c>
      <c r="AQ42" s="24">
        <f t="shared" si="48"/>
        <v>2.3697027414186778E-2</v>
      </c>
      <c r="AR42" s="24">
        <f t="shared" si="49"/>
        <v>1.7850548011151046E-2</v>
      </c>
      <c r="AS42" s="24" t="e">
        <f t="shared" si="24"/>
        <v>#DIV/0!</v>
      </c>
      <c r="AT42" s="24">
        <f t="shared" si="25"/>
        <v>8.6654623527113728E-3</v>
      </c>
      <c r="AV42" s="24">
        <f t="shared" si="28"/>
        <v>0.528481012658228</v>
      </c>
      <c r="AW42" s="24">
        <f t="shared" si="29"/>
        <v>0.58882978723404245</v>
      </c>
      <c r="AX42" s="24">
        <f t="shared" si="30"/>
        <v>0.51553930530164527</v>
      </c>
      <c r="AY42" s="24">
        <f t="shared" si="31"/>
        <v>0.54439403758911209</v>
      </c>
      <c r="AZ42" s="24">
        <f t="shared" si="32"/>
        <v>0.36071887034659822</v>
      </c>
      <c r="BA42" s="24">
        <f t="shared" si="33"/>
        <v>0.57379767827529005</v>
      </c>
      <c r="BB42" s="24">
        <f t="shared" si="34"/>
        <v>0.63898734177215188</v>
      </c>
      <c r="BC42" s="24">
        <f t="shared" si="35"/>
        <v>0.48205625606207581</v>
      </c>
      <c r="BD42" s="24">
        <f t="shared" si="36"/>
        <v>0.52793920429146191</v>
      </c>
      <c r="BE42" s="24">
        <f t="shared" si="37"/>
        <v>0.50575973669775087</v>
      </c>
      <c r="BF42" s="24">
        <f t="shared" si="38"/>
        <v>0.47052089295935895</v>
      </c>
      <c r="BG42" s="24">
        <f t="shared" si="39"/>
        <v>0.50936967632027264</v>
      </c>
      <c r="BH42" s="24">
        <f t="shared" si="40"/>
        <v>0.55070940620073561</v>
      </c>
      <c r="BI42" s="24">
        <f t="shared" si="41"/>
        <v>0.526791089704997</v>
      </c>
      <c r="BJ42" s="24">
        <f t="shared" si="42"/>
        <v>0.55832881172002158</v>
      </c>
      <c r="BK42" s="24">
        <f t="shared" si="43"/>
        <v>0.44979554747841899</v>
      </c>
      <c r="BL42" s="24">
        <f t="shared" si="44"/>
        <v>0.52878217843684738</v>
      </c>
      <c r="BM42" s="24">
        <f t="shared" si="50"/>
        <v>0.55626297350146547</v>
      </c>
      <c r="BN42" s="24">
        <f t="shared" si="51"/>
        <v>0.53355026737719746</v>
      </c>
      <c r="BO42" s="24">
        <f t="shared" si="52"/>
        <v>0.54165079718992604</v>
      </c>
      <c r="BP42" s="24" t="e">
        <f t="shared" si="45"/>
        <v>#DIV/0!</v>
      </c>
      <c r="BQ42" s="24">
        <f t="shared" si="46"/>
        <v>0.53963951350985195</v>
      </c>
    </row>
    <row r="43" spans="1:69" x14ac:dyDescent="0.25">
      <c r="A43" s="31">
        <f>+[1]NAC!A44</f>
        <v>43862</v>
      </c>
      <c r="B43" s="17">
        <f>+[1]NAC!B44</f>
        <v>295.7</v>
      </c>
      <c r="C43" s="18">
        <f>+[1]NAC!C44</f>
        <v>306.60000000000002</v>
      </c>
      <c r="D43" s="19">
        <f>+[1]NAC!D44</f>
        <v>252</v>
      </c>
      <c r="E43" s="19">
        <f>+[1]NAC!E44</f>
        <v>243.9</v>
      </c>
      <c r="F43" s="19">
        <f>+[1]NAC!F44</f>
        <v>320</v>
      </c>
      <c r="G43" s="19">
        <f>+[1]NAC!G44</f>
        <v>290.7</v>
      </c>
      <c r="H43" s="19">
        <f>+[1]NAC!H44</f>
        <v>325.2</v>
      </c>
      <c r="I43" s="19">
        <f>+[1]NAC!I44</f>
        <v>310.60000000000002</v>
      </c>
      <c r="J43" s="19">
        <f>+[1]NAC!J44</f>
        <v>349.8</v>
      </c>
      <c r="K43" s="19">
        <f>+[1]NAC!K44</f>
        <v>280.60000000000002</v>
      </c>
      <c r="L43" s="19">
        <f>+[1]NAC!L44</f>
        <v>260.60000000000002</v>
      </c>
      <c r="M43" s="19">
        <f>+[1]NAC!M44</f>
        <v>273.89999999999998</v>
      </c>
      <c r="N43" s="20">
        <f>+[1]NAC!N44</f>
        <v>302.3</v>
      </c>
      <c r="O43" s="18">
        <f>+[1]NAC!P44</f>
        <v>260</v>
      </c>
      <c r="P43" s="18">
        <f>+[1]NAC!Q44</f>
        <v>294</v>
      </c>
      <c r="Q43" s="18">
        <f>+[1]NAC!R44</f>
        <v>321.3</v>
      </c>
      <c r="R43" s="18">
        <f t="shared" si="0"/>
        <v>295.87296234899998</v>
      </c>
      <c r="S43" s="19">
        <f t="shared" si="1"/>
        <v>285.41710906669994</v>
      </c>
      <c r="T43" s="19">
        <f t="shared" si="2"/>
        <v>272.77578370776456</v>
      </c>
      <c r="U43" s="19">
        <f t="shared" si="3"/>
        <v>272.40626581142192</v>
      </c>
      <c r="V43" s="19"/>
      <c r="W43" s="20">
        <f t="shared" si="4"/>
        <v>292.59020487582126</v>
      </c>
      <c r="Y43" s="24">
        <f t="shared" si="7"/>
        <v>2.0358868184955137E-2</v>
      </c>
      <c r="Z43" s="24">
        <f t="shared" si="8"/>
        <v>2.6447941078004744E-2</v>
      </c>
      <c r="AA43" s="24">
        <f t="shared" si="9"/>
        <v>1.3268998793727338E-2</v>
      </c>
      <c r="AB43" s="24">
        <f t="shared" si="10"/>
        <v>2.3499790180444791E-2</v>
      </c>
      <c r="AC43" s="24">
        <f t="shared" si="11"/>
        <v>6.2893081761006275E-3</v>
      </c>
      <c r="AD43" s="24">
        <f t="shared" si="12"/>
        <v>2.1074815595363505E-2</v>
      </c>
      <c r="AE43" s="24">
        <f t="shared" si="13"/>
        <v>4.633920296570837E-3</v>
      </c>
      <c r="AF43" s="24">
        <f t="shared" si="14"/>
        <v>1.63612565445026E-2</v>
      </c>
      <c r="AG43" s="24">
        <f t="shared" si="15"/>
        <v>2.3405500292568826E-2</v>
      </c>
      <c r="AH43" s="24">
        <f t="shared" si="16"/>
        <v>2.2222222222222365E-2</v>
      </c>
      <c r="AI43" s="24">
        <f t="shared" si="17"/>
        <v>1.4402491241728432E-2</v>
      </c>
      <c r="AJ43" s="24">
        <f t="shared" si="18"/>
        <v>3.0474040632054056E-2</v>
      </c>
      <c r="AK43" s="24">
        <f t="shared" si="19"/>
        <v>2.4398508980006728E-2</v>
      </c>
      <c r="AL43" s="24">
        <f t="shared" si="20"/>
        <v>2.5236593059936974E-2</v>
      </c>
      <c r="AM43" s="24">
        <f t="shared" si="21"/>
        <v>2.3676880222841312E-2</v>
      </c>
      <c r="AN43" s="24">
        <f t="shared" si="22"/>
        <v>6.8943904732059469E-3</v>
      </c>
      <c r="AO43" s="24">
        <f t="shared" si="23"/>
        <v>1.9897791594182035E-2</v>
      </c>
      <c r="AP43" s="24">
        <f t="shared" si="47"/>
        <v>2.4868469711827768E-2</v>
      </c>
      <c r="AQ43" s="24">
        <f t="shared" si="48"/>
        <v>2.4592336884615484E-2</v>
      </c>
      <c r="AR43" s="24">
        <f t="shared" si="49"/>
        <v>2.2663216779755802E-2</v>
      </c>
      <c r="AS43" s="24" t="e">
        <f t="shared" si="24"/>
        <v>#DIV/0!</v>
      </c>
      <c r="AT43" s="24">
        <f t="shared" si="25"/>
        <v>1.7774820352995491E-2</v>
      </c>
      <c r="AV43" s="24">
        <f t="shared" si="28"/>
        <v>0.50254065040650397</v>
      </c>
      <c r="AW43" s="24">
        <f t="shared" si="29"/>
        <v>0.54225352112676051</v>
      </c>
      <c r="AX43" s="24">
        <f t="shared" si="30"/>
        <v>0.5</v>
      </c>
      <c r="AY43" s="24">
        <f t="shared" si="31"/>
        <v>0.56546854942233615</v>
      </c>
      <c r="AZ43" s="24">
        <f t="shared" si="32"/>
        <v>0.28669079211901893</v>
      </c>
      <c r="BA43" s="24">
        <f t="shared" si="33"/>
        <v>0.56374394835933295</v>
      </c>
      <c r="BB43" s="24">
        <f t="shared" si="34"/>
        <v>0.59568204121687907</v>
      </c>
      <c r="BC43" s="24">
        <f t="shared" si="35"/>
        <v>0.47413383958234467</v>
      </c>
      <c r="BD43" s="24">
        <f t="shared" si="36"/>
        <v>0.54710305174701479</v>
      </c>
      <c r="BE43" s="24">
        <f t="shared" si="37"/>
        <v>0.50617283950617287</v>
      </c>
      <c r="BF43" s="24">
        <f t="shared" si="38"/>
        <v>0.46734234234234262</v>
      </c>
      <c r="BG43" s="24">
        <f t="shared" si="39"/>
        <v>0.50082191780821916</v>
      </c>
      <c r="BH43" s="24">
        <f t="shared" si="40"/>
        <v>0.54077471967380242</v>
      </c>
      <c r="BI43" s="24">
        <f t="shared" si="41"/>
        <v>0.53573538098050788</v>
      </c>
      <c r="BJ43" s="24">
        <f t="shared" si="42"/>
        <v>0.53605015673981193</v>
      </c>
      <c r="BK43" s="24">
        <f t="shared" si="43"/>
        <v>0.40061028770706186</v>
      </c>
      <c r="BL43" s="24">
        <f t="shared" si="44"/>
        <v>0.50270525128439392</v>
      </c>
      <c r="BM43" s="24">
        <f t="shared" si="50"/>
        <v>0.53572967165831464</v>
      </c>
      <c r="BN43" s="24">
        <f t="shared" si="51"/>
        <v>0.53354025224576529</v>
      </c>
      <c r="BO43" s="24">
        <f t="shared" si="52"/>
        <v>0.54466930192012164</v>
      </c>
      <c r="BP43" s="24" t="e">
        <f t="shared" si="45"/>
        <v>#DIV/0!</v>
      </c>
      <c r="BQ43" s="24">
        <f t="shared" si="46"/>
        <v>0.53332605084732987</v>
      </c>
    </row>
    <row r="44" spans="1:69" x14ac:dyDescent="0.25">
      <c r="A44" s="31">
        <f>+[1]NAC!A45</f>
        <v>43891</v>
      </c>
      <c r="B44" s="17">
        <f>+[1]NAC!B45</f>
        <v>305.60000000000002</v>
      </c>
      <c r="C44" s="18">
        <f>+[1]NAC!C45</f>
        <v>318.7</v>
      </c>
      <c r="D44" s="19">
        <f>+[1]NAC!D45</f>
        <v>259.2</v>
      </c>
      <c r="E44" s="19">
        <f>+[1]NAC!E45</f>
        <v>254.1</v>
      </c>
      <c r="F44" s="19">
        <f>+[1]NAC!F45</f>
        <v>324.39999999999998</v>
      </c>
      <c r="G44" s="19">
        <f>+[1]NAC!G45</f>
        <v>299.10000000000002</v>
      </c>
      <c r="H44" s="19">
        <f>+[1]NAC!H45</f>
        <v>333.8</v>
      </c>
      <c r="I44" s="19">
        <f>+[1]NAC!I45</f>
        <v>315.60000000000002</v>
      </c>
      <c r="J44" s="19">
        <f>+[1]NAC!J45</f>
        <v>378.7</v>
      </c>
      <c r="K44" s="19">
        <f>+[1]NAC!K45</f>
        <v>287.60000000000002</v>
      </c>
      <c r="L44" s="19">
        <f>+[1]NAC!L45</f>
        <v>306.10000000000002</v>
      </c>
      <c r="M44" s="19">
        <f>+[1]NAC!M45</f>
        <v>279.8</v>
      </c>
      <c r="N44" s="20">
        <f>+[1]NAC!N45</f>
        <v>308.39999999999998</v>
      </c>
      <c r="O44" s="18">
        <f>+[1]NAC!P45</f>
        <v>272.7</v>
      </c>
      <c r="P44" s="18">
        <f>+[1]NAC!Q45</f>
        <v>303.2</v>
      </c>
      <c r="Q44" s="18">
        <f>+[1]NAC!R45</f>
        <v>331.9</v>
      </c>
      <c r="R44" s="18">
        <f t="shared" si="0"/>
        <v>305.69674909299999</v>
      </c>
      <c r="S44" s="19">
        <f t="shared" si="1"/>
        <v>294.914625868955</v>
      </c>
      <c r="T44" s="19">
        <f t="shared" si="2"/>
        <v>280.5444940763756</v>
      </c>
      <c r="U44" s="19">
        <f t="shared" si="3"/>
        <v>280.78920133319258</v>
      </c>
      <c r="V44" s="19"/>
      <c r="W44" s="20">
        <f t="shared" si="4"/>
        <v>303.07463298070894</v>
      </c>
      <c r="Y44" s="24">
        <f t="shared" si="7"/>
        <v>3.3479878254988327E-2</v>
      </c>
      <c r="Z44" s="24">
        <f t="shared" si="8"/>
        <v>3.946510110893664E-2</v>
      </c>
      <c r="AA44" s="24">
        <f t="shared" si="9"/>
        <v>2.857142857142847E-2</v>
      </c>
      <c r="AB44" s="24">
        <f t="shared" si="10"/>
        <v>4.1820418204181919E-2</v>
      </c>
      <c r="AC44" s="24">
        <f t="shared" si="11"/>
        <v>1.3749999999999929E-2</v>
      </c>
      <c r="AD44" s="24">
        <f t="shared" si="12"/>
        <v>2.8895768833849367E-2</v>
      </c>
      <c r="AE44" s="24">
        <f t="shared" si="13"/>
        <v>2.6445264452644501E-2</v>
      </c>
      <c r="AF44" s="24">
        <f t="shared" si="14"/>
        <v>1.6097875080489432E-2</v>
      </c>
      <c r="AG44" s="24">
        <f t="shared" si="15"/>
        <v>8.2618639222412638E-2</v>
      </c>
      <c r="AH44" s="24">
        <f t="shared" si="16"/>
        <v>2.4946543121881604E-2</v>
      </c>
      <c r="AI44" s="24">
        <f t="shared" si="17"/>
        <v>0.17459708365310811</v>
      </c>
      <c r="AJ44" s="24">
        <f t="shared" si="18"/>
        <v>2.1540708287696386E-2</v>
      </c>
      <c r="AK44" s="24">
        <f t="shared" si="19"/>
        <v>2.0178630499503747E-2</v>
      </c>
      <c r="AL44" s="24">
        <f t="shared" si="20"/>
        <v>4.8846153846153761E-2</v>
      </c>
      <c r="AM44" s="24">
        <f t="shared" si="21"/>
        <v>3.1292517006802578E-2</v>
      </c>
      <c r="AN44" s="24">
        <f t="shared" si="22"/>
        <v>3.2990974167444564E-2</v>
      </c>
      <c r="AO44" s="24">
        <f t="shared" si="23"/>
        <v>3.3202718714163026E-2</v>
      </c>
      <c r="AP44" s="24">
        <f t="shared" si="47"/>
        <v>3.3275919699808698E-2</v>
      </c>
      <c r="AQ44" s="24">
        <f t="shared" si="48"/>
        <v>2.8480205475035714E-2</v>
      </c>
      <c r="AR44" s="24">
        <f t="shared" si="49"/>
        <v>3.0773651614804942E-2</v>
      </c>
      <c r="AS44" s="24" t="e">
        <f t="shared" si="24"/>
        <v>#DIV/0!</v>
      </c>
      <c r="AT44" s="24">
        <f t="shared" si="25"/>
        <v>3.5833147966581436E-2</v>
      </c>
      <c r="AV44" s="24">
        <f t="shared" si="28"/>
        <v>0.4834951456310681</v>
      </c>
      <c r="AW44" s="24">
        <f t="shared" si="29"/>
        <v>0.51329534662868004</v>
      </c>
      <c r="AX44" s="24">
        <f t="shared" si="30"/>
        <v>0.48283752860411888</v>
      </c>
      <c r="AY44" s="24">
        <f t="shared" si="31"/>
        <v>0.53072289156626495</v>
      </c>
      <c r="AZ44" s="24">
        <f t="shared" si="32"/>
        <v>0.26867422761048099</v>
      </c>
      <c r="BA44" s="24">
        <f t="shared" si="33"/>
        <v>0.54974093264248713</v>
      </c>
      <c r="BB44" s="24">
        <f t="shared" si="34"/>
        <v>0.58650190114068446</v>
      </c>
      <c r="BC44" s="24">
        <f t="shared" si="35"/>
        <v>0.43781321184510258</v>
      </c>
      <c r="BD44" s="24">
        <f t="shared" si="36"/>
        <v>0.60398136382888601</v>
      </c>
      <c r="BE44" s="24">
        <f t="shared" si="37"/>
        <v>0.51368421052631597</v>
      </c>
      <c r="BF44" s="24">
        <f t="shared" si="38"/>
        <v>0.46109785202863973</v>
      </c>
      <c r="BG44" s="24">
        <f t="shared" si="39"/>
        <v>0.46953781512605053</v>
      </c>
      <c r="BH44" s="24">
        <f t="shared" si="40"/>
        <v>0.52522255192878342</v>
      </c>
      <c r="BI44" s="24">
        <f t="shared" si="41"/>
        <v>0.53807106598984755</v>
      </c>
      <c r="BJ44" s="24">
        <f t="shared" si="42"/>
        <v>0.51448551448551449</v>
      </c>
      <c r="BK44" s="24">
        <f t="shared" si="43"/>
        <v>0.37889488990444531</v>
      </c>
      <c r="BL44" s="24">
        <f t="shared" si="44"/>
        <v>0.48300806784439732</v>
      </c>
      <c r="BM44" s="24">
        <f t="shared" si="50"/>
        <v>0.5125180788684871</v>
      </c>
      <c r="BN44" s="24">
        <f t="shared" si="51"/>
        <v>0.51457740267296925</v>
      </c>
      <c r="BO44" s="24">
        <f t="shared" si="52"/>
        <v>0.529935580578901</v>
      </c>
      <c r="BP44" s="24" t="e">
        <f t="shared" si="45"/>
        <v>#DIV/0!</v>
      </c>
      <c r="BQ44" s="24">
        <f t="shared" si="46"/>
        <v>0.51900280419370404</v>
      </c>
    </row>
    <row r="45" spans="1:69" x14ac:dyDescent="0.25">
      <c r="A45" s="31">
        <f>+[1]NAC!A46</f>
        <v>43922</v>
      </c>
      <c r="B45" s="17">
        <f>+[1]NAC!B46</f>
        <v>310.10000000000002</v>
      </c>
      <c r="C45" s="18">
        <f>+[1]NAC!C46</f>
        <v>328.8</v>
      </c>
      <c r="D45" s="19">
        <f>+[1]NAC!D46</f>
        <v>262.8</v>
      </c>
      <c r="E45" s="19">
        <f>+[1]NAC!E46</f>
        <v>257.89999999999998</v>
      </c>
      <c r="F45" s="19">
        <f>+[1]NAC!F46</f>
        <v>324.39999999999998</v>
      </c>
      <c r="G45" s="19">
        <f>+[1]NAC!G46</f>
        <v>302.8</v>
      </c>
      <c r="H45" s="19">
        <f>+[1]NAC!H46</f>
        <v>337.8</v>
      </c>
      <c r="I45" s="19">
        <f>+[1]NAC!I46</f>
        <v>319.89999999999998</v>
      </c>
      <c r="J45" s="19">
        <f>+[1]NAC!J46</f>
        <v>363.1</v>
      </c>
      <c r="K45" s="19">
        <f>+[1]NAC!K46</f>
        <v>294.2</v>
      </c>
      <c r="L45" s="19">
        <f>+[1]NAC!L46</f>
        <v>301.60000000000002</v>
      </c>
      <c r="M45" s="19">
        <f>+[1]NAC!M46</f>
        <v>284</v>
      </c>
      <c r="N45" s="20">
        <f>+[1]NAC!N46</f>
        <v>309</v>
      </c>
      <c r="O45" s="18">
        <f>+[1]NAC!P46</f>
        <v>285.89999999999998</v>
      </c>
      <c r="P45" s="18">
        <f>+[1]NAC!Q46</f>
        <v>308.39999999999998</v>
      </c>
      <c r="Q45" s="18">
        <f>+[1]NAC!R46</f>
        <v>329.7</v>
      </c>
      <c r="R45" s="18">
        <f t="shared" si="0"/>
        <v>310.28443282300003</v>
      </c>
      <c r="S45" s="19">
        <f t="shared" si="1"/>
        <v>301.44246073219097</v>
      </c>
      <c r="T45" s="19">
        <f t="shared" si="2"/>
        <v>284.67743258480436</v>
      </c>
      <c r="U45" s="19">
        <f t="shared" si="3"/>
        <v>284.90009744509842</v>
      </c>
      <c r="V45" s="19"/>
      <c r="W45" s="20">
        <f t="shared" si="4"/>
        <v>305.73647467611482</v>
      </c>
      <c r="Y45" s="24">
        <f t="shared" si="7"/>
        <v>1.4725130890052451E-2</v>
      </c>
      <c r="Z45" s="24">
        <f t="shared" si="8"/>
        <v>3.169124568559778E-2</v>
      </c>
      <c r="AA45" s="24">
        <f t="shared" si="9"/>
        <v>1.3888888888889062E-2</v>
      </c>
      <c r="AB45" s="24">
        <f t="shared" si="10"/>
        <v>1.4954742227469398E-2</v>
      </c>
      <c r="AC45" s="24">
        <f t="shared" si="11"/>
        <v>0</v>
      </c>
      <c r="AD45" s="24">
        <f t="shared" si="12"/>
        <v>1.237044466733539E-2</v>
      </c>
      <c r="AE45" s="24">
        <f t="shared" si="13"/>
        <v>1.1983223487118E-2</v>
      </c>
      <c r="AF45" s="24">
        <f t="shared" si="14"/>
        <v>1.3624841571609592E-2</v>
      </c>
      <c r="AG45" s="24">
        <f t="shared" si="15"/>
        <v>-4.1193556905201878E-2</v>
      </c>
      <c r="AH45" s="24">
        <f t="shared" si="16"/>
        <v>2.2948539638386611E-2</v>
      </c>
      <c r="AI45" s="24">
        <f t="shared" si="17"/>
        <v>-1.4701078079059182E-2</v>
      </c>
      <c r="AJ45" s="24">
        <f t="shared" si="18"/>
        <v>1.5010721944245908E-2</v>
      </c>
      <c r="AK45" s="24">
        <f t="shared" si="19"/>
        <v>1.9455252918287869E-3</v>
      </c>
      <c r="AL45" s="24">
        <f t="shared" si="20"/>
        <v>4.8404840484048473E-2</v>
      </c>
      <c r="AM45" s="24">
        <f t="shared" si="21"/>
        <v>1.715039577836408E-2</v>
      </c>
      <c r="AN45" s="24">
        <f t="shared" si="22"/>
        <v>-6.6285025610123283E-3</v>
      </c>
      <c r="AO45" s="24">
        <f t="shared" si="23"/>
        <v>1.5007302968093938E-2</v>
      </c>
      <c r="AP45" s="24">
        <f t="shared" si="47"/>
        <v>2.2134659629043263E-2</v>
      </c>
      <c r="AQ45" s="24">
        <f t="shared" si="48"/>
        <v>1.473184680396411E-2</v>
      </c>
      <c r="AR45" s="24">
        <f t="shared" si="49"/>
        <v>1.4640506445359192E-2</v>
      </c>
      <c r="AS45" s="24" t="e">
        <f t="shared" si="24"/>
        <v>#DIV/0!</v>
      </c>
      <c r="AT45" s="24">
        <f t="shared" si="25"/>
        <v>8.7827927703052477E-3</v>
      </c>
      <c r="AV45" s="24">
        <f t="shared" si="28"/>
        <v>0.45518535898639145</v>
      </c>
      <c r="AW45" s="24">
        <f t="shared" si="29"/>
        <v>0.52222222222222237</v>
      </c>
      <c r="AX45" s="24">
        <f t="shared" si="30"/>
        <v>0.48810872027180086</v>
      </c>
      <c r="AY45" s="24">
        <f t="shared" si="31"/>
        <v>0.46284741917186589</v>
      </c>
      <c r="AZ45" s="24">
        <f t="shared" si="32"/>
        <v>0.23252279635258355</v>
      </c>
      <c r="BA45" s="24">
        <f t="shared" si="33"/>
        <v>0.49975235264982665</v>
      </c>
      <c r="BB45" s="24">
        <f t="shared" si="34"/>
        <v>0.55167661920073519</v>
      </c>
      <c r="BC45" s="24">
        <f t="shared" si="35"/>
        <v>0.39633347883020509</v>
      </c>
      <c r="BD45" s="24">
        <f t="shared" si="36"/>
        <v>0.48628735161686443</v>
      </c>
      <c r="BE45" s="24">
        <f t="shared" si="37"/>
        <v>0.50102040816326521</v>
      </c>
      <c r="BF45" s="24">
        <f t="shared" si="38"/>
        <v>0.41795956746591467</v>
      </c>
      <c r="BG45" s="24">
        <f t="shared" si="39"/>
        <v>0.4328960645812312</v>
      </c>
      <c r="BH45" s="24">
        <f t="shared" si="40"/>
        <v>0.48414985590778103</v>
      </c>
      <c r="BI45" s="24">
        <f t="shared" si="41"/>
        <v>0.58657047724750266</v>
      </c>
      <c r="BJ45" s="24">
        <f t="shared" si="42"/>
        <v>0.48483389504092433</v>
      </c>
      <c r="BK45" s="24">
        <f t="shared" si="43"/>
        <v>0.32622687047465804</v>
      </c>
      <c r="BL45" s="24">
        <f t="shared" si="44"/>
        <v>0.45512972275123209</v>
      </c>
      <c r="BM45" s="24">
        <f t="shared" si="50"/>
        <v>0.4946692233582406</v>
      </c>
      <c r="BN45" s="24">
        <f t="shared" si="51"/>
        <v>0.47216596496708796</v>
      </c>
      <c r="BO45" s="24">
        <f t="shared" si="52"/>
        <v>0.48550519087592781</v>
      </c>
      <c r="BP45" s="24" t="e">
        <f t="shared" si="45"/>
        <v>#DIV/0!</v>
      </c>
      <c r="BQ45" s="24">
        <f t="shared" si="46"/>
        <v>0.47208942417128008</v>
      </c>
    </row>
    <row r="46" spans="1:69" x14ac:dyDescent="0.25">
      <c r="A46" s="31">
        <f>+[1]NAC!A47</f>
        <v>43952</v>
      </c>
      <c r="B46" s="17">
        <f>+[1]NAC!B47</f>
        <v>314.89999999999998</v>
      </c>
      <c r="C46" s="18">
        <f>+[1]NAC!C47</f>
        <v>331</v>
      </c>
      <c r="D46" s="19">
        <f>+[1]NAC!D47</f>
        <v>263</v>
      </c>
      <c r="E46" s="19">
        <f>+[1]NAC!E47</f>
        <v>277.39999999999998</v>
      </c>
      <c r="F46" s="19">
        <f>+[1]NAC!F47</f>
        <v>324.7</v>
      </c>
      <c r="G46" s="19">
        <f>+[1]NAC!G47</f>
        <v>311.3</v>
      </c>
      <c r="H46" s="19">
        <f>+[1]NAC!H47</f>
        <v>341.3</v>
      </c>
      <c r="I46" s="19">
        <f>+[1]NAC!I47</f>
        <v>323.2</v>
      </c>
      <c r="J46" s="19">
        <f>+[1]NAC!J47</f>
        <v>364.4</v>
      </c>
      <c r="K46" s="19">
        <f>+[1]NAC!K47</f>
        <v>301.39999999999998</v>
      </c>
      <c r="L46" s="19">
        <f>+[1]NAC!L47</f>
        <v>300.3</v>
      </c>
      <c r="M46" s="19">
        <f>+[1]NAC!M47</f>
        <v>288.39999999999998</v>
      </c>
      <c r="N46" s="20">
        <f>+[1]NAC!N47</f>
        <v>314.89999999999998</v>
      </c>
      <c r="O46" s="18">
        <f>+[1]NAC!P47</f>
        <v>299.3</v>
      </c>
      <c r="P46" s="18">
        <f>+[1]NAC!Q47</f>
        <v>313.3</v>
      </c>
      <c r="Q46" s="18">
        <f>+[1]NAC!R47</f>
        <v>329.4</v>
      </c>
      <c r="R46" s="18">
        <f t="shared" si="0"/>
        <v>315.15797732999994</v>
      </c>
      <c r="S46" s="19">
        <f t="shared" si="1"/>
        <v>307.7557923993694</v>
      </c>
      <c r="T46" s="19">
        <f t="shared" si="2"/>
        <v>294.67028661520612</v>
      </c>
      <c r="U46" s="19">
        <f t="shared" si="3"/>
        <v>296.73126290199292</v>
      </c>
      <c r="V46" s="19"/>
      <c r="W46" s="20">
        <f t="shared" si="4"/>
        <v>313.26348875758043</v>
      </c>
      <c r="Y46" s="24">
        <f t="shared" si="7"/>
        <v>1.5478877781360811E-2</v>
      </c>
      <c r="Z46" s="24">
        <f t="shared" si="8"/>
        <v>6.6909975669100508E-3</v>
      </c>
      <c r="AA46" s="24">
        <f t="shared" si="9"/>
        <v>7.6103500761037779E-4</v>
      </c>
      <c r="AB46" s="24">
        <f t="shared" si="10"/>
        <v>7.5610701822411697E-2</v>
      </c>
      <c r="AC46" s="24">
        <f t="shared" si="11"/>
        <v>9.2478421701613911E-4</v>
      </c>
      <c r="AD46" s="24">
        <f t="shared" si="12"/>
        <v>2.8071334214002652E-2</v>
      </c>
      <c r="AE46" s="24">
        <f t="shared" si="13"/>
        <v>1.0361160449970486E-2</v>
      </c>
      <c r="AF46" s="24">
        <f t="shared" si="14"/>
        <v>1.031572366364486E-2</v>
      </c>
      <c r="AG46" s="24">
        <f t="shared" si="15"/>
        <v>3.5802809143485881E-3</v>
      </c>
      <c r="AH46" s="24">
        <f t="shared" si="16"/>
        <v>2.4473147518694782E-2</v>
      </c>
      <c r="AI46" s="24">
        <f t="shared" si="17"/>
        <v>-4.3103448275862988E-3</v>
      </c>
      <c r="AJ46" s="24">
        <f t="shared" si="18"/>
        <v>1.5492957746478853E-2</v>
      </c>
      <c r="AK46" s="24">
        <f t="shared" si="19"/>
        <v>1.9093851132685913E-2</v>
      </c>
      <c r="AL46" s="24">
        <f t="shared" si="20"/>
        <v>4.6869534802378654E-2</v>
      </c>
      <c r="AM46" s="24">
        <f t="shared" si="21"/>
        <v>1.5888456549935315E-2</v>
      </c>
      <c r="AN46" s="24">
        <f t="shared" si="22"/>
        <v>-9.0991810737039991E-4</v>
      </c>
      <c r="AO46" s="24">
        <f t="shared" si="23"/>
        <v>1.5706700019268993E-2</v>
      </c>
      <c r="AP46" s="24">
        <f t="shared" si="47"/>
        <v>2.0943737162454124E-2</v>
      </c>
      <c r="AQ46" s="24">
        <f t="shared" si="48"/>
        <v>3.5102375132685992E-2</v>
      </c>
      <c r="AR46" s="24">
        <f t="shared" si="49"/>
        <v>4.152741807739968E-2</v>
      </c>
      <c r="AS46" s="24" t="e">
        <f t="shared" si="24"/>
        <v>#DIV/0!</v>
      </c>
      <c r="AT46" s="24">
        <f t="shared" si="25"/>
        <v>2.4619287212752194E-2</v>
      </c>
      <c r="AV46" s="24">
        <f t="shared" si="28"/>
        <v>0.43397085610200348</v>
      </c>
      <c r="AW46" s="24">
        <f t="shared" si="29"/>
        <v>0.4957071848169905</v>
      </c>
      <c r="AX46" s="24">
        <f t="shared" si="30"/>
        <v>0.45706371191135742</v>
      </c>
      <c r="AY46" s="24">
        <f t="shared" si="31"/>
        <v>0.52250274423710197</v>
      </c>
      <c r="AZ46" s="24">
        <f t="shared" si="32"/>
        <v>0.18633540372670798</v>
      </c>
      <c r="BA46" s="24">
        <f t="shared" si="33"/>
        <v>0.49447911665866529</v>
      </c>
      <c r="BB46" s="24">
        <f t="shared" si="34"/>
        <v>0.49169580419580416</v>
      </c>
      <c r="BC46" s="24">
        <f t="shared" si="35"/>
        <v>0.36313791649093208</v>
      </c>
      <c r="BD46" s="24">
        <f t="shared" si="36"/>
        <v>0.46286631874749085</v>
      </c>
      <c r="BE46" s="24">
        <f t="shared" si="37"/>
        <v>0.50174389636273031</v>
      </c>
      <c r="BF46" s="24">
        <f t="shared" si="38"/>
        <v>0.36686390532544388</v>
      </c>
      <c r="BG46" s="24">
        <f t="shared" si="39"/>
        <v>0.42349457058242845</v>
      </c>
      <c r="BH46" s="24">
        <f t="shared" si="40"/>
        <v>0.47149532710280373</v>
      </c>
      <c r="BI46" s="24">
        <f t="shared" si="41"/>
        <v>0.65085493656922222</v>
      </c>
      <c r="BJ46" s="24">
        <f t="shared" si="42"/>
        <v>0.46196920205319647</v>
      </c>
      <c r="BK46" s="24">
        <f t="shared" si="43"/>
        <v>0.27773467804499608</v>
      </c>
      <c r="BL46" s="24">
        <f t="shared" si="44"/>
        <v>0.43393631745794159</v>
      </c>
      <c r="BM46" s="24">
        <f t="shared" si="50"/>
        <v>0.48717084387912202</v>
      </c>
      <c r="BN46" s="24">
        <f t="shared" si="51"/>
        <v>0.48269848088727296</v>
      </c>
      <c r="BO46" s="24">
        <f t="shared" si="52"/>
        <v>0.50266369275300238</v>
      </c>
      <c r="BP46" s="24" t="e">
        <f t="shared" si="45"/>
        <v>#DIV/0!</v>
      </c>
      <c r="BQ46" s="24">
        <f t="shared" si="46"/>
        <v>0.45890247088760105</v>
      </c>
    </row>
    <row r="47" spans="1:69" x14ac:dyDescent="0.25">
      <c r="A47" s="31">
        <f>+[1]NAC!A48</f>
        <v>43983</v>
      </c>
      <c r="B47" s="17">
        <f>+[1]NAC!B48</f>
        <v>322</v>
      </c>
      <c r="C47" s="18">
        <f>+[1]NAC!C48</f>
        <v>334.5</v>
      </c>
      <c r="D47" s="19">
        <f>+[1]NAC!D48</f>
        <v>273</v>
      </c>
      <c r="E47" s="19">
        <f>+[1]NAC!E48</f>
        <v>295.8</v>
      </c>
      <c r="F47" s="19">
        <f>+[1]NAC!F48</f>
        <v>327.7</v>
      </c>
      <c r="G47" s="19">
        <f>+[1]NAC!G48</f>
        <v>324</v>
      </c>
      <c r="H47" s="19">
        <f>+[1]NAC!H48</f>
        <v>349</v>
      </c>
      <c r="I47" s="19">
        <f>+[1]NAC!I48</f>
        <v>329.1</v>
      </c>
      <c r="J47" s="19">
        <f>+[1]NAC!J48</f>
        <v>365.9</v>
      </c>
      <c r="K47" s="19">
        <f>+[1]NAC!K48</f>
        <v>314</v>
      </c>
      <c r="L47" s="19">
        <f>+[1]NAC!L48</f>
        <v>301.5</v>
      </c>
      <c r="M47" s="19">
        <f>+[1]NAC!M48</f>
        <v>294.89999999999998</v>
      </c>
      <c r="N47" s="20">
        <f>+[1]NAC!N48</f>
        <v>315.89999999999998</v>
      </c>
      <c r="O47" s="18">
        <f>+[1]NAC!P48</f>
        <v>313.60000000000002</v>
      </c>
      <c r="P47" s="18">
        <f>+[1]NAC!Q48</f>
        <v>320.60000000000002</v>
      </c>
      <c r="Q47" s="18">
        <f>+[1]NAC!R48</f>
        <v>331.8</v>
      </c>
      <c r="R47" s="18">
        <f t="shared" si="0"/>
        <v>322.23073921399998</v>
      </c>
      <c r="S47" s="19">
        <f t="shared" si="1"/>
        <v>315.96510898189246</v>
      </c>
      <c r="T47" s="19">
        <f t="shared" si="2"/>
        <v>306.23798543621848</v>
      </c>
      <c r="U47" s="19">
        <f t="shared" si="3"/>
        <v>309.96466023722547</v>
      </c>
      <c r="V47" s="19"/>
      <c r="W47" s="20">
        <f t="shared" si="4"/>
        <v>322.86958351158552</v>
      </c>
      <c r="Y47" s="24">
        <f t="shared" si="7"/>
        <v>2.2546840266751467E-2</v>
      </c>
      <c r="Z47" s="24">
        <f t="shared" si="8"/>
        <v>1.0574018126888296E-2</v>
      </c>
      <c r="AA47" s="24">
        <f t="shared" si="9"/>
        <v>3.8022813688213031E-2</v>
      </c>
      <c r="AB47" s="24">
        <f t="shared" si="10"/>
        <v>6.6330209084354941E-2</v>
      </c>
      <c r="AC47" s="24">
        <f t="shared" si="11"/>
        <v>9.2392978133661874E-3</v>
      </c>
      <c r="AD47" s="24">
        <f t="shared" si="12"/>
        <v>4.0796659171217442E-2</v>
      </c>
      <c r="AE47" s="24">
        <f t="shared" si="13"/>
        <v>2.2560796952827422E-2</v>
      </c>
      <c r="AF47" s="24">
        <f t="shared" si="14"/>
        <v>1.8254950495049549E-2</v>
      </c>
      <c r="AG47" s="24">
        <f t="shared" si="15"/>
        <v>4.1163556531285117E-3</v>
      </c>
      <c r="AH47" s="24">
        <f t="shared" si="16"/>
        <v>4.1804910418049124E-2</v>
      </c>
      <c r="AI47" s="24">
        <f t="shared" si="17"/>
        <v>3.9960039960038607E-3</v>
      </c>
      <c r="AJ47" s="24">
        <f t="shared" si="18"/>
        <v>2.2538141470180406E-2</v>
      </c>
      <c r="AK47" s="24">
        <f t="shared" si="19"/>
        <v>3.1756113051761847E-3</v>
      </c>
      <c r="AL47" s="24">
        <f t="shared" si="20"/>
        <v>4.7778149014366944E-2</v>
      </c>
      <c r="AM47" s="24">
        <f t="shared" si="21"/>
        <v>2.3300351101181116E-2</v>
      </c>
      <c r="AN47" s="24">
        <f t="shared" si="22"/>
        <v>7.2859744990894093E-3</v>
      </c>
      <c r="AO47" s="24">
        <f t="shared" si="23"/>
        <v>2.2441957344440544E-2</v>
      </c>
      <c r="AP47" s="24">
        <f t="shared" si="47"/>
        <v>2.6674775212256474E-2</v>
      </c>
      <c r="AQ47" s="24">
        <f t="shared" si="48"/>
        <v>3.9256414190542266E-2</v>
      </c>
      <c r="AR47" s="24">
        <f t="shared" si="49"/>
        <v>4.4597246699965787E-2</v>
      </c>
      <c r="AS47" s="24" t="e">
        <f t="shared" si="24"/>
        <v>#DIV/0!</v>
      </c>
      <c r="AT47" s="24">
        <f t="shared" si="25"/>
        <v>3.0664584602895673E-2</v>
      </c>
      <c r="AV47" s="24">
        <f t="shared" si="28"/>
        <v>0.42793791574279383</v>
      </c>
      <c r="AW47" s="24">
        <f t="shared" si="29"/>
        <v>0.47421771705597182</v>
      </c>
      <c r="AX47" s="24">
        <f t="shared" si="30"/>
        <v>0.47249190938511321</v>
      </c>
      <c r="AY47" s="24">
        <f t="shared" si="31"/>
        <v>0.59289176090468509</v>
      </c>
      <c r="AZ47" s="24">
        <f t="shared" si="32"/>
        <v>0.16577730345072905</v>
      </c>
      <c r="BA47" s="24">
        <f t="shared" si="33"/>
        <v>0.50348027842227383</v>
      </c>
      <c r="BB47" s="24">
        <f t="shared" si="34"/>
        <v>0.47319544111439416</v>
      </c>
      <c r="BC47" s="24">
        <f t="shared" si="35"/>
        <v>0.36669435215946855</v>
      </c>
      <c r="BD47" s="24">
        <f t="shared" si="36"/>
        <v>0.37092544023979013</v>
      </c>
      <c r="BE47" s="24">
        <f t="shared" si="37"/>
        <v>0.5088899567515619</v>
      </c>
      <c r="BF47" s="24">
        <f t="shared" si="38"/>
        <v>0.34899328859060397</v>
      </c>
      <c r="BG47" s="24">
        <f t="shared" si="39"/>
        <v>0.4198363023591718</v>
      </c>
      <c r="BH47" s="24">
        <f t="shared" si="40"/>
        <v>0.44510521500457445</v>
      </c>
      <c r="BI47" s="24">
        <f t="shared" si="41"/>
        <v>0.68783638320775031</v>
      </c>
      <c r="BJ47" s="24">
        <f t="shared" si="42"/>
        <v>0.4559491371480473</v>
      </c>
      <c r="BK47" s="24">
        <f t="shared" si="43"/>
        <v>0.25207547169811328</v>
      </c>
      <c r="BL47" s="24">
        <f t="shared" si="44"/>
        <v>0.42725795035353209</v>
      </c>
      <c r="BM47" s="24">
        <f t="shared" si="50"/>
        <v>0.48744077315440415</v>
      </c>
      <c r="BN47" s="24">
        <f t="shared" si="51"/>
        <v>0.49978167317244182</v>
      </c>
      <c r="BO47" s="24">
        <f t="shared" si="52"/>
        <v>0.52666273015297627</v>
      </c>
      <c r="BP47" s="24" t="e">
        <f t="shared" si="45"/>
        <v>#DIV/0!</v>
      </c>
      <c r="BQ47" s="24">
        <f t="shared" si="46"/>
        <v>0.46175162548154902</v>
      </c>
    </row>
    <row r="48" spans="1:69" x14ac:dyDescent="0.25">
      <c r="A48" s="31">
        <f>+[1]NAC!A49</f>
        <v>44013</v>
      </c>
      <c r="B48" s="17">
        <f>+[1]NAC!B49</f>
        <v>328.2</v>
      </c>
      <c r="C48" s="18">
        <f>+[1]NAC!C49</f>
        <v>338.8</v>
      </c>
      <c r="D48" s="19">
        <f>+[1]NAC!D49</f>
        <v>276.7</v>
      </c>
      <c r="E48" s="19">
        <f>+[1]NAC!E49</f>
        <v>305.5</v>
      </c>
      <c r="F48" s="19">
        <f>+[1]NAC!F49</f>
        <v>331.1</v>
      </c>
      <c r="G48" s="19">
        <f>+[1]NAC!G49</f>
        <v>336.5</v>
      </c>
      <c r="H48" s="19">
        <f>+[1]NAC!H49</f>
        <v>356.5</v>
      </c>
      <c r="I48" s="19">
        <f>+[1]NAC!I49</f>
        <v>335.2</v>
      </c>
      <c r="J48" s="19">
        <f>+[1]NAC!J49</f>
        <v>368.5</v>
      </c>
      <c r="K48" s="19">
        <f>+[1]NAC!K49</f>
        <v>324.3</v>
      </c>
      <c r="L48" s="19">
        <f>+[1]NAC!L49</f>
        <v>301.8</v>
      </c>
      <c r="M48" s="19">
        <f>+[1]NAC!M49</f>
        <v>300.60000000000002</v>
      </c>
      <c r="N48" s="20">
        <f>+[1]NAC!N49</f>
        <v>323.3</v>
      </c>
      <c r="O48" s="18">
        <f>+[1]NAC!P49</f>
        <v>316.5</v>
      </c>
      <c r="P48" s="18">
        <f>+[1]NAC!Q49</f>
        <v>328.7</v>
      </c>
      <c r="Q48" s="18">
        <f>+[1]NAC!R49</f>
        <v>333.6</v>
      </c>
      <c r="R48" s="18">
        <f t="shared" si="0"/>
        <v>328.46725820099999</v>
      </c>
      <c r="S48" s="19">
        <f t="shared" si="1"/>
        <v>322.83459523323313</v>
      </c>
      <c r="T48" s="19">
        <f t="shared" si="2"/>
        <v>315.34285985384628</v>
      </c>
      <c r="U48" s="19">
        <f t="shared" si="3"/>
        <v>320.18868053523448</v>
      </c>
      <c r="V48" s="19"/>
      <c r="W48" s="20">
        <f t="shared" si="4"/>
        <v>330.91602892117703</v>
      </c>
      <c r="Y48" s="24">
        <f t="shared" si="7"/>
        <v>1.9254658385093215E-2</v>
      </c>
      <c r="Z48" s="24">
        <f t="shared" si="8"/>
        <v>1.2855007473841606E-2</v>
      </c>
      <c r="AA48" s="24">
        <f t="shared" si="9"/>
        <v>1.3553113553113505E-2</v>
      </c>
      <c r="AB48" s="24">
        <f t="shared" si="10"/>
        <v>3.2792427315753825E-2</v>
      </c>
      <c r="AC48" s="24">
        <f t="shared" si="11"/>
        <v>1.0375343301800566E-2</v>
      </c>
      <c r="AD48" s="24">
        <f t="shared" si="12"/>
        <v>3.8580246913580307E-2</v>
      </c>
      <c r="AE48" s="24">
        <f t="shared" si="13"/>
        <v>2.1489971346704939E-2</v>
      </c>
      <c r="AF48" s="24">
        <f t="shared" si="14"/>
        <v>1.8535399574597378E-2</v>
      </c>
      <c r="AG48" s="24">
        <f t="shared" si="15"/>
        <v>7.105766602897079E-3</v>
      </c>
      <c r="AH48" s="24">
        <f t="shared" si="16"/>
        <v>3.2802547770700574E-2</v>
      </c>
      <c r="AI48" s="24">
        <f t="shared" si="17"/>
        <v>9.9502487562186381E-4</v>
      </c>
      <c r="AJ48" s="24">
        <f t="shared" si="18"/>
        <v>1.9328585961343014E-2</v>
      </c>
      <c r="AK48" s="24">
        <f t="shared" si="19"/>
        <v>2.3425134536245729E-2</v>
      </c>
      <c r="AL48" s="24">
        <f t="shared" si="20"/>
        <v>9.2474489795917325E-3</v>
      </c>
      <c r="AM48" s="24">
        <f t="shared" si="21"/>
        <v>2.5265127885215177E-2</v>
      </c>
      <c r="AN48" s="24">
        <f t="shared" si="22"/>
        <v>5.4249547920435237E-3</v>
      </c>
      <c r="AO48" s="24">
        <f t="shared" si="23"/>
        <v>1.9354202526464137E-2</v>
      </c>
      <c r="AP48" s="24">
        <f t="shared" si="47"/>
        <v>2.174128109738338E-2</v>
      </c>
      <c r="AQ48" s="24">
        <f t="shared" si="48"/>
        <v>2.9731368578128636E-2</v>
      </c>
      <c r="AR48" s="24">
        <f t="shared" si="49"/>
        <v>3.2984470843173685E-2</v>
      </c>
      <c r="AS48" s="24" t="e">
        <f t="shared" si="24"/>
        <v>#DIV/0!</v>
      </c>
      <c r="AT48" s="24">
        <f t="shared" si="25"/>
        <v>2.4921658219015264E-2</v>
      </c>
      <c r="AV48" s="24">
        <f t="shared" si="28"/>
        <v>0.42386117136659429</v>
      </c>
      <c r="AW48" s="24">
        <f t="shared" si="29"/>
        <v>0.46034482758620698</v>
      </c>
      <c r="AX48" s="24">
        <f t="shared" si="30"/>
        <v>0.48047084002140172</v>
      </c>
      <c r="AY48" s="24">
        <f t="shared" si="31"/>
        <v>0.63982823403113254</v>
      </c>
      <c r="AZ48" s="24">
        <f t="shared" si="32"/>
        <v>0.15285515320334264</v>
      </c>
      <c r="BA48" s="24">
        <f t="shared" si="33"/>
        <v>0.5233137166138524</v>
      </c>
      <c r="BB48" s="24">
        <f t="shared" si="34"/>
        <v>0.44507498986623428</v>
      </c>
      <c r="BC48" s="24">
        <f t="shared" si="35"/>
        <v>0.37659137577002055</v>
      </c>
      <c r="BD48" s="24">
        <f t="shared" si="36"/>
        <v>0.37808526551982058</v>
      </c>
      <c r="BE48" s="24">
        <f t="shared" si="37"/>
        <v>0.50000000000000022</v>
      </c>
      <c r="BF48" s="24">
        <f t="shared" si="38"/>
        <v>0.32252410166520606</v>
      </c>
      <c r="BG48" s="24">
        <f t="shared" si="39"/>
        <v>0.4053295932678822</v>
      </c>
      <c r="BH48" s="24">
        <f t="shared" si="40"/>
        <v>0.44008908685968828</v>
      </c>
      <c r="BI48" s="24">
        <f t="shared" si="41"/>
        <v>0.64415584415584415</v>
      </c>
      <c r="BJ48" s="24">
        <f t="shared" si="42"/>
        <v>0.46153846153846145</v>
      </c>
      <c r="BK48" s="24">
        <f t="shared" si="43"/>
        <v>0.23647146034099342</v>
      </c>
      <c r="BL48" s="24">
        <f t="shared" si="44"/>
        <v>0.42361778360568714</v>
      </c>
      <c r="BM48" s="24">
        <f t="shared" si="50"/>
        <v>0.48628391320712439</v>
      </c>
      <c r="BN48" s="24">
        <f t="shared" si="51"/>
        <v>0.50838058434021938</v>
      </c>
      <c r="BO48" s="24">
        <f t="shared" si="52"/>
        <v>0.54330213681308437</v>
      </c>
      <c r="BP48" s="24" t="e">
        <f t="shared" si="45"/>
        <v>#DIV/0!</v>
      </c>
      <c r="BQ48" s="24">
        <f t="shared" si="46"/>
        <v>0.46701064347564225</v>
      </c>
    </row>
    <row r="49" spans="1:69" x14ac:dyDescent="0.25">
      <c r="A49" s="31">
        <f>+[1]NAC!A50</f>
        <v>44044</v>
      </c>
      <c r="B49" s="17">
        <f>+[1]NAC!B50</f>
        <v>337.1</v>
      </c>
      <c r="C49" s="18">
        <f>+[1]NAC!C50</f>
        <v>350.5</v>
      </c>
      <c r="D49" s="19">
        <f>+[1]NAC!D50</f>
        <v>280.3</v>
      </c>
      <c r="E49" s="19">
        <f>+[1]NAC!E50</f>
        <v>312.3</v>
      </c>
      <c r="F49" s="19">
        <f>+[1]NAC!F50</f>
        <v>338.8</v>
      </c>
      <c r="G49" s="19">
        <f>+[1]NAC!G50</f>
        <v>348.2</v>
      </c>
      <c r="H49" s="19">
        <f>+[1]NAC!H50</f>
        <v>365.1</v>
      </c>
      <c r="I49" s="19">
        <f>+[1]NAC!I50</f>
        <v>344.7</v>
      </c>
      <c r="J49" s="19">
        <f>+[1]NAC!J50</f>
        <v>369.6</v>
      </c>
      <c r="K49" s="19">
        <f>+[1]NAC!K50</f>
        <v>335</v>
      </c>
      <c r="L49" s="19">
        <f>+[1]NAC!L50</f>
        <v>304.10000000000002</v>
      </c>
      <c r="M49" s="19">
        <f>+[1]NAC!M50</f>
        <v>306.2</v>
      </c>
      <c r="N49" s="20">
        <f>+[1]NAC!N50</f>
        <v>334</v>
      </c>
      <c r="O49" s="18">
        <f>+[1]NAC!P50</f>
        <v>329.1</v>
      </c>
      <c r="P49" s="18">
        <f>+[1]NAC!Q50</f>
        <v>338.7</v>
      </c>
      <c r="Q49" s="18">
        <f>+[1]NAC!R50</f>
        <v>336.9</v>
      </c>
      <c r="R49" s="18">
        <f t="shared" si="0"/>
        <v>337.36696413300007</v>
      </c>
      <c r="S49" s="19">
        <f t="shared" si="1"/>
        <v>332.4001196844722</v>
      </c>
      <c r="T49" s="19">
        <f t="shared" si="2"/>
        <v>323.88711621415951</v>
      </c>
      <c r="U49" s="19">
        <f t="shared" si="3"/>
        <v>329.70068253672963</v>
      </c>
      <c r="V49" s="19"/>
      <c r="W49" s="20">
        <f t="shared" si="4"/>
        <v>339.49621200392596</v>
      </c>
      <c r="Y49" s="24">
        <f t="shared" si="7"/>
        <v>2.7117611212675197E-2</v>
      </c>
      <c r="Z49" s="24">
        <f t="shared" si="8"/>
        <v>3.453364817001181E-2</v>
      </c>
      <c r="AA49" s="24">
        <f t="shared" si="9"/>
        <v>1.3010480664980228E-2</v>
      </c>
      <c r="AB49" s="24">
        <f t="shared" si="10"/>
        <v>2.2258592471358529E-2</v>
      </c>
      <c r="AC49" s="24">
        <f t="shared" si="11"/>
        <v>2.3255813953488413E-2</v>
      </c>
      <c r="AD49" s="24">
        <f t="shared" si="12"/>
        <v>3.4769687964338658E-2</v>
      </c>
      <c r="AE49" s="24">
        <f t="shared" si="13"/>
        <v>2.4123422159887831E-2</v>
      </c>
      <c r="AF49" s="24">
        <f t="shared" si="14"/>
        <v>2.8341288782816276E-2</v>
      </c>
      <c r="AG49" s="24">
        <f t="shared" si="15"/>
        <v>2.9850746268658135E-3</v>
      </c>
      <c r="AH49" s="24">
        <f t="shared" si="16"/>
        <v>3.2994141227258744E-2</v>
      </c>
      <c r="AI49" s="24">
        <f t="shared" si="17"/>
        <v>7.620941020543448E-3</v>
      </c>
      <c r="AJ49" s="24">
        <f t="shared" si="18"/>
        <v>1.8629407850964563E-2</v>
      </c>
      <c r="AK49" s="24">
        <f t="shared" si="19"/>
        <v>3.3096195484070501E-2</v>
      </c>
      <c r="AL49" s="24">
        <f t="shared" si="20"/>
        <v>3.9810426540284327E-2</v>
      </c>
      <c r="AM49" s="24">
        <f t="shared" si="21"/>
        <v>3.0422878004259246E-2</v>
      </c>
      <c r="AN49" s="24">
        <f t="shared" si="22"/>
        <v>9.8920863309350793E-3</v>
      </c>
      <c r="AO49" s="24">
        <f t="shared" si="23"/>
        <v>2.7094651627511901E-2</v>
      </c>
      <c r="AP49" s="24">
        <f t="shared" si="47"/>
        <v>2.9629799880426244E-2</v>
      </c>
      <c r="AQ49" s="24">
        <f t="shared" si="48"/>
        <v>2.7095131832930219E-2</v>
      </c>
      <c r="AR49" s="24">
        <f t="shared" si="49"/>
        <v>2.9707489926235509E-2</v>
      </c>
      <c r="AS49" s="24" t="e">
        <f t="shared" si="24"/>
        <v>#DIV/0!</v>
      </c>
      <c r="AT49" s="24">
        <f t="shared" si="25"/>
        <v>2.5928581068500378E-2</v>
      </c>
      <c r="AV49" s="24">
        <f t="shared" si="28"/>
        <v>0.40692821368948251</v>
      </c>
      <c r="AW49" s="24">
        <f t="shared" si="29"/>
        <v>0.44536082474226801</v>
      </c>
      <c r="AX49" s="24">
        <f t="shared" si="30"/>
        <v>0.43669912865197347</v>
      </c>
      <c r="AY49" s="24">
        <f t="shared" si="31"/>
        <v>0.6248699271592093</v>
      </c>
      <c r="AZ49" s="24">
        <f t="shared" si="32"/>
        <v>0.15513126491646778</v>
      </c>
      <c r="BA49" s="24">
        <f t="shared" si="33"/>
        <v>0.48612889457959874</v>
      </c>
      <c r="BB49" s="24">
        <f t="shared" si="34"/>
        <v>0.40693641618497112</v>
      </c>
      <c r="BC49" s="24">
        <f t="shared" si="35"/>
        <v>0.36191228763334649</v>
      </c>
      <c r="BD49" s="24">
        <f t="shared" si="36"/>
        <v>0.36585365853658525</v>
      </c>
      <c r="BE49" s="24">
        <f t="shared" si="37"/>
        <v>0.48756660746003555</v>
      </c>
      <c r="BF49" s="24">
        <f t="shared" si="38"/>
        <v>0.30012825994014536</v>
      </c>
      <c r="BG49" s="24">
        <f t="shared" si="39"/>
        <v>0.38176895306859193</v>
      </c>
      <c r="BH49" s="24">
        <f t="shared" si="40"/>
        <v>0.42491467576791808</v>
      </c>
      <c r="BI49" s="24">
        <f t="shared" si="41"/>
        <v>0.64550000000000018</v>
      </c>
      <c r="BJ49" s="24">
        <f t="shared" si="42"/>
        <v>0.43943901402464935</v>
      </c>
      <c r="BK49" s="24">
        <f t="shared" si="43"/>
        <v>0.22286751361161516</v>
      </c>
      <c r="BL49" s="24">
        <f t="shared" si="44"/>
        <v>0.40656570898236977</v>
      </c>
      <c r="BM49" s="24">
        <f t="shared" si="50"/>
        <v>0.46682149479477242</v>
      </c>
      <c r="BN49" s="24">
        <f t="shared" si="51"/>
        <v>0.48737090539974304</v>
      </c>
      <c r="BO49" s="24">
        <f t="shared" si="52"/>
        <v>0.52289955651993636</v>
      </c>
      <c r="BP49" s="24" t="e">
        <f t="shared" si="45"/>
        <v>#DIV/0!</v>
      </c>
      <c r="BQ49" s="24">
        <f t="shared" si="46"/>
        <v>0.4456560011773445</v>
      </c>
    </row>
    <row r="50" spans="1:69" x14ac:dyDescent="0.25">
      <c r="A50" s="31">
        <f>+[1]NAC!A51</f>
        <v>44075</v>
      </c>
      <c r="B50" s="17">
        <f>+[1]NAC!B51</f>
        <v>346.6</v>
      </c>
      <c r="C50" s="18">
        <f>+[1]NAC!C51</f>
        <v>360.9</v>
      </c>
      <c r="D50" s="19">
        <f>+[1]NAC!D51</f>
        <v>292.3</v>
      </c>
      <c r="E50" s="19">
        <f>+[1]NAC!E51</f>
        <v>330.5</v>
      </c>
      <c r="F50" s="19">
        <f>+[1]NAC!F51</f>
        <v>344</v>
      </c>
      <c r="G50" s="19">
        <f>+[1]NAC!G51</f>
        <v>357.2</v>
      </c>
      <c r="H50" s="19">
        <f>+[1]NAC!H51</f>
        <v>377.9</v>
      </c>
      <c r="I50" s="19">
        <f>+[1]NAC!I51</f>
        <v>357.1</v>
      </c>
      <c r="J50" s="19">
        <f>+[1]NAC!J51</f>
        <v>370.1</v>
      </c>
      <c r="K50" s="19">
        <f>+[1]NAC!K51</f>
        <v>341.3</v>
      </c>
      <c r="L50" s="19">
        <f>+[1]NAC!L51</f>
        <v>305</v>
      </c>
      <c r="M50" s="19">
        <f>+[1]NAC!M51</f>
        <v>311.60000000000002</v>
      </c>
      <c r="N50" s="20">
        <f>+[1]NAC!N51</f>
        <v>340.1</v>
      </c>
      <c r="O50" s="18">
        <f>+[1]NAC!P51</f>
        <v>355</v>
      </c>
      <c r="P50" s="18">
        <f>+[1]NAC!Q51</f>
        <v>346.5</v>
      </c>
      <c r="Q50" s="18">
        <f>+[1]NAC!R51</f>
        <v>343.4</v>
      </c>
      <c r="R50" s="18">
        <f t="shared" si="0"/>
        <v>347.03462455599998</v>
      </c>
      <c r="S50" s="19">
        <f t="shared" si="1"/>
        <v>342.5648141525316</v>
      </c>
      <c r="T50" s="19">
        <f t="shared" si="2"/>
        <v>333.69693859993606</v>
      </c>
      <c r="U50" s="19">
        <f t="shared" si="3"/>
        <v>340.95996647406997</v>
      </c>
      <c r="V50" s="19"/>
      <c r="W50" s="20">
        <f t="shared" si="4"/>
        <v>350.18350192520097</v>
      </c>
      <c r="Y50" s="24">
        <f t="shared" si="7"/>
        <v>2.8181548501928111E-2</v>
      </c>
      <c r="Z50" s="24">
        <f t="shared" si="8"/>
        <v>2.9671897289586191E-2</v>
      </c>
      <c r="AA50" s="24">
        <f t="shared" si="9"/>
        <v>4.2811273635390723E-2</v>
      </c>
      <c r="AB50" s="24">
        <f t="shared" si="10"/>
        <v>5.8277297470380907E-2</v>
      </c>
      <c r="AC50" s="24">
        <f t="shared" si="11"/>
        <v>1.5348288075560879E-2</v>
      </c>
      <c r="AD50" s="24">
        <f t="shared" si="12"/>
        <v>2.5847214244687056E-2</v>
      </c>
      <c r="AE50" s="24">
        <f t="shared" si="13"/>
        <v>3.5058887975896846E-2</v>
      </c>
      <c r="AF50" s="24">
        <f t="shared" si="14"/>
        <v>3.597331012474636E-2</v>
      </c>
      <c r="AG50" s="24">
        <f t="shared" si="15"/>
        <v>1.3528138528138278E-3</v>
      </c>
      <c r="AH50" s="24">
        <f t="shared" si="16"/>
        <v>1.8805970149253781E-2</v>
      </c>
      <c r="AI50" s="24">
        <f t="shared" si="17"/>
        <v>2.959552778691199E-3</v>
      </c>
      <c r="AJ50" s="24">
        <f t="shared" si="18"/>
        <v>1.7635532331809367E-2</v>
      </c>
      <c r="AK50" s="24">
        <f t="shared" si="19"/>
        <v>1.8263473053892199E-2</v>
      </c>
      <c r="AL50" s="24">
        <f t="shared" si="20"/>
        <v>7.8699483439683915E-2</v>
      </c>
      <c r="AM50" s="24">
        <f t="shared" si="21"/>
        <v>2.3029229406554608E-2</v>
      </c>
      <c r="AN50" s="24">
        <f t="shared" si="22"/>
        <v>1.9293558919560638E-2</v>
      </c>
      <c r="AO50" s="24">
        <f t="shared" si="23"/>
        <v>2.8656215488807035E-2</v>
      </c>
      <c r="AP50" s="24">
        <f t="shared" si="47"/>
        <v>3.0579695572035659E-2</v>
      </c>
      <c r="AQ50" s="24">
        <f t="shared" si="48"/>
        <v>3.0287782053331602E-2</v>
      </c>
      <c r="AR50" s="24">
        <f t="shared" si="49"/>
        <v>3.4150017072184902E-2</v>
      </c>
      <c r="AS50" s="24" t="e">
        <f t="shared" si="24"/>
        <v>#DIV/0!</v>
      </c>
      <c r="AT50" s="24">
        <f t="shared" si="25"/>
        <v>3.1479850270468956E-2</v>
      </c>
      <c r="AV50" s="24">
        <f t="shared" si="28"/>
        <v>0.36618052818289337</v>
      </c>
      <c r="AW50" s="24">
        <f t="shared" si="29"/>
        <v>0.40756630265210614</v>
      </c>
      <c r="AX50" s="24">
        <f t="shared" si="30"/>
        <v>0.41755577109602338</v>
      </c>
      <c r="AY50" s="24">
        <f t="shared" si="31"/>
        <v>0.57007125890736332</v>
      </c>
      <c r="AZ50" s="24">
        <f t="shared" si="32"/>
        <v>0.14973262032085577</v>
      </c>
      <c r="BA50" s="24">
        <f t="shared" si="33"/>
        <v>0.41914978148589599</v>
      </c>
      <c r="BB50" s="24">
        <f t="shared" si="34"/>
        <v>0.34436143721095669</v>
      </c>
      <c r="BC50" s="24">
        <f t="shared" si="35"/>
        <v>0.34703885326291961</v>
      </c>
      <c r="BD50" s="24">
        <f t="shared" si="36"/>
        <v>0.28150969529085867</v>
      </c>
      <c r="BE50" s="24">
        <f t="shared" si="37"/>
        <v>0.40916597853014047</v>
      </c>
      <c r="BF50" s="24">
        <f t="shared" si="38"/>
        <v>0.29073212018620387</v>
      </c>
      <c r="BG50" s="24">
        <f t="shared" si="39"/>
        <v>0.33619210977701552</v>
      </c>
      <c r="BH50" s="24">
        <f t="shared" si="40"/>
        <v>0.34055971620023673</v>
      </c>
      <c r="BI50" s="24">
        <f t="shared" si="41"/>
        <v>0.6359447004608294</v>
      </c>
      <c r="BJ50" s="24">
        <f t="shared" si="42"/>
        <v>0.38323353293413165</v>
      </c>
      <c r="BK50" s="24">
        <f t="shared" si="43"/>
        <v>0.20618194590797323</v>
      </c>
      <c r="BL50" s="24">
        <f t="shared" si="44"/>
        <v>0.36611022931538262</v>
      </c>
      <c r="BM50" s="24">
        <f t="shared" si="50"/>
        <v>0.41746595484352866</v>
      </c>
      <c r="BN50" s="24">
        <f t="shared" si="51"/>
        <v>0.42559209512627083</v>
      </c>
      <c r="BO50" s="24">
        <f t="shared" si="52"/>
        <v>0.45483097597018118</v>
      </c>
      <c r="BP50" s="24" t="e">
        <f t="shared" si="45"/>
        <v>#DIV/0!</v>
      </c>
      <c r="BQ50" s="24">
        <f t="shared" si="46"/>
        <v>0.39321030752452035</v>
      </c>
    </row>
    <row r="51" spans="1:69" x14ac:dyDescent="0.25">
      <c r="A51" s="31">
        <f>+[1]NAC!A52</f>
        <v>44105</v>
      </c>
      <c r="B51" s="17">
        <f>+[1]NAC!B52</f>
        <v>359.7</v>
      </c>
      <c r="C51" s="18">
        <f>+[1]NAC!C52</f>
        <v>378.1</v>
      </c>
      <c r="D51" s="19">
        <f>+[1]NAC!D52</f>
        <v>297.89999999999998</v>
      </c>
      <c r="E51" s="19">
        <f>+[1]NAC!E52</f>
        <v>351.2</v>
      </c>
      <c r="F51" s="19">
        <f>+[1]NAC!F52</f>
        <v>352</v>
      </c>
      <c r="G51" s="19">
        <f>+[1]NAC!G52</f>
        <v>373.2</v>
      </c>
      <c r="H51" s="19">
        <f>+[1]NAC!H52</f>
        <v>389.5</v>
      </c>
      <c r="I51" s="19">
        <f>+[1]NAC!I52</f>
        <v>372</v>
      </c>
      <c r="J51" s="19">
        <f>+[1]NAC!J52</f>
        <v>369.6</v>
      </c>
      <c r="K51" s="19">
        <f>+[1]NAC!K52</f>
        <v>350.1</v>
      </c>
      <c r="L51" s="19">
        <f>+[1]NAC!L52</f>
        <v>305.39999999999998</v>
      </c>
      <c r="M51" s="19">
        <f>+[1]NAC!M52</f>
        <v>322.10000000000002</v>
      </c>
      <c r="N51" s="20">
        <f>+[1]NAC!N52</f>
        <v>347.2</v>
      </c>
      <c r="O51" s="18">
        <f>+[1]NAC!P52</f>
        <v>389</v>
      </c>
      <c r="P51" s="18">
        <f>+[1]NAC!Q52</f>
        <v>358.5</v>
      </c>
      <c r="Q51" s="18">
        <f>+[1]NAC!R52</f>
        <v>348.5</v>
      </c>
      <c r="R51" s="18">
        <f t="shared" si="0"/>
        <v>360.08369683899997</v>
      </c>
      <c r="S51" s="19">
        <f t="shared" si="1"/>
        <v>357.20963750116675</v>
      </c>
      <c r="T51" s="19">
        <f t="shared" si="2"/>
        <v>347.30420358183807</v>
      </c>
      <c r="U51" s="19">
        <f t="shared" si="3"/>
        <v>355.58855629125668</v>
      </c>
      <c r="V51" s="19"/>
      <c r="W51" s="20">
        <f t="shared" si="4"/>
        <v>362.92649907247045</v>
      </c>
      <c r="Y51" s="24">
        <f t="shared" si="7"/>
        <v>3.7795729948066903E-2</v>
      </c>
      <c r="Z51" s="24">
        <f t="shared" si="8"/>
        <v>4.7658631199778423E-2</v>
      </c>
      <c r="AA51" s="24">
        <f t="shared" si="9"/>
        <v>1.9158398905234186E-2</v>
      </c>
      <c r="AB51" s="24">
        <f t="shared" si="10"/>
        <v>6.2632375189107359E-2</v>
      </c>
      <c r="AC51" s="24">
        <f t="shared" si="11"/>
        <v>2.3255813953488413E-2</v>
      </c>
      <c r="AD51" s="24">
        <f t="shared" si="12"/>
        <v>4.4792833146696465E-2</v>
      </c>
      <c r="AE51" s="24">
        <f t="shared" si="13"/>
        <v>3.0695951309870351E-2</v>
      </c>
      <c r="AF51" s="24">
        <f t="shared" si="14"/>
        <v>4.1725007000840142E-2</v>
      </c>
      <c r="AG51" s="24">
        <f t="shared" si="15"/>
        <v>-1.3509862199405642E-3</v>
      </c>
      <c r="AH51" s="24">
        <f t="shared" si="16"/>
        <v>2.5783767946088609E-2</v>
      </c>
      <c r="AI51" s="24">
        <f t="shared" si="17"/>
        <v>1.3114754098360049E-3</v>
      </c>
      <c r="AJ51" s="24">
        <f t="shared" si="18"/>
        <v>3.3697047496790811E-2</v>
      </c>
      <c r="AK51" s="24">
        <f t="shared" si="19"/>
        <v>2.0876212878565115E-2</v>
      </c>
      <c r="AL51" s="24">
        <f t="shared" si="20"/>
        <v>9.5774647887324038E-2</v>
      </c>
      <c r="AM51" s="24">
        <f t="shared" si="21"/>
        <v>3.463203463203457E-2</v>
      </c>
      <c r="AN51" s="24">
        <f t="shared" si="22"/>
        <v>1.4851485148514865E-2</v>
      </c>
      <c r="AO51" s="24">
        <f t="shared" si="23"/>
        <v>3.7601643639147309E-2</v>
      </c>
      <c r="AP51" s="24">
        <f t="shared" si="47"/>
        <v>4.2750518277438587E-2</v>
      </c>
      <c r="AQ51" s="24">
        <f t="shared" si="48"/>
        <v>4.0777314406877263E-2</v>
      </c>
      <c r="AR51" s="24">
        <f t="shared" si="49"/>
        <v>4.2904127333374786E-2</v>
      </c>
      <c r="AS51" s="24" t="e">
        <f t="shared" si="24"/>
        <v>#DIV/0!</v>
      </c>
      <c r="AT51" s="24">
        <f t="shared" si="25"/>
        <v>3.638948459082858E-2</v>
      </c>
      <c r="AV51" s="24">
        <f t="shared" si="28"/>
        <v>0.37237695536054916</v>
      </c>
      <c r="AW51" s="24">
        <f t="shared" si="29"/>
        <v>0.43928435477731265</v>
      </c>
      <c r="AX51" s="24">
        <f t="shared" si="30"/>
        <v>0.36027397260273952</v>
      </c>
      <c r="AY51" s="24">
        <f t="shared" si="31"/>
        <v>0.59274376417233565</v>
      </c>
      <c r="AZ51" s="24">
        <f t="shared" si="32"/>
        <v>0.1548556430446193</v>
      </c>
      <c r="BA51" s="24">
        <f t="shared" si="33"/>
        <v>0.37105069801616453</v>
      </c>
      <c r="BB51" s="24">
        <f t="shared" si="34"/>
        <v>0.32347944274549767</v>
      </c>
      <c r="BC51" s="24">
        <f t="shared" si="35"/>
        <v>0.35568513119533529</v>
      </c>
      <c r="BD51" s="24">
        <f t="shared" si="36"/>
        <v>0.27404343329886238</v>
      </c>
      <c r="BE51" s="24">
        <f t="shared" si="37"/>
        <v>0.41683528935653591</v>
      </c>
      <c r="BF51" s="24">
        <f t="shared" si="38"/>
        <v>0.27197001249479369</v>
      </c>
      <c r="BG51" s="24">
        <f t="shared" si="39"/>
        <v>0.34713508992053543</v>
      </c>
      <c r="BH51" s="24">
        <f t="shared" si="40"/>
        <v>0.3181473044798786</v>
      </c>
      <c r="BI51" s="24">
        <f t="shared" si="41"/>
        <v>0.74283154121863815</v>
      </c>
      <c r="BJ51" s="24">
        <f t="shared" si="42"/>
        <v>0.37884615384615383</v>
      </c>
      <c r="BK51" s="24">
        <f t="shared" si="43"/>
        <v>0.19965576592082623</v>
      </c>
      <c r="BL51" s="24">
        <f t="shared" si="44"/>
        <v>0.37209831683284866</v>
      </c>
      <c r="BM51" s="24">
        <f t="shared" si="50"/>
        <v>0.42764607004963717</v>
      </c>
      <c r="BN51" s="24">
        <f t="shared" si="51"/>
        <v>0.4241223504964784</v>
      </c>
      <c r="BO51" s="24">
        <f t="shared" si="52"/>
        <v>0.44877347613270047</v>
      </c>
      <c r="BP51" s="24" t="e">
        <f t="shared" si="45"/>
        <v>#DIV/0!</v>
      </c>
      <c r="BQ51" s="24">
        <f t="shared" si="46"/>
        <v>0.38780972972490235</v>
      </c>
    </row>
    <row r="52" spans="1:69" x14ac:dyDescent="0.25">
      <c r="A52" s="31">
        <f>+[1]NAC!A53</f>
        <v>44136</v>
      </c>
      <c r="B52" s="17">
        <f>+[1]NAC!B53</f>
        <v>371</v>
      </c>
      <c r="C52" s="18">
        <f>+[1]NAC!C53</f>
        <v>388.4</v>
      </c>
      <c r="D52" s="19">
        <f>+[1]NAC!D53</f>
        <v>306.7</v>
      </c>
      <c r="E52" s="19">
        <f>+[1]NAC!E53</f>
        <v>364.1</v>
      </c>
      <c r="F52" s="19">
        <f>+[1]NAC!F53</f>
        <v>360.8</v>
      </c>
      <c r="G52" s="19">
        <f>+[1]NAC!G53</f>
        <v>387.9</v>
      </c>
      <c r="H52" s="19">
        <f>+[1]NAC!H53</f>
        <v>403.8</v>
      </c>
      <c r="I52" s="19">
        <f>+[1]NAC!I53</f>
        <v>385.4</v>
      </c>
      <c r="J52" s="19">
        <f>+[1]NAC!J53</f>
        <v>367.5</v>
      </c>
      <c r="K52" s="19">
        <f>+[1]NAC!K53</f>
        <v>367.9</v>
      </c>
      <c r="L52" s="19">
        <f>+[1]NAC!L53</f>
        <v>306.7</v>
      </c>
      <c r="M52" s="19">
        <f>+[1]NAC!M53</f>
        <v>332.5</v>
      </c>
      <c r="N52" s="20">
        <f>+[1]NAC!N53</f>
        <v>356.4</v>
      </c>
      <c r="O52" s="18">
        <f>+[1]NAC!P53</f>
        <v>396.9</v>
      </c>
      <c r="P52" s="18">
        <f>+[1]NAC!Q53</f>
        <v>372.6</v>
      </c>
      <c r="Q52" s="18">
        <f>+[1]NAC!R53</f>
        <v>352.7</v>
      </c>
      <c r="R52" s="18">
        <f t="shared" si="0"/>
        <v>371.34759185199994</v>
      </c>
      <c r="S52" s="19">
        <f t="shared" si="1"/>
        <v>369.01608732924723</v>
      </c>
      <c r="T52" s="19">
        <f t="shared" si="2"/>
        <v>360.5328219644872</v>
      </c>
      <c r="U52" s="19">
        <f t="shared" si="3"/>
        <v>369.74691134604939</v>
      </c>
      <c r="V52" s="19"/>
      <c r="W52" s="20">
        <f t="shared" si="4"/>
        <v>375.47090544660364</v>
      </c>
      <c r="Y52" s="24">
        <f t="shared" si="7"/>
        <v>3.1415068112315758E-2</v>
      </c>
      <c r="Z52" s="24">
        <f t="shared" si="8"/>
        <v>2.7241470510446897E-2</v>
      </c>
      <c r="AA52" s="24">
        <f t="shared" si="9"/>
        <v>2.9540114132259099E-2</v>
      </c>
      <c r="AB52" s="24">
        <f t="shared" si="10"/>
        <v>3.6731207289294021E-2</v>
      </c>
      <c r="AC52" s="24">
        <f t="shared" si="11"/>
        <v>2.5000000000000133E-2</v>
      </c>
      <c r="AD52" s="24">
        <f t="shared" si="12"/>
        <v>3.9389067524115751E-2</v>
      </c>
      <c r="AE52" s="24">
        <f t="shared" si="13"/>
        <v>3.6713735558408178E-2</v>
      </c>
      <c r="AF52" s="24">
        <f t="shared" si="14"/>
        <v>3.6021505376343965E-2</v>
      </c>
      <c r="AG52" s="24">
        <f t="shared" si="15"/>
        <v>-5.6818181818182323E-3</v>
      </c>
      <c r="AH52" s="24">
        <f t="shared" si="16"/>
        <v>5.084261639531551E-2</v>
      </c>
      <c r="AI52" s="24">
        <f t="shared" si="17"/>
        <v>4.2567125081860446E-3</v>
      </c>
      <c r="AJ52" s="24">
        <f t="shared" si="18"/>
        <v>3.2288109282831323E-2</v>
      </c>
      <c r="AK52" s="24">
        <f t="shared" si="19"/>
        <v>2.6497695852534475E-2</v>
      </c>
      <c r="AL52" s="24">
        <f t="shared" si="20"/>
        <v>2.0308483290488288E-2</v>
      </c>
      <c r="AM52" s="24">
        <f t="shared" si="21"/>
        <v>3.9330543933054463E-2</v>
      </c>
      <c r="AN52" s="24">
        <f t="shared" si="22"/>
        <v>1.2051649928263908E-2</v>
      </c>
      <c r="AO52" s="24">
        <f t="shared" si="23"/>
        <v>3.128132462502542E-2</v>
      </c>
      <c r="AP52" s="24">
        <f t="shared" si="47"/>
        <v>3.3051879312864019E-2</v>
      </c>
      <c r="AQ52" s="24">
        <f t="shared" si="48"/>
        <v>3.8089427787567631E-2</v>
      </c>
      <c r="AR52" s="24">
        <f t="shared" si="49"/>
        <v>3.9816678023788299E-2</v>
      </c>
      <c r="AS52" s="24" t="e">
        <f t="shared" si="24"/>
        <v>#DIV/0!</v>
      </c>
      <c r="AT52" s="24">
        <f t="shared" si="25"/>
        <v>3.4564592021229856E-2</v>
      </c>
      <c r="AV52" s="24">
        <f t="shared" si="28"/>
        <v>0.35797950219619334</v>
      </c>
      <c r="AW52" s="24">
        <f t="shared" si="29"/>
        <v>0.40419378163412856</v>
      </c>
      <c r="AX52" s="24">
        <f t="shared" si="30"/>
        <v>0.32655709342560546</v>
      </c>
      <c r="AY52" s="24">
        <f t="shared" si="31"/>
        <v>0.5816681146828846</v>
      </c>
      <c r="AZ52" s="24">
        <f t="shared" si="32"/>
        <v>0.1661279896574015</v>
      </c>
      <c r="BA52" s="24">
        <f t="shared" si="33"/>
        <v>0.41724515893313852</v>
      </c>
      <c r="BB52" s="24">
        <f t="shared" si="34"/>
        <v>0.29092071611253201</v>
      </c>
      <c r="BC52" s="24">
        <f t="shared" si="35"/>
        <v>0.34332520041826431</v>
      </c>
      <c r="BD52" s="24">
        <f t="shared" si="36"/>
        <v>0.17939666238767638</v>
      </c>
      <c r="BE52" s="24">
        <f t="shared" si="37"/>
        <v>0.44104974539757125</v>
      </c>
      <c r="BF52" s="24">
        <f t="shared" si="38"/>
        <v>0.22386272944932162</v>
      </c>
      <c r="BG52" s="24">
        <f t="shared" si="39"/>
        <v>0.34615384615384626</v>
      </c>
      <c r="BH52" s="24">
        <f t="shared" si="40"/>
        <v>0.28990228013029307</v>
      </c>
      <c r="BI52" s="24">
        <f t="shared" si="41"/>
        <v>0.65651085141903165</v>
      </c>
      <c r="BJ52" s="24">
        <f t="shared" si="42"/>
        <v>0.37795857988165693</v>
      </c>
      <c r="BK52" s="24">
        <f t="shared" si="43"/>
        <v>0.16942970822281156</v>
      </c>
      <c r="BL52" s="24">
        <f t="shared" si="44"/>
        <v>0.3574981737364229</v>
      </c>
      <c r="BM52" s="24">
        <f t="shared" si="50"/>
        <v>0.41537205316696824</v>
      </c>
      <c r="BN52" s="24">
        <f t="shared" si="51"/>
        <v>0.43251656213209877</v>
      </c>
      <c r="BO52" s="24">
        <f t="shared" si="52"/>
        <v>0.46020627827016924</v>
      </c>
      <c r="BP52" s="24" t="e">
        <f t="shared" si="45"/>
        <v>#DIV/0!</v>
      </c>
      <c r="BQ52" s="24">
        <f t="shared" si="46"/>
        <v>0.37609706423900024</v>
      </c>
    </row>
    <row r="53" spans="1:69" x14ac:dyDescent="0.25">
      <c r="A53" s="31">
        <f>+[1]NAC!A54</f>
        <v>44166</v>
      </c>
      <c r="B53" s="17">
        <f>+[1]NAC!B54</f>
        <v>385.9</v>
      </c>
      <c r="C53" s="18">
        <f>+[1]NAC!C54</f>
        <v>405.3</v>
      </c>
      <c r="D53" s="19">
        <f>+[1]NAC!D54</f>
        <v>317.2</v>
      </c>
      <c r="E53" s="19">
        <f>+[1]NAC!E54</f>
        <v>377.2</v>
      </c>
      <c r="F53" s="19">
        <f>+[1]NAC!F54</f>
        <v>371.5</v>
      </c>
      <c r="G53" s="19">
        <f>+[1]NAC!G54</f>
        <v>397.2</v>
      </c>
      <c r="H53" s="19">
        <f>+[1]NAC!H54</f>
        <v>425</v>
      </c>
      <c r="I53" s="19">
        <f>+[1]NAC!I54</f>
        <v>404.3</v>
      </c>
      <c r="J53" s="19">
        <f>+[1]NAC!J54</f>
        <v>367.4</v>
      </c>
      <c r="K53" s="19">
        <f>+[1]NAC!K54</f>
        <v>387.1</v>
      </c>
      <c r="L53" s="19">
        <f>+[1]NAC!L54</f>
        <v>306.89999999999998</v>
      </c>
      <c r="M53" s="19">
        <f>+[1]NAC!M54</f>
        <v>347.7</v>
      </c>
      <c r="N53" s="20">
        <f>+[1]NAC!N54</f>
        <v>362.6</v>
      </c>
      <c r="O53" s="18">
        <f>+[1]NAC!P54</f>
        <v>402.2</v>
      </c>
      <c r="P53" s="18">
        <f>+[1]NAC!Q54</f>
        <v>390.8</v>
      </c>
      <c r="Q53" s="18">
        <f>+[1]NAC!R54</f>
        <v>362.1</v>
      </c>
      <c r="R53" s="18">
        <f t="shared" si="0"/>
        <v>385.91582507499999</v>
      </c>
      <c r="S53" s="19">
        <f t="shared" si="1"/>
        <v>383.73804046463118</v>
      </c>
      <c r="T53" s="19">
        <f t="shared" si="2"/>
        <v>374.03136863009678</v>
      </c>
      <c r="U53" s="19">
        <f t="shared" si="3"/>
        <v>382.68620846049043</v>
      </c>
      <c r="V53" s="19"/>
      <c r="W53" s="20">
        <f t="shared" si="4"/>
        <v>389.69058198464245</v>
      </c>
      <c r="Y53" s="24">
        <f t="shared" si="7"/>
        <v>4.0161725067385357E-2</v>
      </c>
      <c r="Z53" s="24">
        <f t="shared" si="8"/>
        <v>4.3511843460350308E-2</v>
      </c>
      <c r="AA53" s="24">
        <f t="shared" si="9"/>
        <v>3.4235409194652844E-2</v>
      </c>
      <c r="AB53" s="24">
        <f t="shared" si="10"/>
        <v>3.5979126613567614E-2</v>
      </c>
      <c r="AC53" s="24">
        <f t="shared" si="11"/>
        <v>2.9656319290465527E-2</v>
      </c>
      <c r="AD53" s="24">
        <f t="shared" si="12"/>
        <v>2.3975251353441696E-2</v>
      </c>
      <c r="AE53" s="24">
        <f t="shared" si="13"/>
        <v>5.2501238236750902E-2</v>
      </c>
      <c r="AF53" s="24">
        <f t="shared" si="14"/>
        <v>4.9039958484691226E-2</v>
      </c>
      <c r="AG53" s="24">
        <f t="shared" si="15"/>
        <v>-2.7210884353745524E-4</v>
      </c>
      <c r="AH53" s="24">
        <f t="shared" si="16"/>
        <v>5.2188094590921663E-2</v>
      </c>
      <c r="AI53" s="24">
        <f t="shared" si="17"/>
        <v>6.5210303227902777E-4</v>
      </c>
      <c r="AJ53" s="24">
        <f t="shared" si="18"/>
        <v>4.5714285714285596E-2</v>
      </c>
      <c r="AK53" s="24">
        <f t="shared" si="19"/>
        <v>1.7396184062850928E-2</v>
      </c>
      <c r="AL53" s="24">
        <f t="shared" si="20"/>
        <v>1.3353489543965757E-2</v>
      </c>
      <c r="AM53" s="24">
        <f t="shared" si="21"/>
        <v>4.8845947396672029E-2</v>
      </c>
      <c r="AN53" s="24">
        <f t="shared" si="22"/>
        <v>2.6651545222568851E-2</v>
      </c>
      <c r="AO53" s="24">
        <f t="shared" si="23"/>
        <v>3.9230719527073799E-2</v>
      </c>
      <c r="AP53" s="24">
        <f t="shared" si="47"/>
        <v>3.9895152652920984E-2</v>
      </c>
      <c r="AQ53" s="24">
        <f t="shared" si="48"/>
        <v>3.7440548663664197E-2</v>
      </c>
      <c r="AR53" s="24">
        <f t="shared" si="49"/>
        <v>3.4995010688084083E-2</v>
      </c>
      <c r="AS53" s="24" t="e">
        <f t="shared" si="24"/>
        <v>#DIV/0!</v>
      </c>
      <c r="AT53" s="24">
        <f t="shared" si="25"/>
        <v>3.787158027897064E-2</v>
      </c>
      <c r="AV53" s="24">
        <f t="shared" si="28"/>
        <v>0.36167960479887085</v>
      </c>
      <c r="AW53" s="24">
        <f t="shared" si="29"/>
        <v>0.42060988433228186</v>
      </c>
      <c r="AX53" s="24">
        <f t="shared" si="30"/>
        <v>0.33053691275167774</v>
      </c>
      <c r="AY53" s="24">
        <f t="shared" si="31"/>
        <v>0.59966072943172177</v>
      </c>
      <c r="AZ53" s="24">
        <f t="shared" si="32"/>
        <v>0.17563291139240511</v>
      </c>
      <c r="BA53" s="24">
        <f t="shared" si="33"/>
        <v>0.37677642980935877</v>
      </c>
      <c r="BB53" s="24">
        <f t="shared" si="34"/>
        <v>0.28670905237662736</v>
      </c>
      <c r="BC53" s="24">
        <f t="shared" si="35"/>
        <v>0.34229747675962829</v>
      </c>
      <c r="BD53" s="24">
        <f t="shared" si="36"/>
        <v>7.6157000585822976E-2</v>
      </c>
      <c r="BE53" s="24">
        <f t="shared" si="37"/>
        <v>0.48087222647283867</v>
      </c>
      <c r="BF53" s="24">
        <f t="shared" si="38"/>
        <v>0.20070422535211252</v>
      </c>
      <c r="BG53" s="24">
        <f t="shared" si="39"/>
        <v>0.36299490395923173</v>
      </c>
      <c r="BH53" s="24">
        <f t="shared" si="40"/>
        <v>0.26650366748166254</v>
      </c>
      <c r="BI53" s="24">
        <f t="shared" si="41"/>
        <v>0.64364527993461373</v>
      </c>
      <c r="BJ53" s="24">
        <f t="shared" si="42"/>
        <v>0.39422047805922222</v>
      </c>
      <c r="BK53" s="24">
        <f t="shared" si="43"/>
        <v>0.14770206022187016</v>
      </c>
      <c r="BL53" s="24">
        <f t="shared" si="44"/>
        <v>0.3602023514412136</v>
      </c>
      <c r="BM53" s="24">
        <f t="shared" si="50"/>
        <v>0.42562223733572169</v>
      </c>
      <c r="BN53" s="24">
        <f t="shared" si="51"/>
        <v>0.43821813216792282</v>
      </c>
      <c r="BO53" s="24">
        <f t="shared" si="52"/>
        <v>0.46231982711195241</v>
      </c>
      <c r="BP53" s="24" t="e">
        <f t="shared" si="45"/>
        <v>#DIV/0!</v>
      </c>
      <c r="BQ53" s="24">
        <f t="shared" si="46"/>
        <v>0.36728478041630841</v>
      </c>
    </row>
    <row r="54" spans="1:69" x14ac:dyDescent="0.25">
      <c r="A54" s="31">
        <f>+[1]NAC!A55</f>
        <v>44197</v>
      </c>
      <c r="B54" s="17">
        <f>+[1]NAC!B55</f>
        <v>401.5</v>
      </c>
      <c r="C54" s="18">
        <f>+[1]NAC!C55</f>
        <v>424.8</v>
      </c>
      <c r="D54" s="19">
        <f>+[1]NAC!D55</f>
        <v>331.4</v>
      </c>
      <c r="E54" s="19">
        <f>+[1]NAC!E55</f>
        <v>382.4</v>
      </c>
      <c r="F54" s="19">
        <f>+[1]NAC!F55</f>
        <v>375.8</v>
      </c>
      <c r="G54" s="19">
        <f>+[1]NAC!G55</f>
        <v>409</v>
      </c>
      <c r="H54" s="19">
        <f>+[1]NAC!H55</f>
        <v>439.4</v>
      </c>
      <c r="I54" s="19">
        <f>+[1]NAC!I55</f>
        <v>422.9</v>
      </c>
      <c r="J54" s="19">
        <f>+[1]NAC!J55</f>
        <v>423</v>
      </c>
      <c r="K54" s="19">
        <f>+[1]NAC!K55</f>
        <v>405.7</v>
      </c>
      <c r="L54" s="19">
        <f>+[1]NAC!L55</f>
        <v>308.7</v>
      </c>
      <c r="M54" s="19">
        <f>+[1]NAC!M55</f>
        <v>366.5</v>
      </c>
      <c r="N54" s="20">
        <f>+[1]NAC!N55</f>
        <v>370</v>
      </c>
      <c r="O54" s="18">
        <f>+[1]NAC!P55</f>
        <v>414.3</v>
      </c>
      <c r="P54" s="18">
        <f>+[1]NAC!Q55</f>
        <v>406.1</v>
      </c>
      <c r="Q54" s="18">
        <f>+[1]NAC!R55</f>
        <v>380.7</v>
      </c>
      <c r="R54" s="18">
        <f t="shared" si="0"/>
        <v>401.44174050099986</v>
      </c>
      <c r="S54" s="19">
        <f t="shared" si="1"/>
        <v>399.25580347730806</v>
      </c>
      <c r="T54" s="19">
        <f t="shared" si="2"/>
        <v>386.69016275957551</v>
      </c>
      <c r="U54" s="19">
        <f t="shared" si="3"/>
        <v>393.32645376626374</v>
      </c>
      <c r="V54" s="19"/>
      <c r="W54" s="20">
        <f t="shared" si="4"/>
        <v>404.71093393268893</v>
      </c>
      <c r="Y54" s="24">
        <f t="shared" si="7"/>
        <v>4.0424980564913282E-2</v>
      </c>
      <c r="Z54" s="24">
        <f t="shared" si="8"/>
        <v>4.8112509252405733E-2</v>
      </c>
      <c r="AA54" s="24">
        <f t="shared" si="9"/>
        <v>4.4766708701134972E-2</v>
      </c>
      <c r="AB54" s="24">
        <f t="shared" si="10"/>
        <v>1.3785790031813239E-2</v>
      </c>
      <c r="AC54" s="24">
        <f t="shared" si="11"/>
        <v>1.1574697173620585E-2</v>
      </c>
      <c r="AD54" s="24">
        <f t="shared" si="12"/>
        <v>2.9707955689828758E-2</v>
      </c>
      <c r="AE54" s="24">
        <f t="shared" si="13"/>
        <v>3.3882352941176475E-2</v>
      </c>
      <c r="AF54" s="24">
        <f t="shared" si="14"/>
        <v>4.6005441503833788E-2</v>
      </c>
      <c r="AG54" s="24">
        <f t="shared" si="15"/>
        <v>0.15133369624387605</v>
      </c>
      <c r="AH54" s="24">
        <f t="shared" si="16"/>
        <v>4.80495995866701E-2</v>
      </c>
      <c r="AI54" s="24">
        <f t="shared" si="17"/>
        <v>5.8651026392961825E-3</v>
      </c>
      <c r="AJ54" s="24">
        <f t="shared" si="18"/>
        <v>5.4069600230083337E-2</v>
      </c>
      <c r="AK54" s="24">
        <f t="shared" si="19"/>
        <v>2.0408163265306145E-2</v>
      </c>
      <c r="AL54" s="24">
        <f t="shared" si="20"/>
        <v>3.0084535057185446E-2</v>
      </c>
      <c r="AM54" s="24">
        <f t="shared" si="21"/>
        <v>3.9150460593654124E-2</v>
      </c>
      <c r="AN54" s="24">
        <f t="shared" si="22"/>
        <v>5.1367025683512813E-2</v>
      </c>
      <c r="AO54" s="24">
        <f t="shared" si="23"/>
        <v>4.0231352064877157E-2</v>
      </c>
      <c r="AP54" s="24">
        <f t="shared" si="47"/>
        <v>4.0438427719826642E-2</v>
      </c>
      <c r="AQ54" s="24">
        <f t="shared" si="48"/>
        <v>3.3844204500392605E-2</v>
      </c>
      <c r="AR54" s="24">
        <f t="shared" si="49"/>
        <v>2.7804099208534216E-2</v>
      </c>
      <c r="AS54" s="24" t="e">
        <f t="shared" si="24"/>
        <v>#DIV/0!</v>
      </c>
      <c r="AT54" s="24">
        <f t="shared" si="25"/>
        <v>3.8544303204737007E-2</v>
      </c>
      <c r="AV54" s="24">
        <f t="shared" si="28"/>
        <v>0.38543823326432025</v>
      </c>
      <c r="AW54" s="24">
        <f t="shared" si="29"/>
        <v>0.42216270505523945</v>
      </c>
      <c r="AX54" s="24">
        <f t="shared" si="30"/>
        <v>0.33252915158825891</v>
      </c>
      <c r="AY54" s="24">
        <f t="shared" si="31"/>
        <v>0.60469995803608878</v>
      </c>
      <c r="AZ54" s="24">
        <f t="shared" si="32"/>
        <v>0.18176100628930825</v>
      </c>
      <c r="BA54" s="24">
        <f t="shared" si="33"/>
        <v>0.43659992975061468</v>
      </c>
      <c r="BB54" s="24">
        <f t="shared" si="34"/>
        <v>0.35742971887550201</v>
      </c>
      <c r="BC54" s="24">
        <f t="shared" si="35"/>
        <v>0.3838350785340312</v>
      </c>
      <c r="BD54" s="24">
        <f t="shared" si="36"/>
        <v>0.23756582796957271</v>
      </c>
      <c r="BE54" s="24">
        <f t="shared" si="37"/>
        <v>0.47795992714025504</v>
      </c>
      <c r="BF54" s="24">
        <f t="shared" si="38"/>
        <v>0.20163487738419628</v>
      </c>
      <c r="BG54" s="24">
        <f t="shared" si="39"/>
        <v>0.37885628291948836</v>
      </c>
      <c r="BH54" s="24">
        <f t="shared" si="40"/>
        <v>0.25381226702812598</v>
      </c>
      <c r="BI54" s="24">
        <f t="shared" si="41"/>
        <v>0.63367507886435348</v>
      </c>
      <c r="BJ54" s="24">
        <f t="shared" si="42"/>
        <v>0.41399721448467974</v>
      </c>
      <c r="BK54" s="24">
        <f t="shared" si="43"/>
        <v>0.19304293324976474</v>
      </c>
      <c r="BL54" s="24">
        <f t="shared" si="44"/>
        <v>0.38380182271520868</v>
      </c>
      <c r="BM54" s="24">
        <f t="shared" si="50"/>
        <v>0.43363754776778785</v>
      </c>
      <c r="BN54" s="24">
        <f t="shared" si="51"/>
        <v>0.45247416074364666</v>
      </c>
      <c r="BO54" s="24">
        <f t="shared" si="52"/>
        <v>0.47661983932351726</v>
      </c>
      <c r="BP54" s="24" t="e">
        <f t="shared" si="45"/>
        <v>#DIV/0!</v>
      </c>
      <c r="BQ54" s="24">
        <f t="shared" si="46"/>
        <v>0.40778669693694169</v>
      </c>
    </row>
    <row r="55" spans="1:69" x14ac:dyDescent="0.25">
      <c r="A55" s="31">
        <f>+[1]NAC!A56</f>
        <v>44228</v>
      </c>
      <c r="B55" s="17">
        <f>+[1]NAC!B56</f>
        <v>415.9</v>
      </c>
      <c r="C55" s="18">
        <f>+[1]NAC!C56</f>
        <v>441.1</v>
      </c>
      <c r="D55" s="19">
        <f>+[1]NAC!D56</f>
        <v>343.3</v>
      </c>
      <c r="E55" s="19">
        <f>+[1]NAC!E56</f>
        <v>393.2</v>
      </c>
      <c r="F55" s="19">
        <f>+[1]NAC!F56</f>
        <v>383.4</v>
      </c>
      <c r="G55" s="19">
        <f>+[1]NAC!G56</f>
        <v>427.6</v>
      </c>
      <c r="H55" s="19">
        <f>+[1]NAC!H56</f>
        <v>454.7</v>
      </c>
      <c r="I55" s="19">
        <f>+[1]NAC!I56</f>
        <v>443.3</v>
      </c>
      <c r="J55" s="19">
        <f>+[1]NAC!J56</f>
        <v>430.7</v>
      </c>
      <c r="K55" s="19">
        <f>+[1]NAC!K56</f>
        <v>415</v>
      </c>
      <c r="L55" s="19">
        <f>+[1]NAC!L56</f>
        <v>309</v>
      </c>
      <c r="M55" s="19">
        <f>+[1]NAC!M56</f>
        <v>386.3</v>
      </c>
      <c r="N55" s="20">
        <f>+[1]NAC!N56</f>
        <v>381.9</v>
      </c>
      <c r="O55" s="18">
        <f>+[1]NAC!P56</f>
        <v>427.3</v>
      </c>
      <c r="P55" s="18">
        <f>+[1]NAC!Q56</f>
        <v>422.6</v>
      </c>
      <c r="Q55" s="18">
        <f>+[1]NAC!R56</f>
        <v>388.9</v>
      </c>
      <c r="R55" s="18">
        <f t="shared" si="0"/>
        <v>415.78110822499997</v>
      </c>
      <c r="S55" s="19">
        <f t="shared" si="1"/>
        <v>414.19830634990547</v>
      </c>
      <c r="T55" s="19">
        <f t="shared" si="2"/>
        <v>400.91011673240433</v>
      </c>
      <c r="U55" s="19">
        <f t="shared" si="3"/>
        <v>405.71230616656032</v>
      </c>
      <c r="V55" s="19"/>
      <c r="W55" s="20">
        <f t="shared" si="4"/>
        <v>418.475534684531</v>
      </c>
      <c r="Y55" s="24">
        <f t="shared" si="7"/>
        <v>3.5865504358654876E-2</v>
      </c>
      <c r="Z55" s="24">
        <f t="shared" si="8"/>
        <v>3.8370998116760813E-2</v>
      </c>
      <c r="AA55" s="24">
        <f t="shared" si="9"/>
        <v>3.5908267954134043E-2</v>
      </c>
      <c r="AB55" s="24">
        <f t="shared" si="10"/>
        <v>2.8242677824267703E-2</v>
      </c>
      <c r="AC55" s="24">
        <f t="shared" si="11"/>
        <v>2.0223523150612044E-2</v>
      </c>
      <c r="AD55" s="24">
        <f t="shared" si="12"/>
        <v>4.5476772616136918E-2</v>
      </c>
      <c r="AE55" s="24">
        <f t="shared" si="13"/>
        <v>3.4820209376422495E-2</v>
      </c>
      <c r="AF55" s="24">
        <f t="shared" si="14"/>
        <v>4.8238354220855983E-2</v>
      </c>
      <c r="AG55" s="24">
        <f t="shared" si="15"/>
        <v>1.8203309692671477E-2</v>
      </c>
      <c r="AH55" s="24">
        <f t="shared" si="16"/>
        <v>2.2923342371210298E-2</v>
      </c>
      <c r="AI55" s="24">
        <f t="shared" si="17"/>
        <v>9.7181729834794339E-4</v>
      </c>
      <c r="AJ55" s="24">
        <f t="shared" si="18"/>
        <v>5.4024556616643959E-2</v>
      </c>
      <c r="AK55" s="24">
        <f t="shared" si="19"/>
        <v>3.2162162162162167E-2</v>
      </c>
      <c r="AL55" s="24">
        <f t="shared" si="20"/>
        <v>3.1378228336953917E-2</v>
      </c>
      <c r="AM55" s="24">
        <f t="shared" si="21"/>
        <v>4.0630386604284752E-2</v>
      </c>
      <c r="AN55" s="24">
        <f t="shared" si="22"/>
        <v>2.1539269766220004E-2</v>
      </c>
      <c r="AO55" s="24">
        <f t="shared" si="23"/>
        <v>3.5719673061661572E-2</v>
      </c>
      <c r="AP55" s="24">
        <f t="shared" si="47"/>
        <v>3.7425887720243578E-2</v>
      </c>
      <c r="AQ55" s="24">
        <f t="shared" si="48"/>
        <v>3.6773508463079363E-2</v>
      </c>
      <c r="AR55" s="24">
        <f t="shared" si="49"/>
        <v>3.1490006028572326E-2</v>
      </c>
      <c r="AS55" s="24" t="e">
        <f t="shared" si="24"/>
        <v>#DIV/0!</v>
      </c>
      <c r="AT55" s="24">
        <f t="shared" si="25"/>
        <v>3.4010943608781652E-2</v>
      </c>
      <c r="AV55" s="24">
        <f t="shared" si="28"/>
        <v>0.40649306729793699</v>
      </c>
      <c r="AW55" s="24">
        <f t="shared" si="29"/>
        <v>0.43868232224396597</v>
      </c>
      <c r="AX55" s="24">
        <f t="shared" si="30"/>
        <v>0.36230158730158735</v>
      </c>
      <c r="AY55" s="24">
        <f t="shared" si="31"/>
        <v>0.61213612136121354</v>
      </c>
      <c r="AZ55" s="24">
        <f t="shared" si="32"/>
        <v>0.19812499999999988</v>
      </c>
      <c r="BA55" s="24">
        <f t="shared" si="33"/>
        <v>0.47093223254213989</v>
      </c>
      <c r="BB55" s="24">
        <f t="shared" si="34"/>
        <v>0.39821648216482175</v>
      </c>
      <c r="BC55" s="24">
        <f t="shared" si="35"/>
        <v>0.42723760463618787</v>
      </c>
      <c r="BD55" s="24">
        <f t="shared" si="36"/>
        <v>0.2312750142938822</v>
      </c>
      <c r="BE55" s="24">
        <f t="shared" si="37"/>
        <v>0.47897362794012821</v>
      </c>
      <c r="BF55" s="24">
        <f t="shared" si="38"/>
        <v>0.18572524942440505</v>
      </c>
      <c r="BG55" s="24">
        <f t="shared" si="39"/>
        <v>0.41036874771814547</v>
      </c>
      <c r="BH55" s="24">
        <f t="shared" si="40"/>
        <v>0.26331458815745945</v>
      </c>
      <c r="BI55" s="24">
        <f t="shared" si="41"/>
        <v>0.64346153846153853</v>
      </c>
      <c r="BJ55" s="24">
        <f t="shared" si="42"/>
        <v>0.43741496598639462</v>
      </c>
      <c r="BK55" s="24">
        <f t="shared" si="43"/>
        <v>0.21039526921879848</v>
      </c>
      <c r="BL55" s="24">
        <f t="shared" si="44"/>
        <v>0.40526902128542974</v>
      </c>
      <c r="BM55" s="24">
        <f t="shared" si="50"/>
        <v>0.45120349548880867</v>
      </c>
      <c r="BN55" s="24">
        <f t="shared" si="51"/>
        <v>0.46974233299945389</v>
      </c>
      <c r="BO55" s="24">
        <f t="shared" si="52"/>
        <v>0.4893648094255727</v>
      </c>
      <c r="BP55" s="24" t="e">
        <f t="shared" si="45"/>
        <v>#DIV/0!</v>
      </c>
      <c r="BQ55" s="24">
        <f t="shared" si="46"/>
        <v>0.43024451164432165</v>
      </c>
    </row>
    <row r="56" spans="1:69" x14ac:dyDescent="0.25">
      <c r="A56" s="31">
        <f>+[1]NAC!A57</f>
        <v>44256</v>
      </c>
      <c r="B56" s="17">
        <f>+[1]NAC!B57</f>
        <v>435.9</v>
      </c>
      <c r="C56" s="18">
        <f>+[1]NAC!C57</f>
        <v>461.3</v>
      </c>
      <c r="D56" s="19">
        <f>+[1]NAC!D57</f>
        <v>365.4</v>
      </c>
      <c r="E56" s="19">
        <f>+[1]NAC!E57</f>
        <v>435.7</v>
      </c>
      <c r="F56" s="19">
        <f>+[1]NAC!F57</f>
        <v>388.5</v>
      </c>
      <c r="G56" s="19">
        <f>+[1]NAC!G57</f>
        <v>441.2</v>
      </c>
      <c r="H56" s="19">
        <f>+[1]NAC!H57</f>
        <v>472.9</v>
      </c>
      <c r="I56" s="19">
        <f>+[1]NAC!I57</f>
        <v>461.9</v>
      </c>
      <c r="J56" s="19">
        <f>+[1]NAC!J57</f>
        <v>431</v>
      </c>
      <c r="K56" s="19">
        <f>+[1]NAC!K57</f>
        <v>437.2</v>
      </c>
      <c r="L56" s="19">
        <f>+[1]NAC!L57</f>
        <v>397</v>
      </c>
      <c r="M56" s="19">
        <f>+[1]NAC!M57</f>
        <v>398.4</v>
      </c>
      <c r="N56" s="20">
        <f>+[1]NAC!N57</f>
        <v>390.3</v>
      </c>
      <c r="O56" s="18">
        <f>+[1]NAC!P57</f>
        <v>457.9</v>
      </c>
      <c r="P56" s="18">
        <f>+[1]NAC!Q57</f>
        <v>441.7</v>
      </c>
      <c r="Q56" s="18">
        <f>+[1]NAC!R57</f>
        <v>406.4</v>
      </c>
      <c r="R56" s="18">
        <f t="shared" si="0"/>
        <v>436.07503499300003</v>
      </c>
      <c r="S56" s="19">
        <f t="shared" si="1"/>
        <v>435.6893036498347</v>
      </c>
      <c r="T56" s="19">
        <f t="shared" si="2"/>
        <v>423.31029139682386</v>
      </c>
      <c r="U56" s="19">
        <f t="shared" si="3"/>
        <v>431.49803830799351</v>
      </c>
      <c r="V56" s="19"/>
      <c r="W56" s="20">
        <f t="shared" si="4"/>
        <v>442.91921908024239</v>
      </c>
      <c r="Y56" s="24">
        <f t="shared" si="7"/>
        <v>4.8088482808367417E-2</v>
      </c>
      <c r="Z56" s="24">
        <f t="shared" si="8"/>
        <v>4.5794604398095684E-2</v>
      </c>
      <c r="AA56" s="24">
        <f t="shared" si="9"/>
        <v>6.4375182056510161E-2</v>
      </c>
      <c r="AB56" s="24">
        <f t="shared" si="10"/>
        <v>0.10808748728382511</v>
      </c>
      <c r="AC56" s="24">
        <f t="shared" si="11"/>
        <v>1.3302034428795073E-2</v>
      </c>
      <c r="AD56" s="24">
        <f t="shared" si="12"/>
        <v>3.1805425631431072E-2</v>
      </c>
      <c r="AE56" s="24">
        <f t="shared" si="13"/>
        <v>4.0026391027050856E-2</v>
      </c>
      <c r="AF56" s="24">
        <f t="shared" si="14"/>
        <v>4.195804195804187E-2</v>
      </c>
      <c r="AG56" s="24">
        <f t="shared" si="15"/>
        <v>6.9654051543999174E-4</v>
      </c>
      <c r="AH56" s="24">
        <f t="shared" si="16"/>
        <v>5.3493975903614377E-2</v>
      </c>
      <c r="AI56" s="24">
        <f t="shared" si="17"/>
        <v>0.28478964401294493</v>
      </c>
      <c r="AJ56" s="24">
        <f t="shared" si="18"/>
        <v>3.132280610924143E-2</v>
      </c>
      <c r="AK56" s="24">
        <f t="shared" si="19"/>
        <v>2.1995286724273422E-2</v>
      </c>
      <c r="AL56" s="24">
        <f t="shared" si="20"/>
        <v>7.1612450269131767E-2</v>
      </c>
      <c r="AM56" s="24">
        <f t="shared" si="21"/>
        <v>4.5196403218173087E-2</v>
      </c>
      <c r="AN56" s="24">
        <f t="shared" si="22"/>
        <v>4.4998714322447952E-2</v>
      </c>
      <c r="AO56" s="24">
        <f t="shared" si="23"/>
        <v>4.8809160316678035E-2</v>
      </c>
      <c r="AP56" s="24">
        <f t="shared" si="47"/>
        <v>5.1885768170606861E-2</v>
      </c>
      <c r="AQ56" s="24">
        <f t="shared" si="48"/>
        <v>5.5873308578468617E-2</v>
      </c>
      <c r="AR56" s="24">
        <f t="shared" si="49"/>
        <v>6.3556692142454185E-2</v>
      </c>
      <c r="AS56" s="24" t="e">
        <f t="shared" si="24"/>
        <v>#DIV/0!</v>
      </c>
      <c r="AT56" s="24">
        <f t="shared" si="25"/>
        <v>5.8411262713693235E-2</v>
      </c>
      <c r="AV56" s="24">
        <f t="shared" si="28"/>
        <v>0.42637434554973797</v>
      </c>
      <c r="AW56" s="24">
        <f t="shared" si="29"/>
        <v>0.44744273611546914</v>
      </c>
      <c r="AX56" s="24">
        <f t="shared" si="30"/>
        <v>0.4097222222222221</v>
      </c>
      <c r="AY56" s="24">
        <f t="shared" si="31"/>
        <v>0.71467926013380567</v>
      </c>
      <c r="AZ56" s="24">
        <f t="shared" si="32"/>
        <v>0.19759556103575848</v>
      </c>
      <c r="BA56" s="24">
        <f t="shared" si="33"/>
        <v>0.47509194249414888</v>
      </c>
      <c r="BB56" s="24">
        <f t="shared" si="34"/>
        <v>0.41671659676452943</v>
      </c>
      <c r="BC56" s="24">
        <f t="shared" si="35"/>
        <v>0.46356147021546246</v>
      </c>
      <c r="BD56" s="24">
        <f t="shared" si="36"/>
        <v>0.13810404013731192</v>
      </c>
      <c r="BE56" s="24">
        <f t="shared" si="37"/>
        <v>0.52016689847009712</v>
      </c>
      <c r="BF56" s="24">
        <f t="shared" si="38"/>
        <v>0.29696177719699435</v>
      </c>
      <c r="BG56" s="24">
        <f t="shared" si="39"/>
        <v>0.4238741958541814</v>
      </c>
      <c r="BH56" s="24">
        <f t="shared" si="40"/>
        <v>0.26556420233463052</v>
      </c>
      <c r="BI56" s="24">
        <f t="shared" si="41"/>
        <v>0.67913458012467909</v>
      </c>
      <c r="BJ56" s="24">
        <f t="shared" si="42"/>
        <v>0.45679419525065956</v>
      </c>
      <c r="BK56" s="24">
        <f t="shared" si="43"/>
        <v>0.2244652003615546</v>
      </c>
      <c r="BL56" s="24">
        <f t="shared" si="44"/>
        <v>0.42649549361199113</v>
      </c>
      <c r="BM56" s="24">
        <f t="shared" si="50"/>
        <v>0.47734044171628431</v>
      </c>
      <c r="BN56" s="24">
        <f t="shared" si="51"/>
        <v>0.50888825243378899</v>
      </c>
      <c r="BO56" s="24">
        <f t="shared" si="52"/>
        <v>0.53673302341839513</v>
      </c>
      <c r="BP56" s="24" t="e">
        <f t="shared" si="45"/>
        <v>#DIV/0!</v>
      </c>
      <c r="BQ56" s="24">
        <f t="shared" si="46"/>
        <v>0.46141963358719873</v>
      </c>
    </row>
    <row r="57" spans="1:69" x14ac:dyDescent="0.25">
      <c r="A57" s="31">
        <f>+[1]NAC!A58</f>
        <v>44287</v>
      </c>
      <c r="B57" s="17">
        <f>+[1]NAC!B58</f>
        <v>453.7</v>
      </c>
      <c r="C57" s="18">
        <f>+[1]NAC!C58</f>
        <v>481.2</v>
      </c>
      <c r="D57" s="19">
        <f>+[1]NAC!D58</f>
        <v>378.5</v>
      </c>
      <c r="E57" s="19">
        <f>+[1]NAC!E58</f>
        <v>461.9</v>
      </c>
      <c r="F57" s="19">
        <f>+[1]NAC!F58</f>
        <v>401.9</v>
      </c>
      <c r="G57" s="19">
        <f>+[1]NAC!G58</f>
        <v>460.1</v>
      </c>
      <c r="H57" s="19">
        <f>+[1]NAC!H58</f>
        <v>490.5</v>
      </c>
      <c r="I57" s="19">
        <f>+[1]NAC!I58</f>
        <v>488</v>
      </c>
      <c r="J57" s="19">
        <f>+[1]NAC!J58</f>
        <v>433.3</v>
      </c>
      <c r="K57" s="19">
        <f>+[1]NAC!K58</f>
        <v>443.7</v>
      </c>
      <c r="L57" s="19">
        <f>+[1]NAC!L58</f>
        <v>406.9</v>
      </c>
      <c r="M57" s="19">
        <f>+[1]NAC!M58</f>
        <v>413.9</v>
      </c>
      <c r="N57" s="20">
        <f>+[1]NAC!N58</f>
        <v>404.6</v>
      </c>
      <c r="O57" s="18">
        <f>+[1]NAC!P58</f>
        <v>467.8</v>
      </c>
      <c r="P57" s="18">
        <f>+[1]NAC!Q58</f>
        <v>461.9</v>
      </c>
      <c r="Q57" s="18">
        <f>+[1]NAC!R58</f>
        <v>420.8</v>
      </c>
      <c r="R57" s="18">
        <f t="shared" si="0"/>
        <v>453.89525994099989</v>
      </c>
      <c r="S57" s="19">
        <f t="shared" si="1"/>
        <v>453.72288383120065</v>
      </c>
      <c r="T57" s="19">
        <f t="shared" si="2"/>
        <v>440.42337612068644</v>
      </c>
      <c r="U57" s="19">
        <f t="shared" si="3"/>
        <v>449.14132676391449</v>
      </c>
      <c r="V57" s="19"/>
      <c r="W57" s="20">
        <f t="shared" si="4"/>
        <v>461.18316783131002</v>
      </c>
      <c r="Y57" s="24">
        <f t="shared" si="7"/>
        <v>4.0835053911447705E-2</v>
      </c>
      <c r="Z57" s="24">
        <f t="shared" si="8"/>
        <v>4.3138955126815537E-2</v>
      </c>
      <c r="AA57" s="24">
        <f t="shared" si="9"/>
        <v>3.5851122058018658E-2</v>
      </c>
      <c r="AB57" s="24">
        <f t="shared" si="10"/>
        <v>6.0133119118659595E-2</v>
      </c>
      <c r="AC57" s="24">
        <f t="shared" si="11"/>
        <v>3.4491634491634393E-2</v>
      </c>
      <c r="AD57" s="24">
        <f t="shared" si="12"/>
        <v>4.2837715321849545E-2</v>
      </c>
      <c r="AE57" s="24">
        <f t="shared" si="13"/>
        <v>3.7217170649185949E-2</v>
      </c>
      <c r="AF57" s="24">
        <f t="shared" si="14"/>
        <v>5.6505737172548143E-2</v>
      </c>
      <c r="AG57" s="24">
        <f t="shared" si="15"/>
        <v>5.3364269141531473E-3</v>
      </c>
      <c r="AH57" s="24">
        <f t="shared" si="16"/>
        <v>1.4867337602927799E-2</v>
      </c>
      <c r="AI57" s="24">
        <f t="shared" si="17"/>
        <v>2.4937027707808479E-2</v>
      </c>
      <c r="AJ57" s="24">
        <f t="shared" si="18"/>
        <v>3.8905622489959768E-2</v>
      </c>
      <c r="AK57" s="24">
        <f t="shared" si="19"/>
        <v>3.6638483218037532E-2</v>
      </c>
      <c r="AL57" s="24">
        <f t="shared" si="20"/>
        <v>2.1620441144354796E-2</v>
      </c>
      <c r="AM57" s="24">
        <f t="shared" si="21"/>
        <v>4.5732397554901549E-2</v>
      </c>
      <c r="AN57" s="24">
        <f t="shared" si="22"/>
        <v>3.5433070866141891E-2</v>
      </c>
      <c r="AO57" s="24">
        <f t="shared" si="23"/>
        <v>4.0865042751841774E-2</v>
      </c>
      <c r="AP57" s="24">
        <f t="shared" si="47"/>
        <v>4.1390917863477261E-2</v>
      </c>
      <c r="AQ57" s="24">
        <f t="shared" si="48"/>
        <v>4.042681000594972E-2</v>
      </c>
      <c r="AR57" s="24">
        <f t="shared" si="49"/>
        <v>4.0888455773992582E-2</v>
      </c>
      <c r="AS57" s="24" t="e">
        <f t="shared" si="24"/>
        <v>#DIV/0!</v>
      </c>
      <c r="AT57" s="24">
        <f t="shared" si="25"/>
        <v>4.1235394546649484E-2</v>
      </c>
      <c r="AV57" s="24">
        <f t="shared" si="28"/>
        <v>0.46307642695904527</v>
      </c>
      <c r="AW57" s="24">
        <f t="shared" si="29"/>
        <v>0.46350364963503643</v>
      </c>
      <c r="AX57" s="24">
        <f t="shared" si="30"/>
        <v>0.44025875190258756</v>
      </c>
      <c r="AY57" s="24">
        <f t="shared" si="31"/>
        <v>0.79100426521907719</v>
      </c>
      <c r="AZ57" s="24">
        <f t="shared" si="32"/>
        <v>0.23890258939580766</v>
      </c>
      <c r="BA57" s="24">
        <f t="shared" si="33"/>
        <v>0.51948480845442546</v>
      </c>
      <c r="BB57" s="24">
        <f t="shared" si="34"/>
        <v>0.45204262877442258</v>
      </c>
      <c r="BC57" s="24">
        <f t="shared" si="35"/>
        <v>0.52547671147233532</v>
      </c>
      <c r="BD57" s="24">
        <f t="shared" si="36"/>
        <v>0.19333516937482775</v>
      </c>
      <c r="BE57" s="24">
        <f t="shared" si="37"/>
        <v>0.50815771583956493</v>
      </c>
      <c r="BF57" s="24">
        <f t="shared" si="38"/>
        <v>0.34913793103448265</v>
      </c>
      <c r="BG57" s="24">
        <f t="shared" si="39"/>
        <v>0.4573943661971831</v>
      </c>
      <c r="BH57" s="24">
        <f t="shared" si="40"/>
        <v>0.30938511326860851</v>
      </c>
      <c r="BI57" s="24">
        <f t="shared" si="41"/>
        <v>0.63623644630989884</v>
      </c>
      <c r="BJ57" s="24">
        <f t="shared" si="42"/>
        <v>0.49773022049286642</v>
      </c>
      <c r="BK57" s="24">
        <f t="shared" si="43"/>
        <v>0.27631179860479227</v>
      </c>
      <c r="BL57" s="24">
        <f t="shared" si="44"/>
        <v>0.46283606886563278</v>
      </c>
      <c r="BM57" s="24">
        <f t="shared" si="50"/>
        <v>0.5051724389760055</v>
      </c>
      <c r="BN57" s="24">
        <f t="shared" si="51"/>
        <v>0.54709620682519655</v>
      </c>
      <c r="BO57" s="24">
        <f t="shared" si="52"/>
        <v>0.5764870942189344</v>
      </c>
      <c r="BP57" s="24" t="e">
        <f t="shared" si="45"/>
        <v>#DIV/0!</v>
      </c>
      <c r="BQ57" s="24">
        <f t="shared" si="46"/>
        <v>0.50843358915506998</v>
      </c>
    </row>
    <row r="58" spans="1:69" x14ac:dyDescent="0.25">
      <c r="A58" s="31">
        <f>+[1]NAC!A59</f>
        <v>44317</v>
      </c>
      <c r="B58" s="17">
        <f>+[1]NAC!B59</f>
        <v>468.7</v>
      </c>
      <c r="C58" s="18">
        <f>+[1]NAC!C59</f>
        <v>496.2</v>
      </c>
      <c r="D58" s="19">
        <f>+[1]NAC!D59</f>
        <v>384.6</v>
      </c>
      <c r="E58" s="19">
        <f>+[1]NAC!E59</f>
        <v>471.6</v>
      </c>
      <c r="F58" s="19">
        <f>+[1]NAC!F59</f>
        <v>410.1</v>
      </c>
      <c r="G58" s="19">
        <f>+[1]NAC!G59</f>
        <v>471</v>
      </c>
      <c r="H58" s="19">
        <f>+[1]NAC!H59</f>
        <v>513.79999999999995</v>
      </c>
      <c r="I58" s="19">
        <f>+[1]NAC!I59</f>
        <v>517</v>
      </c>
      <c r="J58" s="19">
        <f>+[1]NAC!J59</f>
        <v>437.6</v>
      </c>
      <c r="K58" s="19">
        <f>+[1]NAC!K59</f>
        <v>457.5</v>
      </c>
      <c r="L58" s="19">
        <f>+[1]NAC!L59</f>
        <v>416.2</v>
      </c>
      <c r="M58" s="19">
        <f>+[1]NAC!M59</f>
        <v>429.3</v>
      </c>
      <c r="N58" s="20">
        <f>+[1]NAC!N59</f>
        <v>416.3</v>
      </c>
      <c r="O58" s="18">
        <f>+[1]NAC!P59</f>
        <v>474.7</v>
      </c>
      <c r="P58" s="18">
        <f>+[1]NAC!Q59</f>
        <v>477.9</v>
      </c>
      <c r="Q58" s="18">
        <f>+[1]NAC!R59</f>
        <v>436.6</v>
      </c>
      <c r="R58" s="18">
        <f t="shared" si="0"/>
        <v>468.76035243799993</v>
      </c>
      <c r="S58" s="19">
        <f t="shared" si="1"/>
        <v>466.81839343345791</v>
      </c>
      <c r="T58" s="19">
        <f t="shared" si="2"/>
        <v>452.77023067678266</v>
      </c>
      <c r="U58" s="19">
        <f t="shared" si="3"/>
        <v>460.48464499924086</v>
      </c>
      <c r="V58" s="19"/>
      <c r="W58" s="20">
        <f t="shared" si="4"/>
        <v>477.71068561079187</v>
      </c>
      <c r="Y58" s="24">
        <f t="shared" si="7"/>
        <v>3.3061494379545975E-2</v>
      </c>
      <c r="Z58" s="24">
        <f t="shared" si="8"/>
        <v>3.1172069825436299E-2</v>
      </c>
      <c r="AA58" s="24">
        <f t="shared" si="9"/>
        <v>1.6116248348745144E-2</v>
      </c>
      <c r="AB58" s="24">
        <f t="shared" si="10"/>
        <v>2.1000216497077284E-2</v>
      </c>
      <c r="AC58" s="24">
        <f t="shared" si="11"/>
        <v>2.0403085344613103E-2</v>
      </c>
      <c r="AD58" s="24">
        <f t="shared" si="12"/>
        <v>2.3690502064768415E-2</v>
      </c>
      <c r="AE58" s="24">
        <f t="shared" si="13"/>
        <v>4.7502548419979584E-2</v>
      </c>
      <c r="AF58" s="24">
        <f t="shared" si="14"/>
        <v>5.9426229508196649E-2</v>
      </c>
      <c r="AG58" s="24">
        <f t="shared" si="15"/>
        <v>9.9238402954073823E-3</v>
      </c>
      <c r="AH58" s="24">
        <f t="shared" si="16"/>
        <v>3.1102096010818148E-2</v>
      </c>
      <c r="AI58" s="24">
        <f t="shared" si="17"/>
        <v>2.2855738510690671E-2</v>
      </c>
      <c r="AJ58" s="24">
        <f t="shared" si="18"/>
        <v>3.7207054844165421E-2</v>
      </c>
      <c r="AK58" s="24">
        <f t="shared" si="19"/>
        <v>2.8917449332674261E-2</v>
      </c>
      <c r="AL58" s="24">
        <f t="shared" si="20"/>
        <v>1.4749893116716484E-2</v>
      </c>
      <c r="AM58" s="24">
        <f t="shared" si="21"/>
        <v>3.4639532366313119E-2</v>
      </c>
      <c r="AN58" s="24">
        <f t="shared" si="22"/>
        <v>3.7547528517110296E-2</v>
      </c>
      <c r="AO58" s="24">
        <f t="shared" si="23"/>
        <v>3.2750050086295834E-2</v>
      </c>
      <c r="AP58" s="24">
        <f t="shared" si="47"/>
        <v>2.8862352041139738E-2</v>
      </c>
      <c r="AQ58" s="24">
        <f t="shared" si="48"/>
        <v>2.8034058193843192E-2</v>
      </c>
      <c r="AR58" s="24">
        <f t="shared" si="49"/>
        <v>2.5255565585682316E-2</v>
      </c>
      <c r="AS58" s="24" t="e">
        <f t="shared" si="24"/>
        <v>#DIV/0!</v>
      </c>
      <c r="AT58" s="24">
        <f t="shared" si="25"/>
        <v>3.5837209448041252E-2</v>
      </c>
      <c r="AV58" s="24">
        <f t="shared" si="28"/>
        <v>0.48840901873610676</v>
      </c>
      <c r="AW58" s="24">
        <f t="shared" si="29"/>
        <v>0.49909365558912389</v>
      </c>
      <c r="AX58" s="24">
        <f t="shared" si="30"/>
        <v>0.46235741444866929</v>
      </c>
      <c r="AY58" s="24">
        <f t="shared" si="31"/>
        <v>0.7000720980533528</v>
      </c>
      <c r="AZ58" s="24">
        <f t="shared" si="32"/>
        <v>0.26301201108715744</v>
      </c>
      <c r="BA58" s="24">
        <f t="shared" si="33"/>
        <v>0.51300995823964013</v>
      </c>
      <c r="BB58" s="24">
        <f t="shared" si="34"/>
        <v>0.50542045121593882</v>
      </c>
      <c r="BC58" s="24">
        <f t="shared" si="35"/>
        <v>0.59962871287128716</v>
      </c>
      <c r="BD58" s="24">
        <f t="shared" si="36"/>
        <v>0.20087815587266755</v>
      </c>
      <c r="BE58" s="24">
        <f t="shared" si="37"/>
        <v>0.51791639017916391</v>
      </c>
      <c r="BF58" s="24">
        <f t="shared" si="38"/>
        <v>0.38594738594738587</v>
      </c>
      <c r="BG58" s="24">
        <f t="shared" si="39"/>
        <v>0.48855755894590858</v>
      </c>
      <c r="BH58" s="24">
        <f t="shared" si="40"/>
        <v>0.32200698634487157</v>
      </c>
      <c r="BI58" s="24">
        <f t="shared" si="41"/>
        <v>0.5860340795188772</v>
      </c>
      <c r="BJ58" s="24">
        <f t="shared" si="42"/>
        <v>0.52537503989786138</v>
      </c>
      <c r="BK58" s="24">
        <f t="shared" si="43"/>
        <v>0.32544019429265347</v>
      </c>
      <c r="BL58" s="24">
        <f t="shared" si="44"/>
        <v>0.48738215801900497</v>
      </c>
      <c r="BM58" s="24">
        <f t="shared" si="50"/>
        <v>0.51684681478773187</v>
      </c>
      <c r="BN58" s="24">
        <f t="shared" si="51"/>
        <v>0.536531680467772</v>
      </c>
      <c r="BO58" s="24">
        <f t="shared" si="52"/>
        <v>0.55185753093813328</v>
      </c>
      <c r="BP58" s="24" t="e">
        <f t="shared" si="45"/>
        <v>#DIV/0!</v>
      </c>
      <c r="BQ58" s="24">
        <f t="shared" si="46"/>
        <v>0.52494849465355098</v>
      </c>
    </row>
    <row r="59" spans="1:69" x14ac:dyDescent="0.25">
      <c r="A59" s="31">
        <f>+[1]NAC!A60</f>
        <v>44348</v>
      </c>
      <c r="B59" s="17">
        <f>+[1]NAC!B60</f>
        <v>483.6</v>
      </c>
      <c r="C59" s="18">
        <f>+[1]NAC!C60</f>
        <v>512.29999999999995</v>
      </c>
      <c r="D59" s="19">
        <f>+[1]NAC!D60</f>
        <v>405.7</v>
      </c>
      <c r="E59" s="19">
        <f>+[1]NAC!E60</f>
        <v>488</v>
      </c>
      <c r="F59" s="19">
        <f>+[1]NAC!F60</f>
        <v>420.3</v>
      </c>
      <c r="G59" s="19">
        <f>+[1]NAC!G60</f>
        <v>486.2</v>
      </c>
      <c r="H59" s="19">
        <f>+[1]NAC!H60</f>
        <v>530.29999999999995</v>
      </c>
      <c r="I59" s="19">
        <f>+[1]NAC!I60</f>
        <v>533.9</v>
      </c>
      <c r="J59" s="19">
        <f>+[1]NAC!J60</f>
        <v>468.4</v>
      </c>
      <c r="K59" s="19">
        <f>+[1]NAC!K60</f>
        <v>467.7</v>
      </c>
      <c r="L59" s="19">
        <f>+[1]NAC!L60</f>
        <v>420.9</v>
      </c>
      <c r="M59" s="19">
        <f>+[1]NAC!M60</f>
        <v>442.7</v>
      </c>
      <c r="N59" s="20">
        <f>+[1]NAC!N60</f>
        <v>424.5</v>
      </c>
      <c r="O59" s="18">
        <f>+[1]NAC!P60</f>
        <v>477.1</v>
      </c>
      <c r="P59" s="18">
        <f>+[1]NAC!Q60</f>
        <v>495.2</v>
      </c>
      <c r="Q59" s="18">
        <f>+[1]NAC!R60</f>
        <v>450.7</v>
      </c>
      <c r="R59" s="18">
        <f t="shared" si="0"/>
        <v>483.77688123399997</v>
      </c>
      <c r="S59" s="19">
        <f t="shared" si="1"/>
        <v>481.71462242308695</v>
      </c>
      <c r="T59" s="19">
        <f t="shared" si="2"/>
        <v>466.16058344465046</v>
      </c>
      <c r="U59" s="19">
        <f t="shared" si="3"/>
        <v>473.8718268248731</v>
      </c>
      <c r="V59" s="19"/>
      <c r="W59" s="20">
        <f t="shared" si="4"/>
        <v>492.90888301386525</v>
      </c>
      <c r="Y59" s="24">
        <f t="shared" si="7"/>
        <v>3.1790057606144728E-2</v>
      </c>
      <c r="Z59" s="24">
        <f t="shared" si="8"/>
        <v>3.2446594115276062E-2</v>
      </c>
      <c r="AA59" s="24">
        <f t="shared" si="9"/>
        <v>5.4862194487779403E-2</v>
      </c>
      <c r="AB59" s="24">
        <f t="shared" si="10"/>
        <v>3.4775233248515613E-2</v>
      </c>
      <c r="AC59" s="24">
        <f t="shared" si="11"/>
        <v>2.4871982443306573E-2</v>
      </c>
      <c r="AD59" s="24">
        <f t="shared" si="12"/>
        <v>3.2271762208067933E-2</v>
      </c>
      <c r="AE59" s="24">
        <f t="shared" si="13"/>
        <v>3.2113662903853646E-2</v>
      </c>
      <c r="AF59" s="24">
        <f t="shared" si="14"/>
        <v>3.2688588007736996E-2</v>
      </c>
      <c r="AG59" s="24">
        <f t="shared" si="15"/>
        <v>7.0383912248628722E-2</v>
      </c>
      <c r="AH59" s="24">
        <f t="shared" si="16"/>
        <v>2.2295081967213193E-2</v>
      </c>
      <c r="AI59" s="24">
        <f t="shared" si="17"/>
        <v>1.1292647765497321E-2</v>
      </c>
      <c r="AJ59" s="24">
        <f t="shared" si="18"/>
        <v>3.1213603540647616E-2</v>
      </c>
      <c r="AK59" s="24">
        <f t="shared" si="19"/>
        <v>1.9697333653615257E-2</v>
      </c>
      <c r="AL59" s="24">
        <f t="shared" si="20"/>
        <v>5.0558247314094196E-3</v>
      </c>
      <c r="AM59" s="24">
        <f t="shared" si="21"/>
        <v>3.6200041849759446E-2</v>
      </c>
      <c r="AN59" s="24">
        <f t="shared" si="22"/>
        <v>3.2295006871277954E-2</v>
      </c>
      <c r="AO59" s="24">
        <f t="shared" si="23"/>
        <v>3.20345539419018E-2</v>
      </c>
      <c r="AP59" s="24">
        <f t="shared" si="47"/>
        <v>3.1910115794853366E-2</v>
      </c>
      <c r="AQ59" s="24">
        <f t="shared" si="48"/>
        <v>2.9574278211384364E-2</v>
      </c>
      <c r="AR59" s="24">
        <f t="shared" si="49"/>
        <v>2.9071939685750614E-2</v>
      </c>
      <c r="AS59" s="24" t="e">
        <f t="shared" si="24"/>
        <v>#DIV/0!</v>
      </c>
      <c r="AT59" s="24">
        <f t="shared" si="25"/>
        <v>3.1814648197875828E-2</v>
      </c>
      <c r="AV59" s="24">
        <f t="shared" si="28"/>
        <v>0.50186335403726723</v>
      </c>
      <c r="AW59" s="24">
        <f t="shared" si="29"/>
        <v>0.53153961136023908</v>
      </c>
      <c r="AX59" s="24">
        <f t="shared" si="30"/>
        <v>0.48608058608058613</v>
      </c>
      <c r="AY59" s="24">
        <f t="shared" si="31"/>
        <v>0.64976335361730886</v>
      </c>
      <c r="AZ59" s="24">
        <f t="shared" si="32"/>
        <v>0.28257552639609407</v>
      </c>
      <c r="BA59" s="24">
        <f t="shared" si="33"/>
        <v>0.50061728395061733</v>
      </c>
      <c r="BB59" s="24">
        <f t="shared" si="34"/>
        <v>0.51948424068767896</v>
      </c>
      <c r="BC59" s="24">
        <f t="shared" si="35"/>
        <v>0.62230325129140063</v>
      </c>
      <c r="BD59" s="24">
        <f t="shared" si="36"/>
        <v>0.28013118338343812</v>
      </c>
      <c r="BE59" s="24">
        <f t="shared" si="37"/>
        <v>0.48949044585987256</v>
      </c>
      <c r="BF59" s="24">
        <f t="shared" si="38"/>
        <v>0.39601990049751246</v>
      </c>
      <c r="BG59" s="24">
        <f t="shared" si="39"/>
        <v>0.50118684299762628</v>
      </c>
      <c r="BH59" s="24">
        <f t="shared" si="40"/>
        <v>0.34377967711301061</v>
      </c>
      <c r="BI59" s="24">
        <f t="shared" si="41"/>
        <v>0.52136479591836737</v>
      </c>
      <c r="BJ59" s="24">
        <f t="shared" si="42"/>
        <v>0.54460386774797231</v>
      </c>
      <c r="BK59" s="24">
        <f t="shared" si="43"/>
        <v>0.35834840265220014</v>
      </c>
      <c r="BL59" s="24">
        <f t="shared" si="44"/>
        <v>0.50133684456688021</v>
      </c>
      <c r="BM59" s="24">
        <f t="shared" si="50"/>
        <v>0.52458169819849765</v>
      </c>
      <c r="BN59" s="24">
        <f t="shared" si="51"/>
        <v>0.52221672559865939</v>
      </c>
      <c r="BO59" s="24">
        <f t="shared" si="52"/>
        <v>0.52879307745019855</v>
      </c>
      <c r="BP59" s="24" t="e">
        <f t="shared" si="45"/>
        <v>#DIV/0!</v>
      </c>
      <c r="BQ59" s="24">
        <f t="shared" si="46"/>
        <v>0.52665010327979145</v>
      </c>
    </row>
    <row r="60" spans="1:69" x14ac:dyDescent="0.25">
      <c r="A60" s="31">
        <f>+[1]NAC!A61</f>
        <v>44378</v>
      </c>
      <c r="B60" s="17">
        <f>+[1]NAC!B61</f>
        <v>498.1</v>
      </c>
      <c r="C60" s="18">
        <f>+[1]NAC!C61</f>
        <v>529.70000000000005</v>
      </c>
      <c r="D60" s="19">
        <f>+[1]NAC!D61</f>
        <v>418.3</v>
      </c>
      <c r="E60" s="19">
        <f>+[1]NAC!E61</f>
        <v>494</v>
      </c>
      <c r="F60" s="19">
        <f>+[1]NAC!F61</f>
        <v>432.4</v>
      </c>
      <c r="G60" s="19">
        <f>+[1]NAC!G61</f>
        <v>499.5</v>
      </c>
      <c r="H60" s="19">
        <f>+[1]NAC!H61</f>
        <v>550.5</v>
      </c>
      <c r="I60" s="19">
        <f>+[1]NAC!I61</f>
        <v>546.1</v>
      </c>
      <c r="J60" s="19">
        <f>+[1]NAC!J61</f>
        <v>470.1</v>
      </c>
      <c r="K60" s="19">
        <f>+[1]NAC!K61</f>
        <v>482.2</v>
      </c>
      <c r="L60" s="19">
        <f>+[1]NAC!L61</f>
        <v>431.6</v>
      </c>
      <c r="M60" s="19">
        <f>+[1]NAC!M61</f>
        <v>463.8</v>
      </c>
      <c r="N60" s="20">
        <f>+[1]NAC!N61</f>
        <v>438.1</v>
      </c>
      <c r="O60" s="18">
        <f>+[1]NAC!P61</f>
        <v>500.4</v>
      </c>
      <c r="P60" s="18">
        <f>+[1]NAC!Q61</f>
        <v>510.7</v>
      </c>
      <c r="Q60" s="18">
        <f>+[1]NAC!R61</f>
        <v>457.2</v>
      </c>
      <c r="R60" s="18">
        <f t="shared" si="0"/>
        <v>498.15785569799999</v>
      </c>
      <c r="S60" s="19">
        <f t="shared" si="1"/>
        <v>496.74776999003262</v>
      </c>
      <c r="T60" s="19">
        <f t="shared" si="2"/>
        <v>479.6548509570685</v>
      </c>
      <c r="U60" s="19">
        <f t="shared" si="3"/>
        <v>484.8661712456518</v>
      </c>
      <c r="V60" s="19"/>
      <c r="W60" s="20">
        <f t="shared" si="4"/>
        <v>505.07207082907701</v>
      </c>
      <c r="Y60" s="24">
        <f t="shared" si="7"/>
        <v>2.9983457402812164E-2</v>
      </c>
      <c r="Z60" s="24">
        <f t="shared" si="8"/>
        <v>3.3964473941050288E-2</v>
      </c>
      <c r="AA60" s="24">
        <f t="shared" si="9"/>
        <v>3.105743159970431E-2</v>
      </c>
      <c r="AB60" s="24">
        <f t="shared" si="10"/>
        <v>1.2295081967213184E-2</v>
      </c>
      <c r="AC60" s="24">
        <f t="shared" si="11"/>
        <v>2.8788960266476149E-2</v>
      </c>
      <c r="AD60" s="24">
        <f t="shared" si="12"/>
        <v>2.7354997943233261E-2</v>
      </c>
      <c r="AE60" s="24">
        <f t="shared" si="13"/>
        <v>3.809164623797856E-2</v>
      </c>
      <c r="AF60" s="24">
        <f t="shared" si="14"/>
        <v>2.2850721108822025E-2</v>
      </c>
      <c r="AG60" s="24">
        <f t="shared" si="15"/>
        <v>3.6293766011956663E-3</v>
      </c>
      <c r="AH60" s="24">
        <f t="shared" si="16"/>
        <v>3.1002779559546667E-2</v>
      </c>
      <c r="AI60" s="24">
        <f t="shared" si="17"/>
        <v>2.5421715371822362E-2</v>
      </c>
      <c r="AJ60" s="24">
        <f t="shared" si="18"/>
        <v>4.7662073639033187E-2</v>
      </c>
      <c r="AK60" s="24">
        <f t="shared" si="19"/>
        <v>3.2037691401649138E-2</v>
      </c>
      <c r="AL60" s="24">
        <f t="shared" si="20"/>
        <v>4.8836721861244881E-2</v>
      </c>
      <c r="AM60" s="24">
        <f t="shared" si="21"/>
        <v>3.1300484652665661E-2</v>
      </c>
      <c r="AN60" s="24">
        <f t="shared" si="22"/>
        <v>1.4422010206345703E-2</v>
      </c>
      <c r="AO60" s="24">
        <f t="shared" si="23"/>
        <v>2.9726460733959792E-2</v>
      </c>
      <c r="AP60" s="24">
        <f t="shared" si="47"/>
        <v>3.1207579897257309E-2</v>
      </c>
      <c r="AQ60" s="24">
        <f t="shared" si="48"/>
        <v>2.8947680245084983E-2</v>
      </c>
      <c r="AR60" s="24">
        <f t="shared" si="49"/>
        <v>2.3201093203715217E-2</v>
      </c>
      <c r="AS60" s="24" t="e">
        <f t="shared" si="24"/>
        <v>#DIV/0!</v>
      </c>
      <c r="AT60" s="24">
        <f t="shared" si="25"/>
        <v>2.4676341275978952E-2</v>
      </c>
      <c r="AV60" s="24">
        <f t="shared" si="28"/>
        <v>0.51767215112736142</v>
      </c>
      <c r="AW60" s="24">
        <f t="shared" si="29"/>
        <v>0.56345926800472257</v>
      </c>
      <c r="AX60" s="24">
        <f t="shared" si="30"/>
        <v>0.51174557282255151</v>
      </c>
      <c r="AY60" s="24">
        <f t="shared" si="31"/>
        <v>0.61702127659574457</v>
      </c>
      <c r="AZ60" s="24">
        <f t="shared" si="32"/>
        <v>0.30594986408939873</v>
      </c>
      <c r="BA60" s="24">
        <f t="shared" si="33"/>
        <v>0.48439821693907881</v>
      </c>
      <c r="BB60" s="24">
        <f t="shared" si="34"/>
        <v>0.54417952314165507</v>
      </c>
      <c r="BC60" s="24">
        <f t="shared" si="35"/>
        <v>0.6291766109785204</v>
      </c>
      <c r="BD60" s="24">
        <f t="shared" si="36"/>
        <v>0.27571234735413852</v>
      </c>
      <c r="BE60" s="24">
        <f t="shared" si="37"/>
        <v>0.48689485044711689</v>
      </c>
      <c r="BF60" s="24">
        <f t="shared" si="38"/>
        <v>0.43008614976805837</v>
      </c>
      <c r="BG60" s="24">
        <f t="shared" si="39"/>
        <v>0.54291417165668654</v>
      </c>
      <c r="BH60" s="24">
        <f t="shared" si="40"/>
        <v>0.35508815341787825</v>
      </c>
      <c r="BI60" s="24">
        <f t="shared" si="41"/>
        <v>0.58104265402843591</v>
      </c>
      <c r="BJ60" s="24">
        <f t="shared" si="42"/>
        <v>0.55369637967751761</v>
      </c>
      <c r="BK60" s="24">
        <f t="shared" si="43"/>
        <v>0.37050359712230208</v>
      </c>
      <c r="BL60" s="24">
        <f t="shared" si="44"/>
        <v>0.51661343181170505</v>
      </c>
      <c r="BM60" s="24">
        <f t="shared" si="50"/>
        <v>0.53870674743255198</v>
      </c>
      <c r="BN60" s="24">
        <f t="shared" si="51"/>
        <v>0.52105822589221407</v>
      </c>
      <c r="BO60" s="24">
        <f t="shared" si="52"/>
        <v>0.51431390527341181</v>
      </c>
      <c r="BP60" s="24" t="e">
        <f t="shared" si="45"/>
        <v>#DIV/0!</v>
      </c>
      <c r="BQ60" s="24">
        <f t="shared" si="46"/>
        <v>0.52628469668171718</v>
      </c>
    </row>
    <row r="61" spans="1:69" x14ac:dyDescent="0.25">
      <c r="A61" s="31">
        <f>+[1]NAC!A62</f>
        <v>44409</v>
      </c>
      <c r="B61" s="17">
        <f>+[1]NAC!B62</f>
        <v>510.4</v>
      </c>
      <c r="C61" s="18">
        <f>+[1]NAC!C62</f>
        <v>537.6</v>
      </c>
      <c r="D61" s="19">
        <f>+[1]NAC!D62</f>
        <v>426.7</v>
      </c>
      <c r="E61" s="19">
        <f>+[1]NAC!E62</f>
        <v>510.9</v>
      </c>
      <c r="F61" s="19">
        <f>+[1]NAC!F62</f>
        <v>437.4</v>
      </c>
      <c r="G61" s="19">
        <f>+[1]NAC!G62</f>
        <v>515.9</v>
      </c>
      <c r="H61" s="19">
        <f>+[1]NAC!H62</f>
        <v>573.70000000000005</v>
      </c>
      <c r="I61" s="19">
        <f>+[1]NAC!I62</f>
        <v>559.5</v>
      </c>
      <c r="J61" s="19">
        <f>+[1]NAC!J62</f>
        <v>467.3</v>
      </c>
      <c r="K61" s="19">
        <f>+[1]NAC!K62</f>
        <v>500</v>
      </c>
      <c r="L61" s="19">
        <f>+[1]NAC!L62</f>
        <v>449.9</v>
      </c>
      <c r="M61" s="19">
        <f>+[1]NAC!M62</f>
        <v>477.4</v>
      </c>
      <c r="N61" s="20">
        <f>+[1]NAC!N62</f>
        <v>452.5</v>
      </c>
      <c r="O61" s="18">
        <f>+[1]NAC!P62</f>
        <v>503.4</v>
      </c>
      <c r="P61" s="18">
        <f>+[1]NAC!Q62</f>
        <v>526.70000000000005</v>
      </c>
      <c r="Q61" s="18">
        <f>+[1]NAC!R62</f>
        <v>462.4</v>
      </c>
      <c r="R61" s="18">
        <f t="shared" si="0"/>
        <v>510.45486603199998</v>
      </c>
      <c r="S61" s="19">
        <f t="shared" si="1"/>
        <v>509.02183585098118</v>
      </c>
      <c r="T61" s="19">
        <f t="shared" si="2"/>
        <v>495.58638164570374</v>
      </c>
      <c r="U61" s="19">
        <f t="shared" si="3"/>
        <v>501.56405118689378</v>
      </c>
      <c r="V61" s="19"/>
      <c r="W61" s="20">
        <f t="shared" si="4"/>
        <v>521.07090841793342</v>
      </c>
      <c r="Y61" s="24">
        <f t="shared" si="7"/>
        <v>2.469383657900015E-2</v>
      </c>
      <c r="Z61" s="24">
        <f t="shared" si="8"/>
        <v>1.4914102322069134E-2</v>
      </c>
      <c r="AA61" s="24">
        <f t="shared" si="9"/>
        <v>2.0081281377002158E-2</v>
      </c>
      <c r="AB61" s="24">
        <f t="shared" si="10"/>
        <v>3.4210526315789469E-2</v>
      </c>
      <c r="AC61" s="24">
        <f t="shared" si="11"/>
        <v>1.1563367252543921E-2</v>
      </c>
      <c r="AD61" s="24">
        <f t="shared" si="12"/>
        <v>3.2832832832832892E-2</v>
      </c>
      <c r="AE61" s="24">
        <f t="shared" si="13"/>
        <v>4.2143505903724066E-2</v>
      </c>
      <c r="AF61" s="24">
        <f t="shared" si="14"/>
        <v>2.453763047060975E-2</v>
      </c>
      <c r="AG61" s="24">
        <f t="shared" si="15"/>
        <v>-5.956179536268924E-3</v>
      </c>
      <c r="AH61" s="24">
        <f t="shared" si="16"/>
        <v>3.691414350891753E-2</v>
      </c>
      <c r="AI61" s="24">
        <f t="shared" si="17"/>
        <v>4.240037071362357E-2</v>
      </c>
      <c r="AJ61" s="24">
        <f t="shared" si="18"/>
        <v>2.9322984044846789E-2</v>
      </c>
      <c r="AK61" s="24">
        <f t="shared" si="19"/>
        <v>3.2869207943391876E-2</v>
      </c>
      <c r="AL61" s="24">
        <f t="shared" si="20"/>
        <v>5.9952038369304184E-3</v>
      </c>
      <c r="AM61" s="24">
        <f t="shared" si="21"/>
        <v>3.1329547679655567E-2</v>
      </c>
      <c r="AN61" s="24">
        <f t="shared" si="22"/>
        <v>1.1373578302712239E-2</v>
      </c>
      <c r="AO61" s="24">
        <f t="shared" si="23"/>
        <v>2.468496721138691E-2</v>
      </c>
      <c r="AP61" s="24">
        <f t="shared" si="47"/>
        <v>2.4708849445252312E-2</v>
      </c>
      <c r="AQ61" s="24">
        <f t="shared" si="48"/>
        <v>3.3214572221768712E-2</v>
      </c>
      <c r="AR61" s="24">
        <f t="shared" si="49"/>
        <v>3.4438121138342215E-2</v>
      </c>
      <c r="AS61" s="24" t="e">
        <f t="shared" si="24"/>
        <v>#DIV/0!</v>
      </c>
      <c r="AT61" s="24">
        <f t="shared" si="25"/>
        <v>3.1676345838316244E-2</v>
      </c>
      <c r="AV61" s="24">
        <f t="shared" si="28"/>
        <v>0.51409077425096394</v>
      </c>
      <c r="AW61" s="24">
        <f t="shared" si="29"/>
        <v>0.53380884450784594</v>
      </c>
      <c r="AX61" s="24">
        <f t="shared" si="30"/>
        <v>0.52229753835176584</v>
      </c>
      <c r="AY61" s="24">
        <f t="shared" si="31"/>
        <v>0.63592699327569635</v>
      </c>
      <c r="AZ61" s="24">
        <f t="shared" si="32"/>
        <v>0.29102715466351814</v>
      </c>
      <c r="BA61" s="24">
        <f t="shared" si="33"/>
        <v>0.4816197587593336</v>
      </c>
      <c r="BB61" s="24">
        <f t="shared" si="34"/>
        <v>0.57135031498219679</v>
      </c>
      <c r="BC61" s="24">
        <f t="shared" si="35"/>
        <v>0.6231505657093126</v>
      </c>
      <c r="BD61" s="24">
        <f t="shared" si="36"/>
        <v>0.26433982683982671</v>
      </c>
      <c r="BE61" s="24">
        <f t="shared" si="37"/>
        <v>0.49253731343283591</v>
      </c>
      <c r="BF61" s="24">
        <f t="shared" si="38"/>
        <v>0.47944755014797735</v>
      </c>
      <c r="BG61" s="24">
        <f t="shared" si="39"/>
        <v>0.55911169170476804</v>
      </c>
      <c r="BH61" s="24">
        <f t="shared" si="40"/>
        <v>0.35479041916167664</v>
      </c>
      <c r="BI61" s="24">
        <f t="shared" si="41"/>
        <v>0.52962625341841374</v>
      </c>
      <c r="BJ61" s="24">
        <f t="shared" si="42"/>
        <v>0.55506347800413369</v>
      </c>
      <c r="BK61" s="24">
        <f t="shared" si="43"/>
        <v>0.37251409913921041</v>
      </c>
      <c r="BL61" s="24">
        <f t="shared" si="44"/>
        <v>0.51305527897142755</v>
      </c>
      <c r="BM61" s="24">
        <f t="shared" si="50"/>
        <v>0.53135274540263566</v>
      </c>
      <c r="BN61" s="24">
        <f t="shared" si="51"/>
        <v>0.53012070204735728</v>
      </c>
      <c r="BO61" s="24">
        <f t="shared" si="52"/>
        <v>0.52127089130614124</v>
      </c>
      <c r="BP61" s="24" t="e">
        <f t="shared" si="45"/>
        <v>#DIV/0!</v>
      </c>
      <c r="BQ61" s="24">
        <f t="shared" si="46"/>
        <v>0.53483570653774404</v>
      </c>
    </row>
    <row r="62" spans="1:69" x14ac:dyDescent="0.25">
      <c r="A62" s="31">
        <f>+[1]NAC!A63</f>
        <v>44440</v>
      </c>
      <c r="B62" s="17">
        <f>+[1]NAC!B63</f>
        <v>528.5</v>
      </c>
      <c r="C62" s="18">
        <f>+[1]NAC!C63</f>
        <v>553.4</v>
      </c>
      <c r="D62" s="19">
        <f>+[1]NAC!D63</f>
        <v>451.8</v>
      </c>
      <c r="E62" s="19">
        <f>+[1]NAC!E63</f>
        <v>541.70000000000005</v>
      </c>
      <c r="F62" s="19">
        <f>+[1]NAC!F63</f>
        <v>445.8</v>
      </c>
      <c r="G62" s="19">
        <f>+[1]NAC!G63</f>
        <v>533.79999999999995</v>
      </c>
      <c r="H62" s="19">
        <f>+[1]NAC!H63</f>
        <v>598.4</v>
      </c>
      <c r="I62" s="19">
        <f>+[1]NAC!I63</f>
        <v>576.5</v>
      </c>
      <c r="J62" s="19">
        <f>+[1]NAC!J63</f>
        <v>480.3</v>
      </c>
      <c r="K62" s="19">
        <f>+[1]NAC!K63</f>
        <v>518.9</v>
      </c>
      <c r="L62" s="19">
        <f>+[1]NAC!L63</f>
        <v>463.9</v>
      </c>
      <c r="M62" s="19">
        <f>+[1]NAC!M63</f>
        <v>496.9</v>
      </c>
      <c r="N62" s="20">
        <f>+[1]NAC!N63</f>
        <v>462.3</v>
      </c>
      <c r="O62" s="18">
        <f>+[1]NAC!P63</f>
        <v>535.4</v>
      </c>
      <c r="P62" s="18">
        <f>+[1]NAC!Q63</f>
        <v>543.9</v>
      </c>
      <c r="Q62" s="18">
        <f>+[1]NAC!R63</f>
        <v>476.1</v>
      </c>
      <c r="R62" s="18">
        <f t="shared" si="0"/>
        <v>528.56512398000007</v>
      </c>
      <c r="S62" s="19">
        <f t="shared" si="1"/>
        <v>528.26193542783608</v>
      </c>
      <c r="T62" s="19">
        <f t="shared" si="2"/>
        <v>516.83735190105017</v>
      </c>
      <c r="U62" s="19">
        <f t="shared" si="3"/>
        <v>523.39054667682638</v>
      </c>
      <c r="V62" s="19"/>
      <c r="W62" s="20">
        <f t="shared" si="4"/>
        <v>541.46883465054157</v>
      </c>
      <c r="Y62" s="24">
        <f t="shared" si="7"/>
        <v>3.5462382445141216E-2</v>
      </c>
      <c r="Z62" s="24">
        <f t="shared" si="8"/>
        <v>2.9389880952380931E-2</v>
      </c>
      <c r="AA62" s="24">
        <f t="shared" si="9"/>
        <v>5.8823529411764719E-2</v>
      </c>
      <c r="AB62" s="24">
        <f t="shared" si="10"/>
        <v>6.0285770209434375E-2</v>
      </c>
      <c r="AC62" s="24">
        <f t="shared" si="11"/>
        <v>1.9204389574760006E-2</v>
      </c>
      <c r="AD62" s="24">
        <f t="shared" si="12"/>
        <v>3.4696646636945161E-2</v>
      </c>
      <c r="AE62" s="24">
        <f t="shared" si="13"/>
        <v>4.3053860902910746E-2</v>
      </c>
      <c r="AF62" s="24">
        <f t="shared" si="14"/>
        <v>3.0384271671134888E-2</v>
      </c>
      <c r="AG62" s="24">
        <f t="shared" si="15"/>
        <v>2.7819387973464504E-2</v>
      </c>
      <c r="AH62" s="24">
        <f t="shared" si="16"/>
        <v>3.7800000000000056E-2</v>
      </c>
      <c r="AI62" s="24">
        <f t="shared" si="17"/>
        <v>3.1118026228050599E-2</v>
      </c>
      <c r="AJ62" s="24">
        <f t="shared" si="18"/>
        <v>4.0846250523669969E-2</v>
      </c>
      <c r="AK62" s="24">
        <f t="shared" si="19"/>
        <v>2.1657458563535847E-2</v>
      </c>
      <c r="AL62" s="24">
        <f t="shared" si="20"/>
        <v>6.3567739372268672E-2</v>
      </c>
      <c r="AM62" s="24">
        <f t="shared" si="21"/>
        <v>3.2656161002468043E-2</v>
      </c>
      <c r="AN62" s="24">
        <f t="shared" si="22"/>
        <v>2.9628027681660951E-2</v>
      </c>
      <c r="AO62" s="24">
        <f t="shared" si="23"/>
        <v>3.547866648579423E-2</v>
      </c>
      <c r="AP62" s="24">
        <f t="shared" si="47"/>
        <v>3.7798181181538881E-2</v>
      </c>
      <c r="AQ62" s="24">
        <f t="shared" si="48"/>
        <v>4.2880456449948978E-2</v>
      </c>
      <c r="AR62" s="24">
        <f t="shared" si="49"/>
        <v>4.3516865768754132E-2</v>
      </c>
      <c r="AS62" s="24" t="e">
        <f t="shared" si="24"/>
        <v>#DIV/0!</v>
      </c>
      <c r="AT62" s="24">
        <f t="shared" si="25"/>
        <v>3.9146162073296242E-2</v>
      </c>
      <c r="AV62" s="24">
        <f t="shared" si="28"/>
        <v>0.52481246393537218</v>
      </c>
      <c r="AW62" s="24">
        <f t="shared" si="29"/>
        <v>0.53338875034635636</v>
      </c>
      <c r="AX62" s="24">
        <f t="shared" si="30"/>
        <v>0.54567225453301393</v>
      </c>
      <c r="AY62" s="24">
        <f t="shared" si="31"/>
        <v>0.63903177004538603</v>
      </c>
      <c r="AZ62" s="24">
        <f t="shared" si="32"/>
        <v>0.29593023255813966</v>
      </c>
      <c r="BA62" s="24">
        <f t="shared" si="33"/>
        <v>0.4944008958566628</v>
      </c>
      <c r="BB62" s="24">
        <f t="shared" si="34"/>
        <v>0.58348769515744903</v>
      </c>
      <c r="BC62" s="24">
        <f t="shared" si="35"/>
        <v>0.61439372724726948</v>
      </c>
      <c r="BD62" s="24">
        <f t="shared" si="36"/>
        <v>0.29775736287489862</v>
      </c>
      <c r="BE62" s="24">
        <f t="shared" si="37"/>
        <v>0.52036331673014935</v>
      </c>
      <c r="BF62" s="24">
        <f t="shared" si="38"/>
        <v>0.52098360655737697</v>
      </c>
      <c r="BG62" s="24">
        <f t="shared" si="39"/>
        <v>0.5946726572528882</v>
      </c>
      <c r="BH62" s="24">
        <f t="shared" si="40"/>
        <v>0.35930608644516315</v>
      </c>
      <c r="BI62" s="24">
        <f t="shared" si="41"/>
        <v>0.50816901408450699</v>
      </c>
      <c r="BJ62" s="24">
        <f t="shared" si="42"/>
        <v>0.56969696969696959</v>
      </c>
      <c r="BK62" s="24">
        <f t="shared" si="43"/>
        <v>0.38642981945253374</v>
      </c>
      <c r="BL62" s="24">
        <f t="shared" si="44"/>
        <v>0.52309045432066692</v>
      </c>
      <c r="BM62" s="24">
        <f t="shared" si="50"/>
        <v>0.54207879386182478</v>
      </c>
      <c r="BN62" s="24">
        <f t="shared" si="51"/>
        <v>0.54882257556662273</v>
      </c>
      <c r="BO62" s="24">
        <f t="shared" si="52"/>
        <v>0.53504985376818492</v>
      </c>
      <c r="BP62" s="24" t="e">
        <f t="shared" si="45"/>
        <v>#DIV/0!</v>
      </c>
      <c r="BQ62" s="24">
        <f t="shared" si="46"/>
        <v>0.54624313159732774</v>
      </c>
    </row>
    <row r="63" spans="1:69" x14ac:dyDescent="0.25">
      <c r="A63" s="31">
        <f>+[1]NAC!A64</f>
        <v>44470</v>
      </c>
      <c r="B63" s="17">
        <f>+[1]NAC!B64</f>
        <v>547.1</v>
      </c>
      <c r="C63" s="18">
        <f>+[1]NAC!C64</f>
        <v>572.29999999999995</v>
      </c>
      <c r="D63" s="19">
        <f>+[1]NAC!D64</f>
        <v>461.7</v>
      </c>
      <c r="E63" s="19">
        <f>+[1]NAC!E64</f>
        <v>569.5</v>
      </c>
      <c r="F63" s="19">
        <f>+[1]NAC!F64</f>
        <v>457</v>
      </c>
      <c r="G63" s="19">
        <f>+[1]NAC!G64</f>
        <v>548.5</v>
      </c>
      <c r="H63" s="19">
        <f>+[1]NAC!H64</f>
        <v>626.70000000000005</v>
      </c>
      <c r="I63" s="19">
        <f>+[1]NAC!I64</f>
        <v>594.29999999999995</v>
      </c>
      <c r="J63" s="19">
        <f>+[1]NAC!J64</f>
        <v>485.7</v>
      </c>
      <c r="K63" s="19">
        <f>+[1]NAC!K64</f>
        <v>539.6</v>
      </c>
      <c r="L63" s="19">
        <f>+[1]NAC!L64</f>
        <v>470.4</v>
      </c>
      <c r="M63" s="19">
        <f>+[1]NAC!M64</f>
        <v>517.4</v>
      </c>
      <c r="N63" s="20">
        <f>+[1]NAC!N64</f>
        <v>477.8</v>
      </c>
      <c r="O63" s="18">
        <f>+[1]NAC!P64</f>
        <v>578.9</v>
      </c>
      <c r="P63" s="18">
        <f>+[1]NAC!Q64</f>
        <v>561.29999999999995</v>
      </c>
      <c r="Q63" s="18">
        <f>+[1]NAC!R64</f>
        <v>485.2</v>
      </c>
      <c r="R63" s="18">
        <f t="shared" si="0"/>
        <v>547.15200078799978</v>
      </c>
      <c r="S63" s="19">
        <f t="shared" si="1"/>
        <v>547.83887075628388</v>
      </c>
      <c r="T63" s="19">
        <f t="shared" si="2"/>
        <v>537.86254193991908</v>
      </c>
      <c r="U63" s="19">
        <f t="shared" si="3"/>
        <v>544.58836107604589</v>
      </c>
      <c r="V63" s="19"/>
      <c r="W63" s="20">
        <f t="shared" si="4"/>
        <v>561.51220481201869</v>
      </c>
      <c r="Y63" s="24">
        <f t="shared" si="7"/>
        <v>3.5193945127719894E-2</v>
      </c>
      <c r="Z63" s="24">
        <f t="shared" si="8"/>
        <v>3.4152511745572767E-2</v>
      </c>
      <c r="AA63" s="24">
        <f t="shared" si="9"/>
        <v>2.1912350597609542E-2</v>
      </c>
      <c r="AB63" s="24">
        <f t="shared" si="10"/>
        <v>5.1319918774229256E-2</v>
      </c>
      <c r="AC63" s="24">
        <f t="shared" si="11"/>
        <v>2.5123373710183916E-2</v>
      </c>
      <c r="AD63" s="24">
        <f t="shared" si="12"/>
        <v>2.753840389659068E-2</v>
      </c>
      <c r="AE63" s="24">
        <f t="shared" si="13"/>
        <v>4.7292780748663166E-2</v>
      </c>
      <c r="AF63" s="24">
        <f t="shared" si="14"/>
        <v>3.0875975715524584E-2</v>
      </c>
      <c r="AG63" s="24">
        <f t="shared" si="15"/>
        <v>1.1242973141786239E-2</v>
      </c>
      <c r="AH63" s="24">
        <f t="shared" si="16"/>
        <v>3.9892079398728075E-2</v>
      </c>
      <c r="AI63" s="24">
        <f t="shared" si="17"/>
        <v>1.4011640439749895E-2</v>
      </c>
      <c r="AJ63" s="24">
        <f t="shared" si="18"/>
        <v>4.1255785872408968E-2</v>
      </c>
      <c r="AK63" s="24">
        <f t="shared" si="19"/>
        <v>3.3528012113346328E-2</v>
      </c>
      <c r="AL63" s="24">
        <f t="shared" si="20"/>
        <v>8.1247665296974247E-2</v>
      </c>
      <c r="AM63" s="24">
        <f t="shared" si="21"/>
        <v>3.1991174848317705E-2</v>
      </c>
      <c r="AN63" s="24">
        <f t="shared" si="22"/>
        <v>1.9113631590002012E-2</v>
      </c>
      <c r="AO63" s="24">
        <f t="shared" si="23"/>
        <v>3.5164780960279529E-2</v>
      </c>
      <c r="AP63" s="24">
        <f t="shared" si="47"/>
        <v>3.7059144366690999E-2</v>
      </c>
      <c r="AQ63" s="24">
        <f t="shared" si="48"/>
        <v>4.0680477062142062E-2</v>
      </c>
      <c r="AR63" s="24">
        <f t="shared" si="49"/>
        <v>4.0500950072199782E-2</v>
      </c>
      <c r="AS63" s="24" t="e">
        <f t="shared" si="24"/>
        <v>#DIV/0!</v>
      </c>
      <c r="AT63" s="24">
        <f t="shared" si="25"/>
        <v>3.7016664448310976E-2</v>
      </c>
      <c r="AV63" s="24">
        <f t="shared" si="28"/>
        <v>0.52098971365026414</v>
      </c>
      <c r="AW63" s="24">
        <f t="shared" si="29"/>
        <v>0.51362073525522334</v>
      </c>
      <c r="AX63" s="24">
        <f t="shared" si="30"/>
        <v>0.5498489425981874</v>
      </c>
      <c r="AY63" s="24">
        <f t="shared" si="31"/>
        <v>0.62158314350797261</v>
      </c>
      <c r="AZ63" s="24">
        <f t="shared" si="32"/>
        <v>0.29829545454545459</v>
      </c>
      <c r="BA63" s="24">
        <f t="shared" si="33"/>
        <v>0.46972132904608799</v>
      </c>
      <c r="BB63" s="24">
        <f t="shared" si="34"/>
        <v>0.60898587933247761</v>
      </c>
      <c r="BC63" s="24">
        <f t="shared" si="35"/>
        <v>0.59758064516129017</v>
      </c>
      <c r="BD63" s="24">
        <f t="shared" si="36"/>
        <v>0.31412337662337642</v>
      </c>
      <c r="BE63" s="24">
        <f t="shared" si="37"/>
        <v>0.54127392173664668</v>
      </c>
      <c r="BF63" s="24">
        <f t="shared" si="38"/>
        <v>0.54027504911591362</v>
      </c>
      <c r="BG63" s="24">
        <f t="shared" si="39"/>
        <v>0.60633343682086283</v>
      </c>
      <c r="BH63" s="24">
        <f t="shared" si="40"/>
        <v>0.37615207373271886</v>
      </c>
      <c r="BI63" s="24">
        <f t="shared" si="41"/>
        <v>0.48817480719794348</v>
      </c>
      <c r="BJ63" s="24">
        <f t="shared" si="42"/>
        <v>0.56569037656903753</v>
      </c>
      <c r="BK63" s="24">
        <f t="shared" si="43"/>
        <v>0.3922525107604018</v>
      </c>
      <c r="BL63" s="24">
        <f t="shared" si="44"/>
        <v>0.51951339533331198</v>
      </c>
      <c r="BM63" s="24">
        <f t="shared" si="50"/>
        <v>0.53366206631111535</v>
      </c>
      <c r="BN63" s="24">
        <f t="shared" si="51"/>
        <v>0.54867846801968878</v>
      </c>
      <c r="BO63" s="24">
        <f t="shared" si="52"/>
        <v>0.53151261884249901</v>
      </c>
      <c r="BP63" s="24" t="e">
        <f t="shared" si="45"/>
        <v>#DIV/0!</v>
      </c>
      <c r="BQ63" s="24">
        <f t="shared" si="46"/>
        <v>0.54717885369922792</v>
      </c>
    </row>
    <row r="64" spans="1:69" x14ac:dyDescent="0.25">
      <c r="A64" s="31">
        <f>+[1]NAC!A65</f>
        <v>44501</v>
      </c>
      <c r="B64" s="17">
        <f>+[1]NAC!B65</f>
        <v>560.9</v>
      </c>
      <c r="C64" s="18">
        <f>+[1]NAC!C65</f>
        <v>584.5</v>
      </c>
      <c r="D64" s="19">
        <f>+[1]NAC!D65</f>
        <v>466.8</v>
      </c>
      <c r="E64" s="19">
        <f>+[1]NAC!E65</f>
        <v>592.79999999999995</v>
      </c>
      <c r="F64" s="19">
        <f>+[1]NAC!F65</f>
        <v>467</v>
      </c>
      <c r="G64" s="19">
        <f>+[1]NAC!G65</f>
        <v>563.29999999999995</v>
      </c>
      <c r="H64" s="19">
        <f>+[1]NAC!H65</f>
        <v>641.9</v>
      </c>
      <c r="I64" s="19">
        <f>+[1]NAC!I65</f>
        <v>607.4</v>
      </c>
      <c r="J64" s="19">
        <f>+[1]NAC!J65</f>
        <v>489.7</v>
      </c>
      <c r="K64" s="19">
        <f>+[1]NAC!K65</f>
        <v>547.5</v>
      </c>
      <c r="L64" s="19">
        <f>+[1]NAC!L65</f>
        <v>474.4</v>
      </c>
      <c r="M64" s="19">
        <f>+[1]NAC!M65</f>
        <v>543.20000000000005</v>
      </c>
      <c r="N64" s="20">
        <f>+[1]NAC!N65</f>
        <v>487.6</v>
      </c>
      <c r="O64" s="18">
        <f>+[1]NAC!P65</f>
        <v>581.9</v>
      </c>
      <c r="P64" s="18">
        <f>+[1]NAC!Q65</f>
        <v>579.5</v>
      </c>
      <c r="Q64" s="18">
        <f>+[1]NAC!R65</f>
        <v>490.2</v>
      </c>
      <c r="R64" s="18">
        <f t="shared" si="0"/>
        <v>560.89309296500005</v>
      </c>
      <c r="S64" s="19">
        <f t="shared" si="1"/>
        <v>562.79207195176821</v>
      </c>
      <c r="T64" s="19">
        <f t="shared" si="2"/>
        <v>555.83851770460558</v>
      </c>
      <c r="U64" s="19">
        <f t="shared" si="3"/>
        <v>559.99266358147156</v>
      </c>
      <c r="V64" s="19"/>
      <c r="W64" s="20">
        <f t="shared" si="4"/>
        <v>575.24859538055318</v>
      </c>
      <c r="Y64" s="24">
        <f t="shared" si="7"/>
        <v>2.5223907877901519E-2</v>
      </c>
      <c r="Z64" s="24">
        <f t="shared" si="8"/>
        <v>2.1317490826489705E-2</v>
      </c>
      <c r="AA64" s="24">
        <f t="shared" si="9"/>
        <v>1.1046133853151341E-2</v>
      </c>
      <c r="AB64" s="24">
        <f t="shared" si="10"/>
        <v>4.0913081650570504E-2</v>
      </c>
      <c r="AC64" s="24">
        <f t="shared" si="11"/>
        <v>2.1881838074398141E-2</v>
      </c>
      <c r="AD64" s="24">
        <f t="shared" si="12"/>
        <v>2.698268003646298E-2</v>
      </c>
      <c r="AE64" s="24">
        <f t="shared" si="13"/>
        <v>2.4254029041008263E-2</v>
      </c>
      <c r="AF64" s="24">
        <f t="shared" si="14"/>
        <v>2.2042739357227115E-2</v>
      </c>
      <c r="AG64" s="24">
        <f t="shared" si="15"/>
        <v>8.2355363393040726E-3</v>
      </c>
      <c r="AH64" s="24">
        <f t="shared" si="16"/>
        <v>1.4640474425500427E-2</v>
      </c>
      <c r="AI64" s="24">
        <f t="shared" si="17"/>
        <v>8.5034013605442826E-3</v>
      </c>
      <c r="AJ64" s="24">
        <f t="shared" si="18"/>
        <v>4.9864708156165616E-2</v>
      </c>
      <c r="AK64" s="24">
        <f t="shared" si="19"/>
        <v>2.051067392214323E-2</v>
      </c>
      <c r="AL64" s="24">
        <f t="shared" si="20"/>
        <v>5.1822421834513133E-3</v>
      </c>
      <c r="AM64" s="24">
        <f t="shared" si="21"/>
        <v>3.2424728309282003E-2</v>
      </c>
      <c r="AN64" s="24">
        <f t="shared" si="22"/>
        <v>1.0305028854080689E-2</v>
      </c>
      <c r="AO64" s="24">
        <f t="shared" si="23"/>
        <v>2.5113847993264216E-2</v>
      </c>
      <c r="AP64" s="24">
        <f t="shared" si="47"/>
        <v>2.729488905166888E-2</v>
      </c>
      <c r="AQ64" s="24">
        <f t="shared" si="48"/>
        <v>3.3421133399348157E-2</v>
      </c>
      <c r="AR64" s="24">
        <f t="shared" si="49"/>
        <v>2.8286139782694786E-2</v>
      </c>
      <c r="AS64" s="24" t="e">
        <f t="shared" si="24"/>
        <v>#DIV/0!</v>
      </c>
      <c r="AT64" s="24">
        <f t="shared" si="25"/>
        <v>2.4463209260310093E-2</v>
      </c>
      <c r="AV64" s="24">
        <f t="shared" si="28"/>
        <v>0.51185983827493264</v>
      </c>
      <c r="AW64" s="24">
        <f t="shared" si="29"/>
        <v>0.5048918640576725</v>
      </c>
      <c r="AX64" s="24">
        <f t="shared" si="30"/>
        <v>0.5220084773394198</v>
      </c>
      <c r="AY64" s="24">
        <f t="shared" si="31"/>
        <v>0.62812414171930775</v>
      </c>
      <c r="AZ64" s="24">
        <f t="shared" si="32"/>
        <v>0.29434589800443445</v>
      </c>
      <c r="BA64" s="24">
        <f t="shared" si="33"/>
        <v>0.45217839649394165</v>
      </c>
      <c r="BB64" s="24">
        <f t="shared" si="34"/>
        <v>0.58964834076275374</v>
      </c>
      <c r="BC64" s="24">
        <f t="shared" si="35"/>
        <v>0.57602490918526206</v>
      </c>
      <c r="BD64" s="24">
        <f t="shared" si="36"/>
        <v>0.332517006802721</v>
      </c>
      <c r="BE64" s="24">
        <f t="shared" si="37"/>
        <v>0.48817613481924438</v>
      </c>
      <c r="BF64" s="24">
        <f t="shared" si="38"/>
        <v>0.54678839256602552</v>
      </c>
      <c r="BG64" s="24">
        <f t="shared" si="39"/>
        <v>0.63368421052631585</v>
      </c>
      <c r="BH64" s="24">
        <f t="shared" si="40"/>
        <v>0.36812570145903489</v>
      </c>
      <c r="BI64" s="24">
        <f t="shared" si="41"/>
        <v>0.46611237087427559</v>
      </c>
      <c r="BJ64" s="24">
        <f t="shared" si="42"/>
        <v>0.55528717122920002</v>
      </c>
      <c r="BK64" s="24">
        <f t="shared" si="43"/>
        <v>0.38984973064927697</v>
      </c>
      <c r="BL64" s="24">
        <f t="shared" si="44"/>
        <v>0.51042609477468548</v>
      </c>
      <c r="BM64" s="24">
        <f t="shared" si="50"/>
        <v>0.52511527620644949</v>
      </c>
      <c r="BN64" s="24">
        <f t="shared" si="51"/>
        <v>0.5417140516525738</v>
      </c>
      <c r="BO64" s="24">
        <f t="shared" si="52"/>
        <v>0.51452965906554793</v>
      </c>
      <c r="BP64" s="24" t="e">
        <f t="shared" si="45"/>
        <v>#DIV/0!</v>
      </c>
      <c r="BQ64" s="24">
        <f t="shared" si="46"/>
        <v>0.53207235776717265</v>
      </c>
    </row>
    <row r="65" spans="1:69" x14ac:dyDescent="0.25">
      <c r="A65" s="31">
        <f>+[1]NAC!A66</f>
        <v>44531</v>
      </c>
      <c r="B65" s="17">
        <f>+[1]NAC!B66</f>
        <v>582.5</v>
      </c>
      <c r="C65" s="18">
        <f>+[1]NAC!C66</f>
        <v>609.29999999999995</v>
      </c>
      <c r="D65" s="19">
        <f>+[1]NAC!D66</f>
        <v>491.9</v>
      </c>
      <c r="E65" s="19">
        <f>+[1]NAC!E66</f>
        <v>621.1</v>
      </c>
      <c r="F65" s="19">
        <f>+[1]NAC!F66</f>
        <v>476.8</v>
      </c>
      <c r="G65" s="19">
        <f>+[1]NAC!G66</f>
        <v>582.29999999999995</v>
      </c>
      <c r="H65" s="19">
        <f>+[1]NAC!H66</f>
        <v>645.1</v>
      </c>
      <c r="I65" s="19">
        <f>+[1]NAC!I66</f>
        <v>637.29999999999995</v>
      </c>
      <c r="J65" s="19">
        <f>+[1]NAC!J66</f>
        <v>498.8</v>
      </c>
      <c r="K65" s="19">
        <f>+[1]NAC!K66</f>
        <v>569.1</v>
      </c>
      <c r="L65" s="19">
        <f>+[1]NAC!L66</f>
        <v>479.1</v>
      </c>
      <c r="M65" s="19">
        <f>+[1]NAC!M66</f>
        <v>575.1</v>
      </c>
      <c r="N65" s="20">
        <f>+[1]NAC!N66</f>
        <v>503.1</v>
      </c>
      <c r="O65" s="18">
        <f>+[1]NAC!P66</f>
        <v>603.6</v>
      </c>
      <c r="P65" s="18">
        <f>+[1]NAC!Q66</f>
        <v>605.20000000000005</v>
      </c>
      <c r="Q65" s="18">
        <f>+[1]NAC!R66</f>
        <v>498.6</v>
      </c>
      <c r="R65" s="18">
        <f t="shared" si="0"/>
        <v>582.27004691599984</v>
      </c>
      <c r="S65" s="19">
        <f t="shared" si="1"/>
        <v>587.67816049248643</v>
      </c>
      <c r="T65" s="19">
        <f t="shared" si="2"/>
        <v>580.7683906656772</v>
      </c>
      <c r="U65" s="19">
        <f t="shared" si="3"/>
        <v>582.63153017797208</v>
      </c>
      <c r="V65" s="19"/>
      <c r="W65" s="20">
        <f t="shared" si="4"/>
        <v>594.87000660275953</v>
      </c>
      <c r="Y65" s="24">
        <f t="shared" si="7"/>
        <v>3.8509538242111008E-2</v>
      </c>
      <c r="Z65" s="24">
        <f t="shared" si="8"/>
        <v>4.2429426860564501E-2</v>
      </c>
      <c r="AA65" s="24">
        <f t="shared" si="9"/>
        <v>5.3770351328191968E-2</v>
      </c>
      <c r="AB65" s="24">
        <f t="shared" si="10"/>
        <v>4.7739541160593868E-2</v>
      </c>
      <c r="AC65" s="24">
        <f t="shared" si="11"/>
        <v>2.0985010706638052E-2</v>
      </c>
      <c r="AD65" s="24">
        <f t="shared" si="12"/>
        <v>3.3729806497425852E-2</v>
      </c>
      <c r="AE65" s="24">
        <f t="shared" si="13"/>
        <v>4.985200186945038E-3</v>
      </c>
      <c r="AF65" s="24">
        <f t="shared" si="14"/>
        <v>4.9226210075732579E-2</v>
      </c>
      <c r="AG65" s="24">
        <f t="shared" si="15"/>
        <v>1.8582805799469027E-2</v>
      </c>
      <c r="AH65" s="24">
        <f t="shared" si="16"/>
        <v>3.9452054794520519E-2</v>
      </c>
      <c r="AI65" s="24">
        <f t="shared" si="17"/>
        <v>9.9072512647555566E-3</v>
      </c>
      <c r="AJ65" s="24">
        <f t="shared" si="18"/>
        <v>5.8726067746686317E-2</v>
      </c>
      <c r="AK65" s="24">
        <f t="shared" si="19"/>
        <v>3.1788351107465029E-2</v>
      </c>
      <c r="AL65" s="24">
        <f t="shared" si="20"/>
        <v>3.7291630864409786E-2</v>
      </c>
      <c r="AM65" s="24">
        <f t="shared" si="21"/>
        <v>4.4348576358930192E-2</v>
      </c>
      <c r="AN65" s="24">
        <f t="shared" si="22"/>
        <v>1.7135862913096656E-2</v>
      </c>
      <c r="AO65" s="24">
        <f t="shared" si="23"/>
        <v>3.8112350141444429E-2</v>
      </c>
      <c r="AP65" s="24">
        <f t="shared" si="47"/>
        <v>4.4218974966035107E-2</v>
      </c>
      <c r="AQ65" s="24">
        <f t="shared" si="48"/>
        <v>4.4850927323320855E-2</v>
      </c>
      <c r="AR65" s="24">
        <f t="shared" si="49"/>
        <v>4.0427077118675214E-2</v>
      </c>
      <c r="AS65" s="24" t="e">
        <f t="shared" si="24"/>
        <v>#DIV/0!</v>
      </c>
      <c r="AT65" s="24">
        <f t="shared" si="25"/>
        <v>3.4109446558884482E-2</v>
      </c>
      <c r="AV65" s="24">
        <f t="shared" si="28"/>
        <v>0.50945840891422667</v>
      </c>
      <c r="AW65" s="24">
        <f t="shared" si="29"/>
        <v>0.5033308660251663</v>
      </c>
      <c r="AX65" s="24">
        <f t="shared" si="30"/>
        <v>0.55075662042875151</v>
      </c>
      <c r="AY65" s="24">
        <f t="shared" si="31"/>
        <v>0.64660657476139982</v>
      </c>
      <c r="AZ65" s="24">
        <f t="shared" si="32"/>
        <v>0.28344549125168239</v>
      </c>
      <c r="BA65" s="24">
        <f t="shared" si="33"/>
        <v>0.46601208459214494</v>
      </c>
      <c r="BB65" s="24">
        <f t="shared" si="34"/>
        <v>0.51788235294117646</v>
      </c>
      <c r="BC65" s="24">
        <f t="shared" si="35"/>
        <v>0.57630472421469192</v>
      </c>
      <c r="BD65" s="24">
        <f t="shared" si="36"/>
        <v>0.35764833968426801</v>
      </c>
      <c r="BE65" s="24">
        <f t="shared" si="37"/>
        <v>0.47016274864376117</v>
      </c>
      <c r="BF65" s="24">
        <f t="shared" si="38"/>
        <v>0.56109481915933546</v>
      </c>
      <c r="BG65" s="24">
        <f t="shared" si="39"/>
        <v>0.65401207937877492</v>
      </c>
      <c r="BH65" s="24">
        <f t="shared" si="40"/>
        <v>0.38747931605074459</v>
      </c>
      <c r="BI65" s="24">
        <f t="shared" si="41"/>
        <v>0.50074589756340138</v>
      </c>
      <c r="BJ65" s="24">
        <f t="shared" si="42"/>
        <v>0.548618219037871</v>
      </c>
      <c r="BK65" s="24">
        <f t="shared" si="43"/>
        <v>0.37696768848384421</v>
      </c>
      <c r="BL65" s="24">
        <f t="shared" si="44"/>
        <v>0.5088006479206697</v>
      </c>
      <c r="BM65" s="24">
        <f t="shared" si="50"/>
        <v>0.53145661498902719</v>
      </c>
      <c r="BN65" s="24">
        <f t="shared" si="51"/>
        <v>0.55272642717845333</v>
      </c>
      <c r="BO65" s="24">
        <f t="shared" si="52"/>
        <v>0.52247851450367744</v>
      </c>
      <c r="BP65" s="24" t="e">
        <f t="shared" si="45"/>
        <v>#DIV/0!</v>
      </c>
      <c r="BQ65" s="24">
        <f t="shared" si="46"/>
        <v>0.52651881801496336</v>
      </c>
    </row>
    <row r="66" spans="1:69" x14ac:dyDescent="0.25">
      <c r="A66" s="31">
        <f>+[1]NAC!A67</f>
        <v>44562</v>
      </c>
      <c r="B66" s="17">
        <f>+[1]NAC!B67</f>
        <v>605</v>
      </c>
      <c r="C66" s="18">
        <f>+[1]NAC!C67</f>
        <v>639.4</v>
      </c>
      <c r="D66" s="19">
        <f>+[1]NAC!D67</f>
        <v>500.8</v>
      </c>
      <c r="E66" s="19">
        <f>+[1]NAC!E67</f>
        <v>636</v>
      </c>
      <c r="F66" s="19">
        <f>+[1]NAC!F67</f>
        <v>485.2</v>
      </c>
      <c r="G66" s="19">
        <f>+[1]NAC!G67</f>
        <v>601.70000000000005</v>
      </c>
      <c r="H66" s="19">
        <f>+[1]NAC!H67</f>
        <v>671.7</v>
      </c>
      <c r="I66" s="19">
        <f>+[1]NAC!I67</f>
        <v>654.9</v>
      </c>
      <c r="J66" s="19">
        <f>+[1]NAC!J67</f>
        <v>536.1</v>
      </c>
      <c r="K66" s="19">
        <f>+[1]NAC!K67</f>
        <v>593.1</v>
      </c>
      <c r="L66" s="19">
        <f>+[1]NAC!L67</f>
        <v>482.8</v>
      </c>
      <c r="M66" s="19">
        <f>+[1]NAC!M67</f>
        <v>607.79999999999995</v>
      </c>
      <c r="N66" s="20">
        <f>+[1]NAC!N67</f>
        <v>524.70000000000005</v>
      </c>
      <c r="O66" s="18">
        <f>+[1]NAC!P67</f>
        <v>658.3</v>
      </c>
      <c r="P66" s="18">
        <f>+[1]NAC!Q67</f>
        <v>625.20000000000005</v>
      </c>
      <c r="Q66" s="18">
        <f>+[1]NAC!R67</f>
        <v>512.4</v>
      </c>
      <c r="R66" s="18">
        <f t="shared" si="0"/>
        <v>604.82341039200003</v>
      </c>
      <c r="S66" s="19">
        <f t="shared" si="1"/>
        <v>612.60098226796993</v>
      </c>
      <c r="T66" s="19">
        <f t="shared" si="2"/>
        <v>603.36509831530941</v>
      </c>
      <c r="U66" s="19">
        <f t="shared" si="3"/>
        <v>601.90739346586736</v>
      </c>
      <c r="V66" s="19"/>
      <c r="W66" s="20">
        <f t="shared" si="4"/>
        <v>615.22098837913143</v>
      </c>
      <c r="Y66" s="24">
        <f t="shared" si="7"/>
        <v>3.8626609442059978E-2</v>
      </c>
      <c r="Z66" s="24">
        <f t="shared" si="8"/>
        <v>4.94009519120302E-2</v>
      </c>
      <c r="AA66" s="24">
        <f t="shared" si="9"/>
        <v>1.8093108355356824E-2</v>
      </c>
      <c r="AB66" s="24">
        <f t="shared" si="10"/>
        <v>2.3989695701175373E-2</v>
      </c>
      <c r="AC66" s="24">
        <f t="shared" si="11"/>
        <v>1.7617449664429463E-2</v>
      </c>
      <c r="AD66" s="24">
        <f t="shared" si="12"/>
        <v>3.3316160054954747E-2</v>
      </c>
      <c r="AE66" s="24">
        <f t="shared" si="13"/>
        <v>4.1233917222136096E-2</v>
      </c>
      <c r="AF66" s="24">
        <f t="shared" si="14"/>
        <v>2.7616507139494706E-2</v>
      </c>
      <c r="AG66" s="24">
        <f t="shared" si="15"/>
        <v>7.4779470729751329E-2</v>
      </c>
      <c r="AH66" s="24">
        <f t="shared" si="16"/>
        <v>4.2171850289931534E-2</v>
      </c>
      <c r="AI66" s="24">
        <f t="shared" si="17"/>
        <v>7.7228136088498545E-3</v>
      </c>
      <c r="AJ66" s="24">
        <f t="shared" si="18"/>
        <v>5.6859676577986296E-2</v>
      </c>
      <c r="AK66" s="24">
        <f t="shared" si="19"/>
        <v>4.29338103756709E-2</v>
      </c>
      <c r="AL66" s="24">
        <f t="shared" si="20"/>
        <v>9.0622929092113891E-2</v>
      </c>
      <c r="AM66" s="24">
        <f t="shared" si="21"/>
        <v>3.3046926635822871E-2</v>
      </c>
      <c r="AN66" s="24">
        <f t="shared" si="22"/>
        <v>2.7677496991576289E-2</v>
      </c>
      <c r="AO66" s="24">
        <f t="shared" si="23"/>
        <v>3.8733511358611583E-2</v>
      </c>
      <c r="AP66" s="24">
        <f t="shared" si="47"/>
        <v>4.2408963699787083E-2</v>
      </c>
      <c r="AQ66" s="24">
        <f t="shared" si="48"/>
        <v>3.890829461936085E-2</v>
      </c>
      <c r="AR66" s="24">
        <f t="shared" si="49"/>
        <v>3.3084140300486675E-2</v>
      </c>
      <c r="AS66" s="24" t="e">
        <f t="shared" si="24"/>
        <v>#DIV/0!</v>
      </c>
      <c r="AT66" s="24">
        <f t="shared" si="25"/>
        <v>3.421080496660811E-2</v>
      </c>
      <c r="AV66" s="24">
        <f t="shared" si="28"/>
        <v>0.50684931506849318</v>
      </c>
      <c r="AW66" s="24">
        <f t="shared" si="29"/>
        <v>0.50517890772128049</v>
      </c>
      <c r="AX66" s="24">
        <f t="shared" si="30"/>
        <v>0.51116475558237795</v>
      </c>
      <c r="AY66" s="24">
        <f t="shared" si="31"/>
        <v>0.66317991631799167</v>
      </c>
      <c r="AZ66" s="24">
        <f t="shared" si="32"/>
        <v>0.29111229377328351</v>
      </c>
      <c r="BA66" s="24">
        <f t="shared" si="33"/>
        <v>0.47114914425427878</v>
      </c>
      <c r="BB66" s="24">
        <f t="shared" si="34"/>
        <v>0.5286754665452893</v>
      </c>
      <c r="BC66" s="24">
        <f t="shared" si="35"/>
        <v>0.54859304800189168</v>
      </c>
      <c r="BD66" s="24">
        <f t="shared" si="36"/>
        <v>0.2673758865248228</v>
      </c>
      <c r="BE66" s="24">
        <f t="shared" si="37"/>
        <v>0.46191767315750565</v>
      </c>
      <c r="BF66" s="24">
        <f t="shared" si="38"/>
        <v>0.56397797214123746</v>
      </c>
      <c r="BG66" s="24">
        <f t="shared" si="39"/>
        <v>0.65839017735334227</v>
      </c>
      <c r="BH66" s="24">
        <f t="shared" si="40"/>
        <v>0.41810810810810817</v>
      </c>
      <c r="BI66" s="24">
        <f t="shared" si="41"/>
        <v>0.58894520878590373</v>
      </c>
      <c r="BJ66" s="24">
        <f t="shared" si="42"/>
        <v>0.53952228515144052</v>
      </c>
      <c r="BK66" s="24">
        <f t="shared" si="43"/>
        <v>0.34594168636721823</v>
      </c>
      <c r="BL66" s="24">
        <f t="shared" si="44"/>
        <v>0.50662810906802958</v>
      </c>
      <c r="BM66" s="24">
        <f t="shared" si="50"/>
        <v>0.53435711374146</v>
      </c>
      <c r="BN66" s="24">
        <f t="shared" si="51"/>
        <v>0.56033216363575167</v>
      </c>
      <c r="BO66" s="24">
        <f t="shared" si="52"/>
        <v>0.53029979982875464</v>
      </c>
      <c r="BP66" s="24" t="e">
        <f t="shared" si="45"/>
        <v>#DIV/0!</v>
      </c>
      <c r="BQ66" s="24">
        <f t="shared" si="46"/>
        <v>0.52014916523469634</v>
      </c>
    </row>
    <row r="67" spans="1:69" x14ac:dyDescent="0.25">
      <c r="A67" s="31">
        <f>+[1]NAC!A68</f>
        <v>44593</v>
      </c>
      <c r="B67" s="17">
        <f>+[1]NAC!B68</f>
        <v>633.4</v>
      </c>
      <c r="C67" s="18">
        <f>+[1]NAC!C68</f>
        <v>687.2</v>
      </c>
      <c r="D67" s="19">
        <f>+[1]NAC!D68</f>
        <v>514.1</v>
      </c>
      <c r="E67" s="19">
        <f>+[1]NAC!E68</f>
        <v>657.6</v>
      </c>
      <c r="F67" s="19">
        <f>+[1]NAC!F68</f>
        <v>498.9</v>
      </c>
      <c r="G67" s="19">
        <f>+[1]NAC!G68</f>
        <v>628.29999999999995</v>
      </c>
      <c r="H67" s="19">
        <f>+[1]NAC!H68</f>
        <v>696.1</v>
      </c>
      <c r="I67" s="19">
        <f>+[1]NAC!I68</f>
        <v>687.2</v>
      </c>
      <c r="J67" s="19">
        <f>+[1]NAC!J68</f>
        <v>544</v>
      </c>
      <c r="K67" s="19">
        <f>+[1]NAC!K68</f>
        <v>606.70000000000005</v>
      </c>
      <c r="L67" s="19">
        <f>+[1]NAC!L68</f>
        <v>495.6</v>
      </c>
      <c r="M67" s="19">
        <f>+[1]NAC!M68</f>
        <v>634</v>
      </c>
      <c r="N67" s="20">
        <f>+[1]NAC!N68</f>
        <v>547.4</v>
      </c>
      <c r="O67" s="18">
        <f>+[1]NAC!P68</f>
        <v>713.7</v>
      </c>
      <c r="P67" s="18">
        <f>+[1]NAC!Q68</f>
        <v>653</v>
      </c>
      <c r="Q67" s="18">
        <f>+[1]NAC!R68</f>
        <v>528.29999999999995</v>
      </c>
      <c r="R67" s="18">
        <f t="shared" si="0"/>
        <v>633.45957289399985</v>
      </c>
      <c r="S67" s="19">
        <f t="shared" si="1"/>
        <v>644.68506540084229</v>
      </c>
      <c r="T67" s="19">
        <f t="shared" si="2"/>
        <v>625.48641636677542</v>
      </c>
      <c r="U67" s="19">
        <f t="shared" si="3"/>
        <v>622.68809229318367</v>
      </c>
      <c r="V67" s="19"/>
      <c r="W67" s="20">
        <f t="shared" si="4"/>
        <v>637.97741838840511</v>
      </c>
      <c r="Y67" s="24">
        <f t="shared" si="7"/>
        <v>4.6942148760330538E-2</v>
      </c>
      <c r="Z67" s="24">
        <f t="shared" si="8"/>
        <v>7.4757585236159052E-2</v>
      </c>
      <c r="AA67" s="24">
        <f t="shared" si="9"/>
        <v>2.6557507987220452E-2</v>
      </c>
      <c r="AB67" s="24">
        <f t="shared" si="10"/>
        <v>3.3962264150943389E-2</v>
      </c>
      <c r="AC67" s="24">
        <f t="shared" si="11"/>
        <v>2.8235779060181265E-2</v>
      </c>
      <c r="AD67" s="24">
        <f t="shared" si="12"/>
        <v>4.4208077114841204E-2</v>
      </c>
      <c r="AE67" s="24">
        <f t="shared" si="13"/>
        <v>3.6325740658031735E-2</v>
      </c>
      <c r="AF67" s="24">
        <f t="shared" si="14"/>
        <v>4.9320506947625686E-2</v>
      </c>
      <c r="AG67" s="24">
        <f t="shared" si="15"/>
        <v>1.473605670583833E-2</v>
      </c>
      <c r="AH67" s="24">
        <f t="shared" si="16"/>
        <v>2.2930365874220149E-2</v>
      </c>
      <c r="AI67" s="24">
        <f t="shared" si="17"/>
        <v>2.6512013256006606E-2</v>
      </c>
      <c r="AJ67" s="24">
        <f t="shared" si="18"/>
        <v>4.3106284962158625E-2</v>
      </c>
      <c r="AK67" s="24">
        <f t="shared" si="19"/>
        <v>4.3262816847722485E-2</v>
      </c>
      <c r="AL67" s="24">
        <f t="shared" si="20"/>
        <v>8.4156159805560016E-2</v>
      </c>
      <c r="AM67" s="24">
        <f t="shared" si="21"/>
        <v>4.4465770953294959E-2</v>
      </c>
      <c r="AN67" s="24">
        <f t="shared" si="22"/>
        <v>3.1030444964871062E-2</v>
      </c>
      <c r="AO67" s="24">
        <f t="shared" si="23"/>
        <v>4.734631961987068E-2</v>
      </c>
      <c r="AP67" s="24">
        <f t="shared" si="47"/>
        <v>5.2373541769539456E-2</v>
      </c>
      <c r="AQ67" s="24">
        <f t="shared" si="48"/>
        <v>3.6663237753115308E-2</v>
      </c>
      <c r="AR67" s="24">
        <f t="shared" si="49"/>
        <v>3.4524744259508244E-2</v>
      </c>
      <c r="AS67" s="24" t="e">
        <f t="shared" si="24"/>
        <v>#DIV/0!</v>
      </c>
      <c r="AT67" s="24">
        <f t="shared" si="25"/>
        <v>3.6989033922961712E-2</v>
      </c>
      <c r="AV67" s="24">
        <f t="shared" si="28"/>
        <v>0.52296225054099543</v>
      </c>
      <c r="AW67" s="24">
        <f t="shared" si="29"/>
        <v>0.55792337338471998</v>
      </c>
      <c r="AX67" s="24">
        <f t="shared" si="30"/>
        <v>0.49752403145936497</v>
      </c>
      <c r="AY67" s="24">
        <f t="shared" si="31"/>
        <v>0.67243133265513744</v>
      </c>
      <c r="AZ67" s="24">
        <f t="shared" si="32"/>
        <v>0.30125195618153366</v>
      </c>
      <c r="BA67" s="24">
        <f t="shared" si="33"/>
        <v>0.46936389148737123</v>
      </c>
      <c r="BB67" s="24">
        <f t="shared" si="34"/>
        <v>0.53089949417198157</v>
      </c>
      <c r="BC67" s="24">
        <f t="shared" si="35"/>
        <v>0.55019174374013091</v>
      </c>
      <c r="BD67" s="24">
        <f t="shared" si="36"/>
        <v>0.26306013466449962</v>
      </c>
      <c r="BE67" s="24">
        <f t="shared" si="37"/>
        <v>0.4619277108433737</v>
      </c>
      <c r="BF67" s="24">
        <f t="shared" si="38"/>
        <v>0.60388349514563111</v>
      </c>
      <c r="BG67" s="24">
        <f t="shared" si="39"/>
        <v>0.64121149365777885</v>
      </c>
      <c r="BH67" s="24">
        <f t="shared" si="40"/>
        <v>0.43335951819848129</v>
      </c>
      <c r="BI67" s="24">
        <f t="shared" si="41"/>
        <v>0.67025509010063189</v>
      </c>
      <c r="BJ67" s="24">
        <f t="shared" si="42"/>
        <v>0.54519640321817309</v>
      </c>
      <c r="BK67" s="24">
        <f t="shared" si="43"/>
        <v>0.35844690151709946</v>
      </c>
      <c r="BL67" s="24">
        <f t="shared" si="44"/>
        <v>0.52354101800893549</v>
      </c>
      <c r="BM67" s="24">
        <f t="shared" si="50"/>
        <v>0.55646475496745929</v>
      </c>
      <c r="BN67" s="24">
        <f t="shared" si="51"/>
        <v>0.56016620749001733</v>
      </c>
      <c r="BO67" s="24">
        <f t="shared" si="52"/>
        <v>0.53480208223594405</v>
      </c>
      <c r="BP67" s="24" t="e">
        <f t="shared" si="45"/>
        <v>#DIV/0!</v>
      </c>
      <c r="BQ67" s="24">
        <f t="shared" si="46"/>
        <v>0.52452739888210242</v>
      </c>
    </row>
    <row r="68" spans="1:69" x14ac:dyDescent="0.25">
      <c r="A68" s="31">
        <f>+[1]NAC!A69</f>
        <v>44621</v>
      </c>
      <c r="B68" s="17">
        <f>+[1]NAC!B69</f>
        <v>676.1</v>
      </c>
      <c r="C68" s="18">
        <f>+[1]NAC!C69</f>
        <v>736.9</v>
      </c>
      <c r="D68" s="19">
        <f>+[1]NAC!D69</f>
        <v>543.6</v>
      </c>
      <c r="E68" s="19">
        <f>+[1]NAC!E69</f>
        <v>729</v>
      </c>
      <c r="F68" s="19">
        <f>+[1]NAC!F69</f>
        <v>537.20000000000005</v>
      </c>
      <c r="G68" s="19">
        <f>+[1]NAC!G69</f>
        <v>655.9</v>
      </c>
      <c r="H68" s="19">
        <f>+[1]NAC!H69</f>
        <v>730.6</v>
      </c>
      <c r="I68" s="19">
        <f>+[1]NAC!I69</f>
        <v>724.8</v>
      </c>
      <c r="J68" s="19">
        <f>+[1]NAC!J69</f>
        <v>562.79999999999995</v>
      </c>
      <c r="K68" s="19">
        <f>+[1]NAC!K69</f>
        <v>626.9</v>
      </c>
      <c r="L68" s="19">
        <f>+[1]NAC!L69</f>
        <v>612.70000000000005</v>
      </c>
      <c r="M68" s="19">
        <f>+[1]NAC!M69</f>
        <v>668.5</v>
      </c>
      <c r="N68" s="20">
        <f>+[1]NAC!N69</f>
        <v>577.70000000000005</v>
      </c>
      <c r="O68" s="18">
        <f>+[1]NAC!P69</f>
        <v>757.9</v>
      </c>
      <c r="P68" s="18">
        <f>+[1]NAC!Q69</f>
        <v>694.8</v>
      </c>
      <c r="Q68" s="18">
        <f>+[1]NAC!R69</f>
        <v>572.79999999999995</v>
      </c>
      <c r="R68" s="18">
        <f t="shared" si="0"/>
        <v>676.06186503799995</v>
      </c>
      <c r="S68" s="19">
        <f t="shared" si="1"/>
        <v>688.13564192238061</v>
      </c>
      <c r="T68" s="19">
        <f t="shared" si="2"/>
        <v>665.60519762852664</v>
      </c>
      <c r="U68" s="19">
        <f t="shared" si="3"/>
        <v>664.6537069856472</v>
      </c>
      <c r="V68" s="19"/>
      <c r="W68" s="20">
        <f t="shared" si="4"/>
        <v>679.93423845649647</v>
      </c>
      <c r="Y68" s="24">
        <f t="shared" si="7"/>
        <v>6.7413956425639521E-2</v>
      </c>
      <c r="Z68" s="24">
        <f t="shared" si="8"/>
        <v>7.2322467986030148E-2</v>
      </c>
      <c r="AA68" s="24">
        <f t="shared" si="9"/>
        <v>5.738183232834082E-2</v>
      </c>
      <c r="AB68" s="24">
        <f t="shared" si="10"/>
        <v>0.10857664233576636</v>
      </c>
      <c r="AC68" s="24">
        <f t="shared" si="11"/>
        <v>7.6768891561435293E-2</v>
      </c>
      <c r="AD68" s="24">
        <f t="shared" si="12"/>
        <v>4.3928059844023704E-2</v>
      </c>
      <c r="AE68" s="24">
        <f t="shared" si="13"/>
        <v>4.956184456256274E-2</v>
      </c>
      <c r="AF68" s="24">
        <f t="shared" si="14"/>
        <v>5.4714784633294489E-2</v>
      </c>
      <c r="AG68" s="24">
        <f t="shared" si="15"/>
        <v>3.4558823529411642E-2</v>
      </c>
      <c r="AH68" s="24">
        <f t="shared" si="16"/>
        <v>3.329487390802699E-2</v>
      </c>
      <c r="AI68" s="24">
        <f t="shared" si="17"/>
        <v>0.23627925746569822</v>
      </c>
      <c r="AJ68" s="24">
        <f t="shared" si="18"/>
        <v>5.4416403785489065E-2</v>
      </c>
      <c r="AK68" s="24">
        <f t="shared" si="19"/>
        <v>5.5352575812934068E-2</v>
      </c>
      <c r="AL68" s="24">
        <f t="shared" si="20"/>
        <v>6.1930783242258647E-2</v>
      </c>
      <c r="AM68" s="24">
        <f t="shared" si="21"/>
        <v>6.401225114854503E-2</v>
      </c>
      <c r="AN68" s="24">
        <f t="shared" si="22"/>
        <v>8.4232443687298986E-2</v>
      </c>
      <c r="AO68" s="24">
        <f t="shared" si="23"/>
        <v>6.7253371749311341E-2</v>
      </c>
      <c r="AP68" s="24">
        <f t="shared" si="47"/>
        <v>6.7398143455552617E-2</v>
      </c>
      <c r="AQ68" s="24">
        <f t="shared" si="48"/>
        <v>6.4140131922906907E-2</v>
      </c>
      <c r="AR68" s="24">
        <f t="shared" si="49"/>
        <v>6.7394278470808811E-2</v>
      </c>
      <c r="AS68" s="24" t="e">
        <f t="shared" si="24"/>
        <v>#DIV/0!</v>
      </c>
      <c r="AT68" s="24">
        <f t="shared" si="25"/>
        <v>6.5765368583230677E-2</v>
      </c>
      <c r="AV68" s="24">
        <f t="shared" si="28"/>
        <v>0.55104381738930952</v>
      </c>
      <c r="AW68" s="24">
        <f t="shared" si="29"/>
        <v>0.59744201170604794</v>
      </c>
      <c r="AX68" s="24">
        <f t="shared" si="30"/>
        <v>0.48768472906403959</v>
      </c>
      <c r="AY68" s="24">
        <f t="shared" si="31"/>
        <v>0.67316961211843007</v>
      </c>
      <c r="AZ68" s="24">
        <f t="shared" si="32"/>
        <v>0.38275418275418294</v>
      </c>
      <c r="BA68" s="24">
        <f t="shared" si="33"/>
        <v>0.48662737987307336</v>
      </c>
      <c r="BB68" s="24">
        <f t="shared" si="34"/>
        <v>0.54493550433495463</v>
      </c>
      <c r="BC68" s="24">
        <f t="shared" si="35"/>
        <v>0.56917081619398147</v>
      </c>
      <c r="BD68" s="24">
        <f t="shared" si="36"/>
        <v>0.3058004640371228</v>
      </c>
      <c r="BE68" s="24">
        <f t="shared" si="37"/>
        <v>0.43389752973467521</v>
      </c>
      <c r="BF68" s="24">
        <f t="shared" si="38"/>
        <v>0.54332493702770801</v>
      </c>
      <c r="BG68" s="24">
        <f t="shared" si="39"/>
        <v>0.67796184738955834</v>
      </c>
      <c r="BH68" s="24">
        <f t="shared" si="40"/>
        <v>0.48014347937484003</v>
      </c>
      <c r="BI68" s="24">
        <f t="shared" si="41"/>
        <v>0.65516488316226251</v>
      </c>
      <c r="BJ68" s="24">
        <f t="shared" si="42"/>
        <v>0.57301335748245408</v>
      </c>
      <c r="BK68" s="24">
        <f t="shared" si="43"/>
        <v>0.40944881889763773</v>
      </c>
      <c r="BL68" s="24">
        <f t="shared" si="44"/>
        <v>0.55033379759713208</v>
      </c>
      <c r="BM68" s="24">
        <f t="shared" si="50"/>
        <v>0.57941826011739339</v>
      </c>
      <c r="BN68" s="24">
        <f t="shared" si="51"/>
        <v>0.57238132678557596</v>
      </c>
      <c r="BO68" s="24">
        <f t="shared" si="52"/>
        <v>0.54034004324078166</v>
      </c>
      <c r="BP68" s="24" t="e">
        <f t="shared" si="45"/>
        <v>#DIV/0!</v>
      </c>
      <c r="BQ68" s="24">
        <f t="shared" si="46"/>
        <v>0.5351201961125891</v>
      </c>
    </row>
    <row r="69" spans="1:69" x14ac:dyDescent="0.25">
      <c r="A69" s="31">
        <f>+[1]NAC!A70</f>
        <v>44652</v>
      </c>
      <c r="B69" s="17">
        <f>+[1]NAC!B70</f>
        <v>716.9</v>
      </c>
      <c r="C69" s="18">
        <f>+[1]NAC!C70</f>
        <v>780.1</v>
      </c>
      <c r="D69" s="19">
        <f>+[1]NAC!D70</f>
        <v>561.79999999999995</v>
      </c>
      <c r="E69" s="19">
        <f>+[1]NAC!E70</f>
        <v>801.1</v>
      </c>
      <c r="F69" s="19">
        <f>+[1]NAC!F70</f>
        <v>561.70000000000005</v>
      </c>
      <c r="G69" s="19">
        <f>+[1]NAC!G70</f>
        <v>692</v>
      </c>
      <c r="H69" s="19">
        <f>+[1]NAC!H70</f>
        <v>777.3</v>
      </c>
      <c r="I69" s="19">
        <f>+[1]NAC!I70</f>
        <v>763.5</v>
      </c>
      <c r="J69" s="19">
        <f>+[1]NAC!J70</f>
        <v>583.29999999999995</v>
      </c>
      <c r="K69" s="19">
        <f>+[1]NAC!K70</f>
        <v>659.6</v>
      </c>
      <c r="L69" s="19">
        <f>+[1]NAC!L70</f>
        <v>635.5</v>
      </c>
      <c r="M69" s="19">
        <f>+[1]NAC!M70</f>
        <v>717.6</v>
      </c>
      <c r="N69" s="20">
        <f>+[1]NAC!N70</f>
        <v>608.1</v>
      </c>
      <c r="O69" s="18">
        <f>+[1]NAC!P70</f>
        <v>799</v>
      </c>
      <c r="P69" s="18">
        <f>+[1]NAC!Q70</f>
        <v>741.4</v>
      </c>
      <c r="Q69" s="18">
        <f>+[1]NAC!R70</f>
        <v>595.20000000000005</v>
      </c>
      <c r="R69" s="18">
        <f t="shared" si="0"/>
        <v>717.01436834399988</v>
      </c>
      <c r="S69" s="19">
        <f t="shared" si="1"/>
        <v>732.60167053117993</v>
      </c>
      <c r="T69" s="19">
        <f t="shared" si="2"/>
        <v>713.57363169345865</v>
      </c>
      <c r="U69" s="19">
        <f t="shared" si="3"/>
        <v>712.25020740508148</v>
      </c>
      <c r="V69" s="19"/>
      <c r="W69" s="20">
        <f t="shared" si="4"/>
        <v>722.87045216937656</v>
      </c>
      <c r="Y69" s="24">
        <f t="shared" si="7"/>
        <v>6.034610264753737E-2</v>
      </c>
      <c r="Z69" s="24">
        <f t="shared" si="8"/>
        <v>5.8623965259872568E-2</v>
      </c>
      <c r="AA69" s="24">
        <f t="shared" si="9"/>
        <v>3.3480500367917498E-2</v>
      </c>
      <c r="AB69" s="24">
        <f t="shared" si="10"/>
        <v>9.8902606310013796E-2</v>
      </c>
      <c r="AC69" s="24">
        <f t="shared" si="11"/>
        <v>4.5606850335070837E-2</v>
      </c>
      <c r="AD69" s="24">
        <f t="shared" si="12"/>
        <v>5.5038877877725323E-2</v>
      </c>
      <c r="AE69" s="24">
        <f t="shared" si="13"/>
        <v>6.3920065699424988E-2</v>
      </c>
      <c r="AF69" s="24">
        <f t="shared" si="14"/>
        <v>5.3394039735099375E-2</v>
      </c>
      <c r="AG69" s="24">
        <f t="shared" si="15"/>
        <v>3.6425017768301426E-2</v>
      </c>
      <c r="AH69" s="24">
        <f t="shared" si="16"/>
        <v>5.2161429255064728E-2</v>
      </c>
      <c r="AI69" s="24">
        <f t="shared" si="17"/>
        <v>3.721233882813757E-2</v>
      </c>
      <c r="AJ69" s="24">
        <f t="shared" si="18"/>
        <v>7.3448017950635824E-2</v>
      </c>
      <c r="AK69" s="24">
        <f t="shared" si="19"/>
        <v>5.2622468409208922E-2</v>
      </c>
      <c r="AL69" s="24">
        <f t="shared" si="20"/>
        <v>5.4228790077846645E-2</v>
      </c>
      <c r="AM69" s="24">
        <f t="shared" si="21"/>
        <v>6.7069660333909153E-2</v>
      </c>
      <c r="AN69" s="24">
        <f t="shared" si="22"/>
        <v>3.9106145251396773E-2</v>
      </c>
      <c r="AO69" s="24">
        <f t="shared" si="23"/>
        <v>6.0575082583156803E-2</v>
      </c>
      <c r="AP69" s="24">
        <f t="shared" si="47"/>
        <v>6.4618115818821265E-2</v>
      </c>
      <c r="AQ69" s="24">
        <f t="shared" si="48"/>
        <v>7.2067397063361183E-2</v>
      </c>
      <c r="AR69" s="24">
        <f t="shared" si="49"/>
        <v>7.1610975639171626E-2</v>
      </c>
      <c r="AS69" s="24" t="e">
        <f t="shared" si="24"/>
        <v>#DIV/0!</v>
      </c>
      <c r="AT69" s="24">
        <f t="shared" si="25"/>
        <v>6.3147597641719955E-2</v>
      </c>
      <c r="AV69" s="24">
        <f t="shared" si="28"/>
        <v>0.58011902137976645</v>
      </c>
      <c r="AW69" s="24">
        <f t="shared" si="29"/>
        <v>0.6211554447215295</v>
      </c>
      <c r="AX69" s="24">
        <f t="shared" si="30"/>
        <v>0.48428005284015829</v>
      </c>
      <c r="AY69" s="24">
        <f t="shared" si="31"/>
        <v>0.73435808616583698</v>
      </c>
      <c r="AZ69" s="24">
        <f t="shared" si="32"/>
        <v>0.39761134610599669</v>
      </c>
      <c r="BA69" s="24">
        <f t="shared" si="33"/>
        <v>0.5040208650293414</v>
      </c>
      <c r="BB69" s="24">
        <f t="shared" si="34"/>
        <v>0.58470948012232404</v>
      </c>
      <c r="BC69" s="24">
        <f t="shared" si="35"/>
        <v>0.56454918032786883</v>
      </c>
      <c r="BD69" s="24">
        <f t="shared" si="36"/>
        <v>0.34618047542118613</v>
      </c>
      <c r="BE69" s="24">
        <f t="shared" si="37"/>
        <v>0.48659003831417635</v>
      </c>
      <c r="BF69" s="24">
        <f t="shared" si="38"/>
        <v>0.56180879823052354</v>
      </c>
      <c r="BG69" s="24">
        <f t="shared" si="39"/>
        <v>0.73375211403720719</v>
      </c>
      <c r="BH69" s="24">
        <f t="shared" si="40"/>
        <v>0.50296589223924859</v>
      </c>
      <c r="BI69" s="24">
        <f t="shared" si="41"/>
        <v>0.70799486960239411</v>
      </c>
      <c r="BJ69" s="24">
        <f t="shared" si="42"/>
        <v>0.60510933102403119</v>
      </c>
      <c r="BK69" s="24">
        <f t="shared" si="43"/>
        <v>0.41444866920152101</v>
      </c>
      <c r="BL69" s="24">
        <f t="shared" si="44"/>
        <v>0.57969124515026182</v>
      </c>
      <c r="BM69" s="24">
        <f t="shared" si="50"/>
        <v>0.61464562762439612</v>
      </c>
      <c r="BN69" s="24">
        <f t="shared" si="51"/>
        <v>0.620199268210329</v>
      </c>
      <c r="BO69" s="24">
        <f t="shared" si="52"/>
        <v>0.58580421119757453</v>
      </c>
      <c r="BP69" s="24" t="e">
        <f t="shared" si="45"/>
        <v>#DIV/0!</v>
      </c>
      <c r="BQ69" s="24">
        <f t="shared" si="46"/>
        <v>0.56742592226129474</v>
      </c>
    </row>
    <row r="70" spans="1:69" x14ac:dyDescent="0.25">
      <c r="A70" s="31">
        <f>+[1]NAC!A71</f>
        <v>44682</v>
      </c>
      <c r="B70" s="17">
        <f>+[1]NAC!B71</f>
        <v>753.1</v>
      </c>
      <c r="C70" s="18">
        <f>+[1]NAC!C71</f>
        <v>814.6</v>
      </c>
      <c r="D70" s="19">
        <f>+[1]NAC!D71</f>
        <v>593.6</v>
      </c>
      <c r="E70" s="19">
        <f>+[1]NAC!E71</f>
        <v>847.2</v>
      </c>
      <c r="F70" s="19">
        <f>+[1]NAC!F71</f>
        <v>581.70000000000005</v>
      </c>
      <c r="G70" s="19">
        <f>+[1]NAC!G71</f>
        <v>729</v>
      </c>
      <c r="H70" s="19">
        <f>+[1]NAC!H71</f>
        <v>825.6</v>
      </c>
      <c r="I70" s="19">
        <f>+[1]NAC!I71</f>
        <v>810.2</v>
      </c>
      <c r="J70" s="19">
        <f>+[1]NAC!J71</f>
        <v>601.20000000000005</v>
      </c>
      <c r="K70" s="19">
        <f>+[1]NAC!K71</f>
        <v>693.9</v>
      </c>
      <c r="L70" s="19">
        <f>+[1]NAC!L71</f>
        <v>656.1</v>
      </c>
      <c r="M70" s="19">
        <f>+[1]NAC!M71</f>
        <v>758.4</v>
      </c>
      <c r="N70" s="20">
        <f>+[1]NAC!N71</f>
        <v>635.79999999999995</v>
      </c>
      <c r="O70" s="18">
        <f>+[1]NAC!P71</f>
        <v>825.8</v>
      </c>
      <c r="P70" s="18">
        <f>+[1]NAC!Q71</f>
        <v>779.9</v>
      </c>
      <c r="Q70" s="18">
        <f>+[1]NAC!R71</f>
        <v>629</v>
      </c>
      <c r="R70" s="18">
        <f t="shared" ref="R70:R95" si="53">+SUMPRODUCT($C$3:$N$3,C70:N70)</f>
        <v>753.324298</v>
      </c>
      <c r="S70" s="19">
        <f t="shared" ref="S70:S118" si="54">+($C$3*$C70+$D$3*$D70+$E$3*$E70+$G$3*$G70+$K$3*$K70+$M$3*$M70+$N$3*$N70)/SUM($C$3:$E$3,$G$3,$K$3,$M$3:$N$3)</f>
        <v>769.38828257597493</v>
      </c>
      <c r="T70" s="19">
        <f t="shared" ref="T70:T118" si="55">+($E$3*$E70+$G$3*$G70+$K$3*$K70+$M$3*$M70+$N$3*$N70)/SUM($E$3,$G$3,$K$3,$M$3:$N$3)</f>
        <v>752.56005505392693</v>
      </c>
      <c r="U70" s="19">
        <f t="shared" ref="U70:U96" si="56">+($E$3*$E70+$G$3*$G70+$K$3*$K70+$N$3*$N70)/SUM($E$3,$G$3,$K$3,$N$3)</f>
        <v>750.64052748068855</v>
      </c>
      <c r="V70" s="19"/>
      <c r="W70" s="20">
        <f t="shared" ref="W70:W96" si="57">($E$3*$E70+SUMPRODUCT($G$3:$L$3,$G70:$L70)+$N$3*$N70)/SUM($E$3,$G$3:$L$3,$N$3)</f>
        <v>762.66655873700563</v>
      </c>
      <c r="Y70" s="24">
        <f t="shared" si="7"/>
        <v>5.0495187613335268E-2</v>
      </c>
      <c r="Z70" s="24">
        <f t="shared" si="8"/>
        <v>4.422509934623764E-2</v>
      </c>
      <c r="AA70" s="24">
        <f t="shared" si="9"/>
        <v>5.660377358490587E-2</v>
      </c>
      <c r="AB70" s="24">
        <f t="shared" si="10"/>
        <v>5.7545874422668897E-2</v>
      </c>
      <c r="AC70" s="24">
        <f t="shared" si="11"/>
        <v>3.5606195478013136E-2</v>
      </c>
      <c r="AD70" s="24">
        <f t="shared" si="12"/>
        <v>5.3468208092485536E-2</v>
      </c>
      <c r="AE70" s="24">
        <f t="shared" si="13"/>
        <v>6.2138170590505748E-2</v>
      </c>
      <c r="AF70" s="24">
        <f t="shared" si="14"/>
        <v>6.1165684348395644E-2</v>
      </c>
      <c r="AG70" s="24">
        <f t="shared" si="15"/>
        <v>3.0687467855306183E-2</v>
      </c>
      <c r="AH70" s="24">
        <f t="shared" si="16"/>
        <v>5.2001212856276569E-2</v>
      </c>
      <c r="AI70" s="24">
        <f t="shared" si="17"/>
        <v>3.2415420928402883E-2</v>
      </c>
      <c r="AJ70" s="24">
        <f t="shared" si="18"/>
        <v>5.6856187290969862E-2</v>
      </c>
      <c r="AK70" s="24">
        <f t="shared" si="19"/>
        <v>4.5551718467357283E-2</v>
      </c>
      <c r="AL70" s="24">
        <f t="shared" si="20"/>
        <v>3.3541927409261429E-2</v>
      </c>
      <c r="AM70" s="24">
        <f t="shared" si="21"/>
        <v>5.1928783382789279E-2</v>
      </c>
      <c r="AN70" s="24">
        <f t="shared" si="22"/>
        <v>5.6787634408602017E-2</v>
      </c>
      <c r="AO70" s="24">
        <f t="shared" si="23"/>
        <v>5.0640449144500055E-2</v>
      </c>
      <c r="AP70" s="24">
        <f t="shared" si="47"/>
        <v>5.0213661153847067E-2</v>
      </c>
      <c r="AQ70" s="24">
        <f t="shared" si="48"/>
        <v>5.4635459648285201E-2</v>
      </c>
      <c r="AR70" s="24">
        <f t="shared" si="49"/>
        <v>5.3900047590682121E-2</v>
      </c>
      <c r="AS70" s="24" t="e">
        <f t="shared" si="24"/>
        <v>#DIV/0!</v>
      </c>
      <c r="AT70" s="24">
        <f t="shared" si="25"/>
        <v>5.505288872743197E-2</v>
      </c>
      <c r="AV70" s="24">
        <f t="shared" si="28"/>
        <v>0.60678472370386194</v>
      </c>
      <c r="AW70" s="24">
        <f t="shared" si="29"/>
        <v>0.64167674324869006</v>
      </c>
      <c r="AX70" s="24">
        <f t="shared" si="30"/>
        <v>0.5434217368694747</v>
      </c>
      <c r="AY70" s="24">
        <f t="shared" si="31"/>
        <v>0.79643765903307884</v>
      </c>
      <c r="AZ70" s="24">
        <f t="shared" si="32"/>
        <v>0.4184345281638624</v>
      </c>
      <c r="BA70" s="24">
        <f t="shared" si="33"/>
        <v>0.54777070063694278</v>
      </c>
      <c r="BB70" s="24">
        <f t="shared" si="34"/>
        <v>0.60685091475282227</v>
      </c>
      <c r="BC70" s="24">
        <f t="shared" si="35"/>
        <v>0.56711798839458427</v>
      </c>
      <c r="BD70" s="24">
        <f t="shared" si="36"/>
        <v>0.37385740402193779</v>
      </c>
      <c r="BE70" s="24">
        <f t="shared" si="37"/>
        <v>0.51672131147540989</v>
      </c>
      <c r="BF70" s="24">
        <f t="shared" si="38"/>
        <v>0.57640557424315242</v>
      </c>
      <c r="BG70" s="24">
        <f t="shared" si="39"/>
        <v>0.76659678546471</v>
      </c>
      <c r="BH70" s="24">
        <f t="shared" si="40"/>
        <v>0.5272639923132354</v>
      </c>
      <c r="BI70" s="24">
        <f t="shared" si="41"/>
        <v>0.73962502633242044</v>
      </c>
      <c r="BJ70" s="24">
        <f t="shared" si="42"/>
        <v>0.63193136639464331</v>
      </c>
      <c r="BK70" s="24">
        <f t="shared" si="43"/>
        <v>0.44067796610169485</v>
      </c>
      <c r="BL70" s="24">
        <f t="shared" si="44"/>
        <v>0.60705634357086025</v>
      </c>
      <c r="BM70" s="24">
        <f t="shared" si="50"/>
        <v>0.64815331486214567</v>
      </c>
      <c r="BN70" s="24">
        <f t="shared" si="51"/>
        <v>0.66212353212584341</v>
      </c>
      <c r="BO70" s="24">
        <f t="shared" si="52"/>
        <v>0.63010978896359515</v>
      </c>
      <c r="BP70" s="24" t="e">
        <f t="shared" si="45"/>
        <v>#DIV/0!</v>
      </c>
      <c r="BQ70" s="24">
        <f t="shared" si="46"/>
        <v>0.59650303355026391</v>
      </c>
    </row>
    <row r="71" spans="1:69" x14ac:dyDescent="0.25">
      <c r="A71" s="31">
        <f>+[1]NAC!A72</f>
        <v>44713</v>
      </c>
      <c r="B71" s="17">
        <f>+[1]NAC!B72</f>
        <v>793</v>
      </c>
      <c r="C71" s="18">
        <f>+[1]NAC!C72</f>
        <v>852.2</v>
      </c>
      <c r="D71" s="19">
        <f>+[1]NAC!D72</f>
        <v>633.5</v>
      </c>
      <c r="E71" s="19">
        <f>+[1]NAC!E72</f>
        <v>895.9</v>
      </c>
      <c r="F71" s="19">
        <f>+[1]NAC!F72</f>
        <v>621.29999999999995</v>
      </c>
      <c r="G71" s="19">
        <f>+[1]NAC!G72</f>
        <v>772.6</v>
      </c>
      <c r="H71" s="19">
        <f>+[1]NAC!H72</f>
        <v>886.8</v>
      </c>
      <c r="I71" s="19">
        <f>+[1]NAC!I72</f>
        <v>848.6</v>
      </c>
      <c r="J71" s="19">
        <f>+[1]NAC!J72</f>
        <v>603.6</v>
      </c>
      <c r="K71" s="19">
        <f>+[1]NAC!K72</f>
        <v>724</v>
      </c>
      <c r="L71" s="19">
        <f>+[1]NAC!L72</f>
        <v>669.4</v>
      </c>
      <c r="M71" s="19">
        <f>+[1]NAC!M72</f>
        <v>805.5</v>
      </c>
      <c r="N71" s="20">
        <f>+[1]NAC!N72</f>
        <v>667.8</v>
      </c>
      <c r="O71" s="18">
        <f>+[1]NAC!P72</f>
        <v>880.3</v>
      </c>
      <c r="P71" s="18">
        <f>+[1]NAC!Q72</f>
        <v>819.6</v>
      </c>
      <c r="Q71" s="18">
        <f>+[1]NAC!R72</f>
        <v>662.1</v>
      </c>
      <c r="R71" s="18">
        <f t="shared" si="53"/>
        <v>793.19902939299982</v>
      </c>
      <c r="S71" s="19">
        <f t="shared" si="54"/>
        <v>809.49548807536348</v>
      </c>
      <c r="T71" s="19">
        <f t="shared" si="55"/>
        <v>794.56803143003344</v>
      </c>
      <c r="U71" s="19">
        <f t="shared" si="56"/>
        <v>790.97481003948963</v>
      </c>
      <c r="V71" s="19"/>
      <c r="W71" s="20">
        <f t="shared" si="57"/>
        <v>802.53316460309031</v>
      </c>
      <c r="Y71" s="24">
        <f t="shared" ref="Y71:Y95" si="58">+B71/B70-1</f>
        <v>5.2981011817819557E-2</v>
      </c>
      <c r="Z71" s="24">
        <f t="shared" ref="Z71:Z95" si="59">+C71/C70-1</f>
        <v>4.6157623373434875E-2</v>
      </c>
      <c r="AA71" s="24">
        <f t="shared" ref="AA71:AA95" si="60">+D71/D70-1</f>
        <v>6.7216981132075526E-2</v>
      </c>
      <c r="AB71" s="24">
        <f t="shared" ref="AB71:AB95" si="61">+E71/E70-1</f>
        <v>5.7483474976392834E-2</v>
      </c>
      <c r="AC71" s="24">
        <f t="shared" ref="AC71:AC95" si="62">+F71/F70-1</f>
        <v>6.8076328004125664E-2</v>
      </c>
      <c r="AD71" s="24">
        <f t="shared" ref="AD71:AD95" si="63">+G71/G70-1</f>
        <v>5.980795610425238E-2</v>
      </c>
      <c r="AE71" s="24">
        <f t="shared" ref="AE71:AE95" si="64">+H71/H70-1</f>
        <v>7.4127906976744207E-2</v>
      </c>
      <c r="AF71" s="24">
        <f t="shared" ref="AF71:AF95" si="65">+I71/I70-1</f>
        <v>4.7395704764255697E-2</v>
      </c>
      <c r="AG71" s="24">
        <f t="shared" ref="AG71:AG95" si="66">+J71/J70-1</f>
        <v>3.9920159680637557E-3</v>
      </c>
      <c r="AH71" s="24">
        <f t="shared" ref="AH71:AH95" si="67">+K71/K70-1</f>
        <v>4.33780083585531E-2</v>
      </c>
      <c r="AI71" s="24">
        <f t="shared" ref="AI71:AI95" si="68">+L71/L70-1</f>
        <v>2.0271300106690981E-2</v>
      </c>
      <c r="AJ71" s="24">
        <f t="shared" ref="AJ71:AJ95" si="69">+M71/M70-1</f>
        <v>6.2104430379746889E-2</v>
      </c>
      <c r="AK71" s="24">
        <f t="shared" ref="AK71:AK95" si="70">+N71/N70-1</f>
        <v>5.0330292544825461E-2</v>
      </c>
      <c r="AL71" s="24">
        <f t="shared" ref="AL71:AL95" si="71">+O71/O70-1</f>
        <v>6.5996609348510482E-2</v>
      </c>
      <c r="AM71" s="24">
        <f t="shared" ref="AM71:AM95" si="72">+P71/P70-1</f>
        <v>5.0903962046416229E-2</v>
      </c>
      <c r="AN71" s="24">
        <f t="shared" ref="AN71:AN95" si="73">+Q71/Q70-1</f>
        <v>5.262321144674087E-2</v>
      </c>
      <c r="AO71" s="24">
        <f t="shared" ref="AO71:AO95" si="74">+R71/R70-1</f>
        <v>5.2931694223673942E-2</v>
      </c>
      <c r="AP71" s="24">
        <f t="shared" si="47"/>
        <v>5.2128692894966244E-2</v>
      </c>
      <c r="AQ71" s="24">
        <f t="shared" si="48"/>
        <v>5.5820098467884049E-2</v>
      </c>
      <c r="AR71" s="24">
        <f t="shared" si="49"/>
        <v>5.3733153329958983E-2</v>
      </c>
      <c r="AS71" s="24" t="e">
        <f t="shared" ref="AS71:AS95" si="75">+V71/V70-1</f>
        <v>#DIV/0!</v>
      </c>
      <c r="AT71" s="24">
        <f t="shared" ref="AT71:AT95" si="76">+W71/W70-1</f>
        <v>5.2272654949110153E-2</v>
      </c>
      <c r="AV71" s="24">
        <f t="shared" si="28"/>
        <v>0.63978494623655902</v>
      </c>
      <c r="AW71" s="24">
        <f t="shared" si="29"/>
        <v>0.66347843060706646</v>
      </c>
      <c r="AX71" s="24">
        <f t="shared" si="30"/>
        <v>0.56149864431846197</v>
      </c>
      <c r="AY71" s="24">
        <f t="shared" si="31"/>
        <v>0.83586065573770485</v>
      </c>
      <c r="AZ71" s="24">
        <f t="shared" si="32"/>
        <v>0.47822983583154866</v>
      </c>
      <c r="BA71" s="24">
        <f t="shared" si="33"/>
        <v>0.58905800082270687</v>
      </c>
      <c r="BB71" s="24">
        <f t="shared" si="34"/>
        <v>0.67226098434848214</v>
      </c>
      <c r="BC71" s="24">
        <f t="shared" si="35"/>
        <v>0.58943622401198748</v>
      </c>
      <c r="BD71" s="24">
        <f t="shared" si="36"/>
        <v>0.2886421861656705</v>
      </c>
      <c r="BE71" s="24">
        <f t="shared" si="37"/>
        <v>0.54800085524909137</v>
      </c>
      <c r="BF71" s="24">
        <f t="shared" si="38"/>
        <v>0.59040152055119988</v>
      </c>
      <c r="BG71" s="24">
        <f t="shared" si="39"/>
        <v>0.81951660266546189</v>
      </c>
      <c r="BH71" s="24">
        <f t="shared" si="40"/>
        <v>0.57314487632508815</v>
      </c>
      <c r="BI71" s="24">
        <f t="shared" si="41"/>
        <v>0.84510584783064324</v>
      </c>
      <c r="BJ71" s="24">
        <f t="shared" si="42"/>
        <v>0.65508885298869157</v>
      </c>
      <c r="BK71" s="24">
        <f t="shared" si="43"/>
        <v>0.46904814732638123</v>
      </c>
      <c r="BL71" s="24">
        <f t="shared" si="44"/>
        <v>0.63959680621723258</v>
      </c>
      <c r="BM71" s="24">
        <f t="shared" si="50"/>
        <v>0.68044616126348068</v>
      </c>
      <c r="BN71" s="24">
        <f t="shared" si="51"/>
        <v>0.70449424436241803</v>
      </c>
      <c r="BO71" s="24">
        <f t="shared" si="52"/>
        <v>0.66917458532897123</v>
      </c>
      <c r="BP71" s="24" t="e">
        <f t="shared" si="45"/>
        <v>#DIV/0!</v>
      </c>
      <c r="BQ71" s="24">
        <f t="shared" si="46"/>
        <v>0.62815723607179441</v>
      </c>
    </row>
    <row r="72" spans="1:69" x14ac:dyDescent="0.25">
      <c r="A72" s="31">
        <f>+[1]NAC!A73</f>
        <v>44743</v>
      </c>
      <c r="B72" s="17">
        <f>+[1]NAC!B73</f>
        <v>851.8</v>
      </c>
      <c r="C72" s="18">
        <f>+[1]NAC!C73</f>
        <v>903.5</v>
      </c>
      <c r="D72" s="19">
        <f>+[1]NAC!D73</f>
        <v>674.3</v>
      </c>
      <c r="E72" s="19">
        <f>+[1]NAC!E73</f>
        <v>971.8</v>
      </c>
      <c r="F72" s="19">
        <f>+[1]NAC!F73</f>
        <v>649.70000000000005</v>
      </c>
      <c r="G72" s="19">
        <f>+[1]NAC!G73</f>
        <v>852.4</v>
      </c>
      <c r="H72" s="19">
        <f>+[1]NAC!H73</f>
        <v>947.5</v>
      </c>
      <c r="I72" s="19">
        <f>+[1]NAC!I73</f>
        <v>895.3</v>
      </c>
      <c r="J72" s="19">
        <f>+[1]NAC!J73</f>
        <v>636.79999999999995</v>
      </c>
      <c r="K72" s="19">
        <f>+[1]NAC!K73</f>
        <v>819.5</v>
      </c>
      <c r="L72" s="19">
        <f>+[1]NAC!L73</f>
        <v>710.3</v>
      </c>
      <c r="M72" s="19">
        <f>+[1]NAC!M73</f>
        <v>884.1</v>
      </c>
      <c r="N72" s="20">
        <f>+[1]NAC!N73</f>
        <v>721.9</v>
      </c>
      <c r="O72" s="18">
        <f>+[1]NAC!P73</f>
        <v>979.8</v>
      </c>
      <c r="P72" s="18">
        <f>+[1]NAC!Q73</f>
        <v>879.6</v>
      </c>
      <c r="Q72" s="18">
        <f>+[1]NAC!R73</f>
        <v>694.6</v>
      </c>
      <c r="R72" s="18">
        <f t="shared" si="53"/>
        <v>851.46124901399992</v>
      </c>
      <c r="S72" s="19">
        <f t="shared" si="54"/>
        <v>875.28326402599521</v>
      </c>
      <c r="T72" s="19">
        <f t="shared" si="55"/>
        <v>873.65149711446236</v>
      </c>
      <c r="U72" s="19">
        <f t="shared" si="56"/>
        <v>870.21718573429462</v>
      </c>
      <c r="V72" s="19"/>
      <c r="W72" s="20">
        <f t="shared" si="57"/>
        <v>867.62372643895253</v>
      </c>
      <c r="Y72" s="24">
        <f t="shared" si="58"/>
        <v>7.4148802017654392E-2</v>
      </c>
      <c r="Z72" s="24">
        <f t="shared" si="59"/>
        <v>6.0197136822342179E-2</v>
      </c>
      <c r="AA72" s="24">
        <f t="shared" si="60"/>
        <v>6.4404104183109601E-2</v>
      </c>
      <c r="AB72" s="24">
        <f t="shared" si="61"/>
        <v>8.4719276704989355E-2</v>
      </c>
      <c r="AC72" s="24">
        <f t="shared" si="62"/>
        <v>4.5710606792209951E-2</v>
      </c>
      <c r="AD72" s="24">
        <f t="shared" si="63"/>
        <v>0.10328760031063933</v>
      </c>
      <c r="AE72" s="24">
        <f t="shared" si="64"/>
        <v>6.8448353631032965E-2</v>
      </c>
      <c r="AF72" s="24">
        <f t="shared" si="65"/>
        <v>5.5031817110534842E-2</v>
      </c>
      <c r="AG72" s="24">
        <f t="shared" si="66"/>
        <v>5.5003313452617553E-2</v>
      </c>
      <c r="AH72" s="24">
        <f t="shared" si="67"/>
        <v>0.13190607734806625</v>
      </c>
      <c r="AI72" s="24">
        <f t="shared" si="68"/>
        <v>6.1099492082461904E-2</v>
      </c>
      <c r="AJ72" s="24">
        <f t="shared" si="69"/>
        <v>9.7579143389199263E-2</v>
      </c>
      <c r="AK72" s="24">
        <f t="shared" si="70"/>
        <v>8.1012279125486808E-2</v>
      </c>
      <c r="AL72" s="24">
        <f t="shared" si="71"/>
        <v>0.11302964898330115</v>
      </c>
      <c r="AM72" s="24">
        <f t="shared" si="72"/>
        <v>7.3206442166910746E-2</v>
      </c>
      <c r="AN72" s="24">
        <f t="shared" si="73"/>
        <v>4.9086240749131482E-2</v>
      </c>
      <c r="AO72" s="24">
        <f t="shared" si="74"/>
        <v>7.3452207405732217E-2</v>
      </c>
      <c r="AP72" s="24">
        <f t="shared" si="47"/>
        <v>8.1270095905101591E-2</v>
      </c>
      <c r="AQ72" s="24">
        <f t="shared" si="48"/>
        <v>9.9530137831114862E-2</v>
      </c>
      <c r="AR72" s="24">
        <f t="shared" si="49"/>
        <v>0.10018318496242484</v>
      </c>
      <c r="AS72" s="24" t="e">
        <f t="shared" si="75"/>
        <v>#DIV/0!</v>
      </c>
      <c r="AT72" s="24">
        <f t="shared" si="76"/>
        <v>8.1106382523212117E-2</v>
      </c>
      <c r="AV72" s="24">
        <f t="shared" si="28"/>
        <v>0.71009837382051777</v>
      </c>
      <c r="AW72" s="24">
        <f t="shared" si="29"/>
        <v>0.70568246177081351</v>
      </c>
      <c r="AX72" s="24">
        <f t="shared" si="30"/>
        <v>0.61200095625149409</v>
      </c>
      <c r="AY72" s="24">
        <f t="shared" si="31"/>
        <v>0.96720647773279333</v>
      </c>
      <c r="AZ72" s="24">
        <f t="shared" si="32"/>
        <v>0.50254394079555986</v>
      </c>
      <c r="BA72" s="24">
        <f t="shared" si="33"/>
        <v>0.70650650650650637</v>
      </c>
      <c r="BB72" s="24">
        <f t="shared" si="34"/>
        <v>0.72116257947320617</v>
      </c>
      <c r="BC72" s="24">
        <f t="shared" si="35"/>
        <v>0.63944332539827853</v>
      </c>
      <c r="BD72" s="24">
        <f t="shared" si="36"/>
        <v>0.35460540310572197</v>
      </c>
      <c r="BE72" s="24">
        <f t="shared" si="37"/>
        <v>0.6995022812111158</v>
      </c>
      <c r="BF72" s="24">
        <f t="shared" si="38"/>
        <v>0.6457367933271545</v>
      </c>
      <c r="BG72" s="24">
        <f t="shared" si="39"/>
        <v>0.90620957309185002</v>
      </c>
      <c r="BH72" s="24">
        <f t="shared" si="40"/>
        <v>0.64779730655101564</v>
      </c>
      <c r="BI72" s="24">
        <f t="shared" si="41"/>
        <v>0.95803357314148685</v>
      </c>
      <c r="BJ72" s="24">
        <f t="shared" si="42"/>
        <v>0.72234188368905428</v>
      </c>
      <c r="BK72" s="24">
        <f t="shared" si="43"/>
        <v>0.51924759405074372</v>
      </c>
      <c r="BL72" s="24">
        <f t="shared" si="44"/>
        <v>0.70921975690007844</v>
      </c>
      <c r="BM72" s="24">
        <f t="shared" si="50"/>
        <v>0.76202756590846499</v>
      </c>
      <c r="BN72" s="24">
        <f t="shared" si="51"/>
        <v>0.82141699468115781</v>
      </c>
      <c r="BO72" s="24">
        <f t="shared" si="52"/>
        <v>0.79475747606530622</v>
      </c>
      <c r="BP72" s="24" t="e">
        <f t="shared" si="45"/>
        <v>#DIV/0!</v>
      </c>
      <c r="BQ72" s="24">
        <f t="shared" si="46"/>
        <v>0.71782162695067675</v>
      </c>
    </row>
    <row r="73" spans="1:69" x14ac:dyDescent="0.25">
      <c r="A73" s="31">
        <f>+[1]NAC!A74</f>
        <v>44774</v>
      </c>
      <c r="B73" s="17">
        <f>+[1]NAC!B74</f>
        <v>911.1</v>
      </c>
      <c r="C73" s="18">
        <f>+[1]NAC!C74</f>
        <v>967.6</v>
      </c>
      <c r="D73" s="19">
        <f>+[1]NAC!D74</f>
        <v>721.7</v>
      </c>
      <c r="E73" s="19">
        <f>+[1]NAC!E74</f>
        <v>1067.5</v>
      </c>
      <c r="F73" s="19">
        <f>+[1]NAC!F74</f>
        <v>685.7</v>
      </c>
      <c r="G73" s="19">
        <f>+[1]NAC!G74</f>
        <v>924.2</v>
      </c>
      <c r="H73" s="19">
        <f>+[1]NAC!H74</f>
        <v>1001.7</v>
      </c>
      <c r="I73" s="19">
        <f>+[1]NAC!I74</f>
        <v>956.5</v>
      </c>
      <c r="J73" s="19">
        <f>+[1]NAC!J74</f>
        <v>662.6</v>
      </c>
      <c r="K73" s="19">
        <f>+[1]NAC!K74</f>
        <v>860.7</v>
      </c>
      <c r="L73" s="19">
        <f>+[1]NAC!L74</f>
        <v>745.7</v>
      </c>
      <c r="M73" s="19">
        <f>+[1]NAC!M74</f>
        <v>942.9</v>
      </c>
      <c r="N73" s="20">
        <f>+[1]NAC!N74</f>
        <v>784.4</v>
      </c>
      <c r="O73" s="18">
        <f>+[1]NAC!P74</f>
        <v>1064.7</v>
      </c>
      <c r="P73" s="18">
        <f>+[1]NAC!Q74</f>
        <v>939.5</v>
      </c>
      <c r="Q73" s="18">
        <f>+[1]NAC!R74</f>
        <v>738.3</v>
      </c>
      <c r="R73" s="18">
        <f t="shared" si="53"/>
        <v>910.90647397899988</v>
      </c>
      <c r="S73" s="19">
        <f t="shared" si="54"/>
        <v>940.65310687500732</v>
      </c>
      <c r="T73" s="19">
        <f t="shared" si="55"/>
        <v>941.72030861364999</v>
      </c>
      <c r="U73" s="19">
        <f t="shared" si="56"/>
        <v>941.33255664596516</v>
      </c>
      <c r="V73" s="19"/>
      <c r="W73" s="20">
        <f t="shared" si="57"/>
        <v>929.86917485118886</v>
      </c>
      <c r="Y73" s="24">
        <f t="shared" si="58"/>
        <v>6.9617281051890245E-2</v>
      </c>
      <c r="Z73" s="24">
        <f t="shared" si="59"/>
        <v>7.0946319867183139E-2</v>
      </c>
      <c r="AA73" s="24">
        <f t="shared" si="60"/>
        <v>7.0295120866083582E-2</v>
      </c>
      <c r="AB73" s="24">
        <f t="shared" si="61"/>
        <v>9.8477052891541517E-2</v>
      </c>
      <c r="AC73" s="24">
        <f t="shared" si="62"/>
        <v>5.5410189318146896E-2</v>
      </c>
      <c r="AD73" s="24">
        <f t="shared" si="63"/>
        <v>8.4232754575316759E-2</v>
      </c>
      <c r="AE73" s="24">
        <f t="shared" si="64"/>
        <v>5.7203166226913016E-2</v>
      </c>
      <c r="AF73" s="24">
        <f t="shared" si="65"/>
        <v>6.8356975315536639E-2</v>
      </c>
      <c r="AG73" s="24">
        <f t="shared" si="66"/>
        <v>4.0515075376884591E-2</v>
      </c>
      <c r="AH73" s="24">
        <f t="shared" si="67"/>
        <v>5.0274557657107977E-2</v>
      </c>
      <c r="AI73" s="24">
        <f t="shared" si="68"/>
        <v>4.9838096578910474E-2</v>
      </c>
      <c r="AJ73" s="24">
        <f t="shared" si="69"/>
        <v>6.6508313539192399E-2</v>
      </c>
      <c r="AK73" s="24">
        <f t="shared" si="70"/>
        <v>8.6577088239368383E-2</v>
      </c>
      <c r="AL73" s="24">
        <f t="shared" si="71"/>
        <v>8.6650336803429262E-2</v>
      </c>
      <c r="AM73" s="24">
        <f t="shared" si="72"/>
        <v>6.8099135970895786E-2</v>
      </c>
      <c r="AN73" s="24">
        <f t="shared" si="73"/>
        <v>6.29139072847682E-2</v>
      </c>
      <c r="AO73" s="24">
        <f t="shared" si="74"/>
        <v>6.9815537740370637E-2</v>
      </c>
      <c r="AP73" s="24">
        <f t="shared" si="47"/>
        <v>7.4684214283195383E-2</v>
      </c>
      <c r="AQ73" s="24">
        <f t="shared" si="48"/>
        <v>7.7913002752251437E-2</v>
      </c>
      <c r="AR73" s="24">
        <f t="shared" si="49"/>
        <v>8.1721404814204979E-2</v>
      </c>
      <c r="AS73" s="24" t="e">
        <f t="shared" si="75"/>
        <v>#DIV/0!</v>
      </c>
      <c r="AT73" s="24">
        <f t="shared" si="76"/>
        <v>7.1742446080531375E-2</v>
      </c>
      <c r="AV73" s="24">
        <f t="shared" si="28"/>
        <v>0.78507053291536066</v>
      </c>
      <c r="AW73" s="24">
        <f t="shared" si="29"/>
        <v>0.79985119047619047</v>
      </c>
      <c r="AX73" s="24">
        <f t="shared" si="30"/>
        <v>0.69135223810639812</v>
      </c>
      <c r="AY73" s="24">
        <f t="shared" si="31"/>
        <v>1.0894499902133492</v>
      </c>
      <c r="AZ73" s="24">
        <f t="shared" si="32"/>
        <v>0.56767261088248766</v>
      </c>
      <c r="BA73" s="24">
        <f t="shared" si="33"/>
        <v>0.79143244814886615</v>
      </c>
      <c r="BB73" s="24">
        <f t="shared" si="34"/>
        <v>0.74603451281157396</v>
      </c>
      <c r="BC73" s="24">
        <f t="shared" si="35"/>
        <v>0.7095621090259161</v>
      </c>
      <c r="BD73" s="24">
        <f t="shared" si="36"/>
        <v>0.4179328054782796</v>
      </c>
      <c r="BE73" s="24">
        <f t="shared" si="37"/>
        <v>0.72140000000000004</v>
      </c>
      <c r="BF73" s="24">
        <f t="shared" si="38"/>
        <v>0.65747943987552815</v>
      </c>
      <c r="BG73" s="24">
        <f t="shared" si="39"/>
        <v>0.97507331378299122</v>
      </c>
      <c r="BH73" s="24">
        <f t="shared" si="40"/>
        <v>0.7334806629834254</v>
      </c>
      <c r="BI73" s="24">
        <f t="shared" si="41"/>
        <v>1.1150178784266984</v>
      </c>
      <c r="BJ73" s="24">
        <f t="shared" si="42"/>
        <v>0.78374786405923658</v>
      </c>
      <c r="BK73" s="24">
        <f t="shared" si="43"/>
        <v>0.59666955017301038</v>
      </c>
      <c r="BL73" s="24">
        <f t="shared" si="44"/>
        <v>0.78449954069376227</v>
      </c>
      <c r="BM73" s="24">
        <f t="shared" si="50"/>
        <v>0.84796219066403378</v>
      </c>
      <c r="BN73" s="24">
        <f t="shared" si="51"/>
        <v>0.90021425828219948</v>
      </c>
      <c r="BO73" s="24">
        <f t="shared" si="52"/>
        <v>0.87679430856021212</v>
      </c>
      <c r="BP73" s="24" t="e">
        <f t="shared" si="45"/>
        <v>#DIV/0!</v>
      </c>
      <c r="BQ73" s="24">
        <f t="shared" si="46"/>
        <v>0.78453481057778052</v>
      </c>
    </row>
    <row r="74" spans="1:69" x14ac:dyDescent="0.25">
      <c r="A74" s="31">
        <f>+[1]NAC!A75</f>
        <v>44805</v>
      </c>
      <c r="B74" s="17">
        <f>+[1]NAC!B75</f>
        <v>967.3</v>
      </c>
      <c r="C74" s="18">
        <f>+[1]NAC!C75</f>
        <v>1032.8</v>
      </c>
      <c r="D74" s="19">
        <f>+[1]NAC!D75</f>
        <v>789.7</v>
      </c>
      <c r="E74" s="19">
        <f>+[1]NAC!E75</f>
        <v>1181</v>
      </c>
      <c r="F74" s="19">
        <f>+[1]NAC!F75</f>
        <v>707</v>
      </c>
      <c r="G74" s="19">
        <f>+[1]NAC!G75</f>
        <v>980.1</v>
      </c>
      <c r="H74" s="19">
        <f>+[1]NAC!H75</f>
        <v>1045.0999999999999</v>
      </c>
      <c r="I74" s="19">
        <f>+[1]NAC!I75</f>
        <v>1012.1</v>
      </c>
      <c r="J74" s="19">
        <f>+[1]NAC!J75</f>
        <v>679</v>
      </c>
      <c r="K74" s="19">
        <f>+[1]NAC!K75</f>
        <v>905.8</v>
      </c>
      <c r="L74" s="19">
        <f>+[1]NAC!L75</f>
        <v>773</v>
      </c>
      <c r="M74" s="19">
        <f>+[1]NAC!M75</f>
        <v>988.6</v>
      </c>
      <c r="N74" s="20">
        <f>+[1]NAC!N75</f>
        <v>837.7</v>
      </c>
      <c r="O74" s="18">
        <f>+[1]NAC!P75</f>
        <v>1189.7</v>
      </c>
      <c r="P74" s="18">
        <f>+[1]NAC!Q75</f>
        <v>991.3</v>
      </c>
      <c r="Q74" s="18">
        <f>+[1]NAC!R75</f>
        <v>771.9</v>
      </c>
      <c r="R74" s="18">
        <f t="shared" si="53"/>
        <v>967.58815414199989</v>
      </c>
      <c r="S74" s="19">
        <f t="shared" si="54"/>
        <v>1006.8543018147218</v>
      </c>
      <c r="T74" s="19">
        <f t="shared" si="55"/>
        <v>1008.4976670391818</v>
      </c>
      <c r="U74" s="19">
        <f t="shared" si="56"/>
        <v>1015.0378178244235</v>
      </c>
      <c r="V74" s="19"/>
      <c r="W74" s="20">
        <f t="shared" si="57"/>
        <v>989.71457186782152</v>
      </c>
      <c r="Y74" s="24">
        <f t="shared" si="58"/>
        <v>6.1683679069256758E-2</v>
      </c>
      <c r="Z74" s="24">
        <f t="shared" si="59"/>
        <v>6.7383216205043395E-2</v>
      </c>
      <c r="AA74" s="24">
        <f t="shared" si="60"/>
        <v>9.4221975890259158E-2</v>
      </c>
      <c r="AB74" s="24">
        <f t="shared" si="61"/>
        <v>0.10632318501170968</v>
      </c>
      <c r="AC74" s="24">
        <f t="shared" si="62"/>
        <v>3.1063147148898906E-2</v>
      </c>
      <c r="AD74" s="24">
        <f t="shared" si="63"/>
        <v>6.048474356199951E-2</v>
      </c>
      <c r="AE74" s="24">
        <f t="shared" si="64"/>
        <v>4.3326345213137607E-2</v>
      </c>
      <c r="AF74" s="24">
        <f t="shared" si="65"/>
        <v>5.812859383167801E-2</v>
      </c>
      <c r="AG74" s="24">
        <f t="shared" si="66"/>
        <v>2.4750980984002302E-2</v>
      </c>
      <c r="AH74" s="24">
        <f t="shared" si="67"/>
        <v>5.2399209945393155E-2</v>
      </c>
      <c r="AI74" s="24">
        <f t="shared" si="68"/>
        <v>3.6609896741316872E-2</v>
      </c>
      <c r="AJ74" s="24">
        <f t="shared" si="69"/>
        <v>4.8467493901792391E-2</v>
      </c>
      <c r="AK74" s="24">
        <f t="shared" si="70"/>
        <v>6.7950025497195421E-2</v>
      </c>
      <c r="AL74" s="24">
        <f t="shared" si="71"/>
        <v>0.11740396355780969</v>
      </c>
      <c r="AM74" s="24">
        <f t="shared" si="72"/>
        <v>5.5135710484300215E-2</v>
      </c>
      <c r="AN74" s="24">
        <f t="shared" si="73"/>
        <v>4.5509955302722505E-2</v>
      </c>
      <c r="AO74" s="24">
        <f t="shared" si="74"/>
        <v>6.2225576150978901E-2</v>
      </c>
      <c r="AP74" s="24">
        <f t="shared" si="47"/>
        <v>7.0377904942710456E-2</v>
      </c>
      <c r="AQ74" s="24">
        <f t="shared" si="48"/>
        <v>7.0909969568180964E-2</v>
      </c>
      <c r="AR74" s="24">
        <f t="shared" si="49"/>
        <v>7.8298854807567153E-2</v>
      </c>
      <c r="AS74" s="24" t="e">
        <f t="shared" si="75"/>
        <v>#DIV/0!</v>
      </c>
      <c r="AT74" s="24">
        <f t="shared" si="76"/>
        <v>6.4358942779461303E-2</v>
      </c>
      <c r="AV74" s="24">
        <f t="shared" si="28"/>
        <v>0.83027436140018906</v>
      </c>
      <c r="AW74" s="24">
        <f t="shared" si="29"/>
        <v>0.86628117094325985</v>
      </c>
      <c r="AX74" s="24">
        <f t="shared" si="30"/>
        <v>0.74789729969012853</v>
      </c>
      <c r="AY74" s="24">
        <f t="shared" si="31"/>
        <v>1.1801735277829053</v>
      </c>
      <c r="AZ74" s="24">
        <f t="shared" si="32"/>
        <v>0.5859129654553612</v>
      </c>
      <c r="BA74" s="24">
        <f t="shared" si="33"/>
        <v>0.83608092918696153</v>
      </c>
      <c r="BB74" s="24">
        <f t="shared" si="34"/>
        <v>0.74649064171122981</v>
      </c>
      <c r="BC74" s="24">
        <f t="shared" si="35"/>
        <v>0.7555941023417172</v>
      </c>
      <c r="BD74" s="24">
        <f t="shared" si="36"/>
        <v>0.41369977097647292</v>
      </c>
      <c r="BE74" s="24">
        <f t="shared" si="37"/>
        <v>0.74561572557332823</v>
      </c>
      <c r="BF74" s="24">
        <f t="shared" si="38"/>
        <v>0.66630739383487825</v>
      </c>
      <c r="BG74" s="24">
        <f t="shared" si="39"/>
        <v>0.98953511772992564</v>
      </c>
      <c r="BH74" s="24">
        <f t="shared" si="40"/>
        <v>0.81202682240969071</v>
      </c>
      <c r="BI74" s="24">
        <f t="shared" si="41"/>
        <v>1.2220769518117298</v>
      </c>
      <c r="BJ74" s="24">
        <f t="shared" si="42"/>
        <v>0.82257767972053686</v>
      </c>
      <c r="BK74" s="24">
        <f t="shared" si="43"/>
        <v>0.62129804662885935</v>
      </c>
      <c r="BL74" s="24">
        <f t="shared" si="44"/>
        <v>0.83059401811499711</v>
      </c>
      <c r="BM74" s="24">
        <f t="shared" si="50"/>
        <v>0.90597549111555176</v>
      </c>
      <c r="BN74" s="24">
        <f t="shared" si="51"/>
        <v>0.95128634439768822</v>
      </c>
      <c r="BO74" s="24">
        <f t="shared" si="52"/>
        <v>0.93935068997562654</v>
      </c>
      <c r="BP74" s="24" t="e">
        <f t="shared" si="45"/>
        <v>#DIV/0!</v>
      </c>
      <c r="BQ74" s="24">
        <f t="shared" si="46"/>
        <v>0.82783293983405914</v>
      </c>
    </row>
    <row r="75" spans="1:69" x14ac:dyDescent="0.25">
      <c r="A75" s="31">
        <f>+[1]NAC!A76</f>
        <v>44835</v>
      </c>
      <c r="B75" s="17">
        <f>+[1]NAC!B76</f>
        <v>1028.7</v>
      </c>
      <c r="C75" s="18">
        <f>+[1]NAC!C76</f>
        <v>1096.5</v>
      </c>
      <c r="D75" s="19">
        <f>+[1]NAC!D76</f>
        <v>832.7</v>
      </c>
      <c r="E75" s="19">
        <f>+[1]NAC!E76</f>
        <v>1261.5999999999999</v>
      </c>
      <c r="F75" s="19">
        <f>+[1]NAC!F76</f>
        <v>759.8</v>
      </c>
      <c r="G75" s="19">
        <f>+[1]NAC!G76</f>
        <v>1028.4000000000001</v>
      </c>
      <c r="H75" s="19">
        <f>+[1]NAC!H76</f>
        <v>1119.4000000000001</v>
      </c>
      <c r="I75" s="19">
        <f>+[1]NAC!I76</f>
        <v>1057.3</v>
      </c>
      <c r="J75" s="19">
        <f>+[1]NAC!J76</f>
        <v>761.3</v>
      </c>
      <c r="K75" s="19">
        <f>+[1]NAC!K76</f>
        <v>956.8</v>
      </c>
      <c r="L75" s="19">
        <f>+[1]NAC!L76</f>
        <v>827.9</v>
      </c>
      <c r="M75" s="19">
        <f>+[1]NAC!M76</f>
        <v>1061.9000000000001</v>
      </c>
      <c r="N75" s="20">
        <f>+[1]NAC!N76</f>
        <v>889.2</v>
      </c>
      <c r="O75" s="18">
        <f>+[1]NAC!P76</f>
        <v>1297.3</v>
      </c>
      <c r="P75" s="18">
        <f>+[1]NAC!Q76</f>
        <v>1046.3</v>
      </c>
      <c r="Q75" s="18">
        <f>+[1]NAC!R76</f>
        <v>829.1</v>
      </c>
      <c r="R75" s="18">
        <f t="shared" si="53"/>
        <v>1028.8541269939999</v>
      </c>
      <c r="S75" s="19">
        <f t="shared" si="54"/>
        <v>1069.7478419650345</v>
      </c>
      <c r="T75" s="19">
        <f t="shared" si="55"/>
        <v>1072.7197216326815</v>
      </c>
      <c r="U75" s="19">
        <f t="shared" si="56"/>
        <v>1076.2760486529667</v>
      </c>
      <c r="V75" s="19"/>
      <c r="W75" s="20">
        <f t="shared" si="57"/>
        <v>1050.4124947403459</v>
      </c>
      <c r="Y75" s="24">
        <f t="shared" si="58"/>
        <v>6.3475653881939431E-2</v>
      </c>
      <c r="Z75" s="24">
        <f t="shared" si="59"/>
        <v>6.1676994577846589E-2</v>
      </c>
      <c r="AA75" s="24">
        <f t="shared" si="60"/>
        <v>5.445105736355571E-2</v>
      </c>
      <c r="AB75" s="24">
        <f t="shared" si="61"/>
        <v>6.8247248094834845E-2</v>
      </c>
      <c r="AC75" s="24">
        <f t="shared" si="62"/>
        <v>7.4681753889674685E-2</v>
      </c>
      <c r="AD75" s="24">
        <f t="shared" si="63"/>
        <v>4.9280685644321975E-2</v>
      </c>
      <c r="AE75" s="24">
        <f t="shared" si="64"/>
        <v>7.1093675246387988E-2</v>
      </c>
      <c r="AF75" s="24">
        <f t="shared" si="65"/>
        <v>4.465961861476142E-2</v>
      </c>
      <c r="AG75" s="24">
        <f t="shared" si="66"/>
        <v>0.1212076583210604</v>
      </c>
      <c r="AH75" s="24">
        <f t="shared" si="67"/>
        <v>5.6303819827776547E-2</v>
      </c>
      <c r="AI75" s="24">
        <f t="shared" si="68"/>
        <v>7.1021992238033516E-2</v>
      </c>
      <c r="AJ75" s="24">
        <f t="shared" si="69"/>
        <v>7.414525591745913E-2</v>
      </c>
      <c r="AK75" s="24">
        <f t="shared" si="70"/>
        <v>6.147785603437983E-2</v>
      </c>
      <c r="AL75" s="24">
        <f t="shared" si="71"/>
        <v>9.0442968815667824E-2</v>
      </c>
      <c r="AM75" s="24">
        <f t="shared" si="72"/>
        <v>5.5482699485523979E-2</v>
      </c>
      <c r="AN75" s="24">
        <f t="shared" si="73"/>
        <v>7.4102863065163893E-2</v>
      </c>
      <c r="AO75" s="24">
        <f t="shared" si="74"/>
        <v>6.3318233682105207E-2</v>
      </c>
      <c r="AP75" s="24">
        <f t="shared" si="47"/>
        <v>6.2465383558430787E-2</v>
      </c>
      <c r="AQ75" s="24">
        <f t="shared" si="48"/>
        <v>6.3680915377868352E-2</v>
      </c>
      <c r="AR75" s="24">
        <f t="shared" si="49"/>
        <v>6.0330984474842309E-2</v>
      </c>
      <c r="AS75" s="24" t="e">
        <f t="shared" si="75"/>
        <v>#DIV/0!</v>
      </c>
      <c r="AT75" s="24">
        <f t="shared" si="76"/>
        <v>6.1328714962712194E-2</v>
      </c>
      <c r="AV75" s="24">
        <f t="shared" si="28"/>
        <v>0.88027782855053927</v>
      </c>
      <c r="AW75" s="24">
        <f t="shared" si="29"/>
        <v>0.91595317141359445</v>
      </c>
      <c r="AX75" s="24">
        <f t="shared" si="30"/>
        <v>0.80355209010179784</v>
      </c>
      <c r="AY75" s="24">
        <f t="shared" si="31"/>
        <v>1.2152765583845477</v>
      </c>
      <c r="AZ75" s="24">
        <f t="shared" si="32"/>
        <v>0.66258205689277894</v>
      </c>
      <c r="BA75" s="24">
        <f t="shared" si="33"/>
        <v>0.8749316317228808</v>
      </c>
      <c r="BB75" s="24">
        <f t="shared" si="34"/>
        <v>0.78618158608584654</v>
      </c>
      <c r="BC75" s="24">
        <f t="shared" si="35"/>
        <v>0.77906781086993115</v>
      </c>
      <c r="BD75" s="24">
        <f t="shared" si="36"/>
        <v>0.56742845377805229</v>
      </c>
      <c r="BE75" s="24">
        <f t="shared" si="37"/>
        <v>0.77316530763528535</v>
      </c>
      <c r="BF75" s="24">
        <f t="shared" si="38"/>
        <v>0.7599914965986394</v>
      </c>
      <c r="BG75" s="24">
        <f t="shared" si="39"/>
        <v>1.0523772709702359</v>
      </c>
      <c r="BH75" s="24">
        <f t="shared" si="40"/>
        <v>0.86102971954792795</v>
      </c>
      <c r="BI75" s="24">
        <f t="shared" si="41"/>
        <v>1.2409742615304888</v>
      </c>
      <c r="BJ75" s="24">
        <f t="shared" si="42"/>
        <v>0.86406556208801</v>
      </c>
      <c r="BK75" s="24">
        <f t="shared" si="43"/>
        <v>0.70877988458367702</v>
      </c>
      <c r="BL75" s="24">
        <f t="shared" si="44"/>
        <v>0.88038081833249304</v>
      </c>
      <c r="BM75" s="24">
        <f t="shared" si="50"/>
        <v>0.9526687481818561</v>
      </c>
      <c r="BN75" s="24">
        <f t="shared" si="51"/>
        <v>0.99441239719665697</v>
      </c>
      <c r="BO75" s="24">
        <f t="shared" si="52"/>
        <v>0.97631114724223123</v>
      </c>
      <c r="BP75" s="24" t="e">
        <f t="shared" si="45"/>
        <v>#DIV/0!</v>
      </c>
      <c r="BQ75" s="24">
        <f t="shared" si="46"/>
        <v>0.87068506390168254</v>
      </c>
    </row>
    <row r="76" spans="1:69" x14ac:dyDescent="0.25">
      <c r="A76" s="31">
        <f>+[1]NAC!A77</f>
        <v>44866</v>
      </c>
      <c r="B76" s="17">
        <f>+[1]NAC!B77</f>
        <v>1079.3</v>
      </c>
      <c r="C76" s="18">
        <f>+[1]NAC!C77</f>
        <v>1135</v>
      </c>
      <c r="D76" s="19">
        <f>+[1]NAC!D77</f>
        <v>885.5</v>
      </c>
      <c r="E76" s="19">
        <f>+[1]NAC!E77</f>
        <v>1318.3</v>
      </c>
      <c r="F76" s="19">
        <f>+[1]NAC!F77</f>
        <v>825.5</v>
      </c>
      <c r="G76" s="19">
        <f>+[1]NAC!G77</f>
        <v>1084.2</v>
      </c>
      <c r="H76" s="19">
        <f>+[1]NAC!H77</f>
        <v>1165.3</v>
      </c>
      <c r="I76" s="19">
        <f>+[1]NAC!I77</f>
        <v>1121.7</v>
      </c>
      <c r="J76" s="19">
        <f>+[1]NAC!J77</f>
        <v>809.7</v>
      </c>
      <c r="K76" s="19">
        <f>+[1]NAC!K77</f>
        <v>996.7</v>
      </c>
      <c r="L76" s="19">
        <f>+[1]NAC!L77</f>
        <v>859.1</v>
      </c>
      <c r="M76" s="19">
        <f>+[1]NAC!M77</f>
        <v>1120.5999999999999</v>
      </c>
      <c r="N76" s="20">
        <f>+[1]NAC!N77</f>
        <v>941.2</v>
      </c>
      <c r="O76" s="18">
        <f>+[1]NAC!P77</f>
        <v>1350.5</v>
      </c>
      <c r="P76" s="18">
        <f>+[1]NAC!Q77</f>
        <v>1096</v>
      </c>
      <c r="Q76" s="18">
        <f>+[1]NAC!R77</f>
        <v>880.8</v>
      </c>
      <c r="R76" s="18">
        <f t="shared" si="53"/>
        <v>1079.2574903289999</v>
      </c>
      <c r="S76" s="19">
        <f t="shared" si="54"/>
        <v>1116.9492730565464</v>
      </c>
      <c r="T76" s="19">
        <f t="shared" si="55"/>
        <v>1125.903900423602</v>
      </c>
      <c r="U76" s="19">
        <f t="shared" si="56"/>
        <v>1127.6472358835813</v>
      </c>
      <c r="V76" s="19"/>
      <c r="W76" s="20">
        <f t="shared" si="57"/>
        <v>1102.6667154907645</v>
      </c>
      <c r="Y76" s="24">
        <f t="shared" si="58"/>
        <v>4.9188295907455881E-2</v>
      </c>
      <c r="Z76" s="24">
        <f t="shared" si="59"/>
        <v>3.5111719106247108E-2</v>
      </c>
      <c r="AA76" s="24">
        <f t="shared" si="60"/>
        <v>6.3408190224570671E-2</v>
      </c>
      <c r="AB76" s="24">
        <f t="shared" si="61"/>
        <v>4.4942929613189575E-2</v>
      </c>
      <c r="AC76" s="24">
        <f t="shared" si="62"/>
        <v>8.6470123716767544E-2</v>
      </c>
      <c r="AD76" s="24">
        <f t="shared" si="63"/>
        <v>5.425904317386232E-2</v>
      </c>
      <c r="AE76" s="24">
        <f t="shared" si="64"/>
        <v>4.1004109344291439E-2</v>
      </c>
      <c r="AF76" s="24">
        <f t="shared" si="65"/>
        <v>6.0909864749834508E-2</v>
      </c>
      <c r="AG76" s="24">
        <f t="shared" si="66"/>
        <v>6.3575463023775258E-2</v>
      </c>
      <c r="AH76" s="24">
        <f t="shared" si="67"/>
        <v>4.1701505016722429E-2</v>
      </c>
      <c r="AI76" s="24">
        <f t="shared" si="68"/>
        <v>3.7685710834642006E-2</v>
      </c>
      <c r="AJ76" s="24">
        <f t="shared" si="69"/>
        <v>5.527827479046965E-2</v>
      </c>
      <c r="AK76" s="24">
        <f t="shared" si="70"/>
        <v>5.8479532163742798E-2</v>
      </c>
      <c r="AL76" s="24">
        <f t="shared" si="71"/>
        <v>4.1008247899483541E-2</v>
      </c>
      <c r="AM76" s="24">
        <f t="shared" si="72"/>
        <v>4.7500716811621935E-2</v>
      </c>
      <c r="AN76" s="24">
        <f t="shared" si="73"/>
        <v>6.2356772403811211E-2</v>
      </c>
      <c r="AO76" s="24">
        <f t="shared" si="74"/>
        <v>4.8989805272262821E-2</v>
      </c>
      <c r="AP76" s="24">
        <f t="shared" si="47"/>
        <v>4.4123885311894595E-2</v>
      </c>
      <c r="AQ76" s="24">
        <f t="shared" si="48"/>
        <v>4.9578820747300245E-2</v>
      </c>
      <c r="AR76" s="24">
        <f t="shared" si="49"/>
        <v>4.7730493765896886E-2</v>
      </c>
      <c r="AS76" s="24" t="e">
        <f t="shared" si="75"/>
        <v>#DIV/0!</v>
      </c>
      <c r="AT76" s="24">
        <f t="shared" si="76"/>
        <v>4.974638155207356E-2</v>
      </c>
      <c r="AV76" s="24">
        <f t="shared" si="28"/>
        <v>0.92422891781066152</v>
      </c>
      <c r="AW76" s="24">
        <f t="shared" si="29"/>
        <v>0.94183062446535493</v>
      </c>
      <c r="AX76" s="24">
        <f t="shared" si="30"/>
        <v>0.89695801199657232</v>
      </c>
      <c r="AY76" s="24">
        <f t="shared" si="31"/>
        <v>1.2238529014844803</v>
      </c>
      <c r="AZ76" s="24">
        <f t="shared" si="32"/>
        <v>0.76766595289079231</v>
      </c>
      <c r="BA76" s="24">
        <f t="shared" si="33"/>
        <v>0.92472927392153403</v>
      </c>
      <c r="BB76" s="24">
        <f t="shared" si="34"/>
        <v>0.81539180557719271</v>
      </c>
      <c r="BC76" s="24">
        <f t="shared" si="35"/>
        <v>0.84672374053342137</v>
      </c>
      <c r="BD76" s="24">
        <f t="shared" si="36"/>
        <v>0.65346130283847259</v>
      </c>
      <c r="BE76" s="24">
        <f t="shared" si="37"/>
        <v>0.82045662100456629</v>
      </c>
      <c r="BF76" s="24">
        <f t="shared" si="38"/>
        <v>0.81091905564924138</v>
      </c>
      <c r="BG76" s="24">
        <f t="shared" si="39"/>
        <v>1.0629602356406478</v>
      </c>
      <c r="BH76" s="24">
        <f t="shared" si="40"/>
        <v>0.93027071369975389</v>
      </c>
      <c r="BI76" s="24">
        <f t="shared" si="41"/>
        <v>1.3208455061007047</v>
      </c>
      <c r="BJ76" s="24">
        <f t="shared" si="42"/>
        <v>0.8912855910267472</v>
      </c>
      <c r="BK76" s="24">
        <f t="shared" si="43"/>
        <v>0.79681762545899626</v>
      </c>
      <c r="BL76" s="24">
        <f t="shared" si="44"/>
        <v>0.92417682418554215</v>
      </c>
      <c r="BM76" s="24">
        <f t="shared" si="50"/>
        <v>0.98465708513440098</v>
      </c>
      <c r="BN76" s="24">
        <f t="shared" si="51"/>
        <v>1.0255953205134869</v>
      </c>
      <c r="BO76" s="24">
        <f t="shared" si="52"/>
        <v>1.0136821591047922</v>
      </c>
      <c r="BP76" s="24" t="e">
        <f t="shared" si="45"/>
        <v>#DIV/0!</v>
      </c>
      <c r="BQ76" s="24">
        <f t="shared" si="46"/>
        <v>0.9168525127146121</v>
      </c>
    </row>
    <row r="77" spans="1:69" x14ac:dyDescent="0.25">
      <c r="A77" s="31">
        <f>+[1]NAC!A78</f>
        <v>44896</v>
      </c>
      <c r="B77" s="17">
        <f>+[1]NAC!B78</f>
        <v>1134.5999999999999</v>
      </c>
      <c r="C77" s="18">
        <f>+[1]NAC!C78</f>
        <v>1187.9000000000001</v>
      </c>
      <c r="D77" s="19">
        <f>+[1]NAC!D78</f>
        <v>948.8</v>
      </c>
      <c r="E77" s="19">
        <f>+[1]NAC!E78</f>
        <v>1371.3</v>
      </c>
      <c r="F77" s="19">
        <f>+[1]NAC!F78</f>
        <v>860.1</v>
      </c>
      <c r="G77" s="19">
        <f>+[1]NAC!G78</f>
        <v>1148.5</v>
      </c>
      <c r="H77" s="19">
        <f>+[1]NAC!H78</f>
        <v>1231.5</v>
      </c>
      <c r="I77" s="19">
        <f>+[1]NAC!I78</f>
        <v>1186.5999999999999</v>
      </c>
      <c r="J77" s="19">
        <f>+[1]NAC!J78</f>
        <v>837.2</v>
      </c>
      <c r="K77" s="19">
        <f>+[1]NAC!K78</f>
        <v>1042.7</v>
      </c>
      <c r="L77" s="19">
        <f>+[1]NAC!L78</f>
        <v>892.6</v>
      </c>
      <c r="M77" s="19">
        <f>+[1]NAC!M78</f>
        <v>1200.8</v>
      </c>
      <c r="N77" s="20">
        <f>+[1]NAC!N78</f>
        <v>995.3</v>
      </c>
      <c r="O77" s="18">
        <f>+[1]NAC!P78</f>
        <v>1413.2</v>
      </c>
      <c r="P77" s="18">
        <f>+[1]NAC!Q78</f>
        <v>1153.5999999999999</v>
      </c>
      <c r="Q77" s="18">
        <f>+[1]NAC!R78</f>
        <v>925.8</v>
      </c>
      <c r="R77" s="18">
        <f t="shared" si="53"/>
        <v>1134.7275217669999</v>
      </c>
      <c r="S77" s="19">
        <f t="shared" si="54"/>
        <v>1174.4756296349274</v>
      </c>
      <c r="T77" s="19">
        <f t="shared" si="55"/>
        <v>1186.3393118500953</v>
      </c>
      <c r="U77" s="19">
        <f t="shared" si="56"/>
        <v>1181.5862379961352</v>
      </c>
      <c r="V77" s="19"/>
      <c r="W77" s="20">
        <f t="shared" si="57"/>
        <v>1158.5020142802382</v>
      </c>
      <c r="Y77" s="24">
        <f t="shared" si="58"/>
        <v>5.123691281386078E-2</v>
      </c>
      <c r="Z77" s="24">
        <f t="shared" si="59"/>
        <v>4.6607929515418478E-2</v>
      </c>
      <c r="AA77" s="24">
        <f t="shared" si="60"/>
        <v>7.1485036702428006E-2</v>
      </c>
      <c r="AB77" s="24">
        <f t="shared" si="61"/>
        <v>4.0203292118637712E-2</v>
      </c>
      <c r="AC77" s="24">
        <f t="shared" si="62"/>
        <v>4.191399152029085E-2</v>
      </c>
      <c r="AD77" s="24">
        <f t="shared" si="63"/>
        <v>5.9306401033019762E-2</v>
      </c>
      <c r="AE77" s="24">
        <f t="shared" si="64"/>
        <v>5.6809405303355431E-2</v>
      </c>
      <c r="AF77" s="24">
        <f t="shared" si="65"/>
        <v>5.7858607470803181E-2</v>
      </c>
      <c r="AG77" s="24">
        <f t="shared" si="66"/>
        <v>3.3963196245523131E-2</v>
      </c>
      <c r="AH77" s="24">
        <f t="shared" si="67"/>
        <v>4.6152302598575279E-2</v>
      </c>
      <c r="AI77" s="24">
        <f t="shared" si="68"/>
        <v>3.8994296356652303E-2</v>
      </c>
      <c r="AJ77" s="24">
        <f t="shared" si="69"/>
        <v>7.156880242727115E-2</v>
      </c>
      <c r="AK77" s="24">
        <f t="shared" si="70"/>
        <v>5.7479813004674751E-2</v>
      </c>
      <c r="AL77" s="24">
        <f t="shared" si="71"/>
        <v>4.6427249166975271E-2</v>
      </c>
      <c r="AM77" s="24">
        <f t="shared" si="72"/>
        <v>5.2554744525547425E-2</v>
      </c>
      <c r="AN77" s="24">
        <f t="shared" si="73"/>
        <v>5.1089918256130851E-2</v>
      </c>
      <c r="AO77" s="24">
        <f t="shared" si="74"/>
        <v>5.139647575769013E-2</v>
      </c>
      <c r="AP77" s="24">
        <f t="shared" si="47"/>
        <v>5.1503105795448922E-2</v>
      </c>
      <c r="AQ77" s="24">
        <f t="shared" si="48"/>
        <v>5.3677237820879409E-2</v>
      </c>
      <c r="AR77" s="24">
        <f t="shared" si="49"/>
        <v>4.7833223366427591E-2</v>
      </c>
      <c r="AS77" s="24" t="e">
        <f t="shared" si="75"/>
        <v>#DIV/0!</v>
      </c>
      <c r="AT77" s="24">
        <f t="shared" si="76"/>
        <v>5.0636604882575931E-2</v>
      </c>
      <c r="AV77" s="24">
        <f t="shared" si="28"/>
        <v>0.94781115879828315</v>
      </c>
      <c r="AW77" s="24">
        <f t="shared" si="29"/>
        <v>0.94961431150500597</v>
      </c>
      <c r="AX77" s="24">
        <f t="shared" si="30"/>
        <v>0.9288473266924171</v>
      </c>
      <c r="AY77" s="24">
        <f t="shared" si="31"/>
        <v>1.2078570278538074</v>
      </c>
      <c r="AZ77" s="24">
        <f t="shared" si="32"/>
        <v>0.8039010067114094</v>
      </c>
      <c r="BA77" s="24">
        <f t="shared" si="33"/>
        <v>0.97235102181006372</v>
      </c>
      <c r="BB77" s="24">
        <f t="shared" si="34"/>
        <v>0.9090063556037824</v>
      </c>
      <c r="BC77" s="24">
        <f t="shared" si="35"/>
        <v>0.86191746430252625</v>
      </c>
      <c r="BD77" s="24">
        <f t="shared" si="36"/>
        <v>0.67842822774659184</v>
      </c>
      <c r="BE77" s="24">
        <f t="shared" si="37"/>
        <v>0.83219117905464768</v>
      </c>
      <c r="BF77" s="24">
        <f t="shared" si="38"/>
        <v>0.86307660196201197</v>
      </c>
      <c r="BG77" s="24">
        <f t="shared" si="39"/>
        <v>1.0879846983133366</v>
      </c>
      <c r="BH77" s="24">
        <f t="shared" si="40"/>
        <v>0.97833432717153634</v>
      </c>
      <c r="BI77" s="24">
        <f t="shared" si="41"/>
        <v>1.3412856196156393</v>
      </c>
      <c r="BJ77" s="24">
        <f t="shared" si="42"/>
        <v>0.9061467283542628</v>
      </c>
      <c r="BK77" s="24">
        <f t="shared" si="43"/>
        <v>0.85679903730445228</v>
      </c>
      <c r="BL77" s="24">
        <f t="shared" si="44"/>
        <v>0.94879940635294147</v>
      </c>
      <c r="BM77" s="24">
        <f t="shared" si="50"/>
        <v>0.99850140534521925</v>
      </c>
      <c r="BN77" s="24">
        <f t="shared" si="51"/>
        <v>1.0427064057159039</v>
      </c>
      <c r="BO77" s="24">
        <f t="shared" si="52"/>
        <v>1.0280162963978365</v>
      </c>
      <c r="BP77" s="24" t="e">
        <f t="shared" si="45"/>
        <v>#DIV/0!</v>
      </c>
      <c r="BQ77" s="24">
        <f t="shared" si="46"/>
        <v>0.94748768877476652</v>
      </c>
    </row>
    <row r="78" spans="1:69" x14ac:dyDescent="0.25">
      <c r="A78" s="31">
        <f>+[1]NAC!A79</f>
        <v>44927</v>
      </c>
      <c r="B78" s="17">
        <f>+[1]NAC!B79</f>
        <v>1203</v>
      </c>
      <c r="C78" s="18">
        <f>+[1]NAC!C79</f>
        <v>1268.3</v>
      </c>
      <c r="D78" s="19">
        <f>+[1]NAC!D79</f>
        <v>1017.9</v>
      </c>
      <c r="E78" s="19">
        <f>+[1]NAC!E79</f>
        <v>1402.8</v>
      </c>
      <c r="F78" s="19">
        <f>+[1]NAC!F79</f>
        <v>929.2</v>
      </c>
      <c r="G78" s="19">
        <f>+[1]NAC!G79</f>
        <v>1210.7</v>
      </c>
      <c r="H78" s="19">
        <f>+[1]NAC!H79</f>
        <v>1291.8</v>
      </c>
      <c r="I78" s="19">
        <f>+[1]NAC!I79</f>
        <v>1257.0999999999999</v>
      </c>
      <c r="J78" s="19">
        <f>+[1]NAC!J79</f>
        <v>903.9</v>
      </c>
      <c r="K78" s="19">
        <f>+[1]NAC!K79</f>
        <v>1136.0999999999999</v>
      </c>
      <c r="L78" s="19">
        <f>+[1]NAC!L79</f>
        <v>902.1</v>
      </c>
      <c r="M78" s="19">
        <f>+[1]NAC!M79</f>
        <v>1275.5999999999999</v>
      </c>
      <c r="N78" s="20">
        <f>+[1]NAC!N79</f>
        <v>1063</v>
      </c>
      <c r="O78" s="18">
        <f>+[1]NAC!P79</f>
        <v>1525.1</v>
      </c>
      <c r="P78" s="18">
        <f>+[1]NAC!Q79</f>
        <v>1215.3</v>
      </c>
      <c r="Q78" s="18">
        <f>+[1]NAC!R79</f>
        <v>991.5</v>
      </c>
      <c r="R78" s="18">
        <f t="shared" si="53"/>
        <v>1202.9541728439997</v>
      </c>
      <c r="S78" s="19">
        <f t="shared" si="54"/>
        <v>1245.2472742891441</v>
      </c>
      <c r="T78" s="19">
        <f t="shared" si="55"/>
        <v>1250.0512773134835</v>
      </c>
      <c r="U78" s="19">
        <f t="shared" si="56"/>
        <v>1241.653684851457</v>
      </c>
      <c r="V78" s="19"/>
      <c r="W78" s="20">
        <f t="shared" si="57"/>
        <v>1218.9480482886206</v>
      </c>
      <c r="Y78" s="24">
        <f t="shared" si="58"/>
        <v>6.0285563194077296E-2</v>
      </c>
      <c r="Z78" s="24">
        <f t="shared" si="59"/>
        <v>6.7682464853943802E-2</v>
      </c>
      <c r="AA78" s="24">
        <f t="shared" si="60"/>
        <v>7.2828836424957855E-2</v>
      </c>
      <c r="AB78" s="24">
        <f t="shared" si="61"/>
        <v>2.297090352220521E-2</v>
      </c>
      <c r="AC78" s="24">
        <f t="shared" si="62"/>
        <v>8.033949540751073E-2</v>
      </c>
      <c r="AD78" s="24">
        <f t="shared" si="63"/>
        <v>5.4157596865476831E-2</v>
      </c>
      <c r="AE78" s="24">
        <f t="shared" si="64"/>
        <v>4.8964677222898878E-2</v>
      </c>
      <c r="AF78" s="24">
        <f t="shared" si="65"/>
        <v>5.9413450193831041E-2</v>
      </c>
      <c r="AG78" s="24">
        <f t="shared" si="66"/>
        <v>7.9670329670329609E-2</v>
      </c>
      <c r="AH78" s="24">
        <f t="shared" si="67"/>
        <v>8.9575141459671936E-2</v>
      </c>
      <c r="AI78" s="24">
        <f t="shared" si="68"/>
        <v>1.0643065202778468E-2</v>
      </c>
      <c r="AJ78" s="24">
        <f t="shared" si="69"/>
        <v>6.2291805463024597E-2</v>
      </c>
      <c r="AK78" s="24">
        <f t="shared" si="70"/>
        <v>6.8019692555008504E-2</v>
      </c>
      <c r="AL78" s="24">
        <f t="shared" si="71"/>
        <v>7.9181998301726564E-2</v>
      </c>
      <c r="AM78" s="24">
        <f t="shared" si="72"/>
        <v>5.3484743411927882E-2</v>
      </c>
      <c r="AN78" s="24">
        <f t="shared" si="73"/>
        <v>7.0965651328580792E-2</v>
      </c>
      <c r="AO78" s="24">
        <f t="shared" si="74"/>
        <v>6.0126021241431626E-2</v>
      </c>
      <c r="AP78" s="24">
        <f t="shared" si="47"/>
        <v>6.0258078472190446E-2</v>
      </c>
      <c r="AQ78" s="24">
        <f t="shared" si="48"/>
        <v>5.3704673550798443E-2</v>
      </c>
      <c r="AR78" s="24">
        <f t="shared" si="49"/>
        <v>5.0836278321242823E-2</v>
      </c>
      <c r="AS78" s="24" t="e">
        <f t="shared" si="75"/>
        <v>#DIV/0!</v>
      </c>
      <c r="AT78" s="24">
        <f t="shared" si="76"/>
        <v>5.2176028408493336E-2</v>
      </c>
      <c r="AV78" s="24">
        <f t="shared" si="28"/>
        <v>0.98842975206611561</v>
      </c>
      <c r="AW78" s="24">
        <f t="shared" si="29"/>
        <v>0.98357835470753829</v>
      </c>
      <c r="AX78" s="24">
        <f t="shared" si="30"/>
        <v>1.0325479233226837</v>
      </c>
      <c r="AY78" s="24">
        <f t="shared" si="31"/>
        <v>1.2056603773584906</v>
      </c>
      <c r="AZ78" s="24">
        <f t="shared" si="32"/>
        <v>0.9150865622423745</v>
      </c>
      <c r="BA78" s="24">
        <f t="shared" si="33"/>
        <v>1.0121322918397873</v>
      </c>
      <c r="BB78" s="24">
        <f t="shared" si="34"/>
        <v>0.92317999106744053</v>
      </c>
      <c r="BC78" s="24">
        <f t="shared" si="35"/>
        <v>0.91952969919071603</v>
      </c>
      <c r="BD78" s="24">
        <f t="shared" si="36"/>
        <v>0.686066032456631</v>
      </c>
      <c r="BE78" s="24">
        <f t="shared" si="37"/>
        <v>0.91552857865452686</v>
      </c>
      <c r="BF78" s="24">
        <f t="shared" si="38"/>
        <v>0.86847555923777953</v>
      </c>
      <c r="BG78" s="24">
        <f t="shared" si="39"/>
        <v>1.0987166831194473</v>
      </c>
      <c r="BH78" s="24">
        <f t="shared" si="40"/>
        <v>1.0259195730893844</v>
      </c>
      <c r="BI78" s="24">
        <f t="shared" si="41"/>
        <v>1.3167248974631627</v>
      </c>
      <c r="BJ78" s="24">
        <f t="shared" si="42"/>
        <v>0.94385796545105549</v>
      </c>
      <c r="BK78" s="24">
        <f t="shared" si="43"/>
        <v>0.93501170960187352</v>
      </c>
      <c r="BL78" s="24">
        <f t="shared" si="44"/>
        <v>0.98893454217378474</v>
      </c>
      <c r="BM78" s="24">
        <f t="shared" si="50"/>
        <v>1.0327216415471496</v>
      </c>
      <c r="BN78" s="24">
        <f t="shared" si="51"/>
        <v>1.0717991159976341</v>
      </c>
      <c r="BO78" s="24">
        <f t="shared" si="52"/>
        <v>1.0628649827705896</v>
      </c>
      <c r="BP78" s="24" t="e">
        <f t="shared" si="45"/>
        <v>#DIV/0!</v>
      </c>
      <c r="BQ78" s="24">
        <f t="shared" si="46"/>
        <v>0.9813173986473962</v>
      </c>
    </row>
    <row r="79" spans="1:69" x14ac:dyDescent="0.25">
      <c r="A79" s="31">
        <f>+[1]NAC!A80</f>
        <v>44958</v>
      </c>
      <c r="B79" s="17">
        <f>+[1]NAC!B80</f>
        <v>1282.7</v>
      </c>
      <c r="C79" s="18">
        <f>+[1]NAC!C80</f>
        <v>1392.4</v>
      </c>
      <c r="D79" s="19">
        <f>+[1]NAC!D80</f>
        <v>1071.0999999999999</v>
      </c>
      <c r="E79" s="19">
        <f>+[1]NAC!E80</f>
        <v>1457.8</v>
      </c>
      <c r="F79" s="19">
        <f>+[1]NAC!F80</f>
        <v>973.8</v>
      </c>
      <c r="G79" s="19">
        <f>+[1]NAC!G80</f>
        <v>1271.9000000000001</v>
      </c>
      <c r="H79" s="19">
        <f>+[1]NAC!H80</f>
        <v>1360.5</v>
      </c>
      <c r="I79" s="19">
        <f>+[1]NAC!I80</f>
        <v>1318.2</v>
      </c>
      <c r="J79" s="19">
        <f>+[1]NAC!J80</f>
        <v>974.8</v>
      </c>
      <c r="K79" s="19">
        <f>+[1]NAC!K80</f>
        <v>1205.9000000000001</v>
      </c>
      <c r="L79" s="19">
        <f>+[1]NAC!L80</f>
        <v>930.5</v>
      </c>
      <c r="M79" s="19">
        <f>+[1]NAC!M80</f>
        <v>1371.9</v>
      </c>
      <c r="N79" s="20">
        <f>+[1]NAC!N80</f>
        <v>1132</v>
      </c>
      <c r="O79" s="18">
        <f>+[1]NAC!P80</f>
        <v>1576</v>
      </c>
      <c r="P79" s="18">
        <f>+[1]NAC!Q80</f>
        <v>1308.8</v>
      </c>
      <c r="Q79" s="18">
        <f>+[1]NAC!R80</f>
        <v>1042.5</v>
      </c>
      <c r="R79" s="18">
        <f t="shared" si="53"/>
        <v>1282.7996917099999</v>
      </c>
      <c r="S79" s="19">
        <f t="shared" si="54"/>
        <v>1336.6976113860624</v>
      </c>
      <c r="T79" s="19">
        <f t="shared" si="55"/>
        <v>1320.7289007905208</v>
      </c>
      <c r="U79" s="19">
        <f t="shared" si="56"/>
        <v>1303.9095066365453</v>
      </c>
      <c r="V79" s="19"/>
      <c r="W79" s="20">
        <f t="shared" si="57"/>
        <v>1280.9167811442583</v>
      </c>
      <c r="Y79" s="24">
        <f t="shared" si="58"/>
        <v>6.6251039068994322E-2</v>
      </c>
      <c r="Z79" s="24">
        <f t="shared" si="59"/>
        <v>9.7847512418197669E-2</v>
      </c>
      <c r="AA79" s="24">
        <f t="shared" si="60"/>
        <v>5.2264466057569514E-2</v>
      </c>
      <c r="AB79" s="24">
        <f t="shared" si="61"/>
        <v>3.9207299686341512E-2</v>
      </c>
      <c r="AC79" s="24">
        <f t="shared" si="62"/>
        <v>4.7998278088678292E-2</v>
      </c>
      <c r="AD79" s="24">
        <f t="shared" si="63"/>
        <v>5.0549269017923448E-2</v>
      </c>
      <c r="AE79" s="24">
        <f t="shared" si="64"/>
        <v>5.318160705991648E-2</v>
      </c>
      <c r="AF79" s="24">
        <f t="shared" si="65"/>
        <v>4.8603929679420954E-2</v>
      </c>
      <c r="AG79" s="24">
        <f t="shared" si="66"/>
        <v>7.8437880296492901E-2</v>
      </c>
      <c r="AH79" s="24">
        <f t="shared" si="67"/>
        <v>6.1438253674852783E-2</v>
      </c>
      <c r="AI79" s="24">
        <f t="shared" si="68"/>
        <v>3.1482097328455749E-2</v>
      </c>
      <c r="AJ79" s="24">
        <f t="shared" si="69"/>
        <v>7.549388523047984E-2</v>
      </c>
      <c r="AK79" s="24">
        <f t="shared" si="70"/>
        <v>6.491063029162758E-2</v>
      </c>
      <c r="AL79" s="24">
        <f t="shared" si="71"/>
        <v>3.3374860664874495E-2</v>
      </c>
      <c r="AM79" s="24">
        <f t="shared" si="72"/>
        <v>7.6935736032255342E-2</v>
      </c>
      <c r="AN79" s="24">
        <f t="shared" si="73"/>
        <v>5.1437216338880543E-2</v>
      </c>
      <c r="AO79" s="24">
        <f t="shared" si="74"/>
        <v>6.6374530857838954E-2</v>
      </c>
      <c r="AP79" s="24">
        <f t="shared" si="47"/>
        <v>7.3439499917093309E-2</v>
      </c>
      <c r="AQ79" s="24">
        <f t="shared" si="48"/>
        <v>5.6539779415235136E-2</v>
      </c>
      <c r="AR79" s="24">
        <f t="shared" si="49"/>
        <v>5.0139441089434023E-2</v>
      </c>
      <c r="AS79" s="24" t="e">
        <f t="shared" si="75"/>
        <v>#DIV/0!</v>
      </c>
      <c r="AT79" s="24">
        <f t="shared" si="76"/>
        <v>5.0837878564751415E-2</v>
      </c>
      <c r="AV79" s="24">
        <f t="shared" si="28"/>
        <v>1.0251026207767606</v>
      </c>
      <c r="AW79" s="24">
        <f t="shared" si="29"/>
        <v>1.0261932479627474</v>
      </c>
      <c r="AX79" s="24">
        <f t="shared" si="30"/>
        <v>1.0834468002334172</v>
      </c>
      <c r="AY79" s="24">
        <f t="shared" si="31"/>
        <v>1.2168491484184911</v>
      </c>
      <c r="AZ79" s="24">
        <f t="shared" si="32"/>
        <v>0.9518941671677692</v>
      </c>
      <c r="BA79" s="24">
        <f t="shared" si="33"/>
        <v>1.0243514244787524</v>
      </c>
      <c r="BB79" s="24">
        <f t="shared" si="34"/>
        <v>0.95446056601063067</v>
      </c>
      <c r="BC79" s="24">
        <f t="shared" si="35"/>
        <v>0.91821885913853318</v>
      </c>
      <c r="BD79" s="24">
        <f t="shared" si="36"/>
        <v>0.7919117647058822</v>
      </c>
      <c r="BE79" s="24">
        <f t="shared" si="37"/>
        <v>0.98763804186583148</v>
      </c>
      <c r="BF79" s="24">
        <f t="shared" si="38"/>
        <v>0.87752219531880549</v>
      </c>
      <c r="BG79" s="24">
        <f t="shared" si="39"/>
        <v>1.1638801261829657</v>
      </c>
      <c r="BH79" s="24">
        <f t="shared" si="40"/>
        <v>1.0679576178297405</v>
      </c>
      <c r="BI79" s="24">
        <f t="shared" si="41"/>
        <v>1.2082107328008966</v>
      </c>
      <c r="BJ79" s="24">
        <f t="shared" si="42"/>
        <v>1.0042879019908115</v>
      </c>
      <c r="BK79" s="24">
        <f t="shared" si="43"/>
        <v>0.9733106189664964</v>
      </c>
      <c r="BL79" s="24">
        <f t="shared" si="44"/>
        <v>1.0250695491891437</v>
      </c>
      <c r="BM79" s="24">
        <f t="shared" si="50"/>
        <v>1.0734117837132637</v>
      </c>
      <c r="BN79" s="24">
        <f t="shared" si="51"/>
        <v>1.1115229143778338</v>
      </c>
      <c r="BO79" s="24">
        <f t="shared" si="52"/>
        <v>1.0940010300094487</v>
      </c>
      <c r="BP79" s="24" t="e">
        <f t="shared" si="45"/>
        <v>#DIV/0!</v>
      </c>
      <c r="BQ79" s="24">
        <f t="shared" si="46"/>
        <v>1.0077776175526436</v>
      </c>
    </row>
    <row r="80" spans="1:69" x14ac:dyDescent="0.25">
      <c r="A80" s="31">
        <f>+[1]NAC!A81</f>
        <v>44986</v>
      </c>
      <c r="B80" s="17">
        <f>+[1]NAC!B81</f>
        <v>1381.2</v>
      </c>
      <c r="C80" s="18">
        <f>+[1]NAC!C81</f>
        <v>1522.5</v>
      </c>
      <c r="D80" s="19">
        <f>+[1]NAC!D81</f>
        <v>1159.9000000000001</v>
      </c>
      <c r="E80" s="19">
        <f>+[1]NAC!E81</f>
        <v>1595.1</v>
      </c>
      <c r="F80" s="19">
        <f>+[1]NAC!F81</f>
        <v>1037.2</v>
      </c>
      <c r="G80" s="19">
        <f>+[1]NAC!G81</f>
        <v>1345.8</v>
      </c>
      <c r="H80" s="19">
        <f>+[1]NAC!H81</f>
        <v>1438.3</v>
      </c>
      <c r="I80" s="19">
        <f>+[1]NAC!I81</f>
        <v>1388.2</v>
      </c>
      <c r="J80" s="19">
        <f>+[1]NAC!J81</f>
        <v>993.5</v>
      </c>
      <c r="K80" s="19">
        <f>+[1]NAC!K81</f>
        <v>1258.8</v>
      </c>
      <c r="L80" s="19">
        <f>+[1]NAC!L81</f>
        <v>1201.0999999999999</v>
      </c>
      <c r="M80" s="19">
        <f>+[1]NAC!M81</f>
        <v>1480</v>
      </c>
      <c r="N80" s="20">
        <f>+[1]NAC!N81</f>
        <v>1203.4000000000001</v>
      </c>
      <c r="O80" s="18">
        <f>+[1]NAC!P81</f>
        <v>1723</v>
      </c>
      <c r="P80" s="18">
        <f>+[1]NAC!Q81</f>
        <v>1403.1</v>
      </c>
      <c r="Q80" s="18">
        <f>+[1]NAC!R81</f>
        <v>1128.9000000000001</v>
      </c>
      <c r="R80" s="18">
        <f t="shared" si="53"/>
        <v>1381.9388896109997</v>
      </c>
      <c r="S80" s="19">
        <f t="shared" si="54"/>
        <v>1445.78993383738</v>
      </c>
      <c r="T80" s="19">
        <f t="shared" si="55"/>
        <v>1416.0357392739099</v>
      </c>
      <c r="U80" s="19">
        <f t="shared" si="56"/>
        <v>1395.0113694725972</v>
      </c>
      <c r="V80" s="19"/>
      <c r="W80" s="20">
        <f t="shared" si="57"/>
        <v>1369.4670296156009</v>
      </c>
      <c r="Y80" s="24">
        <f t="shared" si="58"/>
        <v>7.6791143681297358E-2</v>
      </c>
      <c r="Z80" s="24">
        <f t="shared" si="59"/>
        <v>9.3435794311979237E-2</v>
      </c>
      <c r="AA80" s="24">
        <f t="shared" si="60"/>
        <v>8.2905424330128152E-2</v>
      </c>
      <c r="AB80" s="24">
        <f t="shared" si="61"/>
        <v>9.4183015502812495E-2</v>
      </c>
      <c r="AC80" s="24">
        <f t="shared" si="62"/>
        <v>6.5105771205586471E-2</v>
      </c>
      <c r="AD80" s="24">
        <f t="shared" si="63"/>
        <v>5.8102052048116803E-2</v>
      </c>
      <c r="AE80" s="24">
        <f t="shared" si="64"/>
        <v>5.7184858507901559E-2</v>
      </c>
      <c r="AF80" s="24">
        <f t="shared" si="65"/>
        <v>5.3102715824609348E-2</v>
      </c>
      <c r="AG80" s="24">
        <f t="shared" si="66"/>
        <v>1.9183422240459658E-2</v>
      </c>
      <c r="AH80" s="24">
        <f t="shared" si="67"/>
        <v>4.3867650717306361E-2</v>
      </c>
      <c r="AI80" s="24">
        <f t="shared" si="68"/>
        <v>0.29081139172487891</v>
      </c>
      <c r="AJ80" s="24">
        <f t="shared" si="69"/>
        <v>7.879583059989792E-2</v>
      </c>
      <c r="AK80" s="24">
        <f t="shared" si="70"/>
        <v>6.3074204946996559E-2</v>
      </c>
      <c r="AL80" s="24">
        <f t="shared" si="71"/>
        <v>9.3274111675127003E-2</v>
      </c>
      <c r="AM80" s="24">
        <f t="shared" si="72"/>
        <v>7.2050733496332509E-2</v>
      </c>
      <c r="AN80" s="24">
        <f t="shared" si="73"/>
        <v>8.2877697841726716E-2</v>
      </c>
      <c r="AO80" s="24">
        <f t="shared" si="74"/>
        <v>7.7283459406546129E-2</v>
      </c>
      <c r="AP80" s="24">
        <f t="shared" si="47"/>
        <v>8.1613314426586259E-2</v>
      </c>
      <c r="AQ80" s="24">
        <f t="shared" si="48"/>
        <v>7.2162302518210542E-2</v>
      </c>
      <c r="AR80" s="24">
        <f t="shared" si="49"/>
        <v>6.9868240374326707E-2</v>
      </c>
      <c r="AS80" s="24" t="e">
        <f t="shared" si="75"/>
        <v>#DIV/0!</v>
      </c>
      <c r="AT80" s="24">
        <f t="shared" si="76"/>
        <v>6.9130368010511756E-2</v>
      </c>
      <c r="AV80" s="24">
        <f t="shared" si="28"/>
        <v>1.0428930631563378</v>
      </c>
      <c r="AW80" s="24">
        <f t="shared" si="29"/>
        <v>1.0660876645406434</v>
      </c>
      <c r="AX80" s="24">
        <f t="shared" si="30"/>
        <v>1.13373804267844</v>
      </c>
      <c r="AY80" s="24">
        <f t="shared" si="31"/>
        <v>1.1880658436213989</v>
      </c>
      <c r="AZ80" s="24">
        <f t="shared" si="32"/>
        <v>0.93075204765450481</v>
      </c>
      <c r="BA80" s="24">
        <f t="shared" si="33"/>
        <v>1.0518371703003506</v>
      </c>
      <c r="BB80" s="24">
        <f t="shared" si="34"/>
        <v>0.96865589926088136</v>
      </c>
      <c r="BC80" s="24">
        <f t="shared" si="35"/>
        <v>0.91528697571743955</v>
      </c>
      <c r="BD80" s="24">
        <f t="shared" si="36"/>
        <v>0.76528073916133632</v>
      </c>
      <c r="BE80" s="24">
        <f t="shared" si="37"/>
        <v>1.0079757537087253</v>
      </c>
      <c r="BF80" s="24">
        <f t="shared" si="38"/>
        <v>0.96033948098580035</v>
      </c>
      <c r="BG80" s="24">
        <f t="shared" si="39"/>
        <v>1.2139117427075541</v>
      </c>
      <c r="BH80" s="24">
        <f t="shared" si="40"/>
        <v>1.0830881080145405</v>
      </c>
      <c r="BI80" s="24">
        <f t="shared" si="41"/>
        <v>1.2733869903681225</v>
      </c>
      <c r="BJ80" s="24">
        <f t="shared" si="42"/>
        <v>1.0194300518134716</v>
      </c>
      <c r="BK80" s="24">
        <f t="shared" si="43"/>
        <v>0.97084497206703935</v>
      </c>
      <c r="BL80" s="24">
        <f t="shared" si="44"/>
        <v>1.0441012296017083</v>
      </c>
      <c r="BM80" s="24">
        <f t="shared" si="50"/>
        <v>1.1010246320019275</v>
      </c>
      <c r="BN80" s="24">
        <f t="shared" si="51"/>
        <v>1.1274409279240598</v>
      </c>
      <c r="BO80" s="24">
        <f t="shared" si="52"/>
        <v>1.098854418189112</v>
      </c>
      <c r="BP80" s="24" t="e">
        <f t="shared" si="45"/>
        <v>#DIV/0!</v>
      </c>
      <c r="BQ80" s="24">
        <f t="shared" si="46"/>
        <v>1.0141168838980628</v>
      </c>
    </row>
    <row r="81" spans="1:69" x14ac:dyDescent="0.25">
      <c r="A81" s="31">
        <f>+[1]NAC!A82</f>
        <v>45017</v>
      </c>
      <c r="B81" s="17">
        <f>+[1]NAC!B82</f>
        <v>1497.2</v>
      </c>
      <c r="C81" s="18">
        <f>+[1]NAC!C82</f>
        <v>1677</v>
      </c>
      <c r="D81" s="19">
        <f>+[1]NAC!D82</f>
        <v>1203.8</v>
      </c>
      <c r="E81" s="19">
        <f>+[1]NAC!E82</f>
        <v>1768.1</v>
      </c>
      <c r="F81" s="19">
        <f>+[1]NAC!F82</f>
        <v>1095.5</v>
      </c>
      <c r="G81" s="19">
        <f>+[1]NAC!G82</f>
        <v>1462</v>
      </c>
      <c r="H81" s="19">
        <f>+[1]NAC!H82</f>
        <v>1533</v>
      </c>
      <c r="I81" s="19">
        <f>+[1]NAC!I82</f>
        <v>1477.7</v>
      </c>
      <c r="J81" s="19">
        <f>+[1]NAC!J82</f>
        <v>1055.7</v>
      </c>
      <c r="K81" s="19">
        <f>+[1]NAC!K82</f>
        <v>1353.7</v>
      </c>
      <c r="L81" s="19">
        <f>+[1]NAC!L82</f>
        <v>1261.5</v>
      </c>
      <c r="M81" s="19">
        <f>+[1]NAC!M82</f>
        <v>1626.3</v>
      </c>
      <c r="N81" s="20">
        <f>+[1]NAC!N82</f>
        <v>1282.8</v>
      </c>
      <c r="O81" s="18">
        <f>+[1]NAC!P82</f>
        <v>1940.9</v>
      </c>
      <c r="P81" s="18">
        <f>+[1]NAC!Q82</f>
        <v>1521</v>
      </c>
      <c r="Q81" s="18">
        <f>+[1]NAC!R82</f>
        <v>1184.0999999999999</v>
      </c>
      <c r="R81" s="18">
        <f t="shared" si="53"/>
        <v>1498.4781107839999</v>
      </c>
      <c r="S81" s="19">
        <f t="shared" si="54"/>
        <v>1581.9445092344517</v>
      </c>
      <c r="T81" s="19">
        <f t="shared" si="55"/>
        <v>1547.3957011944201</v>
      </c>
      <c r="U81" s="19">
        <f t="shared" si="56"/>
        <v>1521.4607003334606</v>
      </c>
      <c r="V81" s="19"/>
      <c r="W81" s="20">
        <f t="shared" si="57"/>
        <v>1476.5113248979478</v>
      </c>
      <c r="Y81" s="24">
        <f t="shared" si="58"/>
        <v>8.3984940631335103E-2</v>
      </c>
      <c r="Z81" s="24">
        <f t="shared" si="59"/>
        <v>0.10147783251231535</v>
      </c>
      <c r="AA81" s="24">
        <f t="shared" si="60"/>
        <v>3.7848090352616381E-2</v>
      </c>
      <c r="AB81" s="24">
        <f t="shared" si="61"/>
        <v>0.10845715002194223</v>
      </c>
      <c r="AC81" s="24">
        <f t="shared" si="62"/>
        <v>5.6209024296181909E-2</v>
      </c>
      <c r="AD81" s="24">
        <f t="shared" si="63"/>
        <v>8.6342695794323188E-2</v>
      </c>
      <c r="AE81" s="24">
        <f t="shared" si="64"/>
        <v>6.5841618577487271E-2</v>
      </c>
      <c r="AF81" s="24">
        <f t="shared" si="65"/>
        <v>6.447197810113825E-2</v>
      </c>
      <c r="AG81" s="24">
        <f t="shared" si="66"/>
        <v>6.2606945143432347E-2</v>
      </c>
      <c r="AH81" s="24">
        <f t="shared" si="67"/>
        <v>7.538925961232934E-2</v>
      </c>
      <c r="AI81" s="24">
        <f t="shared" si="68"/>
        <v>5.0287236699692039E-2</v>
      </c>
      <c r="AJ81" s="24">
        <f t="shared" si="69"/>
        <v>9.8851351351351369E-2</v>
      </c>
      <c r="AK81" s="24">
        <f t="shared" si="70"/>
        <v>6.5979724115007299E-2</v>
      </c>
      <c r="AL81" s="24">
        <f t="shared" si="71"/>
        <v>0.12646546720835761</v>
      </c>
      <c r="AM81" s="24">
        <f t="shared" si="72"/>
        <v>8.402822322001291E-2</v>
      </c>
      <c r="AN81" s="24">
        <f t="shared" si="73"/>
        <v>4.889715652404969E-2</v>
      </c>
      <c r="AO81" s="24">
        <f t="shared" si="74"/>
        <v>8.4330227659925372E-2</v>
      </c>
      <c r="AP81" s="24">
        <f t="shared" si="47"/>
        <v>9.4173138303497383E-2</v>
      </c>
      <c r="AQ81" s="24">
        <f t="shared" si="48"/>
        <v>9.2765993313040696E-2</v>
      </c>
      <c r="AR81" s="24">
        <f t="shared" si="49"/>
        <v>9.0643942858092519E-2</v>
      </c>
      <c r="AS81" s="24" t="e">
        <f t="shared" si="75"/>
        <v>#DIV/0!</v>
      </c>
      <c r="AT81" s="24">
        <f t="shared" si="76"/>
        <v>7.8164930566012591E-2</v>
      </c>
      <c r="AV81" s="24">
        <f t="shared" si="28"/>
        <v>1.0884363230576093</v>
      </c>
      <c r="AW81" s="24">
        <f t="shared" si="29"/>
        <v>1.1497243943084219</v>
      </c>
      <c r="AX81" s="24">
        <f t="shared" si="30"/>
        <v>1.1427554289782842</v>
      </c>
      <c r="AY81" s="24">
        <f t="shared" si="31"/>
        <v>1.2070902509050057</v>
      </c>
      <c r="AZ81" s="24">
        <f t="shared" si="32"/>
        <v>0.95032935730817147</v>
      </c>
      <c r="BA81" s="24">
        <f t="shared" si="33"/>
        <v>1.1127167630057802</v>
      </c>
      <c r="BB81" s="24">
        <f t="shared" si="34"/>
        <v>0.9722115013508299</v>
      </c>
      <c r="BC81" s="24">
        <f t="shared" si="35"/>
        <v>0.93542894564505574</v>
      </c>
      <c r="BD81" s="24">
        <f t="shared" si="36"/>
        <v>0.80987484999142834</v>
      </c>
      <c r="BE81" s="24">
        <f t="shared" si="37"/>
        <v>1.0523044269254092</v>
      </c>
      <c r="BF81" s="24">
        <f t="shared" si="38"/>
        <v>0.98505114083398904</v>
      </c>
      <c r="BG81" s="24">
        <f t="shared" si="39"/>
        <v>1.2663043478260869</v>
      </c>
      <c r="BH81" s="24">
        <f t="shared" si="40"/>
        <v>1.1095214602861372</v>
      </c>
      <c r="BI81" s="24">
        <f t="shared" si="41"/>
        <v>1.4291614518147684</v>
      </c>
      <c r="BJ81" s="24">
        <f t="shared" si="42"/>
        <v>1.0515241435122742</v>
      </c>
      <c r="BK81" s="24">
        <f t="shared" si="43"/>
        <v>0.9894153225806448</v>
      </c>
      <c r="BL81" s="24">
        <f t="shared" si="44"/>
        <v>1.0898857497721433</v>
      </c>
      <c r="BM81" s="24">
        <f t="shared" si="50"/>
        <v>1.1593514905411664</v>
      </c>
      <c r="BN81" s="24">
        <f t="shared" si="51"/>
        <v>1.1685158089742305</v>
      </c>
      <c r="BO81" s="24">
        <f t="shared" si="52"/>
        <v>1.1361323373657553</v>
      </c>
      <c r="BP81" s="24" t="e">
        <f t="shared" si="45"/>
        <v>#DIV/0!</v>
      </c>
      <c r="BQ81" s="24">
        <f t="shared" si="46"/>
        <v>1.0425669917297777</v>
      </c>
    </row>
    <row r="82" spans="1:69" x14ac:dyDescent="0.25">
      <c r="A82" s="31">
        <f>+[1]NAC!A83</f>
        <v>45047</v>
      </c>
      <c r="B82" s="17">
        <f>+[1]NAC!B83</f>
        <v>1613.6</v>
      </c>
      <c r="C82" s="18">
        <f>+[1]NAC!C83</f>
        <v>1774.4</v>
      </c>
      <c r="D82" s="19">
        <f>+[1]NAC!D83</f>
        <v>1305.4000000000001</v>
      </c>
      <c r="E82" s="19">
        <f>+[1]NAC!E83</f>
        <v>1903.2</v>
      </c>
      <c r="F82" s="19">
        <f>+[1]NAC!F83</f>
        <v>1225.4000000000001</v>
      </c>
      <c r="G82" s="19">
        <f>+[1]NAC!G83</f>
        <v>1590.1</v>
      </c>
      <c r="H82" s="19">
        <f>+[1]NAC!H83</f>
        <v>1671.7</v>
      </c>
      <c r="I82" s="19">
        <f>+[1]NAC!I83</f>
        <v>1597.9</v>
      </c>
      <c r="J82" s="19">
        <f>+[1]NAC!J83</f>
        <v>1126.8</v>
      </c>
      <c r="K82" s="19">
        <f>+[1]NAC!K83</f>
        <v>1466.9</v>
      </c>
      <c r="L82" s="19">
        <f>+[1]NAC!L83</f>
        <v>1323.5</v>
      </c>
      <c r="M82" s="19">
        <f>+[1]NAC!M83</f>
        <v>1778.1</v>
      </c>
      <c r="N82" s="20">
        <f>+[1]NAC!N83</f>
        <v>1374</v>
      </c>
      <c r="O82" s="18">
        <f>+[1]NAC!P83</f>
        <v>2056.9</v>
      </c>
      <c r="P82" s="18">
        <f>+[1]NAC!Q83</f>
        <v>1640.3</v>
      </c>
      <c r="Q82" s="18">
        <f>+[1]NAC!R83</f>
        <v>1291.0999999999999</v>
      </c>
      <c r="R82" s="18">
        <f t="shared" si="53"/>
        <v>1614.8065626969997</v>
      </c>
      <c r="S82" s="19">
        <f t="shared" si="54"/>
        <v>1696.8168694524818</v>
      </c>
      <c r="T82" s="19">
        <f t="shared" si="55"/>
        <v>1676.66385223717</v>
      </c>
      <c r="U82" s="19">
        <f t="shared" si="56"/>
        <v>1643.322873109485</v>
      </c>
      <c r="V82" s="19"/>
      <c r="W82" s="20">
        <f t="shared" si="57"/>
        <v>1595.1569567473048</v>
      </c>
      <c r="Y82" s="24">
        <f t="shared" si="58"/>
        <v>7.7745124231899387E-2</v>
      </c>
      <c r="Z82" s="24">
        <f t="shared" si="59"/>
        <v>5.8079904591532561E-2</v>
      </c>
      <c r="AA82" s="24">
        <f t="shared" si="60"/>
        <v>8.4399401894002413E-2</v>
      </c>
      <c r="AB82" s="24">
        <f t="shared" si="61"/>
        <v>7.6409705333408739E-2</v>
      </c>
      <c r="AC82" s="24">
        <f t="shared" si="62"/>
        <v>0.1185759926973986</v>
      </c>
      <c r="AD82" s="24">
        <f t="shared" si="63"/>
        <v>8.7619699042407628E-2</v>
      </c>
      <c r="AE82" s="24">
        <f t="shared" si="64"/>
        <v>9.0476190476190599E-2</v>
      </c>
      <c r="AF82" s="24">
        <f t="shared" si="65"/>
        <v>8.134262705555928E-2</v>
      </c>
      <c r="AG82" s="24">
        <f t="shared" si="66"/>
        <v>6.7348678601875545E-2</v>
      </c>
      <c r="AH82" s="24">
        <f t="shared" si="67"/>
        <v>8.3622663810297704E-2</v>
      </c>
      <c r="AI82" s="24">
        <f t="shared" si="68"/>
        <v>4.9147839873166843E-2</v>
      </c>
      <c r="AJ82" s="24">
        <f t="shared" si="69"/>
        <v>9.3340712045747898E-2</v>
      </c>
      <c r="AK82" s="24">
        <f t="shared" si="70"/>
        <v>7.1094480823199246E-2</v>
      </c>
      <c r="AL82" s="24">
        <f t="shared" si="71"/>
        <v>5.9766087897367148E-2</v>
      </c>
      <c r="AM82" s="24">
        <f t="shared" si="72"/>
        <v>7.8435239973701387E-2</v>
      </c>
      <c r="AN82" s="24">
        <f t="shared" si="73"/>
        <v>9.0363989527911581E-2</v>
      </c>
      <c r="AO82" s="24">
        <f t="shared" si="74"/>
        <v>7.7631065195965299E-2</v>
      </c>
      <c r="AP82" s="24">
        <f t="shared" si="47"/>
        <v>7.2614658445649294E-2</v>
      </c>
      <c r="AQ82" s="24">
        <f t="shared" si="48"/>
        <v>8.3539169032826655E-2</v>
      </c>
      <c r="AR82" s="24">
        <f t="shared" si="49"/>
        <v>8.0095511339409287E-2</v>
      </c>
      <c r="AS82" s="24" t="e">
        <f t="shared" si="75"/>
        <v>#DIV/0!</v>
      </c>
      <c r="AT82" s="24">
        <f t="shared" si="76"/>
        <v>8.0355382209857051E-2</v>
      </c>
      <c r="AV82" s="24">
        <f t="shared" ref="AV82:AV95" si="77">+B82/B70-1</f>
        <v>1.1426105430885669</v>
      </c>
      <c r="AW82" s="24">
        <f t="shared" ref="AW82:AW95" si="78">+C82/C70-1</f>
        <v>1.1782469923889027</v>
      </c>
      <c r="AX82" s="24">
        <f t="shared" ref="AX82:AX95" si="79">+D82/D70-1</f>
        <v>1.1991239892183287</v>
      </c>
      <c r="AY82" s="24">
        <f t="shared" ref="AY82:AY95" si="80">+E82/E70-1</f>
        <v>1.2464589235127477</v>
      </c>
      <c r="AZ82" s="24">
        <f t="shared" ref="AZ82:AZ95" si="81">+F82/F70-1</f>
        <v>1.1065841499054496</v>
      </c>
      <c r="BA82" s="24">
        <f t="shared" ref="BA82:BA95" si="82">+G82/G70-1</f>
        <v>1.1812071330589848</v>
      </c>
      <c r="BB82" s="24">
        <f t="shared" ref="BB82:BB95" si="83">+H82/H70-1</f>
        <v>1.0248304263565893</v>
      </c>
      <c r="BC82" s="24">
        <f t="shared" ref="BC82:BC95" si="84">+I82/I70-1</f>
        <v>0.97222907923969393</v>
      </c>
      <c r="BD82" s="24">
        <f t="shared" ref="BD82:BD95" si="85">+J82/J70-1</f>
        <v>0.87425149700598781</v>
      </c>
      <c r="BE82" s="24">
        <f t="shared" ref="BE82:BE95" si="86">+K82/K70-1</f>
        <v>1.1139933708027097</v>
      </c>
      <c r="BF82" s="24">
        <f t="shared" ref="BF82:BF95" si="87">+L82/L70-1</f>
        <v>1.0172229843011737</v>
      </c>
      <c r="BG82" s="24">
        <f t="shared" ref="BG82:BG95" si="88">+M82/M70-1</f>
        <v>1.3445411392405062</v>
      </c>
      <c r="BH82" s="24">
        <f t="shared" ref="BH82:BH95" si="89">+N82/N70-1</f>
        <v>1.1610569361434413</v>
      </c>
      <c r="BI82" s="24">
        <f t="shared" ref="BI82:BI95" si="90">+O82/O70-1</f>
        <v>1.4907968031000243</v>
      </c>
      <c r="BJ82" s="24">
        <f t="shared" ref="BJ82:BJ95" si="91">+P82/P70-1</f>
        <v>1.1032183613283753</v>
      </c>
      <c r="BK82" s="24">
        <f t="shared" ref="BK82:BK95" si="92">+Q82/Q70-1</f>
        <v>1.0526232114467406</v>
      </c>
      <c r="BL82" s="24">
        <f t="shared" ref="BL82:BL95" si="93">+R82/R70-1</f>
        <v>1.1435742441656909</v>
      </c>
      <c r="BM82" s="24">
        <f t="shared" si="50"/>
        <v>1.2054103342611353</v>
      </c>
      <c r="BN82" s="24">
        <f t="shared" si="51"/>
        <v>1.2279469139735615</v>
      </c>
      <c r="BO82" s="24">
        <f t="shared" si="52"/>
        <v>1.1892274836596299</v>
      </c>
      <c r="BP82" s="24" t="e">
        <f t="shared" ref="BP82:BP95" si="94">+V82/V70-1</f>
        <v>#DIV/0!</v>
      </c>
      <c r="BQ82" s="24">
        <f t="shared" ref="BQ82:BQ95" si="95">+W82/W70-1</f>
        <v>1.0915522497655115</v>
      </c>
    </row>
    <row r="83" spans="1:69" x14ac:dyDescent="0.25">
      <c r="A83" s="31">
        <f>+[1]NAC!A84</f>
        <v>45078</v>
      </c>
      <c r="B83" s="17">
        <f>+[1]NAC!B84</f>
        <v>1709.6</v>
      </c>
      <c r="C83" s="18">
        <f>+[1]NAC!C84</f>
        <v>1848</v>
      </c>
      <c r="D83" s="19">
        <f>+[1]NAC!D84</f>
        <v>1364.2</v>
      </c>
      <c r="E83" s="19">
        <f>+[1]NAC!E84</f>
        <v>1983.4</v>
      </c>
      <c r="F83" s="19">
        <f>+[1]NAC!F84</f>
        <v>1324.6</v>
      </c>
      <c r="G83" s="19">
        <f>+[1]NAC!G84</f>
        <v>1717.2</v>
      </c>
      <c r="H83" s="19">
        <f>+[1]NAC!H84</f>
        <v>1815.4</v>
      </c>
      <c r="I83" s="19">
        <f>+[1]NAC!I84</f>
        <v>1701.8</v>
      </c>
      <c r="J83" s="19">
        <f>+[1]NAC!J84</f>
        <v>1244.8</v>
      </c>
      <c r="K83" s="19">
        <f>+[1]NAC!K84</f>
        <v>1561.7</v>
      </c>
      <c r="L83" s="19">
        <f>+[1]NAC!L84</f>
        <v>1410.5</v>
      </c>
      <c r="M83" s="19">
        <f>+[1]NAC!M84</f>
        <v>1890</v>
      </c>
      <c r="N83" s="20">
        <f>+[1]NAC!N84</f>
        <v>1464.1</v>
      </c>
      <c r="O83" s="18">
        <f>+[1]NAC!P84</f>
        <v>2094.6999999999998</v>
      </c>
      <c r="P83" s="18">
        <f>+[1]NAC!Q84</f>
        <v>1746.8</v>
      </c>
      <c r="Q83" s="18">
        <f>+[1]NAC!R84</f>
        <v>1383.9</v>
      </c>
      <c r="R83" s="18">
        <f t="shared" si="53"/>
        <v>1710.4020860799999</v>
      </c>
      <c r="S83" s="19">
        <f t="shared" si="54"/>
        <v>1784.0954368086739</v>
      </c>
      <c r="T83" s="19">
        <f t="shared" si="55"/>
        <v>1776.9703955372456</v>
      </c>
      <c r="U83" s="19">
        <f t="shared" si="56"/>
        <v>1739.8187709308536</v>
      </c>
      <c r="V83" s="19"/>
      <c r="W83" s="20">
        <f t="shared" si="57"/>
        <v>1701.3621898469491</v>
      </c>
      <c r="Y83" s="24">
        <f t="shared" si="58"/>
        <v>5.9494298463063977E-2</v>
      </c>
      <c r="Z83" s="24">
        <f t="shared" si="59"/>
        <v>4.1478809738503042E-2</v>
      </c>
      <c r="AA83" s="24">
        <f t="shared" si="60"/>
        <v>4.5043664777079773E-2</v>
      </c>
      <c r="AB83" s="24">
        <f t="shared" si="61"/>
        <v>4.213955443463635E-2</v>
      </c>
      <c r="AC83" s="24">
        <f t="shared" si="62"/>
        <v>8.0953158152439864E-2</v>
      </c>
      <c r="AD83" s="24">
        <f t="shared" si="63"/>
        <v>7.9932079743412432E-2</v>
      </c>
      <c r="AE83" s="24">
        <f t="shared" si="64"/>
        <v>8.5960399593228543E-2</v>
      </c>
      <c r="AF83" s="24">
        <f t="shared" si="65"/>
        <v>6.502284248075596E-2</v>
      </c>
      <c r="AG83" s="24">
        <f t="shared" si="66"/>
        <v>0.1047213347532836</v>
      </c>
      <c r="AH83" s="24">
        <f t="shared" si="67"/>
        <v>6.4626082214193081E-2</v>
      </c>
      <c r="AI83" s="24">
        <f t="shared" si="68"/>
        <v>6.5734794106535599E-2</v>
      </c>
      <c r="AJ83" s="24">
        <f t="shared" si="69"/>
        <v>6.2932343512738464E-2</v>
      </c>
      <c r="AK83" s="24">
        <f t="shared" si="70"/>
        <v>6.5574963609898118E-2</v>
      </c>
      <c r="AL83" s="24">
        <f t="shared" si="71"/>
        <v>1.8377169526957893E-2</v>
      </c>
      <c r="AM83" s="24">
        <f t="shared" si="72"/>
        <v>6.4927147473023306E-2</v>
      </c>
      <c r="AN83" s="24">
        <f t="shared" si="73"/>
        <v>7.1876694291689303E-2</v>
      </c>
      <c r="AO83" s="24">
        <f t="shared" si="74"/>
        <v>5.9199365169373408E-2</v>
      </c>
      <c r="AP83" s="24">
        <f t="shared" si="47"/>
        <v>5.1436645242898038E-2</v>
      </c>
      <c r="AQ83" s="24">
        <f t="shared" si="48"/>
        <v>5.9825076544852251E-2</v>
      </c>
      <c r="AR83" s="24">
        <f t="shared" si="49"/>
        <v>5.8719987045990241E-2</v>
      </c>
      <c r="AS83" s="24" t="e">
        <f t="shared" si="75"/>
        <v>#DIV/0!</v>
      </c>
      <c r="AT83" s="24">
        <f t="shared" si="76"/>
        <v>6.6579801222951929E-2</v>
      </c>
      <c r="AV83" s="24">
        <f t="shared" si="77"/>
        <v>1.1558638083228248</v>
      </c>
      <c r="AW83" s="24">
        <f t="shared" si="78"/>
        <v>1.1685050457639052</v>
      </c>
      <c r="AX83" s="24">
        <f t="shared" si="79"/>
        <v>1.1534333070244673</v>
      </c>
      <c r="AY83" s="24">
        <f t="shared" si="80"/>
        <v>1.2138631543699074</v>
      </c>
      <c r="AZ83" s="24">
        <f t="shared" si="81"/>
        <v>1.1319813294704653</v>
      </c>
      <c r="BA83" s="24">
        <f t="shared" si="82"/>
        <v>1.2226249029251877</v>
      </c>
      <c r="BB83" s="24">
        <f t="shared" si="83"/>
        <v>1.0471357690572849</v>
      </c>
      <c r="BC83" s="24">
        <f t="shared" si="84"/>
        <v>1.0054206929059628</v>
      </c>
      <c r="BD83" s="24">
        <f t="shared" si="85"/>
        <v>1.062292909211398</v>
      </c>
      <c r="BE83" s="24">
        <f t="shared" si="86"/>
        <v>1.1570441988950275</v>
      </c>
      <c r="BF83" s="24">
        <f t="shared" si="87"/>
        <v>1.1071108455333136</v>
      </c>
      <c r="BG83" s="24">
        <f t="shared" si="88"/>
        <v>1.3463687150837989</v>
      </c>
      <c r="BH83" s="24">
        <f t="shared" si="89"/>
        <v>1.1924228811021265</v>
      </c>
      <c r="BI83" s="24">
        <f t="shared" si="90"/>
        <v>1.3795297057821196</v>
      </c>
      <c r="BJ83" s="24">
        <f t="shared" si="91"/>
        <v>1.1312835529526599</v>
      </c>
      <c r="BK83" s="24">
        <f t="shared" si="92"/>
        <v>1.0901676483914815</v>
      </c>
      <c r="BL83" s="24">
        <f t="shared" si="93"/>
        <v>1.1563340633294712</v>
      </c>
      <c r="BM83" s="24">
        <f t="shared" si="50"/>
        <v>1.2039597046433146</v>
      </c>
      <c r="BN83" s="24">
        <f t="shared" si="51"/>
        <v>1.236398049313816</v>
      </c>
      <c r="BO83" s="24">
        <f t="shared" si="52"/>
        <v>1.1995880890871766</v>
      </c>
      <c r="BP83" s="24" t="e">
        <f t="shared" si="94"/>
        <v>#DIV/0!</v>
      </c>
      <c r="BQ83" s="24">
        <f t="shared" si="95"/>
        <v>1.1199898831450708</v>
      </c>
    </row>
    <row r="84" spans="1:69" x14ac:dyDescent="0.25">
      <c r="A84" s="31">
        <f>+[1]NAC!A85</f>
        <v>45108</v>
      </c>
      <c r="B84" s="17">
        <f>+[1]NAC!B85</f>
        <v>1818.1</v>
      </c>
      <c r="C84" s="18">
        <f>+[1]NAC!C85</f>
        <v>1954.5</v>
      </c>
      <c r="D84" s="19">
        <f>+[1]NAC!D85</f>
        <v>1487.5</v>
      </c>
      <c r="E84" s="19">
        <f>+[1]NAC!E85</f>
        <v>2043.7</v>
      </c>
      <c r="F84" s="19">
        <f>+[1]NAC!F85</f>
        <v>1377.3</v>
      </c>
      <c r="G84" s="19">
        <f>+[1]NAC!G85</f>
        <v>1822.9</v>
      </c>
      <c r="H84" s="19">
        <f>+[1]NAC!H85</f>
        <v>1979.4</v>
      </c>
      <c r="I84" s="19">
        <f>+[1]NAC!I85</f>
        <v>1791.8</v>
      </c>
      <c r="J84" s="19">
        <f>+[1]NAC!J85</f>
        <v>1396.3</v>
      </c>
      <c r="K84" s="19">
        <f>+[1]NAC!K85</f>
        <v>1736.5</v>
      </c>
      <c r="L84" s="19">
        <f>+[1]NAC!L85</f>
        <v>1497</v>
      </c>
      <c r="M84" s="19">
        <f>+[1]NAC!M85</f>
        <v>2030.9</v>
      </c>
      <c r="N84" s="20">
        <f>+[1]NAC!N85</f>
        <v>1556.5</v>
      </c>
      <c r="O84" s="18">
        <f>+[1]NAC!P85</f>
        <v>2201.6</v>
      </c>
      <c r="P84" s="18">
        <f>+[1]NAC!Q85</f>
        <v>1860.3</v>
      </c>
      <c r="Q84" s="18">
        <f>+[1]NAC!R85</f>
        <v>1476.9</v>
      </c>
      <c r="R84" s="18">
        <f t="shared" si="53"/>
        <v>1818.898282551</v>
      </c>
      <c r="S84" s="19">
        <f t="shared" si="54"/>
        <v>1895.8476343853497</v>
      </c>
      <c r="T84" s="19">
        <f t="shared" si="55"/>
        <v>1891.5399011632214</v>
      </c>
      <c r="U84" s="19">
        <f t="shared" si="56"/>
        <v>1845.7337240850759</v>
      </c>
      <c r="V84" s="19"/>
      <c r="W84" s="20">
        <f t="shared" si="57"/>
        <v>1814.5448275137242</v>
      </c>
      <c r="Y84" s="24">
        <f t="shared" si="58"/>
        <v>6.3465138043986791E-2</v>
      </c>
      <c r="Z84" s="24">
        <f t="shared" si="59"/>
        <v>5.7629870129870087E-2</v>
      </c>
      <c r="AA84" s="24">
        <f t="shared" si="60"/>
        <v>9.0382641841372235E-2</v>
      </c>
      <c r="AB84" s="24">
        <f t="shared" si="61"/>
        <v>3.0402339417162416E-2</v>
      </c>
      <c r="AC84" s="24">
        <f t="shared" si="62"/>
        <v>3.9785595651517403E-2</v>
      </c>
      <c r="AD84" s="24">
        <f t="shared" si="63"/>
        <v>6.1553692056836695E-2</v>
      </c>
      <c r="AE84" s="24">
        <f t="shared" si="64"/>
        <v>9.0338217472733184E-2</v>
      </c>
      <c r="AF84" s="24">
        <f t="shared" si="65"/>
        <v>5.2885180397226561E-2</v>
      </c>
      <c r="AG84" s="24">
        <f t="shared" si="66"/>
        <v>0.12170629820051415</v>
      </c>
      <c r="AH84" s="24">
        <f t="shared" si="67"/>
        <v>0.11192930780559651</v>
      </c>
      <c r="AI84" s="24">
        <f t="shared" si="68"/>
        <v>6.1325771003190255E-2</v>
      </c>
      <c r="AJ84" s="24">
        <f t="shared" si="69"/>
        <v>7.45502645502647E-2</v>
      </c>
      <c r="AK84" s="24">
        <f t="shared" si="70"/>
        <v>6.3110443275732564E-2</v>
      </c>
      <c r="AL84" s="24">
        <f t="shared" si="71"/>
        <v>5.1033560891774465E-2</v>
      </c>
      <c r="AM84" s="24">
        <f t="shared" si="72"/>
        <v>6.4975956033890503E-2</v>
      </c>
      <c r="AN84" s="24">
        <f t="shared" si="73"/>
        <v>6.7201387383481359E-2</v>
      </c>
      <c r="AO84" s="24">
        <f t="shared" si="74"/>
        <v>6.3433152563358908E-2</v>
      </c>
      <c r="AP84" s="24">
        <f t="shared" si="47"/>
        <v>6.2638015473305719E-2</v>
      </c>
      <c r="AQ84" s="24">
        <f t="shared" si="48"/>
        <v>6.4474628228872177E-2</v>
      </c>
      <c r="AR84" s="24">
        <f t="shared" si="49"/>
        <v>6.0877003354524506E-2</v>
      </c>
      <c r="AS84" s="24" t="e">
        <f t="shared" si="75"/>
        <v>#DIV/0!</v>
      </c>
      <c r="AT84" s="24">
        <f t="shared" si="76"/>
        <v>6.6524716690075758E-2</v>
      </c>
      <c r="AV84" s="24">
        <f t="shared" si="77"/>
        <v>1.1344212256398216</v>
      </c>
      <c r="AW84" s="24">
        <f t="shared" si="78"/>
        <v>1.1632540121748756</v>
      </c>
      <c r="AX84" s="24">
        <f t="shared" si="79"/>
        <v>1.2059913984873205</v>
      </c>
      <c r="AY84" s="24">
        <f t="shared" si="80"/>
        <v>1.1030047334842563</v>
      </c>
      <c r="AZ84" s="24">
        <f t="shared" si="81"/>
        <v>1.1199014929967674</v>
      </c>
      <c r="BA84" s="24">
        <f t="shared" si="82"/>
        <v>1.1385499765368374</v>
      </c>
      <c r="BB84" s="24">
        <f t="shared" si="83"/>
        <v>1.0890765171503958</v>
      </c>
      <c r="BC84" s="24">
        <f t="shared" si="84"/>
        <v>1.0013403328493244</v>
      </c>
      <c r="BD84" s="24">
        <f t="shared" si="85"/>
        <v>1.1926821608040203</v>
      </c>
      <c r="BE84" s="24">
        <f t="shared" si="86"/>
        <v>1.1189749847467967</v>
      </c>
      <c r="BF84" s="24">
        <f t="shared" si="87"/>
        <v>1.1075601858369706</v>
      </c>
      <c r="BG84" s="24">
        <f t="shared" si="88"/>
        <v>1.2971383327677866</v>
      </c>
      <c r="BH84" s="24">
        <f t="shared" si="89"/>
        <v>1.1561158055132292</v>
      </c>
      <c r="BI84" s="24">
        <f t="shared" si="90"/>
        <v>1.2469891814656053</v>
      </c>
      <c r="BJ84" s="24">
        <f t="shared" si="91"/>
        <v>1.1149386084583899</v>
      </c>
      <c r="BK84" s="24">
        <f t="shared" si="92"/>
        <v>1.1262597178232077</v>
      </c>
      <c r="BL84" s="24">
        <f t="shared" si="93"/>
        <v>1.136207942119857</v>
      </c>
      <c r="BM84" s="24">
        <f t="shared" si="50"/>
        <v>1.165981816749377</v>
      </c>
      <c r="BN84" s="24">
        <f t="shared" si="51"/>
        <v>1.1650966173705295</v>
      </c>
      <c r="BO84" s="24">
        <f t="shared" si="52"/>
        <v>1.1210035314662679</v>
      </c>
      <c r="BP84" s="24" t="e">
        <f t="shared" si="94"/>
        <v>#DIV/0!</v>
      </c>
      <c r="BQ84" s="24">
        <f t="shared" si="95"/>
        <v>1.0913960421083511</v>
      </c>
    </row>
    <row r="85" spans="1:69" x14ac:dyDescent="0.25">
      <c r="A85" s="31">
        <f>+[1]NAC!A86</f>
        <v>45139</v>
      </c>
      <c r="B85" s="17">
        <f>+[1]NAC!B86</f>
        <v>2044.3</v>
      </c>
      <c r="C85" s="18">
        <f>+[1]NAC!C86</f>
        <v>2259.1999999999998</v>
      </c>
      <c r="D85" s="19">
        <f>+[1]NAC!D86</f>
        <v>1613.7</v>
      </c>
      <c r="E85" s="19">
        <f>+[1]NAC!E86</f>
        <v>2230.6</v>
      </c>
      <c r="F85" s="19">
        <f>+[1]NAC!F86</f>
        <v>1503.2</v>
      </c>
      <c r="G85" s="19">
        <f>+[1]NAC!G86</f>
        <v>2079.3000000000002</v>
      </c>
      <c r="H85" s="19">
        <f>+[1]NAC!H86</f>
        <v>2281.6</v>
      </c>
      <c r="I85" s="19">
        <f>+[1]NAC!I86</f>
        <v>1979.1</v>
      </c>
      <c r="J85" s="19">
        <f>+[1]NAC!J86</f>
        <v>1459</v>
      </c>
      <c r="K85" s="19">
        <f>+[1]NAC!K86</f>
        <v>1937.7</v>
      </c>
      <c r="L85" s="19">
        <f>+[1]NAC!L86</f>
        <v>1626.8</v>
      </c>
      <c r="M85" s="19">
        <f>+[1]NAC!M86</f>
        <v>2283.6</v>
      </c>
      <c r="N85" s="20">
        <f>+[1]NAC!N86</f>
        <v>1702.4</v>
      </c>
      <c r="O85" s="18">
        <f>+[1]NAC!P86</f>
        <v>2436.1</v>
      </c>
      <c r="P85" s="18">
        <f>+[1]NAC!Q86</f>
        <v>2116.8000000000002</v>
      </c>
      <c r="Q85" s="18">
        <f>+[1]NAC!R86</f>
        <v>1599.1</v>
      </c>
      <c r="R85" s="18">
        <f t="shared" si="53"/>
        <v>2044.0405153979996</v>
      </c>
      <c r="S85" s="19">
        <f t="shared" si="54"/>
        <v>2142.2857370682104</v>
      </c>
      <c r="T85" s="19">
        <f t="shared" si="55"/>
        <v>2105.9620858710946</v>
      </c>
      <c r="U85" s="19">
        <f t="shared" si="56"/>
        <v>2047.574399450815</v>
      </c>
      <c r="V85" s="19"/>
      <c r="W85" s="20">
        <f t="shared" si="57"/>
        <v>2017.9972265674853</v>
      </c>
      <c r="Y85" s="24">
        <f t="shared" si="58"/>
        <v>0.12441559870194152</v>
      </c>
      <c r="Z85" s="24">
        <f t="shared" si="59"/>
        <v>0.15589664875927345</v>
      </c>
      <c r="AA85" s="24">
        <f t="shared" si="60"/>
        <v>8.4840336134453853E-2</v>
      </c>
      <c r="AB85" s="24">
        <f t="shared" si="61"/>
        <v>9.1451778636786107E-2</v>
      </c>
      <c r="AC85" s="24">
        <f t="shared" si="62"/>
        <v>9.141073114063758E-2</v>
      </c>
      <c r="AD85" s="24">
        <f t="shared" si="63"/>
        <v>0.14065500027428834</v>
      </c>
      <c r="AE85" s="24">
        <f t="shared" si="64"/>
        <v>0.1526725270283924</v>
      </c>
      <c r="AF85" s="24">
        <f t="shared" si="65"/>
        <v>0.10453175577631435</v>
      </c>
      <c r="AG85" s="24">
        <f t="shared" si="66"/>
        <v>4.4904390174031361E-2</v>
      </c>
      <c r="AH85" s="24">
        <f t="shared" si="67"/>
        <v>0.11586524618485461</v>
      </c>
      <c r="AI85" s="24">
        <f t="shared" si="68"/>
        <v>8.6706746826987313E-2</v>
      </c>
      <c r="AJ85" s="24">
        <f t="shared" si="69"/>
        <v>0.12442759367767975</v>
      </c>
      <c r="AK85" s="24">
        <f t="shared" si="70"/>
        <v>9.3735946032765805E-2</v>
      </c>
      <c r="AL85" s="24">
        <f t="shared" si="71"/>
        <v>0.10651344476744184</v>
      </c>
      <c r="AM85" s="24">
        <f t="shared" si="72"/>
        <v>0.13788098693759077</v>
      </c>
      <c r="AN85" s="24">
        <f t="shared" si="73"/>
        <v>8.2740876159523191E-2</v>
      </c>
      <c r="AO85" s="24">
        <f t="shared" si="74"/>
        <v>0.12377945210396168</v>
      </c>
      <c r="AP85" s="24">
        <f t="shared" si="47"/>
        <v>0.12998834833198925</v>
      </c>
      <c r="AQ85" s="24">
        <f t="shared" si="48"/>
        <v>0.11335853109734151</v>
      </c>
      <c r="AR85" s="24">
        <f t="shared" si="49"/>
        <v>0.10935525137342927</v>
      </c>
      <c r="AS85" s="24" t="e">
        <f t="shared" si="75"/>
        <v>#DIV/0!</v>
      </c>
      <c r="AT85" s="24">
        <f t="shared" si="76"/>
        <v>0.11212310435588968</v>
      </c>
      <c r="AV85" s="24">
        <f t="shared" si="77"/>
        <v>1.2437712655032378</v>
      </c>
      <c r="AW85" s="24">
        <f t="shared" si="78"/>
        <v>1.3348491112029763</v>
      </c>
      <c r="AX85" s="24">
        <f t="shared" si="79"/>
        <v>1.2359706249133988</v>
      </c>
      <c r="AY85" s="24">
        <f t="shared" si="80"/>
        <v>1.0895550351288055</v>
      </c>
      <c r="AZ85" s="24">
        <f t="shared" si="81"/>
        <v>1.1922123377570366</v>
      </c>
      <c r="BA85" s="24">
        <f t="shared" si="82"/>
        <v>1.2498376974680805</v>
      </c>
      <c r="BB85" s="24">
        <f t="shared" si="83"/>
        <v>1.2777278626335229</v>
      </c>
      <c r="BC85" s="24">
        <f t="shared" si="84"/>
        <v>1.0691061160480917</v>
      </c>
      <c r="BD85" s="24">
        <f t="shared" si="85"/>
        <v>1.2019317838816783</v>
      </c>
      <c r="BE85" s="24">
        <f t="shared" si="86"/>
        <v>1.25130707563611</v>
      </c>
      <c r="BF85" s="24">
        <f t="shared" si="87"/>
        <v>1.1815743596620623</v>
      </c>
      <c r="BG85" s="24">
        <f t="shared" si="88"/>
        <v>1.4218899140948138</v>
      </c>
      <c r="BH85" s="24">
        <f t="shared" si="89"/>
        <v>1.1703212646608874</v>
      </c>
      <c r="BI85" s="24">
        <f t="shared" si="90"/>
        <v>1.2880623649854419</v>
      </c>
      <c r="BJ85" s="24">
        <f t="shared" si="91"/>
        <v>1.2531133581692391</v>
      </c>
      <c r="BK85" s="24">
        <f t="shared" si="92"/>
        <v>1.1659217120411758</v>
      </c>
      <c r="BL85" s="24">
        <f t="shared" si="93"/>
        <v>1.243963100261293</v>
      </c>
      <c r="BM85" s="24">
        <f t="shared" si="50"/>
        <v>1.2774450234743915</v>
      </c>
      <c r="BN85" s="24">
        <f t="shared" si="51"/>
        <v>1.2362925240206177</v>
      </c>
      <c r="BO85" s="24">
        <f t="shared" si="52"/>
        <v>1.1751870632696146</v>
      </c>
      <c r="BP85" s="24" t="e">
        <f t="shared" si="94"/>
        <v>#DIV/0!</v>
      </c>
      <c r="BQ85" s="24">
        <f t="shared" si="95"/>
        <v>1.1701947770130507</v>
      </c>
    </row>
    <row r="86" spans="1:69" x14ac:dyDescent="0.25">
      <c r="A86" s="31">
        <f>+[1]NAC!A87</f>
        <v>45170</v>
      </c>
      <c r="B86" s="17">
        <f>+[1]NAC!B87</f>
        <v>2304.9</v>
      </c>
      <c r="C86" s="18">
        <f>+[1]NAC!C87</f>
        <v>2583.4</v>
      </c>
      <c r="D86" s="19">
        <f>+[1]NAC!D87</f>
        <v>1800</v>
      </c>
      <c r="E86" s="19">
        <f>+[1]NAC!E87</f>
        <v>2581.1</v>
      </c>
      <c r="F86" s="19">
        <f>+[1]NAC!F87</f>
        <v>1630.3</v>
      </c>
      <c r="G86" s="19">
        <f>+[1]NAC!G87</f>
        <v>2342.4</v>
      </c>
      <c r="H86" s="19">
        <f>+[1]NAC!H87</f>
        <v>2499.3000000000002</v>
      </c>
      <c r="I86" s="19">
        <f>+[1]NAC!I87</f>
        <v>2193.6999999999998</v>
      </c>
      <c r="J86" s="19">
        <f>+[1]NAC!J87</f>
        <v>1598.7</v>
      </c>
      <c r="K86" s="19">
        <f>+[1]NAC!K87</f>
        <v>2230.9</v>
      </c>
      <c r="L86" s="19">
        <f>+[1]NAC!L87</f>
        <v>1759.2</v>
      </c>
      <c r="M86" s="19">
        <f>+[1]NAC!M87</f>
        <v>2586</v>
      </c>
      <c r="N86" s="20">
        <f>+[1]NAC!N87</f>
        <v>1901.2</v>
      </c>
      <c r="O86" s="18">
        <f>+[1]NAC!P87</f>
        <v>2794</v>
      </c>
      <c r="P86" s="18">
        <f>+[1]NAC!Q87</f>
        <v>2401</v>
      </c>
      <c r="Q86" s="18">
        <f>+[1]NAC!R87</f>
        <v>1732.1</v>
      </c>
      <c r="R86" s="18">
        <f t="shared" si="53"/>
        <v>2304.7316887930001</v>
      </c>
      <c r="S86" s="19">
        <f t="shared" si="54"/>
        <v>2444.3051153788679</v>
      </c>
      <c r="T86" s="19">
        <f t="shared" si="55"/>
        <v>2402.5906233815272</v>
      </c>
      <c r="U86" s="19">
        <f t="shared" si="56"/>
        <v>2342.3059188405396</v>
      </c>
      <c r="V86" s="19"/>
      <c r="W86" s="20">
        <f t="shared" si="57"/>
        <v>2267.6495265534809</v>
      </c>
      <c r="Y86" s="24">
        <f t="shared" si="58"/>
        <v>0.12747639778897435</v>
      </c>
      <c r="Z86" s="24">
        <f t="shared" si="59"/>
        <v>0.14350212464589251</v>
      </c>
      <c r="AA86" s="24">
        <f t="shared" si="60"/>
        <v>0.11544896820970441</v>
      </c>
      <c r="AB86" s="24">
        <f t="shared" si="61"/>
        <v>0.15713261006007362</v>
      </c>
      <c r="AC86" s="24">
        <f t="shared" si="62"/>
        <v>8.4552953698775912E-2</v>
      </c>
      <c r="AD86" s="24">
        <f t="shared" si="63"/>
        <v>0.12653296782571055</v>
      </c>
      <c r="AE86" s="24">
        <f t="shared" si="64"/>
        <v>9.5415497896213397E-2</v>
      </c>
      <c r="AF86" s="24">
        <f t="shared" si="65"/>
        <v>0.10843312616846035</v>
      </c>
      <c r="AG86" s="24">
        <f t="shared" si="66"/>
        <v>9.5750514050719771E-2</v>
      </c>
      <c r="AH86" s="24">
        <f t="shared" si="67"/>
        <v>0.15131341280900035</v>
      </c>
      <c r="AI86" s="24">
        <f t="shared" si="68"/>
        <v>8.1386771576100303E-2</v>
      </c>
      <c r="AJ86" s="24">
        <f t="shared" si="69"/>
        <v>0.13242249080399371</v>
      </c>
      <c r="AK86" s="24">
        <f t="shared" si="70"/>
        <v>0.11677631578947367</v>
      </c>
      <c r="AL86" s="24">
        <f t="shared" si="71"/>
        <v>0.14691515126636845</v>
      </c>
      <c r="AM86" s="24">
        <f t="shared" si="72"/>
        <v>0.13425925925925908</v>
      </c>
      <c r="AN86" s="24">
        <f t="shared" si="73"/>
        <v>8.3171784128572401E-2</v>
      </c>
      <c r="AO86" s="24">
        <f t="shared" si="74"/>
        <v>0.12753718501721623</v>
      </c>
      <c r="AP86" s="24">
        <f t="shared" ref="AP86:AP95" si="96">+S86/S85-1</f>
        <v>0.14097996970468607</v>
      </c>
      <c r="AQ86" s="24">
        <f t="shared" ref="AQ86:AQ95" si="97">+T86/T85-1</f>
        <v>0.14085179381932567</v>
      </c>
      <c r="AR86" s="24">
        <f t="shared" ref="AR86:AR95" si="98">+U86/U85-1</f>
        <v>0.14394178764335752</v>
      </c>
      <c r="AS86" s="24" t="e">
        <f t="shared" si="75"/>
        <v>#DIV/0!</v>
      </c>
      <c r="AT86" s="24">
        <f t="shared" si="76"/>
        <v>0.12371290539910307</v>
      </c>
      <c r="AV86" s="24">
        <f t="shared" si="77"/>
        <v>1.3828181536234885</v>
      </c>
      <c r="AW86" s="24">
        <f t="shared" si="78"/>
        <v>1.5013555383423705</v>
      </c>
      <c r="AX86" s="24">
        <f t="shared" si="79"/>
        <v>1.2793465873116374</v>
      </c>
      <c r="AY86" s="24">
        <f t="shared" si="80"/>
        <v>1.1855207451312446</v>
      </c>
      <c r="AZ86" s="24">
        <f t="shared" si="81"/>
        <v>1.3059405940594058</v>
      </c>
      <c r="BA86" s="24">
        <f t="shared" si="82"/>
        <v>1.3899602081420261</v>
      </c>
      <c r="BB86" s="24">
        <f t="shared" si="83"/>
        <v>1.3914457946607985</v>
      </c>
      <c r="BC86" s="24">
        <f t="shared" si="84"/>
        <v>1.1674735698053551</v>
      </c>
      <c r="BD86" s="24">
        <f t="shared" si="85"/>
        <v>1.3544918998527247</v>
      </c>
      <c r="BE86" s="24">
        <f t="shared" si="86"/>
        <v>1.4629057187017005</v>
      </c>
      <c r="BF86" s="24">
        <f t="shared" si="87"/>
        <v>1.2758085381630013</v>
      </c>
      <c r="BG86" s="24">
        <f t="shared" si="88"/>
        <v>1.6158203520129475</v>
      </c>
      <c r="BH86" s="24">
        <f t="shared" si="89"/>
        <v>1.2695475707293782</v>
      </c>
      <c r="BI86" s="24">
        <f t="shared" si="90"/>
        <v>1.3484912162730098</v>
      </c>
      <c r="BJ86" s="24">
        <f t="shared" si="91"/>
        <v>1.422072026631696</v>
      </c>
      <c r="BK86" s="24">
        <f t="shared" si="92"/>
        <v>1.2439435159994816</v>
      </c>
      <c r="BL86" s="24">
        <f t="shared" si="93"/>
        <v>1.3819345854194549</v>
      </c>
      <c r="BM86" s="24">
        <f t="shared" si="50"/>
        <v>1.427665165628563</v>
      </c>
      <c r="BN86" s="24">
        <f t="shared" si="51"/>
        <v>1.3823462382766052</v>
      </c>
      <c r="BO86" s="24">
        <f t="shared" si="52"/>
        <v>1.3076045815326465</v>
      </c>
      <c r="BP86" s="24" t="e">
        <f t="shared" si="94"/>
        <v>#DIV/0!</v>
      </c>
      <c r="BQ86" s="24">
        <f t="shared" si="95"/>
        <v>1.2912156605655496</v>
      </c>
    </row>
    <row r="87" spans="1:69" x14ac:dyDescent="0.25">
      <c r="A87" s="31">
        <f>+[1]NAC!A88</f>
        <v>45200</v>
      </c>
      <c r="B87" s="17">
        <f>+[1]NAC!B88</f>
        <v>2496.3000000000002</v>
      </c>
      <c r="C87" s="18">
        <f>+[1]NAC!C88</f>
        <v>2782.4</v>
      </c>
      <c r="D87" s="19">
        <f>+[1]NAC!D88</f>
        <v>1977.2</v>
      </c>
      <c r="E87" s="19">
        <f>+[1]NAC!E88</f>
        <v>2864.6</v>
      </c>
      <c r="F87" s="19">
        <f>+[1]NAC!F88</f>
        <v>1757.6</v>
      </c>
      <c r="G87" s="19">
        <f>+[1]NAC!G88</f>
        <v>2592.9</v>
      </c>
      <c r="H87" s="19">
        <f>+[1]NAC!H88</f>
        <v>2626.9</v>
      </c>
      <c r="I87" s="19">
        <f>+[1]NAC!I88</f>
        <v>2349.1</v>
      </c>
      <c r="J87" s="19">
        <f>+[1]NAC!J88</f>
        <v>1800.9</v>
      </c>
      <c r="K87" s="19">
        <f>+[1]NAC!K88</f>
        <v>2438.4</v>
      </c>
      <c r="L87" s="19">
        <f>+[1]NAC!L88</f>
        <v>1875.3</v>
      </c>
      <c r="M87" s="19">
        <f>+[1]NAC!M88</f>
        <v>2813.2</v>
      </c>
      <c r="N87" s="20">
        <f>+[1]NAC!N88</f>
        <v>2047</v>
      </c>
      <c r="O87" s="18">
        <f>+[1]NAC!P88</f>
        <v>3006.9</v>
      </c>
      <c r="P87" s="18">
        <f>+[1]NAC!Q88</f>
        <v>2612.5</v>
      </c>
      <c r="Q87" s="18">
        <f>+[1]NAC!R88</f>
        <v>1846.8</v>
      </c>
      <c r="R87" s="18">
        <f t="shared" si="53"/>
        <v>2496.802665748</v>
      </c>
      <c r="S87" s="19">
        <f t="shared" si="54"/>
        <v>2661.5819758748016</v>
      </c>
      <c r="T87" s="19">
        <f t="shared" si="55"/>
        <v>2637.4718253304654</v>
      </c>
      <c r="U87" s="19">
        <f t="shared" si="56"/>
        <v>2579.7118498875689</v>
      </c>
      <c r="V87" s="19"/>
      <c r="W87" s="20">
        <f t="shared" si="57"/>
        <v>2462.9083984136264</v>
      </c>
      <c r="Y87" s="24">
        <f t="shared" si="58"/>
        <v>8.3040478979565346E-2</v>
      </c>
      <c r="Z87" s="24">
        <f t="shared" si="59"/>
        <v>7.7030270186575933E-2</v>
      </c>
      <c r="AA87" s="24">
        <f t="shared" si="60"/>
        <v>9.8444444444444557E-2</v>
      </c>
      <c r="AB87" s="24">
        <f t="shared" si="61"/>
        <v>0.10983689124791751</v>
      </c>
      <c r="AC87" s="24">
        <f t="shared" si="62"/>
        <v>7.8083788259829534E-2</v>
      </c>
      <c r="AD87" s="24">
        <f t="shared" si="63"/>
        <v>0.10694159836065564</v>
      </c>
      <c r="AE87" s="24">
        <f t="shared" si="64"/>
        <v>5.1054295202656697E-2</v>
      </c>
      <c r="AF87" s="24">
        <f t="shared" si="65"/>
        <v>7.0839221406755692E-2</v>
      </c>
      <c r="AG87" s="24">
        <f t="shared" si="66"/>
        <v>0.12647776318258597</v>
      </c>
      <c r="AH87" s="24">
        <f t="shared" si="67"/>
        <v>9.3011788964095121E-2</v>
      </c>
      <c r="AI87" s="24">
        <f t="shared" si="68"/>
        <v>6.599590723055937E-2</v>
      </c>
      <c r="AJ87" s="24">
        <f t="shared" si="69"/>
        <v>8.785769528228915E-2</v>
      </c>
      <c r="AK87" s="24">
        <f t="shared" si="70"/>
        <v>7.6688407321691576E-2</v>
      </c>
      <c r="AL87" s="24">
        <f t="shared" si="71"/>
        <v>7.619899785254125E-2</v>
      </c>
      <c r="AM87" s="24">
        <f t="shared" si="72"/>
        <v>8.8088296543107125E-2</v>
      </c>
      <c r="AN87" s="24">
        <f t="shared" si="73"/>
        <v>6.6220195138848803E-2</v>
      </c>
      <c r="AO87" s="24">
        <f t="shared" si="74"/>
        <v>8.3337673486664432E-2</v>
      </c>
      <c r="AP87" s="24">
        <f t="shared" si="96"/>
        <v>8.8891055019641341E-2</v>
      </c>
      <c r="AQ87" s="24">
        <f t="shared" si="97"/>
        <v>9.7761640981664399E-2</v>
      </c>
      <c r="AR87" s="24">
        <f t="shared" si="98"/>
        <v>0.10135564664608254</v>
      </c>
      <c r="AS87" s="24" t="e">
        <f t="shared" si="75"/>
        <v>#DIV/0!</v>
      </c>
      <c r="AT87" s="24">
        <f t="shared" si="76"/>
        <v>8.6106282992024941E-2</v>
      </c>
      <c r="AV87" s="24">
        <f t="shared" si="77"/>
        <v>1.4266550014581512</v>
      </c>
      <c r="AW87" s="24">
        <f t="shared" si="78"/>
        <v>1.537528499772002</v>
      </c>
      <c r="AX87" s="24">
        <f t="shared" si="79"/>
        <v>1.3744445778791881</v>
      </c>
      <c r="AY87" s="24">
        <f t="shared" si="80"/>
        <v>1.2706087507926442</v>
      </c>
      <c r="AZ87" s="24">
        <f t="shared" si="81"/>
        <v>1.3132403264016848</v>
      </c>
      <c r="BA87" s="24">
        <f t="shared" si="82"/>
        <v>1.5212952158693116</v>
      </c>
      <c r="BB87" s="24">
        <f t="shared" si="83"/>
        <v>1.3467035912095766</v>
      </c>
      <c r="BC87" s="24">
        <f t="shared" si="84"/>
        <v>1.2217913553390711</v>
      </c>
      <c r="BD87" s="24">
        <f t="shared" si="85"/>
        <v>1.3655589123867071</v>
      </c>
      <c r="BE87" s="24">
        <f t="shared" si="86"/>
        <v>1.5484949832775921</v>
      </c>
      <c r="BF87" s="24">
        <f t="shared" si="87"/>
        <v>1.2651286387244838</v>
      </c>
      <c r="BG87" s="24">
        <f t="shared" si="88"/>
        <v>1.6492136736039171</v>
      </c>
      <c r="BH87" s="24">
        <f t="shared" si="89"/>
        <v>1.3020692757534862</v>
      </c>
      <c r="BI87" s="24">
        <f t="shared" si="90"/>
        <v>1.3178139212209974</v>
      </c>
      <c r="BJ87" s="24">
        <f t="shared" si="91"/>
        <v>1.4968938163050751</v>
      </c>
      <c r="BK87" s="24">
        <f t="shared" si="92"/>
        <v>1.2274755759257023</v>
      </c>
      <c r="BL87" s="24">
        <f t="shared" si="93"/>
        <v>1.4267800461110078</v>
      </c>
      <c r="BM87" s="24">
        <f t="shared" si="50"/>
        <v>1.4880461277544672</v>
      </c>
      <c r="BN87" s="24">
        <f t="shared" si="51"/>
        <v>1.4586774831698146</v>
      </c>
      <c r="BO87" s="24">
        <f t="shared" si="52"/>
        <v>1.3968867960187863</v>
      </c>
      <c r="BP87" s="24" t="e">
        <f t="shared" si="94"/>
        <v>#DIV/0!</v>
      </c>
      <c r="BQ87" s="24">
        <f t="shared" si="95"/>
        <v>1.3447059233834029</v>
      </c>
    </row>
    <row r="88" spans="1:69" x14ac:dyDescent="0.25">
      <c r="A88" s="31">
        <f>+[1]NAC!A89</f>
        <v>45231</v>
      </c>
      <c r="B88" s="17">
        <f>+[1]NAC!B89</f>
        <v>2816.1</v>
      </c>
      <c r="C88" s="18">
        <f>+[1]NAC!C89</f>
        <v>3218.4</v>
      </c>
      <c r="D88" s="19">
        <f>+[1]NAC!D89</f>
        <v>2209.6</v>
      </c>
      <c r="E88" s="19">
        <f>+[1]NAC!E89</f>
        <v>3151.5</v>
      </c>
      <c r="F88" s="19">
        <f>+[1]NAC!F89</f>
        <v>1881.8</v>
      </c>
      <c r="G88" s="19">
        <f>+[1]NAC!G89</f>
        <v>2915.6</v>
      </c>
      <c r="H88" s="19">
        <f>+[1]NAC!H89</f>
        <v>3043.9</v>
      </c>
      <c r="I88" s="19">
        <f>+[1]NAC!I89</f>
        <v>2593.1999999999998</v>
      </c>
      <c r="J88" s="19">
        <f>+[1]NAC!J89</f>
        <v>2074.6999999999998</v>
      </c>
      <c r="K88" s="19">
        <f>+[1]NAC!K89</f>
        <v>2760.1</v>
      </c>
      <c r="L88" s="19">
        <f>+[1]NAC!L89</f>
        <v>2031.2</v>
      </c>
      <c r="M88" s="19">
        <f>+[1]NAC!M89</f>
        <v>3151.6</v>
      </c>
      <c r="N88" s="20">
        <f>+[1]NAC!N89</f>
        <v>2282.6999999999998</v>
      </c>
      <c r="O88" s="18">
        <f>+[1]NAC!P89</f>
        <v>3392</v>
      </c>
      <c r="P88" s="18">
        <f>+[1]NAC!Q89</f>
        <v>2962.7</v>
      </c>
      <c r="Q88" s="18">
        <f>+[1]NAC!R89</f>
        <v>2032.5</v>
      </c>
      <c r="R88" s="18">
        <f t="shared" si="53"/>
        <v>2816.5730070059999</v>
      </c>
      <c r="S88" s="19">
        <f t="shared" si="54"/>
        <v>3017.5919996412081</v>
      </c>
      <c r="T88" s="19">
        <f t="shared" si="55"/>
        <v>2945.4956038720143</v>
      </c>
      <c r="U88" s="19">
        <f t="shared" si="56"/>
        <v>2877.7512886453155</v>
      </c>
      <c r="V88" s="19"/>
      <c r="W88" s="20">
        <f t="shared" si="57"/>
        <v>2760.164571767215</v>
      </c>
      <c r="Y88" s="24">
        <f t="shared" si="58"/>
        <v>0.12810960221127266</v>
      </c>
      <c r="Z88" s="24">
        <f t="shared" si="59"/>
        <v>0.15669925244393323</v>
      </c>
      <c r="AA88" s="24">
        <f t="shared" si="60"/>
        <v>0.11753995549261576</v>
      </c>
      <c r="AB88" s="24">
        <f t="shared" si="61"/>
        <v>0.10015359910633248</v>
      </c>
      <c r="AC88" s="24">
        <f t="shared" si="62"/>
        <v>7.0664542558033672E-2</v>
      </c>
      <c r="AD88" s="24">
        <f t="shared" si="63"/>
        <v>0.12445524316402468</v>
      </c>
      <c r="AE88" s="24">
        <f t="shared" si="64"/>
        <v>0.15874224370931511</v>
      </c>
      <c r="AF88" s="24">
        <f t="shared" si="65"/>
        <v>0.10391213656293896</v>
      </c>
      <c r="AG88" s="24">
        <f t="shared" si="66"/>
        <v>0.15203509356432887</v>
      </c>
      <c r="AH88" s="24">
        <f t="shared" si="67"/>
        <v>0.1319307742782152</v>
      </c>
      <c r="AI88" s="24">
        <f t="shared" si="68"/>
        <v>8.3133365328214248E-2</v>
      </c>
      <c r="AJ88" s="24">
        <f t="shared" si="69"/>
        <v>0.12029006114033836</v>
      </c>
      <c r="AK88" s="24">
        <f t="shared" si="70"/>
        <v>0.11514411333659003</v>
      </c>
      <c r="AL88" s="24">
        <f t="shared" si="71"/>
        <v>0.12807210083474674</v>
      </c>
      <c r="AM88" s="24">
        <f t="shared" si="72"/>
        <v>0.13404784688995219</v>
      </c>
      <c r="AN88" s="24">
        <f t="shared" si="73"/>
        <v>0.10055230669265769</v>
      </c>
      <c r="AO88" s="24">
        <f t="shared" si="74"/>
        <v>0.12807193201317824</v>
      </c>
      <c r="AP88" s="24">
        <f t="shared" si="96"/>
        <v>0.13375880472341795</v>
      </c>
      <c r="AQ88" s="24">
        <f t="shared" si="97"/>
        <v>0.11678751430944834</v>
      </c>
      <c r="AR88" s="24">
        <f t="shared" si="98"/>
        <v>0.11553206563389473</v>
      </c>
      <c r="AS88" s="24" t="e">
        <f t="shared" si="75"/>
        <v>#DIV/0!</v>
      </c>
      <c r="AT88" s="24">
        <f t="shared" si="76"/>
        <v>0.12069315023857685</v>
      </c>
      <c r="AV88" s="24">
        <f t="shared" si="77"/>
        <v>1.6091911424071159</v>
      </c>
      <c r="AW88" s="24">
        <f t="shared" si="78"/>
        <v>1.8355947136563877</v>
      </c>
      <c r="AX88" s="24">
        <f t="shared" si="79"/>
        <v>1.4953133822699041</v>
      </c>
      <c r="AY88" s="24">
        <f t="shared" si="80"/>
        <v>1.390578775695972</v>
      </c>
      <c r="AZ88" s="24">
        <f t="shared" si="81"/>
        <v>1.2795881284070258</v>
      </c>
      <c r="BA88" s="24">
        <f t="shared" si="82"/>
        <v>1.6891717395314516</v>
      </c>
      <c r="BB88" s="24">
        <f t="shared" si="83"/>
        <v>1.6121170514030725</v>
      </c>
      <c r="BC88" s="24">
        <f t="shared" si="84"/>
        <v>1.3118480877239902</v>
      </c>
      <c r="BD88" s="24">
        <f t="shared" si="85"/>
        <v>1.5623070272940591</v>
      </c>
      <c r="BE88" s="24">
        <f t="shared" si="86"/>
        <v>1.7692384870071232</v>
      </c>
      <c r="BF88" s="24">
        <f t="shared" si="87"/>
        <v>1.3643347689442438</v>
      </c>
      <c r="BG88" s="24">
        <f t="shared" si="88"/>
        <v>1.8124219168302695</v>
      </c>
      <c r="BH88" s="24">
        <f t="shared" si="89"/>
        <v>1.4253081172970674</v>
      </c>
      <c r="BI88" s="24">
        <f t="shared" si="90"/>
        <v>1.5116623472787856</v>
      </c>
      <c r="BJ88" s="24">
        <f t="shared" si="91"/>
        <v>1.7031934306569343</v>
      </c>
      <c r="BK88" s="24">
        <f t="shared" si="92"/>
        <v>1.3075613079019073</v>
      </c>
      <c r="BL88" s="24">
        <f t="shared" si="93"/>
        <v>1.6097321836954759</v>
      </c>
      <c r="BM88" s="24">
        <f t="shared" si="50"/>
        <v>1.7016374623563055</v>
      </c>
      <c r="BN88" s="24">
        <f t="shared" si="51"/>
        <v>1.616116351283464</v>
      </c>
      <c r="BO88" s="24">
        <f t="shared" si="52"/>
        <v>1.551996047230515</v>
      </c>
      <c r="BP88" s="24" t="e">
        <f t="shared" si="94"/>
        <v>#DIV/0!</v>
      </c>
      <c r="BQ88" s="24">
        <f t="shared" si="95"/>
        <v>1.5031721126530484</v>
      </c>
    </row>
    <row r="89" spans="1:69" x14ac:dyDescent="0.25">
      <c r="A89" s="31">
        <f>+[1]NAC!A90</f>
        <v>45261</v>
      </c>
      <c r="B89" s="17">
        <f>+[1]NAC!B90</f>
        <v>3533.2</v>
      </c>
      <c r="C89" s="18">
        <f>+[1]NAC!C90</f>
        <v>4173.7</v>
      </c>
      <c r="D89" s="19">
        <f>+[1]NAC!D90</f>
        <v>2656.7</v>
      </c>
      <c r="E89" s="19">
        <f>+[1]NAC!E90</f>
        <v>3694.9</v>
      </c>
      <c r="F89" s="19">
        <f>+[1]NAC!F90</f>
        <v>2141.8000000000002</v>
      </c>
      <c r="G89" s="19">
        <f>+[1]NAC!G90</f>
        <v>3810.1</v>
      </c>
      <c r="H89" s="19">
        <f>+[1]NAC!H90</f>
        <v>4036</v>
      </c>
      <c r="I89" s="19">
        <f>+[1]NAC!I90</f>
        <v>3414.1</v>
      </c>
      <c r="J89" s="19">
        <f>+[1]NAC!J90</f>
        <v>2398.1</v>
      </c>
      <c r="K89" s="19">
        <f>+[1]NAC!K90</f>
        <v>3317.3</v>
      </c>
      <c r="L89" s="19">
        <f>+[1]NAC!L90</f>
        <v>2157.4</v>
      </c>
      <c r="M89" s="19">
        <f>+[1]NAC!M90</f>
        <v>3831.9</v>
      </c>
      <c r="N89" s="20">
        <f>+[1]NAC!N90</f>
        <v>3029.3</v>
      </c>
      <c r="O89" s="18">
        <f>+[1]NAC!P90</f>
        <v>3942.5</v>
      </c>
      <c r="P89" s="18">
        <f>+[1]NAC!Q90</f>
        <v>3799.9</v>
      </c>
      <c r="Q89" s="18">
        <f>+[1]NAC!R90</f>
        <v>2452.8000000000002</v>
      </c>
      <c r="R89" s="18">
        <f t="shared" si="53"/>
        <v>3534.4432878550001</v>
      </c>
      <c r="S89" s="19">
        <f t="shared" si="54"/>
        <v>3787.6220977294183</v>
      </c>
      <c r="T89" s="19">
        <f t="shared" si="55"/>
        <v>3607.9416255532406</v>
      </c>
      <c r="U89" s="19">
        <f t="shared" si="56"/>
        <v>3534.3288982111267</v>
      </c>
      <c r="V89" s="19"/>
      <c r="W89" s="20">
        <f t="shared" si="57"/>
        <v>3462.2480338891</v>
      </c>
      <c r="Y89" s="24">
        <f t="shared" si="58"/>
        <v>0.25464294591811365</v>
      </c>
      <c r="Z89" s="24">
        <f t="shared" si="59"/>
        <v>0.2968245090728312</v>
      </c>
      <c r="AA89" s="24">
        <f t="shared" si="60"/>
        <v>0.20234431571325118</v>
      </c>
      <c r="AB89" s="24">
        <f t="shared" si="61"/>
        <v>0.17242582897033154</v>
      </c>
      <c r="AC89" s="24">
        <f t="shared" si="62"/>
        <v>0.138165586140929</v>
      </c>
      <c r="AD89" s="24">
        <f t="shared" si="63"/>
        <v>0.30679791466593498</v>
      </c>
      <c r="AE89" s="24">
        <f t="shared" si="64"/>
        <v>0.32593054962383783</v>
      </c>
      <c r="AF89" s="24">
        <f t="shared" si="65"/>
        <v>0.31655869196359721</v>
      </c>
      <c r="AG89" s="24">
        <f t="shared" si="66"/>
        <v>0.15587795825902551</v>
      </c>
      <c r="AH89" s="24">
        <f t="shared" si="67"/>
        <v>0.20187674359624652</v>
      </c>
      <c r="AI89" s="24">
        <f t="shared" si="68"/>
        <v>6.2130760141788199E-2</v>
      </c>
      <c r="AJ89" s="24">
        <f t="shared" si="69"/>
        <v>0.21585861149892116</v>
      </c>
      <c r="AK89" s="24">
        <f t="shared" si="70"/>
        <v>0.32706882200902454</v>
      </c>
      <c r="AL89" s="24">
        <f t="shared" si="71"/>
        <v>0.16229363207547176</v>
      </c>
      <c r="AM89" s="24">
        <f t="shared" si="72"/>
        <v>0.28258007898200965</v>
      </c>
      <c r="AN89" s="24">
        <f t="shared" si="73"/>
        <v>0.20678966789667896</v>
      </c>
      <c r="AO89" s="24">
        <f t="shared" si="74"/>
        <v>0.25487366351355178</v>
      </c>
      <c r="AP89" s="24">
        <f t="shared" si="96"/>
        <v>0.25518032198513474</v>
      </c>
      <c r="AQ89" s="24">
        <f t="shared" si="97"/>
        <v>0.22490137850160252</v>
      </c>
      <c r="AR89" s="24">
        <f t="shared" si="98"/>
        <v>0.22815648181844495</v>
      </c>
      <c r="AS89" s="24" t="e">
        <f t="shared" si="75"/>
        <v>#DIV/0!</v>
      </c>
      <c r="AT89" s="24">
        <f t="shared" si="76"/>
        <v>0.25436289897466913</v>
      </c>
      <c r="AV89" s="24">
        <f t="shared" si="77"/>
        <v>2.1140490040542925</v>
      </c>
      <c r="AW89" s="24">
        <f t="shared" si="78"/>
        <v>2.5135112383197233</v>
      </c>
      <c r="AX89" s="24">
        <f t="shared" si="79"/>
        <v>1.8000632377740304</v>
      </c>
      <c r="AY89" s="24">
        <f t="shared" si="80"/>
        <v>1.6944505214030485</v>
      </c>
      <c r="AZ89" s="24">
        <f t="shared" si="81"/>
        <v>1.4901755609812812</v>
      </c>
      <c r="BA89" s="24">
        <f t="shared" si="82"/>
        <v>2.3174575533304309</v>
      </c>
      <c r="BB89" s="24">
        <f t="shared" si="83"/>
        <v>2.2773041006902153</v>
      </c>
      <c r="BC89" s="24">
        <f t="shared" si="84"/>
        <v>1.8772122029327494</v>
      </c>
      <c r="BD89" s="24">
        <f t="shared" si="85"/>
        <v>1.8644290492116578</v>
      </c>
      <c r="BE89" s="24">
        <f t="shared" si="86"/>
        <v>2.1814519996163804</v>
      </c>
      <c r="BF89" s="24">
        <f t="shared" si="87"/>
        <v>1.4169840914183287</v>
      </c>
      <c r="BG89" s="24">
        <f t="shared" si="88"/>
        <v>2.1911225849433711</v>
      </c>
      <c r="BH89" s="24">
        <f t="shared" si="89"/>
        <v>2.0436049432331962</v>
      </c>
      <c r="BI89" s="24">
        <f t="shared" si="90"/>
        <v>1.7897679026323239</v>
      </c>
      <c r="BJ89" s="24">
        <f t="shared" si="91"/>
        <v>2.2939493758668519</v>
      </c>
      <c r="BK89" s="24">
        <f t="shared" si="92"/>
        <v>1.6493843162670125</v>
      </c>
      <c r="BL89" s="24">
        <f t="shared" si="93"/>
        <v>2.1147947150794035</v>
      </c>
      <c r="BM89" s="24">
        <f t="shared" si="50"/>
        <v>2.2249473740947341</v>
      </c>
      <c r="BN89" s="24">
        <f t="shared" si="51"/>
        <v>2.0412392049342594</v>
      </c>
      <c r="BO89" s="24">
        <f t="shared" si="52"/>
        <v>1.9911730388846038</v>
      </c>
      <c r="BP89" s="24" t="e">
        <f t="shared" si="94"/>
        <v>#DIV/0!</v>
      </c>
      <c r="BQ89" s="24">
        <f t="shared" si="95"/>
        <v>1.9885559034095839</v>
      </c>
    </row>
    <row r="90" spans="1:69" x14ac:dyDescent="0.25">
      <c r="A90" s="31">
        <f>+[1]NAC!A91</f>
        <v>45292</v>
      </c>
      <c r="B90" s="17">
        <f>+[1]NAC!B91</f>
        <v>4261.5</v>
      </c>
      <c r="C90" s="18">
        <f>+[1]NAC!C91</f>
        <v>5025</v>
      </c>
      <c r="D90" s="19">
        <f>+[1]NAC!D91</f>
        <v>3215.1</v>
      </c>
      <c r="E90" s="19">
        <f>+[1]NAC!E91</f>
        <v>4135.8</v>
      </c>
      <c r="F90" s="19">
        <f>+[1]NAC!F91</f>
        <v>2441.8000000000002</v>
      </c>
      <c r="G90" s="19">
        <f>+[1]NAC!G91</f>
        <v>4660.8</v>
      </c>
      <c r="H90" s="19">
        <f>+[1]NAC!H91</f>
        <v>4861.5</v>
      </c>
      <c r="I90" s="19">
        <f>+[1]NAC!I91</f>
        <v>4311.6000000000004</v>
      </c>
      <c r="J90" s="19">
        <f>+[1]NAC!J91</f>
        <v>3000.1</v>
      </c>
      <c r="K90" s="19">
        <f>+[1]NAC!K91</f>
        <v>4113.8999999999996</v>
      </c>
      <c r="L90" s="19">
        <f>+[1]NAC!L91</f>
        <v>2176</v>
      </c>
      <c r="M90" s="19">
        <f>+[1]NAC!M91</f>
        <v>4577.2</v>
      </c>
      <c r="N90" s="20">
        <f>+[1]NAC!N91</f>
        <v>4373.3</v>
      </c>
      <c r="O90" s="18">
        <f>+[1]NAC!P91</f>
        <v>4581.5</v>
      </c>
      <c r="P90" s="18">
        <f>+[1]NAC!Q91</f>
        <v>4568.2</v>
      </c>
      <c r="Q90" s="18">
        <f>+[1]NAC!R91</f>
        <v>3104.5</v>
      </c>
      <c r="R90" s="18">
        <f t="shared" si="53"/>
        <v>4263.7107088089997</v>
      </c>
      <c r="S90" s="19">
        <f t="shared" si="54"/>
        <v>4568.3187583373256</v>
      </c>
      <c r="T90" s="19">
        <f t="shared" si="55"/>
        <v>4357.2841282423105</v>
      </c>
      <c r="U90" s="19">
        <f t="shared" si="56"/>
        <v>4285.0001283879064</v>
      </c>
      <c r="V90" s="19"/>
      <c r="W90" s="20">
        <f t="shared" si="57"/>
        <v>4215.1489081418204</v>
      </c>
      <c r="Y90" s="24">
        <f t="shared" si="58"/>
        <v>0.2061304200158498</v>
      </c>
      <c r="Z90" s="24">
        <f t="shared" si="59"/>
        <v>0.20396770251814944</v>
      </c>
      <c r="AA90" s="24">
        <f t="shared" si="60"/>
        <v>0.21018556856250248</v>
      </c>
      <c r="AB90" s="24">
        <f t="shared" si="61"/>
        <v>0.11932663942190591</v>
      </c>
      <c r="AC90" s="24">
        <f t="shared" si="62"/>
        <v>0.14006910075637302</v>
      </c>
      <c r="AD90" s="24">
        <f t="shared" si="63"/>
        <v>0.22327497965932652</v>
      </c>
      <c r="AE90" s="24">
        <f t="shared" si="64"/>
        <v>0.20453419226957381</v>
      </c>
      <c r="AF90" s="24">
        <f t="shared" si="65"/>
        <v>0.26288040772092214</v>
      </c>
      <c r="AG90" s="24">
        <f t="shared" si="66"/>
        <v>0.25103206705308367</v>
      </c>
      <c r="AH90" s="24">
        <f t="shared" si="67"/>
        <v>0.24013504958852061</v>
      </c>
      <c r="AI90" s="24">
        <f t="shared" si="68"/>
        <v>8.6214888291462621E-3</v>
      </c>
      <c r="AJ90" s="24">
        <f t="shared" si="69"/>
        <v>0.19449881259949375</v>
      </c>
      <c r="AK90" s="24">
        <f t="shared" si="70"/>
        <v>0.44366685372858417</v>
      </c>
      <c r="AL90" s="24">
        <f t="shared" si="71"/>
        <v>0.16207989854153459</v>
      </c>
      <c r="AM90" s="24">
        <f t="shared" si="72"/>
        <v>0.20218953130345518</v>
      </c>
      <c r="AN90" s="24">
        <f t="shared" si="73"/>
        <v>0.26569634703196332</v>
      </c>
      <c r="AO90" s="24">
        <f t="shared" si="74"/>
        <v>0.20633162327427823</v>
      </c>
      <c r="AP90" s="24">
        <f t="shared" si="96"/>
        <v>0.20611788622627225</v>
      </c>
      <c r="AQ90" s="24">
        <f t="shared" si="97"/>
        <v>0.20769252400921712</v>
      </c>
      <c r="AR90" s="24">
        <f t="shared" si="98"/>
        <v>0.2123942767626199</v>
      </c>
      <c r="AS90" s="24" t="e">
        <f t="shared" si="75"/>
        <v>#DIV/0!</v>
      </c>
      <c r="AT90" s="24">
        <f t="shared" si="76"/>
        <v>0.21746012038513496</v>
      </c>
      <c r="AV90" s="24">
        <f t="shared" si="77"/>
        <v>2.5423940149625937</v>
      </c>
      <c r="AW90" s="24">
        <f t="shared" si="78"/>
        <v>2.9619963730978478</v>
      </c>
      <c r="AX90" s="24">
        <f t="shared" si="79"/>
        <v>2.1585617447686412</v>
      </c>
      <c r="AY90" s="24">
        <f t="shared" si="80"/>
        <v>1.9482463644140293</v>
      </c>
      <c r="AZ90" s="24">
        <f t="shared" si="81"/>
        <v>1.6278519156263451</v>
      </c>
      <c r="BA90" s="24">
        <f t="shared" si="82"/>
        <v>2.8496737424630378</v>
      </c>
      <c r="BB90" s="24">
        <f t="shared" si="83"/>
        <v>2.7633534602879704</v>
      </c>
      <c r="BC90" s="24">
        <f t="shared" si="84"/>
        <v>2.4297987431389712</v>
      </c>
      <c r="BD90" s="24">
        <f t="shared" si="85"/>
        <v>2.3190618431242394</v>
      </c>
      <c r="BE90" s="24">
        <f t="shared" si="86"/>
        <v>2.621072088724584</v>
      </c>
      <c r="BF90" s="24">
        <f t="shared" si="87"/>
        <v>1.4121494291098546</v>
      </c>
      <c r="BG90" s="24">
        <f t="shared" si="88"/>
        <v>2.588272185638131</v>
      </c>
      <c r="BH90" s="24">
        <f t="shared" si="89"/>
        <v>3.1141110065851363</v>
      </c>
      <c r="BI90" s="24">
        <f t="shared" si="90"/>
        <v>2.0040653071929713</v>
      </c>
      <c r="BJ90" s="24">
        <f t="shared" si="91"/>
        <v>2.7589072656957128</v>
      </c>
      <c r="BK90" s="24">
        <f t="shared" si="92"/>
        <v>2.1311144730206757</v>
      </c>
      <c r="BL90" s="24">
        <f t="shared" si="93"/>
        <v>2.544366697468468</v>
      </c>
      <c r="BM90" s="24">
        <f t="shared" si="50"/>
        <v>2.6686037003736258</v>
      </c>
      <c r="BN90" s="24">
        <f t="shared" si="51"/>
        <v>2.4856843133720554</v>
      </c>
      <c r="BO90" s="24">
        <f t="shared" si="52"/>
        <v>2.4510428959911916</v>
      </c>
      <c r="BP90" s="24" t="e">
        <f t="shared" si="94"/>
        <v>#DIV/0!</v>
      </c>
      <c r="BQ90" s="24">
        <f t="shared" si="95"/>
        <v>2.4580217869496632</v>
      </c>
    </row>
    <row r="91" spans="1:69" x14ac:dyDescent="0.25">
      <c r="A91" s="31">
        <f>+[1]NAC!A92</f>
        <v>45323</v>
      </c>
      <c r="B91" s="17">
        <f>+[1]NAC!B92</f>
        <v>4825.8</v>
      </c>
      <c r="C91" s="18">
        <f>+[1]NAC!C92</f>
        <v>5622.8</v>
      </c>
      <c r="D91" s="19">
        <f>+[1]NAC!D92</f>
        <v>3783.3</v>
      </c>
      <c r="E91" s="19">
        <f>+[1]NAC!E92</f>
        <v>4434.7</v>
      </c>
      <c r="F91" s="19">
        <f>+[1]NAC!F92</f>
        <v>2935.6</v>
      </c>
      <c r="G91" s="19">
        <f>+[1]NAC!G92</f>
        <v>5142.1000000000004</v>
      </c>
      <c r="H91" s="19">
        <f>+[1]NAC!H92</f>
        <v>5521.4</v>
      </c>
      <c r="I91" s="19">
        <f>+[1]NAC!I92</f>
        <v>5243.4</v>
      </c>
      <c r="J91" s="19">
        <f>+[1]NAC!J92</f>
        <v>3741.5</v>
      </c>
      <c r="K91" s="19">
        <f>+[1]NAC!K92</f>
        <v>4466.8</v>
      </c>
      <c r="L91" s="19">
        <f>+[1]NAC!L92</f>
        <v>2392.1</v>
      </c>
      <c r="M91" s="19">
        <f>+[1]NAC!M92</f>
        <v>5088</v>
      </c>
      <c r="N91" s="20">
        <f>+[1]NAC!N92</f>
        <v>5098.7</v>
      </c>
      <c r="O91" s="18">
        <f>+[1]NAC!P92</f>
        <v>4979.8</v>
      </c>
      <c r="P91" s="18">
        <f>+[1]NAC!Q92</f>
        <v>5129.6000000000004</v>
      </c>
      <c r="Q91" s="18">
        <f>+[1]NAC!R92</f>
        <v>3759.8</v>
      </c>
      <c r="R91" s="18">
        <f t="shared" si="53"/>
        <v>4829.6581956709988</v>
      </c>
      <c r="S91" s="19">
        <f t="shared" si="54"/>
        <v>5077.210836869348</v>
      </c>
      <c r="T91" s="19">
        <f t="shared" si="55"/>
        <v>4793.7230807261149</v>
      </c>
      <c r="U91" s="19">
        <f t="shared" si="56"/>
        <v>4696.9973982188267</v>
      </c>
      <c r="V91" s="19"/>
      <c r="W91" s="20">
        <f t="shared" si="57"/>
        <v>4787.0300684443164</v>
      </c>
      <c r="Y91" s="24">
        <f t="shared" si="58"/>
        <v>0.13241816261879613</v>
      </c>
      <c r="Z91" s="24">
        <f t="shared" si="59"/>
        <v>0.11896517412935337</v>
      </c>
      <c r="AA91" s="24">
        <f t="shared" si="60"/>
        <v>0.17672856209760202</v>
      </c>
      <c r="AB91" s="24">
        <f t="shared" si="61"/>
        <v>7.2271386430678319E-2</v>
      </c>
      <c r="AC91" s="24">
        <f t="shared" si="62"/>
        <v>0.20222786468998266</v>
      </c>
      <c r="AD91" s="24">
        <f t="shared" si="63"/>
        <v>0.10326553381393766</v>
      </c>
      <c r="AE91" s="24">
        <f t="shared" si="64"/>
        <v>0.13573999794302161</v>
      </c>
      <c r="AF91" s="24">
        <f t="shared" si="65"/>
        <v>0.21611466740885033</v>
      </c>
      <c r="AG91" s="24">
        <f t="shared" si="66"/>
        <v>0.24712509583013897</v>
      </c>
      <c r="AH91" s="24">
        <f t="shared" si="67"/>
        <v>8.578234765064785E-2</v>
      </c>
      <c r="AI91" s="24">
        <f t="shared" si="68"/>
        <v>9.9310661764705932E-2</v>
      </c>
      <c r="AJ91" s="24">
        <f t="shared" si="69"/>
        <v>0.11159660928078297</v>
      </c>
      <c r="AK91" s="24">
        <f t="shared" si="70"/>
        <v>0.16587016669334353</v>
      </c>
      <c r="AL91" s="24">
        <f t="shared" si="71"/>
        <v>8.6936592818945835E-2</v>
      </c>
      <c r="AM91" s="24">
        <f t="shared" si="72"/>
        <v>0.12289304321176853</v>
      </c>
      <c r="AN91" s="24">
        <f t="shared" si="73"/>
        <v>0.21108068932195212</v>
      </c>
      <c r="AO91" s="24">
        <f t="shared" si="74"/>
        <v>0.13273590201434837</v>
      </c>
      <c r="AP91" s="24">
        <f t="shared" si="96"/>
        <v>0.11139592166226975</v>
      </c>
      <c r="AQ91" s="24">
        <f t="shared" si="97"/>
        <v>0.10016306938878916</v>
      </c>
      <c r="AR91" s="24">
        <f t="shared" si="98"/>
        <v>9.6148718199903671E-2</v>
      </c>
      <c r="AS91" s="24" t="e">
        <f t="shared" si="75"/>
        <v>#DIV/0!</v>
      </c>
      <c r="AT91" s="24">
        <f t="shared" si="76"/>
        <v>0.1356728250330308</v>
      </c>
      <c r="AV91" s="24">
        <f t="shared" si="77"/>
        <v>2.7622203165198411</v>
      </c>
      <c r="AW91" s="24">
        <f t="shared" si="78"/>
        <v>3.0382074116633149</v>
      </c>
      <c r="AX91" s="24">
        <f t="shared" si="79"/>
        <v>2.5321631967136593</v>
      </c>
      <c r="AY91" s="24">
        <f t="shared" si="80"/>
        <v>2.0420496638770751</v>
      </c>
      <c r="AZ91" s="24">
        <f t="shared" si="81"/>
        <v>2.0145820497021978</v>
      </c>
      <c r="BA91" s="24">
        <f t="shared" si="82"/>
        <v>3.0428492806038214</v>
      </c>
      <c r="BB91" s="24">
        <f t="shared" si="83"/>
        <v>3.0583608967291438</v>
      </c>
      <c r="BC91" s="24">
        <f t="shared" si="84"/>
        <v>2.9776968593536637</v>
      </c>
      <c r="BD91" s="24">
        <f t="shared" si="85"/>
        <v>2.8382232252769799</v>
      </c>
      <c r="BE91" s="24">
        <f t="shared" si="86"/>
        <v>2.7041214031014178</v>
      </c>
      <c r="BF91" s="24">
        <f t="shared" si="87"/>
        <v>1.5707684040838257</v>
      </c>
      <c r="BG91" s="24">
        <f t="shared" si="88"/>
        <v>2.7087251257380274</v>
      </c>
      <c r="BH91" s="24">
        <f t="shared" si="89"/>
        <v>3.5041519434628974</v>
      </c>
      <c r="BI91" s="24">
        <f t="shared" si="90"/>
        <v>2.1597715736040612</v>
      </c>
      <c r="BJ91" s="24">
        <f t="shared" si="91"/>
        <v>2.9193154034229831</v>
      </c>
      <c r="BK91" s="24">
        <f t="shared" si="92"/>
        <v>2.6065227817745806</v>
      </c>
      <c r="BL91" s="24">
        <f t="shared" si="93"/>
        <v>2.7649355755869878</v>
      </c>
      <c r="BM91" s="24">
        <f t="shared" si="50"/>
        <v>2.7983241636862308</v>
      </c>
      <c r="BN91" s="24">
        <f t="shared" si="51"/>
        <v>2.6296041359107365</v>
      </c>
      <c r="BO91" s="24">
        <f t="shared" si="52"/>
        <v>2.6022418536810918</v>
      </c>
      <c r="BP91" s="24" t="e">
        <f t="shared" si="94"/>
        <v>#DIV/0!</v>
      </c>
      <c r="BQ91" s="24">
        <f t="shared" si="95"/>
        <v>2.7371905333053763</v>
      </c>
    </row>
    <row r="92" spans="1:69" x14ac:dyDescent="0.25">
      <c r="A92" s="31">
        <f>+[1]NAC!A93</f>
        <v>45352</v>
      </c>
      <c r="B92" s="17">
        <f>+[1]NAC!B93</f>
        <v>5357.1</v>
      </c>
      <c r="C92" s="18">
        <f>+[1]NAC!C93</f>
        <v>6216</v>
      </c>
      <c r="D92" s="19">
        <f>+[1]NAC!D93</f>
        <v>4248.8999999999996</v>
      </c>
      <c r="E92" s="19">
        <f>+[1]NAC!E93</f>
        <v>4919.2</v>
      </c>
      <c r="F92" s="19">
        <f>+[1]NAC!F93</f>
        <v>3324.7</v>
      </c>
      <c r="G92" s="19">
        <f>+[1]NAC!G93</f>
        <v>5400.8</v>
      </c>
      <c r="H92" s="19">
        <f>+[1]NAC!H93</f>
        <v>6195.6</v>
      </c>
      <c r="I92" s="19">
        <f>+[1]NAC!I93</f>
        <v>5923.3</v>
      </c>
      <c r="J92" s="19">
        <f>+[1]NAC!J93</f>
        <v>4338.1000000000004</v>
      </c>
      <c r="K92" s="19">
        <f>+[1]NAC!K93</f>
        <v>4846.7</v>
      </c>
      <c r="L92" s="19">
        <f>+[1]NAC!L93</f>
        <v>3653</v>
      </c>
      <c r="M92" s="19">
        <f>+[1]NAC!M93</f>
        <v>5511</v>
      </c>
      <c r="N92" s="20">
        <f>+[1]NAC!N93</f>
        <v>5586.4</v>
      </c>
      <c r="O92" s="18">
        <f>+[1]NAC!P93</f>
        <v>5534.7</v>
      </c>
      <c r="P92" s="18">
        <f>+[1]NAC!Q93</f>
        <v>5612.4</v>
      </c>
      <c r="Q92" s="18">
        <f>+[1]NAC!R93</f>
        <v>4441.3</v>
      </c>
      <c r="R92" s="18">
        <f t="shared" si="53"/>
        <v>5364.0746070199993</v>
      </c>
      <c r="S92" s="19">
        <f t="shared" si="54"/>
        <v>5563.6010909843499</v>
      </c>
      <c r="T92" s="19">
        <f t="shared" si="55"/>
        <v>5202.0168678113114</v>
      </c>
      <c r="U92" s="19">
        <f t="shared" si="56"/>
        <v>5100.4574100803602</v>
      </c>
      <c r="V92" s="19"/>
      <c r="W92" s="20">
        <f t="shared" si="57"/>
        <v>5341.299442749676</v>
      </c>
      <c r="Y92" s="24">
        <f t="shared" si="58"/>
        <v>0.11009573542210616</v>
      </c>
      <c r="Z92" s="24">
        <f t="shared" si="59"/>
        <v>0.10549903962438645</v>
      </c>
      <c r="AA92" s="24">
        <f t="shared" si="60"/>
        <v>0.12306716358734415</v>
      </c>
      <c r="AB92" s="24">
        <f t="shared" si="61"/>
        <v>0.10925203508692816</v>
      </c>
      <c r="AC92" s="24">
        <f t="shared" si="62"/>
        <v>0.13254530589998637</v>
      </c>
      <c r="AD92" s="24">
        <f t="shared" si="63"/>
        <v>5.031018455494829E-2</v>
      </c>
      <c r="AE92" s="24">
        <f t="shared" si="64"/>
        <v>0.12210671206578061</v>
      </c>
      <c r="AF92" s="24">
        <f t="shared" si="65"/>
        <v>0.12966777281916331</v>
      </c>
      <c r="AG92" s="24">
        <f t="shared" si="66"/>
        <v>0.15945476413203274</v>
      </c>
      <c r="AH92" s="24">
        <f t="shared" si="67"/>
        <v>8.5049700008954954E-2</v>
      </c>
      <c r="AI92" s="24">
        <f t="shared" si="68"/>
        <v>0.52711007064922044</v>
      </c>
      <c r="AJ92" s="24">
        <f t="shared" si="69"/>
        <v>8.3136792452830122E-2</v>
      </c>
      <c r="AK92" s="24">
        <f t="shared" si="70"/>
        <v>9.5651832820130567E-2</v>
      </c>
      <c r="AL92" s="24">
        <f t="shared" si="71"/>
        <v>0.11143017791879184</v>
      </c>
      <c r="AM92" s="24">
        <f t="shared" si="72"/>
        <v>9.4120399251403475E-2</v>
      </c>
      <c r="AN92" s="24">
        <f t="shared" si="73"/>
        <v>0.18125964147029094</v>
      </c>
      <c r="AO92" s="24">
        <f t="shared" si="74"/>
        <v>0.11065305031896822</v>
      </c>
      <c r="AP92" s="24">
        <f t="shared" si="96"/>
        <v>9.5798711092115019E-2</v>
      </c>
      <c r="AQ92" s="24">
        <f t="shared" si="97"/>
        <v>8.5172585109641208E-2</v>
      </c>
      <c r="AR92" s="24">
        <f t="shared" si="98"/>
        <v>8.5897431413211267E-2</v>
      </c>
      <c r="AS92" s="24" t="e">
        <f t="shared" si="75"/>
        <v>#DIV/0!</v>
      </c>
      <c r="AT92" s="24">
        <f t="shared" si="76"/>
        <v>0.11578564712995121</v>
      </c>
      <c r="AV92" s="24">
        <f t="shared" si="77"/>
        <v>2.8785838401390098</v>
      </c>
      <c r="AW92" s="24">
        <f t="shared" si="78"/>
        <v>3.0827586206896553</v>
      </c>
      <c r="AX92" s="24">
        <f t="shared" si="79"/>
        <v>2.6631606172945936</v>
      </c>
      <c r="AY92" s="24">
        <f t="shared" si="80"/>
        <v>2.0839445802770986</v>
      </c>
      <c r="AZ92" s="24">
        <f t="shared" si="81"/>
        <v>2.2054569996143458</v>
      </c>
      <c r="BA92" s="24">
        <f t="shared" si="82"/>
        <v>3.0130777232872648</v>
      </c>
      <c r="BB92" s="24">
        <f t="shared" si="83"/>
        <v>3.3075853438086638</v>
      </c>
      <c r="BC92" s="24">
        <f t="shared" si="84"/>
        <v>3.2668923786197954</v>
      </c>
      <c r="BD92" s="24">
        <f t="shared" si="85"/>
        <v>3.3664821338701563</v>
      </c>
      <c r="BE92" s="24">
        <f t="shared" si="86"/>
        <v>2.850254210359072</v>
      </c>
      <c r="BF92" s="24">
        <f t="shared" si="87"/>
        <v>2.0413787361585216</v>
      </c>
      <c r="BG92" s="24">
        <f t="shared" si="88"/>
        <v>2.7236486486486489</v>
      </c>
      <c r="BH92" s="24">
        <f t="shared" si="89"/>
        <v>3.6421804886155886</v>
      </c>
      <c r="BI92" s="24">
        <f t="shared" si="90"/>
        <v>2.2122460824143935</v>
      </c>
      <c r="BJ92" s="24">
        <f t="shared" si="91"/>
        <v>3</v>
      </c>
      <c r="BK92" s="24">
        <f t="shared" si="92"/>
        <v>2.9341837186641864</v>
      </c>
      <c r="BL92" s="24">
        <f t="shared" si="93"/>
        <v>2.881557026396389</v>
      </c>
      <c r="BM92" s="24">
        <f t="shared" si="50"/>
        <v>2.8481393187028057</v>
      </c>
      <c r="BN92" s="24">
        <f t="shared" si="51"/>
        <v>2.6736480044484687</v>
      </c>
      <c r="BO92" s="24">
        <f t="shared" si="52"/>
        <v>2.6562120723135445</v>
      </c>
      <c r="BP92" s="24" t="e">
        <f t="shared" si="94"/>
        <v>#DIV/0!</v>
      </c>
      <c r="BQ92" s="24">
        <f t="shared" si="95"/>
        <v>2.9002760396859926</v>
      </c>
    </row>
    <row r="93" spans="1:69" x14ac:dyDescent="0.25">
      <c r="A93" s="31">
        <f>+[1]NAC!A94</f>
        <v>45383</v>
      </c>
      <c r="B93" s="17">
        <f>+[1]NAC!B94</f>
        <v>5830.2</v>
      </c>
      <c r="C93" s="18">
        <f>+[1]NAC!C94</f>
        <v>6590.1</v>
      </c>
      <c r="D93" s="19">
        <f>+[1]NAC!D94</f>
        <v>4482</v>
      </c>
      <c r="E93" s="19">
        <f>+[1]NAC!E94</f>
        <v>5392.8</v>
      </c>
      <c r="F93" s="19">
        <f>+[1]NAC!F94</f>
        <v>4509.3999999999996</v>
      </c>
      <c r="G93" s="19">
        <f>+[1]NAC!G94</f>
        <v>5751.8</v>
      </c>
      <c r="H93" s="19">
        <f>+[1]NAC!H94</f>
        <v>6761.5</v>
      </c>
      <c r="I93" s="19">
        <f>+[1]NAC!I94</f>
        <v>6293.9</v>
      </c>
      <c r="J93" s="19">
        <f>+[1]NAC!J94</f>
        <v>4952.7</v>
      </c>
      <c r="K93" s="19">
        <f>+[1]NAC!K94</f>
        <v>5192.8999999999996</v>
      </c>
      <c r="L93" s="19">
        <f>+[1]NAC!L94</f>
        <v>3966.9</v>
      </c>
      <c r="M93" s="19">
        <f>+[1]NAC!M94</f>
        <v>5912.6</v>
      </c>
      <c r="N93" s="20">
        <f>+[1]NAC!N94</f>
        <v>5903.9</v>
      </c>
      <c r="O93" s="18">
        <f>+[1]NAC!P94</f>
        <v>6085.2</v>
      </c>
      <c r="P93" s="18">
        <f>+[1]NAC!Q94</f>
        <v>5965.9</v>
      </c>
      <c r="Q93" s="18">
        <f>+[1]NAC!R94</f>
        <v>5258.3</v>
      </c>
      <c r="R93" s="18">
        <f t="shared" si="53"/>
        <v>5836.7920198450001</v>
      </c>
      <c r="S93" s="19">
        <f t="shared" si="54"/>
        <v>5940.4993531759847</v>
      </c>
      <c r="T93" s="19">
        <f t="shared" si="55"/>
        <v>5594.9896883170186</v>
      </c>
      <c r="U93" s="19">
        <f t="shared" si="56"/>
        <v>5490.5945687653675</v>
      </c>
      <c r="V93" s="19"/>
      <c r="W93" s="20">
        <f t="shared" si="57"/>
        <v>5763.5720680511467</v>
      </c>
      <c r="Y93" s="24">
        <f t="shared" si="58"/>
        <v>8.8312706501652016E-2</v>
      </c>
      <c r="Z93" s="24">
        <f t="shared" si="59"/>
        <v>6.0183397683397644E-2</v>
      </c>
      <c r="AA93" s="24">
        <f t="shared" si="60"/>
        <v>5.4861258208006802E-2</v>
      </c>
      <c r="AB93" s="24">
        <f t="shared" si="61"/>
        <v>9.627581720604983E-2</v>
      </c>
      <c r="AC93" s="24">
        <f t="shared" si="62"/>
        <v>0.35633290221674141</v>
      </c>
      <c r="AD93" s="24">
        <f t="shared" si="63"/>
        <v>6.4990371796770807E-2</v>
      </c>
      <c r="AE93" s="24">
        <f t="shared" si="64"/>
        <v>9.1339014784685757E-2</v>
      </c>
      <c r="AF93" s="24">
        <f t="shared" si="65"/>
        <v>6.2566474769131908E-2</v>
      </c>
      <c r="AG93" s="24">
        <f t="shared" si="66"/>
        <v>0.14167492681127669</v>
      </c>
      <c r="AH93" s="24">
        <f t="shared" si="67"/>
        <v>7.1430045185383761E-2</v>
      </c>
      <c r="AI93" s="24">
        <f t="shared" si="68"/>
        <v>8.5929373117985319E-2</v>
      </c>
      <c r="AJ93" s="24">
        <f t="shared" si="69"/>
        <v>7.287243694429324E-2</v>
      </c>
      <c r="AK93" s="24">
        <f t="shared" si="70"/>
        <v>5.6834455105255532E-2</v>
      </c>
      <c r="AL93" s="24">
        <f t="shared" si="71"/>
        <v>9.9463385549352301E-2</v>
      </c>
      <c r="AM93" s="24">
        <f t="shared" si="72"/>
        <v>6.2985532036205605E-2</v>
      </c>
      <c r="AN93" s="24">
        <f t="shared" si="73"/>
        <v>0.18395514826739912</v>
      </c>
      <c r="AO93" s="24">
        <f t="shared" si="74"/>
        <v>8.8126554430535409E-2</v>
      </c>
      <c r="AP93" s="24">
        <f t="shared" si="96"/>
        <v>6.774358118564372E-2</v>
      </c>
      <c r="AQ93" s="24">
        <f t="shared" si="97"/>
        <v>7.5542396438065706E-2</v>
      </c>
      <c r="AR93" s="24">
        <f t="shared" si="98"/>
        <v>7.6490621785009871E-2</v>
      </c>
      <c r="AS93" s="24" t="e">
        <f t="shared" si="75"/>
        <v>#DIV/0!</v>
      </c>
      <c r="AT93" s="24">
        <f t="shared" si="76"/>
        <v>7.9058032568210868E-2</v>
      </c>
      <c r="AV93" s="24">
        <f t="shared" si="77"/>
        <v>2.8940689286668446</v>
      </c>
      <c r="AW93" s="24">
        <f t="shared" si="78"/>
        <v>2.9296958855098394</v>
      </c>
      <c r="AX93" s="24">
        <f t="shared" si="79"/>
        <v>2.7232098355208509</v>
      </c>
      <c r="AY93" s="24">
        <f t="shared" si="80"/>
        <v>2.0500537299926478</v>
      </c>
      <c r="AZ93" s="24">
        <f t="shared" si="81"/>
        <v>3.1162939297124597</v>
      </c>
      <c r="BA93" s="24">
        <f t="shared" si="82"/>
        <v>2.9341997264021891</v>
      </c>
      <c r="BB93" s="24">
        <f t="shared" si="83"/>
        <v>3.4106327462491848</v>
      </c>
      <c r="BC93" s="24">
        <f t="shared" si="84"/>
        <v>3.2592542464640992</v>
      </c>
      <c r="BD93" s="24">
        <f t="shared" si="85"/>
        <v>3.6913895993179873</v>
      </c>
      <c r="BE93" s="24">
        <f t="shared" si="86"/>
        <v>2.8360788948806968</v>
      </c>
      <c r="BF93" s="24">
        <f t="shared" si="87"/>
        <v>2.1445897740784781</v>
      </c>
      <c r="BG93" s="24">
        <f t="shared" si="88"/>
        <v>2.6356145852548734</v>
      </c>
      <c r="BH93" s="24">
        <f t="shared" si="89"/>
        <v>3.6023542251325225</v>
      </c>
      <c r="BI93" s="24">
        <f t="shared" si="90"/>
        <v>2.1352465351125764</v>
      </c>
      <c r="BJ93" s="24">
        <f t="shared" si="91"/>
        <v>2.9223537146614067</v>
      </c>
      <c r="BK93" s="24">
        <f t="shared" si="92"/>
        <v>3.4407566928468887</v>
      </c>
      <c r="BL93" s="24">
        <f t="shared" si="93"/>
        <v>2.89514666770221</v>
      </c>
      <c r="BM93" s="24">
        <f t="shared" si="50"/>
        <v>2.7551881993956679</v>
      </c>
      <c r="BN93" s="24">
        <f t="shared" si="51"/>
        <v>2.6157459168319384</v>
      </c>
      <c r="BO93" s="24">
        <f t="shared" si="52"/>
        <v>2.6087652921708635</v>
      </c>
      <c r="BP93" s="24" t="e">
        <f t="shared" si="94"/>
        <v>#DIV/0!</v>
      </c>
      <c r="BQ93" s="24">
        <f t="shared" si="95"/>
        <v>2.9035068481100259</v>
      </c>
    </row>
    <row r="94" spans="1:69" x14ac:dyDescent="0.25">
      <c r="A94" s="31">
        <f>+[1]NAC!A95</f>
        <v>45413</v>
      </c>
      <c r="B94" s="17">
        <f>+[1]NAC!B95</f>
        <v>6073.7</v>
      </c>
      <c r="C94" s="18">
        <f>+[1]NAC!C95</f>
        <v>6909.6</v>
      </c>
      <c r="D94" s="19">
        <f>+[1]NAC!D95</f>
        <v>4781.5</v>
      </c>
      <c r="E94" s="19">
        <f>+[1]NAC!E95</f>
        <v>5584.1</v>
      </c>
      <c r="F94" s="19">
        <f>+[1]NAC!F95</f>
        <v>4623.3999999999996</v>
      </c>
      <c r="G94" s="19">
        <f>+[1]NAC!G95</f>
        <v>5937.5</v>
      </c>
      <c r="H94" s="19">
        <f>+[1]NAC!H95</f>
        <v>6807.9</v>
      </c>
      <c r="I94" s="19">
        <f>+[1]NAC!I95</f>
        <v>6544.3</v>
      </c>
      <c r="J94" s="19">
        <f>+[1]NAC!J95</f>
        <v>5359.5</v>
      </c>
      <c r="K94" s="19">
        <f>+[1]NAC!K95</f>
        <v>5429.5</v>
      </c>
      <c r="L94" s="19">
        <f>+[1]NAC!L95</f>
        <v>4269.8999999999996</v>
      </c>
      <c r="M94" s="19">
        <f>+[1]NAC!M95</f>
        <v>6240.6</v>
      </c>
      <c r="N94" s="20">
        <f>+[1]NAC!N95</f>
        <v>6157.7</v>
      </c>
      <c r="O94" s="18">
        <f>+[1]NAC!P95</f>
        <v>6521.2</v>
      </c>
      <c r="P94" s="18">
        <f>+[1]NAC!Q95</f>
        <v>6188.7</v>
      </c>
      <c r="Q94" s="18">
        <f>+[1]NAC!R95</f>
        <v>5469.5</v>
      </c>
      <c r="R94" s="18">
        <f t="shared" si="53"/>
        <v>6080.0728422449984</v>
      </c>
      <c r="S94" s="19">
        <f t="shared" si="54"/>
        <v>6215.5750308785118</v>
      </c>
      <c r="T94" s="19">
        <f t="shared" si="55"/>
        <v>5834.3692977526343</v>
      </c>
      <c r="U94" s="19">
        <f t="shared" si="56"/>
        <v>5700.8456016800865</v>
      </c>
      <c r="V94" s="19"/>
      <c r="W94" s="20">
        <f t="shared" si="57"/>
        <v>5971.9208942186497</v>
      </c>
      <c r="Y94" s="24">
        <f t="shared" si="58"/>
        <v>4.1765291070632315E-2</v>
      </c>
      <c r="Z94" s="24">
        <f t="shared" si="59"/>
        <v>4.8481813629535297E-2</v>
      </c>
      <c r="AA94" s="24">
        <f t="shared" si="60"/>
        <v>6.6822846943328962E-2</v>
      </c>
      <c r="AB94" s="24">
        <f t="shared" si="61"/>
        <v>3.5473223557335842E-2</v>
      </c>
      <c r="AC94" s="24">
        <f t="shared" si="62"/>
        <v>2.5280525125293885E-2</v>
      </c>
      <c r="AD94" s="24">
        <f t="shared" si="63"/>
        <v>3.2285545394485249E-2</v>
      </c>
      <c r="AE94" s="24">
        <f t="shared" si="64"/>
        <v>6.8623826074094563E-3</v>
      </c>
      <c r="AF94" s="24">
        <f t="shared" si="65"/>
        <v>3.9784553297637526E-2</v>
      </c>
      <c r="AG94" s="24">
        <f t="shared" si="66"/>
        <v>8.2137016172996624E-2</v>
      </c>
      <c r="AH94" s="24">
        <f t="shared" si="67"/>
        <v>4.5562209940495757E-2</v>
      </c>
      <c r="AI94" s="24">
        <f t="shared" si="68"/>
        <v>7.6382061559403969E-2</v>
      </c>
      <c r="AJ94" s="24">
        <f t="shared" si="69"/>
        <v>5.5474748841457311E-2</v>
      </c>
      <c r="AK94" s="24">
        <f t="shared" si="70"/>
        <v>4.2988533003607721E-2</v>
      </c>
      <c r="AL94" s="24">
        <f t="shared" si="71"/>
        <v>7.16492473542365E-2</v>
      </c>
      <c r="AM94" s="24">
        <f t="shared" si="72"/>
        <v>3.7345580717075499E-2</v>
      </c>
      <c r="AN94" s="24">
        <f t="shared" si="73"/>
        <v>4.01650723617899E-2</v>
      </c>
      <c r="AO94" s="24">
        <f t="shared" si="74"/>
        <v>4.1680570692402164E-2</v>
      </c>
      <c r="AP94" s="24">
        <f t="shared" si="96"/>
        <v>4.6305143953170091E-2</v>
      </c>
      <c r="AQ94" s="24">
        <f t="shared" si="97"/>
        <v>4.2784638180025203E-2</v>
      </c>
      <c r="AR94" s="24">
        <f t="shared" si="98"/>
        <v>3.8292944467396062E-2</v>
      </c>
      <c r="AS94" s="24" t="e">
        <f t="shared" si="75"/>
        <v>#DIV/0!</v>
      </c>
      <c r="AT94" s="24">
        <f t="shared" si="76"/>
        <v>3.6149253224823985E-2</v>
      </c>
      <c r="AV94" s="24">
        <f t="shared" si="77"/>
        <v>2.7640679226574121</v>
      </c>
      <c r="AW94" s="24">
        <f t="shared" si="78"/>
        <v>2.89404869251578</v>
      </c>
      <c r="AX94" s="24">
        <f t="shared" si="79"/>
        <v>2.6628619580205299</v>
      </c>
      <c r="AY94" s="24">
        <f t="shared" si="80"/>
        <v>1.934058427910887</v>
      </c>
      <c r="AZ94" s="24">
        <f t="shared" si="81"/>
        <v>2.7729720907458781</v>
      </c>
      <c r="BA94" s="24">
        <f t="shared" si="82"/>
        <v>2.7340418841582292</v>
      </c>
      <c r="BB94" s="24">
        <f t="shared" si="83"/>
        <v>3.0724412274929707</v>
      </c>
      <c r="BC94" s="24">
        <f t="shared" si="84"/>
        <v>3.095562926340822</v>
      </c>
      <c r="BD94" s="24">
        <f t="shared" si="85"/>
        <v>3.7563897763578273</v>
      </c>
      <c r="BE94" s="24">
        <f t="shared" si="86"/>
        <v>2.7013429681641554</v>
      </c>
      <c r="BF94" s="24">
        <f t="shared" si="87"/>
        <v>2.2262183604080086</v>
      </c>
      <c r="BG94" s="24">
        <f t="shared" si="88"/>
        <v>2.5097013666272994</v>
      </c>
      <c r="BH94" s="24">
        <f t="shared" si="89"/>
        <v>3.4815866084425036</v>
      </c>
      <c r="BI94" s="24">
        <f t="shared" si="90"/>
        <v>2.1704020613544652</v>
      </c>
      <c r="BJ94" s="24">
        <f t="shared" si="91"/>
        <v>2.7729073949887217</v>
      </c>
      <c r="BK94" s="24">
        <f t="shared" si="92"/>
        <v>3.236310123150802</v>
      </c>
      <c r="BL94" s="24">
        <f t="shared" si="93"/>
        <v>2.7652019645562067</v>
      </c>
      <c r="BM94" s="24">
        <f t="shared" si="50"/>
        <v>2.6630794653073639</v>
      </c>
      <c r="BN94" s="24">
        <f t="shared" si="51"/>
        <v>2.4797489609905079</v>
      </c>
      <c r="BO94" s="24">
        <f t="shared" si="52"/>
        <v>2.4690964843037708</v>
      </c>
      <c r="BP94" s="24" t="e">
        <f t="shared" si="94"/>
        <v>#DIV/0!</v>
      </c>
      <c r="BQ94" s="24">
        <f t="shared" si="95"/>
        <v>2.743782622116405</v>
      </c>
    </row>
    <row r="95" spans="1:69" x14ac:dyDescent="0.25">
      <c r="A95" s="31">
        <f>+[1]NAC!A96</f>
        <v>45444</v>
      </c>
      <c r="B95" s="17">
        <f>+[1]NAC!B96</f>
        <v>6351.7</v>
      </c>
      <c r="C95" s="18">
        <f>+[1]NAC!C96</f>
        <v>7117.2</v>
      </c>
      <c r="D95" s="19">
        <f>+[1]NAC!D96</f>
        <v>4880.2</v>
      </c>
      <c r="E95" s="19">
        <f>+[1]NAC!E96</f>
        <v>5736.1</v>
      </c>
      <c r="F95" s="19">
        <f>+[1]NAC!F96</f>
        <v>5283.2</v>
      </c>
      <c r="G95" s="19">
        <f>+[1]NAC!G96</f>
        <v>6073.2</v>
      </c>
      <c r="H95" s="19">
        <f>+[1]NAC!H96</f>
        <v>7130.9</v>
      </c>
      <c r="I95" s="19">
        <f>+[1]NAC!I96</f>
        <v>6801.5</v>
      </c>
      <c r="J95" s="19">
        <f>+[1]NAC!J96</f>
        <v>5644.2</v>
      </c>
      <c r="K95" s="19">
        <f>+[1]NAC!K96</f>
        <v>5734.4</v>
      </c>
      <c r="L95" s="19">
        <f>+[1]NAC!L96</f>
        <v>4514.8999999999996</v>
      </c>
      <c r="M95" s="19">
        <f>+[1]NAC!M96</f>
        <v>6632.3</v>
      </c>
      <c r="N95" s="20">
        <f>+[1]NAC!N96</f>
        <v>6327.4</v>
      </c>
      <c r="O95" s="18">
        <f>+[1]NAC!P96</f>
        <v>6811.1</v>
      </c>
      <c r="P95" s="18">
        <f>+[1]NAC!Q96</f>
        <v>6414.7</v>
      </c>
      <c r="Q95" s="18">
        <f>+[1]NAC!R96</f>
        <v>5910.2</v>
      </c>
      <c r="R95" s="18">
        <f t="shared" si="53"/>
        <v>6356.2231931389988</v>
      </c>
      <c r="S95" s="19">
        <f t="shared" si="54"/>
        <v>6435.5170520578986</v>
      </c>
      <c r="T95" s="19">
        <f t="shared" si="55"/>
        <v>6075.3523488300516</v>
      </c>
      <c r="U95" s="19">
        <f t="shared" si="56"/>
        <v>5892.2896002693778</v>
      </c>
      <c r="V95" s="19"/>
      <c r="W95" s="20">
        <f t="shared" si="57"/>
        <v>6205.5630915996107</v>
      </c>
      <c r="Y95" s="24">
        <f t="shared" si="58"/>
        <v>4.5771111513574825E-2</v>
      </c>
      <c r="Z95" s="24">
        <f t="shared" si="59"/>
        <v>3.0045154567558185E-2</v>
      </c>
      <c r="AA95" s="24">
        <f t="shared" si="60"/>
        <v>2.0642057931611335E-2</v>
      </c>
      <c r="AB95" s="24">
        <f t="shared" si="61"/>
        <v>2.7220142905750144E-2</v>
      </c>
      <c r="AC95" s="24">
        <f t="shared" si="62"/>
        <v>0.14270882900030291</v>
      </c>
      <c r="AD95" s="24">
        <f t="shared" si="63"/>
        <v>2.2854736842105261E-2</v>
      </c>
      <c r="AE95" s="24">
        <f t="shared" si="64"/>
        <v>4.7444880212694107E-2</v>
      </c>
      <c r="AF95" s="24">
        <f t="shared" si="65"/>
        <v>3.930137677062473E-2</v>
      </c>
      <c r="AG95" s="24">
        <f t="shared" si="66"/>
        <v>5.3120626924153314E-2</v>
      </c>
      <c r="AH95" s="24">
        <f t="shared" si="67"/>
        <v>5.6156183810663896E-2</v>
      </c>
      <c r="AI95" s="24">
        <f t="shared" si="68"/>
        <v>5.737839293660274E-2</v>
      </c>
      <c r="AJ95" s="24">
        <f t="shared" si="69"/>
        <v>6.276640066660244E-2</v>
      </c>
      <c r="AK95" s="24">
        <f t="shared" si="70"/>
        <v>2.7558991181772408E-2</v>
      </c>
      <c r="AL95" s="24">
        <f t="shared" si="71"/>
        <v>4.4455008280684716E-2</v>
      </c>
      <c r="AM95" s="24">
        <f t="shared" si="72"/>
        <v>3.6518170213453605E-2</v>
      </c>
      <c r="AN95" s="24">
        <f t="shared" si="73"/>
        <v>8.0574092695858912E-2</v>
      </c>
      <c r="AO95" s="24">
        <f t="shared" si="74"/>
        <v>4.5418921460163686E-2</v>
      </c>
      <c r="AP95" s="24">
        <f t="shared" si="96"/>
        <v>3.5385627248763152E-2</v>
      </c>
      <c r="AQ95" s="24">
        <f t="shared" si="97"/>
        <v>4.130404483827288E-2</v>
      </c>
      <c r="AR95" s="24">
        <f t="shared" si="98"/>
        <v>3.3581684536917011E-2</v>
      </c>
      <c r="AS95" s="24" t="e">
        <f t="shared" si="75"/>
        <v>#DIV/0!</v>
      </c>
      <c r="AT95" s="24">
        <f t="shared" si="76"/>
        <v>3.9123458183638604E-2</v>
      </c>
      <c r="AV95" s="24">
        <f t="shared" si="77"/>
        <v>2.7153135236312589</v>
      </c>
      <c r="AW95" s="24">
        <f t="shared" si="78"/>
        <v>2.8512987012987012</v>
      </c>
      <c r="AX95" s="24">
        <f t="shared" si="79"/>
        <v>2.5773347016566484</v>
      </c>
      <c r="AY95" s="24">
        <f t="shared" si="80"/>
        <v>1.8920540486034083</v>
      </c>
      <c r="AZ95" s="24">
        <f t="shared" si="81"/>
        <v>2.9885248376868492</v>
      </c>
      <c r="BA95" s="24">
        <f t="shared" si="82"/>
        <v>2.5366876310272533</v>
      </c>
      <c r="BB95" s="24">
        <f t="shared" si="83"/>
        <v>2.9280048474165468</v>
      </c>
      <c r="BC95" s="24">
        <f t="shared" si="84"/>
        <v>2.9966506052415092</v>
      </c>
      <c r="BD95" s="24">
        <f t="shared" si="85"/>
        <v>3.53422236503856</v>
      </c>
      <c r="BE95" s="24">
        <f t="shared" si="86"/>
        <v>2.6718960107575076</v>
      </c>
      <c r="BF95" s="24">
        <f t="shared" si="87"/>
        <v>2.2009216589861746</v>
      </c>
      <c r="BG95" s="24">
        <f t="shared" si="88"/>
        <v>2.5091534391534394</v>
      </c>
      <c r="BH95" s="24">
        <f t="shared" si="89"/>
        <v>3.3216993374769483</v>
      </c>
      <c r="BI95" s="24">
        <f t="shared" si="90"/>
        <v>2.2515873394758206</v>
      </c>
      <c r="BJ95" s="24">
        <f t="shared" si="91"/>
        <v>2.6722578429127548</v>
      </c>
      <c r="BK95" s="24">
        <f t="shared" si="92"/>
        <v>3.2706842979984101</v>
      </c>
      <c r="BL95" s="24">
        <f t="shared" si="93"/>
        <v>2.716215762871621</v>
      </c>
      <c r="BM95" s="24">
        <f t="shared" si="50"/>
        <v>2.6071596391555834</v>
      </c>
      <c r="BN95" s="24">
        <f t="shared" si="51"/>
        <v>2.4189384156809441</v>
      </c>
      <c r="BO95" s="24">
        <f t="shared" si="52"/>
        <v>2.3867260767147784</v>
      </c>
      <c r="BP95" s="24" t="e">
        <f t="shared" si="94"/>
        <v>#DIV/0!</v>
      </c>
      <c r="BQ95" s="24">
        <f t="shared" si="95"/>
        <v>2.6474086050765298</v>
      </c>
    </row>
    <row r="96" spans="1:69" x14ac:dyDescent="0.25">
      <c r="A96" s="31">
        <f>+[1]NAC!A97</f>
        <v>45474</v>
      </c>
      <c r="B96" s="17">
        <f>+[1]NAC!B97</f>
        <v>6607.7</v>
      </c>
      <c r="C96" s="18">
        <f>+[1]NAC!C97</f>
        <v>7345.4</v>
      </c>
      <c r="D96" s="19">
        <f>+[1]NAC!D97</f>
        <v>5178.8</v>
      </c>
      <c r="E96" s="19">
        <f>+[1]NAC!E97</f>
        <v>5829.7</v>
      </c>
      <c r="F96" s="19">
        <f>+[1]NAC!F97</f>
        <v>5600.5</v>
      </c>
      <c r="G96" s="19">
        <f>+[1]NAC!G97</f>
        <v>6282.9</v>
      </c>
      <c r="H96" s="19">
        <f>+[1]NAC!H97</f>
        <v>7548.1</v>
      </c>
      <c r="I96" s="19">
        <f>+[1]NAC!I97</f>
        <v>6979</v>
      </c>
      <c r="J96" s="19">
        <f>+[1]NAC!J97</f>
        <v>5844</v>
      </c>
      <c r="K96" s="19">
        <f>+[1]NAC!K97</f>
        <v>6059.3</v>
      </c>
      <c r="L96" s="19">
        <f>+[1]NAC!L97</f>
        <v>4704.2</v>
      </c>
      <c r="M96" s="19">
        <f>+[1]NAC!M97</f>
        <v>7061.2</v>
      </c>
      <c r="N96" s="20">
        <f>+[1]NAC!N97</f>
        <v>6545.9</v>
      </c>
      <c r="O96" s="18">
        <f>+[1]NAC!P97</f>
        <v>7156.8</v>
      </c>
      <c r="P96" s="18">
        <f>+[1]NAC!Q97</f>
        <v>6657.5</v>
      </c>
      <c r="Q96" s="18">
        <f>+[1]NAC!R97</f>
        <v>6166.2</v>
      </c>
      <c r="R96" s="18">
        <f t="shared" ref="R96:R108" si="99">+SUMPRODUCT($C$3:$N$3,C96:N96)</f>
        <v>6613.1276356319995</v>
      </c>
      <c r="S96" s="19">
        <f t="shared" si="54"/>
        <v>6682.5338381399406</v>
      </c>
      <c r="T96" s="19">
        <f t="shared" si="55"/>
        <v>6331.470120634528</v>
      </c>
      <c r="U96" s="19">
        <f t="shared" si="56"/>
        <v>6091.6156977944738</v>
      </c>
      <c r="V96" s="19"/>
      <c r="W96" s="20">
        <f t="shared" si="57"/>
        <v>6433.7228322171759</v>
      </c>
      <c r="Y96" s="24">
        <f t="shared" ref="Y96:Y108" si="100">+B96/B95-1</f>
        <v>4.0304170537021511E-2</v>
      </c>
      <c r="Z96" s="24">
        <f t="shared" ref="Z96:Z108" si="101">+C96/C95-1</f>
        <v>3.2063170909908401E-2</v>
      </c>
      <c r="AA96" s="24">
        <f t="shared" ref="AA96:AA108" si="102">+D96/D95-1</f>
        <v>6.1186016966517931E-2</v>
      </c>
      <c r="AB96" s="24">
        <f t="shared" ref="AB96:AB108" si="103">+E96/E95-1</f>
        <v>1.631770715294345E-2</v>
      </c>
      <c r="AC96" s="24">
        <f t="shared" ref="AC96:AC108" si="104">+F96/F95-1</f>
        <v>6.005829800121143E-2</v>
      </c>
      <c r="AD96" s="24">
        <f t="shared" ref="AD96:AD108" si="105">+G96/G95-1</f>
        <v>3.4528749259039593E-2</v>
      </c>
      <c r="AE96" s="24">
        <f t="shared" ref="AE96:AE108" si="106">+H96/H95-1</f>
        <v>5.8505938941788571E-2</v>
      </c>
      <c r="AF96" s="24">
        <f t="shared" ref="AF96:AF108" si="107">+I96/I95-1</f>
        <v>2.6097184444607846E-2</v>
      </c>
      <c r="AG96" s="24">
        <f t="shared" ref="AG96:AG108" si="108">+J96/J95-1</f>
        <v>3.5399170830232807E-2</v>
      </c>
      <c r="AH96" s="24">
        <f t="shared" ref="AH96:AH108" si="109">+K96/K95-1</f>
        <v>5.6658063616071619E-2</v>
      </c>
      <c r="AI96" s="24">
        <f t="shared" ref="AI96:AI108" si="110">+L96/L95-1</f>
        <v>4.1927838933309758E-2</v>
      </c>
      <c r="AJ96" s="24">
        <f t="shared" ref="AJ96:AJ108" si="111">+M96/M95-1</f>
        <v>6.4668365423759422E-2</v>
      </c>
      <c r="AK96" s="24">
        <f t="shared" ref="AK96:AK108" si="112">+N96/N95-1</f>
        <v>3.4532351360748503E-2</v>
      </c>
      <c r="AL96" s="24">
        <f t="shared" ref="AL96:AL108" si="113">+O96/O95-1</f>
        <v>5.0755384592797048E-2</v>
      </c>
      <c r="AM96" s="24">
        <f t="shared" ref="AM96:AM108" si="114">+P96/P95-1</f>
        <v>3.7850561990428355E-2</v>
      </c>
      <c r="AN96" s="24">
        <f t="shared" ref="AN96:AN108" si="115">+Q96/Q95-1</f>
        <v>4.3314947040709262E-2</v>
      </c>
      <c r="AO96" s="24">
        <f t="shared" ref="AO96:AO108" si="116">+R96/R95-1</f>
        <v>4.0417781863026248E-2</v>
      </c>
      <c r="AP96" s="24">
        <f t="shared" ref="AP96:AP108" si="117">+S96/S95-1</f>
        <v>3.838336284153776E-2</v>
      </c>
      <c r="AQ96" s="24">
        <f t="shared" ref="AQ96:AQ108" si="118">+T96/T95-1</f>
        <v>4.2156858911038819E-2</v>
      </c>
      <c r="AR96" s="24">
        <f t="shared" ref="AR96:AR108" si="119">+U96/U95-1</f>
        <v>3.3828292743110167E-2</v>
      </c>
      <c r="AS96" s="24" t="e">
        <f t="shared" ref="AS96:AS108" si="120">+V96/V95-1</f>
        <v>#DIV/0!</v>
      </c>
      <c r="AT96" s="24">
        <f t="shared" ref="AT96:AT108" si="121">+W96/W95-1</f>
        <v>3.6766968162232017E-2</v>
      </c>
      <c r="AV96" s="24">
        <f t="shared" ref="AV96:AV108" si="122">+B96/B84-1</f>
        <v>2.6343985479346572</v>
      </c>
      <c r="AW96" s="24">
        <f t="shared" ref="AW96:AW108" si="123">+C96/C84-1</f>
        <v>2.7581990278843693</v>
      </c>
      <c r="AX96" s="24">
        <f t="shared" ref="AX96:AX108" si="124">+D96/D84-1</f>
        <v>2.4815462184873951</v>
      </c>
      <c r="AY96" s="24">
        <f t="shared" ref="AY96:AY108" si="125">+E96/E84-1</f>
        <v>1.8525223858687672</v>
      </c>
      <c r="AZ96" s="24">
        <f t="shared" ref="AZ96:AZ108" si="126">+F96/F84-1</f>
        <v>3.066289116387134</v>
      </c>
      <c r="BA96" s="24">
        <f t="shared" ref="BA96:BA108" si="127">+G96/G84-1</f>
        <v>2.4466509408086012</v>
      </c>
      <c r="BB96" s="24">
        <f t="shared" ref="BB96:BB108" si="128">+H96/H84-1</f>
        <v>2.8133272708901687</v>
      </c>
      <c r="BC96" s="24">
        <f t="shared" ref="BC96:BC108" si="129">+I96/I84-1</f>
        <v>2.8949659560218777</v>
      </c>
      <c r="BD96" s="24">
        <f t="shared" ref="BD96:BD108" si="130">+J96/J84-1</f>
        <v>3.1853469884695267</v>
      </c>
      <c r="BE96" s="24">
        <f t="shared" ref="BE96:BE108" si="131">+K96/K84-1</f>
        <v>2.4893751799596893</v>
      </c>
      <c r="BF96" s="24">
        <f t="shared" ref="BF96:BF108" si="132">+L96/L84-1</f>
        <v>2.1424181696726787</v>
      </c>
      <c r="BG96" s="24">
        <f t="shared" ref="BG96:BG108" si="133">+M96/M84-1</f>
        <v>2.4768821704662956</v>
      </c>
      <c r="BH96" s="24">
        <f t="shared" ref="BH96:BH108" si="134">+N96/N84-1</f>
        <v>3.2055252168326369</v>
      </c>
      <c r="BI96" s="24">
        <f t="shared" ref="BI96:BI108" si="135">+O96/O84-1</f>
        <v>2.2507267441860468</v>
      </c>
      <c r="BJ96" s="24">
        <f t="shared" ref="BJ96:BJ108" si="136">+P96/P84-1</f>
        <v>2.5787238617427297</v>
      </c>
      <c r="BK96" s="24">
        <f t="shared" ref="BK96:BK108" si="137">+Q96/Q84-1</f>
        <v>3.1750964858825919</v>
      </c>
      <c r="BL96" s="24">
        <f t="shared" ref="BL96:BL108" si="138">+R96/R84-1</f>
        <v>2.6357874978897149</v>
      </c>
      <c r="BM96" s="24">
        <f t="shared" ref="BM96:BM108" si="139">+S96/S84-1</f>
        <v>2.5248264243062319</v>
      </c>
      <c r="BN96" s="24">
        <f t="shared" ref="BN96:BN108" si="140">+T96/T84-1</f>
        <v>2.3472569712861606</v>
      </c>
      <c r="BO96" s="24">
        <f t="shared" ref="BO96:BO108" si="141">+U96/U84-1</f>
        <v>2.3003762234523117</v>
      </c>
      <c r="BP96" s="24" t="e">
        <f t="shared" ref="BP96:BP108" si="142">+V96/V84-1</f>
        <v>#DIV/0!</v>
      </c>
      <c r="BQ96" s="24">
        <f t="shared" ref="BQ96:BQ108" si="143">+W96/W84-1</f>
        <v>2.5456400606165324</v>
      </c>
    </row>
    <row r="97" spans="1:69" x14ac:dyDescent="0.25">
      <c r="A97" s="31">
        <f>+[1]NAC!A98</f>
        <v>45505</v>
      </c>
      <c r="B97" s="17">
        <f>+[1]NAC!B98</f>
        <v>6883.4</v>
      </c>
      <c r="C97" s="18">
        <f>+[1]NAC!C98</f>
        <v>7611.8</v>
      </c>
      <c r="D97" s="19">
        <f>+[1]NAC!D98</f>
        <v>5336.3</v>
      </c>
      <c r="E97" s="19">
        <f>+[1]NAC!E98</f>
        <v>5949.6</v>
      </c>
      <c r="F97" s="19">
        <f>+[1]NAC!F98</f>
        <v>5995.3</v>
      </c>
      <c r="G97" s="19">
        <f>+[1]NAC!G98</f>
        <v>6550.8</v>
      </c>
      <c r="H97" s="19">
        <f>+[1]NAC!H98</f>
        <v>7860.5</v>
      </c>
      <c r="I97" s="19">
        <f>+[1]NAC!I98</f>
        <v>7335</v>
      </c>
      <c r="J97" s="19">
        <f>+[1]NAC!J98</f>
        <v>6127.6</v>
      </c>
      <c r="K97" s="19">
        <f>+[1]NAC!K98</f>
        <v>6282.2</v>
      </c>
      <c r="L97" s="19">
        <f>+[1]NAC!L98</f>
        <v>5013.2</v>
      </c>
      <c r="M97" s="19">
        <f>+[1]NAC!M98</f>
        <v>7403.2</v>
      </c>
      <c r="N97" s="20">
        <f>+[1]NAC!N98</f>
        <v>6694.7</v>
      </c>
      <c r="O97" s="18">
        <f>+[1]NAC!P98</f>
        <v>7266.1</v>
      </c>
      <c r="P97" s="18">
        <f>+[1]NAC!Q98</f>
        <v>6931.8</v>
      </c>
      <c r="Q97" s="18">
        <f>+[1]NAC!R98</f>
        <v>6529.4</v>
      </c>
      <c r="R97" s="18">
        <f t="shared" si="99"/>
        <v>6887.8700397539988</v>
      </c>
      <c r="S97" s="19">
        <f t="shared" si="54"/>
        <v>6920.687298801754</v>
      </c>
      <c r="T97" s="19">
        <f t="shared" si="55"/>
        <v>6556.274728260566</v>
      </c>
      <c r="U97" s="19">
        <f>+($E$3*$E97+$G$3*$G97+$K$3*$K97+$N$3*$N97)/SUM($E$3,$G$3,$K$3,$N$3)</f>
        <v>6277.8994307897328</v>
      </c>
      <c r="V97" s="19"/>
      <c r="W97" s="20">
        <f>($E$3*$E97+SUMPRODUCT($G$3:$L$3,$G97:$L97)+$N$3*$N97)/SUM($E$3,$G$3:$L$3,$N$3)</f>
        <v>6687.060781960211</v>
      </c>
      <c r="Y97" s="24">
        <f t="shared" si="100"/>
        <v>4.1724049215309478E-2</v>
      </c>
      <c r="Z97" s="24">
        <f t="shared" si="101"/>
        <v>3.6267596046505313E-2</v>
      </c>
      <c r="AA97" s="24">
        <f t="shared" si="102"/>
        <v>3.0412450760793908E-2</v>
      </c>
      <c r="AB97" s="24">
        <f t="shared" si="103"/>
        <v>2.0567096076985258E-2</v>
      </c>
      <c r="AC97" s="24">
        <f t="shared" si="104"/>
        <v>7.0493705919114413E-2</v>
      </c>
      <c r="AD97" s="24">
        <f t="shared" si="105"/>
        <v>4.2639545432841652E-2</v>
      </c>
      <c r="AE97" s="24">
        <f t="shared" si="106"/>
        <v>4.1387898941455337E-2</v>
      </c>
      <c r="AF97" s="24">
        <f t="shared" si="107"/>
        <v>5.1010173377274759E-2</v>
      </c>
      <c r="AG97" s="24">
        <f t="shared" si="108"/>
        <v>4.8528405201916591E-2</v>
      </c>
      <c r="AH97" s="24">
        <f t="shared" si="109"/>
        <v>3.6786427475120842E-2</v>
      </c>
      <c r="AI97" s="24">
        <f t="shared" si="110"/>
        <v>6.5685982738829196E-2</v>
      </c>
      <c r="AJ97" s="24">
        <f t="shared" si="111"/>
        <v>4.8433693989690108E-2</v>
      </c>
      <c r="AK97" s="24">
        <f t="shared" si="112"/>
        <v>2.2731786308987312E-2</v>
      </c>
      <c r="AL97" s="24">
        <f t="shared" si="113"/>
        <v>1.5272188687681654E-2</v>
      </c>
      <c r="AM97" s="24">
        <f t="shared" si="114"/>
        <v>4.120165227187389E-2</v>
      </c>
      <c r="AN97" s="24">
        <f t="shared" si="115"/>
        <v>5.8901754727384681E-2</v>
      </c>
      <c r="AO97" s="24">
        <f t="shared" si="116"/>
        <v>4.1545002494987049E-2</v>
      </c>
      <c r="AP97" s="24">
        <f t="shared" si="117"/>
        <v>3.5638197490684531E-2</v>
      </c>
      <c r="AQ97" s="24">
        <f t="shared" si="118"/>
        <v>3.5505909898143617E-2</v>
      </c>
      <c r="AR97" s="24">
        <f t="shared" si="119"/>
        <v>3.0580348833020521E-2</v>
      </c>
      <c r="AS97" s="24" t="e">
        <f t="shared" si="120"/>
        <v>#DIV/0!</v>
      </c>
      <c r="AT97" s="24">
        <f t="shared" si="121"/>
        <v>3.9376571908636304E-2</v>
      </c>
      <c r="AV97" s="24">
        <f t="shared" si="122"/>
        <v>2.3671183290123756</v>
      </c>
      <c r="AW97" s="24">
        <f t="shared" si="123"/>
        <v>2.3692457507082159</v>
      </c>
      <c r="AX97" s="24">
        <f t="shared" si="124"/>
        <v>2.306872405031914</v>
      </c>
      <c r="AY97" s="24">
        <f t="shared" si="125"/>
        <v>1.6672644131623779</v>
      </c>
      <c r="AZ97" s="24">
        <f t="shared" si="126"/>
        <v>2.9883581692389569</v>
      </c>
      <c r="BA97" s="24">
        <f t="shared" si="127"/>
        <v>2.1504833357379884</v>
      </c>
      <c r="BB97" s="24">
        <f t="shared" si="128"/>
        <v>2.4451700561009817</v>
      </c>
      <c r="BC97" s="24">
        <f t="shared" si="129"/>
        <v>2.7062301045929971</v>
      </c>
      <c r="BD97" s="24">
        <f t="shared" si="130"/>
        <v>3.1998629198080879</v>
      </c>
      <c r="BE97" s="24">
        <f t="shared" si="131"/>
        <v>2.2420911389792018</v>
      </c>
      <c r="BF97" s="24">
        <f t="shared" si="132"/>
        <v>2.0816326530612246</v>
      </c>
      <c r="BG97" s="24">
        <f t="shared" si="133"/>
        <v>2.2418987563496233</v>
      </c>
      <c r="BH97" s="24">
        <f t="shared" si="134"/>
        <v>2.9325070488721803</v>
      </c>
      <c r="BI97" s="24">
        <f t="shared" si="135"/>
        <v>1.9826772299987687</v>
      </c>
      <c r="BJ97" s="24">
        <f t="shared" si="136"/>
        <v>2.274659863945578</v>
      </c>
      <c r="BK97" s="24">
        <f t="shared" si="137"/>
        <v>3.083171784128572</v>
      </c>
      <c r="BL97" s="24">
        <f t="shared" si="138"/>
        <v>2.3697326387940243</v>
      </c>
      <c r="BM97" s="24">
        <f t="shared" si="139"/>
        <v>2.2305155092303166</v>
      </c>
      <c r="BN97" s="24">
        <f t="shared" si="140"/>
        <v>2.1131969432149948</v>
      </c>
      <c r="BO97" s="24">
        <f t="shared" si="141"/>
        <v>2.0660177390738736</v>
      </c>
      <c r="BP97" s="24" t="e">
        <f t="shared" si="142"/>
        <v>#DIV/0!</v>
      </c>
      <c r="BQ97" s="24">
        <f t="shared" si="143"/>
        <v>2.3137115819205434</v>
      </c>
    </row>
    <row r="98" spans="1:69" x14ac:dyDescent="0.25">
      <c r="A98" s="31">
        <f>+[1]NAC!A99</f>
        <v>45536</v>
      </c>
      <c r="B98" s="17">
        <f>+[1]NAC!B99</f>
        <v>7122.2</v>
      </c>
      <c r="C98" s="18">
        <f>+[1]NAC!C99</f>
        <v>7787.1</v>
      </c>
      <c r="D98" s="19">
        <f>+[1]NAC!D99</f>
        <v>5453.6</v>
      </c>
      <c r="E98" s="19">
        <f>+[1]NAC!E99</f>
        <v>6309</v>
      </c>
      <c r="F98" s="19">
        <f>+[1]NAC!F99</f>
        <v>6433.4</v>
      </c>
      <c r="G98" s="19">
        <f>+[1]NAC!G99</f>
        <v>6727.2</v>
      </c>
      <c r="H98" s="19">
        <f>+[1]NAC!H99</f>
        <v>8122.6</v>
      </c>
      <c r="I98" s="19">
        <f>+[1]NAC!I99</f>
        <v>7585.4</v>
      </c>
      <c r="J98" s="19">
        <f>+[1]NAC!J99</f>
        <v>6310.2</v>
      </c>
      <c r="K98" s="19">
        <f>+[1]NAC!K99</f>
        <v>6416.2</v>
      </c>
      <c r="L98" s="19">
        <f>+[1]NAC!L99</f>
        <v>5229.3</v>
      </c>
      <c r="M98" s="19">
        <f>+[1]NAC!M99</f>
        <v>7673.8</v>
      </c>
      <c r="N98" s="20">
        <f>+[1]NAC!N99</f>
        <v>6918.5</v>
      </c>
      <c r="O98" s="18">
        <f>+[1]NAC!P99</f>
        <v>7479.7</v>
      </c>
      <c r="P98" s="18">
        <f>+[1]NAC!Q99</f>
        <v>7157.9</v>
      </c>
      <c r="Q98" s="18">
        <f>+[1]NAC!R99</f>
        <v>6825.3</v>
      </c>
      <c r="R98" s="18">
        <f t="shared" si="99"/>
        <v>7127.735518989999</v>
      </c>
      <c r="S98" s="19">
        <f t="shared" si="54"/>
        <v>7131.2595029610911</v>
      </c>
      <c r="T98" s="19">
        <f t="shared" si="55"/>
        <v>6802.3693328267245</v>
      </c>
      <c r="U98" s="19">
        <f>+($E$3*$E98+$G$3*$G98+$K$3*$K98+$N$3*$N98)/SUM($E$3,$G$3,$K$3,$N$3)</f>
        <v>6515.9393734262449</v>
      </c>
      <c r="V98" s="19"/>
      <c r="W98" s="20">
        <f>($E$3*$E98+SUMPRODUCT($G$3:$L$3,$G98:$L98)+$N$3*$N98)/SUM($E$3,$G$3:$L$3,$N$3)</f>
        <v>6927.4716292125122</v>
      </c>
      <c r="Y98" s="24">
        <f t="shared" si="100"/>
        <v>3.4692157945201529E-2</v>
      </c>
      <c r="Z98" s="24">
        <f t="shared" si="101"/>
        <v>2.3030032318242855E-2</v>
      </c>
      <c r="AA98" s="24">
        <f t="shared" si="102"/>
        <v>2.1981522777954732E-2</v>
      </c>
      <c r="AB98" s="24">
        <f t="shared" si="103"/>
        <v>6.0407422347720896E-2</v>
      </c>
      <c r="AC98" s="24">
        <f t="shared" si="104"/>
        <v>7.3073907894517287E-2</v>
      </c>
      <c r="AD98" s="24">
        <f t="shared" si="105"/>
        <v>2.6928008792819202E-2</v>
      </c>
      <c r="AE98" s="24">
        <f t="shared" si="106"/>
        <v>3.3343934864194402E-2</v>
      </c>
      <c r="AF98" s="24">
        <f t="shared" si="107"/>
        <v>3.4137695978186722E-2</v>
      </c>
      <c r="AG98" s="24">
        <f t="shared" si="108"/>
        <v>2.9799595273842794E-2</v>
      </c>
      <c r="AH98" s="24">
        <f t="shared" si="109"/>
        <v>2.1330107287256039E-2</v>
      </c>
      <c r="AI98" s="24">
        <f t="shared" si="110"/>
        <v>4.3106199632969133E-2</v>
      </c>
      <c r="AJ98" s="24">
        <f t="shared" si="111"/>
        <v>3.6551761400475558E-2</v>
      </c>
      <c r="AK98" s="24">
        <f t="shared" si="112"/>
        <v>3.3429429250003695E-2</v>
      </c>
      <c r="AL98" s="24">
        <f t="shared" si="113"/>
        <v>2.9396787822903558E-2</v>
      </c>
      <c r="AM98" s="24">
        <f t="shared" si="114"/>
        <v>3.2617790472893038E-2</v>
      </c>
      <c r="AN98" s="24">
        <f t="shared" si="115"/>
        <v>4.5318099672251755E-2</v>
      </c>
      <c r="AO98" s="24">
        <f t="shared" si="116"/>
        <v>3.4824332899952237E-2</v>
      </c>
      <c r="AP98" s="24">
        <f t="shared" si="117"/>
        <v>3.0426487293508497E-2</v>
      </c>
      <c r="AQ98" s="24">
        <f t="shared" si="118"/>
        <v>3.7535737101646705E-2</v>
      </c>
      <c r="AR98" s="24">
        <f t="shared" si="119"/>
        <v>3.7917132196966019E-2</v>
      </c>
      <c r="AS98" s="24" t="e">
        <f t="shared" si="120"/>
        <v>#DIV/0!</v>
      </c>
      <c r="AT98" s="24">
        <f t="shared" si="121"/>
        <v>3.595164678342111E-2</v>
      </c>
      <c r="AV98" s="24">
        <f t="shared" si="122"/>
        <v>2.0900255976398108</v>
      </c>
      <c r="AW98" s="24">
        <f t="shared" si="123"/>
        <v>2.0142835023612293</v>
      </c>
      <c r="AX98" s="24">
        <f t="shared" si="124"/>
        <v>2.0297777777777779</v>
      </c>
      <c r="AY98" s="24">
        <f t="shared" si="125"/>
        <v>1.4443066909457207</v>
      </c>
      <c r="AZ98" s="24">
        <f t="shared" si="126"/>
        <v>2.9461448813101883</v>
      </c>
      <c r="BA98" s="24">
        <f t="shared" si="127"/>
        <v>1.8719262295081966</v>
      </c>
      <c r="BB98" s="24">
        <f t="shared" si="128"/>
        <v>2.249949985996079</v>
      </c>
      <c r="BC98" s="24">
        <f t="shared" si="129"/>
        <v>2.4578110042394128</v>
      </c>
      <c r="BD98" s="24">
        <f t="shared" si="130"/>
        <v>2.9470820041283541</v>
      </c>
      <c r="BE98" s="24">
        <f t="shared" si="131"/>
        <v>1.8760589896454345</v>
      </c>
      <c r="BF98" s="24">
        <f t="shared" si="132"/>
        <v>1.9725443383356072</v>
      </c>
      <c r="BG98" s="24">
        <f t="shared" si="133"/>
        <v>1.9674400618716166</v>
      </c>
      <c r="BH98" s="24">
        <f t="shared" si="134"/>
        <v>2.6390174626551652</v>
      </c>
      <c r="BI98" s="24">
        <f t="shared" si="135"/>
        <v>1.6770579813886899</v>
      </c>
      <c r="BJ98" s="24">
        <f t="shared" si="136"/>
        <v>1.9812161599333611</v>
      </c>
      <c r="BK98" s="24">
        <f t="shared" si="137"/>
        <v>2.9404768777784196</v>
      </c>
      <c r="BL98" s="24">
        <f t="shared" si="138"/>
        <v>2.0926530639767575</v>
      </c>
      <c r="BM98" s="24">
        <f t="shared" si="139"/>
        <v>1.917499725420222</v>
      </c>
      <c r="BN98" s="24">
        <f t="shared" si="140"/>
        <v>1.8312644137654743</v>
      </c>
      <c r="BO98" s="24">
        <f t="shared" si="141"/>
        <v>1.7818481441790865</v>
      </c>
      <c r="BP98" s="24" t="e">
        <f t="shared" si="142"/>
        <v>#DIV/0!</v>
      </c>
      <c r="BQ98" s="24">
        <f t="shared" si="143"/>
        <v>2.0549128285010285</v>
      </c>
    </row>
    <row r="99" spans="1:69" x14ac:dyDescent="0.25">
      <c r="A99" s="31">
        <f>+[1]NAC!A100</f>
        <v>45566</v>
      </c>
      <c r="B99" s="17">
        <f>+[1]NAC!B100</f>
        <v>7314</v>
      </c>
      <c r="C99" s="18">
        <f>+[1]NAC!C100</f>
        <v>7880.6</v>
      </c>
      <c r="D99" s="19">
        <f>+[1]NAC!D100</f>
        <v>5617</v>
      </c>
      <c r="E99" s="19">
        <f>+[1]NAC!E100</f>
        <v>6588.2</v>
      </c>
      <c r="F99" s="19">
        <f>+[1]NAC!F100</f>
        <v>6780.4</v>
      </c>
      <c r="G99" s="19">
        <f>+[1]NAC!G100</f>
        <v>6903</v>
      </c>
      <c r="H99" s="19">
        <f>+[1]NAC!H100</f>
        <v>8412</v>
      </c>
      <c r="I99" s="19">
        <f>+[1]NAC!I100</f>
        <v>7677.7</v>
      </c>
      <c r="J99" s="19">
        <f>+[1]NAC!J100</f>
        <v>6440.2</v>
      </c>
      <c r="K99" s="19">
        <f>+[1]NAC!K100</f>
        <v>6599.9</v>
      </c>
      <c r="L99" s="19">
        <f>+[1]NAC!L100</f>
        <v>5409.8</v>
      </c>
      <c r="M99" s="19">
        <f>+[1]NAC!M100</f>
        <v>8000.8</v>
      </c>
      <c r="N99" s="20">
        <f>+[1]NAC!N100</f>
        <v>7112.7</v>
      </c>
      <c r="O99" s="18">
        <f>+[1]NAC!P100</f>
        <v>7581.6</v>
      </c>
      <c r="P99" s="18">
        <f>+[1]NAC!Q100</f>
        <v>7366.8</v>
      </c>
      <c r="Q99" s="18">
        <f>+[1]NAC!R100</f>
        <v>7009.3</v>
      </c>
      <c r="R99" s="18">
        <f t="shared" si="99"/>
        <v>7320.6200897509989</v>
      </c>
      <c r="S99" s="19">
        <f t="shared" si="54"/>
        <v>7310.4627476655478</v>
      </c>
      <c r="T99" s="19">
        <f t="shared" si="55"/>
        <v>7047.3937285644424</v>
      </c>
      <c r="U99" s="19">
        <f t="shared" ref="U99:U118" si="144">+($E$3*$E99+$G$3*$G99+$K$3*$K99+$N$3*$N99)/SUM($E$3,$G$3,$K$3,$N$3)</f>
        <v>6734.0192629798485</v>
      </c>
      <c r="V99" s="19"/>
      <c r="W99" s="20">
        <f t="shared" ref="W99:W118" si="145">($E$3*$E99+SUMPRODUCT($G$3:$L$3,$G99:$L99)+$N$3*$N99)/SUM($E$3,$G$3:$L$3,$N$3)</f>
        <v>7123.0533056765908</v>
      </c>
      <c r="Y99" s="24">
        <f t="shared" si="100"/>
        <v>2.6929881216477991E-2</v>
      </c>
      <c r="Z99" s="24">
        <f t="shared" si="101"/>
        <v>1.2007037279603505E-2</v>
      </c>
      <c r="AA99" s="24">
        <f t="shared" si="102"/>
        <v>2.9961860055742973E-2</v>
      </c>
      <c r="AB99" s="24">
        <f t="shared" si="103"/>
        <v>4.4254239974639287E-2</v>
      </c>
      <c r="AC99" s="24">
        <f t="shared" si="104"/>
        <v>5.3937264898809234E-2</v>
      </c>
      <c r="AD99" s="24">
        <f t="shared" si="105"/>
        <v>2.6132714948269742E-2</v>
      </c>
      <c r="AE99" s="24">
        <f t="shared" si="106"/>
        <v>3.5628985792726331E-2</v>
      </c>
      <c r="AF99" s="24">
        <f t="shared" si="107"/>
        <v>1.2168112426503619E-2</v>
      </c>
      <c r="AG99" s="24">
        <f t="shared" si="108"/>
        <v>2.060156571899463E-2</v>
      </c>
      <c r="AH99" s="24">
        <f t="shared" si="109"/>
        <v>2.8630653657928384E-2</v>
      </c>
      <c r="AI99" s="24">
        <f t="shared" si="110"/>
        <v>3.4517048170883191E-2</v>
      </c>
      <c r="AJ99" s="24">
        <f t="shared" si="111"/>
        <v>4.2612525736922979E-2</v>
      </c>
      <c r="AK99" s="24">
        <f t="shared" si="112"/>
        <v>2.806966828069668E-2</v>
      </c>
      <c r="AL99" s="24">
        <f t="shared" si="113"/>
        <v>1.3623541051111854E-2</v>
      </c>
      <c r="AM99" s="24">
        <f t="shared" si="114"/>
        <v>2.9184537364310925E-2</v>
      </c>
      <c r="AN99" s="24">
        <f t="shared" si="115"/>
        <v>2.6958521969730365E-2</v>
      </c>
      <c r="AO99" s="24">
        <f t="shared" si="116"/>
        <v>2.7061129056642041E-2</v>
      </c>
      <c r="AP99" s="24">
        <f t="shared" si="117"/>
        <v>2.5129255867080147E-2</v>
      </c>
      <c r="AQ99" s="24">
        <f t="shared" si="118"/>
        <v>3.6020448721489462E-2</v>
      </c>
      <c r="AR99" s="24">
        <f t="shared" si="119"/>
        <v>3.3468679963934544E-2</v>
      </c>
      <c r="AS99" s="24" t="e">
        <f t="shared" si="120"/>
        <v>#DIV/0!</v>
      </c>
      <c r="AT99" s="24">
        <f t="shared" si="121"/>
        <v>2.8232764698642443E-2</v>
      </c>
      <c r="AV99" s="24">
        <f t="shared" si="122"/>
        <v>1.9299363057324839</v>
      </c>
      <c r="AW99" s="24">
        <f t="shared" si="123"/>
        <v>1.8323030477285798</v>
      </c>
      <c r="AX99" s="24">
        <f t="shared" si="124"/>
        <v>1.8408861015577584</v>
      </c>
      <c r="AY99" s="24">
        <f t="shared" si="125"/>
        <v>1.2998673462263493</v>
      </c>
      <c r="AZ99" s="24">
        <f t="shared" si="126"/>
        <v>2.8577605826126535</v>
      </c>
      <c r="BA99" s="24">
        <f t="shared" si="127"/>
        <v>1.6622700451232211</v>
      </c>
      <c r="BB99" s="24">
        <f t="shared" si="128"/>
        <v>2.2022536069130916</v>
      </c>
      <c r="BC99" s="24">
        <f t="shared" si="129"/>
        <v>2.2683580945894173</v>
      </c>
      <c r="BD99" s="24">
        <f t="shared" si="130"/>
        <v>2.576100838469654</v>
      </c>
      <c r="BE99" s="24">
        <f t="shared" si="131"/>
        <v>1.7066519028871387</v>
      </c>
      <c r="BF99" s="24">
        <f t="shared" si="132"/>
        <v>1.8847651042499867</v>
      </c>
      <c r="BG99" s="24">
        <f t="shared" si="133"/>
        <v>1.8440210436513582</v>
      </c>
      <c r="BH99" s="24">
        <f t="shared" si="134"/>
        <v>2.474694675134343</v>
      </c>
      <c r="BI99" s="24">
        <f t="shared" si="135"/>
        <v>1.5214007782101167</v>
      </c>
      <c r="BJ99" s="24">
        <f t="shared" si="136"/>
        <v>1.8198277511961725</v>
      </c>
      <c r="BK99" s="24">
        <f t="shared" si="137"/>
        <v>2.795375785141867</v>
      </c>
      <c r="BL99" s="24">
        <f t="shared" si="138"/>
        <v>1.9319978667829019</v>
      </c>
      <c r="BM99" s="24">
        <f t="shared" si="139"/>
        <v>1.7466607506097063</v>
      </c>
      <c r="BN99" s="24">
        <f t="shared" si="140"/>
        <v>1.6720261656942745</v>
      </c>
      <c r="BO99" s="24">
        <f t="shared" si="141"/>
        <v>1.6103765283992226</v>
      </c>
      <c r="BP99" s="24" t="e">
        <f t="shared" si="142"/>
        <v>#DIV/0!</v>
      </c>
      <c r="BQ99" s="24">
        <f t="shared" si="143"/>
        <v>1.8921308280342828</v>
      </c>
    </row>
    <row r="100" spans="1:69" x14ac:dyDescent="0.25">
      <c r="A100" s="31">
        <f>+[1]NAC!A101</f>
        <v>45597</v>
      </c>
      <c r="B100" s="17">
        <f>+[1]NAC!B101</f>
        <v>7491.4</v>
      </c>
      <c r="C100" s="18">
        <f>+[1]NAC!C101</f>
        <v>7952</v>
      </c>
      <c r="D100" s="19">
        <f>+[1]NAC!D101</f>
        <v>5841.5</v>
      </c>
      <c r="E100" s="19">
        <f>+[1]NAC!E101</f>
        <v>6713</v>
      </c>
      <c r="F100" s="19">
        <f>+[1]NAC!F101</f>
        <v>7083</v>
      </c>
      <c r="G100" s="19">
        <f>+[1]NAC!G101</f>
        <v>7007.2</v>
      </c>
      <c r="H100" s="19">
        <f>+[1]NAC!H101</f>
        <v>8657.9</v>
      </c>
      <c r="I100" s="19">
        <f>+[1]NAC!I101</f>
        <v>7939.9</v>
      </c>
      <c r="J100" s="19">
        <f>+[1]NAC!J101</f>
        <v>6539.2</v>
      </c>
      <c r="K100" s="19">
        <f>+[1]NAC!K101</f>
        <v>6798.7</v>
      </c>
      <c r="L100" s="19">
        <f>+[1]NAC!L101</f>
        <v>5686.3</v>
      </c>
      <c r="M100" s="19">
        <f>+[1]NAC!M101</f>
        <v>8290.1</v>
      </c>
      <c r="N100" s="20">
        <f>+[1]NAC!N101</f>
        <v>7275.1</v>
      </c>
      <c r="O100" s="18">
        <f>+[1]NAC!P101</f>
        <v>7490.5</v>
      </c>
      <c r="P100" s="18">
        <f>+[1]NAC!Q101</f>
        <v>7566.8</v>
      </c>
      <c r="Q100" s="18">
        <f>+[1]NAC!R101</f>
        <v>7257.7</v>
      </c>
      <c r="R100" s="18">
        <f t="shared" si="99"/>
        <v>7498.836305412</v>
      </c>
      <c r="S100" s="19">
        <f t="shared" si="54"/>
        <v>7448.9452807868465</v>
      </c>
      <c r="T100" s="19">
        <f t="shared" si="55"/>
        <v>7227.8343296667763</v>
      </c>
      <c r="U100" s="19">
        <f t="shared" si="144"/>
        <v>6878.678941535858</v>
      </c>
      <c r="V100" s="19"/>
      <c r="W100" s="20">
        <f t="shared" si="145"/>
        <v>7312.1904072798316</v>
      </c>
      <c r="Y100" s="24">
        <f t="shared" si="100"/>
        <v>2.4254853705222734E-2</v>
      </c>
      <c r="Z100" s="24">
        <f t="shared" si="101"/>
        <v>9.0602238408241664E-3</v>
      </c>
      <c r="AA100" s="24">
        <f t="shared" si="102"/>
        <v>3.9967954424069863E-2</v>
      </c>
      <c r="AB100" s="24">
        <f t="shared" si="103"/>
        <v>1.8942958622992556E-2</v>
      </c>
      <c r="AC100" s="24">
        <f t="shared" si="104"/>
        <v>4.4628635478732859E-2</v>
      </c>
      <c r="AD100" s="24">
        <f t="shared" si="105"/>
        <v>1.5094886281326936E-2</v>
      </c>
      <c r="AE100" s="24">
        <f t="shared" si="106"/>
        <v>2.9232049453162157E-2</v>
      </c>
      <c r="AF100" s="24">
        <f t="shared" si="107"/>
        <v>3.4150852468838311E-2</v>
      </c>
      <c r="AG100" s="24">
        <f t="shared" si="108"/>
        <v>1.537219341014251E-2</v>
      </c>
      <c r="AH100" s="24">
        <f t="shared" si="109"/>
        <v>3.0121668510128874E-2</v>
      </c>
      <c r="AI100" s="24">
        <f t="shared" si="110"/>
        <v>5.11109468002513E-2</v>
      </c>
      <c r="AJ100" s="24">
        <f t="shared" si="111"/>
        <v>3.6158884111588963E-2</v>
      </c>
      <c r="AK100" s="24">
        <f t="shared" si="112"/>
        <v>2.2832398385985719E-2</v>
      </c>
      <c r="AL100" s="24">
        <f t="shared" si="113"/>
        <v>-1.201593331222961E-2</v>
      </c>
      <c r="AM100" s="24">
        <f t="shared" si="114"/>
        <v>2.714882988543188E-2</v>
      </c>
      <c r="AN100" s="24">
        <f t="shared" si="115"/>
        <v>3.5438631532392684E-2</v>
      </c>
      <c r="AO100" s="24">
        <f t="shared" si="116"/>
        <v>2.4344415292156363E-2</v>
      </c>
      <c r="AP100" s="24">
        <f t="shared" si="117"/>
        <v>1.8943059817317254E-2</v>
      </c>
      <c r="AQ100" s="24">
        <f t="shared" si="118"/>
        <v>2.560387684470844E-2</v>
      </c>
      <c r="AR100" s="24">
        <f t="shared" si="119"/>
        <v>2.1481922297323042E-2</v>
      </c>
      <c r="AS100" s="24" t="e">
        <f t="shared" si="120"/>
        <v>#DIV/0!</v>
      </c>
      <c r="AT100" s="24">
        <f t="shared" si="121"/>
        <v>2.6552812886085242E-2</v>
      </c>
      <c r="AV100" s="24">
        <f t="shared" si="122"/>
        <v>1.6602038279890627</v>
      </c>
      <c r="AW100" s="24">
        <f t="shared" si="123"/>
        <v>1.4707929405915983</v>
      </c>
      <c r="AX100" s="24">
        <f t="shared" si="124"/>
        <v>1.6436911658218682</v>
      </c>
      <c r="AY100" s="24">
        <f t="shared" si="125"/>
        <v>1.1300967793114389</v>
      </c>
      <c r="AZ100" s="24">
        <f t="shared" si="126"/>
        <v>2.7639494101392286</v>
      </c>
      <c r="BA100" s="24">
        <f t="shared" si="127"/>
        <v>1.4033475099464949</v>
      </c>
      <c r="BB100" s="24">
        <f t="shared" si="128"/>
        <v>1.8443444265580338</v>
      </c>
      <c r="BC100" s="24">
        <f t="shared" si="129"/>
        <v>2.0618155175073269</v>
      </c>
      <c r="BD100" s="24">
        <f t="shared" si="130"/>
        <v>2.1518773798621491</v>
      </c>
      <c r="BE100" s="24">
        <f t="shared" si="131"/>
        <v>1.46320785478787</v>
      </c>
      <c r="BF100" s="24">
        <f t="shared" si="132"/>
        <v>1.7994781410003937</v>
      </c>
      <c r="BG100" s="24">
        <f t="shared" si="133"/>
        <v>1.6304416804162969</v>
      </c>
      <c r="BH100" s="24">
        <f t="shared" si="134"/>
        <v>2.187059184299295</v>
      </c>
      <c r="BI100" s="24">
        <f t="shared" si="135"/>
        <v>1.2082841981132075</v>
      </c>
      <c r="BJ100" s="24">
        <f t="shared" si="136"/>
        <v>1.5540216694231614</v>
      </c>
      <c r="BK100" s="24">
        <f t="shared" si="137"/>
        <v>2.5708241082410823</v>
      </c>
      <c r="BL100" s="24">
        <f t="shared" si="138"/>
        <v>1.6623972773861162</v>
      </c>
      <c r="BM100" s="24">
        <f t="shared" si="139"/>
        <v>1.4685064388003832</v>
      </c>
      <c r="BN100" s="24">
        <f t="shared" si="140"/>
        <v>1.4538601653879213</v>
      </c>
      <c r="BO100" s="24">
        <f t="shared" si="141"/>
        <v>1.3902965376740237</v>
      </c>
      <c r="BP100" s="24" t="e">
        <f t="shared" si="142"/>
        <v>#DIV/0!</v>
      </c>
      <c r="BQ100" s="24">
        <f t="shared" si="143"/>
        <v>1.6491863862299159</v>
      </c>
    </row>
    <row r="101" spans="1:69" x14ac:dyDescent="0.25">
      <c r="A101" s="31">
        <f>+[1]NAC!A102</f>
        <v>45627</v>
      </c>
      <c r="B101" s="17">
        <f>+[1]NAC!B102</f>
        <v>7694</v>
      </c>
      <c r="C101" s="18">
        <f>+[1]NAC!C102</f>
        <v>8127.8</v>
      </c>
      <c r="D101" s="19">
        <f>+[1]NAC!D102</f>
        <v>5987.6</v>
      </c>
      <c r="E101" s="19">
        <f>+[1]NAC!E102</f>
        <v>6817.1</v>
      </c>
      <c r="F101" s="19">
        <f>+[1]NAC!F102</f>
        <v>7457.2</v>
      </c>
      <c r="G101" s="19">
        <f>+[1]NAC!G102</f>
        <v>7073.5</v>
      </c>
      <c r="H101" s="19">
        <f>+[1]NAC!H102</f>
        <v>8840.2000000000007</v>
      </c>
      <c r="I101" s="19">
        <f>+[1]NAC!I102</f>
        <v>8118.1</v>
      </c>
      <c r="J101" s="19">
        <f>+[1]NAC!J102</f>
        <v>6869.1</v>
      </c>
      <c r="K101" s="19">
        <f>+[1]NAC!K102</f>
        <v>6988.5</v>
      </c>
      <c r="L101" s="19">
        <f>+[1]NAC!L102</f>
        <v>5812.5</v>
      </c>
      <c r="M101" s="19">
        <f>+[1]NAC!M102</f>
        <v>8670</v>
      </c>
      <c r="N101" s="20">
        <f>+[1]NAC!N102</f>
        <v>7430.9</v>
      </c>
      <c r="O101" s="18">
        <f>+[1]NAC!P102</f>
        <v>7385.2</v>
      </c>
      <c r="P101" s="18">
        <f>+[1]NAC!Q102</f>
        <v>7808.7</v>
      </c>
      <c r="Q101" s="18">
        <f>+[1]NAC!R102</f>
        <v>7502.5</v>
      </c>
      <c r="R101" s="18">
        <f t="shared" si="99"/>
        <v>7700.670058703</v>
      </c>
      <c r="S101" s="19">
        <f t="shared" si="54"/>
        <v>7629.7616923090645</v>
      </c>
      <c r="T101" s="19">
        <f t="shared" si="55"/>
        <v>7415.7875599689696</v>
      </c>
      <c r="U101" s="19">
        <f t="shared" si="144"/>
        <v>7003.5413173126562</v>
      </c>
      <c r="V101" s="19"/>
      <c r="W101" s="20">
        <f t="shared" si="145"/>
        <v>7468.8435228128092</v>
      </c>
      <c r="Y101" s="24">
        <f t="shared" si="100"/>
        <v>2.7044344181327951E-2</v>
      </c>
      <c r="Z101" s="24">
        <f t="shared" si="101"/>
        <v>2.2107645875251603E-2</v>
      </c>
      <c r="AA101" s="24">
        <f t="shared" si="102"/>
        <v>2.501069930668498E-2</v>
      </c>
      <c r="AB101" s="24">
        <f t="shared" si="103"/>
        <v>1.550722478772526E-2</v>
      </c>
      <c r="AC101" s="24">
        <f t="shared" si="104"/>
        <v>5.2830721445715101E-2</v>
      </c>
      <c r="AD101" s="24">
        <f t="shared" si="105"/>
        <v>9.4616965407010589E-3</v>
      </c>
      <c r="AE101" s="24">
        <f t="shared" si="106"/>
        <v>2.1055914251723928E-2</v>
      </c>
      <c r="AF101" s="24">
        <f t="shared" si="107"/>
        <v>2.244360760211106E-2</v>
      </c>
      <c r="AG101" s="24">
        <f t="shared" si="108"/>
        <v>5.044959628089063E-2</v>
      </c>
      <c r="AH101" s="24">
        <f t="shared" si="109"/>
        <v>2.7917101798873301E-2</v>
      </c>
      <c r="AI101" s="24">
        <f t="shared" si="110"/>
        <v>2.2193693614476873E-2</v>
      </c>
      <c r="AJ101" s="24">
        <f t="shared" si="111"/>
        <v>4.5825743959662768E-2</v>
      </c>
      <c r="AK101" s="24">
        <f t="shared" si="112"/>
        <v>2.1415513188822066E-2</v>
      </c>
      <c r="AL101" s="24">
        <f t="shared" si="113"/>
        <v>-1.4057806554969687E-2</v>
      </c>
      <c r="AM101" s="24">
        <f t="shared" si="114"/>
        <v>3.1968599672252518E-2</v>
      </c>
      <c r="AN101" s="24">
        <f t="shared" si="115"/>
        <v>3.3729693980186548E-2</v>
      </c>
      <c r="AO101" s="24">
        <f t="shared" si="116"/>
        <v>2.6915343270706327E-2</v>
      </c>
      <c r="AP101" s="24">
        <f t="shared" si="117"/>
        <v>2.4274095822478303E-2</v>
      </c>
      <c r="AQ101" s="24">
        <f t="shared" si="118"/>
        <v>2.6004086664069836E-2</v>
      </c>
      <c r="AR101" s="24">
        <f t="shared" si="119"/>
        <v>1.8152086590760286E-2</v>
      </c>
      <c r="AS101" s="24" t="e">
        <f t="shared" si="120"/>
        <v>#DIV/0!</v>
      </c>
      <c r="AT101" s="24">
        <f t="shared" si="121"/>
        <v>2.1423555297058083E-2</v>
      </c>
      <c r="AV101" s="24">
        <f t="shared" si="122"/>
        <v>1.1776293445035662</v>
      </c>
      <c r="AW101" s="24">
        <f t="shared" si="123"/>
        <v>0.94738481443323685</v>
      </c>
      <c r="AX101" s="24">
        <f t="shared" si="124"/>
        <v>1.2537734783754284</v>
      </c>
      <c r="AY101" s="24">
        <f t="shared" si="125"/>
        <v>0.8450025711115321</v>
      </c>
      <c r="AZ101" s="24">
        <f t="shared" si="126"/>
        <v>2.4817443272014188</v>
      </c>
      <c r="BA101" s="24">
        <f t="shared" si="127"/>
        <v>0.85651295241594716</v>
      </c>
      <c r="BB101" s="24">
        <f t="shared" si="128"/>
        <v>1.1903369672943511</v>
      </c>
      <c r="BC101" s="24">
        <f t="shared" si="129"/>
        <v>1.3778155297150056</v>
      </c>
      <c r="BD101" s="24">
        <f t="shared" si="130"/>
        <v>1.8643926441766401</v>
      </c>
      <c r="BE101" s="24">
        <f t="shared" si="131"/>
        <v>1.1066831459319326</v>
      </c>
      <c r="BF101" s="24">
        <f t="shared" si="132"/>
        <v>1.6942152591081858</v>
      </c>
      <c r="BG101" s="24">
        <f t="shared" si="133"/>
        <v>1.2625851405308071</v>
      </c>
      <c r="BH101" s="24">
        <f t="shared" si="134"/>
        <v>1.4530089459611131</v>
      </c>
      <c r="BI101" s="24">
        <f t="shared" si="135"/>
        <v>0.87322764743183257</v>
      </c>
      <c r="BJ101" s="24">
        <f t="shared" si="136"/>
        <v>1.0549751309244981</v>
      </c>
      <c r="BK101" s="24">
        <f t="shared" si="137"/>
        <v>2.0587491846053489</v>
      </c>
      <c r="BL101" s="24">
        <f t="shared" si="138"/>
        <v>1.1787504937945741</v>
      </c>
      <c r="BM101" s="24">
        <f t="shared" si="139"/>
        <v>1.0143935945676601</v>
      </c>
      <c r="BN101" s="24">
        <f t="shared" si="140"/>
        <v>1.0554067470068436</v>
      </c>
      <c r="BO101" s="24">
        <f t="shared" si="141"/>
        <v>0.98157599901283787</v>
      </c>
      <c r="BP101" s="24" t="e">
        <f t="shared" si="142"/>
        <v>#DIV/0!</v>
      </c>
      <c r="BQ101" s="24">
        <f t="shared" si="143"/>
        <v>1.1572237025500307</v>
      </c>
    </row>
    <row r="102" spans="1:69" x14ac:dyDescent="0.25">
      <c r="A102" s="31">
        <f>+[1]NAC!A103</f>
        <v>45658</v>
      </c>
      <c r="B102" s="17">
        <f>+[1]NAC!B103</f>
        <v>7864.1</v>
      </c>
      <c r="C102" s="18">
        <f>+[1]NAC!C103</f>
        <v>8278.1</v>
      </c>
      <c r="D102" s="19">
        <f>+[1]NAC!D103</f>
        <v>6132.7</v>
      </c>
      <c r="E102" s="19">
        <f>+[1]NAC!E103</f>
        <v>6772.2</v>
      </c>
      <c r="F102" s="19">
        <f>+[1]NAC!F103</f>
        <v>7757.8</v>
      </c>
      <c r="G102" s="19">
        <f>+[1]NAC!G103</f>
        <v>7187.9</v>
      </c>
      <c r="H102" s="19">
        <f>+[1]NAC!H103</f>
        <v>9050.4</v>
      </c>
      <c r="I102" s="19">
        <f>+[1]NAC!I103</f>
        <v>8217.7999999999993</v>
      </c>
      <c r="J102" s="19">
        <f>+[1]NAC!J103</f>
        <v>7030.4</v>
      </c>
      <c r="K102" s="19">
        <f>+[1]NAC!K103</f>
        <v>7160.6</v>
      </c>
      <c r="L102" s="19">
        <f>+[1]NAC!L103</f>
        <v>5844.2</v>
      </c>
      <c r="M102" s="19">
        <f>+[1]NAC!M103</f>
        <v>9132.9</v>
      </c>
      <c r="N102" s="20">
        <f>+[1]NAC!N103</f>
        <v>7614.4</v>
      </c>
      <c r="O102" s="18">
        <f>+[1]NAC!P103</f>
        <v>7411.5</v>
      </c>
      <c r="P102" s="18">
        <f>+[1]NAC!Q103</f>
        <v>7995.9</v>
      </c>
      <c r="Q102" s="18">
        <f>+[1]NAC!R103</f>
        <v>7698.6</v>
      </c>
      <c r="R102" s="18">
        <f t="shared" si="99"/>
        <v>7870.7192886499997</v>
      </c>
      <c r="S102" s="19">
        <f t="shared" si="54"/>
        <v>7793.2821064762047</v>
      </c>
      <c r="T102" s="19">
        <f t="shared" si="55"/>
        <v>7591.0147517522582</v>
      </c>
      <c r="U102" s="19">
        <f t="shared" si="144"/>
        <v>7084.213527406564</v>
      </c>
      <c r="V102" s="19"/>
      <c r="W102" s="20">
        <f t="shared" si="145"/>
        <v>7576.0439089391557</v>
      </c>
      <c r="Y102" s="24">
        <f t="shared" si="100"/>
        <v>2.2108136210033935E-2</v>
      </c>
      <c r="Z102" s="24">
        <f t="shared" si="101"/>
        <v>1.8492088880139868E-2</v>
      </c>
      <c r="AA102" s="24">
        <f t="shared" si="102"/>
        <v>2.4233415725833263E-2</v>
      </c>
      <c r="AB102" s="24">
        <f t="shared" si="103"/>
        <v>-6.5863783720351288E-3</v>
      </c>
      <c r="AC102" s="24">
        <f t="shared" si="104"/>
        <v>4.0310035938422084E-2</v>
      </c>
      <c r="AD102" s="24">
        <f t="shared" si="105"/>
        <v>1.6173040220541335E-2</v>
      </c>
      <c r="AE102" s="24">
        <f t="shared" si="106"/>
        <v>2.3777742585009198E-2</v>
      </c>
      <c r="AF102" s="24">
        <f t="shared" si="107"/>
        <v>1.2281198802675419E-2</v>
      </c>
      <c r="AG102" s="24">
        <f t="shared" si="108"/>
        <v>2.3481969981511197E-2</v>
      </c>
      <c r="AH102" s="24">
        <f t="shared" si="109"/>
        <v>2.4626171567575295E-2</v>
      </c>
      <c r="AI102" s="24">
        <f t="shared" si="110"/>
        <v>5.4537634408602376E-3</v>
      </c>
      <c r="AJ102" s="24">
        <f t="shared" si="111"/>
        <v>5.3391003460207642E-2</v>
      </c>
      <c r="AK102" s="24">
        <f t="shared" si="112"/>
        <v>2.4694182400516684E-2</v>
      </c>
      <c r="AL102" s="24">
        <f t="shared" si="113"/>
        <v>3.5611764068677054E-3</v>
      </c>
      <c r="AM102" s="24">
        <f t="shared" si="114"/>
        <v>2.3973260593952883E-2</v>
      </c>
      <c r="AN102" s="24">
        <f t="shared" si="115"/>
        <v>2.6137954015328368E-2</v>
      </c>
      <c r="AO102" s="24">
        <f t="shared" si="116"/>
        <v>2.2082393954123036E-2</v>
      </c>
      <c r="AP102" s="24">
        <f t="shared" si="117"/>
        <v>2.14319163247223E-2</v>
      </c>
      <c r="AQ102" s="24">
        <f t="shared" si="118"/>
        <v>2.3628938985412518E-2</v>
      </c>
      <c r="AR102" s="24">
        <f t="shared" si="119"/>
        <v>1.1518774065698345E-2</v>
      </c>
      <c r="AS102" s="24" t="e">
        <f t="shared" si="120"/>
        <v>#DIV/0!</v>
      </c>
      <c r="AT102" s="24">
        <f t="shared" si="121"/>
        <v>1.4353010047527981E-2</v>
      </c>
      <c r="AV102" s="24">
        <f t="shared" si="122"/>
        <v>0.84538308107473892</v>
      </c>
      <c r="AW102" s="24">
        <f t="shared" si="123"/>
        <v>0.64738308457711446</v>
      </c>
      <c r="AX102" s="24">
        <f t="shared" si="124"/>
        <v>0.90746788591334648</v>
      </c>
      <c r="AY102" s="24">
        <f t="shared" si="125"/>
        <v>0.63745829101987517</v>
      </c>
      <c r="AZ102" s="24">
        <f t="shared" si="126"/>
        <v>2.1770824801376034</v>
      </c>
      <c r="BA102" s="24">
        <f t="shared" si="127"/>
        <v>0.54220305526948143</v>
      </c>
      <c r="BB102" s="24">
        <f t="shared" si="128"/>
        <v>0.86164763961740198</v>
      </c>
      <c r="BC102" s="24">
        <f t="shared" si="129"/>
        <v>0.90597458020224475</v>
      </c>
      <c r="BD102" s="24">
        <f t="shared" si="130"/>
        <v>1.3433885537148762</v>
      </c>
      <c r="BE102" s="24">
        <f t="shared" si="131"/>
        <v>0.74058679112277903</v>
      </c>
      <c r="BF102" s="24">
        <f t="shared" si="132"/>
        <v>1.685753676470588</v>
      </c>
      <c r="BG102" s="24">
        <f t="shared" si="133"/>
        <v>0.99530280520842429</v>
      </c>
      <c r="BH102" s="24">
        <f t="shared" si="134"/>
        <v>0.74111083163743618</v>
      </c>
      <c r="BI102" s="24">
        <f t="shared" si="135"/>
        <v>0.61770162610498747</v>
      </c>
      <c r="BJ102" s="24">
        <f t="shared" si="136"/>
        <v>0.75033930213213074</v>
      </c>
      <c r="BK102" s="24">
        <f t="shared" si="137"/>
        <v>1.4798196166854569</v>
      </c>
      <c r="BL102" s="24">
        <f t="shared" si="138"/>
        <v>0.8459787321848018</v>
      </c>
      <c r="BM102" s="24">
        <f t="shared" si="139"/>
        <v>0.70594096400414696</v>
      </c>
      <c r="BN102" s="24">
        <f t="shared" si="140"/>
        <v>0.74214362165416237</v>
      </c>
      <c r="BO102" s="24">
        <f t="shared" si="141"/>
        <v>0.65325864997623029</v>
      </c>
      <c r="BP102" s="24" t="e">
        <f t="shared" si="142"/>
        <v>#DIV/0!</v>
      </c>
      <c r="BQ102" s="24">
        <f t="shared" si="143"/>
        <v>0.79733719354624921</v>
      </c>
    </row>
    <row r="103" spans="1:69" x14ac:dyDescent="0.25">
      <c r="A103" s="31">
        <f>+[1]NAC!A104</f>
        <v>45689</v>
      </c>
      <c r="B103" s="17">
        <f>+[1]NAC!B104</f>
        <v>8053</v>
      </c>
      <c r="C103" s="18">
        <f>+[1]NAC!C104</f>
        <v>8546.7000000000007</v>
      </c>
      <c r="D103" s="19">
        <f>+[1]NAC!D104</f>
        <v>6212.9</v>
      </c>
      <c r="E103" s="19">
        <f>+[1]NAC!E104</f>
        <v>6800.6</v>
      </c>
      <c r="F103" s="19">
        <f>+[1]NAC!F104</f>
        <v>8048.7</v>
      </c>
      <c r="G103" s="19">
        <f>+[1]NAC!G104</f>
        <v>7260.6</v>
      </c>
      <c r="H103" s="19">
        <f>+[1]NAC!H104</f>
        <v>9236.2999999999993</v>
      </c>
      <c r="I103" s="19">
        <f>+[1]NAC!I104</f>
        <v>8359.9</v>
      </c>
      <c r="J103" s="19">
        <f>+[1]NAC!J104</f>
        <v>7191</v>
      </c>
      <c r="K103" s="19">
        <f>+[1]NAC!K104</f>
        <v>7370.4</v>
      </c>
      <c r="L103" s="19">
        <f>+[1]NAC!L104</f>
        <v>5980.9</v>
      </c>
      <c r="M103" s="19">
        <f>+[1]NAC!M104</f>
        <v>9339.2000000000007</v>
      </c>
      <c r="N103" s="20">
        <f>+[1]NAC!N104</f>
        <v>7837.1</v>
      </c>
      <c r="O103" s="18">
        <f>+[1]NAC!P104</f>
        <v>7350.8</v>
      </c>
      <c r="P103" s="18">
        <f>+[1]NAC!Q104</f>
        <v>8229.4</v>
      </c>
      <c r="Q103" s="18">
        <f>+[1]NAC!R104</f>
        <v>7877.3</v>
      </c>
      <c r="R103" s="18">
        <f t="shared" si="99"/>
        <v>8060.4923901520006</v>
      </c>
      <c r="S103" s="19">
        <f t="shared" si="54"/>
        <v>7980.1467289677585</v>
      </c>
      <c r="T103" s="19">
        <f t="shared" si="55"/>
        <v>7726.9370126096619</v>
      </c>
      <c r="U103" s="19">
        <f t="shared" si="144"/>
        <v>7197.0033765590842</v>
      </c>
      <c r="V103" s="19"/>
      <c r="W103" s="20">
        <f t="shared" si="145"/>
        <v>7710.2440677734339</v>
      </c>
      <c r="Y103" s="24">
        <f t="shared" si="100"/>
        <v>2.4020549077453213E-2</v>
      </c>
      <c r="Z103" s="24">
        <f t="shared" si="101"/>
        <v>3.2447059107766352E-2</v>
      </c>
      <c r="AA103" s="24">
        <f t="shared" si="102"/>
        <v>1.3077437344073628E-2</v>
      </c>
      <c r="AB103" s="24">
        <f t="shared" si="103"/>
        <v>4.1936150733883348E-3</v>
      </c>
      <c r="AC103" s="24">
        <f t="shared" si="104"/>
        <v>3.7497744205831518E-2</v>
      </c>
      <c r="AD103" s="24">
        <f t="shared" si="105"/>
        <v>1.0114219730380292E-2</v>
      </c>
      <c r="AE103" s="24">
        <f t="shared" si="106"/>
        <v>2.0540528595421215E-2</v>
      </c>
      <c r="AF103" s="24">
        <f t="shared" si="107"/>
        <v>1.7291732580495989E-2</v>
      </c>
      <c r="AG103" s="24">
        <f t="shared" si="108"/>
        <v>2.284365043240788E-2</v>
      </c>
      <c r="AH103" s="24">
        <f t="shared" si="109"/>
        <v>2.9299220735692355E-2</v>
      </c>
      <c r="AI103" s="24">
        <f t="shared" si="110"/>
        <v>2.3390712159063742E-2</v>
      </c>
      <c r="AJ103" s="24">
        <f t="shared" si="111"/>
        <v>2.258866296576123E-2</v>
      </c>
      <c r="AK103" s="24">
        <f t="shared" si="112"/>
        <v>2.9247215801639026E-2</v>
      </c>
      <c r="AL103" s="24">
        <f t="shared" si="113"/>
        <v>-8.1899750387910419E-3</v>
      </c>
      <c r="AM103" s="24">
        <f t="shared" si="114"/>
        <v>2.9202466263960281E-2</v>
      </c>
      <c r="AN103" s="24">
        <f t="shared" si="115"/>
        <v>2.3212012573714746E-2</v>
      </c>
      <c r="AO103" s="24">
        <f t="shared" si="116"/>
        <v>2.4111278085557464E-2</v>
      </c>
      <c r="AP103" s="24">
        <f t="shared" si="117"/>
        <v>2.3977654079308852E-2</v>
      </c>
      <c r="AQ103" s="24">
        <f t="shared" si="118"/>
        <v>1.7905677343866166E-2</v>
      </c>
      <c r="AR103" s="24">
        <f t="shared" si="119"/>
        <v>1.5921294398619112E-2</v>
      </c>
      <c r="AS103" s="24" t="e">
        <f t="shared" si="120"/>
        <v>#DIV/0!</v>
      </c>
      <c r="AT103" s="24">
        <f t="shared" si="121"/>
        <v>1.7713751457529403E-2</v>
      </c>
      <c r="AV103" s="24">
        <f t="shared" si="122"/>
        <v>0.66873886195035004</v>
      </c>
      <c r="AW103" s="24">
        <f t="shared" si="123"/>
        <v>0.52000782528277734</v>
      </c>
      <c r="AX103" s="24">
        <f t="shared" si="124"/>
        <v>0.64219068009409752</v>
      </c>
      <c r="AY103" s="24">
        <f t="shared" si="125"/>
        <v>0.53349719259476425</v>
      </c>
      <c r="AZ103" s="24">
        <f t="shared" si="126"/>
        <v>1.7417563700776673</v>
      </c>
      <c r="BA103" s="24">
        <f t="shared" si="127"/>
        <v>0.41199120981700088</v>
      </c>
      <c r="BB103" s="24">
        <f t="shared" si="128"/>
        <v>0.6728184880646213</v>
      </c>
      <c r="BC103" s="24">
        <f t="shared" si="129"/>
        <v>0.59436625090590089</v>
      </c>
      <c r="BD103" s="24">
        <f t="shared" si="130"/>
        <v>0.92195643458505949</v>
      </c>
      <c r="BE103" s="24">
        <f t="shared" si="131"/>
        <v>0.65004029730455803</v>
      </c>
      <c r="BF103" s="24">
        <f t="shared" si="132"/>
        <v>1.5002717277705782</v>
      </c>
      <c r="BG103" s="24">
        <f t="shared" si="133"/>
        <v>0.83553459119496876</v>
      </c>
      <c r="BH103" s="24">
        <f t="shared" si="134"/>
        <v>0.53707807872594993</v>
      </c>
      <c r="BI103" s="24">
        <f t="shared" si="135"/>
        <v>0.47612353909795568</v>
      </c>
      <c r="BJ103" s="24">
        <f t="shared" si="136"/>
        <v>0.60429663131628186</v>
      </c>
      <c r="BK103" s="24">
        <f t="shared" si="137"/>
        <v>1.095138039257407</v>
      </c>
      <c r="BL103" s="24">
        <f t="shared" si="138"/>
        <v>0.66895711116304635</v>
      </c>
      <c r="BM103" s="24">
        <f t="shared" si="139"/>
        <v>0.57175799575193254</v>
      </c>
      <c r="BN103" s="24">
        <f t="shared" si="140"/>
        <v>0.61188639445548598</v>
      </c>
      <c r="BO103" s="24">
        <f t="shared" si="141"/>
        <v>0.53225619824449932</v>
      </c>
      <c r="BP103" s="24" t="e">
        <f t="shared" si="142"/>
        <v>#DIV/0!</v>
      </c>
      <c r="BQ103" s="24">
        <f t="shared" si="143"/>
        <v>0.6106529429590779</v>
      </c>
    </row>
    <row r="104" spans="1:69" x14ac:dyDescent="0.25">
      <c r="A104" s="31">
        <f>+[1]NAC!A105</f>
        <v>45717</v>
      </c>
      <c r="B104" s="17">
        <f>+[1]NAC!B105</f>
        <v>8353.2999999999993</v>
      </c>
      <c r="C104" s="18">
        <f>+[1]NAC!C105</f>
        <v>9051.2999999999993</v>
      </c>
      <c r="D104" s="19">
        <f>+[1]NAC!D105</f>
        <v>6262.1</v>
      </c>
      <c r="E104" s="19">
        <f>+[1]NAC!E105</f>
        <v>7112.6</v>
      </c>
      <c r="F104" s="19">
        <f>+[1]NAC!F105</f>
        <v>8279.5</v>
      </c>
      <c r="G104" s="19">
        <f>+[1]NAC!G105</f>
        <v>7368.2</v>
      </c>
      <c r="H104" s="19">
        <f>+[1]NAC!H105</f>
        <v>9406.5</v>
      </c>
      <c r="I104" s="19">
        <f>+[1]NAC!I105</f>
        <v>8502.5</v>
      </c>
      <c r="J104" s="19">
        <f>+[1]NAC!J105</f>
        <v>7371.1</v>
      </c>
      <c r="K104" s="19">
        <f>+[1]NAC!K105</f>
        <v>7382.2</v>
      </c>
      <c r="L104" s="19">
        <f>+[1]NAC!L105</f>
        <v>7275.3</v>
      </c>
      <c r="M104" s="19">
        <f>+[1]NAC!M105</f>
        <v>9702.6</v>
      </c>
      <c r="N104" s="20">
        <f>+[1]NAC!N105</f>
        <v>8084.5</v>
      </c>
      <c r="O104" s="18">
        <f>+[1]NAC!P105</f>
        <v>7971.3</v>
      </c>
      <c r="P104" s="18">
        <f>+[1]NAC!Q105</f>
        <v>8492.2000000000007</v>
      </c>
      <c r="Q104" s="18">
        <f>+[1]NAC!R105</f>
        <v>8130</v>
      </c>
      <c r="R104" s="18">
        <f t="shared" si="99"/>
        <v>8363.8976701810006</v>
      </c>
      <c r="S104" s="19">
        <f t="shared" si="54"/>
        <v>8307.4932485712015</v>
      </c>
      <c r="T104" s="19">
        <f t="shared" si="55"/>
        <v>7948.3600327274789</v>
      </c>
      <c r="U104" s="19">
        <f t="shared" si="144"/>
        <v>7371.7600787294632</v>
      </c>
      <c r="V104" s="19"/>
      <c r="W104" s="20">
        <f t="shared" si="145"/>
        <v>7927.8963416035231</v>
      </c>
      <c r="Y104" s="24">
        <f t="shared" si="100"/>
        <v>3.7290450763690419E-2</v>
      </c>
      <c r="Z104" s="24">
        <f t="shared" si="101"/>
        <v>5.9040331355961762E-2</v>
      </c>
      <c r="AA104" s="24">
        <f t="shared" si="102"/>
        <v>7.9190072268990885E-3</v>
      </c>
      <c r="AB104" s="24">
        <f t="shared" si="103"/>
        <v>4.5878304855453855E-2</v>
      </c>
      <c r="AC104" s="24">
        <f t="shared" si="104"/>
        <v>2.8675438269534226E-2</v>
      </c>
      <c r="AD104" s="24">
        <f t="shared" si="105"/>
        <v>1.481971186954234E-2</v>
      </c>
      <c r="AE104" s="24">
        <f t="shared" si="106"/>
        <v>1.8427292314021848E-2</v>
      </c>
      <c r="AF104" s="24">
        <f t="shared" si="107"/>
        <v>1.7057620306462962E-2</v>
      </c>
      <c r="AG104" s="24">
        <f t="shared" si="108"/>
        <v>2.5045195383117891E-2</v>
      </c>
      <c r="AH104" s="24">
        <f t="shared" si="109"/>
        <v>1.6009985889504641E-3</v>
      </c>
      <c r="AI104" s="24">
        <f t="shared" si="110"/>
        <v>0.2164222775836413</v>
      </c>
      <c r="AJ104" s="24">
        <f t="shared" si="111"/>
        <v>3.8911255782079879E-2</v>
      </c>
      <c r="AK104" s="24">
        <f t="shared" si="112"/>
        <v>3.1567799313521494E-2</v>
      </c>
      <c r="AL104" s="24">
        <f t="shared" si="113"/>
        <v>8.4412580943570736E-2</v>
      </c>
      <c r="AM104" s="24">
        <f t="shared" si="114"/>
        <v>3.1934284394974144E-2</v>
      </c>
      <c r="AN104" s="24">
        <f t="shared" si="115"/>
        <v>3.2079519632361331E-2</v>
      </c>
      <c r="AO104" s="24">
        <f t="shared" si="116"/>
        <v>3.7641035478141349E-2</v>
      </c>
      <c r="AP104" s="24">
        <f t="shared" si="117"/>
        <v>4.1020112877772297E-2</v>
      </c>
      <c r="AQ104" s="24">
        <f t="shared" si="118"/>
        <v>2.8655988751619788E-2</v>
      </c>
      <c r="AR104" s="24">
        <f t="shared" si="119"/>
        <v>2.4281870248882731E-2</v>
      </c>
      <c r="AS104" s="24" t="e">
        <f t="shared" si="120"/>
        <v>#DIV/0!</v>
      </c>
      <c r="AT104" s="24">
        <f t="shared" si="121"/>
        <v>2.8228973287604653E-2</v>
      </c>
      <c r="AV104" s="24">
        <f t="shared" si="122"/>
        <v>0.55929514102779465</v>
      </c>
      <c r="AW104" s="24">
        <f t="shared" si="123"/>
        <v>0.45612934362934343</v>
      </c>
      <c r="AX104" s="24">
        <f t="shared" si="124"/>
        <v>0.473816752571254</v>
      </c>
      <c r="AY104" s="24">
        <f t="shared" si="125"/>
        <v>0.44588550983899844</v>
      </c>
      <c r="AZ104" s="24">
        <f t="shared" si="126"/>
        <v>1.490299876680603</v>
      </c>
      <c r="BA104" s="24">
        <f t="shared" si="127"/>
        <v>0.36427936601984889</v>
      </c>
      <c r="BB104" s="24">
        <f t="shared" si="128"/>
        <v>0.51825489056749952</v>
      </c>
      <c r="BC104" s="24">
        <f t="shared" si="129"/>
        <v>0.43543295122651227</v>
      </c>
      <c r="BD104" s="24">
        <f t="shared" si="130"/>
        <v>0.6991540075148106</v>
      </c>
      <c r="BE104" s="24">
        <f t="shared" si="131"/>
        <v>0.52313945571213405</v>
      </c>
      <c r="BF104" s="24">
        <f t="shared" si="132"/>
        <v>0.99159594853545041</v>
      </c>
      <c r="BG104" s="24">
        <f t="shared" si="133"/>
        <v>0.7605879150789332</v>
      </c>
      <c r="BH104" s="24">
        <f t="shared" si="134"/>
        <v>0.44717528282972951</v>
      </c>
      <c r="BI104" s="24">
        <f t="shared" si="135"/>
        <v>0.44024066345059354</v>
      </c>
      <c r="BJ104" s="24">
        <f t="shared" si="136"/>
        <v>0.51311381939990053</v>
      </c>
      <c r="BK104" s="24">
        <f t="shared" si="137"/>
        <v>0.83054511066579595</v>
      </c>
      <c r="BL104" s="24">
        <f t="shared" si="138"/>
        <v>0.55924335191667796</v>
      </c>
      <c r="BM104" s="24">
        <f t="shared" si="139"/>
        <v>0.49318635766918062</v>
      </c>
      <c r="BN104" s="24">
        <f t="shared" si="140"/>
        <v>0.52793815066417871</v>
      </c>
      <c r="BO104" s="24">
        <f t="shared" si="141"/>
        <v>0.44531352504976951</v>
      </c>
      <c r="BP104" s="24" t="e">
        <f t="shared" si="142"/>
        <v>#DIV/0!</v>
      </c>
      <c r="BQ104" s="24">
        <f t="shared" si="143"/>
        <v>0.48426360038003757</v>
      </c>
    </row>
    <row r="105" spans="1:69" x14ac:dyDescent="0.25">
      <c r="A105" s="31">
        <f>+[1]NAC!A106</f>
        <v>45748</v>
      </c>
      <c r="B105" s="17">
        <f>+[1]NAC!B106</f>
        <v>8585.6</v>
      </c>
      <c r="C105" s="18">
        <f>+[1]NAC!C106</f>
        <v>9318.2000000000007</v>
      </c>
      <c r="D105" s="19">
        <f>+[1]NAC!D106</f>
        <v>6440.3</v>
      </c>
      <c r="E105" s="19">
        <f>+[1]NAC!E106</f>
        <v>7385.4</v>
      </c>
      <c r="F105" s="19">
        <f>+[1]NAC!F106</f>
        <v>8435.1</v>
      </c>
      <c r="G105" s="19">
        <f>+[1]NAC!G106</f>
        <v>7437.1</v>
      </c>
      <c r="H105" s="19">
        <f>+[1]NAC!H106</f>
        <v>9641.6</v>
      </c>
      <c r="I105" s="19">
        <f>+[1]NAC!I106</f>
        <v>8644.6</v>
      </c>
      <c r="J105" s="19">
        <f>+[1]NAC!J106</f>
        <v>7577.1</v>
      </c>
      <c r="K105" s="19">
        <f>+[1]NAC!K106</f>
        <v>7676.2</v>
      </c>
      <c r="L105" s="19">
        <f>+[1]NAC!L106</f>
        <v>7455.8</v>
      </c>
      <c r="M105" s="19">
        <f>+[1]NAC!M106</f>
        <v>10102.200000000001</v>
      </c>
      <c r="N105" s="20">
        <f>+[1]NAC!N106</f>
        <v>8290.2000000000007</v>
      </c>
      <c r="O105" s="18">
        <f>+[1]NAC!P106</f>
        <v>8121.3</v>
      </c>
      <c r="P105" s="18">
        <f>+[1]NAC!Q106</f>
        <v>8765.2000000000007</v>
      </c>
      <c r="Q105" s="18">
        <f>+[1]NAC!R106</f>
        <v>8273.9</v>
      </c>
      <c r="R105" s="18">
        <f t="shared" si="99"/>
        <v>8596.7353402220015</v>
      </c>
      <c r="S105" s="19">
        <f t="shared" si="54"/>
        <v>8569.0112808897429</v>
      </c>
      <c r="T105" s="19">
        <f t="shared" si="55"/>
        <v>8213.9386930389282</v>
      </c>
      <c r="U105" s="19">
        <f t="shared" si="144"/>
        <v>7593.2873551134799</v>
      </c>
      <c r="V105" s="19"/>
      <c r="W105" s="20">
        <f t="shared" si="145"/>
        <v>8131.7460904148093</v>
      </c>
      <c r="Y105" s="24">
        <f t="shared" si="100"/>
        <v>2.7809368752469199E-2</v>
      </c>
      <c r="Z105" s="24">
        <f t="shared" si="101"/>
        <v>2.9487476937014812E-2</v>
      </c>
      <c r="AA105" s="24">
        <f t="shared" si="102"/>
        <v>2.8456907427220957E-2</v>
      </c>
      <c r="AB105" s="24">
        <f t="shared" si="103"/>
        <v>3.8354469532941415E-2</v>
      </c>
      <c r="AC105" s="24">
        <f t="shared" si="104"/>
        <v>1.879340539887675E-2</v>
      </c>
      <c r="AD105" s="24">
        <f t="shared" si="105"/>
        <v>9.3509948155587885E-3</v>
      </c>
      <c r="AE105" s="24">
        <f t="shared" si="106"/>
        <v>2.4993355658321503E-2</v>
      </c>
      <c r="AF105" s="24">
        <f t="shared" si="107"/>
        <v>1.6712731549544335E-2</v>
      </c>
      <c r="AG105" s="24">
        <f t="shared" si="108"/>
        <v>2.7946982132924569E-2</v>
      </c>
      <c r="AH105" s="24">
        <f t="shared" si="109"/>
        <v>3.9825526265882871E-2</v>
      </c>
      <c r="AI105" s="24">
        <f t="shared" si="110"/>
        <v>2.4809973471884295E-2</v>
      </c>
      <c r="AJ105" s="24">
        <f t="shared" si="111"/>
        <v>4.1184837053985568E-2</v>
      </c>
      <c r="AK105" s="24">
        <f t="shared" si="112"/>
        <v>2.5443750386542341E-2</v>
      </c>
      <c r="AL105" s="24">
        <f t="shared" si="113"/>
        <v>1.8817507809265832E-2</v>
      </c>
      <c r="AM105" s="24">
        <f t="shared" si="114"/>
        <v>3.2147146793528147E-2</v>
      </c>
      <c r="AN105" s="24">
        <f t="shared" si="115"/>
        <v>1.7699876998769959E-2</v>
      </c>
      <c r="AO105" s="24">
        <f t="shared" si="116"/>
        <v>2.7838416874839789E-2</v>
      </c>
      <c r="AP105" s="24">
        <f t="shared" si="117"/>
        <v>3.1479776689980365E-2</v>
      </c>
      <c r="AQ105" s="24">
        <f t="shared" si="118"/>
        <v>3.3413013403762015E-2</v>
      </c>
      <c r="AR105" s="24">
        <f t="shared" si="119"/>
        <v>3.0050798454932526E-2</v>
      </c>
      <c r="AS105" s="24" t="e">
        <f t="shared" si="120"/>
        <v>#DIV/0!</v>
      </c>
      <c r="AT105" s="24">
        <f t="shared" si="121"/>
        <v>2.5712968488442067E-2</v>
      </c>
      <c r="AV105" s="24">
        <f t="shared" si="122"/>
        <v>0.47260814380295701</v>
      </c>
      <c r="AW105" s="24">
        <f t="shared" si="123"/>
        <v>0.41396943900699545</v>
      </c>
      <c r="AX105" s="24">
        <f t="shared" si="124"/>
        <v>0.43692547969656403</v>
      </c>
      <c r="AY105" s="24">
        <f t="shared" si="125"/>
        <v>0.36949265687583432</v>
      </c>
      <c r="AZ105" s="24">
        <f t="shared" si="126"/>
        <v>0.87055927617864937</v>
      </c>
      <c r="BA105" s="24">
        <f t="shared" si="127"/>
        <v>0.29300392920477081</v>
      </c>
      <c r="BB105" s="24">
        <f t="shared" si="128"/>
        <v>0.42595577904311188</v>
      </c>
      <c r="BC105" s="24">
        <f t="shared" si="129"/>
        <v>0.37348861596148675</v>
      </c>
      <c r="BD105" s="24">
        <f t="shared" si="130"/>
        <v>0.52989278575322563</v>
      </c>
      <c r="BE105" s="24">
        <f t="shared" si="131"/>
        <v>0.47821063374992789</v>
      </c>
      <c r="BF105" s="24">
        <f t="shared" si="132"/>
        <v>0.87950288638483443</v>
      </c>
      <c r="BG105" s="24">
        <f t="shared" si="133"/>
        <v>0.70858843825051587</v>
      </c>
      <c r="BH105" s="24">
        <f t="shared" si="134"/>
        <v>0.40419045038025736</v>
      </c>
      <c r="BI105" s="24">
        <f t="shared" si="135"/>
        <v>0.33459869848156187</v>
      </c>
      <c r="BJ105" s="24">
        <f t="shared" si="136"/>
        <v>0.46921671499689932</v>
      </c>
      <c r="BK105" s="24">
        <f t="shared" si="137"/>
        <v>0.57349333434760275</v>
      </c>
      <c r="BL105" s="24">
        <f t="shared" si="138"/>
        <v>0.47285277786037905</v>
      </c>
      <c r="BM105" s="24">
        <f t="shared" si="139"/>
        <v>0.44247322850198945</v>
      </c>
      <c r="BN105" s="24">
        <f t="shared" si="140"/>
        <v>0.46808826300262463</v>
      </c>
      <c r="BO105" s="24">
        <f t="shared" si="141"/>
        <v>0.38296267553787544</v>
      </c>
      <c r="BP105" s="24" t="e">
        <f t="shared" si="142"/>
        <v>#DIV/0!</v>
      </c>
      <c r="BQ105" s="24">
        <f t="shared" si="143"/>
        <v>0.41088651176776558</v>
      </c>
    </row>
    <row r="106" spans="1:69" x14ac:dyDescent="0.25">
      <c r="A106" s="31">
        <f>+[1]NAC!A107</f>
        <v>45778</v>
      </c>
      <c r="B106" s="17">
        <f>+[1]NAC!B107</f>
        <v>8714.5</v>
      </c>
      <c r="C106" s="18">
        <f>+[1]NAC!C107</f>
        <v>9365.2999999999993</v>
      </c>
      <c r="D106" s="19">
        <f>+[1]NAC!D107</f>
        <v>6477.8</v>
      </c>
      <c r="E106" s="19">
        <f>+[1]NAC!E107</f>
        <v>7453.8</v>
      </c>
      <c r="F106" s="19">
        <f>+[1]NAC!F107</f>
        <v>8641.6</v>
      </c>
      <c r="G106" s="19">
        <f>+[1]NAC!G107</f>
        <v>7540.5</v>
      </c>
      <c r="H106" s="19">
        <f>+[1]NAC!H107</f>
        <v>9905.7999999999993</v>
      </c>
      <c r="I106" s="19">
        <f>+[1]NAC!I107</f>
        <v>8676</v>
      </c>
      <c r="J106" s="19">
        <f>+[1]NAC!J107</f>
        <v>7889.7</v>
      </c>
      <c r="K106" s="19">
        <f>+[1]NAC!K107</f>
        <v>7807.4</v>
      </c>
      <c r="L106" s="19">
        <f>+[1]NAC!L107</f>
        <v>7595.3</v>
      </c>
      <c r="M106" s="19">
        <f>+[1]NAC!M107</f>
        <v>10406.5</v>
      </c>
      <c r="N106" s="20">
        <f>+[1]NAC!N107</f>
        <v>8504.1</v>
      </c>
      <c r="O106" s="18">
        <f>+[1]NAC!P107</f>
        <v>7899.5</v>
      </c>
      <c r="P106" s="18">
        <f>+[1]NAC!Q107</f>
        <v>8957.7999999999993</v>
      </c>
      <c r="Q106" s="18">
        <f>+[1]NAC!R107</f>
        <v>8382.5</v>
      </c>
      <c r="R106" s="18">
        <f t="shared" si="99"/>
        <v>8724.3137705339996</v>
      </c>
      <c r="S106" s="19">
        <f t="shared" si="54"/>
        <v>8676.6710196490167</v>
      </c>
      <c r="T106" s="19">
        <f t="shared" si="55"/>
        <v>8373.8425124735677</v>
      </c>
      <c r="U106" s="19">
        <f t="shared" si="144"/>
        <v>7705.7296911565809</v>
      </c>
      <c r="V106" s="19"/>
      <c r="W106" s="20">
        <f t="shared" si="145"/>
        <v>8262.6389163550757</v>
      </c>
      <c r="Y106" s="24">
        <f t="shared" si="100"/>
        <v>1.5013510995154578E-2</v>
      </c>
      <c r="Z106" s="24">
        <f t="shared" si="101"/>
        <v>5.0546242836597699E-3</v>
      </c>
      <c r="AA106" s="24">
        <f t="shared" si="102"/>
        <v>5.8227101221992594E-3</v>
      </c>
      <c r="AB106" s="24">
        <f t="shared" si="103"/>
        <v>9.2615159639288791E-3</v>
      </c>
      <c r="AC106" s="24">
        <f t="shared" si="104"/>
        <v>2.4481037569204833E-2</v>
      </c>
      <c r="AD106" s="24">
        <f t="shared" si="105"/>
        <v>1.3903268747226694E-2</v>
      </c>
      <c r="AE106" s="24">
        <f t="shared" si="106"/>
        <v>2.7402090939263157E-2</v>
      </c>
      <c r="AF106" s="24">
        <f t="shared" si="107"/>
        <v>3.6323253823196122E-3</v>
      </c>
      <c r="AG106" s="24">
        <f t="shared" si="108"/>
        <v>4.1255889456388362E-2</v>
      </c>
      <c r="AH106" s="24">
        <f t="shared" si="109"/>
        <v>1.7091790208696889E-2</v>
      </c>
      <c r="AI106" s="24">
        <f t="shared" si="110"/>
        <v>1.8710265833310924E-2</v>
      </c>
      <c r="AJ106" s="24">
        <f t="shared" si="111"/>
        <v>3.0122151610540104E-2</v>
      </c>
      <c r="AK106" s="24">
        <f t="shared" si="112"/>
        <v>2.5801548816674957E-2</v>
      </c>
      <c r="AL106" s="24">
        <f t="shared" si="113"/>
        <v>-2.7310898501471503E-2</v>
      </c>
      <c r="AM106" s="24">
        <f t="shared" si="114"/>
        <v>2.197325788344795E-2</v>
      </c>
      <c r="AN106" s="24">
        <f t="shared" si="115"/>
        <v>1.3125611863812781E-2</v>
      </c>
      <c r="AO106" s="24">
        <f t="shared" si="116"/>
        <v>1.484033476232427E-2</v>
      </c>
      <c r="AP106" s="24">
        <f t="shared" si="117"/>
        <v>1.2563846076311336E-2</v>
      </c>
      <c r="AQ106" s="24">
        <f t="shared" si="118"/>
        <v>1.9467374351132438E-2</v>
      </c>
      <c r="AR106" s="24">
        <f t="shared" si="119"/>
        <v>1.4808123383791116E-2</v>
      </c>
      <c r="AS106" s="24" t="e">
        <f t="shared" si="120"/>
        <v>#DIV/0!</v>
      </c>
      <c r="AT106" s="24">
        <f t="shared" si="121"/>
        <v>1.6096521520089668E-2</v>
      </c>
      <c r="AV106" s="24">
        <f t="shared" si="122"/>
        <v>0.43479263052175776</v>
      </c>
      <c r="AW106" s="24">
        <f t="shared" si="123"/>
        <v>0.3554040754891743</v>
      </c>
      <c r="AX106" s="24">
        <f t="shared" si="124"/>
        <v>0.3547631496392345</v>
      </c>
      <c r="AY106" s="24">
        <f t="shared" si="125"/>
        <v>0.33482566572948191</v>
      </c>
      <c r="AZ106" s="24">
        <f t="shared" si="126"/>
        <v>0.86910066185058632</v>
      </c>
      <c r="BA106" s="24">
        <f t="shared" si="127"/>
        <v>0.2699789473684211</v>
      </c>
      <c r="BB106" s="24">
        <f t="shared" si="128"/>
        <v>0.45504487433716712</v>
      </c>
      <c r="BC106" s="24">
        <f t="shared" si="129"/>
        <v>0.32573384471983258</v>
      </c>
      <c r="BD106" s="24">
        <f t="shared" si="130"/>
        <v>0.47209627763783923</v>
      </c>
      <c r="BE106" s="24">
        <f t="shared" si="131"/>
        <v>0.43795929643613585</v>
      </c>
      <c r="BF106" s="24">
        <f t="shared" si="132"/>
        <v>0.77880044029134199</v>
      </c>
      <c r="BG106" s="24">
        <f t="shared" si="133"/>
        <v>0.66754799218023897</v>
      </c>
      <c r="BH106" s="24">
        <f t="shared" si="134"/>
        <v>0.38105136658167837</v>
      </c>
      <c r="BI106" s="24">
        <f t="shared" si="135"/>
        <v>0.21135680549592095</v>
      </c>
      <c r="BJ106" s="24">
        <f t="shared" si="136"/>
        <v>0.44744453600917788</v>
      </c>
      <c r="BK106" s="24">
        <f t="shared" si="137"/>
        <v>0.532589816253771</v>
      </c>
      <c r="BL106" s="24">
        <f t="shared" si="138"/>
        <v>0.43490283700493371</v>
      </c>
      <c r="BM106" s="24">
        <f t="shared" si="139"/>
        <v>0.39595628345631151</v>
      </c>
      <c r="BN106" s="24">
        <f t="shared" si="140"/>
        <v>0.43526096568812056</v>
      </c>
      <c r="BO106" s="24">
        <f t="shared" si="141"/>
        <v>0.3516818783665423</v>
      </c>
      <c r="BP106" s="24" t="e">
        <f t="shared" si="142"/>
        <v>#DIV/0!</v>
      </c>
      <c r="BQ106" s="24">
        <f t="shared" si="143"/>
        <v>0.38358144099899993</v>
      </c>
    </row>
    <row r="107" spans="1:69" x14ac:dyDescent="0.25">
      <c r="A107" s="31">
        <f>+[1]NAC!A108</f>
        <v>45809</v>
      </c>
      <c r="B107" s="17">
        <f>+[1]NAC!B108</f>
        <v>8855.6</v>
      </c>
      <c r="C107" s="18">
        <f>+[1]NAC!C108</f>
        <v>9418.1</v>
      </c>
      <c r="D107" s="19">
        <f>+[1]NAC!D108</f>
        <v>6658.8</v>
      </c>
      <c r="E107" s="19">
        <f>+[1]NAC!E108</f>
        <v>7490</v>
      </c>
      <c r="F107" s="19">
        <f>+[1]NAC!F108</f>
        <v>8939</v>
      </c>
      <c r="G107" s="19">
        <f>+[1]NAC!G108</f>
        <v>7683.6</v>
      </c>
      <c r="H107" s="19">
        <f>+[1]NAC!H108</f>
        <v>10119.299999999999</v>
      </c>
      <c r="I107" s="19">
        <f>+[1]NAC!I108</f>
        <v>8816.2999999999993</v>
      </c>
      <c r="J107" s="19">
        <f>+[1]NAC!J108</f>
        <v>8031</v>
      </c>
      <c r="K107" s="19">
        <f>+[1]NAC!K108</f>
        <v>8000.1</v>
      </c>
      <c r="L107" s="19">
        <f>+[1]NAC!L108</f>
        <v>7875.9</v>
      </c>
      <c r="M107" s="19">
        <f>+[1]NAC!M108</f>
        <v>10624.9</v>
      </c>
      <c r="N107" s="20">
        <f>+[1]NAC!N108</f>
        <v>8588.9</v>
      </c>
      <c r="O107" s="18">
        <f>+[1]NAC!P108</f>
        <v>7882.6</v>
      </c>
      <c r="P107" s="18">
        <f>+[1]NAC!Q108</f>
        <v>9111.2999999999993</v>
      </c>
      <c r="Q107" s="18">
        <f>+[1]NAC!R108</f>
        <v>8569.1</v>
      </c>
      <c r="R107" s="18">
        <f t="shared" si="99"/>
        <v>8865.0141654909985</v>
      </c>
      <c r="S107" s="19">
        <f t="shared" si="54"/>
        <v>8781.602800265744</v>
      </c>
      <c r="T107" s="19">
        <f t="shared" si="55"/>
        <v>8510.484890379701</v>
      </c>
      <c r="U107" s="19">
        <f t="shared" si="144"/>
        <v>7815.4992112908085</v>
      </c>
      <c r="V107" s="19"/>
      <c r="W107" s="20">
        <f t="shared" si="145"/>
        <v>8404.5480829404605</v>
      </c>
      <c r="Y107" s="24">
        <f t="shared" si="100"/>
        <v>1.6191405129382108E-2</v>
      </c>
      <c r="Z107" s="24">
        <f t="shared" si="101"/>
        <v>5.6378332781652496E-3</v>
      </c>
      <c r="AA107" s="24">
        <f t="shared" si="102"/>
        <v>2.794158510605449E-2</v>
      </c>
      <c r="AB107" s="24">
        <f t="shared" si="103"/>
        <v>4.8565832192974945E-3</v>
      </c>
      <c r="AC107" s="24">
        <f t="shared" si="104"/>
        <v>3.4414923162377375E-2</v>
      </c>
      <c r="AD107" s="24">
        <f t="shared" si="105"/>
        <v>1.8977521384523577E-2</v>
      </c>
      <c r="AE107" s="24">
        <f t="shared" si="106"/>
        <v>2.1553029538250223E-2</v>
      </c>
      <c r="AF107" s="24">
        <f t="shared" si="107"/>
        <v>1.6171046565237379E-2</v>
      </c>
      <c r="AG107" s="24">
        <f t="shared" si="108"/>
        <v>1.7909426213924551E-2</v>
      </c>
      <c r="AH107" s="24">
        <f t="shared" si="109"/>
        <v>2.4681712221738428E-2</v>
      </c>
      <c r="AI107" s="24">
        <f t="shared" si="110"/>
        <v>3.6943899516806322E-2</v>
      </c>
      <c r="AJ107" s="24">
        <f t="shared" si="111"/>
        <v>2.0986883198001127E-2</v>
      </c>
      <c r="AK107" s="24">
        <f t="shared" si="112"/>
        <v>9.9716607283544256E-3</v>
      </c>
      <c r="AL107" s="24">
        <f t="shared" si="113"/>
        <v>-2.1393759098676801E-3</v>
      </c>
      <c r="AM107" s="24">
        <f t="shared" si="114"/>
        <v>1.7135903904976768E-2</v>
      </c>
      <c r="AN107" s="24">
        <f t="shared" si="115"/>
        <v>2.2260662093647632E-2</v>
      </c>
      <c r="AO107" s="24">
        <f t="shared" si="116"/>
        <v>1.6127388200113613E-2</v>
      </c>
      <c r="AP107" s="24">
        <f t="shared" si="117"/>
        <v>1.2093552974303368E-2</v>
      </c>
      <c r="AQ107" s="24">
        <f t="shared" si="118"/>
        <v>1.6317763046366451E-2</v>
      </c>
      <c r="AR107" s="24">
        <f t="shared" si="119"/>
        <v>1.4245181771715076E-2</v>
      </c>
      <c r="AS107" s="24" t="e">
        <f t="shared" si="120"/>
        <v>#DIV/0!</v>
      </c>
      <c r="AT107" s="24">
        <f t="shared" si="121"/>
        <v>1.7174799482583047E-2</v>
      </c>
      <c r="AV107" s="24">
        <f t="shared" si="122"/>
        <v>0.39420942424862648</v>
      </c>
      <c r="AW107" s="24">
        <f t="shared" si="123"/>
        <v>0.32328724779407647</v>
      </c>
      <c r="AX107" s="24">
        <f t="shared" si="124"/>
        <v>0.36445227654604317</v>
      </c>
      <c r="AY107" s="24">
        <f t="shared" si="125"/>
        <v>0.30576524119175041</v>
      </c>
      <c r="AZ107" s="24">
        <f t="shared" si="126"/>
        <v>0.69196698970321013</v>
      </c>
      <c r="BA107" s="24">
        <f t="shared" si="127"/>
        <v>0.26516498715668857</v>
      </c>
      <c r="BB107" s="24">
        <f t="shared" si="128"/>
        <v>0.41907753579492057</v>
      </c>
      <c r="BC107" s="24">
        <f t="shared" si="129"/>
        <v>0.29622877306476503</v>
      </c>
      <c r="BD107" s="24">
        <f t="shared" si="130"/>
        <v>0.42287658126926764</v>
      </c>
      <c r="BE107" s="24">
        <f t="shared" si="131"/>
        <v>0.39510672433035721</v>
      </c>
      <c r="BF107" s="24">
        <f t="shared" si="132"/>
        <v>0.74442401825068116</v>
      </c>
      <c r="BG107" s="24">
        <f t="shared" si="133"/>
        <v>0.60199327533434843</v>
      </c>
      <c r="BH107" s="24">
        <f t="shared" si="134"/>
        <v>0.35741378765369669</v>
      </c>
      <c r="BI107" s="24">
        <f t="shared" si="135"/>
        <v>0.15731673297998849</v>
      </c>
      <c r="BJ107" s="24">
        <f t="shared" si="136"/>
        <v>0.4203781938360327</v>
      </c>
      <c r="BK107" s="24">
        <f t="shared" si="137"/>
        <v>0.4498832526818044</v>
      </c>
      <c r="BL107" s="24">
        <f t="shared" si="138"/>
        <v>0.39469837608283265</v>
      </c>
      <c r="BM107" s="24">
        <f t="shared" si="139"/>
        <v>0.3645527980471488</v>
      </c>
      <c r="BN107" s="24">
        <f t="shared" si="140"/>
        <v>0.40082161523003523</v>
      </c>
      <c r="BO107" s="24">
        <f t="shared" si="141"/>
        <v>0.32639427819934497</v>
      </c>
      <c r="BP107" s="24" t="e">
        <f t="shared" si="142"/>
        <v>#DIV/0!</v>
      </c>
      <c r="BQ107" s="24">
        <f t="shared" si="143"/>
        <v>0.35435704365290999</v>
      </c>
    </row>
    <row r="108" spans="1:69" x14ac:dyDescent="0.25">
      <c r="A108" s="31">
        <f>+[1]NAC!A109</f>
        <v>45839</v>
      </c>
      <c r="B108" s="17">
        <f>+[1]NAC!B109</f>
        <v>9024</v>
      </c>
      <c r="C108" s="18">
        <f>+[1]NAC!C109</f>
        <v>9596.7000000000007</v>
      </c>
      <c r="D108" s="19">
        <f>+[1]NAC!D109</f>
        <v>6701.2</v>
      </c>
      <c r="E108" s="19">
        <f>+[1]NAC!E109</f>
        <v>7420.9</v>
      </c>
      <c r="F108" s="19">
        <f>+[1]NAC!F109</f>
        <v>9071.7999999999993</v>
      </c>
      <c r="G108" s="19">
        <f>+[1]NAC!G109</f>
        <v>7801.8</v>
      </c>
      <c r="H108" s="19">
        <f>+[1]NAC!H109</f>
        <v>10234.6</v>
      </c>
      <c r="I108" s="19">
        <f>+[1]NAC!I109</f>
        <v>9061.1</v>
      </c>
      <c r="J108" s="19">
        <f>+[1]NAC!J109</f>
        <v>8214.6</v>
      </c>
      <c r="K108" s="19">
        <f>+[1]NAC!K109</f>
        <v>8384.9</v>
      </c>
      <c r="L108" s="19">
        <f>+[1]NAC!L109</f>
        <v>8027.1</v>
      </c>
      <c r="M108" s="19">
        <f>+[1]NAC!M109</f>
        <v>10917.6</v>
      </c>
      <c r="N108" s="20">
        <f>+[1]NAC!N109</f>
        <v>8772.9</v>
      </c>
      <c r="O108" s="18">
        <f>+[1]NAC!P109</f>
        <v>8201.9</v>
      </c>
      <c r="P108" s="18">
        <f>+[1]NAC!Q109</f>
        <v>9246.1</v>
      </c>
      <c r="Q108" s="18">
        <f>+[1]NAC!R109</f>
        <v>8766.6</v>
      </c>
      <c r="R108" s="18">
        <f t="shared" si="99"/>
        <v>9033.2380604949994</v>
      </c>
      <c r="S108" s="19">
        <f t="shared" si="54"/>
        <v>8948.4461082495782</v>
      </c>
      <c r="T108" s="19">
        <f t="shared" si="55"/>
        <v>8680.6041253253061</v>
      </c>
      <c r="U108" s="19">
        <f t="shared" si="144"/>
        <v>7945.3274570843978</v>
      </c>
      <c r="V108" s="19"/>
      <c r="W108" s="20">
        <f t="shared" si="145"/>
        <v>8560.7813657110455</v>
      </c>
      <c r="Y108" s="24">
        <f t="shared" si="100"/>
        <v>1.901621572790102E-2</v>
      </c>
      <c r="Z108" s="24">
        <f t="shared" si="101"/>
        <v>1.8963485204022135E-2</v>
      </c>
      <c r="AA108" s="24">
        <f t="shared" si="102"/>
        <v>6.367513666125868E-3</v>
      </c>
      <c r="AB108" s="24">
        <f t="shared" si="103"/>
        <v>-9.2256341789052065E-3</v>
      </c>
      <c r="AC108" s="24">
        <f t="shared" si="104"/>
        <v>1.4856247902449882E-2</v>
      </c>
      <c r="AD108" s="24">
        <f t="shared" si="105"/>
        <v>1.5383414024675801E-2</v>
      </c>
      <c r="AE108" s="24">
        <f t="shared" si="106"/>
        <v>1.1394068759696951E-2</v>
      </c>
      <c r="AF108" s="24">
        <f t="shared" si="107"/>
        <v>2.7766750224017089E-2</v>
      </c>
      <c r="AG108" s="24">
        <f t="shared" si="108"/>
        <v>2.2861412028390093E-2</v>
      </c>
      <c r="AH108" s="24">
        <f t="shared" si="109"/>
        <v>4.8099398757515344E-2</v>
      </c>
      <c r="AI108" s="24">
        <f t="shared" si="110"/>
        <v>1.9197805965032622E-2</v>
      </c>
      <c r="AJ108" s="24">
        <f t="shared" si="111"/>
        <v>2.7548494574066718E-2</v>
      </c>
      <c r="AK108" s="24">
        <f t="shared" si="112"/>
        <v>2.1422999452782143E-2</v>
      </c>
      <c r="AL108" s="24">
        <f t="shared" si="113"/>
        <v>4.0506939334737257E-2</v>
      </c>
      <c r="AM108" s="24">
        <f t="shared" si="114"/>
        <v>1.4794815229440594E-2</v>
      </c>
      <c r="AN108" s="24">
        <f t="shared" si="115"/>
        <v>2.304792802044564E-2</v>
      </c>
      <c r="AO108" s="24">
        <f t="shared" si="116"/>
        <v>1.8976156367448205E-2</v>
      </c>
      <c r="AP108" s="24">
        <f t="shared" si="117"/>
        <v>1.8999186342017804E-2</v>
      </c>
      <c r="AQ108" s="24">
        <f t="shared" si="118"/>
        <v>1.9989370422114128E-2</v>
      </c>
      <c r="AR108" s="24">
        <f t="shared" si="119"/>
        <v>1.6611638269508067E-2</v>
      </c>
      <c r="AS108" s="24" t="e">
        <f t="shared" si="120"/>
        <v>#DIV/0!</v>
      </c>
      <c r="AT108" s="24">
        <f t="shared" si="121"/>
        <v>1.8589135457230288E-2</v>
      </c>
      <c r="AV108" s="24">
        <f t="shared" si="122"/>
        <v>0.36567943459902841</v>
      </c>
      <c r="AW108" s="24">
        <f t="shared" si="123"/>
        <v>0.30649113731042577</v>
      </c>
      <c r="AX108" s="24">
        <f t="shared" si="124"/>
        <v>0.29396771452846204</v>
      </c>
      <c r="AY108" s="24">
        <f t="shared" si="125"/>
        <v>0.27294714993910496</v>
      </c>
      <c r="AZ108" s="24">
        <f t="shared" si="126"/>
        <v>0.61981965895902147</v>
      </c>
      <c r="BA108" s="24">
        <f t="shared" si="127"/>
        <v>0.24175142052237031</v>
      </c>
      <c r="BB108" s="24">
        <f t="shared" si="128"/>
        <v>0.35591738318252264</v>
      </c>
      <c r="BC108" s="24">
        <f t="shared" si="129"/>
        <v>0.29833787075512253</v>
      </c>
      <c r="BD108" s="24">
        <f t="shared" si="130"/>
        <v>0.40564681724845997</v>
      </c>
      <c r="BE108" s="24">
        <f t="shared" si="131"/>
        <v>0.38380671034607938</v>
      </c>
      <c r="BF108" s="24">
        <f t="shared" si="132"/>
        <v>0.70636877683771959</v>
      </c>
      <c r="BG108" s="24">
        <f t="shared" si="133"/>
        <v>0.54613946637965238</v>
      </c>
      <c r="BH108" s="24">
        <f t="shared" si="134"/>
        <v>0.34021295772926563</v>
      </c>
      <c r="BI108" s="24">
        <f t="shared" si="135"/>
        <v>0.14602895148669792</v>
      </c>
      <c r="BJ108" s="24">
        <f t="shared" si="136"/>
        <v>0.38882463387157351</v>
      </c>
      <c r="BK108" s="24">
        <f t="shared" si="137"/>
        <v>0.42171840031137497</v>
      </c>
      <c r="BL108" s="24">
        <f t="shared" si="138"/>
        <v>0.3659554991534224</v>
      </c>
      <c r="BM108" s="24">
        <f t="shared" si="139"/>
        <v>0.33907980490531209</v>
      </c>
      <c r="BN108" s="24">
        <f t="shared" si="140"/>
        <v>0.37102504788498503</v>
      </c>
      <c r="BO108" s="24">
        <f t="shared" si="141"/>
        <v>0.30430543410036148</v>
      </c>
      <c r="BP108" s="24" t="e">
        <f t="shared" si="142"/>
        <v>#DIV/0!</v>
      </c>
      <c r="BQ108" s="24">
        <f t="shared" si="143"/>
        <v>0.33061084366931714</v>
      </c>
    </row>
    <row r="109" spans="1:69" x14ac:dyDescent="0.25">
      <c r="A109" s="31">
        <f>+[1]NAC!A110</f>
        <v>45870</v>
      </c>
      <c r="B109" s="17">
        <f>+[1]NAC!B110</f>
        <v>9193.2000000000007</v>
      </c>
      <c r="C109" s="18">
        <f>+[1]NAC!C110</f>
        <v>9729</v>
      </c>
      <c r="D109" s="19">
        <f>+[1]NAC!D110</f>
        <v>6932.5</v>
      </c>
      <c r="E109" s="19">
        <f>+[1]NAC!E110</f>
        <v>7401.8</v>
      </c>
      <c r="F109" s="19">
        <f>+[1]NAC!F110</f>
        <v>9314.2999999999993</v>
      </c>
      <c r="G109" s="19">
        <f>+[1]NAC!G110</f>
        <v>7874.7</v>
      </c>
      <c r="H109" s="19">
        <f>+[1]NAC!H110</f>
        <v>10410.700000000001</v>
      </c>
      <c r="I109" s="19">
        <f>+[1]NAC!I110</f>
        <v>9384.6</v>
      </c>
      <c r="J109" s="19">
        <f>+[1]NAC!J110</f>
        <v>8369.2999999999993</v>
      </c>
      <c r="K109" s="19">
        <f>+[1]NAC!K110</f>
        <v>8429.7000000000007</v>
      </c>
      <c r="L109" s="19">
        <f>+[1]NAC!L110</f>
        <v>8230.7999999999993</v>
      </c>
      <c r="M109" s="19">
        <f>+[1]NAC!M110</f>
        <v>11291.3</v>
      </c>
      <c r="N109" s="20">
        <f>+[1]NAC!N110</f>
        <v>8970.2999999999993</v>
      </c>
      <c r="O109" s="18">
        <f>+[1]NAC!P110</f>
        <v>8137</v>
      </c>
      <c r="P109" s="18">
        <f>+[1]NAC!Q110</f>
        <v>9435.1</v>
      </c>
      <c r="Q109" s="18">
        <f>+[1]NAC!R110</f>
        <v>9000.6</v>
      </c>
      <c r="R109" s="18">
        <f t="shared" ref="R109" si="146">+SUMPRODUCT($C$3:$N$3,C109:N109)</f>
        <v>9204.8707511629982</v>
      </c>
      <c r="S109" s="19">
        <f t="shared" si="54"/>
        <v>9083.9176816480594</v>
      </c>
      <c r="T109" s="19">
        <f t="shared" si="55"/>
        <v>8809.1412009643718</v>
      </c>
      <c r="U109" s="19">
        <f t="shared" si="144"/>
        <v>7993.2820961436391</v>
      </c>
      <c r="V109" s="19"/>
      <c r="W109" s="20">
        <f t="shared" si="145"/>
        <v>8700.8873205878972</v>
      </c>
      <c r="Y109" s="24">
        <f t="shared" ref="Y109" si="147">+B109/B108-1</f>
        <v>1.8750000000000044E-2</v>
      </c>
      <c r="Z109" s="24">
        <f t="shared" ref="Z109" si="148">+C109/C108-1</f>
        <v>1.3785988933695981E-2</v>
      </c>
      <c r="AA109" s="24">
        <f t="shared" ref="AA109" si="149">+D109/D108-1</f>
        <v>3.451620605264738E-2</v>
      </c>
      <c r="AB109" s="24">
        <f t="shared" ref="AB109" si="150">+E109/E108-1</f>
        <v>-2.5738118018029388E-3</v>
      </c>
      <c r="AC109" s="24">
        <f t="shared" ref="AC109" si="151">+F109/F108-1</f>
        <v>2.6731188959192131E-2</v>
      </c>
      <c r="AD109" s="24">
        <f t="shared" ref="AD109" si="152">+G109/G108-1</f>
        <v>9.3439975390294805E-3</v>
      </c>
      <c r="AE109" s="24">
        <f t="shared" ref="AE109" si="153">+H109/H108-1</f>
        <v>1.7206339280479988E-2</v>
      </c>
      <c r="AF109" s="24">
        <f t="shared" ref="AF109" si="154">+I109/I108-1</f>
        <v>3.5702067077948652E-2</v>
      </c>
      <c r="AG109" s="24">
        <f t="shared" ref="AG109" si="155">+J109/J108-1</f>
        <v>1.8832322937209156E-2</v>
      </c>
      <c r="AH109" s="24">
        <f t="shared" ref="AH109" si="156">+K109/K108-1</f>
        <v>5.3429379002731814E-3</v>
      </c>
      <c r="AI109" s="24">
        <f t="shared" ref="AI109" si="157">+L109/L108-1</f>
        <v>2.537653698097686E-2</v>
      </c>
      <c r="AJ109" s="24">
        <f t="shared" ref="AJ109" si="158">+M109/M108-1</f>
        <v>3.4229134608338763E-2</v>
      </c>
      <c r="AK109" s="24">
        <f t="shared" ref="AK109" si="159">+N109/N108-1</f>
        <v>2.2501111377081662E-2</v>
      </c>
      <c r="AL109" s="24">
        <f t="shared" ref="AL109" si="160">+O109/O108-1</f>
        <v>-7.9128006925224259E-3</v>
      </c>
      <c r="AM109" s="24">
        <f t="shared" ref="AM109" si="161">+P109/P108-1</f>
        <v>2.0441050821427442E-2</v>
      </c>
      <c r="AN109" s="24">
        <f t="shared" ref="AN109" si="162">+Q109/Q108-1</f>
        <v>2.6692218191773254E-2</v>
      </c>
      <c r="AO109" s="24">
        <f t="shared" ref="AO109" si="163">+R109/R108-1</f>
        <v>1.9000129246963926E-2</v>
      </c>
      <c r="AP109" s="24">
        <f t="shared" ref="AP109" si="164">+S109/S108-1</f>
        <v>1.5139117089121301E-2</v>
      </c>
      <c r="AQ109" s="24">
        <f t="shared" ref="AQ109" si="165">+T109/T108-1</f>
        <v>1.4807388262766619E-2</v>
      </c>
      <c r="AR109" s="24">
        <f t="shared" ref="AR109" si="166">+U109/U108-1</f>
        <v>6.0355774281501962E-3</v>
      </c>
      <c r="AS109" s="24" t="e">
        <f t="shared" ref="AS109" si="167">+V109/V108-1</f>
        <v>#DIV/0!</v>
      </c>
      <c r="AT109" s="24">
        <f t="shared" ref="AT109" si="168">+W109/W108-1</f>
        <v>1.6366024185365369E-2</v>
      </c>
      <c r="AV109" s="24">
        <f t="shared" ref="AV109" si="169">+B109/B97-1</f>
        <v>0.33556091466426485</v>
      </c>
      <c r="AW109" s="24">
        <f t="shared" ref="AW109" si="170">+C109/C97-1</f>
        <v>0.27814708741690519</v>
      </c>
      <c r="AX109" s="24">
        <f t="shared" ref="AX109" si="171">+D109/D97-1</f>
        <v>0.29912111388040397</v>
      </c>
      <c r="AY109" s="24">
        <f t="shared" ref="AY109" si="172">+E109/E97-1</f>
        <v>0.24408363587468052</v>
      </c>
      <c r="AZ109" s="24">
        <f t="shared" ref="AZ109" si="173">+F109/F97-1</f>
        <v>0.55360032025086303</v>
      </c>
      <c r="BA109" s="24">
        <f t="shared" ref="BA109" si="174">+G109/G97-1</f>
        <v>0.20209745374610733</v>
      </c>
      <c r="BB109" s="24">
        <f t="shared" ref="BB109" si="175">+H109/H97-1</f>
        <v>0.32443228802239044</v>
      </c>
      <c r="BC109" s="24">
        <f t="shared" ref="BC109" si="176">+I109/I97-1</f>
        <v>0.27942740286298573</v>
      </c>
      <c r="BD109" s="24">
        <f t="shared" ref="BD109" si="177">+J109/J97-1</f>
        <v>0.36583654285527767</v>
      </c>
      <c r="BE109" s="24">
        <f t="shared" ref="BE109" si="178">+K109/K97-1</f>
        <v>0.34183884626404781</v>
      </c>
      <c r="BF109" s="24">
        <f t="shared" ref="BF109" si="179">+L109/L97-1</f>
        <v>0.64182558046756544</v>
      </c>
      <c r="BG109" s="24">
        <f t="shared" ref="BG109" si="180">+M109/M97-1</f>
        <v>0.52519180894748207</v>
      </c>
      <c r="BH109" s="24">
        <f t="shared" ref="BH109" si="181">+N109/N97-1</f>
        <v>0.33991067560906374</v>
      </c>
      <c r="BI109" s="24">
        <f t="shared" ref="BI109" si="182">+O109/O97-1</f>
        <v>0.11985797057568703</v>
      </c>
      <c r="BJ109" s="24">
        <f t="shared" ref="BJ109" si="183">+P109/P97-1</f>
        <v>0.36113275051213245</v>
      </c>
      <c r="BK109" s="24">
        <f t="shared" ref="BK109" si="184">+Q109/Q97-1</f>
        <v>0.37847275400496239</v>
      </c>
      <c r="BL109" s="24">
        <f t="shared" ref="BL109" si="185">+R109/R97-1</f>
        <v>0.33638856395899008</v>
      </c>
      <c r="BM109" s="24">
        <f t="shared" ref="BM109" si="186">+S109/S97-1</f>
        <v>0.31257450155576993</v>
      </c>
      <c r="BN109" s="24">
        <f t="shared" ref="BN109" si="187">+T109/T97-1</f>
        <v>0.34361990094663253</v>
      </c>
      <c r="BO109" s="24">
        <f t="shared" ref="BO109" si="188">+U109/U97-1</f>
        <v>0.27324150128001001</v>
      </c>
      <c r="BP109" s="24" t="e">
        <f t="shared" ref="BP109" si="189">+V109/V97-1</f>
        <v>#DIV/0!</v>
      </c>
      <c r="BQ109" s="24">
        <f t="shared" ref="BQ109" si="190">+W109/W97-1</f>
        <v>0.3011527193023904</v>
      </c>
    </row>
    <row r="110" spans="1:69" x14ac:dyDescent="0.25">
      <c r="A110" s="31">
        <f>+[1]NAC!A111</f>
        <v>45901</v>
      </c>
      <c r="B110" s="17">
        <f>+[1]NAC!B111</f>
        <v>9384.1</v>
      </c>
      <c r="C110" s="18">
        <f>+[1]NAC!C111</f>
        <v>9910.1</v>
      </c>
      <c r="D110" s="19">
        <f>+[1]NAC!D111</f>
        <v>7042.1</v>
      </c>
      <c r="E110" s="19">
        <f>+[1]NAC!E111</f>
        <v>7553.7</v>
      </c>
      <c r="F110" s="19">
        <f>+[1]NAC!F111</f>
        <v>9605.7000000000007</v>
      </c>
      <c r="G110" s="19">
        <f>+[1]NAC!G111</f>
        <v>8048.7</v>
      </c>
      <c r="H110" s="19">
        <f>+[1]NAC!H111</f>
        <v>10648.2</v>
      </c>
      <c r="I110" s="19">
        <f>+[1]NAC!I111</f>
        <v>9663.1</v>
      </c>
      <c r="J110" s="19">
        <f>+[1]NAC!J111</f>
        <v>8550.2999999999993</v>
      </c>
      <c r="K110" s="19">
        <f>+[1]NAC!K111</f>
        <v>8542.4</v>
      </c>
      <c r="L110" s="19">
        <f>+[1]NAC!L111</f>
        <v>8483.2000000000007</v>
      </c>
      <c r="M110" s="19">
        <f>+[1]NAC!M111</f>
        <v>11412.4</v>
      </c>
      <c r="N110" s="20">
        <f>+[1]NAC!N111</f>
        <v>9162.4</v>
      </c>
      <c r="O110" s="18">
        <f>+[1]NAC!P111</f>
        <v>8316.2999999999993</v>
      </c>
      <c r="P110" s="18">
        <f>+[1]NAC!Q111</f>
        <v>9614</v>
      </c>
      <c r="Q110" s="18">
        <f>+[1]NAC!R111</f>
        <v>9237.7000000000007</v>
      </c>
      <c r="R110" s="18">
        <f t="shared" ref="R110" si="191">+SUMPRODUCT($C$3:$N$3,C110:N110)</f>
        <v>9397.4776603909995</v>
      </c>
      <c r="S110" s="19">
        <f t="shared" si="54"/>
        <v>9241.3020845349038</v>
      </c>
      <c r="T110" s="19">
        <f t="shared" si="55"/>
        <v>8953.3808605060713</v>
      </c>
      <c r="U110" s="19">
        <f t="shared" si="144"/>
        <v>8145.1275148039249</v>
      </c>
      <c r="V110" s="19"/>
      <c r="W110" s="20">
        <f t="shared" si="145"/>
        <v>8899.4618819343614</v>
      </c>
      <c r="Y110" s="24">
        <f t="shared" ref="Y110" si="192">+B110/B109-1</f>
        <v>2.076534830091803E-2</v>
      </c>
      <c r="Z110" s="24">
        <f t="shared" ref="Z110" si="193">+C110/C109-1</f>
        <v>1.8614451639428653E-2</v>
      </c>
      <c r="AA110" s="24">
        <f t="shared" ref="AA110" si="194">+D110/D109-1</f>
        <v>1.5809592499098413E-2</v>
      </c>
      <c r="AB110" s="24">
        <f t="shared" ref="AB110" si="195">+E110/E109-1</f>
        <v>2.052203518063167E-2</v>
      </c>
      <c r="AC110" s="24">
        <f t="shared" ref="AC110" si="196">+F110/F109-1</f>
        <v>3.1285228090141226E-2</v>
      </c>
      <c r="AD110" s="24">
        <f t="shared" ref="AD110" si="197">+G110/G109-1</f>
        <v>2.2096079850661088E-2</v>
      </c>
      <c r="AE110" s="24">
        <f t="shared" ref="AE110" si="198">+H110/H109-1</f>
        <v>2.2813067324963798E-2</v>
      </c>
      <c r="AF110" s="24">
        <f t="shared" ref="AF110" si="199">+I110/I109-1</f>
        <v>2.9676278157833025E-2</v>
      </c>
      <c r="AG110" s="24">
        <f t="shared" ref="AG110" si="200">+J110/J109-1</f>
        <v>2.1626659338295884E-2</v>
      </c>
      <c r="AH110" s="24">
        <f t="shared" ref="AH110" si="201">+K110/K109-1</f>
        <v>1.3369396301173175E-2</v>
      </c>
      <c r="AI110" s="24">
        <f t="shared" ref="AI110" si="202">+L110/L109-1</f>
        <v>3.0665305924090225E-2</v>
      </c>
      <c r="AJ110" s="24">
        <f t="shared" ref="AJ110" si="203">+M110/M109-1</f>
        <v>1.0725071515237383E-2</v>
      </c>
      <c r="AK110" s="24">
        <f t="shared" ref="AK110" si="204">+N110/N109-1</f>
        <v>2.1415114321706064E-2</v>
      </c>
      <c r="AL110" s="24">
        <f t="shared" ref="AL110" si="205">+O110/O109-1</f>
        <v>2.203514808897622E-2</v>
      </c>
      <c r="AM110" s="24">
        <f t="shared" ref="AM110" si="206">+P110/P109-1</f>
        <v>1.8961113289737153E-2</v>
      </c>
      <c r="AN110" s="24">
        <f t="shared" ref="AN110" si="207">+Q110/Q109-1</f>
        <v>2.6342688265226899E-2</v>
      </c>
      <c r="AO110" s="24">
        <f t="shared" ref="AO110" si="208">+R110/R109-1</f>
        <v>2.0924455588218427E-2</v>
      </c>
      <c r="AP110" s="24">
        <f t="shared" ref="AP110" si="209">+S110/S109-1</f>
        <v>1.7325608663848024E-2</v>
      </c>
      <c r="AQ110" s="24">
        <f t="shared" ref="AQ110" si="210">+T110/T109-1</f>
        <v>1.6373861679718438E-2</v>
      </c>
      <c r="AR110" s="24">
        <f t="shared" ref="AR110" si="211">+U110/U109-1</f>
        <v>1.8996629523877706E-2</v>
      </c>
      <c r="AS110" s="24" t="e">
        <f t="shared" ref="AS110" si="212">+V110/V109-1</f>
        <v>#DIV/0!</v>
      </c>
      <c r="AT110" s="24">
        <f t="shared" ref="AT110" si="213">+W110/W109-1</f>
        <v>2.282233455392535E-2</v>
      </c>
      <c r="AV110" s="24">
        <f t="shared" ref="AV110" si="214">+B110/B98-1</f>
        <v>0.31758445424166704</v>
      </c>
      <c r="AW110" s="24">
        <f t="shared" ref="AW110" si="215">+C110/C98-1</f>
        <v>0.27263037587805461</v>
      </c>
      <c r="AX110" s="24">
        <f t="shared" ref="AX110" si="216">+D110/D98-1</f>
        <v>0.29127548775121026</v>
      </c>
      <c r="AY110" s="24">
        <f t="shared" ref="AY110" si="217">+E110/E98-1</f>
        <v>0.19728958630527815</v>
      </c>
      <c r="AZ110" s="24">
        <f t="shared" ref="AZ110" si="218">+F110/F98-1</f>
        <v>0.49309851711381247</v>
      </c>
      <c r="BA110" s="24">
        <f t="shared" ref="BA110" si="219">+G110/G98-1</f>
        <v>0.19644131287905808</v>
      </c>
      <c r="BB110" s="24">
        <f t="shared" ref="BB110" si="220">+H110/H98-1</f>
        <v>0.31093492231551467</v>
      </c>
      <c r="BC110" s="24">
        <f t="shared" ref="BC110" si="221">+I110/I98-1</f>
        <v>0.27390777019010204</v>
      </c>
      <c r="BD110" s="24">
        <f t="shared" ref="BD110" si="222">+J110/J98-1</f>
        <v>0.35499667205476837</v>
      </c>
      <c r="BE110" s="24">
        <f t="shared" ref="BE110" si="223">+K110/K98-1</f>
        <v>0.33137994451544528</v>
      </c>
      <c r="BF110" s="24">
        <f t="shared" ref="BF110" si="224">+L110/L98-1</f>
        <v>0.62224389497638311</v>
      </c>
      <c r="BG110" s="24">
        <f t="shared" ref="BG110" si="225">+M110/M98-1</f>
        <v>0.48719017957205035</v>
      </c>
      <c r="BH110" s="24">
        <f t="shared" ref="BH110" si="226">+N110/N98-1</f>
        <v>0.32433330924333315</v>
      </c>
      <c r="BI110" s="24">
        <f t="shared" ref="BI110" si="227">+O110/O98-1</f>
        <v>0.11184940572482849</v>
      </c>
      <c r="BJ110" s="24">
        <f t="shared" ref="BJ110" si="228">+P110/P98-1</f>
        <v>0.34313136534458444</v>
      </c>
      <c r="BK110" s="24">
        <f t="shared" ref="BK110" si="229">+Q110/Q98-1</f>
        <v>0.35344966521618115</v>
      </c>
      <c r="BL110" s="24">
        <f t="shared" ref="BL110" si="230">+R110/R98-1</f>
        <v>0.31843804183725144</v>
      </c>
      <c r="BM110" s="24">
        <f t="shared" ref="BM110" si="231">+S110/S98-1</f>
        <v>0.29588638314138849</v>
      </c>
      <c r="BN110" s="24">
        <f t="shared" ref="BN110" si="232">+T110/T98-1</f>
        <v>0.31621504543998258</v>
      </c>
      <c r="BO110" s="24">
        <f t="shared" ref="BO110" si="233">+U110/U98-1</f>
        <v>0.25003120010937296</v>
      </c>
      <c r="BP110" s="24" t="e">
        <f t="shared" ref="BP110" si="234">+V110/V98-1</f>
        <v>#DIV/0!</v>
      </c>
      <c r="BQ110" s="24">
        <f t="shared" ref="BQ110" si="235">+W110/W98-1</f>
        <v>0.28466233544806552</v>
      </c>
    </row>
    <row r="111" spans="1:69" x14ac:dyDescent="0.25">
      <c r="A111" s="31">
        <f>+[1]NAC!A112</f>
        <v>45931</v>
      </c>
      <c r="B111" s="17">
        <f>+[1]NAC!B112</f>
        <v>9603.9</v>
      </c>
      <c r="C111" s="18">
        <f>+[1]NAC!C112</f>
        <v>10136.700000000001</v>
      </c>
      <c r="D111" s="19">
        <f>+[1]NAC!D112</f>
        <v>7209.7</v>
      </c>
      <c r="E111" s="19">
        <f>+[1]NAC!E112</f>
        <v>7736.3</v>
      </c>
      <c r="F111" s="19">
        <f>+[1]NAC!F112</f>
        <v>9874.9</v>
      </c>
      <c r="G111" s="19">
        <f>+[1]NAC!G112</f>
        <v>8180</v>
      </c>
      <c r="H111" s="19">
        <f>+[1]NAC!H112</f>
        <v>10842.7</v>
      </c>
      <c r="I111" s="19">
        <f>+[1]NAC!I112</f>
        <v>9997</v>
      </c>
      <c r="J111" s="19">
        <f>+[1]NAC!J112</f>
        <v>8739.7000000000007</v>
      </c>
      <c r="K111" s="19">
        <f>+[1]NAC!K112</f>
        <v>8680</v>
      </c>
      <c r="L111" s="19">
        <f>+[1]NAC!L112</f>
        <v>8626.7999999999993</v>
      </c>
      <c r="M111" s="19">
        <f>+[1]NAC!M112</f>
        <v>11665.9</v>
      </c>
      <c r="N111" s="20">
        <f>+[1]NAC!N112</f>
        <v>9386.2999999999993</v>
      </c>
      <c r="O111" s="18">
        <f>+[1]NAC!P112</f>
        <v>8548.6</v>
      </c>
      <c r="P111" s="18">
        <f>+[1]NAC!Q112</f>
        <v>9827.1</v>
      </c>
      <c r="Q111" s="18">
        <f>+[1]NAC!R112</f>
        <v>9474.6</v>
      </c>
      <c r="R111" s="18">
        <f t="shared" ref="R111" si="236">+SUMPRODUCT($C$3:$N$3,C111:N111)</f>
        <v>9617.7210639959994</v>
      </c>
      <c r="S111" s="19">
        <f t="shared" si="54"/>
        <v>9442.8026831543866</v>
      </c>
      <c r="T111" s="19">
        <f t="shared" si="55"/>
        <v>9139.3493835960417</v>
      </c>
      <c r="U111" s="19">
        <f t="shared" si="144"/>
        <v>8308.8991622063095</v>
      </c>
      <c r="V111" s="19"/>
      <c r="W111" s="20">
        <f t="shared" si="145"/>
        <v>9105.1493999291233</v>
      </c>
      <c r="Y111" s="24">
        <f t="shared" ref="Y111" si="237">+B111/B110-1</f>
        <v>2.3422597798403499E-2</v>
      </c>
      <c r="Z111" s="24">
        <f t="shared" ref="Z111" si="238">+C111/C110-1</f>
        <v>2.2865561396958611E-2</v>
      </c>
      <c r="AA111" s="24">
        <f t="shared" ref="AA111" si="239">+D111/D110-1</f>
        <v>2.3799718833870553E-2</v>
      </c>
      <c r="AB111" s="24">
        <f t="shared" ref="AB111" si="240">+E111/E110-1</f>
        <v>2.4173583806611276E-2</v>
      </c>
      <c r="AC111" s="24">
        <f t="shared" ref="AC111" si="241">+F111/F110-1</f>
        <v>2.802502680699992E-2</v>
      </c>
      <c r="AD111" s="24">
        <f t="shared" ref="AD111" si="242">+G111/G110-1</f>
        <v>1.6313193434964735E-2</v>
      </c>
      <c r="AE111" s="24">
        <f t="shared" ref="AE111" si="243">+H111/H110-1</f>
        <v>1.8265998009053153E-2</v>
      </c>
      <c r="AF111" s="24">
        <f t="shared" ref="AF111" si="244">+I111/I110-1</f>
        <v>3.4554128592273692E-2</v>
      </c>
      <c r="AG111" s="24">
        <f t="shared" ref="AG111" si="245">+J111/J110-1</f>
        <v>2.2151269546097918E-2</v>
      </c>
      <c r="AH111" s="24">
        <f t="shared" ref="AH111" si="246">+K111/K110-1</f>
        <v>1.6107885371792419E-2</v>
      </c>
      <c r="AI111" s="24">
        <f t="shared" ref="AI111" si="247">+L111/L110-1</f>
        <v>1.6927574500188447E-2</v>
      </c>
      <c r="AJ111" s="24">
        <f t="shared" ref="AJ111" si="248">+M111/M110-1</f>
        <v>2.2212680943535013E-2</v>
      </c>
      <c r="AK111" s="24">
        <f t="shared" ref="AK111" si="249">+N111/N110-1</f>
        <v>2.4436828778485964E-2</v>
      </c>
      <c r="AL111" s="24">
        <f t="shared" ref="AL111" si="250">+O111/O110-1</f>
        <v>2.7933095246684303E-2</v>
      </c>
      <c r="AM111" s="24">
        <f t="shared" ref="AM111" si="251">+P111/P110-1</f>
        <v>2.2165591845225707E-2</v>
      </c>
      <c r="AN111" s="24">
        <f t="shared" ref="AN111" si="252">+Q111/Q110-1</f>
        <v>2.5644911612197729E-2</v>
      </c>
      <c r="AO111" s="24">
        <f t="shared" ref="AO111" si="253">+R111/R110-1</f>
        <v>2.3436438112887759E-2</v>
      </c>
      <c r="AP111" s="24">
        <f t="shared" ref="AP111" si="254">+S111/S110-1</f>
        <v>2.1804351462191507E-2</v>
      </c>
      <c r="AQ111" s="24">
        <f t="shared" ref="AQ111" si="255">+T111/T110-1</f>
        <v>2.0770759781959969E-2</v>
      </c>
      <c r="AR111" s="24">
        <f t="shared" ref="AR111" si="256">+U111/U110-1</f>
        <v>2.0106701473332045E-2</v>
      </c>
      <c r="AS111" s="24" t="e">
        <f t="shared" ref="AS111" si="257">+V111/V110-1</f>
        <v>#DIV/0!</v>
      </c>
      <c r="AT111" s="24">
        <f t="shared" ref="AT111" si="258">+W111/W110-1</f>
        <v>2.3112354513513012E-2</v>
      </c>
      <c r="AV111" s="24">
        <f t="shared" ref="AV111" si="259">+B111/B99-1</f>
        <v>0.31308449548810491</v>
      </c>
      <c r="AW111" s="24">
        <f t="shared" ref="AW111" si="260">+C111/C99-1</f>
        <v>0.2862853082252621</v>
      </c>
      <c r="AX111" s="24">
        <f t="shared" ref="AX111" si="261">+D111/D99-1</f>
        <v>0.28354993768915793</v>
      </c>
      <c r="AY111" s="24">
        <f t="shared" ref="AY111" si="262">+E111/E99-1</f>
        <v>0.17426611213988652</v>
      </c>
      <c r="AZ111" s="24">
        <f t="shared" ref="AZ111" si="263">+F111/F99-1</f>
        <v>0.45638900359860779</v>
      </c>
      <c r="BA111" s="24">
        <f t="shared" ref="BA111" si="264">+G111/G99-1</f>
        <v>0.18499203244965967</v>
      </c>
      <c r="BB111" s="24">
        <f t="shared" ref="BB111" si="265">+H111/H99-1</f>
        <v>0.28895625297194494</v>
      </c>
      <c r="BC111" s="24">
        <f t="shared" ref="BC111" si="266">+I111/I99-1</f>
        <v>0.30208265496177233</v>
      </c>
      <c r="BD111" s="24">
        <f t="shared" ref="BD111" si="267">+J111/J99-1</f>
        <v>0.35705412875376563</v>
      </c>
      <c r="BE111" s="24">
        <f t="shared" ref="BE111" si="268">+K111/K99-1</f>
        <v>0.31517144199154545</v>
      </c>
      <c r="BF111" s="24">
        <f t="shared" ref="BF111" si="269">+L111/L99-1</f>
        <v>0.59466154016784345</v>
      </c>
      <c r="BG111" s="24">
        <f t="shared" ref="BG111" si="270">+M111/M99-1</f>
        <v>0.45809169083091672</v>
      </c>
      <c r="BH111" s="24">
        <f t="shared" ref="BH111" si="271">+N111/N99-1</f>
        <v>0.31965357740379874</v>
      </c>
      <c r="BI111" s="24">
        <f t="shared" ref="BI111" si="272">+O111/O99-1</f>
        <v>0.12754563680489617</v>
      </c>
      <c r="BJ111" s="24">
        <f t="shared" ref="BJ111" si="273">+P111/P99-1</f>
        <v>0.3339713308356409</v>
      </c>
      <c r="BK111" s="24">
        <f t="shared" ref="BK111" si="274">+Q111/Q99-1</f>
        <v>0.35171843122708402</v>
      </c>
      <c r="BL111" s="24">
        <f t="shared" ref="BL111" si="275">+R111/R99-1</f>
        <v>0.31378502723573698</v>
      </c>
      <c r="BM111" s="24">
        <f t="shared" ref="BM111" si="276">+S111/S99-1</f>
        <v>0.29168330502330497</v>
      </c>
      <c r="BN111" s="24">
        <f t="shared" ref="BN111" si="277">+T111/T99-1</f>
        <v>0.29684103593538436</v>
      </c>
      <c r="BO111" s="24">
        <f t="shared" ref="BO111" si="278">+U111/U99-1</f>
        <v>0.23386922990914738</v>
      </c>
      <c r="BP111" s="24" t="e">
        <f t="shared" ref="BP111" si="279">+V111/V99-1</f>
        <v>#DIV/0!</v>
      </c>
      <c r="BQ111" s="24">
        <f t="shared" ref="BQ111" si="280">+W111/W99-1</f>
        <v>0.27826495313083455</v>
      </c>
    </row>
    <row r="112" spans="1:69" x14ac:dyDescent="0.25">
      <c r="A112" s="31">
        <f>+[1]NAC!A113</f>
        <v>45962</v>
      </c>
      <c r="B112" s="17">
        <f>+[1]NAC!B113</f>
        <v>9841.4</v>
      </c>
      <c r="C112" s="18">
        <f>+[1]NAC!C113</f>
        <v>10421.9</v>
      </c>
      <c r="D112" s="19">
        <f>+[1]NAC!D113</f>
        <v>7293.7</v>
      </c>
      <c r="E112" s="19">
        <f>+[1]NAC!E113</f>
        <v>7776.5</v>
      </c>
      <c r="F112" s="19">
        <f>+[1]NAC!F113</f>
        <v>10213.700000000001</v>
      </c>
      <c r="G112" s="19">
        <f>+[1]NAC!G113</f>
        <v>8271.6</v>
      </c>
      <c r="H112" s="19">
        <f>+[1]NAC!H113</f>
        <v>11102.6</v>
      </c>
      <c r="I112" s="19">
        <f>+[1]NAC!I113</f>
        <v>10299.700000000001</v>
      </c>
      <c r="J112" s="19">
        <f>+[1]NAC!J113</f>
        <v>8974.2000000000007</v>
      </c>
      <c r="K112" s="19">
        <f>+[1]NAC!K113</f>
        <v>8892.1</v>
      </c>
      <c r="L112" s="19">
        <f>+[1]NAC!L113</f>
        <v>8819.2000000000007</v>
      </c>
      <c r="M112" s="19">
        <f>+[1]NAC!M113</f>
        <v>11952.2</v>
      </c>
      <c r="N112" s="20">
        <f>+[1]NAC!N113</f>
        <v>9621.4</v>
      </c>
      <c r="O112" s="18">
        <f>+[1]NAC!P113</f>
        <v>8584.9</v>
      </c>
      <c r="P112" s="18">
        <f>+[1]NAC!Q113</f>
        <v>10086.5</v>
      </c>
      <c r="Q112" s="18">
        <f>+[1]NAC!R113</f>
        <v>9748.2999999999993</v>
      </c>
      <c r="R112" s="18">
        <f t="shared" ref="R112" si="281">+SUMPRODUCT($C$3:$N$3,C112:N112)</f>
        <v>9853.6869708430004</v>
      </c>
      <c r="S112" s="19">
        <f t="shared" si="54"/>
        <v>9651.8066795982522</v>
      </c>
      <c r="T112" s="19">
        <f t="shared" si="55"/>
        <v>9303.3484391222955</v>
      </c>
      <c r="U112" s="19">
        <f t="shared" si="144"/>
        <v>8432.6992026188436</v>
      </c>
      <c r="V112" s="19"/>
      <c r="W112" s="20">
        <f t="shared" si="145"/>
        <v>9297.8459263743571</v>
      </c>
      <c r="Y112" s="24">
        <f t="shared" ref="Y112" si="282">+B112/B111-1</f>
        <v>2.4729536958943754E-2</v>
      </c>
      <c r="Z112" s="24">
        <f t="shared" ref="Z112" si="283">+C112/C111-1</f>
        <v>2.8135389229236196E-2</v>
      </c>
      <c r="AA112" s="24">
        <f t="shared" ref="AA112" si="284">+D112/D111-1</f>
        <v>1.165097022067485E-2</v>
      </c>
      <c r="AB112" s="24">
        <f t="shared" ref="AB112" si="285">+E112/E111-1</f>
        <v>5.1962824606077707E-3</v>
      </c>
      <c r="AC112" s="24">
        <f t="shared" ref="AC112" si="286">+F112/F111-1</f>
        <v>3.4309208194513552E-2</v>
      </c>
      <c r="AD112" s="24">
        <f t="shared" ref="AD112" si="287">+G112/G111-1</f>
        <v>1.1198044009780084E-2</v>
      </c>
      <c r="AE112" s="24">
        <f t="shared" ref="AE112" si="288">+H112/H111-1</f>
        <v>2.3970044361644183E-2</v>
      </c>
      <c r="AF112" s="24">
        <f t="shared" ref="AF112" si="289">+I112/I111-1</f>
        <v>3.0279083725117673E-2</v>
      </c>
      <c r="AG112" s="24">
        <f t="shared" ref="AG112" si="290">+J112/J111-1</f>
        <v>2.6831584608167258E-2</v>
      </c>
      <c r="AH112" s="24">
        <f t="shared" ref="AH112" si="291">+K112/K111-1</f>
        <v>2.4435483870967722E-2</v>
      </c>
      <c r="AI112" s="24">
        <f t="shared" ref="AI112" si="292">+L112/L111-1</f>
        <v>2.2302591922845227E-2</v>
      </c>
      <c r="AJ112" s="24">
        <f t="shared" ref="AJ112" si="293">+M112/M111-1</f>
        <v>2.4541612734551244E-2</v>
      </c>
      <c r="AK112" s="24">
        <f t="shared" ref="AK112" si="294">+N112/N111-1</f>
        <v>2.5047143176757602E-2</v>
      </c>
      <c r="AL112" s="24">
        <f t="shared" ref="AL112" si="295">+O112/O111-1</f>
        <v>4.2463093372013816E-3</v>
      </c>
      <c r="AM112" s="24">
        <f t="shared" ref="AM112" si="296">+P112/P111-1</f>
        <v>2.6396393646141769E-2</v>
      </c>
      <c r="AN112" s="24">
        <f t="shared" ref="AN112" si="297">+Q112/Q111-1</f>
        <v>2.8887763071791861E-2</v>
      </c>
      <c r="AO112" s="24">
        <f t="shared" ref="AO112" si="298">+R112/R111-1</f>
        <v>2.4534492659632257E-2</v>
      </c>
      <c r="AP112" s="24">
        <f t="shared" ref="AP112" si="299">+S112/S111-1</f>
        <v>2.213368249415204E-2</v>
      </c>
      <c r="AQ112" s="24">
        <f t="shared" ref="AQ112" si="300">+T112/T111-1</f>
        <v>1.7944281222097791E-2</v>
      </c>
      <c r="AR112" s="24">
        <f t="shared" ref="AR112" si="301">+U112/U111-1</f>
        <v>1.4899692245111007E-2</v>
      </c>
      <c r="AS112" s="24" t="e">
        <f t="shared" ref="AS112" si="302">+V112/V111-1</f>
        <v>#DIV/0!</v>
      </c>
      <c r="AT112" s="24">
        <f t="shared" ref="AT112" si="303">+W112/W111-1</f>
        <v>2.1163466735288683E-2</v>
      </c>
      <c r="AV112" s="24">
        <f t="shared" ref="AV112" si="304">+B112/B100-1</f>
        <v>0.31369303467976617</v>
      </c>
      <c r="AW112" s="24">
        <f t="shared" ref="AW112" si="305">+C112/C100-1</f>
        <v>0.31060110663983909</v>
      </c>
      <c r="AX112" s="24">
        <f t="shared" ref="AX112" si="306">+D112/D100-1</f>
        <v>0.24860053068561161</v>
      </c>
      <c r="AY112" s="24">
        <f t="shared" ref="AY112" si="307">+E112/E100-1</f>
        <v>0.15842395352301497</v>
      </c>
      <c r="AZ112" s="24">
        <f t="shared" ref="AZ112" si="308">+F112/F100-1</f>
        <v>0.44200197656360318</v>
      </c>
      <c r="BA112" s="24">
        <f t="shared" ref="BA112" si="309">+G112/G100-1</f>
        <v>0.18044297294211686</v>
      </c>
      <c r="BB112" s="24">
        <f t="shared" ref="BB112" si="310">+H112/H100-1</f>
        <v>0.28236639369824101</v>
      </c>
      <c r="BC112" s="24">
        <f t="shared" ref="BC112" si="311">+I112/I100-1</f>
        <v>0.29720777339764992</v>
      </c>
      <c r="BD112" s="24">
        <f t="shared" ref="BD112" si="312">+J112/J100-1</f>
        <v>0.372369708832885</v>
      </c>
      <c r="BE112" s="24">
        <f t="shared" ref="BE112" si="313">+K112/K100-1</f>
        <v>0.30791180666892215</v>
      </c>
      <c r="BF112" s="24">
        <f t="shared" ref="BF112" si="314">+L112/L100-1</f>
        <v>0.5509558060601798</v>
      </c>
      <c r="BG112" s="24">
        <f t="shared" ref="BG112" si="315">+M112/M100-1</f>
        <v>0.44174376666143966</v>
      </c>
      <c r="BH112" s="24">
        <f t="shared" ref="BH112" si="316">+N112/N100-1</f>
        <v>0.32251103077620913</v>
      </c>
      <c r="BI112" s="24">
        <f t="shared" ref="BI112" si="317">+O112/O100-1</f>
        <v>0.14610506641746213</v>
      </c>
      <c r="BJ112" s="24">
        <f t="shared" ref="BJ112" si="318">+P112/P100-1</f>
        <v>0.33299413226198649</v>
      </c>
      <c r="BK112" s="24">
        <f t="shared" ref="BK112" si="319">+Q112/Q100-1</f>
        <v>0.34316656792096656</v>
      </c>
      <c r="BL112" s="24">
        <f t="shared" ref="BL112" si="320">+R112/R100-1</f>
        <v>0.31402881320818765</v>
      </c>
      <c r="BM112" s="24">
        <f t="shared" ref="BM112" si="321">+S112/S100-1</f>
        <v>0.29572796090921383</v>
      </c>
      <c r="BN112" s="24">
        <f t="shared" ref="BN112" si="322">+T112/T100-1</f>
        <v>0.28715573915917436</v>
      </c>
      <c r="BO112" s="24">
        <f t="shared" ref="BO112" si="323">+U112/U100-1</f>
        <v>0.22591841751753683</v>
      </c>
      <c r="BP112" s="24" t="e">
        <f t="shared" ref="BP112" si="324">+V112/V100-1</f>
        <v>#DIV/0!</v>
      </c>
      <c r="BQ112" s="24">
        <f t="shared" ref="BQ112" si="325">+W112/W100-1</f>
        <v>0.27155413200368206</v>
      </c>
    </row>
    <row r="113" spans="1:69" x14ac:dyDescent="0.25">
      <c r="A113" s="31">
        <f>+[1]NAC!A114</f>
        <v>45992</v>
      </c>
      <c r="B113" s="17">
        <f>+[1]NAC!B114</f>
        <v>10121.4</v>
      </c>
      <c r="C113" s="18">
        <f>+[1]NAC!C114</f>
        <v>10748.4</v>
      </c>
      <c r="D113" s="19">
        <f>+[1]NAC!D114</f>
        <v>7499.4</v>
      </c>
      <c r="E113" s="19">
        <f>+[1]NAC!E114</f>
        <v>7861.3</v>
      </c>
      <c r="F113" s="19">
        <f>+[1]NAC!F114</f>
        <v>10561.8</v>
      </c>
      <c r="G113" s="19">
        <f>+[1]NAC!G114</f>
        <v>8436.9</v>
      </c>
      <c r="H113" s="19">
        <f>+[1]NAC!H114</f>
        <v>11335.2</v>
      </c>
      <c r="I113" s="19">
        <f>+[1]NAC!I114</f>
        <v>10712.1</v>
      </c>
      <c r="J113" s="19">
        <f>+[1]NAC!J114</f>
        <v>9271.1</v>
      </c>
      <c r="K113" s="19">
        <f>+[1]NAC!K114</f>
        <v>9118</v>
      </c>
      <c r="L113" s="19">
        <f>+[1]NAC!L114</f>
        <v>8851.2999999999993</v>
      </c>
      <c r="M113" s="19">
        <f>+[1]NAC!M114</f>
        <v>12333</v>
      </c>
      <c r="N113" s="20">
        <f>+[1]NAC!N114</f>
        <v>9875.4</v>
      </c>
      <c r="O113" s="18">
        <f>+[1]NAC!P114</f>
        <v>8637.1</v>
      </c>
      <c r="P113" s="18">
        <f>+[1]NAC!Q114</f>
        <v>10392.5</v>
      </c>
      <c r="Q113" s="18">
        <f>+[1]NAC!R114</f>
        <v>10069.1</v>
      </c>
      <c r="R113" s="18">
        <f t="shared" ref="R113" si="326">+SUMPRODUCT($C$3:$N$3,C113:N113)</f>
        <v>10133.125934996999</v>
      </c>
      <c r="S113" s="19">
        <f t="shared" si="54"/>
        <v>9912.8872188816931</v>
      </c>
      <c r="T113" s="19">
        <f t="shared" si="55"/>
        <v>9520.7407946519488</v>
      </c>
      <c r="U113" s="19">
        <f t="shared" si="144"/>
        <v>8596.3812094833611</v>
      </c>
      <c r="V113" s="19"/>
      <c r="W113" s="20">
        <f t="shared" si="145"/>
        <v>9527.2419875046708</v>
      </c>
      <c r="Y113" s="24">
        <f t="shared" ref="Y113" si="327">+B113/B112-1</f>
        <v>2.8451236612677011E-2</v>
      </c>
      <c r="Z113" s="24">
        <f t="shared" ref="Z113" si="328">+C113/C112-1</f>
        <v>3.1328260681833475E-2</v>
      </c>
      <c r="AA113" s="24">
        <f t="shared" ref="AA113" si="329">+D113/D112-1</f>
        <v>2.8202421267669253E-2</v>
      </c>
      <c r="AB113" s="24">
        <f t="shared" ref="AB113" si="330">+E113/E112-1</f>
        <v>1.0904648620844837E-2</v>
      </c>
      <c r="AC113" s="24">
        <f t="shared" ref="AC113" si="331">+F113/F112-1</f>
        <v>3.4081674613509083E-2</v>
      </c>
      <c r="AD113" s="24">
        <f t="shared" ref="AD113" si="332">+G113/G112-1</f>
        <v>1.9984041781517359E-2</v>
      </c>
      <c r="AE113" s="24">
        <f t="shared" ref="AE113" si="333">+H113/H112-1</f>
        <v>2.095004773656628E-2</v>
      </c>
      <c r="AF113" s="24">
        <f t="shared" ref="AF113" si="334">+I113/I112-1</f>
        <v>4.004000116508255E-2</v>
      </c>
      <c r="AG113" s="24">
        <f t="shared" ref="AG113" si="335">+J113/J112-1</f>
        <v>3.3083728911769361E-2</v>
      </c>
      <c r="AH113" s="24">
        <f t="shared" ref="AH113" si="336">+K113/K112-1</f>
        <v>2.5404572598148878E-2</v>
      </c>
      <c r="AI113" s="24">
        <f t="shared" ref="AI113" si="337">+L113/L112-1</f>
        <v>3.6397859216252826E-3</v>
      </c>
      <c r="AJ113" s="24">
        <f t="shared" ref="AJ113" si="338">+M113/M112-1</f>
        <v>3.1860243302488156E-2</v>
      </c>
      <c r="AK113" s="24">
        <f t="shared" ref="AK113" si="339">+N113/N112-1</f>
        <v>2.6399484482507729E-2</v>
      </c>
      <c r="AL113" s="24">
        <f t="shared" ref="AL113" si="340">+O113/O112-1</f>
        <v>6.0804435695234194E-3</v>
      </c>
      <c r="AM113" s="24">
        <f t="shared" ref="AM113" si="341">+P113/P112-1</f>
        <v>3.0337579933574554E-2</v>
      </c>
      <c r="AN113" s="24">
        <f t="shared" ref="AN113" si="342">+Q113/Q112-1</f>
        <v>3.2908301960342001E-2</v>
      </c>
      <c r="AO113" s="24">
        <f t="shared" ref="AO113" si="343">+R113/R112-1</f>
        <v>2.8358822944229534E-2</v>
      </c>
      <c r="AP113" s="24">
        <f t="shared" ref="AP113" si="344">+S113/S112-1</f>
        <v>2.7049913860718533E-2</v>
      </c>
      <c r="AQ113" s="24">
        <f t="shared" ref="AQ113" si="345">+T113/T112-1</f>
        <v>2.336710883744586E-2</v>
      </c>
      <c r="AR113" s="24">
        <f t="shared" ref="AR113" si="346">+U113/U112-1</f>
        <v>1.9410393153082461E-2</v>
      </c>
      <c r="AS113" s="24" t="e">
        <f t="shared" ref="AS113" si="347">+V113/V112-1</f>
        <v>#DIV/0!</v>
      </c>
      <c r="AT113" s="24">
        <f t="shared" ref="AT113" si="348">+W113/W112-1</f>
        <v>2.4671957671357658E-2</v>
      </c>
      <c r="AV113" s="24">
        <f t="shared" ref="AV113" si="349">+B113/B101-1</f>
        <v>0.31549259162984145</v>
      </c>
      <c r="AW113" s="24">
        <f t="shared" ref="AW113" si="350">+C113/C101-1</f>
        <v>0.32242427225079351</v>
      </c>
      <c r="AX113" s="24">
        <f t="shared" ref="AX113" si="351">+D113/D101-1</f>
        <v>0.25248847618411374</v>
      </c>
      <c r="AY113" s="24">
        <f t="shared" ref="AY113" si="352">+E113/E101-1</f>
        <v>0.15317363688371888</v>
      </c>
      <c r="AZ113" s="24">
        <f t="shared" ref="AZ113" si="353">+F113/F101-1</f>
        <v>0.4163224802875074</v>
      </c>
      <c r="BA113" s="24">
        <f t="shared" ref="BA113" si="354">+G113/G101-1</f>
        <v>0.19274757899201234</v>
      </c>
      <c r="BB113" s="24">
        <f t="shared" ref="BB113" si="355">+H113/H101-1</f>
        <v>0.28223343363272324</v>
      </c>
      <c r="BC113" s="24">
        <f t="shared" ref="BC113" si="356">+I113/I101-1</f>
        <v>0.31953289562828746</v>
      </c>
      <c r="BD113" s="24">
        <f t="shared" ref="BD113" si="357">+J113/J101-1</f>
        <v>0.34968190883813022</v>
      </c>
      <c r="BE113" s="24">
        <f t="shared" ref="BE113" si="358">+K113/K101-1</f>
        <v>0.30471488874579666</v>
      </c>
      <c r="BF113" s="24">
        <f t="shared" ref="BF113" si="359">+L113/L101-1</f>
        <v>0.52280430107526876</v>
      </c>
      <c r="BG113" s="24">
        <f t="shared" ref="BG113" si="360">+M113/M101-1</f>
        <v>0.42249134948096878</v>
      </c>
      <c r="BH113" s="24">
        <f t="shared" ref="BH113" si="361">+N113/N101-1</f>
        <v>0.32896419007118927</v>
      </c>
      <c r="BI113" s="24">
        <f t="shared" ref="BI113" si="362">+O113/O101-1</f>
        <v>0.16951470508584743</v>
      </c>
      <c r="BJ113" s="24">
        <f t="shared" ref="BJ113" si="363">+P113/P101-1</f>
        <v>0.33088734360392902</v>
      </c>
      <c r="BK113" s="24">
        <f t="shared" ref="BK113" si="364">+Q113/Q101-1</f>
        <v>0.34209930023325552</v>
      </c>
      <c r="BL113" s="24">
        <f t="shared" ref="BL113" si="365">+R113/R101-1</f>
        <v>0.31587587284627672</v>
      </c>
      <c r="BM113" s="24">
        <f t="shared" ref="BM113" si="366">+S113/S101-1</f>
        <v>0.2992394282607882</v>
      </c>
      <c r="BN113" s="24">
        <f t="shared" ref="BN113" si="367">+T113/T101-1</f>
        <v>0.28384756408688006</v>
      </c>
      <c r="BO113" s="24">
        <f t="shared" ref="BO113" si="368">+U113/U101-1</f>
        <v>0.22743349685583025</v>
      </c>
      <c r="BP113" s="24" t="e">
        <f t="shared" ref="BP113" si="369">+V113/V101-1</f>
        <v>#DIV/0!</v>
      </c>
      <c r="BQ113" s="24">
        <f t="shared" ref="BQ113" si="370">+W113/W101-1</f>
        <v>0.27559801706980425</v>
      </c>
    </row>
    <row r="114" spans="1:69" x14ac:dyDescent="0.25">
      <c r="A114" s="31">
        <f>+[1]NAC!A115</f>
        <v>46023</v>
      </c>
      <c r="B114" s="17">
        <f>+[1]NAC!B115</f>
        <v>10413</v>
      </c>
      <c r="C114" s="18">
        <f>+[1]NAC!C115</f>
        <v>11251.1</v>
      </c>
      <c r="D114" s="19">
        <f>+[1]NAC!D115</f>
        <v>7612.5</v>
      </c>
      <c r="E114" s="19">
        <f>+[1]NAC!E115</f>
        <v>7825.3</v>
      </c>
      <c r="F114" s="19">
        <f>+[1]NAC!F115</f>
        <v>10879.7</v>
      </c>
      <c r="G114" s="19">
        <f>+[1]NAC!G115</f>
        <v>8591.4</v>
      </c>
      <c r="H114" s="19">
        <f>+[1]NAC!H115</f>
        <v>11600.3</v>
      </c>
      <c r="I114" s="19">
        <f>+[1]NAC!I115</f>
        <v>10909.2</v>
      </c>
      <c r="J114" s="19">
        <f>+[1]NAC!J115</f>
        <v>9607.5</v>
      </c>
      <c r="K114" s="19">
        <f>+[1]NAC!K115</f>
        <v>9212</v>
      </c>
      <c r="L114" s="19">
        <f>+[1]NAC!L115</f>
        <v>8906.6</v>
      </c>
      <c r="M114" s="19">
        <f>+[1]NAC!M115</f>
        <v>12843.3</v>
      </c>
      <c r="N114" s="20">
        <f>+[1]NAC!N115</f>
        <v>10144.799999999999</v>
      </c>
      <c r="O114" s="18">
        <f>+[1]NAC!P115</f>
        <v>9130.1</v>
      </c>
      <c r="P114" s="18">
        <f>+[1]NAC!Q115</f>
        <v>10665.9</v>
      </c>
      <c r="Q114" s="18">
        <f>+[1]NAC!R115</f>
        <v>10313.799999999999</v>
      </c>
      <c r="R114" s="18">
        <f t="shared" ref="R114" si="371">+SUMPRODUCT($C$3:$N$3,C114:N114)</f>
        <v>10424.396585490998</v>
      </c>
      <c r="S114" s="19">
        <f t="shared" si="54"/>
        <v>10225.373343718386</v>
      </c>
      <c r="T114" s="19">
        <f t="shared" si="55"/>
        <v>9709.927299468367</v>
      </c>
      <c r="U114" s="19">
        <f t="shared" si="144"/>
        <v>8680.0211357214412</v>
      </c>
      <c r="V114" s="19"/>
      <c r="W114" s="20">
        <f t="shared" si="145"/>
        <v>9676.2407924655508</v>
      </c>
      <c r="Y114" s="24">
        <f t="shared" ref="Y114" si="372">+B114/B113-1</f>
        <v>2.8810243642183986E-2</v>
      </c>
      <c r="Z114" s="24">
        <f t="shared" ref="Z114" si="373">+C114/C113-1</f>
        <v>4.6769751777008706E-2</v>
      </c>
      <c r="AA114" s="24">
        <f t="shared" ref="AA114" si="374">+D114/D113-1</f>
        <v>1.5081206496519783E-2</v>
      </c>
      <c r="AB114" s="24">
        <f t="shared" ref="AB114" si="375">+E114/E113-1</f>
        <v>-4.5793952654140657E-3</v>
      </c>
      <c r="AC114" s="24">
        <f t="shared" ref="AC114" si="376">+F114/F113-1</f>
        <v>3.0099036149141334E-2</v>
      </c>
      <c r="AD114" s="24">
        <f t="shared" ref="AD114" si="377">+G114/G113-1</f>
        <v>1.831241332716993E-2</v>
      </c>
      <c r="AE114" s="24">
        <f t="shared" ref="AE114" si="378">+H114/H113-1</f>
        <v>2.3387324440680146E-2</v>
      </c>
      <c r="AF114" s="24">
        <f t="shared" ref="AF114" si="379">+I114/I113-1</f>
        <v>1.8399753549724229E-2</v>
      </c>
      <c r="AG114" s="24">
        <f t="shared" ref="AG114" si="380">+J114/J113-1</f>
        <v>3.6284798999040024E-2</v>
      </c>
      <c r="AH114" s="24">
        <f t="shared" ref="AH114" si="381">+K114/K113-1</f>
        <v>1.0309278350515427E-2</v>
      </c>
      <c r="AI114" s="24">
        <f t="shared" ref="AI114" si="382">+L114/L113-1</f>
        <v>6.2476698338098657E-3</v>
      </c>
      <c r="AJ114" s="24">
        <f t="shared" ref="AJ114" si="383">+M114/M113-1</f>
        <v>4.1376793967404568E-2</v>
      </c>
      <c r="AK114" s="24">
        <f t="shared" ref="AK114" si="384">+N114/N113-1</f>
        <v>2.7279907649310431E-2</v>
      </c>
      <c r="AL114" s="24">
        <f t="shared" ref="AL114" si="385">+O114/O113-1</f>
        <v>5.7079343761216039E-2</v>
      </c>
      <c r="AM114" s="24">
        <f t="shared" ref="AM114" si="386">+P114/P113-1</f>
        <v>2.6307433245128742E-2</v>
      </c>
      <c r="AN114" s="24">
        <f t="shared" ref="AN114" si="387">+Q114/Q113-1</f>
        <v>2.4302072677796271E-2</v>
      </c>
      <c r="AO114" s="24">
        <f t="shared" ref="AO114" si="388">+R114/R113-1</f>
        <v>2.8744402503479316E-2</v>
      </c>
      <c r="AP114" s="24">
        <f t="shared" ref="AP114" si="389">+S114/S113-1</f>
        <v>3.152322002024599E-2</v>
      </c>
      <c r="AQ114" s="24">
        <f t="shared" ref="AQ114" si="390">+T114/T113-1</f>
        <v>1.9870985766432092E-2</v>
      </c>
      <c r="AR114" s="24">
        <f t="shared" ref="AR114" si="391">+U114/U113-1</f>
        <v>9.7296669610009712E-3</v>
      </c>
      <c r="AS114" s="24" t="e">
        <f t="shared" ref="AS114" si="392">+V114/V113-1</f>
        <v>#DIV/0!</v>
      </c>
      <c r="AT114" s="24">
        <f t="shared" ref="AT114" si="393">+W114/W113-1</f>
        <v>1.5639238003642308E-2</v>
      </c>
      <c r="AV114" s="24">
        <f t="shared" ref="AV114" si="394">+B114/B102-1</f>
        <v>0.32411846237967468</v>
      </c>
      <c r="AW114" s="24">
        <f t="shared" ref="AW114" si="395">+C114/C102-1</f>
        <v>0.35914038245491109</v>
      </c>
      <c r="AX114" s="24">
        <f t="shared" ref="AX114" si="396">+D114/D102-1</f>
        <v>0.24129665563291858</v>
      </c>
      <c r="AY114" s="24">
        <f t="shared" ref="AY114" si="397">+E114/E102-1</f>
        <v>0.15550338147130915</v>
      </c>
      <c r="AZ114" s="24">
        <f t="shared" ref="AZ114" si="398">+F114/F102-1</f>
        <v>0.40242078939905657</v>
      </c>
      <c r="BA114" s="24">
        <f t="shared" ref="BA114" si="399">+G114/G102-1</f>
        <v>0.19525869864633627</v>
      </c>
      <c r="BB114" s="24">
        <f t="shared" ref="BB114" si="400">+H114/H102-1</f>
        <v>0.28174445328383269</v>
      </c>
      <c r="BC114" s="24">
        <f t="shared" ref="BC114" si="401">+I114/I102-1</f>
        <v>0.32750857893840224</v>
      </c>
      <c r="BD114" s="24">
        <f t="shared" ref="BD114" si="402">+J114/J102-1</f>
        <v>0.36656520254893032</v>
      </c>
      <c r="BE114" s="24">
        <f t="shared" ref="BE114" si="403">+K114/K102-1</f>
        <v>0.28648437281792027</v>
      </c>
      <c r="BF114" s="24">
        <f t="shared" ref="BF114" si="404">+L114/L102-1</f>
        <v>0.52400670750487666</v>
      </c>
      <c r="BG114" s="24">
        <f t="shared" ref="BG114" si="405">+M114/M102-1</f>
        <v>0.40626745064546865</v>
      </c>
      <c r="BH114" s="24">
        <f t="shared" ref="BH114" si="406">+N114/N102-1</f>
        <v>0.33231771380542119</v>
      </c>
      <c r="BI114" s="24">
        <f t="shared" ref="BI114" si="407">+O114/O102-1</f>
        <v>0.23188288470619978</v>
      </c>
      <c r="BJ114" s="24">
        <f t="shared" ref="BJ114" si="408">+P114/P102-1</f>
        <v>0.33392113458147299</v>
      </c>
      <c r="BK114" s="24">
        <f t="shared" ref="BK114" si="409">+Q114/Q102-1</f>
        <v>0.33969812693216928</v>
      </c>
      <c r="BL114" s="24">
        <f t="shared" ref="BL114" si="410">+R114/R102-1</f>
        <v>0.32445284899482285</v>
      </c>
      <c r="BM114" s="24">
        <f t="shared" ref="BM114" si="411">+S114/S102-1</f>
        <v>0.31207534951431004</v>
      </c>
      <c r="BN114" s="24">
        <f t="shared" ref="BN114" si="412">+T114/T102-1</f>
        <v>0.27913429455883931</v>
      </c>
      <c r="BO114" s="24">
        <f t="shared" ref="BO114" si="413">+U114/U102-1</f>
        <v>0.22526249415566113</v>
      </c>
      <c r="BP114" s="24" t="e">
        <f t="shared" ref="BP114" si="414">+V114/V102-1</f>
        <v>#DIV/0!</v>
      </c>
      <c r="BQ114" s="24">
        <f t="shared" ref="BQ114" si="415">+W114/W102-1</f>
        <v>0.27721551099358366</v>
      </c>
    </row>
    <row r="115" spans="1:69" x14ac:dyDescent="0.25">
      <c r="A115" s="31">
        <f>+[1]NAC!A116</f>
        <v>46054</v>
      </c>
      <c r="B115" s="17">
        <f>+[1]NAC!B116</f>
        <v>10714.6</v>
      </c>
      <c r="C115" s="18">
        <f>+[1]NAC!C116</f>
        <v>11625</v>
      </c>
      <c r="D115" s="19">
        <f>+[1]NAC!D116</f>
        <v>7659.9</v>
      </c>
      <c r="E115" s="19">
        <f>+[1]NAC!E116</f>
        <v>7824.5</v>
      </c>
      <c r="F115" s="19">
        <f>+[1]NAC!F116</f>
        <v>11614.2</v>
      </c>
      <c r="G115" s="19">
        <f>+[1]NAC!G116</f>
        <v>8811.5</v>
      </c>
      <c r="H115" s="19">
        <f>+[1]NAC!H116</f>
        <v>11886.5</v>
      </c>
      <c r="I115" s="19">
        <f>+[1]NAC!I116</f>
        <v>11124.9</v>
      </c>
      <c r="J115" s="19">
        <f>+[1]NAC!J116</f>
        <v>9784.6</v>
      </c>
      <c r="K115" s="19">
        <f>+[1]NAC!K116</f>
        <v>9427.9</v>
      </c>
      <c r="L115" s="19">
        <f>+[1]NAC!L116</f>
        <v>9010.4</v>
      </c>
      <c r="M115" s="19">
        <f>+[1]NAC!M116</f>
        <v>13228.7</v>
      </c>
      <c r="N115" s="20">
        <f>+[1]NAC!N116</f>
        <v>10477</v>
      </c>
      <c r="O115" s="18">
        <f>+[1]NAC!P116</f>
        <v>9013.6</v>
      </c>
      <c r="P115" s="18">
        <f>+[1]NAC!Q116</f>
        <v>10993.9</v>
      </c>
      <c r="Q115" s="18">
        <f>+[1]NAC!R116</f>
        <v>10752.2</v>
      </c>
      <c r="R115" s="18">
        <f t="shared" ref="R115" si="416">+SUMPRODUCT($C$3:$N$3,C115:N115)</f>
        <v>10725.881324035996</v>
      </c>
      <c r="S115" s="19">
        <f t="shared" si="54"/>
        <v>10493.58220618367</v>
      </c>
      <c r="T115" s="19">
        <f t="shared" si="55"/>
        <v>9920.3183577625205</v>
      </c>
      <c r="U115" s="19">
        <f t="shared" si="144"/>
        <v>8832.8886227713865</v>
      </c>
      <c r="V115" s="19"/>
      <c r="W115" s="20">
        <f t="shared" si="145"/>
        <v>9862.5463953736489</v>
      </c>
      <c r="Y115" s="24">
        <f t="shared" ref="Y115" si="417">+B115/B114-1</f>
        <v>2.8963795255930069E-2</v>
      </c>
      <c r="Z115" s="24">
        <f t="shared" ref="Z115" si="418">+C115/C114-1</f>
        <v>3.3232306174507453E-2</v>
      </c>
      <c r="AA115" s="24">
        <f t="shared" ref="AA115" si="419">+D115/D114-1</f>
        <v>6.2266009852216531E-3</v>
      </c>
      <c r="AB115" s="24">
        <f t="shared" ref="AB115" si="420">+E115/E114-1</f>
        <v>-1.0223250226826242E-4</v>
      </c>
      <c r="AC115" s="24">
        <f t="shared" ref="AC115" si="421">+F115/F114-1</f>
        <v>6.7511052694467777E-2</v>
      </c>
      <c r="AD115" s="24">
        <f t="shared" ref="AD115" si="422">+G115/G114-1</f>
        <v>2.5618641897711791E-2</v>
      </c>
      <c r="AE115" s="24">
        <f t="shared" ref="AE115" si="423">+H115/H114-1</f>
        <v>2.4671775729938172E-2</v>
      </c>
      <c r="AF115" s="24">
        <f t="shared" ref="AF115" si="424">+I115/I114-1</f>
        <v>1.9772302276977127E-2</v>
      </c>
      <c r="AG115" s="24">
        <f t="shared" ref="AG115" si="425">+J115/J114-1</f>
        <v>1.8433515482695784E-2</v>
      </c>
      <c r="AH115" s="24">
        <f t="shared" ref="AH115" si="426">+K115/K114-1</f>
        <v>2.3436821537125452E-2</v>
      </c>
      <c r="AI115" s="24">
        <f t="shared" ref="AI115" si="427">+L115/L114-1</f>
        <v>1.1654278849392519E-2</v>
      </c>
      <c r="AJ115" s="24">
        <f t="shared" ref="AJ115" si="428">+M115/M114-1</f>
        <v>3.0007864022486563E-2</v>
      </c>
      <c r="AK115" s="24">
        <f t="shared" ref="AK115" si="429">+N115/N114-1</f>
        <v>3.2745840233420198E-2</v>
      </c>
      <c r="AL115" s="24">
        <f t="shared" ref="AL115" si="430">+O115/O114-1</f>
        <v>-1.2759991675885263E-2</v>
      </c>
      <c r="AM115" s="24">
        <f t="shared" ref="AM115" si="431">+P115/P114-1</f>
        <v>3.0752210315116324E-2</v>
      </c>
      <c r="AN115" s="24">
        <f t="shared" ref="AN115" si="432">+Q115/Q114-1</f>
        <v>4.2506156799627881E-2</v>
      </c>
      <c r="AO115" s="24">
        <f t="shared" ref="AO115" si="433">+R115/R114-1</f>
        <v>2.8921073375567152E-2</v>
      </c>
      <c r="AP115" s="24">
        <f t="shared" ref="AP115" si="434">+S115/S114-1</f>
        <v>2.6229737873585846E-2</v>
      </c>
      <c r="AQ115" s="24">
        <f t="shared" ref="AQ115" si="435">+T115/T114-1</f>
        <v>2.1667624463642676E-2</v>
      </c>
      <c r="AR115" s="24">
        <f t="shared" ref="AR115" si="436">+U115/U114-1</f>
        <v>1.7611418758053388E-2</v>
      </c>
      <c r="AS115" s="24" t="e">
        <f t="shared" ref="AS115" si="437">+V115/V114-1</f>
        <v>#DIV/0!</v>
      </c>
      <c r="AT115" s="24">
        <f t="shared" ref="AT115" si="438">+W115/W114-1</f>
        <v>1.9253923802016848E-2</v>
      </c>
      <c r="AV115" s="24">
        <f t="shared" ref="AV115" si="439">+B115/B103-1</f>
        <v>0.33051036880665596</v>
      </c>
      <c r="AW115" s="24">
        <f t="shared" ref="AW115" si="440">+C115/C103-1</f>
        <v>0.36017410228509239</v>
      </c>
      <c r="AX115" s="24">
        <f t="shared" ref="AX115" si="441">+D115/D103-1</f>
        <v>0.2329025092951762</v>
      </c>
      <c r="AY115" s="24">
        <f t="shared" ref="AY115" si="442">+E115/E103-1</f>
        <v>0.15056024468429241</v>
      </c>
      <c r="AZ115" s="24">
        <f t="shared" ref="AZ115" si="443">+F115/F103-1</f>
        <v>0.44299079354429916</v>
      </c>
      <c r="BA115" s="24">
        <f t="shared" ref="BA115" si="444">+G115/G103-1</f>
        <v>0.21360493623116539</v>
      </c>
      <c r="BB115" s="24">
        <f t="shared" ref="BB115" si="445">+H115/H103-1</f>
        <v>0.28693307926334155</v>
      </c>
      <c r="BC115" s="24">
        <f t="shared" ref="BC115" si="446">+I115/I103-1</f>
        <v>0.33074558308113744</v>
      </c>
      <c r="BD115" s="24">
        <f t="shared" ref="BD115" si="447">+J115/J103-1</f>
        <v>0.36067306355166195</v>
      </c>
      <c r="BE115" s="24">
        <f t="shared" ref="BE115" si="448">+K115/K103-1</f>
        <v>0.27915716921741018</v>
      </c>
      <c r="BF115" s="24">
        <f t="shared" ref="BF115" si="449">+L115/L103-1</f>
        <v>0.50652911769131737</v>
      </c>
      <c r="BG115" s="24">
        <f t="shared" ref="BG115" si="450">+M115/M103-1</f>
        <v>0.41647036148706529</v>
      </c>
      <c r="BH115" s="24">
        <f t="shared" ref="BH115" si="451">+N115/N103-1</f>
        <v>0.33684653762233463</v>
      </c>
      <c r="BI115" s="24">
        <f t="shared" ref="BI115" si="452">+O115/O103-1</f>
        <v>0.22620667138270667</v>
      </c>
      <c r="BJ115" s="24">
        <f t="shared" ref="BJ115" si="453">+P115/P103-1</f>
        <v>0.33592971541060113</v>
      </c>
      <c r="BK115" s="24">
        <f t="shared" ref="BK115" si="454">+Q115/Q103-1</f>
        <v>0.36496007515265383</v>
      </c>
      <c r="BL115" s="24">
        <f t="shared" ref="BL115" si="455">+R115/R103-1</f>
        <v>0.33067321509297187</v>
      </c>
      <c r="BM115" s="24">
        <f t="shared" ref="BM115" si="456">+S115/S103-1</f>
        <v>0.31496106056448747</v>
      </c>
      <c r="BN115" s="24">
        <f t="shared" ref="BN115" si="457">+T115/T103-1</f>
        <v>0.28386168304121795</v>
      </c>
      <c r="BO115" s="24">
        <f t="shared" ref="BO115" si="458">+U115/U103-1</f>
        <v>0.22730088630226897</v>
      </c>
      <c r="BP115" s="24" t="e">
        <f t="shared" ref="BP115" si="459">+V115/V103-1</f>
        <v>#DIV/0!</v>
      </c>
      <c r="BQ115" s="24">
        <f t="shared" ref="BQ115" si="460">+W115/W103-1</f>
        <v>0.27914840421150999</v>
      </c>
    </row>
    <row r="116" spans="1:69" x14ac:dyDescent="0.25">
      <c r="A116" s="31">
        <f>+[1]NAC!A117</f>
        <v>46082</v>
      </c>
      <c r="B116" s="17">
        <f>+[1]NAC!B117</f>
        <v>11077.1</v>
      </c>
      <c r="C116" s="18">
        <f>+[1]NAC!C117</f>
        <v>12014.7</v>
      </c>
      <c r="D116" s="19">
        <f>+[1]NAC!D117</f>
        <v>7823.4</v>
      </c>
      <c r="E116" s="19">
        <f>+[1]NAC!E117</f>
        <v>8067.5</v>
      </c>
      <c r="F116" s="19">
        <f>+[1]NAC!F117</f>
        <v>12045.2</v>
      </c>
      <c r="G116" s="19">
        <f>+[1]NAC!G117</f>
        <v>8925.2000000000007</v>
      </c>
      <c r="H116" s="19">
        <f>+[1]NAC!H117</f>
        <v>12201.3</v>
      </c>
      <c r="I116" s="19">
        <f>+[1]NAC!I117</f>
        <v>11584</v>
      </c>
      <c r="J116" s="19">
        <f>+[1]NAC!J117</f>
        <v>10069.9</v>
      </c>
      <c r="K116" s="19">
        <f>+[1]NAC!K117</f>
        <v>9763.5</v>
      </c>
      <c r="L116" s="19">
        <f>+[1]NAC!L117</f>
        <v>10103.200000000001</v>
      </c>
      <c r="M116" s="19">
        <f>+[1]NAC!M117</f>
        <v>13684.7</v>
      </c>
      <c r="N116" s="20">
        <f>+[1]NAC!N117</f>
        <v>10653.9</v>
      </c>
      <c r="O116" s="18">
        <f>+[1]NAC!P117</f>
        <v>9107.9</v>
      </c>
      <c r="P116" s="18">
        <f>+[1]NAC!Q117</f>
        <v>11344.5</v>
      </c>
      <c r="Q116" s="18">
        <f>+[1]NAC!R117</f>
        <v>11298.7</v>
      </c>
      <c r="R116" s="18">
        <f t="shared" ref="R116" si="461">+SUMPRODUCT($C$3:$N$3,C116:N116)</f>
        <v>11088.735308002</v>
      </c>
      <c r="S116" s="19">
        <f t="shared" si="54"/>
        <v>10814.643712692743</v>
      </c>
      <c r="T116" s="19">
        <f t="shared" si="55"/>
        <v>10205.207976362208</v>
      </c>
      <c r="U116" s="19">
        <f t="shared" si="144"/>
        <v>9061.5360852894282</v>
      </c>
      <c r="V116" s="19"/>
      <c r="W116" s="20">
        <f t="shared" si="145"/>
        <v>10196.117004396416</v>
      </c>
      <c r="Y116" s="24">
        <f t="shared" ref="Y116" si="462">+B116/B115-1</f>
        <v>3.3832340917999693E-2</v>
      </c>
      <c r="Z116" s="24">
        <f t="shared" ref="Z116" si="463">+C116/C115-1</f>
        <v>3.3522580645161337E-2</v>
      </c>
      <c r="AA116" s="24">
        <f t="shared" ref="AA116" si="464">+D116/D115-1</f>
        <v>2.134492617397088E-2</v>
      </c>
      <c r="AB116" s="24">
        <f t="shared" ref="AB116" si="465">+E116/E115-1</f>
        <v>3.1056297526998566E-2</v>
      </c>
      <c r="AC116" s="24">
        <f t="shared" ref="AC116" si="466">+F116/F115-1</f>
        <v>3.7109744967367631E-2</v>
      </c>
      <c r="AD116" s="24">
        <f t="shared" ref="AD116" si="467">+G116/G115-1</f>
        <v>1.2903591896952893E-2</v>
      </c>
      <c r="AE116" s="24">
        <f t="shared" ref="AE116" si="468">+H116/H115-1</f>
        <v>2.6483826189374504E-2</v>
      </c>
      <c r="AF116" s="24">
        <f t="shared" ref="AF116" si="469">+I116/I115-1</f>
        <v>4.1267786676734142E-2</v>
      </c>
      <c r="AG116" s="24">
        <f t="shared" ref="AG116" si="470">+J116/J115-1</f>
        <v>2.9158064713938225E-2</v>
      </c>
      <c r="AH116" s="24">
        <f t="shared" ref="AH116" si="471">+K116/K115-1</f>
        <v>3.5596474294381508E-2</v>
      </c>
      <c r="AI116" s="24">
        <f t="shared" ref="AI116" si="472">+L116/L115-1</f>
        <v>0.12128207404776714</v>
      </c>
      <c r="AJ116" s="24">
        <f t="shared" ref="AJ116" si="473">+M116/M115-1</f>
        <v>3.4470507306084475E-2</v>
      </c>
      <c r="AK116" s="24">
        <f t="shared" ref="AK116" si="474">+N116/N115-1</f>
        <v>1.6884604371480316E-2</v>
      </c>
      <c r="AL116" s="24">
        <f t="shared" ref="AL116" si="475">+O116/O115-1</f>
        <v>1.0461968580811165E-2</v>
      </c>
      <c r="AM116" s="24">
        <f t="shared" ref="AM116" si="476">+P116/P115-1</f>
        <v>3.1890411955720843E-2</v>
      </c>
      <c r="AN116" s="24">
        <f t="shared" ref="AN116" si="477">+Q116/Q115-1</f>
        <v>5.0826807537062146E-2</v>
      </c>
      <c r="AO116" s="24">
        <f t="shared" ref="AO116" si="478">+R116/R115-1</f>
        <v>3.3829759346010402E-2</v>
      </c>
      <c r="AP116" s="24">
        <f t="shared" ref="AP116" si="479">+S116/S115-1</f>
        <v>3.0595987166315508E-2</v>
      </c>
      <c r="AQ116" s="24">
        <f t="shared" ref="AQ116" si="480">+T116/T115-1</f>
        <v>2.8717789926244075E-2</v>
      </c>
      <c r="AR116" s="24">
        <f t="shared" ref="AR116" si="481">+U116/U115-1</f>
        <v>2.5885921614428931E-2</v>
      </c>
      <c r="AS116" s="24" t="e">
        <f t="shared" ref="AS116" si="482">+V116/V115-1</f>
        <v>#DIV/0!</v>
      </c>
      <c r="AT116" s="24">
        <f t="shared" ref="AT116" si="483">+W116/W115-1</f>
        <v>3.3821955877362475E-2</v>
      </c>
      <c r="AV116" s="24">
        <f t="shared" ref="AV116" si="484">+B116/B104-1</f>
        <v>0.32607472495899836</v>
      </c>
      <c r="AW116" s="24">
        <f t="shared" ref="AW116" si="485">+C116/C104-1</f>
        <v>0.32740048390838905</v>
      </c>
      <c r="AX116" s="24">
        <f t="shared" ref="AX116" si="486">+D116/D104-1</f>
        <v>0.24932530620718274</v>
      </c>
      <c r="AY116" s="24">
        <f t="shared" ref="AY116" si="487">+E116/E104-1</f>
        <v>0.13425470292157571</v>
      </c>
      <c r="AZ116" s="24">
        <f t="shared" ref="AZ116" si="488">+F116/F104-1</f>
        <v>0.45482215109608082</v>
      </c>
      <c r="BA116" s="24">
        <f t="shared" ref="BA116" si="489">+G116/G104-1</f>
        <v>0.21131348226161073</v>
      </c>
      <c r="BB116" s="24">
        <f t="shared" ref="BB116" si="490">+H116/H104-1</f>
        <v>0.29711369797480458</v>
      </c>
      <c r="BC116" s="24">
        <f t="shared" ref="BC116" si="491">+I116/I104-1</f>
        <v>0.36242281681858279</v>
      </c>
      <c r="BD116" s="24">
        <f t="shared" ref="BD116" si="492">+J116/J104-1</f>
        <v>0.36613259893367323</v>
      </c>
      <c r="BE116" s="24">
        <f t="shared" ref="BE116" si="493">+K116/K104-1</f>
        <v>0.32257321665628136</v>
      </c>
      <c r="BF116" s="24">
        <f t="shared" ref="BF116" si="494">+L116/L104-1</f>
        <v>0.38869874781795954</v>
      </c>
      <c r="BG116" s="24">
        <f t="shared" ref="BG116" si="495">+M116/M104-1</f>
        <v>0.41041576484653608</v>
      </c>
      <c r="BH116" s="24">
        <f t="shared" ref="BH116" si="496">+N116/N104-1</f>
        <v>0.31781804687983173</v>
      </c>
      <c r="BI116" s="24">
        <f t="shared" ref="BI116" si="497">+O116/O104-1</f>
        <v>0.14258652917340964</v>
      </c>
      <c r="BJ116" s="24">
        <f t="shared" ref="BJ116" si="498">+P116/P104-1</f>
        <v>0.33587291867831648</v>
      </c>
      <c r="BK116" s="24">
        <f t="shared" ref="BK116" si="499">+Q116/Q104-1</f>
        <v>0.38975399753997553</v>
      </c>
      <c r="BL116" s="24">
        <f t="shared" ref="BL116" si="500">+R116/R104-1</f>
        <v>0.32578562594513816</v>
      </c>
      <c r="BM116" s="24">
        <f t="shared" ref="BM116" si="501">+S116/S104-1</f>
        <v>0.30179386116898077</v>
      </c>
      <c r="BN116" s="24">
        <f t="shared" ref="BN116" si="502">+T116/T104-1</f>
        <v>0.28393881685556854</v>
      </c>
      <c r="BO116" s="24">
        <f t="shared" ref="BO116" si="503">+U116/U104-1</f>
        <v>0.22922287059174073</v>
      </c>
      <c r="BP116" s="24" t="e">
        <f t="shared" ref="BP116" si="504">+V116/V104-1</f>
        <v>#DIV/0!</v>
      </c>
      <c r="BQ116" s="24">
        <f t="shared" ref="BQ116" si="505">+W116/W104-1</f>
        <v>0.28610624622951542</v>
      </c>
    </row>
    <row r="117" spans="1:69" x14ac:dyDescent="0.25">
      <c r="A117" s="31">
        <f>+[1]NAC!A118</f>
        <v>46113</v>
      </c>
      <c r="B117" s="17">
        <f>+[1]NAC!B118</f>
        <v>11363.1</v>
      </c>
      <c r="C117" s="18">
        <f>+[1]NAC!C118</f>
        <v>12194.9</v>
      </c>
      <c r="D117" s="19">
        <f>+[1]NAC!D118</f>
        <v>7970</v>
      </c>
      <c r="E117" s="19">
        <f>+[1]NAC!E118</f>
        <v>8326.7000000000007</v>
      </c>
      <c r="F117" s="19">
        <f>+[1]NAC!F118</f>
        <v>12470.7</v>
      </c>
      <c r="G117" s="19">
        <f>+[1]NAC!G118</f>
        <v>9182.7999999999993</v>
      </c>
      <c r="H117" s="19">
        <f>+[1]NAC!H118</f>
        <v>12508.4</v>
      </c>
      <c r="I117" s="19">
        <f>+[1]NAC!I118</f>
        <v>12091.6</v>
      </c>
      <c r="J117" s="19">
        <f>+[1]NAC!J118</f>
        <v>10478.700000000001</v>
      </c>
      <c r="K117" s="19">
        <f>+[1]NAC!K118</f>
        <v>9860.2999999999993</v>
      </c>
      <c r="L117" s="19">
        <f>+[1]NAC!L118</f>
        <v>10532.1</v>
      </c>
      <c r="M117" s="19">
        <f>+[1]NAC!M118</f>
        <v>14041.2</v>
      </c>
      <c r="N117" s="20">
        <f>+[1]NAC!N118</f>
        <v>10914.2</v>
      </c>
      <c r="O117" s="18">
        <f>+[1]NAC!P118</f>
        <v>9103.5</v>
      </c>
      <c r="P117" s="18">
        <f>+[1]NAC!Q118</f>
        <v>11603.8</v>
      </c>
      <c r="Q117" s="18">
        <f>+[1]NAC!R118</f>
        <v>11828</v>
      </c>
      <c r="R117" s="18">
        <f t="shared" ref="R117" si="506">+SUMPRODUCT($C$3:$N$3,C117:N117)</f>
        <v>11374.476292548999</v>
      </c>
      <c r="S117" s="19">
        <f t="shared" si="54"/>
        <v>11031.034577838369</v>
      </c>
      <c r="T117" s="19">
        <f t="shared" si="55"/>
        <v>10455.528194043953</v>
      </c>
      <c r="U117" s="19">
        <f t="shared" si="144"/>
        <v>9276.9561417945843</v>
      </c>
      <c r="V117" s="19"/>
      <c r="W117" s="20">
        <f t="shared" si="145"/>
        <v>10508.950009116179</v>
      </c>
      <c r="Y117" s="24">
        <f t="shared" ref="Y117" si="507">+B117/B116-1</f>
        <v>2.5819032057126767E-2</v>
      </c>
      <c r="Z117" s="24">
        <f t="shared" ref="Z117" si="508">+C117/C116-1</f>
        <v>1.4998293756814496E-2</v>
      </c>
      <c r="AA117" s="24">
        <f t="shared" ref="AA117" si="509">+D117/D116-1</f>
        <v>1.873865582738965E-2</v>
      </c>
      <c r="AB117" s="24">
        <f t="shared" ref="AB117" si="510">+E117/E116-1</f>
        <v>3.2128912302448187E-2</v>
      </c>
      <c r="AC117" s="24">
        <f t="shared" ref="AC117" si="511">+F117/F116-1</f>
        <v>3.5325274798259976E-2</v>
      </c>
      <c r="AD117" s="24">
        <f t="shared" ref="AD117" si="512">+G117/G116-1</f>
        <v>2.8862098328328534E-2</v>
      </c>
      <c r="AE117" s="24">
        <f t="shared" ref="AE117" si="513">+H117/H116-1</f>
        <v>2.51694491570571E-2</v>
      </c>
      <c r="AF117" s="24">
        <f t="shared" ref="AF117" si="514">+I117/I116-1</f>
        <v>4.3819060773480745E-2</v>
      </c>
      <c r="AG117" s="24">
        <f t="shared" ref="AG117" si="515">+J117/J116-1</f>
        <v>4.0596232335971649E-2</v>
      </c>
      <c r="AH117" s="24">
        <f t="shared" ref="AH117" si="516">+K117/K116-1</f>
        <v>9.9144773902799521E-3</v>
      </c>
      <c r="AI117" s="24">
        <f t="shared" ref="AI117" si="517">+L117/L116-1</f>
        <v>4.2451896428854274E-2</v>
      </c>
      <c r="AJ117" s="24">
        <f t="shared" ref="AJ117" si="518">+M117/M116-1</f>
        <v>2.605099125300514E-2</v>
      </c>
      <c r="AK117" s="24">
        <f t="shared" ref="AK117" si="519">+N117/N116-1</f>
        <v>2.4432367489839457E-2</v>
      </c>
      <c r="AL117" s="24">
        <f t="shared" ref="AL117" si="520">+O117/O116-1</f>
        <v>-4.8309709153593339E-4</v>
      </c>
      <c r="AM117" s="24">
        <f t="shared" ref="AM117" si="521">+P117/P116-1</f>
        <v>2.2856891004451541E-2</v>
      </c>
      <c r="AN117" s="24">
        <f t="shared" ref="AN117" si="522">+Q117/Q116-1</f>
        <v>4.6846097338631765E-2</v>
      </c>
      <c r="AO117" s="24">
        <f t="shared" ref="AO117" si="523">+R117/R116-1</f>
        <v>2.5768581953687697E-2</v>
      </c>
      <c r="AP117" s="24">
        <f t="shared" ref="AP117" si="524">+S117/S116-1</f>
        <v>2.0009060944990331E-2</v>
      </c>
      <c r="AQ117" s="24">
        <f t="shared" ref="AQ117" si="525">+T117/T116-1</f>
        <v>2.4528673816501145E-2</v>
      </c>
      <c r="AR117" s="24">
        <f t="shared" ref="AR117" si="526">+U117/U116-1</f>
        <v>2.377301756320005E-2</v>
      </c>
      <c r="AS117" s="24" t="e">
        <f t="shared" ref="AS117" si="527">+V117/V116-1</f>
        <v>#DIV/0!</v>
      </c>
      <c r="AT117" s="24">
        <f t="shared" ref="AT117" si="528">+W117/W116-1</f>
        <v>3.0681582467607438E-2</v>
      </c>
      <c r="AV117" s="24">
        <f t="shared" ref="AV117" si="529">+B117/B105-1</f>
        <v>0.32350680208721583</v>
      </c>
      <c r="AW117" s="24">
        <f t="shared" ref="AW117" si="530">+C117/C105-1</f>
        <v>0.30871842201283495</v>
      </c>
      <c r="AX117" s="24">
        <f t="shared" ref="AX117" si="531">+D117/D105-1</f>
        <v>0.23751999130475276</v>
      </c>
      <c r="AY117" s="24">
        <f t="shared" ref="AY117" si="532">+E117/E105-1</f>
        <v>0.1274541663281612</v>
      </c>
      <c r="AZ117" s="24">
        <f t="shared" ref="AZ117" si="533">+F117/F105-1</f>
        <v>0.47842941992388943</v>
      </c>
      <c r="BA117" s="24">
        <f t="shared" ref="BA117" si="534">+G117/G105-1</f>
        <v>0.23472859044520034</v>
      </c>
      <c r="BB117" s="24">
        <f t="shared" ref="BB117" si="535">+H117/H105-1</f>
        <v>0.29733654165283752</v>
      </c>
      <c r="BC117" s="24">
        <f t="shared" ref="BC117" si="536">+I117/I105-1</f>
        <v>0.39874603798903352</v>
      </c>
      <c r="BD117" s="24">
        <f t="shared" ref="BD117" si="537">+J117/J105-1</f>
        <v>0.38294334243971972</v>
      </c>
      <c r="BE117" s="24">
        <f t="shared" ref="BE117" si="538">+K117/K105-1</f>
        <v>0.28452880331413977</v>
      </c>
      <c r="BF117" s="24">
        <f t="shared" ref="BF117" si="539">+L117/L105-1</f>
        <v>0.41260495184956669</v>
      </c>
      <c r="BG117" s="24">
        <f t="shared" ref="BG117" si="540">+M117/M105-1</f>
        <v>0.38991506800498898</v>
      </c>
      <c r="BH117" s="24">
        <f t="shared" ref="BH117" si="541">+N117/N105-1</f>
        <v>0.31651829871414439</v>
      </c>
      <c r="BI117" s="24">
        <f t="shared" ref="BI117" si="542">+O117/O105-1</f>
        <v>0.12094122862103363</v>
      </c>
      <c r="BJ117" s="24">
        <f t="shared" ref="BJ117" si="543">+P117/P105-1</f>
        <v>0.32384885684296982</v>
      </c>
      <c r="BK117" s="24">
        <f t="shared" ref="BK117" si="544">+Q117/Q105-1</f>
        <v>0.42955559047124092</v>
      </c>
      <c r="BL117" s="24">
        <f t="shared" ref="BL117" si="545">+R117/R105-1</f>
        <v>0.32311579249516198</v>
      </c>
      <c r="BM117" s="24">
        <f t="shared" ref="BM117" si="546">+S117/S105-1</f>
        <v>0.28731707967748044</v>
      </c>
      <c r="BN117" s="24">
        <f t="shared" ref="BN117" si="547">+T117/T105-1</f>
        <v>0.27290068562414582</v>
      </c>
      <c r="BO117" s="24">
        <f t="shared" ref="BO117" si="548">+U117/U105-1</f>
        <v>0.22173120915110456</v>
      </c>
      <c r="BP117" s="24" t="e">
        <f t="shared" ref="BP117" si="549">+V117/V105-1</f>
        <v>#DIV/0!</v>
      </c>
      <c r="BQ117" s="24">
        <f t="shared" ref="BQ117" si="550">+W117/W105-1</f>
        <v>0.29233622056933983</v>
      </c>
    </row>
    <row r="118" spans="1:69" x14ac:dyDescent="0.25">
      <c r="A118" s="31">
        <f>+[1]NAC!A119</f>
        <v>46143</v>
      </c>
      <c r="B118" s="17">
        <f>+[1]NAC!B119</f>
        <v>11607.4</v>
      </c>
      <c r="C118" s="18">
        <f>+[1]NAC!C119</f>
        <v>12495</v>
      </c>
      <c r="D118" s="19">
        <f>+[1]NAC!D119</f>
        <v>8033.3</v>
      </c>
      <c r="E118" s="19">
        <f>+[1]NAC!E119</f>
        <v>8350.2000000000007</v>
      </c>
      <c r="F118" s="19">
        <f>+[1]NAC!F119</f>
        <v>12790.1</v>
      </c>
      <c r="G118" s="19">
        <f>+[1]NAC!G119</f>
        <v>9312.2000000000007</v>
      </c>
      <c r="H118" s="19">
        <f>+[1]NAC!H119</f>
        <v>12832</v>
      </c>
      <c r="I118" s="19">
        <f>+[1]NAC!I119</f>
        <v>12330.5</v>
      </c>
      <c r="J118" s="19">
        <f>+[1]NAC!J119</f>
        <v>10838.4</v>
      </c>
      <c r="K118" s="19">
        <f>+[1]NAC!K119</f>
        <v>10132.4</v>
      </c>
      <c r="L118" s="19">
        <f>+[1]NAC!L119</f>
        <v>10840.9</v>
      </c>
      <c r="M118" s="19">
        <f>+[1]NAC!M119</f>
        <v>14291.5</v>
      </c>
      <c r="N118" s="20">
        <f>+[1]NAC!N119</f>
        <v>11171.6</v>
      </c>
      <c r="O118" s="18">
        <f>+[1]NAC!P119</f>
        <v>9420.5</v>
      </c>
      <c r="P118" s="18">
        <f>+[1]NAC!Q119</f>
        <v>11824.7</v>
      </c>
      <c r="Q118" s="18">
        <f>+[1]NAC!R119</f>
        <v>12111.5</v>
      </c>
      <c r="R118" s="18">
        <f t="shared" ref="R118" si="551">+SUMPRODUCT($C$3:$N$3,C118:N118)</f>
        <v>11618.873342654997</v>
      </c>
      <c r="S118" s="19">
        <f t="shared" si="54"/>
        <v>11249.072548985381</v>
      </c>
      <c r="T118" s="19">
        <f t="shared" si="55"/>
        <v>10627.050984990468</v>
      </c>
      <c r="U118" s="19">
        <f t="shared" si="144"/>
        <v>9422.5857049252081</v>
      </c>
      <c r="V118" s="19"/>
      <c r="W118" s="20">
        <f t="shared" si="145"/>
        <v>10721.50901736251</v>
      </c>
      <c r="Y118" s="24">
        <f t="shared" ref="Y118" si="552">+B118/B117-1</f>
        <v>2.1499414772377268E-2</v>
      </c>
      <c r="Z118" s="24">
        <f t="shared" ref="Z118" si="553">+C118/C117-1</f>
        <v>2.4608647877391476E-2</v>
      </c>
      <c r="AA118" s="24">
        <f t="shared" ref="AA118" si="554">+D118/D117-1</f>
        <v>7.9422835633626843E-3</v>
      </c>
      <c r="AB118" s="24">
        <f t="shared" ref="AB118" si="555">+E118/E117-1</f>
        <v>2.822246508220605E-3</v>
      </c>
      <c r="AC118" s="24">
        <f t="shared" ref="AC118" si="556">+F118/F117-1</f>
        <v>2.5612034609123757E-2</v>
      </c>
      <c r="AD118" s="24">
        <f t="shared" ref="AD118" si="557">+G118/G117-1</f>
        <v>1.4091562486387765E-2</v>
      </c>
      <c r="AE118" s="24">
        <f t="shared" ref="AE118" si="558">+H118/H117-1</f>
        <v>2.5870614946755799E-2</v>
      </c>
      <c r="AF118" s="24">
        <f t="shared" ref="AF118" si="559">+I118/I117-1</f>
        <v>1.9757517615534681E-2</v>
      </c>
      <c r="AG118" s="24">
        <f t="shared" ref="AG118" si="560">+J118/J117-1</f>
        <v>3.4326777176558076E-2</v>
      </c>
      <c r="AH118" s="24">
        <f t="shared" ref="AH118" si="561">+K118/K117-1</f>
        <v>2.7595509264424001E-2</v>
      </c>
      <c r="AI118" s="24">
        <f t="shared" ref="AI118" si="562">+L118/L117-1</f>
        <v>2.9319888721147658E-2</v>
      </c>
      <c r="AJ118" s="24">
        <f t="shared" ref="AJ118" si="563">+M118/M117-1</f>
        <v>1.7826111728342253E-2</v>
      </c>
      <c r="AK118" s="24">
        <f t="shared" ref="AK118" si="564">+N118/N117-1</f>
        <v>2.3583954847812949E-2</v>
      </c>
      <c r="AL118" s="24">
        <f t="shared" ref="AL118" si="565">+O118/O117-1</f>
        <v>3.4821771845993332E-2</v>
      </c>
      <c r="AM118" s="24">
        <f t="shared" ref="AM118" si="566">+P118/P117-1</f>
        <v>1.9036867233147792E-2</v>
      </c>
      <c r="AN118" s="24">
        <f t="shared" ref="AN118" si="567">+Q118/Q117-1</f>
        <v>2.3968549205275691E-2</v>
      </c>
      <c r="AO118" s="24">
        <f t="shared" ref="AO118" si="568">+R118/R117-1</f>
        <v>2.1486444194893872E-2</v>
      </c>
      <c r="AP118" s="24">
        <f t="shared" ref="AP118" si="569">+S118/S117-1</f>
        <v>1.9765867798570369E-2</v>
      </c>
      <c r="AQ118" s="24">
        <f t="shared" ref="AQ118" si="570">+T118/T117-1</f>
        <v>1.6404985741822697E-2</v>
      </c>
      <c r="AR118" s="24">
        <f t="shared" ref="AR118" si="571">+U118/U117-1</f>
        <v>1.5697989826052305E-2</v>
      </c>
      <c r="AS118" s="24" t="e">
        <f t="shared" ref="AS118" si="572">+V118/V117-1</f>
        <v>#DIV/0!</v>
      </c>
      <c r="AT118" s="24">
        <f t="shared" ref="AT118" si="573">+W118/W117-1</f>
        <v>2.0226474392012861E-2</v>
      </c>
      <c r="AV118" s="24">
        <f t="shared" ref="AV118" si="574">+B118/B106-1</f>
        <v>0.33196396809914508</v>
      </c>
      <c r="AW118" s="24">
        <f t="shared" ref="AW118" si="575">+C118/C106-1</f>
        <v>0.33418043202033054</v>
      </c>
      <c r="AX118" s="24">
        <f t="shared" ref="AX118" si="576">+D118/D106-1</f>
        <v>0.24012782117385534</v>
      </c>
      <c r="AY118" s="24">
        <f t="shared" ref="AY118" si="577">+E118/E106-1</f>
        <v>0.12026080656846183</v>
      </c>
      <c r="AZ118" s="24">
        <f t="shared" ref="AZ118" si="578">+F118/F106-1</f>
        <v>0.48006156267357891</v>
      </c>
      <c r="BA118" s="24">
        <f t="shared" ref="BA118" si="579">+G118/G106-1</f>
        <v>0.23495789403885703</v>
      </c>
      <c r="BB118" s="24">
        <f t="shared" ref="BB118" si="580">+H118/H106-1</f>
        <v>0.29540269337156011</v>
      </c>
      <c r="BC118" s="24">
        <f t="shared" ref="BC118" si="581">+I118/I106-1</f>
        <v>0.42121945597049337</v>
      </c>
      <c r="BD118" s="24">
        <f t="shared" ref="BD118" si="582">+J118/J106-1</f>
        <v>0.37374044640480619</v>
      </c>
      <c r="BE118" s="24">
        <f t="shared" ref="BE118" si="583">+K118/K106-1</f>
        <v>0.29779440018444037</v>
      </c>
      <c r="BF118" s="24">
        <f t="shared" ref="BF118" si="584">+L118/L106-1</f>
        <v>0.42731689334193512</v>
      </c>
      <c r="BG118" s="24">
        <f t="shared" ref="BG118" si="585">+M118/M106-1</f>
        <v>0.37332436457982987</v>
      </c>
      <c r="BH118" s="24">
        <f t="shared" ref="BH118" si="586">+N118/N106-1</f>
        <v>0.31367222868969091</v>
      </c>
      <c r="BI118" s="24">
        <f t="shared" ref="BI118" si="587">+O118/O106-1</f>
        <v>0.1925438318880941</v>
      </c>
      <c r="BJ118" s="24">
        <f t="shared" ref="BJ118" si="588">+P118/P106-1</f>
        <v>0.32004510035946354</v>
      </c>
      <c r="BK118" s="24">
        <f t="shared" ref="BK118" si="589">+Q118/Q106-1</f>
        <v>0.44485535341485227</v>
      </c>
      <c r="BL118" s="24">
        <f t="shared" ref="BL118" si="590">+R118/R106-1</f>
        <v>0.33178077362339375</v>
      </c>
      <c r="BM118" s="24">
        <f t="shared" ref="BM118" si="591">+S118/S106-1</f>
        <v>0.29647332755972378</v>
      </c>
      <c r="BN118" s="24">
        <f t="shared" ref="BN118" si="592">+T118/T106-1</f>
        <v>0.26907700606508311</v>
      </c>
      <c r="BO118" s="24">
        <f t="shared" ref="BO118" si="593">+U118/U106-1</f>
        <v>0.22280252261365496</v>
      </c>
      <c r="BP118" s="24" t="e">
        <f t="shared" ref="BP118" si="594">+V118/V106-1</f>
        <v>#DIV/0!</v>
      </c>
      <c r="BQ118" s="24">
        <f t="shared" ref="BQ118" si="595">+W118/W106-1</f>
        <v>0.29758895746252989</v>
      </c>
    </row>
  </sheetData>
  <mergeCells count="3">
    <mergeCell ref="B1:W1"/>
    <mergeCell ref="Y1:AT1"/>
    <mergeCell ref="AV1:BQ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E7A0-7AF6-461D-B218-FC51768C54DE}">
  <sheetPr codeName="Hoja2"/>
  <dimension ref="A1:CU118"/>
  <sheetViews>
    <sheetView zoomScale="85" workbookViewId="0">
      <pane xSplit="1" ySplit="4" topLeftCell="B106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1.85546875" customWidth="1"/>
    <col min="71" max="71" width="11.42578125" customWidth="1"/>
    <col min="85" max="85" width="1.8554687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0.99999999999999989</v>
      </c>
      <c r="S2" s="28">
        <f>+SUM($C$3:$E$3,$G$3,$K$3,$M$3:$N$3)</f>
        <v>0.63319999999999987</v>
      </c>
      <c r="T2" s="28">
        <f>+SUM($E$3,$G$3,$K$3,$M$3:$N$3)</f>
        <v>0.36609999999999998</v>
      </c>
      <c r="U2" s="28">
        <f>+SUM($E$3,$G$3,$K$3,$N$3)</f>
        <v>0.25769999999999998</v>
      </c>
      <c r="V2" s="27"/>
      <c r="W2" s="28">
        <f>+SUM(E3,G3:L3,N3)</f>
        <v>0.51990000000000003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0.51990000000000003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0.99999999999999989</v>
      </c>
      <c r="BM2" s="28"/>
      <c r="BN2" s="28"/>
      <c r="BO2" s="28"/>
      <c r="BP2" s="27"/>
      <c r="BQ2" s="28">
        <f>+SUM(AY3,BA3:BF3,BH3)</f>
        <v>0.51990000000000003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+[1]GBA!C$3</f>
        <v>0.2344</v>
      </c>
      <c r="D3" s="32">
        <f>+[1]GBA!D$3</f>
        <v>3.27E-2</v>
      </c>
      <c r="E3" s="32">
        <f>+[1]GBA!E$3</f>
        <v>8.4900000000000003E-2</v>
      </c>
      <c r="F3" s="32">
        <f>+[1]GBA!F$3</f>
        <v>0.1046</v>
      </c>
      <c r="G3" s="32">
        <f>+[1]GBA!G$3</f>
        <v>6.2700000000000006E-2</v>
      </c>
      <c r="H3" s="32">
        <f>+[1]GBA!H$3</f>
        <v>8.7999999999999995E-2</v>
      </c>
      <c r="I3" s="32">
        <f>+[1]GBA!I$3</f>
        <v>0.1159</v>
      </c>
      <c r="J3" s="32">
        <f>+[1]GBA!J$3</f>
        <v>2.81E-2</v>
      </c>
      <c r="K3" s="32">
        <f>+[1]GBA!K$3</f>
        <v>7.46E-2</v>
      </c>
      <c r="L3" s="32">
        <f>+[1]GBA!L$3</f>
        <v>3.0200000000000001E-2</v>
      </c>
      <c r="M3" s="32">
        <f>+[1]GBA!M$3</f>
        <v>0.1084</v>
      </c>
      <c r="N3" s="32">
        <f>+[1]GBA!N$3</f>
        <v>3.5499999999999997E-2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0.2344</v>
      </c>
      <c r="AA3" s="32">
        <f t="shared" ref="AA3:AK3" si="0">+D3</f>
        <v>3.27E-2</v>
      </c>
      <c r="AB3" s="32">
        <f t="shared" si="0"/>
        <v>8.4900000000000003E-2</v>
      </c>
      <c r="AC3" s="32">
        <f t="shared" si="0"/>
        <v>0.1046</v>
      </c>
      <c r="AD3" s="32">
        <f t="shared" si="0"/>
        <v>6.2700000000000006E-2</v>
      </c>
      <c r="AE3" s="32">
        <f t="shared" si="0"/>
        <v>8.7999999999999995E-2</v>
      </c>
      <c r="AF3" s="32">
        <f t="shared" si="0"/>
        <v>0.1159</v>
      </c>
      <c r="AG3" s="32">
        <f t="shared" si="0"/>
        <v>2.81E-2</v>
      </c>
      <c r="AH3" s="32">
        <f t="shared" si="0"/>
        <v>7.46E-2</v>
      </c>
      <c r="AI3" s="32">
        <f t="shared" si="0"/>
        <v>3.0200000000000001E-2</v>
      </c>
      <c r="AJ3" s="32">
        <f t="shared" si="0"/>
        <v>0.1084</v>
      </c>
      <c r="AK3" s="32">
        <f t="shared" si="0"/>
        <v>3.5499999999999997E-2</v>
      </c>
      <c r="AL3" s="4">
        <v>0.108</v>
      </c>
      <c r="AM3" s="2">
        <v>0.69899999999999995</v>
      </c>
      <c r="AN3" s="5">
        <v>0.19400000000000001</v>
      </c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 t="shared" ref="AW3:BH3" si="1">+Z3</f>
        <v>0.2344</v>
      </c>
      <c r="AX3" s="32">
        <f t="shared" si="1"/>
        <v>3.27E-2</v>
      </c>
      <c r="AY3" s="32">
        <f t="shared" si="1"/>
        <v>8.4900000000000003E-2</v>
      </c>
      <c r="AZ3" s="32">
        <f t="shared" si="1"/>
        <v>0.1046</v>
      </c>
      <c r="BA3" s="32">
        <f t="shared" si="1"/>
        <v>6.2700000000000006E-2</v>
      </c>
      <c r="BB3" s="32">
        <f t="shared" si="1"/>
        <v>8.7999999999999995E-2</v>
      </c>
      <c r="BC3" s="32">
        <f t="shared" si="1"/>
        <v>0.1159</v>
      </c>
      <c r="BD3" s="32">
        <f t="shared" si="1"/>
        <v>2.81E-2</v>
      </c>
      <c r="BE3" s="32">
        <f t="shared" si="1"/>
        <v>7.46E-2</v>
      </c>
      <c r="BF3" s="32">
        <f t="shared" si="1"/>
        <v>3.0200000000000001E-2</v>
      </c>
      <c r="BG3" s="32">
        <f t="shared" si="1"/>
        <v>0.1084</v>
      </c>
      <c r="BH3" s="32">
        <f t="shared" si="1"/>
        <v>3.5499999999999997E-2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 t="shared" ref="BT3:CE3" si="2">+AW3</f>
        <v>0.2344</v>
      </c>
      <c r="BU3" s="32">
        <f t="shared" si="2"/>
        <v>3.27E-2</v>
      </c>
      <c r="BV3" s="32">
        <f t="shared" si="2"/>
        <v>8.4900000000000003E-2</v>
      </c>
      <c r="BW3" s="32">
        <f t="shared" si="2"/>
        <v>0.1046</v>
      </c>
      <c r="BX3" s="32">
        <f t="shared" si="2"/>
        <v>6.2700000000000006E-2</v>
      </c>
      <c r="BY3" s="32">
        <f t="shared" si="2"/>
        <v>8.7999999999999995E-2</v>
      </c>
      <c r="BZ3" s="32">
        <f t="shared" si="2"/>
        <v>0.1159</v>
      </c>
      <c r="CA3" s="32">
        <f t="shared" si="2"/>
        <v>2.81E-2</v>
      </c>
      <c r="CB3" s="32">
        <f t="shared" si="2"/>
        <v>7.46E-2</v>
      </c>
      <c r="CC3" s="32">
        <f t="shared" si="2"/>
        <v>3.0200000000000001E-2</v>
      </c>
      <c r="CD3" s="32">
        <f t="shared" si="2"/>
        <v>0.1084</v>
      </c>
      <c r="CE3" s="32">
        <f t="shared" si="2"/>
        <v>3.5499999999999997E-2</v>
      </c>
      <c r="CF3" s="29"/>
      <c r="CG3" s="22"/>
      <c r="CH3" s="29">
        <v>1</v>
      </c>
      <c r="CI3" s="32">
        <f>+BT3</f>
        <v>0.2344</v>
      </c>
      <c r="CJ3" s="32">
        <f t="shared" ref="CJ3:CT3" si="3">+BU3</f>
        <v>3.27E-2</v>
      </c>
      <c r="CK3" s="32">
        <f t="shared" si="3"/>
        <v>8.4900000000000003E-2</v>
      </c>
      <c r="CL3" s="32">
        <f t="shared" si="3"/>
        <v>0.1046</v>
      </c>
      <c r="CM3" s="32">
        <f t="shared" si="3"/>
        <v>6.2700000000000006E-2</v>
      </c>
      <c r="CN3" s="32">
        <f t="shared" si="3"/>
        <v>8.7999999999999995E-2</v>
      </c>
      <c r="CO3" s="32">
        <f t="shared" si="3"/>
        <v>0.1159</v>
      </c>
      <c r="CP3" s="32">
        <f t="shared" si="3"/>
        <v>2.81E-2</v>
      </c>
      <c r="CQ3" s="32">
        <f t="shared" si="3"/>
        <v>7.46E-2</v>
      </c>
      <c r="CR3" s="32">
        <f t="shared" si="3"/>
        <v>3.0200000000000001E-2</v>
      </c>
      <c r="CS3" s="32">
        <f t="shared" si="3"/>
        <v>0.1084</v>
      </c>
      <c r="CT3" s="32">
        <f t="shared" si="3"/>
        <v>3.5499999999999997E-2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12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12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+[1]NAC!A6</f>
        <v>42705</v>
      </c>
      <c r="B5" s="17">
        <f>+[1]GBA!B6</f>
        <v>100</v>
      </c>
      <c r="C5" s="17">
        <f>+[1]GBA!C6</f>
        <v>100</v>
      </c>
      <c r="D5" s="17">
        <f>+[1]GBA!D6</f>
        <v>100</v>
      </c>
      <c r="E5" s="17">
        <f>+[1]GBA!E6</f>
        <v>100</v>
      </c>
      <c r="F5" s="17">
        <f>+[1]GBA!F6</f>
        <v>100</v>
      </c>
      <c r="G5" s="17">
        <f>+[1]GBA!G6</f>
        <v>100</v>
      </c>
      <c r="H5" s="17">
        <f>+[1]GBA!H6</f>
        <v>100</v>
      </c>
      <c r="I5" s="17">
        <f>+[1]GBA!I6</f>
        <v>100</v>
      </c>
      <c r="J5" s="17">
        <f>+[1]GBA!J6</f>
        <v>100</v>
      </c>
      <c r="K5" s="17">
        <f>+[1]GBA!K6</f>
        <v>100</v>
      </c>
      <c r="L5" s="17">
        <f>+[1]GBA!L6</f>
        <v>100</v>
      </c>
      <c r="M5" s="17">
        <f>+[1]GBA!M6</f>
        <v>100</v>
      </c>
      <c r="N5" s="17">
        <f>+[1]GBA!N6</f>
        <v>100</v>
      </c>
      <c r="O5" s="17">
        <f>+[1]GBA!R6</f>
        <v>100</v>
      </c>
      <c r="P5" s="17">
        <f>+[1]GBA!S6</f>
        <v>100</v>
      </c>
      <c r="Q5" s="17">
        <f>+[1]GBA!T6</f>
        <v>100</v>
      </c>
      <c r="R5" s="18">
        <f>+SUMPRODUCT($C$3:$N$3,C5:N5)</f>
        <v>100</v>
      </c>
      <c r="S5" s="19">
        <f>+($C$3*$C5+$D$3*$D5+$E$3*$E5+$G$3*$G5+$K$3*$K5+$M$3*$M5+$N$3*$N5)/SUM($C$3:$E$3,$G$3,$K$3,$M$3:$N$3)</f>
        <v>100.00000000000003</v>
      </c>
      <c r="T5" s="19">
        <f>+($E$3*$E5+$G$3*$G5+$K$3*$K5+$M$3*$M5+$N$3*$N5)/SUM($E$3,$G$3,$K$3,$M$3:$N$3)</f>
        <v>100</v>
      </c>
      <c r="U5" s="19">
        <f>+($E$3*$E5+$G$3*$G5+$K$3*$K5+$N$3*$N5)/SUM($E$3,$G$3,$K$3,$N$3)</f>
        <v>100.00000000000001</v>
      </c>
      <c r="V5" s="19"/>
      <c r="W5" s="20">
        <f>($E$3*$E5+SUMPRODUCT($G$3:$L$3,$G5:$L5)+$N$3*$N5)/SUM($E$3,$G$3:$L$3,$N$3)</f>
        <v>100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+[1]NAC!A7</f>
        <v>42736</v>
      </c>
      <c r="B6" s="17">
        <f>+[1]GBA!B7</f>
        <v>101.3</v>
      </c>
      <c r="C6" s="17">
        <f>+[1]GBA!C7</f>
        <v>101.3</v>
      </c>
      <c r="D6" s="17">
        <f>+[1]GBA!D7</f>
        <v>100.5</v>
      </c>
      <c r="E6" s="17">
        <f>+[1]GBA!E7</f>
        <v>97.9</v>
      </c>
      <c r="F6" s="17">
        <f>+[1]GBA!F7</f>
        <v>100</v>
      </c>
      <c r="G6" s="17">
        <f>+[1]GBA!G7</f>
        <v>100.9</v>
      </c>
      <c r="H6" s="17">
        <f>+[1]GBA!H7</f>
        <v>101.4</v>
      </c>
      <c r="I6" s="17">
        <f>+[1]GBA!I7</f>
        <v>101.8</v>
      </c>
      <c r="J6" s="17">
        <f>+[1]GBA!J7</f>
        <v>103.8</v>
      </c>
      <c r="K6" s="17">
        <f>+[1]GBA!K7</f>
        <v>103.2</v>
      </c>
      <c r="L6" s="17">
        <f>+[1]GBA!L7</f>
        <v>100.5</v>
      </c>
      <c r="M6" s="17">
        <f>+[1]GBA!M7</f>
        <v>103.3</v>
      </c>
      <c r="N6" s="17">
        <f>+[1]GBA!N7</f>
        <v>102.1</v>
      </c>
      <c r="O6" s="18">
        <f>+[1]GBA!R7</f>
        <v>101.6</v>
      </c>
      <c r="P6" s="19">
        <f>+[1]GBA!S7</f>
        <v>101.3</v>
      </c>
      <c r="Q6" s="20">
        <f>+[1]GBA!T7</f>
        <v>101.1</v>
      </c>
      <c r="R6" s="18">
        <f t="shared" ref="R6:R69" si="4">+SUMPRODUCT($C$3:$N$3,C6:N6)</f>
        <v>101.32390000000001</v>
      </c>
      <c r="S6" s="19">
        <f t="shared" ref="S6:S69" si="5">+($C$3*$C6+$D$3*$D6+$E$3*$E6+$G$3*$G6+$K$3*$K6+$M$3*$M6+$N$3*$N6)/SUM($C$3:$E$3,$G$3,$K$3,$M$3:$N$3)</f>
        <v>101.37428932406826</v>
      </c>
      <c r="T6" s="19">
        <f t="shared" ref="T6:T69" si="6">+($E$3*$E6+$G$3*$G6+$K$3*$K6+$M$3*$M6+$N$3*$N6)/SUM($E$3,$G$3,$K$3,$M$3:$N$3)</f>
        <v>101.49994537011746</v>
      </c>
      <c r="U6" s="19">
        <f t="shared" ref="U6:U69" si="7">+($E$3*$E6+$G$3*$G6+$K$3*$K6+$N$3*$N6)/SUM($E$3,$G$3,$K$3,$N$3)</f>
        <v>100.74276290259994</v>
      </c>
      <c r="V6" s="19"/>
      <c r="W6" s="20">
        <f t="shared" ref="W6:W69" si="8">($E$3*$E6+SUMPRODUCT($G$3:$L$3,$G6:$L6)+$N$3*$N6)/SUM($E$3,$G$3:$L$3,$N$3)</f>
        <v>101.24083477591843</v>
      </c>
      <c r="X6" s="21"/>
      <c r="Y6" s="41">
        <f t="shared" ref="Y6:AS18" si="9">+B6/B5-1</f>
        <v>1.2999999999999901E-2</v>
      </c>
      <c r="Z6" s="24">
        <f t="shared" si="9"/>
        <v>1.2999999999999901E-2</v>
      </c>
      <c r="AA6" s="24">
        <f t="shared" si="9"/>
        <v>4.9999999999998934E-3</v>
      </c>
      <c r="AB6" s="24">
        <f t="shared" si="9"/>
        <v>-2.0999999999999908E-2</v>
      </c>
      <c r="AC6" s="24">
        <f t="shared" si="9"/>
        <v>0</v>
      </c>
      <c r="AD6" s="24">
        <f t="shared" si="9"/>
        <v>9.000000000000119E-3</v>
      </c>
      <c r="AE6" s="24">
        <f t="shared" si="9"/>
        <v>1.4000000000000012E-2</v>
      </c>
      <c r="AF6" s="24">
        <f t="shared" si="9"/>
        <v>1.8000000000000016E-2</v>
      </c>
      <c r="AG6" s="24">
        <f t="shared" si="9"/>
        <v>3.8000000000000034E-2</v>
      </c>
      <c r="AH6" s="24">
        <f t="shared" si="9"/>
        <v>3.2000000000000028E-2</v>
      </c>
      <c r="AI6" s="24">
        <f t="shared" si="9"/>
        <v>4.9999999999998934E-3</v>
      </c>
      <c r="AJ6" s="24">
        <f t="shared" si="9"/>
        <v>3.2999999999999918E-2</v>
      </c>
      <c r="AK6" s="24">
        <f t="shared" si="9"/>
        <v>2.0999999999999908E-2</v>
      </c>
      <c r="AL6" s="24">
        <f t="shared" si="9"/>
        <v>1.6000000000000014E-2</v>
      </c>
      <c r="AM6" s="24">
        <f t="shared" si="9"/>
        <v>1.2999999999999901E-2</v>
      </c>
      <c r="AN6" s="24">
        <f t="shared" si="9"/>
        <v>1.0999999999999899E-2</v>
      </c>
      <c r="AO6" s="24">
        <f t="shared" si="9"/>
        <v>1.3239000000000001E-2</v>
      </c>
      <c r="AP6" s="24">
        <f t="shared" si="9"/>
        <v>1.374289324068223E-2</v>
      </c>
      <c r="AQ6" s="24">
        <f t="shared" si="9"/>
        <v>1.4999453701174614E-2</v>
      </c>
      <c r="AR6" s="24">
        <f t="shared" si="9"/>
        <v>7.4276290259991384E-3</v>
      </c>
      <c r="AS6" s="24" t="e">
        <f t="shared" si="9"/>
        <v>#DIV/0!</v>
      </c>
      <c r="AT6" s="24">
        <f>+W6/W5-1</f>
        <v>1.2408347759184313E-2</v>
      </c>
      <c r="AU6" s="21"/>
      <c r="BR6" s="21"/>
      <c r="BS6" s="35">
        <f>+A6</f>
        <v>42736</v>
      </c>
      <c r="BT6" s="24">
        <f>(C6-C5)/$B5*C$3</f>
        <v>3.0471999999999934E-3</v>
      </c>
      <c r="BU6" s="24">
        <f t="shared" ref="BU6:CE7" si="10">(D6-D5)/$B5*D$3</f>
        <v>1.6349999999999999E-4</v>
      </c>
      <c r="BV6" s="24">
        <f t="shared" si="10"/>
        <v>-1.7828999999999953E-3</v>
      </c>
      <c r="BW6" s="24">
        <f t="shared" si="10"/>
        <v>0</v>
      </c>
      <c r="BX6" s="24">
        <f t="shared" si="10"/>
        <v>5.6430000000000358E-4</v>
      </c>
      <c r="BY6" s="24">
        <f t="shared" si="10"/>
        <v>1.232000000000005E-3</v>
      </c>
      <c r="BZ6" s="24">
        <f t="shared" si="10"/>
        <v>2.0861999999999968E-3</v>
      </c>
      <c r="CA6" s="24">
        <f t="shared" si="10"/>
        <v>1.0677999999999992E-3</v>
      </c>
      <c r="CB6" s="24">
        <f t="shared" si="10"/>
        <v>2.3872000000000021E-3</v>
      </c>
      <c r="CC6" s="24">
        <f t="shared" si="10"/>
        <v>1.5100000000000001E-4</v>
      </c>
      <c r="CD6" s="24">
        <f t="shared" si="10"/>
        <v>3.577199999999997E-3</v>
      </c>
      <c r="CE6" s="24">
        <f t="shared" si="10"/>
        <v>7.454999999999979E-4</v>
      </c>
      <c r="CF6" s="24">
        <f>+SUM(BT6:CE6)</f>
        <v>1.3239000000000001E-2</v>
      </c>
      <c r="CG6" s="21"/>
      <c r="CH6" s="24">
        <f>+CH$3*(B$95-B$55)/$B$55</f>
        <v>14.606195786864932</v>
      </c>
      <c r="CI6" s="56">
        <f>+CI$3*(C$95-C$55)/$B$55</f>
        <v>3.9148575960346967</v>
      </c>
      <c r="CJ6" s="56">
        <f t="shared" ref="CJ6:CT6" si="11">+CJ$3*(D$95-D$55)/$B$55</f>
        <v>0.36350081784386618</v>
      </c>
      <c r="CK6" s="56">
        <f t="shared" si="11"/>
        <v>1.1726089219330855</v>
      </c>
      <c r="CL6" s="56">
        <f t="shared" si="11"/>
        <v>1.2681356629491944</v>
      </c>
      <c r="CM6" s="56">
        <f t="shared" si="11"/>
        <v>0.87024802973977711</v>
      </c>
      <c r="CN6" s="56">
        <f t="shared" si="11"/>
        <v>1.3690706319702601</v>
      </c>
      <c r="CO6" s="56">
        <f t="shared" si="11"/>
        <v>1.6954719454770755</v>
      </c>
      <c r="CP6" s="56">
        <f t="shared" si="11"/>
        <v>0.36783491945477076</v>
      </c>
      <c r="CQ6" s="56">
        <f t="shared" si="11"/>
        <v>1.0285001239157372</v>
      </c>
      <c r="CR6" s="56">
        <f t="shared" si="11"/>
        <v>0.37171073110285002</v>
      </c>
      <c r="CS6" s="56">
        <f t="shared" si="11"/>
        <v>1.6760762329615864</v>
      </c>
      <c r="CT6" s="56">
        <f t="shared" si="11"/>
        <v>0.50825266418835191</v>
      </c>
    </row>
    <row r="7" spans="1:99" x14ac:dyDescent="0.25">
      <c r="A7" s="31">
        <f>+[1]NAC!A8</f>
        <v>42767</v>
      </c>
      <c r="B7" s="17">
        <f>+[1]GBA!B8</f>
        <v>103.8</v>
      </c>
      <c r="C7" s="17">
        <f>+[1]GBA!C8</f>
        <v>103.2</v>
      </c>
      <c r="D7" s="17">
        <f>+[1]GBA!D8</f>
        <v>105.5</v>
      </c>
      <c r="E7" s="17">
        <f>+[1]GBA!E8</f>
        <v>97.4</v>
      </c>
      <c r="F7" s="17">
        <f>+[1]GBA!F8</f>
        <v>108.4</v>
      </c>
      <c r="G7" s="17">
        <f>+[1]GBA!G8</f>
        <v>101.2</v>
      </c>
      <c r="H7" s="17">
        <f>+[1]GBA!H8</f>
        <v>104.7</v>
      </c>
      <c r="I7" s="17">
        <f>+[1]GBA!I8</f>
        <v>103.5</v>
      </c>
      <c r="J7" s="17">
        <f>+[1]GBA!J8</f>
        <v>108</v>
      </c>
      <c r="K7" s="17">
        <f>+[1]GBA!K8</f>
        <v>103.3</v>
      </c>
      <c r="L7" s="17">
        <f>+[1]GBA!L8</f>
        <v>104.9</v>
      </c>
      <c r="M7" s="17">
        <f>+[1]GBA!M8</f>
        <v>105.1</v>
      </c>
      <c r="N7" s="17">
        <f>+[1]GBA!N8</f>
        <v>104.1</v>
      </c>
      <c r="O7" s="18">
        <f>+[1]GBA!R8</f>
        <v>102.1</v>
      </c>
      <c r="P7" s="19">
        <f>+[1]GBA!S8</f>
        <v>103.2</v>
      </c>
      <c r="Q7" s="20">
        <f>+[1]GBA!T8</f>
        <v>106.3</v>
      </c>
      <c r="R7" s="18">
        <f t="shared" si="4"/>
        <v>103.79966999999999</v>
      </c>
      <c r="S7" s="19">
        <f t="shared" si="5"/>
        <v>102.73057485786484</v>
      </c>
      <c r="T7" s="19">
        <f t="shared" si="6"/>
        <v>102.18265501229173</v>
      </c>
      <c r="U7" s="19">
        <f t="shared" si="7"/>
        <v>100.95549088086925</v>
      </c>
      <c r="V7" s="19"/>
      <c r="W7" s="20">
        <f t="shared" si="8"/>
        <v>102.76641661858049</v>
      </c>
      <c r="X7" s="21"/>
      <c r="Y7" s="41">
        <f t="shared" si="9"/>
        <v>2.4679170779861703E-2</v>
      </c>
      <c r="Z7" s="24">
        <f t="shared" si="9"/>
        <v>1.875616979269501E-2</v>
      </c>
      <c r="AA7" s="24">
        <f t="shared" si="9"/>
        <v>4.9751243781094523E-2</v>
      </c>
      <c r="AB7" s="24">
        <f t="shared" si="9"/>
        <v>-5.1072522982635871E-3</v>
      </c>
      <c r="AC7" s="24">
        <f t="shared" si="9"/>
        <v>8.4000000000000075E-2</v>
      </c>
      <c r="AD7" s="24">
        <f t="shared" si="9"/>
        <v>2.9732408325073845E-3</v>
      </c>
      <c r="AE7" s="24">
        <f t="shared" si="9"/>
        <v>3.2544378698224907E-2</v>
      </c>
      <c r="AF7" s="24">
        <f t="shared" si="9"/>
        <v>1.6699410609037457E-2</v>
      </c>
      <c r="AG7" s="24">
        <f t="shared" si="9"/>
        <v>4.0462427745664664E-2</v>
      </c>
      <c r="AH7" s="24">
        <f t="shared" si="9"/>
        <v>9.6899224806201723E-4</v>
      </c>
      <c r="AI7" s="24">
        <f t="shared" si="9"/>
        <v>4.378109452736334E-2</v>
      </c>
      <c r="AJ7" s="24">
        <f t="shared" si="9"/>
        <v>1.742497579864466E-2</v>
      </c>
      <c r="AK7" s="24">
        <f t="shared" si="9"/>
        <v>1.9588638589618013E-2</v>
      </c>
      <c r="AL7" s="24">
        <f t="shared" si="9"/>
        <v>4.9212598425196763E-3</v>
      </c>
      <c r="AM7" s="24">
        <f t="shared" si="9"/>
        <v>1.875616979269501E-2</v>
      </c>
      <c r="AN7" s="24">
        <f t="shared" si="9"/>
        <v>5.143422354104854E-2</v>
      </c>
      <c r="AO7" s="24">
        <f t="shared" si="9"/>
        <v>2.4434215422027616E-2</v>
      </c>
      <c r="AP7" s="24">
        <f t="shared" si="9"/>
        <v>1.3378989316126022E-2</v>
      </c>
      <c r="AQ7" s="24">
        <f t="shared" si="9"/>
        <v>6.7262069913909261E-3</v>
      </c>
      <c r="AR7" s="24">
        <f t="shared" si="9"/>
        <v>2.1115956336732467E-3</v>
      </c>
      <c r="AS7" s="24" t="e">
        <f t="shared" si="9"/>
        <v>#DIV/0!</v>
      </c>
      <c r="AT7" s="24">
        <f t="shared" ref="AT7:AT70" si="12">+W7/W6-1</f>
        <v>1.5068839031589398E-2</v>
      </c>
      <c r="AU7" s="21"/>
      <c r="BR7" s="21"/>
      <c r="BS7" s="35">
        <f>+A7</f>
        <v>42767</v>
      </c>
      <c r="BT7" s="24">
        <f>(C7-C6)/$B6*C$3</f>
        <v>4.3964461994077135E-3</v>
      </c>
      <c r="BU7" s="24">
        <f t="shared" si="10"/>
        <v>1.6140177690029615E-3</v>
      </c>
      <c r="BV7" s="24">
        <f t="shared" si="10"/>
        <v>-4.1905231984205334E-4</v>
      </c>
      <c r="BW7" s="24">
        <f t="shared" si="10"/>
        <v>8.6736426456071134E-3</v>
      </c>
      <c r="BX7" s="24">
        <f t="shared" si="10"/>
        <v>1.8568608094767842E-4</v>
      </c>
      <c r="BY7" s="24">
        <f t="shared" si="10"/>
        <v>2.8667324777887433E-3</v>
      </c>
      <c r="BZ7" s="24">
        <f t="shared" si="10"/>
        <v>1.945014807502471E-3</v>
      </c>
      <c r="CA7" s="24">
        <f t="shared" si="10"/>
        <v>1.1650542941757166E-3</v>
      </c>
      <c r="CB7" s="24">
        <f t="shared" si="10"/>
        <v>7.364264560710342E-5</v>
      </c>
      <c r="CC7" s="24">
        <f t="shared" si="10"/>
        <v>1.3117472852912158E-3</v>
      </c>
      <c r="CD7" s="24">
        <f t="shared" si="10"/>
        <v>1.9261599210266503E-3</v>
      </c>
      <c r="CE7" s="24">
        <f t="shared" si="10"/>
        <v>7.0088845014807495E-4</v>
      </c>
      <c r="CF7" s="24">
        <f>+SUM(BT7:CE7)</f>
        <v>2.4439980256663392E-2</v>
      </c>
      <c r="CG7" s="21"/>
    </row>
    <row r="8" spans="1:99" x14ac:dyDescent="0.25">
      <c r="A8" s="31">
        <f>+[1]NAC!A9</f>
        <v>42795</v>
      </c>
      <c r="B8" s="17">
        <f>+[1]GBA!B9</f>
        <v>106.3</v>
      </c>
      <c r="C8" s="17">
        <f>+[1]GBA!C9</f>
        <v>106.8</v>
      </c>
      <c r="D8" s="17">
        <f>+[1]GBA!D9</f>
        <v>107.1</v>
      </c>
      <c r="E8" s="17">
        <f>+[1]GBA!E9</f>
        <v>102.1</v>
      </c>
      <c r="F8" s="17">
        <f>+[1]GBA!F9</f>
        <v>110.8</v>
      </c>
      <c r="G8" s="17">
        <f>+[1]GBA!G9</f>
        <v>102.1</v>
      </c>
      <c r="H8" s="17">
        <f>+[1]GBA!H9</f>
        <v>106.7</v>
      </c>
      <c r="I8" s="17">
        <f>+[1]GBA!I9</f>
        <v>104.6</v>
      </c>
      <c r="J8" s="17">
        <f>+[1]GBA!J9</f>
        <v>110.7</v>
      </c>
      <c r="K8" s="17">
        <f>+[1]GBA!K9</f>
        <v>104.8</v>
      </c>
      <c r="L8" s="17">
        <f>+[1]GBA!L9</f>
        <v>111.9</v>
      </c>
      <c r="M8" s="17">
        <f>+[1]GBA!M9</f>
        <v>106.2</v>
      </c>
      <c r="N8" s="17">
        <f>+[1]GBA!N9</f>
        <v>105.6</v>
      </c>
      <c r="O8" s="18">
        <f>+[1]GBA!R9</f>
        <v>105.9</v>
      </c>
      <c r="P8" s="19">
        <f>+[1]GBA!S9</f>
        <v>105.1</v>
      </c>
      <c r="Q8" s="20">
        <f>+[1]GBA!T9</f>
        <v>109.9</v>
      </c>
      <c r="R8" s="18">
        <f t="shared" si="4"/>
        <v>106.27748</v>
      </c>
      <c r="S8" s="19">
        <f t="shared" si="5"/>
        <v>105.31429248262795</v>
      </c>
      <c r="T8" s="19">
        <f t="shared" si="6"/>
        <v>104.2035509423655</v>
      </c>
      <c r="U8" s="19">
        <f t="shared" si="7"/>
        <v>103.36375630578193</v>
      </c>
      <c r="V8" s="19"/>
      <c r="W8" s="20">
        <f t="shared" si="8"/>
        <v>105.09642238892093</v>
      </c>
      <c r="X8" s="21"/>
      <c r="Y8" s="41">
        <f t="shared" si="9"/>
        <v>2.4084778420038644E-2</v>
      </c>
      <c r="Z8" s="24">
        <f t="shared" si="9"/>
        <v>3.4883720930232398E-2</v>
      </c>
      <c r="AA8" s="24">
        <f t="shared" si="9"/>
        <v>1.5165876777251119E-2</v>
      </c>
      <c r="AB8" s="24">
        <f t="shared" si="9"/>
        <v>4.8254620123203251E-2</v>
      </c>
      <c r="AC8" s="24">
        <f t="shared" si="9"/>
        <v>2.2140221402213944E-2</v>
      </c>
      <c r="AD8" s="24">
        <f t="shared" si="9"/>
        <v>8.8932806324109048E-3</v>
      </c>
      <c r="AE8" s="24">
        <f t="shared" si="9"/>
        <v>1.9102196752626588E-2</v>
      </c>
      <c r="AF8" s="24">
        <f t="shared" si="9"/>
        <v>1.0628019323671412E-2</v>
      </c>
      <c r="AG8" s="24">
        <f t="shared" si="9"/>
        <v>2.5000000000000133E-2</v>
      </c>
      <c r="AH8" s="24">
        <f t="shared" si="9"/>
        <v>1.4520813165537216E-2</v>
      </c>
      <c r="AI8" s="24">
        <f t="shared" si="9"/>
        <v>6.6730219256434742E-2</v>
      </c>
      <c r="AJ8" s="24">
        <f t="shared" si="9"/>
        <v>1.0466222645099998E-2</v>
      </c>
      <c r="AK8" s="24">
        <f t="shared" si="9"/>
        <v>1.4409221902017322E-2</v>
      </c>
      <c r="AL8" s="24">
        <f t="shared" si="9"/>
        <v>3.7218413320274424E-2</v>
      </c>
      <c r="AM8" s="24">
        <f t="shared" si="9"/>
        <v>1.8410852713178105E-2</v>
      </c>
      <c r="AN8" s="24">
        <f t="shared" si="9"/>
        <v>3.3866415804327366E-2</v>
      </c>
      <c r="AO8" s="24">
        <f t="shared" si="9"/>
        <v>2.3871077817492203E-2</v>
      </c>
      <c r="AP8" s="24">
        <f t="shared" si="9"/>
        <v>2.5150425064182302E-2</v>
      </c>
      <c r="AQ8" s="24">
        <f t="shared" si="9"/>
        <v>1.9777289304438783E-2</v>
      </c>
      <c r="AR8" s="24">
        <f t="shared" si="9"/>
        <v>2.3854724531571225E-2</v>
      </c>
      <c r="AS8" s="24" t="e">
        <f t="shared" si="9"/>
        <v>#DIV/0!</v>
      </c>
      <c r="AT8" s="24">
        <f t="shared" si="12"/>
        <v>2.2672832691912337E-2</v>
      </c>
      <c r="AU8" s="21"/>
      <c r="BR8" s="21"/>
      <c r="BS8" s="35">
        <f t="shared" ref="BS8:BS71" si="13">+A8</f>
        <v>42795</v>
      </c>
      <c r="BT8" s="24">
        <f t="shared" ref="BT8:BT71" si="14">(C8-C7)/$B7*C$3</f>
        <v>8.1294797687861148E-3</v>
      </c>
      <c r="BU8" s="24">
        <f t="shared" ref="BU8:BU71" si="15">(D8-D7)/$B7*D$3</f>
        <v>5.0404624277456474E-4</v>
      </c>
      <c r="BV8" s="24">
        <f t="shared" ref="BV8:BV71" si="16">(E8-E7)/$B7*E$3</f>
        <v>3.8442196531791816E-3</v>
      </c>
      <c r="BW8" s="24">
        <f t="shared" ref="BW8:BW71" si="17">(F8-F7)/$B7*F$3</f>
        <v>2.4184971098265809E-3</v>
      </c>
      <c r="BX8" s="24">
        <f t="shared" ref="BX8:BX71" si="18">(G8-G7)/$B7*G$3</f>
        <v>5.4364161849710475E-4</v>
      </c>
      <c r="BY8" s="24">
        <f t="shared" ref="BY8:BY71" si="19">(H8-H7)/$B7*H$3</f>
        <v>1.695568400770713E-3</v>
      </c>
      <c r="BZ8" s="24">
        <f t="shared" ref="BZ8:BZ71" si="20">(I8-I7)/$B7*I$3</f>
        <v>1.2282273603082788E-3</v>
      </c>
      <c r="CA8" s="24">
        <f t="shared" ref="CA8:CA71" si="21">(J8-J7)/$B7*J$3</f>
        <v>7.3092485549133032E-4</v>
      </c>
      <c r="CB8" s="24">
        <f t="shared" ref="CB8:CB71" si="22">(K8-K7)/$B7*K$3</f>
        <v>1.0780346820809248E-3</v>
      </c>
      <c r="CC8" s="24">
        <f t="shared" ref="CC8:CC71" si="23">(L8-L7)/$B7*L$3</f>
        <v>2.0366088631984585E-3</v>
      </c>
      <c r="CD8" s="24">
        <f t="shared" ref="CD8:CD71" si="24">(M8-M7)/$B7*M$3</f>
        <v>1.1487475915221668E-3</v>
      </c>
      <c r="CE8" s="24">
        <f t="shared" ref="CE8:CE71" si="25">(N8-N7)/$B7*N$3</f>
        <v>5.1300578034682077E-4</v>
      </c>
      <c r="CF8" s="24">
        <f t="shared" ref="CF8:CF71" si="26">+SUM(BT8:CE8)</f>
        <v>2.3871001926782244E-2</v>
      </c>
      <c r="CG8" s="21"/>
    </row>
    <row r="9" spans="1:99" x14ac:dyDescent="0.25">
      <c r="A9" s="31">
        <f>+[1]NAC!A10</f>
        <v>42826</v>
      </c>
      <c r="B9" s="17">
        <f>+[1]GBA!B10</f>
        <v>109.1</v>
      </c>
      <c r="C9" s="17">
        <f>+[1]GBA!C10</f>
        <v>109.2</v>
      </c>
      <c r="D9" s="17">
        <f>+[1]GBA!D10</f>
        <v>109.6</v>
      </c>
      <c r="E9" s="17">
        <f>+[1]GBA!E10</f>
        <v>107.2</v>
      </c>
      <c r="F9" s="17">
        <f>+[1]GBA!F10</f>
        <v>115.9</v>
      </c>
      <c r="G9" s="17">
        <f>+[1]GBA!G10</f>
        <v>103.2</v>
      </c>
      <c r="H9" s="17">
        <f>+[1]GBA!H10</f>
        <v>108.2</v>
      </c>
      <c r="I9" s="17">
        <f>+[1]GBA!I10</f>
        <v>105.1</v>
      </c>
      <c r="J9" s="17">
        <f>+[1]GBA!J10</f>
        <v>118.2</v>
      </c>
      <c r="K9" s="17">
        <f>+[1]GBA!K10</f>
        <v>108.4</v>
      </c>
      <c r="L9" s="17">
        <f>+[1]GBA!L10</f>
        <v>116.3</v>
      </c>
      <c r="M9" s="17">
        <f>+[1]GBA!M10</f>
        <v>108.3</v>
      </c>
      <c r="N9" s="17">
        <f>+[1]GBA!N10</f>
        <v>107.6</v>
      </c>
      <c r="O9" s="18">
        <f>+[1]GBA!R10</f>
        <v>108.5</v>
      </c>
      <c r="P9" s="19">
        <f>+[1]GBA!S10</f>
        <v>107.5</v>
      </c>
      <c r="Q9" s="20">
        <f>+[1]GBA!T10</f>
        <v>113.9</v>
      </c>
      <c r="R9" s="18">
        <f t="shared" si="4"/>
        <v>109.05799000000002</v>
      </c>
      <c r="S9" s="19">
        <f t="shared" si="5"/>
        <v>108.02034112444728</v>
      </c>
      <c r="T9" s="19">
        <f t="shared" si="6"/>
        <v>107.12395520349632</v>
      </c>
      <c r="U9" s="19">
        <f t="shared" si="7"/>
        <v>106.62925882809469</v>
      </c>
      <c r="V9" s="19"/>
      <c r="W9" s="20">
        <f t="shared" si="8"/>
        <v>107.74135410655894</v>
      </c>
      <c r="X9" s="21"/>
      <c r="Y9" s="41">
        <f t="shared" si="9"/>
        <v>2.6340545625587852E-2</v>
      </c>
      <c r="Z9" s="24">
        <f t="shared" si="9"/>
        <v>2.2471910112359605E-2</v>
      </c>
      <c r="AA9" s="24">
        <f t="shared" si="9"/>
        <v>2.3342670401493848E-2</v>
      </c>
      <c r="AB9" s="24">
        <f t="shared" si="9"/>
        <v>4.9951028403526054E-2</v>
      </c>
      <c r="AC9" s="24">
        <f t="shared" si="9"/>
        <v>4.6028880866425981E-2</v>
      </c>
      <c r="AD9" s="24">
        <f t="shared" si="9"/>
        <v>1.0773751224290029E-2</v>
      </c>
      <c r="AE9" s="24">
        <f t="shared" si="9"/>
        <v>1.4058106841611906E-2</v>
      </c>
      <c r="AF9" s="24">
        <f t="shared" si="9"/>
        <v>4.7801147227533036E-3</v>
      </c>
      <c r="AG9" s="24">
        <f t="shared" si="9"/>
        <v>6.7750677506775103E-2</v>
      </c>
      <c r="AH9" s="24">
        <f t="shared" si="9"/>
        <v>3.4351145038167941E-2</v>
      </c>
      <c r="AI9" s="24">
        <f t="shared" si="9"/>
        <v>3.9320822162645097E-2</v>
      </c>
      <c r="AJ9" s="24">
        <f t="shared" si="9"/>
        <v>1.9774011299434902E-2</v>
      </c>
      <c r="AK9" s="24">
        <f t="shared" si="9"/>
        <v>1.8939393939394034E-2</v>
      </c>
      <c r="AL9" s="24">
        <f t="shared" si="9"/>
        <v>2.455146364494798E-2</v>
      </c>
      <c r="AM9" s="24">
        <f t="shared" si="9"/>
        <v>2.2835394862036118E-2</v>
      </c>
      <c r="AN9" s="24">
        <f t="shared" si="9"/>
        <v>3.6396724294813554E-2</v>
      </c>
      <c r="AO9" s="24">
        <f t="shared" si="9"/>
        <v>2.6162739274586011E-2</v>
      </c>
      <c r="AP9" s="24">
        <f t="shared" si="9"/>
        <v>2.5694980026245817E-2</v>
      </c>
      <c r="AQ9" s="24">
        <f t="shared" si="9"/>
        <v>2.8025957222379994E-2</v>
      </c>
      <c r="AR9" s="24">
        <f t="shared" si="9"/>
        <v>3.1592336027847168E-2</v>
      </c>
      <c r="AS9" s="24" t="e">
        <f t="shared" si="9"/>
        <v>#DIV/0!</v>
      </c>
      <c r="AT9" s="24">
        <f t="shared" si="12"/>
        <v>2.5166715074754542E-2</v>
      </c>
      <c r="AU9" s="21"/>
      <c r="BR9" s="21"/>
      <c r="BS9" s="35">
        <f t="shared" si="13"/>
        <v>42826</v>
      </c>
      <c r="BT9" s="24">
        <f t="shared" si="14"/>
        <v>5.2921919096895701E-3</v>
      </c>
      <c r="BU9" s="24">
        <f t="shared" si="15"/>
        <v>7.6904985888993417E-4</v>
      </c>
      <c r="BV9" s="24">
        <f t="shared" si="16"/>
        <v>4.073283160865482E-3</v>
      </c>
      <c r="BW9" s="24">
        <f t="shared" si="17"/>
        <v>5.0184383819379197E-3</v>
      </c>
      <c r="BX9" s="24">
        <f t="shared" si="18"/>
        <v>6.4882408278457704E-4</v>
      </c>
      <c r="BY9" s="24">
        <f t="shared" si="19"/>
        <v>1.2417685794920037E-3</v>
      </c>
      <c r="BZ9" s="24">
        <f t="shared" si="20"/>
        <v>5.4515522107243658E-4</v>
      </c>
      <c r="CA9" s="24">
        <f t="shared" si="21"/>
        <v>1.982596425211665E-3</v>
      </c>
      <c r="CB9" s="24">
        <f t="shared" si="22"/>
        <v>2.5264346190028283E-3</v>
      </c>
      <c r="CC9" s="24">
        <f t="shared" si="23"/>
        <v>1.2500470366886148E-3</v>
      </c>
      <c r="CD9" s="24">
        <f t="shared" si="24"/>
        <v>2.1414863593602952E-3</v>
      </c>
      <c r="CE9" s="24">
        <f t="shared" si="25"/>
        <v>6.6792097836312328E-4</v>
      </c>
      <c r="CF9" s="24">
        <f t="shared" si="26"/>
        <v>2.6157196613358448E-2</v>
      </c>
      <c r="CG9" s="21"/>
    </row>
    <row r="10" spans="1:99" x14ac:dyDescent="0.25">
      <c r="A10" s="31">
        <f>+[1]NAC!A11</f>
        <v>42856</v>
      </c>
      <c r="B10" s="17">
        <f>+[1]GBA!B11</f>
        <v>110.5</v>
      </c>
      <c r="C10" s="17">
        <f>+[1]GBA!C11</f>
        <v>110.4</v>
      </c>
      <c r="D10" s="17">
        <f>+[1]GBA!D11</f>
        <v>111.6</v>
      </c>
      <c r="E10" s="17">
        <f>+[1]GBA!E11</f>
        <v>107.9</v>
      </c>
      <c r="F10" s="17">
        <f>+[1]GBA!F11</f>
        <v>118</v>
      </c>
      <c r="G10" s="17">
        <f>+[1]GBA!G11</f>
        <v>106.3</v>
      </c>
      <c r="H10" s="17">
        <f>+[1]GBA!H11</f>
        <v>109.8</v>
      </c>
      <c r="I10" s="17">
        <f>+[1]GBA!I11</f>
        <v>106.2</v>
      </c>
      <c r="J10" s="17">
        <f>+[1]GBA!J11</f>
        <v>118.2</v>
      </c>
      <c r="K10" s="17">
        <f>+[1]GBA!K11</f>
        <v>109.3</v>
      </c>
      <c r="L10" s="17">
        <f>+[1]GBA!L11</f>
        <v>118.5</v>
      </c>
      <c r="M10" s="17">
        <f>+[1]GBA!M11</f>
        <v>109.5</v>
      </c>
      <c r="N10" s="17">
        <f>+[1]GBA!N11</f>
        <v>109.1</v>
      </c>
      <c r="O10" s="18">
        <f>+[1]GBA!R11</f>
        <v>108</v>
      </c>
      <c r="P10" s="19">
        <f>+[1]GBA!S11</f>
        <v>109.2</v>
      </c>
      <c r="Q10" s="20">
        <f>+[1]GBA!T11</f>
        <v>115.2</v>
      </c>
      <c r="R10" s="18">
        <f t="shared" si="4"/>
        <v>110.46333000000001</v>
      </c>
      <c r="S10" s="19">
        <f t="shared" si="5"/>
        <v>109.36422931143403</v>
      </c>
      <c r="T10" s="19">
        <f t="shared" si="6"/>
        <v>108.50136574706364</v>
      </c>
      <c r="U10" s="19">
        <f t="shared" si="7"/>
        <v>108.08129608071401</v>
      </c>
      <c r="V10" s="19"/>
      <c r="W10" s="20">
        <f t="shared" si="8"/>
        <v>109.10492402385073</v>
      </c>
      <c r="X10" s="21"/>
      <c r="Y10" s="41">
        <f t="shared" si="9"/>
        <v>1.2832263978001857E-2</v>
      </c>
      <c r="Z10" s="24">
        <f t="shared" si="9"/>
        <v>1.098901098901095E-2</v>
      </c>
      <c r="AA10" s="24">
        <f t="shared" si="9"/>
        <v>1.8248175182481674E-2</v>
      </c>
      <c r="AB10" s="24">
        <f t="shared" si="9"/>
        <v>6.5298507462687727E-3</v>
      </c>
      <c r="AC10" s="24">
        <f t="shared" si="9"/>
        <v>1.8119068162208762E-2</v>
      </c>
      <c r="AD10" s="24">
        <f t="shared" si="9"/>
        <v>3.0038759689922534E-2</v>
      </c>
      <c r="AE10" s="24">
        <f t="shared" si="9"/>
        <v>1.4787430683918634E-2</v>
      </c>
      <c r="AF10" s="24">
        <f t="shared" si="9"/>
        <v>1.0466222645099998E-2</v>
      </c>
      <c r="AG10" s="24">
        <f t="shared" si="9"/>
        <v>0</v>
      </c>
      <c r="AH10" s="24">
        <f t="shared" si="9"/>
        <v>8.3025830258300903E-3</v>
      </c>
      <c r="AI10" s="24">
        <f t="shared" si="9"/>
        <v>1.8916595012897774E-2</v>
      </c>
      <c r="AJ10" s="24">
        <f t="shared" si="9"/>
        <v>1.1080332409972415E-2</v>
      </c>
      <c r="AK10" s="24">
        <f t="shared" si="9"/>
        <v>1.3940520446096727E-2</v>
      </c>
      <c r="AL10" s="24">
        <f t="shared" si="9"/>
        <v>-4.6082949308755561E-3</v>
      </c>
      <c r="AM10" s="24">
        <f t="shared" si="9"/>
        <v>1.5813953488372112E-2</v>
      </c>
      <c r="AN10" s="24">
        <f t="shared" si="9"/>
        <v>1.1413520632133523E-2</v>
      </c>
      <c r="AO10" s="24">
        <f t="shared" si="9"/>
        <v>1.2886171843071725E-2</v>
      </c>
      <c r="AP10" s="24">
        <f t="shared" si="9"/>
        <v>1.2441065941816376E-2</v>
      </c>
      <c r="AQ10" s="24">
        <f t="shared" si="9"/>
        <v>1.2858100141567297E-2</v>
      </c>
      <c r="AR10" s="24">
        <f t="shared" si="9"/>
        <v>1.3617624923758065E-2</v>
      </c>
      <c r="AS10" s="24" t="e">
        <f t="shared" si="9"/>
        <v>#DIV/0!</v>
      </c>
      <c r="AT10" s="24">
        <f t="shared" si="12"/>
        <v>1.2655956745663222E-2</v>
      </c>
      <c r="AU10" s="21"/>
      <c r="BR10" s="21"/>
      <c r="BS10" s="35">
        <f t="shared" si="13"/>
        <v>42856</v>
      </c>
      <c r="BT10" s="24">
        <f t="shared" si="14"/>
        <v>2.5781851512374034E-3</v>
      </c>
      <c r="BU10" s="24">
        <f t="shared" si="15"/>
        <v>5.9945004582951419E-4</v>
      </c>
      <c r="BV10" s="24">
        <f t="shared" si="16"/>
        <v>5.4472960586618012E-4</v>
      </c>
      <c r="BW10" s="24">
        <f t="shared" si="17"/>
        <v>2.0133822181484821E-3</v>
      </c>
      <c r="BX10" s="24">
        <f t="shared" si="18"/>
        <v>1.7815765352887228E-3</v>
      </c>
      <c r="BY10" s="24">
        <f t="shared" si="19"/>
        <v>1.2905591200733225E-3</v>
      </c>
      <c r="BZ10" s="24">
        <f t="shared" si="20"/>
        <v>1.1685609532539045E-3</v>
      </c>
      <c r="CA10" s="24">
        <f t="shared" si="21"/>
        <v>0</v>
      </c>
      <c r="CB10" s="24">
        <f t="shared" si="22"/>
        <v>6.153987167735965E-4</v>
      </c>
      <c r="CC10" s="24">
        <f t="shared" si="23"/>
        <v>6.0898258478460203E-4</v>
      </c>
      <c r="CD10" s="24">
        <f t="shared" si="24"/>
        <v>1.1923006416132019E-3</v>
      </c>
      <c r="CE10" s="24">
        <f t="shared" si="25"/>
        <v>4.8808432630614119E-4</v>
      </c>
      <c r="CF10" s="24">
        <f t="shared" si="26"/>
        <v>1.2881209899175074E-2</v>
      </c>
      <c r="CG10" s="21"/>
    </row>
    <row r="11" spans="1:99" x14ac:dyDescent="0.25">
      <c r="A11" s="31">
        <f>+[1]NAC!A12</f>
        <v>42887</v>
      </c>
      <c r="B11" s="17">
        <f>+[1]GBA!B12</f>
        <v>112</v>
      </c>
      <c r="C11" s="17">
        <f>+[1]GBA!C12</f>
        <v>111.8</v>
      </c>
      <c r="D11" s="17">
        <f>+[1]GBA!D12</f>
        <v>112.2</v>
      </c>
      <c r="E11" s="17">
        <f>+[1]GBA!E12</f>
        <v>108.6</v>
      </c>
      <c r="F11" s="17">
        <f>+[1]GBA!F12</f>
        <v>120.9</v>
      </c>
      <c r="G11" s="17">
        <f>+[1]GBA!G12</f>
        <v>107.7</v>
      </c>
      <c r="H11" s="17">
        <f>+[1]GBA!H12</f>
        <v>111.2</v>
      </c>
      <c r="I11" s="17">
        <f>+[1]GBA!I12</f>
        <v>106.5</v>
      </c>
      <c r="J11" s="17">
        <f>+[1]GBA!J12</f>
        <v>120.4</v>
      </c>
      <c r="K11" s="17">
        <f>+[1]GBA!K12</f>
        <v>112.6</v>
      </c>
      <c r="L11" s="17">
        <f>+[1]GBA!L12</f>
        <v>119.4</v>
      </c>
      <c r="M11" s="17">
        <f>+[1]GBA!M12</f>
        <v>111.3</v>
      </c>
      <c r="N11" s="17">
        <f>+[1]GBA!N12</f>
        <v>110.2</v>
      </c>
      <c r="O11" s="18">
        <f>+[1]GBA!R12</f>
        <v>109.6</v>
      </c>
      <c r="P11" s="19">
        <f>+[1]GBA!S12</f>
        <v>110.9</v>
      </c>
      <c r="Q11" s="20">
        <f>+[1]GBA!T12</f>
        <v>116.4</v>
      </c>
      <c r="R11" s="18">
        <f t="shared" si="4"/>
        <v>111.98898</v>
      </c>
      <c r="S11" s="19">
        <f t="shared" si="5"/>
        <v>110.90456411876185</v>
      </c>
      <c r="T11" s="19">
        <f t="shared" si="6"/>
        <v>110.21554220158427</v>
      </c>
      <c r="U11" s="19">
        <f t="shared" si="7"/>
        <v>109.7593713620489</v>
      </c>
      <c r="V11" s="19"/>
      <c r="W11" s="20">
        <f t="shared" si="8"/>
        <v>110.41173302558184</v>
      </c>
      <c r="X11" s="21"/>
      <c r="Y11" s="41">
        <f t="shared" si="9"/>
        <v>1.3574660633484115E-2</v>
      </c>
      <c r="Z11" s="24">
        <f t="shared" si="9"/>
        <v>1.26811594202898E-2</v>
      </c>
      <c r="AA11" s="24">
        <f t="shared" si="9"/>
        <v>5.3763440860215006E-3</v>
      </c>
      <c r="AB11" s="24">
        <f t="shared" si="9"/>
        <v>6.487488415199083E-3</v>
      </c>
      <c r="AC11" s="24">
        <f t="shared" si="9"/>
        <v>2.457627118644079E-2</v>
      </c>
      <c r="AD11" s="24">
        <f t="shared" si="9"/>
        <v>1.3170272812794037E-2</v>
      </c>
      <c r="AE11" s="24">
        <f t="shared" si="9"/>
        <v>1.2750455373406355E-2</v>
      </c>
      <c r="AF11" s="24">
        <f t="shared" si="9"/>
        <v>2.8248587570620654E-3</v>
      </c>
      <c r="AG11" s="24">
        <f t="shared" si="9"/>
        <v>1.8612521150592309E-2</v>
      </c>
      <c r="AH11" s="24">
        <f t="shared" si="9"/>
        <v>3.019213174748403E-2</v>
      </c>
      <c r="AI11" s="24">
        <f t="shared" si="9"/>
        <v>7.5949367088608E-3</v>
      </c>
      <c r="AJ11" s="24">
        <f t="shared" si="9"/>
        <v>1.6438356164383494E-2</v>
      </c>
      <c r="AK11" s="24">
        <f t="shared" si="9"/>
        <v>1.0082493125572967E-2</v>
      </c>
      <c r="AL11" s="24">
        <f t="shared" si="9"/>
        <v>1.4814814814814836E-2</v>
      </c>
      <c r="AM11" s="24">
        <f t="shared" si="9"/>
        <v>1.5567765567765512E-2</v>
      </c>
      <c r="AN11" s="24">
        <f t="shared" si="9"/>
        <v>1.0416666666666741E-2</v>
      </c>
      <c r="AO11" s="24">
        <f t="shared" si="9"/>
        <v>1.3811370705554271E-2</v>
      </c>
      <c r="AP11" s="24">
        <f t="shared" si="9"/>
        <v>1.4084448059716648E-2</v>
      </c>
      <c r="AQ11" s="24">
        <f t="shared" si="9"/>
        <v>1.5798662465841051E-2</v>
      </c>
      <c r="AR11" s="24">
        <f t="shared" si="9"/>
        <v>1.5526046986721109E-2</v>
      </c>
      <c r="AS11" s="24" t="e">
        <f t="shared" si="9"/>
        <v>#DIV/0!</v>
      </c>
      <c r="AT11" s="24">
        <f t="shared" si="12"/>
        <v>1.1977543758203257E-2</v>
      </c>
      <c r="AU11" s="21"/>
      <c r="BR11" s="21"/>
      <c r="BS11" s="35">
        <f t="shared" si="13"/>
        <v>42887</v>
      </c>
      <c r="BT11" s="24">
        <f t="shared" si="14"/>
        <v>2.9697737556560904E-3</v>
      </c>
      <c r="BU11" s="24">
        <f t="shared" si="15"/>
        <v>1.7755656108597536E-4</v>
      </c>
      <c r="BV11" s="24">
        <f t="shared" si="16"/>
        <v>5.378280542986338E-4</v>
      </c>
      <c r="BW11" s="24">
        <f t="shared" si="17"/>
        <v>2.7451583710407295E-3</v>
      </c>
      <c r="BX11" s="24">
        <f t="shared" si="18"/>
        <v>7.9438914027149651E-4</v>
      </c>
      <c r="BY11" s="24">
        <f t="shared" si="19"/>
        <v>1.1149321266968372E-3</v>
      </c>
      <c r="BZ11" s="24">
        <f t="shared" si="20"/>
        <v>3.146606334841599E-4</v>
      </c>
      <c r="CA11" s="24">
        <f t="shared" si="21"/>
        <v>5.5945701357466133E-4</v>
      </c>
      <c r="CB11" s="24">
        <f t="shared" si="22"/>
        <v>2.2278733031674187E-3</v>
      </c>
      <c r="CC11" s="24">
        <f t="shared" si="23"/>
        <v>2.459728506787346E-4</v>
      </c>
      <c r="CD11" s="24">
        <f t="shared" si="24"/>
        <v>1.765791855203617E-3</v>
      </c>
      <c r="CE11" s="24">
        <f t="shared" si="25"/>
        <v>3.5339366515837377E-4</v>
      </c>
      <c r="CF11" s="24">
        <f t="shared" si="26"/>
        <v>1.3806787330316728E-2</v>
      </c>
      <c r="CG11" s="21"/>
    </row>
    <row r="12" spans="1:99" x14ac:dyDescent="0.25">
      <c r="A12" s="31">
        <f>+[1]NAC!A13</f>
        <v>42917</v>
      </c>
      <c r="B12" s="17">
        <f>+[1]GBA!B13</f>
        <v>113.9</v>
      </c>
      <c r="C12" s="17">
        <f>+[1]GBA!C13</f>
        <v>113.2</v>
      </c>
      <c r="D12" s="17">
        <f>+[1]GBA!D13</f>
        <v>115.9</v>
      </c>
      <c r="E12" s="17">
        <f>+[1]GBA!E13</f>
        <v>106.6</v>
      </c>
      <c r="F12" s="17">
        <f>+[1]GBA!F13</f>
        <v>123.9</v>
      </c>
      <c r="G12" s="17">
        <f>+[1]GBA!G13</f>
        <v>110.4</v>
      </c>
      <c r="H12" s="17">
        <f>+[1]GBA!H13</f>
        <v>115</v>
      </c>
      <c r="I12" s="17">
        <f>+[1]GBA!I13</f>
        <v>108.1</v>
      </c>
      <c r="J12" s="17">
        <f>+[1]GBA!J13</f>
        <v>121.1</v>
      </c>
      <c r="K12" s="17">
        <f>+[1]GBA!K13</f>
        <v>116.1</v>
      </c>
      <c r="L12" s="17">
        <f>+[1]GBA!L13</f>
        <v>120.2</v>
      </c>
      <c r="M12" s="17">
        <f>+[1]GBA!M13</f>
        <v>114.1</v>
      </c>
      <c r="N12" s="17">
        <f>+[1]GBA!N13</f>
        <v>111.8</v>
      </c>
      <c r="O12" s="18">
        <f>+[1]GBA!R13</f>
        <v>110.1</v>
      </c>
      <c r="P12" s="19">
        <f>+[1]GBA!S13</f>
        <v>112.8</v>
      </c>
      <c r="Q12" s="20">
        <f>+[1]GBA!T13</f>
        <v>118.8</v>
      </c>
      <c r="R12" s="18">
        <f t="shared" si="4"/>
        <v>113.93651000000001</v>
      </c>
      <c r="S12" s="19">
        <f t="shared" si="5"/>
        <v>112.59448831332915</v>
      </c>
      <c r="T12" s="19">
        <f t="shared" si="6"/>
        <v>111.91155422015842</v>
      </c>
      <c r="U12" s="19">
        <f t="shared" si="7"/>
        <v>110.99099728366316</v>
      </c>
      <c r="V12" s="19"/>
      <c r="W12" s="20">
        <f t="shared" si="8"/>
        <v>112.10640507789958</v>
      </c>
      <c r="X12" s="21"/>
      <c r="Y12" s="41">
        <f t="shared" si="9"/>
        <v>1.6964285714285765E-2</v>
      </c>
      <c r="Z12" s="24">
        <f t="shared" si="9"/>
        <v>1.2522361359570633E-2</v>
      </c>
      <c r="AA12" s="24">
        <f t="shared" si="9"/>
        <v>3.2976827094474137E-2</v>
      </c>
      <c r="AB12" s="24">
        <f t="shared" si="9"/>
        <v>-1.8416206261510082E-2</v>
      </c>
      <c r="AC12" s="24">
        <f t="shared" si="9"/>
        <v>2.4813895781637729E-2</v>
      </c>
      <c r="AD12" s="24">
        <f t="shared" si="9"/>
        <v>2.5069637883008422E-2</v>
      </c>
      <c r="AE12" s="24">
        <f t="shared" si="9"/>
        <v>3.4172661870503607E-2</v>
      </c>
      <c r="AF12" s="24">
        <f t="shared" si="9"/>
        <v>1.5023474178403662E-2</v>
      </c>
      <c r="AG12" s="24">
        <f t="shared" si="9"/>
        <v>5.8139534883721034E-3</v>
      </c>
      <c r="AH12" s="24">
        <f t="shared" si="9"/>
        <v>3.1083481349911235E-2</v>
      </c>
      <c r="AI12" s="24">
        <f t="shared" si="9"/>
        <v>6.7001675041875597E-3</v>
      </c>
      <c r="AJ12" s="24">
        <f t="shared" si="9"/>
        <v>2.515723270440251E-2</v>
      </c>
      <c r="AK12" s="24">
        <f t="shared" si="9"/>
        <v>1.4519056261342866E-2</v>
      </c>
      <c r="AL12" s="24">
        <f t="shared" si="9"/>
        <v>4.5620437956204185E-3</v>
      </c>
      <c r="AM12" s="24">
        <f t="shared" si="9"/>
        <v>1.7132551848512145E-2</v>
      </c>
      <c r="AN12" s="24">
        <f t="shared" si="9"/>
        <v>2.0618556701030855E-2</v>
      </c>
      <c r="AO12" s="24">
        <f t="shared" si="9"/>
        <v>1.7390371802654236E-2</v>
      </c>
      <c r="AP12" s="24">
        <f t="shared" si="9"/>
        <v>1.523764335575617E-2</v>
      </c>
      <c r="AQ12" s="24">
        <f t="shared" si="9"/>
        <v>1.5388138412204544E-2</v>
      </c>
      <c r="AR12" s="24">
        <f t="shared" si="9"/>
        <v>1.1221145915200736E-2</v>
      </c>
      <c r="AS12" s="24" t="e">
        <f t="shared" si="9"/>
        <v>#DIV/0!</v>
      </c>
      <c r="AT12" s="24">
        <f t="shared" si="12"/>
        <v>1.5348659113294527E-2</v>
      </c>
      <c r="AU12" s="21"/>
      <c r="BR12" s="21"/>
      <c r="BS12" s="35">
        <f t="shared" si="13"/>
        <v>42917</v>
      </c>
      <c r="BT12" s="24">
        <f t="shared" si="14"/>
        <v>2.930000000000012E-3</v>
      </c>
      <c r="BU12" s="24">
        <f t="shared" si="15"/>
        <v>1.080267857142858E-3</v>
      </c>
      <c r="BV12" s="24">
        <f t="shared" si="16"/>
        <v>-1.5160714285714285E-3</v>
      </c>
      <c r="BW12" s="24">
        <f t="shared" si="17"/>
        <v>2.8017857142857141E-3</v>
      </c>
      <c r="BX12" s="24">
        <f t="shared" si="18"/>
        <v>1.5115178571428588E-3</v>
      </c>
      <c r="BY12" s="24">
        <f t="shared" si="19"/>
        <v>2.9857142857142834E-3</v>
      </c>
      <c r="BZ12" s="24">
        <f t="shared" si="20"/>
        <v>1.6557142857142799E-3</v>
      </c>
      <c r="CA12" s="24">
        <f t="shared" si="21"/>
        <v>1.7562499999999715E-4</v>
      </c>
      <c r="CB12" s="24">
        <f t="shared" si="22"/>
        <v>2.33125E-3</v>
      </c>
      <c r="CC12" s="24">
        <f t="shared" si="23"/>
        <v>2.1571428571428496E-4</v>
      </c>
      <c r="CD12" s="24">
        <f t="shared" si="24"/>
        <v>2.7099999999999971E-3</v>
      </c>
      <c r="CE12" s="24">
        <f t="shared" si="25"/>
        <v>5.0714285714285531E-4</v>
      </c>
      <c r="CF12" s="24">
        <f t="shared" si="26"/>
        <v>1.7388660714285711E-2</v>
      </c>
      <c r="CG12" s="21"/>
    </row>
    <row r="13" spans="1:99" x14ac:dyDescent="0.25">
      <c r="A13" s="31">
        <f>+[1]NAC!A14</f>
        <v>42948</v>
      </c>
      <c r="B13" s="17">
        <f>+[1]GBA!B14</f>
        <v>115.6</v>
      </c>
      <c r="C13" s="17">
        <f>+[1]GBA!C14</f>
        <v>115.7</v>
      </c>
      <c r="D13" s="17">
        <f>+[1]GBA!D14</f>
        <v>117.4</v>
      </c>
      <c r="E13" s="17">
        <f>+[1]GBA!E14</f>
        <v>105.6</v>
      </c>
      <c r="F13" s="17">
        <f>+[1]GBA!F14</f>
        <v>127.2</v>
      </c>
      <c r="G13" s="17">
        <f>+[1]GBA!G14</f>
        <v>111.5</v>
      </c>
      <c r="H13" s="17">
        <f>+[1]GBA!H14</f>
        <v>118.3</v>
      </c>
      <c r="I13" s="17">
        <f>+[1]GBA!I14</f>
        <v>109.3</v>
      </c>
      <c r="J13" s="17">
        <f>+[1]GBA!J14</f>
        <v>123.4</v>
      </c>
      <c r="K13" s="17">
        <f>+[1]GBA!K14</f>
        <v>116.1</v>
      </c>
      <c r="L13" s="17">
        <f>+[1]GBA!L14</f>
        <v>122</v>
      </c>
      <c r="M13" s="17">
        <f>+[1]GBA!M14</f>
        <v>115.1</v>
      </c>
      <c r="N13" s="17">
        <f>+[1]GBA!N14</f>
        <v>113.5</v>
      </c>
      <c r="O13" s="18">
        <f>+[1]GBA!R14</f>
        <v>111.5</v>
      </c>
      <c r="P13" s="19">
        <f>+[1]GBA!S14</f>
        <v>114.5</v>
      </c>
      <c r="Q13" s="20">
        <f>+[1]GBA!T14</f>
        <v>120.6</v>
      </c>
      <c r="R13" s="18">
        <f t="shared" si="4"/>
        <v>115.61803000000002</v>
      </c>
      <c r="S13" s="19">
        <f t="shared" si="5"/>
        <v>113.83875552747949</v>
      </c>
      <c r="T13" s="19">
        <f t="shared" si="6"/>
        <v>112.32898115269052</v>
      </c>
      <c r="U13" s="19">
        <f t="shared" si="7"/>
        <v>111.16336825766395</v>
      </c>
      <c r="V13" s="19"/>
      <c r="W13" s="20">
        <f t="shared" si="8"/>
        <v>113.24679746105021</v>
      </c>
      <c r="X13" s="21"/>
      <c r="Y13" s="41">
        <f t="shared" si="9"/>
        <v>1.4925373134328179E-2</v>
      </c>
      <c r="Z13" s="24">
        <f t="shared" si="9"/>
        <v>2.2084805653710182E-2</v>
      </c>
      <c r="AA13" s="24">
        <f t="shared" si="9"/>
        <v>1.2942191544434767E-2</v>
      </c>
      <c r="AB13" s="24">
        <f t="shared" si="9"/>
        <v>-9.3808630393996673E-3</v>
      </c>
      <c r="AC13" s="24">
        <f t="shared" si="9"/>
        <v>2.6634382566586012E-2</v>
      </c>
      <c r="AD13" s="24">
        <f t="shared" si="9"/>
        <v>9.9637681159419067E-3</v>
      </c>
      <c r="AE13" s="24">
        <f t="shared" si="9"/>
        <v>2.8695652173913011E-2</v>
      </c>
      <c r="AF13" s="24">
        <f t="shared" si="9"/>
        <v>1.1100832562442209E-2</v>
      </c>
      <c r="AG13" s="24">
        <f t="shared" si="9"/>
        <v>1.8992568125516307E-2</v>
      </c>
      <c r="AH13" s="24">
        <f t="shared" si="9"/>
        <v>0</v>
      </c>
      <c r="AI13" s="24">
        <f t="shared" si="9"/>
        <v>1.4975041597337757E-2</v>
      </c>
      <c r="AJ13" s="24">
        <f t="shared" si="9"/>
        <v>8.76424189307623E-3</v>
      </c>
      <c r="AK13" s="24">
        <f t="shared" si="9"/>
        <v>1.5205724508050134E-2</v>
      </c>
      <c r="AL13" s="24">
        <f t="shared" si="9"/>
        <v>1.2715712988192518E-2</v>
      </c>
      <c r="AM13" s="24">
        <f t="shared" si="9"/>
        <v>1.5070921985815611E-2</v>
      </c>
      <c r="AN13" s="24">
        <f t="shared" si="9"/>
        <v>1.5151515151515138E-2</v>
      </c>
      <c r="AO13" s="24">
        <f t="shared" si="9"/>
        <v>1.475839482883945E-2</v>
      </c>
      <c r="AP13" s="24">
        <f t="shared" si="9"/>
        <v>1.1050871430649201E-2</v>
      </c>
      <c r="AQ13" s="24">
        <f t="shared" si="9"/>
        <v>3.7299717213372663E-3</v>
      </c>
      <c r="AR13" s="24">
        <f t="shared" si="9"/>
        <v>1.553017616016561E-3</v>
      </c>
      <c r="AS13" s="24" t="e">
        <f t="shared" si="9"/>
        <v>#DIV/0!</v>
      </c>
      <c r="AT13" s="24">
        <f t="shared" si="12"/>
        <v>1.0172410598290105E-2</v>
      </c>
      <c r="AU13" s="21"/>
      <c r="BR13" s="21"/>
      <c r="BS13" s="35">
        <f t="shared" si="13"/>
        <v>42948</v>
      </c>
      <c r="BT13" s="24">
        <f t="shared" si="14"/>
        <v>5.1448639157155394E-3</v>
      </c>
      <c r="BU13" s="24">
        <f t="shared" si="15"/>
        <v>4.3064091308165053E-4</v>
      </c>
      <c r="BV13" s="24">
        <f t="shared" si="16"/>
        <v>-7.4539069359086927E-4</v>
      </c>
      <c r="BW13" s="24">
        <f t="shared" si="17"/>
        <v>3.0305531167690927E-3</v>
      </c>
      <c r="BX13" s="24">
        <f t="shared" si="18"/>
        <v>6.0553116769095387E-4</v>
      </c>
      <c r="BY13" s="24">
        <f t="shared" si="19"/>
        <v>2.5496049165935003E-3</v>
      </c>
      <c r="BZ13" s="24">
        <f t="shared" si="20"/>
        <v>1.2210711150131722E-3</v>
      </c>
      <c r="CA13" s="24">
        <f t="shared" si="21"/>
        <v>5.6742756804214502E-4</v>
      </c>
      <c r="CB13" s="24">
        <f t="shared" si="22"/>
        <v>0</v>
      </c>
      <c r="CC13" s="24">
        <f t="shared" si="23"/>
        <v>4.7726075504828721E-4</v>
      </c>
      <c r="CD13" s="24">
        <f t="shared" si="24"/>
        <v>9.5171202809482005E-4</v>
      </c>
      <c r="CE13" s="24">
        <f t="shared" si="25"/>
        <v>5.2985074626865755E-4</v>
      </c>
      <c r="CF13" s="24">
        <f t="shared" si="26"/>
        <v>1.4763125548726951E-2</v>
      </c>
      <c r="CG13" s="21"/>
    </row>
    <row r="14" spans="1:99" x14ac:dyDescent="0.25">
      <c r="A14" s="31">
        <f>+[1]NAC!A15</f>
        <v>42979</v>
      </c>
      <c r="B14" s="17">
        <f>+[1]GBA!B15</f>
        <v>118</v>
      </c>
      <c r="C14" s="17">
        <f>+[1]GBA!C15</f>
        <v>117.9</v>
      </c>
      <c r="D14" s="17">
        <f>+[1]GBA!D15</f>
        <v>118.3</v>
      </c>
      <c r="E14" s="17">
        <f>+[1]GBA!E15</f>
        <v>111.8</v>
      </c>
      <c r="F14" s="17">
        <f>+[1]GBA!F15</f>
        <v>128.19999999999999</v>
      </c>
      <c r="G14" s="17">
        <f>+[1]GBA!G15</f>
        <v>112.6</v>
      </c>
      <c r="H14" s="17">
        <f>+[1]GBA!H15</f>
        <v>121.2</v>
      </c>
      <c r="I14" s="17">
        <f>+[1]GBA!I15</f>
        <v>110.3</v>
      </c>
      <c r="J14" s="17">
        <f>+[1]GBA!J15</f>
        <v>124.5</v>
      </c>
      <c r="K14" s="17">
        <f>+[1]GBA!K15</f>
        <v>120</v>
      </c>
      <c r="L14" s="17">
        <f>+[1]GBA!L15</f>
        <v>128.30000000000001</v>
      </c>
      <c r="M14" s="17">
        <f>+[1]GBA!M15</f>
        <v>116.5</v>
      </c>
      <c r="N14" s="17">
        <f>+[1]GBA!N15</f>
        <v>115.6</v>
      </c>
      <c r="O14" s="18">
        <f>+[1]GBA!R15</f>
        <v>117.2</v>
      </c>
      <c r="P14" s="19">
        <f>+[1]GBA!S15</f>
        <v>116.5</v>
      </c>
      <c r="Q14" s="20">
        <f>+[1]GBA!T15</f>
        <v>122.5</v>
      </c>
      <c r="R14" s="18">
        <f t="shared" si="4"/>
        <v>117.97261000000003</v>
      </c>
      <c r="S14" s="19">
        <f t="shared" si="5"/>
        <v>116.45674352495264</v>
      </c>
      <c r="T14" s="19">
        <f t="shared" si="6"/>
        <v>115.36804151871074</v>
      </c>
      <c r="U14" s="19">
        <f t="shared" si="7"/>
        <v>114.89188979433452</v>
      </c>
      <c r="V14" s="19"/>
      <c r="W14" s="20">
        <f t="shared" si="8"/>
        <v>116.23412194652816</v>
      </c>
      <c r="X14" s="21"/>
      <c r="Y14" s="41">
        <f t="shared" si="9"/>
        <v>2.076124567474058E-2</v>
      </c>
      <c r="Z14" s="24">
        <f t="shared" si="9"/>
        <v>1.9014693171996555E-2</v>
      </c>
      <c r="AA14" s="24">
        <f t="shared" si="9"/>
        <v>7.6660988074956915E-3</v>
      </c>
      <c r="AB14" s="24">
        <f t="shared" si="9"/>
        <v>5.8712121212121327E-2</v>
      </c>
      <c r="AC14" s="24">
        <f t="shared" si="9"/>
        <v>7.8616352201257289E-3</v>
      </c>
      <c r="AD14" s="24">
        <f t="shared" si="9"/>
        <v>9.8654708520178325E-3</v>
      </c>
      <c r="AE14" s="24">
        <f t="shared" si="9"/>
        <v>2.4513947590870666E-2</v>
      </c>
      <c r="AF14" s="24">
        <f t="shared" si="9"/>
        <v>9.1491308325708509E-3</v>
      </c>
      <c r="AG14" s="24">
        <f t="shared" si="9"/>
        <v>8.9141004862236528E-3</v>
      </c>
      <c r="AH14" s="24">
        <f t="shared" si="9"/>
        <v>3.3591731266150004E-2</v>
      </c>
      <c r="AI14" s="24">
        <f t="shared" si="9"/>
        <v>5.1639344262295106E-2</v>
      </c>
      <c r="AJ14" s="24">
        <f t="shared" si="9"/>
        <v>1.2163336229365829E-2</v>
      </c>
      <c r="AK14" s="24">
        <f t="shared" si="9"/>
        <v>1.8502202643171817E-2</v>
      </c>
      <c r="AL14" s="24">
        <f t="shared" si="9"/>
        <v>5.112107623318396E-2</v>
      </c>
      <c r="AM14" s="24">
        <f t="shared" si="9"/>
        <v>1.7467248908296984E-2</v>
      </c>
      <c r="AN14" s="24">
        <f t="shared" si="9"/>
        <v>1.5754560530679917E-2</v>
      </c>
      <c r="AO14" s="24">
        <f t="shared" si="9"/>
        <v>2.0365162769163447E-2</v>
      </c>
      <c r="AP14" s="24">
        <f t="shared" si="9"/>
        <v>2.2997335005486841E-2</v>
      </c>
      <c r="AQ14" s="24">
        <f t="shared" si="9"/>
        <v>2.7054998049783618E-2</v>
      </c>
      <c r="AR14" s="24">
        <f t="shared" si="9"/>
        <v>3.3540919055531804E-2</v>
      </c>
      <c r="AS14" s="24" t="e">
        <f t="shared" si="9"/>
        <v>#DIV/0!</v>
      </c>
      <c r="AT14" s="24">
        <f t="shared" si="12"/>
        <v>2.6378887107208593E-2</v>
      </c>
      <c r="AU14" s="21"/>
      <c r="BR14" s="21"/>
      <c r="BS14" s="35">
        <f t="shared" si="13"/>
        <v>42979</v>
      </c>
      <c r="BT14" s="24">
        <f t="shared" si="14"/>
        <v>4.4608996539792448E-3</v>
      </c>
      <c r="BU14" s="24">
        <f t="shared" si="15"/>
        <v>2.5458477508650282E-4</v>
      </c>
      <c r="BV14" s="24">
        <f t="shared" si="16"/>
        <v>4.5534602076124598E-3</v>
      </c>
      <c r="BW14" s="24">
        <f t="shared" si="17"/>
        <v>9.0484429065742665E-4</v>
      </c>
      <c r="BX14" s="24">
        <f t="shared" si="18"/>
        <v>5.9662629757785163E-4</v>
      </c>
      <c r="BY14" s="24">
        <f t="shared" si="19"/>
        <v>2.2076124567474093E-3</v>
      </c>
      <c r="BZ14" s="24">
        <f t="shared" si="20"/>
        <v>1.0025951557093426E-3</v>
      </c>
      <c r="CA14" s="24">
        <f t="shared" si="21"/>
        <v>2.673875432525938E-4</v>
      </c>
      <c r="CB14" s="24">
        <f t="shared" si="22"/>
        <v>2.5167820069204191E-3</v>
      </c>
      <c r="CC14" s="24">
        <f t="shared" si="23"/>
        <v>1.645847750865055E-3</v>
      </c>
      <c r="CD14" s="24">
        <f t="shared" si="24"/>
        <v>1.3128027681660955E-3</v>
      </c>
      <c r="CE14" s="24">
        <f t="shared" si="25"/>
        <v>6.4489619377162456E-4</v>
      </c>
      <c r="CF14" s="24">
        <f t="shared" si="26"/>
        <v>2.0368339100346029E-2</v>
      </c>
      <c r="CG14" s="21"/>
    </row>
    <row r="15" spans="1:99" x14ac:dyDescent="0.25">
      <c r="A15" s="31">
        <f>+[1]NAC!A16</f>
        <v>43009</v>
      </c>
      <c r="B15" s="17">
        <f>+[1]GBA!B16</f>
        <v>119.5</v>
      </c>
      <c r="C15" s="17">
        <f>+[1]GBA!C16</f>
        <v>119.7</v>
      </c>
      <c r="D15" s="17">
        <f>+[1]GBA!D16</f>
        <v>122.1</v>
      </c>
      <c r="E15" s="17">
        <f>+[1]GBA!E16</f>
        <v>113.6</v>
      </c>
      <c r="F15" s="17">
        <f>+[1]GBA!F16</f>
        <v>128.9</v>
      </c>
      <c r="G15" s="17">
        <f>+[1]GBA!G16</f>
        <v>113.4</v>
      </c>
      <c r="H15" s="17">
        <f>+[1]GBA!H16</f>
        <v>122.1</v>
      </c>
      <c r="I15" s="17">
        <f>+[1]GBA!I16</f>
        <v>111.2</v>
      </c>
      <c r="J15" s="17">
        <f>+[1]GBA!J16</f>
        <v>130.5</v>
      </c>
      <c r="K15" s="17">
        <f>+[1]GBA!K16</f>
        <v>120.6</v>
      </c>
      <c r="L15" s="17">
        <f>+[1]GBA!L16</f>
        <v>129.30000000000001</v>
      </c>
      <c r="M15" s="17">
        <f>+[1]GBA!M16</f>
        <v>118.5</v>
      </c>
      <c r="N15" s="17">
        <f>+[1]GBA!N16</f>
        <v>117.3</v>
      </c>
      <c r="O15" s="18">
        <f>+[1]GBA!R16</f>
        <v>119.8</v>
      </c>
      <c r="P15" s="19">
        <f>+[1]GBA!S16</f>
        <v>117.9</v>
      </c>
      <c r="Q15" s="20">
        <f>+[1]GBA!T16</f>
        <v>124.1</v>
      </c>
      <c r="R15" s="18">
        <f t="shared" si="4"/>
        <v>119.49921000000001</v>
      </c>
      <c r="S15" s="19">
        <f t="shared" si="5"/>
        <v>118.14826279216682</v>
      </c>
      <c r="T15" s="19">
        <f t="shared" si="6"/>
        <v>116.80177547118275</v>
      </c>
      <c r="U15" s="19">
        <f t="shared" si="7"/>
        <v>116.0874272409779</v>
      </c>
      <c r="V15" s="19"/>
      <c r="W15" s="20">
        <f t="shared" si="8"/>
        <v>117.56206962877476</v>
      </c>
      <c r="X15" s="21"/>
      <c r="Y15" s="41">
        <f t="shared" si="9"/>
        <v>1.2711864406779627E-2</v>
      </c>
      <c r="Z15" s="24">
        <f t="shared" si="9"/>
        <v>1.5267175572519109E-2</v>
      </c>
      <c r="AA15" s="24">
        <f t="shared" si="9"/>
        <v>3.2121724429416743E-2</v>
      </c>
      <c r="AB15" s="24">
        <f t="shared" si="9"/>
        <v>1.610017889087656E-2</v>
      </c>
      <c r="AC15" s="24">
        <f t="shared" si="9"/>
        <v>5.4602184087364503E-3</v>
      </c>
      <c r="AD15" s="24">
        <f t="shared" si="9"/>
        <v>7.1047957371226378E-3</v>
      </c>
      <c r="AE15" s="24">
        <f t="shared" si="9"/>
        <v>7.4257425742574323E-3</v>
      </c>
      <c r="AF15" s="24">
        <f t="shared" si="9"/>
        <v>8.1595648232095641E-3</v>
      </c>
      <c r="AG15" s="24">
        <f t="shared" si="9"/>
        <v>4.8192771084337283E-2</v>
      </c>
      <c r="AH15" s="24">
        <f t="shared" si="9"/>
        <v>4.9999999999998934E-3</v>
      </c>
      <c r="AI15" s="24">
        <f t="shared" si="9"/>
        <v>7.7942322681214815E-3</v>
      </c>
      <c r="AJ15" s="24">
        <f t="shared" si="9"/>
        <v>1.716738197424883E-2</v>
      </c>
      <c r="AK15" s="24">
        <f t="shared" si="9"/>
        <v>1.4705882352941124E-2</v>
      </c>
      <c r="AL15" s="24">
        <f t="shared" si="9"/>
        <v>2.2184300341296925E-2</v>
      </c>
      <c r="AM15" s="24">
        <f t="shared" si="9"/>
        <v>1.2017167381974225E-2</v>
      </c>
      <c r="AN15" s="24">
        <f t="shared" si="9"/>
        <v>1.3061224489795853E-2</v>
      </c>
      <c r="AO15" s="24">
        <f t="shared" si="9"/>
        <v>1.2940291818583693E-2</v>
      </c>
      <c r="AP15" s="24">
        <f t="shared" si="9"/>
        <v>1.4524871776547155E-2</v>
      </c>
      <c r="AQ15" s="24">
        <f t="shared" si="9"/>
        <v>1.2427479340016978E-2</v>
      </c>
      <c r="AR15" s="24">
        <f t="shared" si="9"/>
        <v>1.0405760134884146E-2</v>
      </c>
      <c r="AS15" s="24" t="e">
        <f t="shared" si="9"/>
        <v>#DIV/0!</v>
      </c>
      <c r="AT15" s="24">
        <f t="shared" si="12"/>
        <v>1.1424766325137448E-2</v>
      </c>
      <c r="AU15" s="21"/>
      <c r="BR15" s="21"/>
      <c r="BS15" s="35">
        <f t="shared" si="13"/>
        <v>43009</v>
      </c>
      <c r="BT15" s="24">
        <f t="shared" si="14"/>
        <v>3.5755932203389773E-3</v>
      </c>
      <c r="BU15" s="24">
        <f t="shared" si="15"/>
        <v>1.0530508474576265E-3</v>
      </c>
      <c r="BV15" s="24">
        <f t="shared" si="16"/>
        <v>1.29508474576271E-3</v>
      </c>
      <c r="BW15" s="24">
        <f t="shared" si="17"/>
        <v>6.2050847457628623E-4</v>
      </c>
      <c r="BX15" s="24">
        <f t="shared" si="18"/>
        <v>4.2508474576271791E-4</v>
      </c>
      <c r="BY15" s="24">
        <f t="shared" si="19"/>
        <v>6.7118644067795967E-4</v>
      </c>
      <c r="BZ15" s="24">
        <f t="shared" si="20"/>
        <v>8.8398305084746325E-4</v>
      </c>
      <c r="CA15" s="24">
        <f t="shared" si="21"/>
        <v>1.4288135593220339E-3</v>
      </c>
      <c r="CB15" s="24">
        <f t="shared" si="22"/>
        <v>3.7932203389830151E-4</v>
      </c>
      <c r="CC15" s="24">
        <f t="shared" si="23"/>
        <v>2.5593220338983053E-4</v>
      </c>
      <c r="CD15" s="24">
        <f t="shared" si="24"/>
        <v>1.8372881355932203E-3</v>
      </c>
      <c r="CE15" s="24">
        <f t="shared" si="25"/>
        <v>5.1144067796610247E-4</v>
      </c>
      <c r="CF15" s="24">
        <f t="shared" si="26"/>
        <v>1.2937288135593229E-2</v>
      </c>
      <c r="CG15" s="21"/>
    </row>
    <row r="16" spans="1:99" x14ac:dyDescent="0.25">
      <c r="A16" s="31">
        <f>+[1]NAC!A17</f>
        <v>43040</v>
      </c>
      <c r="B16" s="17">
        <f>+[1]GBA!B17</f>
        <v>120.9</v>
      </c>
      <c r="C16" s="17">
        <f>+[1]GBA!C17</f>
        <v>120.9</v>
      </c>
      <c r="D16" s="17">
        <f>+[1]GBA!D17</f>
        <v>123.4</v>
      </c>
      <c r="E16" s="17">
        <f>+[1]GBA!E17</f>
        <v>114.9</v>
      </c>
      <c r="F16" s="17">
        <f>+[1]GBA!F17</f>
        <v>130.19999999999999</v>
      </c>
      <c r="G16" s="17">
        <f>+[1]GBA!G17</f>
        <v>114.2</v>
      </c>
      <c r="H16" s="17">
        <f>+[1]GBA!H17</f>
        <v>123.6</v>
      </c>
      <c r="I16" s="17">
        <f>+[1]GBA!I17</f>
        <v>114.1</v>
      </c>
      <c r="J16" s="17">
        <f>+[1]GBA!J17</f>
        <v>131.19999999999999</v>
      </c>
      <c r="K16" s="17">
        <f>+[1]GBA!K17</f>
        <v>120.7</v>
      </c>
      <c r="L16" s="17">
        <f>+[1]GBA!L17</f>
        <v>129.80000000000001</v>
      </c>
      <c r="M16" s="17">
        <f>+[1]GBA!M17</f>
        <v>120.5</v>
      </c>
      <c r="N16" s="17">
        <f>+[1]GBA!N17</f>
        <v>118.7</v>
      </c>
      <c r="O16" s="18">
        <f>+[1]GBA!R17</f>
        <v>121</v>
      </c>
      <c r="P16" s="19">
        <f>+[1]GBA!S17</f>
        <v>119.4</v>
      </c>
      <c r="Q16" s="20">
        <f>+[1]GBA!T17</f>
        <v>125.2</v>
      </c>
      <c r="R16" s="18">
        <f t="shared" si="4"/>
        <v>120.89635</v>
      </c>
      <c r="S16" s="19">
        <f t="shared" si="5"/>
        <v>119.34579911560328</v>
      </c>
      <c r="T16" s="19">
        <f t="shared" si="6"/>
        <v>117.98858235454794</v>
      </c>
      <c r="U16" s="19">
        <f t="shared" si="7"/>
        <v>116.93216918897944</v>
      </c>
      <c r="V16" s="19"/>
      <c r="W16" s="20">
        <f t="shared" si="8"/>
        <v>118.94804770148104</v>
      </c>
      <c r="X16" s="21"/>
      <c r="Y16" s="41">
        <f t="shared" si="9"/>
        <v>1.1715481171548081E-2</v>
      </c>
      <c r="Z16" s="24">
        <f t="shared" si="9"/>
        <v>1.0025062656641603E-2</v>
      </c>
      <c r="AA16" s="24">
        <f t="shared" si="9"/>
        <v>1.064701064701068E-2</v>
      </c>
      <c r="AB16" s="24">
        <f t="shared" si="9"/>
        <v>1.1443661971830998E-2</v>
      </c>
      <c r="AC16" s="24">
        <f t="shared" si="9"/>
        <v>1.0085337470907563E-2</v>
      </c>
      <c r="AD16" s="24">
        <f t="shared" si="9"/>
        <v>7.0546737213403876E-3</v>
      </c>
      <c r="AE16" s="24">
        <f t="shared" si="9"/>
        <v>1.228501228501222E-2</v>
      </c>
      <c r="AF16" s="24">
        <f t="shared" si="9"/>
        <v>2.6079136690647431E-2</v>
      </c>
      <c r="AG16" s="24">
        <f t="shared" si="9"/>
        <v>5.3639846743294139E-3</v>
      </c>
      <c r="AH16" s="24">
        <f t="shared" si="9"/>
        <v>8.2918739635173822E-4</v>
      </c>
      <c r="AI16" s="24">
        <f t="shared" si="9"/>
        <v>3.866976024748725E-3</v>
      </c>
      <c r="AJ16" s="24">
        <f t="shared" si="9"/>
        <v>1.6877637130801704E-2</v>
      </c>
      <c r="AK16" s="24">
        <f t="shared" si="9"/>
        <v>1.1935208866155289E-2</v>
      </c>
      <c r="AL16" s="24">
        <f t="shared" si="9"/>
        <v>1.001669449081799E-2</v>
      </c>
      <c r="AM16" s="24">
        <f t="shared" si="9"/>
        <v>1.2722646310432628E-2</v>
      </c>
      <c r="AN16" s="24">
        <f t="shared" si="9"/>
        <v>8.8638195004029363E-3</v>
      </c>
      <c r="AO16" s="24">
        <f t="shared" si="9"/>
        <v>1.169162540907176E-2</v>
      </c>
      <c r="AP16" s="24">
        <f t="shared" si="9"/>
        <v>1.0135877541788574E-2</v>
      </c>
      <c r="AQ16" s="24">
        <f t="shared" si="9"/>
        <v>1.0160863382235208E-2</v>
      </c>
      <c r="AR16" s="24">
        <f t="shared" si="9"/>
        <v>7.2767737909118502E-3</v>
      </c>
      <c r="AS16" s="24" t="e">
        <f t="shared" si="9"/>
        <v>#DIV/0!</v>
      </c>
      <c r="AT16" s="24">
        <f t="shared" si="12"/>
        <v>1.1789330326378078E-2</v>
      </c>
      <c r="AU16" s="21"/>
      <c r="BR16" s="21"/>
      <c r="BS16" s="35">
        <f t="shared" si="13"/>
        <v>43040</v>
      </c>
      <c r="BT16" s="24">
        <f t="shared" si="14"/>
        <v>2.3538075313807587E-3</v>
      </c>
      <c r="BU16" s="24">
        <f t="shared" si="15"/>
        <v>3.5573221757322483E-4</v>
      </c>
      <c r="BV16" s="24">
        <f t="shared" si="16"/>
        <v>9.2359832635984071E-4</v>
      </c>
      <c r="BW16" s="24">
        <f t="shared" si="17"/>
        <v>1.1379079497907799E-3</v>
      </c>
      <c r="BX16" s="24">
        <f t="shared" si="18"/>
        <v>4.1974895397489393E-4</v>
      </c>
      <c r="BY16" s="24">
        <f t="shared" si="19"/>
        <v>1.104602510460251E-3</v>
      </c>
      <c r="BZ16" s="24">
        <f t="shared" si="20"/>
        <v>2.8126359832635899E-3</v>
      </c>
      <c r="CA16" s="24">
        <f t="shared" si="21"/>
        <v>1.6460251046024836E-4</v>
      </c>
      <c r="CB16" s="24">
        <f t="shared" si="22"/>
        <v>6.2426778242683149E-5</v>
      </c>
      <c r="CC16" s="24">
        <f t="shared" si="23"/>
        <v>1.2635983263598326E-4</v>
      </c>
      <c r="CD16" s="24">
        <f t="shared" si="24"/>
        <v>1.814225941422594E-3</v>
      </c>
      <c r="CE16" s="24">
        <f t="shared" si="25"/>
        <v>4.158995815899598E-4</v>
      </c>
      <c r="CF16" s="24">
        <f t="shared" si="26"/>
        <v>1.1691548117154806E-2</v>
      </c>
      <c r="CG16" s="21"/>
    </row>
    <row r="17" spans="1:85" x14ac:dyDescent="0.25">
      <c r="A17" s="31">
        <f>+[1]NAC!A18</f>
        <v>43070</v>
      </c>
      <c r="B17" s="17">
        <f>+[1]GBA!B18</f>
        <v>125</v>
      </c>
      <c r="C17" s="17">
        <f>+[1]GBA!C18</f>
        <v>121.6</v>
      </c>
      <c r="D17" s="17">
        <f>+[1]GBA!D18</f>
        <v>124.1</v>
      </c>
      <c r="E17" s="17">
        <f>+[1]GBA!E18</f>
        <v>115.7</v>
      </c>
      <c r="F17" s="17">
        <f>+[1]GBA!F18</f>
        <v>154.69999999999999</v>
      </c>
      <c r="G17" s="17">
        <f>+[1]GBA!G18</f>
        <v>117.7</v>
      </c>
      <c r="H17" s="17">
        <f>+[1]GBA!H18</f>
        <v>127.2</v>
      </c>
      <c r="I17" s="17">
        <f>+[1]GBA!I18</f>
        <v>117.5</v>
      </c>
      <c r="J17" s="17">
        <f>+[1]GBA!J18</f>
        <v>134.19999999999999</v>
      </c>
      <c r="K17" s="17">
        <f>+[1]GBA!K18</f>
        <v>121.5</v>
      </c>
      <c r="L17" s="17">
        <f>+[1]GBA!L18</f>
        <v>129.69999999999999</v>
      </c>
      <c r="M17" s="17">
        <f>+[1]GBA!M18</f>
        <v>122.7</v>
      </c>
      <c r="N17" s="17">
        <f>+[1]GBA!N18</f>
        <v>119.7</v>
      </c>
      <c r="O17" s="18">
        <f>+[1]GBA!R18</f>
        <v>121.2</v>
      </c>
      <c r="P17" s="19">
        <f>+[1]GBA!S18</f>
        <v>121.8</v>
      </c>
      <c r="Q17" s="20">
        <f>+[1]GBA!T18</f>
        <v>136.4</v>
      </c>
      <c r="R17" s="18">
        <f t="shared" si="4"/>
        <v>125.05919</v>
      </c>
      <c r="S17" s="19">
        <f t="shared" si="5"/>
        <v>120.62185723310172</v>
      </c>
      <c r="T17" s="19">
        <f t="shared" si="6"/>
        <v>119.68492215241739</v>
      </c>
      <c r="U17" s="19">
        <f t="shared" si="7"/>
        <v>118.41664726426079</v>
      </c>
      <c r="V17" s="19"/>
      <c r="W17" s="20">
        <f t="shared" si="8"/>
        <v>121.2075014425851</v>
      </c>
      <c r="X17" s="21"/>
      <c r="Y17" s="41">
        <f t="shared" si="9"/>
        <v>3.3912324234904867E-2</v>
      </c>
      <c r="Z17" s="24">
        <f t="shared" si="9"/>
        <v>5.7899090157154109E-3</v>
      </c>
      <c r="AA17" s="24">
        <f t="shared" si="9"/>
        <v>5.6726094003241023E-3</v>
      </c>
      <c r="AB17" s="24">
        <f t="shared" si="9"/>
        <v>6.9625761531766361E-3</v>
      </c>
      <c r="AC17" s="24">
        <f t="shared" si="9"/>
        <v>0.18817204301075274</v>
      </c>
      <c r="AD17" s="24">
        <f t="shared" si="9"/>
        <v>3.0647985989492144E-2</v>
      </c>
      <c r="AE17" s="24">
        <f t="shared" si="9"/>
        <v>2.9126213592232997E-2</v>
      </c>
      <c r="AF17" s="24">
        <f t="shared" si="9"/>
        <v>2.979842243645936E-2</v>
      </c>
      <c r="AG17" s="24">
        <f t="shared" si="9"/>
        <v>2.2865853658536661E-2</v>
      </c>
      <c r="AH17" s="24">
        <f t="shared" si="9"/>
        <v>6.6280033140015959E-3</v>
      </c>
      <c r="AI17" s="24">
        <f t="shared" si="9"/>
        <v>-7.7041602465344194E-4</v>
      </c>
      <c r="AJ17" s="24">
        <f t="shared" si="9"/>
        <v>1.8257261410788317E-2</v>
      </c>
      <c r="AK17" s="24">
        <f t="shared" si="9"/>
        <v>8.4245998315080062E-3</v>
      </c>
      <c r="AL17" s="24">
        <f t="shared" si="9"/>
        <v>1.6528925619834212E-3</v>
      </c>
      <c r="AM17" s="24">
        <f t="shared" si="9"/>
        <v>2.0100502512562679E-2</v>
      </c>
      <c r="AN17" s="24">
        <f t="shared" si="9"/>
        <v>8.9456869009584716E-2</v>
      </c>
      <c r="AO17" s="24">
        <f t="shared" si="9"/>
        <v>3.4433132183064208E-2</v>
      </c>
      <c r="AP17" s="24">
        <f t="shared" si="9"/>
        <v>1.0692107530843264E-2</v>
      </c>
      <c r="AQ17" s="24">
        <f t="shared" si="9"/>
        <v>1.437715212792412E-2</v>
      </c>
      <c r="AR17" s="24">
        <f t="shared" si="9"/>
        <v>1.2695206850068974E-2</v>
      </c>
      <c r="AS17" s="24" t="e">
        <f t="shared" si="9"/>
        <v>#DIV/0!</v>
      </c>
      <c r="AT17" s="24">
        <f t="shared" si="12"/>
        <v>1.8995299080271755E-2</v>
      </c>
      <c r="AU17" s="21"/>
      <c r="AV17" s="24">
        <f t="shared" ref="AV17:BQ28" si="27">+B17/B5-1</f>
        <v>0.25</v>
      </c>
      <c r="AW17" s="24">
        <f t="shared" si="27"/>
        <v>0.21599999999999997</v>
      </c>
      <c r="AX17" s="24">
        <f t="shared" si="27"/>
        <v>0.24099999999999988</v>
      </c>
      <c r="AY17" s="24">
        <f t="shared" si="27"/>
        <v>0.15700000000000003</v>
      </c>
      <c r="AZ17" s="24">
        <f t="shared" si="27"/>
        <v>0.54699999999999993</v>
      </c>
      <c r="BA17" s="24">
        <f t="shared" si="27"/>
        <v>0.17700000000000005</v>
      </c>
      <c r="BB17" s="24">
        <f t="shared" si="27"/>
        <v>0.27200000000000002</v>
      </c>
      <c r="BC17" s="24">
        <f t="shared" si="27"/>
        <v>0.17500000000000004</v>
      </c>
      <c r="BD17" s="24">
        <f t="shared" si="27"/>
        <v>0.34199999999999986</v>
      </c>
      <c r="BE17" s="24">
        <f t="shared" si="27"/>
        <v>0.21500000000000008</v>
      </c>
      <c r="BF17" s="24">
        <f t="shared" si="27"/>
        <v>0.29699999999999993</v>
      </c>
      <c r="BG17" s="24">
        <f t="shared" si="27"/>
        <v>0.22700000000000009</v>
      </c>
      <c r="BH17" s="24">
        <f t="shared" si="27"/>
        <v>0.19700000000000006</v>
      </c>
      <c r="BI17" s="24">
        <f t="shared" si="27"/>
        <v>0.21199999999999997</v>
      </c>
      <c r="BJ17" s="24">
        <f t="shared" si="27"/>
        <v>0.21799999999999997</v>
      </c>
      <c r="BK17" s="24">
        <f t="shared" si="27"/>
        <v>0.3640000000000001</v>
      </c>
      <c r="BL17" s="24">
        <f t="shared" si="27"/>
        <v>0.25059190000000009</v>
      </c>
      <c r="BM17" s="24">
        <f t="shared" si="27"/>
        <v>0.20621857233101681</v>
      </c>
      <c r="BN17" s="24">
        <f t="shared" si="27"/>
        <v>0.19684922152417395</v>
      </c>
      <c r="BO17" s="24">
        <f t="shared" si="27"/>
        <v>0.18416647264260777</v>
      </c>
      <c r="BP17" s="24" t="e">
        <f t="shared" si="27"/>
        <v>#DIV/0!</v>
      </c>
      <c r="BQ17" s="24">
        <f t="shared" si="27"/>
        <v>0.21207501442585097</v>
      </c>
      <c r="BR17" s="21"/>
      <c r="BS17" s="35">
        <f t="shared" si="13"/>
        <v>43070</v>
      </c>
      <c r="BT17" s="24">
        <f t="shared" si="14"/>
        <v>1.3571546732836833E-3</v>
      </c>
      <c r="BU17" s="24">
        <f t="shared" si="15"/>
        <v>1.893300248138927E-4</v>
      </c>
      <c r="BV17" s="24">
        <f t="shared" si="16"/>
        <v>5.6178660049627596E-4</v>
      </c>
      <c r="BW17" s="24">
        <f t="shared" si="17"/>
        <v>2.1196856906534327E-2</v>
      </c>
      <c r="BX17" s="24">
        <f t="shared" si="18"/>
        <v>1.815136476426799E-3</v>
      </c>
      <c r="BY17" s="24">
        <f t="shared" si="19"/>
        <v>2.6203473945409488E-3</v>
      </c>
      <c r="BZ17" s="24">
        <f t="shared" si="20"/>
        <v>3.2593879239040586E-3</v>
      </c>
      <c r="CA17" s="24">
        <f t="shared" si="21"/>
        <v>6.9727047146401979E-4</v>
      </c>
      <c r="CB17" s="24">
        <f t="shared" si="22"/>
        <v>4.9363110008271123E-4</v>
      </c>
      <c r="CC17" s="24">
        <f t="shared" si="23"/>
        <v>-2.4979321753520981E-5</v>
      </c>
      <c r="CD17" s="24">
        <f t="shared" si="24"/>
        <v>1.9725392886683233E-3</v>
      </c>
      <c r="CE17" s="24">
        <f t="shared" si="25"/>
        <v>2.9363110008271299E-4</v>
      </c>
      <c r="CF17" s="24">
        <f t="shared" si="26"/>
        <v>3.4432092638544236E-2</v>
      </c>
      <c r="CG17" s="21"/>
    </row>
    <row r="18" spans="1:85" x14ac:dyDescent="0.25">
      <c r="A18" s="31">
        <f>+[1]NAC!A19</f>
        <v>43101</v>
      </c>
      <c r="B18" s="17">
        <f>+[1]GBA!B19</f>
        <v>127</v>
      </c>
      <c r="C18" s="17">
        <f>+[1]GBA!C19</f>
        <v>124.7</v>
      </c>
      <c r="D18" s="17">
        <f>+[1]GBA!D19</f>
        <v>126.7</v>
      </c>
      <c r="E18" s="17">
        <f>+[1]GBA!E19</f>
        <v>113.6</v>
      </c>
      <c r="F18" s="17">
        <f>+[1]GBA!F19</f>
        <v>152.30000000000001</v>
      </c>
      <c r="G18" s="17">
        <f>+[1]GBA!G19</f>
        <v>119</v>
      </c>
      <c r="H18" s="17">
        <f>+[1]GBA!H19</f>
        <v>129.5</v>
      </c>
      <c r="I18" s="17">
        <f>+[1]GBA!I19</f>
        <v>120</v>
      </c>
      <c r="J18" s="17">
        <f>+[1]GBA!J19</f>
        <v>136.69999999999999</v>
      </c>
      <c r="K18" s="17">
        <f>+[1]GBA!K19</f>
        <v>126.2</v>
      </c>
      <c r="L18" s="17">
        <f>+[1]GBA!L19</f>
        <v>129.9</v>
      </c>
      <c r="M18" s="17">
        <f>+[1]GBA!M19</f>
        <v>126.6</v>
      </c>
      <c r="N18" s="17">
        <f>+[1]GBA!N19</f>
        <v>123.6</v>
      </c>
      <c r="O18" s="18">
        <f>+[1]GBA!R19</f>
        <v>125.2</v>
      </c>
      <c r="P18" s="19">
        <f>+[1]GBA!S19</f>
        <v>123.5</v>
      </c>
      <c r="Q18" s="20">
        <f>+[1]GBA!T19</f>
        <v>138.1</v>
      </c>
      <c r="R18" s="18">
        <f t="shared" si="4"/>
        <v>127.00329999999998</v>
      </c>
      <c r="S18" s="19">
        <f t="shared" si="5"/>
        <v>123.19088755527481</v>
      </c>
      <c r="T18" s="19">
        <f t="shared" si="6"/>
        <v>121.91122644086315</v>
      </c>
      <c r="U18" s="19">
        <f t="shared" si="7"/>
        <v>119.93892122623205</v>
      </c>
      <c r="V18" s="19"/>
      <c r="W18" s="20">
        <f t="shared" si="8"/>
        <v>123.05541450278901</v>
      </c>
      <c r="X18" s="21"/>
      <c r="Y18" s="41">
        <f t="shared" si="9"/>
        <v>1.6000000000000014E-2</v>
      </c>
      <c r="Z18" s="24">
        <f t="shared" si="9"/>
        <v>2.5493421052631637E-2</v>
      </c>
      <c r="AA18" s="24">
        <f t="shared" si="9"/>
        <v>2.0950846091861486E-2</v>
      </c>
      <c r="AB18" s="24">
        <f t="shared" ref="AB18:AQ35" si="28">+E18/E17-1</f>
        <v>-1.8150388936905903E-2</v>
      </c>
      <c r="AC18" s="24">
        <f t="shared" si="28"/>
        <v>-1.5513897866838877E-2</v>
      </c>
      <c r="AD18" s="24">
        <f t="shared" si="28"/>
        <v>1.1045029736618472E-2</v>
      </c>
      <c r="AE18" s="24">
        <f t="shared" si="28"/>
        <v>1.8081761006289332E-2</v>
      </c>
      <c r="AF18" s="24">
        <f t="shared" si="28"/>
        <v>2.1276595744680771E-2</v>
      </c>
      <c r="AG18" s="24">
        <f t="shared" si="28"/>
        <v>1.8628912071535053E-2</v>
      </c>
      <c r="AH18" s="24">
        <f t="shared" si="28"/>
        <v>3.8683127572016529E-2</v>
      </c>
      <c r="AI18" s="24">
        <f t="shared" si="28"/>
        <v>1.5420200462608058E-3</v>
      </c>
      <c r="AJ18" s="24">
        <f t="shared" si="28"/>
        <v>3.1784841075794601E-2</v>
      </c>
      <c r="AK18" s="24">
        <f t="shared" si="28"/>
        <v>3.2581453634085156E-2</v>
      </c>
      <c r="AL18" s="24">
        <f t="shared" si="28"/>
        <v>3.3003300330032959E-2</v>
      </c>
      <c r="AM18" s="24">
        <f t="shared" si="28"/>
        <v>1.3957307060755264E-2</v>
      </c>
      <c r="AN18" s="24">
        <f t="shared" si="28"/>
        <v>1.2463343108504388E-2</v>
      </c>
      <c r="AO18" s="24">
        <f t="shared" si="28"/>
        <v>1.5545518885897058E-2</v>
      </c>
      <c r="AP18" s="24">
        <f t="shared" si="28"/>
        <v>2.1298215606218474E-2</v>
      </c>
      <c r="AQ18" s="24">
        <f t="shared" si="28"/>
        <v>1.8601376417411997E-2</v>
      </c>
      <c r="AR18" s="24">
        <f t="shared" ref="AP18:AS33" si="29">+U18/U17-1</f>
        <v>1.2855236127181868E-2</v>
      </c>
      <c r="AS18" s="24" t="e">
        <f t="shared" si="29"/>
        <v>#DIV/0!</v>
      </c>
      <c r="AT18" s="24">
        <f t="shared" si="12"/>
        <v>1.5245863813794225E-2</v>
      </c>
      <c r="AU18" s="21"/>
      <c r="AV18" s="24">
        <f t="shared" si="27"/>
        <v>0.25370187561697932</v>
      </c>
      <c r="AW18" s="24">
        <f t="shared" si="27"/>
        <v>0.23099703849950637</v>
      </c>
      <c r="AX18" s="24">
        <f t="shared" si="27"/>
        <v>0.26069651741293542</v>
      </c>
      <c r="AY18" s="24">
        <f t="shared" si="27"/>
        <v>0.1603677221654749</v>
      </c>
      <c r="AZ18" s="24">
        <f t="shared" si="27"/>
        <v>0.52300000000000013</v>
      </c>
      <c r="BA18" s="24">
        <f t="shared" si="27"/>
        <v>0.17938553022794834</v>
      </c>
      <c r="BB18" s="24">
        <f t="shared" si="27"/>
        <v>0.27712031558185402</v>
      </c>
      <c r="BC18" s="24">
        <f t="shared" si="27"/>
        <v>0.17878192534381143</v>
      </c>
      <c r="BD18" s="24">
        <f t="shared" si="27"/>
        <v>0.31695568400770702</v>
      </c>
      <c r="BE18" s="24">
        <f t="shared" si="27"/>
        <v>0.22286821705426352</v>
      </c>
      <c r="BF18" s="24">
        <f t="shared" si="27"/>
        <v>0.29253731343283595</v>
      </c>
      <c r="BG18" s="24">
        <f t="shared" si="27"/>
        <v>0.2255566311713455</v>
      </c>
      <c r="BH18" s="24">
        <f t="shared" si="27"/>
        <v>0.2105778648383938</v>
      </c>
      <c r="BI18" s="24">
        <f t="shared" si="27"/>
        <v>0.23228346456692917</v>
      </c>
      <c r="BJ18" s="24">
        <f t="shared" si="27"/>
        <v>0.21915103652517276</v>
      </c>
      <c r="BK18" s="24">
        <f t="shared" si="27"/>
        <v>0.36597428288822953</v>
      </c>
      <c r="BL18" s="24">
        <f t="shared" si="27"/>
        <v>0.25343872472338669</v>
      </c>
      <c r="BM18" s="24">
        <f t="shared" si="27"/>
        <v>0.21520839629725397</v>
      </c>
      <c r="BN18" s="24">
        <f t="shared" si="27"/>
        <v>0.20109647346426018</v>
      </c>
      <c r="BO18" s="24">
        <f t="shared" si="27"/>
        <v>0.1905462761845369</v>
      </c>
      <c r="BP18" s="24" t="e">
        <f t="shared" si="27"/>
        <v>#DIV/0!</v>
      </c>
      <c r="BQ18" s="24">
        <f t="shared" si="27"/>
        <v>0.21547214397386116</v>
      </c>
      <c r="BR18" s="21"/>
      <c r="BS18" s="35">
        <f t="shared" si="13"/>
        <v>43101</v>
      </c>
      <c r="BT18" s="24">
        <f t="shared" si="14"/>
        <v>5.8131200000000162E-3</v>
      </c>
      <c r="BU18" s="24">
        <f t="shared" si="15"/>
        <v>6.8016000000000224E-4</v>
      </c>
      <c r="BV18" s="24">
        <f t="shared" si="16"/>
        <v>-1.4263200000000059E-3</v>
      </c>
      <c r="BW18" s="24">
        <f t="shared" si="17"/>
        <v>-2.008319999999981E-3</v>
      </c>
      <c r="BX18" s="24">
        <f t="shared" si="18"/>
        <v>6.5207999999999857E-4</v>
      </c>
      <c r="BY18" s="24">
        <f t="shared" si="19"/>
        <v>1.6191999999999979E-3</v>
      </c>
      <c r="BZ18" s="24">
        <f t="shared" si="20"/>
        <v>2.3180000000000002E-3</v>
      </c>
      <c r="CA18" s="24">
        <f t="shared" si="21"/>
        <v>5.62E-4</v>
      </c>
      <c r="CB18" s="24">
        <f t="shared" si="22"/>
        <v>2.8049600000000017E-3</v>
      </c>
      <c r="CC18" s="24">
        <f t="shared" si="23"/>
        <v>4.8320000000004125E-5</v>
      </c>
      <c r="CD18" s="24">
        <f t="shared" si="24"/>
        <v>3.3820799999999926E-3</v>
      </c>
      <c r="CE18" s="24">
        <f t="shared" si="25"/>
        <v>1.1075999999999974E-3</v>
      </c>
      <c r="CF18" s="24">
        <f t="shared" si="26"/>
        <v>1.5552880000000024E-2</v>
      </c>
      <c r="CG18" s="21"/>
    </row>
    <row r="19" spans="1:85" x14ac:dyDescent="0.25">
      <c r="A19" s="31">
        <f>+[1]NAC!A20</f>
        <v>43132</v>
      </c>
      <c r="B19" s="17">
        <f>+[1]GBA!B20</f>
        <v>130.30000000000001</v>
      </c>
      <c r="C19" s="17">
        <f>+[1]GBA!C20</f>
        <v>127.8</v>
      </c>
      <c r="D19" s="17">
        <f>+[1]GBA!D20</f>
        <v>128.9</v>
      </c>
      <c r="E19" s="17">
        <f>+[1]GBA!E20</f>
        <v>113</v>
      </c>
      <c r="F19" s="17">
        <f>+[1]GBA!F20</f>
        <v>159.80000000000001</v>
      </c>
      <c r="G19" s="17">
        <f>+[1]GBA!G20</f>
        <v>121.1</v>
      </c>
      <c r="H19" s="17">
        <f>+[1]GBA!H20</f>
        <v>133.1</v>
      </c>
      <c r="I19" s="17">
        <f>+[1]GBA!I20</f>
        <v>125.4</v>
      </c>
      <c r="J19" s="17">
        <f>+[1]GBA!J20</f>
        <v>147.19999999999999</v>
      </c>
      <c r="K19" s="17">
        <f>+[1]GBA!K20</f>
        <v>126.6</v>
      </c>
      <c r="L19" s="17">
        <f>+[1]GBA!L20</f>
        <v>131.80000000000001</v>
      </c>
      <c r="M19" s="17">
        <f>+[1]GBA!M20</f>
        <v>128.9</v>
      </c>
      <c r="N19" s="17">
        <f>+[1]GBA!N20</f>
        <v>125.4</v>
      </c>
      <c r="O19" s="18">
        <f>+[1]GBA!R20</f>
        <v>124</v>
      </c>
      <c r="P19" s="19">
        <f>+[1]GBA!S20</f>
        <v>126.2</v>
      </c>
      <c r="Q19" s="20">
        <f>+[1]GBA!T20</f>
        <v>145.1</v>
      </c>
      <c r="R19" s="18">
        <f t="shared" si="4"/>
        <v>130.30526</v>
      </c>
      <c r="S19" s="19">
        <f t="shared" si="5"/>
        <v>125.12135186355025</v>
      </c>
      <c r="T19" s="19">
        <f t="shared" si="6"/>
        <v>123.06880633706639</v>
      </c>
      <c r="U19" s="19">
        <f t="shared" si="7"/>
        <v>120.61594877764843</v>
      </c>
      <c r="V19" s="19"/>
      <c r="W19" s="20">
        <f t="shared" si="8"/>
        <v>125.88203500673204</v>
      </c>
      <c r="X19" s="21"/>
      <c r="Y19" s="41">
        <f t="shared" ref="Y19:AN48" si="30">+B19/B18-1</f>
        <v>2.5984251968504068E-2</v>
      </c>
      <c r="Z19" s="24">
        <f t="shared" si="30"/>
        <v>2.4859663191659997E-2</v>
      </c>
      <c r="AA19" s="24">
        <f t="shared" si="30"/>
        <v>1.7363851617995252E-2</v>
      </c>
      <c r="AB19" s="24">
        <f t="shared" si="28"/>
        <v>-5.2816901408450079E-3</v>
      </c>
      <c r="AC19" s="24">
        <f t="shared" si="28"/>
        <v>4.9244911359159538E-2</v>
      </c>
      <c r="AD19" s="24">
        <f t="shared" si="28"/>
        <v>1.7647058823529349E-2</v>
      </c>
      <c r="AE19" s="24">
        <f t="shared" si="28"/>
        <v>2.7799227799227832E-2</v>
      </c>
      <c r="AF19" s="24">
        <f t="shared" si="28"/>
        <v>4.5000000000000151E-2</v>
      </c>
      <c r="AG19" s="24">
        <f t="shared" si="28"/>
        <v>7.6810534016093612E-2</v>
      </c>
      <c r="AH19" s="24">
        <f t="shared" si="28"/>
        <v>3.1695721077653616E-3</v>
      </c>
      <c r="AI19" s="24">
        <f t="shared" si="28"/>
        <v>1.4626635873749017E-2</v>
      </c>
      <c r="AJ19" s="24">
        <f t="shared" si="28"/>
        <v>1.8167456556082318E-2</v>
      </c>
      <c r="AK19" s="24">
        <f t="shared" si="28"/>
        <v>1.4563106796116498E-2</v>
      </c>
      <c r="AL19" s="24">
        <f t="shared" si="28"/>
        <v>-9.5846645367412275E-3</v>
      </c>
      <c r="AM19" s="24">
        <f t="shared" si="28"/>
        <v>2.1862348178137703E-2</v>
      </c>
      <c r="AN19" s="24">
        <f t="shared" si="28"/>
        <v>5.0687907313540892E-2</v>
      </c>
      <c r="AO19" s="24">
        <f t="shared" si="28"/>
        <v>2.5999009474557244E-2</v>
      </c>
      <c r="AP19" s="24">
        <f t="shared" si="29"/>
        <v>1.5670512215517851E-2</v>
      </c>
      <c r="AQ19" s="24">
        <f t="shared" si="29"/>
        <v>9.4952690576430854E-3</v>
      </c>
      <c r="AR19" s="24">
        <f t="shared" si="29"/>
        <v>5.6447693917418551E-3</v>
      </c>
      <c r="AS19" s="24" t="e">
        <f t="shared" si="29"/>
        <v>#DIV/0!</v>
      </c>
      <c r="AT19" s="24">
        <f t="shared" si="12"/>
        <v>2.2970305820057657E-2</v>
      </c>
      <c r="AU19" s="21"/>
      <c r="AV19" s="24">
        <f t="shared" si="27"/>
        <v>0.25529865125240869</v>
      </c>
      <c r="AW19" s="24">
        <f t="shared" si="27"/>
        <v>0.23837209302325579</v>
      </c>
      <c r="AX19" s="24">
        <f t="shared" si="27"/>
        <v>0.22180094786729865</v>
      </c>
      <c r="AY19" s="24">
        <f t="shared" si="27"/>
        <v>0.16016427104722797</v>
      </c>
      <c r="AZ19" s="24">
        <f t="shared" si="27"/>
        <v>0.4741697416974171</v>
      </c>
      <c r="BA19" s="24">
        <f t="shared" si="27"/>
        <v>0.19664031620553346</v>
      </c>
      <c r="BB19" s="24">
        <f t="shared" si="27"/>
        <v>0.27125119388729702</v>
      </c>
      <c r="BC19" s="24">
        <f t="shared" si="27"/>
        <v>0.21159420289855069</v>
      </c>
      <c r="BD19" s="24">
        <f t="shared" si="27"/>
        <v>0.36296296296296293</v>
      </c>
      <c r="BE19" s="24">
        <f t="shared" si="27"/>
        <v>0.2255566311713455</v>
      </c>
      <c r="BF19" s="24">
        <f t="shared" si="27"/>
        <v>0.25643469971401345</v>
      </c>
      <c r="BG19" s="24">
        <f t="shared" si="27"/>
        <v>0.22645099904852528</v>
      </c>
      <c r="BH19" s="24">
        <f t="shared" si="27"/>
        <v>0.20461095100864557</v>
      </c>
      <c r="BI19" s="24">
        <f t="shared" si="27"/>
        <v>0.21449559255631745</v>
      </c>
      <c r="BJ19" s="24">
        <f t="shared" si="27"/>
        <v>0.22286821705426352</v>
      </c>
      <c r="BK19" s="24">
        <f t="shared" si="27"/>
        <v>0.36500470366886173</v>
      </c>
      <c r="BL19" s="24">
        <f t="shared" si="27"/>
        <v>0.25535331663385841</v>
      </c>
      <c r="BM19" s="24">
        <f t="shared" si="27"/>
        <v>0.21795630985872183</v>
      </c>
      <c r="BN19" s="24">
        <f t="shared" si="27"/>
        <v>0.20440016284820772</v>
      </c>
      <c r="BO19" s="24">
        <f t="shared" si="27"/>
        <v>0.19474381953111553</v>
      </c>
      <c r="BP19" s="24" t="e">
        <f t="shared" si="27"/>
        <v>#DIV/0!</v>
      </c>
      <c r="BQ19" s="24">
        <f t="shared" si="27"/>
        <v>0.22493358383746709</v>
      </c>
      <c r="BR19" s="21"/>
      <c r="BS19" s="35">
        <f t="shared" si="13"/>
        <v>43132</v>
      </c>
      <c r="BT19" s="24">
        <f t="shared" si="14"/>
        <v>5.7215748031495955E-3</v>
      </c>
      <c r="BU19" s="24">
        <f t="shared" si="15"/>
        <v>5.6645669291338662E-4</v>
      </c>
      <c r="BV19" s="24">
        <f t="shared" si="16"/>
        <v>-4.0110236220472061E-4</v>
      </c>
      <c r="BW19" s="24">
        <f t="shared" si="17"/>
        <v>6.1771653543307081E-3</v>
      </c>
      <c r="BX19" s="24">
        <f t="shared" si="18"/>
        <v>1.0367716535433042E-3</v>
      </c>
      <c r="BY19" s="24">
        <f t="shared" si="19"/>
        <v>2.4944881889763736E-3</v>
      </c>
      <c r="BZ19" s="24">
        <f t="shared" si="20"/>
        <v>4.9280314960629982E-3</v>
      </c>
      <c r="CA19" s="24">
        <f t="shared" si="21"/>
        <v>2.3232283464566929E-3</v>
      </c>
      <c r="CB19" s="24">
        <f t="shared" si="22"/>
        <v>2.3496062992125482E-4</v>
      </c>
      <c r="CC19" s="24">
        <f t="shared" si="23"/>
        <v>4.5181102362204864E-4</v>
      </c>
      <c r="CD19" s="24">
        <f t="shared" si="24"/>
        <v>1.9631496062992222E-3</v>
      </c>
      <c r="CE19" s="24">
        <f t="shared" si="25"/>
        <v>5.0314960629921574E-4</v>
      </c>
      <c r="CF19" s="24">
        <f t="shared" si="26"/>
        <v>2.5999685039370082E-2</v>
      </c>
      <c r="CG19" s="21"/>
    </row>
    <row r="20" spans="1:85" x14ac:dyDescent="0.25">
      <c r="A20" s="31">
        <f>+[1]NAC!A21</f>
        <v>43160</v>
      </c>
      <c r="B20" s="17">
        <f>+[1]GBA!B21</f>
        <v>133.5</v>
      </c>
      <c r="C20" s="17">
        <f>+[1]GBA!C21</f>
        <v>130.30000000000001</v>
      </c>
      <c r="D20" s="17">
        <f>+[1]GBA!D21</f>
        <v>129.69999999999999</v>
      </c>
      <c r="E20" s="17">
        <f>+[1]GBA!E21</f>
        <v>120.7</v>
      </c>
      <c r="F20" s="17">
        <f>+[1]GBA!F21</f>
        <v>161.4</v>
      </c>
      <c r="G20" s="17">
        <f>+[1]GBA!G21</f>
        <v>127</v>
      </c>
      <c r="H20" s="17">
        <f>+[1]GBA!H21</f>
        <v>134.4</v>
      </c>
      <c r="I20" s="17">
        <f>+[1]GBA!I21</f>
        <v>127.1</v>
      </c>
      <c r="J20" s="17">
        <f>+[1]GBA!J21</f>
        <v>150.5</v>
      </c>
      <c r="K20" s="17">
        <f>+[1]GBA!K21</f>
        <v>128.1</v>
      </c>
      <c r="L20" s="17">
        <f>+[1]GBA!L21</f>
        <v>151.19999999999999</v>
      </c>
      <c r="M20" s="17">
        <f>+[1]GBA!M21</f>
        <v>130.69999999999999</v>
      </c>
      <c r="N20" s="17">
        <f>+[1]GBA!N21</f>
        <v>128.4</v>
      </c>
      <c r="O20" s="18">
        <f>+[1]GBA!R21</f>
        <v>127.3</v>
      </c>
      <c r="P20" s="19">
        <f>+[1]GBA!S21</f>
        <v>129.30000000000001</v>
      </c>
      <c r="Q20" s="20">
        <f>+[1]GBA!T21</f>
        <v>148.5</v>
      </c>
      <c r="R20" s="18">
        <f t="shared" si="4"/>
        <v>133.512</v>
      </c>
      <c r="S20" s="19">
        <f t="shared" si="5"/>
        <v>128.35783322804807</v>
      </c>
      <c r="T20" s="19">
        <f t="shared" si="6"/>
        <v>126.9944550669216</v>
      </c>
      <c r="U20" s="19">
        <f t="shared" si="7"/>
        <v>125.43573923166474</v>
      </c>
      <c r="V20" s="19"/>
      <c r="W20" s="20">
        <f t="shared" si="8"/>
        <v>130.17536064627811</v>
      </c>
      <c r="X20" s="21"/>
      <c r="Y20" s="41">
        <f t="shared" si="30"/>
        <v>2.4558710667689887E-2</v>
      </c>
      <c r="Z20" s="24">
        <f t="shared" si="30"/>
        <v>1.9561815336463395E-2</v>
      </c>
      <c r="AA20" s="24">
        <f t="shared" si="30"/>
        <v>6.2063615205585343E-3</v>
      </c>
      <c r="AB20" s="24">
        <f t="shared" si="28"/>
        <v>6.8141592920353933E-2</v>
      </c>
      <c r="AC20" s="24">
        <f t="shared" si="28"/>
        <v>1.0012515644555631E-2</v>
      </c>
      <c r="AD20" s="24">
        <f t="shared" si="28"/>
        <v>4.8720066061106682E-2</v>
      </c>
      <c r="AE20" s="24">
        <f t="shared" si="28"/>
        <v>9.7670924117205793E-3</v>
      </c>
      <c r="AF20" s="24">
        <f t="shared" si="28"/>
        <v>1.3556618819776656E-2</v>
      </c>
      <c r="AG20" s="24">
        <f t="shared" si="28"/>
        <v>2.2418478260869623E-2</v>
      </c>
      <c r="AH20" s="24">
        <f t="shared" si="28"/>
        <v>1.1848341232227444E-2</v>
      </c>
      <c r="AI20" s="24">
        <f t="shared" si="28"/>
        <v>0.14719271623672214</v>
      </c>
      <c r="AJ20" s="24">
        <f t="shared" si="28"/>
        <v>1.3964313421256591E-2</v>
      </c>
      <c r="AK20" s="24">
        <f t="shared" si="28"/>
        <v>2.3923444976076569E-2</v>
      </c>
      <c r="AL20" s="24">
        <f t="shared" si="28"/>
        <v>2.661290322580645E-2</v>
      </c>
      <c r="AM20" s="24">
        <f t="shared" si="28"/>
        <v>2.4564183835182218E-2</v>
      </c>
      <c r="AN20" s="24">
        <f t="shared" si="28"/>
        <v>2.3432115782219265E-2</v>
      </c>
      <c r="AO20" s="24">
        <f t="shared" si="28"/>
        <v>2.4609444008630188E-2</v>
      </c>
      <c r="AP20" s="24">
        <f t="shared" si="29"/>
        <v>2.5866739100032454E-2</v>
      </c>
      <c r="AQ20" s="24">
        <f t="shared" si="29"/>
        <v>3.1897999555658973E-2</v>
      </c>
      <c r="AR20" s="24">
        <f t="shared" si="29"/>
        <v>3.9959810479967661E-2</v>
      </c>
      <c r="AS20" s="24" t="e">
        <f t="shared" si="29"/>
        <v>#DIV/0!</v>
      </c>
      <c r="AT20" s="24">
        <f t="shared" si="12"/>
        <v>3.4105944023835155E-2</v>
      </c>
      <c r="AU20" s="21"/>
      <c r="AV20" s="24">
        <f t="shared" si="27"/>
        <v>0.25587958607714012</v>
      </c>
      <c r="AW20" s="24">
        <f t="shared" si="27"/>
        <v>0.22003745318352075</v>
      </c>
      <c r="AX20" s="24">
        <f t="shared" si="27"/>
        <v>0.21101774042950505</v>
      </c>
      <c r="AY20" s="24">
        <f t="shared" si="27"/>
        <v>0.18217433888344758</v>
      </c>
      <c r="AZ20" s="24">
        <f t="shared" si="27"/>
        <v>0.45667870036101088</v>
      </c>
      <c r="BA20" s="24">
        <f t="shared" si="27"/>
        <v>0.24387855044074436</v>
      </c>
      <c r="BB20" s="24">
        <f t="shared" si="27"/>
        <v>0.25960637300843481</v>
      </c>
      <c r="BC20" s="24">
        <f t="shared" si="27"/>
        <v>0.21510516252390066</v>
      </c>
      <c r="BD20" s="24">
        <f t="shared" si="27"/>
        <v>0.35953026196928639</v>
      </c>
      <c r="BE20" s="24">
        <f t="shared" si="27"/>
        <v>0.22232824427480913</v>
      </c>
      <c r="BF20" s="24">
        <f t="shared" si="27"/>
        <v>0.35120643431635368</v>
      </c>
      <c r="BG20" s="24">
        <f t="shared" si="27"/>
        <v>0.23069679849340852</v>
      </c>
      <c r="BH20" s="24">
        <f t="shared" si="27"/>
        <v>0.21590909090909105</v>
      </c>
      <c r="BI20" s="24">
        <f t="shared" si="27"/>
        <v>0.20207743153918778</v>
      </c>
      <c r="BJ20" s="24">
        <f t="shared" si="27"/>
        <v>0.23025689819219819</v>
      </c>
      <c r="BK20" s="24">
        <f t="shared" si="27"/>
        <v>0.35122838944494994</v>
      </c>
      <c r="BL20" s="24">
        <f t="shared" si="27"/>
        <v>0.25625861659497384</v>
      </c>
      <c r="BM20" s="24">
        <f t="shared" si="27"/>
        <v>0.21880734515897982</v>
      </c>
      <c r="BN20" s="24">
        <f t="shared" si="27"/>
        <v>0.21871523492670275</v>
      </c>
      <c r="BO20" s="24">
        <f t="shared" si="27"/>
        <v>0.21353696609657891</v>
      </c>
      <c r="BP20" s="24" t="e">
        <f t="shared" si="27"/>
        <v>#DIV/0!</v>
      </c>
      <c r="BQ20" s="24">
        <f t="shared" si="27"/>
        <v>0.2386278970044271</v>
      </c>
      <c r="BR20" s="21"/>
      <c r="BS20" s="35">
        <f t="shared" si="13"/>
        <v>43160</v>
      </c>
      <c r="BT20" s="24">
        <f t="shared" si="14"/>
        <v>4.4973138910207461E-3</v>
      </c>
      <c r="BU20" s="24">
        <f t="shared" si="15"/>
        <v>2.0076745970836103E-4</v>
      </c>
      <c r="BV20" s="24">
        <f t="shared" si="16"/>
        <v>5.0171143514965485E-3</v>
      </c>
      <c r="BW20" s="24">
        <f t="shared" si="17"/>
        <v>1.2844205679201795E-3</v>
      </c>
      <c r="BX20" s="24">
        <f t="shared" si="18"/>
        <v>2.8390636991557968E-3</v>
      </c>
      <c r="BY20" s="24">
        <f t="shared" si="19"/>
        <v>8.7797390636992322E-4</v>
      </c>
      <c r="BZ20" s="24">
        <f t="shared" si="20"/>
        <v>1.5121258633921616E-3</v>
      </c>
      <c r="CA20" s="24">
        <f t="shared" si="21"/>
        <v>7.1166538756715512E-4</v>
      </c>
      <c r="CB20" s="24">
        <f t="shared" si="22"/>
        <v>8.5878741366078267E-4</v>
      </c>
      <c r="CC20" s="24">
        <f t="shared" si="23"/>
        <v>4.4963929393706777E-3</v>
      </c>
      <c r="CD20" s="24">
        <f t="shared" si="24"/>
        <v>1.4974673829623801E-3</v>
      </c>
      <c r="CE20" s="24">
        <f t="shared" si="25"/>
        <v>8.1734458940905586E-4</v>
      </c>
      <c r="CF20" s="24">
        <f t="shared" si="26"/>
        <v>2.4610437452033767E-2</v>
      </c>
      <c r="CG20" s="21"/>
    </row>
    <row r="21" spans="1:85" x14ac:dyDescent="0.25">
      <c r="A21" s="31">
        <f>+[1]NAC!A22</f>
        <v>43191</v>
      </c>
      <c r="B21" s="17">
        <f>+[1]GBA!B22</f>
        <v>136.9</v>
      </c>
      <c r="C21" s="17">
        <f>+[1]GBA!C22</f>
        <v>131.30000000000001</v>
      </c>
      <c r="D21" s="17">
        <f>+[1]GBA!D22</f>
        <v>131.19999999999999</v>
      </c>
      <c r="E21" s="17">
        <f>+[1]GBA!E22</f>
        <v>124.6</v>
      </c>
      <c r="F21" s="17">
        <f>+[1]GBA!F22</f>
        <v>172.2</v>
      </c>
      <c r="G21" s="17">
        <f>+[1]GBA!G22</f>
        <v>128.4</v>
      </c>
      <c r="H21" s="17">
        <f>+[1]GBA!H22</f>
        <v>136.4</v>
      </c>
      <c r="I21" s="17">
        <f>+[1]GBA!I22</f>
        <v>133.80000000000001</v>
      </c>
      <c r="J21" s="17">
        <f>+[1]GBA!J22</f>
        <v>151.6</v>
      </c>
      <c r="K21" s="17">
        <f>+[1]GBA!K22</f>
        <v>130.9</v>
      </c>
      <c r="L21" s="17">
        <f>+[1]GBA!L22</f>
        <v>152.1</v>
      </c>
      <c r="M21" s="17">
        <f>+[1]GBA!M22</f>
        <v>133.6</v>
      </c>
      <c r="N21" s="17">
        <f>+[1]GBA!N22</f>
        <v>130.19999999999999</v>
      </c>
      <c r="O21" s="18">
        <f>+[1]GBA!R22</f>
        <v>126.8</v>
      </c>
      <c r="P21" s="19">
        <f>+[1]GBA!S22</f>
        <v>132.1</v>
      </c>
      <c r="Q21" s="20">
        <f>+[1]GBA!T22</f>
        <v>155.80000000000001</v>
      </c>
      <c r="R21" s="18">
        <f t="shared" si="4"/>
        <v>136.94177999999999</v>
      </c>
      <c r="S21" s="19">
        <f t="shared" si="5"/>
        <v>130.39428300694888</v>
      </c>
      <c r="T21" s="19">
        <f t="shared" si="6"/>
        <v>129.74242010379677</v>
      </c>
      <c r="U21" s="19">
        <f t="shared" si="7"/>
        <v>128.11975164920452</v>
      </c>
      <c r="V21" s="19"/>
      <c r="W21" s="20">
        <f t="shared" si="8"/>
        <v>133.44962492787076</v>
      </c>
      <c r="X21" s="21"/>
      <c r="Y21" s="41">
        <f t="shared" si="30"/>
        <v>2.5468164794007597E-2</v>
      </c>
      <c r="Z21" s="24">
        <f t="shared" si="30"/>
        <v>7.6745970836531452E-3</v>
      </c>
      <c r="AA21" s="24">
        <f t="shared" si="30"/>
        <v>1.1565150346954489E-2</v>
      </c>
      <c r="AB21" s="24">
        <f t="shared" si="28"/>
        <v>3.2311516155758113E-2</v>
      </c>
      <c r="AC21" s="24">
        <f t="shared" si="28"/>
        <v>6.6914498141263934E-2</v>
      </c>
      <c r="AD21" s="24">
        <f t="shared" si="28"/>
        <v>1.1023622047244164E-2</v>
      </c>
      <c r="AE21" s="24">
        <f t="shared" si="28"/>
        <v>1.4880952380952328E-2</v>
      </c>
      <c r="AF21" s="24">
        <f t="shared" si="28"/>
        <v>5.2714398111723293E-2</v>
      </c>
      <c r="AG21" s="24">
        <f t="shared" si="28"/>
        <v>7.3089700996677998E-3</v>
      </c>
      <c r="AH21" s="24">
        <f t="shared" si="28"/>
        <v>2.1857923497267784E-2</v>
      </c>
      <c r="AI21" s="24">
        <f t="shared" si="28"/>
        <v>5.9523809523809312E-3</v>
      </c>
      <c r="AJ21" s="24">
        <f t="shared" si="28"/>
        <v>2.2188217291507328E-2</v>
      </c>
      <c r="AK21" s="24">
        <f t="shared" si="28"/>
        <v>1.4018691588784993E-2</v>
      </c>
      <c r="AL21" s="24">
        <f t="shared" si="28"/>
        <v>-3.9277297721916904E-3</v>
      </c>
      <c r="AM21" s="24">
        <f t="shared" si="28"/>
        <v>2.1655065738592327E-2</v>
      </c>
      <c r="AN21" s="24">
        <f t="shared" si="28"/>
        <v>4.9158249158249179E-2</v>
      </c>
      <c r="AO21" s="24">
        <f t="shared" si="28"/>
        <v>2.5688926838036918E-2</v>
      </c>
      <c r="AP21" s="24">
        <f t="shared" si="29"/>
        <v>1.586541099741634E-2</v>
      </c>
      <c r="AQ21" s="24">
        <f t="shared" si="29"/>
        <v>2.1638464730031615E-2</v>
      </c>
      <c r="AR21" s="24">
        <f t="shared" si="29"/>
        <v>2.1397509465645337E-2</v>
      </c>
      <c r="AS21" s="24" t="e">
        <f t="shared" si="29"/>
        <v>#DIV/0!</v>
      </c>
      <c r="AT21" s="24">
        <f t="shared" si="12"/>
        <v>2.5152719111642963E-2</v>
      </c>
      <c r="AU21" s="21"/>
      <c r="AV21" s="24">
        <f t="shared" si="27"/>
        <v>0.25481209899175083</v>
      </c>
      <c r="AW21" s="24">
        <f t="shared" si="27"/>
        <v>0.20238095238095255</v>
      </c>
      <c r="AX21" s="24">
        <f t="shared" si="27"/>
        <v>0.19708029197080279</v>
      </c>
      <c r="AY21" s="24">
        <f t="shared" si="27"/>
        <v>0.16231343283582089</v>
      </c>
      <c r="AZ21" s="24">
        <f t="shared" si="27"/>
        <v>0.4857635893011214</v>
      </c>
      <c r="BA21" s="24">
        <f t="shared" si="27"/>
        <v>0.2441860465116279</v>
      </c>
      <c r="BB21" s="24">
        <f t="shared" si="27"/>
        <v>0.26062846580406651</v>
      </c>
      <c r="BC21" s="24">
        <f t="shared" si="27"/>
        <v>0.2730732635585158</v>
      </c>
      <c r="BD21" s="24">
        <f t="shared" si="27"/>
        <v>0.28257191201353637</v>
      </c>
      <c r="BE21" s="24">
        <f t="shared" si="27"/>
        <v>0.20756457564575648</v>
      </c>
      <c r="BF21" s="24">
        <f t="shared" si="27"/>
        <v>0.30782459157351671</v>
      </c>
      <c r="BG21" s="24">
        <f t="shared" si="27"/>
        <v>0.23361034164358263</v>
      </c>
      <c r="BH21" s="24">
        <f t="shared" si="27"/>
        <v>0.21003717472118955</v>
      </c>
      <c r="BI21" s="24">
        <f t="shared" si="27"/>
        <v>0.16866359447004609</v>
      </c>
      <c r="BJ21" s="24">
        <f t="shared" si="27"/>
        <v>0.22883720930232543</v>
      </c>
      <c r="BK21" s="24">
        <f t="shared" si="27"/>
        <v>0.36786654960491671</v>
      </c>
      <c r="BL21" s="24">
        <f t="shared" si="27"/>
        <v>0.2556785614699113</v>
      </c>
      <c r="BM21" s="24">
        <f t="shared" si="27"/>
        <v>0.20712711744471535</v>
      </c>
      <c r="BN21" s="24">
        <f t="shared" si="27"/>
        <v>0.21114292183605099</v>
      </c>
      <c r="BO21" s="24">
        <f t="shared" si="27"/>
        <v>0.2015440513917135</v>
      </c>
      <c r="BP21" s="24" t="e">
        <f t="shared" si="27"/>
        <v>#DIV/0!</v>
      </c>
      <c r="BQ21" s="24">
        <f t="shared" si="27"/>
        <v>0.23861098678865389</v>
      </c>
      <c r="BR21" s="21"/>
      <c r="BS21" s="35">
        <f t="shared" si="13"/>
        <v>43191</v>
      </c>
      <c r="BT21" s="24">
        <f t="shared" si="14"/>
        <v>1.7558052434456929E-3</v>
      </c>
      <c r="BU21" s="24">
        <f t="shared" si="15"/>
        <v>3.6741573033707863E-4</v>
      </c>
      <c r="BV21" s="24">
        <f t="shared" si="16"/>
        <v>2.4802247191011181E-3</v>
      </c>
      <c r="BW21" s="24">
        <f t="shared" si="17"/>
        <v>8.4620224719100991E-3</v>
      </c>
      <c r="BX21" s="24">
        <f t="shared" si="18"/>
        <v>6.5752808988764312E-4</v>
      </c>
      <c r="BY21" s="24">
        <f t="shared" si="19"/>
        <v>1.3183520599250936E-3</v>
      </c>
      <c r="BZ21" s="24">
        <f t="shared" si="20"/>
        <v>5.8167041198502025E-3</v>
      </c>
      <c r="CA21" s="24">
        <f t="shared" si="21"/>
        <v>2.3153558052434336E-4</v>
      </c>
      <c r="CB21" s="24">
        <f t="shared" si="22"/>
        <v>1.5646441947565605E-3</v>
      </c>
      <c r="CC21" s="24">
        <f t="shared" si="23"/>
        <v>2.0359550561797882E-4</v>
      </c>
      <c r="CD21" s="24">
        <f t="shared" si="24"/>
        <v>2.3547565543071206E-3</v>
      </c>
      <c r="CE21" s="24">
        <f t="shared" si="25"/>
        <v>4.7865168539325384E-4</v>
      </c>
      <c r="CF21" s="24">
        <f t="shared" si="26"/>
        <v>2.5691235955056183E-2</v>
      </c>
      <c r="CG21" s="21"/>
    </row>
    <row r="22" spans="1:85" x14ac:dyDescent="0.25">
      <c r="A22" s="31">
        <f>+[1]NAC!A23</f>
        <v>43221</v>
      </c>
      <c r="B22" s="17">
        <f>+[1]GBA!B23</f>
        <v>139.6</v>
      </c>
      <c r="C22" s="17">
        <f>+[1]GBA!C23</f>
        <v>136.19999999999999</v>
      </c>
      <c r="D22" s="17">
        <f>+[1]GBA!D23</f>
        <v>133</v>
      </c>
      <c r="E22" s="17">
        <f>+[1]GBA!E23</f>
        <v>126.7</v>
      </c>
      <c r="F22" s="17">
        <f>+[1]GBA!F23</f>
        <v>170</v>
      </c>
      <c r="G22" s="17">
        <f>+[1]GBA!G23</f>
        <v>131.4</v>
      </c>
      <c r="H22" s="17">
        <f>+[1]GBA!H23</f>
        <v>139.5</v>
      </c>
      <c r="I22" s="17">
        <f>+[1]GBA!I23</f>
        <v>136.4</v>
      </c>
      <c r="J22" s="17">
        <f>+[1]GBA!J23</f>
        <v>157</v>
      </c>
      <c r="K22" s="17">
        <f>+[1]GBA!K23</f>
        <v>133.4</v>
      </c>
      <c r="L22" s="17">
        <f>+[1]GBA!L23</f>
        <v>152.5</v>
      </c>
      <c r="M22" s="17">
        <f>+[1]GBA!M23</f>
        <v>136.4</v>
      </c>
      <c r="N22" s="17">
        <f>+[1]GBA!N23</f>
        <v>132.19999999999999</v>
      </c>
      <c r="O22" s="18">
        <f>+[1]GBA!R23</f>
        <v>130.80000000000001</v>
      </c>
      <c r="P22" s="19">
        <f>+[1]GBA!S23</f>
        <v>135.4</v>
      </c>
      <c r="Q22" s="20">
        <f>+[1]GBA!T23</f>
        <v>155.69999999999999</v>
      </c>
      <c r="R22" s="18">
        <f t="shared" si="4"/>
        <v>139.58445</v>
      </c>
      <c r="S22" s="19">
        <f t="shared" si="5"/>
        <v>133.76577700568541</v>
      </c>
      <c r="T22" s="19">
        <f t="shared" si="6"/>
        <v>132.27563507238463</v>
      </c>
      <c r="U22" s="19">
        <f t="shared" si="7"/>
        <v>130.54074505238651</v>
      </c>
      <c r="V22" s="19"/>
      <c r="W22" s="20">
        <f t="shared" si="8"/>
        <v>136.06907097518754</v>
      </c>
      <c r="X22" s="21"/>
      <c r="Y22" s="41">
        <f t="shared" si="30"/>
        <v>1.9722425127830512E-2</v>
      </c>
      <c r="Z22" s="24">
        <f t="shared" si="30"/>
        <v>3.7319116527037233E-2</v>
      </c>
      <c r="AA22" s="24">
        <f t="shared" si="30"/>
        <v>1.371951219512213E-2</v>
      </c>
      <c r="AB22" s="24">
        <f t="shared" si="28"/>
        <v>1.6853932584269815E-2</v>
      </c>
      <c r="AC22" s="24">
        <f t="shared" si="28"/>
        <v>-1.2775842044134622E-2</v>
      </c>
      <c r="AD22" s="24">
        <f t="shared" si="28"/>
        <v>2.3364485981308469E-2</v>
      </c>
      <c r="AE22" s="24">
        <f t="shared" si="28"/>
        <v>2.2727272727272707E-2</v>
      </c>
      <c r="AF22" s="24">
        <f t="shared" si="28"/>
        <v>1.9431988041853421E-2</v>
      </c>
      <c r="AG22" s="24">
        <f t="shared" si="28"/>
        <v>3.5620052770448662E-2</v>
      </c>
      <c r="AH22" s="24">
        <f t="shared" si="28"/>
        <v>1.9098548510313229E-2</v>
      </c>
      <c r="AI22" s="24">
        <f t="shared" si="28"/>
        <v>2.629848783694877E-3</v>
      </c>
      <c r="AJ22" s="24">
        <f t="shared" si="28"/>
        <v>2.0958083832335328E-2</v>
      </c>
      <c r="AK22" s="24">
        <f t="shared" si="28"/>
        <v>1.5360983102918668E-2</v>
      </c>
      <c r="AL22" s="24">
        <f t="shared" si="28"/>
        <v>3.1545741324921162E-2</v>
      </c>
      <c r="AM22" s="24">
        <f t="shared" si="28"/>
        <v>2.4981074943224879E-2</v>
      </c>
      <c r="AN22" s="24">
        <f t="shared" si="28"/>
        <v>-6.4184852374848944E-4</v>
      </c>
      <c r="AO22" s="24">
        <f t="shared" si="28"/>
        <v>1.9297762888725423E-2</v>
      </c>
      <c r="AP22" s="24">
        <f t="shared" si="29"/>
        <v>2.5856148912271282E-2</v>
      </c>
      <c r="AQ22" s="24">
        <f t="shared" si="29"/>
        <v>1.9524955419832901E-2</v>
      </c>
      <c r="AR22" s="24">
        <f t="shared" si="29"/>
        <v>1.8896332314245701E-2</v>
      </c>
      <c r="AS22" s="24" t="e">
        <f t="shared" si="29"/>
        <v>#DIV/0!</v>
      </c>
      <c r="AT22" s="24">
        <f t="shared" si="12"/>
        <v>1.9628725436527716E-2</v>
      </c>
      <c r="AU22" s="21"/>
      <c r="AV22" s="24">
        <f t="shared" si="27"/>
        <v>0.26334841628959271</v>
      </c>
      <c r="AW22" s="24">
        <f t="shared" si="27"/>
        <v>0.23369565217391286</v>
      </c>
      <c r="AX22" s="24">
        <f t="shared" si="27"/>
        <v>0.19175627240143367</v>
      </c>
      <c r="AY22" s="24">
        <f t="shared" si="27"/>
        <v>0.17423540315106578</v>
      </c>
      <c r="AZ22" s="24">
        <f t="shared" si="27"/>
        <v>0.44067796610169485</v>
      </c>
      <c r="BA22" s="24">
        <f t="shared" si="27"/>
        <v>0.2361241768579494</v>
      </c>
      <c r="BB22" s="24">
        <f t="shared" si="27"/>
        <v>0.27049180327868849</v>
      </c>
      <c r="BC22" s="24">
        <f t="shared" si="27"/>
        <v>0.28436911487758953</v>
      </c>
      <c r="BD22" s="24">
        <f t="shared" si="27"/>
        <v>0.32825719120135366</v>
      </c>
      <c r="BE22" s="24">
        <f t="shared" si="27"/>
        <v>0.22049405306495884</v>
      </c>
      <c r="BF22" s="24">
        <f t="shared" si="27"/>
        <v>0.28691983122362874</v>
      </c>
      <c r="BG22" s="24">
        <f t="shared" si="27"/>
        <v>0.24566210045662107</v>
      </c>
      <c r="BH22" s="24">
        <f t="shared" si="27"/>
        <v>0.2117323556370303</v>
      </c>
      <c r="BI22" s="24">
        <f t="shared" si="27"/>
        <v>0.21111111111111125</v>
      </c>
      <c r="BJ22" s="24">
        <f t="shared" si="27"/>
        <v>0.23992673992673996</v>
      </c>
      <c r="BK22" s="24">
        <f t="shared" si="27"/>
        <v>0.35156249999999978</v>
      </c>
      <c r="BL22" s="24">
        <f t="shared" si="27"/>
        <v>0.26362703351419858</v>
      </c>
      <c r="BM22" s="24">
        <f t="shared" si="27"/>
        <v>0.22312183652630746</v>
      </c>
      <c r="BN22" s="24">
        <f t="shared" si="27"/>
        <v>0.21911493151840244</v>
      </c>
      <c r="BO22" s="24">
        <f t="shared" si="27"/>
        <v>0.20780144008358303</v>
      </c>
      <c r="BP22" s="24" t="e">
        <f t="shared" si="27"/>
        <v>#DIV/0!</v>
      </c>
      <c r="BQ22" s="24">
        <f t="shared" si="27"/>
        <v>0.24713959697586474</v>
      </c>
      <c r="BR22" s="21"/>
      <c r="BS22" s="35">
        <f t="shared" si="13"/>
        <v>43221</v>
      </c>
      <c r="BT22" s="24">
        <f t="shared" si="14"/>
        <v>8.3897735573410862E-3</v>
      </c>
      <c r="BU22" s="24">
        <f t="shared" si="15"/>
        <v>4.2994886778670831E-4</v>
      </c>
      <c r="BV22" s="24">
        <f t="shared" si="16"/>
        <v>1.3023374726077483E-3</v>
      </c>
      <c r="BW22" s="24">
        <f t="shared" si="17"/>
        <v>-1.6809349890430883E-3</v>
      </c>
      <c r="BX22" s="24">
        <f t="shared" si="18"/>
        <v>1.3739956172388605E-3</v>
      </c>
      <c r="BY22" s="24">
        <f t="shared" si="19"/>
        <v>1.9926953981007998E-3</v>
      </c>
      <c r="BZ22" s="24">
        <f t="shared" si="20"/>
        <v>2.2011687363038667E-3</v>
      </c>
      <c r="CA22" s="24">
        <f t="shared" si="21"/>
        <v>1.1084002921840771E-3</v>
      </c>
      <c r="CB22" s="24">
        <f t="shared" si="22"/>
        <v>1.362308254200146E-3</v>
      </c>
      <c r="CC22" s="24">
        <f t="shared" si="23"/>
        <v>8.8239590942294888E-5</v>
      </c>
      <c r="CD22" s="24">
        <f t="shared" si="24"/>
        <v>2.2170927684441286E-3</v>
      </c>
      <c r="CE22" s="24">
        <f t="shared" si="25"/>
        <v>5.1862673484295093E-4</v>
      </c>
      <c r="CF22" s="24">
        <f t="shared" si="26"/>
        <v>1.9303652300949579E-2</v>
      </c>
      <c r="CG22" s="21"/>
    </row>
    <row r="23" spans="1:85" x14ac:dyDescent="0.25">
      <c r="A23" s="31">
        <f>+[1]NAC!A24</f>
        <v>43252</v>
      </c>
      <c r="B23" s="17">
        <f>+[1]GBA!B24</f>
        <v>145.1</v>
      </c>
      <c r="C23" s="17">
        <f>+[1]GBA!C24</f>
        <v>142.6</v>
      </c>
      <c r="D23" s="17">
        <f>+[1]GBA!D24</f>
        <v>134.5</v>
      </c>
      <c r="E23" s="17">
        <f>+[1]GBA!E24</f>
        <v>129.4</v>
      </c>
      <c r="F23" s="17">
        <f>+[1]GBA!F24</f>
        <v>176.6</v>
      </c>
      <c r="G23" s="17">
        <f>+[1]GBA!G24</f>
        <v>136.5</v>
      </c>
      <c r="H23" s="17">
        <f>+[1]GBA!H24</f>
        <v>146.19999999999999</v>
      </c>
      <c r="I23" s="17">
        <f>+[1]GBA!I24</f>
        <v>145.30000000000001</v>
      </c>
      <c r="J23" s="17">
        <f>+[1]GBA!J24</f>
        <v>157.4</v>
      </c>
      <c r="K23" s="17">
        <f>+[1]GBA!K24</f>
        <v>138.6</v>
      </c>
      <c r="L23" s="17">
        <f>+[1]GBA!L24</f>
        <v>154.80000000000001</v>
      </c>
      <c r="M23" s="17">
        <f>+[1]GBA!M24</f>
        <v>140.6</v>
      </c>
      <c r="N23" s="17">
        <f>+[1]GBA!N24</f>
        <v>135.9</v>
      </c>
      <c r="O23" s="18">
        <f>+[1]GBA!R24</f>
        <v>135</v>
      </c>
      <c r="P23" s="19">
        <f>+[1]GBA!S24</f>
        <v>141.1</v>
      </c>
      <c r="Q23" s="20">
        <f>+[1]GBA!T24</f>
        <v>161.19999999999999</v>
      </c>
      <c r="R23" s="18">
        <f t="shared" si="4"/>
        <v>145.04938000000001</v>
      </c>
      <c r="S23" s="19">
        <f t="shared" si="5"/>
        <v>138.61852495262164</v>
      </c>
      <c r="T23" s="19">
        <f t="shared" si="6"/>
        <v>136.43720295001364</v>
      </c>
      <c r="U23" s="19">
        <f t="shared" si="7"/>
        <v>134.68614668218859</v>
      </c>
      <c r="V23" s="19"/>
      <c r="W23" s="20">
        <f t="shared" si="8"/>
        <v>141.39717253317943</v>
      </c>
      <c r="X23" s="21"/>
      <c r="Y23" s="41">
        <f t="shared" si="30"/>
        <v>3.9398280802292351E-2</v>
      </c>
      <c r="Z23" s="24">
        <f t="shared" si="30"/>
        <v>4.6989720998531714E-2</v>
      </c>
      <c r="AA23" s="24">
        <f t="shared" si="30"/>
        <v>1.1278195488721776E-2</v>
      </c>
      <c r="AB23" s="24">
        <f t="shared" si="28"/>
        <v>2.1310181531176031E-2</v>
      </c>
      <c r="AC23" s="24">
        <f t="shared" si="28"/>
        <v>3.8823529411764701E-2</v>
      </c>
      <c r="AD23" s="24">
        <f t="shared" si="28"/>
        <v>3.8812785388127713E-2</v>
      </c>
      <c r="AE23" s="24">
        <f t="shared" si="28"/>
        <v>4.8028673835125435E-2</v>
      </c>
      <c r="AF23" s="24">
        <f t="shared" si="28"/>
        <v>6.524926686217003E-2</v>
      </c>
      <c r="AG23" s="24">
        <f t="shared" si="28"/>
        <v>2.5477707006369421E-3</v>
      </c>
      <c r="AH23" s="24">
        <f t="shared" si="28"/>
        <v>3.8980509745127456E-2</v>
      </c>
      <c r="AI23" s="24">
        <f t="shared" si="28"/>
        <v>1.5081967213114833E-2</v>
      </c>
      <c r="AJ23" s="24">
        <f t="shared" si="28"/>
        <v>3.0791788856304958E-2</v>
      </c>
      <c r="AK23" s="24">
        <f t="shared" si="28"/>
        <v>2.7987897125567374E-2</v>
      </c>
      <c r="AL23" s="24">
        <f t="shared" si="28"/>
        <v>3.2110091743119185E-2</v>
      </c>
      <c r="AM23" s="24">
        <f t="shared" si="28"/>
        <v>4.2097488921713389E-2</v>
      </c>
      <c r="AN23" s="24">
        <f t="shared" si="28"/>
        <v>3.5324341682723137E-2</v>
      </c>
      <c r="AO23" s="24">
        <f t="shared" si="28"/>
        <v>3.9151424102040089E-2</v>
      </c>
      <c r="AP23" s="24">
        <f t="shared" si="29"/>
        <v>3.6277948333002907E-2</v>
      </c>
      <c r="AQ23" s="24">
        <f t="shared" si="29"/>
        <v>3.1461333565714567E-2</v>
      </c>
      <c r="AR23" s="24">
        <f t="shared" si="29"/>
        <v>3.1755614908881569E-2</v>
      </c>
      <c r="AS23" s="24" t="e">
        <f t="shared" si="29"/>
        <v>#DIV/0!</v>
      </c>
      <c r="AT23" s="24">
        <f t="shared" si="12"/>
        <v>3.9157330316185401E-2</v>
      </c>
      <c r="AU23" s="21"/>
      <c r="AV23" s="24">
        <f t="shared" si="27"/>
        <v>0.29553571428571423</v>
      </c>
      <c r="AW23" s="24">
        <f t="shared" si="27"/>
        <v>0.27549194991055459</v>
      </c>
      <c r="AX23" s="24">
        <f t="shared" si="27"/>
        <v>0.19875222816399285</v>
      </c>
      <c r="AY23" s="24">
        <f t="shared" si="27"/>
        <v>0.19152854511970552</v>
      </c>
      <c r="AZ23" s="24">
        <f t="shared" si="27"/>
        <v>0.46071133167907341</v>
      </c>
      <c r="BA23" s="24">
        <f t="shared" si="27"/>
        <v>0.2674094707520891</v>
      </c>
      <c r="BB23" s="24">
        <f t="shared" si="27"/>
        <v>0.31474820143884874</v>
      </c>
      <c r="BC23" s="24">
        <f t="shared" si="27"/>
        <v>0.36431924882629119</v>
      </c>
      <c r="BD23" s="24">
        <f t="shared" si="27"/>
        <v>0.30730897009966784</v>
      </c>
      <c r="BE23" s="24">
        <f t="shared" si="27"/>
        <v>0.23090586145648317</v>
      </c>
      <c r="BF23" s="24">
        <f t="shared" si="27"/>
        <v>0.29648241206030157</v>
      </c>
      <c r="BG23" s="24">
        <f t="shared" si="27"/>
        <v>0.26325247079964065</v>
      </c>
      <c r="BH23" s="24">
        <f t="shared" si="27"/>
        <v>0.23321234119782219</v>
      </c>
      <c r="BI23" s="24">
        <f t="shared" si="27"/>
        <v>0.23175182481751833</v>
      </c>
      <c r="BJ23" s="24">
        <f t="shared" si="27"/>
        <v>0.27231740306582486</v>
      </c>
      <c r="BK23" s="24">
        <f t="shared" si="27"/>
        <v>0.3848797250859104</v>
      </c>
      <c r="BL23" s="24">
        <f t="shared" si="27"/>
        <v>0.29521118952954128</v>
      </c>
      <c r="BM23" s="24">
        <f t="shared" si="27"/>
        <v>0.24989017407960201</v>
      </c>
      <c r="BN23" s="24">
        <f t="shared" si="27"/>
        <v>0.23791255048648163</v>
      </c>
      <c r="BO23" s="24">
        <f t="shared" si="27"/>
        <v>0.22710384553786311</v>
      </c>
      <c r="BP23" s="24" t="e">
        <f t="shared" si="27"/>
        <v>#DIV/0!</v>
      </c>
      <c r="BQ23" s="24">
        <f t="shared" si="27"/>
        <v>0.28063538773020102</v>
      </c>
      <c r="BR23" s="21"/>
      <c r="BS23" s="35">
        <f t="shared" si="13"/>
        <v>43252</v>
      </c>
      <c r="BT23" s="24">
        <f t="shared" si="14"/>
        <v>1.0746131805157603E-2</v>
      </c>
      <c r="BU23" s="24">
        <f t="shared" si="15"/>
        <v>3.5136103151862469E-4</v>
      </c>
      <c r="BV23" s="24">
        <f t="shared" si="16"/>
        <v>1.642048710601721E-3</v>
      </c>
      <c r="BW23" s="24">
        <f t="shared" si="17"/>
        <v>4.9452722063037212E-3</v>
      </c>
      <c r="BX23" s="24">
        <f t="shared" si="18"/>
        <v>2.2906160458452699E-3</v>
      </c>
      <c r="BY23" s="24">
        <f t="shared" si="19"/>
        <v>4.2234957020057234E-3</v>
      </c>
      <c r="BZ23" s="24">
        <f t="shared" si="20"/>
        <v>7.3890401146131856E-3</v>
      </c>
      <c r="CA23" s="24">
        <f t="shared" si="21"/>
        <v>8.0515759312322054E-5</v>
      </c>
      <c r="CB23" s="24">
        <f t="shared" si="22"/>
        <v>2.7787965616045784E-3</v>
      </c>
      <c r="CC23" s="24">
        <f t="shared" si="23"/>
        <v>4.9756446991404261E-4</v>
      </c>
      <c r="CD23" s="24">
        <f t="shared" si="24"/>
        <v>3.2613180515759224E-3</v>
      </c>
      <c r="CE23" s="24">
        <f t="shared" si="25"/>
        <v>9.4090257879656588E-4</v>
      </c>
      <c r="CF23" s="24">
        <f t="shared" si="26"/>
        <v>3.9147063037249283E-2</v>
      </c>
      <c r="CG23" s="21"/>
    </row>
    <row r="24" spans="1:85" x14ac:dyDescent="0.25">
      <c r="A24" s="31">
        <f>+[1]NAC!A25</f>
        <v>43282</v>
      </c>
      <c r="B24" s="17">
        <f>+[1]GBA!B25</f>
        <v>149.1</v>
      </c>
      <c r="C24" s="17">
        <f>+[1]GBA!C25</f>
        <v>148.30000000000001</v>
      </c>
      <c r="D24" s="17">
        <f>+[1]GBA!D25</f>
        <v>138</v>
      </c>
      <c r="E24" s="17">
        <f>+[1]GBA!E25</f>
        <v>128.6</v>
      </c>
      <c r="F24" s="17">
        <f>+[1]GBA!F25</f>
        <v>176.6</v>
      </c>
      <c r="G24" s="17">
        <f>+[1]GBA!G25</f>
        <v>142.4</v>
      </c>
      <c r="H24" s="17">
        <f>+[1]GBA!H25</f>
        <v>149.80000000000001</v>
      </c>
      <c r="I24" s="17">
        <f>+[1]GBA!I25</f>
        <v>151.6</v>
      </c>
      <c r="J24" s="17">
        <f>+[1]GBA!J25</f>
        <v>158</v>
      </c>
      <c r="K24" s="17">
        <f>+[1]GBA!K25</f>
        <v>145.19999999999999</v>
      </c>
      <c r="L24" s="17">
        <f>+[1]GBA!L25</f>
        <v>158.19999999999999</v>
      </c>
      <c r="M24" s="17">
        <f>+[1]GBA!M25</f>
        <v>144.80000000000001</v>
      </c>
      <c r="N24" s="17">
        <f>+[1]GBA!N25</f>
        <v>141.80000000000001</v>
      </c>
      <c r="O24" s="18">
        <f>+[1]GBA!R25</f>
        <v>140.5</v>
      </c>
      <c r="P24" s="19">
        <f>+[1]GBA!S25</f>
        <v>145.19999999999999</v>
      </c>
      <c r="Q24" s="20">
        <f>+[1]GBA!T25</f>
        <v>164.5</v>
      </c>
      <c r="R24" s="18">
        <f t="shared" si="4"/>
        <v>149.12551999999997</v>
      </c>
      <c r="S24" s="19">
        <f t="shared" si="5"/>
        <v>143.21364497789014</v>
      </c>
      <c r="T24" s="19">
        <f t="shared" si="6"/>
        <v>140.42272603113904</v>
      </c>
      <c r="U24" s="19">
        <f t="shared" si="7"/>
        <v>138.5814512999612</v>
      </c>
      <c r="V24" s="19"/>
      <c r="W24" s="20">
        <f t="shared" si="8"/>
        <v>145.5716868628582</v>
      </c>
      <c r="X24" s="21"/>
      <c r="Y24" s="41">
        <f t="shared" si="30"/>
        <v>2.7567195037904835E-2</v>
      </c>
      <c r="Z24" s="24">
        <f t="shared" si="30"/>
        <v>3.9971949509116422E-2</v>
      </c>
      <c r="AA24" s="24">
        <f t="shared" si="30"/>
        <v>2.6022304832713727E-2</v>
      </c>
      <c r="AB24" s="24">
        <f t="shared" si="28"/>
        <v>-6.1823802163833985E-3</v>
      </c>
      <c r="AC24" s="24">
        <f t="shared" si="28"/>
        <v>0</v>
      </c>
      <c r="AD24" s="24">
        <f t="shared" si="28"/>
        <v>4.3223443223443292E-2</v>
      </c>
      <c r="AE24" s="24">
        <f t="shared" si="28"/>
        <v>2.4623803009576006E-2</v>
      </c>
      <c r="AF24" s="24">
        <f t="shared" si="28"/>
        <v>4.3358568479008763E-2</v>
      </c>
      <c r="AG24" s="24">
        <f t="shared" si="28"/>
        <v>3.8119440914865521E-3</v>
      </c>
      <c r="AH24" s="24">
        <f t="shared" si="28"/>
        <v>4.7619047619047672E-2</v>
      </c>
      <c r="AI24" s="24">
        <f t="shared" si="28"/>
        <v>2.1963824289405576E-2</v>
      </c>
      <c r="AJ24" s="24">
        <f t="shared" si="28"/>
        <v>2.9871977240398362E-2</v>
      </c>
      <c r="AK24" s="24">
        <f t="shared" si="28"/>
        <v>4.3414275202354746E-2</v>
      </c>
      <c r="AL24" s="24">
        <f t="shared" si="28"/>
        <v>4.0740740740740744E-2</v>
      </c>
      <c r="AM24" s="24">
        <f t="shared" si="28"/>
        <v>2.9057406094967986E-2</v>
      </c>
      <c r="AN24" s="24">
        <f t="shared" si="28"/>
        <v>2.0471464019851116E-2</v>
      </c>
      <c r="AO24" s="24">
        <f t="shared" si="28"/>
        <v>2.8101740248734242E-2</v>
      </c>
      <c r="AP24" s="24">
        <f t="shared" si="29"/>
        <v>3.3149393465549126E-2</v>
      </c>
      <c r="AQ24" s="24">
        <f t="shared" si="29"/>
        <v>2.9211410047636166E-2</v>
      </c>
      <c r="AR24" s="24">
        <f t="shared" si="29"/>
        <v>2.8921345763674777E-2</v>
      </c>
      <c r="AS24" s="24" t="e">
        <f t="shared" si="29"/>
        <v>#DIV/0!</v>
      </c>
      <c r="AT24" s="24">
        <f t="shared" si="12"/>
        <v>2.9523322531072482E-2</v>
      </c>
      <c r="AU24" s="21"/>
      <c r="AV24" s="24">
        <f t="shared" si="27"/>
        <v>0.30904302019315177</v>
      </c>
      <c r="AW24" s="24">
        <f t="shared" si="27"/>
        <v>0.31007067137809186</v>
      </c>
      <c r="AX24" s="24">
        <f t="shared" si="27"/>
        <v>0.19068162208800676</v>
      </c>
      <c r="AY24" s="24">
        <f t="shared" si="27"/>
        <v>0.20637898686679179</v>
      </c>
      <c r="AZ24" s="24">
        <f t="shared" si="27"/>
        <v>0.42534301856335754</v>
      </c>
      <c r="BA24" s="24">
        <f t="shared" si="27"/>
        <v>0.28985507246376807</v>
      </c>
      <c r="BB24" s="24">
        <f t="shared" si="27"/>
        <v>0.30260869565217408</v>
      </c>
      <c r="BC24" s="24">
        <f t="shared" si="27"/>
        <v>0.40240518038852913</v>
      </c>
      <c r="BD24" s="24">
        <f t="shared" si="27"/>
        <v>0.30470685383980189</v>
      </c>
      <c r="BE24" s="24">
        <f t="shared" si="27"/>
        <v>0.2506459948320412</v>
      </c>
      <c r="BF24" s="24">
        <f t="shared" si="27"/>
        <v>0.31613976705490843</v>
      </c>
      <c r="BG24" s="24">
        <f t="shared" si="27"/>
        <v>0.26906222611744091</v>
      </c>
      <c r="BH24" s="24">
        <f t="shared" si="27"/>
        <v>0.26833631484794296</v>
      </c>
      <c r="BI24" s="24">
        <f t="shared" si="27"/>
        <v>0.27611262488646693</v>
      </c>
      <c r="BJ24" s="24">
        <f t="shared" si="27"/>
        <v>0.2872340425531914</v>
      </c>
      <c r="BK24" s="24">
        <f t="shared" si="27"/>
        <v>0.38468013468013473</v>
      </c>
      <c r="BL24" s="24">
        <f t="shared" si="27"/>
        <v>0.3088475327180018</v>
      </c>
      <c r="BM24" s="24">
        <f t="shared" si="27"/>
        <v>0.27194187853453067</v>
      </c>
      <c r="BN24" s="24">
        <f t="shared" si="27"/>
        <v>0.25476522071074004</v>
      </c>
      <c r="BO24" s="24">
        <f t="shared" si="27"/>
        <v>0.2485828102416654</v>
      </c>
      <c r="BP24" s="24" t="e">
        <f t="shared" si="27"/>
        <v>#DIV/0!</v>
      </c>
      <c r="BQ24" s="24">
        <f t="shared" si="27"/>
        <v>0.2985135573806379</v>
      </c>
      <c r="BR24" s="21"/>
      <c r="BS24" s="35">
        <f t="shared" si="13"/>
        <v>43282</v>
      </c>
      <c r="BT24" s="24">
        <f t="shared" si="14"/>
        <v>9.2079944865610195E-3</v>
      </c>
      <c r="BU24" s="24">
        <f t="shared" si="15"/>
        <v>7.8876636802205379E-4</v>
      </c>
      <c r="BV24" s="24">
        <f t="shared" si="16"/>
        <v>-4.680909717436318E-4</v>
      </c>
      <c r="BW24" s="24">
        <f t="shared" si="17"/>
        <v>0</v>
      </c>
      <c r="BX24" s="24">
        <f t="shared" si="18"/>
        <v>2.5494831150930423E-3</v>
      </c>
      <c r="BY24" s="24">
        <f t="shared" si="19"/>
        <v>2.1833218470020811E-3</v>
      </c>
      <c r="BZ24" s="24">
        <f t="shared" si="20"/>
        <v>5.032184700206741E-3</v>
      </c>
      <c r="CA24" s="24">
        <f t="shared" si="21"/>
        <v>1.1619572708476803E-4</v>
      </c>
      <c r="CB24" s="24">
        <f t="shared" si="22"/>
        <v>3.3932460372157105E-3</v>
      </c>
      <c r="CC24" s="24">
        <f t="shared" si="23"/>
        <v>7.0764989662301398E-4</v>
      </c>
      <c r="CD24" s="24">
        <f t="shared" si="24"/>
        <v>3.1376981392143475E-3</v>
      </c>
      <c r="CE24" s="24">
        <f t="shared" si="25"/>
        <v>1.4434872501722963E-3</v>
      </c>
      <c r="CF24" s="24">
        <f t="shared" si="26"/>
        <v>2.809193659545144E-2</v>
      </c>
      <c r="CG24" s="21"/>
    </row>
    <row r="25" spans="1:85" x14ac:dyDescent="0.25">
      <c r="A25" s="31">
        <f>+[1]NAC!A26</f>
        <v>43313</v>
      </c>
      <c r="B25" s="17">
        <f>+[1]GBA!B26</f>
        <v>155.19999999999999</v>
      </c>
      <c r="C25" s="17">
        <f>+[1]GBA!C26</f>
        <v>153.4</v>
      </c>
      <c r="D25" s="17">
        <f>+[1]GBA!D26</f>
        <v>139.5</v>
      </c>
      <c r="E25" s="17">
        <f>+[1]GBA!E26</f>
        <v>129.5</v>
      </c>
      <c r="F25" s="17">
        <f>+[1]GBA!F26</f>
        <v>191.8</v>
      </c>
      <c r="G25" s="17">
        <f>+[1]GBA!G26</f>
        <v>146.9</v>
      </c>
      <c r="H25" s="17">
        <f>+[1]GBA!H26</f>
        <v>157.30000000000001</v>
      </c>
      <c r="I25" s="17">
        <f>+[1]GBA!I26</f>
        <v>156.6</v>
      </c>
      <c r="J25" s="17">
        <f>+[1]GBA!J26</f>
        <v>182.2</v>
      </c>
      <c r="K25" s="17">
        <f>+[1]GBA!K26</f>
        <v>147.30000000000001</v>
      </c>
      <c r="L25" s="17">
        <f>+[1]GBA!L26</f>
        <v>161.4</v>
      </c>
      <c r="M25" s="17">
        <f>+[1]GBA!M26</f>
        <v>148.4</v>
      </c>
      <c r="N25" s="17">
        <f>+[1]GBA!N26</f>
        <v>149.6</v>
      </c>
      <c r="O25" s="18">
        <f>+[1]GBA!R26</f>
        <v>142.6</v>
      </c>
      <c r="P25" s="19">
        <f>+[1]GBA!S26</f>
        <v>149.9</v>
      </c>
      <c r="Q25" s="20">
        <f>+[1]GBA!T26</f>
        <v>176.4</v>
      </c>
      <c r="R25" s="18">
        <f t="shared" si="4"/>
        <v>155.15844999999999</v>
      </c>
      <c r="S25" s="19">
        <f t="shared" si="5"/>
        <v>147.0463202779533</v>
      </c>
      <c r="T25" s="19">
        <f t="shared" si="6"/>
        <v>143.65233542747885</v>
      </c>
      <c r="U25" s="19">
        <f t="shared" si="7"/>
        <v>141.65525805199849</v>
      </c>
      <c r="V25" s="19"/>
      <c r="W25" s="20">
        <f t="shared" si="8"/>
        <v>150.97326408924792</v>
      </c>
      <c r="X25" s="21"/>
      <c r="Y25" s="41">
        <f t="shared" si="30"/>
        <v>4.091213950368866E-2</v>
      </c>
      <c r="Z25" s="24">
        <f t="shared" si="30"/>
        <v>3.4389750505731564E-2</v>
      </c>
      <c r="AA25" s="24">
        <f t="shared" si="30"/>
        <v>1.0869565217391353E-2</v>
      </c>
      <c r="AB25" s="24">
        <f t="shared" si="28"/>
        <v>6.9984447900466318E-3</v>
      </c>
      <c r="AC25" s="24">
        <f t="shared" si="28"/>
        <v>8.6070215175538145E-2</v>
      </c>
      <c r="AD25" s="24">
        <f t="shared" si="28"/>
        <v>3.1601123595505598E-2</v>
      </c>
      <c r="AE25" s="24">
        <f t="shared" si="28"/>
        <v>5.0066755674232244E-2</v>
      </c>
      <c r="AF25" s="24">
        <f t="shared" si="28"/>
        <v>3.2981530343007881E-2</v>
      </c>
      <c r="AG25" s="24">
        <f t="shared" si="28"/>
        <v>0.15316455696202524</v>
      </c>
      <c r="AH25" s="24">
        <f t="shared" si="28"/>
        <v>1.4462809917355601E-2</v>
      </c>
      <c r="AI25" s="24">
        <f t="shared" si="28"/>
        <v>2.0227560050569027E-2</v>
      </c>
      <c r="AJ25" s="24">
        <f t="shared" si="28"/>
        <v>2.4861878453038555E-2</v>
      </c>
      <c r="AK25" s="24">
        <f t="shared" si="28"/>
        <v>5.500705218617763E-2</v>
      </c>
      <c r="AL25" s="24">
        <f t="shared" si="28"/>
        <v>1.4946619217081736E-2</v>
      </c>
      <c r="AM25" s="24">
        <f t="shared" si="28"/>
        <v>3.2369146005509775E-2</v>
      </c>
      <c r="AN25" s="24">
        <f t="shared" si="28"/>
        <v>7.2340425531914887E-2</v>
      </c>
      <c r="AO25" s="24">
        <f t="shared" si="28"/>
        <v>4.0455382821129593E-2</v>
      </c>
      <c r="AP25" s="24">
        <f t="shared" si="29"/>
        <v>2.6761942276204653E-2</v>
      </c>
      <c r="AQ25" s="24">
        <f t="shared" si="29"/>
        <v>2.2999193133621754E-2</v>
      </c>
      <c r="AR25" s="24">
        <f t="shared" si="29"/>
        <v>2.218050628856516E-2</v>
      </c>
      <c r="AS25" s="24" t="e">
        <f t="shared" si="29"/>
        <v>#DIV/0!</v>
      </c>
      <c r="AT25" s="24">
        <f t="shared" si="12"/>
        <v>3.7105960250900294E-2</v>
      </c>
      <c r="AU25" s="21"/>
      <c r="AV25" s="24">
        <f t="shared" si="27"/>
        <v>0.34256055363321791</v>
      </c>
      <c r="AW25" s="24">
        <f t="shared" si="27"/>
        <v>0.32584269662921339</v>
      </c>
      <c r="AX25" s="24">
        <f t="shared" si="27"/>
        <v>0.18824531516183973</v>
      </c>
      <c r="AY25" s="24">
        <f t="shared" si="27"/>
        <v>0.22632575757575757</v>
      </c>
      <c r="AZ25" s="24">
        <f t="shared" si="27"/>
        <v>0.50786163522012595</v>
      </c>
      <c r="BA25" s="24">
        <f t="shared" si="27"/>
        <v>0.31748878923766832</v>
      </c>
      <c r="BB25" s="24">
        <f t="shared" si="27"/>
        <v>0.32967032967032983</v>
      </c>
      <c r="BC25" s="24">
        <f t="shared" si="27"/>
        <v>0.43275388838060391</v>
      </c>
      <c r="BD25" s="24">
        <f t="shared" si="27"/>
        <v>0.47649918962722837</v>
      </c>
      <c r="BE25" s="24">
        <f t="shared" si="27"/>
        <v>0.26873385012919915</v>
      </c>
      <c r="BF25" s="24">
        <f t="shared" si="27"/>
        <v>0.32295081967213113</v>
      </c>
      <c r="BG25" s="24">
        <f t="shared" si="27"/>
        <v>0.28931364031277162</v>
      </c>
      <c r="BH25" s="24">
        <f t="shared" si="27"/>
        <v>0.31806167400881047</v>
      </c>
      <c r="BI25" s="24">
        <f t="shared" si="27"/>
        <v>0.2789237668161435</v>
      </c>
      <c r="BJ25" s="24">
        <f t="shared" si="27"/>
        <v>0.30917030567685599</v>
      </c>
      <c r="BK25" s="24">
        <f t="shared" si="27"/>
        <v>0.46268656716417933</v>
      </c>
      <c r="BL25" s="24">
        <f t="shared" si="27"/>
        <v>0.34199181563636705</v>
      </c>
      <c r="BM25" s="24">
        <f t="shared" si="27"/>
        <v>0.29170702540276672</v>
      </c>
      <c r="BN25" s="24">
        <f t="shared" si="27"/>
        <v>0.27885372014734133</v>
      </c>
      <c r="BO25" s="24">
        <f t="shared" si="27"/>
        <v>0.27429800187106457</v>
      </c>
      <c r="BP25" s="24" t="e">
        <f t="shared" si="27"/>
        <v>#DIV/0!</v>
      </c>
      <c r="BQ25" s="24">
        <f t="shared" si="27"/>
        <v>0.33313495369414969</v>
      </c>
      <c r="BR25" s="21"/>
      <c r="BS25" s="35">
        <f t="shared" si="13"/>
        <v>43313</v>
      </c>
      <c r="BT25" s="24">
        <f t="shared" si="14"/>
        <v>8.0177062374245378E-3</v>
      </c>
      <c r="BU25" s="24">
        <f t="shared" si="15"/>
        <v>3.2897384305835011E-4</v>
      </c>
      <c r="BV25" s="24">
        <f t="shared" si="16"/>
        <v>5.1247484909457065E-4</v>
      </c>
      <c r="BW25" s="24">
        <f t="shared" si="17"/>
        <v>1.0663447350771307E-2</v>
      </c>
      <c r="BX25" s="24">
        <f t="shared" si="18"/>
        <v>1.8923541247484912E-3</v>
      </c>
      <c r="BY25" s="24">
        <f t="shared" si="19"/>
        <v>4.4265593561368206E-3</v>
      </c>
      <c r="BZ25" s="24">
        <f t="shared" si="20"/>
        <v>3.8866532528504362E-3</v>
      </c>
      <c r="CA25" s="24">
        <f t="shared" si="21"/>
        <v>4.5608316566063027E-3</v>
      </c>
      <c r="CB25" s="24">
        <f t="shared" si="22"/>
        <v>1.0507042253521241E-3</v>
      </c>
      <c r="CC25" s="24">
        <f t="shared" si="23"/>
        <v>6.4815560026827983E-4</v>
      </c>
      <c r="CD25" s="24">
        <f t="shared" si="24"/>
        <v>2.6173038229376218E-3</v>
      </c>
      <c r="CE25" s="24">
        <f t="shared" si="25"/>
        <v>1.8571428571428528E-3</v>
      </c>
      <c r="CF25" s="24">
        <f t="shared" si="26"/>
        <v>4.0462307176391696E-2</v>
      </c>
      <c r="CG25" s="21"/>
    </row>
    <row r="26" spans="1:85" x14ac:dyDescent="0.25">
      <c r="A26" s="31">
        <f>+[1]NAC!A27</f>
        <v>43344</v>
      </c>
      <c r="B26" s="17">
        <f>+[1]GBA!B27</f>
        <v>165.5</v>
      </c>
      <c r="C26" s="17">
        <f>+[1]GBA!C27</f>
        <v>164.6</v>
      </c>
      <c r="D26" s="17">
        <f>+[1]GBA!D27</f>
        <v>145.6</v>
      </c>
      <c r="E26" s="17">
        <f>+[1]GBA!E27</f>
        <v>146.6</v>
      </c>
      <c r="F26" s="17">
        <f>+[1]GBA!F27</f>
        <v>193.2</v>
      </c>
      <c r="G26" s="17">
        <f>+[1]GBA!G27</f>
        <v>161.6</v>
      </c>
      <c r="H26" s="17">
        <f>+[1]GBA!H27</f>
        <v>164.1</v>
      </c>
      <c r="I26" s="17">
        <f>+[1]GBA!I27</f>
        <v>173.3</v>
      </c>
      <c r="J26" s="17">
        <f>+[1]GBA!J27</f>
        <v>184.7</v>
      </c>
      <c r="K26" s="17">
        <f>+[1]GBA!K27</f>
        <v>159.1</v>
      </c>
      <c r="L26" s="17">
        <f>+[1]GBA!L27</f>
        <v>165</v>
      </c>
      <c r="M26" s="17">
        <f>+[1]GBA!M27</f>
        <v>157.69999999999999</v>
      </c>
      <c r="N26" s="17">
        <f>+[1]GBA!N27</f>
        <v>160.80000000000001</v>
      </c>
      <c r="O26" s="18">
        <f>+[1]GBA!R27</f>
        <v>150.80000000000001</v>
      </c>
      <c r="P26" s="19">
        <f>+[1]GBA!S27</f>
        <v>161.6</v>
      </c>
      <c r="Q26" s="20">
        <f>+[1]GBA!T27</f>
        <v>183.6</v>
      </c>
      <c r="R26" s="18">
        <f t="shared" si="4"/>
        <v>165.50202000000004</v>
      </c>
      <c r="S26" s="19">
        <f t="shared" si="5"/>
        <v>158.8660138976627</v>
      </c>
      <c r="T26" s="19">
        <f t="shared" si="6"/>
        <v>156.37967768369296</v>
      </c>
      <c r="U26" s="19">
        <f t="shared" si="7"/>
        <v>155.8242918121847</v>
      </c>
      <c r="V26" s="19"/>
      <c r="W26" s="20">
        <f t="shared" si="8"/>
        <v>163.21457972687054</v>
      </c>
      <c r="X26" s="21"/>
      <c r="Y26" s="41">
        <f t="shared" si="30"/>
        <v>6.6365979381443285E-2</v>
      </c>
      <c r="Z26" s="24">
        <f t="shared" si="30"/>
        <v>7.3011734028683106E-2</v>
      </c>
      <c r="AA26" s="24">
        <f t="shared" si="30"/>
        <v>4.3727598566308146E-2</v>
      </c>
      <c r="AB26" s="24">
        <f t="shared" si="28"/>
        <v>0.13204633204633209</v>
      </c>
      <c r="AC26" s="24">
        <f t="shared" si="28"/>
        <v>7.2992700729925808E-3</v>
      </c>
      <c r="AD26" s="24">
        <f t="shared" si="28"/>
        <v>0.10006807351940084</v>
      </c>
      <c r="AE26" s="24">
        <f t="shared" si="28"/>
        <v>4.3229497774952108E-2</v>
      </c>
      <c r="AF26" s="24">
        <f t="shared" si="28"/>
        <v>0.10664112388250335</v>
      </c>
      <c r="AG26" s="24">
        <f t="shared" si="28"/>
        <v>1.3721185510428002E-2</v>
      </c>
      <c r="AH26" s="24">
        <f t="shared" si="28"/>
        <v>8.0108621860149221E-2</v>
      </c>
      <c r="AI26" s="24">
        <f t="shared" si="28"/>
        <v>2.2304832713754719E-2</v>
      </c>
      <c r="AJ26" s="24">
        <f t="shared" si="28"/>
        <v>6.2668463611859737E-2</v>
      </c>
      <c r="AK26" s="24">
        <f t="shared" si="28"/>
        <v>7.4866310160427885E-2</v>
      </c>
      <c r="AL26" s="24">
        <f t="shared" si="28"/>
        <v>5.7503506311360475E-2</v>
      </c>
      <c r="AM26" s="24">
        <f t="shared" si="28"/>
        <v>7.8052034689793048E-2</v>
      </c>
      <c r="AN26" s="24">
        <f t="shared" si="28"/>
        <v>4.0816326530612068E-2</v>
      </c>
      <c r="AO26" s="24">
        <f t="shared" si="28"/>
        <v>6.6664561292021585E-2</v>
      </c>
      <c r="AP26" s="24">
        <f t="shared" si="29"/>
        <v>8.0380750755049801E-2</v>
      </c>
      <c r="AQ26" s="24">
        <f t="shared" si="29"/>
        <v>8.8598227229235382E-2</v>
      </c>
      <c r="AR26" s="24">
        <f t="shared" si="29"/>
        <v>0.1000247640294798</v>
      </c>
      <c r="AS26" s="24" t="e">
        <f t="shared" si="29"/>
        <v>#DIV/0!</v>
      </c>
      <c r="AT26" s="24">
        <f t="shared" si="12"/>
        <v>8.1082671898689007E-2</v>
      </c>
      <c r="AU26" s="21"/>
      <c r="AV26" s="24">
        <f t="shared" si="27"/>
        <v>0.40254237288135597</v>
      </c>
      <c r="AW26" s="24">
        <f t="shared" si="27"/>
        <v>0.39609838846480061</v>
      </c>
      <c r="AX26" s="24">
        <f t="shared" si="27"/>
        <v>0.23076923076923084</v>
      </c>
      <c r="AY26" s="24">
        <f t="shared" si="27"/>
        <v>0.31127012522361364</v>
      </c>
      <c r="AZ26" s="24">
        <f t="shared" si="27"/>
        <v>0.50702028081123252</v>
      </c>
      <c r="BA26" s="24">
        <f t="shared" si="27"/>
        <v>0.43516873889875662</v>
      </c>
      <c r="BB26" s="24">
        <f t="shared" si="27"/>
        <v>0.35396039603960383</v>
      </c>
      <c r="BC26" s="24">
        <f t="shared" si="27"/>
        <v>0.57116953762466016</v>
      </c>
      <c r="BD26" s="24">
        <f t="shared" si="27"/>
        <v>0.48353413654618471</v>
      </c>
      <c r="BE26" s="24">
        <f t="shared" si="27"/>
        <v>0.3258333333333332</v>
      </c>
      <c r="BF26" s="24">
        <f t="shared" si="27"/>
        <v>0.28604832424006221</v>
      </c>
      <c r="BG26" s="24">
        <f t="shared" si="27"/>
        <v>0.3536480686695278</v>
      </c>
      <c r="BH26" s="24">
        <f t="shared" si="27"/>
        <v>0.39100346020761267</v>
      </c>
      <c r="BI26" s="24">
        <f t="shared" si="27"/>
        <v>0.28668941979522189</v>
      </c>
      <c r="BJ26" s="24">
        <f t="shared" si="27"/>
        <v>0.38712446351931318</v>
      </c>
      <c r="BK26" s="24">
        <f t="shared" si="27"/>
        <v>0.49877551020408162</v>
      </c>
      <c r="BL26" s="24">
        <f t="shared" si="27"/>
        <v>0.40288512731895998</v>
      </c>
      <c r="BM26" s="24">
        <f t="shared" si="27"/>
        <v>0.36416328577505874</v>
      </c>
      <c r="BN26" s="24">
        <f t="shared" si="27"/>
        <v>0.3554852420575314</v>
      </c>
      <c r="BO26" s="24">
        <f t="shared" si="27"/>
        <v>0.3562688549306865</v>
      </c>
      <c r="BP26" s="24" t="e">
        <f t="shared" si="27"/>
        <v>#DIV/0!</v>
      </c>
      <c r="BQ26" s="24">
        <f t="shared" si="27"/>
        <v>0.40418817635973592</v>
      </c>
      <c r="BR26" s="21"/>
      <c r="BS26" s="35">
        <f t="shared" si="13"/>
        <v>43344</v>
      </c>
      <c r="BT26" s="24">
        <f t="shared" si="14"/>
        <v>1.6915463917525759E-2</v>
      </c>
      <c r="BU26" s="24">
        <f t="shared" si="15"/>
        <v>1.2852448453608235E-3</v>
      </c>
      <c r="BV26" s="24">
        <f t="shared" si="16"/>
        <v>9.3543170103092769E-3</v>
      </c>
      <c r="BW26" s="24">
        <f t="shared" si="17"/>
        <v>9.4355670103091248E-4</v>
      </c>
      <c r="BX26" s="24">
        <f t="shared" si="18"/>
        <v>5.93872422680412E-3</v>
      </c>
      <c r="BY26" s="24">
        <f t="shared" si="19"/>
        <v>3.8556701030927737E-3</v>
      </c>
      <c r="BZ26" s="24">
        <f t="shared" si="20"/>
        <v>1.2471198453608261E-2</v>
      </c>
      <c r="CA26" s="24">
        <f t="shared" si="21"/>
        <v>4.5264175257731963E-4</v>
      </c>
      <c r="CB26" s="24">
        <f t="shared" si="22"/>
        <v>5.671907216494838E-3</v>
      </c>
      <c r="CC26" s="24">
        <f t="shared" si="23"/>
        <v>7.0051546391752481E-4</v>
      </c>
      <c r="CD26" s="24">
        <f t="shared" si="24"/>
        <v>6.4956185567010185E-3</v>
      </c>
      <c r="CE26" s="24">
        <f t="shared" si="25"/>
        <v>2.5618556701030967E-3</v>
      </c>
      <c r="CF26" s="24">
        <f t="shared" si="26"/>
        <v>6.6646713917525732E-2</v>
      </c>
      <c r="CG26" s="21"/>
    </row>
    <row r="27" spans="1:85" x14ac:dyDescent="0.25">
      <c r="A27" s="31">
        <f>+[1]NAC!A28</f>
        <v>43374</v>
      </c>
      <c r="B27" s="17">
        <f>+[1]GBA!B28</f>
        <v>173.9</v>
      </c>
      <c r="C27" s="17">
        <f>+[1]GBA!C28</f>
        <v>174.6</v>
      </c>
      <c r="D27" s="17">
        <f>+[1]GBA!D28</f>
        <v>149.19999999999999</v>
      </c>
      <c r="E27" s="17">
        <f>+[1]GBA!E28</f>
        <v>153.69999999999999</v>
      </c>
      <c r="F27" s="17">
        <f>+[1]GBA!F28</f>
        <v>206.9</v>
      </c>
      <c r="G27" s="17">
        <f>+[1]GBA!G28</f>
        <v>167.9</v>
      </c>
      <c r="H27" s="17">
        <f>+[1]GBA!H28</f>
        <v>173.7</v>
      </c>
      <c r="I27" s="17">
        <f>+[1]GBA!I28</f>
        <v>185.6</v>
      </c>
      <c r="J27" s="17">
        <f>+[1]GBA!J28</f>
        <v>185.1</v>
      </c>
      <c r="K27" s="17">
        <f>+[1]GBA!K28</f>
        <v>162.6</v>
      </c>
      <c r="L27" s="17">
        <f>+[1]GBA!L28</f>
        <v>169.8</v>
      </c>
      <c r="M27" s="17">
        <f>+[1]GBA!M28</f>
        <v>161.69999999999999</v>
      </c>
      <c r="N27" s="17">
        <f>+[1]GBA!N28</f>
        <v>170.4</v>
      </c>
      <c r="O27" s="18">
        <f>+[1]GBA!R28</f>
        <v>160.19999999999999</v>
      </c>
      <c r="P27" s="19">
        <f>+[1]GBA!S28</f>
        <v>168.5</v>
      </c>
      <c r="Q27" s="20">
        <f>+[1]GBA!T28</f>
        <v>195.9</v>
      </c>
      <c r="R27" s="18">
        <f t="shared" si="4"/>
        <v>173.85663000000002</v>
      </c>
      <c r="S27" s="19">
        <f t="shared" si="5"/>
        <v>165.96490840176881</v>
      </c>
      <c r="T27" s="19">
        <f t="shared" si="6"/>
        <v>161.93362469270693</v>
      </c>
      <c r="U27" s="19">
        <f t="shared" si="7"/>
        <v>162.03189755529687</v>
      </c>
      <c r="V27" s="19"/>
      <c r="W27" s="20">
        <f t="shared" si="8"/>
        <v>170.95889594152723</v>
      </c>
      <c r="X27" s="21"/>
      <c r="Y27" s="41">
        <f t="shared" si="30"/>
        <v>5.075528700906351E-2</v>
      </c>
      <c r="Z27" s="24">
        <f t="shared" si="30"/>
        <v>6.0753341433778862E-2</v>
      </c>
      <c r="AA27" s="24">
        <f t="shared" si="30"/>
        <v>2.4725274725274637E-2</v>
      </c>
      <c r="AB27" s="24">
        <f t="shared" si="28"/>
        <v>4.8431105047748835E-2</v>
      </c>
      <c r="AC27" s="24">
        <f t="shared" si="28"/>
        <v>7.0910973084886253E-2</v>
      </c>
      <c r="AD27" s="24">
        <f t="shared" si="28"/>
        <v>3.8985148514851575E-2</v>
      </c>
      <c r="AE27" s="24">
        <f t="shared" si="28"/>
        <v>5.8500914076782484E-2</v>
      </c>
      <c r="AF27" s="24">
        <f t="shared" si="28"/>
        <v>7.0975187536064466E-2</v>
      </c>
      <c r="AG27" s="24">
        <f t="shared" si="28"/>
        <v>2.1656740660531693E-3</v>
      </c>
      <c r="AH27" s="24">
        <f t="shared" si="28"/>
        <v>2.1998742928975412E-2</v>
      </c>
      <c r="AI27" s="24">
        <f t="shared" si="28"/>
        <v>2.9090909090909056E-2</v>
      </c>
      <c r="AJ27" s="24">
        <f t="shared" si="28"/>
        <v>2.5364616360177505E-2</v>
      </c>
      <c r="AK27" s="24">
        <f t="shared" si="28"/>
        <v>5.9701492537313383E-2</v>
      </c>
      <c r="AL27" s="24">
        <f t="shared" si="28"/>
        <v>6.233421750663104E-2</v>
      </c>
      <c r="AM27" s="24">
        <f t="shared" si="28"/>
        <v>4.269801980198018E-2</v>
      </c>
      <c r="AN27" s="24">
        <f t="shared" si="28"/>
        <v>6.6993464052287566E-2</v>
      </c>
      <c r="AO27" s="24">
        <f t="shared" si="28"/>
        <v>5.0480411054801388E-2</v>
      </c>
      <c r="AP27" s="24">
        <f t="shared" si="29"/>
        <v>4.4684790220009152E-2</v>
      </c>
      <c r="AQ27" s="24">
        <f t="shared" si="29"/>
        <v>3.5515784987406374E-2</v>
      </c>
      <c r="AR27" s="24">
        <f t="shared" si="29"/>
        <v>3.9837214537732146E-2</v>
      </c>
      <c r="AS27" s="24" t="e">
        <f t="shared" si="29"/>
        <v>#DIV/0!</v>
      </c>
      <c r="AT27" s="24">
        <f t="shared" si="12"/>
        <v>4.7448679080118517E-2</v>
      </c>
      <c r="AU27" s="21"/>
      <c r="AV27" s="24">
        <f t="shared" si="27"/>
        <v>0.45523012552301267</v>
      </c>
      <c r="AW27" s="24">
        <f t="shared" si="27"/>
        <v>0.45864661654135319</v>
      </c>
      <c r="AX27" s="24">
        <f t="shared" si="27"/>
        <v>0.22194922194922184</v>
      </c>
      <c r="AY27" s="24">
        <f t="shared" si="27"/>
        <v>0.35299295774647876</v>
      </c>
      <c r="AZ27" s="24">
        <f t="shared" si="27"/>
        <v>0.60512024825446087</v>
      </c>
      <c r="BA27" s="24">
        <f t="shared" si="27"/>
        <v>0.48059964726631388</v>
      </c>
      <c r="BB27" s="24">
        <f t="shared" si="27"/>
        <v>0.42260442260442255</v>
      </c>
      <c r="BC27" s="24">
        <f t="shared" si="27"/>
        <v>0.66906474820143869</v>
      </c>
      <c r="BD27" s="24">
        <f t="shared" si="27"/>
        <v>0.41839080459770117</v>
      </c>
      <c r="BE27" s="24">
        <f t="shared" si="27"/>
        <v>0.34825870646766166</v>
      </c>
      <c r="BF27" s="24">
        <f t="shared" si="27"/>
        <v>0.31322505800464029</v>
      </c>
      <c r="BG27" s="24">
        <f t="shared" si="27"/>
        <v>0.3645569620253164</v>
      </c>
      <c r="BH27" s="24">
        <f t="shared" si="27"/>
        <v>0.45268542199488504</v>
      </c>
      <c r="BI27" s="24">
        <f t="shared" si="27"/>
        <v>0.337228714524207</v>
      </c>
      <c r="BJ27" s="24">
        <f t="shared" si="27"/>
        <v>0.42917726887192531</v>
      </c>
      <c r="BK27" s="24">
        <f t="shared" si="27"/>
        <v>0.57856567284448035</v>
      </c>
      <c r="BL27" s="24">
        <f t="shared" si="27"/>
        <v>0.45487681466680829</v>
      </c>
      <c r="BM27" s="24">
        <f t="shared" si="27"/>
        <v>0.40471729739874096</v>
      </c>
      <c r="BN27" s="24">
        <f t="shared" si="27"/>
        <v>0.38639694507605382</v>
      </c>
      <c r="BO27" s="24">
        <f t="shared" si="27"/>
        <v>0.39577473121999684</v>
      </c>
      <c r="BP27" s="24" t="e">
        <f t="shared" si="27"/>
        <v>#DIV/0!</v>
      </c>
      <c r="BQ27" s="24">
        <f t="shared" si="27"/>
        <v>0.45420114226776875</v>
      </c>
      <c r="BR27" s="21"/>
      <c r="BS27" s="35">
        <f t="shared" si="13"/>
        <v>43374</v>
      </c>
      <c r="BT27" s="24">
        <f t="shared" si="14"/>
        <v>1.4163141993957705E-2</v>
      </c>
      <c r="BU27" s="24">
        <f t="shared" si="15"/>
        <v>7.1129909365558804E-4</v>
      </c>
      <c r="BV27" s="24">
        <f t="shared" si="16"/>
        <v>3.6422356495468249E-3</v>
      </c>
      <c r="BW27" s="24">
        <f t="shared" si="17"/>
        <v>8.658731117824784E-3</v>
      </c>
      <c r="BX27" s="24">
        <f t="shared" si="18"/>
        <v>2.3867673716012131E-3</v>
      </c>
      <c r="BY27" s="24">
        <f t="shared" si="19"/>
        <v>5.1045317220543771E-3</v>
      </c>
      <c r="BZ27" s="24">
        <f t="shared" si="20"/>
        <v>8.6137160120845803E-3</v>
      </c>
      <c r="CA27" s="24">
        <f t="shared" si="21"/>
        <v>6.7915407854985858E-5</v>
      </c>
      <c r="CB27" s="24">
        <f t="shared" si="22"/>
        <v>1.5776435045317221E-3</v>
      </c>
      <c r="CC27" s="24">
        <f t="shared" si="23"/>
        <v>8.7589123867069698E-4</v>
      </c>
      <c r="CD27" s="24">
        <f t="shared" si="24"/>
        <v>2.6199395770392748E-3</v>
      </c>
      <c r="CE27" s="24">
        <f t="shared" si="25"/>
        <v>2.0592145015105724E-3</v>
      </c>
      <c r="CF27" s="24">
        <f t="shared" si="26"/>
        <v>5.0481027190332324E-2</v>
      </c>
      <c r="CG27" s="21"/>
    </row>
    <row r="28" spans="1:85" x14ac:dyDescent="0.25">
      <c r="A28" s="31">
        <f>+[1]NAC!A29</f>
        <v>43405</v>
      </c>
      <c r="B28" s="17">
        <f>+[1]GBA!B29</f>
        <v>178.9</v>
      </c>
      <c r="C28" s="17">
        <f>+[1]GBA!C29</f>
        <v>180.1</v>
      </c>
      <c r="D28" s="17">
        <f>+[1]GBA!D29</f>
        <v>156.6</v>
      </c>
      <c r="E28" s="17">
        <f>+[1]GBA!E29</f>
        <v>156.30000000000001</v>
      </c>
      <c r="F28" s="17">
        <f>+[1]GBA!F29</f>
        <v>209</v>
      </c>
      <c r="G28" s="17">
        <f>+[1]GBA!G29</f>
        <v>174</v>
      </c>
      <c r="H28" s="17">
        <f>+[1]GBA!H29</f>
        <v>179.7</v>
      </c>
      <c r="I28" s="17">
        <f>+[1]GBA!I29</f>
        <v>191.1</v>
      </c>
      <c r="J28" s="17">
        <f>+[1]GBA!J29</f>
        <v>193.6</v>
      </c>
      <c r="K28" s="17">
        <f>+[1]GBA!K29</f>
        <v>169.5</v>
      </c>
      <c r="L28" s="17">
        <f>+[1]GBA!L29</f>
        <v>171.6</v>
      </c>
      <c r="M28" s="17">
        <f>+[1]GBA!M29</f>
        <v>166.3</v>
      </c>
      <c r="N28" s="17">
        <f>+[1]GBA!N29</f>
        <v>176.4</v>
      </c>
      <c r="O28" s="18">
        <f>+[1]GBA!R29</f>
        <v>162.6</v>
      </c>
      <c r="P28" s="19">
        <f>+[1]GBA!S29</f>
        <v>173.8</v>
      </c>
      <c r="Q28" s="20">
        <f>+[1]GBA!T29</f>
        <v>201.1</v>
      </c>
      <c r="R28" s="18">
        <f t="shared" si="4"/>
        <v>178.89572000000001</v>
      </c>
      <c r="S28" s="19">
        <f t="shared" si="5"/>
        <v>171.27250473783963</v>
      </c>
      <c r="T28" s="19">
        <f t="shared" si="6"/>
        <v>166.9311390330511</v>
      </c>
      <c r="U28" s="19">
        <f t="shared" si="7"/>
        <v>167.1966239813737</v>
      </c>
      <c r="V28" s="19"/>
      <c r="W28" s="20">
        <f t="shared" si="8"/>
        <v>176.32456241584921</v>
      </c>
      <c r="X28" s="21"/>
      <c r="Y28" s="41">
        <f t="shared" si="30"/>
        <v>2.8752156411730789E-2</v>
      </c>
      <c r="Z28" s="24">
        <f t="shared" si="30"/>
        <v>3.150057273768625E-2</v>
      </c>
      <c r="AA28" s="24">
        <f t="shared" si="30"/>
        <v>4.9597855227882182E-2</v>
      </c>
      <c r="AB28" s="24">
        <f t="shared" si="28"/>
        <v>1.6916070266753458E-2</v>
      </c>
      <c r="AC28" s="24">
        <f t="shared" si="28"/>
        <v>1.0149830836152729E-2</v>
      </c>
      <c r="AD28" s="24">
        <f t="shared" si="28"/>
        <v>3.6331149493746162E-2</v>
      </c>
      <c r="AE28" s="24">
        <f t="shared" si="28"/>
        <v>3.4542314335060498E-2</v>
      </c>
      <c r="AF28" s="24">
        <f t="shared" si="28"/>
        <v>2.9633620689655249E-2</v>
      </c>
      <c r="AG28" s="24">
        <f t="shared" si="28"/>
        <v>4.5921123716909706E-2</v>
      </c>
      <c r="AH28" s="24">
        <f t="shared" si="28"/>
        <v>4.2435424354243523E-2</v>
      </c>
      <c r="AI28" s="24">
        <f t="shared" si="28"/>
        <v>1.0600706713780772E-2</v>
      </c>
      <c r="AJ28" s="24">
        <f t="shared" si="28"/>
        <v>2.8447742733457071E-2</v>
      </c>
      <c r="AK28" s="24">
        <f t="shared" si="28"/>
        <v>3.5211267605633756E-2</v>
      </c>
      <c r="AL28" s="24">
        <f t="shared" si="28"/>
        <v>1.4981273408239737E-2</v>
      </c>
      <c r="AM28" s="24">
        <f t="shared" si="28"/>
        <v>3.1454005934718143E-2</v>
      </c>
      <c r="AN28" s="24">
        <f t="shared" si="28"/>
        <v>2.654415518121489E-2</v>
      </c>
      <c r="AO28" s="24">
        <f t="shared" si="28"/>
        <v>2.8984169312381125E-2</v>
      </c>
      <c r="AP28" s="24">
        <f t="shared" si="29"/>
        <v>3.1980232370701911E-2</v>
      </c>
      <c r="AQ28" s="24">
        <f t="shared" si="29"/>
        <v>3.086149865309129E-2</v>
      </c>
      <c r="AR28" s="24">
        <f t="shared" si="29"/>
        <v>3.1874751231091736E-2</v>
      </c>
      <c r="AS28" s="24" t="e">
        <f t="shared" si="29"/>
        <v>#DIV/0!</v>
      </c>
      <c r="AT28" s="24">
        <f t="shared" si="12"/>
        <v>3.1385710844536563E-2</v>
      </c>
      <c r="AU28" s="21"/>
      <c r="AV28" s="24">
        <f t="shared" si="27"/>
        <v>0.47973531844499595</v>
      </c>
      <c r="AW28" s="24">
        <f t="shared" si="27"/>
        <v>0.48966087675765091</v>
      </c>
      <c r="AX28" s="24">
        <f t="shared" si="27"/>
        <v>0.26904376012965958</v>
      </c>
      <c r="AY28" s="24">
        <f t="shared" si="27"/>
        <v>0.36031331592689297</v>
      </c>
      <c r="AZ28" s="24">
        <f t="shared" si="27"/>
        <v>0.60522273425499251</v>
      </c>
      <c r="BA28" s="24">
        <f t="shared" si="27"/>
        <v>0.52364273204903666</v>
      </c>
      <c r="BB28" s="24">
        <f t="shared" si="27"/>
        <v>0.45388349514563098</v>
      </c>
      <c r="BC28" s="24">
        <f t="shared" si="27"/>
        <v>0.67484662576687127</v>
      </c>
      <c r="BD28" s="24">
        <f t="shared" si="27"/>
        <v>0.47560975609756095</v>
      </c>
      <c r="BE28" s="24">
        <f t="shared" si="27"/>
        <v>0.40430820215410113</v>
      </c>
      <c r="BF28" s="24">
        <f t="shared" si="27"/>
        <v>0.32203389830508455</v>
      </c>
      <c r="BG28" s="24">
        <f t="shared" si="27"/>
        <v>0.38008298755186742</v>
      </c>
      <c r="BH28" s="24">
        <f t="shared" si="27"/>
        <v>0.48609941027801185</v>
      </c>
      <c r="BI28" s="24">
        <f t="shared" ref="BI28:BQ56" si="31">+O28/O16-1</f>
        <v>0.34380165289256204</v>
      </c>
      <c r="BJ28" s="24">
        <f t="shared" si="31"/>
        <v>0.45561139028475717</v>
      </c>
      <c r="BK28" s="24">
        <f t="shared" si="31"/>
        <v>0.60623003194888181</v>
      </c>
      <c r="BL28" s="24">
        <f t="shared" si="31"/>
        <v>0.4797445911311633</v>
      </c>
      <c r="BM28" s="24">
        <f t="shared" si="31"/>
        <v>0.43509454046168794</v>
      </c>
      <c r="BN28" s="24">
        <f t="shared" si="31"/>
        <v>0.41480756613749281</v>
      </c>
      <c r="BO28" s="24">
        <f t="shared" si="31"/>
        <v>0.42985993624354624</v>
      </c>
      <c r="BP28" s="24" t="e">
        <f t="shared" si="31"/>
        <v>#DIV/0!</v>
      </c>
      <c r="BQ28" s="24">
        <f t="shared" si="31"/>
        <v>0.48236617433489637</v>
      </c>
      <c r="BR28" s="21"/>
      <c r="BS28" s="35">
        <f t="shared" si="13"/>
        <v>43405</v>
      </c>
      <c r="BT28" s="24">
        <f t="shared" si="14"/>
        <v>7.4134560092006894E-3</v>
      </c>
      <c r="BU28" s="24">
        <f t="shared" si="15"/>
        <v>1.3914893617021288E-3</v>
      </c>
      <c r="BV28" s="24">
        <f t="shared" si="16"/>
        <v>1.269350201265106E-3</v>
      </c>
      <c r="BW28" s="24">
        <f t="shared" si="17"/>
        <v>1.2631397354801574E-3</v>
      </c>
      <c r="BX28" s="24">
        <f t="shared" si="18"/>
        <v>2.1993674525589402E-3</v>
      </c>
      <c r="BY28" s="24">
        <f t="shared" si="19"/>
        <v>3.0362277170787808E-3</v>
      </c>
      <c r="BZ28" s="24">
        <f t="shared" si="20"/>
        <v>3.6656124209315699E-3</v>
      </c>
      <c r="CA28" s="24">
        <f t="shared" si="21"/>
        <v>1.3734905117883842E-3</v>
      </c>
      <c r="CB28" s="24">
        <f t="shared" si="22"/>
        <v>2.9599769982748734E-3</v>
      </c>
      <c r="CC28" s="24">
        <f t="shared" si="23"/>
        <v>3.125934445083352E-4</v>
      </c>
      <c r="CD28" s="24">
        <f t="shared" si="24"/>
        <v>2.8673950546291111E-3</v>
      </c>
      <c r="CE28" s="24">
        <f t="shared" si="25"/>
        <v>1.2248418631397352E-3</v>
      </c>
      <c r="CF28" s="24">
        <f t="shared" si="26"/>
        <v>2.8976940770557812E-2</v>
      </c>
      <c r="CG28" s="21"/>
    </row>
    <row r="29" spans="1:85" x14ac:dyDescent="0.25">
      <c r="A29" s="31">
        <f>+[1]NAC!A30</f>
        <v>43435</v>
      </c>
      <c r="B29" s="17">
        <f>+[1]GBA!B30</f>
        <v>183.9</v>
      </c>
      <c r="C29" s="17">
        <f>+[1]GBA!C30</f>
        <v>183</v>
      </c>
      <c r="D29" s="17">
        <f>+[1]GBA!D30</f>
        <v>158.69999999999999</v>
      </c>
      <c r="E29" s="17">
        <f>+[1]GBA!E30</f>
        <v>156.9</v>
      </c>
      <c r="F29" s="17">
        <f>+[1]GBA!F30</f>
        <v>218.8</v>
      </c>
      <c r="G29" s="17">
        <f>+[1]GBA!G30</f>
        <v>176.6</v>
      </c>
      <c r="H29" s="17">
        <f>+[1]GBA!H30</f>
        <v>190.5</v>
      </c>
      <c r="I29" s="17">
        <f>+[1]GBA!I30</f>
        <v>197</v>
      </c>
      <c r="J29" s="17">
        <f>+[1]GBA!J30</f>
        <v>206.6</v>
      </c>
      <c r="K29" s="17">
        <f>+[1]GBA!K30</f>
        <v>173.7</v>
      </c>
      <c r="L29" s="17">
        <f>+[1]GBA!L30</f>
        <v>175.2</v>
      </c>
      <c r="M29" s="17">
        <f>+[1]GBA!M30</f>
        <v>170.1</v>
      </c>
      <c r="N29" s="17">
        <f>+[1]GBA!N30</f>
        <v>182.5</v>
      </c>
      <c r="O29" s="18">
        <f>+[1]GBA!R30</f>
        <v>166</v>
      </c>
      <c r="P29" s="19">
        <f>+[1]GBA!S30</f>
        <v>178.9</v>
      </c>
      <c r="Q29" s="20">
        <f>+[1]GBA!T30</f>
        <v>206.8</v>
      </c>
      <c r="R29" s="18">
        <f t="shared" si="4"/>
        <v>183.93321</v>
      </c>
      <c r="S29" s="19">
        <f t="shared" si="5"/>
        <v>174.27973783954522</v>
      </c>
      <c r="T29" s="19">
        <f t="shared" si="6"/>
        <v>170.08806337066375</v>
      </c>
      <c r="U29" s="19">
        <f t="shared" si="7"/>
        <v>170.08304229724484</v>
      </c>
      <c r="V29" s="19"/>
      <c r="W29" s="20">
        <f t="shared" si="8"/>
        <v>181.81034814387385</v>
      </c>
      <c r="X29" s="21"/>
      <c r="Y29" s="41">
        <f t="shared" si="30"/>
        <v>2.7948574622694178E-2</v>
      </c>
      <c r="Z29" s="24">
        <f t="shared" si="30"/>
        <v>1.6102165463631302E-2</v>
      </c>
      <c r="AA29" s="24">
        <f t="shared" si="30"/>
        <v>1.3409961685823646E-2</v>
      </c>
      <c r="AB29" s="24">
        <f t="shared" si="28"/>
        <v>3.8387715930900956E-3</v>
      </c>
      <c r="AC29" s="24">
        <f t="shared" si="28"/>
        <v>4.6889952153110093E-2</v>
      </c>
      <c r="AD29" s="24">
        <f t="shared" si="28"/>
        <v>1.4942528735632177E-2</v>
      </c>
      <c r="AE29" s="24">
        <f t="shared" si="28"/>
        <v>6.0100166944908162E-2</v>
      </c>
      <c r="AF29" s="24">
        <f t="shared" si="28"/>
        <v>3.0873888016745177E-2</v>
      </c>
      <c r="AG29" s="24">
        <f t="shared" si="28"/>
        <v>6.7148760330578483E-2</v>
      </c>
      <c r="AH29" s="24">
        <f t="shared" si="28"/>
        <v>2.4778761061946764E-2</v>
      </c>
      <c r="AI29" s="24">
        <f t="shared" si="28"/>
        <v>2.0979020979021046E-2</v>
      </c>
      <c r="AJ29" s="24">
        <f t="shared" si="28"/>
        <v>2.285027059530953E-2</v>
      </c>
      <c r="AK29" s="24">
        <f t="shared" si="28"/>
        <v>3.4580498866213061E-2</v>
      </c>
      <c r="AL29" s="24">
        <f t="shared" si="28"/>
        <v>2.091020910209096E-2</v>
      </c>
      <c r="AM29" s="24">
        <f t="shared" si="28"/>
        <v>2.9344073647871172E-2</v>
      </c>
      <c r="AN29" s="24">
        <f t="shared" si="28"/>
        <v>2.8344107409249197E-2</v>
      </c>
      <c r="AO29" s="24">
        <f t="shared" si="28"/>
        <v>2.8158806705940176E-2</v>
      </c>
      <c r="AP29" s="24">
        <f t="shared" si="29"/>
        <v>1.7558177865785618E-2</v>
      </c>
      <c r="AQ29" s="24">
        <f t="shared" si="29"/>
        <v>1.8911536552731478E-2</v>
      </c>
      <c r="AR29" s="24">
        <f t="shared" si="29"/>
        <v>1.7263616017705541E-2</v>
      </c>
      <c r="AS29" s="24" t="e">
        <f t="shared" si="29"/>
        <v>#DIV/0!</v>
      </c>
      <c r="AT29" s="24">
        <f t="shared" si="12"/>
        <v>3.1111863559240227E-2</v>
      </c>
      <c r="AU29" s="21"/>
      <c r="AV29" s="24">
        <f t="shared" ref="AV29:BH48" si="32">+B29/B17-1</f>
        <v>0.47120000000000006</v>
      </c>
      <c r="AW29" s="24">
        <f t="shared" si="32"/>
        <v>0.50493421052631593</v>
      </c>
      <c r="AX29" s="24">
        <f t="shared" si="32"/>
        <v>0.27880741337630943</v>
      </c>
      <c r="AY29" s="24">
        <f t="shared" si="32"/>
        <v>0.35609334485738975</v>
      </c>
      <c r="AZ29" s="24">
        <f t="shared" si="32"/>
        <v>0.4143503555268262</v>
      </c>
      <c r="BA29" s="24">
        <f t="shared" si="32"/>
        <v>0.50042480883602369</v>
      </c>
      <c r="BB29" s="24">
        <f t="shared" si="32"/>
        <v>0.49764150943396213</v>
      </c>
      <c r="BC29" s="24">
        <f t="shared" si="32"/>
        <v>0.67659574468085104</v>
      </c>
      <c r="BD29" s="24">
        <f t="shared" si="32"/>
        <v>0.53949329359165432</v>
      </c>
      <c r="BE29" s="24">
        <f t="shared" si="32"/>
        <v>0.42962962962962958</v>
      </c>
      <c r="BF29" s="24">
        <f t="shared" si="32"/>
        <v>0.35080956052428691</v>
      </c>
      <c r="BG29" s="24">
        <f t="shared" si="32"/>
        <v>0.38630806845965759</v>
      </c>
      <c r="BH29" s="24">
        <f t="shared" si="32"/>
        <v>0.52464494569757725</v>
      </c>
      <c r="BI29" s="24">
        <f t="shared" si="31"/>
        <v>0.36963696369636967</v>
      </c>
      <c r="BJ29" s="24">
        <f t="shared" si="31"/>
        <v>0.46880131362889998</v>
      </c>
      <c r="BK29" s="24">
        <f t="shared" si="31"/>
        <v>0.5161290322580645</v>
      </c>
      <c r="BL29" s="24">
        <f t="shared" si="31"/>
        <v>0.47076924134883646</v>
      </c>
      <c r="BM29" s="24">
        <f t="shared" si="31"/>
        <v>0.44484376080157384</v>
      </c>
      <c r="BN29" s="24">
        <f t="shared" si="31"/>
        <v>0.42113192131301669</v>
      </c>
      <c r="BO29" s="24">
        <f t="shared" si="31"/>
        <v>0.43631023362521293</v>
      </c>
      <c r="BP29" s="24" t="e">
        <f t="shared" si="31"/>
        <v>#DIV/0!</v>
      </c>
      <c r="BQ29" s="24">
        <f t="shared" si="31"/>
        <v>0.49999254155070405</v>
      </c>
      <c r="BR29" s="21"/>
      <c r="BS29" s="35">
        <f t="shared" si="13"/>
        <v>43435</v>
      </c>
      <c r="BT29" s="24">
        <f t="shared" si="14"/>
        <v>3.7996646171045349E-3</v>
      </c>
      <c r="BU29" s="24">
        <f t="shared" si="15"/>
        <v>3.838457238680817E-4</v>
      </c>
      <c r="BV29" s="24">
        <f t="shared" si="16"/>
        <v>2.8474007825600624E-4</v>
      </c>
      <c r="BW29" s="24">
        <f t="shared" si="17"/>
        <v>5.7299049748462897E-3</v>
      </c>
      <c r="BX29" s="24">
        <f t="shared" si="18"/>
        <v>9.1123532699832115E-4</v>
      </c>
      <c r="BY29" s="24">
        <f t="shared" si="19"/>
        <v>5.3124650642817264E-3</v>
      </c>
      <c r="BZ29" s="24">
        <f t="shared" si="20"/>
        <v>3.8223029625489135E-3</v>
      </c>
      <c r="CA29" s="24">
        <f t="shared" si="21"/>
        <v>2.0419228619340413E-3</v>
      </c>
      <c r="CB29" s="24">
        <f t="shared" si="22"/>
        <v>1.7513694801565072E-3</v>
      </c>
      <c r="CC29" s="24">
        <f t="shared" si="23"/>
        <v>6.0771380659586265E-4</v>
      </c>
      <c r="CD29" s="24">
        <f t="shared" si="24"/>
        <v>2.3025153717160319E-3</v>
      </c>
      <c r="CE29" s="24">
        <f t="shared" si="25"/>
        <v>1.2104527669088865E-3</v>
      </c>
      <c r="CF29" s="24">
        <f t="shared" si="26"/>
        <v>2.8158133035215204E-2</v>
      </c>
      <c r="CG29" s="21"/>
    </row>
    <row r="30" spans="1:85" x14ac:dyDescent="0.25">
      <c r="A30" s="31">
        <f>+[1]NAC!A31</f>
        <v>43466</v>
      </c>
      <c r="B30" s="17">
        <f>+[1]GBA!B31</f>
        <v>189.1</v>
      </c>
      <c r="C30" s="17">
        <f>+[1]GBA!C31</f>
        <v>189.9</v>
      </c>
      <c r="D30" s="17">
        <f>+[1]GBA!D31</f>
        <v>164.6</v>
      </c>
      <c r="E30" s="17">
        <f>+[1]GBA!E31</f>
        <v>155.5</v>
      </c>
      <c r="F30" s="17">
        <f>+[1]GBA!F31</f>
        <v>221.9</v>
      </c>
      <c r="G30" s="17">
        <f>+[1]GBA!G31</f>
        <v>181.3</v>
      </c>
      <c r="H30" s="17">
        <f>+[1]GBA!H31</f>
        <v>194.6</v>
      </c>
      <c r="I30" s="17">
        <f>+[1]GBA!I31</f>
        <v>203.5</v>
      </c>
      <c r="J30" s="17">
        <f>+[1]GBA!J31</f>
        <v>223.5</v>
      </c>
      <c r="K30" s="17">
        <f>+[1]GBA!K31</f>
        <v>179.2</v>
      </c>
      <c r="L30" s="17">
        <f>+[1]GBA!L31</f>
        <v>175.8</v>
      </c>
      <c r="M30" s="17">
        <f>+[1]GBA!M31</f>
        <v>175.7</v>
      </c>
      <c r="N30" s="17">
        <f>+[1]GBA!N31</f>
        <v>189.5</v>
      </c>
      <c r="O30" s="18">
        <f>+[1]GBA!R31</f>
        <v>168.3</v>
      </c>
      <c r="P30" s="19">
        <f>+[1]GBA!S31</f>
        <v>184.1</v>
      </c>
      <c r="Q30" s="20">
        <f>+[1]GBA!T31</f>
        <v>213.3</v>
      </c>
      <c r="R30" s="18">
        <f t="shared" si="4"/>
        <v>189.11659</v>
      </c>
      <c r="S30" s="19">
        <f t="shared" si="5"/>
        <v>179.41549273531271</v>
      </c>
      <c r="T30" s="19">
        <f t="shared" si="6"/>
        <v>174.0259765091505</v>
      </c>
      <c r="U30" s="19">
        <f t="shared" si="7"/>
        <v>173.32180830422971</v>
      </c>
      <c r="V30" s="19"/>
      <c r="W30" s="20">
        <f t="shared" si="8"/>
        <v>186.50700134641275</v>
      </c>
      <c r="X30" s="21"/>
      <c r="Y30" s="41">
        <f t="shared" si="30"/>
        <v>2.8276237085372413E-2</v>
      </c>
      <c r="Z30" s="24">
        <f t="shared" si="30"/>
        <v>3.770491803278686E-2</v>
      </c>
      <c r="AA30" s="24">
        <f t="shared" si="30"/>
        <v>3.7177063642092056E-2</v>
      </c>
      <c r="AB30" s="24">
        <f t="shared" si="28"/>
        <v>-8.9228808158062778E-3</v>
      </c>
      <c r="AC30" s="24">
        <f t="shared" si="28"/>
        <v>1.4168190127970659E-2</v>
      </c>
      <c r="AD30" s="24">
        <f t="shared" si="28"/>
        <v>2.6613816534541535E-2</v>
      </c>
      <c r="AE30" s="24">
        <f t="shared" si="28"/>
        <v>2.1522309711285992E-2</v>
      </c>
      <c r="AF30" s="24">
        <f t="shared" si="28"/>
        <v>3.2994923857867953E-2</v>
      </c>
      <c r="AG30" s="24">
        <f t="shared" si="28"/>
        <v>8.1800580832526615E-2</v>
      </c>
      <c r="AH30" s="24">
        <f t="shared" si="28"/>
        <v>3.1663788140471993E-2</v>
      </c>
      <c r="AI30" s="24">
        <f t="shared" si="28"/>
        <v>3.4246575342467001E-3</v>
      </c>
      <c r="AJ30" s="24">
        <f t="shared" si="28"/>
        <v>3.292181069958855E-2</v>
      </c>
      <c r="AK30" s="24">
        <f t="shared" si="28"/>
        <v>3.8356164383561708E-2</v>
      </c>
      <c r="AL30" s="24">
        <f t="shared" si="28"/>
        <v>1.3855421686747027E-2</v>
      </c>
      <c r="AM30" s="24">
        <f t="shared" si="28"/>
        <v>2.9066517607601927E-2</v>
      </c>
      <c r="AN30" s="24">
        <f t="shared" si="28"/>
        <v>3.1431334622823881E-2</v>
      </c>
      <c r="AO30" s="24">
        <f t="shared" si="28"/>
        <v>2.8180772792471886E-2</v>
      </c>
      <c r="AP30" s="24">
        <f t="shared" si="29"/>
        <v>2.9468456628594764E-2</v>
      </c>
      <c r="AQ30" s="24">
        <f t="shared" si="29"/>
        <v>2.3152201632780534E-2</v>
      </c>
      <c r="AR30" s="24">
        <f t="shared" si="29"/>
        <v>1.9042262904285678E-2</v>
      </c>
      <c r="AS30" s="24" t="e">
        <f t="shared" si="29"/>
        <v>#DIV/0!</v>
      </c>
      <c r="AT30" s="24">
        <f t="shared" si="12"/>
        <v>2.5832705621476659E-2</v>
      </c>
      <c r="AU30" s="21"/>
      <c r="AV30" s="24">
        <f t="shared" si="32"/>
        <v>0.48897637795275584</v>
      </c>
      <c r="AW30" s="24">
        <f t="shared" si="32"/>
        <v>0.52285485164394552</v>
      </c>
      <c r="AX30" s="24">
        <f t="shared" si="32"/>
        <v>0.29913180741910006</v>
      </c>
      <c r="AY30" s="24">
        <f t="shared" si="32"/>
        <v>0.36883802816901423</v>
      </c>
      <c r="AZ30" s="24">
        <f t="shared" si="32"/>
        <v>0.45699277741300048</v>
      </c>
      <c r="BA30" s="24">
        <f t="shared" si="32"/>
        <v>0.52352941176470602</v>
      </c>
      <c r="BB30" s="24">
        <f t="shared" si="32"/>
        <v>0.50270270270270268</v>
      </c>
      <c r="BC30" s="24">
        <f t="shared" si="32"/>
        <v>0.6958333333333333</v>
      </c>
      <c r="BD30" s="24">
        <f t="shared" si="32"/>
        <v>0.63496708119970746</v>
      </c>
      <c r="BE30" s="24">
        <f t="shared" si="32"/>
        <v>0.41996830427892218</v>
      </c>
      <c r="BF30" s="24">
        <f t="shared" si="32"/>
        <v>0.35334872979214782</v>
      </c>
      <c r="BG30" s="24">
        <f t="shared" si="32"/>
        <v>0.38783570300157977</v>
      </c>
      <c r="BH30" s="24">
        <f t="shared" si="32"/>
        <v>0.53317152103559873</v>
      </c>
      <c r="BI30" s="24">
        <f t="shared" si="31"/>
        <v>0.34424920127795544</v>
      </c>
      <c r="BJ30" s="24">
        <f t="shared" si="31"/>
        <v>0.4906882591093118</v>
      </c>
      <c r="BK30" s="24">
        <f t="shared" si="31"/>
        <v>0.54453294713975398</v>
      </c>
      <c r="BL30" s="24">
        <f t="shared" si="31"/>
        <v>0.48906831554770647</v>
      </c>
      <c r="BM30" s="24">
        <f t="shared" si="31"/>
        <v>0.45640230617553068</v>
      </c>
      <c r="BN30" s="24">
        <f t="shared" si="31"/>
        <v>0.42748114008653038</v>
      </c>
      <c r="BO30" s="24">
        <f t="shared" si="31"/>
        <v>0.44508393549167735</v>
      </c>
      <c r="BP30" s="24" t="e">
        <f t="shared" si="31"/>
        <v>#DIV/0!</v>
      </c>
      <c r="BQ30" s="24">
        <f t="shared" si="31"/>
        <v>0.51563425388474582</v>
      </c>
      <c r="BR30" s="21"/>
      <c r="BS30" s="35">
        <f t="shared" si="13"/>
        <v>43466</v>
      </c>
      <c r="BT30" s="24">
        <f t="shared" si="14"/>
        <v>8.794779771615014E-3</v>
      </c>
      <c r="BU30" s="24">
        <f t="shared" si="15"/>
        <v>1.0491027732463304E-3</v>
      </c>
      <c r="BV30" s="24">
        <f t="shared" si="16"/>
        <v>-6.4632952691680518E-4</v>
      </c>
      <c r="BW30" s="24">
        <f t="shared" si="17"/>
        <v>1.7632408917890123E-3</v>
      </c>
      <c r="BX30" s="24">
        <f t="shared" si="18"/>
        <v>1.6024469820554708E-3</v>
      </c>
      <c r="BY30" s="24">
        <f t="shared" si="19"/>
        <v>1.9619358346927647E-3</v>
      </c>
      <c r="BZ30" s="24">
        <f t="shared" si="20"/>
        <v>4.0965198477433389E-3</v>
      </c>
      <c r="CA30" s="24">
        <f t="shared" si="21"/>
        <v>2.5823273518216431E-3</v>
      </c>
      <c r="CB30" s="24">
        <f t="shared" si="22"/>
        <v>2.2311038607939096E-3</v>
      </c>
      <c r="CC30" s="24">
        <f t="shared" si="23"/>
        <v>9.8531810766724789E-5</v>
      </c>
      <c r="CD30" s="24">
        <f t="shared" si="24"/>
        <v>3.3009244154431723E-3</v>
      </c>
      <c r="CE30" s="24">
        <f t="shared" si="25"/>
        <v>1.3512778684067425E-3</v>
      </c>
      <c r="CF30" s="24">
        <f t="shared" si="26"/>
        <v>2.818586188145732E-2</v>
      </c>
      <c r="CG30" s="21"/>
    </row>
    <row r="31" spans="1:85" x14ac:dyDescent="0.25">
      <c r="A31" s="31">
        <f>+[1]NAC!A32</f>
        <v>43497</v>
      </c>
      <c r="B31" s="17">
        <f>+[1]GBA!B32</f>
        <v>196.4</v>
      </c>
      <c r="C31" s="17">
        <f>+[1]GBA!C32</f>
        <v>200.3</v>
      </c>
      <c r="D31" s="17">
        <f>+[1]GBA!D32</f>
        <v>168.5</v>
      </c>
      <c r="E31" s="17">
        <f>+[1]GBA!E32</f>
        <v>157.1</v>
      </c>
      <c r="F31" s="17">
        <f>+[1]GBA!F32</f>
        <v>237.7</v>
      </c>
      <c r="G31" s="17">
        <f>+[1]GBA!G32</f>
        <v>185.7</v>
      </c>
      <c r="H31" s="17">
        <f>+[1]GBA!H32</f>
        <v>201.7</v>
      </c>
      <c r="I31" s="17">
        <f>+[1]GBA!I32</f>
        <v>208.7</v>
      </c>
      <c r="J31" s="17">
        <f>+[1]GBA!J32</f>
        <v>226.8</v>
      </c>
      <c r="K31" s="17">
        <f>+[1]GBA!K32</f>
        <v>183.6</v>
      </c>
      <c r="L31" s="17">
        <f>+[1]GBA!L32</f>
        <v>179.2</v>
      </c>
      <c r="M31" s="17">
        <f>+[1]GBA!M32</f>
        <v>182</v>
      </c>
      <c r="N31" s="17">
        <f>+[1]GBA!N32</f>
        <v>194</v>
      </c>
      <c r="O31" s="18">
        <f>+[1]GBA!R32</f>
        <v>171.1</v>
      </c>
      <c r="P31" s="19">
        <f>+[1]GBA!S32</f>
        <v>190.9</v>
      </c>
      <c r="Q31" s="20">
        <f>+[1]GBA!T32</f>
        <v>223.7</v>
      </c>
      <c r="R31" s="18">
        <f t="shared" si="4"/>
        <v>196.34008000000003</v>
      </c>
      <c r="S31" s="19">
        <f t="shared" si="5"/>
        <v>185.96621920404303</v>
      </c>
      <c r="T31" s="19">
        <f t="shared" si="6"/>
        <v>178.3489210598197</v>
      </c>
      <c r="U31" s="19">
        <f t="shared" si="7"/>
        <v>176.81311602638729</v>
      </c>
      <c r="V31" s="19"/>
      <c r="W31" s="20">
        <f t="shared" si="8"/>
        <v>190.97439892286977</v>
      </c>
      <c r="X31" s="21"/>
      <c r="Y31" s="41">
        <f t="shared" si="30"/>
        <v>3.8603913273400403E-2</v>
      </c>
      <c r="Z31" s="24">
        <f t="shared" si="30"/>
        <v>5.4765666140073721E-2</v>
      </c>
      <c r="AA31" s="24">
        <f t="shared" si="30"/>
        <v>2.3693803159173799E-2</v>
      </c>
      <c r="AB31" s="24">
        <f t="shared" si="28"/>
        <v>1.0289389067523969E-2</v>
      </c>
      <c r="AC31" s="24">
        <f t="shared" si="28"/>
        <v>7.1203244704821866E-2</v>
      </c>
      <c r="AD31" s="24">
        <f t="shared" si="28"/>
        <v>2.4269167126309776E-2</v>
      </c>
      <c r="AE31" s="24">
        <f t="shared" si="28"/>
        <v>3.64850976361768E-2</v>
      </c>
      <c r="AF31" s="24">
        <f t="shared" si="28"/>
        <v>2.5552825552825453E-2</v>
      </c>
      <c r="AG31" s="24">
        <f t="shared" si="28"/>
        <v>1.4765100671140896E-2</v>
      </c>
      <c r="AH31" s="24">
        <f t="shared" si="28"/>
        <v>2.4553571428571397E-2</v>
      </c>
      <c r="AI31" s="24">
        <f t="shared" si="28"/>
        <v>1.9340159271899804E-2</v>
      </c>
      <c r="AJ31" s="24">
        <f t="shared" si="28"/>
        <v>3.5856573705179251E-2</v>
      </c>
      <c r="AK31" s="24">
        <f t="shared" si="28"/>
        <v>2.3746701846965701E-2</v>
      </c>
      <c r="AL31" s="24">
        <f t="shared" si="28"/>
        <v>1.6636957813428221E-2</v>
      </c>
      <c r="AM31" s="24">
        <f t="shared" si="28"/>
        <v>3.6936447582835541E-2</v>
      </c>
      <c r="AN31" s="24">
        <f t="shared" si="28"/>
        <v>4.8757618377871514E-2</v>
      </c>
      <c r="AO31" s="24">
        <f t="shared" si="28"/>
        <v>3.8195961549433832E-2</v>
      </c>
      <c r="AP31" s="24">
        <f t="shared" si="29"/>
        <v>3.6511487212503191E-2</v>
      </c>
      <c r="AQ31" s="24">
        <f t="shared" si="29"/>
        <v>2.4840800421780163E-2</v>
      </c>
      <c r="AR31" s="24">
        <f t="shared" si="29"/>
        <v>2.0143499287921918E-2</v>
      </c>
      <c r="AS31" s="24" t="e">
        <f t="shared" si="29"/>
        <v>#DIV/0!</v>
      </c>
      <c r="AT31" s="24">
        <f t="shared" si="12"/>
        <v>2.3952975192386594E-2</v>
      </c>
      <c r="AU31" s="21"/>
      <c r="AV31" s="24">
        <f t="shared" si="32"/>
        <v>0.50729086722947025</v>
      </c>
      <c r="AW31" s="24">
        <f t="shared" si="32"/>
        <v>0.56729264475743357</v>
      </c>
      <c r="AX31" s="24">
        <f t="shared" si="32"/>
        <v>0.30721489526764922</v>
      </c>
      <c r="AY31" s="24">
        <f t="shared" si="32"/>
        <v>0.39026548672566364</v>
      </c>
      <c r="AZ31" s="24">
        <f t="shared" si="32"/>
        <v>0.48748435544430513</v>
      </c>
      <c r="BA31" s="24">
        <f t="shared" si="32"/>
        <v>0.53344343517753923</v>
      </c>
      <c r="BB31" s="24">
        <f t="shared" si="32"/>
        <v>0.51540195341848238</v>
      </c>
      <c r="BC31" s="24">
        <f t="shared" si="32"/>
        <v>0.6642743221690588</v>
      </c>
      <c r="BD31" s="24">
        <f t="shared" si="32"/>
        <v>0.54076086956521752</v>
      </c>
      <c r="BE31" s="24">
        <f t="shared" si="32"/>
        <v>0.45023696682464465</v>
      </c>
      <c r="BF31" s="24">
        <f t="shared" si="32"/>
        <v>0.35963581183611515</v>
      </c>
      <c r="BG31" s="24">
        <f t="shared" si="32"/>
        <v>0.41194724592707521</v>
      </c>
      <c r="BH31" s="24">
        <f t="shared" si="32"/>
        <v>0.5470494417862839</v>
      </c>
      <c r="BI31" s="24">
        <f t="shared" si="31"/>
        <v>0.37983870967741939</v>
      </c>
      <c r="BJ31" s="24">
        <f t="shared" si="31"/>
        <v>0.51267828843106189</v>
      </c>
      <c r="BK31" s="24">
        <f t="shared" si="31"/>
        <v>0.54169538249483118</v>
      </c>
      <c r="BL31" s="24">
        <f t="shared" si="31"/>
        <v>0.50677017950004499</v>
      </c>
      <c r="BM31" s="24">
        <f t="shared" si="31"/>
        <v>0.48628684420582746</v>
      </c>
      <c r="BN31" s="24">
        <f t="shared" si="31"/>
        <v>0.44918055491128794</v>
      </c>
      <c r="BO31" s="24">
        <f t="shared" si="31"/>
        <v>0.46591821246074616</v>
      </c>
      <c r="BP31" s="24" t="e">
        <f t="shared" si="31"/>
        <v>#DIV/0!</v>
      </c>
      <c r="BQ31" s="24">
        <f t="shared" si="31"/>
        <v>0.51709017821849357</v>
      </c>
      <c r="BR31" s="21"/>
      <c r="BS31" s="35">
        <f t="shared" si="13"/>
        <v>43497</v>
      </c>
      <c r="BT31" s="24">
        <f t="shared" si="14"/>
        <v>1.2891380222104714E-2</v>
      </c>
      <c r="BU31" s="24">
        <f t="shared" si="15"/>
        <v>6.7440507667900689E-4</v>
      </c>
      <c r="BV31" s="24">
        <f t="shared" si="16"/>
        <v>7.1835007932310698E-4</v>
      </c>
      <c r="BW31" s="24">
        <f t="shared" si="17"/>
        <v>8.7397144368059135E-3</v>
      </c>
      <c r="BX31" s="24">
        <f t="shared" si="18"/>
        <v>1.4589106292966611E-3</v>
      </c>
      <c r="BY31" s="24">
        <f t="shared" si="19"/>
        <v>3.3040719196192462E-3</v>
      </c>
      <c r="BZ31" s="24">
        <f t="shared" si="20"/>
        <v>3.1870967741935417E-3</v>
      </c>
      <c r="CA31" s="24">
        <f t="shared" si="21"/>
        <v>4.9037546271814031E-4</v>
      </c>
      <c r="CB31" s="24">
        <f t="shared" si="22"/>
        <v>1.7358011634056078E-3</v>
      </c>
      <c r="CC31" s="24">
        <f t="shared" si="23"/>
        <v>5.429931253305094E-4</v>
      </c>
      <c r="CD31" s="24">
        <f t="shared" si="24"/>
        <v>3.6114225277630945E-3</v>
      </c>
      <c r="CE31" s="24">
        <f t="shared" si="25"/>
        <v>8.4479111581173977E-4</v>
      </c>
      <c r="CF31" s="24">
        <f t="shared" si="26"/>
        <v>3.8199312533051283E-2</v>
      </c>
      <c r="CG31" s="21"/>
    </row>
    <row r="32" spans="1:85" x14ac:dyDescent="0.25">
      <c r="A32" s="31">
        <f>+[1]NAC!A33</f>
        <v>43525</v>
      </c>
      <c r="B32" s="17">
        <f>+[1]GBA!B33</f>
        <v>205.8</v>
      </c>
      <c r="C32" s="17">
        <f>+[1]GBA!C33</f>
        <v>212</v>
      </c>
      <c r="D32" s="17">
        <f>+[1]GBA!D33</f>
        <v>175.4</v>
      </c>
      <c r="E32" s="17">
        <f>+[1]GBA!E33</f>
        <v>170.2</v>
      </c>
      <c r="F32" s="17">
        <f>+[1]GBA!F33</f>
        <v>246.3</v>
      </c>
      <c r="G32" s="17">
        <f>+[1]GBA!G33</f>
        <v>193.5</v>
      </c>
      <c r="H32" s="17">
        <f>+[1]GBA!H33</f>
        <v>207.4</v>
      </c>
      <c r="I32" s="17">
        <f>+[1]GBA!I33</f>
        <v>217.7</v>
      </c>
      <c r="J32" s="17">
        <f>+[1]GBA!J33</f>
        <v>236.2</v>
      </c>
      <c r="K32" s="17">
        <f>+[1]GBA!K33</f>
        <v>185.2</v>
      </c>
      <c r="L32" s="17">
        <f>+[1]GBA!L33</f>
        <v>210.9</v>
      </c>
      <c r="M32" s="17">
        <f>+[1]GBA!M33</f>
        <v>189.6</v>
      </c>
      <c r="N32" s="17">
        <f>+[1]GBA!N33</f>
        <v>200.4</v>
      </c>
      <c r="O32" s="18">
        <f>+[1]GBA!R33</f>
        <v>181</v>
      </c>
      <c r="P32" s="19">
        <f>+[1]GBA!S33</f>
        <v>199.1</v>
      </c>
      <c r="Q32" s="20">
        <f>+[1]GBA!T33</f>
        <v>236.5</v>
      </c>
      <c r="R32" s="18">
        <f t="shared" si="4"/>
        <v>205.74558000000002</v>
      </c>
      <c r="S32" s="19">
        <f t="shared" si="5"/>
        <v>195.03090650663299</v>
      </c>
      <c r="T32" s="19">
        <f t="shared" si="6"/>
        <v>185.91966675771647</v>
      </c>
      <c r="U32" s="19">
        <f t="shared" si="7"/>
        <v>184.37155607295304</v>
      </c>
      <c r="V32" s="19"/>
      <c r="W32" s="20">
        <f t="shared" si="8"/>
        <v>200.04150798230427</v>
      </c>
      <c r="X32" s="21"/>
      <c r="Y32" s="41">
        <f t="shared" si="30"/>
        <v>4.7861507128309499E-2</v>
      </c>
      <c r="Z32" s="24">
        <f t="shared" si="30"/>
        <v>5.8412381427858096E-2</v>
      </c>
      <c r="AA32" s="24">
        <f t="shared" si="30"/>
        <v>4.0949554896142493E-2</v>
      </c>
      <c r="AB32" s="24">
        <f t="shared" si="28"/>
        <v>8.3386378103118997E-2</v>
      </c>
      <c r="AC32" s="24">
        <f t="shared" si="28"/>
        <v>3.6180058897770317E-2</v>
      </c>
      <c r="AD32" s="24">
        <f t="shared" si="28"/>
        <v>4.2003231017770704E-2</v>
      </c>
      <c r="AE32" s="24">
        <f t="shared" si="28"/>
        <v>2.8259791769955411E-2</v>
      </c>
      <c r="AF32" s="24">
        <f t="shared" si="28"/>
        <v>4.3124101581217156E-2</v>
      </c>
      <c r="AG32" s="24">
        <f t="shared" si="28"/>
        <v>4.1446208112874583E-2</v>
      </c>
      <c r="AH32" s="24">
        <f t="shared" si="28"/>
        <v>8.7145969498909626E-3</v>
      </c>
      <c r="AI32" s="24">
        <f t="shared" si="28"/>
        <v>0.17689732142857162</v>
      </c>
      <c r="AJ32" s="24">
        <f t="shared" si="28"/>
        <v>4.1758241758241832E-2</v>
      </c>
      <c r="AK32" s="24">
        <f t="shared" si="28"/>
        <v>3.2989690721649589E-2</v>
      </c>
      <c r="AL32" s="24">
        <f t="shared" si="28"/>
        <v>5.7860900058445353E-2</v>
      </c>
      <c r="AM32" s="24">
        <f t="shared" si="28"/>
        <v>4.2954426401257129E-2</v>
      </c>
      <c r="AN32" s="24">
        <f t="shared" si="28"/>
        <v>5.721949038891383E-2</v>
      </c>
      <c r="AO32" s="24">
        <f t="shared" si="28"/>
        <v>4.7904126350564624E-2</v>
      </c>
      <c r="AP32" s="24">
        <f t="shared" si="29"/>
        <v>4.874373066994564E-2</v>
      </c>
      <c r="AQ32" s="24">
        <f t="shared" si="29"/>
        <v>4.2449069234108183E-2</v>
      </c>
      <c r="AR32" s="24">
        <f t="shared" si="29"/>
        <v>4.2748186426609491E-2</v>
      </c>
      <c r="AS32" s="24" t="e">
        <f t="shared" si="29"/>
        <v>#DIV/0!</v>
      </c>
      <c r="AT32" s="24">
        <f t="shared" si="12"/>
        <v>4.7478139010121989E-2</v>
      </c>
      <c r="AU32" s="21"/>
      <c r="AV32" s="24">
        <f t="shared" si="32"/>
        <v>0.54157303370786525</v>
      </c>
      <c r="AW32" s="24">
        <f t="shared" si="32"/>
        <v>0.62701458173445879</v>
      </c>
      <c r="AX32" s="24">
        <f t="shared" si="32"/>
        <v>0.3523515805705475</v>
      </c>
      <c r="AY32" s="24">
        <f t="shared" si="32"/>
        <v>0.41010770505385241</v>
      </c>
      <c r="AZ32" s="24">
        <f t="shared" si="32"/>
        <v>0.52602230483271373</v>
      </c>
      <c r="BA32" s="24">
        <f t="shared" si="32"/>
        <v>0.52362204724409445</v>
      </c>
      <c r="BB32" s="24">
        <f t="shared" si="32"/>
        <v>0.54315476190476186</v>
      </c>
      <c r="BC32" s="24">
        <f t="shared" si="32"/>
        <v>0.71282454760031477</v>
      </c>
      <c r="BD32" s="24">
        <f t="shared" si="32"/>
        <v>0.56943521594684388</v>
      </c>
      <c r="BE32" s="24">
        <f t="shared" si="32"/>
        <v>0.44574551131928186</v>
      </c>
      <c r="BF32" s="24">
        <f t="shared" si="32"/>
        <v>0.39484126984126999</v>
      </c>
      <c r="BG32" s="24">
        <f t="shared" si="32"/>
        <v>0.45065034429992368</v>
      </c>
      <c r="BH32" s="24">
        <f t="shared" si="32"/>
        <v>0.56074766355140193</v>
      </c>
      <c r="BI32" s="24">
        <f t="shared" si="31"/>
        <v>0.42183817753338571</v>
      </c>
      <c r="BJ32" s="24">
        <f t="shared" si="31"/>
        <v>0.53982985305491082</v>
      </c>
      <c r="BK32" s="24">
        <f t="shared" si="31"/>
        <v>0.59259259259259256</v>
      </c>
      <c r="BL32" s="24">
        <f t="shared" si="31"/>
        <v>0.54102687398885507</v>
      </c>
      <c r="BM32" s="24">
        <f t="shared" si="31"/>
        <v>0.51943127740501538</v>
      </c>
      <c r="BN32" s="24">
        <f t="shared" si="31"/>
        <v>0.46399830338846959</v>
      </c>
      <c r="BO32" s="24">
        <f t="shared" si="31"/>
        <v>0.46984868269832503</v>
      </c>
      <c r="BP32" s="24" t="e">
        <f t="shared" si="31"/>
        <v>#DIV/0!</v>
      </c>
      <c r="BQ32" s="24">
        <f t="shared" si="31"/>
        <v>0.5367079222147999</v>
      </c>
      <c r="BR32" s="21"/>
      <c r="BS32" s="35">
        <f t="shared" si="13"/>
        <v>43525</v>
      </c>
      <c r="BT32" s="24">
        <f t="shared" si="14"/>
        <v>1.3963747454175139E-2</v>
      </c>
      <c r="BU32" s="24">
        <f t="shared" si="15"/>
        <v>1.1488289205702658E-3</v>
      </c>
      <c r="BV32" s="24">
        <f t="shared" si="16"/>
        <v>5.6628818737270844E-3</v>
      </c>
      <c r="BW32" s="24">
        <f t="shared" si="17"/>
        <v>4.5802443991853478E-3</v>
      </c>
      <c r="BX32" s="24">
        <f t="shared" si="18"/>
        <v>2.4901221995926718E-3</v>
      </c>
      <c r="BY32" s="24">
        <f t="shared" si="19"/>
        <v>2.5539714867617181E-3</v>
      </c>
      <c r="BZ32" s="24">
        <f t="shared" si="20"/>
        <v>5.3110997963340123E-3</v>
      </c>
      <c r="CA32" s="24">
        <f t="shared" si="21"/>
        <v>1.3449083503054957E-3</v>
      </c>
      <c r="CB32" s="24">
        <f t="shared" si="22"/>
        <v>6.0773930753563947E-4</v>
      </c>
      <c r="CC32" s="24">
        <f t="shared" si="23"/>
        <v>4.8744399185336081E-3</v>
      </c>
      <c r="CD32" s="24">
        <f t="shared" si="24"/>
        <v>4.1947046843177158E-3</v>
      </c>
      <c r="CE32" s="24">
        <f t="shared" si="25"/>
        <v>1.1568228105906322E-3</v>
      </c>
      <c r="CF32" s="24">
        <f t="shared" si="26"/>
        <v>4.7889511201629334E-2</v>
      </c>
      <c r="CG32" s="21"/>
    </row>
    <row r="33" spans="1:85" x14ac:dyDescent="0.25">
      <c r="A33" s="31">
        <f>+[1]NAC!A34</f>
        <v>43556</v>
      </c>
      <c r="B33" s="17">
        <f>+[1]GBA!B34</f>
        <v>212.4</v>
      </c>
      <c r="C33" s="17">
        <f>+[1]GBA!C34</f>
        <v>216.3</v>
      </c>
      <c r="D33" s="17">
        <f>+[1]GBA!D34</f>
        <v>177.4</v>
      </c>
      <c r="E33" s="17">
        <f>+[1]GBA!E34</f>
        <v>180.8</v>
      </c>
      <c r="F33" s="17">
        <f>+[1]GBA!F34</f>
        <v>254.7</v>
      </c>
      <c r="G33" s="17">
        <f>+[1]GBA!G34</f>
        <v>202.1</v>
      </c>
      <c r="H33" s="17">
        <f>+[1]GBA!H34</f>
        <v>213.8</v>
      </c>
      <c r="I33" s="17">
        <f>+[1]GBA!I34</f>
        <v>226.1</v>
      </c>
      <c r="J33" s="17">
        <f>+[1]GBA!J34</f>
        <v>243.9</v>
      </c>
      <c r="K33" s="17">
        <f>+[1]GBA!K34</f>
        <v>191.4</v>
      </c>
      <c r="L33" s="17">
        <f>+[1]GBA!L34</f>
        <v>213</v>
      </c>
      <c r="M33" s="17">
        <f>+[1]GBA!M34</f>
        <v>197.3</v>
      </c>
      <c r="N33" s="17">
        <f>+[1]GBA!N34</f>
        <v>205.7</v>
      </c>
      <c r="O33" s="18">
        <f>+[1]GBA!R34</f>
        <v>181.7</v>
      </c>
      <c r="P33" s="19">
        <f>+[1]GBA!S34</f>
        <v>206.5</v>
      </c>
      <c r="Q33" s="20">
        <f>+[1]GBA!T34</f>
        <v>243.8</v>
      </c>
      <c r="R33" s="18">
        <f t="shared" si="4"/>
        <v>212.43860000000001</v>
      </c>
      <c r="S33" s="19">
        <f t="shared" si="5"/>
        <v>201.34459886291859</v>
      </c>
      <c r="T33" s="19">
        <f t="shared" si="6"/>
        <v>193.90794864791044</v>
      </c>
      <c r="U33" s="19">
        <f t="shared" si="7"/>
        <v>192.48110205665506</v>
      </c>
      <c r="V33" s="19"/>
      <c r="W33" s="20">
        <f t="shared" si="8"/>
        <v>207.55522215810728</v>
      </c>
      <c r="X33" s="21"/>
      <c r="Y33" s="41">
        <f t="shared" si="30"/>
        <v>3.2069970845481022E-2</v>
      </c>
      <c r="Z33" s="24">
        <f t="shared" si="30"/>
        <v>2.0283018867924607E-2</v>
      </c>
      <c r="AA33" s="24">
        <f t="shared" si="30"/>
        <v>1.1402508551881407E-2</v>
      </c>
      <c r="AB33" s="24">
        <f t="shared" si="28"/>
        <v>6.2279670975323276E-2</v>
      </c>
      <c r="AC33" s="24">
        <f t="shared" si="28"/>
        <v>3.4104750304506659E-2</v>
      </c>
      <c r="AD33" s="24">
        <f t="shared" si="28"/>
        <v>4.4444444444444509E-2</v>
      </c>
      <c r="AE33" s="24">
        <f t="shared" si="28"/>
        <v>3.0858244937319146E-2</v>
      </c>
      <c r="AF33" s="24">
        <f t="shared" si="28"/>
        <v>3.8585209003215493E-2</v>
      </c>
      <c r="AG33" s="24">
        <f t="shared" si="28"/>
        <v>3.2599491955969562E-2</v>
      </c>
      <c r="AH33" s="24">
        <f t="shared" si="28"/>
        <v>3.3477321814255001E-2</v>
      </c>
      <c r="AI33" s="24">
        <f t="shared" si="28"/>
        <v>9.9573257467993059E-3</v>
      </c>
      <c r="AJ33" s="24">
        <f t="shared" si="28"/>
        <v>4.0611814345991704E-2</v>
      </c>
      <c r="AK33" s="24">
        <f t="shared" si="28"/>
        <v>2.644710578842302E-2</v>
      </c>
      <c r="AL33" s="24">
        <f t="shared" si="28"/>
        <v>3.8674033149170839E-3</v>
      </c>
      <c r="AM33" s="24">
        <f t="shared" si="28"/>
        <v>3.7167252636865822E-2</v>
      </c>
      <c r="AN33" s="24">
        <f t="shared" si="28"/>
        <v>3.0866807610993696E-2</v>
      </c>
      <c r="AO33" s="24">
        <f t="shared" si="28"/>
        <v>3.2530565176661419E-2</v>
      </c>
      <c r="AP33" s="24">
        <f t="shared" si="29"/>
        <v>3.2372778598918517E-2</v>
      </c>
      <c r="AQ33" s="24">
        <f t="shared" si="29"/>
        <v>4.2966309210332287E-2</v>
      </c>
      <c r="AR33" s="24">
        <f t="shared" si="29"/>
        <v>4.3984799805525387E-2</v>
      </c>
      <c r="AS33" s="24" t="e">
        <f t="shared" si="29"/>
        <v>#DIV/0!</v>
      </c>
      <c r="AT33" s="24">
        <f t="shared" si="12"/>
        <v>3.7560775518987288E-2</v>
      </c>
      <c r="AU33" s="21"/>
      <c r="AV33" s="24">
        <f t="shared" si="32"/>
        <v>0.55149744338933515</v>
      </c>
      <c r="AW33" s="24">
        <f t="shared" si="32"/>
        <v>0.64737242955064733</v>
      </c>
      <c r="AX33" s="24">
        <f t="shared" si="32"/>
        <v>0.35213414634146356</v>
      </c>
      <c r="AY33" s="24">
        <f t="shared" si="32"/>
        <v>0.45104333868378821</v>
      </c>
      <c r="AZ33" s="24">
        <f t="shared" si="32"/>
        <v>0.47909407665505221</v>
      </c>
      <c r="BA33" s="24">
        <f t="shared" si="32"/>
        <v>0.57398753894080978</v>
      </c>
      <c r="BB33" s="24">
        <f t="shared" si="32"/>
        <v>0.5674486803519061</v>
      </c>
      <c r="BC33" s="24">
        <f t="shared" si="32"/>
        <v>0.68983557548579943</v>
      </c>
      <c r="BD33" s="24">
        <f t="shared" si="32"/>
        <v>0.6088390501319263</v>
      </c>
      <c r="BE33" s="24">
        <f t="shared" si="32"/>
        <v>0.46218487394957974</v>
      </c>
      <c r="BF33" s="24">
        <f t="shared" si="32"/>
        <v>0.40039447731755429</v>
      </c>
      <c r="BG33" s="24">
        <f t="shared" si="32"/>
        <v>0.47679640718562899</v>
      </c>
      <c r="BH33" s="24">
        <f t="shared" si="32"/>
        <v>0.57987711213517668</v>
      </c>
      <c r="BI33" s="24">
        <f t="shared" si="31"/>
        <v>0.43296529968454256</v>
      </c>
      <c r="BJ33" s="24">
        <f t="shared" si="31"/>
        <v>0.56320968962906903</v>
      </c>
      <c r="BK33" s="24">
        <f t="shared" si="31"/>
        <v>0.56482670089858789</v>
      </c>
      <c r="BL33" s="24">
        <f t="shared" si="31"/>
        <v>0.55130596374605334</v>
      </c>
      <c r="BM33" s="24">
        <f t="shared" si="31"/>
        <v>0.54412136958633894</v>
      </c>
      <c r="BN33" s="24">
        <f t="shared" si="31"/>
        <v>0.49456090377210349</v>
      </c>
      <c r="BO33" s="24">
        <f t="shared" si="31"/>
        <v>0.50235306874207608</v>
      </c>
      <c r="BP33" s="24" t="e">
        <f t="shared" si="31"/>
        <v>#DIV/0!</v>
      </c>
      <c r="BQ33" s="24">
        <f t="shared" si="31"/>
        <v>0.55530764713868952</v>
      </c>
      <c r="BR33" s="21"/>
      <c r="BS33" s="35">
        <f t="shared" si="13"/>
        <v>43556</v>
      </c>
      <c r="BT33" s="24">
        <f t="shared" si="14"/>
        <v>4.8975704567541427E-3</v>
      </c>
      <c r="BU33" s="24">
        <f t="shared" si="15"/>
        <v>3.1778425655976675E-4</v>
      </c>
      <c r="BV33" s="24">
        <f t="shared" si="16"/>
        <v>4.3728862973761023E-3</v>
      </c>
      <c r="BW33" s="24">
        <f t="shared" si="17"/>
        <v>4.269387755102029E-3</v>
      </c>
      <c r="BX33" s="24">
        <f t="shared" si="18"/>
        <v>2.6201166180757998E-3</v>
      </c>
      <c r="BY33" s="24">
        <f t="shared" si="19"/>
        <v>2.7366375121477184E-3</v>
      </c>
      <c r="BZ33" s="24">
        <f t="shared" si="20"/>
        <v>4.7306122448979625E-3</v>
      </c>
      <c r="CA33" s="24">
        <f t="shared" si="21"/>
        <v>1.0513605442176895E-3</v>
      </c>
      <c r="CB33" s="24">
        <f t="shared" si="22"/>
        <v>2.2474246841593841E-3</v>
      </c>
      <c r="CC33" s="24">
        <f t="shared" si="23"/>
        <v>3.0816326530612161E-4</v>
      </c>
      <c r="CD33" s="24">
        <f t="shared" si="24"/>
        <v>4.0557823129251788E-3</v>
      </c>
      <c r="CE33" s="24">
        <f t="shared" si="25"/>
        <v>9.142371234207938E-4</v>
      </c>
      <c r="CF33" s="24">
        <f t="shared" si="26"/>
        <v>3.252196307094269E-2</v>
      </c>
      <c r="CG33" s="21"/>
    </row>
    <row r="34" spans="1:85" x14ac:dyDescent="0.25">
      <c r="A34" s="31">
        <f>+[1]NAC!A35</f>
        <v>43586</v>
      </c>
      <c r="B34" s="17">
        <f>+[1]GBA!B35</f>
        <v>218.9</v>
      </c>
      <c r="C34" s="17">
        <f>+[1]GBA!C35</f>
        <v>222</v>
      </c>
      <c r="D34" s="17">
        <f>+[1]GBA!D35</f>
        <v>181.2</v>
      </c>
      <c r="E34" s="17">
        <f>+[1]GBA!E35</f>
        <v>185.4</v>
      </c>
      <c r="F34" s="17">
        <f>+[1]GBA!F35</f>
        <v>263.60000000000002</v>
      </c>
      <c r="G34" s="17">
        <f>+[1]GBA!G35</f>
        <v>208.8</v>
      </c>
      <c r="H34" s="17">
        <f>+[1]GBA!H35</f>
        <v>225.7</v>
      </c>
      <c r="I34" s="17">
        <f>+[1]GBA!I35</f>
        <v>232.7</v>
      </c>
      <c r="J34" s="17">
        <f>+[1]GBA!J35</f>
        <v>246.7</v>
      </c>
      <c r="K34" s="17">
        <f>+[1]GBA!K35</f>
        <v>196.6</v>
      </c>
      <c r="L34" s="17">
        <f>+[1]GBA!L35</f>
        <v>224.3</v>
      </c>
      <c r="M34" s="17">
        <f>+[1]GBA!M35</f>
        <v>201.4</v>
      </c>
      <c r="N34" s="17">
        <f>+[1]GBA!N35</f>
        <v>210.9</v>
      </c>
      <c r="O34" s="18">
        <f>+[1]GBA!R35</f>
        <v>182.1</v>
      </c>
      <c r="P34" s="19">
        <f>+[1]GBA!S35</f>
        <v>213.2</v>
      </c>
      <c r="Q34" s="20">
        <f>+[1]GBA!T35</f>
        <v>252.1</v>
      </c>
      <c r="R34" s="18">
        <f t="shared" si="4"/>
        <v>218.88955000000001</v>
      </c>
      <c r="S34" s="19">
        <f t="shared" si="5"/>
        <v>206.53716045483267</v>
      </c>
      <c r="T34" s="19">
        <f t="shared" si="6"/>
        <v>198.9</v>
      </c>
      <c r="U34" s="19">
        <f t="shared" si="7"/>
        <v>197.84838960031047</v>
      </c>
      <c r="V34" s="19"/>
      <c r="W34" s="20">
        <f t="shared" si="8"/>
        <v>214.50892479322943</v>
      </c>
      <c r="X34" s="21"/>
      <c r="Y34" s="41">
        <f t="shared" si="30"/>
        <v>3.0602636534839966E-2</v>
      </c>
      <c r="Z34" s="24">
        <f t="shared" si="30"/>
        <v>2.6352288488210807E-2</v>
      </c>
      <c r="AA34" s="24">
        <f t="shared" si="30"/>
        <v>2.1420518602029315E-2</v>
      </c>
      <c r="AB34" s="24">
        <f t="shared" si="28"/>
        <v>2.5442477876106206E-2</v>
      </c>
      <c r="AC34" s="24">
        <f t="shared" si="28"/>
        <v>3.4943070278759425E-2</v>
      </c>
      <c r="AD34" s="24">
        <f t="shared" si="28"/>
        <v>3.3151904997525961E-2</v>
      </c>
      <c r="AE34" s="24">
        <f t="shared" si="28"/>
        <v>5.5659494855004654E-2</v>
      </c>
      <c r="AF34" s="24">
        <f t="shared" si="28"/>
        <v>2.9190623617868283E-2</v>
      </c>
      <c r="AG34" s="24">
        <f t="shared" si="28"/>
        <v>1.1480114801147856E-2</v>
      </c>
      <c r="AH34" s="24">
        <f t="shared" si="28"/>
        <v>2.7168234064785635E-2</v>
      </c>
      <c r="AI34" s="24">
        <f t="shared" si="28"/>
        <v>5.305164319248834E-2</v>
      </c>
      <c r="AJ34" s="24">
        <f t="shared" si="28"/>
        <v>2.0780537252914399E-2</v>
      </c>
      <c r="AK34" s="24">
        <f t="shared" si="28"/>
        <v>2.5279533300923696E-2</v>
      </c>
      <c r="AL34" s="24">
        <f t="shared" si="28"/>
        <v>2.2014309301046087E-3</v>
      </c>
      <c r="AM34" s="24">
        <f t="shared" si="28"/>
        <v>3.2445520581113829E-2</v>
      </c>
      <c r="AN34" s="24">
        <f t="shared" si="28"/>
        <v>3.4044298605414136E-2</v>
      </c>
      <c r="AO34" s="24">
        <f t="shared" si="28"/>
        <v>3.0366185806157686E-2</v>
      </c>
      <c r="AP34" s="24">
        <f t="shared" si="28"/>
        <v>2.5789425796563403E-2</v>
      </c>
      <c r="AQ34" s="24">
        <f t="shared" si="28"/>
        <v>2.5744438981992968E-2</v>
      </c>
      <c r="AR34" s="24">
        <f t="shared" ref="AR34:AT95" si="33">+U34/U33-1</f>
        <v>2.7884750691398175E-2</v>
      </c>
      <c r="AS34" s="24" t="e">
        <f t="shared" si="33"/>
        <v>#DIV/0!</v>
      </c>
      <c r="AT34" s="24">
        <f t="shared" si="12"/>
        <v>3.350290377095444E-2</v>
      </c>
      <c r="AU34" s="21"/>
      <c r="AV34" s="24">
        <f t="shared" si="32"/>
        <v>0.56805157593123212</v>
      </c>
      <c r="AW34" s="24">
        <f t="shared" si="32"/>
        <v>0.62995594713656411</v>
      </c>
      <c r="AX34" s="24">
        <f t="shared" si="32"/>
        <v>0.36240601503759384</v>
      </c>
      <c r="AY34" s="24">
        <f t="shared" si="32"/>
        <v>0.46329913180741911</v>
      </c>
      <c r="AZ34" s="24">
        <f t="shared" si="32"/>
        <v>0.55058823529411782</v>
      </c>
      <c r="BA34" s="24">
        <f t="shared" si="32"/>
        <v>0.58904109589041087</v>
      </c>
      <c r="BB34" s="24">
        <f t="shared" si="32"/>
        <v>0.61792114695340494</v>
      </c>
      <c r="BC34" s="24">
        <f t="shared" si="32"/>
        <v>0.70601173020527841</v>
      </c>
      <c r="BD34" s="24">
        <f t="shared" si="32"/>
        <v>0.57133757961783438</v>
      </c>
      <c r="BE34" s="24">
        <f t="shared" si="32"/>
        <v>0.47376311844077956</v>
      </c>
      <c r="BF34" s="24">
        <f t="shared" si="32"/>
        <v>0.47081967213114773</v>
      </c>
      <c r="BG34" s="24">
        <f t="shared" si="32"/>
        <v>0.47653958944281527</v>
      </c>
      <c r="BH34" s="24">
        <f t="shared" si="32"/>
        <v>0.59531013615733763</v>
      </c>
      <c r="BI34" s="24">
        <f t="shared" si="31"/>
        <v>0.39220183486238525</v>
      </c>
      <c r="BJ34" s="24">
        <f t="shared" si="31"/>
        <v>0.5745937961595271</v>
      </c>
      <c r="BK34" s="24">
        <f t="shared" si="31"/>
        <v>0.61913937058445745</v>
      </c>
      <c r="BL34" s="24">
        <f t="shared" si="31"/>
        <v>0.56815139508734691</v>
      </c>
      <c r="BM34" s="24">
        <f t="shared" si="31"/>
        <v>0.54402093777733818</v>
      </c>
      <c r="BN34" s="24">
        <f t="shared" si="31"/>
        <v>0.50367828429745809</v>
      </c>
      <c r="BO34" s="24">
        <f t="shared" si="31"/>
        <v>0.51560640718660777</v>
      </c>
      <c r="BP34" s="24" t="e">
        <f t="shared" si="31"/>
        <v>#DIV/0!</v>
      </c>
      <c r="BQ34" s="24">
        <f t="shared" si="31"/>
        <v>0.57647085598420489</v>
      </c>
      <c r="BR34" s="21"/>
      <c r="BS34" s="35">
        <f t="shared" si="13"/>
        <v>43586</v>
      </c>
      <c r="BT34" s="24">
        <f t="shared" si="14"/>
        <v>6.290395480225976E-3</v>
      </c>
      <c r="BU34" s="24">
        <f t="shared" si="15"/>
        <v>5.8502824858756798E-4</v>
      </c>
      <c r="BV34" s="24">
        <f t="shared" si="16"/>
        <v>1.8387005649717493E-3</v>
      </c>
      <c r="BW34" s="24">
        <f t="shared" si="17"/>
        <v>4.3829566854990754E-3</v>
      </c>
      <c r="BX34" s="24">
        <f t="shared" si="18"/>
        <v>1.9778248587570672E-3</v>
      </c>
      <c r="BY34" s="24">
        <f t="shared" si="19"/>
        <v>4.9303201506591234E-3</v>
      </c>
      <c r="BZ34" s="24">
        <f t="shared" si="20"/>
        <v>3.601412429378528E-3</v>
      </c>
      <c r="CA34" s="24">
        <f t="shared" si="21"/>
        <v>3.7043314500941391E-4</v>
      </c>
      <c r="CB34" s="24">
        <f t="shared" si="22"/>
        <v>1.8263653483992428E-3</v>
      </c>
      <c r="CC34" s="24">
        <f t="shared" si="23"/>
        <v>1.6066854990583819E-3</v>
      </c>
      <c r="CD34" s="24">
        <f t="shared" si="24"/>
        <v>2.092467043314498E-3</v>
      </c>
      <c r="CE34" s="24">
        <f t="shared" si="25"/>
        <v>8.6911487758945655E-4</v>
      </c>
      <c r="CF34" s="24">
        <f t="shared" si="26"/>
        <v>3.0371704331450082E-2</v>
      </c>
      <c r="CG34" s="21"/>
    </row>
    <row r="35" spans="1:85" x14ac:dyDescent="0.25">
      <c r="A35" s="31">
        <f>+[1]NAC!A36</f>
        <v>43617</v>
      </c>
      <c r="B35" s="17">
        <f>+[1]GBA!B36</f>
        <v>224.6</v>
      </c>
      <c r="C35" s="17">
        <f>+[1]GBA!C36</f>
        <v>228</v>
      </c>
      <c r="D35" s="17">
        <f>+[1]GBA!D36</f>
        <v>186.2</v>
      </c>
      <c r="E35" s="17">
        <f>+[1]GBA!E36</f>
        <v>187.7</v>
      </c>
      <c r="F35" s="17">
        <f>+[1]GBA!F36</f>
        <v>270.60000000000002</v>
      </c>
      <c r="G35" s="17">
        <f>+[1]GBA!G36</f>
        <v>215.7</v>
      </c>
      <c r="H35" s="17">
        <f>+[1]GBA!H36</f>
        <v>231.8</v>
      </c>
      <c r="I35" s="17">
        <f>+[1]GBA!I36</f>
        <v>237.3</v>
      </c>
      <c r="J35" s="17">
        <f>+[1]GBA!J36</f>
        <v>266.3</v>
      </c>
      <c r="K35" s="17">
        <f>+[1]GBA!K36</f>
        <v>202.8</v>
      </c>
      <c r="L35" s="17">
        <f>+[1]GBA!L36</f>
        <v>228.9</v>
      </c>
      <c r="M35" s="17">
        <f>+[1]GBA!M36</f>
        <v>205.7</v>
      </c>
      <c r="N35" s="17">
        <f>+[1]GBA!N36</f>
        <v>214.1</v>
      </c>
      <c r="O35" s="18">
        <f>+[1]GBA!R36</f>
        <v>186.9</v>
      </c>
      <c r="P35" s="19">
        <f>+[1]GBA!S36</f>
        <v>218.8</v>
      </c>
      <c r="Q35" s="20">
        <f>+[1]GBA!T36</f>
        <v>258.7</v>
      </c>
      <c r="R35" s="18">
        <f t="shared" si="4"/>
        <v>224.62141000000003</v>
      </c>
      <c r="S35" s="19">
        <f t="shared" si="5"/>
        <v>211.65409033480734</v>
      </c>
      <c r="T35" s="19">
        <f t="shared" si="6"/>
        <v>203.46197760174815</v>
      </c>
      <c r="U35" s="19">
        <f t="shared" si="7"/>
        <v>202.52056655025223</v>
      </c>
      <c r="V35" s="19"/>
      <c r="W35" s="20">
        <f t="shared" si="8"/>
        <v>220.20932871706097</v>
      </c>
      <c r="X35" s="21"/>
      <c r="Y35" s="41">
        <f t="shared" si="30"/>
        <v>2.603928734581995E-2</v>
      </c>
      <c r="Z35" s="24">
        <f t="shared" si="30"/>
        <v>2.7027027027026973E-2</v>
      </c>
      <c r="AA35" s="24">
        <f t="shared" si="30"/>
        <v>2.7593818984547491E-2</v>
      </c>
      <c r="AB35" s="24">
        <f t="shared" si="28"/>
        <v>1.2405609492988079E-2</v>
      </c>
      <c r="AC35" s="24">
        <f t="shared" si="28"/>
        <v>2.6555386949924209E-2</v>
      </c>
      <c r="AD35" s="24">
        <f t="shared" si="28"/>
        <v>3.3045977011494143E-2</v>
      </c>
      <c r="AE35" s="24">
        <f t="shared" si="28"/>
        <v>2.7027027027027195E-2</v>
      </c>
      <c r="AF35" s="24">
        <f t="shared" si="28"/>
        <v>1.9767941555651092E-2</v>
      </c>
      <c r="AG35" s="24">
        <f t="shared" si="28"/>
        <v>7.9448723145520983E-2</v>
      </c>
      <c r="AH35" s="24">
        <f t="shared" si="28"/>
        <v>3.1536113936927901E-2</v>
      </c>
      <c r="AI35" s="24">
        <f t="shared" si="28"/>
        <v>2.0508247882300434E-2</v>
      </c>
      <c r="AJ35" s="24">
        <f t="shared" si="28"/>
        <v>2.1350546176762686E-2</v>
      </c>
      <c r="AK35" s="24">
        <f t="shared" si="28"/>
        <v>1.5173067804646667E-2</v>
      </c>
      <c r="AL35" s="24">
        <f t="shared" si="28"/>
        <v>2.6359143327841839E-2</v>
      </c>
      <c r="AM35" s="24">
        <f t="shared" si="28"/>
        <v>2.6266416510319024E-2</v>
      </c>
      <c r="AN35" s="24">
        <f t="shared" si="28"/>
        <v>2.618008726695753E-2</v>
      </c>
      <c r="AO35" s="24">
        <f t="shared" ref="AO35:AQ95" si="34">+R35/R34-1</f>
        <v>2.6186083346601219E-2</v>
      </c>
      <c r="AP35" s="24">
        <f t="shared" si="34"/>
        <v>2.4774863122482449E-2</v>
      </c>
      <c r="AQ35" s="24">
        <f t="shared" si="34"/>
        <v>2.2936036207884092E-2</v>
      </c>
      <c r="AR35" s="24">
        <f t="shared" si="33"/>
        <v>2.3614935453254882E-2</v>
      </c>
      <c r="AS35" s="24" t="e">
        <f t="shared" si="33"/>
        <v>#DIV/0!</v>
      </c>
      <c r="AT35" s="24">
        <f t="shared" si="12"/>
        <v>2.6574203983942946E-2</v>
      </c>
      <c r="AU35" s="21"/>
      <c r="AV35" s="24">
        <f t="shared" si="32"/>
        <v>0.54789800137835987</v>
      </c>
      <c r="AW35" s="24">
        <f t="shared" si="32"/>
        <v>0.59887798036465645</v>
      </c>
      <c r="AX35" s="24">
        <f t="shared" si="32"/>
        <v>0.38438661710037159</v>
      </c>
      <c r="AY35" s="24">
        <f t="shared" si="32"/>
        <v>0.45054095826893348</v>
      </c>
      <c r="AZ35" s="24">
        <f t="shared" si="32"/>
        <v>0.53227633069082692</v>
      </c>
      <c r="BA35" s="24">
        <f t="shared" si="32"/>
        <v>0.58021978021978016</v>
      </c>
      <c r="BB35" s="24">
        <f t="shared" si="32"/>
        <v>0.58549931600547223</v>
      </c>
      <c r="BC35" s="24">
        <f t="shared" si="32"/>
        <v>0.63317274604267038</v>
      </c>
      <c r="BD35" s="24">
        <f t="shared" si="32"/>
        <v>0.69186785260482853</v>
      </c>
      <c r="BE35" s="24">
        <f t="shared" si="32"/>
        <v>0.46320346320346339</v>
      </c>
      <c r="BF35" s="24">
        <f t="shared" si="32"/>
        <v>0.47868217054263562</v>
      </c>
      <c r="BG35" s="24">
        <f t="shared" si="32"/>
        <v>0.4630156472261735</v>
      </c>
      <c r="BH35" s="24">
        <f t="shared" si="32"/>
        <v>0.57542310522442963</v>
      </c>
      <c r="BI35" s="24">
        <f t="shared" si="31"/>
        <v>0.38444444444444459</v>
      </c>
      <c r="BJ35" s="24">
        <f t="shared" si="31"/>
        <v>0.55067328136073712</v>
      </c>
      <c r="BK35" s="24">
        <f t="shared" si="31"/>
        <v>0.60483870967741948</v>
      </c>
      <c r="BL35" s="24">
        <f t="shared" si="31"/>
        <v>0.54858579885001935</v>
      </c>
      <c r="BM35" s="24">
        <f t="shared" si="31"/>
        <v>0.52688170940463031</v>
      </c>
      <c r="BN35" s="24">
        <f t="shared" si="31"/>
        <v>0.49124999049042595</v>
      </c>
      <c r="BO35" s="24">
        <f t="shared" si="31"/>
        <v>0.50364808511545545</v>
      </c>
      <c r="BP35" s="24" t="e">
        <f t="shared" si="31"/>
        <v>#DIV/0!</v>
      </c>
      <c r="BQ35" s="24">
        <f t="shared" si="31"/>
        <v>0.55738141556817866</v>
      </c>
      <c r="BR35" s="21"/>
      <c r="BS35" s="35">
        <f t="shared" si="13"/>
        <v>43617</v>
      </c>
      <c r="BT35" s="24">
        <f t="shared" si="14"/>
        <v>6.4248515303791682E-3</v>
      </c>
      <c r="BU35" s="24">
        <f t="shared" si="15"/>
        <v>7.4691640018273182E-4</v>
      </c>
      <c r="BV35" s="24">
        <f t="shared" si="16"/>
        <v>8.9205116491547986E-4</v>
      </c>
      <c r="BW35" s="24">
        <f t="shared" si="17"/>
        <v>3.3449063499314752E-3</v>
      </c>
      <c r="BX35" s="24">
        <f t="shared" si="18"/>
        <v>1.976381909547732E-3</v>
      </c>
      <c r="BY35" s="24">
        <f t="shared" si="19"/>
        <v>2.4522613065326724E-3</v>
      </c>
      <c r="BZ35" s="24">
        <f t="shared" si="20"/>
        <v>2.4355413430790437E-3</v>
      </c>
      <c r="CA35" s="24">
        <f t="shared" si="21"/>
        <v>2.5160347190497975E-3</v>
      </c>
      <c r="CB35" s="24">
        <f t="shared" si="22"/>
        <v>2.112928277752404E-3</v>
      </c>
      <c r="CC35" s="24">
        <f t="shared" si="23"/>
        <v>6.3462768387391433E-4</v>
      </c>
      <c r="CD35" s="24">
        <f t="shared" si="24"/>
        <v>2.1293741434444866E-3</v>
      </c>
      <c r="CE35" s="24">
        <f t="shared" si="25"/>
        <v>5.1895842850616526E-4</v>
      </c>
      <c r="CF35" s="24">
        <f t="shared" si="26"/>
        <v>2.6184833257195068E-2</v>
      </c>
      <c r="CG35" s="21"/>
    </row>
    <row r="36" spans="1:85" x14ac:dyDescent="0.25">
      <c r="A36" s="31">
        <f>+[1]NAC!A37</f>
        <v>43647</v>
      </c>
      <c r="B36" s="17">
        <f>+[1]GBA!B37</f>
        <v>229.4</v>
      </c>
      <c r="C36" s="17">
        <f>+[1]GBA!C37</f>
        <v>233.7</v>
      </c>
      <c r="D36" s="17">
        <f>+[1]GBA!D37</f>
        <v>188.4</v>
      </c>
      <c r="E36" s="17">
        <f>+[1]GBA!E37</f>
        <v>187.7</v>
      </c>
      <c r="F36" s="17">
        <f>+[1]GBA!F37</f>
        <v>276.89999999999998</v>
      </c>
      <c r="G36" s="17">
        <f>+[1]GBA!G37</f>
        <v>220.7</v>
      </c>
      <c r="H36" s="17">
        <f>+[1]GBA!H37</f>
        <v>240.8</v>
      </c>
      <c r="I36" s="17">
        <f>+[1]GBA!I37</f>
        <v>237.3</v>
      </c>
      <c r="J36" s="17">
        <f>+[1]GBA!J37</f>
        <v>266.7</v>
      </c>
      <c r="K36" s="17">
        <f>+[1]GBA!K37</f>
        <v>211.2</v>
      </c>
      <c r="L36" s="17">
        <f>+[1]GBA!L37</f>
        <v>234.1</v>
      </c>
      <c r="M36" s="17">
        <f>+[1]GBA!M37</f>
        <v>211.4</v>
      </c>
      <c r="N36" s="17">
        <f>+[1]GBA!N37</f>
        <v>220.5</v>
      </c>
      <c r="O36" s="18">
        <f>+[1]GBA!R37</f>
        <v>194.7</v>
      </c>
      <c r="P36" s="19">
        <f>+[1]GBA!S37</f>
        <v>223.4</v>
      </c>
      <c r="Q36" s="20">
        <f>+[1]GBA!T37</f>
        <v>262.8</v>
      </c>
      <c r="R36" s="18">
        <f t="shared" si="4"/>
        <v>229.43391</v>
      </c>
      <c r="S36" s="19">
        <f t="shared" si="5"/>
        <v>216.6971099178775</v>
      </c>
      <c r="T36" s="19">
        <f t="shared" si="6"/>
        <v>208.33829554766453</v>
      </c>
      <c r="U36" s="19">
        <f t="shared" si="7"/>
        <v>207.05040745052386</v>
      </c>
      <c r="V36" s="19"/>
      <c r="W36" s="20">
        <f t="shared" si="8"/>
        <v>224.30169263319866</v>
      </c>
      <c r="X36" s="21"/>
      <c r="Y36" s="41">
        <f t="shared" si="30"/>
        <v>2.1371326803205859E-2</v>
      </c>
      <c r="Z36" s="24">
        <f t="shared" si="30"/>
        <v>2.4999999999999911E-2</v>
      </c>
      <c r="AA36" s="24">
        <f t="shared" si="30"/>
        <v>1.1815252416756294E-2</v>
      </c>
      <c r="AB36" s="24">
        <f t="shared" si="30"/>
        <v>0</v>
      </c>
      <c r="AC36" s="24">
        <f t="shared" si="30"/>
        <v>2.3281596452328079E-2</v>
      </c>
      <c r="AD36" s="24">
        <f t="shared" si="30"/>
        <v>2.3180343069077347E-2</v>
      </c>
      <c r="AE36" s="24">
        <f t="shared" si="30"/>
        <v>3.8826574633304523E-2</v>
      </c>
      <c r="AF36" s="24">
        <f t="shared" si="30"/>
        <v>0</v>
      </c>
      <c r="AG36" s="24">
        <f t="shared" si="30"/>
        <v>1.5020653398420958E-3</v>
      </c>
      <c r="AH36" s="24">
        <f t="shared" si="30"/>
        <v>4.1420118343195256E-2</v>
      </c>
      <c r="AI36" s="24">
        <f t="shared" si="30"/>
        <v>2.2717343818261293E-2</v>
      </c>
      <c r="AJ36" s="24">
        <f t="shared" si="30"/>
        <v>2.7710257656781812E-2</v>
      </c>
      <c r="AK36" s="24">
        <f t="shared" si="30"/>
        <v>2.9892573563755187E-2</v>
      </c>
      <c r="AL36" s="24">
        <f t="shared" si="30"/>
        <v>4.1733547351524791E-2</v>
      </c>
      <c r="AM36" s="24">
        <f t="shared" si="30"/>
        <v>2.1023765996343702E-2</v>
      </c>
      <c r="AN36" s="24">
        <f t="shared" si="30"/>
        <v>1.5848473134905339E-2</v>
      </c>
      <c r="AO36" s="24">
        <f t="shared" si="34"/>
        <v>2.1424938967304907E-2</v>
      </c>
      <c r="AP36" s="24">
        <f t="shared" si="34"/>
        <v>2.3826705050173258E-2</v>
      </c>
      <c r="AQ36" s="24">
        <f t="shared" si="34"/>
        <v>2.396672834597724E-2</v>
      </c>
      <c r="AR36" s="24">
        <f t="shared" si="33"/>
        <v>2.2367312996567357E-2</v>
      </c>
      <c r="AS36" s="24" t="e">
        <f t="shared" si="33"/>
        <v>#DIV/0!</v>
      </c>
      <c r="AT36" s="24">
        <f t="shared" si="12"/>
        <v>1.8583971623635565E-2</v>
      </c>
      <c r="AU36" s="21"/>
      <c r="AV36" s="24">
        <f t="shared" si="32"/>
        <v>0.53856472166331337</v>
      </c>
      <c r="AW36" s="24">
        <f t="shared" si="32"/>
        <v>0.57585974376264315</v>
      </c>
      <c r="AX36" s="24">
        <f t="shared" si="32"/>
        <v>0.36521739130434794</v>
      </c>
      <c r="AY36" s="24">
        <f t="shared" si="32"/>
        <v>0.45956454121306378</v>
      </c>
      <c r="AZ36" s="24">
        <f t="shared" si="32"/>
        <v>0.56795016987542457</v>
      </c>
      <c r="BA36" s="24">
        <f t="shared" si="32"/>
        <v>0.54985955056179758</v>
      </c>
      <c r="BB36" s="24">
        <f t="shared" si="32"/>
        <v>0.60747663551401865</v>
      </c>
      <c r="BC36" s="24">
        <f t="shared" si="32"/>
        <v>0.56530343007915573</v>
      </c>
      <c r="BD36" s="24">
        <f t="shared" si="32"/>
        <v>0.68797468354430369</v>
      </c>
      <c r="BE36" s="24">
        <f t="shared" si="32"/>
        <v>0.45454545454545459</v>
      </c>
      <c r="BF36" s="24">
        <f t="shared" si="32"/>
        <v>0.4797724399494312</v>
      </c>
      <c r="BG36" s="24">
        <f t="shared" si="32"/>
        <v>0.45994475138121538</v>
      </c>
      <c r="BH36" s="24">
        <f t="shared" si="32"/>
        <v>0.55500705218617763</v>
      </c>
      <c r="BI36" s="24">
        <f t="shared" si="31"/>
        <v>0.3857651245551601</v>
      </c>
      <c r="BJ36" s="24">
        <f t="shared" si="31"/>
        <v>0.53856749311294783</v>
      </c>
      <c r="BK36" s="24">
        <f t="shared" si="31"/>
        <v>0.59756838905775078</v>
      </c>
      <c r="BL36" s="24">
        <f t="shared" si="31"/>
        <v>0.53852881787101259</v>
      </c>
      <c r="BM36" s="24">
        <f t="shared" si="31"/>
        <v>0.51310379643875415</v>
      </c>
      <c r="BN36" s="24">
        <f t="shared" si="31"/>
        <v>0.48365084082946153</v>
      </c>
      <c r="BO36" s="24">
        <f t="shared" si="31"/>
        <v>0.49407013354450147</v>
      </c>
      <c r="BP36" s="24" t="e">
        <f t="shared" si="31"/>
        <v>#DIV/0!</v>
      </c>
      <c r="BQ36" s="24">
        <f t="shared" si="31"/>
        <v>0.54083323115236892</v>
      </c>
      <c r="BR36" s="21"/>
      <c r="BS36" s="35">
        <f t="shared" si="13"/>
        <v>43647</v>
      </c>
      <c r="BT36" s="24">
        <f t="shared" si="14"/>
        <v>5.9487088156722949E-3</v>
      </c>
      <c r="BU36" s="24">
        <f t="shared" si="15"/>
        <v>3.203027604630479E-4</v>
      </c>
      <c r="BV36" s="24">
        <f t="shared" si="16"/>
        <v>0</v>
      </c>
      <c r="BW36" s="24">
        <f t="shared" si="17"/>
        <v>2.9340160284950811E-3</v>
      </c>
      <c r="BX36" s="24">
        <f t="shared" si="18"/>
        <v>1.3958147818343722E-3</v>
      </c>
      <c r="BY36" s="24">
        <f t="shared" si="19"/>
        <v>3.5262689225289403E-3</v>
      </c>
      <c r="BZ36" s="24">
        <f t="shared" si="20"/>
        <v>0</v>
      </c>
      <c r="CA36" s="24">
        <f t="shared" si="21"/>
        <v>5.0044523597503839E-5</v>
      </c>
      <c r="CB36" s="24">
        <f t="shared" si="22"/>
        <v>2.7900267141584964E-3</v>
      </c>
      <c r="CC36" s="24">
        <f t="shared" si="23"/>
        <v>6.9919857524487826E-4</v>
      </c>
      <c r="CD36" s="24">
        <f t="shared" si="24"/>
        <v>2.7510240427426618E-3</v>
      </c>
      <c r="CE36" s="24">
        <f t="shared" si="25"/>
        <v>1.0115761353517373E-3</v>
      </c>
      <c r="CF36" s="24">
        <f t="shared" si="26"/>
        <v>2.142698130008901E-2</v>
      </c>
      <c r="CG36" s="21"/>
    </row>
    <row r="37" spans="1:85" x14ac:dyDescent="0.25">
      <c r="A37" s="31">
        <f>+[1]NAC!A38</f>
        <v>43678</v>
      </c>
      <c r="B37" s="17">
        <f>+[1]GBA!B38</f>
        <v>238.3</v>
      </c>
      <c r="C37" s="17">
        <f>+[1]GBA!C38</f>
        <v>243.8</v>
      </c>
      <c r="D37" s="17">
        <f>+[1]GBA!D38</f>
        <v>196.6</v>
      </c>
      <c r="E37" s="17">
        <f>+[1]GBA!E38</f>
        <v>193.5</v>
      </c>
      <c r="F37" s="17">
        <f>+[1]GBA!F38</f>
        <v>281.39999999999998</v>
      </c>
      <c r="G37" s="17">
        <f>+[1]GBA!G38</f>
        <v>234.5</v>
      </c>
      <c r="H37" s="17">
        <f>+[1]GBA!H38</f>
        <v>253.8</v>
      </c>
      <c r="I37" s="17">
        <f>+[1]GBA!I38</f>
        <v>247.2</v>
      </c>
      <c r="J37" s="17">
        <f>+[1]GBA!J38</f>
        <v>270.3</v>
      </c>
      <c r="K37" s="17">
        <f>+[1]GBA!K38</f>
        <v>222.4</v>
      </c>
      <c r="L37" s="17">
        <f>+[1]GBA!L38</f>
        <v>238.5</v>
      </c>
      <c r="M37" s="17">
        <f>+[1]GBA!M38</f>
        <v>218.1</v>
      </c>
      <c r="N37" s="17">
        <f>+[1]GBA!N38</f>
        <v>229.6</v>
      </c>
      <c r="O37" s="18">
        <f>+[1]GBA!R38</f>
        <v>200.6</v>
      </c>
      <c r="P37" s="19">
        <f>+[1]GBA!S38</f>
        <v>234</v>
      </c>
      <c r="Q37" s="20">
        <f>+[1]GBA!T38</f>
        <v>267.89999999999998</v>
      </c>
      <c r="R37" s="18">
        <f t="shared" si="4"/>
        <v>238.30816999999996</v>
      </c>
      <c r="S37" s="19">
        <f t="shared" si="5"/>
        <v>225.98029058749216</v>
      </c>
      <c r="T37" s="19">
        <f t="shared" si="6"/>
        <v>217.19524720021855</v>
      </c>
      <c r="U37" s="19">
        <f t="shared" si="7"/>
        <v>216.81466821885914</v>
      </c>
      <c r="V37" s="19"/>
      <c r="W37" s="20">
        <f t="shared" si="8"/>
        <v>233.99913444893244</v>
      </c>
      <c r="X37" s="21"/>
      <c r="Y37" s="41">
        <f t="shared" si="30"/>
        <v>3.8796861377506486E-2</v>
      </c>
      <c r="Z37" s="24">
        <f t="shared" si="30"/>
        <v>4.3217800599058664E-2</v>
      </c>
      <c r="AA37" s="24">
        <f t="shared" si="30"/>
        <v>4.3524416135880983E-2</v>
      </c>
      <c r="AB37" s="24">
        <f t="shared" si="30"/>
        <v>3.0900372935535492E-2</v>
      </c>
      <c r="AC37" s="24">
        <f t="shared" si="30"/>
        <v>1.6251354279523289E-2</v>
      </c>
      <c r="AD37" s="24">
        <f t="shared" si="30"/>
        <v>6.2528318985047626E-2</v>
      </c>
      <c r="AE37" s="24">
        <f t="shared" si="30"/>
        <v>5.3986710963455087E-2</v>
      </c>
      <c r="AF37" s="24">
        <f t="shared" si="30"/>
        <v>4.1719342604298326E-2</v>
      </c>
      <c r="AG37" s="24">
        <f t="shared" si="30"/>
        <v>1.3498312710911176E-2</v>
      </c>
      <c r="AH37" s="24">
        <f t="shared" si="30"/>
        <v>5.3030303030303205E-2</v>
      </c>
      <c r="AI37" s="24">
        <f t="shared" si="30"/>
        <v>1.8795386586928586E-2</v>
      </c>
      <c r="AJ37" s="24">
        <f t="shared" si="30"/>
        <v>3.1693472090823072E-2</v>
      </c>
      <c r="AK37" s="24">
        <f t="shared" si="30"/>
        <v>4.1269841269841345E-2</v>
      </c>
      <c r="AL37" s="24">
        <f t="shared" si="30"/>
        <v>3.0303030303030276E-2</v>
      </c>
      <c r="AM37" s="24">
        <f t="shared" si="30"/>
        <v>4.7448522829006246E-2</v>
      </c>
      <c r="AN37" s="24">
        <f t="shared" si="30"/>
        <v>1.9406392694063745E-2</v>
      </c>
      <c r="AO37" s="24">
        <f t="shared" si="34"/>
        <v>3.8678938087225001E-2</v>
      </c>
      <c r="AP37" s="24">
        <f t="shared" si="34"/>
        <v>4.2839429991164746E-2</v>
      </c>
      <c r="AQ37" s="24">
        <f t="shared" si="34"/>
        <v>4.2512355346248309E-2</v>
      </c>
      <c r="AR37" s="24">
        <f t="shared" si="33"/>
        <v>4.7158858021897565E-2</v>
      </c>
      <c r="AS37" s="24" t="e">
        <f t="shared" si="33"/>
        <v>#DIV/0!</v>
      </c>
      <c r="AT37" s="24">
        <f t="shared" si="12"/>
        <v>4.3233921696667954E-2</v>
      </c>
      <c r="AU37" s="21"/>
      <c r="AV37" s="24">
        <f t="shared" si="32"/>
        <v>0.535438144329897</v>
      </c>
      <c r="AW37" s="24">
        <f t="shared" si="32"/>
        <v>0.58930899608865706</v>
      </c>
      <c r="AX37" s="24">
        <f t="shared" si="32"/>
        <v>0.40931899641577063</v>
      </c>
      <c r="AY37" s="24">
        <f t="shared" si="32"/>
        <v>0.49420849420849411</v>
      </c>
      <c r="AZ37" s="24">
        <f t="shared" si="32"/>
        <v>0.46715328467153272</v>
      </c>
      <c r="BA37" s="24">
        <f t="shared" si="32"/>
        <v>0.59632402995234846</v>
      </c>
      <c r="BB37" s="24">
        <f t="shared" si="32"/>
        <v>0.61347743165924973</v>
      </c>
      <c r="BC37" s="24">
        <f t="shared" si="32"/>
        <v>0.57854406130268199</v>
      </c>
      <c r="BD37" s="24">
        <f t="shared" si="32"/>
        <v>0.4835345773874864</v>
      </c>
      <c r="BE37" s="24">
        <f t="shared" si="32"/>
        <v>0.50984385607603522</v>
      </c>
      <c r="BF37" s="24">
        <f t="shared" si="32"/>
        <v>0.47769516728624528</v>
      </c>
      <c r="BG37" s="24">
        <f t="shared" si="32"/>
        <v>0.46967654986522911</v>
      </c>
      <c r="BH37" s="24">
        <f t="shared" si="32"/>
        <v>0.53475935828876997</v>
      </c>
      <c r="BI37" s="24">
        <f t="shared" si="31"/>
        <v>0.40673211781206176</v>
      </c>
      <c r="BJ37" s="24">
        <f t="shared" si="31"/>
        <v>0.56104069379586385</v>
      </c>
      <c r="BK37" s="24">
        <f t="shared" si="31"/>
        <v>0.51870748299319702</v>
      </c>
      <c r="BL37" s="24">
        <f t="shared" si="31"/>
        <v>0.53590197633451475</v>
      </c>
      <c r="BM37" s="24">
        <f t="shared" si="31"/>
        <v>0.53679663768759722</v>
      </c>
      <c r="BN37" s="24">
        <f t="shared" si="31"/>
        <v>0.51195068673190458</v>
      </c>
      <c r="BO37" s="24">
        <f t="shared" si="31"/>
        <v>0.53057974127067919</v>
      </c>
      <c r="BP37" s="24" t="e">
        <f t="shared" si="31"/>
        <v>#DIV/0!</v>
      </c>
      <c r="BQ37" s="24">
        <f t="shared" si="31"/>
        <v>0.54993757246053665</v>
      </c>
      <c r="BR37" s="21"/>
      <c r="BS37" s="35">
        <f t="shared" si="13"/>
        <v>43678</v>
      </c>
      <c r="BT37" s="24">
        <f t="shared" si="14"/>
        <v>1.0320139494333065E-2</v>
      </c>
      <c r="BU37" s="24">
        <f t="shared" si="15"/>
        <v>1.1688753269398413E-3</v>
      </c>
      <c r="BV37" s="24">
        <f t="shared" si="16"/>
        <v>2.1465562336530119E-3</v>
      </c>
      <c r="BW37" s="24">
        <f t="shared" si="17"/>
        <v>2.0518744551002613E-3</v>
      </c>
      <c r="BX37" s="24">
        <f t="shared" si="18"/>
        <v>3.7718395815170042E-3</v>
      </c>
      <c r="BY37" s="24">
        <f t="shared" si="19"/>
        <v>4.9869224062772449E-3</v>
      </c>
      <c r="BZ37" s="24">
        <f t="shared" si="20"/>
        <v>5.0017872711420981E-3</v>
      </c>
      <c r="CA37" s="24">
        <f t="shared" si="21"/>
        <v>4.4097646033130187E-4</v>
      </c>
      <c r="CB37" s="24">
        <f t="shared" si="22"/>
        <v>3.6421970357454285E-3</v>
      </c>
      <c r="CC37" s="24">
        <f t="shared" si="23"/>
        <v>5.7925021795989624E-4</v>
      </c>
      <c r="CD37" s="24">
        <f t="shared" si="24"/>
        <v>3.1659982563208315E-3</v>
      </c>
      <c r="CE37" s="24">
        <f t="shared" si="25"/>
        <v>1.4082388840453346E-3</v>
      </c>
      <c r="CF37" s="24">
        <f t="shared" si="26"/>
        <v>3.8684655623365323E-2</v>
      </c>
      <c r="CG37" s="21"/>
    </row>
    <row r="38" spans="1:85" x14ac:dyDescent="0.25">
      <c r="A38" s="31">
        <f>+[1]NAC!A39</f>
        <v>43709</v>
      </c>
      <c r="B38" s="17">
        <f>+[1]GBA!B39</f>
        <v>252.1</v>
      </c>
      <c r="C38" s="17">
        <f>+[1]GBA!C39</f>
        <v>257.60000000000002</v>
      </c>
      <c r="D38" s="17">
        <f>+[1]GBA!D39</f>
        <v>208.2</v>
      </c>
      <c r="E38" s="17">
        <f>+[1]GBA!E39</f>
        <v>216</v>
      </c>
      <c r="F38" s="17">
        <f>+[1]GBA!F39</f>
        <v>285.8</v>
      </c>
      <c r="G38" s="17">
        <f>+[1]GBA!G39</f>
        <v>252.4</v>
      </c>
      <c r="H38" s="17">
        <f>+[1]GBA!H39</f>
        <v>273</v>
      </c>
      <c r="I38" s="17">
        <f>+[1]GBA!I39</f>
        <v>258.3</v>
      </c>
      <c r="J38" s="17">
        <f>+[1]GBA!J39</f>
        <v>288.5</v>
      </c>
      <c r="K38" s="17">
        <f>+[1]GBA!K39</f>
        <v>239.5</v>
      </c>
      <c r="L38" s="17">
        <f>+[1]GBA!L39</f>
        <v>240.7</v>
      </c>
      <c r="M38" s="17">
        <f>+[1]GBA!M39</f>
        <v>229.7</v>
      </c>
      <c r="N38" s="17">
        <f>+[1]GBA!N39</f>
        <v>248.1</v>
      </c>
      <c r="O38" s="18">
        <f>+[1]GBA!R39</f>
        <v>221.5</v>
      </c>
      <c r="P38" s="19">
        <f>+[1]GBA!S39</f>
        <v>248.7</v>
      </c>
      <c r="Q38" s="20">
        <f>+[1]GBA!T39</f>
        <v>276.10000000000002</v>
      </c>
      <c r="R38" s="18">
        <f t="shared" si="4"/>
        <v>252.15883000000002</v>
      </c>
      <c r="S38" s="19">
        <f t="shared" si="5"/>
        <v>241.51482943777643</v>
      </c>
      <c r="T38" s="19">
        <f t="shared" si="6"/>
        <v>234.19177820267686</v>
      </c>
      <c r="U38" s="19">
        <f t="shared" si="7"/>
        <v>236.08121847109047</v>
      </c>
      <c r="V38" s="19"/>
      <c r="W38" s="20">
        <f t="shared" si="8"/>
        <v>250.38486247355257</v>
      </c>
      <c r="X38" s="21"/>
      <c r="Y38" s="41">
        <f t="shared" si="30"/>
        <v>5.791019723038171E-2</v>
      </c>
      <c r="Z38" s="24">
        <f t="shared" si="30"/>
        <v>5.6603773584905648E-2</v>
      </c>
      <c r="AA38" s="24">
        <f t="shared" si="30"/>
        <v>5.9003051881993951E-2</v>
      </c>
      <c r="AB38" s="24">
        <f t="shared" si="30"/>
        <v>0.11627906976744184</v>
      </c>
      <c r="AC38" s="24">
        <f t="shared" si="30"/>
        <v>1.5636105188344018E-2</v>
      </c>
      <c r="AD38" s="24">
        <f t="shared" si="30"/>
        <v>7.6332622601279265E-2</v>
      </c>
      <c r="AE38" s="24">
        <f t="shared" si="30"/>
        <v>7.565011820330958E-2</v>
      </c>
      <c r="AF38" s="24">
        <f t="shared" si="30"/>
        <v>4.490291262135937E-2</v>
      </c>
      <c r="AG38" s="24">
        <f t="shared" si="30"/>
        <v>6.7332593414724418E-2</v>
      </c>
      <c r="AH38" s="24">
        <f t="shared" si="30"/>
        <v>7.6888489208633004E-2</v>
      </c>
      <c r="AI38" s="24">
        <f t="shared" si="30"/>
        <v>9.2243186582807724E-3</v>
      </c>
      <c r="AJ38" s="24">
        <f t="shared" si="30"/>
        <v>5.3186611646033999E-2</v>
      </c>
      <c r="AK38" s="24">
        <f t="shared" si="30"/>
        <v>8.057491289198615E-2</v>
      </c>
      <c r="AL38" s="24">
        <f t="shared" si="30"/>
        <v>0.10418743768693917</v>
      </c>
      <c r="AM38" s="24">
        <f t="shared" si="30"/>
        <v>6.2820512820512819E-2</v>
      </c>
      <c r="AN38" s="24">
        <f t="shared" si="30"/>
        <v>3.0608435983576099E-2</v>
      </c>
      <c r="AO38" s="24">
        <f t="shared" si="34"/>
        <v>5.8120793760449097E-2</v>
      </c>
      <c r="AP38" s="24">
        <f t="shared" si="34"/>
        <v>6.8742892620849094E-2</v>
      </c>
      <c r="AQ38" s="24">
        <f t="shared" si="34"/>
        <v>7.8254617545982841E-2</v>
      </c>
      <c r="AR38" s="24">
        <f t="shared" si="33"/>
        <v>8.8861839517163643E-2</v>
      </c>
      <c r="AS38" s="24" t="e">
        <f t="shared" si="33"/>
        <v>#DIV/0!</v>
      </c>
      <c r="AT38" s="24">
        <f t="shared" si="12"/>
        <v>7.0024737754729394E-2</v>
      </c>
      <c r="AU38" s="21"/>
      <c r="AV38" s="24">
        <f t="shared" si="32"/>
        <v>0.52326283987915412</v>
      </c>
      <c r="AW38" s="24">
        <f t="shared" si="32"/>
        <v>0.56500607533414349</v>
      </c>
      <c r="AX38" s="24">
        <f t="shared" si="32"/>
        <v>0.42994505494505497</v>
      </c>
      <c r="AY38" s="24">
        <f t="shared" si="32"/>
        <v>0.47339699863574358</v>
      </c>
      <c r="AZ38" s="24">
        <f t="shared" si="32"/>
        <v>0.47929606625258803</v>
      </c>
      <c r="BA38" s="24">
        <f t="shared" si="32"/>
        <v>0.56188118811881194</v>
      </c>
      <c r="BB38" s="24">
        <f t="shared" si="32"/>
        <v>0.66361974405850099</v>
      </c>
      <c r="BC38" s="24">
        <f t="shared" si="32"/>
        <v>0.49047893825735711</v>
      </c>
      <c r="BD38" s="24">
        <f t="shared" si="32"/>
        <v>0.56199242014076889</v>
      </c>
      <c r="BE38" s="24">
        <f t="shared" si="32"/>
        <v>0.50534255185417987</v>
      </c>
      <c r="BF38" s="24">
        <f t="shared" si="32"/>
        <v>0.45878787878787874</v>
      </c>
      <c r="BG38" s="24">
        <f t="shared" si="32"/>
        <v>0.45656309448319599</v>
      </c>
      <c r="BH38" s="24">
        <f t="shared" si="32"/>
        <v>0.5429104477611939</v>
      </c>
      <c r="BI38" s="24">
        <f t="shared" si="31"/>
        <v>0.46883289124668415</v>
      </c>
      <c r="BJ38" s="24">
        <f t="shared" si="31"/>
        <v>0.53898514851485158</v>
      </c>
      <c r="BK38" s="24">
        <f t="shared" si="31"/>
        <v>0.50381263616557748</v>
      </c>
      <c r="BL38" s="24">
        <f t="shared" si="31"/>
        <v>0.52359971195517718</v>
      </c>
      <c r="BM38" s="24">
        <f t="shared" si="31"/>
        <v>0.52024226901893522</v>
      </c>
      <c r="BN38" s="24">
        <f t="shared" si="31"/>
        <v>0.49758447946397077</v>
      </c>
      <c r="BO38" s="24">
        <f t="shared" si="31"/>
        <v>0.5150475944767301</v>
      </c>
      <c r="BP38" s="24" t="e">
        <f t="shared" si="31"/>
        <v>#DIV/0!</v>
      </c>
      <c r="BQ38" s="24">
        <f t="shared" si="31"/>
        <v>0.53408392125603044</v>
      </c>
      <c r="BR38" s="21"/>
      <c r="BS38" s="35">
        <f t="shared" si="13"/>
        <v>43709</v>
      </c>
      <c r="BT38" s="24">
        <f t="shared" si="14"/>
        <v>1.3574150230801522E-2</v>
      </c>
      <c r="BU38" s="24">
        <f t="shared" si="15"/>
        <v>1.5917750734368435E-3</v>
      </c>
      <c r="BV38" s="24">
        <f t="shared" si="16"/>
        <v>8.0161561057490553E-3</v>
      </c>
      <c r="BW38" s="24">
        <f t="shared" si="17"/>
        <v>1.9313470415442868E-3</v>
      </c>
      <c r="BX38" s="24">
        <f t="shared" si="18"/>
        <v>4.7097356273604713E-3</v>
      </c>
      <c r="BY38" s="24">
        <f t="shared" si="19"/>
        <v>7.0902224087284887E-3</v>
      </c>
      <c r="BZ38" s="24">
        <f t="shared" si="20"/>
        <v>5.3986151909358061E-3</v>
      </c>
      <c r="CA38" s="24">
        <f t="shared" si="21"/>
        <v>2.1461183382291216E-3</v>
      </c>
      <c r="CB38" s="24">
        <f t="shared" si="22"/>
        <v>5.3531682752832547E-3</v>
      </c>
      <c r="CC38" s="24">
        <f t="shared" si="23"/>
        <v>2.7880822492656171E-4</v>
      </c>
      <c r="CD38" s="24">
        <f t="shared" si="24"/>
        <v>5.2767100293747348E-3</v>
      </c>
      <c r="CE38" s="24">
        <f t="shared" si="25"/>
        <v>2.7559798573227024E-3</v>
      </c>
      <c r="CF38" s="24">
        <f t="shared" si="26"/>
        <v>5.8122786403692846E-2</v>
      </c>
      <c r="CG38" s="21"/>
    </row>
    <row r="39" spans="1:85" x14ac:dyDescent="0.25">
      <c r="A39" s="31">
        <f>+[1]NAC!A40</f>
        <v>43739</v>
      </c>
      <c r="B39" s="17">
        <f>+[1]GBA!B40</f>
        <v>260.2</v>
      </c>
      <c r="C39" s="17">
        <f>+[1]GBA!C40</f>
        <v>264</v>
      </c>
      <c r="D39" s="17">
        <f>+[1]GBA!D40</f>
        <v>221.6</v>
      </c>
      <c r="E39" s="17">
        <f>+[1]GBA!E40</f>
        <v>225.9</v>
      </c>
      <c r="F39" s="17">
        <f>+[1]GBA!F40</f>
        <v>291.39999999999998</v>
      </c>
      <c r="G39" s="17">
        <f>+[1]GBA!G40</f>
        <v>274.3</v>
      </c>
      <c r="H39" s="17">
        <f>+[1]GBA!H40</f>
        <v>285.39999999999998</v>
      </c>
      <c r="I39" s="17">
        <f>+[1]GBA!I40</f>
        <v>264.60000000000002</v>
      </c>
      <c r="J39" s="17">
        <f>+[1]GBA!J40</f>
        <v>288.7</v>
      </c>
      <c r="K39" s="17">
        <f>+[1]GBA!K40</f>
        <v>245</v>
      </c>
      <c r="L39" s="17">
        <f>+[1]GBA!L40</f>
        <v>243.8</v>
      </c>
      <c r="M39" s="17">
        <f>+[1]GBA!M40</f>
        <v>235.8</v>
      </c>
      <c r="N39" s="17">
        <f>+[1]GBA!N40</f>
        <v>257.3</v>
      </c>
      <c r="O39" s="18">
        <f>+[1]GBA!R40</f>
        <v>227.4</v>
      </c>
      <c r="P39" s="19">
        <f>+[1]GBA!S40</f>
        <v>258.2</v>
      </c>
      <c r="Q39" s="20">
        <f>+[1]GBA!T40</f>
        <v>281</v>
      </c>
      <c r="R39" s="18">
        <f t="shared" si="4"/>
        <v>260.21532000000002</v>
      </c>
      <c r="S39" s="19">
        <f t="shared" si="5"/>
        <v>250.28002210991795</v>
      </c>
      <c r="T39" s="19">
        <f t="shared" si="6"/>
        <v>244.05733406173181</v>
      </c>
      <c r="U39" s="19">
        <f t="shared" si="7"/>
        <v>247.53073341094299</v>
      </c>
      <c r="V39" s="19"/>
      <c r="W39" s="20">
        <f t="shared" si="8"/>
        <v>259.75426043469901</v>
      </c>
      <c r="X39" s="21"/>
      <c r="Y39" s="41">
        <f t="shared" si="30"/>
        <v>3.2130107100357019E-2</v>
      </c>
      <c r="Z39" s="24">
        <f t="shared" si="30"/>
        <v>2.4844720496894235E-2</v>
      </c>
      <c r="AA39" s="24">
        <f t="shared" si="30"/>
        <v>6.4361191162343845E-2</v>
      </c>
      <c r="AB39" s="24">
        <f t="shared" si="30"/>
        <v>4.5833333333333393E-2</v>
      </c>
      <c r="AC39" s="24">
        <f t="shared" si="30"/>
        <v>1.9594121763470751E-2</v>
      </c>
      <c r="AD39" s="24">
        <f t="shared" si="30"/>
        <v>8.6767036450079216E-2</v>
      </c>
      <c r="AE39" s="24">
        <f t="shared" si="30"/>
        <v>4.542124542124526E-2</v>
      </c>
      <c r="AF39" s="24">
        <f t="shared" si="30"/>
        <v>2.4390243902439046E-2</v>
      </c>
      <c r="AG39" s="24">
        <f t="shared" si="30"/>
        <v>6.932409012130325E-4</v>
      </c>
      <c r="AH39" s="24">
        <f t="shared" si="30"/>
        <v>2.2964509394572064E-2</v>
      </c>
      <c r="AI39" s="24">
        <f t="shared" si="30"/>
        <v>1.2879102617366023E-2</v>
      </c>
      <c r="AJ39" s="24">
        <f t="shared" si="30"/>
        <v>2.6556377884196847E-2</v>
      </c>
      <c r="AK39" s="24">
        <f t="shared" si="30"/>
        <v>3.7081821846029817E-2</v>
      </c>
      <c r="AL39" s="24">
        <f t="shared" si="30"/>
        <v>2.6636568848758424E-2</v>
      </c>
      <c r="AM39" s="24">
        <f t="shared" si="30"/>
        <v>3.8198632891033313E-2</v>
      </c>
      <c r="AN39" s="24">
        <f t="shared" si="30"/>
        <v>1.7747193045997811E-2</v>
      </c>
      <c r="AO39" s="24">
        <f t="shared" si="34"/>
        <v>3.1950060999252017E-2</v>
      </c>
      <c r="AP39" s="24">
        <f t="shared" si="34"/>
        <v>3.6292565108925423E-2</v>
      </c>
      <c r="AQ39" s="24">
        <f t="shared" si="34"/>
        <v>4.2125970154754944E-2</v>
      </c>
      <c r="AR39" s="24">
        <f t="shared" si="33"/>
        <v>4.8498203347144164E-2</v>
      </c>
      <c r="AS39" s="24" t="e">
        <f t="shared" si="33"/>
        <v>#DIV/0!</v>
      </c>
      <c r="AT39" s="24">
        <f t="shared" si="12"/>
        <v>3.741998565163307E-2</v>
      </c>
      <c r="AU39" s="21"/>
      <c r="AV39" s="24">
        <f t="shared" si="32"/>
        <v>0.49626221966647477</v>
      </c>
      <c r="AW39" s="24">
        <f t="shared" si="32"/>
        <v>0.51202749140893467</v>
      </c>
      <c r="AX39" s="24">
        <f t="shared" si="32"/>
        <v>0.48525469168900814</v>
      </c>
      <c r="AY39" s="24">
        <f t="shared" si="32"/>
        <v>0.46974625894599886</v>
      </c>
      <c r="AZ39" s="24">
        <f t="shared" si="32"/>
        <v>0.40840985983566935</v>
      </c>
      <c r="BA39" s="24">
        <f t="shared" si="32"/>
        <v>0.63371054198927945</v>
      </c>
      <c r="BB39" s="24">
        <f t="shared" si="32"/>
        <v>0.64306275187104189</v>
      </c>
      <c r="BC39" s="24">
        <f t="shared" si="32"/>
        <v>0.42564655172413812</v>
      </c>
      <c r="BD39" s="24">
        <f t="shared" si="32"/>
        <v>0.55969746083198268</v>
      </c>
      <c r="BE39" s="24">
        <f t="shared" si="32"/>
        <v>0.50676506765067653</v>
      </c>
      <c r="BF39" s="24">
        <f t="shared" si="32"/>
        <v>0.43580683156654887</v>
      </c>
      <c r="BG39" s="24">
        <f t="shared" si="32"/>
        <v>0.45825602968460122</v>
      </c>
      <c r="BH39" s="24">
        <f t="shared" si="32"/>
        <v>0.50997652582159625</v>
      </c>
      <c r="BI39" s="24">
        <f t="shared" si="31"/>
        <v>0.41947565543071175</v>
      </c>
      <c r="BJ39" s="24">
        <f t="shared" si="31"/>
        <v>0.53234421364985152</v>
      </c>
      <c r="BK39" s="24">
        <f t="shared" si="31"/>
        <v>0.43440530883103623</v>
      </c>
      <c r="BL39" s="24">
        <f t="shared" si="31"/>
        <v>0.49672359345743655</v>
      </c>
      <c r="BM39" s="24">
        <f t="shared" si="31"/>
        <v>0.50802976677478484</v>
      </c>
      <c r="BN39" s="24">
        <f t="shared" si="31"/>
        <v>0.50714426682455116</v>
      </c>
      <c r="BO39" s="24">
        <f t="shared" si="31"/>
        <v>0.52766669492633578</v>
      </c>
      <c r="BP39" s="24" t="e">
        <f t="shared" si="31"/>
        <v>#DIV/0!</v>
      </c>
      <c r="BQ39" s="24">
        <f t="shared" si="31"/>
        <v>0.51939598699527334</v>
      </c>
      <c r="BR39" s="21"/>
      <c r="BS39" s="35">
        <f t="shared" si="13"/>
        <v>43739</v>
      </c>
      <c r="BT39" s="24">
        <f t="shared" si="14"/>
        <v>5.9506545021816527E-3</v>
      </c>
      <c r="BU39" s="24">
        <f t="shared" si="15"/>
        <v>1.7381197937326467E-3</v>
      </c>
      <c r="BV39" s="24">
        <f t="shared" si="16"/>
        <v>3.3340341134470469E-3</v>
      </c>
      <c r="BW39" s="24">
        <f t="shared" si="17"/>
        <v>2.3235224117413586E-3</v>
      </c>
      <c r="BX39" s="24">
        <f t="shared" si="18"/>
        <v>5.4467671558905218E-3</v>
      </c>
      <c r="BY39" s="24">
        <f t="shared" si="19"/>
        <v>4.3284410948036412E-3</v>
      </c>
      <c r="BZ39" s="24">
        <f t="shared" si="20"/>
        <v>2.896350654502187E-3</v>
      </c>
      <c r="CA39" s="24">
        <f t="shared" si="21"/>
        <v>2.2292740975801986E-5</v>
      </c>
      <c r="CB39" s="24">
        <f t="shared" si="22"/>
        <v>1.6275287584291949E-3</v>
      </c>
      <c r="CC39" s="24">
        <f t="shared" si="23"/>
        <v>3.7136057120190673E-4</v>
      </c>
      <c r="CD39" s="24">
        <f t="shared" si="24"/>
        <v>2.6229274097580423E-3</v>
      </c>
      <c r="CE39" s="24">
        <f t="shared" si="25"/>
        <v>1.2955176517255079E-3</v>
      </c>
      <c r="CF39" s="24">
        <f t="shared" si="26"/>
        <v>3.1957516858389504E-2</v>
      </c>
      <c r="CG39" s="21"/>
    </row>
    <row r="40" spans="1:85" x14ac:dyDescent="0.25">
      <c r="A40" s="31">
        <f>+[1]NAC!A41</f>
        <v>43770</v>
      </c>
      <c r="B40" s="17">
        <f>+[1]GBA!B41</f>
        <v>270.8</v>
      </c>
      <c r="C40" s="17">
        <f>+[1]GBA!C41</f>
        <v>278.89999999999998</v>
      </c>
      <c r="D40" s="17">
        <f>+[1]GBA!D41</f>
        <v>233.7</v>
      </c>
      <c r="E40" s="17">
        <f>+[1]GBA!E41</f>
        <v>235.2</v>
      </c>
      <c r="F40" s="17">
        <f>+[1]GBA!F41</f>
        <v>296.2</v>
      </c>
      <c r="G40" s="17">
        <f>+[1]GBA!G41</f>
        <v>274.39999999999998</v>
      </c>
      <c r="H40" s="17">
        <f>+[1]GBA!H41</f>
        <v>302</v>
      </c>
      <c r="I40" s="17">
        <f>+[1]GBA!I41</f>
        <v>274.3</v>
      </c>
      <c r="J40" s="17">
        <f>+[1]GBA!J41</f>
        <v>308.39999999999998</v>
      </c>
      <c r="K40" s="17">
        <f>+[1]GBA!K41</f>
        <v>251.9</v>
      </c>
      <c r="L40" s="17">
        <f>+[1]GBA!L41</f>
        <v>262.2</v>
      </c>
      <c r="M40" s="17">
        <f>+[1]GBA!M41</f>
        <v>243.1</v>
      </c>
      <c r="N40" s="17">
        <f>+[1]GBA!N41</f>
        <v>268.2</v>
      </c>
      <c r="O40" s="18">
        <f>+[1]GBA!R41</f>
        <v>246.6</v>
      </c>
      <c r="P40" s="19">
        <f>+[1]GBA!S41</f>
        <v>267.7</v>
      </c>
      <c r="Q40" s="20">
        <f>+[1]GBA!T41</f>
        <v>291</v>
      </c>
      <c r="R40" s="18">
        <f t="shared" si="4"/>
        <v>270.78875999999997</v>
      </c>
      <c r="S40" s="19">
        <f t="shared" si="5"/>
        <v>260.35121604548328</v>
      </c>
      <c r="T40" s="19">
        <f t="shared" si="6"/>
        <v>250.85561322043162</v>
      </c>
      <c r="U40" s="19">
        <f t="shared" si="7"/>
        <v>254.1179666278619</v>
      </c>
      <c r="V40" s="19"/>
      <c r="W40" s="20">
        <f t="shared" si="8"/>
        <v>270.12512021542597</v>
      </c>
      <c r="X40" s="21"/>
      <c r="Y40" s="41">
        <f t="shared" si="30"/>
        <v>4.073789392774807E-2</v>
      </c>
      <c r="Z40" s="24">
        <f t="shared" si="30"/>
        <v>5.64393939393939E-2</v>
      </c>
      <c r="AA40" s="24">
        <f t="shared" si="30"/>
        <v>5.4602888086642487E-2</v>
      </c>
      <c r="AB40" s="24">
        <f t="shared" si="30"/>
        <v>4.116865869853914E-2</v>
      </c>
      <c r="AC40" s="24">
        <f t="shared" si="30"/>
        <v>1.6472203157172238E-2</v>
      </c>
      <c r="AD40" s="24">
        <f t="shared" si="30"/>
        <v>3.6456434560694362E-4</v>
      </c>
      <c r="AE40" s="24">
        <f t="shared" si="30"/>
        <v>5.8163980378416413E-2</v>
      </c>
      <c r="AF40" s="24">
        <f t="shared" si="30"/>
        <v>3.6659108087679471E-2</v>
      </c>
      <c r="AG40" s="24">
        <f t="shared" si="30"/>
        <v>6.8236924142708766E-2</v>
      </c>
      <c r="AH40" s="24">
        <f t="shared" si="30"/>
        <v>2.8163265306122565E-2</v>
      </c>
      <c r="AI40" s="24">
        <f t="shared" si="30"/>
        <v>7.547169811320753E-2</v>
      </c>
      <c r="AJ40" s="24">
        <f t="shared" si="30"/>
        <v>3.0958439355385892E-2</v>
      </c>
      <c r="AK40" s="24">
        <f t="shared" si="30"/>
        <v>4.2363000388651262E-2</v>
      </c>
      <c r="AL40" s="24">
        <f t="shared" si="30"/>
        <v>8.4432717678100122E-2</v>
      </c>
      <c r="AM40" s="24">
        <f t="shared" si="30"/>
        <v>3.6793183578621269E-2</v>
      </c>
      <c r="AN40" s="24">
        <f t="shared" si="30"/>
        <v>3.5587188612099752E-2</v>
      </c>
      <c r="AO40" s="24">
        <f t="shared" si="34"/>
        <v>4.0633426194891076E-2</v>
      </c>
      <c r="AP40" s="24">
        <f t="shared" si="34"/>
        <v>4.0239703715313935E-2</v>
      </c>
      <c r="AQ40" s="24">
        <f t="shared" si="34"/>
        <v>2.7855254523841744E-2</v>
      </c>
      <c r="AR40" s="24">
        <f t="shared" si="33"/>
        <v>2.661177917645885E-2</v>
      </c>
      <c r="AS40" s="24" t="e">
        <f t="shared" si="33"/>
        <v>#DIV/0!</v>
      </c>
      <c r="AT40" s="24">
        <f t="shared" si="12"/>
        <v>3.9925658056084723E-2</v>
      </c>
      <c r="AU40" s="21"/>
      <c r="AV40" s="24">
        <f t="shared" si="32"/>
        <v>0.51369480156512015</v>
      </c>
      <c r="AW40" s="24">
        <f t="shared" si="32"/>
        <v>0.54858411993337031</v>
      </c>
      <c r="AX40" s="24">
        <f t="shared" si="32"/>
        <v>0.49233716475095779</v>
      </c>
      <c r="AY40" s="24">
        <f t="shared" si="32"/>
        <v>0.50479846449136256</v>
      </c>
      <c r="AZ40" s="24">
        <f t="shared" si="32"/>
        <v>0.41722488038277517</v>
      </c>
      <c r="BA40" s="24">
        <f t="shared" si="32"/>
        <v>0.57701149425287346</v>
      </c>
      <c r="BB40" s="24">
        <f t="shared" si="32"/>
        <v>0.68057874234835847</v>
      </c>
      <c r="BC40" s="24">
        <f t="shared" si="32"/>
        <v>0.43537414965986398</v>
      </c>
      <c r="BD40" s="24">
        <f t="shared" si="32"/>
        <v>0.5929752066115701</v>
      </c>
      <c r="BE40" s="24">
        <f t="shared" si="32"/>
        <v>0.48613569321533934</v>
      </c>
      <c r="BF40" s="24">
        <f t="shared" si="32"/>
        <v>0.52797202797202791</v>
      </c>
      <c r="BG40" s="24">
        <f t="shared" si="32"/>
        <v>0.46181599518941652</v>
      </c>
      <c r="BH40" s="24">
        <f t="shared" si="32"/>
        <v>0.52040816326530592</v>
      </c>
      <c r="BI40" s="24">
        <f t="shared" si="31"/>
        <v>0.51660516605166062</v>
      </c>
      <c r="BJ40" s="24">
        <f t="shared" si="31"/>
        <v>0.54027617951668572</v>
      </c>
      <c r="BK40" s="24">
        <f t="shared" si="31"/>
        <v>0.44704127299850827</v>
      </c>
      <c r="BL40" s="24">
        <f t="shared" si="31"/>
        <v>0.51366818613659371</v>
      </c>
      <c r="BM40" s="24">
        <f t="shared" si="31"/>
        <v>0.52009930866599441</v>
      </c>
      <c r="BN40" s="24">
        <f t="shared" si="31"/>
        <v>0.50274906571364197</v>
      </c>
      <c r="BO40" s="24">
        <f t="shared" si="31"/>
        <v>0.51987498656774034</v>
      </c>
      <c r="BP40" s="24" t="e">
        <f t="shared" si="31"/>
        <v>#DIV/0!</v>
      </c>
      <c r="BQ40" s="24">
        <f t="shared" si="31"/>
        <v>0.53197669408278281</v>
      </c>
      <c r="BR40" s="21"/>
      <c r="BS40" s="35">
        <f t="shared" si="13"/>
        <v>43770</v>
      </c>
      <c r="BT40" s="24">
        <f t="shared" si="14"/>
        <v>1.3422598001537259E-2</v>
      </c>
      <c r="BU40" s="24">
        <f t="shared" si="15"/>
        <v>1.5206379707916981E-3</v>
      </c>
      <c r="BV40" s="24">
        <f t="shared" si="16"/>
        <v>3.0344734819369662E-3</v>
      </c>
      <c r="BW40" s="24">
        <f t="shared" si="17"/>
        <v>1.9295926210607271E-3</v>
      </c>
      <c r="BX40" s="24">
        <f t="shared" si="18"/>
        <v>2.4096848578008694E-5</v>
      </c>
      <c r="BY40" s="24">
        <f t="shared" si="19"/>
        <v>5.6141429669485082E-3</v>
      </c>
      <c r="BZ40" s="24">
        <f t="shared" si="20"/>
        <v>4.320637970791694E-3</v>
      </c>
      <c r="CA40" s="24">
        <f t="shared" si="21"/>
        <v>2.1274788624135268E-3</v>
      </c>
      <c r="CB40" s="24">
        <f t="shared" si="22"/>
        <v>1.9782475019216005E-3</v>
      </c>
      <c r="CC40" s="24">
        <f t="shared" si="23"/>
        <v>2.1355880092236716E-3</v>
      </c>
      <c r="CD40" s="24">
        <f t="shared" si="24"/>
        <v>3.0411990776325832E-3</v>
      </c>
      <c r="CE40" s="24">
        <f t="shared" si="25"/>
        <v>1.4871252882398124E-3</v>
      </c>
      <c r="CF40" s="24">
        <f t="shared" si="26"/>
        <v>4.0635818601076047E-2</v>
      </c>
      <c r="CG40" s="21"/>
    </row>
    <row r="41" spans="1:85" x14ac:dyDescent="0.25">
      <c r="A41" s="31">
        <f>+[1]NAC!A42</f>
        <v>43800</v>
      </c>
      <c r="B41" s="17">
        <f>+[1]GBA!B42</f>
        <v>281.2</v>
      </c>
      <c r="C41" s="17">
        <f>+[1]GBA!C42</f>
        <v>286.8</v>
      </c>
      <c r="D41" s="17">
        <f>+[1]GBA!D42</f>
        <v>240.8</v>
      </c>
      <c r="E41" s="17">
        <f>+[1]GBA!E42</f>
        <v>239.9</v>
      </c>
      <c r="F41" s="17">
        <f>+[1]GBA!F42</f>
        <v>304.3</v>
      </c>
      <c r="G41" s="17">
        <f>+[1]GBA!G42</f>
        <v>289.60000000000002</v>
      </c>
      <c r="H41" s="17">
        <f>+[1]GBA!H42</f>
        <v>321.2</v>
      </c>
      <c r="I41" s="17">
        <f>+[1]GBA!I42</f>
        <v>286.5</v>
      </c>
      <c r="J41" s="17">
        <f>+[1]GBA!J42</f>
        <v>339.7</v>
      </c>
      <c r="K41" s="17">
        <f>+[1]GBA!K42</f>
        <v>259.10000000000002</v>
      </c>
      <c r="L41" s="17">
        <f>+[1]GBA!L42</f>
        <v>272</v>
      </c>
      <c r="M41" s="17">
        <f>+[1]GBA!M42</f>
        <v>252</v>
      </c>
      <c r="N41" s="17">
        <f>+[1]GBA!N42</f>
        <v>277.8</v>
      </c>
      <c r="O41" s="18">
        <f>+[1]GBA!R42</f>
        <v>250.1</v>
      </c>
      <c r="P41" s="19">
        <f>+[1]GBA!S42</f>
        <v>278.10000000000002</v>
      </c>
      <c r="Q41" s="20">
        <f>+[1]GBA!T42</f>
        <v>304.2</v>
      </c>
      <c r="R41" s="18">
        <f t="shared" si="4"/>
        <v>281.19376999999997</v>
      </c>
      <c r="S41" s="19">
        <f t="shared" si="5"/>
        <v>268.68772899557808</v>
      </c>
      <c r="T41" s="19">
        <f t="shared" si="6"/>
        <v>259.58205408358378</v>
      </c>
      <c r="U41" s="19">
        <f t="shared" si="7"/>
        <v>262.77140085370593</v>
      </c>
      <c r="V41" s="19"/>
      <c r="W41" s="20">
        <f t="shared" si="8"/>
        <v>282.64495095210617</v>
      </c>
      <c r="X41" s="21"/>
      <c r="Y41" s="41">
        <f t="shared" si="30"/>
        <v>3.8404726735598249E-2</v>
      </c>
      <c r="Z41" s="24">
        <f t="shared" si="30"/>
        <v>2.8325564718537199E-2</v>
      </c>
      <c r="AA41" s="24">
        <f t="shared" si="30"/>
        <v>3.0380830124090874E-2</v>
      </c>
      <c r="AB41" s="24">
        <f t="shared" si="30"/>
        <v>1.9982993197279031E-2</v>
      </c>
      <c r="AC41" s="24">
        <f t="shared" si="30"/>
        <v>2.7346387575962305E-2</v>
      </c>
      <c r="AD41" s="24">
        <f t="shared" si="30"/>
        <v>5.5393586005830997E-2</v>
      </c>
      <c r="AE41" s="24">
        <f t="shared" si="30"/>
        <v>6.3576158940397365E-2</v>
      </c>
      <c r="AF41" s="24">
        <f t="shared" si="30"/>
        <v>4.4476850164054005E-2</v>
      </c>
      <c r="AG41" s="24">
        <f t="shared" si="30"/>
        <v>0.10149156939040216</v>
      </c>
      <c r="AH41" s="24">
        <f t="shared" si="30"/>
        <v>2.8582770940849711E-2</v>
      </c>
      <c r="AI41" s="24">
        <f t="shared" si="30"/>
        <v>3.7376048817696406E-2</v>
      </c>
      <c r="AJ41" s="24">
        <f t="shared" si="30"/>
        <v>3.661044837515437E-2</v>
      </c>
      <c r="AK41" s="24">
        <f t="shared" si="30"/>
        <v>3.5794183445190253E-2</v>
      </c>
      <c r="AL41" s="24">
        <f t="shared" si="30"/>
        <v>1.4193025141930216E-2</v>
      </c>
      <c r="AM41" s="24">
        <f t="shared" si="30"/>
        <v>3.884945834889808E-2</v>
      </c>
      <c r="AN41" s="24">
        <f t="shared" si="30"/>
        <v>4.5360824742268102E-2</v>
      </c>
      <c r="AO41" s="24">
        <f t="shared" si="34"/>
        <v>3.842482235968725E-2</v>
      </c>
      <c r="AP41" s="24">
        <f t="shared" si="34"/>
        <v>3.2020257391993212E-2</v>
      </c>
      <c r="AQ41" s="24">
        <f t="shared" si="34"/>
        <v>3.4786707584988585E-2</v>
      </c>
      <c r="AR41" s="24">
        <f t="shared" si="33"/>
        <v>3.4052823342933358E-2</v>
      </c>
      <c r="AS41" s="24" t="e">
        <f t="shared" si="33"/>
        <v>#DIV/0!</v>
      </c>
      <c r="AT41" s="24">
        <f t="shared" si="12"/>
        <v>4.6348265302744052E-2</v>
      </c>
      <c r="AU41" s="21"/>
      <c r="AV41" s="24">
        <f t="shared" si="32"/>
        <v>0.52909189777052745</v>
      </c>
      <c r="AW41" s="24">
        <f t="shared" si="32"/>
        <v>0.56721311475409841</v>
      </c>
      <c r="AX41" s="24">
        <f t="shared" si="32"/>
        <v>0.51732829237555156</v>
      </c>
      <c r="AY41" s="24">
        <f t="shared" si="32"/>
        <v>0.52899936265137026</v>
      </c>
      <c r="AZ41" s="24">
        <f t="shared" si="32"/>
        <v>0.39076782449725767</v>
      </c>
      <c r="BA41" s="24">
        <f t="shared" si="32"/>
        <v>0.63986409966024937</v>
      </c>
      <c r="BB41" s="24">
        <f t="shared" si="32"/>
        <v>0.68608923884514428</v>
      </c>
      <c r="BC41" s="24">
        <f t="shared" si="32"/>
        <v>0.45431472081218272</v>
      </c>
      <c r="BD41" s="24">
        <f t="shared" si="32"/>
        <v>0.64424007744433687</v>
      </c>
      <c r="BE41" s="24">
        <f t="shared" si="32"/>
        <v>0.49165227403569389</v>
      </c>
      <c r="BF41" s="24">
        <f t="shared" si="32"/>
        <v>0.55251141552511429</v>
      </c>
      <c r="BG41" s="24">
        <f t="shared" si="32"/>
        <v>0.48148148148148162</v>
      </c>
      <c r="BH41" s="24">
        <f t="shared" si="32"/>
        <v>0.52219178082191786</v>
      </c>
      <c r="BI41" s="24">
        <f t="shared" si="31"/>
        <v>0.50662650602409642</v>
      </c>
      <c r="BJ41" s="24">
        <f t="shared" si="31"/>
        <v>0.55449972051425389</v>
      </c>
      <c r="BK41" s="24">
        <f t="shared" si="31"/>
        <v>0.47098646034816238</v>
      </c>
      <c r="BL41" s="24">
        <f t="shared" si="31"/>
        <v>0.52878194209735141</v>
      </c>
      <c r="BM41" s="24">
        <f t="shared" si="31"/>
        <v>0.54170377076738441</v>
      </c>
      <c r="BN41" s="24">
        <f t="shared" si="31"/>
        <v>0.52616267678873263</v>
      </c>
      <c r="BO41" s="24">
        <f t="shared" si="31"/>
        <v>0.54495943454771179</v>
      </c>
      <c r="BP41" s="24" t="e">
        <f t="shared" si="31"/>
        <v>#DIV/0!</v>
      </c>
      <c r="BQ41" s="24">
        <f t="shared" si="31"/>
        <v>0.5546142111143082</v>
      </c>
      <c r="BR41" s="21"/>
      <c r="BS41" s="35">
        <f t="shared" si="13"/>
        <v>43800</v>
      </c>
      <c r="BT41" s="24">
        <f t="shared" si="14"/>
        <v>6.8381093057607381E-3</v>
      </c>
      <c r="BU41" s="24">
        <f t="shared" si="15"/>
        <v>8.5734859675037195E-4</v>
      </c>
      <c r="BV41" s="24">
        <f t="shared" si="16"/>
        <v>1.4735228951255593E-3</v>
      </c>
      <c r="BW41" s="24">
        <f t="shared" si="17"/>
        <v>3.1287296898079848E-3</v>
      </c>
      <c r="BX41" s="24">
        <f t="shared" si="18"/>
        <v>3.5193500738552545E-3</v>
      </c>
      <c r="BY41" s="24">
        <f t="shared" si="19"/>
        <v>6.2392909896602606E-3</v>
      </c>
      <c r="BZ41" s="24">
        <f t="shared" si="20"/>
        <v>5.2214918759231855E-3</v>
      </c>
      <c r="CA41" s="24">
        <f t="shared" si="21"/>
        <v>3.2478951255539151E-3</v>
      </c>
      <c r="CB41" s="24">
        <f t="shared" si="22"/>
        <v>1.9834564254062083E-3</v>
      </c>
      <c r="CC41" s="24">
        <f t="shared" si="23"/>
        <v>1.0929098966026599E-3</v>
      </c>
      <c r="CD41" s="24">
        <f t="shared" si="24"/>
        <v>3.5626292466765163E-3</v>
      </c>
      <c r="CE41" s="24">
        <f t="shared" si="25"/>
        <v>1.258493353028068E-3</v>
      </c>
      <c r="CF41" s="24">
        <f t="shared" si="26"/>
        <v>3.8423227474150723E-2</v>
      </c>
      <c r="CG41" s="21"/>
    </row>
    <row r="42" spans="1:85" x14ac:dyDescent="0.25">
      <c r="A42" s="31">
        <f>+[1]NAC!A43</f>
        <v>43831</v>
      </c>
      <c r="B42" s="17">
        <f>+[1]GBA!B43</f>
        <v>286.5</v>
      </c>
      <c r="C42" s="17">
        <f>+[1]GBA!C43</f>
        <v>300.10000000000002</v>
      </c>
      <c r="D42" s="17">
        <f>+[1]GBA!D43</f>
        <v>251.7</v>
      </c>
      <c r="E42" s="17">
        <f>+[1]GBA!E43</f>
        <v>241.2</v>
      </c>
      <c r="F42" s="17">
        <f>+[1]GBA!F43</f>
        <v>302.5</v>
      </c>
      <c r="G42" s="17">
        <f>+[1]GBA!G43</f>
        <v>284.2</v>
      </c>
      <c r="H42" s="17">
        <f>+[1]GBA!H43</f>
        <v>313.7</v>
      </c>
      <c r="I42" s="17">
        <f>+[1]GBA!I43</f>
        <v>288.8</v>
      </c>
      <c r="J42" s="17">
        <f>+[1]GBA!J43</f>
        <v>340</v>
      </c>
      <c r="K42" s="17">
        <f>+[1]GBA!K43</f>
        <v>273.39999999999998</v>
      </c>
      <c r="L42" s="17">
        <f>+[1]GBA!L43</f>
        <v>275.10000000000002</v>
      </c>
      <c r="M42" s="17">
        <f>+[1]GBA!M43</f>
        <v>262.60000000000002</v>
      </c>
      <c r="N42" s="17">
        <f>+[1]GBA!N43</f>
        <v>287</v>
      </c>
      <c r="O42" s="18">
        <f>+[1]GBA!R43</f>
        <v>259</v>
      </c>
      <c r="P42" s="19">
        <f>+[1]GBA!S43</f>
        <v>283.8</v>
      </c>
      <c r="Q42" s="20">
        <f>+[1]GBA!T43</f>
        <v>306.7</v>
      </c>
      <c r="R42" s="18">
        <f t="shared" si="4"/>
        <v>286.50227000000001</v>
      </c>
      <c r="S42" s="19">
        <f t="shared" si="5"/>
        <v>277.82885344283017</v>
      </c>
      <c r="T42" s="19">
        <f t="shared" si="6"/>
        <v>265.90330510789403</v>
      </c>
      <c r="U42" s="19">
        <f t="shared" si="7"/>
        <v>267.29282110981762</v>
      </c>
      <c r="V42" s="19"/>
      <c r="W42" s="20">
        <f t="shared" si="8"/>
        <v>284.32563954606655</v>
      </c>
      <c r="X42" s="21"/>
      <c r="Y42" s="41">
        <f t="shared" si="30"/>
        <v>1.8847795163584591E-2</v>
      </c>
      <c r="Z42" s="24">
        <f t="shared" si="30"/>
        <v>4.6373779637377988E-2</v>
      </c>
      <c r="AA42" s="24">
        <f t="shared" si="30"/>
        <v>4.5265780730896932E-2</v>
      </c>
      <c r="AB42" s="24">
        <f t="shared" si="30"/>
        <v>5.4189245518965201E-3</v>
      </c>
      <c r="AC42" s="24">
        <f t="shared" si="30"/>
        <v>-5.9152152481104503E-3</v>
      </c>
      <c r="AD42" s="24">
        <f t="shared" si="30"/>
        <v>-1.8646408839779083E-2</v>
      </c>
      <c r="AE42" s="24">
        <f t="shared" si="30"/>
        <v>-2.334993773349936E-2</v>
      </c>
      <c r="AF42" s="24">
        <f t="shared" si="30"/>
        <v>8.0279232111692966E-3</v>
      </c>
      <c r="AG42" s="24">
        <f t="shared" si="30"/>
        <v>8.8313217544899736E-4</v>
      </c>
      <c r="AH42" s="24">
        <f t="shared" si="30"/>
        <v>5.5191045928212779E-2</v>
      </c>
      <c r="AI42" s="24">
        <f t="shared" si="30"/>
        <v>1.1397058823529482E-2</v>
      </c>
      <c r="AJ42" s="24">
        <f t="shared" si="30"/>
        <v>4.2063492063492136E-2</v>
      </c>
      <c r="AK42" s="24">
        <f t="shared" si="30"/>
        <v>3.3117350611951091E-2</v>
      </c>
      <c r="AL42" s="24">
        <f t="shared" si="30"/>
        <v>3.5585765693722626E-2</v>
      </c>
      <c r="AM42" s="24">
        <f t="shared" si="30"/>
        <v>2.0496224379719541E-2</v>
      </c>
      <c r="AN42" s="24">
        <f t="shared" si="30"/>
        <v>8.2182774490466848E-3</v>
      </c>
      <c r="AO42" s="24">
        <f t="shared" si="34"/>
        <v>1.8878441012402325E-2</v>
      </c>
      <c r="AP42" s="24">
        <f t="shared" si="34"/>
        <v>3.4021369272887458E-2</v>
      </c>
      <c r="AQ42" s="24">
        <f t="shared" si="34"/>
        <v>2.4351648832684036E-2</v>
      </c>
      <c r="AR42" s="24">
        <f t="shared" si="33"/>
        <v>1.7206668006572556E-2</v>
      </c>
      <c r="AS42" s="24" t="e">
        <f t="shared" si="33"/>
        <v>#DIV/0!</v>
      </c>
      <c r="AT42" s="24">
        <f t="shared" si="12"/>
        <v>5.9462891104153925E-3</v>
      </c>
      <c r="AU42" s="21"/>
      <c r="AV42" s="24">
        <f t="shared" si="32"/>
        <v>0.51507139079851938</v>
      </c>
      <c r="AW42" s="24">
        <f t="shared" si="32"/>
        <v>0.58030542390731976</v>
      </c>
      <c r="AX42" s="24">
        <f t="shared" si="32"/>
        <v>0.52916160388821387</v>
      </c>
      <c r="AY42" s="24">
        <f t="shared" si="32"/>
        <v>0.55112540192926041</v>
      </c>
      <c r="AZ42" s="24">
        <f t="shared" si="32"/>
        <v>0.36322667868409186</v>
      </c>
      <c r="BA42" s="24">
        <f t="shared" si="32"/>
        <v>0.56756756756756732</v>
      </c>
      <c r="BB42" s="24">
        <f t="shared" si="32"/>
        <v>0.61202466598150052</v>
      </c>
      <c r="BC42" s="24">
        <f t="shared" si="32"/>
        <v>0.41916461916461922</v>
      </c>
      <c r="BD42" s="24">
        <f t="shared" si="32"/>
        <v>0.52125279642058175</v>
      </c>
      <c r="BE42" s="24">
        <f t="shared" si="32"/>
        <v>0.52566964285714279</v>
      </c>
      <c r="BF42" s="24">
        <f t="shared" si="32"/>
        <v>0.56484641638225264</v>
      </c>
      <c r="BG42" s="24">
        <f t="shared" si="32"/>
        <v>0.49459305634604456</v>
      </c>
      <c r="BH42" s="24">
        <f t="shared" si="32"/>
        <v>0.51451187335092352</v>
      </c>
      <c r="BI42" s="24">
        <f t="shared" si="31"/>
        <v>0.53891859774212714</v>
      </c>
      <c r="BJ42" s="24">
        <f t="shared" si="31"/>
        <v>0.54155350353068998</v>
      </c>
      <c r="BK42" s="24">
        <f t="shared" si="31"/>
        <v>0.43788091889357705</v>
      </c>
      <c r="BL42" s="24">
        <f t="shared" si="31"/>
        <v>0.51495048636399376</v>
      </c>
      <c r="BM42" s="24">
        <f t="shared" si="31"/>
        <v>0.54852208807131442</v>
      </c>
      <c r="BN42" s="24">
        <f t="shared" si="31"/>
        <v>0.52795180605645098</v>
      </c>
      <c r="BO42" s="24">
        <f t="shared" si="31"/>
        <v>0.54217650810936457</v>
      </c>
      <c r="BP42" s="24" t="e">
        <f t="shared" si="31"/>
        <v>#DIV/0!</v>
      </c>
      <c r="BQ42" s="24">
        <f t="shared" si="31"/>
        <v>0.52447703031784987</v>
      </c>
      <c r="BR42" s="21"/>
      <c r="BS42" s="35">
        <f t="shared" si="13"/>
        <v>43831</v>
      </c>
      <c r="BT42" s="24">
        <f t="shared" si="14"/>
        <v>1.1086486486486496E-2</v>
      </c>
      <c r="BU42" s="24">
        <f t="shared" si="15"/>
        <v>1.2675320056898978E-3</v>
      </c>
      <c r="BV42" s="24">
        <f t="shared" si="16"/>
        <v>3.9249644381222817E-4</v>
      </c>
      <c r="BW42" s="24">
        <f t="shared" si="17"/>
        <v>-6.6955903271693172E-4</v>
      </c>
      <c r="BX42" s="24">
        <f t="shared" si="18"/>
        <v>-1.2040540540540618E-3</v>
      </c>
      <c r="BY42" s="24">
        <f t="shared" si="19"/>
        <v>-2.3470839260312944E-3</v>
      </c>
      <c r="BZ42" s="24">
        <f t="shared" si="20"/>
        <v>9.4797297297297774E-4</v>
      </c>
      <c r="CA42" s="24">
        <f t="shared" si="21"/>
        <v>2.9978662873400853E-5</v>
      </c>
      <c r="CB42" s="24">
        <f t="shared" si="22"/>
        <v>3.7936699857752366E-3</v>
      </c>
      <c r="CC42" s="24">
        <f t="shared" si="23"/>
        <v>3.3293029871977483E-4</v>
      </c>
      <c r="CD42" s="24">
        <f t="shared" si="24"/>
        <v>4.0862019914651576E-3</v>
      </c>
      <c r="CE42" s="24">
        <f t="shared" si="25"/>
        <v>1.161450924608818E-3</v>
      </c>
      <c r="CF42" s="24">
        <f t="shared" si="26"/>
        <v>1.8878022759601699E-2</v>
      </c>
      <c r="CG42" s="21"/>
    </row>
    <row r="43" spans="1:85" x14ac:dyDescent="0.25">
      <c r="A43" s="31">
        <f>+[1]NAC!A44</f>
        <v>43862</v>
      </c>
      <c r="B43" s="17">
        <f>+[1]GBA!B44</f>
        <v>291.7</v>
      </c>
      <c r="C43" s="17">
        <f>+[1]GBA!C44</f>
        <v>307.39999999999998</v>
      </c>
      <c r="D43" s="17">
        <f>+[1]GBA!D44</f>
        <v>254.7</v>
      </c>
      <c r="E43" s="17">
        <f>+[1]GBA!E44</f>
        <v>246.8</v>
      </c>
      <c r="F43" s="17">
        <f>+[1]GBA!F44</f>
        <v>306</v>
      </c>
      <c r="G43" s="17">
        <f>+[1]GBA!G44</f>
        <v>289.60000000000002</v>
      </c>
      <c r="H43" s="17">
        <f>+[1]GBA!H44</f>
        <v>314.5</v>
      </c>
      <c r="I43" s="17">
        <f>+[1]GBA!I44</f>
        <v>292.7</v>
      </c>
      <c r="J43" s="17">
        <f>+[1]GBA!J44</f>
        <v>348.3</v>
      </c>
      <c r="K43" s="17">
        <f>+[1]GBA!K44</f>
        <v>276.2</v>
      </c>
      <c r="L43" s="17">
        <f>+[1]GBA!L44</f>
        <v>277.2</v>
      </c>
      <c r="M43" s="17">
        <f>+[1]GBA!M44</f>
        <v>271.2</v>
      </c>
      <c r="N43" s="17">
        <f>+[1]GBA!N44</f>
        <v>294.7</v>
      </c>
      <c r="O43" s="18">
        <f>+[1]GBA!R44</f>
        <v>265.60000000000002</v>
      </c>
      <c r="P43" s="19">
        <f>+[1]GBA!S44</f>
        <v>289.89999999999998</v>
      </c>
      <c r="Q43" s="20">
        <f>+[1]GBA!T44</f>
        <v>308.89999999999998</v>
      </c>
      <c r="R43" s="18">
        <f t="shared" si="4"/>
        <v>291.72514000000001</v>
      </c>
      <c r="S43" s="19">
        <f t="shared" si="5"/>
        <v>284.20552747946937</v>
      </c>
      <c r="T43" s="19">
        <f t="shared" si="6"/>
        <v>271.99041245561324</v>
      </c>
      <c r="U43" s="19">
        <f t="shared" si="7"/>
        <v>272.32289483896005</v>
      </c>
      <c r="V43" s="19"/>
      <c r="W43" s="20">
        <f t="shared" si="8"/>
        <v>288.39432583189068</v>
      </c>
      <c r="X43" s="21"/>
      <c r="Y43" s="41">
        <f t="shared" si="30"/>
        <v>1.8150087260034864E-2</v>
      </c>
      <c r="Z43" s="24">
        <f t="shared" si="30"/>
        <v>2.4325224925024758E-2</v>
      </c>
      <c r="AA43" s="24">
        <f t="shared" si="30"/>
        <v>1.1918951132300348E-2</v>
      </c>
      <c r="AB43" s="24">
        <f t="shared" si="30"/>
        <v>2.3217247097844229E-2</v>
      </c>
      <c r="AC43" s="24">
        <f t="shared" si="30"/>
        <v>1.1570247933884392E-2</v>
      </c>
      <c r="AD43" s="24">
        <f t="shared" si="30"/>
        <v>1.900070372976792E-2</v>
      </c>
      <c r="AE43" s="24">
        <f t="shared" si="30"/>
        <v>2.5502072043352975E-3</v>
      </c>
      <c r="AF43" s="24">
        <f t="shared" si="30"/>
        <v>1.3504155124653749E-2</v>
      </c>
      <c r="AG43" s="24">
        <f t="shared" si="30"/>
        <v>2.4411764705882355E-2</v>
      </c>
      <c r="AH43" s="24">
        <f t="shared" si="30"/>
        <v>1.0241404535479282E-2</v>
      </c>
      <c r="AI43" s="24">
        <f t="shared" si="30"/>
        <v>7.6335877862594437E-3</v>
      </c>
      <c r="AJ43" s="24">
        <f t="shared" si="30"/>
        <v>3.2749428789032642E-2</v>
      </c>
      <c r="AK43" s="24">
        <f t="shared" si="30"/>
        <v>2.6829268292682951E-2</v>
      </c>
      <c r="AL43" s="24">
        <f t="shared" si="30"/>
        <v>2.5482625482625476E-2</v>
      </c>
      <c r="AM43" s="24">
        <f t="shared" si="30"/>
        <v>2.1494009866102726E-2</v>
      </c>
      <c r="AN43" s="24">
        <f t="shared" si="30"/>
        <v>7.1731333550699716E-3</v>
      </c>
      <c r="AO43" s="24">
        <f t="shared" si="34"/>
        <v>1.8229768301661231E-2</v>
      </c>
      <c r="AP43" s="24">
        <f t="shared" si="34"/>
        <v>2.2951806328320501E-2</v>
      </c>
      <c r="AQ43" s="24">
        <f t="shared" si="34"/>
        <v>2.2892183853259196E-2</v>
      </c>
      <c r="AR43" s="24">
        <f t="shared" si="33"/>
        <v>1.881858894772126E-2</v>
      </c>
      <c r="AS43" s="24" t="e">
        <f t="shared" si="33"/>
        <v>#DIV/0!</v>
      </c>
      <c r="AT43" s="24">
        <f t="shared" si="12"/>
        <v>1.4309952110966417E-2</v>
      </c>
      <c r="AU43" s="21"/>
      <c r="AV43" s="24">
        <f t="shared" si="32"/>
        <v>0.48523421588594684</v>
      </c>
      <c r="AW43" s="24">
        <f t="shared" si="32"/>
        <v>0.53469795307039414</v>
      </c>
      <c r="AX43" s="24">
        <f t="shared" si="32"/>
        <v>0.51157270029673585</v>
      </c>
      <c r="AY43" s="24">
        <f t="shared" si="32"/>
        <v>0.57097390197326559</v>
      </c>
      <c r="AZ43" s="24">
        <f t="shared" si="32"/>
        <v>0.28733697938578051</v>
      </c>
      <c r="BA43" s="24">
        <f t="shared" si="32"/>
        <v>0.55950457727517522</v>
      </c>
      <c r="BB43" s="24">
        <f t="shared" si="32"/>
        <v>0.55924640555280125</v>
      </c>
      <c r="BC43" s="24">
        <f t="shared" si="32"/>
        <v>0.40249161475802597</v>
      </c>
      <c r="BD43" s="24">
        <f t="shared" si="32"/>
        <v>0.53571428571428559</v>
      </c>
      <c r="BE43" s="24">
        <f t="shared" si="32"/>
        <v>0.50435729847494559</v>
      </c>
      <c r="BF43" s="24">
        <f t="shared" si="32"/>
        <v>0.546875</v>
      </c>
      <c r="BG43" s="24">
        <f t="shared" si="32"/>
        <v>0.49010989010989015</v>
      </c>
      <c r="BH43" s="24">
        <f t="shared" si="32"/>
        <v>0.51907216494845354</v>
      </c>
      <c r="BI43" s="24">
        <f t="shared" si="31"/>
        <v>0.55230859146697853</v>
      </c>
      <c r="BJ43" s="24">
        <f t="shared" si="31"/>
        <v>0.51859612362493435</v>
      </c>
      <c r="BK43" s="24">
        <f t="shared" si="31"/>
        <v>0.38086723290120683</v>
      </c>
      <c r="BL43" s="24">
        <f t="shared" si="31"/>
        <v>0.48581552987041654</v>
      </c>
      <c r="BM43" s="24">
        <f t="shared" si="31"/>
        <v>0.52826426592905951</v>
      </c>
      <c r="BN43" s="24">
        <f t="shared" si="31"/>
        <v>0.52504658194363518</v>
      </c>
      <c r="BO43" s="24">
        <f t="shared" si="31"/>
        <v>0.54017360792577773</v>
      </c>
      <c r="BP43" s="24" t="e">
        <f t="shared" si="31"/>
        <v>#DIV/0!</v>
      </c>
      <c r="BQ43" s="24">
        <f t="shared" si="31"/>
        <v>0.5101203483738499</v>
      </c>
      <c r="BR43" s="21"/>
      <c r="BS43" s="35">
        <f t="shared" si="13"/>
        <v>43862</v>
      </c>
      <c r="BT43" s="24">
        <f t="shared" si="14"/>
        <v>5.9724956369982176E-3</v>
      </c>
      <c r="BU43" s="24">
        <f t="shared" si="15"/>
        <v>3.4240837696335083E-4</v>
      </c>
      <c r="BV43" s="24">
        <f t="shared" si="16"/>
        <v>1.6594764397905826E-3</v>
      </c>
      <c r="BW43" s="24">
        <f t="shared" si="17"/>
        <v>1.2778359511343804E-3</v>
      </c>
      <c r="BX43" s="24">
        <f t="shared" si="18"/>
        <v>1.1817801047120495E-3</v>
      </c>
      <c r="BY43" s="24">
        <f t="shared" si="19"/>
        <v>2.457242582897068E-4</v>
      </c>
      <c r="BZ43" s="24">
        <f t="shared" si="20"/>
        <v>1.577696335078525E-3</v>
      </c>
      <c r="CA43" s="24">
        <f t="shared" si="21"/>
        <v>8.1406631762652817E-4</v>
      </c>
      <c r="CB43" s="24">
        <f t="shared" si="22"/>
        <v>7.2907504363002031E-4</v>
      </c>
      <c r="CC43" s="24">
        <f t="shared" si="23"/>
        <v>2.2136125654449905E-4</v>
      </c>
      <c r="CD43" s="24">
        <f t="shared" si="24"/>
        <v>3.2538917975567061E-3</v>
      </c>
      <c r="CE43" s="24">
        <f t="shared" si="25"/>
        <v>9.5410122164048716E-4</v>
      </c>
      <c r="CF43" s="24">
        <f t="shared" si="26"/>
        <v>1.8229912739965055E-2</v>
      </c>
      <c r="CG43" s="21"/>
    </row>
    <row r="44" spans="1:85" x14ac:dyDescent="0.25">
      <c r="A44" s="31">
        <f>+[1]NAC!A45</f>
        <v>43891</v>
      </c>
      <c r="B44" s="17">
        <f>+[1]GBA!B45</f>
        <v>302.2</v>
      </c>
      <c r="C44" s="17">
        <f>+[1]GBA!C45</f>
        <v>319</v>
      </c>
      <c r="D44" s="17">
        <f>+[1]GBA!D45</f>
        <v>262.89999999999998</v>
      </c>
      <c r="E44" s="17">
        <f>+[1]GBA!E45</f>
        <v>257</v>
      </c>
      <c r="F44" s="17">
        <f>+[1]GBA!F45</f>
        <v>312.10000000000002</v>
      </c>
      <c r="G44" s="17">
        <f>+[1]GBA!G45</f>
        <v>298.2</v>
      </c>
      <c r="H44" s="17">
        <f>+[1]GBA!H45</f>
        <v>322.8</v>
      </c>
      <c r="I44" s="17">
        <f>+[1]GBA!I45</f>
        <v>299.3</v>
      </c>
      <c r="J44" s="17">
        <f>+[1]GBA!J45</f>
        <v>377.4</v>
      </c>
      <c r="K44" s="17">
        <f>+[1]GBA!K45</f>
        <v>285.39999999999998</v>
      </c>
      <c r="L44" s="17">
        <f>+[1]GBA!L45</f>
        <v>332.7</v>
      </c>
      <c r="M44" s="17">
        <f>+[1]GBA!M45</f>
        <v>276.39999999999998</v>
      </c>
      <c r="N44" s="17">
        <f>+[1]GBA!N45</f>
        <v>301.3</v>
      </c>
      <c r="O44" s="18">
        <f>+[1]GBA!R45</f>
        <v>278</v>
      </c>
      <c r="P44" s="19">
        <f>+[1]GBA!S45</f>
        <v>299.3</v>
      </c>
      <c r="Q44" s="20">
        <f>+[1]GBA!T45</f>
        <v>321.60000000000002</v>
      </c>
      <c r="R44" s="18">
        <f t="shared" si="4"/>
        <v>302.22902999999997</v>
      </c>
      <c r="S44" s="19">
        <f t="shared" si="5"/>
        <v>293.48644977890086</v>
      </c>
      <c r="T44" s="19">
        <f t="shared" si="6"/>
        <v>279.88306473641086</v>
      </c>
      <c r="U44" s="19">
        <f t="shared" si="7"/>
        <v>281.3481955762515</v>
      </c>
      <c r="V44" s="19"/>
      <c r="W44" s="20">
        <f t="shared" si="8"/>
        <v>300.54083477591837</v>
      </c>
      <c r="X44" s="21"/>
      <c r="Y44" s="41">
        <f t="shared" si="30"/>
        <v>3.5995886184436054E-2</v>
      </c>
      <c r="Z44" s="24">
        <f t="shared" si="30"/>
        <v>3.7735849056603765E-2</v>
      </c>
      <c r="AA44" s="24">
        <f t="shared" si="30"/>
        <v>3.219473890851976E-2</v>
      </c>
      <c r="AB44" s="24">
        <f t="shared" si="30"/>
        <v>4.1329011345218714E-2</v>
      </c>
      <c r="AC44" s="24">
        <f t="shared" si="30"/>
        <v>1.9934640522875968E-2</v>
      </c>
      <c r="AD44" s="24">
        <f t="shared" si="30"/>
        <v>2.969613259668491E-2</v>
      </c>
      <c r="AE44" s="24">
        <f t="shared" si="30"/>
        <v>2.6391096979332396E-2</v>
      </c>
      <c r="AF44" s="24">
        <f t="shared" si="30"/>
        <v>2.2548684660061546E-2</v>
      </c>
      <c r="AG44" s="24">
        <f t="shared" si="30"/>
        <v>8.3548664944013584E-2</v>
      </c>
      <c r="AH44" s="24">
        <f t="shared" si="30"/>
        <v>3.3309196234612592E-2</v>
      </c>
      <c r="AI44" s="24">
        <f t="shared" si="30"/>
        <v>0.20021645021645029</v>
      </c>
      <c r="AJ44" s="24">
        <f t="shared" si="30"/>
        <v>1.9174041297935096E-2</v>
      </c>
      <c r="AK44" s="24">
        <f t="shared" si="30"/>
        <v>2.2395656599932146E-2</v>
      </c>
      <c r="AL44" s="24">
        <f t="shared" si="30"/>
        <v>4.6686746987951722E-2</v>
      </c>
      <c r="AM44" s="24">
        <f t="shared" si="30"/>
        <v>3.2424974129010131E-2</v>
      </c>
      <c r="AN44" s="24">
        <f t="shared" si="30"/>
        <v>4.1113629006150898E-2</v>
      </c>
      <c r="AO44" s="24">
        <f t="shared" si="34"/>
        <v>3.6006118636192852E-2</v>
      </c>
      <c r="AP44" s="24">
        <f t="shared" si="34"/>
        <v>3.2655671343696735E-2</v>
      </c>
      <c r="AQ44" s="24">
        <f t="shared" si="34"/>
        <v>2.9018126813884049E-2</v>
      </c>
      <c r="AR44" s="24">
        <f t="shared" si="33"/>
        <v>3.3141909506465117E-2</v>
      </c>
      <c r="AS44" s="24" t="e">
        <f t="shared" si="33"/>
        <v>#DIV/0!</v>
      </c>
      <c r="AT44" s="24">
        <f t="shared" si="12"/>
        <v>4.2117711258674584E-2</v>
      </c>
      <c r="AU44" s="21"/>
      <c r="AV44" s="24">
        <f t="shared" si="32"/>
        <v>0.46841593780369273</v>
      </c>
      <c r="AW44" s="24">
        <f t="shared" si="32"/>
        <v>0.50471698113207553</v>
      </c>
      <c r="AX44" s="24">
        <f t="shared" si="32"/>
        <v>0.49885974914481168</v>
      </c>
      <c r="AY44" s="24">
        <f t="shared" si="32"/>
        <v>0.50998824911868401</v>
      </c>
      <c r="AZ44" s="24">
        <f t="shared" si="32"/>
        <v>0.26715387738530261</v>
      </c>
      <c r="BA44" s="24">
        <f t="shared" si="32"/>
        <v>0.54108527131782935</v>
      </c>
      <c r="BB44" s="24">
        <f t="shared" si="32"/>
        <v>0.55641272902603656</v>
      </c>
      <c r="BC44" s="24">
        <f t="shared" si="32"/>
        <v>0.37482774460266444</v>
      </c>
      <c r="BD44" s="24">
        <f t="shared" si="32"/>
        <v>0.59779847586790846</v>
      </c>
      <c r="BE44" s="24">
        <f t="shared" si="32"/>
        <v>0.5410367170626349</v>
      </c>
      <c r="BF44" s="24">
        <f t="shared" si="32"/>
        <v>0.57752489331436685</v>
      </c>
      <c r="BG44" s="24">
        <f t="shared" si="32"/>
        <v>0.45780590717299563</v>
      </c>
      <c r="BH44" s="24">
        <f t="shared" si="32"/>
        <v>0.50349301397205593</v>
      </c>
      <c r="BI44" s="24">
        <f t="shared" si="31"/>
        <v>0.53591160220994483</v>
      </c>
      <c r="BJ44" s="24">
        <f t="shared" si="31"/>
        <v>0.50326469110999517</v>
      </c>
      <c r="BK44" s="24">
        <f t="shared" si="31"/>
        <v>0.35983086680761112</v>
      </c>
      <c r="BL44" s="24">
        <f t="shared" si="31"/>
        <v>0.46894543250941245</v>
      </c>
      <c r="BM44" s="24">
        <f t="shared" si="31"/>
        <v>0.50482021047735537</v>
      </c>
      <c r="BN44" s="24">
        <f t="shared" si="31"/>
        <v>0.50539783992375575</v>
      </c>
      <c r="BO44" s="24">
        <f t="shared" si="31"/>
        <v>0.52598481874788905</v>
      </c>
      <c r="BP44" s="24" t="e">
        <f t="shared" si="31"/>
        <v>#DIV/0!</v>
      </c>
      <c r="BQ44" s="24">
        <f t="shared" si="31"/>
        <v>0.50239236750057037</v>
      </c>
      <c r="BR44" s="21"/>
      <c r="BS44" s="35">
        <f t="shared" si="13"/>
        <v>43891</v>
      </c>
      <c r="BT44" s="24">
        <f t="shared" si="14"/>
        <v>9.3213575591361165E-3</v>
      </c>
      <c r="BU44" s="24">
        <f t="shared" si="15"/>
        <v>9.192320877613974E-4</v>
      </c>
      <c r="BV44" s="24">
        <f t="shared" si="16"/>
        <v>2.9687350017140865E-3</v>
      </c>
      <c r="BW44" s="24">
        <f t="shared" si="17"/>
        <v>2.1873842989372726E-3</v>
      </c>
      <c r="BX44" s="24">
        <f t="shared" si="18"/>
        <v>1.8485430236544324E-3</v>
      </c>
      <c r="BY44" s="24">
        <f t="shared" si="19"/>
        <v>2.5039424065821081E-3</v>
      </c>
      <c r="BZ44" s="24">
        <f t="shared" si="20"/>
        <v>2.6223517312307259E-3</v>
      </c>
      <c r="CA44" s="24">
        <f t="shared" si="21"/>
        <v>2.8032567706547792E-3</v>
      </c>
      <c r="CB44" s="24">
        <f t="shared" si="22"/>
        <v>2.352828248200203E-3</v>
      </c>
      <c r="CC44" s="24">
        <f t="shared" si="23"/>
        <v>5.7459718889269805E-3</v>
      </c>
      <c r="CD44" s="24">
        <f t="shared" si="24"/>
        <v>1.9323962975659884E-3</v>
      </c>
      <c r="CE44" s="24">
        <f t="shared" si="25"/>
        <v>8.0322248885841894E-4</v>
      </c>
      <c r="CF44" s="24">
        <f t="shared" si="26"/>
        <v>3.600922180322251E-2</v>
      </c>
      <c r="CG44" s="21"/>
    </row>
    <row r="45" spans="1:85" x14ac:dyDescent="0.25">
      <c r="A45" s="31">
        <f>+[1]NAC!A46</f>
        <v>43922</v>
      </c>
      <c r="B45" s="17">
        <f>+[1]GBA!B46</f>
        <v>306.39999999999998</v>
      </c>
      <c r="C45" s="17">
        <f>+[1]GBA!C46</f>
        <v>329.3</v>
      </c>
      <c r="D45" s="17">
        <f>+[1]GBA!D46</f>
        <v>265.5</v>
      </c>
      <c r="E45" s="17">
        <f>+[1]GBA!E46</f>
        <v>260.60000000000002</v>
      </c>
      <c r="F45" s="17">
        <f>+[1]GBA!F46</f>
        <v>312.8</v>
      </c>
      <c r="G45" s="17">
        <f>+[1]GBA!G46</f>
        <v>301.10000000000002</v>
      </c>
      <c r="H45" s="17">
        <f>+[1]GBA!H46</f>
        <v>325.5</v>
      </c>
      <c r="I45" s="17">
        <f>+[1]GBA!I46</f>
        <v>304.8</v>
      </c>
      <c r="J45" s="17">
        <f>+[1]GBA!J46</f>
        <v>366.6</v>
      </c>
      <c r="K45" s="17">
        <f>+[1]GBA!K46</f>
        <v>291.3</v>
      </c>
      <c r="L45" s="17">
        <f>+[1]GBA!L46</f>
        <v>325.5</v>
      </c>
      <c r="M45" s="17">
        <f>+[1]GBA!M46</f>
        <v>280.3</v>
      </c>
      <c r="N45" s="17">
        <f>+[1]GBA!N46</f>
        <v>300.10000000000002</v>
      </c>
      <c r="O45" s="18">
        <f>+[1]GBA!R46</f>
        <v>291.2</v>
      </c>
      <c r="P45" s="19">
        <f>+[1]GBA!S46</f>
        <v>304.2</v>
      </c>
      <c r="Q45" s="20">
        <f>+[1]GBA!T46</f>
        <v>319.8</v>
      </c>
      <c r="R45" s="18">
        <f t="shared" si="4"/>
        <v>306.46349000000004</v>
      </c>
      <c r="S45" s="19">
        <f t="shared" si="5"/>
        <v>299.4989418825017</v>
      </c>
      <c r="T45" s="19">
        <f t="shared" si="6"/>
        <v>283.45523081125378</v>
      </c>
      <c r="U45" s="19">
        <f t="shared" si="7"/>
        <v>284.78246022506795</v>
      </c>
      <c r="V45" s="19"/>
      <c r="W45" s="20">
        <f t="shared" si="8"/>
        <v>302.9242546643585</v>
      </c>
      <c r="X45" s="21"/>
      <c r="Y45" s="41">
        <f t="shared" si="30"/>
        <v>1.3898080741231E-2</v>
      </c>
      <c r="Z45" s="24">
        <f t="shared" si="30"/>
        <v>3.228840125391863E-2</v>
      </c>
      <c r="AA45" s="24">
        <f t="shared" si="30"/>
        <v>9.8896918980602155E-3</v>
      </c>
      <c r="AB45" s="24">
        <f t="shared" si="30"/>
        <v>1.4007782101167487E-2</v>
      </c>
      <c r="AC45" s="24">
        <f t="shared" si="30"/>
        <v>2.242870874719527E-3</v>
      </c>
      <c r="AD45" s="24">
        <f t="shared" si="30"/>
        <v>9.7250167672704446E-3</v>
      </c>
      <c r="AE45" s="24">
        <f t="shared" si="30"/>
        <v>8.3643122676579917E-3</v>
      </c>
      <c r="AF45" s="24">
        <f t="shared" si="30"/>
        <v>1.8376211159371936E-2</v>
      </c>
      <c r="AG45" s="24">
        <f t="shared" si="30"/>
        <v>-2.8616852146263749E-2</v>
      </c>
      <c r="AH45" s="24">
        <f t="shared" si="30"/>
        <v>2.0672740014015645E-2</v>
      </c>
      <c r="AI45" s="24">
        <f t="shared" si="30"/>
        <v>-2.1641118124436365E-2</v>
      </c>
      <c r="AJ45" s="24">
        <f t="shared" si="30"/>
        <v>1.410998552822007E-2</v>
      </c>
      <c r="AK45" s="24">
        <f t="shared" si="30"/>
        <v>-3.982741453700589E-3</v>
      </c>
      <c r="AL45" s="24">
        <f t="shared" si="30"/>
        <v>4.7482014388489091E-2</v>
      </c>
      <c r="AM45" s="24">
        <f t="shared" si="30"/>
        <v>1.6371533578349418E-2</v>
      </c>
      <c r="AN45" s="24">
        <f t="shared" si="30"/>
        <v>-5.5970149253731227E-3</v>
      </c>
      <c r="AO45" s="24">
        <f t="shared" si="34"/>
        <v>1.4010765279563131E-2</v>
      </c>
      <c r="AP45" s="24">
        <f t="shared" si="34"/>
        <v>2.0486438498712234E-2</v>
      </c>
      <c r="AQ45" s="24">
        <f t="shared" si="34"/>
        <v>1.276306616910583E-2</v>
      </c>
      <c r="AR45" s="24">
        <f t="shared" si="33"/>
        <v>1.2206456991069148E-2</v>
      </c>
      <c r="AS45" s="24" t="e">
        <f t="shared" si="33"/>
        <v>#DIV/0!</v>
      </c>
      <c r="AT45" s="24">
        <f t="shared" si="12"/>
        <v>7.930436109346628E-3</v>
      </c>
      <c r="AU45" s="21"/>
      <c r="AV45" s="24">
        <f t="shared" si="32"/>
        <v>0.44256120527306964</v>
      </c>
      <c r="AW45" s="24">
        <f t="shared" si="32"/>
        <v>0.52242256125751263</v>
      </c>
      <c r="AX45" s="24">
        <f t="shared" si="32"/>
        <v>0.4966178128523111</v>
      </c>
      <c r="AY45" s="24">
        <f t="shared" si="32"/>
        <v>0.4413716814159292</v>
      </c>
      <c r="AZ45" s="24">
        <f t="shared" si="32"/>
        <v>0.22811150372987843</v>
      </c>
      <c r="BA45" s="24">
        <f t="shared" si="32"/>
        <v>0.48985650667986169</v>
      </c>
      <c r="BB45" s="24">
        <f t="shared" si="32"/>
        <v>0.52245088868101019</v>
      </c>
      <c r="BC45" s="24">
        <f t="shared" si="32"/>
        <v>0.34807607253427686</v>
      </c>
      <c r="BD45" s="24">
        <f t="shared" si="32"/>
        <v>0.50307503075030757</v>
      </c>
      <c r="BE45" s="24">
        <f t="shared" si="32"/>
        <v>0.5219435736677116</v>
      </c>
      <c r="BF45" s="24">
        <f t="shared" si="32"/>
        <v>0.528169014084507</v>
      </c>
      <c r="BG45" s="24">
        <f t="shared" si="32"/>
        <v>0.42067916877850986</v>
      </c>
      <c r="BH45" s="24">
        <f t="shared" si="32"/>
        <v>0.45892075838599933</v>
      </c>
      <c r="BI45" s="24">
        <f t="shared" si="31"/>
        <v>0.60264171711612557</v>
      </c>
      <c r="BJ45" s="24">
        <f t="shared" si="31"/>
        <v>0.47312348668280868</v>
      </c>
      <c r="BK45" s="24">
        <f t="shared" si="31"/>
        <v>0.31173092698933558</v>
      </c>
      <c r="BL45" s="24">
        <f t="shared" si="31"/>
        <v>0.44259795536216129</v>
      </c>
      <c r="BM45" s="24">
        <f t="shared" si="31"/>
        <v>0.48749429373275377</v>
      </c>
      <c r="BN45" s="24">
        <f t="shared" si="31"/>
        <v>0.46180305030166324</v>
      </c>
      <c r="BO45" s="24">
        <f t="shared" si="31"/>
        <v>0.4795346513614871</v>
      </c>
      <c r="BP45" s="24" t="e">
        <f t="shared" si="31"/>
        <v>#DIV/0!</v>
      </c>
      <c r="BQ45" s="24">
        <f t="shared" si="31"/>
        <v>0.45948751139396959</v>
      </c>
      <c r="BR45" s="21"/>
      <c r="BS45" s="35">
        <f t="shared" si="13"/>
        <v>43922</v>
      </c>
      <c r="BT45" s="24">
        <f t="shared" si="14"/>
        <v>7.9891462607544761E-3</v>
      </c>
      <c r="BU45" s="24">
        <f t="shared" si="15"/>
        <v>2.8133686300463513E-4</v>
      </c>
      <c r="BV45" s="24">
        <f t="shared" si="16"/>
        <v>1.0113831899404432E-3</v>
      </c>
      <c r="BW45" s="24">
        <f t="shared" si="17"/>
        <v>2.4228987425545606E-4</v>
      </c>
      <c r="BX45" s="24">
        <f t="shared" si="18"/>
        <v>6.0168762409001377E-4</v>
      </c>
      <c r="BY45" s="24">
        <f t="shared" si="19"/>
        <v>7.862342819324917E-4</v>
      </c>
      <c r="BZ45" s="24">
        <f t="shared" si="20"/>
        <v>2.1093646591661152E-3</v>
      </c>
      <c r="CA45" s="24">
        <f t="shared" si="21"/>
        <v>-1.0042356055592282E-3</v>
      </c>
      <c r="CB45" s="24">
        <f t="shared" si="22"/>
        <v>1.4564526803441512E-3</v>
      </c>
      <c r="CC45" s="24">
        <f t="shared" si="23"/>
        <v>-7.1952349437458523E-4</v>
      </c>
      <c r="CD45" s="24">
        <f t="shared" si="24"/>
        <v>1.3989410986102041E-3</v>
      </c>
      <c r="CE45" s="24">
        <f t="shared" si="25"/>
        <v>-1.4096624751819853E-4</v>
      </c>
      <c r="CF45" s="24">
        <f t="shared" si="26"/>
        <v>1.4012111184645975E-2</v>
      </c>
      <c r="CG45" s="21"/>
    </row>
    <row r="46" spans="1:85" x14ac:dyDescent="0.25">
      <c r="A46" s="31">
        <f>+[1]NAC!A47</f>
        <v>43952</v>
      </c>
      <c r="B46" s="17">
        <f>+[1]GBA!B47</f>
        <v>311.10000000000002</v>
      </c>
      <c r="C46" s="17">
        <f>+[1]GBA!C47</f>
        <v>330.1</v>
      </c>
      <c r="D46" s="17">
        <f>+[1]GBA!D47</f>
        <v>265.39999999999998</v>
      </c>
      <c r="E46" s="17">
        <f>+[1]GBA!E47</f>
        <v>286.89999999999998</v>
      </c>
      <c r="F46" s="17">
        <f>+[1]GBA!F47</f>
        <v>313.5</v>
      </c>
      <c r="G46" s="17">
        <f>+[1]GBA!G47</f>
        <v>309.7</v>
      </c>
      <c r="H46" s="17">
        <f>+[1]GBA!H47</f>
        <v>328.2</v>
      </c>
      <c r="I46" s="17">
        <f>+[1]GBA!I47</f>
        <v>305.60000000000002</v>
      </c>
      <c r="J46" s="17">
        <f>+[1]GBA!J47</f>
        <v>368.4</v>
      </c>
      <c r="K46" s="17">
        <f>+[1]GBA!K47</f>
        <v>300.60000000000002</v>
      </c>
      <c r="L46" s="17">
        <f>+[1]GBA!L47</f>
        <v>319.10000000000002</v>
      </c>
      <c r="M46" s="17">
        <f>+[1]GBA!M47</f>
        <v>284.5</v>
      </c>
      <c r="N46" s="17">
        <f>+[1]GBA!N47</f>
        <v>307.3</v>
      </c>
      <c r="O46" s="18">
        <f>+[1]GBA!R47</f>
        <v>309.8</v>
      </c>
      <c r="P46" s="19">
        <f>+[1]GBA!S47</f>
        <v>308.39999999999998</v>
      </c>
      <c r="Q46" s="20">
        <f>+[1]GBA!T47</f>
        <v>319.60000000000002</v>
      </c>
      <c r="R46" s="18">
        <f t="shared" si="4"/>
        <v>311.08533</v>
      </c>
      <c r="S46" s="19">
        <f t="shared" si="5"/>
        <v>306.38618130132664</v>
      </c>
      <c r="T46" s="19">
        <f t="shared" si="6"/>
        <v>294.86399890740233</v>
      </c>
      <c r="U46" s="19">
        <f t="shared" si="7"/>
        <v>299.22355452076062</v>
      </c>
      <c r="V46" s="19"/>
      <c r="W46" s="20">
        <f t="shared" si="8"/>
        <v>310.44318138103483</v>
      </c>
      <c r="X46" s="21"/>
      <c r="Y46" s="41">
        <f t="shared" si="30"/>
        <v>1.5339425587467481E-2</v>
      </c>
      <c r="Z46" s="24">
        <f t="shared" si="30"/>
        <v>2.4293956878227441E-3</v>
      </c>
      <c r="AA46" s="24">
        <f t="shared" si="30"/>
        <v>-3.7664783427504567E-4</v>
      </c>
      <c r="AB46" s="24">
        <f t="shared" si="30"/>
        <v>0.10092095165003823</v>
      </c>
      <c r="AC46" s="24">
        <f t="shared" si="30"/>
        <v>2.2378516624039779E-3</v>
      </c>
      <c r="AD46" s="24">
        <f t="shared" si="30"/>
        <v>2.8561939554964999E-2</v>
      </c>
      <c r="AE46" s="24">
        <f t="shared" si="30"/>
        <v>8.2949308755759787E-3</v>
      </c>
      <c r="AF46" s="24">
        <f t="shared" si="30"/>
        <v>2.624671916010568E-3</v>
      </c>
      <c r="AG46" s="24">
        <f t="shared" si="30"/>
        <v>4.9099836333876823E-3</v>
      </c>
      <c r="AH46" s="24">
        <f t="shared" si="30"/>
        <v>3.1925849639546922E-2</v>
      </c>
      <c r="AI46" s="24">
        <f t="shared" si="30"/>
        <v>-1.9662058371735736E-2</v>
      </c>
      <c r="AJ46" s="24">
        <f t="shared" si="30"/>
        <v>1.4983945772386598E-2</v>
      </c>
      <c r="AK46" s="24">
        <f t="shared" si="30"/>
        <v>2.3992002665778056E-2</v>
      </c>
      <c r="AL46" s="24">
        <f t="shared" si="30"/>
        <v>6.3873626373626369E-2</v>
      </c>
      <c r="AM46" s="24">
        <f t="shared" si="30"/>
        <v>1.3806706114398493E-2</v>
      </c>
      <c r="AN46" s="24">
        <f t="shared" si="30"/>
        <v>-6.2539086929325194E-4</v>
      </c>
      <c r="AO46" s="24">
        <f t="shared" si="34"/>
        <v>1.5081209184167221E-2</v>
      </c>
      <c r="AP46" s="24">
        <f t="shared" si="34"/>
        <v>2.2995872291017738E-2</v>
      </c>
      <c r="AQ46" s="24">
        <f t="shared" si="34"/>
        <v>4.0248924189885127E-2</v>
      </c>
      <c r="AR46" s="24">
        <f t="shared" si="33"/>
        <v>5.0709212513578406E-2</v>
      </c>
      <c r="AS46" s="24" t="e">
        <f t="shared" si="33"/>
        <v>#DIV/0!</v>
      </c>
      <c r="AT46" s="24">
        <f t="shared" si="12"/>
        <v>2.482114456304374E-2</v>
      </c>
      <c r="AU46" s="21"/>
      <c r="AV46" s="24">
        <f t="shared" si="32"/>
        <v>0.42119689355870271</v>
      </c>
      <c r="AW46" s="24">
        <f t="shared" si="32"/>
        <v>0.48693693693693696</v>
      </c>
      <c r="AX46" s="24">
        <f t="shared" si="32"/>
        <v>0.46467991169977929</v>
      </c>
      <c r="AY46" s="24">
        <f t="shared" si="32"/>
        <v>0.5474649406688239</v>
      </c>
      <c r="AZ46" s="24">
        <f t="shared" si="32"/>
        <v>0.18930197268588755</v>
      </c>
      <c r="BA46" s="24">
        <f t="shared" si="32"/>
        <v>0.48323754789272022</v>
      </c>
      <c r="BB46" s="24">
        <f t="shared" si="32"/>
        <v>0.45414266725742136</v>
      </c>
      <c r="BC46" s="24">
        <f t="shared" si="32"/>
        <v>0.31327889987107871</v>
      </c>
      <c r="BD46" s="24">
        <f t="shared" si="32"/>
        <v>0.49331171463315759</v>
      </c>
      <c r="BE46" s="24">
        <f t="shared" si="32"/>
        <v>0.52899287894201441</v>
      </c>
      <c r="BF46" s="24">
        <f t="shared" si="32"/>
        <v>0.42264823896567094</v>
      </c>
      <c r="BG46" s="24">
        <f t="shared" si="32"/>
        <v>0.41261171797418061</v>
      </c>
      <c r="BH46" s="24">
        <f t="shared" si="32"/>
        <v>0.45708866761498346</v>
      </c>
      <c r="BI46" s="24">
        <f t="shared" si="31"/>
        <v>0.70126304228445924</v>
      </c>
      <c r="BJ46" s="24">
        <f t="shared" si="31"/>
        <v>0.44652908067542207</v>
      </c>
      <c r="BK46" s="24">
        <f t="shared" si="31"/>
        <v>0.26775089250297524</v>
      </c>
      <c r="BL46" s="24">
        <f t="shared" si="31"/>
        <v>0.42119772277845136</v>
      </c>
      <c r="BM46" s="24">
        <f t="shared" si="31"/>
        <v>0.48344336983527869</v>
      </c>
      <c r="BN46" s="24">
        <f t="shared" si="31"/>
        <v>0.4824735993333451</v>
      </c>
      <c r="BO46" s="24">
        <f t="shared" si="31"/>
        <v>0.51238812266931411</v>
      </c>
      <c r="BP46" s="24" t="e">
        <f t="shared" si="31"/>
        <v>#DIV/0!</v>
      </c>
      <c r="BQ46" s="24">
        <f t="shared" si="31"/>
        <v>0.44722734347896642</v>
      </c>
      <c r="BR46" s="21"/>
      <c r="BS46" s="35">
        <f t="shared" si="13"/>
        <v>43952</v>
      </c>
      <c r="BT46" s="24">
        <f t="shared" si="14"/>
        <v>6.1201044386423851E-4</v>
      </c>
      <c r="BU46" s="24">
        <f t="shared" si="15"/>
        <v>-1.067232375979355E-5</v>
      </c>
      <c r="BV46" s="24">
        <f t="shared" si="16"/>
        <v>7.287434725848552E-3</v>
      </c>
      <c r="BW46" s="24">
        <f t="shared" si="17"/>
        <v>2.3896866840730687E-4</v>
      </c>
      <c r="BX46" s="24">
        <f t="shared" si="18"/>
        <v>1.7598563968668341E-3</v>
      </c>
      <c r="BY46" s="24">
        <f t="shared" si="19"/>
        <v>7.7545691906004898E-4</v>
      </c>
      <c r="BZ46" s="24">
        <f t="shared" si="20"/>
        <v>3.0261096605744561E-4</v>
      </c>
      <c r="CA46" s="24">
        <f t="shared" si="21"/>
        <v>1.650783289817191E-4</v>
      </c>
      <c r="CB46" s="24">
        <f t="shared" si="22"/>
        <v>2.2642950391644941E-3</v>
      </c>
      <c r="CC46" s="24">
        <f t="shared" si="23"/>
        <v>-6.3080939947780465E-4</v>
      </c>
      <c r="CD46" s="24">
        <f t="shared" si="24"/>
        <v>1.4859007832898133E-3</v>
      </c>
      <c r="CE46" s="24">
        <f t="shared" si="25"/>
        <v>8.3420365535247904E-4</v>
      </c>
      <c r="CF46" s="24">
        <f t="shared" si="26"/>
        <v>1.5084334203655334E-2</v>
      </c>
      <c r="CG46" s="21"/>
    </row>
    <row r="47" spans="1:85" x14ac:dyDescent="0.25">
      <c r="A47" s="31">
        <f>+[1]NAC!A48</f>
        <v>43983</v>
      </c>
      <c r="B47" s="17">
        <f>+[1]GBA!B48</f>
        <v>317.5</v>
      </c>
      <c r="C47" s="17">
        <f>+[1]GBA!C48</f>
        <v>333.9</v>
      </c>
      <c r="D47" s="17">
        <f>+[1]GBA!D48</f>
        <v>275.10000000000002</v>
      </c>
      <c r="E47" s="17">
        <f>+[1]GBA!E48</f>
        <v>301.89999999999998</v>
      </c>
      <c r="F47" s="17">
        <f>+[1]GBA!F48</f>
        <v>315.7</v>
      </c>
      <c r="G47" s="17">
        <f>+[1]GBA!G48</f>
        <v>323.60000000000002</v>
      </c>
      <c r="H47" s="17">
        <f>+[1]GBA!H48</f>
        <v>333.1</v>
      </c>
      <c r="I47" s="17">
        <f>+[1]GBA!I48</f>
        <v>311.3</v>
      </c>
      <c r="J47" s="17">
        <f>+[1]GBA!J48</f>
        <v>369.7</v>
      </c>
      <c r="K47" s="17">
        <f>+[1]GBA!K48</f>
        <v>315.89999999999998</v>
      </c>
      <c r="L47" s="17">
        <f>+[1]GBA!L48</f>
        <v>317.39999999999998</v>
      </c>
      <c r="M47" s="17">
        <f>+[1]GBA!M48</f>
        <v>290.3</v>
      </c>
      <c r="N47" s="17">
        <f>+[1]GBA!N48</f>
        <v>305.89999999999998</v>
      </c>
      <c r="O47" s="18">
        <f>+[1]GBA!R48</f>
        <v>320.8</v>
      </c>
      <c r="P47" s="19">
        <f>+[1]GBA!S48</f>
        <v>315.60000000000002</v>
      </c>
      <c r="Q47" s="20">
        <f>+[1]GBA!T48</f>
        <v>321.60000000000002</v>
      </c>
      <c r="R47" s="18">
        <f t="shared" si="4"/>
        <v>317.46580999999998</v>
      </c>
      <c r="S47" s="19">
        <f t="shared" si="5"/>
        <v>314.39840492735323</v>
      </c>
      <c r="T47" s="19">
        <f t="shared" si="6"/>
        <v>305.42239825184373</v>
      </c>
      <c r="U47" s="19">
        <f t="shared" si="7"/>
        <v>311.78354675979818</v>
      </c>
      <c r="V47" s="19"/>
      <c r="W47" s="20">
        <f t="shared" si="8"/>
        <v>318.74041161761875</v>
      </c>
      <c r="X47" s="21"/>
      <c r="Y47" s="41">
        <f t="shared" si="30"/>
        <v>2.0572163291546097E-2</v>
      </c>
      <c r="Z47" s="24">
        <f t="shared" si="30"/>
        <v>1.1511663132383942E-2</v>
      </c>
      <c r="AA47" s="24">
        <f t="shared" si="30"/>
        <v>3.6548605877920304E-2</v>
      </c>
      <c r="AB47" s="24">
        <f t="shared" si="30"/>
        <v>5.2283025444405773E-2</v>
      </c>
      <c r="AC47" s="24">
        <f t="shared" si="30"/>
        <v>7.0175438596491446E-3</v>
      </c>
      <c r="AD47" s="24">
        <f t="shared" si="30"/>
        <v>4.4882144010332636E-2</v>
      </c>
      <c r="AE47" s="24">
        <f t="shared" si="30"/>
        <v>1.4929920780012207E-2</v>
      </c>
      <c r="AF47" s="24">
        <f t="shared" si="30"/>
        <v>1.8651832460732987E-2</v>
      </c>
      <c r="AG47" s="24">
        <f t="shared" si="30"/>
        <v>3.5287730727471267E-3</v>
      </c>
      <c r="AH47" s="24">
        <f t="shared" si="30"/>
        <v>5.0898203592814273E-2</v>
      </c>
      <c r="AI47" s="24">
        <f t="shared" si="30"/>
        <v>-5.327483547477474E-3</v>
      </c>
      <c r="AJ47" s="24">
        <f t="shared" si="30"/>
        <v>2.0386643233743396E-2</v>
      </c>
      <c r="AK47" s="24">
        <f t="shared" si="30"/>
        <v>-4.5558086560365529E-3</v>
      </c>
      <c r="AL47" s="24">
        <f t="shared" si="30"/>
        <v>3.5506778566817276E-2</v>
      </c>
      <c r="AM47" s="24">
        <f t="shared" si="30"/>
        <v>2.3346303501945664E-2</v>
      </c>
      <c r="AN47" s="24">
        <f t="shared" si="30"/>
        <v>6.2578222778473247E-3</v>
      </c>
      <c r="AO47" s="24">
        <f t="shared" si="34"/>
        <v>2.0510385365970052E-2</v>
      </c>
      <c r="AP47" s="24">
        <f t="shared" si="34"/>
        <v>2.6150734318355795E-2</v>
      </c>
      <c r="AQ47" s="24">
        <f t="shared" si="34"/>
        <v>3.5807692304129279E-2</v>
      </c>
      <c r="AR47" s="24">
        <f t="shared" si="33"/>
        <v>4.1975279182662639E-2</v>
      </c>
      <c r="AS47" s="24" t="e">
        <f t="shared" si="33"/>
        <v>#DIV/0!</v>
      </c>
      <c r="AT47" s="24">
        <f t="shared" si="12"/>
        <v>2.6727049373972189E-2</v>
      </c>
      <c r="AU47" s="21"/>
      <c r="AV47" s="24">
        <f t="shared" si="32"/>
        <v>0.41362422083704375</v>
      </c>
      <c r="AW47" s="24">
        <f t="shared" si="32"/>
        <v>0.46447368421052615</v>
      </c>
      <c r="AX47" s="24">
        <f t="shared" si="32"/>
        <v>0.47744360902255667</v>
      </c>
      <c r="AY47" s="24">
        <f t="shared" si="32"/>
        <v>0.60841768779968031</v>
      </c>
      <c r="AZ47" s="24">
        <f t="shared" si="32"/>
        <v>0.16666666666666652</v>
      </c>
      <c r="BA47" s="24">
        <f t="shared" si="32"/>
        <v>0.50023180343069096</v>
      </c>
      <c r="BB47" s="24">
        <f t="shared" si="32"/>
        <v>0.43701466781708365</v>
      </c>
      <c r="BC47" s="24">
        <f t="shared" si="32"/>
        <v>0.31184155077960396</v>
      </c>
      <c r="BD47" s="24">
        <f t="shared" si="32"/>
        <v>0.38828389034923005</v>
      </c>
      <c r="BE47" s="24">
        <f t="shared" si="32"/>
        <v>0.55769230769230749</v>
      </c>
      <c r="BF47" s="24">
        <f t="shared" si="32"/>
        <v>0.3866317169069462</v>
      </c>
      <c r="BG47" s="24">
        <f t="shared" si="32"/>
        <v>0.41127856101118154</v>
      </c>
      <c r="BH47" s="24">
        <f t="shared" si="32"/>
        <v>0.42877160205511444</v>
      </c>
      <c r="BI47" s="24">
        <f t="shared" si="31"/>
        <v>0.71642589620117714</v>
      </c>
      <c r="BJ47" s="24">
        <f t="shared" si="31"/>
        <v>0.44241316270566733</v>
      </c>
      <c r="BK47" s="24">
        <f t="shared" si="31"/>
        <v>0.24313877077696189</v>
      </c>
      <c r="BL47" s="24">
        <f t="shared" si="31"/>
        <v>0.41333726825060868</v>
      </c>
      <c r="BM47" s="24">
        <f t="shared" si="31"/>
        <v>0.48543505315686875</v>
      </c>
      <c r="BN47" s="24">
        <f t="shared" si="31"/>
        <v>0.50112763992528664</v>
      </c>
      <c r="BO47" s="24">
        <f t="shared" si="31"/>
        <v>0.53951547771536634</v>
      </c>
      <c r="BP47" s="24" t="e">
        <f t="shared" si="31"/>
        <v>#DIV/0!</v>
      </c>
      <c r="BQ47" s="24">
        <f t="shared" si="31"/>
        <v>0.44744281940551578</v>
      </c>
      <c r="BR47" s="21"/>
      <c r="BS47" s="35">
        <f t="shared" si="13"/>
        <v>43983</v>
      </c>
      <c r="BT47" s="24">
        <f t="shared" si="14"/>
        <v>2.8631308261008975E-3</v>
      </c>
      <c r="BU47" s="24">
        <f t="shared" si="15"/>
        <v>1.0195756991321166E-3</v>
      </c>
      <c r="BV47" s="24">
        <f t="shared" si="16"/>
        <v>4.0935390549662488E-3</v>
      </c>
      <c r="BW47" s="24">
        <f t="shared" si="17"/>
        <v>7.3969784635165151E-4</v>
      </c>
      <c r="BX47" s="24">
        <f t="shared" si="18"/>
        <v>2.801446480231444E-3</v>
      </c>
      <c r="BY47" s="24">
        <f t="shared" si="19"/>
        <v>1.3860495017679298E-3</v>
      </c>
      <c r="BZ47" s="24">
        <f t="shared" si="20"/>
        <v>2.1235294117647016E-3</v>
      </c>
      <c r="CA47" s="24">
        <f t="shared" si="21"/>
        <v>1.1742205078752916E-4</v>
      </c>
      <c r="CB47" s="24">
        <f t="shared" si="22"/>
        <v>3.6688524590163824E-3</v>
      </c>
      <c r="CC47" s="24">
        <f t="shared" si="23"/>
        <v>-1.65027322404376E-4</v>
      </c>
      <c r="CD47" s="24">
        <f t="shared" si="24"/>
        <v>2.0209578913532662E-3</v>
      </c>
      <c r="CE47" s="24">
        <f t="shared" si="25"/>
        <v>-1.5975570556091674E-4</v>
      </c>
      <c r="CF47" s="24">
        <f t="shared" si="26"/>
        <v>2.0509418193506875E-2</v>
      </c>
      <c r="CG47" s="21"/>
    </row>
    <row r="48" spans="1:85" x14ac:dyDescent="0.25">
      <c r="A48" s="31">
        <f>+[1]NAC!A49</f>
        <v>44013</v>
      </c>
      <c r="B48" s="17">
        <f>+[1]GBA!B49</f>
        <v>322.7</v>
      </c>
      <c r="C48" s="17">
        <f>+[1]GBA!C49</f>
        <v>338.4</v>
      </c>
      <c r="D48" s="17">
        <f>+[1]GBA!D49</f>
        <v>279.39999999999998</v>
      </c>
      <c r="E48" s="17">
        <f>+[1]GBA!E49</f>
        <v>306</v>
      </c>
      <c r="F48" s="17">
        <f>+[1]GBA!F49</f>
        <v>317.2</v>
      </c>
      <c r="G48" s="17">
        <f>+[1]GBA!G49</f>
        <v>337.7</v>
      </c>
      <c r="H48" s="17">
        <f>+[1]GBA!H49</f>
        <v>338.7</v>
      </c>
      <c r="I48" s="17">
        <f>+[1]GBA!I49</f>
        <v>316.8</v>
      </c>
      <c r="J48" s="17">
        <f>+[1]GBA!J49</f>
        <v>376.6</v>
      </c>
      <c r="K48" s="17">
        <f>+[1]GBA!K49</f>
        <v>322.8</v>
      </c>
      <c r="L48" s="17">
        <f>+[1]GBA!L49</f>
        <v>315.7</v>
      </c>
      <c r="M48" s="17">
        <f>+[1]GBA!M49</f>
        <v>295.10000000000002</v>
      </c>
      <c r="N48" s="17">
        <f>+[1]GBA!N49</f>
        <v>315.10000000000002</v>
      </c>
      <c r="O48" s="18">
        <f>+[1]GBA!R49</f>
        <v>320.89999999999998</v>
      </c>
      <c r="P48" s="19">
        <f>+[1]GBA!S49</f>
        <v>322.8</v>
      </c>
      <c r="Q48" s="20">
        <f>+[1]GBA!T49</f>
        <v>323.2</v>
      </c>
      <c r="R48" s="18">
        <f t="shared" si="4"/>
        <v>322.68473999999998</v>
      </c>
      <c r="S48" s="19">
        <f t="shared" si="5"/>
        <v>320.3826595072648</v>
      </c>
      <c r="T48" s="19">
        <f t="shared" si="6"/>
        <v>312.50740234908494</v>
      </c>
      <c r="U48" s="19">
        <f t="shared" si="7"/>
        <v>319.82972448583627</v>
      </c>
      <c r="V48" s="19"/>
      <c r="W48" s="20">
        <f t="shared" si="8"/>
        <v>325.17684170032697</v>
      </c>
      <c r="X48" s="21"/>
      <c r="Y48" s="41">
        <f t="shared" si="30"/>
        <v>1.6377952755905367E-2</v>
      </c>
      <c r="Z48" s="24">
        <f t="shared" si="30"/>
        <v>1.3477088948786964E-2</v>
      </c>
      <c r="AA48" s="24">
        <f t="shared" si="30"/>
        <v>1.5630679752816956E-2</v>
      </c>
      <c r="AB48" s="24">
        <f t="shared" si="30"/>
        <v>1.3580655846306744E-2</v>
      </c>
      <c r="AC48" s="24">
        <f t="shared" si="30"/>
        <v>4.7513462147608099E-3</v>
      </c>
      <c r="AD48" s="24">
        <f t="shared" si="30"/>
        <v>4.3572311495673643E-2</v>
      </c>
      <c r="AE48" s="24">
        <f t="shared" si="30"/>
        <v>1.6811768237766422E-2</v>
      </c>
      <c r="AF48" s="24">
        <f t="shared" si="30"/>
        <v>1.7667844522968101E-2</v>
      </c>
      <c r="AG48" s="24">
        <f t="shared" si="30"/>
        <v>1.8663781444414385E-2</v>
      </c>
      <c r="AH48" s="24">
        <f t="shared" si="30"/>
        <v>2.1842355175688555E-2</v>
      </c>
      <c r="AI48" s="24">
        <f t="shared" si="30"/>
        <v>-5.3560176433522511E-3</v>
      </c>
      <c r="AJ48" s="24">
        <f t="shared" si="30"/>
        <v>1.6534619359283464E-2</v>
      </c>
      <c r="AK48" s="24">
        <f t="shared" ref="AK48:AN95" si="35">+N48/N47-1</f>
        <v>3.0075187969925032E-2</v>
      </c>
      <c r="AL48" s="24">
        <f t="shared" si="35"/>
        <v>3.1172069825435855E-4</v>
      </c>
      <c r="AM48" s="24">
        <f t="shared" si="35"/>
        <v>2.281368821292773E-2</v>
      </c>
      <c r="AN48" s="24">
        <f t="shared" si="35"/>
        <v>4.9751243781093191E-3</v>
      </c>
      <c r="AO48" s="24">
        <f t="shared" si="34"/>
        <v>1.6439345074671152E-2</v>
      </c>
      <c r="AP48" s="24">
        <f t="shared" si="34"/>
        <v>1.9033985179709667E-2</v>
      </c>
      <c r="AQ48" s="24">
        <f t="shared" si="34"/>
        <v>2.3197395272232413E-2</v>
      </c>
      <c r="AR48" s="24">
        <f t="shared" si="33"/>
        <v>2.5806935002368636E-2</v>
      </c>
      <c r="AS48" s="24" t="e">
        <f t="shared" si="33"/>
        <v>#DIV/0!</v>
      </c>
      <c r="AT48" s="24">
        <f t="shared" si="12"/>
        <v>2.0193329267673032E-2</v>
      </c>
      <c r="AU48" s="21"/>
      <c r="AV48" s="24">
        <f t="shared" si="32"/>
        <v>0.40671316477768071</v>
      </c>
      <c r="AW48" s="24">
        <f t="shared" si="32"/>
        <v>0.4480102695763799</v>
      </c>
      <c r="AX48" s="24">
        <f t="shared" si="32"/>
        <v>0.4830148619957535</v>
      </c>
      <c r="AY48" s="24">
        <f t="shared" si="32"/>
        <v>0.63026105487480022</v>
      </c>
      <c r="AZ48" s="24">
        <f t="shared" si="32"/>
        <v>0.14553990610328649</v>
      </c>
      <c r="BA48" s="24">
        <f t="shared" si="32"/>
        <v>0.53013140009062076</v>
      </c>
      <c r="BB48" s="24">
        <f t="shared" si="32"/>
        <v>0.40656146179401986</v>
      </c>
      <c r="BC48" s="24">
        <f t="shared" si="32"/>
        <v>0.33501896333754733</v>
      </c>
      <c r="BD48" s="24">
        <f t="shared" ref="BD48:BK83" si="36">+J48/J36-1</f>
        <v>0.41207349081364852</v>
      </c>
      <c r="BE48" s="24">
        <f t="shared" si="36"/>
        <v>0.52840909090909105</v>
      </c>
      <c r="BF48" s="24">
        <f t="shared" si="36"/>
        <v>0.34856898761213162</v>
      </c>
      <c r="BG48" s="24">
        <f t="shared" si="36"/>
        <v>0.39593188268684965</v>
      </c>
      <c r="BH48" s="24">
        <f t="shared" si="36"/>
        <v>0.42902494331065766</v>
      </c>
      <c r="BI48" s="24">
        <f t="shared" si="31"/>
        <v>0.64817668207498724</v>
      </c>
      <c r="BJ48" s="24">
        <f t="shared" si="31"/>
        <v>0.44494180841539843</v>
      </c>
      <c r="BK48" s="24">
        <f t="shared" si="31"/>
        <v>0.22983257229832565</v>
      </c>
      <c r="BL48" s="24">
        <f t="shared" si="31"/>
        <v>0.40643874307856231</v>
      </c>
      <c r="BM48" s="24">
        <f t="shared" si="31"/>
        <v>0.47848146026811977</v>
      </c>
      <c r="BN48" s="24">
        <f t="shared" si="31"/>
        <v>0.49999980333710736</v>
      </c>
      <c r="BO48" s="24">
        <f t="shared" si="31"/>
        <v>0.54469497753710927</v>
      </c>
      <c r="BP48" s="24" t="e">
        <f t="shared" si="31"/>
        <v>#DIV/0!</v>
      </c>
      <c r="BQ48" s="24">
        <f t="shared" si="31"/>
        <v>0.44972977191077113</v>
      </c>
      <c r="BR48" s="21"/>
      <c r="BS48" s="35">
        <f t="shared" si="13"/>
        <v>44013</v>
      </c>
      <c r="BT48" s="24">
        <f t="shared" si="14"/>
        <v>3.3222047244094487E-3</v>
      </c>
      <c r="BU48" s="24">
        <f t="shared" si="15"/>
        <v>4.4286614173227878E-4</v>
      </c>
      <c r="BV48" s="24">
        <f t="shared" si="16"/>
        <v>1.0963464566929196E-3</v>
      </c>
      <c r="BW48" s="24">
        <f t="shared" si="17"/>
        <v>4.9417322834645664E-4</v>
      </c>
      <c r="BX48" s="24">
        <f t="shared" si="18"/>
        <v>2.7844724409448753E-3</v>
      </c>
      <c r="BY48" s="24">
        <f t="shared" si="19"/>
        <v>1.5521259842519589E-3</v>
      </c>
      <c r="BZ48" s="24">
        <f t="shared" si="20"/>
        <v>2.0077165354330708E-3</v>
      </c>
      <c r="CA48" s="24">
        <f t="shared" si="21"/>
        <v>6.1067716535433375E-4</v>
      </c>
      <c r="CB48" s="24">
        <f t="shared" si="22"/>
        <v>1.621228346456701E-3</v>
      </c>
      <c r="CC48" s="24">
        <f t="shared" si="23"/>
        <v>-1.6170078740157371E-4</v>
      </c>
      <c r="CD48" s="24">
        <f t="shared" si="24"/>
        <v>1.6388031496063031E-3</v>
      </c>
      <c r="CE48" s="24">
        <f t="shared" si="25"/>
        <v>1.0286614173228396E-3</v>
      </c>
      <c r="CF48" s="24">
        <f t="shared" si="26"/>
        <v>1.6437574803149613E-2</v>
      </c>
      <c r="CG48" s="21"/>
    </row>
    <row r="49" spans="1:85" x14ac:dyDescent="0.25">
      <c r="A49" s="31">
        <f>+[1]NAC!A50</f>
        <v>44044</v>
      </c>
      <c r="B49" s="17">
        <f>+[1]GBA!B50</f>
        <v>331.7</v>
      </c>
      <c r="C49" s="17">
        <f>+[1]GBA!C50</f>
        <v>350.9</v>
      </c>
      <c r="D49" s="17">
        <f>+[1]GBA!D50</f>
        <v>283.60000000000002</v>
      </c>
      <c r="E49" s="17">
        <f>+[1]GBA!E50</f>
        <v>313.89999999999998</v>
      </c>
      <c r="F49" s="17">
        <f>+[1]GBA!F50</f>
        <v>325.2</v>
      </c>
      <c r="G49" s="17">
        <f>+[1]GBA!G50</f>
        <v>349.4</v>
      </c>
      <c r="H49" s="17">
        <f>+[1]GBA!H50</f>
        <v>346.6</v>
      </c>
      <c r="I49" s="17">
        <f>+[1]GBA!I50</f>
        <v>325.60000000000002</v>
      </c>
      <c r="J49" s="17">
        <f>+[1]GBA!J50</f>
        <v>377.6</v>
      </c>
      <c r="K49" s="17">
        <f>+[1]GBA!K50</f>
        <v>333.6</v>
      </c>
      <c r="L49" s="17">
        <f>+[1]GBA!L50</f>
        <v>319.10000000000002</v>
      </c>
      <c r="M49" s="17">
        <f>+[1]GBA!M50</f>
        <v>299.7</v>
      </c>
      <c r="N49" s="17">
        <f>+[1]GBA!N50</f>
        <v>330.7</v>
      </c>
      <c r="O49" s="18">
        <f>+[1]GBA!R50</f>
        <v>335.7</v>
      </c>
      <c r="P49" s="19">
        <f>+[1]GBA!S50</f>
        <v>333.1</v>
      </c>
      <c r="Q49" s="20">
        <f>+[1]GBA!T50</f>
        <v>325.89999999999998</v>
      </c>
      <c r="R49" s="18">
        <f t="shared" si="4"/>
        <v>331.69719999999995</v>
      </c>
      <c r="S49" s="19">
        <f t="shared" si="5"/>
        <v>330.37912192040432</v>
      </c>
      <c r="T49" s="19">
        <f t="shared" si="6"/>
        <v>321.4186834198307</v>
      </c>
      <c r="U49" s="19">
        <f t="shared" si="7"/>
        <v>330.55452076057435</v>
      </c>
      <c r="V49" s="19"/>
      <c r="W49" s="20">
        <f t="shared" si="8"/>
        <v>334.04331602231201</v>
      </c>
      <c r="X49" s="21"/>
      <c r="Y49" s="41">
        <f t="shared" ref="Y49:AJ70" si="37">+B49/B48-1</f>
        <v>2.7889680818097284E-2</v>
      </c>
      <c r="Z49" s="24">
        <f t="shared" si="37"/>
        <v>3.6938534278959878E-2</v>
      </c>
      <c r="AA49" s="24">
        <f t="shared" si="37"/>
        <v>1.5032211882605839E-2</v>
      </c>
      <c r="AB49" s="24">
        <f t="shared" si="37"/>
        <v>2.5816993464052196E-2</v>
      </c>
      <c r="AC49" s="24">
        <f t="shared" si="37"/>
        <v>2.5220680958385921E-2</v>
      </c>
      <c r="AD49" s="24">
        <f t="shared" si="37"/>
        <v>3.4646135623334295E-2</v>
      </c>
      <c r="AE49" s="24">
        <f t="shared" si="37"/>
        <v>2.3324475937407829E-2</v>
      </c>
      <c r="AF49" s="24">
        <f t="shared" si="37"/>
        <v>2.7777777777777901E-2</v>
      </c>
      <c r="AG49" s="24">
        <f t="shared" si="37"/>
        <v>2.6553372278279586E-3</v>
      </c>
      <c r="AH49" s="24">
        <f t="shared" si="37"/>
        <v>3.3457249070631967E-2</v>
      </c>
      <c r="AI49" s="24">
        <f t="shared" si="37"/>
        <v>1.0769718086791391E-2</v>
      </c>
      <c r="AJ49" s="24">
        <f t="shared" si="37"/>
        <v>1.558793629278199E-2</v>
      </c>
      <c r="AK49" s="24">
        <f t="shared" si="35"/>
        <v>4.9508092668993919E-2</v>
      </c>
      <c r="AL49" s="24">
        <f t="shared" si="35"/>
        <v>4.6120286693674073E-2</v>
      </c>
      <c r="AM49" s="24">
        <f t="shared" si="35"/>
        <v>3.1908302354399121E-2</v>
      </c>
      <c r="AN49" s="24">
        <f t="shared" si="35"/>
        <v>8.3539603960396391E-3</v>
      </c>
      <c r="AO49" s="24">
        <f t="shared" si="34"/>
        <v>2.7929613281371779E-2</v>
      </c>
      <c r="AP49" s="24">
        <f t="shared" si="34"/>
        <v>3.1201633785404193E-2</v>
      </c>
      <c r="AQ49" s="24">
        <f t="shared" si="34"/>
        <v>2.8515423966794406E-2</v>
      </c>
      <c r="AR49" s="24">
        <f t="shared" si="33"/>
        <v>3.3532831546472019E-2</v>
      </c>
      <c r="AS49" s="24" t="e">
        <f t="shared" si="33"/>
        <v>#DIV/0!</v>
      </c>
      <c r="AT49" s="24">
        <f t="shared" si="12"/>
        <v>2.7266622910853355E-2</v>
      </c>
      <c r="AU49" s="21"/>
      <c r="AV49" s="24">
        <f t="shared" ref="AV49:BC80" si="38">+B49/B37-1</f>
        <v>0.39194292908099015</v>
      </c>
      <c r="AW49" s="24">
        <f t="shared" si="38"/>
        <v>0.43929450369155032</v>
      </c>
      <c r="AX49" s="24">
        <f t="shared" si="38"/>
        <v>0.44252288911495441</v>
      </c>
      <c r="AY49" s="24">
        <f t="shared" si="38"/>
        <v>0.62222222222222201</v>
      </c>
      <c r="AZ49" s="24">
        <f t="shared" si="38"/>
        <v>0.15565031982942434</v>
      </c>
      <c r="BA49" s="24">
        <f t="shared" si="38"/>
        <v>0.48997867803837947</v>
      </c>
      <c r="BB49" s="24">
        <f t="shared" si="38"/>
        <v>0.3656422379826636</v>
      </c>
      <c r="BC49" s="24">
        <f t="shared" si="38"/>
        <v>0.31715210355987078</v>
      </c>
      <c r="BD49" s="24">
        <f t="shared" si="36"/>
        <v>0.39696633370329271</v>
      </c>
      <c r="BE49" s="24">
        <f t="shared" si="36"/>
        <v>0.5</v>
      </c>
      <c r="BF49" s="24">
        <f t="shared" si="36"/>
        <v>0.33794549266247387</v>
      </c>
      <c r="BG49" s="24">
        <f t="shared" si="36"/>
        <v>0.37414030261347997</v>
      </c>
      <c r="BH49" s="24">
        <f t="shared" si="36"/>
        <v>0.44033101045296164</v>
      </c>
      <c r="BI49" s="24">
        <f t="shared" si="31"/>
        <v>0.6734795613160518</v>
      </c>
      <c r="BJ49" s="24">
        <f t="shared" si="31"/>
        <v>0.42350427350427355</v>
      </c>
      <c r="BK49" s="24">
        <f t="shared" si="31"/>
        <v>0.2164986935423665</v>
      </c>
      <c r="BL49" s="24">
        <f t="shared" si="31"/>
        <v>0.39188345913612621</v>
      </c>
      <c r="BM49" s="24">
        <f t="shared" si="31"/>
        <v>0.46198202091652041</v>
      </c>
      <c r="BN49" s="24">
        <f t="shared" si="31"/>
        <v>0.4798605750499465</v>
      </c>
      <c r="BO49" s="24">
        <f t="shared" si="31"/>
        <v>0.5245948232012736</v>
      </c>
      <c r="BP49" s="24" t="e">
        <f t="shared" si="31"/>
        <v>#DIV/0!</v>
      </c>
      <c r="BQ49" s="24">
        <f t="shared" si="31"/>
        <v>0.42754081893928131</v>
      </c>
      <c r="BR49" s="21"/>
      <c r="BS49" s="35">
        <f t="shared" si="13"/>
        <v>44044</v>
      </c>
      <c r="BT49" s="24">
        <f t="shared" si="14"/>
        <v>9.0796405330027894E-3</v>
      </c>
      <c r="BU49" s="24">
        <f t="shared" si="15"/>
        <v>4.2559652928416948E-4</v>
      </c>
      <c r="BV49" s="24">
        <f t="shared" si="16"/>
        <v>2.0784319801673322E-3</v>
      </c>
      <c r="BW49" s="24">
        <f t="shared" si="17"/>
        <v>2.5931205453982027E-3</v>
      </c>
      <c r="BX49" s="24">
        <f t="shared" si="18"/>
        <v>2.2732878834831093E-3</v>
      </c>
      <c r="BY49" s="24">
        <f t="shared" si="19"/>
        <v>2.1543229005268143E-3</v>
      </c>
      <c r="BZ49" s="24">
        <f t="shared" si="20"/>
        <v>3.1605825844437602E-3</v>
      </c>
      <c r="CA49" s="24">
        <f t="shared" si="21"/>
        <v>8.7077781220948263E-5</v>
      </c>
      <c r="CB49" s="24">
        <f t="shared" si="22"/>
        <v>2.4966842268360737E-3</v>
      </c>
      <c r="CC49" s="24">
        <f t="shared" si="23"/>
        <v>3.1819026960025113E-4</v>
      </c>
      <c r="CD49" s="24">
        <f t="shared" si="24"/>
        <v>1.5452122714595484E-3</v>
      </c>
      <c r="CE49" s="24">
        <f t="shared" si="25"/>
        <v>1.7161450263402504E-3</v>
      </c>
      <c r="CF49" s="24">
        <f t="shared" si="26"/>
        <v>2.7928292531763248E-2</v>
      </c>
      <c r="CG49" s="21"/>
    </row>
    <row r="50" spans="1:85" x14ac:dyDescent="0.25">
      <c r="A50" s="31">
        <f>+[1]NAC!A51</f>
        <v>44075</v>
      </c>
      <c r="B50" s="17">
        <f>+[1]GBA!B51</f>
        <v>340.9</v>
      </c>
      <c r="C50" s="17">
        <f>+[1]GBA!C51</f>
        <v>360.8</v>
      </c>
      <c r="D50" s="17">
        <f>+[1]GBA!D51</f>
        <v>296.2</v>
      </c>
      <c r="E50" s="17">
        <f>+[1]GBA!E51</f>
        <v>337.4</v>
      </c>
      <c r="F50" s="17">
        <f>+[1]GBA!F51</f>
        <v>328.7</v>
      </c>
      <c r="G50" s="17">
        <f>+[1]GBA!G51</f>
        <v>359.7</v>
      </c>
      <c r="H50" s="17">
        <f>+[1]GBA!H51</f>
        <v>356.5</v>
      </c>
      <c r="I50" s="17">
        <f>+[1]GBA!I51</f>
        <v>336.8</v>
      </c>
      <c r="J50" s="17">
        <f>+[1]GBA!J51</f>
        <v>374.5</v>
      </c>
      <c r="K50" s="17">
        <f>+[1]GBA!K51</f>
        <v>341.8</v>
      </c>
      <c r="L50" s="17">
        <f>+[1]GBA!L51</f>
        <v>319.89999999999998</v>
      </c>
      <c r="M50" s="17">
        <f>+[1]GBA!M51</f>
        <v>303.60000000000002</v>
      </c>
      <c r="N50" s="17">
        <f>+[1]GBA!N51</f>
        <v>339.9</v>
      </c>
      <c r="O50" s="18">
        <f>+[1]GBA!R51</f>
        <v>366.8</v>
      </c>
      <c r="P50" s="19">
        <f>+[1]GBA!S51</f>
        <v>340.4</v>
      </c>
      <c r="Q50" s="20">
        <f>+[1]GBA!T51</f>
        <v>330.8</v>
      </c>
      <c r="R50" s="18">
        <f t="shared" si="4"/>
        <v>340.90424999999999</v>
      </c>
      <c r="S50" s="19">
        <f t="shared" si="5"/>
        <v>341.01497157296285</v>
      </c>
      <c r="T50" s="19">
        <f t="shared" si="6"/>
        <v>332.35023217700086</v>
      </c>
      <c r="U50" s="19">
        <f t="shared" si="7"/>
        <v>344.44384943733024</v>
      </c>
      <c r="V50" s="19"/>
      <c r="W50" s="20">
        <f t="shared" si="8"/>
        <v>344.97928447778418</v>
      </c>
      <c r="X50" s="21"/>
      <c r="Y50" s="41">
        <f t="shared" si="37"/>
        <v>2.7735905939101579E-2</v>
      </c>
      <c r="Z50" s="24">
        <f t="shared" si="37"/>
        <v>2.8213166144200663E-2</v>
      </c>
      <c r="AA50" s="24">
        <f t="shared" si="37"/>
        <v>4.4428772919604897E-2</v>
      </c>
      <c r="AB50" s="24">
        <f t="shared" si="37"/>
        <v>7.4864606562599523E-2</v>
      </c>
      <c r="AC50" s="24">
        <f t="shared" si="37"/>
        <v>1.0762607626076282E-2</v>
      </c>
      <c r="AD50" s="24">
        <f t="shared" si="37"/>
        <v>2.947910704064105E-2</v>
      </c>
      <c r="AE50" s="24">
        <f t="shared" si="37"/>
        <v>2.8563185227928445E-2</v>
      </c>
      <c r="AF50" s="24">
        <f t="shared" si="37"/>
        <v>3.4398034398034349E-2</v>
      </c>
      <c r="AG50" s="24">
        <f t="shared" si="37"/>
        <v>-8.2097457627119397E-3</v>
      </c>
      <c r="AH50" s="24">
        <f t="shared" si="37"/>
        <v>2.4580335731414937E-2</v>
      </c>
      <c r="AI50" s="24">
        <f t="shared" si="37"/>
        <v>2.5070510811655566E-3</v>
      </c>
      <c r="AJ50" s="24">
        <f t="shared" si="37"/>
        <v>1.3013013013013053E-2</v>
      </c>
      <c r="AK50" s="24">
        <f t="shared" si="35"/>
        <v>2.7819776232234528E-2</v>
      </c>
      <c r="AL50" s="24">
        <f t="shared" si="35"/>
        <v>9.2642240095323292E-2</v>
      </c>
      <c r="AM50" s="24">
        <f t="shared" si="35"/>
        <v>2.1915340738516864E-2</v>
      </c>
      <c r="AN50" s="24">
        <f t="shared" si="35"/>
        <v>1.5035286897821631E-2</v>
      </c>
      <c r="AO50" s="24">
        <f t="shared" si="34"/>
        <v>2.7757394394646751E-2</v>
      </c>
      <c r="AP50" s="24">
        <f t="shared" si="34"/>
        <v>3.2192862523319432E-2</v>
      </c>
      <c r="AQ50" s="24">
        <f t="shared" si="34"/>
        <v>3.4010309048810194E-2</v>
      </c>
      <c r="AR50" s="24">
        <f t="shared" si="33"/>
        <v>4.2018268710401818E-2</v>
      </c>
      <c r="AS50" s="24" t="e">
        <f t="shared" si="33"/>
        <v>#DIV/0!</v>
      </c>
      <c r="AT50" s="24">
        <f t="shared" si="12"/>
        <v>3.2738174754383342E-2</v>
      </c>
      <c r="AU50" s="21"/>
      <c r="AV50" s="24">
        <f t="shared" si="38"/>
        <v>0.35224117413724709</v>
      </c>
      <c r="AW50" s="24">
        <f t="shared" si="38"/>
        <v>0.40062111801242217</v>
      </c>
      <c r="AX50" s="24">
        <f t="shared" si="38"/>
        <v>0.42267050912584048</v>
      </c>
      <c r="AY50" s="24">
        <f t="shared" si="38"/>
        <v>0.56203703703703689</v>
      </c>
      <c r="AZ50" s="24">
        <f t="shared" si="38"/>
        <v>0.1501049685094471</v>
      </c>
      <c r="BA50" s="24">
        <f t="shared" si="38"/>
        <v>0.42511885895404111</v>
      </c>
      <c r="BB50" s="24">
        <f t="shared" si="38"/>
        <v>0.30586080586080588</v>
      </c>
      <c r="BC50" s="24">
        <f t="shared" si="38"/>
        <v>0.30391018195896247</v>
      </c>
      <c r="BD50" s="24">
        <f t="shared" si="36"/>
        <v>0.29809358752166371</v>
      </c>
      <c r="BE50" s="24">
        <f t="shared" si="36"/>
        <v>0.4271398747390398</v>
      </c>
      <c r="BF50" s="24">
        <f t="shared" si="36"/>
        <v>0.32904029912754473</v>
      </c>
      <c r="BG50" s="24">
        <f t="shared" si="36"/>
        <v>0.32172398781018741</v>
      </c>
      <c r="BH50" s="24">
        <f t="shared" si="36"/>
        <v>0.37001209189842799</v>
      </c>
      <c r="BI50" s="24">
        <f t="shared" si="31"/>
        <v>0.65598194130925513</v>
      </c>
      <c r="BJ50" s="24">
        <f t="shared" si="31"/>
        <v>0.36871733011660623</v>
      </c>
      <c r="BK50" s="24">
        <f t="shared" si="31"/>
        <v>0.19811662441144517</v>
      </c>
      <c r="BL50" s="24">
        <f t="shared" si="31"/>
        <v>0.35194254351513266</v>
      </c>
      <c r="BM50" s="24">
        <f t="shared" si="31"/>
        <v>0.41198357205151037</v>
      </c>
      <c r="BN50" s="24">
        <f t="shared" si="31"/>
        <v>0.41913706248634663</v>
      </c>
      <c r="BO50" s="24">
        <f t="shared" si="31"/>
        <v>0.45900572552114904</v>
      </c>
      <c r="BP50" s="24" t="e">
        <f t="shared" si="31"/>
        <v>#DIV/0!</v>
      </c>
      <c r="BQ50" s="24">
        <f t="shared" si="31"/>
        <v>0.37779608986634861</v>
      </c>
      <c r="BR50" s="21"/>
      <c r="BS50" s="35">
        <f t="shared" si="13"/>
        <v>44075</v>
      </c>
      <c r="BT50" s="24">
        <f t="shared" si="14"/>
        <v>6.9959602050045462E-3</v>
      </c>
      <c r="BU50" s="24">
        <f t="shared" si="15"/>
        <v>1.2421465179378924E-3</v>
      </c>
      <c r="BV50" s="24">
        <f t="shared" si="16"/>
        <v>6.0149231233041917E-3</v>
      </c>
      <c r="BW50" s="24">
        <f t="shared" si="17"/>
        <v>1.1037081700331626E-3</v>
      </c>
      <c r="BX50" s="24">
        <f t="shared" si="18"/>
        <v>1.946970153753394E-3</v>
      </c>
      <c r="BY50" s="24">
        <f t="shared" si="19"/>
        <v>2.6264697015375275E-3</v>
      </c>
      <c r="BZ50" s="24">
        <f t="shared" si="20"/>
        <v>3.9134157371118446E-3</v>
      </c>
      <c r="CA50" s="24">
        <f t="shared" si="21"/>
        <v>-2.6261682242990849E-4</v>
      </c>
      <c r="CB50" s="24">
        <f t="shared" si="22"/>
        <v>1.8441965631594791E-3</v>
      </c>
      <c r="CC50" s="24">
        <f t="shared" si="23"/>
        <v>7.2836900813984406E-5</v>
      </c>
      <c r="CD50" s="24">
        <f t="shared" si="24"/>
        <v>1.2745251733494232E-3</v>
      </c>
      <c r="CE50" s="24">
        <f t="shared" si="25"/>
        <v>9.8462466083810551E-4</v>
      </c>
      <c r="CF50" s="24">
        <f t="shared" si="26"/>
        <v>2.7757160084413646E-2</v>
      </c>
      <c r="CG50" s="21"/>
    </row>
    <row r="51" spans="1:85" x14ac:dyDescent="0.25">
      <c r="A51" s="31">
        <f>+[1]NAC!A52</f>
        <v>44105</v>
      </c>
      <c r="B51" s="17">
        <f>+[1]GBA!B52</f>
        <v>353</v>
      </c>
      <c r="C51" s="17">
        <f>+[1]GBA!C52</f>
        <v>378.1</v>
      </c>
      <c r="D51" s="17">
        <f>+[1]GBA!D52</f>
        <v>302.3</v>
      </c>
      <c r="E51" s="17">
        <f>+[1]GBA!E52</f>
        <v>358.4</v>
      </c>
      <c r="F51" s="17">
        <f>+[1]GBA!F52</f>
        <v>336</v>
      </c>
      <c r="G51" s="17">
        <f>+[1]GBA!G52</f>
        <v>376.6</v>
      </c>
      <c r="H51" s="17">
        <f>+[1]GBA!H52</f>
        <v>365.5</v>
      </c>
      <c r="I51" s="17">
        <f>+[1]GBA!I52</f>
        <v>350.7</v>
      </c>
      <c r="J51" s="17">
        <f>+[1]GBA!J52</f>
        <v>372.5</v>
      </c>
      <c r="K51" s="17">
        <f>+[1]GBA!K52</f>
        <v>350.2</v>
      </c>
      <c r="L51" s="17">
        <f>+[1]GBA!L52</f>
        <v>320</v>
      </c>
      <c r="M51" s="17">
        <f>+[1]GBA!M52</f>
        <v>313.60000000000002</v>
      </c>
      <c r="N51" s="17">
        <f>+[1]GBA!N52</f>
        <v>346.4</v>
      </c>
      <c r="O51" s="18">
        <f>+[1]GBA!R52</f>
        <v>400</v>
      </c>
      <c r="P51" s="19">
        <f>+[1]GBA!S52</f>
        <v>352.1</v>
      </c>
      <c r="Q51" s="20">
        <f>+[1]GBA!T52</f>
        <v>334.8</v>
      </c>
      <c r="R51" s="18">
        <f t="shared" si="4"/>
        <v>353.0561699999999</v>
      </c>
      <c r="S51" s="19">
        <f t="shared" si="5"/>
        <v>355.28930827542649</v>
      </c>
      <c r="T51" s="19">
        <f t="shared" si="6"/>
        <v>345.41748156241471</v>
      </c>
      <c r="U51" s="19">
        <f t="shared" si="7"/>
        <v>358.80131936360112</v>
      </c>
      <c r="V51" s="19"/>
      <c r="W51" s="20">
        <f t="shared" si="8"/>
        <v>356.61565685708786</v>
      </c>
      <c r="X51" s="21"/>
      <c r="Y51" s="41">
        <f t="shared" si="37"/>
        <v>3.5494279847462673E-2</v>
      </c>
      <c r="Z51" s="24">
        <f t="shared" si="37"/>
        <v>4.7949002217295034E-2</v>
      </c>
      <c r="AA51" s="24">
        <f t="shared" si="37"/>
        <v>2.0594193112761783E-2</v>
      </c>
      <c r="AB51" s="24">
        <f t="shared" si="37"/>
        <v>6.2240663900414939E-2</v>
      </c>
      <c r="AC51" s="24">
        <f t="shared" si="37"/>
        <v>2.2208700943109339E-2</v>
      </c>
      <c r="AD51" s="24">
        <f t="shared" si="37"/>
        <v>4.6983597442313174E-2</v>
      </c>
      <c r="AE51" s="24">
        <f t="shared" si="37"/>
        <v>2.5245441795231471E-2</v>
      </c>
      <c r="AF51" s="24">
        <f t="shared" si="37"/>
        <v>4.1270783847980885E-2</v>
      </c>
      <c r="AG51" s="24">
        <f t="shared" si="37"/>
        <v>-5.3404539385847327E-3</v>
      </c>
      <c r="AH51" s="24">
        <f t="shared" si="37"/>
        <v>2.4575775307197123E-2</v>
      </c>
      <c r="AI51" s="24">
        <f t="shared" si="37"/>
        <v>3.1259768677727173E-4</v>
      </c>
      <c r="AJ51" s="24">
        <f t="shared" si="37"/>
        <v>3.2938076416337392E-2</v>
      </c>
      <c r="AK51" s="24">
        <f t="shared" si="35"/>
        <v>1.9123271550456122E-2</v>
      </c>
      <c r="AL51" s="24">
        <f t="shared" si="35"/>
        <v>9.0512540894220228E-2</v>
      </c>
      <c r="AM51" s="24">
        <f t="shared" si="35"/>
        <v>3.4371327849588962E-2</v>
      </c>
      <c r="AN51" s="24">
        <f t="shared" si="35"/>
        <v>1.2091898428053138E-2</v>
      </c>
      <c r="AO51" s="24">
        <f t="shared" si="34"/>
        <v>3.5646138175161823E-2</v>
      </c>
      <c r="AP51" s="24">
        <f t="shared" si="34"/>
        <v>4.1858387145355946E-2</v>
      </c>
      <c r="AQ51" s="24">
        <f t="shared" si="34"/>
        <v>3.9317708008865138E-2</v>
      </c>
      <c r="AR51" s="24">
        <f t="shared" si="33"/>
        <v>4.1683049210269552E-2</v>
      </c>
      <c r="AS51" s="24" t="e">
        <f t="shared" si="33"/>
        <v>#DIV/0!</v>
      </c>
      <c r="AT51" s="24">
        <f t="shared" si="12"/>
        <v>3.373064094824807E-2</v>
      </c>
      <c r="AU51" s="21"/>
      <c r="AV51" s="24">
        <f t="shared" si="38"/>
        <v>0.35664873174481171</v>
      </c>
      <c r="AW51" s="24">
        <f t="shared" si="38"/>
        <v>0.43219696969696986</v>
      </c>
      <c r="AX51" s="24">
        <f t="shared" si="38"/>
        <v>0.36416967509025278</v>
      </c>
      <c r="AY51" s="24">
        <f t="shared" si="38"/>
        <v>0.58654271801682145</v>
      </c>
      <c r="AZ51" s="24">
        <f t="shared" si="38"/>
        <v>0.15305422100205912</v>
      </c>
      <c r="BA51" s="24">
        <f t="shared" si="38"/>
        <v>0.37294932555596061</v>
      </c>
      <c r="BB51" s="24">
        <f t="shared" si="38"/>
        <v>0.28065872459705687</v>
      </c>
      <c r="BC51" s="24">
        <f t="shared" si="38"/>
        <v>0.32539682539682513</v>
      </c>
      <c r="BD51" s="24">
        <f t="shared" si="36"/>
        <v>0.29026671285071015</v>
      </c>
      <c r="BE51" s="24">
        <f t="shared" si="36"/>
        <v>0.42938775510204086</v>
      </c>
      <c r="BF51" s="24">
        <f t="shared" si="36"/>
        <v>0.31255127153404416</v>
      </c>
      <c r="BG51" s="24">
        <f t="shared" si="36"/>
        <v>0.32994062765055143</v>
      </c>
      <c r="BH51" s="24">
        <f t="shared" si="36"/>
        <v>0.34628837932374634</v>
      </c>
      <c r="BI51" s="24">
        <f t="shared" si="31"/>
        <v>0.75901495162708876</v>
      </c>
      <c r="BJ51" s="24">
        <f t="shared" si="31"/>
        <v>0.36367157242447723</v>
      </c>
      <c r="BK51" s="24">
        <f t="shared" si="31"/>
        <v>0.1914590747330962</v>
      </c>
      <c r="BL51" s="24">
        <f t="shared" si="31"/>
        <v>0.35678471966984837</v>
      </c>
      <c r="BM51" s="24">
        <f t="shared" si="31"/>
        <v>0.41956719230027306</v>
      </c>
      <c r="BN51" s="24">
        <f t="shared" si="31"/>
        <v>0.41531285216384806</v>
      </c>
      <c r="BO51" s="24">
        <f t="shared" si="31"/>
        <v>0.44952230545016847</v>
      </c>
      <c r="BP51" s="24" t="e">
        <f t="shared" si="31"/>
        <v>#DIV/0!</v>
      </c>
      <c r="BQ51" s="24">
        <f t="shared" si="31"/>
        <v>0.37289627611994192</v>
      </c>
      <c r="BR51" s="21"/>
      <c r="BS51" s="35">
        <f t="shared" si="13"/>
        <v>44105</v>
      </c>
      <c r="BT51" s="24">
        <f t="shared" si="14"/>
        <v>1.1895335875623358E-2</v>
      </c>
      <c r="BU51" s="24">
        <f t="shared" si="15"/>
        <v>5.8512760340275968E-4</v>
      </c>
      <c r="BV51" s="24">
        <f t="shared" si="16"/>
        <v>5.2299794661190974E-3</v>
      </c>
      <c r="BW51" s="24">
        <f t="shared" si="17"/>
        <v>2.2398943971839286E-3</v>
      </c>
      <c r="BX51" s="24">
        <f t="shared" si="18"/>
        <v>3.1083308888237089E-3</v>
      </c>
      <c r="BY51" s="24">
        <f t="shared" si="19"/>
        <v>2.3232619536520975E-3</v>
      </c>
      <c r="BZ51" s="24">
        <f t="shared" si="20"/>
        <v>4.7257553534760851E-3</v>
      </c>
      <c r="CA51" s="24">
        <f t="shared" si="21"/>
        <v>-1.648577295394544E-4</v>
      </c>
      <c r="CB51" s="24">
        <f t="shared" si="22"/>
        <v>1.8381930184804879E-3</v>
      </c>
      <c r="CC51" s="24">
        <f t="shared" si="23"/>
        <v>8.8589029040794571E-6</v>
      </c>
      <c r="CD51" s="24">
        <f t="shared" si="24"/>
        <v>3.1798181284834266E-3</v>
      </c>
      <c r="CE51" s="24">
        <f t="shared" si="25"/>
        <v>6.7688471692578468E-4</v>
      </c>
      <c r="CF51" s="24">
        <f t="shared" si="26"/>
        <v>3.5646582575535359E-2</v>
      </c>
      <c r="CG51" s="21"/>
    </row>
    <row r="52" spans="1:85" x14ac:dyDescent="0.25">
      <c r="A52" s="31">
        <f>+[1]NAC!A53</f>
        <v>44136</v>
      </c>
      <c r="B52" s="17">
        <f>+[1]GBA!B53</f>
        <v>363.5</v>
      </c>
      <c r="C52" s="17">
        <f>+[1]GBA!C53</f>
        <v>386.2</v>
      </c>
      <c r="D52" s="17">
        <f>+[1]GBA!D53</f>
        <v>309.60000000000002</v>
      </c>
      <c r="E52" s="17">
        <f>+[1]GBA!E53</f>
        <v>369.2</v>
      </c>
      <c r="F52" s="17">
        <f>+[1]GBA!F53</f>
        <v>344.2</v>
      </c>
      <c r="G52" s="17">
        <f>+[1]GBA!G53</f>
        <v>391.4</v>
      </c>
      <c r="H52" s="17">
        <f>+[1]GBA!H53</f>
        <v>378</v>
      </c>
      <c r="I52" s="17">
        <f>+[1]GBA!I53</f>
        <v>365.1</v>
      </c>
      <c r="J52" s="17">
        <f>+[1]GBA!J53</f>
        <v>365.8</v>
      </c>
      <c r="K52" s="17">
        <f>+[1]GBA!K53</f>
        <v>369.5</v>
      </c>
      <c r="L52" s="17">
        <f>+[1]GBA!L53</f>
        <v>321.5</v>
      </c>
      <c r="M52" s="17">
        <f>+[1]GBA!M53</f>
        <v>324.5</v>
      </c>
      <c r="N52" s="17">
        <f>+[1]GBA!N53</f>
        <v>357.9</v>
      </c>
      <c r="O52" s="18">
        <f>+[1]GBA!R53</f>
        <v>402.7</v>
      </c>
      <c r="P52" s="19">
        <f>+[1]GBA!S53</f>
        <v>366.5</v>
      </c>
      <c r="Q52" s="20">
        <f>+[1]GBA!T53</f>
        <v>337.2</v>
      </c>
      <c r="R52" s="18">
        <f t="shared" si="4"/>
        <v>363.55169999999998</v>
      </c>
      <c r="S52" s="19">
        <f t="shared" si="5"/>
        <v>366.36293430195832</v>
      </c>
      <c r="T52" s="19">
        <f t="shared" si="6"/>
        <v>358.73206774105432</v>
      </c>
      <c r="U52" s="19">
        <f t="shared" si="7"/>
        <v>373.13158711680251</v>
      </c>
      <c r="V52" s="19"/>
      <c r="W52" s="20">
        <f t="shared" si="8"/>
        <v>368.7697249471052</v>
      </c>
      <c r="X52" s="21"/>
      <c r="Y52" s="41">
        <f t="shared" si="37"/>
        <v>2.9745042492917761E-2</v>
      </c>
      <c r="Z52" s="24">
        <f t="shared" si="37"/>
        <v>2.1422903993652431E-2</v>
      </c>
      <c r="AA52" s="24">
        <f t="shared" si="37"/>
        <v>2.4148197155143825E-2</v>
      </c>
      <c r="AB52" s="24">
        <f t="shared" si="37"/>
        <v>3.0133928571428603E-2</v>
      </c>
      <c r="AC52" s="24">
        <f t="shared" si="37"/>
        <v>2.4404761904761818E-2</v>
      </c>
      <c r="AD52" s="24">
        <f t="shared" si="37"/>
        <v>3.9298990971853298E-2</v>
      </c>
      <c r="AE52" s="24">
        <f t="shared" si="37"/>
        <v>3.4199726402188713E-2</v>
      </c>
      <c r="AF52" s="24">
        <f t="shared" si="37"/>
        <v>4.1060735671514248E-2</v>
      </c>
      <c r="AG52" s="24">
        <f t="shared" si="37"/>
        <v>-1.7986577181207997E-2</v>
      </c>
      <c r="AH52" s="24">
        <f t="shared" si="37"/>
        <v>5.5111364934323337E-2</v>
      </c>
      <c r="AI52" s="24">
        <f t="shared" si="37"/>
        <v>4.6874999999999556E-3</v>
      </c>
      <c r="AJ52" s="24">
        <f t="shared" si="37"/>
        <v>3.4757653061224358E-2</v>
      </c>
      <c r="AK52" s="24">
        <f t="shared" si="35"/>
        <v>3.3198614318706632E-2</v>
      </c>
      <c r="AL52" s="24">
        <f t="shared" si="35"/>
        <v>6.7500000000000338E-3</v>
      </c>
      <c r="AM52" s="24">
        <f t="shared" si="35"/>
        <v>4.089747230900298E-2</v>
      </c>
      <c r="AN52" s="24">
        <f t="shared" si="35"/>
        <v>7.1684587813618528E-3</v>
      </c>
      <c r="AO52" s="24">
        <f t="shared" si="34"/>
        <v>2.9727649285948177E-2</v>
      </c>
      <c r="AP52" s="24">
        <f t="shared" si="34"/>
        <v>3.1167912370578144E-2</v>
      </c>
      <c r="AQ52" s="24">
        <f t="shared" si="34"/>
        <v>3.8546358795780167E-2</v>
      </c>
      <c r="AR52" s="24">
        <f t="shared" si="33"/>
        <v>3.9939283887302057E-2</v>
      </c>
      <c r="AS52" s="24" t="e">
        <f t="shared" si="33"/>
        <v>#DIV/0!</v>
      </c>
      <c r="AT52" s="24">
        <f t="shared" si="12"/>
        <v>3.4081700722657926E-2</v>
      </c>
      <c r="AU52" s="21"/>
      <c r="AV52" s="24">
        <f t="shared" si="38"/>
        <v>0.34231905465288026</v>
      </c>
      <c r="AW52" s="24">
        <f t="shared" si="38"/>
        <v>0.38472570813911799</v>
      </c>
      <c r="AX52" s="24">
        <f t="shared" si="38"/>
        <v>0.32477535301668814</v>
      </c>
      <c r="AY52" s="24">
        <f t="shared" si="38"/>
        <v>0.56972789115646272</v>
      </c>
      <c r="AZ52" s="24">
        <f t="shared" si="38"/>
        <v>0.16205266711681299</v>
      </c>
      <c r="BA52" s="24">
        <f t="shared" si="38"/>
        <v>0.42638483965014573</v>
      </c>
      <c r="BB52" s="24">
        <f t="shared" si="38"/>
        <v>0.2516556291390728</v>
      </c>
      <c r="BC52" s="24">
        <f t="shared" si="38"/>
        <v>0.33102442581115565</v>
      </c>
      <c r="BD52" s="24">
        <f t="shared" si="36"/>
        <v>0.18612191958495483</v>
      </c>
      <c r="BE52" s="24">
        <f t="shared" si="36"/>
        <v>0.46685192536720921</v>
      </c>
      <c r="BF52" s="24">
        <f t="shared" si="36"/>
        <v>0.22616323417238759</v>
      </c>
      <c r="BG52" s="24">
        <f t="shared" si="36"/>
        <v>0.33484162895927594</v>
      </c>
      <c r="BH52" s="24">
        <f t="shared" si="36"/>
        <v>0.33445190156599547</v>
      </c>
      <c r="BI52" s="24">
        <f t="shared" si="31"/>
        <v>0.63300892133008912</v>
      </c>
      <c r="BJ52" s="24">
        <f t="shared" si="31"/>
        <v>0.36906985431453121</v>
      </c>
      <c r="BK52" s="24">
        <f t="shared" si="31"/>
        <v>0.15876288659793802</v>
      </c>
      <c r="BL52" s="24">
        <f t="shared" si="31"/>
        <v>0.34256569585827723</v>
      </c>
      <c r="BM52" s="24">
        <f t="shared" si="31"/>
        <v>0.40718733665509288</v>
      </c>
      <c r="BN52" s="24">
        <f t="shared" si="31"/>
        <v>0.43003404681971213</v>
      </c>
      <c r="BO52" s="24">
        <f t="shared" si="31"/>
        <v>0.4683400472160546</v>
      </c>
      <c r="BP52" s="24" t="e">
        <f t="shared" si="31"/>
        <v>#DIV/0!</v>
      </c>
      <c r="BQ52" s="24">
        <f t="shared" si="31"/>
        <v>0.36518115994917366</v>
      </c>
      <c r="BR52" s="21"/>
      <c r="BS52" s="35">
        <f t="shared" si="13"/>
        <v>44136</v>
      </c>
      <c r="BT52" s="24">
        <f t="shared" si="14"/>
        <v>5.3785835694050762E-3</v>
      </c>
      <c r="BU52" s="24">
        <f t="shared" si="15"/>
        <v>6.7623229461756475E-4</v>
      </c>
      <c r="BV52" s="24">
        <f t="shared" si="16"/>
        <v>2.5975070821529773E-3</v>
      </c>
      <c r="BW52" s="24">
        <f t="shared" si="17"/>
        <v>2.4298016997167105E-3</v>
      </c>
      <c r="BX52" s="24">
        <f t="shared" si="18"/>
        <v>2.6287818696883775E-3</v>
      </c>
      <c r="BY52" s="24">
        <f t="shared" si="19"/>
        <v>3.1161473087818695E-3</v>
      </c>
      <c r="BZ52" s="24">
        <f t="shared" si="20"/>
        <v>4.7279320113314564E-3</v>
      </c>
      <c r="CA52" s="24">
        <f t="shared" si="21"/>
        <v>-5.3334277620396505E-4</v>
      </c>
      <c r="CB52" s="24">
        <f t="shared" si="22"/>
        <v>4.0786968838526939E-3</v>
      </c>
      <c r="CC52" s="24">
        <f t="shared" si="23"/>
        <v>1.2832861189801702E-4</v>
      </c>
      <c r="CD52" s="24">
        <f t="shared" si="24"/>
        <v>3.3471954674220892E-3</v>
      </c>
      <c r="CE52" s="24">
        <f t="shared" si="25"/>
        <v>1.1565155807365438E-3</v>
      </c>
      <c r="CF52" s="24">
        <f t="shared" si="26"/>
        <v>2.9732379603399403E-2</v>
      </c>
      <c r="CG52" s="21"/>
    </row>
    <row r="53" spans="1:85" x14ac:dyDescent="0.25">
      <c r="A53" s="31">
        <f>+[1]NAC!A54</f>
        <v>44166</v>
      </c>
      <c r="B53" s="17">
        <f>+[1]GBA!B54</f>
        <v>377.1</v>
      </c>
      <c r="C53" s="17">
        <f>+[1]GBA!C54</f>
        <v>396.9</v>
      </c>
      <c r="D53" s="17">
        <f>+[1]GBA!D54</f>
        <v>318.3</v>
      </c>
      <c r="E53" s="17">
        <f>+[1]GBA!E54</f>
        <v>383.9</v>
      </c>
      <c r="F53" s="17">
        <f>+[1]GBA!F54</f>
        <v>358.4</v>
      </c>
      <c r="G53" s="17">
        <f>+[1]GBA!G54</f>
        <v>398.9</v>
      </c>
      <c r="H53" s="17">
        <f>+[1]GBA!H54</f>
        <v>399.8</v>
      </c>
      <c r="I53" s="17">
        <f>+[1]GBA!I54</f>
        <v>383.4</v>
      </c>
      <c r="J53" s="17">
        <f>+[1]GBA!J54</f>
        <v>365.6</v>
      </c>
      <c r="K53" s="17">
        <f>+[1]GBA!K54</f>
        <v>387.5</v>
      </c>
      <c r="L53" s="17">
        <f>+[1]GBA!L54</f>
        <v>321.39999999999998</v>
      </c>
      <c r="M53" s="17">
        <f>+[1]GBA!M54</f>
        <v>342.5</v>
      </c>
      <c r="N53" s="17">
        <f>+[1]GBA!N54</f>
        <v>362.6</v>
      </c>
      <c r="O53" s="18">
        <f>+[1]GBA!R54</f>
        <v>409.3</v>
      </c>
      <c r="P53" s="19">
        <f>+[1]GBA!S54</f>
        <v>382.8</v>
      </c>
      <c r="Q53" s="20">
        <f>+[1]GBA!T54</f>
        <v>345.6</v>
      </c>
      <c r="R53" s="18">
        <f t="shared" si="4"/>
        <v>377.03945000000004</v>
      </c>
      <c r="S53" s="19">
        <f t="shared" si="5"/>
        <v>378.952479469362</v>
      </c>
      <c r="T53" s="19">
        <f t="shared" si="6"/>
        <v>372.87883092051356</v>
      </c>
      <c r="U53" s="19">
        <f t="shared" si="7"/>
        <v>385.65750873108266</v>
      </c>
      <c r="V53" s="19"/>
      <c r="W53" s="20">
        <f t="shared" si="8"/>
        <v>382.73137141758025</v>
      </c>
      <c r="X53" s="21"/>
      <c r="Y53" s="41">
        <f t="shared" si="37"/>
        <v>3.7414030261348152E-2</v>
      </c>
      <c r="Z53" s="24">
        <f t="shared" si="37"/>
        <v>2.7705851890212241E-2</v>
      </c>
      <c r="AA53" s="24">
        <f t="shared" si="37"/>
        <v>2.81007751937985E-2</v>
      </c>
      <c r="AB53" s="24">
        <f t="shared" si="37"/>
        <v>3.9815817984832025E-2</v>
      </c>
      <c r="AC53" s="24">
        <f t="shared" si="37"/>
        <v>4.1255084253341012E-2</v>
      </c>
      <c r="AD53" s="24">
        <f t="shared" si="37"/>
        <v>1.9161982626469065E-2</v>
      </c>
      <c r="AE53" s="24">
        <f t="shared" si="37"/>
        <v>5.7671957671957763E-2</v>
      </c>
      <c r="AF53" s="24">
        <f t="shared" si="37"/>
        <v>5.0123253903040066E-2</v>
      </c>
      <c r="AG53" s="24">
        <f t="shared" si="37"/>
        <v>-5.4674685620559327E-4</v>
      </c>
      <c r="AH53" s="24">
        <f t="shared" si="37"/>
        <v>4.8714479025710355E-2</v>
      </c>
      <c r="AI53" s="24">
        <f t="shared" si="37"/>
        <v>-3.1104199066878113E-4</v>
      </c>
      <c r="AJ53" s="24">
        <f t="shared" si="37"/>
        <v>5.5469953775038494E-2</v>
      </c>
      <c r="AK53" s="24">
        <f t="shared" si="35"/>
        <v>1.3132159821179323E-2</v>
      </c>
      <c r="AL53" s="24">
        <f t="shared" si="35"/>
        <v>1.6389371740749947E-2</v>
      </c>
      <c r="AM53" s="24">
        <f t="shared" si="35"/>
        <v>4.4474761255115958E-2</v>
      </c>
      <c r="AN53" s="24">
        <f t="shared" si="35"/>
        <v>2.4911032028469782E-2</v>
      </c>
      <c r="AO53" s="24">
        <f t="shared" si="34"/>
        <v>3.7099950295927719E-2</v>
      </c>
      <c r="AP53" s="24">
        <f t="shared" si="34"/>
        <v>3.4363588640294429E-2</v>
      </c>
      <c r="AQ53" s="24">
        <f t="shared" si="34"/>
        <v>3.9435457411270303E-2</v>
      </c>
      <c r="AR53" s="24">
        <f t="shared" si="33"/>
        <v>3.3569716547098727E-2</v>
      </c>
      <c r="AS53" s="24" t="e">
        <f t="shared" si="33"/>
        <v>#DIV/0!</v>
      </c>
      <c r="AT53" s="24">
        <f t="shared" si="12"/>
        <v>3.7860066936019843E-2</v>
      </c>
      <c r="AU53" s="21"/>
      <c r="AV53" s="24">
        <f t="shared" si="38"/>
        <v>0.34103840682788067</v>
      </c>
      <c r="AW53" s="24">
        <f t="shared" si="38"/>
        <v>0.38389121338912124</v>
      </c>
      <c r="AX53" s="24">
        <f t="shared" si="38"/>
        <v>0.32184385382059788</v>
      </c>
      <c r="AY53" s="24">
        <f t="shared" si="38"/>
        <v>0.6002501042100874</v>
      </c>
      <c r="AZ53" s="24">
        <f t="shared" si="38"/>
        <v>0.17778508051265196</v>
      </c>
      <c r="BA53" s="24">
        <f t="shared" si="38"/>
        <v>0.37741712707182296</v>
      </c>
      <c r="BB53" s="24">
        <f t="shared" si="38"/>
        <v>0.24470734744707356</v>
      </c>
      <c r="BC53" s="24">
        <f t="shared" si="38"/>
        <v>0.33821989528795804</v>
      </c>
      <c r="BD53" s="24">
        <f t="shared" si="36"/>
        <v>7.6243744480424036E-2</v>
      </c>
      <c r="BE53" s="24">
        <f t="shared" si="36"/>
        <v>0.49556155924353518</v>
      </c>
      <c r="BF53" s="24">
        <f t="shared" si="36"/>
        <v>0.18161764705882355</v>
      </c>
      <c r="BG53" s="24">
        <f t="shared" si="36"/>
        <v>0.35912698412698418</v>
      </c>
      <c r="BH53" s="24">
        <f t="shared" si="36"/>
        <v>0.3052555795536358</v>
      </c>
      <c r="BI53" s="24">
        <f t="shared" si="31"/>
        <v>0.63654538184726128</v>
      </c>
      <c r="BJ53" s="24">
        <f t="shared" si="31"/>
        <v>0.37648327939590076</v>
      </c>
      <c r="BK53" s="24">
        <f t="shared" si="31"/>
        <v>0.13609467455621305</v>
      </c>
      <c r="BL53" s="24">
        <f t="shared" si="31"/>
        <v>0.34085278631884375</v>
      </c>
      <c r="BM53" s="24">
        <f t="shared" si="31"/>
        <v>0.41038253174412209</v>
      </c>
      <c r="BN53" s="24">
        <f t="shared" si="31"/>
        <v>0.43645843406589635</v>
      </c>
      <c r="BO53" s="24">
        <f t="shared" si="31"/>
        <v>0.46765404255614462</v>
      </c>
      <c r="BP53" s="24" t="e">
        <f t="shared" si="31"/>
        <v>#DIV/0!</v>
      </c>
      <c r="BQ53" s="24">
        <f t="shared" si="31"/>
        <v>0.35410652172744306</v>
      </c>
      <c r="BR53" s="21"/>
      <c r="BS53" s="35">
        <f t="shared" si="13"/>
        <v>44166</v>
      </c>
      <c r="BT53" s="24">
        <f t="shared" si="14"/>
        <v>6.8998074277854121E-3</v>
      </c>
      <c r="BU53" s="24">
        <f t="shared" si="15"/>
        <v>7.8264099037138823E-4</v>
      </c>
      <c r="BV53" s="24">
        <f t="shared" si="16"/>
        <v>3.4333700137551557E-3</v>
      </c>
      <c r="BW53" s="24">
        <f t="shared" si="17"/>
        <v>4.0861623108665712E-3</v>
      </c>
      <c r="BX53" s="24">
        <f t="shared" si="18"/>
        <v>1.2936726272352133E-3</v>
      </c>
      <c r="BY53" s="24">
        <f t="shared" si="19"/>
        <v>5.2775790921595622E-3</v>
      </c>
      <c r="BZ53" s="24">
        <f t="shared" si="20"/>
        <v>5.8348555708390504E-3</v>
      </c>
      <c r="CA53" s="24">
        <f t="shared" si="21"/>
        <v>-1.5460797799173812E-5</v>
      </c>
      <c r="CB53" s="24">
        <f t="shared" si="22"/>
        <v>3.6940852819807427E-3</v>
      </c>
      <c r="CC53" s="24">
        <f t="shared" si="23"/>
        <v>-8.3081155433306379E-6</v>
      </c>
      <c r="CD53" s="24">
        <f t="shared" si="24"/>
        <v>5.3678129298486933E-3</v>
      </c>
      <c r="CE53" s="24">
        <f t="shared" si="25"/>
        <v>4.5900962861073342E-4</v>
      </c>
      <c r="CF53" s="24">
        <f t="shared" si="26"/>
        <v>3.7105226960110017E-2</v>
      </c>
      <c r="CG53" s="21"/>
    </row>
    <row r="54" spans="1:85" x14ac:dyDescent="0.25">
      <c r="A54" s="31">
        <f>+[1]NAC!A55</f>
        <v>44197</v>
      </c>
      <c r="B54" s="17">
        <f>+[1]GBA!B55</f>
        <v>389.4</v>
      </c>
      <c r="C54" s="17">
        <f>+[1]GBA!C55</f>
        <v>412.7</v>
      </c>
      <c r="D54" s="17">
        <f>+[1]GBA!D55</f>
        <v>331.4</v>
      </c>
      <c r="E54" s="17">
        <f>+[1]GBA!E55</f>
        <v>384.3</v>
      </c>
      <c r="F54" s="17">
        <f>+[1]GBA!F55</f>
        <v>355</v>
      </c>
      <c r="G54" s="17">
        <f>+[1]GBA!G55</f>
        <v>409.7</v>
      </c>
      <c r="H54" s="17">
        <f>+[1]GBA!H55</f>
        <v>412.7</v>
      </c>
      <c r="I54" s="17">
        <f>+[1]GBA!I55</f>
        <v>394.4</v>
      </c>
      <c r="J54" s="17">
        <f>+[1]GBA!J55</f>
        <v>426.7</v>
      </c>
      <c r="K54" s="17">
        <f>+[1]GBA!K55</f>
        <v>404.8</v>
      </c>
      <c r="L54" s="17">
        <f>+[1]GBA!L55</f>
        <v>323.8</v>
      </c>
      <c r="M54" s="17">
        <f>+[1]GBA!M55</f>
        <v>362.4</v>
      </c>
      <c r="N54" s="17">
        <f>+[1]GBA!N55</f>
        <v>370.2</v>
      </c>
      <c r="O54" s="18">
        <f>+[1]GBA!R55</f>
        <v>417.6</v>
      </c>
      <c r="P54" s="19">
        <f>+[1]GBA!S55</f>
        <v>394.9</v>
      </c>
      <c r="Q54" s="20">
        <f>+[1]GBA!T55</f>
        <v>360.6</v>
      </c>
      <c r="R54" s="18">
        <f t="shared" si="4"/>
        <v>389.44385</v>
      </c>
      <c r="S54" s="19">
        <f t="shared" si="5"/>
        <v>392.47198357548967</v>
      </c>
      <c r="T54" s="19">
        <f t="shared" si="6"/>
        <v>384.97568970226718</v>
      </c>
      <c r="U54" s="19">
        <f t="shared" si="7"/>
        <v>394.47202173069468</v>
      </c>
      <c r="V54" s="19"/>
      <c r="W54" s="20">
        <f t="shared" si="8"/>
        <v>395.17797653394882</v>
      </c>
      <c r="X54" s="21"/>
      <c r="Y54" s="41">
        <f t="shared" si="37"/>
        <v>3.2617342879872613E-2</v>
      </c>
      <c r="Z54" s="24">
        <f t="shared" si="37"/>
        <v>3.9808515998992267E-2</v>
      </c>
      <c r="AA54" s="24">
        <f t="shared" si="37"/>
        <v>4.1156142004398211E-2</v>
      </c>
      <c r="AB54" s="24">
        <f t="shared" si="37"/>
        <v>1.0419380046888804E-3</v>
      </c>
      <c r="AC54" s="24">
        <f t="shared" si="37"/>
        <v>-9.4866071428570953E-3</v>
      </c>
      <c r="AD54" s="24">
        <f t="shared" si="37"/>
        <v>2.7074454750564136E-2</v>
      </c>
      <c r="AE54" s="24">
        <f t="shared" si="37"/>
        <v>3.2266133066533254E-2</v>
      </c>
      <c r="AF54" s="24">
        <f t="shared" si="37"/>
        <v>2.8690662493479291E-2</v>
      </c>
      <c r="AG54" s="24">
        <f t="shared" si="37"/>
        <v>0.16712253829321644</v>
      </c>
      <c r="AH54" s="24">
        <f t="shared" si="37"/>
        <v>4.4645161290322699E-2</v>
      </c>
      <c r="AI54" s="24">
        <f t="shared" si="37"/>
        <v>7.4673304293715326E-3</v>
      </c>
      <c r="AJ54" s="24">
        <f t="shared" si="37"/>
        <v>5.8102189781021885E-2</v>
      </c>
      <c r="AK54" s="24">
        <f t="shared" si="35"/>
        <v>2.0959735245449362E-2</v>
      </c>
      <c r="AL54" s="24">
        <f t="shared" si="35"/>
        <v>2.0278524309797152E-2</v>
      </c>
      <c r="AM54" s="24">
        <f t="shared" si="35"/>
        <v>3.1609195402298784E-2</v>
      </c>
      <c r="AN54" s="24">
        <f t="shared" si="35"/>
        <v>4.3402777777777679E-2</v>
      </c>
      <c r="AO54" s="24">
        <f t="shared" si="34"/>
        <v>3.2899475107975862E-2</v>
      </c>
      <c r="AP54" s="24">
        <f t="shared" si="34"/>
        <v>3.5675987989467028E-2</v>
      </c>
      <c r="AQ54" s="24">
        <f t="shared" si="34"/>
        <v>3.2441795507378357E-2</v>
      </c>
      <c r="AR54" s="24">
        <f t="shared" si="33"/>
        <v>2.2855805475210822E-2</v>
      </c>
      <c r="AS54" s="24" t="e">
        <f t="shared" si="33"/>
        <v>#DIV/0!</v>
      </c>
      <c r="AT54" s="24">
        <f t="shared" si="12"/>
        <v>3.2520472701958569E-2</v>
      </c>
      <c r="AU54" s="21"/>
      <c r="AV54" s="24">
        <f t="shared" si="38"/>
        <v>0.35916230366492141</v>
      </c>
      <c r="AW54" s="24">
        <f t="shared" si="38"/>
        <v>0.37520826391202911</v>
      </c>
      <c r="AX54" s="24">
        <f t="shared" si="38"/>
        <v>0.31664680174811277</v>
      </c>
      <c r="AY54" s="24">
        <f t="shared" si="38"/>
        <v>0.59328358208955234</v>
      </c>
      <c r="AZ54" s="24">
        <f t="shared" si="38"/>
        <v>0.17355371900826455</v>
      </c>
      <c r="BA54" s="24">
        <f t="shared" si="38"/>
        <v>0.44159042927515846</v>
      </c>
      <c r="BB54" s="24">
        <f t="shared" si="38"/>
        <v>0.31558814153649983</v>
      </c>
      <c r="BC54" s="24">
        <f t="shared" si="38"/>
        <v>0.36565096952908571</v>
      </c>
      <c r="BD54" s="24">
        <f t="shared" si="36"/>
        <v>0.25499999999999989</v>
      </c>
      <c r="BE54" s="24">
        <f t="shared" si="36"/>
        <v>0.48061448427212894</v>
      </c>
      <c r="BF54" s="24">
        <f t="shared" si="36"/>
        <v>0.1770265358051617</v>
      </c>
      <c r="BG54" s="24">
        <f t="shared" si="36"/>
        <v>0.38004569687737977</v>
      </c>
      <c r="BH54" s="24">
        <f t="shared" si="36"/>
        <v>0.28989547038327523</v>
      </c>
      <c r="BI54" s="24">
        <f t="shared" si="31"/>
        <v>0.61235521235521251</v>
      </c>
      <c r="BJ54" s="24">
        <f t="shared" si="31"/>
        <v>0.39147286821705407</v>
      </c>
      <c r="BK54" s="24">
        <f t="shared" si="31"/>
        <v>0.17574176719921764</v>
      </c>
      <c r="BL54" s="24">
        <f t="shared" si="31"/>
        <v>0.35930458770885121</v>
      </c>
      <c r="BM54" s="24">
        <f t="shared" si="31"/>
        <v>0.41263939548398998</v>
      </c>
      <c r="BN54" s="24">
        <f t="shared" si="31"/>
        <v>0.44780332664935418</v>
      </c>
      <c r="BO54" s="24">
        <f t="shared" si="31"/>
        <v>0.47580477505089935</v>
      </c>
      <c r="BP54" s="24" t="e">
        <f t="shared" si="31"/>
        <v>#DIV/0!</v>
      </c>
      <c r="BQ54" s="24">
        <f t="shared" si="31"/>
        <v>0.38987808895765075</v>
      </c>
      <c r="BR54" s="21"/>
      <c r="BS54" s="35">
        <f t="shared" si="13"/>
        <v>44197</v>
      </c>
      <c r="BT54" s="24">
        <f t="shared" si="14"/>
        <v>9.8210554229647366E-3</v>
      </c>
      <c r="BU54" s="24">
        <f t="shared" si="15"/>
        <v>1.135958631662686E-3</v>
      </c>
      <c r="BV54" s="24">
        <f t="shared" si="16"/>
        <v>9.0055688146387954E-5</v>
      </c>
      <c r="BW54" s="24">
        <f t="shared" si="17"/>
        <v>-9.4309201803234588E-4</v>
      </c>
      <c r="BX54" s="24">
        <f t="shared" si="18"/>
        <v>1.7957040572792382E-3</v>
      </c>
      <c r="BY54" s="24">
        <f t="shared" si="19"/>
        <v>3.0103420843277592E-3</v>
      </c>
      <c r="BZ54" s="24">
        <f t="shared" si="20"/>
        <v>3.3808008485812784E-3</v>
      </c>
      <c r="CA54" s="24">
        <f t="shared" si="21"/>
        <v>4.5529302572261971E-3</v>
      </c>
      <c r="CB54" s="24">
        <f t="shared" si="22"/>
        <v>3.4223813312118821E-3</v>
      </c>
      <c r="CC54" s="24">
        <f t="shared" si="23"/>
        <v>1.9220365950676485E-4</v>
      </c>
      <c r="CD54" s="24">
        <f t="shared" si="24"/>
        <v>5.7203924688411494E-3</v>
      </c>
      <c r="CE54" s="24">
        <f t="shared" si="25"/>
        <v>7.1546009016175741E-4</v>
      </c>
      <c r="CF54" s="24">
        <f t="shared" si="26"/>
        <v>3.2894192521877481E-2</v>
      </c>
      <c r="CG54" s="21"/>
    </row>
    <row r="55" spans="1:85" x14ac:dyDescent="0.25">
      <c r="A55" s="31">
        <f>+[1]NAC!A56</f>
        <v>44228</v>
      </c>
      <c r="B55" s="17">
        <f>+[1]GBA!B56</f>
        <v>403.5</v>
      </c>
      <c r="C55" s="17">
        <f>+[1]GBA!C56</f>
        <v>429.2</v>
      </c>
      <c r="D55" s="17">
        <f>+[1]GBA!D56</f>
        <v>343.4</v>
      </c>
      <c r="E55" s="17">
        <f>+[1]GBA!E56</f>
        <v>393.1</v>
      </c>
      <c r="F55" s="17">
        <f>+[1]GBA!F56</f>
        <v>363</v>
      </c>
      <c r="G55" s="17">
        <f>+[1]GBA!G56</f>
        <v>430.2</v>
      </c>
      <c r="H55" s="17">
        <f>+[1]GBA!H56</f>
        <v>424.8</v>
      </c>
      <c r="I55" s="17">
        <f>+[1]GBA!I56</f>
        <v>413.5</v>
      </c>
      <c r="J55" s="17">
        <f>+[1]GBA!J56</f>
        <v>430.8</v>
      </c>
      <c r="K55" s="17">
        <f>+[1]GBA!K56</f>
        <v>415.6</v>
      </c>
      <c r="L55" s="17">
        <f>+[1]GBA!L56</f>
        <v>323.8</v>
      </c>
      <c r="M55" s="17">
        <f>+[1]GBA!M56</f>
        <v>383.4</v>
      </c>
      <c r="N55" s="17">
        <f>+[1]GBA!N56</f>
        <v>382.4</v>
      </c>
      <c r="O55" s="18">
        <f>+[1]GBA!R56</f>
        <v>432.2</v>
      </c>
      <c r="P55" s="19">
        <f>+[1]GBA!S56</f>
        <v>411.8</v>
      </c>
      <c r="Q55" s="20">
        <f>+[1]GBA!T56</f>
        <v>366.2</v>
      </c>
      <c r="R55" s="18">
        <f t="shared" si="4"/>
        <v>403.48199999999997</v>
      </c>
      <c r="S55" s="19">
        <f t="shared" si="5"/>
        <v>407.96100758054337</v>
      </c>
      <c r="T55" s="19">
        <f t="shared" si="6"/>
        <v>400.1290630975144</v>
      </c>
      <c r="U55" s="19">
        <f t="shared" si="7"/>
        <v>407.16604578967798</v>
      </c>
      <c r="V55" s="19"/>
      <c r="W55" s="20">
        <f t="shared" si="8"/>
        <v>407.99765339488363</v>
      </c>
      <c r="X55" s="21"/>
      <c r="Y55" s="41">
        <f t="shared" si="37"/>
        <v>3.6209553158705665E-2</v>
      </c>
      <c r="Z55" s="24">
        <f t="shared" si="37"/>
        <v>3.9980615459171309E-2</v>
      </c>
      <c r="AA55" s="24">
        <f t="shared" si="37"/>
        <v>3.6210018105009123E-2</v>
      </c>
      <c r="AB55" s="24">
        <f t="shared" si="37"/>
        <v>2.2898776997137604E-2</v>
      </c>
      <c r="AC55" s="24">
        <f t="shared" si="37"/>
        <v>2.2535211267605604E-2</v>
      </c>
      <c r="AD55" s="24">
        <f t="shared" si="37"/>
        <v>5.0036612155235582E-2</v>
      </c>
      <c r="AE55" s="24">
        <f t="shared" si="37"/>
        <v>2.9319118003392264E-2</v>
      </c>
      <c r="AF55" s="24">
        <f t="shared" si="37"/>
        <v>4.8427991886409893E-2</v>
      </c>
      <c r="AG55" s="24">
        <f t="shared" si="37"/>
        <v>9.6086243262245574E-3</v>
      </c>
      <c r="AH55" s="24">
        <f t="shared" si="37"/>
        <v>2.6679841897233159E-2</v>
      </c>
      <c r="AI55" s="24">
        <f t="shared" si="37"/>
        <v>0</v>
      </c>
      <c r="AJ55" s="24">
        <f t="shared" si="37"/>
        <v>5.7947019867549576E-2</v>
      </c>
      <c r="AK55" s="24">
        <f t="shared" si="35"/>
        <v>3.2955159373311727E-2</v>
      </c>
      <c r="AL55" s="24">
        <f t="shared" si="35"/>
        <v>3.4961685823754696E-2</v>
      </c>
      <c r="AM55" s="24">
        <f t="shared" si="35"/>
        <v>4.2795644466953719E-2</v>
      </c>
      <c r="AN55" s="24">
        <f t="shared" si="35"/>
        <v>1.5529672767609526E-2</v>
      </c>
      <c r="AO55" s="24">
        <f t="shared" si="34"/>
        <v>3.6046659871506348E-2</v>
      </c>
      <c r="AP55" s="24">
        <f t="shared" si="34"/>
        <v>3.9465298551875971E-2</v>
      </c>
      <c r="AQ55" s="24">
        <f t="shared" si="34"/>
        <v>3.9361896869297253E-2</v>
      </c>
      <c r="AR55" s="24">
        <f t="shared" si="33"/>
        <v>3.2179783000299889E-2</v>
      </c>
      <c r="AS55" s="24" t="e">
        <f t="shared" si="33"/>
        <v>#DIV/0!</v>
      </c>
      <c r="AT55" s="24">
        <f t="shared" si="12"/>
        <v>3.2440261406706972E-2</v>
      </c>
      <c r="AU55" s="21"/>
      <c r="AV55" s="24">
        <f t="shared" si="38"/>
        <v>0.38327048337332892</v>
      </c>
      <c r="AW55" s="24">
        <f t="shared" si="38"/>
        <v>0.39622641509433976</v>
      </c>
      <c r="AX55" s="24">
        <f t="shared" si="38"/>
        <v>0.34825284648606192</v>
      </c>
      <c r="AY55" s="24">
        <f t="shared" si="38"/>
        <v>0.59278768233387358</v>
      </c>
      <c r="AZ55" s="24">
        <f t="shared" si="38"/>
        <v>0.18627450980392157</v>
      </c>
      <c r="BA55" s="24">
        <f t="shared" si="38"/>
        <v>0.48549723756906071</v>
      </c>
      <c r="BB55" s="24">
        <f t="shared" si="38"/>
        <v>0.35071542130365674</v>
      </c>
      <c r="BC55" s="24">
        <f t="shared" si="38"/>
        <v>0.41270925862658014</v>
      </c>
      <c r="BD55" s="24">
        <f t="shared" si="36"/>
        <v>0.23686477174849263</v>
      </c>
      <c r="BE55" s="24">
        <f t="shared" si="36"/>
        <v>0.50470673425054313</v>
      </c>
      <c r="BF55" s="24">
        <f t="shared" si="36"/>
        <v>0.1681096681096681</v>
      </c>
      <c r="BG55" s="24">
        <f t="shared" si="36"/>
        <v>0.41371681415929196</v>
      </c>
      <c r="BH55" s="24">
        <f t="shared" si="36"/>
        <v>0.2975907702748557</v>
      </c>
      <c r="BI55" s="24">
        <f t="shared" si="31"/>
        <v>0.62725903614457823</v>
      </c>
      <c r="BJ55" s="24">
        <f t="shared" si="31"/>
        <v>0.42048982407726809</v>
      </c>
      <c r="BK55" s="24">
        <f t="shared" si="31"/>
        <v>0.18549692457105871</v>
      </c>
      <c r="BL55" s="24">
        <f t="shared" si="31"/>
        <v>0.38308957534479182</v>
      </c>
      <c r="BM55" s="24">
        <f t="shared" si="31"/>
        <v>0.43544360730286624</v>
      </c>
      <c r="BN55" s="24">
        <f t="shared" si="31"/>
        <v>0.47111458630113456</v>
      </c>
      <c r="BO55" s="24">
        <f t="shared" si="31"/>
        <v>0.49515906854052183</v>
      </c>
      <c r="BP55" s="24" t="e">
        <f t="shared" si="31"/>
        <v>#DIV/0!</v>
      </c>
      <c r="BQ55" s="24">
        <f t="shared" si="31"/>
        <v>0.41472150056347323</v>
      </c>
      <c r="BR55" s="21"/>
      <c r="BS55" s="35">
        <f t="shared" si="13"/>
        <v>44228</v>
      </c>
      <c r="BT55" s="24">
        <f t="shared" si="14"/>
        <v>9.9322033898305087E-3</v>
      </c>
      <c r="BU55" s="24">
        <f t="shared" si="15"/>
        <v>1.0077041602465332E-3</v>
      </c>
      <c r="BV55" s="24">
        <f t="shared" si="16"/>
        <v>1.9186440677966129E-3</v>
      </c>
      <c r="BW55" s="24">
        <f t="shared" si="17"/>
        <v>2.1489470980996408E-3</v>
      </c>
      <c r="BX55" s="24">
        <f t="shared" si="18"/>
        <v>3.3008474576271193E-3</v>
      </c>
      <c r="BY55" s="24">
        <f t="shared" si="19"/>
        <v>2.7344632768361633E-3</v>
      </c>
      <c r="BZ55" s="24">
        <f t="shared" si="20"/>
        <v>5.6848741653826472E-3</v>
      </c>
      <c r="CA55" s="24">
        <f t="shared" si="21"/>
        <v>2.9586543400102888E-4</v>
      </c>
      <c r="CB55" s="24">
        <f t="shared" si="22"/>
        <v>2.0690292758089391E-3</v>
      </c>
      <c r="CC55" s="24">
        <f t="shared" si="23"/>
        <v>0</v>
      </c>
      <c r="CD55" s="24">
        <f t="shared" si="24"/>
        <v>5.8459167950693381E-3</v>
      </c>
      <c r="CE55" s="24">
        <f t="shared" si="25"/>
        <v>1.1122239342578315E-3</v>
      </c>
      <c r="CF55" s="24">
        <f t="shared" si="26"/>
        <v>3.6050719054956368E-2</v>
      </c>
      <c r="CG55" s="21"/>
    </row>
    <row r="56" spans="1:85" x14ac:dyDescent="0.25">
      <c r="A56" s="31">
        <f>+[1]NAC!A57</f>
        <v>44256</v>
      </c>
      <c r="B56" s="17">
        <f>+[1]GBA!B57</f>
        <v>424.5</v>
      </c>
      <c r="C56" s="17">
        <f>+[1]GBA!C57</f>
        <v>450.2</v>
      </c>
      <c r="D56" s="17">
        <f>+[1]GBA!D57</f>
        <v>364.9</v>
      </c>
      <c r="E56" s="17">
        <f>+[1]GBA!E57</f>
        <v>456.9</v>
      </c>
      <c r="F56" s="17">
        <f>+[1]GBA!F57</f>
        <v>366.4</v>
      </c>
      <c r="G56" s="17">
        <f>+[1]GBA!G57</f>
        <v>443.5</v>
      </c>
      <c r="H56" s="17">
        <f>+[1]GBA!H57</f>
        <v>441.9</v>
      </c>
      <c r="I56" s="17">
        <f>+[1]GBA!I57</f>
        <v>429</v>
      </c>
      <c r="J56" s="17">
        <f>+[1]GBA!J57</f>
        <v>431.2</v>
      </c>
      <c r="K56" s="17">
        <f>+[1]GBA!K57</f>
        <v>430.1</v>
      </c>
      <c r="L56" s="17">
        <f>+[1]GBA!L57</f>
        <v>421.3</v>
      </c>
      <c r="M56" s="17">
        <f>+[1]GBA!M57</f>
        <v>393.6</v>
      </c>
      <c r="N56" s="17">
        <f>+[1]GBA!N57</f>
        <v>390.7</v>
      </c>
      <c r="O56" s="18">
        <f>+[1]GBA!R57</f>
        <v>478.4</v>
      </c>
      <c r="P56" s="19">
        <f>+[1]GBA!S57</f>
        <v>429.7</v>
      </c>
      <c r="Q56" s="20">
        <f>+[1]GBA!T57</f>
        <v>384.8</v>
      </c>
      <c r="R56" s="18">
        <f t="shared" si="4"/>
        <v>424.45263999999997</v>
      </c>
      <c r="S56" s="19">
        <f t="shared" si="5"/>
        <v>430.63632343651307</v>
      </c>
      <c r="T56" s="19">
        <f t="shared" si="6"/>
        <v>423.98199945370118</v>
      </c>
      <c r="U56" s="19">
        <f t="shared" si="7"/>
        <v>436.76201008925119</v>
      </c>
      <c r="V56" s="19"/>
      <c r="W56" s="20">
        <f t="shared" si="8"/>
        <v>434.702538949798</v>
      </c>
      <c r="X56" s="21"/>
      <c r="Y56" s="41">
        <f t="shared" si="37"/>
        <v>5.2044609665427455E-2</v>
      </c>
      <c r="Z56" s="24">
        <f t="shared" si="37"/>
        <v>4.8928238583410888E-2</v>
      </c>
      <c r="AA56" s="24">
        <f t="shared" si="37"/>
        <v>6.2609202096680194E-2</v>
      </c>
      <c r="AB56" s="24">
        <f t="shared" si="37"/>
        <v>0.16229966929534467</v>
      </c>
      <c r="AC56" s="24">
        <f t="shared" si="37"/>
        <v>9.366391184572942E-3</v>
      </c>
      <c r="AD56" s="24">
        <f t="shared" si="37"/>
        <v>3.0915853091585399E-2</v>
      </c>
      <c r="AE56" s="24">
        <f t="shared" si="37"/>
        <v>4.0254237288135597E-2</v>
      </c>
      <c r="AF56" s="24">
        <f t="shared" si="37"/>
        <v>3.7484885126964906E-2</v>
      </c>
      <c r="AG56" s="24">
        <f t="shared" si="37"/>
        <v>9.2850510677799925E-4</v>
      </c>
      <c r="AH56" s="24">
        <f t="shared" si="37"/>
        <v>3.4889316650625668E-2</v>
      </c>
      <c r="AI56" s="24">
        <f t="shared" si="37"/>
        <v>0.30111179740580596</v>
      </c>
      <c r="AJ56" s="24">
        <f t="shared" si="37"/>
        <v>2.6604068857590146E-2</v>
      </c>
      <c r="AK56" s="24">
        <f t="shared" si="35"/>
        <v>2.1705020920502083E-2</v>
      </c>
      <c r="AL56" s="24">
        <f t="shared" si="35"/>
        <v>0.10689495603887078</v>
      </c>
      <c r="AM56" s="24">
        <f t="shared" si="35"/>
        <v>4.3467702768334116E-2</v>
      </c>
      <c r="AN56" s="24">
        <f t="shared" si="35"/>
        <v>5.0791916985253982E-2</v>
      </c>
      <c r="AO56" s="24">
        <f t="shared" si="34"/>
        <v>5.1974164894592612E-2</v>
      </c>
      <c r="AP56" s="24">
        <f t="shared" si="34"/>
        <v>5.5582066507895211E-2</v>
      </c>
      <c r="AQ56" s="24">
        <f t="shared" si="34"/>
        <v>5.9613106260101079E-2</v>
      </c>
      <c r="AR56" s="24">
        <f t="shared" si="33"/>
        <v>7.2687702242394403E-2</v>
      </c>
      <c r="AS56" s="24" t="e">
        <f t="shared" si="33"/>
        <v>#DIV/0!</v>
      </c>
      <c r="AT56" s="24">
        <f t="shared" si="12"/>
        <v>6.5453527324746297E-2</v>
      </c>
      <c r="AU56" s="21"/>
      <c r="AV56" s="24">
        <f t="shared" si="38"/>
        <v>0.4046988749172733</v>
      </c>
      <c r="AW56" s="24">
        <f t="shared" si="38"/>
        <v>0.41128526645768027</v>
      </c>
      <c r="AX56" s="24">
        <f t="shared" si="38"/>
        <v>0.38798022061620396</v>
      </c>
      <c r="AY56" s="24">
        <f t="shared" si="38"/>
        <v>0.77782101167315165</v>
      </c>
      <c r="AZ56" s="24">
        <f t="shared" si="38"/>
        <v>0.17398269785325193</v>
      </c>
      <c r="BA56" s="24">
        <f t="shared" si="38"/>
        <v>0.48725687458081834</v>
      </c>
      <c r="BB56" s="24">
        <f t="shared" si="38"/>
        <v>0.36895910780669139</v>
      </c>
      <c r="BC56" s="24">
        <f t="shared" si="38"/>
        <v>0.43334447043100566</v>
      </c>
      <c r="BD56" s="24">
        <f t="shared" si="36"/>
        <v>0.14255431902490723</v>
      </c>
      <c r="BE56" s="24">
        <f t="shared" si="36"/>
        <v>0.50700770847932741</v>
      </c>
      <c r="BF56" s="24">
        <f t="shared" si="36"/>
        <v>0.26630598136459271</v>
      </c>
      <c r="BG56" s="24">
        <f t="shared" si="36"/>
        <v>0.42402315484804642</v>
      </c>
      <c r="BH56" s="24">
        <f t="shared" si="36"/>
        <v>0.29671423830069688</v>
      </c>
      <c r="BI56" s="24">
        <f t="shared" si="31"/>
        <v>0.72086330935251786</v>
      </c>
      <c r="BJ56" s="24">
        <f t="shared" si="31"/>
        <v>0.43568326094219834</v>
      </c>
      <c r="BK56" s="24">
        <f t="shared" si="31"/>
        <v>0.19651741293532332</v>
      </c>
      <c r="BL56" s="24">
        <f t="shared" ref="BL56:BQ95" si="39">+R56/R44-1</f>
        <v>0.40440724704704922</v>
      </c>
      <c r="BM56" s="24">
        <f t="shared" si="39"/>
        <v>0.46731245602968929</v>
      </c>
      <c r="BN56" s="24">
        <f t="shared" si="39"/>
        <v>0.51485406897698605</v>
      </c>
      <c r="BO56" s="24">
        <f t="shared" si="39"/>
        <v>0.55238959039593039</v>
      </c>
      <c r="BP56" s="24" t="e">
        <f t="shared" si="39"/>
        <v>#DIV/0!</v>
      </c>
      <c r="BQ56" s="24">
        <f t="shared" si="39"/>
        <v>0.44640091678027671</v>
      </c>
      <c r="BR56" s="21"/>
      <c r="BS56" s="35">
        <f t="shared" si="13"/>
        <v>44256</v>
      </c>
      <c r="BT56" s="24">
        <f t="shared" si="14"/>
        <v>1.2199256505576208E-2</v>
      </c>
      <c r="BU56" s="24">
        <f t="shared" si="15"/>
        <v>1.7423791821561338E-3</v>
      </c>
      <c r="BV56" s="24">
        <f t="shared" si="16"/>
        <v>1.3424089219330845E-2</v>
      </c>
      <c r="BW56" s="24">
        <f t="shared" si="17"/>
        <v>8.8138785625773884E-4</v>
      </c>
      <c r="BX56" s="24">
        <f t="shared" si="18"/>
        <v>2.0666914498141285E-3</v>
      </c>
      <c r="BY56" s="24">
        <f t="shared" si="19"/>
        <v>3.7293680297397695E-3</v>
      </c>
      <c r="BZ56" s="24">
        <f t="shared" si="20"/>
        <v>4.4521685254027268E-3</v>
      </c>
      <c r="CA56" s="24">
        <f t="shared" si="21"/>
        <v>2.7856257744732E-5</v>
      </c>
      <c r="CB56" s="24">
        <f t="shared" si="22"/>
        <v>2.6807930607187116E-3</v>
      </c>
      <c r="CC56" s="24">
        <f t="shared" si="23"/>
        <v>7.2973977695167287E-3</v>
      </c>
      <c r="CD56" s="24">
        <f t="shared" si="24"/>
        <v>2.7402230483271495E-3</v>
      </c>
      <c r="CE56" s="24">
        <f t="shared" si="25"/>
        <v>7.3023543990086831E-4</v>
      </c>
      <c r="CF56" s="24">
        <f t="shared" si="26"/>
        <v>5.1971846344485741E-2</v>
      </c>
      <c r="CG56" s="21"/>
    </row>
    <row r="57" spans="1:85" x14ac:dyDescent="0.25">
      <c r="A57" s="31">
        <f>+[1]NAC!A58</f>
        <v>44287</v>
      </c>
      <c r="B57" s="17">
        <f>+[1]GBA!B58</f>
        <v>441.9</v>
      </c>
      <c r="C57" s="17">
        <f>+[1]GBA!C58</f>
        <v>471.4</v>
      </c>
      <c r="D57" s="17">
        <f>+[1]GBA!D58</f>
        <v>378.9</v>
      </c>
      <c r="E57" s="17">
        <f>+[1]GBA!E58</f>
        <v>479.5</v>
      </c>
      <c r="F57" s="17">
        <f>+[1]GBA!F58</f>
        <v>381.6</v>
      </c>
      <c r="G57" s="17">
        <f>+[1]GBA!G58</f>
        <v>464.2</v>
      </c>
      <c r="H57" s="17">
        <f>+[1]GBA!H58</f>
        <v>458.5</v>
      </c>
      <c r="I57" s="17">
        <f>+[1]GBA!I58</f>
        <v>450.7</v>
      </c>
      <c r="J57" s="17">
        <f>+[1]GBA!J58</f>
        <v>433.3</v>
      </c>
      <c r="K57" s="17">
        <f>+[1]GBA!K58</f>
        <v>441.9</v>
      </c>
      <c r="L57" s="17">
        <f>+[1]GBA!L58</f>
        <v>434.3</v>
      </c>
      <c r="M57" s="17">
        <f>+[1]GBA!M58</f>
        <v>406.2</v>
      </c>
      <c r="N57" s="17">
        <f>+[1]GBA!N58</f>
        <v>406.1</v>
      </c>
      <c r="O57" s="18">
        <f>+[1]GBA!R58</f>
        <v>484</v>
      </c>
      <c r="P57" s="19">
        <f>+[1]GBA!S58</f>
        <v>450.3</v>
      </c>
      <c r="Q57" s="20">
        <f>+[1]GBA!T58</f>
        <v>398.2</v>
      </c>
      <c r="R57" s="18">
        <f t="shared" si="4"/>
        <v>441.90652999999992</v>
      </c>
      <c r="S57" s="19">
        <f t="shared" si="5"/>
        <v>448.69780480101076</v>
      </c>
      <c r="T57" s="19">
        <f t="shared" si="6"/>
        <v>440.39677683692986</v>
      </c>
      <c r="U57" s="19">
        <f t="shared" si="7"/>
        <v>454.78145129996125</v>
      </c>
      <c r="V57" s="19"/>
      <c r="W57" s="20">
        <f t="shared" si="8"/>
        <v>452.15022119638388</v>
      </c>
      <c r="X57" s="21"/>
      <c r="Y57" s="41">
        <f t="shared" si="37"/>
        <v>4.0989399293286155E-2</v>
      </c>
      <c r="Z57" s="24">
        <f t="shared" si="37"/>
        <v>4.7090182141270587E-2</v>
      </c>
      <c r="AA57" s="24">
        <f t="shared" si="37"/>
        <v>3.8366675801589478E-2</v>
      </c>
      <c r="AB57" s="24">
        <f t="shared" si="37"/>
        <v>4.9463777631866934E-2</v>
      </c>
      <c r="AC57" s="24">
        <f t="shared" si="37"/>
        <v>4.1484716157205392E-2</v>
      </c>
      <c r="AD57" s="24">
        <f t="shared" si="37"/>
        <v>4.6674182638105854E-2</v>
      </c>
      <c r="AE57" s="24">
        <f t="shared" si="37"/>
        <v>3.7565059968318604E-2</v>
      </c>
      <c r="AF57" s="24">
        <f t="shared" si="37"/>
        <v>5.0582750582750524E-2</v>
      </c>
      <c r="AG57" s="24">
        <f t="shared" si="37"/>
        <v>4.8701298701299134E-3</v>
      </c>
      <c r="AH57" s="24">
        <f t="shared" si="37"/>
        <v>2.7435480120902023E-2</v>
      </c>
      <c r="AI57" s="24">
        <f t="shared" si="37"/>
        <v>3.0856871587942036E-2</v>
      </c>
      <c r="AJ57" s="24">
        <f t="shared" si="37"/>
        <v>3.2012195121951192E-2</v>
      </c>
      <c r="AK57" s="24">
        <f t="shared" si="35"/>
        <v>3.9416432045047411E-2</v>
      </c>
      <c r="AL57" s="24">
        <f t="shared" si="35"/>
        <v>1.17056856187292E-2</v>
      </c>
      <c r="AM57" s="24">
        <f t="shared" si="35"/>
        <v>4.7940423551315003E-2</v>
      </c>
      <c r="AN57" s="24">
        <f t="shared" si="35"/>
        <v>3.4823284823284784E-2</v>
      </c>
      <c r="AO57" s="24">
        <f t="shared" si="34"/>
        <v>4.1120936366422223E-2</v>
      </c>
      <c r="AP57" s="24">
        <f t="shared" si="34"/>
        <v>4.1941379260266753E-2</v>
      </c>
      <c r="AQ57" s="24">
        <f t="shared" si="34"/>
        <v>3.8715741244625956E-2</v>
      </c>
      <c r="AR57" s="24">
        <f t="shared" si="33"/>
        <v>4.1256887720220625E-2</v>
      </c>
      <c r="AS57" s="24" t="e">
        <f t="shared" si="33"/>
        <v>#DIV/0!</v>
      </c>
      <c r="AT57" s="24">
        <f t="shared" si="12"/>
        <v>4.0137060824944504E-2</v>
      </c>
      <c r="AU57" s="21"/>
      <c r="AV57" s="24">
        <f t="shared" si="38"/>
        <v>0.44223237597911225</v>
      </c>
      <c r="AW57" s="24">
        <f t="shared" si="38"/>
        <v>0.43152140904949876</v>
      </c>
      <c r="AX57" s="24">
        <f t="shared" si="38"/>
        <v>0.42711864406779654</v>
      </c>
      <c r="AY57" s="24">
        <f t="shared" si="38"/>
        <v>0.83998465080583262</v>
      </c>
      <c r="AZ57" s="24">
        <f t="shared" si="38"/>
        <v>0.21994884910485935</v>
      </c>
      <c r="BA57" s="24">
        <f t="shared" si="38"/>
        <v>0.54168050481567565</v>
      </c>
      <c r="BB57" s="24">
        <f t="shared" si="38"/>
        <v>0.40860215053763449</v>
      </c>
      <c r="BC57" s="24">
        <f t="shared" si="38"/>
        <v>0.47867454068241466</v>
      </c>
      <c r="BD57" s="24">
        <f t="shared" si="36"/>
        <v>0.18194217130387336</v>
      </c>
      <c r="BE57" s="24">
        <f t="shared" si="36"/>
        <v>0.51699279093717809</v>
      </c>
      <c r="BF57" s="24">
        <f t="shared" si="36"/>
        <v>0.33425499231950839</v>
      </c>
      <c r="BG57" s="24">
        <f t="shared" si="36"/>
        <v>0.4491616125579736</v>
      </c>
      <c r="BH57" s="24">
        <f t="shared" si="36"/>
        <v>0.35321559480173281</v>
      </c>
      <c r="BI57" s="24">
        <f t="shared" si="36"/>
        <v>0.66208791208791218</v>
      </c>
      <c r="BJ57" s="24">
        <f t="shared" si="36"/>
        <v>0.48027613412228809</v>
      </c>
      <c r="BK57" s="24">
        <f t="shared" si="36"/>
        <v>0.24515322076297674</v>
      </c>
      <c r="BL57" s="24">
        <f t="shared" si="39"/>
        <v>0.44195489648701658</v>
      </c>
      <c r="BM57" s="24">
        <f t="shared" si="39"/>
        <v>0.49816156938892364</v>
      </c>
      <c r="BN57" s="24">
        <f t="shared" si="39"/>
        <v>0.55367313411894581</v>
      </c>
      <c r="BO57" s="24">
        <f t="shared" si="39"/>
        <v>0.59694333330971472</v>
      </c>
      <c r="BP57" s="24" t="e">
        <f t="shared" si="39"/>
        <v>#DIV/0!</v>
      </c>
      <c r="BQ57" s="24">
        <f t="shared" si="39"/>
        <v>0.49261808598776113</v>
      </c>
      <c r="BR57" s="21"/>
      <c r="BS57" s="35">
        <f t="shared" si="13"/>
        <v>44287</v>
      </c>
      <c r="BT57" s="24">
        <f t="shared" si="14"/>
        <v>1.1706195524146049E-2</v>
      </c>
      <c r="BU57" s="24">
        <f t="shared" si="15"/>
        <v>1.0784452296819787E-3</v>
      </c>
      <c r="BV57" s="24">
        <f t="shared" si="16"/>
        <v>4.5200000000000049E-3</v>
      </c>
      <c r="BW57" s="24">
        <f t="shared" si="17"/>
        <v>3.7453945818610238E-3</v>
      </c>
      <c r="BX57" s="24">
        <f t="shared" si="18"/>
        <v>3.0574558303886911E-3</v>
      </c>
      <c r="BY57" s="24">
        <f t="shared" si="19"/>
        <v>3.4412249705535968E-3</v>
      </c>
      <c r="BZ57" s="24">
        <f t="shared" si="20"/>
        <v>5.924687868080091E-3</v>
      </c>
      <c r="CA57" s="24">
        <f t="shared" si="21"/>
        <v>1.3901060070671529E-4</v>
      </c>
      <c r="CB57" s="24">
        <f t="shared" si="22"/>
        <v>2.0736866902237847E-3</v>
      </c>
      <c r="CC57" s="24">
        <f t="shared" si="23"/>
        <v>9.2485276796230864E-4</v>
      </c>
      <c r="CD57" s="24">
        <f t="shared" si="24"/>
        <v>3.2175265017667758E-3</v>
      </c>
      <c r="CE57" s="24">
        <f t="shared" si="25"/>
        <v>1.2878680800942313E-3</v>
      </c>
      <c r="CF57" s="24">
        <f t="shared" si="26"/>
        <v>4.1116348645465248E-2</v>
      </c>
      <c r="CG57" s="21"/>
    </row>
    <row r="58" spans="1:85" x14ac:dyDescent="0.25">
      <c r="A58" s="31">
        <f>+[1]NAC!A59</f>
        <v>44317</v>
      </c>
      <c r="B58" s="17">
        <f>+[1]GBA!B59</f>
        <v>456.8</v>
      </c>
      <c r="C58" s="17">
        <f>+[1]GBA!C59</f>
        <v>485.8</v>
      </c>
      <c r="D58" s="17">
        <f>+[1]GBA!D59</f>
        <v>383.3</v>
      </c>
      <c r="E58" s="17">
        <f>+[1]GBA!E59</f>
        <v>480.4</v>
      </c>
      <c r="F58" s="17">
        <f>+[1]GBA!F59</f>
        <v>391.9</v>
      </c>
      <c r="G58" s="17">
        <f>+[1]GBA!G59</f>
        <v>474.4</v>
      </c>
      <c r="H58" s="17">
        <f>+[1]GBA!H59</f>
        <v>482.7</v>
      </c>
      <c r="I58" s="17">
        <f>+[1]GBA!I59</f>
        <v>479.1</v>
      </c>
      <c r="J58" s="17">
        <f>+[1]GBA!J59</f>
        <v>440.3</v>
      </c>
      <c r="K58" s="17">
        <f>+[1]GBA!K59</f>
        <v>458.7</v>
      </c>
      <c r="L58" s="17">
        <f>+[1]GBA!L59</f>
        <v>446</v>
      </c>
      <c r="M58" s="17">
        <f>+[1]GBA!M59</f>
        <v>424.6</v>
      </c>
      <c r="N58" s="17">
        <f>+[1]GBA!N59</f>
        <v>416.3</v>
      </c>
      <c r="O58" s="18">
        <f>+[1]GBA!R59</f>
        <v>484.2</v>
      </c>
      <c r="P58" s="19">
        <f>+[1]GBA!S59</f>
        <v>466.3</v>
      </c>
      <c r="Q58" s="20">
        <f>+[1]GBA!T59</f>
        <v>416.3</v>
      </c>
      <c r="R58" s="18">
        <f t="shared" si="4"/>
        <v>456.80024000000003</v>
      </c>
      <c r="S58" s="19">
        <f t="shared" si="5"/>
        <v>461.08746051800398</v>
      </c>
      <c r="T58" s="19">
        <f t="shared" si="6"/>
        <v>452.21291996722209</v>
      </c>
      <c r="U58" s="19">
        <f t="shared" si="7"/>
        <v>463.82813348855268</v>
      </c>
      <c r="V58" s="19"/>
      <c r="W58" s="20">
        <f t="shared" si="8"/>
        <v>468.11969609540296</v>
      </c>
      <c r="X58" s="21"/>
      <c r="Y58" s="41">
        <f t="shared" si="37"/>
        <v>3.3718035754695785E-2</v>
      </c>
      <c r="Z58" s="24">
        <f t="shared" si="37"/>
        <v>3.0547305897327126E-2</v>
      </c>
      <c r="AA58" s="24">
        <f t="shared" si="37"/>
        <v>1.1612562681446281E-2</v>
      </c>
      <c r="AB58" s="24">
        <f t="shared" si="37"/>
        <v>1.87695516162667E-3</v>
      </c>
      <c r="AC58" s="24">
        <f t="shared" si="37"/>
        <v>2.6991614255765128E-2</v>
      </c>
      <c r="AD58" s="24">
        <f t="shared" si="37"/>
        <v>2.1973287376130912E-2</v>
      </c>
      <c r="AE58" s="24">
        <f t="shared" si="37"/>
        <v>5.2780806979280337E-2</v>
      </c>
      <c r="AF58" s="24">
        <f t="shared" si="37"/>
        <v>6.3013090747725764E-2</v>
      </c>
      <c r="AG58" s="24">
        <f t="shared" si="37"/>
        <v>1.6155088852988664E-2</v>
      </c>
      <c r="AH58" s="24">
        <f t="shared" si="37"/>
        <v>3.8017651052274282E-2</v>
      </c>
      <c r="AI58" s="24">
        <f t="shared" si="37"/>
        <v>2.6939903292654721E-2</v>
      </c>
      <c r="AJ58" s="24">
        <f t="shared" si="37"/>
        <v>4.5297882816346613E-2</v>
      </c>
      <c r="AK58" s="24">
        <f t="shared" si="35"/>
        <v>2.51169662644668E-2</v>
      </c>
      <c r="AL58" s="24">
        <f t="shared" si="35"/>
        <v>4.1322314049585529E-4</v>
      </c>
      <c r="AM58" s="24">
        <f t="shared" si="35"/>
        <v>3.5531867643793014E-2</v>
      </c>
      <c r="AN58" s="24">
        <f t="shared" si="35"/>
        <v>4.5454545454545414E-2</v>
      </c>
      <c r="AO58" s="24">
        <f t="shared" si="34"/>
        <v>3.3703303728053413E-2</v>
      </c>
      <c r="AP58" s="24">
        <f t="shared" si="34"/>
        <v>2.7612472324191062E-2</v>
      </c>
      <c r="AQ58" s="24">
        <f t="shared" si="34"/>
        <v>2.6830675771879031E-2</v>
      </c>
      <c r="AR58" s="24">
        <f t="shared" si="33"/>
        <v>1.989237283695755E-2</v>
      </c>
      <c r="AS58" s="24" t="e">
        <f t="shared" si="33"/>
        <v>#DIV/0!</v>
      </c>
      <c r="AT58" s="24">
        <f t="shared" si="12"/>
        <v>3.5318958501809439E-2</v>
      </c>
      <c r="AU58" s="21"/>
      <c r="AV58" s="24">
        <f t="shared" si="38"/>
        <v>0.4683381549341048</v>
      </c>
      <c r="AW58" s="24">
        <f t="shared" si="38"/>
        <v>0.47167524992426535</v>
      </c>
      <c r="AX58" s="24">
        <f t="shared" si="38"/>
        <v>0.44423511680482308</v>
      </c>
      <c r="AY58" s="24">
        <f t="shared" si="38"/>
        <v>0.67445102823283376</v>
      </c>
      <c r="AZ58" s="24">
        <f t="shared" si="38"/>
        <v>0.25007974481658679</v>
      </c>
      <c r="BA58" s="24">
        <f t="shared" si="38"/>
        <v>0.53180497255408454</v>
      </c>
      <c r="BB58" s="24">
        <f t="shared" si="38"/>
        <v>0.47074954296160887</v>
      </c>
      <c r="BC58" s="24">
        <f t="shared" si="38"/>
        <v>0.56773560209424079</v>
      </c>
      <c r="BD58" s="24">
        <f t="shared" si="36"/>
        <v>0.19516829533116198</v>
      </c>
      <c r="BE58" s="24">
        <f t="shared" si="36"/>
        <v>0.52594810379241497</v>
      </c>
      <c r="BF58" s="24">
        <f t="shared" si="36"/>
        <v>0.3976809777499215</v>
      </c>
      <c r="BG58" s="24">
        <f t="shared" si="36"/>
        <v>0.49244288224956079</v>
      </c>
      <c r="BH58" s="24">
        <f t="shared" si="36"/>
        <v>0.35470224536283768</v>
      </c>
      <c r="BI58" s="24">
        <f t="shared" si="36"/>
        <v>0.5629438347320852</v>
      </c>
      <c r="BJ58" s="24">
        <f t="shared" si="36"/>
        <v>0.51199740596627774</v>
      </c>
      <c r="BK58" s="24">
        <f t="shared" si="36"/>
        <v>0.30256570713391739</v>
      </c>
      <c r="BL58" s="24">
        <f t="shared" si="39"/>
        <v>0.46840816955270781</v>
      </c>
      <c r="BM58" s="24">
        <f t="shared" si="39"/>
        <v>0.50492250844867814</v>
      </c>
      <c r="BN58" s="24">
        <f t="shared" si="39"/>
        <v>0.53363218854409156</v>
      </c>
      <c r="BO58" s="24">
        <f t="shared" si="39"/>
        <v>0.55010568680471827</v>
      </c>
      <c r="BP58" s="24" t="e">
        <f t="shared" si="39"/>
        <v>#DIV/0!</v>
      </c>
      <c r="BQ58" s="24">
        <f t="shared" si="39"/>
        <v>0.50790780461960794</v>
      </c>
      <c r="BR58" s="21"/>
      <c r="BS58" s="35">
        <f t="shared" si="13"/>
        <v>44317</v>
      </c>
      <c r="BT58" s="24">
        <f t="shared" si="14"/>
        <v>7.6382892057026662E-3</v>
      </c>
      <c r="BU58" s="24">
        <f t="shared" si="15"/>
        <v>3.2559402579769434E-4</v>
      </c>
      <c r="BV58" s="24">
        <f t="shared" si="16"/>
        <v>1.7291242362525022E-4</v>
      </c>
      <c r="BW58" s="24">
        <f t="shared" si="17"/>
        <v>2.438062910160659E-3</v>
      </c>
      <c r="BX58" s="24">
        <f t="shared" si="18"/>
        <v>1.4472505091649682E-3</v>
      </c>
      <c r="BY58" s="24">
        <f t="shared" si="19"/>
        <v>4.8191898619597169E-3</v>
      </c>
      <c r="BZ58" s="24">
        <f t="shared" si="20"/>
        <v>7.4486535415252417E-3</v>
      </c>
      <c r="CA58" s="24">
        <f t="shared" si="21"/>
        <v>4.4512333107037794E-4</v>
      </c>
      <c r="CB58" s="24">
        <f t="shared" si="22"/>
        <v>2.8361167684996624E-3</v>
      </c>
      <c r="CC58" s="24">
        <f t="shared" si="23"/>
        <v>7.9959266802443927E-4</v>
      </c>
      <c r="CD58" s="24">
        <f t="shared" si="24"/>
        <v>4.5136003620728756E-3</v>
      </c>
      <c r="CE58" s="24">
        <f t="shared" si="25"/>
        <v>8.1941615750169637E-4</v>
      </c>
      <c r="CF58" s="24">
        <f t="shared" si="26"/>
        <v>3.3703801765105249E-2</v>
      </c>
      <c r="CG58" s="21"/>
    </row>
    <row r="59" spans="1:85" x14ac:dyDescent="0.25">
      <c r="A59" s="31">
        <f>+[1]NAC!A60</f>
        <v>44348</v>
      </c>
      <c r="B59" s="17">
        <f>+[1]GBA!B60</f>
        <v>470.8</v>
      </c>
      <c r="C59" s="17">
        <f>+[1]GBA!C60</f>
        <v>502.5</v>
      </c>
      <c r="D59" s="17">
        <f>+[1]GBA!D60</f>
        <v>405.3</v>
      </c>
      <c r="E59" s="17">
        <f>+[1]GBA!E60</f>
        <v>499.3</v>
      </c>
      <c r="F59" s="17">
        <f>+[1]GBA!F60</f>
        <v>400.3</v>
      </c>
      <c r="G59" s="17">
        <f>+[1]GBA!G60</f>
        <v>489.8</v>
      </c>
      <c r="H59" s="17">
        <f>+[1]GBA!H60</f>
        <v>493.1</v>
      </c>
      <c r="I59" s="17">
        <f>+[1]GBA!I60</f>
        <v>494.9</v>
      </c>
      <c r="J59" s="17">
        <f>+[1]GBA!J60</f>
        <v>471.1</v>
      </c>
      <c r="K59" s="17">
        <f>+[1]GBA!K60</f>
        <v>467.1</v>
      </c>
      <c r="L59" s="17">
        <f>+[1]GBA!L60</f>
        <v>450.5</v>
      </c>
      <c r="M59" s="17">
        <f>+[1]GBA!M60</f>
        <v>436.6</v>
      </c>
      <c r="N59" s="17">
        <f>+[1]GBA!N60</f>
        <v>423.1</v>
      </c>
      <c r="O59" s="18">
        <f>+[1]GBA!R60</f>
        <v>487.9</v>
      </c>
      <c r="P59" s="19">
        <f>+[1]GBA!S60</f>
        <v>482.7</v>
      </c>
      <c r="Q59" s="20">
        <f>+[1]GBA!T60</f>
        <v>428</v>
      </c>
      <c r="R59" s="18">
        <f t="shared" si="4"/>
        <v>470.79959000000008</v>
      </c>
      <c r="S59" s="19">
        <f t="shared" si="5"/>
        <v>475.88990840176893</v>
      </c>
      <c r="T59" s="19">
        <f t="shared" si="6"/>
        <v>465.157552581262</v>
      </c>
      <c r="U59" s="19">
        <f t="shared" si="7"/>
        <v>477.17012029491667</v>
      </c>
      <c r="V59" s="19"/>
      <c r="W59" s="20">
        <f t="shared" si="8"/>
        <v>481.94164262358146</v>
      </c>
      <c r="X59" s="21"/>
      <c r="Y59" s="41">
        <f t="shared" si="37"/>
        <v>3.0647985989492144E-2</v>
      </c>
      <c r="Z59" s="24">
        <f t="shared" si="37"/>
        <v>3.4376286537669776E-2</v>
      </c>
      <c r="AA59" s="24">
        <f t="shared" si="37"/>
        <v>5.7396295330028657E-2</v>
      </c>
      <c r="AB59" s="24">
        <f t="shared" si="37"/>
        <v>3.9342214820982546E-2</v>
      </c>
      <c r="AC59" s="24">
        <f t="shared" si="37"/>
        <v>2.1434039295738838E-2</v>
      </c>
      <c r="AD59" s="24">
        <f t="shared" si="37"/>
        <v>3.2462057335581829E-2</v>
      </c>
      <c r="AE59" s="24">
        <f t="shared" si="37"/>
        <v>2.154547337891044E-2</v>
      </c>
      <c r="AF59" s="24">
        <f t="shared" si="37"/>
        <v>3.2978501356710321E-2</v>
      </c>
      <c r="AG59" s="24">
        <f t="shared" si="37"/>
        <v>6.9952305246422819E-2</v>
      </c>
      <c r="AH59" s="24">
        <f t="shared" si="37"/>
        <v>1.8312622629169439E-2</v>
      </c>
      <c r="AI59" s="24">
        <f t="shared" si="37"/>
        <v>1.0089686098654793E-2</v>
      </c>
      <c r="AJ59" s="24">
        <f t="shared" si="37"/>
        <v>2.82618935468677E-2</v>
      </c>
      <c r="AK59" s="24">
        <f t="shared" si="35"/>
        <v>1.6334374249339367E-2</v>
      </c>
      <c r="AL59" s="24">
        <f t="shared" si="35"/>
        <v>7.6414704667493449E-3</v>
      </c>
      <c r="AM59" s="24">
        <f t="shared" si="35"/>
        <v>3.5170491100150025E-2</v>
      </c>
      <c r="AN59" s="24">
        <f t="shared" si="35"/>
        <v>2.8104732164304647E-2</v>
      </c>
      <c r="AO59" s="24">
        <f t="shared" si="34"/>
        <v>3.064654694577218E-2</v>
      </c>
      <c r="AP59" s="24">
        <f t="shared" si="34"/>
        <v>3.2103340800323066E-2</v>
      </c>
      <c r="AQ59" s="24">
        <f t="shared" si="34"/>
        <v>2.8625083544667751E-2</v>
      </c>
      <c r="AR59" s="24">
        <f t="shared" si="33"/>
        <v>2.876493649925016E-2</v>
      </c>
      <c r="AS59" s="24" t="e">
        <f t="shared" si="33"/>
        <v>#DIV/0!</v>
      </c>
      <c r="AT59" s="24">
        <f t="shared" si="12"/>
        <v>2.9526522048671788E-2</v>
      </c>
      <c r="AU59" s="21"/>
      <c r="AV59" s="24">
        <f t="shared" si="38"/>
        <v>0.48283464566929135</v>
      </c>
      <c r="AW59" s="24">
        <f t="shared" si="38"/>
        <v>0.50494159928122206</v>
      </c>
      <c r="AX59" s="24">
        <f t="shared" si="38"/>
        <v>0.4732824427480915</v>
      </c>
      <c r="AY59" s="24">
        <f t="shared" si="38"/>
        <v>0.653858893673402</v>
      </c>
      <c r="AZ59" s="24">
        <f t="shared" si="38"/>
        <v>0.2679759265125119</v>
      </c>
      <c r="BA59" s="24">
        <f t="shared" si="38"/>
        <v>0.51359703337453633</v>
      </c>
      <c r="BB59" s="24">
        <f t="shared" si="38"/>
        <v>0.48033623536475534</v>
      </c>
      <c r="BC59" s="24">
        <f t="shared" si="38"/>
        <v>0.58978477353035652</v>
      </c>
      <c r="BD59" s="24">
        <f t="shared" si="36"/>
        <v>0.27427644035704635</v>
      </c>
      <c r="BE59" s="24">
        <f t="shared" si="36"/>
        <v>0.47863247863247871</v>
      </c>
      <c r="BF59" s="24">
        <f t="shared" si="36"/>
        <v>0.41934467548834298</v>
      </c>
      <c r="BG59" s="24">
        <f t="shared" si="36"/>
        <v>0.50396141922149496</v>
      </c>
      <c r="BH59" s="24">
        <f t="shared" si="36"/>
        <v>0.38313174239947712</v>
      </c>
      <c r="BI59" s="24">
        <f t="shared" si="36"/>
        <v>0.52088528678304225</v>
      </c>
      <c r="BJ59" s="24">
        <f t="shared" si="36"/>
        <v>0.52946768060836491</v>
      </c>
      <c r="BK59" s="24">
        <f t="shared" si="36"/>
        <v>0.33084577114427849</v>
      </c>
      <c r="BL59" s="24">
        <f t="shared" si="39"/>
        <v>0.48299305049573715</v>
      </c>
      <c r="BM59" s="24">
        <f t="shared" si="39"/>
        <v>0.51365242616841811</v>
      </c>
      <c r="BN59" s="24">
        <f t="shared" si="39"/>
        <v>0.52299751178597131</v>
      </c>
      <c r="BO59" s="24">
        <f t="shared" si="39"/>
        <v>0.53045317898873701</v>
      </c>
      <c r="BP59" s="24" t="e">
        <f t="shared" si="39"/>
        <v>#DIV/0!</v>
      </c>
      <c r="BQ59" s="24">
        <f t="shared" si="39"/>
        <v>0.51201926413318843</v>
      </c>
      <c r="BR59" s="21"/>
      <c r="BS59" s="35">
        <f t="shared" si="13"/>
        <v>44348</v>
      </c>
      <c r="BT59" s="24">
        <f t="shared" si="14"/>
        <v>8.5693520140105017E-3</v>
      </c>
      <c r="BU59" s="24">
        <f t="shared" si="15"/>
        <v>1.5748686514886164E-3</v>
      </c>
      <c r="BV59" s="24">
        <f t="shared" si="16"/>
        <v>3.5127189141856453E-3</v>
      </c>
      <c r="BW59" s="24">
        <f t="shared" si="17"/>
        <v>1.923467600700533E-3</v>
      </c>
      <c r="BX59" s="24">
        <f t="shared" si="18"/>
        <v>2.1137915936952759E-3</v>
      </c>
      <c r="BY59" s="24">
        <f t="shared" si="19"/>
        <v>2.0035026269702339E-3</v>
      </c>
      <c r="BZ59" s="24">
        <f t="shared" si="20"/>
        <v>4.0088003502626859E-3</v>
      </c>
      <c r="CA59" s="24">
        <f t="shared" si="21"/>
        <v>1.8946584938704034E-3</v>
      </c>
      <c r="CB59" s="24">
        <f t="shared" si="22"/>
        <v>1.3718038528896727E-3</v>
      </c>
      <c r="CC59" s="24">
        <f t="shared" si="23"/>
        <v>2.9750437828371276E-4</v>
      </c>
      <c r="CD59" s="24">
        <f t="shared" si="24"/>
        <v>2.8476357267950962E-3</v>
      </c>
      <c r="CE59" s="24">
        <f t="shared" si="25"/>
        <v>5.2845884413310065E-4</v>
      </c>
      <c r="CF59" s="24">
        <f t="shared" si="26"/>
        <v>3.0646563047285479E-2</v>
      </c>
      <c r="CG59" s="21"/>
    </row>
    <row r="60" spans="1:85" x14ac:dyDescent="0.25">
      <c r="A60" s="31">
        <f>+[1]NAC!A61</f>
        <v>44378</v>
      </c>
      <c r="B60" s="17">
        <f>+[1]GBA!B61</f>
        <v>485.3</v>
      </c>
      <c r="C60" s="17">
        <f>+[1]GBA!C61</f>
        <v>520.4</v>
      </c>
      <c r="D60" s="17">
        <f>+[1]GBA!D61</f>
        <v>419.6</v>
      </c>
      <c r="E60" s="17">
        <f>+[1]GBA!E61</f>
        <v>502.5</v>
      </c>
      <c r="F60" s="17">
        <f>+[1]GBA!F61</f>
        <v>414.8</v>
      </c>
      <c r="G60" s="17">
        <f>+[1]GBA!G61</f>
        <v>502.9</v>
      </c>
      <c r="H60" s="17">
        <f>+[1]GBA!H61</f>
        <v>507.4</v>
      </c>
      <c r="I60" s="17">
        <f>+[1]GBA!I61</f>
        <v>502.5</v>
      </c>
      <c r="J60" s="17">
        <f>+[1]GBA!J61</f>
        <v>471.8</v>
      </c>
      <c r="K60" s="17">
        <f>+[1]GBA!K61</f>
        <v>485.4</v>
      </c>
      <c r="L60" s="17">
        <f>+[1]GBA!L61</f>
        <v>468.2</v>
      </c>
      <c r="M60" s="17">
        <f>+[1]GBA!M61</f>
        <v>460.7</v>
      </c>
      <c r="N60" s="17">
        <f>+[1]GBA!N61</f>
        <v>438.9</v>
      </c>
      <c r="O60" s="18">
        <f>+[1]GBA!R61</f>
        <v>510.9</v>
      </c>
      <c r="P60" s="19">
        <f>+[1]GBA!S61</f>
        <v>499.1</v>
      </c>
      <c r="Q60" s="20">
        <f>+[1]GBA!T61</f>
        <v>433.3</v>
      </c>
      <c r="R60" s="18">
        <f t="shared" si="4"/>
        <v>485.30468000000002</v>
      </c>
      <c r="S60" s="19">
        <f t="shared" si="5"/>
        <v>492.1484996841441</v>
      </c>
      <c r="T60" s="19">
        <f t="shared" si="6"/>
        <v>480.54015296367112</v>
      </c>
      <c r="U60" s="19">
        <f t="shared" si="7"/>
        <v>488.88579743888249</v>
      </c>
      <c r="V60" s="19"/>
      <c r="W60" s="20">
        <f t="shared" si="8"/>
        <v>492.92948643969982</v>
      </c>
      <c r="X60" s="21"/>
      <c r="Y60" s="41">
        <f t="shared" si="37"/>
        <v>3.0798640611724659E-2</v>
      </c>
      <c r="Z60" s="24">
        <f t="shared" si="37"/>
        <v>3.5621890547263613E-2</v>
      </c>
      <c r="AA60" s="24">
        <f t="shared" si="37"/>
        <v>3.5282506785097478E-2</v>
      </c>
      <c r="AB60" s="24">
        <f t="shared" si="37"/>
        <v>6.4089725615861237E-3</v>
      </c>
      <c r="AC60" s="24">
        <f t="shared" si="37"/>
        <v>3.6222832875343558E-2</v>
      </c>
      <c r="AD60" s="24">
        <f t="shared" si="37"/>
        <v>2.6745610453246194E-2</v>
      </c>
      <c r="AE60" s="24">
        <f t="shared" si="37"/>
        <v>2.9000202798620922E-2</v>
      </c>
      <c r="AF60" s="24">
        <f t="shared" si="37"/>
        <v>1.535663770458684E-2</v>
      </c>
      <c r="AG60" s="24">
        <f t="shared" si="37"/>
        <v>1.4858841010401136E-3</v>
      </c>
      <c r="AH60" s="24">
        <f t="shared" si="37"/>
        <v>3.9177906229929338E-2</v>
      </c>
      <c r="AI60" s="24">
        <f t="shared" si="37"/>
        <v>3.9289678135405071E-2</v>
      </c>
      <c r="AJ60" s="24">
        <f t="shared" si="37"/>
        <v>5.519926706367384E-2</v>
      </c>
      <c r="AK60" s="24">
        <f t="shared" si="35"/>
        <v>3.7343417631765519E-2</v>
      </c>
      <c r="AL60" s="24">
        <f t="shared" si="35"/>
        <v>4.7140807542529251E-2</v>
      </c>
      <c r="AM60" s="24">
        <f t="shared" si="35"/>
        <v>3.397555417443554E-2</v>
      </c>
      <c r="AN60" s="24">
        <f t="shared" si="35"/>
        <v>1.2383177570093551E-2</v>
      </c>
      <c r="AO60" s="24">
        <f t="shared" si="34"/>
        <v>3.0809478827285908E-2</v>
      </c>
      <c r="AP60" s="24">
        <f t="shared" si="34"/>
        <v>3.4164606131233288E-2</v>
      </c>
      <c r="AQ60" s="24">
        <f t="shared" si="34"/>
        <v>3.3069656285376059E-2</v>
      </c>
      <c r="AR60" s="24">
        <f t="shared" si="33"/>
        <v>2.4552411489480841E-2</v>
      </c>
      <c r="AS60" s="24" t="e">
        <f t="shared" si="33"/>
        <v>#DIV/0!</v>
      </c>
      <c r="AT60" s="24">
        <f t="shared" si="12"/>
        <v>2.2799116831454969E-2</v>
      </c>
      <c r="AU60" s="21"/>
      <c r="AV60" s="24">
        <f t="shared" si="38"/>
        <v>0.50387356678029138</v>
      </c>
      <c r="AW60" s="24">
        <f t="shared" si="38"/>
        <v>0.5378250591016549</v>
      </c>
      <c r="AX60" s="24">
        <f t="shared" si="38"/>
        <v>0.5017895490336437</v>
      </c>
      <c r="AY60" s="24">
        <f t="shared" si="38"/>
        <v>0.64215686274509798</v>
      </c>
      <c r="AZ60" s="24">
        <f t="shared" si="38"/>
        <v>0.30769230769230771</v>
      </c>
      <c r="BA60" s="24">
        <f t="shared" si="38"/>
        <v>0.48919159016878888</v>
      </c>
      <c r="BB60" s="24">
        <f t="shared" si="38"/>
        <v>0.49808089754945373</v>
      </c>
      <c r="BC60" s="24">
        <f t="shared" si="38"/>
        <v>0.58617424242424243</v>
      </c>
      <c r="BD60" s="24">
        <f t="shared" si="36"/>
        <v>0.25278810408921926</v>
      </c>
      <c r="BE60" s="24">
        <f t="shared" si="36"/>
        <v>0.50371747211895901</v>
      </c>
      <c r="BF60" s="24">
        <f t="shared" si="36"/>
        <v>0.48305353183401967</v>
      </c>
      <c r="BG60" s="24">
        <f t="shared" si="36"/>
        <v>0.56116570654015563</v>
      </c>
      <c r="BH60" s="24">
        <f t="shared" si="36"/>
        <v>0.39289114566804173</v>
      </c>
      <c r="BI60" s="24">
        <f t="shared" si="36"/>
        <v>0.59208476160797763</v>
      </c>
      <c r="BJ60" s="24">
        <f t="shared" si="36"/>
        <v>0.54615861214374228</v>
      </c>
      <c r="BK60" s="24">
        <f t="shared" si="36"/>
        <v>0.34065594059405946</v>
      </c>
      <c r="BL60" s="24">
        <f t="shared" si="39"/>
        <v>0.50395918939333817</v>
      </c>
      <c r="BM60" s="24">
        <f t="shared" si="39"/>
        <v>0.53612714383808413</v>
      </c>
      <c r="BN60" s="24">
        <f t="shared" si="39"/>
        <v>0.53769206537669767</v>
      </c>
      <c r="BO60" s="24">
        <f t="shared" si="39"/>
        <v>0.52858149199491589</v>
      </c>
      <c r="BP60" s="24" t="e">
        <f t="shared" si="39"/>
        <v>#DIV/0!</v>
      </c>
      <c r="BQ60" s="24">
        <f t="shared" si="39"/>
        <v>0.51588127820605556</v>
      </c>
      <c r="BR60" s="21"/>
      <c r="BS60" s="35">
        <f t="shared" si="13"/>
        <v>44378</v>
      </c>
      <c r="BT60" s="24">
        <f t="shared" si="14"/>
        <v>8.9119796091758595E-3</v>
      </c>
      <c r="BU60" s="24">
        <f t="shared" si="15"/>
        <v>9.9322429906542132E-4</v>
      </c>
      <c r="BV60" s="24">
        <f t="shared" si="16"/>
        <v>5.7706032285471335E-4</v>
      </c>
      <c r="BW60" s="24">
        <f t="shared" si="17"/>
        <v>3.2215378079864057E-3</v>
      </c>
      <c r="BX60" s="24">
        <f t="shared" si="18"/>
        <v>1.7446261682242945E-3</v>
      </c>
      <c r="BY60" s="24">
        <f t="shared" si="19"/>
        <v>2.6728971962616736E-3</v>
      </c>
      <c r="BZ60" s="24">
        <f t="shared" si="20"/>
        <v>1.8709430756159782E-3</v>
      </c>
      <c r="CA60" s="24">
        <f t="shared" si="21"/>
        <v>4.1779949022938998E-5</v>
      </c>
      <c r="CB60" s="24">
        <f t="shared" si="22"/>
        <v>2.8997026338147764E-3</v>
      </c>
      <c r="CC60" s="24">
        <f t="shared" si="23"/>
        <v>1.135386576040781E-3</v>
      </c>
      <c r="CD60" s="24">
        <f t="shared" si="24"/>
        <v>5.548937977909933E-3</v>
      </c>
      <c r="CE60" s="24">
        <f t="shared" si="25"/>
        <v>1.1913763806287135E-3</v>
      </c>
      <c r="CF60" s="24">
        <f t="shared" si="26"/>
        <v>3.0809451996601487E-2</v>
      </c>
      <c r="CG60" s="21"/>
    </row>
    <row r="61" spans="1:85" x14ac:dyDescent="0.25">
      <c r="A61" s="31">
        <f>+[1]NAC!A62</f>
        <v>44409</v>
      </c>
      <c r="B61" s="17">
        <f>+[1]GBA!B62</f>
        <v>497.9</v>
      </c>
      <c r="C61" s="17">
        <f>+[1]GBA!C62</f>
        <v>527.9</v>
      </c>
      <c r="D61" s="17">
        <f>+[1]GBA!D62</f>
        <v>427.2</v>
      </c>
      <c r="E61" s="17">
        <f>+[1]GBA!E62</f>
        <v>522.1</v>
      </c>
      <c r="F61" s="17">
        <f>+[1]GBA!F62</f>
        <v>426.7</v>
      </c>
      <c r="G61" s="17">
        <f>+[1]GBA!G62</f>
        <v>518.1</v>
      </c>
      <c r="H61" s="17">
        <f>+[1]GBA!H62</f>
        <v>531.29999999999995</v>
      </c>
      <c r="I61" s="17">
        <f>+[1]GBA!I62</f>
        <v>514.29999999999995</v>
      </c>
      <c r="J61" s="17">
        <f>+[1]GBA!J62</f>
        <v>465.9</v>
      </c>
      <c r="K61" s="17">
        <f>+[1]GBA!K62</f>
        <v>503.6</v>
      </c>
      <c r="L61" s="17">
        <f>+[1]GBA!L62</f>
        <v>488.7</v>
      </c>
      <c r="M61" s="17">
        <f>+[1]GBA!M62</f>
        <v>470.1</v>
      </c>
      <c r="N61" s="17">
        <f>+[1]GBA!N62</f>
        <v>452.6</v>
      </c>
      <c r="O61" s="18">
        <f>+[1]GBA!R62</f>
        <v>515.6</v>
      </c>
      <c r="P61" s="19">
        <f>+[1]GBA!S62</f>
        <v>514.4</v>
      </c>
      <c r="Q61" s="20">
        <f>+[1]GBA!T62</f>
        <v>441.6</v>
      </c>
      <c r="R61" s="18">
        <f t="shared" si="4"/>
        <v>497.96017999999992</v>
      </c>
      <c r="S61" s="19">
        <f t="shared" si="5"/>
        <v>503.97198357548962</v>
      </c>
      <c r="T61" s="19">
        <f t="shared" si="6"/>
        <v>495.50904124556132</v>
      </c>
      <c r="U61" s="19">
        <f t="shared" si="7"/>
        <v>506.1972060535507</v>
      </c>
      <c r="V61" s="19"/>
      <c r="W61" s="20">
        <f t="shared" si="8"/>
        <v>509.05812656280057</v>
      </c>
      <c r="X61" s="21"/>
      <c r="Y61" s="41">
        <f t="shared" si="37"/>
        <v>2.5963321656707228E-2</v>
      </c>
      <c r="Z61" s="24">
        <f t="shared" si="37"/>
        <v>1.4411990776325823E-2</v>
      </c>
      <c r="AA61" s="24">
        <f t="shared" si="37"/>
        <v>1.8112488083889433E-2</v>
      </c>
      <c r="AB61" s="24">
        <f t="shared" si="37"/>
        <v>3.9004975124378172E-2</v>
      </c>
      <c r="AC61" s="24">
        <f t="shared" si="37"/>
        <v>2.86885245901638E-2</v>
      </c>
      <c r="AD61" s="24">
        <f t="shared" si="37"/>
        <v>3.022469675879913E-2</v>
      </c>
      <c r="AE61" s="24">
        <f t="shared" si="37"/>
        <v>4.7102877414268773E-2</v>
      </c>
      <c r="AF61" s="24">
        <f t="shared" si="37"/>
        <v>2.348258706467643E-2</v>
      </c>
      <c r="AG61" s="24">
        <f t="shared" si="37"/>
        <v>-1.2505298855447267E-2</v>
      </c>
      <c r="AH61" s="24">
        <f t="shared" si="37"/>
        <v>3.7494849608570302E-2</v>
      </c>
      <c r="AI61" s="24">
        <f t="shared" si="37"/>
        <v>4.3784707390004174E-2</v>
      </c>
      <c r="AJ61" s="24">
        <f t="shared" si="37"/>
        <v>2.0403733449099182E-2</v>
      </c>
      <c r="AK61" s="24">
        <f t="shared" si="35"/>
        <v>3.1214399635452361E-2</v>
      </c>
      <c r="AL61" s="24">
        <f t="shared" si="35"/>
        <v>9.1994519475435688E-3</v>
      </c>
      <c r="AM61" s="24">
        <f t="shared" si="35"/>
        <v>3.0655179322780945E-2</v>
      </c>
      <c r="AN61" s="24">
        <f t="shared" si="35"/>
        <v>1.9155319639972301E-2</v>
      </c>
      <c r="AO61" s="24">
        <f t="shared" si="34"/>
        <v>2.607743242863414E-2</v>
      </c>
      <c r="AP61" s="24">
        <f t="shared" si="34"/>
        <v>2.4024220126514173E-2</v>
      </c>
      <c r="AQ61" s="24">
        <f t="shared" si="34"/>
        <v>3.1150130097498563E-2</v>
      </c>
      <c r="AR61" s="24">
        <f t="shared" si="33"/>
        <v>3.5409923350928185E-2</v>
      </c>
      <c r="AS61" s="24" t="e">
        <f t="shared" si="33"/>
        <v>#DIV/0!</v>
      </c>
      <c r="AT61" s="24">
        <f t="shared" si="12"/>
        <v>3.2719974290022158E-2</v>
      </c>
      <c r="AU61" s="21"/>
      <c r="AV61" s="24">
        <f t="shared" si="38"/>
        <v>0.50105517033463975</v>
      </c>
      <c r="AW61" s="24">
        <f t="shared" si="38"/>
        <v>0.50441721288116281</v>
      </c>
      <c r="AX61" s="24">
        <f t="shared" si="38"/>
        <v>0.50634696755994346</v>
      </c>
      <c r="AY61" s="24">
        <f t="shared" si="38"/>
        <v>0.66326855686524389</v>
      </c>
      <c r="AZ61" s="24">
        <f t="shared" si="38"/>
        <v>0.3121156211562115</v>
      </c>
      <c r="BA61" s="24">
        <f t="shared" si="38"/>
        <v>0.48282770463651992</v>
      </c>
      <c r="BB61" s="24">
        <f t="shared" si="38"/>
        <v>0.53289094056549313</v>
      </c>
      <c r="BC61" s="24">
        <f t="shared" si="38"/>
        <v>0.57954545454545436</v>
      </c>
      <c r="BD61" s="24">
        <f t="shared" si="36"/>
        <v>0.23384533898305082</v>
      </c>
      <c r="BE61" s="24">
        <f t="shared" si="36"/>
        <v>0.50959232613908867</v>
      </c>
      <c r="BF61" s="24">
        <f t="shared" si="36"/>
        <v>0.53149482920714486</v>
      </c>
      <c r="BG61" s="24">
        <f t="shared" si="36"/>
        <v>0.56856856856856863</v>
      </c>
      <c r="BH61" s="24">
        <f t="shared" si="36"/>
        <v>0.36861203507710938</v>
      </c>
      <c r="BI61" s="24">
        <f t="shared" si="36"/>
        <v>0.53589514447423303</v>
      </c>
      <c r="BJ61" s="24">
        <f t="shared" si="36"/>
        <v>0.54428099669768826</v>
      </c>
      <c r="BK61" s="24">
        <f t="shared" si="36"/>
        <v>0.35501687634243639</v>
      </c>
      <c r="BL61" s="24">
        <f t="shared" si="39"/>
        <v>0.50124927192632307</v>
      </c>
      <c r="BM61" s="24">
        <f t="shared" si="39"/>
        <v>0.52543532607640886</v>
      </c>
      <c r="BN61" s="24">
        <f t="shared" si="39"/>
        <v>0.54163110860091868</v>
      </c>
      <c r="BO61" s="24">
        <f t="shared" si="39"/>
        <v>0.53135768613552559</v>
      </c>
      <c r="BP61" s="24" t="e">
        <f t="shared" si="39"/>
        <v>#DIV/0!</v>
      </c>
      <c r="BQ61" s="24">
        <f t="shared" si="39"/>
        <v>0.52392849114453965</v>
      </c>
      <c r="BR61" s="21"/>
      <c r="BS61" s="35">
        <f t="shared" si="13"/>
        <v>44409</v>
      </c>
      <c r="BT61" s="24">
        <f t="shared" si="14"/>
        <v>3.6225015454358126E-3</v>
      </c>
      <c r="BU61" s="24">
        <f t="shared" si="15"/>
        <v>5.1209561096228907E-4</v>
      </c>
      <c r="BV61" s="24">
        <f t="shared" si="16"/>
        <v>3.4288893467958005E-3</v>
      </c>
      <c r="BW61" s="24">
        <f t="shared" si="17"/>
        <v>2.5648876983309244E-3</v>
      </c>
      <c r="BX61" s="24">
        <f t="shared" si="18"/>
        <v>1.9638161961673252E-3</v>
      </c>
      <c r="BY61" s="24">
        <f t="shared" si="19"/>
        <v>4.3338141355862307E-3</v>
      </c>
      <c r="BZ61" s="24">
        <f t="shared" si="20"/>
        <v>2.8180919019163298E-3</v>
      </c>
      <c r="CA61" s="24">
        <f t="shared" si="21"/>
        <v>-3.4162373789408811E-4</v>
      </c>
      <c r="CB61" s="24">
        <f t="shared" si="22"/>
        <v>2.7976921491860772E-3</v>
      </c>
      <c r="CC61" s="24">
        <f t="shared" si="23"/>
        <v>1.2757057490212242E-3</v>
      </c>
      <c r="CD61" s="24">
        <f t="shared" si="24"/>
        <v>2.0996497012157503E-3</v>
      </c>
      <c r="CE61" s="24">
        <f t="shared" si="25"/>
        <v>1.0021636101380622E-3</v>
      </c>
      <c r="CF61" s="24">
        <f t="shared" si="26"/>
        <v>2.6077683906861743E-2</v>
      </c>
      <c r="CG61" s="21"/>
    </row>
    <row r="62" spans="1:85" x14ac:dyDescent="0.25">
      <c r="A62" s="31">
        <f>+[1]NAC!A63</f>
        <v>44440</v>
      </c>
      <c r="B62" s="17">
        <f>+[1]GBA!B63</f>
        <v>517</v>
      </c>
      <c r="C62" s="17">
        <f>+[1]GBA!C63</f>
        <v>545.1</v>
      </c>
      <c r="D62" s="17">
        <f>+[1]GBA!D63</f>
        <v>453.6</v>
      </c>
      <c r="E62" s="17">
        <f>+[1]GBA!E63</f>
        <v>557.29999999999995</v>
      </c>
      <c r="F62" s="17">
        <f>+[1]GBA!F63</f>
        <v>432.5</v>
      </c>
      <c r="G62" s="17">
        <f>+[1]GBA!G63</f>
        <v>538.20000000000005</v>
      </c>
      <c r="H62" s="17">
        <f>+[1]GBA!H63</f>
        <v>556.5</v>
      </c>
      <c r="I62" s="17">
        <f>+[1]GBA!I63</f>
        <v>533.4</v>
      </c>
      <c r="J62" s="17">
        <f>+[1]GBA!J63</f>
        <v>483.9</v>
      </c>
      <c r="K62" s="17">
        <f>+[1]GBA!K63</f>
        <v>520.5</v>
      </c>
      <c r="L62" s="17">
        <f>+[1]GBA!L63</f>
        <v>506.6</v>
      </c>
      <c r="M62" s="17">
        <f>+[1]GBA!M63</f>
        <v>491.4</v>
      </c>
      <c r="N62" s="17">
        <f>+[1]GBA!N63</f>
        <v>461</v>
      </c>
      <c r="O62" s="18">
        <f>+[1]GBA!R63</f>
        <v>554.5</v>
      </c>
      <c r="P62" s="19">
        <f>+[1]GBA!S63</f>
        <v>531.70000000000005</v>
      </c>
      <c r="Q62" s="20">
        <f>+[1]GBA!T63</f>
        <v>457.2</v>
      </c>
      <c r="R62" s="18">
        <f t="shared" si="4"/>
        <v>517.05610000000001</v>
      </c>
      <c r="S62" s="19">
        <f t="shared" si="5"/>
        <v>524.52089387239425</v>
      </c>
      <c r="T62" s="19">
        <f t="shared" si="6"/>
        <v>517.67951379404542</v>
      </c>
      <c r="U62" s="19">
        <f t="shared" si="7"/>
        <v>528.73383779588664</v>
      </c>
      <c r="V62" s="19"/>
      <c r="W62" s="20">
        <f t="shared" si="8"/>
        <v>530.76491633006333</v>
      </c>
      <c r="X62" s="21"/>
      <c r="Y62" s="41">
        <f t="shared" si="37"/>
        <v>3.8361116690098562E-2</v>
      </c>
      <c r="Z62" s="24">
        <f t="shared" si="37"/>
        <v>3.2581928395529536E-2</v>
      </c>
      <c r="AA62" s="24">
        <f t="shared" si="37"/>
        <v>6.1797752808988804E-2</v>
      </c>
      <c r="AB62" s="24">
        <f t="shared" si="37"/>
        <v>6.7420034476153967E-2</v>
      </c>
      <c r="AC62" s="24">
        <f t="shared" si="37"/>
        <v>1.3592688071244474E-2</v>
      </c>
      <c r="AD62" s="24">
        <f t="shared" si="37"/>
        <v>3.8795599305153416E-2</v>
      </c>
      <c r="AE62" s="24">
        <f t="shared" si="37"/>
        <v>4.7430830039525862E-2</v>
      </c>
      <c r="AF62" s="24">
        <f t="shared" si="37"/>
        <v>3.7137857281742237E-2</v>
      </c>
      <c r="AG62" s="24">
        <f t="shared" si="37"/>
        <v>3.8634900193174504E-2</v>
      </c>
      <c r="AH62" s="24">
        <f t="shared" si="37"/>
        <v>3.355837966640185E-2</v>
      </c>
      <c r="AI62" s="24">
        <f t="shared" si="37"/>
        <v>3.662778800900357E-2</v>
      </c>
      <c r="AJ62" s="24">
        <f t="shared" si="37"/>
        <v>4.5309508615188232E-2</v>
      </c>
      <c r="AK62" s="24">
        <f t="shared" si="35"/>
        <v>1.8559434379142647E-2</v>
      </c>
      <c r="AL62" s="24">
        <f t="shared" si="35"/>
        <v>7.5446082234290168E-2</v>
      </c>
      <c r="AM62" s="24">
        <f t="shared" si="35"/>
        <v>3.3631415241057727E-2</v>
      </c>
      <c r="AN62" s="24">
        <f t="shared" si="35"/>
        <v>3.5326086956521729E-2</v>
      </c>
      <c r="AO62" s="24">
        <f t="shared" si="34"/>
        <v>3.8348287206418918E-2</v>
      </c>
      <c r="AP62" s="24">
        <f t="shared" si="34"/>
        <v>4.0773913960688635E-2</v>
      </c>
      <c r="AQ62" s="24">
        <f t="shared" si="34"/>
        <v>4.4742821428150226E-2</v>
      </c>
      <c r="AR62" s="24">
        <f t="shared" si="33"/>
        <v>4.4521446331238224E-2</v>
      </c>
      <c r="AS62" s="24" t="e">
        <f t="shared" si="33"/>
        <v>#DIV/0!</v>
      </c>
      <c r="AT62" s="24">
        <f t="shared" si="12"/>
        <v>4.2641082883459136E-2</v>
      </c>
      <c r="AU62" s="21"/>
      <c r="AV62" s="24">
        <f t="shared" si="38"/>
        <v>0.51657377530067472</v>
      </c>
      <c r="AW62" s="24">
        <f t="shared" si="38"/>
        <v>0.51080931263858087</v>
      </c>
      <c r="AX62" s="24">
        <f t="shared" si="38"/>
        <v>0.53139770425388266</v>
      </c>
      <c r="AY62" s="24">
        <f t="shared" si="38"/>
        <v>0.65174866627148775</v>
      </c>
      <c r="AZ62" s="24">
        <f t="shared" si="38"/>
        <v>0.31578947368421062</v>
      </c>
      <c r="BA62" s="24">
        <f t="shared" si="38"/>
        <v>0.4962468723936615</v>
      </c>
      <c r="BB62" s="24">
        <f t="shared" si="38"/>
        <v>0.56100981767180924</v>
      </c>
      <c r="BC62" s="24">
        <f t="shared" si="38"/>
        <v>0.58372921615201889</v>
      </c>
      <c r="BD62" s="24">
        <f t="shared" si="36"/>
        <v>0.2921228304405874</v>
      </c>
      <c r="BE62" s="24">
        <f t="shared" si="36"/>
        <v>0.52282036278525457</v>
      </c>
      <c r="BF62" s="24">
        <f t="shared" si="36"/>
        <v>0.58361988121287922</v>
      </c>
      <c r="BG62" s="24">
        <f t="shared" si="36"/>
        <v>0.61857707509881399</v>
      </c>
      <c r="BH62" s="24">
        <f t="shared" si="36"/>
        <v>0.35628125919388065</v>
      </c>
      <c r="BI62" s="24">
        <f t="shared" si="36"/>
        <v>0.51172300981461283</v>
      </c>
      <c r="BJ62" s="24">
        <f t="shared" si="36"/>
        <v>0.5619858989424209</v>
      </c>
      <c r="BK62" s="24">
        <f t="shared" si="36"/>
        <v>0.38210399032648112</v>
      </c>
      <c r="BL62" s="24">
        <f t="shared" si="39"/>
        <v>0.51671943074924997</v>
      </c>
      <c r="BM62" s="24">
        <f t="shared" si="39"/>
        <v>0.53811690863012118</v>
      </c>
      <c r="BN62" s="24">
        <f t="shared" si="39"/>
        <v>0.55763247223592471</v>
      </c>
      <c r="BO62" s="24">
        <f t="shared" si="39"/>
        <v>0.53503637431646744</v>
      </c>
      <c r="BP62" s="24" t="e">
        <f t="shared" si="39"/>
        <v>#DIV/0!</v>
      </c>
      <c r="BQ62" s="24">
        <f t="shared" si="39"/>
        <v>0.53854141454758353</v>
      </c>
      <c r="BR62" s="21"/>
      <c r="BS62" s="35">
        <f t="shared" si="13"/>
        <v>44440</v>
      </c>
      <c r="BT62" s="24">
        <f t="shared" si="14"/>
        <v>8.0973689495882923E-3</v>
      </c>
      <c r="BU62" s="24">
        <f t="shared" si="15"/>
        <v>1.7338421369752985E-3</v>
      </c>
      <c r="BV62" s="24">
        <f t="shared" si="16"/>
        <v>6.0021691102630937E-3</v>
      </c>
      <c r="BW62" s="24">
        <f t="shared" si="17"/>
        <v>1.2184776059449712E-3</v>
      </c>
      <c r="BX62" s="24">
        <f t="shared" si="18"/>
        <v>2.5311709178549944E-3</v>
      </c>
      <c r="BY62" s="24">
        <f t="shared" si="19"/>
        <v>4.4539064069090252E-3</v>
      </c>
      <c r="BZ62" s="24">
        <f t="shared" si="20"/>
        <v>4.4460534243824113E-3</v>
      </c>
      <c r="CA62" s="24">
        <f t="shared" si="21"/>
        <v>1.0158666398875275E-3</v>
      </c>
      <c r="CB62" s="24">
        <f t="shared" si="22"/>
        <v>2.5321148825065238E-3</v>
      </c>
      <c r="CC62" s="24">
        <f t="shared" si="23"/>
        <v>1.0857200241012274E-3</v>
      </c>
      <c r="CD62" s="24">
        <f t="shared" si="24"/>
        <v>4.6373167302671122E-3</v>
      </c>
      <c r="CE62" s="24">
        <f t="shared" si="25"/>
        <v>5.9891544486844579E-4</v>
      </c>
      <c r="CF62" s="24">
        <f t="shared" si="26"/>
        <v>3.8352922273548924E-2</v>
      </c>
      <c r="CG62" s="21"/>
    </row>
    <row r="63" spans="1:85" x14ac:dyDescent="0.25">
      <c r="A63" s="31">
        <f>+[1]NAC!A64</f>
        <v>44470</v>
      </c>
      <c r="B63" s="17">
        <f>+[1]GBA!B64</f>
        <v>536.5</v>
      </c>
      <c r="C63" s="17">
        <f>+[1]GBA!C64</f>
        <v>564.5</v>
      </c>
      <c r="D63" s="17">
        <f>+[1]GBA!D64</f>
        <v>460.2</v>
      </c>
      <c r="E63" s="17">
        <f>+[1]GBA!E64</f>
        <v>589.79999999999995</v>
      </c>
      <c r="F63" s="17">
        <f>+[1]GBA!F64</f>
        <v>445.2</v>
      </c>
      <c r="G63" s="17">
        <f>+[1]GBA!G64</f>
        <v>553.20000000000005</v>
      </c>
      <c r="H63" s="17">
        <f>+[1]GBA!H64</f>
        <v>588.5</v>
      </c>
      <c r="I63" s="17">
        <f>+[1]GBA!I64</f>
        <v>550.29999999999995</v>
      </c>
      <c r="J63" s="17">
        <f>+[1]GBA!J64</f>
        <v>488.8</v>
      </c>
      <c r="K63" s="17">
        <f>+[1]GBA!K64</f>
        <v>545.20000000000005</v>
      </c>
      <c r="L63" s="17">
        <f>+[1]GBA!L64</f>
        <v>511.5</v>
      </c>
      <c r="M63" s="17">
        <f>+[1]GBA!M64</f>
        <v>511.3</v>
      </c>
      <c r="N63" s="17">
        <f>+[1]GBA!N64</f>
        <v>479.1</v>
      </c>
      <c r="O63" s="18">
        <f>+[1]GBA!R64</f>
        <v>608.29999999999995</v>
      </c>
      <c r="P63" s="19">
        <f>+[1]GBA!S64</f>
        <v>549.29999999999995</v>
      </c>
      <c r="Q63" s="20">
        <f>+[1]GBA!T64</f>
        <v>466.6</v>
      </c>
      <c r="R63" s="18">
        <f t="shared" si="4"/>
        <v>536.55016000000001</v>
      </c>
      <c r="S63" s="19">
        <f t="shared" si="5"/>
        <v>545.21776689829449</v>
      </c>
      <c r="T63" s="19">
        <f t="shared" si="6"/>
        <v>540.46585632340884</v>
      </c>
      <c r="U63" s="19">
        <f t="shared" si="7"/>
        <v>552.73430345362829</v>
      </c>
      <c r="V63" s="19"/>
      <c r="W63" s="20">
        <f t="shared" si="8"/>
        <v>552.39465281784965</v>
      </c>
      <c r="X63" s="21"/>
      <c r="Y63" s="41">
        <f t="shared" si="37"/>
        <v>3.771760154738879E-2</v>
      </c>
      <c r="Z63" s="24">
        <f t="shared" si="37"/>
        <v>3.5589800036690544E-2</v>
      </c>
      <c r="AA63" s="24">
        <f t="shared" si="37"/>
        <v>1.4550264550264425E-2</v>
      </c>
      <c r="AB63" s="24">
        <f t="shared" si="37"/>
        <v>5.8316884981159056E-2</v>
      </c>
      <c r="AC63" s="24">
        <f t="shared" si="37"/>
        <v>2.9364161849710912E-2</v>
      </c>
      <c r="AD63" s="24">
        <f t="shared" si="37"/>
        <v>2.7870680044593144E-2</v>
      </c>
      <c r="AE63" s="24">
        <f t="shared" si="37"/>
        <v>5.7502246181491357E-2</v>
      </c>
      <c r="AF63" s="24">
        <f t="shared" si="37"/>
        <v>3.1683539557555207E-2</v>
      </c>
      <c r="AG63" s="24">
        <f t="shared" si="37"/>
        <v>1.0126059103120477E-2</v>
      </c>
      <c r="AH63" s="24">
        <f t="shared" si="37"/>
        <v>4.7454370797310297E-2</v>
      </c>
      <c r="AI63" s="24">
        <f t="shared" si="37"/>
        <v>9.6723253059611825E-3</v>
      </c>
      <c r="AJ63" s="24">
        <f t="shared" si="37"/>
        <v>4.0496540496540501E-2</v>
      </c>
      <c r="AK63" s="24">
        <f t="shared" si="35"/>
        <v>3.9262472885032595E-2</v>
      </c>
      <c r="AL63" s="24">
        <f t="shared" si="35"/>
        <v>9.7024346257889915E-2</v>
      </c>
      <c r="AM63" s="24">
        <f t="shared" si="35"/>
        <v>3.3101372954673414E-2</v>
      </c>
      <c r="AN63" s="24">
        <f t="shared" si="35"/>
        <v>2.0559930008748895E-2</v>
      </c>
      <c r="AO63" s="24">
        <f t="shared" si="34"/>
        <v>3.7702021115310291E-2</v>
      </c>
      <c r="AP63" s="24">
        <f t="shared" si="34"/>
        <v>3.9458624561360844E-2</v>
      </c>
      <c r="AQ63" s="24">
        <f t="shared" si="34"/>
        <v>4.4016311100208538E-2</v>
      </c>
      <c r="AR63" s="24">
        <f t="shared" si="33"/>
        <v>4.5392339097855894E-2</v>
      </c>
      <c r="AS63" s="24" t="e">
        <f t="shared" si="33"/>
        <v>#DIV/0!</v>
      </c>
      <c r="AT63" s="24">
        <f t="shared" si="12"/>
        <v>4.075200869971507E-2</v>
      </c>
      <c r="AU63" s="21"/>
      <c r="AV63" s="24">
        <f t="shared" si="38"/>
        <v>0.51983002832861192</v>
      </c>
      <c r="AW63" s="24">
        <f t="shared" si="38"/>
        <v>0.49299127215022476</v>
      </c>
      <c r="AX63" s="24">
        <f t="shared" si="38"/>
        <v>0.52232881243797546</v>
      </c>
      <c r="AY63" s="24">
        <f t="shared" si="38"/>
        <v>0.6456473214285714</v>
      </c>
      <c r="AZ63" s="24">
        <f t="shared" si="38"/>
        <v>0.32499999999999996</v>
      </c>
      <c r="BA63" s="24">
        <f t="shared" si="38"/>
        <v>0.46893255443441317</v>
      </c>
      <c r="BB63" s="24">
        <f t="shared" si="38"/>
        <v>0.61012311901504779</v>
      </c>
      <c r="BC63" s="24">
        <f t="shared" si="38"/>
        <v>0.56914741944682046</v>
      </c>
      <c r="BD63" s="24">
        <f t="shared" si="36"/>
        <v>0.31221476510067125</v>
      </c>
      <c r="BE63" s="24">
        <f t="shared" si="36"/>
        <v>0.55682467161621951</v>
      </c>
      <c r="BF63" s="24">
        <f t="shared" si="36"/>
        <v>0.59843749999999996</v>
      </c>
      <c r="BG63" s="24">
        <f t="shared" si="36"/>
        <v>0.63042091836734682</v>
      </c>
      <c r="BH63" s="24">
        <f t="shared" si="36"/>
        <v>0.38308314087759832</v>
      </c>
      <c r="BI63" s="24">
        <f t="shared" si="36"/>
        <v>0.52074999999999982</v>
      </c>
      <c r="BJ63" s="24">
        <f t="shared" si="36"/>
        <v>0.56006816245384816</v>
      </c>
      <c r="BK63" s="24">
        <f t="shared" si="36"/>
        <v>0.39366786140979682</v>
      </c>
      <c r="BL63" s="24">
        <f t="shared" si="39"/>
        <v>0.51973030240485585</v>
      </c>
      <c r="BM63" s="24">
        <f t="shared" si="39"/>
        <v>0.53457408990093258</v>
      </c>
      <c r="BN63" s="24">
        <f t="shared" si="39"/>
        <v>0.56467430043997391</v>
      </c>
      <c r="BO63" s="24">
        <f t="shared" si="39"/>
        <v>0.540502427454844</v>
      </c>
      <c r="BP63" s="24" t="e">
        <f t="shared" si="39"/>
        <v>#DIV/0!</v>
      </c>
      <c r="BQ63" s="24">
        <f t="shared" si="39"/>
        <v>0.54899158855276897</v>
      </c>
      <c r="BR63" s="21"/>
      <c r="BS63" s="35">
        <f t="shared" si="13"/>
        <v>44470</v>
      </c>
      <c r="BT63" s="24">
        <f t="shared" si="14"/>
        <v>8.7956673114119831E-3</v>
      </c>
      <c r="BU63" s="24">
        <f t="shared" si="15"/>
        <v>4.1744680851063613E-4</v>
      </c>
      <c r="BV63" s="24">
        <f t="shared" si="16"/>
        <v>5.3370406189555131E-3</v>
      </c>
      <c r="BW63" s="24">
        <f t="shared" si="17"/>
        <v>2.5694777562862646E-3</v>
      </c>
      <c r="BX63" s="24">
        <f t="shared" si="18"/>
        <v>1.8191489361702128E-3</v>
      </c>
      <c r="BY63" s="24">
        <f t="shared" si="19"/>
        <v>5.4468085106382973E-3</v>
      </c>
      <c r="BZ63" s="24">
        <f t="shared" si="20"/>
        <v>3.7886073500967067E-3</v>
      </c>
      <c r="CA63" s="24">
        <f t="shared" si="21"/>
        <v>2.6632495164410246E-4</v>
      </c>
      <c r="CB63" s="24">
        <f t="shared" si="22"/>
        <v>3.5640618955512641E-3</v>
      </c>
      <c r="CC63" s="24">
        <f t="shared" si="23"/>
        <v>2.8622823984525978E-4</v>
      </c>
      <c r="CD63" s="24">
        <f t="shared" si="24"/>
        <v>4.1724564796905292E-3</v>
      </c>
      <c r="CE63" s="24">
        <f t="shared" si="25"/>
        <v>1.2428433268858814E-3</v>
      </c>
      <c r="CF63" s="24">
        <f t="shared" si="26"/>
        <v>3.7706112185686647E-2</v>
      </c>
      <c r="CG63" s="21"/>
    </row>
    <row r="64" spans="1:85" x14ac:dyDescent="0.25">
      <c r="A64" s="31">
        <f>+[1]NAC!A65</f>
        <v>44501</v>
      </c>
      <c r="B64" s="17">
        <f>+[1]GBA!B65</f>
        <v>548.70000000000005</v>
      </c>
      <c r="C64" s="17">
        <f>+[1]GBA!C65</f>
        <v>574.70000000000005</v>
      </c>
      <c r="D64" s="17">
        <f>+[1]GBA!D65</f>
        <v>464.4</v>
      </c>
      <c r="E64" s="17">
        <f>+[1]GBA!E65</f>
        <v>609.4</v>
      </c>
      <c r="F64" s="17">
        <f>+[1]GBA!F65</f>
        <v>453.2</v>
      </c>
      <c r="G64" s="17">
        <f>+[1]GBA!G65</f>
        <v>568.4</v>
      </c>
      <c r="H64" s="17">
        <f>+[1]GBA!H65</f>
        <v>600.79999999999995</v>
      </c>
      <c r="I64" s="17">
        <f>+[1]GBA!I65</f>
        <v>559.4</v>
      </c>
      <c r="J64" s="17">
        <f>+[1]GBA!J65</f>
        <v>488.3</v>
      </c>
      <c r="K64" s="17">
        <f>+[1]GBA!K65</f>
        <v>550.20000000000005</v>
      </c>
      <c r="L64" s="17">
        <f>+[1]GBA!L65</f>
        <v>513.5</v>
      </c>
      <c r="M64" s="17">
        <f>+[1]GBA!M65</f>
        <v>541.9</v>
      </c>
      <c r="N64" s="17">
        <f>+[1]GBA!N65</f>
        <v>488.4</v>
      </c>
      <c r="O64" s="18">
        <f>+[1]GBA!R65</f>
        <v>599</v>
      </c>
      <c r="P64" s="19">
        <f>+[1]GBA!S65</f>
        <v>567.70000000000005</v>
      </c>
      <c r="Q64" s="20">
        <f>+[1]GBA!T65</f>
        <v>470.2</v>
      </c>
      <c r="R64" s="18">
        <f t="shared" si="4"/>
        <v>548.73588999999993</v>
      </c>
      <c r="S64" s="19">
        <f t="shared" si="5"/>
        <v>559.69264055590656</v>
      </c>
      <c r="T64" s="19">
        <f t="shared" si="6"/>
        <v>558.59552034963133</v>
      </c>
      <c r="U64" s="19">
        <f t="shared" si="7"/>
        <v>565.61839348079161</v>
      </c>
      <c r="V64" s="19"/>
      <c r="W64" s="20">
        <f t="shared" si="8"/>
        <v>562.98066935949203</v>
      </c>
      <c r="X64" s="21"/>
      <c r="Y64" s="41">
        <f t="shared" si="37"/>
        <v>2.2739981360671013E-2</v>
      </c>
      <c r="Z64" s="24">
        <f t="shared" si="37"/>
        <v>1.8069087688219687E-2</v>
      </c>
      <c r="AA64" s="24">
        <f t="shared" si="37"/>
        <v>9.126466753585305E-3</v>
      </c>
      <c r="AB64" s="24">
        <f t="shared" si="37"/>
        <v>3.3231603933536746E-2</v>
      </c>
      <c r="AC64" s="24">
        <f t="shared" si="37"/>
        <v>1.7969451931716174E-2</v>
      </c>
      <c r="AD64" s="24">
        <f t="shared" si="37"/>
        <v>2.7476500361532707E-2</v>
      </c>
      <c r="AE64" s="24">
        <f t="shared" si="37"/>
        <v>2.0900594732370381E-2</v>
      </c>
      <c r="AF64" s="24">
        <f t="shared" si="37"/>
        <v>1.6536434671997169E-2</v>
      </c>
      <c r="AG64" s="24">
        <f t="shared" si="37"/>
        <v>-1.0229132569558042E-3</v>
      </c>
      <c r="AH64" s="24">
        <f t="shared" si="37"/>
        <v>9.1709464416727116E-3</v>
      </c>
      <c r="AI64" s="24">
        <f t="shared" si="37"/>
        <v>3.910068426197455E-3</v>
      </c>
      <c r="AJ64" s="24">
        <f t="shared" si="37"/>
        <v>5.9847447682378263E-2</v>
      </c>
      <c r="AK64" s="24">
        <f t="shared" si="35"/>
        <v>1.9411396368190337E-2</v>
      </c>
      <c r="AL64" s="24">
        <f t="shared" si="35"/>
        <v>-1.5288508959394931E-2</v>
      </c>
      <c r="AM64" s="24">
        <f t="shared" si="35"/>
        <v>3.349717822683429E-2</v>
      </c>
      <c r="AN64" s="24">
        <f t="shared" si="35"/>
        <v>7.7153879125588798E-3</v>
      </c>
      <c r="AO64" s="24">
        <f t="shared" si="34"/>
        <v>2.2711259651846838E-2</v>
      </c>
      <c r="AP64" s="24">
        <f t="shared" si="34"/>
        <v>2.6548793044582242E-2</v>
      </c>
      <c r="AQ64" s="24">
        <f t="shared" si="34"/>
        <v>3.3544513153063837E-2</v>
      </c>
      <c r="AR64" s="24">
        <f t="shared" si="33"/>
        <v>2.3309734797822612E-2</v>
      </c>
      <c r="AS64" s="24" t="e">
        <f t="shared" si="33"/>
        <v>#DIV/0!</v>
      </c>
      <c r="AT64" s="24">
        <f t="shared" si="12"/>
        <v>1.9163864978854361E-2</v>
      </c>
      <c r="AU64" s="21"/>
      <c r="AV64" s="24">
        <f t="shared" si="38"/>
        <v>0.5094910591471804</v>
      </c>
      <c r="AW64" s="24">
        <f t="shared" si="38"/>
        <v>0.48808907301916116</v>
      </c>
      <c r="AX64" s="24">
        <f t="shared" si="38"/>
        <v>0.49999999999999978</v>
      </c>
      <c r="AY64" s="24">
        <f t="shared" si="38"/>
        <v>0.65059588299024917</v>
      </c>
      <c r="AZ64" s="24">
        <f t="shared" si="38"/>
        <v>0.31667635095874491</v>
      </c>
      <c r="BA64" s="24">
        <f t="shared" si="38"/>
        <v>0.45222278998467047</v>
      </c>
      <c r="BB64" s="24">
        <f t="shared" si="38"/>
        <v>0.5894179894179894</v>
      </c>
      <c r="BC64" s="24">
        <f t="shared" si="38"/>
        <v>0.53218296357162398</v>
      </c>
      <c r="BD64" s="24">
        <f t="shared" si="36"/>
        <v>0.33488244942591572</v>
      </c>
      <c r="BE64" s="24">
        <f t="shared" si="36"/>
        <v>0.48903924221921535</v>
      </c>
      <c r="BF64" s="24">
        <f t="shared" si="36"/>
        <v>0.59720062208398139</v>
      </c>
      <c r="BG64" s="24">
        <f t="shared" si="36"/>
        <v>0.66995377503852072</v>
      </c>
      <c r="BH64" s="24">
        <f t="shared" si="36"/>
        <v>0.36462699077954741</v>
      </c>
      <c r="BI64" s="24">
        <f t="shared" si="36"/>
        <v>0.48745964738018377</v>
      </c>
      <c r="BJ64" s="24">
        <f t="shared" si="36"/>
        <v>0.54897680763983647</v>
      </c>
      <c r="BK64" s="24">
        <f t="shared" si="36"/>
        <v>0.3944246737841044</v>
      </c>
      <c r="BL64" s="24">
        <f t="shared" si="39"/>
        <v>0.50937511776179267</v>
      </c>
      <c r="BM64" s="24">
        <f t="shared" si="39"/>
        <v>0.527699961302867</v>
      </c>
      <c r="BN64" s="24">
        <f t="shared" si="39"/>
        <v>0.5571385180787507</v>
      </c>
      <c r="BO64" s="24">
        <f t="shared" si="39"/>
        <v>0.51586843089683088</v>
      </c>
      <c r="BP64" s="24" t="e">
        <f t="shared" si="39"/>
        <v>#DIV/0!</v>
      </c>
      <c r="BQ64" s="24">
        <f t="shared" si="39"/>
        <v>0.52664557655931121</v>
      </c>
      <c r="BR64" s="21"/>
      <c r="BS64" s="35">
        <f t="shared" si="13"/>
        <v>44501</v>
      </c>
      <c r="BT64" s="24">
        <f t="shared" si="14"/>
        <v>4.4564398881640462E-3</v>
      </c>
      <c r="BU64" s="24">
        <f t="shared" si="15"/>
        <v>2.5599254426840565E-4</v>
      </c>
      <c r="BV64" s="24">
        <f t="shared" si="16"/>
        <v>3.1016589002795941E-3</v>
      </c>
      <c r="BW64" s="24">
        <f t="shared" si="17"/>
        <v>1.5597390493942217E-3</v>
      </c>
      <c r="BX64" s="24">
        <f t="shared" si="18"/>
        <v>1.7764026095060501E-3</v>
      </c>
      <c r="BY64" s="24">
        <f t="shared" si="19"/>
        <v>2.0175209692450996E-3</v>
      </c>
      <c r="BZ64" s="24">
        <f t="shared" si="20"/>
        <v>1.9658713886300141E-3</v>
      </c>
      <c r="CA64" s="24">
        <f t="shared" si="21"/>
        <v>-2.6188257222739982E-5</v>
      </c>
      <c r="CB64" s="24">
        <f t="shared" si="22"/>
        <v>6.9524697110904003E-4</v>
      </c>
      <c r="CC64" s="24">
        <f t="shared" si="23"/>
        <v>1.1258154706430568E-4</v>
      </c>
      <c r="CD64" s="24">
        <f t="shared" si="24"/>
        <v>6.1827399813606642E-3</v>
      </c>
      <c r="CE64" s="24">
        <f t="shared" si="25"/>
        <v>6.1537744641192605E-4</v>
      </c>
      <c r="CF64" s="24">
        <f t="shared" si="26"/>
        <v>2.2713383038210622E-2</v>
      </c>
      <c r="CG64" s="21"/>
    </row>
    <row r="65" spans="1:85" x14ac:dyDescent="0.25">
      <c r="A65" s="31">
        <f>+[1]NAC!A66</f>
        <v>44531</v>
      </c>
      <c r="B65" s="17">
        <f>+[1]GBA!B66</f>
        <v>571</v>
      </c>
      <c r="C65" s="17">
        <f>+[1]GBA!C66</f>
        <v>596.9</v>
      </c>
      <c r="D65" s="17">
        <f>+[1]GBA!D66</f>
        <v>488.4</v>
      </c>
      <c r="E65" s="17">
        <f>+[1]GBA!E66</f>
        <v>642.1</v>
      </c>
      <c r="F65" s="17">
        <f>+[1]GBA!F66</f>
        <v>464.4</v>
      </c>
      <c r="G65" s="17">
        <f>+[1]GBA!G66</f>
        <v>588.29999999999995</v>
      </c>
      <c r="H65" s="17">
        <f>+[1]GBA!H66</f>
        <v>603.20000000000005</v>
      </c>
      <c r="I65" s="17">
        <f>+[1]GBA!I66</f>
        <v>597.1</v>
      </c>
      <c r="J65" s="17">
        <f>+[1]GBA!J66</f>
        <v>495.8</v>
      </c>
      <c r="K65" s="17">
        <f>+[1]GBA!K66</f>
        <v>575.1</v>
      </c>
      <c r="L65" s="17">
        <f>+[1]GBA!L66</f>
        <v>521.79999999999995</v>
      </c>
      <c r="M65" s="17">
        <f>+[1]GBA!M66</f>
        <v>575.9</v>
      </c>
      <c r="N65" s="17">
        <f>+[1]GBA!N66</f>
        <v>502.4</v>
      </c>
      <c r="O65" s="18">
        <f>+[1]GBA!R66</f>
        <v>629.1</v>
      </c>
      <c r="P65" s="19">
        <f>+[1]GBA!S66</f>
        <v>593.9</v>
      </c>
      <c r="Q65" s="20">
        <f>+[1]GBA!T66</f>
        <v>477.5</v>
      </c>
      <c r="R65" s="18">
        <f t="shared" si="4"/>
        <v>571.00202999999999</v>
      </c>
      <c r="S65" s="19">
        <f t="shared" si="5"/>
        <v>585.044156664561</v>
      </c>
      <c r="T65" s="19">
        <f t="shared" si="6"/>
        <v>586.08555039606665</v>
      </c>
      <c r="U65" s="19">
        <f t="shared" si="7"/>
        <v>590.3700426852929</v>
      </c>
      <c r="V65" s="19"/>
      <c r="W65" s="20">
        <f t="shared" si="8"/>
        <v>584.94747066743605</v>
      </c>
      <c r="X65" s="21"/>
      <c r="Y65" s="41">
        <f t="shared" si="37"/>
        <v>4.0641516311281212E-2</v>
      </c>
      <c r="Z65" s="24">
        <f t="shared" si="37"/>
        <v>3.8628849834696277E-2</v>
      </c>
      <c r="AA65" s="24">
        <f t="shared" si="37"/>
        <v>5.1679586563307511E-2</v>
      </c>
      <c r="AB65" s="24">
        <f t="shared" si="37"/>
        <v>5.3659337052838874E-2</v>
      </c>
      <c r="AC65" s="24">
        <f t="shared" si="37"/>
        <v>2.4713150926743088E-2</v>
      </c>
      <c r="AD65" s="24">
        <f t="shared" si="37"/>
        <v>3.5010555946516586E-2</v>
      </c>
      <c r="AE65" s="24">
        <f t="shared" si="37"/>
        <v>3.9946737683089761E-3</v>
      </c>
      <c r="AF65" s="24">
        <f t="shared" si="37"/>
        <v>6.7393636038612925E-2</v>
      </c>
      <c r="AG65" s="24">
        <f t="shared" si="37"/>
        <v>1.5359410198648282E-2</v>
      </c>
      <c r="AH65" s="24">
        <f t="shared" si="37"/>
        <v>4.5256270447110003E-2</v>
      </c>
      <c r="AI65" s="24">
        <f t="shared" si="37"/>
        <v>1.6163583252190694E-2</v>
      </c>
      <c r="AJ65" s="24">
        <f t="shared" si="37"/>
        <v>6.2742203358553184E-2</v>
      </c>
      <c r="AK65" s="24">
        <f t="shared" si="35"/>
        <v>2.8665028665028736E-2</v>
      </c>
      <c r="AL65" s="24">
        <f t="shared" si="35"/>
        <v>5.0250417362270428E-2</v>
      </c>
      <c r="AM65" s="24">
        <f t="shared" si="35"/>
        <v>4.6151136163466555E-2</v>
      </c>
      <c r="AN65" s="24">
        <f t="shared" si="35"/>
        <v>1.5525308379413127E-2</v>
      </c>
      <c r="AO65" s="24">
        <f t="shared" si="34"/>
        <v>4.0577152699088126E-2</v>
      </c>
      <c r="AP65" s="24">
        <f t="shared" si="34"/>
        <v>4.5295425152409363E-2</v>
      </c>
      <c r="AQ65" s="24">
        <f t="shared" si="34"/>
        <v>4.9212764952409671E-2</v>
      </c>
      <c r="AR65" s="24">
        <f t="shared" si="33"/>
        <v>4.3760332920187883E-2</v>
      </c>
      <c r="AS65" s="24" t="e">
        <f t="shared" si="33"/>
        <v>#DIV/0!</v>
      </c>
      <c r="AT65" s="24">
        <f t="shared" si="12"/>
        <v>3.9018748783925084E-2</v>
      </c>
      <c r="AU65" s="21"/>
      <c r="AV65" s="24">
        <f t="shared" si="38"/>
        <v>0.51418721824449731</v>
      </c>
      <c r="AW65" s="24">
        <f t="shared" si="38"/>
        <v>0.50390526581002781</v>
      </c>
      <c r="AX65" s="24">
        <f t="shared" si="38"/>
        <v>0.53440150801131003</v>
      </c>
      <c r="AY65" s="24">
        <f t="shared" si="38"/>
        <v>0.67257098202656951</v>
      </c>
      <c r="AZ65" s="24">
        <f t="shared" si="38"/>
        <v>0.2957589285714286</v>
      </c>
      <c r="BA65" s="24">
        <f t="shared" si="38"/>
        <v>0.47480571571822505</v>
      </c>
      <c r="BB65" s="24">
        <f t="shared" si="38"/>
        <v>0.50875437718859429</v>
      </c>
      <c r="BC65" s="24">
        <f t="shared" si="38"/>
        <v>0.55738132498695903</v>
      </c>
      <c r="BD65" s="24">
        <f t="shared" si="36"/>
        <v>0.35612691466083146</v>
      </c>
      <c r="BE65" s="24">
        <f t="shared" si="36"/>
        <v>0.48412903225806447</v>
      </c>
      <c r="BF65" s="24">
        <f t="shared" si="36"/>
        <v>0.62352209085252031</v>
      </c>
      <c r="BG65" s="24">
        <f t="shared" si="36"/>
        <v>0.68145985401459841</v>
      </c>
      <c r="BH65" s="24">
        <f t="shared" si="36"/>
        <v>0.38554881412024256</v>
      </c>
      <c r="BI65" s="24">
        <f t="shared" si="36"/>
        <v>0.53701441485462986</v>
      </c>
      <c r="BJ65" s="24">
        <f t="shared" si="36"/>
        <v>0.55146290491118077</v>
      </c>
      <c r="BK65" s="24">
        <f t="shared" si="36"/>
        <v>0.38165509259259256</v>
      </c>
      <c r="BL65" s="24">
        <f t="shared" si="39"/>
        <v>0.51443577058050538</v>
      </c>
      <c r="BM65" s="24">
        <f t="shared" si="39"/>
        <v>0.54384570193018456</v>
      </c>
      <c r="BN65" s="24">
        <f t="shared" si="39"/>
        <v>0.57178552869096033</v>
      </c>
      <c r="BO65" s="24">
        <f t="shared" si="39"/>
        <v>0.53081433479091267</v>
      </c>
      <c r="BP65" s="24" t="e">
        <f t="shared" si="39"/>
        <v>#DIV/0!</v>
      </c>
      <c r="BQ65" s="24">
        <f t="shared" si="39"/>
        <v>0.52834994555287529</v>
      </c>
      <c r="BR65" s="21"/>
      <c r="BS65" s="35">
        <f t="shared" si="13"/>
        <v>44531</v>
      </c>
      <c r="BT65" s="24">
        <f t="shared" si="14"/>
        <v>9.4836522689994221E-3</v>
      </c>
      <c r="BU65" s="24">
        <f t="shared" si="15"/>
        <v>1.4302897758337889E-3</v>
      </c>
      <c r="BV65" s="24">
        <f t="shared" si="16"/>
        <v>5.0596500820120349E-3</v>
      </c>
      <c r="BW65" s="24">
        <f t="shared" si="17"/>
        <v>2.1350829232731892E-3</v>
      </c>
      <c r="BX65" s="24">
        <f t="shared" si="18"/>
        <v>2.2739748496446118E-3</v>
      </c>
      <c r="BY65" s="24">
        <f t="shared" si="19"/>
        <v>3.8490978676874061E-4</v>
      </c>
      <c r="BZ65" s="24">
        <f t="shared" si="20"/>
        <v>7.9632403863677884E-3</v>
      </c>
      <c r="CA65" s="24">
        <f t="shared" si="21"/>
        <v>3.8408966648441768E-4</v>
      </c>
      <c r="CB65" s="24">
        <f t="shared" si="22"/>
        <v>3.3853471842536873E-3</v>
      </c>
      <c r="CC65" s="24">
        <f t="shared" si="23"/>
        <v>4.5682522325496373E-4</v>
      </c>
      <c r="CD65" s="24">
        <f t="shared" si="24"/>
        <v>6.7169673774375794E-3</v>
      </c>
      <c r="CE65" s="24">
        <f t="shared" si="25"/>
        <v>9.0577729178057211E-4</v>
      </c>
      <c r="CF65" s="24">
        <f t="shared" si="26"/>
        <v>4.05798068161108E-2</v>
      </c>
      <c r="CG65" s="21"/>
    </row>
    <row r="66" spans="1:85" x14ac:dyDescent="0.25">
      <c r="A66" s="31">
        <f>+[1]NAC!A67</f>
        <v>44562</v>
      </c>
      <c r="B66" s="17">
        <f>+[1]GBA!B67</f>
        <v>593.4</v>
      </c>
      <c r="C66" s="17">
        <f>+[1]GBA!C67</f>
        <v>627.79999999999995</v>
      </c>
      <c r="D66" s="17">
        <f>+[1]GBA!D67</f>
        <v>496.2</v>
      </c>
      <c r="E66" s="17">
        <f>+[1]GBA!E67</f>
        <v>654.9</v>
      </c>
      <c r="F66" s="17">
        <f>+[1]GBA!F67</f>
        <v>469</v>
      </c>
      <c r="G66" s="17">
        <f>+[1]GBA!G67</f>
        <v>609.4</v>
      </c>
      <c r="H66" s="17">
        <f>+[1]GBA!H67</f>
        <v>632.4</v>
      </c>
      <c r="I66" s="17">
        <f>+[1]GBA!I67</f>
        <v>608.9</v>
      </c>
      <c r="J66" s="17">
        <f>+[1]GBA!J67</f>
        <v>539.20000000000005</v>
      </c>
      <c r="K66" s="17">
        <f>+[1]GBA!K67</f>
        <v>604.5</v>
      </c>
      <c r="L66" s="17">
        <f>+[1]GBA!L67</f>
        <v>525.70000000000005</v>
      </c>
      <c r="M66" s="17">
        <f>+[1]GBA!M67</f>
        <v>610.1</v>
      </c>
      <c r="N66" s="17">
        <f>+[1]GBA!N67</f>
        <v>526.9</v>
      </c>
      <c r="O66" s="18">
        <f>+[1]GBA!R67</f>
        <v>687</v>
      </c>
      <c r="P66" s="19">
        <f>+[1]GBA!S67</f>
        <v>613.70000000000005</v>
      </c>
      <c r="Q66" s="20">
        <f>+[1]GBA!T67</f>
        <v>491.7</v>
      </c>
      <c r="R66" s="18">
        <f t="shared" si="4"/>
        <v>593.4357100000002</v>
      </c>
      <c r="S66" s="19">
        <f t="shared" si="5"/>
        <v>611.38335439039815</v>
      </c>
      <c r="T66" s="19">
        <f t="shared" si="6"/>
        <v>611.16055722480201</v>
      </c>
      <c r="U66" s="19">
        <f t="shared" si="7"/>
        <v>611.60667442762906</v>
      </c>
      <c r="V66" s="19"/>
      <c r="W66" s="20">
        <f t="shared" si="8"/>
        <v>605.61917676476253</v>
      </c>
      <c r="X66" s="21"/>
      <c r="Y66" s="41">
        <f t="shared" si="37"/>
        <v>3.9229422066549891E-2</v>
      </c>
      <c r="Z66" s="24">
        <f t="shared" si="37"/>
        <v>5.1767465237058108E-2</v>
      </c>
      <c r="AA66" s="24">
        <f t="shared" si="37"/>
        <v>1.5970515970515908E-2</v>
      </c>
      <c r="AB66" s="24">
        <f t="shared" si="37"/>
        <v>1.9934589627783827E-2</v>
      </c>
      <c r="AC66" s="24">
        <f t="shared" si="37"/>
        <v>9.9052540913007192E-3</v>
      </c>
      <c r="AD66" s="24">
        <f t="shared" si="37"/>
        <v>3.5866054733979302E-2</v>
      </c>
      <c r="AE66" s="24">
        <f t="shared" si="37"/>
        <v>4.8408488063660382E-2</v>
      </c>
      <c r="AF66" s="24">
        <f t="shared" si="37"/>
        <v>1.9762183888795803E-2</v>
      </c>
      <c r="AG66" s="24">
        <f t="shared" si="37"/>
        <v>8.7535296490520498E-2</v>
      </c>
      <c r="AH66" s="24">
        <f t="shared" si="37"/>
        <v>5.1121544079290482E-2</v>
      </c>
      <c r="AI66" s="24">
        <f t="shared" si="37"/>
        <v>7.4741280183980852E-3</v>
      </c>
      <c r="AJ66" s="24">
        <f t="shared" si="37"/>
        <v>5.9385309949644194E-2</v>
      </c>
      <c r="AK66" s="24">
        <f t="shared" si="35"/>
        <v>4.8765923566878921E-2</v>
      </c>
      <c r="AL66" s="24">
        <f t="shared" si="35"/>
        <v>9.203624225083451E-2</v>
      </c>
      <c r="AM66" s="24">
        <f t="shared" si="35"/>
        <v>3.3338945950496912E-2</v>
      </c>
      <c r="AN66" s="24">
        <f t="shared" si="35"/>
        <v>2.9738219895288021E-2</v>
      </c>
      <c r="AO66" s="24">
        <f t="shared" si="34"/>
        <v>3.9288266628404456E-2</v>
      </c>
      <c r="AP66" s="24">
        <f t="shared" si="34"/>
        <v>4.5020871374908733E-2</v>
      </c>
      <c r="AQ66" s="24">
        <f t="shared" si="34"/>
        <v>4.2783868006624814E-2</v>
      </c>
      <c r="AR66" s="24">
        <f t="shared" si="33"/>
        <v>3.5971729943717223E-2</v>
      </c>
      <c r="AS66" s="24" t="e">
        <f t="shared" si="33"/>
        <v>#DIV/0!</v>
      </c>
      <c r="AT66" s="24">
        <f t="shared" si="12"/>
        <v>3.5339422997657577E-2</v>
      </c>
      <c r="AU66" s="21"/>
      <c r="AV66" s="24">
        <f t="shared" si="38"/>
        <v>0.52388289676425281</v>
      </c>
      <c r="AW66" s="24">
        <f t="shared" si="38"/>
        <v>0.52120184153137861</v>
      </c>
      <c r="AX66" s="24">
        <f t="shared" si="38"/>
        <v>0.49728424864212428</v>
      </c>
      <c r="AY66" s="24">
        <f t="shared" si="38"/>
        <v>0.70413739266198272</v>
      </c>
      <c r="AZ66" s="24">
        <f t="shared" si="38"/>
        <v>0.3211267605633803</v>
      </c>
      <c r="BA66" s="24">
        <f t="shared" si="38"/>
        <v>0.48742982670246526</v>
      </c>
      <c r="BB66" s="24">
        <f t="shared" si="38"/>
        <v>0.53234795250787492</v>
      </c>
      <c r="BC66" s="24">
        <f t="shared" si="38"/>
        <v>0.54386409736308328</v>
      </c>
      <c r="BD66" s="24">
        <f t="shared" si="36"/>
        <v>0.26365127724396542</v>
      </c>
      <c r="BE66" s="24">
        <f t="shared" si="36"/>
        <v>0.49333003952569165</v>
      </c>
      <c r="BF66" s="24">
        <f t="shared" si="36"/>
        <v>0.62353304508956153</v>
      </c>
      <c r="BG66" s="24">
        <f t="shared" si="36"/>
        <v>0.68349889624724081</v>
      </c>
      <c r="BH66" s="24">
        <f t="shared" si="36"/>
        <v>0.42328471096704479</v>
      </c>
      <c r="BI66" s="24">
        <f t="shared" si="36"/>
        <v>0.64511494252873547</v>
      </c>
      <c r="BJ66" s="24">
        <f t="shared" si="36"/>
        <v>0.55406432008103335</v>
      </c>
      <c r="BK66" s="24">
        <f t="shared" si="36"/>
        <v>0.36356073211314466</v>
      </c>
      <c r="BL66" s="24">
        <f t="shared" si="39"/>
        <v>0.52380300780202393</v>
      </c>
      <c r="BM66" s="24">
        <f t="shared" si="39"/>
        <v>0.55777579031396551</v>
      </c>
      <c r="BN66" s="24">
        <f t="shared" si="39"/>
        <v>0.58753026118989982</v>
      </c>
      <c r="BO66" s="24">
        <f t="shared" si="39"/>
        <v>0.55044373424580106</v>
      </c>
      <c r="BP66" s="24" t="e">
        <f t="shared" si="39"/>
        <v>#DIV/0!</v>
      </c>
      <c r="BQ66" s="24">
        <f t="shared" si="39"/>
        <v>0.5325225916600016</v>
      </c>
      <c r="BR66" s="21"/>
      <c r="BS66" s="35">
        <f t="shared" si="13"/>
        <v>44562</v>
      </c>
      <c r="BT66" s="24">
        <f t="shared" si="14"/>
        <v>1.2684693520140096E-2</v>
      </c>
      <c r="BU66" s="24">
        <f t="shared" si="15"/>
        <v>4.4669001751313549E-4</v>
      </c>
      <c r="BV66" s="24">
        <f t="shared" si="16"/>
        <v>1.9031873905429005E-3</v>
      </c>
      <c r="BW66" s="24">
        <f t="shared" si="17"/>
        <v>8.4266199649737721E-4</v>
      </c>
      <c r="BX66" s="24">
        <f t="shared" si="18"/>
        <v>2.3169352014010534E-3</v>
      </c>
      <c r="BY66" s="24">
        <f t="shared" si="19"/>
        <v>4.5001751313485001E-3</v>
      </c>
      <c r="BZ66" s="24">
        <f t="shared" si="20"/>
        <v>2.3951313485113743E-3</v>
      </c>
      <c r="CA66" s="24">
        <f t="shared" si="21"/>
        <v>2.1357968476357282E-3</v>
      </c>
      <c r="CB66" s="24">
        <f t="shared" si="22"/>
        <v>3.841050788091065E-3</v>
      </c>
      <c r="CC66" s="24">
        <f t="shared" si="23"/>
        <v>2.0626970227671234E-4</v>
      </c>
      <c r="CD66" s="24">
        <f t="shared" si="24"/>
        <v>6.4926094570928279E-3</v>
      </c>
      <c r="CE66" s="24">
        <f t="shared" si="25"/>
        <v>1.5232049036777581E-3</v>
      </c>
      <c r="CF66" s="24">
        <f t="shared" si="26"/>
        <v>3.9288406304728525E-2</v>
      </c>
      <c r="CG66" s="21"/>
    </row>
    <row r="67" spans="1:85" x14ac:dyDescent="0.25">
      <c r="A67" s="31">
        <f>+[1]NAC!A68</f>
        <v>44593</v>
      </c>
      <c r="B67" s="17">
        <f>+[1]GBA!B68</f>
        <v>620.5</v>
      </c>
      <c r="C67" s="17">
        <f>+[1]GBA!C68</f>
        <v>681.5</v>
      </c>
      <c r="D67" s="17">
        <f>+[1]GBA!D68</f>
        <v>509.7</v>
      </c>
      <c r="E67" s="17">
        <f>+[1]GBA!E68</f>
        <v>673.8</v>
      </c>
      <c r="F67" s="17">
        <f>+[1]GBA!F68</f>
        <v>480.8</v>
      </c>
      <c r="G67" s="17">
        <f>+[1]GBA!G68</f>
        <v>635.6</v>
      </c>
      <c r="H67" s="17">
        <f>+[1]GBA!H68</f>
        <v>652.20000000000005</v>
      </c>
      <c r="I67" s="17">
        <f>+[1]GBA!I68</f>
        <v>633.79999999999995</v>
      </c>
      <c r="J67" s="17">
        <f>+[1]GBA!J68</f>
        <v>547.9</v>
      </c>
      <c r="K67" s="17">
        <f>+[1]GBA!K68</f>
        <v>612.9</v>
      </c>
      <c r="L67" s="17">
        <f>+[1]GBA!L68</f>
        <v>536.29999999999995</v>
      </c>
      <c r="M67" s="17">
        <f>+[1]GBA!M68</f>
        <v>637.1</v>
      </c>
      <c r="N67" s="17">
        <f>+[1]GBA!N68</f>
        <v>550.1</v>
      </c>
      <c r="O67" s="18">
        <f>+[1]GBA!R68</f>
        <v>744.1</v>
      </c>
      <c r="P67" s="19">
        <f>+[1]GBA!S68</f>
        <v>641.29999999999995</v>
      </c>
      <c r="Q67" s="20">
        <f>+[1]GBA!T68</f>
        <v>503.5</v>
      </c>
      <c r="R67" s="18">
        <f t="shared" si="4"/>
        <v>620.51601000000005</v>
      </c>
      <c r="S67" s="19">
        <f>+($C$3*$C67+$D$3*$D67+$E$3*$E67+$G$3*$G67+$K$3*$K67+$M$3*$M67+$N$3*$N67)/SUM($C$3:$E$3,$G$3,$K$3,$M$3:$N$3)</f>
        <v>644.00041061276067</v>
      </c>
      <c r="T67" s="19">
        <f t="shared" si="6"/>
        <v>631.98653373395257</v>
      </c>
      <c r="U67" s="19">
        <f t="shared" si="7"/>
        <v>629.8355840124176</v>
      </c>
      <c r="V67" s="19"/>
      <c r="W67" s="20">
        <f t="shared" si="8"/>
        <v>624.64300827082138</v>
      </c>
      <c r="X67" s="21"/>
      <c r="Y67" s="41">
        <f t="shared" si="37"/>
        <v>4.5669025952140174E-2</v>
      </c>
      <c r="Z67" s="24">
        <f t="shared" si="37"/>
        <v>8.5536795157693524E-2</v>
      </c>
      <c r="AA67" s="24">
        <f t="shared" si="37"/>
        <v>2.7206771463119672E-2</v>
      </c>
      <c r="AB67" s="24">
        <f t="shared" si="37"/>
        <v>2.8859367842418715E-2</v>
      </c>
      <c r="AC67" s="24">
        <f t="shared" si="37"/>
        <v>2.5159914712153508E-2</v>
      </c>
      <c r="AD67" s="24">
        <f t="shared" si="37"/>
        <v>4.2993107975057621E-2</v>
      </c>
      <c r="AE67" s="24">
        <f t="shared" si="37"/>
        <v>3.1309297912713641E-2</v>
      </c>
      <c r="AF67" s="24">
        <f t="shared" si="37"/>
        <v>4.0893414353752711E-2</v>
      </c>
      <c r="AG67" s="24">
        <f t="shared" si="37"/>
        <v>1.6135014836795136E-2</v>
      </c>
      <c r="AH67" s="24">
        <f t="shared" si="37"/>
        <v>1.3895781637716986E-2</v>
      </c>
      <c r="AI67" s="24">
        <f t="shared" si="37"/>
        <v>2.0163591401940018E-2</v>
      </c>
      <c r="AJ67" s="24">
        <f t="shared" si="37"/>
        <v>4.4255040157351155E-2</v>
      </c>
      <c r="AK67" s="24">
        <f t="shared" si="35"/>
        <v>4.403112545074972E-2</v>
      </c>
      <c r="AL67" s="24">
        <f t="shared" si="35"/>
        <v>8.3114992721979641E-2</v>
      </c>
      <c r="AM67" s="24">
        <f t="shared" si="35"/>
        <v>4.4973113899299255E-2</v>
      </c>
      <c r="AN67" s="24">
        <f t="shared" si="35"/>
        <v>2.3998372991661521E-2</v>
      </c>
      <c r="AO67" s="24">
        <f t="shared" si="34"/>
        <v>4.5633081298730449E-2</v>
      </c>
      <c r="AP67" s="24">
        <f t="shared" si="34"/>
        <v>5.3349598068276771E-2</v>
      </c>
      <c r="AQ67" s="24">
        <f t="shared" si="34"/>
        <v>3.4076113490894233E-2</v>
      </c>
      <c r="AR67" s="24">
        <f t="shared" si="33"/>
        <v>2.980495528739624E-2</v>
      </c>
      <c r="AS67" s="24" t="e">
        <f t="shared" si="33"/>
        <v>#DIV/0!</v>
      </c>
      <c r="AT67" s="24">
        <f t="shared" si="12"/>
        <v>3.1412201323750555E-2</v>
      </c>
      <c r="AU67" s="21"/>
      <c r="AV67" s="24">
        <f t="shared" si="38"/>
        <v>0.53779429987608429</v>
      </c>
      <c r="AW67" s="24">
        <f t="shared" si="38"/>
        <v>0.58783783783783794</v>
      </c>
      <c r="AX67" s="24">
        <f t="shared" si="38"/>
        <v>0.48427489807804314</v>
      </c>
      <c r="AY67" s="24">
        <f t="shared" si="38"/>
        <v>0.71406766726023885</v>
      </c>
      <c r="AZ67" s="24">
        <f t="shared" si="38"/>
        <v>0.32451790633608812</v>
      </c>
      <c r="BA67" s="24">
        <f t="shared" si="38"/>
        <v>0.47745234774523482</v>
      </c>
      <c r="BB67" s="24">
        <f t="shared" si="38"/>
        <v>0.53531073446327682</v>
      </c>
      <c r="BC67" s="24">
        <f t="shared" si="38"/>
        <v>0.53276904474002418</v>
      </c>
      <c r="BD67" s="24">
        <f t="shared" si="36"/>
        <v>0.27181987000928487</v>
      </c>
      <c r="BE67" s="24">
        <f t="shared" si="36"/>
        <v>0.47473532242540895</v>
      </c>
      <c r="BF67" s="24">
        <f t="shared" si="36"/>
        <v>0.65626930203829503</v>
      </c>
      <c r="BG67" s="24">
        <f t="shared" si="36"/>
        <v>0.66171100678142958</v>
      </c>
      <c r="BH67" s="24">
        <f t="shared" si="36"/>
        <v>0.43854602510460272</v>
      </c>
      <c r="BI67" s="24">
        <f t="shared" si="36"/>
        <v>0.72165664044423883</v>
      </c>
      <c r="BJ67" s="24">
        <f t="shared" si="36"/>
        <v>0.55730937348227272</v>
      </c>
      <c r="BK67" s="24">
        <f t="shared" si="36"/>
        <v>0.37493173129437474</v>
      </c>
      <c r="BL67" s="24">
        <f t="shared" si="39"/>
        <v>0.53790258301485583</v>
      </c>
      <c r="BM67" s="24">
        <f t="shared" si="39"/>
        <v>0.57858324360966362</v>
      </c>
      <c r="BN67" s="24">
        <f t="shared" si="39"/>
        <v>0.57945671039629731</v>
      </c>
      <c r="BO67" s="24">
        <f t="shared" si="39"/>
        <v>0.54687649062407284</v>
      </c>
      <c r="BP67" s="24" t="e">
        <f t="shared" si="39"/>
        <v>#DIV/0!</v>
      </c>
      <c r="BQ67" s="24">
        <f t="shared" si="39"/>
        <v>0.53099657087060725</v>
      </c>
      <c r="BR67" s="21"/>
      <c r="BS67" s="35">
        <f t="shared" si="13"/>
        <v>44593</v>
      </c>
      <c r="BT67" s="24">
        <f t="shared" si="14"/>
        <v>2.1212133468149662E-2</v>
      </c>
      <c r="BU67" s="24">
        <f t="shared" si="15"/>
        <v>7.4393326592517696E-4</v>
      </c>
      <c r="BV67" s="24">
        <f t="shared" si="16"/>
        <v>2.7040950455005028E-3</v>
      </c>
      <c r="BW67" s="24">
        <f t="shared" si="17"/>
        <v>2.0800134816312795E-3</v>
      </c>
      <c r="BX67" s="24">
        <f t="shared" si="18"/>
        <v>2.7683518705763446E-3</v>
      </c>
      <c r="BY67" s="24">
        <f t="shared" si="19"/>
        <v>2.936299292214368E-3</v>
      </c>
      <c r="BZ67" s="24">
        <f t="shared" si="20"/>
        <v>4.8633468149646064E-3</v>
      </c>
      <c r="CA67" s="24">
        <f t="shared" si="21"/>
        <v>4.1198179979777235E-4</v>
      </c>
      <c r="CB67" s="24">
        <f t="shared" si="22"/>
        <v>1.0560161779575299E-3</v>
      </c>
      <c r="CC67" s="24">
        <f t="shared" si="23"/>
        <v>5.3946747556453867E-4</v>
      </c>
      <c r="CD67" s="24">
        <f t="shared" si="24"/>
        <v>4.9322548028311423E-3</v>
      </c>
      <c r="CE67" s="24">
        <f t="shared" si="25"/>
        <v>1.3879339400067435E-3</v>
      </c>
      <c r="CF67" s="24">
        <f t="shared" si="26"/>
        <v>4.563582743511968E-2</v>
      </c>
      <c r="CG67" s="21"/>
    </row>
    <row r="68" spans="1:85" x14ac:dyDescent="0.25">
      <c r="A68" s="31">
        <f>+[1]NAC!A69</f>
        <v>44621</v>
      </c>
      <c r="B68" s="17">
        <f>+[1]GBA!B69</f>
        <v>661.9</v>
      </c>
      <c r="C68" s="17">
        <f>+[1]GBA!C69</f>
        <v>722.8</v>
      </c>
      <c r="D68" s="17">
        <f>+[1]GBA!D69</f>
        <v>540.4</v>
      </c>
      <c r="E68" s="17">
        <f>+[1]GBA!E69</f>
        <v>765.6</v>
      </c>
      <c r="F68" s="17">
        <f>+[1]GBA!F69</f>
        <v>521.1</v>
      </c>
      <c r="G68" s="17">
        <f>+[1]GBA!G69</f>
        <v>662.8</v>
      </c>
      <c r="H68" s="17">
        <f>+[1]GBA!H69</f>
        <v>688.1</v>
      </c>
      <c r="I68" s="17">
        <f>+[1]GBA!I69</f>
        <v>665.7</v>
      </c>
      <c r="J68" s="17">
        <f>+[1]GBA!J69</f>
        <v>558.4</v>
      </c>
      <c r="K68" s="17">
        <f>+[1]GBA!K69</f>
        <v>627.6</v>
      </c>
      <c r="L68" s="17">
        <f>+[1]GBA!L69</f>
        <v>655</v>
      </c>
      <c r="M68" s="17">
        <f>+[1]GBA!M69</f>
        <v>673.8</v>
      </c>
      <c r="N68" s="17">
        <f>+[1]GBA!N69</f>
        <v>582.4</v>
      </c>
      <c r="O68" s="18">
        <f>+[1]GBA!R69</f>
        <v>789.2</v>
      </c>
      <c r="P68" s="19">
        <f>+[1]GBA!S69</f>
        <v>680.7</v>
      </c>
      <c r="Q68" s="20">
        <f>+[1]GBA!T69</f>
        <v>549.1</v>
      </c>
      <c r="R68" s="18">
        <f t="shared" si="4"/>
        <v>661.87300999999991</v>
      </c>
      <c r="S68" s="19">
        <f t="shared" si="5"/>
        <v>685.70195830701221</v>
      </c>
      <c r="T68" s="19">
        <f t="shared" si="6"/>
        <v>674.92783392515707</v>
      </c>
      <c r="U68" s="19">
        <f t="shared" si="7"/>
        <v>675.40225067908432</v>
      </c>
      <c r="V68" s="19"/>
      <c r="W68" s="20">
        <f t="shared" si="8"/>
        <v>667.8796499326794</v>
      </c>
      <c r="X68" s="21"/>
      <c r="Y68" s="41">
        <f t="shared" si="37"/>
        <v>6.6720386784850927E-2</v>
      </c>
      <c r="Z68" s="24">
        <f t="shared" si="37"/>
        <v>6.0601614086573719E-2</v>
      </c>
      <c r="AA68" s="24">
        <f t="shared" si="37"/>
        <v>6.0231508730625771E-2</v>
      </c>
      <c r="AB68" s="24">
        <f t="shared" si="37"/>
        <v>0.13624220837043644</v>
      </c>
      <c r="AC68" s="24">
        <f t="shared" si="37"/>
        <v>8.3818635607321168E-2</v>
      </c>
      <c r="AD68" s="24">
        <f t="shared" si="37"/>
        <v>4.2794210195091109E-2</v>
      </c>
      <c r="AE68" s="24">
        <f t="shared" si="37"/>
        <v>5.5044464888071021E-2</v>
      </c>
      <c r="AF68" s="24">
        <f t="shared" si="37"/>
        <v>5.0331334805932659E-2</v>
      </c>
      <c r="AG68" s="24">
        <f t="shared" si="37"/>
        <v>1.9164081036685543E-2</v>
      </c>
      <c r="AH68" s="24">
        <f t="shared" si="37"/>
        <v>2.3984336759667269E-2</v>
      </c>
      <c r="AI68" s="24">
        <f t="shared" si="37"/>
        <v>0.22133134439679303</v>
      </c>
      <c r="AJ68" s="24">
        <f t="shared" si="37"/>
        <v>5.7604771621409423E-2</v>
      </c>
      <c r="AK68" s="24">
        <f t="shared" si="35"/>
        <v>5.8716596982366864E-2</v>
      </c>
      <c r="AL68" s="24">
        <f t="shared" si="35"/>
        <v>6.0610133046633541E-2</v>
      </c>
      <c r="AM68" s="24">
        <f t="shared" si="35"/>
        <v>6.1437704662404613E-2</v>
      </c>
      <c r="AN68" s="24">
        <f t="shared" si="35"/>
        <v>9.0566037735849036E-2</v>
      </c>
      <c r="AO68" s="24">
        <f t="shared" si="34"/>
        <v>6.6649368160540901E-2</v>
      </c>
      <c r="AP68" s="24">
        <f t="shared" si="34"/>
        <v>6.4753914760043108E-2</v>
      </c>
      <c r="AQ68" s="24">
        <f t="shared" si="34"/>
        <v>6.7946543002261883E-2</v>
      </c>
      <c r="AR68" s="24">
        <f t="shared" si="33"/>
        <v>7.2346923265879326E-2</v>
      </c>
      <c r="AS68" s="24" t="e">
        <f t="shared" si="33"/>
        <v>#DIV/0!</v>
      </c>
      <c r="AT68" s="24">
        <f t="shared" si="12"/>
        <v>6.9218163157782842E-2</v>
      </c>
      <c r="AU68" s="21"/>
      <c r="AV68" s="24">
        <f t="shared" si="38"/>
        <v>0.55924617196701987</v>
      </c>
      <c r="AW68" s="24">
        <f t="shared" si="38"/>
        <v>0.60550866281652582</v>
      </c>
      <c r="AX68" s="24">
        <f t="shared" si="38"/>
        <v>0.4809536859413539</v>
      </c>
      <c r="AY68" s="24">
        <f t="shared" si="38"/>
        <v>0.67564018384766911</v>
      </c>
      <c r="AZ68" s="24">
        <f t="shared" si="38"/>
        <v>0.42221615720524031</v>
      </c>
      <c r="BA68" s="24">
        <f t="shared" si="38"/>
        <v>0.49447576099210822</v>
      </c>
      <c r="BB68" s="24">
        <f t="shared" si="38"/>
        <v>0.55713962434940045</v>
      </c>
      <c r="BC68" s="24">
        <f t="shared" si="38"/>
        <v>0.55174825174825193</v>
      </c>
      <c r="BD68" s="24">
        <f t="shared" si="36"/>
        <v>0.29499072356215206</v>
      </c>
      <c r="BE68" s="24">
        <f t="shared" si="36"/>
        <v>0.45919553592187867</v>
      </c>
      <c r="BF68" s="24">
        <f t="shared" si="36"/>
        <v>0.55471160693092814</v>
      </c>
      <c r="BG68" s="24">
        <f t="shared" si="36"/>
        <v>0.71189024390243882</v>
      </c>
      <c r="BH68" s="24">
        <f t="shared" si="36"/>
        <v>0.49065779370360896</v>
      </c>
      <c r="BI68" s="24">
        <f t="shared" si="36"/>
        <v>0.64966555183946495</v>
      </c>
      <c r="BJ68" s="24">
        <f t="shared" si="36"/>
        <v>0.58412846171747757</v>
      </c>
      <c r="BK68" s="24">
        <f t="shared" si="36"/>
        <v>0.42697505197505192</v>
      </c>
      <c r="BL68" s="24">
        <f t="shared" si="39"/>
        <v>0.5593565633141071</v>
      </c>
      <c r="BM68" s="24">
        <f t="shared" si="39"/>
        <v>0.59229939740116322</v>
      </c>
      <c r="BN68" s="24">
        <f t="shared" si="39"/>
        <v>0.59187851086791055</v>
      </c>
      <c r="BO68" s="24">
        <f t="shared" si="39"/>
        <v>0.54638506801694509</v>
      </c>
      <c r="BP68" s="24" t="e">
        <f t="shared" si="39"/>
        <v>#DIV/0!</v>
      </c>
      <c r="BQ68" s="24">
        <f t="shared" si="39"/>
        <v>0.5364061400382345</v>
      </c>
      <c r="BR68" s="21"/>
      <c r="BS68" s="35">
        <f t="shared" si="13"/>
        <v>44621</v>
      </c>
      <c r="BT68" s="24">
        <f t="shared" si="14"/>
        <v>1.5601482675261869E-2</v>
      </c>
      <c r="BU68" s="24">
        <f t="shared" si="15"/>
        <v>1.6178726833199026E-3</v>
      </c>
      <c r="BV68" s="24">
        <f t="shared" si="16"/>
        <v>1.256054794520549E-2</v>
      </c>
      <c r="BW68" s="24">
        <f t="shared" si="17"/>
        <v>6.7935213537469799E-3</v>
      </c>
      <c r="BX68" s="24">
        <f t="shared" si="18"/>
        <v>2.7484931506849249E-3</v>
      </c>
      <c r="BY68" s="24">
        <f t="shared" si="19"/>
        <v>5.0913779210314232E-3</v>
      </c>
      <c r="BZ68" s="24">
        <f t="shared" si="20"/>
        <v>5.9584367445608549E-3</v>
      </c>
      <c r="CA68" s="24">
        <f t="shared" si="21"/>
        <v>4.7550362610797748E-4</v>
      </c>
      <c r="CB68" s="24">
        <f t="shared" si="22"/>
        <v>1.7673166800967015E-3</v>
      </c>
      <c r="CC68" s="24">
        <f t="shared" si="23"/>
        <v>5.7771796937953288E-3</v>
      </c>
      <c r="CD68" s="24">
        <f t="shared" si="24"/>
        <v>6.4114101531023244E-3</v>
      </c>
      <c r="CE68" s="24">
        <f t="shared" si="25"/>
        <v>1.8479452054794491E-3</v>
      </c>
      <c r="CF68" s="24">
        <f t="shared" si="26"/>
        <v>6.6651087832393222E-2</v>
      </c>
      <c r="CG68" s="21"/>
    </row>
    <row r="69" spans="1:85" x14ac:dyDescent="0.25">
      <c r="A69" s="31">
        <f>+[1]NAC!A70</f>
        <v>44652</v>
      </c>
      <c r="B69" s="17">
        <f>+[1]GBA!B70</f>
        <v>702.8</v>
      </c>
      <c r="C69" s="17">
        <f>+[1]GBA!C70</f>
        <v>765.7</v>
      </c>
      <c r="D69" s="17">
        <f>+[1]GBA!D70</f>
        <v>558.9</v>
      </c>
      <c r="E69" s="17">
        <f>+[1]GBA!E70</f>
        <v>847.2</v>
      </c>
      <c r="F69" s="17">
        <f>+[1]GBA!F70</f>
        <v>546.1</v>
      </c>
      <c r="G69" s="17">
        <f>+[1]GBA!G70</f>
        <v>699.4</v>
      </c>
      <c r="H69" s="17">
        <f>+[1]GBA!H70</f>
        <v>731</v>
      </c>
      <c r="I69" s="17">
        <f>+[1]GBA!I70</f>
        <v>705.6</v>
      </c>
      <c r="J69" s="17">
        <f>+[1]GBA!J70</f>
        <v>583</v>
      </c>
      <c r="K69" s="17">
        <f>+[1]GBA!K70</f>
        <v>664.3</v>
      </c>
      <c r="L69" s="17">
        <f>+[1]GBA!L70</f>
        <v>677.9</v>
      </c>
      <c r="M69" s="17">
        <f>+[1]GBA!M70</f>
        <v>719.5</v>
      </c>
      <c r="N69" s="17">
        <f>+[1]GBA!N70</f>
        <v>610.79999999999995</v>
      </c>
      <c r="O69" s="18">
        <f>+[1]GBA!R70</f>
        <v>835.4</v>
      </c>
      <c r="P69" s="19">
        <f>+[1]GBA!S70</f>
        <v>728.6</v>
      </c>
      <c r="Q69" s="20">
        <f>+[1]GBA!T70</f>
        <v>567.29999999999995</v>
      </c>
      <c r="R69" s="18">
        <f t="shared" si="4"/>
        <v>702.85373000000004</v>
      </c>
      <c r="S69" s="19">
        <f t="shared" si="5"/>
        <v>730.84294061907792</v>
      </c>
      <c r="T69" s="19">
        <f t="shared" si="6"/>
        <v>723.8832013111172</v>
      </c>
      <c r="U69" s="19">
        <f t="shared" si="7"/>
        <v>725.72696934419878</v>
      </c>
      <c r="V69" s="19"/>
      <c r="W69" s="20">
        <f t="shared" si="8"/>
        <v>711.64023850740523</v>
      </c>
      <c r="X69" s="21"/>
      <c r="Y69" s="41">
        <f t="shared" si="37"/>
        <v>6.1791811451880951E-2</v>
      </c>
      <c r="Z69" s="24">
        <f t="shared" si="37"/>
        <v>5.9352517985611586E-2</v>
      </c>
      <c r="AA69" s="24">
        <f t="shared" si="37"/>
        <v>3.4233900814211626E-2</v>
      </c>
      <c r="AB69" s="24">
        <f t="shared" si="37"/>
        <v>0.10658307210031359</v>
      </c>
      <c r="AC69" s="24">
        <f t="shared" si="37"/>
        <v>4.7975436576472852E-2</v>
      </c>
      <c r="AD69" s="24">
        <f t="shared" si="37"/>
        <v>5.5220277610138924E-2</v>
      </c>
      <c r="AE69" s="24">
        <f t="shared" si="37"/>
        <v>6.2345589303880233E-2</v>
      </c>
      <c r="AF69" s="24">
        <f t="shared" si="37"/>
        <v>5.9936908517350229E-2</v>
      </c>
      <c r="AG69" s="24">
        <f t="shared" si="37"/>
        <v>4.4054441260745092E-2</v>
      </c>
      <c r="AH69" s="24">
        <f t="shared" si="37"/>
        <v>5.8476736775015858E-2</v>
      </c>
      <c r="AI69" s="24">
        <f t="shared" si="37"/>
        <v>3.4961832061068732E-2</v>
      </c>
      <c r="AJ69" s="24">
        <f t="shared" si="37"/>
        <v>6.7824280201840281E-2</v>
      </c>
      <c r="AK69" s="24">
        <f t="shared" si="35"/>
        <v>4.8763736263736313E-2</v>
      </c>
      <c r="AL69" s="24">
        <f t="shared" si="35"/>
        <v>5.8540293968575741E-2</v>
      </c>
      <c r="AM69" s="24">
        <f t="shared" si="35"/>
        <v>7.0368738063757874E-2</v>
      </c>
      <c r="AN69" s="24">
        <f t="shared" si="35"/>
        <v>3.3145146603532849E-2</v>
      </c>
      <c r="AO69" s="24">
        <f t="shared" si="34"/>
        <v>6.1916288141134812E-2</v>
      </c>
      <c r="AP69" s="24">
        <f t="shared" si="34"/>
        <v>6.5831782693924534E-2</v>
      </c>
      <c r="AQ69" s="24">
        <f t="shared" si="34"/>
        <v>7.2534225031514632E-2</v>
      </c>
      <c r="AR69" s="24">
        <f t="shared" si="33"/>
        <v>7.4510735808942519E-2</v>
      </c>
      <c r="AS69" s="24" t="e">
        <f t="shared" si="33"/>
        <v>#DIV/0!</v>
      </c>
      <c r="AT69" s="24">
        <f t="shared" si="12"/>
        <v>6.5521667832126429E-2</v>
      </c>
      <c r="AU69" s="21"/>
      <c r="AV69" s="24">
        <f t="shared" si="38"/>
        <v>0.59040506902014034</v>
      </c>
      <c r="AW69" s="24">
        <f t="shared" si="38"/>
        <v>0.6243105642766229</v>
      </c>
      <c r="AX69" s="24">
        <f t="shared" si="38"/>
        <v>0.47505938242280288</v>
      </c>
      <c r="AY69" s="24">
        <f t="shared" si="38"/>
        <v>0.76684045881126184</v>
      </c>
      <c r="AZ69" s="24">
        <f t="shared" si="38"/>
        <v>0.43107966457023061</v>
      </c>
      <c r="BA69" s="24">
        <f t="shared" si="38"/>
        <v>0.50667815596725552</v>
      </c>
      <c r="BB69" s="24">
        <f t="shared" si="38"/>
        <v>0.59432933478734995</v>
      </c>
      <c r="BC69" s="24">
        <f t="shared" si="38"/>
        <v>0.56556467716884851</v>
      </c>
      <c r="BD69" s="24">
        <f t="shared" si="36"/>
        <v>0.34548811447034389</v>
      </c>
      <c r="BE69" s="24">
        <f t="shared" si="36"/>
        <v>0.50328128535867833</v>
      </c>
      <c r="BF69" s="24">
        <f t="shared" si="36"/>
        <v>0.5609026018880956</v>
      </c>
      <c r="BG69" s="24">
        <f t="shared" si="36"/>
        <v>0.77129492860659776</v>
      </c>
      <c r="BH69" s="24">
        <f t="shared" si="36"/>
        <v>0.50406303866042834</v>
      </c>
      <c r="BI69" s="24">
        <f t="shared" si="36"/>
        <v>0.72603305785123973</v>
      </c>
      <c r="BJ69" s="24">
        <f t="shared" si="36"/>
        <v>0.61803242282922488</v>
      </c>
      <c r="BK69" s="24">
        <f t="shared" si="36"/>
        <v>0.42466097438473116</v>
      </c>
      <c r="BL69" s="24">
        <f t="shared" si="39"/>
        <v>0.59050315459244329</v>
      </c>
      <c r="BM69" s="24">
        <f t="shared" si="39"/>
        <v>0.62880881697915458</v>
      </c>
      <c r="BN69" s="24">
        <f t="shared" si="39"/>
        <v>0.6437068556910821</v>
      </c>
      <c r="BO69" s="24">
        <f t="shared" si="39"/>
        <v>0.5957708197415672</v>
      </c>
      <c r="BP69" s="24" t="e">
        <f t="shared" si="39"/>
        <v>#DIV/0!</v>
      </c>
      <c r="BQ69" s="24">
        <f t="shared" si="39"/>
        <v>0.57390222352300069</v>
      </c>
      <c r="BR69" s="21"/>
      <c r="BS69" s="35">
        <f t="shared" si="13"/>
        <v>44652</v>
      </c>
      <c r="BT69" s="24">
        <f t="shared" si="14"/>
        <v>1.5192264692551779E-2</v>
      </c>
      <c r="BU69" s="24">
        <f t="shared" si="15"/>
        <v>9.1395981266052275E-4</v>
      </c>
      <c r="BV69" s="24">
        <f t="shared" si="16"/>
        <v>1.0466596162562325E-2</v>
      </c>
      <c r="BW69" s="24">
        <f t="shared" si="17"/>
        <v>3.9507478471068136E-3</v>
      </c>
      <c r="BX69" s="24">
        <f t="shared" si="18"/>
        <v>3.4670191871883998E-3</v>
      </c>
      <c r="BY69" s="24">
        <f t="shared" si="19"/>
        <v>5.7035806012992862E-3</v>
      </c>
      <c r="BZ69" s="24">
        <f t="shared" si="20"/>
        <v>6.9865689681220689E-3</v>
      </c>
      <c r="CA69" s="24">
        <f t="shared" si="21"/>
        <v>1.0443571536485885E-3</v>
      </c>
      <c r="CB69" s="24">
        <f t="shared" si="22"/>
        <v>4.1363045777307672E-3</v>
      </c>
      <c r="CC69" s="24">
        <f t="shared" si="23"/>
        <v>1.0448406103641024E-3</v>
      </c>
      <c r="CD69" s="24">
        <f t="shared" si="24"/>
        <v>7.4843329808128188E-3</v>
      </c>
      <c r="CE69" s="24">
        <f t="shared" si="25"/>
        <v>1.523190814322404E-3</v>
      </c>
      <c r="CF69" s="24">
        <f t="shared" si="26"/>
        <v>6.1913763408369869E-2</v>
      </c>
      <c r="CG69" s="21"/>
    </row>
    <row r="70" spans="1:85" x14ac:dyDescent="0.25">
      <c r="A70" s="31">
        <f>+[1]NAC!A71</f>
        <v>44682</v>
      </c>
      <c r="B70" s="17">
        <f>+[1]GBA!B71</f>
        <v>736.4</v>
      </c>
      <c r="C70" s="17">
        <f>+[1]GBA!C71</f>
        <v>799.1</v>
      </c>
      <c r="D70" s="17">
        <f>+[1]GBA!D71</f>
        <v>589.6</v>
      </c>
      <c r="E70" s="17">
        <f>+[1]GBA!E71</f>
        <v>889.3</v>
      </c>
      <c r="F70" s="17">
        <f>+[1]GBA!F71</f>
        <v>561.6</v>
      </c>
      <c r="G70" s="17">
        <f>+[1]GBA!G71</f>
        <v>736.6</v>
      </c>
      <c r="H70" s="17">
        <f>+[1]GBA!H71</f>
        <v>775.6</v>
      </c>
      <c r="I70" s="17">
        <f>+[1]GBA!I71</f>
        <v>743.7</v>
      </c>
      <c r="J70" s="17">
        <f>+[1]GBA!J71</f>
        <v>601</v>
      </c>
      <c r="K70" s="17">
        <f>+[1]GBA!K71</f>
        <v>698.7</v>
      </c>
      <c r="L70" s="17">
        <f>+[1]GBA!L71</f>
        <v>701</v>
      </c>
      <c r="M70" s="17">
        <f>+[1]GBA!M71</f>
        <v>757.2</v>
      </c>
      <c r="N70" s="17">
        <f>+[1]GBA!N71</f>
        <v>637.70000000000005</v>
      </c>
      <c r="O70" s="18">
        <f>+[1]GBA!R71</f>
        <v>859.4</v>
      </c>
      <c r="P70" s="19">
        <f>+[1]GBA!S71</f>
        <v>764.7</v>
      </c>
      <c r="Q70" s="20">
        <f>+[1]GBA!T71</f>
        <v>597.5</v>
      </c>
      <c r="R70" s="18">
        <f t="shared" ref="R70:R95" si="40">+SUMPRODUCT($C$3:$N$3,C70:N70)</f>
        <v>736.36648999999989</v>
      </c>
      <c r="S70" s="19">
        <f t="shared" ref="S70:S118" si="41">+($C$3*$C70+$D$3*$D70+$E$3*$E70+$G$3*$G70+$K$3*$K70+$M$3*$M70+$N$3*$N70)/SUM($C$3:$E$3,$G$3,$K$3,$M$3:$N$3)</f>
        <v>766.13581806696163</v>
      </c>
      <c r="T70" s="19">
        <f t="shared" ref="T70:T118" si="42">+($E$3*$E70+$G$3*$G70+$K$3*$K70+$M$3*$M70+$N$3*$N70)/SUM($E$3,$G$3,$K$3,$M$3:$N$3)</f>
        <v>760.79825184375864</v>
      </c>
      <c r="U70" s="19">
        <f t="shared" ref="U70:U118" si="43">+($E$3*$E70+$G$3*$G70+$K$3*$K70+$N$3*$N70)/SUM($E$3,$G$3,$K$3,$N$3)</f>
        <v>762.31183546759814</v>
      </c>
      <c r="V70" s="19"/>
      <c r="W70" s="20">
        <f t="shared" ref="W70:W118" si="44">($E$3*$E70+SUMPRODUCT($G$3:$L$3,$G70:$L70)+$N$3*$N70)/SUM($E$3,$G$3:$L$3,$N$3)</f>
        <v>748.13173687247559</v>
      </c>
      <c r="X70" s="21"/>
      <c r="Y70" s="41">
        <f t="shared" si="37"/>
        <v>4.7808764940239001E-2</v>
      </c>
      <c r="Z70" s="24">
        <f t="shared" si="37"/>
        <v>4.3620216795089428E-2</v>
      </c>
      <c r="AA70" s="24">
        <f t="shared" si="37"/>
        <v>5.4929325460726597E-2</v>
      </c>
      <c r="AB70" s="24">
        <f t="shared" ref="AB70:AJ95" si="45">+E70/E69-1</f>
        <v>4.9693106704437939E-2</v>
      </c>
      <c r="AC70" s="24">
        <f t="shared" si="45"/>
        <v>2.8383080021973983E-2</v>
      </c>
      <c r="AD70" s="24">
        <f t="shared" si="45"/>
        <v>5.3188447240491987E-2</v>
      </c>
      <c r="AE70" s="24">
        <f t="shared" si="45"/>
        <v>6.1012311901504912E-2</v>
      </c>
      <c r="AF70" s="24">
        <f t="shared" si="45"/>
        <v>5.3996598639455717E-2</v>
      </c>
      <c r="AG70" s="24">
        <f t="shared" si="45"/>
        <v>3.0874785591766818E-2</v>
      </c>
      <c r="AH70" s="24">
        <f t="shared" si="45"/>
        <v>5.1783832605750479E-2</v>
      </c>
      <c r="AI70" s="24">
        <f t="shared" si="45"/>
        <v>3.4075822392683364E-2</v>
      </c>
      <c r="AJ70" s="24">
        <f t="shared" si="45"/>
        <v>5.2397498262682474E-2</v>
      </c>
      <c r="AK70" s="24">
        <f t="shared" si="35"/>
        <v>4.4040602488539804E-2</v>
      </c>
      <c r="AL70" s="24">
        <f t="shared" si="35"/>
        <v>2.8728752693320647E-2</v>
      </c>
      <c r="AM70" s="24">
        <f t="shared" si="35"/>
        <v>4.9547076585231942E-2</v>
      </c>
      <c r="AN70" s="24">
        <f t="shared" si="35"/>
        <v>5.3234620130442556E-2</v>
      </c>
      <c r="AO70" s="24">
        <f t="shared" si="34"/>
        <v>4.7680987621705917E-2</v>
      </c>
      <c r="AP70" s="24">
        <f t="shared" si="34"/>
        <v>4.8290645618042083E-2</v>
      </c>
      <c r="AQ70" s="24">
        <f t="shared" si="34"/>
        <v>5.099586572223247E-2</v>
      </c>
      <c r="AR70" s="24">
        <f t="shared" si="33"/>
        <v>5.0411336037930576E-2</v>
      </c>
      <c r="AS70" s="24" t="e">
        <f t="shared" si="33"/>
        <v>#DIV/0!</v>
      </c>
      <c r="AT70" s="24">
        <f t="shared" si="12"/>
        <v>5.127801435400503E-2</v>
      </c>
      <c r="AU70" s="21"/>
      <c r="AV70" s="24">
        <f t="shared" si="38"/>
        <v>0.61208406304728546</v>
      </c>
      <c r="AW70" s="24">
        <f t="shared" si="38"/>
        <v>0.64491560312885965</v>
      </c>
      <c r="AX70" s="24">
        <f t="shared" si="38"/>
        <v>0.53822071484476908</v>
      </c>
      <c r="AY70" s="24">
        <f t="shared" si="38"/>
        <v>0.85116569525395502</v>
      </c>
      <c r="AZ70" s="24">
        <f t="shared" si="38"/>
        <v>0.43301862720081674</v>
      </c>
      <c r="BA70" s="24">
        <f t="shared" si="38"/>
        <v>0.55269814502529524</v>
      </c>
      <c r="BB70" s="24">
        <f t="shared" si="38"/>
        <v>0.60679511083488724</v>
      </c>
      <c r="BC70" s="24">
        <f t="shared" si="38"/>
        <v>0.5522855353788354</v>
      </c>
      <c r="BD70" s="24">
        <f t="shared" si="36"/>
        <v>0.36497842380195311</v>
      </c>
      <c r="BE70" s="24">
        <f t="shared" si="36"/>
        <v>0.52321778940483998</v>
      </c>
      <c r="BF70" s="24">
        <f t="shared" si="36"/>
        <v>0.5717488789237668</v>
      </c>
      <c r="BG70" s="24">
        <f t="shared" si="36"/>
        <v>0.78332548280734815</v>
      </c>
      <c r="BH70" s="24">
        <f t="shared" si="36"/>
        <v>0.53182800864760993</v>
      </c>
      <c r="BI70" s="24">
        <f t="shared" si="36"/>
        <v>0.77488641057414287</v>
      </c>
      <c r="BJ70" s="24">
        <f t="shared" si="36"/>
        <v>0.63993137465151206</v>
      </c>
      <c r="BK70" s="24">
        <f t="shared" si="36"/>
        <v>0.43526303146769152</v>
      </c>
      <c r="BL70" s="24">
        <f t="shared" si="39"/>
        <v>0.61200985796329666</v>
      </c>
      <c r="BM70" s="24">
        <f t="shared" si="39"/>
        <v>0.66158458789196795</v>
      </c>
      <c r="BN70" s="24">
        <f t="shared" si="39"/>
        <v>0.68238946357150487</v>
      </c>
      <c r="BO70" s="24">
        <f t="shared" si="39"/>
        <v>0.6435222023599223</v>
      </c>
      <c r="BP70" s="24" t="e">
        <f t="shared" si="39"/>
        <v>#DIV/0!</v>
      </c>
      <c r="BQ70" s="24">
        <f t="shared" si="39"/>
        <v>0.5981633396600472</v>
      </c>
      <c r="BR70" s="21"/>
      <c r="BS70" s="35">
        <f t="shared" si="13"/>
        <v>44682</v>
      </c>
      <c r="BT70" s="24">
        <f t="shared" si="14"/>
        <v>1.1139669891861119E-2</v>
      </c>
      <c r="BU70" s="24">
        <f t="shared" si="15"/>
        <v>1.4284149117814479E-3</v>
      </c>
      <c r="BV70" s="24">
        <f t="shared" si="16"/>
        <v>5.0857854297097225E-3</v>
      </c>
      <c r="BW70" s="24">
        <f t="shared" si="17"/>
        <v>2.3069151963574278E-3</v>
      </c>
      <c r="BX70" s="24">
        <f t="shared" si="18"/>
        <v>3.3187820147979556E-3</v>
      </c>
      <c r="BY70" s="24">
        <f t="shared" si="19"/>
        <v>5.584519066590782E-3</v>
      </c>
      <c r="BZ70" s="24">
        <f t="shared" si="20"/>
        <v>6.2831388730791166E-3</v>
      </c>
      <c r="CA70" s="24">
        <f t="shared" si="21"/>
        <v>7.1969265793966994E-4</v>
      </c>
      <c r="CB70" s="24">
        <f t="shared" si="22"/>
        <v>3.6514513375071242E-3</v>
      </c>
      <c r="CC70" s="24">
        <f t="shared" si="23"/>
        <v>9.9262948207171423E-4</v>
      </c>
      <c r="CD70" s="24">
        <f t="shared" si="24"/>
        <v>5.8148548662492958E-3</v>
      </c>
      <c r="CE70" s="24">
        <f t="shared" si="25"/>
        <v>1.3587791690381377E-3</v>
      </c>
      <c r="CF70" s="24">
        <f t="shared" si="26"/>
        <v>4.7684632896983513E-2</v>
      </c>
      <c r="CG70" s="21"/>
    </row>
    <row r="71" spans="1:85" x14ac:dyDescent="0.25">
      <c r="A71" s="31">
        <f>+[1]NAC!A72</f>
        <v>44713</v>
      </c>
      <c r="B71" s="17">
        <f>+[1]GBA!B72</f>
        <v>776.7</v>
      </c>
      <c r="C71" s="17">
        <f>+[1]GBA!C72</f>
        <v>838.8</v>
      </c>
      <c r="D71" s="17">
        <f>+[1]GBA!D72</f>
        <v>630.70000000000005</v>
      </c>
      <c r="E71" s="17">
        <f>+[1]GBA!E72</f>
        <v>938.6</v>
      </c>
      <c r="F71" s="17">
        <f>+[1]GBA!F72</f>
        <v>603.70000000000005</v>
      </c>
      <c r="G71" s="17">
        <f>+[1]GBA!G72</f>
        <v>782.7</v>
      </c>
      <c r="H71" s="17">
        <f>+[1]GBA!H72</f>
        <v>836.8</v>
      </c>
      <c r="I71" s="17">
        <f>+[1]GBA!I72</f>
        <v>769.3</v>
      </c>
      <c r="J71" s="17">
        <f>+[1]GBA!J72</f>
        <v>602.5</v>
      </c>
      <c r="K71" s="17">
        <f>+[1]GBA!K72</f>
        <v>735.3</v>
      </c>
      <c r="L71" s="17">
        <f>+[1]GBA!L72</f>
        <v>716.1</v>
      </c>
      <c r="M71" s="17">
        <f>+[1]GBA!M72</f>
        <v>807.1</v>
      </c>
      <c r="N71" s="17">
        <f>+[1]GBA!N72</f>
        <v>671.5</v>
      </c>
      <c r="O71" s="18">
        <f>+[1]GBA!R72</f>
        <v>920.5</v>
      </c>
      <c r="P71" s="19">
        <f>+[1]GBA!S72</f>
        <v>805.2</v>
      </c>
      <c r="Q71" s="20">
        <f>+[1]GBA!T72</f>
        <v>628.1</v>
      </c>
      <c r="R71" s="18">
        <f t="shared" si="40"/>
        <v>776.68606999999997</v>
      </c>
      <c r="S71" s="19">
        <f t="shared" si="41"/>
        <v>808.87920088439694</v>
      </c>
      <c r="T71" s="19">
        <f t="shared" si="42"/>
        <v>805.63698443048349</v>
      </c>
      <c r="U71" s="19">
        <f t="shared" si="43"/>
        <v>805.02157547535887</v>
      </c>
      <c r="V71" s="19"/>
      <c r="W71" s="20">
        <f t="shared" si="44"/>
        <v>786.32583189074819</v>
      </c>
      <c r="X71" s="21"/>
      <c r="Y71" s="41">
        <f t="shared" ref="Y71:AA95" si="46">+B71/B70-1</f>
        <v>5.4725692558392325E-2</v>
      </c>
      <c r="Z71" s="24">
        <f t="shared" si="46"/>
        <v>4.9680891002377603E-2</v>
      </c>
      <c r="AA71" s="24">
        <f t="shared" si="46"/>
        <v>6.9708276797828983E-2</v>
      </c>
      <c r="AB71" s="24">
        <f t="shared" si="45"/>
        <v>5.5436860452040992E-2</v>
      </c>
      <c r="AC71" s="24">
        <f t="shared" si="45"/>
        <v>7.4964387464387494E-2</v>
      </c>
      <c r="AD71" s="24">
        <f t="shared" si="45"/>
        <v>6.2584849307629753E-2</v>
      </c>
      <c r="AE71" s="24">
        <f t="shared" si="45"/>
        <v>7.890665291387311E-2</v>
      </c>
      <c r="AF71" s="24">
        <f t="shared" si="45"/>
        <v>3.4422482183676051E-2</v>
      </c>
      <c r="AG71" s="24">
        <f t="shared" si="45"/>
        <v>2.4958402662229595E-3</v>
      </c>
      <c r="AH71" s="24">
        <f t="shared" si="45"/>
        <v>5.2382996994418063E-2</v>
      </c>
      <c r="AI71" s="24">
        <f t="shared" si="45"/>
        <v>2.1540656205420783E-2</v>
      </c>
      <c r="AJ71" s="24">
        <f t="shared" si="45"/>
        <v>6.5900686740623327E-2</v>
      </c>
      <c r="AK71" s="24">
        <f t="shared" si="35"/>
        <v>5.3002979457424937E-2</v>
      </c>
      <c r="AL71" s="24">
        <f t="shared" si="35"/>
        <v>7.1096113567605368E-2</v>
      </c>
      <c r="AM71" s="24">
        <f t="shared" si="35"/>
        <v>5.2961945861121906E-2</v>
      </c>
      <c r="AN71" s="24">
        <f t="shared" si="35"/>
        <v>5.1213389121338881E-2</v>
      </c>
      <c r="AO71" s="24">
        <f t="shared" si="34"/>
        <v>5.4754772993540257E-2</v>
      </c>
      <c r="AP71" s="24">
        <f t="shared" si="34"/>
        <v>5.5790868680805517E-2</v>
      </c>
      <c r="AQ71" s="24">
        <f t="shared" si="34"/>
        <v>5.8936429569942161E-2</v>
      </c>
      <c r="AR71" s="24">
        <f t="shared" si="33"/>
        <v>5.602659964155321E-2</v>
      </c>
      <c r="AS71" s="24" t="e">
        <f t="shared" si="33"/>
        <v>#DIV/0!</v>
      </c>
      <c r="AT71" s="24">
        <f t="shared" si="33"/>
        <v>5.1052633026826166E-2</v>
      </c>
      <c r="AU71" s="21"/>
      <c r="AV71" s="24">
        <f t="shared" si="38"/>
        <v>0.6497451146983857</v>
      </c>
      <c r="AW71" s="24">
        <f t="shared" si="38"/>
        <v>0.66925373134328359</v>
      </c>
      <c r="AX71" s="24">
        <f t="shared" si="38"/>
        <v>0.55613126079447328</v>
      </c>
      <c r="AY71" s="24">
        <f t="shared" si="38"/>
        <v>0.87983176447025846</v>
      </c>
      <c r="AZ71" s="24">
        <f t="shared" si="38"/>
        <v>0.50811891081688731</v>
      </c>
      <c r="BA71" s="24">
        <f t="shared" si="38"/>
        <v>0.5979991833401388</v>
      </c>
      <c r="BB71" s="24">
        <f t="shared" si="38"/>
        <v>0.69701886027174997</v>
      </c>
      <c r="BC71" s="24">
        <f t="shared" si="38"/>
        <v>0.5544554455445545</v>
      </c>
      <c r="BD71" s="24">
        <f t="shared" si="36"/>
        <v>0.27892167268095935</v>
      </c>
      <c r="BE71" s="24">
        <f t="shared" si="36"/>
        <v>0.57418111753371859</v>
      </c>
      <c r="BF71" s="24">
        <f t="shared" si="36"/>
        <v>0.5895671476137625</v>
      </c>
      <c r="BG71" s="24">
        <f t="shared" si="36"/>
        <v>0.8486028401282637</v>
      </c>
      <c r="BH71" s="24">
        <f t="shared" si="36"/>
        <v>0.58709524935003543</v>
      </c>
      <c r="BI71" s="24">
        <f t="shared" si="36"/>
        <v>0.88665710186513635</v>
      </c>
      <c r="BJ71" s="24">
        <f t="shared" si="36"/>
        <v>0.66811684275947814</v>
      </c>
      <c r="BK71" s="24">
        <f t="shared" si="36"/>
        <v>0.46752336448598131</v>
      </c>
      <c r="BL71" s="24">
        <f t="shared" si="39"/>
        <v>0.64971696343235941</v>
      </c>
      <c r="BM71" s="24">
        <f t="shared" si="39"/>
        <v>0.6997191716061828</v>
      </c>
      <c r="BN71" s="24">
        <f t="shared" si="39"/>
        <v>0.73196582525603615</v>
      </c>
      <c r="BO71" s="24">
        <f t="shared" si="39"/>
        <v>0.68707456992028848</v>
      </c>
      <c r="BP71" s="24" t="e">
        <f t="shared" si="39"/>
        <v>#DIV/0!</v>
      </c>
      <c r="BQ71" s="24">
        <f t="shared" si="39"/>
        <v>0.63157893476514704</v>
      </c>
      <c r="BR71" s="21"/>
      <c r="BS71" s="35">
        <f t="shared" si="13"/>
        <v>44713</v>
      </c>
      <c r="BT71" s="24">
        <f t="shared" si="14"/>
        <v>1.2636719174361738E-2</v>
      </c>
      <c r="BU71" s="24">
        <f t="shared" si="15"/>
        <v>1.8250543183052699E-3</v>
      </c>
      <c r="BV71" s="24">
        <f t="shared" si="16"/>
        <v>5.6838267246062E-3</v>
      </c>
      <c r="BW71" s="24">
        <f t="shared" si="17"/>
        <v>5.9799837045084224E-3</v>
      </c>
      <c r="BX71" s="24">
        <f t="shared" si="18"/>
        <v>3.9251357957631747E-3</v>
      </c>
      <c r="BY71" s="24">
        <f t="shared" si="19"/>
        <v>7.313416621401404E-3</v>
      </c>
      <c r="BZ71" s="24">
        <f t="shared" si="20"/>
        <v>4.0291146116241032E-3</v>
      </c>
      <c r="CA71" s="24">
        <f t="shared" si="21"/>
        <v>5.7237914177077673E-5</v>
      </c>
      <c r="CB71" s="24">
        <f t="shared" si="22"/>
        <v>3.7077131993481709E-3</v>
      </c>
      <c r="CC71" s="24">
        <f t="shared" si="23"/>
        <v>6.192558392178174E-4</v>
      </c>
      <c r="CD71" s="24">
        <f t="shared" si="24"/>
        <v>7.3454101032047773E-3</v>
      </c>
      <c r="CE71" s="24">
        <f t="shared" si="25"/>
        <v>1.6294133623030939E-3</v>
      </c>
      <c r="CF71" s="24">
        <f t="shared" si="26"/>
        <v>5.4752281368821251E-2</v>
      </c>
      <c r="CG71" s="21"/>
    </row>
    <row r="72" spans="1:85" x14ac:dyDescent="0.25">
      <c r="A72" s="31">
        <f>+[1]NAC!A73</f>
        <v>44743</v>
      </c>
      <c r="B72" s="17">
        <f>+[1]GBA!B73</f>
        <v>833.9</v>
      </c>
      <c r="C72" s="17">
        <f>+[1]GBA!C73</f>
        <v>888.2</v>
      </c>
      <c r="D72" s="17">
        <f>+[1]GBA!D73</f>
        <v>671.6</v>
      </c>
      <c r="E72" s="17">
        <f>+[1]GBA!E73</f>
        <v>1007.7</v>
      </c>
      <c r="F72" s="17">
        <f>+[1]GBA!F73</f>
        <v>632.20000000000005</v>
      </c>
      <c r="G72" s="17">
        <f>+[1]GBA!G73</f>
        <v>864.6</v>
      </c>
      <c r="H72" s="17">
        <f>+[1]GBA!H73</f>
        <v>895.2</v>
      </c>
      <c r="I72" s="17">
        <f>+[1]GBA!I73</f>
        <v>799.7</v>
      </c>
      <c r="J72" s="17">
        <f>+[1]GBA!J73</f>
        <v>630.5</v>
      </c>
      <c r="K72" s="17">
        <f>+[1]GBA!K73</f>
        <v>833.6</v>
      </c>
      <c r="L72" s="17">
        <f>+[1]GBA!L73</f>
        <v>773</v>
      </c>
      <c r="M72" s="17">
        <f>+[1]GBA!M73</f>
        <v>898</v>
      </c>
      <c r="N72" s="17">
        <f>+[1]GBA!N73</f>
        <v>726.5</v>
      </c>
      <c r="O72" s="18">
        <f>+[1]GBA!R73</f>
        <v>1021.9</v>
      </c>
      <c r="P72" s="19">
        <f>+[1]GBA!S73</f>
        <v>865.1</v>
      </c>
      <c r="Q72" s="20">
        <f>+[1]GBA!T73</f>
        <v>657.4</v>
      </c>
      <c r="R72" s="18">
        <f t="shared" si="40"/>
        <v>833.89266000000009</v>
      </c>
      <c r="S72" s="19">
        <f t="shared" si="41"/>
        <v>876.87943777637406</v>
      </c>
      <c r="T72" s="19">
        <f t="shared" si="42"/>
        <v>887.96683966129478</v>
      </c>
      <c r="U72" s="19">
        <f t="shared" si="43"/>
        <v>883.74644935972071</v>
      </c>
      <c r="V72" s="19"/>
      <c r="W72" s="20">
        <f t="shared" si="44"/>
        <v>846.82812079246003</v>
      </c>
      <c r="X72" s="21"/>
      <c r="Y72" s="41">
        <f t="shared" si="46"/>
        <v>7.3644907943865023E-2</v>
      </c>
      <c r="Z72" s="24">
        <f t="shared" si="46"/>
        <v>5.88936576061041E-2</v>
      </c>
      <c r="AA72" s="24">
        <f t="shared" si="46"/>
        <v>6.4848580941810674E-2</v>
      </c>
      <c r="AB72" s="24">
        <f t="shared" si="45"/>
        <v>7.3620285531642793E-2</v>
      </c>
      <c r="AC72" s="24">
        <f t="shared" si="45"/>
        <v>4.7208878582077229E-2</v>
      </c>
      <c r="AD72" s="24">
        <f t="shared" si="45"/>
        <v>0.10463779225756986</v>
      </c>
      <c r="AE72" s="24">
        <f t="shared" si="45"/>
        <v>6.9789674952198899E-2</v>
      </c>
      <c r="AF72" s="24">
        <f t="shared" si="45"/>
        <v>3.9516443520083211E-2</v>
      </c>
      <c r="AG72" s="24">
        <f t="shared" si="45"/>
        <v>4.647302904564321E-2</v>
      </c>
      <c r="AH72" s="24">
        <f t="shared" si="45"/>
        <v>0.13368693050455605</v>
      </c>
      <c r="AI72" s="24">
        <f t="shared" si="45"/>
        <v>7.9458176232369837E-2</v>
      </c>
      <c r="AJ72" s="24">
        <f t="shared" si="45"/>
        <v>0.11262544913889228</v>
      </c>
      <c r="AK72" s="24">
        <f t="shared" si="35"/>
        <v>8.1906180193596523E-2</v>
      </c>
      <c r="AL72" s="24">
        <f t="shared" si="35"/>
        <v>0.11015752308527982</v>
      </c>
      <c r="AM72" s="24">
        <f t="shared" si="35"/>
        <v>7.4391455538996398E-2</v>
      </c>
      <c r="AN72" s="24">
        <f t="shared" si="35"/>
        <v>4.6648622830759434E-2</v>
      </c>
      <c r="AO72" s="24">
        <f t="shared" si="34"/>
        <v>7.3654713544688777E-2</v>
      </c>
      <c r="AP72" s="24">
        <f t="shared" si="34"/>
        <v>8.406723379415415E-2</v>
      </c>
      <c r="AQ72" s="24">
        <f t="shared" si="34"/>
        <v>0.10219224889360246</v>
      </c>
      <c r="AR72" s="24">
        <f t="shared" si="33"/>
        <v>9.7792253378892857E-2</v>
      </c>
      <c r="AS72" s="24" t="e">
        <f t="shared" si="33"/>
        <v>#DIV/0!</v>
      </c>
      <c r="AT72" s="24">
        <f t="shared" si="33"/>
        <v>7.6943025967024292E-2</v>
      </c>
      <c r="AU72" s="21"/>
      <c r="AV72" s="24">
        <f t="shared" si="38"/>
        <v>0.71831856583556553</v>
      </c>
      <c r="AW72" s="24">
        <f t="shared" si="38"/>
        <v>0.70676402767102253</v>
      </c>
      <c r="AX72" s="24">
        <f t="shared" si="38"/>
        <v>0.60057197330791223</v>
      </c>
      <c r="AY72" s="24">
        <f t="shared" si="38"/>
        <v>1.0053731343283583</v>
      </c>
      <c r="AZ72" s="24">
        <f t="shared" si="38"/>
        <v>0.52410800385728074</v>
      </c>
      <c r="BA72" s="24">
        <f t="shared" si="38"/>
        <v>0.71922847484589392</v>
      </c>
      <c r="BB72" s="24">
        <f t="shared" si="38"/>
        <v>0.76428852975955874</v>
      </c>
      <c r="BC72" s="24">
        <f t="shared" si="38"/>
        <v>0.59144278606965184</v>
      </c>
      <c r="BD72" s="24">
        <f t="shared" si="36"/>
        <v>0.33637134378974132</v>
      </c>
      <c r="BE72" s="24">
        <f t="shared" si="36"/>
        <v>0.71734651833539353</v>
      </c>
      <c r="BF72" s="24">
        <f t="shared" si="36"/>
        <v>0.65100384451089277</v>
      </c>
      <c r="BG72" s="24">
        <f t="shared" si="36"/>
        <v>0.94920772737139147</v>
      </c>
      <c r="BH72" s="24">
        <f t="shared" si="36"/>
        <v>0.65527455001139212</v>
      </c>
      <c r="BI72" s="24">
        <f t="shared" si="36"/>
        <v>1.0001957330201607</v>
      </c>
      <c r="BJ72" s="24">
        <f t="shared" si="36"/>
        <v>0.73331997595672216</v>
      </c>
      <c r="BK72" s="24">
        <f t="shared" si="36"/>
        <v>0.51719363027925214</v>
      </c>
      <c r="BL72" s="24">
        <f t="shared" si="39"/>
        <v>0.71828687083751186</v>
      </c>
      <c r="BM72" s="24">
        <f t="shared" si="39"/>
        <v>0.78173750065101566</v>
      </c>
      <c r="BN72" s="24">
        <f t="shared" si="39"/>
        <v>0.84785149416728389</v>
      </c>
      <c r="BO72" s="24">
        <f t="shared" si="39"/>
        <v>0.80767462255886313</v>
      </c>
      <c r="BP72" s="24" t="e">
        <f t="shared" si="39"/>
        <v>#DIV/0!</v>
      </c>
      <c r="BQ72" s="24">
        <f t="shared" si="39"/>
        <v>0.71794981653233414</v>
      </c>
      <c r="BR72" s="21"/>
      <c r="BS72" s="35">
        <f t="shared" ref="BS72:BS95" si="47">+A72</f>
        <v>44743</v>
      </c>
      <c r="BT72" s="24">
        <f t="shared" ref="BT72:BT95" si="48">(C72-C71)/$B71*C$3</f>
        <v>1.4908407364490821E-2</v>
      </c>
      <c r="BU72" s="24">
        <f t="shared" ref="BU72:BU95" si="49">(D72-D71)/$B71*D$3</f>
        <v>1.7219389725762831E-3</v>
      </c>
      <c r="BV72" s="24">
        <f t="shared" ref="BV72:BV95" si="50">(E72-E71)/$B71*E$3</f>
        <v>7.5532251834685236E-3</v>
      </c>
      <c r="BW72" s="24">
        <f t="shared" ref="BW72:BW95" si="51">(F72-F71)/$B71*F$3</f>
        <v>3.8381614522981847E-3</v>
      </c>
      <c r="BX72" s="24">
        <f t="shared" ref="BX72:BX95" si="52">(G72-G71)/$B71*G$3</f>
        <v>6.6114716106604847E-3</v>
      </c>
      <c r="BY72" s="24">
        <f t="shared" ref="BY72:BY95" si="53">(H72-H71)/$B71*H$3</f>
        <v>6.6167117291103484E-3</v>
      </c>
      <c r="BZ72" s="24">
        <f t="shared" ref="BZ72:BZ95" si="54">(I72-I71)/$B71*I$3</f>
        <v>4.536320329599601E-3</v>
      </c>
      <c r="CA72" s="24">
        <f t="shared" ref="CA72:CA95" si="55">(J72-J71)/$B71*J$3</f>
        <v>1.0130037337453327E-3</v>
      </c>
      <c r="CB72" s="24">
        <f t="shared" ref="CB72:CB95" si="56">(K72-K71)/$B71*K$3</f>
        <v>9.4414574481781963E-3</v>
      </c>
      <c r="CC72" s="24">
        <f t="shared" ref="CC72:CC95" si="57">(L72-L71)/$B71*L$3</f>
        <v>2.2124114844856435E-3</v>
      </c>
      <c r="CD72" s="24">
        <f t="shared" ref="CD72:CD95" si="58">(M72-M71)/$B71*M$3</f>
        <v>1.2686442641946693E-2</v>
      </c>
      <c r="CE72" s="24">
        <f t="shared" ref="CE72:CE95" si="59">(N72-N71)/$B71*N$3</f>
        <v>2.5138406076992397E-3</v>
      </c>
      <c r="CF72" s="24">
        <f t="shared" ref="CF72:CF95" si="60">+SUM(BT72:CE72)</f>
        <v>7.3653392558259353E-2</v>
      </c>
      <c r="CG72" s="21"/>
    </row>
    <row r="73" spans="1:85" x14ac:dyDescent="0.25">
      <c r="A73" s="31">
        <f>+[1]NAC!A74</f>
        <v>44774</v>
      </c>
      <c r="B73" s="17">
        <f>+[1]GBA!B74</f>
        <v>891.9</v>
      </c>
      <c r="C73" s="17">
        <f>+[1]GBA!C74</f>
        <v>949.2</v>
      </c>
      <c r="D73" s="17">
        <f>+[1]GBA!D74</f>
        <v>720.8</v>
      </c>
      <c r="E73" s="17">
        <f>+[1]GBA!E74</f>
        <v>1105.0999999999999</v>
      </c>
      <c r="F73" s="17">
        <f>+[1]GBA!F74</f>
        <v>666.6</v>
      </c>
      <c r="G73" s="17">
        <f>+[1]GBA!G74</f>
        <v>938.9</v>
      </c>
      <c r="H73" s="17">
        <f>+[1]GBA!H74</f>
        <v>951.6</v>
      </c>
      <c r="I73" s="17">
        <f>+[1]GBA!I74</f>
        <v>866</v>
      </c>
      <c r="J73" s="17">
        <f>+[1]GBA!J74</f>
        <v>655.9</v>
      </c>
      <c r="K73" s="17">
        <f>+[1]GBA!K74</f>
        <v>875.9</v>
      </c>
      <c r="L73" s="17">
        <f>+[1]GBA!L74</f>
        <v>802.6</v>
      </c>
      <c r="M73" s="17">
        <f>+[1]GBA!M74</f>
        <v>953.7</v>
      </c>
      <c r="N73" s="17">
        <f>+[1]GBA!N74</f>
        <v>785.8</v>
      </c>
      <c r="O73" s="18">
        <f>+[1]GBA!R74</f>
        <v>1097.2</v>
      </c>
      <c r="P73" s="19">
        <f>+[1]GBA!S74</f>
        <v>924.9</v>
      </c>
      <c r="Q73" s="20">
        <f>+[1]GBA!T74</f>
        <v>702.2</v>
      </c>
      <c r="R73" s="18">
        <f t="shared" si="40"/>
        <v>891.87964999999997</v>
      </c>
      <c r="S73" s="19">
        <f t="shared" si="41"/>
        <v>940.26181301326619</v>
      </c>
      <c r="T73" s="19">
        <f t="shared" si="42"/>
        <v>954.14132750614579</v>
      </c>
      <c r="U73" s="19">
        <f t="shared" si="43"/>
        <v>954.32696934419857</v>
      </c>
      <c r="V73" s="19"/>
      <c r="W73" s="20">
        <f t="shared" si="44"/>
        <v>909.23171763800724</v>
      </c>
      <c r="X73" s="21"/>
      <c r="Y73" s="41">
        <f t="shared" si="46"/>
        <v>6.955270416117032E-2</v>
      </c>
      <c r="Z73" s="24">
        <f t="shared" si="46"/>
        <v>6.8678225624859257E-2</v>
      </c>
      <c r="AA73" s="24">
        <f t="shared" si="46"/>
        <v>7.3257891602144021E-2</v>
      </c>
      <c r="AB73" s="24">
        <f t="shared" si="45"/>
        <v>9.6655750719460087E-2</v>
      </c>
      <c r="AC73" s="24">
        <f t="shared" si="45"/>
        <v>5.4413160392280835E-2</v>
      </c>
      <c r="AD73" s="24">
        <f t="shared" si="45"/>
        <v>8.5935692805921837E-2</v>
      </c>
      <c r="AE73" s="24">
        <f t="shared" si="45"/>
        <v>6.3002680965147384E-2</v>
      </c>
      <c r="AF73" s="24">
        <f t="shared" si="45"/>
        <v>8.2906089783668868E-2</v>
      </c>
      <c r="AG73" s="24">
        <f t="shared" si="45"/>
        <v>4.0285487708167977E-2</v>
      </c>
      <c r="AH73" s="24">
        <f t="shared" si="45"/>
        <v>5.0743761996161263E-2</v>
      </c>
      <c r="AI73" s="24">
        <f t="shared" si="45"/>
        <v>3.8292367399741289E-2</v>
      </c>
      <c r="AJ73" s="24">
        <f t="shared" si="45"/>
        <v>6.20267260579066E-2</v>
      </c>
      <c r="AK73" s="24">
        <f t="shared" si="35"/>
        <v>8.162422573984851E-2</v>
      </c>
      <c r="AL73" s="24">
        <f t="shared" si="35"/>
        <v>7.3686270672277177E-2</v>
      </c>
      <c r="AM73" s="24">
        <f t="shared" si="35"/>
        <v>6.9124956652410141E-2</v>
      </c>
      <c r="AN73" s="24">
        <f t="shared" si="35"/>
        <v>6.8147246729540756E-2</v>
      </c>
      <c r="AO73" s="24">
        <f t="shared" si="34"/>
        <v>6.9537714842099474E-2</v>
      </c>
      <c r="AP73" s="24">
        <f t="shared" si="34"/>
        <v>7.2281744224291122E-2</v>
      </c>
      <c r="AQ73" s="24">
        <f t="shared" si="34"/>
        <v>7.4523602559406932E-2</v>
      </c>
      <c r="AR73" s="24">
        <f t="shared" si="33"/>
        <v>7.9865124250981578E-2</v>
      </c>
      <c r="AS73" s="24" t="e">
        <f t="shared" si="33"/>
        <v>#DIV/0!</v>
      </c>
      <c r="AT73" s="24">
        <f t="shared" si="33"/>
        <v>7.3690983227092222E-2</v>
      </c>
      <c r="AU73" s="21"/>
      <c r="AV73" s="24">
        <f t="shared" si="38"/>
        <v>0.79132355894757977</v>
      </c>
      <c r="AW73" s="24">
        <f t="shared" si="38"/>
        <v>0.79806781587421871</v>
      </c>
      <c r="AX73" s="24">
        <f t="shared" si="38"/>
        <v>0.68726591760299627</v>
      </c>
      <c r="AY73" s="24">
        <f t="shared" si="38"/>
        <v>1.1166443210113002</v>
      </c>
      <c r="AZ73" s="24">
        <f t="shared" si="38"/>
        <v>0.56222170142957584</v>
      </c>
      <c r="BA73" s="24">
        <f t="shared" si="38"/>
        <v>0.81219841729395847</v>
      </c>
      <c r="BB73" s="24">
        <f t="shared" si="38"/>
        <v>0.79107848673066083</v>
      </c>
      <c r="BC73" s="24">
        <f t="shared" si="38"/>
        <v>0.68384211549679197</v>
      </c>
      <c r="BD73" s="24">
        <f t="shared" si="36"/>
        <v>0.40781283537239754</v>
      </c>
      <c r="BE73" s="24">
        <f t="shared" si="36"/>
        <v>0.73927720413026199</v>
      </c>
      <c r="BF73" s="24">
        <f t="shared" si="36"/>
        <v>0.64231634949867011</v>
      </c>
      <c r="BG73" s="24">
        <f t="shared" si="36"/>
        <v>1.0287172941927247</v>
      </c>
      <c r="BH73" s="24">
        <f t="shared" si="36"/>
        <v>0.73619089703932805</v>
      </c>
      <c r="BI73" s="24">
        <f t="shared" si="36"/>
        <v>1.1280062063615204</v>
      </c>
      <c r="BJ73" s="24">
        <f t="shared" si="36"/>
        <v>0.79801710730948683</v>
      </c>
      <c r="BK73" s="24">
        <f t="shared" si="36"/>
        <v>0.59012681159420288</v>
      </c>
      <c r="BL73" s="24">
        <f t="shared" si="39"/>
        <v>0.7910662053339288</v>
      </c>
      <c r="BM73" s="24">
        <f t="shared" si="39"/>
        <v>0.86570254628534338</v>
      </c>
      <c r="BN73" s="24">
        <f t="shared" si="39"/>
        <v>0.92557803810747874</v>
      </c>
      <c r="BO73" s="24">
        <f t="shared" si="39"/>
        <v>0.88528691571490059</v>
      </c>
      <c r="BP73" s="24" t="e">
        <f t="shared" si="39"/>
        <v>#DIV/0!</v>
      </c>
      <c r="BQ73" s="24">
        <f t="shared" si="39"/>
        <v>0.78610588888386745</v>
      </c>
      <c r="BR73" s="21"/>
      <c r="BS73" s="35">
        <f t="shared" si="47"/>
        <v>44774</v>
      </c>
      <c r="BT73" s="24">
        <f t="shared" si="48"/>
        <v>1.714642043410481E-2</v>
      </c>
      <c r="BU73" s="24">
        <f t="shared" si="49"/>
        <v>1.9292960786665041E-3</v>
      </c>
      <c r="BV73" s="24">
        <f t="shared" si="50"/>
        <v>9.9163688691689521E-3</v>
      </c>
      <c r="BW73" s="24">
        <f t="shared" si="51"/>
        <v>4.3149538313946492E-3</v>
      </c>
      <c r="BX73" s="24">
        <f t="shared" si="52"/>
        <v>5.5865331574529295E-3</v>
      </c>
      <c r="BY73" s="24">
        <f t="shared" si="53"/>
        <v>5.951792780908979E-3</v>
      </c>
      <c r="BZ73" s="24">
        <f t="shared" si="54"/>
        <v>9.2147379781748369E-3</v>
      </c>
      <c r="CA73" s="24">
        <f t="shared" si="55"/>
        <v>8.5590598393092622E-4</v>
      </c>
      <c r="CB73" s="24">
        <f t="shared" si="56"/>
        <v>3.7841227964983772E-3</v>
      </c>
      <c r="CC73" s="24">
        <f t="shared" si="57"/>
        <v>1.0719750569612673E-3</v>
      </c>
      <c r="CD73" s="24">
        <f t="shared" si="58"/>
        <v>7.2405324379422051E-3</v>
      </c>
      <c r="CE73" s="24">
        <f t="shared" si="59"/>
        <v>2.5244633649118579E-3</v>
      </c>
      <c r="CF73" s="24">
        <f t="shared" si="60"/>
        <v>6.9537102770116294E-2</v>
      </c>
      <c r="CG73" s="21"/>
    </row>
    <row r="74" spans="1:85" x14ac:dyDescent="0.25">
      <c r="A74" s="31">
        <f>+[1]NAC!A75</f>
        <v>44805</v>
      </c>
      <c r="B74" s="17">
        <f>+[1]GBA!B75</f>
        <v>945.7</v>
      </c>
      <c r="C74" s="17">
        <f>+[1]GBA!C75</f>
        <v>1016.2</v>
      </c>
      <c r="D74" s="17">
        <f>+[1]GBA!D75</f>
        <v>792.1</v>
      </c>
      <c r="E74" s="17">
        <f>+[1]GBA!E75</f>
        <v>1229</v>
      </c>
      <c r="F74" s="17">
        <f>+[1]GBA!F75</f>
        <v>682.3</v>
      </c>
      <c r="G74" s="17">
        <f>+[1]GBA!G75</f>
        <v>995.7</v>
      </c>
      <c r="H74" s="17">
        <f>+[1]GBA!H75</f>
        <v>988.6</v>
      </c>
      <c r="I74" s="17">
        <f>+[1]GBA!I75</f>
        <v>922.7</v>
      </c>
      <c r="J74" s="17">
        <f>+[1]GBA!J75</f>
        <v>670.2</v>
      </c>
      <c r="K74" s="17">
        <f>+[1]GBA!K75</f>
        <v>918.6</v>
      </c>
      <c r="L74" s="17">
        <f>+[1]GBA!L75</f>
        <v>829.9</v>
      </c>
      <c r="M74" s="17">
        <f>+[1]GBA!M75</f>
        <v>989.7</v>
      </c>
      <c r="N74" s="17">
        <f>+[1]GBA!N75</f>
        <v>840.7</v>
      </c>
      <c r="O74" s="18">
        <f>+[1]GBA!R75</f>
        <v>1224.7</v>
      </c>
      <c r="P74" s="19">
        <f>+[1]GBA!S75</f>
        <v>975.7</v>
      </c>
      <c r="Q74" s="20">
        <f>+[1]GBA!T75</f>
        <v>731.7</v>
      </c>
      <c r="R74" s="18">
        <f t="shared" si="40"/>
        <v>945.72923999999989</v>
      </c>
      <c r="S74" s="19">
        <f t="shared" si="41"/>
        <v>1005.2547852179406</v>
      </c>
      <c r="T74" s="19">
        <f t="shared" si="42"/>
        <v>1017.2859328052446</v>
      </c>
      <c r="U74" s="19">
        <f t="shared" si="43"/>
        <v>1028.8897943344975</v>
      </c>
      <c r="V74" s="19"/>
      <c r="W74" s="20">
        <f t="shared" si="44"/>
        <v>967.45187536064623</v>
      </c>
      <c r="X74" s="21"/>
      <c r="Y74" s="41">
        <f t="shared" si="46"/>
        <v>6.0320663751541659E-2</v>
      </c>
      <c r="Z74" s="24">
        <f t="shared" si="46"/>
        <v>7.0585756426464474E-2</v>
      </c>
      <c r="AA74" s="24">
        <f t="shared" si="46"/>
        <v>9.8917869034406358E-2</v>
      </c>
      <c r="AB74" s="24">
        <f t="shared" si="45"/>
        <v>0.11211655053841296</v>
      </c>
      <c r="AC74" s="24">
        <f t="shared" si="45"/>
        <v>2.3552355235523459E-2</v>
      </c>
      <c r="AD74" s="24">
        <f t="shared" si="45"/>
        <v>6.0496325487272351E-2</v>
      </c>
      <c r="AE74" s="24">
        <f t="shared" si="45"/>
        <v>3.8881883144178175E-2</v>
      </c>
      <c r="AF74" s="24">
        <f t="shared" si="45"/>
        <v>6.5473441108545138E-2</v>
      </c>
      <c r="AG74" s="24">
        <f t="shared" si="45"/>
        <v>2.1802103979265297E-2</v>
      </c>
      <c r="AH74" s="24">
        <f t="shared" si="45"/>
        <v>4.8749857289644982E-2</v>
      </c>
      <c r="AI74" s="24">
        <f t="shared" si="45"/>
        <v>3.4014453027660041E-2</v>
      </c>
      <c r="AJ74" s="24">
        <f t="shared" si="45"/>
        <v>3.7747719408619096E-2</v>
      </c>
      <c r="AK74" s="24">
        <f t="shared" si="35"/>
        <v>6.986510562484094E-2</v>
      </c>
      <c r="AL74" s="24">
        <f t="shared" si="35"/>
        <v>0.11620488516223104</v>
      </c>
      <c r="AM74" s="24">
        <f t="shared" si="35"/>
        <v>5.4924856741269457E-2</v>
      </c>
      <c r="AN74" s="24">
        <f t="shared" si="35"/>
        <v>4.201082312731419E-2</v>
      </c>
      <c r="AO74" s="24">
        <f t="shared" si="34"/>
        <v>6.0377641759176814E-2</v>
      </c>
      <c r="AP74" s="24">
        <f t="shared" si="34"/>
        <v>6.9122207565136318E-2</v>
      </c>
      <c r="AQ74" s="24">
        <f t="shared" si="34"/>
        <v>6.6179509763129918E-2</v>
      </c>
      <c r="AR74" s="24">
        <f t="shared" si="33"/>
        <v>7.8131319123819321E-2</v>
      </c>
      <c r="AS74" s="24" t="e">
        <f t="shared" si="33"/>
        <v>#DIV/0!</v>
      </c>
      <c r="AT74" s="24">
        <f t="shared" si="33"/>
        <v>6.4032255577140207E-2</v>
      </c>
      <c r="AU74" s="21"/>
      <c r="AV74" s="24">
        <f t="shared" si="38"/>
        <v>0.82920696324951648</v>
      </c>
      <c r="AW74" s="24">
        <f t="shared" si="38"/>
        <v>0.86424509264355165</v>
      </c>
      <c r="AX74" s="24">
        <f t="shared" si="38"/>
        <v>0.74625220458553798</v>
      </c>
      <c r="AY74" s="24">
        <f t="shared" si="38"/>
        <v>1.2052754351336805</v>
      </c>
      <c r="AZ74" s="24">
        <f t="shared" si="38"/>
        <v>0.57757225433525994</v>
      </c>
      <c r="BA74" s="24">
        <f t="shared" si="38"/>
        <v>0.8500557413600891</v>
      </c>
      <c r="BB74" s="24">
        <f t="shared" si="38"/>
        <v>0.77646001796945208</v>
      </c>
      <c r="BC74" s="24">
        <f t="shared" si="38"/>
        <v>0.7298462692163481</v>
      </c>
      <c r="BD74" s="24">
        <f t="shared" si="36"/>
        <v>0.38499690018598898</v>
      </c>
      <c r="BE74" s="24">
        <f t="shared" si="36"/>
        <v>0.7648414985590779</v>
      </c>
      <c r="BF74" s="24">
        <f t="shared" si="36"/>
        <v>0.63817607579944724</v>
      </c>
      <c r="BG74" s="24">
        <f t="shared" si="36"/>
        <v>1.0140415140415144</v>
      </c>
      <c r="BH74" s="24">
        <f t="shared" si="36"/>
        <v>0.82364425162689825</v>
      </c>
      <c r="BI74" s="24">
        <f t="shared" si="36"/>
        <v>1.2086564472497745</v>
      </c>
      <c r="BJ74" s="24">
        <f t="shared" si="36"/>
        <v>0.83505736317472246</v>
      </c>
      <c r="BK74" s="24">
        <f t="shared" si="36"/>
        <v>0.60039370078740162</v>
      </c>
      <c r="BL74" s="24">
        <f t="shared" si="39"/>
        <v>0.82906504729370734</v>
      </c>
      <c r="BM74" s="24">
        <f t="shared" si="39"/>
        <v>0.91652000322888871</v>
      </c>
      <c r="BN74" s="24">
        <f t="shared" si="39"/>
        <v>0.96508825576196844</v>
      </c>
      <c r="BO74" s="24">
        <f t="shared" si="39"/>
        <v>0.94595034549631385</v>
      </c>
      <c r="BP74" s="24" t="e">
        <f t="shared" si="39"/>
        <v>#DIV/0!</v>
      </c>
      <c r="BQ74" s="24">
        <f t="shared" si="39"/>
        <v>0.82275023385122004</v>
      </c>
      <c r="BR74" s="21"/>
      <c r="BS74" s="35">
        <f t="shared" si="47"/>
        <v>44805</v>
      </c>
      <c r="BT74" s="24">
        <f t="shared" si="48"/>
        <v>1.7608252046193523E-2</v>
      </c>
      <c r="BU74" s="24">
        <f t="shared" si="49"/>
        <v>2.6140935082408366E-3</v>
      </c>
      <c r="BV74" s="24">
        <f t="shared" si="50"/>
        <v>1.1794046417759848E-2</v>
      </c>
      <c r="BW74" s="24">
        <f t="shared" si="51"/>
        <v>1.8412602309675892E-3</v>
      </c>
      <c r="BX74" s="24">
        <f t="shared" si="52"/>
        <v>3.9930036999663698E-3</v>
      </c>
      <c r="BY74" s="24">
        <f t="shared" si="53"/>
        <v>3.6506334790895843E-3</v>
      </c>
      <c r="BZ74" s="24">
        <f t="shared" si="54"/>
        <v>7.3680121089808341E-3</v>
      </c>
      <c r="CA74" s="24">
        <f t="shared" si="55"/>
        <v>4.5053257091602411E-4</v>
      </c>
      <c r="CB74" s="24">
        <f t="shared" si="56"/>
        <v>3.5714990469783645E-3</v>
      </c>
      <c r="CC74" s="24">
        <f t="shared" si="57"/>
        <v>9.2438614194416261E-4</v>
      </c>
      <c r="CD74" s="24">
        <f t="shared" si="58"/>
        <v>4.3753784056508576E-3</v>
      </c>
      <c r="CE74" s="24">
        <f t="shared" si="59"/>
        <v>2.1851664984863808E-3</v>
      </c>
      <c r="CF74" s="24">
        <f t="shared" si="60"/>
        <v>6.0376264155174379E-2</v>
      </c>
      <c r="CG74" s="21"/>
    </row>
    <row r="75" spans="1:85" x14ac:dyDescent="0.25">
      <c r="A75" s="31">
        <f>+[1]NAC!A76</f>
        <v>44835</v>
      </c>
      <c r="B75" s="17">
        <f>+[1]GBA!B76</f>
        <v>1007.6</v>
      </c>
      <c r="C75" s="17">
        <f>+[1]GBA!C76</f>
        <v>1084.3</v>
      </c>
      <c r="D75" s="17">
        <f>+[1]GBA!D76</f>
        <v>834.3</v>
      </c>
      <c r="E75" s="17">
        <f>+[1]GBA!E76</f>
        <v>1311.5</v>
      </c>
      <c r="F75" s="17">
        <f>+[1]GBA!F76</f>
        <v>737.5</v>
      </c>
      <c r="G75" s="17">
        <f>+[1]GBA!G76</f>
        <v>1037.5999999999999</v>
      </c>
      <c r="H75" s="17">
        <f>+[1]GBA!H76</f>
        <v>1061.7</v>
      </c>
      <c r="I75" s="17">
        <f>+[1]GBA!I76</f>
        <v>954.7</v>
      </c>
      <c r="J75" s="17">
        <f>+[1]GBA!J76</f>
        <v>761.1</v>
      </c>
      <c r="K75" s="17">
        <f>+[1]GBA!K76</f>
        <v>966.9</v>
      </c>
      <c r="L75" s="17">
        <f>+[1]GBA!L76</f>
        <v>912.5</v>
      </c>
      <c r="M75" s="17">
        <f>+[1]GBA!M76</f>
        <v>1069</v>
      </c>
      <c r="N75" s="17">
        <f>+[1]GBA!N76</f>
        <v>891.4</v>
      </c>
      <c r="O75" s="18">
        <f>+[1]GBA!R76</f>
        <v>1331.2</v>
      </c>
      <c r="P75" s="19">
        <f>+[1]GBA!S76</f>
        <v>1032.3</v>
      </c>
      <c r="Q75" s="20">
        <f>+[1]GBA!T76</f>
        <v>789.4</v>
      </c>
      <c r="R75" s="18">
        <f t="shared" si="40"/>
        <v>1007.66668</v>
      </c>
      <c r="S75" s="19">
        <f t="shared" si="41"/>
        <v>1069.962792166772</v>
      </c>
      <c r="T75" s="19">
        <f t="shared" si="42"/>
        <v>1081.8325867249384</v>
      </c>
      <c r="U75" s="19">
        <f t="shared" si="43"/>
        <v>1087.2305393868839</v>
      </c>
      <c r="V75" s="19"/>
      <c r="W75" s="20">
        <f t="shared" si="44"/>
        <v>1025.5877091748412</v>
      </c>
      <c r="X75" s="21"/>
      <c r="Y75" s="41">
        <f t="shared" si="46"/>
        <v>6.5454160938986927E-2</v>
      </c>
      <c r="Z75" s="24">
        <f t="shared" si="46"/>
        <v>6.7014367250541218E-2</v>
      </c>
      <c r="AA75" s="24">
        <f t="shared" si="46"/>
        <v>5.3276101502335527E-2</v>
      </c>
      <c r="AB75" s="24">
        <f t="shared" si="45"/>
        <v>6.7127746135069222E-2</v>
      </c>
      <c r="AC75" s="24">
        <f t="shared" si="45"/>
        <v>8.0902828667741566E-2</v>
      </c>
      <c r="AD75" s="24">
        <f t="shared" si="45"/>
        <v>4.2080948076729907E-2</v>
      </c>
      <c r="AE75" s="24">
        <f t="shared" si="45"/>
        <v>7.3942949625733334E-2</v>
      </c>
      <c r="AF75" s="24">
        <f t="shared" si="45"/>
        <v>3.4680828004768571E-2</v>
      </c>
      <c r="AG75" s="24">
        <f t="shared" si="45"/>
        <v>0.13563115487914046</v>
      </c>
      <c r="AH75" s="24">
        <f t="shared" si="45"/>
        <v>5.2580013063357134E-2</v>
      </c>
      <c r="AI75" s="24">
        <f t="shared" si="45"/>
        <v>9.9530063863116025E-2</v>
      </c>
      <c r="AJ75" s="24">
        <f t="shared" si="45"/>
        <v>8.012529049206818E-2</v>
      </c>
      <c r="AK75" s="24">
        <f t="shared" si="35"/>
        <v>6.0306887117877794E-2</v>
      </c>
      <c r="AL75" s="24">
        <f t="shared" si="35"/>
        <v>8.6960071854331744E-2</v>
      </c>
      <c r="AM75" s="24">
        <f t="shared" si="35"/>
        <v>5.8009634108844743E-2</v>
      </c>
      <c r="AN75" s="24">
        <f t="shared" si="35"/>
        <v>7.8857455241218899E-2</v>
      </c>
      <c r="AO75" s="24">
        <f t="shared" si="34"/>
        <v>6.5491725729025951E-2</v>
      </c>
      <c r="AP75" s="24">
        <f t="shared" si="34"/>
        <v>6.4369757697599672E-2</v>
      </c>
      <c r="AQ75" s="24">
        <f t="shared" si="34"/>
        <v>6.3449863836907205E-2</v>
      </c>
      <c r="AR75" s="24">
        <f t="shared" si="33"/>
        <v>5.6702618077888678E-2</v>
      </c>
      <c r="AS75" s="24" t="e">
        <f t="shared" si="33"/>
        <v>#DIV/0!</v>
      </c>
      <c r="AT75" s="24">
        <f t="shared" si="33"/>
        <v>6.0091706155950275E-2</v>
      </c>
      <c r="AU75" s="21"/>
      <c r="AV75" s="24">
        <f t="shared" si="38"/>
        <v>0.878098788443616</v>
      </c>
      <c r="AW75" s="24">
        <f t="shared" si="38"/>
        <v>0.92081488042515502</v>
      </c>
      <c r="AX75" s="24">
        <f t="shared" si="38"/>
        <v>0.81290743155149925</v>
      </c>
      <c r="AY75" s="24">
        <f t="shared" si="38"/>
        <v>1.2236351305527298</v>
      </c>
      <c r="AZ75" s="24">
        <f t="shared" si="38"/>
        <v>0.65655884995507652</v>
      </c>
      <c r="BA75" s="24">
        <f t="shared" si="38"/>
        <v>0.87563268257411386</v>
      </c>
      <c r="BB75" s="24">
        <f t="shared" si="38"/>
        <v>0.80407816482582839</v>
      </c>
      <c r="BC75" s="24">
        <f t="shared" si="38"/>
        <v>0.73487188806105785</v>
      </c>
      <c r="BD75" s="24">
        <f t="shared" si="36"/>
        <v>0.55707855973813425</v>
      </c>
      <c r="BE75" s="24">
        <f t="shared" si="36"/>
        <v>0.77347762289068211</v>
      </c>
      <c r="BF75" s="24">
        <f t="shared" si="36"/>
        <v>0.78396871945259039</v>
      </c>
      <c r="BG75" s="24">
        <f t="shared" si="36"/>
        <v>1.0907490709955017</v>
      </c>
      <c r="BH75" s="24">
        <f t="shared" si="36"/>
        <v>0.86057190565643893</v>
      </c>
      <c r="BI75" s="24">
        <f t="shared" si="36"/>
        <v>1.1883938845964166</v>
      </c>
      <c r="BJ75" s="24">
        <f t="shared" si="36"/>
        <v>0.87930092845439667</v>
      </c>
      <c r="BK75" s="24">
        <f t="shared" si="36"/>
        <v>0.69181311615945118</v>
      </c>
      <c r="BL75" s="24">
        <f t="shared" si="39"/>
        <v>0.87804748767570961</v>
      </c>
      <c r="BM75" s="24">
        <f t="shared" si="39"/>
        <v>0.96245034026259835</v>
      </c>
      <c r="BN75" s="24">
        <f t="shared" si="39"/>
        <v>1.001666847345823</v>
      </c>
      <c r="BO75" s="24">
        <f t="shared" si="39"/>
        <v>0.96700391597478852</v>
      </c>
      <c r="BP75" s="24" t="e">
        <f t="shared" si="39"/>
        <v>#DIV/0!</v>
      </c>
      <c r="BQ75" s="24">
        <f t="shared" si="39"/>
        <v>0.85662135566150277</v>
      </c>
      <c r="BR75" s="21"/>
      <c r="BS75" s="35">
        <f t="shared" si="47"/>
        <v>44835</v>
      </c>
      <c r="BT75" s="24">
        <f t="shared" si="48"/>
        <v>1.6879179443798221E-2</v>
      </c>
      <c r="BU75" s="24">
        <f t="shared" si="49"/>
        <v>1.4591730992915277E-3</v>
      </c>
      <c r="BV75" s="24">
        <f t="shared" si="50"/>
        <v>7.4064185259596071E-3</v>
      </c>
      <c r="BW75" s="24">
        <f t="shared" si="51"/>
        <v>6.1054457015967054E-3</v>
      </c>
      <c r="BX75" s="24">
        <f t="shared" si="52"/>
        <v>2.7779739875224614E-3</v>
      </c>
      <c r="BY75" s="24">
        <f t="shared" si="53"/>
        <v>6.8021571322829663E-3</v>
      </c>
      <c r="BZ75" s="24">
        <f t="shared" si="54"/>
        <v>3.9217510838532301E-3</v>
      </c>
      <c r="CA75" s="24">
        <f t="shared" si="55"/>
        <v>2.7009516760071895E-3</v>
      </c>
      <c r="CB75" s="24">
        <f t="shared" si="56"/>
        <v>3.8100666173204994E-3</v>
      </c>
      <c r="CC75" s="24">
        <f t="shared" si="57"/>
        <v>2.6377498149518881E-3</v>
      </c>
      <c r="CD75" s="24">
        <f t="shared" si="58"/>
        <v>9.0896901765887637E-3</v>
      </c>
      <c r="CE75" s="24">
        <f t="shared" si="59"/>
        <v>1.9031934017130141E-3</v>
      </c>
      <c r="CF75" s="24">
        <f t="shared" si="60"/>
        <v>6.5493750660886071E-2</v>
      </c>
      <c r="CG75" s="21"/>
    </row>
    <row r="76" spans="1:85" x14ac:dyDescent="0.25">
      <c r="A76" s="31">
        <f>+[1]NAC!A77</f>
        <v>44866</v>
      </c>
      <c r="B76" s="17">
        <f>+[1]GBA!B77</f>
        <v>1058</v>
      </c>
      <c r="C76" s="17">
        <f>+[1]GBA!C77</f>
        <v>1117.5999999999999</v>
      </c>
      <c r="D76" s="17">
        <f>+[1]GBA!D77</f>
        <v>881.9</v>
      </c>
      <c r="E76" s="17">
        <f>+[1]GBA!E77</f>
        <v>1365.8</v>
      </c>
      <c r="F76" s="17">
        <f>+[1]GBA!F77</f>
        <v>816.5</v>
      </c>
      <c r="G76" s="17">
        <f>+[1]GBA!G77</f>
        <v>1095.5999999999999</v>
      </c>
      <c r="H76" s="17">
        <f>+[1]GBA!H77</f>
        <v>1095.5</v>
      </c>
      <c r="I76" s="17">
        <f>+[1]GBA!I77</f>
        <v>1023.5</v>
      </c>
      <c r="J76" s="17">
        <f>+[1]GBA!J77</f>
        <v>804.7</v>
      </c>
      <c r="K76" s="17">
        <f>+[1]GBA!K77</f>
        <v>1008.1</v>
      </c>
      <c r="L76" s="17">
        <f>+[1]GBA!L77</f>
        <v>945</v>
      </c>
      <c r="M76" s="17">
        <f>+[1]GBA!M77</f>
        <v>1127.9000000000001</v>
      </c>
      <c r="N76" s="17">
        <f>+[1]GBA!N77</f>
        <v>943.8</v>
      </c>
      <c r="O76" s="18">
        <f>+[1]GBA!R77</f>
        <v>1380.2</v>
      </c>
      <c r="P76" s="19">
        <f>+[1]GBA!S77</f>
        <v>1082.5999999999999</v>
      </c>
      <c r="Q76" s="20">
        <f>+[1]GBA!T77</f>
        <v>840.7</v>
      </c>
      <c r="R76" s="18">
        <f t="shared" si="40"/>
        <v>1058.0122499999998</v>
      </c>
      <c r="S76" s="19">
        <f t="shared" si="41"/>
        <v>1115.646920404296</v>
      </c>
      <c r="T76" s="19">
        <f t="shared" si="42"/>
        <v>1135.27467904944</v>
      </c>
      <c r="U76" s="19">
        <f t="shared" si="43"/>
        <v>1138.3767947225456</v>
      </c>
      <c r="V76" s="19"/>
      <c r="W76" s="20">
        <f t="shared" si="44"/>
        <v>1076.2423927678399</v>
      </c>
      <c r="X76" s="21"/>
      <c r="Y76" s="41">
        <f t="shared" si="46"/>
        <v>5.0019849146486717E-2</v>
      </c>
      <c r="Z76" s="24">
        <f t="shared" si="46"/>
        <v>3.0711057825325128E-2</v>
      </c>
      <c r="AA76" s="24">
        <f t="shared" si="46"/>
        <v>5.7053817571616872E-2</v>
      </c>
      <c r="AB76" s="24">
        <f t="shared" si="45"/>
        <v>4.1402973694243173E-2</v>
      </c>
      <c r="AC76" s="24">
        <f t="shared" si="45"/>
        <v>0.1071186440677967</v>
      </c>
      <c r="AD76" s="24">
        <f t="shared" si="45"/>
        <v>5.5898226676946772E-2</v>
      </c>
      <c r="AE76" s="24">
        <f t="shared" si="45"/>
        <v>3.1835735141753752E-2</v>
      </c>
      <c r="AF76" s="24">
        <f t="shared" si="45"/>
        <v>7.2064522886770677E-2</v>
      </c>
      <c r="AG76" s="24">
        <f t="shared" si="45"/>
        <v>5.728550781763242E-2</v>
      </c>
      <c r="AH76" s="24">
        <f t="shared" si="45"/>
        <v>4.2610404385148515E-2</v>
      </c>
      <c r="AI76" s="24">
        <f t="shared" si="45"/>
        <v>3.5616438356164348E-2</v>
      </c>
      <c r="AJ76" s="24">
        <f t="shared" si="45"/>
        <v>5.5098222637979477E-2</v>
      </c>
      <c r="AK76" s="24">
        <f t="shared" si="35"/>
        <v>5.8783935382544339E-2</v>
      </c>
      <c r="AL76" s="24">
        <f t="shared" si="35"/>
        <v>3.6808894230769162E-2</v>
      </c>
      <c r="AM76" s="24">
        <f t="shared" si="35"/>
        <v>4.8726145500338935E-2</v>
      </c>
      <c r="AN76" s="24">
        <f t="shared" si="35"/>
        <v>6.4986065366100965E-2</v>
      </c>
      <c r="AO76" s="24">
        <f t="shared" si="34"/>
        <v>4.9962523321699814E-2</v>
      </c>
      <c r="AP76" s="24">
        <f t="shared" si="34"/>
        <v>4.2696931680221706E-2</v>
      </c>
      <c r="AQ76" s="24">
        <f t="shared" si="34"/>
        <v>4.9399595630862159E-2</v>
      </c>
      <c r="AR76" s="24">
        <f t="shared" si="33"/>
        <v>4.7042695622314223E-2</v>
      </c>
      <c r="AS76" s="24" t="e">
        <f t="shared" si="33"/>
        <v>#DIV/0!</v>
      </c>
      <c r="AT76" s="24">
        <f t="shared" si="33"/>
        <v>4.9390884016886405E-2</v>
      </c>
      <c r="AU76" s="21"/>
      <c r="AV76" s="24">
        <f t="shared" si="38"/>
        <v>0.92819391288500075</v>
      </c>
      <c r="AW76" s="24">
        <f t="shared" si="38"/>
        <v>0.94466678266921833</v>
      </c>
      <c r="AX76" s="24">
        <f t="shared" si="38"/>
        <v>0.89900947459086988</v>
      </c>
      <c r="AY76" s="24">
        <f t="shared" si="38"/>
        <v>1.241220872989826</v>
      </c>
      <c r="AZ76" s="24">
        <f t="shared" si="38"/>
        <v>0.80163283318623124</v>
      </c>
      <c r="BA76" s="24">
        <f t="shared" si="38"/>
        <v>0.92751583391977466</v>
      </c>
      <c r="BB76" s="24">
        <f t="shared" si="38"/>
        <v>0.82340213049267663</v>
      </c>
      <c r="BC76" s="24">
        <f t="shared" si="38"/>
        <v>0.82963889882016462</v>
      </c>
      <c r="BD76" s="24">
        <f t="shared" si="36"/>
        <v>0.64796231824697936</v>
      </c>
      <c r="BE76" s="24">
        <f t="shared" si="36"/>
        <v>0.83224282079243905</v>
      </c>
      <c r="BF76" s="24">
        <f t="shared" si="36"/>
        <v>0.84031158714703014</v>
      </c>
      <c r="BG76" s="24">
        <f t="shared" si="36"/>
        <v>1.0813803284738883</v>
      </c>
      <c r="BH76" s="24">
        <f t="shared" si="36"/>
        <v>0.93243243243243246</v>
      </c>
      <c r="BI76" s="24">
        <f t="shared" si="36"/>
        <v>1.3041736227045075</v>
      </c>
      <c r="BJ76" s="24">
        <f t="shared" si="36"/>
        <v>0.90699313017438765</v>
      </c>
      <c r="BK76" s="24">
        <f t="shared" si="36"/>
        <v>0.78796256911952378</v>
      </c>
      <c r="BL76" s="24">
        <f t="shared" si="39"/>
        <v>0.92809012364764398</v>
      </c>
      <c r="BM76" s="24">
        <f t="shared" si="39"/>
        <v>0.9933206898990059</v>
      </c>
      <c r="BN76" s="24">
        <f t="shared" si="39"/>
        <v>1.0323734038161612</v>
      </c>
      <c r="BO76" s="24">
        <f t="shared" si="39"/>
        <v>1.0126233655822667</v>
      </c>
      <c r="BP76" s="24" t="e">
        <f t="shared" si="39"/>
        <v>#DIV/0!</v>
      </c>
      <c r="BQ76" s="24">
        <f t="shared" si="39"/>
        <v>0.91168622892912143</v>
      </c>
      <c r="BR76" s="21"/>
      <c r="BS76" s="35">
        <f t="shared" si="47"/>
        <v>44866</v>
      </c>
      <c r="BT76" s="24">
        <f t="shared" si="48"/>
        <v>7.7466454942437361E-3</v>
      </c>
      <c r="BU76" s="24">
        <f t="shared" si="49"/>
        <v>1.5447796744739982E-3</v>
      </c>
      <c r="BV76" s="24">
        <f t="shared" si="50"/>
        <v>4.575297737197297E-3</v>
      </c>
      <c r="BW76" s="24">
        <f t="shared" si="51"/>
        <v>8.2010718539102818E-3</v>
      </c>
      <c r="BX76" s="24">
        <f t="shared" si="52"/>
        <v>3.6091703056768559E-3</v>
      </c>
      <c r="BY76" s="24">
        <f t="shared" si="53"/>
        <v>2.9519650655021792E-3</v>
      </c>
      <c r="BZ76" s="24">
        <f t="shared" si="54"/>
        <v>7.9137753076617655E-3</v>
      </c>
      <c r="CA76" s="24">
        <f t="shared" si="55"/>
        <v>1.215919015482335E-3</v>
      </c>
      <c r="CB76" s="24">
        <f t="shared" si="56"/>
        <v>3.0503374354902773E-3</v>
      </c>
      <c r="CC76" s="24">
        <f t="shared" si="57"/>
        <v>9.7409686383485503E-4</v>
      </c>
      <c r="CD76" s="24">
        <f t="shared" si="58"/>
        <v>6.3366018261214862E-3</v>
      </c>
      <c r="CE76" s="24">
        <f t="shared" si="59"/>
        <v>1.8461691147280657E-3</v>
      </c>
      <c r="CF76" s="24">
        <f t="shared" si="60"/>
        <v>4.996582969432313E-2</v>
      </c>
      <c r="CG76" s="21"/>
    </row>
    <row r="77" spans="1:85" x14ac:dyDescent="0.25">
      <c r="A77" s="31">
        <f>+[1]NAC!A78</f>
        <v>44896</v>
      </c>
      <c r="B77" s="17">
        <f>+[1]GBA!B78</f>
        <v>1114.5</v>
      </c>
      <c r="C77" s="17">
        <f>+[1]GBA!C78</f>
        <v>1178.8</v>
      </c>
      <c r="D77" s="17">
        <f>+[1]GBA!D78</f>
        <v>941.1</v>
      </c>
      <c r="E77" s="17">
        <f>+[1]GBA!E78</f>
        <v>1421.2</v>
      </c>
      <c r="F77" s="17">
        <f>+[1]GBA!F78</f>
        <v>850.8</v>
      </c>
      <c r="G77" s="17">
        <f>+[1]GBA!G78</f>
        <v>1164.7</v>
      </c>
      <c r="H77" s="17">
        <f>+[1]GBA!H78</f>
        <v>1156.2</v>
      </c>
      <c r="I77" s="17">
        <f>+[1]GBA!I78</f>
        <v>1076</v>
      </c>
      <c r="J77" s="17">
        <f>+[1]GBA!J78</f>
        <v>825.7</v>
      </c>
      <c r="K77" s="17">
        <f>+[1]GBA!K78</f>
        <v>1047.7</v>
      </c>
      <c r="L77" s="17">
        <f>+[1]GBA!L78</f>
        <v>997.1</v>
      </c>
      <c r="M77" s="17">
        <f>+[1]GBA!M78</f>
        <v>1211.7</v>
      </c>
      <c r="N77" s="17">
        <f>+[1]GBA!N78</f>
        <v>1000.6</v>
      </c>
      <c r="O77" s="18">
        <f>+[1]GBA!R78</f>
        <v>1458.6</v>
      </c>
      <c r="P77" s="19">
        <f>+[1]GBA!S78</f>
        <v>1143.3</v>
      </c>
      <c r="Q77" s="20">
        <f>+[1]GBA!T78</f>
        <v>875</v>
      </c>
      <c r="R77" s="18">
        <f t="shared" si="40"/>
        <v>1114.5615299999999</v>
      </c>
      <c r="S77" s="19">
        <f t="shared" si="41"/>
        <v>1177.8257422615291</v>
      </c>
      <c r="T77" s="19">
        <f t="shared" si="42"/>
        <v>1198.3462715105163</v>
      </c>
      <c r="U77" s="19">
        <f t="shared" si="43"/>
        <v>1192.7291036088477</v>
      </c>
      <c r="V77" s="19"/>
      <c r="W77" s="20">
        <f t="shared" si="44"/>
        <v>1129.3227159069049</v>
      </c>
      <c r="X77" s="21"/>
      <c r="Y77" s="41">
        <f t="shared" si="46"/>
        <v>5.3402646502835438E-2</v>
      </c>
      <c r="Z77" s="24">
        <f t="shared" si="46"/>
        <v>5.4760200429491812E-2</v>
      </c>
      <c r="AA77" s="24">
        <f t="shared" si="46"/>
        <v>6.7127792266696851E-2</v>
      </c>
      <c r="AB77" s="24">
        <f t="shared" si="45"/>
        <v>4.0562307804949516E-2</v>
      </c>
      <c r="AC77" s="24">
        <f t="shared" si="45"/>
        <v>4.2008573178199615E-2</v>
      </c>
      <c r="AD77" s="24">
        <f t="shared" si="45"/>
        <v>6.3070463672873389E-2</v>
      </c>
      <c r="AE77" s="24">
        <f t="shared" si="45"/>
        <v>5.5408489274304085E-2</v>
      </c>
      <c r="AF77" s="24">
        <f t="shared" si="45"/>
        <v>5.1294577430385901E-2</v>
      </c>
      <c r="AG77" s="24">
        <f t="shared" si="45"/>
        <v>2.6096681993289517E-2</v>
      </c>
      <c r="AH77" s="24">
        <f t="shared" si="45"/>
        <v>3.9281817280031772E-2</v>
      </c>
      <c r="AI77" s="24">
        <f t="shared" si="45"/>
        <v>5.5132275132275144E-2</v>
      </c>
      <c r="AJ77" s="24">
        <f t="shared" si="45"/>
        <v>7.4297366787835717E-2</v>
      </c>
      <c r="AK77" s="24">
        <f t="shared" si="35"/>
        <v>6.018224200042388E-2</v>
      </c>
      <c r="AL77" s="24">
        <f t="shared" si="35"/>
        <v>5.6803361831618604E-2</v>
      </c>
      <c r="AM77" s="24">
        <f t="shared" si="35"/>
        <v>5.6068723443561952E-2</v>
      </c>
      <c r="AN77" s="24">
        <f t="shared" si="35"/>
        <v>4.079933388842627E-2</v>
      </c>
      <c r="AO77" s="24">
        <f t="shared" si="34"/>
        <v>5.3448606100732876E-2</v>
      </c>
      <c r="AP77" s="24">
        <f t="shared" si="34"/>
        <v>5.5733423110871261E-2</v>
      </c>
      <c r="AQ77" s="24">
        <f t="shared" si="34"/>
        <v>5.5556239934714258E-2</v>
      </c>
      <c r="AR77" s="24">
        <f t="shared" si="33"/>
        <v>4.7745446971755312E-2</v>
      </c>
      <c r="AS77" s="24" t="e">
        <f t="shared" si="33"/>
        <v>#DIV/0!</v>
      </c>
      <c r="AT77" s="24">
        <f t="shared" si="33"/>
        <v>4.9320044904154869E-2</v>
      </c>
      <c r="AU77" s="21"/>
      <c r="AV77" s="24">
        <f t="shared" si="38"/>
        <v>0.95183887915936949</v>
      </c>
      <c r="AW77" s="24">
        <f t="shared" si="38"/>
        <v>0.97487016250628256</v>
      </c>
      <c r="AX77" s="24">
        <f t="shared" si="38"/>
        <v>0.92690417690417704</v>
      </c>
      <c r="AY77" s="24">
        <f t="shared" si="38"/>
        <v>1.2133624046098737</v>
      </c>
      <c r="AZ77" s="24">
        <f t="shared" si="38"/>
        <v>0.83204134366925064</v>
      </c>
      <c r="BA77" s="24">
        <f t="shared" si="38"/>
        <v>0.97977222505524408</v>
      </c>
      <c r="BB77" s="24">
        <f t="shared" si="38"/>
        <v>0.91677718832891242</v>
      </c>
      <c r="BC77" s="24">
        <f t="shared" si="38"/>
        <v>0.80204320884273983</v>
      </c>
      <c r="BD77" s="24">
        <f t="shared" si="36"/>
        <v>0.66538926986688196</v>
      </c>
      <c r="BE77" s="24">
        <f t="shared" si="36"/>
        <v>0.82177012693444618</v>
      </c>
      <c r="BF77" s="24">
        <f t="shared" si="36"/>
        <v>0.91088539670371804</v>
      </c>
      <c r="BG77" s="24">
        <f t="shared" si="36"/>
        <v>1.1040111130404586</v>
      </c>
      <c r="BH77" s="24">
        <f t="shared" si="36"/>
        <v>0.99164012738853513</v>
      </c>
      <c r="BI77" s="24">
        <f t="shared" si="36"/>
        <v>1.3185503099666187</v>
      </c>
      <c r="BJ77" s="24">
        <f t="shared" si="36"/>
        <v>0.92507156086883313</v>
      </c>
      <c r="BK77" s="24">
        <f t="shared" si="36"/>
        <v>0.83246073298429324</v>
      </c>
      <c r="BL77" s="24">
        <f t="shared" si="39"/>
        <v>0.9519396980077286</v>
      </c>
      <c r="BM77" s="24">
        <f t="shared" si="39"/>
        <v>1.0132253759725067</v>
      </c>
      <c r="BN77" s="24">
        <f t="shared" si="39"/>
        <v>1.0446610067432891</v>
      </c>
      <c r="BO77" s="24">
        <f t="shared" si="39"/>
        <v>1.0203076331307903</v>
      </c>
      <c r="BP77" s="24" t="e">
        <f t="shared" si="39"/>
        <v>#DIV/0!</v>
      </c>
      <c r="BQ77" s="24">
        <f t="shared" si="39"/>
        <v>0.93063954036475538</v>
      </c>
      <c r="BR77" s="21"/>
      <c r="BS77" s="35">
        <f t="shared" si="47"/>
        <v>44896</v>
      </c>
      <c r="BT77" s="24">
        <f t="shared" si="48"/>
        <v>1.3558865784499064E-2</v>
      </c>
      <c r="BU77" s="24">
        <f t="shared" si="49"/>
        <v>1.8297164461247651E-3</v>
      </c>
      <c r="BV77" s="24">
        <f t="shared" si="50"/>
        <v>4.4456143667296862E-3</v>
      </c>
      <c r="BW77" s="24">
        <f t="shared" si="51"/>
        <v>3.3910964083175756E-3</v>
      </c>
      <c r="BX77" s="24">
        <f t="shared" si="52"/>
        <v>4.0950567107750557E-3</v>
      </c>
      <c r="BY77" s="24">
        <f t="shared" si="53"/>
        <v>5.048771266540646E-3</v>
      </c>
      <c r="BZ77" s="24">
        <f t="shared" si="54"/>
        <v>5.7511814744801515E-3</v>
      </c>
      <c r="CA77" s="24">
        <f t="shared" si="55"/>
        <v>5.5775047258979204E-4</v>
      </c>
      <c r="CB77" s="24">
        <f t="shared" si="56"/>
        <v>2.7922117202268445E-3</v>
      </c>
      <c r="CC77" s="24">
        <f t="shared" si="57"/>
        <v>1.4871644612476378E-3</v>
      </c>
      <c r="CD77" s="24">
        <f t="shared" si="58"/>
        <v>8.5859357277882752E-3</v>
      </c>
      <c r="CE77" s="24">
        <f t="shared" si="59"/>
        <v>1.9058601134215522E-3</v>
      </c>
      <c r="CF77" s="24">
        <f t="shared" si="60"/>
        <v>5.3449224952741042E-2</v>
      </c>
      <c r="CG77" s="21"/>
    </row>
    <row r="78" spans="1:85" x14ac:dyDescent="0.25">
      <c r="A78" s="31">
        <f>+[1]NAC!A79</f>
        <v>44927</v>
      </c>
      <c r="B78" s="17">
        <f>+[1]GBA!B79</f>
        <v>1181</v>
      </c>
      <c r="C78" s="17">
        <f>+[1]GBA!C79</f>
        <v>1257.0999999999999</v>
      </c>
      <c r="D78" s="17">
        <f>+[1]GBA!D79</f>
        <v>1012.2</v>
      </c>
      <c r="E78" s="17">
        <f>+[1]GBA!E79</f>
        <v>1441.7</v>
      </c>
      <c r="F78" s="17">
        <f>+[1]GBA!F79</f>
        <v>917.6</v>
      </c>
      <c r="G78" s="17">
        <f>+[1]GBA!G79</f>
        <v>1222.4000000000001</v>
      </c>
      <c r="H78" s="17">
        <f>+[1]GBA!H79</f>
        <v>1219.5</v>
      </c>
      <c r="I78" s="17">
        <f>+[1]GBA!I79</f>
        <v>1143.5999999999999</v>
      </c>
      <c r="J78" s="17">
        <f>+[1]GBA!J79</f>
        <v>893</v>
      </c>
      <c r="K78" s="17">
        <f>+[1]GBA!K79</f>
        <v>1157.8</v>
      </c>
      <c r="L78" s="17">
        <f>+[1]GBA!L79</f>
        <v>1004.5</v>
      </c>
      <c r="M78" s="17">
        <f>+[1]GBA!M79</f>
        <v>1277.9000000000001</v>
      </c>
      <c r="N78" s="17">
        <f>+[1]GBA!N79</f>
        <v>1070.8</v>
      </c>
      <c r="O78" s="18">
        <f>+[1]GBA!R79</f>
        <v>1548.1</v>
      </c>
      <c r="P78" s="19">
        <f>+[1]GBA!S79</f>
        <v>1206.5</v>
      </c>
      <c r="Q78" s="20">
        <f>+[1]GBA!T79</f>
        <v>940.4</v>
      </c>
      <c r="R78" s="18">
        <f t="shared" si="40"/>
        <v>1180.98703</v>
      </c>
      <c r="S78" s="19">
        <f t="shared" si="41"/>
        <v>1247.1851389766268</v>
      </c>
      <c r="T78" s="19">
        <f t="shared" si="42"/>
        <v>1261.8258672493855</v>
      </c>
      <c r="U78" s="19">
        <f t="shared" si="43"/>
        <v>1255.0643771827708</v>
      </c>
      <c r="V78" s="19"/>
      <c r="W78" s="20">
        <f t="shared" si="44"/>
        <v>1190.0721869590307</v>
      </c>
      <c r="X78" s="21"/>
      <c r="Y78" s="41">
        <f t="shared" si="46"/>
        <v>5.9668012561686856E-2</v>
      </c>
      <c r="Z78" s="24">
        <f t="shared" si="46"/>
        <v>6.6423481506616922E-2</v>
      </c>
      <c r="AA78" s="24">
        <f t="shared" si="46"/>
        <v>7.5549888428434908E-2</v>
      </c>
      <c r="AB78" s="24">
        <f t="shared" si="45"/>
        <v>1.4424430059104987E-2</v>
      </c>
      <c r="AC78" s="24">
        <f t="shared" si="45"/>
        <v>7.8514339445228121E-2</v>
      </c>
      <c r="AD78" s="24">
        <f t="shared" si="45"/>
        <v>4.9540654245728621E-2</v>
      </c>
      <c r="AE78" s="24">
        <f t="shared" si="45"/>
        <v>5.4748313440581065E-2</v>
      </c>
      <c r="AF78" s="24">
        <f t="shared" si="45"/>
        <v>6.2825278810408891E-2</v>
      </c>
      <c r="AG78" s="24">
        <f t="shared" si="45"/>
        <v>8.1506600460215406E-2</v>
      </c>
      <c r="AH78" s="24">
        <f t="shared" si="45"/>
        <v>0.10508733416054206</v>
      </c>
      <c r="AI78" s="24">
        <f t="shared" si="45"/>
        <v>7.4215224150033787E-3</v>
      </c>
      <c r="AJ78" s="24">
        <f t="shared" si="45"/>
        <v>5.4633985309895161E-2</v>
      </c>
      <c r="AK78" s="24">
        <f t="shared" si="35"/>
        <v>7.0157905256845732E-2</v>
      </c>
      <c r="AL78" s="24">
        <f t="shared" si="35"/>
        <v>6.1360208419031892E-2</v>
      </c>
      <c r="AM78" s="24">
        <f t="shared" si="35"/>
        <v>5.5278579550424256E-2</v>
      </c>
      <c r="AN78" s="24">
        <f t="shared" si="35"/>
        <v>7.4742857142857222E-2</v>
      </c>
      <c r="AO78" s="24">
        <f t="shared" si="34"/>
        <v>5.9597876126228799E-2</v>
      </c>
      <c r="AP78" s="24">
        <f t="shared" si="34"/>
        <v>5.888765564074161E-2</v>
      </c>
      <c r="AQ78" s="24">
        <f t="shared" si="34"/>
        <v>5.2972665120285312E-2</v>
      </c>
      <c r="AR78" s="24">
        <f t="shared" si="33"/>
        <v>5.2262725362628437E-2</v>
      </c>
      <c r="AS78" s="24" t="e">
        <f t="shared" si="33"/>
        <v>#DIV/0!</v>
      </c>
      <c r="AT78" s="24">
        <f t="shared" si="33"/>
        <v>5.3792835472489919E-2</v>
      </c>
      <c r="AU78" s="21"/>
      <c r="AV78" s="24">
        <f t="shared" si="38"/>
        <v>0.99022581732389625</v>
      </c>
      <c r="AW78" s="24">
        <f t="shared" si="38"/>
        <v>1.0023892959541256</v>
      </c>
      <c r="AX78" s="24">
        <f t="shared" si="38"/>
        <v>1.0399032648125757</v>
      </c>
      <c r="AY78" s="24">
        <f t="shared" si="38"/>
        <v>1.2014047946251338</v>
      </c>
      <c r="AZ78" s="24">
        <f t="shared" si="38"/>
        <v>0.95650319829424313</v>
      </c>
      <c r="BA78" s="24">
        <f t="shared" si="38"/>
        <v>1.0059074499507714</v>
      </c>
      <c r="BB78" s="24">
        <f t="shared" si="38"/>
        <v>0.92836812144212533</v>
      </c>
      <c r="BC78" s="24">
        <f t="shared" si="38"/>
        <v>0.87814090983741155</v>
      </c>
      <c r="BD78" s="24">
        <f t="shared" si="36"/>
        <v>0.65615727002967339</v>
      </c>
      <c r="BE78" s="24">
        <f t="shared" si="36"/>
        <v>0.91530190239867659</v>
      </c>
      <c r="BF78" s="24">
        <f t="shared" si="36"/>
        <v>0.9107856191744339</v>
      </c>
      <c r="BG78" s="24">
        <f t="shared" si="36"/>
        <v>1.0945746598918209</v>
      </c>
      <c r="BH78" s="24">
        <f t="shared" si="36"/>
        <v>1.0322641867527045</v>
      </c>
      <c r="BI78" s="24">
        <f t="shared" si="36"/>
        <v>1.2534206695778747</v>
      </c>
      <c r="BJ78" s="24">
        <f t="shared" si="36"/>
        <v>0.96594427244582026</v>
      </c>
      <c r="BK78" s="24">
        <f t="shared" si="36"/>
        <v>0.91254830181004687</v>
      </c>
      <c r="BL78" s="24">
        <f t="shared" si="39"/>
        <v>0.99008419968525252</v>
      </c>
      <c r="BM78" s="24">
        <f t="shared" si="39"/>
        <v>1.0399396385597997</v>
      </c>
      <c r="BN78" s="24">
        <f t="shared" si="39"/>
        <v>1.0646389108930183</v>
      </c>
      <c r="BO78" s="24">
        <f t="shared" si="39"/>
        <v>1.0520776336479982</v>
      </c>
      <c r="BP78" s="24" t="e">
        <f t="shared" si="39"/>
        <v>#DIV/0!</v>
      </c>
      <c r="BQ78" s="24">
        <f t="shared" si="39"/>
        <v>0.96505036930375176</v>
      </c>
      <c r="BR78" s="21"/>
      <c r="BS78" s="35">
        <f t="shared" si="47"/>
        <v>44927</v>
      </c>
      <c r="BT78" s="24">
        <f t="shared" si="48"/>
        <v>1.6467940780619101E-2</v>
      </c>
      <c r="BU78" s="24">
        <f t="shared" si="49"/>
        <v>2.0861103633916561E-3</v>
      </c>
      <c r="BV78" s="24">
        <f t="shared" si="50"/>
        <v>1.56164199192463E-3</v>
      </c>
      <c r="BW78" s="24">
        <f t="shared" si="51"/>
        <v>6.2694302377747932E-3</v>
      </c>
      <c r="BX78" s="24">
        <f t="shared" si="52"/>
        <v>3.2461103633916583E-3</v>
      </c>
      <c r="BY78" s="24">
        <f t="shared" si="53"/>
        <v>4.9981157469717319E-3</v>
      </c>
      <c r="BZ78" s="24">
        <f t="shared" si="54"/>
        <v>7.0299147599820451E-3</v>
      </c>
      <c r="CA78" s="24">
        <f t="shared" si="55"/>
        <v>1.6968416330192899E-3</v>
      </c>
      <c r="CB78" s="24">
        <f t="shared" si="56"/>
        <v>7.3696366083445429E-3</v>
      </c>
      <c r="CC78" s="24">
        <f t="shared" si="57"/>
        <v>2.0052041274113891E-4</v>
      </c>
      <c r="CD78" s="24">
        <f t="shared" si="58"/>
        <v>6.4388335576491739E-3</v>
      </c>
      <c r="CE78" s="24">
        <f t="shared" si="59"/>
        <v>2.2360699865410475E-3</v>
      </c>
      <c r="CF78" s="24">
        <f t="shared" si="60"/>
        <v>5.9601166442350799E-2</v>
      </c>
      <c r="CG78" s="21"/>
    </row>
    <row r="79" spans="1:85" x14ac:dyDescent="0.25">
      <c r="A79" s="31">
        <f>+[1]NAC!A80</f>
        <v>44958</v>
      </c>
      <c r="B79" s="17">
        <f>+[1]GBA!B80</f>
        <v>1260</v>
      </c>
      <c r="C79" s="17">
        <f>+[1]GBA!C80</f>
        <v>1385.7</v>
      </c>
      <c r="D79" s="17">
        <f>+[1]GBA!D80</f>
        <v>1066.0999999999999</v>
      </c>
      <c r="E79" s="17">
        <f>+[1]GBA!E80</f>
        <v>1507.7</v>
      </c>
      <c r="F79" s="17">
        <f>+[1]GBA!F80</f>
        <v>960.2</v>
      </c>
      <c r="G79" s="17">
        <f>+[1]GBA!G80</f>
        <v>1284.4000000000001</v>
      </c>
      <c r="H79" s="17">
        <f>+[1]GBA!H80</f>
        <v>1285.5999999999999</v>
      </c>
      <c r="I79" s="17">
        <f>+[1]GBA!I80</f>
        <v>1195.5</v>
      </c>
      <c r="J79" s="17">
        <f>+[1]GBA!J80</f>
        <v>962.2</v>
      </c>
      <c r="K79" s="17">
        <f>+[1]GBA!K80</f>
        <v>1220.5999999999999</v>
      </c>
      <c r="L79" s="17">
        <f>+[1]GBA!L80</f>
        <v>1046.8</v>
      </c>
      <c r="M79" s="17">
        <f>+[1]GBA!M80</f>
        <v>1377.2</v>
      </c>
      <c r="N79" s="17">
        <f>+[1]GBA!N80</f>
        <v>1146.3</v>
      </c>
      <c r="O79" s="18">
        <f>+[1]GBA!R80</f>
        <v>1614.4</v>
      </c>
      <c r="P79" s="19">
        <f>+[1]GBA!S80</f>
        <v>1297</v>
      </c>
      <c r="Q79" s="20">
        <f>+[1]GBA!T80</f>
        <v>991.5</v>
      </c>
      <c r="R79" s="18">
        <f t="shared" si="40"/>
        <v>1260.0234</v>
      </c>
      <c r="S79" s="19">
        <f t="shared" si="41"/>
        <v>1341.1940145293752</v>
      </c>
      <c r="T79" s="19">
        <f t="shared" si="42"/>
        <v>1337.269871619776</v>
      </c>
      <c r="U79" s="19">
        <f t="shared" si="43"/>
        <v>1320.4734963135429</v>
      </c>
      <c r="V79" s="19"/>
      <c r="W79" s="20">
        <f t="shared" si="44"/>
        <v>1251.4492210040391</v>
      </c>
      <c r="X79" s="21"/>
      <c r="Y79" s="41">
        <f t="shared" si="46"/>
        <v>6.6892464013547759E-2</v>
      </c>
      <c r="Z79" s="24">
        <f t="shared" si="46"/>
        <v>0.10229894200938672</v>
      </c>
      <c r="AA79" s="24">
        <f t="shared" si="46"/>
        <v>5.3250345781465924E-2</v>
      </c>
      <c r="AB79" s="24">
        <f t="shared" si="45"/>
        <v>4.577928834015399E-2</v>
      </c>
      <c r="AC79" s="24">
        <f t="shared" si="45"/>
        <v>4.6425457715780327E-2</v>
      </c>
      <c r="AD79" s="24">
        <f t="shared" si="45"/>
        <v>5.0719895287958172E-2</v>
      </c>
      <c r="AE79" s="24">
        <f t="shared" si="45"/>
        <v>5.4202542025420186E-2</v>
      </c>
      <c r="AF79" s="24">
        <f t="shared" si="45"/>
        <v>4.5383001049317917E-2</v>
      </c>
      <c r="AG79" s="24">
        <f t="shared" si="45"/>
        <v>7.7491601343784966E-2</v>
      </c>
      <c r="AH79" s="24">
        <f t="shared" si="45"/>
        <v>5.4240801520124338E-2</v>
      </c>
      <c r="AI79" s="24">
        <f t="shared" si="45"/>
        <v>4.2110502737680466E-2</v>
      </c>
      <c r="AJ79" s="24">
        <f t="shared" si="45"/>
        <v>7.7705610767665689E-2</v>
      </c>
      <c r="AK79" s="24">
        <f t="shared" si="35"/>
        <v>7.0508031378408775E-2</v>
      </c>
      <c r="AL79" s="24">
        <f t="shared" si="35"/>
        <v>4.2826690782249432E-2</v>
      </c>
      <c r="AM79" s="24">
        <f t="shared" si="35"/>
        <v>7.5010360547036914E-2</v>
      </c>
      <c r="AN79" s="24">
        <f t="shared" si="35"/>
        <v>5.4338579327945613E-2</v>
      </c>
      <c r="AO79" s="24">
        <f t="shared" si="34"/>
        <v>6.692399492312795E-2</v>
      </c>
      <c r="AP79" s="24">
        <f t="shared" si="34"/>
        <v>7.5376840706975479E-2</v>
      </c>
      <c r="AQ79" s="24">
        <f t="shared" si="34"/>
        <v>5.9789552844441651E-2</v>
      </c>
      <c r="AR79" s="24">
        <f t="shared" si="33"/>
        <v>5.2116146645477368E-2</v>
      </c>
      <c r="AS79" s="24" t="e">
        <f t="shared" si="33"/>
        <v>#DIV/0!</v>
      </c>
      <c r="AT79" s="24">
        <f t="shared" si="33"/>
        <v>5.1574210974415058E-2</v>
      </c>
      <c r="AU79" s="21"/>
      <c r="AV79" s="24">
        <f t="shared" si="38"/>
        <v>1.0306204673650283</v>
      </c>
      <c r="AW79" s="24">
        <f t="shared" si="38"/>
        <v>1.0333088774761556</v>
      </c>
      <c r="AX79" s="24">
        <f t="shared" si="38"/>
        <v>1.0916225230527759</v>
      </c>
      <c r="AY79" s="24">
        <f t="shared" si="38"/>
        <v>1.2376075986939745</v>
      </c>
      <c r="AZ79" s="24">
        <f t="shared" si="38"/>
        <v>0.99708818635607321</v>
      </c>
      <c r="BA79" s="24">
        <f t="shared" si="38"/>
        <v>1.0207677784770297</v>
      </c>
      <c r="BB79" s="24">
        <f t="shared" si="38"/>
        <v>0.97117448635387893</v>
      </c>
      <c r="BC79" s="24">
        <f t="shared" si="38"/>
        <v>0.88624171662985174</v>
      </c>
      <c r="BD79" s="24">
        <f t="shared" si="36"/>
        <v>0.75615988319036331</v>
      </c>
      <c r="BE79" s="24">
        <f t="shared" si="36"/>
        <v>0.99151574481970961</v>
      </c>
      <c r="BF79" s="24">
        <f t="shared" si="36"/>
        <v>0.95189259742681354</v>
      </c>
      <c r="BG79" s="24">
        <f t="shared" si="36"/>
        <v>1.1616700674933291</v>
      </c>
      <c r="BH79" s="24">
        <f t="shared" si="36"/>
        <v>1.0838029449191056</v>
      </c>
      <c r="BI79" s="24">
        <f t="shared" si="36"/>
        <v>1.169600860099449</v>
      </c>
      <c r="BJ79" s="24">
        <f t="shared" si="36"/>
        <v>1.0224543895212852</v>
      </c>
      <c r="BK79" s="24">
        <f t="shared" si="36"/>
        <v>0.96921549155908648</v>
      </c>
      <c r="BL79" s="24">
        <f t="shared" si="39"/>
        <v>1.0306057856589388</v>
      </c>
      <c r="BM79" s="24">
        <f t="shared" si="39"/>
        <v>1.0825980735838989</v>
      </c>
      <c r="BN79" s="24">
        <f t="shared" si="39"/>
        <v>1.1159784271332698</v>
      </c>
      <c r="BO79" s="24">
        <f t="shared" si="39"/>
        <v>1.0965368261687622</v>
      </c>
      <c r="BP79" s="24" t="e">
        <f t="shared" si="39"/>
        <v>#DIV/0!</v>
      </c>
      <c r="BQ79" s="24">
        <f t="shared" si="39"/>
        <v>1.0034631052197072</v>
      </c>
      <c r="BR79" s="21"/>
      <c r="BS79" s="35">
        <f t="shared" si="47"/>
        <v>44958</v>
      </c>
      <c r="BT79" s="24">
        <f t="shared" si="48"/>
        <v>2.5523996613039824E-2</v>
      </c>
      <c r="BU79" s="24">
        <f t="shared" si="49"/>
        <v>1.4924047417442807E-3</v>
      </c>
      <c r="BV79" s="24">
        <f t="shared" si="50"/>
        <v>4.7446232006773921E-3</v>
      </c>
      <c r="BW79" s="24">
        <f t="shared" si="51"/>
        <v>3.7730397967823898E-3</v>
      </c>
      <c r="BX79" s="24">
        <f t="shared" si="52"/>
        <v>3.2916172734970368E-3</v>
      </c>
      <c r="BY79" s="24">
        <f t="shared" si="53"/>
        <v>4.9253175275190443E-3</v>
      </c>
      <c r="BZ79" s="24">
        <f t="shared" si="54"/>
        <v>5.0933192209991623E-3</v>
      </c>
      <c r="CA79" s="24">
        <f t="shared" si="55"/>
        <v>1.646502963590179E-3</v>
      </c>
      <c r="CB79" s="24">
        <f t="shared" si="56"/>
        <v>3.9668755292125287E-3</v>
      </c>
      <c r="CC79" s="24">
        <f t="shared" si="57"/>
        <v>1.0816765453005915E-3</v>
      </c>
      <c r="CD79" s="24">
        <f t="shared" si="58"/>
        <v>9.1144115156646874E-3</v>
      </c>
      <c r="CE79" s="24">
        <f t="shared" si="59"/>
        <v>2.2694750211685009E-3</v>
      </c>
      <c r="CF79" s="24">
        <f t="shared" si="60"/>
        <v>6.6923259949195624E-2</v>
      </c>
      <c r="CG79" s="21"/>
    </row>
    <row r="80" spans="1:85" x14ac:dyDescent="0.25">
      <c r="A80" s="31">
        <f>+[1]NAC!A81</f>
        <v>44986</v>
      </c>
      <c r="B80" s="17">
        <f>+[1]GBA!B81</f>
        <v>1358.5</v>
      </c>
      <c r="C80" s="17">
        <f>+[1]GBA!C81</f>
        <v>1519.7</v>
      </c>
      <c r="D80" s="17">
        <f>+[1]GBA!D81</f>
        <v>1153.9000000000001</v>
      </c>
      <c r="E80" s="17">
        <f>+[1]GBA!E81</f>
        <v>1669.2</v>
      </c>
      <c r="F80" s="17">
        <f>+[1]GBA!F81</f>
        <v>1020.5</v>
      </c>
      <c r="G80" s="17">
        <f>+[1]GBA!G81</f>
        <v>1360.2</v>
      </c>
      <c r="H80" s="17">
        <f>+[1]GBA!H81</f>
        <v>1357.3</v>
      </c>
      <c r="I80" s="17">
        <f>+[1]GBA!I81</f>
        <v>1264.7</v>
      </c>
      <c r="J80" s="17">
        <f>+[1]GBA!J81</f>
        <v>978.6</v>
      </c>
      <c r="K80" s="17">
        <f>+[1]GBA!K81</f>
        <v>1263.2</v>
      </c>
      <c r="L80" s="17">
        <f>+[1]GBA!L81</f>
        <v>1304.5999999999999</v>
      </c>
      <c r="M80" s="17">
        <f>+[1]GBA!M81</f>
        <v>1480.5</v>
      </c>
      <c r="N80" s="17">
        <f>+[1]GBA!N81</f>
        <v>1217</v>
      </c>
      <c r="O80" s="18">
        <f>+[1]GBA!R81</f>
        <v>1796.6</v>
      </c>
      <c r="P80" s="19">
        <f>+[1]GBA!S81</f>
        <v>1385.7</v>
      </c>
      <c r="Q80" s="20">
        <f>+[1]GBA!T81</f>
        <v>1081.2</v>
      </c>
      <c r="R80" s="18">
        <f t="shared" si="40"/>
        <v>1358.5372600000001</v>
      </c>
      <c r="S80" s="19">
        <f t="shared" si="41"/>
        <v>1451.1595862286799</v>
      </c>
      <c r="T80" s="19">
        <f t="shared" si="42"/>
        <v>1433.826932532095</v>
      </c>
      <c r="U80" s="19">
        <f t="shared" si="43"/>
        <v>1414.1941792782306</v>
      </c>
      <c r="V80" s="19"/>
      <c r="W80" s="20">
        <f t="shared" si="44"/>
        <v>1341.3282361992692</v>
      </c>
      <c r="X80" s="21"/>
      <c r="Y80" s="41">
        <f t="shared" si="46"/>
        <v>7.8174603174603119E-2</v>
      </c>
      <c r="Z80" s="24">
        <f t="shared" si="46"/>
        <v>9.6702027855957384E-2</v>
      </c>
      <c r="AA80" s="24">
        <f t="shared" si="46"/>
        <v>8.2356251758747057E-2</v>
      </c>
      <c r="AB80" s="24">
        <f t="shared" si="45"/>
        <v>0.10711680042448757</v>
      </c>
      <c r="AC80" s="24">
        <f t="shared" si="45"/>
        <v>6.2799416788169138E-2</v>
      </c>
      <c r="AD80" s="24">
        <f t="shared" si="45"/>
        <v>5.9015882902522465E-2</v>
      </c>
      <c r="AE80" s="24">
        <f t="shared" si="45"/>
        <v>5.5771624144368426E-2</v>
      </c>
      <c r="AF80" s="24">
        <f t="shared" si="45"/>
        <v>5.7883730656629107E-2</v>
      </c>
      <c r="AG80" s="24">
        <f t="shared" si="45"/>
        <v>1.7044273539804644E-2</v>
      </c>
      <c r="AH80" s="24">
        <f t="shared" si="45"/>
        <v>3.4900868425364662E-2</v>
      </c>
      <c r="AI80" s="24">
        <f t="shared" si="45"/>
        <v>0.24627435995414593</v>
      </c>
      <c r="AJ80" s="24">
        <f t="shared" si="45"/>
        <v>7.5007261109497403E-2</v>
      </c>
      <c r="AK80" s="24">
        <f t="shared" si="35"/>
        <v>6.1676698944429953E-2</v>
      </c>
      <c r="AL80" s="24">
        <f t="shared" si="35"/>
        <v>0.11285926660059453</v>
      </c>
      <c r="AM80" s="24">
        <f t="shared" si="35"/>
        <v>6.8388589051657789E-2</v>
      </c>
      <c r="AN80" s="24">
        <f t="shared" si="35"/>
        <v>9.0468986384266259E-2</v>
      </c>
      <c r="AO80" s="24">
        <f t="shared" si="34"/>
        <v>7.8184151183223971E-2</v>
      </c>
      <c r="AP80" s="24">
        <f t="shared" si="34"/>
        <v>8.1990801113060119E-2</v>
      </c>
      <c r="AQ80" s="24">
        <f t="shared" si="34"/>
        <v>7.220461850035087E-2</v>
      </c>
      <c r="AR80" s="24">
        <f t="shared" si="33"/>
        <v>7.0975057982105794E-2</v>
      </c>
      <c r="AS80" s="24" t="e">
        <f t="shared" si="33"/>
        <v>#DIV/0!</v>
      </c>
      <c r="AT80" s="24">
        <f t="shared" si="33"/>
        <v>7.1819945777040761E-2</v>
      </c>
      <c r="AU80" s="21"/>
      <c r="AV80" s="24">
        <f t="shared" si="38"/>
        <v>1.0524248375887595</v>
      </c>
      <c r="AW80" s="24">
        <f t="shared" si="38"/>
        <v>1.1025179856115108</v>
      </c>
      <c r="AX80" s="24">
        <f t="shared" si="38"/>
        <v>1.1352701702442638</v>
      </c>
      <c r="AY80" s="24">
        <f t="shared" si="38"/>
        <v>1.1802507836990594</v>
      </c>
      <c r="AZ80" s="24">
        <f t="shared" si="38"/>
        <v>0.95835732105162141</v>
      </c>
      <c r="BA80" s="24">
        <f t="shared" si="38"/>
        <v>1.0522027761013883</v>
      </c>
      <c r="BB80" s="24">
        <f t="shared" si="38"/>
        <v>0.97253306205493373</v>
      </c>
      <c r="BC80" s="24">
        <f t="shared" ref="BC80:BE95" si="61">+I80/I68-1</f>
        <v>0.89980471683941698</v>
      </c>
      <c r="BD80" s="24">
        <f t="shared" si="36"/>
        <v>0.75250716332378231</v>
      </c>
      <c r="BE80" s="24">
        <f t="shared" si="36"/>
        <v>1.0127469725940088</v>
      </c>
      <c r="BF80" s="24">
        <f t="shared" si="36"/>
        <v>0.99175572519083954</v>
      </c>
      <c r="BG80" s="24">
        <f t="shared" si="36"/>
        <v>1.1972395369545863</v>
      </c>
      <c r="BH80" s="24">
        <f t="shared" si="36"/>
        <v>1.0896291208791209</v>
      </c>
      <c r="BI80" s="24">
        <f t="shared" si="36"/>
        <v>1.276482513938165</v>
      </c>
      <c r="BJ80" s="24">
        <f t="shared" si="36"/>
        <v>1.035698545614808</v>
      </c>
      <c r="BK80" s="24">
        <f t="shared" si="36"/>
        <v>0.96904024767801866</v>
      </c>
      <c r="BL80" s="24">
        <f t="shared" si="39"/>
        <v>1.052564826597175</v>
      </c>
      <c r="BM80" s="24">
        <f t="shared" si="39"/>
        <v>1.1163124425246953</v>
      </c>
      <c r="BN80" s="24">
        <f t="shared" si="39"/>
        <v>1.1244151751653679</v>
      </c>
      <c r="BO80" s="24">
        <f t="shared" si="39"/>
        <v>1.0938547034101926</v>
      </c>
      <c r="BP80" s="24" t="e">
        <f t="shared" si="39"/>
        <v>#DIV/0!</v>
      </c>
      <c r="BQ80" s="24">
        <f t="shared" si="39"/>
        <v>1.0083382332946838</v>
      </c>
      <c r="BR80" s="21"/>
      <c r="BS80" s="35">
        <f t="shared" si="47"/>
        <v>44986</v>
      </c>
      <c r="BT80" s="24">
        <f t="shared" si="48"/>
        <v>2.4928253968253967E-2</v>
      </c>
      <c r="BU80" s="24">
        <f t="shared" si="49"/>
        <v>2.2786190476190523E-3</v>
      </c>
      <c r="BV80" s="24">
        <f t="shared" si="50"/>
        <v>1.0882023809523808E-2</v>
      </c>
      <c r="BW80" s="24">
        <f t="shared" si="51"/>
        <v>5.0058571428571392E-3</v>
      </c>
      <c r="BX80" s="24">
        <f t="shared" si="52"/>
        <v>3.7719523809523789E-3</v>
      </c>
      <c r="BY80" s="24">
        <f t="shared" si="53"/>
        <v>5.0076190476190507E-3</v>
      </c>
      <c r="BZ80" s="24">
        <f t="shared" si="54"/>
        <v>6.3653015873015922E-3</v>
      </c>
      <c r="CA80" s="24">
        <f t="shared" si="55"/>
        <v>3.6574603174603122E-4</v>
      </c>
      <c r="CB80" s="24">
        <f t="shared" si="56"/>
        <v>2.5221904761904847E-3</v>
      </c>
      <c r="CC80" s="24">
        <f t="shared" si="57"/>
        <v>6.1790158730158718E-3</v>
      </c>
      <c r="CD80" s="24">
        <f t="shared" si="58"/>
        <v>8.8870793650793617E-3</v>
      </c>
      <c r="CE80" s="24">
        <f t="shared" si="59"/>
        <v>1.9919444444444455E-3</v>
      </c>
      <c r="CF80" s="24">
        <f t="shared" si="60"/>
        <v>7.8185603174603185E-2</v>
      </c>
      <c r="CG80" s="21"/>
    </row>
    <row r="81" spans="1:85" x14ac:dyDescent="0.25">
      <c r="A81" s="31">
        <f>+[1]NAC!A82</f>
        <v>45017</v>
      </c>
      <c r="B81" s="17">
        <f>+[1]GBA!B82</f>
        <v>1475.1</v>
      </c>
      <c r="C81" s="17">
        <f>+[1]GBA!C82</f>
        <v>1673.9</v>
      </c>
      <c r="D81" s="17">
        <f>+[1]GBA!D82</f>
        <v>1194.8</v>
      </c>
      <c r="E81" s="17">
        <f>+[1]GBA!E82</f>
        <v>1873.7</v>
      </c>
      <c r="F81" s="17">
        <f>+[1]GBA!F82</f>
        <v>1093.7</v>
      </c>
      <c r="G81" s="17">
        <f>+[1]GBA!G82</f>
        <v>1480.3</v>
      </c>
      <c r="H81" s="17">
        <f>+[1]GBA!H82</f>
        <v>1449.8</v>
      </c>
      <c r="I81" s="17">
        <f>+[1]GBA!I82</f>
        <v>1357.3</v>
      </c>
      <c r="J81" s="17">
        <f>+[1]GBA!J82</f>
        <v>1044.5999999999999</v>
      </c>
      <c r="K81" s="17">
        <f>+[1]GBA!K82</f>
        <v>1354.8</v>
      </c>
      <c r="L81" s="17">
        <f>+[1]GBA!L82</f>
        <v>1376.2</v>
      </c>
      <c r="M81" s="17">
        <f>+[1]GBA!M82</f>
        <v>1608.8</v>
      </c>
      <c r="N81" s="17">
        <f>+[1]GBA!N82</f>
        <v>1301.2</v>
      </c>
      <c r="O81" s="18">
        <f>+[1]GBA!R82</f>
        <v>2037.5</v>
      </c>
      <c r="P81" s="19">
        <f>+[1]GBA!S82</f>
        <v>1502.3</v>
      </c>
      <c r="Q81" s="20">
        <f>+[1]GBA!T82</f>
        <v>1141.9000000000001</v>
      </c>
      <c r="R81" s="18">
        <f t="shared" si="40"/>
        <v>1475.1876500000003</v>
      </c>
      <c r="S81" s="19">
        <f t="shared" si="41"/>
        <v>1587.1425457991159</v>
      </c>
      <c r="T81" s="19">
        <f t="shared" si="42"/>
        <v>1566.6390057361375</v>
      </c>
      <c r="U81" s="19">
        <f t="shared" si="43"/>
        <v>1548.9042297244862</v>
      </c>
      <c r="V81" s="19"/>
      <c r="W81" s="20">
        <f t="shared" si="44"/>
        <v>1452.1265435660703</v>
      </c>
      <c r="X81" s="21"/>
      <c r="Y81" s="41">
        <f t="shared" si="46"/>
        <v>8.5829959514170051E-2</v>
      </c>
      <c r="Z81" s="24">
        <f t="shared" si="46"/>
        <v>0.10146739488056866</v>
      </c>
      <c r="AA81" s="24">
        <f t="shared" si="46"/>
        <v>3.5445012566080125E-2</v>
      </c>
      <c r="AB81" s="24">
        <f t="shared" si="45"/>
        <v>0.12251377905583505</v>
      </c>
      <c r="AC81" s="24">
        <f t="shared" si="45"/>
        <v>7.172954434100931E-2</v>
      </c>
      <c r="AD81" s="24">
        <f t="shared" si="45"/>
        <v>8.8295838847228358E-2</v>
      </c>
      <c r="AE81" s="24">
        <f t="shared" si="45"/>
        <v>6.8150003683783877E-2</v>
      </c>
      <c r="AF81" s="24">
        <f t="shared" si="45"/>
        <v>7.3218945204396313E-2</v>
      </c>
      <c r="AG81" s="24">
        <f t="shared" si="45"/>
        <v>6.7443286327406371E-2</v>
      </c>
      <c r="AH81" s="24">
        <f t="shared" si="45"/>
        <v>7.2514249525015728E-2</v>
      </c>
      <c r="AI81" s="24">
        <f t="shared" si="45"/>
        <v>5.4882722673616602E-2</v>
      </c>
      <c r="AJ81" s="24">
        <f t="shared" si="45"/>
        <v>8.6659912191827004E-2</v>
      </c>
      <c r="AK81" s="24">
        <f t="shared" si="35"/>
        <v>6.9186524239934322E-2</v>
      </c>
      <c r="AL81" s="24">
        <f t="shared" si="35"/>
        <v>0.13408660803740413</v>
      </c>
      <c r="AM81" s="24">
        <f t="shared" si="35"/>
        <v>8.4145197373168834E-2</v>
      </c>
      <c r="AN81" s="24">
        <f t="shared" si="35"/>
        <v>5.6141324454310082E-2</v>
      </c>
      <c r="AO81" s="24">
        <f t="shared" si="34"/>
        <v>8.5864696857854472E-2</v>
      </c>
      <c r="AP81" s="24">
        <f t="shared" si="34"/>
        <v>9.3706413037474956E-2</v>
      </c>
      <c r="AQ81" s="24">
        <f t="shared" si="34"/>
        <v>9.2627687617431231E-2</v>
      </c>
      <c r="AR81" s="24">
        <f t="shared" si="33"/>
        <v>9.5255695731266687E-2</v>
      </c>
      <c r="AS81" s="24" t="e">
        <f t="shared" si="33"/>
        <v>#DIV/0!</v>
      </c>
      <c r="AT81" s="24">
        <f t="shared" si="33"/>
        <v>8.2603425751145432E-2</v>
      </c>
      <c r="AU81" s="21"/>
      <c r="AV81" s="24">
        <f t="shared" ref="AV81:BB95" si="62">+B81/B69-1</f>
        <v>1.09889015367103</v>
      </c>
      <c r="AW81" s="24">
        <f t="shared" si="62"/>
        <v>1.1861042183622827</v>
      </c>
      <c r="AX81" s="24">
        <f t="shared" si="62"/>
        <v>1.1377706208624083</v>
      </c>
      <c r="AY81" s="24">
        <f t="shared" si="62"/>
        <v>1.2116383380547684</v>
      </c>
      <c r="AZ81" s="24">
        <f t="shared" si="62"/>
        <v>1.0027467496795457</v>
      </c>
      <c r="BA81" s="24">
        <f t="shared" si="62"/>
        <v>1.1165284529596797</v>
      </c>
      <c r="BB81" s="24">
        <f t="shared" si="62"/>
        <v>0.98331053351573172</v>
      </c>
      <c r="BC81" s="24">
        <f t="shared" si="61"/>
        <v>0.92361111111111094</v>
      </c>
      <c r="BD81" s="24">
        <f t="shared" si="36"/>
        <v>0.79176672384219549</v>
      </c>
      <c r="BE81" s="24">
        <f t="shared" si="36"/>
        <v>1.039440012042752</v>
      </c>
      <c r="BF81" s="24">
        <f t="shared" si="36"/>
        <v>1.0300929340610709</v>
      </c>
      <c r="BG81" s="24">
        <f t="shared" si="36"/>
        <v>1.2359972202918694</v>
      </c>
      <c r="BH81" s="24">
        <f t="shared" si="36"/>
        <v>1.1303208906352329</v>
      </c>
      <c r="BI81" s="24">
        <f t="shared" si="36"/>
        <v>1.4389514005266939</v>
      </c>
      <c r="BJ81" s="24">
        <f t="shared" si="36"/>
        <v>1.061899533351633</v>
      </c>
      <c r="BK81" s="24">
        <f t="shared" si="36"/>
        <v>1.0128679710911337</v>
      </c>
      <c r="BL81" s="24">
        <f t="shared" si="39"/>
        <v>1.0988544088682581</v>
      </c>
      <c r="BM81" s="24">
        <f t="shared" si="39"/>
        <v>1.1716602262788349</v>
      </c>
      <c r="BN81" s="24">
        <f t="shared" si="39"/>
        <v>1.1642151702078425</v>
      </c>
      <c r="BO81" s="24">
        <f t="shared" si="39"/>
        <v>1.1342795502338148</v>
      </c>
      <c r="BP81" s="24" t="e">
        <f t="shared" si="39"/>
        <v>#DIV/0!</v>
      </c>
      <c r="BQ81" s="24">
        <f t="shared" si="39"/>
        <v>1.0405346198688279</v>
      </c>
      <c r="BR81" s="21"/>
      <c r="BS81" s="35">
        <f t="shared" si="47"/>
        <v>45017</v>
      </c>
      <c r="BT81" s="24">
        <f t="shared" si="48"/>
        <v>2.6606168568273841E-2</v>
      </c>
      <c r="BU81" s="24">
        <f t="shared" si="49"/>
        <v>9.8449024659550636E-4</v>
      </c>
      <c r="BV81" s="24">
        <f t="shared" si="50"/>
        <v>1.2780309164519693E-2</v>
      </c>
      <c r="BW81" s="24">
        <f t="shared" si="51"/>
        <v>5.6361575266838451E-3</v>
      </c>
      <c r="BX81" s="24">
        <f t="shared" si="52"/>
        <v>5.5430769230769197E-3</v>
      </c>
      <c r="BY81" s="24">
        <f t="shared" si="53"/>
        <v>5.9919028340080964E-3</v>
      </c>
      <c r="BZ81" s="24">
        <f t="shared" si="54"/>
        <v>7.9001398601398539E-3</v>
      </c>
      <c r="CA81" s="24">
        <f t="shared" si="55"/>
        <v>1.3651821862348155E-3</v>
      </c>
      <c r="CB81" s="24">
        <f t="shared" si="56"/>
        <v>5.0300772911299179E-3</v>
      </c>
      <c r="CC81" s="24">
        <f t="shared" si="57"/>
        <v>1.5916967243283064E-3</v>
      </c>
      <c r="CD81" s="24">
        <f t="shared" si="58"/>
        <v>1.0237556128082441E-2</v>
      </c>
      <c r="CE81" s="24">
        <f t="shared" si="59"/>
        <v>2.2002944423997065E-3</v>
      </c>
      <c r="CF81" s="24">
        <f t="shared" si="60"/>
        <v>8.5867051895472946E-2</v>
      </c>
      <c r="CG81" s="21"/>
    </row>
    <row r="82" spans="1:85" x14ac:dyDescent="0.25">
      <c r="A82" s="31">
        <f>+[1]NAC!A83</f>
        <v>45047</v>
      </c>
      <c r="B82" s="17">
        <f>+[1]GBA!B83</f>
        <v>1592.4</v>
      </c>
      <c r="C82" s="17">
        <f>+[1]GBA!C83</f>
        <v>1769</v>
      </c>
      <c r="D82" s="17">
        <f>+[1]GBA!D83</f>
        <v>1290.4000000000001</v>
      </c>
      <c r="E82" s="17">
        <f>+[1]GBA!E83</f>
        <v>2020.3</v>
      </c>
      <c r="F82" s="17">
        <f>+[1]GBA!F83</f>
        <v>1223.0999999999999</v>
      </c>
      <c r="G82" s="17">
        <f>+[1]GBA!G83</f>
        <v>1606.7</v>
      </c>
      <c r="H82" s="17">
        <f>+[1]GBA!H83</f>
        <v>1567.8</v>
      </c>
      <c r="I82" s="17">
        <f>+[1]GBA!I83</f>
        <v>1479.7</v>
      </c>
      <c r="J82" s="17">
        <f>+[1]GBA!J83</f>
        <v>1111.5</v>
      </c>
      <c r="K82" s="17">
        <f>+[1]GBA!K83</f>
        <v>1490.1</v>
      </c>
      <c r="L82" s="17">
        <f>+[1]GBA!L83</f>
        <v>1444.3</v>
      </c>
      <c r="M82" s="17">
        <f>+[1]GBA!M83</f>
        <v>1757.1</v>
      </c>
      <c r="N82" s="17">
        <f>+[1]GBA!N83</f>
        <v>1394</v>
      </c>
      <c r="O82" s="18">
        <f>+[1]GBA!R83</f>
        <v>2160.9</v>
      </c>
      <c r="P82" s="19">
        <f>+[1]GBA!S83</f>
        <v>1621</v>
      </c>
      <c r="Q82" s="20">
        <f>+[1]GBA!T83</f>
        <v>1252.4000000000001</v>
      </c>
      <c r="R82" s="18">
        <f t="shared" si="40"/>
        <v>1592.4822400000003</v>
      </c>
      <c r="S82" s="19">
        <f t="shared" si="41"/>
        <v>1705.9875868603922</v>
      </c>
      <c r="T82" s="19">
        <f t="shared" si="42"/>
        <v>1702.7633433488115</v>
      </c>
      <c r="U82" s="19">
        <f t="shared" si="43"/>
        <v>1679.9069460613116</v>
      </c>
      <c r="V82" s="19"/>
      <c r="W82" s="20">
        <f t="shared" si="44"/>
        <v>1571.8920176957106</v>
      </c>
      <c r="X82" s="21"/>
      <c r="Y82" s="41">
        <f t="shared" si="46"/>
        <v>7.9520032540166818E-2</v>
      </c>
      <c r="Z82" s="24">
        <f t="shared" si="46"/>
        <v>5.6813429715036667E-2</v>
      </c>
      <c r="AA82" s="24">
        <f t="shared" si="46"/>
        <v>8.0013391362571351E-2</v>
      </c>
      <c r="AB82" s="24">
        <f t="shared" si="45"/>
        <v>7.8240913700165393E-2</v>
      </c>
      <c r="AC82" s="24">
        <f t="shared" si="45"/>
        <v>0.11831398006766003</v>
      </c>
      <c r="AD82" s="24">
        <f t="shared" si="45"/>
        <v>8.5388097007363495E-2</v>
      </c>
      <c r="AE82" s="24">
        <f t="shared" si="45"/>
        <v>8.1390536625741472E-2</v>
      </c>
      <c r="AF82" s="24">
        <f t="shared" si="45"/>
        <v>9.0179031901569395E-2</v>
      </c>
      <c r="AG82" s="24">
        <f t="shared" si="45"/>
        <v>6.4043653072946682E-2</v>
      </c>
      <c r="AH82" s="24">
        <f t="shared" si="45"/>
        <v>9.9867139061116106E-2</v>
      </c>
      <c r="AI82" s="24">
        <f t="shared" si="45"/>
        <v>4.9484086615317446E-2</v>
      </c>
      <c r="AJ82" s="24">
        <f t="shared" si="45"/>
        <v>9.2180507210342988E-2</v>
      </c>
      <c r="AK82" s="24">
        <f t="shared" si="35"/>
        <v>7.1318782662157965E-2</v>
      </c>
      <c r="AL82" s="24">
        <f t="shared" si="35"/>
        <v>6.0564417177914054E-2</v>
      </c>
      <c r="AM82" s="24">
        <f t="shared" si="35"/>
        <v>7.9012181321973074E-2</v>
      </c>
      <c r="AN82" s="24">
        <f t="shared" si="35"/>
        <v>9.6768543655311401E-2</v>
      </c>
      <c r="AO82" s="24">
        <f t="shared" si="34"/>
        <v>7.9511640434354103E-2</v>
      </c>
      <c r="AP82" s="24">
        <f t="shared" si="34"/>
        <v>7.4879878543888889E-2</v>
      </c>
      <c r="AQ82" s="24">
        <f t="shared" si="34"/>
        <v>8.6889409183777744E-2</v>
      </c>
      <c r="AR82" s="24">
        <f t="shared" si="33"/>
        <v>8.4577673572579615E-2</v>
      </c>
      <c r="AS82" s="24" t="e">
        <f t="shared" si="33"/>
        <v>#DIV/0!</v>
      </c>
      <c r="AT82" s="24">
        <f t="shared" si="33"/>
        <v>8.2475921027877819E-2</v>
      </c>
      <c r="AU82" s="21"/>
      <c r="AV82" s="24">
        <f t="shared" si="62"/>
        <v>1.1624117327539381</v>
      </c>
      <c r="AW82" s="24">
        <f t="shared" si="62"/>
        <v>1.2137404580152671</v>
      </c>
      <c r="AX82" s="24">
        <f t="shared" si="62"/>
        <v>1.1886024423337855</v>
      </c>
      <c r="AY82" s="24">
        <f t="shared" si="62"/>
        <v>1.2717867986056448</v>
      </c>
      <c r="AZ82" s="24">
        <f t="shared" si="62"/>
        <v>1.177884615384615</v>
      </c>
      <c r="BA82" s="24">
        <f t="shared" si="62"/>
        <v>1.181238121096932</v>
      </c>
      <c r="BB82" s="24">
        <f t="shared" si="62"/>
        <v>1.0214027849406908</v>
      </c>
      <c r="BC82" s="24">
        <f t="shared" si="61"/>
        <v>0.98964636278069107</v>
      </c>
      <c r="BD82" s="24">
        <f t="shared" si="36"/>
        <v>0.84941763727121455</v>
      </c>
      <c r="BE82" s="24">
        <f t="shared" si="36"/>
        <v>1.1326749677973376</v>
      </c>
      <c r="BF82" s="24">
        <f t="shared" si="36"/>
        <v>1.060342368045649</v>
      </c>
      <c r="BG82" s="24">
        <f t="shared" si="36"/>
        <v>1.3205229793977811</v>
      </c>
      <c r="BH82" s="24">
        <f t="shared" si="36"/>
        <v>1.1859808687470594</v>
      </c>
      <c r="BI82" s="24">
        <f t="shared" si="36"/>
        <v>1.5144286711659301</v>
      </c>
      <c r="BJ82" s="24">
        <f t="shared" si="36"/>
        <v>1.1197855368118215</v>
      </c>
      <c r="BK82" s="24">
        <f t="shared" si="36"/>
        <v>1.0960669456066947</v>
      </c>
      <c r="BL82" s="24">
        <f t="shared" si="39"/>
        <v>1.1626218216421016</v>
      </c>
      <c r="BM82" s="24">
        <f t="shared" si="39"/>
        <v>1.2267430220985776</v>
      </c>
      <c r="BN82" s="24">
        <f t="shared" si="39"/>
        <v>1.2381273080244926</v>
      </c>
      <c r="BO82" s="24">
        <f t="shared" si="39"/>
        <v>1.2037004646935139</v>
      </c>
      <c r="BP82" s="24" t="e">
        <f t="shared" si="39"/>
        <v>#DIV/0!</v>
      </c>
      <c r="BQ82" s="24">
        <f t="shared" si="39"/>
        <v>1.1010898752496727</v>
      </c>
      <c r="BR82" s="21"/>
      <c r="BS82" s="35">
        <f t="shared" si="47"/>
        <v>45047</v>
      </c>
      <c r="BT82" s="24">
        <f t="shared" si="48"/>
        <v>1.5111816148057745E-2</v>
      </c>
      <c r="BU82" s="24">
        <f t="shared" si="49"/>
        <v>2.119259711206023E-3</v>
      </c>
      <c r="BV82" s="24">
        <f t="shared" si="50"/>
        <v>8.4376245678259056E-3</v>
      </c>
      <c r="BW82" s="24">
        <f t="shared" si="51"/>
        <v>9.175811809368847E-3</v>
      </c>
      <c r="BX82" s="24">
        <f t="shared" si="52"/>
        <v>5.3727069351230472E-3</v>
      </c>
      <c r="BY82" s="24">
        <f t="shared" si="53"/>
        <v>7.0395227442207305E-3</v>
      </c>
      <c r="BZ82" s="24">
        <f t="shared" si="54"/>
        <v>9.6170835875533933E-3</v>
      </c>
      <c r="CA82" s="24">
        <f t="shared" si="55"/>
        <v>1.2744152938783831E-3</v>
      </c>
      <c r="CB82" s="24">
        <f t="shared" si="56"/>
        <v>6.8425055928411612E-3</v>
      </c>
      <c r="CC82" s="24">
        <f t="shared" si="57"/>
        <v>1.3942241203986155E-3</v>
      </c>
      <c r="CD82" s="24">
        <f t="shared" si="58"/>
        <v>1.0898054369195307E-2</v>
      </c>
      <c r="CE82" s="24">
        <f t="shared" si="59"/>
        <v>2.2333401125347423E-3</v>
      </c>
      <c r="CF82" s="24">
        <f t="shared" si="60"/>
        <v>7.9516364992203908E-2</v>
      </c>
      <c r="CG82" s="21"/>
    </row>
    <row r="83" spans="1:85" x14ac:dyDescent="0.25">
      <c r="A83" s="31">
        <f>+[1]NAC!A84</f>
        <v>45078</v>
      </c>
      <c r="B83" s="17">
        <f>+[1]GBA!B84</f>
        <v>1685.2</v>
      </c>
      <c r="C83" s="17">
        <f>+[1]GBA!C84</f>
        <v>1832.5</v>
      </c>
      <c r="D83" s="17">
        <f>+[1]GBA!D84</f>
        <v>1348.6</v>
      </c>
      <c r="E83" s="17">
        <f>+[1]GBA!E84</f>
        <v>2092.3000000000002</v>
      </c>
      <c r="F83" s="17">
        <f>+[1]GBA!F84</f>
        <v>1312.3</v>
      </c>
      <c r="G83" s="17">
        <f>+[1]GBA!G84</f>
        <v>1742.7</v>
      </c>
      <c r="H83" s="17">
        <f>+[1]GBA!H84</f>
        <v>1701</v>
      </c>
      <c r="I83" s="17">
        <f>+[1]GBA!I84</f>
        <v>1575.9</v>
      </c>
      <c r="J83" s="17">
        <f>+[1]GBA!J84</f>
        <v>1234</v>
      </c>
      <c r="K83" s="17">
        <f>+[1]GBA!K84</f>
        <v>1580.4</v>
      </c>
      <c r="L83" s="17">
        <f>+[1]GBA!L84</f>
        <v>1542.8</v>
      </c>
      <c r="M83" s="17">
        <f>+[1]GBA!M84</f>
        <v>1874.8</v>
      </c>
      <c r="N83" s="17">
        <f>+[1]GBA!N84</f>
        <v>1483.7</v>
      </c>
      <c r="O83" s="18">
        <f>+[1]GBA!R84</f>
        <v>2170.6</v>
      </c>
      <c r="P83" s="19">
        <f>+[1]GBA!S84</f>
        <v>1726.8</v>
      </c>
      <c r="Q83" s="20">
        <f>+[1]GBA!T84</f>
        <v>1344.2</v>
      </c>
      <c r="R83" s="18">
        <f t="shared" si="40"/>
        <v>1685.2076400000001</v>
      </c>
      <c r="S83" s="19">
        <f t="shared" si="41"/>
        <v>1791.4376026531907</v>
      </c>
      <c r="T83" s="19">
        <f t="shared" si="42"/>
        <v>1804.7010925976508</v>
      </c>
      <c r="U83" s="19">
        <f t="shared" si="43"/>
        <v>1775.2143965851769</v>
      </c>
      <c r="V83" s="19"/>
      <c r="W83" s="20">
        <f t="shared" si="44"/>
        <v>1675.4674360453932</v>
      </c>
      <c r="X83" s="21"/>
      <c r="Y83" s="41">
        <f t="shared" si="46"/>
        <v>5.8276814870635407E-2</v>
      </c>
      <c r="Z83" s="24">
        <f t="shared" si="46"/>
        <v>3.5895986433013061E-2</v>
      </c>
      <c r="AA83" s="24">
        <f t="shared" si="46"/>
        <v>4.5102293862368192E-2</v>
      </c>
      <c r="AB83" s="24">
        <f t="shared" si="45"/>
        <v>3.5638271543830147E-2</v>
      </c>
      <c r="AC83" s="24">
        <f t="shared" si="45"/>
        <v>7.2929441582863186E-2</v>
      </c>
      <c r="AD83" s="24">
        <f t="shared" si="45"/>
        <v>8.4645546772888602E-2</v>
      </c>
      <c r="AE83" s="24">
        <f t="shared" si="45"/>
        <v>8.4959816303100011E-2</v>
      </c>
      <c r="AF83" s="24">
        <f t="shared" si="45"/>
        <v>6.5013178346962297E-2</v>
      </c>
      <c r="AG83" s="24">
        <f t="shared" si="45"/>
        <v>0.11021142600089973</v>
      </c>
      <c r="AH83" s="24">
        <f t="shared" si="45"/>
        <v>6.0599959734246145E-2</v>
      </c>
      <c r="AI83" s="24">
        <f t="shared" si="45"/>
        <v>6.8199127605068188E-2</v>
      </c>
      <c r="AJ83" s="24">
        <f t="shared" si="45"/>
        <v>6.6985373626998967E-2</v>
      </c>
      <c r="AK83" s="24">
        <f t="shared" si="35"/>
        <v>6.4347202295552464E-2</v>
      </c>
      <c r="AL83" s="24">
        <f t="shared" si="35"/>
        <v>4.4888703780832095E-3</v>
      </c>
      <c r="AM83" s="24">
        <f t="shared" si="35"/>
        <v>6.5268352868599555E-2</v>
      </c>
      <c r="AN83" s="24">
        <f t="shared" si="35"/>
        <v>7.3299265410411873E-2</v>
      </c>
      <c r="AO83" s="24">
        <f t="shared" si="34"/>
        <v>5.8226960195172817E-2</v>
      </c>
      <c r="AP83" s="24">
        <f t="shared" si="34"/>
        <v>5.0088298678688581E-2</v>
      </c>
      <c r="AQ83" s="24">
        <f t="shared" si="34"/>
        <v>5.9866069848766523E-2</v>
      </c>
      <c r="AR83" s="24">
        <f t="shared" si="33"/>
        <v>5.6733767752625841E-2</v>
      </c>
      <c r="AS83" s="24" t="e">
        <f t="shared" si="33"/>
        <v>#DIV/0!</v>
      </c>
      <c r="AT83" s="24">
        <f t="shared" si="33"/>
        <v>6.5892196908994727E-2</v>
      </c>
      <c r="AU83" s="21"/>
      <c r="AV83" s="24">
        <f t="shared" si="62"/>
        <v>1.1696922878846401</v>
      </c>
      <c r="AW83" s="24">
        <f t="shared" si="62"/>
        <v>1.184668574153553</v>
      </c>
      <c r="AX83" s="24">
        <f t="shared" si="62"/>
        <v>1.1382590772157917</v>
      </c>
      <c r="AY83" s="24">
        <f t="shared" si="62"/>
        <v>1.2291711059024082</v>
      </c>
      <c r="AZ83" s="24">
        <f t="shared" si="62"/>
        <v>1.1737618022196452</v>
      </c>
      <c r="BA83" s="24">
        <f t="shared" si="62"/>
        <v>1.2265235722499042</v>
      </c>
      <c r="BB83" s="24">
        <f t="shared" si="62"/>
        <v>1.0327437858508604</v>
      </c>
      <c r="BC83" s="24">
        <f t="shared" si="61"/>
        <v>1.0484856362927339</v>
      </c>
      <c r="BD83" s="24">
        <f t="shared" si="36"/>
        <v>1.0481327800829874</v>
      </c>
      <c r="BE83" s="24">
        <f t="shared" si="36"/>
        <v>1.1493268053855572</v>
      </c>
      <c r="BF83" s="24">
        <f t="shared" ref="BF83:BK95" si="63">+L83/L71-1</f>
        <v>1.1544477028347995</v>
      </c>
      <c r="BG83" s="24">
        <f t="shared" si="63"/>
        <v>1.3228844009416427</v>
      </c>
      <c r="BH83" s="24">
        <f t="shared" si="63"/>
        <v>1.209530900967982</v>
      </c>
      <c r="BI83" s="24">
        <f t="shared" si="63"/>
        <v>1.3580662683324278</v>
      </c>
      <c r="BJ83" s="24">
        <f t="shared" si="63"/>
        <v>1.1445603576751116</v>
      </c>
      <c r="BK83" s="24">
        <f t="shared" si="63"/>
        <v>1.1401050788091069</v>
      </c>
      <c r="BL83" s="24">
        <f t="shared" si="39"/>
        <v>1.1697410383580076</v>
      </c>
      <c r="BM83" s="24">
        <f t="shared" si="39"/>
        <v>1.2147158694332885</v>
      </c>
      <c r="BN83" s="24">
        <f t="shared" si="39"/>
        <v>1.2400921599613755</v>
      </c>
      <c r="BO83" s="24">
        <f t="shared" si="39"/>
        <v>1.2051761724981431</v>
      </c>
      <c r="BP83" s="24" t="e">
        <f t="shared" si="39"/>
        <v>#DIV/0!</v>
      </c>
      <c r="BQ83" s="24">
        <f t="shared" si="39"/>
        <v>1.1307546669510686</v>
      </c>
      <c r="BR83" s="21"/>
      <c r="BS83" s="35">
        <f t="shared" si="47"/>
        <v>45078</v>
      </c>
      <c r="BT83" s="24">
        <f t="shared" si="48"/>
        <v>9.3471489575483527E-3</v>
      </c>
      <c r="BU83" s="24">
        <f t="shared" si="49"/>
        <v>1.1951394122079841E-3</v>
      </c>
      <c r="BV83" s="24">
        <f t="shared" si="50"/>
        <v>3.8387339864355812E-3</v>
      </c>
      <c r="BW83" s="24">
        <f t="shared" si="51"/>
        <v>5.8592815875408216E-3</v>
      </c>
      <c r="BX83" s="24">
        <f t="shared" si="52"/>
        <v>5.3549359457422761E-3</v>
      </c>
      <c r="BY83" s="24">
        <f t="shared" si="53"/>
        <v>7.3609645817633773E-3</v>
      </c>
      <c r="BZ83" s="24">
        <f t="shared" si="54"/>
        <v>7.0017457925144466E-3</v>
      </c>
      <c r="CA83" s="24">
        <f t="shared" si="55"/>
        <v>2.161674202461693E-3</v>
      </c>
      <c r="CB83" s="24">
        <f t="shared" si="56"/>
        <v>4.2303315749811689E-3</v>
      </c>
      <c r="CC83" s="24">
        <f t="shared" si="57"/>
        <v>1.8680607887465461E-3</v>
      </c>
      <c r="CD83" s="24">
        <f t="shared" si="58"/>
        <v>8.0122331072594848E-3</v>
      </c>
      <c r="CE83" s="24">
        <f t="shared" si="59"/>
        <v>1.9997174076865115E-3</v>
      </c>
      <c r="CF83" s="24">
        <f t="shared" si="60"/>
        <v>5.822996734488825E-2</v>
      </c>
      <c r="CG83" s="21"/>
    </row>
    <row r="84" spans="1:85" x14ac:dyDescent="0.25">
      <c r="A84" s="31">
        <f>+[1]NAC!A85</f>
        <v>45108</v>
      </c>
      <c r="B84" s="17">
        <f>+[1]GBA!B85</f>
        <v>1789.4</v>
      </c>
      <c r="C84" s="17">
        <f>+[1]GBA!C85</f>
        <v>1941.7</v>
      </c>
      <c r="D84" s="17">
        <f>+[1]GBA!D85</f>
        <v>1465.8</v>
      </c>
      <c r="E84" s="17">
        <f>+[1]GBA!E85</f>
        <v>2146.5</v>
      </c>
      <c r="F84" s="17">
        <f>+[1]GBA!F85</f>
        <v>1359.5</v>
      </c>
      <c r="G84" s="17">
        <f>+[1]GBA!G85</f>
        <v>1846</v>
      </c>
      <c r="H84" s="17">
        <f>+[1]GBA!H85</f>
        <v>1841.5</v>
      </c>
      <c r="I84" s="17">
        <f>+[1]GBA!I85</f>
        <v>1637</v>
      </c>
      <c r="J84" s="17">
        <f>+[1]GBA!J85</f>
        <v>1389.7</v>
      </c>
      <c r="K84" s="17">
        <f>+[1]GBA!K85</f>
        <v>1774.2</v>
      </c>
      <c r="L84" s="17">
        <f>+[1]GBA!L85</f>
        <v>1653.5</v>
      </c>
      <c r="M84" s="17">
        <f>+[1]GBA!M85</f>
        <v>2002.1</v>
      </c>
      <c r="N84" s="17">
        <f>+[1]GBA!N85</f>
        <v>1579.9</v>
      </c>
      <c r="O84" s="18">
        <f>+[1]GBA!R85</f>
        <v>2269.8000000000002</v>
      </c>
      <c r="P84" s="19">
        <f>+[1]GBA!S85</f>
        <v>1837.3</v>
      </c>
      <c r="Q84" s="20">
        <f>+[1]GBA!T85</f>
        <v>1432.4</v>
      </c>
      <c r="R84" s="18">
        <f t="shared" si="40"/>
        <v>1789.4878699999999</v>
      </c>
      <c r="S84" s="19">
        <f t="shared" si="41"/>
        <v>1905.4289324068227</v>
      </c>
      <c r="T84" s="19">
        <f t="shared" si="42"/>
        <v>1921.4735318219066</v>
      </c>
      <c r="U84" s="19">
        <f t="shared" si="43"/>
        <v>1887.5584788513779</v>
      </c>
      <c r="V84" s="19"/>
      <c r="W84" s="20">
        <f t="shared" si="44"/>
        <v>1783.4014041161761</v>
      </c>
      <c r="X84" s="21"/>
      <c r="Y84" s="41">
        <f t="shared" si="46"/>
        <v>6.1832423451222418E-2</v>
      </c>
      <c r="Z84" s="24">
        <f t="shared" si="46"/>
        <v>5.9590723055934491E-2</v>
      </c>
      <c r="AA84" s="24">
        <f t="shared" si="46"/>
        <v>8.6904938454693825E-2</v>
      </c>
      <c r="AB84" s="24">
        <f t="shared" si="45"/>
        <v>2.5904507001863974E-2</v>
      </c>
      <c r="AC84" s="24">
        <f t="shared" si="45"/>
        <v>3.5967385506362914E-2</v>
      </c>
      <c r="AD84" s="24">
        <f t="shared" si="45"/>
        <v>5.9275836345900057E-2</v>
      </c>
      <c r="AE84" s="24">
        <f t="shared" si="45"/>
        <v>8.2598471487360436E-2</v>
      </c>
      <c r="AF84" s="24">
        <f t="shared" si="45"/>
        <v>3.8771495653277421E-2</v>
      </c>
      <c r="AG84" s="24">
        <f t="shared" si="45"/>
        <v>0.12617504051863859</v>
      </c>
      <c r="AH84" s="24">
        <f t="shared" si="45"/>
        <v>0.12262718299164765</v>
      </c>
      <c r="AI84" s="24">
        <f t="shared" si="45"/>
        <v>7.1752657505833595E-2</v>
      </c>
      <c r="AJ84" s="24">
        <f t="shared" si="45"/>
        <v>6.7900576061446616E-2</v>
      </c>
      <c r="AK84" s="24">
        <f t="shared" si="35"/>
        <v>6.4837905236907689E-2</v>
      </c>
      <c r="AL84" s="24">
        <f t="shared" si="35"/>
        <v>4.5701649313554027E-2</v>
      </c>
      <c r="AM84" s="24">
        <f t="shared" si="35"/>
        <v>6.3991197590919535E-2</v>
      </c>
      <c r="AN84" s="24">
        <f t="shared" si="35"/>
        <v>6.5615235828001772E-2</v>
      </c>
      <c r="AO84" s="24">
        <f t="shared" si="34"/>
        <v>6.1879751506467073E-2</v>
      </c>
      <c r="AP84" s="24">
        <f t="shared" si="34"/>
        <v>6.3631202998533976E-2</v>
      </c>
      <c r="AQ84" s="24">
        <f t="shared" si="34"/>
        <v>6.4704587204619024E-2</v>
      </c>
      <c r="AR84" s="24">
        <f t="shared" si="33"/>
        <v>6.3284796744724092E-2</v>
      </c>
      <c r="AS84" s="24" t="e">
        <f t="shared" si="33"/>
        <v>#DIV/0!</v>
      </c>
      <c r="AT84" s="24">
        <f t="shared" si="33"/>
        <v>6.4420212382963138E-2</v>
      </c>
      <c r="AU84" s="21"/>
      <c r="AV84" s="24">
        <f t="shared" si="62"/>
        <v>1.1458208418275575</v>
      </c>
      <c r="AW84" s="24">
        <f t="shared" si="62"/>
        <v>1.1861067327178563</v>
      </c>
      <c r="AX84" s="24">
        <f t="shared" si="62"/>
        <v>1.1825491363907088</v>
      </c>
      <c r="AY84" s="24">
        <f t="shared" si="62"/>
        <v>1.1300982435248583</v>
      </c>
      <c r="AZ84" s="24">
        <f t="shared" si="62"/>
        <v>1.1504270800379626</v>
      </c>
      <c r="BA84" s="24">
        <f t="shared" si="62"/>
        <v>1.1350913717325932</v>
      </c>
      <c r="BB84" s="24">
        <f t="shared" si="62"/>
        <v>1.0570822162645217</v>
      </c>
      <c r="BC84" s="24">
        <f t="shared" si="61"/>
        <v>1.0470176316118542</v>
      </c>
      <c r="BD84" s="24">
        <f t="shared" si="61"/>
        <v>1.2041237113402063</v>
      </c>
      <c r="BE84" s="24">
        <f t="shared" si="61"/>
        <v>1.1283589251439539</v>
      </c>
      <c r="BF84" s="24">
        <f t="shared" si="63"/>
        <v>1.1390685640362226</v>
      </c>
      <c r="BG84" s="24">
        <f t="shared" si="63"/>
        <v>1.229510022271715</v>
      </c>
      <c r="BH84" s="24">
        <f t="shared" si="63"/>
        <v>1.1746730901582931</v>
      </c>
      <c r="BI84" s="24">
        <f t="shared" si="63"/>
        <v>1.2211566689499955</v>
      </c>
      <c r="BJ84" s="24">
        <f t="shared" si="63"/>
        <v>1.1238007166801527</v>
      </c>
      <c r="BK84" s="24">
        <f t="shared" si="63"/>
        <v>1.1788865226650445</v>
      </c>
      <c r="BL84" s="24">
        <f t="shared" si="39"/>
        <v>1.1459451028145513</v>
      </c>
      <c r="BM84" s="24">
        <f t="shared" si="39"/>
        <v>1.1729656898315297</v>
      </c>
      <c r="BN84" s="24">
        <f t="shared" si="39"/>
        <v>1.1639023508522364</v>
      </c>
      <c r="BO84" s="24">
        <f t="shared" si="39"/>
        <v>1.1358597595712263</v>
      </c>
      <c r="BP84" s="24" t="e">
        <f t="shared" si="39"/>
        <v>#DIV/0!</v>
      </c>
      <c r="BQ84" s="24">
        <f t="shared" si="39"/>
        <v>1.1059780141066557</v>
      </c>
      <c r="BR84" s="21"/>
      <c r="BS84" s="35">
        <f t="shared" si="47"/>
        <v>45108</v>
      </c>
      <c r="BT84" s="24">
        <f t="shared" si="48"/>
        <v>1.5188986470448617E-2</v>
      </c>
      <c r="BU84" s="24">
        <f t="shared" si="49"/>
        <v>2.2741751720864001E-3</v>
      </c>
      <c r="BV84" s="24">
        <f t="shared" si="50"/>
        <v>2.730583906954655E-3</v>
      </c>
      <c r="BW84" s="24">
        <f t="shared" si="51"/>
        <v>2.9296938048896303E-3</v>
      </c>
      <c r="BX84" s="24">
        <f t="shared" si="52"/>
        <v>3.8434073107049592E-3</v>
      </c>
      <c r="BY84" s="24">
        <f t="shared" si="53"/>
        <v>7.3368146214099206E-3</v>
      </c>
      <c r="BZ84" s="24">
        <f t="shared" si="54"/>
        <v>4.2021659150249168E-3</v>
      </c>
      <c r="CA84" s="24">
        <f t="shared" si="55"/>
        <v>2.5962319012580119E-3</v>
      </c>
      <c r="CB84" s="24">
        <f t="shared" si="56"/>
        <v>8.5790885354853994E-3</v>
      </c>
      <c r="CC84" s="24">
        <f t="shared" si="57"/>
        <v>1.9838238784713985E-3</v>
      </c>
      <c r="CD84" s="24">
        <f t="shared" si="58"/>
        <v>8.1885354854023228E-3</v>
      </c>
      <c r="CE84" s="24">
        <f t="shared" si="59"/>
        <v>2.0265250415380971E-3</v>
      </c>
      <c r="CF84" s="24">
        <f t="shared" si="60"/>
        <v>6.1880032043674316E-2</v>
      </c>
      <c r="CG84" s="21"/>
    </row>
    <row r="85" spans="1:85" x14ac:dyDescent="0.25">
      <c r="A85" s="31">
        <f>+[1]NAC!A86</f>
        <v>45139</v>
      </c>
      <c r="B85" s="17">
        <f>+[1]GBA!B86</f>
        <v>2008.8</v>
      </c>
      <c r="C85" s="17">
        <f>+[1]GBA!C86</f>
        <v>2236.1</v>
      </c>
      <c r="D85" s="17">
        <f>+[1]GBA!D86</f>
        <v>1574.4</v>
      </c>
      <c r="E85" s="17">
        <f>+[1]GBA!E86</f>
        <v>2324.1</v>
      </c>
      <c r="F85" s="17">
        <f>+[1]GBA!F86</f>
        <v>1520.1</v>
      </c>
      <c r="G85" s="17">
        <f>+[1]GBA!G86</f>
        <v>2111.1</v>
      </c>
      <c r="H85" s="17">
        <f>+[1]GBA!H86</f>
        <v>2137.6</v>
      </c>
      <c r="I85" s="17">
        <f>+[1]GBA!I86</f>
        <v>1788.6</v>
      </c>
      <c r="J85" s="17">
        <f>+[1]GBA!J86</f>
        <v>1459.9</v>
      </c>
      <c r="K85" s="17">
        <f>+[1]GBA!K86</f>
        <v>1978.3</v>
      </c>
      <c r="L85" s="17">
        <f>+[1]GBA!L86</f>
        <v>1810.3</v>
      </c>
      <c r="M85" s="17">
        <f>+[1]GBA!M86</f>
        <v>2256.4</v>
      </c>
      <c r="N85" s="17">
        <f>+[1]GBA!N86</f>
        <v>1725.8</v>
      </c>
      <c r="O85" s="18">
        <f>+[1]GBA!R86</f>
        <v>2503.4</v>
      </c>
      <c r="P85" s="19">
        <f>+[1]GBA!S86</f>
        <v>2085.5</v>
      </c>
      <c r="Q85" s="20">
        <f>+[1]GBA!T86</f>
        <v>1560.4</v>
      </c>
      <c r="R85" s="18">
        <f t="shared" si="40"/>
        <v>2008.85187</v>
      </c>
      <c r="S85" s="19">
        <f t="shared" si="41"/>
        <v>2145.8427353126981</v>
      </c>
      <c r="T85" s="19">
        <f t="shared" si="42"/>
        <v>2139.0956022944551</v>
      </c>
      <c r="U85" s="19">
        <f t="shared" si="43"/>
        <v>2089.7521924718667</v>
      </c>
      <c r="V85" s="19"/>
      <c r="W85" s="20">
        <f t="shared" si="44"/>
        <v>1980.440334679746</v>
      </c>
      <c r="X85" s="21"/>
      <c r="Y85" s="41">
        <f t="shared" si="46"/>
        <v>0.12261093103833676</v>
      </c>
      <c r="Z85" s="24">
        <f t="shared" si="46"/>
        <v>0.15161971468300961</v>
      </c>
      <c r="AA85" s="24">
        <f t="shared" si="46"/>
        <v>7.4089234547687344E-2</v>
      </c>
      <c r="AB85" s="24">
        <f t="shared" si="45"/>
        <v>8.2739343116701614E-2</v>
      </c>
      <c r="AC85" s="24">
        <f t="shared" si="45"/>
        <v>0.11813166605369618</v>
      </c>
      <c r="AD85" s="24">
        <f t="shared" si="45"/>
        <v>0.14360780065005407</v>
      </c>
      <c r="AE85" s="24">
        <f t="shared" si="45"/>
        <v>0.16079283193049143</v>
      </c>
      <c r="AF85" s="24">
        <f t="shared" si="45"/>
        <v>9.2608430054978541E-2</v>
      </c>
      <c r="AG85" s="24">
        <f t="shared" si="45"/>
        <v>5.0514499532273271E-2</v>
      </c>
      <c r="AH85" s="24">
        <f t="shared" si="45"/>
        <v>0.11503776349904182</v>
      </c>
      <c r="AI85" s="24">
        <f t="shared" si="45"/>
        <v>9.4829150287269348E-2</v>
      </c>
      <c r="AJ85" s="24">
        <f t="shared" si="45"/>
        <v>0.1270166325358375</v>
      </c>
      <c r="AK85" s="24">
        <f t="shared" si="35"/>
        <v>9.2347616937780819E-2</v>
      </c>
      <c r="AL85" s="24">
        <f t="shared" si="35"/>
        <v>0.1029165565248038</v>
      </c>
      <c r="AM85" s="24">
        <f t="shared" si="35"/>
        <v>0.13508953355467268</v>
      </c>
      <c r="AN85" s="24">
        <f t="shared" si="35"/>
        <v>8.9360513822954513E-2</v>
      </c>
      <c r="AO85" s="24">
        <f t="shared" si="34"/>
        <v>0.12258479293296354</v>
      </c>
      <c r="AP85" s="24">
        <f t="shared" si="34"/>
        <v>0.1261730620423609</v>
      </c>
      <c r="AQ85" s="24">
        <f t="shared" si="34"/>
        <v>0.11325790694925852</v>
      </c>
      <c r="AR85" s="24">
        <f t="shared" si="33"/>
        <v>0.10711917849746744</v>
      </c>
      <c r="AS85" s="24" t="e">
        <f t="shared" si="33"/>
        <v>#DIV/0!</v>
      </c>
      <c r="AT85" s="24">
        <f t="shared" si="33"/>
        <v>0.11048490267462752</v>
      </c>
      <c r="AU85" s="21"/>
      <c r="AV85" s="24">
        <f t="shared" si="62"/>
        <v>1.2522704339051463</v>
      </c>
      <c r="AW85" s="24">
        <f t="shared" si="62"/>
        <v>1.3557732827644329</v>
      </c>
      <c r="AX85" s="24">
        <f t="shared" si="62"/>
        <v>1.1842397336293011</v>
      </c>
      <c r="AY85" s="24">
        <f t="shared" si="62"/>
        <v>1.1030675956926976</v>
      </c>
      <c r="AZ85" s="24">
        <f t="shared" si="62"/>
        <v>1.2803780378037803</v>
      </c>
      <c r="BA85" s="24">
        <f t="shared" si="62"/>
        <v>1.2484822664820534</v>
      </c>
      <c r="BB85" s="24">
        <f t="shared" si="62"/>
        <v>1.2463219840269018</v>
      </c>
      <c r="BC85" s="24">
        <f t="shared" si="61"/>
        <v>1.0653579676674365</v>
      </c>
      <c r="BD85" s="24">
        <f t="shared" si="61"/>
        <v>1.2257966153377042</v>
      </c>
      <c r="BE85" s="24">
        <f t="shared" si="61"/>
        <v>1.2585911633748146</v>
      </c>
      <c r="BF85" s="24">
        <f t="shared" si="63"/>
        <v>1.2555444804385747</v>
      </c>
      <c r="BG85" s="24">
        <f t="shared" si="63"/>
        <v>1.3659431687113348</v>
      </c>
      <c r="BH85" s="24">
        <f t="shared" si="63"/>
        <v>1.1962331382031053</v>
      </c>
      <c r="BI85" s="24">
        <f t="shared" si="63"/>
        <v>1.281625956981407</v>
      </c>
      <c r="BJ85" s="24">
        <f t="shared" si="63"/>
        <v>1.2548383609038813</v>
      </c>
      <c r="BK85" s="24">
        <f t="shared" si="63"/>
        <v>1.2221589290800341</v>
      </c>
      <c r="BL85" s="24">
        <f t="shared" si="39"/>
        <v>1.2523799819852375</v>
      </c>
      <c r="BM85" s="24">
        <f t="shared" si="39"/>
        <v>1.2821757787183712</v>
      </c>
      <c r="BN85" s="24">
        <f t="shared" si="39"/>
        <v>1.2419064562326874</v>
      </c>
      <c r="BO85" s="24">
        <f t="shared" si="39"/>
        <v>1.1897654154193273</v>
      </c>
      <c r="BP85" s="24" t="e">
        <f t="shared" si="39"/>
        <v>#DIV/0!</v>
      </c>
      <c r="BQ85" s="24">
        <f t="shared" si="39"/>
        <v>1.1781469962624196</v>
      </c>
      <c r="BR85" s="21"/>
      <c r="BS85" s="35">
        <f t="shared" si="47"/>
        <v>45139</v>
      </c>
      <c r="BT85" s="24">
        <f t="shared" si="48"/>
        <v>3.8564524421593804E-2</v>
      </c>
      <c r="BU85" s="24">
        <f t="shared" si="49"/>
        <v>1.9845870124063957E-3</v>
      </c>
      <c r="BV85" s="24">
        <f t="shared" si="50"/>
        <v>8.4264222644461779E-3</v>
      </c>
      <c r="BW85" s="24">
        <f t="shared" si="51"/>
        <v>9.3879289147200118E-3</v>
      </c>
      <c r="BX85" s="24">
        <f t="shared" si="52"/>
        <v>9.2890186654744581E-3</v>
      </c>
      <c r="BY85" s="24">
        <f t="shared" si="53"/>
        <v>1.4561752542751756E-2</v>
      </c>
      <c r="BZ85" s="24">
        <f t="shared" si="54"/>
        <v>9.8191796132781877E-3</v>
      </c>
      <c r="CA85" s="24">
        <f t="shared" si="55"/>
        <v>1.1023918631943674E-3</v>
      </c>
      <c r="CB85" s="24">
        <f t="shared" si="56"/>
        <v>8.508919190790205E-3</v>
      </c>
      <c r="CC85" s="24">
        <f t="shared" si="57"/>
        <v>2.6463395551581527E-3</v>
      </c>
      <c r="CD85" s="24">
        <f t="shared" si="58"/>
        <v>1.5405230803621335E-2</v>
      </c>
      <c r="CE85" s="24">
        <f t="shared" si="59"/>
        <v>2.8945177154353387E-3</v>
      </c>
      <c r="CF85" s="24">
        <f t="shared" si="60"/>
        <v>0.12259081256287019</v>
      </c>
      <c r="CG85" s="21"/>
    </row>
    <row r="86" spans="1:85" x14ac:dyDescent="0.25">
      <c r="A86" s="31">
        <f>+[1]NAC!A87</f>
        <v>45170</v>
      </c>
      <c r="B86" s="17">
        <f>+[1]GBA!B87</f>
        <v>2253.5</v>
      </c>
      <c r="C86" s="17">
        <f>+[1]GBA!C87</f>
        <v>2530.6</v>
      </c>
      <c r="D86" s="17">
        <f>+[1]GBA!D87</f>
        <v>1752.9</v>
      </c>
      <c r="E86" s="17">
        <f>+[1]GBA!E87</f>
        <v>2732.4</v>
      </c>
      <c r="F86" s="17">
        <f>+[1]GBA!F87</f>
        <v>1626.4</v>
      </c>
      <c r="G86" s="17">
        <f>+[1]GBA!G87</f>
        <v>2361.4</v>
      </c>
      <c r="H86" s="17">
        <f>+[1]GBA!H87</f>
        <v>2308.6999999999998</v>
      </c>
      <c r="I86" s="17">
        <f>+[1]GBA!I87</f>
        <v>1969.5</v>
      </c>
      <c r="J86" s="17">
        <f>+[1]GBA!J87</f>
        <v>1588.1</v>
      </c>
      <c r="K86" s="17">
        <f>+[1]GBA!K87</f>
        <v>2270.6999999999998</v>
      </c>
      <c r="L86" s="17">
        <f>+[1]GBA!L87</f>
        <v>1994.3</v>
      </c>
      <c r="M86" s="17">
        <f>+[1]GBA!M87</f>
        <v>2566.5</v>
      </c>
      <c r="N86" s="17">
        <f>+[1]GBA!N87</f>
        <v>1943.7</v>
      </c>
      <c r="O86" s="18">
        <f>+[1]GBA!R87</f>
        <v>2902.3</v>
      </c>
      <c r="P86" s="19">
        <f>+[1]GBA!S87</f>
        <v>2350.4</v>
      </c>
      <c r="Q86" s="20">
        <f>+[1]GBA!T87</f>
        <v>1676.3</v>
      </c>
      <c r="R86" s="18">
        <f t="shared" si="40"/>
        <v>2253.5427399999999</v>
      </c>
      <c r="S86" s="19">
        <f t="shared" si="41"/>
        <v>2443.3625710675938</v>
      </c>
      <c r="T86" s="19">
        <f t="shared" si="42"/>
        <v>2449.1797596285169</v>
      </c>
      <c r="U86" s="19">
        <f t="shared" si="43"/>
        <v>2399.8296856810243</v>
      </c>
      <c r="V86" s="19"/>
      <c r="W86" s="20">
        <f t="shared" si="44"/>
        <v>2221.0429505674165</v>
      </c>
      <c r="X86" s="21"/>
      <c r="Y86" s="41">
        <f t="shared" si="46"/>
        <v>0.12181401831939476</v>
      </c>
      <c r="Z86" s="24">
        <f t="shared" si="46"/>
        <v>0.13170251777648589</v>
      </c>
      <c r="AA86" s="24">
        <f t="shared" si="46"/>
        <v>0.11337652439024382</v>
      </c>
      <c r="AB86" s="24">
        <f t="shared" si="45"/>
        <v>0.17568090873886666</v>
      </c>
      <c r="AC86" s="24">
        <f t="shared" si="45"/>
        <v>6.9929609894086031E-2</v>
      </c>
      <c r="AD86" s="24">
        <f t="shared" si="45"/>
        <v>0.11856378191464167</v>
      </c>
      <c r="AE86" s="24">
        <f t="shared" si="45"/>
        <v>8.0043038922155585E-2</v>
      </c>
      <c r="AF86" s="24">
        <f t="shared" si="45"/>
        <v>0.10114055686011403</v>
      </c>
      <c r="AG86" s="24">
        <f t="shared" si="45"/>
        <v>8.781423385163345E-2</v>
      </c>
      <c r="AH86" s="24">
        <f t="shared" si="45"/>
        <v>0.14780366981752002</v>
      </c>
      <c r="AI86" s="24">
        <f t="shared" si="45"/>
        <v>0.10164061205325092</v>
      </c>
      <c r="AJ86" s="24">
        <f t="shared" si="45"/>
        <v>0.13743130650593871</v>
      </c>
      <c r="AK86" s="24">
        <f t="shared" si="35"/>
        <v>0.12626028508517795</v>
      </c>
      <c r="AL86" s="24">
        <f t="shared" si="35"/>
        <v>0.15934329312135498</v>
      </c>
      <c r="AM86" s="24">
        <f t="shared" si="35"/>
        <v>0.12701989930472313</v>
      </c>
      <c r="AN86" s="24">
        <f t="shared" si="35"/>
        <v>7.4275826711099668E-2</v>
      </c>
      <c r="AO86" s="24">
        <f t="shared" si="34"/>
        <v>0.12180632810919989</v>
      </c>
      <c r="AP86" s="24">
        <f t="shared" si="34"/>
        <v>0.1386494130528817</v>
      </c>
      <c r="AQ86" s="24">
        <f t="shared" si="34"/>
        <v>0.14496040148998324</v>
      </c>
      <c r="AR86" s="24">
        <f t="shared" si="33"/>
        <v>0.14838003009456435</v>
      </c>
      <c r="AS86" s="24" t="e">
        <f t="shared" si="33"/>
        <v>#DIV/0!</v>
      </c>
      <c r="AT86" s="24">
        <f t="shared" si="33"/>
        <v>0.12148945447860604</v>
      </c>
      <c r="AU86" s="21"/>
      <c r="AV86" s="24">
        <f t="shared" si="62"/>
        <v>1.3828909802262874</v>
      </c>
      <c r="AW86" s="24">
        <f t="shared" si="62"/>
        <v>1.4902578232631369</v>
      </c>
      <c r="AX86" s="24">
        <f t="shared" si="62"/>
        <v>1.2129781593233178</v>
      </c>
      <c r="AY86" s="24">
        <f t="shared" si="62"/>
        <v>1.2232709519934906</v>
      </c>
      <c r="AZ86" s="24">
        <f t="shared" si="62"/>
        <v>1.3837021837901218</v>
      </c>
      <c r="BA86" s="24">
        <f t="shared" si="62"/>
        <v>1.3715978708446319</v>
      </c>
      <c r="BB86" s="24">
        <f t="shared" si="62"/>
        <v>1.3353226785353023</v>
      </c>
      <c r="BC86" s="24">
        <f t="shared" si="61"/>
        <v>1.134496586105993</v>
      </c>
      <c r="BD86" s="24">
        <f t="shared" si="61"/>
        <v>1.3695911668158756</v>
      </c>
      <c r="BE86" s="24">
        <f t="shared" si="61"/>
        <v>1.4719137818419332</v>
      </c>
      <c r="BF86" s="24">
        <f t="shared" si="63"/>
        <v>1.4030606097120133</v>
      </c>
      <c r="BG86" s="24">
        <f t="shared" si="63"/>
        <v>1.5932100636556532</v>
      </c>
      <c r="BH86" s="24">
        <f t="shared" si="63"/>
        <v>1.3120019031759247</v>
      </c>
      <c r="BI86" s="24">
        <f t="shared" si="63"/>
        <v>1.3698048501673878</v>
      </c>
      <c r="BJ86" s="24">
        <f t="shared" si="63"/>
        <v>1.4089371733114686</v>
      </c>
      <c r="BK86" s="24">
        <f t="shared" si="63"/>
        <v>1.2909662429957631</v>
      </c>
      <c r="BL86" s="24">
        <f t="shared" si="39"/>
        <v>1.3828624987845362</v>
      </c>
      <c r="BM86" s="24">
        <f t="shared" si="39"/>
        <v>1.4305903408735023</v>
      </c>
      <c r="BN86" s="24">
        <f t="shared" si="39"/>
        <v>1.4075627909989028</v>
      </c>
      <c r="BO86" s="24">
        <f t="shared" si="39"/>
        <v>1.3324458060479381</v>
      </c>
      <c r="BP86" s="24" t="e">
        <f t="shared" si="39"/>
        <v>#DIV/0!</v>
      </c>
      <c r="BQ86" s="24">
        <f t="shared" si="39"/>
        <v>1.2957658227076743</v>
      </c>
      <c r="BR86" s="21"/>
      <c r="BS86" s="35">
        <f t="shared" si="47"/>
        <v>45170</v>
      </c>
      <c r="BT86" s="24">
        <f t="shared" si="48"/>
        <v>3.4364197530864199E-2</v>
      </c>
      <c r="BU86" s="24">
        <f t="shared" si="49"/>
        <v>2.9056899641577059E-3</v>
      </c>
      <c r="BV86" s="24">
        <f t="shared" si="50"/>
        <v>1.7256406810035849E-2</v>
      </c>
      <c r="BW86" s="24">
        <f t="shared" si="51"/>
        <v>5.535135404221435E-3</v>
      </c>
      <c r="BX86" s="24">
        <f t="shared" si="52"/>
        <v>7.8125298685782617E-3</v>
      </c>
      <c r="BY86" s="24">
        <f t="shared" si="53"/>
        <v>7.4954201513341258E-3</v>
      </c>
      <c r="BZ86" s="24">
        <f t="shared" si="54"/>
        <v>1.0437231182795704E-2</v>
      </c>
      <c r="CA86" s="24">
        <f t="shared" si="55"/>
        <v>1.7933193946634784E-3</v>
      </c>
      <c r="CB86" s="24">
        <f t="shared" si="56"/>
        <v>1.0858741537236156E-2</v>
      </c>
      <c r="CC86" s="24">
        <f t="shared" si="57"/>
        <v>2.7662285941855835E-3</v>
      </c>
      <c r="CD86" s="24">
        <f t="shared" si="58"/>
        <v>1.6733791318199916E-2</v>
      </c>
      <c r="CE86" s="24">
        <f t="shared" si="59"/>
        <v>3.8507815611310251E-3</v>
      </c>
      <c r="CF86" s="24">
        <f t="shared" si="60"/>
        <v>0.12180947331740347</v>
      </c>
      <c r="CG86" s="21"/>
    </row>
    <row r="87" spans="1:85" x14ac:dyDescent="0.25">
      <c r="A87" s="31">
        <f>+[1]NAC!A88</f>
        <v>45200</v>
      </c>
      <c r="B87" s="17">
        <f>+[1]GBA!B88</f>
        <v>2447.6</v>
      </c>
      <c r="C87" s="17">
        <f>+[1]GBA!C88</f>
        <v>2750.7</v>
      </c>
      <c r="D87" s="17">
        <f>+[1]GBA!D88</f>
        <v>1932.5</v>
      </c>
      <c r="E87" s="17">
        <f>+[1]GBA!E88</f>
        <v>3025.4</v>
      </c>
      <c r="F87" s="17">
        <f>+[1]GBA!F88</f>
        <v>1771.9</v>
      </c>
      <c r="G87" s="17">
        <f>+[1]GBA!G88</f>
        <v>2630.6</v>
      </c>
      <c r="H87" s="17">
        <f>+[1]GBA!H88</f>
        <v>2430.4</v>
      </c>
      <c r="I87" s="17">
        <f>+[1]GBA!I88</f>
        <v>2086.4</v>
      </c>
      <c r="J87" s="17">
        <f>+[1]GBA!J88</f>
        <v>1798.7</v>
      </c>
      <c r="K87" s="17">
        <f>+[1]GBA!K88</f>
        <v>2494.3000000000002</v>
      </c>
      <c r="L87" s="17">
        <f>+[1]GBA!L88</f>
        <v>2125.6999999999998</v>
      </c>
      <c r="M87" s="17">
        <f>+[1]GBA!M88</f>
        <v>2792.2</v>
      </c>
      <c r="N87" s="17">
        <f>+[1]GBA!N88</f>
        <v>2066.6</v>
      </c>
      <c r="O87" s="18">
        <f>+[1]GBA!R88</f>
        <v>3136.1</v>
      </c>
      <c r="P87" s="19">
        <f>+[1]GBA!S88</f>
        <v>2566.3000000000002</v>
      </c>
      <c r="Q87" s="20">
        <f>+[1]GBA!T88</f>
        <v>1788.3</v>
      </c>
      <c r="R87" s="18">
        <f t="shared" si="40"/>
        <v>2447.6347800000003</v>
      </c>
      <c r="S87" s="19">
        <f t="shared" si="41"/>
        <v>2671.9290429564121</v>
      </c>
      <c r="T87" s="19">
        <f t="shared" si="42"/>
        <v>2687.540671947555</v>
      </c>
      <c r="U87" s="19">
        <f t="shared" si="43"/>
        <v>2643.5163368257663</v>
      </c>
      <c r="V87" s="19"/>
      <c r="W87" s="20">
        <f t="shared" si="44"/>
        <v>2407.5066935949221</v>
      </c>
      <c r="X87" s="21"/>
      <c r="Y87" s="41">
        <f t="shared" si="46"/>
        <v>8.6132682493898383E-2</v>
      </c>
      <c r="Z87" s="24">
        <f t="shared" si="46"/>
        <v>8.6975420848810492E-2</v>
      </c>
      <c r="AA87" s="24">
        <f t="shared" si="46"/>
        <v>0.10245878258885277</v>
      </c>
      <c r="AB87" s="24">
        <f t="shared" si="45"/>
        <v>0.10723173766652017</v>
      </c>
      <c r="AC87" s="24">
        <f t="shared" si="45"/>
        <v>8.9461387112641511E-2</v>
      </c>
      <c r="AD87" s="24">
        <f t="shared" si="45"/>
        <v>0.11400016939103907</v>
      </c>
      <c r="AE87" s="24">
        <f t="shared" si="45"/>
        <v>5.2713648373543753E-2</v>
      </c>
      <c r="AF87" s="24">
        <f t="shared" si="45"/>
        <v>5.9355166285859351E-2</v>
      </c>
      <c r="AG87" s="24">
        <f t="shared" si="45"/>
        <v>0.13261129651785164</v>
      </c>
      <c r="AH87" s="24">
        <f t="shared" si="45"/>
        <v>9.8471836878495811E-2</v>
      </c>
      <c r="AI87" s="24">
        <f t="shared" si="45"/>
        <v>6.5887780173494281E-2</v>
      </c>
      <c r="AJ87" s="24">
        <f t="shared" si="45"/>
        <v>8.7940775375024316E-2</v>
      </c>
      <c r="AK87" s="24">
        <f t="shared" si="35"/>
        <v>6.3229922313114084E-2</v>
      </c>
      <c r="AL87" s="24">
        <f t="shared" si="35"/>
        <v>8.0556799779485155E-2</v>
      </c>
      <c r="AM87" s="24">
        <f t="shared" si="35"/>
        <v>9.1856705241661007E-2</v>
      </c>
      <c r="AN87" s="24">
        <f t="shared" si="35"/>
        <v>6.6813816142695215E-2</v>
      </c>
      <c r="AO87" s="24">
        <f t="shared" si="34"/>
        <v>8.6127516711753449E-2</v>
      </c>
      <c r="AP87" s="24">
        <f t="shared" si="34"/>
        <v>9.3545867729712073E-2</v>
      </c>
      <c r="AQ87" s="24">
        <f t="shared" si="34"/>
        <v>9.7322751170862087E-2</v>
      </c>
      <c r="AR87" s="24">
        <f t="shared" si="33"/>
        <v>0.10154331059355504</v>
      </c>
      <c r="AS87" s="24" t="e">
        <f t="shared" si="33"/>
        <v>#DIV/0!</v>
      </c>
      <c r="AT87" s="24">
        <f t="shared" si="33"/>
        <v>8.3953236014580046E-2</v>
      </c>
      <c r="AU87" s="21"/>
      <c r="AV87" s="24">
        <f t="shared" si="62"/>
        <v>1.4291385470424771</v>
      </c>
      <c r="AW87" s="24">
        <f t="shared" si="62"/>
        <v>1.5368440468505025</v>
      </c>
      <c r="AX87" s="24">
        <f t="shared" si="62"/>
        <v>1.3163130768308764</v>
      </c>
      <c r="AY87" s="24">
        <f t="shared" si="62"/>
        <v>1.3068242470453679</v>
      </c>
      <c r="AZ87" s="24">
        <f t="shared" si="62"/>
        <v>1.4025762711864407</v>
      </c>
      <c r="BA87" s="24">
        <f t="shared" si="62"/>
        <v>1.5352737085582113</v>
      </c>
      <c r="BB87" s="24">
        <f t="shared" si="62"/>
        <v>1.2891588961100124</v>
      </c>
      <c r="BC87" s="24">
        <f t="shared" si="61"/>
        <v>1.1853985545197445</v>
      </c>
      <c r="BD87" s="24">
        <f t="shared" si="61"/>
        <v>1.3632899750361318</v>
      </c>
      <c r="BE87" s="24">
        <f t="shared" si="61"/>
        <v>1.5796876615989248</v>
      </c>
      <c r="BF87" s="24">
        <f t="shared" si="63"/>
        <v>1.3295342465753421</v>
      </c>
      <c r="BG87" s="24">
        <f t="shared" si="63"/>
        <v>1.6119738072965388</v>
      </c>
      <c r="BH87" s="24">
        <f t="shared" si="63"/>
        <v>1.3183755889611848</v>
      </c>
      <c r="BI87" s="24">
        <f t="shared" si="63"/>
        <v>1.3558443509615383</v>
      </c>
      <c r="BJ87" s="24">
        <f t="shared" si="63"/>
        <v>1.4860021311634219</v>
      </c>
      <c r="BK87" s="24">
        <f t="shared" si="63"/>
        <v>1.2653914365340766</v>
      </c>
      <c r="BL87" s="24">
        <f t="shared" si="39"/>
        <v>1.4290123198278226</v>
      </c>
      <c r="BM87" s="24">
        <f t="shared" si="39"/>
        <v>1.4972167840953725</v>
      </c>
      <c r="BN87" s="24">
        <f t="shared" si="39"/>
        <v>1.484248214489102</v>
      </c>
      <c r="BO87" s="24">
        <f t="shared" si="39"/>
        <v>1.4314220775259958</v>
      </c>
      <c r="BP87" s="24" t="e">
        <f t="shared" si="39"/>
        <v>#DIV/0!</v>
      </c>
      <c r="BQ87" s="24">
        <f t="shared" si="39"/>
        <v>1.3474410545851159</v>
      </c>
      <c r="BR87" s="21"/>
      <c r="BS87" s="35">
        <f t="shared" si="47"/>
        <v>45200</v>
      </c>
      <c r="BT87" s="24">
        <f t="shared" si="48"/>
        <v>2.2893916130463713E-2</v>
      </c>
      <c r="BU87" s="24">
        <f t="shared" si="49"/>
        <v>2.6061326824938971E-3</v>
      </c>
      <c r="BV87" s="24">
        <f t="shared" si="50"/>
        <v>1.1038695362769028E-2</v>
      </c>
      <c r="BW87" s="24">
        <f t="shared" si="51"/>
        <v>6.7536276902595968E-3</v>
      </c>
      <c r="BX87" s="24">
        <f t="shared" si="52"/>
        <v>7.4900554692700193E-3</v>
      </c>
      <c r="BY87" s="24">
        <f t="shared" si="53"/>
        <v>4.7524295540270793E-3</v>
      </c>
      <c r="BZ87" s="24">
        <f t="shared" si="54"/>
        <v>6.0122964277790148E-3</v>
      </c>
      <c r="CA87" s="24">
        <f t="shared" si="55"/>
        <v>2.6260749944530745E-3</v>
      </c>
      <c r="CB87" s="24">
        <f t="shared" si="56"/>
        <v>7.4020678943865223E-3</v>
      </c>
      <c r="CC87" s="24">
        <f t="shared" si="57"/>
        <v>1.7609407588196121E-3</v>
      </c>
      <c r="CD87" s="24">
        <f t="shared" si="58"/>
        <v>1.08568360328378E-2</v>
      </c>
      <c r="CE87" s="24">
        <f t="shared" si="59"/>
        <v>1.9360772132238717E-3</v>
      </c>
      <c r="CF87" s="24">
        <f t="shared" si="60"/>
        <v>8.6129150210783226E-2</v>
      </c>
      <c r="CG87" s="21"/>
    </row>
    <row r="88" spans="1:85" x14ac:dyDescent="0.25">
      <c r="A88" s="31">
        <f>+[1]NAC!A89</f>
        <v>45231</v>
      </c>
      <c r="B88" s="17">
        <f>+[1]GBA!B89</f>
        <v>2763.4</v>
      </c>
      <c r="C88" s="17">
        <f>+[1]GBA!C89</f>
        <v>3211.6</v>
      </c>
      <c r="D88" s="17">
        <f>+[1]GBA!D89</f>
        <v>2157.1</v>
      </c>
      <c r="E88" s="17">
        <f>+[1]GBA!E89</f>
        <v>3293.5</v>
      </c>
      <c r="F88" s="17">
        <f>+[1]GBA!F89</f>
        <v>1872.1</v>
      </c>
      <c r="G88" s="17">
        <f>+[1]GBA!G89</f>
        <v>2951.2</v>
      </c>
      <c r="H88" s="17">
        <f>+[1]GBA!H89</f>
        <v>2858.4</v>
      </c>
      <c r="I88" s="17">
        <f>+[1]GBA!I89</f>
        <v>2289.9</v>
      </c>
      <c r="J88" s="17">
        <f>+[1]GBA!J89</f>
        <v>2076.8000000000002</v>
      </c>
      <c r="K88" s="17">
        <f>+[1]GBA!K89</f>
        <v>2827.4</v>
      </c>
      <c r="L88" s="17">
        <f>+[1]GBA!L89</f>
        <v>2342.5</v>
      </c>
      <c r="M88" s="17">
        <f>+[1]GBA!M89</f>
        <v>3145</v>
      </c>
      <c r="N88" s="17">
        <f>+[1]GBA!N89</f>
        <v>2304</v>
      </c>
      <c r="O88" s="18">
        <f>+[1]GBA!R89</f>
        <v>3517.4</v>
      </c>
      <c r="P88" s="19">
        <f>+[1]GBA!S89</f>
        <v>2921.2</v>
      </c>
      <c r="Q88" s="20">
        <f>+[1]GBA!T89</f>
        <v>1960</v>
      </c>
      <c r="R88" s="18">
        <f t="shared" si="40"/>
        <v>2763.4904900000001</v>
      </c>
      <c r="S88" s="19">
        <f t="shared" si="41"/>
        <v>3034.7893872394193</v>
      </c>
      <c r="T88" s="19">
        <f t="shared" si="42"/>
        <v>2999.9793225894564</v>
      </c>
      <c r="U88" s="19">
        <f t="shared" si="43"/>
        <v>2938.9772215754761</v>
      </c>
      <c r="V88" s="19"/>
      <c r="W88" s="20">
        <f t="shared" si="44"/>
        <v>2699.3933833429501</v>
      </c>
      <c r="X88" s="21"/>
      <c r="Y88" s="41">
        <f t="shared" si="46"/>
        <v>0.1290243503840498</v>
      </c>
      <c r="Z88" s="24">
        <f t="shared" si="46"/>
        <v>0.16755734903842656</v>
      </c>
      <c r="AA88" s="24">
        <f t="shared" si="46"/>
        <v>0.11622250970245784</v>
      </c>
      <c r="AB88" s="24">
        <f t="shared" si="45"/>
        <v>8.8616381304951419E-2</v>
      </c>
      <c r="AC88" s="24">
        <f t="shared" si="45"/>
        <v>5.6549466674191473E-2</v>
      </c>
      <c r="AD88" s="24">
        <f t="shared" si="45"/>
        <v>0.12187333688131985</v>
      </c>
      <c r="AE88" s="24">
        <f t="shared" si="45"/>
        <v>0.17610269914417387</v>
      </c>
      <c r="AF88" s="24">
        <f t="shared" si="45"/>
        <v>9.7536426380368191E-2</v>
      </c>
      <c r="AG88" s="24">
        <f t="shared" si="45"/>
        <v>0.15461166397954096</v>
      </c>
      <c r="AH88" s="24">
        <f t="shared" si="45"/>
        <v>0.13354448141763209</v>
      </c>
      <c r="AI88" s="24">
        <f t="shared" si="45"/>
        <v>0.10198993272804269</v>
      </c>
      <c r="AJ88" s="24">
        <f t="shared" si="45"/>
        <v>0.1263519805171549</v>
      </c>
      <c r="AK88" s="24">
        <f t="shared" si="35"/>
        <v>0.11487467337656065</v>
      </c>
      <c r="AL88" s="24">
        <f t="shared" si="35"/>
        <v>0.12158413315901928</v>
      </c>
      <c r="AM88" s="24">
        <f t="shared" si="35"/>
        <v>0.13829248334177602</v>
      </c>
      <c r="AN88" s="24">
        <f t="shared" si="35"/>
        <v>9.6012973214784969E-2</v>
      </c>
      <c r="AO88" s="24">
        <f t="shared" si="34"/>
        <v>0.12904527774360175</v>
      </c>
      <c r="AP88" s="24">
        <f t="shared" si="34"/>
        <v>0.13580463344996341</v>
      </c>
      <c r="AQ88" s="24">
        <f t="shared" si="34"/>
        <v>0.11625448273327499</v>
      </c>
      <c r="AR88" s="24">
        <f t="shared" si="33"/>
        <v>0.11176813270784924</v>
      </c>
      <c r="AS88" s="24" t="e">
        <f t="shared" si="33"/>
        <v>#DIV/0!</v>
      </c>
      <c r="AT88" s="24">
        <f t="shared" si="33"/>
        <v>0.12124024017236645</v>
      </c>
      <c r="AU88" s="21"/>
      <c r="AV88" s="24">
        <f t="shared" si="62"/>
        <v>1.6119092627599243</v>
      </c>
      <c r="AW88" s="24">
        <f t="shared" si="62"/>
        <v>1.8736578382247675</v>
      </c>
      <c r="AX88" s="24">
        <f t="shared" si="62"/>
        <v>1.4459689307177683</v>
      </c>
      <c r="AY88" s="24">
        <f t="shared" si="62"/>
        <v>1.4114072338556158</v>
      </c>
      <c r="AZ88" s="24">
        <f t="shared" si="62"/>
        <v>1.2928352725045928</v>
      </c>
      <c r="BA88" s="24">
        <f t="shared" si="62"/>
        <v>1.6936838262139466</v>
      </c>
      <c r="BB88" s="24">
        <f t="shared" si="62"/>
        <v>1.6092195344591511</v>
      </c>
      <c r="BC88" s="24">
        <f t="shared" si="61"/>
        <v>1.2373229115779192</v>
      </c>
      <c r="BD88" s="24">
        <f t="shared" si="61"/>
        <v>1.5808375792220706</v>
      </c>
      <c r="BE88" s="24">
        <f t="shared" si="61"/>
        <v>1.8046820751909531</v>
      </c>
      <c r="BF88" s="24">
        <f t="shared" si="63"/>
        <v>1.4788359788359786</v>
      </c>
      <c r="BG88" s="24">
        <f t="shared" si="63"/>
        <v>1.7883677630995654</v>
      </c>
      <c r="BH88" s="24">
        <f t="shared" si="63"/>
        <v>1.4411951684678956</v>
      </c>
      <c r="BI88" s="24">
        <f t="shared" si="63"/>
        <v>1.5484712360527459</v>
      </c>
      <c r="BJ88" s="24">
        <f t="shared" si="63"/>
        <v>1.6983188619988918</v>
      </c>
      <c r="BK88" s="24">
        <f t="shared" si="63"/>
        <v>1.3313905079100747</v>
      </c>
      <c r="BL88" s="24">
        <f t="shared" si="39"/>
        <v>1.6119645495598003</v>
      </c>
      <c r="BM88" s="24">
        <f t="shared" si="39"/>
        <v>1.7202059466445272</v>
      </c>
      <c r="BN88" s="24">
        <f t="shared" si="39"/>
        <v>1.6425140787085328</v>
      </c>
      <c r="BO88" s="24">
        <f t="shared" si="39"/>
        <v>1.5817262221088999</v>
      </c>
      <c r="BP88" s="24" t="e">
        <f t="shared" si="39"/>
        <v>#DIV/0!</v>
      </c>
      <c r="BQ88" s="24">
        <f t="shared" si="39"/>
        <v>1.5081648906253835</v>
      </c>
      <c r="BR88" s="21"/>
      <c r="BS88" s="35">
        <f t="shared" si="47"/>
        <v>45231</v>
      </c>
      <c r="BT88" s="24">
        <f t="shared" si="48"/>
        <v>4.413914038241544E-2</v>
      </c>
      <c r="BU88" s="24">
        <f t="shared" si="49"/>
        <v>3.0006618728550404E-3</v>
      </c>
      <c r="BV88" s="24">
        <f t="shared" si="50"/>
        <v>9.2995955221441395E-3</v>
      </c>
      <c r="BW88" s="24">
        <f t="shared" si="51"/>
        <v>4.2821212616440518E-3</v>
      </c>
      <c r="BX88" s="24">
        <f t="shared" si="52"/>
        <v>8.2127880372609881E-3</v>
      </c>
      <c r="BY88" s="24">
        <f t="shared" si="53"/>
        <v>1.5388135316228142E-2</v>
      </c>
      <c r="BZ88" s="24">
        <f t="shared" si="54"/>
        <v>9.6362354959960792E-3</v>
      </c>
      <c r="CA88" s="24">
        <f t="shared" si="55"/>
        <v>3.1927643405785275E-3</v>
      </c>
      <c r="CB88" s="24">
        <f t="shared" si="56"/>
        <v>1.0152500408563487E-2</v>
      </c>
      <c r="CC88" s="24">
        <f t="shared" si="57"/>
        <v>2.6750122569047254E-3</v>
      </c>
      <c r="CD88" s="24">
        <f t="shared" si="58"/>
        <v>1.5624906030397132E-2</v>
      </c>
      <c r="CE88" s="24">
        <f t="shared" si="59"/>
        <v>3.4432505311325391E-3</v>
      </c>
      <c r="CF88" s="24">
        <f t="shared" si="60"/>
        <v>0.12904711145612027</v>
      </c>
      <c r="CG88" s="21"/>
    </row>
    <row r="89" spans="1:85" x14ac:dyDescent="0.25">
      <c r="A89" s="31">
        <f>+[1]NAC!A90</f>
        <v>45261</v>
      </c>
      <c r="B89" s="17">
        <f>+[1]GBA!B90</f>
        <v>3456.6</v>
      </c>
      <c r="C89" s="17">
        <f>+[1]GBA!C90</f>
        <v>4160.3</v>
      </c>
      <c r="D89" s="17">
        <f>+[1]GBA!D90</f>
        <v>2599.1999999999998</v>
      </c>
      <c r="E89" s="17">
        <f>+[1]GBA!E90</f>
        <v>3903.2</v>
      </c>
      <c r="F89" s="17">
        <f>+[1]GBA!F90</f>
        <v>2144</v>
      </c>
      <c r="G89" s="17">
        <f>+[1]GBA!G90</f>
        <v>3861.2</v>
      </c>
      <c r="H89" s="17">
        <f>+[1]GBA!H90</f>
        <v>3734.1</v>
      </c>
      <c r="I89" s="17">
        <f>+[1]GBA!I90</f>
        <v>2992.9</v>
      </c>
      <c r="J89" s="17">
        <f>+[1]GBA!J90</f>
        <v>2407.9</v>
      </c>
      <c r="K89" s="17">
        <f>+[1]GBA!K90</f>
        <v>3420.4</v>
      </c>
      <c r="L89" s="17">
        <f>+[1]GBA!L90</f>
        <v>2505.4</v>
      </c>
      <c r="M89" s="17">
        <f>+[1]GBA!M90</f>
        <v>3851.7</v>
      </c>
      <c r="N89" s="17">
        <f>+[1]GBA!N90</f>
        <v>3022.1</v>
      </c>
      <c r="O89" s="18">
        <f>+[1]GBA!R90</f>
        <v>4083.2</v>
      </c>
      <c r="P89" s="19">
        <f>+[1]GBA!S90</f>
        <v>3753.7</v>
      </c>
      <c r="Q89" s="20">
        <f>+[1]GBA!T90</f>
        <v>2300.9</v>
      </c>
      <c r="R89" s="18">
        <f t="shared" si="40"/>
        <v>3456.6831300000003</v>
      </c>
      <c r="S89" s="19">
        <f t="shared" si="41"/>
        <v>3811.7778742893247</v>
      </c>
      <c r="T89" s="19">
        <f t="shared" si="42"/>
        <v>3696.9396066648455</v>
      </c>
      <c r="U89" s="19">
        <f t="shared" si="43"/>
        <v>3631.8405510283278</v>
      </c>
      <c r="V89" s="19"/>
      <c r="W89" s="20">
        <f t="shared" si="44"/>
        <v>3375.1265435660703</v>
      </c>
      <c r="X89" s="21"/>
      <c r="Y89" s="41">
        <f t="shared" si="46"/>
        <v>0.2508504016790909</v>
      </c>
      <c r="Z89" s="24">
        <f t="shared" si="46"/>
        <v>0.29539793249470669</v>
      </c>
      <c r="AA89" s="24">
        <f t="shared" si="46"/>
        <v>0.20495109174354464</v>
      </c>
      <c r="AB89" s="24">
        <f t="shared" si="45"/>
        <v>0.18512221041445276</v>
      </c>
      <c r="AC89" s="24">
        <f t="shared" si="45"/>
        <v>0.14523796805726197</v>
      </c>
      <c r="AD89" s="24">
        <f t="shared" si="45"/>
        <v>0.30834914611005693</v>
      </c>
      <c r="AE89" s="24">
        <f t="shared" si="45"/>
        <v>0.30636020151133492</v>
      </c>
      <c r="AF89" s="24">
        <f t="shared" si="45"/>
        <v>0.30700030569020487</v>
      </c>
      <c r="AG89" s="24">
        <f t="shared" si="45"/>
        <v>0.15942796610169485</v>
      </c>
      <c r="AH89" s="24">
        <f t="shared" si="45"/>
        <v>0.20973332390181798</v>
      </c>
      <c r="AI89" s="24">
        <f t="shared" si="45"/>
        <v>6.9541088580576282E-2</v>
      </c>
      <c r="AJ89" s="24">
        <f t="shared" si="45"/>
        <v>0.22470588235294109</v>
      </c>
      <c r="AK89" s="24">
        <f t="shared" si="35"/>
        <v>0.31167534722222223</v>
      </c>
      <c r="AL89" s="24">
        <f t="shared" si="35"/>
        <v>0.16085745152669584</v>
      </c>
      <c r="AM89" s="24">
        <f t="shared" si="35"/>
        <v>0.28498562234698066</v>
      </c>
      <c r="AN89" s="24">
        <f t="shared" si="35"/>
        <v>0.17392857142857143</v>
      </c>
      <c r="AO89" s="24">
        <f t="shared" si="34"/>
        <v>0.25083952432924783</v>
      </c>
      <c r="AP89" s="24">
        <f t="shared" si="34"/>
        <v>0.25602715309238944</v>
      </c>
      <c r="AQ89" s="24">
        <f t="shared" si="34"/>
        <v>0.23232169596215835</v>
      </c>
      <c r="AR89" s="24">
        <f t="shared" si="33"/>
        <v>0.23574981267851869</v>
      </c>
      <c r="AS89" s="24" t="e">
        <f t="shared" si="33"/>
        <v>#DIV/0!</v>
      </c>
      <c r="AT89" s="24">
        <f t="shared" si="33"/>
        <v>0.25032778267622735</v>
      </c>
      <c r="AU89" s="21"/>
      <c r="AV89" s="24">
        <f t="shared" si="62"/>
        <v>2.1014804845222073</v>
      </c>
      <c r="AW89" s="24">
        <f t="shared" si="62"/>
        <v>2.529267051238548</v>
      </c>
      <c r="AX89" s="24">
        <f t="shared" si="62"/>
        <v>1.7618744022951862</v>
      </c>
      <c r="AY89" s="24">
        <f t="shared" si="62"/>
        <v>1.7464114832535884</v>
      </c>
      <c r="AZ89" s="24">
        <f t="shared" si="62"/>
        <v>1.5199811941701928</v>
      </c>
      <c r="BA89" s="24">
        <f t="shared" si="62"/>
        <v>2.3151884605477804</v>
      </c>
      <c r="BB89" s="24">
        <f t="shared" si="62"/>
        <v>2.229631551634665</v>
      </c>
      <c r="BC89" s="24">
        <f t="shared" si="61"/>
        <v>1.7815055762081786</v>
      </c>
      <c r="BD89" s="24">
        <f t="shared" si="61"/>
        <v>1.9161923216664647</v>
      </c>
      <c r="BE89" s="24">
        <f t="shared" si="61"/>
        <v>2.2646750023861792</v>
      </c>
      <c r="BF89" s="24">
        <f t="shared" si="63"/>
        <v>1.5126867916959181</v>
      </c>
      <c r="BG89" s="24">
        <f t="shared" si="63"/>
        <v>2.178757118098539</v>
      </c>
      <c r="BH89" s="24">
        <f t="shared" si="63"/>
        <v>2.0202878273036178</v>
      </c>
      <c r="BI89" s="24">
        <f t="shared" si="63"/>
        <v>1.7993966817496232</v>
      </c>
      <c r="BJ89" s="24">
        <f t="shared" si="63"/>
        <v>2.2832152540890402</v>
      </c>
      <c r="BK89" s="24">
        <f t="shared" si="63"/>
        <v>1.6295999999999999</v>
      </c>
      <c r="BL89" s="24">
        <f t="shared" si="39"/>
        <v>2.1013838509211782</v>
      </c>
      <c r="BM89" s="24">
        <f t="shared" si="39"/>
        <v>2.2362833800612778</v>
      </c>
      <c r="BN89" s="24">
        <f t="shared" si="39"/>
        <v>2.0850345134423045</v>
      </c>
      <c r="BO89" s="24">
        <f t="shared" si="39"/>
        <v>2.0449835927030251</v>
      </c>
      <c r="BP89" s="24" t="e">
        <f t="shared" si="39"/>
        <v>#DIV/0!</v>
      </c>
      <c r="BQ89" s="24">
        <f t="shared" si="39"/>
        <v>1.9886289330996658</v>
      </c>
      <c r="BR89" s="21"/>
      <c r="BS89" s="35">
        <f t="shared" si="47"/>
        <v>45261</v>
      </c>
      <c r="BT89" s="24">
        <f t="shared" si="48"/>
        <v>8.0471621915032224E-2</v>
      </c>
      <c r="BU89" s="24">
        <f t="shared" si="49"/>
        <v>5.2314793370485625E-3</v>
      </c>
      <c r="BV89" s="24">
        <f t="shared" si="50"/>
        <v>1.8731826735181291E-2</v>
      </c>
      <c r="BW89" s="24">
        <f t="shared" si="51"/>
        <v>1.029193746833611E-2</v>
      </c>
      <c r="BX89" s="24">
        <f t="shared" si="52"/>
        <v>2.064739089527394E-2</v>
      </c>
      <c r="BY89" s="24">
        <f t="shared" si="53"/>
        <v>2.7886516609973211E-2</v>
      </c>
      <c r="BZ89" s="24">
        <f t="shared" si="54"/>
        <v>2.9484584207859883E-2</v>
      </c>
      <c r="CA89" s="24">
        <f t="shared" si="55"/>
        <v>3.3668343345154509E-3</v>
      </c>
      <c r="CB89" s="24">
        <f t="shared" si="56"/>
        <v>1.6008467829485416E-2</v>
      </c>
      <c r="CC89" s="24">
        <f t="shared" si="57"/>
        <v>1.7802634435839916E-3</v>
      </c>
      <c r="CD89" s="24">
        <f t="shared" si="58"/>
        <v>2.7721748570601425E-2</v>
      </c>
      <c r="CE89" s="24">
        <f t="shared" si="59"/>
        <v>9.2250669465151619E-3</v>
      </c>
      <c r="CF89" s="24">
        <f t="shared" si="60"/>
        <v>0.25084773829340667</v>
      </c>
      <c r="CG89" s="21"/>
    </row>
    <row r="90" spans="1:85" x14ac:dyDescent="0.25">
      <c r="A90" s="31">
        <f>+[1]NAC!A91</f>
        <v>45292</v>
      </c>
      <c r="B90" s="17">
        <f>+[1]GBA!B91</f>
        <v>4132.5</v>
      </c>
      <c r="C90" s="17">
        <f>+[1]GBA!C91</f>
        <v>4976.3999999999996</v>
      </c>
      <c r="D90" s="17">
        <f>+[1]GBA!D91</f>
        <v>3133.4</v>
      </c>
      <c r="E90" s="17">
        <f>+[1]GBA!E91</f>
        <v>4336.3999999999996</v>
      </c>
      <c r="F90" s="17">
        <f>+[1]GBA!F91</f>
        <v>2343.6</v>
      </c>
      <c r="G90" s="17">
        <f>+[1]GBA!G91</f>
        <v>4665.2</v>
      </c>
      <c r="H90" s="17">
        <f>+[1]GBA!H91</f>
        <v>4501.8999999999996</v>
      </c>
      <c r="I90" s="17">
        <f>+[1]GBA!I91</f>
        <v>3744.2</v>
      </c>
      <c r="J90" s="17">
        <f>+[1]GBA!J91</f>
        <v>3008.3</v>
      </c>
      <c r="K90" s="17">
        <f>+[1]GBA!K91</f>
        <v>4241.7</v>
      </c>
      <c r="L90" s="17">
        <f>+[1]GBA!L91</f>
        <v>2526.5</v>
      </c>
      <c r="M90" s="17">
        <f>+[1]GBA!M91</f>
        <v>4576.1000000000004</v>
      </c>
      <c r="N90" s="17">
        <f>+[1]GBA!N91</f>
        <v>4346.8999999999996</v>
      </c>
      <c r="O90" s="18">
        <f>+[1]GBA!R91</f>
        <v>4758.7</v>
      </c>
      <c r="P90" s="19">
        <f>+[1]GBA!S91</f>
        <v>4466.8</v>
      </c>
      <c r="Q90" s="20">
        <f>+[1]GBA!T91</f>
        <v>2867.1</v>
      </c>
      <c r="R90" s="18">
        <f t="shared" si="40"/>
        <v>4132.4878199999994</v>
      </c>
      <c r="S90" s="19">
        <f t="shared" si="41"/>
        <v>4574.2162823752369</v>
      </c>
      <c r="T90" s="19">
        <f t="shared" si="42"/>
        <v>4445.4067467904952</v>
      </c>
      <c r="U90" s="19">
        <f t="shared" si="43"/>
        <v>4390.4313930927437</v>
      </c>
      <c r="V90" s="19"/>
      <c r="W90" s="20">
        <f t="shared" si="44"/>
        <v>4082.2613579534523</v>
      </c>
      <c r="X90" s="21"/>
      <c r="Y90" s="41">
        <f t="shared" si="46"/>
        <v>0.19553896892900546</v>
      </c>
      <c r="Z90" s="24">
        <f t="shared" si="46"/>
        <v>0.1961637381919572</v>
      </c>
      <c r="AA90" s="24">
        <f t="shared" si="46"/>
        <v>0.20552477685441684</v>
      </c>
      <c r="AB90" s="24">
        <f t="shared" si="45"/>
        <v>0.11098585775773717</v>
      </c>
      <c r="AC90" s="24">
        <f t="shared" si="45"/>
        <v>9.3097014925373145E-2</v>
      </c>
      <c r="AD90" s="24">
        <f t="shared" si="45"/>
        <v>0.20822542214855488</v>
      </c>
      <c r="AE90" s="24">
        <f t="shared" si="45"/>
        <v>0.20561848906028213</v>
      </c>
      <c r="AF90" s="24">
        <f t="shared" si="45"/>
        <v>0.25102743158809182</v>
      </c>
      <c r="AG90" s="24">
        <f t="shared" si="45"/>
        <v>0.24934590306906435</v>
      </c>
      <c r="AH90" s="24">
        <f t="shared" si="45"/>
        <v>0.24011811484036949</v>
      </c>
      <c r="AI90" s="24">
        <f t="shared" si="45"/>
        <v>8.421808892791427E-3</v>
      </c>
      <c r="AJ90" s="24">
        <f t="shared" si="45"/>
        <v>0.1880727990238078</v>
      </c>
      <c r="AK90" s="24">
        <f t="shared" si="35"/>
        <v>0.43837066940207126</v>
      </c>
      <c r="AL90" s="24">
        <f t="shared" si="35"/>
        <v>0.16543397335423204</v>
      </c>
      <c r="AM90" s="24">
        <f t="shared" si="35"/>
        <v>0.18997256040706523</v>
      </c>
      <c r="AN90" s="24">
        <f t="shared" si="35"/>
        <v>0.24607762180016501</v>
      </c>
      <c r="AO90" s="24">
        <f t="shared" si="34"/>
        <v>0.19550669372462814</v>
      </c>
      <c r="AP90" s="24">
        <f t="shared" si="34"/>
        <v>0.20002173086438368</v>
      </c>
      <c r="AQ90" s="24">
        <f t="shared" si="34"/>
        <v>0.20245587425239853</v>
      </c>
      <c r="AR90" s="24">
        <f t="shared" si="33"/>
        <v>0.20887228704179384</v>
      </c>
      <c r="AS90" s="24" t="e">
        <f t="shared" si="33"/>
        <v>#DIV/0!</v>
      </c>
      <c r="AT90" s="24">
        <f t="shared" si="33"/>
        <v>0.20951357090162359</v>
      </c>
      <c r="AU90" s="21"/>
      <c r="AV90" s="24">
        <f t="shared" si="62"/>
        <v>2.4991532599491957</v>
      </c>
      <c r="AW90" s="24">
        <f t="shared" si="62"/>
        <v>2.9586349534643226</v>
      </c>
      <c r="AX90" s="24">
        <f t="shared" si="62"/>
        <v>2.0956332740565107</v>
      </c>
      <c r="AY90" s="24">
        <f t="shared" si="62"/>
        <v>2.0078379690642989</v>
      </c>
      <c r="AZ90" s="24">
        <f t="shared" si="62"/>
        <v>1.5540540540540539</v>
      </c>
      <c r="BA90" s="24">
        <f t="shared" si="62"/>
        <v>2.8164267015706801</v>
      </c>
      <c r="BB90" s="24">
        <f t="shared" si="62"/>
        <v>2.691594915949159</v>
      </c>
      <c r="BC90" s="24">
        <f t="shared" si="61"/>
        <v>2.2740468695348026</v>
      </c>
      <c r="BD90" s="24">
        <f t="shared" si="61"/>
        <v>2.3687569988801793</v>
      </c>
      <c r="BE90" s="24">
        <f t="shared" si="61"/>
        <v>2.6635861115909485</v>
      </c>
      <c r="BF90" s="24">
        <f t="shared" si="63"/>
        <v>1.5151816824290694</v>
      </c>
      <c r="BG90" s="24">
        <f t="shared" si="63"/>
        <v>2.5809531262227092</v>
      </c>
      <c r="BH90" s="24">
        <f t="shared" si="63"/>
        <v>3.0594882330967499</v>
      </c>
      <c r="BI90" s="24">
        <f t="shared" si="63"/>
        <v>2.0738970350752535</v>
      </c>
      <c r="BJ90" s="24">
        <f t="shared" si="63"/>
        <v>2.7022793203481146</v>
      </c>
      <c r="BK90" s="24">
        <f t="shared" si="63"/>
        <v>2.0488090174393876</v>
      </c>
      <c r="BL90" s="24">
        <f t="shared" si="39"/>
        <v>2.4991813754296688</v>
      </c>
      <c r="BM90" s="24">
        <f t="shared" si="39"/>
        <v>2.6676321256750968</v>
      </c>
      <c r="BN90" s="24">
        <f t="shared" si="39"/>
        <v>2.522995416539445</v>
      </c>
      <c r="BO90" s="24">
        <f t="shared" si="39"/>
        <v>2.4981722634403001</v>
      </c>
      <c r="BP90" s="24" t="e">
        <f t="shared" si="39"/>
        <v>#DIV/0!</v>
      </c>
      <c r="BQ90" s="24">
        <f t="shared" si="39"/>
        <v>2.4302636450859159</v>
      </c>
      <c r="BR90" s="21"/>
      <c r="BS90" s="35">
        <f t="shared" si="47"/>
        <v>45292</v>
      </c>
      <c r="BT90" s="24">
        <f t="shared" si="48"/>
        <v>5.5341618931898359E-2</v>
      </c>
      <c r="BU90" s="24">
        <f t="shared" si="49"/>
        <v>5.0536191633397008E-3</v>
      </c>
      <c r="BV90" s="24">
        <f t="shared" si="50"/>
        <v>1.0640131921541396E-2</v>
      </c>
      <c r="BW90" s="24">
        <f t="shared" si="51"/>
        <v>6.0400856332812562E-3</v>
      </c>
      <c r="BX90" s="24">
        <f t="shared" si="52"/>
        <v>1.458392640166638E-2</v>
      </c>
      <c r="BY90" s="24">
        <f t="shared" si="53"/>
        <v>1.954706937452988E-2</v>
      </c>
      <c r="BZ90" s="24">
        <f t="shared" si="54"/>
        <v>2.5191132905166922E-2</v>
      </c>
      <c r="CA90" s="24">
        <f t="shared" si="55"/>
        <v>4.8808771625296543E-3</v>
      </c>
      <c r="CB90" s="24">
        <f t="shared" si="56"/>
        <v>1.772521552971127E-2</v>
      </c>
      <c r="CC90" s="24">
        <f t="shared" si="57"/>
        <v>1.8434878204015429E-4</v>
      </c>
      <c r="CD90" s="24">
        <f t="shared" si="58"/>
        <v>2.2717398599780149E-2</v>
      </c>
      <c r="CE90" s="24">
        <f t="shared" si="59"/>
        <v>1.3605971185558058E-2</v>
      </c>
      <c r="CF90" s="24">
        <f t="shared" si="60"/>
        <v>0.19551139559104319</v>
      </c>
      <c r="CG90" s="21"/>
    </row>
    <row r="91" spans="1:85" x14ac:dyDescent="0.25">
      <c r="A91" s="31">
        <f>+[1]NAC!A92</f>
        <v>45323</v>
      </c>
      <c r="B91" s="17">
        <f>+[1]GBA!B92</f>
        <v>4751.3</v>
      </c>
      <c r="C91" s="17">
        <f>+[1]GBA!C92</f>
        <v>5642.3</v>
      </c>
      <c r="D91" s="17">
        <f>+[1]GBA!D92</f>
        <v>3715.5</v>
      </c>
      <c r="E91" s="17">
        <f>+[1]GBA!E92</f>
        <v>4626.6000000000004</v>
      </c>
      <c r="F91" s="17">
        <f>+[1]GBA!F92</f>
        <v>2881.4</v>
      </c>
      <c r="G91" s="17">
        <f>+[1]GBA!G92</f>
        <v>5130</v>
      </c>
      <c r="H91" s="17">
        <f>+[1]GBA!H92</f>
        <v>5175</v>
      </c>
      <c r="I91" s="17">
        <f>+[1]GBA!I92</f>
        <v>4971.5</v>
      </c>
      <c r="J91" s="17">
        <f>+[1]GBA!J92</f>
        <v>3761.7</v>
      </c>
      <c r="K91" s="17">
        <f>+[1]GBA!K92</f>
        <v>4611.1000000000004</v>
      </c>
      <c r="L91" s="17">
        <f>+[1]GBA!L92</f>
        <v>2903.5</v>
      </c>
      <c r="M91" s="17">
        <f>+[1]GBA!M92</f>
        <v>5029.3</v>
      </c>
      <c r="N91" s="17">
        <f>+[1]GBA!N92</f>
        <v>4991.3999999999996</v>
      </c>
      <c r="O91" s="18">
        <f>+[1]GBA!R92</f>
        <v>5204</v>
      </c>
      <c r="P91" s="19">
        <f>+[1]GBA!S92</f>
        <v>5042.3</v>
      </c>
      <c r="Q91" s="20">
        <f>+[1]GBA!T92</f>
        <v>3691.4</v>
      </c>
      <c r="R91" s="18">
        <f t="shared" si="40"/>
        <v>4751.2409499999994</v>
      </c>
      <c r="S91" s="19">
        <f t="shared" si="41"/>
        <v>5092.9567119393569</v>
      </c>
      <c r="T91" s="19">
        <f t="shared" si="42"/>
        <v>4864.2671947555327</v>
      </c>
      <c r="U91" s="19">
        <f t="shared" si="43"/>
        <v>4794.8471090415223</v>
      </c>
      <c r="V91" s="19"/>
      <c r="W91" s="20">
        <f t="shared" si="44"/>
        <v>4732.8686670513553</v>
      </c>
      <c r="X91" s="21"/>
      <c r="Y91" s="41">
        <f t="shared" si="46"/>
        <v>0.14973986690865093</v>
      </c>
      <c r="Z91" s="24">
        <f t="shared" si="46"/>
        <v>0.13381159070814252</v>
      </c>
      <c r="AA91" s="24">
        <f t="shared" si="46"/>
        <v>0.18577264313525244</v>
      </c>
      <c r="AB91" s="24">
        <f t="shared" si="45"/>
        <v>6.6921870676136974E-2</v>
      </c>
      <c r="AC91" s="24">
        <f t="shared" si="45"/>
        <v>0.22947601979860055</v>
      </c>
      <c r="AD91" s="24">
        <f t="shared" si="45"/>
        <v>9.9631312698276631E-2</v>
      </c>
      <c r="AE91" s="24">
        <f t="shared" si="45"/>
        <v>0.14951464937026593</v>
      </c>
      <c r="AF91" s="24">
        <f t="shared" si="45"/>
        <v>0.32778697719138949</v>
      </c>
      <c r="AG91" s="24">
        <f t="shared" si="45"/>
        <v>0.25044044809360755</v>
      </c>
      <c r="AH91" s="24">
        <f t="shared" si="45"/>
        <v>8.7087724261499133E-2</v>
      </c>
      <c r="AI91" s="24">
        <f t="shared" si="45"/>
        <v>0.14921828616663357</v>
      </c>
      <c r="AJ91" s="24">
        <f t="shared" si="45"/>
        <v>9.9036297283713104E-2</v>
      </c>
      <c r="AK91" s="24">
        <f t="shared" si="35"/>
        <v>0.14826658078170651</v>
      </c>
      <c r="AL91" s="24">
        <f t="shared" si="35"/>
        <v>9.3575976632273461E-2</v>
      </c>
      <c r="AM91" s="24">
        <f t="shared" si="35"/>
        <v>0.1288394376287274</v>
      </c>
      <c r="AN91" s="24">
        <f t="shared" si="35"/>
        <v>0.28750305186425318</v>
      </c>
      <c r="AO91" s="24">
        <f t="shared" si="34"/>
        <v>0.14972896641229538</v>
      </c>
      <c r="AP91" s="24">
        <f t="shared" si="34"/>
        <v>0.11340531307250634</v>
      </c>
      <c r="AQ91" s="24">
        <f t="shared" si="34"/>
        <v>9.422319977074034E-2</v>
      </c>
      <c r="AR91" s="24">
        <f t="shared" si="33"/>
        <v>9.2112979281495422E-2</v>
      </c>
      <c r="AS91" s="24" t="e">
        <f t="shared" si="33"/>
        <v>#DIV/0!</v>
      </c>
      <c r="AT91" s="24">
        <f t="shared" si="33"/>
        <v>0.15937424188442217</v>
      </c>
      <c r="AU91" s="21"/>
      <c r="AV91" s="24">
        <f t="shared" si="62"/>
        <v>2.7708730158730162</v>
      </c>
      <c r="AW91" s="24">
        <f t="shared" si="62"/>
        <v>3.0718048639676701</v>
      </c>
      <c r="AX91" s="24">
        <f t="shared" si="62"/>
        <v>2.4851327267610923</v>
      </c>
      <c r="AY91" s="24">
        <f t="shared" si="62"/>
        <v>2.068647608940771</v>
      </c>
      <c r="AZ91" s="24">
        <f t="shared" si="62"/>
        <v>2.0008331597583835</v>
      </c>
      <c r="BA91" s="24">
        <f t="shared" si="62"/>
        <v>2.9940828402366861</v>
      </c>
      <c r="BB91" s="24">
        <f t="shared" si="62"/>
        <v>3.025357809583074</v>
      </c>
      <c r="BC91" s="24">
        <f t="shared" si="61"/>
        <v>3.1585110832287748</v>
      </c>
      <c r="BD91" s="24">
        <f t="shared" si="61"/>
        <v>2.9094782789440861</v>
      </c>
      <c r="BE91" s="24">
        <f t="shared" si="61"/>
        <v>2.7777322628215639</v>
      </c>
      <c r="BF91" s="24">
        <f t="shared" si="63"/>
        <v>1.7736912495223538</v>
      </c>
      <c r="BG91" s="24">
        <f t="shared" si="63"/>
        <v>2.6518297995933779</v>
      </c>
      <c r="BH91" s="24">
        <f t="shared" si="63"/>
        <v>3.3543574980371629</v>
      </c>
      <c r="BI91" s="24">
        <f t="shared" si="63"/>
        <v>2.2234886025768086</v>
      </c>
      <c r="BJ91" s="24">
        <f t="shared" si="63"/>
        <v>2.8876638396299152</v>
      </c>
      <c r="BK91" s="24">
        <f t="shared" si="63"/>
        <v>2.7230458900655572</v>
      </c>
      <c r="BL91" s="24">
        <f t="shared" si="39"/>
        <v>2.7707561224656616</v>
      </c>
      <c r="BM91" s="24">
        <f t="shared" si="39"/>
        <v>2.797330331604913</v>
      </c>
      <c r="BN91" s="24">
        <f t="shared" si="39"/>
        <v>2.637461142277632</v>
      </c>
      <c r="BO91" s="24">
        <f t="shared" si="39"/>
        <v>2.6311574010592627</v>
      </c>
      <c r="BP91" s="24" t="e">
        <f t="shared" si="39"/>
        <v>#DIV/0!</v>
      </c>
      <c r="BQ91" s="24">
        <f t="shared" si="39"/>
        <v>2.7819102745968145</v>
      </c>
      <c r="BR91" s="21"/>
      <c r="BS91" s="35">
        <f t="shared" si="47"/>
        <v>45323</v>
      </c>
      <c r="BT91" s="24">
        <f t="shared" si="48"/>
        <v>3.7770589231699972E-2</v>
      </c>
      <c r="BU91" s="24">
        <f t="shared" si="49"/>
        <v>4.6060907441016329E-3</v>
      </c>
      <c r="BV91" s="24">
        <f t="shared" si="50"/>
        <v>5.9620036297640807E-3</v>
      </c>
      <c r="BW91" s="24">
        <f t="shared" si="51"/>
        <v>1.3612554143980646E-2</v>
      </c>
      <c r="BX91" s="24">
        <f t="shared" si="52"/>
        <v>7.0521379310344865E-3</v>
      </c>
      <c r="BY91" s="24">
        <f t="shared" si="53"/>
        <v>1.4333405928614646E-2</v>
      </c>
      <c r="BZ91" s="24">
        <f t="shared" si="54"/>
        <v>3.4420827586206904E-2</v>
      </c>
      <c r="CA91" s="24">
        <f t="shared" si="55"/>
        <v>5.1229376890502094E-3</v>
      </c>
      <c r="CB91" s="24">
        <f t="shared" si="56"/>
        <v>6.6684186327888783E-3</v>
      </c>
      <c r="CC91" s="24">
        <f t="shared" si="57"/>
        <v>2.7550877192982458E-3</v>
      </c>
      <c r="CD91" s="24">
        <f t="shared" si="58"/>
        <v>1.1887932244404108E-2</v>
      </c>
      <c r="CE91" s="24">
        <f t="shared" si="59"/>
        <v>5.5365396249243796E-3</v>
      </c>
      <c r="CF91" s="24">
        <f t="shared" si="60"/>
        <v>0.14972852510586818</v>
      </c>
      <c r="CG91" s="21"/>
    </row>
    <row r="92" spans="1:85" x14ac:dyDescent="0.25">
      <c r="A92" s="31">
        <f>+[1]NAC!A93</f>
        <v>45352</v>
      </c>
      <c r="B92" s="17">
        <f>+[1]GBA!B93</f>
        <v>5296.8</v>
      </c>
      <c r="C92" s="17">
        <f>+[1]GBA!C93</f>
        <v>6293.3</v>
      </c>
      <c r="D92" s="17">
        <f>+[1]GBA!D93</f>
        <v>4178.8</v>
      </c>
      <c r="E92" s="17">
        <f>+[1]GBA!E93</f>
        <v>5192.7</v>
      </c>
      <c r="F92" s="17">
        <f>+[1]GBA!F93</f>
        <v>3281.4</v>
      </c>
      <c r="G92" s="17">
        <f>+[1]GBA!G93</f>
        <v>5378.6</v>
      </c>
      <c r="H92" s="17">
        <f>+[1]GBA!H93</f>
        <v>5826.8</v>
      </c>
      <c r="I92" s="17">
        <f>+[1]GBA!I93</f>
        <v>5575.7</v>
      </c>
      <c r="J92" s="17">
        <f>+[1]GBA!J93</f>
        <v>4353</v>
      </c>
      <c r="K92" s="17">
        <f>+[1]GBA!K93</f>
        <v>5006.3999999999996</v>
      </c>
      <c r="L92" s="17">
        <f>+[1]GBA!L93</f>
        <v>4267.3</v>
      </c>
      <c r="M92" s="17">
        <f>+[1]GBA!M93</f>
        <v>5412.4</v>
      </c>
      <c r="N92" s="17">
        <f>+[1]GBA!N93</f>
        <v>5446.6</v>
      </c>
      <c r="O92" s="18">
        <f>+[1]GBA!R93</f>
        <v>5842.4</v>
      </c>
      <c r="P92" s="19">
        <f>+[1]GBA!S93</f>
        <v>5530.6</v>
      </c>
      <c r="Q92" s="20">
        <f>+[1]GBA!T93</f>
        <v>4363.5</v>
      </c>
      <c r="R92" s="18">
        <f t="shared" si="40"/>
        <v>5296.8388599999998</v>
      </c>
      <c r="S92" s="19">
        <f>+($C$3*$C92+$D$3*$D92+$E$3*$E92+$G$3*$G92+$K$3*$K92+$M$3*$M92+$N$3*$N92)/SUM($C$3:$E$3,$G$3,$K$3,$M$3:$N$3)</f>
        <v>5596.068588123816</v>
      </c>
      <c r="T92" s="19">
        <f t="shared" si="42"/>
        <v>5276.2478830920509</v>
      </c>
      <c r="U92" s="19">
        <f t="shared" si="43"/>
        <v>5218.9762902599923</v>
      </c>
      <c r="V92" s="19"/>
      <c r="W92" s="20">
        <f t="shared" si="44"/>
        <v>5299.2959799961527</v>
      </c>
      <c r="X92" s="21"/>
      <c r="Y92" s="41">
        <f t="shared" si="46"/>
        <v>0.1148106833919138</v>
      </c>
      <c r="Z92" s="24">
        <f t="shared" si="46"/>
        <v>0.11537848040692622</v>
      </c>
      <c r="AA92" s="24">
        <f t="shared" si="46"/>
        <v>0.12469385008747147</v>
      </c>
      <c r="AB92" s="24">
        <f t="shared" si="45"/>
        <v>0.12235767085981064</v>
      </c>
      <c r="AC92" s="24">
        <f t="shared" si="45"/>
        <v>0.13882140626084549</v>
      </c>
      <c r="AD92" s="24">
        <f t="shared" si="45"/>
        <v>4.8460038986354759E-2</v>
      </c>
      <c r="AE92" s="24">
        <f t="shared" si="45"/>
        <v>0.12595169082125612</v>
      </c>
      <c r="AF92" s="24">
        <f t="shared" si="45"/>
        <v>0.12153273659861208</v>
      </c>
      <c r="AG92" s="24">
        <f t="shared" si="45"/>
        <v>0.15718956854613619</v>
      </c>
      <c r="AH92" s="24">
        <f t="shared" si="45"/>
        <v>8.5727917416668298E-2</v>
      </c>
      <c r="AI92" s="24">
        <f t="shared" si="45"/>
        <v>0.46970897193042882</v>
      </c>
      <c r="AJ92" s="24">
        <f t="shared" si="45"/>
        <v>7.6173622571729549E-2</v>
      </c>
      <c r="AK92" s="24">
        <f t="shared" si="35"/>
        <v>9.1196858596786612E-2</v>
      </c>
      <c r="AL92" s="24">
        <f t="shared" si="35"/>
        <v>0.12267486548808604</v>
      </c>
      <c r="AM92" s="24">
        <f t="shared" si="35"/>
        <v>9.6840727445808517E-2</v>
      </c>
      <c r="AN92" s="24">
        <f t="shared" si="35"/>
        <v>0.18207184266132082</v>
      </c>
      <c r="AO92" s="24">
        <f t="shared" si="34"/>
        <v>0.11483271754508695</v>
      </c>
      <c r="AP92" s="24">
        <f t="shared" si="34"/>
        <v>9.8785814339442446E-2</v>
      </c>
      <c r="AQ92" s="24">
        <f t="shared" si="34"/>
        <v>8.4695324463405219E-2</v>
      </c>
      <c r="AR92" s="24">
        <f t="shared" si="33"/>
        <v>8.8455204425329947E-2</v>
      </c>
      <c r="AS92" s="24" t="e">
        <f t="shared" si="33"/>
        <v>#DIV/0!</v>
      </c>
      <c r="AT92" s="24">
        <f t="shared" si="33"/>
        <v>0.11967949097934505</v>
      </c>
      <c r="AU92" s="21"/>
      <c r="AV92" s="24">
        <f t="shared" si="62"/>
        <v>2.8990062569009938</v>
      </c>
      <c r="AW92" s="24">
        <f t="shared" si="62"/>
        <v>3.1411462788708295</v>
      </c>
      <c r="AX92" s="24">
        <f t="shared" si="62"/>
        <v>2.6214576653089523</v>
      </c>
      <c r="AY92" s="24">
        <f t="shared" si="62"/>
        <v>2.1108914450035945</v>
      </c>
      <c r="AZ92" s="24">
        <f t="shared" si="62"/>
        <v>2.2154826065654092</v>
      </c>
      <c r="BA92" s="24">
        <f t="shared" si="62"/>
        <v>2.9542714306719602</v>
      </c>
      <c r="BB92" s="24">
        <f t="shared" si="62"/>
        <v>3.2929345023207839</v>
      </c>
      <c r="BC92" s="24">
        <f t="shared" si="61"/>
        <v>3.408713528900134</v>
      </c>
      <c r="BD92" s="24">
        <f t="shared" si="61"/>
        <v>3.4481912936848556</v>
      </c>
      <c r="BE92" s="24">
        <f t="shared" si="61"/>
        <v>2.9632678910702972</v>
      </c>
      <c r="BF92" s="24">
        <f t="shared" si="63"/>
        <v>2.2709642802391543</v>
      </c>
      <c r="BG92" s="24">
        <f t="shared" si="63"/>
        <v>2.6557919621749408</v>
      </c>
      <c r="BH92" s="24">
        <f t="shared" si="63"/>
        <v>3.4754313886606409</v>
      </c>
      <c r="BI92" s="24">
        <f t="shared" si="63"/>
        <v>2.2519202938884559</v>
      </c>
      <c r="BJ92" s="24">
        <f t="shared" si="63"/>
        <v>2.991195785523562</v>
      </c>
      <c r="BK92" s="24">
        <f t="shared" si="63"/>
        <v>3.0357935627081023</v>
      </c>
      <c r="BL92" s="24">
        <f t="shared" si="39"/>
        <v>2.8989279248770838</v>
      </c>
      <c r="BM92" s="24">
        <f t="shared" si="39"/>
        <v>2.8562737284236661</v>
      </c>
      <c r="BN92" s="24">
        <f t="shared" si="39"/>
        <v>2.6798359435014634</v>
      </c>
      <c r="BO92" s="24">
        <f t="shared" si="39"/>
        <v>2.6904241063441705</v>
      </c>
      <c r="BP92" s="24" t="e">
        <f t="shared" si="39"/>
        <v>#DIV/0!</v>
      </c>
      <c r="BQ92" s="24">
        <f t="shared" si="39"/>
        <v>2.9507823938844475</v>
      </c>
      <c r="BR92" s="21"/>
      <c r="BS92" s="35">
        <f t="shared" si="47"/>
        <v>45352</v>
      </c>
      <c r="BT92" s="24">
        <f t="shared" si="48"/>
        <v>3.2116347105002843E-2</v>
      </c>
      <c r="BU92" s="24">
        <f t="shared" si="49"/>
        <v>3.1885820722749574E-3</v>
      </c>
      <c r="BV92" s="24">
        <f t="shared" si="50"/>
        <v>1.0115524172331773E-2</v>
      </c>
      <c r="BW92" s="24">
        <f t="shared" si="51"/>
        <v>8.8060109864668626E-3</v>
      </c>
      <c r="BX92" s="24">
        <f t="shared" si="52"/>
        <v>3.2806221455180737E-3</v>
      </c>
      <c r="BY92" s="24">
        <f t="shared" si="53"/>
        <v>1.207214867509945E-2</v>
      </c>
      <c r="BZ92" s="24">
        <f t="shared" si="54"/>
        <v>1.4738446319954534E-2</v>
      </c>
      <c r="CA92" s="24">
        <f t="shared" si="55"/>
        <v>3.4970492286321648E-3</v>
      </c>
      <c r="CB92" s="24">
        <f t="shared" si="56"/>
        <v>6.2065918801170097E-3</v>
      </c>
      <c r="CC92" s="24">
        <f t="shared" si="57"/>
        <v>8.6685244038473691E-3</v>
      </c>
      <c r="CD92" s="24">
        <f t="shared" si="58"/>
        <v>8.7403531665017856E-3</v>
      </c>
      <c r="CE92" s="24">
        <f t="shared" si="59"/>
        <v>3.4010902279376222E-3</v>
      </c>
      <c r="CF92" s="24">
        <f t="shared" si="60"/>
        <v>0.11483129038368446</v>
      </c>
      <c r="CG92" s="21"/>
    </row>
    <row r="93" spans="1:85" x14ac:dyDescent="0.25">
      <c r="A93" s="31">
        <f>+[1]NAC!A94</f>
        <v>45383</v>
      </c>
      <c r="B93" s="17">
        <f>+[1]GBA!B94</f>
        <v>5785.6</v>
      </c>
      <c r="C93" s="17">
        <f>+[1]GBA!C94</f>
        <v>6653.8</v>
      </c>
      <c r="D93" s="17">
        <f>+[1]GBA!D94</f>
        <v>4406.2</v>
      </c>
      <c r="E93" s="17">
        <f>+[1]GBA!E94</f>
        <v>5722.3</v>
      </c>
      <c r="F93" s="17">
        <f>+[1]GBA!F94</f>
        <v>4607.8999999999996</v>
      </c>
      <c r="G93" s="17">
        <f>+[1]GBA!G94</f>
        <v>5721.9</v>
      </c>
      <c r="H93" s="17">
        <f>+[1]GBA!H94</f>
        <v>6382.9</v>
      </c>
      <c r="I93" s="17">
        <f>+[1]GBA!I94</f>
        <v>5852.6</v>
      </c>
      <c r="J93" s="17">
        <f>+[1]GBA!J94</f>
        <v>4983.8999999999996</v>
      </c>
      <c r="K93" s="17">
        <f>+[1]GBA!K94</f>
        <v>5353.8</v>
      </c>
      <c r="L93" s="17">
        <f>+[1]GBA!L94</f>
        <v>4626.5</v>
      </c>
      <c r="M93" s="17">
        <f>+[1]GBA!M94</f>
        <v>5836.3</v>
      </c>
      <c r="N93" s="17">
        <f>+[1]GBA!N94</f>
        <v>5731.1</v>
      </c>
      <c r="O93" s="18">
        <f>+[1]GBA!R94</f>
        <v>6360.9</v>
      </c>
      <c r="P93" s="19">
        <f>+[1]GBA!S94</f>
        <v>5884.3</v>
      </c>
      <c r="Q93" s="20">
        <f>+[1]GBA!T94</f>
        <v>5236</v>
      </c>
      <c r="R93" s="18">
        <f t="shared" si="40"/>
        <v>5785.5880800000004</v>
      </c>
      <c r="S93" s="19">
        <f t="shared" si="41"/>
        <v>5975.7143240682262</v>
      </c>
      <c r="T93" s="19">
        <f t="shared" si="42"/>
        <v>5681.7504780114732</v>
      </c>
      <c r="U93" s="19">
        <f t="shared" si="43"/>
        <v>5616.7401241753987</v>
      </c>
      <c r="V93" s="19"/>
      <c r="W93" s="20">
        <f t="shared" si="44"/>
        <v>5707.2770917484122</v>
      </c>
      <c r="X93" s="21"/>
      <c r="Y93" s="41">
        <f t="shared" si="46"/>
        <v>9.2282132608367373E-2</v>
      </c>
      <c r="Z93" s="24">
        <f t="shared" si="46"/>
        <v>5.7283142389525477E-2</v>
      </c>
      <c r="AA93" s="24">
        <f t="shared" si="46"/>
        <v>5.4417536134775402E-2</v>
      </c>
      <c r="AB93" s="24">
        <f t="shared" si="45"/>
        <v>0.10198933117645925</v>
      </c>
      <c r="AC93" s="24">
        <f t="shared" si="45"/>
        <v>0.40424818674955798</v>
      </c>
      <c r="AD93" s="24">
        <f t="shared" si="45"/>
        <v>6.3827018183170159E-2</v>
      </c>
      <c r="AE93" s="24">
        <f t="shared" si="45"/>
        <v>9.5438319489256518E-2</v>
      </c>
      <c r="AF93" s="24">
        <f t="shared" si="45"/>
        <v>4.9661925856843148E-2</v>
      </c>
      <c r="AG93" s="24">
        <f t="shared" si="45"/>
        <v>0.14493452791178485</v>
      </c>
      <c r="AH93" s="24">
        <f t="shared" si="45"/>
        <v>6.9391179290508198E-2</v>
      </c>
      <c r="AI93" s="24">
        <f t="shared" si="45"/>
        <v>8.4175005272654868E-2</v>
      </c>
      <c r="AJ93" s="24">
        <f t="shared" si="45"/>
        <v>7.8320153721084917E-2</v>
      </c>
      <c r="AK93" s="24">
        <f t="shared" si="35"/>
        <v>5.2234421473946968E-2</v>
      </c>
      <c r="AL93" s="24">
        <f t="shared" si="35"/>
        <v>8.8747774887032671E-2</v>
      </c>
      <c r="AM93" s="24">
        <f t="shared" si="35"/>
        <v>6.3953278125338908E-2</v>
      </c>
      <c r="AN93" s="24">
        <f t="shared" si="35"/>
        <v>0.19995416523433018</v>
      </c>
      <c r="AO93" s="24">
        <f t="shared" si="34"/>
        <v>9.2271868734930873E-2</v>
      </c>
      <c r="AP93" s="24">
        <f t="shared" si="34"/>
        <v>6.7841508724554966E-2</v>
      </c>
      <c r="AQ93" s="24">
        <f t="shared" si="34"/>
        <v>7.6854348753945256E-2</v>
      </c>
      <c r="AR93" s="24">
        <f t="shared" si="33"/>
        <v>7.6214914916885146E-2</v>
      </c>
      <c r="AS93" s="24" t="e">
        <f t="shared" si="33"/>
        <v>#DIV/0!</v>
      </c>
      <c r="AT93" s="24">
        <f t="shared" si="33"/>
        <v>7.6987794849034952E-2</v>
      </c>
      <c r="AU93" s="21"/>
      <c r="AV93" s="24">
        <f t="shared" si="62"/>
        <v>2.9221747678123524</v>
      </c>
      <c r="AW93" s="24">
        <f t="shared" si="62"/>
        <v>2.9750283768444947</v>
      </c>
      <c r="AX93" s="24">
        <f t="shared" si="62"/>
        <v>2.687813860060261</v>
      </c>
      <c r="AY93" s="24">
        <f t="shared" si="62"/>
        <v>2.054010780808027</v>
      </c>
      <c r="AZ93" s="24">
        <f t="shared" si="62"/>
        <v>3.2131297430739689</v>
      </c>
      <c r="BA93" s="24">
        <f t="shared" si="62"/>
        <v>2.8653651286901303</v>
      </c>
      <c r="BB93" s="24">
        <f t="shared" si="62"/>
        <v>3.4026072561732654</v>
      </c>
      <c r="BC93" s="24">
        <f t="shared" si="61"/>
        <v>3.3119428276725857</v>
      </c>
      <c r="BD93" s="24">
        <f t="shared" si="61"/>
        <v>3.7711085582998276</v>
      </c>
      <c r="BE93" s="24">
        <f t="shared" si="61"/>
        <v>2.951727192205492</v>
      </c>
      <c r="BF93" s="24">
        <f t="shared" si="63"/>
        <v>2.3617933439906991</v>
      </c>
      <c r="BG93" s="24">
        <f t="shared" si="63"/>
        <v>2.6277349577324718</v>
      </c>
      <c r="BH93" s="24">
        <f t="shared" si="63"/>
        <v>3.4044727943436826</v>
      </c>
      <c r="BI93" s="24">
        <f t="shared" si="63"/>
        <v>2.1219141104294477</v>
      </c>
      <c r="BJ93" s="24">
        <f t="shared" si="63"/>
        <v>2.9168608134194236</v>
      </c>
      <c r="BK93" s="24">
        <f t="shared" si="63"/>
        <v>3.5853402224362902</v>
      </c>
      <c r="BL93" s="24">
        <f t="shared" si="39"/>
        <v>2.9219336468821435</v>
      </c>
      <c r="BM93" s="24">
        <f t="shared" si="39"/>
        <v>2.7650772703969655</v>
      </c>
      <c r="BN93" s="24">
        <f t="shared" si="39"/>
        <v>2.6267132742183406</v>
      </c>
      <c r="BO93" s="24">
        <f t="shared" si="39"/>
        <v>2.6262668900933179</v>
      </c>
      <c r="BP93" s="24" t="e">
        <f t="shared" si="39"/>
        <v>#DIV/0!</v>
      </c>
      <c r="BQ93" s="24">
        <f t="shared" si="39"/>
        <v>2.9302890764139091</v>
      </c>
      <c r="BR93" s="21"/>
      <c r="BS93" s="35">
        <f t="shared" si="47"/>
        <v>45383</v>
      </c>
      <c r="BT93" s="24">
        <f t="shared" si="48"/>
        <v>1.5953254795348135E-2</v>
      </c>
      <c r="BU93" s="24">
        <f t="shared" si="49"/>
        <v>1.4038627095604871E-3</v>
      </c>
      <c r="BV93" s="24">
        <f t="shared" si="50"/>
        <v>8.4887177163570516E-3</v>
      </c>
      <c r="BW93" s="24">
        <f t="shared" si="51"/>
        <v>2.6195419876151625E-2</v>
      </c>
      <c r="BX93" s="24">
        <f t="shared" si="52"/>
        <v>4.0637573629361042E-3</v>
      </c>
      <c r="BY93" s="24">
        <f t="shared" si="53"/>
        <v>9.2389367165080713E-3</v>
      </c>
      <c r="BZ93" s="24">
        <f t="shared" si="54"/>
        <v>6.0588864975079414E-3</v>
      </c>
      <c r="CA93" s="24">
        <f t="shared" si="55"/>
        <v>3.3469811961939263E-3</v>
      </c>
      <c r="CB93" s="24">
        <f t="shared" si="56"/>
        <v>4.8927729950158658E-3</v>
      </c>
      <c r="CC93" s="24">
        <f t="shared" si="57"/>
        <v>2.0479987917233038E-3</v>
      </c>
      <c r="CD93" s="24">
        <f t="shared" si="58"/>
        <v>8.6751925690983327E-3</v>
      </c>
      <c r="CE93" s="24">
        <f t="shared" si="59"/>
        <v>1.9067644615616975E-3</v>
      </c>
      <c r="CF93" s="24">
        <f t="shared" si="60"/>
        <v>9.2272545687962532E-2</v>
      </c>
      <c r="CG93" s="21"/>
    </row>
    <row r="94" spans="1:85" x14ac:dyDescent="0.25">
      <c r="A94" s="31">
        <f>+[1]NAC!A95</f>
        <v>45413</v>
      </c>
      <c r="B94" s="17">
        <f>+[1]GBA!B95</f>
        <v>6034.4</v>
      </c>
      <c r="C94" s="17">
        <f>+[1]GBA!C95</f>
        <v>7015.7</v>
      </c>
      <c r="D94" s="17">
        <f>+[1]GBA!D95</f>
        <v>4725</v>
      </c>
      <c r="E94" s="17">
        <f>+[1]GBA!E95</f>
        <v>5861.2</v>
      </c>
      <c r="F94" s="17">
        <f>+[1]GBA!F95</f>
        <v>4703.3</v>
      </c>
      <c r="G94" s="17">
        <f>+[1]GBA!G95</f>
        <v>5899.5</v>
      </c>
      <c r="H94" s="17">
        <f>+[1]GBA!H95</f>
        <v>6389.1</v>
      </c>
      <c r="I94" s="17">
        <f>+[1]GBA!I95</f>
        <v>6087.6</v>
      </c>
      <c r="J94" s="17">
        <f>+[1]GBA!J95</f>
        <v>5421.6</v>
      </c>
      <c r="K94" s="17">
        <f>+[1]GBA!K95</f>
        <v>5649.5</v>
      </c>
      <c r="L94" s="17">
        <f>+[1]GBA!L95</f>
        <v>5036.8</v>
      </c>
      <c r="M94" s="17">
        <f>+[1]GBA!M95</f>
        <v>6173.2</v>
      </c>
      <c r="N94" s="17">
        <f>+[1]GBA!N95</f>
        <v>6001.7</v>
      </c>
      <c r="O94" s="18">
        <f>+[1]GBA!R95</f>
        <v>6894.8</v>
      </c>
      <c r="P94" s="19">
        <f>+[1]GBA!S95</f>
        <v>6114.4</v>
      </c>
      <c r="Q94" s="20">
        <f>+[1]GBA!T95</f>
        <v>5411.6</v>
      </c>
      <c r="R94" s="18">
        <f t="shared" si="40"/>
        <v>6034.4071799999992</v>
      </c>
      <c r="S94" s="19">
        <f t="shared" si="41"/>
        <v>6270.0411244472525</v>
      </c>
      <c r="T94" s="19">
        <f t="shared" si="42"/>
        <v>5930.6267686424462</v>
      </c>
      <c r="U94" s="19">
        <f t="shared" si="43"/>
        <v>5828.589755529686</v>
      </c>
      <c r="V94" s="19"/>
      <c r="W94" s="20">
        <f t="shared" si="44"/>
        <v>5913.2131948451615</v>
      </c>
      <c r="X94" s="21"/>
      <c r="Y94" s="41">
        <f t="shared" si="46"/>
        <v>4.3003318584070582E-2</v>
      </c>
      <c r="Z94" s="24">
        <f t="shared" si="46"/>
        <v>5.4389972647209017E-2</v>
      </c>
      <c r="AA94" s="24">
        <f t="shared" si="46"/>
        <v>7.2352594071989573E-2</v>
      </c>
      <c r="AB94" s="24">
        <f t="shared" si="45"/>
        <v>2.4273456477290623E-2</v>
      </c>
      <c r="AC94" s="24">
        <f t="shared" si="45"/>
        <v>2.0703574296317306E-2</v>
      </c>
      <c r="AD94" s="24">
        <f t="shared" si="45"/>
        <v>3.1038641010853185E-2</v>
      </c>
      <c r="AE94" s="24">
        <f t="shared" si="45"/>
        <v>9.7134531325893114E-4</v>
      </c>
      <c r="AF94" s="24">
        <f t="shared" si="45"/>
        <v>4.0153094351228491E-2</v>
      </c>
      <c r="AG94" s="24">
        <f t="shared" si="45"/>
        <v>8.7822789381809541E-2</v>
      </c>
      <c r="AH94" s="24">
        <f t="shared" si="45"/>
        <v>5.5231797975269892E-2</v>
      </c>
      <c r="AI94" s="24">
        <f t="shared" si="45"/>
        <v>8.8684750891602659E-2</v>
      </c>
      <c r="AJ94" s="24">
        <f t="shared" si="45"/>
        <v>5.7724928464952141E-2</v>
      </c>
      <c r="AK94" s="24">
        <f t="shared" si="35"/>
        <v>4.7216066723665406E-2</v>
      </c>
      <c r="AL94" s="24">
        <f t="shared" si="35"/>
        <v>8.3934663333804949E-2</v>
      </c>
      <c r="AM94" s="24">
        <f t="shared" si="35"/>
        <v>3.9104056557279554E-2</v>
      </c>
      <c r="AN94" s="24">
        <f t="shared" si="35"/>
        <v>3.3537051184109989E-2</v>
      </c>
      <c r="AO94" s="24">
        <f t="shared" si="34"/>
        <v>4.300670849003807E-2</v>
      </c>
      <c r="AP94" s="24">
        <f t="shared" si="34"/>
        <v>4.9253827143907136E-2</v>
      </c>
      <c r="AQ94" s="24">
        <f t="shared" si="34"/>
        <v>4.3802749098914351E-2</v>
      </c>
      <c r="AR94" s="24">
        <f t="shared" si="33"/>
        <v>3.7717541967528634E-2</v>
      </c>
      <c r="AS94" s="24" t="e">
        <f t="shared" si="33"/>
        <v>#DIV/0!</v>
      </c>
      <c r="AT94" s="24">
        <f t="shared" si="33"/>
        <v>3.6083074255233161E-2</v>
      </c>
      <c r="AU94" s="21"/>
      <c r="AV94" s="24">
        <f t="shared" si="62"/>
        <v>2.7895001255965832</v>
      </c>
      <c r="AW94" s="24">
        <f t="shared" si="62"/>
        <v>2.9659129451667607</v>
      </c>
      <c r="AX94" s="24">
        <f t="shared" si="62"/>
        <v>2.661655300681959</v>
      </c>
      <c r="AY94" s="24">
        <f t="shared" si="62"/>
        <v>1.9011532940652378</v>
      </c>
      <c r="AZ94" s="24">
        <f t="shared" si="62"/>
        <v>2.8453928542228768</v>
      </c>
      <c r="BA94" s="24">
        <f t="shared" si="62"/>
        <v>2.6718117881371755</v>
      </c>
      <c r="BB94" s="24">
        <f t="shared" si="62"/>
        <v>3.0752009184845006</v>
      </c>
      <c r="BC94" s="24">
        <f t="shared" si="61"/>
        <v>3.1140771778063119</v>
      </c>
      <c r="BD94" s="24">
        <f t="shared" si="61"/>
        <v>3.8777327935222674</v>
      </c>
      <c r="BE94" s="24">
        <f t="shared" si="61"/>
        <v>2.7913562848131002</v>
      </c>
      <c r="BF94" s="24">
        <f t="shared" si="63"/>
        <v>2.4873641210274875</v>
      </c>
      <c r="BG94" s="24">
        <f t="shared" si="63"/>
        <v>2.5132889420067155</v>
      </c>
      <c r="BH94" s="24">
        <f t="shared" si="63"/>
        <v>3.3053802008608324</v>
      </c>
      <c r="BI94" s="24">
        <f t="shared" si="63"/>
        <v>2.1907075755472256</v>
      </c>
      <c r="BJ94" s="24">
        <f t="shared" si="63"/>
        <v>2.7719925971622454</v>
      </c>
      <c r="BK94" s="24">
        <f t="shared" si="63"/>
        <v>3.3209837112743532</v>
      </c>
      <c r="BL94" s="24">
        <f t="shared" si="39"/>
        <v>2.7893089344594499</v>
      </c>
      <c r="BM94" s="24">
        <f t="shared" si="39"/>
        <v>2.6753146228843896</v>
      </c>
      <c r="BN94" s="24">
        <f t="shared" si="39"/>
        <v>2.4829424721927174</v>
      </c>
      <c r="BO94" s="24">
        <f t="shared" si="39"/>
        <v>2.4695908420376043</v>
      </c>
      <c r="BP94" s="24" t="e">
        <f t="shared" si="39"/>
        <v>#DIV/0!</v>
      </c>
      <c r="BQ94" s="24">
        <f t="shared" si="39"/>
        <v>2.7618444067891761</v>
      </c>
      <c r="BR94" s="21"/>
      <c r="BS94" s="35">
        <f t="shared" si="47"/>
        <v>45413</v>
      </c>
      <c r="BT94" s="24">
        <f t="shared" si="48"/>
        <v>1.4662154314159275E-2</v>
      </c>
      <c r="BU94" s="24">
        <f t="shared" si="49"/>
        <v>1.8018459623893813E-3</v>
      </c>
      <c r="BV94" s="24">
        <f t="shared" si="50"/>
        <v>2.0382691509955699E-3</v>
      </c>
      <c r="BW94" s="24">
        <f t="shared" si="51"/>
        <v>1.7247718473451423E-3</v>
      </c>
      <c r="BX94" s="24">
        <f t="shared" si="52"/>
        <v>1.9246957964601809E-3</v>
      </c>
      <c r="BY94" s="24">
        <f t="shared" si="53"/>
        <v>9.4303097345143795E-5</v>
      </c>
      <c r="BZ94" s="24">
        <f t="shared" si="54"/>
        <v>4.7076362002212392E-3</v>
      </c>
      <c r="CA94" s="24">
        <f t="shared" si="55"/>
        <v>2.1258590293141626E-3</v>
      </c>
      <c r="CB94" s="24">
        <f t="shared" si="56"/>
        <v>3.8127800055309706E-3</v>
      </c>
      <c r="CC94" s="24">
        <f t="shared" si="57"/>
        <v>2.1417069966814168E-3</v>
      </c>
      <c r="CD94" s="24">
        <f t="shared" si="58"/>
        <v>6.3122165376106121E-3</v>
      </c>
      <c r="CE94" s="24">
        <f t="shared" si="59"/>
        <v>1.6603809457964565E-3</v>
      </c>
      <c r="CF94" s="24">
        <f t="shared" si="60"/>
        <v>4.3006619883849552E-2</v>
      </c>
      <c r="CG94" s="21"/>
    </row>
    <row r="95" spans="1:85" x14ac:dyDescent="0.25">
      <c r="A95" s="31">
        <f>+[1]NAC!A96</f>
        <v>45444</v>
      </c>
      <c r="B95" s="17">
        <f>+[1]GBA!B96</f>
        <v>6297.1</v>
      </c>
      <c r="C95" s="17">
        <f>+[1]GBA!C96</f>
        <v>7168.3</v>
      </c>
      <c r="D95" s="17">
        <f>+[1]GBA!D96</f>
        <v>4828.8</v>
      </c>
      <c r="E95" s="17">
        <f>+[1]GBA!E96</f>
        <v>5966.1</v>
      </c>
      <c r="F95" s="17">
        <f>+[1]GBA!F96</f>
        <v>5254.9</v>
      </c>
      <c r="G95" s="17">
        <f>+[1]GBA!G96</f>
        <v>6030.6</v>
      </c>
      <c r="H95" s="17">
        <f>+[1]GBA!H96</f>
        <v>6702.3</v>
      </c>
      <c r="I95" s="17">
        <f>+[1]GBA!I96</f>
        <v>6316.2</v>
      </c>
      <c r="J95" s="17">
        <f>+[1]GBA!J96</f>
        <v>5712.7</v>
      </c>
      <c r="K95" s="17">
        <f>+[1]GBA!K96</f>
        <v>5978.6</v>
      </c>
      <c r="L95" s="17">
        <f>+[1]GBA!L96</f>
        <v>5290.2</v>
      </c>
      <c r="M95" s="17">
        <f>+[1]GBA!M96</f>
        <v>6622.3</v>
      </c>
      <c r="N95" s="17">
        <f>+[1]GBA!N96</f>
        <v>6159.3</v>
      </c>
      <c r="O95" s="18">
        <f>+[1]GBA!R96</f>
        <v>7053.9</v>
      </c>
      <c r="P95" s="19">
        <f>+[1]GBA!S96</f>
        <v>6350.2</v>
      </c>
      <c r="Q95" s="20">
        <f>+[1]GBA!T96</f>
        <v>5800</v>
      </c>
      <c r="R95" s="18">
        <f t="shared" si="40"/>
        <v>6297.1112499999999</v>
      </c>
      <c r="S95" s="19">
        <f>+($C$3*$C95+$D$3*$D95+$E$3*$E95+$G$3*$G95+$K$3*$K95+$M$3*$M95+$N$3*$N95)/SUM($C$3:$E$3,$G$3,$K$3,$M$3:$N$3)</f>
        <v>6483.4299115603299</v>
      </c>
      <c r="T95" s="19">
        <f t="shared" si="42"/>
        <v>6192.724774651736</v>
      </c>
      <c r="U95" s="19">
        <f t="shared" si="43"/>
        <v>6012.0264648816474</v>
      </c>
      <c r="V95" s="19"/>
      <c r="W95" s="20">
        <f t="shared" si="44"/>
        <v>6138.5653202538942</v>
      </c>
      <c r="X95" s="21"/>
      <c r="Y95" s="41">
        <f t="shared" si="46"/>
        <v>4.3533739891290057E-2</v>
      </c>
      <c r="Z95" s="24">
        <f t="shared" si="46"/>
        <v>2.1751215131776025E-2</v>
      </c>
      <c r="AA95" s="24">
        <f t="shared" si="46"/>
        <v>2.196825396825397E-2</v>
      </c>
      <c r="AB95" s="24">
        <f t="shared" si="45"/>
        <v>1.7897358902613902E-2</v>
      </c>
      <c r="AC95" s="24">
        <f t="shared" si="45"/>
        <v>0.11727935704717951</v>
      </c>
      <c r="AD95" s="24">
        <f t="shared" si="45"/>
        <v>2.2222222222222365E-2</v>
      </c>
      <c r="AE95" s="24">
        <f t="shared" si="45"/>
        <v>4.9020988871671944E-2</v>
      </c>
      <c r="AF95" s="24">
        <f t="shared" si="45"/>
        <v>3.7551744529863873E-2</v>
      </c>
      <c r="AG95" s="24">
        <f t="shared" si="45"/>
        <v>5.3692636859967502E-2</v>
      </c>
      <c r="AH95" s="24">
        <f t="shared" si="45"/>
        <v>5.8252942738295399E-2</v>
      </c>
      <c r="AI95" s="24">
        <f t="shared" si="45"/>
        <v>5.0309720457433205E-2</v>
      </c>
      <c r="AJ95" s="24">
        <f t="shared" si="45"/>
        <v>7.2749951402838242E-2</v>
      </c>
      <c r="AK95" s="24">
        <f t="shared" si="35"/>
        <v>2.6259226552476811E-2</v>
      </c>
      <c r="AL95" s="24">
        <f t="shared" si="35"/>
        <v>2.3075361141729811E-2</v>
      </c>
      <c r="AM95" s="24">
        <f t="shared" si="35"/>
        <v>3.8564699725238905E-2</v>
      </c>
      <c r="AN95" s="24">
        <f t="shared" si="35"/>
        <v>7.1771749574986998E-2</v>
      </c>
      <c r="AO95" s="24">
        <f t="shared" si="34"/>
        <v>4.3534362558544037E-2</v>
      </c>
      <c r="AP95" s="24">
        <f t="shared" si="34"/>
        <v>3.403307615974982E-2</v>
      </c>
      <c r="AQ95" s="24">
        <f t="shared" si="34"/>
        <v>4.4193980878227679E-2</v>
      </c>
      <c r="AR95" s="24">
        <f t="shared" si="33"/>
        <v>3.1471885489612994E-2</v>
      </c>
      <c r="AS95" s="24" t="e">
        <f t="shared" si="33"/>
        <v>#DIV/0!</v>
      </c>
      <c r="AT95" s="24">
        <f t="shared" si="33"/>
        <v>3.8109927375049368E-2</v>
      </c>
      <c r="AU95" s="21"/>
      <c r="AV95" s="24">
        <f t="shared" si="62"/>
        <v>2.7367078091621173</v>
      </c>
      <c r="AW95" s="24">
        <f t="shared" si="62"/>
        <v>2.9117598908594817</v>
      </c>
      <c r="AX95" s="24">
        <f t="shared" si="62"/>
        <v>2.5806021058875874</v>
      </c>
      <c r="AY95" s="24">
        <f t="shared" si="62"/>
        <v>1.8514553362328536</v>
      </c>
      <c r="AZ95" s="24">
        <f t="shared" si="62"/>
        <v>3.004343519012421</v>
      </c>
      <c r="BA95" s="24">
        <f t="shared" si="62"/>
        <v>2.4604923394732312</v>
      </c>
      <c r="BB95" s="24">
        <f t="shared" si="62"/>
        <v>2.9402116402116403</v>
      </c>
      <c r="BC95" s="24">
        <f t="shared" si="61"/>
        <v>3.0079954311821808</v>
      </c>
      <c r="BD95" s="24">
        <f t="shared" si="61"/>
        <v>3.6294165316045381</v>
      </c>
      <c r="BE95" s="24">
        <f t="shared" si="61"/>
        <v>2.7829663376360414</v>
      </c>
      <c r="BF95" s="24">
        <f t="shared" si="63"/>
        <v>2.4289603318641433</v>
      </c>
      <c r="BG95" s="24">
        <f t="shared" si="63"/>
        <v>2.5322701088116069</v>
      </c>
      <c r="BH95" s="24">
        <f t="shared" si="63"/>
        <v>3.151310911909416</v>
      </c>
      <c r="BI95" s="24">
        <f t="shared" si="63"/>
        <v>2.2497466138394913</v>
      </c>
      <c r="BJ95" s="24">
        <f t="shared" si="63"/>
        <v>2.677438035672921</v>
      </c>
      <c r="BK95" s="24">
        <f t="shared" si="63"/>
        <v>3.3148341020681444</v>
      </c>
      <c r="BL95" s="24">
        <f t="shared" si="39"/>
        <v>2.7366975442859967</v>
      </c>
      <c r="BM95" s="24">
        <f t="shared" si="39"/>
        <v>2.6191212587913255</v>
      </c>
      <c r="BN95" s="24">
        <f t="shared" si="39"/>
        <v>2.4314406967738083</v>
      </c>
      <c r="BO95" s="24">
        <f t="shared" si="39"/>
        <v>2.3866481008978133</v>
      </c>
      <c r="BP95" s="24" t="e">
        <f t="shared" si="39"/>
        <v>#DIV/0!</v>
      </c>
      <c r="BQ95" s="24">
        <f t="shared" si="39"/>
        <v>2.6637926755191099</v>
      </c>
      <c r="BR95" s="21"/>
      <c r="BS95" s="35">
        <f t="shared" si="47"/>
        <v>45444</v>
      </c>
      <c r="BT95" s="24">
        <f t="shared" si="48"/>
        <v>5.9275884926421989E-3</v>
      </c>
      <c r="BU95" s="24">
        <f t="shared" si="49"/>
        <v>5.6248508550974516E-4</v>
      </c>
      <c r="BV95" s="24">
        <f t="shared" si="50"/>
        <v>1.475873326262768E-3</v>
      </c>
      <c r="BW95" s="24">
        <f t="shared" si="51"/>
        <v>9.5614079278801452E-3</v>
      </c>
      <c r="BX95" s="24">
        <f t="shared" si="52"/>
        <v>1.3621851385390469E-3</v>
      </c>
      <c r="BY95" s="24">
        <f t="shared" si="53"/>
        <v>4.567413495956513E-3</v>
      </c>
      <c r="BZ95" s="24">
        <f t="shared" si="54"/>
        <v>4.3906171284634659E-3</v>
      </c>
      <c r="CA95" s="24">
        <f t="shared" si="55"/>
        <v>1.3555465332095958E-3</v>
      </c>
      <c r="CB95" s="24">
        <f t="shared" si="56"/>
        <v>4.0684840249237755E-3</v>
      </c>
      <c r="CC95" s="24">
        <f t="shared" si="57"/>
        <v>1.2681757921251475E-3</v>
      </c>
      <c r="CD95" s="24">
        <f t="shared" si="58"/>
        <v>8.0674864112422178E-3</v>
      </c>
      <c r="CE95" s="24">
        <f t="shared" si="59"/>
        <v>9.2715100092801491E-4</v>
      </c>
      <c r="CF95" s="24">
        <f t="shared" si="60"/>
        <v>4.3534414357682634E-2</v>
      </c>
      <c r="CG95" s="21"/>
    </row>
    <row r="96" spans="1:85" x14ac:dyDescent="0.25">
      <c r="A96" s="31">
        <f>+[1]NAC!A97</f>
        <v>45474</v>
      </c>
      <c r="B96" s="17">
        <f>+[1]GBA!B97</f>
        <v>6551.3</v>
      </c>
      <c r="C96" s="17">
        <f>+[1]GBA!C97</f>
        <v>7429.5</v>
      </c>
      <c r="D96" s="17">
        <f>+[1]GBA!D97</f>
        <v>5138</v>
      </c>
      <c r="E96" s="17">
        <f>+[1]GBA!E97</f>
        <v>6014.4</v>
      </c>
      <c r="F96" s="17">
        <f>+[1]GBA!F97</f>
        <v>5515</v>
      </c>
      <c r="G96" s="17">
        <f>+[1]GBA!G97</f>
        <v>6222.3</v>
      </c>
      <c r="H96" s="17">
        <f>+[1]GBA!H97</f>
        <v>7093.7</v>
      </c>
      <c r="I96" s="17">
        <f>+[1]GBA!I97</f>
        <v>6423.7</v>
      </c>
      <c r="J96" s="17">
        <f>+[1]GBA!J97</f>
        <v>5930.3</v>
      </c>
      <c r="K96" s="17">
        <f>+[1]GBA!K97</f>
        <v>6302.2</v>
      </c>
      <c r="L96" s="17">
        <f>+[1]GBA!L97</f>
        <v>5450.2</v>
      </c>
      <c r="M96" s="17">
        <f>+[1]GBA!M97</f>
        <v>7082.8</v>
      </c>
      <c r="N96" s="17">
        <f>+[1]GBA!N97</f>
        <v>6373.7</v>
      </c>
      <c r="O96" s="18">
        <f>+[1]GBA!R97</f>
        <v>7463.1</v>
      </c>
      <c r="P96" s="19">
        <f>+[1]GBA!S97</f>
        <v>6597.6</v>
      </c>
      <c r="Q96" s="20">
        <f>+[1]GBA!T97</f>
        <v>6004.7</v>
      </c>
      <c r="R96" s="18">
        <f t="shared" ref="R96:R108" si="64">+SUMPRODUCT($C$3:$N$3,C96:N96)</f>
        <v>6551.29306</v>
      </c>
      <c r="S96" s="19">
        <f t="shared" si="41"/>
        <v>6750.5277321541389</v>
      </c>
      <c r="T96" s="19">
        <f t="shared" si="42"/>
        <v>6459.8381862878996</v>
      </c>
      <c r="U96" s="19">
        <f t="shared" si="43"/>
        <v>6197.7929375242529</v>
      </c>
      <c r="V96" s="19"/>
      <c r="W96" s="20">
        <f t="shared" si="44"/>
        <v>6341.9140988651652</v>
      </c>
      <c r="X96" s="21"/>
      <c r="Y96" s="41">
        <f t="shared" ref="Y96:Y108" si="65">+B96/B95-1</f>
        <v>4.036778834701682E-2</v>
      </c>
      <c r="Z96" s="24">
        <f t="shared" ref="Z96:Z108" si="66">+C96/C95-1</f>
        <v>3.6438207106287424E-2</v>
      </c>
      <c r="AA96" s="24">
        <f t="shared" ref="AA96:AA108" si="67">+D96/D95-1</f>
        <v>6.4032471835652638E-2</v>
      </c>
      <c r="AB96" s="24">
        <f t="shared" ref="AB96:AB108" si="68">+E96/E95-1</f>
        <v>8.0957409362898414E-3</v>
      </c>
      <c r="AC96" s="24">
        <f t="shared" ref="AC96:AC108" si="69">+F96/F95-1</f>
        <v>4.9496660259948033E-2</v>
      </c>
      <c r="AD96" s="24">
        <f t="shared" ref="AD96:AD108" si="70">+G96/G95-1</f>
        <v>3.1787881802805673E-2</v>
      </c>
      <c r="AE96" s="24">
        <f t="shared" ref="AE96:AE108" si="71">+H96/H95-1</f>
        <v>5.8397863420019958E-2</v>
      </c>
      <c r="AF96" s="24">
        <f t="shared" ref="AF96:AF108" si="72">+I96/I95-1</f>
        <v>1.7019727051075018E-2</v>
      </c>
      <c r="AG96" s="24">
        <f t="shared" ref="AG96:AG108" si="73">+J96/J95-1</f>
        <v>3.8090570133211932E-2</v>
      </c>
      <c r="AH96" s="24">
        <f t="shared" ref="AH96:AH108" si="74">+K96/K95-1</f>
        <v>5.4126384103301728E-2</v>
      </c>
      <c r="AI96" s="24">
        <f t="shared" ref="AI96:AI108" si="75">+L96/L95-1</f>
        <v>3.0244603228611444E-2</v>
      </c>
      <c r="AJ96" s="24">
        <f t="shared" ref="AJ96:AJ108" si="76">+M96/M95-1</f>
        <v>6.95377738852061E-2</v>
      </c>
      <c r="AK96" s="24">
        <f t="shared" ref="AK96:AK108" si="77">+N96/N95-1</f>
        <v>3.4809150390466392E-2</v>
      </c>
      <c r="AL96" s="24">
        <f t="shared" ref="AL96:AL108" si="78">+O96/O95-1</f>
        <v>5.8010462297452658E-2</v>
      </c>
      <c r="AM96" s="24">
        <f t="shared" ref="AM96:AM108" si="79">+P96/P95-1</f>
        <v>3.8959402853453451E-2</v>
      </c>
      <c r="AN96" s="24">
        <f t="shared" ref="AN96:AN108" si="80">+Q96/Q95-1</f>
        <v>3.5293103448275742E-2</v>
      </c>
      <c r="AO96" s="24">
        <f t="shared" ref="AO96:AO108" si="81">+R96/R95-1</f>
        <v>4.0364827602497932E-2</v>
      </c>
      <c r="AP96" s="24">
        <f t="shared" ref="AP96:AP108" si="82">+S96/S95-1</f>
        <v>4.1196993603271448E-2</v>
      </c>
      <c r="AQ96" s="24">
        <f t="shared" ref="AQ96:AQ108" si="83">+T96/T95-1</f>
        <v>4.3133422097090701E-2</v>
      </c>
      <c r="AR96" s="24">
        <f t="shared" ref="AR96:AR108" si="84">+U96/U95-1</f>
        <v>3.0899144195011941E-2</v>
      </c>
      <c r="AS96" s="24" t="e">
        <f t="shared" ref="AS96:AS108" si="85">+V96/V95-1</f>
        <v>#DIV/0!</v>
      </c>
      <c r="AT96" s="24">
        <f t="shared" ref="AT96:AT108" si="86">+W96/W95-1</f>
        <v>3.3126433947087142E-2</v>
      </c>
      <c r="AU96" s="21"/>
      <c r="AV96" s="24">
        <f t="shared" ref="AV96:AV108" si="87">+B96/B84-1</f>
        <v>2.6611713423493906</v>
      </c>
      <c r="AW96" s="24">
        <f t="shared" ref="AW96:AW108" si="88">+C96/C84-1</f>
        <v>2.8262862440129783</v>
      </c>
      <c r="AX96" s="24">
        <f t="shared" ref="AX96:AX108" si="89">+D96/D84-1</f>
        <v>2.5052531041069726</v>
      </c>
      <c r="AY96" s="24">
        <f t="shared" ref="AY96:AY108" si="90">+E96/E84-1</f>
        <v>1.8019566736547867</v>
      </c>
      <c r="AZ96" s="24">
        <f t="shared" ref="AZ96:AZ108" si="91">+F96/F84-1</f>
        <v>3.056638470025745</v>
      </c>
      <c r="BA96" s="24">
        <f t="shared" ref="BA96:BA108" si="92">+G96/G84-1</f>
        <v>2.3706933911159265</v>
      </c>
      <c r="BB96" s="24">
        <f t="shared" ref="BB96:BB108" si="93">+H96/H84-1</f>
        <v>2.8521314146076566</v>
      </c>
      <c r="BC96" s="24">
        <f t="shared" ref="BC96:BC108" si="94">+I96/I84-1</f>
        <v>2.9240684178375074</v>
      </c>
      <c r="BD96" s="24">
        <f t="shared" ref="BD96:BD108" si="95">+J96/J84-1</f>
        <v>3.2673238828524145</v>
      </c>
      <c r="BE96" s="24">
        <f t="shared" ref="BE96:BE108" si="96">+K96/K84-1</f>
        <v>2.5521361740502759</v>
      </c>
      <c r="BF96" s="24">
        <f t="shared" ref="BF96:BF108" si="97">+L96/L84-1</f>
        <v>2.296159661324463</v>
      </c>
      <c r="BG96" s="24">
        <f t="shared" ref="BG96:BG108" si="98">+M96/M84-1</f>
        <v>2.5376854302981871</v>
      </c>
      <c r="BH96" s="24">
        <f t="shared" ref="BH96:BH108" si="99">+N96/N84-1</f>
        <v>3.0342426735869354</v>
      </c>
      <c r="BI96" s="24">
        <f t="shared" ref="BI96:BI108" si="100">+O96/O84-1</f>
        <v>2.2879989426381178</v>
      </c>
      <c r="BJ96" s="24">
        <f t="shared" ref="BJ96:BJ108" si="101">+P96/P84-1</f>
        <v>2.5909214608392754</v>
      </c>
      <c r="BK96" s="24">
        <f t="shared" ref="BK96:BK108" si="102">+Q96/Q84-1</f>
        <v>3.1920552918179279</v>
      </c>
      <c r="BL96" s="24">
        <f t="shared" ref="BL96:BL108" si="103">+R96/R84-1</f>
        <v>2.6609876880584835</v>
      </c>
      <c r="BM96" s="24">
        <f t="shared" ref="BM96:BM108" si="104">+S96/S84-1</f>
        <v>2.5427864127303241</v>
      </c>
      <c r="BN96" s="24">
        <f t="shared" ref="BN96:BN108" si="105">+T96/T84-1</f>
        <v>2.3619189019808133</v>
      </c>
      <c r="BO96" s="24">
        <f t="shared" ref="BO96:BO108" si="106">+U96/U84-1</f>
        <v>2.283497177420299</v>
      </c>
      <c r="BP96" s="24" t="e">
        <f t="shared" ref="BP96:BP108" si="107">+V96/V84-1</f>
        <v>#DIV/0!</v>
      </c>
      <c r="BQ96" s="24">
        <f t="shared" ref="BQ96:BQ108" si="108">+W96/W84-1</f>
        <v>2.5560777760002447</v>
      </c>
      <c r="BR96" s="21"/>
      <c r="BS96" s="35">
        <f t="shared" ref="BS96:BS108" si="109">+A96</f>
        <v>45474</v>
      </c>
      <c r="BT96" s="24">
        <f t="shared" ref="BT96:BT108" si="110">(C96-C95)/$B95*C$3</f>
        <v>9.7227739753219661E-3</v>
      </c>
      <c r="BU96" s="24">
        <f t="shared" ref="BU96:BU108" si="111">(D96-D95)/$B95*D$3</f>
        <v>1.6056343396166478E-3</v>
      </c>
      <c r="BV96" s="24">
        <f t="shared" ref="BV96:BV108" si="112">(E96-E95)/$B95*E$3</f>
        <v>6.5119975861903704E-4</v>
      </c>
      <c r="BW96" s="24">
        <f t="shared" ref="BW96:BW108" si="113">(F96-F95)/$B95*F$3</f>
        <v>4.3204745041368307E-3</v>
      </c>
      <c r="BX96" s="24">
        <f t="shared" ref="BX96:BX108" si="114">(G96-G95)/$B95*G$3</f>
        <v>1.9087500595512201E-3</v>
      </c>
      <c r="BY96" s="24">
        <f t="shared" ref="BY96:BY108" si="115">(H96-H95)/$B95*H$3</f>
        <v>5.4696923980880026E-3</v>
      </c>
      <c r="BZ96" s="24">
        <f t="shared" ref="BZ96:BZ108" si="116">(I96-I95)/$B95*I$3</f>
        <v>1.9785695002461448E-3</v>
      </c>
      <c r="CA96" s="24">
        <f t="shared" ref="CA96:CA108" si="117">(J96-J95)/$B95*J$3</f>
        <v>9.7101205316733245E-4</v>
      </c>
      <c r="CB96" s="24">
        <f t="shared" ref="CB96:CB108" si="118">(K96-K95)/$B95*K$3</f>
        <v>3.8335995934636511E-3</v>
      </c>
      <c r="CC96" s="24">
        <f t="shared" ref="CC96:CC108" si="119">(L96-L95)/$B95*L$3</f>
        <v>7.6733734576233509E-4</v>
      </c>
      <c r="CD96" s="24">
        <f t="shared" ref="CD96:CD108" si="120">(M96-M95)/$B95*M$3</f>
        <v>7.9271728255863802E-3</v>
      </c>
      <c r="CE96" s="24">
        <f t="shared" ref="CE96:CE108" si="121">(N96-N95)/$B95*N$3</f>
        <v>1.2086833621825898E-3</v>
      </c>
      <c r="CF96" s="24">
        <f t="shared" ref="CF96:CF108" si="122">+SUM(BT96:CE96)</f>
        <v>4.0364899715742142E-2</v>
      </c>
      <c r="CG96" s="21"/>
    </row>
    <row r="97" spans="1:85" x14ac:dyDescent="0.25">
      <c r="A97" s="31">
        <f>+[1]NAC!A98</f>
        <v>45505</v>
      </c>
      <c r="B97" s="17">
        <f>+[1]GBA!B98</f>
        <v>6822.4</v>
      </c>
      <c r="C97" s="17">
        <f>+[1]GBA!C98</f>
        <v>7642.4</v>
      </c>
      <c r="D97" s="17">
        <f>+[1]GBA!D98</f>
        <v>5298.9</v>
      </c>
      <c r="E97" s="17">
        <f>+[1]GBA!E98</f>
        <v>6139.9</v>
      </c>
      <c r="F97" s="17">
        <f>+[1]GBA!F98</f>
        <v>5852.2</v>
      </c>
      <c r="G97" s="17">
        <f>+[1]GBA!G98</f>
        <v>6485.5</v>
      </c>
      <c r="H97" s="17">
        <f>+[1]GBA!H98</f>
        <v>7408.5</v>
      </c>
      <c r="I97" s="17">
        <f>+[1]GBA!I98</f>
        <v>6867</v>
      </c>
      <c r="J97" s="17">
        <f>+[1]GBA!J98</f>
        <v>6202.6</v>
      </c>
      <c r="K97" s="17">
        <f>+[1]GBA!K98</f>
        <v>6500.2</v>
      </c>
      <c r="L97" s="17">
        <f>+[1]GBA!L98</f>
        <v>5813.7</v>
      </c>
      <c r="M97" s="17">
        <f>+[1]GBA!M98</f>
        <v>7408.8</v>
      </c>
      <c r="N97" s="17">
        <f>+[1]GBA!N98</f>
        <v>6534</v>
      </c>
      <c r="O97" s="18">
        <f>+[1]GBA!R98</f>
        <v>7376.8</v>
      </c>
      <c r="P97" s="19">
        <f>+[1]GBA!S98</f>
        <v>6880.8</v>
      </c>
      <c r="Q97" s="20">
        <f>+[1]GBA!T98</f>
        <v>6401</v>
      </c>
      <c r="R97" s="18">
        <f t="shared" si="64"/>
        <v>6822.3970100000006</v>
      </c>
      <c r="S97" s="19">
        <f t="shared" si="41"/>
        <v>6968.6620183196483</v>
      </c>
      <c r="T97" s="19">
        <f t="shared" si="42"/>
        <v>6686.435946462715</v>
      </c>
      <c r="U97" s="19">
        <f t="shared" si="43"/>
        <v>6382.5777260380291</v>
      </c>
      <c r="V97" s="19"/>
      <c r="W97" s="20">
        <f t="shared" si="44"/>
        <v>6621.4471629159443</v>
      </c>
      <c r="X97" s="21"/>
      <c r="Y97" s="41">
        <f t="shared" si="65"/>
        <v>4.1381099934364007E-2</v>
      </c>
      <c r="Z97" s="24">
        <f t="shared" si="66"/>
        <v>2.8656033380442869E-2</v>
      </c>
      <c r="AA97" s="24">
        <f t="shared" si="67"/>
        <v>3.1315687037757778E-2</v>
      </c>
      <c r="AB97" s="24">
        <f t="shared" si="68"/>
        <v>2.086658685820697E-2</v>
      </c>
      <c r="AC97" s="24">
        <f t="shared" si="69"/>
        <v>6.1142339075249241E-2</v>
      </c>
      <c r="AD97" s="24">
        <f t="shared" si="70"/>
        <v>4.2299471256609156E-2</v>
      </c>
      <c r="AE97" s="24">
        <f t="shared" si="71"/>
        <v>4.4377405303297257E-2</v>
      </c>
      <c r="AF97" s="24">
        <f t="shared" si="72"/>
        <v>6.9010072076840512E-2</v>
      </c>
      <c r="AG97" s="24">
        <f t="shared" si="73"/>
        <v>4.5916732711667185E-2</v>
      </c>
      <c r="AH97" s="24">
        <f t="shared" si="74"/>
        <v>3.1417600203103691E-2</v>
      </c>
      <c r="AI97" s="24">
        <f t="shared" si="75"/>
        <v>6.6694800190818748E-2</v>
      </c>
      <c r="AJ97" s="24">
        <f t="shared" si="76"/>
        <v>4.6026994973739299E-2</v>
      </c>
      <c r="AK97" s="24">
        <f t="shared" si="77"/>
        <v>2.5150226712898238E-2</v>
      </c>
      <c r="AL97" s="24">
        <f t="shared" si="78"/>
        <v>-1.1563559378810484E-2</v>
      </c>
      <c r="AM97" s="24">
        <f t="shared" si="79"/>
        <v>4.2924699890869444E-2</v>
      </c>
      <c r="AN97" s="24">
        <f t="shared" si="80"/>
        <v>6.5998301330624454E-2</v>
      </c>
      <c r="AO97" s="24">
        <f t="shared" si="81"/>
        <v>4.1381746705130729E-2</v>
      </c>
      <c r="AP97" s="24">
        <f t="shared" si="82"/>
        <v>3.2313664178652557E-2</v>
      </c>
      <c r="AQ97" s="24">
        <f t="shared" si="83"/>
        <v>3.5077931310385946E-2</v>
      </c>
      <c r="AR97" s="24">
        <f t="shared" si="84"/>
        <v>2.9814611487745113E-2</v>
      </c>
      <c r="AS97" s="24" t="e">
        <f t="shared" si="85"/>
        <v>#DIV/0!</v>
      </c>
      <c r="AT97" s="24">
        <f t="shared" si="86"/>
        <v>4.407708141313349E-2</v>
      </c>
      <c r="AU97" s="21"/>
      <c r="AV97" s="24">
        <f t="shared" si="87"/>
        <v>2.3962564715252888</v>
      </c>
      <c r="AW97" s="24">
        <f t="shared" si="88"/>
        <v>2.4177362371986941</v>
      </c>
      <c r="AX97" s="24">
        <f t="shared" si="89"/>
        <v>2.3656631097560972</v>
      </c>
      <c r="AY97" s="24">
        <f t="shared" si="90"/>
        <v>1.6418398519857149</v>
      </c>
      <c r="AZ97" s="24">
        <f t="shared" si="91"/>
        <v>2.8498782974804291</v>
      </c>
      <c r="BA97" s="24">
        <f t="shared" si="92"/>
        <v>2.072095116290086</v>
      </c>
      <c r="BB97" s="24">
        <f t="shared" si="93"/>
        <v>2.465802769461078</v>
      </c>
      <c r="BC97" s="24">
        <f t="shared" si="94"/>
        <v>2.8393156658839316</v>
      </c>
      <c r="BD97" s="24">
        <f t="shared" si="95"/>
        <v>3.2486471676142203</v>
      </c>
      <c r="BE97" s="24">
        <f t="shared" si="96"/>
        <v>2.2857503917504927</v>
      </c>
      <c r="BF97" s="24">
        <f t="shared" si="97"/>
        <v>2.2114566646412195</v>
      </c>
      <c r="BG97" s="24">
        <f t="shared" si="98"/>
        <v>2.2834603793653607</v>
      </c>
      <c r="BH97" s="24">
        <f t="shared" si="99"/>
        <v>2.786070228299919</v>
      </c>
      <c r="BI97" s="24">
        <f t="shared" si="100"/>
        <v>1.9467124710393864</v>
      </c>
      <c r="BJ97" s="24">
        <f t="shared" si="101"/>
        <v>2.2993526732198513</v>
      </c>
      <c r="BK97" s="24">
        <f t="shared" si="102"/>
        <v>3.1021532940271719</v>
      </c>
      <c r="BL97" s="24">
        <f t="shared" si="103"/>
        <v>2.3961672893283072</v>
      </c>
      <c r="BM97" s="24">
        <f t="shared" si="104"/>
        <v>2.2475175853481897</v>
      </c>
      <c r="BN97" s="24">
        <f t="shared" si="105"/>
        <v>2.1258238010917569</v>
      </c>
      <c r="BO97" s="24">
        <f t="shared" si="106"/>
        <v>2.0542270748802935</v>
      </c>
      <c r="BP97" s="24" t="e">
        <f t="shared" si="107"/>
        <v>#DIV/0!</v>
      </c>
      <c r="BQ97" s="24">
        <f t="shared" si="108"/>
        <v>2.3434216860598776</v>
      </c>
      <c r="BR97" s="21"/>
      <c r="BS97" s="35">
        <f t="shared" si="109"/>
        <v>45505</v>
      </c>
      <c r="BT97" s="24">
        <f t="shared" si="110"/>
        <v>7.6173828095187079E-3</v>
      </c>
      <c r="BU97" s="24">
        <f t="shared" si="111"/>
        <v>8.031123593790527E-4</v>
      </c>
      <c r="BV97" s="24">
        <f t="shared" si="112"/>
        <v>1.6263871292720529E-3</v>
      </c>
      <c r="BW97" s="24">
        <f t="shared" si="113"/>
        <v>5.383835269335854E-3</v>
      </c>
      <c r="BX97" s="24">
        <f t="shared" si="114"/>
        <v>2.5189870712682967E-3</v>
      </c>
      <c r="BY97" s="24">
        <f t="shared" si="115"/>
        <v>4.2285347946209167E-3</v>
      </c>
      <c r="BZ97" s="24">
        <f t="shared" si="116"/>
        <v>7.8424846976935907E-3</v>
      </c>
      <c r="CA97" s="24">
        <f t="shared" si="117"/>
        <v>1.1679559782028003E-3</v>
      </c>
      <c r="CB97" s="24">
        <f t="shared" si="118"/>
        <v>2.2546364843618822E-3</v>
      </c>
      <c r="CC97" s="24">
        <f t="shared" si="119"/>
        <v>1.6756521606398731E-3</v>
      </c>
      <c r="CD97" s="24">
        <f t="shared" si="120"/>
        <v>5.3941049867965137E-3</v>
      </c>
      <c r="CE97" s="24">
        <f t="shared" si="121"/>
        <v>8.6862912704348846E-4</v>
      </c>
      <c r="CF97" s="24">
        <f t="shared" si="122"/>
        <v>4.1381702868133037E-2</v>
      </c>
      <c r="CG97" s="21"/>
    </row>
    <row r="98" spans="1:85" x14ac:dyDescent="0.25">
      <c r="A98" s="31">
        <f>+[1]NAC!A99</f>
        <v>45536</v>
      </c>
      <c r="B98" s="17">
        <f>+[1]GBA!B99</f>
        <v>7076</v>
      </c>
      <c r="C98" s="17">
        <f>+[1]GBA!C99</f>
        <v>7810.7</v>
      </c>
      <c r="D98" s="17">
        <f>+[1]GBA!D99</f>
        <v>5438.7</v>
      </c>
      <c r="E98" s="17">
        <f>+[1]GBA!E99</f>
        <v>6590.5</v>
      </c>
      <c r="F98" s="17">
        <f>+[1]GBA!F99</f>
        <v>6254.1</v>
      </c>
      <c r="G98" s="17">
        <f>+[1]GBA!G99</f>
        <v>6666.3</v>
      </c>
      <c r="H98" s="17">
        <f>+[1]GBA!H99</f>
        <v>7651</v>
      </c>
      <c r="I98" s="17">
        <f>+[1]GBA!I99</f>
        <v>7171.5</v>
      </c>
      <c r="J98" s="17">
        <f>+[1]GBA!J99</f>
        <v>6393</v>
      </c>
      <c r="K98" s="17">
        <f>+[1]GBA!K99</f>
        <v>6617.3</v>
      </c>
      <c r="L98" s="17">
        <f>+[1]GBA!L99</f>
        <v>6031.8</v>
      </c>
      <c r="M98" s="17">
        <f>+[1]GBA!M99</f>
        <v>7709.7</v>
      </c>
      <c r="N98" s="17">
        <f>+[1]GBA!N99</f>
        <v>6761.1</v>
      </c>
      <c r="O98" s="18">
        <f>+[1]GBA!R99</f>
        <v>7648.8</v>
      </c>
      <c r="P98" s="19">
        <f>+[1]GBA!S99</f>
        <v>7117.2</v>
      </c>
      <c r="Q98" s="20">
        <f>+[1]GBA!T99</f>
        <v>6697.1</v>
      </c>
      <c r="R98" s="18">
        <f t="shared" si="64"/>
        <v>7076.03251</v>
      </c>
      <c r="S98" s="19">
        <f t="shared" si="41"/>
        <v>7194.5438092229961</v>
      </c>
      <c r="T98" s="19">
        <f t="shared" si="42"/>
        <v>6956.8739961759084</v>
      </c>
      <c r="U98" s="19">
        <f t="shared" si="43"/>
        <v>6640.2021342646485</v>
      </c>
      <c r="V98" s="19"/>
      <c r="W98" s="20">
        <f t="shared" si="44"/>
        <v>6881.0321215618378</v>
      </c>
      <c r="X98" s="21"/>
      <c r="Y98" s="41">
        <f t="shared" si="65"/>
        <v>3.7171669793621076E-2</v>
      </c>
      <c r="Z98" s="24">
        <f t="shared" si="66"/>
        <v>2.2021877944101265E-2</v>
      </c>
      <c r="AA98" s="24">
        <f t="shared" si="67"/>
        <v>2.6382834173130254E-2</v>
      </c>
      <c r="AB98" s="24">
        <f t="shared" si="68"/>
        <v>7.3388817407449736E-2</v>
      </c>
      <c r="AC98" s="24">
        <f t="shared" si="69"/>
        <v>6.8675028194525201E-2</v>
      </c>
      <c r="AD98" s="24">
        <f t="shared" si="70"/>
        <v>2.7877573047567772E-2</v>
      </c>
      <c r="AE98" s="24">
        <f t="shared" si="71"/>
        <v>3.2732671930890245E-2</v>
      </c>
      <c r="AF98" s="24">
        <f t="shared" si="72"/>
        <v>4.4342507645259932E-2</v>
      </c>
      <c r="AG98" s="24">
        <f t="shared" si="73"/>
        <v>3.0696804565827129E-2</v>
      </c>
      <c r="AH98" s="24">
        <f t="shared" si="74"/>
        <v>1.801483031291351E-2</v>
      </c>
      <c r="AI98" s="24">
        <f t="shared" si="75"/>
        <v>3.7514835646834221E-2</v>
      </c>
      <c r="AJ98" s="24">
        <f t="shared" si="76"/>
        <v>4.0613864593456395E-2</v>
      </c>
      <c r="AK98" s="24">
        <f t="shared" si="77"/>
        <v>3.4756657483930198E-2</v>
      </c>
      <c r="AL98" s="24">
        <f t="shared" si="78"/>
        <v>3.6872356577377641E-2</v>
      </c>
      <c r="AM98" s="24">
        <f t="shared" si="79"/>
        <v>3.4356470177886234E-2</v>
      </c>
      <c r="AN98" s="24">
        <f t="shared" si="80"/>
        <v>4.6258397125449102E-2</v>
      </c>
      <c r="AO98" s="24">
        <f t="shared" si="81"/>
        <v>3.7176889534313196E-2</v>
      </c>
      <c r="AP98" s="24">
        <f t="shared" si="82"/>
        <v>3.241393976484086E-2</v>
      </c>
      <c r="AQ98" s="24">
        <f t="shared" si="83"/>
        <v>4.0445769895733674E-2</v>
      </c>
      <c r="AR98" s="24">
        <f t="shared" si="84"/>
        <v>4.0363693053925287E-2</v>
      </c>
      <c r="AS98" s="24" t="e">
        <f t="shared" si="85"/>
        <v>#DIV/0!</v>
      </c>
      <c r="AT98" s="24">
        <f t="shared" si="86"/>
        <v>3.9203659299695826E-2</v>
      </c>
      <c r="AU98" s="21"/>
      <c r="AV98" s="24">
        <f t="shared" si="87"/>
        <v>2.1400044375416019</v>
      </c>
      <c r="AW98" s="24">
        <f t="shared" si="88"/>
        <v>2.0865012250059274</v>
      </c>
      <c r="AX98" s="24">
        <f t="shared" si="89"/>
        <v>2.1026869758685605</v>
      </c>
      <c r="AY98" s="24">
        <f t="shared" si="90"/>
        <v>1.4119821402430097</v>
      </c>
      <c r="AZ98" s="24">
        <f t="shared" si="91"/>
        <v>2.8453639940973932</v>
      </c>
      <c r="BA98" s="24">
        <f t="shared" si="92"/>
        <v>1.8230287117811468</v>
      </c>
      <c r="BB98" s="24">
        <f t="shared" si="93"/>
        <v>2.3139862260146407</v>
      </c>
      <c r="BC98" s="24">
        <f t="shared" si="94"/>
        <v>2.6412795125666411</v>
      </c>
      <c r="BD98" s="24">
        <f t="shared" si="95"/>
        <v>3.0255651407342112</v>
      </c>
      <c r="BE98" s="24">
        <f t="shared" si="96"/>
        <v>1.9142114766371607</v>
      </c>
      <c r="BF98" s="24">
        <f t="shared" si="97"/>
        <v>2.024519881662739</v>
      </c>
      <c r="BG98" s="24">
        <f t="shared" si="98"/>
        <v>2.0039742840444186</v>
      </c>
      <c r="BH98" s="24">
        <f t="shared" si="99"/>
        <v>2.4784688995215314</v>
      </c>
      <c r="BI98" s="24">
        <f t="shared" si="100"/>
        <v>1.6354270750783861</v>
      </c>
      <c r="BJ98" s="24">
        <f t="shared" si="101"/>
        <v>2.0280803267528928</v>
      </c>
      <c r="BK98" s="24">
        <f t="shared" si="102"/>
        <v>2.995167929368252</v>
      </c>
      <c r="BL98" s="24">
        <f t="shared" si="103"/>
        <v>2.13995931135524</v>
      </c>
      <c r="BM98" s="24">
        <f t="shared" si="104"/>
        <v>1.9445256690166284</v>
      </c>
      <c r="BN98" s="24">
        <f t="shared" si="105"/>
        <v>1.8404913803595631</v>
      </c>
      <c r="BO98" s="24">
        <f t="shared" si="106"/>
        <v>1.7669472437500455</v>
      </c>
      <c r="BP98" s="24" t="e">
        <f t="shared" si="107"/>
        <v>#DIV/0!</v>
      </c>
      <c r="BQ98" s="24">
        <f t="shared" si="108"/>
        <v>2.0981085349132576</v>
      </c>
      <c r="BR98" s="21"/>
      <c r="BS98" s="35">
        <f t="shared" si="109"/>
        <v>45536</v>
      </c>
      <c r="BT98" s="24">
        <f t="shared" si="110"/>
        <v>5.7823522514071357E-3</v>
      </c>
      <c r="BU98" s="24">
        <f t="shared" si="111"/>
        <v>6.7006625234521664E-4</v>
      </c>
      <c r="BV98" s="24">
        <f t="shared" si="112"/>
        <v>5.6074020872420314E-3</v>
      </c>
      <c r="BW98" s="24">
        <f t="shared" si="113"/>
        <v>6.1618697232645493E-3</v>
      </c>
      <c r="BX98" s="24">
        <f t="shared" si="114"/>
        <v>1.661608818011259E-3</v>
      </c>
      <c r="BY98" s="24">
        <f t="shared" si="115"/>
        <v>3.1279315196998127E-3</v>
      </c>
      <c r="BZ98" s="24">
        <f t="shared" si="116"/>
        <v>5.1728937030956854E-3</v>
      </c>
      <c r="CA98" s="24">
        <f t="shared" si="117"/>
        <v>7.8421669793620862E-4</v>
      </c>
      <c r="CB98" s="24">
        <f t="shared" si="118"/>
        <v>1.2804379690431562E-3</v>
      </c>
      <c r="CC98" s="24">
        <f t="shared" si="119"/>
        <v>9.6544031425891351E-4</v>
      </c>
      <c r="CD98" s="24">
        <f t="shared" si="120"/>
        <v>4.7809509849906133E-3</v>
      </c>
      <c r="CE98" s="24">
        <f t="shared" si="121"/>
        <v>1.181702919793623E-3</v>
      </c>
      <c r="CF98" s="24">
        <f t="shared" si="122"/>
        <v>3.7176873241088204E-2</v>
      </c>
      <c r="CG98" s="21"/>
    </row>
    <row r="99" spans="1:85" x14ac:dyDescent="0.25">
      <c r="A99" s="31">
        <f>+[1]NAC!A100</f>
        <v>45566</v>
      </c>
      <c r="B99" s="17">
        <f>+[1]GBA!B100</f>
        <v>7275.6</v>
      </c>
      <c r="C99" s="17">
        <f>+[1]GBA!C100</f>
        <v>7904</v>
      </c>
      <c r="D99" s="17">
        <f>+[1]GBA!D100</f>
        <v>5634.1</v>
      </c>
      <c r="E99" s="17">
        <f>+[1]GBA!E100</f>
        <v>6884.7</v>
      </c>
      <c r="F99" s="17">
        <f>+[1]GBA!F100</f>
        <v>6546.3</v>
      </c>
      <c r="G99" s="17">
        <f>+[1]GBA!G100</f>
        <v>6840.3</v>
      </c>
      <c r="H99" s="17">
        <f>+[1]GBA!H100</f>
        <v>7946.7</v>
      </c>
      <c r="I99" s="17">
        <f>+[1]GBA!I100</f>
        <v>7275.5</v>
      </c>
      <c r="J99" s="17">
        <f>+[1]GBA!J100</f>
        <v>6532.7</v>
      </c>
      <c r="K99" s="17">
        <f>+[1]GBA!K100</f>
        <v>6840.3</v>
      </c>
      <c r="L99" s="17">
        <f>+[1]GBA!L100</f>
        <v>6195.6</v>
      </c>
      <c r="M99" s="17">
        <f>+[1]GBA!M100</f>
        <v>8018</v>
      </c>
      <c r="N99" s="17">
        <f>+[1]GBA!N100</f>
        <v>6982.1</v>
      </c>
      <c r="O99" s="18">
        <f>+[1]GBA!R100</f>
        <v>7740.5</v>
      </c>
      <c r="P99" s="19">
        <f>+[1]GBA!S100</f>
        <v>7336.5</v>
      </c>
      <c r="Q99" s="20">
        <f>+[1]GBA!T100</f>
        <v>6887.1</v>
      </c>
      <c r="R99" s="18">
        <f t="shared" si="64"/>
        <v>7275.5916599999991</v>
      </c>
      <c r="S99" s="19">
        <f t="shared" si="41"/>
        <v>7387.2909665192683</v>
      </c>
      <c r="T99" s="19">
        <f t="shared" si="42"/>
        <v>7213.0564599836116</v>
      </c>
      <c r="U99" s="19">
        <f t="shared" si="43"/>
        <v>6874.4616608459455</v>
      </c>
      <c r="V99" s="19"/>
      <c r="W99" s="20">
        <f t="shared" si="44"/>
        <v>7087.4491440661668</v>
      </c>
      <c r="X99" s="21"/>
      <c r="Y99" s="41">
        <f t="shared" si="65"/>
        <v>2.8208027133973967E-2</v>
      </c>
      <c r="Z99" s="24">
        <f t="shared" si="66"/>
        <v>1.194515216305847E-2</v>
      </c>
      <c r="AA99" s="24">
        <f t="shared" si="67"/>
        <v>3.5927703311453119E-2</v>
      </c>
      <c r="AB99" s="24">
        <f t="shared" si="68"/>
        <v>4.4640012138684515E-2</v>
      </c>
      <c r="AC99" s="24">
        <f t="shared" si="69"/>
        <v>4.672135079387929E-2</v>
      </c>
      <c r="AD99" s="24">
        <f t="shared" si="70"/>
        <v>2.6101435578956833E-2</v>
      </c>
      <c r="AE99" s="24">
        <f t="shared" si="71"/>
        <v>3.8648542674160291E-2</v>
      </c>
      <c r="AF99" s="24">
        <f t="shared" si="72"/>
        <v>1.4501847591159356E-2</v>
      </c>
      <c r="AG99" s="24">
        <f t="shared" si="73"/>
        <v>2.1852025653058105E-2</v>
      </c>
      <c r="AH99" s="24">
        <f t="shared" si="74"/>
        <v>3.3699545131700148E-2</v>
      </c>
      <c r="AI99" s="24">
        <f t="shared" si="75"/>
        <v>2.7156072814085386E-2</v>
      </c>
      <c r="AJ99" s="24">
        <f t="shared" si="76"/>
        <v>3.9988585807489319E-2</v>
      </c>
      <c r="AK99" s="24">
        <f t="shared" si="77"/>
        <v>3.2686988803596995E-2</v>
      </c>
      <c r="AL99" s="24">
        <f t="shared" si="78"/>
        <v>1.1988808702018572E-2</v>
      </c>
      <c r="AM99" s="24">
        <f t="shared" si="79"/>
        <v>3.0812679143483512E-2</v>
      </c>
      <c r="AN99" s="24">
        <f t="shared" si="80"/>
        <v>2.8370488718997722E-2</v>
      </c>
      <c r="AO99" s="24">
        <f t="shared" si="81"/>
        <v>2.8202124526417682E-2</v>
      </c>
      <c r="AP99" s="24">
        <f t="shared" si="82"/>
        <v>2.6790740651155831E-2</v>
      </c>
      <c r="AQ99" s="24">
        <f t="shared" si="83"/>
        <v>3.6824364498842854E-2</v>
      </c>
      <c r="AR99" s="24">
        <f t="shared" si="84"/>
        <v>3.5278975224635856E-2</v>
      </c>
      <c r="AS99" s="24" t="e">
        <f t="shared" si="85"/>
        <v>#DIV/0!</v>
      </c>
      <c r="AT99" s="24">
        <f t="shared" si="86"/>
        <v>2.9997973975083969E-2</v>
      </c>
      <c r="AU99" s="21"/>
      <c r="AV99" s="24">
        <f t="shared" si="87"/>
        <v>1.9725445334204936</v>
      </c>
      <c r="AW99" s="24">
        <f t="shared" si="88"/>
        <v>1.8734503944450505</v>
      </c>
      <c r="AX99" s="24">
        <f t="shared" si="89"/>
        <v>1.9154463130659769</v>
      </c>
      <c r="AY99" s="24">
        <f t="shared" si="90"/>
        <v>1.2756329741521779</v>
      </c>
      <c r="AZ99" s="24">
        <f t="shared" si="91"/>
        <v>2.6945087194536939</v>
      </c>
      <c r="BA99" s="24">
        <f t="shared" si="92"/>
        <v>1.6002813046453284</v>
      </c>
      <c r="BB99" s="24">
        <f t="shared" si="93"/>
        <v>2.2697086899275836</v>
      </c>
      <c r="BC99" s="24">
        <f t="shared" si="94"/>
        <v>2.4871069785276072</v>
      </c>
      <c r="BD99" s="24">
        <f t="shared" si="95"/>
        <v>2.6319008172569074</v>
      </c>
      <c r="BE99" s="24">
        <f t="shared" si="96"/>
        <v>1.7423726095497734</v>
      </c>
      <c r="BF99" s="24">
        <f t="shared" si="97"/>
        <v>1.9146163616690979</v>
      </c>
      <c r="BG99" s="24">
        <f t="shared" si="98"/>
        <v>1.8715708043836403</v>
      </c>
      <c r="BH99" s="24">
        <f t="shared" si="99"/>
        <v>2.3785444691764255</v>
      </c>
      <c r="BI99" s="24">
        <f t="shared" si="100"/>
        <v>1.468192978540225</v>
      </c>
      <c r="BJ99" s="24">
        <f t="shared" si="101"/>
        <v>1.8587850212368</v>
      </c>
      <c r="BK99" s="24">
        <f t="shared" si="102"/>
        <v>2.8511994631773194</v>
      </c>
      <c r="BL99" s="24">
        <f t="shared" si="103"/>
        <v>1.9724988872727156</v>
      </c>
      <c r="BM99" s="24">
        <f t="shared" si="104"/>
        <v>1.764778123877663</v>
      </c>
      <c r="BN99" s="24">
        <f t="shared" si="105"/>
        <v>1.6838873678352906</v>
      </c>
      <c r="BO99" s="24">
        <f t="shared" si="106"/>
        <v>1.6004990266489281</v>
      </c>
      <c r="BP99" s="24" t="e">
        <f t="shared" si="107"/>
        <v>#DIV/0!</v>
      </c>
      <c r="BQ99" s="24">
        <f t="shared" si="108"/>
        <v>1.9438959247432415</v>
      </c>
      <c r="BR99" s="21"/>
      <c r="BS99" s="35">
        <f t="shared" si="109"/>
        <v>45566</v>
      </c>
      <c r="BT99" s="24">
        <f t="shared" si="110"/>
        <v>3.0906613906161733E-3</v>
      </c>
      <c r="BU99" s="24">
        <f t="shared" si="111"/>
        <v>9.0299321650650342E-4</v>
      </c>
      <c r="BV99" s="24">
        <f t="shared" si="112"/>
        <v>3.5299010740531354E-3</v>
      </c>
      <c r="BW99" s="24">
        <f t="shared" si="113"/>
        <v>4.3194064443188218E-3</v>
      </c>
      <c r="BX99" s="24">
        <f t="shared" si="114"/>
        <v>1.5418032786885247E-3</v>
      </c>
      <c r="BY99" s="24">
        <f t="shared" si="115"/>
        <v>3.6774448841153167E-3</v>
      </c>
      <c r="BZ99" s="24">
        <f t="shared" si="116"/>
        <v>1.7034482758620691E-3</v>
      </c>
      <c r="CA99" s="24">
        <f t="shared" si="117"/>
        <v>5.5477247032221524E-4</v>
      </c>
      <c r="CB99" s="24">
        <f t="shared" si="118"/>
        <v>2.3510175240248725E-3</v>
      </c>
      <c r="CC99" s="24">
        <f t="shared" si="119"/>
        <v>6.9908988128886454E-4</v>
      </c>
      <c r="CD99" s="24">
        <f t="shared" si="120"/>
        <v>4.7229677784058812E-3</v>
      </c>
      <c r="CE99" s="24">
        <f t="shared" si="121"/>
        <v>1.1087478801582815E-3</v>
      </c>
      <c r="CF99" s="24">
        <f t="shared" si="122"/>
        <v>2.8202254098360656E-2</v>
      </c>
      <c r="CG99" s="21"/>
    </row>
    <row r="100" spans="1:85" x14ac:dyDescent="0.25">
      <c r="A100" s="31">
        <f>+[1]NAC!A101</f>
        <v>45597</v>
      </c>
      <c r="B100" s="17">
        <f>+[1]GBA!B101</f>
        <v>7464.9</v>
      </c>
      <c r="C100" s="17">
        <f>+[1]GBA!C101</f>
        <v>7979.6</v>
      </c>
      <c r="D100" s="17">
        <f>+[1]GBA!D101</f>
        <v>5858.2</v>
      </c>
      <c r="E100" s="17">
        <f>+[1]GBA!E101</f>
        <v>7012</v>
      </c>
      <c r="F100" s="17">
        <f>+[1]GBA!F101</f>
        <v>6841.4</v>
      </c>
      <c r="G100" s="17">
        <f>+[1]GBA!G101</f>
        <v>6926.6</v>
      </c>
      <c r="H100" s="17">
        <f>+[1]GBA!H101</f>
        <v>8198.7999999999993</v>
      </c>
      <c r="I100" s="17">
        <f>+[1]GBA!I101</f>
        <v>7599.3</v>
      </c>
      <c r="J100" s="17">
        <f>+[1]GBA!J101</f>
        <v>6624.5</v>
      </c>
      <c r="K100" s="17">
        <f>+[1]GBA!K101</f>
        <v>7008.7</v>
      </c>
      <c r="L100" s="17">
        <f>+[1]GBA!L101</f>
        <v>6456.3</v>
      </c>
      <c r="M100" s="17">
        <f>+[1]GBA!M101</f>
        <v>8276.5</v>
      </c>
      <c r="N100" s="17">
        <f>+[1]GBA!N101</f>
        <v>7161.6</v>
      </c>
      <c r="O100" s="18">
        <f>+[1]GBA!R101</f>
        <v>7646.2</v>
      </c>
      <c r="P100" s="19">
        <f>+[1]GBA!S101</f>
        <v>7543.9</v>
      </c>
      <c r="Q100" s="20">
        <f>+[1]GBA!T101</f>
        <v>7150.9</v>
      </c>
      <c r="R100" s="18">
        <f t="shared" si="64"/>
        <v>7464.8488399999987</v>
      </c>
      <c r="S100" s="19">
        <f t="shared" si="41"/>
        <v>7526.6210044219852</v>
      </c>
      <c r="T100" s="19">
        <f t="shared" si="42"/>
        <v>7385.6187926795956</v>
      </c>
      <c r="U100" s="19">
        <f t="shared" si="43"/>
        <v>7010.8748156771435</v>
      </c>
      <c r="V100" s="19"/>
      <c r="W100" s="20">
        <f t="shared" si="44"/>
        <v>7290.0258126562803</v>
      </c>
      <c r="X100" s="21"/>
      <c r="Y100" s="41">
        <f t="shared" si="65"/>
        <v>2.6018472703282169E-2</v>
      </c>
      <c r="Z100" s="24">
        <f t="shared" si="66"/>
        <v>9.5647773279352588E-3</v>
      </c>
      <c r="AA100" s="24">
        <f t="shared" si="67"/>
        <v>3.9775651834365711E-2</v>
      </c>
      <c r="AB100" s="24">
        <f t="shared" si="68"/>
        <v>1.8490275538513012E-2</v>
      </c>
      <c r="AC100" s="24">
        <f t="shared" si="69"/>
        <v>4.5078899531032723E-2</v>
      </c>
      <c r="AD100" s="24">
        <f t="shared" si="70"/>
        <v>1.2616405713199663E-2</v>
      </c>
      <c r="AE100" s="24">
        <f t="shared" si="71"/>
        <v>3.1723860218707101E-2</v>
      </c>
      <c r="AF100" s="24">
        <f t="shared" si="72"/>
        <v>4.4505532265823655E-2</v>
      </c>
      <c r="AG100" s="24">
        <f t="shared" si="73"/>
        <v>1.4052382628928273E-2</v>
      </c>
      <c r="AH100" s="24">
        <f t="shared" si="74"/>
        <v>2.4618803268862344E-2</v>
      </c>
      <c r="AI100" s="24">
        <f t="shared" si="75"/>
        <v>4.2078249079992247E-2</v>
      </c>
      <c r="AJ100" s="24">
        <f t="shared" si="76"/>
        <v>3.2239960089798014E-2</v>
      </c>
      <c r="AK100" s="24">
        <f t="shared" si="77"/>
        <v>2.5708597699832358E-2</v>
      </c>
      <c r="AL100" s="24">
        <f t="shared" si="78"/>
        <v>-1.2182675537755983E-2</v>
      </c>
      <c r="AM100" s="24">
        <f t="shared" si="79"/>
        <v>2.8269610849860127E-2</v>
      </c>
      <c r="AN100" s="24">
        <f t="shared" si="80"/>
        <v>3.8303494939814886E-2</v>
      </c>
      <c r="AO100" s="24">
        <f t="shared" si="81"/>
        <v>2.6012617096215607E-2</v>
      </c>
      <c r="AP100" s="24">
        <f t="shared" si="82"/>
        <v>1.8860775693578358E-2</v>
      </c>
      <c r="AQ100" s="24">
        <f t="shared" si="83"/>
        <v>2.3923607648618894E-2</v>
      </c>
      <c r="AR100" s="24">
        <f t="shared" si="84"/>
        <v>1.9843467250410418E-2</v>
      </c>
      <c r="AS100" s="24" t="e">
        <f t="shared" si="85"/>
        <v>#DIV/0!</v>
      </c>
      <c r="AT100" s="24">
        <f t="shared" si="86"/>
        <v>2.8582451100861439E-2</v>
      </c>
      <c r="AU100" s="21"/>
      <c r="AV100" s="24">
        <f t="shared" si="87"/>
        <v>1.7013461677643482</v>
      </c>
      <c r="AW100" s="24">
        <f t="shared" si="88"/>
        <v>1.4846182588118073</v>
      </c>
      <c r="AX100" s="24">
        <f t="shared" si="89"/>
        <v>1.7157758101154328</v>
      </c>
      <c r="AY100" s="24">
        <f t="shared" si="90"/>
        <v>1.1290420525277063</v>
      </c>
      <c r="AZ100" s="24">
        <f t="shared" si="91"/>
        <v>2.6543988034827199</v>
      </c>
      <c r="BA100" s="24">
        <f t="shared" si="92"/>
        <v>1.347045269720792</v>
      </c>
      <c r="BB100" s="24">
        <f t="shared" si="93"/>
        <v>1.868317940106353</v>
      </c>
      <c r="BC100" s="24">
        <f t="shared" si="94"/>
        <v>2.3186165334730773</v>
      </c>
      <c r="BD100" s="24">
        <f t="shared" si="95"/>
        <v>2.1897630970724187</v>
      </c>
      <c r="BE100" s="24">
        <f t="shared" si="96"/>
        <v>1.478849826695904</v>
      </c>
      <c r="BF100" s="24">
        <f t="shared" si="97"/>
        <v>1.7561579509071508</v>
      </c>
      <c r="BG100" s="24">
        <f t="shared" si="98"/>
        <v>1.6316375198728141</v>
      </c>
      <c r="BH100" s="24">
        <f t="shared" si="99"/>
        <v>2.1083333333333334</v>
      </c>
      <c r="BI100" s="24">
        <f t="shared" si="100"/>
        <v>1.1738215727526011</v>
      </c>
      <c r="BJ100" s="24">
        <f t="shared" si="101"/>
        <v>1.5824661098178829</v>
      </c>
      <c r="BK100" s="24">
        <f t="shared" si="102"/>
        <v>2.6484183673469386</v>
      </c>
      <c r="BL100" s="24">
        <f t="shared" si="103"/>
        <v>1.7012391998497516</v>
      </c>
      <c r="BM100" s="24">
        <f t="shared" si="104"/>
        <v>1.4801131294546068</v>
      </c>
      <c r="BN100" s="24">
        <f t="shared" si="105"/>
        <v>1.4618898993959197</v>
      </c>
      <c r="BO100" s="24">
        <f t="shared" si="106"/>
        <v>1.385481168145589</v>
      </c>
      <c r="BP100" s="24" t="e">
        <f t="shared" si="107"/>
        <v>#DIV/0!</v>
      </c>
      <c r="BQ100" s="24">
        <f t="shared" si="108"/>
        <v>1.7006163153694387</v>
      </c>
      <c r="BR100" s="21"/>
      <c r="BS100" s="35">
        <f t="shared" si="109"/>
        <v>45597</v>
      </c>
      <c r="BT100" s="24">
        <f t="shared" si="110"/>
        <v>2.4356259277585469E-3</v>
      </c>
      <c r="BU100" s="24">
        <f t="shared" si="111"/>
        <v>1.0072117763483398E-3</v>
      </c>
      <c r="BV100" s="24">
        <f t="shared" si="112"/>
        <v>1.4854816097641453E-3</v>
      </c>
      <c r="BW100" s="24">
        <f t="shared" si="113"/>
        <v>4.2425999230303948E-3</v>
      </c>
      <c r="BX100" s="24">
        <f t="shared" si="114"/>
        <v>7.4372010555830603E-4</v>
      </c>
      <c r="BY100" s="24">
        <f t="shared" si="115"/>
        <v>3.0492055638022915E-3</v>
      </c>
      <c r="BZ100" s="24">
        <f t="shared" si="116"/>
        <v>5.1581202924844711E-3</v>
      </c>
      <c r="CA100" s="24">
        <f t="shared" si="117"/>
        <v>3.5455220188025796E-4</v>
      </c>
      <c r="CB100" s="24">
        <f t="shared" si="118"/>
        <v>1.726680961020393E-3</v>
      </c>
      <c r="CC100" s="24">
        <f t="shared" si="119"/>
        <v>1.0821293089229745E-3</v>
      </c>
      <c r="CD100" s="24">
        <f t="shared" si="120"/>
        <v>3.8514211886304908E-3</v>
      </c>
      <c r="CE100" s="24">
        <f t="shared" si="121"/>
        <v>8.758384188245641E-4</v>
      </c>
      <c r="CF100" s="24">
        <f t="shared" si="122"/>
        <v>2.6012587278025176E-2</v>
      </c>
      <c r="CG100" s="21"/>
    </row>
    <row r="101" spans="1:85" x14ac:dyDescent="0.25">
      <c r="A101" s="31">
        <f>+[1]NAC!A102</f>
        <v>45627</v>
      </c>
      <c r="B101" s="17">
        <f>+[1]GBA!B102</f>
        <v>7678.8</v>
      </c>
      <c r="C101" s="17">
        <f>+[1]GBA!C102</f>
        <v>8155.8</v>
      </c>
      <c r="D101" s="17">
        <f>+[1]GBA!D102</f>
        <v>6021.8</v>
      </c>
      <c r="E101" s="17">
        <f>+[1]GBA!E102</f>
        <v>7109.1</v>
      </c>
      <c r="F101" s="17">
        <f>+[1]GBA!F102</f>
        <v>7218.7</v>
      </c>
      <c r="G101" s="17">
        <f>+[1]GBA!G102</f>
        <v>6960.6</v>
      </c>
      <c r="H101" s="17">
        <f>+[1]GBA!H102</f>
        <v>8401.7000000000007</v>
      </c>
      <c r="I101" s="17">
        <f>+[1]GBA!I102</f>
        <v>7731.3</v>
      </c>
      <c r="J101" s="17">
        <f>+[1]GBA!J102</f>
        <v>6957.1</v>
      </c>
      <c r="K101" s="17">
        <f>+[1]GBA!K102</f>
        <v>7315</v>
      </c>
      <c r="L101" s="17">
        <f>+[1]GBA!L102</f>
        <v>6603</v>
      </c>
      <c r="M101" s="17">
        <f>+[1]GBA!M102</f>
        <v>8669</v>
      </c>
      <c r="N101" s="17">
        <f>+[1]GBA!N102</f>
        <v>7304.9</v>
      </c>
      <c r="O101" s="18">
        <f>+[1]GBA!R102</f>
        <v>7560.2</v>
      </c>
      <c r="P101" s="19">
        <f>+[1]GBA!S102</f>
        <v>7806.1</v>
      </c>
      <c r="Q101" s="20">
        <f>+[1]GBA!T102</f>
        <v>7357.7</v>
      </c>
      <c r="R101" s="18">
        <f t="shared" si="64"/>
        <v>7678.7555400000001</v>
      </c>
      <c r="S101" s="19">
        <f t="shared" si="41"/>
        <v>7727.9961149715746</v>
      </c>
      <c r="T101" s="19">
        <f t="shared" si="42"/>
        <v>7606.4866429937174</v>
      </c>
      <c r="U101" s="19">
        <f t="shared" si="43"/>
        <v>7159.5466045789681</v>
      </c>
      <c r="V101" s="19"/>
      <c r="W101" s="20">
        <f t="shared" si="44"/>
        <v>7453.9864204654741</v>
      </c>
      <c r="X101" s="21"/>
      <c r="Y101" s="41">
        <f t="shared" si="65"/>
        <v>2.8654101193586134E-2</v>
      </c>
      <c r="Z101" s="24">
        <f t="shared" si="66"/>
        <v>2.208130733370095E-2</v>
      </c>
      <c r="AA101" s="24">
        <f t="shared" si="67"/>
        <v>2.7926666894267926E-2</v>
      </c>
      <c r="AB101" s="24">
        <f t="shared" si="68"/>
        <v>1.3847689674843178E-2</v>
      </c>
      <c r="AC101" s="24">
        <f t="shared" si="69"/>
        <v>5.5149530797790058E-2</v>
      </c>
      <c r="AD101" s="24">
        <f t="shared" si="70"/>
        <v>4.9086131724078719E-3</v>
      </c>
      <c r="AE101" s="24">
        <f t="shared" si="71"/>
        <v>2.4747524027906698E-2</v>
      </c>
      <c r="AF101" s="24">
        <f t="shared" si="72"/>
        <v>1.7370020922979679E-2</v>
      </c>
      <c r="AG101" s="24">
        <f t="shared" si="73"/>
        <v>5.0207562834930997E-2</v>
      </c>
      <c r="AH101" s="24">
        <f t="shared" si="74"/>
        <v>4.3702826487080459E-2</v>
      </c>
      <c r="AI101" s="24">
        <f t="shared" si="75"/>
        <v>2.2721992472468644E-2</v>
      </c>
      <c r="AJ101" s="24">
        <f t="shared" si="76"/>
        <v>4.7423427777442129E-2</v>
      </c>
      <c r="AK101" s="24">
        <f t="shared" si="77"/>
        <v>2.0009495084897022E-2</v>
      </c>
      <c r="AL101" s="24">
        <f t="shared" si="78"/>
        <v>-1.1247417017603567E-2</v>
      </c>
      <c r="AM101" s="24">
        <f t="shared" si="79"/>
        <v>3.4756558278874472E-2</v>
      </c>
      <c r="AN101" s="24">
        <f t="shared" si="80"/>
        <v>2.8919436714259783E-2</v>
      </c>
      <c r="AO101" s="24">
        <f t="shared" si="81"/>
        <v>2.865519511310044E-2</v>
      </c>
      <c r="AP101" s="24">
        <f t="shared" si="82"/>
        <v>2.6755048571102336E-2</v>
      </c>
      <c r="AQ101" s="24">
        <f t="shared" si="83"/>
        <v>2.9905124609604705E-2</v>
      </c>
      <c r="AR101" s="24">
        <f t="shared" si="84"/>
        <v>2.1205882690898514E-2</v>
      </c>
      <c r="AS101" s="24" t="e">
        <f t="shared" si="85"/>
        <v>#DIV/0!</v>
      </c>
      <c r="AT101" s="24">
        <f t="shared" si="86"/>
        <v>2.2491087414881372E-2</v>
      </c>
      <c r="AU101" s="21"/>
      <c r="AV101" s="24">
        <f t="shared" si="87"/>
        <v>1.2214893247700052</v>
      </c>
      <c r="AW101" s="24">
        <f t="shared" si="88"/>
        <v>0.96038747205730357</v>
      </c>
      <c r="AX101" s="24">
        <f t="shared" si="89"/>
        <v>1.3167897814712219</v>
      </c>
      <c r="AY101" s="24">
        <f t="shared" si="90"/>
        <v>0.82135171141627406</v>
      </c>
      <c r="AZ101" s="24">
        <f t="shared" si="91"/>
        <v>2.3669309701492538</v>
      </c>
      <c r="BA101" s="24">
        <f t="shared" si="92"/>
        <v>0.80270382264580986</v>
      </c>
      <c r="BB101" s="24">
        <f t="shared" si="93"/>
        <v>1.2499933049463059</v>
      </c>
      <c r="BC101" s="24">
        <f t="shared" si="94"/>
        <v>1.583213605533095</v>
      </c>
      <c r="BD101" s="24">
        <f t="shared" si="95"/>
        <v>1.8892811163254288</v>
      </c>
      <c r="BE101" s="24">
        <f t="shared" si="96"/>
        <v>1.1386387557010877</v>
      </c>
      <c r="BF101" s="24">
        <f t="shared" si="97"/>
        <v>1.6355073042228785</v>
      </c>
      <c r="BG101" s="24">
        <f t="shared" si="98"/>
        <v>1.2506944985331154</v>
      </c>
      <c r="BH101" s="24">
        <f t="shared" si="99"/>
        <v>1.4171602528043414</v>
      </c>
      <c r="BI101" s="24">
        <f t="shared" si="100"/>
        <v>0.85153800940438873</v>
      </c>
      <c r="BJ101" s="24">
        <f t="shared" si="101"/>
        <v>1.0795748195114157</v>
      </c>
      <c r="BK101" s="24">
        <f t="shared" si="102"/>
        <v>2.1977487070276847</v>
      </c>
      <c r="BL101" s="24">
        <f t="shared" si="103"/>
        <v>1.2214230379861286</v>
      </c>
      <c r="BM101" s="24">
        <f t="shared" si="104"/>
        <v>1.0273993841816917</v>
      </c>
      <c r="BN101" s="24">
        <f t="shared" si="105"/>
        <v>1.0575090351167051</v>
      </c>
      <c r="BO101" s="24">
        <f t="shared" si="106"/>
        <v>0.97132734876034066</v>
      </c>
      <c r="BP101" s="24" t="e">
        <f t="shared" si="107"/>
        <v>#DIV/0!</v>
      </c>
      <c r="BQ101" s="24">
        <f t="shared" si="108"/>
        <v>1.20850576245055</v>
      </c>
      <c r="BR101" s="21"/>
      <c r="BS101" s="35">
        <f t="shared" si="109"/>
        <v>45627</v>
      </c>
      <c r="BT101" s="24">
        <f t="shared" si="110"/>
        <v>5.5327305121300966E-3</v>
      </c>
      <c r="BU101" s="24">
        <f t="shared" si="111"/>
        <v>7.1664992163324517E-4</v>
      </c>
      <c r="BV101" s="24">
        <f t="shared" si="112"/>
        <v>1.1043403126632684E-3</v>
      </c>
      <c r="BW101" s="24">
        <f t="shared" si="113"/>
        <v>5.2868196492920228E-3</v>
      </c>
      <c r="BX101" s="24">
        <f t="shared" si="114"/>
        <v>2.8557649801069004E-4</v>
      </c>
      <c r="BY101" s="24">
        <f t="shared" si="115"/>
        <v>2.3918873662072001E-3</v>
      </c>
      <c r="BZ101" s="24">
        <f t="shared" si="116"/>
        <v>2.0494313386649524E-3</v>
      </c>
      <c r="CA101" s="24">
        <f t="shared" si="117"/>
        <v>1.2520006965933918E-3</v>
      </c>
      <c r="CB101" s="24">
        <f t="shared" si="118"/>
        <v>3.0609894305349051E-3</v>
      </c>
      <c r="CC101" s="24">
        <f t="shared" si="119"/>
        <v>5.9348953100510327E-4</v>
      </c>
      <c r="CD101" s="24">
        <f t="shared" si="120"/>
        <v>5.699607496416563E-3</v>
      </c>
      <c r="CE101" s="24">
        <f t="shared" si="121"/>
        <v>6.8147597422604116E-4</v>
      </c>
      <c r="CF101" s="24">
        <f t="shared" si="122"/>
        <v>2.8654998727377482E-2</v>
      </c>
      <c r="CG101" s="21"/>
    </row>
    <row r="102" spans="1:85" x14ac:dyDescent="0.25">
      <c r="A102" s="31">
        <f>+[1]NAC!A103</f>
        <v>45658</v>
      </c>
      <c r="B102" s="17">
        <f>+[1]GBA!B103</f>
        <v>7834.1</v>
      </c>
      <c r="C102" s="17">
        <f>+[1]GBA!C103</f>
        <v>8310.2000000000007</v>
      </c>
      <c r="D102" s="17">
        <f>+[1]GBA!D103</f>
        <v>6175</v>
      </c>
      <c r="E102" s="17">
        <f>+[1]GBA!E103</f>
        <v>6942</v>
      </c>
      <c r="F102" s="17">
        <f>+[1]GBA!F103</f>
        <v>7377.9</v>
      </c>
      <c r="G102" s="17">
        <f>+[1]GBA!G103</f>
        <v>7070.8</v>
      </c>
      <c r="H102" s="17">
        <f>+[1]GBA!H103</f>
        <v>8617.1</v>
      </c>
      <c r="I102" s="17">
        <f>+[1]GBA!I103</f>
        <v>7795</v>
      </c>
      <c r="J102" s="17">
        <f>+[1]GBA!J103</f>
        <v>7139.3</v>
      </c>
      <c r="K102" s="17">
        <f>+[1]GBA!K103</f>
        <v>7515.8</v>
      </c>
      <c r="L102" s="17">
        <f>+[1]GBA!L103</f>
        <v>6626.9</v>
      </c>
      <c r="M102" s="17">
        <f>+[1]GBA!M103</f>
        <v>9121.7999999999993</v>
      </c>
      <c r="N102" s="17">
        <f>+[1]GBA!N103</f>
        <v>7544.3</v>
      </c>
      <c r="O102" s="18">
        <f>+[1]GBA!R103</f>
        <v>7594.9</v>
      </c>
      <c r="P102" s="19">
        <f>+[1]GBA!S103</f>
        <v>7982</v>
      </c>
      <c r="Q102" s="20">
        <f>+[1]GBA!T103</f>
        <v>7506.9</v>
      </c>
      <c r="R102" s="18">
        <f t="shared" si="64"/>
        <v>7834.0731399999995</v>
      </c>
      <c r="S102" s="19">
        <f t="shared" si="41"/>
        <v>7896.166756159193</v>
      </c>
      <c r="T102" s="19">
        <f t="shared" si="42"/>
        <v>7784.8112810707462</v>
      </c>
      <c r="U102" s="19">
        <f t="shared" si="43"/>
        <v>7222.4147846332953</v>
      </c>
      <c r="V102" s="19"/>
      <c r="W102" s="20">
        <f t="shared" si="44"/>
        <v>7547.0442392767836</v>
      </c>
      <c r="X102" s="21"/>
      <c r="Y102" s="41">
        <f t="shared" si="65"/>
        <v>2.0224514247017877E-2</v>
      </c>
      <c r="Z102" s="24">
        <f t="shared" si="66"/>
        <v>1.8931312685450896E-2</v>
      </c>
      <c r="AA102" s="24">
        <f t="shared" si="67"/>
        <v>2.5440898070344442E-2</v>
      </c>
      <c r="AB102" s="24">
        <f t="shared" si="68"/>
        <v>-2.3505085031860662E-2</v>
      </c>
      <c r="AC102" s="24">
        <f t="shared" si="69"/>
        <v>2.2053832407497254E-2</v>
      </c>
      <c r="AD102" s="24">
        <f t="shared" si="70"/>
        <v>1.5831968508461802E-2</v>
      </c>
      <c r="AE102" s="24">
        <f t="shared" si="71"/>
        <v>2.5637668567075611E-2</v>
      </c>
      <c r="AF102" s="24">
        <f t="shared" si="72"/>
        <v>8.239235316182203E-3</v>
      </c>
      <c r="AG102" s="24">
        <f t="shared" si="73"/>
        <v>2.6189073033304089E-2</v>
      </c>
      <c r="AH102" s="24">
        <f t="shared" si="74"/>
        <v>2.7450444292549614E-2</v>
      </c>
      <c r="AI102" s="24">
        <f t="shared" si="75"/>
        <v>3.6195668635468081E-3</v>
      </c>
      <c r="AJ102" s="24">
        <f t="shared" si="76"/>
        <v>5.2232091360018273E-2</v>
      </c>
      <c r="AK102" s="24">
        <f t="shared" si="77"/>
        <v>3.2772522553354611E-2</v>
      </c>
      <c r="AL102" s="24">
        <f t="shared" si="78"/>
        <v>4.5898256659877568E-3</v>
      </c>
      <c r="AM102" s="24">
        <f t="shared" si="79"/>
        <v>2.2533659573922948E-2</v>
      </c>
      <c r="AN102" s="24">
        <f t="shared" si="80"/>
        <v>2.0278076029193848E-2</v>
      </c>
      <c r="AO102" s="24">
        <f t="shared" si="81"/>
        <v>2.0226923385035844E-2</v>
      </c>
      <c r="AP102" s="24">
        <f t="shared" si="82"/>
        <v>2.1761222273626535E-2</v>
      </c>
      <c r="AQ102" s="24">
        <f t="shared" si="83"/>
        <v>2.3443758787282221E-2</v>
      </c>
      <c r="AR102" s="24">
        <f t="shared" si="84"/>
        <v>8.7810281190319195E-3</v>
      </c>
      <c r="AS102" s="24" t="e">
        <f t="shared" si="85"/>
        <v>#DIV/0!</v>
      </c>
      <c r="AT102" s="24">
        <f t="shared" si="86"/>
        <v>1.2484302165591821E-2</v>
      </c>
      <c r="AU102" s="21"/>
      <c r="AV102" s="24">
        <f t="shared" si="87"/>
        <v>0.89572897761645498</v>
      </c>
      <c r="AW102" s="24">
        <f t="shared" si="88"/>
        <v>0.66992203199099776</v>
      </c>
      <c r="AX102" s="24">
        <f t="shared" si="89"/>
        <v>0.97070275100529768</v>
      </c>
      <c r="AY102" s="24">
        <f t="shared" si="90"/>
        <v>0.60086707868277855</v>
      </c>
      <c r="AZ102" s="24">
        <f t="shared" si="91"/>
        <v>2.1481054787506402</v>
      </c>
      <c r="BA102" s="24">
        <f t="shared" si="92"/>
        <v>0.51564777501500481</v>
      </c>
      <c r="BB102" s="24">
        <f t="shared" si="93"/>
        <v>0.91410293431662204</v>
      </c>
      <c r="BC102" s="24">
        <f t="shared" si="94"/>
        <v>1.0818866513540946</v>
      </c>
      <c r="BD102" s="24">
        <f t="shared" si="95"/>
        <v>1.3732008110893195</v>
      </c>
      <c r="BE102" s="24">
        <f t="shared" si="96"/>
        <v>0.77188391446825566</v>
      </c>
      <c r="BF102" s="24">
        <f t="shared" si="97"/>
        <v>1.6229566594102511</v>
      </c>
      <c r="BG102" s="24">
        <f t="shared" si="98"/>
        <v>0.99335678853171894</v>
      </c>
      <c r="BH102" s="24">
        <f t="shared" si="99"/>
        <v>0.7355586739975617</v>
      </c>
      <c r="BI102" s="24">
        <f t="shared" si="100"/>
        <v>0.5960031100930927</v>
      </c>
      <c r="BJ102" s="24">
        <f t="shared" si="101"/>
        <v>0.78696158323632126</v>
      </c>
      <c r="BK102" s="24">
        <f t="shared" si="102"/>
        <v>1.6182902584493042</v>
      </c>
      <c r="BL102" s="24">
        <f t="shared" si="103"/>
        <v>0.89572806532797</v>
      </c>
      <c r="BM102" s="24">
        <f t="shared" si="104"/>
        <v>0.72623380022139639</v>
      </c>
      <c r="BN102" s="24">
        <f t="shared" si="105"/>
        <v>0.75120337114061431</v>
      </c>
      <c r="BO102" s="24">
        <f t="shared" si="106"/>
        <v>0.64503533661771284</v>
      </c>
      <c r="BP102" s="24" t="e">
        <f t="shared" si="107"/>
        <v>#DIV/0!</v>
      </c>
      <c r="BQ102" s="24">
        <f t="shared" si="108"/>
        <v>0.84874107204647986</v>
      </c>
      <c r="BR102" s="21"/>
      <c r="BS102" s="35">
        <f t="shared" si="109"/>
        <v>45658</v>
      </c>
      <c r="BT102" s="24">
        <f t="shared" si="110"/>
        <v>4.7131530968380639E-3</v>
      </c>
      <c r="BU102" s="24">
        <f t="shared" si="111"/>
        <v>6.523988123144233E-4</v>
      </c>
      <c r="BV102" s="24">
        <f t="shared" si="112"/>
        <v>-1.847526957337088E-3</v>
      </c>
      <c r="BW102" s="24">
        <f t="shared" si="113"/>
        <v>2.1686096785956113E-3</v>
      </c>
      <c r="BX102" s="24">
        <f t="shared" si="114"/>
        <v>8.9982028441943902E-4</v>
      </c>
      <c r="BY102" s="24">
        <f t="shared" si="115"/>
        <v>2.4685107047976202E-3</v>
      </c>
      <c r="BZ102" s="24">
        <f t="shared" si="116"/>
        <v>9.6145621711725524E-4</v>
      </c>
      <c r="CA102" s="24">
        <f t="shared" si="117"/>
        <v>6.6674740844923622E-4</v>
      </c>
      <c r="CB102" s="24">
        <f t="shared" si="118"/>
        <v>1.9507839766630219E-3</v>
      </c>
      <c r="CC102" s="24">
        <f t="shared" si="119"/>
        <v>9.3996457779860012E-5</v>
      </c>
      <c r="CD102" s="24">
        <f t="shared" si="120"/>
        <v>6.3920820961608478E-3</v>
      </c>
      <c r="CE102" s="24">
        <f t="shared" si="121"/>
        <v>1.1067744960150047E-3</v>
      </c>
      <c r="CF102" s="24">
        <f t="shared" si="122"/>
        <v>2.0226806271813298E-2</v>
      </c>
      <c r="CG102" s="21"/>
    </row>
    <row r="103" spans="1:85" x14ac:dyDescent="0.25">
      <c r="A103" s="31">
        <f>+[1]NAC!A104</f>
        <v>45689</v>
      </c>
      <c r="B103" s="17">
        <f>+[1]GBA!B104</f>
        <v>8009.2</v>
      </c>
      <c r="C103" s="17">
        <f>+[1]GBA!C104</f>
        <v>8572.5</v>
      </c>
      <c r="D103" s="17">
        <f>+[1]GBA!D104</f>
        <v>6229.3</v>
      </c>
      <c r="E103" s="17">
        <f>+[1]GBA!E104</f>
        <v>6979.7</v>
      </c>
      <c r="F103" s="17">
        <f>+[1]GBA!F104</f>
        <v>7610.2</v>
      </c>
      <c r="G103" s="17">
        <f>+[1]GBA!G104</f>
        <v>7158.9</v>
      </c>
      <c r="H103" s="17">
        <f>+[1]GBA!H104</f>
        <v>8781.6</v>
      </c>
      <c r="I103" s="17">
        <f>+[1]GBA!I104</f>
        <v>7917.4</v>
      </c>
      <c r="J103" s="17">
        <f>+[1]GBA!J104</f>
        <v>7316.7</v>
      </c>
      <c r="K103" s="17">
        <f>+[1]GBA!K104</f>
        <v>7717.4</v>
      </c>
      <c r="L103" s="17">
        <f>+[1]GBA!L104</f>
        <v>6733.2</v>
      </c>
      <c r="M103" s="17">
        <f>+[1]GBA!M104</f>
        <v>9292.2999999999993</v>
      </c>
      <c r="N103" s="17">
        <f>+[1]GBA!N104</f>
        <v>7782.1</v>
      </c>
      <c r="O103" s="18">
        <f>+[1]GBA!R104</f>
        <v>7516.7</v>
      </c>
      <c r="P103" s="19">
        <f>+[1]GBA!S104</f>
        <v>8201.6</v>
      </c>
      <c r="Q103" s="20">
        <f>+[1]GBA!T104</f>
        <v>7665.1</v>
      </c>
      <c r="R103" s="18">
        <f t="shared" si="64"/>
        <v>8009.1758699999991</v>
      </c>
      <c r="S103" s="19">
        <f t="shared" si="41"/>
        <v>8076.1206253948212</v>
      </c>
      <c r="T103" s="19">
        <f t="shared" si="42"/>
        <v>7923.2654192843484</v>
      </c>
      <c r="U103" s="19">
        <f t="shared" si="43"/>
        <v>7347.3890182382611</v>
      </c>
      <c r="V103" s="19"/>
      <c r="W103" s="20">
        <f t="shared" si="44"/>
        <v>7679.8836699365265</v>
      </c>
      <c r="X103" s="21"/>
      <c r="Y103" s="41">
        <f t="shared" si="65"/>
        <v>2.2351003944294678E-2</v>
      </c>
      <c r="Z103" s="24">
        <f t="shared" si="66"/>
        <v>3.1563620610815635E-2</v>
      </c>
      <c r="AA103" s="24">
        <f t="shared" si="67"/>
        <v>8.7935222672064217E-3</v>
      </c>
      <c r="AB103" s="24">
        <f t="shared" si="68"/>
        <v>5.4307116104868047E-3</v>
      </c>
      <c r="AC103" s="24">
        <f t="shared" si="69"/>
        <v>3.1485924178966895E-2</v>
      </c>
      <c r="AD103" s="24">
        <f t="shared" si="70"/>
        <v>1.2459693386886794E-2</v>
      </c>
      <c r="AE103" s="24">
        <f t="shared" si="71"/>
        <v>1.9089949054786448E-2</v>
      </c>
      <c r="AF103" s="24">
        <f t="shared" si="72"/>
        <v>1.5702373316228257E-2</v>
      </c>
      <c r="AG103" s="24">
        <f t="shared" si="73"/>
        <v>2.484837449049615E-2</v>
      </c>
      <c r="AH103" s="24">
        <f t="shared" si="74"/>
        <v>2.6823491843848801E-2</v>
      </c>
      <c r="AI103" s="24">
        <f t="shared" si="75"/>
        <v>1.6040682672139317E-2</v>
      </c>
      <c r="AJ103" s="24">
        <f t="shared" si="76"/>
        <v>1.86914863294525E-2</v>
      </c>
      <c r="AK103" s="24">
        <f t="shared" si="77"/>
        <v>3.1520485664674025E-2</v>
      </c>
      <c r="AL103" s="24">
        <f t="shared" si="78"/>
        <v>-1.0296383099184903E-2</v>
      </c>
      <c r="AM103" s="24">
        <f t="shared" si="79"/>
        <v>2.7511901779002867E-2</v>
      </c>
      <c r="AN103" s="24">
        <f t="shared" si="80"/>
        <v>2.107394530365414E-2</v>
      </c>
      <c r="AO103" s="24">
        <f t="shared" si="81"/>
        <v>2.2351429054950023E-2</v>
      </c>
      <c r="AP103" s="24">
        <f t="shared" si="82"/>
        <v>2.2790028984033261E-2</v>
      </c>
      <c r="AQ103" s="24">
        <f t="shared" si="83"/>
        <v>1.7785163084204969E-2</v>
      </c>
      <c r="AR103" s="24">
        <f t="shared" si="84"/>
        <v>1.7303663294285787E-2</v>
      </c>
      <c r="AS103" s="24" t="e">
        <f t="shared" si="85"/>
        <v>#DIV/0!</v>
      </c>
      <c r="AT103" s="24">
        <f t="shared" si="86"/>
        <v>1.760151742166971E-2</v>
      </c>
      <c r="AU103" s="21"/>
      <c r="AV103" s="24">
        <f t="shared" si="87"/>
        <v>0.68568602277271484</v>
      </c>
      <c r="AW103" s="24">
        <f t="shared" si="88"/>
        <v>0.51932722471332604</v>
      </c>
      <c r="AX103" s="24">
        <f t="shared" si="89"/>
        <v>0.67657112097967986</v>
      </c>
      <c r="AY103" s="24">
        <f t="shared" si="90"/>
        <v>0.50860242942981881</v>
      </c>
      <c r="AZ103" s="24">
        <f t="shared" si="91"/>
        <v>1.6411466648157145</v>
      </c>
      <c r="BA103" s="24">
        <f t="shared" si="92"/>
        <v>0.39549707602339179</v>
      </c>
      <c r="BB103" s="24">
        <f t="shared" si="93"/>
        <v>0.69692753623188408</v>
      </c>
      <c r="BC103" s="24">
        <f t="shared" si="94"/>
        <v>0.59255757819571553</v>
      </c>
      <c r="BD103" s="24">
        <f t="shared" si="95"/>
        <v>0.94505143950873283</v>
      </c>
      <c r="BE103" s="24">
        <f t="shared" si="96"/>
        <v>0.67365704495673473</v>
      </c>
      <c r="BF103" s="24">
        <f t="shared" si="97"/>
        <v>1.3189943172033751</v>
      </c>
      <c r="BG103" s="24">
        <f t="shared" si="98"/>
        <v>0.84763287137374954</v>
      </c>
      <c r="BH103" s="24">
        <f t="shared" si="99"/>
        <v>0.55910165484633589</v>
      </c>
      <c r="BI103" s="24">
        <f t="shared" si="100"/>
        <v>0.44440814757878555</v>
      </c>
      <c r="BJ103" s="24">
        <f t="shared" si="101"/>
        <v>0.62655930825218653</v>
      </c>
      <c r="BK103" s="24">
        <f t="shared" si="102"/>
        <v>1.0764750501164868</v>
      </c>
      <c r="BL103" s="24">
        <f t="shared" si="103"/>
        <v>0.6857018943650921</v>
      </c>
      <c r="BM103" s="24">
        <f t="shared" si="104"/>
        <v>0.58574303340573652</v>
      </c>
      <c r="BN103" s="24">
        <f t="shared" si="105"/>
        <v>0.62887133910466742</v>
      </c>
      <c r="BO103" s="24">
        <f t="shared" si="106"/>
        <v>0.53235105335965249</v>
      </c>
      <c r="BP103" s="24" t="e">
        <f t="shared" si="107"/>
        <v>#DIV/0!</v>
      </c>
      <c r="BQ103" s="24">
        <f t="shared" si="108"/>
        <v>0.62266993026899353</v>
      </c>
      <c r="BR103" s="21"/>
      <c r="BS103" s="35">
        <f t="shared" si="109"/>
        <v>45689</v>
      </c>
      <c r="BT103" s="24">
        <f t="shared" si="110"/>
        <v>7.848140820260122E-3</v>
      </c>
      <c r="BU103" s="24">
        <f t="shared" si="111"/>
        <v>2.2665143411495971E-4</v>
      </c>
      <c r="BV103" s="24">
        <f t="shared" si="112"/>
        <v>4.0856384268773494E-4</v>
      </c>
      <c r="BW103" s="24">
        <f t="shared" si="113"/>
        <v>3.1016428179369698E-3</v>
      </c>
      <c r="BX103" s="24">
        <f t="shared" si="114"/>
        <v>7.0510588325397509E-4</v>
      </c>
      <c r="BY103" s="24">
        <f t="shared" si="115"/>
        <v>1.847819149615144E-3</v>
      </c>
      <c r="BZ103" s="24">
        <f t="shared" si="116"/>
        <v>1.8108219195568038E-3</v>
      </c>
      <c r="CA103" s="24">
        <f t="shared" si="117"/>
        <v>6.3631304170230015E-4</v>
      </c>
      <c r="CB103" s="24">
        <f t="shared" si="118"/>
        <v>1.9197304093641846E-3</v>
      </c>
      <c r="CC103" s="24">
        <f t="shared" si="119"/>
        <v>4.097803193729982E-4</v>
      </c>
      <c r="CD103" s="24">
        <f t="shared" si="120"/>
        <v>2.3591988869174504E-3</v>
      </c>
      <c r="CE103" s="24">
        <f t="shared" si="121"/>
        <v>1.0775838960442176E-3</v>
      </c>
      <c r="CF103" s="24">
        <f t="shared" si="122"/>
        <v>2.2351352420826857E-2</v>
      </c>
      <c r="CG103" s="21"/>
    </row>
    <row r="104" spans="1:85" x14ac:dyDescent="0.25">
      <c r="A104" s="31">
        <f>+[1]NAC!A105</f>
        <v>45717</v>
      </c>
      <c r="B104" s="17">
        <f>+[1]GBA!B105</f>
        <v>8317.9</v>
      </c>
      <c r="C104" s="17">
        <f>+[1]GBA!C105</f>
        <v>9112.2999999999993</v>
      </c>
      <c r="D104" s="17">
        <f>+[1]GBA!D105</f>
        <v>6292.6</v>
      </c>
      <c r="E104" s="17">
        <f>+[1]GBA!E105</f>
        <v>7368.1</v>
      </c>
      <c r="F104" s="17">
        <f>+[1]GBA!F105</f>
        <v>7841.6</v>
      </c>
      <c r="G104" s="17">
        <f>+[1]GBA!G105</f>
        <v>7255.9</v>
      </c>
      <c r="H104" s="17">
        <f>+[1]GBA!H105</f>
        <v>8949.7000000000007</v>
      </c>
      <c r="I104" s="17">
        <f>+[1]GBA!I105</f>
        <v>8049.6</v>
      </c>
      <c r="J104" s="17">
        <f>+[1]GBA!J105</f>
        <v>7540.6</v>
      </c>
      <c r="K104" s="17">
        <f>+[1]GBA!K105</f>
        <v>7695.8</v>
      </c>
      <c r="L104" s="17">
        <f>+[1]GBA!L105</f>
        <v>7808.2</v>
      </c>
      <c r="M104" s="17">
        <f>+[1]GBA!M105</f>
        <v>9641.2999999999993</v>
      </c>
      <c r="N104" s="17">
        <f>+[1]GBA!N105</f>
        <v>8113.8</v>
      </c>
      <c r="O104" s="18">
        <f>+[1]GBA!R105</f>
        <v>8249.1</v>
      </c>
      <c r="P104" s="19">
        <f>+[1]GBA!S105</f>
        <v>8462.4</v>
      </c>
      <c r="Q104" s="20">
        <f>+[1]GBA!T105</f>
        <v>7924.2</v>
      </c>
      <c r="R104" s="18">
        <f t="shared" si="64"/>
        <v>8317.9033599999984</v>
      </c>
      <c r="S104" s="19">
        <f t="shared" si="41"/>
        <v>8416.6949778900835</v>
      </c>
      <c r="T104" s="19">
        <f t="shared" si="42"/>
        <v>8161.0492215241738</v>
      </c>
      <c r="U104" s="19">
        <f t="shared" si="43"/>
        <v>7538.3903764066736</v>
      </c>
      <c r="V104" s="19"/>
      <c r="W104" s="20">
        <f t="shared" si="44"/>
        <v>7907.0281592613946</v>
      </c>
      <c r="X104" s="21"/>
      <c r="Y104" s="41">
        <f t="shared" si="65"/>
        <v>3.854317534834939E-2</v>
      </c>
      <c r="Z104" s="24">
        <f t="shared" si="66"/>
        <v>6.2968795567220681E-2</v>
      </c>
      <c r="AA104" s="24">
        <f t="shared" si="67"/>
        <v>1.0161655402693759E-2</v>
      </c>
      <c r="AB104" s="24">
        <f t="shared" si="68"/>
        <v>5.5647090849177072E-2</v>
      </c>
      <c r="AC104" s="24">
        <f t="shared" si="69"/>
        <v>3.0406559617355722E-2</v>
      </c>
      <c r="AD104" s="24">
        <f t="shared" si="70"/>
        <v>1.3549567671010898E-2</v>
      </c>
      <c r="AE104" s="24">
        <f t="shared" si="71"/>
        <v>1.9142297531201669E-2</v>
      </c>
      <c r="AF104" s="24">
        <f t="shared" si="72"/>
        <v>1.669740066183345E-2</v>
      </c>
      <c r="AG104" s="24">
        <f t="shared" si="73"/>
        <v>3.0601227329260627E-2</v>
      </c>
      <c r="AH104" s="24">
        <f t="shared" si="74"/>
        <v>-2.7988700857801696E-3</v>
      </c>
      <c r="AI104" s="24">
        <f t="shared" si="75"/>
        <v>0.15965662686389837</v>
      </c>
      <c r="AJ104" s="24">
        <f t="shared" si="76"/>
        <v>3.7557978110908996E-2</v>
      </c>
      <c r="AK104" s="24">
        <f t="shared" si="77"/>
        <v>4.2623456393518389E-2</v>
      </c>
      <c r="AL104" s="24">
        <f t="shared" si="78"/>
        <v>9.7436375004988918E-2</v>
      </c>
      <c r="AM104" s="24">
        <f t="shared" si="79"/>
        <v>3.1798673429574542E-2</v>
      </c>
      <c r="AN104" s="24">
        <f t="shared" si="80"/>
        <v>3.3802559653494324E-2</v>
      </c>
      <c r="AO104" s="24">
        <f t="shared" si="81"/>
        <v>3.8546723784203651E-2</v>
      </c>
      <c r="AP104" s="24">
        <f t="shared" si="82"/>
        <v>4.21705380952766E-2</v>
      </c>
      <c r="AQ104" s="24">
        <f t="shared" si="83"/>
        <v>3.0010833874261733E-2</v>
      </c>
      <c r="AR104" s="24">
        <f t="shared" si="84"/>
        <v>2.5995813981578131E-2</v>
      </c>
      <c r="AS104" s="24" t="e">
        <f t="shared" si="85"/>
        <v>#DIV/0!</v>
      </c>
      <c r="AT104" s="24">
        <f t="shared" si="86"/>
        <v>2.9576553381145843E-2</v>
      </c>
      <c r="AU104" s="21"/>
      <c r="AV104" s="24">
        <f t="shared" si="87"/>
        <v>0.57036323818154355</v>
      </c>
      <c r="AW104" s="24">
        <f t="shared" si="88"/>
        <v>0.44793669457994989</v>
      </c>
      <c r="AX104" s="24">
        <f t="shared" si="89"/>
        <v>0.50583899684119848</v>
      </c>
      <c r="AY104" s="24">
        <f t="shared" si="90"/>
        <v>0.41893427311417963</v>
      </c>
      <c r="AZ104" s="24">
        <f t="shared" si="91"/>
        <v>1.3897117084171389</v>
      </c>
      <c r="BA104" s="24">
        <f t="shared" si="92"/>
        <v>0.34903134644703071</v>
      </c>
      <c r="BB104" s="24">
        <f t="shared" si="93"/>
        <v>0.53595455481567944</v>
      </c>
      <c r="BC104" s="24">
        <f t="shared" si="94"/>
        <v>0.44369316857076257</v>
      </c>
      <c r="BD104" s="24">
        <f t="shared" si="95"/>
        <v>0.73227659085688046</v>
      </c>
      <c r="BE104" s="24">
        <f t="shared" si="96"/>
        <v>0.53719239373601813</v>
      </c>
      <c r="BF104" s="24">
        <f t="shared" si="97"/>
        <v>0.82977526773369559</v>
      </c>
      <c r="BG104" s="24">
        <f t="shared" si="98"/>
        <v>0.7813354519252087</v>
      </c>
      <c r="BH104" s="24">
        <f t="shared" si="99"/>
        <v>0.48969999632798444</v>
      </c>
      <c r="BI104" s="24">
        <f t="shared" si="100"/>
        <v>0.41193687525674405</v>
      </c>
      <c r="BJ104" s="24">
        <f t="shared" si="101"/>
        <v>0.53010523270531218</v>
      </c>
      <c r="BK104" s="24">
        <f t="shared" si="102"/>
        <v>0.81601925060158131</v>
      </c>
      <c r="BL104" s="24">
        <f t="shared" si="103"/>
        <v>0.57035235162883513</v>
      </c>
      <c r="BM104" s="24">
        <f t="shared" si="104"/>
        <v>0.50403713702728825</v>
      </c>
      <c r="BN104" s="24">
        <f t="shared" si="105"/>
        <v>0.54675242754924103</v>
      </c>
      <c r="BO104" s="24">
        <f t="shared" si="106"/>
        <v>0.44441935681434863</v>
      </c>
      <c r="BP104" s="24" t="e">
        <f t="shared" si="107"/>
        <v>#DIV/0!</v>
      </c>
      <c r="BQ104" s="24">
        <f t="shared" si="108"/>
        <v>0.49209030578947499</v>
      </c>
      <c r="BR104" s="21"/>
      <c r="BS104" s="35">
        <f t="shared" si="109"/>
        <v>45717</v>
      </c>
      <c r="BT104" s="24">
        <f t="shared" si="110"/>
        <v>1.5797972331818389E-2</v>
      </c>
      <c r="BU104" s="24">
        <f t="shared" si="111"/>
        <v>2.5844154222644033E-4</v>
      </c>
      <c r="BV104" s="24">
        <f t="shared" si="112"/>
        <v>4.1171602656944577E-3</v>
      </c>
      <c r="BW104" s="24">
        <f t="shared" si="113"/>
        <v>3.0220796084502893E-3</v>
      </c>
      <c r="BX104" s="24">
        <f t="shared" si="114"/>
        <v>7.5936423113419566E-4</v>
      </c>
      <c r="BY104" s="24">
        <f t="shared" si="115"/>
        <v>1.8469759776257345E-3</v>
      </c>
      <c r="BZ104" s="24">
        <f t="shared" si="116"/>
        <v>1.9130474953803233E-3</v>
      </c>
      <c r="CA104" s="24">
        <f t="shared" si="117"/>
        <v>7.855453728212575E-4</v>
      </c>
      <c r="CB104" s="24">
        <f t="shared" si="118"/>
        <v>-2.0118863307196213E-4</v>
      </c>
      <c r="CC104" s="24">
        <f t="shared" si="119"/>
        <v>4.053463516955502E-3</v>
      </c>
      <c r="CD104" s="24">
        <f t="shared" si="120"/>
        <v>4.7235179543524946E-3</v>
      </c>
      <c r="CE104" s="24">
        <f t="shared" si="121"/>
        <v>1.4702279878140128E-3</v>
      </c>
      <c r="CF104" s="24">
        <f t="shared" si="122"/>
        <v>3.8546607651201145E-2</v>
      </c>
      <c r="CG104" s="21"/>
    </row>
    <row r="105" spans="1:85" x14ac:dyDescent="0.25">
      <c r="A105" s="31">
        <f>+[1]NAC!A106</f>
        <v>45748</v>
      </c>
      <c r="B105" s="17">
        <f>+[1]GBA!B106</f>
        <v>8547.2999999999993</v>
      </c>
      <c r="C105" s="17">
        <f>+[1]GBA!C106</f>
        <v>9367.5</v>
      </c>
      <c r="D105" s="17">
        <f>+[1]GBA!D106</f>
        <v>6489.2</v>
      </c>
      <c r="E105" s="17">
        <f>+[1]GBA!E106</f>
        <v>7716.8</v>
      </c>
      <c r="F105" s="17">
        <f>+[1]GBA!F106</f>
        <v>7977.6</v>
      </c>
      <c r="G105" s="17">
        <f>+[1]GBA!G106</f>
        <v>7340.2</v>
      </c>
      <c r="H105" s="17">
        <f>+[1]GBA!H106</f>
        <v>9211.1</v>
      </c>
      <c r="I105" s="17">
        <f>+[1]GBA!I106</f>
        <v>8185.8</v>
      </c>
      <c r="J105" s="17">
        <f>+[1]GBA!J106</f>
        <v>7709.6</v>
      </c>
      <c r="K105" s="17">
        <f>+[1]GBA!K106</f>
        <v>7900.3</v>
      </c>
      <c r="L105" s="17">
        <f>+[1]GBA!L106</f>
        <v>7943.9</v>
      </c>
      <c r="M105" s="17">
        <f>+[1]GBA!M106</f>
        <v>10044.799999999999</v>
      </c>
      <c r="N105" s="17">
        <f>+[1]GBA!N106</f>
        <v>8321.9</v>
      </c>
      <c r="O105" s="18">
        <f>+[1]GBA!R106</f>
        <v>8388.4</v>
      </c>
      <c r="P105" s="19">
        <f>+[1]GBA!S106</f>
        <v>8736.7000000000007</v>
      </c>
      <c r="Q105" s="20">
        <f>+[1]GBA!T106</f>
        <v>8062</v>
      </c>
      <c r="R105" s="18">
        <f t="shared" si="64"/>
        <v>8547.2853699999996</v>
      </c>
      <c r="S105" s="19">
        <f t="shared" si="41"/>
        <v>8681.2568698673422</v>
      </c>
      <c r="T105" s="19">
        <f t="shared" si="42"/>
        <v>8437.6755258126195</v>
      </c>
      <c r="U105" s="19">
        <f t="shared" si="43"/>
        <v>7761.6480015521929</v>
      </c>
      <c r="V105" s="19"/>
      <c r="W105" s="20">
        <f t="shared" si="44"/>
        <v>8109.3157337949588</v>
      </c>
      <c r="X105" s="21"/>
      <c r="Y105" s="41">
        <f t="shared" si="65"/>
        <v>2.7579076449584683E-2</v>
      </c>
      <c r="Z105" s="24">
        <f t="shared" si="66"/>
        <v>2.8006101642834569E-2</v>
      </c>
      <c r="AA105" s="24">
        <f t="shared" si="67"/>
        <v>3.1243047388996414E-2</v>
      </c>
      <c r="AB105" s="24">
        <f t="shared" si="68"/>
        <v>4.732563347402996E-2</v>
      </c>
      <c r="AC105" s="24">
        <f t="shared" si="69"/>
        <v>1.734339930626394E-2</v>
      </c>
      <c r="AD105" s="24">
        <f t="shared" si="70"/>
        <v>1.1618131451646363E-2</v>
      </c>
      <c r="AE105" s="24">
        <f t="shared" si="71"/>
        <v>2.9207682939092816E-2</v>
      </c>
      <c r="AF105" s="24">
        <f t="shared" si="72"/>
        <v>1.6920095408467395E-2</v>
      </c>
      <c r="AG105" s="24">
        <f t="shared" si="73"/>
        <v>2.2412009654404264E-2</v>
      </c>
      <c r="AH105" s="24">
        <f t="shared" si="74"/>
        <v>2.6572935887107185E-2</v>
      </c>
      <c r="AI105" s="24">
        <f t="shared" si="75"/>
        <v>1.7379165492687143E-2</v>
      </c>
      <c r="AJ105" s="24">
        <f t="shared" si="76"/>
        <v>4.1851202638648388E-2</v>
      </c>
      <c r="AK105" s="24">
        <f t="shared" si="77"/>
        <v>2.5647662007937111E-2</v>
      </c>
      <c r="AL105" s="24">
        <f t="shared" si="78"/>
        <v>1.6886690669285054E-2</v>
      </c>
      <c r="AM105" s="24">
        <f t="shared" si="79"/>
        <v>3.2413972395538115E-2</v>
      </c>
      <c r="AN105" s="24">
        <f t="shared" si="80"/>
        <v>1.7389768052295418E-2</v>
      </c>
      <c r="AO105" s="24">
        <f t="shared" si="81"/>
        <v>2.7576902504431233E-2</v>
      </c>
      <c r="AP105" s="24">
        <f t="shared" si="82"/>
        <v>3.1432990345050982E-2</v>
      </c>
      <c r="AQ105" s="24">
        <f t="shared" si="83"/>
        <v>3.3895924014140766E-2</v>
      </c>
      <c r="AR105" s="24">
        <f t="shared" si="84"/>
        <v>2.961608698910867E-2</v>
      </c>
      <c r="AS105" s="24" t="e">
        <f t="shared" si="85"/>
        <v>#DIV/0!</v>
      </c>
      <c r="AT105" s="24">
        <f t="shared" si="86"/>
        <v>2.5583262188920708E-2</v>
      </c>
      <c r="AU105" s="21"/>
      <c r="AV105" s="24">
        <f t="shared" si="87"/>
        <v>0.47734029314159265</v>
      </c>
      <c r="AW105" s="24">
        <f t="shared" si="88"/>
        <v>0.40784213532116986</v>
      </c>
      <c r="AX105" s="24">
        <f t="shared" si="89"/>
        <v>0.47274295311152459</v>
      </c>
      <c r="AY105" s="24">
        <f t="shared" si="90"/>
        <v>0.34854866050364364</v>
      </c>
      <c r="AZ105" s="24">
        <f t="shared" si="91"/>
        <v>0.73128757134486455</v>
      </c>
      <c r="BA105" s="24">
        <f t="shared" si="92"/>
        <v>0.28282563484157364</v>
      </c>
      <c r="BB105" s="24">
        <f t="shared" si="93"/>
        <v>0.44309013144495468</v>
      </c>
      <c r="BC105" s="24">
        <f t="shared" si="94"/>
        <v>0.39866042442675043</v>
      </c>
      <c r="BD105" s="24">
        <f t="shared" si="95"/>
        <v>0.54690102128854923</v>
      </c>
      <c r="BE105" s="24">
        <f t="shared" si="96"/>
        <v>0.47564346819081771</v>
      </c>
      <c r="BF105" s="24">
        <f t="shared" si="97"/>
        <v>0.71704312114989732</v>
      </c>
      <c r="BG105" s="24">
        <f t="shared" si="98"/>
        <v>0.72109041687370401</v>
      </c>
      <c r="BH105" s="24">
        <f t="shared" si="99"/>
        <v>0.45205981399731265</v>
      </c>
      <c r="BI105" s="24">
        <f t="shared" si="100"/>
        <v>0.31874420286437455</v>
      </c>
      <c r="BJ105" s="24">
        <f t="shared" si="101"/>
        <v>0.48474754856142632</v>
      </c>
      <c r="BK105" s="24">
        <f t="shared" si="102"/>
        <v>0.53972498090145149</v>
      </c>
      <c r="BL105" s="24">
        <f t="shared" si="103"/>
        <v>0.47734080819663172</v>
      </c>
      <c r="BM105" s="24">
        <f t="shared" si="104"/>
        <v>0.45275633992442943</v>
      </c>
      <c r="BN105" s="24">
        <f t="shared" si="105"/>
        <v>0.48504858818891283</v>
      </c>
      <c r="BO105" s="24">
        <f t="shared" si="106"/>
        <v>0.38187771375512791</v>
      </c>
      <c r="BP105" s="24" t="e">
        <f t="shared" si="107"/>
        <v>#DIV/0!</v>
      </c>
      <c r="BQ105" s="24">
        <f t="shared" si="108"/>
        <v>0.42087296681624542</v>
      </c>
      <c r="BR105" s="21"/>
      <c r="BS105" s="35">
        <f t="shared" si="109"/>
        <v>45748</v>
      </c>
      <c r="BT105" s="24">
        <f t="shared" si="110"/>
        <v>7.1915844143353698E-3</v>
      </c>
      <c r="BU105" s="24">
        <f t="shared" si="111"/>
        <v>7.728897918945866E-4</v>
      </c>
      <c r="BV105" s="24">
        <f t="shared" si="112"/>
        <v>3.5591471405042119E-3</v>
      </c>
      <c r="BW105" s="24">
        <f t="shared" si="113"/>
        <v>1.7102393633008333E-3</v>
      </c>
      <c r="BX105" s="24">
        <f t="shared" si="114"/>
        <v>6.3545005349908176E-4</v>
      </c>
      <c r="BY105" s="24">
        <f t="shared" si="115"/>
        <v>2.7655057165871157E-3</v>
      </c>
      <c r="BZ105" s="24">
        <f t="shared" si="116"/>
        <v>1.8977842965171472E-3</v>
      </c>
      <c r="CA105" s="24">
        <f t="shared" si="117"/>
        <v>5.7092535375515463E-4</v>
      </c>
      <c r="CB105" s="24">
        <f t="shared" si="118"/>
        <v>1.8340807174887894E-3</v>
      </c>
      <c r="CC105" s="24">
        <f t="shared" si="119"/>
        <v>4.926892605104648E-4</v>
      </c>
      <c r="CD105" s="24">
        <f t="shared" si="120"/>
        <v>5.2584666802919008E-3</v>
      </c>
      <c r="CE105" s="24">
        <f t="shared" si="121"/>
        <v>8.8815085538416908E-4</v>
      </c>
      <c r="CF105" s="24">
        <f t="shared" si="122"/>
        <v>2.7576913644068821E-2</v>
      </c>
      <c r="CG105" s="21"/>
    </row>
    <row r="106" spans="1:85" x14ac:dyDescent="0.25">
      <c r="A106" s="31">
        <f>+[1]NAC!A107</f>
        <v>45778</v>
      </c>
      <c r="B106" s="17">
        <f>+[1]GBA!B107</f>
        <v>8675.6</v>
      </c>
      <c r="C106" s="17">
        <f>+[1]GBA!C107</f>
        <v>9405.7000000000007</v>
      </c>
      <c r="D106" s="17">
        <f>+[1]GBA!D107</f>
        <v>6521.1</v>
      </c>
      <c r="E106" s="17">
        <f>+[1]GBA!E107</f>
        <v>7730.1</v>
      </c>
      <c r="F106" s="17">
        <f>+[1]GBA!F107</f>
        <v>8208.9</v>
      </c>
      <c r="G106" s="17">
        <f>+[1]GBA!G107</f>
        <v>7445</v>
      </c>
      <c r="H106" s="17">
        <f>+[1]GBA!H107</f>
        <v>9435.5</v>
      </c>
      <c r="I106" s="17">
        <f>+[1]GBA!I107</f>
        <v>8229.2999999999993</v>
      </c>
      <c r="J106" s="17">
        <f>+[1]GBA!J107</f>
        <v>8052.3</v>
      </c>
      <c r="K106" s="17">
        <f>+[1]GBA!K107</f>
        <v>7981.2</v>
      </c>
      <c r="L106" s="17">
        <f>+[1]GBA!L107</f>
        <v>8077.9</v>
      </c>
      <c r="M106" s="17">
        <f>+[1]GBA!M107</f>
        <v>10350.1</v>
      </c>
      <c r="N106" s="17">
        <f>+[1]GBA!N107</f>
        <v>8569.2999999999993</v>
      </c>
      <c r="O106" s="18">
        <f>+[1]GBA!R107</f>
        <v>8142.7</v>
      </c>
      <c r="P106" s="19">
        <f>+[1]GBA!S107</f>
        <v>8922</v>
      </c>
      <c r="Q106" s="20">
        <f>+[1]GBA!T107</f>
        <v>8190.8</v>
      </c>
      <c r="R106" s="18">
        <f t="shared" si="64"/>
        <v>8675.5545700000002</v>
      </c>
      <c r="S106" s="19">
        <f t="shared" si="41"/>
        <v>8784.8729469361988</v>
      </c>
      <c r="T106" s="19">
        <f t="shared" si="42"/>
        <v>8589.580715651462</v>
      </c>
      <c r="U106" s="19">
        <f t="shared" si="43"/>
        <v>7849.0285603414832</v>
      </c>
      <c r="V106" s="19"/>
      <c r="W106" s="20">
        <f t="shared" si="44"/>
        <v>8226.6142335064451</v>
      </c>
      <c r="X106" s="21"/>
      <c r="Y106" s="41">
        <f t="shared" si="65"/>
        <v>1.5010588138944625E-2</v>
      </c>
      <c r="Z106" s="24">
        <f t="shared" si="66"/>
        <v>4.0779290098746923E-3</v>
      </c>
      <c r="AA106" s="24">
        <f t="shared" si="67"/>
        <v>4.9158601984837791E-3</v>
      </c>
      <c r="AB106" s="24">
        <f t="shared" si="68"/>
        <v>1.7235123367198568E-3</v>
      </c>
      <c r="AC106" s="24">
        <f t="shared" si="69"/>
        <v>2.8993682310469282E-2</v>
      </c>
      <c r="AD106" s="24">
        <f t="shared" si="70"/>
        <v>1.4277540121522492E-2</v>
      </c>
      <c r="AE106" s="24">
        <f t="shared" si="71"/>
        <v>2.4361911172389838E-2</v>
      </c>
      <c r="AF106" s="24">
        <f t="shared" si="72"/>
        <v>5.3140804808324837E-3</v>
      </c>
      <c r="AG106" s="24">
        <f t="shared" si="73"/>
        <v>4.4451073985680267E-2</v>
      </c>
      <c r="AH106" s="24">
        <f t="shared" si="74"/>
        <v>1.024011746389375E-2</v>
      </c>
      <c r="AI106" s="24">
        <f t="shared" si="75"/>
        <v>1.6868288875741211E-2</v>
      </c>
      <c r="AJ106" s="24">
        <f t="shared" si="76"/>
        <v>3.039383561643838E-2</v>
      </c>
      <c r="AK106" s="24">
        <f t="shared" si="77"/>
        <v>2.9728787896994735E-2</v>
      </c>
      <c r="AL106" s="24">
        <f t="shared" si="78"/>
        <v>-2.9290448714891948E-2</v>
      </c>
      <c r="AM106" s="24">
        <f t="shared" si="79"/>
        <v>2.1209381116439774E-2</v>
      </c>
      <c r="AN106" s="24">
        <f t="shared" si="80"/>
        <v>1.5976184569585827E-2</v>
      </c>
      <c r="AO106" s="24">
        <f t="shared" si="81"/>
        <v>1.5007010348596861E-2</v>
      </c>
      <c r="AP106" s="24">
        <f t="shared" si="82"/>
        <v>1.1935607783765567E-2</v>
      </c>
      <c r="AQ106" s="24">
        <f t="shared" si="83"/>
        <v>1.800320353326379E-2</v>
      </c>
      <c r="AR106" s="24">
        <f t="shared" si="84"/>
        <v>1.1257990412836927E-2</v>
      </c>
      <c r="AS106" s="24" t="e">
        <f t="shared" si="85"/>
        <v>#DIV/0!</v>
      </c>
      <c r="AT106" s="24">
        <f t="shared" si="86"/>
        <v>1.4464660590616019E-2</v>
      </c>
      <c r="AU106" s="21"/>
      <c r="AV106" s="24">
        <f t="shared" si="87"/>
        <v>0.43769057404215839</v>
      </c>
      <c r="AW106" s="24">
        <f t="shared" si="88"/>
        <v>0.34066450959989747</v>
      </c>
      <c r="AX106" s="24">
        <f t="shared" si="89"/>
        <v>0.38012698412698431</v>
      </c>
      <c r="AY106" s="24">
        <f t="shared" si="90"/>
        <v>0.31885961919060946</v>
      </c>
      <c r="AZ106" s="24">
        <f t="shared" si="91"/>
        <v>0.74534901026938516</v>
      </c>
      <c r="BA106" s="24">
        <f t="shared" si="92"/>
        <v>0.26197135350453427</v>
      </c>
      <c r="BB106" s="24">
        <f t="shared" si="93"/>
        <v>0.47681207055766839</v>
      </c>
      <c r="BC106" s="24">
        <f t="shared" si="94"/>
        <v>0.35181352257047083</v>
      </c>
      <c r="BD106" s="24">
        <f t="shared" si="95"/>
        <v>0.4852257636122177</v>
      </c>
      <c r="BE106" s="24">
        <f t="shared" si="96"/>
        <v>0.41272678998141421</v>
      </c>
      <c r="BF106" s="24">
        <f t="shared" si="97"/>
        <v>0.60377620711562874</v>
      </c>
      <c r="BG106" s="24">
        <f t="shared" si="98"/>
        <v>0.67661828549212744</v>
      </c>
      <c r="BH106" s="24">
        <f t="shared" si="99"/>
        <v>0.42781211989936185</v>
      </c>
      <c r="BI106" s="24">
        <f t="shared" si="100"/>
        <v>0.18099147183384567</v>
      </c>
      <c r="BJ106" s="24">
        <f t="shared" si="101"/>
        <v>0.45917833311526901</v>
      </c>
      <c r="BK106" s="24">
        <f t="shared" si="102"/>
        <v>0.51356345627910405</v>
      </c>
      <c r="BL106" s="24">
        <f t="shared" si="103"/>
        <v>0.43768133492112171</v>
      </c>
      <c r="BM106" s="24">
        <f t="shared" si="104"/>
        <v>0.40108697416408834</v>
      </c>
      <c r="BN106" s="24">
        <f t="shared" si="105"/>
        <v>0.44834282289823912</v>
      </c>
      <c r="BO106" s="24">
        <f t="shared" si="106"/>
        <v>0.34664282263046076</v>
      </c>
      <c r="BP106" s="24" t="e">
        <f t="shared" si="107"/>
        <v>#DIV/0!</v>
      </c>
      <c r="BQ106" s="24">
        <f t="shared" si="108"/>
        <v>0.39122571137431494</v>
      </c>
      <c r="BR106" s="21"/>
      <c r="BS106" s="35">
        <f t="shared" si="109"/>
        <v>45778</v>
      </c>
      <c r="BT106" s="24">
        <f t="shared" si="110"/>
        <v>1.047591637125194E-3</v>
      </c>
      <c r="BU106" s="24">
        <f t="shared" si="111"/>
        <v>1.2204204836615281E-4</v>
      </c>
      <c r="BV106" s="24">
        <f t="shared" si="112"/>
        <v>1.3210838510406978E-4</v>
      </c>
      <c r="BW106" s="24">
        <f t="shared" si="113"/>
        <v>2.8305991365694342E-3</v>
      </c>
      <c r="BX106" s="24">
        <f t="shared" si="114"/>
        <v>7.6877610473482995E-4</v>
      </c>
      <c r="BY106" s="24">
        <f t="shared" si="115"/>
        <v>2.3103436172826467E-3</v>
      </c>
      <c r="BZ106" s="24">
        <f t="shared" si="116"/>
        <v>5.8985293601486965E-4</v>
      </c>
      <c r="CA106" s="24">
        <f t="shared" si="117"/>
        <v>1.1266563710177477E-3</v>
      </c>
      <c r="CB106" s="24">
        <f t="shared" si="118"/>
        <v>7.0608730242298432E-4</v>
      </c>
      <c r="CC106" s="24">
        <f t="shared" si="119"/>
        <v>4.7345945503258347E-4</v>
      </c>
      <c r="CD106" s="24">
        <f t="shared" si="120"/>
        <v>3.8719268072958854E-3</v>
      </c>
      <c r="CE106" s="24">
        <f t="shared" si="121"/>
        <v>1.0275408608566433E-3</v>
      </c>
      <c r="CF106" s="24">
        <f t="shared" si="122"/>
        <v>1.5006984661823042E-2</v>
      </c>
      <c r="CG106" s="21"/>
    </row>
    <row r="107" spans="1:85" x14ac:dyDescent="0.25">
      <c r="A107" s="31">
        <f>+[1]NAC!A108</f>
        <v>45809</v>
      </c>
      <c r="B107" s="17">
        <f>+[1]GBA!B108</f>
        <v>8851.2000000000007</v>
      </c>
      <c r="C107" s="17">
        <f>+[1]GBA!C108</f>
        <v>9489.2000000000007</v>
      </c>
      <c r="D107" s="17">
        <f>+[1]GBA!D108</f>
        <v>6719.8</v>
      </c>
      <c r="E107" s="17">
        <f>+[1]GBA!E108</f>
        <v>7721.6</v>
      </c>
      <c r="F107" s="17">
        <f>+[1]GBA!F108</f>
        <v>8559</v>
      </c>
      <c r="G107" s="17">
        <f>+[1]GBA!G108</f>
        <v>7600.2</v>
      </c>
      <c r="H107" s="17">
        <f>+[1]GBA!H108</f>
        <v>9643.9</v>
      </c>
      <c r="I107" s="17">
        <f>+[1]GBA!I108</f>
        <v>8407.7999999999993</v>
      </c>
      <c r="J107" s="17">
        <f>+[1]GBA!J108</f>
        <v>8212.6</v>
      </c>
      <c r="K107" s="17">
        <f>+[1]GBA!K108</f>
        <v>8305.5</v>
      </c>
      <c r="L107" s="17">
        <f>+[1]GBA!L108</f>
        <v>8379.9</v>
      </c>
      <c r="M107" s="17">
        <f>+[1]GBA!M108</f>
        <v>10577.4</v>
      </c>
      <c r="N107" s="17">
        <f>+[1]GBA!N108</f>
        <v>8637.2999999999993</v>
      </c>
      <c r="O107" s="18">
        <f>+[1]GBA!R108</f>
        <v>8157</v>
      </c>
      <c r="P107" s="19">
        <f>+[1]GBA!S108</f>
        <v>9108</v>
      </c>
      <c r="Q107" s="20">
        <f>+[1]GBA!T108</f>
        <v>8408.7000000000007</v>
      </c>
      <c r="R107" s="18">
        <f t="shared" si="64"/>
        <v>8851.1525899999997</v>
      </c>
      <c r="S107" s="19">
        <f t="shared" si="41"/>
        <v>8921.2048799747317</v>
      </c>
      <c r="T107" s="19">
        <f t="shared" si="42"/>
        <v>8754.1682327232993</v>
      </c>
      <c r="U107" s="19">
        <f t="shared" si="43"/>
        <v>7987.2364377182776</v>
      </c>
      <c r="V107" s="19"/>
      <c r="W107" s="20">
        <f t="shared" si="44"/>
        <v>8396.3937103289081</v>
      </c>
      <c r="X107" s="21"/>
      <c r="Y107" s="41">
        <f t="shared" si="65"/>
        <v>2.024067499654203E-2</v>
      </c>
      <c r="Z107" s="24">
        <f t="shared" si="66"/>
        <v>8.8775955006006324E-3</v>
      </c>
      <c r="AA107" s="24">
        <f t="shared" si="67"/>
        <v>3.047031942463696E-2</v>
      </c>
      <c r="AB107" s="24">
        <f t="shared" si="68"/>
        <v>-1.0995976766148274E-3</v>
      </c>
      <c r="AC107" s="24">
        <f t="shared" si="69"/>
        <v>4.264883236487238E-2</v>
      </c>
      <c r="AD107" s="24">
        <f t="shared" si="70"/>
        <v>2.084620550705174E-2</v>
      </c>
      <c r="AE107" s="24">
        <f t="shared" si="71"/>
        <v>2.2086799851624095E-2</v>
      </c>
      <c r="AF107" s="24">
        <f t="shared" si="72"/>
        <v>2.169078779483069E-2</v>
      </c>
      <c r="AG107" s="24">
        <f t="shared" si="73"/>
        <v>1.9907355662357462E-2</v>
      </c>
      <c r="AH107" s="24">
        <f t="shared" si="74"/>
        <v>4.063298752067368E-2</v>
      </c>
      <c r="AI107" s="24">
        <f t="shared" si="75"/>
        <v>3.7385954270293009E-2</v>
      </c>
      <c r="AJ107" s="24">
        <f t="shared" si="76"/>
        <v>2.196114047207276E-2</v>
      </c>
      <c r="AK107" s="24">
        <f t="shared" si="77"/>
        <v>7.935303933810145E-3</v>
      </c>
      <c r="AL107" s="24">
        <f t="shared" si="78"/>
        <v>1.7561742419591742E-3</v>
      </c>
      <c r="AM107" s="24">
        <f t="shared" si="79"/>
        <v>2.0847343644922578E-2</v>
      </c>
      <c r="AN107" s="24">
        <f t="shared" si="80"/>
        <v>2.6603018020217917E-2</v>
      </c>
      <c r="AO107" s="24">
        <f t="shared" si="81"/>
        <v>2.0240552760421249E-2</v>
      </c>
      <c r="AP107" s="24">
        <f t="shared" si="82"/>
        <v>1.551894192005121E-2</v>
      </c>
      <c r="AQ107" s="24">
        <f t="shared" si="83"/>
        <v>1.9161298149505068E-2</v>
      </c>
      <c r="AR107" s="24">
        <f t="shared" si="84"/>
        <v>1.7608278058142357E-2</v>
      </c>
      <c r="AS107" s="24" t="e">
        <f t="shared" si="85"/>
        <v>#DIV/0!</v>
      </c>
      <c r="AT107" s="24">
        <f t="shared" si="86"/>
        <v>2.0637831312298793E-2</v>
      </c>
      <c r="AU107" s="21"/>
      <c r="AV107" s="24">
        <f t="shared" si="87"/>
        <v>0.40559940289974761</v>
      </c>
      <c r="AW107" s="24">
        <f t="shared" si="88"/>
        <v>0.32377272156578285</v>
      </c>
      <c r="AX107" s="24">
        <f t="shared" si="89"/>
        <v>0.39160868124585813</v>
      </c>
      <c r="AY107" s="24">
        <f t="shared" si="90"/>
        <v>0.29424582222892681</v>
      </c>
      <c r="AZ107" s="24">
        <f t="shared" si="91"/>
        <v>0.62876553312146766</v>
      </c>
      <c r="BA107" s="24">
        <f t="shared" si="92"/>
        <v>0.26027260969057786</v>
      </c>
      <c r="BB107" s="24">
        <f t="shared" si="93"/>
        <v>0.43889411097682873</v>
      </c>
      <c r="BC107" s="24">
        <f t="shared" si="94"/>
        <v>0.3311484753491023</v>
      </c>
      <c r="BD107" s="24">
        <f t="shared" si="95"/>
        <v>0.43760393509198803</v>
      </c>
      <c r="BE107" s="24">
        <f t="shared" si="96"/>
        <v>0.38920483056233901</v>
      </c>
      <c r="BF107" s="24">
        <f t="shared" si="97"/>
        <v>0.58404219122150391</v>
      </c>
      <c r="BG107" s="24">
        <f t="shared" si="98"/>
        <v>0.59723962973589217</v>
      </c>
      <c r="BH107" s="24">
        <f t="shared" si="99"/>
        <v>0.40231844527787231</v>
      </c>
      <c r="BI107" s="24">
        <f t="shared" si="100"/>
        <v>0.15638157614936432</v>
      </c>
      <c r="BJ107" s="24">
        <f t="shared" si="101"/>
        <v>0.43428553431387984</v>
      </c>
      <c r="BK107" s="24">
        <f t="shared" si="102"/>
        <v>0.44977586206896558</v>
      </c>
      <c r="BL107" s="24">
        <f t="shared" si="103"/>
        <v>0.40558936290032976</v>
      </c>
      <c r="BM107" s="24">
        <f t="shared" si="104"/>
        <v>0.37600082081055719</v>
      </c>
      <c r="BN107" s="24">
        <f t="shared" si="105"/>
        <v>0.41362139466558356</v>
      </c>
      <c r="BO107" s="24">
        <f t="shared" si="106"/>
        <v>0.32854312674345731</v>
      </c>
      <c r="BP107" s="24" t="e">
        <f t="shared" si="107"/>
        <v>#DIV/0!</v>
      </c>
      <c r="BQ107" s="24">
        <f t="shared" si="108"/>
        <v>0.36781043652421852</v>
      </c>
      <c r="BR107" s="21"/>
      <c r="BS107" s="35">
        <f t="shared" si="109"/>
        <v>45809</v>
      </c>
      <c r="BT107" s="24">
        <f t="shared" si="110"/>
        <v>2.2560284014938449E-3</v>
      </c>
      <c r="BU107" s="24">
        <f t="shared" si="111"/>
        <v>7.4893840195490728E-4</v>
      </c>
      <c r="BV107" s="24">
        <f t="shared" si="112"/>
        <v>-8.3181566692793577E-5</v>
      </c>
      <c r="BW107" s="24">
        <f t="shared" si="113"/>
        <v>4.2210867259901376E-3</v>
      </c>
      <c r="BX107" s="24">
        <f t="shared" si="114"/>
        <v>1.1216561390566633E-3</v>
      </c>
      <c r="BY107" s="24">
        <f t="shared" si="115"/>
        <v>2.1138826133062804E-3</v>
      </c>
      <c r="BZ107" s="24">
        <f t="shared" si="116"/>
        <v>2.3846362211259161E-3</v>
      </c>
      <c r="CA107" s="24">
        <f t="shared" si="117"/>
        <v>5.1920674074415658E-4</v>
      </c>
      <c r="CB107" s="24">
        <f t="shared" si="118"/>
        <v>2.788600212089079E-3</v>
      </c>
      <c r="CC107" s="24">
        <f t="shared" si="119"/>
        <v>1.0512702291484164E-3</v>
      </c>
      <c r="CD107" s="24">
        <f t="shared" si="120"/>
        <v>2.8400710037346029E-3</v>
      </c>
      <c r="CE107" s="24">
        <f t="shared" si="121"/>
        <v>2.7825164830098205E-4</v>
      </c>
      <c r="CF107" s="24">
        <f t="shared" si="122"/>
        <v>2.0240446770252194E-2</v>
      </c>
      <c r="CG107" s="21"/>
    </row>
    <row r="108" spans="1:85" x14ac:dyDescent="0.25">
      <c r="A108" s="31">
        <f>+[1]NAC!A109</f>
        <v>45839</v>
      </c>
      <c r="B108" s="17">
        <f>+[1]GBA!B109</f>
        <v>9016.6</v>
      </c>
      <c r="C108" s="17">
        <f>+[1]GBA!C109</f>
        <v>9683</v>
      </c>
      <c r="D108" s="17">
        <f>+[1]GBA!D109</f>
        <v>6742.1</v>
      </c>
      <c r="E108" s="17">
        <f>+[1]GBA!E109</f>
        <v>7597</v>
      </c>
      <c r="F108" s="17">
        <f>+[1]GBA!F109</f>
        <v>8591.1</v>
      </c>
      <c r="G108" s="17">
        <f>+[1]GBA!G109</f>
        <v>7722</v>
      </c>
      <c r="H108" s="17">
        <f>+[1]GBA!H109</f>
        <v>9764.1</v>
      </c>
      <c r="I108" s="17">
        <f>+[1]GBA!I109</f>
        <v>8669.4</v>
      </c>
      <c r="J108" s="17">
        <f>+[1]GBA!J109</f>
        <v>8416.6</v>
      </c>
      <c r="K108" s="17">
        <f>+[1]GBA!K109</f>
        <v>8673</v>
      </c>
      <c r="L108" s="17">
        <f>+[1]GBA!L109</f>
        <v>8517.6</v>
      </c>
      <c r="M108" s="17">
        <f>+[1]GBA!M109</f>
        <v>10877</v>
      </c>
      <c r="N108" s="17">
        <f>+[1]GBA!N109</f>
        <v>8865.4</v>
      </c>
      <c r="O108" s="18">
        <f>+[1]GBA!R109</f>
        <v>8480.6</v>
      </c>
      <c r="P108" s="19">
        <f>+[1]GBA!S109</f>
        <v>9240.2999999999993</v>
      </c>
      <c r="Q108" s="20">
        <f>+[1]GBA!T109</f>
        <v>8599.7000000000007</v>
      </c>
      <c r="R108" s="18">
        <f t="shared" si="64"/>
        <v>9016.5021699999998</v>
      </c>
      <c r="S108" s="19">
        <f t="shared" si="41"/>
        <v>9096.8270214782078</v>
      </c>
      <c r="T108" s="19">
        <f t="shared" si="42"/>
        <v>8931.8464900300478</v>
      </c>
      <c r="U108" s="19">
        <f t="shared" si="43"/>
        <v>8113.6290259992247</v>
      </c>
      <c r="V108" s="19"/>
      <c r="W108" s="20">
        <f t="shared" si="44"/>
        <v>8556.7309867282165</v>
      </c>
      <c r="X108" s="21"/>
      <c r="Y108" s="41">
        <f t="shared" si="65"/>
        <v>1.8686731742588503E-2</v>
      </c>
      <c r="Z108" s="24">
        <f t="shared" si="66"/>
        <v>2.0423217974117946E-2</v>
      </c>
      <c r="AA108" s="24">
        <f t="shared" si="67"/>
        <v>3.3185511473556861E-3</v>
      </c>
      <c r="AB108" s="24">
        <f t="shared" si="68"/>
        <v>-1.6136552009946126E-2</v>
      </c>
      <c r="AC108" s="24">
        <f t="shared" si="69"/>
        <v>3.7504381352961857E-3</v>
      </c>
      <c r="AD108" s="24">
        <f t="shared" si="70"/>
        <v>1.6025894055419654E-2</v>
      </c>
      <c r="AE108" s="24">
        <f t="shared" si="71"/>
        <v>1.2463837244268472E-2</v>
      </c>
      <c r="AF108" s="24">
        <f t="shared" si="72"/>
        <v>3.1113965603368321E-2</v>
      </c>
      <c r="AG108" s="24">
        <f t="shared" si="73"/>
        <v>2.4839880184107432E-2</v>
      </c>
      <c r="AH108" s="24">
        <f t="shared" si="74"/>
        <v>4.4247787610619538E-2</v>
      </c>
      <c r="AI108" s="24">
        <f t="shared" si="75"/>
        <v>1.6432176994952252E-2</v>
      </c>
      <c r="AJ108" s="24">
        <f t="shared" si="76"/>
        <v>2.8324541002514803E-2</v>
      </c>
      <c r="AK108" s="24">
        <f t="shared" si="77"/>
        <v>2.640871568661507E-2</v>
      </c>
      <c r="AL108" s="24">
        <f t="shared" si="78"/>
        <v>3.9671447836214346E-2</v>
      </c>
      <c r="AM108" s="24">
        <f t="shared" si="79"/>
        <v>1.4525691699604604E-2</v>
      </c>
      <c r="AN108" s="24">
        <f t="shared" si="80"/>
        <v>2.271456943403849E-2</v>
      </c>
      <c r="AO108" s="24">
        <f t="shared" si="81"/>
        <v>1.868113540227645E-2</v>
      </c>
      <c r="AP108" s="24">
        <f t="shared" si="82"/>
        <v>1.968592178593398E-2</v>
      </c>
      <c r="AQ108" s="24">
        <f t="shared" si="83"/>
        <v>2.0296417955801171E-2</v>
      </c>
      <c r="AR108" s="24">
        <f t="shared" si="84"/>
        <v>1.5824320372448408E-2</v>
      </c>
      <c r="AS108" s="24" t="e">
        <f t="shared" si="85"/>
        <v>#DIV/0!</v>
      </c>
      <c r="AT108" s="24">
        <f t="shared" si="86"/>
        <v>1.9095969285250147E-2</v>
      </c>
      <c r="AU108" s="21"/>
      <c r="AV108" s="24">
        <f t="shared" si="87"/>
        <v>0.37630699250530442</v>
      </c>
      <c r="AW108" s="24">
        <f t="shared" si="88"/>
        <v>0.30331785449895676</v>
      </c>
      <c r="AX108" s="24">
        <f t="shared" si="89"/>
        <v>0.31220319190346446</v>
      </c>
      <c r="AY108" s="24">
        <f t="shared" si="90"/>
        <v>0.2631351423250865</v>
      </c>
      <c r="AZ108" s="24">
        <f t="shared" si="91"/>
        <v>0.55776971894832283</v>
      </c>
      <c r="BA108" s="24">
        <f t="shared" si="92"/>
        <v>0.24102020153319503</v>
      </c>
      <c r="BB108" s="24">
        <f t="shared" si="93"/>
        <v>0.37644670623229071</v>
      </c>
      <c r="BC108" s="24">
        <f t="shared" si="94"/>
        <v>0.34959602721173155</v>
      </c>
      <c r="BD108" s="24">
        <f t="shared" si="95"/>
        <v>0.4192536633897106</v>
      </c>
      <c r="BE108" s="24">
        <f t="shared" si="96"/>
        <v>0.37618609374504142</v>
      </c>
      <c r="BF108" s="24">
        <f t="shared" si="97"/>
        <v>0.56280503467762655</v>
      </c>
      <c r="BG108" s="24">
        <f t="shared" si="98"/>
        <v>0.53569209916981975</v>
      </c>
      <c r="BH108" s="24">
        <f t="shared" si="99"/>
        <v>0.39093462196212569</v>
      </c>
      <c r="BI108" s="24">
        <f t="shared" si="100"/>
        <v>0.13633744690544147</v>
      </c>
      <c r="BJ108" s="24">
        <f t="shared" si="101"/>
        <v>0.40055474718079287</v>
      </c>
      <c r="BK108" s="24">
        <f t="shared" si="102"/>
        <v>0.43216147351241552</v>
      </c>
      <c r="BL108" s="24">
        <f t="shared" si="103"/>
        <v>0.37629351754262697</v>
      </c>
      <c r="BM108" s="24">
        <f t="shared" si="104"/>
        <v>0.34757272059607547</v>
      </c>
      <c r="BN108" s="24">
        <f t="shared" si="105"/>
        <v>0.38267340952740958</v>
      </c>
      <c r="BO108" s="24">
        <f t="shared" si="106"/>
        <v>0.30911585911101191</v>
      </c>
      <c r="BP108" s="24" t="e">
        <f t="shared" si="107"/>
        <v>#DIV/0!</v>
      </c>
      <c r="BQ108" s="24">
        <f t="shared" si="108"/>
        <v>0.34923476624500083</v>
      </c>
      <c r="BR108" s="21"/>
      <c r="BS108" s="35">
        <f t="shared" si="109"/>
        <v>45839</v>
      </c>
      <c r="BT108" s="24">
        <f t="shared" si="110"/>
        <v>5.1322668112798071E-3</v>
      </c>
      <c r="BU108" s="24">
        <f t="shared" si="111"/>
        <v>8.2385439262473554E-5</v>
      </c>
      <c r="BV108" s="24">
        <f t="shared" si="112"/>
        <v>-1.195153199566164E-3</v>
      </c>
      <c r="BW108" s="24">
        <f t="shared" si="113"/>
        <v>3.7934517353579604E-4</v>
      </c>
      <c r="BX108" s="24">
        <f t="shared" si="114"/>
        <v>8.6280504338394923E-4</v>
      </c>
      <c r="BY108" s="24">
        <f t="shared" si="115"/>
        <v>1.1950469992769413E-3</v>
      </c>
      <c r="BZ108" s="24">
        <f t="shared" si="116"/>
        <v>3.4254609544468592E-3</v>
      </c>
      <c r="CA108" s="24">
        <f t="shared" si="117"/>
        <v>6.4764099783080247E-4</v>
      </c>
      <c r="CB108" s="24">
        <f t="shared" si="118"/>
        <v>3.0973766268980476E-3</v>
      </c>
      <c r="CC108" s="24">
        <f t="shared" si="119"/>
        <v>4.6982781995661853E-4</v>
      </c>
      <c r="CD108" s="24">
        <f t="shared" si="120"/>
        <v>3.6691793203181534E-3</v>
      </c>
      <c r="CE108" s="24">
        <f t="shared" si="121"/>
        <v>9.1485335321764413E-4</v>
      </c>
      <c r="CF108" s="24">
        <f t="shared" si="122"/>
        <v>1.8681035339840928E-2</v>
      </c>
      <c r="CG108" s="21"/>
    </row>
    <row r="109" spans="1:85" x14ac:dyDescent="0.25">
      <c r="A109" s="31">
        <f>+[1]NAC!A110</f>
        <v>45870</v>
      </c>
      <c r="B109" s="17">
        <f>+[1]GBA!B110</f>
        <v>9185.2999999999993</v>
      </c>
      <c r="C109" s="17">
        <f>+[1]GBA!C110</f>
        <v>9828</v>
      </c>
      <c r="D109" s="17">
        <f>+[1]GBA!D110</f>
        <v>6976.4</v>
      </c>
      <c r="E109" s="17">
        <f>+[1]GBA!E110</f>
        <v>7607.4</v>
      </c>
      <c r="F109" s="17">
        <f>+[1]GBA!F110</f>
        <v>8785</v>
      </c>
      <c r="G109" s="17">
        <f>+[1]GBA!G110</f>
        <v>7786.5</v>
      </c>
      <c r="H109" s="17">
        <f>+[1]GBA!H110</f>
        <v>9927.9</v>
      </c>
      <c r="I109" s="17">
        <f>+[1]GBA!I110</f>
        <v>9016.2000000000007</v>
      </c>
      <c r="J109" s="17">
        <f>+[1]GBA!J110</f>
        <v>8584</v>
      </c>
      <c r="K109" s="17">
        <f>+[1]GBA!K110</f>
        <v>8656.6</v>
      </c>
      <c r="L109" s="17">
        <f>+[1]GBA!L110</f>
        <v>8633.7999999999993</v>
      </c>
      <c r="M109" s="17">
        <f>+[1]GBA!M110</f>
        <v>11185.9</v>
      </c>
      <c r="N109" s="17">
        <f>+[1]GBA!N110</f>
        <v>9056.4</v>
      </c>
      <c r="O109" s="18">
        <f>+[1]GBA!R110</f>
        <v>8439.1</v>
      </c>
      <c r="P109" s="19">
        <f>+[1]GBA!S110</f>
        <v>9428.4</v>
      </c>
      <c r="Q109" s="20">
        <f>+[1]GBA!T110</f>
        <v>8806.4</v>
      </c>
      <c r="R109" s="18">
        <f t="shared" ref="R109" si="123">+SUMPRODUCT($C$3:$N$3,C109:N109)</f>
        <v>9185.2243500000004</v>
      </c>
      <c r="S109" s="19">
        <f t="shared" si="41"/>
        <v>9232.0426563487053</v>
      </c>
      <c r="T109" s="19">
        <f t="shared" si="42"/>
        <v>9051.9473641081677</v>
      </c>
      <c r="U109" s="19">
        <f t="shared" si="43"/>
        <v>8154.3126503686472</v>
      </c>
      <c r="V109" s="19"/>
      <c r="W109" s="20">
        <f t="shared" si="44"/>
        <v>8697.7309290248122</v>
      </c>
      <c r="X109" s="21"/>
      <c r="Y109" s="41">
        <f t="shared" ref="Y109" si="124">+B109/B108-1</f>
        <v>1.8709935008761391E-2</v>
      </c>
      <c r="Z109" s="24">
        <f t="shared" ref="Z109" si="125">+C109/C108-1</f>
        <v>1.4974697924197145E-2</v>
      </c>
      <c r="AA109" s="24">
        <f t="shared" ref="AA109" si="126">+D109/D108-1</f>
        <v>3.4751783568917505E-2</v>
      </c>
      <c r="AB109" s="24">
        <f t="shared" ref="AB109" si="127">+E109/E108-1</f>
        <v>1.3689614321441557E-3</v>
      </c>
      <c r="AC109" s="24">
        <f t="shared" ref="AC109" si="128">+F109/F108-1</f>
        <v>2.2569868817730043E-2</v>
      </c>
      <c r="AD109" s="24">
        <f t="shared" ref="AD109" si="129">+G109/G108-1</f>
        <v>8.3527583527582827E-3</v>
      </c>
      <c r="AE109" s="24">
        <f t="shared" ref="AE109" si="130">+H109/H108-1</f>
        <v>1.6775739699511405E-2</v>
      </c>
      <c r="AF109" s="24">
        <f t="shared" ref="AF109" si="131">+I109/I108-1</f>
        <v>4.0002768357672025E-2</v>
      </c>
      <c r="AG109" s="24">
        <f t="shared" ref="AG109" si="132">+J109/J108-1</f>
        <v>1.988926644963529E-2</v>
      </c>
      <c r="AH109" s="24">
        <f t="shared" ref="AH109" si="133">+K109/K108-1</f>
        <v>-1.8909258618701186E-3</v>
      </c>
      <c r="AI109" s="24">
        <f t="shared" ref="AI109" si="134">+L109/L108-1</f>
        <v>1.3642340565417355E-2</v>
      </c>
      <c r="AJ109" s="24">
        <f t="shared" ref="AJ109" si="135">+M109/M108-1</f>
        <v>2.8399374827617896E-2</v>
      </c>
      <c r="AK109" s="24">
        <f t="shared" ref="AK109" si="136">+N109/N108-1</f>
        <v>2.1544431159338462E-2</v>
      </c>
      <c r="AL109" s="24">
        <f t="shared" ref="AL109" si="137">+O109/O108-1</f>
        <v>-4.893521684786406E-3</v>
      </c>
      <c r="AM109" s="24">
        <f t="shared" ref="AM109" si="138">+P109/P108-1</f>
        <v>2.0356481932404913E-2</v>
      </c>
      <c r="AN109" s="24">
        <f t="shared" ref="AN109" si="139">+Q109/Q108-1</f>
        <v>2.4035722176354968E-2</v>
      </c>
      <c r="AO109" s="24">
        <f t="shared" ref="AO109" si="140">+R109/R108-1</f>
        <v>1.8712597947503351E-2</v>
      </c>
      <c r="AP109" s="24">
        <f t="shared" ref="AP109" si="141">+S109/S108-1</f>
        <v>1.4864043754074352E-2</v>
      </c>
      <c r="AQ109" s="24">
        <f t="shared" ref="AQ109" si="142">+T109/T108-1</f>
        <v>1.3446365677262762E-2</v>
      </c>
      <c r="AR109" s="24">
        <f t="shared" ref="AR109" si="143">+U109/U108-1</f>
        <v>5.0142327482629589E-3</v>
      </c>
      <c r="AS109" s="24" t="e">
        <f t="shared" ref="AS109" si="144">+V109/V108-1</f>
        <v>#DIV/0!</v>
      </c>
      <c r="AT109" s="24">
        <f t="shared" ref="AT109" si="145">+W109/W108-1</f>
        <v>1.647824882134219E-2</v>
      </c>
      <c r="AU109" s="21"/>
      <c r="AV109" s="24">
        <f t="shared" ref="AV109" si="146">+B109/B97-1</f>
        <v>0.34634439493433389</v>
      </c>
      <c r="AW109" s="24">
        <f t="shared" ref="AW109" si="147">+C109/C97-1</f>
        <v>0.28598346069297609</v>
      </c>
      <c r="AX109" s="24">
        <f t="shared" ref="AX109" si="148">+D109/D97-1</f>
        <v>0.31657513823623784</v>
      </c>
      <c r="AY109" s="24">
        <f t="shared" ref="AY109" si="149">+E109/E97-1</f>
        <v>0.23901040733562429</v>
      </c>
      <c r="AZ109" s="24">
        <f t="shared" ref="AZ109" si="150">+F109/F97-1</f>
        <v>0.50114486859642526</v>
      </c>
      <c r="BA109" s="24">
        <f t="shared" ref="BA109" si="151">+G109/G97-1</f>
        <v>0.20060134145401287</v>
      </c>
      <c r="BB109" s="24">
        <f t="shared" ref="BB109" si="152">+H109/H97-1</f>
        <v>0.34006883984612268</v>
      </c>
      <c r="BC109" s="24">
        <f t="shared" ref="BC109" si="153">+I109/I97-1</f>
        <v>0.31297509829619941</v>
      </c>
      <c r="BD109" s="24">
        <f t="shared" ref="BD109" si="154">+J109/J97-1</f>
        <v>0.38393576887111847</v>
      </c>
      <c r="BE109" s="24">
        <f t="shared" ref="BE109" si="155">+K109/K97-1</f>
        <v>0.33174363865727208</v>
      </c>
      <c r="BF109" s="24">
        <f t="shared" ref="BF109" si="156">+L109/L97-1</f>
        <v>0.48507834941603445</v>
      </c>
      <c r="BG109" s="24">
        <f t="shared" ref="BG109" si="157">+M109/M97-1</f>
        <v>0.50981265522081842</v>
      </c>
      <c r="BH109" s="24">
        <f t="shared" ref="BH109" si="158">+N109/N97-1</f>
        <v>0.3860422405876951</v>
      </c>
      <c r="BI109" s="24">
        <f t="shared" ref="BI109" si="159">+O109/O97-1</f>
        <v>0.14400553085348666</v>
      </c>
      <c r="BJ109" s="24">
        <f t="shared" ref="BJ109" si="160">+P109/P97-1</f>
        <v>0.37024764562260204</v>
      </c>
      <c r="BK109" s="24">
        <f t="shared" ref="BK109" si="161">+Q109/Q97-1</f>
        <v>0.37578503358850179</v>
      </c>
      <c r="BL109" s="24">
        <f t="shared" ref="BL109" si="162">+R109/R97-1</f>
        <v>0.34633389650831825</v>
      </c>
      <c r="BM109" s="24">
        <f t="shared" ref="BM109" si="163">+S109/S97-1</f>
        <v>0.3247941472952689</v>
      </c>
      <c r="BN109" s="24">
        <f t="shared" ref="BN109" si="164">+T109/T97-1</f>
        <v>0.35377762332365803</v>
      </c>
      <c r="BO109" s="24">
        <f t="shared" ref="BO109" si="165">+U109/U97-1</f>
        <v>0.2775892437788483</v>
      </c>
      <c r="BP109" s="24" t="e">
        <f t="shared" ref="BP109" si="166">+V109/V97-1</f>
        <v>#DIV/0!</v>
      </c>
      <c r="BQ109" s="24">
        <f t="shared" ref="BQ109" si="167">+W109/W97-1</f>
        <v>0.31356948338080781</v>
      </c>
      <c r="BR109" s="21"/>
      <c r="BS109" s="35">
        <f t="shared" ref="BS109" si="168">+A109</f>
        <v>45870</v>
      </c>
      <c r="BT109" s="24">
        <f t="shared" ref="BT109" si="169">(C109-C108)/$B108*C$3</f>
        <v>3.7694918261872547E-3</v>
      </c>
      <c r="BU109" s="24">
        <f t="shared" ref="BU109" si="170">(D109-D108)/$B108*D$3</f>
        <v>8.4972273362464521E-4</v>
      </c>
      <c r="BV109" s="24">
        <f t="shared" ref="BV109" si="171">(E109-E108)/$B108*E$3</f>
        <v>9.792604751236264E-5</v>
      </c>
      <c r="BW109" s="24">
        <f t="shared" ref="BW109" si="172">(F109-F108)/$B108*F$3</f>
        <v>2.2493999955637339E-3</v>
      </c>
      <c r="BX109" s="24">
        <f t="shared" ref="BX109" si="173">(G109-G108)/$B108*G$3</f>
        <v>4.4852272475212385E-4</v>
      </c>
      <c r="BY109" s="24">
        <f t="shared" ref="BY109" si="174">(H109-H108)/$B108*H$3</f>
        <v>1.5986513763502799E-3</v>
      </c>
      <c r="BZ109" s="24">
        <f t="shared" ref="BZ109" si="175">(I109-I108)/$B108*I$3</f>
        <v>4.4577911851474087E-3</v>
      </c>
      <c r="CA109" s="24">
        <f t="shared" ref="CA109" si="176">(J109-J108)/$B108*J$3</f>
        <v>5.2169775746955496E-4</v>
      </c>
      <c r="CB109" s="24">
        <f t="shared" ref="CB109" si="177">(K109-K108)/$B108*K$3</f>
        <v>-1.3568750970432012E-4</v>
      </c>
      <c r="CC109" s="24">
        <f t="shared" ref="CC109" si="178">(L109-L108)/$B108*L$3</f>
        <v>3.8919770201627745E-4</v>
      </c>
      <c r="CD109" s="24">
        <f t="shared" ref="CD109" si="179">(M109-M108)/$B108*M$3</f>
        <v>3.713679213894368E-3</v>
      </c>
      <c r="CE109" s="24">
        <f t="shared" ref="CE109" si="180">(N109-N108)/$B108*N$3</f>
        <v>7.5200186323004221E-4</v>
      </c>
      <c r="CF109" s="24">
        <f t="shared" ref="CF109" si="181">+SUM(BT109:CE109)</f>
        <v>1.8712394916043731E-2</v>
      </c>
      <c r="CG109" s="21"/>
    </row>
    <row r="110" spans="1:85" x14ac:dyDescent="0.25">
      <c r="A110" s="31">
        <f>+[1]NAC!A111</f>
        <v>45901</v>
      </c>
      <c r="B110" s="17">
        <f>+[1]GBA!B111</f>
        <v>9377.7999999999993</v>
      </c>
      <c r="C110" s="17">
        <f>+[1]GBA!C111</f>
        <v>10022.200000000001</v>
      </c>
      <c r="D110" s="17">
        <f>+[1]GBA!D111</f>
        <v>7105.7</v>
      </c>
      <c r="E110" s="17">
        <f>+[1]GBA!E111</f>
        <v>7802</v>
      </c>
      <c r="F110" s="17">
        <f>+[1]GBA!F111</f>
        <v>9033.5</v>
      </c>
      <c r="G110" s="17">
        <f>+[1]GBA!G111</f>
        <v>7987.2</v>
      </c>
      <c r="H110" s="17">
        <f>+[1]GBA!H111</f>
        <v>10126</v>
      </c>
      <c r="I110" s="17">
        <f>+[1]GBA!I111</f>
        <v>9276.6</v>
      </c>
      <c r="J110" s="17">
        <f>+[1]GBA!J111</f>
        <v>8763.2000000000007</v>
      </c>
      <c r="K110" s="17">
        <f>+[1]GBA!K111</f>
        <v>8834.9</v>
      </c>
      <c r="L110" s="17">
        <f>+[1]GBA!L111</f>
        <v>8924</v>
      </c>
      <c r="M110" s="17">
        <f>+[1]GBA!M111</f>
        <v>11238.6</v>
      </c>
      <c r="N110" s="17">
        <f>+[1]GBA!N111</f>
        <v>9259.6</v>
      </c>
      <c r="O110" s="18">
        <f>+[1]GBA!R111</f>
        <v>8637.9</v>
      </c>
      <c r="P110" s="19">
        <f>+[1]GBA!S111</f>
        <v>9608.7999999999993</v>
      </c>
      <c r="Q110" s="20">
        <f>+[1]GBA!T111</f>
        <v>9031.5</v>
      </c>
      <c r="R110" s="18">
        <f t="shared" ref="R110" si="182">+SUMPRODUCT($C$3:$N$3,C110:N110)</f>
        <v>9377.7116499999993</v>
      </c>
      <c r="S110" s="19">
        <f t="shared" si="41"/>
        <v>9397.9957201516117</v>
      </c>
      <c r="T110" s="19">
        <f t="shared" si="42"/>
        <v>9203.0888281890202</v>
      </c>
      <c r="U110" s="19">
        <f t="shared" si="43"/>
        <v>8346.8629414047355</v>
      </c>
      <c r="V110" s="19"/>
      <c r="W110" s="20">
        <f t="shared" si="44"/>
        <v>8911.2968647816888</v>
      </c>
      <c r="X110" s="21"/>
      <c r="Y110" s="41">
        <f t="shared" ref="Y110" si="183">+B110/B109-1</f>
        <v>2.0957399322831138E-2</v>
      </c>
      <c r="Z110" s="24">
        <f t="shared" ref="Z110" si="184">+C110/C109-1</f>
        <v>1.9759869759869764E-2</v>
      </c>
      <c r="AA110" s="24">
        <f t="shared" ref="AA110" si="185">+D110/D109-1</f>
        <v>1.8533914339774027E-2</v>
      </c>
      <c r="AB110" s="24">
        <f t="shared" ref="AB110" si="186">+E110/E109-1</f>
        <v>2.558035596918784E-2</v>
      </c>
      <c r="AC110" s="24">
        <f t="shared" ref="AC110" si="187">+F110/F109-1</f>
        <v>2.8286852589641365E-2</v>
      </c>
      <c r="AD110" s="24">
        <f t="shared" ref="AD110" si="188">+G110/G109-1</f>
        <v>2.5775380466191544E-2</v>
      </c>
      <c r="AE110" s="24">
        <f t="shared" ref="AE110" si="189">+H110/H109-1</f>
        <v>1.9953867383837531E-2</v>
      </c>
      <c r="AF110" s="24">
        <f t="shared" ref="AF110" si="190">+I110/I109-1</f>
        <v>2.8881346908897321E-2</v>
      </c>
      <c r="AG110" s="24">
        <f t="shared" ref="AG110" si="191">+J110/J109-1</f>
        <v>2.0876048462255437E-2</v>
      </c>
      <c r="AH110" s="24">
        <f t="shared" ref="AH110" si="192">+K110/K109-1</f>
        <v>2.0597001132084181E-2</v>
      </c>
      <c r="AI110" s="24">
        <f t="shared" ref="AI110" si="193">+L110/L109-1</f>
        <v>3.3612082744562066E-2</v>
      </c>
      <c r="AJ110" s="24">
        <f t="shared" ref="AJ110" si="194">+M110/M109-1</f>
        <v>4.711288318329343E-3</v>
      </c>
      <c r="AK110" s="24">
        <f t="shared" ref="AK110" si="195">+N110/N109-1</f>
        <v>2.2437171503025599E-2</v>
      </c>
      <c r="AL110" s="24">
        <f t="shared" ref="AL110" si="196">+O110/O109-1</f>
        <v>2.3557014373570606E-2</v>
      </c>
      <c r="AM110" s="24">
        <f t="shared" ref="AM110" si="197">+P110/P109-1</f>
        <v>1.9133681218446386E-2</v>
      </c>
      <c r="AN110" s="24">
        <f t="shared" ref="AN110" si="198">+Q110/Q109-1</f>
        <v>2.5560955668604723E-2</v>
      </c>
      <c r="AO110" s="24">
        <f t="shared" ref="AO110" si="199">+R110/R109-1</f>
        <v>2.0956189273700021E-2</v>
      </c>
      <c r="AP110" s="24">
        <f t="shared" ref="AP110" si="200">+S110/S109-1</f>
        <v>1.7975768741577802E-2</v>
      </c>
      <c r="AQ110" s="24">
        <f t="shared" ref="AQ110" si="201">+T110/T109-1</f>
        <v>1.6697121403969062E-2</v>
      </c>
      <c r="AR110" s="24">
        <f t="shared" ref="AR110" si="202">+U110/U109-1</f>
        <v>2.3613307373906434E-2</v>
      </c>
      <c r="AS110" s="24" t="e">
        <f t="shared" ref="AS110" si="203">+V110/V109-1</f>
        <v>#DIV/0!</v>
      </c>
      <c r="AT110" s="24">
        <f t="shared" ref="AT110" si="204">+W110/W109-1</f>
        <v>2.4554212759582583E-2</v>
      </c>
      <c r="AU110" s="21"/>
      <c r="AV110" s="24">
        <f t="shared" ref="AV110" si="205">+B110/B98-1</f>
        <v>0.32529677784058775</v>
      </c>
      <c r="AW110" s="24">
        <f t="shared" ref="AW110" si="206">+C110/C98-1</f>
        <v>0.28313723481890229</v>
      </c>
      <c r="AX110" s="24">
        <f t="shared" ref="AX110" si="207">+D110/D98-1</f>
        <v>0.3065070697041572</v>
      </c>
      <c r="AY110" s="24">
        <f t="shared" ref="AY110" si="208">+E110/E98-1</f>
        <v>0.18382520294363092</v>
      </c>
      <c r="AZ110" s="24">
        <f t="shared" ref="AZ110" si="209">+F110/F98-1</f>
        <v>0.44441246542268265</v>
      </c>
      <c r="BA110" s="24">
        <f t="shared" ref="BA110" si="210">+G110/G98-1</f>
        <v>0.19814589802439131</v>
      </c>
      <c r="BB110" s="24">
        <f t="shared" ref="BB110" si="211">+H110/H98-1</f>
        <v>0.32348712586589978</v>
      </c>
      <c r="BC110" s="24">
        <f t="shared" ref="BC110" si="212">+I110/I98-1</f>
        <v>0.29353691696297846</v>
      </c>
      <c r="BD110" s="24">
        <f t="shared" ref="BD110" si="213">+J110/J98-1</f>
        <v>0.37074925699984362</v>
      </c>
      <c r="BE110" s="24">
        <f t="shared" ref="BE110" si="214">+K110/K98-1</f>
        <v>0.33512157526483599</v>
      </c>
      <c r="BF110" s="24">
        <f t="shared" ref="BF110" si="215">+L110/L98-1</f>
        <v>0.47949202559766557</v>
      </c>
      <c r="BG110" s="24">
        <f t="shared" ref="BG110" si="216">+M110/M98-1</f>
        <v>0.45772209035371025</v>
      </c>
      <c r="BH110" s="24">
        <f t="shared" ref="BH110" si="217">+N110/N98-1</f>
        <v>0.3695404593927023</v>
      </c>
      <c r="BI110" s="24">
        <f t="shared" ref="BI110" si="218">+O110/O98-1</f>
        <v>0.1293144022591779</v>
      </c>
      <c r="BJ110" s="24">
        <f t="shared" ref="BJ110" si="219">+P110/P98-1</f>
        <v>0.35008149272185674</v>
      </c>
      <c r="BK110" s="24">
        <f t="shared" ref="BK110" si="220">+Q110/Q98-1</f>
        <v>0.34856878350330733</v>
      </c>
      <c r="BL110" s="24">
        <f t="shared" ref="BL110" si="221">+R110/R98-1</f>
        <v>0.32527820310989486</v>
      </c>
      <c r="BM110" s="24">
        <f t="shared" ref="BM110" si="222">+S110/S98-1</f>
        <v>0.30626707812994569</v>
      </c>
      <c r="BN110" s="24">
        <f t="shared" ref="BN110" si="223">+T110/T98-1</f>
        <v>0.32287703259363654</v>
      </c>
      <c r="BO110" s="24">
        <f t="shared" ref="BO110" si="224">+U110/U98-1</f>
        <v>0.25701940583004346</v>
      </c>
      <c r="BP110" s="24" t="e">
        <f t="shared" ref="BP110" si="225">+V110/V98-1</f>
        <v>#DIV/0!</v>
      </c>
      <c r="BQ110" s="24">
        <f t="shared" ref="BQ110" si="226">+W110/W98-1</f>
        <v>0.29505235658731777</v>
      </c>
      <c r="BR110" s="21"/>
      <c r="BS110" s="35">
        <f t="shared" ref="BS110" si="227">+A110</f>
        <v>45901</v>
      </c>
      <c r="BT110" s="24">
        <f t="shared" ref="BT110" si="228">(C110-C109)/$B109*C$3</f>
        <v>4.9557967622179105E-3</v>
      </c>
      <c r="BU110" s="24">
        <f t="shared" ref="BU110" si="229">(D110-D109)/$B109*D$3</f>
        <v>4.6031267351093663E-4</v>
      </c>
      <c r="BV110" s="24">
        <f t="shared" ref="BV110" si="230">(E110-E109)/$B109*E$3</f>
        <v>1.7986935647175415E-3</v>
      </c>
      <c r="BW110" s="24">
        <f t="shared" ref="BW110" si="231">(F110-F109)/$B109*F$3</f>
        <v>2.8298585783806734E-3</v>
      </c>
      <c r="BX110" s="24">
        <f t="shared" ref="BX110" si="232">(G110-G109)/$B109*G$3</f>
        <v>1.3700031572185982E-3</v>
      </c>
      <c r="BY110" s="24">
        <f t="shared" ref="BY110" si="233">(H110-H109)/$B109*H$3</f>
        <v>1.8979020826755829E-3</v>
      </c>
      <c r="BZ110" s="24">
        <f t="shared" ref="BZ110" si="234">(I110-I109)/$B109*I$3</f>
        <v>3.2857239284508903E-3</v>
      </c>
      <c r="CA110" s="24">
        <f t="shared" ref="CA110" si="235">(J110-J109)/$B109*J$3</f>
        <v>5.482150827953383E-4</v>
      </c>
      <c r="CB110" s="24">
        <f t="shared" ref="CB110" si="236">(K110-K109)/$B109*K$3</f>
        <v>1.4480942375317025E-3</v>
      </c>
      <c r="CC110" s="24">
        <f t="shared" ref="CC110" si="237">(L110-L109)/$B109*L$3</f>
        <v>9.5413758940916707E-4</v>
      </c>
      <c r="CD110" s="24">
        <f t="shared" ref="CD110" si="238">(M110-M109)/$B109*M$3</f>
        <v>6.2193722578468634E-4</v>
      </c>
      <c r="CE110" s="24">
        <f t="shared" ref="CE110" si="239">(N110-N109)/$B109*N$3</f>
        <v>7.8534179613077703E-4</v>
      </c>
      <c r="CF110" s="24">
        <f t="shared" ref="CF110" si="240">+SUM(BT110:CE110)</f>
        <v>2.0956016678823807E-2</v>
      </c>
      <c r="CG110" s="21"/>
    </row>
    <row r="111" spans="1:85" x14ac:dyDescent="0.25">
      <c r="A111" s="31">
        <f>+[1]NAC!A112</f>
        <v>45931</v>
      </c>
      <c r="B111" s="17">
        <f>+[1]GBA!B112</f>
        <v>9602.5</v>
      </c>
      <c r="C111" s="17">
        <f>+[1]GBA!C112</f>
        <v>10266.4</v>
      </c>
      <c r="D111" s="17">
        <f>+[1]GBA!D112</f>
        <v>7264.3</v>
      </c>
      <c r="E111" s="17">
        <f>+[1]GBA!E112</f>
        <v>8053</v>
      </c>
      <c r="F111" s="17">
        <f>+[1]GBA!F112</f>
        <v>9238.2000000000007</v>
      </c>
      <c r="G111" s="17">
        <f>+[1]GBA!G112</f>
        <v>8147.6</v>
      </c>
      <c r="H111" s="17">
        <f>+[1]GBA!H112</f>
        <v>10275.5</v>
      </c>
      <c r="I111" s="17">
        <f>+[1]GBA!I112</f>
        <v>9591.2999999999993</v>
      </c>
      <c r="J111" s="17">
        <f>+[1]GBA!J112</f>
        <v>8966.7999999999993</v>
      </c>
      <c r="K111" s="17">
        <f>+[1]GBA!K112</f>
        <v>8965.7999999999993</v>
      </c>
      <c r="L111" s="17">
        <f>+[1]GBA!L112</f>
        <v>9063.7000000000007</v>
      </c>
      <c r="M111" s="17">
        <f>+[1]GBA!M112</f>
        <v>11538.5</v>
      </c>
      <c r="N111" s="17">
        <f>+[1]GBA!N112</f>
        <v>9476.2000000000007</v>
      </c>
      <c r="O111" s="18">
        <f>+[1]GBA!R112</f>
        <v>8894.9</v>
      </c>
      <c r="P111" s="19">
        <f>+[1]GBA!S112</f>
        <v>9836.1</v>
      </c>
      <c r="Q111" s="20">
        <f>+[1]GBA!T112</f>
        <v>9234.1</v>
      </c>
      <c r="R111" s="18">
        <f t="shared" ref="R111" si="241">+SUMPRODUCT($C$3:$N$3,C111:N111)</f>
        <v>9602.4503800000002</v>
      </c>
      <c r="S111" s="19">
        <f t="shared" si="41"/>
        <v>9625.0286955148476</v>
      </c>
      <c r="T111" s="19">
        <f t="shared" si="42"/>
        <v>9425.2428298279156</v>
      </c>
      <c r="U111" s="19">
        <f t="shared" si="43"/>
        <v>8536.3135428793175</v>
      </c>
      <c r="V111" s="19"/>
      <c r="W111" s="20">
        <f t="shared" si="44"/>
        <v>9119.7816695518359</v>
      </c>
      <c r="X111" s="21"/>
      <c r="Y111" s="41">
        <f t="shared" ref="Y111" si="242">+B111/B110-1</f>
        <v>2.3960843694683209E-2</v>
      </c>
      <c r="Z111" s="24">
        <f t="shared" ref="Z111" si="243">+C111/C110-1</f>
        <v>2.4365907684939403E-2</v>
      </c>
      <c r="AA111" s="24">
        <f t="shared" ref="AA111" si="244">+D111/D110-1</f>
        <v>2.232010920810068E-2</v>
      </c>
      <c r="AB111" s="24">
        <f t="shared" ref="AB111" si="245">+E111/E110-1</f>
        <v>3.2171238144065528E-2</v>
      </c>
      <c r="AC111" s="24">
        <f t="shared" ref="AC111" si="246">+F111/F110-1</f>
        <v>2.266009852216766E-2</v>
      </c>
      <c r="AD111" s="24">
        <f t="shared" ref="AD111" si="247">+G111/G110-1</f>
        <v>2.0082131410256387E-2</v>
      </c>
      <c r="AE111" s="24">
        <f t="shared" ref="AE111" si="248">+H111/H110-1</f>
        <v>1.4763973928500818E-2</v>
      </c>
      <c r="AF111" s="24">
        <f t="shared" ref="AF111" si="249">+I111/I110-1</f>
        <v>3.3924067007308656E-2</v>
      </c>
      <c r="AG111" s="24">
        <f t="shared" ref="AG111" si="250">+J111/J110-1</f>
        <v>2.3233522001095297E-2</v>
      </c>
      <c r="AH111" s="24">
        <f t="shared" ref="AH111" si="251">+K111/K110-1</f>
        <v>1.4816240138541437E-2</v>
      </c>
      <c r="AI111" s="24">
        <f t="shared" ref="AI111" si="252">+L111/L110-1</f>
        <v>1.5654415060511129E-2</v>
      </c>
      <c r="AJ111" s="24">
        <f t="shared" ref="AJ111" si="253">+M111/M110-1</f>
        <v>2.6684818393750032E-2</v>
      </c>
      <c r="AK111" s="24">
        <f t="shared" ref="AK111" si="254">+N111/N110-1</f>
        <v>2.3391939176638399E-2</v>
      </c>
      <c r="AL111" s="24">
        <f t="shared" ref="AL111" si="255">+O111/O110-1</f>
        <v>2.9752601905555842E-2</v>
      </c>
      <c r="AM111" s="24">
        <f t="shared" ref="AM111" si="256">+P111/P110-1</f>
        <v>2.3655399217384243E-2</v>
      </c>
      <c r="AN111" s="24">
        <f t="shared" ref="AN111" si="257">+Q111/Q110-1</f>
        <v>2.2432597021535772E-2</v>
      </c>
      <c r="AO111" s="24">
        <f t="shared" ref="AO111" si="258">+R111/R110-1</f>
        <v>2.3965199441806417E-2</v>
      </c>
      <c r="AP111" s="24">
        <f t="shared" ref="AP111" si="259">+S111/S110-1</f>
        <v>2.4157595100455342E-2</v>
      </c>
      <c r="AQ111" s="24">
        <f t="shared" ref="AQ111" si="260">+T111/T110-1</f>
        <v>2.413906958698897E-2</v>
      </c>
      <c r="AR111" s="24">
        <f t="shared" ref="AR111" si="261">+U111/U110-1</f>
        <v>2.2697222034737008E-2</v>
      </c>
      <c r="AS111" s="24" t="e">
        <f t="shared" ref="AS111" si="262">+V111/V110-1</f>
        <v>#DIV/0!</v>
      </c>
      <c r="AT111" s="24">
        <f t="shared" ref="AT111" si="263">+W111/W110-1</f>
        <v>2.3395562726015617E-2</v>
      </c>
      <c r="AU111" s="21"/>
      <c r="AV111" s="24">
        <f t="shared" ref="AV111" si="264">+B111/B99-1</f>
        <v>0.31982242014404294</v>
      </c>
      <c r="AW111" s="24">
        <f t="shared" ref="AW111" si="265">+C111/C99-1</f>
        <v>0.2988866396761134</v>
      </c>
      <c r="AX111" s="24">
        <f t="shared" ref="AX111" si="266">+D111/D99-1</f>
        <v>0.28934523703874615</v>
      </c>
      <c r="AY111" s="24">
        <f t="shared" ref="AY111" si="267">+E111/E99-1</f>
        <v>0.16969512106555129</v>
      </c>
      <c r="AZ111" s="24">
        <f t="shared" ref="AZ111" si="268">+F111/F99-1</f>
        <v>0.4112093854543788</v>
      </c>
      <c r="BA111" s="24">
        <f t="shared" ref="BA111" si="269">+G111/G99-1</f>
        <v>0.19111734865429875</v>
      </c>
      <c r="BB111" s="24">
        <f t="shared" ref="BB111" si="270">+H111/H99-1</f>
        <v>0.29305246202826329</v>
      </c>
      <c r="BC111" s="24">
        <f t="shared" ref="BC111" si="271">+I111/I99-1</f>
        <v>0.318301147687444</v>
      </c>
      <c r="BD111" s="24">
        <f t="shared" ref="BD111" si="272">+J111/J99-1</f>
        <v>0.37260244615549465</v>
      </c>
      <c r="BE111" s="24">
        <f t="shared" ref="BE111" si="273">+K111/K99-1</f>
        <v>0.31073198543923497</v>
      </c>
      <c r="BF111" s="24">
        <f t="shared" ref="BF111" si="274">+L111/L99-1</f>
        <v>0.46292530182710312</v>
      </c>
      <c r="BG111" s="24">
        <f t="shared" ref="BG111" si="275">+M111/M99-1</f>
        <v>0.43907458219007234</v>
      </c>
      <c r="BH111" s="24">
        <f t="shared" ref="BH111" si="276">+N111/N99-1</f>
        <v>0.35721344581143222</v>
      </c>
      <c r="BI111" s="24">
        <f t="shared" ref="BI111" si="277">+O111/O99-1</f>
        <v>0.14913765260642076</v>
      </c>
      <c r="BJ111" s="24">
        <f t="shared" ref="BJ111" si="278">+P111/P99-1</f>
        <v>0.34070742179513402</v>
      </c>
      <c r="BK111" s="24">
        <f t="shared" ref="BK111" si="279">+Q111/Q99-1</f>
        <v>0.34078204178827076</v>
      </c>
      <c r="BL111" s="24">
        <f t="shared" ref="BL111" si="280">+R111/R99-1</f>
        <v>0.3198171129906433</v>
      </c>
      <c r="BM111" s="24">
        <f t="shared" ref="BM111" si="281">+S111/S99-1</f>
        <v>0.30291723165331774</v>
      </c>
      <c r="BN111" s="24">
        <f t="shared" ref="BN111" si="282">+T111/T99-1</f>
        <v>0.30669195258861603</v>
      </c>
      <c r="BO111" s="24">
        <f t="shared" ref="BO111" si="283">+U111/U99-1</f>
        <v>0.24174283951550479</v>
      </c>
      <c r="BP111" s="24" t="e">
        <f t="shared" ref="BP111" si="284">+V111/V99-1</f>
        <v>#DIV/0!</v>
      </c>
      <c r="BQ111" s="24">
        <f t="shared" ref="BQ111" si="285">+W111/W99-1</f>
        <v>0.28675091477548031</v>
      </c>
      <c r="BR111" s="21"/>
      <c r="BS111" s="35">
        <f t="shared" ref="BS111" si="286">+A111</f>
        <v>45931</v>
      </c>
      <c r="BT111" s="24">
        <f t="shared" ref="BT111" si="287">(C111-C110)/$B110*C$3</f>
        <v>6.1038281899805655E-3</v>
      </c>
      <c r="BU111" s="24">
        <f t="shared" ref="BU111" si="288">(D111-D110)/$B110*D$3</f>
        <v>5.5303162788713904E-4</v>
      </c>
      <c r="BV111" s="24">
        <f t="shared" ref="BV111" si="289">(E111-E110)/$B110*E$3</f>
        <v>2.27237731664143E-3</v>
      </c>
      <c r="BW111" s="24">
        <f t="shared" ref="BW111" si="290">(F111-F110)/$B110*F$3</f>
        <v>2.2832242103691782E-3</v>
      </c>
      <c r="BX111" s="24">
        <f t="shared" ref="BX111" si="291">(G111-G110)/$B110*G$3</f>
        <v>1.07243489944337E-3</v>
      </c>
      <c r="BY111" s="24">
        <f t="shared" ref="BY111" si="292">(H111-H110)/$B110*H$3</f>
        <v>1.4028876708822966E-3</v>
      </c>
      <c r="BZ111" s="24">
        <f t="shared" ref="BZ111" si="293">(I111-I110)/$B110*I$3</f>
        <v>3.8893695749536005E-3</v>
      </c>
      <c r="CA111" s="24">
        <f t="shared" ref="CA111" si="294">(J111-J110)/$B110*J$3</f>
        <v>6.1007485764251316E-4</v>
      </c>
      <c r="CB111" s="24">
        <f t="shared" ref="CB111" si="295">(K111-K110)/$B110*K$3</f>
        <v>1.0413039305594033E-3</v>
      </c>
      <c r="CC111" s="24">
        <f t="shared" ref="CC111" si="296">(L111-L110)/$B110*L$3</f>
        <v>4.4988590074431347E-4</v>
      </c>
      <c r="CD111" s="24">
        <f t="shared" ref="CD111" si="297">(M111-M110)/$B110*M$3</f>
        <v>3.4666083729659367E-3</v>
      </c>
      <c r="CE111" s="24">
        <f t="shared" ref="CE111" si="298">(N111-N110)/$B110*N$3</f>
        <v>8.1994710913007446E-4</v>
      </c>
      <c r="CF111" s="24">
        <f t="shared" ref="CF111" si="299">+SUM(BT111:CE111)</f>
        <v>2.3964973661199821E-2</v>
      </c>
      <c r="CG111" s="21"/>
    </row>
    <row r="112" spans="1:85" x14ac:dyDescent="0.25">
      <c r="A112" s="31">
        <f>+[1]NAC!A113</f>
        <v>45962</v>
      </c>
      <c r="B112" s="17">
        <f>+[1]GBA!B113</f>
        <v>9840.7999999999993</v>
      </c>
      <c r="C112" s="17">
        <f>+[1]GBA!C113</f>
        <v>10553.6</v>
      </c>
      <c r="D112" s="17">
        <f>+[1]GBA!D113</f>
        <v>7351.8</v>
      </c>
      <c r="E112" s="17">
        <f>+[1]GBA!E113</f>
        <v>8073.7</v>
      </c>
      <c r="F112" s="17">
        <f>+[1]GBA!F113</f>
        <v>9541</v>
      </c>
      <c r="G112" s="17">
        <f>+[1]GBA!G113</f>
        <v>8236.2999999999993</v>
      </c>
      <c r="H112" s="17">
        <f>+[1]GBA!H113</f>
        <v>10531</v>
      </c>
      <c r="I112" s="17">
        <f>+[1]GBA!I113</f>
        <v>9864.6</v>
      </c>
      <c r="J112" s="17">
        <f>+[1]GBA!J113</f>
        <v>9216.2000000000007</v>
      </c>
      <c r="K112" s="17">
        <f>+[1]GBA!K113</f>
        <v>9206.6</v>
      </c>
      <c r="L112" s="17">
        <f>+[1]GBA!L113</f>
        <v>9343.7999999999993</v>
      </c>
      <c r="M112" s="17">
        <f>+[1]GBA!M113</f>
        <v>11843.5</v>
      </c>
      <c r="N112" s="17">
        <f>+[1]GBA!N113</f>
        <v>9715.7000000000007</v>
      </c>
      <c r="O112" s="18">
        <f>+[1]GBA!R113</f>
        <v>8875.6</v>
      </c>
      <c r="P112" s="19">
        <f>+[1]GBA!S113</f>
        <v>10107.700000000001</v>
      </c>
      <c r="Q112" s="20">
        <f>+[1]GBA!T113</f>
        <v>9490.7000000000007</v>
      </c>
      <c r="R112" s="18">
        <f t="shared" ref="R112" si="300">+SUMPRODUCT($C$3:$N$3,C112:N112)</f>
        <v>9840.7776699999995</v>
      </c>
      <c r="S112" s="19">
        <f t="shared" si="41"/>
        <v>9841.4339071383474</v>
      </c>
      <c r="T112" s="19">
        <f t="shared" si="42"/>
        <v>9607.8346080305928</v>
      </c>
      <c r="U112" s="19">
        <f t="shared" si="43"/>
        <v>8667.4150174621664</v>
      </c>
      <c r="V112" s="19"/>
      <c r="W112" s="20">
        <f t="shared" si="44"/>
        <v>9318.6881515676105</v>
      </c>
      <c r="X112" s="21"/>
      <c r="Y112" s="41">
        <f t="shared" ref="Y112" si="301">+B112/B111-1</f>
        <v>2.4816454048424808E-2</v>
      </c>
      <c r="Z112" s="24">
        <f t="shared" ref="Z112" si="302">+C112/C111-1</f>
        <v>2.7974752590976371E-2</v>
      </c>
      <c r="AA112" s="24">
        <f t="shared" ref="AA112" si="303">+D112/D111-1</f>
        <v>1.2045207384056233E-2</v>
      </c>
      <c r="AB112" s="24">
        <f t="shared" ref="AB112" si="304">+E112/E111-1</f>
        <v>2.5704706320626158E-3</v>
      </c>
      <c r="AC112" s="24">
        <f t="shared" ref="AC112" si="305">+F112/F111-1</f>
        <v>3.2776947890281516E-2</v>
      </c>
      <c r="AD112" s="24">
        <f t="shared" ref="AD112" si="306">+G112/G111-1</f>
        <v>1.0886641464971092E-2</v>
      </c>
      <c r="AE112" s="24">
        <f t="shared" ref="AE112" si="307">+H112/H111-1</f>
        <v>2.4864970074448989E-2</v>
      </c>
      <c r="AF112" s="24">
        <f t="shared" ref="AF112" si="308">+I112/I111-1</f>
        <v>2.8494573206969021E-2</v>
      </c>
      <c r="AG112" s="24">
        <f t="shared" ref="AG112" si="309">+J112/J111-1</f>
        <v>2.781371280724465E-2</v>
      </c>
      <c r="AH112" s="24">
        <f t="shared" ref="AH112" si="310">+K112/K111-1</f>
        <v>2.6857614490620074E-2</v>
      </c>
      <c r="AI112" s="24">
        <f t="shared" ref="AI112" si="311">+L112/L111-1</f>
        <v>3.0903494158014855E-2</v>
      </c>
      <c r="AJ112" s="24">
        <f t="shared" ref="AJ112" si="312">+M112/M111-1</f>
        <v>2.6433245222516E-2</v>
      </c>
      <c r="AK112" s="24">
        <f t="shared" ref="AK112" si="313">+N112/N111-1</f>
        <v>2.5273843945885499E-2</v>
      </c>
      <c r="AL112" s="24">
        <f t="shared" ref="AL112" si="314">+O112/O111-1</f>
        <v>-2.1697826844595536E-3</v>
      </c>
      <c r="AM112" s="24">
        <f t="shared" ref="AM112" si="315">+P112/P111-1</f>
        <v>2.7612570022671701E-2</v>
      </c>
      <c r="AN112" s="24">
        <f t="shared" ref="AN112" si="316">+Q112/Q111-1</f>
        <v>2.7788306386112405E-2</v>
      </c>
      <c r="AO112" s="24">
        <f t="shared" ref="AO112" si="317">+R112/R111-1</f>
        <v>2.4819424268662571E-2</v>
      </c>
      <c r="AP112" s="24">
        <f t="shared" ref="AP112" si="318">+S112/S111-1</f>
        <v>2.2483591318989138E-2</v>
      </c>
      <c r="AQ112" s="24">
        <f t="shared" ref="AQ112" si="319">+T112/T111-1</f>
        <v>1.9372633840778253E-2</v>
      </c>
      <c r="AR112" s="24">
        <f t="shared" ref="AR112" si="320">+U112/U111-1</f>
        <v>1.5358090342429964E-2</v>
      </c>
      <c r="AS112" s="24" t="e">
        <f t="shared" ref="AS112" si="321">+V112/V111-1</f>
        <v>#DIV/0!</v>
      </c>
      <c r="AT112" s="24">
        <f t="shared" ref="AT112" si="322">+W112/W111-1</f>
        <v>2.181044341005034E-2</v>
      </c>
      <c r="AU112" s="21"/>
      <c r="AV112" s="24">
        <f t="shared" ref="AV112" si="323">+B112/B100-1</f>
        <v>0.31827619927929374</v>
      </c>
      <c r="AW112" s="24">
        <f t="shared" ref="AW112" si="324">+C112/C100-1</f>
        <v>0.32257256002807155</v>
      </c>
      <c r="AX112" s="24">
        <f t="shared" ref="AX112" si="325">+D112/D100-1</f>
        <v>0.25495886108360932</v>
      </c>
      <c r="AY112" s="24">
        <f t="shared" ref="AY112" si="326">+E112/E100-1</f>
        <v>0.15141186537364515</v>
      </c>
      <c r="AZ112" s="24">
        <f t="shared" ref="AZ112" si="327">+F112/F100-1</f>
        <v>0.39459759698307373</v>
      </c>
      <c r="BA112" s="24">
        <f t="shared" ref="BA112" si="328">+G112/G100-1</f>
        <v>0.18908266682066222</v>
      </c>
      <c r="BB112" s="24">
        <f t="shared" ref="BB112" si="329">+H112/H100-1</f>
        <v>0.28445626189198436</v>
      </c>
      <c r="BC112" s="24">
        <f t="shared" ref="BC112" si="330">+I112/I100-1</f>
        <v>0.29809324543050009</v>
      </c>
      <c r="BD112" s="24">
        <f t="shared" ref="BD112" si="331">+J112/J100-1</f>
        <v>0.3912295267567365</v>
      </c>
      <c r="BE112" s="24">
        <f t="shared" ref="BE112" si="332">+K112/K100-1</f>
        <v>0.31359595930771755</v>
      </c>
      <c r="BF112" s="24">
        <f t="shared" ref="BF112" si="333">+L112/L100-1</f>
        <v>0.44723758189675178</v>
      </c>
      <c r="BG112" s="24">
        <f t="shared" ref="BG112" si="334">+M112/M100-1</f>
        <v>0.43097927868060171</v>
      </c>
      <c r="BH112" s="24">
        <f t="shared" ref="BH112" si="335">+N112/N100-1</f>
        <v>0.35663818141197501</v>
      </c>
      <c r="BI112" s="24">
        <f t="shared" ref="BI112" si="336">+O112/O100-1</f>
        <v>0.16078574978420668</v>
      </c>
      <c r="BJ112" s="24">
        <f t="shared" ref="BJ112" si="337">+P112/P100-1</f>
        <v>0.33985074033324958</v>
      </c>
      <c r="BK112" s="24">
        <f t="shared" ref="BK112" si="338">+Q112/Q100-1</f>
        <v>0.32720356878155221</v>
      </c>
      <c r="BL112" s="24">
        <f t="shared" ref="BL112" si="339">+R112/R100-1</f>
        <v>0.3182822426716414</v>
      </c>
      <c r="BM112" s="24">
        <f t="shared" ref="BM112" si="340">+S112/S100-1</f>
        <v>0.30755008141852502</v>
      </c>
      <c r="BN112" s="24">
        <f t="shared" ref="BN112" si="341">+T112/T100-1</f>
        <v>0.30088417473612239</v>
      </c>
      <c r="BO112" s="24">
        <f t="shared" ref="BO112" si="342">+U112/U100-1</f>
        <v>0.236281526248451</v>
      </c>
      <c r="BP112" s="24" t="e">
        <f t="shared" ref="BP112" si="343">+V112/V100-1</f>
        <v>#DIV/0!</v>
      </c>
      <c r="BQ112" s="24">
        <f t="shared" ref="BQ112" si="344">+W112/W100-1</f>
        <v>0.2782791708898138</v>
      </c>
      <c r="BR112" s="21"/>
      <c r="BS112" s="35">
        <f t="shared" ref="BS112" si="345">+A112</f>
        <v>45962</v>
      </c>
      <c r="BT112" s="24">
        <f t="shared" ref="BT112" si="346">(C112-C111)/$B111*C$3</f>
        <v>7.0106409789117592E-3</v>
      </c>
      <c r="BU112" s="24">
        <f t="shared" ref="BU112" si="347">(D112-D111)/$B111*D$3</f>
        <v>2.9796927883363704E-4</v>
      </c>
      <c r="BV112" s="24">
        <f t="shared" ref="BV112" si="348">(E112-E111)/$B111*E$3</f>
        <v>1.8301796407185468E-4</v>
      </c>
      <c r="BW112" s="24">
        <f t="shared" ref="BW112" si="349">(F112-F111)/$B111*F$3</f>
        <v>3.2983993751627104E-3</v>
      </c>
      <c r="BX112" s="24">
        <f t="shared" ref="BX112" si="350">(G112-G111)/$B111*G$3</f>
        <v>5.791710492059289E-4</v>
      </c>
      <c r="BY112" s="24">
        <f t="shared" ref="BY112" si="351">(H112-H111)/$B111*H$3</f>
        <v>2.3414735745899504E-3</v>
      </c>
      <c r="BZ112" s="24">
        <f t="shared" ref="BZ112" si="352">(I112-I111)/$B111*I$3</f>
        <v>3.2986690965894428E-3</v>
      </c>
      <c r="CA112" s="24">
        <f t="shared" ref="CA112" si="353">(J112-J111)/$B111*J$3</f>
        <v>7.2982452486332111E-4</v>
      </c>
      <c r="CB112" s="24">
        <f t="shared" ref="CB112" si="354">(K112-K111)/$B111*K$3</f>
        <v>1.8707294975266941E-3</v>
      </c>
      <c r="CC112" s="24">
        <f t="shared" ref="CC112" si="355">(L112-L111)/$B111*L$3</f>
        <v>8.8091851080447344E-4</v>
      </c>
      <c r="CD112" s="24">
        <f t="shared" ref="CD112" si="356">(M112-M111)/$B111*M$3</f>
        <v>3.4430617026815933E-3</v>
      </c>
      <c r="CE112" s="24">
        <f t="shared" ref="CE112" si="357">(N112-N111)/$B111*N$3</f>
        <v>8.8542046342098403E-4</v>
      </c>
      <c r="CF112" s="24">
        <f t="shared" ref="CF112" si="358">+SUM(BT112:CE112)</f>
        <v>2.481929601666235E-2</v>
      </c>
      <c r="CG112" s="21"/>
    </row>
    <row r="113" spans="1:85" x14ac:dyDescent="0.25">
      <c r="A113" s="31">
        <f>+[1]NAC!A114</f>
        <v>45992</v>
      </c>
      <c r="B113" s="17">
        <f>+[1]GBA!B114</f>
        <v>10115.700000000001</v>
      </c>
      <c r="C113" s="17">
        <f>+[1]GBA!C114</f>
        <v>10831.7</v>
      </c>
      <c r="D113" s="17">
        <f>+[1]GBA!D114</f>
        <v>7576.6</v>
      </c>
      <c r="E113" s="17">
        <f>+[1]GBA!E114</f>
        <v>8178.1</v>
      </c>
      <c r="F113" s="17">
        <f>+[1]GBA!F114</f>
        <v>9902.2000000000007</v>
      </c>
      <c r="G113" s="17">
        <f>+[1]GBA!G114</f>
        <v>8427.2000000000007</v>
      </c>
      <c r="H113" s="17">
        <f>+[1]GBA!H114</f>
        <v>10784.5</v>
      </c>
      <c r="I113" s="17">
        <f>+[1]GBA!I114</f>
        <v>10280.6</v>
      </c>
      <c r="J113" s="17">
        <f>+[1]GBA!J114</f>
        <v>9552.4</v>
      </c>
      <c r="K113" s="17">
        <f>+[1]GBA!K114</f>
        <v>9457.7000000000007</v>
      </c>
      <c r="L113" s="17">
        <f>+[1]GBA!L114</f>
        <v>9307.2000000000007</v>
      </c>
      <c r="M113" s="17">
        <f>+[1]GBA!M114</f>
        <v>12160.9</v>
      </c>
      <c r="N113" s="17">
        <f>+[1]GBA!N114</f>
        <v>10043.4</v>
      </c>
      <c r="O113" s="18">
        <f>+[1]GBA!R114</f>
        <v>8947.1</v>
      </c>
      <c r="P113" s="19">
        <f>+[1]GBA!S114</f>
        <v>10407.4</v>
      </c>
      <c r="Q113" s="20">
        <f>+[1]GBA!T114</f>
        <v>9783.9</v>
      </c>
      <c r="R113" s="18">
        <f t="shared" ref="R113" si="359">+SUMPRODUCT($C$3:$N$3,C113:N113)</f>
        <v>10115.56565</v>
      </c>
      <c r="S113" s="19">
        <f t="shared" si="41"/>
        <v>10091.184633607078</v>
      </c>
      <c r="T113" s="19">
        <f t="shared" si="42"/>
        <v>9841.662960939635</v>
      </c>
      <c r="U113" s="19">
        <f t="shared" si="43"/>
        <v>8866.0894450911928</v>
      </c>
      <c r="V113" s="19"/>
      <c r="W113" s="20">
        <f t="shared" si="44"/>
        <v>9568.856837853431</v>
      </c>
      <c r="X113" s="21"/>
      <c r="Y113" s="41">
        <f t="shared" ref="Y113" si="360">+B113/B112-1</f>
        <v>2.793472075441028E-2</v>
      </c>
      <c r="Z113" s="24">
        <f t="shared" ref="Z113" si="361">+C113/C112-1</f>
        <v>2.6351197695573036E-2</v>
      </c>
      <c r="AA113" s="24">
        <f t="shared" ref="AA113" si="362">+D113/D112-1</f>
        <v>3.0577545635082526E-2</v>
      </c>
      <c r="AB113" s="24">
        <f t="shared" ref="AB113" si="363">+E113/E112-1</f>
        <v>1.2930874320324026E-2</v>
      </c>
      <c r="AC113" s="24">
        <f t="shared" ref="AC113" si="364">+F113/F112-1</f>
        <v>3.7857666911225385E-2</v>
      </c>
      <c r="AD113" s="24">
        <f t="shared" ref="AD113" si="365">+G113/G112-1</f>
        <v>2.3177883272829103E-2</v>
      </c>
      <c r="AE113" s="24">
        <f t="shared" ref="AE113" si="366">+H113/H112-1</f>
        <v>2.4071788054315757E-2</v>
      </c>
      <c r="AF113" s="24">
        <f t="shared" ref="AF113" si="367">+I113/I112-1</f>
        <v>4.2170995276037626E-2</v>
      </c>
      <c r="AG113" s="24">
        <f t="shared" ref="AG113" si="368">+J113/J112-1</f>
        <v>3.6479243071981804E-2</v>
      </c>
      <c r="AH113" s="24">
        <f t="shared" ref="AH113" si="369">+K113/K112-1</f>
        <v>2.7273912193426453E-2</v>
      </c>
      <c r="AI113" s="24">
        <f t="shared" ref="AI113" si="370">+L113/L112-1</f>
        <v>-3.9170358954598861E-3</v>
      </c>
      <c r="AJ113" s="24">
        <f t="shared" ref="AJ113" si="371">+M113/M112-1</f>
        <v>2.6799510279900352E-2</v>
      </c>
      <c r="AK113" s="24">
        <f t="shared" ref="AK113" si="372">+N113/N112-1</f>
        <v>3.3728912996490168E-2</v>
      </c>
      <c r="AL113" s="24">
        <f t="shared" ref="AL113" si="373">+O113/O112-1</f>
        <v>8.0557934111495921E-3</v>
      </c>
      <c r="AM113" s="24">
        <f t="shared" ref="AM113" si="374">+P113/P112-1</f>
        <v>2.965066236631464E-2</v>
      </c>
      <c r="AN113" s="24">
        <f t="shared" ref="AN113" si="375">+Q113/Q112-1</f>
        <v>3.089340090825754E-2</v>
      </c>
      <c r="AO113" s="24">
        <f t="shared" ref="AO113" si="376">+R113/R112-1</f>
        <v>2.7923400895206063E-2</v>
      </c>
      <c r="AP113" s="24">
        <f t="shared" ref="AP113" si="377">+S113/S112-1</f>
        <v>2.5377473326074762E-2</v>
      </c>
      <c r="AQ113" s="24">
        <f t="shared" ref="AQ113" si="378">+T113/T112-1</f>
        <v>2.4337258336399659E-2</v>
      </c>
      <c r="AR113" s="24">
        <f t="shared" ref="AR113" si="379">+U113/U112-1</f>
        <v>2.2921993146602482E-2</v>
      </c>
      <c r="AS113" s="24" t="e">
        <f t="shared" ref="AS113" si="380">+V113/V112-1</f>
        <v>#DIV/0!</v>
      </c>
      <c r="AT113" s="24">
        <f t="shared" ref="AT113" si="381">+W113/W112-1</f>
        <v>2.6845912452144516E-2</v>
      </c>
      <c r="AU113" s="21"/>
      <c r="AV113" s="24">
        <f t="shared" ref="AV113" si="382">+B113/B101-1</f>
        <v>0.31735427410532902</v>
      </c>
      <c r="AW113" s="24">
        <f t="shared" ref="AW113" si="383">+C113/C101-1</f>
        <v>0.32809779543392437</v>
      </c>
      <c r="AX113" s="24">
        <f t="shared" ref="AX113" si="384">+D113/D101-1</f>
        <v>0.25819522401939632</v>
      </c>
      <c r="AY113" s="24">
        <f t="shared" ref="AY113" si="385">+E113/E101-1</f>
        <v>0.15037065169993391</v>
      </c>
      <c r="AZ113" s="24">
        <f t="shared" ref="AZ113" si="386">+F113/F101-1</f>
        <v>0.37174283458240409</v>
      </c>
      <c r="BA113" s="24">
        <f t="shared" ref="BA113" si="387">+G113/G101-1</f>
        <v>0.21070022699192603</v>
      </c>
      <c r="BB113" s="24">
        <f t="shared" ref="BB113" si="388">+H113/H101-1</f>
        <v>0.28360926955259047</v>
      </c>
      <c r="BC113" s="24">
        <f t="shared" ref="BC113" si="389">+I113/I101-1</f>
        <v>0.3297375603068049</v>
      </c>
      <c r="BD113" s="24">
        <f t="shared" ref="BD113" si="390">+J113/J101-1</f>
        <v>0.37304336577022013</v>
      </c>
      <c r="BE113" s="24">
        <f t="shared" ref="BE113" si="391">+K113/K101-1</f>
        <v>0.29291866028708147</v>
      </c>
      <c r="BF113" s="24">
        <f t="shared" ref="BF113" si="392">+L113/L101-1</f>
        <v>0.40954111767378465</v>
      </c>
      <c r="BG113" s="24">
        <f t="shared" ref="BG113" si="393">+M113/M101-1</f>
        <v>0.40280309147537197</v>
      </c>
      <c r="BH113" s="24">
        <f t="shared" ref="BH113" si="394">+N113/N101-1</f>
        <v>0.37488535092882858</v>
      </c>
      <c r="BI113" s="24">
        <f t="shared" ref="BI113" si="395">+O113/O101-1</f>
        <v>0.18344752784317886</v>
      </c>
      <c r="BJ113" s="24">
        <f t="shared" ref="BJ113" si="396">+P113/P101-1</f>
        <v>0.33323938970804878</v>
      </c>
      <c r="BK113" s="24">
        <f t="shared" ref="BK113" si="397">+Q113/Q101-1</f>
        <v>0.32974978593854054</v>
      </c>
      <c r="BL113" s="24">
        <f t="shared" ref="BL113" si="398">+R113/R101-1</f>
        <v>0.31734440526283514</v>
      </c>
      <c r="BM113" s="24">
        <f t="shared" ref="BM113" si="399">+S113/S101-1</f>
        <v>0.30579576949543985</v>
      </c>
      <c r="BN113" s="24">
        <f t="shared" ref="BN113" si="400">+T113/T101-1</f>
        <v>0.2938513433142913</v>
      </c>
      <c r="BO113" s="24">
        <f t="shared" ref="BO113" si="401">+U113/U101-1</f>
        <v>0.23835906584095512</v>
      </c>
      <c r="BP113" s="24" t="e">
        <f t="shared" ref="BP113" si="402">+V113/V101-1</f>
        <v>#DIV/0!</v>
      </c>
      <c r="BQ113" s="24">
        <f t="shared" ref="BQ113" si="403">+W113/W101-1</f>
        <v>0.28372340625432635</v>
      </c>
      <c r="BR113" s="21"/>
      <c r="BS113" s="35">
        <f t="shared" ref="BS113" si="404">+A113</f>
        <v>45992</v>
      </c>
      <c r="BT113" s="24">
        <f t="shared" ref="BT113" si="405">(C113-C112)/$B112*C$3</f>
        <v>6.6241199902447043E-3</v>
      </c>
      <c r="BU113" s="24">
        <f t="shared" ref="BU113" si="406">(D113-D112)/$B112*D$3</f>
        <v>7.4698804975205336E-4</v>
      </c>
      <c r="BV113" s="24">
        <f t="shared" ref="BV113" si="407">(E113-E112)/$B112*E$3</f>
        <v>9.0069506544183887E-4</v>
      </c>
      <c r="BW113" s="24">
        <f t="shared" ref="BW113" si="408">(F113-F112)/$B112*F$3</f>
        <v>3.8392732298187216E-3</v>
      </c>
      <c r="BX113" s="24">
        <f t="shared" ref="BX113" si="409">(G113-G112)/$B112*G$3</f>
        <v>1.2163066010893518E-3</v>
      </c>
      <c r="BY113" s="24">
        <f t="shared" ref="BY113" si="410">(H113-H112)/$B112*H$3</f>
        <v>2.2668888708235104E-3</v>
      </c>
      <c r="BZ113" s="24">
        <f t="shared" ref="BZ113" si="411">(I113-I112)/$B112*I$3</f>
        <v>4.8994390699943101E-3</v>
      </c>
      <c r="CA113" s="24">
        <f t="shared" ref="CA113" si="412">(J113-J112)/$B112*J$3</f>
        <v>9.6000528412323893E-4</v>
      </c>
      <c r="CB113" s="24">
        <f t="shared" ref="CB113" si="413">(K113-K112)/$B112*K$3</f>
        <v>1.9035098772457553E-3</v>
      </c>
      <c r="CC113" s="24">
        <f t="shared" ref="CC113" si="414">(L113-L112)/$B112*L$3</f>
        <v>-1.1232013657425781E-4</v>
      </c>
      <c r="CD113" s="24">
        <f t="shared" ref="CD113" si="415">(M113-M112)/$B112*M$3</f>
        <v>3.4962767254694705E-3</v>
      </c>
      <c r="CE113" s="24">
        <f t="shared" ref="CE113" si="416">(N113-N112)/$B112*N$3</f>
        <v>1.1821549061051906E-3</v>
      </c>
      <c r="CF113" s="24">
        <f t="shared" ref="CF113" si="417">+SUM(BT113:CE113)</f>
        <v>2.7923337533533894E-2</v>
      </c>
      <c r="CG113" s="21"/>
    </row>
    <row r="114" spans="1:85" x14ac:dyDescent="0.25">
      <c r="A114" s="31">
        <f>+[1]NAC!A115</f>
        <v>46023</v>
      </c>
      <c r="B114" s="17">
        <f>+[1]GBA!B115</f>
        <v>10395.700000000001</v>
      </c>
      <c r="C114" s="17">
        <f>+[1]GBA!C115</f>
        <v>11382</v>
      </c>
      <c r="D114" s="17">
        <f>+[1]GBA!D115</f>
        <v>7675.7</v>
      </c>
      <c r="E114" s="17">
        <f>+[1]GBA!E115</f>
        <v>8056</v>
      </c>
      <c r="F114" s="17">
        <f>+[1]GBA!F115</f>
        <v>10108.1</v>
      </c>
      <c r="G114" s="17">
        <f>+[1]GBA!G115</f>
        <v>8554.7000000000007</v>
      </c>
      <c r="H114" s="17">
        <f>+[1]GBA!H115</f>
        <v>11019.3</v>
      </c>
      <c r="I114" s="17">
        <f>+[1]GBA!I115</f>
        <v>10407.6</v>
      </c>
      <c r="J114" s="17">
        <f>+[1]GBA!J115</f>
        <v>9922.2000000000007</v>
      </c>
      <c r="K114" s="17">
        <f>+[1]GBA!K115</f>
        <v>9554.6</v>
      </c>
      <c r="L114" s="17">
        <f>+[1]GBA!L115</f>
        <v>9370.6</v>
      </c>
      <c r="M114" s="17">
        <f>+[1]GBA!M115</f>
        <v>12745.9</v>
      </c>
      <c r="N114" s="17">
        <f>+[1]GBA!N115</f>
        <v>10334.6</v>
      </c>
      <c r="O114" s="18">
        <f>+[1]GBA!R115</f>
        <v>9433.2999999999993</v>
      </c>
      <c r="P114" s="19">
        <f>+[1]GBA!S115</f>
        <v>10683.3</v>
      </c>
      <c r="Q114" s="20">
        <f>+[1]GBA!T115</f>
        <v>9983.5</v>
      </c>
      <c r="R114" s="18">
        <f t="shared" ref="R114" si="418">+SUMPRODUCT($C$3:$N$3,C114:N114)</f>
        <v>10395.629740000002</v>
      </c>
      <c r="S114" s="19">
        <f t="shared" si="41"/>
        <v>10424.158717624765</v>
      </c>
      <c r="T114" s="19">
        <f t="shared" si="42"/>
        <v>10056.381070745698</v>
      </c>
      <c r="U114" s="19">
        <f t="shared" si="43"/>
        <v>8925.0506402793962</v>
      </c>
      <c r="V114" s="19"/>
      <c r="W114" s="20">
        <f t="shared" si="44"/>
        <v>9689.8071359876922</v>
      </c>
      <c r="X114" s="21"/>
      <c r="Y114" s="41">
        <f t="shared" ref="Y114" si="419">+B114/B113-1</f>
        <v>2.7679745346342877E-2</v>
      </c>
      <c r="Z114" s="24">
        <f t="shared" ref="Z114" si="420">+C114/C113-1</f>
        <v>5.0804582844798052E-2</v>
      </c>
      <c r="AA114" s="24">
        <f t="shared" ref="AA114" si="421">+D114/D113-1</f>
        <v>1.3079745532296627E-2</v>
      </c>
      <c r="AB114" s="24">
        <f t="shared" ref="AB114" si="422">+E114/E113-1</f>
        <v>-1.4930118242623691E-2</v>
      </c>
      <c r="AC114" s="24">
        <f t="shared" ref="AC114" si="423">+F114/F113-1</f>
        <v>2.0793359051523908E-2</v>
      </c>
      <c r="AD114" s="24">
        <f t="shared" ref="AD114" si="424">+G114/G113-1</f>
        <v>1.5129580406303411E-2</v>
      </c>
      <c r="AE114" s="24">
        <f t="shared" ref="AE114" si="425">+H114/H113-1</f>
        <v>2.1771987574759954E-2</v>
      </c>
      <c r="AF114" s="24">
        <f t="shared" ref="AF114" si="426">+I114/I113-1</f>
        <v>1.2353364589615445E-2</v>
      </c>
      <c r="AG114" s="24">
        <f t="shared" ref="AG114" si="427">+J114/J113-1</f>
        <v>3.8712784221766272E-2</v>
      </c>
      <c r="AH114" s="24">
        <f t="shared" ref="AH114" si="428">+K114/K113-1</f>
        <v>1.0245619971028797E-2</v>
      </c>
      <c r="AI114" s="24">
        <f t="shared" ref="AI114" si="429">+L114/L113-1</f>
        <v>6.8119305483926862E-3</v>
      </c>
      <c r="AJ114" s="24">
        <f t="shared" ref="AJ114" si="430">+M114/M113-1</f>
        <v>4.8104992229193622E-2</v>
      </c>
      <c r="AK114" s="24">
        <f t="shared" ref="AK114" si="431">+N114/N113-1</f>
        <v>2.899416532250032E-2</v>
      </c>
      <c r="AL114" s="24">
        <f t="shared" ref="AL114" si="432">+O114/O113-1</f>
        <v>5.4341630248907258E-2</v>
      </c>
      <c r="AM114" s="24">
        <f t="shared" ref="AM114" si="433">+P114/P113-1</f>
        <v>2.6509983281126859E-2</v>
      </c>
      <c r="AN114" s="24">
        <f t="shared" ref="AN114" si="434">+Q114/Q113-1</f>
        <v>2.0400862641686945E-2</v>
      </c>
      <c r="AO114" s="24">
        <f t="shared" ref="AO114" si="435">+R114/R113-1</f>
        <v>2.7686448755339876E-2</v>
      </c>
      <c r="AP114" s="24">
        <f t="shared" ref="AP114" si="436">+S114/S113-1</f>
        <v>3.2996530745138752E-2</v>
      </c>
      <c r="AQ114" s="24">
        <f t="shared" ref="AQ114" si="437">+T114/T113-1</f>
        <v>2.1817258999647926E-2</v>
      </c>
      <c r="AR114" s="24">
        <f t="shared" ref="AR114" si="438">+U114/U113-1</f>
        <v>6.6501917844792313E-3</v>
      </c>
      <c r="AS114" s="24" t="e">
        <f t="shared" ref="AS114" si="439">+V114/V113-1</f>
        <v>#DIV/0!</v>
      </c>
      <c r="AT114" s="24">
        <f t="shared" ref="AT114" si="440">+W114/W113-1</f>
        <v>1.2639994534748844E-2</v>
      </c>
      <c r="AU114" s="21"/>
      <c r="AV114" s="24">
        <f t="shared" ref="AV114" si="441">+B114/B102-1</f>
        <v>0.32698076358484074</v>
      </c>
      <c r="AW114" s="24">
        <f t="shared" ref="AW114" si="442">+C114/C102-1</f>
        <v>0.3696421265432841</v>
      </c>
      <c r="AX114" s="24">
        <f t="shared" ref="AX114" si="443">+D114/D102-1</f>
        <v>0.24302834008097163</v>
      </c>
      <c r="AY114" s="24">
        <f t="shared" ref="AY114" si="444">+E114/E102-1</f>
        <v>0.16047248631518296</v>
      </c>
      <c r="AZ114" s="24">
        <f t="shared" ref="AZ114" si="445">+F114/F102-1</f>
        <v>0.37005109855107832</v>
      </c>
      <c r="BA114" s="24">
        <f t="shared" ref="BA114" si="446">+G114/G102-1</f>
        <v>0.20986309894212818</v>
      </c>
      <c r="BB114" s="24">
        <f t="shared" ref="BB114" si="447">+H114/H102-1</f>
        <v>0.27877128036114218</v>
      </c>
      <c r="BC114" s="24">
        <f t="shared" ref="BC114" si="448">+I114/I102-1</f>
        <v>0.3351635663887107</v>
      </c>
      <c r="BD114" s="24">
        <f t="shared" ref="BD114" si="449">+J114/J102-1</f>
        <v>0.38980012045998924</v>
      </c>
      <c r="BE114" s="24">
        <f t="shared" ref="BE114" si="450">+K114/K102-1</f>
        <v>0.27126852763511544</v>
      </c>
      <c r="BF114" s="24">
        <f t="shared" ref="BF114" si="451">+L114/L102-1</f>
        <v>0.41402465707947922</v>
      </c>
      <c r="BG114" s="24">
        <f t="shared" ref="BG114" si="452">+M114/M102-1</f>
        <v>0.39730097129952435</v>
      </c>
      <c r="BH114" s="24">
        <f t="shared" ref="BH114" si="453">+N114/N102-1</f>
        <v>0.36985538751110103</v>
      </c>
      <c r="BI114" s="24">
        <f t="shared" ref="BI114" si="454">+O114/O102-1</f>
        <v>0.24205716994298809</v>
      </c>
      <c r="BJ114" s="24">
        <f t="shared" ref="BJ114" si="455">+P114/P102-1</f>
        <v>0.33842395389626656</v>
      </c>
      <c r="BK114" s="24">
        <f t="shared" ref="BK114" si="456">+Q114/Q102-1</f>
        <v>0.32990981630233529</v>
      </c>
      <c r="BL114" s="24">
        <f t="shared" ref="BL114" si="457">+R114/R102-1</f>
        <v>0.32697634477280402</v>
      </c>
      <c r="BM114" s="24">
        <f t="shared" ref="BM114" si="458">+S114/S102-1</f>
        <v>0.32015432798372445</v>
      </c>
      <c r="BN114" s="24">
        <f t="shared" ref="BN114" si="459">+T114/T102-1</f>
        <v>0.2917951004410877</v>
      </c>
      <c r="BO114" s="24">
        <f t="shared" ref="BO114" si="460">+U114/U102-1</f>
        <v>0.23574329450984988</v>
      </c>
      <c r="BP114" s="24" t="e">
        <f t="shared" ref="BP114" si="461">+V114/V102-1</f>
        <v>#DIV/0!</v>
      </c>
      <c r="BQ114" s="24">
        <f t="shared" ref="BQ114" si="462">+W114/W102-1</f>
        <v>0.28392080777258633</v>
      </c>
      <c r="BR114" s="21"/>
      <c r="BS114" s="35">
        <f t="shared" ref="BS114" si="463">+A114</f>
        <v>46023</v>
      </c>
      <c r="BT114" s="24">
        <f t="shared" ref="BT114" si="464">(C114-C113)/$B113*C$3</f>
        <v>1.2751497177654518E-2</v>
      </c>
      <c r="BU114" s="24">
        <f t="shared" ref="BU114" si="465">(D114-D113)/$B113*D$3</f>
        <v>3.2035054420356297E-4</v>
      </c>
      <c r="BV114" s="24">
        <f t="shared" ref="BV114" si="466">(E114-E113)/$B113*E$3</f>
        <v>-1.0247723835226459E-3</v>
      </c>
      <c r="BW114" s="24">
        <f t="shared" ref="BW114" si="467">(F114-F113)/$B113*F$3</f>
        <v>2.1290805381733308E-3</v>
      </c>
      <c r="BX114" s="24">
        <f t="shared" ref="BX114" si="468">(G114-G113)/$B113*G$3</f>
        <v>7.9028144369643234E-4</v>
      </c>
      <c r="BY114" s="24">
        <f t="shared" ref="BY114" si="469">(H114-H113)/$B113*H$3</f>
        <v>2.0426070365866856E-3</v>
      </c>
      <c r="BZ114" s="24">
        <f t="shared" ref="BZ114" si="470">(I114-I113)/$B113*I$3</f>
        <v>1.4550945559872277E-3</v>
      </c>
      <c r="CA114" s="24">
        <f t="shared" ref="CA114" si="471">(J114-J113)/$B113*J$3</f>
        <v>1.027252686418145E-3</v>
      </c>
      <c r="CB114" s="24">
        <f t="shared" ref="CB114" si="472">(K114-K113)/$B113*K$3</f>
        <v>7.1460600848186203E-4</v>
      </c>
      <c r="CC114" s="24">
        <f t="shared" ref="CC114" si="473">(L114-L113)/$B113*L$3</f>
        <v>1.8927805292762626E-4</v>
      </c>
      <c r="CD114" s="24">
        <f t="shared" ref="CD114" si="474">(M114-M113)/$B113*M$3</f>
        <v>6.2688691835463672E-3</v>
      </c>
      <c r="CE114" s="24">
        <f t="shared" ref="CE114" si="475">(N114-N113)/$B113*N$3</f>
        <v>1.021936198186979E-3</v>
      </c>
      <c r="CF114" s="24">
        <f t="shared" ref="CF114" si="476">+SUM(BT114:CE114)</f>
        <v>2.7686081042340088E-2</v>
      </c>
      <c r="CG114" s="21"/>
    </row>
    <row r="115" spans="1:85" x14ac:dyDescent="0.25">
      <c r="A115" s="31">
        <f>+[1]NAC!A116</f>
        <v>46054</v>
      </c>
      <c r="B115" s="17">
        <f>+[1]GBA!B116</f>
        <v>10667.7</v>
      </c>
      <c r="C115" s="17">
        <f>+[1]GBA!C116</f>
        <v>11722.1</v>
      </c>
      <c r="D115" s="17">
        <f>+[1]GBA!D116</f>
        <v>7700.6</v>
      </c>
      <c r="E115" s="17">
        <f>+[1]GBA!E116</f>
        <v>8033.6</v>
      </c>
      <c r="F115" s="17">
        <f>+[1]GBA!F116</f>
        <v>10710.9</v>
      </c>
      <c r="G115" s="17">
        <f>+[1]GBA!G116</f>
        <v>8819</v>
      </c>
      <c r="H115" s="17">
        <f>+[1]GBA!H116</f>
        <v>11268.1</v>
      </c>
      <c r="I115" s="17">
        <f>+[1]GBA!I116</f>
        <v>10611</v>
      </c>
      <c r="J115" s="17">
        <f>+[1]GBA!J116</f>
        <v>10128.799999999999</v>
      </c>
      <c r="K115" s="17">
        <f>+[1]GBA!K116</f>
        <v>9682.7000000000007</v>
      </c>
      <c r="L115" s="17">
        <f>+[1]GBA!L116</f>
        <v>9486.1</v>
      </c>
      <c r="M115" s="17">
        <f>+[1]GBA!M116</f>
        <v>13082</v>
      </c>
      <c r="N115" s="17">
        <f>+[1]GBA!N116</f>
        <v>10698.2</v>
      </c>
      <c r="O115" s="18">
        <f>+[1]GBA!R116</f>
        <v>9176.2999999999993</v>
      </c>
      <c r="P115" s="19">
        <f>+[1]GBA!S116</f>
        <v>10991.2</v>
      </c>
      <c r="Q115" s="20">
        <f>+[1]GBA!T116</f>
        <v>10388</v>
      </c>
      <c r="R115" s="18">
        <f t="shared" ref="R115" si="477">+SUMPRODUCT($C$3:$N$3,C115:N115)</f>
        <v>10667.545459999999</v>
      </c>
      <c r="S115" s="19">
        <f t="shared" si="41"/>
        <v>10667.527037271006</v>
      </c>
      <c r="T115" s="19">
        <f t="shared" si="42"/>
        <v>10257.329308931987</v>
      </c>
      <c r="U115" s="19">
        <f t="shared" si="43"/>
        <v>9069.148079161816</v>
      </c>
      <c r="V115" s="19"/>
      <c r="W115" s="20">
        <f t="shared" si="44"/>
        <v>9866.5640700134645</v>
      </c>
      <c r="X115" s="21"/>
      <c r="Y115" s="41">
        <f t="shared" ref="Y115" si="478">+B115/B114-1</f>
        <v>2.6164664236174584E-2</v>
      </c>
      <c r="Z115" s="24">
        <f t="shared" ref="Z115" si="479">+C115/C114-1</f>
        <v>2.9880513090845273E-2</v>
      </c>
      <c r="AA115" s="24">
        <f t="shared" ref="AA115" si="480">+D115/D114-1</f>
        <v>3.2440038042134134E-3</v>
      </c>
      <c r="AB115" s="24">
        <f t="shared" ref="AB115" si="481">+E115/E114-1</f>
        <v>-2.7805362462760552E-3</v>
      </c>
      <c r="AC115" s="24">
        <f t="shared" ref="AC115" si="482">+F115/F114-1</f>
        <v>5.9635341953482746E-2</v>
      </c>
      <c r="AD115" s="24">
        <f t="shared" ref="AD115" si="483">+G115/G114-1</f>
        <v>3.0895297321939852E-2</v>
      </c>
      <c r="AE115" s="24">
        <f t="shared" ref="AE115" si="484">+H115/H114-1</f>
        <v>2.2578566696614288E-2</v>
      </c>
      <c r="AF115" s="24">
        <f t="shared" ref="AF115" si="485">+I115/I114-1</f>
        <v>1.9543410584572873E-2</v>
      </c>
      <c r="AG115" s="24">
        <f t="shared" ref="AG115" si="486">+J115/J114-1</f>
        <v>2.0821995122049408E-2</v>
      </c>
      <c r="AH115" s="24">
        <f t="shared" ref="AH115" si="487">+K115/K114-1</f>
        <v>1.3407154668955368E-2</v>
      </c>
      <c r="AI115" s="24">
        <f t="shared" ref="AI115" si="488">+L115/L114-1</f>
        <v>1.2325784901713766E-2</v>
      </c>
      <c r="AJ115" s="24">
        <f t="shared" ref="AJ115" si="489">+M115/M114-1</f>
        <v>2.6369263841705903E-2</v>
      </c>
      <c r="AK115" s="24">
        <f t="shared" ref="AK115" si="490">+N115/N114-1</f>
        <v>3.5182784045826754E-2</v>
      </c>
      <c r="AL115" s="24">
        <f t="shared" ref="AL115" si="491">+O115/O114-1</f>
        <v>-2.7243912522659119E-2</v>
      </c>
      <c r="AM115" s="24">
        <f t="shared" ref="AM115" si="492">+P115/P114-1</f>
        <v>2.8820682747840332E-2</v>
      </c>
      <c r="AN115" s="24">
        <f t="shared" ref="AN115" si="493">+Q115/Q114-1</f>
        <v>4.0516852807131798E-2</v>
      </c>
      <c r="AO115" s="24">
        <f t="shared" ref="AO115" si="494">+R115/R114-1</f>
        <v>2.615673381995598E-2</v>
      </c>
      <c r="AP115" s="24">
        <f t="shared" ref="AP115" si="495">+S115/S114-1</f>
        <v>2.3346566973770466E-2</v>
      </c>
      <c r="AQ115" s="24">
        <f t="shared" ref="AQ115" si="496">+T115/T114-1</f>
        <v>1.9982162248291635E-2</v>
      </c>
      <c r="AR115" s="24">
        <f t="shared" ref="AR115" si="497">+U115/U114-1</f>
        <v>1.6145279695344072E-2</v>
      </c>
      <c r="AS115" s="24" t="e">
        <f t="shared" ref="AS115" si="498">+V115/V114-1</f>
        <v>#DIV/0!</v>
      </c>
      <c r="AT115" s="24">
        <f t="shared" ref="AT115" si="499">+W115/W114-1</f>
        <v>1.8241532730749688E-2</v>
      </c>
      <c r="AU115" s="21"/>
      <c r="AV115" s="24">
        <f t="shared" ref="AV115" si="500">+B115/B103-1</f>
        <v>0.33193077960345607</v>
      </c>
      <c r="AW115" s="24">
        <f t="shared" ref="AW115" si="501">+C115/C103-1</f>
        <v>0.3674074074074074</v>
      </c>
      <c r="AX115" s="24">
        <f t="shared" ref="AX115" si="502">+D115/D103-1</f>
        <v>0.23619026214823502</v>
      </c>
      <c r="AY115" s="24">
        <f t="shared" ref="AY115" si="503">+E115/E103-1</f>
        <v>0.15099502843961776</v>
      </c>
      <c r="AZ115" s="24">
        <f t="shared" ref="AZ115" si="504">+F115/F103-1</f>
        <v>0.40744001471709024</v>
      </c>
      <c r="BA115" s="24">
        <f t="shared" ref="BA115" si="505">+G115/G103-1</f>
        <v>0.23189316794479597</v>
      </c>
      <c r="BB115" s="24">
        <f t="shared" ref="BB115" si="506">+H115/H103-1</f>
        <v>0.28314885670037349</v>
      </c>
      <c r="BC115" s="24">
        <f t="shared" ref="BC115" si="507">+I115/I103-1</f>
        <v>0.34021269608709925</v>
      </c>
      <c r="BD115" s="24">
        <f t="shared" ref="BD115" si="508">+J115/J103-1</f>
        <v>0.38433993467000138</v>
      </c>
      <c r="BE115" s="24">
        <f t="shared" ref="BE115" si="509">+K115/K103-1</f>
        <v>0.25465830461036121</v>
      </c>
      <c r="BF115" s="24">
        <f t="shared" ref="BF115" si="510">+L115/L103-1</f>
        <v>0.40885463078476803</v>
      </c>
      <c r="BG115" s="24">
        <f t="shared" ref="BG115" si="511">+M115/M103-1</f>
        <v>0.40783229125189679</v>
      </c>
      <c r="BH115" s="24">
        <f t="shared" ref="BH115" si="512">+N115/N103-1</f>
        <v>0.37471890620783599</v>
      </c>
      <c r="BI115" s="24">
        <f t="shared" ref="BI115" si="513">+O115/O103-1</f>
        <v>0.22078837787859018</v>
      </c>
      <c r="BJ115" s="24">
        <f t="shared" ref="BJ115" si="514">+P115/P103-1</f>
        <v>0.34012875536480691</v>
      </c>
      <c r="BK115" s="24">
        <f t="shared" ref="BK115" si="515">+Q115/Q103-1</f>
        <v>0.35523346075067508</v>
      </c>
      <c r="BL115" s="24">
        <f t="shared" ref="BL115" si="516">+R115/R103-1</f>
        <v>0.33191549706848944</v>
      </c>
      <c r="BM115" s="24">
        <f t="shared" ref="BM115" si="517">+S115/S103-1</f>
        <v>0.32087267291769761</v>
      </c>
      <c r="BN115" s="24">
        <f t="shared" ref="BN115" si="518">+T115/T103-1</f>
        <v>0.294583579639625</v>
      </c>
      <c r="BO115" s="24">
        <f t="shared" ref="BO115" si="519">+U115/U103-1</f>
        <v>0.23433617801502971</v>
      </c>
      <c r="BP115" s="24" t="e">
        <f t="shared" ref="BP115" si="520">+V115/V103-1</f>
        <v>#DIV/0!</v>
      </c>
      <c r="BQ115" s="24">
        <f t="shared" ref="BQ115" si="521">+W115/W103-1</f>
        <v>0.28472832324750708</v>
      </c>
      <c r="BR115" s="21"/>
      <c r="BS115" s="35">
        <f t="shared" ref="BS115" si="522">+A115</f>
        <v>46054</v>
      </c>
      <c r="BT115" s="24">
        <f t="shared" ref="BT115" si="523">(C115-C114)/$B114*C$3</f>
        <v>7.6685013996171565E-3</v>
      </c>
      <c r="BU115" s="24">
        <f t="shared" ref="BU115" si="524">(D115-D114)/$B114*D$3</f>
        <v>7.8323730003753263E-5</v>
      </c>
      <c r="BV115" s="24">
        <f t="shared" ref="BV115" si="525">(E115-E114)/$B114*E$3</f>
        <v>-1.8293717594774467E-4</v>
      </c>
      <c r="BW115" s="24">
        <f t="shared" ref="BW115" si="526">(F115-F114)/$B114*F$3</f>
        <v>6.065284685013988E-3</v>
      </c>
      <c r="BX115" s="24">
        <f t="shared" ref="BX115" si="527">(G115-G114)/$B114*G$3</f>
        <v>1.5940831305251166E-3</v>
      </c>
      <c r="BY115" s="24">
        <f t="shared" ref="BY115" si="528">(H115-H114)/$B114*H$3</f>
        <v>2.1061015612224374E-3</v>
      </c>
      <c r="BZ115" s="24">
        <f t="shared" ref="BZ115" si="529">(I115-I114)/$B114*I$3</f>
        <v>2.2676741344979131E-3</v>
      </c>
      <c r="CA115" s="24">
        <f t="shared" ref="CA115" si="530">(J115-J114)/$B114*J$3</f>
        <v>5.5844820454610642E-4</v>
      </c>
      <c r="CB115" s="24">
        <f t="shared" ref="CB115" si="531">(K115-K114)/$B114*K$3</f>
        <v>9.1925122887347903E-4</v>
      </c>
      <c r="CC115" s="24">
        <f t="shared" ref="CC115" si="532">(L115-L114)/$B114*L$3</f>
        <v>3.3553296074338425E-4</v>
      </c>
      <c r="CD115" s="24">
        <f t="shared" ref="CD115" si="533">(M115-M114)/$B114*M$3</f>
        <v>3.5046451898381095E-3</v>
      </c>
      <c r="CE115" s="24">
        <f t="shared" ref="CE115" si="534">(N115-N114)/$B114*N$3</f>
        <v>1.241647989072406E-3</v>
      </c>
      <c r="CF115" s="24">
        <f t="shared" ref="CF115" si="535">+SUM(BT115:CE115)</f>
        <v>2.6156557038006102E-2</v>
      </c>
      <c r="CG115" s="21"/>
    </row>
    <row r="116" spans="1:85" x14ac:dyDescent="0.25">
      <c r="A116" s="31">
        <f>+[1]NAC!A117</f>
        <v>46082</v>
      </c>
      <c r="B116" s="17">
        <f>+[1]GBA!B117</f>
        <v>11031.5</v>
      </c>
      <c r="C116" s="17">
        <f>+[1]GBA!C117</f>
        <v>12060.9</v>
      </c>
      <c r="D116" s="17">
        <f>+[1]GBA!D117</f>
        <v>7861.3</v>
      </c>
      <c r="E116" s="17">
        <f>+[1]GBA!E117</f>
        <v>8371.2999999999993</v>
      </c>
      <c r="F116" s="17">
        <f>+[1]GBA!F117</f>
        <v>11093.3</v>
      </c>
      <c r="G116" s="17">
        <f>+[1]GBA!G117</f>
        <v>8934.7999999999993</v>
      </c>
      <c r="H116" s="17">
        <f>+[1]GBA!H117</f>
        <v>11608.1</v>
      </c>
      <c r="I116" s="17">
        <f>+[1]GBA!I117</f>
        <v>11111.4</v>
      </c>
      <c r="J116" s="17">
        <f>+[1]GBA!J117</f>
        <v>10429.5</v>
      </c>
      <c r="K116" s="17">
        <f>+[1]GBA!K117</f>
        <v>9992.1</v>
      </c>
      <c r="L116" s="17">
        <f>+[1]GBA!L117</f>
        <v>10501.4</v>
      </c>
      <c r="M116" s="17">
        <f>+[1]GBA!M117</f>
        <v>13510.4</v>
      </c>
      <c r="N116" s="17">
        <f>+[1]GBA!N117</f>
        <v>10888.2</v>
      </c>
      <c r="O116" s="18">
        <f>+[1]GBA!R117</f>
        <v>9284.1</v>
      </c>
      <c r="P116" s="19">
        <f>+[1]GBA!S117</f>
        <v>11326</v>
      </c>
      <c r="Q116" s="20">
        <f>+[1]GBA!T117</f>
        <v>10952.5</v>
      </c>
      <c r="R116" s="18">
        <f t="shared" ref="R116" si="536">+SUMPRODUCT($C$3:$N$3,C116:N116)</f>
        <v>11031.438389999999</v>
      </c>
      <c r="S116" s="19">
        <f t="shared" si="41"/>
        <v>10978.433228048012</v>
      </c>
      <c r="T116" s="19">
        <f t="shared" si="42"/>
        <v>10563.792543021033</v>
      </c>
      <c r="U116" s="19">
        <f t="shared" si="43"/>
        <v>9324.3193247962754</v>
      </c>
      <c r="V116" s="19"/>
      <c r="W116" s="20">
        <f t="shared" si="44"/>
        <v>10237.377149451817</v>
      </c>
      <c r="X116" s="21"/>
      <c r="Y116" s="41">
        <f t="shared" ref="Y116" si="537">+B116/B115-1</f>
        <v>3.4102946277079438E-2</v>
      </c>
      <c r="Z116" s="24">
        <f t="shared" ref="Z116" si="538">+C116/C115-1</f>
        <v>2.8902671023110171E-2</v>
      </c>
      <c r="AA116" s="24">
        <f t="shared" ref="AA116" si="539">+D116/D115-1</f>
        <v>2.0868503752954348E-2</v>
      </c>
      <c r="AB116" s="24">
        <f t="shared" ref="AB116" si="540">+E116/E115-1</f>
        <v>4.2035949014140428E-2</v>
      </c>
      <c r="AC116" s="24">
        <f t="shared" ref="AC116" si="541">+F116/F115-1</f>
        <v>3.5701948482387058E-2</v>
      </c>
      <c r="AD116" s="24">
        <f t="shared" ref="AD116" si="542">+G116/G115-1</f>
        <v>1.3130740446762657E-2</v>
      </c>
      <c r="AE116" s="24">
        <f t="shared" ref="AE116" si="543">+H116/H115-1</f>
        <v>3.0173676129959803E-2</v>
      </c>
      <c r="AF116" s="24">
        <f t="shared" ref="AF116" si="544">+I116/I115-1</f>
        <v>4.7158608990669926E-2</v>
      </c>
      <c r="AG116" s="24">
        <f t="shared" ref="AG116" si="545">+J116/J115-1</f>
        <v>2.9687623410473263E-2</v>
      </c>
      <c r="AH116" s="24">
        <f t="shared" ref="AH116" si="546">+K116/K115-1</f>
        <v>3.1953897156784761E-2</v>
      </c>
      <c r="AI116" s="24">
        <f t="shared" ref="AI116" si="547">+L116/L115-1</f>
        <v>0.10703028641907619</v>
      </c>
      <c r="AJ116" s="24">
        <f t="shared" ref="AJ116" si="548">+M116/M115-1</f>
        <v>3.2747286347653226E-2</v>
      </c>
      <c r="AK116" s="24">
        <f t="shared" ref="AK116" si="549">+N116/N115-1</f>
        <v>1.7759997008842676E-2</v>
      </c>
      <c r="AL116" s="24">
        <f t="shared" ref="AL116" si="550">+O116/O115-1</f>
        <v>1.1747654283317033E-2</v>
      </c>
      <c r="AM116" s="24">
        <f t="shared" ref="AM116" si="551">+P116/P115-1</f>
        <v>3.0460732222141296E-2</v>
      </c>
      <c r="AN116" s="24">
        <f t="shared" ref="AN116" si="552">+Q116/Q115-1</f>
        <v>5.4341547939930734E-2</v>
      </c>
      <c r="AO116" s="24">
        <f t="shared" ref="AO116" si="553">+R116/R115-1</f>
        <v>3.4112151793914247E-2</v>
      </c>
      <c r="AP116" s="24">
        <f t="shared" ref="AP116" si="554">+S116/S115-1</f>
        <v>2.9145104548668144E-2</v>
      </c>
      <c r="AQ116" s="24">
        <f t="shared" ref="AQ116" si="555">+T116/T115-1</f>
        <v>2.9877488073058123E-2</v>
      </c>
      <c r="AR116" s="24">
        <f t="shared" ref="AR116" si="556">+U116/U115-1</f>
        <v>2.8136186928160001E-2</v>
      </c>
      <c r="AS116" s="24" t="e">
        <f t="shared" ref="AS116" si="557">+V116/V115-1</f>
        <v>#DIV/0!</v>
      </c>
      <c r="AT116" s="24">
        <f t="shared" ref="AT116" si="558">+W116/W115-1</f>
        <v>3.758279749739124E-2</v>
      </c>
      <c r="AU116" s="21"/>
      <c r="AV116" s="24">
        <f t="shared" ref="AV116" si="559">+B116/B104-1</f>
        <v>0.32623618942281118</v>
      </c>
      <c r="AW116" s="24">
        <f t="shared" ref="AW116" si="560">+C116/C104-1</f>
        <v>0.32358460542343881</v>
      </c>
      <c r="AX116" s="24">
        <f t="shared" ref="AX116" si="561">+D116/D104-1</f>
        <v>0.24929282013793985</v>
      </c>
      <c r="AY116" s="24">
        <f t="shared" ref="AY116" si="562">+E116/E104-1</f>
        <v>0.13615450387481154</v>
      </c>
      <c r="AZ116" s="24">
        <f t="shared" ref="AZ116" si="563">+F116/F104-1</f>
        <v>0.41467302591307886</v>
      </c>
      <c r="BA116" s="24">
        <f t="shared" ref="BA116" si="564">+G116/G104-1</f>
        <v>0.23138411499607203</v>
      </c>
      <c r="BB116" s="24">
        <f t="shared" ref="BB116" si="565">+H116/H104-1</f>
        <v>0.29703788953819665</v>
      </c>
      <c r="BC116" s="24">
        <f t="shared" ref="BC116" si="566">+I116/I104-1</f>
        <v>0.38036672629695878</v>
      </c>
      <c r="BD116" s="24">
        <f t="shared" ref="BD116" si="567">+J116/J104-1</f>
        <v>0.38311274964856912</v>
      </c>
      <c r="BE116" s="24">
        <f t="shared" ref="BE116" si="568">+K116/K104-1</f>
        <v>0.29838353387562044</v>
      </c>
      <c r="BF116" s="24">
        <f t="shared" ref="BF116" si="569">+L116/L104-1</f>
        <v>0.3449194436617915</v>
      </c>
      <c r="BG116" s="24">
        <f t="shared" ref="BG116" si="570">+M116/M104-1</f>
        <v>0.40130480329416174</v>
      </c>
      <c r="BH116" s="24">
        <f t="shared" ref="BH116" si="571">+N116/N104-1</f>
        <v>0.34193596095540935</v>
      </c>
      <c r="BI116" s="24">
        <f t="shared" ref="BI116" si="572">+O116/O104-1</f>
        <v>0.12546823289813425</v>
      </c>
      <c r="BJ116" s="24">
        <f t="shared" ref="BJ116" si="573">+P116/P104-1</f>
        <v>0.33839100018907176</v>
      </c>
      <c r="BK116" s="24">
        <f t="shared" ref="BK116" si="574">+Q116/Q104-1</f>
        <v>0.38215845132631698</v>
      </c>
      <c r="BL116" s="24">
        <f t="shared" ref="BL116" si="575">+R116/R104-1</f>
        <v>0.32622824677780349</v>
      </c>
      <c r="BM116" s="24">
        <f t="shared" ref="BM116" si="576">+S116/S104-1</f>
        <v>0.30436391682095998</v>
      </c>
      <c r="BN116" s="24">
        <f t="shared" ref="BN116" si="577">+T116/T104-1</f>
        <v>0.29441598209698316</v>
      </c>
      <c r="BO116" s="24">
        <f t="shared" ref="BO116" si="578">+U116/U104-1</f>
        <v>0.23691117854271981</v>
      </c>
      <c r="BP116" s="24" t="e">
        <f t="shared" ref="BP116" si="579">+V116/V104-1</f>
        <v>#DIV/0!</v>
      </c>
      <c r="BQ116" s="24">
        <f t="shared" ref="BQ116" si="580">+W116/W104-1</f>
        <v>0.29471869117614258</v>
      </c>
      <c r="BR116" s="21"/>
      <c r="BS116" s="35">
        <f t="shared" ref="BS116" si="581">+A116</f>
        <v>46082</v>
      </c>
      <c r="BT116" s="24">
        <f t="shared" ref="BT116" si="582">(C116-C115)/$B115*C$3</f>
        <v>7.4444088228952654E-3</v>
      </c>
      <c r="BU116" s="24">
        <f t="shared" ref="BU116" si="583">(D116-D115)/$B115*D$3</f>
        <v>4.9259821704772291E-4</v>
      </c>
      <c r="BV116" s="24">
        <f t="shared" ref="BV116" si="584">(E116-E115)/$B115*E$3</f>
        <v>2.6876205742568603E-3</v>
      </c>
      <c r="BW116" s="24">
        <f t="shared" ref="BW116" si="585">(F116-F115)/$B115*F$3</f>
        <v>3.7495467626573638E-3</v>
      </c>
      <c r="BX116" s="24">
        <f t="shared" ref="BX116" si="586">(G116-G115)/$B115*G$3</f>
        <v>6.8062093984644812E-4</v>
      </c>
      <c r="BY116" s="24">
        <f t="shared" ref="BY116" si="587">(H116-H115)/$B115*H$3</f>
        <v>2.8047282919467175E-3</v>
      </c>
      <c r="BZ116" s="24">
        <f t="shared" ref="BZ116" si="588">(I116-I115)/$B115*I$3</f>
        <v>5.4366320762676071E-3</v>
      </c>
      <c r="CA116" s="24">
        <f t="shared" ref="CA116" si="589">(J116-J115)/$B115*J$3</f>
        <v>7.9207982976649326E-4</v>
      </c>
      <c r="CB116" s="24">
        <f t="shared" ref="CB116" si="590">(K116-K115)/$B115*K$3</f>
        <v>2.1636566457624391E-3</v>
      </c>
      <c r="CC116" s="24">
        <f t="shared" ref="CC116" si="591">(L116-L115)/$B115*L$3</f>
        <v>2.8742896781874237E-3</v>
      </c>
      <c r="CD116" s="24">
        <f t="shared" ref="CD116" si="592">(M116-M115)/$B115*M$3</f>
        <v>4.3531932844005699E-3</v>
      </c>
      <c r="CE116" s="24">
        <f t="shared" ref="CE116" si="593">(N116-N115)/$B115*N$3</f>
        <v>6.3228249763304172E-4</v>
      </c>
      <c r="CF116" s="24">
        <f t="shared" ref="CF116" si="594">+SUM(BT116:CE116)</f>
        <v>3.4111657620667958E-2</v>
      </c>
      <c r="CG116" s="21"/>
    </row>
    <row r="117" spans="1:85" x14ac:dyDescent="0.25">
      <c r="A117" s="31">
        <f>+[1]NAC!A118</f>
        <v>46113</v>
      </c>
      <c r="B117" s="17">
        <f>+[1]GBA!B118</f>
        <v>11336.6</v>
      </c>
      <c r="C117" s="17">
        <f>+[1]GBA!C118</f>
        <v>12210.6</v>
      </c>
      <c r="D117" s="17">
        <f>+[1]GBA!D118</f>
        <v>8024.1</v>
      </c>
      <c r="E117" s="17">
        <f>+[1]GBA!E118</f>
        <v>8740</v>
      </c>
      <c r="F117" s="17">
        <f>+[1]GBA!F118</f>
        <v>11608</v>
      </c>
      <c r="G117" s="17">
        <f>+[1]GBA!G118</f>
        <v>9210.5</v>
      </c>
      <c r="H117" s="17">
        <f>+[1]GBA!H118</f>
        <v>11916.4</v>
      </c>
      <c r="I117" s="17">
        <f>+[1]GBA!I118</f>
        <v>11524</v>
      </c>
      <c r="J117" s="17">
        <f>+[1]GBA!J118</f>
        <v>10845.4</v>
      </c>
      <c r="K117" s="17">
        <f>+[1]GBA!K118</f>
        <v>10142.799999999999</v>
      </c>
      <c r="L117" s="17">
        <f>+[1]GBA!L118</f>
        <v>11074.9</v>
      </c>
      <c r="M117" s="17">
        <f>+[1]GBA!M118</f>
        <v>13841.4</v>
      </c>
      <c r="N117" s="17">
        <f>+[1]GBA!N118</f>
        <v>11201.7</v>
      </c>
      <c r="O117" s="18">
        <f>+[1]GBA!R118</f>
        <v>9300.4</v>
      </c>
      <c r="P117" s="19">
        <f>+[1]GBA!S118</f>
        <v>11587</v>
      </c>
      <c r="Q117" s="20">
        <f>+[1]GBA!T118</f>
        <v>11516.9</v>
      </c>
      <c r="R117" s="18">
        <f t="shared" ref="R117" si="595">+SUMPRODUCT($C$3:$N$3,C117:N117)</f>
        <v>11336.487369999999</v>
      </c>
      <c r="S117" s="19">
        <f t="shared" si="41"/>
        <v>11210.988708149085</v>
      </c>
      <c r="T117" s="19">
        <f t="shared" si="42"/>
        <v>10855.627806610217</v>
      </c>
      <c r="U117" s="19">
        <f t="shared" si="43"/>
        <v>9599.6801707411742</v>
      </c>
      <c r="V117" s="19"/>
      <c r="W117" s="20">
        <f t="shared" si="44"/>
        <v>10573.822081169455</v>
      </c>
      <c r="X117" s="21"/>
      <c r="Y117" s="41">
        <f t="shared" ref="Y117" si="596">+B117/B116-1</f>
        <v>2.765716357702952E-2</v>
      </c>
      <c r="Z117" s="24">
        <f t="shared" ref="Z117" si="597">+C117/C116-1</f>
        <v>1.241200905405071E-2</v>
      </c>
      <c r="AA117" s="24">
        <f t="shared" ref="AA117" si="598">+D117/D116-1</f>
        <v>2.0709043033594998E-2</v>
      </c>
      <c r="AB117" s="24">
        <f t="shared" ref="AB117" si="599">+E117/E116-1</f>
        <v>4.4043338549568212E-2</v>
      </c>
      <c r="AC117" s="24">
        <f t="shared" ref="AC117" si="600">+F117/F116-1</f>
        <v>4.6397374992112494E-2</v>
      </c>
      <c r="AD117" s="24">
        <f t="shared" ref="AD117" si="601">+G117/G116-1</f>
        <v>3.085687424452721E-2</v>
      </c>
      <c r="AE117" s="24">
        <f t="shared" ref="AE117" si="602">+H117/H116-1</f>
        <v>2.6559040669877021E-2</v>
      </c>
      <c r="AF117" s="24">
        <f t="shared" ref="AF117" si="603">+I117/I116-1</f>
        <v>3.7133034541102061E-2</v>
      </c>
      <c r="AG117" s="24">
        <f t="shared" ref="AG117" si="604">+J117/J116-1</f>
        <v>3.9877271201879338E-2</v>
      </c>
      <c r="AH117" s="24">
        <f t="shared" ref="AH117" si="605">+K117/K116-1</f>
        <v>1.5081914712622879E-2</v>
      </c>
      <c r="AI117" s="24">
        <f t="shared" ref="AI117" si="606">+L117/L116-1</f>
        <v>5.4611766050240984E-2</v>
      </c>
      <c r="AJ117" s="24">
        <f t="shared" ref="AJ117" si="607">+M117/M116-1</f>
        <v>2.4499644718143143E-2</v>
      </c>
      <c r="AK117" s="24">
        <f t="shared" ref="AK117" si="608">+N117/N116-1</f>
        <v>2.8792637901581486E-2</v>
      </c>
      <c r="AL117" s="24">
        <f t="shared" ref="AL117" si="609">+O117/O116-1</f>
        <v>1.755689835309715E-3</v>
      </c>
      <c r="AM117" s="24">
        <f t="shared" ref="AM117" si="610">+P117/P116-1</f>
        <v>2.3044322797104E-2</v>
      </c>
      <c r="AN117" s="24">
        <f t="shared" ref="AN117" si="611">+Q117/Q116-1</f>
        <v>5.1531613786806707E-2</v>
      </c>
      <c r="AO117" s="24">
        <f t="shared" ref="AO117" si="612">+R117/R116-1</f>
        <v>2.7652693077316881E-2</v>
      </c>
      <c r="AP117" s="24">
        <f t="shared" ref="AP117" si="613">+S117/S116-1</f>
        <v>2.1182938883021363E-2</v>
      </c>
      <c r="AQ117" s="24">
        <f t="shared" ref="AQ117" si="614">+T117/T116-1</f>
        <v>2.762599344891381E-2</v>
      </c>
      <c r="AR117" s="24">
        <f t="shared" ref="AR117" si="615">+U117/U116-1</f>
        <v>2.9531468877586509E-2</v>
      </c>
      <c r="AS117" s="24" t="e">
        <f t="shared" ref="AS117" si="616">+V117/V116-1</f>
        <v>#DIV/0!</v>
      </c>
      <c r="AT117" s="24">
        <f t="shared" ref="AT117" si="617">+W117/W116-1</f>
        <v>3.2864368168330493E-2</v>
      </c>
      <c r="AU117" s="21"/>
      <c r="AV117" s="24">
        <f t="shared" ref="AV117" si="618">+B117/B105-1</f>
        <v>0.32633697190925814</v>
      </c>
      <c r="AW117" s="24">
        <f t="shared" ref="AW117" si="619">+C117/C105-1</f>
        <v>0.30350680544435549</v>
      </c>
      <c r="AX117" s="24">
        <f t="shared" ref="AX117" si="620">+D117/D105-1</f>
        <v>0.2365314676693584</v>
      </c>
      <c r="AY117" s="24">
        <f t="shared" ref="AY117" si="621">+E117/E105-1</f>
        <v>0.13259382127306663</v>
      </c>
      <c r="AZ117" s="24">
        <f t="shared" ref="AZ117" si="622">+F117/F105-1</f>
        <v>0.45507420778178886</v>
      </c>
      <c r="BA117" s="24">
        <f t="shared" ref="BA117" si="623">+G117/G105-1</f>
        <v>0.25480232146263049</v>
      </c>
      <c r="BB117" s="24">
        <f t="shared" ref="BB117" si="624">+H117/H105-1</f>
        <v>0.29369999240047329</v>
      </c>
      <c r="BC117" s="24">
        <f t="shared" ref="BC117" si="625">+I117/I105-1</f>
        <v>0.40780375772679522</v>
      </c>
      <c r="BD117" s="24">
        <f t="shared" ref="BD117" si="626">+J117/J105-1</f>
        <v>0.40673964926844453</v>
      </c>
      <c r="BE117" s="24">
        <f t="shared" ref="BE117" si="627">+K117/K105-1</f>
        <v>0.2838499803804917</v>
      </c>
      <c r="BF117" s="24">
        <f t="shared" ref="BF117" si="628">+L117/L105-1</f>
        <v>0.3941388990294441</v>
      </c>
      <c r="BG117" s="24">
        <f t="shared" ref="BG117" si="629">+M117/M105-1</f>
        <v>0.3779667091430392</v>
      </c>
      <c r="BH117" s="24">
        <f t="shared" ref="BH117" si="630">+N117/N105-1</f>
        <v>0.34605078167245473</v>
      </c>
      <c r="BI117" s="24">
        <f t="shared" ref="BI117" si="631">+O117/O105-1</f>
        <v>0.10872156787945264</v>
      </c>
      <c r="BJ117" s="24">
        <f t="shared" ref="BJ117" si="632">+P117/P105-1</f>
        <v>0.32624446301234999</v>
      </c>
      <c r="BK117" s="24">
        <f t="shared" ref="BK117" si="633">+Q117/Q105-1</f>
        <v>0.42854130488712472</v>
      </c>
      <c r="BL117" s="24">
        <f t="shared" ref="BL117" si="634">+R117/R105-1</f>
        <v>0.32632606485677673</v>
      </c>
      <c r="BM117" s="24">
        <f t="shared" ref="BM117" si="635">+S117/S105-1</f>
        <v>0.29140156502711578</v>
      </c>
      <c r="BN117" s="24">
        <f t="shared" ref="BN117" si="636">+T117/T105-1</f>
        <v>0.28656616071577701</v>
      </c>
      <c r="BO117" s="24">
        <f t="shared" ref="BO117" si="637">+U117/U105-1</f>
        <v>0.23680952406259692</v>
      </c>
      <c r="BP117" s="24" t="e">
        <f t="shared" ref="BP117" si="638">+V117/V105-1</f>
        <v>#DIV/0!</v>
      </c>
      <c r="BQ117" s="24">
        <f t="shared" ref="BQ117" si="639">+W117/W105-1</f>
        <v>0.30391051825789117</v>
      </c>
      <c r="BR117" s="21"/>
      <c r="BS117" s="35">
        <f t="shared" ref="BS117" si="640">+A117</f>
        <v>46113</v>
      </c>
      <c r="BT117" s="24">
        <f t="shared" ref="BT117" si="641">(C117-C116)/$B116*C$3</f>
        <v>3.1808620767801448E-3</v>
      </c>
      <c r="BU117" s="24">
        <f t="shared" ref="BU117" si="642">(D117-D116)/$B116*D$3</f>
        <v>4.8257807188505699E-4</v>
      </c>
      <c r="BV117" s="24">
        <f t="shared" ref="BV117" si="643">(E117-E116)/$B116*E$3</f>
        <v>2.8375678738158964E-3</v>
      </c>
      <c r="BW117" s="24">
        <f t="shared" ref="BW117" si="644">(F117-F116)/$B116*F$3</f>
        <v>4.8803535330644134E-3</v>
      </c>
      <c r="BX117" s="24">
        <f t="shared" ref="BX117" si="645">(G117-G116)/$B116*G$3</f>
        <v>1.5670026741603632E-3</v>
      </c>
      <c r="BY117" s="24">
        <f t="shared" ref="BY117" si="646">(H117-H116)/$B116*H$3</f>
        <v>2.4593572950188038E-3</v>
      </c>
      <c r="BZ117" s="24">
        <f t="shared" ref="BZ117" si="647">(I117-I116)/$B116*I$3</f>
        <v>4.3348900874767751E-3</v>
      </c>
      <c r="CA117" s="24">
        <f t="shared" ref="CA117" si="648">(J117-J116)/$B116*J$3</f>
        <v>1.0594017132756189E-3</v>
      </c>
      <c r="CB117" s="24">
        <f t="shared" ref="CB117" si="649">(K117-K116)/$B116*K$3</f>
        <v>1.0191016634183855E-3</v>
      </c>
      <c r="CC117" s="24">
        <f t="shared" ref="CC117" si="650">(L117-L116)/$B116*L$3</f>
        <v>1.5700222091284053E-3</v>
      </c>
      <c r="CD117" s="24">
        <f t="shared" ref="CD117" si="651">(M117-M116)/$B116*M$3</f>
        <v>3.2525404523410235E-3</v>
      </c>
      <c r="CE117" s="24">
        <f t="shared" ref="CE117" si="652">(N117-N116)/$B116*N$3</f>
        <v>1.0088609889860852E-3</v>
      </c>
      <c r="CF117" s="24">
        <f t="shared" ref="CF117" si="653">+SUM(BT117:CE117)</f>
        <v>2.7652538639350969E-2</v>
      </c>
      <c r="CG117" s="21"/>
    </row>
    <row r="118" spans="1:85" x14ac:dyDescent="0.25">
      <c r="A118" s="31">
        <f>+[1]NAC!A119</f>
        <v>46143</v>
      </c>
      <c r="B118" s="17">
        <f>+[1]GBA!B119</f>
        <v>11594.5</v>
      </c>
      <c r="C118" s="17">
        <f>+[1]GBA!C119</f>
        <v>12553.2</v>
      </c>
      <c r="D118" s="17">
        <f>+[1]GBA!D119</f>
        <v>8109.7</v>
      </c>
      <c r="E118" s="17">
        <f>+[1]GBA!E119</f>
        <v>8711.1</v>
      </c>
      <c r="F118" s="17">
        <f>+[1]GBA!F119</f>
        <v>11811.4</v>
      </c>
      <c r="G118" s="17">
        <f>+[1]GBA!G119</f>
        <v>9312.4</v>
      </c>
      <c r="H118" s="17">
        <f>+[1]GBA!H119</f>
        <v>12243.5</v>
      </c>
      <c r="I118" s="17">
        <f>+[1]GBA!I119</f>
        <v>11804.6</v>
      </c>
      <c r="J118" s="17">
        <f>+[1]GBA!J119</f>
        <v>11251.9</v>
      </c>
      <c r="K118" s="17">
        <f>+[1]GBA!K119</f>
        <v>10448.799999999999</v>
      </c>
      <c r="L118" s="17">
        <f>+[1]GBA!L119</f>
        <v>11512.6</v>
      </c>
      <c r="M118" s="17">
        <f>+[1]GBA!M119</f>
        <v>14129.9</v>
      </c>
      <c r="N118" s="17">
        <f>+[1]GBA!N119</f>
        <v>11472.7</v>
      </c>
      <c r="O118" s="18">
        <f>+[1]GBA!R119</f>
        <v>9620.9</v>
      </c>
      <c r="P118" s="19">
        <f>+[1]GBA!S119</f>
        <v>11832</v>
      </c>
      <c r="Q118" s="20">
        <f>+[1]GBA!T119</f>
        <v>11785.1</v>
      </c>
      <c r="R118" s="18">
        <f t="shared" ref="R118" si="654">+SUMPRODUCT($C$3:$N$3,C118:N118)</f>
        <v>11594.472119999999</v>
      </c>
      <c r="S118" s="19">
        <f t="shared" si="41"/>
        <v>11449.083433354393</v>
      </c>
      <c r="T118" s="19">
        <f t="shared" si="42"/>
        <v>11040.432559409997</v>
      </c>
      <c r="U118" s="19">
        <f t="shared" si="43"/>
        <v>9740.8661233993025</v>
      </c>
      <c r="V118" s="19"/>
      <c r="W118" s="20">
        <f t="shared" si="44"/>
        <v>10809.119542219658</v>
      </c>
      <c r="X118" s="21"/>
      <c r="Y118" s="41">
        <f t="shared" ref="Y118" si="655">+B118/B117-1</f>
        <v>2.274932519450279E-2</v>
      </c>
      <c r="Z118" s="24">
        <f t="shared" ref="Z118" si="656">+C118/C117-1</f>
        <v>2.8057589307650677E-2</v>
      </c>
      <c r="AA118" s="24">
        <f t="shared" ref="AA118" si="657">+D118/D117-1</f>
        <v>1.0667863062524097E-2</v>
      </c>
      <c r="AB118" s="24">
        <f t="shared" ref="AB118" si="658">+E118/E117-1</f>
        <v>-3.3066361556063351E-3</v>
      </c>
      <c r="AC118" s="24">
        <f t="shared" ref="AC118" si="659">+F118/F117-1</f>
        <v>1.7522398345968249E-2</v>
      </c>
      <c r="AD118" s="24">
        <f t="shared" ref="AD118" si="660">+G118/G117-1</f>
        <v>1.1063460181314655E-2</v>
      </c>
      <c r="AE118" s="24">
        <f t="shared" ref="AE118" si="661">+H118/H117-1</f>
        <v>2.7449565304958012E-2</v>
      </c>
      <c r="AF118" s="24">
        <f t="shared" ref="AF118" si="662">+I118/I117-1</f>
        <v>2.434918431100308E-2</v>
      </c>
      <c r="AG118" s="24">
        <f t="shared" ref="AG118" si="663">+J118/J117-1</f>
        <v>3.7481328489497923E-2</v>
      </c>
      <c r="AH118" s="24">
        <f t="shared" ref="AH118" si="664">+K118/K117-1</f>
        <v>3.0169184051741071E-2</v>
      </c>
      <c r="AI118" s="24">
        <f t="shared" ref="AI118" si="665">+L118/L117-1</f>
        <v>3.9521801551255509E-2</v>
      </c>
      <c r="AJ118" s="24">
        <f t="shared" ref="AJ118" si="666">+M118/M117-1</f>
        <v>2.0843267299550661E-2</v>
      </c>
      <c r="AK118" s="24">
        <f t="shared" ref="AK118" si="667">+N118/N117-1</f>
        <v>2.4192756456609343E-2</v>
      </c>
      <c r="AL118" s="24">
        <f t="shared" ref="AL118" si="668">+O118/O117-1</f>
        <v>3.4460883402864351E-2</v>
      </c>
      <c r="AM118" s="24">
        <f t="shared" ref="AM118" si="669">+P118/P117-1</f>
        <v>2.1144385949771305E-2</v>
      </c>
      <c r="AN118" s="24">
        <f t="shared" ref="AN118" si="670">+Q118/Q117-1</f>
        <v>2.3287516606031122E-2</v>
      </c>
      <c r="AO118" s="24">
        <f t="shared" ref="AO118" si="671">+R118/R117-1</f>
        <v>2.2757027073722291E-2</v>
      </c>
      <c r="AP118" s="24">
        <f t="shared" ref="AP118" si="672">+S118/S117-1</f>
        <v>2.1237620641990418E-2</v>
      </c>
      <c r="AQ118" s="24">
        <f t="shared" ref="AQ118" si="673">+T118/T117-1</f>
        <v>1.7023865969985508E-2</v>
      </c>
      <c r="AR118" s="24">
        <f t="shared" ref="AR118" si="674">+U118/U117-1</f>
        <v>1.4707360052311769E-2</v>
      </c>
      <c r="AS118" s="24" t="e">
        <f t="shared" ref="AS118" si="675">+V118/V117-1</f>
        <v>#DIV/0!</v>
      </c>
      <c r="AT118" s="24">
        <f t="shared" ref="AT118" si="676">+W118/W117-1</f>
        <v>2.2252829605411639E-2</v>
      </c>
      <c r="AU118" s="21"/>
      <c r="AV118" s="24">
        <f t="shared" ref="AV118" si="677">+B118/B106-1</f>
        <v>0.33644935220618732</v>
      </c>
      <c r="AW118" s="24">
        <f t="shared" ref="AW118" si="678">+C118/C106-1</f>
        <v>0.33463750704360118</v>
      </c>
      <c r="AX118" s="24">
        <f t="shared" ref="AX118" si="679">+D118/D106-1</f>
        <v>0.24360920703562283</v>
      </c>
      <c r="AY118" s="24">
        <f t="shared" ref="AY118" si="680">+E118/E106-1</f>
        <v>0.12690650832460126</v>
      </c>
      <c r="AZ118" s="24">
        <f t="shared" ref="AZ118" si="681">+F118/F106-1</f>
        <v>0.43885295228349719</v>
      </c>
      <c r="BA118" s="24">
        <f t="shared" ref="BA118" si="682">+G118/G106-1</f>
        <v>0.25082605775688371</v>
      </c>
      <c r="BB118" s="24">
        <f t="shared" ref="BB118" si="683">+H118/H106-1</f>
        <v>0.29759949128292096</v>
      </c>
      <c r="BC118" s="24">
        <f t="shared" ref="BC118" si="684">+I118/I106-1</f>
        <v>0.43445979609444318</v>
      </c>
      <c r="BD118" s="24">
        <f t="shared" ref="BD118" si="685">+J118/J106-1</f>
        <v>0.3973523092780944</v>
      </c>
      <c r="BE118" s="24">
        <f t="shared" ref="BE118" si="686">+K118/K106-1</f>
        <v>0.30917656492757972</v>
      </c>
      <c r="BF118" s="24">
        <f t="shared" ref="BF118" si="687">+L118/L106-1</f>
        <v>0.42519714282177312</v>
      </c>
      <c r="BG118" s="24">
        <f t="shared" ref="BG118" si="688">+M118/M106-1</f>
        <v>0.36519453918319611</v>
      </c>
      <c r="BH118" s="24">
        <f t="shared" ref="BH118" si="689">+N118/N106-1</f>
        <v>0.33881413884447986</v>
      </c>
      <c r="BI118" s="24">
        <f t="shared" ref="BI118" si="690">+O118/O106-1</f>
        <v>0.18153683667579545</v>
      </c>
      <c r="BJ118" s="24">
        <f t="shared" ref="BJ118" si="691">+P118/P106-1</f>
        <v>0.32616005379959656</v>
      </c>
      <c r="BK118" s="24">
        <f t="shared" ref="BK118" si="692">+Q118/Q106-1</f>
        <v>0.43882160472725507</v>
      </c>
      <c r="BL118" s="24">
        <f t="shared" ref="BL118" si="693">+R118/R106-1</f>
        <v>0.33645313696643586</v>
      </c>
      <c r="BM118" s="24">
        <f t="shared" ref="BM118" si="694">+S118/S106-1</f>
        <v>0.30327251202276773</v>
      </c>
      <c r="BN118" s="24">
        <f t="shared" ref="BN118" si="695">+T118/T106-1</f>
        <v>0.28532846071202611</v>
      </c>
      <c r="BO118" s="24">
        <f t="shared" ref="BO118" si="696">+U118/U106-1</f>
        <v>0.24102824298750058</v>
      </c>
      <c r="BP118" s="24" t="e">
        <f t="shared" ref="BP118" si="697">+V118/V106-1</f>
        <v>#DIV/0!</v>
      </c>
      <c r="BQ118" s="24">
        <f t="shared" ref="BQ118" si="698">+W118/W106-1</f>
        <v>0.31392079844887366</v>
      </c>
      <c r="BR118" s="21"/>
      <c r="BS118" s="35">
        <f t="shared" ref="BS118" si="699">+A118</f>
        <v>46143</v>
      </c>
      <c r="BT118" s="24">
        <f t="shared" ref="BT118" si="700">(C118-C117)/$B117*C$3</f>
        <v>7.0837323359737563E-3</v>
      </c>
      <c r="BU118" s="24">
        <f t="shared" ref="BU118" si="701">(D118-D117)/$B117*D$3</f>
        <v>2.4691000829172612E-4</v>
      </c>
      <c r="BV118" s="24">
        <f t="shared" ref="BV118" si="702">(E118-E117)/$B117*E$3</f>
        <v>-2.1643261648112916E-4</v>
      </c>
      <c r="BW118" s="24">
        <f t="shared" ref="BW118" si="703">(F118-F117)/$B117*F$3</f>
        <v>1.876721415591973E-3</v>
      </c>
      <c r="BX118" s="24">
        <f t="shared" ref="BX118" si="704">(G118-G117)/$B117*G$3</f>
        <v>5.6358431981369875E-4</v>
      </c>
      <c r="BY118" s="24">
        <f t="shared" ref="BY118" si="705">(H118-H117)/$B117*H$3</f>
        <v>2.5391034348922984E-3</v>
      </c>
      <c r="BZ118" s="24">
        <f t="shared" ref="BZ118" si="706">(I118-I117)/$B117*I$3</f>
        <v>2.8687207804809238E-3</v>
      </c>
      <c r="CA118" s="24">
        <f t="shared" ref="CA118" si="707">(J118-J117)/$B117*J$3</f>
        <v>1.0075904592205776E-3</v>
      </c>
      <c r="CB118" s="24">
        <f t="shared" ref="CB118" si="708">(K118-K117)/$B117*K$3</f>
        <v>2.0136196037612688E-3</v>
      </c>
      <c r="CC118" s="24">
        <f t="shared" ref="CC118" si="709">(L118-L117)/$B117*L$3</f>
        <v>1.1660056807155604E-3</v>
      </c>
      <c r="CD118" s="24">
        <f t="shared" ref="CD118" si="710">(M118-M117)/$B117*M$3</f>
        <v>2.7586225146869429E-3</v>
      </c>
      <c r="CE118" s="24">
        <f t="shared" ref="CE118" si="711">(N118-N117)/$B117*N$3</f>
        <v>8.4862304394615657E-4</v>
      </c>
      <c r="CF118" s="24">
        <f t="shared" ref="CF118" si="712">+SUM(BT118:CE118)</f>
        <v>2.2756800980893752E-2</v>
      </c>
      <c r="CG118" s="21"/>
    </row>
  </sheetData>
  <mergeCells count="5">
    <mergeCell ref="CH1:CU1"/>
    <mergeCell ref="B1:W1"/>
    <mergeCell ref="Y1:AT1"/>
    <mergeCell ref="AV1:BQ1"/>
    <mergeCell ref="BS1:C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90F7-8166-48BF-B2DC-775401BB17DF}">
  <sheetPr codeName="Hoja3"/>
  <dimension ref="A1:CU118"/>
  <sheetViews>
    <sheetView zoomScale="85" workbookViewId="0">
      <pane xSplit="1" ySplit="4" topLeftCell="H103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3.140625" customWidth="1"/>
    <col min="71" max="71" width="11.4257812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0.99999999999999978</v>
      </c>
      <c r="S2" s="28">
        <f>+SUM($C$3:$E$3,$G$3,$K$3,$M$3:$N$3)</f>
        <v>0.68289999999999984</v>
      </c>
      <c r="T2" s="28">
        <f>+SUM($E$3,$G$3,$K$3,$M$3:$N$3)</f>
        <v>0.3584</v>
      </c>
      <c r="U2" s="28">
        <f>+SUM($E$3,$G$3,$K$3,$N$3)</f>
        <v>0.27739999999999998</v>
      </c>
      <c r="V2" s="27"/>
      <c r="W2" s="28">
        <f>+SUM(E3,G3:L3,N3)</f>
        <v>0.50780000000000003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0.50780000000000003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0.99999999999999978</v>
      </c>
      <c r="BM2" s="28"/>
      <c r="BN2" s="28"/>
      <c r="BO2" s="28"/>
      <c r="BP2" s="27"/>
      <c r="BQ2" s="28">
        <f>+SUM(AY3,BA3:BF3,BH3)</f>
        <v>0.50780000000000003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+[1]PAM!C3</f>
        <v>0.28649999999999998</v>
      </c>
      <c r="D3" s="32">
        <f>+[1]PAM!D3</f>
        <v>3.7999999999999999E-2</v>
      </c>
      <c r="E3" s="32">
        <f>+[1]PAM!E3</f>
        <v>0.1043</v>
      </c>
      <c r="F3" s="32">
        <f>+[1]PAM!F3</f>
        <v>8.6699999999999999E-2</v>
      </c>
      <c r="G3" s="32">
        <f>+[1]PAM!G3</f>
        <v>6.3399999999999998E-2</v>
      </c>
      <c r="H3" s="32">
        <f>+[1]PAM!H3</f>
        <v>8.1600000000000006E-2</v>
      </c>
      <c r="I3" s="32">
        <f>+[1]PAM!I3</f>
        <v>0.1041</v>
      </c>
      <c r="J3" s="32">
        <f>+[1]PAM!J3</f>
        <v>2.86E-2</v>
      </c>
      <c r="K3" s="32">
        <f>+[1]PAM!K3</f>
        <v>7.3899999999999993E-2</v>
      </c>
      <c r="L3" s="32">
        <f>+[1]PAM!L3</f>
        <v>1.61E-2</v>
      </c>
      <c r="M3" s="32">
        <f>+[1]PAM!M3</f>
        <v>8.1000000000000003E-2</v>
      </c>
      <c r="N3" s="32">
        <f>+[1]PAM!N3</f>
        <v>3.5799999999999998E-2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0.28649999999999998</v>
      </c>
      <c r="AA3" s="32">
        <f t="shared" ref="AA3:AK3" si="0">+D3</f>
        <v>3.7999999999999999E-2</v>
      </c>
      <c r="AB3" s="32">
        <f t="shared" si="0"/>
        <v>0.1043</v>
      </c>
      <c r="AC3" s="32">
        <f t="shared" si="0"/>
        <v>8.6699999999999999E-2</v>
      </c>
      <c r="AD3" s="32">
        <f t="shared" si="0"/>
        <v>6.3399999999999998E-2</v>
      </c>
      <c r="AE3" s="32">
        <f t="shared" si="0"/>
        <v>8.1600000000000006E-2</v>
      </c>
      <c r="AF3" s="32">
        <f t="shared" si="0"/>
        <v>0.1041</v>
      </c>
      <c r="AG3" s="32">
        <f t="shared" si="0"/>
        <v>2.86E-2</v>
      </c>
      <c r="AH3" s="32">
        <f t="shared" si="0"/>
        <v>7.3899999999999993E-2</v>
      </c>
      <c r="AI3" s="32">
        <f t="shared" si="0"/>
        <v>1.61E-2</v>
      </c>
      <c r="AJ3" s="32">
        <f t="shared" si="0"/>
        <v>8.1000000000000003E-2</v>
      </c>
      <c r="AK3" s="32">
        <f t="shared" si="0"/>
        <v>3.5799999999999998E-2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>+Z3</f>
        <v>0.28649999999999998</v>
      </c>
      <c r="AX3" s="32">
        <f t="shared" ref="AX3:BH3" si="1">+AA3</f>
        <v>3.7999999999999999E-2</v>
      </c>
      <c r="AY3" s="32">
        <f t="shared" si="1"/>
        <v>0.1043</v>
      </c>
      <c r="AZ3" s="32">
        <f t="shared" si="1"/>
        <v>8.6699999999999999E-2</v>
      </c>
      <c r="BA3" s="32">
        <f t="shared" si="1"/>
        <v>6.3399999999999998E-2</v>
      </c>
      <c r="BB3" s="32">
        <f t="shared" si="1"/>
        <v>8.1600000000000006E-2</v>
      </c>
      <c r="BC3" s="32">
        <f t="shared" si="1"/>
        <v>0.1041</v>
      </c>
      <c r="BD3" s="32">
        <f t="shared" si="1"/>
        <v>2.86E-2</v>
      </c>
      <c r="BE3" s="32">
        <f t="shared" si="1"/>
        <v>7.3899999999999993E-2</v>
      </c>
      <c r="BF3" s="32">
        <f t="shared" si="1"/>
        <v>1.61E-2</v>
      </c>
      <c r="BG3" s="32">
        <f t="shared" si="1"/>
        <v>8.1000000000000003E-2</v>
      </c>
      <c r="BH3" s="32">
        <f t="shared" si="1"/>
        <v>3.5799999999999998E-2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>+AW3</f>
        <v>0.28649999999999998</v>
      </c>
      <c r="BU3" s="32">
        <f t="shared" ref="BU3:CE3" si="2">+AX3</f>
        <v>3.7999999999999999E-2</v>
      </c>
      <c r="BV3" s="32">
        <f t="shared" si="2"/>
        <v>0.1043</v>
      </c>
      <c r="BW3" s="32">
        <f t="shared" si="2"/>
        <v>8.6699999999999999E-2</v>
      </c>
      <c r="BX3" s="32">
        <f t="shared" si="2"/>
        <v>6.3399999999999998E-2</v>
      </c>
      <c r="BY3" s="32">
        <f t="shared" si="2"/>
        <v>8.1600000000000006E-2</v>
      </c>
      <c r="BZ3" s="32">
        <f t="shared" si="2"/>
        <v>0.1041</v>
      </c>
      <c r="CA3" s="32">
        <f t="shared" si="2"/>
        <v>2.86E-2</v>
      </c>
      <c r="CB3" s="32">
        <f t="shared" si="2"/>
        <v>7.3899999999999993E-2</v>
      </c>
      <c r="CC3" s="32">
        <f t="shared" si="2"/>
        <v>1.61E-2</v>
      </c>
      <c r="CD3" s="32">
        <f t="shared" si="2"/>
        <v>8.1000000000000003E-2</v>
      </c>
      <c r="CE3" s="32">
        <f t="shared" si="2"/>
        <v>3.5799999999999998E-2</v>
      </c>
      <c r="CF3" s="29"/>
      <c r="CG3" s="22"/>
      <c r="CH3" s="29">
        <v>1</v>
      </c>
      <c r="CI3" s="32">
        <f>+BT3</f>
        <v>0.28649999999999998</v>
      </c>
      <c r="CJ3" s="32">
        <f t="shared" ref="CJ3:CT3" si="3">+BU3</f>
        <v>3.7999999999999999E-2</v>
      </c>
      <c r="CK3" s="32">
        <f t="shared" si="3"/>
        <v>0.1043</v>
      </c>
      <c r="CL3" s="32">
        <f t="shared" si="3"/>
        <v>8.6699999999999999E-2</v>
      </c>
      <c r="CM3" s="32">
        <f t="shared" si="3"/>
        <v>6.3399999999999998E-2</v>
      </c>
      <c r="CN3" s="32">
        <f t="shared" si="3"/>
        <v>8.1600000000000006E-2</v>
      </c>
      <c r="CO3" s="32">
        <f t="shared" si="3"/>
        <v>0.1041</v>
      </c>
      <c r="CP3" s="32">
        <f t="shared" si="3"/>
        <v>2.86E-2</v>
      </c>
      <c r="CQ3" s="32">
        <f t="shared" si="3"/>
        <v>7.3899999999999993E-2</v>
      </c>
      <c r="CR3" s="32">
        <f t="shared" si="3"/>
        <v>1.61E-2</v>
      </c>
      <c r="CS3" s="32">
        <f t="shared" si="3"/>
        <v>8.1000000000000003E-2</v>
      </c>
      <c r="CT3" s="32">
        <f t="shared" si="3"/>
        <v>3.5799999999999998E-2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12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12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+[1]PAM!A6</f>
        <v>42705</v>
      </c>
      <c r="B5" s="17">
        <f>+[1]PAM!B6</f>
        <v>100</v>
      </c>
      <c r="C5" s="17">
        <f>+[1]PAM!C6</f>
        <v>100</v>
      </c>
      <c r="D5" s="17">
        <f>+[1]PAM!D6</f>
        <v>100</v>
      </c>
      <c r="E5" s="17">
        <f>+[1]PAM!E6</f>
        <v>100</v>
      </c>
      <c r="F5" s="17">
        <f>+[1]PAM!F6</f>
        <v>100</v>
      </c>
      <c r="G5" s="17">
        <f>+[1]PAM!G6</f>
        <v>100</v>
      </c>
      <c r="H5" s="17">
        <f>+[1]PAM!H6</f>
        <v>100</v>
      </c>
      <c r="I5" s="17">
        <f>+[1]PAM!I6</f>
        <v>100</v>
      </c>
      <c r="J5" s="17">
        <f>+[1]PAM!J6</f>
        <v>100</v>
      </c>
      <c r="K5" s="17">
        <f>+[1]PAM!K6</f>
        <v>100</v>
      </c>
      <c r="L5" s="17">
        <f>+[1]PAM!L6</f>
        <v>100</v>
      </c>
      <c r="M5" s="17">
        <f>+[1]PAM!M6</f>
        <v>100</v>
      </c>
      <c r="N5" s="17">
        <f>+[1]PAM!N6</f>
        <v>100</v>
      </c>
      <c r="O5" s="17">
        <f>+[1]PAM!R6</f>
        <v>100</v>
      </c>
      <c r="P5" s="17">
        <f>+[1]PAM!S6</f>
        <v>100</v>
      </c>
      <c r="Q5" s="17">
        <f>+[1]PAM!T6</f>
        <v>100</v>
      </c>
      <c r="R5" s="18">
        <f>+SUMPRODUCT($C$3:$N$3,C5:N5)</f>
        <v>99.999999999999986</v>
      </c>
      <c r="S5" s="19">
        <f>+($C$3*$C5+$D$3*$D5+$E$3*$E5+$G$3*$G5+$K$3*$K5+$M$3*$M5+$N$3*$N5)/SUM($C$3:$E$3,$G$3,$K$3,$M$3:$N$3)</f>
        <v>100.00000000000001</v>
      </c>
      <c r="T5" s="19">
        <f>+($E$3*$E5+$G$3*$G5+$K$3*$K5+$M$3*$M5+$N$3*$N5)/SUM($E$3,$G$3,$K$3,$M$3:$N$3)</f>
        <v>99.999999999999986</v>
      </c>
      <c r="U5" s="19">
        <f>+($E$3*$E5+$G$3*$G5+$K$3*$K5+$N$3*$N5)/SUM($E$3,$G$3,$K$3,$N$3)</f>
        <v>100.00000000000001</v>
      </c>
      <c r="V5" s="19"/>
      <c r="W5" s="20">
        <f>($E$3*$E5+SUMPRODUCT($G$3:$L$3,$G5:$L5)+$N$3*$N5)/SUM($E$3,$G$3:$L$3,$N$3)</f>
        <v>99.999999999999986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+[1]PAM!A7</f>
        <v>42736</v>
      </c>
      <c r="B6" s="17">
        <f>+[1]PAM!B7</f>
        <v>101.8</v>
      </c>
      <c r="C6" s="17">
        <f>+[1]PAM!C7</f>
        <v>101.3</v>
      </c>
      <c r="D6" s="17">
        <f>+[1]PAM!D7</f>
        <v>101.3</v>
      </c>
      <c r="E6" s="17">
        <f>+[1]PAM!E7</f>
        <v>99.6</v>
      </c>
      <c r="F6" s="17">
        <f>+[1]PAM!F7</f>
        <v>102.2</v>
      </c>
      <c r="G6" s="17">
        <f>+[1]PAM!G7</f>
        <v>100.8</v>
      </c>
      <c r="H6" s="17">
        <f>+[1]PAM!H7</f>
        <v>103.2</v>
      </c>
      <c r="I6" s="17">
        <f>+[1]PAM!I7</f>
        <v>102.4</v>
      </c>
      <c r="J6" s="17">
        <f>+[1]PAM!J7</f>
        <v>102.1</v>
      </c>
      <c r="K6" s="17">
        <f>+[1]PAM!K7</f>
        <v>103.6</v>
      </c>
      <c r="L6" s="17">
        <f>+[1]PAM!L7</f>
        <v>100.4</v>
      </c>
      <c r="M6" s="17">
        <f>+[1]PAM!M7</f>
        <v>103.1</v>
      </c>
      <c r="N6" s="17">
        <f>+[1]PAM!N7</f>
        <v>101.6</v>
      </c>
      <c r="O6" s="18">
        <f>+[1]PAM!R7</f>
        <v>102.1</v>
      </c>
      <c r="P6" s="19">
        <f>+[1]PAM!S7</f>
        <v>101.6</v>
      </c>
      <c r="Q6" s="20">
        <f>+[1]PAM!T7</f>
        <v>102.2</v>
      </c>
      <c r="R6" s="18">
        <f t="shared" ref="R6:R69" si="4">+SUMPRODUCT($C$3:$N$3,C6:N6)</f>
        <v>101.77347000000002</v>
      </c>
      <c r="S6" s="19">
        <f t="shared" ref="S6:S69" si="5">+($C$3*$C6+$D$3*$D6+$E$3*$E6+$G$3*$G6+$K$3*$K6+$M$3*$M6+$N$3*$N6)/SUM($C$3:$E$3,$G$3,$K$3,$M$3:$N$3)</f>
        <v>101.4720603309416</v>
      </c>
      <c r="T6" s="19">
        <f t="shared" ref="T6:T69" si="6">+($E$3*$E6+$G$3*$G6+$K$3*$K6+$M$3*$M6+$N$3*$N6)/SUM($E$3,$G$3,$K$3,$M$3:$N$3)</f>
        <v>101.62784598214286</v>
      </c>
      <c r="U6" s="19">
        <f t="shared" ref="U6:U69" si="7">+($E$3*$E6+$G$3*$G6+$K$3*$K6+$N$3*$N6)/SUM($E$3,$G$3,$K$3,$N$3)</f>
        <v>101.19798125450615</v>
      </c>
      <c r="V6" s="19"/>
      <c r="W6" s="20">
        <f t="shared" ref="W6:W69" si="8">($E$3*$E6+SUMPRODUCT($G$3:$L$3,$G6:$L6)+$N$3*$N6)/SUM($E$3,$G$3:$L$3,$N$3)</f>
        <v>101.79161087042141</v>
      </c>
      <c r="X6" s="21"/>
      <c r="Y6" s="41">
        <f t="shared" ref="Y6:AN21" si="9">+B6/B5-1</f>
        <v>1.8000000000000016E-2</v>
      </c>
      <c r="Z6" s="24">
        <f t="shared" si="9"/>
        <v>1.2999999999999901E-2</v>
      </c>
      <c r="AA6" s="24">
        <f t="shared" si="9"/>
        <v>1.2999999999999901E-2</v>
      </c>
      <c r="AB6" s="24">
        <f t="shared" si="9"/>
        <v>-4.0000000000000036E-3</v>
      </c>
      <c r="AC6" s="24">
        <f t="shared" si="9"/>
        <v>2.200000000000002E-2</v>
      </c>
      <c r="AD6" s="24">
        <f t="shared" si="9"/>
        <v>8.0000000000000071E-3</v>
      </c>
      <c r="AE6" s="24">
        <f t="shared" si="9"/>
        <v>3.2000000000000028E-2</v>
      </c>
      <c r="AF6" s="24">
        <f t="shared" si="9"/>
        <v>2.4000000000000021E-2</v>
      </c>
      <c r="AG6" s="24">
        <f t="shared" si="9"/>
        <v>2.0999999999999908E-2</v>
      </c>
      <c r="AH6" s="24">
        <f t="shared" si="9"/>
        <v>3.6000000000000032E-2</v>
      </c>
      <c r="AI6" s="24">
        <f t="shared" si="9"/>
        <v>4.0000000000000036E-3</v>
      </c>
      <c r="AJ6" s="24">
        <f t="shared" si="9"/>
        <v>3.0999999999999917E-2</v>
      </c>
      <c r="AK6" s="24">
        <f t="shared" si="9"/>
        <v>1.6000000000000014E-2</v>
      </c>
      <c r="AL6" s="24">
        <f t="shared" si="9"/>
        <v>2.0999999999999908E-2</v>
      </c>
      <c r="AM6" s="24">
        <f t="shared" si="9"/>
        <v>1.6000000000000014E-2</v>
      </c>
      <c r="AN6" s="24">
        <f t="shared" si="9"/>
        <v>2.200000000000002E-2</v>
      </c>
      <c r="AO6" s="24">
        <f t="shared" ref="AO6:AT21" si="10">+R6/R5-1</f>
        <v>1.7734700000000325E-2</v>
      </c>
      <c r="AP6" s="24">
        <f t="shared" si="10"/>
        <v>1.4720603309415825E-2</v>
      </c>
      <c r="AQ6" s="24">
        <f t="shared" si="10"/>
        <v>1.6278459821428726E-2</v>
      </c>
      <c r="AR6" s="24">
        <f t="shared" si="10"/>
        <v>1.1979812545061419E-2</v>
      </c>
      <c r="AS6" s="24" t="e">
        <f t="shared" si="10"/>
        <v>#DIV/0!</v>
      </c>
      <c r="AT6" s="24">
        <f>+W6/W5-1</f>
        <v>1.7916108704214118E-2</v>
      </c>
      <c r="AU6" s="21"/>
      <c r="BR6" s="21"/>
      <c r="BS6" s="35">
        <f t="shared" ref="BS6:BS69" si="11">+A6</f>
        <v>42736</v>
      </c>
      <c r="BT6" s="24">
        <f>(C6-C5)/$B5*C$3</f>
        <v>3.7244999999999917E-3</v>
      </c>
      <c r="BU6" s="24">
        <f t="shared" ref="BU6:CE21" si="12">(D6-D5)/$B5*D$3</f>
        <v>4.9399999999999889E-4</v>
      </c>
      <c r="BV6" s="24">
        <f t="shared" si="12"/>
        <v>-4.1720000000000591E-4</v>
      </c>
      <c r="BW6" s="24">
        <f t="shared" si="12"/>
        <v>1.9074000000000027E-3</v>
      </c>
      <c r="BX6" s="24">
        <f t="shared" si="12"/>
        <v>5.0719999999999823E-4</v>
      </c>
      <c r="BY6" s="24">
        <f t="shared" si="12"/>
        <v>2.6112000000000023E-3</v>
      </c>
      <c r="BZ6" s="24">
        <f t="shared" si="12"/>
        <v>2.4984000000000057E-3</v>
      </c>
      <c r="CA6" s="24">
        <f t="shared" si="12"/>
        <v>6.0059999999999834E-4</v>
      </c>
      <c r="CB6" s="24">
        <f t="shared" si="12"/>
        <v>2.6603999999999955E-3</v>
      </c>
      <c r="CC6" s="24">
        <f t="shared" si="12"/>
        <v>6.4400000000000901E-5</v>
      </c>
      <c r="CD6" s="24">
        <f t="shared" si="12"/>
        <v>2.5109999999999954E-3</v>
      </c>
      <c r="CE6" s="24">
        <f t="shared" si="12"/>
        <v>5.7279999999999799E-4</v>
      </c>
      <c r="CF6" s="24">
        <f>+SUM(BT6:CE6)</f>
        <v>1.7734699999999978E-2</v>
      </c>
      <c r="CG6" s="21"/>
      <c r="CH6" s="24">
        <f>+CH$3*(B$95-B$55)/$B$55</f>
        <v>14.104382657869936</v>
      </c>
      <c r="CI6" s="56">
        <f>+CI$3*(C$95-C$55)/$B$55</f>
        <v>4.5208808906691793</v>
      </c>
      <c r="CJ6" s="56">
        <f t="shared" ref="CJ6:CT6" si="13">+CJ$3*(D$95-D$55)/$B$55</f>
        <v>0.41264561734213012</v>
      </c>
      <c r="CK6" s="56">
        <f t="shared" si="13"/>
        <v>1.3206827756833179</v>
      </c>
      <c r="CL6" s="56">
        <f t="shared" si="13"/>
        <v>0.91586578699340238</v>
      </c>
      <c r="CM6" s="56">
        <f t="shared" si="13"/>
        <v>0.8470861451460886</v>
      </c>
      <c r="CN6" s="56">
        <f t="shared" si="13"/>
        <v>1.3410933081998118</v>
      </c>
      <c r="CO6" s="56">
        <f t="shared" si="13"/>
        <v>1.6603999057492935</v>
      </c>
      <c r="CP6" s="56">
        <f t="shared" si="13"/>
        <v>0.35514137606032048</v>
      </c>
      <c r="CQ6" s="56">
        <f t="shared" si="13"/>
        <v>0.89620292177191341</v>
      </c>
      <c r="CR6" s="56">
        <f t="shared" si="13"/>
        <v>0.13606472667295005</v>
      </c>
      <c r="CS6" s="56">
        <f t="shared" si="13"/>
        <v>1.1942919415645619</v>
      </c>
      <c r="CT6" s="56">
        <f t="shared" si="13"/>
        <v>0.50378967954759657</v>
      </c>
    </row>
    <row r="7" spans="1:99" x14ac:dyDescent="0.25">
      <c r="A7" s="31">
        <f>+[1]PAM!A8</f>
        <v>42767</v>
      </c>
      <c r="B7" s="17">
        <f>+[1]PAM!B8</f>
        <v>103.5</v>
      </c>
      <c r="C7" s="17">
        <f>+[1]PAM!C8</f>
        <v>103.1</v>
      </c>
      <c r="D7" s="17">
        <f>+[1]PAM!D8</f>
        <v>105.2</v>
      </c>
      <c r="E7" s="17">
        <f>+[1]PAM!E8</f>
        <v>99.9</v>
      </c>
      <c r="F7" s="17">
        <f>+[1]PAM!F8</f>
        <v>104.6</v>
      </c>
      <c r="G7" s="17">
        <f>+[1]PAM!G8</f>
        <v>101.5</v>
      </c>
      <c r="H7" s="17">
        <f>+[1]PAM!H8</f>
        <v>105.5</v>
      </c>
      <c r="I7" s="17">
        <f>+[1]PAM!I8</f>
        <v>104.4</v>
      </c>
      <c r="J7" s="17">
        <f>+[1]PAM!J8</f>
        <v>106.8</v>
      </c>
      <c r="K7" s="17">
        <f>+[1]PAM!K8</f>
        <v>104.5</v>
      </c>
      <c r="L7" s="17">
        <f>+[1]PAM!L8</f>
        <v>102</v>
      </c>
      <c r="M7" s="17">
        <f>+[1]PAM!M8</f>
        <v>104.5</v>
      </c>
      <c r="N7" s="17">
        <f>+[1]PAM!N8</f>
        <v>103.5</v>
      </c>
      <c r="O7" s="18">
        <f>+[1]PAM!R8</f>
        <v>102.6</v>
      </c>
      <c r="P7" s="19">
        <f>+[1]PAM!S8</f>
        <v>103.2</v>
      </c>
      <c r="Q7" s="20">
        <f>+[1]PAM!T8</f>
        <v>105.3</v>
      </c>
      <c r="R7" s="18">
        <f t="shared" si="4"/>
        <v>103.52510999999997</v>
      </c>
      <c r="S7" s="19">
        <f t="shared" si="5"/>
        <v>102.91809928247181</v>
      </c>
      <c r="T7" s="19">
        <f t="shared" si="6"/>
        <v>102.53074776785714</v>
      </c>
      <c r="U7" s="19">
        <f t="shared" si="7"/>
        <v>101.95573179524153</v>
      </c>
      <c r="V7" s="19"/>
      <c r="W7" s="20">
        <f t="shared" si="8"/>
        <v>103.30059078377313</v>
      </c>
      <c r="X7" s="21"/>
      <c r="Y7" s="41">
        <f t="shared" si="9"/>
        <v>1.6699410609037457E-2</v>
      </c>
      <c r="Z7" s="24">
        <f t="shared" si="9"/>
        <v>1.7769002961500524E-2</v>
      </c>
      <c r="AA7" s="24">
        <f t="shared" si="9"/>
        <v>3.8499506416584506E-2</v>
      </c>
      <c r="AB7" s="24">
        <f t="shared" si="9"/>
        <v>3.0120481927711218E-3</v>
      </c>
      <c r="AC7" s="24">
        <f t="shared" si="9"/>
        <v>2.3483365949119372E-2</v>
      </c>
      <c r="AD7" s="24">
        <f t="shared" si="9"/>
        <v>6.9444444444444198E-3</v>
      </c>
      <c r="AE7" s="24">
        <f t="shared" si="9"/>
        <v>2.2286821705426396E-2</v>
      </c>
      <c r="AF7" s="24">
        <f t="shared" si="9"/>
        <v>1.953125E-2</v>
      </c>
      <c r="AG7" s="24">
        <f t="shared" si="9"/>
        <v>4.6033300685602407E-2</v>
      </c>
      <c r="AH7" s="24">
        <f t="shared" si="9"/>
        <v>8.6872586872588364E-3</v>
      </c>
      <c r="AI7" s="24">
        <f t="shared" si="9"/>
        <v>1.5936254980079667E-2</v>
      </c>
      <c r="AJ7" s="24">
        <f t="shared" si="9"/>
        <v>1.3579049466537318E-2</v>
      </c>
      <c r="AK7" s="24">
        <f t="shared" si="9"/>
        <v>1.870078740157477E-2</v>
      </c>
      <c r="AL7" s="24">
        <f t="shared" si="9"/>
        <v>4.8971596474045587E-3</v>
      </c>
      <c r="AM7" s="24">
        <f t="shared" si="9"/>
        <v>1.5748031496063186E-2</v>
      </c>
      <c r="AN7" s="24">
        <f t="shared" si="9"/>
        <v>3.0332681017612551E-2</v>
      </c>
      <c r="AO7" s="24">
        <f t="shared" si="10"/>
        <v>1.7211165149424001E-2</v>
      </c>
      <c r="AP7" s="24">
        <f t="shared" si="10"/>
        <v>1.425061191045196E-2</v>
      </c>
      <c r="AQ7" s="24">
        <f t="shared" si="10"/>
        <v>8.8843936126810075E-3</v>
      </c>
      <c r="AR7" s="24">
        <f t="shared" si="10"/>
        <v>7.4878029318559136E-3</v>
      </c>
      <c r="AS7" s="24" t="e">
        <f t="shared" si="10"/>
        <v>#DIV/0!</v>
      </c>
      <c r="AT7" s="24">
        <f t="shared" si="10"/>
        <v>1.4824207028933056E-2</v>
      </c>
      <c r="AU7" s="21"/>
      <c r="BR7" s="21"/>
      <c r="BS7" s="35">
        <f t="shared" si="11"/>
        <v>42767</v>
      </c>
      <c r="BT7" s="24">
        <f>(C7-C6)/$B6*C$3</f>
        <v>5.0658153241650208E-3</v>
      </c>
      <c r="BU7" s="24">
        <f t="shared" si="12"/>
        <v>1.4557956777996094E-3</v>
      </c>
      <c r="BV7" s="24">
        <f t="shared" si="12"/>
        <v>3.0736738703341049E-4</v>
      </c>
      <c r="BW7" s="24">
        <f t="shared" si="12"/>
        <v>2.0440078585461617E-3</v>
      </c>
      <c r="BX7" s="24">
        <f t="shared" si="12"/>
        <v>4.3595284872298802E-4</v>
      </c>
      <c r="BY7" s="24">
        <f t="shared" si="12"/>
        <v>1.843614931237719E-3</v>
      </c>
      <c r="BZ7" s="24">
        <f t="shared" si="12"/>
        <v>2.0451866404715127E-3</v>
      </c>
      <c r="CA7" s="24">
        <f t="shared" si="12"/>
        <v>1.3204322200392935E-3</v>
      </c>
      <c r="CB7" s="24">
        <f t="shared" si="12"/>
        <v>6.5333988212181165E-4</v>
      </c>
      <c r="CC7" s="24">
        <f t="shared" si="12"/>
        <v>2.5304518664047058E-4</v>
      </c>
      <c r="CD7" s="24">
        <f t="shared" si="12"/>
        <v>1.1139489194499064E-3</v>
      </c>
      <c r="CE7" s="24">
        <f t="shared" si="12"/>
        <v>6.6817288801571909E-4</v>
      </c>
      <c r="CF7" s="24">
        <f t="shared" ref="CF7:CF70" si="14">+SUM(BT7:CE7)</f>
        <v>1.7206679764243626E-2</v>
      </c>
    </row>
    <row r="8" spans="1:99" x14ac:dyDescent="0.25">
      <c r="A8" s="31">
        <f>+[1]PAM!A9</f>
        <v>42795</v>
      </c>
      <c r="B8" s="17">
        <f>+[1]PAM!B9</f>
        <v>105.8</v>
      </c>
      <c r="C8" s="17">
        <f>+[1]PAM!C9</f>
        <v>105.5</v>
      </c>
      <c r="D8" s="17">
        <f>+[1]PAM!D9</f>
        <v>107.7</v>
      </c>
      <c r="E8" s="17">
        <f>+[1]PAM!E9</f>
        <v>102.4</v>
      </c>
      <c r="F8" s="17">
        <f>+[1]PAM!F9</f>
        <v>107.7</v>
      </c>
      <c r="G8" s="17">
        <f>+[1]PAM!G9</f>
        <v>102.1</v>
      </c>
      <c r="H8" s="17">
        <f>+[1]PAM!H9</f>
        <v>107.5</v>
      </c>
      <c r="I8" s="17">
        <f>+[1]PAM!I9</f>
        <v>105.7</v>
      </c>
      <c r="J8" s="17">
        <f>+[1]PAM!J9</f>
        <v>111</v>
      </c>
      <c r="K8" s="17">
        <f>+[1]PAM!K9</f>
        <v>106.5</v>
      </c>
      <c r="L8" s="17">
        <f>+[1]PAM!L9</f>
        <v>114.8</v>
      </c>
      <c r="M8" s="17">
        <f>+[1]PAM!M9</f>
        <v>105.6</v>
      </c>
      <c r="N8" s="17">
        <f>+[1]PAM!N9</f>
        <v>105.8</v>
      </c>
      <c r="O8" s="18">
        <f>+[1]PAM!R9</f>
        <v>104.2</v>
      </c>
      <c r="P8" s="19">
        <f>+[1]PAM!S9</f>
        <v>105.3</v>
      </c>
      <c r="Q8" s="20">
        <f>+[1]PAM!T9</f>
        <v>108.6</v>
      </c>
      <c r="R8" s="18">
        <f t="shared" si="4"/>
        <v>105.81924000000001</v>
      </c>
      <c r="S8" s="19">
        <f t="shared" si="5"/>
        <v>104.96910235759263</v>
      </c>
      <c r="T8" s="19">
        <f t="shared" si="6"/>
        <v>104.25516183035714</v>
      </c>
      <c r="U8" s="19">
        <f t="shared" si="7"/>
        <v>103.86247296323</v>
      </c>
      <c r="V8" s="19"/>
      <c r="W8" s="20">
        <f t="shared" si="8"/>
        <v>105.57246947617172</v>
      </c>
      <c r="X8" s="21"/>
      <c r="Y8" s="41">
        <f t="shared" si="9"/>
        <v>2.2222222222222143E-2</v>
      </c>
      <c r="Z8" s="24">
        <f t="shared" si="9"/>
        <v>2.3278370514064006E-2</v>
      </c>
      <c r="AA8" s="24">
        <f t="shared" si="9"/>
        <v>2.3764258555132978E-2</v>
      </c>
      <c r="AB8" s="24">
        <f t="shared" si="9"/>
        <v>2.5025025025025016E-2</v>
      </c>
      <c r="AC8" s="24">
        <f t="shared" si="9"/>
        <v>2.9636711281070927E-2</v>
      </c>
      <c r="AD8" s="24">
        <f t="shared" si="9"/>
        <v>5.9113300492610321E-3</v>
      </c>
      <c r="AE8" s="24">
        <f t="shared" si="9"/>
        <v>1.8957345971563955E-2</v>
      </c>
      <c r="AF8" s="24">
        <f t="shared" si="9"/>
        <v>1.2452107279693481E-2</v>
      </c>
      <c r="AG8" s="24">
        <f t="shared" si="9"/>
        <v>3.9325842696629199E-2</v>
      </c>
      <c r="AH8" s="24">
        <f t="shared" si="9"/>
        <v>1.9138755980861344E-2</v>
      </c>
      <c r="AI8" s="24">
        <f t="shared" si="9"/>
        <v>0.12549019607843137</v>
      </c>
      <c r="AJ8" s="24">
        <f t="shared" si="9"/>
        <v>1.0526315789473717E-2</v>
      </c>
      <c r="AK8" s="24">
        <f t="shared" si="9"/>
        <v>2.2222222222222143E-2</v>
      </c>
      <c r="AL8" s="24">
        <f t="shared" si="9"/>
        <v>1.5594541910331383E-2</v>
      </c>
      <c r="AM8" s="24">
        <f t="shared" si="9"/>
        <v>2.0348837209302362E-2</v>
      </c>
      <c r="AN8" s="24">
        <f t="shared" si="9"/>
        <v>3.1339031339031376E-2</v>
      </c>
      <c r="AO8" s="24">
        <f t="shared" si="10"/>
        <v>2.2160131005898309E-2</v>
      </c>
      <c r="AP8" s="24">
        <f t="shared" si="10"/>
        <v>1.9928497411243251E-2</v>
      </c>
      <c r="AQ8" s="24">
        <f t="shared" si="10"/>
        <v>1.6818506643532016E-2</v>
      </c>
      <c r="AR8" s="24">
        <f t="shared" si="10"/>
        <v>1.8701657419494477E-2</v>
      </c>
      <c r="AS8" s="24" t="e">
        <f t="shared" si="10"/>
        <v>#DIV/0!</v>
      </c>
      <c r="AT8" s="24">
        <f t="shared" si="10"/>
        <v>2.1992891571685602E-2</v>
      </c>
      <c r="AU8" s="21"/>
      <c r="BR8" s="21"/>
      <c r="BS8" s="35">
        <f t="shared" si="11"/>
        <v>42795</v>
      </c>
      <c r="BT8" s="24">
        <f t="shared" ref="BT8:CE42" si="15">(C8-C7)/$B7*C$3</f>
        <v>6.6434782608695807E-3</v>
      </c>
      <c r="BU8" s="24">
        <f t="shared" si="12"/>
        <v>9.178743961352657E-4</v>
      </c>
      <c r="BV8" s="24">
        <f t="shared" si="12"/>
        <v>2.5193236714975845E-3</v>
      </c>
      <c r="BW8" s="24">
        <f t="shared" si="12"/>
        <v>2.5968115942029057E-3</v>
      </c>
      <c r="BX8" s="24">
        <f t="shared" si="12"/>
        <v>3.6753623188405451E-4</v>
      </c>
      <c r="BY8" s="24">
        <f t="shared" si="12"/>
        <v>1.5768115942028985E-3</v>
      </c>
      <c r="BZ8" s="24">
        <f t="shared" si="12"/>
        <v>1.3075362318840549E-3</v>
      </c>
      <c r="CA8" s="24">
        <f t="shared" si="12"/>
        <v>1.1605797101449282E-3</v>
      </c>
      <c r="CB8" s="24">
        <f t="shared" si="12"/>
        <v>1.4280193236714974E-3</v>
      </c>
      <c r="CC8" s="24">
        <f t="shared" si="12"/>
        <v>1.9911111111111106E-3</v>
      </c>
      <c r="CD8" s="24">
        <f t="shared" si="12"/>
        <v>8.6086956521738689E-4</v>
      </c>
      <c r="CE8" s="24">
        <f t="shared" si="12"/>
        <v>7.9555555555555456E-4</v>
      </c>
      <c r="CF8" s="24">
        <f t="shared" si="14"/>
        <v>2.2165507246376823E-2</v>
      </c>
    </row>
    <row r="9" spans="1:99" x14ac:dyDescent="0.25">
      <c r="A9" s="31">
        <f>+[1]PAM!A10</f>
        <v>42826</v>
      </c>
      <c r="B9" s="17">
        <f>+[1]PAM!B10</f>
        <v>108.7</v>
      </c>
      <c r="C9" s="17">
        <f>+[1]PAM!C10</f>
        <v>107.6</v>
      </c>
      <c r="D9" s="17">
        <f>+[1]PAM!D10</f>
        <v>110.3</v>
      </c>
      <c r="E9" s="17">
        <f>+[1]PAM!E10</f>
        <v>107.8</v>
      </c>
      <c r="F9" s="17">
        <f>+[1]PAM!F10</f>
        <v>115.8</v>
      </c>
      <c r="G9" s="17">
        <f>+[1]PAM!G10</f>
        <v>103.2</v>
      </c>
      <c r="H9" s="17">
        <f>+[1]PAM!H10</f>
        <v>109.7</v>
      </c>
      <c r="I9" s="17">
        <f>+[1]PAM!I10</f>
        <v>106.5</v>
      </c>
      <c r="J9" s="17">
        <f>+[1]PAM!J10</f>
        <v>118.1</v>
      </c>
      <c r="K9" s="17">
        <f>+[1]PAM!K10</f>
        <v>108.2</v>
      </c>
      <c r="L9" s="17">
        <f>+[1]PAM!L10</f>
        <v>116.9</v>
      </c>
      <c r="M9" s="17">
        <f>+[1]PAM!M10</f>
        <v>107.5</v>
      </c>
      <c r="N9" s="17">
        <f>+[1]PAM!N10</f>
        <v>107.5</v>
      </c>
      <c r="O9" s="18">
        <f>+[1]PAM!R10</f>
        <v>108.6</v>
      </c>
      <c r="P9" s="19">
        <f>+[1]PAM!S10</f>
        <v>107.3</v>
      </c>
      <c r="Q9" s="20">
        <f>+[1]PAM!T10</f>
        <v>113.6</v>
      </c>
      <c r="R9" s="18">
        <f t="shared" si="4"/>
        <v>108.69498000000002</v>
      </c>
      <c r="S9" s="19">
        <f t="shared" si="5"/>
        <v>107.42012007614586</v>
      </c>
      <c r="T9" s="19">
        <f t="shared" si="6"/>
        <v>106.97098214285714</v>
      </c>
      <c r="U9" s="19">
        <f t="shared" si="7"/>
        <v>106.81651045421775</v>
      </c>
      <c r="V9" s="19"/>
      <c r="W9" s="20">
        <f t="shared" si="8"/>
        <v>108.17018511224892</v>
      </c>
      <c r="X9" s="21"/>
      <c r="Y9" s="41">
        <f t="shared" si="9"/>
        <v>2.7410207939508657E-2</v>
      </c>
      <c r="Z9" s="24">
        <f t="shared" si="9"/>
        <v>1.9905213270142053E-2</v>
      </c>
      <c r="AA9" s="24">
        <f t="shared" si="9"/>
        <v>2.4141132776230201E-2</v>
      </c>
      <c r="AB9" s="24">
        <f t="shared" si="9"/>
        <v>5.2734375E-2</v>
      </c>
      <c r="AC9" s="24">
        <f t="shared" si="9"/>
        <v>7.5208913649025044E-2</v>
      </c>
      <c r="AD9" s="24">
        <f t="shared" si="9"/>
        <v>1.0773751224290029E-2</v>
      </c>
      <c r="AE9" s="24">
        <f t="shared" si="9"/>
        <v>2.0465116279069884E-2</v>
      </c>
      <c r="AF9" s="24">
        <f t="shared" si="9"/>
        <v>7.5685903500473106E-3</v>
      </c>
      <c r="AG9" s="24">
        <f t="shared" si="9"/>
        <v>6.3963963963963977E-2</v>
      </c>
      <c r="AH9" s="24">
        <f t="shared" si="9"/>
        <v>1.5962441314554043E-2</v>
      </c>
      <c r="AI9" s="24">
        <f t="shared" si="9"/>
        <v>1.8292682926829285E-2</v>
      </c>
      <c r="AJ9" s="24">
        <f t="shared" si="9"/>
        <v>1.799242424242431E-2</v>
      </c>
      <c r="AK9" s="24">
        <f t="shared" si="9"/>
        <v>1.6068052930056753E-2</v>
      </c>
      <c r="AL9" s="24">
        <f t="shared" si="9"/>
        <v>4.2226487523992162E-2</v>
      </c>
      <c r="AM9" s="24">
        <f t="shared" si="9"/>
        <v>1.8993352326685642E-2</v>
      </c>
      <c r="AN9" s="24">
        <f t="shared" si="9"/>
        <v>4.6040515653775316E-2</v>
      </c>
      <c r="AO9" s="24">
        <f t="shared" si="10"/>
        <v>2.7175965353748666E-2</v>
      </c>
      <c r="AP9" s="24">
        <f t="shared" si="10"/>
        <v>2.3349896907791878E-2</v>
      </c>
      <c r="AQ9" s="24">
        <f t="shared" si="10"/>
        <v>2.6049744346655412E-2</v>
      </c>
      <c r="AR9" s="24">
        <f t="shared" si="10"/>
        <v>2.8441817402456326E-2</v>
      </c>
      <c r="AS9" s="24" t="e">
        <f t="shared" si="10"/>
        <v>#DIV/0!</v>
      </c>
      <c r="AT9" s="24">
        <f t="shared" si="10"/>
        <v>2.4605994810640519E-2</v>
      </c>
      <c r="AU9" s="21"/>
      <c r="BR9" s="21"/>
      <c r="BS9" s="35">
        <f t="shared" si="11"/>
        <v>42826</v>
      </c>
      <c r="BT9" s="24">
        <f t="shared" si="15"/>
        <v>5.6866729678638787E-3</v>
      </c>
      <c r="BU9" s="24">
        <f t="shared" si="12"/>
        <v>9.3383742911152916E-4</v>
      </c>
      <c r="BV9" s="24">
        <f t="shared" si="12"/>
        <v>5.3234404536861924E-3</v>
      </c>
      <c r="BW9" s="24">
        <f t="shared" si="12"/>
        <v>6.6377126654064231E-3</v>
      </c>
      <c r="BX9" s="24">
        <f t="shared" si="12"/>
        <v>6.5916824196597863E-4</v>
      </c>
      <c r="BY9" s="24">
        <f t="shared" si="12"/>
        <v>1.6967863894139911E-3</v>
      </c>
      <c r="BZ9" s="24">
        <f t="shared" si="12"/>
        <v>7.8714555765595185E-4</v>
      </c>
      <c r="CA9" s="24">
        <f t="shared" si="12"/>
        <v>1.9192816635160666E-3</v>
      </c>
      <c r="CB9" s="24">
        <f t="shared" si="12"/>
        <v>1.187429111531193E-3</v>
      </c>
      <c r="CC9" s="24">
        <f t="shared" si="12"/>
        <v>3.1956521739130565E-4</v>
      </c>
      <c r="CD9" s="24">
        <f t="shared" si="12"/>
        <v>1.4546313799621972E-3</v>
      </c>
      <c r="CE9" s="24">
        <f t="shared" si="12"/>
        <v>5.7523629489603123E-4</v>
      </c>
      <c r="CF9" s="24">
        <f t="shared" si="14"/>
        <v>2.7180907372400746E-2</v>
      </c>
    </row>
    <row r="10" spans="1:99" x14ac:dyDescent="0.25">
      <c r="A10" s="31">
        <f>+[1]PAM!A11</f>
        <v>42856</v>
      </c>
      <c r="B10" s="17">
        <f>+[1]PAM!B11</f>
        <v>110.3</v>
      </c>
      <c r="C10" s="17">
        <f>+[1]PAM!C11</f>
        <v>109.2</v>
      </c>
      <c r="D10" s="17">
        <f>+[1]PAM!D11</f>
        <v>111.9</v>
      </c>
      <c r="E10" s="17">
        <f>+[1]PAM!E11</f>
        <v>110.9</v>
      </c>
      <c r="F10" s="17">
        <f>+[1]PAM!F11</f>
        <v>117.2</v>
      </c>
      <c r="G10" s="17">
        <f>+[1]PAM!G11</f>
        <v>106</v>
      </c>
      <c r="H10" s="17">
        <f>+[1]PAM!H11</f>
        <v>111.3</v>
      </c>
      <c r="I10" s="17">
        <f>+[1]PAM!I11</f>
        <v>107.2</v>
      </c>
      <c r="J10" s="17">
        <f>+[1]PAM!J11</f>
        <v>119.2</v>
      </c>
      <c r="K10" s="17">
        <f>+[1]PAM!K11</f>
        <v>108</v>
      </c>
      <c r="L10" s="17">
        <f>+[1]PAM!L11</f>
        <v>119.1</v>
      </c>
      <c r="M10" s="17">
        <f>+[1]PAM!M11</f>
        <v>109.6</v>
      </c>
      <c r="N10" s="17">
        <f>+[1]PAM!N11</f>
        <v>108.6</v>
      </c>
      <c r="O10" s="18">
        <f>+[1]PAM!R11</f>
        <v>110.4</v>
      </c>
      <c r="P10" s="19">
        <f>+[1]PAM!S11</f>
        <v>109.1</v>
      </c>
      <c r="Q10" s="20">
        <f>+[1]PAM!T11</f>
        <v>114.6</v>
      </c>
      <c r="R10" s="18">
        <f t="shared" si="4"/>
        <v>110.30141999999999</v>
      </c>
      <c r="S10" s="19">
        <f t="shared" si="5"/>
        <v>109.19893102943331</v>
      </c>
      <c r="T10" s="19">
        <f t="shared" si="6"/>
        <v>108.91169084821431</v>
      </c>
      <c r="U10" s="19">
        <f t="shared" si="7"/>
        <v>108.71070656092286</v>
      </c>
      <c r="V10" s="19"/>
      <c r="W10" s="20">
        <f t="shared" si="8"/>
        <v>109.73725876329264</v>
      </c>
      <c r="X10" s="21"/>
      <c r="Y10" s="41">
        <f t="shared" si="9"/>
        <v>1.4719411223550916E-2</v>
      </c>
      <c r="Z10" s="24">
        <f t="shared" si="9"/>
        <v>1.4869888475836479E-2</v>
      </c>
      <c r="AA10" s="24">
        <f t="shared" si="9"/>
        <v>1.4505893019039151E-2</v>
      </c>
      <c r="AB10" s="24">
        <f t="shared" si="9"/>
        <v>2.8756957328385901E-2</v>
      </c>
      <c r="AC10" s="24">
        <f t="shared" si="9"/>
        <v>1.2089810017271274E-2</v>
      </c>
      <c r="AD10" s="24">
        <f t="shared" si="9"/>
        <v>2.7131782945736482E-2</v>
      </c>
      <c r="AE10" s="24">
        <f t="shared" si="9"/>
        <v>1.458523245214205E-2</v>
      </c>
      <c r="AF10" s="24">
        <f t="shared" si="9"/>
        <v>6.5727699530515604E-3</v>
      </c>
      <c r="AG10" s="24">
        <f t="shared" si="9"/>
        <v>9.3141405588486048E-3</v>
      </c>
      <c r="AH10" s="24">
        <f t="shared" si="9"/>
        <v>-1.848428835489857E-3</v>
      </c>
      <c r="AI10" s="24">
        <f t="shared" si="9"/>
        <v>1.8819503849443864E-2</v>
      </c>
      <c r="AJ10" s="24">
        <f t="shared" si="9"/>
        <v>1.9534883720930152E-2</v>
      </c>
      <c r="AK10" s="24">
        <f t="shared" si="9"/>
        <v>1.0232558139534831E-2</v>
      </c>
      <c r="AL10" s="24">
        <f t="shared" si="9"/>
        <v>1.6574585635359185E-2</v>
      </c>
      <c r="AM10" s="24">
        <f t="shared" si="9"/>
        <v>1.6775396085740857E-2</v>
      </c>
      <c r="AN10" s="24">
        <f t="shared" si="9"/>
        <v>8.8028169014084945E-3</v>
      </c>
      <c r="AO10" s="24">
        <f t="shared" si="10"/>
        <v>1.4779339395434521E-2</v>
      </c>
      <c r="AP10" s="24">
        <f t="shared" si="10"/>
        <v>1.6559383400674976E-2</v>
      </c>
      <c r="AQ10" s="24">
        <f t="shared" si="10"/>
        <v>1.8142384658723643E-2</v>
      </c>
      <c r="AR10" s="24">
        <f t="shared" si="10"/>
        <v>1.7733177190027982E-2</v>
      </c>
      <c r="AS10" s="24" t="e">
        <f t="shared" si="10"/>
        <v>#DIV/0!</v>
      </c>
      <c r="AT10" s="24">
        <f t="shared" si="10"/>
        <v>1.4487112594080864E-2</v>
      </c>
      <c r="AU10" s="21"/>
      <c r="BR10" s="21"/>
      <c r="BS10" s="35">
        <f t="shared" si="11"/>
        <v>42856</v>
      </c>
      <c r="BT10" s="24">
        <f t="shared" si="15"/>
        <v>4.2171113155473998E-3</v>
      </c>
      <c r="BU10" s="24">
        <f t="shared" si="12"/>
        <v>5.5933762649494319E-4</v>
      </c>
      <c r="BV10" s="24">
        <f t="shared" si="12"/>
        <v>2.9745170193192353E-3</v>
      </c>
      <c r="BW10" s="24">
        <f t="shared" si="12"/>
        <v>1.1166513339466466E-3</v>
      </c>
      <c r="BX10" s="24">
        <f t="shared" si="12"/>
        <v>1.6331186752529881E-3</v>
      </c>
      <c r="BY10" s="24">
        <f t="shared" si="12"/>
        <v>1.2011039558417621E-3</v>
      </c>
      <c r="BZ10" s="24">
        <f t="shared" si="12"/>
        <v>6.7037718491260616E-4</v>
      </c>
      <c r="CA10" s="24">
        <f t="shared" si="12"/>
        <v>2.8942042318307488E-4</v>
      </c>
      <c r="CB10" s="24">
        <f t="shared" si="12"/>
        <v>-1.359705611775548E-4</v>
      </c>
      <c r="CC10" s="24">
        <f t="shared" si="12"/>
        <v>3.2585096596135982E-4</v>
      </c>
      <c r="CD10" s="24">
        <f t="shared" si="12"/>
        <v>1.5648574057037677E-3</v>
      </c>
      <c r="CE10" s="24">
        <f t="shared" si="12"/>
        <v>3.6228150873964849E-4</v>
      </c>
      <c r="CF10" s="24">
        <f t="shared" si="14"/>
        <v>1.4778656853725878E-2</v>
      </c>
    </row>
    <row r="11" spans="1:99" x14ac:dyDescent="0.25">
      <c r="A11" s="31">
        <f>+[1]PAM!A12</f>
        <v>42887</v>
      </c>
      <c r="B11" s="17">
        <f>+[1]PAM!B12</f>
        <v>111.4</v>
      </c>
      <c r="C11" s="17">
        <f>+[1]PAM!C12</f>
        <v>109.7</v>
      </c>
      <c r="D11" s="17">
        <f>+[1]PAM!D12</f>
        <v>112.8</v>
      </c>
      <c r="E11" s="17">
        <f>+[1]PAM!E12</f>
        <v>112</v>
      </c>
      <c r="F11" s="17">
        <f>+[1]PAM!F12</f>
        <v>118.6</v>
      </c>
      <c r="G11" s="17">
        <f>+[1]PAM!G12</f>
        <v>107.3</v>
      </c>
      <c r="H11" s="17">
        <f>+[1]PAM!H12</f>
        <v>113.1</v>
      </c>
      <c r="I11" s="17">
        <f>+[1]PAM!I12</f>
        <v>108</v>
      </c>
      <c r="J11" s="17">
        <f>+[1]PAM!J12</f>
        <v>120.2</v>
      </c>
      <c r="K11" s="17">
        <f>+[1]PAM!K12</f>
        <v>109.9</v>
      </c>
      <c r="L11" s="17">
        <f>+[1]PAM!L12</f>
        <v>121.3</v>
      </c>
      <c r="M11" s="17">
        <f>+[1]PAM!M12</f>
        <v>110.8</v>
      </c>
      <c r="N11" s="17">
        <f>+[1]PAM!N12</f>
        <v>110.5</v>
      </c>
      <c r="O11" s="18">
        <f>+[1]PAM!R12</f>
        <v>111.2</v>
      </c>
      <c r="P11" s="19">
        <f>+[1]PAM!S12</f>
        <v>110.3</v>
      </c>
      <c r="Q11" s="20">
        <f>+[1]PAM!T12</f>
        <v>115.4</v>
      </c>
      <c r="R11" s="18">
        <f t="shared" si="4"/>
        <v>111.39721</v>
      </c>
      <c r="S11" s="19">
        <f t="shared" si="5"/>
        <v>110.19502123297703</v>
      </c>
      <c r="T11" s="19">
        <f t="shared" si="6"/>
        <v>110.31453683035714</v>
      </c>
      <c r="U11" s="19">
        <f t="shared" si="7"/>
        <v>110.17278298485942</v>
      </c>
      <c r="V11" s="19"/>
      <c r="W11" s="20">
        <f t="shared" si="8"/>
        <v>111.11528160693186</v>
      </c>
      <c r="X11" s="21"/>
      <c r="Y11" s="41">
        <f t="shared" si="9"/>
        <v>9.9728014505893192E-3</v>
      </c>
      <c r="Z11" s="24">
        <f t="shared" si="9"/>
        <v>4.5787545787545625E-3</v>
      </c>
      <c r="AA11" s="24">
        <f t="shared" si="9"/>
        <v>8.0428954423592547E-3</v>
      </c>
      <c r="AB11" s="24">
        <f t="shared" si="9"/>
        <v>9.918845807033394E-3</v>
      </c>
      <c r="AC11" s="24">
        <f t="shared" si="9"/>
        <v>1.1945392491467421E-2</v>
      </c>
      <c r="AD11" s="24">
        <f t="shared" si="9"/>
        <v>1.2264150943396279E-2</v>
      </c>
      <c r="AE11" s="24">
        <f t="shared" si="9"/>
        <v>1.6172506738544534E-2</v>
      </c>
      <c r="AF11" s="24">
        <f t="shared" si="9"/>
        <v>7.4626865671640896E-3</v>
      </c>
      <c r="AG11" s="24">
        <f t="shared" si="9"/>
        <v>8.3892617449663476E-3</v>
      </c>
      <c r="AH11" s="24">
        <f t="shared" si="9"/>
        <v>1.7592592592592604E-2</v>
      </c>
      <c r="AI11" s="24">
        <f t="shared" si="9"/>
        <v>1.8471872376154552E-2</v>
      </c>
      <c r="AJ11" s="24">
        <f t="shared" si="9"/>
        <v>1.0948905109489093E-2</v>
      </c>
      <c r="AK11" s="24">
        <f t="shared" si="9"/>
        <v>1.7495395948434744E-2</v>
      </c>
      <c r="AL11" s="24">
        <f t="shared" si="9"/>
        <v>7.2463768115942351E-3</v>
      </c>
      <c r="AM11" s="24">
        <f t="shared" si="9"/>
        <v>1.0999083409715782E-2</v>
      </c>
      <c r="AN11" s="24">
        <f t="shared" si="9"/>
        <v>6.9808027923212723E-3</v>
      </c>
      <c r="AO11" s="24">
        <f t="shared" si="10"/>
        <v>9.9345049229648819E-3</v>
      </c>
      <c r="AP11" s="24">
        <f t="shared" si="10"/>
        <v>9.12179445488559E-3</v>
      </c>
      <c r="AQ11" s="24">
        <f t="shared" si="10"/>
        <v>1.2880582159888743E-2</v>
      </c>
      <c r="AR11" s="24">
        <f t="shared" si="10"/>
        <v>1.3449240375576155E-2</v>
      </c>
      <c r="AS11" s="24" t="e">
        <f t="shared" si="10"/>
        <v>#DIV/0!</v>
      </c>
      <c r="AT11" s="24">
        <f t="shared" si="10"/>
        <v>1.255747463686574E-2</v>
      </c>
      <c r="AU11" s="21"/>
      <c r="BR11" s="21"/>
      <c r="BS11" s="35">
        <f t="shared" si="11"/>
        <v>42887</v>
      </c>
      <c r="BT11" s="24">
        <f t="shared" si="15"/>
        <v>1.298730734360834E-3</v>
      </c>
      <c r="BU11" s="24">
        <f t="shared" si="12"/>
        <v>3.100634632819554E-4</v>
      </c>
      <c r="BV11" s="24">
        <f t="shared" si="12"/>
        <v>1.0401631912964587E-3</v>
      </c>
      <c r="BW11" s="24">
        <f t="shared" si="12"/>
        <v>1.1004533091568383E-3</v>
      </c>
      <c r="BX11" s="24">
        <f t="shared" si="12"/>
        <v>7.4723481414324397E-4</v>
      </c>
      <c r="BY11" s="24">
        <f t="shared" si="12"/>
        <v>1.331640979147777E-3</v>
      </c>
      <c r="BZ11" s="24">
        <f t="shared" si="12"/>
        <v>7.5503173164097651E-4</v>
      </c>
      <c r="CA11" s="24">
        <f t="shared" si="12"/>
        <v>2.5929283771532186E-4</v>
      </c>
      <c r="CB11" s="24">
        <f t="shared" si="12"/>
        <v>1.2729827742520435E-3</v>
      </c>
      <c r="CC11" s="24">
        <f t="shared" si="12"/>
        <v>3.2112420670897594E-4</v>
      </c>
      <c r="CD11" s="24">
        <f t="shared" si="12"/>
        <v>8.8123300090662041E-4</v>
      </c>
      <c r="CE11" s="24">
        <f t="shared" si="12"/>
        <v>6.1668177697189665E-4</v>
      </c>
      <c r="CF11" s="24">
        <f t="shared" si="14"/>
        <v>9.9346328195829437E-3</v>
      </c>
    </row>
    <row r="12" spans="1:99" x14ac:dyDescent="0.25">
      <c r="A12" s="31">
        <f>+[1]PAM!A13</f>
        <v>42917</v>
      </c>
      <c r="B12" s="17">
        <f>+[1]PAM!B13</f>
        <v>113.6</v>
      </c>
      <c r="C12" s="17">
        <f>+[1]PAM!C13</f>
        <v>111</v>
      </c>
      <c r="D12" s="17">
        <f>+[1]PAM!D13</f>
        <v>116</v>
      </c>
      <c r="E12" s="17">
        <f>+[1]PAM!E13</f>
        <v>110.9</v>
      </c>
      <c r="F12" s="17">
        <f>+[1]PAM!F13</f>
        <v>120.5</v>
      </c>
      <c r="G12" s="17">
        <f>+[1]PAM!G13</f>
        <v>110</v>
      </c>
      <c r="H12" s="17">
        <f>+[1]PAM!H13</f>
        <v>117.2</v>
      </c>
      <c r="I12" s="17">
        <f>+[1]PAM!I13</f>
        <v>111.1</v>
      </c>
      <c r="J12" s="17">
        <f>+[1]PAM!J13</f>
        <v>122.1</v>
      </c>
      <c r="K12" s="17">
        <f>+[1]PAM!K13</f>
        <v>115.3</v>
      </c>
      <c r="L12" s="17">
        <f>+[1]PAM!L13</f>
        <v>122.3</v>
      </c>
      <c r="M12" s="17">
        <f>+[1]PAM!M13</f>
        <v>114.4</v>
      </c>
      <c r="N12" s="17">
        <f>+[1]PAM!N13</f>
        <v>112</v>
      </c>
      <c r="O12" s="18">
        <f>+[1]PAM!R13</f>
        <v>112.3</v>
      </c>
      <c r="P12" s="19">
        <f>+[1]PAM!S13</f>
        <v>112.4</v>
      </c>
      <c r="Q12" s="20">
        <f>+[1]PAM!T13</f>
        <v>118.4</v>
      </c>
      <c r="R12" s="18">
        <f t="shared" si="4"/>
        <v>113.58451000000001</v>
      </c>
      <c r="S12" s="19">
        <f t="shared" si="5"/>
        <v>112.09114072338561</v>
      </c>
      <c r="T12" s="19">
        <f t="shared" si="6"/>
        <v>112.54893973214286</v>
      </c>
      <c r="U12" s="19">
        <f t="shared" si="7"/>
        <v>112.00843547224225</v>
      </c>
      <c r="V12" s="19"/>
      <c r="W12" s="20">
        <f t="shared" si="8"/>
        <v>113.55112248916895</v>
      </c>
      <c r="X12" s="21"/>
      <c r="Y12" s="41">
        <f t="shared" si="9"/>
        <v>1.9748653500897495E-2</v>
      </c>
      <c r="Z12" s="24">
        <f t="shared" si="9"/>
        <v>1.185050136736554E-2</v>
      </c>
      <c r="AA12" s="24">
        <f t="shared" si="9"/>
        <v>2.8368794326241176E-2</v>
      </c>
      <c r="AB12" s="24">
        <f t="shared" si="9"/>
        <v>-9.8214285714285365E-3</v>
      </c>
      <c r="AC12" s="24">
        <f t="shared" si="9"/>
        <v>1.6020236087689765E-2</v>
      </c>
      <c r="AD12" s="24">
        <f t="shared" si="9"/>
        <v>2.5163094128611396E-2</v>
      </c>
      <c r="AE12" s="24">
        <f t="shared" si="9"/>
        <v>3.6251105216622559E-2</v>
      </c>
      <c r="AF12" s="24">
        <f t="shared" si="9"/>
        <v>2.8703703703703676E-2</v>
      </c>
      <c r="AG12" s="24">
        <f t="shared" si="9"/>
        <v>1.580698835274541E-2</v>
      </c>
      <c r="AH12" s="24">
        <f t="shared" si="9"/>
        <v>4.9135577797998042E-2</v>
      </c>
      <c r="AI12" s="24">
        <f t="shared" si="9"/>
        <v>8.2440230832645511E-3</v>
      </c>
      <c r="AJ12" s="24">
        <f t="shared" si="9"/>
        <v>3.2490974729241895E-2</v>
      </c>
      <c r="AK12" s="24">
        <f t="shared" si="9"/>
        <v>1.3574660633484115E-2</v>
      </c>
      <c r="AL12" s="24">
        <f t="shared" si="9"/>
        <v>9.8920863309353013E-3</v>
      </c>
      <c r="AM12" s="24">
        <f t="shared" si="9"/>
        <v>1.9038984587488761E-2</v>
      </c>
      <c r="AN12" s="24">
        <f t="shared" si="9"/>
        <v>2.5996533795493937E-2</v>
      </c>
      <c r="AO12" s="24">
        <f t="shared" si="10"/>
        <v>1.9635141670065304E-2</v>
      </c>
      <c r="AP12" s="24">
        <f t="shared" si="10"/>
        <v>1.7206943373600847E-2</v>
      </c>
      <c r="AQ12" s="24">
        <f t="shared" si="10"/>
        <v>2.0254836452078928E-2</v>
      </c>
      <c r="AR12" s="24">
        <f t="shared" si="10"/>
        <v>1.6661578637212848E-2</v>
      </c>
      <c r="AS12" s="24" t="e">
        <f t="shared" si="10"/>
        <v>#DIV/0!</v>
      </c>
      <c r="AT12" s="24">
        <f t="shared" si="10"/>
        <v>2.1921745119216185E-2</v>
      </c>
      <c r="AU12" s="21"/>
      <c r="BR12" s="21"/>
      <c r="BS12" s="35">
        <f t="shared" si="11"/>
        <v>42917</v>
      </c>
      <c r="BT12" s="24">
        <f t="shared" si="15"/>
        <v>3.343357271095145E-3</v>
      </c>
      <c r="BU12" s="24">
        <f t="shared" si="12"/>
        <v>1.0915619389587083E-3</v>
      </c>
      <c r="BV12" s="24">
        <f t="shared" si="12"/>
        <v>-1.0298922800718081E-3</v>
      </c>
      <c r="BW12" s="24">
        <f t="shared" si="12"/>
        <v>1.4787253141831283E-3</v>
      </c>
      <c r="BX12" s="24">
        <f t="shared" si="12"/>
        <v>1.5366247755834843E-3</v>
      </c>
      <c r="BY12" s="24">
        <f t="shared" si="12"/>
        <v>3.003231597845608E-3</v>
      </c>
      <c r="BZ12" s="24">
        <f t="shared" si="12"/>
        <v>2.8968581687612151E-3</v>
      </c>
      <c r="CA12" s="24">
        <f t="shared" si="12"/>
        <v>4.8779174147217013E-4</v>
      </c>
      <c r="CB12" s="24">
        <f t="shared" si="12"/>
        <v>3.5822262118491857E-3</v>
      </c>
      <c r="CC12" s="24">
        <f t="shared" si="12"/>
        <v>1.4452423698384202E-4</v>
      </c>
      <c r="CD12" s="24">
        <f t="shared" si="12"/>
        <v>2.6175942549371695E-3</v>
      </c>
      <c r="CE12" s="24">
        <f t="shared" si="12"/>
        <v>4.8204667863554752E-4</v>
      </c>
      <c r="CF12" s="24">
        <f t="shared" si="14"/>
        <v>1.9634649910233396E-2</v>
      </c>
    </row>
    <row r="13" spans="1:99" x14ac:dyDescent="0.25">
      <c r="A13" s="31">
        <f>+[1]PAM!A14</f>
        <v>42948</v>
      </c>
      <c r="B13" s="17">
        <f>+[1]PAM!B14</f>
        <v>115.1</v>
      </c>
      <c r="C13" s="17">
        <f>+[1]PAM!C14</f>
        <v>113.5</v>
      </c>
      <c r="D13" s="17">
        <f>+[1]PAM!D14</f>
        <v>117.2</v>
      </c>
      <c r="E13" s="17">
        <f>+[1]PAM!E14</f>
        <v>110.2</v>
      </c>
      <c r="F13" s="17">
        <f>+[1]PAM!F14</f>
        <v>122.5</v>
      </c>
      <c r="G13" s="17">
        <f>+[1]PAM!G14</f>
        <v>111.2</v>
      </c>
      <c r="H13" s="17">
        <f>+[1]PAM!H14</f>
        <v>119.9</v>
      </c>
      <c r="I13" s="17">
        <f>+[1]PAM!I14</f>
        <v>112.3</v>
      </c>
      <c r="J13" s="17">
        <f>+[1]PAM!J14</f>
        <v>123.1</v>
      </c>
      <c r="K13" s="17">
        <f>+[1]PAM!K14</f>
        <v>116</v>
      </c>
      <c r="L13" s="17">
        <f>+[1]PAM!L14</f>
        <v>126.2</v>
      </c>
      <c r="M13" s="17">
        <f>+[1]PAM!M14</f>
        <v>114.8</v>
      </c>
      <c r="N13" s="17">
        <f>+[1]PAM!N14</f>
        <v>113.6</v>
      </c>
      <c r="O13" s="18">
        <f>+[1]PAM!R14</f>
        <v>113.3</v>
      </c>
      <c r="P13" s="19">
        <f>+[1]PAM!S14</f>
        <v>114</v>
      </c>
      <c r="Q13" s="20">
        <f>+[1]PAM!T14</f>
        <v>120</v>
      </c>
      <c r="R13" s="18">
        <f t="shared" si="4"/>
        <v>115.10087</v>
      </c>
      <c r="S13" s="19">
        <f t="shared" si="5"/>
        <v>113.41831893395813</v>
      </c>
      <c r="T13" s="19">
        <f t="shared" si="6"/>
        <v>112.95206473214286</v>
      </c>
      <c r="U13" s="19">
        <f t="shared" si="7"/>
        <v>112.41247296323</v>
      </c>
      <c r="V13" s="19"/>
      <c r="W13" s="20">
        <f t="shared" si="8"/>
        <v>114.6316857030327</v>
      </c>
      <c r="X13" s="21"/>
      <c r="Y13" s="41">
        <f t="shared" si="9"/>
        <v>1.3204225352112742E-2</v>
      </c>
      <c r="Z13" s="24">
        <f t="shared" si="9"/>
        <v>2.2522522522522515E-2</v>
      </c>
      <c r="AA13" s="24">
        <f t="shared" si="9"/>
        <v>1.0344827586207028E-2</v>
      </c>
      <c r="AB13" s="24">
        <f t="shared" si="9"/>
        <v>-6.3119927862940184E-3</v>
      </c>
      <c r="AC13" s="24">
        <f t="shared" si="9"/>
        <v>1.6597510373443924E-2</v>
      </c>
      <c r="AD13" s="24">
        <f t="shared" si="9"/>
        <v>1.0909090909090979E-2</v>
      </c>
      <c r="AE13" s="24">
        <f t="shared" si="9"/>
        <v>2.3037542662116106E-2</v>
      </c>
      <c r="AF13" s="24">
        <f t="shared" si="9"/>
        <v>1.080108010801073E-2</v>
      </c>
      <c r="AG13" s="24">
        <f t="shared" si="9"/>
        <v>8.1900081900081467E-3</v>
      </c>
      <c r="AH13" s="24">
        <f t="shared" si="9"/>
        <v>6.0711188204682909E-3</v>
      </c>
      <c r="AI13" s="24">
        <f t="shared" si="9"/>
        <v>3.1888798037612576E-2</v>
      </c>
      <c r="AJ13" s="24">
        <f t="shared" si="9"/>
        <v>3.4965034965033226E-3</v>
      </c>
      <c r="AK13" s="24">
        <f t="shared" si="9"/>
        <v>1.4285714285714235E-2</v>
      </c>
      <c r="AL13" s="24">
        <f t="shared" si="9"/>
        <v>8.904719501335645E-3</v>
      </c>
      <c r="AM13" s="24">
        <f t="shared" si="9"/>
        <v>1.4234875444839812E-2</v>
      </c>
      <c r="AN13" s="24">
        <f t="shared" si="9"/>
        <v>1.3513513513513375E-2</v>
      </c>
      <c r="AO13" s="24">
        <f t="shared" si="10"/>
        <v>1.3350059792484048E-2</v>
      </c>
      <c r="AP13" s="24">
        <f t="shared" si="10"/>
        <v>1.184017043637442E-2</v>
      </c>
      <c r="AQ13" s="24">
        <f t="shared" si="10"/>
        <v>3.5817751900586448E-3</v>
      </c>
      <c r="AR13" s="24">
        <f t="shared" si="10"/>
        <v>3.607205915199696E-3</v>
      </c>
      <c r="AS13" s="24" t="e">
        <f t="shared" si="10"/>
        <v>#DIV/0!</v>
      </c>
      <c r="AT13" s="24">
        <f t="shared" si="10"/>
        <v>9.5160945147576559E-3</v>
      </c>
      <c r="AU13" s="21"/>
      <c r="BR13" s="21"/>
      <c r="BS13" s="35">
        <f t="shared" si="11"/>
        <v>42948</v>
      </c>
      <c r="BT13" s="24">
        <f t="shared" si="15"/>
        <v>6.3050176056338031E-3</v>
      </c>
      <c r="BU13" s="24">
        <f t="shared" si="12"/>
        <v>4.0140845070422634E-4</v>
      </c>
      <c r="BV13" s="24">
        <f t="shared" si="12"/>
        <v>-6.4269366197183364E-4</v>
      </c>
      <c r="BW13" s="24">
        <f t="shared" si="12"/>
        <v>1.5264084507042254E-3</v>
      </c>
      <c r="BX13" s="24">
        <f t="shared" si="12"/>
        <v>6.6971830985915659E-4</v>
      </c>
      <c r="BY13" s="24">
        <f t="shared" si="12"/>
        <v>1.9394366197183122E-3</v>
      </c>
      <c r="BZ13" s="24">
        <f t="shared" si="12"/>
        <v>1.0996478873239463E-3</v>
      </c>
      <c r="CA13" s="24">
        <f t="shared" si="12"/>
        <v>2.5176056338028173E-4</v>
      </c>
      <c r="CB13" s="24">
        <f t="shared" si="12"/>
        <v>4.5536971830986098E-4</v>
      </c>
      <c r="CC13" s="24">
        <f t="shared" si="12"/>
        <v>5.5272887323943741E-4</v>
      </c>
      <c r="CD13" s="24">
        <f t="shared" si="12"/>
        <v>2.8521126760562777E-4</v>
      </c>
      <c r="CE13" s="24">
        <f t="shared" si="12"/>
        <v>5.0422535211267427E-4</v>
      </c>
      <c r="CF13" s="24">
        <f t="shared" si="14"/>
        <v>1.3348239436619717E-2</v>
      </c>
    </row>
    <row r="14" spans="1:99" x14ac:dyDescent="0.25">
      <c r="A14" s="31">
        <f>+[1]PAM!A15</f>
        <v>42979</v>
      </c>
      <c r="B14" s="17">
        <f>+[1]PAM!B15</f>
        <v>117.3</v>
      </c>
      <c r="C14" s="17">
        <f>+[1]PAM!C15</f>
        <v>115.2</v>
      </c>
      <c r="D14" s="17">
        <f>+[1]PAM!D15</f>
        <v>118</v>
      </c>
      <c r="E14" s="17">
        <f>+[1]PAM!E15</f>
        <v>113</v>
      </c>
      <c r="F14" s="17">
        <f>+[1]PAM!F15</f>
        <v>127.7</v>
      </c>
      <c r="G14" s="17">
        <f>+[1]PAM!G15</f>
        <v>112.5</v>
      </c>
      <c r="H14" s="17">
        <f>+[1]PAM!H15</f>
        <v>122.7</v>
      </c>
      <c r="I14" s="17">
        <f>+[1]PAM!I15</f>
        <v>113</v>
      </c>
      <c r="J14" s="17">
        <f>+[1]PAM!J15</f>
        <v>124.9</v>
      </c>
      <c r="K14" s="17">
        <f>+[1]PAM!K15</f>
        <v>118.9</v>
      </c>
      <c r="L14" s="17">
        <f>+[1]PAM!L15</f>
        <v>130.4</v>
      </c>
      <c r="M14" s="17">
        <f>+[1]PAM!M15</f>
        <v>116.7</v>
      </c>
      <c r="N14" s="17">
        <f>+[1]PAM!N15</f>
        <v>115.5</v>
      </c>
      <c r="O14" s="18">
        <f>+[1]PAM!R15</f>
        <v>116.7</v>
      </c>
      <c r="P14" s="19">
        <f>+[1]PAM!S15</f>
        <v>115.8</v>
      </c>
      <c r="Q14" s="20">
        <f>+[1]PAM!T15</f>
        <v>123.1</v>
      </c>
      <c r="R14" s="18">
        <f t="shared" si="4"/>
        <v>117.30030000000001</v>
      </c>
      <c r="S14" s="19">
        <f t="shared" si="5"/>
        <v>115.36317176746229</v>
      </c>
      <c r="T14" s="19">
        <f t="shared" si="6"/>
        <v>115.21403459821428</v>
      </c>
      <c r="U14" s="19">
        <f t="shared" si="7"/>
        <v>114.78013698630137</v>
      </c>
      <c r="V14" s="19"/>
      <c r="W14" s="20">
        <f t="shared" si="8"/>
        <v>116.75307207562031</v>
      </c>
      <c r="X14" s="21"/>
      <c r="Y14" s="41">
        <f t="shared" si="9"/>
        <v>1.9113814074717572E-2</v>
      </c>
      <c r="Z14" s="24">
        <f t="shared" si="9"/>
        <v>1.497797356828201E-2</v>
      </c>
      <c r="AA14" s="24">
        <f t="shared" si="9"/>
        <v>6.8259385665527805E-3</v>
      </c>
      <c r="AB14" s="24">
        <f t="shared" si="9"/>
        <v>2.5408348457350183E-2</v>
      </c>
      <c r="AC14" s="24">
        <f t="shared" si="9"/>
        <v>4.24489795918368E-2</v>
      </c>
      <c r="AD14" s="24">
        <f t="shared" si="9"/>
        <v>1.1690647482014427E-2</v>
      </c>
      <c r="AE14" s="24">
        <f t="shared" si="9"/>
        <v>2.3352793994995791E-2</v>
      </c>
      <c r="AF14" s="24">
        <f t="shared" si="9"/>
        <v>6.2333036509349959E-3</v>
      </c>
      <c r="AG14" s="24">
        <f t="shared" si="9"/>
        <v>1.4622258326563831E-2</v>
      </c>
      <c r="AH14" s="24">
        <f t="shared" si="9"/>
        <v>2.5000000000000133E-2</v>
      </c>
      <c r="AI14" s="24">
        <f t="shared" si="9"/>
        <v>3.3280507131537185E-2</v>
      </c>
      <c r="AJ14" s="24">
        <f t="shared" si="9"/>
        <v>1.6550522648083765E-2</v>
      </c>
      <c r="AK14" s="24">
        <f t="shared" si="9"/>
        <v>1.6725352112676006E-2</v>
      </c>
      <c r="AL14" s="24">
        <f t="shared" si="9"/>
        <v>3.0008826125331067E-2</v>
      </c>
      <c r="AM14" s="24">
        <f t="shared" si="9"/>
        <v>1.5789473684210575E-2</v>
      </c>
      <c r="AN14" s="24">
        <f t="shared" si="9"/>
        <v>2.5833333333333375E-2</v>
      </c>
      <c r="AO14" s="24">
        <f t="shared" si="10"/>
        <v>1.9108717423248045E-2</v>
      </c>
      <c r="AP14" s="24">
        <f t="shared" si="10"/>
        <v>1.7147607650900065E-2</v>
      </c>
      <c r="AQ14" s="24">
        <f t="shared" si="10"/>
        <v>2.0025927559938816E-2</v>
      </c>
      <c r="AR14" s="24">
        <f t="shared" si="10"/>
        <v>2.1062289269677681E-2</v>
      </c>
      <c r="AS14" s="24" t="e">
        <f t="shared" si="10"/>
        <v>#DIV/0!</v>
      </c>
      <c r="AT14" s="24">
        <f t="shared" si="10"/>
        <v>1.8506108146078448E-2</v>
      </c>
      <c r="AU14" s="21"/>
      <c r="BR14" s="21"/>
      <c r="BS14" s="35">
        <f t="shared" si="11"/>
        <v>42979</v>
      </c>
      <c r="BT14" s="24">
        <f t="shared" si="15"/>
        <v>4.2315377932232914E-3</v>
      </c>
      <c r="BU14" s="24">
        <f t="shared" si="12"/>
        <v>2.6411815812337006E-4</v>
      </c>
      <c r="BV14" s="24">
        <f t="shared" si="12"/>
        <v>2.5372719374456973E-3</v>
      </c>
      <c r="BW14" s="24">
        <f t="shared" si="12"/>
        <v>3.9169417897480475E-3</v>
      </c>
      <c r="BX14" s="24">
        <f t="shared" si="12"/>
        <v>7.1607298001737465E-4</v>
      </c>
      <c r="BY14" s="24">
        <f t="shared" si="12"/>
        <v>1.985056472632492E-3</v>
      </c>
      <c r="BZ14" s="24">
        <f t="shared" si="12"/>
        <v>6.3310165073849083E-4</v>
      </c>
      <c r="CA14" s="24">
        <f t="shared" si="12"/>
        <v>4.4726324934839549E-4</v>
      </c>
      <c r="CB14" s="24">
        <f t="shared" si="12"/>
        <v>1.8619461337967022E-3</v>
      </c>
      <c r="CC14" s="24">
        <f t="shared" si="12"/>
        <v>5.8748913987836709E-4</v>
      </c>
      <c r="CD14" s="24">
        <f t="shared" si="12"/>
        <v>1.3370981754995698E-3</v>
      </c>
      <c r="CE14" s="24">
        <f t="shared" si="12"/>
        <v>5.9096437880104438E-4</v>
      </c>
      <c r="CF14" s="24">
        <f t="shared" si="14"/>
        <v>1.910886185925284E-2</v>
      </c>
    </row>
    <row r="15" spans="1:99" x14ac:dyDescent="0.25">
      <c r="A15" s="31">
        <f>+[1]PAM!A16</f>
        <v>43009</v>
      </c>
      <c r="B15" s="17">
        <f>+[1]PAM!B16</f>
        <v>119.3</v>
      </c>
      <c r="C15" s="17">
        <f>+[1]PAM!C16</f>
        <v>116.7</v>
      </c>
      <c r="D15" s="17">
        <f>+[1]PAM!D16</f>
        <v>121.5</v>
      </c>
      <c r="E15" s="17">
        <f>+[1]PAM!E16</f>
        <v>116.3</v>
      </c>
      <c r="F15" s="17">
        <f>+[1]PAM!F16</f>
        <v>129.1</v>
      </c>
      <c r="G15" s="17">
        <f>+[1]PAM!G16</f>
        <v>113.2</v>
      </c>
      <c r="H15" s="17">
        <f>+[1]PAM!H16</f>
        <v>124.3</v>
      </c>
      <c r="I15" s="17">
        <f>+[1]PAM!I16</f>
        <v>114.9</v>
      </c>
      <c r="J15" s="17">
        <f>+[1]PAM!J16</f>
        <v>132.30000000000001</v>
      </c>
      <c r="K15" s="17">
        <f>+[1]PAM!K16</f>
        <v>121.2</v>
      </c>
      <c r="L15" s="17">
        <f>+[1]PAM!L16</f>
        <v>131.5</v>
      </c>
      <c r="M15" s="17">
        <f>+[1]PAM!M16</f>
        <v>118.2</v>
      </c>
      <c r="N15" s="17">
        <f>+[1]PAM!N16</f>
        <v>117</v>
      </c>
      <c r="O15" s="18">
        <f>+[1]PAM!R16</f>
        <v>119.7</v>
      </c>
      <c r="P15" s="19">
        <f>+[1]PAM!S16</f>
        <v>117.5</v>
      </c>
      <c r="Q15" s="20">
        <f>+[1]PAM!T16</f>
        <v>125.4</v>
      </c>
      <c r="R15" s="18">
        <f t="shared" si="4"/>
        <v>119.27587000000001</v>
      </c>
      <c r="S15" s="19">
        <f t="shared" si="5"/>
        <v>117.26167813735543</v>
      </c>
      <c r="T15" s="19">
        <f t="shared" si="6"/>
        <v>117.26130022321429</v>
      </c>
      <c r="U15" s="19">
        <f t="shared" si="7"/>
        <v>116.98720259552992</v>
      </c>
      <c r="V15" s="19"/>
      <c r="W15" s="20">
        <f t="shared" si="8"/>
        <v>119.05701063410793</v>
      </c>
      <c r="X15" s="21"/>
      <c r="Y15" s="41">
        <f t="shared" si="9"/>
        <v>1.7050298380221651E-2</v>
      </c>
      <c r="Z15" s="24">
        <f t="shared" si="9"/>
        <v>1.3020833333333259E-2</v>
      </c>
      <c r="AA15" s="24">
        <f t="shared" si="9"/>
        <v>2.9661016949152463E-2</v>
      </c>
      <c r="AB15" s="24">
        <f t="shared" si="9"/>
        <v>2.9203539823008828E-2</v>
      </c>
      <c r="AC15" s="24">
        <f t="shared" si="9"/>
        <v>1.09631949882536E-2</v>
      </c>
      <c r="AD15" s="24">
        <f t="shared" si="9"/>
        <v>6.2222222222223511E-3</v>
      </c>
      <c r="AE15" s="24">
        <f t="shared" si="9"/>
        <v>1.3039934800326058E-2</v>
      </c>
      <c r="AF15" s="24">
        <f t="shared" si="9"/>
        <v>1.6814159292035447E-2</v>
      </c>
      <c r="AG15" s="24">
        <f t="shared" si="9"/>
        <v>5.9247397918334777E-2</v>
      </c>
      <c r="AH15" s="24">
        <f t="shared" si="9"/>
        <v>1.9343986543313596E-2</v>
      </c>
      <c r="AI15" s="24">
        <f t="shared" si="9"/>
        <v>8.4355828220858964E-3</v>
      </c>
      <c r="AJ15" s="24">
        <f t="shared" si="9"/>
        <v>1.2853470437018011E-2</v>
      </c>
      <c r="AK15" s="24">
        <f t="shared" si="9"/>
        <v>1.298701298701288E-2</v>
      </c>
      <c r="AL15" s="24">
        <f t="shared" si="9"/>
        <v>2.5706940874036022E-2</v>
      </c>
      <c r="AM15" s="24">
        <f t="shared" si="9"/>
        <v>1.4680483592400817E-2</v>
      </c>
      <c r="AN15" s="24">
        <f t="shared" si="9"/>
        <v>1.8683996750609388E-2</v>
      </c>
      <c r="AO15" s="24">
        <f t="shared" si="10"/>
        <v>1.6841985911374424E-2</v>
      </c>
      <c r="AP15" s="24">
        <f t="shared" si="10"/>
        <v>1.6456780277504635E-2</v>
      </c>
      <c r="AQ15" s="24">
        <f t="shared" si="10"/>
        <v>1.7769238202094417E-2</v>
      </c>
      <c r="AR15" s="24">
        <f t="shared" si="10"/>
        <v>1.9228637176935459E-2</v>
      </c>
      <c r="AS15" s="24" t="e">
        <f t="shared" si="10"/>
        <v>#DIV/0!</v>
      </c>
      <c r="AT15" s="24">
        <f t="shared" si="10"/>
        <v>1.9733429857806017E-2</v>
      </c>
      <c r="AU15" s="21"/>
      <c r="BR15" s="21"/>
      <c r="BS15" s="35">
        <f t="shared" si="11"/>
        <v>43009</v>
      </c>
      <c r="BT15" s="24">
        <f t="shared" si="15"/>
        <v>3.6636828644501275E-3</v>
      </c>
      <c r="BU15" s="24">
        <f t="shared" si="12"/>
        <v>1.13384484228474E-3</v>
      </c>
      <c r="BV15" s="24">
        <f t="shared" si="12"/>
        <v>2.9342710997442433E-3</v>
      </c>
      <c r="BW15" s="24">
        <f t="shared" si="12"/>
        <v>1.0347826086956459E-3</v>
      </c>
      <c r="BX15" s="24">
        <f t="shared" si="12"/>
        <v>3.7834612105712E-4</v>
      </c>
      <c r="BY15" s="24">
        <f t="shared" si="12"/>
        <v>1.1130434782608658E-3</v>
      </c>
      <c r="BZ15" s="24">
        <f t="shared" si="12"/>
        <v>1.6861892583120255E-3</v>
      </c>
      <c r="CA15" s="24">
        <f t="shared" si="12"/>
        <v>1.8042625745950569E-3</v>
      </c>
      <c r="CB15" s="24">
        <f t="shared" si="12"/>
        <v>1.4490196078431354E-3</v>
      </c>
      <c r="CC15" s="24">
        <f t="shared" si="12"/>
        <v>1.5098039215686196E-4</v>
      </c>
      <c r="CD15" s="24">
        <f t="shared" si="12"/>
        <v>1.0358056265984655E-3</v>
      </c>
      <c r="CE15" s="24">
        <f t="shared" si="12"/>
        <v>4.5780051150895137E-4</v>
      </c>
      <c r="CF15" s="24">
        <f t="shared" si="14"/>
        <v>1.684202898550724E-2</v>
      </c>
    </row>
    <row r="16" spans="1:99" x14ac:dyDescent="0.25">
      <c r="A16" s="31">
        <f>+[1]PAM!A17</f>
        <v>43040</v>
      </c>
      <c r="B16" s="17">
        <f>+[1]PAM!B17</f>
        <v>121.2</v>
      </c>
      <c r="C16" s="17">
        <f>+[1]PAM!C17</f>
        <v>118.3</v>
      </c>
      <c r="D16" s="17">
        <f>+[1]PAM!D17</f>
        <v>122.9</v>
      </c>
      <c r="E16" s="17">
        <f>+[1]PAM!E17</f>
        <v>118.2</v>
      </c>
      <c r="F16" s="17">
        <f>+[1]PAM!F17</f>
        <v>130.9</v>
      </c>
      <c r="G16" s="17">
        <f>+[1]PAM!G17</f>
        <v>114.5</v>
      </c>
      <c r="H16" s="17">
        <f>+[1]PAM!H17</f>
        <v>126.1</v>
      </c>
      <c r="I16" s="17">
        <f>+[1]PAM!I17</f>
        <v>118.9</v>
      </c>
      <c r="J16" s="17">
        <f>+[1]PAM!J17</f>
        <v>133.30000000000001</v>
      </c>
      <c r="K16" s="17">
        <f>+[1]PAM!K17</f>
        <v>122.7</v>
      </c>
      <c r="L16" s="17">
        <f>+[1]PAM!L17</f>
        <v>131.9</v>
      </c>
      <c r="M16" s="17">
        <f>+[1]PAM!M17</f>
        <v>120.6</v>
      </c>
      <c r="N16" s="17">
        <f>+[1]PAM!N17</f>
        <v>118.7</v>
      </c>
      <c r="O16" s="18">
        <f>+[1]PAM!R17</f>
        <v>122.8</v>
      </c>
      <c r="P16" s="19">
        <f>+[1]PAM!S17</f>
        <v>119</v>
      </c>
      <c r="Q16" s="20">
        <f>+[1]PAM!T17</f>
        <v>128</v>
      </c>
      <c r="R16" s="18">
        <f t="shared" si="4"/>
        <v>121.18854999999999</v>
      </c>
      <c r="S16" s="19">
        <f t="shared" si="5"/>
        <v>118.95782691462881</v>
      </c>
      <c r="T16" s="19">
        <f t="shared" si="6"/>
        <v>119.06570870535714</v>
      </c>
      <c r="U16" s="19">
        <f t="shared" si="7"/>
        <v>118.61770007209806</v>
      </c>
      <c r="V16" s="19"/>
      <c r="W16" s="20">
        <f t="shared" si="8"/>
        <v>121.12597479322567</v>
      </c>
      <c r="X16" s="21"/>
      <c r="Y16" s="41">
        <f t="shared" si="9"/>
        <v>1.5926236378876801E-2</v>
      </c>
      <c r="Z16" s="24">
        <f t="shared" si="9"/>
        <v>1.3710368466152589E-2</v>
      </c>
      <c r="AA16" s="24">
        <f t="shared" si="9"/>
        <v>1.1522633744855959E-2</v>
      </c>
      <c r="AB16" s="24">
        <f t="shared" si="9"/>
        <v>1.6337059329320835E-2</v>
      </c>
      <c r="AC16" s="24">
        <f t="shared" si="9"/>
        <v>1.3942680092951187E-2</v>
      </c>
      <c r="AD16" s="24">
        <f t="shared" si="9"/>
        <v>1.148409893992941E-2</v>
      </c>
      <c r="AE16" s="24">
        <f t="shared" si="9"/>
        <v>1.4481094127111849E-2</v>
      </c>
      <c r="AF16" s="24">
        <f t="shared" si="9"/>
        <v>3.4812880765883403E-2</v>
      </c>
      <c r="AG16" s="24">
        <f t="shared" si="9"/>
        <v>7.5585789871503994E-3</v>
      </c>
      <c r="AH16" s="24">
        <f t="shared" si="9"/>
        <v>1.2376237623762387E-2</v>
      </c>
      <c r="AI16" s="24">
        <f t="shared" si="9"/>
        <v>3.0418250950570158E-3</v>
      </c>
      <c r="AJ16" s="24">
        <f t="shared" si="9"/>
        <v>2.0304568527918621E-2</v>
      </c>
      <c r="AK16" s="24">
        <f t="shared" si="9"/>
        <v>1.4529914529914478E-2</v>
      </c>
      <c r="AL16" s="24">
        <f t="shared" si="9"/>
        <v>2.589807852965742E-2</v>
      </c>
      <c r="AM16" s="24">
        <f t="shared" si="9"/>
        <v>1.2765957446808418E-2</v>
      </c>
      <c r="AN16" s="24">
        <f t="shared" si="9"/>
        <v>2.0733652312599604E-2</v>
      </c>
      <c r="AO16" s="24">
        <f t="shared" si="10"/>
        <v>1.603576649660976E-2</v>
      </c>
      <c r="AP16" s="24">
        <f t="shared" si="10"/>
        <v>1.4464646969204908E-2</v>
      </c>
      <c r="AQ16" s="24">
        <f t="shared" si="10"/>
        <v>1.5387928316571875E-2</v>
      </c>
      <c r="AR16" s="24">
        <f t="shared" si="10"/>
        <v>1.3937400334337324E-2</v>
      </c>
      <c r="AS16" s="24" t="e">
        <f t="shared" si="10"/>
        <v>#DIV/0!</v>
      </c>
      <c r="AT16" s="24">
        <f t="shared" si="10"/>
        <v>1.7377928003552645E-2</v>
      </c>
      <c r="AU16" s="21"/>
      <c r="BR16" s="21"/>
      <c r="BS16" s="35">
        <f t="shared" si="11"/>
        <v>43040</v>
      </c>
      <c r="BT16" s="24">
        <f t="shared" si="15"/>
        <v>3.8424140821458372E-3</v>
      </c>
      <c r="BU16" s="24">
        <f t="shared" si="12"/>
        <v>4.4593461860855169E-4</v>
      </c>
      <c r="BV16" s="24">
        <f t="shared" si="12"/>
        <v>1.6611064543168533E-3</v>
      </c>
      <c r="BW16" s="24">
        <f t="shared" si="12"/>
        <v>1.3081307627829085E-3</v>
      </c>
      <c r="BX16" s="24">
        <f t="shared" si="12"/>
        <v>6.9086336965632703E-4</v>
      </c>
      <c r="BY16" s="24">
        <f t="shared" si="12"/>
        <v>1.2311818943839042E-3</v>
      </c>
      <c r="BZ16" s="24">
        <f t="shared" si="12"/>
        <v>3.4903604358759431E-3</v>
      </c>
      <c r="CA16" s="24">
        <f t="shared" si="12"/>
        <v>2.3973176865046101E-4</v>
      </c>
      <c r="CB16" s="24">
        <f t="shared" si="12"/>
        <v>9.2917015926236382E-4</v>
      </c>
      <c r="CC16" s="24">
        <f t="shared" si="12"/>
        <v>5.398155909471996E-5</v>
      </c>
      <c r="CD16" s="24">
        <f t="shared" si="12"/>
        <v>1.6295054484492817E-3</v>
      </c>
      <c r="CE16" s="24">
        <f t="shared" si="12"/>
        <v>5.1014249790444337E-4</v>
      </c>
      <c r="CF16" s="24">
        <f t="shared" si="14"/>
        <v>1.6032523051131595E-2</v>
      </c>
    </row>
    <row r="17" spans="1:84" x14ac:dyDescent="0.25">
      <c r="A17" s="31">
        <f>+[1]PAM!A18</f>
        <v>43070</v>
      </c>
      <c r="B17" s="17">
        <f>+[1]PAM!B18</f>
        <v>125</v>
      </c>
      <c r="C17" s="17">
        <f>+[1]PAM!C18</f>
        <v>119.1</v>
      </c>
      <c r="D17" s="17">
        <f>+[1]PAM!D18</f>
        <v>123.7</v>
      </c>
      <c r="E17" s="17">
        <f>+[1]PAM!E18</f>
        <v>119.1</v>
      </c>
      <c r="F17" s="17">
        <f>+[1]PAM!F18</f>
        <v>156.4</v>
      </c>
      <c r="G17" s="17">
        <f>+[1]PAM!G18</f>
        <v>118</v>
      </c>
      <c r="H17" s="17">
        <f>+[1]PAM!H18</f>
        <v>129</v>
      </c>
      <c r="I17" s="17">
        <f>+[1]PAM!I18</f>
        <v>122.9</v>
      </c>
      <c r="J17" s="17">
        <f>+[1]PAM!J18</f>
        <v>135.30000000000001</v>
      </c>
      <c r="K17" s="17">
        <f>+[1]PAM!K18</f>
        <v>123.6</v>
      </c>
      <c r="L17" s="17">
        <f>+[1]PAM!L18</f>
        <v>131.9</v>
      </c>
      <c r="M17" s="17">
        <f>+[1]PAM!M18</f>
        <v>122.9</v>
      </c>
      <c r="N17" s="17">
        <f>+[1]PAM!N18</f>
        <v>120.2</v>
      </c>
      <c r="O17" s="18">
        <f>+[1]PAM!R18</f>
        <v>123.1</v>
      </c>
      <c r="P17" s="19">
        <f>+[1]PAM!S18</f>
        <v>120.8</v>
      </c>
      <c r="Q17" s="20">
        <f>+[1]PAM!T18</f>
        <v>141.1</v>
      </c>
      <c r="R17" s="18">
        <f t="shared" si="4"/>
        <v>124.99151999999998</v>
      </c>
      <c r="S17" s="19">
        <f t="shared" si="5"/>
        <v>120.2492019329331</v>
      </c>
      <c r="T17" s="19">
        <f t="shared" si="6"/>
        <v>120.80198102678571</v>
      </c>
      <c r="U17" s="19">
        <f t="shared" si="7"/>
        <v>120.18936553713048</v>
      </c>
      <c r="V17" s="19"/>
      <c r="W17" s="20">
        <f t="shared" si="8"/>
        <v>123.38320204805041</v>
      </c>
      <c r="X17" s="21"/>
      <c r="Y17" s="41">
        <f t="shared" si="9"/>
        <v>3.1353135313531233E-2</v>
      </c>
      <c r="Z17" s="24">
        <f t="shared" si="9"/>
        <v>6.762468300929747E-3</v>
      </c>
      <c r="AA17" s="24">
        <f t="shared" si="9"/>
        <v>6.5093572009764511E-3</v>
      </c>
      <c r="AB17" s="24">
        <f t="shared" si="9"/>
        <v>7.6142131979695105E-3</v>
      </c>
      <c r="AC17" s="24">
        <f t="shared" si="9"/>
        <v>0.19480519480519476</v>
      </c>
      <c r="AD17" s="24">
        <f t="shared" si="9"/>
        <v>3.0567685589519611E-2</v>
      </c>
      <c r="AE17" s="24">
        <f t="shared" si="9"/>
        <v>2.2997620935765406E-2</v>
      </c>
      <c r="AF17" s="24">
        <f t="shared" si="9"/>
        <v>3.3641715727502186E-2</v>
      </c>
      <c r="AG17" s="24">
        <f t="shared" si="9"/>
        <v>1.5003750937734539E-2</v>
      </c>
      <c r="AH17" s="24">
        <f t="shared" si="9"/>
        <v>7.3349633251833524E-3</v>
      </c>
      <c r="AI17" s="24">
        <f t="shared" si="9"/>
        <v>0</v>
      </c>
      <c r="AJ17" s="24">
        <f t="shared" si="9"/>
        <v>1.9071310116086426E-2</v>
      </c>
      <c r="AK17" s="24">
        <f t="shared" si="9"/>
        <v>1.2636899747261898E-2</v>
      </c>
      <c r="AL17" s="24">
        <f t="shared" si="9"/>
        <v>2.4429967426708998E-3</v>
      </c>
      <c r="AM17" s="24">
        <f t="shared" si="9"/>
        <v>1.5126050420168013E-2</v>
      </c>
      <c r="AN17" s="24">
        <f t="shared" si="9"/>
        <v>0.10234374999999996</v>
      </c>
      <c r="AO17" s="24">
        <f t="shared" si="10"/>
        <v>3.1380604850870686E-2</v>
      </c>
      <c r="AP17" s="24">
        <f t="shared" si="10"/>
        <v>1.0855738136768878E-2</v>
      </c>
      <c r="AQ17" s="24">
        <f t="shared" si="10"/>
        <v>1.458247164786286E-2</v>
      </c>
      <c r="AR17" s="24">
        <f t="shared" si="10"/>
        <v>1.3249839307937439E-2</v>
      </c>
      <c r="AS17" s="24" t="e">
        <f t="shared" si="10"/>
        <v>#DIV/0!</v>
      </c>
      <c r="AT17" s="24">
        <f t="shared" si="10"/>
        <v>1.8635369157425252E-2</v>
      </c>
      <c r="AU17" s="21"/>
      <c r="AV17" s="24">
        <f t="shared" ref="AV17:BQ28" si="16">+B17/B5-1</f>
        <v>0.25</v>
      </c>
      <c r="AW17" s="24">
        <f t="shared" si="16"/>
        <v>0.19099999999999984</v>
      </c>
      <c r="AX17" s="24">
        <f t="shared" si="16"/>
        <v>0.2370000000000001</v>
      </c>
      <c r="AY17" s="24">
        <f t="shared" si="16"/>
        <v>0.19099999999999984</v>
      </c>
      <c r="AZ17" s="24">
        <f t="shared" si="16"/>
        <v>0.56400000000000006</v>
      </c>
      <c r="BA17" s="24">
        <f t="shared" si="16"/>
        <v>0.17999999999999994</v>
      </c>
      <c r="BB17" s="24">
        <f t="shared" si="16"/>
        <v>0.29000000000000004</v>
      </c>
      <c r="BC17" s="24">
        <f t="shared" si="16"/>
        <v>0.22900000000000009</v>
      </c>
      <c r="BD17" s="24">
        <f t="shared" si="16"/>
        <v>0.3530000000000002</v>
      </c>
      <c r="BE17" s="24">
        <f t="shared" si="16"/>
        <v>0.23599999999999999</v>
      </c>
      <c r="BF17" s="24">
        <f t="shared" si="16"/>
        <v>0.31899999999999995</v>
      </c>
      <c r="BG17" s="24">
        <f t="shared" si="16"/>
        <v>0.22900000000000009</v>
      </c>
      <c r="BH17" s="24">
        <f t="shared" si="16"/>
        <v>0.20199999999999996</v>
      </c>
      <c r="BI17" s="24">
        <f t="shared" si="16"/>
        <v>0.23099999999999987</v>
      </c>
      <c r="BJ17" s="24">
        <f t="shared" si="16"/>
        <v>0.20799999999999996</v>
      </c>
      <c r="BK17" s="24">
        <f t="shared" si="16"/>
        <v>0.41100000000000003</v>
      </c>
      <c r="BL17" s="24">
        <f t="shared" si="16"/>
        <v>0.2499152</v>
      </c>
      <c r="BM17" s="24">
        <f t="shared" si="16"/>
        <v>0.20249201932933092</v>
      </c>
      <c r="BN17" s="24">
        <f t="shared" si="16"/>
        <v>0.20801981026785721</v>
      </c>
      <c r="BO17" s="24">
        <f t="shared" si="16"/>
        <v>0.20189365537130466</v>
      </c>
      <c r="BP17" s="24" t="e">
        <f t="shared" si="16"/>
        <v>#DIV/0!</v>
      </c>
      <c r="BQ17" s="24">
        <f t="shared" si="16"/>
        <v>0.23383202048050422</v>
      </c>
      <c r="BR17" s="21"/>
      <c r="BS17" s="35">
        <f t="shared" si="11"/>
        <v>43070</v>
      </c>
      <c r="BT17" s="24">
        <f t="shared" si="15"/>
        <v>1.8910891089108843E-3</v>
      </c>
      <c r="BU17" s="24">
        <f t="shared" si="12"/>
        <v>2.5082508250824995E-4</v>
      </c>
      <c r="BV17" s="24">
        <f t="shared" si="12"/>
        <v>7.7450495049504213E-4</v>
      </c>
      <c r="BW17" s="24">
        <f t="shared" si="12"/>
        <v>1.8241336633663365E-2</v>
      </c>
      <c r="BX17" s="24">
        <f t="shared" si="12"/>
        <v>1.8308580858085808E-3</v>
      </c>
      <c r="BY17" s="24">
        <f t="shared" si="12"/>
        <v>1.9524752475247565E-3</v>
      </c>
      <c r="BZ17" s="24">
        <f t="shared" si="12"/>
        <v>3.4356435643564352E-3</v>
      </c>
      <c r="CA17" s="24">
        <f t="shared" si="12"/>
        <v>4.719471947194719E-4</v>
      </c>
      <c r="CB17" s="24">
        <f t="shared" si="12"/>
        <v>5.4876237623761848E-4</v>
      </c>
      <c r="CC17" s="24">
        <f t="shared" si="12"/>
        <v>0</v>
      </c>
      <c r="CD17" s="24">
        <f t="shared" si="12"/>
        <v>1.5371287128712948E-3</v>
      </c>
      <c r="CE17" s="24">
        <f t="shared" si="12"/>
        <v>4.4306930693069303E-4</v>
      </c>
      <c r="CF17" s="24">
        <f t="shared" si="14"/>
        <v>3.1377640264026389E-2</v>
      </c>
    </row>
    <row r="18" spans="1:84" x14ac:dyDescent="0.25">
      <c r="A18" s="31">
        <f>+[1]PAM!A19</f>
        <v>43101</v>
      </c>
      <c r="B18" s="17">
        <f>+[1]PAM!B19</f>
        <v>127.3</v>
      </c>
      <c r="C18" s="17">
        <f>+[1]PAM!C19</f>
        <v>121.3</v>
      </c>
      <c r="D18" s="17">
        <f>+[1]PAM!D19</f>
        <v>126.9</v>
      </c>
      <c r="E18" s="17">
        <f>+[1]PAM!E19</f>
        <v>119.3</v>
      </c>
      <c r="F18" s="17">
        <f>+[1]PAM!F19</f>
        <v>160</v>
      </c>
      <c r="G18" s="17">
        <f>+[1]PAM!G19</f>
        <v>119.1</v>
      </c>
      <c r="H18" s="17">
        <f>+[1]PAM!H19</f>
        <v>131.19999999999999</v>
      </c>
      <c r="I18" s="17">
        <f>+[1]PAM!I19</f>
        <v>125.1</v>
      </c>
      <c r="J18" s="17">
        <f>+[1]PAM!J19</f>
        <v>138</v>
      </c>
      <c r="K18" s="17">
        <f>+[1]PAM!K19</f>
        <v>127.6</v>
      </c>
      <c r="L18" s="17">
        <f>+[1]PAM!L19</f>
        <v>133.5</v>
      </c>
      <c r="M18" s="17">
        <f>+[1]PAM!M19</f>
        <v>126.2</v>
      </c>
      <c r="N18" s="17">
        <f>+[1]PAM!N19</f>
        <v>122.4</v>
      </c>
      <c r="O18" s="18">
        <f>+[1]PAM!R19</f>
        <v>126.5</v>
      </c>
      <c r="P18" s="19">
        <f>+[1]PAM!S19</f>
        <v>122.7</v>
      </c>
      <c r="Q18" s="20">
        <f>+[1]PAM!T19</f>
        <v>144.4</v>
      </c>
      <c r="R18" s="18">
        <f t="shared" si="4"/>
        <v>127.29931999999999</v>
      </c>
      <c r="S18" s="19">
        <f t="shared" si="5"/>
        <v>122.42252159906285</v>
      </c>
      <c r="T18" s="19">
        <f t="shared" si="6"/>
        <v>122.84511718749999</v>
      </c>
      <c r="U18" s="19">
        <f t="shared" si="7"/>
        <v>121.86550108147081</v>
      </c>
      <c r="V18" s="19"/>
      <c r="W18" s="20">
        <f t="shared" si="8"/>
        <v>125.30616384403308</v>
      </c>
      <c r="X18" s="21"/>
      <c r="Y18" s="41">
        <f t="shared" si="9"/>
        <v>1.8399999999999972E-2</v>
      </c>
      <c r="Z18" s="24">
        <f t="shared" si="9"/>
        <v>1.8471872376154552E-2</v>
      </c>
      <c r="AA18" s="24">
        <f t="shared" si="9"/>
        <v>2.5869037995149613E-2</v>
      </c>
      <c r="AB18" s="24">
        <f t="shared" si="9"/>
        <v>1.6792611251050804E-3</v>
      </c>
      <c r="AC18" s="24">
        <f t="shared" si="9"/>
        <v>2.3017902813299296E-2</v>
      </c>
      <c r="AD18" s="24">
        <f t="shared" si="9"/>
        <v>9.3220338983051043E-3</v>
      </c>
      <c r="AE18" s="24">
        <f t="shared" si="9"/>
        <v>1.7054263565891459E-2</v>
      </c>
      <c r="AF18" s="24">
        <f t="shared" si="9"/>
        <v>1.7900732302684963E-2</v>
      </c>
      <c r="AG18" s="24">
        <f t="shared" si="9"/>
        <v>1.9955654101995401E-2</v>
      </c>
      <c r="AH18" s="24">
        <f t="shared" si="9"/>
        <v>3.2362459546925626E-2</v>
      </c>
      <c r="AI18" s="24">
        <f t="shared" si="9"/>
        <v>1.2130401819560266E-2</v>
      </c>
      <c r="AJ18" s="24">
        <f t="shared" si="9"/>
        <v>2.6851098454027555E-2</v>
      </c>
      <c r="AK18" s="24">
        <f t="shared" si="9"/>
        <v>1.830282861896837E-2</v>
      </c>
      <c r="AL18" s="24">
        <f t="shared" si="9"/>
        <v>2.7619821283509483E-2</v>
      </c>
      <c r="AM18" s="24">
        <f t="shared" si="9"/>
        <v>1.572847682119205E-2</v>
      </c>
      <c r="AN18" s="24">
        <f t="shared" si="9"/>
        <v>2.3387668320340227E-2</v>
      </c>
      <c r="AO18" s="24">
        <f t="shared" si="10"/>
        <v>1.8463652574190803E-2</v>
      </c>
      <c r="AP18" s="24">
        <f t="shared" si="10"/>
        <v>1.8073464365625291E-2</v>
      </c>
      <c r="AQ18" s="24">
        <f t="shared" si="10"/>
        <v>1.6913101452046941E-2</v>
      </c>
      <c r="AR18" s="24">
        <f t="shared" si="10"/>
        <v>1.3945789104132578E-2</v>
      </c>
      <c r="AS18" s="24" t="e">
        <f t="shared" si="10"/>
        <v>#DIV/0!</v>
      </c>
      <c r="AT18" s="24">
        <f t="shared" si="10"/>
        <v>1.5585280362830911E-2</v>
      </c>
      <c r="AU18" s="21"/>
      <c r="AV18" s="24">
        <f t="shared" si="16"/>
        <v>0.25049115913555986</v>
      </c>
      <c r="AW18" s="24">
        <f t="shared" si="16"/>
        <v>0.19743336623889429</v>
      </c>
      <c r="AX18" s="24">
        <f t="shared" si="16"/>
        <v>0.25271470878578484</v>
      </c>
      <c r="AY18" s="24">
        <f t="shared" si="16"/>
        <v>0.19779116465863456</v>
      </c>
      <c r="AZ18" s="24">
        <f t="shared" si="16"/>
        <v>0.5655577299412915</v>
      </c>
      <c r="BA18" s="24">
        <f t="shared" si="16"/>
        <v>0.18154761904761907</v>
      </c>
      <c r="BB18" s="24">
        <f t="shared" si="16"/>
        <v>0.27131782945736416</v>
      </c>
      <c r="BC18" s="24">
        <f t="shared" si="16"/>
        <v>0.22167968749999978</v>
      </c>
      <c r="BD18" s="24">
        <f t="shared" si="16"/>
        <v>0.35161606268364354</v>
      </c>
      <c r="BE18" s="24">
        <f t="shared" si="16"/>
        <v>0.23166023166023164</v>
      </c>
      <c r="BF18" s="24">
        <f t="shared" si="16"/>
        <v>0.32968127490039834</v>
      </c>
      <c r="BG18" s="24">
        <f t="shared" si="16"/>
        <v>0.22405431619786631</v>
      </c>
      <c r="BH18" s="24">
        <f t="shared" si="16"/>
        <v>0.20472440944881898</v>
      </c>
      <c r="BI18" s="24">
        <f t="shared" si="16"/>
        <v>0.23898139079334002</v>
      </c>
      <c r="BJ18" s="24">
        <f t="shared" si="16"/>
        <v>0.20767716535433078</v>
      </c>
      <c r="BK18" s="24">
        <f t="shared" si="16"/>
        <v>0.41291585127201569</v>
      </c>
      <c r="BL18" s="24">
        <f t="shared" si="16"/>
        <v>0.25081045187906015</v>
      </c>
      <c r="BM18" s="24">
        <f t="shared" si="16"/>
        <v>0.20646531862852968</v>
      </c>
      <c r="BN18" s="24">
        <f t="shared" si="16"/>
        <v>0.20877418979327023</v>
      </c>
      <c r="BO18" s="24">
        <f t="shared" si="16"/>
        <v>0.20422857818662643</v>
      </c>
      <c r="BP18" s="24" t="e">
        <f t="shared" si="16"/>
        <v>#DIV/0!</v>
      </c>
      <c r="BQ18" s="24">
        <f t="shared" si="16"/>
        <v>0.23100678702830635</v>
      </c>
      <c r="BR18" s="21"/>
      <c r="BS18" s="35">
        <f t="shared" si="11"/>
        <v>43101</v>
      </c>
      <c r="BT18" s="24">
        <f t="shared" si="15"/>
        <v>5.0424000000000059E-3</v>
      </c>
      <c r="BU18" s="24">
        <f t="shared" si="12"/>
        <v>9.7280000000000077E-4</v>
      </c>
      <c r="BV18" s="24">
        <f t="shared" si="12"/>
        <v>1.6688000000000239E-4</v>
      </c>
      <c r="BW18" s="24">
        <f t="shared" si="12"/>
        <v>2.496959999999996E-3</v>
      </c>
      <c r="BX18" s="24">
        <f t="shared" si="12"/>
        <v>5.5791999999999702E-4</v>
      </c>
      <c r="BY18" s="24">
        <f t="shared" si="12"/>
        <v>1.4361599999999925E-3</v>
      </c>
      <c r="BZ18" s="24">
        <f t="shared" si="12"/>
        <v>1.8321599999999902E-3</v>
      </c>
      <c r="CA18" s="24">
        <f t="shared" si="12"/>
        <v>6.1775999999999737E-4</v>
      </c>
      <c r="CB18" s="24">
        <f t="shared" si="12"/>
        <v>2.3647999999999998E-3</v>
      </c>
      <c r="CC18" s="24">
        <f t="shared" si="12"/>
        <v>2.0607999999999925E-4</v>
      </c>
      <c r="CD18" s="24">
        <f t="shared" si="12"/>
        <v>2.1383999999999982E-3</v>
      </c>
      <c r="CE18" s="24">
        <f t="shared" si="12"/>
        <v>6.3008000000000074E-4</v>
      </c>
      <c r="CF18" s="24">
        <f t="shared" si="14"/>
        <v>1.8462399999999983E-2</v>
      </c>
    </row>
    <row r="19" spans="1:84" x14ac:dyDescent="0.25">
      <c r="A19" s="31">
        <f>+[1]PAM!A20</f>
        <v>43132</v>
      </c>
      <c r="B19" s="17">
        <f>+[1]PAM!B20</f>
        <v>130.30000000000001</v>
      </c>
      <c r="C19" s="17">
        <f>+[1]PAM!C20</f>
        <v>123.7</v>
      </c>
      <c r="D19" s="17">
        <f>+[1]PAM!D20</f>
        <v>129</v>
      </c>
      <c r="E19" s="17">
        <f>+[1]PAM!E20</f>
        <v>118</v>
      </c>
      <c r="F19" s="17">
        <f>+[1]PAM!F20</f>
        <v>165.3</v>
      </c>
      <c r="G19" s="17">
        <f>+[1]PAM!G20</f>
        <v>121.2</v>
      </c>
      <c r="H19" s="17">
        <f>+[1]PAM!H20</f>
        <v>134</v>
      </c>
      <c r="I19" s="17">
        <f>+[1]PAM!I20</f>
        <v>130.9</v>
      </c>
      <c r="J19" s="17">
        <f>+[1]PAM!J20</f>
        <v>152.9</v>
      </c>
      <c r="K19" s="17">
        <f>+[1]PAM!K20</f>
        <v>129.80000000000001</v>
      </c>
      <c r="L19" s="17">
        <f>+[1]PAM!L20</f>
        <v>137.5</v>
      </c>
      <c r="M19" s="17">
        <f>+[1]PAM!M20</f>
        <v>128.5</v>
      </c>
      <c r="N19" s="17">
        <f>+[1]PAM!N20</f>
        <v>125.2</v>
      </c>
      <c r="O19" s="18">
        <f>+[1]PAM!R20</f>
        <v>125.3</v>
      </c>
      <c r="P19" s="19">
        <f>+[1]PAM!S20</f>
        <v>125.2</v>
      </c>
      <c r="Q19" s="20">
        <f>+[1]PAM!T20</f>
        <v>151.6</v>
      </c>
      <c r="R19" s="18">
        <f t="shared" si="4"/>
        <v>130.29570000000001</v>
      </c>
      <c r="S19" s="19">
        <f t="shared" si="5"/>
        <v>124.20033679894571</v>
      </c>
      <c r="T19" s="19">
        <f t="shared" si="6"/>
        <v>124.09140624999999</v>
      </c>
      <c r="U19" s="19">
        <f t="shared" si="7"/>
        <v>122.8041095890411</v>
      </c>
      <c r="V19" s="19"/>
      <c r="W19" s="20">
        <f t="shared" si="8"/>
        <v>128.42386766443479</v>
      </c>
      <c r="X19" s="21"/>
      <c r="Y19" s="41">
        <f t="shared" si="9"/>
        <v>2.3566378633150142E-2</v>
      </c>
      <c r="Z19" s="24">
        <f t="shared" si="9"/>
        <v>1.9785655399835234E-2</v>
      </c>
      <c r="AA19" s="24">
        <f t="shared" si="9"/>
        <v>1.6548463356973908E-2</v>
      </c>
      <c r="AB19" s="24">
        <f t="shared" si="9"/>
        <v>-1.0896898575020963E-2</v>
      </c>
      <c r="AC19" s="24">
        <f t="shared" si="9"/>
        <v>3.3125000000000071E-2</v>
      </c>
      <c r="AD19" s="24">
        <f t="shared" si="9"/>
        <v>1.7632241813602123E-2</v>
      </c>
      <c r="AE19" s="24">
        <f t="shared" si="9"/>
        <v>2.1341463414634276E-2</v>
      </c>
      <c r="AF19" s="24">
        <f t="shared" si="9"/>
        <v>4.6362909672262198E-2</v>
      </c>
      <c r="AG19" s="24">
        <f t="shared" si="9"/>
        <v>0.1079710144927537</v>
      </c>
      <c r="AH19" s="24">
        <f t="shared" si="9"/>
        <v>1.7241379310344973E-2</v>
      </c>
      <c r="AI19" s="24">
        <f t="shared" si="9"/>
        <v>2.9962546816479474E-2</v>
      </c>
      <c r="AJ19" s="24">
        <f t="shared" si="9"/>
        <v>1.8225039619651273E-2</v>
      </c>
      <c r="AK19" s="24">
        <f t="shared" si="9"/>
        <v>2.2875816993463971E-2</v>
      </c>
      <c r="AL19" s="24">
        <f t="shared" si="9"/>
        <v>-9.4861660079051946E-3</v>
      </c>
      <c r="AM19" s="24">
        <f t="shared" si="9"/>
        <v>2.0374898125509411E-2</v>
      </c>
      <c r="AN19" s="24">
        <f t="shared" si="9"/>
        <v>4.9861495844875314E-2</v>
      </c>
      <c r="AO19" s="24">
        <f t="shared" si="10"/>
        <v>2.3538067603189106E-2</v>
      </c>
      <c r="AP19" s="24">
        <f t="shared" si="10"/>
        <v>1.4521961945084483E-2</v>
      </c>
      <c r="AQ19" s="24">
        <f t="shared" si="10"/>
        <v>1.0145206346278801E-2</v>
      </c>
      <c r="AR19" s="24">
        <f t="shared" si="10"/>
        <v>7.7020034319870145E-3</v>
      </c>
      <c r="AS19" s="24" t="e">
        <f t="shared" si="10"/>
        <v>#DIV/0!</v>
      </c>
      <c r="AT19" s="24">
        <f t="shared" si="10"/>
        <v>2.4880690021620078E-2</v>
      </c>
      <c r="AU19" s="21"/>
      <c r="AV19" s="24">
        <f t="shared" si="16"/>
        <v>0.25893719806763293</v>
      </c>
      <c r="AW19" s="24">
        <f t="shared" si="16"/>
        <v>0.19980601357904959</v>
      </c>
      <c r="AX19" s="24">
        <f t="shared" si="16"/>
        <v>0.2262357414448668</v>
      </c>
      <c r="AY19" s="24">
        <f t="shared" si="16"/>
        <v>0.18118118118118121</v>
      </c>
      <c r="AZ19" s="24">
        <f t="shared" si="16"/>
        <v>0.58030592734225639</v>
      </c>
      <c r="BA19" s="24">
        <f t="shared" si="16"/>
        <v>0.19408866995073892</v>
      </c>
      <c r="BB19" s="24">
        <f t="shared" si="16"/>
        <v>0.27014218009478674</v>
      </c>
      <c r="BC19" s="24">
        <f t="shared" si="16"/>
        <v>0.25383141762452111</v>
      </c>
      <c r="BD19" s="24">
        <f t="shared" si="16"/>
        <v>0.43164794007490648</v>
      </c>
      <c r="BE19" s="24">
        <f t="shared" si="16"/>
        <v>0.24210526315789482</v>
      </c>
      <c r="BF19" s="24">
        <f t="shared" si="16"/>
        <v>0.34803921568627461</v>
      </c>
      <c r="BG19" s="24">
        <f t="shared" si="16"/>
        <v>0.22966507177033502</v>
      </c>
      <c r="BH19" s="24">
        <f t="shared" si="16"/>
        <v>0.20966183574879227</v>
      </c>
      <c r="BI19" s="24">
        <f t="shared" si="16"/>
        <v>0.22124756335282658</v>
      </c>
      <c r="BJ19" s="24">
        <f t="shared" si="16"/>
        <v>0.21317829457364335</v>
      </c>
      <c r="BK19" s="24">
        <f t="shared" si="16"/>
        <v>0.43969610636277312</v>
      </c>
      <c r="BL19" s="24">
        <f t="shared" si="16"/>
        <v>0.2585903072211182</v>
      </c>
      <c r="BM19" s="24">
        <f t="shared" si="16"/>
        <v>0.20678809329797376</v>
      </c>
      <c r="BN19" s="24">
        <f t="shared" si="16"/>
        <v>0.21028480676800454</v>
      </c>
      <c r="BO19" s="24">
        <f t="shared" si="16"/>
        <v>0.20448460745364994</v>
      </c>
      <c r="BP19" s="24" t="e">
        <f t="shared" si="16"/>
        <v>#DIV/0!</v>
      </c>
      <c r="BQ19" s="24">
        <f t="shared" si="16"/>
        <v>0.24320554887482926</v>
      </c>
      <c r="BR19" s="21"/>
      <c r="BS19" s="35">
        <f t="shared" si="11"/>
        <v>43132</v>
      </c>
      <c r="BT19" s="24">
        <f t="shared" si="15"/>
        <v>5.4014139827180015E-3</v>
      </c>
      <c r="BU19" s="24">
        <f t="shared" si="12"/>
        <v>6.2686567164178938E-4</v>
      </c>
      <c r="BV19" s="24">
        <f t="shared" si="12"/>
        <v>-1.0651217596229356E-3</v>
      </c>
      <c r="BW19" s="24">
        <f t="shared" si="12"/>
        <v>3.6096622152395992E-3</v>
      </c>
      <c r="BX19" s="24">
        <f t="shared" si="12"/>
        <v>1.0458758837392028E-3</v>
      </c>
      <c r="BY19" s="24">
        <f t="shared" si="12"/>
        <v>1.7948153967007145E-3</v>
      </c>
      <c r="BZ19" s="24">
        <f t="shared" si="12"/>
        <v>4.7429693637077866E-3</v>
      </c>
      <c r="CA19" s="24">
        <f t="shared" si="12"/>
        <v>3.3475255302435206E-3</v>
      </c>
      <c r="CB19" s="24">
        <f t="shared" si="12"/>
        <v>1.2771406127258542E-3</v>
      </c>
      <c r="CC19" s="24">
        <f t="shared" si="12"/>
        <v>5.0589159465828752E-4</v>
      </c>
      <c r="CD19" s="24">
        <f t="shared" si="12"/>
        <v>1.4634721131186158E-3</v>
      </c>
      <c r="CE19" s="24">
        <f t="shared" si="12"/>
        <v>7.8743126472898581E-4</v>
      </c>
      <c r="CF19" s="24">
        <f t="shared" si="14"/>
        <v>2.3537941869599423E-2</v>
      </c>
    </row>
    <row r="20" spans="1:84" x14ac:dyDescent="0.25">
      <c r="A20" s="31">
        <f>+[1]PAM!A21</f>
        <v>43160</v>
      </c>
      <c r="B20" s="17">
        <f>+[1]PAM!B21</f>
        <v>132.80000000000001</v>
      </c>
      <c r="C20" s="17">
        <f>+[1]PAM!C21</f>
        <v>126.9</v>
      </c>
      <c r="D20" s="17">
        <f>+[1]PAM!D21</f>
        <v>129.9</v>
      </c>
      <c r="E20" s="17">
        <f>+[1]PAM!E21</f>
        <v>121.5</v>
      </c>
      <c r="F20" s="17">
        <f>+[1]PAM!F21</f>
        <v>163.5</v>
      </c>
      <c r="G20" s="17">
        <f>+[1]PAM!G21</f>
        <v>126.6</v>
      </c>
      <c r="H20" s="17">
        <f>+[1]PAM!H21</f>
        <v>135.80000000000001</v>
      </c>
      <c r="I20" s="17">
        <f>+[1]PAM!I21</f>
        <v>133.30000000000001</v>
      </c>
      <c r="J20" s="17">
        <f>+[1]PAM!J21</f>
        <v>157.69999999999999</v>
      </c>
      <c r="K20" s="17">
        <f>+[1]PAM!K21</f>
        <v>130.5</v>
      </c>
      <c r="L20" s="17">
        <f>+[1]PAM!L21</f>
        <v>151.9</v>
      </c>
      <c r="M20" s="17">
        <f>+[1]PAM!M21</f>
        <v>130.4</v>
      </c>
      <c r="N20" s="17">
        <f>+[1]PAM!N21</f>
        <v>127</v>
      </c>
      <c r="O20" s="18">
        <f>+[1]PAM!R21</f>
        <v>126.4</v>
      </c>
      <c r="P20" s="19">
        <f>+[1]PAM!S21</f>
        <v>128.4</v>
      </c>
      <c r="Q20" s="20">
        <f>+[1]PAM!T21</f>
        <v>152.6</v>
      </c>
      <c r="R20" s="18">
        <f t="shared" si="4"/>
        <v>132.83396000000002</v>
      </c>
      <c r="S20" s="19">
        <f t="shared" si="5"/>
        <v>127.02429345438574</v>
      </c>
      <c r="T20" s="19">
        <f t="shared" si="6"/>
        <v>126.81874999999998</v>
      </c>
      <c r="U20" s="19">
        <f t="shared" si="7"/>
        <v>125.77303532804613</v>
      </c>
      <c r="V20" s="19"/>
      <c r="W20" s="20">
        <f t="shared" si="8"/>
        <v>131.55387948011028</v>
      </c>
      <c r="X20" s="21"/>
      <c r="Y20" s="41">
        <f t="shared" si="9"/>
        <v>1.9186492709132752E-2</v>
      </c>
      <c r="Z20" s="24">
        <f t="shared" si="9"/>
        <v>2.5869037995149613E-2</v>
      </c>
      <c r="AA20" s="24">
        <f t="shared" si="9"/>
        <v>6.9767441860466572E-3</v>
      </c>
      <c r="AB20" s="24">
        <f t="shared" si="9"/>
        <v>2.9661016949152463E-2</v>
      </c>
      <c r="AC20" s="24">
        <f t="shared" si="9"/>
        <v>-1.0889292196007316E-2</v>
      </c>
      <c r="AD20" s="24">
        <f t="shared" si="9"/>
        <v>4.4554455445544594E-2</v>
      </c>
      <c r="AE20" s="24">
        <f t="shared" si="9"/>
        <v>1.3432835820895717E-2</v>
      </c>
      <c r="AF20" s="24">
        <f t="shared" si="9"/>
        <v>1.8334606569900824E-2</v>
      </c>
      <c r="AG20" s="24">
        <f t="shared" si="9"/>
        <v>3.1393067364290372E-2</v>
      </c>
      <c r="AH20" s="24">
        <f t="shared" si="9"/>
        <v>5.3929121725730944E-3</v>
      </c>
      <c r="AI20" s="24">
        <f t="shared" si="9"/>
        <v>0.10472727272727278</v>
      </c>
      <c r="AJ20" s="24">
        <f t="shared" si="9"/>
        <v>1.478599221789878E-2</v>
      </c>
      <c r="AK20" s="24">
        <f t="shared" si="9"/>
        <v>1.437699680511173E-2</v>
      </c>
      <c r="AL20" s="24">
        <f t="shared" si="9"/>
        <v>8.7789305666401418E-3</v>
      </c>
      <c r="AM20" s="24">
        <f t="shared" si="9"/>
        <v>2.5559105431310014E-2</v>
      </c>
      <c r="AN20" s="24">
        <f t="shared" si="9"/>
        <v>6.5963060686016206E-3</v>
      </c>
      <c r="AO20" s="24">
        <f t="shared" si="10"/>
        <v>1.9480765673771439E-2</v>
      </c>
      <c r="AP20" s="24">
        <f t="shared" si="10"/>
        <v>2.2737109481526074E-2</v>
      </c>
      <c r="AQ20" s="24">
        <f t="shared" si="10"/>
        <v>2.1978506267431364E-2</v>
      </c>
      <c r="AR20" s="24">
        <f t="shared" si="10"/>
        <v>2.4176110628059799E-2</v>
      </c>
      <c r="AS20" s="24" t="e">
        <f t="shared" si="10"/>
        <v>#DIV/0!</v>
      </c>
      <c r="AT20" s="24">
        <f t="shared" si="10"/>
        <v>2.437250857335993E-2</v>
      </c>
      <c r="AU20" s="21"/>
      <c r="AV20" s="24">
        <f t="shared" si="16"/>
        <v>0.25519848771266562</v>
      </c>
      <c r="AW20" s="24">
        <f t="shared" si="16"/>
        <v>0.20284360189573469</v>
      </c>
      <c r="AX20" s="24">
        <f t="shared" si="16"/>
        <v>0.20612813370473537</v>
      </c>
      <c r="AY20" s="24">
        <f t="shared" si="16"/>
        <v>0.1865234375</v>
      </c>
      <c r="AZ20" s="24">
        <f t="shared" si="16"/>
        <v>0.51810584958217265</v>
      </c>
      <c r="BA20" s="24">
        <f t="shared" si="16"/>
        <v>0.23996082272282071</v>
      </c>
      <c r="BB20" s="24">
        <f t="shared" si="16"/>
        <v>0.2632558139534884</v>
      </c>
      <c r="BC20" s="24">
        <f t="shared" si="16"/>
        <v>0.26111636707663211</v>
      </c>
      <c r="BD20" s="24">
        <f t="shared" si="16"/>
        <v>0.42072072072072064</v>
      </c>
      <c r="BE20" s="24">
        <f t="shared" si="16"/>
        <v>0.22535211267605626</v>
      </c>
      <c r="BF20" s="24">
        <f t="shared" si="16"/>
        <v>0.32317073170731714</v>
      </c>
      <c r="BG20" s="24">
        <f t="shared" si="16"/>
        <v>0.23484848484848486</v>
      </c>
      <c r="BH20" s="24">
        <f t="shared" si="16"/>
        <v>0.20037807183364853</v>
      </c>
      <c r="BI20" s="24">
        <f t="shared" si="16"/>
        <v>0.21305182341650664</v>
      </c>
      <c r="BJ20" s="24">
        <f t="shared" si="16"/>
        <v>0.21937321937321941</v>
      </c>
      <c r="BK20" s="24">
        <f t="shared" si="16"/>
        <v>0.40515653775322291</v>
      </c>
      <c r="BL20" s="24">
        <f t="shared" si="16"/>
        <v>0.25529119279253942</v>
      </c>
      <c r="BM20" s="24">
        <f t="shared" si="16"/>
        <v>0.21011126704369509</v>
      </c>
      <c r="BN20" s="24">
        <f t="shared" si="16"/>
        <v>0.21642658045419427</v>
      </c>
      <c r="BO20" s="24">
        <f t="shared" si="16"/>
        <v>0.21095744920856085</v>
      </c>
      <c r="BP20" s="24" t="e">
        <f t="shared" si="16"/>
        <v>#DIV/0!</v>
      </c>
      <c r="BQ20" s="24">
        <f t="shared" si="16"/>
        <v>0.24610023932236147</v>
      </c>
      <c r="BR20" s="21"/>
      <c r="BS20" s="35">
        <f t="shared" si="11"/>
        <v>43160</v>
      </c>
      <c r="BT20" s="24">
        <f t="shared" si="15"/>
        <v>7.0360706062931747E-3</v>
      </c>
      <c r="BU20" s="24">
        <f t="shared" si="12"/>
        <v>2.6247122026093792E-4</v>
      </c>
      <c r="BV20" s="24">
        <f t="shared" si="12"/>
        <v>2.801611665387567E-3</v>
      </c>
      <c r="BW20" s="24">
        <f t="shared" si="12"/>
        <v>-1.1976976208749116E-3</v>
      </c>
      <c r="BX20" s="24">
        <f t="shared" si="12"/>
        <v>2.6274750575594735E-3</v>
      </c>
      <c r="BY20" s="24">
        <f t="shared" si="12"/>
        <v>1.1272448196469756E-3</v>
      </c>
      <c r="BZ20" s="24">
        <f t="shared" si="12"/>
        <v>1.9174213353798969E-3</v>
      </c>
      <c r="CA20" s="24">
        <f t="shared" si="12"/>
        <v>1.0535686876438947E-3</v>
      </c>
      <c r="CB20" s="24">
        <f t="shared" si="12"/>
        <v>3.9700690713736879E-4</v>
      </c>
      <c r="CC20" s="24">
        <f t="shared" si="12"/>
        <v>1.7792785878741372E-3</v>
      </c>
      <c r="CD20" s="24">
        <f t="shared" si="12"/>
        <v>1.1811204911742169E-3</v>
      </c>
      <c r="CE20" s="24">
        <f t="shared" si="12"/>
        <v>4.9455103607060546E-4</v>
      </c>
      <c r="CF20" s="24">
        <f t="shared" si="14"/>
        <v>1.9480122793553333E-2</v>
      </c>
    </row>
    <row r="21" spans="1:84" x14ac:dyDescent="0.25">
      <c r="A21" s="31">
        <f>+[1]PAM!A22</f>
        <v>43191</v>
      </c>
      <c r="B21" s="17">
        <f>+[1]PAM!B22</f>
        <v>136.6</v>
      </c>
      <c r="C21" s="17">
        <f>+[1]PAM!C22</f>
        <v>128.5</v>
      </c>
      <c r="D21" s="17">
        <f>+[1]PAM!D22</f>
        <v>131.80000000000001</v>
      </c>
      <c r="E21" s="17">
        <f>+[1]PAM!E22</f>
        <v>127.9</v>
      </c>
      <c r="F21" s="17">
        <f>+[1]PAM!F22</f>
        <v>177.6</v>
      </c>
      <c r="G21" s="17">
        <f>+[1]PAM!G22</f>
        <v>128.19999999999999</v>
      </c>
      <c r="H21" s="17">
        <f>+[1]PAM!H22</f>
        <v>138.5</v>
      </c>
      <c r="I21" s="17">
        <f>+[1]PAM!I22</f>
        <v>137.5</v>
      </c>
      <c r="J21" s="17">
        <f>+[1]PAM!J22</f>
        <v>159.69999999999999</v>
      </c>
      <c r="K21" s="17">
        <f>+[1]PAM!K22</f>
        <v>132.6</v>
      </c>
      <c r="L21" s="17">
        <f>+[1]PAM!L22</f>
        <v>152.4</v>
      </c>
      <c r="M21" s="17">
        <f>+[1]PAM!M22</f>
        <v>134.1</v>
      </c>
      <c r="N21" s="17">
        <f>+[1]PAM!N22</f>
        <v>129.6</v>
      </c>
      <c r="O21" s="18">
        <f>+[1]PAM!R22</f>
        <v>129.19999999999999</v>
      </c>
      <c r="P21" s="19">
        <f>+[1]PAM!S22</f>
        <v>131.1</v>
      </c>
      <c r="Q21" s="20">
        <f>+[1]PAM!T22</f>
        <v>160.80000000000001</v>
      </c>
      <c r="R21" s="18">
        <f t="shared" si="4"/>
        <v>136.62675000000002</v>
      </c>
      <c r="S21" s="19">
        <f t="shared" si="5"/>
        <v>129.72971152438134</v>
      </c>
      <c r="T21" s="19">
        <f t="shared" si="6"/>
        <v>130.49321986607143</v>
      </c>
      <c r="U21" s="19">
        <f t="shared" si="7"/>
        <v>129.44005046863734</v>
      </c>
      <c r="V21" s="19"/>
      <c r="W21" s="20">
        <f t="shared" si="8"/>
        <v>134.98046474990153</v>
      </c>
      <c r="X21" s="21"/>
      <c r="Y21" s="41">
        <f t="shared" si="9"/>
        <v>2.8614457831325213E-2</v>
      </c>
      <c r="Z21" s="24">
        <f t="shared" si="9"/>
        <v>1.2608353033884967E-2</v>
      </c>
      <c r="AA21" s="24">
        <f t="shared" si="9"/>
        <v>1.4626635873749017E-2</v>
      </c>
      <c r="AB21" s="24">
        <f t="shared" si="9"/>
        <v>5.267489711934159E-2</v>
      </c>
      <c r="AC21" s="24">
        <f t="shared" si="9"/>
        <v>8.6238532110091803E-2</v>
      </c>
      <c r="AD21" s="24">
        <f t="shared" si="9"/>
        <v>1.2638230647709303E-2</v>
      </c>
      <c r="AE21" s="24">
        <f t="shared" si="9"/>
        <v>1.9882179675994038E-2</v>
      </c>
      <c r="AF21" s="24">
        <f t="shared" si="9"/>
        <v>3.1507876969242288E-2</v>
      </c>
      <c r="AG21" s="24">
        <f t="shared" si="9"/>
        <v>1.2682308180088864E-2</v>
      </c>
      <c r="AH21" s="24">
        <f t="shared" si="9"/>
        <v>1.6091954022988464E-2</v>
      </c>
      <c r="AI21" s="24">
        <f t="shared" si="9"/>
        <v>3.2916392363397939E-3</v>
      </c>
      <c r="AJ21" s="24">
        <f t="shared" si="9"/>
        <v>2.8374233128834359E-2</v>
      </c>
      <c r="AK21" s="24">
        <f t="shared" si="9"/>
        <v>2.0472440944881765E-2</v>
      </c>
      <c r="AL21" s="24">
        <f t="shared" si="9"/>
        <v>2.2151898734177111E-2</v>
      </c>
      <c r="AM21" s="24">
        <f t="shared" si="9"/>
        <v>2.1028037383177489E-2</v>
      </c>
      <c r="AN21" s="24">
        <f t="shared" ref="AN21:AN35" si="17">+Q21/Q20-1</f>
        <v>5.3735255570118046E-2</v>
      </c>
      <c r="AO21" s="24">
        <f t="shared" si="10"/>
        <v>2.8552864041695436E-2</v>
      </c>
      <c r="AP21" s="24">
        <f t="shared" si="10"/>
        <v>2.1298430374400157E-2</v>
      </c>
      <c r="AQ21" s="24">
        <f t="shared" si="10"/>
        <v>2.8974184543464121E-2</v>
      </c>
      <c r="AR21" s="24">
        <f t="shared" si="10"/>
        <v>2.9155813334923009E-2</v>
      </c>
      <c r="AS21" s="24" t="e">
        <f t="shared" si="10"/>
        <v>#DIV/0!</v>
      </c>
      <c r="AT21" s="24">
        <f t="shared" si="10"/>
        <v>2.6047010421378802E-2</v>
      </c>
      <c r="AU21" s="21"/>
      <c r="AV21" s="24">
        <f t="shared" si="16"/>
        <v>0.25666973321067155</v>
      </c>
      <c r="AW21" s="24">
        <f t="shared" si="16"/>
        <v>0.19423791821561354</v>
      </c>
      <c r="AX21" s="24">
        <f t="shared" si="16"/>
        <v>0.19492293744333655</v>
      </c>
      <c r="AY21" s="24">
        <f t="shared" si="16"/>
        <v>0.186456400742115</v>
      </c>
      <c r="AZ21" s="24">
        <f t="shared" si="16"/>
        <v>0.53367875647668384</v>
      </c>
      <c r="BA21" s="24">
        <f t="shared" si="16"/>
        <v>0.24224806201550364</v>
      </c>
      <c r="BB21" s="24">
        <f t="shared" si="16"/>
        <v>0.26253418413855978</v>
      </c>
      <c r="BC21" s="24">
        <f t="shared" si="16"/>
        <v>0.29107981220657275</v>
      </c>
      <c r="BD21" s="24">
        <f t="shared" si="16"/>
        <v>0.35224386113463169</v>
      </c>
      <c r="BE21" s="24">
        <f t="shared" si="16"/>
        <v>0.22550831792975967</v>
      </c>
      <c r="BF21" s="24">
        <f t="shared" si="16"/>
        <v>0.30367835757057304</v>
      </c>
      <c r="BG21" s="24">
        <f t="shared" si="16"/>
        <v>0.24744186046511629</v>
      </c>
      <c r="BH21" s="24">
        <f t="shared" si="16"/>
        <v>0.20558139534883724</v>
      </c>
      <c r="BI21" s="24">
        <f t="shared" si="16"/>
        <v>0.18968692449355418</v>
      </c>
      <c r="BJ21" s="24">
        <f t="shared" si="16"/>
        <v>0.22180801491146318</v>
      </c>
      <c r="BK21" s="24">
        <f t="shared" si="16"/>
        <v>0.41549295774647899</v>
      </c>
      <c r="BL21" s="24">
        <f t="shared" si="16"/>
        <v>0.25697387312643127</v>
      </c>
      <c r="BM21" s="24">
        <f t="shared" si="16"/>
        <v>0.2076854078399939</v>
      </c>
      <c r="BN21" s="24">
        <f t="shared" si="16"/>
        <v>0.21989363145045182</v>
      </c>
      <c r="BO21" s="24">
        <f t="shared" si="16"/>
        <v>0.21179815665403323</v>
      </c>
      <c r="BP21" s="24" t="e">
        <f t="shared" si="16"/>
        <v>#DIV/0!</v>
      </c>
      <c r="BQ21" s="24">
        <f t="shared" si="16"/>
        <v>0.24785276654404731</v>
      </c>
      <c r="BR21" s="21"/>
      <c r="BS21" s="35">
        <f t="shared" si="11"/>
        <v>43191</v>
      </c>
      <c r="BT21" s="24">
        <f t="shared" si="15"/>
        <v>3.4518072289156498E-3</v>
      </c>
      <c r="BU21" s="24">
        <f t="shared" si="12"/>
        <v>5.4367469879518227E-4</v>
      </c>
      <c r="BV21" s="24">
        <f t="shared" si="12"/>
        <v>5.0265060240963898E-3</v>
      </c>
      <c r="BW21" s="24">
        <f t="shared" si="12"/>
        <v>9.2053463855421638E-3</v>
      </c>
      <c r="BX21" s="24">
        <f t="shared" si="12"/>
        <v>7.6385542168674414E-4</v>
      </c>
      <c r="BY21" s="24">
        <f t="shared" si="12"/>
        <v>1.6590361445783062E-3</v>
      </c>
      <c r="BZ21" s="24">
        <f t="shared" si="12"/>
        <v>3.2923192771084249E-3</v>
      </c>
      <c r="CA21" s="24">
        <f t="shared" si="12"/>
        <v>4.3072289156626502E-4</v>
      </c>
      <c r="CB21" s="24">
        <f t="shared" si="12"/>
        <v>1.1685993975903582E-3</v>
      </c>
      <c r="CC21" s="24">
        <f t="shared" si="12"/>
        <v>6.0617469879518066E-5</v>
      </c>
      <c r="CD21" s="24">
        <f t="shared" si="12"/>
        <v>2.2567771084337279E-3</v>
      </c>
      <c r="CE21" s="24">
        <f t="shared" si="12"/>
        <v>7.0090361445782968E-4</v>
      </c>
      <c r="CF21" s="24">
        <f t="shared" si="14"/>
        <v>2.8560165662650568E-2</v>
      </c>
    </row>
    <row r="22" spans="1:84" x14ac:dyDescent="0.25">
      <c r="A22" s="31">
        <f>+[1]PAM!A23</f>
        <v>43221</v>
      </c>
      <c r="B22" s="17">
        <f>+[1]PAM!B23</f>
        <v>139.69999999999999</v>
      </c>
      <c r="C22" s="17">
        <f>+[1]PAM!C23</f>
        <v>132.30000000000001</v>
      </c>
      <c r="D22" s="17">
        <f>+[1]PAM!D23</f>
        <v>133.9</v>
      </c>
      <c r="E22" s="17">
        <f>+[1]PAM!E23</f>
        <v>130.9</v>
      </c>
      <c r="F22" s="17">
        <f>+[1]PAM!F23</f>
        <v>176</v>
      </c>
      <c r="G22" s="17">
        <f>+[1]PAM!G23</f>
        <v>130.80000000000001</v>
      </c>
      <c r="H22" s="17">
        <f>+[1]PAM!H23</f>
        <v>141.19999999999999</v>
      </c>
      <c r="I22" s="17">
        <f>+[1]PAM!I23</f>
        <v>139.69999999999999</v>
      </c>
      <c r="J22" s="17">
        <f>+[1]PAM!J23</f>
        <v>167.6</v>
      </c>
      <c r="K22" s="17">
        <f>+[1]PAM!K23</f>
        <v>137.30000000000001</v>
      </c>
      <c r="L22" s="17">
        <f>+[1]PAM!L23</f>
        <v>155.4</v>
      </c>
      <c r="M22" s="17">
        <f>+[1]PAM!M23</f>
        <v>138.4</v>
      </c>
      <c r="N22" s="17">
        <f>+[1]PAM!N23</f>
        <v>132.69999999999999</v>
      </c>
      <c r="O22" s="18">
        <f>+[1]PAM!R23</f>
        <v>132</v>
      </c>
      <c r="P22" s="19">
        <f>+[1]PAM!S23</f>
        <v>134.9</v>
      </c>
      <c r="Q22" s="20">
        <f>+[1]PAM!T23</f>
        <v>161.4</v>
      </c>
      <c r="R22" s="18">
        <f t="shared" si="4"/>
        <v>139.66446000000002</v>
      </c>
      <c r="S22" s="19">
        <f t="shared" si="5"/>
        <v>133.32152584565827</v>
      </c>
      <c r="T22" s="19">
        <f t="shared" si="6"/>
        <v>134.07678571428571</v>
      </c>
      <c r="U22" s="19">
        <f t="shared" si="7"/>
        <v>132.81441961067051</v>
      </c>
      <c r="V22" s="19"/>
      <c r="W22" s="20">
        <f t="shared" si="8"/>
        <v>138.24873966128396</v>
      </c>
      <c r="X22" s="21"/>
      <c r="Y22" s="41">
        <f t="shared" ref="Y22:AN49" si="18">+B22/B21-1</f>
        <v>2.2693997071742356E-2</v>
      </c>
      <c r="Z22" s="24">
        <f t="shared" si="18"/>
        <v>2.9571984435797782E-2</v>
      </c>
      <c r="AA22" s="24">
        <f t="shared" si="18"/>
        <v>1.5933232169954348E-2</v>
      </c>
      <c r="AB22" s="24">
        <f t="shared" ref="AB22:AB35" si="19">+E22/E21-1</f>
        <v>2.3455824863174435E-2</v>
      </c>
      <c r="AC22" s="24">
        <f t="shared" ref="AC22:AC35" si="20">+F22/F21-1</f>
        <v>-9.009009009009028E-3</v>
      </c>
      <c r="AD22" s="24">
        <f t="shared" ref="AD22:AD35" si="21">+G22/G21-1</f>
        <v>2.0280811232449514E-2</v>
      </c>
      <c r="AE22" s="24">
        <f t="shared" ref="AE22:AE35" si="22">+H22/H21-1</f>
        <v>1.9494584837544959E-2</v>
      </c>
      <c r="AF22" s="24">
        <f t="shared" ref="AF22:AF35" si="23">+I22/I21-1</f>
        <v>1.6000000000000014E-2</v>
      </c>
      <c r="AG22" s="24">
        <f t="shared" ref="AG22:AG35" si="24">+J22/J21-1</f>
        <v>4.9467752035065704E-2</v>
      </c>
      <c r="AH22" s="24">
        <f t="shared" ref="AH22:AH35" si="25">+K22/K21-1</f>
        <v>3.5444947209653188E-2</v>
      </c>
      <c r="AI22" s="24">
        <f t="shared" ref="AI22:AI35" si="26">+L22/L21-1</f>
        <v>1.9685039370078705E-2</v>
      </c>
      <c r="AJ22" s="24">
        <f t="shared" ref="AJ22:AJ35" si="27">+M22/M21-1</f>
        <v>3.2065622669649629E-2</v>
      </c>
      <c r="AK22" s="24">
        <f t="shared" ref="AK22:AK35" si="28">+N22/N21-1</f>
        <v>2.3919753086419693E-2</v>
      </c>
      <c r="AL22" s="24">
        <f t="shared" ref="AL22:AL35" si="29">+O22/O21-1</f>
        <v>2.1671826625387025E-2</v>
      </c>
      <c r="AM22" s="24">
        <f t="shared" ref="AM22:AM35" si="30">+P22/P21-1</f>
        <v>2.898550724637694E-2</v>
      </c>
      <c r="AN22" s="24">
        <f t="shared" si="17"/>
        <v>3.7313432835821558E-3</v>
      </c>
      <c r="AO22" s="24">
        <f t="shared" ref="AO22:AO35" si="31">+R22/R21-1</f>
        <v>2.2233640191251069E-2</v>
      </c>
      <c r="AP22" s="24">
        <f>+S22/S21-1</f>
        <v>2.7686905945226714E-2</v>
      </c>
      <c r="AQ22" s="24">
        <f>+T22/T21-1</f>
        <v>2.7461701473012745E-2</v>
      </c>
      <c r="AR22" s="24">
        <f t="shared" ref="AP22:AT37" si="32">+U22/U21-1</f>
        <v>2.6068972700615367E-2</v>
      </c>
      <c r="AS22" s="24" t="e">
        <f t="shared" si="32"/>
        <v>#DIV/0!</v>
      </c>
      <c r="AT22" s="24">
        <f t="shared" si="32"/>
        <v>2.4212947536060625E-2</v>
      </c>
      <c r="AU22" s="21"/>
      <c r="AV22" s="24">
        <f t="shared" si="16"/>
        <v>0.26654578422484132</v>
      </c>
      <c r="AW22" s="24">
        <f t="shared" si="16"/>
        <v>0.21153846153846168</v>
      </c>
      <c r="AX22" s="24">
        <f t="shared" si="16"/>
        <v>0.19660411081322615</v>
      </c>
      <c r="AY22" s="24">
        <f t="shared" si="16"/>
        <v>0.18034265103697034</v>
      </c>
      <c r="AZ22" s="24">
        <f t="shared" si="16"/>
        <v>0.50170648464163814</v>
      </c>
      <c r="BA22" s="24">
        <f t="shared" si="16"/>
        <v>0.23396226415094357</v>
      </c>
      <c r="BB22" s="24">
        <f t="shared" si="16"/>
        <v>0.26864330637915534</v>
      </c>
      <c r="BC22" s="24">
        <f t="shared" si="16"/>
        <v>0.30317164179104461</v>
      </c>
      <c r="BD22" s="24">
        <f t="shared" si="16"/>
        <v>0.40604026845637575</v>
      </c>
      <c r="BE22" s="24">
        <f t="shared" si="16"/>
        <v>0.27129629629629637</v>
      </c>
      <c r="BF22" s="24">
        <f t="shared" si="16"/>
        <v>0.30478589420654933</v>
      </c>
      <c r="BG22" s="24">
        <f t="shared" si="16"/>
        <v>0.26277372262773735</v>
      </c>
      <c r="BH22" s="24">
        <f t="shared" si="16"/>
        <v>0.22191528545119699</v>
      </c>
      <c r="BI22" s="24">
        <f t="shared" si="16"/>
        <v>0.19565217391304346</v>
      </c>
      <c r="BJ22" s="24">
        <f t="shared" si="16"/>
        <v>0.23648029330889098</v>
      </c>
      <c r="BK22" s="24">
        <f t="shared" si="16"/>
        <v>0.40837696335078544</v>
      </c>
      <c r="BL22" s="24">
        <f t="shared" si="16"/>
        <v>0.26620727094900531</v>
      </c>
      <c r="BM22" s="24">
        <f t="shared" si="16"/>
        <v>0.22090504539575573</v>
      </c>
      <c r="BN22" s="24">
        <f t="shared" si="16"/>
        <v>0.23105962886154208</v>
      </c>
      <c r="BO22" s="24">
        <f t="shared" si="16"/>
        <v>0.22172345127974702</v>
      </c>
      <c r="BP22" s="24" t="e">
        <f t="shared" si="16"/>
        <v>#DIV/0!</v>
      </c>
      <c r="BQ22" s="24">
        <f t="shared" si="16"/>
        <v>0.25981586581720295</v>
      </c>
      <c r="BR22" s="21"/>
      <c r="BS22" s="35">
        <f t="shared" si="11"/>
        <v>43221</v>
      </c>
      <c r="BT22" s="24">
        <f t="shared" si="15"/>
        <v>7.9699853587115906E-3</v>
      </c>
      <c r="BU22" s="24">
        <f t="shared" si="15"/>
        <v>5.8418740849194568E-4</v>
      </c>
      <c r="BV22" s="24">
        <f t="shared" si="15"/>
        <v>2.2906295754026355E-3</v>
      </c>
      <c r="BW22" s="24">
        <f t="shared" si="15"/>
        <v>-1.0155197657393815E-3</v>
      </c>
      <c r="BX22" s="24">
        <f t="shared" si="15"/>
        <v>1.2067349926793663E-3</v>
      </c>
      <c r="BY22" s="24">
        <f t="shared" si="15"/>
        <v>1.6128843338213696E-3</v>
      </c>
      <c r="BZ22" s="24">
        <f t="shared" si="15"/>
        <v>1.67657393850658E-3</v>
      </c>
      <c r="CA22" s="24">
        <f t="shared" si="15"/>
        <v>1.6540263543191813E-3</v>
      </c>
      <c r="CB22" s="24">
        <f t="shared" si="15"/>
        <v>2.5426793557833181E-3</v>
      </c>
      <c r="CC22" s="24">
        <f t="shared" si="15"/>
        <v>3.5358711566617861E-4</v>
      </c>
      <c r="CD22" s="24">
        <f t="shared" si="15"/>
        <v>2.5497803806735064E-3</v>
      </c>
      <c r="CE22" s="24">
        <f t="shared" si="15"/>
        <v>8.1244509516837336E-4</v>
      </c>
      <c r="CF22" s="24">
        <f t="shared" si="14"/>
        <v>2.2237994143484666E-2</v>
      </c>
    </row>
    <row r="23" spans="1:84" x14ac:dyDescent="0.25">
      <c r="A23" s="31">
        <f>+[1]PAM!A24</f>
        <v>43252</v>
      </c>
      <c r="B23" s="17">
        <f>+[1]PAM!B24</f>
        <v>144.80000000000001</v>
      </c>
      <c r="C23" s="17">
        <f>+[1]PAM!C24</f>
        <v>140</v>
      </c>
      <c r="D23" s="17">
        <f>+[1]PAM!D24</f>
        <v>134.80000000000001</v>
      </c>
      <c r="E23" s="17">
        <f>+[1]PAM!E24</f>
        <v>133.5</v>
      </c>
      <c r="F23" s="17">
        <f>+[1]PAM!F24</f>
        <v>179</v>
      </c>
      <c r="G23" s="17">
        <f>+[1]PAM!G24</f>
        <v>136.30000000000001</v>
      </c>
      <c r="H23" s="17">
        <f>+[1]PAM!H24</f>
        <v>146.6</v>
      </c>
      <c r="I23" s="17">
        <f>+[1]PAM!I24</f>
        <v>147.9</v>
      </c>
      <c r="J23" s="17">
        <f>+[1]PAM!J24</f>
        <v>168.2</v>
      </c>
      <c r="K23" s="17">
        <f>+[1]PAM!K24</f>
        <v>141.5</v>
      </c>
      <c r="L23" s="17">
        <f>+[1]PAM!L24</f>
        <v>157.69999999999999</v>
      </c>
      <c r="M23" s="17">
        <f>+[1]PAM!M24</f>
        <v>141.30000000000001</v>
      </c>
      <c r="N23" s="17">
        <f>+[1]PAM!N24</f>
        <v>137.1</v>
      </c>
      <c r="O23" s="18">
        <f>+[1]PAM!R24</f>
        <v>136.80000000000001</v>
      </c>
      <c r="P23" s="19">
        <f>+[1]PAM!S24</f>
        <v>140.30000000000001</v>
      </c>
      <c r="Q23" s="20">
        <f>+[1]PAM!T24</f>
        <v>165.8</v>
      </c>
      <c r="R23" s="18">
        <f t="shared" si="4"/>
        <v>144.83593999999997</v>
      </c>
      <c r="S23" s="19">
        <f t="shared" si="5"/>
        <v>138.53887831307662</v>
      </c>
      <c r="T23" s="19">
        <f t="shared" si="6"/>
        <v>137.76729910714286</v>
      </c>
      <c r="U23" s="19">
        <f t="shared" si="7"/>
        <v>136.73576063446288</v>
      </c>
      <c r="V23" s="19"/>
      <c r="W23" s="20">
        <f t="shared" si="8"/>
        <v>143.04635683339899</v>
      </c>
      <c r="X23" s="21"/>
      <c r="Y23" s="41">
        <f t="shared" si="18"/>
        <v>3.6506800286328023E-2</v>
      </c>
      <c r="Z23" s="24">
        <f t="shared" si="18"/>
        <v>5.8201058201058142E-2</v>
      </c>
      <c r="AA23" s="24">
        <f t="shared" si="18"/>
        <v>6.7214339059000761E-3</v>
      </c>
      <c r="AB23" s="24">
        <f t="shared" si="19"/>
        <v>1.9862490450725634E-2</v>
      </c>
      <c r="AC23" s="24">
        <f t="shared" si="20"/>
        <v>1.7045454545454586E-2</v>
      </c>
      <c r="AD23" s="24">
        <f t="shared" si="21"/>
        <v>4.2048929663608625E-2</v>
      </c>
      <c r="AE23" s="24">
        <f t="shared" si="22"/>
        <v>3.82436260623229E-2</v>
      </c>
      <c r="AF23" s="24">
        <f t="shared" si="23"/>
        <v>5.8697208303507553E-2</v>
      </c>
      <c r="AG23" s="24">
        <f t="shared" si="24"/>
        <v>3.5799522673030104E-3</v>
      </c>
      <c r="AH23" s="24">
        <f t="shared" si="25"/>
        <v>3.0589949016751605E-2</v>
      </c>
      <c r="AI23" s="24">
        <f t="shared" si="26"/>
        <v>1.4800514800514586E-2</v>
      </c>
      <c r="AJ23" s="24">
        <f t="shared" si="27"/>
        <v>2.0953757225433467E-2</v>
      </c>
      <c r="AK23" s="24">
        <f t="shared" si="28"/>
        <v>3.3157498116051398E-2</v>
      </c>
      <c r="AL23" s="24">
        <f t="shared" si="29"/>
        <v>3.6363636363636376E-2</v>
      </c>
      <c r="AM23" s="24">
        <f t="shared" si="30"/>
        <v>4.0029651593773252E-2</v>
      </c>
      <c r="AN23" s="24">
        <f t="shared" si="17"/>
        <v>2.7261462205700138E-2</v>
      </c>
      <c r="AO23" s="24">
        <f t="shared" si="31"/>
        <v>3.7027888125582775E-2</v>
      </c>
      <c r="AP23" s="24">
        <f t="shared" si="32"/>
        <v>3.913360902768459E-2</v>
      </c>
      <c r="AQ23" s="24">
        <f t="shared" si="32"/>
        <v>2.7525371921740094E-2</v>
      </c>
      <c r="AR23" s="24">
        <f t="shared" si="32"/>
        <v>2.952496449773534E-2</v>
      </c>
      <c r="AS23" s="24" t="e">
        <f t="shared" si="32"/>
        <v>#DIV/0!</v>
      </c>
      <c r="AT23" s="24">
        <f t="shared" si="32"/>
        <v>3.4702791387967835E-2</v>
      </c>
      <c r="AU23" s="21"/>
      <c r="AV23" s="24">
        <f t="shared" si="16"/>
        <v>0.29982046678635554</v>
      </c>
      <c r="AW23" s="24">
        <f t="shared" si="16"/>
        <v>0.27620783956244299</v>
      </c>
      <c r="AX23" s="24">
        <f t="shared" si="16"/>
        <v>0.19503546099290792</v>
      </c>
      <c r="AY23" s="24">
        <f t="shared" si="16"/>
        <v>0.19196428571428581</v>
      </c>
      <c r="AZ23" s="24">
        <f t="shared" si="16"/>
        <v>0.50927487352445211</v>
      </c>
      <c r="BA23" s="24">
        <f t="shared" si="16"/>
        <v>0.2702702702702704</v>
      </c>
      <c r="BB23" s="24">
        <f t="shared" si="16"/>
        <v>0.29619805481874439</v>
      </c>
      <c r="BC23" s="24">
        <f t="shared" si="16"/>
        <v>0.36944444444444446</v>
      </c>
      <c r="BD23" s="24">
        <f t="shared" si="16"/>
        <v>0.39933444259567374</v>
      </c>
      <c r="BE23" s="24">
        <f t="shared" si="16"/>
        <v>0.28753412192902639</v>
      </c>
      <c r="BF23" s="24">
        <f t="shared" si="16"/>
        <v>0.30008244023083264</v>
      </c>
      <c r="BG23" s="24">
        <f t="shared" si="16"/>
        <v>0.27527075812274382</v>
      </c>
      <c r="BH23" s="24">
        <f t="shared" si="16"/>
        <v>0.24072398190045252</v>
      </c>
      <c r="BI23" s="24">
        <f t="shared" si="16"/>
        <v>0.23021582733812962</v>
      </c>
      <c r="BJ23" s="24">
        <f t="shared" si="16"/>
        <v>0.27198549410698103</v>
      </c>
      <c r="BK23" s="24">
        <f t="shared" si="16"/>
        <v>0.43674176776429818</v>
      </c>
      <c r="BL23" s="24">
        <f t="shared" si="16"/>
        <v>0.30017565071872054</v>
      </c>
      <c r="BM23" s="24">
        <f t="shared" si="16"/>
        <v>0.25721540558692135</v>
      </c>
      <c r="BN23" s="24">
        <f t="shared" si="16"/>
        <v>0.24885897240363586</v>
      </c>
      <c r="BO23" s="24">
        <f t="shared" si="16"/>
        <v>0.2411029015510473</v>
      </c>
      <c r="BP23" s="24" t="e">
        <f t="shared" si="16"/>
        <v>#DIV/0!</v>
      </c>
      <c r="BQ23" s="24">
        <f t="shared" si="16"/>
        <v>0.28736889080138117</v>
      </c>
      <c r="BR23" s="21"/>
      <c r="BS23" s="35">
        <f t="shared" si="11"/>
        <v>43252</v>
      </c>
      <c r="BT23" s="24">
        <f t="shared" si="15"/>
        <v>1.5791338582677141E-2</v>
      </c>
      <c r="BU23" s="24">
        <f t="shared" si="15"/>
        <v>2.4481030780243532E-4</v>
      </c>
      <c r="BV23" s="24">
        <f t="shared" si="15"/>
        <v>1.9411596277737969E-3</v>
      </c>
      <c r="BW23" s="24">
        <f t="shared" si="15"/>
        <v>1.8618468146027202E-3</v>
      </c>
      <c r="BX23" s="24">
        <f t="shared" si="15"/>
        <v>2.4960629921259845E-3</v>
      </c>
      <c r="BY23" s="24">
        <f t="shared" si="15"/>
        <v>3.1541875447387295E-3</v>
      </c>
      <c r="BZ23" s="24">
        <f t="shared" si="15"/>
        <v>6.1103793843951459E-3</v>
      </c>
      <c r="CA23" s="24">
        <f t="shared" si="15"/>
        <v>1.2283464566929019E-4</v>
      </c>
      <c r="CB23" s="24">
        <f t="shared" si="15"/>
        <v>2.2217609162490993E-3</v>
      </c>
      <c r="CC23" s="24">
        <f t="shared" si="15"/>
        <v>2.6506800286327649E-4</v>
      </c>
      <c r="CD23" s="24">
        <f t="shared" si="15"/>
        <v>1.6814602720114566E-3</v>
      </c>
      <c r="CE23" s="24">
        <f t="shared" si="15"/>
        <v>1.1275590551181117E-3</v>
      </c>
      <c r="CF23" s="24">
        <f t="shared" si="14"/>
        <v>3.7018468146027189E-2</v>
      </c>
    </row>
    <row r="24" spans="1:84" x14ac:dyDescent="0.25">
      <c r="A24" s="31">
        <f>+[1]PAM!A25</f>
        <v>43282</v>
      </c>
      <c r="B24" s="17">
        <f>+[1]PAM!B25</f>
        <v>149.6</v>
      </c>
      <c r="C24" s="17">
        <f>+[1]PAM!C25</f>
        <v>145.6</v>
      </c>
      <c r="D24" s="17">
        <f>+[1]PAM!D25</f>
        <v>138.1</v>
      </c>
      <c r="E24" s="17">
        <f>+[1]PAM!E25</f>
        <v>133</v>
      </c>
      <c r="F24" s="17">
        <f>+[1]PAM!F25</f>
        <v>182.8</v>
      </c>
      <c r="G24" s="17">
        <f>+[1]PAM!G25</f>
        <v>141.9</v>
      </c>
      <c r="H24" s="17">
        <f>+[1]PAM!H25</f>
        <v>151.4</v>
      </c>
      <c r="I24" s="17">
        <f>+[1]PAM!I25</f>
        <v>156.5</v>
      </c>
      <c r="J24" s="17">
        <f>+[1]PAM!J25</f>
        <v>169.2</v>
      </c>
      <c r="K24" s="17">
        <f>+[1]PAM!K25</f>
        <v>149.80000000000001</v>
      </c>
      <c r="L24" s="17">
        <f>+[1]PAM!L25</f>
        <v>159.9</v>
      </c>
      <c r="M24" s="17">
        <f>+[1]PAM!M25</f>
        <v>144.69999999999999</v>
      </c>
      <c r="N24" s="17">
        <f>+[1]PAM!N25</f>
        <v>142.30000000000001</v>
      </c>
      <c r="O24" s="18">
        <f>+[1]PAM!R25</f>
        <v>141.1</v>
      </c>
      <c r="P24" s="19">
        <f>+[1]PAM!S25</f>
        <v>145.1</v>
      </c>
      <c r="Q24" s="20">
        <f>+[1]PAM!T25</f>
        <v>171</v>
      </c>
      <c r="R24" s="18">
        <f t="shared" si="4"/>
        <v>149.62397999999996</v>
      </c>
      <c r="S24" s="19">
        <f t="shared" si="5"/>
        <v>143.08950065895448</v>
      </c>
      <c r="T24" s="19">
        <f t="shared" si="6"/>
        <v>141.61166294642859</v>
      </c>
      <c r="U24" s="19">
        <f t="shared" si="7"/>
        <v>140.70987743330932</v>
      </c>
      <c r="V24" s="19"/>
      <c r="W24" s="20">
        <f t="shared" si="8"/>
        <v>147.87774714454511</v>
      </c>
      <c r="X24" s="21"/>
      <c r="Y24" s="41">
        <f t="shared" si="18"/>
        <v>3.3149171270718147E-2</v>
      </c>
      <c r="Z24" s="24">
        <f t="shared" si="18"/>
        <v>4.0000000000000036E-2</v>
      </c>
      <c r="AA24" s="24">
        <f t="shared" si="18"/>
        <v>2.448071216617187E-2</v>
      </c>
      <c r="AB24" s="24">
        <f t="shared" si="19"/>
        <v>-3.7453183520599342E-3</v>
      </c>
      <c r="AC24" s="24">
        <f t="shared" si="20"/>
        <v>2.1229050279329753E-2</v>
      </c>
      <c r="AD24" s="24">
        <f t="shared" si="21"/>
        <v>4.1085840058693979E-2</v>
      </c>
      <c r="AE24" s="24">
        <f t="shared" si="22"/>
        <v>3.2742155525238736E-2</v>
      </c>
      <c r="AF24" s="24">
        <f t="shared" si="23"/>
        <v>5.8147396889790315E-2</v>
      </c>
      <c r="AG24" s="24">
        <f t="shared" si="24"/>
        <v>5.9453032104637149E-3</v>
      </c>
      <c r="AH24" s="24">
        <f t="shared" si="25"/>
        <v>5.8657243816254478E-2</v>
      </c>
      <c r="AI24" s="24">
        <f t="shared" si="26"/>
        <v>1.3950538998097839E-2</v>
      </c>
      <c r="AJ24" s="24">
        <f t="shared" si="27"/>
        <v>2.406227883934875E-2</v>
      </c>
      <c r="AK24" s="24">
        <f t="shared" si="28"/>
        <v>3.7928519328957133E-2</v>
      </c>
      <c r="AL24" s="24">
        <f t="shared" si="29"/>
        <v>3.1432748538011479E-2</v>
      </c>
      <c r="AM24" s="24">
        <f t="shared" si="30"/>
        <v>3.4212401995723285E-2</v>
      </c>
      <c r="AN24" s="24">
        <f t="shared" si="17"/>
        <v>3.1363088057901001E-2</v>
      </c>
      <c r="AO24" s="24">
        <f t="shared" si="31"/>
        <v>3.3058369352247707E-2</v>
      </c>
      <c r="AP24" s="24">
        <f t="shared" si="32"/>
        <v>3.2847258482879838E-2</v>
      </c>
      <c r="AQ24" s="24">
        <f t="shared" si="32"/>
        <v>2.7904763062067017E-2</v>
      </c>
      <c r="AR24" s="24">
        <f t="shared" si="32"/>
        <v>2.9064209541134423E-2</v>
      </c>
      <c r="AS24" s="24" t="e">
        <f t="shared" si="32"/>
        <v>#DIV/0!</v>
      </c>
      <c r="AT24" s="24">
        <f t="shared" si="32"/>
        <v>3.3774997267306039E-2</v>
      </c>
      <c r="AU24" s="21"/>
      <c r="AV24" s="24">
        <f t="shared" si="16"/>
        <v>0.31690140845070425</v>
      </c>
      <c r="AW24" s="24">
        <f t="shared" si="16"/>
        <v>0.31171171171171164</v>
      </c>
      <c r="AX24" s="24">
        <f t="shared" si="16"/>
        <v>0.19051724137931036</v>
      </c>
      <c r="AY24" s="24">
        <f t="shared" si="16"/>
        <v>0.19927862939585195</v>
      </c>
      <c r="AZ24" s="24">
        <f t="shared" si="16"/>
        <v>0.51701244813278024</v>
      </c>
      <c r="BA24" s="24">
        <f t="shared" si="16"/>
        <v>0.29000000000000004</v>
      </c>
      <c r="BB24" s="24">
        <f t="shared" si="16"/>
        <v>0.29180887372013653</v>
      </c>
      <c r="BC24" s="24">
        <f t="shared" si="16"/>
        <v>0.40864086408640876</v>
      </c>
      <c r="BD24" s="24">
        <f t="shared" si="16"/>
        <v>0.38574938574938566</v>
      </c>
      <c r="BE24" s="24">
        <f t="shared" si="16"/>
        <v>0.29921942758022557</v>
      </c>
      <c r="BF24" s="24">
        <f t="shared" si="16"/>
        <v>0.30744071954210961</v>
      </c>
      <c r="BG24" s="24">
        <f t="shared" si="16"/>
        <v>0.26486013986013979</v>
      </c>
      <c r="BH24" s="24">
        <f t="shared" si="16"/>
        <v>0.27053571428571432</v>
      </c>
      <c r="BI24" s="24">
        <f t="shared" si="16"/>
        <v>0.25645592163846831</v>
      </c>
      <c r="BJ24" s="24">
        <f t="shared" si="16"/>
        <v>0.2909252669039144</v>
      </c>
      <c r="BK24" s="24">
        <f t="shared" si="16"/>
        <v>0.44425675675675658</v>
      </c>
      <c r="BL24" s="24">
        <f t="shared" si="16"/>
        <v>0.31729212020195319</v>
      </c>
      <c r="BM24" s="24">
        <f t="shared" si="16"/>
        <v>0.27654602973544073</v>
      </c>
      <c r="BN24" s="24">
        <f t="shared" si="16"/>
        <v>0.25822298533822363</v>
      </c>
      <c r="BO24" s="24">
        <f t="shared" si="16"/>
        <v>0.25624357522768726</v>
      </c>
      <c r="BP24" s="24" t="e">
        <f t="shared" si="16"/>
        <v>#DIV/0!</v>
      </c>
      <c r="BQ24" s="24">
        <f t="shared" si="16"/>
        <v>0.30230105967160648</v>
      </c>
      <c r="BR24" s="21"/>
      <c r="BS24" s="35">
        <f t="shared" si="11"/>
        <v>43282</v>
      </c>
      <c r="BT24" s="24">
        <f t="shared" si="15"/>
        <v>1.1080110497237556E-2</v>
      </c>
      <c r="BU24" s="24">
        <f t="shared" si="15"/>
        <v>8.6602209944750918E-4</v>
      </c>
      <c r="BV24" s="24">
        <f t="shared" si="15"/>
        <v>-3.6015193370165746E-4</v>
      </c>
      <c r="BW24" s="24">
        <f t="shared" si="15"/>
        <v>2.2752762430939292E-3</v>
      </c>
      <c r="BX24" s="24">
        <f t="shared" si="15"/>
        <v>2.4519337016574556E-3</v>
      </c>
      <c r="BY24" s="24">
        <f t="shared" si="15"/>
        <v>2.704972375690614E-3</v>
      </c>
      <c r="BZ24" s="24">
        <f t="shared" si="15"/>
        <v>6.1827348066298303E-3</v>
      </c>
      <c r="CA24" s="24">
        <f t="shared" si="15"/>
        <v>1.9751381215469613E-4</v>
      </c>
      <c r="CB24" s="24">
        <f t="shared" si="15"/>
        <v>4.2359806629834306E-3</v>
      </c>
      <c r="CC24" s="24">
        <f t="shared" si="15"/>
        <v>2.4461325966851019E-4</v>
      </c>
      <c r="CD24" s="24">
        <f t="shared" si="15"/>
        <v>1.9019337016574457E-3</v>
      </c>
      <c r="CE24" s="24">
        <f t="shared" si="15"/>
        <v>1.2856353591160262E-3</v>
      </c>
      <c r="CF24" s="24">
        <f t="shared" si="14"/>
        <v>3.3066574585635347E-2</v>
      </c>
    </row>
    <row r="25" spans="1:84" x14ac:dyDescent="0.25">
      <c r="A25" s="31">
        <f>+[1]PAM!A26</f>
        <v>43313</v>
      </c>
      <c r="B25" s="17">
        <f>+[1]PAM!B26</f>
        <v>155.19999999999999</v>
      </c>
      <c r="C25" s="17">
        <f>+[1]PAM!C26</f>
        <v>151.80000000000001</v>
      </c>
      <c r="D25" s="17">
        <f>+[1]PAM!D26</f>
        <v>140.4</v>
      </c>
      <c r="E25" s="17">
        <f>+[1]PAM!E26</f>
        <v>132.69999999999999</v>
      </c>
      <c r="F25" s="17">
        <f>+[1]PAM!F26</f>
        <v>188.7</v>
      </c>
      <c r="G25" s="17">
        <f>+[1]PAM!G26</f>
        <v>146.1</v>
      </c>
      <c r="H25" s="17">
        <f>+[1]PAM!H26</f>
        <v>156.6</v>
      </c>
      <c r="I25" s="17">
        <f>+[1]PAM!I26</f>
        <v>164</v>
      </c>
      <c r="J25" s="17">
        <f>+[1]PAM!J26</f>
        <v>187.6</v>
      </c>
      <c r="K25" s="17">
        <f>+[1]PAM!K26</f>
        <v>159.19999999999999</v>
      </c>
      <c r="L25" s="17">
        <f>+[1]PAM!L26</f>
        <v>163.4</v>
      </c>
      <c r="M25" s="17">
        <f>+[1]PAM!M26</f>
        <v>148.19999999999999</v>
      </c>
      <c r="N25" s="17">
        <f>+[1]PAM!N26</f>
        <v>148.9</v>
      </c>
      <c r="O25" s="18">
        <f>+[1]PAM!R26</f>
        <v>143.4</v>
      </c>
      <c r="P25" s="19">
        <f>+[1]PAM!S26</f>
        <v>150.30000000000001</v>
      </c>
      <c r="Q25" s="20">
        <f>+[1]PAM!T26</f>
        <v>179.9</v>
      </c>
      <c r="R25" s="18">
        <f t="shared" si="4"/>
        <v>155.2363</v>
      </c>
      <c r="S25" s="19">
        <f t="shared" si="5"/>
        <v>147.94106018450728</v>
      </c>
      <c r="T25" s="19">
        <f t="shared" si="6"/>
        <v>145.65583147321425</v>
      </c>
      <c r="U25" s="19">
        <f t="shared" si="7"/>
        <v>144.91294160057677</v>
      </c>
      <c r="V25" s="19"/>
      <c r="W25" s="20">
        <f t="shared" si="8"/>
        <v>153.69419062623078</v>
      </c>
      <c r="X25" s="21"/>
      <c r="Y25" s="41">
        <f t="shared" si="18"/>
        <v>3.7433155080213831E-2</v>
      </c>
      <c r="Z25" s="24">
        <f t="shared" si="18"/>
        <v>4.2582417582417653E-2</v>
      </c>
      <c r="AA25" s="24">
        <f t="shared" si="18"/>
        <v>1.6654598117306296E-2</v>
      </c>
      <c r="AB25" s="24">
        <f t="shared" si="19"/>
        <v>-2.2556390977443996E-3</v>
      </c>
      <c r="AC25" s="24">
        <f t="shared" si="20"/>
        <v>3.2275711159737375E-2</v>
      </c>
      <c r="AD25" s="24">
        <f t="shared" si="21"/>
        <v>2.9598308668076001E-2</v>
      </c>
      <c r="AE25" s="24">
        <f t="shared" si="22"/>
        <v>3.4346103038308984E-2</v>
      </c>
      <c r="AF25" s="24">
        <f t="shared" si="23"/>
        <v>4.7923322683706138E-2</v>
      </c>
      <c r="AG25" s="24">
        <f t="shared" si="24"/>
        <v>0.10874704491725762</v>
      </c>
      <c r="AH25" s="24">
        <f t="shared" si="25"/>
        <v>6.2750333778371026E-2</v>
      </c>
      <c r="AI25" s="24">
        <f t="shared" si="26"/>
        <v>2.1888680425265816E-2</v>
      </c>
      <c r="AJ25" s="24">
        <f t="shared" si="27"/>
        <v>2.4187975120939953E-2</v>
      </c>
      <c r="AK25" s="24">
        <f t="shared" si="28"/>
        <v>4.6380885453267684E-2</v>
      </c>
      <c r="AL25" s="24">
        <f t="shared" si="29"/>
        <v>1.6300496102055417E-2</v>
      </c>
      <c r="AM25" s="24">
        <f t="shared" si="30"/>
        <v>3.5837353549276418E-2</v>
      </c>
      <c r="AN25" s="24">
        <f t="shared" si="17"/>
        <v>5.2046783625731008E-2</v>
      </c>
      <c r="AO25" s="24">
        <f t="shared" si="31"/>
        <v>3.7509495469910892E-2</v>
      </c>
      <c r="AP25" s="24">
        <f t="shared" si="32"/>
        <v>3.3905768789536994E-2</v>
      </c>
      <c r="AQ25" s="24">
        <f t="shared" si="32"/>
        <v>2.8558159989375609E-2</v>
      </c>
      <c r="AR25" s="24">
        <f t="shared" si="32"/>
        <v>2.9870427321348147E-2</v>
      </c>
      <c r="AS25" s="24" t="e">
        <f t="shared" si="32"/>
        <v>#DIV/0!</v>
      </c>
      <c r="AT25" s="24">
        <f t="shared" si="32"/>
        <v>3.9332783965124296E-2</v>
      </c>
      <c r="AU25" s="21"/>
      <c r="AV25" s="24">
        <f t="shared" si="16"/>
        <v>0.34839270199826244</v>
      </c>
      <c r="AW25" s="24">
        <f t="shared" si="16"/>
        <v>0.33744493392070485</v>
      </c>
      <c r="AX25" s="24">
        <f t="shared" si="16"/>
        <v>0.19795221843003419</v>
      </c>
      <c r="AY25" s="24">
        <f t="shared" si="16"/>
        <v>0.20417422867513602</v>
      </c>
      <c r="AZ25" s="24">
        <f t="shared" si="16"/>
        <v>0.54040816326530594</v>
      </c>
      <c r="BA25" s="24">
        <f t="shared" si="16"/>
        <v>0.31384892086330929</v>
      </c>
      <c r="BB25" s="24">
        <f t="shared" si="16"/>
        <v>0.30608840700583806</v>
      </c>
      <c r="BC25" s="24">
        <f t="shared" si="16"/>
        <v>0.46037399821905622</v>
      </c>
      <c r="BD25" s="24">
        <f t="shared" si="16"/>
        <v>0.52396425670186852</v>
      </c>
      <c r="BE25" s="24">
        <f t="shared" si="16"/>
        <v>0.37241379310344813</v>
      </c>
      <c r="BF25" s="24">
        <f t="shared" si="16"/>
        <v>0.29477020602218706</v>
      </c>
      <c r="BG25" s="24">
        <f t="shared" si="16"/>
        <v>0.29094076655052259</v>
      </c>
      <c r="BH25" s="24">
        <f t="shared" si="16"/>
        <v>0.31073943661971848</v>
      </c>
      <c r="BI25" s="24">
        <f t="shared" si="16"/>
        <v>0.26566637246248903</v>
      </c>
      <c r="BJ25" s="24">
        <f t="shared" si="16"/>
        <v>0.31842105263157894</v>
      </c>
      <c r="BK25" s="24">
        <f t="shared" si="16"/>
        <v>0.49916666666666676</v>
      </c>
      <c r="BL25" s="24">
        <f t="shared" si="16"/>
        <v>0.34869788560242854</v>
      </c>
      <c r="BM25" s="24">
        <f t="shared" si="16"/>
        <v>0.30438417334197343</v>
      </c>
      <c r="BN25" s="24">
        <f t="shared" si="16"/>
        <v>0.28953668813957378</v>
      </c>
      <c r="BO25" s="24">
        <f t="shared" si="16"/>
        <v>0.28911799358757673</v>
      </c>
      <c r="BP25" s="24" t="e">
        <f t="shared" si="16"/>
        <v>#DIV/0!</v>
      </c>
      <c r="BQ25" s="24">
        <f t="shared" si="16"/>
        <v>0.34076533624738126</v>
      </c>
      <c r="BR25" s="21"/>
      <c r="BS25" s="35">
        <f t="shared" si="11"/>
        <v>43313</v>
      </c>
      <c r="BT25" s="24">
        <f t="shared" si="15"/>
        <v>1.1873663101604311E-2</v>
      </c>
      <c r="BU25" s="24">
        <f t="shared" si="15"/>
        <v>5.8422459893048425E-4</v>
      </c>
      <c r="BV25" s="24">
        <f t="shared" si="15"/>
        <v>-2.0915775401070312E-4</v>
      </c>
      <c r="BW25" s="24">
        <f t="shared" si="15"/>
        <v>3.4193181818181688E-3</v>
      </c>
      <c r="BX25" s="24">
        <f t="shared" si="15"/>
        <v>1.7799465240641663E-3</v>
      </c>
      <c r="BY25" s="24">
        <f t="shared" si="15"/>
        <v>2.8363636363636304E-3</v>
      </c>
      <c r="BZ25" s="24">
        <f t="shared" si="15"/>
        <v>5.2189171122994649E-3</v>
      </c>
      <c r="CA25" s="24">
        <f t="shared" si="15"/>
        <v>3.5176470588235307E-3</v>
      </c>
      <c r="CB25" s="24">
        <f t="shared" si="15"/>
        <v>4.6434491978609507E-3</v>
      </c>
      <c r="CC25" s="24">
        <f t="shared" si="15"/>
        <v>3.7667112299465241E-4</v>
      </c>
      <c r="CD25" s="24">
        <f t="shared" si="15"/>
        <v>1.895053475935829E-3</v>
      </c>
      <c r="CE25" s="24">
        <f t="shared" si="15"/>
        <v>1.5794117647058808E-3</v>
      </c>
      <c r="CF25" s="24">
        <f t="shared" si="14"/>
        <v>3.7515508021390358E-2</v>
      </c>
    </row>
    <row r="26" spans="1:84" x14ac:dyDescent="0.25">
      <c r="A26" s="31">
        <f>+[1]PAM!A27</f>
        <v>43344</v>
      </c>
      <c r="B26" s="17">
        <f>+[1]PAM!B27</f>
        <v>165.1</v>
      </c>
      <c r="C26" s="17">
        <f>+[1]PAM!C27</f>
        <v>161.9</v>
      </c>
      <c r="D26" s="17">
        <f>+[1]PAM!D27</f>
        <v>146.69999999999999</v>
      </c>
      <c r="E26" s="17">
        <f>+[1]PAM!E27</f>
        <v>142.30000000000001</v>
      </c>
      <c r="F26" s="17">
        <f>+[1]PAM!F27</f>
        <v>195.2</v>
      </c>
      <c r="G26" s="17">
        <f>+[1]PAM!G27</f>
        <v>160.19999999999999</v>
      </c>
      <c r="H26" s="17">
        <f>+[1]PAM!H27</f>
        <v>163.69999999999999</v>
      </c>
      <c r="I26" s="17">
        <f>+[1]PAM!I27</f>
        <v>181.4</v>
      </c>
      <c r="J26" s="17">
        <f>+[1]PAM!J27</f>
        <v>193.4</v>
      </c>
      <c r="K26" s="17">
        <f>+[1]PAM!K27</f>
        <v>167.7</v>
      </c>
      <c r="L26" s="17">
        <f>+[1]PAM!L27</f>
        <v>165.8</v>
      </c>
      <c r="M26" s="17">
        <f>+[1]PAM!M27</f>
        <v>155.1</v>
      </c>
      <c r="N26" s="17">
        <f>+[1]PAM!N27</f>
        <v>161.4</v>
      </c>
      <c r="O26" s="18">
        <f>+[1]PAM!R27</f>
        <v>147.1</v>
      </c>
      <c r="P26" s="19">
        <f>+[1]PAM!S27</f>
        <v>161.4</v>
      </c>
      <c r="Q26" s="20">
        <f>+[1]PAM!T27</f>
        <v>189.1</v>
      </c>
      <c r="R26" s="18">
        <f t="shared" si="4"/>
        <v>165.05788999999999</v>
      </c>
      <c r="S26" s="19">
        <f t="shared" si="5"/>
        <v>157.69771562454241</v>
      </c>
      <c r="T26" s="19">
        <f t="shared" si="6"/>
        <v>155.50452008928571</v>
      </c>
      <c r="U26" s="19">
        <f t="shared" si="7"/>
        <v>155.62263878875271</v>
      </c>
      <c r="V26" s="19"/>
      <c r="W26" s="20">
        <f t="shared" si="8"/>
        <v>164.65537613233556</v>
      </c>
      <c r="X26" s="21"/>
      <c r="Y26" s="41">
        <f t="shared" si="18"/>
        <v>6.3788659793814428E-2</v>
      </c>
      <c r="Z26" s="24">
        <f t="shared" si="18"/>
        <v>6.6534914361001229E-2</v>
      </c>
      <c r="AA26" s="24">
        <f t="shared" si="18"/>
        <v>4.4871794871794712E-2</v>
      </c>
      <c r="AB26" s="24">
        <f t="shared" si="19"/>
        <v>7.234363225320295E-2</v>
      </c>
      <c r="AC26" s="24">
        <f t="shared" si="20"/>
        <v>3.4446210916799114E-2</v>
      </c>
      <c r="AD26" s="24">
        <f t="shared" si="21"/>
        <v>9.6509240246406502E-2</v>
      </c>
      <c r="AE26" s="24">
        <f t="shared" si="22"/>
        <v>4.5338441890165893E-2</v>
      </c>
      <c r="AF26" s="24">
        <f t="shared" si="23"/>
        <v>0.10609756097560985</v>
      </c>
      <c r="AG26" s="24">
        <f t="shared" si="24"/>
        <v>3.0916844349680339E-2</v>
      </c>
      <c r="AH26" s="24">
        <f t="shared" si="25"/>
        <v>5.3391959798994915E-2</v>
      </c>
      <c r="AI26" s="24">
        <f t="shared" si="26"/>
        <v>1.4687882496940086E-2</v>
      </c>
      <c r="AJ26" s="24">
        <f t="shared" si="27"/>
        <v>4.6558704453441235E-2</v>
      </c>
      <c r="AK26" s="24">
        <f t="shared" si="28"/>
        <v>8.3948959032907888E-2</v>
      </c>
      <c r="AL26" s="24">
        <f t="shared" si="29"/>
        <v>2.5801952580195131E-2</v>
      </c>
      <c r="AM26" s="24">
        <f t="shared" si="30"/>
        <v>7.385229540918159E-2</v>
      </c>
      <c r="AN26" s="24">
        <f t="shared" si="17"/>
        <v>5.113952195664262E-2</v>
      </c>
      <c r="AO26" s="24">
        <f t="shared" si="31"/>
        <v>6.3268642707923206E-2</v>
      </c>
      <c r="AP26" s="24">
        <f t="shared" si="32"/>
        <v>6.5949611472751135E-2</v>
      </c>
      <c r="AQ26" s="24">
        <f t="shared" si="32"/>
        <v>6.7616164189640449E-2</v>
      </c>
      <c r="AR26" s="24">
        <f t="shared" si="32"/>
        <v>7.3904352985222355E-2</v>
      </c>
      <c r="AS26" s="24" t="e">
        <f t="shared" si="32"/>
        <v>#DIV/0!</v>
      </c>
      <c r="AT26" s="24">
        <f t="shared" si="32"/>
        <v>7.1318151072875091E-2</v>
      </c>
      <c r="AU26" s="21"/>
      <c r="AV26" s="24">
        <f t="shared" si="16"/>
        <v>0.40750213128729751</v>
      </c>
      <c r="AW26" s="24">
        <f t="shared" si="16"/>
        <v>0.40538194444444442</v>
      </c>
      <c r="AX26" s="24">
        <f t="shared" si="16"/>
        <v>0.24322033898305073</v>
      </c>
      <c r="AY26" s="24">
        <f t="shared" si="16"/>
        <v>0.2592920353982302</v>
      </c>
      <c r="AZ26" s="24">
        <f t="shared" si="16"/>
        <v>0.52858261550508989</v>
      </c>
      <c r="BA26" s="24">
        <f t="shared" si="16"/>
        <v>0.42399999999999993</v>
      </c>
      <c r="BB26" s="24">
        <f t="shared" si="16"/>
        <v>0.33414832925835358</v>
      </c>
      <c r="BC26" s="24">
        <f t="shared" si="16"/>
        <v>0.6053097345132743</v>
      </c>
      <c r="BD26" s="24">
        <f t="shared" si="16"/>
        <v>0.54843875100080064</v>
      </c>
      <c r="BE26" s="24">
        <f t="shared" si="16"/>
        <v>0.41042893187552543</v>
      </c>
      <c r="BF26" s="24">
        <f t="shared" si="16"/>
        <v>0.27147239263803691</v>
      </c>
      <c r="BG26" s="24">
        <f t="shared" si="16"/>
        <v>0.32904884318766059</v>
      </c>
      <c r="BH26" s="24">
        <f t="shared" si="16"/>
        <v>0.39740259740259742</v>
      </c>
      <c r="BI26" s="24">
        <f t="shared" si="16"/>
        <v>0.26049700085689786</v>
      </c>
      <c r="BJ26" s="24">
        <f t="shared" si="16"/>
        <v>0.39378238341968919</v>
      </c>
      <c r="BK26" s="24">
        <f t="shared" si="16"/>
        <v>0.53614947197400498</v>
      </c>
      <c r="BL26" s="24">
        <f t="shared" si="16"/>
        <v>0.40713953843255291</v>
      </c>
      <c r="BM26" s="24">
        <f t="shared" si="16"/>
        <v>0.36696757906772803</v>
      </c>
      <c r="BN26" s="24">
        <f t="shared" si="16"/>
        <v>0.34970119423016799</v>
      </c>
      <c r="BO26" s="24">
        <f t="shared" si="16"/>
        <v>0.35583248874607776</v>
      </c>
      <c r="BP26" s="24" t="e">
        <f t="shared" si="16"/>
        <v>#DIV/0!</v>
      </c>
      <c r="BQ26" s="24">
        <f t="shared" si="16"/>
        <v>0.41028731154662212</v>
      </c>
      <c r="BR26" s="21"/>
      <c r="BS26" s="35">
        <f t="shared" si="11"/>
        <v>43344</v>
      </c>
      <c r="BT26" s="24">
        <f t="shared" si="15"/>
        <v>1.8644652061855657E-2</v>
      </c>
      <c r="BU26" s="24">
        <f t="shared" si="15"/>
        <v>1.542525773195872E-3</v>
      </c>
      <c r="BV26" s="24">
        <f t="shared" si="15"/>
        <v>6.4515463917525929E-3</v>
      </c>
      <c r="BW26" s="24">
        <f t="shared" si="15"/>
        <v>3.631121134020619E-3</v>
      </c>
      <c r="BX26" s="24">
        <f t="shared" si="15"/>
        <v>5.7599226804123686E-3</v>
      </c>
      <c r="BY26" s="24">
        <f t="shared" si="15"/>
        <v>3.7329896907216473E-3</v>
      </c>
      <c r="BZ26" s="24">
        <f t="shared" si="15"/>
        <v>1.167100515463918E-2</v>
      </c>
      <c r="CA26" s="24">
        <f t="shared" si="15"/>
        <v>1.0688144329896929E-3</v>
      </c>
      <c r="CB26" s="24">
        <f t="shared" si="15"/>
        <v>4.0473582474226805E-3</v>
      </c>
      <c r="CC26" s="24">
        <f t="shared" si="15"/>
        <v>2.4896907216494902E-4</v>
      </c>
      <c r="CD26" s="24">
        <f t="shared" si="15"/>
        <v>3.6011597938144365E-3</v>
      </c>
      <c r="CE26" s="24">
        <f t="shared" si="15"/>
        <v>2.883376288659794E-3</v>
      </c>
      <c r="CF26" s="24">
        <f t="shared" si="14"/>
        <v>6.3283440721649487E-2</v>
      </c>
    </row>
    <row r="27" spans="1:84" x14ac:dyDescent="0.25">
      <c r="A27" s="31">
        <f>+[1]PAM!A28</f>
        <v>43374</v>
      </c>
      <c r="B27" s="17">
        <f>+[1]PAM!B28</f>
        <v>174.6</v>
      </c>
      <c r="C27" s="17">
        <f>+[1]PAM!C28</f>
        <v>171.3</v>
      </c>
      <c r="D27" s="17">
        <f>+[1]PAM!D28</f>
        <v>150</v>
      </c>
      <c r="E27" s="17">
        <f>+[1]PAM!E28</f>
        <v>149.9</v>
      </c>
      <c r="F27" s="17">
        <f>+[1]PAM!F28</f>
        <v>218</v>
      </c>
      <c r="G27" s="17">
        <f>+[1]PAM!G28</f>
        <v>167</v>
      </c>
      <c r="H27" s="17">
        <f>+[1]PAM!H28</f>
        <v>172.7</v>
      </c>
      <c r="I27" s="17">
        <f>+[1]PAM!I28</f>
        <v>196.1</v>
      </c>
      <c r="J27" s="17">
        <f>+[1]PAM!J28</f>
        <v>195.7</v>
      </c>
      <c r="K27" s="17">
        <f>+[1]PAM!K28</f>
        <v>172.1</v>
      </c>
      <c r="L27" s="17">
        <f>+[1]PAM!L28</f>
        <v>168.2</v>
      </c>
      <c r="M27" s="17">
        <f>+[1]PAM!M28</f>
        <v>161.1</v>
      </c>
      <c r="N27" s="17">
        <f>+[1]PAM!N28</f>
        <v>172</v>
      </c>
      <c r="O27" s="18">
        <f>+[1]PAM!R28</f>
        <v>156.69999999999999</v>
      </c>
      <c r="P27" s="19">
        <f>+[1]PAM!S28</f>
        <v>168.9</v>
      </c>
      <c r="Q27" s="20">
        <f>+[1]PAM!T28</f>
        <v>206</v>
      </c>
      <c r="R27" s="18">
        <f t="shared" si="4"/>
        <v>174.63667999999998</v>
      </c>
      <c r="S27" s="19">
        <f t="shared" si="5"/>
        <v>165.36053594962661</v>
      </c>
      <c r="T27" s="19">
        <f t="shared" si="6"/>
        <v>162.24123883928573</v>
      </c>
      <c r="U27" s="19">
        <f t="shared" si="7"/>
        <v>162.57447728911322</v>
      </c>
      <c r="V27" s="19"/>
      <c r="W27" s="20">
        <f t="shared" si="8"/>
        <v>173.11841276092949</v>
      </c>
      <c r="X27" s="21"/>
      <c r="Y27" s="41">
        <f t="shared" si="18"/>
        <v>5.7540884312537788E-2</v>
      </c>
      <c r="Z27" s="24">
        <f t="shared" si="18"/>
        <v>5.8060531192093867E-2</v>
      </c>
      <c r="AA27" s="24">
        <f t="shared" si="18"/>
        <v>2.249488752556239E-2</v>
      </c>
      <c r="AB27" s="24">
        <f t="shared" si="19"/>
        <v>5.3408292340126451E-2</v>
      </c>
      <c r="AC27" s="24">
        <f t="shared" si="20"/>
        <v>0.11680327868852469</v>
      </c>
      <c r="AD27" s="24">
        <f t="shared" si="21"/>
        <v>4.2446941323345921E-2</v>
      </c>
      <c r="AE27" s="24">
        <f t="shared" si="22"/>
        <v>5.4978619425778863E-2</v>
      </c>
      <c r="AF27" s="24">
        <f t="shared" si="23"/>
        <v>8.1036383682469681E-2</v>
      </c>
      <c r="AG27" s="24">
        <f t="shared" si="24"/>
        <v>1.1892450879007255E-2</v>
      </c>
      <c r="AH27" s="24">
        <f t="shared" si="25"/>
        <v>2.6237328562910056E-2</v>
      </c>
      <c r="AI27" s="24">
        <f t="shared" si="26"/>
        <v>1.4475271411338753E-2</v>
      </c>
      <c r="AJ27" s="24">
        <f t="shared" si="27"/>
        <v>3.8684719535783341E-2</v>
      </c>
      <c r="AK27" s="24">
        <f t="shared" si="28"/>
        <v>6.5675340768277524E-2</v>
      </c>
      <c r="AL27" s="24">
        <f t="shared" si="29"/>
        <v>6.5261726716519419E-2</v>
      </c>
      <c r="AM27" s="24">
        <f t="shared" si="30"/>
        <v>4.6468401486988942E-2</v>
      </c>
      <c r="AN27" s="24">
        <f t="shared" si="17"/>
        <v>8.9370703331570711E-2</v>
      </c>
      <c r="AO27" s="24">
        <f t="shared" si="31"/>
        <v>5.8032911968037393E-2</v>
      </c>
      <c r="AP27" s="24">
        <f t="shared" si="32"/>
        <v>4.8591828326342901E-2</v>
      </c>
      <c r="AQ27" s="24">
        <f t="shared" si="32"/>
        <v>4.3321690881602759E-2</v>
      </c>
      <c r="AR27" s="24">
        <f t="shared" si="32"/>
        <v>4.4671125965144221E-2</v>
      </c>
      <c r="AS27" s="24" t="e">
        <f t="shared" si="32"/>
        <v>#DIV/0!</v>
      </c>
      <c r="AT27" s="24">
        <f t="shared" si="32"/>
        <v>5.1398483471271961E-2</v>
      </c>
      <c r="AU27" s="21"/>
      <c r="AV27" s="24">
        <f t="shared" si="16"/>
        <v>0.46353730092204515</v>
      </c>
      <c r="AW27" s="24">
        <f t="shared" si="16"/>
        <v>0.46786632390745497</v>
      </c>
      <c r="AX27" s="24">
        <f t="shared" si="16"/>
        <v>0.23456790123456783</v>
      </c>
      <c r="AY27" s="24">
        <f t="shared" si="16"/>
        <v>0.28890799656061916</v>
      </c>
      <c r="AZ27" s="24">
        <f t="shared" si="16"/>
        <v>0.68861347792409</v>
      </c>
      <c r="BA27" s="24">
        <f t="shared" si="16"/>
        <v>0.47526501766784457</v>
      </c>
      <c r="BB27" s="24">
        <f t="shared" si="16"/>
        <v>0.38938053097345127</v>
      </c>
      <c r="BC27" s="24">
        <f t="shared" si="16"/>
        <v>0.70670147954743245</v>
      </c>
      <c r="BD27" s="24">
        <f t="shared" si="16"/>
        <v>0.47921390778533612</v>
      </c>
      <c r="BE27" s="24">
        <f t="shared" si="16"/>
        <v>0.41996699669966997</v>
      </c>
      <c r="BF27" s="24">
        <f t="shared" si="16"/>
        <v>0.27908745247148281</v>
      </c>
      <c r="BG27" s="24">
        <f t="shared" si="16"/>
        <v>0.36294416243654815</v>
      </c>
      <c r="BH27" s="24">
        <f t="shared" si="16"/>
        <v>0.47008547008547019</v>
      </c>
      <c r="BI27" s="24">
        <f t="shared" si="16"/>
        <v>0.30910609857978266</v>
      </c>
      <c r="BJ27" s="24">
        <f t="shared" si="16"/>
        <v>0.43744680851063844</v>
      </c>
      <c r="BK27" s="24">
        <f t="shared" si="16"/>
        <v>0.64274322169058995</v>
      </c>
      <c r="BL27" s="24">
        <f t="shared" si="16"/>
        <v>0.46414090293367782</v>
      </c>
      <c r="BM27" s="24">
        <f t="shared" si="16"/>
        <v>0.4101839456529881</v>
      </c>
      <c r="BN27" s="24">
        <f t="shared" si="16"/>
        <v>0.38358724089234286</v>
      </c>
      <c r="BO27" s="24">
        <f t="shared" si="16"/>
        <v>0.38967744917532698</v>
      </c>
      <c r="BP27" s="24" t="e">
        <f t="shared" si="16"/>
        <v>#DIV/0!</v>
      </c>
      <c r="BQ27" s="24">
        <f t="shared" si="16"/>
        <v>0.45407995580340765</v>
      </c>
      <c r="BR27" s="21"/>
      <c r="BS27" s="35">
        <f t="shared" si="11"/>
        <v>43374</v>
      </c>
      <c r="BT27" s="24">
        <f t="shared" si="15"/>
        <v>1.6311932162325873E-2</v>
      </c>
      <c r="BU27" s="24">
        <f t="shared" si="15"/>
        <v>7.5953967292550226E-4</v>
      </c>
      <c r="BV27" s="24">
        <f t="shared" si="15"/>
        <v>4.8012113870381555E-3</v>
      </c>
      <c r="BW27" s="24">
        <f t="shared" si="15"/>
        <v>1.1973107207752883E-2</v>
      </c>
      <c r="BX27" s="24">
        <f t="shared" si="15"/>
        <v>2.6112658994548801E-3</v>
      </c>
      <c r="BY27" s="24">
        <f t="shared" si="15"/>
        <v>4.4482132041187162E-3</v>
      </c>
      <c r="BZ27" s="24">
        <f t="shared" si="15"/>
        <v>9.2687462144154988E-3</v>
      </c>
      <c r="CA27" s="24">
        <f t="shared" si="15"/>
        <v>3.984251968503908E-4</v>
      </c>
      <c r="CB27" s="24">
        <f t="shared" si="15"/>
        <v>1.9694730466384034E-3</v>
      </c>
      <c r="CC27" s="24">
        <f t="shared" si="15"/>
        <v>2.3403997577225703E-4</v>
      </c>
      <c r="CD27" s="24">
        <f t="shared" si="15"/>
        <v>2.9436705027256213E-3</v>
      </c>
      <c r="CE27" s="24">
        <f t="shared" si="15"/>
        <v>2.2984857662023007E-3</v>
      </c>
      <c r="CF27" s="24">
        <f t="shared" si="14"/>
        <v>5.8018110236220478E-2</v>
      </c>
    </row>
    <row r="28" spans="1:84" x14ac:dyDescent="0.25">
      <c r="A28" s="31">
        <f>+[1]PAM!A29</f>
        <v>43405</v>
      </c>
      <c r="B28" s="17">
        <f>+[1]PAM!B29</f>
        <v>180.4</v>
      </c>
      <c r="C28" s="17">
        <f>+[1]PAM!C29</f>
        <v>177.6</v>
      </c>
      <c r="D28" s="17">
        <f>+[1]PAM!D29</f>
        <v>156.30000000000001</v>
      </c>
      <c r="E28" s="17">
        <f>+[1]PAM!E29</f>
        <v>153.9</v>
      </c>
      <c r="F28" s="17">
        <f>+[1]PAM!F29</f>
        <v>224.9</v>
      </c>
      <c r="G28" s="17">
        <f>+[1]PAM!G29</f>
        <v>172.4</v>
      </c>
      <c r="H28" s="17">
        <f>+[1]PAM!H29</f>
        <v>184.6</v>
      </c>
      <c r="I28" s="17">
        <f>+[1]PAM!I29</f>
        <v>200.8</v>
      </c>
      <c r="J28" s="17">
        <f>+[1]PAM!J29</f>
        <v>198.4</v>
      </c>
      <c r="K28" s="17">
        <f>+[1]PAM!K29</f>
        <v>173.8</v>
      </c>
      <c r="L28" s="17">
        <f>+[1]PAM!L29</f>
        <v>169.9</v>
      </c>
      <c r="M28" s="17">
        <f>+[1]PAM!M29</f>
        <v>165.2</v>
      </c>
      <c r="N28" s="17">
        <f>+[1]PAM!N29</f>
        <v>180</v>
      </c>
      <c r="O28" s="18">
        <f>+[1]PAM!R29</f>
        <v>164.2</v>
      </c>
      <c r="P28" s="19">
        <f>+[1]PAM!S29</f>
        <v>174.3</v>
      </c>
      <c r="Q28" s="20">
        <f>+[1]PAM!T29</f>
        <v>211.8</v>
      </c>
      <c r="R28" s="18">
        <f t="shared" si="4"/>
        <v>180.34784999999999</v>
      </c>
      <c r="S28" s="19">
        <f t="shared" si="5"/>
        <v>170.55608434617079</v>
      </c>
      <c r="T28" s="19">
        <f t="shared" si="6"/>
        <v>166.43680245535714</v>
      </c>
      <c r="U28" s="19">
        <f t="shared" si="7"/>
        <v>166.79794520547946</v>
      </c>
      <c r="V28" s="19"/>
      <c r="W28" s="20">
        <f t="shared" si="8"/>
        <v>178.50732571878692</v>
      </c>
      <c r="X28" s="21"/>
      <c r="Y28" s="41">
        <f t="shared" si="18"/>
        <v>3.3218785796105488E-2</v>
      </c>
      <c r="Z28" s="24">
        <f t="shared" si="18"/>
        <v>3.6777583187390439E-2</v>
      </c>
      <c r="AA28" s="24">
        <f t="shared" si="18"/>
        <v>4.2000000000000037E-2</v>
      </c>
      <c r="AB28" s="24">
        <f t="shared" si="19"/>
        <v>2.6684456304202797E-2</v>
      </c>
      <c r="AC28" s="24">
        <f t="shared" si="20"/>
        <v>3.1651376146788923E-2</v>
      </c>
      <c r="AD28" s="24">
        <f t="shared" si="21"/>
        <v>3.2335329341317331E-2</v>
      </c>
      <c r="AE28" s="24">
        <f t="shared" si="22"/>
        <v>6.8905616676317338E-2</v>
      </c>
      <c r="AF28" s="24">
        <f t="shared" si="23"/>
        <v>2.3967363590005286E-2</v>
      </c>
      <c r="AG28" s="24">
        <f t="shared" si="24"/>
        <v>1.3796627491057922E-2</v>
      </c>
      <c r="AH28" s="24">
        <f t="shared" si="25"/>
        <v>9.8779779198141515E-3</v>
      </c>
      <c r="AI28" s="24">
        <f t="shared" si="26"/>
        <v>1.0107015457788471E-2</v>
      </c>
      <c r="AJ28" s="24">
        <f t="shared" si="27"/>
        <v>2.5450031036623244E-2</v>
      </c>
      <c r="AK28" s="24">
        <f t="shared" si="28"/>
        <v>4.6511627906976827E-2</v>
      </c>
      <c r="AL28" s="24">
        <f t="shared" si="29"/>
        <v>4.7862156987874993E-2</v>
      </c>
      <c r="AM28" s="24">
        <f t="shared" si="30"/>
        <v>3.1971580817051537E-2</v>
      </c>
      <c r="AN28" s="24">
        <f t="shared" si="17"/>
        <v>2.8155339805825408E-2</v>
      </c>
      <c r="AO28" s="24">
        <f t="shared" si="31"/>
        <v>3.2703152625210397E-2</v>
      </c>
      <c r="AP28" s="24">
        <f t="shared" si="32"/>
        <v>3.141951836759227E-2</v>
      </c>
      <c r="AQ28" s="24">
        <f t="shared" si="32"/>
        <v>2.5860031925837745E-2</v>
      </c>
      <c r="AR28" s="24">
        <f t="shared" si="32"/>
        <v>2.5978665204966056E-2</v>
      </c>
      <c r="AS28" s="24" t="e">
        <f t="shared" si="32"/>
        <v>#DIV/0!</v>
      </c>
      <c r="AT28" s="24">
        <f t="shared" si="32"/>
        <v>3.1128479472020798E-2</v>
      </c>
      <c r="AU28" s="21"/>
      <c r="AV28" s="24">
        <f t="shared" si="16"/>
        <v>0.48844884488448836</v>
      </c>
      <c r="AW28" s="24">
        <f t="shared" si="16"/>
        <v>0.50126796280642427</v>
      </c>
      <c r="AX28" s="24">
        <f t="shared" si="16"/>
        <v>0.27176566314076478</v>
      </c>
      <c r="AY28" s="24">
        <f t="shared" si="16"/>
        <v>0.30203045685279184</v>
      </c>
      <c r="AZ28" s="24">
        <f t="shared" si="16"/>
        <v>0.71810542398777688</v>
      </c>
      <c r="BA28" s="24">
        <f t="shared" si="16"/>
        <v>0.50567685589519651</v>
      </c>
      <c r="BB28" s="24">
        <f t="shared" si="16"/>
        <v>0.463917525773196</v>
      </c>
      <c r="BC28" s="24">
        <f t="shared" si="16"/>
        <v>0.68881412952060561</v>
      </c>
      <c r="BD28" s="24">
        <f t="shared" si="16"/>
        <v>0.48837209302325579</v>
      </c>
      <c r="BE28" s="24">
        <f t="shared" si="16"/>
        <v>0.41646291768541155</v>
      </c>
      <c r="BF28" s="24">
        <f t="shared" si="16"/>
        <v>0.28809704321455643</v>
      </c>
      <c r="BG28" s="24">
        <f t="shared" si="16"/>
        <v>0.36981757877280264</v>
      </c>
      <c r="BH28" s="24">
        <f t="shared" si="16"/>
        <v>0.51642796967144067</v>
      </c>
      <c r="BI28" s="24">
        <f t="shared" ref="BI28:BQ56" si="33">+O28/O16-1</f>
        <v>0.33713355048859928</v>
      </c>
      <c r="BJ28" s="24">
        <f t="shared" si="33"/>
        <v>0.4647058823529413</v>
      </c>
      <c r="BK28" s="24">
        <f t="shared" si="33"/>
        <v>0.65468750000000009</v>
      </c>
      <c r="BL28" s="24">
        <f t="shared" si="33"/>
        <v>0.48815915364941653</v>
      </c>
      <c r="BM28" s="24">
        <f t="shared" si="33"/>
        <v>0.43375252196370351</v>
      </c>
      <c r="BN28" s="24">
        <f t="shared" si="33"/>
        <v>0.39785673192628157</v>
      </c>
      <c r="BO28" s="24">
        <f t="shared" si="33"/>
        <v>0.40618090811149221</v>
      </c>
      <c r="BP28" s="24" t="e">
        <f t="shared" si="33"/>
        <v>#DIV/0!</v>
      </c>
      <c r="BQ28" s="24">
        <f t="shared" si="33"/>
        <v>0.47373283082771511</v>
      </c>
      <c r="BR28" s="21"/>
      <c r="BS28" s="35">
        <f t="shared" si="11"/>
        <v>43405</v>
      </c>
      <c r="BT28" s="24">
        <f t="shared" si="15"/>
        <v>1.0337628865979354E-2</v>
      </c>
      <c r="BU28" s="24">
        <f t="shared" si="15"/>
        <v>1.3711340206185591E-3</v>
      </c>
      <c r="BV28" s="24">
        <f t="shared" si="15"/>
        <v>2.3894616265750291E-3</v>
      </c>
      <c r="BW28" s="24">
        <f t="shared" si="15"/>
        <v>3.4262886597938172E-3</v>
      </c>
      <c r="BX28" s="24">
        <f t="shared" si="15"/>
        <v>1.9608247422680434E-3</v>
      </c>
      <c r="BY28" s="24">
        <f t="shared" si="15"/>
        <v>5.5615120274914122E-3</v>
      </c>
      <c r="BZ28" s="24">
        <f t="shared" si="15"/>
        <v>2.8022336769759552E-3</v>
      </c>
      <c r="CA28" s="24">
        <f t="shared" si="15"/>
        <v>4.4226804123711621E-4</v>
      </c>
      <c r="CB28" s="24">
        <f t="shared" si="15"/>
        <v>7.1953035509737253E-4</v>
      </c>
      <c r="CC28" s="24">
        <f t="shared" si="15"/>
        <v>1.5675830469645058E-4</v>
      </c>
      <c r="CD28" s="24">
        <f t="shared" si="15"/>
        <v>1.9020618556701006E-3</v>
      </c>
      <c r="CE28" s="24">
        <f t="shared" si="15"/>
        <v>1.6403207331042384E-3</v>
      </c>
      <c r="CF28" s="24">
        <f t="shared" si="14"/>
        <v>3.2710022909507447E-2</v>
      </c>
    </row>
    <row r="29" spans="1:84" x14ac:dyDescent="0.25">
      <c r="A29" s="31">
        <f>+[1]PAM!A30</f>
        <v>43435</v>
      </c>
      <c r="B29" s="17">
        <f>+[1]PAM!B30</f>
        <v>184.5</v>
      </c>
      <c r="C29" s="17">
        <f>+[1]PAM!C30</f>
        <v>180.7</v>
      </c>
      <c r="D29" s="17">
        <f>+[1]PAM!D30</f>
        <v>158.4</v>
      </c>
      <c r="E29" s="17">
        <f>+[1]PAM!E30</f>
        <v>156.5</v>
      </c>
      <c r="F29" s="17">
        <f>+[1]PAM!F30</f>
        <v>228.7</v>
      </c>
      <c r="G29" s="17">
        <f>+[1]PAM!G30</f>
        <v>176.2</v>
      </c>
      <c r="H29" s="17">
        <f>+[1]PAM!H30</f>
        <v>193.4</v>
      </c>
      <c r="I29" s="17">
        <f>+[1]PAM!I30</f>
        <v>202.8</v>
      </c>
      <c r="J29" s="17">
        <f>+[1]PAM!J30</f>
        <v>215.8</v>
      </c>
      <c r="K29" s="17">
        <f>+[1]PAM!K30</f>
        <v>178.2</v>
      </c>
      <c r="L29" s="17">
        <f>+[1]PAM!L30</f>
        <v>169.9</v>
      </c>
      <c r="M29" s="17">
        <f>+[1]PAM!M30</f>
        <v>170.1</v>
      </c>
      <c r="N29" s="17">
        <f>+[1]PAM!N30</f>
        <v>185.6</v>
      </c>
      <c r="O29" s="18">
        <f>+[1]PAM!R30</f>
        <v>165.4</v>
      </c>
      <c r="P29" s="19">
        <f>+[1]PAM!S30</f>
        <v>178.8</v>
      </c>
      <c r="Q29" s="20">
        <f>+[1]PAM!T30</f>
        <v>216.7</v>
      </c>
      <c r="R29" s="18">
        <f t="shared" si="4"/>
        <v>184.50381999999996</v>
      </c>
      <c r="S29" s="19">
        <f t="shared" si="5"/>
        <v>174.07430077610192</v>
      </c>
      <c r="T29" s="19">
        <f t="shared" si="6"/>
        <v>170.43970424107144</v>
      </c>
      <c r="U29" s="19">
        <f t="shared" si="7"/>
        <v>170.53889689978374</v>
      </c>
      <c r="V29" s="19"/>
      <c r="W29" s="20">
        <f t="shared" si="8"/>
        <v>183.35502166207166</v>
      </c>
      <c r="X29" s="21"/>
      <c r="Y29" s="41">
        <f t="shared" si="18"/>
        <v>2.2727272727272707E-2</v>
      </c>
      <c r="Z29" s="24">
        <f t="shared" si="18"/>
        <v>1.7454954954954971E-2</v>
      </c>
      <c r="AA29" s="24">
        <f t="shared" si="18"/>
        <v>1.3435700575815668E-2</v>
      </c>
      <c r="AB29" s="24">
        <f t="shared" si="19"/>
        <v>1.6894087069525554E-2</v>
      </c>
      <c r="AC29" s="24">
        <f t="shared" si="20"/>
        <v>1.689639839928847E-2</v>
      </c>
      <c r="AD29" s="24">
        <f t="shared" si="21"/>
        <v>2.2041763341067222E-2</v>
      </c>
      <c r="AE29" s="24">
        <f t="shared" si="22"/>
        <v>4.7670639219935085E-2</v>
      </c>
      <c r="AF29" s="24">
        <f t="shared" si="23"/>
        <v>9.960159362549792E-3</v>
      </c>
      <c r="AG29" s="24">
        <f t="shared" si="24"/>
        <v>8.7701612903225756E-2</v>
      </c>
      <c r="AH29" s="24">
        <f t="shared" si="25"/>
        <v>2.5316455696202445E-2</v>
      </c>
      <c r="AI29" s="24">
        <f t="shared" si="26"/>
        <v>0</v>
      </c>
      <c r="AJ29" s="24">
        <f t="shared" si="27"/>
        <v>2.9661016949152685E-2</v>
      </c>
      <c r="AK29" s="24">
        <f t="shared" si="28"/>
        <v>3.1111111111111089E-2</v>
      </c>
      <c r="AL29" s="24">
        <f t="shared" si="29"/>
        <v>7.3081607795373316E-3</v>
      </c>
      <c r="AM29" s="24">
        <f t="shared" si="30"/>
        <v>2.5817555938037806E-2</v>
      </c>
      <c r="AN29" s="24">
        <f t="shared" si="17"/>
        <v>2.3135033050047049E-2</v>
      </c>
      <c r="AO29" s="24">
        <f t="shared" si="31"/>
        <v>2.3044189326348885E-2</v>
      </c>
      <c r="AP29" s="24">
        <f t="shared" si="32"/>
        <v>2.0627915113191397E-2</v>
      </c>
      <c r="AQ29" s="24">
        <f t="shared" si="32"/>
        <v>2.4050580921175735E-2</v>
      </c>
      <c r="AR29" s="24">
        <f t="shared" si="32"/>
        <v>2.2428044240567546E-2</v>
      </c>
      <c r="AS29" s="24" t="e">
        <f t="shared" si="32"/>
        <v>#DIV/0!</v>
      </c>
      <c r="AT29" s="24">
        <f t="shared" si="32"/>
        <v>2.7156845937637453E-2</v>
      </c>
      <c r="AU29" s="21"/>
      <c r="AV29" s="24">
        <f t="shared" ref="AV29:BH48" si="34">+B29/B17-1</f>
        <v>0.47599999999999998</v>
      </c>
      <c r="AW29" s="24">
        <f t="shared" si="34"/>
        <v>0.51721242653232569</v>
      </c>
      <c r="AX29" s="24">
        <f t="shared" si="34"/>
        <v>0.28051738075990307</v>
      </c>
      <c r="AY29" s="24">
        <f t="shared" si="34"/>
        <v>0.3140218303946265</v>
      </c>
      <c r="AZ29" s="24">
        <f t="shared" si="34"/>
        <v>0.46227621483375936</v>
      </c>
      <c r="BA29" s="24">
        <f t="shared" si="34"/>
        <v>0.49322033898305073</v>
      </c>
      <c r="BB29" s="24">
        <f t="shared" si="34"/>
        <v>0.49922480620155052</v>
      </c>
      <c r="BC29" s="24">
        <f t="shared" si="34"/>
        <v>0.65012205044751825</v>
      </c>
      <c r="BD29" s="24">
        <f t="shared" si="34"/>
        <v>0.59497413155949741</v>
      </c>
      <c r="BE29" s="24">
        <f t="shared" si="34"/>
        <v>0.44174757281553401</v>
      </c>
      <c r="BF29" s="24">
        <f t="shared" si="34"/>
        <v>0.28809704321455643</v>
      </c>
      <c r="BG29" s="24">
        <f t="shared" si="34"/>
        <v>0.38405207485760773</v>
      </c>
      <c r="BH29" s="24">
        <f t="shared" si="34"/>
        <v>0.54409317803660562</v>
      </c>
      <c r="BI29" s="24">
        <f t="shared" si="33"/>
        <v>0.34362307067424869</v>
      </c>
      <c r="BJ29" s="24">
        <f t="shared" si="33"/>
        <v>0.48013245033112595</v>
      </c>
      <c r="BK29" s="24">
        <f t="shared" si="33"/>
        <v>0.53579021970233875</v>
      </c>
      <c r="BL29" s="24">
        <f t="shared" si="33"/>
        <v>0.47613070070673591</v>
      </c>
      <c r="BM29" s="24">
        <f t="shared" si="33"/>
        <v>0.44761294027704923</v>
      </c>
      <c r="BN29" s="24">
        <f t="shared" si="33"/>
        <v>0.41090156628540253</v>
      </c>
      <c r="BO29" s="24">
        <f t="shared" si="33"/>
        <v>0.41891835552704215</v>
      </c>
      <c r="BP29" s="24" t="e">
        <f t="shared" si="33"/>
        <v>#DIV/0!</v>
      </c>
      <c r="BQ29" s="24">
        <f t="shared" si="33"/>
        <v>0.48606146232666103</v>
      </c>
      <c r="BR29" s="21"/>
      <c r="BS29" s="35">
        <f t="shared" si="11"/>
        <v>43435</v>
      </c>
      <c r="BT29" s="24">
        <f t="shared" si="15"/>
        <v>4.9232261640798124E-3</v>
      </c>
      <c r="BU29" s="24">
        <f t="shared" si="15"/>
        <v>4.4235033259423383E-4</v>
      </c>
      <c r="BV29" s="24">
        <f t="shared" si="15"/>
        <v>1.5032150776053182E-3</v>
      </c>
      <c r="BW29" s="24">
        <f t="shared" si="15"/>
        <v>1.8262749445676191E-3</v>
      </c>
      <c r="BX29" s="24">
        <f t="shared" si="15"/>
        <v>1.3354767184035415E-3</v>
      </c>
      <c r="BY29" s="24">
        <f t="shared" si="15"/>
        <v>3.9804878048780544E-3</v>
      </c>
      <c r="BZ29" s="24">
        <f t="shared" si="15"/>
        <v>1.1541019955654101E-3</v>
      </c>
      <c r="CA29" s="24">
        <f t="shared" si="15"/>
        <v>2.7585365853658545E-3</v>
      </c>
      <c r="CB29" s="24">
        <f t="shared" si="15"/>
        <v>1.8024390243902343E-3</v>
      </c>
      <c r="CC29" s="24">
        <f t="shared" si="15"/>
        <v>0</v>
      </c>
      <c r="CD29" s="24">
        <f t="shared" si="15"/>
        <v>2.2001108647450138E-3</v>
      </c>
      <c r="CE29" s="24">
        <f t="shared" si="15"/>
        <v>1.1113082039911296E-3</v>
      </c>
      <c r="CF29" s="24">
        <f t="shared" si="14"/>
        <v>2.3037527716186224E-2</v>
      </c>
    </row>
    <row r="30" spans="1:84" x14ac:dyDescent="0.25">
      <c r="A30" s="31">
        <f>+[1]PAM!A31</f>
        <v>43466</v>
      </c>
      <c r="B30" s="17">
        <f>+[1]PAM!B31</f>
        <v>189.8</v>
      </c>
      <c r="C30" s="17">
        <f>+[1]PAM!C31</f>
        <v>186.1</v>
      </c>
      <c r="D30" s="17">
        <f>+[1]PAM!D31</f>
        <v>163.5</v>
      </c>
      <c r="E30" s="17">
        <f>+[1]PAM!E31</f>
        <v>155</v>
      </c>
      <c r="F30" s="17">
        <f>+[1]PAM!F31</f>
        <v>238.3</v>
      </c>
      <c r="G30" s="17">
        <f>+[1]PAM!G31</f>
        <v>181</v>
      </c>
      <c r="H30" s="17">
        <f>+[1]PAM!H31</f>
        <v>199.5</v>
      </c>
      <c r="I30" s="17">
        <f>+[1]PAM!I31</f>
        <v>207.3</v>
      </c>
      <c r="J30" s="17">
        <f>+[1]PAM!J31</f>
        <v>229.9</v>
      </c>
      <c r="K30" s="17">
        <f>+[1]PAM!K31</f>
        <v>184.9</v>
      </c>
      <c r="L30" s="17">
        <f>+[1]PAM!L31</f>
        <v>170.1</v>
      </c>
      <c r="M30" s="17">
        <f>+[1]PAM!M31</f>
        <v>176.2</v>
      </c>
      <c r="N30" s="17">
        <f>+[1]PAM!N31</f>
        <v>191.3</v>
      </c>
      <c r="O30" s="18">
        <f>+[1]PAM!R31</f>
        <v>166.9</v>
      </c>
      <c r="P30" s="19">
        <f>+[1]PAM!S31</f>
        <v>184.1</v>
      </c>
      <c r="Q30" s="20">
        <f>+[1]PAM!T31</f>
        <v>224.4</v>
      </c>
      <c r="R30" s="18">
        <f t="shared" si="4"/>
        <v>189.79088999999999</v>
      </c>
      <c r="S30" s="19">
        <f t="shared" si="5"/>
        <v>178.58749450871287</v>
      </c>
      <c r="T30" s="19">
        <f t="shared" si="6"/>
        <v>174.18178013392856</v>
      </c>
      <c r="U30" s="19">
        <f t="shared" si="7"/>
        <v>173.59246575342468</v>
      </c>
      <c r="V30" s="19"/>
      <c r="W30" s="20">
        <f t="shared" si="8"/>
        <v>187.72632926348953</v>
      </c>
      <c r="X30" s="21"/>
      <c r="Y30" s="41">
        <f t="shared" si="18"/>
        <v>2.872628726287263E-2</v>
      </c>
      <c r="Z30" s="24">
        <f t="shared" si="18"/>
        <v>2.9883785279468666E-2</v>
      </c>
      <c r="AA30" s="24">
        <f t="shared" si="18"/>
        <v>3.2196969696969724E-2</v>
      </c>
      <c r="AB30" s="24">
        <f t="shared" si="19"/>
        <v>-9.5846645367412275E-3</v>
      </c>
      <c r="AC30" s="24">
        <f t="shared" si="20"/>
        <v>4.1976388281591781E-2</v>
      </c>
      <c r="AD30" s="24">
        <f t="shared" si="21"/>
        <v>2.7241770715096481E-2</v>
      </c>
      <c r="AE30" s="24">
        <f t="shared" si="22"/>
        <v>3.1540847983454023E-2</v>
      </c>
      <c r="AF30" s="24">
        <f t="shared" si="23"/>
        <v>2.2189349112426093E-2</v>
      </c>
      <c r="AG30" s="24">
        <f t="shared" si="24"/>
        <v>6.5338276181649668E-2</v>
      </c>
      <c r="AH30" s="24">
        <f t="shared" si="25"/>
        <v>3.7598204264871038E-2</v>
      </c>
      <c r="AI30" s="24">
        <f t="shared" si="26"/>
        <v>1.1771630370804864E-3</v>
      </c>
      <c r="AJ30" s="24">
        <f t="shared" si="27"/>
        <v>3.5861258083480285E-2</v>
      </c>
      <c r="AK30" s="24">
        <f t="shared" si="28"/>
        <v>3.0711206896551824E-2</v>
      </c>
      <c r="AL30" s="24">
        <f t="shared" si="29"/>
        <v>9.0689238210399647E-3</v>
      </c>
      <c r="AM30" s="24">
        <f t="shared" si="30"/>
        <v>2.9642058165548102E-2</v>
      </c>
      <c r="AN30" s="24">
        <f t="shared" si="17"/>
        <v>3.5532994923857864E-2</v>
      </c>
      <c r="AO30" s="24">
        <f t="shared" si="31"/>
        <v>2.8655612658859964E-2</v>
      </c>
      <c r="AP30" s="24">
        <f t="shared" si="32"/>
        <v>2.5926823847570279E-2</v>
      </c>
      <c r="AQ30" s="24">
        <f t="shared" si="32"/>
        <v>2.1955423529509854E-2</v>
      </c>
      <c r="AR30" s="24">
        <f t="shared" si="32"/>
        <v>1.7905409904435787E-2</v>
      </c>
      <c r="AS30" s="24" t="e">
        <f t="shared" si="32"/>
        <v>#DIV/0!</v>
      </c>
      <c r="AT30" s="24">
        <f t="shared" si="32"/>
        <v>2.3840675656401134E-2</v>
      </c>
      <c r="AU30" s="21"/>
      <c r="AV30" s="24">
        <f t="shared" si="34"/>
        <v>0.49096622152395919</v>
      </c>
      <c r="AW30" s="24">
        <f t="shared" si="34"/>
        <v>0.5342126957955482</v>
      </c>
      <c r="AX30" s="24">
        <f t="shared" si="34"/>
        <v>0.28841607565011818</v>
      </c>
      <c r="AY30" s="24">
        <f t="shared" si="34"/>
        <v>0.29924559932942163</v>
      </c>
      <c r="AZ30" s="24">
        <f t="shared" si="34"/>
        <v>0.48937500000000012</v>
      </c>
      <c r="BA30" s="24">
        <f t="shared" si="34"/>
        <v>0.5197313182199832</v>
      </c>
      <c r="BB30" s="24">
        <f t="shared" si="34"/>
        <v>0.52057926829268308</v>
      </c>
      <c r="BC30" s="24">
        <f t="shared" si="34"/>
        <v>0.65707434052757807</v>
      </c>
      <c r="BD30" s="24">
        <f t="shared" si="34"/>
        <v>0.66594202898550736</v>
      </c>
      <c r="BE30" s="24">
        <f t="shared" si="34"/>
        <v>0.44905956112852685</v>
      </c>
      <c r="BF30" s="24">
        <f t="shared" si="34"/>
        <v>0.27415730337078648</v>
      </c>
      <c r="BG30" s="24">
        <f t="shared" si="34"/>
        <v>0.3961965134706813</v>
      </c>
      <c r="BH30" s="24">
        <f t="shared" si="34"/>
        <v>0.56290849673202614</v>
      </c>
      <c r="BI30" s="24">
        <f t="shared" si="33"/>
        <v>0.31936758893280648</v>
      </c>
      <c r="BJ30" s="24">
        <f t="shared" si="33"/>
        <v>0.50040749796251016</v>
      </c>
      <c r="BK30" s="24">
        <f t="shared" si="33"/>
        <v>0.554016620498615</v>
      </c>
      <c r="BL30" s="24">
        <f t="shared" si="33"/>
        <v>0.49090262226066872</v>
      </c>
      <c r="BM30" s="24">
        <f t="shared" si="33"/>
        <v>0.45877974228950991</v>
      </c>
      <c r="BN30" s="24">
        <f t="shared" si="33"/>
        <v>0.41789746407317763</v>
      </c>
      <c r="BO30" s="24">
        <f t="shared" si="33"/>
        <v>0.42445945909969063</v>
      </c>
      <c r="BP30" s="24" t="e">
        <f t="shared" si="33"/>
        <v>#DIV/0!</v>
      </c>
      <c r="BQ30" s="24">
        <f t="shared" si="33"/>
        <v>0.49814122070762612</v>
      </c>
      <c r="BR30" s="21"/>
      <c r="BS30" s="35">
        <f t="shared" si="11"/>
        <v>43466</v>
      </c>
      <c r="BT30" s="24">
        <f t="shared" si="15"/>
        <v>8.3853658536585437E-3</v>
      </c>
      <c r="BU30" s="24">
        <f t="shared" si="15"/>
        <v>1.0504065040650393E-3</v>
      </c>
      <c r="BV30" s="24">
        <f t="shared" si="15"/>
        <v>-8.4796747967479688E-4</v>
      </c>
      <c r="BW30" s="24">
        <f t="shared" si="15"/>
        <v>4.511219512195133E-3</v>
      </c>
      <c r="BX30" s="24">
        <f t="shared" si="15"/>
        <v>1.6494308943089469E-3</v>
      </c>
      <c r="BY30" s="24">
        <f t="shared" si="15"/>
        <v>2.6978861788617861E-3</v>
      </c>
      <c r="BZ30" s="24">
        <f t="shared" si="15"/>
        <v>2.5390243902439023E-3</v>
      </c>
      <c r="CA30" s="24">
        <f t="shared" si="15"/>
        <v>2.1856910569105683E-3</v>
      </c>
      <c r="CB30" s="24">
        <f t="shared" si="15"/>
        <v>2.6836314363143693E-3</v>
      </c>
      <c r="CC30" s="24">
        <f t="shared" si="15"/>
        <v>1.7452574525744265E-5</v>
      </c>
      <c r="CD30" s="24">
        <f t="shared" si="15"/>
        <v>2.6780487804878021E-3</v>
      </c>
      <c r="CE30" s="24">
        <f t="shared" si="15"/>
        <v>1.1060162601626048E-3</v>
      </c>
      <c r="CF30" s="24">
        <f t="shared" si="14"/>
        <v>2.8656205962059648E-2</v>
      </c>
    </row>
    <row r="31" spans="1:84" x14ac:dyDescent="0.25">
      <c r="A31" s="31">
        <f>+[1]PAM!A32</f>
        <v>43497</v>
      </c>
      <c r="B31" s="17">
        <f>+[1]PAM!B32</f>
        <v>196.6</v>
      </c>
      <c r="C31" s="17">
        <f>+[1]PAM!C32</f>
        <v>197.4</v>
      </c>
      <c r="D31" s="17">
        <f>+[1]PAM!D32</f>
        <v>167.3</v>
      </c>
      <c r="E31" s="17">
        <f>+[1]PAM!E32</f>
        <v>156</v>
      </c>
      <c r="F31" s="17">
        <f>+[1]PAM!F32</f>
        <v>249.9</v>
      </c>
      <c r="G31" s="17">
        <f>+[1]PAM!G32</f>
        <v>186.4</v>
      </c>
      <c r="H31" s="17">
        <f>+[1]PAM!H32</f>
        <v>205.5</v>
      </c>
      <c r="I31" s="17">
        <f>+[1]PAM!I32</f>
        <v>210.7</v>
      </c>
      <c r="J31" s="17">
        <f>+[1]PAM!J32</f>
        <v>231.4</v>
      </c>
      <c r="K31" s="17">
        <f>+[1]PAM!K32</f>
        <v>188.1</v>
      </c>
      <c r="L31" s="17">
        <f>+[1]PAM!L32</f>
        <v>173.3</v>
      </c>
      <c r="M31" s="17">
        <f>+[1]PAM!M32</f>
        <v>183.2</v>
      </c>
      <c r="N31" s="17">
        <f>+[1]PAM!N32</f>
        <v>198.6</v>
      </c>
      <c r="O31" s="18">
        <f>+[1]PAM!R32</f>
        <v>169.4</v>
      </c>
      <c r="P31" s="19">
        <f>+[1]PAM!S32</f>
        <v>191.6</v>
      </c>
      <c r="Q31" s="20">
        <f>+[1]PAM!T32</f>
        <v>231.4</v>
      </c>
      <c r="R31" s="18">
        <f t="shared" si="4"/>
        <v>196.62790000000004</v>
      </c>
      <c r="S31" s="19">
        <f t="shared" si="5"/>
        <v>185.75300922536246</v>
      </c>
      <c r="T31" s="19">
        <f t="shared" si="6"/>
        <v>178.39907924107141</v>
      </c>
      <c r="U31" s="19">
        <f t="shared" si="7"/>
        <v>176.99722422494591</v>
      </c>
      <c r="V31" s="19"/>
      <c r="W31" s="20">
        <f t="shared" si="8"/>
        <v>191.4333792831824</v>
      </c>
      <c r="X31" s="21"/>
      <c r="Y31" s="41">
        <f t="shared" si="18"/>
        <v>3.5827186512118026E-2</v>
      </c>
      <c r="Z31" s="24">
        <f t="shared" si="18"/>
        <v>6.072004298764111E-2</v>
      </c>
      <c r="AA31" s="24">
        <f t="shared" si="18"/>
        <v>2.3241590214067243E-2</v>
      </c>
      <c r="AB31" s="24">
        <f t="shared" si="19"/>
        <v>6.4516129032257119E-3</v>
      </c>
      <c r="AC31" s="24">
        <f t="shared" si="20"/>
        <v>4.8678136802349892E-2</v>
      </c>
      <c r="AD31" s="24">
        <f t="shared" si="21"/>
        <v>2.9834254143646488E-2</v>
      </c>
      <c r="AE31" s="24">
        <f t="shared" si="22"/>
        <v>3.007518796992481E-2</v>
      </c>
      <c r="AF31" s="24">
        <f t="shared" si="23"/>
        <v>1.6401350699469353E-2</v>
      </c>
      <c r="AG31" s="24">
        <f t="shared" si="24"/>
        <v>6.5245759025662764E-3</v>
      </c>
      <c r="AH31" s="24">
        <f t="shared" si="25"/>
        <v>1.7306652244456489E-2</v>
      </c>
      <c r="AI31" s="24">
        <f t="shared" si="26"/>
        <v>1.8812463256907774E-2</v>
      </c>
      <c r="AJ31" s="24">
        <f t="shared" si="27"/>
        <v>3.9727582292849117E-2</v>
      </c>
      <c r="AK31" s="24">
        <f t="shared" si="28"/>
        <v>3.8159958180867593E-2</v>
      </c>
      <c r="AL31" s="24">
        <f t="shared" si="29"/>
        <v>1.4979029358897611E-2</v>
      </c>
      <c r="AM31" s="24">
        <f t="shared" si="30"/>
        <v>4.0738728951656755E-2</v>
      </c>
      <c r="AN31" s="24">
        <f t="shared" si="17"/>
        <v>3.1194295900178304E-2</v>
      </c>
      <c r="AO31" s="24">
        <f t="shared" si="31"/>
        <v>3.6023910315189811E-2</v>
      </c>
      <c r="AP31" s="24">
        <f t="shared" si="32"/>
        <v>4.0123272552547107E-2</v>
      </c>
      <c r="AQ31" s="24">
        <f t="shared" si="32"/>
        <v>2.421205653025349E-2</v>
      </c>
      <c r="AR31" s="24">
        <f t="shared" si="32"/>
        <v>1.9613515233762646E-2</v>
      </c>
      <c r="AS31" s="24" t="e">
        <f t="shared" si="32"/>
        <v>#DIV/0!</v>
      </c>
      <c r="AT31" s="24">
        <f t="shared" si="32"/>
        <v>1.9747096926876484E-2</v>
      </c>
      <c r="AU31" s="21"/>
      <c r="AV31" s="24">
        <f t="shared" si="34"/>
        <v>0.50882578664620093</v>
      </c>
      <c r="AW31" s="24">
        <f t="shared" si="34"/>
        <v>0.59579628132578821</v>
      </c>
      <c r="AX31" s="24">
        <f t="shared" si="34"/>
        <v>0.29689922480620168</v>
      </c>
      <c r="AY31" s="24">
        <f t="shared" si="34"/>
        <v>0.32203389830508478</v>
      </c>
      <c r="AZ31" s="24">
        <f t="shared" si="34"/>
        <v>0.5117967332123412</v>
      </c>
      <c r="BA31" s="24">
        <f t="shared" si="34"/>
        <v>0.53795379537953791</v>
      </c>
      <c r="BB31" s="24">
        <f t="shared" si="34"/>
        <v>0.53358208955223874</v>
      </c>
      <c r="BC31" s="24">
        <f t="shared" si="34"/>
        <v>0.60962566844919763</v>
      </c>
      <c r="BD31" s="24">
        <f t="shared" si="34"/>
        <v>0.5134074558534989</v>
      </c>
      <c r="BE31" s="24">
        <f t="shared" si="34"/>
        <v>0.44915254237288127</v>
      </c>
      <c r="BF31" s="24">
        <f t="shared" si="34"/>
        <v>0.26036363636363635</v>
      </c>
      <c r="BG31" s="24">
        <f t="shared" si="34"/>
        <v>0.4256809338521399</v>
      </c>
      <c r="BH31" s="24">
        <f t="shared" si="34"/>
        <v>0.58626198083067083</v>
      </c>
      <c r="BI31" s="24">
        <f t="shared" si="33"/>
        <v>0.35195530726256985</v>
      </c>
      <c r="BJ31" s="24">
        <f t="shared" si="33"/>
        <v>0.53035143769968052</v>
      </c>
      <c r="BK31" s="24">
        <f t="shared" si="33"/>
        <v>0.52638522427440648</v>
      </c>
      <c r="BL31" s="24">
        <f t="shared" si="33"/>
        <v>0.50908970902339856</v>
      </c>
      <c r="BM31" s="24">
        <f t="shared" si="33"/>
        <v>0.49559183181650801</v>
      </c>
      <c r="BN31" s="24">
        <f t="shared" si="33"/>
        <v>0.43764249783470732</v>
      </c>
      <c r="BO31" s="24">
        <f t="shared" si="33"/>
        <v>0.44129724011077354</v>
      </c>
      <c r="BP31" s="24" t="e">
        <f t="shared" si="33"/>
        <v>#DIV/0!</v>
      </c>
      <c r="BQ31" s="24">
        <f t="shared" si="33"/>
        <v>0.49063708144492546</v>
      </c>
      <c r="BR31" s="21"/>
      <c r="BS31" s="35">
        <f t="shared" si="11"/>
        <v>43497</v>
      </c>
      <c r="BT31" s="24">
        <f t="shared" si="15"/>
        <v>1.705716543730244E-2</v>
      </c>
      <c r="BU31" s="24">
        <f t="shared" si="15"/>
        <v>7.6080084299262596E-4</v>
      </c>
      <c r="BV31" s="24">
        <f t="shared" si="15"/>
        <v>5.4952581664910428E-4</v>
      </c>
      <c r="BW31" s="24">
        <f t="shared" si="15"/>
        <v>5.298840885142252E-3</v>
      </c>
      <c r="BX31" s="24">
        <f t="shared" si="15"/>
        <v>1.8037934668071671E-3</v>
      </c>
      <c r="BY31" s="24">
        <f t="shared" si="15"/>
        <v>2.5795574288724971E-3</v>
      </c>
      <c r="BZ31" s="24">
        <f t="shared" si="15"/>
        <v>1.8648050579557303E-3</v>
      </c>
      <c r="CA31" s="24">
        <f t="shared" si="15"/>
        <v>2.2602739726027395E-4</v>
      </c>
      <c r="CB31" s="24">
        <f t="shared" si="15"/>
        <v>1.245943097997888E-3</v>
      </c>
      <c r="CC31" s="24">
        <f t="shared" si="15"/>
        <v>2.7144362486828381E-4</v>
      </c>
      <c r="CD31" s="24">
        <f t="shared" si="15"/>
        <v>2.987355110642782E-3</v>
      </c>
      <c r="CE31" s="24">
        <f t="shared" si="15"/>
        <v>1.3769230769230735E-3</v>
      </c>
      <c r="CF31" s="24">
        <f t="shared" si="14"/>
        <v>3.6022181243414123E-2</v>
      </c>
    </row>
    <row r="32" spans="1:84" x14ac:dyDescent="0.25">
      <c r="A32" s="31">
        <f>+[1]PAM!A33</f>
        <v>43525</v>
      </c>
      <c r="B32" s="17">
        <f>+[1]PAM!B33</f>
        <v>205.5</v>
      </c>
      <c r="C32" s="17">
        <f>+[1]PAM!C33</f>
        <v>209</v>
      </c>
      <c r="D32" s="17">
        <f>+[1]PAM!D33</f>
        <v>174</v>
      </c>
      <c r="E32" s="17">
        <f>+[1]PAM!E33</f>
        <v>164.9</v>
      </c>
      <c r="F32" s="17">
        <f>+[1]PAM!F33</f>
        <v>255.3</v>
      </c>
      <c r="G32" s="17">
        <f>+[1]PAM!G33</f>
        <v>193.3</v>
      </c>
      <c r="H32" s="17">
        <f>+[1]PAM!H33</f>
        <v>212.1</v>
      </c>
      <c r="I32" s="17">
        <f>+[1]PAM!I33</f>
        <v>219.1</v>
      </c>
      <c r="J32" s="17">
        <f>+[1]PAM!J33</f>
        <v>241.9</v>
      </c>
      <c r="K32" s="17">
        <f>+[1]PAM!K33</f>
        <v>194.7</v>
      </c>
      <c r="L32" s="17">
        <f>+[1]PAM!L33</f>
        <v>200.9</v>
      </c>
      <c r="M32" s="17">
        <f>+[1]PAM!M33</f>
        <v>191</v>
      </c>
      <c r="N32" s="17">
        <f>+[1]PAM!N33</f>
        <v>204</v>
      </c>
      <c r="O32" s="18">
        <f>+[1]PAM!R33</f>
        <v>176.5</v>
      </c>
      <c r="P32" s="19">
        <f>+[1]PAM!S33</f>
        <v>200.7</v>
      </c>
      <c r="Q32" s="20">
        <f>+[1]PAM!T33</f>
        <v>240.6</v>
      </c>
      <c r="R32" s="18">
        <f t="shared" si="4"/>
        <v>205.51033000000001</v>
      </c>
      <c r="S32" s="19">
        <f t="shared" si="5"/>
        <v>194.91480451017722</v>
      </c>
      <c r="T32" s="19">
        <f t="shared" si="6"/>
        <v>185.87282366071429</v>
      </c>
      <c r="U32" s="19">
        <f t="shared" si="7"/>
        <v>184.37570295602018</v>
      </c>
      <c r="V32" s="19"/>
      <c r="W32" s="20">
        <f t="shared" si="8"/>
        <v>199.71311539976369</v>
      </c>
      <c r="X32" s="21"/>
      <c r="Y32" s="41">
        <f t="shared" si="18"/>
        <v>4.5269582909460926E-2</v>
      </c>
      <c r="Z32" s="24">
        <f t="shared" si="18"/>
        <v>5.8763931104356626E-2</v>
      </c>
      <c r="AA32" s="24">
        <f t="shared" si="18"/>
        <v>4.0047818290495973E-2</v>
      </c>
      <c r="AB32" s="24">
        <f t="shared" si="19"/>
        <v>5.7051282051282071E-2</v>
      </c>
      <c r="AC32" s="24">
        <f t="shared" si="20"/>
        <v>2.1608643457383003E-2</v>
      </c>
      <c r="AD32" s="24">
        <f t="shared" si="21"/>
        <v>3.7017167381974359E-2</v>
      </c>
      <c r="AE32" s="24">
        <f t="shared" si="22"/>
        <v>3.2116788321167933E-2</v>
      </c>
      <c r="AF32" s="24">
        <f t="shared" si="23"/>
        <v>3.9867109634551534E-2</v>
      </c>
      <c r="AG32" s="24">
        <f t="shared" si="24"/>
        <v>4.5375972342264426E-2</v>
      </c>
      <c r="AH32" s="24">
        <f t="shared" si="25"/>
        <v>3.5087719298245501E-2</v>
      </c>
      <c r="AI32" s="24">
        <f t="shared" si="26"/>
        <v>0.15926139642238879</v>
      </c>
      <c r="AJ32" s="24">
        <f t="shared" si="27"/>
        <v>4.2576419213973926E-2</v>
      </c>
      <c r="AK32" s="24">
        <f t="shared" si="28"/>
        <v>2.7190332326284095E-2</v>
      </c>
      <c r="AL32" s="24">
        <f t="shared" si="29"/>
        <v>4.1912632821723639E-2</v>
      </c>
      <c r="AM32" s="24">
        <f t="shared" si="30"/>
        <v>4.749478079331948E-2</v>
      </c>
      <c r="AN32" s="24">
        <f t="shared" si="17"/>
        <v>3.9757994814174635E-2</v>
      </c>
      <c r="AO32" s="24">
        <f t="shared" si="31"/>
        <v>4.5173802903860416E-2</v>
      </c>
      <c r="AP32" s="24">
        <f t="shared" si="32"/>
        <v>4.9322459555416032E-2</v>
      </c>
      <c r="AQ32" s="24">
        <f t="shared" si="32"/>
        <v>4.1893402429188376E-2</v>
      </c>
      <c r="AR32" s="24">
        <f t="shared" si="32"/>
        <v>4.1686974264053767E-2</v>
      </c>
      <c r="AS32" s="24" t="e">
        <f t="shared" si="32"/>
        <v>#DIV/0!</v>
      </c>
      <c r="AT32" s="24">
        <f t="shared" si="32"/>
        <v>4.3251266563775648E-2</v>
      </c>
      <c r="AU32" s="21"/>
      <c r="AV32" s="24">
        <f t="shared" si="34"/>
        <v>0.54743975903614439</v>
      </c>
      <c r="AW32" s="24">
        <f t="shared" si="34"/>
        <v>0.64696611505122137</v>
      </c>
      <c r="AX32" s="24">
        <f t="shared" si="34"/>
        <v>0.33949191685912239</v>
      </c>
      <c r="AY32" s="24">
        <f t="shared" si="34"/>
        <v>0.35720164609053495</v>
      </c>
      <c r="AZ32" s="24">
        <f t="shared" si="34"/>
        <v>0.56146788990825702</v>
      </c>
      <c r="BA32" s="24">
        <f t="shared" si="34"/>
        <v>0.52685624012638255</v>
      </c>
      <c r="BB32" s="24">
        <f t="shared" si="34"/>
        <v>0.56185567010309256</v>
      </c>
      <c r="BC32" s="24">
        <f t="shared" si="34"/>
        <v>0.64366091522880708</v>
      </c>
      <c r="BD32" s="24">
        <f t="shared" si="34"/>
        <v>0.5339251743817377</v>
      </c>
      <c r="BE32" s="24">
        <f t="shared" si="34"/>
        <v>0.49195402298850577</v>
      </c>
      <c r="BF32" s="24">
        <f t="shared" si="34"/>
        <v>0.32258064516129026</v>
      </c>
      <c r="BG32" s="24">
        <f t="shared" si="34"/>
        <v>0.46472392638036797</v>
      </c>
      <c r="BH32" s="24">
        <f t="shared" si="34"/>
        <v>0.60629921259842523</v>
      </c>
      <c r="BI32" s="24">
        <f t="shared" si="33"/>
        <v>0.39636075949367089</v>
      </c>
      <c r="BJ32" s="24">
        <f t="shared" si="33"/>
        <v>0.56308411214953247</v>
      </c>
      <c r="BK32" s="24">
        <f t="shared" si="33"/>
        <v>0.57667103538663178</v>
      </c>
      <c r="BL32" s="24">
        <f t="shared" si="33"/>
        <v>0.54712191069211502</v>
      </c>
      <c r="BM32" s="24">
        <f t="shared" si="33"/>
        <v>0.53446871625521664</v>
      </c>
      <c r="BN32" s="24">
        <f t="shared" si="33"/>
        <v>0.4656572759210631</v>
      </c>
      <c r="BO32" s="24">
        <f t="shared" si="33"/>
        <v>0.46593983738346045</v>
      </c>
      <c r="BP32" s="24" t="e">
        <f t="shared" si="33"/>
        <v>#DIV/0!</v>
      </c>
      <c r="BQ32" s="24">
        <f t="shared" si="33"/>
        <v>0.51810890099944529</v>
      </c>
      <c r="BR32" s="21"/>
      <c r="BS32" s="35">
        <f t="shared" si="11"/>
        <v>43525</v>
      </c>
      <c r="BT32" s="24">
        <f t="shared" si="15"/>
        <v>1.6904374364191243E-2</v>
      </c>
      <c r="BU32" s="24">
        <f t="shared" si="15"/>
        <v>1.2950152594099673E-3</v>
      </c>
      <c r="BV32" s="24">
        <f t="shared" si="15"/>
        <v>4.7216174974567685E-3</v>
      </c>
      <c r="BW32" s="24">
        <f t="shared" si="15"/>
        <v>2.3813835198372357E-3</v>
      </c>
      <c r="BX32" s="24">
        <f t="shared" si="15"/>
        <v>2.2251271617497476E-3</v>
      </c>
      <c r="BY32" s="24">
        <f t="shared" si="15"/>
        <v>2.7393692777212594E-3</v>
      </c>
      <c r="BZ32" s="24">
        <f t="shared" si="15"/>
        <v>4.4478128179043768E-3</v>
      </c>
      <c r="CA32" s="24">
        <f t="shared" si="15"/>
        <v>1.5274669379450663E-3</v>
      </c>
      <c r="CB32" s="24">
        <f t="shared" si="15"/>
        <v>2.480874872838248E-3</v>
      </c>
      <c r="CC32" s="24">
        <f t="shared" si="15"/>
        <v>2.2602238046795522E-3</v>
      </c>
      <c r="CD32" s="24">
        <f t="shared" si="15"/>
        <v>3.2136317395727409E-3</v>
      </c>
      <c r="CE32" s="24">
        <f t="shared" si="15"/>
        <v>9.8331637843336833E-4</v>
      </c>
      <c r="CF32" s="24">
        <f t="shared" si="14"/>
        <v>4.5180213631739567E-2</v>
      </c>
    </row>
    <row r="33" spans="1:84" x14ac:dyDescent="0.25">
      <c r="A33" s="31">
        <f>+[1]PAM!A34</f>
        <v>43556</v>
      </c>
      <c r="B33" s="17">
        <f>+[1]PAM!B34</f>
        <v>213</v>
      </c>
      <c r="C33" s="17">
        <f>+[1]PAM!C34</f>
        <v>215</v>
      </c>
      <c r="D33" s="17">
        <f>+[1]PAM!D34</f>
        <v>175.8</v>
      </c>
      <c r="E33" s="17">
        <f>+[1]PAM!E34</f>
        <v>176.4</v>
      </c>
      <c r="F33" s="17">
        <f>+[1]PAM!F34</f>
        <v>262.89999999999998</v>
      </c>
      <c r="G33" s="17">
        <f>+[1]PAM!G34</f>
        <v>202.2</v>
      </c>
      <c r="H33" s="17">
        <f>+[1]PAM!H34</f>
        <v>220.2</v>
      </c>
      <c r="I33" s="17">
        <f>+[1]PAM!I34</f>
        <v>230.1</v>
      </c>
      <c r="J33" s="17">
        <f>+[1]PAM!J34</f>
        <v>249.6</v>
      </c>
      <c r="K33" s="17">
        <f>+[1]PAM!K34</f>
        <v>199.4</v>
      </c>
      <c r="L33" s="17">
        <f>+[1]PAM!L34</f>
        <v>203.6</v>
      </c>
      <c r="M33" s="17">
        <f>+[1]PAM!M34</f>
        <v>199.1</v>
      </c>
      <c r="N33" s="17">
        <f>+[1]PAM!N34</f>
        <v>210.7</v>
      </c>
      <c r="O33" s="18">
        <f>+[1]PAM!R34</f>
        <v>181.4</v>
      </c>
      <c r="P33" s="19">
        <f>+[1]PAM!S34</f>
        <v>208.4</v>
      </c>
      <c r="Q33" s="20">
        <f>+[1]PAM!T34</f>
        <v>249.1</v>
      </c>
      <c r="R33" s="18">
        <f t="shared" si="4"/>
        <v>213.0334</v>
      </c>
      <c r="S33" s="19">
        <f t="shared" si="5"/>
        <v>201.93545174989021</v>
      </c>
      <c r="T33" s="19">
        <f t="shared" si="6"/>
        <v>194.26289062499998</v>
      </c>
      <c r="U33" s="19">
        <f t="shared" si="7"/>
        <v>192.85046863734678</v>
      </c>
      <c r="V33" s="19"/>
      <c r="W33" s="20">
        <f t="shared" si="8"/>
        <v>208.41860968885385</v>
      </c>
      <c r="X33" s="21"/>
      <c r="Y33" s="41">
        <f t="shared" si="18"/>
        <v>3.649635036496357E-2</v>
      </c>
      <c r="Z33" s="24">
        <f t="shared" si="18"/>
        <v>2.8708133971291794E-2</v>
      </c>
      <c r="AA33" s="24">
        <f t="shared" si="18"/>
        <v>1.0344827586207028E-2</v>
      </c>
      <c r="AB33" s="24">
        <f t="shared" si="19"/>
        <v>6.973923590054576E-2</v>
      </c>
      <c r="AC33" s="24">
        <f t="shared" si="20"/>
        <v>2.9768899334116528E-2</v>
      </c>
      <c r="AD33" s="24">
        <f t="shared" si="21"/>
        <v>4.6042421107087339E-2</v>
      </c>
      <c r="AE33" s="24">
        <f t="shared" si="22"/>
        <v>3.8189533239038065E-2</v>
      </c>
      <c r="AF33" s="24">
        <f t="shared" si="23"/>
        <v>5.0205385668644409E-2</v>
      </c>
      <c r="AG33" s="24">
        <f t="shared" si="24"/>
        <v>3.1831335262505034E-2</v>
      </c>
      <c r="AH33" s="24">
        <f t="shared" si="25"/>
        <v>2.4139702105803851E-2</v>
      </c>
      <c r="AI33" s="24">
        <f t="shared" si="26"/>
        <v>1.3439522150323402E-2</v>
      </c>
      <c r="AJ33" s="24">
        <f t="shared" si="27"/>
        <v>4.2408376963350758E-2</v>
      </c>
      <c r="AK33" s="24">
        <f t="shared" si="28"/>
        <v>3.2843137254901844E-2</v>
      </c>
      <c r="AL33" s="24">
        <f t="shared" si="29"/>
        <v>2.7762039660056637E-2</v>
      </c>
      <c r="AM33" s="24">
        <f t="shared" si="30"/>
        <v>3.8365719980069768E-2</v>
      </c>
      <c r="AN33" s="24">
        <f t="shared" si="17"/>
        <v>3.5328345802161154E-2</v>
      </c>
      <c r="AO33" s="24">
        <f t="shared" si="31"/>
        <v>3.6606773002602733E-2</v>
      </c>
      <c r="AP33" s="24">
        <f t="shared" si="32"/>
        <v>3.6019055901658881E-2</v>
      </c>
      <c r="AQ33" s="24">
        <f t="shared" si="32"/>
        <v>4.5138750243556958E-2</v>
      </c>
      <c r="AR33" s="24">
        <f t="shared" si="32"/>
        <v>4.5964655567160673E-2</v>
      </c>
      <c r="AS33" s="24" t="e">
        <f t="shared" si="32"/>
        <v>#DIV/0!</v>
      </c>
      <c r="AT33" s="24">
        <f t="shared" si="32"/>
        <v>4.3589997941118952E-2</v>
      </c>
      <c r="AU33" s="21"/>
      <c r="AV33" s="24">
        <f t="shared" si="34"/>
        <v>0.55929721815519762</v>
      </c>
      <c r="AW33" s="24">
        <f t="shared" si="34"/>
        <v>0.6731517509727627</v>
      </c>
      <c r="AX33" s="24">
        <f t="shared" si="34"/>
        <v>0.33383915022761768</v>
      </c>
      <c r="AY33" s="24">
        <f t="shared" si="34"/>
        <v>0.3792025019546521</v>
      </c>
      <c r="AZ33" s="24">
        <f t="shared" si="34"/>
        <v>0.48029279279279269</v>
      </c>
      <c r="BA33" s="24">
        <f t="shared" si="34"/>
        <v>0.577223088923557</v>
      </c>
      <c r="BB33" s="24">
        <f t="shared" si="34"/>
        <v>0.58989169675090247</v>
      </c>
      <c r="BC33" s="24">
        <f t="shared" si="34"/>
        <v>0.67345454545454531</v>
      </c>
      <c r="BD33" s="24">
        <f t="shared" si="34"/>
        <v>0.56293049467752043</v>
      </c>
      <c r="BE33" s="24">
        <f t="shared" si="34"/>
        <v>0.50377073906485692</v>
      </c>
      <c r="BF33" s="24">
        <f t="shared" si="34"/>
        <v>0.33595800524934383</v>
      </c>
      <c r="BG33" s="24">
        <f t="shared" si="34"/>
        <v>0.48471290082028329</v>
      </c>
      <c r="BH33" s="24">
        <f t="shared" si="34"/>
        <v>0.62577160493827155</v>
      </c>
      <c r="BI33" s="24">
        <f t="shared" si="33"/>
        <v>0.40402476780185781</v>
      </c>
      <c r="BJ33" s="24">
        <f t="shared" si="33"/>
        <v>0.58962623951182325</v>
      </c>
      <c r="BK33" s="24">
        <f t="shared" si="33"/>
        <v>0.54912935323383061</v>
      </c>
      <c r="BL33" s="24">
        <f t="shared" si="33"/>
        <v>0.55923638672514708</v>
      </c>
      <c r="BM33" s="24">
        <f t="shared" si="33"/>
        <v>0.55658599234562045</v>
      </c>
      <c r="BN33" s="24">
        <f t="shared" si="33"/>
        <v>0.48868187040197975</v>
      </c>
      <c r="BO33" s="24">
        <f t="shared" si="33"/>
        <v>0.48988252043422564</v>
      </c>
      <c r="BP33" s="24" t="e">
        <f t="shared" si="33"/>
        <v>#DIV/0!</v>
      </c>
      <c r="BQ33" s="24">
        <f t="shared" si="33"/>
        <v>0.54406498803380288</v>
      </c>
      <c r="BR33" s="21"/>
      <c r="BS33" s="35">
        <f t="shared" si="11"/>
        <v>43556</v>
      </c>
      <c r="BT33" s="24">
        <f t="shared" si="15"/>
        <v>8.3649635036496337E-3</v>
      </c>
      <c r="BU33" s="24">
        <f t="shared" si="15"/>
        <v>3.3284671532846923E-4</v>
      </c>
      <c r="BV33" s="24">
        <f t="shared" si="15"/>
        <v>5.8367396593673971E-3</v>
      </c>
      <c r="BW33" s="24">
        <f t="shared" si="15"/>
        <v>3.2064233576642193E-3</v>
      </c>
      <c r="BX33" s="24">
        <f t="shared" si="15"/>
        <v>2.7457907542579002E-3</v>
      </c>
      <c r="BY33" s="24">
        <f t="shared" si="15"/>
        <v>3.2163503649635015E-3</v>
      </c>
      <c r="BZ33" s="24">
        <f t="shared" si="15"/>
        <v>5.5722627737226273E-3</v>
      </c>
      <c r="CA33" s="24">
        <f t="shared" si="15"/>
        <v>1.0716301703163002E-3</v>
      </c>
      <c r="CB33" s="24">
        <f t="shared" si="15"/>
        <v>1.6901703163017092E-3</v>
      </c>
      <c r="CC33" s="24">
        <f t="shared" si="15"/>
        <v>2.1153284671532758E-4</v>
      </c>
      <c r="CD33" s="24">
        <f t="shared" si="15"/>
        <v>3.1927007299270053E-3</v>
      </c>
      <c r="CE33" s="24">
        <f t="shared" si="15"/>
        <v>1.1672019464720174E-3</v>
      </c>
      <c r="CF33" s="24">
        <f t="shared" si="14"/>
        <v>3.6608613138686116E-2</v>
      </c>
    </row>
    <row r="34" spans="1:84" x14ac:dyDescent="0.25">
      <c r="A34" s="31">
        <f>+[1]PAM!A35</f>
        <v>43586</v>
      </c>
      <c r="B34" s="17">
        <f>+[1]PAM!B35</f>
        <v>219.3</v>
      </c>
      <c r="C34" s="17">
        <f>+[1]PAM!C35</f>
        <v>219.7</v>
      </c>
      <c r="D34" s="17">
        <f>+[1]PAM!D35</f>
        <v>179.9</v>
      </c>
      <c r="E34" s="17">
        <f>+[1]PAM!E35</f>
        <v>183.9</v>
      </c>
      <c r="F34" s="17">
        <f>+[1]PAM!F35</f>
        <v>270.3</v>
      </c>
      <c r="G34" s="17">
        <f>+[1]PAM!G35</f>
        <v>208.4</v>
      </c>
      <c r="H34" s="17">
        <f>+[1]PAM!H35</f>
        <v>231</v>
      </c>
      <c r="I34" s="17">
        <f>+[1]PAM!I35</f>
        <v>239.6</v>
      </c>
      <c r="J34" s="17">
        <f>+[1]PAM!J35</f>
        <v>255.6</v>
      </c>
      <c r="K34" s="17">
        <f>+[1]PAM!K35</f>
        <v>203.1</v>
      </c>
      <c r="L34" s="17">
        <f>+[1]PAM!L35</f>
        <v>209</v>
      </c>
      <c r="M34" s="17">
        <f>+[1]PAM!M35</f>
        <v>203.6</v>
      </c>
      <c r="N34" s="17">
        <f>+[1]PAM!N35</f>
        <v>216.7</v>
      </c>
      <c r="O34" s="18">
        <f>+[1]PAM!R35</f>
        <v>182.2</v>
      </c>
      <c r="P34" s="19">
        <f>+[1]PAM!S35</f>
        <v>215.1</v>
      </c>
      <c r="Q34" s="20">
        <f>+[1]PAM!T35</f>
        <v>257.5</v>
      </c>
      <c r="R34" s="18">
        <f t="shared" si="4"/>
        <v>219.33416</v>
      </c>
      <c r="S34" s="19">
        <f t="shared" si="5"/>
        <v>207.10518377507688</v>
      </c>
      <c r="T34" s="19">
        <f t="shared" si="6"/>
        <v>199.92154017857143</v>
      </c>
      <c r="U34" s="19">
        <f t="shared" si="7"/>
        <v>198.84744051910602</v>
      </c>
      <c r="V34" s="19"/>
      <c r="W34" s="20">
        <f t="shared" si="8"/>
        <v>215.88676644348166</v>
      </c>
      <c r="X34" s="21"/>
      <c r="Y34" s="41">
        <f t="shared" si="18"/>
        <v>2.9577464788732355E-2</v>
      </c>
      <c r="Z34" s="24">
        <f t="shared" si="18"/>
        <v>2.1860465116279038E-2</v>
      </c>
      <c r="AA34" s="24">
        <f t="shared" si="18"/>
        <v>2.3321956769055685E-2</v>
      </c>
      <c r="AB34" s="24">
        <f t="shared" si="19"/>
        <v>4.2517006802721191E-2</v>
      </c>
      <c r="AC34" s="24">
        <f t="shared" si="20"/>
        <v>2.8147584632940426E-2</v>
      </c>
      <c r="AD34" s="24">
        <f t="shared" si="21"/>
        <v>3.0662710187932873E-2</v>
      </c>
      <c r="AE34" s="24">
        <f t="shared" si="22"/>
        <v>4.9046321525885617E-2</v>
      </c>
      <c r="AF34" s="24">
        <f t="shared" si="23"/>
        <v>4.1286397218600612E-2</v>
      </c>
      <c r="AG34" s="24">
        <f t="shared" si="24"/>
        <v>2.4038461538461453E-2</v>
      </c>
      <c r="AH34" s="24">
        <f t="shared" si="25"/>
        <v>1.8555667001002973E-2</v>
      </c>
      <c r="AI34" s="24">
        <f t="shared" si="26"/>
        <v>2.6522593320235766E-2</v>
      </c>
      <c r="AJ34" s="24">
        <f t="shared" si="27"/>
        <v>2.2601707684580585E-2</v>
      </c>
      <c r="AK34" s="24">
        <f t="shared" si="28"/>
        <v>2.8476506881822461E-2</v>
      </c>
      <c r="AL34" s="24">
        <f t="shared" si="29"/>
        <v>4.4101433296581671E-3</v>
      </c>
      <c r="AM34" s="24">
        <f t="shared" si="30"/>
        <v>3.2149712092130356E-2</v>
      </c>
      <c r="AN34" s="24">
        <f t="shared" si="17"/>
        <v>3.3721397029305544E-2</v>
      </c>
      <c r="AO34" s="24">
        <f t="shared" si="31"/>
        <v>2.9576395062933747E-2</v>
      </c>
      <c r="AP34" s="24">
        <f t="shared" ref="AP34" si="35">+S34/S33-1</f>
        <v>2.5600913462137997E-2</v>
      </c>
      <c r="AQ34" s="24">
        <f t="shared" si="32"/>
        <v>2.9128824014539978E-2</v>
      </c>
      <c r="AR34" s="24">
        <f t="shared" si="32"/>
        <v>3.1096485915398375E-2</v>
      </c>
      <c r="AS34" s="24" t="e">
        <f t="shared" si="32"/>
        <v>#DIV/0!</v>
      </c>
      <c r="AT34" s="24">
        <f t="shared" si="32"/>
        <v>3.583248523621263E-2</v>
      </c>
      <c r="AU34" s="21"/>
      <c r="AV34" s="24">
        <f t="shared" si="34"/>
        <v>0.56979241231209765</v>
      </c>
      <c r="AW34" s="24">
        <f t="shared" si="34"/>
        <v>0.66061980347694615</v>
      </c>
      <c r="AX34" s="24">
        <f t="shared" si="34"/>
        <v>0.34353995519044056</v>
      </c>
      <c r="AY34" s="24">
        <f t="shared" si="34"/>
        <v>0.40488922841864006</v>
      </c>
      <c r="AZ34" s="24">
        <f t="shared" si="34"/>
        <v>0.53579545454545463</v>
      </c>
      <c r="BA34" s="24">
        <f t="shared" si="34"/>
        <v>0.59327217125382248</v>
      </c>
      <c r="BB34" s="24">
        <f t="shared" si="34"/>
        <v>0.63597733711048177</v>
      </c>
      <c r="BC34" s="24">
        <f t="shared" si="34"/>
        <v>0.71510379384395151</v>
      </c>
      <c r="BD34" s="24">
        <f t="shared" si="34"/>
        <v>0.52505966587112174</v>
      </c>
      <c r="BE34" s="24">
        <f t="shared" si="34"/>
        <v>0.47924253459577559</v>
      </c>
      <c r="BF34" s="24">
        <f t="shared" si="34"/>
        <v>0.34491634491634482</v>
      </c>
      <c r="BG34" s="24">
        <f t="shared" si="34"/>
        <v>0.47109826589595372</v>
      </c>
      <c r="BH34" s="24">
        <f t="shared" si="34"/>
        <v>0.63300678221552387</v>
      </c>
      <c r="BI34" s="24">
        <f t="shared" si="33"/>
        <v>0.38030303030303014</v>
      </c>
      <c r="BJ34" s="24">
        <f t="shared" si="33"/>
        <v>0.59451445515196433</v>
      </c>
      <c r="BK34" s="24">
        <f t="shared" si="33"/>
        <v>0.59541511771995048</v>
      </c>
      <c r="BL34" s="24">
        <f t="shared" si="33"/>
        <v>0.57043645892448214</v>
      </c>
      <c r="BM34" s="24">
        <f t="shared" si="33"/>
        <v>0.55342644378999539</v>
      </c>
      <c r="BN34" s="24">
        <f t="shared" si="33"/>
        <v>0.49109735226349516</v>
      </c>
      <c r="BO34" s="24">
        <f t="shared" si="33"/>
        <v>0.49718261843859546</v>
      </c>
      <c r="BP34" s="24" t="e">
        <f t="shared" si="33"/>
        <v>#DIV/0!</v>
      </c>
      <c r="BQ34" s="24">
        <f t="shared" si="33"/>
        <v>0.56158216684227713</v>
      </c>
      <c r="BR34" s="21"/>
      <c r="BS34" s="35">
        <f t="shared" si="11"/>
        <v>43586</v>
      </c>
      <c r="BT34" s="24">
        <f t="shared" si="15"/>
        <v>6.3218309859154765E-3</v>
      </c>
      <c r="BU34" s="24">
        <f t="shared" si="15"/>
        <v>7.3145539906103183E-4</v>
      </c>
      <c r="BV34" s="24">
        <f t="shared" si="15"/>
        <v>3.672535211267606E-3</v>
      </c>
      <c r="BW34" s="24">
        <f t="shared" si="15"/>
        <v>3.0121126760563515E-3</v>
      </c>
      <c r="BX34" s="24">
        <f t="shared" si="15"/>
        <v>1.8454460093896765E-3</v>
      </c>
      <c r="BY34" s="24">
        <f t="shared" si="15"/>
        <v>4.1374647887323984E-3</v>
      </c>
      <c r="BZ34" s="24">
        <f t="shared" si="15"/>
        <v>4.6429577464788731E-3</v>
      </c>
      <c r="CA34" s="24">
        <f t="shared" si="15"/>
        <v>8.0563380281690143E-4</v>
      </c>
      <c r="CB34" s="24">
        <f t="shared" si="15"/>
        <v>1.2837089201877894E-3</v>
      </c>
      <c r="CC34" s="24">
        <f t="shared" si="15"/>
        <v>4.0816901408450743E-4</v>
      </c>
      <c r="CD34" s="24">
        <f t="shared" si="15"/>
        <v>1.7112676056338029E-3</v>
      </c>
      <c r="CE34" s="24">
        <f t="shared" si="15"/>
        <v>1.008450704225352E-3</v>
      </c>
      <c r="CF34" s="24">
        <f t="shared" si="14"/>
        <v>2.9581032863849763E-2</v>
      </c>
    </row>
    <row r="35" spans="1:84" x14ac:dyDescent="0.25">
      <c r="A35" s="31">
        <f>+[1]PAM!A36</f>
        <v>43617</v>
      </c>
      <c r="B35" s="17">
        <f>+[1]PAM!B36</f>
        <v>225.5</v>
      </c>
      <c r="C35" s="17">
        <f>+[1]PAM!C36</f>
        <v>225</v>
      </c>
      <c r="D35" s="17">
        <f>+[1]PAM!D36</f>
        <v>184.6</v>
      </c>
      <c r="E35" s="17">
        <f>+[1]PAM!E36</f>
        <v>188.2</v>
      </c>
      <c r="F35" s="17">
        <f>+[1]PAM!F36</f>
        <v>277.39999999999998</v>
      </c>
      <c r="G35" s="17">
        <f>+[1]PAM!G36</f>
        <v>216</v>
      </c>
      <c r="H35" s="17">
        <f>+[1]PAM!H36</f>
        <v>240</v>
      </c>
      <c r="I35" s="17">
        <f>+[1]PAM!I36</f>
        <v>242.7</v>
      </c>
      <c r="J35" s="17">
        <f>+[1]PAM!J36</f>
        <v>272.5</v>
      </c>
      <c r="K35" s="17">
        <f>+[1]PAM!K36</f>
        <v>211.9</v>
      </c>
      <c r="L35" s="17">
        <f>+[1]PAM!L36</f>
        <v>213.4</v>
      </c>
      <c r="M35" s="17">
        <f>+[1]PAM!M36</f>
        <v>209.2</v>
      </c>
      <c r="N35" s="17">
        <f>+[1]PAM!N36</f>
        <v>222.3</v>
      </c>
      <c r="O35" s="18">
        <f>+[1]PAM!R36</f>
        <v>186.6</v>
      </c>
      <c r="P35" s="19">
        <f>+[1]PAM!S36</f>
        <v>221.1</v>
      </c>
      <c r="Q35" s="20">
        <f>+[1]PAM!T36</f>
        <v>265.2</v>
      </c>
      <c r="R35" s="18">
        <f t="shared" si="4"/>
        <v>225.49279999999999</v>
      </c>
      <c r="S35" s="19">
        <f t="shared" si="5"/>
        <v>212.8626592473276</v>
      </c>
      <c r="T35" s="19">
        <f t="shared" si="6"/>
        <v>206.15683593749998</v>
      </c>
      <c r="U35" s="19">
        <f t="shared" si="7"/>
        <v>205.26824080749822</v>
      </c>
      <c r="V35" s="19"/>
      <c r="W35" s="20">
        <f t="shared" si="8"/>
        <v>222.56738873572266</v>
      </c>
      <c r="X35" s="21"/>
      <c r="Y35" s="41">
        <f t="shared" si="18"/>
        <v>2.8271773825809365E-2</v>
      </c>
      <c r="Z35" s="24">
        <f t="shared" si="18"/>
        <v>2.4123805188893899E-2</v>
      </c>
      <c r="AA35" s="24">
        <f t="shared" si="18"/>
        <v>2.6125625347415138E-2</v>
      </c>
      <c r="AB35" s="24">
        <f t="shared" si="19"/>
        <v>2.3382272974442619E-2</v>
      </c>
      <c r="AC35" s="24">
        <f t="shared" si="20"/>
        <v>2.6267110617831824E-2</v>
      </c>
      <c r="AD35" s="24">
        <f t="shared" si="21"/>
        <v>3.6468330134356908E-2</v>
      </c>
      <c r="AE35" s="24">
        <f t="shared" si="22"/>
        <v>3.8961038961038863E-2</v>
      </c>
      <c r="AF35" s="24">
        <f t="shared" si="23"/>
        <v>1.2938230383973348E-2</v>
      </c>
      <c r="AG35" s="24">
        <f t="shared" si="24"/>
        <v>6.6118935837245818E-2</v>
      </c>
      <c r="AH35" s="24">
        <f t="shared" si="25"/>
        <v>4.3328409650418509E-2</v>
      </c>
      <c r="AI35" s="24">
        <f t="shared" si="26"/>
        <v>2.1052631578947434E-2</v>
      </c>
      <c r="AJ35" s="24">
        <f t="shared" si="27"/>
        <v>2.7504911591355485E-2</v>
      </c>
      <c r="AK35" s="24">
        <f t="shared" si="28"/>
        <v>2.5842178126442183E-2</v>
      </c>
      <c r="AL35" s="24">
        <f t="shared" si="29"/>
        <v>2.4149286498353462E-2</v>
      </c>
      <c r="AM35" s="24">
        <f t="shared" si="30"/>
        <v>2.7894002789400352E-2</v>
      </c>
      <c r="AN35" s="24">
        <f t="shared" si="17"/>
        <v>2.9902912621359246E-2</v>
      </c>
      <c r="AO35" s="24">
        <f t="shared" si="31"/>
        <v>2.8078799946164246E-2</v>
      </c>
      <c r="AP35" s="24">
        <f t="shared" si="32"/>
        <v>2.7799765159444378E-2</v>
      </c>
      <c r="AQ35" s="24">
        <f t="shared" si="32"/>
        <v>3.1188714099336767E-2</v>
      </c>
      <c r="AR35" s="24">
        <f t="shared" si="32"/>
        <v>3.2290082646425855E-2</v>
      </c>
      <c r="AS35" s="24" t="e">
        <f t="shared" si="32"/>
        <v>#DIV/0!</v>
      </c>
      <c r="AT35" s="24">
        <f t="shared" si="32"/>
        <v>3.0945029203492069E-2</v>
      </c>
      <c r="AU35" s="21"/>
      <c r="AV35" s="24">
        <f t="shared" si="34"/>
        <v>0.55732044198895014</v>
      </c>
      <c r="AW35" s="24">
        <f t="shared" si="34"/>
        <v>0.60714285714285721</v>
      </c>
      <c r="AX35" s="24">
        <f t="shared" si="34"/>
        <v>0.36943620178041536</v>
      </c>
      <c r="AY35" s="24">
        <f t="shared" si="34"/>
        <v>0.40973782771535583</v>
      </c>
      <c r="AZ35" s="24">
        <f t="shared" si="34"/>
        <v>0.54972067039106132</v>
      </c>
      <c r="BA35" s="24">
        <f t="shared" si="34"/>
        <v>0.58473954512105641</v>
      </c>
      <c r="BB35" s="24">
        <f t="shared" si="34"/>
        <v>0.63710777626193726</v>
      </c>
      <c r="BC35" s="24">
        <f t="shared" si="34"/>
        <v>0.64097363083164294</v>
      </c>
      <c r="BD35" s="24">
        <f t="shared" si="34"/>
        <v>0.62009512485136753</v>
      </c>
      <c r="BE35" s="24">
        <f t="shared" si="34"/>
        <v>0.49752650176678448</v>
      </c>
      <c r="BF35" s="24">
        <f t="shared" si="34"/>
        <v>0.35320228281547261</v>
      </c>
      <c r="BG35" s="24">
        <f t="shared" si="34"/>
        <v>0.48053786270346754</v>
      </c>
      <c r="BH35" s="24">
        <f t="shared" si="34"/>
        <v>0.62144420131291045</v>
      </c>
      <c r="BI35" s="24">
        <f t="shared" si="33"/>
        <v>0.36403508771929816</v>
      </c>
      <c r="BJ35" s="24">
        <f t="shared" si="33"/>
        <v>0.57590876692801118</v>
      </c>
      <c r="BK35" s="24">
        <f t="shared" si="33"/>
        <v>0.59951749095295526</v>
      </c>
      <c r="BL35" s="24">
        <f t="shared" si="33"/>
        <v>0.55688429266934736</v>
      </c>
      <c r="BM35" s="24">
        <f t="shared" si="33"/>
        <v>0.53648320124471227</v>
      </c>
      <c r="BN35" s="24">
        <f t="shared" si="33"/>
        <v>0.49641342520019904</v>
      </c>
      <c r="BO35" s="24">
        <f t="shared" si="33"/>
        <v>0.50120378059872661</v>
      </c>
      <c r="BP35" s="24" t="e">
        <f t="shared" si="33"/>
        <v>#DIV/0!</v>
      </c>
      <c r="BQ35" s="24">
        <f t="shared" si="33"/>
        <v>0.55591092050627333</v>
      </c>
      <c r="BR35" s="21"/>
      <c r="BS35" s="35">
        <f t="shared" si="11"/>
        <v>43617</v>
      </c>
      <c r="BT35" s="24">
        <f t="shared" si="15"/>
        <v>6.9240766073871548E-3</v>
      </c>
      <c r="BU35" s="24">
        <f t="shared" si="15"/>
        <v>8.1440948472412021E-4</v>
      </c>
      <c r="BV35" s="24">
        <f t="shared" si="15"/>
        <v>2.045098039215678E-3</v>
      </c>
      <c r="BW35" s="24">
        <f t="shared" si="15"/>
        <v>2.8069767441860328E-3</v>
      </c>
      <c r="BX35" s="24">
        <f t="shared" si="15"/>
        <v>2.1971728226174172E-3</v>
      </c>
      <c r="BY35" s="24">
        <f t="shared" si="15"/>
        <v>3.3488372093023258E-3</v>
      </c>
      <c r="BZ35" s="24">
        <f t="shared" si="15"/>
        <v>1.4715458276333762E-3</v>
      </c>
      <c r="CA35" s="24">
        <f t="shared" si="15"/>
        <v>2.2040127678978577E-3</v>
      </c>
      <c r="CB35" s="24">
        <f t="shared" si="15"/>
        <v>2.9654354765161913E-3</v>
      </c>
      <c r="CC35" s="24">
        <f t="shared" si="15"/>
        <v>3.2302781577747415E-4</v>
      </c>
      <c r="CD35" s="24">
        <f t="shared" si="15"/>
        <v>2.0683994528043754E-3</v>
      </c>
      <c r="CE35" s="24">
        <f t="shared" si="15"/>
        <v>9.1418148654811128E-4</v>
      </c>
      <c r="CF35" s="24">
        <f t="shared" si="14"/>
        <v>2.8083173734610115E-2</v>
      </c>
    </row>
    <row r="36" spans="1:84" x14ac:dyDescent="0.25">
      <c r="A36" s="31">
        <f>+[1]PAM!A37</f>
        <v>43647</v>
      </c>
      <c r="B36" s="17">
        <f>+[1]PAM!B37</f>
        <v>230.5</v>
      </c>
      <c r="C36" s="17">
        <f>+[1]PAM!C37</f>
        <v>230</v>
      </c>
      <c r="D36" s="17">
        <f>+[1]PAM!D37</f>
        <v>185.7</v>
      </c>
      <c r="E36" s="17">
        <f>+[1]PAM!E37</f>
        <v>188.4</v>
      </c>
      <c r="F36" s="17">
        <f>+[1]PAM!F37</f>
        <v>283</v>
      </c>
      <c r="G36" s="17">
        <f>+[1]PAM!G37</f>
        <v>222</v>
      </c>
      <c r="H36" s="17">
        <f>+[1]PAM!H37</f>
        <v>251.1</v>
      </c>
      <c r="I36" s="17">
        <f>+[1]PAM!I37</f>
        <v>247.2</v>
      </c>
      <c r="J36" s="17">
        <f>+[1]PAM!J37</f>
        <v>272.60000000000002</v>
      </c>
      <c r="K36" s="17">
        <f>+[1]PAM!K37</f>
        <v>220</v>
      </c>
      <c r="L36" s="17">
        <f>+[1]PAM!L37</f>
        <v>217.2</v>
      </c>
      <c r="M36" s="17">
        <f>+[1]PAM!M37</f>
        <v>214.5</v>
      </c>
      <c r="N36" s="17">
        <f>+[1]PAM!N37</f>
        <v>227.3</v>
      </c>
      <c r="O36" s="18">
        <f>+[1]PAM!R37</f>
        <v>193.6</v>
      </c>
      <c r="P36" s="19">
        <f>+[1]PAM!S37</f>
        <v>225.8</v>
      </c>
      <c r="Q36" s="20">
        <f>+[1]PAM!T37</f>
        <v>270.10000000000002</v>
      </c>
      <c r="R36" s="18">
        <f t="shared" si="4"/>
        <v>230.49902</v>
      </c>
      <c r="S36" s="19">
        <f t="shared" si="5"/>
        <v>217.37642407380295</v>
      </c>
      <c r="T36" s="19">
        <f t="shared" si="6"/>
        <v>210.64386160714281</v>
      </c>
      <c r="U36" s="19">
        <f t="shared" si="7"/>
        <v>209.51788031723143</v>
      </c>
      <c r="V36" s="19"/>
      <c r="W36" s="20">
        <f t="shared" si="8"/>
        <v>227.72118944466325</v>
      </c>
      <c r="X36" s="21"/>
      <c r="Y36" s="41">
        <f t="shared" si="18"/>
        <v>2.2172949002217335E-2</v>
      </c>
      <c r="Z36" s="24">
        <f t="shared" si="18"/>
        <v>2.2222222222222143E-2</v>
      </c>
      <c r="AA36" s="24">
        <f t="shared" si="18"/>
        <v>5.9588299024917468E-3</v>
      </c>
      <c r="AB36" s="24">
        <f t="shared" si="18"/>
        <v>1.0626992561106885E-3</v>
      </c>
      <c r="AC36" s="24">
        <f t="shared" si="18"/>
        <v>2.0187454938716654E-2</v>
      </c>
      <c r="AD36" s="24">
        <f t="shared" si="18"/>
        <v>2.7777777777777679E-2</v>
      </c>
      <c r="AE36" s="24">
        <f t="shared" si="18"/>
        <v>4.6249999999999902E-2</v>
      </c>
      <c r="AF36" s="24">
        <f t="shared" si="18"/>
        <v>1.8541409147095234E-2</v>
      </c>
      <c r="AG36" s="24">
        <f t="shared" si="18"/>
        <v>3.6697247706429792E-4</v>
      </c>
      <c r="AH36" s="24">
        <f t="shared" si="18"/>
        <v>3.8225578102878632E-2</v>
      </c>
      <c r="AI36" s="24">
        <f t="shared" si="18"/>
        <v>1.7806935332708385E-2</v>
      </c>
      <c r="AJ36" s="24">
        <f t="shared" si="18"/>
        <v>2.5334608030592731E-2</v>
      </c>
      <c r="AK36" s="24">
        <f t="shared" si="18"/>
        <v>2.249212775528564E-2</v>
      </c>
      <c r="AL36" s="24">
        <f t="shared" si="18"/>
        <v>3.7513397642015001E-2</v>
      </c>
      <c r="AM36" s="24">
        <f t="shared" si="18"/>
        <v>2.1257349615558585E-2</v>
      </c>
      <c r="AN36" s="24">
        <f t="shared" si="18"/>
        <v>1.8476621417798045E-2</v>
      </c>
      <c r="AO36" s="24">
        <f t="shared" ref="AO36:AO52" si="36">+R36/R35-1</f>
        <v>2.2201241015234352E-2</v>
      </c>
      <c r="AP36" s="24">
        <f t="shared" si="32"/>
        <v>2.1205057018623297E-2</v>
      </c>
      <c r="AQ36" s="24">
        <f t="shared" si="32"/>
        <v>2.1765107371958026E-2</v>
      </c>
      <c r="AR36" s="24">
        <f t="shared" si="32"/>
        <v>2.0702859307488053E-2</v>
      </c>
      <c r="AS36" s="24" t="e">
        <f t="shared" si="32"/>
        <v>#DIV/0!</v>
      </c>
      <c r="AT36" s="24">
        <f t="shared" si="32"/>
        <v>2.3156135938047218E-2</v>
      </c>
      <c r="AU36" s="21"/>
      <c r="AV36" s="24">
        <f t="shared" si="34"/>
        <v>0.54077540106951871</v>
      </c>
      <c r="AW36" s="24">
        <f t="shared" si="34"/>
        <v>0.57967032967032983</v>
      </c>
      <c r="AX36" s="24">
        <f t="shared" si="34"/>
        <v>0.3446777697320782</v>
      </c>
      <c r="AY36" s="24">
        <f t="shared" si="34"/>
        <v>0.41654135338345877</v>
      </c>
      <c r="AZ36" s="24">
        <f t="shared" si="34"/>
        <v>0.54814004376367609</v>
      </c>
      <c r="BA36" s="24">
        <f t="shared" si="34"/>
        <v>0.56448202959830862</v>
      </c>
      <c r="BB36" s="24">
        <f t="shared" si="34"/>
        <v>0.65852047556142668</v>
      </c>
      <c r="BC36" s="24">
        <f t="shared" si="34"/>
        <v>0.57955271565495203</v>
      </c>
      <c r="BD36" s="24">
        <f t="shared" si="34"/>
        <v>0.61111111111111138</v>
      </c>
      <c r="BE36" s="24">
        <f t="shared" si="34"/>
        <v>0.46862483311081427</v>
      </c>
      <c r="BF36" s="24">
        <f t="shared" si="34"/>
        <v>0.35834896810506556</v>
      </c>
      <c r="BG36" s="24">
        <f t="shared" si="34"/>
        <v>0.48237733241188674</v>
      </c>
      <c r="BH36" s="24">
        <f t="shared" si="34"/>
        <v>0.59732958538299363</v>
      </c>
      <c r="BI36" s="24">
        <f t="shared" si="33"/>
        <v>0.37207654145995739</v>
      </c>
      <c r="BJ36" s="24">
        <f t="shared" si="33"/>
        <v>0.55616815988973145</v>
      </c>
      <c r="BK36" s="24">
        <f t="shared" si="33"/>
        <v>0.57953216374269023</v>
      </c>
      <c r="BL36" s="24">
        <f t="shared" si="33"/>
        <v>0.54052191366651292</v>
      </c>
      <c r="BM36" s="24">
        <f t="shared" si="33"/>
        <v>0.51916404119619552</v>
      </c>
      <c r="BN36" s="24">
        <f t="shared" si="33"/>
        <v>0.48747537614065695</v>
      </c>
      <c r="BO36" s="24">
        <f t="shared" si="33"/>
        <v>0.48900620296918573</v>
      </c>
      <c r="BP36" s="24" t="e">
        <f t="shared" si="33"/>
        <v>#DIV/0!</v>
      </c>
      <c r="BQ36" s="24">
        <f t="shared" si="33"/>
        <v>0.53992871707785817</v>
      </c>
      <c r="BR36" s="21"/>
      <c r="BS36" s="35">
        <f t="shared" si="11"/>
        <v>43647</v>
      </c>
      <c r="BT36" s="24">
        <f t="shared" si="15"/>
        <v>6.3525498891352549E-3</v>
      </c>
      <c r="BU36" s="24">
        <f t="shared" si="15"/>
        <v>1.8536585365853562E-4</v>
      </c>
      <c r="BV36" s="24">
        <f t="shared" si="15"/>
        <v>9.250554323725845E-5</v>
      </c>
      <c r="BW36" s="24">
        <f t="shared" si="15"/>
        <v>2.153082039911317E-3</v>
      </c>
      <c r="BX36" s="24">
        <f t="shared" si="15"/>
        <v>1.6869179600886917E-3</v>
      </c>
      <c r="BY36" s="24">
        <f t="shared" si="15"/>
        <v>4.0166740576496659E-3</v>
      </c>
      <c r="BZ36" s="24">
        <f t="shared" si="15"/>
        <v>2.0773835920177381E-3</v>
      </c>
      <c r="CA36" s="24">
        <f t="shared" si="15"/>
        <v>1.2682926829271176E-5</v>
      </c>
      <c r="CB36" s="24">
        <f t="shared" si="15"/>
        <v>2.6545011086474479E-3</v>
      </c>
      <c r="CC36" s="24">
        <f t="shared" si="15"/>
        <v>2.713082039911296E-4</v>
      </c>
      <c r="CD36" s="24">
        <f t="shared" si="15"/>
        <v>1.9037694013303811E-3</v>
      </c>
      <c r="CE36" s="24">
        <f t="shared" si="15"/>
        <v>7.9379157427937922E-4</v>
      </c>
      <c r="CF36" s="24">
        <f t="shared" si="14"/>
        <v>2.2200532150776071E-2</v>
      </c>
    </row>
    <row r="37" spans="1:84" x14ac:dyDescent="0.25">
      <c r="A37" s="31">
        <f>+[1]PAM!A38</f>
        <v>43678</v>
      </c>
      <c r="B37" s="17">
        <f>+[1]PAM!B38</f>
        <v>239.4</v>
      </c>
      <c r="C37" s="17">
        <f>+[1]PAM!C38</f>
        <v>240.2</v>
      </c>
      <c r="D37" s="17">
        <f>+[1]PAM!D38</f>
        <v>193.6</v>
      </c>
      <c r="E37" s="17">
        <f>+[1]PAM!E38</f>
        <v>194.2</v>
      </c>
      <c r="F37" s="17">
        <f>+[1]PAM!F38</f>
        <v>290</v>
      </c>
      <c r="G37" s="17">
        <f>+[1]PAM!G38</f>
        <v>234.4</v>
      </c>
      <c r="H37" s="17">
        <f>+[1]PAM!H38</f>
        <v>263.60000000000002</v>
      </c>
      <c r="I37" s="17">
        <f>+[1]PAM!I38</f>
        <v>256.89999999999998</v>
      </c>
      <c r="J37" s="17">
        <f>+[1]PAM!J38</f>
        <v>275</v>
      </c>
      <c r="K37" s="17">
        <f>+[1]PAM!K38</f>
        <v>225.8</v>
      </c>
      <c r="L37" s="17">
        <f>+[1]PAM!L38</f>
        <v>223.6</v>
      </c>
      <c r="M37" s="17">
        <f>+[1]PAM!M38</f>
        <v>222.9</v>
      </c>
      <c r="N37" s="17">
        <f>+[1]PAM!N38</f>
        <v>237.5</v>
      </c>
      <c r="O37" s="18">
        <f>+[1]PAM!R38</f>
        <v>200.9</v>
      </c>
      <c r="P37" s="19">
        <f>+[1]PAM!S38</f>
        <v>235.8</v>
      </c>
      <c r="Q37" s="20">
        <f>+[1]PAM!T38</f>
        <v>276.2</v>
      </c>
      <c r="R37" s="18">
        <f t="shared" si="4"/>
        <v>239.39515</v>
      </c>
      <c r="S37" s="19">
        <f t="shared" si="5"/>
        <v>226.29102357592623</v>
      </c>
      <c r="T37" s="19">
        <f t="shared" si="6"/>
        <v>218.63850446428572</v>
      </c>
      <c r="U37" s="19">
        <f t="shared" si="7"/>
        <v>217.39416005767845</v>
      </c>
      <c r="V37" s="19"/>
      <c r="W37" s="20">
        <f t="shared" si="8"/>
        <v>236.35909807010631</v>
      </c>
      <c r="X37" s="21"/>
      <c r="Y37" s="41">
        <f t="shared" si="18"/>
        <v>3.8611713665943626E-2</v>
      </c>
      <c r="Z37" s="24">
        <f t="shared" si="18"/>
        <v>4.4347826086956532E-2</v>
      </c>
      <c r="AA37" s="24">
        <f t="shared" si="18"/>
        <v>4.2541733979536867E-2</v>
      </c>
      <c r="AB37" s="24">
        <f t="shared" si="18"/>
        <v>3.0785562632696273E-2</v>
      </c>
      <c r="AC37" s="24">
        <f t="shared" si="18"/>
        <v>2.4734982332155431E-2</v>
      </c>
      <c r="AD37" s="24">
        <f t="shared" si="18"/>
        <v>5.5855855855855951E-2</v>
      </c>
      <c r="AE37" s="24">
        <f t="shared" si="18"/>
        <v>4.9780963759458396E-2</v>
      </c>
      <c r="AF37" s="24">
        <f t="shared" si="18"/>
        <v>3.9239482200647213E-2</v>
      </c>
      <c r="AG37" s="24">
        <f t="shared" si="18"/>
        <v>8.8041085840058209E-3</v>
      </c>
      <c r="AH37" s="24">
        <f t="shared" si="18"/>
        <v>2.6363636363636367E-2</v>
      </c>
      <c r="AI37" s="24">
        <f t="shared" si="18"/>
        <v>2.9465930018416131E-2</v>
      </c>
      <c r="AJ37" s="24">
        <f t="shared" si="18"/>
        <v>3.9160839160839123E-2</v>
      </c>
      <c r="AK37" s="24">
        <f t="shared" si="18"/>
        <v>4.4874615046194499E-2</v>
      </c>
      <c r="AL37" s="24">
        <f t="shared" si="18"/>
        <v>3.7706611570248016E-2</v>
      </c>
      <c r="AM37" s="24">
        <f t="shared" si="18"/>
        <v>4.4286979627989442E-2</v>
      </c>
      <c r="AN37" s="24">
        <f t="shared" si="18"/>
        <v>2.2584228063680101E-2</v>
      </c>
      <c r="AO37" s="24">
        <f t="shared" si="36"/>
        <v>3.859508817000612E-2</v>
      </c>
      <c r="AP37" s="24">
        <f t="shared" si="32"/>
        <v>4.1009964811531852E-2</v>
      </c>
      <c r="AQ37" s="24">
        <f t="shared" si="32"/>
        <v>3.7953362590993356E-2</v>
      </c>
      <c r="AR37" s="24">
        <f t="shared" si="32"/>
        <v>3.7592398932833504E-2</v>
      </c>
      <c r="AS37" s="24" t="e">
        <f t="shared" si="32"/>
        <v>#DIV/0!</v>
      </c>
      <c r="AT37" s="24">
        <f t="shared" si="32"/>
        <v>3.7931949356614814E-2</v>
      </c>
      <c r="AU37" s="21"/>
      <c r="AV37" s="24">
        <f t="shared" si="34"/>
        <v>0.54252577319587636</v>
      </c>
      <c r="AW37" s="24">
        <f t="shared" si="34"/>
        <v>0.58234519104084304</v>
      </c>
      <c r="AX37" s="24">
        <f t="shared" si="34"/>
        <v>0.37891737891737876</v>
      </c>
      <c r="AY37" s="24">
        <f t="shared" si="34"/>
        <v>0.46345139412207992</v>
      </c>
      <c r="AZ37" s="24">
        <f t="shared" si="34"/>
        <v>0.53683094859565461</v>
      </c>
      <c r="BA37" s="24">
        <f t="shared" si="34"/>
        <v>0.60438056125941153</v>
      </c>
      <c r="BB37" s="24">
        <f t="shared" si="34"/>
        <v>0.68326947637292479</v>
      </c>
      <c r="BC37" s="24">
        <f t="shared" si="34"/>
        <v>0.56646341463414629</v>
      </c>
      <c r="BD37" s="24">
        <f t="shared" si="34"/>
        <v>0.4658848614072495</v>
      </c>
      <c r="BE37" s="24">
        <f t="shared" si="34"/>
        <v>0.41834170854271369</v>
      </c>
      <c r="BF37" s="24">
        <f t="shared" si="34"/>
        <v>0.36842105263157876</v>
      </c>
      <c r="BG37" s="24">
        <f t="shared" si="34"/>
        <v>0.50404858299595157</v>
      </c>
      <c r="BH37" s="24">
        <f t="shared" si="34"/>
        <v>0.59503022162525188</v>
      </c>
      <c r="BI37" s="24">
        <f t="shared" si="33"/>
        <v>0.40097629009762903</v>
      </c>
      <c r="BJ37" s="24">
        <f t="shared" si="33"/>
        <v>0.56886227544910173</v>
      </c>
      <c r="BK37" s="24">
        <f t="shared" si="33"/>
        <v>0.53529738743746513</v>
      </c>
      <c r="BL37" s="24">
        <f t="shared" si="33"/>
        <v>0.54213383081147892</v>
      </c>
      <c r="BM37" s="24">
        <f t="shared" si="33"/>
        <v>0.52960255451531468</v>
      </c>
      <c r="BN37" s="24">
        <f t="shared" si="33"/>
        <v>0.50106248581261092</v>
      </c>
      <c r="BO37" s="24">
        <f t="shared" si="33"/>
        <v>0.50017077602966276</v>
      </c>
      <c r="BP37" s="24" t="e">
        <f t="shared" si="33"/>
        <v>#DIV/0!</v>
      </c>
      <c r="BQ37" s="24">
        <f t="shared" si="33"/>
        <v>0.53785316873107125</v>
      </c>
      <c r="BR37" s="21"/>
      <c r="BS37" s="35">
        <f t="shared" si="11"/>
        <v>43678</v>
      </c>
      <c r="BT37" s="24">
        <f t="shared" si="15"/>
        <v>1.2678091106290658E-2</v>
      </c>
      <c r="BU37" s="24">
        <f t="shared" si="15"/>
        <v>1.3023861171366604E-3</v>
      </c>
      <c r="BV37" s="24">
        <f t="shared" si="15"/>
        <v>2.6244685466377364E-3</v>
      </c>
      <c r="BW37" s="24">
        <f t="shared" si="15"/>
        <v>2.6329718004338394E-3</v>
      </c>
      <c r="BX37" s="24">
        <f t="shared" si="15"/>
        <v>3.4106724511930599E-3</v>
      </c>
      <c r="BY37" s="24">
        <f t="shared" si="15"/>
        <v>4.4251626898047826E-3</v>
      </c>
      <c r="BZ37" s="24">
        <f t="shared" si="15"/>
        <v>4.3807809110629013E-3</v>
      </c>
      <c r="CA37" s="24">
        <f t="shared" si="15"/>
        <v>2.9778741865509479E-4</v>
      </c>
      <c r="CB37" s="24">
        <f t="shared" si="15"/>
        <v>1.8595227765726716E-3</v>
      </c>
      <c r="CC37" s="24">
        <f t="shared" si="15"/>
        <v>4.4702819956616088E-4</v>
      </c>
      <c r="CD37" s="24">
        <f t="shared" si="15"/>
        <v>2.9518438177874207E-3</v>
      </c>
      <c r="CE37" s="24">
        <f t="shared" si="15"/>
        <v>1.5842082429501066E-3</v>
      </c>
      <c r="CF37" s="24">
        <f t="shared" si="14"/>
        <v>3.8594924078091099E-2</v>
      </c>
    </row>
    <row r="38" spans="1:84" x14ac:dyDescent="0.25">
      <c r="A38" s="31">
        <f>+[1]PAM!A39</f>
        <v>43709</v>
      </c>
      <c r="B38" s="17">
        <f>+[1]PAM!B39</f>
        <v>253.9</v>
      </c>
      <c r="C38" s="17">
        <f>+[1]PAM!C39</f>
        <v>254.4</v>
      </c>
      <c r="D38" s="17">
        <f>+[1]PAM!D39</f>
        <v>204</v>
      </c>
      <c r="E38" s="17">
        <f>+[1]PAM!E39</f>
        <v>209.2</v>
      </c>
      <c r="F38" s="17">
        <f>+[1]PAM!F39</f>
        <v>297</v>
      </c>
      <c r="G38" s="17">
        <f>+[1]PAM!G39</f>
        <v>251.9</v>
      </c>
      <c r="H38" s="17">
        <f>+[1]PAM!H39</f>
        <v>287.89999999999998</v>
      </c>
      <c r="I38" s="17">
        <f>+[1]PAM!I39</f>
        <v>269.5</v>
      </c>
      <c r="J38" s="17">
        <f>+[1]PAM!J39</f>
        <v>293.7</v>
      </c>
      <c r="K38" s="17">
        <f>+[1]PAM!K39</f>
        <v>243.1</v>
      </c>
      <c r="L38" s="17">
        <f>+[1]PAM!L39</f>
        <v>226.4</v>
      </c>
      <c r="M38" s="17">
        <f>+[1]PAM!M39</f>
        <v>234.2</v>
      </c>
      <c r="N38" s="17">
        <f>+[1]PAM!N39</f>
        <v>256.60000000000002</v>
      </c>
      <c r="O38" s="18">
        <f>+[1]PAM!R39</f>
        <v>214.8</v>
      </c>
      <c r="P38" s="19">
        <f>+[1]PAM!S39</f>
        <v>251.4</v>
      </c>
      <c r="Q38" s="20">
        <f>+[1]PAM!T39</f>
        <v>286.8</v>
      </c>
      <c r="R38" s="18">
        <f t="shared" si="4"/>
        <v>253.89153999999999</v>
      </c>
      <c r="S38" s="19">
        <f t="shared" si="5"/>
        <v>240.95649436227859</v>
      </c>
      <c r="T38" s="19">
        <f t="shared" si="6"/>
        <v>234.12832031249997</v>
      </c>
      <c r="U38" s="19">
        <f t="shared" si="7"/>
        <v>234.10739005046864</v>
      </c>
      <c r="V38" s="19"/>
      <c r="W38" s="20">
        <f t="shared" si="8"/>
        <v>253.11902323749507</v>
      </c>
      <c r="X38" s="21"/>
      <c r="Y38" s="41">
        <f t="shared" si="18"/>
        <v>6.0568086883876271E-2</v>
      </c>
      <c r="Z38" s="24">
        <f t="shared" si="18"/>
        <v>5.9117402164862609E-2</v>
      </c>
      <c r="AA38" s="24">
        <f t="shared" si="18"/>
        <v>5.3719008264462742E-2</v>
      </c>
      <c r="AB38" s="24">
        <f t="shared" si="18"/>
        <v>7.7239958805355391E-2</v>
      </c>
      <c r="AC38" s="24">
        <f t="shared" si="18"/>
        <v>2.4137931034482696E-2</v>
      </c>
      <c r="AD38" s="24">
        <f t="shared" si="18"/>
        <v>7.4658703071672328E-2</v>
      </c>
      <c r="AE38" s="24">
        <f t="shared" si="18"/>
        <v>9.2185128983307774E-2</v>
      </c>
      <c r="AF38" s="24">
        <f t="shared" si="18"/>
        <v>4.9046321525885617E-2</v>
      </c>
      <c r="AG38" s="24">
        <f t="shared" si="18"/>
        <v>6.800000000000006E-2</v>
      </c>
      <c r="AH38" s="24">
        <f t="shared" si="18"/>
        <v>7.6616474756421526E-2</v>
      </c>
      <c r="AI38" s="24">
        <f t="shared" si="18"/>
        <v>1.2522361359570633E-2</v>
      </c>
      <c r="AJ38" s="24">
        <f t="shared" si="18"/>
        <v>5.069537909376387E-2</v>
      </c>
      <c r="AK38" s="24">
        <f t="shared" si="18"/>
        <v>8.0421052631578949E-2</v>
      </c>
      <c r="AL38" s="24">
        <f t="shared" si="18"/>
        <v>6.9188651070184237E-2</v>
      </c>
      <c r="AM38" s="24">
        <f t="shared" si="18"/>
        <v>6.61577608142494E-2</v>
      </c>
      <c r="AN38" s="24">
        <f t="shared" si="18"/>
        <v>3.8377986965966837E-2</v>
      </c>
      <c r="AO38" s="24">
        <f t="shared" si="36"/>
        <v>6.0554234285865816E-2</v>
      </c>
      <c r="AP38" s="24">
        <f t="shared" ref="AP38:AP52" si="37">+S38/S37-1</f>
        <v>6.4808009414618839E-2</v>
      </c>
      <c r="AQ38" s="24">
        <f t="shared" ref="AQ38:AQ52" si="38">+T38/T37-1</f>
        <v>7.0846696862329139E-2</v>
      </c>
      <c r="AR38" s="24">
        <f t="shared" ref="AR38:AT95" si="39">+U38/U37-1</f>
        <v>7.6879848052753053E-2</v>
      </c>
      <c r="AS38" s="24" t="e">
        <f t="shared" si="39"/>
        <v>#DIV/0!</v>
      </c>
      <c r="AT38" s="24">
        <f t="shared" si="39"/>
        <v>7.0908737189450566E-2</v>
      </c>
      <c r="AU38" s="21"/>
      <c r="AV38" s="24">
        <f t="shared" si="34"/>
        <v>0.5378558449424593</v>
      </c>
      <c r="AW38" s="24">
        <f t="shared" si="34"/>
        <v>0.57134033353922176</v>
      </c>
      <c r="AX38" s="24">
        <f t="shared" si="34"/>
        <v>0.39059304703476494</v>
      </c>
      <c r="AY38" s="24">
        <f t="shared" si="34"/>
        <v>0.47013352073085013</v>
      </c>
      <c r="AZ38" s="24">
        <f t="shared" si="34"/>
        <v>0.52151639344262302</v>
      </c>
      <c r="BA38" s="24">
        <f t="shared" si="34"/>
        <v>0.5724094881398254</v>
      </c>
      <c r="BB38" s="24">
        <f t="shared" si="34"/>
        <v>0.7587049480757484</v>
      </c>
      <c r="BC38" s="24">
        <f t="shared" si="34"/>
        <v>0.48566703417861068</v>
      </c>
      <c r="BD38" s="24">
        <f t="shared" si="34"/>
        <v>0.51861427094105461</v>
      </c>
      <c r="BE38" s="24">
        <f t="shared" si="34"/>
        <v>0.44961240310077533</v>
      </c>
      <c r="BF38" s="24">
        <f t="shared" si="34"/>
        <v>0.36550060313630883</v>
      </c>
      <c r="BG38" s="24">
        <f t="shared" si="34"/>
        <v>0.50999355254674406</v>
      </c>
      <c r="BH38" s="24">
        <f t="shared" si="34"/>
        <v>0.58983890954151175</v>
      </c>
      <c r="BI38" s="24">
        <f t="shared" si="33"/>
        <v>0.46023113528212112</v>
      </c>
      <c r="BJ38" s="24">
        <f t="shared" si="33"/>
        <v>0.55762081784386619</v>
      </c>
      <c r="BK38" s="24">
        <f t="shared" si="33"/>
        <v>0.51665785298783717</v>
      </c>
      <c r="BL38" s="24">
        <f t="shared" si="33"/>
        <v>0.53819693199761609</v>
      </c>
      <c r="BM38" s="24">
        <f t="shared" si="33"/>
        <v>0.52796439319364907</v>
      </c>
      <c r="BN38" s="24">
        <f t="shared" si="33"/>
        <v>0.50560459707583427</v>
      </c>
      <c r="BO38" s="24">
        <f t="shared" si="33"/>
        <v>0.50432733869944024</v>
      </c>
      <c r="BP38" s="24" t="e">
        <f t="shared" si="33"/>
        <v>#DIV/0!</v>
      </c>
      <c r="BQ38" s="24">
        <f t="shared" si="33"/>
        <v>0.53726546428742283</v>
      </c>
      <c r="BR38" s="21"/>
      <c r="BS38" s="35">
        <f t="shared" si="11"/>
        <v>43709</v>
      </c>
      <c r="BT38" s="24">
        <f t="shared" si="15"/>
        <v>1.699373433583962E-2</v>
      </c>
      <c r="BU38" s="24">
        <f t="shared" si="15"/>
        <v>1.6507936507936516E-3</v>
      </c>
      <c r="BV38" s="24">
        <f t="shared" si="15"/>
        <v>6.5350877192982453E-3</v>
      </c>
      <c r="BW38" s="24">
        <f t="shared" si="15"/>
        <v>2.5350877192982456E-3</v>
      </c>
      <c r="BX38" s="24">
        <f t="shared" si="15"/>
        <v>4.6345029239766074E-3</v>
      </c>
      <c r="BY38" s="24">
        <f t="shared" si="15"/>
        <v>8.2827067669172787E-3</v>
      </c>
      <c r="BZ38" s="24">
        <f t="shared" si="15"/>
        <v>5.4789473684210624E-3</v>
      </c>
      <c r="CA38" s="24">
        <f t="shared" si="15"/>
        <v>2.2340016708437748E-3</v>
      </c>
      <c r="CB38" s="24">
        <f t="shared" si="15"/>
        <v>5.3403091060985741E-3</v>
      </c>
      <c r="CC38" s="24">
        <f t="shared" si="15"/>
        <v>1.8830409356725223E-4</v>
      </c>
      <c r="CD38" s="24">
        <f t="shared" si="15"/>
        <v>3.823308270676686E-3</v>
      </c>
      <c r="CE38" s="24">
        <f t="shared" si="15"/>
        <v>2.8562238930660015E-3</v>
      </c>
      <c r="CF38" s="24">
        <f t="shared" si="14"/>
        <v>6.0553007518797004E-2</v>
      </c>
    </row>
    <row r="39" spans="1:84" x14ac:dyDescent="0.25">
      <c r="A39" s="31">
        <f>+[1]PAM!A40</f>
        <v>43739</v>
      </c>
      <c r="B39" s="17">
        <f>+[1]PAM!B40</f>
        <v>262.60000000000002</v>
      </c>
      <c r="C39" s="17">
        <f>+[1]PAM!C40</f>
        <v>260.89999999999998</v>
      </c>
      <c r="D39" s="17">
        <f>+[1]PAM!D40</f>
        <v>216.1</v>
      </c>
      <c r="E39" s="17">
        <f>+[1]PAM!E40</f>
        <v>219</v>
      </c>
      <c r="F39" s="17">
        <f>+[1]PAM!F40</f>
        <v>303.60000000000002</v>
      </c>
      <c r="G39" s="17">
        <f>+[1]PAM!G40</f>
        <v>271.5</v>
      </c>
      <c r="H39" s="17">
        <f>+[1]PAM!H40</f>
        <v>301.89999999999998</v>
      </c>
      <c r="I39" s="17">
        <f>+[1]PAM!I40</f>
        <v>282.5</v>
      </c>
      <c r="J39" s="17">
        <f>+[1]PAM!J40</f>
        <v>295.39999999999998</v>
      </c>
      <c r="K39" s="17">
        <f>+[1]PAM!K40</f>
        <v>245.9</v>
      </c>
      <c r="L39" s="17">
        <f>+[1]PAM!L40</f>
        <v>230.8</v>
      </c>
      <c r="M39" s="17">
        <f>+[1]PAM!M40</f>
        <v>239.6</v>
      </c>
      <c r="N39" s="17">
        <f>+[1]PAM!N40</f>
        <v>266.2</v>
      </c>
      <c r="O39" s="18">
        <f>+[1]PAM!R40</f>
        <v>221</v>
      </c>
      <c r="P39" s="19">
        <f>+[1]PAM!S40</f>
        <v>261.10000000000002</v>
      </c>
      <c r="Q39" s="20">
        <f>+[1]PAM!T40</f>
        <v>293.89999999999998</v>
      </c>
      <c r="R39" s="18">
        <f t="shared" si="4"/>
        <v>262.65375</v>
      </c>
      <c r="S39" s="19">
        <f t="shared" si="5"/>
        <v>249.11995899838925</v>
      </c>
      <c r="T39" s="19">
        <f t="shared" si="6"/>
        <v>243.20415736607146</v>
      </c>
      <c r="U39" s="19">
        <f t="shared" si="7"/>
        <v>244.2565609228551</v>
      </c>
      <c r="V39" s="19"/>
      <c r="W39" s="20">
        <f t="shared" si="8"/>
        <v>263.8132729421032</v>
      </c>
      <c r="X39" s="21"/>
      <c r="Y39" s="41">
        <f t="shared" si="18"/>
        <v>3.4265458842063889E-2</v>
      </c>
      <c r="Z39" s="24">
        <f t="shared" si="18"/>
        <v>2.5550314465408785E-2</v>
      </c>
      <c r="AA39" s="24">
        <f t="shared" si="18"/>
        <v>5.931372549019609E-2</v>
      </c>
      <c r="AB39" s="24">
        <f t="shared" si="18"/>
        <v>4.684512428298282E-2</v>
      </c>
      <c r="AC39" s="24">
        <f t="shared" si="18"/>
        <v>2.2222222222222365E-2</v>
      </c>
      <c r="AD39" s="24">
        <f t="shared" si="18"/>
        <v>7.7808654227868201E-2</v>
      </c>
      <c r="AE39" s="24">
        <f t="shared" si="18"/>
        <v>4.8627995831886039E-2</v>
      </c>
      <c r="AF39" s="24">
        <f t="shared" si="18"/>
        <v>4.8237476808905333E-2</v>
      </c>
      <c r="AG39" s="24">
        <f t="shared" si="18"/>
        <v>5.7882192713651914E-3</v>
      </c>
      <c r="AH39" s="24">
        <f t="shared" si="18"/>
        <v>1.1517893870835128E-2</v>
      </c>
      <c r="AI39" s="24">
        <f t="shared" si="18"/>
        <v>1.9434628975264934E-2</v>
      </c>
      <c r="AJ39" s="24">
        <f t="shared" si="18"/>
        <v>2.3057216054654273E-2</v>
      </c>
      <c r="AK39" s="24">
        <f t="shared" si="18"/>
        <v>3.74123148869836E-2</v>
      </c>
      <c r="AL39" s="24">
        <f t="shared" si="18"/>
        <v>2.886405959031646E-2</v>
      </c>
      <c r="AM39" s="24">
        <f t="shared" si="18"/>
        <v>3.8583929992044519E-2</v>
      </c>
      <c r="AN39" s="24">
        <f t="shared" si="18"/>
        <v>2.4755927475592632E-2</v>
      </c>
      <c r="AO39" s="24">
        <f t="shared" si="36"/>
        <v>3.4511626500040249E-2</v>
      </c>
      <c r="AP39" s="24">
        <f t="shared" si="37"/>
        <v>3.3879413201608477E-2</v>
      </c>
      <c r="AQ39" s="24">
        <f t="shared" si="38"/>
        <v>3.8764370928974445E-2</v>
      </c>
      <c r="AR39" s="24">
        <f t="shared" si="39"/>
        <v>4.3352629193800896E-2</v>
      </c>
      <c r="AS39" s="24" t="e">
        <f t="shared" si="39"/>
        <v>#DIV/0!</v>
      </c>
      <c r="AT39" s="24">
        <f t="shared" si="39"/>
        <v>4.224988532202878E-2</v>
      </c>
      <c r="AU39" s="21"/>
      <c r="AV39" s="24">
        <f t="shared" si="34"/>
        <v>0.50400916380297844</v>
      </c>
      <c r="AW39" s="24">
        <f t="shared" si="34"/>
        <v>0.52305896088733195</v>
      </c>
      <c r="AX39" s="24">
        <f t="shared" si="34"/>
        <v>0.44066666666666654</v>
      </c>
      <c r="AY39" s="24">
        <f t="shared" si="34"/>
        <v>0.46097398265510336</v>
      </c>
      <c r="AZ39" s="24">
        <f t="shared" si="34"/>
        <v>0.39266055045871573</v>
      </c>
      <c r="BA39" s="24">
        <f t="shared" si="34"/>
        <v>0.62574850299401197</v>
      </c>
      <c r="BB39" s="24">
        <f t="shared" si="34"/>
        <v>0.74811812391430221</v>
      </c>
      <c r="BC39" s="24">
        <f t="shared" si="34"/>
        <v>0.44059153493115755</v>
      </c>
      <c r="BD39" s="24">
        <f t="shared" si="34"/>
        <v>0.5094532447623914</v>
      </c>
      <c r="BE39" s="24">
        <f t="shared" si="34"/>
        <v>0.42882045322486939</v>
      </c>
      <c r="BF39" s="24">
        <f t="shared" si="34"/>
        <v>0.3721759809750298</v>
      </c>
      <c r="BG39" s="24">
        <f t="shared" si="34"/>
        <v>0.48727498448168838</v>
      </c>
      <c r="BH39" s="24">
        <f t="shared" si="34"/>
        <v>0.54767441860465116</v>
      </c>
      <c r="BI39" s="24">
        <f t="shared" si="33"/>
        <v>0.41033822590938107</v>
      </c>
      <c r="BJ39" s="24">
        <f t="shared" si="33"/>
        <v>0.54588513913558323</v>
      </c>
      <c r="BK39" s="24">
        <f t="shared" si="33"/>
        <v>0.42669902912621338</v>
      </c>
      <c r="BL39" s="24">
        <f t="shared" si="33"/>
        <v>0.5040010494931535</v>
      </c>
      <c r="BM39" s="24">
        <f t="shared" si="33"/>
        <v>0.50652607387701054</v>
      </c>
      <c r="BN39" s="24">
        <f t="shared" si="33"/>
        <v>0.49902798515355662</v>
      </c>
      <c r="BO39" s="24">
        <f t="shared" si="33"/>
        <v>0.50242870219095392</v>
      </c>
      <c r="BP39" s="24" t="e">
        <f t="shared" si="33"/>
        <v>#DIV/0!</v>
      </c>
      <c r="BQ39" s="24">
        <f t="shared" si="33"/>
        <v>0.52388916196002877</v>
      </c>
      <c r="BR39" s="21"/>
      <c r="BS39" s="35">
        <f t="shared" si="11"/>
        <v>43739</v>
      </c>
      <c r="BT39" s="24">
        <f t="shared" si="15"/>
        <v>7.3345805435210383E-3</v>
      </c>
      <c r="BU39" s="24">
        <f t="shared" si="15"/>
        <v>1.8109491925955093E-3</v>
      </c>
      <c r="BV39" s="24">
        <f t="shared" si="15"/>
        <v>4.0257581725088665E-3</v>
      </c>
      <c r="BW39" s="24">
        <f t="shared" si="15"/>
        <v>2.2537219377707835E-3</v>
      </c>
      <c r="BX39" s="24">
        <f t="shared" si="15"/>
        <v>4.8942103190232362E-3</v>
      </c>
      <c r="BY39" s="24">
        <f t="shared" si="15"/>
        <v>4.4994092162268613E-3</v>
      </c>
      <c r="BZ39" s="24">
        <f t="shared" si="15"/>
        <v>5.330051201260338E-3</v>
      </c>
      <c r="CA39" s="24">
        <f t="shared" si="15"/>
        <v>1.9149271366679667E-4</v>
      </c>
      <c r="CB39" s="24">
        <f t="shared" si="15"/>
        <v>8.1496652225285867E-4</v>
      </c>
      <c r="CC39" s="24">
        <f t="shared" si="15"/>
        <v>2.7900748326112676E-4</v>
      </c>
      <c r="CD39" s="24">
        <f t="shared" si="15"/>
        <v>1.7227254824734165E-3</v>
      </c>
      <c r="CE39" s="24">
        <f t="shared" si="15"/>
        <v>1.3536037810161433E-3</v>
      </c>
      <c r="CF39" s="24">
        <f t="shared" si="14"/>
        <v>3.4510476565576972E-2</v>
      </c>
    </row>
    <row r="40" spans="1:84" x14ac:dyDescent="0.25">
      <c r="A40" s="31">
        <f>+[1]PAM!A41</f>
        <v>43770</v>
      </c>
      <c r="B40" s="17">
        <f>+[1]PAM!B41</f>
        <v>274.39999999999998</v>
      </c>
      <c r="C40" s="17">
        <f>+[1]PAM!C41</f>
        <v>274.5</v>
      </c>
      <c r="D40" s="17">
        <f>+[1]PAM!D41</f>
        <v>228.3</v>
      </c>
      <c r="E40" s="17">
        <f>+[1]PAM!E41</f>
        <v>229.5</v>
      </c>
      <c r="F40" s="17">
        <f>+[1]PAM!F41</f>
        <v>308.10000000000002</v>
      </c>
      <c r="G40" s="17">
        <f>+[1]PAM!G41</f>
        <v>273.7</v>
      </c>
      <c r="H40" s="17">
        <f>+[1]PAM!H41</f>
        <v>321.89999999999998</v>
      </c>
      <c r="I40" s="17">
        <f>+[1]PAM!I41</f>
        <v>297.8</v>
      </c>
      <c r="J40" s="17">
        <f>+[1]PAM!J41</f>
        <v>318.7</v>
      </c>
      <c r="K40" s="17">
        <f>+[1]PAM!K41</f>
        <v>255.1</v>
      </c>
      <c r="L40" s="17">
        <f>+[1]PAM!L41</f>
        <v>236.4</v>
      </c>
      <c r="M40" s="17">
        <f>+[1]PAM!M41</f>
        <v>248</v>
      </c>
      <c r="N40" s="17">
        <f>+[1]PAM!N41</f>
        <v>279.60000000000002</v>
      </c>
      <c r="O40" s="18">
        <f>+[1]PAM!R41</f>
        <v>237.2</v>
      </c>
      <c r="P40" s="19">
        <f>+[1]PAM!S41</f>
        <v>272.10000000000002</v>
      </c>
      <c r="Q40" s="20">
        <f>+[1]PAM!T41</f>
        <v>305.89999999999998</v>
      </c>
      <c r="R40" s="18">
        <f t="shared" si="4"/>
        <v>274.45979999999997</v>
      </c>
      <c r="S40" s="19">
        <f t="shared" si="5"/>
        <v>260.00680919607555</v>
      </c>
      <c r="T40" s="19">
        <f t="shared" si="6"/>
        <v>251.78292410714286</v>
      </c>
      <c r="U40" s="19">
        <f t="shared" si="7"/>
        <v>252.88752703677002</v>
      </c>
      <c r="V40" s="19"/>
      <c r="W40" s="20">
        <f t="shared" si="8"/>
        <v>276.36841276092946</v>
      </c>
      <c r="X40" s="21"/>
      <c r="Y40" s="41">
        <f t="shared" si="18"/>
        <v>4.4935262757044736E-2</v>
      </c>
      <c r="Z40" s="24">
        <f t="shared" si="18"/>
        <v>5.2127251820621057E-2</v>
      </c>
      <c r="AA40" s="24">
        <f t="shared" si="18"/>
        <v>5.6455344747802005E-2</v>
      </c>
      <c r="AB40" s="24">
        <f t="shared" si="18"/>
        <v>4.7945205479452024E-2</v>
      </c>
      <c r="AC40" s="24">
        <f t="shared" si="18"/>
        <v>1.4822134387351804E-2</v>
      </c>
      <c r="AD40" s="24">
        <f t="shared" si="18"/>
        <v>8.1031307550645248E-3</v>
      </c>
      <c r="AE40" s="24">
        <f t="shared" si="18"/>
        <v>6.6247101689301147E-2</v>
      </c>
      <c r="AF40" s="24">
        <f t="shared" si="18"/>
        <v>5.4159292035398376E-2</v>
      </c>
      <c r="AG40" s="24">
        <f t="shared" si="18"/>
        <v>7.8876100203114419E-2</v>
      </c>
      <c r="AH40" s="24">
        <f t="shared" si="18"/>
        <v>3.74135827572184E-2</v>
      </c>
      <c r="AI40" s="24">
        <f t="shared" si="18"/>
        <v>2.4263431542461023E-2</v>
      </c>
      <c r="AJ40" s="24">
        <f t="shared" si="18"/>
        <v>3.5058430717863187E-2</v>
      </c>
      <c r="AK40" s="24">
        <f t="shared" si="18"/>
        <v>5.0338091660405926E-2</v>
      </c>
      <c r="AL40" s="24">
        <f t="shared" si="18"/>
        <v>7.3303167420814441E-2</v>
      </c>
      <c r="AM40" s="24">
        <f t="shared" si="18"/>
        <v>4.2129452317119842E-2</v>
      </c>
      <c r="AN40" s="24">
        <f t="shared" si="18"/>
        <v>4.0830214358625438E-2</v>
      </c>
      <c r="AO40" s="24">
        <f t="shared" si="36"/>
        <v>4.4949101240701728E-2</v>
      </c>
      <c r="AP40" s="24">
        <f t="shared" si="37"/>
        <v>4.370123630984013E-2</v>
      </c>
      <c r="AQ40" s="24">
        <f t="shared" si="38"/>
        <v>3.5273931309318218E-2</v>
      </c>
      <c r="AR40" s="24">
        <f t="shared" si="39"/>
        <v>3.5335657233956042E-2</v>
      </c>
      <c r="AS40" s="24" t="e">
        <f t="shared" si="39"/>
        <v>#DIV/0!</v>
      </c>
      <c r="AT40" s="24">
        <f t="shared" si="39"/>
        <v>4.7591008893558051E-2</v>
      </c>
      <c r="AU40" s="21"/>
      <c r="AV40" s="24">
        <f t="shared" si="34"/>
        <v>0.52106430155210615</v>
      </c>
      <c r="AW40" s="24">
        <f t="shared" si="34"/>
        <v>0.54560810810810811</v>
      </c>
      <c r="AX40" s="24">
        <f t="shared" si="34"/>
        <v>0.46065259117082524</v>
      </c>
      <c r="AY40" s="24">
        <f t="shared" si="34"/>
        <v>0.49122807017543857</v>
      </c>
      <c r="AZ40" s="24">
        <f t="shared" si="34"/>
        <v>0.36994219653179194</v>
      </c>
      <c r="BA40" s="24">
        <f t="shared" si="34"/>
        <v>0.58758700696055666</v>
      </c>
      <c r="BB40" s="24">
        <f t="shared" si="34"/>
        <v>0.74377031419284934</v>
      </c>
      <c r="BC40" s="24">
        <f t="shared" si="34"/>
        <v>0.48306772908366535</v>
      </c>
      <c r="BD40" s="24">
        <f t="shared" si="34"/>
        <v>0.60635080645161277</v>
      </c>
      <c r="BE40" s="24">
        <f t="shared" si="34"/>
        <v>0.46777905638665129</v>
      </c>
      <c r="BF40" s="24">
        <f t="shared" si="34"/>
        <v>0.39140670982931125</v>
      </c>
      <c r="BG40" s="24">
        <f t="shared" si="34"/>
        <v>0.50121065375302676</v>
      </c>
      <c r="BH40" s="24">
        <f t="shared" si="34"/>
        <v>0.55333333333333345</v>
      </c>
      <c r="BI40" s="24">
        <f t="shared" si="33"/>
        <v>0.44457978075517657</v>
      </c>
      <c r="BJ40" s="24">
        <f t="shared" si="33"/>
        <v>0.56110154905335641</v>
      </c>
      <c r="BK40" s="24">
        <f t="shared" si="33"/>
        <v>0.44428706326723311</v>
      </c>
      <c r="BL40" s="24">
        <f t="shared" si="33"/>
        <v>0.52183571913942961</v>
      </c>
      <c r="BM40" s="24">
        <f t="shared" si="33"/>
        <v>0.52446516459858583</v>
      </c>
      <c r="BN40" s="24">
        <f t="shared" si="33"/>
        <v>0.51278395398564491</v>
      </c>
      <c r="BO40" s="24">
        <f t="shared" si="33"/>
        <v>0.51613094948643545</v>
      </c>
      <c r="BP40" s="24" t="e">
        <f t="shared" si="33"/>
        <v>#DIV/0!</v>
      </c>
      <c r="BQ40" s="24">
        <f t="shared" si="33"/>
        <v>0.54821888484458547</v>
      </c>
      <c r="BR40" s="21"/>
      <c r="BS40" s="35">
        <f t="shared" si="11"/>
        <v>43770</v>
      </c>
      <c r="BT40" s="24">
        <f t="shared" si="15"/>
        <v>1.4837776085300861E-2</v>
      </c>
      <c r="BU40" s="24">
        <f t="shared" si="15"/>
        <v>1.7654226961157677E-3</v>
      </c>
      <c r="BV40" s="24">
        <f t="shared" si="15"/>
        <v>4.17041127189642E-3</v>
      </c>
      <c r="BW40" s="24">
        <f t="shared" si="15"/>
        <v>1.4857197258187356E-3</v>
      </c>
      <c r="BX40" s="24">
        <f t="shared" si="15"/>
        <v>5.3115003808072833E-4</v>
      </c>
      <c r="BY40" s="24">
        <f t="shared" si="15"/>
        <v>6.2147753236862146E-3</v>
      </c>
      <c r="BZ40" s="24">
        <f t="shared" si="15"/>
        <v>6.0652322924600191E-3</v>
      </c>
      <c r="CA40" s="24">
        <f t="shared" si="15"/>
        <v>2.5376237623762387E-3</v>
      </c>
      <c r="CB40" s="24">
        <f t="shared" si="15"/>
        <v>2.5890327494287853E-3</v>
      </c>
      <c r="CC40" s="24">
        <f t="shared" si="15"/>
        <v>3.433358720487429E-4</v>
      </c>
      <c r="CD40" s="24">
        <f t="shared" si="15"/>
        <v>2.5910129474485924E-3</v>
      </c>
      <c r="CE40" s="24">
        <f t="shared" si="15"/>
        <v>1.8268088347296312E-3</v>
      </c>
      <c r="CF40" s="24">
        <f t="shared" si="14"/>
        <v>4.4958301599390751E-2</v>
      </c>
    </row>
    <row r="41" spans="1:84" x14ac:dyDescent="0.25">
      <c r="A41" s="31">
        <f>+[1]PAM!A42</f>
        <v>43800</v>
      </c>
      <c r="B41" s="17">
        <f>+[1]PAM!B42</f>
        <v>284.39999999999998</v>
      </c>
      <c r="C41" s="17">
        <f>+[1]PAM!C42</f>
        <v>283.7</v>
      </c>
      <c r="D41" s="17">
        <f>+[1]PAM!D42</f>
        <v>235.5</v>
      </c>
      <c r="E41" s="17">
        <f>+[1]PAM!E42</f>
        <v>235.6</v>
      </c>
      <c r="F41" s="17">
        <f>+[1]PAM!F42</f>
        <v>312.89999999999998</v>
      </c>
      <c r="G41" s="17">
        <f>+[1]PAM!G42</f>
        <v>288.2</v>
      </c>
      <c r="H41" s="17">
        <f>+[1]PAM!H42</f>
        <v>338.3</v>
      </c>
      <c r="I41" s="17">
        <f>+[1]PAM!I42</f>
        <v>312.7</v>
      </c>
      <c r="J41" s="17">
        <f>+[1]PAM!J42</f>
        <v>348.5</v>
      </c>
      <c r="K41" s="17">
        <f>+[1]PAM!K42</f>
        <v>259</v>
      </c>
      <c r="L41" s="17">
        <f>+[1]PAM!L42</f>
        <v>237.4</v>
      </c>
      <c r="M41" s="17">
        <f>+[1]PAM!M42</f>
        <v>255.8</v>
      </c>
      <c r="N41" s="17">
        <f>+[1]PAM!N42</f>
        <v>290.3</v>
      </c>
      <c r="O41" s="18">
        <f>+[1]PAM!R42</f>
        <v>242.3</v>
      </c>
      <c r="P41" s="19">
        <f>+[1]PAM!S42</f>
        <v>281.60000000000002</v>
      </c>
      <c r="Q41" s="20">
        <f>+[1]PAM!T42</f>
        <v>320.39999999999998</v>
      </c>
      <c r="R41" s="18">
        <f t="shared" si="4"/>
        <v>284.40166999999997</v>
      </c>
      <c r="S41" s="19">
        <f t="shared" si="5"/>
        <v>268.45314101625422</v>
      </c>
      <c r="T41" s="19">
        <f t="shared" si="6"/>
        <v>259.75892857142856</v>
      </c>
      <c r="U41" s="19">
        <f t="shared" si="7"/>
        <v>260.91492429704397</v>
      </c>
      <c r="V41" s="19"/>
      <c r="W41" s="20">
        <f t="shared" si="8"/>
        <v>288.15358408822368</v>
      </c>
      <c r="X41" s="21"/>
      <c r="Y41" s="41">
        <f t="shared" si="18"/>
        <v>3.6443148688046545E-2</v>
      </c>
      <c r="Z41" s="24">
        <f t="shared" si="18"/>
        <v>3.3515482695810617E-2</v>
      </c>
      <c r="AA41" s="24">
        <f t="shared" si="18"/>
        <v>3.1537450722733285E-2</v>
      </c>
      <c r="AB41" s="24">
        <f t="shared" si="18"/>
        <v>2.6579520697167736E-2</v>
      </c>
      <c r="AC41" s="24">
        <f t="shared" si="18"/>
        <v>1.557935735150906E-2</v>
      </c>
      <c r="AD41" s="24">
        <f t="shared" si="18"/>
        <v>5.2977712824260115E-2</v>
      </c>
      <c r="AE41" s="24">
        <f t="shared" si="18"/>
        <v>5.0947499223361392E-2</v>
      </c>
      <c r="AF41" s="24">
        <f t="shared" si="18"/>
        <v>5.0033579583613097E-2</v>
      </c>
      <c r="AG41" s="24">
        <f t="shared" si="18"/>
        <v>9.3504863508001357E-2</v>
      </c>
      <c r="AH41" s="24">
        <f t="shared" si="18"/>
        <v>1.5288122304978558E-2</v>
      </c>
      <c r="AI41" s="24">
        <f t="shared" si="18"/>
        <v>4.230118443316444E-3</v>
      </c>
      <c r="AJ41" s="24">
        <f t="shared" si="18"/>
        <v>3.1451612903225845E-2</v>
      </c>
      <c r="AK41" s="24">
        <f t="shared" si="18"/>
        <v>3.8268955650929914E-2</v>
      </c>
      <c r="AL41" s="24">
        <f t="shared" si="18"/>
        <v>2.1500843170320527E-2</v>
      </c>
      <c r="AM41" s="24">
        <f t="shared" si="18"/>
        <v>3.4913634693127582E-2</v>
      </c>
      <c r="AN41" s="24">
        <f t="shared" si="18"/>
        <v>4.7401111474338009E-2</v>
      </c>
      <c r="AO41" s="24">
        <f t="shared" si="36"/>
        <v>3.6223410495817676E-2</v>
      </c>
      <c r="AP41" s="24">
        <f t="shared" si="37"/>
        <v>3.2485040858330594E-2</v>
      </c>
      <c r="AQ41" s="24">
        <f t="shared" si="38"/>
        <v>3.1678099269716986E-2</v>
      </c>
      <c r="AR41" s="24">
        <f t="shared" si="39"/>
        <v>3.1742954483898966E-2</v>
      </c>
      <c r="AS41" s="24" t="e">
        <f t="shared" si="39"/>
        <v>#DIV/0!</v>
      </c>
      <c r="AT41" s="24">
        <f t="shared" si="39"/>
        <v>4.2642975040309228E-2</v>
      </c>
      <c r="AU41" s="21"/>
      <c r="AV41" s="24">
        <f t="shared" si="34"/>
        <v>0.54146341463414616</v>
      </c>
      <c r="AW41" s="24">
        <f t="shared" si="34"/>
        <v>0.57000553403431109</v>
      </c>
      <c r="AX41" s="24">
        <f t="shared" si="34"/>
        <v>0.48674242424242409</v>
      </c>
      <c r="AY41" s="24">
        <f t="shared" si="34"/>
        <v>0.50543130990415341</v>
      </c>
      <c r="AZ41" s="24">
        <f t="shared" si="34"/>
        <v>0.3681679055531264</v>
      </c>
      <c r="BA41" s="24">
        <f t="shared" si="34"/>
        <v>0.63564131668558455</v>
      </c>
      <c r="BB41" s="24">
        <f t="shared" si="34"/>
        <v>0.74922440537745616</v>
      </c>
      <c r="BC41" s="24">
        <f t="shared" si="34"/>
        <v>0.541913214990138</v>
      </c>
      <c r="BD41" s="24">
        <f t="shared" si="34"/>
        <v>0.61492122335495814</v>
      </c>
      <c r="BE41" s="24">
        <f t="shared" si="34"/>
        <v>0.45342312008978691</v>
      </c>
      <c r="BF41" s="24">
        <f t="shared" si="34"/>
        <v>0.39729252501471457</v>
      </c>
      <c r="BG41" s="24">
        <f t="shared" si="34"/>
        <v>0.50382128159905948</v>
      </c>
      <c r="BH41" s="24">
        <f t="shared" si="34"/>
        <v>0.56411637931034497</v>
      </c>
      <c r="BI41" s="24">
        <f t="shared" si="33"/>
        <v>0.46493349455864563</v>
      </c>
      <c r="BJ41" s="24">
        <f t="shared" si="33"/>
        <v>0.57494407158836691</v>
      </c>
      <c r="BK41" s="24">
        <f t="shared" si="33"/>
        <v>0.47854176280572225</v>
      </c>
      <c r="BL41" s="24">
        <f t="shared" si="33"/>
        <v>0.54144055120376389</v>
      </c>
      <c r="BM41" s="24">
        <f t="shared" si="33"/>
        <v>0.54217561018122007</v>
      </c>
      <c r="BN41" s="24">
        <f t="shared" si="33"/>
        <v>0.52405174444578484</v>
      </c>
      <c r="BO41" s="24">
        <f t="shared" si="33"/>
        <v>0.52994377845875951</v>
      </c>
      <c r="BP41" s="24" t="e">
        <f t="shared" si="33"/>
        <v>#DIV/0!</v>
      </c>
      <c r="BQ41" s="24">
        <f t="shared" si="33"/>
        <v>0.57156090668353032</v>
      </c>
      <c r="BR41" s="21"/>
      <c r="BS41" s="35">
        <f t="shared" si="11"/>
        <v>43800</v>
      </c>
      <c r="BT41" s="24">
        <f t="shared" si="15"/>
        <v>9.6056851311953229E-3</v>
      </c>
      <c r="BU41" s="24">
        <f t="shared" si="15"/>
        <v>9.9708454810495473E-4</v>
      </c>
      <c r="BV41" s="24">
        <f t="shared" si="15"/>
        <v>2.3186224489795898E-3</v>
      </c>
      <c r="BW41" s="24">
        <f t="shared" si="15"/>
        <v>1.5166180758017349E-3</v>
      </c>
      <c r="BX41" s="24">
        <f t="shared" si="15"/>
        <v>3.3502186588921287E-3</v>
      </c>
      <c r="BY41" s="24">
        <f t="shared" si="15"/>
        <v>4.8769679300291651E-3</v>
      </c>
      <c r="BZ41" s="24">
        <f t="shared" si="15"/>
        <v>5.6526603498542197E-3</v>
      </c>
      <c r="CA41" s="24">
        <f t="shared" si="15"/>
        <v>3.1059766763848412E-3</v>
      </c>
      <c r="CB41" s="24">
        <f t="shared" si="15"/>
        <v>1.0503279883381938E-3</v>
      </c>
      <c r="CC41" s="24">
        <f t="shared" si="15"/>
        <v>5.8673469387755104E-5</v>
      </c>
      <c r="CD41" s="24">
        <f t="shared" si="15"/>
        <v>2.3024781341107908E-3</v>
      </c>
      <c r="CE41" s="24">
        <f t="shared" si="15"/>
        <v>1.3959912536443135E-3</v>
      </c>
      <c r="CF41" s="24">
        <f t="shared" si="14"/>
        <v>3.6231304664723005E-2</v>
      </c>
    </row>
    <row r="42" spans="1:84" x14ac:dyDescent="0.25">
      <c r="A42" s="31">
        <f>+[1]PAM!A43</f>
        <v>43831</v>
      </c>
      <c r="B42" s="17">
        <f>+[1]PAM!B43</f>
        <v>291.5</v>
      </c>
      <c r="C42" s="17">
        <f>+[1]PAM!C43</f>
        <v>297.10000000000002</v>
      </c>
      <c r="D42" s="17">
        <f>+[1]PAM!D43</f>
        <v>245.5</v>
      </c>
      <c r="E42" s="17">
        <f>+[1]PAM!E43</f>
        <v>239</v>
      </c>
      <c r="F42" s="17">
        <f>+[1]PAM!F43</f>
        <v>318.7</v>
      </c>
      <c r="G42" s="17">
        <f>+[1]PAM!G43</f>
        <v>285.3</v>
      </c>
      <c r="H42" s="17">
        <f>+[1]PAM!H43</f>
        <v>332</v>
      </c>
      <c r="I42" s="17">
        <f>+[1]PAM!I43</f>
        <v>318.7</v>
      </c>
      <c r="J42" s="17">
        <f>+[1]PAM!J43</f>
        <v>348.7</v>
      </c>
      <c r="K42" s="17">
        <f>+[1]PAM!K43</f>
        <v>273.10000000000002</v>
      </c>
      <c r="L42" s="17">
        <f>+[1]PAM!L43</f>
        <v>237.1</v>
      </c>
      <c r="M42" s="17">
        <f>+[1]PAM!M43</f>
        <v>265.60000000000002</v>
      </c>
      <c r="N42" s="17">
        <f>+[1]PAM!N43</f>
        <v>298.7</v>
      </c>
      <c r="O42" s="18">
        <f>+[1]PAM!R43</f>
        <v>252.2</v>
      </c>
      <c r="P42" s="19">
        <f>+[1]PAM!S43</f>
        <v>288.89999999999998</v>
      </c>
      <c r="Q42" s="20">
        <f>+[1]PAM!T43</f>
        <v>325.10000000000002</v>
      </c>
      <c r="R42" s="18">
        <f t="shared" si="4"/>
        <v>291.54230999999999</v>
      </c>
      <c r="S42" s="19">
        <f t="shared" si="5"/>
        <v>278.00998682091085</v>
      </c>
      <c r="T42" s="19">
        <f t="shared" si="6"/>
        <v>266.19662388392857</v>
      </c>
      <c r="U42" s="19">
        <f t="shared" si="7"/>
        <v>266.37083633741895</v>
      </c>
      <c r="V42" s="19"/>
      <c r="W42" s="20">
        <f t="shared" si="8"/>
        <v>291.35342654588413</v>
      </c>
      <c r="X42" s="21"/>
      <c r="Y42" s="41">
        <f t="shared" si="18"/>
        <v>2.4964838255977506E-2</v>
      </c>
      <c r="Z42" s="24">
        <f t="shared" si="18"/>
        <v>4.7232992597814771E-2</v>
      </c>
      <c r="AA42" s="24">
        <f t="shared" si="18"/>
        <v>4.2462845010615702E-2</v>
      </c>
      <c r="AB42" s="24">
        <f t="shared" si="18"/>
        <v>1.4431239388794648E-2</v>
      </c>
      <c r="AC42" s="24">
        <f t="shared" si="18"/>
        <v>1.8536273569830675E-2</v>
      </c>
      <c r="AD42" s="24">
        <f t="shared" si="18"/>
        <v>-1.0062456627342065E-2</v>
      </c>
      <c r="AE42" s="24">
        <f t="shared" si="18"/>
        <v>-1.8622524386639139E-2</v>
      </c>
      <c r="AF42" s="24">
        <f t="shared" si="18"/>
        <v>1.918771985929002E-2</v>
      </c>
      <c r="AG42" s="24">
        <f t="shared" si="18"/>
        <v>5.7388809182201683E-4</v>
      </c>
      <c r="AH42" s="24">
        <f t="shared" si="18"/>
        <v>5.4440154440154487E-2</v>
      </c>
      <c r="AI42" s="24">
        <f t="shared" si="18"/>
        <v>-1.2636899747262564E-3</v>
      </c>
      <c r="AJ42" s="24">
        <f t="shared" si="18"/>
        <v>3.8311180609851503E-2</v>
      </c>
      <c r="AK42" s="24">
        <f t="shared" si="18"/>
        <v>2.8935583878745952E-2</v>
      </c>
      <c r="AL42" s="24">
        <f t="shared" si="18"/>
        <v>4.0858439950474557E-2</v>
      </c>
      <c r="AM42" s="24">
        <f t="shared" si="18"/>
        <v>2.5923295454545192E-2</v>
      </c>
      <c r="AN42" s="24">
        <f t="shared" si="18"/>
        <v>1.4669163545568242E-2</v>
      </c>
      <c r="AO42" s="24">
        <f t="shared" si="36"/>
        <v>2.5107588151644933E-2</v>
      </c>
      <c r="AP42" s="24">
        <f t="shared" si="37"/>
        <v>3.5599679588319555E-2</v>
      </c>
      <c r="AQ42" s="24">
        <f t="shared" si="38"/>
        <v>2.4783345650156496E-2</v>
      </c>
      <c r="AR42" s="24">
        <f t="shared" si="39"/>
        <v>2.0910693610471931E-2</v>
      </c>
      <c r="AS42" s="24" t="e">
        <f t="shared" si="39"/>
        <v>#DIV/0!</v>
      </c>
      <c r="AT42" s="24">
        <f t="shared" si="39"/>
        <v>1.1104642226767325E-2</v>
      </c>
      <c r="AU42" s="21"/>
      <c r="AV42" s="24">
        <f t="shared" si="34"/>
        <v>0.53582718651211803</v>
      </c>
      <c r="AW42" s="24">
        <f t="shared" si="34"/>
        <v>0.59645351961311133</v>
      </c>
      <c r="AX42" s="24">
        <f t="shared" si="34"/>
        <v>0.50152905198776754</v>
      </c>
      <c r="AY42" s="24">
        <f t="shared" si="34"/>
        <v>0.54193548387096779</v>
      </c>
      <c r="AZ42" s="24">
        <f t="shared" si="34"/>
        <v>0.33738984473352907</v>
      </c>
      <c r="BA42" s="24">
        <f t="shared" si="34"/>
        <v>0.57624309392265194</v>
      </c>
      <c r="BB42" s="24">
        <f t="shared" si="34"/>
        <v>0.66416040100250617</v>
      </c>
      <c r="BC42" s="24">
        <f t="shared" si="34"/>
        <v>0.53738543174143749</v>
      </c>
      <c r="BD42" s="24">
        <f t="shared" si="34"/>
        <v>0.5167464114832534</v>
      </c>
      <c r="BE42" s="24">
        <f t="shared" si="34"/>
        <v>0.47701460248783123</v>
      </c>
      <c r="BF42" s="24">
        <f t="shared" si="34"/>
        <v>0.39388594944150501</v>
      </c>
      <c r="BG42" s="24">
        <f t="shared" si="34"/>
        <v>0.50737797956867214</v>
      </c>
      <c r="BH42" s="24">
        <f t="shared" si="34"/>
        <v>0.56142185049660198</v>
      </c>
      <c r="BI42" s="24">
        <f t="shared" si="33"/>
        <v>0.51108448172558396</v>
      </c>
      <c r="BJ42" s="24">
        <f t="shared" si="33"/>
        <v>0.56925583921781642</v>
      </c>
      <c r="BK42" s="24">
        <f t="shared" si="33"/>
        <v>0.44875222816399285</v>
      </c>
      <c r="BL42" s="24">
        <f t="shared" si="33"/>
        <v>0.53612383608085712</v>
      </c>
      <c r="BM42" s="24">
        <f t="shared" si="33"/>
        <v>0.55671586963972675</v>
      </c>
      <c r="BN42" s="24">
        <f t="shared" si="33"/>
        <v>0.52826905132815671</v>
      </c>
      <c r="BO42" s="24">
        <f t="shared" si="33"/>
        <v>0.5344608141909748</v>
      </c>
      <c r="BP42" s="24" t="e">
        <f t="shared" si="33"/>
        <v>#DIV/0!</v>
      </c>
      <c r="BQ42" s="24">
        <f t="shared" si="33"/>
        <v>0.55201152490946193</v>
      </c>
      <c r="BR42" s="21"/>
      <c r="BS42" s="35">
        <f t="shared" si="11"/>
        <v>43831</v>
      </c>
      <c r="BT42" s="24">
        <f t="shared" si="15"/>
        <v>1.3498945147679358E-2</v>
      </c>
      <c r="BU42" s="24">
        <f t="shared" ref="BU42:CE65" si="40">(D42-D41)/$B41*D$3</f>
        <v>1.3361462728551337E-3</v>
      </c>
      <c r="BV42" s="24">
        <f t="shared" si="40"/>
        <v>1.2469057665260221E-3</v>
      </c>
      <c r="BW42" s="24">
        <f t="shared" si="40"/>
        <v>1.7681434599156154E-3</v>
      </c>
      <c r="BX42" s="24">
        <f t="shared" si="40"/>
        <v>-6.4648382559774468E-4</v>
      </c>
      <c r="BY42" s="24">
        <f t="shared" si="40"/>
        <v>-1.8075949367088644E-3</v>
      </c>
      <c r="BZ42" s="24">
        <f t="shared" si="40"/>
        <v>2.19620253164557E-3</v>
      </c>
      <c r="CA42" s="24">
        <f t="shared" si="40"/>
        <v>2.0112517580870869E-5</v>
      </c>
      <c r="CB42" s="24">
        <f t="shared" si="40"/>
        <v>3.6638185654008495E-3</v>
      </c>
      <c r="CC42" s="24">
        <f t="shared" si="40"/>
        <v>-1.6983122362869843E-5</v>
      </c>
      <c r="CD42" s="24">
        <f t="shared" si="40"/>
        <v>2.7911392405063325E-3</v>
      </c>
      <c r="CE42" s="24">
        <f t="shared" si="40"/>
        <v>1.057383966244723E-3</v>
      </c>
      <c r="CF42" s="24">
        <f t="shared" si="14"/>
        <v>2.5107735583684992E-2</v>
      </c>
    </row>
    <row r="43" spans="1:84" x14ac:dyDescent="0.25">
      <c r="A43" s="31">
        <f>+[1]PAM!A44</f>
        <v>43862</v>
      </c>
      <c r="B43" s="17">
        <f>+[1]PAM!B44</f>
        <v>298.10000000000002</v>
      </c>
      <c r="C43" s="17">
        <f>+[1]PAM!C44</f>
        <v>304.8</v>
      </c>
      <c r="D43" s="17">
        <f>+[1]PAM!D44</f>
        <v>248.6</v>
      </c>
      <c r="E43" s="17">
        <f>+[1]PAM!E44</f>
        <v>245.1</v>
      </c>
      <c r="F43" s="17">
        <f>+[1]PAM!F44</f>
        <v>321.39999999999998</v>
      </c>
      <c r="G43" s="17">
        <f>+[1]PAM!G44</f>
        <v>292.10000000000002</v>
      </c>
      <c r="H43" s="17">
        <f>+[1]PAM!H44</f>
        <v>334.1</v>
      </c>
      <c r="I43" s="17">
        <f>+[1]PAM!I44</f>
        <v>325.60000000000002</v>
      </c>
      <c r="J43" s="17">
        <f>+[1]PAM!J44</f>
        <v>358</v>
      </c>
      <c r="K43" s="17">
        <f>+[1]PAM!K44</f>
        <v>281.3</v>
      </c>
      <c r="L43" s="17">
        <f>+[1]PAM!L44</f>
        <v>240.8</v>
      </c>
      <c r="M43" s="17">
        <f>+[1]PAM!M44</f>
        <v>276.10000000000002</v>
      </c>
      <c r="N43" s="17">
        <f>+[1]PAM!N44</f>
        <v>305.5</v>
      </c>
      <c r="O43" s="18">
        <f>+[1]PAM!R44</f>
        <v>257.8</v>
      </c>
      <c r="P43" s="19">
        <f>+[1]PAM!S44</f>
        <v>296.5</v>
      </c>
      <c r="Q43" s="20">
        <f>+[1]PAM!T44</f>
        <v>328.6</v>
      </c>
      <c r="R43" s="18">
        <f t="shared" si="4"/>
        <v>298.08271999999999</v>
      </c>
      <c r="S43" s="19">
        <f t="shared" si="5"/>
        <v>285.46513398740672</v>
      </c>
      <c r="T43" s="19">
        <f t="shared" si="6"/>
        <v>273.91780133928569</v>
      </c>
      <c r="U43" s="19">
        <f t="shared" si="7"/>
        <v>273.28060562364817</v>
      </c>
      <c r="V43" s="19"/>
      <c r="W43" s="20">
        <f t="shared" si="8"/>
        <v>297.52115005907837</v>
      </c>
      <c r="X43" s="21"/>
      <c r="Y43" s="41">
        <f t="shared" si="18"/>
        <v>2.2641509433962259E-2</v>
      </c>
      <c r="Z43" s="24">
        <f t="shared" si="18"/>
        <v>2.5917199596095619E-2</v>
      </c>
      <c r="AA43" s="24">
        <f t="shared" si="18"/>
        <v>1.2627291242362393E-2</v>
      </c>
      <c r="AB43" s="24">
        <f t="shared" si="18"/>
        <v>2.5523012552301161E-2</v>
      </c>
      <c r="AC43" s="24">
        <f t="shared" si="18"/>
        <v>8.4719171634766166E-3</v>
      </c>
      <c r="AD43" s="24">
        <f t="shared" si="18"/>
        <v>2.3834560112162784E-2</v>
      </c>
      <c r="AE43" s="24">
        <f t="shared" si="18"/>
        <v>6.3253012048194446E-3</v>
      </c>
      <c r="AF43" s="24">
        <f t="shared" si="18"/>
        <v>2.1650454973329181E-2</v>
      </c>
      <c r="AG43" s="24">
        <f t="shared" si="18"/>
        <v>2.6670490392887825E-2</v>
      </c>
      <c r="AH43" s="24">
        <f t="shared" si="18"/>
        <v>3.0025631636763084E-2</v>
      </c>
      <c r="AI43" s="24">
        <f t="shared" si="18"/>
        <v>1.5605229860818248E-2</v>
      </c>
      <c r="AJ43" s="24">
        <f t="shared" si="18"/>
        <v>3.9533132530120474E-2</v>
      </c>
      <c r="AK43" s="24">
        <f t="shared" si="18"/>
        <v>2.2765316370940702E-2</v>
      </c>
      <c r="AL43" s="24">
        <f t="shared" si="18"/>
        <v>2.2204599524187296E-2</v>
      </c>
      <c r="AM43" s="24">
        <f t="shared" si="18"/>
        <v>2.6306680512288017E-2</v>
      </c>
      <c r="AN43" s="24">
        <f t="shared" si="18"/>
        <v>1.0765918179021838E-2</v>
      </c>
      <c r="AO43" s="24">
        <f t="shared" si="36"/>
        <v>2.2433827872187839E-2</v>
      </c>
      <c r="AP43" s="24">
        <f t="shared" si="37"/>
        <v>2.6816112801366199E-2</v>
      </c>
      <c r="AQ43" s="24">
        <f t="shared" si="38"/>
        <v>2.9005542379545224E-2</v>
      </c>
      <c r="AR43" s="24">
        <f t="shared" si="39"/>
        <v>2.594041217589016E-2</v>
      </c>
      <c r="AS43" s="24" t="e">
        <f t="shared" si="39"/>
        <v>#DIV/0!</v>
      </c>
      <c r="AT43" s="24">
        <f t="shared" si="39"/>
        <v>2.1169215637224958E-2</v>
      </c>
      <c r="AU43" s="21"/>
      <c r="AV43" s="24">
        <f t="shared" si="34"/>
        <v>0.51627670396744674</v>
      </c>
      <c r="AW43" s="24">
        <f t="shared" si="34"/>
        <v>0.54407294832826758</v>
      </c>
      <c r="AX43" s="24">
        <f t="shared" si="34"/>
        <v>0.48595337716676612</v>
      </c>
      <c r="AY43" s="24">
        <f t="shared" si="34"/>
        <v>0.57115384615384612</v>
      </c>
      <c r="AZ43" s="24">
        <f t="shared" si="34"/>
        <v>0.28611444577831113</v>
      </c>
      <c r="BA43" s="24">
        <f t="shared" si="34"/>
        <v>0.56706008583690992</v>
      </c>
      <c r="BB43" s="24">
        <f t="shared" si="34"/>
        <v>0.62579075425790776</v>
      </c>
      <c r="BC43" s="24">
        <f t="shared" si="34"/>
        <v>0.54532510678690094</v>
      </c>
      <c r="BD43" s="24">
        <f t="shared" si="34"/>
        <v>0.54710458081244595</v>
      </c>
      <c r="BE43" s="24">
        <f t="shared" si="34"/>
        <v>0.49548112706007452</v>
      </c>
      <c r="BF43" s="24">
        <f t="shared" si="34"/>
        <v>0.38949798038084249</v>
      </c>
      <c r="BG43" s="24">
        <f t="shared" si="34"/>
        <v>0.50709606986899591</v>
      </c>
      <c r="BH43" s="24">
        <f t="shared" si="34"/>
        <v>0.53826787512588115</v>
      </c>
      <c r="BI43" s="24">
        <f t="shared" si="33"/>
        <v>0.52184179456906721</v>
      </c>
      <c r="BJ43" s="24">
        <f t="shared" si="33"/>
        <v>0.54749478079331948</v>
      </c>
      <c r="BK43" s="24">
        <f t="shared" si="33"/>
        <v>0.42005185825410551</v>
      </c>
      <c r="BL43" s="24">
        <f t="shared" si="33"/>
        <v>0.51597367413271433</v>
      </c>
      <c r="BM43" s="24">
        <f t="shared" si="33"/>
        <v>0.53679951230867973</v>
      </c>
      <c r="BN43" s="24">
        <f t="shared" si="33"/>
        <v>0.53542160926256499</v>
      </c>
      <c r="BO43" s="24">
        <f t="shared" si="33"/>
        <v>0.54398243712757677</v>
      </c>
      <c r="BP43" s="24" t="e">
        <f t="shared" si="33"/>
        <v>#DIV/0!</v>
      </c>
      <c r="BQ43" s="24">
        <f t="shared" si="33"/>
        <v>0.55417592884343891</v>
      </c>
      <c r="BR43" s="21"/>
      <c r="BS43" s="35">
        <f t="shared" si="11"/>
        <v>43862</v>
      </c>
      <c r="BT43" s="24">
        <f t="shared" ref="BT43:BT74" si="41">(C43-C42)/$B42*C$3</f>
        <v>7.5679245283018746E-3</v>
      </c>
      <c r="BU43" s="24">
        <f t="shared" si="40"/>
        <v>4.0411663807890145E-4</v>
      </c>
      <c r="BV43" s="24">
        <f t="shared" si="40"/>
        <v>2.182607204116636E-3</v>
      </c>
      <c r="BW43" s="24">
        <f t="shared" si="40"/>
        <v>8.0305317324184911E-4</v>
      </c>
      <c r="BX43" s="24">
        <f t="shared" si="40"/>
        <v>1.478970840480277E-3</v>
      </c>
      <c r="BY43" s="24">
        <f t="shared" si="40"/>
        <v>5.8785591766724479E-4</v>
      </c>
      <c r="BZ43" s="24">
        <f t="shared" si="40"/>
        <v>2.4641166380789145E-3</v>
      </c>
      <c r="CA43" s="24">
        <f t="shared" si="40"/>
        <v>9.1245283018868029E-4</v>
      </c>
      <c r="CB43" s="24">
        <f t="shared" si="40"/>
        <v>2.0788336192109746E-3</v>
      </c>
      <c r="CC43" s="24">
        <f t="shared" si="40"/>
        <v>2.0435677530017247E-4</v>
      </c>
      <c r="CD43" s="24">
        <f t="shared" si="40"/>
        <v>2.9176672384219559E-3</v>
      </c>
      <c r="CE43" s="24">
        <f t="shared" si="40"/>
        <v>8.3512864493996708E-4</v>
      </c>
      <c r="CF43" s="24">
        <f t="shared" si="14"/>
        <v>2.2437084048027446E-2</v>
      </c>
    </row>
    <row r="44" spans="1:84" x14ac:dyDescent="0.25">
      <c r="A44" s="31">
        <f>+[1]PAM!A45</f>
        <v>43891</v>
      </c>
      <c r="B44" s="17">
        <f>+[1]PAM!B45</f>
        <v>307.2</v>
      </c>
      <c r="C44" s="17">
        <f>+[1]PAM!C45</f>
        <v>317.5</v>
      </c>
      <c r="D44" s="17">
        <f>+[1]PAM!D45</f>
        <v>254.7</v>
      </c>
      <c r="E44" s="17">
        <f>+[1]PAM!E45</f>
        <v>256.3</v>
      </c>
      <c r="F44" s="17">
        <f>+[1]PAM!F45</f>
        <v>324</v>
      </c>
      <c r="G44" s="17">
        <f>+[1]PAM!G45</f>
        <v>300.39999999999998</v>
      </c>
      <c r="H44" s="17">
        <f>+[1]PAM!H45</f>
        <v>343</v>
      </c>
      <c r="I44" s="17">
        <f>+[1]PAM!I45</f>
        <v>328.6</v>
      </c>
      <c r="J44" s="17">
        <f>+[1]PAM!J45</f>
        <v>386</v>
      </c>
      <c r="K44" s="17">
        <f>+[1]PAM!K45</f>
        <v>284.89999999999998</v>
      </c>
      <c r="L44" s="17">
        <f>+[1]PAM!L45</f>
        <v>275.3</v>
      </c>
      <c r="M44" s="17">
        <f>+[1]PAM!M45</f>
        <v>281.3</v>
      </c>
      <c r="N44" s="17">
        <f>+[1]PAM!N45</f>
        <v>310.8</v>
      </c>
      <c r="O44" s="18">
        <f>+[1]PAM!R45</f>
        <v>271.3</v>
      </c>
      <c r="P44" s="19">
        <f>+[1]PAM!S45</f>
        <v>305.3</v>
      </c>
      <c r="Q44" s="20">
        <f>+[1]PAM!T45</f>
        <v>335.9</v>
      </c>
      <c r="R44" s="18">
        <f t="shared" si="4"/>
        <v>307.14463999999998</v>
      </c>
      <c r="S44" s="19">
        <f t="shared" si="5"/>
        <v>294.8980084931909</v>
      </c>
      <c r="T44" s="19">
        <f t="shared" si="6"/>
        <v>281.09235491071428</v>
      </c>
      <c r="U44" s="19">
        <f t="shared" si="7"/>
        <v>281.03172314347512</v>
      </c>
      <c r="V44" s="19"/>
      <c r="W44" s="20">
        <f t="shared" si="8"/>
        <v>306.47142575817253</v>
      </c>
      <c r="X44" s="21"/>
      <c r="Y44" s="41">
        <f t="shared" si="18"/>
        <v>3.0526668903052556E-2</v>
      </c>
      <c r="Z44" s="24">
        <f t="shared" si="18"/>
        <v>4.1666666666666519E-2</v>
      </c>
      <c r="AA44" s="24">
        <f t="shared" si="18"/>
        <v>2.4537409493161633E-2</v>
      </c>
      <c r="AB44" s="24">
        <f t="shared" si="18"/>
        <v>4.5695634434924637E-2</v>
      </c>
      <c r="AC44" s="24">
        <f t="shared" si="18"/>
        <v>8.0896079651524566E-3</v>
      </c>
      <c r="AD44" s="24">
        <f t="shared" si="18"/>
        <v>2.8414926395069928E-2</v>
      </c>
      <c r="AE44" s="24">
        <f t="shared" si="18"/>
        <v>2.6638730918886466E-2</v>
      </c>
      <c r="AF44" s="24">
        <f t="shared" si="18"/>
        <v>9.2137592137591096E-3</v>
      </c>
      <c r="AG44" s="24">
        <f t="shared" si="18"/>
        <v>7.8212290502793325E-2</v>
      </c>
      <c r="AH44" s="24">
        <f t="shared" si="18"/>
        <v>1.2797724848915726E-2</v>
      </c>
      <c r="AI44" s="24">
        <f t="shared" si="18"/>
        <v>0.1432724252491695</v>
      </c>
      <c r="AJ44" s="24">
        <f t="shared" si="18"/>
        <v>1.8833755885548698E-2</v>
      </c>
      <c r="AK44" s="24">
        <f t="shared" si="18"/>
        <v>1.7348608837970625E-2</v>
      </c>
      <c r="AL44" s="24">
        <f t="shared" si="18"/>
        <v>5.2366175329712883E-2</v>
      </c>
      <c r="AM44" s="24">
        <f t="shared" si="18"/>
        <v>2.9679595278246262E-2</v>
      </c>
      <c r="AN44" s="24">
        <f t="shared" si="18"/>
        <v>2.2215459525258607E-2</v>
      </c>
      <c r="AO44" s="24">
        <f t="shared" si="36"/>
        <v>3.0400688775249929E-2</v>
      </c>
      <c r="AP44" s="24">
        <f t="shared" si="37"/>
        <v>3.3043876055982135E-2</v>
      </c>
      <c r="AQ44" s="24">
        <f t="shared" si="38"/>
        <v>2.6192359665379694E-2</v>
      </c>
      <c r="AR44" s="24">
        <f t="shared" si="39"/>
        <v>2.8363218466009643E-2</v>
      </c>
      <c r="AS44" s="24" t="e">
        <f t="shared" si="39"/>
        <v>#DIV/0!</v>
      </c>
      <c r="AT44" s="24">
        <f t="shared" si="39"/>
        <v>3.0082821666012283E-2</v>
      </c>
      <c r="AU44" s="21"/>
      <c r="AV44" s="24">
        <f t="shared" si="34"/>
        <v>0.49489051094890502</v>
      </c>
      <c r="AW44" s="24">
        <f t="shared" si="34"/>
        <v>0.51913875598086134</v>
      </c>
      <c r="AX44" s="24">
        <f t="shared" si="34"/>
        <v>0.46379310344827585</v>
      </c>
      <c r="AY44" s="24">
        <f t="shared" si="34"/>
        <v>0.55427531837477262</v>
      </c>
      <c r="AZ44" s="24">
        <f t="shared" si="34"/>
        <v>0.26909518213866024</v>
      </c>
      <c r="BA44" s="24">
        <f t="shared" si="34"/>
        <v>0.55406104500775966</v>
      </c>
      <c r="BB44" s="24">
        <f t="shared" si="34"/>
        <v>0.61716171617161719</v>
      </c>
      <c r="BC44" s="24">
        <f t="shared" si="34"/>
        <v>0.49977179370150626</v>
      </c>
      <c r="BD44" s="24">
        <f t="shared" si="34"/>
        <v>0.59570070276973963</v>
      </c>
      <c r="BE44" s="24">
        <f t="shared" si="34"/>
        <v>0.46327683615819204</v>
      </c>
      <c r="BF44" s="24">
        <f t="shared" si="34"/>
        <v>0.37033349925335979</v>
      </c>
      <c r="BG44" s="24">
        <f t="shared" si="34"/>
        <v>0.47277486910994759</v>
      </c>
      <c r="BH44" s="24">
        <f t="shared" si="34"/>
        <v>0.52352941176470602</v>
      </c>
      <c r="BI44" s="24">
        <f t="shared" si="33"/>
        <v>0.53711048158640229</v>
      </c>
      <c r="BJ44" s="24">
        <f t="shared" si="33"/>
        <v>0.52117588440458418</v>
      </c>
      <c r="BK44" s="24">
        <f t="shared" si="33"/>
        <v>0.39609310058187863</v>
      </c>
      <c r="BL44" s="24">
        <f t="shared" si="33"/>
        <v>0.49454599192167104</v>
      </c>
      <c r="BM44" s="24">
        <f t="shared" si="33"/>
        <v>0.51295849093798918</v>
      </c>
      <c r="BN44" s="24">
        <f t="shared" si="33"/>
        <v>0.51228323417419208</v>
      </c>
      <c r="BO44" s="24">
        <f t="shared" si="33"/>
        <v>0.52423404297751031</v>
      </c>
      <c r="BP44" s="24" t="e">
        <f t="shared" si="33"/>
        <v>#DIV/0!</v>
      </c>
      <c r="BQ44" s="24">
        <f t="shared" si="33"/>
        <v>0.53455833456261415</v>
      </c>
      <c r="BR44" s="21"/>
      <c r="BS44" s="35">
        <f t="shared" si="11"/>
        <v>43891</v>
      </c>
      <c r="BT44" s="24">
        <f t="shared" si="41"/>
        <v>1.2205803421670568E-2</v>
      </c>
      <c r="BU44" s="24">
        <f t="shared" si="40"/>
        <v>7.7759141227775827E-4</v>
      </c>
      <c r="BV44" s="24">
        <f t="shared" si="40"/>
        <v>3.9186850050318741E-3</v>
      </c>
      <c r="BW44" s="24">
        <f t="shared" si="40"/>
        <v>7.5618919825562545E-4</v>
      </c>
      <c r="BX44" s="24">
        <f t="shared" si="40"/>
        <v>1.7652465615565149E-3</v>
      </c>
      <c r="BY44" s="24">
        <f t="shared" si="40"/>
        <v>2.4362294532036168E-3</v>
      </c>
      <c r="BZ44" s="24">
        <f t="shared" si="40"/>
        <v>1.0476350218047634E-3</v>
      </c>
      <c r="CA44" s="24">
        <f t="shared" si="40"/>
        <v>2.6863468634686347E-3</v>
      </c>
      <c r="CB44" s="24">
        <f t="shared" si="40"/>
        <v>8.9245219724923654E-4</v>
      </c>
      <c r="CC44" s="24">
        <f t="shared" si="40"/>
        <v>1.8633009057363299E-3</v>
      </c>
      <c r="CD44" s="24">
        <f t="shared" si="40"/>
        <v>1.4129486749412917E-3</v>
      </c>
      <c r="CE44" s="24">
        <f t="shared" si="40"/>
        <v>6.3649781952365106E-4</v>
      </c>
      <c r="CF44" s="24">
        <f t="shared" si="14"/>
        <v>3.0398926534719865E-2</v>
      </c>
    </row>
    <row r="45" spans="1:84" x14ac:dyDescent="0.25">
      <c r="A45" s="31">
        <f>+[1]PAM!A46</f>
        <v>43922</v>
      </c>
      <c r="B45" s="17">
        <f>+[1]PAM!B46</f>
        <v>311.7</v>
      </c>
      <c r="C45" s="17">
        <f>+[1]PAM!C46</f>
        <v>327.39999999999998</v>
      </c>
      <c r="D45" s="17">
        <f>+[1]PAM!D46</f>
        <v>259.2</v>
      </c>
      <c r="E45" s="17">
        <f>+[1]PAM!E46</f>
        <v>260</v>
      </c>
      <c r="F45" s="17">
        <f>+[1]PAM!F46</f>
        <v>322.89999999999998</v>
      </c>
      <c r="G45" s="17">
        <f>+[1]PAM!G46</f>
        <v>304.89999999999998</v>
      </c>
      <c r="H45" s="17">
        <f>+[1]PAM!H46</f>
        <v>346.4</v>
      </c>
      <c r="I45" s="17">
        <f>+[1]PAM!I46</f>
        <v>332.2</v>
      </c>
      <c r="J45" s="17">
        <f>+[1]PAM!J46</f>
        <v>364.8</v>
      </c>
      <c r="K45" s="17">
        <f>+[1]PAM!K46</f>
        <v>292.39999999999998</v>
      </c>
      <c r="L45" s="17">
        <f>+[1]PAM!L46</f>
        <v>270</v>
      </c>
      <c r="M45" s="17">
        <f>+[1]PAM!M46</f>
        <v>285.5</v>
      </c>
      <c r="N45" s="17">
        <f>+[1]PAM!N46</f>
        <v>313.2</v>
      </c>
      <c r="O45" s="18">
        <f>+[1]PAM!R46</f>
        <v>283.8</v>
      </c>
      <c r="P45" s="19">
        <f>+[1]PAM!S46</f>
        <v>310.60000000000002</v>
      </c>
      <c r="Q45" s="20">
        <f>+[1]PAM!T46</f>
        <v>332.7</v>
      </c>
      <c r="R45" s="18">
        <f t="shared" si="4"/>
        <v>311.66874999999993</v>
      </c>
      <c r="S45" s="19">
        <f t="shared" si="5"/>
        <v>301.72028115390253</v>
      </c>
      <c r="T45" s="19">
        <f t="shared" si="6"/>
        <v>285.70055803571427</v>
      </c>
      <c r="U45" s="19">
        <f t="shared" si="7"/>
        <v>285.75912040374908</v>
      </c>
      <c r="V45" s="19"/>
      <c r="W45" s="20">
        <f t="shared" si="8"/>
        <v>308.97621110673492</v>
      </c>
      <c r="X45" s="21"/>
      <c r="Y45" s="41">
        <f t="shared" si="18"/>
        <v>1.46484375E-2</v>
      </c>
      <c r="Z45" s="24">
        <f t="shared" si="18"/>
        <v>3.1181102362204616E-2</v>
      </c>
      <c r="AA45" s="24">
        <f t="shared" si="18"/>
        <v>1.7667844522968101E-2</v>
      </c>
      <c r="AB45" s="24">
        <f t="shared" si="18"/>
        <v>1.4436207569254789E-2</v>
      </c>
      <c r="AC45" s="24">
        <f t="shared" si="18"/>
        <v>-3.395061728395099E-3</v>
      </c>
      <c r="AD45" s="24">
        <f t="shared" si="18"/>
        <v>1.4980026631158383E-2</v>
      </c>
      <c r="AE45" s="24">
        <f t="shared" si="18"/>
        <v>9.9125364431487117E-3</v>
      </c>
      <c r="AF45" s="24">
        <f t="shared" si="18"/>
        <v>1.0955569080949301E-2</v>
      </c>
      <c r="AG45" s="24">
        <f t="shared" si="18"/>
        <v>-5.4922279792746109E-2</v>
      </c>
      <c r="AH45" s="24">
        <f t="shared" si="18"/>
        <v>2.6325026325026313E-2</v>
      </c>
      <c r="AI45" s="24">
        <f t="shared" si="18"/>
        <v>-1.9251725390483143E-2</v>
      </c>
      <c r="AJ45" s="24">
        <f t="shared" si="18"/>
        <v>1.4930678990401569E-2</v>
      </c>
      <c r="AK45" s="24">
        <f t="shared" si="18"/>
        <v>7.7220077220077066E-3</v>
      </c>
      <c r="AL45" s="24">
        <f t="shared" si="18"/>
        <v>4.6074456321415491E-2</v>
      </c>
      <c r="AM45" s="24">
        <f t="shared" si="18"/>
        <v>1.7359973796265971E-2</v>
      </c>
      <c r="AN45" s="24">
        <f t="shared" si="18"/>
        <v>-9.5266448347721688E-3</v>
      </c>
      <c r="AO45" s="24">
        <f t="shared" si="36"/>
        <v>1.4729574965071768E-2</v>
      </c>
      <c r="AP45" s="24">
        <f t="shared" si="37"/>
        <v>2.3134346330687894E-2</v>
      </c>
      <c r="AQ45" s="24">
        <f t="shared" si="38"/>
        <v>1.6393911269709571E-2</v>
      </c>
      <c r="AR45" s="24">
        <f t="shared" si="39"/>
        <v>1.6821578743480448E-2</v>
      </c>
      <c r="AS45" s="24" t="e">
        <f t="shared" si="39"/>
        <v>#DIV/0!</v>
      </c>
      <c r="AT45" s="24">
        <f t="shared" si="39"/>
        <v>8.1729816812965428E-3</v>
      </c>
      <c r="AU45" s="21"/>
      <c r="AV45" s="24">
        <f t="shared" si="34"/>
        <v>0.46338028169014089</v>
      </c>
      <c r="AW45" s="24">
        <f t="shared" si="34"/>
        <v>0.52279069767441855</v>
      </c>
      <c r="AX45" s="24">
        <f t="shared" si="34"/>
        <v>0.47440273037542635</v>
      </c>
      <c r="AY45" s="24">
        <f t="shared" si="34"/>
        <v>0.473922902494331</v>
      </c>
      <c r="AZ45" s="24">
        <f t="shared" si="34"/>
        <v>0.22822365918600229</v>
      </c>
      <c r="BA45" s="24">
        <f t="shared" si="34"/>
        <v>0.50791295746785359</v>
      </c>
      <c r="BB45" s="24">
        <f t="shared" si="34"/>
        <v>0.57311534968210709</v>
      </c>
      <c r="BC45" s="24">
        <f t="shared" si="34"/>
        <v>0.44372012168622343</v>
      </c>
      <c r="BD45" s="24">
        <f t="shared" si="34"/>
        <v>0.46153846153846168</v>
      </c>
      <c r="BE45" s="24">
        <f t="shared" si="34"/>
        <v>0.46639919759277815</v>
      </c>
      <c r="BF45" s="24">
        <f t="shared" si="34"/>
        <v>0.32612966601178783</v>
      </c>
      <c r="BG45" s="24">
        <f t="shared" si="34"/>
        <v>0.43395278754394773</v>
      </c>
      <c r="BH45" s="24">
        <f t="shared" si="34"/>
        <v>0.48647365923113428</v>
      </c>
      <c r="BI45" s="24">
        <f t="shared" si="33"/>
        <v>0.56449834619625139</v>
      </c>
      <c r="BJ45" s="24">
        <f t="shared" si="33"/>
        <v>0.49040307101727465</v>
      </c>
      <c r="BK45" s="24">
        <f t="shared" si="33"/>
        <v>0.33560818948213567</v>
      </c>
      <c r="BL45" s="24">
        <f t="shared" si="33"/>
        <v>0.46300415803343475</v>
      </c>
      <c r="BM45" s="24">
        <f t="shared" si="33"/>
        <v>0.4941422050428379</v>
      </c>
      <c r="BN45" s="24">
        <f t="shared" si="33"/>
        <v>0.47069034706800061</v>
      </c>
      <c r="BO45" s="24">
        <f t="shared" si="33"/>
        <v>0.48176523719585052</v>
      </c>
      <c r="BP45" s="24" t="e">
        <f t="shared" si="33"/>
        <v>#DIV/0!</v>
      </c>
      <c r="BQ45" s="24">
        <f t="shared" si="33"/>
        <v>0.48247899536419792</v>
      </c>
      <c r="BR45" s="21"/>
      <c r="BS45" s="35">
        <f t="shared" si="11"/>
        <v>43922</v>
      </c>
      <c r="BT45" s="24">
        <f t="shared" si="41"/>
        <v>9.2329101562499787E-3</v>
      </c>
      <c r="BU45" s="24">
        <f t="shared" si="40"/>
        <v>5.5664062499999995E-4</v>
      </c>
      <c r="BV45" s="24">
        <f t="shared" si="40"/>
        <v>1.256217447916663E-3</v>
      </c>
      <c r="BW45" s="24">
        <f t="shared" si="40"/>
        <v>-3.1044921875000641E-4</v>
      </c>
      <c r="BX45" s="24">
        <f t="shared" si="40"/>
        <v>9.2871093749999996E-4</v>
      </c>
      <c r="BY45" s="24">
        <f t="shared" si="40"/>
        <v>9.0312499999999399E-4</v>
      </c>
      <c r="BZ45" s="24">
        <f t="shared" si="40"/>
        <v>1.2199218749999884E-3</v>
      </c>
      <c r="CA45" s="24">
        <f t="shared" si="40"/>
        <v>-1.9736979166666657E-3</v>
      </c>
      <c r="CB45" s="24">
        <f t="shared" si="40"/>
        <v>1.8041992187499999E-3</v>
      </c>
      <c r="CC45" s="24">
        <f t="shared" si="40"/>
        <v>-2.7776692708333397E-4</v>
      </c>
      <c r="CD45" s="24">
        <f t="shared" si="40"/>
        <v>1.1074218749999971E-3</v>
      </c>
      <c r="CE45" s="24">
        <f t="shared" si="40"/>
        <v>2.7968749999999733E-4</v>
      </c>
      <c r="CF45" s="24">
        <f t="shared" si="14"/>
        <v>1.4726920572916611E-2</v>
      </c>
    </row>
    <row r="46" spans="1:84" x14ac:dyDescent="0.25">
      <c r="A46" s="31">
        <f>+[1]PAM!A47</f>
        <v>43952</v>
      </c>
      <c r="B46" s="17">
        <f>+[1]PAM!B47</f>
        <v>316.5</v>
      </c>
      <c r="C46" s="17">
        <f>+[1]PAM!C47</f>
        <v>331.2</v>
      </c>
      <c r="D46" s="17">
        <f>+[1]PAM!D47</f>
        <v>259.8</v>
      </c>
      <c r="E46" s="17">
        <f>+[1]PAM!E47</f>
        <v>275.3</v>
      </c>
      <c r="F46" s="17">
        <f>+[1]PAM!F47</f>
        <v>322.39999999999998</v>
      </c>
      <c r="G46" s="17">
        <f>+[1]PAM!G47</f>
        <v>313.60000000000002</v>
      </c>
      <c r="H46" s="17">
        <f>+[1]PAM!H47</f>
        <v>349.9</v>
      </c>
      <c r="I46" s="17">
        <f>+[1]PAM!I47</f>
        <v>338.7</v>
      </c>
      <c r="J46" s="17">
        <f>+[1]PAM!J47</f>
        <v>365.4</v>
      </c>
      <c r="K46" s="17">
        <f>+[1]PAM!K47</f>
        <v>293.39999999999998</v>
      </c>
      <c r="L46" s="17">
        <f>+[1]PAM!L47</f>
        <v>274.39999999999998</v>
      </c>
      <c r="M46" s="17">
        <f>+[1]PAM!M47</f>
        <v>289.89999999999998</v>
      </c>
      <c r="N46" s="17">
        <f>+[1]PAM!N47</f>
        <v>317.8</v>
      </c>
      <c r="O46" s="18">
        <f>+[1]PAM!R47</f>
        <v>293.10000000000002</v>
      </c>
      <c r="P46" s="19">
        <f>+[1]PAM!S47</f>
        <v>316.3</v>
      </c>
      <c r="Q46" s="20">
        <f>+[1]PAM!T47</f>
        <v>331.9</v>
      </c>
      <c r="R46" s="18">
        <f t="shared" si="4"/>
        <v>316.52949999999998</v>
      </c>
      <c r="S46" s="19">
        <f t="shared" si="5"/>
        <v>307.3636403572998</v>
      </c>
      <c r="T46" s="19">
        <f t="shared" si="6"/>
        <v>293.35220424107143</v>
      </c>
      <c r="U46" s="19">
        <f t="shared" si="7"/>
        <v>294.36023792357611</v>
      </c>
      <c r="V46" s="19"/>
      <c r="W46" s="20">
        <f t="shared" si="8"/>
        <v>315.74304844426933</v>
      </c>
      <c r="X46" s="21"/>
      <c r="Y46" s="41">
        <f t="shared" si="18"/>
        <v>1.5399422521655382E-2</v>
      </c>
      <c r="Z46" s="24">
        <f t="shared" si="18"/>
        <v>1.1606597434331123E-2</v>
      </c>
      <c r="AA46" s="24">
        <f t="shared" si="18"/>
        <v>2.3148148148148806E-3</v>
      </c>
      <c r="AB46" s="24">
        <f t="shared" si="18"/>
        <v>5.8846153846153992E-2</v>
      </c>
      <c r="AC46" s="24">
        <f t="shared" si="18"/>
        <v>-1.5484670176525439E-3</v>
      </c>
      <c r="AD46" s="24">
        <f t="shared" si="18"/>
        <v>2.8533945555920148E-2</v>
      </c>
      <c r="AE46" s="24">
        <f t="shared" si="18"/>
        <v>1.0103926096997728E-2</v>
      </c>
      <c r="AF46" s="24">
        <f t="shared" si="18"/>
        <v>1.9566526189042754E-2</v>
      </c>
      <c r="AG46" s="24">
        <f t="shared" si="18"/>
        <v>1.6447368421050879E-3</v>
      </c>
      <c r="AH46" s="24">
        <f t="shared" si="18"/>
        <v>3.4199726402188713E-3</v>
      </c>
      <c r="AI46" s="24">
        <f t="shared" si="18"/>
        <v>1.6296296296296253E-2</v>
      </c>
      <c r="AJ46" s="24">
        <f t="shared" si="18"/>
        <v>1.5411558669001568E-2</v>
      </c>
      <c r="AK46" s="24">
        <f t="shared" si="18"/>
        <v>1.4687100893997496E-2</v>
      </c>
      <c r="AL46" s="24">
        <f t="shared" si="18"/>
        <v>3.2769556025370017E-2</v>
      </c>
      <c r="AM46" s="24">
        <f t="shared" si="18"/>
        <v>1.8351577591757762E-2</v>
      </c>
      <c r="AN46" s="24">
        <f t="shared" si="18"/>
        <v>-2.4045686804929911E-3</v>
      </c>
      <c r="AO46" s="24">
        <f t="shared" si="36"/>
        <v>1.5595885054244363E-2</v>
      </c>
      <c r="AP46" s="24">
        <f t="shared" si="37"/>
        <v>1.8703943870842066E-2</v>
      </c>
      <c r="AQ46" s="24">
        <f t="shared" si="38"/>
        <v>2.6782048512487222E-2</v>
      </c>
      <c r="AR46" s="24">
        <f t="shared" si="39"/>
        <v>3.009918811226231E-2</v>
      </c>
      <c r="AS46" s="24" t="e">
        <f t="shared" si="39"/>
        <v>#DIV/0!</v>
      </c>
      <c r="AT46" s="24">
        <f t="shared" si="39"/>
        <v>2.1900836032961779E-2</v>
      </c>
      <c r="AU46" s="21"/>
      <c r="AV46" s="24">
        <f t="shared" si="34"/>
        <v>0.44322845417236656</v>
      </c>
      <c r="AW46" s="24">
        <f t="shared" si="34"/>
        <v>0.50751024123805188</v>
      </c>
      <c r="AX46" s="24">
        <f t="shared" si="34"/>
        <v>0.4441356309060589</v>
      </c>
      <c r="AY46" s="24">
        <f t="shared" si="34"/>
        <v>0.49700924415443182</v>
      </c>
      <c r="AZ46" s="24">
        <f t="shared" si="34"/>
        <v>0.19274879763226038</v>
      </c>
      <c r="BA46" s="24">
        <f t="shared" si="34"/>
        <v>0.50479846449136279</v>
      </c>
      <c r="BB46" s="24">
        <f t="shared" si="34"/>
        <v>0.51471861471861469</v>
      </c>
      <c r="BC46" s="24">
        <f t="shared" si="34"/>
        <v>0.4136060100166945</v>
      </c>
      <c r="BD46" s="24">
        <f t="shared" si="34"/>
        <v>0.42957746478873227</v>
      </c>
      <c r="BE46" s="24">
        <f t="shared" si="34"/>
        <v>0.4446085672082718</v>
      </c>
      <c r="BF46" s="24">
        <f t="shared" si="34"/>
        <v>0.31291866028708126</v>
      </c>
      <c r="BG46" s="24">
        <f t="shared" si="34"/>
        <v>0.42387033398821217</v>
      </c>
      <c r="BH46" s="24">
        <f t="shared" si="34"/>
        <v>0.46654360867558853</v>
      </c>
      <c r="BI46" s="24">
        <f t="shared" si="33"/>
        <v>0.6086717892425908</v>
      </c>
      <c r="BJ46" s="24">
        <f t="shared" si="33"/>
        <v>0.4704788470478849</v>
      </c>
      <c r="BK46" s="24">
        <f t="shared" si="33"/>
        <v>0.28893203883495144</v>
      </c>
      <c r="BL46" s="24">
        <f t="shared" si="33"/>
        <v>0.44313817783787068</v>
      </c>
      <c r="BM46" s="24">
        <f t="shared" si="33"/>
        <v>0.48409438505946301</v>
      </c>
      <c r="BN46" s="24">
        <f t="shared" si="33"/>
        <v>0.46733665606540953</v>
      </c>
      <c r="BO46" s="24">
        <f t="shared" si="33"/>
        <v>0.4803320432746172</v>
      </c>
      <c r="BP46" s="24" t="e">
        <f t="shared" si="33"/>
        <v>#DIV/0!</v>
      </c>
      <c r="BQ46" s="24">
        <f t="shared" si="33"/>
        <v>0.46254007897667804</v>
      </c>
      <c r="BR46" s="21"/>
      <c r="BS46" s="35">
        <f t="shared" si="11"/>
        <v>43952</v>
      </c>
      <c r="BT46" s="24">
        <f t="shared" si="41"/>
        <v>3.4927815206929843E-3</v>
      </c>
      <c r="BU46" s="24">
        <f t="shared" si="40"/>
        <v>7.3147256977866107E-5</v>
      </c>
      <c r="BV46" s="24">
        <f t="shared" si="40"/>
        <v>5.1196342637151145E-3</v>
      </c>
      <c r="BW46" s="24">
        <f t="shared" si="40"/>
        <v>-1.3907603464870068E-4</v>
      </c>
      <c r="BX46" s="24">
        <f t="shared" si="40"/>
        <v>1.7695861405197398E-3</v>
      </c>
      <c r="BY46" s="24">
        <f t="shared" si="40"/>
        <v>9.1626564003849864E-4</v>
      </c>
      <c r="BZ46" s="24">
        <f t="shared" si="40"/>
        <v>2.170837343599615E-3</v>
      </c>
      <c r="CA46" s="24">
        <f t="shared" si="40"/>
        <v>5.5052935514915061E-5</v>
      </c>
      <c r="CB46" s="24">
        <f t="shared" si="40"/>
        <v>2.3708694257298682E-4</v>
      </c>
      <c r="CC46" s="24">
        <f t="shared" si="40"/>
        <v>2.2726981071543033E-4</v>
      </c>
      <c r="CD46" s="24">
        <f t="shared" si="40"/>
        <v>1.1434071222329104E-3</v>
      </c>
      <c r="CE46" s="24">
        <f t="shared" si="40"/>
        <v>5.2832852101379786E-4</v>
      </c>
      <c r="CF46" s="24">
        <f t="shared" si="14"/>
        <v>1.5594321462945159E-2</v>
      </c>
    </row>
    <row r="47" spans="1:84" x14ac:dyDescent="0.25">
      <c r="A47" s="31">
        <f>+[1]PAM!A48</f>
        <v>43983</v>
      </c>
      <c r="B47" s="17">
        <f>+[1]PAM!B48</f>
        <v>324.5</v>
      </c>
      <c r="C47" s="17">
        <f>+[1]PAM!C48</f>
        <v>333.7</v>
      </c>
      <c r="D47" s="17">
        <f>+[1]PAM!D48</f>
        <v>269.3</v>
      </c>
      <c r="E47" s="17">
        <f>+[1]PAM!E48</f>
        <v>298.10000000000002</v>
      </c>
      <c r="F47" s="17">
        <f>+[1]PAM!F48</f>
        <v>326.2</v>
      </c>
      <c r="G47" s="17">
        <f>+[1]PAM!G48</f>
        <v>324.8</v>
      </c>
      <c r="H47" s="17">
        <f>+[1]PAM!H48</f>
        <v>360.8</v>
      </c>
      <c r="I47" s="17">
        <f>+[1]PAM!I48</f>
        <v>346.1</v>
      </c>
      <c r="J47" s="17">
        <f>+[1]PAM!J48</f>
        <v>367.5</v>
      </c>
      <c r="K47" s="17">
        <f>+[1]PAM!K48</f>
        <v>306.7</v>
      </c>
      <c r="L47" s="17">
        <f>+[1]PAM!L48</f>
        <v>277.7</v>
      </c>
      <c r="M47" s="17">
        <f>+[1]PAM!M48</f>
        <v>297.3</v>
      </c>
      <c r="N47" s="17">
        <f>+[1]PAM!N48</f>
        <v>321.5</v>
      </c>
      <c r="O47" s="18">
        <f>+[1]PAM!R48</f>
        <v>309.7</v>
      </c>
      <c r="P47" s="19">
        <f>+[1]PAM!S48</f>
        <v>324.2</v>
      </c>
      <c r="Q47" s="20">
        <f>+[1]PAM!T48</f>
        <v>334.7</v>
      </c>
      <c r="R47" s="18">
        <f t="shared" si="4"/>
        <v>324.51203000000004</v>
      </c>
      <c r="S47" s="19">
        <f t="shared" si="5"/>
        <v>315.97412505491297</v>
      </c>
      <c r="T47" s="19">
        <f t="shared" si="6"/>
        <v>306.7530133928571</v>
      </c>
      <c r="U47" s="19">
        <f t="shared" si="7"/>
        <v>309.51326604181685</v>
      </c>
      <c r="V47" s="19"/>
      <c r="W47" s="20">
        <f t="shared" si="8"/>
        <v>327.51228830248135</v>
      </c>
      <c r="X47" s="21"/>
      <c r="Y47" s="41">
        <f t="shared" si="18"/>
        <v>2.5276461295418606E-2</v>
      </c>
      <c r="Z47" s="24">
        <f t="shared" si="18"/>
        <v>7.5483091787440504E-3</v>
      </c>
      <c r="AA47" s="24">
        <f t="shared" si="18"/>
        <v>3.6566589684372541E-2</v>
      </c>
      <c r="AB47" s="24">
        <f t="shared" si="18"/>
        <v>8.2818743189248201E-2</v>
      </c>
      <c r="AC47" s="24">
        <f t="shared" si="18"/>
        <v>1.1786600496277888E-2</v>
      </c>
      <c r="AD47" s="24">
        <f t="shared" si="18"/>
        <v>3.5714285714285587E-2</v>
      </c>
      <c r="AE47" s="24">
        <f t="shared" si="18"/>
        <v>3.1151757645041522E-2</v>
      </c>
      <c r="AF47" s="24">
        <f t="shared" si="18"/>
        <v>2.18482432831415E-2</v>
      </c>
      <c r="AG47" s="24">
        <f t="shared" si="18"/>
        <v>5.7471264367816577E-3</v>
      </c>
      <c r="AH47" s="24">
        <f t="shared" si="18"/>
        <v>4.5330606680299868E-2</v>
      </c>
      <c r="AI47" s="24">
        <f t="shared" si="18"/>
        <v>1.2026239067055355E-2</v>
      </c>
      <c r="AJ47" s="24">
        <f t="shared" si="18"/>
        <v>2.552604346326337E-2</v>
      </c>
      <c r="AK47" s="24">
        <f t="shared" si="18"/>
        <v>1.1642542479546769E-2</v>
      </c>
      <c r="AL47" s="24">
        <f t="shared" si="18"/>
        <v>5.6635960423063736E-2</v>
      </c>
      <c r="AM47" s="24">
        <f t="shared" si="18"/>
        <v>2.497628833386023E-2</v>
      </c>
      <c r="AN47" s="24">
        <f t="shared" si="18"/>
        <v>8.4362759867431247E-3</v>
      </c>
      <c r="AO47" s="24">
        <f t="shared" si="36"/>
        <v>2.5218913245053098E-2</v>
      </c>
      <c r="AP47" s="24">
        <f t="shared" si="37"/>
        <v>2.8013998947968632E-2</v>
      </c>
      <c r="AQ47" s="24">
        <f t="shared" si="38"/>
        <v>4.5681637833452582E-2</v>
      </c>
      <c r="AR47" s="24">
        <f t="shared" si="39"/>
        <v>5.1477836222482143E-2</v>
      </c>
      <c r="AS47" s="24" t="e">
        <f t="shared" si="39"/>
        <v>#DIV/0!</v>
      </c>
      <c r="AT47" s="24">
        <f t="shared" si="39"/>
        <v>3.7274739431957249E-2</v>
      </c>
      <c r="AU47" s="21"/>
      <c r="AV47" s="24">
        <f t="shared" si="34"/>
        <v>0.43902439024390238</v>
      </c>
      <c r="AW47" s="24">
        <f t="shared" si="34"/>
        <v>0.48311111111111105</v>
      </c>
      <c r="AX47" s="24">
        <f t="shared" si="34"/>
        <v>0.4588299024918745</v>
      </c>
      <c r="AY47" s="24">
        <f t="shared" si="34"/>
        <v>0.58395324123273129</v>
      </c>
      <c r="AZ47" s="24">
        <f t="shared" si="34"/>
        <v>0.17591925018024512</v>
      </c>
      <c r="BA47" s="24">
        <f t="shared" si="34"/>
        <v>0.50370370370370376</v>
      </c>
      <c r="BB47" s="24">
        <f t="shared" si="34"/>
        <v>0.50333333333333341</v>
      </c>
      <c r="BC47" s="24">
        <f t="shared" si="34"/>
        <v>0.42604037906880943</v>
      </c>
      <c r="BD47" s="24">
        <f t="shared" si="34"/>
        <v>0.34862385321100908</v>
      </c>
      <c r="BE47" s="24">
        <f t="shared" si="34"/>
        <v>0.44738084001887679</v>
      </c>
      <c r="BF47" s="24">
        <f t="shared" si="34"/>
        <v>0.30131208997188375</v>
      </c>
      <c r="BG47" s="24">
        <f t="shared" si="34"/>
        <v>0.42112810707456982</v>
      </c>
      <c r="BH47" s="24">
        <f t="shared" si="34"/>
        <v>0.44624381466486729</v>
      </c>
      <c r="BI47" s="24">
        <f t="shared" si="33"/>
        <v>0.65969989281886376</v>
      </c>
      <c r="BJ47" s="24">
        <f t="shared" si="33"/>
        <v>0.46630483943916778</v>
      </c>
      <c r="BK47" s="24">
        <f t="shared" si="33"/>
        <v>0.26206636500754144</v>
      </c>
      <c r="BL47" s="24">
        <f t="shared" si="33"/>
        <v>0.43912368820645287</v>
      </c>
      <c r="BM47" s="24">
        <f t="shared" si="33"/>
        <v>0.48440372854582714</v>
      </c>
      <c r="BN47" s="24">
        <f t="shared" si="33"/>
        <v>0.48795945571193466</v>
      </c>
      <c r="BO47" s="24">
        <f t="shared" si="33"/>
        <v>0.50784780355807824</v>
      </c>
      <c r="BP47" s="24" t="e">
        <f t="shared" si="33"/>
        <v>#DIV/0!</v>
      </c>
      <c r="BQ47" s="24">
        <f t="shared" si="33"/>
        <v>0.47151966046279425</v>
      </c>
      <c r="BR47" s="21"/>
      <c r="BS47" s="35">
        <f t="shared" si="11"/>
        <v>43983</v>
      </c>
      <c r="BT47" s="24">
        <f t="shared" si="41"/>
        <v>2.26303317535545E-3</v>
      </c>
      <c r="BU47" s="24">
        <f t="shared" si="40"/>
        <v>1.1406003159557662E-3</v>
      </c>
      <c r="BV47" s="24">
        <f t="shared" si="40"/>
        <v>7.5135545023696723E-3</v>
      </c>
      <c r="BW47" s="24">
        <f t="shared" si="40"/>
        <v>1.0409478672985812E-3</v>
      </c>
      <c r="BX47" s="24">
        <f t="shared" si="40"/>
        <v>2.2435387045813566E-3</v>
      </c>
      <c r="BY47" s="24">
        <f t="shared" si="40"/>
        <v>2.8102369668246536E-3</v>
      </c>
      <c r="BZ47" s="24">
        <f t="shared" si="40"/>
        <v>2.4339336492891109E-3</v>
      </c>
      <c r="CA47" s="24">
        <f t="shared" si="40"/>
        <v>1.897630331753575E-4</v>
      </c>
      <c r="CB47" s="24">
        <f t="shared" si="40"/>
        <v>3.1054344391785176E-3</v>
      </c>
      <c r="CC47" s="24">
        <f t="shared" si="40"/>
        <v>1.6786729857819964E-4</v>
      </c>
      <c r="CD47" s="24">
        <f t="shared" si="40"/>
        <v>1.8938388625592505E-3</v>
      </c>
      <c r="CE47" s="24">
        <f t="shared" si="40"/>
        <v>4.1851500789889286E-4</v>
      </c>
      <c r="CF47" s="24">
        <f t="shared" si="14"/>
        <v>2.5221263823064811E-2</v>
      </c>
    </row>
    <row r="48" spans="1:84" x14ac:dyDescent="0.25">
      <c r="A48" s="31">
        <f>+[1]PAM!A49</f>
        <v>44013</v>
      </c>
      <c r="B48" s="17">
        <f>+[1]PAM!B49</f>
        <v>331.4</v>
      </c>
      <c r="C48" s="17">
        <f>+[1]PAM!C49</f>
        <v>338</v>
      </c>
      <c r="D48" s="17">
        <f>+[1]PAM!D49</f>
        <v>272.39999999999998</v>
      </c>
      <c r="E48" s="17">
        <f>+[1]PAM!E49</f>
        <v>312</v>
      </c>
      <c r="F48" s="17">
        <f>+[1]PAM!F49</f>
        <v>331.8</v>
      </c>
      <c r="G48" s="17">
        <f>+[1]PAM!G49</f>
        <v>335.1</v>
      </c>
      <c r="H48" s="17">
        <f>+[1]PAM!H49</f>
        <v>369.7</v>
      </c>
      <c r="I48" s="17">
        <f>+[1]PAM!I49</f>
        <v>352.4</v>
      </c>
      <c r="J48" s="17">
        <f>+[1]PAM!J49</f>
        <v>364.8</v>
      </c>
      <c r="K48" s="17">
        <f>+[1]PAM!K49</f>
        <v>319.89999999999998</v>
      </c>
      <c r="L48" s="17">
        <f>+[1]PAM!L49</f>
        <v>279.60000000000002</v>
      </c>
      <c r="M48" s="17">
        <f>+[1]PAM!M49</f>
        <v>303.60000000000002</v>
      </c>
      <c r="N48" s="17">
        <f>+[1]PAM!N49</f>
        <v>326.7</v>
      </c>
      <c r="O48" s="18">
        <f>+[1]PAM!R49</f>
        <v>313.3</v>
      </c>
      <c r="P48" s="19">
        <f>+[1]PAM!S49</f>
        <v>333.2</v>
      </c>
      <c r="Q48" s="20">
        <f>+[1]PAM!T49</f>
        <v>336.4</v>
      </c>
      <c r="R48" s="18">
        <f t="shared" si="4"/>
        <v>331.45747</v>
      </c>
      <c r="S48" s="19">
        <f t="shared" si="5"/>
        <v>323.47812271196375</v>
      </c>
      <c r="T48" s="19">
        <f t="shared" si="6"/>
        <v>317.2851841517857</v>
      </c>
      <c r="U48" s="19">
        <f t="shared" si="7"/>
        <v>321.28121845710166</v>
      </c>
      <c r="V48" s="19"/>
      <c r="W48" s="20">
        <f t="shared" si="8"/>
        <v>336.57071681764472</v>
      </c>
      <c r="X48" s="21"/>
      <c r="Y48" s="41">
        <f t="shared" si="18"/>
        <v>2.1263482280431401E-2</v>
      </c>
      <c r="Z48" s="24">
        <f t="shared" si="18"/>
        <v>1.2885825591848921E-2</v>
      </c>
      <c r="AA48" s="24">
        <f t="shared" si="18"/>
        <v>1.1511325659116167E-2</v>
      </c>
      <c r="AB48" s="24">
        <f t="shared" si="18"/>
        <v>4.6628648104662718E-2</v>
      </c>
      <c r="AC48" s="24">
        <f t="shared" si="18"/>
        <v>1.7167381974249052E-2</v>
      </c>
      <c r="AD48" s="24">
        <f t="shared" si="18"/>
        <v>3.1711822660098532E-2</v>
      </c>
      <c r="AE48" s="24">
        <f t="shared" si="18"/>
        <v>2.4667405764966732E-2</v>
      </c>
      <c r="AF48" s="24">
        <f t="shared" si="18"/>
        <v>1.8202831551574539E-2</v>
      </c>
      <c r="AG48" s="24">
        <f t="shared" si="18"/>
        <v>-7.3469387755101812E-3</v>
      </c>
      <c r="AH48" s="24">
        <f t="shared" si="18"/>
        <v>4.3038800130420496E-2</v>
      </c>
      <c r="AI48" s="24">
        <f t="shared" si="18"/>
        <v>6.8419157364063565E-3</v>
      </c>
      <c r="AJ48" s="24">
        <f t="shared" si="18"/>
        <v>2.1190716448032276E-2</v>
      </c>
      <c r="AK48" s="24">
        <f t="shared" si="18"/>
        <v>1.6174183514774398E-2</v>
      </c>
      <c r="AL48" s="24">
        <f t="shared" si="18"/>
        <v>1.1624152405553811E-2</v>
      </c>
      <c r="AM48" s="24">
        <f t="shared" si="18"/>
        <v>2.7760641579272161E-2</v>
      </c>
      <c r="AN48" s="24">
        <f t="shared" si="18"/>
        <v>5.0791753809380502E-3</v>
      </c>
      <c r="AO48" s="24">
        <f t="shared" si="36"/>
        <v>2.1402719646479662E-2</v>
      </c>
      <c r="AP48" s="24">
        <f t="shared" si="37"/>
        <v>2.3748772643160665E-2</v>
      </c>
      <c r="AQ48" s="24">
        <f t="shared" si="38"/>
        <v>3.4334367713089398E-2</v>
      </c>
      <c r="AR48" s="24">
        <f t="shared" si="39"/>
        <v>3.8020833697302248E-2</v>
      </c>
      <c r="AS48" s="24" t="e">
        <f t="shared" si="39"/>
        <v>#DIV/0!</v>
      </c>
      <c r="AT48" s="24">
        <f t="shared" si="39"/>
        <v>2.7658285929098581E-2</v>
      </c>
      <c r="AU48" s="21"/>
      <c r="AV48" s="24">
        <f t="shared" si="34"/>
        <v>0.43774403470715817</v>
      </c>
      <c r="AW48" s="24">
        <f t="shared" si="34"/>
        <v>0.4695652173913043</v>
      </c>
      <c r="AX48" s="24">
        <f t="shared" si="34"/>
        <v>0.46688206785137321</v>
      </c>
      <c r="AY48" s="24">
        <f t="shared" si="34"/>
        <v>0.65605095541401259</v>
      </c>
      <c r="AZ48" s="24">
        <f t="shared" si="34"/>
        <v>0.17243816254416955</v>
      </c>
      <c r="BA48" s="24">
        <f t="shared" si="34"/>
        <v>0.50945945945945947</v>
      </c>
      <c r="BB48" s="24">
        <f t="shared" si="34"/>
        <v>0.47232178414974113</v>
      </c>
      <c r="BC48" s="24">
        <f t="shared" si="34"/>
        <v>0.42556634304207108</v>
      </c>
      <c r="BD48" s="24">
        <f t="shared" ref="BD48:BK83" si="42">+J48/J36-1</f>
        <v>0.3382245047688921</v>
      </c>
      <c r="BE48" s="24">
        <f t="shared" si="42"/>
        <v>0.45409090909090888</v>
      </c>
      <c r="BF48" s="24">
        <f t="shared" si="42"/>
        <v>0.28729281767955817</v>
      </c>
      <c r="BG48" s="24">
        <f t="shared" si="42"/>
        <v>0.41538461538461546</v>
      </c>
      <c r="BH48" s="24">
        <f t="shared" si="42"/>
        <v>0.43730752309722831</v>
      </c>
      <c r="BI48" s="24">
        <f t="shared" si="33"/>
        <v>0.61828512396694224</v>
      </c>
      <c r="BJ48" s="24">
        <f t="shared" si="33"/>
        <v>0.47564216120460578</v>
      </c>
      <c r="BK48" s="24">
        <f t="shared" si="33"/>
        <v>0.24546464272491653</v>
      </c>
      <c r="BL48" s="24">
        <f t="shared" si="33"/>
        <v>0.43799947609321732</v>
      </c>
      <c r="BM48" s="24">
        <f t="shared" si="33"/>
        <v>0.48810122390336819</v>
      </c>
      <c r="BN48" s="24">
        <f t="shared" si="33"/>
        <v>0.50626361352761462</v>
      </c>
      <c r="BO48" s="24">
        <f t="shared" si="33"/>
        <v>0.53343102732162584</v>
      </c>
      <c r="BP48" s="24" t="e">
        <f t="shared" si="33"/>
        <v>#DIV/0!</v>
      </c>
      <c r="BQ48" s="24">
        <f t="shared" si="33"/>
        <v>0.47799472520949626</v>
      </c>
      <c r="BR48" s="21"/>
      <c r="BS48" s="35">
        <f t="shared" si="11"/>
        <v>44013</v>
      </c>
      <c r="BT48" s="24">
        <f t="shared" si="41"/>
        <v>3.7964560862866047E-3</v>
      </c>
      <c r="BU48" s="24">
        <f t="shared" si="40"/>
        <v>3.6302003081663703E-4</v>
      </c>
      <c r="BV48" s="24">
        <f t="shared" si="40"/>
        <v>4.4677041602465255E-3</v>
      </c>
      <c r="BW48" s="24">
        <f t="shared" si="40"/>
        <v>1.4962095531587118E-3</v>
      </c>
      <c r="BX48" s="24">
        <f t="shared" si="40"/>
        <v>2.0123882896764273E-3</v>
      </c>
      <c r="BY48" s="24">
        <f t="shared" si="40"/>
        <v>2.2380277349768819E-3</v>
      </c>
      <c r="BZ48" s="24">
        <f t="shared" si="40"/>
        <v>2.0210477657935139E-3</v>
      </c>
      <c r="CA48" s="24">
        <f t="shared" si="40"/>
        <v>-2.3796610169491428E-4</v>
      </c>
      <c r="CB48" s="24">
        <f t="shared" si="40"/>
        <v>3.0061016949152514E-3</v>
      </c>
      <c r="CC48" s="24">
        <f t="shared" si="40"/>
        <v>9.4268104776581047E-5</v>
      </c>
      <c r="CD48" s="24">
        <f t="shared" si="40"/>
        <v>1.5725731895223452E-3</v>
      </c>
      <c r="CE48" s="24">
        <f t="shared" si="40"/>
        <v>5.7368258859784153E-4</v>
      </c>
      <c r="CF48" s="24">
        <f t="shared" si="14"/>
        <v>2.1403513097072408E-2</v>
      </c>
    </row>
    <row r="49" spans="1:84" x14ac:dyDescent="0.25">
      <c r="A49" s="31">
        <f>+[1]PAM!A50</f>
        <v>44044</v>
      </c>
      <c r="B49" s="17">
        <f>+[1]PAM!B50</f>
        <v>340.2</v>
      </c>
      <c r="C49" s="17">
        <f>+[1]PAM!C50</f>
        <v>349.5</v>
      </c>
      <c r="D49" s="17">
        <f>+[1]PAM!D50</f>
        <v>275.5</v>
      </c>
      <c r="E49" s="17">
        <f>+[1]PAM!E50</f>
        <v>317.89999999999998</v>
      </c>
      <c r="F49" s="17">
        <f>+[1]PAM!F50</f>
        <v>338.8</v>
      </c>
      <c r="G49" s="17">
        <f>+[1]PAM!G50</f>
        <v>346.3</v>
      </c>
      <c r="H49" s="17">
        <f>+[1]PAM!H50</f>
        <v>378.2</v>
      </c>
      <c r="I49" s="17">
        <f>+[1]PAM!I50</f>
        <v>361.8</v>
      </c>
      <c r="J49" s="17">
        <f>+[1]PAM!J50</f>
        <v>364.8</v>
      </c>
      <c r="K49" s="17">
        <f>+[1]PAM!K50</f>
        <v>331.2</v>
      </c>
      <c r="L49" s="17">
        <f>+[1]PAM!L50</f>
        <v>281</v>
      </c>
      <c r="M49" s="17">
        <f>+[1]PAM!M50</f>
        <v>310.8</v>
      </c>
      <c r="N49" s="17">
        <f>+[1]PAM!N50</f>
        <v>333.5</v>
      </c>
      <c r="O49" s="18">
        <f>+[1]PAM!R50</f>
        <v>324.7</v>
      </c>
      <c r="P49" s="19">
        <f>+[1]PAM!S50</f>
        <v>342.9</v>
      </c>
      <c r="Q49" s="20">
        <f>+[1]PAM!T50</f>
        <v>339.9</v>
      </c>
      <c r="R49" s="18">
        <f t="shared" si="4"/>
        <v>340.15876000000003</v>
      </c>
      <c r="S49" s="19">
        <f t="shared" si="5"/>
        <v>332.84949480158161</v>
      </c>
      <c r="T49" s="19">
        <f t="shared" si="6"/>
        <v>325.61989397321429</v>
      </c>
      <c r="U49" s="19">
        <f t="shared" si="7"/>
        <v>329.94726027397263</v>
      </c>
      <c r="V49" s="19"/>
      <c r="W49" s="20">
        <f t="shared" si="8"/>
        <v>344.64208349743996</v>
      </c>
      <c r="X49" s="21"/>
      <c r="Y49" s="41">
        <f t="shared" si="18"/>
        <v>2.6554013277006572E-2</v>
      </c>
      <c r="Z49" s="24">
        <f t="shared" si="18"/>
        <v>3.4023668639053151E-2</v>
      </c>
      <c r="AA49" s="24">
        <f t="shared" si="18"/>
        <v>1.1380323054331898E-2</v>
      </c>
      <c r="AB49" s="24">
        <f t="shared" si="18"/>
        <v>1.8910256410256343E-2</v>
      </c>
      <c r="AC49" s="24">
        <f t="shared" si="18"/>
        <v>2.1097046413502074E-2</v>
      </c>
      <c r="AD49" s="24">
        <f t="shared" ref="Y49:AN65" si="43">+G49/G48-1</f>
        <v>3.3422858848104919E-2</v>
      </c>
      <c r="AE49" s="24">
        <f t="shared" si="43"/>
        <v>2.2991614822829298E-2</v>
      </c>
      <c r="AF49" s="24">
        <f t="shared" si="43"/>
        <v>2.6674233825198845E-2</v>
      </c>
      <c r="AG49" s="24">
        <f t="shared" si="43"/>
        <v>0</v>
      </c>
      <c r="AH49" s="24">
        <f t="shared" si="43"/>
        <v>3.5323538605814386E-2</v>
      </c>
      <c r="AI49" s="24">
        <f t="shared" si="43"/>
        <v>5.0071530758224458E-3</v>
      </c>
      <c r="AJ49" s="24">
        <f t="shared" si="43"/>
        <v>2.3715415019762709E-2</v>
      </c>
      <c r="AK49" s="24">
        <f t="shared" si="43"/>
        <v>2.0814202632384537E-2</v>
      </c>
      <c r="AL49" s="24">
        <f t="shared" si="43"/>
        <v>3.6386849664857834E-2</v>
      </c>
      <c r="AM49" s="24">
        <f t="shared" si="43"/>
        <v>2.91116446578632E-2</v>
      </c>
      <c r="AN49" s="24">
        <f t="shared" si="43"/>
        <v>1.0404280618311557E-2</v>
      </c>
      <c r="AO49" s="24">
        <f t="shared" si="36"/>
        <v>2.6251603259989986E-2</v>
      </c>
      <c r="AP49" s="24">
        <f t="shared" si="37"/>
        <v>2.8970651897725075E-2</v>
      </c>
      <c r="AQ49" s="24">
        <f t="shared" si="38"/>
        <v>2.6268827659602811E-2</v>
      </c>
      <c r="AR49" s="24">
        <f t="shared" si="39"/>
        <v>2.6973384434011205E-2</v>
      </c>
      <c r="AS49" s="24" t="e">
        <f t="shared" si="39"/>
        <v>#DIV/0!</v>
      </c>
      <c r="AT49" s="24">
        <f t="shared" si="39"/>
        <v>2.3981191103349397E-2</v>
      </c>
      <c r="AU49" s="21"/>
      <c r="AV49" s="24">
        <f t="shared" ref="AV49:BC80" si="44">+B49/B37-1</f>
        <v>0.42105263157894735</v>
      </c>
      <c r="AW49" s="24">
        <f t="shared" si="44"/>
        <v>0.45503746877602014</v>
      </c>
      <c r="AX49" s="24">
        <f t="shared" si="44"/>
        <v>0.42303719008264462</v>
      </c>
      <c r="AY49" s="24">
        <f t="shared" si="44"/>
        <v>0.63697219361483004</v>
      </c>
      <c r="AZ49" s="24">
        <f t="shared" si="44"/>
        <v>0.1682758620689655</v>
      </c>
      <c r="BA49" s="24">
        <f t="shared" si="44"/>
        <v>0.47738907849829348</v>
      </c>
      <c r="BB49" s="24">
        <f t="shared" si="44"/>
        <v>0.43474962063732914</v>
      </c>
      <c r="BC49" s="24">
        <f t="shared" si="44"/>
        <v>0.40833008952899985</v>
      </c>
      <c r="BD49" s="24">
        <f t="shared" si="42"/>
        <v>0.32654545454545469</v>
      </c>
      <c r="BE49" s="24">
        <f t="shared" si="42"/>
        <v>0.46678476527900781</v>
      </c>
      <c r="BF49" s="24">
        <f t="shared" si="42"/>
        <v>0.25670840787119853</v>
      </c>
      <c r="BG49" s="24">
        <f t="shared" si="42"/>
        <v>0.39434724091520867</v>
      </c>
      <c r="BH49" s="24">
        <f t="shared" si="42"/>
        <v>0.40421052631578958</v>
      </c>
      <c r="BI49" s="24">
        <f t="shared" si="33"/>
        <v>0.61622697859631637</v>
      </c>
      <c r="BJ49" s="24">
        <f t="shared" si="33"/>
        <v>0.45419847328244267</v>
      </c>
      <c r="BK49" s="24">
        <f t="shared" si="33"/>
        <v>0.23062997827661103</v>
      </c>
      <c r="BL49" s="24">
        <f t="shared" si="33"/>
        <v>0.42090915375687454</v>
      </c>
      <c r="BM49" s="24">
        <f t="shared" si="33"/>
        <v>0.47089128654677892</v>
      </c>
      <c r="BN49" s="24">
        <f t="shared" si="33"/>
        <v>0.48930717748485075</v>
      </c>
      <c r="BO49" s="24">
        <f t="shared" si="33"/>
        <v>0.51773745985831399</v>
      </c>
      <c r="BP49" s="24" t="e">
        <f t="shared" si="33"/>
        <v>#DIV/0!</v>
      </c>
      <c r="BQ49" s="24">
        <f t="shared" si="33"/>
        <v>0.45812911925741018</v>
      </c>
      <c r="BR49" s="21"/>
      <c r="BS49" s="35">
        <f t="shared" si="11"/>
        <v>44044</v>
      </c>
      <c r="BT49" s="24">
        <f t="shared" si="41"/>
        <v>9.9419130959565467E-3</v>
      </c>
      <c r="BU49" s="24">
        <f t="shared" si="40"/>
        <v>3.5546167773084145E-4</v>
      </c>
      <c r="BV49" s="24">
        <f t="shared" si="40"/>
        <v>1.8568799034399449E-3</v>
      </c>
      <c r="BW49" s="24">
        <f t="shared" si="40"/>
        <v>1.831321665660833E-3</v>
      </c>
      <c r="BX49" s="24">
        <f t="shared" si="40"/>
        <v>2.1426674713337333E-3</v>
      </c>
      <c r="BY49" s="24">
        <f t="shared" si="40"/>
        <v>2.0929390464695234E-3</v>
      </c>
      <c r="BZ49" s="24">
        <f t="shared" si="40"/>
        <v>2.9527459263729741E-3</v>
      </c>
      <c r="CA49" s="24">
        <f t="shared" si="40"/>
        <v>0</v>
      </c>
      <c r="CB49" s="24">
        <f t="shared" si="40"/>
        <v>2.5198249849124948E-3</v>
      </c>
      <c r="CC49" s="24">
        <f t="shared" si="40"/>
        <v>6.8014484007240906E-5</v>
      </c>
      <c r="CD49" s="24">
        <f t="shared" si="40"/>
        <v>1.7598068799034375E-3</v>
      </c>
      <c r="CE49" s="24">
        <f t="shared" si="40"/>
        <v>7.3458056729028482E-4</v>
      </c>
      <c r="CF49" s="24">
        <f t="shared" si="14"/>
        <v>2.625615570307786E-2</v>
      </c>
    </row>
    <row r="50" spans="1:84" x14ac:dyDescent="0.25">
      <c r="A50" s="31">
        <f>+[1]PAM!A51</f>
        <v>44075</v>
      </c>
      <c r="B50" s="17">
        <f>+[1]PAM!B51</f>
        <v>350</v>
      </c>
      <c r="C50" s="17">
        <f>+[1]PAM!C51</f>
        <v>360.1</v>
      </c>
      <c r="D50" s="17">
        <f>+[1]PAM!D51</f>
        <v>286.8</v>
      </c>
      <c r="E50" s="17">
        <f>+[1]PAM!E51</f>
        <v>331</v>
      </c>
      <c r="F50" s="17">
        <f>+[1]PAM!F51</f>
        <v>345.7</v>
      </c>
      <c r="G50" s="17">
        <f>+[1]PAM!G51</f>
        <v>354.2</v>
      </c>
      <c r="H50" s="17">
        <f>+[1]PAM!H51</f>
        <v>393.2</v>
      </c>
      <c r="I50" s="17">
        <f>+[1]PAM!I51</f>
        <v>376.5</v>
      </c>
      <c r="J50" s="17">
        <f>+[1]PAM!J51</f>
        <v>370.2</v>
      </c>
      <c r="K50" s="17">
        <f>+[1]PAM!K51</f>
        <v>334.3</v>
      </c>
      <c r="L50" s="17">
        <f>+[1]PAM!L51</f>
        <v>282.2</v>
      </c>
      <c r="M50" s="17">
        <f>+[1]PAM!M51</f>
        <v>319</v>
      </c>
      <c r="N50" s="17">
        <f>+[1]PAM!N51</f>
        <v>337.4</v>
      </c>
      <c r="O50" s="18">
        <f>+[1]PAM!R51</f>
        <v>345.9</v>
      </c>
      <c r="P50" s="19">
        <f>+[1]PAM!S51</f>
        <v>351.2</v>
      </c>
      <c r="Q50" s="20">
        <f>+[1]PAM!T51</f>
        <v>348.4</v>
      </c>
      <c r="R50" s="18">
        <f t="shared" si="4"/>
        <v>350.05142000000001</v>
      </c>
      <c r="S50" s="19">
        <f t="shared" si="5"/>
        <v>342.17208961780648</v>
      </c>
      <c r="T50" s="19">
        <f t="shared" si="6"/>
        <v>333.71169084821429</v>
      </c>
      <c r="U50" s="19">
        <f t="shared" si="7"/>
        <v>338.007462148522</v>
      </c>
      <c r="V50" s="19"/>
      <c r="W50" s="20">
        <f t="shared" si="8"/>
        <v>354.81130366285942</v>
      </c>
      <c r="X50" s="21"/>
      <c r="Y50" s="41">
        <f t="shared" si="43"/>
        <v>2.8806584362139898E-2</v>
      </c>
      <c r="Z50" s="24">
        <f t="shared" si="43"/>
        <v>3.0329041487839881E-2</v>
      </c>
      <c r="AA50" s="24">
        <f t="shared" si="43"/>
        <v>4.1016333938294069E-2</v>
      </c>
      <c r="AB50" s="24">
        <f t="shared" si="43"/>
        <v>4.1207927021075896E-2</v>
      </c>
      <c r="AC50" s="24">
        <f t="shared" si="43"/>
        <v>2.0365997638724931E-2</v>
      </c>
      <c r="AD50" s="24">
        <f t="shared" si="43"/>
        <v>2.2812590239676522E-2</v>
      </c>
      <c r="AE50" s="24">
        <f t="shared" si="43"/>
        <v>3.9661554732945525E-2</v>
      </c>
      <c r="AF50" s="24">
        <f t="shared" si="43"/>
        <v>4.0630182421227179E-2</v>
      </c>
      <c r="AG50" s="24">
        <f t="shared" si="43"/>
        <v>1.4802631578947345E-2</v>
      </c>
      <c r="AH50" s="24">
        <f t="shared" si="43"/>
        <v>9.3599033816424981E-3</v>
      </c>
      <c r="AI50" s="24">
        <f t="shared" si="43"/>
        <v>4.270462633451988E-3</v>
      </c>
      <c r="AJ50" s="24">
        <f t="shared" si="43"/>
        <v>2.6383526383526368E-2</v>
      </c>
      <c r="AK50" s="24">
        <f t="shared" si="43"/>
        <v>1.1694152923538148E-2</v>
      </c>
      <c r="AL50" s="24">
        <f t="shared" si="43"/>
        <v>6.5291037881120895E-2</v>
      </c>
      <c r="AM50" s="24">
        <f t="shared" si="43"/>
        <v>2.420530766987472E-2</v>
      </c>
      <c r="AN50" s="24">
        <f t="shared" si="43"/>
        <v>2.5007355104442519E-2</v>
      </c>
      <c r="AO50" s="24">
        <f t="shared" si="36"/>
        <v>2.908247901656269E-2</v>
      </c>
      <c r="AP50" s="24">
        <f t="shared" si="37"/>
        <v>2.8008439134877605E-2</v>
      </c>
      <c r="AQ50" s="24">
        <f t="shared" si="38"/>
        <v>2.4850437656814828E-2</v>
      </c>
      <c r="AR50" s="24">
        <f t="shared" si="39"/>
        <v>2.4428758304756215E-2</v>
      </c>
      <c r="AS50" s="24" t="e">
        <f t="shared" si="39"/>
        <v>#DIV/0!</v>
      </c>
      <c r="AT50" s="24">
        <f t="shared" si="39"/>
        <v>2.9506611793376658E-2</v>
      </c>
      <c r="AU50" s="21"/>
      <c r="AV50" s="24">
        <f t="shared" si="44"/>
        <v>0.37849547065773925</v>
      </c>
      <c r="AW50" s="24">
        <f t="shared" si="44"/>
        <v>0.41548742138364791</v>
      </c>
      <c r="AX50" s="24">
        <f t="shared" si="44"/>
        <v>0.40588235294117658</v>
      </c>
      <c r="AY50" s="24">
        <f t="shared" si="44"/>
        <v>0.58221797323135771</v>
      </c>
      <c r="AZ50" s="24">
        <f t="shared" si="44"/>
        <v>0.16397306397306388</v>
      </c>
      <c r="BA50" s="24">
        <f t="shared" si="44"/>
        <v>0.40611353711790388</v>
      </c>
      <c r="BB50" s="24">
        <f t="shared" si="44"/>
        <v>0.36575199722125751</v>
      </c>
      <c r="BC50" s="24">
        <f t="shared" si="44"/>
        <v>0.39703153988868278</v>
      </c>
      <c r="BD50" s="24">
        <f t="shared" si="42"/>
        <v>0.26046986721144028</v>
      </c>
      <c r="BE50" s="24">
        <f t="shared" si="42"/>
        <v>0.37515425750719866</v>
      </c>
      <c r="BF50" s="24">
        <f t="shared" si="42"/>
        <v>0.24646643109540634</v>
      </c>
      <c r="BG50" s="24">
        <f t="shared" si="42"/>
        <v>0.3620836891545689</v>
      </c>
      <c r="BH50" s="24">
        <f t="shared" si="42"/>
        <v>0.31488698363211198</v>
      </c>
      <c r="BI50" s="24">
        <f t="shared" si="33"/>
        <v>0.61033519553072613</v>
      </c>
      <c r="BJ50" s="24">
        <f t="shared" si="33"/>
        <v>0.39697692919649952</v>
      </c>
      <c r="BK50" s="24">
        <f t="shared" si="33"/>
        <v>0.21478382147838193</v>
      </c>
      <c r="BL50" s="24">
        <f t="shared" si="33"/>
        <v>0.37874393136533824</v>
      </c>
      <c r="BM50" s="24">
        <f t="shared" si="33"/>
        <v>0.42005755239512244</v>
      </c>
      <c r="BN50" s="24">
        <f t="shared" si="33"/>
        <v>0.42533671451107069</v>
      </c>
      <c r="BO50" s="24">
        <f t="shared" si="33"/>
        <v>0.44381372188060642</v>
      </c>
      <c r="BP50" s="24" t="e">
        <f t="shared" si="33"/>
        <v>#DIV/0!</v>
      </c>
      <c r="BQ50" s="24">
        <f t="shared" si="33"/>
        <v>0.40175676693390638</v>
      </c>
      <c r="BR50" s="21"/>
      <c r="BS50" s="35">
        <f t="shared" si="11"/>
        <v>44075</v>
      </c>
      <c r="BT50" s="24">
        <f t="shared" si="41"/>
        <v>8.9268077601411117E-3</v>
      </c>
      <c r="BU50" s="24">
        <f t="shared" si="40"/>
        <v>1.2621987066431524E-3</v>
      </c>
      <c r="BV50" s="24">
        <f t="shared" si="40"/>
        <v>4.0162551440329295E-3</v>
      </c>
      <c r="BW50" s="24">
        <f t="shared" si="40"/>
        <v>1.7584656084656026E-3</v>
      </c>
      <c r="BX50" s="24">
        <f t="shared" si="40"/>
        <v>1.472251616696057E-3</v>
      </c>
      <c r="BY50" s="24">
        <f t="shared" si="40"/>
        <v>3.5978835978835986E-3</v>
      </c>
      <c r="BZ50" s="24">
        <f t="shared" si="40"/>
        <v>4.4981481481481452E-3</v>
      </c>
      <c r="CA50" s="24">
        <f t="shared" si="40"/>
        <v>4.5396825396825204E-4</v>
      </c>
      <c r="CB50" s="24">
        <f t="shared" si="40"/>
        <v>6.7339800117578383E-4</v>
      </c>
      <c r="CC50" s="24">
        <f t="shared" si="40"/>
        <v>5.6790123456789588E-5</v>
      </c>
      <c r="CD50" s="24">
        <f t="shared" si="40"/>
        <v>1.9523809523809498E-3</v>
      </c>
      <c r="CE50" s="24">
        <f t="shared" si="40"/>
        <v>4.1040564373897469E-4</v>
      </c>
      <c r="CF50" s="24">
        <f t="shared" si="14"/>
        <v>2.907895355673135E-2</v>
      </c>
    </row>
    <row r="51" spans="1:84" x14ac:dyDescent="0.25">
      <c r="A51" s="31">
        <f>+[1]PAM!A52</f>
        <v>44105</v>
      </c>
      <c r="B51" s="17">
        <f>+[1]PAM!B52</f>
        <v>364.1</v>
      </c>
      <c r="C51" s="17">
        <f>+[1]PAM!C52</f>
        <v>376.9</v>
      </c>
      <c r="D51" s="17">
        <f>+[1]PAM!D52</f>
        <v>292.7</v>
      </c>
      <c r="E51" s="17">
        <f>+[1]PAM!E52</f>
        <v>354.8</v>
      </c>
      <c r="F51" s="17">
        <f>+[1]PAM!F52</f>
        <v>354.6</v>
      </c>
      <c r="G51" s="17">
        <f>+[1]PAM!G52</f>
        <v>369.5</v>
      </c>
      <c r="H51" s="17">
        <f>+[1]PAM!H52</f>
        <v>406.9</v>
      </c>
      <c r="I51" s="17">
        <f>+[1]PAM!I52</f>
        <v>392.8</v>
      </c>
      <c r="J51" s="17">
        <f>+[1]PAM!J52</f>
        <v>371.9</v>
      </c>
      <c r="K51" s="17">
        <f>+[1]PAM!K52</f>
        <v>344.3</v>
      </c>
      <c r="L51" s="17">
        <f>+[1]PAM!L52</f>
        <v>282.89999999999998</v>
      </c>
      <c r="M51" s="17">
        <f>+[1]PAM!M52</f>
        <v>330.4</v>
      </c>
      <c r="N51" s="17">
        <f>+[1]PAM!N52</f>
        <v>344.4</v>
      </c>
      <c r="O51" s="18">
        <f>+[1]PAM!R52</f>
        <v>381</v>
      </c>
      <c r="P51" s="19">
        <f>+[1]PAM!S52</f>
        <v>363.7</v>
      </c>
      <c r="Q51" s="20">
        <f>+[1]PAM!T52</f>
        <v>354.8</v>
      </c>
      <c r="R51" s="18">
        <f t="shared" si="4"/>
        <v>364.10045000000002</v>
      </c>
      <c r="S51" s="19">
        <f t="shared" si="5"/>
        <v>357.4053009225363</v>
      </c>
      <c r="T51" s="19">
        <f t="shared" si="6"/>
        <v>348.68200334821427</v>
      </c>
      <c r="U51" s="19">
        <f t="shared" si="7"/>
        <v>354.02029560201879</v>
      </c>
      <c r="V51" s="19"/>
      <c r="W51" s="20">
        <f t="shared" si="8"/>
        <v>369.21973217802281</v>
      </c>
      <c r="X51" s="21"/>
      <c r="Y51" s="41">
        <f t="shared" si="43"/>
        <v>4.0285714285714258E-2</v>
      </c>
      <c r="Z51" s="24">
        <f t="shared" si="43"/>
        <v>4.6653707303526692E-2</v>
      </c>
      <c r="AA51" s="24">
        <f t="shared" si="43"/>
        <v>2.0571827057182634E-2</v>
      </c>
      <c r="AB51" s="24">
        <f t="shared" si="43"/>
        <v>7.190332326283988E-2</v>
      </c>
      <c r="AC51" s="24">
        <f t="shared" si="43"/>
        <v>2.5744865490309632E-2</v>
      </c>
      <c r="AD51" s="24">
        <f t="shared" si="43"/>
        <v>4.3195934500282362E-2</v>
      </c>
      <c r="AE51" s="24">
        <f t="shared" si="43"/>
        <v>3.4842319430315349E-2</v>
      </c>
      <c r="AF51" s="24">
        <f t="shared" si="43"/>
        <v>4.3293492695883229E-2</v>
      </c>
      <c r="AG51" s="24">
        <f t="shared" si="43"/>
        <v>4.5921123716909928E-3</v>
      </c>
      <c r="AH51" s="24">
        <f t="shared" si="43"/>
        <v>2.9913251570445665E-2</v>
      </c>
      <c r="AI51" s="24">
        <f t="shared" si="43"/>
        <v>2.4805102763996167E-3</v>
      </c>
      <c r="AJ51" s="24">
        <f t="shared" si="43"/>
        <v>3.5736677115987492E-2</v>
      </c>
      <c r="AK51" s="24">
        <f t="shared" si="43"/>
        <v>2.0746887966804906E-2</v>
      </c>
      <c r="AL51" s="24">
        <f t="shared" si="43"/>
        <v>0.10147441457068518</v>
      </c>
      <c r="AM51" s="24">
        <f t="shared" si="43"/>
        <v>3.5592255125284744E-2</v>
      </c>
      <c r="AN51" s="24">
        <f t="shared" si="43"/>
        <v>1.8369690011481143E-2</v>
      </c>
      <c r="AO51" s="24">
        <f t="shared" si="36"/>
        <v>4.0134189428513212E-2</v>
      </c>
      <c r="AP51" s="24">
        <f t="shared" si="37"/>
        <v>4.4519152107773463E-2</v>
      </c>
      <c r="AQ51" s="24">
        <f t="shared" si="38"/>
        <v>4.4860018125074008E-2</v>
      </c>
      <c r="AR51" s="24">
        <f t="shared" si="39"/>
        <v>4.7374201006428418E-2</v>
      </c>
      <c r="AS51" s="24" t="e">
        <f t="shared" si="39"/>
        <v>#DIV/0!</v>
      </c>
      <c r="AT51" s="24">
        <f t="shared" si="39"/>
        <v>4.0608707688902346E-2</v>
      </c>
      <c r="AU51" s="21"/>
      <c r="AV51" s="24">
        <f t="shared" si="44"/>
        <v>0.3865194211728864</v>
      </c>
      <c r="AW51" s="24">
        <f t="shared" si="44"/>
        <v>0.44461479494059031</v>
      </c>
      <c r="AX51" s="24">
        <f t="shared" si="44"/>
        <v>0.35446552521980568</v>
      </c>
      <c r="AY51" s="24">
        <f t="shared" si="44"/>
        <v>0.6200913242009134</v>
      </c>
      <c r="AZ51" s="24">
        <f t="shared" si="44"/>
        <v>0.16798418972332008</v>
      </c>
      <c r="BA51" s="24">
        <f t="shared" si="44"/>
        <v>0.36095764272559849</v>
      </c>
      <c r="BB51" s="24">
        <f t="shared" si="44"/>
        <v>0.3477972838688308</v>
      </c>
      <c r="BC51" s="24">
        <f t="shared" si="44"/>
        <v>0.3904424778761062</v>
      </c>
      <c r="BD51" s="24">
        <f t="shared" si="42"/>
        <v>0.25897088693297232</v>
      </c>
      <c r="BE51" s="24">
        <f t="shared" si="42"/>
        <v>0.40016266775111831</v>
      </c>
      <c r="BF51" s="24">
        <f t="shared" si="42"/>
        <v>0.22573656845753876</v>
      </c>
      <c r="BG51" s="24">
        <f t="shared" si="42"/>
        <v>0.37896494156928218</v>
      </c>
      <c r="BH51" s="24">
        <f t="shared" si="42"/>
        <v>0.2937640871525169</v>
      </c>
      <c r="BI51" s="24">
        <f t="shared" si="33"/>
        <v>0.72398190045248878</v>
      </c>
      <c r="BJ51" s="24">
        <f t="shared" si="33"/>
        <v>0.39295289161240898</v>
      </c>
      <c r="BK51" s="24">
        <f t="shared" si="33"/>
        <v>0.20721333787002405</v>
      </c>
      <c r="BL51" s="24">
        <f t="shared" si="33"/>
        <v>0.38623739428810744</v>
      </c>
      <c r="BM51" s="24">
        <f t="shared" si="33"/>
        <v>0.43467148260427901</v>
      </c>
      <c r="BN51" s="24">
        <f t="shared" si="33"/>
        <v>0.4337008344120421</v>
      </c>
      <c r="BO51" s="24">
        <f t="shared" si="33"/>
        <v>0.44937885911621822</v>
      </c>
      <c r="BP51" s="24" t="e">
        <f t="shared" si="33"/>
        <v>#DIV/0!</v>
      </c>
      <c r="BQ51" s="24">
        <f t="shared" si="33"/>
        <v>0.39954949218590774</v>
      </c>
      <c r="BR51" s="21"/>
      <c r="BS51" s="35">
        <f t="shared" si="11"/>
        <v>44105</v>
      </c>
      <c r="BT51" s="24">
        <f t="shared" si="41"/>
        <v>1.3751999999999962E-2</v>
      </c>
      <c r="BU51" s="24">
        <f t="shared" si="40"/>
        <v>6.4057142857142611E-4</v>
      </c>
      <c r="BV51" s="24">
        <f t="shared" si="40"/>
        <v>7.0924000000000039E-3</v>
      </c>
      <c r="BW51" s="24">
        <f t="shared" si="40"/>
        <v>2.2046571428571511E-3</v>
      </c>
      <c r="BX51" s="24">
        <f t="shared" si="40"/>
        <v>2.7714857142857163E-3</v>
      </c>
      <c r="BY51" s="24">
        <f t="shared" si="40"/>
        <v>3.1940571428571403E-3</v>
      </c>
      <c r="BZ51" s="24">
        <f t="shared" si="40"/>
        <v>4.8480857142857176E-3</v>
      </c>
      <c r="CA51" s="24">
        <f t="shared" si="40"/>
        <v>1.389142857142848E-4</v>
      </c>
      <c r="CB51" s="24">
        <f t="shared" si="40"/>
        <v>2.1114285714285714E-3</v>
      </c>
      <c r="CC51" s="24">
        <f t="shared" si="40"/>
        <v>3.2199999999999475E-5</v>
      </c>
      <c r="CD51" s="24">
        <f t="shared" si="40"/>
        <v>2.6382857142857093E-3</v>
      </c>
      <c r="CE51" s="24">
        <f t="shared" si="40"/>
        <v>7.1599999999999995E-4</v>
      </c>
      <c r="CF51" s="24">
        <f t="shared" si="14"/>
        <v>4.0140085714285678E-2</v>
      </c>
    </row>
    <row r="52" spans="1:84" x14ac:dyDescent="0.25">
      <c r="A52" s="31">
        <f>+[1]PAM!A53</f>
        <v>44136</v>
      </c>
      <c r="B52" s="17">
        <f>+[1]PAM!B53</f>
        <v>376.4</v>
      </c>
      <c r="C52" s="17">
        <f>+[1]PAM!C53</f>
        <v>389.9</v>
      </c>
      <c r="D52" s="17">
        <f>+[1]PAM!D53</f>
        <v>302.7</v>
      </c>
      <c r="E52" s="17">
        <f>+[1]PAM!E53</f>
        <v>368.4</v>
      </c>
      <c r="F52" s="17">
        <f>+[1]PAM!F53</f>
        <v>365.2</v>
      </c>
      <c r="G52" s="17">
        <f>+[1]PAM!G53</f>
        <v>383.1</v>
      </c>
      <c r="H52" s="17">
        <f>+[1]PAM!H53</f>
        <v>422.1</v>
      </c>
      <c r="I52" s="17">
        <f>+[1]PAM!I53</f>
        <v>404.9</v>
      </c>
      <c r="J52" s="17">
        <f>+[1]PAM!J53</f>
        <v>372.6</v>
      </c>
      <c r="K52" s="17">
        <f>+[1]PAM!K53</f>
        <v>362.5</v>
      </c>
      <c r="L52" s="17">
        <f>+[1]PAM!L53</f>
        <v>283.8</v>
      </c>
      <c r="M52" s="17">
        <f>+[1]PAM!M53</f>
        <v>340.6</v>
      </c>
      <c r="N52" s="17">
        <f>+[1]PAM!N53</f>
        <v>352</v>
      </c>
      <c r="O52" s="18">
        <f>+[1]PAM!R53</f>
        <v>394.5</v>
      </c>
      <c r="P52" s="19">
        <f>+[1]PAM!S53</f>
        <v>377.9</v>
      </c>
      <c r="Q52" s="20">
        <f>+[1]PAM!T53</f>
        <v>359.9</v>
      </c>
      <c r="R52" s="18">
        <f t="shared" si="4"/>
        <v>376.38238999999999</v>
      </c>
      <c r="S52" s="19">
        <f t="shared" si="5"/>
        <v>370.33322594816229</v>
      </c>
      <c r="T52" s="19">
        <f t="shared" si="6"/>
        <v>361.86275111607142</v>
      </c>
      <c r="U52" s="19">
        <f t="shared" si="7"/>
        <v>368.07141312184575</v>
      </c>
      <c r="V52" s="19"/>
      <c r="W52" s="20">
        <f t="shared" si="8"/>
        <v>381.88656951555726</v>
      </c>
      <c r="X52" s="21"/>
      <c r="Y52" s="41">
        <f t="shared" si="43"/>
        <v>3.3781928041746623E-2</v>
      </c>
      <c r="Z52" s="24">
        <f t="shared" si="43"/>
        <v>3.4491907667816291E-2</v>
      </c>
      <c r="AA52" s="24">
        <f t="shared" si="43"/>
        <v>3.416467372736598E-2</v>
      </c>
      <c r="AB52" s="24">
        <f t="shared" si="43"/>
        <v>3.8331454340473359E-2</v>
      </c>
      <c r="AC52" s="24">
        <f t="shared" si="43"/>
        <v>2.989283699943579E-2</v>
      </c>
      <c r="AD52" s="24">
        <f t="shared" si="43"/>
        <v>3.6806495263870254E-2</v>
      </c>
      <c r="AE52" s="24">
        <f t="shared" si="43"/>
        <v>3.7355615630376038E-2</v>
      </c>
      <c r="AF52" s="24">
        <f t="shared" si="43"/>
        <v>3.0804480651731136E-2</v>
      </c>
      <c r="AG52" s="24">
        <f t="shared" si="43"/>
        <v>1.8822264049476178E-3</v>
      </c>
      <c r="AH52" s="24">
        <f t="shared" si="43"/>
        <v>5.2860877142027363E-2</v>
      </c>
      <c r="AI52" s="24">
        <f t="shared" si="43"/>
        <v>3.1813361611878754E-3</v>
      </c>
      <c r="AJ52" s="24">
        <f t="shared" si="43"/>
        <v>3.0871670702179221E-2</v>
      </c>
      <c r="AK52" s="24">
        <f t="shared" si="43"/>
        <v>2.2067363530778206E-2</v>
      </c>
      <c r="AL52" s="24">
        <f t="shared" si="43"/>
        <v>3.5433070866141669E-2</v>
      </c>
      <c r="AM52" s="24">
        <f t="shared" si="43"/>
        <v>3.9043167445697025E-2</v>
      </c>
      <c r="AN52" s="24">
        <f t="shared" si="43"/>
        <v>1.4374295377677537E-2</v>
      </c>
      <c r="AO52" s="24">
        <f t="shared" si="36"/>
        <v>3.3732284593441131E-2</v>
      </c>
      <c r="AP52" s="24">
        <f t="shared" si="37"/>
        <v>3.617160963269539E-2</v>
      </c>
      <c r="AQ52" s="24">
        <f t="shared" si="38"/>
        <v>3.7801629109874391E-2</v>
      </c>
      <c r="AR52" s="24">
        <f t="shared" si="39"/>
        <v>3.9690146848594399E-2</v>
      </c>
      <c r="AS52" s="24" t="e">
        <f t="shared" si="39"/>
        <v>#DIV/0!</v>
      </c>
      <c r="AT52" s="24">
        <f t="shared" si="39"/>
        <v>3.4307043295906503E-2</v>
      </c>
      <c r="AU52" s="21"/>
      <c r="AV52" s="24">
        <f t="shared" si="44"/>
        <v>0.37172011661807591</v>
      </c>
      <c r="AW52" s="24">
        <f t="shared" si="44"/>
        <v>0.42040072859744981</v>
      </c>
      <c r="AX52" s="24">
        <f t="shared" si="44"/>
        <v>0.32588699080157668</v>
      </c>
      <c r="AY52" s="24">
        <f t="shared" si="44"/>
        <v>0.60522875816993449</v>
      </c>
      <c r="AZ52" s="24">
        <f t="shared" si="44"/>
        <v>0.18532943849399541</v>
      </c>
      <c r="BA52" s="24">
        <f t="shared" si="44"/>
        <v>0.39970770917062493</v>
      </c>
      <c r="BB52" s="24">
        <f t="shared" si="44"/>
        <v>0.31127679403541486</v>
      </c>
      <c r="BC52" s="24">
        <f t="shared" si="44"/>
        <v>0.35963734049697771</v>
      </c>
      <c r="BD52" s="24">
        <f t="shared" si="42"/>
        <v>0.1691245685597742</v>
      </c>
      <c r="BE52" s="24">
        <f t="shared" si="42"/>
        <v>0.42101136809094486</v>
      </c>
      <c r="BF52" s="24">
        <f t="shared" si="42"/>
        <v>0.20050761421319807</v>
      </c>
      <c r="BG52" s="24">
        <f t="shared" si="42"/>
        <v>0.37338709677419368</v>
      </c>
      <c r="BH52" s="24">
        <f t="shared" si="42"/>
        <v>0.25894134477825448</v>
      </c>
      <c r="BI52" s="24">
        <f t="shared" si="33"/>
        <v>0.66315345699831374</v>
      </c>
      <c r="BJ52" s="24">
        <f t="shared" si="33"/>
        <v>0.3888276368981991</v>
      </c>
      <c r="BK52" s="24">
        <f t="shared" si="33"/>
        <v>0.17652827721477604</v>
      </c>
      <c r="BL52" s="24">
        <f t="shared" si="33"/>
        <v>0.37135708034473547</v>
      </c>
      <c r="BM52" s="24">
        <f t="shared" si="33"/>
        <v>0.42432125948243038</v>
      </c>
      <c r="BN52" s="24">
        <f t="shared" si="33"/>
        <v>0.43720132093662389</v>
      </c>
      <c r="BO52" s="24">
        <f t="shared" si="33"/>
        <v>0.4554747615857222</v>
      </c>
      <c r="BP52" s="24" t="e">
        <f t="shared" si="33"/>
        <v>#DIV/0!</v>
      </c>
      <c r="BQ52" s="24">
        <f t="shared" si="33"/>
        <v>0.38180252113654367</v>
      </c>
      <c r="BR52" s="21"/>
      <c r="BS52" s="35">
        <f t="shared" si="11"/>
        <v>44136</v>
      </c>
      <c r="BT52" s="24">
        <f t="shared" si="41"/>
        <v>1.0229332600933807E-2</v>
      </c>
      <c r="BU52" s="24">
        <f t="shared" si="40"/>
        <v>1.0436693216149409E-3</v>
      </c>
      <c r="BV52" s="24">
        <f t="shared" si="40"/>
        <v>3.8958527876956782E-3</v>
      </c>
      <c r="BW52" s="24">
        <f t="shared" si="40"/>
        <v>2.5240867893435788E-3</v>
      </c>
      <c r="BX52" s="24">
        <f t="shared" si="40"/>
        <v>2.3681406207086003E-3</v>
      </c>
      <c r="BY52" s="24">
        <f t="shared" si="40"/>
        <v>3.4065366657511776E-3</v>
      </c>
      <c r="BZ52" s="24">
        <f t="shared" si="40"/>
        <v>3.4595166163141895E-3</v>
      </c>
      <c r="CA52" s="24">
        <f t="shared" si="40"/>
        <v>5.4984894259822301E-5</v>
      </c>
      <c r="CB52" s="24">
        <f t="shared" si="40"/>
        <v>3.693985168909637E-3</v>
      </c>
      <c r="CC52" s="24">
        <f t="shared" si="40"/>
        <v>3.9796759132108069E-5</v>
      </c>
      <c r="CD52" s="24">
        <f t="shared" si="40"/>
        <v>2.2691568250480737E-3</v>
      </c>
      <c r="CE52" s="24">
        <f t="shared" si="40"/>
        <v>7.4726723427629988E-4</v>
      </c>
      <c r="CF52" s="24">
        <f t="shared" si="14"/>
        <v>3.3732326283987916E-2</v>
      </c>
    </row>
    <row r="53" spans="1:84" x14ac:dyDescent="0.25">
      <c r="A53" s="31">
        <f>+[1]PAM!A54</f>
        <v>44166</v>
      </c>
      <c r="B53" s="17">
        <f>+[1]PAM!B54</f>
        <v>392.2</v>
      </c>
      <c r="C53" s="17">
        <f>+[1]PAM!C54</f>
        <v>410.4</v>
      </c>
      <c r="D53" s="17">
        <f>+[1]PAM!D54</f>
        <v>313.60000000000002</v>
      </c>
      <c r="E53" s="17">
        <f>+[1]PAM!E54</f>
        <v>379.7</v>
      </c>
      <c r="F53" s="17">
        <f>+[1]PAM!F54</f>
        <v>373.2</v>
      </c>
      <c r="G53" s="17">
        <f>+[1]PAM!G54</f>
        <v>394.1</v>
      </c>
      <c r="H53" s="17">
        <f>+[1]PAM!H54</f>
        <v>443.7</v>
      </c>
      <c r="I53" s="17">
        <f>+[1]PAM!I54</f>
        <v>424.4</v>
      </c>
      <c r="J53" s="17">
        <f>+[1]PAM!J54</f>
        <v>372.4</v>
      </c>
      <c r="K53" s="17">
        <f>+[1]PAM!K54</f>
        <v>388.1</v>
      </c>
      <c r="L53" s="17">
        <f>+[1]PAM!L54</f>
        <v>284.10000000000002</v>
      </c>
      <c r="M53" s="17">
        <f>+[1]PAM!M54</f>
        <v>352.8</v>
      </c>
      <c r="N53" s="17">
        <f>+[1]PAM!N54</f>
        <v>359.1</v>
      </c>
      <c r="O53" s="18">
        <f>+[1]PAM!R54</f>
        <v>397.6</v>
      </c>
      <c r="P53" s="19">
        <f>+[1]PAM!S54</f>
        <v>397.2</v>
      </c>
      <c r="Q53" s="20">
        <f>+[1]PAM!T54</f>
        <v>370.8</v>
      </c>
      <c r="R53" s="18">
        <f t="shared" si="4"/>
        <v>392.16526999999996</v>
      </c>
      <c r="S53" s="19">
        <f t="shared" si="5"/>
        <v>386.87687802020804</v>
      </c>
      <c r="T53" s="19">
        <f t="shared" si="6"/>
        <v>375.84213169642857</v>
      </c>
      <c r="U53" s="19">
        <f t="shared" si="7"/>
        <v>382.5703677000721</v>
      </c>
      <c r="V53" s="19"/>
      <c r="W53" s="20">
        <f t="shared" si="8"/>
        <v>397.27378889326502</v>
      </c>
      <c r="X53" s="21"/>
      <c r="Y53" s="41">
        <f t="shared" si="43"/>
        <v>4.1976620616365645E-2</v>
      </c>
      <c r="Z53" s="24">
        <f t="shared" si="43"/>
        <v>5.2577583995896404E-2</v>
      </c>
      <c r="AA53" s="24">
        <f t="shared" si="43"/>
        <v>3.600925008259015E-2</v>
      </c>
      <c r="AB53" s="24">
        <f t="shared" si="43"/>
        <v>3.0673181324647247E-2</v>
      </c>
      <c r="AC53" s="24">
        <f t="shared" si="43"/>
        <v>2.1905805038335169E-2</v>
      </c>
      <c r="AD53" s="24">
        <f t="shared" si="43"/>
        <v>2.8713129731140707E-2</v>
      </c>
      <c r="AE53" s="24">
        <f t="shared" si="43"/>
        <v>5.1172707889125757E-2</v>
      </c>
      <c r="AF53" s="24">
        <f t="shared" si="43"/>
        <v>4.8160039515929842E-2</v>
      </c>
      <c r="AG53" s="24">
        <f t="shared" si="43"/>
        <v>-5.367686527107951E-4</v>
      </c>
      <c r="AH53" s="24">
        <f t="shared" si="43"/>
        <v>7.0620689655172431E-2</v>
      </c>
      <c r="AI53" s="24">
        <f t="shared" si="43"/>
        <v>1.0570824524314126E-3</v>
      </c>
      <c r="AJ53" s="24">
        <f t="shared" si="43"/>
        <v>3.5819142689371697E-2</v>
      </c>
      <c r="AK53" s="24">
        <f t="shared" si="43"/>
        <v>2.017045454545463E-2</v>
      </c>
      <c r="AL53" s="24">
        <f t="shared" si="43"/>
        <v>7.8580481622307907E-3</v>
      </c>
      <c r="AM53" s="24">
        <f t="shared" si="43"/>
        <v>5.1071712093146315E-2</v>
      </c>
      <c r="AN53" s="24">
        <f t="shared" si="43"/>
        <v>3.028619060850235E-2</v>
      </c>
      <c r="AO53" s="24">
        <f t="shared" ref="AO53:AQ95" si="45">+R53/R52-1</f>
        <v>4.1933098942275038E-2</v>
      </c>
      <c r="AP53" s="24">
        <f t="shared" si="45"/>
        <v>4.4672340780898434E-2</v>
      </c>
      <c r="AQ53" s="24">
        <f t="shared" si="45"/>
        <v>3.8631720278590187E-2</v>
      </c>
      <c r="AR53" s="24">
        <f t="shared" si="39"/>
        <v>3.939168884443256E-2</v>
      </c>
      <c r="AS53" s="24" t="e">
        <f t="shared" si="39"/>
        <v>#DIV/0!</v>
      </c>
      <c r="AT53" s="24">
        <f t="shared" si="39"/>
        <v>4.0292643433958109E-2</v>
      </c>
      <c r="AU53" s="21"/>
      <c r="AV53" s="24">
        <f t="shared" si="44"/>
        <v>0.3790436005625879</v>
      </c>
      <c r="AW53" s="24">
        <f t="shared" si="44"/>
        <v>0.44659851956291852</v>
      </c>
      <c r="AX53" s="24">
        <f t="shared" si="44"/>
        <v>0.33163481953290885</v>
      </c>
      <c r="AY53" s="24">
        <f t="shared" si="44"/>
        <v>0.61162988115449912</v>
      </c>
      <c r="AZ53" s="24">
        <f t="shared" si="44"/>
        <v>0.19271332694151488</v>
      </c>
      <c r="BA53" s="24">
        <f t="shared" si="44"/>
        <v>0.36745315752949348</v>
      </c>
      <c r="BB53" s="24">
        <f t="shared" si="44"/>
        <v>0.31155778894472363</v>
      </c>
      <c r="BC53" s="24">
        <f t="shared" si="44"/>
        <v>0.35721138471378322</v>
      </c>
      <c r="BD53" s="24">
        <f t="shared" si="42"/>
        <v>6.8579626972740337E-2</v>
      </c>
      <c r="BE53" s="24">
        <f t="shared" si="42"/>
        <v>0.4984555984555985</v>
      </c>
      <c r="BF53" s="24">
        <f t="shared" si="42"/>
        <v>0.196714406065712</v>
      </c>
      <c r="BG53" s="24">
        <f t="shared" si="42"/>
        <v>0.3792025019546521</v>
      </c>
      <c r="BH53" s="24">
        <f t="shared" si="42"/>
        <v>0.23699621081639677</v>
      </c>
      <c r="BI53" s="24">
        <f t="shared" si="33"/>
        <v>0.6409409822534049</v>
      </c>
      <c r="BJ53" s="24">
        <f t="shared" si="33"/>
        <v>0.41051136363636354</v>
      </c>
      <c r="BK53" s="24">
        <f t="shared" si="33"/>
        <v>0.15730337078651702</v>
      </c>
      <c r="BL53" s="24">
        <f t="shared" si="33"/>
        <v>0.3789133868306751</v>
      </c>
      <c r="BM53" s="24">
        <f t="shared" si="33"/>
        <v>0.44113373587528093</v>
      </c>
      <c r="BN53" s="24">
        <f t="shared" si="33"/>
        <v>0.44688821194101691</v>
      </c>
      <c r="BO53" s="24">
        <f t="shared" si="33"/>
        <v>0.46626479390089237</v>
      </c>
      <c r="BP53" s="24" t="e">
        <f t="shared" si="33"/>
        <v>#DIV/0!</v>
      </c>
      <c r="BQ53" s="24">
        <f t="shared" si="33"/>
        <v>0.37868765419080175</v>
      </c>
      <c r="BR53" s="21"/>
      <c r="BS53" s="35">
        <f t="shared" si="11"/>
        <v>44166</v>
      </c>
      <c r="BT53" s="24">
        <f t="shared" si="41"/>
        <v>1.5603746014877788E-2</v>
      </c>
      <c r="BU53" s="24">
        <f t="shared" si="40"/>
        <v>1.1004250797024477E-3</v>
      </c>
      <c r="BV53" s="24">
        <f t="shared" si="40"/>
        <v>3.13121679064825E-3</v>
      </c>
      <c r="BW53" s="24">
        <f t="shared" si="40"/>
        <v>1.842720510095643E-3</v>
      </c>
      <c r="BX53" s="24">
        <f t="shared" si="40"/>
        <v>1.852816153028693E-3</v>
      </c>
      <c r="BY53" s="24">
        <f t="shared" si="40"/>
        <v>4.6826780021253919E-3</v>
      </c>
      <c r="BZ53" s="24">
        <f t="shared" si="40"/>
        <v>5.3930658873538794E-3</v>
      </c>
      <c r="CA53" s="24">
        <f t="shared" si="40"/>
        <v>-1.5196599362383904E-5</v>
      </c>
      <c r="CB53" s="24">
        <f t="shared" si="40"/>
        <v>5.0261424017003231E-3</v>
      </c>
      <c r="CC53" s="24">
        <f t="shared" si="40"/>
        <v>1.2832093517535025E-5</v>
      </c>
      <c r="CD53" s="24">
        <f t="shared" si="40"/>
        <v>2.6253985122210392E-3</v>
      </c>
      <c r="CE53" s="24">
        <f t="shared" si="40"/>
        <v>6.752922422954325E-4</v>
      </c>
      <c r="CF53" s="24">
        <f t="shared" si="14"/>
        <v>4.1931137088204049E-2</v>
      </c>
    </row>
    <row r="54" spans="1:84" x14ac:dyDescent="0.25">
      <c r="A54" s="31">
        <f>+[1]PAM!A55</f>
        <v>44197</v>
      </c>
      <c r="B54" s="17">
        <f>+[1]PAM!B55</f>
        <v>410.3</v>
      </c>
      <c r="C54" s="17">
        <f>+[1]PAM!C55</f>
        <v>434.1</v>
      </c>
      <c r="D54" s="17">
        <f>+[1]PAM!D55</f>
        <v>329.3</v>
      </c>
      <c r="E54" s="17">
        <f>+[1]PAM!E55</f>
        <v>388.2</v>
      </c>
      <c r="F54" s="17">
        <f>+[1]PAM!F55</f>
        <v>382.9</v>
      </c>
      <c r="G54" s="17">
        <f>+[1]PAM!G55</f>
        <v>405.7</v>
      </c>
      <c r="H54" s="17">
        <f>+[1]PAM!H55</f>
        <v>458.2</v>
      </c>
      <c r="I54" s="17">
        <f>+[1]PAM!I55</f>
        <v>448.1</v>
      </c>
      <c r="J54" s="17">
        <f>+[1]PAM!J55</f>
        <v>422</v>
      </c>
      <c r="K54" s="17">
        <f>+[1]PAM!K55</f>
        <v>410.1</v>
      </c>
      <c r="L54" s="17">
        <f>+[1]PAM!L55</f>
        <v>284.10000000000002</v>
      </c>
      <c r="M54" s="17">
        <f>+[1]PAM!M55</f>
        <v>369</v>
      </c>
      <c r="N54" s="17">
        <f>+[1]PAM!N55</f>
        <v>366.8</v>
      </c>
      <c r="O54" s="18">
        <f>+[1]PAM!R55</f>
        <v>412.4</v>
      </c>
      <c r="P54" s="19">
        <f>+[1]PAM!S55</f>
        <v>415.3</v>
      </c>
      <c r="Q54" s="20">
        <f>+[1]PAM!T55</f>
        <v>391.1</v>
      </c>
      <c r="R54" s="18">
        <f t="shared" si="4"/>
        <v>410.29749000000004</v>
      </c>
      <c r="S54" s="19">
        <f t="shared" si="5"/>
        <v>404.77452042758836</v>
      </c>
      <c r="T54" s="19">
        <f t="shared" si="6"/>
        <v>389.33445870535718</v>
      </c>
      <c r="U54" s="19">
        <f t="shared" si="7"/>
        <v>395.2720620043259</v>
      </c>
      <c r="V54" s="19"/>
      <c r="W54" s="20">
        <f t="shared" si="8"/>
        <v>414.19458448207951</v>
      </c>
      <c r="X54" s="21"/>
      <c r="Y54" s="41">
        <f t="shared" si="43"/>
        <v>4.6149923508414181E-2</v>
      </c>
      <c r="Z54" s="24">
        <f t="shared" si="43"/>
        <v>5.7748538011695993E-2</v>
      </c>
      <c r="AA54" s="24">
        <f t="shared" si="43"/>
        <v>5.0063775510204023E-2</v>
      </c>
      <c r="AB54" s="24">
        <f t="shared" si="43"/>
        <v>2.2386094284961855E-2</v>
      </c>
      <c r="AC54" s="24">
        <f t="shared" si="43"/>
        <v>2.5991425509110266E-2</v>
      </c>
      <c r="AD54" s="24">
        <f t="shared" si="43"/>
        <v>2.9434153768079119E-2</v>
      </c>
      <c r="AE54" s="24">
        <f t="shared" si="43"/>
        <v>3.2679738562091609E-2</v>
      </c>
      <c r="AF54" s="24">
        <f t="shared" si="43"/>
        <v>5.5843543826578745E-2</v>
      </c>
      <c r="AG54" s="24">
        <f t="shared" si="43"/>
        <v>0.13319011815252413</v>
      </c>
      <c r="AH54" s="24">
        <f t="shared" si="43"/>
        <v>5.6686421025508915E-2</v>
      </c>
      <c r="AI54" s="24">
        <f t="shared" si="43"/>
        <v>0</v>
      </c>
      <c r="AJ54" s="24">
        <f t="shared" si="43"/>
        <v>4.5918367346938771E-2</v>
      </c>
      <c r="AK54" s="24">
        <f t="shared" si="43"/>
        <v>2.1442495126705596E-2</v>
      </c>
      <c r="AL54" s="24">
        <f t="shared" si="43"/>
        <v>3.7223340040241304E-2</v>
      </c>
      <c r="AM54" s="24">
        <f t="shared" si="43"/>
        <v>4.5568982880161091E-2</v>
      </c>
      <c r="AN54" s="24">
        <f t="shared" si="43"/>
        <v>5.4746494066882478E-2</v>
      </c>
      <c r="AO54" s="24">
        <f t="shared" si="45"/>
        <v>4.6236169765874635E-2</v>
      </c>
      <c r="AP54" s="24">
        <f t="shared" si="45"/>
        <v>4.6261855965570087E-2</v>
      </c>
      <c r="AQ54" s="24">
        <f t="shared" si="45"/>
        <v>3.5898921039077436E-2</v>
      </c>
      <c r="AR54" s="24">
        <f t="shared" si="39"/>
        <v>3.3200936028092265E-2</v>
      </c>
      <c r="AS54" s="24" t="e">
        <f t="shared" si="39"/>
        <v>#DIV/0!</v>
      </c>
      <c r="AT54" s="24">
        <f t="shared" si="39"/>
        <v>4.2592277824199831E-2</v>
      </c>
      <c r="AU54" s="21"/>
      <c r="AV54" s="24">
        <f t="shared" si="44"/>
        <v>0.40754716981132089</v>
      </c>
      <c r="AW54" s="24">
        <f t="shared" si="44"/>
        <v>0.46112420060585668</v>
      </c>
      <c r="AX54" s="24">
        <f t="shared" si="44"/>
        <v>0.34134419551934836</v>
      </c>
      <c r="AY54" s="24">
        <f t="shared" si="44"/>
        <v>0.62426778242677816</v>
      </c>
      <c r="AZ54" s="24">
        <f t="shared" si="44"/>
        <v>0.20144336366488869</v>
      </c>
      <c r="BA54" s="24">
        <f t="shared" si="44"/>
        <v>0.42201191728005605</v>
      </c>
      <c r="BB54" s="24">
        <f t="shared" si="44"/>
        <v>0.38012048192771086</v>
      </c>
      <c r="BC54" s="24">
        <f t="shared" si="44"/>
        <v>0.40602447442736134</v>
      </c>
      <c r="BD54" s="24">
        <f t="shared" si="42"/>
        <v>0.21020934901061095</v>
      </c>
      <c r="BE54" s="24">
        <f t="shared" si="42"/>
        <v>0.50164774807762713</v>
      </c>
      <c r="BF54" s="24">
        <f t="shared" si="42"/>
        <v>0.1982285955293126</v>
      </c>
      <c r="BG54" s="24">
        <f t="shared" si="42"/>
        <v>0.3893072289156625</v>
      </c>
      <c r="BH54" s="24">
        <f t="shared" si="42"/>
        <v>0.22798794777368614</v>
      </c>
      <c r="BI54" s="24">
        <f t="shared" si="33"/>
        <v>0.63521015067406816</v>
      </c>
      <c r="BJ54" s="24">
        <f t="shared" si="33"/>
        <v>0.4375216337833161</v>
      </c>
      <c r="BK54" s="24">
        <f t="shared" si="33"/>
        <v>0.203014457090126</v>
      </c>
      <c r="BL54" s="24">
        <f t="shared" si="33"/>
        <v>0.40733429051858727</v>
      </c>
      <c r="BM54" s="24">
        <f t="shared" si="33"/>
        <v>0.45597115073544825</v>
      </c>
      <c r="BN54" s="24">
        <f t="shared" si="33"/>
        <v>0.46258225602110259</v>
      </c>
      <c r="BO54" s="24">
        <f t="shared" si="33"/>
        <v>0.48391643559516551</v>
      </c>
      <c r="BP54" s="24" t="e">
        <f t="shared" si="33"/>
        <v>#DIV/0!</v>
      </c>
      <c r="BQ54" s="24">
        <f t="shared" si="33"/>
        <v>0.42162249262872353</v>
      </c>
      <c r="BR54" s="21"/>
      <c r="BS54" s="35">
        <f t="shared" si="11"/>
        <v>44197</v>
      </c>
      <c r="BT54" s="24">
        <f t="shared" si="41"/>
        <v>1.731272310045898E-2</v>
      </c>
      <c r="BU54" s="24">
        <f t="shared" si="40"/>
        <v>1.5211626721060671E-3</v>
      </c>
      <c r="BV54" s="24">
        <f t="shared" si="40"/>
        <v>2.2604538500764918E-3</v>
      </c>
      <c r="BW54" s="24">
        <f t="shared" si="40"/>
        <v>2.1442886282508899E-3</v>
      </c>
      <c r="BX54" s="24">
        <f t="shared" si="40"/>
        <v>1.8751657317694998E-3</v>
      </c>
      <c r="BY54" s="24">
        <f t="shared" si="40"/>
        <v>3.0168281489036212E-3</v>
      </c>
      <c r="BZ54" s="24">
        <f t="shared" si="40"/>
        <v>6.2905915349311696E-3</v>
      </c>
      <c r="CA54" s="24">
        <f t="shared" si="40"/>
        <v>3.6169301376848565E-3</v>
      </c>
      <c r="CB54" s="24">
        <f t="shared" si="40"/>
        <v>4.1453340132585415E-3</v>
      </c>
      <c r="CC54" s="24">
        <f t="shared" si="40"/>
        <v>0</v>
      </c>
      <c r="CD54" s="24">
        <f t="shared" si="40"/>
        <v>3.3457419683834756E-3</v>
      </c>
      <c r="CE54" s="24">
        <f t="shared" si="40"/>
        <v>7.0285568587455274E-4</v>
      </c>
      <c r="CF54" s="24">
        <f t="shared" si="14"/>
        <v>4.6232075471698143E-2</v>
      </c>
    </row>
    <row r="55" spans="1:84" x14ac:dyDescent="0.25">
      <c r="A55" s="31">
        <f>+[1]PAM!A56</f>
        <v>44228</v>
      </c>
      <c r="B55" s="17">
        <f>+[1]PAM!B56</f>
        <v>424.4</v>
      </c>
      <c r="C55" s="17">
        <f>+[1]PAM!C56</f>
        <v>449.6</v>
      </c>
      <c r="D55" s="17">
        <f>+[1]PAM!D56</f>
        <v>340.5</v>
      </c>
      <c r="E55" s="17">
        <f>+[1]PAM!E56</f>
        <v>400.2</v>
      </c>
      <c r="F55" s="17">
        <f>+[1]PAM!F56</f>
        <v>389</v>
      </c>
      <c r="G55" s="17">
        <f>+[1]PAM!G56</f>
        <v>422.1</v>
      </c>
      <c r="H55" s="17">
        <f>+[1]PAM!H56</f>
        <v>474.8</v>
      </c>
      <c r="I55" s="17">
        <f>+[1]PAM!I56</f>
        <v>469.9</v>
      </c>
      <c r="J55" s="17">
        <f>+[1]PAM!J56</f>
        <v>434</v>
      </c>
      <c r="K55" s="17">
        <f>+[1]PAM!K56</f>
        <v>416.9</v>
      </c>
      <c r="L55" s="17">
        <f>+[1]PAM!L56</f>
        <v>284.39999999999998</v>
      </c>
      <c r="M55" s="17">
        <f>+[1]PAM!M56</f>
        <v>388.3</v>
      </c>
      <c r="N55" s="17">
        <f>+[1]PAM!N56</f>
        <v>378.9</v>
      </c>
      <c r="O55" s="18">
        <f>+[1]PAM!R56</f>
        <v>423.3</v>
      </c>
      <c r="P55" s="19">
        <f>+[1]PAM!S56</f>
        <v>431.3</v>
      </c>
      <c r="Q55" s="20">
        <f>+[1]PAM!T56</f>
        <v>400.8</v>
      </c>
      <c r="R55" s="18">
        <f t="shared" si="4"/>
        <v>424.45504</v>
      </c>
      <c r="S55" s="19">
        <f t="shared" si="5"/>
        <v>418.91525845658231</v>
      </c>
      <c r="T55" s="19">
        <f t="shared" si="6"/>
        <v>402.70041852678565</v>
      </c>
      <c r="U55" s="19">
        <f t="shared" si="7"/>
        <v>406.90529920692143</v>
      </c>
      <c r="V55" s="19"/>
      <c r="W55" s="20">
        <f t="shared" si="8"/>
        <v>428.37148483654983</v>
      </c>
      <c r="X55" s="21"/>
      <c r="Y55" s="41">
        <f t="shared" si="43"/>
        <v>3.4365098708262209E-2</v>
      </c>
      <c r="Z55" s="24">
        <f t="shared" si="43"/>
        <v>3.5706058511863592E-2</v>
      </c>
      <c r="AA55" s="24">
        <f t="shared" si="43"/>
        <v>3.4011539629517085E-2</v>
      </c>
      <c r="AB55" s="24">
        <f t="shared" si="43"/>
        <v>3.0911901081916549E-2</v>
      </c>
      <c r="AC55" s="24">
        <f t="shared" si="43"/>
        <v>1.5931052494123854E-2</v>
      </c>
      <c r="AD55" s="24">
        <f t="shared" si="43"/>
        <v>4.042395859009118E-2</v>
      </c>
      <c r="AE55" s="24">
        <f t="shared" si="43"/>
        <v>3.6228721082496751E-2</v>
      </c>
      <c r="AF55" s="24">
        <f t="shared" si="43"/>
        <v>4.8649854943092929E-2</v>
      </c>
      <c r="AG55" s="24">
        <f t="shared" si="43"/>
        <v>2.8436018957346043E-2</v>
      </c>
      <c r="AH55" s="24">
        <f t="shared" si="43"/>
        <v>1.6581321628870827E-2</v>
      </c>
      <c r="AI55" s="24">
        <f t="shared" si="43"/>
        <v>1.0559662090812161E-3</v>
      </c>
      <c r="AJ55" s="24">
        <f t="shared" si="43"/>
        <v>5.2303523035230448E-2</v>
      </c>
      <c r="AK55" s="24">
        <f t="shared" si="43"/>
        <v>3.2988004362050072E-2</v>
      </c>
      <c r="AL55" s="24">
        <f t="shared" si="43"/>
        <v>2.6430649854510158E-2</v>
      </c>
      <c r="AM55" s="24">
        <f t="shared" si="43"/>
        <v>3.8526366482061203E-2</v>
      </c>
      <c r="AN55" s="24">
        <f t="shared" si="43"/>
        <v>2.480184096139082E-2</v>
      </c>
      <c r="AO55" s="24">
        <f t="shared" si="45"/>
        <v>3.4505573017275637E-2</v>
      </c>
      <c r="AP55" s="24">
        <f t="shared" si="45"/>
        <v>3.4934852159311358E-2</v>
      </c>
      <c r="AQ55" s="24">
        <f t="shared" si="45"/>
        <v>3.4330277021648481E-2</v>
      </c>
      <c r="AR55" s="24">
        <f t="shared" si="39"/>
        <v>2.9430962420177842E-2</v>
      </c>
      <c r="AS55" s="24" t="e">
        <f t="shared" si="39"/>
        <v>#DIV/0!</v>
      </c>
      <c r="AT55" s="24">
        <f t="shared" si="39"/>
        <v>3.4227633304760641E-2</v>
      </c>
      <c r="AU55" s="21"/>
      <c r="AV55" s="24">
        <f t="shared" si="44"/>
        <v>0.42368332774236817</v>
      </c>
      <c r="AW55" s="24">
        <f t="shared" si="44"/>
        <v>0.47506561679790038</v>
      </c>
      <c r="AX55" s="24">
        <f t="shared" si="44"/>
        <v>0.36967015285599358</v>
      </c>
      <c r="AY55" s="24">
        <f t="shared" si="44"/>
        <v>0.63280293757649941</v>
      </c>
      <c r="AZ55" s="24">
        <f t="shared" si="44"/>
        <v>0.21032980709396409</v>
      </c>
      <c r="BA55" s="24">
        <f t="shared" si="44"/>
        <v>0.44505306401917144</v>
      </c>
      <c r="BB55" s="24">
        <f t="shared" si="44"/>
        <v>0.42113139778509412</v>
      </c>
      <c r="BC55" s="24">
        <f t="shared" si="44"/>
        <v>0.44318181818181812</v>
      </c>
      <c r="BD55" s="24">
        <f t="shared" si="42"/>
        <v>0.2122905027932962</v>
      </c>
      <c r="BE55" s="24">
        <f t="shared" si="42"/>
        <v>0.48204763597582634</v>
      </c>
      <c r="BF55" s="24">
        <f t="shared" si="42"/>
        <v>0.18106312292358795</v>
      </c>
      <c r="BG55" s="24">
        <f t="shared" si="42"/>
        <v>0.40637450199203173</v>
      </c>
      <c r="BH55" s="24">
        <f t="shared" si="42"/>
        <v>0.2402618657937805</v>
      </c>
      <c r="BI55" s="24">
        <f t="shared" si="33"/>
        <v>0.64197051978277742</v>
      </c>
      <c r="BJ55" s="24">
        <f t="shared" si="33"/>
        <v>0.4546374367622259</v>
      </c>
      <c r="BK55" s="24">
        <f t="shared" si="33"/>
        <v>0.21972002434570892</v>
      </c>
      <c r="BL55" s="24">
        <f t="shared" si="33"/>
        <v>0.42395050608770624</v>
      </c>
      <c r="BM55" s="24">
        <f t="shared" si="33"/>
        <v>0.46748309541389643</v>
      </c>
      <c r="BN55" s="24">
        <f t="shared" si="33"/>
        <v>0.4701505946595439</v>
      </c>
      <c r="BO55" s="24">
        <f t="shared" si="33"/>
        <v>0.48896515461948353</v>
      </c>
      <c r="BP55" s="24" t="e">
        <f t="shared" si="33"/>
        <v>#DIV/0!</v>
      </c>
      <c r="BQ55" s="24">
        <f t="shared" si="33"/>
        <v>0.43980179140706022</v>
      </c>
      <c r="BR55" s="21"/>
      <c r="BS55" s="35">
        <f t="shared" si="11"/>
        <v>44228</v>
      </c>
      <c r="BT55" s="24">
        <f t="shared" si="41"/>
        <v>1.0823178162320252E-2</v>
      </c>
      <c r="BU55" s="24">
        <f t="shared" si="40"/>
        <v>1.0372897879600282E-3</v>
      </c>
      <c r="BV55" s="24">
        <f t="shared" si="40"/>
        <v>3.050450889592981E-3</v>
      </c>
      <c r="BW55" s="24">
        <f t="shared" si="40"/>
        <v>1.2889836704850157E-3</v>
      </c>
      <c r="BX55" s="24">
        <f t="shared" si="40"/>
        <v>2.5341457470143846E-3</v>
      </c>
      <c r="BY55" s="24">
        <f t="shared" si="40"/>
        <v>3.3013892273945941E-3</v>
      </c>
      <c r="BZ55" s="24">
        <f t="shared" si="40"/>
        <v>5.531026078479149E-3</v>
      </c>
      <c r="CA55" s="24">
        <f t="shared" si="40"/>
        <v>8.3646112600536189E-4</v>
      </c>
      <c r="CB55" s="24">
        <f t="shared" si="40"/>
        <v>1.2247623689982856E-3</v>
      </c>
      <c r="CC55" s="24">
        <f t="shared" si="40"/>
        <v>1.1771874238360389E-5</v>
      </c>
      <c r="CD55" s="24">
        <f t="shared" si="40"/>
        <v>3.810138922739461E-3</v>
      </c>
      <c r="CE55" s="24">
        <f t="shared" si="40"/>
        <v>1.055764075067021E-3</v>
      </c>
      <c r="CF55" s="24">
        <f t="shared" si="14"/>
        <v>3.4505361930294895E-2</v>
      </c>
    </row>
    <row r="56" spans="1:84" x14ac:dyDescent="0.25">
      <c r="A56" s="31">
        <f>+[1]PAM!A57</f>
        <v>44256</v>
      </c>
      <c r="B56" s="17">
        <f>+[1]PAM!B57</f>
        <v>444.9</v>
      </c>
      <c r="C56" s="17">
        <f>+[1]PAM!C57</f>
        <v>471</v>
      </c>
      <c r="D56" s="17">
        <f>+[1]PAM!D57</f>
        <v>363.7</v>
      </c>
      <c r="E56" s="17">
        <f>+[1]PAM!E57</f>
        <v>428.6</v>
      </c>
      <c r="F56" s="17">
        <f>+[1]PAM!F57</f>
        <v>394.4</v>
      </c>
      <c r="G56" s="17">
        <f>+[1]PAM!G57</f>
        <v>436.5</v>
      </c>
      <c r="H56" s="17">
        <f>+[1]PAM!H57</f>
        <v>495.2</v>
      </c>
      <c r="I56" s="17">
        <f>+[1]PAM!I57</f>
        <v>490.9</v>
      </c>
      <c r="J56" s="17">
        <f>+[1]PAM!J57</f>
        <v>431.7</v>
      </c>
      <c r="K56" s="17">
        <f>+[1]PAM!K57</f>
        <v>453.6</v>
      </c>
      <c r="L56" s="17">
        <f>+[1]PAM!L57</f>
        <v>368.9</v>
      </c>
      <c r="M56" s="17">
        <f>+[1]PAM!M57</f>
        <v>400.2</v>
      </c>
      <c r="N56" s="17">
        <f>+[1]PAM!N57</f>
        <v>387</v>
      </c>
      <c r="O56" s="18">
        <f>+[1]PAM!R57</f>
        <v>446.9</v>
      </c>
      <c r="P56" s="19">
        <f>+[1]PAM!S57</f>
        <v>452.6</v>
      </c>
      <c r="Q56" s="20">
        <f>+[1]PAM!T57</f>
        <v>416.2</v>
      </c>
      <c r="R56" s="18">
        <f t="shared" si="4"/>
        <v>444.92241999999999</v>
      </c>
      <c r="S56" s="19">
        <f t="shared" si="5"/>
        <v>440.66630546200037</v>
      </c>
      <c r="T56" s="19">
        <f t="shared" si="6"/>
        <v>424.57845982142862</v>
      </c>
      <c r="U56" s="19">
        <f t="shared" si="7"/>
        <v>431.69689978370593</v>
      </c>
      <c r="V56" s="19"/>
      <c r="W56" s="20">
        <f t="shared" si="8"/>
        <v>452.04734147302082</v>
      </c>
      <c r="X56" s="21"/>
      <c r="Y56" s="41">
        <f t="shared" si="43"/>
        <v>4.8303487276154522E-2</v>
      </c>
      <c r="Z56" s="24">
        <f t="shared" si="43"/>
        <v>4.7597864768683218E-2</v>
      </c>
      <c r="AA56" s="24">
        <f t="shared" si="43"/>
        <v>6.8135095447870775E-2</v>
      </c>
      <c r="AB56" s="24">
        <f t="shared" si="43"/>
        <v>7.0964517741129551E-2</v>
      </c>
      <c r="AC56" s="24">
        <f t="shared" si="43"/>
        <v>1.3881748071979283E-2</v>
      </c>
      <c r="AD56" s="24">
        <f t="shared" si="43"/>
        <v>3.4115138592750505E-2</v>
      </c>
      <c r="AE56" s="24">
        <f t="shared" si="43"/>
        <v>4.296545914069072E-2</v>
      </c>
      <c r="AF56" s="24">
        <f t="shared" si="43"/>
        <v>4.4690359650989553E-2</v>
      </c>
      <c r="AG56" s="24">
        <f t="shared" si="43"/>
        <v>-5.2995391705069617E-3</v>
      </c>
      <c r="AH56" s="24">
        <f t="shared" si="43"/>
        <v>8.803070280642844E-2</v>
      </c>
      <c r="AI56" s="24">
        <f t="shared" si="43"/>
        <v>0.29711673699015484</v>
      </c>
      <c r="AJ56" s="24">
        <f t="shared" si="43"/>
        <v>3.0646407416945687E-2</v>
      </c>
      <c r="AK56" s="24">
        <f t="shared" si="43"/>
        <v>2.1377672209026199E-2</v>
      </c>
      <c r="AL56" s="24">
        <f t="shared" si="43"/>
        <v>5.575242145050785E-2</v>
      </c>
      <c r="AM56" s="24">
        <f t="shared" si="43"/>
        <v>4.9385578483654102E-2</v>
      </c>
      <c r="AN56" s="24">
        <f t="shared" si="43"/>
        <v>3.8423153692614731E-2</v>
      </c>
      <c r="AO56" s="24">
        <f t="shared" si="45"/>
        <v>4.822037217416475E-2</v>
      </c>
      <c r="AP56" s="24">
        <f t="shared" si="45"/>
        <v>5.1922307832748427E-2</v>
      </c>
      <c r="AQ56" s="24">
        <f t="shared" si="45"/>
        <v>5.4328330163351257E-2</v>
      </c>
      <c r="AR56" s="24">
        <f t="shared" si="39"/>
        <v>6.0927200076048571E-2</v>
      </c>
      <c r="AS56" s="24" t="e">
        <f t="shared" si="39"/>
        <v>#DIV/0!</v>
      </c>
      <c r="AT56" s="24">
        <f t="shared" si="39"/>
        <v>5.5269450639331863E-2</v>
      </c>
      <c r="AU56" s="21"/>
      <c r="AV56" s="24">
        <f t="shared" si="44"/>
        <v>0.4482421875</v>
      </c>
      <c r="AW56" s="24">
        <f t="shared" si="44"/>
        <v>0.48346456692913375</v>
      </c>
      <c r="AX56" s="24">
        <f t="shared" si="44"/>
        <v>0.42795445622300754</v>
      </c>
      <c r="AY56" s="24">
        <f t="shared" si="44"/>
        <v>0.6722590714007024</v>
      </c>
      <c r="AZ56" s="24">
        <f t="shared" si="44"/>
        <v>0.21728395061728389</v>
      </c>
      <c r="BA56" s="24">
        <f t="shared" si="44"/>
        <v>0.45306258322237025</v>
      </c>
      <c r="BB56" s="24">
        <f t="shared" si="44"/>
        <v>0.44373177842565603</v>
      </c>
      <c r="BC56" s="24">
        <f t="shared" si="44"/>
        <v>0.49391357273280567</v>
      </c>
      <c r="BD56" s="24">
        <f t="shared" si="42"/>
        <v>0.11839378238341958</v>
      </c>
      <c r="BE56" s="24">
        <f t="shared" si="42"/>
        <v>0.59213759213759243</v>
      </c>
      <c r="BF56" s="24">
        <f t="shared" si="42"/>
        <v>0.33999273519796569</v>
      </c>
      <c r="BG56" s="24">
        <f t="shared" si="42"/>
        <v>0.42268041237113385</v>
      </c>
      <c r="BH56" s="24">
        <f t="shared" si="42"/>
        <v>0.24517374517374524</v>
      </c>
      <c r="BI56" s="24">
        <f t="shared" si="33"/>
        <v>0.6472539624032434</v>
      </c>
      <c r="BJ56" s="24">
        <f t="shared" si="33"/>
        <v>0.48247625286603335</v>
      </c>
      <c r="BK56" s="24">
        <f t="shared" si="33"/>
        <v>0.23905924382256627</v>
      </c>
      <c r="BL56" s="24">
        <f t="shared" ref="BL56:BQ95" si="46">+R56/R44-1</f>
        <v>0.44857621477620446</v>
      </c>
      <c r="BM56" s="24">
        <f t="shared" si="46"/>
        <v>0.4943007167584017</v>
      </c>
      <c r="BN56" s="24">
        <f t="shared" si="46"/>
        <v>0.51045893779747598</v>
      </c>
      <c r="BO56" s="24">
        <f t="shared" si="46"/>
        <v>0.53611448186335786</v>
      </c>
      <c r="BP56" s="24" t="e">
        <f t="shared" si="46"/>
        <v>#DIV/0!</v>
      </c>
      <c r="BQ56" s="24">
        <f t="shared" si="46"/>
        <v>0.4750064883038001</v>
      </c>
      <c r="BR56" s="21"/>
      <c r="BS56" s="35">
        <f t="shared" si="11"/>
        <v>44256</v>
      </c>
      <c r="BT56" s="24">
        <f t="shared" si="41"/>
        <v>1.4446512723845414E-2</v>
      </c>
      <c r="BU56" s="24">
        <f t="shared" si="40"/>
        <v>2.0772855796418461E-3</v>
      </c>
      <c r="BV56" s="24">
        <f t="shared" si="40"/>
        <v>6.9795475966069834E-3</v>
      </c>
      <c r="BW56" s="24">
        <f t="shared" si="40"/>
        <v>1.1031573986804856E-3</v>
      </c>
      <c r="BX56" s="24">
        <f t="shared" si="40"/>
        <v>2.1511781338360006E-3</v>
      </c>
      <c r="BY56" s="24">
        <f t="shared" si="40"/>
        <v>3.9223374175306278E-3</v>
      </c>
      <c r="BZ56" s="24">
        <f t="shared" si="40"/>
        <v>5.1510367577756837E-3</v>
      </c>
      <c r="CA56" s="24">
        <f t="shared" si="40"/>
        <v>-1.5499528746465676E-4</v>
      </c>
      <c r="CB56" s="24">
        <f t="shared" si="40"/>
        <v>6.3905042412818174E-3</v>
      </c>
      <c r="CC56" s="24">
        <f t="shared" si="40"/>
        <v>3.2055843543826582E-3</v>
      </c>
      <c r="CD56" s="24">
        <f t="shared" si="40"/>
        <v>2.2712064090480637E-3</v>
      </c>
      <c r="CE56" s="24">
        <f t="shared" si="40"/>
        <v>6.8327049952874837E-4</v>
      </c>
      <c r="CF56" s="24">
        <f t="shared" si="14"/>
        <v>4.8226625824693677E-2</v>
      </c>
    </row>
    <row r="57" spans="1:84" x14ac:dyDescent="0.25">
      <c r="A57" s="31">
        <f>+[1]PAM!A58</f>
        <v>44287</v>
      </c>
      <c r="B57" s="17">
        <f>+[1]PAM!B58</f>
        <v>462.5</v>
      </c>
      <c r="C57" s="17">
        <f>+[1]PAM!C58</f>
        <v>489.8</v>
      </c>
      <c r="D57" s="17">
        <f>+[1]PAM!D58</f>
        <v>375.6</v>
      </c>
      <c r="E57" s="17">
        <f>+[1]PAM!E58</f>
        <v>459.5</v>
      </c>
      <c r="F57" s="17">
        <f>+[1]PAM!F58</f>
        <v>403.2</v>
      </c>
      <c r="G57" s="17">
        <f>+[1]PAM!G58</f>
        <v>455</v>
      </c>
      <c r="H57" s="17">
        <f>+[1]PAM!H58</f>
        <v>513.70000000000005</v>
      </c>
      <c r="I57" s="17">
        <f>+[1]PAM!I58</f>
        <v>521.9</v>
      </c>
      <c r="J57" s="17">
        <f>+[1]PAM!J58</f>
        <v>434.1</v>
      </c>
      <c r="K57" s="17">
        <f>+[1]PAM!K58</f>
        <v>450.4</v>
      </c>
      <c r="L57" s="17">
        <f>+[1]PAM!L58</f>
        <v>375.8</v>
      </c>
      <c r="M57" s="17">
        <f>+[1]PAM!M58</f>
        <v>418.2</v>
      </c>
      <c r="N57" s="17">
        <f>+[1]PAM!N58</f>
        <v>399.7</v>
      </c>
      <c r="O57" s="18">
        <f>+[1]PAM!R58</f>
        <v>461.6</v>
      </c>
      <c r="P57" s="19">
        <f>+[1]PAM!S58</f>
        <v>471.6</v>
      </c>
      <c r="Q57" s="20">
        <f>+[1]PAM!T58</f>
        <v>430.7</v>
      </c>
      <c r="R57" s="18">
        <f t="shared" si="4"/>
        <v>462.51215999999999</v>
      </c>
      <c r="S57" s="19">
        <f t="shared" si="5"/>
        <v>458.10714599502131</v>
      </c>
      <c r="T57" s="19">
        <f t="shared" si="6"/>
        <v>441.52028459821429</v>
      </c>
      <c r="U57" s="19">
        <f t="shared" si="7"/>
        <v>448.32974044700796</v>
      </c>
      <c r="V57" s="19"/>
      <c r="W57" s="20">
        <f t="shared" si="8"/>
        <v>470.81532099251666</v>
      </c>
      <c r="X57" s="21"/>
      <c r="Y57" s="41">
        <f t="shared" si="43"/>
        <v>3.9559451562148906E-2</v>
      </c>
      <c r="Z57" s="24">
        <f t="shared" si="43"/>
        <v>3.991507430997876E-2</v>
      </c>
      <c r="AA57" s="24">
        <f t="shared" si="43"/>
        <v>3.2719274127027909E-2</v>
      </c>
      <c r="AB57" s="24">
        <f t="shared" si="43"/>
        <v>7.2095193653756384E-2</v>
      </c>
      <c r="AC57" s="24">
        <f t="shared" si="43"/>
        <v>2.2312373225152227E-2</v>
      </c>
      <c r="AD57" s="24">
        <f t="shared" si="43"/>
        <v>4.2382588774341423E-2</v>
      </c>
      <c r="AE57" s="24">
        <f t="shared" si="43"/>
        <v>3.7358642972536549E-2</v>
      </c>
      <c r="AF57" s="24">
        <f t="shared" si="43"/>
        <v>6.3149317579955122E-2</v>
      </c>
      <c r="AG57" s="24">
        <f t="shared" si="43"/>
        <v>5.5594162612926379E-3</v>
      </c>
      <c r="AH57" s="24">
        <f t="shared" si="43"/>
        <v>-7.0546737213404986E-3</v>
      </c>
      <c r="AI57" s="24">
        <f t="shared" si="43"/>
        <v>1.8704255895906741E-2</v>
      </c>
      <c r="AJ57" s="24">
        <f t="shared" si="43"/>
        <v>4.4977511244377766E-2</v>
      </c>
      <c r="AK57" s="24">
        <f t="shared" si="43"/>
        <v>3.2816537467700302E-2</v>
      </c>
      <c r="AL57" s="24">
        <f t="shared" si="43"/>
        <v>3.2893264712463788E-2</v>
      </c>
      <c r="AM57" s="24">
        <f t="shared" si="43"/>
        <v>4.1979673000441808E-2</v>
      </c>
      <c r="AN57" s="24">
        <f t="shared" si="43"/>
        <v>3.4839019702066265E-2</v>
      </c>
      <c r="AO57" s="24">
        <f t="shared" si="45"/>
        <v>3.9534397929418708E-2</v>
      </c>
      <c r="AP57" s="24">
        <f t="shared" si="45"/>
        <v>3.9578339248642402E-2</v>
      </c>
      <c r="AQ57" s="24">
        <f t="shared" si="45"/>
        <v>3.9902694978711795E-2</v>
      </c>
      <c r="AR57" s="24">
        <f t="shared" si="39"/>
        <v>3.8528978715472784E-2</v>
      </c>
      <c r="AS57" s="24" t="e">
        <f t="shared" si="39"/>
        <v>#DIV/0!</v>
      </c>
      <c r="AT57" s="24">
        <f t="shared" si="39"/>
        <v>4.151773010839821E-2</v>
      </c>
      <c r="AU57" s="21"/>
      <c r="AV57" s="24">
        <f t="shared" si="44"/>
        <v>0.48379852422200842</v>
      </c>
      <c r="AW57" s="24">
        <f t="shared" si="44"/>
        <v>0.49602932193036064</v>
      </c>
      <c r="AX57" s="24">
        <f t="shared" si="44"/>
        <v>0.44907407407407418</v>
      </c>
      <c r="AY57" s="24">
        <f t="shared" si="44"/>
        <v>0.76730769230769225</v>
      </c>
      <c r="AZ57" s="24">
        <f t="shared" si="44"/>
        <v>0.24868380303499538</v>
      </c>
      <c r="BA57" s="24">
        <f t="shared" si="44"/>
        <v>0.49229255493604462</v>
      </c>
      <c r="BB57" s="24">
        <f t="shared" si="44"/>
        <v>0.48296766743648978</v>
      </c>
      <c r="BC57" s="24">
        <f t="shared" si="44"/>
        <v>0.57104154124021678</v>
      </c>
      <c r="BD57" s="24">
        <f t="shared" si="42"/>
        <v>0.18996710526315796</v>
      </c>
      <c r="BE57" s="24">
        <f t="shared" si="42"/>
        <v>0.54035567715458277</v>
      </c>
      <c r="BF57" s="24">
        <f t="shared" si="42"/>
        <v>0.3918518518518519</v>
      </c>
      <c r="BG57" s="24">
        <f t="shared" si="42"/>
        <v>0.46479859894921183</v>
      </c>
      <c r="BH57" s="24">
        <f t="shared" si="42"/>
        <v>0.27618135376756059</v>
      </c>
      <c r="BI57" s="24">
        <f t="shared" si="42"/>
        <v>0.62649753347427772</v>
      </c>
      <c r="BJ57" s="24">
        <f t="shared" si="42"/>
        <v>0.51835157759175776</v>
      </c>
      <c r="BK57" s="24">
        <f t="shared" si="42"/>
        <v>0.29455966336038464</v>
      </c>
      <c r="BL57" s="24">
        <f t="shared" si="46"/>
        <v>0.48398631559949501</v>
      </c>
      <c r="BM57" s="24">
        <f t="shared" si="46"/>
        <v>0.51831737741669559</v>
      </c>
      <c r="BN57" s="24">
        <f t="shared" si="46"/>
        <v>0.54539524750603263</v>
      </c>
      <c r="BO57" s="24">
        <f t="shared" si="46"/>
        <v>0.5689078963203793</v>
      </c>
      <c r="BP57" s="24" t="e">
        <f t="shared" si="46"/>
        <v>#DIV/0!</v>
      </c>
      <c r="BQ57" s="24">
        <f t="shared" si="46"/>
        <v>0.52379148966220868</v>
      </c>
      <c r="BR57" s="21"/>
      <c r="BS57" s="35">
        <f t="shared" si="11"/>
        <v>44287</v>
      </c>
      <c r="BT57" s="24">
        <f t="shared" si="41"/>
        <v>1.2106540795684431E-2</v>
      </c>
      <c r="BU57" s="24">
        <f t="shared" si="40"/>
        <v>1.0164081816138489E-3</v>
      </c>
      <c r="BV57" s="24">
        <f t="shared" si="40"/>
        <v>7.2440323668240009E-3</v>
      </c>
      <c r="BW57" s="24">
        <f t="shared" si="40"/>
        <v>1.7149022252191527E-3</v>
      </c>
      <c r="BX57" s="24">
        <f t="shared" si="40"/>
        <v>2.6363227691616098E-3</v>
      </c>
      <c r="BY57" s="24">
        <f t="shared" si="40"/>
        <v>3.3931220498988647E-3</v>
      </c>
      <c r="BZ57" s="24">
        <f t="shared" si="40"/>
        <v>7.2535401213755903E-3</v>
      </c>
      <c r="CA57" s="24">
        <f t="shared" si="40"/>
        <v>1.5428186109238252E-4</v>
      </c>
      <c r="CB57" s="24">
        <f t="shared" si="40"/>
        <v>-5.3153517644415223E-4</v>
      </c>
      <c r="CC57" s="24">
        <f t="shared" si="40"/>
        <v>2.4969656102495066E-4</v>
      </c>
      <c r="CD57" s="24">
        <f t="shared" si="40"/>
        <v>3.2771409305461905E-3</v>
      </c>
      <c r="CE57" s="24">
        <f t="shared" si="40"/>
        <v>1.0219375140480998E-3</v>
      </c>
      <c r="CF57" s="24">
        <f t="shared" si="14"/>
        <v>3.9536390200044971E-2</v>
      </c>
    </row>
    <row r="58" spans="1:84" x14ac:dyDescent="0.25">
      <c r="A58" s="31">
        <f>+[1]PAM!A59</f>
        <v>44317</v>
      </c>
      <c r="B58" s="17">
        <f>+[1]PAM!B59</f>
        <v>477.4</v>
      </c>
      <c r="C58" s="17">
        <f>+[1]PAM!C59</f>
        <v>505.2</v>
      </c>
      <c r="D58" s="17">
        <f>+[1]PAM!D59</f>
        <v>383.6</v>
      </c>
      <c r="E58" s="17">
        <f>+[1]PAM!E59</f>
        <v>475.6</v>
      </c>
      <c r="F58" s="17">
        <f>+[1]PAM!F59</f>
        <v>409.6</v>
      </c>
      <c r="G58" s="17">
        <f>+[1]PAM!G59</f>
        <v>467</v>
      </c>
      <c r="H58" s="17">
        <f>+[1]PAM!H59</f>
        <v>535.79999999999995</v>
      </c>
      <c r="I58" s="17">
        <f>+[1]PAM!I59</f>
        <v>551.29999999999995</v>
      </c>
      <c r="J58" s="17">
        <f>+[1]PAM!J59</f>
        <v>435.1</v>
      </c>
      <c r="K58" s="17">
        <f>+[1]PAM!K59</f>
        <v>461.2</v>
      </c>
      <c r="L58" s="17">
        <f>+[1]PAM!L59</f>
        <v>383.1</v>
      </c>
      <c r="M58" s="17">
        <f>+[1]PAM!M59</f>
        <v>429.3</v>
      </c>
      <c r="N58" s="17">
        <f>+[1]PAM!N59</f>
        <v>414.3</v>
      </c>
      <c r="O58" s="18">
        <f>+[1]PAM!R59</f>
        <v>472.6</v>
      </c>
      <c r="P58" s="19">
        <f>+[1]PAM!S59</f>
        <v>487.6</v>
      </c>
      <c r="Q58" s="20">
        <f>+[1]PAM!T59</f>
        <v>444.3</v>
      </c>
      <c r="R58" s="18">
        <f t="shared" si="4"/>
        <v>477.45309999999995</v>
      </c>
      <c r="S58" s="19">
        <f t="shared" si="5"/>
        <v>471.83687216283499</v>
      </c>
      <c r="T58" s="19">
        <f t="shared" si="6"/>
        <v>454.52232142857144</v>
      </c>
      <c r="U58" s="19">
        <f t="shared" si="7"/>
        <v>461.88716654650329</v>
      </c>
      <c r="V58" s="19"/>
      <c r="W58" s="20">
        <f t="shared" si="8"/>
        <v>488.08759354076403</v>
      </c>
      <c r="X58" s="21"/>
      <c r="Y58" s="41">
        <f t="shared" si="43"/>
        <v>3.2216216216216065E-2</v>
      </c>
      <c r="Z58" s="24">
        <f t="shared" si="43"/>
        <v>3.1441404654961147E-2</v>
      </c>
      <c r="AA58" s="24">
        <f t="shared" si="43"/>
        <v>2.1299254526091493E-2</v>
      </c>
      <c r="AB58" s="24">
        <f t="shared" si="43"/>
        <v>3.5038084874863928E-2</v>
      </c>
      <c r="AC58" s="24">
        <f t="shared" si="43"/>
        <v>1.5873015873016039E-2</v>
      </c>
      <c r="AD58" s="24">
        <f t="shared" si="43"/>
        <v>2.637362637362628E-2</v>
      </c>
      <c r="AE58" s="24">
        <f t="shared" si="43"/>
        <v>4.3021218610083567E-2</v>
      </c>
      <c r="AF58" s="24">
        <f t="shared" si="43"/>
        <v>5.6332630772178538E-2</v>
      </c>
      <c r="AG58" s="24">
        <f t="shared" si="43"/>
        <v>2.3036166781846834E-3</v>
      </c>
      <c r="AH58" s="24">
        <f t="shared" si="43"/>
        <v>2.3978685612788597E-2</v>
      </c>
      <c r="AI58" s="24">
        <f t="shared" si="43"/>
        <v>1.9425226184140554E-2</v>
      </c>
      <c r="AJ58" s="24">
        <f t="shared" si="43"/>
        <v>2.6542324246771942E-2</v>
      </c>
      <c r="AK58" s="24">
        <f t="shared" si="43"/>
        <v>3.6527395546660069E-2</v>
      </c>
      <c r="AL58" s="24">
        <f t="shared" si="43"/>
        <v>2.3830155979202683E-2</v>
      </c>
      <c r="AM58" s="24">
        <f t="shared" si="43"/>
        <v>3.3927056827820268E-2</v>
      </c>
      <c r="AN58" s="24">
        <f t="shared" si="43"/>
        <v>3.1576503366612441E-2</v>
      </c>
      <c r="AO58" s="24">
        <f t="shared" si="45"/>
        <v>3.2303885804861876E-2</v>
      </c>
      <c r="AP58" s="24">
        <f t="shared" si="45"/>
        <v>2.9970556643451385E-2</v>
      </c>
      <c r="AQ58" s="24">
        <f t="shared" si="45"/>
        <v>2.9448334049225089E-2</v>
      </c>
      <c r="AR58" s="24">
        <f t="shared" si="39"/>
        <v>3.0239854456181936E-2</v>
      </c>
      <c r="AS58" s="24" t="e">
        <f t="shared" si="39"/>
        <v>#DIV/0!</v>
      </c>
      <c r="AT58" s="24">
        <f t="shared" si="39"/>
        <v>3.6685876134693318E-2</v>
      </c>
      <c r="AU58" s="21"/>
      <c r="AV58" s="24">
        <f t="shared" si="44"/>
        <v>0.50837282780410731</v>
      </c>
      <c r="AW58" s="24">
        <f t="shared" si="44"/>
        <v>0.52536231884057982</v>
      </c>
      <c r="AX58" s="24">
        <f t="shared" si="44"/>
        <v>0.4765204003079293</v>
      </c>
      <c r="AY58" s="24">
        <f t="shared" si="44"/>
        <v>0.72756992371957874</v>
      </c>
      <c r="AZ58" s="24">
        <f t="shared" si="44"/>
        <v>0.27047146401985134</v>
      </c>
      <c r="BA58" s="24">
        <f t="shared" si="44"/>
        <v>0.48915816326530592</v>
      </c>
      <c r="BB58" s="24">
        <f t="shared" si="44"/>
        <v>0.53129465561589018</v>
      </c>
      <c r="BC58" s="24">
        <f t="shared" si="44"/>
        <v>0.62769412459403595</v>
      </c>
      <c r="BD58" s="24">
        <f t="shared" si="42"/>
        <v>0.19074986316365639</v>
      </c>
      <c r="BE58" s="24">
        <f t="shared" si="42"/>
        <v>0.57191547375596463</v>
      </c>
      <c r="BF58" s="24">
        <f t="shared" si="42"/>
        <v>0.39613702623906732</v>
      </c>
      <c r="BG58" s="24">
        <f t="shared" si="42"/>
        <v>0.48085546740255269</v>
      </c>
      <c r="BH58" s="24">
        <f t="shared" si="42"/>
        <v>0.30365009439899304</v>
      </c>
      <c r="BI58" s="24">
        <f t="shared" si="42"/>
        <v>0.61241896963493692</v>
      </c>
      <c r="BJ58" s="24">
        <f t="shared" si="42"/>
        <v>0.54157445463167875</v>
      </c>
      <c r="BK58" s="24">
        <f t="shared" si="42"/>
        <v>0.33865622175354027</v>
      </c>
      <c r="BL58" s="24">
        <f t="shared" si="46"/>
        <v>0.5084000069503789</v>
      </c>
      <c r="BM58" s="24">
        <f t="shared" si="46"/>
        <v>0.53510959075816733</v>
      </c>
      <c r="BN58" s="24">
        <f t="shared" si="46"/>
        <v>0.54940823643872605</v>
      </c>
      <c r="BO58" s="24">
        <f t="shared" si="46"/>
        <v>0.5691221402886002</v>
      </c>
      <c r="BP58" s="24" t="e">
        <f t="shared" si="46"/>
        <v>#DIV/0!</v>
      </c>
      <c r="BQ58" s="24">
        <f t="shared" si="46"/>
        <v>0.54583797155842873</v>
      </c>
      <c r="BR58" s="21"/>
      <c r="BS58" s="35">
        <f t="shared" si="11"/>
        <v>44317</v>
      </c>
      <c r="BT58" s="24">
        <f t="shared" si="41"/>
        <v>9.5396756756756605E-3</v>
      </c>
      <c r="BU58" s="24">
        <f t="shared" si="40"/>
        <v>6.5729729729729729E-4</v>
      </c>
      <c r="BV58" s="24">
        <f t="shared" si="40"/>
        <v>3.6307675675675728E-3</v>
      </c>
      <c r="BW58" s="24">
        <f t="shared" si="40"/>
        <v>1.1997405405405469E-3</v>
      </c>
      <c r="BX58" s="24">
        <f t="shared" si="40"/>
        <v>1.6449729729729728E-3</v>
      </c>
      <c r="BY58" s="24">
        <f t="shared" si="40"/>
        <v>3.899156756756741E-3</v>
      </c>
      <c r="BZ58" s="24">
        <f t="shared" si="40"/>
        <v>6.6173837837837776E-3</v>
      </c>
      <c r="CA58" s="24">
        <f t="shared" si="40"/>
        <v>6.1837837837837843E-5</v>
      </c>
      <c r="CB58" s="24">
        <f t="shared" si="40"/>
        <v>1.7256648648648664E-3</v>
      </c>
      <c r="CC58" s="24">
        <f t="shared" si="40"/>
        <v>2.5411891891891932E-4</v>
      </c>
      <c r="CD58" s="24">
        <f t="shared" si="40"/>
        <v>1.9440000000000041E-3</v>
      </c>
      <c r="CE58" s="24">
        <f t="shared" si="40"/>
        <v>1.1301189189189206E-3</v>
      </c>
      <c r="CF58" s="24">
        <f t="shared" si="14"/>
        <v>3.2304735135135119E-2</v>
      </c>
    </row>
    <row r="59" spans="1:84" x14ac:dyDescent="0.25">
      <c r="A59" s="31">
        <f>+[1]PAM!A60</f>
        <v>44348</v>
      </c>
      <c r="B59" s="17">
        <f>+[1]PAM!B60</f>
        <v>492.9</v>
      </c>
      <c r="C59" s="17">
        <f>+[1]PAM!C60</f>
        <v>520.20000000000005</v>
      </c>
      <c r="D59" s="17">
        <f>+[1]PAM!D60</f>
        <v>403</v>
      </c>
      <c r="E59" s="17">
        <f>+[1]PAM!E60</f>
        <v>490.8</v>
      </c>
      <c r="F59" s="17">
        <f>+[1]PAM!F60</f>
        <v>420.3</v>
      </c>
      <c r="G59" s="17">
        <f>+[1]PAM!G60</f>
        <v>481.6</v>
      </c>
      <c r="H59" s="17">
        <f>+[1]PAM!H60</f>
        <v>557</v>
      </c>
      <c r="I59" s="17">
        <f>+[1]PAM!I60</f>
        <v>569</v>
      </c>
      <c r="J59" s="17">
        <f>+[1]PAM!J60</f>
        <v>465.9</v>
      </c>
      <c r="K59" s="17">
        <f>+[1]PAM!K60</f>
        <v>473.1</v>
      </c>
      <c r="L59" s="17">
        <f>+[1]PAM!L60</f>
        <v>389.1</v>
      </c>
      <c r="M59" s="17">
        <f>+[1]PAM!M60</f>
        <v>444.6</v>
      </c>
      <c r="N59" s="17">
        <f>+[1]PAM!N60</f>
        <v>424.1</v>
      </c>
      <c r="O59" s="18">
        <f>+[1]PAM!R60</f>
        <v>472.7</v>
      </c>
      <c r="P59" s="19">
        <f>+[1]PAM!S60</f>
        <v>505.7</v>
      </c>
      <c r="Q59" s="20">
        <f>+[1]PAM!T60</f>
        <v>460</v>
      </c>
      <c r="R59" s="18">
        <f t="shared" si="4"/>
        <v>492.94600999999989</v>
      </c>
      <c r="S59" s="19">
        <f t="shared" si="5"/>
        <v>486.50263581783577</v>
      </c>
      <c r="T59" s="19">
        <f t="shared" si="6"/>
        <v>468.41894531250006</v>
      </c>
      <c r="U59" s="19">
        <f t="shared" si="7"/>
        <v>475.37400865176647</v>
      </c>
      <c r="V59" s="19"/>
      <c r="W59" s="20">
        <f t="shared" si="8"/>
        <v>504.41532099251663</v>
      </c>
      <c r="X59" s="21"/>
      <c r="Y59" s="41">
        <f t="shared" si="43"/>
        <v>3.2467532467532534E-2</v>
      </c>
      <c r="Z59" s="24">
        <f t="shared" si="43"/>
        <v>2.9691211401425388E-2</v>
      </c>
      <c r="AA59" s="24">
        <f t="shared" si="43"/>
        <v>5.0573514077163706E-2</v>
      </c>
      <c r="AB59" s="24">
        <f t="shared" si="43"/>
        <v>3.1959629941126888E-2</v>
      </c>
      <c r="AC59" s="24">
        <f t="shared" si="43"/>
        <v>2.6123046875E-2</v>
      </c>
      <c r="AD59" s="24">
        <f t="shared" si="43"/>
        <v>3.1263383297644554E-2</v>
      </c>
      <c r="AE59" s="24">
        <f t="shared" si="43"/>
        <v>3.9567002612915347E-2</v>
      </c>
      <c r="AF59" s="24">
        <f t="shared" si="43"/>
        <v>3.210593143479068E-2</v>
      </c>
      <c r="AG59" s="24">
        <f t="shared" si="43"/>
        <v>7.0788324523098023E-2</v>
      </c>
      <c r="AH59" s="24">
        <f t="shared" si="43"/>
        <v>2.5802254986990514E-2</v>
      </c>
      <c r="AI59" s="24">
        <f t="shared" si="43"/>
        <v>1.5661707126076729E-2</v>
      </c>
      <c r="AJ59" s="24">
        <f t="shared" si="43"/>
        <v>3.563941299790363E-2</v>
      </c>
      <c r="AK59" s="24">
        <f t="shared" si="43"/>
        <v>2.3654356746319216E-2</v>
      </c>
      <c r="AL59" s="24">
        <f t="shared" si="43"/>
        <v>2.1159542953874677E-4</v>
      </c>
      <c r="AM59" s="24">
        <f t="shared" si="43"/>
        <v>3.7120590648072049E-2</v>
      </c>
      <c r="AN59" s="24">
        <f t="shared" si="43"/>
        <v>3.5336484357416209E-2</v>
      </c>
      <c r="AO59" s="24">
        <f t="shared" si="45"/>
        <v>3.2449071961204057E-2</v>
      </c>
      <c r="AP59" s="24">
        <f t="shared" si="45"/>
        <v>3.1082275507157586E-2</v>
      </c>
      <c r="AQ59" s="24">
        <f t="shared" si="45"/>
        <v>3.0574128549399449E-2</v>
      </c>
      <c r="AR59" s="24">
        <f t="shared" si="39"/>
        <v>2.9199430255019365E-2</v>
      </c>
      <c r="AS59" s="24" t="e">
        <f t="shared" si="39"/>
        <v>#DIV/0!</v>
      </c>
      <c r="AT59" s="24">
        <f t="shared" si="39"/>
        <v>3.3452453346140887E-2</v>
      </c>
      <c r="AU59" s="21"/>
      <c r="AV59" s="24">
        <f t="shared" si="44"/>
        <v>0.51895223420647141</v>
      </c>
      <c r="AW59" s="24">
        <f t="shared" si="44"/>
        <v>0.55888522625112391</v>
      </c>
      <c r="AX59" s="24">
        <f t="shared" si="44"/>
        <v>0.49647233568510951</v>
      </c>
      <c r="AY59" s="24">
        <f t="shared" si="44"/>
        <v>0.64642737336464262</v>
      </c>
      <c r="AZ59" s="24">
        <f t="shared" si="44"/>
        <v>0.28847332924586144</v>
      </c>
      <c r="BA59" s="24">
        <f t="shared" si="44"/>
        <v>0.48275862068965525</v>
      </c>
      <c r="BB59" s="24">
        <f t="shared" si="44"/>
        <v>0.54379157427937908</v>
      </c>
      <c r="BC59" s="24">
        <f t="shared" si="44"/>
        <v>0.64403351632476147</v>
      </c>
      <c r="BD59" s="24">
        <f t="shared" si="42"/>
        <v>0.26775510204081621</v>
      </c>
      <c r="BE59" s="24">
        <f t="shared" si="42"/>
        <v>0.5425497228562115</v>
      </c>
      <c r="BF59" s="24">
        <f t="shared" si="42"/>
        <v>0.40115232265034217</v>
      </c>
      <c r="BG59" s="24">
        <f t="shared" si="42"/>
        <v>0.4954591321897075</v>
      </c>
      <c r="BH59" s="24">
        <f t="shared" si="42"/>
        <v>0.3191290824261277</v>
      </c>
      <c r="BI59" s="24">
        <f t="shared" si="42"/>
        <v>0.52631578947368429</v>
      </c>
      <c r="BJ59" s="24">
        <f t="shared" si="42"/>
        <v>0.5598396051819865</v>
      </c>
      <c r="BK59" s="24">
        <f t="shared" si="42"/>
        <v>0.37436510307738269</v>
      </c>
      <c r="BL59" s="24">
        <f t="shared" si="46"/>
        <v>0.51903770716912967</v>
      </c>
      <c r="BM59" s="24">
        <f t="shared" si="46"/>
        <v>0.53969137736606365</v>
      </c>
      <c r="BN59" s="24">
        <f t="shared" si="46"/>
        <v>0.52702312564603293</v>
      </c>
      <c r="BO59" s="24">
        <f t="shared" si="46"/>
        <v>0.53587603766082514</v>
      </c>
      <c r="BP59" s="24" t="e">
        <f t="shared" si="46"/>
        <v>#DIV/0!</v>
      </c>
      <c r="BQ59" s="24">
        <f t="shared" si="46"/>
        <v>0.54014166493396565</v>
      </c>
      <c r="BR59" s="21"/>
      <c r="BS59" s="35">
        <f t="shared" si="11"/>
        <v>44348</v>
      </c>
      <c r="BT59" s="24">
        <f t="shared" si="41"/>
        <v>9.0018852115626644E-3</v>
      </c>
      <c r="BU59" s="24">
        <f t="shared" si="40"/>
        <v>1.5441977377461231E-3</v>
      </c>
      <c r="BV59" s="24">
        <f t="shared" si="40"/>
        <v>3.320821114369499E-3</v>
      </c>
      <c r="BW59" s="24">
        <f t="shared" si="40"/>
        <v>1.9432132383745266E-3</v>
      </c>
      <c r="BX59" s="24">
        <f t="shared" si="40"/>
        <v>1.9389191453707613E-3</v>
      </c>
      <c r="BY59" s="24">
        <f t="shared" si="40"/>
        <v>3.6236279849183157E-3</v>
      </c>
      <c r="BZ59" s="24">
        <f t="shared" si="40"/>
        <v>3.859593632174287E-3</v>
      </c>
      <c r="CA59" s="24">
        <f t="shared" si="40"/>
        <v>1.8451612903225779E-3</v>
      </c>
      <c r="CB59" s="24">
        <f t="shared" si="40"/>
        <v>1.8420821114369552E-3</v>
      </c>
      <c r="CC59" s="24">
        <f t="shared" si="40"/>
        <v>2.0234604105571848E-4</v>
      </c>
      <c r="CD59" s="24">
        <f t="shared" si="40"/>
        <v>2.5959363217427753E-3</v>
      </c>
      <c r="CE59" s="24">
        <f t="shared" si="40"/>
        <v>7.3489736070381315E-4</v>
      </c>
      <c r="CF59" s="24">
        <f t="shared" si="14"/>
        <v>3.2452681189778017E-2</v>
      </c>
    </row>
    <row r="60" spans="1:84" x14ac:dyDescent="0.25">
      <c r="A60" s="31">
        <f>+[1]PAM!A61</f>
        <v>44378</v>
      </c>
      <c r="B60" s="17">
        <f>+[1]PAM!B61</f>
        <v>507.1</v>
      </c>
      <c r="C60" s="17">
        <f>+[1]PAM!C61</f>
        <v>537.4</v>
      </c>
      <c r="D60" s="17">
        <f>+[1]PAM!D61</f>
        <v>414.5</v>
      </c>
      <c r="E60" s="17">
        <f>+[1]PAM!E61</f>
        <v>496.3</v>
      </c>
      <c r="F60" s="17">
        <f>+[1]PAM!F61</f>
        <v>430.7</v>
      </c>
      <c r="G60" s="17">
        <f>+[1]PAM!G61</f>
        <v>494.8</v>
      </c>
      <c r="H60" s="17">
        <f>+[1]PAM!H61</f>
        <v>582.4</v>
      </c>
      <c r="I60" s="17">
        <f>+[1]PAM!I61</f>
        <v>585.79999999999995</v>
      </c>
      <c r="J60" s="17">
        <f>+[1]PAM!J61</f>
        <v>467.4</v>
      </c>
      <c r="K60" s="17">
        <f>+[1]PAM!K61</f>
        <v>481.9</v>
      </c>
      <c r="L60" s="17">
        <f>+[1]PAM!L61</f>
        <v>394.1</v>
      </c>
      <c r="M60" s="17">
        <f>+[1]PAM!M61</f>
        <v>461.9</v>
      </c>
      <c r="N60" s="17">
        <f>+[1]PAM!N61</f>
        <v>436.7</v>
      </c>
      <c r="O60" s="18">
        <f>+[1]PAM!R61</f>
        <v>497.6</v>
      </c>
      <c r="P60" s="19">
        <f>+[1]PAM!S61</f>
        <v>519.6</v>
      </c>
      <c r="Q60" s="20">
        <f>+[1]PAM!T61</f>
        <v>468.3</v>
      </c>
      <c r="R60" s="18">
        <f t="shared" si="4"/>
        <v>507.07064000000003</v>
      </c>
      <c r="S60" s="19">
        <f t="shared" si="5"/>
        <v>500.08885634792802</v>
      </c>
      <c r="T60" s="19">
        <f t="shared" si="6"/>
        <v>479.33755580357143</v>
      </c>
      <c r="U60" s="19">
        <f t="shared" si="7"/>
        <v>484.42927180966109</v>
      </c>
      <c r="V60" s="19"/>
      <c r="W60" s="20">
        <f t="shared" si="8"/>
        <v>517.13066167782574</v>
      </c>
      <c r="X60" s="21"/>
      <c r="Y60" s="41">
        <f t="shared" si="43"/>
        <v>2.8809089064719018E-2</v>
      </c>
      <c r="Z60" s="24">
        <f t="shared" si="43"/>
        <v>3.3064206074586489E-2</v>
      </c>
      <c r="AA60" s="24">
        <f t="shared" si="43"/>
        <v>2.8535980148883366E-2</v>
      </c>
      <c r="AB60" s="24">
        <f t="shared" si="43"/>
        <v>1.120619396903022E-2</v>
      </c>
      <c r="AC60" s="24">
        <f t="shared" si="43"/>
        <v>2.4744230311682047E-2</v>
      </c>
      <c r="AD60" s="24">
        <f t="shared" si="43"/>
        <v>2.7408637873754138E-2</v>
      </c>
      <c r="AE60" s="24">
        <f t="shared" si="43"/>
        <v>4.5601436265709117E-2</v>
      </c>
      <c r="AF60" s="24">
        <f t="shared" si="43"/>
        <v>2.9525483304042144E-2</v>
      </c>
      <c r="AG60" s="24">
        <f t="shared" si="43"/>
        <v>3.2195750160979308E-3</v>
      </c>
      <c r="AH60" s="24">
        <f t="shared" si="43"/>
        <v>1.8600718664130156E-2</v>
      </c>
      <c r="AI60" s="24">
        <f t="shared" si="43"/>
        <v>1.2850167052171679E-2</v>
      </c>
      <c r="AJ60" s="24">
        <f t="shared" si="43"/>
        <v>3.8911381016644153E-2</v>
      </c>
      <c r="AK60" s="24">
        <f t="shared" si="43"/>
        <v>2.9709974062720912E-2</v>
      </c>
      <c r="AL60" s="24">
        <f t="shared" si="43"/>
        <v>5.2676115929765288E-2</v>
      </c>
      <c r="AM60" s="24">
        <f t="shared" si="43"/>
        <v>2.7486652165315428E-2</v>
      </c>
      <c r="AN60" s="24">
        <f t="shared" si="43"/>
        <v>1.8043478260869605E-2</v>
      </c>
      <c r="AO60" s="24">
        <f t="shared" si="45"/>
        <v>2.8653503047930462E-2</v>
      </c>
      <c r="AP60" s="24">
        <f t="shared" si="45"/>
        <v>2.7926304052295903E-2</v>
      </c>
      <c r="AQ60" s="24">
        <f t="shared" si="45"/>
        <v>2.3309498047281441E-2</v>
      </c>
      <c r="AR60" s="24">
        <f t="shared" si="39"/>
        <v>1.9048713209156576E-2</v>
      </c>
      <c r="AS60" s="24" t="e">
        <f t="shared" si="39"/>
        <v>#DIV/0!</v>
      </c>
      <c r="AT60" s="24">
        <f t="shared" si="39"/>
        <v>2.5208077859906641E-2</v>
      </c>
      <c r="AU60" s="21"/>
      <c r="AV60" s="24">
        <f t="shared" si="44"/>
        <v>0.53017501508750775</v>
      </c>
      <c r="AW60" s="24">
        <f t="shared" si="44"/>
        <v>0.58994082840236683</v>
      </c>
      <c r="AX60" s="24">
        <f t="shared" si="44"/>
        <v>0.52165932452276076</v>
      </c>
      <c r="AY60" s="24">
        <f t="shared" si="44"/>
        <v>0.59070512820512833</v>
      </c>
      <c r="AZ60" s="24">
        <f t="shared" si="44"/>
        <v>0.29807112718505113</v>
      </c>
      <c r="BA60" s="24">
        <f t="shared" si="44"/>
        <v>0.47657415696806926</v>
      </c>
      <c r="BB60" s="24">
        <f t="shared" si="44"/>
        <v>0.57533134974303479</v>
      </c>
      <c r="BC60" s="24">
        <f t="shared" si="44"/>
        <v>0.66231555051078317</v>
      </c>
      <c r="BD60" s="24">
        <f t="shared" si="42"/>
        <v>0.28125</v>
      </c>
      <c r="BE60" s="24">
        <f t="shared" si="42"/>
        <v>0.50640825257893085</v>
      </c>
      <c r="BF60" s="24">
        <f t="shared" si="42"/>
        <v>0.40951359084406302</v>
      </c>
      <c r="BG60" s="24">
        <f t="shared" si="42"/>
        <v>0.52140974967061915</v>
      </c>
      <c r="BH60" s="24">
        <f t="shared" si="42"/>
        <v>0.33670033670033672</v>
      </c>
      <c r="BI60" s="24">
        <f t="shared" si="42"/>
        <v>0.58825406958187032</v>
      </c>
      <c r="BJ60" s="24">
        <f t="shared" si="42"/>
        <v>0.55942376950780326</v>
      </c>
      <c r="BK60" s="24">
        <f t="shared" si="42"/>
        <v>0.39209274673008343</v>
      </c>
      <c r="BL60" s="24">
        <f t="shared" si="46"/>
        <v>0.52982112607086518</v>
      </c>
      <c r="BM60" s="24">
        <f t="shared" si="46"/>
        <v>0.54597427533986487</v>
      </c>
      <c r="BN60" s="24">
        <f t="shared" si="46"/>
        <v>0.51074673431414208</v>
      </c>
      <c r="BO60" s="24">
        <f t="shared" si="46"/>
        <v>0.50780451511000302</v>
      </c>
      <c r="BP60" s="24" t="e">
        <f t="shared" si="46"/>
        <v>#DIV/0!</v>
      </c>
      <c r="BQ60" s="24">
        <f t="shared" si="46"/>
        <v>0.53646956148597158</v>
      </c>
      <c r="BR60" s="21"/>
      <c r="BS60" s="35">
        <f t="shared" si="11"/>
        <v>44378</v>
      </c>
      <c r="BT60" s="24">
        <f t="shared" si="41"/>
        <v>9.9975654290930839E-3</v>
      </c>
      <c r="BU60" s="24">
        <f t="shared" si="40"/>
        <v>8.8658957192128227E-4</v>
      </c>
      <c r="BV60" s="24">
        <f t="shared" si="40"/>
        <v>1.1638263339419763E-3</v>
      </c>
      <c r="BW60" s="24">
        <f t="shared" si="40"/>
        <v>1.8293365794278718E-3</v>
      </c>
      <c r="BX60" s="24">
        <f t="shared" si="40"/>
        <v>1.6978697504564807E-3</v>
      </c>
      <c r="BY60" s="24">
        <f t="shared" si="40"/>
        <v>4.204990870359096E-3</v>
      </c>
      <c r="BZ60" s="24">
        <f t="shared" si="40"/>
        <v>3.5481436396834964E-3</v>
      </c>
      <c r="CA60" s="24">
        <f t="shared" si="40"/>
        <v>8.7035909920876449E-5</v>
      </c>
      <c r="CB60" s="24">
        <f t="shared" si="40"/>
        <v>1.3193751268005612E-3</v>
      </c>
      <c r="CC60" s="24">
        <f t="shared" si="40"/>
        <v>1.6331913166970987E-4</v>
      </c>
      <c r="CD60" s="24">
        <f t="shared" si="40"/>
        <v>2.8429701765063835E-3</v>
      </c>
      <c r="CE60" s="24">
        <f t="shared" si="40"/>
        <v>9.1515520389531097E-4</v>
      </c>
      <c r="CF60" s="24">
        <f t="shared" si="14"/>
        <v>2.8656177723676127E-2</v>
      </c>
    </row>
    <row r="61" spans="1:84" x14ac:dyDescent="0.25">
      <c r="A61" s="31">
        <f>+[1]PAM!A62</f>
        <v>44409</v>
      </c>
      <c r="B61" s="17">
        <f>+[1]PAM!B62</f>
        <v>518.5</v>
      </c>
      <c r="C61" s="17">
        <f>+[1]PAM!C62</f>
        <v>544.4</v>
      </c>
      <c r="D61" s="17">
        <f>+[1]PAM!D62</f>
        <v>423.3</v>
      </c>
      <c r="E61" s="17">
        <f>+[1]PAM!E62</f>
        <v>510.4</v>
      </c>
      <c r="F61" s="17">
        <f>+[1]PAM!F62</f>
        <v>426</v>
      </c>
      <c r="G61" s="17">
        <f>+[1]PAM!G62</f>
        <v>511.9</v>
      </c>
      <c r="H61" s="17">
        <f>+[1]PAM!H62</f>
        <v>605.20000000000005</v>
      </c>
      <c r="I61" s="17">
        <f>+[1]PAM!I62</f>
        <v>599.5</v>
      </c>
      <c r="J61" s="17">
        <f>+[1]PAM!J62</f>
        <v>466</v>
      </c>
      <c r="K61" s="17">
        <f>+[1]PAM!K62</f>
        <v>499.8</v>
      </c>
      <c r="L61" s="17">
        <f>+[1]PAM!L62</f>
        <v>412</v>
      </c>
      <c r="M61" s="17">
        <f>+[1]PAM!M62</f>
        <v>481.2</v>
      </c>
      <c r="N61" s="17">
        <f>+[1]PAM!N62</f>
        <v>452.3</v>
      </c>
      <c r="O61" s="18">
        <f>+[1]PAM!R62</f>
        <v>496.9</v>
      </c>
      <c r="P61" s="19">
        <f>+[1]PAM!S62</f>
        <v>536.29999999999995</v>
      </c>
      <c r="Q61" s="20">
        <f>+[1]PAM!T62</f>
        <v>468.9</v>
      </c>
      <c r="R61" s="18">
        <f t="shared" si="4"/>
        <v>518.53720999999996</v>
      </c>
      <c r="S61" s="19">
        <f t="shared" si="5"/>
        <v>512.30039537267544</v>
      </c>
      <c r="T61" s="19">
        <f t="shared" si="6"/>
        <v>496.07684151785713</v>
      </c>
      <c r="U61" s="19">
        <f t="shared" si="7"/>
        <v>500.42083633741885</v>
      </c>
      <c r="V61" s="19"/>
      <c r="W61" s="20">
        <f t="shared" si="8"/>
        <v>532.82751083103574</v>
      </c>
      <c r="X61" s="21"/>
      <c r="Y61" s="41">
        <f t="shared" si="43"/>
        <v>2.2480773023072276E-2</v>
      </c>
      <c r="Z61" s="24">
        <f t="shared" si="43"/>
        <v>1.3025679196129403E-2</v>
      </c>
      <c r="AA61" s="24">
        <f t="shared" si="43"/>
        <v>2.1230398069963741E-2</v>
      </c>
      <c r="AB61" s="24">
        <f t="shared" si="43"/>
        <v>2.8410235744509293E-2</v>
      </c>
      <c r="AC61" s="24">
        <f t="shared" si="43"/>
        <v>-1.0912468075226389E-2</v>
      </c>
      <c r="AD61" s="24">
        <f t="shared" si="43"/>
        <v>3.4559417946645077E-2</v>
      </c>
      <c r="AE61" s="24">
        <f t="shared" si="43"/>
        <v>3.9148351648351731E-2</v>
      </c>
      <c r="AF61" s="24">
        <f t="shared" si="43"/>
        <v>2.3386821440764871E-2</v>
      </c>
      <c r="AG61" s="24">
        <f t="shared" si="43"/>
        <v>-2.995293110825803E-3</v>
      </c>
      <c r="AH61" s="24">
        <f t="shared" si="43"/>
        <v>3.7144635816559468E-2</v>
      </c>
      <c r="AI61" s="24">
        <f t="shared" si="43"/>
        <v>4.5419944176604776E-2</v>
      </c>
      <c r="AJ61" s="24">
        <f t="shared" si="43"/>
        <v>4.1783935916865245E-2</v>
      </c>
      <c r="AK61" s="24">
        <f t="shared" si="43"/>
        <v>3.5722463934050985E-2</v>
      </c>
      <c r="AL61" s="24">
        <f t="shared" si="43"/>
        <v>-1.406752411575618E-3</v>
      </c>
      <c r="AM61" s="24">
        <f t="shared" si="43"/>
        <v>3.2140107775211479E-2</v>
      </c>
      <c r="AN61" s="24">
        <f t="shared" si="43"/>
        <v>1.2812299807813954E-3</v>
      </c>
      <c r="AO61" s="24">
        <f t="shared" si="45"/>
        <v>2.2613358170372244E-2</v>
      </c>
      <c r="AP61" s="24">
        <f t="shared" si="45"/>
        <v>2.4418738529641271E-2</v>
      </c>
      <c r="AQ61" s="24">
        <f t="shared" si="45"/>
        <v>3.4921707075973973E-2</v>
      </c>
      <c r="AR61" s="24">
        <f t="shared" si="39"/>
        <v>3.3011144161497086E-2</v>
      </c>
      <c r="AS61" s="24" t="e">
        <f t="shared" si="39"/>
        <v>#DIV/0!</v>
      </c>
      <c r="AT61" s="24">
        <f t="shared" si="39"/>
        <v>3.0353739038179839E-2</v>
      </c>
      <c r="AU61" s="21"/>
      <c r="AV61" s="24">
        <f t="shared" si="44"/>
        <v>0.52410346854791312</v>
      </c>
      <c r="AW61" s="24">
        <f t="shared" si="44"/>
        <v>0.55765379113018598</v>
      </c>
      <c r="AX61" s="24">
        <f t="shared" si="44"/>
        <v>0.53647912885662441</v>
      </c>
      <c r="AY61" s="24">
        <f t="shared" si="44"/>
        <v>0.60553633217993075</v>
      </c>
      <c r="AZ61" s="24">
        <f t="shared" si="44"/>
        <v>0.25737898465171183</v>
      </c>
      <c r="BA61" s="24">
        <f t="shared" si="44"/>
        <v>0.4781980941380306</v>
      </c>
      <c r="BB61" s="24">
        <f t="shared" si="44"/>
        <v>0.60021152829190916</v>
      </c>
      <c r="BC61" s="24">
        <f t="shared" si="44"/>
        <v>0.65699281370923157</v>
      </c>
      <c r="BD61" s="24">
        <f t="shared" si="42"/>
        <v>0.27741228070175428</v>
      </c>
      <c r="BE61" s="24">
        <f t="shared" si="42"/>
        <v>0.5090579710144929</v>
      </c>
      <c r="BF61" s="24">
        <f t="shared" si="42"/>
        <v>0.46619217081850528</v>
      </c>
      <c r="BG61" s="24">
        <f t="shared" si="42"/>
        <v>0.54826254826254828</v>
      </c>
      <c r="BH61" s="24">
        <f t="shared" si="42"/>
        <v>0.35622188905547225</v>
      </c>
      <c r="BI61" s="24">
        <f t="shared" si="42"/>
        <v>0.53033569448721884</v>
      </c>
      <c r="BJ61" s="24">
        <f t="shared" si="42"/>
        <v>0.56401283172936711</v>
      </c>
      <c r="BK61" s="24">
        <f t="shared" si="42"/>
        <v>0.37952338923212703</v>
      </c>
      <c r="BL61" s="24">
        <f t="shared" si="46"/>
        <v>0.52439763715037047</v>
      </c>
      <c r="BM61" s="24">
        <f t="shared" si="46"/>
        <v>0.53913526495832054</v>
      </c>
      <c r="BN61" s="24">
        <f t="shared" si="46"/>
        <v>0.52348443906398656</v>
      </c>
      <c r="BO61" s="24">
        <f t="shared" si="46"/>
        <v>0.51666916682955022</v>
      </c>
      <c r="BP61" s="24" t="e">
        <f t="shared" si="46"/>
        <v>#DIV/0!</v>
      </c>
      <c r="BQ61" s="24">
        <f t="shared" si="46"/>
        <v>0.5460314811931366</v>
      </c>
      <c r="BR61" s="21"/>
      <c r="BS61" s="35">
        <f t="shared" si="11"/>
        <v>44409</v>
      </c>
      <c r="BT61" s="24">
        <f t="shared" si="41"/>
        <v>3.9548412541904939E-3</v>
      </c>
      <c r="BU61" s="24">
        <f t="shared" si="40"/>
        <v>6.5943600867679041E-4</v>
      </c>
      <c r="BV61" s="24">
        <f t="shared" si="40"/>
        <v>2.9000788799053369E-3</v>
      </c>
      <c r="BW61" s="24">
        <f t="shared" si="40"/>
        <v>-8.0356931571681919E-4</v>
      </c>
      <c r="BX61" s="24">
        <f t="shared" si="40"/>
        <v>2.1379215144941783E-3</v>
      </c>
      <c r="BY61" s="24">
        <f t="shared" si="40"/>
        <v>3.6688621573654221E-3</v>
      </c>
      <c r="BZ61" s="24">
        <f t="shared" si="40"/>
        <v>2.812403865115371E-3</v>
      </c>
      <c r="CA61" s="24">
        <f t="shared" si="40"/>
        <v>-7.8958785249456413E-5</v>
      </c>
      <c r="CB61" s="24">
        <f t="shared" si="40"/>
        <v>2.6085781897061768E-3</v>
      </c>
      <c r="CC61" s="24">
        <f t="shared" si="40"/>
        <v>5.6830999802800163E-4</v>
      </c>
      <c r="CD61" s="24">
        <f t="shared" si="40"/>
        <v>3.0828239006113209E-3</v>
      </c>
      <c r="CE61" s="24">
        <f t="shared" si="40"/>
        <v>1.1013212384145153E-3</v>
      </c>
      <c r="CF61" s="24">
        <f t="shared" si="14"/>
        <v>2.2612048905541329E-2</v>
      </c>
    </row>
    <row r="62" spans="1:84" x14ac:dyDescent="0.25">
      <c r="A62" s="31">
        <f>+[1]PAM!A63</f>
        <v>44440</v>
      </c>
      <c r="B62" s="17">
        <f>+[1]PAM!B63</f>
        <v>536.20000000000005</v>
      </c>
      <c r="C62" s="17">
        <f>+[1]PAM!C63</f>
        <v>559.20000000000005</v>
      </c>
      <c r="D62" s="17">
        <f>+[1]PAM!D63</f>
        <v>447.2</v>
      </c>
      <c r="E62" s="17">
        <f>+[1]PAM!E63</f>
        <v>538.20000000000005</v>
      </c>
      <c r="F62" s="17">
        <f>+[1]PAM!F63</f>
        <v>436.3</v>
      </c>
      <c r="G62" s="17">
        <f>+[1]PAM!G63</f>
        <v>528.20000000000005</v>
      </c>
      <c r="H62" s="17">
        <f>+[1]PAM!H63</f>
        <v>630.9</v>
      </c>
      <c r="I62" s="17">
        <f>+[1]PAM!I63</f>
        <v>616</v>
      </c>
      <c r="J62" s="17">
        <f>+[1]PAM!J63</f>
        <v>473.8</v>
      </c>
      <c r="K62" s="17">
        <f>+[1]PAM!K63</f>
        <v>521.70000000000005</v>
      </c>
      <c r="L62" s="17">
        <f>+[1]PAM!L63</f>
        <v>423.8</v>
      </c>
      <c r="M62" s="17">
        <f>+[1]PAM!M63</f>
        <v>500.2</v>
      </c>
      <c r="N62" s="17">
        <f>+[1]PAM!N63</f>
        <v>461.5</v>
      </c>
      <c r="O62" s="18">
        <f>+[1]PAM!R63</f>
        <v>524.1</v>
      </c>
      <c r="P62" s="19">
        <f>+[1]PAM!S63</f>
        <v>553.6</v>
      </c>
      <c r="Q62" s="20">
        <f>+[1]PAM!T63</f>
        <v>482</v>
      </c>
      <c r="R62" s="18">
        <f t="shared" si="4"/>
        <v>536.22618000000011</v>
      </c>
      <c r="S62" s="19">
        <f t="shared" si="5"/>
        <v>530.70445160345605</v>
      </c>
      <c r="T62" s="19">
        <f t="shared" si="6"/>
        <v>516.77921316964284</v>
      </c>
      <c r="U62" s="19">
        <f t="shared" si="7"/>
        <v>521.62029560201881</v>
      </c>
      <c r="V62" s="19"/>
      <c r="W62" s="20">
        <f t="shared" si="8"/>
        <v>552.73408822371016</v>
      </c>
      <c r="X62" s="21"/>
      <c r="Y62" s="41">
        <f t="shared" si="43"/>
        <v>3.4136933461909491E-2</v>
      </c>
      <c r="Z62" s="24">
        <f t="shared" si="43"/>
        <v>2.7185892725936966E-2</v>
      </c>
      <c r="AA62" s="24">
        <f t="shared" si="43"/>
        <v>5.6461138672336375E-2</v>
      </c>
      <c r="AB62" s="24">
        <f t="shared" si="43"/>
        <v>5.4467084639498564E-2</v>
      </c>
      <c r="AC62" s="24">
        <f t="shared" si="43"/>
        <v>2.4178403755868549E-2</v>
      </c>
      <c r="AD62" s="24">
        <f t="shared" si="43"/>
        <v>3.184215667122503E-2</v>
      </c>
      <c r="AE62" s="24">
        <f t="shared" si="43"/>
        <v>4.2465300727032362E-2</v>
      </c>
      <c r="AF62" s="24">
        <f t="shared" si="43"/>
        <v>2.7522935779816571E-2</v>
      </c>
      <c r="AG62" s="24">
        <f t="shared" si="43"/>
        <v>1.6738197424892798E-2</v>
      </c>
      <c r="AH62" s="24">
        <f t="shared" si="43"/>
        <v>4.3817527010804325E-2</v>
      </c>
      <c r="AI62" s="24">
        <f t="shared" si="43"/>
        <v>2.8640776699029091E-2</v>
      </c>
      <c r="AJ62" s="24">
        <f t="shared" si="43"/>
        <v>3.9484621778886009E-2</v>
      </c>
      <c r="AK62" s="24">
        <f t="shared" si="43"/>
        <v>2.0340481980986036E-2</v>
      </c>
      <c r="AL62" s="24">
        <f t="shared" si="43"/>
        <v>5.4739384181928141E-2</v>
      </c>
      <c r="AM62" s="24">
        <f t="shared" si="43"/>
        <v>3.2258064516129226E-2</v>
      </c>
      <c r="AN62" s="24">
        <f t="shared" si="43"/>
        <v>2.7937726594156498E-2</v>
      </c>
      <c r="AO62" s="24">
        <f t="shared" si="45"/>
        <v>3.4113212434648821E-2</v>
      </c>
      <c r="AP62" s="24">
        <f t="shared" si="45"/>
        <v>3.5924345163529381E-2</v>
      </c>
      <c r="AQ62" s="24">
        <f t="shared" si="45"/>
        <v>4.1732187272524479E-2</v>
      </c>
      <c r="AR62" s="24">
        <f t="shared" si="39"/>
        <v>4.2363262528712475E-2</v>
      </c>
      <c r="AS62" s="24" t="e">
        <f t="shared" si="39"/>
        <v>#DIV/0!</v>
      </c>
      <c r="AT62" s="24">
        <f t="shared" si="39"/>
        <v>3.7360265729573072E-2</v>
      </c>
      <c r="AU62" s="21"/>
      <c r="AV62" s="24">
        <f t="shared" si="44"/>
        <v>0.53200000000000003</v>
      </c>
      <c r="AW62" s="24">
        <f t="shared" si="44"/>
        <v>0.55290197167453492</v>
      </c>
      <c r="AX62" s="24">
        <f t="shared" si="44"/>
        <v>0.55927475592747555</v>
      </c>
      <c r="AY62" s="24">
        <f t="shared" si="44"/>
        <v>0.62598187311178255</v>
      </c>
      <c r="AZ62" s="24">
        <f t="shared" si="44"/>
        <v>0.26207694532831938</v>
      </c>
      <c r="BA62" s="24">
        <f t="shared" si="44"/>
        <v>0.49124788255223062</v>
      </c>
      <c r="BB62" s="24">
        <f t="shared" si="44"/>
        <v>0.60452695829094605</v>
      </c>
      <c r="BC62" s="24">
        <f t="shared" si="44"/>
        <v>0.63612217795484738</v>
      </c>
      <c r="BD62" s="24">
        <f t="shared" si="42"/>
        <v>0.27984873041599134</v>
      </c>
      <c r="BE62" s="24">
        <f t="shared" si="42"/>
        <v>0.56057433443015259</v>
      </c>
      <c r="BF62" s="24">
        <f t="shared" si="42"/>
        <v>0.50177179305457131</v>
      </c>
      <c r="BG62" s="24">
        <f t="shared" si="42"/>
        <v>0.5680250783699059</v>
      </c>
      <c r="BH62" s="24">
        <f t="shared" si="42"/>
        <v>0.36781268524007116</v>
      </c>
      <c r="BI62" s="24">
        <f t="shared" si="42"/>
        <v>0.51517779705117106</v>
      </c>
      <c r="BJ62" s="24">
        <f t="shared" si="42"/>
        <v>0.57630979498861068</v>
      </c>
      <c r="BK62" s="24">
        <f t="shared" si="42"/>
        <v>0.38346727898966715</v>
      </c>
      <c r="BL62" s="24">
        <f t="shared" si="46"/>
        <v>0.53184974938824725</v>
      </c>
      <c r="BM62" s="24">
        <f t="shared" si="46"/>
        <v>0.55098696739477848</v>
      </c>
      <c r="BN62" s="24">
        <f t="shared" si="46"/>
        <v>0.54857988899374566</v>
      </c>
      <c r="BO62" s="24">
        <f t="shared" si="46"/>
        <v>0.54322124217724088</v>
      </c>
      <c r="BP62" s="24" t="e">
        <f t="shared" si="46"/>
        <v>#DIV/0!</v>
      </c>
      <c r="BQ62" s="24">
        <f t="shared" si="46"/>
        <v>0.55782547657759052</v>
      </c>
      <c r="BR62" s="21"/>
      <c r="BS62" s="35">
        <f t="shared" si="11"/>
        <v>44440</v>
      </c>
      <c r="BT62" s="24">
        <f t="shared" si="41"/>
        <v>8.1778206364513384E-3</v>
      </c>
      <c r="BU62" s="24">
        <f t="shared" si="40"/>
        <v>1.7515911282545789E-3</v>
      </c>
      <c r="BV62" s="24">
        <f t="shared" si="40"/>
        <v>5.5921697203471692E-3</v>
      </c>
      <c r="BW62" s="24">
        <f t="shared" si="40"/>
        <v>1.7222950819672149E-3</v>
      </c>
      <c r="BX62" s="24">
        <f t="shared" si="40"/>
        <v>1.993095467695283E-3</v>
      </c>
      <c r="BY62" s="24">
        <f t="shared" si="40"/>
        <v>4.0445901639344153E-3</v>
      </c>
      <c r="BZ62" s="24">
        <f t="shared" si="40"/>
        <v>3.3127290260366446E-3</v>
      </c>
      <c r="CA62" s="24">
        <f t="shared" si="40"/>
        <v>4.3024108003857341E-4</v>
      </c>
      <c r="CB62" s="24">
        <f t="shared" si="40"/>
        <v>3.1213307618129268E-3</v>
      </c>
      <c r="CC62" s="24">
        <f t="shared" si="40"/>
        <v>3.6640308582449406E-4</v>
      </c>
      <c r="CD62" s="24">
        <f t="shared" si="40"/>
        <v>2.9681774349083899E-3</v>
      </c>
      <c r="CE62" s="24">
        <f t="shared" si="40"/>
        <v>6.3521697203471463E-4</v>
      </c>
      <c r="CF62" s="24">
        <f t="shared" si="14"/>
        <v>3.4115660559305754E-2</v>
      </c>
    </row>
    <row r="63" spans="1:84" x14ac:dyDescent="0.25">
      <c r="A63" s="31">
        <f>+[1]PAM!A64</f>
        <v>44470</v>
      </c>
      <c r="B63" s="17">
        <f>+[1]PAM!B64</f>
        <v>554.4</v>
      </c>
      <c r="C63" s="17">
        <f>+[1]PAM!C64</f>
        <v>578.4</v>
      </c>
      <c r="D63" s="17">
        <f>+[1]PAM!D64</f>
        <v>460.3</v>
      </c>
      <c r="E63" s="17">
        <f>+[1]PAM!E64</f>
        <v>563.20000000000005</v>
      </c>
      <c r="F63" s="17">
        <f>+[1]PAM!F64</f>
        <v>444.9</v>
      </c>
      <c r="G63" s="17">
        <f>+[1]PAM!G64</f>
        <v>542.29999999999995</v>
      </c>
      <c r="H63" s="17">
        <f>+[1]PAM!H64</f>
        <v>657.8</v>
      </c>
      <c r="I63" s="17">
        <f>+[1]PAM!I64</f>
        <v>634.1</v>
      </c>
      <c r="J63" s="17">
        <f>+[1]PAM!J64</f>
        <v>480.8</v>
      </c>
      <c r="K63" s="17">
        <f>+[1]PAM!K64</f>
        <v>538.5</v>
      </c>
      <c r="L63" s="17">
        <f>+[1]PAM!L64</f>
        <v>432.4</v>
      </c>
      <c r="M63" s="17">
        <f>+[1]PAM!M64</f>
        <v>523</v>
      </c>
      <c r="N63" s="17">
        <f>+[1]PAM!N64</f>
        <v>474.8</v>
      </c>
      <c r="O63" s="18">
        <f>+[1]PAM!R64</f>
        <v>562.79999999999995</v>
      </c>
      <c r="P63" s="19">
        <f>+[1]PAM!S64</f>
        <v>570.79999999999995</v>
      </c>
      <c r="Q63" s="20">
        <f>+[1]PAM!T64</f>
        <v>491.1</v>
      </c>
      <c r="R63" s="18">
        <f t="shared" si="4"/>
        <v>554.45420999999988</v>
      </c>
      <c r="S63" s="19">
        <f t="shared" si="5"/>
        <v>549.83536388929576</v>
      </c>
      <c r="T63" s="19">
        <f t="shared" si="6"/>
        <v>536.49433593750007</v>
      </c>
      <c r="U63" s="19">
        <f t="shared" si="7"/>
        <v>540.43464311463595</v>
      </c>
      <c r="V63" s="19"/>
      <c r="W63" s="20">
        <f t="shared" si="8"/>
        <v>571.71205198897201</v>
      </c>
      <c r="X63" s="21"/>
      <c r="Y63" s="41">
        <f t="shared" si="43"/>
        <v>3.3942558746736129E-2</v>
      </c>
      <c r="Z63" s="24">
        <f t="shared" si="43"/>
        <v>3.433476394849766E-2</v>
      </c>
      <c r="AA63" s="24">
        <f t="shared" si="43"/>
        <v>2.9293381037567068E-2</v>
      </c>
      <c r="AB63" s="24">
        <f t="shared" si="43"/>
        <v>4.6451133407655165E-2</v>
      </c>
      <c r="AC63" s="24">
        <f t="shared" si="43"/>
        <v>1.9711207884482995E-2</v>
      </c>
      <c r="AD63" s="24">
        <f t="shared" si="43"/>
        <v>2.6694433926542693E-2</v>
      </c>
      <c r="AE63" s="24">
        <f t="shared" si="43"/>
        <v>4.2637501981296566E-2</v>
      </c>
      <c r="AF63" s="24">
        <f t="shared" si="43"/>
        <v>2.93831168831169E-2</v>
      </c>
      <c r="AG63" s="24">
        <f t="shared" si="43"/>
        <v>1.4774166314900805E-2</v>
      </c>
      <c r="AH63" s="24">
        <f t="shared" si="43"/>
        <v>3.2202415181138422E-2</v>
      </c>
      <c r="AI63" s="24">
        <f t="shared" si="43"/>
        <v>2.0292590844738001E-2</v>
      </c>
      <c r="AJ63" s="24">
        <f t="shared" si="43"/>
        <v>4.558176729308272E-2</v>
      </c>
      <c r="AK63" s="24">
        <f t="shared" si="43"/>
        <v>2.8819068255687919E-2</v>
      </c>
      <c r="AL63" s="24">
        <f t="shared" si="43"/>
        <v>7.3840870062964914E-2</v>
      </c>
      <c r="AM63" s="24">
        <f t="shared" si="43"/>
        <v>3.1069364161849577E-2</v>
      </c>
      <c r="AN63" s="24">
        <f t="shared" si="43"/>
        <v>1.8879668049792686E-2</v>
      </c>
      <c r="AO63" s="24">
        <f t="shared" si="45"/>
        <v>3.3993174298203366E-2</v>
      </c>
      <c r="AP63" s="24">
        <f t="shared" si="45"/>
        <v>3.6048147378523243E-2</v>
      </c>
      <c r="AQ63" s="24">
        <f t="shared" si="45"/>
        <v>3.8149991844554698E-2</v>
      </c>
      <c r="AR63" s="24">
        <f t="shared" si="39"/>
        <v>3.6069048062830511E-2</v>
      </c>
      <c r="AS63" s="24" t="e">
        <f t="shared" si="39"/>
        <v>#DIV/0!</v>
      </c>
      <c r="AT63" s="24">
        <f t="shared" si="39"/>
        <v>3.4334708442264272E-2</v>
      </c>
      <c r="AU63" s="21"/>
      <c r="AV63" s="24">
        <f t="shared" si="44"/>
        <v>0.52265861027190308</v>
      </c>
      <c r="AW63" s="24">
        <f t="shared" si="44"/>
        <v>0.53462456885115417</v>
      </c>
      <c r="AX63" s="24">
        <f t="shared" si="44"/>
        <v>0.57259993167065271</v>
      </c>
      <c r="AY63" s="24">
        <f t="shared" si="44"/>
        <v>0.58737316798196182</v>
      </c>
      <c r="AZ63" s="24">
        <f t="shared" si="44"/>
        <v>0.2546531302876478</v>
      </c>
      <c r="BA63" s="24">
        <f t="shared" si="44"/>
        <v>0.46765899864681981</v>
      </c>
      <c r="BB63" s="24">
        <f t="shared" si="44"/>
        <v>0.61661341853035134</v>
      </c>
      <c r="BC63" s="24">
        <f t="shared" si="44"/>
        <v>0.61430753564154794</v>
      </c>
      <c r="BD63" s="24">
        <f t="shared" si="42"/>
        <v>0.29282065071255725</v>
      </c>
      <c r="BE63" s="24">
        <f t="shared" si="42"/>
        <v>0.56404298576822542</v>
      </c>
      <c r="BF63" s="24">
        <f t="shared" si="42"/>
        <v>0.52845528455284563</v>
      </c>
      <c r="BG63" s="24">
        <f t="shared" si="42"/>
        <v>0.58292978208232449</v>
      </c>
      <c r="BH63" s="24">
        <f t="shared" si="42"/>
        <v>0.37862950058072031</v>
      </c>
      <c r="BI63" s="24">
        <f t="shared" si="42"/>
        <v>0.47716535433070861</v>
      </c>
      <c r="BJ63" s="24">
        <f t="shared" si="42"/>
        <v>0.56942535056365129</v>
      </c>
      <c r="BK63" s="24">
        <f t="shared" si="42"/>
        <v>0.38416009019165731</v>
      </c>
      <c r="BL63" s="24">
        <f t="shared" si="46"/>
        <v>0.52280561586781849</v>
      </c>
      <c r="BM63" s="24">
        <f t="shared" si="46"/>
        <v>0.53840853079139572</v>
      </c>
      <c r="BN63" s="24">
        <f t="shared" si="46"/>
        <v>0.53863500492087457</v>
      </c>
      <c r="BO63" s="24">
        <f t="shared" si="46"/>
        <v>0.52656401293495247</v>
      </c>
      <c r="BP63" s="24" t="e">
        <f t="shared" si="46"/>
        <v>#DIV/0!</v>
      </c>
      <c r="BQ63" s="24">
        <f t="shared" si="46"/>
        <v>0.54843309325980338</v>
      </c>
      <c r="BR63" s="21"/>
      <c r="BS63" s="35">
        <f t="shared" si="11"/>
        <v>44470</v>
      </c>
      <c r="BT63" s="24">
        <f t="shared" si="41"/>
        <v>1.0258858634837708E-2</v>
      </c>
      <c r="BU63" s="24">
        <f t="shared" si="40"/>
        <v>9.2838493099589852E-4</v>
      </c>
      <c r="BV63" s="24">
        <f t="shared" si="40"/>
        <v>4.8629242819843337E-3</v>
      </c>
      <c r="BW63" s="24">
        <f t="shared" si="40"/>
        <v>1.3905632226780995E-3</v>
      </c>
      <c r="BX63" s="24">
        <f t="shared" si="40"/>
        <v>1.6671764267064419E-3</v>
      </c>
      <c r="BY63" s="24">
        <f t="shared" si="40"/>
        <v>4.0936963819470313E-3</v>
      </c>
      <c r="BZ63" s="24">
        <f t="shared" si="40"/>
        <v>3.5140059679224208E-3</v>
      </c>
      <c r="CA63" s="24">
        <f t="shared" si="40"/>
        <v>3.7336814621409921E-4</v>
      </c>
      <c r="CB63" s="24">
        <f t="shared" si="40"/>
        <v>2.3154046997388967E-3</v>
      </c>
      <c r="CC63" s="24">
        <f t="shared" si="40"/>
        <v>2.5822454308093888E-4</v>
      </c>
      <c r="CD63" s="24">
        <f t="shared" si="40"/>
        <v>3.4442372249160777E-3</v>
      </c>
      <c r="CE63" s="24">
        <f t="shared" si="40"/>
        <v>8.8798955613577095E-4</v>
      </c>
      <c r="CF63" s="24">
        <f t="shared" si="14"/>
        <v>3.3994834017157707E-2</v>
      </c>
    </row>
    <row r="64" spans="1:84" x14ac:dyDescent="0.25">
      <c r="A64" s="31">
        <f>+[1]PAM!A65</f>
        <v>44501</v>
      </c>
      <c r="B64" s="17">
        <f>+[1]PAM!B65</f>
        <v>570</v>
      </c>
      <c r="C64" s="17">
        <f>+[1]PAM!C65</f>
        <v>591.9</v>
      </c>
      <c r="D64" s="17">
        <f>+[1]PAM!D65</f>
        <v>465.2</v>
      </c>
      <c r="E64" s="17">
        <f>+[1]PAM!E65</f>
        <v>595.1</v>
      </c>
      <c r="F64" s="17">
        <f>+[1]PAM!F65</f>
        <v>456.9</v>
      </c>
      <c r="G64" s="17">
        <f>+[1]PAM!G65</f>
        <v>556.6</v>
      </c>
      <c r="H64" s="17">
        <f>+[1]PAM!H65</f>
        <v>674</v>
      </c>
      <c r="I64" s="17">
        <f>+[1]PAM!I65</f>
        <v>648.9</v>
      </c>
      <c r="J64" s="17">
        <f>+[1]PAM!J65</f>
        <v>490.9</v>
      </c>
      <c r="K64" s="17">
        <f>+[1]PAM!K65</f>
        <v>548.9</v>
      </c>
      <c r="L64" s="17">
        <f>+[1]PAM!L65</f>
        <v>439.5</v>
      </c>
      <c r="M64" s="17">
        <f>+[1]PAM!M65</f>
        <v>546.20000000000005</v>
      </c>
      <c r="N64" s="17">
        <f>+[1]PAM!N65</f>
        <v>483.9</v>
      </c>
      <c r="O64" s="18">
        <f>+[1]PAM!R65</f>
        <v>575.9</v>
      </c>
      <c r="P64" s="19">
        <f>+[1]PAM!S65</f>
        <v>589.5</v>
      </c>
      <c r="Q64" s="20">
        <f>+[1]PAM!T65</f>
        <v>497.1</v>
      </c>
      <c r="R64" s="18">
        <f t="shared" si="4"/>
        <v>570.02166</v>
      </c>
      <c r="S64" s="19">
        <f t="shared" si="5"/>
        <v>566.32574315419549</v>
      </c>
      <c r="T64" s="19">
        <f t="shared" si="6"/>
        <v>556.60407366071422</v>
      </c>
      <c r="U64" s="19">
        <f t="shared" si="7"/>
        <v>559.64203316510452</v>
      </c>
      <c r="V64" s="19"/>
      <c r="W64" s="20">
        <f t="shared" si="8"/>
        <v>588.63584088223706</v>
      </c>
      <c r="X64" s="21"/>
      <c r="Y64" s="41">
        <f t="shared" si="43"/>
        <v>2.813852813852824E-2</v>
      </c>
      <c r="Z64" s="24">
        <f t="shared" si="43"/>
        <v>2.3340248962655519E-2</v>
      </c>
      <c r="AA64" s="24">
        <f t="shared" si="43"/>
        <v>1.0645231370844943E-2</v>
      </c>
      <c r="AB64" s="24">
        <f t="shared" si="43"/>
        <v>5.6640625E-2</v>
      </c>
      <c r="AC64" s="24">
        <f t="shared" si="43"/>
        <v>2.6972353337828769E-2</v>
      </c>
      <c r="AD64" s="24">
        <f t="shared" si="43"/>
        <v>2.6369168356998207E-2</v>
      </c>
      <c r="AE64" s="24">
        <f t="shared" si="43"/>
        <v>2.4627546366676967E-2</v>
      </c>
      <c r="AF64" s="24">
        <f t="shared" si="43"/>
        <v>2.334016716606202E-2</v>
      </c>
      <c r="AG64" s="24">
        <f t="shared" si="43"/>
        <v>2.1006655574043132E-2</v>
      </c>
      <c r="AH64" s="24">
        <f t="shared" si="43"/>
        <v>1.9312906220984249E-2</v>
      </c>
      <c r="AI64" s="24">
        <f t="shared" si="43"/>
        <v>1.6419981498612346E-2</v>
      </c>
      <c r="AJ64" s="24">
        <f t="shared" si="43"/>
        <v>4.4359464627151235E-2</v>
      </c>
      <c r="AK64" s="24">
        <f t="shared" si="43"/>
        <v>1.9165964616680631E-2</v>
      </c>
      <c r="AL64" s="24">
        <f t="shared" si="43"/>
        <v>2.3276474769012179E-2</v>
      </c>
      <c r="AM64" s="24">
        <f t="shared" si="43"/>
        <v>3.2761037140855098E-2</v>
      </c>
      <c r="AN64" s="24">
        <f t="shared" si="43"/>
        <v>1.221747098350634E-2</v>
      </c>
      <c r="AO64" s="24">
        <f t="shared" si="45"/>
        <v>2.807707060245801E-2</v>
      </c>
      <c r="AP64" s="24">
        <f t="shared" si="45"/>
        <v>2.9991485357096614E-2</v>
      </c>
      <c r="AQ64" s="24">
        <f t="shared" si="45"/>
        <v>3.7483597451356543E-2</v>
      </c>
      <c r="AR64" s="24">
        <f t="shared" si="39"/>
        <v>3.5540634367501767E-2</v>
      </c>
      <c r="AS64" s="24" t="e">
        <f t="shared" si="39"/>
        <v>#DIV/0!</v>
      </c>
      <c r="AT64" s="24">
        <f t="shared" si="39"/>
        <v>2.9601945305136823E-2</v>
      </c>
      <c r="AU64" s="21"/>
      <c r="AV64" s="24">
        <f t="shared" si="44"/>
        <v>0.51434643995749219</v>
      </c>
      <c r="AW64" s="24">
        <f t="shared" si="44"/>
        <v>0.51808155937419853</v>
      </c>
      <c r="AX64" s="24">
        <f t="shared" si="44"/>
        <v>0.53683515031384221</v>
      </c>
      <c r="AY64" s="24">
        <f t="shared" si="44"/>
        <v>0.61536373507057562</v>
      </c>
      <c r="AZ64" s="24">
        <f t="shared" si="44"/>
        <v>0.25109529025191679</v>
      </c>
      <c r="BA64" s="24">
        <f t="shared" si="44"/>
        <v>0.452884364395719</v>
      </c>
      <c r="BB64" s="24">
        <f t="shared" si="44"/>
        <v>0.59677801468846225</v>
      </c>
      <c r="BC64" s="24">
        <f t="shared" si="44"/>
        <v>0.60261793035317357</v>
      </c>
      <c r="BD64" s="24">
        <f t="shared" si="42"/>
        <v>0.31749865807836808</v>
      </c>
      <c r="BE64" s="24">
        <f t="shared" si="42"/>
        <v>0.51420689655172414</v>
      </c>
      <c r="BF64" s="24">
        <f t="shared" si="42"/>
        <v>0.54862579281183921</v>
      </c>
      <c r="BG64" s="24">
        <f t="shared" si="42"/>
        <v>0.60364063417498537</v>
      </c>
      <c r="BH64" s="24">
        <f t="shared" si="42"/>
        <v>0.37471590909090913</v>
      </c>
      <c r="BI64" s="24">
        <f t="shared" si="42"/>
        <v>0.45982256020278833</v>
      </c>
      <c r="BJ64" s="24">
        <f t="shared" si="42"/>
        <v>0.55993649113522115</v>
      </c>
      <c r="BK64" s="24">
        <f t="shared" si="42"/>
        <v>0.38121700472353437</v>
      </c>
      <c r="BL64" s="24">
        <f t="shared" si="46"/>
        <v>0.51447484033458646</v>
      </c>
      <c r="BM64" s="24">
        <f t="shared" si="46"/>
        <v>0.52923287318936763</v>
      </c>
      <c r="BN64" s="24">
        <f t="shared" si="46"/>
        <v>0.5381634941535538</v>
      </c>
      <c r="BO64" s="24">
        <f t="shared" si="46"/>
        <v>0.52047133576179561</v>
      </c>
      <c r="BP64" s="24" t="e">
        <f t="shared" si="46"/>
        <v>#DIV/0!</v>
      </c>
      <c r="BQ64" s="24">
        <f t="shared" si="46"/>
        <v>0.54138921834552045</v>
      </c>
      <c r="BR64" s="21"/>
      <c r="BS64" s="35">
        <f t="shared" si="11"/>
        <v>44501</v>
      </c>
      <c r="BT64" s="24">
        <f t="shared" si="41"/>
        <v>6.976461038961039E-3</v>
      </c>
      <c r="BU64" s="24">
        <f t="shared" si="40"/>
        <v>3.3585858585858432E-4</v>
      </c>
      <c r="BV64" s="24">
        <f t="shared" si="40"/>
        <v>6.0013888888888851E-3</v>
      </c>
      <c r="BW64" s="24">
        <f t="shared" si="40"/>
        <v>1.8766233766233768E-3</v>
      </c>
      <c r="BX64" s="24">
        <f t="shared" si="40"/>
        <v>1.635317460317468E-3</v>
      </c>
      <c r="BY64" s="24">
        <f t="shared" si="40"/>
        <v>2.3844155844155914E-3</v>
      </c>
      <c r="BZ64" s="24">
        <f t="shared" si="40"/>
        <v>2.7790043290043206E-3</v>
      </c>
      <c r="CA64" s="24">
        <f t="shared" si="40"/>
        <v>5.2103174603174434E-4</v>
      </c>
      <c r="CB64" s="24">
        <f t="shared" si="40"/>
        <v>1.3862914862914832E-3</v>
      </c>
      <c r="CC64" s="24">
        <f t="shared" si="40"/>
        <v>2.0618686868686934E-4</v>
      </c>
      <c r="CD64" s="24">
        <f t="shared" si="40"/>
        <v>3.3896103896103964E-3</v>
      </c>
      <c r="CE64" s="24">
        <f t="shared" si="40"/>
        <v>5.8762626262626042E-4</v>
      </c>
      <c r="CF64" s="24">
        <f t="shared" si="14"/>
        <v>2.8079816017316028E-2</v>
      </c>
    </row>
    <row r="65" spans="1:84" x14ac:dyDescent="0.25">
      <c r="A65" s="31">
        <f>+[1]PAM!A66</f>
        <v>44531</v>
      </c>
      <c r="B65" s="17">
        <f>+[1]PAM!B66</f>
        <v>590.1</v>
      </c>
      <c r="C65" s="17">
        <f>+[1]PAM!C66</f>
        <v>618.9</v>
      </c>
      <c r="D65" s="17">
        <f>+[1]PAM!D66</f>
        <v>491.5</v>
      </c>
      <c r="E65" s="17">
        <f>+[1]PAM!E66</f>
        <v>617.20000000000005</v>
      </c>
      <c r="F65" s="17">
        <f>+[1]PAM!F66</f>
        <v>465.6</v>
      </c>
      <c r="G65" s="17">
        <f>+[1]PAM!G66</f>
        <v>575.20000000000005</v>
      </c>
      <c r="H65" s="17">
        <f>+[1]PAM!H66</f>
        <v>677</v>
      </c>
      <c r="I65" s="17">
        <f>+[1]PAM!I66</f>
        <v>672.2</v>
      </c>
      <c r="J65" s="17">
        <f>+[1]PAM!J66</f>
        <v>500.9</v>
      </c>
      <c r="K65" s="17">
        <f>+[1]PAM!K66</f>
        <v>568.4</v>
      </c>
      <c r="L65" s="17">
        <f>+[1]PAM!L66</f>
        <v>441.5</v>
      </c>
      <c r="M65" s="17">
        <f>+[1]PAM!M66</f>
        <v>571.5</v>
      </c>
      <c r="N65" s="17">
        <f>+[1]PAM!N66</f>
        <v>501.1</v>
      </c>
      <c r="O65" s="18">
        <f>+[1]PAM!R66</f>
        <v>590.70000000000005</v>
      </c>
      <c r="P65" s="19">
        <f>+[1]PAM!S66</f>
        <v>613.4</v>
      </c>
      <c r="Q65" s="20">
        <f>+[1]PAM!T66</f>
        <v>506.7</v>
      </c>
      <c r="R65" s="18">
        <f t="shared" si="4"/>
        <v>590.08976000000007</v>
      </c>
      <c r="S65" s="19">
        <f t="shared" si="5"/>
        <v>590.23155659686643</v>
      </c>
      <c r="T65" s="19">
        <f t="shared" si="6"/>
        <v>577.78258928571427</v>
      </c>
      <c r="U65" s="19">
        <f t="shared" si="7"/>
        <v>579.61708723864467</v>
      </c>
      <c r="V65" s="19"/>
      <c r="W65" s="20">
        <f t="shared" si="8"/>
        <v>605.43302481291846</v>
      </c>
      <c r="X65" s="21"/>
      <c r="Y65" s="41">
        <f t="shared" si="43"/>
        <v>3.5263157894736885E-2</v>
      </c>
      <c r="Z65" s="24">
        <f t="shared" si="43"/>
        <v>4.561581348200705E-2</v>
      </c>
      <c r="AA65" s="24">
        <f t="shared" si="43"/>
        <v>5.6534823731728245E-2</v>
      </c>
      <c r="AB65" s="24">
        <f t="shared" si="43"/>
        <v>3.7136615694841169E-2</v>
      </c>
      <c r="AC65" s="24">
        <f t="shared" ref="Y65:AN81" si="47">+F65/F64-1</f>
        <v>1.9041365725541715E-2</v>
      </c>
      <c r="AD65" s="24">
        <f t="shared" si="47"/>
        <v>3.3417175709665958E-2</v>
      </c>
      <c r="AE65" s="24">
        <f t="shared" si="47"/>
        <v>4.451038575667754E-3</v>
      </c>
      <c r="AF65" s="24">
        <f t="shared" si="47"/>
        <v>3.5906919402065141E-2</v>
      </c>
      <c r="AG65" s="24">
        <f t="shared" si="47"/>
        <v>2.0370747606437201E-2</v>
      </c>
      <c r="AH65" s="24">
        <f t="shared" si="47"/>
        <v>3.5525596647841162E-2</v>
      </c>
      <c r="AI65" s="24">
        <f t="shared" si="47"/>
        <v>4.550625711035261E-3</v>
      </c>
      <c r="AJ65" s="24">
        <f t="shared" si="47"/>
        <v>4.6320029293299037E-2</v>
      </c>
      <c r="AK65" s="24">
        <f t="shared" si="47"/>
        <v>3.5544533994626981E-2</v>
      </c>
      <c r="AL65" s="24">
        <f t="shared" si="47"/>
        <v>2.5698906060080073E-2</v>
      </c>
      <c r="AM65" s="24">
        <f t="shared" si="47"/>
        <v>4.0542832909244986E-2</v>
      </c>
      <c r="AN65" s="24">
        <f t="shared" si="47"/>
        <v>1.9312009656004658E-2</v>
      </c>
      <c r="AO65" s="24">
        <f t="shared" si="45"/>
        <v>3.5205855159960109E-2</v>
      </c>
      <c r="AP65" s="24">
        <f t="shared" si="45"/>
        <v>4.2212125674396583E-2</v>
      </c>
      <c r="AQ65" s="24">
        <f t="shared" si="45"/>
        <v>3.8049516033383801E-2</v>
      </c>
      <c r="AR65" s="24">
        <f t="shared" si="39"/>
        <v>3.5692555043747243E-2</v>
      </c>
      <c r="AS65" s="24" t="e">
        <f t="shared" si="39"/>
        <v>#DIV/0!</v>
      </c>
      <c r="AT65" s="24">
        <f t="shared" si="39"/>
        <v>2.853578182651284E-2</v>
      </c>
      <c r="AU65" s="21"/>
      <c r="AV65" s="24">
        <f t="shared" si="44"/>
        <v>0.50458949515553297</v>
      </c>
      <c r="AW65" s="24">
        <f t="shared" si="44"/>
        <v>0.50804093567251463</v>
      </c>
      <c r="AX65" s="24">
        <f t="shared" si="44"/>
        <v>0.56728316326530592</v>
      </c>
      <c r="AY65" s="24">
        <f t="shared" si="44"/>
        <v>0.62549381090334499</v>
      </c>
      <c r="AZ65" s="24">
        <f t="shared" si="44"/>
        <v>0.24758842443729923</v>
      </c>
      <c r="BA65" s="24">
        <f t="shared" si="44"/>
        <v>0.45952803856889113</v>
      </c>
      <c r="BB65" s="24">
        <f t="shared" si="44"/>
        <v>0.52580572458868602</v>
      </c>
      <c r="BC65" s="24">
        <f t="shared" si="44"/>
        <v>0.58388312912346851</v>
      </c>
      <c r="BD65" s="24">
        <f t="shared" si="42"/>
        <v>0.34505907626208376</v>
      </c>
      <c r="BE65" s="24">
        <f t="shared" si="42"/>
        <v>0.46457098685905684</v>
      </c>
      <c r="BF65" s="24">
        <f t="shared" si="42"/>
        <v>0.55403027103132696</v>
      </c>
      <c r="BG65" s="24">
        <f t="shared" si="42"/>
        <v>0.61989795918367352</v>
      </c>
      <c r="BH65" s="24">
        <f t="shared" si="42"/>
        <v>0.39543302701197436</v>
      </c>
      <c r="BI65" s="24">
        <f t="shared" si="42"/>
        <v>0.48566398390342047</v>
      </c>
      <c r="BJ65" s="24">
        <f t="shared" si="42"/>
        <v>0.54431017119838865</v>
      </c>
      <c r="BK65" s="24">
        <f t="shared" si="42"/>
        <v>0.36650485436893199</v>
      </c>
      <c r="BL65" s="24">
        <f t="shared" si="46"/>
        <v>0.50469662956130756</v>
      </c>
      <c r="BM65" s="24">
        <f t="shared" si="46"/>
        <v>0.52563151258172747</v>
      </c>
      <c r="BN65" s="24">
        <f t="shared" si="46"/>
        <v>0.53730127774071645</v>
      </c>
      <c r="BO65" s="24">
        <f t="shared" si="46"/>
        <v>0.51506006783320313</v>
      </c>
      <c r="BP65" s="24" t="e">
        <f t="shared" si="46"/>
        <v>#DIV/0!</v>
      </c>
      <c r="BQ65" s="24">
        <f t="shared" si="46"/>
        <v>0.52396921654345352</v>
      </c>
      <c r="BR65" s="21"/>
      <c r="BS65" s="35">
        <f t="shared" si="11"/>
        <v>44531</v>
      </c>
      <c r="BT65" s="24">
        <f t="shared" si="41"/>
        <v>1.3571052631578947E-2</v>
      </c>
      <c r="BU65" s="24">
        <f t="shared" si="40"/>
        <v>1.753333333333334E-3</v>
      </c>
      <c r="BV65" s="24">
        <f t="shared" si="40"/>
        <v>4.0439122807017589E-3</v>
      </c>
      <c r="BW65" s="24">
        <f t="shared" ref="BW65:CE93" si="48">(F65-F64)/$B64*F$3</f>
        <v>1.3233157894736911E-3</v>
      </c>
      <c r="BX65" s="24">
        <f t="shared" si="48"/>
        <v>2.0688421052631606E-3</v>
      </c>
      <c r="BY65" s="24">
        <f t="shared" si="48"/>
        <v>4.2947368421052633E-4</v>
      </c>
      <c r="BZ65" s="24">
        <f t="shared" si="48"/>
        <v>4.2553157894736965E-3</v>
      </c>
      <c r="CA65" s="24">
        <f t="shared" si="48"/>
        <v>5.0175438596491225E-4</v>
      </c>
      <c r="CB65" s="24">
        <f t="shared" si="48"/>
        <v>2.528157894736842E-3</v>
      </c>
      <c r="CC65" s="24">
        <f t="shared" si="48"/>
        <v>5.6491228070175442E-5</v>
      </c>
      <c r="CD65" s="24">
        <f t="shared" si="48"/>
        <v>3.5952631578947303E-3</v>
      </c>
      <c r="CE65" s="24">
        <f t="shared" si="48"/>
        <v>1.0802807017543886E-3</v>
      </c>
      <c r="CF65" s="24">
        <f t="shared" si="14"/>
        <v>3.5207192982456163E-2</v>
      </c>
    </row>
    <row r="66" spans="1:84" x14ac:dyDescent="0.25">
      <c r="A66" s="31">
        <f>+[1]PAM!A67</f>
        <v>44562</v>
      </c>
      <c r="B66" s="17">
        <f>+[1]PAM!B67</f>
        <v>612.79999999999995</v>
      </c>
      <c r="C66" s="17">
        <f>+[1]PAM!C67</f>
        <v>650.1</v>
      </c>
      <c r="D66" s="17">
        <f>+[1]PAM!D67</f>
        <v>501.8</v>
      </c>
      <c r="E66" s="17">
        <f>+[1]PAM!E67</f>
        <v>633.29999999999995</v>
      </c>
      <c r="F66" s="17">
        <f>+[1]PAM!F67</f>
        <v>475.3</v>
      </c>
      <c r="G66" s="17">
        <f>+[1]PAM!G67</f>
        <v>592.70000000000005</v>
      </c>
      <c r="H66" s="17">
        <f>+[1]PAM!H67</f>
        <v>701.9</v>
      </c>
      <c r="I66" s="17">
        <f>+[1]PAM!I67</f>
        <v>695.7</v>
      </c>
      <c r="J66" s="17">
        <f>+[1]PAM!J67</f>
        <v>532</v>
      </c>
      <c r="K66" s="17">
        <f>+[1]PAM!K67</f>
        <v>587</v>
      </c>
      <c r="L66" s="17">
        <f>+[1]PAM!L67</f>
        <v>444.7</v>
      </c>
      <c r="M66" s="17">
        <f>+[1]PAM!M67</f>
        <v>599.5</v>
      </c>
      <c r="N66" s="17">
        <f>+[1]PAM!N67</f>
        <v>520.29999999999995</v>
      </c>
      <c r="O66" s="18">
        <f>+[1]PAM!R67</f>
        <v>648.29999999999995</v>
      </c>
      <c r="P66" s="19">
        <f>+[1]PAM!S67</f>
        <v>632.70000000000005</v>
      </c>
      <c r="Q66" s="20">
        <f>+[1]PAM!T67</f>
        <v>520</v>
      </c>
      <c r="R66" s="18">
        <f t="shared" si="4"/>
        <v>612.79874999999993</v>
      </c>
      <c r="S66" s="19">
        <f t="shared" si="5"/>
        <v>614.31828964709337</v>
      </c>
      <c r="T66" s="19">
        <f t="shared" si="6"/>
        <v>597.64483816964275</v>
      </c>
      <c r="U66" s="19">
        <f t="shared" si="7"/>
        <v>597.10313626532093</v>
      </c>
      <c r="V66" s="19"/>
      <c r="W66" s="20">
        <f t="shared" si="8"/>
        <v>625.65712879086254</v>
      </c>
      <c r="X66" s="21"/>
      <c r="Y66" s="41">
        <f t="shared" si="47"/>
        <v>3.8468056261650396E-2</v>
      </c>
      <c r="Z66" s="24">
        <f t="shared" si="47"/>
        <v>5.0412021328162915E-2</v>
      </c>
      <c r="AA66" s="24">
        <f t="shared" si="47"/>
        <v>2.09562563580874E-2</v>
      </c>
      <c r="AB66" s="24">
        <f t="shared" si="47"/>
        <v>2.6085547634478123E-2</v>
      </c>
      <c r="AC66" s="24">
        <f t="shared" si="47"/>
        <v>2.0833333333333259E-2</v>
      </c>
      <c r="AD66" s="24">
        <f t="shared" si="47"/>
        <v>3.042420027816406E-2</v>
      </c>
      <c r="AE66" s="24">
        <f t="shared" si="47"/>
        <v>3.6779911373707508E-2</v>
      </c>
      <c r="AF66" s="24">
        <f t="shared" si="47"/>
        <v>3.4959833382921746E-2</v>
      </c>
      <c r="AG66" s="24">
        <f t="shared" si="47"/>
        <v>6.2088241165901392E-2</v>
      </c>
      <c r="AH66" s="24">
        <f t="shared" si="47"/>
        <v>3.2723434201266777E-2</v>
      </c>
      <c r="AI66" s="24">
        <f t="shared" si="47"/>
        <v>7.2480181200453853E-3</v>
      </c>
      <c r="AJ66" s="24">
        <f t="shared" si="47"/>
        <v>4.8993875765529271E-2</v>
      </c>
      <c r="AK66" s="24">
        <f t="shared" si="47"/>
        <v>3.8315705448014326E-2</v>
      </c>
      <c r="AL66" s="24">
        <f t="shared" si="47"/>
        <v>9.7511427120365424E-2</v>
      </c>
      <c r="AM66" s="24">
        <f t="shared" si="47"/>
        <v>3.1463971307466698E-2</v>
      </c>
      <c r="AN66" s="24">
        <f t="shared" si="47"/>
        <v>2.6248273139924949E-2</v>
      </c>
      <c r="AO66" s="24">
        <f t="shared" si="45"/>
        <v>3.8483958779423455E-2</v>
      </c>
      <c r="AP66" s="24">
        <f t="shared" si="45"/>
        <v>4.0808955029624672E-2</v>
      </c>
      <c r="AQ66" s="24">
        <f t="shared" si="45"/>
        <v>3.4376682946579029E-2</v>
      </c>
      <c r="AR66" s="24">
        <f t="shared" si="39"/>
        <v>3.0168277319051473E-2</v>
      </c>
      <c r="AS66" s="24" t="e">
        <f t="shared" si="39"/>
        <v>#DIV/0!</v>
      </c>
      <c r="AT66" s="24">
        <f t="shared" si="39"/>
        <v>3.3404362083144346E-2</v>
      </c>
      <c r="AU66" s="21"/>
      <c r="AV66" s="24">
        <f t="shared" si="44"/>
        <v>0.49354131123568101</v>
      </c>
      <c r="AW66" s="24">
        <f t="shared" si="44"/>
        <v>0.49758120248790605</v>
      </c>
      <c r="AX66" s="24">
        <f t="shared" si="44"/>
        <v>0.5238384451867597</v>
      </c>
      <c r="AY66" s="24">
        <f t="shared" si="44"/>
        <v>0.63137557959814528</v>
      </c>
      <c r="AZ66" s="24">
        <f t="shared" si="44"/>
        <v>0.24131627056672778</v>
      </c>
      <c r="BA66" s="24">
        <f t="shared" si="44"/>
        <v>0.46093172294799123</v>
      </c>
      <c r="BB66" s="24">
        <f t="shared" si="44"/>
        <v>0.53186381492797907</v>
      </c>
      <c r="BC66" s="24">
        <f t="shared" si="44"/>
        <v>0.5525552332068735</v>
      </c>
      <c r="BD66" s="24">
        <f t="shared" si="42"/>
        <v>0.26066350710900466</v>
      </c>
      <c r="BE66" s="24">
        <f t="shared" si="42"/>
        <v>0.43135820531577651</v>
      </c>
      <c r="BF66" s="24">
        <f t="shared" si="42"/>
        <v>0.56529391059486089</v>
      </c>
      <c r="BG66" s="24">
        <f t="shared" si="42"/>
        <v>0.62466124661246614</v>
      </c>
      <c r="BH66" s="24">
        <f t="shared" si="42"/>
        <v>0.41848418756815686</v>
      </c>
      <c r="BI66" s="24">
        <f t="shared" si="42"/>
        <v>0.57201745877788546</v>
      </c>
      <c r="BJ66" s="24">
        <f t="shared" si="42"/>
        <v>0.52347700457500612</v>
      </c>
      <c r="BK66" s="24">
        <f t="shared" si="42"/>
        <v>0.32958322679621577</v>
      </c>
      <c r="BL66" s="24">
        <f t="shared" si="46"/>
        <v>0.4935474014232939</v>
      </c>
      <c r="BM66" s="24">
        <f t="shared" si="46"/>
        <v>0.51768023589565604</v>
      </c>
      <c r="BN66" s="24">
        <f t="shared" si="46"/>
        <v>0.53504223632548253</v>
      </c>
      <c r="BO66" s="24">
        <f t="shared" si="46"/>
        <v>0.51061305278587121</v>
      </c>
      <c r="BP66" s="24" t="e">
        <f t="shared" si="46"/>
        <v>#DIV/0!</v>
      </c>
      <c r="BQ66" s="24">
        <f t="shared" si="46"/>
        <v>0.51053913361325498</v>
      </c>
      <c r="BR66" s="21"/>
      <c r="BS66" s="35">
        <f t="shared" si="11"/>
        <v>44562</v>
      </c>
      <c r="BT66" s="24">
        <f t="shared" si="41"/>
        <v>1.5147941026944604E-2</v>
      </c>
      <c r="BU66" s="24">
        <f t="shared" ref="BU66:BU108" si="49">(D66-D65)/$B65*D$3</f>
        <v>6.6327741060837205E-4</v>
      </c>
      <c r="BV66" s="24">
        <f t="shared" ref="BV66:BV108" si="50">(E66-E65)/$B65*E$3</f>
        <v>2.8456702253855121E-3</v>
      </c>
      <c r="BW66" s="24">
        <f t="shared" si="48"/>
        <v>1.4251652262328401E-3</v>
      </c>
      <c r="BX66" s="24">
        <f t="shared" si="48"/>
        <v>1.8801897983392643E-3</v>
      </c>
      <c r="BY66" s="24">
        <f t="shared" si="48"/>
        <v>3.443213014743261E-3</v>
      </c>
      <c r="BZ66" s="24">
        <f t="shared" si="48"/>
        <v>4.1456532791052355E-3</v>
      </c>
      <c r="CA66" s="24">
        <f t="shared" si="48"/>
        <v>1.5073038468056273E-3</v>
      </c>
      <c r="CB66" s="24">
        <f t="shared" si="48"/>
        <v>2.3293340111845474E-3</v>
      </c>
      <c r="CC66" s="24">
        <f t="shared" si="48"/>
        <v>8.7307236061684153E-5</v>
      </c>
      <c r="CD66" s="24">
        <f t="shared" si="48"/>
        <v>3.8434163701067618E-3</v>
      </c>
      <c r="CE66" s="24">
        <f t="shared" si="48"/>
        <v>1.1648195221148916E-3</v>
      </c>
      <c r="CF66" s="24">
        <f t="shared" si="14"/>
        <v>3.8483290967632595E-2</v>
      </c>
    </row>
    <row r="67" spans="1:84" x14ac:dyDescent="0.25">
      <c r="A67" s="31">
        <f>+[1]PAM!A68</f>
        <v>44593</v>
      </c>
      <c r="B67" s="17">
        <f>+[1]PAM!B68</f>
        <v>641.4</v>
      </c>
      <c r="C67" s="17">
        <f>+[1]PAM!C68</f>
        <v>693.6</v>
      </c>
      <c r="D67" s="17">
        <f>+[1]PAM!D68</f>
        <v>513.70000000000005</v>
      </c>
      <c r="E67" s="17">
        <f>+[1]PAM!E68</f>
        <v>657.8</v>
      </c>
      <c r="F67" s="17">
        <f>+[1]PAM!F68</f>
        <v>493</v>
      </c>
      <c r="G67" s="17">
        <f>+[1]PAM!G68</f>
        <v>620.6</v>
      </c>
      <c r="H67" s="17">
        <f>+[1]PAM!H68</f>
        <v>728.4</v>
      </c>
      <c r="I67" s="17">
        <f>+[1]PAM!I68</f>
        <v>733.7</v>
      </c>
      <c r="J67" s="17">
        <f>+[1]PAM!J68</f>
        <v>537.79999999999995</v>
      </c>
      <c r="K67" s="17">
        <f>+[1]PAM!K68</f>
        <v>601.29999999999995</v>
      </c>
      <c r="L67" s="17">
        <f>+[1]PAM!L68</f>
        <v>456.8</v>
      </c>
      <c r="M67" s="17">
        <f>+[1]PAM!M68</f>
        <v>617.70000000000005</v>
      </c>
      <c r="N67" s="17">
        <f>+[1]PAM!N68</f>
        <v>542.4</v>
      </c>
      <c r="O67" s="18">
        <f>+[1]PAM!R68</f>
        <v>704.8</v>
      </c>
      <c r="P67" s="19">
        <f>+[1]PAM!S68</f>
        <v>659.1</v>
      </c>
      <c r="Q67" s="20">
        <f>+[1]PAM!T68</f>
        <v>539</v>
      </c>
      <c r="R67" s="18">
        <f t="shared" si="4"/>
        <v>641.37353999999982</v>
      </c>
      <c r="S67" s="19">
        <f t="shared" si="5"/>
        <v>644.42710499341058</v>
      </c>
      <c r="T67" s="19">
        <f t="shared" si="6"/>
        <v>618.97954799107151</v>
      </c>
      <c r="U67" s="19">
        <f t="shared" si="7"/>
        <v>619.3531723143476</v>
      </c>
      <c r="V67" s="19"/>
      <c r="W67" s="20">
        <f t="shared" si="8"/>
        <v>650.57057896809761</v>
      </c>
      <c r="X67" s="21"/>
      <c r="Y67" s="41">
        <f t="shared" si="47"/>
        <v>4.6671018276762455E-2</v>
      </c>
      <c r="Z67" s="24">
        <f t="shared" si="47"/>
        <v>6.6912782648823166E-2</v>
      </c>
      <c r="AA67" s="24">
        <f t="shared" si="47"/>
        <v>2.3714627341570482E-2</v>
      </c>
      <c r="AB67" s="24">
        <f t="shared" si="47"/>
        <v>3.8686246644560329E-2</v>
      </c>
      <c r="AC67" s="24">
        <f t="shared" si="47"/>
        <v>3.7239638123290453E-2</v>
      </c>
      <c r="AD67" s="24">
        <f t="shared" si="47"/>
        <v>4.7072718069849806E-2</v>
      </c>
      <c r="AE67" s="24">
        <f t="shared" si="47"/>
        <v>3.7754665906824414E-2</v>
      </c>
      <c r="AF67" s="24">
        <f t="shared" si="47"/>
        <v>5.4621244789420764E-2</v>
      </c>
      <c r="AG67" s="24">
        <f t="shared" si="47"/>
        <v>1.0902255639097636E-2</v>
      </c>
      <c r="AH67" s="24">
        <f t="shared" si="47"/>
        <v>2.4361158432708585E-2</v>
      </c>
      <c r="AI67" s="24">
        <f t="shared" si="47"/>
        <v>2.7209354621092974E-2</v>
      </c>
      <c r="AJ67" s="24">
        <f t="shared" si="47"/>
        <v>3.035863219349455E-2</v>
      </c>
      <c r="AK67" s="24">
        <f t="shared" si="47"/>
        <v>4.2475494906784705E-2</v>
      </c>
      <c r="AL67" s="24">
        <f t="shared" si="47"/>
        <v>8.7151010334721501E-2</v>
      </c>
      <c r="AM67" s="24">
        <f t="shared" si="47"/>
        <v>4.1725936462778446E-2</v>
      </c>
      <c r="AN67" s="24">
        <f t="shared" si="47"/>
        <v>3.6538461538461631E-2</v>
      </c>
      <c r="AO67" s="24">
        <f t="shared" si="45"/>
        <v>4.6629974359444937E-2</v>
      </c>
      <c r="AP67" s="24">
        <f t="shared" si="45"/>
        <v>4.9011751487350042E-2</v>
      </c>
      <c r="AQ67" s="24">
        <f t="shared" si="45"/>
        <v>3.5697973878213052E-2</v>
      </c>
      <c r="AR67" s="24">
        <f t="shared" si="39"/>
        <v>3.726330460796623E-2</v>
      </c>
      <c r="AS67" s="24" t="e">
        <f t="shared" si="39"/>
        <v>#DIV/0!</v>
      </c>
      <c r="AT67" s="24">
        <f t="shared" si="39"/>
        <v>3.9819653658198506E-2</v>
      </c>
      <c r="AU67" s="21"/>
      <c r="AV67" s="24">
        <f t="shared" si="44"/>
        <v>0.51131008482563622</v>
      </c>
      <c r="AW67" s="24">
        <f t="shared" si="44"/>
        <v>0.54270462633451944</v>
      </c>
      <c r="AX67" s="24">
        <f t="shared" si="44"/>
        <v>0.50866372980910435</v>
      </c>
      <c r="AY67" s="24">
        <f t="shared" si="44"/>
        <v>0.64367816091954011</v>
      </c>
      <c r="AZ67" s="24">
        <f t="shared" si="44"/>
        <v>0.26735218508997427</v>
      </c>
      <c r="BA67" s="24">
        <f t="shared" si="44"/>
        <v>0.4702677090736791</v>
      </c>
      <c r="BB67" s="24">
        <f t="shared" si="44"/>
        <v>0.53411962931760737</v>
      </c>
      <c r="BC67" s="24">
        <f t="shared" si="44"/>
        <v>0.56139604171100244</v>
      </c>
      <c r="BD67" s="24">
        <f t="shared" si="42"/>
        <v>0.23917050691244235</v>
      </c>
      <c r="BE67" s="24">
        <f t="shared" si="42"/>
        <v>0.44231230510913888</v>
      </c>
      <c r="BF67" s="24">
        <f t="shared" si="42"/>
        <v>0.60618846694796069</v>
      </c>
      <c r="BG67" s="24">
        <f t="shared" si="42"/>
        <v>0.59078032449137274</v>
      </c>
      <c r="BH67" s="24">
        <f t="shared" si="42"/>
        <v>0.43151227236737921</v>
      </c>
      <c r="BI67" s="24">
        <f t="shared" si="42"/>
        <v>0.6650129931490667</v>
      </c>
      <c r="BJ67" s="24">
        <f t="shared" si="42"/>
        <v>0.52817064688152104</v>
      </c>
      <c r="BK67" s="24">
        <f t="shared" si="42"/>
        <v>0.34481037924151692</v>
      </c>
      <c r="BL67" s="24">
        <f t="shared" si="46"/>
        <v>0.5110517712311764</v>
      </c>
      <c r="BM67" s="24">
        <f t="shared" si="46"/>
        <v>0.53832330521377036</v>
      </c>
      <c r="BN67" s="24">
        <f t="shared" si="46"/>
        <v>0.53707202554074329</v>
      </c>
      <c r="BO67" s="24">
        <f t="shared" si="46"/>
        <v>0.52210642997645307</v>
      </c>
      <c r="BP67" s="24" t="e">
        <f t="shared" si="46"/>
        <v>#DIV/0!</v>
      </c>
      <c r="BQ67" s="24">
        <f t="shared" si="46"/>
        <v>0.51870654793077664</v>
      </c>
      <c r="BR67" s="21"/>
      <c r="BS67" s="35">
        <f t="shared" si="11"/>
        <v>44593</v>
      </c>
      <c r="BT67" s="24">
        <f t="shared" si="41"/>
        <v>2.0337385770234986E-2</v>
      </c>
      <c r="BU67" s="24">
        <f t="shared" si="49"/>
        <v>7.3792428198433632E-4</v>
      </c>
      <c r="BV67" s="24">
        <f t="shared" si="50"/>
        <v>4.1699575718015672E-3</v>
      </c>
      <c r="BW67" s="24">
        <f t="shared" si="48"/>
        <v>2.5042265013054815E-3</v>
      </c>
      <c r="BX67" s="24">
        <f t="shared" si="48"/>
        <v>2.8865208877284572E-3</v>
      </c>
      <c r="BY67" s="24">
        <f t="shared" si="48"/>
        <v>3.528720626631854E-3</v>
      </c>
      <c r="BZ67" s="24">
        <f t="shared" si="48"/>
        <v>6.4552872062663188E-3</v>
      </c>
      <c r="CA67" s="24">
        <f t="shared" si="48"/>
        <v>2.7069190600521984E-4</v>
      </c>
      <c r="CB67" s="24">
        <f t="shared" si="48"/>
        <v>1.7244941253263654E-3</v>
      </c>
      <c r="CC67" s="24">
        <f t="shared" si="48"/>
        <v>3.1790143603133223E-4</v>
      </c>
      <c r="CD67" s="24">
        <f t="shared" si="48"/>
        <v>2.4056788511749409E-3</v>
      </c>
      <c r="CE67" s="24">
        <f t="shared" si="48"/>
        <v>1.2910900783289832E-3</v>
      </c>
      <c r="CF67" s="24">
        <f t="shared" si="14"/>
        <v>4.662987924281984E-2</v>
      </c>
    </row>
    <row r="68" spans="1:84" x14ac:dyDescent="0.25">
      <c r="A68" s="31">
        <f>+[1]PAM!A69</f>
        <v>44621</v>
      </c>
      <c r="B68" s="17">
        <f>+[1]PAM!B69</f>
        <v>683.9</v>
      </c>
      <c r="C68" s="17">
        <f>+[1]PAM!C69</f>
        <v>748.3</v>
      </c>
      <c r="D68" s="17">
        <f>+[1]PAM!D69</f>
        <v>542.4</v>
      </c>
      <c r="E68" s="17">
        <f>+[1]PAM!E69</f>
        <v>717.8</v>
      </c>
      <c r="F68" s="17">
        <f>+[1]PAM!F69</f>
        <v>522.79999999999995</v>
      </c>
      <c r="G68" s="17">
        <f>+[1]PAM!G69</f>
        <v>649</v>
      </c>
      <c r="H68" s="17">
        <f>+[1]PAM!H69</f>
        <v>760.5</v>
      </c>
      <c r="I68" s="17">
        <f>+[1]PAM!I69</f>
        <v>773.8</v>
      </c>
      <c r="J68" s="17">
        <f>+[1]PAM!J69</f>
        <v>567.6</v>
      </c>
      <c r="K68" s="17">
        <f>+[1]PAM!K69</f>
        <v>628.4</v>
      </c>
      <c r="L68" s="17">
        <f>+[1]PAM!L69</f>
        <v>574.5</v>
      </c>
      <c r="M68" s="17">
        <f>+[1]PAM!M69</f>
        <v>650</v>
      </c>
      <c r="N68" s="17">
        <f>+[1]PAM!N69</f>
        <v>569.9</v>
      </c>
      <c r="O68" s="18">
        <f>+[1]PAM!R69</f>
        <v>750.2</v>
      </c>
      <c r="P68" s="19">
        <f>+[1]PAM!S69</f>
        <v>701.9</v>
      </c>
      <c r="Q68" s="20">
        <f>+[1]PAM!T69</f>
        <v>578.6</v>
      </c>
      <c r="R68" s="18">
        <f t="shared" si="4"/>
        <v>683.92241999999987</v>
      </c>
      <c r="S68" s="19">
        <f t="shared" si="5"/>
        <v>688.97857665836875</v>
      </c>
      <c r="T68" s="19">
        <f t="shared" si="6"/>
        <v>657.09910714285718</v>
      </c>
      <c r="U68" s="19">
        <f t="shared" si="7"/>
        <v>659.1720259552992</v>
      </c>
      <c r="V68" s="19"/>
      <c r="W68" s="20">
        <f t="shared" si="8"/>
        <v>691.11167782591565</v>
      </c>
      <c r="X68" s="21"/>
      <c r="Y68" s="41">
        <f t="shared" si="47"/>
        <v>6.6261303398815086E-2</v>
      </c>
      <c r="Z68" s="24">
        <f t="shared" si="47"/>
        <v>7.8863898500576513E-2</v>
      </c>
      <c r="AA68" s="24">
        <f t="shared" si="47"/>
        <v>5.5869184348841694E-2</v>
      </c>
      <c r="AB68" s="24">
        <f t="shared" si="47"/>
        <v>9.1213134691395581E-2</v>
      </c>
      <c r="AC68" s="24">
        <f t="shared" si="47"/>
        <v>6.0446247464502889E-2</v>
      </c>
      <c r="AD68" s="24">
        <f t="shared" si="47"/>
        <v>4.5762165646148878E-2</v>
      </c>
      <c r="AE68" s="24">
        <f t="shared" si="47"/>
        <v>4.4069192751235553E-2</v>
      </c>
      <c r="AF68" s="24">
        <f t="shared" si="47"/>
        <v>5.4654490936349776E-2</v>
      </c>
      <c r="AG68" s="24">
        <f t="shared" si="47"/>
        <v>5.5410933432503029E-2</v>
      </c>
      <c r="AH68" s="24">
        <f t="shared" si="47"/>
        <v>4.5069017129552691E-2</v>
      </c>
      <c r="AI68" s="24">
        <f t="shared" si="47"/>
        <v>0.25766199649737298</v>
      </c>
      <c r="AJ68" s="24">
        <f t="shared" si="47"/>
        <v>5.2290756030435315E-2</v>
      </c>
      <c r="AK68" s="24">
        <f t="shared" si="47"/>
        <v>5.0700589970501531E-2</v>
      </c>
      <c r="AL68" s="24">
        <f t="shared" si="47"/>
        <v>6.4415437003405351E-2</v>
      </c>
      <c r="AM68" s="24">
        <f t="shared" si="47"/>
        <v>6.4937035351236405E-2</v>
      </c>
      <c r="AN68" s="24">
        <f t="shared" si="47"/>
        <v>7.3469387755102034E-2</v>
      </c>
      <c r="AO68" s="24">
        <f t="shared" si="45"/>
        <v>6.6340248461138618E-2</v>
      </c>
      <c r="AP68" s="24">
        <f t="shared" si="45"/>
        <v>6.9133454070672062E-2</v>
      </c>
      <c r="AQ68" s="24">
        <f t="shared" si="45"/>
        <v>6.1584521290734884E-2</v>
      </c>
      <c r="AR68" s="24">
        <f t="shared" si="39"/>
        <v>6.4291030418331063E-2</v>
      </c>
      <c r="AS68" s="24" t="e">
        <f t="shared" si="39"/>
        <v>#DIV/0!</v>
      </c>
      <c r="AT68" s="24">
        <f t="shared" si="39"/>
        <v>6.2316219282652296E-2</v>
      </c>
      <c r="AU68" s="21"/>
      <c r="AV68" s="24">
        <f t="shared" si="44"/>
        <v>0.53719937064508883</v>
      </c>
      <c r="AW68" s="24">
        <f t="shared" si="44"/>
        <v>0.58874734607218682</v>
      </c>
      <c r="AX68" s="24">
        <f t="shared" si="44"/>
        <v>0.49133901567225724</v>
      </c>
      <c r="AY68" s="24">
        <f t="shared" si="44"/>
        <v>0.67475501633224422</v>
      </c>
      <c r="AZ68" s="24">
        <f t="shared" si="44"/>
        <v>0.32555780933062883</v>
      </c>
      <c r="BA68" s="24">
        <f t="shared" si="44"/>
        <v>0.48682703321878584</v>
      </c>
      <c r="BB68" s="24">
        <f t="shared" si="44"/>
        <v>0.53574313408723762</v>
      </c>
      <c r="BC68" s="24">
        <f t="shared" si="44"/>
        <v>0.57628844978610716</v>
      </c>
      <c r="BD68" s="24">
        <f t="shared" si="42"/>
        <v>0.31480194579569143</v>
      </c>
      <c r="BE68" s="24">
        <f t="shared" si="42"/>
        <v>0.38536155202821853</v>
      </c>
      <c r="BF68" s="24">
        <f t="shared" si="42"/>
        <v>0.55733261046354032</v>
      </c>
      <c r="BG68" s="24">
        <f t="shared" si="42"/>
        <v>0.6241879060469766</v>
      </c>
      <c r="BH68" s="24">
        <f t="shared" si="42"/>
        <v>0.47260981912144695</v>
      </c>
      <c r="BI68" s="24">
        <f t="shared" si="42"/>
        <v>0.67867531886328059</v>
      </c>
      <c r="BJ68" s="24">
        <f t="shared" si="42"/>
        <v>0.55081749889527165</v>
      </c>
      <c r="BK68" s="24">
        <f t="shared" si="42"/>
        <v>0.39019702066314288</v>
      </c>
      <c r="BL68" s="24">
        <f t="shared" si="46"/>
        <v>0.53717230073503575</v>
      </c>
      <c r="BM68" s="24">
        <f t="shared" si="46"/>
        <v>0.56349275657923181</v>
      </c>
      <c r="BN68" s="24">
        <f t="shared" si="46"/>
        <v>0.54765059776989933</v>
      </c>
      <c r="BO68" s="24">
        <f t="shared" si="46"/>
        <v>0.52693249890273863</v>
      </c>
      <c r="BP68" s="24" t="e">
        <f t="shared" si="46"/>
        <v>#DIV/0!</v>
      </c>
      <c r="BQ68" s="24">
        <f t="shared" si="46"/>
        <v>0.52884800864858694</v>
      </c>
      <c r="BR68" s="21"/>
      <c r="BS68" s="35">
        <f t="shared" si="11"/>
        <v>44621</v>
      </c>
      <c r="BT68" s="24">
        <f t="shared" si="41"/>
        <v>2.4433348924228219E-2</v>
      </c>
      <c r="BU68" s="24">
        <f t="shared" si="49"/>
        <v>1.700342999688178E-3</v>
      </c>
      <c r="BV68" s="24">
        <f t="shared" si="50"/>
        <v>9.756782039289055E-3</v>
      </c>
      <c r="BW68" s="24">
        <f t="shared" si="48"/>
        <v>4.0281571562207612E-3</v>
      </c>
      <c r="BX68" s="24">
        <f t="shared" si="48"/>
        <v>2.8072341752416567E-3</v>
      </c>
      <c r="BY68" s="24">
        <f t="shared" si="48"/>
        <v>4.0838166510757746E-3</v>
      </c>
      <c r="BZ68" s="24">
        <f t="shared" si="48"/>
        <v>6.5082787652011084E-3</v>
      </c>
      <c r="CA68" s="24">
        <f t="shared" si="48"/>
        <v>1.328780792017465E-3</v>
      </c>
      <c r="CB68" s="24">
        <f t="shared" si="48"/>
        <v>3.1223729342064258E-3</v>
      </c>
      <c r="CC68" s="24">
        <f t="shared" si="48"/>
        <v>2.954427814156532E-3</v>
      </c>
      <c r="CD68" s="24">
        <f t="shared" si="48"/>
        <v>4.0790458372310517E-3</v>
      </c>
      <c r="CE68" s="24">
        <f t="shared" si="48"/>
        <v>1.5349236046149049E-3</v>
      </c>
      <c r="CF68" s="24">
        <f t="shared" si="14"/>
        <v>6.6337511693171147E-2</v>
      </c>
    </row>
    <row r="69" spans="1:84" x14ac:dyDescent="0.25">
      <c r="A69" s="31">
        <f>+[1]PAM!A70</f>
        <v>44652</v>
      </c>
      <c r="B69" s="17">
        <f>+[1]PAM!B70</f>
        <v>724</v>
      </c>
      <c r="C69" s="17">
        <f>+[1]PAM!C70</f>
        <v>789.7</v>
      </c>
      <c r="D69" s="17">
        <f>+[1]PAM!D70</f>
        <v>561.20000000000005</v>
      </c>
      <c r="E69" s="17">
        <f>+[1]PAM!E70</f>
        <v>781.7</v>
      </c>
      <c r="F69" s="17">
        <f>+[1]PAM!F70</f>
        <v>543.79999999999995</v>
      </c>
      <c r="G69" s="17">
        <f>+[1]PAM!G70</f>
        <v>684.9</v>
      </c>
      <c r="H69" s="17">
        <f>+[1]PAM!H70</f>
        <v>812.2</v>
      </c>
      <c r="I69" s="17">
        <f>+[1]PAM!I70</f>
        <v>811.4</v>
      </c>
      <c r="J69" s="17">
        <f>+[1]PAM!J70</f>
        <v>583.79999999999995</v>
      </c>
      <c r="K69" s="17">
        <f>+[1]PAM!K70</f>
        <v>658.6</v>
      </c>
      <c r="L69" s="17">
        <f>+[1]PAM!L70</f>
        <v>597.9</v>
      </c>
      <c r="M69" s="17">
        <f>+[1]PAM!M70</f>
        <v>703.8</v>
      </c>
      <c r="N69" s="17">
        <f>+[1]PAM!N70</f>
        <v>601.4</v>
      </c>
      <c r="O69" s="18">
        <f>+[1]PAM!R70</f>
        <v>781.3</v>
      </c>
      <c r="P69" s="19">
        <f>+[1]PAM!S70</f>
        <v>747.6</v>
      </c>
      <c r="Q69" s="20">
        <f>+[1]PAM!T70</f>
        <v>604.1</v>
      </c>
      <c r="R69" s="18">
        <f t="shared" si="4"/>
        <v>723.94966999999997</v>
      </c>
      <c r="S69" s="19">
        <f t="shared" si="5"/>
        <v>731.78661590276772</v>
      </c>
      <c r="T69" s="19">
        <f t="shared" si="6"/>
        <v>703.57820870535704</v>
      </c>
      <c r="U69" s="19">
        <f t="shared" si="7"/>
        <v>703.51344628695028</v>
      </c>
      <c r="V69" s="19"/>
      <c r="W69" s="20">
        <f t="shared" si="8"/>
        <v>733.00464749901539</v>
      </c>
      <c r="X69" s="21"/>
      <c r="Y69" s="41">
        <f t="shared" si="47"/>
        <v>5.8634303260710618E-2</v>
      </c>
      <c r="Z69" s="24">
        <f t="shared" si="47"/>
        <v>5.5325404249632726E-2</v>
      </c>
      <c r="AA69" s="24">
        <f t="shared" si="47"/>
        <v>3.4660766961652101E-2</v>
      </c>
      <c r="AB69" s="24">
        <f t="shared" si="47"/>
        <v>8.9022011702424297E-2</v>
      </c>
      <c r="AC69" s="24">
        <f t="shared" si="47"/>
        <v>4.0168324407038991E-2</v>
      </c>
      <c r="AD69" s="24">
        <f t="shared" si="47"/>
        <v>5.5315870570107784E-2</v>
      </c>
      <c r="AE69" s="24">
        <f t="shared" si="47"/>
        <v>6.7981591058514201E-2</v>
      </c>
      <c r="AF69" s="24">
        <f t="shared" si="47"/>
        <v>4.8591367278366437E-2</v>
      </c>
      <c r="AG69" s="24">
        <f t="shared" si="47"/>
        <v>2.8541226215644588E-2</v>
      </c>
      <c r="AH69" s="24">
        <f t="shared" si="47"/>
        <v>4.8058561425843527E-2</v>
      </c>
      <c r="AI69" s="24">
        <f t="shared" si="47"/>
        <v>4.0731070496083488E-2</v>
      </c>
      <c r="AJ69" s="24">
        <f t="shared" si="47"/>
        <v>8.2769230769230706E-2</v>
      </c>
      <c r="AK69" s="24">
        <f t="shared" si="47"/>
        <v>5.5272854886822209E-2</v>
      </c>
      <c r="AL69" s="24">
        <f t="shared" si="47"/>
        <v>4.1455611836843431E-2</v>
      </c>
      <c r="AM69" s="24">
        <f t="shared" si="47"/>
        <v>6.5108989884599122E-2</v>
      </c>
      <c r="AN69" s="24">
        <f t="shared" si="47"/>
        <v>4.4071897684065053E-2</v>
      </c>
      <c r="AO69" s="24">
        <f t="shared" si="45"/>
        <v>5.8526009426624892E-2</v>
      </c>
      <c r="AP69" s="24">
        <f t="shared" si="45"/>
        <v>6.2132612964576062E-2</v>
      </c>
      <c r="AQ69" s="24">
        <f t="shared" si="45"/>
        <v>7.0733776773181711E-2</v>
      </c>
      <c r="AR69" s="24">
        <f t="shared" si="39"/>
        <v>6.7268358767788472E-2</v>
      </c>
      <c r="AS69" s="24" t="e">
        <f t="shared" si="39"/>
        <v>#DIV/0!</v>
      </c>
      <c r="AT69" s="24">
        <f t="shared" si="39"/>
        <v>6.0616787441482245E-2</v>
      </c>
      <c r="AU69" s="21"/>
      <c r="AV69" s="24">
        <f t="shared" si="44"/>
        <v>0.5654054054054054</v>
      </c>
      <c r="AW69" s="24">
        <f t="shared" si="44"/>
        <v>0.61229073091057584</v>
      </c>
      <c r="AX69" s="24">
        <f t="shared" si="44"/>
        <v>0.49414270500532487</v>
      </c>
      <c r="AY69" s="24">
        <f t="shared" si="44"/>
        <v>0.70119695321001108</v>
      </c>
      <c r="AZ69" s="24">
        <f t="shared" si="44"/>
        <v>0.34871031746031744</v>
      </c>
      <c r="BA69" s="24">
        <f t="shared" si="44"/>
        <v>0.50527472527472517</v>
      </c>
      <c r="BB69" s="24">
        <f t="shared" si="44"/>
        <v>0.58107845045746531</v>
      </c>
      <c r="BC69" s="24">
        <f t="shared" si="44"/>
        <v>0.55470396627706453</v>
      </c>
      <c r="BD69" s="24">
        <f t="shared" si="42"/>
        <v>0.3448514167242569</v>
      </c>
      <c r="BE69" s="24">
        <f t="shared" si="42"/>
        <v>0.46225577264653661</v>
      </c>
      <c r="BF69" s="24">
        <f t="shared" si="42"/>
        <v>0.59100585417775409</v>
      </c>
      <c r="BG69" s="24">
        <f t="shared" si="42"/>
        <v>0.68292682926829262</v>
      </c>
      <c r="BH69" s="24">
        <f t="shared" si="42"/>
        <v>0.50462847135351518</v>
      </c>
      <c r="BI69" s="24">
        <f t="shared" si="42"/>
        <v>0.6925909878682841</v>
      </c>
      <c r="BJ69" s="24">
        <f t="shared" si="42"/>
        <v>0.58524173027989823</v>
      </c>
      <c r="BK69" s="24">
        <f t="shared" si="42"/>
        <v>0.40260041792430945</v>
      </c>
      <c r="BL69" s="24">
        <f t="shared" si="46"/>
        <v>0.56525543025722813</v>
      </c>
      <c r="BM69" s="24">
        <f t="shared" si="46"/>
        <v>0.59741366686893094</v>
      </c>
      <c r="BN69" s="24">
        <f t="shared" si="46"/>
        <v>0.59353541218523365</v>
      </c>
      <c r="BO69" s="24">
        <f t="shared" si="46"/>
        <v>0.56918754840022645</v>
      </c>
      <c r="BP69" s="24" t="e">
        <f t="shared" si="46"/>
        <v>#DIV/0!</v>
      </c>
      <c r="BQ69" s="24">
        <f t="shared" si="46"/>
        <v>0.55688359069068194</v>
      </c>
      <c r="BR69" s="21"/>
      <c r="BS69" s="35">
        <f t="shared" si="11"/>
        <v>44652</v>
      </c>
      <c r="BT69" s="24">
        <f t="shared" si="41"/>
        <v>1.7343325047521604E-2</v>
      </c>
      <c r="BU69" s="24">
        <f t="shared" si="49"/>
        <v>1.0445971633279757E-3</v>
      </c>
      <c r="BV69" s="24">
        <f t="shared" si="50"/>
        <v>9.7452405322415708E-3</v>
      </c>
      <c r="BW69" s="24">
        <f t="shared" si="48"/>
        <v>2.662231320368475E-3</v>
      </c>
      <c r="BX69" s="24">
        <f t="shared" si="48"/>
        <v>3.3280596578447123E-3</v>
      </c>
      <c r="BY69" s="24">
        <f t="shared" si="48"/>
        <v>6.16862114344203E-3</v>
      </c>
      <c r="BZ69" s="24">
        <f t="shared" si="48"/>
        <v>5.7232928790758916E-3</v>
      </c>
      <c r="CA69" s="24">
        <f t="shared" si="48"/>
        <v>6.7746746600379898E-4</v>
      </c>
      <c r="CB69" s="24">
        <f t="shared" si="48"/>
        <v>3.2633133499049617E-3</v>
      </c>
      <c r="CC69" s="24">
        <f t="shared" si="48"/>
        <v>5.5087001023541393E-4</v>
      </c>
      <c r="CD69" s="24">
        <f t="shared" si="48"/>
        <v>6.3719842082175706E-3</v>
      </c>
      <c r="CE69" s="24">
        <f t="shared" si="48"/>
        <v>1.6489252814738998E-3</v>
      </c>
      <c r="CF69" s="24">
        <f t="shared" si="14"/>
        <v>5.852792805965791E-2</v>
      </c>
    </row>
    <row r="70" spans="1:84" x14ac:dyDescent="0.25">
      <c r="A70" s="31">
        <f>+[1]PAM!A71</f>
        <v>44682</v>
      </c>
      <c r="B70" s="17">
        <f>+[1]PAM!B71</f>
        <v>762.2</v>
      </c>
      <c r="C70" s="17">
        <f>+[1]PAM!C71</f>
        <v>824.1</v>
      </c>
      <c r="D70" s="17">
        <f>+[1]PAM!D71</f>
        <v>591.1</v>
      </c>
      <c r="E70" s="17">
        <f>+[1]PAM!E71</f>
        <v>833.7</v>
      </c>
      <c r="F70" s="17">
        <f>+[1]PAM!F71</f>
        <v>561.79999999999995</v>
      </c>
      <c r="G70" s="17">
        <f>+[1]PAM!G71</f>
        <v>723</v>
      </c>
      <c r="H70" s="17">
        <f>+[1]PAM!H71</f>
        <v>863.6</v>
      </c>
      <c r="I70" s="17">
        <f>+[1]PAM!I71</f>
        <v>869.3</v>
      </c>
      <c r="J70" s="17">
        <f>+[1]PAM!J71</f>
        <v>600</v>
      </c>
      <c r="K70" s="17">
        <f>+[1]PAM!K71</f>
        <v>690.6</v>
      </c>
      <c r="L70" s="17">
        <f>+[1]PAM!L71</f>
        <v>620.29999999999995</v>
      </c>
      <c r="M70" s="17">
        <f>+[1]PAM!M71</f>
        <v>746.3</v>
      </c>
      <c r="N70" s="17">
        <f>+[1]PAM!N71</f>
        <v>628.29999999999995</v>
      </c>
      <c r="O70" s="18">
        <f>+[1]PAM!R71</f>
        <v>811.1</v>
      </c>
      <c r="P70" s="19">
        <f>+[1]PAM!S71</f>
        <v>787.7</v>
      </c>
      <c r="Q70" s="20">
        <f>+[1]PAM!T71</f>
        <v>640.79999999999995</v>
      </c>
      <c r="R70" s="18">
        <f t="shared" ref="R70:R95" si="51">+SUMPRODUCT($C$3:$N$3,C70:N70)</f>
        <v>762.15711999999996</v>
      </c>
      <c r="S70" s="19">
        <f t="shared" ref="S70:S118" si="52">+($C$3*$C70+$D$3*$D70+$E$3*$E70+$G$3*$G70+$K$3*$K70+$M$3*$M70+$N$3*$N70)/SUM($C$3:$E$3,$G$3,$K$3,$M$3:$N$3)</f>
        <v>769.27564797188484</v>
      </c>
      <c r="T70" s="19">
        <f t="shared" ref="T70:T118" si="53">+($E$3*$E70+$G$3*$G70+$K$3*$K70+$M$3*$M70+$N$3*$N70)/SUM($E$3,$G$3,$K$3,$M$3:$N$3)</f>
        <v>744.34121093749991</v>
      </c>
      <c r="U70" s="19">
        <f t="shared" ref="U70:U118" si="54">+($E$3*$E70+$G$3*$G70+$K$3*$K70+$N$3*$N70)/SUM($E$3,$G$3,$K$3,$N$3)</f>
        <v>743.76925018024519</v>
      </c>
      <c r="V70" s="19"/>
      <c r="W70" s="20">
        <f t="shared" ref="W70:W118" si="55">($E$3*$E70+SUMPRODUCT($G$3:$L$3,$G70:$L70)+$N$3*$N70)/SUM($E$3,$G$3:$L$3,$N$3)</f>
        <v>776.74736116581323</v>
      </c>
      <c r="X70" s="21"/>
      <c r="Y70" s="41">
        <f t="shared" si="47"/>
        <v>5.2762430939226501E-2</v>
      </c>
      <c r="Z70" s="24">
        <f t="shared" si="47"/>
        <v>4.3560845890844524E-2</v>
      </c>
      <c r="AA70" s="24">
        <f t="shared" si="47"/>
        <v>5.3278688524590168E-2</v>
      </c>
      <c r="AB70" s="24">
        <f t="shared" si="47"/>
        <v>6.6521683510297969E-2</v>
      </c>
      <c r="AC70" s="24">
        <f t="shared" si="47"/>
        <v>3.3100404560500118E-2</v>
      </c>
      <c r="AD70" s="24">
        <f t="shared" si="47"/>
        <v>5.5628558913709991E-2</v>
      </c>
      <c r="AE70" s="24">
        <f t="shared" si="47"/>
        <v>6.3284905195764463E-2</v>
      </c>
      <c r="AF70" s="24">
        <f t="shared" si="47"/>
        <v>7.1358146413606161E-2</v>
      </c>
      <c r="AG70" s="24">
        <f t="shared" si="47"/>
        <v>2.7749229188078095E-2</v>
      </c>
      <c r="AH70" s="24">
        <f t="shared" si="47"/>
        <v>4.8587913756453105E-2</v>
      </c>
      <c r="AI70" s="24">
        <f t="shared" si="47"/>
        <v>3.7464458939622025E-2</v>
      </c>
      <c r="AJ70" s="24">
        <f t="shared" si="47"/>
        <v>6.0386473429951737E-2</v>
      </c>
      <c r="AK70" s="24">
        <f t="shared" si="47"/>
        <v>4.4728965746591243E-2</v>
      </c>
      <c r="AL70" s="24">
        <f t="shared" si="47"/>
        <v>3.814155894022786E-2</v>
      </c>
      <c r="AM70" s="24">
        <f t="shared" si="47"/>
        <v>5.3638309256286876E-2</v>
      </c>
      <c r="AN70" s="24">
        <f t="shared" si="47"/>
        <v>6.075153120344301E-2</v>
      </c>
      <c r="AO70" s="24">
        <f t="shared" si="45"/>
        <v>5.2776389828314896E-2</v>
      </c>
      <c r="AP70" s="24">
        <f t="shared" si="45"/>
        <v>5.1229458498456948E-2</v>
      </c>
      <c r="AQ70" s="24">
        <f t="shared" si="45"/>
        <v>5.7936703734969619E-2</v>
      </c>
      <c r="AR70" s="24">
        <f t="shared" si="39"/>
        <v>5.7221086683928668E-2</v>
      </c>
      <c r="AS70" s="24" t="e">
        <f t="shared" si="39"/>
        <v>#DIV/0!</v>
      </c>
      <c r="AT70" s="24">
        <f t="shared" si="39"/>
        <v>5.967590221432606E-2</v>
      </c>
      <c r="AU70" s="21"/>
      <c r="AV70" s="24">
        <f t="shared" si="44"/>
        <v>0.59656472559698392</v>
      </c>
      <c r="AW70" s="24">
        <f t="shared" si="44"/>
        <v>0.63123515439429934</v>
      </c>
      <c r="AX70" s="24">
        <f t="shared" si="44"/>
        <v>0.54092805005213762</v>
      </c>
      <c r="AY70" s="24">
        <f t="shared" si="44"/>
        <v>0.75294365012615638</v>
      </c>
      <c r="AZ70" s="24">
        <f t="shared" si="44"/>
        <v>0.37158203124999978</v>
      </c>
      <c r="BA70" s="24">
        <f t="shared" si="44"/>
        <v>0.54817987152034253</v>
      </c>
      <c r="BB70" s="24">
        <f t="shared" si="44"/>
        <v>0.61179544606196368</v>
      </c>
      <c r="BC70" s="24">
        <f t="shared" si="44"/>
        <v>0.57681842916742254</v>
      </c>
      <c r="BD70" s="24">
        <f t="shared" si="42"/>
        <v>0.37899333486554809</v>
      </c>
      <c r="BE70" s="24">
        <f t="shared" si="42"/>
        <v>0.49739809193408502</v>
      </c>
      <c r="BF70" s="24">
        <f t="shared" si="42"/>
        <v>0.61915948838423374</v>
      </c>
      <c r="BG70" s="24">
        <f t="shared" si="42"/>
        <v>0.73841136734218482</v>
      </c>
      <c r="BH70" s="24">
        <f t="shared" si="42"/>
        <v>0.51653391262370252</v>
      </c>
      <c r="BI70" s="24">
        <f t="shared" si="42"/>
        <v>0.71625052898857389</v>
      </c>
      <c r="BJ70" s="24">
        <f t="shared" si="42"/>
        <v>0.6154634946677604</v>
      </c>
      <c r="BK70" s="24">
        <f t="shared" si="42"/>
        <v>0.44226873733963523</v>
      </c>
      <c r="BL70" s="24">
        <f t="shared" si="46"/>
        <v>0.59629735360394576</v>
      </c>
      <c r="BM70" s="24">
        <f t="shared" si="46"/>
        <v>0.63038476506855345</v>
      </c>
      <c r="BN70" s="24">
        <f t="shared" si="46"/>
        <v>0.63763400793611802</v>
      </c>
      <c r="BO70" s="24">
        <f t="shared" si="46"/>
        <v>0.61028342861602702</v>
      </c>
      <c r="BP70" s="24" t="e">
        <f t="shared" si="46"/>
        <v>#DIV/0!</v>
      </c>
      <c r="BQ70" s="24">
        <f t="shared" si="46"/>
        <v>0.59140976219249253</v>
      </c>
      <c r="BR70" s="21"/>
      <c r="BS70" s="35">
        <f t="shared" ref="BS70:BS95" si="56">+A70</f>
        <v>44682</v>
      </c>
      <c r="BT70" s="24">
        <f t="shared" si="41"/>
        <v>1.3612707182320431E-2</v>
      </c>
      <c r="BU70" s="24">
        <f t="shared" si="49"/>
        <v>1.5693370165745844E-3</v>
      </c>
      <c r="BV70" s="24">
        <f t="shared" si="50"/>
        <v>7.4911602209944755E-3</v>
      </c>
      <c r="BW70" s="24">
        <f t="shared" si="48"/>
        <v>2.155524861878453E-3</v>
      </c>
      <c r="BX70" s="24">
        <f t="shared" si="48"/>
        <v>3.336381215469615E-3</v>
      </c>
      <c r="BY70" s="24">
        <f t="shared" si="48"/>
        <v>5.7931491712707164E-3</v>
      </c>
      <c r="BZ70" s="24">
        <f t="shared" si="48"/>
        <v>8.3251243093922615E-3</v>
      </c>
      <c r="CA70" s="24">
        <f t="shared" si="48"/>
        <v>6.3994475138121727E-4</v>
      </c>
      <c r="CB70" s="24">
        <f t="shared" si="48"/>
        <v>3.2662983425414361E-3</v>
      </c>
      <c r="CC70" s="24">
        <f t="shared" si="48"/>
        <v>4.9812154696132543E-4</v>
      </c>
      <c r="CD70" s="24">
        <f t="shared" si="48"/>
        <v>4.7548342541436465E-3</v>
      </c>
      <c r="CE70" s="24">
        <f t="shared" si="48"/>
        <v>1.3301381215469602E-3</v>
      </c>
      <c r="CF70" s="24">
        <f t="shared" si="14"/>
        <v>5.2772720994475122E-2</v>
      </c>
    </row>
    <row r="71" spans="1:84" x14ac:dyDescent="0.25">
      <c r="A71" s="31">
        <f>+[1]PAM!A72</f>
        <v>44713</v>
      </c>
      <c r="B71" s="17">
        <f>+[1]PAM!B72</f>
        <v>801.4</v>
      </c>
      <c r="C71" s="17">
        <f>+[1]PAM!C72</f>
        <v>859.6</v>
      </c>
      <c r="D71" s="17">
        <f>+[1]PAM!D72</f>
        <v>631.6</v>
      </c>
      <c r="E71" s="17">
        <f>+[1]PAM!E72</f>
        <v>884.4</v>
      </c>
      <c r="F71" s="17">
        <f>+[1]PAM!F72</f>
        <v>595.5</v>
      </c>
      <c r="G71" s="17">
        <f>+[1]PAM!G72</f>
        <v>765.2</v>
      </c>
      <c r="H71" s="17">
        <f>+[1]PAM!H72</f>
        <v>924.5</v>
      </c>
      <c r="I71" s="17">
        <f>+[1]PAM!I72</f>
        <v>919.7</v>
      </c>
      <c r="J71" s="17">
        <f>+[1]PAM!J72</f>
        <v>601.29999999999995</v>
      </c>
      <c r="K71" s="17">
        <f>+[1]PAM!K72</f>
        <v>715.9</v>
      </c>
      <c r="L71" s="17">
        <f>+[1]PAM!L72</f>
        <v>633</v>
      </c>
      <c r="M71" s="17">
        <f>+[1]PAM!M72</f>
        <v>787.3</v>
      </c>
      <c r="N71" s="17">
        <f>+[1]PAM!N72</f>
        <v>657.3</v>
      </c>
      <c r="O71" s="18">
        <f>+[1]PAM!R72</f>
        <v>862.4</v>
      </c>
      <c r="P71" s="19">
        <f>+[1]PAM!S72</f>
        <v>826.4</v>
      </c>
      <c r="Q71" s="20">
        <f>+[1]PAM!T72</f>
        <v>674.9</v>
      </c>
      <c r="R71" s="18">
        <f t="shared" si="51"/>
        <v>801.43874999999991</v>
      </c>
      <c r="S71" s="19">
        <f t="shared" si="52"/>
        <v>807.20522770537434</v>
      </c>
      <c r="T71" s="19">
        <f t="shared" si="53"/>
        <v>783.9404296875</v>
      </c>
      <c r="U71" s="19">
        <f t="shared" si="54"/>
        <v>782.95944484498921</v>
      </c>
      <c r="V71" s="19"/>
      <c r="W71" s="20">
        <f t="shared" si="55"/>
        <v>818.75029539188654</v>
      </c>
      <c r="X71" s="21"/>
      <c r="Y71" s="41">
        <f t="shared" si="47"/>
        <v>5.1430070847546583E-2</v>
      </c>
      <c r="Z71" s="24">
        <f t="shared" si="47"/>
        <v>4.3077296444606228E-2</v>
      </c>
      <c r="AA71" s="24">
        <f t="shared" si="47"/>
        <v>6.8516325494840213E-2</v>
      </c>
      <c r="AB71" s="24">
        <f t="shared" si="47"/>
        <v>6.0813242173443527E-2</v>
      </c>
      <c r="AC71" s="24">
        <f t="shared" si="47"/>
        <v>5.9985760056959769E-2</v>
      </c>
      <c r="AD71" s="24">
        <f t="shared" si="47"/>
        <v>5.836791147994469E-2</v>
      </c>
      <c r="AE71" s="24">
        <f t="shared" si="47"/>
        <v>7.0518758684576133E-2</v>
      </c>
      <c r="AF71" s="24">
        <f t="shared" si="47"/>
        <v>5.7977683193374041E-2</v>
      </c>
      <c r="AG71" s="24">
        <f t="shared" si="47"/>
        <v>2.1666666666666501E-3</v>
      </c>
      <c r="AH71" s="24">
        <f t="shared" si="47"/>
        <v>3.6634810309875476E-2</v>
      </c>
      <c r="AI71" s="24">
        <f t="shared" si="47"/>
        <v>2.047396421086578E-2</v>
      </c>
      <c r="AJ71" s="24">
        <f t="shared" si="47"/>
        <v>5.4937692616910061E-2</v>
      </c>
      <c r="AK71" s="24">
        <f t="shared" si="47"/>
        <v>4.615629476364802E-2</v>
      </c>
      <c r="AL71" s="24">
        <f t="shared" si="47"/>
        <v>6.3247441745777344E-2</v>
      </c>
      <c r="AM71" s="24">
        <f t="shared" si="47"/>
        <v>4.9130379586136863E-2</v>
      </c>
      <c r="AN71" s="24">
        <f t="shared" si="47"/>
        <v>5.3214731585518038E-2</v>
      </c>
      <c r="AO71" s="24">
        <f t="shared" si="45"/>
        <v>5.1540068273586259E-2</v>
      </c>
      <c r="AP71" s="24">
        <f t="shared" si="45"/>
        <v>4.9305577049640004E-2</v>
      </c>
      <c r="AQ71" s="24">
        <f t="shared" si="45"/>
        <v>5.3200357803815157E-2</v>
      </c>
      <c r="AR71" s="24">
        <f t="shared" si="39"/>
        <v>5.2691334920402566E-2</v>
      </c>
      <c r="AS71" s="24" t="e">
        <f t="shared" si="39"/>
        <v>#DIV/0!</v>
      </c>
      <c r="AT71" s="24">
        <f t="shared" si="39"/>
        <v>5.407541283826367E-2</v>
      </c>
      <c r="AU71" s="21"/>
      <c r="AV71" s="24">
        <f t="shared" si="44"/>
        <v>0.62588760397646581</v>
      </c>
      <c r="AW71" s="24">
        <f t="shared" si="44"/>
        <v>0.65244136870434444</v>
      </c>
      <c r="AX71" s="24">
        <f t="shared" si="44"/>
        <v>0.5672456575682383</v>
      </c>
      <c r="AY71" s="24">
        <f t="shared" si="44"/>
        <v>0.80195599022004882</v>
      </c>
      <c r="AZ71" s="24">
        <f t="shared" si="44"/>
        <v>0.41684511063526042</v>
      </c>
      <c r="BA71" s="24">
        <f t="shared" si="44"/>
        <v>0.58887043189368771</v>
      </c>
      <c r="BB71" s="24">
        <f t="shared" si="44"/>
        <v>0.65978456014362652</v>
      </c>
      <c r="BC71" s="24">
        <f t="shared" si="44"/>
        <v>0.61634446397188047</v>
      </c>
      <c r="BD71" s="24">
        <f t="shared" si="42"/>
        <v>0.29062030478643486</v>
      </c>
      <c r="BE71" s="24">
        <f t="shared" si="42"/>
        <v>0.51321073768759229</v>
      </c>
      <c r="BF71" s="24">
        <f t="shared" si="42"/>
        <v>0.62683114880493429</v>
      </c>
      <c r="BG71" s="24">
        <f t="shared" si="42"/>
        <v>0.77080521817363912</v>
      </c>
      <c r="BH71" s="24">
        <f t="shared" si="42"/>
        <v>0.5498703136052816</v>
      </c>
      <c r="BI71" s="24">
        <f t="shared" si="42"/>
        <v>0.82441294690078282</v>
      </c>
      <c r="BJ71" s="24">
        <f t="shared" si="42"/>
        <v>0.63417045679256479</v>
      </c>
      <c r="BK71" s="24">
        <f t="shared" si="42"/>
        <v>0.46717391304347822</v>
      </c>
      <c r="BL71" s="24">
        <f t="shared" si="46"/>
        <v>0.62581445785513123</v>
      </c>
      <c r="BM71" s="24">
        <f t="shared" si="46"/>
        <v>0.65920011172893478</v>
      </c>
      <c r="BN71" s="24">
        <f t="shared" si="46"/>
        <v>0.67358822168156229</v>
      </c>
      <c r="BO71" s="24">
        <f t="shared" si="46"/>
        <v>0.647038817005545</v>
      </c>
      <c r="BP71" s="24" t="e">
        <f t="shared" si="46"/>
        <v>#DIV/0!</v>
      </c>
      <c r="BQ71" s="24">
        <f t="shared" si="46"/>
        <v>0.62316698426381323</v>
      </c>
      <c r="BR71" s="21"/>
      <c r="BS71" s="35">
        <f t="shared" si="56"/>
        <v>44713</v>
      </c>
      <c r="BT71" s="24">
        <f t="shared" si="41"/>
        <v>1.3343938598792964E-2</v>
      </c>
      <c r="BU71" s="24">
        <f t="shared" si="49"/>
        <v>2.0191550774075044E-3</v>
      </c>
      <c r="BV71" s="24">
        <f t="shared" si="50"/>
        <v>6.9378247179217954E-3</v>
      </c>
      <c r="BW71" s="24">
        <f t="shared" si="48"/>
        <v>3.8333639464707479E-3</v>
      </c>
      <c r="BX71" s="24">
        <f t="shared" si="48"/>
        <v>3.5102072946733174E-3</v>
      </c>
      <c r="BY71" s="24">
        <f t="shared" si="48"/>
        <v>6.5198635528732592E-3</v>
      </c>
      <c r="BZ71" s="24">
        <f t="shared" si="48"/>
        <v>6.88354762529521E-3</v>
      </c>
      <c r="CA71" s="24">
        <f t="shared" si="48"/>
        <v>4.8779847808972313E-5</v>
      </c>
      <c r="CB71" s="24">
        <f t="shared" si="48"/>
        <v>2.4529913408554141E-3</v>
      </c>
      <c r="CC71" s="24">
        <f t="shared" si="48"/>
        <v>2.6826292311729302E-4</v>
      </c>
      <c r="CD71" s="24">
        <f t="shared" si="48"/>
        <v>4.3571241144056676E-3</v>
      </c>
      <c r="CE71" s="24">
        <f t="shared" si="48"/>
        <v>1.3621096824980319E-3</v>
      </c>
      <c r="CF71" s="24">
        <f t="shared" ref="CF71:CF95" si="57">+SUM(BT71:CE71)</f>
        <v>5.1537168722120184E-2</v>
      </c>
    </row>
    <row r="72" spans="1:84" x14ac:dyDescent="0.25">
      <c r="A72" s="31">
        <f>+[1]PAM!A73</f>
        <v>44743</v>
      </c>
      <c r="B72" s="17">
        <f>+[1]PAM!B73</f>
        <v>861.7</v>
      </c>
      <c r="C72" s="17">
        <f>+[1]PAM!C73</f>
        <v>911.6</v>
      </c>
      <c r="D72" s="17">
        <f>+[1]PAM!D73</f>
        <v>674.2</v>
      </c>
      <c r="E72" s="17">
        <f>+[1]PAM!E73</f>
        <v>964.7</v>
      </c>
      <c r="F72" s="17">
        <f>+[1]PAM!F73</f>
        <v>619.20000000000005</v>
      </c>
      <c r="G72" s="17">
        <f>+[1]PAM!G73</f>
        <v>843.2</v>
      </c>
      <c r="H72" s="17">
        <f>+[1]PAM!H73</f>
        <v>989.2</v>
      </c>
      <c r="I72" s="17">
        <f>+[1]PAM!I73</f>
        <v>982.8</v>
      </c>
      <c r="J72" s="17">
        <f>+[1]PAM!J73</f>
        <v>637.79999999999995</v>
      </c>
      <c r="K72" s="17">
        <f>+[1]PAM!K73</f>
        <v>818.3</v>
      </c>
      <c r="L72" s="17">
        <f>+[1]PAM!L73</f>
        <v>657.3</v>
      </c>
      <c r="M72" s="17">
        <f>+[1]PAM!M73</f>
        <v>856.4</v>
      </c>
      <c r="N72" s="17">
        <f>+[1]PAM!N73</f>
        <v>710.5</v>
      </c>
      <c r="O72" s="18">
        <f>+[1]PAM!R73</f>
        <v>966.4</v>
      </c>
      <c r="P72" s="19">
        <f>+[1]PAM!S73</f>
        <v>886.5</v>
      </c>
      <c r="Q72" s="20">
        <f>+[1]PAM!T73</f>
        <v>708.5</v>
      </c>
      <c r="R72" s="18">
        <f t="shared" si="51"/>
        <v>861.68320999999992</v>
      </c>
      <c r="S72" s="19">
        <f t="shared" si="52"/>
        <v>872.96347927954332</v>
      </c>
      <c r="T72" s="19">
        <f t="shared" si="53"/>
        <v>863.15223214285709</v>
      </c>
      <c r="U72" s="19">
        <f t="shared" si="54"/>
        <v>865.12386445565971</v>
      </c>
      <c r="V72" s="19"/>
      <c r="W72" s="20">
        <f t="shared" si="55"/>
        <v>889.79356045687291</v>
      </c>
      <c r="X72" s="21"/>
      <c r="Y72" s="41">
        <f t="shared" si="47"/>
        <v>7.5243324182680427E-2</v>
      </c>
      <c r="Z72" s="24">
        <f t="shared" si="47"/>
        <v>6.0493252675663189E-2</v>
      </c>
      <c r="AA72" s="24">
        <f t="shared" si="47"/>
        <v>6.7447751741608553E-2</v>
      </c>
      <c r="AB72" s="24">
        <f t="shared" si="47"/>
        <v>9.0796019900497571E-2</v>
      </c>
      <c r="AC72" s="24">
        <f t="shared" si="47"/>
        <v>3.9798488664987586E-2</v>
      </c>
      <c r="AD72" s="24">
        <f t="shared" si="47"/>
        <v>0.10193413486670155</v>
      </c>
      <c r="AE72" s="24">
        <f t="shared" si="47"/>
        <v>6.9983775013520821E-2</v>
      </c>
      <c r="AF72" s="24">
        <f t="shared" si="47"/>
        <v>6.8609329129063701E-2</v>
      </c>
      <c r="AG72" s="24">
        <f t="shared" si="47"/>
        <v>6.0701812739065275E-2</v>
      </c>
      <c r="AH72" s="24">
        <f t="shared" si="47"/>
        <v>0.14303673697443764</v>
      </c>
      <c r="AI72" s="24">
        <f t="shared" si="47"/>
        <v>3.8388625592417069E-2</v>
      </c>
      <c r="AJ72" s="24">
        <f t="shared" si="47"/>
        <v>8.7768322113552788E-2</v>
      </c>
      <c r="AK72" s="24">
        <f t="shared" si="47"/>
        <v>8.0937167199148119E-2</v>
      </c>
      <c r="AL72" s="24">
        <f t="shared" si="47"/>
        <v>0.12059369202226344</v>
      </c>
      <c r="AM72" s="24">
        <f t="shared" si="47"/>
        <v>7.2725072604065799E-2</v>
      </c>
      <c r="AN72" s="24">
        <f t="shared" si="47"/>
        <v>4.9785153356052714E-2</v>
      </c>
      <c r="AO72" s="24">
        <f t="shared" si="45"/>
        <v>7.5170385759360858E-2</v>
      </c>
      <c r="AP72" s="24">
        <f t="shared" si="45"/>
        <v>8.1464105183137292E-2</v>
      </c>
      <c r="AQ72" s="24">
        <f t="shared" si="45"/>
        <v>0.1010431398300673</v>
      </c>
      <c r="AR72" s="24">
        <f t="shared" si="39"/>
        <v>0.10494083716805713</v>
      </c>
      <c r="AS72" s="24" t="e">
        <f t="shared" si="39"/>
        <v>#DIV/0!</v>
      </c>
      <c r="AT72" s="24">
        <f t="shared" si="39"/>
        <v>8.677036877401334E-2</v>
      </c>
      <c r="AU72" s="21"/>
      <c r="AV72" s="24">
        <f t="shared" si="44"/>
        <v>0.69927036087556704</v>
      </c>
      <c r="AW72" s="24">
        <f t="shared" si="44"/>
        <v>0.69631559359880923</v>
      </c>
      <c r="AX72" s="24">
        <f t="shared" si="44"/>
        <v>0.62653799758745476</v>
      </c>
      <c r="AY72" s="24">
        <f t="shared" si="44"/>
        <v>0.94378400161192832</v>
      </c>
      <c r="AZ72" s="24">
        <f t="shared" si="44"/>
        <v>0.43765962386812185</v>
      </c>
      <c r="BA72" s="24">
        <f t="shared" si="44"/>
        <v>0.70412287793047712</v>
      </c>
      <c r="BB72" s="24">
        <f t="shared" si="44"/>
        <v>0.69848901098901117</v>
      </c>
      <c r="BC72" s="24">
        <f t="shared" si="44"/>
        <v>0.67770570160464327</v>
      </c>
      <c r="BD72" s="24">
        <f t="shared" si="42"/>
        <v>0.36456996148908849</v>
      </c>
      <c r="BE72" s="24">
        <f t="shared" si="42"/>
        <v>0.69807013903299442</v>
      </c>
      <c r="BF72" s="24">
        <f t="shared" si="42"/>
        <v>0.66785079928952018</v>
      </c>
      <c r="BG72" s="24">
        <f t="shared" si="42"/>
        <v>0.8540809699069063</v>
      </c>
      <c r="BH72" s="24">
        <f t="shared" si="42"/>
        <v>0.62697504007327698</v>
      </c>
      <c r="BI72" s="24">
        <f t="shared" si="42"/>
        <v>0.94212218649517676</v>
      </c>
      <c r="BJ72" s="24">
        <f t="shared" si="42"/>
        <v>0.70612009237875273</v>
      </c>
      <c r="BK72" s="24">
        <f t="shared" si="42"/>
        <v>0.51291906897288064</v>
      </c>
      <c r="BL72" s="24">
        <f t="shared" si="46"/>
        <v>0.69933563891610806</v>
      </c>
      <c r="BM72" s="24">
        <f t="shared" si="46"/>
        <v>0.74561674030223601</v>
      </c>
      <c r="BN72" s="24">
        <f t="shared" si="46"/>
        <v>0.80071897495252742</v>
      </c>
      <c r="BO72" s="24">
        <f t="shared" si="46"/>
        <v>0.78586207481611225</v>
      </c>
      <c r="BP72" s="24" t="e">
        <f t="shared" si="46"/>
        <v>#DIV/0!</v>
      </c>
      <c r="BQ72" s="24">
        <f t="shared" si="46"/>
        <v>0.72063585935892061</v>
      </c>
      <c r="BR72" s="21"/>
      <c r="BS72" s="35">
        <f t="shared" si="56"/>
        <v>44743</v>
      </c>
      <c r="BT72" s="24">
        <f t="shared" si="41"/>
        <v>1.8589967556775642E-2</v>
      </c>
      <c r="BU72" s="24">
        <f t="shared" si="49"/>
        <v>2.0199650611430011E-3</v>
      </c>
      <c r="BV72" s="24">
        <f t="shared" si="50"/>
        <v>1.0450823558772158E-2</v>
      </c>
      <c r="BW72" s="24">
        <f t="shared" si="48"/>
        <v>2.5640004991265334E-3</v>
      </c>
      <c r="BX72" s="24">
        <f t="shared" si="48"/>
        <v>6.170701272772648E-3</v>
      </c>
      <c r="BY72" s="24">
        <f t="shared" si="48"/>
        <v>6.5878712253556329E-3</v>
      </c>
      <c r="BZ72" s="24">
        <f t="shared" si="48"/>
        <v>8.1965435487896064E-3</v>
      </c>
      <c r="CA72" s="24">
        <f t="shared" si="48"/>
        <v>1.30259545794859E-3</v>
      </c>
      <c r="CB72" s="24">
        <f t="shared" si="48"/>
        <v>9.4426753181931604E-3</v>
      </c>
      <c r="CC72" s="24">
        <f t="shared" si="48"/>
        <v>4.8818317943598609E-4</v>
      </c>
      <c r="CD72" s="24">
        <f t="shared" si="48"/>
        <v>6.9841527327177471E-3</v>
      </c>
      <c r="CE72" s="24">
        <f t="shared" si="48"/>
        <v>2.3765410531569773E-3</v>
      </c>
      <c r="CF72" s="24">
        <f t="shared" si="57"/>
        <v>7.5174020464187669E-2</v>
      </c>
    </row>
    <row r="73" spans="1:84" x14ac:dyDescent="0.25">
      <c r="A73" s="31">
        <f>+[1]PAM!A74</f>
        <v>44774</v>
      </c>
      <c r="B73" s="17">
        <f>+[1]PAM!B74</f>
        <v>921.4</v>
      </c>
      <c r="C73" s="17">
        <f>+[1]PAM!C74</f>
        <v>978.4</v>
      </c>
      <c r="D73" s="17">
        <f>+[1]PAM!D74</f>
        <v>720.2</v>
      </c>
      <c r="E73" s="17">
        <f>+[1]PAM!E74</f>
        <v>1062.2</v>
      </c>
      <c r="F73" s="17">
        <f>+[1]PAM!F74</f>
        <v>649.79999999999995</v>
      </c>
      <c r="G73" s="17">
        <f>+[1]PAM!G74</f>
        <v>914.1</v>
      </c>
      <c r="H73" s="17">
        <f>+[1]PAM!H74</f>
        <v>1042.0999999999999</v>
      </c>
      <c r="I73" s="17">
        <f>+[1]PAM!I74</f>
        <v>1040.7</v>
      </c>
      <c r="J73" s="17">
        <f>+[1]PAM!J74</f>
        <v>662.4</v>
      </c>
      <c r="K73" s="17">
        <f>+[1]PAM!K74</f>
        <v>851</v>
      </c>
      <c r="L73" s="17">
        <f>+[1]PAM!L74</f>
        <v>700</v>
      </c>
      <c r="M73" s="17">
        <f>+[1]PAM!M74</f>
        <v>917.2</v>
      </c>
      <c r="N73" s="17">
        <f>+[1]PAM!N74</f>
        <v>777.8</v>
      </c>
      <c r="O73" s="18">
        <f>+[1]PAM!R74</f>
        <v>1056.0999999999999</v>
      </c>
      <c r="P73" s="19">
        <f>+[1]PAM!S74</f>
        <v>945.8</v>
      </c>
      <c r="Q73" s="20">
        <f>+[1]PAM!T74</f>
        <v>750.7</v>
      </c>
      <c r="R73" s="18">
        <f t="shared" si="51"/>
        <v>921.37246999999991</v>
      </c>
      <c r="S73" s="19">
        <f t="shared" si="52"/>
        <v>939.29995606970283</v>
      </c>
      <c r="T73" s="19">
        <f t="shared" si="53"/>
        <v>931.27438616071424</v>
      </c>
      <c r="U73" s="19">
        <f t="shared" si="54"/>
        <v>935.38406633020907</v>
      </c>
      <c r="V73" s="19"/>
      <c r="W73" s="20">
        <f t="shared" si="55"/>
        <v>951.28477747144541</v>
      </c>
      <c r="X73" s="21"/>
      <c r="Y73" s="41">
        <f t="shared" si="47"/>
        <v>6.9281652547290129E-2</v>
      </c>
      <c r="Z73" s="24">
        <f t="shared" si="47"/>
        <v>7.3277753400614154E-2</v>
      </c>
      <c r="AA73" s="24">
        <f t="shared" si="47"/>
        <v>6.8229012162563052E-2</v>
      </c>
      <c r="AB73" s="24">
        <f t="shared" si="47"/>
        <v>0.10106768943713074</v>
      </c>
      <c r="AC73" s="24">
        <f t="shared" si="47"/>
        <v>4.9418604651162656E-2</v>
      </c>
      <c r="AD73" s="24">
        <f t="shared" si="47"/>
        <v>8.4084440227703894E-2</v>
      </c>
      <c r="AE73" s="24">
        <f t="shared" si="47"/>
        <v>5.3477557622320981E-2</v>
      </c>
      <c r="AF73" s="24">
        <f t="shared" si="47"/>
        <v>5.8913308913308926E-2</v>
      </c>
      <c r="AG73" s="24">
        <f t="shared" si="47"/>
        <v>3.8570084666039506E-2</v>
      </c>
      <c r="AH73" s="24">
        <f t="shared" si="47"/>
        <v>3.996089453745566E-2</v>
      </c>
      <c r="AI73" s="24">
        <f t="shared" si="47"/>
        <v>6.4962726304579332E-2</v>
      </c>
      <c r="AJ73" s="24">
        <f t="shared" si="47"/>
        <v>7.0994862213918708E-2</v>
      </c>
      <c r="AK73" s="24">
        <f t="shared" si="47"/>
        <v>9.4722026741731025E-2</v>
      </c>
      <c r="AL73" s="24">
        <f t="shared" si="47"/>
        <v>9.281870860927155E-2</v>
      </c>
      <c r="AM73" s="24">
        <f t="shared" si="47"/>
        <v>6.6892272983643419E-2</v>
      </c>
      <c r="AN73" s="24">
        <f t="shared" si="47"/>
        <v>5.9562455892731236E-2</v>
      </c>
      <c r="AO73" s="24">
        <f t="shared" si="45"/>
        <v>6.9270538531208015E-2</v>
      </c>
      <c r="AP73" s="24">
        <f t="shared" si="45"/>
        <v>7.5989979380244987E-2</v>
      </c>
      <c r="AQ73" s="24">
        <f t="shared" si="45"/>
        <v>7.8922525460818793E-2</v>
      </c>
      <c r="AR73" s="24">
        <f t="shared" si="39"/>
        <v>8.1214037389613969E-2</v>
      </c>
      <c r="AS73" s="24" t="e">
        <f t="shared" si="39"/>
        <v>#DIV/0!</v>
      </c>
      <c r="AT73" s="24">
        <f t="shared" si="39"/>
        <v>6.9107284821210868E-2</v>
      </c>
      <c r="AU73" s="21"/>
      <c r="AV73" s="24">
        <f t="shared" si="44"/>
        <v>0.77704918032786874</v>
      </c>
      <c r="AW73" s="24">
        <f t="shared" si="44"/>
        <v>0.79720793534166057</v>
      </c>
      <c r="AX73" s="24">
        <f t="shared" si="44"/>
        <v>0.70139381053626271</v>
      </c>
      <c r="AY73" s="24">
        <f t="shared" si="44"/>
        <v>1.0811128526645768</v>
      </c>
      <c r="AZ73" s="24">
        <f t="shared" si="44"/>
        <v>0.5253521126760563</v>
      </c>
      <c r="BA73" s="24">
        <f t="shared" si="44"/>
        <v>0.78570033209611267</v>
      </c>
      <c r="BB73" s="24">
        <f t="shared" si="44"/>
        <v>0.72191011235955038</v>
      </c>
      <c r="BC73" s="24">
        <f t="shared" si="44"/>
        <v>0.73594662218515428</v>
      </c>
      <c r="BD73" s="24">
        <f t="shared" si="42"/>
        <v>0.42145922746781106</v>
      </c>
      <c r="BE73" s="24">
        <f t="shared" si="42"/>
        <v>0.7026810724289716</v>
      </c>
      <c r="BF73" s="24">
        <f t="shared" si="42"/>
        <v>0.69902912621359214</v>
      </c>
      <c r="BG73" s="24">
        <f t="shared" si="42"/>
        <v>0.90606816292601833</v>
      </c>
      <c r="BH73" s="24">
        <f t="shared" si="42"/>
        <v>0.71965509617510492</v>
      </c>
      <c r="BI73" s="24">
        <f t="shared" si="42"/>
        <v>1.1253773395049307</v>
      </c>
      <c r="BJ73" s="24">
        <f t="shared" si="42"/>
        <v>0.76356516874883473</v>
      </c>
      <c r="BK73" s="24">
        <f t="shared" si="42"/>
        <v>0.60098101940712323</v>
      </c>
      <c r="BL73" s="24">
        <f t="shared" si="46"/>
        <v>0.77686856840997009</v>
      </c>
      <c r="BM73" s="24">
        <f t="shared" si="46"/>
        <v>0.83349449766948647</v>
      </c>
      <c r="BN73" s="24">
        <f t="shared" si="46"/>
        <v>0.87727849441887606</v>
      </c>
      <c r="BO73" s="24">
        <f t="shared" si="46"/>
        <v>0.86919488240395237</v>
      </c>
      <c r="BP73" s="24" t="e">
        <f t="shared" si="46"/>
        <v>#DIV/0!</v>
      </c>
      <c r="BQ73" s="24">
        <f t="shared" si="46"/>
        <v>0.78535221649451614</v>
      </c>
      <c r="BR73" s="21"/>
      <c r="BS73" s="35">
        <f t="shared" si="56"/>
        <v>44774</v>
      </c>
      <c r="BT73" s="24">
        <f t="shared" si="41"/>
        <v>2.2209817802019246E-2</v>
      </c>
      <c r="BU73" s="24">
        <f t="shared" si="49"/>
        <v>2.0285482186375766E-3</v>
      </c>
      <c r="BV73" s="24">
        <f t="shared" si="50"/>
        <v>1.1801380991064175E-2</v>
      </c>
      <c r="BW73" s="24">
        <f t="shared" si="48"/>
        <v>3.0788209353603247E-3</v>
      </c>
      <c r="BX73" s="24">
        <f t="shared" si="48"/>
        <v>5.2165022629685484E-3</v>
      </c>
      <c r="BY73" s="24">
        <f t="shared" si="48"/>
        <v>5.0094464430776248E-3</v>
      </c>
      <c r="BZ73" s="24">
        <f t="shared" si="48"/>
        <v>6.9947661599164537E-3</v>
      </c>
      <c r="CA73" s="24">
        <f t="shared" si="48"/>
        <v>8.1647905303469962E-4</v>
      </c>
      <c r="CB73" s="24">
        <f t="shared" si="48"/>
        <v>2.8043750725310467E-3</v>
      </c>
      <c r="CC73" s="24">
        <f t="shared" si="48"/>
        <v>7.9780666125101626E-4</v>
      </c>
      <c r="CD73" s="24">
        <f t="shared" si="48"/>
        <v>5.7152141116397883E-3</v>
      </c>
      <c r="CE73" s="24">
        <f t="shared" si="48"/>
        <v>2.7960311013113591E-3</v>
      </c>
      <c r="CF73" s="24">
        <f t="shared" si="57"/>
        <v>6.9269188812811855E-2</v>
      </c>
    </row>
    <row r="74" spans="1:84" x14ac:dyDescent="0.25">
      <c r="A74" s="31">
        <f>+[1]PAM!A75</f>
        <v>44805</v>
      </c>
      <c r="B74" s="17">
        <f>+[1]PAM!B75</f>
        <v>979.1</v>
      </c>
      <c r="C74" s="17">
        <f>+[1]PAM!C75</f>
        <v>1043.7</v>
      </c>
      <c r="D74" s="17">
        <f>+[1]PAM!D75</f>
        <v>782.7</v>
      </c>
      <c r="E74" s="17">
        <f>+[1]PAM!E75</f>
        <v>1168.8</v>
      </c>
      <c r="F74" s="17">
        <f>+[1]PAM!F75</f>
        <v>671.2</v>
      </c>
      <c r="G74" s="17">
        <f>+[1]PAM!G75</f>
        <v>969.2</v>
      </c>
      <c r="H74" s="17">
        <f>+[1]PAM!H75</f>
        <v>1086.4000000000001</v>
      </c>
      <c r="I74" s="17">
        <f>+[1]PAM!I75</f>
        <v>1096.4000000000001</v>
      </c>
      <c r="J74" s="17">
        <f>+[1]PAM!J75</f>
        <v>678.3</v>
      </c>
      <c r="K74" s="17">
        <f>+[1]PAM!K75</f>
        <v>900.6</v>
      </c>
      <c r="L74" s="17">
        <f>+[1]PAM!L75</f>
        <v>730.8</v>
      </c>
      <c r="M74" s="17">
        <f>+[1]PAM!M75</f>
        <v>970</v>
      </c>
      <c r="N74" s="17">
        <f>+[1]PAM!N75</f>
        <v>829.8</v>
      </c>
      <c r="O74" s="18">
        <f>+[1]PAM!R75</f>
        <v>1180.0999999999999</v>
      </c>
      <c r="P74" s="19">
        <f>+[1]PAM!S75</f>
        <v>998.6</v>
      </c>
      <c r="Q74" s="20">
        <f>+[1]PAM!T75</f>
        <v>785.2</v>
      </c>
      <c r="R74" s="18">
        <f t="shared" si="51"/>
        <v>979.09073000000001</v>
      </c>
      <c r="S74" s="19">
        <f t="shared" si="52"/>
        <v>1005.9261238834385</v>
      </c>
      <c r="T74" s="19">
        <f t="shared" si="53"/>
        <v>999.39815848214289</v>
      </c>
      <c r="U74" s="19">
        <f t="shared" si="54"/>
        <v>1007.9823359769285</v>
      </c>
      <c r="V74" s="19"/>
      <c r="W74" s="20">
        <f t="shared" si="55"/>
        <v>1011.3529736116579</v>
      </c>
      <c r="X74" s="21"/>
      <c r="Y74" s="41">
        <f t="shared" si="47"/>
        <v>6.2622096809203498E-2</v>
      </c>
      <c r="Z74" s="24">
        <f t="shared" si="47"/>
        <v>6.6741618969746508E-2</v>
      </c>
      <c r="AA74" s="24">
        <f t="shared" si="47"/>
        <v>8.6781449597334026E-2</v>
      </c>
      <c r="AB74" s="24">
        <f t="shared" si="47"/>
        <v>0.10035774807004327</v>
      </c>
      <c r="AC74" s="24">
        <f t="shared" si="47"/>
        <v>3.2933210218528908E-2</v>
      </c>
      <c r="AD74" s="24">
        <f t="shared" si="47"/>
        <v>6.0277868942128832E-2</v>
      </c>
      <c r="AE74" s="24">
        <f t="shared" si="47"/>
        <v>4.251031570866548E-2</v>
      </c>
      <c r="AF74" s="24">
        <f t="shared" si="47"/>
        <v>5.3521668108004183E-2</v>
      </c>
      <c r="AG74" s="24">
        <f t="shared" si="47"/>
        <v>2.4003623188405765E-2</v>
      </c>
      <c r="AH74" s="24">
        <f t="shared" si="47"/>
        <v>5.8284371327849582E-2</v>
      </c>
      <c r="AI74" s="24">
        <f t="shared" si="47"/>
        <v>4.4000000000000039E-2</v>
      </c>
      <c r="AJ74" s="24">
        <f t="shared" si="47"/>
        <v>5.7566506759703318E-2</v>
      </c>
      <c r="AK74" s="24">
        <f t="shared" si="47"/>
        <v>6.6855232707636825E-2</v>
      </c>
      <c r="AL74" s="24">
        <f t="shared" si="47"/>
        <v>0.11741312375722002</v>
      </c>
      <c r="AM74" s="24">
        <f t="shared" si="47"/>
        <v>5.5825755973778923E-2</v>
      </c>
      <c r="AN74" s="24">
        <f t="shared" si="47"/>
        <v>4.5957106700412975E-2</v>
      </c>
      <c r="AO74" s="24">
        <f t="shared" si="45"/>
        <v>6.2643786176941108E-2</v>
      </c>
      <c r="AP74" s="24">
        <f t="shared" si="45"/>
        <v>7.0931726743093337E-2</v>
      </c>
      <c r="AQ74" s="24">
        <f t="shared" si="45"/>
        <v>7.3151128532887855E-2</v>
      </c>
      <c r="AR74" s="24">
        <f t="shared" si="39"/>
        <v>7.7613327252348929E-2</v>
      </c>
      <c r="AS74" s="24" t="e">
        <f t="shared" si="39"/>
        <v>#DIV/0!</v>
      </c>
      <c r="AT74" s="24">
        <f t="shared" si="39"/>
        <v>6.3144283985996585E-2</v>
      </c>
      <c r="AU74" s="21"/>
      <c r="AV74" s="24">
        <f t="shared" si="44"/>
        <v>0.82599776202909347</v>
      </c>
      <c r="AW74" s="24">
        <f t="shared" si="44"/>
        <v>0.86641630901287536</v>
      </c>
      <c r="AX74" s="24">
        <f t="shared" si="44"/>
        <v>0.75022361359570677</v>
      </c>
      <c r="AY74" s="24">
        <f t="shared" si="44"/>
        <v>1.1716833890746932</v>
      </c>
      <c r="AZ74" s="24">
        <f t="shared" si="44"/>
        <v>0.53839101535640621</v>
      </c>
      <c r="BA74" s="24">
        <f t="shared" si="44"/>
        <v>0.83491101855357819</v>
      </c>
      <c r="BB74" s="24">
        <f t="shared" si="44"/>
        <v>0.72198446663496618</v>
      </c>
      <c r="BC74" s="24">
        <f t="shared" si="44"/>
        <v>0.77987012987013005</v>
      </c>
      <c r="BD74" s="24">
        <f t="shared" si="42"/>
        <v>0.43161671591388751</v>
      </c>
      <c r="BE74" s="24">
        <f t="shared" si="42"/>
        <v>0.72627947096032197</v>
      </c>
      <c r="BF74" s="24">
        <f t="shared" si="42"/>
        <v>0.72439830108541758</v>
      </c>
      <c r="BG74" s="24">
        <f t="shared" si="42"/>
        <v>0.93922431027588971</v>
      </c>
      <c r="BH74" s="24">
        <f t="shared" si="42"/>
        <v>0.79804983748645708</v>
      </c>
      <c r="BI74" s="24">
        <f t="shared" si="42"/>
        <v>1.2516695287158934</v>
      </c>
      <c r="BJ74" s="24">
        <f t="shared" si="42"/>
        <v>0.80382947976878616</v>
      </c>
      <c r="BK74" s="24">
        <f t="shared" si="42"/>
        <v>0.62904564315352696</v>
      </c>
      <c r="BL74" s="24">
        <f t="shared" si="46"/>
        <v>0.8258913244407422</v>
      </c>
      <c r="BM74" s="24">
        <f t="shared" si="46"/>
        <v>0.89545446781944382</v>
      </c>
      <c r="BN74" s="24">
        <f t="shared" si="46"/>
        <v>0.93389775171562661</v>
      </c>
      <c r="BO74" s="24">
        <f t="shared" si="46"/>
        <v>0.93240628187901242</v>
      </c>
      <c r="BP74" s="24" t="e">
        <f t="shared" si="46"/>
        <v>#DIV/0!</v>
      </c>
      <c r="BQ74" s="24">
        <f t="shared" si="46"/>
        <v>0.82972788391210872</v>
      </c>
      <c r="BR74" s="21"/>
      <c r="BS74" s="35">
        <f t="shared" si="56"/>
        <v>44805</v>
      </c>
      <c r="BT74" s="24">
        <f t="shared" si="41"/>
        <v>2.030437377903193E-2</v>
      </c>
      <c r="BU74" s="24">
        <f t="shared" si="49"/>
        <v>2.5775993054048189E-3</v>
      </c>
      <c r="BV74" s="24">
        <f t="shared" si="50"/>
        <v>1.2066833080095497E-2</v>
      </c>
      <c r="BW74" s="24">
        <f t="shared" si="48"/>
        <v>2.0136531365313737E-3</v>
      </c>
      <c r="BX74" s="24">
        <f t="shared" si="48"/>
        <v>3.7913392663338412E-3</v>
      </c>
      <c r="BY74" s="24">
        <f t="shared" si="48"/>
        <v>3.9232472324723412E-3</v>
      </c>
      <c r="BZ74" s="24">
        <f t="shared" si="48"/>
        <v>6.292999782939011E-3</v>
      </c>
      <c r="CA74" s="24">
        <f t="shared" si="48"/>
        <v>4.9353158237464662E-4</v>
      </c>
      <c r="CB74" s="24">
        <f t="shared" si="48"/>
        <v>3.9781202517907548E-3</v>
      </c>
      <c r="CC74" s="24">
        <f t="shared" si="48"/>
        <v>5.3818102886911141E-4</v>
      </c>
      <c r="CD74" s="24">
        <f t="shared" si="48"/>
        <v>4.641632298675924E-3</v>
      </c>
      <c r="CE74" s="24">
        <f t="shared" si="48"/>
        <v>2.0204037334490992E-3</v>
      </c>
      <c r="CF74" s="24">
        <f t="shared" si="57"/>
        <v>6.2641914477968366E-2</v>
      </c>
    </row>
    <row r="75" spans="1:84" x14ac:dyDescent="0.25">
      <c r="A75" s="31">
        <f>+[1]PAM!A76</f>
        <v>44835</v>
      </c>
      <c r="B75" s="17">
        <f>+[1]PAM!B76</f>
        <v>1039.2</v>
      </c>
      <c r="C75" s="17">
        <f>+[1]PAM!C76</f>
        <v>1101.8</v>
      </c>
      <c r="D75" s="17">
        <f>+[1]PAM!D76</f>
        <v>828.5</v>
      </c>
      <c r="E75" s="17">
        <f>+[1]PAM!E76</f>
        <v>1249.3</v>
      </c>
      <c r="F75" s="17">
        <f>+[1]PAM!F76</f>
        <v>716.3</v>
      </c>
      <c r="G75" s="17">
        <f>+[1]PAM!G76</f>
        <v>1022.4</v>
      </c>
      <c r="H75" s="17">
        <f>+[1]PAM!H76</f>
        <v>1165.5999999999999</v>
      </c>
      <c r="I75" s="17">
        <f>+[1]PAM!I76</f>
        <v>1149.3</v>
      </c>
      <c r="J75" s="17">
        <f>+[1]PAM!J76</f>
        <v>752.6</v>
      </c>
      <c r="K75" s="17">
        <f>+[1]PAM!K76</f>
        <v>954.5</v>
      </c>
      <c r="L75" s="17">
        <f>+[1]PAM!L76</f>
        <v>771.1</v>
      </c>
      <c r="M75" s="17">
        <f>+[1]PAM!M76</f>
        <v>1039.7</v>
      </c>
      <c r="N75" s="17">
        <f>+[1]PAM!N76</f>
        <v>876.7</v>
      </c>
      <c r="O75" s="18">
        <f>+[1]PAM!R76</f>
        <v>1283.4000000000001</v>
      </c>
      <c r="P75" s="19">
        <f>+[1]PAM!S76</f>
        <v>1052.7</v>
      </c>
      <c r="Q75" s="20">
        <f>+[1]PAM!T76</f>
        <v>839.6</v>
      </c>
      <c r="R75" s="18">
        <f t="shared" si="51"/>
        <v>1039.20733</v>
      </c>
      <c r="S75" s="19">
        <f t="shared" si="52"/>
        <v>1066.6422023722362</v>
      </c>
      <c r="T75" s="19">
        <f t="shared" si="53"/>
        <v>1063.7869977678572</v>
      </c>
      <c r="U75" s="19">
        <f t="shared" si="54"/>
        <v>1070.8203316510453</v>
      </c>
      <c r="V75" s="19"/>
      <c r="W75" s="20">
        <f t="shared" si="55"/>
        <v>1074.7139031114609</v>
      </c>
      <c r="X75" s="21"/>
      <c r="Y75" s="41">
        <f t="shared" si="47"/>
        <v>6.1382902665713335E-2</v>
      </c>
      <c r="Z75" s="24">
        <f t="shared" si="47"/>
        <v>5.5667337357478086E-2</v>
      </c>
      <c r="AA75" s="24">
        <f t="shared" si="47"/>
        <v>5.8515395426089079E-2</v>
      </c>
      <c r="AB75" s="24">
        <f t="shared" si="47"/>
        <v>6.8874058863791943E-2</v>
      </c>
      <c r="AC75" s="24">
        <f t="shared" si="47"/>
        <v>6.7193087008343033E-2</v>
      </c>
      <c r="AD75" s="24">
        <f t="shared" si="47"/>
        <v>5.4890631448617277E-2</v>
      </c>
      <c r="AE75" s="24">
        <f t="shared" si="47"/>
        <v>7.2901325478644807E-2</v>
      </c>
      <c r="AF75" s="24">
        <f t="shared" si="47"/>
        <v>4.8248814301349752E-2</v>
      </c>
      <c r="AG75" s="24">
        <f t="shared" si="47"/>
        <v>0.10953855226301057</v>
      </c>
      <c r="AH75" s="24">
        <f t="shared" si="47"/>
        <v>5.9848989562513832E-2</v>
      </c>
      <c r="AI75" s="24">
        <f t="shared" si="47"/>
        <v>5.5145046524357033E-2</v>
      </c>
      <c r="AJ75" s="24">
        <f t="shared" si="47"/>
        <v>7.1855670103092795E-2</v>
      </c>
      <c r="AK75" s="24">
        <f t="shared" si="47"/>
        <v>5.6519643287539223E-2</v>
      </c>
      <c r="AL75" s="24">
        <f t="shared" si="47"/>
        <v>8.7534954664859166E-2</v>
      </c>
      <c r="AM75" s="24">
        <f t="shared" si="47"/>
        <v>5.4175846184658649E-2</v>
      </c>
      <c r="AN75" s="24">
        <f t="shared" si="47"/>
        <v>6.9281711665817536E-2</v>
      </c>
      <c r="AO75" s="24">
        <f t="shared" si="45"/>
        <v>6.1400438343441222E-2</v>
      </c>
      <c r="AP75" s="24">
        <f t="shared" si="45"/>
        <v>6.0358387208793829E-2</v>
      </c>
      <c r="AQ75" s="24">
        <f t="shared" si="45"/>
        <v>6.442761449901635E-2</v>
      </c>
      <c r="AR75" s="24">
        <f t="shared" si="39"/>
        <v>6.2340373864999021E-2</v>
      </c>
      <c r="AS75" s="24" t="e">
        <f t="shared" si="39"/>
        <v>#DIV/0!</v>
      </c>
      <c r="AT75" s="24">
        <f t="shared" si="39"/>
        <v>6.2649669455693502E-2</v>
      </c>
      <c r="AU75" s="21"/>
      <c r="AV75" s="24">
        <f t="shared" si="44"/>
        <v>0.8744588744588746</v>
      </c>
      <c r="AW75" s="24">
        <f t="shared" si="44"/>
        <v>0.90491009681881041</v>
      </c>
      <c r="AX75" s="24">
        <f t="shared" si="44"/>
        <v>0.79991310015207473</v>
      </c>
      <c r="AY75" s="24">
        <f t="shared" si="44"/>
        <v>1.2182173295454541</v>
      </c>
      <c r="AZ75" s="24">
        <f t="shared" si="44"/>
        <v>0.61002472465722635</v>
      </c>
      <c r="BA75" s="24">
        <f t="shared" si="44"/>
        <v>0.88530333763599489</v>
      </c>
      <c r="BB75" s="24">
        <f t="shared" si="44"/>
        <v>0.77196716327151105</v>
      </c>
      <c r="BC75" s="24">
        <f t="shared" si="44"/>
        <v>0.81249014351048721</v>
      </c>
      <c r="BD75" s="24">
        <f t="shared" si="42"/>
        <v>0.56530782029950077</v>
      </c>
      <c r="BE75" s="24">
        <f t="shared" si="42"/>
        <v>0.77251624883936865</v>
      </c>
      <c r="BF75" s="24">
        <f t="shared" si="42"/>
        <v>0.78330249768732663</v>
      </c>
      <c r="BG75" s="24">
        <f t="shared" si="42"/>
        <v>0.98795411089866159</v>
      </c>
      <c r="BH75" s="24">
        <f t="shared" si="42"/>
        <v>0.84646166807076662</v>
      </c>
      <c r="BI75" s="24">
        <f t="shared" si="42"/>
        <v>1.2803837953091688</v>
      </c>
      <c r="BJ75" s="24">
        <f t="shared" si="42"/>
        <v>0.84425367904695192</v>
      </c>
      <c r="BK75" s="24">
        <f t="shared" si="42"/>
        <v>0.70963143962533093</v>
      </c>
      <c r="BL75" s="24">
        <f t="shared" si="46"/>
        <v>0.87428882540183106</v>
      </c>
      <c r="BM75" s="24">
        <f t="shared" si="46"/>
        <v>0.9399301544143579</v>
      </c>
      <c r="BN75" s="24">
        <f t="shared" si="46"/>
        <v>0.98284851583556154</v>
      </c>
      <c r="BO75" s="24">
        <f t="shared" si="46"/>
        <v>0.98140579123441762</v>
      </c>
      <c r="BP75" s="24" t="e">
        <f t="shared" si="46"/>
        <v>#DIV/0!</v>
      </c>
      <c r="BQ75" s="24">
        <f t="shared" si="46"/>
        <v>0.87981677029994021</v>
      </c>
      <c r="BR75" s="21"/>
      <c r="BS75" s="35">
        <f t="shared" si="56"/>
        <v>44835</v>
      </c>
      <c r="BT75" s="24">
        <f t="shared" ref="BT75:BT108" si="58">(C75-C74)/$B74*C$3</f>
        <v>1.7000970278827465E-2</v>
      </c>
      <c r="BU75" s="24">
        <f t="shared" si="49"/>
        <v>1.7775508119701748E-3</v>
      </c>
      <c r="BV75" s="24">
        <f t="shared" si="50"/>
        <v>8.5753753447043203E-3</v>
      </c>
      <c r="BW75" s="24">
        <f t="shared" si="48"/>
        <v>3.9936370135838957E-3</v>
      </c>
      <c r="BX75" s="24">
        <f t="shared" si="48"/>
        <v>3.4448779491369581E-3</v>
      </c>
      <c r="BY75" s="24">
        <f t="shared" si="48"/>
        <v>6.6006740884485609E-3</v>
      </c>
      <c r="BZ75" s="24">
        <f t="shared" si="48"/>
        <v>5.624440812991508E-3</v>
      </c>
      <c r="CA75" s="24">
        <f t="shared" si="48"/>
        <v>2.170340108262692E-3</v>
      </c>
      <c r="CB75" s="24">
        <f t="shared" si="48"/>
        <v>4.0682361352262263E-3</v>
      </c>
      <c r="CC75" s="24">
        <f t="shared" si="48"/>
        <v>6.6268001225615477E-4</v>
      </c>
      <c r="CD75" s="24">
        <f t="shared" si="48"/>
        <v>5.7662138698805062E-3</v>
      </c>
      <c r="CE75" s="24">
        <f t="shared" si="48"/>
        <v>1.7148605862526841E-3</v>
      </c>
      <c r="CF75" s="24">
        <f t="shared" si="57"/>
        <v>6.1399857011541145E-2</v>
      </c>
    </row>
    <row r="76" spans="1:84" x14ac:dyDescent="0.25">
      <c r="A76" s="31">
        <f>+[1]PAM!A77</f>
        <v>44866</v>
      </c>
      <c r="B76" s="17">
        <f>+[1]PAM!B77</f>
        <v>1090.5</v>
      </c>
      <c r="C76" s="17">
        <f>+[1]PAM!C77</f>
        <v>1144.7</v>
      </c>
      <c r="D76" s="17">
        <f>+[1]PAM!D77</f>
        <v>887.2</v>
      </c>
      <c r="E76" s="17">
        <f>+[1]PAM!E77</f>
        <v>1310.8</v>
      </c>
      <c r="F76" s="17">
        <f>+[1]PAM!F77</f>
        <v>771.3</v>
      </c>
      <c r="G76" s="17">
        <f>+[1]PAM!G77</f>
        <v>1078.2</v>
      </c>
      <c r="H76" s="17">
        <f>+[1]PAM!H77</f>
        <v>1218.5999999999999</v>
      </c>
      <c r="I76" s="17">
        <f>+[1]PAM!I77</f>
        <v>1209.5</v>
      </c>
      <c r="J76" s="17">
        <f>+[1]PAM!J77</f>
        <v>809.8</v>
      </c>
      <c r="K76" s="17">
        <f>+[1]PAM!K77</f>
        <v>987.3</v>
      </c>
      <c r="L76" s="17">
        <f>+[1]PAM!L77</f>
        <v>809.3</v>
      </c>
      <c r="M76" s="17">
        <f>+[1]PAM!M77</f>
        <v>1101.4000000000001</v>
      </c>
      <c r="N76" s="17">
        <f>+[1]PAM!N77</f>
        <v>926.5</v>
      </c>
      <c r="O76" s="18">
        <f>+[1]PAM!R77</f>
        <v>1342.2</v>
      </c>
      <c r="P76" s="19">
        <f>+[1]PAM!S77</f>
        <v>1102.7</v>
      </c>
      <c r="Q76" s="20">
        <f>+[1]PAM!T77</f>
        <v>891.1</v>
      </c>
      <c r="R76" s="18">
        <f t="shared" si="51"/>
        <v>1090.49647</v>
      </c>
      <c r="S76" s="19">
        <f t="shared" si="52"/>
        <v>1115.9584712256553</v>
      </c>
      <c r="T76" s="19">
        <f t="shared" si="53"/>
        <v>1117.2374162946428</v>
      </c>
      <c r="U76" s="19">
        <f t="shared" si="54"/>
        <v>1121.8618961788034</v>
      </c>
      <c r="V76" s="19"/>
      <c r="W76" s="20">
        <f t="shared" si="55"/>
        <v>1127.887376920047</v>
      </c>
      <c r="X76" s="21"/>
      <c r="Y76" s="41">
        <f t="shared" si="47"/>
        <v>4.9364896073903042E-2</v>
      </c>
      <c r="Z76" s="24">
        <f t="shared" si="47"/>
        <v>3.8936286077328131E-2</v>
      </c>
      <c r="AA76" s="24">
        <f t="shared" si="47"/>
        <v>7.0850935425467831E-2</v>
      </c>
      <c r="AB76" s="24">
        <f t="shared" si="47"/>
        <v>4.922756743776513E-2</v>
      </c>
      <c r="AC76" s="24">
        <f t="shared" si="47"/>
        <v>7.6783470612871607E-2</v>
      </c>
      <c r="AD76" s="24">
        <f t="shared" si="47"/>
        <v>5.4577464788732488E-2</v>
      </c>
      <c r="AE76" s="24">
        <f t="shared" si="47"/>
        <v>4.5470144131777523E-2</v>
      </c>
      <c r="AF76" s="24">
        <f t="shared" si="47"/>
        <v>5.237970938832337E-2</v>
      </c>
      <c r="AG76" s="24">
        <f t="shared" si="47"/>
        <v>7.6003188944990585E-2</v>
      </c>
      <c r="AH76" s="24">
        <f t="shared" si="47"/>
        <v>3.4363541121005703E-2</v>
      </c>
      <c r="AI76" s="24">
        <f t="shared" si="47"/>
        <v>4.9539618726494483E-2</v>
      </c>
      <c r="AJ76" s="24">
        <f t="shared" si="47"/>
        <v>5.9344041550447368E-2</v>
      </c>
      <c r="AK76" s="24">
        <f t="shared" si="47"/>
        <v>5.6803923805178513E-2</v>
      </c>
      <c r="AL76" s="24">
        <f t="shared" si="47"/>
        <v>4.5815801776531107E-2</v>
      </c>
      <c r="AM76" s="24">
        <f t="shared" si="47"/>
        <v>4.7496912700674354E-2</v>
      </c>
      <c r="AN76" s="24">
        <f t="shared" si="47"/>
        <v>6.1338732729871337E-2</v>
      </c>
      <c r="AO76" s="24">
        <f t="shared" si="45"/>
        <v>4.9354097608222292E-2</v>
      </c>
      <c r="AP76" s="24">
        <f t="shared" si="45"/>
        <v>4.6235062464000221E-2</v>
      </c>
      <c r="AQ76" s="24">
        <f t="shared" si="45"/>
        <v>5.0245414391171028E-2</v>
      </c>
      <c r="AR76" s="24">
        <f t="shared" si="39"/>
        <v>4.7665853009215331E-2</v>
      </c>
      <c r="AS76" s="24" t="e">
        <f t="shared" si="39"/>
        <v>#DIV/0!</v>
      </c>
      <c r="AT76" s="24">
        <f t="shared" si="39"/>
        <v>4.9476864172540047E-2</v>
      </c>
      <c r="AU76" s="21"/>
      <c r="AV76" s="24">
        <f t="shared" si="44"/>
        <v>0.91315789473684217</v>
      </c>
      <c r="AW76" s="24">
        <f t="shared" si="44"/>
        <v>0.93394154417976027</v>
      </c>
      <c r="AX76" s="24">
        <f t="shared" si="44"/>
        <v>0.90713671539122975</v>
      </c>
      <c r="AY76" s="24">
        <f t="shared" si="44"/>
        <v>1.2026550159637033</v>
      </c>
      <c r="AZ76" s="24">
        <f t="shared" si="44"/>
        <v>0.68811556139198937</v>
      </c>
      <c r="BA76" s="24">
        <f t="shared" si="44"/>
        <v>0.93711821775062876</v>
      </c>
      <c r="BB76" s="24">
        <f t="shared" si="44"/>
        <v>0.80801186943620174</v>
      </c>
      <c r="BC76" s="24">
        <f t="shared" si="44"/>
        <v>0.86392356295268913</v>
      </c>
      <c r="BD76" s="24">
        <f t="shared" si="42"/>
        <v>0.64962314116928099</v>
      </c>
      <c r="BE76" s="24">
        <f t="shared" si="42"/>
        <v>0.79868828566223349</v>
      </c>
      <c r="BF76" s="24">
        <f t="shared" si="42"/>
        <v>0.8414106939704209</v>
      </c>
      <c r="BG76" s="24">
        <f t="shared" si="42"/>
        <v>1.0164774807762726</v>
      </c>
      <c r="BH76" s="24">
        <f t="shared" si="42"/>
        <v>0.91465178755941312</v>
      </c>
      <c r="BI76" s="24">
        <f t="shared" si="42"/>
        <v>1.3306129536377846</v>
      </c>
      <c r="BJ76" s="24">
        <f t="shared" si="42"/>
        <v>0.870568278201866</v>
      </c>
      <c r="BK76" s="24">
        <f t="shared" si="42"/>
        <v>0.79259706296519816</v>
      </c>
      <c r="BL76" s="24">
        <f t="shared" si="46"/>
        <v>0.91307900475220549</v>
      </c>
      <c r="BM76" s="24">
        <f t="shared" si="46"/>
        <v>0.97052400445411036</v>
      </c>
      <c r="BN76" s="24">
        <f t="shared" si="46"/>
        <v>1.0072390217101979</v>
      </c>
      <c r="BO76" s="24">
        <f t="shared" si="46"/>
        <v>1.0046062119995085</v>
      </c>
      <c r="BP76" s="24" t="e">
        <f t="shared" si="46"/>
        <v>#DIV/0!</v>
      </c>
      <c r="BQ76" s="24">
        <f t="shared" si="46"/>
        <v>0.91610380915574097</v>
      </c>
      <c r="BR76" s="21"/>
      <c r="BS76" s="35">
        <f t="shared" si="56"/>
        <v>44866</v>
      </c>
      <c r="BT76" s="24">
        <f t="shared" si="58"/>
        <v>1.1827222863741363E-2</v>
      </c>
      <c r="BU76" s="24">
        <f t="shared" si="49"/>
        <v>2.1464588144726729E-3</v>
      </c>
      <c r="BV76" s="24">
        <f t="shared" si="50"/>
        <v>6.1724884526558896E-3</v>
      </c>
      <c r="BW76" s="24">
        <f t="shared" si="48"/>
        <v>4.5886258660508081E-3</v>
      </c>
      <c r="BX76" s="24">
        <f t="shared" si="48"/>
        <v>3.4042725173210201E-3</v>
      </c>
      <c r="BY76" s="24">
        <f t="shared" si="48"/>
        <v>4.1616628175519636E-3</v>
      </c>
      <c r="BZ76" s="24">
        <f t="shared" si="48"/>
        <v>6.0304272517321062E-3</v>
      </c>
      <c r="CA76" s="24">
        <f t="shared" si="48"/>
        <v>1.5742109314857563E-3</v>
      </c>
      <c r="CB76" s="24">
        <f t="shared" si="48"/>
        <v>2.3324865280985336E-3</v>
      </c>
      <c r="CC76" s="24">
        <f t="shared" si="48"/>
        <v>5.9182063125481031E-4</v>
      </c>
      <c r="CD76" s="24">
        <f t="shared" si="48"/>
        <v>4.8091801385681332E-3</v>
      </c>
      <c r="CE76" s="24">
        <f t="shared" si="48"/>
        <v>1.7155889145496518E-3</v>
      </c>
      <c r="CF76" s="24">
        <f t="shared" si="57"/>
        <v>4.935444572748271E-2</v>
      </c>
    </row>
    <row r="77" spans="1:84" x14ac:dyDescent="0.25">
      <c r="A77" s="31">
        <f>+[1]PAM!A78</f>
        <v>44896</v>
      </c>
      <c r="B77" s="17">
        <f>+[1]PAM!B78</f>
        <v>1145.9000000000001</v>
      </c>
      <c r="C77" s="17">
        <f>+[1]PAM!C78</f>
        <v>1196.5</v>
      </c>
      <c r="D77" s="17">
        <f>+[1]PAM!D78</f>
        <v>953.7</v>
      </c>
      <c r="E77" s="17">
        <f>+[1]PAM!E78</f>
        <v>1361</v>
      </c>
      <c r="F77" s="17">
        <f>+[1]PAM!F78</f>
        <v>805.4</v>
      </c>
      <c r="G77" s="17">
        <f>+[1]PAM!G78</f>
        <v>1137.8</v>
      </c>
      <c r="H77" s="17">
        <f>+[1]PAM!H78</f>
        <v>1291.4000000000001</v>
      </c>
      <c r="I77" s="17">
        <f>+[1]PAM!I78</f>
        <v>1283.7</v>
      </c>
      <c r="J77" s="17">
        <f>+[1]PAM!J78</f>
        <v>838.2</v>
      </c>
      <c r="K77" s="17">
        <f>+[1]PAM!K78</f>
        <v>1033.3</v>
      </c>
      <c r="L77" s="17">
        <f>+[1]PAM!L78</f>
        <v>832.9</v>
      </c>
      <c r="M77" s="17">
        <f>+[1]PAM!M78</f>
        <v>1175.0999999999999</v>
      </c>
      <c r="N77" s="17">
        <f>+[1]PAM!N78</f>
        <v>977.3</v>
      </c>
      <c r="O77" s="18">
        <f>+[1]PAM!R78</f>
        <v>1395.6</v>
      </c>
      <c r="P77" s="19">
        <f>+[1]PAM!S78</f>
        <v>1159</v>
      </c>
      <c r="Q77" s="20">
        <f>+[1]PAM!T78</f>
        <v>944.1</v>
      </c>
      <c r="R77" s="18">
        <f t="shared" si="51"/>
        <v>1145.8797799999998</v>
      </c>
      <c r="S77" s="19">
        <f t="shared" si="52"/>
        <v>1170.9737589691026</v>
      </c>
      <c r="T77" s="19">
        <f t="shared" si="53"/>
        <v>1173.6052734375</v>
      </c>
      <c r="U77" s="19">
        <f t="shared" si="54"/>
        <v>1173.1688175919251</v>
      </c>
      <c r="V77" s="19"/>
      <c r="W77" s="20">
        <f t="shared" si="55"/>
        <v>1185.1726073257187</v>
      </c>
      <c r="X77" s="21"/>
      <c r="Y77" s="41">
        <f t="shared" si="47"/>
        <v>5.0802384227418784E-2</v>
      </c>
      <c r="Z77" s="24">
        <f t="shared" si="47"/>
        <v>4.5252031099851431E-2</v>
      </c>
      <c r="AA77" s="24">
        <f t="shared" si="47"/>
        <v>7.4954914337240774E-2</v>
      </c>
      <c r="AB77" s="24">
        <f t="shared" si="47"/>
        <v>3.8297223069881037E-2</v>
      </c>
      <c r="AC77" s="24">
        <f t="shared" si="47"/>
        <v>4.4211072215739611E-2</v>
      </c>
      <c r="AD77" s="24">
        <f t="shared" si="47"/>
        <v>5.5277314041921599E-2</v>
      </c>
      <c r="AE77" s="24">
        <f t="shared" si="47"/>
        <v>5.9740686033152857E-2</v>
      </c>
      <c r="AF77" s="24">
        <f t="shared" si="47"/>
        <v>6.1347664324100881E-2</v>
      </c>
      <c r="AG77" s="24">
        <f t="shared" si="47"/>
        <v>3.5070387750061771E-2</v>
      </c>
      <c r="AH77" s="24">
        <f t="shared" si="47"/>
        <v>4.659171477767643E-2</v>
      </c>
      <c r="AI77" s="24">
        <f t="shared" si="47"/>
        <v>2.9161003336216407E-2</v>
      </c>
      <c r="AJ77" s="24">
        <f t="shared" si="47"/>
        <v>6.69148356637006E-2</v>
      </c>
      <c r="AK77" s="24">
        <f t="shared" si="47"/>
        <v>5.4830005396653947E-2</v>
      </c>
      <c r="AL77" s="24">
        <f t="shared" si="47"/>
        <v>3.9785426911041366E-2</v>
      </c>
      <c r="AM77" s="24">
        <f t="shared" si="47"/>
        <v>5.1056497687494318E-2</v>
      </c>
      <c r="AN77" s="24">
        <f t="shared" si="47"/>
        <v>5.9477050836045375E-2</v>
      </c>
      <c r="AO77" s="24">
        <f t="shared" si="45"/>
        <v>5.0787243722118403E-2</v>
      </c>
      <c r="AP77" s="24">
        <f t="shared" si="45"/>
        <v>4.9298687327516744E-2</v>
      </c>
      <c r="AQ77" s="24">
        <f t="shared" si="45"/>
        <v>5.0452890603863931E-2</v>
      </c>
      <c r="AR77" s="24">
        <f t="shared" si="39"/>
        <v>4.5733723186320185E-2</v>
      </c>
      <c r="AS77" s="24" t="e">
        <f t="shared" si="39"/>
        <v>#DIV/0!</v>
      </c>
      <c r="AT77" s="24">
        <f t="shared" si="39"/>
        <v>5.0789849747323146E-2</v>
      </c>
      <c r="AU77" s="21"/>
      <c r="AV77" s="24">
        <f t="shared" si="44"/>
        <v>0.94187425860023732</v>
      </c>
      <c r="AW77" s="24">
        <f t="shared" si="44"/>
        <v>0.93326870253675875</v>
      </c>
      <c r="AX77" s="24">
        <f t="shared" si="44"/>
        <v>0.94038657171922702</v>
      </c>
      <c r="AY77" s="24">
        <f t="shared" si="44"/>
        <v>1.2051198963058973</v>
      </c>
      <c r="AZ77" s="24">
        <f t="shared" si="44"/>
        <v>0.72981099656357373</v>
      </c>
      <c r="BA77" s="24">
        <f t="shared" si="44"/>
        <v>0.9780945757997217</v>
      </c>
      <c r="BB77" s="24">
        <f t="shared" si="44"/>
        <v>0.90753323485967519</v>
      </c>
      <c r="BC77" s="24">
        <f t="shared" si="44"/>
        <v>0.90969949419815532</v>
      </c>
      <c r="BD77" s="24">
        <f t="shared" si="42"/>
        <v>0.67338790177680186</v>
      </c>
      <c r="BE77" s="24">
        <f t="shared" si="42"/>
        <v>0.8179099225897255</v>
      </c>
      <c r="BF77" s="24">
        <f t="shared" si="42"/>
        <v>0.88652321630804076</v>
      </c>
      <c r="BG77" s="24">
        <f t="shared" si="42"/>
        <v>1.0561679790026246</v>
      </c>
      <c r="BH77" s="24">
        <f t="shared" si="42"/>
        <v>0.95030931949710618</v>
      </c>
      <c r="BI77" s="24">
        <f t="shared" si="42"/>
        <v>1.3626206196038595</v>
      </c>
      <c r="BJ77" s="24">
        <f t="shared" si="42"/>
        <v>0.88946853602869269</v>
      </c>
      <c r="BK77" s="24">
        <f t="shared" si="42"/>
        <v>0.86323268206039083</v>
      </c>
      <c r="BL77" s="24">
        <f t="shared" si="46"/>
        <v>0.94187369053819814</v>
      </c>
      <c r="BM77" s="24">
        <f t="shared" si="46"/>
        <v>0.98392265862682171</v>
      </c>
      <c r="BN77" s="24">
        <f t="shared" si="46"/>
        <v>1.0312229811015485</v>
      </c>
      <c r="BO77" s="24">
        <f t="shared" si="46"/>
        <v>1.0240411185616036</v>
      </c>
      <c r="BP77" s="24" t="e">
        <f t="shared" si="46"/>
        <v>#DIV/0!</v>
      </c>
      <c r="BQ77" s="24">
        <f t="shared" si="46"/>
        <v>0.95756187514208091</v>
      </c>
      <c r="BR77" s="21"/>
      <c r="BS77" s="35">
        <f t="shared" si="56"/>
        <v>44896</v>
      </c>
      <c r="BT77" s="24">
        <f t="shared" si="58"/>
        <v>1.3609078404401637E-2</v>
      </c>
      <c r="BU77" s="24">
        <f t="shared" si="49"/>
        <v>2.3172856487849607E-3</v>
      </c>
      <c r="BV77" s="24">
        <f t="shared" si="50"/>
        <v>4.8013388353966117E-3</v>
      </c>
      <c r="BW77" s="24">
        <f t="shared" si="48"/>
        <v>2.7111141678129312E-3</v>
      </c>
      <c r="BX77" s="24">
        <f t="shared" si="48"/>
        <v>3.4650527281063679E-3</v>
      </c>
      <c r="BY77" s="24">
        <f t="shared" si="48"/>
        <v>5.447482806052284E-3</v>
      </c>
      <c r="BZ77" s="24">
        <f t="shared" si="48"/>
        <v>7.0831911966987666E-3</v>
      </c>
      <c r="CA77" s="24">
        <f t="shared" si="48"/>
        <v>7.4483264557542652E-4</v>
      </c>
      <c r="CB77" s="24">
        <f t="shared" si="48"/>
        <v>3.1172856487849611E-3</v>
      </c>
      <c r="CC77" s="24">
        <f t="shared" si="48"/>
        <v>3.4842732691425983E-4</v>
      </c>
      <c r="CD77" s="24">
        <f t="shared" si="48"/>
        <v>5.4742778541953105E-3</v>
      </c>
      <c r="CE77" s="24">
        <f t="shared" si="48"/>
        <v>1.6677120586886733E-3</v>
      </c>
      <c r="CF77" s="24">
        <f t="shared" si="57"/>
        <v>5.0787079321412187E-2</v>
      </c>
    </row>
    <row r="78" spans="1:84" x14ac:dyDescent="0.25">
      <c r="A78" s="31">
        <f>+[1]PAM!A79</f>
        <v>44927</v>
      </c>
      <c r="B78" s="17">
        <f>+[1]PAM!B79</f>
        <v>1215.5</v>
      </c>
      <c r="C78" s="17">
        <f>+[1]PAM!C79</f>
        <v>1278.5999999999999</v>
      </c>
      <c r="D78" s="17">
        <f>+[1]PAM!D79</f>
        <v>1020.5</v>
      </c>
      <c r="E78" s="17">
        <f>+[1]PAM!E79</f>
        <v>1402.1</v>
      </c>
      <c r="F78" s="17">
        <f>+[1]PAM!F79</f>
        <v>875.8</v>
      </c>
      <c r="G78" s="17">
        <f>+[1]PAM!G79</f>
        <v>1201.9000000000001</v>
      </c>
      <c r="H78" s="17">
        <f>+[1]PAM!H79</f>
        <v>1350.9</v>
      </c>
      <c r="I78" s="17">
        <f>+[1]PAM!I79</f>
        <v>1359</v>
      </c>
      <c r="J78" s="17">
        <f>+[1]PAM!J79</f>
        <v>900</v>
      </c>
      <c r="K78" s="17">
        <f>+[1]PAM!K79</f>
        <v>1114.9000000000001</v>
      </c>
      <c r="L78" s="17">
        <f>+[1]PAM!L79</f>
        <v>849.3</v>
      </c>
      <c r="M78" s="17">
        <f>+[1]PAM!M79</f>
        <v>1249.7</v>
      </c>
      <c r="N78" s="17">
        <f>+[1]PAM!N79</f>
        <v>1041.5999999999999</v>
      </c>
      <c r="O78" s="18">
        <f>+[1]PAM!R79</f>
        <v>1526.9</v>
      </c>
      <c r="P78" s="19">
        <f>+[1]PAM!S79</f>
        <v>1218.4000000000001</v>
      </c>
      <c r="Q78" s="20">
        <f>+[1]PAM!T79</f>
        <v>1011.8</v>
      </c>
      <c r="R78" s="18">
        <f t="shared" si="51"/>
        <v>1215.4944099999998</v>
      </c>
      <c r="S78" s="19">
        <f t="shared" si="52"/>
        <v>1242.4124762044225</v>
      </c>
      <c r="T78" s="19">
        <f t="shared" si="53"/>
        <v>1237.0133370535716</v>
      </c>
      <c r="U78" s="19">
        <f t="shared" si="54"/>
        <v>1233.3088680605626</v>
      </c>
      <c r="V78" s="19"/>
      <c r="W78" s="20">
        <f t="shared" si="55"/>
        <v>1247.0243205986608</v>
      </c>
      <c r="X78" s="21"/>
      <c r="Y78" s="41">
        <f t="shared" si="47"/>
        <v>6.0738284318003322E-2</v>
      </c>
      <c r="Z78" s="24">
        <f t="shared" si="47"/>
        <v>6.8616798997074735E-2</v>
      </c>
      <c r="AA78" s="24">
        <f t="shared" si="47"/>
        <v>7.0042990458215382E-2</v>
      </c>
      <c r="AB78" s="24">
        <f t="shared" si="47"/>
        <v>3.0198383541513607E-2</v>
      </c>
      <c r="AC78" s="24">
        <f t="shared" si="47"/>
        <v>8.7409982617332904E-2</v>
      </c>
      <c r="AD78" s="24">
        <f t="shared" si="47"/>
        <v>5.6336790297064621E-2</v>
      </c>
      <c r="AE78" s="24">
        <f t="shared" si="47"/>
        <v>4.6074028186464222E-2</v>
      </c>
      <c r="AF78" s="24">
        <f t="shared" si="47"/>
        <v>5.8658565085300207E-2</v>
      </c>
      <c r="AG78" s="24">
        <f t="shared" si="47"/>
        <v>7.3729420186112948E-2</v>
      </c>
      <c r="AH78" s="24">
        <f t="shared" si="47"/>
        <v>7.8970289364173274E-2</v>
      </c>
      <c r="AI78" s="24">
        <f t="shared" si="47"/>
        <v>1.96902389242406E-2</v>
      </c>
      <c r="AJ78" s="24">
        <f t="shared" si="47"/>
        <v>6.3483958812016184E-2</v>
      </c>
      <c r="AK78" s="24">
        <f t="shared" si="47"/>
        <v>6.5793512739179327E-2</v>
      </c>
      <c r="AL78" s="24">
        <f t="shared" si="47"/>
        <v>9.4081398681570727E-2</v>
      </c>
      <c r="AM78" s="24">
        <f t="shared" si="47"/>
        <v>5.1251078515962112E-2</v>
      </c>
      <c r="AN78" s="24">
        <f t="shared" si="47"/>
        <v>7.170850545493046E-2</v>
      </c>
      <c r="AO78" s="24">
        <f t="shared" si="45"/>
        <v>6.0752123577920258E-2</v>
      </c>
      <c r="AP78" s="24">
        <f t="shared" si="45"/>
        <v>6.1007957426998827E-2</v>
      </c>
      <c r="AQ78" s="24">
        <f t="shared" si="45"/>
        <v>5.4028441292146567E-2</v>
      </c>
      <c r="AR78" s="24">
        <f t="shared" si="39"/>
        <v>5.1262912521049309E-2</v>
      </c>
      <c r="AS78" s="24" t="e">
        <f t="shared" si="39"/>
        <v>#DIV/0!</v>
      </c>
      <c r="AT78" s="24">
        <f t="shared" si="39"/>
        <v>5.2187936922122535E-2</v>
      </c>
      <c r="AU78" s="21"/>
      <c r="AV78" s="24">
        <f t="shared" si="44"/>
        <v>0.98351827676240222</v>
      </c>
      <c r="AW78" s="24">
        <f t="shared" si="44"/>
        <v>0.96677434240885995</v>
      </c>
      <c r="AX78" s="24">
        <f t="shared" si="44"/>
        <v>1.0336787564766841</v>
      </c>
      <c r="AY78" s="24">
        <f t="shared" si="44"/>
        <v>1.2139586294015476</v>
      </c>
      <c r="AZ78" s="24">
        <f t="shared" si="44"/>
        <v>0.84262571007784537</v>
      </c>
      <c r="BA78" s="24">
        <f t="shared" si="44"/>
        <v>1.0278387042348576</v>
      </c>
      <c r="BB78" s="24">
        <f t="shared" si="44"/>
        <v>0.92463313862373586</v>
      </c>
      <c r="BC78" s="24">
        <f t="shared" si="44"/>
        <v>0.95342820181112531</v>
      </c>
      <c r="BD78" s="24">
        <f t="shared" si="42"/>
        <v>0.69172932330827064</v>
      </c>
      <c r="BE78" s="24">
        <f t="shared" si="42"/>
        <v>0.89931856899488949</v>
      </c>
      <c r="BF78" s="24">
        <f t="shared" si="42"/>
        <v>0.90982684956150206</v>
      </c>
      <c r="BG78" s="24">
        <f t="shared" si="42"/>
        <v>1.0845704753961636</v>
      </c>
      <c r="BH78" s="24">
        <f t="shared" si="42"/>
        <v>1.0019219680953295</v>
      </c>
      <c r="BI78" s="24">
        <f t="shared" si="42"/>
        <v>1.3552367730988744</v>
      </c>
      <c r="BJ78" s="24">
        <f t="shared" si="42"/>
        <v>0.92571518887308368</v>
      </c>
      <c r="BK78" s="24">
        <f t="shared" si="42"/>
        <v>0.9457692307692307</v>
      </c>
      <c r="BL78" s="24">
        <f t="shared" si="46"/>
        <v>0.98351320070414627</v>
      </c>
      <c r="BM78" s="24">
        <f t="shared" si="46"/>
        <v>1.0224246895174645</v>
      </c>
      <c r="BN78" s="24">
        <f t="shared" si="46"/>
        <v>1.0698134712282794</v>
      </c>
      <c r="BO78" s="24">
        <f t="shared" si="46"/>
        <v>1.0654871715705503</v>
      </c>
      <c r="BP78" s="24" t="e">
        <f t="shared" si="46"/>
        <v>#DIV/0!</v>
      </c>
      <c r="BQ78" s="24">
        <f t="shared" si="46"/>
        <v>0.99314330999255929</v>
      </c>
      <c r="BR78" s="21"/>
      <c r="BS78" s="35">
        <f t="shared" si="56"/>
        <v>44927</v>
      </c>
      <c r="BT78" s="24">
        <f t="shared" si="58"/>
        <v>2.0526791168513806E-2</v>
      </c>
      <c r="BU78" s="24">
        <f t="shared" si="49"/>
        <v>2.2152020246094754E-3</v>
      </c>
      <c r="BV78" s="24">
        <f t="shared" si="50"/>
        <v>3.7409285277947377E-3</v>
      </c>
      <c r="BW78" s="24">
        <f t="shared" si="48"/>
        <v>5.3265380923291717E-3</v>
      </c>
      <c r="BX78" s="24">
        <f t="shared" si="48"/>
        <v>3.5465049306222258E-3</v>
      </c>
      <c r="BY78" s="24">
        <f t="shared" si="48"/>
        <v>4.2370189370800242E-3</v>
      </c>
      <c r="BZ78" s="24">
        <f t="shared" si="48"/>
        <v>6.8406754516100836E-3</v>
      </c>
      <c r="CA78" s="24">
        <f t="shared" si="48"/>
        <v>1.5424382581377071E-3</v>
      </c>
      <c r="CB78" s="24">
        <f t="shared" si="48"/>
        <v>5.2624487302557026E-3</v>
      </c>
      <c r="CC78" s="24">
        <f t="shared" si="48"/>
        <v>2.3042150274893064E-4</v>
      </c>
      <c r="CD78" s="24">
        <f t="shared" si="48"/>
        <v>5.2732350117811423E-3</v>
      </c>
      <c r="CE78" s="24">
        <f t="shared" si="48"/>
        <v>2.0088489396980522E-3</v>
      </c>
      <c r="CF78" s="24">
        <f t="shared" si="57"/>
        <v>6.0751051575181042E-2</v>
      </c>
    </row>
    <row r="79" spans="1:84" x14ac:dyDescent="0.25">
      <c r="A79" s="31">
        <f>+[1]PAM!A80</f>
        <v>44958</v>
      </c>
      <c r="B79" s="17">
        <f>+[1]PAM!B80</f>
        <v>1292.7</v>
      </c>
      <c r="C79" s="17">
        <f>+[1]PAM!C80</f>
        <v>1395.4</v>
      </c>
      <c r="D79" s="17">
        <f>+[1]PAM!D80</f>
        <v>1072.3</v>
      </c>
      <c r="E79" s="17">
        <f>+[1]PAM!E80</f>
        <v>1444.5</v>
      </c>
      <c r="F79" s="17">
        <f>+[1]PAM!F80</f>
        <v>925.3</v>
      </c>
      <c r="G79" s="17">
        <f>+[1]PAM!G80</f>
        <v>1257.5</v>
      </c>
      <c r="H79" s="17">
        <f>+[1]PAM!H80</f>
        <v>1423.6</v>
      </c>
      <c r="I79" s="17">
        <f>+[1]PAM!I80</f>
        <v>1424.4</v>
      </c>
      <c r="J79" s="17">
        <f>+[1]PAM!J80</f>
        <v>981.3</v>
      </c>
      <c r="K79" s="17">
        <f>+[1]PAM!K80</f>
        <v>1185.3</v>
      </c>
      <c r="L79" s="17">
        <f>+[1]PAM!L80</f>
        <v>856.3</v>
      </c>
      <c r="M79" s="17">
        <f>+[1]PAM!M80</f>
        <v>1333.6</v>
      </c>
      <c r="N79" s="17">
        <f>+[1]PAM!N80</f>
        <v>1106.5</v>
      </c>
      <c r="O79" s="18">
        <f>+[1]PAM!R80</f>
        <v>1563.8</v>
      </c>
      <c r="P79" s="19">
        <f>+[1]PAM!S80</f>
        <v>1310</v>
      </c>
      <c r="Q79" s="20">
        <f>+[1]PAM!T80</f>
        <v>1062.8</v>
      </c>
      <c r="R79" s="18">
        <f t="shared" si="51"/>
        <v>1292.66524</v>
      </c>
      <c r="S79" s="19">
        <f t="shared" si="52"/>
        <v>1326.9063113193736</v>
      </c>
      <c r="T79" s="19">
        <f t="shared" si="53"/>
        <v>1299.1484933035713</v>
      </c>
      <c r="U79" s="19">
        <f t="shared" si="54"/>
        <v>1289.0887527036771</v>
      </c>
      <c r="V79" s="19"/>
      <c r="W79" s="20">
        <f t="shared" si="55"/>
        <v>1307.3860378101613</v>
      </c>
      <c r="X79" s="21"/>
      <c r="Y79" s="41">
        <f t="shared" si="47"/>
        <v>6.3512957630604827E-2</v>
      </c>
      <c r="Z79" s="24">
        <f t="shared" si="47"/>
        <v>9.1349913968403085E-2</v>
      </c>
      <c r="AA79" s="24">
        <f t="shared" si="47"/>
        <v>5.0759431651151266E-2</v>
      </c>
      <c r="AB79" s="24">
        <f t="shared" si="47"/>
        <v>3.0240353755081717E-2</v>
      </c>
      <c r="AC79" s="24">
        <f t="shared" si="47"/>
        <v>5.6519753368349024E-2</v>
      </c>
      <c r="AD79" s="24">
        <f t="shared" si="47"/>
        <v>4.6260088193693205E-2</v>
      </c>
      <c r="AE79" s="24">
        <f t="shared" si="47"/>
        <v>5.3815974535494693E-2</v>
      </c>
      <c r="AF79" s="24">
        <f t="shared" si="47"/>
        <v>4.812362030905093E-2</v>
      </c>
      <c r="AG79" s="24">
        <f t="shared" si="47"/>
        <v>9.0333333333333377E-2</v>
      </c>
      <c r="AH79" s="24">
        <f t="shared" si="47"/>
        <v>6.3144676652614473E-2</v>
      </c>
      <c r="AI79" s="24">
        <f t="shared" si="47"/>
        <v>8.2420817143529224E-3</v>
      </c>
      <c r="AJ79" s="24">
        <f t="shared" si="47"/>
        <v>6.7136112667040004E-2</v>
      </c>
      <c r="AK79" s="24">
        <f t="shared" si="47"/>
        <v>6.2307987711213597E-2</v>
      </c>
      <c r="AL79" s="24">
        <f t="shared" si="47"/>
        <v>2.4166612089855155E-2</v>
      </c>
      <c r="AM79" s="24">
        <f t="shared" si="47"/>
        <v>7.5180564674983463E-2</v>
      </c>
      <c r="AN79" s="24">
        <f t="shared" si="47"/>
        <v>5.0405218422613141E-2</v>
      </c>
      <c r="AO79" s="24">
        <f t="shared" si="45"/>
        <v>6.3489251258671109E-2</v>
      </c>
      <c r="AP79" s="24">
        <f t="shared" si="45"/>
        <v>6.8007877201201383E-2</v>
      </c>
      <c r="AQ79" s="24">
        <f t="shared" si="45"/>
        <v>5.0229980865039492E-2</v>
      </c>
      <c r="AR79" s="24">
        <f t="shared" si="39"/>
        <v>4.5227830665671709E-2</v>
      </c>
      <c r="AS79" s="24" t="e">
        <f t="shared" si="39"/>
        <v>#DIV/0!</v>
      </c>
      <c r="AT79" s="24">
        <f t="shared" si="39"/>
        <v>4.8404603033341376E-2</v>
      </c>
      <c r="AU79" s="21"/>
      <c r="AV79" s="24">
        <f t="shared" si="44"/>
        <v>1.0154349859681946</v>
      </c>
      <c r="AW79" s="24">
        <f t="shared" si="44"/>
        <v>1.0118223760092273</v>
      </c>
      <c r="AX79" s="24">
        <f t="shared" si="44"/>
        <v>1.0874051002530658</v>
      </c>
      <c r="AY79" s="24">
        <f t="shared" si="44"/>
        <v>1.1959562176953482</v>
      </c>
      <c r="AZ79" s="24">
        <f t="shared" si="44"/>
        <v>0.87687626774847871</v>
      </c>
      <c r="BA79" s="24">
        <f t="shared" si="44"/>
        <v>1.026264904930712</v>
      </c>
      <c r="BB79" s="24">
        <f t="shared" si="44"/>
        <v>0.95442064799560677</v>
      </c>
      <c r="BC79" s="24">
        <f t="shared" si="44"/>
        <v>0.94139293989368955</v>
      </c>
      <c r="BD79" s="24">
        <f t="shared" si="42"/>
        <v>0.82465600595016753</v>
      </c>
      <c r="BE79" s="24">
        <f t="shared" si="42"/>
        <v>0.97122900382504573</v>
      </c>
      <c r="BF79" s="24">
        <f t="shared" si="42"/>
        <v>0.8745621716287213</v>
      </c>
      <c r="BG79" s="24">
        <f t="shared" si="42"/>
        <v>1.1589768496033672</v>
      </c>
      <c r="BH79" s="24">
        <f t="shared" si="42"/>
        <v>1.0400073746312684</v>
      </c>
      <c r="BI79" s="24">
        <f t="shared" si="42"/>
        <v>1.2187854710556185</v>
      </c>
      <c r="BJ79" s="24">
        <f t="shared" si="42"/>
        <v>0.98755879229251997</v>
      </c>
      <c r="BK79" s="24">
        <f t="shared" si="42"/>
        <v>0.97179962894248595</v>
      </c>
      <c r="BL79" s="24">
        <f t="shared" si="46"/>
        <v>1.0154639369750122</v>
      </c>
      <c r="BM79" s="24">
        <f t="shared" si="46"/>
        <v>1.0590479528835792</v>
      </c>
      <c r="BN79" s="24">
        <f t="shared" si="46"/>
        <v>1.098855281277098</v>
      </c>
      <c r="BO79" s="24">
        <f t="shared" si="46"/>
        <v>1.0813468152374468</v>
      </c>
      <c r="BP79" s="24" t="e">
        <f t="shared" si="46"/>
        <v>#DIV/0!</v>
      </c>
      <c r="BQ79" s="24">
        <f t="shared" si="46"/>
        <v>1.0095990812924116</v>
      </c>
      <c r="BR79" s="21"/>
      <c r="BS79" s="35">
        <f t="shared" si="56"/>
        <v>44958</v>
      </c>
      <c r="BT79" s="24">
        <f t="shared" si="58"/>
        <v>2.7530399012751994E-2</v>
      </c>
      <c r="BU79" s="24">
        <f t="shared" si="49"/>
        <v>1.619415878239406E-3</v>
      </c>
      <c r="BV79" s="24">
        <f t="shared" si="50"/>
        <v>3.6382723159193828E-3</v>
      </c>
      <c r="BW79" s="24">
        <f t="shared" si="48"/>
        <v>3.530769230769231E-3</v>
      </c>
      <c r="BX79" s="24">
        <f t="shared" si="48"/>
        <v>2.9000740436034506E-3</v>
      </c>
      <c r="BY79" s="24">
        <f t="shared" si="48"/>
        <v>4.8805594405594288E-3</v>
      </c>
      <c r="BZ79" s="24">
        <f t="shared" si="48"/>
        <v>5.6011024269847871E-3</v>
      </c>
      <c r="CA79" s="24">
        <f t="shared" si="48"/>
        <v>1.9129411764705873E-3</v>
      </c>
      <c r="CB79" s="24">
        <f t="shared" si="48"/>
        <v>4.280180995475104E-3</v>
      </c>
      <c r="CC79" s="24">
        <f t="shared" si="48"/>
        <v>9.2719045660222136E-5</v>
      </c>
      <c r="CD79" s="24">
        <f t="shared" si="48"/>
        <v>5.591032496914841E-3</v>
      </c>
      <c r="CE79" s="24">
        <f t="shared" si="48"/>
        <v>1.9114932126696859E-3</v>
      </c>
      <c r="CF79" s="24">
        <f t="shared" si="57"/>
        <v>6.3488959276018123E-2</v>
      </c>
    </row>
    <row r="80" spans="1:84" x14ac:dyDescent="0.25">
      <c r="A80" s="31">
        <f>+[1]PAM!A81</f>
        <v>44986</v>
      </c>
      <c r="B80" s="17">
        <f>+[1]PAM!B81</f>
        <v>1393.8</v>
      </c>
      <c r="C80" s="17">
        <f>+[1]PAM!C81</f>
        <v>1529.3</v>
      </c>
      <c r="D80" s="17">
        <f>+[1]PAM!D81</f>
        <v>1159.0999999999999</v>
      </c>
      <c r="E80" s="17">
        <f>+[1]PAM!E81</f>
        <v>1578.2</v>
      </c>
      <c r="F80" s="17">
        <f>+[1]PAM!F81</f>
        <v>995.5</v>
      </c>
      <c r="G80" s="17">
        <f>+[1]PAM!G81</f>
        <v>1329.9</v>
      </c>
      <c r="H80" s="17">
        <f>+[1]PAM!H81</f>
        <v>1507.3</v>
      </c>
      <c r="I80" s="17">
        <f>+[1]PAM!I81</f>
        <v>1495.7</v>
      </c>
      <c r="J80" s="17">
        <f>+[1]PAM!J81</f>
        <v>1000.6</v>
      </c>
      <c r="K80" s="17">
        <f>+[1]PAM!K81</f>
        <v>1238.8</v>
      </c>
      <c r="L80" s="17">
        <f>+[1]PAM!L81</f>
        <v>1127.0999999999999</v>
      </c>
      <c r="M80" s="17">
        <f>+[1]PAM!M81</f>
        <v>1444.7</v>
      </c>
      <c r="N80" s="17">
        <f>+[1]PAM!N81</f>
        <v>1182</v>
      </c>
      <c r="O80" s="18">
        <f>+[1]PAM!R81</f>
        <v>1707.1</v>
      </c>
      <c r="P80" s="19">
        <f>+[1]PAM!S81</f>
        <v>1408.7</v>
      </c>
      <c r="Q80" s="20">
        <f>+[1]PAM!T81</f>
        <v>1146.2</v>
      </c>
      <c r="R80" s="18">
        <f t="shared" si="51"/>
        <v>1393.7671599999999</v>
      </c>
      <c r="S80" s="19">
        <f t="shared" si="52"/>
        <v>1437.9788988138823</v>
      </c>
      <c r="T80" s="19">
        <f t="shared" si="53"/>
        <v>1394.5467075892859</v>
      </c>
      <c r="U80" s="19">
        <f t="shared" si="54"/>
        <v>1379.9020908435475</v>
      </c>
      <c r="V80" s="19"/>
      <c r="W80" s="20">
        <f t="shared" si="55"/>
        <v>1394.7348562426153</v>
      </c>
      <c r="X80" s="21"/>
      <c r="Y80" s="41">
        <f t="shared" si="47"/>
        <v>7.820840102111859E-2</v>
      </c>
      <c r="Z80" s="24">
        <f t="shared" si="47"/>
        <v>9.5958148201232607E-2</v>
      </c>
      <c r="AA80" s="24">
        <f t="shared" si="47"/>
        <v>8.0947496036556821E-2</v>
      </c>
      <c r="AB80" s="24">
        <f t="shared" si="47"/>
        <v>9.2557978539286934E-2</v>
      </c>
      <c r="AC80" s="24">
        <f t="shared" si="47"/>
        <v>7.5867286285528968E-2</v>
      </c>
      <c r="AD80" s="24">
        <f t="shared" si="47"/>
        <v>5.7574552683896663E-2</v>
      </c>
      <c r="AE80" s="24">
        <f t="shared" si="47"/>
        <v>5.879460522618718E-2</v>
      </c>
      <c r="AF80" s="24">
        <f t="shared" si="47"/>
        <v>5.0056163998876579E-2</v>
      </c>
      <c r="AG80" s="24">
        <f t="shared" si="47"/>
        <v>1.9667787628655953E-2</v>
      </c>
      <c r="AH80" s="24">
        <f t="shared" si="47"/>
        <v>4.5136252425546308E-2</v>
      </c>
      <c r="AI80" s="24">
        <f t="shared" si="47"/>
        <v>0.31624430690178662</v>
      </c>
      <c r="AJ80" s="24">
        <f t="shared" si="47"/>
        <v>8.3308338332333642E-2</v>
      </c>
      <c r="AK80" s="24">
        <f t="shared" si="47"/>
        <v>6.8233167645729731E-2</v>
      </c>
      <c r="AL80" s="24">
        <f t="shared" si="47"/>
        <v>9.1635759048471543E-2</v>
      </c>
      <c r="AM80" s="24">
        <f t="shared" si="47"/>
        <v>7.5343511450381762E-2</v>
      </c>
      <c r="AN80" s="24">
        <f t="shared" si="47"/>
        <v>7.8471960858110812E-2</v>
      </c>
      <c r="AO80" s="24">
        <f t="shared" si="45"/>
        <v>7.8211989362381162E-2</v>
      </c>
      <c r="AP80" s="24">
        <f t="shared" si="45"/>
        <v>8.3707935177478099E-2</v>
      </c>
      <c r="AQ80" s="24">
        <f t="shared" si="45"/>
        <v>7.3431339663974082E-2</v>
      </c>
      <c r="AR80" s="24">
        <f t="shared" si="39"/>
        <v>7.0447700322729956E-2</v>
      </c>
      <c r="AS80" s="24" t="e">
        <f t="shared" si="39"/>
        <v>#DIV/0!</v>
      </c>
      <c r="AT80" s="24">
        <f t="shared" si="39"/>
        <v>6.6811803022434724E-2</v>
      </c>
      <c r="AU80" s="21"/>
      <c r="AV80" s="24">
        <f t="shared" si="44"/>
        <v>1.0380172539845005</v>
      </c>
      <c r="AW80" s="24">
        <f t="shared" si="44"/>
        <v>1.0436990511826809</v>
      </c>
      <c r="AX80" s="24">
        <f t="shared" si="44"/>
        <v>1.1369837758112094</v>
      </c>
      <c r="AY80" s="24">
        <f t="shared" si="44"/>
        <v>1.1986625801058794</v>
      </c>
      <c r="AZ80" s="24">
        <f t="shared" si="44"/>
        <v>0.90416985462892141</v>
      </c>
      <c r="BA80" s="24">
        <f t="shared" si="44"/>
        <v>1.0491525423728816</v>
      </c>
      <c r="BB80" s="24">
        <f t="shared" si="44"/>
        <v>0.98198553583168957</v>
      </c>
      <c r="BC80" s="24">
        <f t="shared" ref="BC80:BE95" si="59">+I80/I68-1</f>
        <v>0.93292840527268051</v>
      </c>
      <c r="BD80" s="24">
        <f t="shared" si="42"/>
        <v>0.76286116983791397</v>
      </c>
      <c r="BE80" s="24">
        <f t="shared" si="42"/>
        <v>0.97135582431572254</v>
      </c>
      <c r="BF80" s="24">
        <f t="shared" si="42"/>
        <v>0.96187989556135745</v>
      </c>
      <c r="BG80" s="24">
        <f t="shared" si="42"/>
        <v>1.2226153846153847</v>
      </c>
      <c r="BH80" s="24">
        <f t="shared" si="42"/>
        <v>1.0740480786102826</v>
      </c>
      <c r="BI80" s="24">
        <f t="shared" si="42"/>
        <v>1.275526526259664</v>
      </c>
      <c r="BJ80" s="24">
        <f t="shared" si="42"/>
        <v>1.0069810514318278</v>
      </c>
      <c r="BK80" s="24">
        <f t="shared" si="42"/>
        <v>0.98098859315589348</v>
      </c>
      <c r="BL80" s="24">
        <f t="shared" si="46"/>
        <v>1.0379024275882052</v>
      </c>
      <c r="BM80" s="24">
        <f t="shared" si="46"/>
        <v>1.087116998308217</v>
      </c>
      <c r="BN80" s="24">
        <f t="shared" si="46"/>
        <v>1.1222775870947932</v>
      </c>
      <c r="BO80" s="24">
        <f t="shared" si="46"/>
        <v>1.0933869104104299</v>
      </c>
      <c r="BP80" s="24" t="e">
        <f t="shared" si="46"/>
        <v>#DIV/0!</v>
      </c>
      <c r="BQ80" s="24">
        <f t="shared" si="46"/>
        <v>1.0181034426015523</v>
      </c>
      <c r="BR80" s="21"/>
      <c r="BS80" s="35">
        <f t="shared" si="56"/>
        <v>44986</v>
      </c>
      <c r="BT80" s="24">
        <f t="shared" si="58"/>
        <v>2.9676142956602425E-2</v>
      </c>
      <c r="BU80" s="24">
        <f t="shared" si="49"/>
        <v>2.5515587529976002E-3</v>
      </c>
      <c r="BV80" s="24">
        <f t="shared" si="50"/>
        <v>1.0787429411309666E-2</v>
      </c>
      <c r="BW80" s="24">
        <f t="shared" si="48"/>
        <v>4.7082385704339787E-3</v>
      </c>
      <c r="BX80" s="24">
        <f t="shared" si="48"/>
        <v>3.5508315927902882E-3</v>
      </c>
      <c r="BY80" s="24">
        <f t="shared" si="48"/>
        <v>5.2834532374100747E-3</v>
      </c>
      <c r="BZ80" s="24">
        <f t="shared" si="48"/>
        <v>5.7417266187050316E-3</v>
      </c>
      <c r="CA80" s="24">
        <f t="shared" si="48"/>
        <v>4.2699775663340445E-4</v>
      </c>
      <c r="CB80" s="24">
        <f t="shared" si="48"/>
        <v>3.0584435677264636E-3</v>
      </c>
      <c r="CC80" s="24">
        <f t="shared" si="48"/>
        <v>3.3726928134911421E-3</v>
      </c>
      <c r="CD80" s="24">
        <f t="shared" si="48"/>
        <v>6.9614759805059264E-3</v>
      </c>
      <c r="CE80" s="24">
        <f t="shared" si="48"/>
        <v>2.0908950259147518E-3</v>
      </c>
      <c r="CF80" s="24">
        <f t="shared" si="57"/>
        <v>7.8209886284520747E-2</v>
      </c>
    </row>
    <row r="81" spans="1:84" x14ac:dyDescent="0.25">
      <c r="A81" s="31">
        <f>+[1]PAM!A82</f>
        <v>45017</v>
      </c>
      <c r="B81" s="17">
        <f>+[1]PAM!B82</f>
        <v>1512.8</v>
      </c>
      <c r="C81" s="17">
        <f>+[1]PAM!C82</f>
        <v>1694.7</v>
      </c>
      <c r="D81" s="17">
        <f>+[1]PAM!D82</f>
        <v>1206.3</v>
      </c>
      <c r="E81" s="17">
        <f>+[1]PAM!E82</f>
        <v>1728.9</v>
      </c>
      <c r="F81" s="17">
        <f>+[1]PAM!F82</f>
        <v>1035.5</v>
      </c>
      <c r="G81" s="17">
        <f>+[1]PAM!G82</f>
        <v>1443</v>
      </c>
      <c r="H81" s="17">
        <f>+[1]PAM!H82</f>
        <v>1605.6</v>
      </c>
      <c r="I81" s="17">
        <f>+[1]PAM!I82</f>
        <v>1582.2</v>
      </c>
      <c r="J81" s="17">
        <f>+[1]PAM!J82</f>
        <v>1058.3</v>
      </c>
      <c r="K81" s="17">
        <f>+[1]PAM!K82</f>
        <v>1351</v>
      </c>
      <c r="L81" s="17">
        <f>+[1]PAM!L82</f>
        <v>1192.5</v>
      </c>
      <c r="M81" s="17">
        <f>+[1]PAM!M82</f>
        <v>1601.2</v>
      </c>
      <c r="N81" s="17">
        <f>+[1]PAM!N82</f>
        <v>1260.4000000000001</v>
      </c>
      <c r="O81" s="18">
        <f>+[1]PAM!R82</f>
        <v>1932.1</v>
      </c>
      <c r="P81" s="19">
        <f>+[1]PAM!S82</f>
        <v>1528.9</v>
      </c>
      <c r="Q81" s="20">
        <f>+[1]PAM!T82</f>
        <v>1195.5</v>
      </c>
      <c r="R81" s="18">
        <f t="shared" si="51"/>
        <v>1512.8082999999999</v>
      </c>
      <c r="S81" s="19">
        <f t="shared" si="52"/>
        <v>1578.3274857226538</v>
      </c>
      <c r="T81" s="19">
        <f t="shared" si="53"/>
        <v>1524.745786830357</v>
      </c>
      <c r="U81" s="19">
        <f t="shared" si="54"/>
        <v>1502.421377072819</v>
      </c>
      <c r="V81" s="19"/>
      <c r="W81" s="20">
        <f t="shared" si="55"/>
        <v>1500.5165419456475</v>
      </c>
      <c r="X81" s="21"/>
      <c r="Y81" s="41">
        <f t="shared" si="47"/>
        <v>8.5378103027694108E-2</v>
      </c>
      <c r="Z81" s="24">
        <f t="shared" si="47"/>
        <v>0.10815405741188777</v>
      </c>
      <c r="AA81" s="24">
        <f t="shared" si="47"/>
        <v>4.0721249245103897E-2</v>
      </c>
      <c r="AB81" s="24">
        <f t="shared" ref="AB81:AN95" si="60">+E81/E80-1</f>
        <v>9.5488531238119512E-2</v>
      </c>
      <c r="AC81" s="24">
        <f t="shared" si="60"/>
        <v>4.0180813661476744E-2</v>
      </c>
      <c r="AD81" s="24">
        <f t="shared" si="60"/>
        <v>8.5043988269794646E-2</v>
      </c>
      <c r="AE81" s="24">
        <f t="shared" si="60"/>
        <v>6.5215949047966459E-2</v>
      </c>
      <c r="AF81" s="24">
        <f t="shared" si="60"/>
        <v>5.7832453032025111E-2</v>
      </c>
      <c r="AG81" s="24">
        <f t="shared" si="60"/>
        <v>5.7665400759544294E-2</v>
      </c>
      <c r="AH81" s="24">
        <f t="shared" si="60"/>
        <v>9.0571520826606466E-2</v>
      </c>
      <c r="AI81" s="24">
        <f t="shared" si="60"/>
        <v>5.8025019962736346E-2</v>
      </c>
      <c r="AJ81" s="24">
        <f t="shared" si="60"/>
        <v>0.10832698830206966</v>
      </c>
      <c r="AK81" s="24">
        <f t="shared" si="60"/>
        <v>6.632825719120139E-2</v>
      </c>
      <c r="AL81" s="24">
        <f t="shared" si="60"/>
        <v>0.13180247202858641</v>
      </c>
      <c r="AM81" s="24">
        <f t="shared" si="60"/>
        <v>8.5326897139206492E-2</v>
      </c>
      <c r="AN81" s="24">
        <f t="shared" si="60"/>
        <v>4.3011690804397151E-2</v>
      </c>
      <c r="AO81" s="24">
        <f t="shared" si="45"/>
        <v>8.5409631835492661E-2</v>
      </c>
      <c r="AP81" s="24">
        <f t="shared" si="45"/>
        <v>9.7601284013651535E-2</v>
      </c>
      <c r="AQ81" s="24">
        <f t="shared" si="45"/>
        <v>9.3363010742137487E-2</v>
      </c>
      <c r="AR81" s="24">
        <f t="shared" si="39"/>
        <v>8.8788390888207447E-2</v>
      </c>
      <c r="AS81" s="24" t="e">
        <f t="shared" si="39"/>
        <v>#DIV/0!</v>
      </c>
      <c r="AT81" s="24">
        <f t="shared" si="39"/>
        <v>7.584358075627784E-2</v>
      </c>
      <c r="AU81" s="21"/>
      <c r="AV81" s="24">
        <f t="shared" ref="AV81:BB95" si="61">+B81/B69-1</f>
        <v>1.0895027624309392</v>
      </c>
      <c r="AW81" s="24">
        <f t="shared" si="61"/>
        <v>1.1460048119539064</v>
      </c>
      <c r="AX81" s="24">
        <f t="shared" si="61"/>
        <v>1.1495010691375622</v>
      </c>
      <c r="AY81" s="24">
        <f t="shared" si="61"/>
        <v>1.2117180504029679</v>
      </c>
      <c r="AZ81" s="24">
        <f t="shared" si="61"/>
        <v>0.90419271791099676</v>
      </c>
      <c r="BA81" s="24">
        <f t="shared" si="61"/>
        <v>1.1068769163381518</v>
      </c>
      <c r="BB81" s="24">
        <f t="shared" si="61"/>
        <v>0.97685299187392238</v>
      </c>
      <c r="BC81" s="24">
        <f t="shared" si="59"/>
        <v>0.94996302686714329</v>
      </c>
      <c r="BD81" s="24">
        <f t="shared" si="42"/>
        <v>0.81277834874957189</v>
      </c>
      <c r="BE81" s="24">
        <f t="shared" si="42"/>
        <v>1.0513209839052533</v>
      </c>
      <c r="BF81" s="24">
        <f t="shared" si="42"/>
        <v>0.9944806823883594</v>
      </c>
      <c r="BG81" s="24">
        <f t="shared" si="42"/>
        <v>1.2750781472009094</v>
      </c>
      <c r="BH81" s="24">
        <f t="shared" si="42"/>
        <v>1.0957765214499502</v>
      </c>
      <c r="BI81" s="24">
        <f t="shared" si="42"/>
        <v>1.47292973249712</v>
      </c>
      <c r="BJ81" s="24">
        <f t="shared" si="42"/>
        <v>1.0450775815944358</v>
      </c>
      <c r="BK81" s="24">
        <f t="shared" si="42"/>
        <v>0.97897699056447607</v>
      </c>
      <c r="BL81" s="24">
        <f t="shared" si="46"/>
        <v>1.089659492489305</v>
      </c>
      <c r="BM81" s="24">
        <f t="shared" si="46"/>
        <v>1.1568138189785722</v>
      </c>
      <c r="BN81" s="24">
        <f t="shared" si="46"/>
        <v>1.1671304880746907</v>
      </c>
      <c r="BO81" s="24">
        <f t="shared" si="46"/>
        <v>1.1355972440930557</v>
      </c>
      <c r="BP81" s="24" t="e">
        <f t="shared" si="46"/>
        <v>#DIV/0!</v>
      </c>
      <c r="BQ81" s="24">
        <f t="shared" si="46"/>
        <v>1.0470764367802499</v>
      </c>
      <c r="BR81" s="21"/>
      <c r="BS81" s="35">
        <f t="shared" si="56"/>
        <v>45017</v>
      </c>
      <c r="BT81" s="24">
        <f t="shared" si="58"/>
        <v>3.3998493327593651E-2</v>
      </c>
      <c r="BU81" s="24">
        <f t="shared" si="49"/>
        <v>1.2868417276510273E-3</v>
      </c>
      <c r="BV81" s="24">
        <f t="shared" si="50"/>
        <v>1.1277091404792657E-2</v>
      </c>
      <c r="BW81" s="24">
        <f t="shared" si="48"/>
        <v>2.4881618596642274E-3</v>
      </c>
      <c r="BX81" s="24">
        <f t="shared" si="48"/>
        <v>5.1445975032285802E-3</v>
      </c>
      <c r="BY81" s="24">
        <f t="shared" si="48"/>
        <v>5.7549720189410221E-3</v>
      </c>
      <c r="BZ81" s="24">
        <f t="shared" si="48"/>
        <v>6.4605036590615582E-3</v>
      </c>
      <c r="CA81" s="24">
        <f t="shared" si="48"/>
        <v>1.183971875448413E-3</v>
      </c>
      <c r="CB81" s="24">
        <f t="shared" si="48"/>
        <v>5.9489022815325029E-3</v>
      </c>
      <c r="CC81" s="24">
        <f t="shared" si="48"/>
        <v>7.5544554455445653E-4</v>
      </c>
      <c r="CD81" s="24">
        <f t="shared" si="48"/>
        <v>9.0949203616013784E-3</v>
      </c>
      <c r="CE81" s="24">
        <f t="shared" si="48"/>
        <v>2.0137178935284855E-3</v>
      </c>
      <c r="CF81" s="24">
        <f t="shared" si="57"/>
        <v>8.5407619457597936E-2</v>
      </c>
    </row>
    <row r="82" spans="1:84" x14ac:dyDescent="0.25">
      <c r="A82" s="31">
        <f>+[1]PAM!A83</f>
        <v>45047</v>
      </c>
      <c r="B82" s="17">
        <f>+[1]PAM!B83</f>
        <v>1629</v>
      </c>
      <c r="C82" s="17">
        <f>+[1]PAM!C83</f>
        <v>1784.4</v>
      </c>
      <c r="D82" s="17">
        <f>+[1]PAM!D83</f>
        <v>1313.5</v>
      </c>
      <c r="E82" s="17">
        <f>+[1]PAM!E83</f>
        <v>1862.2</v>
      </c>
      <c r="F82" s="17">
        <f>+[1]PAM!F83</f>
        <v>1163.7</v>
      </c>
      <c r="G82" s="17">
        <f>+[1]PAM!G83</f>
        <v>1572.6</v>
      </c>
      <c r="H82" s="17">
        <f>+[1]PAM!H83</f>
        <v>1753.7</v>
      </c>
      <c r="I82" s="17">
        <f>+[1]PAM!I83</f>
        <v>1717.8</v>
      </c>
      <c r="J82" s="17">
        <f>+[1]PAM!J83</f>
        <v>1135</v>
      </c>
      <c r="K82" s="17">
        <f>+[1]PAM!K83</f>
        <v>1448.3</v>
      </c>
      <c r="L82" s="17">
        <f>+[1]PAM!L83</f>
        <v>1253.3</v>
      </c>
      <c r="M82" s="17">
        <f>+[1]PAM!M83</f>
        <v>1768.2</v>
      </c>
      <c r="N82" s="17">
        <f>+[1]PAM!N83</f>
        <v>1345.8</v>
      </c>
      <c r="O82" s="18">
        <f>+[1]PAM!R83</f>
        <v>2028.5</v>
      </c>
      <c r="P82" s="19">
        <f>+[1]PAM!S83</f>
        <v>1651.7</v>
      </c>
      <c r="Q82" s="20">
        <f>+[1]PAM!T83</f>
        <v>1300.2</v>
      </c>
      <c r="R82" s="18">
        <f t="shared" si="51"/>
        <v>1628.9639300000001</v>
      </c>
      <c r="S82" s="19">
        <f t="shared" si="52"/>
        <v>1689.1303411919757</v>
      </c>
      <c r="T82" s="19">
        <f t="shared" si="53"/>
        <v>1652.7999720982141</v>
      </c>
      <c r="U82" s="19">
        <f t="shared" si="54"/>
        <v>1619.1034967555877</v>
      </c>
      <c r="V82" s="19"/>
      <c r="W82" s="20">
        <f t="shared" si="55"/>
        <v>1622.1018905080737</v>
      </c>
      <c r="X82" s="21"/>
      <c r="Y82" s="41">
        <f t="shared" ref="Y82:AA95" si="62">+B82/B81-1</f>
        <v>7.6811210999471191E-2</v>
      </c>
      <c r="Z82" s="24">
        <f t="shared" si="62"/>
        <v>5.2929722074703589E-2</v>
      </c>
      <c r="AA82" s="24">
        <f t="shared" si="62"/>
        <v>8.8866782724032145E-2</v>
      </c>
      <c r="AB82" s="24">
        <f t="shared" si="60"/>
        <v>7.7101046908438775E-2</v>
      </c>
      <c r="AC82" s="24">
        <f t="shared" si="60"/>
        <v>0.12380492515692909</v>
      </c>
      <c r="AD82" s="24">
        <f t="shared" si="60"/>
        <v>8.9812889812889818E-2</v>
      </c>
      <c r="AE82" s="24">
        <f t="shared" si="60"/>
        <v>9.2239661185849586E-2</v>
      </c>
      <c r="AF82" s="24">
        <f t="shared" si="60"/>
        <v>8.5703450891164046E-2</v>
      </c>
      <c r="AG82" s="24">
        <f t="shared" si="60"/>
        <v>7.2474723613342285E-2</v>
      </c>
      <c r="AH82" s="24">
        <f t="shared" si="60"/>
        <v>7.2020725388600937E-2</v>
      </c>
      <c r="AI82" s="24">
        <f t="shared" si="60"/>
        <v>5.0985324947589117E-2</v>
      </c>
      <c r="AJ82" s="24">
        <f t="shared" si="60"/>
        <v>0.10429677741693721</v>
      </c>
      <c r="AK82" s="24">
        <f t="shared" si="60"/>
        <v>6.7756267851475593E-2</v>
      </c>
      <c r="AL82" s="24">
        <f t="shared" si="60"/>
        <v>4.9893897831375211E-2</v>
      </c>
      <c r="AM82" s="24">
        <f t="shared" si="60"/>
        <v>8.031918372686242E-2</v>
      </c>
      <c r="AN82" s="24">
        <f t="shared" si="60"/>
        <v>8.757841907151831E-2</v>
      </c>
      <c r="AO82" s="24">
        <f t="shared" si="45"/>
        <v>7.6781460017108616E-2</v>
      </c>
      <c r="AP82" s="24">
        <f t="shared" si="45"/>
        <v>7.0202702843123577E-2</v>
      </c>
      <c r="AQ82" s="24">
        <f t="shared" si="45"/>
        <v>8.3983957439919266E-2</v>
      </c>
      <c r="AR82" s="24">
        <f t="shared" si="39"/>
        <v>7.7662712647301069E-2</v>
      </c>
      <c r="AS82" s="24" t="e">
        <f t="shared" si="39"/>
        <v>#DIV/0!</v>
      </c>
      <c r="AT82" s="24">
        <f t="shared" si="39"/>
        <v>8.1028995791524006E-2</v>
      </c>
      <c r="AU82" s="21"/>
      <c r="AV82" s="24">
        <f t="shared" si="61"/>
        <v>1.1372343217003409</v>
      </c>
      <c r="AW82" s="24">
        <f t="shared" si="61"/>
        <v>1.1652712049508556</v>
      </c>
      <c r="AX82" s="24">
        <f t="shared" si="61"/>
        <v>1.2221282354931482</v>
      </c>
      <c r="AY82" s="24">
        <f t="shared" si="61"/>
        <v>1.2336571908360319</v>
      </c>
      <c r="AZ82" s="24">
        <f t="shared" si="61"/>
        <v>1.0713777144891421</v>
      </c>
      <c r="BA82" s="24">
        <f t="shared" si="61"/>
        <v>1.1751037344398338</v>
      </c>
      <c r="BB82" s="24">
        <f t="shared" si="61"/>
        <v>1.0306855025474757</v>
      </c>
      <c r="BC82" s="24">
        <f t="shared" si="59"/>
        <v>0.97607270217416309</v>
      </c>
      <c r="BD82" s="24">
        <f t="shared" si="42"/>
        <v>0.89166666666666661</v>
      </c>
      <c r="BE82" s="24">
        <f t="shared" si="42"/>
        <v>1.0971618882131478</v>
      </c>
      <c r="BF82" s="24">
        <f t="shared" si="42"/>
        <v>1.0204739642108658</v>
      </c>
      <c r="BG82" s="24">
        <f t="shared" si="42"/>
        <v>1.369288489883425</v>
      </c>
      <c r="BH82" s="24">
        <f t="shared" si="42"/>
        <v>1.1419703963074963</v>
      </c>
      <c r="BI82" s="24">
        <f t="shared" si="42"/>
        <v>1.5009246702009618</v>
      </c>
      <c r="BJ82" s="24">
        <f t="shared" si="42"/>
        <v>1.0968642884346833</v>
      </c>
      <c r="BK82" s="24">
        <f t="shared" si="42"/>
        <v>1.0290262172284645</v>
      </c>
      <c r="BL82" s="24">
        <f t="shared" si="46"/>
        <v>1.1373072392212253</v>
      </c>
      <c r="BM82" s="24">
        <f t="shared" si="46"/>
        <v>1.1957413388103366</v>
      </c>
      <c r="BN82" s="24">
        <f t="shared" si="46"/>
        <v>1.2204869860913758</v>
      </c>
      <c r="BO82" s="24">
        <f t="shared" si="46"/>
        <v>1.1768895344399004</v>
      </c>
      <c r="BP82" s="24" t="e">
        <f t="shared" si="46"/>
        <v>#DIV/0!</v>
      </c>
      <c r="BQ82" s="24">
        <f t="shared" si="46"/>
        <v>1.0883262327064429</v>
      </c>
      <c r="BR82" s="21"/>
      <c r="BS82" s="35">
        <f t="shared" si="56"/>
        <v>45047</v>
      </c>
      <c r="BT82" s="24">
        <f t="shared" si="58"/>
        <v>1.6987737969328405E-2</v>
      </c>
      <c r="BU82" s="24">
        <f t="shared" si="49"/>
        <v>2.6927551560021164E-3</v>
      </c>
      <c r="BV82" s="24">
        <f t="shared" si="50"/>
        <v>9.1903688524590139E-3</v>
      </c>
      <c r="BW82" s="24">
        <f t="shared" si="48"/>
        <v>7.3472633527234292E-3</v>
      </c>
      <c r="BX82" s="24">
        <f t="shared" si="48"/>
        <v>5.4314119513484884E-3</v>
      </c>
      <c r="BY82" s="24">
        <f t="shared" si="48"/>
        <v>7.9884717080909648E-3</v>
      </c>
      <c r="BZ82" s="24">
        <f t="shared" si="48"/>
        <v>9.3310153358011575E-3</v>
      </c>
      <c r="CA82" s="24">
        <f t="shared" si="48"/>
        <v>1.4500396615547339E-3</v>
      </c>
      <c r="CB82" s="24">
        <f t="shared" si="48"/>
        <v>4.753086991010045E-3</v>
      </c>
      <c r="CC82" s="24">
        <f t="shared" si="48"/>
        <v>6.4706504494976152E-4</v>
      </c>
      <c r="CD82" s="24">
        <f t="shared" si="48"/>
        <v>8.9416975145425702E-3</v>
      </c>
      <c r="CE82" s="24">
        <f t="shared" si="48"/>
        <v>2.0209677419354803E-3</v>
      </c>
      <c r="CF82" s="24">
        <f t="shared" si="57"/>
        <v>7.6781881279746181E-2</v>
      </c>
    </row>
    <row r="83" spans="1:84" x14ac:dyDescent="0.25">
      <c r="A83" s="31">
        <f>+[1]PAM!A84</f>
        <v>45078</v>
      </c>
      <c r="B83" s="17">
        <f>+[1]PAM!B84</f>
        <v>1724.9</v>
      </c>
      <c r="C83" s="17">
        <f>+[1]PAM!C84</f>
        <v>1859.9</v>
      </c>
      <c r="D83" s="17">
        <f>+[1]PAM!D84</f>
        <v>1371.9</v>
      </c>
      <c r="E83" s="17">
        <f>+[1]PAM!E84</f>
        <v>1951.3</v>
      </c>
      <c r="F83" s="17">
        <f>+[1]PAM!F84</f>
        <v>1227.7</v>
      </c>
      <c r="G83" s="17">
        <f>+[1]PAM!G84</f>
        <v>1694.1</v>
      </c>
      <c r="H83" s="17">
        <f>+[1]PAM!H84</f>
        <v>1902.5</v>
      </c>
      <c r="I83" s="17">
        <f>+[1]PAM!I84</f>
        <v>1835.4</v>
      </c>
      <c r="J83" s="17">
        <f>+[1]PAM!J84</f>
        <v>1259.8</v>
      </c>
      <c r="K83" s="17">
        <f>+[1]PAM!K84</f>
        <v>1546.3</v>
      </c>
      <c r="L83" s="17">
        <f>+[1]PAM!L84</f>
        <v>1328.5</v>
      </c>
      <c r="M83" s="17">
        <f>+[1]PAM!M84</f>
        <v>1891.1</v>
      </c>
      <c r="N83" s="17">
        <f>+[1]PAM!N84</f>
        <v>1433.7</v>
      </c>
      <c r="O83" s="18">
        <f>+[1]PAM!R84</f>
        <v>2076.3000000000002</v>
      </c>
      <c r="P83" s="19">
        <f>+[1]PAM!S84</f>
        <v>1760.7</v>
      </c>
      <c r="Q83" s="20">
        <f>+[1]PAM!T84</f>
        <v>1379.3</v>
      </c>
      <c r="R83" s="18">
        <f t="shared" si="51"/>
        <v>1724.8670699999998</v>
      </c>
      <c r="S83" s="19">
        <f t="shared" si="52"/>
        <v>1778.7336506077029</v>
      </c>
      <c r="T83" s="19">
        <f t="shared" si="53"/>
        <v>1756.9856584821425</v>
      </c>
      <c r="U83" s="19">
        <f t="shared" si="54"/>
        <v>1717.8246575342466</v>
      </c>
      <c r="V83" s="19"/>
      <c r="W83" s="20">
        <f t="shared" si="55"/>
        <v>1733.463627412367</v>
      </c>
      <c r="X83" s="21"/>
      <c r="Y83" s="41">
        <f t="shared" si="62"/>
        <v>5.8870472682627462E-2</v>
      </c>
      <c r="Z83" s="24">
        <f t="shared" si="62"/>
        <v>4.2311140999775843E-2</v>
      </c>
      <c r="AA83" s="24">
        <f t="shared" si="62"/>
        <v>4.4461362771222035E-2</v>
      </c>
      <c r="AB83" s="24">
        <f t="shared" si="60"/>
        <v>4.7846633014713813E-2</v>
      </c>
      <c r="AC83" s="24">
        <f t="shared" si="60"/>
        <v>5.4996992351980856E-2</v>
      </c>
      <c r="AD83" s="24">
        <f t="shared" si="60"/>
        <v>7.7260587561999161E-2</v>
      </c>
      <c r="AE83" s="24">
        <f t="shared" si="60"/>
        <v>8.4849176027826934E-2</v>
      </c>
      <c r="AF83" s="24">
        <f t="shared" si="60"/>
        <v>6.8459657701711585E-2</v>
      </c>
      <c r="AG83" s="24">
        <f t="shared" si="60"/>
        <v>0.10995594713656387</v>
      </c>
      <c r="AH83" s="24">
        <f t="shared" si="60"/>
        <v>6.7665538907684786E-2</v>
      </c>
      <c r="AI83" s="24">
        <f t="shared" si="60"/>
        <v>6.0001595787122053E-2</v>
      </c>
      <c r="AJ83" s="24">
        <f t="shared" si="60"/>
        <v>6.9505712023526733E-2</v>
      </c>
      <c r="AK83" s="24">
        <f t="shared" si="60"/>
        <v>6.5314311190370011E-2</v>
      </c>
      <c r="AL83" s="24">
        <f t="shared" si="60"/>
        <v>2.3564210007394726E-2</v>
      </c>
      <c r="AM83" s="24">
        <f t="shared" si="60"/>
        <v>6.5992613670763367E-2</v>
      </c>
      <c r="AN83" s="24">
        <f t="shared" si="60"/>
        <v>6.0836794339332423E-2</v>
      </c>
      <c r="AO83" s="24">
        <f t="shared" si="45"/>
        <v>5.8873703851748171E-2</v>
      </c>
      <c r="AP83" s="24">
        <f t="shared" si="45"/>
        <v>5.3047007226509457E-2</v>
      </c>
      <c r="AQ83" s="24">
        <f t="shared" si="45"/>
        <v>6.3035871335153537E-2</v>
      </c>
      <c r="AR83" s="24">
        <f t="shared" si="39"/>
        <v>6.0972730264914787E-2</v>
      </c>
      <c r="AS83" s="24" t="e">
        <f t="shared" si="39"/>
        <v>#DIV/0!</v>
      </c>
      <c r="AT83" s="24">
        <f t="shared" si="39"/>
        <v>6.8652738496847832E-2</v>
      </c>
      <c r="AU83" s="21"/>
      <c r="AV83" s="24">
        <f t="shared" si="61"/>
        <v>1.1523583728475169</v>
      </c>
      <c r="AW83" s="24">
        <f t="shared" si="61"/>
        <v>1.1636807817589578</v>
      </c>
      <c r="AX83" s="24">
        <f t="shared" si="61"/>
        <v>1.172102596580114</v>
      </c>
      <c r="AY83" s="24">
        <f t="shared" si="61"/>
        <v>1.2063545906829489</v>
      </c>
      <c r="AZ83" s="24">
        <f t="shared" si="61"/>
        <v>1.0616288832913519</v>
      </c>
      <c r="BA83" s="24">
        <f t="shared" si="61"/>
        <v>1.2139309984317821</v>
      </c>
      <c r="BB83" s="24">
        <f t="shared" si="61"/>
        <v>1.0578691184424014</v>
      </c>
      <c r="BC83" s="24">
        <f t="shared" si="59"/>
        <v>0.99565075568120043</v>
      </c>
      <c r="BD83" s="24">
        <f t="shared" si="42"/>
        <v>1.0951272243472476</v>
      </c>
      <c r="BE83" s="24">
        <f t="shared" si="42"/>
        <v>1.1599385389020811</v>
      </c>
      <c r="BF83" s="24">
        <f t="shared" ref="BF83:BK95" si="63">+L83/L71-1</f>
        <v>1.0987361769352288</v>
      </c>
      <c r="BG83" s="24">
        <f t="shared" si="63"/>
        <v>1.4020068588847963</v>
      </c>
      <c r="BH83" s="24">
        <f t="shared" si="63"/>
        <v>1.1811958010041081</v>
      </c>
      <c r="BI83" s="24">
        <f t="shared" si="63"/>
        <v>1.4075834879406313</v>
      </c>
      <c r="BJ83" s="24">
        <f t="shared" si="63"/>
        <v>1.1305663117134559</v>
      </c>
      <c r="BK83" s="24">
        <f t="shared" si="63"/>
        <v>1.0437101792858203</v>
      </c>
      <c r="BL83" s="24">
        <f t="shared" si="46"/>
        <v>1.1522132165433727</v>
      </c>
      <c r="BM83" s="24">
        <f t="shared" si="46"/>
        <v>1.2035705289769645</v>
      </c>
      <c r="BN83" s="24">
        <f t="shared" si="46"/>
        <v>1.2412234296712121</v>
      </c>
      <c r="BO83" s="24">
        <f t="shared" si="46"/>
        <v>1.1940148609796037</v>
      </c>
      <c r="BP83" s="24" t="e">
        <f t="shared" si="46"/>
        <v>#DIV/0!</v>
      </c>
      <c r="BQ83" s="24">
        <f t="shared" si="46"/>
        <v>1.1172067200081583</v>
      </c>
      <c r="BR83" s="21"/>
      <c r="BS83" s="35">
        <f t="shared" si="56"/>
        <v>45078</v>
      </c>
      <c r="BT83" s="24">
        <f t="shared" si="58"/>
        <v>1.327854511970534E-2</v>
      </c>
      <c r="BU83" s="24">
        <f t="shared" si="49"/>
        <v>1.3623081645181114E-3</v>
      </c>
      <c r="BV83" s="24">
        <f t="shared" si="50"/>
        <v>5.7048066298342488E-3</v>
      </c>
      <c r="BW83" s="24">
        <f t="shared" si="48"/>
        <v>3.4062615101289133E-3</v>
      </c>
      <c r="BX83" s="24">
        <f t="shared" si="48"/>
        <v>4.7287292817679563E-3</v>
      </c>
      <c r="BY83" s="24">
        <f t="shared" si="48"/>
        <v>7.4537016574585616E-3</v>
      </c>
      <c r="BZ83" s="24">
        <f t="shared" si="48"/>
        <v>7.5151381215469697E-3</v>
      </c>
      <c r="CA83" s="24">
        <f t="shared" si="48"/>
        <v>2.1910865561694283E-3</v>
      </c>
      <c r="CB83" s="24">
        <f t="shared" si="48"/>
        <v>4.4457949662369545E-3</v>
      </c>
      <c r="CC83" s="24">
        <f t="shared" si="48"/>
        <v>7.4322897483118514E-4</v>
      </c>
      <c r="CD83" s="24">
        <f t="shared" si="48"/>
        <v>6.1110497237568994E-3</v>
      </c>
      <c r="CE83" s="24">
        <f t="shared" si="48"/>
        <v>1.9317495395948453E-3</v>
      </c>
      <c r="CF83" s="24">
        <f t="shared" si="57"/>
        <v>5.8872400245549419E-2</v>
      </c>
    </row>
    <row r="84" spans="1:84" x14ac:dyDescent="0.25">
      <c r="A84" s="31">
        <f>+[1]PAM!A85</f>
        <v>45108</v>
      </c>
      <c r="B84" s="17">
        <f>+[1]PAM!B85</f>
        <v>1835.9</v>
      </c>
      <c r="C84" s="17">
        <f>+[1]PAM!C85</f>
        <v>1962.5</v>
      </c>
      <c r="D84" s="17">
        <f>+[1]PAM!D85</f>
        <v>1501.5</v>
      </c>
      <c r="E84" s="17">
        <f>+[1]PAM!E85</f>
        <v>2011</v>
      </c>
      <c r="F84" s="17">
        <f>+[1]PAM!F85</f>
        <v>1273.0999999999999</v>
      </c>
      <c r="G84" s="17">
        <f>+[1]PAM!G85</f>
        <v>1794.6</v>
      </c>
      <c r="H84" s="17">
        <f>+[1]PAM!H85</f>
        <v>2083.4</v>
      </c>
      <c r="I84" s="17">
        <f>+[1]PAM!I85</f>
        <v>1944.6</v>
      </c>
      <c r="J84" s="17">
        <f>+[1]PAM!J85</f>
        <v>1412.9</v>
      </c>
      <c r="K84" s="17">
        <f>+[1]PAM!K85</f>
        <v>1715.2</v>
      </c>
      <c r="L84" s="17">
        <f>+[1]PAM!L85</f>
        <v>1391.1</v>
      </c>
      <c r="M84" s="17">
        <f>+[1]PAM!M85</f>
        <v>2052.9</v>
      </c>
      <c r="N84" s="17">
        <f>+[1]PAM!N85</f>
        <v>1519.4</v>
      </c>
      <c r="O84" s="18">
        <f>+[1]PAM!R85</f>
        <v>2189.1</v>
      </c>
      <c r="P84" s="19">
        <f>+[1]PAM!S85</f>
        <v>1876.1</v>
      </c>
      <c r="Q84" s="20">
        <f>+[1]PAM!T85</f>
        <v>1473.9</v>
      </c>
      <c r="R84" s="18">
        <f t="shared" si="51"/>
        <v>1835.8926099999999</v>
      </c>
      <c r="S84" s="19">
        <f t="shared" si="52"/>
        <v>1889.3994581930008</v>
      </c>
      <c r="T84" s="19">
        <f t="shared" si="53"/>
        <v>1872.0916294642859</v>
      </c>
      <c r="U84" s="19">
        <f t="shared" si="54"/>
        <v>1819.2961067051192</v>
      </c>
      <c r="V84" s="19"/>
      <c r="W84" s="20">
        <f t="shared" si="55"/>
        <v>1850.9584285151634</v>
      </c>
      <c r="X84" s="21"/>
      <c r="Y84" s="41">
        <f t="shared" si="62"/>
        <v>6.4351556611977445E-2</v>
      </c>
      <c r="Z84" s="24">
        <f t="shared" si="62"/>
        <v>5.5164256142803403E-2</v>
      </c>
      <c r="AA84" s="24">
        <f t="shared" si="62"/>
        <v>9.4467526787666678E-2</v>
      </c>
      <c r="AB84" s="24">
        <f t="shared" si="60"/>
        <v>3.0594987956746866E-2</v>
      </c>
      <c r="AC84" s="24">
        <f t="shared" si="60"/>
        <v>3.6979718172191811E-2</v>
      </c>
      <c r="AD84" s="24">
        <f t="shared" si="60"/>
        <v>5.9323534620152385E-2</v>
      </c>
      <c r="AE84" s="24">
        <f t="shared" si="60"/>
        <v>9.5085413929040685E-2</v>
      </c>
      <c r="AF84" s="24">
        <f t="shared" si="60"/>
        <v>5.9496567505720632E-2</v>
      </c>
      <c r="AG84" s="24">
        <f t="shared" si="60"/>
        <v>0.12152722654389603</v>
      </c>
      <c r="AH84" s="24">
        <f t="shared" si="60"/>
        <v>0.10922848088986625</v>
      </c>
      <c r="AI84" s="24">
        <f t="shared" si="60"/>
        <v>4.7120812946932489E-2</v>
      </c>
      <c r="AJ84" s="24">
        <f t="shared" si="60"/>
        <v>8.5558669557400657E-2</v>
      </c>
      <c r="AK84" s="24">
        <f t="shared" si="60"/>
        <v>5.9775406291413757E-2</v>
      </c>
      <c r="AL84" s="24">
        <f t="shared" si="60"/>
        <v>5.4327409333911225E-2</v>
      </c>
      <c r="AM84" s="24">
        <f t="shared" si="60"/>
        <v>6.5542113931958745E-2</v>
      </c>
      <c r="AN84" s="24">
        <f t="shared" si="60"/>
        <v>6.8585514391358071E-2</v>
      </c>
      <c r="AO84" s="24">
        <f t="shared" si="45"/>
        <v>6.4367592106677529E-2</v>
      </c>
      <c r="AP84" s="24">
        <f t="shared" si="45"/>
        <v>6.2216064528541892E-2</v>
      </c>
      <c r="AQ84" s="24">
        <f t="shared" si="45"/>
        <v>6.5513324156318609E-2</v>
      </c>
      <c r="AR84" s="24">
        <f t="shared" si="39"/>
        <v>5.9069736090832548E-2</v>
      </c>
      <c r="AS84" s="24" t="e">
        <f t="shared" si="39"/>
        <v>#DIV/0!</v>
      </c>
      <c r="AT84" s="24">
        <f t="shared" si="39"/>
        <v>6.7780367147470599E-2</v>
      </c>
      <c r="AU84" s="21"/>
      <c r="AV84" s="24">
        <f t="shared" si="61"/>
        <v>1.1305558779157479</v>
      </c>
      <c r="AW84" s="24">
        <f t="shared" si="61"/>
        <v>1.1528082492321192</v>
      </c>
      <c r="AX84" s="24">
        <f t="shared" si="61"/>
        <v>1.2270839513497478</v>
      </c>
      <c r="AY84" s="24">
        <f t="shared" si="61"/>
        <v>1.0845858816212295</v>
      </c>
      <c r="AZ84" s="24">
        <f t="shared" si="61"/>
        <v>1.0560400516795863</v>
      </c>
      <c r="BA84" s="24">
        <f t="shared" si="61"/>
        <v>1.1283206831119541</v>
      </c>
      <c r="BB84" s="24">
        <f t="shared" si="61"/>
        <v>1.1061463809138696</v>
      </c>
      <c r="BC84" s="24">
        <f t="shared" si="59"/>
        <v>0.97863247863247871</v>
      </c>
      <c r="BD84" s="24">
        <f t="shared" si="59"/>
        <v>1.215271244904359</v>
      </c>
      <c r="BE84" s="24">
        <f t="shared" si="59"/>
        <v>1.0960527923744348</v>
      </c>
      <c r="BF84" s="24">
        <f t="shared" si="63"/>
        <v>1.1163852122318576</v>
      </c>
      <c r="BG84" s="24">
        <f t="shared" si="63"/>
        <v>1.3971275105091081</v>
      </c>
      <c r="BH84" s="24">
        <f t="shared" si="63"/>
        <v>1.1384940182969743</v>
      </c>
      <c r="BI84" s="24">
        <f t="shared" si="63"/>
        <v>1.2652110927152318</v>
      </c>
      <c r="BJ84" s="24">
        <f t="shared" si="63"/>
        <v>1.1163000564015793</v>
      </c>
      <c r="BK84" s="24">
        <f t="shared" si="63"/>
        <v>1.0803105151729007</v>
      </c>
      <c r="BL84" s="24">
        <f t="shared" si="46"/>
        <v>1.1305888158131805</v>
      </c>
      <c r="BM84" s="24">
        <f t="shared" si="46"/>
        <v>1.1643510903254763</v>
      </c>
      <c r="BN84" s="24">
        <f t="shared" si="46"/>
        <v>1.1689008725803109</v>
      </c>
      <c r="BO84" s="24">
        <f t="shared" si="46"/>
        <v>1.1029313621464243</v>
      </c>
      <c r="BP84" s="24" t="e">
        <f t="shared" si="46"/>
        <v>#DIV/0!</v>
      </c>
      <c r="BQ84" s="24">
        <f t="shared" si="46"/>
        <v>1.0802110857767628</v>
      </c>
      <c r="BR84" s="21"/>
      <c r="BS84" s="35">
        <f t="shared" si="56"/>
        <v>45108</v>
      </c>
      <c r="BT84" s="24">
        <f t="shared" si="58"/>
        <v>1.7041509652733475E-2</v>
      </c>
      <c r="BU84" s="24">
        <f t="shared" si="49"/>
        <v>2.8551220360600593E-3</v>
      </c>
      <c r="BV84" s="24">
        <f t="shared" si="50"/>
        <v>3.6098962258681688E-3</v>
      </c>
      <c r="BW84" s="24">
        <f t="shared" si="48"/>
        <v>2.2819757667111068E-3</v>
      </c>
      <c r="BX84" s="24">
        <f t="shared" si="48"/>
        <v>3.6939532726534868E-3</v>
      </c>
      <c r="BY84" s="24">
        <f t="shared" si="48"/>
        <v>8.5578526291379253E-3</v>
      </c>
      <c r="BZ84" s="24">
        <f t="shared" si="48"/>
        <v>6.5903646588207901E-3</v>
      </c>
      <c r="CA84" s="24">
        <f t="shared" si="48"/>
        <v>2.5385007826540691E-3</v>
      </c>
      <c r="CB84" s="24">
        <f t="shared" si="48"/>
        <v>7.2361934025160909E-3</v>
      </c>
      <c r="CC84" s="24">
        <f t="shared" si="48"/>
        <v>5.8430053916168963E-4</v>
      </c>
      <c r="CD84" s="24">
        <f t="shared" si="48"/>
        <v>7.5980056814887904E-3</v>
      </c>
      <c r="CE84" s="24">
        <f t="shared" si="48"/>
        <v>1.7786886196301242E-3</v>
      </c>
      <c r="CF84" s="24">
        <f t="shared" si="57"/>
        <v>6.4366363267435778E-2</v>
      </c>
    </row>
    <row r="85" spans="1:84" x14ac:dyDescent="0.25">
      <c r="A85" s="31">
        <f>+[1]PAM!A86</f>
        <v>45139</v>
      </c>
      <c r="B85" s="17">
        <f>+[1]PAM!B86</f>
        <v>2060.6</v>
      </c>
      <c r="C85" s="17">
        <f>+[1]PAM!C86</f>
        <v>2268.5</v>
      </c>
      <c r="D85" s="17">
        <f>+[1]PAM!D86</f>
        <v>1637.2</v>
      </c>
      <c r="E85" s="17">
        <f>+[1]PAM!E86</f>
        <v>2210.3000000000002</v>
      </c>
      <c r="F85" s="17">
        <f>+[1]PAM!F86</f>
        <v>1363.1</v>
      </c>
      <c r="G85" s="17">
        <f>+[1]PAM!G86</f>
        <v>2035.8</v>
      </c>
      <c r="H85" s="17">
        <f>+[1]PAM!H86</f>
        <v>2386.1</v>
      </c>
      <c r="I85" s="17">
        <f>+[1]PAM!I86</f>
        <v>2163.1</v>
      </c>
      <c r="J85" s="17">
        <f>+[1]PAM!J86</f>
        <v>1464.5</v>
      </c>
      <c r="K85" s="17">
        <f>+[1]PAM!K86</f>
        <v>1900</v>
      </c>
      <c r="L85" s="17">
        <f>+[1]PAM!L86</f>
        <v>1489</v>
      </c>
      <c r="M85" s="17">
        <f>+[1]PAM!M86</f>
        <v>2286.6</v>
      </c>
      <c r="N85" s="17">
        <f>+[1]PAM!N86</f>
        <v>1657.1</v>
      </c>
      <c r="O85" s="18">
        <f>+[1]PAM!R86</f>
        <v>2420.1999999999998</v>
      </c>
      <c r="P85" s="19">
        <f>+[1]PAM!S86</f>
        <v>2131.1999999999998</v>
      </c>
      <c r="Q85" s="20">
        <f>+[1]PAM!T86</f>
        <v>1586.4</v>
      </c>
      <c r="R85" s="18">
        <f t="shared" si="51"/>
        <v>2060.6144800000002</v>
      </c>
      <c r="S85" s="19">
        <f t="shared" si="52"/>
        <v>2133.096558793382</v>
      </c>
      <c r="T85" s="19">
        <f t="shared" si="53"/>
        <v>2077.4352399553572</v>
      </c>
      <c r="U85" s="19">
        <f t="shared" si="54"/>
        <v>2016.3597332372026</v>
      </c>
      <c r="V85" s="19"/>
      <c r="W85" s="20">
        <f t="shared" si="55"/>
        <v>2058.054864119732</v>
      </c>
      <c r="X85" s="21"/>
      <c r="Y85" s="41">
        <f t="shared" si="62"/>
        <v>0.1223922871616101</v>
      </c>
      <c r="Z85" s="24">
        <f t="shared" si="62"/>
        <v>0.1559235668789809</v>
      </c>
      <c r="AA85" s="24">
        <f t="shared" si="62"/>
        <v>9.0376290376290358E-2</v>
      </c>
      <c r="AB85" s="24">
        <f t="shared" si="60"/>
        <v>9.9104922923918481E-2</v>
      </c>
      <c r="AC85" s="24">
        <f t="shared" si="60"/>
        <v>7.069358259366898E-2</v>
      </c>
      <c r="AD85" s="24">
        <f t="shared" si="60"/>
        <v>0.13440320962888674</v>
      </c>
      <c r="AE85" s="24">
        <f t="shared" si="60"/>
        <v>0.14529135067677834</v>
      </c>
      <c r="AF85" s="24">
        <f t="shared" si="60"/>
        <v>0.11236243957626257</v>
      </c>
      <c r="AG85" s="24">
        <f t="shared" si="60"/>
        <v>3.6520631325642317E-2</v>
      </c>
      <c r="AH85" s="24">
        <f t="shared" si="60"/>
        <v>0.10774253731343286</v>
      </c>
      <c r="AI85" s="24">
        <f t="shared" si="60"/>
        <v>7.0375961469340886E-2</v>
      </c>
      <c r="AJ85" s="24">
        <f t="shared" si="60"/>
        <v>0.11383895952067791</v>
      </c>
      <c r="AK85" s="24">
        <f t="shared" si="60"/>
        <v>9.0627879426089075E-2</v>
      </c>
      <c r="AL85" s="24">
        <f t="shared" si="60"/>
        <v>0.10556849846969074</v>
      </c>
      <c r="AM85" s="24">
        <f t="shared" si="60"/>
        <v>0.1359735621768563</v>
      </c>
      <c r="AN85" s="24">
        <f t="shared" si="60"/>
        <v>7.6328109098310559E-2</v>
      </c>
      <c r="AO85" s="24">
        <f t="shared" si="45"/>
        <v>0.12240469228752993</v>
      </c>
      <c r="AP85" s="24">
        <f t="shared" si="45"/>
        <v>0.12898124827105129</v>
      </c>
      <c r="AQ85" s="24">
        <f t="shared" si="45"/>
        <v>0.10968673074502888</v>
      </c>
      <c r="AR85" s="24">
        <f t="shared" si="39"/>
        <v>0.10831861059109293</v>
      </c>
      <c r="AS85" s="24" t="e">
        <f t="shared" si="39"/>
        <v>#DIV/0!</v>
      </c>
      <c r="AT85" s="24">
        <f t="shared" si="39"/>
        <v>0.11188605449702127</v>
      </c>
      <c r="AU85" s="21"/>
      <c r="AV85" s="24">
        <f t="shared" si="61"/>
        <v>1.2363794226177554</v>
      </c>
      <c r="AW85" s="24">
        <f t="shared" si="61"/>
        <v>1.3185813573180702</v>
      </c>
      <c r="AX85" s="24">
        <f t="shared" si="61"/>
        <v>1.2732574284920855</v>
      </c>
      <c r="AY85" s="24">
        <f t="shared" si="61"/>
        <v>1.0808698926755791</v>
      </c>
      <c r="AZ85" s="24">
        <f t="shared" si="61"/>
        <v>1.097722376115728</v>
      </c>
      <c r="BA85" s="24">
        <f t="shared" si="61"/>
        <v>1.2271086314407613</v>
      </c>
      <c r="BB85" s="24">
        <f t="shared" si="61"/>
        <v>1.2897034833509262</v>
      </c>
      <c r="BC85" s="24">
        <f t="shared" si="59"/>
        <v>1.0785048525031229</v>
      </c>
      <c r="BD85" s="24">
        <f t="shared" si="59"/>
        <v>1.2108997584541061</v>
      </c>
      <c r="BE85" s="24">
        <f t="shared" si="59"/>
        <v>1.2326674500587544</v>
      </c>
      <c r="BF85" s="24">
        <f t="shared" si="63"/>
        <v>1.1271428571428572</v>
      </c>
      <c r="BG85" s="24">
        <f t="shared" si="63"/>
        <v>1.4930222416048844</v>
      </c>
      <c r="BH85" s="24">
        <f t="shared" si="63"/>
        <v>1.1304962715350988</v>
      </c>
      <c r="BI85" s="24">
        <f t="shared" si="63"/>
        <v>1.2916390493324497</v>
      </c>
      <c r="BJ85" s="24">
        <f t="shared" si="63"/>
        <v>1.2533305138507083</v>
      </c>
      <c r="BK85" s="24">
        <f t="shared" si="63"/>
        <v>1.1132276541894233</v>
      </c>
      <c r="BL85" s="24">
        <f t="shared" si="46"/>
        <v>1.2364619598412796</v>
      </c>
      <c r="BM85" s="24">
        <f t="shared" si="46"/>
        <v>1.2709428921075037</v>
      </c>
      <c r="BN85" s="24">
        <f t="shared" si="46"/>
        <v>1.2307445268840937</v>
      </c>
      <c r="BO85" s="24">
        <f t="shared" si="46"/>
        <v>1.1556490064535563</v>
      </c>
      <c r="BP85" s="24" t="e">
        <f t="shared" si="46"/>
        <v>#DIV/0!</v>
      </c>
      <c r="BQ85" s="24">
        <f t="shared" si="46"/>
        <v>1.1634477002671351</v>
      </c>
      <c r="BR85" s="21"/>
      <c r="BS85" s="35">
        <f t="shared" si="56"/>
        <v>45139</v>
      </c>
      <c r="BT85" s="24">
        <f t="shared" si="58"/>
        <v>4.7752600904188675E-2</v>
      </c>
      <c r="BU85" s="24">
        <f t="shared" si="49"/>
        <v>2.8087586469851306E-3</v>
      </c>
      <c r="BV85" s="24">
        <f t="shared" si="50"/>
        <v>1.1322506672476725E-2</v>
      </c>
      <c r="BW85" s="24">
        <f t="shared" si="48"/>
        <v>4.2502314940900919E-3</v>
      </c>
      <c r="BX85" s="24">
        <f t="shared" si="48"/>
        <v>8.3294732828585443E-3</v>
      </c>
      <c r="BY85" s="24">
        <f t="shared" si="48"/>
        <v>1.3454066125605964E-2</v>
      </c>
      <c r="BZ85" s="24">
        <f t="shared" si="48"/>
        <v>1.238948199793017E-2</v>
      </c>
      <c r="CA85" s="24">
        <f t="shared" si="48"/>
        <v>8.0383463151587628E-4</v>
      </c>
      <c r="CB85" s="24">
        <f t="shared" si="48"/>
        <v>7.4387058118633885E-3</v>
      </c>
      <c r="CC85" s="24">
        <f t="shared" si="48"/>
        <v>8.5853804673457232E-4</v>
      </c>
      <c r="CD85" s="24">
        <f t="shared" si="48"/>
        <v>1.0310855711095369E-2</v>
      </c>
      <c r="CE85" s="24">
        <f t="shared" si="48"/>
        <v>2.6851462497957368E-3</v>
      </c>
      <c r="CF85" s="24">
        <f t="shared" si="57"/>
        <v>0.12240419957514022</v>
      </c>
    </row>
    <row r="86" spans="1:84" x14ac:dyDescent="0.25">
      <c r="A86" s="31">
        <f>+[1]PAM!A87</f>
        <v>45170</v>
      </c>
      <c r="B86" s="17">
        <f>+[1]PAM!B87</f>
        <v>2330.1</v>
      </c>
      <c r="C86" s="17">
        <f>+[1]PAM!C87</f>
        <v>2613.6</v>
      </c>
      <c r="D86" s="17">
        <f>+[1]PAM!D87</f>
        <v>1825.2</v>
      </c>
      <c r="E86" s="17">
        <f>+[1]PAM!E87</f>
        <v>2514.8000000000002</v>
      </c>
      <c r="F86" s="17">
        <f>+[1]PAM!F87</f>
        <v>1485.9</v>
      </c>
      <c r="G86" s="17">
        <f>+[1]PAM!G87</f>
        <v>2303.1</v>
      </c>
      <c r="H86" s="17">
        <f>+[1]PAM!H87</f>
        <v>2632.2</v>
      </c>
      <c r="I86" s="17">
        <f>+[1]PAM!I87</f>
        <v>2407</v>
      </c>
      <c r="J86" s="17">
        <f>+[1]PAM!J87</f>
        <v>1619</v>
      </c>
      <c r="K86" s="17">
        <f>+[1]PAM!K87</f>
        <v>2199.6</v>
      </c>
      <c r="L86" s="17">
        <f>+[1]PAM!L87</f>
        <v>1583.9</v>
      </c>
      <c r="M86" s="17">
        <f>+[1]PAM!M87</f>
        <v>2585.6</v>
      </c>
      <c r="N86" s="17">
        <f>+[1]PAM!N87</f>
        <v>1832.5</v>
      </c>
      <c r="O86" s="18">
        <f>+[1]PAM!R87</f>
        <v>2763</v>
      </c>
      <c r="P86" s="19">
        <f>+[1]PAM!S87</f>
        <v>2424.6999999999998</v>
      </c>
      <c r="Q86" s="20">
        <f>+[1]PAM!T87</f>
        <v>1724.9</v>
      </c>
      <c r="R86" s="18">
        <f t="shared" si="51"/>
        <v>2330.0396600000004</v>
      </c>
      <c r="S86" s="19">
        <f t="shared" si="52"/>
        <v>2436.7428906135606</v>
      </c>
      <c r="T86" s="19">
        <f t="shared" si="53"/>
        <v>2360.2056919642855</v>
      </c>
      <c r="U86" s="19">
        <f t="shared" si="54"/>
        <v>2294.3912040374917</v>
      </c>
      <c r="V86" s="19"/>
      <c r="W86" s="20">
        <f t="shared" si="55"/>
        <v>2311.19442693974</v>
      </c>
      <c r="X86" s="21"/>
      <c r="Y86" s="41">
        <f t="shared" si="62"/>
        <v>0.13078714937396874</v>
      </c>
      <c r="Z86" s="24">
        <f t="shared" si="62"/>
        <v>0.15212695613841731</v>
      </c>
      <c r="AA86" s="24">
        <f t="shared" si="62"/>
        <v>0.11483019789885174</v>
      </c>
      <c r="AB86" s="24">
        <f t="shared" si="60"/>
        <v>0.13776410442021447</v>
      </c>
      <c r="AC86" s="24">
        <f t="shared" si="60"/>
        <v>9.0088768248844708E-2</v>
      </c>
      <c r="AD86" s="24">
        <f t="shared" si="60"/>
        <v>0.13129973474801049</v>
      </c>
      <c r="AE86" s="24">
        <f t="shared" si="60"/>
        <v>0.10313901345291487</v>
      </c>
      <c r="AF86" s="24">
        <f t="shared" si="60"/>
        <v>0.11275484258702795</v>
      </c>
      <c r="AG86" s="24">
        <f t="shared" si="60"/>
        <v>0.10549675657220892</v>
      </c>
      <c r="AH86" s="24">
        <f t="shared" si="60"/>
        <v>0.15768421052631565</v>
      </c>
      <c r="AI86" s="24">
        <f t="shared" si="60"/>
        <v>6.3734049697783846E-2</v>
      </c>
      <c r="AJ86" s="24">
        <f t="shared" si="60"/>
        <v>0.13076182979095607</v>
      </c>
      <c r="AK86" s="24">
        <f t="shared" si="60"/>
        <v>0.10584756502323334</v>
      </c>
      <c r="AL86" s="24">
        <f t="shared" si="60"/>
        <v>0.141641186678787</v>
      </c>
      <c r="AM86" s="24">
        <f t="shared" si="60"/>
        <v>0.13771584084084076</v>
      </c>
      <c r="AN86" s="24">
        <f t="shared" si="60"/>
        <v>8.7304589006555799E-2</v>
      </c>
      <c r="AO86" s="24">
        <f t="shared" si="45"/>
        <v>0.13074992077120617</v>
      </c>
      <c r="AP86" s="24">
        <f t="shared" si="45"/>
        <v>0.14235001719375551</v>
      </c>
      <c r="AQ86" s="24">
        <f t="shared" si="45"/>
        <v>0.13611517055761735</v>
      </c>
      <c r="AR86" s="24">
        <f t="shared" si="39"/>
        <v>0.13788783133152438</v>
      </c>
      <c r="AS86" s="24" t="e">
        <f t="shared" si="39"/>
        <v>#DIV/0!</v>
      </c>
      <c r="AT86" s="24">
        <f t="shared" si="39"/>
        <v>0.12299942398682373</v>
      </c>
      <c r="AU86" s="21"/>
      <c r="AV86" s="24">
        <f t="shared" si="61"/>
        <v>1.3798386273107957</v>
      </c>
      <c r="AW86" s="24">
        <f t="shared" si="61"/>
        <v>1.5041678643288301</v>
      </c>
      <c r="AX86" s="24">
        <f t="shared" si="61"/>
        <v>1.3319279417401302</v>
      </c>
      <c r="AY86" s="24">
        <f t="shared" si="61"/>
        <v>1.1516084873374401</v>
      </c>
      <c r="AZ86" s="24">
        <f t="shared" si="61"/>
        <v>1.2137961859356374</v>
      </c>
      <c r="BA86" s="24">
        <f t="shared" si="61"/>
        <v>1.3762897234832852</v>
      </c>
      <c r="BB86" s="24">
        <f t="shared" si="61"/>
        <v>1.4228645066273931</v>
      </c>
      <c r="BC86" s="24">
        <f t="shared" si="59"/>
        <v>1.1953666545056545</v>
      </c>
      <c r="BD86" s="24">
        <f t="shared" si="59"/>
        <v>1.3868494766327584</v>
      </c>
      <c r="BE86" s="24">
        <f t="shared" si="59"/>
        <v>1.4423717521652231</v>
      </c>
      <c r="BF86" s="24">
        <f t="shared" si="63"/>
        <v>1.1673508483853312</v>
      </c>
      <c r="BG86" s="24">
        <f t="shared" si="63"/>
        <v>1.6655670103092781</v>
      </c>
      <c r="BH86" s="24">
        <f t="shared" si="63"/>
        <v>1.2083634610749581</v>
      </c>
      <c r="BI86" s="24">
        <f t="shared" si="63"/>
        <v>1.3413270061859168</v>
      </c>
      <c r="BJ86" s="24">
        <f t="shared" si="63"/>
        <v>1.4280993390747043</v>
      </c>
      <c r="BK86" s="24">
        <f t="shared" si="63"/>
        <v>1.1967651553744267</v>
      </c>
      <c r="BL86" s="24">
        <f t="shared" si="46"/>
        <v>1.379799530938262</v>
      </c>
      <c r="BM86" s="24">
        <f t="shared" si="46"/>
        <v>1.4223875220641129</v>
      </c>
      <c r="BN86" s="24">
        <f t="shared" si="46"/>
        <v>1.3616270171529012</v>
      </c>
      <c r="BO86" s="24">
        <f t="shared" si="46"/>
        <v>1.2762216381637144</v>
      </c>
      <c r="BP86" s="24" t="e">
        <f t="shared" si="46"/>
        <v>#DIV/0!</v>
      </c>
      <c r="BQ86" s="24">
        <f t="shared" si="46"/>
        <v>1.285250043499846</v>
      </c>
      <c r="BR86" s="21"/>
      <c r="BS86" s="35">
        <f t="shared" si="56"/>
        <v>45170</v>
      </c>
      <c r="BT86" s="24">
        <f t="shared" si="58"/>
        <v>4.7981728622731229E-2</v>
      </c>
      <c r="BU86" s="24">
        <f t="shared" si="49"/>
        <v>3.4669513733863924E-3</v>
      </c>
      <c r="BV86" s="24">
        <f t="shared" si="50"/>
        <v>1.5412671066679609E-2</v>
      </c>
      <c r="BW86" s="24">
        <f t="shared" si="48"/>
        <v>5.1668251965447031E-3</v>
      </c>
      <c r="BX86" s="24">
        <f t="shared" si="48"/>
        <v>8.224216247694845E-3</v>
      </c>
      <c r="BY86" s="24">
        <f t="shared" si="48"/>
        <v>9.7455886634960666E-3</v>
      </c>
      <c r="BZ86" s="24">
        <f t="shared" si="48"/>
        <v>1.232164903426187E-2</v>
      </c>
      <c r="CA86" s="24">
        <f t="shared" si="48"/>
        <v>2.1443754246336022E-3</v>
      </c>
      <c r="CB86" s="24">
        <f t="shared" si="48"/>
        <v>1.0744656896049689E-2</v>
      </c>
      <c r="CC86" s="24">
        <f t="shared" si="48"/>
        <v>7.4147821023003082E-4</v>
      </c>
      <c r="CD86" s="24">
        <f t="shared" si="48"/>
        <v>1.1753372804037661E-2</v>
      </c>
      <c r="CE86" s="24">
        <f t="shared" si="48"/>
        <v>3.0473260215471238E-3</v>
      </c>
      <c r="CF86" s="24">
        <f t="shared" si="57"/>
        <v>0.1307508395612928</v>
      </c>
    </row>
    <row r="87" spans="1:84" x14ac:dyDescent="0.25">
      <c r="A87" s="31">
        <f>+[1]PAM!A88</f>
        <v>45200</v>
      </c>
      <c r="B87" s="17">
        <f>+[1]PAM!B88</f>
        <v>2523.6</v>
      </c>
      <c r="C87" s="17">
        <f>+[1]PAM!C88</f>
        <v>2797.8</v>
      </c>
      <c r="D87" s="17">
        <f>+[1]PAM!D88</f>
        <v>2003.6</v>
      </c>
      <c r="E87" s="17">
        <f>+[1]PAM!E88</f>
        <v>2816.4</v>
      </c>
      <c r="F87" s="17">
        <f>+[1]PAM!F88</f>
        <v>1600.5</v>
      </c>
      <c r="G87" s="17">
        <f>+[1]PAM!G88</f>
        <v>2535.1</v>
      </c>
      <c r="H87" s="17">
        <f>+[1]PAM!H88</f>
        <v>2774.5</v>
      </c>
      <c r="I87" s="17">
        <f>+[1]PAM!I88</f>
        <v>2612.3000000000002</v>
      </c>
      <c r="J87" s="17">
        <f>+[1]PAM!J88</f>
        <v>1820.6</v>
      </c>
      <c r="K87" s="17">
        <f>+[1]PAM!K88</f>
        <v>2374.1</v>
      </c>
      <c r="L87" s="17">
        <f>+[1]PAM!L88</f>
        <v>1709.6</v>
      </c>
      <c r="M87" s="17">
        <f>+[1]PAM!M88</f>
        <v>2811</v>
      </c>
      <c r="N87" s="17">
        <f>+[1]PAM!N88</f>
        <v>1999.2</v>
      </c>
      <c r="O87" s="18">
        <f>+[1]PAM!R88</f>
        <v>2967</v>
      </c>
      <c r="P87" s="19">
        <f>+[1]PAM!S88</f>
        <v>2635.6</v>
      </c>
      <c r="Q87" s="20">
        <f>+[1]PAM!T88</f>
        <v>1850</v>
      </c>
      <c r="R87" s="18">
        <f t="shared" si="51"/>
        <v>2523.5874099999996</v>
      </c>
      <c r="S87" s="19">
        <f t="shared" si="52"/>
        <v>2645.9082003221561</v>
      </c>
      <c r="T87" s="19">
        <f t="shared" si="53"/>
        <v>2592.5898716517859</v>
      </c>
      <c r="U87" s="19">
        <f t="shared" si="54"/>
        <v>2528.8147440519106</v>
      </c>
      <c r="V87" s="19"/>
      <c r="W87" s="20">
        <f t="shared" si="55"/>
        <v>2519.548168570303</v>
      </c>
      <c r="X87" s="21"/>
      <c r="Y87" s="41">
        <f t="shared" si="62"/>
        <v>8.3043646195442244E-2</v>
      </c>
      <c r="Z87" s="24">
        <f t="shared" si="62"/>
        <v>7.047750229568428E-2</v>
      </c>
      <c r="AA87" s="24">
        <f t="shared" si="62"/>
        <v>9.7742713127328518E-2</v>
      </c>
      <c r="AB87" s="24">
        <f t="shared" si="60"/>
        <v>0.11993001431525374</v>
      </c>
      <c r="AC87" s="24">
        <f t="shared" si="60"/>
        <v>7.7124974762770027E-2</v>
      </c>
      <c r="AD87" s="24">
        <f t="shared" si="60"/>
        <v>0.10073379358256274</v>
      </c>
      <c r="AE87" s="24">
        <f t="shared" si="60"/>
        <v>5.4061241546994987E-2</v>
      </c>
      <c r="AF87" s="24">
        <f t="shared" si="60"/>
        <v>8.5292895720814332E-2</v>
      </c>
      <c r="AG87" s="24">
        <f t="shared" si="60"/>
        <v>0.12452130945027795</v>
      </c>
      <c r="AH87" s="24">
        <f t="shared" si="60"/>
        <v>7.9332605928350564E-2</v>
      </c>
      <c r="AI87" s="24">
        <f t="shared" si="60"/>
        <v>7.9361070774669917E-2</v>
      </c>
      <c r="AJ87" s="24">
        <f t="shared" si="60"/>
        <v>8.717512376237635E-2</v>
      </c>
      <c r="AK87" s="24">
        <f t="shared" si="60"/>
        <v>9.096862210095491E-2</v>
      </c>
      <c r="AL87" s="24">
        <f t="shared" si="60"/>
        <v>7.3832790445168328E-2</v>
      </c>
      <c r="AM87" s="24">
        <f t="shared" si="60"/>
        <v>8.6979832556604908E-2</v>
      </c>
      <c r="AN87" s="24">
        <f t="shared" si="60"/>
        <v>7.2525943532958381E-2</v>
      </c>
      <c r="AO87" s="24">
        <f t="shared" si="45"/>
        <v>8.3066289953193095E-2</v>
      </c>
      <c r="AP87" s="24">
        <f t="shared" si="45"/>
        <v>8.583807118687381E-2</v>
      </c>
      <c r="AQ87" s="24">
        <f t="shared" si="45"/>
        <v>9.8459291272235738E-2</v>
      </c>
      <c r="AR87" s="24">
        <f t="shared" si="39"/>
        <v>0.10217243668032649</v>
      </c>
      <c r="AS87" s="24" t="e">
        <f t="shared" si="39"/>
        <v>#DIV/0!</v>
      </c>
      <c r="AT87" s="24">
        <f t="shared" si="39"/>
        <v>9.014981137110345E-2</v>
      </c>
      <c r="AU87" s="21"/>
      <c r="AV87" s="24">
        <f t="shared" si="61"/>
        <v>1.4284064665127021</v>
      </c>
      <c r="AW87" s="24">
        <f t="shared" si="61"/>
        <v>1.5392993283717558</v>
      </c>
      <c r="AX87" s="24">
        <f t="shared" si="61"/>
        <v>1.4183464091732043</v>
      </c>
      <c r="AY87" s="24">
        <f t="shared" si="61"/>
        <v>1.2543824541743378</v>
      </c>
      <c r="AZ87" s="24">
        <f t="shared" si="61"/>
        <v>1.2343989948345668</v>
      </c>
      <c r="BA87" s="24">
        <f t="shared" si="61"/>
        <v>1.4795579029733958</v>
      </c>
      <c r="BB87" s="24">
        <f t="shared" si="61"/>
        <v>1.3803191489361706</v>
      </c>
      <c r="BC87" s="24">
        <f t="shared" si="59"/>
        <v>1.2729487514139044</v>
      </c>
      <c r="BD87" s="24">
        <f t="shared" si="59"/>
        <v>1.4190805208610149</v>
      </c>
      <c r="BE87" s="24">
        <f t="shared" si="59"/>
        <v>1.4872708224201152</v>
      </c>
      <c r="BF87" s="24">
        <f t="shared" si="63"/>
        <v>1.2170924653092983</v>
      </c>
      <c r="BG87" s="24">
        <f t="shared" si="63"/>
        <v>1.7036645186111379</v>
      </c>
      <c r="BH87" s="24">
        <f t="shared" si="63"/>
        <v>1.2803695676970457</v>
      </c>
      <c r="BI87" s="24">
        <f t="shared" si="63"/>
        <v>1.311827956989247</v>
      </c>
      <c r="BJ87" s="24">
        <f t="shared" si="63"/>
        <v>1.5036572622779518</v>
      </c>
      <c r="BK87" s="24">
        <f t="shared" si="63"/>
        <v>1.203430204859457</v>
      </c>
      <c r="BL87" s="24">
        <f t="shared" si="46"/>
        <v>1.4283772228588876</v>
      </c>
      <c r="BM87" s="24">
        <f t="shared" si="46"/>
        <v>1.4805958309521197</v>
      </c>
      <c r="BN87" s="24">
        <f t="shared" si="46"/>
        <v>1.4371325059356934</v>
      </c>
      <c r="BO87" s="24">
        <f t="shared" si="46"/>
        <v>1.3615677339193355</v>
      </c>
      <c r="BP87" s="24" t="e">
        <f t="shared" si="46"/>
        <v>#DIV/0!</v>
      </c>
      <c r="BQ87" s="24">
        <f t="shared" si="46"/>
        <v>1.3443896661947203</v>
      </c>
      <c r="BR87" s="21"/>
      <c r="BS87" s="35">
        <f t="shared" si="56"/>
        <v>45200</v>
      </c>
      <c r="BT87" s="24">
        <f t="shared" si="58"/>
        <v>2.2648512939358857E-2</v>
      </c>
      <c r="BU87" s="24">
        <f t="shared" si="49"/>
        <v>2.9094030299128769E-3</v>
      </c>
      <c r="BV87" s="24">
        <f t="shared" si="50"/>
        <v>1.3500227458049009E-2</v>
      </c>
      <c r="BW87" s="24">
        <f t="shared" si="48"/>
        <v>4.2641174198532221E-3</v>
      </c>
      <c r="BX87" s="24">
        <f t="shared" si="48"/>
        <v>6.3125187760181972E-3</v>
      </c>
      <c r="BY87" s="24">
        <f t="shared" si="48"/>
        <v>4.9833397708252932E-3</v>
      </c>
      <c r="BZ87" s="24">
        <f t="shared" si="48"/>
        <v>9.1720226599716834E-3</v>
      </c>
      <c r="CA87" s="24">
        <f t="shared" si="48"/>
        <v>2.4744689069138657E-3</v>
      </c>
      <c r="CB87" s="24">
        <f t="shared" si="48"/>
        <v>5.53433329041672E-3</v>
      </c>
      <c r="CC87" s="24">
        <f t="shared" si="48"/>
        <v>8.6853353933307462E-4</v>
      </c>
      <c r="CD87" s="24">
        <f t="shared" si="48"/>
        <v>7.8354577056778726E-3</v>
      </c>
      <c r="CE87" s="24">
        <f t="shared" si="48"/>
        <v>2.5612033818291067E-3</v>
      </c>
      <c r="CF87" s="24">
        <f t="shared" si="57"/>
        <v>8.3064138878159777E-2</v>
      </c>
    </row>
    <row r="88" spans="1:84" x14ac:dyDescent="0.25">
      <c r="A88" s="31">
        <f>+[1]PAM!A89</f>
        <v>45231</v>
      </c>
      <c r="B88" s="17">
        <f>+[1]PAM!B89</f>
        <v>2851.9</v>
      </c>
      <c r="C88" s="17">
        <f>+[1]PAM!C89</f>
        <v>3226.1</v>
      </c>
      <c r="D88" s="17">
        <f>+[1]PAM!D89</f>
        <v>2246.6</v>
      </c>
      <c r="E88" s="17">
        <f>+[1]PAM!E89</f>
        <v>3134.2</v>
      </c>
      <c r="F88" s="17">
        <f>+[1]PAM!F89</f>
        <v>1726.1</v>
      </c>
      <c r="G88" s="17">
        <f>+[1]PAM!G89</f>
        <v>2848.3</v>
      </c>
      <c r="H88" s="17">
        <f>+[1]PAM!H89</f>
        <v>3169.2</v>
      </c>
      <c r="I88" s="17">
        <f>+[1]PAM!I89</f>
        <v>2901.6</v>
      </c>
      <c r="J88" s="17">
        <f>+[1]PAM!J89</f>
        <v>2101.8000000000002</v>
      </c>
      <c r="K88" s="17">
        <f>+[1]PAM!K89</f>
        <v>2707</v>
      </c>
      <c r="L88" s="17">
        <f>+[1]PAM!L89</f>
        <v>1820.9</v>
      </c>
      <c r="M88" s="17">
        <f>+[1]PAM!M89</f>
        <v>3152.5</v>
      </c>
      <c r="N88" s="17">
        <f>+[1]PAM!N89</f>
        <v>2224.9</v>
      </c>
      <c r="O88" s="18">
        <f>+[1]PAM!R89</f>
        <v>3380.8</v>
      </c>
      <c r="P88" s="19">
        <f>+[1]PAM!S89</f>
        <v>2988.2</v>
      </c>
      <c r="Q88" s="20">
        <f>+[1]PAM!T89</f>
        <v>2039.4</v>
      </c>
      <c r="R88" s="18">
        <f t="shared" si="51"/>
        <v>2851.9230700000003</v>
      </c>
      <c r="S88" s="19">
        <f t="shared" si="52"/>
        <v>3005.0943769219512</v>
      </c>
      <c r="T88" s="19">
        <f t="shared" si="53"/>
        <v>2908.8462611607138</v>
      </c>
      <c r="U88" s="19">
        <f t="shared" si="54"/>
        <v>2837.7000720980536</v>
      </c>
      <c r="V88" s="19"/>
      <c r="W88" s="20">
        <f t="shared" si="55"/>
        <v>2830.3845017723506</v>
      </c>
      <c r="X88" s="21"/>
      <c r="Y88" s="41">
        <f t="shared" si="62"/>
        <v>0.13009193216040593</v>
      </c>
      <c r="Z88" s="24">
        <f t="shared" si="62"/>
        <v>0.15308456644506396</v>
      </c>
      <c r="AA88" s="24">
        <f t="shared" si="62"/>
        <v>0.12128169295268521</v>
      </c>
      <c r="AB88" s="24">
        <f t="shared" si="60"/>
        <v>0.11283908535719345</v>
      </c>
      <c r="AC88" s="24">
        <f t="shared" si="60"/>
        <v>7.8475476413620626E-2</v>
      </c>
      <c r="AD88" s="24">
        <f t="shared" si="60"/>
        <v>0.12354542227131082</v>
      </c>
      <c r="AE88" s="24">
        <f t="shared" si="60"/>
        <v>0.14225986664263823</v>
      </c>
      <c r="AF88" s="24">
        <f t="shared" si="60"/>
        <v>0.11074532021590167</v>
      </c>
      <c r="AG88" s="24">
        <f t="shared" si="60"/>
        <v>0.15445457541469865</v>
      </c>
      <c r="AH88" s="24">
        <f t="shared" si="60"/>
        <v>0.14022155764289623</v>
      </c>
      <c r="AI88" s="24">
        <f t="shared" si="60"/>
        <v>6.5102948058025412E-2</v>
      </c>
      <c r="AJ88" s="24">
        <f t="shared" si="60"/>
        <v>0.12148701529704731</v>
      </c>
      <c r="AK88" s="24">
        <f t="shared" si="60"/>
        <v>0.11289515806322536</v>
      </c>
      <c r="AL88" s="24">
        <f t="shared" si="60"/>
        <v>0.13946747556454331</v>
      </c>
      <c r="AM88" s="24">
        <f t="shared" si="60"/>
        <v>0.13378357869175894</v>
      </c>
      <c r="AN88" s="24">
        <f t="shared" si="60"/>
        <v>0.10237837837837849</v>
      </c>
      <c r="AO88" s="24">
        <f t="shared" si="45"/>
        <v>0.13010671185746681</v>
      </c>
      <c r="AP88" s="24">
        <f t="shared" si="45"/>
        <v>0.13575156407771893</v>
      </c>
      <c r="AQ88" s="24">
        <f t="shared" si="45"/>
        <v>0.1219847354056951</v>
      </c>
      <c r="AR88" s="24">
        <f t="shared" si="39"/>
        <v>0.12214628563546626</v>
      </c>
      <c r="AS88" s="24" t="e">
        <f t="shared" si="39"/>
        <v>#DIV/0!</v>
      </c>
      <c r="AT88" s="24">
        <f t="shared" si="39"/>
        <v>0.12336987126482657</v>
      </c>
      <c r="AU88" s="21"/>
      <c r="AV88" s="24">
        <f t="shared" si="61"/>
        <v>1.6152223750573134</v>
      </c>
      <c r="AW88" s="24">
        <f t="shared" si="61"/>
        <v>1.8182930025334145</v>
      </c>
      <c r="AX88" s="24">
        <f t="shared" si="61"/>
        <v>1.532236248872858</v>
      </c>
      <c r="AY88" s="24">
        <f t="shared" si="61"/>
        <v>1.3910588953310956</v>
      </c>
      <c r="AZ88" s="24">
        <f t="shared" si="61"/>
        <v>1.2379100220407104</v>
      </c>
      <c r="BA88" s="24">
        <f t="shared" si="61"/>
        <v>1.6417176776108331</v>
      </c>
      <c r="BB88" s="24">
        <f t="shared" si="61"/>
        <v>1.6006893156080748</v>
      </c>
      <c r="BC88" s="24">
        <f t="shared" si="59"/>
        <v>1.3990078544853244</v>
      </c>
      <c r="BD88" s="24">
        <f t="shared" si="59"/>
        <v>1.5954556680661898</v>
      </c>
      <c r="BE88" s="24">
        <f t="shared" si="59"/>
        <v>1.7418211283297884</v>
      </c>
      <c r="BF88" s="24">
        <f t="shared" si="63"/>
        <v>1.2499691091066354</v>
      </c>
      <c r="BG88" s="24">
        <f t="shared" si="63"/>
        <v>1.8622662066460864</v>
      </c>
      <c r="BH88" s="24">
        <f t="shared" si="63"/>
        <v>1.4014031300593635</v>
      </c>
      <c r="BI88" s="24">
        <f t="shared" si="63"/>
        <v>1.5188496498286397</v>
      </c>
      <c r="BJ88" s="24">
        <f t="shared" si="63"/>
        <v>1.7098938967987665</v>
      </c>
      <c r="BK88" s="24">
        <f t="shared" si="63"/>
        <v>1.2886320278307708</v>
      </c>
      <c r="BL88" s="24">
        <f t="shared" si="46"/>
        <v>1.6152519961848206</v>
      </c>
      <c r="BM88" s="24">
        <f t="shared" si="46"/>
        <v>1.6928371031777383</v>
      </c>
      <c r="BN88" s="24">
        <f t="shared" si="46"/>
        <v>1.6036061975153006</v>
      </c>
      <c r="BO88" s="24">
        <f t="shared" si="46"/>
        <v>1.5294557928775383</v>
      </c>
      <c r="BP88" s="24" t="e">
        <f t="shared" si="46"/>
        <v>#DIV/0!</v>
      </c>
      <c r="BQ88" s="24">
        <f t="shared" si="46"/>
        <v>1.5094566706663204</v>
      </c>
      <c r="BR88" s="21"/>
      <c r="BS88" s="35">
        <f t="shared" si="56"/>
        <v>45231</v>
      </c>
      <c r="BT88" s="24">
        <f t="shared" si="58"/>
        <v>4.8624167855444572E-2</v>
      </c>
      <c r="BU88" s="24">
        <f t="shared" si="49"/>
        <v>3.659058487874465E-3</v>
      </c>
      <c r="BV88" s="24">
        <f t="shared" si="50"/>
        <v>1.3134625138690747E-2</v>
      </c>
      <c r="BW88" s="24">
        <f t="shared" si="48"/>
        <v>4.3150737042320468E-3</v>
      </c>
      <c r="BX88" s="24">
        <f t="shared" si="48"/>
        <v>7.8684736091298203E-3</v>
      </c>
      <c r="BY88" s="24">
        <f t="shared" si="48"/>
        <v>1.2762529719448402E-2</v>
      </c>
      <c r="BZ88" s="24">
        <f t="shared" si="48"/>
        <v>1.1933796956728472E-2</v>
      </c>
      <c r="CA88" s="24">
        <f t="shared" si="48"/>
        <v>3.1868441908384877E-3</v>
      </c>
      <c r="CB88" s="24">
        <f t="shared" si="48"/>
        <v>9.7484981772071669E-3</v>
      </c>
      <c r="CC88" s="24">
        <f t="shared" si="48"/>
        <v>7.1006894912030547E-4</v>
      </c>
      <c r="CD88" s="24">
        <f t="shared" si="48"/>
        <v>1.0961126961483597E-2</v>
      </c>
      <c r="CE88" s="24">
        <f t="shared" si="48"/>
        <v>3.2017990172769069E-3</v>
      </c>
      <c r="CF88" s="24">
        <f t="shared" si="57"/>
        <v>0.13010606276747497</v>
      </c>
    </row>
    <row r="89" spans="1:84" x14ac:dyDescent="0.25">
      <c r="A89" s="31">
        <f>+[1]PAM!A90</f>
        <v>45261</v>
      </c>
      <c r="B89" s="17">
        <f>+[1]PAM!B90</f>
        <v>3584.8</v>
      </c>
      <c r="C89" s="17">
        <f>+[1]PAM!C90</f>
        <v>4192.8</v>
      </c>
      <c r="D89" s="17">
        <f>+[1]PAM!D90</f>
        <v>2700.7</v>
      </c>
      <c r="E89" s="17">
        <f>+[1]PAM!E90</f>
        <v>3635.7</v>
      </c>
      <c r="F89" s="17">
        <f>+[1]PAM!F90</f>
        <v>1962.6</v>
      </c>
      <c r="G89" s="17">
        <f>+[1]PAM!G90</f>
        <v>3746.7</v>
      </c>
      <c r="H89" s="17">
        <f>+[1]PAM!H90</f>
        <v>4246.3</v>
      </c>
      <c r="I89" s="17">
        <f>+[1]PAM!I90</f>
        <v>3815.8</v>
      </c>
      <c r="J89" s="17">
        <f>+[1]PAM!J90</f>
        <v>2412.3000000000002</v>
      </c>
      <c r="K89" s="17">
        <f>+[1]PAM!K90</f>
        <v>3200.8</v>
      </c>
      <c r="L89" s="17">
        <f>+[1]PAM!L90</f>
        <v>1917</v>
      </c>
      <c r="M89" s="17">
        <f>+[1]PAM!M90</f>
        <v>3787.9</v>
      </c>
      <c r="N89" s="17">
        <f>+[1]PAM!N90</f>
        <v>2992.5</v>
      </c>
      <c r="O89" s="18">
        <f>+[1]PAM!R90</f>
        <v>3917.7</v>
      </c>
      <c r="P89" s="19">
        <f>+[1]PAM!S90</f>
        <v>3826.1</v>
      </c>
      <c r="Q89" s="20">
        <f>+[1]PAM!T90</f>
        <v>2520.1999999999998</v>
      </c>
      <c r="R89" s="18">
        <f t="shared" si="51"/>
        <v>3584.8343699999996</v>
      </c>
      <c r="S89" s="19">
        <f t="shared" si="52"/>
        <v>3764.9708742129164</v>
      </c>
      <c r="T89" s="19">
        <f t="shared" si="53"/>
        <v>3535.811411830357</v>
      </c>
      <c r="U89" s="19">
        <f t="shared" si="54"/>
        <v>3462.2022710886808</v>
      </c>
      <c r="V89" s="19"/>
      <c r="W89" s="20">
        <f t="shared" si="55"/>
        <v>3552.566463174478</v>
      </c>
      <c r="X89" s="21"/>
      <c r="Y89" s="41">
        <f t="shared" si="62"/>
        <v>0.25698657035660433</v>
      </c>
      <c r="Z89" s="24">
        <f t="shared" si="62"/>
        <v>0.29964973187439958</v>
      </c>
      <c r="AA89" s="24">
        <f t="shared" si="62"/>
        <v>0.2021276595744681</v>
      </c>
      <c r="AB89" s="24">
        <f t="shared" si="60"/>
        <v>0.16000893369918967</v>
      </c>
      <c r="AC89" s="24">
        <f t="shared" si="60"/>
        <v>0.13701407797925969</v>
      </c>
      <c r="AD89" s="24">
        <f t="shared" si="60"/>
        <v>0.31541621317979129</v>
      </c>
      <c r="AE89" s="24">
        <f t="shared" si="60"/>
        <v>0.33986495014514717</v>
      </c>
      <c r="AF89" s="24">
        <f t="shared" si="60"/>
        <v>0.31506754893851685</v>
      </c>
      <c r="AG89" s="24">
        <f t="shared" si="60"/>
        <v>0.14773051669997139</v>
      </c>
      <c r="AH89" s="24">
        <f t="shared" si="60"/>
        <v>0.18241595862578497</v>
      </c>
      <c r="AI89" s="24">
        <f t="shared" si="60"/>
        <v>5.2776099730902359E-2</v>
      </c>
      <c r="AJ89" s="24">
        <f t="shared" si="60"/>
        <v>0.2015543219666931</v>
      </c>
      <c r="AK89" s="24">
        <f t="shared" si="60"/>
        <v>0.3450042698548248</v>
      </c>
      <c r="AL89" s="24">
        <f t="shared" si="60"/>
        <v>0.15880856601987681</v>
      </c>
      <c r="AM89" s="24">
        <f t="shared" si="60"/>
        <v>0.28040291814470253</v>
      </c>
      <c r="AN89" s="24">
        <f t="shared" si="60"/>
        <v>0.23575561439639103</v>
      </c>
      <c r="AO89" s="24">
        <f t="shared" si="45"/>
        <v>0.25698845375937829</v>
      </c>
      <c r="AP89" s="24">
        <f t="shared" si="45"/>
        <v>0.25286277300524884</v>
      </c>
      <c r="AQ89" s="24">
        <f t="shared" si="45"/>
        <v>0.21553739674762529</v>
      </c>
      <c r="AR89" s="24">
        <f t="shared" si="39"/>
        <v>0.22007336333078409</v>
      </c>
      <c r="AS89" s="24" t="e">
        <f t="shared" si="39"/>
        <v>#DIV/0!</v>
      </c>
      <c r="AT89" s="24">
        <f t="shared" si="39"/>
        <v>0.25515330547842741</v>
      </c>
      <c r="AU89" s="21"/>
      <c r="AV89" s="24">
        <f t="shared" si="61"/>
        <v>2.1283707129766993</v>
      </c>
      <c r="AW89" s="24">
        <f t="shared" si="61"/>
        <v>2.5042206435436691</v>
      </c>
      <c r="AX89" s="24">
        <f t="shared" si="61"/>
        <v>1.8318129390793749</v>
      </c>
      <c r="AY89" s="24">
        <f t="shared" si="61"/>
        <v>1.6713445995591476</v>
      </c>
      <c r="AZ89" s="24">
        <f t="shared" si="61"/>
        <v>1.4368015892724113</v>
      </c>
      <c r="BA89" s="24">
        <f t="shared" si="61"/>
        <v>2.2929337317630516</v>
      </c>
      <c r="BB89" s="24">
        <f t="shared" si="61"/>
        <v>2.2881369056837539</v>
      </c>
      <c r="BC89" s="24">
        <f t="shared" si="59"/>
        <v>1.9725013632468644</v>
      </c>
      <c r="BD89" s="24">
        <f t="shared" si="59"/>
        <v>1.877952755905512</v>
      </c>
      <c r="BE89" s="24">
        <f t="shared" si="59"/>
        <v>2.0976483112358468</v>
      </c>
      <c r="BF89" s="24">
        <f t="shared" si="63"/>
        <v>1.3015968303517829</v>
      </c>
      <c r="BG89" s="24">
        <f t="shared" si="63"/>
        <v>2.2234703429495366</v>
      </c>
      <c r="BH89" s="24">
        <f t="shared" si="63"/>
        <v>2.0620075718817152</v>
      </c>
      <c r="BI89" s="24">
        <f t="shared" si="63"/>
        <v>1.8071797076526224</v>
      </c>
      <c r="BJ89" s="24">
        <f t="shared" si="63"/>
        <v>2.3012079378774803</v>
      </c>
      <c r="BK89" s="24">
        <f t="shared" si="63"/>
        <v>1.6694206122232811</v>
      </c>
      <c r="BL89" s="24">
        <f t="shared" si="46"/>
        <v>2.1284559100955605</v>
      </c>
      <c r="BM89" s="24">
        <f t="shared" si="46"/>
        <v>2.2152478613419202</v>
      </c>
      <c r="BN89" s="24">
        <f t="shared" si="46"/>
        <v>2.0127773723050293</v>
      </c>
      <c r="BO89" s="24">
        <f t="shared" si="46"/>
        <v>1.9511543600308792</v>
      </c>
      <c r="BP89" s="24" t="e">
        <f t="shared" si="46"/>
        <v>#DIV/0!</v>
      </c>
      <c r="BQ89" s="24">
        <f t="shared" si="46"/>
        <v>1.9975097645824453</v>
      </c>
      <c r="BR89" s="21"/>
      <c r="BS89" s="35">
        <f t="shared" si="56"/>
        <v>45261</v>
      </c>
      <c r="BT89" s="24">
        <f t="shared" si="58"/>
        <v>9.7114046775833657E-2</v>
      </c>
      <c r="BU89" s="24">
        <f t="shared" si="49"/>
        <v>6.0506329113924036E-3</v>
      </c>
      <c r="BV89" s="24">
        <f t="shared" si="50"/>
        <v>1.8340913075493532E-2</v>
      </c>
      <c r="BW89" s="24">
        <f t="shared" si="48"/>
        <v>7.1897857568638448E-3</v>
      </c>
      <c r="BX89" s="24">
        <f t="shared" si="48"/>
        <v>1.9972144885865552E-2</v>
      </c>
      <c r="BY89" s="24">
        <f t="shared" si="48"/>
        <v>3.0818527998877951E-2</v>
      </c>
      <c r="BZ89" s="24">
        <f t="shared" si="48"/>
        <v>3.3370111153967534E-2</v>
      </c>
      <c r="CA89" s="24">
        <f t="shared" si="48"/>
        <v>3.1138188576037024E-3</v>
      </c>
      <c r="CB89" s="24">
        <f t="shared" si="48"/>
        <v>1.2795616957116311E-2</v>
      </c>
      <c r="CC89" s="24">
        <f t="shared" si="48"/>
        <v>5.425190224061146E-4</v>
      </c>
      <c r="CD89" s="24">
        <f t="shared" si="48"/>
        <v>1.8046705704968618E-2</v>
      </c>
      <c r="CE89" s="24">
        <f t="shared" si="48"/>
        <v>9.6357095269820094E-3</v>
      </c>
      <c r="CF89" s="24">
        <f t="shared" si="57"/>
        <v>0.25699053262737126</v>
      </c>
    </row>
    <row r="90" spans="1:84" x14ac:dyDescent="0.25">
      <c r="A90" s="31">
        <f>+[1]PAM!A91</f>
        <v>45292</v>
      </c>
      <c r="B90" s="17">
        <f>+[1]PAM!B91</f>
        <v>4345</v>
      </c>
      <c r="C90" s="17">
        <f>+[1]PAM!C91</f>
        <v>5060.8999999999996</v>
      </c>
      <c r="D90" s="17">
        <f>+[1]PAM!D91</f>
        <v>3291.2</v>
      </c>
      <c r="E90" s="17">
        <f>+[1]PAM!E91</f>
        <v>4091.6</v>
      </c>
      <c r="F90" s="17">
        <f>+[1]PAM!F91</f>
        <v>2300.3000000000002</v>
      </c>
      <c r="G90" s="17">
        <f>+[1]PAM!G91</f>
        <v>4601.1000000000004</v>
      </c>
      <c r="H90" s="17">
        <f>+[1]PAM!H91</f>
        <v>5111.1000000000004</v>
      </c>
      <c r="I90" s="17">
        <f>+[1]PAM!I91</f>
        <v>4803.8999999999996</v>
      </c>
      <c r="J90" s="17">
        <f>+[1]PAM!J91</f>
        <v>3010.3</v>
      </c>
      <c r="K90" s="17">
        <f>+[1]PAM!K91</f>
        <v>4021</v>
      </c>
      <c r="L90" s="17">
        <f>+[1]PAM!L91</f>
        <v>1927.7</v>
      </c>
      <c r="M90" s="17">
        <f>+[1]PAM!M91</f>
        <v>4541.2</v>
      </c>
      <c r="N90" s="17">
        <f>+[1]PAM!N91</f>
        <v>4268.2</v>
      </c>
      <c r="O90" s="18">
        <f>+[1]PAM!R91</f>
        <v>4577</v>
      </c>
      <c r="P90" s="19">
        <f>+[1]PAM!S91</f>
        <v>4618.6000000000004</v>
      </c>
      <c r="Q90" s="20">
        <f>+[1]PAM!T91</f>
        <v>3227.4</v>
      </c>
      <c r="R90" s="18">
        <f t="shared" si="51"/>
        <v>4344.9860399999989</v>
      </c>
      <c r="S90" s="19">
        <f t="shared" si="52"/>
        <v>4555.9638746522187</v>
      </c>
      <c r="T90" s="19">
        <f t="shared" si="53"/>
        <v>4286.4237723214292</v>
      </c>
      <c r="U90" s="19">
        <f t="shared" si="54"/>
        <v>4212.0298485940884</v>
      </c>
      <c r="V90" s="19"/>
      <c r="W90" s="20">
        <f t="shared" si="55"/>
        <v>4337.7301693580148</v>
      </c>
      <c r="X90" s="21"/>
      <c r="Y90" s="41">
        <f t="shared" si="62"/>
        <v>0.21206203972327597</v>
      </c>
      <c r="Z90" s="24">
        <f t="shared" si="62"/>
        <v>0.20704541118107223</v>
      </c>
      <c r="AA90" s="24">
        <f t="shared" si="62"/>
        <v>0.2186470174399231</v>
      </c>
      <c r="AB90" s="24">
        <f t="shared" si="60"/>
        <v>0.12539538465770006</v>
      </c>
      <c r="AC90" s="24">
        <f t="shared" si="60"/>
        <v>0.17206766534189355</v>
      </c>
      <c r="AD90" s="24">
        <f t="shared" si="60"/>
        <v>0.22804067579469955</v>
      </c>
      <c r="AE90" s="24">
        <f t="shared" si="60"/>
        <v>0.20365965664225327</v>
      </c>
      <c r="AF90" s="24">
        <f t="shared" si="60"/>
        <v>0.25894963048377773</v>
      </c>
      <c r="AG90" s="24">
        <f t="shared" si="60"/>
        <v>0.24789619864859258</v>
      </c>
      <c r="AH90" s="24">
        <f t="shared" si="60"/>
        <v>0.2562484378905272</v>
      </c>
      <c r="AI90" s="24">
        <f t="shared" si="60"/>
        <v>5.5816379760043056E-3</v>
      </c>
      <c r="AJ90" s="24">
        <f t="shared" si="60"/>
        <v>0.19887008632751657</v>
      </c>
      <c r="AK90" s="24">
        <f t="shared" si="60"/>
        <v>0.42629908103592307</v>
      </c>
      <c r="AL90" s="24">
        <f t="shared" si="60"/>
        <v>0.16828751563417321</v>
      </c>
      <c r="AM90" s="24">
        <f t="shared" si="60"/>
        <v>0.20712997569326475</v>
      </c>
      <c r="AN90" s="24">
        <f t="shared" si="60"/>
        <v>0.28061264978969946</v>
      </c>
      <c r="AO90" s="24">
        <f t="shared" si="45"/>
        <v>0.21204652476036134</v>
      </c>
      <c r="AP90" s="24">
        <f t="shared" si="45"/>
        <v>0.21009272763754461</v>
      </c>
      <c r="AQ90" s="24">
        <f t="shared" si="45"/>
        <v>0.21228857341758167</v>
      </c>
      <c r="AR90" s="24">
        <f t="shared" si="39"/>
        <v>0.21657532367963772</v>
      </c>
      <c r="AS90" s="24" t="e">
        <f t="shared" si="39"/>
        <v>#DIV/0!</v>
      </c>
      <c r="AT90" s="24">
        <f t="shared" si="39"/>
        <v>0.22101309414544645</v>
      </c>
      <c r="AU90" s="21"/>
      <c r="AV90" s="24">
        <f t="shared" si="61"/>
        <v>2.5746606334841631</v>
      </c>
      <c r="AW90" s="24">
        <f t="shared" si="61"/>
        <v>2.9581573596120756</v>
      </c>
      <c r="AX90" s="24">
        <f t="shared" si="61"/>
        <v>2.2250857422831944</v>
      </c>
      <c r="AY90" s="24">
        <f t="shared" si="61"/>
        <v>1.9181941373653806</v>
      </c>
      <c r="AZ90" s="24">
        <f t="shared" si="61"/>
        <v>1.6265129024891531</v>
      </c>
      <c r="BA90" s="24">
        <f t="shared" si="61"/>
        <v>2.8281887012230635</v>
      </c>
      <c r="BB90" s="24">
        <f t="shared" si="61"/>
        <v>2.7834776815456364</v>
      </c>
      <c r="BC90" s="24">
        <f t="shared" si="59"/>
        <v>2.5348785871964679</v>
      </c>
      <c r="BD90" s="24">
        <f t="shared" si="59"/>
        <v>2.3447777777777778</v>
      </c>
      <c r="BE90" s="24">
        <f t="shared" si="59"/>
        <v>2.6066014889227729</v>
      </c>
      <c r="BF90" s="24">
        <f t="shared" si="63"/>
        <v>1.2697515601083245</v>
      </c>
      <c r="BG90" s="24">
        <f t="shared" si="63"/>
        <v>2.63383211970873</v>
      </c>
      <c r="BH90" s="24">
        <f t="shared" si="63"/>
        <v>3.0977342549923197</v>
      </c>
      <c r="BI90" s="24">
        <f t="shared" si="63"/>
        <v>1.9975767895736456</v>
      </c>
      <c r="BJ90" s="24">
        <f t="shared" si="63"/>
        <v>2.7907091267235717</v>
      </c>
      <c r="BK90" s="24">
        <f t="shared" si="63"/>
        <v>2.1897608222968969</v>
      </c>
      <c r="BL90" s="24">
        <f t="shared" si="46"/>
        <v>2.5746655881370937</v>
      </c>
      <c r="BM90" s="24">
        <f t="shared" si="46"/>
        <v>2.6670300418832844</v>
      </c>
      <c r="BN90" s="24">
        <f t="shared" si="46"/>
        <v>2.4651394968232232</v>
      </c>
      <c r="BO90" s="24">
        <f t="shared" si="46"/>
        <v>2.415227083559131</v>
      </c>
      <c r="BP90" s="24" t="e">
        <f t="shared" si="46"/>
        <v>#DIV/0!</v>
      </c>
      <c r="BQ90" s="24">
        <f t="shared" si="46"/>
        <v>2.4784647722632984</v>
      </c>
      <c r="BR90" s="21"/>
      <c r="BS90" s="35">
        <f t="shared" si="56"/>
        <v>45292</v>
      </c>
      <c r="BT90" s="24">
        <f t="shared" si="58"/>
        <v>6.9379226177192541E-2</v>
      </c>
      <c r="BU90" s="24">
        <f t="shared" si="49"/>
        <v>6.2594844900691797E-3</v>
      </c>
      <c r="BV90" s="24">
        <f t="shared" si="50"/>
        <v>1.3264441530908281E-2</v>
      </c>
      <c r="BW90" s="24">
        <f t="shared" si="48"/>
        <v>8.167426355724176E-3</v>
      </c>
      <c r="BX90" s="24">
        <f t="shared" si="48"/>
        <v>1.5110734211113598E-2</v>
      </c>
      <c r="BY90" s="24">
        <f t="shared" si="48"/>
        <v>1.9685248828386525E-2</v>
      </c>
      <c r="BZ90" s="24">
        <f t="shared" si="48"/>
        <v>2.8693709551439392E-2</v>
      </c>
      <c r="CA90" s="24">
        <f t="shared" si="48"/>
        <v>4.7709216692702521E-3</v>
      </c>
      <c r="CB90" s="24">
        <f t="shared" si="48"/>
        <v>1.6908273822807404E-2</v>
      </c>
      <c r="CC90" s="24">
        <f t="shared" si="48"/>
        <v>4.8055679535818098E-5</v>
      </c>
      <c r="CD90" s="24">
        <f t="shared" si="48"/>
        <v>1.7021116938183433E-2</v>
      </c>
      <c r="CE90" s="24">
        <f t="shared" si="48"/>
        <v>1.2739918544967638E-2</v>
      </c>
      <c r="CF90" s="24">
        <f t="shared" si="57"/>
        <v>0.21204855779959822</v>
      </c>
    </row>
    <row r="91" spans="1:84" x14ac:dyDescent="0.25">
      <c r="A91" s="31">
        <f>+[1]PAM!A92</f>
        <v>45323</v>
      </c>
      <c r="B91" s="17">
        <f>+[1]PAM!B92</f>
        <v>4861.5</v>
      </c>
      <c r="C91" s="17">
        <f>+[1]PAM!C92</f>
        <v>5628</v>
      </c>
      <c r="D91" s="17">
        <f>+[1]PAM!D92</f>
        <v>3858.7</v>
      </c>
      <c r="E91" s="17">
        <f>+[1]PAM!E92</f>
        <v>4388.3999999999996</v>
      </c>
      <c r="F91" s="17">
        <f>+[1]PAM!F92</f>
        <v>2645.6</v>
      </c>
      <c r="G91" s="17">
        <f>+[1]PAM!G92</f>
        <v>5103.2</v>
      </c>
      <c r="H91" s="17">
        <f>+[1]PAM!H92</f>
        <v>5767.9</v>
      </c>
      <c r="I91" s="17">
        <f>+[1]PAM!I92</f>
        <v>5469.5</v>
      </c>
      <c r="J91" s="17">
        <f>+[1]PAM!J92</f>
        <v>3784</v>
      </c>
      <c r="K91" s="17">
        <f>+[1]PAM!K92</f>
        <v>4344.3</v>
      </c>
      <c r="L91" s="17">
        <f>+[1]PAM!L92</f>
        <v>1971.9</v>
      </c>
      <c r="M91" s="17">
        <f>+[1]PAM!M92</f>
        <v>5081.2</v>
      </c>
      <c r="N91" s="17">
        <f>+[1]PAM!N92</f>
        <v>5007.6000000000004</v>
      </c>
      <c r="O91" s="18">
        <f>+[1]PAM!R92</f>
        <v>4926.3999999999996</v>
      </c>
      <c r="P91" s="19">
        <f>+[1]PAM!S92</f>
        <v>5179.2</v>
      </c>
      <c r="Q91" s="20">
        <f>+[1]PAM!T92</f>
        <v>3691.4</v>
      </c>
      <c r="R91" s="18">
        <f t="shared" si="51"/>
        <v>4861.5777499999995</v>
      </c>
      <c r="S91" s="19">
        <f t="shared" si="52"/>
        <v>5055.2037633621339</v>
      </c>
      <c r="T91" s="19">
        <f t="shared" si="53"/>
        <v>4724.1798270089284</v>
      </c>
      <c r="U91" s="19">
        <f t="shared" si="54"/>
        <v>4619.930966113915</v>
      </c>
      <c r="V91" s="19"/>
      <c r="W91" s="20">
        <f t="shared" si="55"/>
        <v>4847.5274320598664</v>
      </c>
      <c r="X91" s="21"/>
      <c r="Y91" s="41">
        <f t="shared" si="62"/>
        <v>0.1188722669735327</v>
      </c>
      <c r="Z91" s="24">
        <f t="shared" si="62"/>
        <v>0.11205516805311322</v>
      </c>
      <c r="AA91" s="24">
        <f t="shared" si="62"/>
        <v>0.17242950899368004</v>
      </c>
      <c r="AB91" s="24">
        <f t="shared" si="60"/>
        <v>7.2538860103626979E-2</v>
      </c>
      <c r="AC91" s="24">
        <f t="shared" si="60"/>
        <v>0.15011085510585565</v>
      </c>
      <c r="AD91" s="24">
        <f t="shared" si="60"/>
        <v>0.10912607854643452</v>
      </c>
      <c r="AE91" s="24">
        <f t="shared" si="60"/>
        <v>0.12850462718397204</v>
      </c>
      <c r="AF91" s="24">
        <f t="shared" si="60"/>
        <v>0.13855409146734954</v>
      </c>
      <c r="AG91" s="24">
        <f t="shared" si="60"/>
        <v>0.25701757299936867</v>
      </c>
      <c r="AH91" s="24">
        <f t="shared" si="60"/>
        <v>8.0402884854513745E-2</v>
      </c>
      <c r="AI91" s="24">
        <f t="shared" si="60"/>
        <v>2.2928878974944222E-2</v>
      </c>
      <c r="AJ91" s="24">
        <f t="shared" si="60"/>
        <v>0.11891130097771518</v>
      </c>
      <c r="AK91" s="24">
        <f t="shared" si="60"/>
        <v>0.17323461880886559</v>
      </c>
      <c r="AL91" s="24">
        <f t="shared" si="60"/>
        <v>7.6338212803146011E-2</v>
      </c>
      <c r="AM91" s="24">
        <f t="shared" si="60"/>
        <v>0.12137877278829068</v>
      </c>
      <c r="AN91" s="24">
        <f t="shared" si="60"/>
        <v>0.14376897812480638</v>
      </c>
      <c r="AO91" s="24">
        <f t="shared" si="45"/>
        <v>0.11889375598546237</v>
      </c>
      <c r="AP91" s="24">
        <f t="shared" si="45"/>
        <v>0.10957942214764049</v>
      </c>
      <c r="AQ91" s="24">
        <f t="shared" si="45"/>
        <v>0.10212617275832736</v>
      </c>
      <c r="AR91" s="24">
        <f t="shared" si="39"/>
        <v>9.6841934217531289E-2</v>
      </c>
      <c r="AS91" s="24" t="e">
        <f t="shared" si="39"/>
        <v>#DIV/0!</v>
      </c>
      <c r="AT91" s="24">
        <f t="shared" si="39"/>
        <v>0.11752627360343659</v>
      </c>
      <c r="AU91" s="21"/>
      <c r="AV91" s="24">
        <f t="shared" si="61"/>
        <v>2.7607333488048269</v>
      </c>
      <c r="AW91" s="24">
        <f t="shared" si="61"/>
        <v>3.0332521140891497</v>
      </c>
      <c r="AX91" s="24">
        <f t="shared" si="61"/>
        <v>2.5985265317541733</v>
      </c>
      <c r="AY91" s="24">
        <f t="shared" si="61"/>
        <v>2.0380062305295947</v>
      </c>
      <c r="AZ91" s="24">
        <f t="shared" si="61"/>
        <v>1.8591808062250084</v>
      </c>
      <c r="BA91" s="24">
        <f t="shared" si="61"/>
        <v>3.0582107355864814</v>
      </c>
      <c r="BB91" s="24">
        <f t="shared" si="61"/>
        <v>3.051629671255971</v>
      </c>
      <c r="BC91" s="24">
        <f t="shared" si="59"/>
        <v>2.8398623982027518</v>
      </c>
      <c r="BD91" s="24">
        <f t="shared" si="59"/>
        <v>2.8561092428411294</v>
      </c>
      <c r="BE91" s="24">
        <f t="shared" si="59"/>
        <v>2.6651480637813214</v>
      </c>
      <c r="BF91" s="24">
        <f t="shared" si="63"/>
        <v>1.3028144341936239</v>
      </c>
      <c r="BG91" s="24">
        <f t="shared" si="63"/>
        <v>2.8101379724055189</v>
      </c>
      <c r="BH91" s="24">
        <f t="shared" si="63"/>
        <v>3.5256213285133304</v>
      </c>
      <c r="BI91" s="24">
        <f t="shared" si="63"/>
        <v>2.1502749712239417</v>
      </c>
      <c r="BJ91" s="24">
        <f t="shared" si="63"/>
        <v>2.9535877862595417</v>
      </c>
      <c r="BK91" s="24">
        <f t="shared" si="63"/>
        <v>2.4732781332329696</v>
      </c>
      <c r="BL91" s="24">
        <f t="shared" si="46"/>
        <v>2.76089462264801</v>
      </c>
      <c r="BM91" s="24">
        <f t="shared" si="46"/>
        <v>2.809766914391739</v>
      </c>
      <c r="BN91" s="24">
        <f t="shared" si="46"/>
        <v>2.636366320986089</v>
      </c>
      <c r="BO91" s="24">
        <f t="shared" si="46"/>
        <v>2.5838734582271998</v>
      </c>
      <c r="BP91" s="24" t="e">
        <f t="shared" si="46"/>
        <v>#DIV/0!</v>
      </c>
      <c r="BQ91" s="24">
        <f t="shared" si="46"/>
        <v>2.7078011328462348</v>
      </c>
      <c r="BR91" s="21"/>
      <c r="BS91" s="35">
        <f t="shared" si="56"/>
        <v>45323</v>
      </c>
      <c r="BT91" s="24">
        <f t="shared" si="58"/>
        <v>3.7393360184119699E-2</v>
      </c>
      <c r="BU91" s="24">
        <f t="shared" si="49"/>
        <v>4.9631760644418873E-3</v>
      </c>
      <c r="BV91" s="24">
        <f t="shared" si="50"/>
        <v>7.1245661680092E-3</v>
      </c>
      <c r="BW91" s="24">
        <f t="shared" si="48"/>
        <v>6.8901058688147238E-3</v>
      </c>
      <c r="BX91" s="24">
        <f t="shared" si="48"/>
        <v>7.3263843498273798E-3</v>
      </c>
      <c r="BY91" s="24">
        <f t="shared" si="48"/>
        <v>1.2334840046029907E-2</v>
      </c>
      <c r="BZ91" s="24">
        <f t="shared" si="48"/>
        <v>1.5946826237054096E-2</v>
      </c>
      <c r="CA91" s="24">
        <f t="shared" si="48"/>
        <v>5.0927088607594919E-3</v>
      </c>
      <c r="CB91" s="24">
        <f t="shared" si="48"/>
        <v>5.4987042577675522E-3</v>
      </c>
      <c r="CC91" s="24">
        <f t="shared" si="48"/>
        <v>1.637790563866515E-4</v>
      </c>
      <c r="CD91" s="24">
        <f t="shared" si="48"/>
        <v>1.006674338319908E-2</v>
      </c>
      <c r="CE91" s="24">
        <f t="shared" si="48"/>
        <v>6.09217951668585E-3</v>
      </c>
      <c r="CF91" s="24">
        <f t="shared" si="57"/>
        <v>0.11889337399309551</v>
      </c>
    </row>
    <row r="92" spans="1:84" x14ac:dyDescent="0.25">
      <c r="A92" s="31">
        <f>+[1]PAM!A93</f>
        <v>45352</v>
      </c>
      <c r="B92" s="17">
        <f>+[1]PAM!B93</f>
        <v>5409.9</v>
      </c>
      <c r="C92" s="17">
        <f>+[1]PAM!C93</f>
        <v>6197.6</v>
      </c>
      <c r="D92" s="17">
        <f>+[1]PAM!D93</f>
        <v>4328.2</v>
      </c>
      <c r="E92" s="17">
        <f>+[1]PAM!E93</f>
        <v>4872.1000000000004</v>
      </c>
      <c r="F92" s="17">
        <f>+[1]PAM!F93</f>
        <v>3067.3</v>
      </c>
      <c r="G92" s="17">
        <f>+[1]PAM!G93</f>
        <v>5398.3</v>
      </c>
      <c r="H92" s="17">
        <f>+[1]PAM!H93</f>
        <v>6490.4</v>
      </c>
      <c r="I92" s="17">
        <f>+[1]PAM!I93</f>
        <v>6209.2</v>
      </c>
      <c r="J92" s="17">
        <f>+[1]PAM!J93</f>
        <v>4440.8999999999996</v>
      </c>
      <c r="K92" s="17">
        <f>+[1]PAM!K93</f>
        <v>4754.1000000000004</v>
      </c>
      <c r="L92" s="17">
        <f>+[1]PAM!L93</f>
        <v>3195.6</v>
      </c>
      <c r="M92" s="17">
        <f>+[1]PAM!M93</f>
        <v>5543.6</v>
      </c>
      <c r="N92" s="17">
        <f>+[1]PAM!N93</f>
        <v>5549.3</v>
      </c>
      <c r="O92" s="18">
        <f>+[1]PAM!R93</f>
        <v>5483.5</v>
      </c>
      <c r="P92" s="19">
        <f>+[1]PAM!S93</f>
        <v>5679.7</v>
      </c>
      <c r="Q92" s="20">
        <f>+[1]PAM!T93</f>
        <v>4404.5</v>
      </c>
      <c r="R92" s="18">
        <f t="shared" si="51"/>
        <v>5409.9089500000009</v>
      </c>
      <c r="S92" s="19">
        <f t="shared" si="52"/>
        <v>5549.1591448235486</v>
      </c>
      <c r="T92" s="19">
        <f t="shared" si="53"/>
        <v>5160.2588727678576</v>
      </c>
      <c r="U92" s="19">
        <f t="shared" si="54"/>
        <v>5048.3243691420339</v>
      </c>
      <c r="V92" s="19"/>
      <c r="W92" s="20">
        <f t="shared" si="55"/>
        <v>5425.0855454903503</v>
      </c>
      <c r="X92" s="21"/>
      <c r="Y92" s="41">
        <f t="shared" si="62"/>
        <v>0.11280468991052128</v>
      </c>
      <c r="Z92" s="24">
        <f t="shared" si="62"/>
        <v>0.10120824449182675</v>
      </c>
      <c r="AA92" s="24">
        <f t="shared" si="62"/>
        <v>0.12167310234016648</v>
      </c>
      <c r="AB92" s="24">
        <f t="shared" si="60"/>
        <v>0.11022240452101006</v>
      </c>
      <c r="AC92" s="24">
        <f t="shared" si="60"/>
        <v>0.15939673420018163</v>
      </c>
      <c r="AD92" s="24">
        <f t="shared" si="60"/>
        <v>5.7826461827872766E-2</v>
      </c>
      <c r="AE92" s="24">
        <f t="shared" si="60"/>
        <v>0.12526222715373003</v>
      </c>
      <c r="AF92" s="24">
        <f t="shared" si="60"/>
        <v>0.13524088125057121</v>
      </c>
      <c r="AG92" s="24">
        <f t="shared" si="60"/>
        <v>0.17359936575052837</v>
      </c>
      <c r="AH92" s="24">
        <f t="shared" si="60"/>
        <v>9.4330502037152097E-2</v>
      </c>
      <c r="AI92" s="24">
        <f t="shared" si="60"/>
        <v>0.62056899437091118</v>
      </c>
      <c r="AJ92" s="24">
        <f t="shared" si="60"/>
        <v>9.1002125482169571E-2</v>
      </c>
      <c r="AK92" s="24">
        <f t="shared" si="60"/>
        <v>0.10817557312884407</v>
      </c>
      <c r="AL92" s="24">
        <f t="shared" si="60"/>
        <v>0.113084605391361</v>
      </c>
      <c r="AM92" s="24">
        <f t="shared" si="60"/>
        <v>9.6636546184738936E-2</v>
      </c>
      <c r="AN92" s="24">
        <f t="shared" si="60"/>
        <v>0.19317873977352762</v>
      </c>
      <c r="AO92" s="24">
        <f t="shared" si="45"/>
        <v>0.11278873406889378</v>
      </c>
      <c r="AP92" s="24">
        <f t="shared" si="45"/>
        <v>9.771225940314876E-2</v>
      </c>
      <c r="AQ92" s="24">
        <f t="shared" si="45"/>
        <v>9.2307884485216318E-2</v>
      </c>
      <c r="AR92" s="24">
        <f t="shared" si="39"/>
        <v>9.2727230378609971E-2</v>
      </c>
      <c r="AS92" s="24" t="e">
        <f t="shared" si="39"/>
        <v>#DIV/0!</v>
      </c>
      <c r="AT92" s="24">
        <f t="shared" si="39"/>
        <v>0.11914488809505541</v>
      </c>
      <c r="AU92" s="21"/>
      <c r="AV92" s="24">
        <f t="shared" si="61"/>
        <v>2.881403357727077</v>
      </c>
      <c r="AW92" s="24">
        <f t="shared" si="61"/>
        <v>3.0525730726476166</v>
      </c>
      <c r="AX92" s="24">
        <f t="shared" si="61"/>
        <v>2.7341040462427748</v>
      </c>
      <c r="AY92" s="24">
        <f t="shared" si="61"/>
        <v>2.0871245722975544</v>
      </c>
      <c r="AZ92" s="24">
        <f t="shared" si="61"/>
        <v>2.0811652435961832</v>
      </c>
      <c r="BA92" s="24">
        <f t="shared" si="61"/>
        <v>3.059177381758027</v>
      </c>
      <c r="BB92" s="24">
        <f t="shared" si="61"/>
        <v>3.3059775757977841</v>
      </c>
      <c r="BC92" s="24">
        <f t="shared" si="59"/>
        <v>3.151367252791335</v>
      </c>
      <c r="BD92" s="24">
        <f t="shared" si="59"/>
        <v>3.4382370577653401</v>
      </c>
      <c r="BE92" s="24">
        <f t="shared" si="59"/>
        <v>2.8376654827252183</v>
      </c>
      <c r="BF92" s="24">
        <f t="shared" si="63"/>
        <v>1.8352408836837903</v>
      </c>
      <c r="BG92" s="24">
        <f t="shared" si="63"/>
        <v>2.8371980341939502</v>
      </c>
      <c r="BH92" s="24">
        <f t="shared" si="63"/>
        <v>3.6948392554991543</v>
      </c>
      <c r="BI92" s="24">
        <f t="shared" si="63"/>
        <v>2.2121726905277956</v>
      </c>
      <c r="BJ92" s="24">
        <f t="shared" si="63"/>
        <v>3.0318733584155604</v>
      </c>
      <c r="BK92" s="24">
        <f t="shared" si="63"/>
        <v>2.8426976094922352</v>
      </c>
      <c r="BL92" s="24">
        <f t="shared" si="46"/>
        <v>2.8815012329606056</v>
      </c>
      <c r="BM92" s="24">
        <f t="shared" si="46"/>
        <v>2.8589990085395378</v>
      </c>
      <c r="BN92" s="24">
        <f t="shared" si="46"/>
        <v>2.7003126856096871</v>
      </c>
      <c r="BO92" s="24">
        <f t="shared" si="46"/>
        <v>2.6584656278446133</v>
      </c>
      <c r="BP92" s="24" t="e">
        <f t="shared" si="46"/>
        <v>#DIV/0!</v>
      </c>
      <c r="BQ92" s="24">
        <f t="shared" si="46"/>
        <v>2.8896895142532038</v>
      </c>
      <c r="BR92" s="21"/>
      <c r="BS92" s="35">
        <f t="shared" si="56"/>
        <v>45352</v>
      </c>
      <c r="BT92" s="24">
        <f t="shared" si="58"/>
        <v>3.3567911138537507E-2</v>
      </c>
      <c r="BU92" s="24">
        <f t="shared" si="49"/>
        <v>3.6698549830299289E-3</v>
      </c>
      <c r="BV92" s="24">
        <f t="shared" si="50"/>
        <v>1.0377437005039613E-2</v>
      </c>
      <c r="BW92" s="24">
        <f t="shared" si="48"/>
        <v>7.5205985806849783E-3</v>
      </c>
      <c r="BX92" s="24">
        <f t="shared" si="48"/>
        <v>3.8484706366347884E-3</v>
      </c>
      <c r="BY92" s="24">
        <f t="shared" si="48"/>
        <v>1.2127121258870721E-2</v>
      </c>
      <c r="BZ92" s="24">
        <f t="shared" si="48"/>
        <v>1.5839302684356679E-2</v>
      </c>
      <c r="CA92" s="24">
        <f t="shared" si="48"/>
        <v>3.8645150673660375E-3</v>
      </c>
      <c r="CB92" s="24">
        <f t="shared" si="48"/>
        <v>6.2293983338475795E-3</v>
      </c>
      <c r="CC92" s="24">
        <f t="shared" si="48"/>
        <v>4.0525701943844488E-3</v>
      </c>
      <c r="CD92" s="24">
        <f t="shared" si="48"/>
        <v>7.7042887997531726E-3</v>
      </c>
      <c r="CE92" s="24">
        <f t="shared" si="48"/>
        <v>3.9890692173197564E-3</v>
      </c>
      <c r="CF92" s="24">
        <f t="shared" si="57"/>
        <v>0.11279053789982521</v>
      </c>
    </row>
    <row r="93" spans="1:84" x14ac:dyDescent="0.25">
      <c r="A93" s="31">
        <f>+[1]PAM!A94</f>
        <v>45383</v>
      </c>
      <c r="B93" s="17">
        <f>+[1]PAM!B94</f>
        <v>5884</v>
      </c>
      <c r="C93" s="17">
        <f>+[1]PAM!C94</f>
        <v>6592.9</v>
      </c>
      <c r="D93" s="17">
        <f>+[1]PAM!D94</f>
        <v>4559.3</v>
      </c>
      <c r="E93" s="17">
        <f>+[1]PAM!E94</f>
        <v>5320.5</v>
      </c>
      <c r="F93" s="17">
        <f>+[1]PAM!F94</f>
        <v>4107.3999999999996</v>
      </c>
      <c r="G93" s="17">
        <f>+[1]PAM!G94</f>
        <v>5758.4</v>
      </c>
      <c r="H93" s="17">
        <f>+[1]PAM!H94</f>
        <v>7077.6</v>
      </c>
      <c r="I93" s="17">
        <f>+[1]PAM!I94</f>
        <v>6750.4</v>
      </c>
      <c r="J93" s="17">
        <f>+[1]PAM!J94</f>
        <v>5046.5</v>
      </c>
      <c r="K93" s="17">
        <f>+[1]PAM!K94</f>
        <v>5051</v>
      </c>
      <c r="L93" s="17">
        <f>+[1]PAM!L94</f>
        <v>3462</v>
      </c>
      <c r="M93" s="17">
        <f>+[1]PAM!M94</f>
        <v>5944</v>
      </c>
      <c r="N93" s="17">
        <f>+[1]PAM!N94</f>
        <v>5886.5</v>
      </c>
      <c r="O93" s="18">
        <f>+[1]PAM!R94</f>
        <v>6073</v>
      </c>
      <c r="P93" s="19">
        <f>+[1]PAM!S94</f>
        <v>6044.6</v>
      </c>
      <c r="Q93" s="20">
        <f>+[1]PAM!T94</f>
        <v>5195.5</v>
      </c>
      <c r="R93" s="18">
        <f t="shared" si="51"/>
        <v>5884.0280399999992</v>
      </c>
      <c r="S93" s="19">
        <f t="shared" si="52"/>
        <v>5927.0750622345886</v>
      </c>
      <c r="T93" s="19">
        <f t="shared" si="53"/>
        <v>5539.8446149553565</v>
      </c>
      <c r="U93" s="19">
        <f t="shared" si="54"/>
        <v>5421.8324080749826</v>
      </c>
      <c r="V93" s="19"/>
      <c r="W93" s="20">
        <f t="shared" si="55"/>
        <v>5876.9854470263872</v>
      </c>
      <c r="X93" s="21"/>
      <c r="Y93" s="41">
        <f t="shared" si="62"/>
        <v>8.7635630972846101E-2</v>
      </c>
      <c r="Z93" s="24">
        <f t="shared" si="62"/>
        <v>6.3782754614689408E-2</v>
      </c>
      <c r="AA93" s="24">
        <f t="shared" si="62"/>
        <v>5.3394020609029313E-2</v>
      </c>
      <c r="AB93" s="24">
        <f t="shared" si="60"/>
        <v>9.2034235750497739E-2</v>
      </c>
      <c r="AC93" s="24">
        <f t="shared" si="60"/>
        <v>0.33909301339940634</v>
      </c>
      <c r="AD93" s="24">
        <f t="shared" si="60"/>
        <v>6.6706185280551278E-2</v>
      </c>
      <c r="AE93" s="24">
        <f t="shared" si="60"/>
        <v>9.0472081843954166E-2</v>
      </c>
      <c r="AF93" s="24">
        <f t="shared" si="60"/>
        <v>8.7160986922630856E-2</v>
      </c>
      <c r="AG93" s="24">
        <f t="shared" si="60"/>
        <v>0.13636875408138005</v>
      </c>
      <c r="AH93" s="24">
        <f t="shared" si="60"/>
        <v>6.245135777539379E-2</v>
      </c>
      <c r="AI93" s="24">
        <f t="shared" si="60"/>
        <v>8.3364626361246641E-2</v>
      </c>
      <c r="AJ93" s="24">
        <f t="shared" si="60"/>
        <v>7.2227433436755861E-2</v>
      </c>
      <c r="AK93" s="24">
        <f t="shared" si="60"/>
        <v>6.076442073775068E-2</v>
      </c>
      <c r="AL93" s="24">
        <f t="shared" si="60"/>
        <v>0.1075043311753443</v>
      </c>
      <c r="AM93" s="24">
        <f t="shared" si="60"/>
        <v>6.4246351039667582E-2</v>
      </c>
      <c r="AN93" s="24">
        <f t="shared" si="60"/>
        <v>0.1795890566466114</v>
      </c>
      <c r="AO93" s="24">
        <f t="shared" si="45"/>
        <v>8.7639014700977125E-2</v>
      </c>
      <c r="AP93" s="24">
        <f t="shared" si="45"/>
        <v>6.8103276108700816E-2</v>
      </c>
      <c r="AQ93" s="24">
        <f t="shared" si="45"/>
        <v>7.3559437917093629E-2</v>
      </c>
      <c r="AR93" s="24">
        <f t="shared" si="39"/>
        <v>7.3986537239172367E-2</v>
      </c>
      <c r="AS93" s="24" t="e">
        <f t="shared" si="39"/>
        <v>#DIV/0!</v>
      </c>
      <c r="AT93" s="24">
        <f t="shared" si="39"/>
        <v>8.3298207511526279E-2</v>
      </c>
      <c r="AU93" s="21"/>
      <c r="AV93" s="24">
        <f t="shared" si="61"/>
        <v>2.8894764674775253</v>
      </c>
      <c r="AW93" s="24">
        <f t="shared" si="61"/>
        <v>2.8903050687437299</v>
      </c>
      <c r="AX93" s="24">
        <f t="shared" si="61"/>
        <v>2.7795739036723868</v>
      </c>
      <c r="AY93" s="24">
        <f t="shared" si="61"/>
        <v>2.0773902481346518</v>
      </c>
      <c r="AZ93" s="24">
        <f t="shared" si="61"/>
        <v>2.9665861902462574</v>
      </c>
      <c r="BA93" s="24">
        <f t="shared" si="61"/>
        <v>2.9905751905751905</v>
      </c>
      <c r="BB93" s="24">
        <f t="shared" si="61"/>
        <v>3.4080717488789238</v>
      </c>
      <c r="BC93" s="24">
        <f t="shared" si="59"/>
        <v>3.2664644166350651</v>
      </c>
      <c r="BD93" s="24">
        <f t="shared" si="59"/>
        <v>3.7684966455636397</v>
      </c>
      <c r="BE93" s="24">
        <f t="shared" si="59"/>
        <v>2.7387120651369354</v>
      </c>
      <c r="BF93" s="24">
        <f t="shared" si="63"/>
        <v>1.9031446540880501</v>
      </c>
      <c r="BG93" s="24">
        <f t="shared" si="63"/>
        <v>2.7122158381214088</v>
      </c>
      <c r="BH93" s="24">
        <f t="shared" si="63"/>
        <v>3.6703427483338622</v>
      </c>
      <c r="BI93" s="24">
        <f t="shared" si="63"/>
        <v>2.1432120490657836</v>
      </c>
      <c r="BJ93" s="24">
        <f t="shared" si="63"/>
        <v>2.9535613840015698</v>
      </c>
      <c r="BK93" s="24">
        <f t="shared" si="63"/>
        <v>3.3458803847762439</v>
      </c>
      <c r="BL93" s="24">
        <f t="shared" si="46"/>
        <v>2.8894736629882316</v>
      </c>
      <c r="BM93" s="24">
        <f t="shared" si="46"/>
        <v>2.7552885037168413</v>
      </c>
      <c r="BN93" s="24">
        <f t="shared" si="46"/>
        <v>2.6332906526481312</v>
      </c>
      <c r="BO93" s="24">
        <f t="shared" si="46"/>
        <v>2.6087295420665453</v>
      </c>
      <c r="BP93" s="24" t="e">
        <f t="shared" si="46"/>
        <v>#DIV/0!</v>
      </c>
      <c r="BQ93" s="24">
        <f t="shared" si="46"/>
        <v>2.9166415582503231</v>
      </c>
      <c r="BR93" s="21"/>
      <c r="BS93" s="35">
        <f t="shared" si="56"/>
        <v>45383</v>
      </c>
      <c r="BT93" s="24">
        <f t="shared" si="58"/>
        <v>2.0934481228858163E-2</v>
      </c>
      <c r="BU93" s="24">
        <f t="shared" si="49"/>
        <v>1.6232832399859542E-3</v>
      </c>
      <c r="BV93" s="24">
        <f t="shared" si="50"/>
        <v>8.6449139540472029E-3</v>
      </c>
      <c r="BW93" s="24">
        <f t="shared" si="48"/>
        <v>1.6668823822991174E-2</v>
      </c>
      <c r="BX93" s="24">
        <f t="shared" si="48"/>
        <v>4.2201038836207636E-3</v>
      </c>
      <c r="BY93" s="24">
        <f t="shared" si="48"/>
        <v>8.8570065990129336E-3</v>
      </c>
      <c r="BZ93" s="24">
        <f t="shared" ref="BZ93:CE95" si="64">(I93-I92)/$B92*I$3</f>
        <v>1.0414040924970884E-2</v>
      </c>
      <c r="CA93" s="24">
        <f t="shared" si="64"/>
        <v>3.2015674966265574E-3</v>
      </c>
      <c r="CB93" s="24">
        <f t="shared" si="64"/>
        <v>4.0556960387437791E-3</v>
      </c>
      <c r="CC93" s="24">
        <f t="shared" si="64"/>
        <v>7.9281317584428571E-4</v>
      </c>
      <c r="CD93" s="24">
        <f t="shared" si="64"/>
        <v>5.9950091498918593E-3</v>
      </c>
      <c r="CE93" s="24">
        <f t="shared" si="64"/>
        <v>2.2314201741252138E-3</v>
      </c>
      <c r="CF93" s="24">
        <f t="shared" si="57"/>
        <v>8.7639159688718771E-2</v>
      </c>
    </row>
    <row r="94" spans="1:84" x14ac:dyDescent="0.25">
      <c r="A94" s="31">
        <f>+[1]PAM!A95</f>
        <v>45413</v>
      </c>
      <c r="B94" s="17">
        <f>+[1]PAM!B95</f>
        <v>6120.3</v>
      </c>
      <c r="C94" s="17">
        <f>+[1]PAM!C95</f>
        <v>6892.9</v>
      </c>
      <c r="D94" s="17">
        <f>+[1]PAM!D95</f>
        <v>4853.8</v>
      </c>
      <c r="E94" s="17">
        <f>+[1]PAM!E95</f>
        <v>5574.7</v>
      </c>
      <c r="F94" s="17">
        <f>+[1]PAM!F95</f>
        <v>4247.3</v>
      </c>
      <c r="G94" s="17">
        <f>+[1]PAM!G95</f>
        <v>5955.6</v>
      </c>
      <c r="H94" s="17">
        <f>+[1]PAM!H95</f>
        <v>7135.1</v>
      </c>
      <c r="I94" s="17">
        <f>+[1]PAM!I95</f>
        <v>6938.8</v>
      </c>
      <c r="J94" s="17">
        <f>+[1]PAM!J95</f>
        <v>5425.8</v>
      </c>
      <c r="K94" s="17">
        <f>+[1]PAM!K95</f>
        <v>5230.1000000000004</v>
      </c>
      <c r="L94" s="17">
        <f>+[1]PAM!L95</f>
        <v>3657.8</v>
      </c>
      <c r="M94" s="17">
        <f>+[1]PAM!M95</f>
        <v>6283.6</v>
      </c>
      <c r="N94" s="17">
        <f>+[1]PAM!N95</f>
        <v>6137.1</v>
      </c>
      <c r="O94" s="18">
        <f>+[1]PAM!R95</f>
        <v>6425.7</v>
      </c>
      <c r="P94" s="19">
        <f>+[1]PAM!S95</f>
        <v>6271.7</v>
      </c>
      <c r="Q94" s="20">
        <f>+[1]PAM!T95</f>
        <v>5392.1</v>
      </c>
      <c r="R94" s="18">
        <f t="shared" si="51"/>
        <v>6120.3332799999998</v>
      </c>
      <c r="S94" s="19">
        <f t="shared" si="52"/>
        <v>6199.2541660565248</v>
      </c>
      <c r="T94" s="19">
        <f t="shared" si="53"/>
        <v>5787.4174665178571</v>
      </c>
      <c r="U94" s="19">
        <f t="shared" si="54"/>
        <v>5642.5335976928627</v>
      </c>
      <c r="V94" s="19"/>
      <c r="W94" s="20">
        <f t="shared" si="55"/>
        <v>6072.982512800314</v>
      </c>
      <c r="X94" s="21"/>
      <c r="Y94" s="41">
        <f t="shared" si="62"/>
        <v>4.0159755268524888E-2</v>
      </c>
      <c r="Z94" s="24">
        <f t="shared" si="62"/>
        <v>4.550349618529026E-2</v>
      </c>
      <c r="AA94" s="24">
        <f t="shared" si="62"/>
        <v>6.4593248963656702E-2</v>
      </c>
      <c r="AB94" s="24">
        <f t="shared" si="60"/>
        <v>4.7777464524010771E-2</v>
      </c>
      <c r="AC94" s="24">
        <f t="shared" si="60"/>
        <v>3.4060476213663371E-2</v>
      </c>
      <c r="AD94" s="24">
        <f t="shared" si="60"/>
        <v>3.4245623784384671E-2</v>
      </c>
      <c r="AE94" s="24">
        <f t="shared" si="60"/>
        <v>8.1242229004181432E-3</v>
      </c>
      <c r="AF94" s="24">
        <f t="shared" si="60"/>
        <v>2.7909457217350164E-2</v>
      </c>
      <c r="AG94" s="24">
        <f t="shared" si="60"/>
        <v>7.5161002675121491E-2</v>
      </c>
      <c r="AH94" s="24">
        <f t="shared" si="60"/>
        <v>3.5458325084141817E-2</v>
      </c>
      <c r="AI94" s="24">
        <f t="shared" si="60"/>
        <v>5.6556903523974578E-2</v>
      </c>
      <c r="AJ94" s="24">
        <f t="shared" si="60"/>
        <v>5.7133243606998674E-2</v>
      </c>
      <c r="AK94" s="24">
        <f t="shared" si="60"/>
        <v>4.2571986749341706E-2</v>
      </c>
      <c r="AL94" s="24">
        <f t="shared" si="60"/>
        <v>5.8076733080849596E-2</v>
      </c>
      <c r="AM94" s="24">
        <f t="shared" si="60"/>
        <v>3.7570724282830925E-2</v>
      </c>
      <c r="AN94" s="24">
        <f t="shared" si="60"/>
        <v>3.7840438841304946E-2</v>
      </c>
      <c r="AO94" s="24">
        <f t="shared" si="45"/>
        <v>4.016045443590377E-2</v>
      </c>
      <c r="AP94" s="24">
        <f t="shared" si="45"/>
        <v>4.5921318856947391E-2</v>
      </c>
      <c r="AQ94" s="24">
        <f t="shared" si="45"/>
        <v>4.4689493798102831E-2</v>
      </c>
      <c r="AR94" s="24">
        <f t="shared" si="39"/>
        <v>4.0706014684109393E-2</v>
      </c>
      <c r="AS94" s="24" t="e">
        <f t="shared" si="39"/>
        <v>#DIV/0!</v>
      </c>
      <c r="AT94" s="24">
        <f t="shared" si="39"/>
        <v>3.334993212771975E-2</v>
      </c>
      <c r="AU94" s="21"/>
      <c r="AV94" s="24">
        <f t="shared" si="61"/>
        <v>2.7570902394106813</v>
      </c>
      <c r="AW94" s="24">
        <f t="shared" si="61"/>
        <v>2.8628670701636398</v>
      </c>
      <c r="AX94" s="24">
        <f t="shared" si="61"/>
        <v>2.6953178530643322</v>
      </c>
      <c r="AY94" s="24">
        <f t="shared" si="61"/>
        <v>1.9936097089464071</v>
      </c>
      <c r="AZ94" s="24">
        <f t="shared" si="61"/>
        <v>2.6498238377588725</v>
      </c>
      <c r="BA94" s="24">
        <f t="shared" si="61"/>
        <v>2.787104158718047</v>
      </c>
      <c r="BB94" s="24">
        <f t="shared" si="61"/>
        <v>3.0685978217483036</v>
      </c>
      <c r="BC94" s="24">
        <f t="shared" si="59"/>
        <v>3.0393526603795555</v>
      </c>
      <c r="BD94" s="24">
        <f t="shared" si="59"/>
        <v>3.7804405286343616</v>
      </c>
      <c r="BE94" s="24">
        <f t="shared" si="59"/>
        <v>2.6111993371539048</v>
      </c>
      <c r="BF94" s="24">
        <f t="shared" si="63"/>
        <v>1.9185350674220061</v>
      </c>
      <c r="BG94" s="24">
        <f t="shared" si="63"/>
        <v>2.5536703992761001</v>
      </c>
      <c r="BH94" s="24">
        <f t="shared" si="63"/>
        <v>3.560187249219795</v>
      </c>
      <c r="BI94" s="24">
        <f t="shared" si="63"/>
        <v>2.1677101306384028</v>
      </c>
      <c r="BJ94" s="24">
        <f t="shared" si="63"/>
        <v>2.797118120724102</v>
      </c>
      <c r="BK94" s="24">
        <f t="shared" si="63"/>
        <v>3.1471312105829874</v>
      </c>
      <c r="BL94" s="24">
        <f t="shared" si="46"/>
        <v>2.7571938624816568</v>
      </c>
      <c r="BM94" s="24">
        <f t="shared" si="46"/>
        <v>2.670086324825514</v>
      </c>
      <c r="BN94" s="24">
        <f t="shared" si="46"/>
        <v>2.5015837150401117</v>
      </c>
      <c r="BO94" s="24">
        <f t="shared" si="46"/>
        <v>2.4849740050586977</v>
      </c>
      <c r="BP94" s="24" t="e">
        <f t="shared" si="46"/>
        <v>#DIV/0!</v>
      </c>
      <c r="BQ94" s="24">
        <f t="shared" si="46"/>
        <v>2.743897068573256</v>
      </c>
      <c r="BR94" s="21"/>
      <c r="BS94" s="35">
        <f t="shared" si="56"/>
        <v>45413</v>
      </c>
      <c r="BT94" s="24">
        <f t="shared" si="58"/>
        <v>1.4607409925220936E-2</v>
      </c>
      <c r="BU94" s="24">
        <f t="shared" si="49"/>
        <v>1.9019374575118965E-3</v>
      </c>
      <c r="BV94" s="24">
        <f t="shared" si="50"/>
        <v>4.5059585316111457E-3</v>
      </c>
      <c r="BW94" s="24">
        <f t="shared" ref="BW94:BW108" si="65">(F94-F93)/$B93*F$3</f>
        <v>2.0614089055064661E-3</v>
      </c>
      <c r="BX94" s="24">
        <f t="shared" ref="BX94:BX108" si="66">(G94-G93)/$B93*G$3</f>
        <v>2.1248266485384168E-3</v>
      </c>
      <c r="BY94" s="24">
        <f t="shared" ref="BY94:BY108" si="67">(H94-H93)/$B93*H$3</f>
        <v>7.9741672331747114E-4</v>
      </c>
      <c r="BZ94" s="24">
        <f t="shared" si="64"/>
        <v>3.3331815091774404E-3</v>
      </c>
      <c r="CA94" s="24">
        <f t="shared" si="64"/>
        <v>1.8436403806934066E-3</v>
      </c>
      <c r="CB94" s="24">
        <f t="shared" si="64"/>
        <v>2.2494034670292361E-3</v>
      </c>
      <c r="CC94" s="24">
        <f t="shared" si="64"/>
        <v>5.3575458871516022E-4</v>
      </c>
      <c r="CD94" s="24">
        <f t="shared" si="64"/>
        <v>4.6749830047586732E-3</v>
      </c>
      <c r="CE94" s="24">
        <f t="shared" si="64"/>
        <v>1.5247246770904168E-3</v>
      </c>
      <c r="CF94" s="24">
        <f t="shared" si="57"/>
        <v>4.0160645819170664E-2</v>
      </c>
    </row>
    <row r="95" spans="1:84" x14ac:dyDescent="0.25">
      <c r="A95" s="31">
        <f>+[1]PAM!A96</f>
        <v>45444</v>
      </c>
      <c r="B95" s="17">
        <f>+[1]PAM!B96</f>
        <v>6410.3</v>
      </c>
      <c r="C95" s="17">
        <f>+[1]PAM!C96</f>
        <v>7146.5</v>
      </c>
      <c r="D95" s="17">
        <f>+[1]PAM!D96</f>
        <v>4949.1000000000004</v>
      </c>
      <c r="E95" s="17">
        <f>+[1]PAM!E96</f>
        <v>5774.1</v>
      </c>
      <c r="F95" s="17">
        <f>+[1]PAM!F96</f>
        <v>4872.2</v>
      </c>
      <c r="G95" s="17">
        <f>+[1]PAM!G96</f>
        <v>6092.5</v>
      </c>
      <c r="H95" s="17">
        <f>+[1]PAM!H96</f>
        <v>7449.8</v>
      </c>
      <c r="I95" s="17">
        <f>+[1]PAM!I96</f>
        <v>7239.1</v>
      </c>
      <c r="J95" s="17">
        <f>+[1]PAM!J96</f>
        <v>5704</v>
      </c>
      <c r="K95" s="17">
        <f>+[1]PAM!K96</f>
        <v>5563.7</v>
      </c>
      <c r="L95" s="17">
        <f>+[1]PAM!L96</f>
        <v>3871.1</v>
      </c>
      <c r="M95" s="17">
        <f>+[1]PAM!M96</f>
        <v>6645.8</v>
      </c>
      <c r="N95" s="17">
        <f>+[1]PAM!N96</f>
        <v>6351.2</v>
      </c>
      <c r="O95" s="18">
        <f>+[1]PAM!R96</f>
        <v>6826.7</v>
      </c>
      <c r="P95" s="19">
        <f>+[1]PAM!S96</f>
        <v>6503.5</v>
      </c>
      <c r="Q95" s="20">
        <f>+[1]PAM!T96</f>
        <v>5820.3</v>
      </c>
      <c r="R95" s="18">
        <f t="shared" si="51"/>
        <v>6410.2542100000001</v>
      </c>
      <c r="S95" s="19">
        <f t="shared" si="52"/>
        <v>6444.4008932493789</v>
      </c>
      <c r="T95" s="19">
        <f t="shared" si="53"/>
        <v>6041.6945312500002</v>
      </c>
      <c r="U95" s="19">
        <f t="shared" si="54"/>
        <v>5865.2974765681329</v>
      </c>
      <c r="V95" s="19"/>
      <c r="W95" s="20">
        <f t="shared" si="55"/>
        <v>6329.2371406065377</v>
      </c>
      <c r="X95" s="21"/>
      <c r="Y95" s="41">
        <f t="shared" si="62"/>
        <v>4.7383298204336288E-2</v>
      </c>
      <c r="Z95" s="24">
        <f t="shared" si="62"/>
        <v>3.679148108923691E-2</v>
      </c>
      <c r="AA95" s="24">
        <f t="shared" si="62"/>
        <v>1.9634101116650982E-2</v>
      </c>
      <c r="AB95" s="24">
        <f t="shared" si="60"/>
        <v>3.5768740918793895E-2</v>
      </c>
      <c r="AC95" s="24">
        <f t="shared" si="60"/>
        <v>0.14712876415605192</v>
      </c>
      <c r="AD95" s="24">
        <f t="shared" si="60"/>
        <v>2.2986768755457021E-2</v>
      </c>
      <c r="AE95" s="24">
        <f t="shared" si="60"/>
        <v>4.4105899006320781E-2</v>
      </c>
      <c r="AF95" s="24">
        <f t="shared" si="60"/>
        <v>4.3278376664553031E-2</v>
      </c>
      <c r="AG95" s="24">
        <f t="shared" si="60"/>
        <v>5.1273544915035441E-2</v>
      </c>
      <c r="AH95" s="24">
        <f t="shared" si="60"/>
        <v>6.3784631269000469E-2</v>
      </c>
      <c r="AI95" s="24">
        <f t="shared" si="60"/>
        <v>5.8313740499753797E-2</v>
      </c>
      <c r="AJ95" s="24">
        <f t="shared" si="60"/>
        <v>5.7642115984467557E-2</v>
      </c>
      <c r="AK95" s="24">
        <f t="shared" si="60"/>
        <v>3.4886184028286804E-2</v>
      </c>
      <c r="AL95" s="24">
        <f t="shared" si="60"/>
        <v>6.2405652302472969E-2</v>
      </c>
      <c r="AM95" s="24">
        <f t="shared" si="60"/>
        <v>3.6959676004910902E-2</v>
      </c>
      <c r="AN95" s="24">
        <f t="shared" si="60"/>
        <v>7.941247380426919E-2</v>
      </c>
      <c r="AO95" s="24">
        <f t="shared" si="45"/>
        <v>4.7370121321236303E-2</v>
      </c>
      <c r="AP95" s="24">
        <f t="shared" si="45"/>
        <v>3.9544551751908186E-2</v>
      </c>
      <c r="AQ95" s="24">
        <f t="shared" si="45"/>
        <v>4.3936188499139828E-2</v>
      </c>
      <c r="AR95" s="24">
        <f t="shared" si="39"/>
        <v>3.9479406727211064E-2</v>
      </c>
      <c r="AS95" s="24" t="e">
        <f t="shared" si="39"/>
        <v>#DIV/0!</v>
      </c>
      <c r="AT95" s="24">
        <f t="shared" si="39"/>
        <v>4.21958448367179E-2</v>
      </c>
      <c r="AU95" s="21"/>
      <c r="AV95" s="24">
        <f t="shared" si="61"/>
        <v>2.7163313815293639</v>
      </c>
      <c r="AW95" s="24">
        <f t="shared" si="61"/>
        <v>2.8424108823055003</v>
      </c>
      <c r="AX95" s="24">
        <f t="shared" si="61"/>
        <v>2.6074786792040237</v>
      </c>
      <c r="AY95" s="24">
        <f t="shared" si="61"/>
        <v>1.9591041869522883</v>
      </c>
      <c r="AZ95" s="24">
        <f t="shared" si="61"/>
        <v>2.9685590942412641</v>
      </c>
      <c r="BA95" s="24">
        <f t="shared" si="61"/>
        <v>2.5963048226196803</v>
      </c>
      <c r="BB95" s="24">
        <f t="shared" si="61"/>
        <v>2.9157950065703022</v>
      </c>
      <c r="BC95" s="24">
        <f t="shared" si="59"/>
        <v>2.9441538629181649</v>
      </c>
      <c r="BD95" s="24">
        <f t="shared" si="59"/>
        <v>3.5277028099698367</v>
      </c>
      <c r="BE95" s="24">
        <f t="shared" si="59"/>
        <v>2.5980728189872599</v>
      </c>
      <c r="BF95" s="24">
        <f t="shared" si="63"/>
        <v>1.9138878434324424</v>
      </c>
      <c r="BG95" s="24">
        <f t="shared" si="63"/>
        <v>2.5142509650467986</v>
      </c>
      <c r="BH95" s="24">
        <f t="shared" si="63"/>
        <v>3.4299365278649647</v>
      </c>
      <c r="BI95" s="24">
        <f t="shared" si="63"/>
        <v>2.2879160044309583</v>
      </c>
      <c r="BJ95" s="24">
        <f t="shared" si="63"/>
        <v>2.693701368773783</v>
      </c>
      <c r="BK95" s="24">
        <f t="shared" si="63"/>
        <v>3.2197491481186109</v>
      </c>
      <c r="BL95" s="24">
        <f t="shared" si="46"/>
        <v>2.7163757842510154</v>
      </c>
      <c r="BM95" s="24">
        <f t="shared" si="46"/>
        <v>2.6230274785927925</v>
      </c>
      <c r="BN95" s="24">
        <f t="shared" si="46"/>
        <v>2.438670373934305</v>
      </c>
      <c r="BO95" s="24">
        <f t="shared" si="46"/>
        <v>2.4143749484811443</v>
      </c>
      <c r="BP95" s="24" t="e">
        <f t="shared" si="46"/>
        <v>#DIV/0!</v>
      </c>
      <c r="BQ95" s="24">
        <f t="shared" si="46"/>
        <v>2.6512085056290018</v>
      </c>
      <c r="BR95" s="21"/>
      <c r="BS95" s="35">
        <f t="shared" si="56"/>
        <v>45444</v>
      </c>
      <c r="BT95" s="24">
        <f t="shared" si="58"/>
        <v>1.1871378853977762E-2</v>
      </c>
      <c r="BU95" s="24">
        <f t="shared" si="49"/>
        <v>5.9170302109373837E-4</v>
      </c>
      <c r="BV95" s="24">
        <f t="shared" si="50"/>
        <v>3.3981046680718356E-3</v>
      </c>
      <c r="BW95" s="24">
        <f t="shared" si="65"/>
        <v>8.852316062938086E-3</v>
      </c>
      <c r="BX95" s="24">
        <f t="shared" si="66"/>
        <v>1.418142901491753E-3</v>
      </c>
      <c r="BY95" s="24">
        <f t="shared" si="67"/>
        <v>4.1957943238076544E-3</v>
      </c>
      <c r="BZ95" s="24">
        <f t="shared" si="64"/>
        <v>5.1077937356011991E-3</v>
      </c>
      <c r="CA95" s="24">
        <f t="shared" si="64"/>
        <v>1.3000212407888493E-3</v>
      </c>
      <c r="CB95" s="24">
        <f t="shared" si="64"/>
        <v>4.0280770550463144E-3</v>
      </c>
      <c r="CC95" s="24">
        <f t="shared" si="64"/>
        <v>5.6110484780157763E-4</v>
      </c>
      <c r="CD95" s="24">
        <f t="shared" si="64"/>
        <v>4.7935885495809004E-3</v>
      </c>
      <c r="CE95" s="24">
        <f t="shared" si="64"/>
        <v>1.2523536427952846E-3</v>
      </c>
      <c r="CF95" s="24">
        <f t="shared" si="57"/>
        <v>4.7370378902994961E-2</v>
      </c>
    </row>
    <row r="96" spans="1:84" x14ac:dyDescent="0.25">
      <c r="A96" s="31">
        <f>+[1]PAM!A97</f>
        <v>45474</v>
      </c>
      <c r="B96" s="17">
        <f>+[1]PAM!B97</f>
        <v>6662.3</v>
      </c>
      <c r="C96" s="17">
        <f>+[1]PAM!C97</f>
        <v>7362.1</v>
      </c>
      <c r="D96" s="17">
        <f>+[1]PAM!D97</f>
        <v>5243.1</v>
      </c>
      <c r="E96" s="17">
        <f>+[1]PAM!E97</f>
        <v>5885.6</v>
      </c>
      <c r="F96" s="17">
        <f>+[1]PAM!F97</f>
        <v>5109.8</v>
      </c>
      <c r="G96" s="17">
        <f>+[1]PAM!G97</f>
        <v>6320.8</v>
      </c>
      <c r="H96" s="17">
        <f>+[1]PAM!H97</f>
        <v>7922.2</v>
      </c>
      <c r="I96" s="17">
        <f>+[1]PAM!I97</f>
        <v>7481</v>
      </c>
      <c r="J96" s="17">
        <f>+[1]PAM!J97</f>
        <v>5849</v>
      </c>
      <c r="K96" s="17">
        <f>+[1]PAM!K97</f>
        <v>5895</v>
      </c>
      <c r="L96" s="17">
        <f>+[1]PAM!L97</f>
        <v>4043.6</v>
      </c>
      <c r="M96" s="17">
        <f>+[1]PAM!M97</f>
        <v>7018.6</v>
      </c>
      <c r="N96" s="17">
        <f>+[1]PAM!N97</f>
        <v>6549.1</v>
      </c>
      <c r="O96" s="18">
        <f>+[1]PAM!R97</f>
        <v>7165.5</v>
      </c>
      <c r="P96" s="19">
        <f>+[1]PAM!S97</f>
        <v>6744.5</v>
      </c>
      <c r="Q96" s="20">
        <f>+[1]PAM!T97</f>
        <v>6057.7</v>
      </c>
      <c r="R96" s="18">
        <f t="shared" ref="R96:R108" si="68">+SUMPRODUCT($C$3:$N$3,C96:N96)</f>
        <v>6662.3177699999997</v>
      </c>
      <c r="S96" s="19">
        <f t="shared" si="52"/>
        <v>6679.8815785620154</v>
      </c>
      <c r="T96" s="19">
        <f t="shared" si="53"/>
        <v>6286.8629464285723</v>
      </c>
      <c r="U96" s="19">
        <f t="shared" si="54"/>
        <v>6073.1978370583993</v>
      </c>
      <c r="V96" s="19"/>
      <c r="W96" s="20">
        <f t="shared" si="55"/>
        <v>6581.9457660496264</v>
      </c>
      <c r="X96" s="21"/>
      <c r="Y96" s="41">
        <f t="shared" ref="Y96:Y108" si="69">+B96/B95-1</f>
        <v>3.9311732680217704E-2</v>
      </c>
      <c r="Z96" s="24">
        <f t="shared" ref="Z96:Z108" si="70">+C96/C95-1</f>
        <v>3.0168614006856664E-2</v>
      </c>
      <c r="AA96" s="24">
        <f t="shared" ref="AA96:AA108" si="71">+D96/D95-1</f>
        <v>5.9404740255804001E-2</v>
      </c>
      <c r="AB96" s="24">
        <f t="shared" ref="AB96:AB108" si="72">+E96/E95-1</f>
        <v>1.931036871547076E-2</v>
      </c>
      <c r="AC96" s="24">
        <f t="shared" ref="AC96:AC108" si="73">+F96/F95-1</f>
        <v>4.876647099872744E-2</v>
      </c>
      <c r="AD96" s="24">
        <f t="shared" ref="AD96:AD108" si="74">+G96/G95-1</f>
        <v>3.7472302010668868E-2</v>
      </c>
      <c r="AE96" s="24">
        <f t="shared" ref="AE96:AE108" si="75">+H96/H95-1</f>
        <v>6.3411098284517742E-2</v>
      </c>
      <c r="AF96" s="24">
        <f t="shared" ref="AF96:AF108" si="76">+I96/I95-1</f>
        <v>3.3415756102277872E-2</v>
      </c>
      <c r="AG96" s="24">
        <f t="shared" ref="AG96:AG108" si="77">+J96/J95-1</f>
        <v>2.5420757363253887E-2</v>
      </c>
      <c r="AH96" s="24">
        <f t="shared" ref="AH96:AH108" si="78">+K96/K95-1</f>
        <v>5.9546704531157291E-2</v>
      </c>
      <c r="AI96" s="24">
        <f t="shared" ref="AI96:AI108" si="79">+L96/L95-1</f>
        <v>4.4560977499935372E-2</v>
      </c>
      <c r="AJ96" s="24">
        <f t="shared" ref="AJ96:AJ108" si="80">+M96/M95-1</f>
        <v>5.6095579162779519E-2</v>
      </c>
      <c r="AK96" s="24">
        <f t="shared" ref="AK96:AK108" si="81">+N96/N95-1</f>
        <v>3.1159465927698804E-2</v>
      </c>
      <c r="AL96" s="24">
        <f t="shared" ref="AL96:AL108" si="82">+O96/O95-1</f>
        <v>4.9628663922539396E-2</v>
      </c>
      <c r="AM96" s="24">
        <f t="shared" ref="AM96:AM108" si="83">+P96/P95-1</f>
        <v>3.7056969324209987E-2</v>
      </c>
      <c r="AN96" s="24">
        <f t="shared" ref="AN96:AN108" si="84">+Q96/Q95-1</f>
        <v>4.0788275518444106E-2</v>
      </c>
      <c r="AO96" s="24">
        <f t="shared" ref="AO96:AO108" si="85">+R96/R95-1</f>
        <v>3.9321928856858701E-2</v>
      </c>
      <c r="AP96" s="24">
        <f t="shared" ref="AP96:AP108" si="86">+S96/S95-1</f>
        <v>3.6540353279279403E-2</v>
      </c>
      <c r="AQ96" s="24">
        <f t="shared" ref="AQ96:AQ108" si="87">+T96/T95-1</f>
        <v>4.057941259864517E-2</v>
      </c>
      <c r="AR96" s="24">
        <f t="shared" ref="AR96:AR108" si="88">+U96/U95-1</f>
        <v>3.5445833961675222E-2</v>
      </c>
      <c r="AS96" s="24" t="e">
        <f t="shared" ref="AS96:AS108" si="89">+V96/V95-1</f>
        <v>#DIV/0!</v>
      </c>
      <c r="AT96" s="24">
        <f t="shared" ref="AT96:AT108" si="90">+W96/W95-1</f>
        <v>3.992718550894292E-2</v>
      </c>
      <c r="AU96" s="21"/>
      <c r="AV96" s="24">
        <f t="shared" ref="AV96:AV108" si="91">+B96/B84-1</f>
        <v>2.6289013562830217</v>
      </c>
      <c r="AW96" s="24">
        <f t="shared" ref="AW96:AW108" si="92">+C96/C84-1</f>
        <v>2.7513885350318472</v>
      </c>
      <c r="AX96" s="24">
        <f t="shared" ref="AX96:AX108" si="93">+D96/D84-1</f>
        <v>2.4919080919080923</v>
      </c>
      <c r="AY96" s="24">
        <f t="shared" ref="AY96:AY108" si="94">+E96/E84-1</f>
        <v>1.9267031327697666</v>
      </c>
      <c r="AZ96" s="24">
        <f t="shared" ref="AZ96:AZ108" si="95">+F96/F84-1</f>
        <v>3.0136674259681095</v>
      </c>
      <c r="BA96" s="24">
        <f t="shared" ref="BA96:BA108" si="96">+G96/G84-1</f>
        <v>2.5221219213195143</v>
      </c>
      <c r="BB96" s="24">
        <f t="shared" ref="BB96:BB108" si="97">+H96/H84-1</f>
        <v>2.8025343189017948</v>
      </c>
      <c r="BC96" s="24">
        <f t="shared" ref="BC96:BC108" si="98">+I96/I84-1</f>
        <v>2.8470636634783504</v>
      </c>
      <c r="BD96" s="24">
        <f t="shared" ref="BD96:BD108" si="99">+J96/J84-1</f>
        <v>3.1397126477457711</v>
      </c>
      <c r="BE96" s="24">
        <f t="shared" ref="BE96:BE108" si="100">+K96/K84-1</f>
        <v>2.4369169776119404</v>
      </c>
      <c r="BF96" s="24">
        <f t="shared" ref="BF96:BF108" si="101">+L96/L84-1</f>
        <v>1.9067644310258069</v>
      </c>
      <c r="BG96" s="24">
        <f t="shared" ref="BG96:BG108" si="102">+M96/M84-1</f>
        <v>2.4188708656047542</v>
      </c>
      <c r="BH96" s="24">
        <f t="shared" ref="BH96:BH108" si="103">+N96/N84-1</f>
        <v>3.3103198631038566</v>
      </c>
      <c r="BI96" s="24">
        <f t="shared" ref="BI96:BI108" si="104">+O96/O84-1</f>
        <v>2.2732629847882695</v>
      </c>
      <c r="BJ96" s="24">
        <f t="shared" ref="BJ96:BJ108" si="105">+P96/P84-1</f>
        <v>2.5949576248600823</v>
      </c>
      <c r="BK96" s="24">
        <f t="shared" ref="BK96:BK108" si="106">+Q96/Q84-1</f>
        <v>3.109980324309654</v>
      </c>
      <c r="BL96" s="24">
        <f t="shared" ref="BL96:BL108" si="107">+R96/R84-1</f>
        <v>2.6289256428784253</v>
      </c>
      <c r="BM96" s="24">
        <f t="shared" ref="BM96:BM108" si="108">+S96/S84-1</f>
        <v>2.5354522568512721</v>
      </c>
      <c r="BN96" s="24">
        <f t="shared" ref="BN96:BN108" si="109">+T96/T84-1</f>
        <v>2.3582025834000491</v>
      </c>
      <c r="BO96" s="24">
        <f t="shared" ref="BO96:BO108" si="110">+U96/U84-1</f>
        <v>2.3382129575692949</v>
      </c>
      <c r="BP96" s="24" t="e">
        <f t="shared" ref="BP96:BP108" si="111">+V96/V84-1</f>
        <v>#DIV/0!</v>
      </c>
      <c r="BQ96" s="24">
        <f t="shared" ref="BQ96:BQ108" si="112">+W96/W84-1</f>
        <v>2.5559662846289073</v>
      </c>
      <c r="BR96" s="21"/>
      <c r="BS96" s="35">
        <f t="shared" ref="BS96:BS108" si="113">+A96</f>
        <v>45474</v>
      </c>
      <c r="BT96" s="24">
        <f t="shared" si="58"/>
        <v>9.6359608754660615E-3</v>
      </c>
      <c r="BU96" s="24">
        <f t="shared" si="49"/>
        <v>1.742820148822988E-3</v>
      </c>
      <c r="BV96" s="24">
        <f t="shared" si="50"/>
        <v>1.8141818635633278E-3</v>
      </c>
      <c r="BW96" s="24">
        <f t="shared" si="65"/>
        <v>3.2135656677534643E-3</v>
      </c>
      <c r="BX96" s="24">
        <f t="shared" si="66"/>
        <v>2.2579629658518339E-3</v>
      </c>
      <c r="BY96" s="24">
        <f t="shared" si="67"/>
        <v>6.0134221487293839E-3</v>
      </c>
      <c r="BZ96" s="24">
        <f t="shared" ref="BZ96:BZ108" si="114">(I96-I95)/$B95*I$3</f>
        <v>3.9283325273388077E-3</v>
      </c>
      <c r="CA96" s="24">
        <f t="shared" ref="CA96:CA108" si="115">(J96-J95)/$B95*J$3</f>
        <v>6.4692760089231393E-4</v>
      </c>
      <c r="CB96" s="24">
        <f t="shared" ref="CB96:CB108" si="116">(K96-K95)/$B95*K$3</f>
        <v>3.8193329485359515E-3</v>
      </c>
      <c r="CC96" s="24">
        <f t="shared" ref="CC96:CC108" si="117">(L96-L95)/$B95*L$3</f>
        <v>4.3324805391323332E-4</v>
      </c>
      <c r="CD96" s="24">
        <f t="shared" ref="CD96:CD108" si="118">(M96-M95)/$B95*M$3</f>
        <v>4.7106687674523832E-3</v>
      </c>
      <c r="CE96" s="24">
        <f t="shared" ref="CE96:CE108" si="119">(N96-N95)/$B95*N$3</f>
        <v>1.1052244044740525E-3</v>
      </c>
      <c r="CF96" s="24">
        <f t="shared" ref="CF96:CF108" si="120">+SUM(BT96:CE96)</f>
        <v>3.9321647972793798E-2</v>
      </c>
    </row>
    <row r="97" spans="1:84" x14ac:dyDescent="0.25">
      <c r="A97" s="31">
        <f>+[1]PAM!A98</f>
        <v>45505</v>
      </c>
      <c r="B97" s="17">
        <f>+[1]PAM!B98</f>
        <v>6922.6</v>
      </c>
      <c r="C97" s="17">
        <f>+[1]PAM!C98</f>
        <v>7642.4</v>
      </c>
      <c r="D97" s="17">
        <f>+[1]PAM!D98</f>
        <v>5400.8</v>
      </c>
      <c r="E97" s="17">
        <f>+[1]PAM!E98</f>
        <v>5975.6</v>
      </c>
      <c r="F97" s="17">
        <f>+[1]PAM!F98</f>
        <v>5428.2</v>
      </c>
      <c r="G97" s="17">
        <f>+[1]PAM!G98</f>
        <v>6594.7</v>
      </c>
      <c r="H97" s="17">
        <f>+[1]PAM!H98</f>
        <v>8239.2000000000007</v>
      </c>
      <c r="I97" s="17">
        <f>+[1]PAM!I98</f>
        <v>7773.1</v>
      </c>
      <c r="J97" s="17">
        <f>+[1]PAM!J98</f>
        <v>6145.3</v>
      </c>
      <c r="K97" s="17">
        <f>+[1]PAM!K98</f>
        <v>6165.4</v>
      </c>
      <c r="L97" s="17">
        <f>+[1]PAM!L98</f>
        <v>4266.5</v>
      </c>
      <c r="M97" s="17">
        <f>+[1]PAM!M98</f>
        <v>7336.7</v>
      </c>
      <c r="N97" s="17">
        <f>+[1]PAM!N98</f>
        <v>6704.2</v>
      </c>
      <c r="O97" s="18">
        <f>+[1]PAM!R98</f>
        <v>7322.8</v>
      </c>
      <c r="P97" s="19">
        <f>+[1]PAM!S98</f>
        <v>7016.5</v>
      </c>
      <c r="Q97" s="20">
        <f>+[1]PAM!T98</f>
        <v>6340.5</v>
      </c>
      <c r="R97" s="18">
        <f t="shared" si="68"/>
        <v>6922.6127799999995</v>
      </c>
      <c r="S97" s="19">
        <f t="shared" si="52"/>
        <v>6920.5493922975556</v>
      </c>
      <c r="T97" s="19">
        <f t="shared" si="53"/>
        <v>6504.6461495535723</v>
      </c>
      <c r="U97" s="19">
        <f t="shared" si="54"/>
        <v>6261.6888248017303</v>
      </c>
      <c r="V97" s="19"/>
      <c r="W97" s="20">
        <f t="shared" si="55"/>
        <v>6819.4902323749502</v>
      </c>
      <c r="X97" s="21"/>
      <c r="Y97" s="41">
        <f t="shared" si="69"/>
        <v>3.9070591237260421E-2</v>
      </c>
      <c r="Z97" s="24">
        <f t="shared" si="70"/>
        <v>3.8073375803099552E-2</v>
      </c>
      <c r="AA97" s="24">
        <f t="shared" si="71"/>
        <v>3.0077625832045873E-2</v>
      </c>
      <c r="AB97" s="24">
        <f t="shared" si="72"/>
        <v>1.5291559059399162E-2</v>
      </c>
      <c r="AC97" s="24">
        <f t="shared" si="73"/>
        <v>6.231163646326654E-2</v>
      </c>
      <c r="AD97" s="24">
        <f t="shared" si="74"/>
        <v>4.3333122389570988E-2</v>
      </c>
      <c r="AE97" s="24">
        <f t="shared" si="75"/>
        <v>4.0014137487061729E-2</v>
      </c>
      <c r="AF97" s="24">
        <f t="shared" si="76"/>
        <v>3.9045582141425061E-2</v>
      </c>
      <c r="AG97" s="24">
        <f t="shared" si="77"/>
        <v>5.0658232176440388E-2</v>
      </c>
      <c r="AH97" s="24">
        <f t="shared" si="78"/>
        <v>4.5869380831212725E-2</v>
      </c>
      <c r="AI97" s="24">
        <f t="shared" si="79"/>
        <v>5.5124146799881313E-2</v>
      </c>
      <c r="AJ97" s="24">
        <f t="shared" si="80"/>
        <v>4.5322428974439166E-2</v>
      </c>
      <c r="AK97" s="24">
        <f t="shared" si="81"/>
        <v>2.3682643416652605E-2</v>
      </c>
      <c r="AL97" s="24">
        <f t="shared" si="82"/>
        <v>2.1952410857581484E-2</v>
      </c>
      <c r="AM97" s="24">
        <f t="shared" si="83"/>
        <v>4.0329157090962964E-2</v>
      </c>
      <c r="AN97" s="24">
        <f t="shared" si="84"/>
        <v>4.6684385162685471E-2</v>
      </c>
      <c r="AO97" s="24">
        <f t="shared" si="85"/>
        <v>3.9069738038028046E-2</v>
      </c>
      <c r="AP97" s="24">
        <f t="shared" si="86"/>
        <v>3.6028754537793528E-2</v>
      </c>
      <c r="AQ97" s="24">
        <f t="shared" si="87"/>
        <v>3.4640997422843212E-2</v>
      </c>
      <c r="AR97" s="24">
        <f t="shared" si="88"/>
        <v>3.1036530144492813E-2</v>
      </c>
      <c r="AS97" s="24" t="e">
        <f t="shared" si="89"/>
        <v>#DIV/0!</v>
      </c>
      <c r="AT97" s="24">
        <f t="shared" si="90"/>
        <v>3.6090310490038302E-2</v>
      </c>
      <c r="AU97" s="21"/>
      <c r="AV97" s="24">
        <f t="shared" si="91"/>
        <v>2.3595069397262938</v>
      </c>
      <c r="AW97" s="24">
        <f t="shared" si="92"/>
        <v>2.3689221952832265</v>
      </c>
      <c r="AX97" s="24">
        <f t="shared" si="93"/>
        <v>2.2988028341070121</v>
      </c>
      <c r="AY97" s="24">
        <f t="shared" si="94"/>
        <v>1.7035244084513415</v>
      </c>
      <c r="AZ97" s="24">
        <f t="shared" si="95"/>
        <v>2.9822463502310912</v>
      </c>
      <c r="BA97" s="24">
        <f t="shared" si="96"/>
        <v>2.2393653600550154</v>
      </c>
      <c r="BB97" s="24">
        <f t="shared" si="97"/>
        <v>2.4529986169900679</v>
      </c>
      <c r="BC97" s="24">
        <f t="shared" si="98"/>
        <v>2.5935000693449219</v>
      </c>
      <c r="BD97" s="24">
        <f t="shared" si="99"/>
        <v>3.1961761693410722</v>
      </c>
      <c r="BE97" s="24">
        <f t="shared" si="100"/>
        <v>2.2449473684210526</v>
      </c>
      <c r="BF97" s="24">
        <f t="shared" si="101"/>
        <v>1.8653458697112155</v>
      </c>
      <c r="BG97" s="24">
        <f t="shared" si="102"/>
        <v>2.2085629318639026</v>
      </c>
      <c r="BH97" s="24">
        <f t="shared" si="103"/>
        <v>3.0457425623076464</v>
      </c>
      <c r="BI97" s="24">
        <f t="shared" si="104"/>
        <v>2.0257003553425341</v>
      </c>
      <c r="BJ97" s="24">
        <f t="shared" si="105"/>
        <v>2.292276651651652</v>
      </c>
      <c r="BK97" s="24">
        <f t="shared" si="106"/>
        <v>2.9967851739788198</v>
      </c>
      <c r="BL97" s="24">
        <f t="shared" si="107"/>
        <v>2.3594895344033491</v>
      </c>
      <c r="BM97" s="24">
        <f t="shared" si="108"/>
        <v>2.244367613725029</v>
      </c>
      <c r="BN97" s="24">
        <f t="shared" si="109"/>
        <v>2.1310945460294364</v>
      </c>
      <c r="BO97" s="24">
        <f t="shared" si="110"/>
        <v>2.1054423085253662</v>
      </c>
      <c r="BP97" s="24" t="e">
        <f t="shared" si="111"/>
        <v>#DIV/0!</v>
      </c>
      <c r="BQ97" s="24">
        <f t="shared" si="112"/>
        <v>2.3135609508115675</v>
      </c>
      <c r="BR97" s="21"/>
      <c r="BS97" s="35">
        <f t="shared" si="113"/>
        <v>45505</v>
      </c>
      <c r="BT97" s="24">
        <f t="shared" si="58"/>
        <v>1.2053787730963749E-2</v>
      </c>
      <c r="BU97" s="24">
        <f t="shared" si="49"/>
        <v>8.9947915884904504E-4</v>
      </c>
      <c r="BV97" s="24">
        <f t="shared" si="50"/>
        <v>1.4089728772345887E-3</v>
      </c>
      <c r="BW97" s="24">
        <f t="shared" si="65"/>
        <v>4.1435059964276552E-3</v>
      </c>
      <c r="BX97" s="24">
        <f t="shared" si="66"/>
        <v>2.6064962550470523E-3</v>
      </c>
      <c r="BY97" s="24">
        <f t="shared" si="67"/>
        <v>3.8826231181423947E-3</v>
      </c>
      <c r="BZ97" s="24">
        <f t="shared" si="114"/>
        <v>4.5641310058088099E-3</v>
      </c>
      <c r="CA97" s="24">
        <f t="shared" si="115"/>
        <v>1.2719601338876971E-3</v>
      </c>
      <c r="CB97" s="24">
        <f t="shared" si="116"/>
        <v>2.9993485733155177E-3</v>
      </c>
      <c r="CC97" s="24">
        <f t="shared" si="117"/>
        <v>5.3865631988952783E-4</v>
      </c>
      <c r="CD97" s="24">
        <f t="shared" si="118"/>
        <v>3.8674481785569486E-3</v>
      </c>
      <c r="CE97" s="24">
        <f t="shared" si="119"/>
        <v>8.3343289854854628E-4</v>
      </c>
      <c r="CF97" s="24">
        <f t="shared" si="120"/>
        <v>3.9069842246671531E-2</v>
      </c>
    </row>
    <row r="98" spans="1:84" x14ac:dyDescent="0.25">
      <c r="A98" s="31">
        <f>+[1]PAM!A99</f>
        <v>45536</v>
      </c>
      <c r="B98" s="17">
        <f>+[1]PAM!B99</f>
        <v>7145.1</v>
      </c>
      <c r="C98" s="17">
        <f>+[1]PAM!C99</f>
        <v>7829.2</v>
      </c>
      <c r="D98" s="17">
        <f>+[1]PAM!D99</f>
        <v>5508.7</v>
      </c>
      <c r="E98" s="17">
        <f>+[1]PAM!E99</f>
        <v>6269.5</v>
      </c>
      <c r="F98" s="17">
        <f>+[1]PAM!F99</f>
        <v>5819.9</v>
      </c>
      <c r="G98" s="17">
        <f>+[1]PAM!G99</f>
        <v>6762.1</v>
      </c>
      <c r="H98" s="17">
        <f>+[1]PAM!H99</f>
        <v>8503.7999999999993</v>
      </c>
      <c r="I98" s="17">
        <f>+[1]PAM!I99</f>
        <v>7972.1</v>
      </c>
      <c r="J98" s="17">
        <f>+[1]PAM!J99</f>
        <v>6328.5</v>
      </c>
      <c r="K98" s="17">
        <f>+[1]PAM!K99</f>
        <v>6287.2</v>
      </c>
      <c r="L98" s="17">
        <f>+[1]PAM!L99</f>
        <v>4493.6000000000004</v>
      </c>
      <c r="M98" s="17">
        <f>+[1]PAM!M99</f>
        <v>7607.3</v>
      </c>
      <c r="N98" s="17">
        <f>+[1]PAM!N99</f>
        <v>6912.7</v>
      </c>
      <c r="O98" s="18">
        <f>+[1]PAM!R99</f>
        <v>7489.8</v>
      </c>
      <c r="P98" s="19">
        <f>+[1]PAM!S99</f>
        <v>7238.6</v>
      </c>
      <c r="Q98" s="20">
        <f>+[1]PAM!T99</f>
        <v>6598.6</v>
      </c>
      <c r="R98" s="18">
        <f t="shared" si="68"/>
        <v>7145.045509999999</v>
      </c>
      <c r="S98" s="19">
        <f t="shared" si="52"/>
        <v>7121.5586908771429</v>
      </c>
      <c r="T98" s="19">
        <f t="shared" si="53"/>
        <v>6726.8862444196429</v>
      </c>
      <c r="U98" s="19">
        <f t="shared" si="54"/>
        <v>6469.8079668348955</v>
      </c>
      <c r="V98" s="19"/>
      <c r="W98" s="20">
        <f t="shared" si="55"/>
        <v>7034.0143363528941</v>
      </c>
      <c r="X98" s="21"/>
      <c r="Y98" s="41">
        <f t="shared" si="69"/>
        <v>3.214110305376594E-2</v>
      </c>
      <c r="Z98" s="24">
        <f t="shared" si="70"/>
        <v>2.4442583481628866E-2</v>
      </c>
      <c r="AA98" s="24">
        <f t="shared" si="71"/>
        <v>1.9978521700488638E-2</v>
      </c>
      <c r="AB98" s="24">
        <f t="shared" si="72"/>
        <v>4.9183345605462225E-2</v>
      </c>
      <c r="AC98" s="24">
        <f t="shared" si="73"/>
        <v>7.2160200434766564E-2</v>
      </c>
      <c r="AD98" s="24">
        <f t="shared" si="74"/>
        <v>2.5384020501311833E-2</v>
      </c>
      <c r="AE98" s="24">
        <f t="shared" si="75"/>
        <v>3.2114768424118756E-2</v>
      </c>
      <c r="AF98" s="24">
        <f t="shared" si="76"/>
        <v>2.5601111525646036E-2</v>
      </c>
      <c r="AG98" s="24">
        <f t="shared" si="77"/>
        <v>2.9811400582558933E-2</v>
      </c>
      <c r="AH98" s="24">
        <f t="shared" si="78"/>
        <v>1.9755409219190945E-2</v>
      </c>
      <c r="AI98" s="24">
        <f t="shared" si="79"/>
        <v>5.3228641743818139E-2</v>
      </c>
      <c r="AJ98" s="24">
        <f t="shared" si="80"/>
        <v>3.688306731909452E-2</v>
      </c>
      <c r="AK98" s="24">
        <f t="shared" si="81"/>
        <v>3.109990752065861E-2</v>
      </c>
      <c r="AL98" s="24">
        <f t="shared" si="82"/>
        <v>2.2805484241000817E-2</v>
      </c>
      <c r="AM98" s="24">
        <f t="shared" si="83"/>
        <v>3.1653958526330905E-2</v>
      </c>
      <c r="AN98" s="24">
        <f t="shared" si="84"/>
        <v>4.0706568882580285E-2</v>
      </c>
      <c r="AO98" s="24">
        <f t="shared" si="85"/>
        <v>3.2131326288049156E-2</v>
      </c>
      <c r="AP98" s="24">
        <f t="shared" si="86"/>
        <v>2.9045280538465112E-2</v>
      </c>
      <c r="AQ98" s="24">
        <f t="shared" si="87"/>
        <v>3.4166361975174198E-2</v>
      </c>
      <c r="AR98" s="24">
        <f t="shared" si="88"/>
        <v>3.3236902672140634E-2</v>
      </c>
      <c r="AS98" s="24" t="e">
        <f t="shared" si="89"/>
        <v>#DIV/0!</v>
      </c>
      <c r="AT98" s="24">
        <f t="shared" si="90"/>
        <v>3.1457498532589501E-2</v>
      </c>
      <c r="AU98" s="21"/>
      <c r="AV98" s="24">
        <f t="shared" si="91"/>
        <v>2.0664349169563541</v>
      </c>
      <c r="AW98" s="24">
        <f t="shared" si="92"/>
        <v>1.9955616773798592</v>
      </c>
      <c r="AX98" s="24">
        <f t="shared" si="93"/>
        <v>2.0181349989042294</v>
      </c>
      <c r="AY98" s="24">
        <f t="shared" si="94"/>
        <v>1.4930411961189756</v>
      </c>
      <c r="AZ98" s="24">
        <f t="shared" si="95"/>
        <v>2.9167507907665384</v>
      </c>
      <c r="BA98" s="24">
        <f t="shared" si="96"/>
        <v>1.9360861447614086</v>
      </c>
      <c r="BB98" s="24">
        <f t="shared" si="97"/>
        <v>2.2306815591520399</v>
      </c>
      <c r="BC98" s="24">
        <f t="shared" si="98"/>
        <v>2.3120481927710843</v>
      </c>
      <c r="BD98" s="24">
        <f t="shared" si="99"/>
        <v>2.9088943792464486</v>
      </c>
      <c r="BE98" s="24">
        <f t="shared" si="100"/>
        <v>1.8583378796144756</v>
      </c>
      <c r="BF98" s="24">
        <f t="shared" si="101"/>
        <v>1.8370477934213021</v>
      </c>
      <c r="BG98" s="24">
        <f t="shared" si="102"/>
        <v>1.9421797648514851</v>
      </c>
      <c r="BH98" s="24">
        <f t="shared" si="103"/>
        <v>2.7722783083219644</v>
      </c>
      <c r="BI98" s="24">
        <f t="shared" si="104"/>
        <v>1.7107491856677526</v>
      </c>
      <c r="BJ98" s="24">
        <f t="shared" si="105"/>
        <v>1.9853590134862049</v>
      </c>
      <c r="BK98" s="24">
        <f t="shared" si="106"/>
        <v>2.8254971302684213</v>
      </c>
      <c r="BL98" s="24">
        <f t="shared" si="107"/>
        <v>2.0664909411885279</v>
      </c>
      <c r="BM98" s="24">
        <f t="shared" si="108"/>
        <v>1.9225728813284717</v>
      </c>
      <c r="BN98" s="24">
        <f t="shared" si="109"/>
        <v>1.8501271170230842</v>
      </c>
      <c r="BO98" s="24">
        <f t="shared" si="110"/>
        <v>1.8198364583379805</v>
      </c>
      <c r="BP98" s="24" t="e">
        <f t="shared" si="111"/>
        <v>#DIV/0!</v>
      </c>
      <c r="BQ98" s="24">
        <f t="shared" si="112"/>
        <v>2.043454178654565</v>
      </c>
      <c r="BR98" s="21"/>
      <c r="BS98" s="35">
        <f t="shared" si="113"/>
        <v>45536</v>
      </c>
      <c r="BT98" s="24">
        <f t="shared" si="58"/>
        <v>7.730939242481155E-3</v>
      </c>
      <c r="BU98" s="24">
        <f t="shared" si="49"/>
        <v>5.9229191344292405E-4</v>
      </c>
      <c r="BV98" s="24">
        <f t="shared" si="50"/>
        <v>4.42807182272556E-3</v>
      </c>
      <c r="BW98" s="24">
        <f t="shared" si="65"/>
        <v>4.9057276167913761E-3</v>
      </c>
      <c r="BX98" s="24">
        <f t="shared" si="66"/>
        <v>1.5331176147690222E-3</v>
      </c>
      <c r="BY98" s="24">
        <f t="shared" si="67"/>
        <v>3.1189668621615986E-3</v>
      </c>
      <c r="BZ98" s="24">
        <f t="shared" si="114"/>
        <v>2.9925028168607168E-3</v>
      </c>
      <c r="CA98" s="24">
        <f t="shared" si="115"/>
        <v>7.5687169560569652E-4</v>
      </c>
      <c r="CB98" s="24">
        <f t="shared" si="116"/>
        <v>1.3002369052090271E-3</v>
      </c>
      <c r="CC98" s="24">
        <f t="shared" si="117"/>
        <v>5.2817005171467443E-4</v>
      </c>
      <c r="CD98" s="24">
        <f t="shared" si="118"/>
        <v>3.1662381186259542E-3</v>
      </c>
      <c r="CE98" s="24">
        <f t="shared" si="119"/>
        <v>1.078250946176292E-3</v>
      </c>
      <c r="CF98" s="24">
        <f t="shared" si="120"/>
        <v>3.2131385606563999E-2</v>
      </c>
    </row>
    <row r="99" spans="1:84" x14ac:dyDescent="0.25">
      <c r="A99" s="31">
        <f>+[1]PAM!A100</f>
        <v>45566</v>
      </c>
      <c r="B99" s="17">
        <f>+[1]PAM!B100</f>
        <v>7328.4</v>
      </c>
      <c r="C99" s="17">
        <f>+[1]PAM!C100</f>
        <v>7944</v>
      </c>
      <c r="D99" s="17">
        <f>+[1]PAM!D100</f>
        <v>5653.8</v>
      </c>
      <c r="E99" s="17">
        <f>+[1]PAM!E100</f>
        <v>6539.5</v>
      </c>
      <c r="F99" s="17">
        <f>+[1]PAM!F100</f>
        <v>6154.4</v>
      </c>
      <c r="G99" s="17">
        <f>+[1]PAM!G100</f>
        <v>6946.8</v>
      </c>
      <c r="H99" s="17">
        <f>+[1]PAM!H100</f>
        <v>8776.2999999999993</v>
      </c>
      <c r="I99" s="17">
        <f>+[1]PAM!I100</f>
        <v>8039.5</v>
      </c>
      <c r="J99" s="17">
        <f>+[1]PAM!J100</f>
        <v>6459.4</v>
      </c>
      <c r="K99" s="17">
        <f>+[1]PAM!K100</f>
        <v>6415.7</v>
      </c>
      <c r="L99" s="17">
        <f>+[1]PAM!L100</f>
        <v>4667.3999999999996</v>
      </c>
      <c r="M99" s="17">
        <f>+[1]PAM!M100</f>
        <v>7910.5</v>
      </c>
      <c r="N99" s="17">
        <f>+[1]PAM!N100</f>
        <v>7085.4</v>
      </c>
      <c r="O99" s="18">
        <f>+[1]PAM!R100</f>
        <v>7636.7</v>
      </c>
      <c r="P99" s="19">
        <f>+[1]PAM!S100</f>
        <v>7440.5</v>
      </c>
      <c r="Q99" s="20">
        <f>+[1]PAM!T100</f>
        <v>6738.4</v>
      </c>
      <c r="R99" s="18">
        <f t="shared" si="68"/>
        <v>7328.353909999998</v>
      </c>
      <c r="S99" s="19">
        <f t="shared" si="52"/>
        <v>7295.1023868794855</v>
      </c>
      <c r="T99" s="19">
        <f t="shared" si="53"/>
        <v>6950.4046316964277</v>
      </c>
      <c r="U99" s="19">
        <f t="shared" si="54"/>
        <v>6670.0595529920693</v>
      </c>
      <c r="V99" s="19"/>
      <c r="W99" s="20">
        <f t="shared" si="55"/>
        <v>7213.8962780622278</v>
      </c>
      <c r="X99" s="21"/>
      <c r="Y99" s="41">
        <f t="shared" si="69"/>
        <v>2.565394466137616E-2</v>
      </c>
      <c r="Z99" s="24">
        <f t="shared" si="70"/>
        <v>1.4663056250957984E-2</v>
      </c>
      <c r="AA99" s="24">
        <f t="shared" si="71"/>
        <v>2.6340152849129606E-2</v>
      </c>
      <c r="AB99" s="24">
        <f t="shared" si="72"/>
        <v>4.3065635218119569E-2</v>
      </c>
      <c r="AC99" s="24">
        <f t="shared" si="73"/>
        <v>5.7475214350761972E-2</v>
      </c>
      <c r="AD99" s="24">
        <f t="shared" si="74"/>
        <v>2.7314000088729751E-2</v>
      </c>
      <c r="AE99" s="24">
        <f t="shared" si="75"/>
        <v>3.2044497753945356E-2</v>
      </c>
      <c r="AF99" s="24">
        <f t="shared" si="76"/>
        <v>8.4544850164949281E-3</v>
      </c>
      <c r="AG99" s="24">
        <f t="shared" si="77"/>
        <v>2.068420636801771E-2</v>
      </c>
      <c r="AH99" s="24">
        <f t="shared" si="78"/>
        <v>2.0438350935233496E-2</v>
      </c>
      <c r="AI99" s="24">
        <f t="shared" si="79"/>
        <v>3.86772298379916E-2</v>
      </c>
      <c r="AJ99" s="24">
        <f t="shared" si="80"/>
        <v>3.9856453669501635E-2</v>
      </c>
      <c r="AK99" s="24">
        <f t="shared" si="81"/>
        <v>2.4983002300114299E-2</v>
      </c>
      <c r="AL99" s="24">
        <f t="shared" si="82"/>
        <v>1.9613340810168411E-2</v>
      </c>
      <c r="AM99" s="24">
        <f t="shared" si="83"/>
        <v>2.7892133838034905E-2</v>
      </c>
      <c r="AN99" s="24">
        <f t="shared" si="84"/>
        <v>2.1186312248052452E-2</v>
      </c>
      <c r="AO99" s="24">
        <f t="shared" si="85"/>
        <v>2.5655315944936419E-2</v>
      </c>
      <c r="AP99" s="24">
        <f t="shared" si="86"/>
        <v>2.4368779860602041E-2</v>
      </c>
      <c r="AQ99" s="24">
        <f t="shared" si="87"/>
        <v>3.3227615148421208E-2</v>
      </c>
      <c r="AR99" s="24">
        <f t="shared" si="88"/>
        <v>3.0951704777590017E-2</v>
      </c>
      <c r="AS99" s="24" t="e">
        <f t="shared" si="89"/>
        <v>#DIV/0!</v>
      </c>
      <c r="AT99" s="24">
        <f t="shared" si="90"/>
        <v>2.5573155399993386E-2</v>
      </c>
      <c r="AU99" s="21"/>
      <c r="AV99" s="24">
        <f t="shared" si="91"/>
        <v>1.9039467427484547</v>
      </c>
      <c r="AW99" s="24">
        <f t="shared" si="92"/>
        <v>1.8393737936950458</v>
      </c>
      <c r="AX99" s="24">
        <f t="shared" si="93"/>
        <v>1.8218207226991416</v>
      </c>
      <c r="AY99" s="24">
        <f t="shared" si="94"/>
        <v>1.3219358045732141</v>
      </c>
      <c r="AZ99" s="24">
        <f t="shared" si="95"/>
        <v>2.845298344267416</v>
      </c>
      <c r="BA99" s="24">
        <f t="shared" si="96"/>
        <v>1.74024693305984</v>
      </c>
      <c r="BB99" s="24">
        <f t="shared" si="97"/>
        <v>2.1632005766804827</v>
      </c>
      <c r="BC99" s="24">
        <f t="shared" si="98"/>
        <v>2.0775561765494008</v>
      </c>
      <c r="BD99" s="24">
        <f t="shared" si="99"/>
        <v>2.5479512248709217</v>
      </c>
      <c r="BE99" s="24">
        <f t="shared" si="100"/>
        <v>1.7023714249610378</v>
      </c>
      <c r="BF99" s="24">
        <f t="shared" si="101"/>
        <v>1.7301123069723912</v>
      </c>
      <c r="BG99" s="24">
        <f t="shared" si="102"/>
        <v>1.8141230878690857</v>
      </c>
      <c r="BH99" s="24">
        <f t="shared" si="103"/>
        <v>2.5441176470588234</v>
      </c>
      <c r="BI99" s="24">
        <f t="shared" si="104"/>
        <v>1.5738793394000674</v>
      </c>
      <c r="BJ99" s="24">
        <f t="shared" si="105"/>
        <v>1.8230763393534679</v>
      </c>
      <c r="BK99" s="24">
        <f t="shared" si="106"/>
        <v>2.6423783783783783</v>
      </c>
      <c r="BL99" s="24">
        <f t="shared" si="107"/>
        <v>1.9039429666515888</v>
      </c>
      <c r="BM99" s="24">
        <f t="shared" si="108"/>
        <v>1.7571260355862917</v>
      </c>
      <c r="BN99" s="24">
        <f t="shared" si="109"/>
        <v>1.6808731715318319</v>
      </c>
      <c r="BO99" s="24">
        <f t="shared" si="110"/>
        <v>1.6376228502625136</v>
      </c>
      <c r="BP99" s="24" t="e">
        <f t="shared" si="111"/>
        <v>#DIV/0!</v>
      </c>
      <c r="BQ99" s="24">
        <f t="shared" si="112"/>
        <v>1.8631706144977946</v>
      </c>
      <c r="BR99" s="21"/>
      <c r="BS99" s="35">
        <f t="shared" si="113"/>
        <v>45566</v>
      </c>
      <c r="BT99" s="24">
        <f t="shared" si="58"/>
        <v>4.6031826006633983E-3</v>
      </c>
      <c r="BU99" s="24">
        <f t="shared" si="49"/>
        <v>7.7168968943751857E-4</v>
      </c>
      <c r="BV99" s="24">
        <f t="shared" si="50"/>
        <v>3.9413024310366541E-3</v>
      </c>
      <c r="BW99" s="24">
        <f t="shared" si="65"/>
        <v>4.0588865096359743E-3</v>
      </c>
      <c r="BX99" s="24">
        <f t="shared" si="66"/>
        <v>1.6388825908664661E-3</v>
      </c>
      <c r="BY99" s="24">
        <f t="shared" si="67"/>
        <v>3.112062812276945E-3</v>
      </c>
      <c r="BZ99" s="24">
        <f t="shared" si="114"/>
        <v>9.8197925851282162E-4</v>
      </c>
      <c r="CA99" s="24">
        <f t="shared" si="115"/>
        <v>5.2395907684986767E-4</v>
      </c>
      <c r="CB99" s="24">
        <f t="shared" si="116"/>
        <v>1.3290436802843905E-3</v>
      </c>
      <c r="CC99" s="24">
        <f t="shared" si="117"/>
        <v>3.9162223061958376E-4</v>
      </c>
      <c r="CD99" s="24">
        <f t="shared" si="118"/>
        <v>3.4372087164630284E-3</v>
      </c>
      <c r="CE99" s="24">
        <f t="shared" si="119"/>
        <v>8.6530069558158642E-4</v>
      </c>
      <c r="CF99" s="24">
        <f t="shared" si="120"/>
        <v>2.5655120292228231E-2</v>
      </c>
    </row>
    <row r="100" spans="1:84" x14ac:dyDescent="0.25">
      <c r="A100" s="31">
        <f>+[1]PAM!A101</f>
        <v>45597</v>
      </c>
      <c r="B100" s="17">
        <f>+[1]PAM!B101</f>
        <v>7497.9</v>
      </c>
      <c r="C100" s="17">
        <f>+[1]PAM!C101</f>
        <v>8016.9</v>
      </c>
      <c r="D100" s="17">
        <f>+[1]PAM!D101</f>
        <v>5869.2</v>
      </c>
      <c r="E100" s="17">
        <f>+[1]PAM!E101</f>
        <v>6666.3</v>
      </c>
      <c r="F100" s="17">
        <f>+[1]PAM!F101</f>
        <v>6447.5</v>
      </c>
      <c r="G100" s="17">
        <f>+[1]PAM!G101</f>
        <v>7080.2</v>
      </c>
      <c r="H100" s="17">
        <f>+[1]PAM!H101</f>
        <v>9026.7999999999993</v>
      </c>
      <c r="I100" s="17">
        <f>+[1]PAM!I101</f>
        <v>8242.2000000000007</v>
      </c>
      <c r="J100" s="17">
        <f>+[1]PAM!J101</f>
        <v>6550.4</v>
      </c>
      <c r="K100" s="17">
        <f>+[1]PAM!K101</f>
        <v>6612.4</v>
      </c>
      <c r="L100" s="17">
        <f>+[1]PAM!L101</f>
        <v>4998.8999999999996</v>
      </c>
      <c r="M100" s="17">
        <f>+[1]PAM!M101</f>
        <v>8205.7000000000007</v>
      </c>
      <c r="N100" s="17">
        <f>+[1]PAM!N101</f>
        <v>7238.4</v>
      </c>
      <c r="O100" s="18">
        <f>+[1]PAM!R101</f>
        <v>7557.1</v>
      </c>
      <c r="P100" s="19">
        <f>+[1]PAM!S101</f>
        <v>7635.6</v>
      </c>
      <c r="Q100" s="20">
        <f>+[1]PAM!T101</f>
        <v>6971.5</v>
      </c>
      <c r="R100" s="18">
        <f t="shared" si="68"/>
        <v>7497.9258800000007</v>
      </c>
      <c r="S100" s="19">
        <f t="shared" si="52"/>
        <v>7433.7443256699398</v>
      </c>
      <c r="T100" s="19">
        <f t="shared" si="53"/>
        <v>7133.4613560267862</v>
      </c>
      <c r="U100" s="19">
        <f t="shared" si="54"/>
        <v>6820.3707642393656</v>
      </c>
      <c r="V100" s="19"/>
      <c r="W100" s="20">
        <f t="shared" si="55"/>
        <v>7393.4511224891685</v>
      </c>
      <c r="X100" s="21"/>
      <c r="Y100" s="41">
        <f t="shared" si="69"/>
        <v>2.3129196004584962E-2</v>
      </c>
      <c r="Z100" s="24">
        <f t="shared" si="70"/>
        <v>9.1767371601207959E-3</v>
      </c>
      <c r="AA100" s="24">
        <f t="shared" si="71"/>
        <v>3.8098270189960592E-2</v>
      </c>
      <c r="AB100" s="24">
        <f t="shared" si="72"/>
        <v>1.9389861610214831E-2</v>
      </c>
      <c r="AC100" s="24">
        <f t="shared" si="73"/>
        <v>4.7624463798258132E-2</v>
      </c>
      <c r="AD100" s="24">
        <f t="shared" si="74"/>
        <v>1.9203086313122508E-2</v>
      </c>
      <c r="AE100" s="24">
        <f t="shared" si="75"/>
        <v>2.854277998701038E-2</v>
      </c>
      <c r="AF100" s="24">
        <f t="shared" si="76"/>
        <v>2.5213010759375765E-2</v>
      </c>
      <c r="AG100" s="24">
        <f t="shared" si="77"/>
        <v>1.4087995789082486E-2</v>
      </c>
      <c r="AH100" s="24">
        <f t="shared" si="78"/>
        <v>3.0659164237729186E-2</v>
      </c>
      <c r="AI100" s="24">
        <f t="shared" si="79"/>
        <v>7.1024553284483982E-2</v>
      </c>
      <c r="AJ100" s="24">
        <f t="shared" si="80"/>
        <v>3.7317489412805882E-2</v>
      </c>
      <c r="AK100" s="24">
        <f t="shared" si="81"/>
        <v>2.159369972055214E-2</v>
      </c>
      <c r="AL100" s="24">
        <f t="shared" si="82"/>
        <v>-1.0423350400041831E-2</v>
      </c>
      <c r="AM100" s="24">
        <f t="shared" si="83"/>
        <v>2.6221356091660653E-2</v>
      </c>
      <c r="AN100" s="24">
        <f t="shared" si="84"/>
        <v>3.459278166923907E-2</v>
      </c>
      <c r="AO100" s="24">
        <f t="shared" si="85"/>
        <v>2.3139162229680377E-2</v>
      </c>
      <c r="AP100" s="24">
        <f t="shared" si="86"/>
        <v>1.9004796840111027E-2</v>
      </c>
      <c r="AQ100" s="24">
        <f t="shared" si="87"/>
        <v>2.6337563642777173E-2</v>
      </c>
      <c r="AR100" s="24">
        <f t="shared" si="88"/>
        <v>2.2535212774804858E-2</v>
      </c>
      <c r="AS100" s="24" t="e">
        <f t="shared" si="89"/>
        <v>#DIV/0!</v>
      </c>
      <c r="AT100" s="24">
        <f t="shared" si="90"/>
        <v>2.4890133917363721E-2</v>
      </c>
      <c r="AU100" s="21"/>
      <c r="AV100" s="24">
        <f t="shared" si="91"/>
        <v>1.6290893790104839</v>
      </c>
      <c r="AW100" s="24">
        <f t="shared" si="92"/>
        <v>1.4850128638293913</v>
      </c>
      <c r="AX100" s="24">
        <f t="shared" si="93"/>
        <v>1.6124810825247042</v>
      </c>
      <c r="AY100" s="24">
        <f t="shared" si="94"/>
        <v>1.1269542466977223</v>
      </c>
      <c r="AZ100" s="24">
        <f t="shared" si="95"/>
        <v>2.7352992294768557</v>
      </c>
      <c r="BA100" s="24">
        <f t="shared" si="96"/>
        <v>1.4857634378401148</v>
      </c>
      <c r="BB100" s="24">
        <f t="shared" si="97"/>
        <v>1.8482897892212544</v>
      </c>
      <c r="BC100" s="24">
        <f t="shared" si="98"/>
        <v>1.8405707196029781</v>
      </c>
      <c r="BD100" s="24">
        <f t="shared" si="99"/>
        <v>2.1165667523075453</v>
      </c>
      <c r="BE100" s="24">
        <f t="shared" si="100"/>
        <v>1.4427041004802361</v>
      </c>
      <c r="BF100" s="24">
        <f t="shared" si="101"/>
        <v>1.7452907902685482</v>
      </c>
      <c r="BG100" s="24">
        <f t="shared" si="102"/>
        <v>1.6029183187946079</v>
      </c>
      <c r="BH100" s="24">
        <f t="shared" si="103"/>
        <v>2.2533597015596203</v>
      </c>
      <c r="BI100" s="24">
        <f t="shared" si="104"/>
        <v>1.2352993374349266</v>
      </c>
      <c r="BJ100" s="24">
        <f t="shared" si="105"/>
        <v>1.5552506525667629</v>
      </c>
      <c r="BK100" s="24">
        <f t="shared" si="106"/>
        <v>2.4184073747180541</v>
      </c>
      <c r="BL100" s="24">
        <f t="shared" si="107"/>
        <v>1.629077186152851</v>
      </c>
      <c r="BM100" s="24">
        <f t="shared" si="108"/>
        <v>1.4737140978860546</v>
      </c>
      <c r="BN100" s="24">
        <f t="shared" si="109"/>
        <v>1.4523335768114225</v>
      </c>
      <c r="BO100" s="24">
        <f t="shared" si="110"/>
        <v>1.4034854251516173</v>
      </c>
      <c r="BP100" s="24" t="e">
        <f t="shared" si="111"/>
        <v>#DIV/0!</v>
      </c>
      <c r="BQ100" s="24">
        <f t="shared" si="112"/>
        <v>1.6121719921302153</v>
      </c>
      <c r="BR100" s="21"/>
      <c r="BS100" s="35">
        <f t="shared" si="113"/>
        <v>45597</v>
      </c>
      <c r="BT100" s="24">
        <f t="shared" si="58"/>
        <v>2.8499877190109567E-3</v>
      </c>
      <c r="BU100" s="24">
        <f t="shared" si="49"/>
        <v>1.1169150155559175E-3</v>
      </c>
      <c r="BV100" s="24">
        <f t="shared" si="50"/>
        <v>1.8046558593963239E-3</v>
      </c>
      <c r="BW100" s="24">
        <f t="shared" si="65"/>
        <v>3.4675740953004795E-3</v>
      </c>
      <c r="BX100" s="24">
        <f t="shared" si="66"/>
        <v>1.1540800174662923E-3</v>
      </c>
      <c r="BY100" s="24">
        <f t="shared" si="67"/>
        <v>2.7892582282626499E-3</v>
      </c>
      <c r="BZ100" s="24">
        <f t="shared" si="114"/>
        <v>2.87935565744229E-3</v>
      </c>
      <c r="CA100" s="24">
        <f t="shared" si="115"/>
        <v>3.551389116314612E-4</v>
      </c>
      <c r="CB100" s="24">
        <f t="shared" si="116"/>
        <v>1.983533922820805E-3</v>
      </c>
      <c r="CC100" s="24">
        <f t="shared" si="117"/>
        <v>7.2828311773374813E-4</v>
      </c>
      <c r="CD100" s="24">
        <f t="shared" si="118"/>
        <v>3.2628131652202475E-3</v>
      </c>
      <c r="CE100" s="24">
        <f t="shared" si="119"/>
        <v>7.4742099230391357E-4</v>
      </c>
      <c r="CF100" s="24">
        <f t="shared" si="120"/>
        <v>2.3139016702145087E-2</v>
      </c>
    </row>
    <row r="101" spans="1:84" x14ac:dyDescent="0.25">
      <c r="A101" s="31">
        <f>+[1]PAM!A102</f>
        <v>45627</v>
      </c>
      <c r="B101" s="17">
        <f>+[1]PAM!B102</f>
        <v>7687.3</v>
      </c>
      <c r="C101" s="17">
        <f>+[1]PAM!C102</f>
        <v>8191.2</v>
      </c>
      <c r="D101" s="17">
        <f>+[1]PAM!D102</f>
        <v>6005.2</v>
      </c>
      <c r="E101" s="17">
        <f>+[1]PAM!E102</f>
        <v>6759.3</v>
      </c>
      <c r="F101" s="17">
        <f>+[1]PAM!F102</f>
        <v>6832.4</v>
      </c>
      <c r="G101" s="17">
        <f>+[1]PAM!G102</f>
        <v>7175.2</v>
      </c>
      <c r="H101" s="17">
        <f>+[1]PAM!H102</f>
        <v>9205.7999999999993</v>
      </c>
      <c r="I101" s="17">
        <f>+[1]PAM!I102</f>
        <v>8428.1</v>
      </c>
      <c r="J101" s="17">
        <f>+[1]PAM!J102</f>
        <v>6879.3</v>
      </c>
      <c r="K101" s="17">
        <f>+[1]PAM!K102</f>
        <v>6670.6</v>
      </c>
      <c r="L101" s="17">
        <f>+[1]PAM!L102</f>
        <v>5117.2</v>
      </c>
      <c r="M101" s="17">
        <f>+[1]PAM!M102</f>
        <v>8568</v>
      </c>
      <c r="N101" s="17">
        <f>+[1]PAM!N102</f>
        <v>7411.4</v>
      </c>
      <c r="O101" s="18">
        <f>+[1]PAM!R102</f>
        <v>7447.2</v>
      </c>
      <c r="P101" s="19">
        <f>+[1]PAM!S102</f>
        <v>7860.3</v>
      </c>
      <c r="Q101" s="20">
        <f>+[1]PAM!T102</f>
        <v>7220.5</v>
      </c>
      <c r="R101" s="18">
        <f t="shared" si="68"/>
        <v>7687.2349999999988</v>
      </c>
      <c r="S101" s="19">
        <f t="shared" si="52"/>
        <v>7595.8010396837035</v>
      </c>
      <c r="T101" s="19">
        <f t="shared" si="53"/>
        <v>7288.4936662946438</v>
      </c>
      <c r="U101" s="19">
        <f t="shared" si="54"/>
        <v>6914.881506849315</v>
      </c>
      <c r="V101" s="19"/>
      <c r="W101" s="20">
        <f t="shared" si="55"/>
        <v>7534.2290665616383</v>
      </c>
      <c r="X101" s="21"/>
      <c r="Y101" s="41">
        <f t="shared" si="69"/>
        <v>2.5260406247082701E-2</v>
      </c>
      <c r="Z101" s="24">
        <f t="shared" si="70"/>
        <v>2.1741570931407495E-2</v>
      </c>
      <c r="AA101" s="24">
        <f t="shared" si="71"/>
        <v>2.3171812172016581E-2</v>
      </c>
      <c r="AB101" s="24">
        <f t="shared" si="72"/>
        <v>1.3950767292201016E-2</v>
      </c>
      <c r="AC101" s="24">
        <f t="shared" si="73"/>
        <v>5.9697557192710304E-2</v>
      </c>
      <c r="AD101" s="24">
        <f t="shared" si="74"/>
        <v>1.3417700064970006E-2</v>
      </c>
      <c r="AE101" s="24">
        <f t="shared" si="75"/>
        <v>1.9829840031905022E-2</v>
      </c>
      <c r="AF101" s="24">
        <f t="shared" si="76"/>
        <v>2.2554657737011929E-2</v>
      </c>
      <c r="AG101" s="24">
        <f t="shared" si="77"/>
        <v>5.0210674157303403E-2</v>
      </c>
      <c r="AH101" s="24">
        <f t="shared" si="78"/>
        <v>8.8016453935031436E-3</v>
      </c>
      <c r="AI101" s="24">
        <f t="shared" si="79"/>
        <v>2.3665206345395928E-2</v>
      </c>
      <c r="AJ101" s="24">
        <f t="shared" si="80"/>
        <v>4.4152235641078619E-2</v>
      </c>
      <c r="AK101" s="24">
        <f t="shared" si="81"/>
        <v>2.3900309460654245E-2</v>
      </c>
      <c r="AL101" s="24">
        <f t="shared" si="82"/>
        <v>-1.4542615553585492E-2</v>
      </c>
      <c r="AM101" s="24">
        <f t="shared" si="83"/>
        <v>2.9427942794279405E-2</v>
      </c>
      <c r="AN101" s="24">
        <f t="shared" si="84"/>
        <v>3.5716847163451249E-2</v>
      </c>
      <c r="AO101" s="24">
        <f t="shared" si="85"/>
        <v>2.5248198372427533E-2</v>
      </c>
      <c r="AP101" s="24">
        <f t="shared" si="86"/>
        <v>2.1800146321169001E-2</v>
      </c>
      <c r="AQ101" s="24">
        <f t="shared" si="87"/>
        <v>2.1733111392953308E-2</v>
      </c>
      <c r="AR101" s="24">
        <f t="shared" si="88"/>
        <v>1.3857126815669529E-2</v>
      </c>
      <c r="AS101" s="24" t="e">
        <f t="shared" si="89"/>
        <v>#DIV/0!</v>
      </c>
      <c r="AT101" s="24">
        <f t="shared" si="90"/>
        <v>1.9040897375280696E-2</v>
      </c>
      <c r="AU101" s="21"/>
      <c r="AV101" s="24">
        <f t="shared" si="91"/>
        <v>1.144415309082794</v>
      </c>
      <c r="AW101" s="24">
        <f t="shared" si="92"/>
        <v>0.95363480251860322</v>
      </c>
      <c r="AX101" s="24">
        <f t="shared" si="93"/>
        <v>1.2235716666049545</v>
      </c>
      <c r="AY101" s="24">
        <f t="shared" si="94"/>
        <v>0.85914679428995799</v>
      </c>
      <c r="AZ101" s="24">
        <f t="shared" si="95"/>
        <v>2.4813003159074696</v>
      </c>
      <c r="BA101" s="24">
        <f t="shared" si="96"/>
        <v>0.91507192996503584</v>
      </c>
      <c r="BB101" s="24">
        <f t="shared" si="97"/>
        <v>1.1679579869533474</v>
      </c>
      <c r="BC101" s="24">
        <f t="shared" si="98"/>
        <v>1.2087373552072957</v>
      </c>
      <c r="BD101" s="24">
        <f t="shared" si="99"/>
        <v>1.8517597313766943</v>
      </c>
      <c r="BE101" s="24">
        <f t="shared" si="100"/>
        <v>1.0840414896275932</v>
      </c>
      <c r="BF101" s="24">
        <f t="shared" si="101"/>
        <v>1.6693792383933226</v>
      </c>
      <c r="BG101" s="24">
        <f t="shared" si="102"/>
        <v>1.2619393331397344</v>
      </c>
      <c r="BH101" s="24">
        <f t="shared" si="103"/>
        <v>1.4766583124477859</v>
      </c>
      <c r="BI101" s="24">
        <f t="shared" si="104"/>
        <v>0.9009112489470863</v>
      </c>
      <c r="BJ101" s="24">
        <f t="shared" si="105"/>
        <v>1.0543895873082252</v>
      </c>
      <c r="BK101" s="24">
        <f t="shared" si="106"/>
        <v>1.8650503928259665</v>
      </c>
      <c r="BL101" s="24">
        <f t="shared" si="107"/>
        <v>1.1443766173219321</v>
      </c>
      <c r="BM101" s="24">
        <f t="shared" si="108"/>
        <v>1.0174926429601236</v>
      </c>
      <c r="BN101" s="24">
        <f t="shared" si="109"/>
        <v>1.0613355231300825</v>
      </c>
      <c r="BO101" s="24">
        <f t="shared" si="110"/>
        <v>0.99724942837465935</v>
      </c>
      <c r="BP101" s="24" t="e">
        <f t="shared" si="111"/>
        <v>#DIV/0!</v>
      </c>
      <c r="BQ101" s="24">
        <f t="shared" si="112"/>
        <v>1.1207848310962363</v>
      </c>
      <c r="BR101" s="21"/>
      <c r="BS101" s="35">
        <f t="shared" si="113"/>
        <v>45627</v>
      </c>
      <c r="BT101" s="24">
        <f t="shared" si="58"/>
        <v>6.6601248349537944E-3</v>
      </c>
      <c r="BU101" s="24">
        <f t="shared" si="49"/>
        <v>6.8925965937129065E-4</v>
      </c>
      <c r="BV101" s="24">
        <f t="shared" si="50"/>
        <v>1.293682231024687E-3</v>
      </c>
      <c r="BW101" s="24">
        <f t="shared" si="65"/>
        <v>4.4506901932541074E-3</v>
      </c>
      <c r="BX101" s="24">
        <f t="shared" si="66"/>
        <v>8.0329158831139388E-4</v>
      </c>
      <c r="BY101" s="24">
        <f t="shared" si="67"/>
        <v>1.9480654583283322E-3</v>
      </c>
      <c r="BZ101" s="24">
        <f t="shared" si="114"/>
        <v>2.581014684111546E-3</v>
      </c>
      <c r="CA101" s="24">
        <f t="shared" si="115"/>
        <v>1.2545566091839069E-3</v>
      </c>
      <c r="CB101" s="24">
        <f t="shared" si="116"/>
        <v>5.7362461489217701E-4</v>
      </c>
      <c r="CC101" s="24">
        <f t="shared" si="117"/>
        <v>2.5402179276864229E-4</v>
      </c>
      <c r="CD101" s="24">
        <f t="shared" si="118"/>
        <v>3.9139359020525675E-3</v>
      </c>
      <c r="CE101" s="24">
        <f t="shared" si="119"/>
        <v>8.2601795169314081E-4</v>
      </c>
      <c r="CF101" s="24">
        <f t="shared" si="120"/>
        <v>2.5248285519945582E-2</v>
      </c>
    </row>
    <row r="102" spans="1:84" x14ac:dyDescent="0.25">
      <c r="A102" s="31">
        <f>+[1]PAM!A103</f>
        <v>45658</v>
      </c>
      <c r="B102" s="17">
        <f>+[1]PAM!B103</f>
        <v>7867.8</v>
      </c>
      <c r="C102" s="17">
        <f>+[1]PAM!C103</f>
        <v>8340.2000000000007</v>
      </c>
      <c r="D102" s="17">
        <f>+[1]PAM!D103</f>
        <v>6147.1</v>
      </c>
      <c r="E102" s="17">
        <f>+[1]PAM!E103</f>
        <v>6812.5</v>
      </c>
      <c r="F102" s="17">
        <f>+[1]PAM!F103</f>
        <v>7269.2</v>
      </c>
      <c r="G102" s="17">
        <f>+[1]PAM!G103</f>
        <v>7283.3</v>
      </c>
      <c r="H102" s="17">
        <f>+[1]PAM!H103</f>
        <v>9399.4</v>
      </c>
      <c r="I102" s="17">
        <f>+[1]PAM!I103</f>
        <v>8528.2000000000007</v>
      </c>
      <c r="J102" s="17">
        <f>+[1]PAM!J103</f>
        <v>7022.1</v>
      </c>
      <c r="K102" s="17">
        <f>+[1]PAM!K103</f>
        <v>6803.5</v>
      </c>
      <c r="L102" s="17">
        <f>+[1]PAM!L103</f>
        <v>5138.5</v>
      </c>
      <c r="M102" s="17">
        <f>+[1]PAM!M103</f>
        <v>9022.2000000000007</v>
      </c>
      <c r="N102" s="17">
        <f>+[1]PAM!N103</f>
        <v>7547.9</v>
      </c>
      <c r="O102" s="18">
        <f>+[1]PAM!R103</f>
        <v>7504</v>
      </c>
      <c r="P102" s="19">
        <f>+[1]PAM!S103</f>
        <v>8047.6</v>
      </c>
      <c r="Q102" s="20">
        <f>+[1]PAM!T103</f>
        <v>7453.6</v>
      </c>
      <c r="R102" s="18">
        <f t="shared" si="68"/>
        <v>7867.7319500000003</v>
      </c>
      <c r="S102" s="19">
        <f t="shared" si="52"/>
        <v>7759.7799677844505</v>
      </c>
      <c r="T102" s="19">
        <f t="shared" si="53"/>
        <v>7466.7875000000004</v>
      </c>
      <c r="U102" s="19">
        <f t="shared" si="54"/>
        <v>7012.6115356885366</v>
      </c>
      <c r="V102" s="19"/>
      <c r="W102" s="20">
        <f t="shared" si="55"/>
        <v>7647.965754233951</v>
      </c>
      <c r="X102" s="21"/>
      <c r="Y102" s="41">
        <f t="shared" si="69"/>
        <v>2.3480285665968603E-2</v>
      </c>
      <c r="Z102" s="24">
        <f t="shared" si="70"/>
        <v>1.8190252954390251E-2</v>
      </c>
      <c r="AA102" s="24">
        <f t="shared" si="71"/>
        <v>2.3629521081729221E-2</v>
      </c>
      <c r="AB102" s="24">
        <f t="shared" si="72"/>
        <v>7.8706374920478606E-3</v>
      </c>
      <c r="AC102" s="24">
        <f t="shared" si="73"/>
        <v>6.3930683215268402E-2</v>
      </c>
      <c r="AD102" s="24">
        <f t="shared" si="74"/>
        <v>1.506578213847698E-2</v>
      </c>
      <c r="AE102" s="24">
        <f t="shared" si="75"/>
        <v>2.1030220078646078E-2</v>
      </c>
      <c r="AF102" s="24">
        <f t="shared" si="76"/>
        <v>1.1876935489612217E-2</v>
      </c>
      <c r="AG102" s="24">
        <f t="shared" si="77"/>
        <v>2.0757925951768286E-2</v>
      </c>
      <c r="AH102" s="24">
        <f t="shared" si="78"/>
        <v>1.9923245285281554E-2</v>
      </c>
      <c r="AI102" s="24">
        <f t="shared" si="79"/>
        <v>4.1624325803173434E-3</v>
      </c>
      <c r="AJ102" s="24">
        <f t="shared" si="80"/>
        <v>5.3011204481792751E-2</v>
      </c>
      <c r="AK102" s="24">
        <f t="shared" si="81"/>
        <v>1.8417572928191683E-2</v>
      </c>
      <c r="AL102" s="24">
        <f t="shared" si="82"/>
        <v>7.6270276076915167E-3</v>
      </c>
      <c r="AM102" s="24">
        <f t="shared" si="83"/>
        <v>2.3828607050621509E-2</v>
      </c>
      <c r="AN102" s="24">
        <f t="shared" si="84"/>
        <v>3.2283082888996617E-2</v>
      </c>
      <c r="AO102" s="24">
        <f t="shared" si="85"/>
        <v>2.3480087443664921E-2</v>
      </c>
      <c r="AP102" s="24">
        <f t="shared" si="86"/>
        <v>2.158810206376538E-2</v>
      </c>
      <c r="AQ102" s="24">
        <f t="shared" si="87"/>
        <v>2.4462370671990863E-2</v>
      </c>
      <c r="AR102" s="24">
        <f t="shared" si="88"/>
        <v>1.4133290460931036E-2</v>
      </c>
      <c r="AS102" s="24" t="e">
        <f t="shared" si="89"/>
        <v>#DIV/0!</v>
      </c>
      <c r="AT102" s="24">
        <f t="shared" si="90"/>
        <v>1.509599544525364E-2</v>
      </c>
      <c r="AU102" s="21"/>
      <c r="AV102" s="24">
        <f t="shared" si="91"/>
        <v>0.81077100115074807</v>
      </c>
      <c r="AW102" s="24">
        <f t="shared" si="92"/>
        <v>0.64796775277124641</v>
      </c>
      <c r="AX102" s="24">
        <f t="shared" si="93"/>
        <v>0.86773821098687431</v>
      </c>
      <c r="AY102" s="24">
        <f t="shared" si="94"/>
        <v>0.66499657835565551</v>
      </c>
      <c r="AZ102" s="24">
        <f t="shared" si="95"/>
        <v>2.1601095509281394</v>
      </c>
      <c r="BA102" s="24">
        <f t="shared" si="96"/>
        <v>0.58294755601921278</v>
      </c>
      <c r="BB102" s="24">
        <f t="shared" si="97"/>
        <v>0.83901704134139399</v>
      </c>
      <c r="BC102" s="24">
        <f t="shared" si="98"/>
        <v>0.77526592976539921</v>
      </c>
      <c r="BD102" s="24">
        <f t="shared" si="99"/>
        <v>1.3326910939109058</v>
      </c>
      <c r="BE102" s="24">
        <f t="shared" si="100"/>
        <v>0.69199204178065155</v>
      </c>
      <c r="BF102" s="24">
        <f t="shared" si="101"/>
        <v>1.6656118690667636</v>
      </c>
      <c r="BG102" s="24">
        <f t="shared" si="102"/>
        <v>0.98674359200211414</v>
      </c>
      <c r="BH102" s="24">
        <f t="shared" si="103"/>
        <v>0.76840354247692244</v>
      </c>
      <c r="BI102" s="24">
        <f t="shared" si="104"/>
        <v>0.63950185711164509</v>
      </c>
      <c r="BJ102" s="24">
        <f t="shared" si="105"/>
        <v>0.74243277183562117</v>
      </c>
      <c r="BK102" s="24">
        <f t="shared" si="106"/>
        <v>1.3094751192910703</v>
      </c>
      <c r="BL102" s="24">
        <f t="shared" si="107"/>
        <v>0.81076115724413289</v>
      </c>
      <c r="BM102" s="24">
        <f t="shared" si="108"/>
        <v>0.70321367361078924</v>
      </c>
      <c r="BN102" s="24">
        <f t="shared" si="109"/>
        <v>0.74196204029452706</v>
      </c>
      <c r="BO102" s="24">
        <f t="shared" si="110"/>
        <v>0.66490072192371574</v>
      </c>
      <c r="BP102" s="24" t="e">
        <f t="shared" si="111"/>
        <v>#DIV/0!</v>
      </c>
      <c r="BQ102" s="24">
        <f t="shared" si="112"/>
        <v>0.76312621016854343</v>
      </c>
      <c r="BR102" s="21"/>
      <c r="BS102" s="35">
        <f t="shared" si="113"/>
        <v>45658</v>
      </c>
      <c r="BT102" s="24">
        <f t="shared" si="58"/>
        <v>5.5531200811728765E-3</v>
      </c>
      <c r="BU102" s="24">
        <f t="shared" si="49"/>
        <v>7.0144263915809454E-4</v>
      </c>
      <c r="BV102" s="24">
        <f t="shared" si="50"/>
        <v>7.2180869746204536E-4</v>
      </c>
      <c r="BW102" s="24">
        <f t="shared" si="65"/>
        <v>4.9263798732975183E-3</v>
      </c>
      <c r="BX102" s="24">
        <f t="shared" si="66"/>
        <v>8.9154059292599771E-4</v>
      </c>
      <c r="BY102" s="24">
        <f t="shared" si="67"/>
        <v>2.055046635359623E-3</v>
      </c>
      <c r="BZ102" s="24">
        <f t="shared" si="114"/>
        <v>1.355535753775713E-3</v>
      </c>
      <c r="CA102" s="24">
        <f t="shared" si="115"/>
        <v>5.3127626084581133E-4</v>
      </c>
      <c r="CB102" s="24">
        <f t="shared" si="116"/>
        <v>1.2776020189143094E-3</v>
      </c>
      <c r="CC102" s="24">
        <f t="shared" si="117"/>
        <v>4.4609941071638015E-5</v>
      </c>
      <c r="CD102" s="24">
        <f t="shared" si="118"/>
        <v>4.7858415828704558E-3</v>
      </c>
      <c r="CE102" s="24">
        <f t="shared" si="119"/>
        <v>6.3568483082486688E-4</v>
      </c>
      <c r="CF102" s="24">
        <f t="shared" si="120"/>
        <v>2.3479888907678954E-2</v>
      </c>
    </row>
    <row r="103" spans="1:84" x14ac:dyDescent="0.25">
      <c r="A103" s="31">
        <f>+[1]PAM!A104</f>
        <v>45689</v>
      </c>
      <c r="B103" s="17">
        <f>+[1]PAM!B104</f>
        <v>8064.9</v>
      </c>
      <c r="C103" s="17">
        <f>+[1]PAM!C104</f>
        <v>8598.1</v>
      </c>
      <c r="D103" s="17">
        <f>+[1]PAM!D104</f>
        <v>6257.1</v>
      </c>
      <c r="E103" s="17">
        <f>+[1]PAM!E104</f>
        <v>6845.7</v>
      </c>
      <c r="F103" s="17">
        <f>+[1]PAM!F104</f>
        <v>7573.8</v>
      </c>
      <c r="G103" s="17">
        <f>+[1]PAM!G104</f>
        <v>7326.7</v>
      </c>
      <c r="H103" s="17">
        <f>+[1]PAM!H104</f>
        <v>9611.2999999999993</v>
      </c>
      <c r="I103" s="17">
        <f>+[1]PAM!I104</f>
        <v>8691.9</v>
      </c>
      <c r="J103" s="17">
        <f>+[1]PAM!J104</f>
        <v>7156.4</v>
      </c>
      <c r="K103" s="17">
        <f>+[1]PAM!K104</f>
        <v>7093.4</v>
      </c>
      <c r="L103" s="17">
        <f>+[1]PAM!L104</f>
        <v>5231.2</v>
      </c>
      <c r="M103" s="17">
        <f>+[1]PAM!M104</f>
        <v>9244.4</v>
      </c>
      <c r="N103" s="17">
        <f>+[1]PAM!N104</f>
        <v>7752</v>
      </c>
      <c r="O103" s="18">
        <f>+[1]PAM!R104</f>
        <v>7464.5</v>
      </c>
      <c r="P103" s="19">
        <f>+[1]PAM!S104</f>
        <v>8295.9</v>
      </c>
      <c r="Q103" s="20">
        <f>+[1]PAM!T104</f>
        <v>7615.3</v>
      </c>
      <c r="R103" s="18">
        <f t="shared" si="68"/>
        <v>8064.8176899999999</v>
      </c>
      <c r="S103" s="19">
        <f t="shared" si="52"/>
        <v>7951.6254209986837</v>
      </c>
      <c r="T103" s="19">
        <f t="shared" si="53"/>
        <v>7614.5076729910697</v>
      </c>
      <c r="U103" s="19">
        <f t="shared" si="54"/>
        <v>7138.583813987022</v>
      </c>
      <c r="V103" s="19"/>
      <c r="W103" s="20">
        <f t="shared" si="55"/>
        <v>7794.8944072469476</v>
      </c>
      <c r="X103" s="21"/>
      <c r="Y103" s="41">
        <f t="shared" si="69"/>
        <v>2.5051475634866094E-2</v>
      </c>
      <c r="Z103" s="24">
        <f t="shared" si="70"/>
        <v>3.0922519843648688E-2</v>
      </c>
      <c r="AA103" s="24">
        <f t="shared" si="71"/>
        <v>1.7894616973857636E-2</v>
      </c>
      <c r="AB103" s="24">
        <f t="shared" si="72"/>
        <v>4.8733944954129083E-3</v>
      </c>
      <c r="AC103" s="24">
        <f t="shared" si="73"/>
        <v>4.1902822869091638E-2</v>
      </c>
      <c r="AD103" s="24">
        <f t="shared" si="74"/>
        <v>5.9588373402166273E-3</v>
      </c>
      <c r="AE103" s="24">
        <f t="shared" si="75"/>
        <v>2.2543992169712812E-2</v>
      </c>
      <c r="AF103" s="24">
        <f t="shared" si="76"/>
        <v>1.9195140826903545E-2</v>
      </c>
      <c r="AG103" s="24">
        <f t="shared" si="77"/>
        <v>1.9125332877629075E-2</v>
      </c>
      <c r="AH103" s="24">
        <f t="shared" si="78"/>
        <v>4.2610421106783258E-2</v>
      </c>
      <c r="AI103" s="24">
        <f t="shared" si="79"/>
        <v>1.8040284129609674E-2</v>
      </c>
      <c r="AJ103" s="24">
        <f t="shared" si="80"/>
        <v>2.4628139478175992E-2</v>
      </c>
      <c r="AK103" s="24">
        <f t="shared" si="81"/>
        <v>2.7040633818678161E-2</v>
      </c>
      <c r="AL103" s="24">
        <f t="shared" si="82"/>
        <v>-5.2638592750533508E-3</v>
      </c>
      <c r="AM103" s="24">
        <f t="shared" si="83"/>
        <v>3.0853919180873657E-2</v>
      </c>
      <c r="AN103" s="24">
        <f t="shared" si="84"/>
        <v>2.1694214876033069E-2</v>
      </c>
      <c r="AO103" s="24">
        <f t="shared" si="85"/>
        <v>2.5049879844978751E-2</v>
      </c>
      <c r="AP103" s="24">
        <f t="shared" si="86"/>
        <v>2.4723053232269532E-2</v>
      </c>
      <c r="AQ103" s="24">
        <f t="shared" si="87"/>
        <v>1.9783631580658989E-2</v>
      </c>
      <c r="AR103" s="24">
        <f t="shared" si="88"/>
        <v>1.7963675537620682E-2</v>
      </c>
      <c r="AS103" s="24" t="e">
        <f t="shared" si="89"/>
        <v>#DIV/0!</v>
      </c>
      <c r="AT103" s="24">
        <f t="shared" si="90"/>
        <v>1.9211468478615545E-2</v>
      </c>
      <c r="AU103" s="21"/>
      <c r="AV103" s="24">
        <f t="shared" si="91"/>
        <v>0.65893242826288168</v>
      </c>
      <c r="AW103" s="24">
        <f t="shared" si="92"/>
        <v>0.5277363184079602</v>
      </c>
      <c r="AX103" s="24">
        <f t="shared" si="93"/>
        <v>0.62155648275325914</v>
      </c>
      <c r="AY103" s="24">
        <f t="shared" si="94"/>
        <v>0.55995351380913316</v>
      </c>
      <c r="AZ103" s="24">
        <f t="shared" si="95"/>
        <v>1.8627910492893864</v>
      </c>
      <c r="BA103" s="24">
        <f t="shared" si="96"/>
        <v>0.43570700736792611</v>
      </c>
      <c r="BB103" s="24">
        <f t="shared" si="97"/>
        <v>0.66634303646041015</v>
      </c>
      <c r="BC103" s="24">
        <f t="shared" si="98"/>
        <v>0.58915805832342993</v>
      </c>
      <c r="BD103" s="24">
        <f t="shared" si="99"/>
        <v>0.8912262156448203</v>
      </c>
      <c r="BE103" s="24">
        <f t="shared" si="100"/>
        <v>0.63280620583293046</v>
      </c>
      <c r="BF103" s="24">
        <f t="shared" si="101"/>
        <v>1.6528728637354835</v>
      </c>
      <c r="BG103" s="24">
        <f t="shared" si="102"/>
        <v>0.81933401558686914</v>
      </c>
      <c r="BH103" s="24">
        <f t="shared" si="103"/>
        <v>0.54804696860771607</v>
      </c>
      <c r="BI103" s="24">
        <f t="shared" si="104"/>
        <v>0.51520379993504406</v>
      </c>
      <c r="BJ103" s="24">
        <f t="shared" si="105"/>
        <v>0.60177247451343829</v>
      </c>
      <c r="BK103" s="24">
        <f t="shared" si="106"/>
        <v>1.0629842336240993</v>
      </c>
      <c r="BL103" s="24">
        <f t="shared" si="107"/>
        <v>0.65888896665285279</v>
      </c>
      <c r="BM103" s="24">
        <f t="shared" si="108"/>
        <v>0.57295843910952193</v>
      </c>
      <c r="BN103" s="24">
        <f t="shared" si="109"/>
        <v>0.61181579698927901</v>
      </c>
      <c r="BO103" s="24">
        <f t="shared" si="110"/>
        <v>0.54517110024951054</v>
      </c>
      <c r="BP103" s="24" t="e">
        <f t="shared" si="111"/>
        <v>#DIV/0!</v>
      </c>
      <c r="BQ103" s="24">
        <f t="shared" si="112"/>
        <v>0.6080145015156011</v>
      </c>
      <c r="BR103" s="21"/>
      <c r="BS103" s="35">
        <f t="shared" si="113"/>
        <v>45689</v>
      </c>
      <c r="BT103" s="24">
        <f t="shared" si="58"/>
        <v>9.3912338900327772E-3</v>
      </c>
      <c r="BU103" s="24">
        <f t="shared" si="49"/>
        <v>5.3127939195200694E-4</v>
      </c>
      <c r="BV103" s="24">
        <f t="shared" si="50"/>
        <v>4.4011794910902424E-4</v>
      </c>
      <c r="BW103" s="24">
        <f t="shared" si="65"/>
        <v>3.3565698162129226E-3</v>
      </c>
      <c r="BX103" s="24">
        <f t="shared" si="66"/>
        <v>3.497241922773808E-4</v>
      </c>
      <c r="BY103" s="24">
        <f t="shared" si="67"/>
        <v>2.1976969419659842E-3</v>
      </c>
      <c r="BZ103" s="24">
        <f t="shared" si="114"/>
        <v>2.1659383817585458E-3</v>
      </c>
      <c r="CA103" s="24">
        <f t="shared" si="115"/>
        <v>4.8818983705737045E-4</v>
      </c>
      <c r="CB103" s="24">
        <f t="shared" si="116"/>
        <v>2.7229479651236649E-3</v>
      </c>
      <c r="CC103" s="24">
        <f t="shared" si="117"/>
        <v>1.8969343399679667E-4</v>
      </c>
      <c r="CD103" s="24">
        <f t="shared" si="118"/>
        <v>2.2875772134522878E-3</v>
      </c>
      <c r="CE103" s="24">
        <f t="shared" si="119"/>
        <v>9.2869417117873003E-4</v>
      </c>
      <c r="CF103" s="24">
        <f t="shared" si="120"/>
        <v>2.5049663184117499E-2</v>
      </c>
    </row>
    <row r="104" spans="1:84" x14ac:dyDescent="0.25">
      <c r="A104" s="31">
        <f>+[1]PAM!A105</f>
        <v>45717</v>
      </c>
      <c r="B104" s="17">
        <f>+[1]PAM!B105</f>
        <v>8356.1</v>
      </c>
      <c r="C104" s="17">
        <f>+[1]PAM!C105</f>
        <v>9097.4</v>
      </c>
      <c r="D104" s="17">
        <f>+[1]PAM!D105</f>
        <v>6300.4</v>
      </c>
      <c r="E104" s="17">
        <f>+[1]PAM!E105</f>
        <v>7123.7</v>
      </c>
      <c r="F104" s="17">
        <f>+[1]PAM!F105</f>
        <v>7769</v>
      </c>
      <c r="G104" s="17">
        <f>+[1]PAM!G105</f>
        <v>7452.8</v>
      </c>
      <c r="H104" s="17">
        <f>+[1]PAM!H105</f>
        <v>9759.2999999999993</v>
      </c>
      <c r="I104" s="17">
        <f>+[1]PAM!I105</f>
        <v>8868</v>
      </c>
      <c r="J104" s="17">
        <f>+[1]PAM!J105</f>
        <v>7307.3</v>
      </c>
      <c r="K104" s="17">
        <f>+[1]PAM!K105</f>
        <v>7104.6</v>
      </c>
      <c r="L104" s="17">
        <f>+[1]PAM!L105</f>
        <v>6622.3</v>
      </c>
      <c r="M104" s="17">
        <f>+[1]PAM!M105</f>
        <v>9596.2000000000007</v>
      </c>
      <c r="N104" s="17">
        <f>+[1]PAM!N105</f>
        <v>7924.6</v>
      </c>
      <c r="O104" s="18">
        <f>+[1]PAM!R105</f>
        <v>8016.7</v>
      </c>
      <c r="P104" s="19">
        <f>+[1]PAM!S105</f>
        <v>8560</v>
      </c>
      <c r="Q104" s="20">
        <f>+[1]PAM!T105</f>
        <v>7841.4</v>
      </c>
      <c r="R104" s="18">
        <f t="shared" si="68"/>
        <v>8356.0503399999998</v>
      </c>
      <c r="S104" s="19">
        <f t="shared" si="52"/>
        <v>8269.6625420998698</v>
      </c>
      <c r="T104" s="19">
        <f t="shared" si="53"/>
        <v>7816.7752511160725</v>
      </c>
      <c r="U104" s="19">
        <f t="shared" si="54"/>
        <v>7297.1883561643835</v>
      </c>
      <c r="V104" s="19"/>
      <c r="W104" s="20">
        <f t="shared" si="55"/>
        <v>7994.0243009058677</v>
      </c>
      <c r="X104" s="21"/>
      <c r="Y104" s="41">
        <f t="shared" si="69"/>
        <v>3.6107081302930055E-2</v>
      </c>
      <c r="Z104" s="24">
        <f t="shared" si="70"/>
        <v>5.8070969167606679E-2</v>
      </c>
      <c r="AA104" s="24">
        <f t="shared" si="71"/>
        <v>6.920138722411151E-3</v>
      </c>
      <c r="AB104" s="24">
        <f t="shared" si="72"/>
        <v>4.0609433659085203E-2</v>
      </c>
      <c r="AC104" s="24">
        <f t="shared" si="73"/>
        <v>2.5773059758641637E-2</v>
      </c>
      <c r="AD104" s="24">
        <f t="shared" si="74"/>
        <v>1.7211022697803946E-2</v>
      </c>
      <c r="AE104" s="24">
        <f t="shared" si="75"/>
        <v>1.5398541300344348E-2</v>
      </c>
      <c r="AF104" s="24">
        <f t="shared" si="76"/>
        <v>2.0260242294550146E-2</v>
      </c>
      <c r="AG104" s="24">
        <f t="shared" si="77"/>
        <v>2.108602090436551E-2</v>
      </c>
      <c r="AH104" s="24">
        <f t="shared" si="78"/>
        <v>1.5789325288297906E-3</v>
      </c>
      <c r="AI104" s="24">
        <f t="shared" si="79"/>
        <v>0.26592368863740634</v>
      </c>
      <c r="AJ104" s="24">
        <f t="shared" si="80"/>
        <v>3.8055471420535891E-2</v>
      </c>
      <c r="AK104" s="24">
        <f t="shared" si="81"/>
        <v>2.2265221878225105E-2</v>
      </c>
      <c r="AL104" s="24">
        <f t="shared" si="82"/>
        <v>7.3976823631857425E-2</v>
      </c>
      <c r="AM104" s="24">
        <f t="shared" si="83"/>
        <v>3.1835002832724557E-2</v>
      </c>
      <c r="AN104" s="24">
        <f t="shared" si="84"/>
        <v>2.9690228881330993E-2</v>
      </c>
      <c r="AO104" s="24">
        <f t="shared" si="85"/>
        <v>3.6111498262523023E-2</v>
      </c>
      <c r="AP104" s="24">
        <f t="shared" si="86"/>
        <v>3.9996491819309421E-2</v>
      </c>
      <c r="AQ104" s="24">
        <f t="shared" si="87"/>
        <v>2.6563447935373796E-2</v>
      </c>
      <c r="AR104" s="24">
        <f t="shared" si="88"/>
        <v>2.2217928136754272E-2</v>
      </c>
      <c r="AS104" s="24" t="e">
        <f t="shared" si="89"/>
        <v>#DIV/0!</v>
      </c>
      <c r="AT104" s="24">
        <f t="shared" si="90"/>
        <v>2.5546195144579231E-2</v>
      </c>
      <c r="AU104" s="21"/>
      <c r="AV104" s="24">
        <f t="shared" si="91"/>
        <v>0.54459416994768861</v>
      </c>
      <c r="AW104" s="24">
        <f t="shared" si="92"/>
        <v>0.46789079643733045</v>
      </c>
      <c r="AX104" s="24">
        <f t="shared" si="93"/>
        <v>0.45566286215978935</v>
      </c>
      <c r="AY104" s="24">
        <f t="shared" si="94"/>
        <v>0.46214158165883279</v>
      </c>
      <c r="AZ104" s="24">
        <f t="shared" si="95"/>
        <v>1.5328464773579369</v>
      </c>
      <c r="BA104" s="24">
        <f t="shared" si="96"/>
        <v>0.38058277605912982</v>
      </c>
      <c r="BB104" s="24">
        <f t="shared" si="97"/>
        <v>0.50365154690003688</v>
      </c>
      <c r="BC104" s="24">
        <f t="shared" si="98"/>
        <v>0.42820331121561561</v>
      </c>
      <c r="BD104" s="24">
        <f t="shared" si="99"/>
        <v>0.64545475016325526</v>
      </c>
      <c r="BE104" s="24">
        <f t="shared" si="100"/>
        <v>0.49441534675332877</v>
      </c>
      <c r="BF104" s="24">
        <f t="shared" si="101"/>
        <v>1.0723181875078236</v>
      </c>
      <c r="BG104" s="24">
        <f t="shared" si="102"/>
        <v>0.73104120066382849</v>
      </c>
      <c r="BH104" s="24">
        <f t="shared" si="103"/>
        <v>0.42803596850053172</v>
      </c>
      <c r="BI104" s="24">
        <f t="shared" si="104"/>
        <v>0.46196772134585573</v>
      </c>
      <c r="BJ104" s="24">
        <f t="shared" si="105"/>
        <v>0.50712185502755425</v>
      </c>
      <c r="BK104" s="24">
        <f t="shared" si="106"/>
        <v>0.78031558633216025</v>
      </c>
      <c r="BL104" s="24">
        <f t="shared" si="107"/>
        <v>0.54458243516279481</v>
      </c>
      <c r="BM104" s="24">
        <f t="shared" si="108"/>
        <v>0.49025506861054846</v>
      </c>
      <c r="BN104" s="24">
        <f t="shared" si="109"/>
        <v>0.51480292827311458</v>
      </c>
      <c r="BO104" s="24">
        <f t="shared" si="110"/>
        <v>0.44546741108169829</v>
      </c>
      <c r="BP104" s="24" t="e">
        <f t="shared" si="111"/>
        <v>#DIV/0!</v>
      </c>
      <c r="BQ104" s="24">
        <f t="shared" si="112"/>
        <v>0.47352963080019439</v>
      </c>
      <c r="BR104" s="21"/>
      <c r="BS104" s="35">
        <f t="shared" si="113"/>
        <v>45717</v>
      </c>
      <c r="BT104" s="24">
        <f t="shared" si="58"/>
        <v>1.7737287505114729E-2</v>
      </c>
      <c r="BU104" s="24">
        <f t="shared" si="49"/>
        <v>2.0401988865329667E-4</v>
      </c>
      <c r="BV104" s="24">
        <f t="shared" si="50"/>
        <v>3.5952584656970335E-3</v>
      </c>
      <c r="BW104" s="24">
        <f t="shared" si="65"/>
        <v>2.0984562734813802E-3</v>
      </c>
      <c r="BX104" s="24">
        <f t="shared" si="66"/>
        <v>9.9130057409267604E-4</v>
      </c>
      <c r="BY104" s="24">
        <f t="shared" si="67"/>
        <v>1.4974519212885467E-3</v>
      </c>
      <c r="BZ104" s="24">
        <f t="shared" si="114"/>
        <v>2.2730610422943918E-3</v>
      </c>
      <c r="CA104" s="24">
        <f t="shared" si="115"/>
        <v>5.3512628798869368E-4</v>
      </c>
      <c r="CB104" s="24">
        <f t="shared" si="116"/>
        <v>1.0262743493410381E-4</v>
      </c>
      <c r="CC104" s="24">
        <f t="shared" si="117"/>
        <v>2.777059851951048E-3</v>
      </c>
      <c r="CD104" s="24">
        <f t="shared" si="118"/>
        <v>3.5333110143957258E-3</v>
      </c>
      <c r="CE104" s="24">
        <f t="shared" si="119"/>
        <v>7.6616945033416571E-4</v>
      </c>
      <c r="CF104" s="24">
        <f t="shared" si="120"/>
        <v>3.6111129710225787E-2</v>
      </c>
    </row>
    <row r="105" spans="1:84" x14ac:dyDescent="0.25">
      <c r="A105" s="31">
        <f>+[1]PAM!A106</f>
        <v>45748</v>
      </c>
      <c r="B105" s="17">
        <f>+[1]PAM!B106</f>
        <v>8591.2000000000007</v>
      </c>
      <c r="C105" s="17">
        <f>+[1]PAM!C106</f>
        <v>9365.1</v>
      </c>
      <c r="D105" s="17">
        <f>+[1]PAM!D106</f>
        <v>6465.8</v>
      </c>
      <c r="E105" s="17">
        <f>+[1]PAM!E106</f>
        <v>7324.2</v>
      </c>
      <c r="F105" s="17">
        <f>+[1]PAM!F106</f>
        <v>7934.7</v>
      </c>
      <c r="G105" s="17">
        <f>+[1]PAM!G106</f>
        <v>7507.7</v>
      </c>
      <c r="H105" s="17">
        <f>+[1]PAM!H106</f>
        <v>9968.2999999999993</v>
      </c>
      <c r="I105" s="17">
        <f>+[1]PAM!I106</f>
        <v>9012.2999999999993</v>
      </c>
      <c r="J105" s="17">
        <f>+[1]PAM!J106</f>
        <v>7532.3</v>
      </c>
      <c r="K105" s="17">
        <f>+[1]PAM!K106</f>
        <v>7567</v>
      </c>
      <c r="L105" s="17">
        <f>+[1]PAM!L106</f>
        <v>6842.2</v>
      </c>
      <c r="M105" s="17">
        <f>+[1]PAM!M106</f>
        <v>9971.7999999999993</v>
      </c>
      <c r="N105" s="17">
        <f>+[1]PAM!N106</f>
        <v>8111.1</v>
      </c>
      <c r="O105" s="18">
        <f>+[1]PAM!R106</f>
        <v>8158.7</v>
      </c>
      <c r="P105" s="19">
        <f>+[1]PAM!S106</f>
        <v>8838.5</v>
      </c>
      <c r="Q105" s="20">
        <f>+[1]PAM!T106</f>
        <v>7979.7</v>
      </c>
      <c r="R105" s="18">
        <f t="shared" si="68"/>
        <v>8591.1136699999988</v>
      </c>
      <c r="S105" s="19">
        <f t="shared" si="52"/>
        <v>8531.2611949040875</v>
      </c>
      <c r="T105" s="19">
        <f t="shared" si="53"/>
        <v>8083.6962053571424</v>
      </c>
      <c r="U105" s="19">
        <f t="shared" si="54"/>
        <v>7532.3753424657534</v>
      </c>
      <c r="V105" s="19"/>
      <c r="W105" s="20">
        <f t="shared" si="55"/>
        <v>8205.3127806222928</v>
      </c>
      <c r="X105" s="21"/>
      <c r="Y105" s="41">
        <f t="shared" si="69"/>
        <v>2.8135134811694495E-2</v>
      </c>
      <c r="Z105" s="24">
        <f t="shared" si="70"/>
        <v>2.9425989843252065E-2</v>
      </c>
      <c r="AA105" s="24">
        <f t="shared" si="71"/>
        <v>2.6252301441178405E-2</v>
      </c>
      <c r="AB105" s="24">
        <f t="shared" si="72"/>
        <v>2.814548619397228E-2</v>
      </c>
      <c r="AC105" s="24">
        <f t="shared" si="73"/>
        <v>2.1328356287810601E-2</v>
      </c>
      <c r="AD105" s="24">
        <f t="shared" si="74"/>
        <v>7.3663589523400574E-3</v>
      </c>
      <c r="AE105" s="24">
        <f t="shared" si="75"/>
        <v>2.1415470371850542E-2</v>
      </c>
      <c r="AF105" s="24">
        <f t="shared" si="76"/>
        <v>1.6271989174560186E-2</v>
      </c>
      <c r="AG105" s="24">
        <f t="shared" si="77"/>
        <v>3.0791126681537717E-2</v>
      </c>
      <c r="AH105" s="24">
        <f t="shared" si="78"/>
        <v>6.5084593080539266E-2</v>
      </c>
      <c r="AI105" s="24">
        <f t="shared" si="79"/>
        <v>3.3205985835736751E-2</v>
      </c>
      <c r="AJ105" s="24">
        <f t="shared" si="80"/>
        <v>3.9140493111856633E-2</v>
      </c>
      <c r="AK105" s="24">
        <f t="shared" si="81"/>
        <v>2.3534310880044318E-2</v>
      </c>
      <c r="AL105" s="24">
        <f t="shared" si="82"/>
        <v>1.7713024062270044E-2</v>
      </c>
      <c r="AM105" s="24">
        <f t="shared" si="83"/>
        <v>3.2535046728972006E-2</v>
      </c>
      <c r="AN105" s="24">
        <f t="shared" si="84"/>
        <v>1.7637156630193607E-2</v>
      </c>
      <c r="AO105" s="24">
        <f t="shared" si="85"/>
        <v>2.8130913581834616E-2</v>
      </c>
      <c r="AP105" s="24">
        <f t="shared" si="86"/>
        <v>3.1633534194708712E-2</v>
      </c>
      <c r="AQ105" s="24">
        <f t="shared" si="87"/>
        <v>3.4147195699781641E-2</v>
      </c>
      <c r="AR105" s="24">
        <f t="shared" si="88"/>
        <v>3.2229808910262392E-2</v>
      </c>
      <c r="AS105" s="24" t="e">
        <f t="shared" si="89"/>
        <v>#DIV/0!</v>
      </c>
      <c r="AT105" s="24">
        <f t="shared" si="90"/>
        <v>2.6430802780081919E-2</v>
      </c>
      <c r="AU105" s="21"/>
      <c r="AV105" s="24">
        <f t="shared" si="91"/>
        <v>0.46009517335146177</v>
      </c>
      <c r="AW105" s="24">
        <f t="shared" si="92"/>
        <v>0.42048264041620542</v>
      </c>
      <c r="AX105" s="24">
        <f t="shared" si="93"/>
        <v>0.41815629592261971</v>
      </c>
      <c r="AY105" s="24">
        <f t="shared" si="94"/>
        <v>0.37659994361432192</v>
      </c>
      <c r="AZ105" s="24">
        <f t="shared" si="95"/>
        <v>0.93180600866728347</v>
      </c>
      <c r="BA105" s="24">
        <f t="shared" si="96"/>
        <v>0.30378230063906653</v>
      </c>
      <c r="BB105" s="24">
        <f t="shared" si="97"/>
        <v>0.40842941109980768</v>
      </c>
      <c r="BC105" s="24">
        <f t="shared" si="98"/>
        <v>0.33507643991467173</v>
      </c>
      <c r="BD105" s="24">
        <f t="shared" si="99"/>
        <v>0.49257901515902125</v>
      </c>
      <c r="BE105" s="24">
        <f t="shared" si="100"/>
        <v>0.49811918431993663</v>
      </c>
      <c r="BF105" s="24">
        <f t="shared" si="101"/>
        <v>0.97637203928365102</v>
      </c>
      <c r="BG105" s="24">
        <f t="shared" si="102"/>
        <v>0.6776244952893673</v>
      </c>
      <c r="BH105" s="24">
        <f t="shared" si="103"/>
        <v>0.37791556952348593</v>
      </c>
      <c r="BI105" s="24">
        <f t="shared" si="104"/>
        <v>0.34343816894450852</v>
      </c>
      <c r="BJ105" s="24">
        <f t="shared" si="105"/>
        <v>0.46221420772259525</v>
      </c>
      <c r="BK105" s="24">
        <f t="shared" si="106"/>
        <v>0.53588682513713781</v>
      </c>
      <c r="BL105" s="24">
        <f t="shared" si="107"/>
        <v>0.46007354342927287</v>
      </c>
      <c r="BM105" s="24">
        <f t="shared" si="108"/>
        <v>0.43937120845027478</v>
      </c>
      <c r="BN105" s="24">
        <f t="shared" si="109"/>
        <v>0.45919186677806945</v>
      </c>
      <c r="BO105" s="24">
        <f t="shared" si="110"/>
        <v>0.38926746080300134</v>
      </c>
      <c r="BP105" s="24" t="e">
        <f t="shared" si="111"/>
        <v>#DIV/0!</v>
      </c>
      <c r="BQ105" s="24">
        <f t="shared" si="112"/>
        <v>0.39617714806048787</v>
      </c>
      <c r="BR105" s="21"/>
      <c r="BS105" s="35">
        <f t="shared" si="113"/>
        <v>45748</v>
      </c>
      <c r="BT105" s="24">
        <f t="shared" si="58"/>
        <v>9.1784504733069486E-3</v>
      </c>
      <c r="BU105" s="24">
        <f t="shared" si="49"/>
        <v>7.5216907408958962E-4</v>
      </c>
      <c r="BV105" s="24">
        <f t="shared" si="50"/>
        <v>2.5026208398654872E-3</v>
      </c>
      <c r="BW105" s="24">
        <f t="shared" si="65"/>
        <v>1.7192458204186144E-3</v>
      </c>
      <c r="BX105" s="24">
        <f t="shared" si="66"/>
        <v>4.1654120941587302E-4</v>
      </c>
      <c r="BY105" s="24">
        <f t="shared" si="67"/>
        <v>2.0409521188114073E-3</v>
      </c>
      <c r="BZ105" s="24">
        <f t="shared" si="114"/>
        <v>1.7976843264202107E-3</v>
      </c>
      <c r="CA105" s="24">
        <f t="shared" si="115"/>
        <v>7.7009609746173449E-4</v>
      </c>
      <c r="CB105" s="24">
        <f t="shared" si="116"/>
        <v>4.0893909838321668E-3</v>
      </c>
      <c r="CC105" s="24">
        <f t="shared" si="117"/>
        <v>4.2368928088462246E-4</v>
      </c>
      <c r="CD105" s="24">
        <f t="shared" si="118"/>
        <v>3.6408851019015904E-3</v>
      </c>
      <c r="CE105" s="24">
        <f t="shared" si="119"/>
        <v>7.9902107442467174E-4</v>
      </c>
      <c r="CF105" s="24">
        <f t="shared" si="120"/>
        <v>2.8130746400832917E-2</v>
      </c>
    </row>
    <row r="106" spans="1:84" x14ac:dyDescent="0.25">
      <c r="A106" s="31">
        <f>+[1]PAM!A107</f>
        <v>45778</v>
      </c>
      <c r="B106" s="17">
        <f>+[1]PAM!B107</f>
        <v>8725.9</v>
      </c>
      <c r="C106" s="17">
        <f>+[1]PAM!C107</f>
        <v>9412.2999999999993</v>
      </c>
      <c r="D106" s="17">
        <f>+[1]PAM!D107</f>
        <v>6506.5</v>
      </c>
      <c r="E106" s="17">
        <f>+[1]PAM!E107</f>
        <v>7435.9</v>
      </c>
      <c r="F106" s="17">
        <f>+[1]PAM!F107</f>
        <v>8097.2</v>
      </c>
      <c r="G106" s="17">
        <f>+[1]PAM!G107</f>
        <v>7622.9</v>
      </c>
      <c r="H106" s="17">
        <f>+[1]PAM!H107</f>
        <v>10271.4</v>
      </c>
      <c r="I106" s="17">
        <f>+[1]PAM!I107</f>
        <v>9037.2000000000007</v>
      </c>
      <c r="J106" s="17">
        <f>+[1]PAM!J107</f>
        <v>7827.6</v>
      </c>
      <c r="K106" s="17">
        <f>+[1]PAM!K107</f>
        <v>7763.7</v>
      </c>
      <c r="L106" s="17">
        <f>+[1]PAM!L107</f>
        <v>6936.1</v>
      </c>
      <c r="M106" s="17">
        <f>+[1]PAM!M107</f>
        <v>10325</v>
      </c>
      <c r="N106" s="17">
        <f>+[1]PAM!N107</f>
        <v>8284.1</v>
      </c>
      <c r="O106" s="18">
        <f>+[1]PAM!R107</f>
        <v>7911.6</v>
      </c>
      <c r="P106" s="19">
        <f>+[1]PAM!S107</f>
        <v>9054.7000000000007</v>
      </c>
      <c r="Q106" s="20">
        <f>+[1]PAM!T107</f>
        <v>8061.6</v>
      </c>
      <c r="R106" s="18">
        <f t="shared" si="68"/>
        <v>8725.8469600000008</v>
      </c>
      <c r="S106" s="19">
        <f t="shared" si="52"/>
        <v>8653.3319519695433</v>
      </c>
      <c r="T106" s="19">
        <f t="shared" si="53"/>
        <v>8274.2450892857141</v>
      </c>
      <c r="U106" s="19">
        <f t="shared" si="54"/>
        <v>7675.4305695746207</v>
      </c>
      <c r="V106" s="19"/>
      <c r="W106" s="20">
        <f t="shared" si="55"/>
        <v>8356.8802087435997</v>
      </c>
      <c r="X106" s="21"/>
      <c r="Y106" s="41">
        <f t="shared" si="69"/>
        <v>1.5678834155880228E-2</v>
      </c>
      <c r="Z106" s="24">
        <f t="shared" si="70"/>
        <v>5.0399888949395066E-3</v>
      </c>
      <c r="AA106" s="24">
        <f t="shared" si="71"/>
        <v>6.2946580469547264E-3</v>
      </c>
      <c r="AB106" s="24">
        <f t="shared" si="72"/>
        <v>1.5250812375412925E-2</v>
      </c>
      <c r="AC106" s="24">
        <f t="shared" si="73"/>
        <v>2.0479665267747915E-2</v>
      </c>
      <c r="AD106" s="24">
        <f t="shared" si="74"/>
        <v>1.534424657351785E-2</v>
      </c>
      <c r="AE106" s="24">
        <f t="shared" si="75"/>
        <v>3.0406388250755034E-2</v>
      </c>
      <c r="AF106" s="24">
        <f t="shared" si="76"/>
        <v>2.7628907160215377E-3</v>
      </c>
      <c r="AG106" s="24">
        <f t="shared" si="77"/>
        <v>3.9204492651646827E-2</v>
      </c>
      <c r="AH106" s="24">
        <f t="shared" si="78"/>
        <v>2.5994449583718771E-2</v>
      </c>
      <c r="AI106" s="24">
        <f t="shared" si="79"/>
        <v>1.3723656133992179E-2</v>
      </c>
      <c r="AJ106" s="24">
        <f t="shared" si="80"/>
        <v>3.5419884073086161E-2</v>
      </c>
      <c r="AK106" s="24">
        <f t="shared" si="81"/>
        <v>2.1328796340816858E-2</v>
      </c>
      <c r="AL106" s="24">
        <f t="shared" si="82"/>
        <v>-3.0286687830168968E-2</v>
      </c>
      <c r="AM106" s="24">
        <f t="shared" si="83"/>
        <v>2.4461164224698795E-2</v>
      </c>
      <c r="AN106" s="24">
        <f t="shared" si="84"/>
        <v>1.0263543742246029E-2</v>
      </c>
      <c r="AO106" s="24">
        <f t="shared" si="85"/>
        <v>1.5682866642829696E-2</v>
      </c>
      <c r="AP106" s="24">
        <f t="shared" si="86"/>
        <v>1.4308641392713595E-2</v>
      </c>
      <c r="AQ106" s="24">
        <f t="shared" si="87"/>
        <v>2.3571999625900508E-2</v>
      </c>
      <c r="AR106" s="24">
        <f t="shared" si="88"/>
        <v>1.8992047077414753E-2</v>
      </c>
      <c r="AS106" s="24" t="e">
        <f t="shared" si="89"/>
        <v>#DIV/0!</v>
      </c>
      <c r="AT106" s="24">
        <f t="shared" si="90"/>
        <v>1.8471864775130742E-2</v>
      </c>
      <c r="AU106" s="21"/>
      <c r="AV106" s="24">
        <f t="shared" si="91"/>
        <v>0.42573076483178918</v>
      </c>
      <c r="AW106" s="24">
        <f t="shared" si="92"/>
        <v>0.36550653571065883</v>
      </c>
      <c r="AX106" s="24">
        <f t="shared" si="93"/>
        <v>0.34049610614364001</v>
      </c>
      <c r="AY106" s="24">
        <f t="shared" si="94"/>
        <v>0.33386549948876176</v>
      </c>
      <c r="AZ106" s="24">
        <f t="shared" si="95"/>
        <v>0.9064346761471993</v>
      </c>
      <c r="BA106" s="24">
        <f t="shared" si="96"/>
        <v>0.27995500033581822</v>
      </c>
      <c r="BB106" s="24">
        <f t="shared" si="97"/>
        <v>0.4395593614665525</v>
      </c>
      <c r="BC106" s="24">
        <f t="shared" si="98"/>
        <v>0.30241540323975324</v>
      </c>
      <c r="BD106" s="24">
        <f t="shared" si="99"/>
        <v>0.44266283313059818</v>
      </c>
      <c r="BE106" s="24">
        <f t="shared" si="100"/>
        <v>0.48442668400221778</v>
      </c>
      <c r="BF106" s="24">
        <f t="shared" si="101"/>
        <v>0.89624911148777953</v>
      </c>
      <c r="BG106" s="24">
        <f t="shared" si="102"/>
        <v>0.64316633776815824</v>
      </c>
      <c r="BH106" s="24">
        <f t="shared" si="103"/>
        <v>0.34983950074139258</v>
      </c>
      <c r="BI106" s="24">
        <f t="shared" si="104"/>
        <v>0.23124328866893884</v>
      </c>
      <c r="BJ106" s="24">
        <f t="shared" si="105"/>
        <v>0.4437393370218603</v>
      </c>
      <c r="BK106" s="24">
        <f t="shared" si="106"/>
        <v>0.4950761298937334</v>
      </c>
      <c r="BL106" s="24">
        <f t="shared" si="107"/>
        <v>0.42571434606580794</v>
      </c>
      <c r="BM106" s="24">
        <f t="shared" si="108"/>
        <v>0.3958666188184552</v>
      </c>
      <c r="BN106" s="24">
        <f t="shared" si="109"/>
        <v>0.42969556579510382</v>
      </c>
      <c r="BO106" s="24">
        <f t="shared" si="110"/>
        <v>0.36028088033236982</v>
      </c>
      <c r="BP106" s="24" t="e">
        <f t="shared" si="111"/>
        <v>#DIV/0!</v>
      </c>
      <c r="BQ106" s="24">
        <f t="shared" si="112"/>
        <v>0.37607513130976522</v>
      </c>
      <c r="BR106" s="21"/>
      <c r="BS106" s="35">
        <f t="shared" si="113"/>
        <v>45778</v>
      </c>
      <c r="BT106" s="24">
        <f t="shared" si="58"/>
        <v>1.5740292392214925E-3</v>
      </c>
      <c r="BU106" s="24">
        <f t="shared" si="49"/>
        <v>1.8002141726417649E-4</v>
      </c>
      <c r="BV106" s="24">
        <f t="shared" si="50"/>
        <v>1.3560748207468085E-3</v>
      </c>
      <c r="BW106" s="24">
        <f t="shared" si="65"/>
        <v>1.6399047862929506E-3</v>
      </c>
      <c r="BX106" s="24">
        <f t="shared" si="66"/>
        <v>8.5013502188285546E-4</v>
      </c>
      <c r="BY106" s="24">
        <f t="shared" si="67"/>
        <v>2.8788714032964E-3</v>
      </c>
      <c r="BZ106" s="24">
        <f t="shared" si="114"/>
        <v>3.0171454511595017E-4</v>
      </c>
      <c r="CA106" s="24">
        <f t="shared" si="115"/>
        <v>9.8305009777446763E-4</v>
      </c>
      <c r="CB106" s="24">
        <f t="shared" si="116"/>
        <v>1.6919790017692505E-3</v>
      </c>
      <c r="CC106" s="24">
        <f t="shared" si="117"/>
        <v>1.7596959679672323E-4</v>
      </c>
      <c r="CD106" s="24">
        <f t="shared" si="118"/>
        <v>3.3300586646801446E-3</v>
      </c>
      <c r="CE106" s="24">
        <f t="shared" si="119"/>
        <v>7.2090045628084537E-4</v>
      </c>
      <c r="CF106" s="24">
        <f t="shared" si="120"/>
        <v>1.5682709051122064E-2</v>
      </c>
    </row>
    <row r="107" spans="1:84" x14ac:dyDescent="0.25">
      <c r="A107" s="31">
        <f>+[1]PAM!A108</f>
        <v>45809</v>
      </c>
      <c r="B107" s="17">
        <f>+[1]PAM!B108</f>
        <v>8840.1</v>
      </c>
      <c r="C107" s="17">
        <f>+[1]PAM!C108</f>
        <v>9442.6</v>
      </c>
      <c r="D107" s="17">
        <f>+[1]PAM!D108</f>
        <v>6675.8</v>
      </c>
      <c r="E107" s="17">
        <f>+[1]PAM!E108</f>
        <v>7509.3</v>
      </c>
      <c r="F107" s="17">
        <f>+[1]PAM!F108</f>
        <v>8360</v>
      </c>
      <c r="G107" s="17">
        <f>+[1]PAM!G108</f>
        <v>7743.9</v>
      </c>
      <c r="H107" s="17">
        <f>+[1]PAM!H108</f>
        <v>10491.2</v>
      </c>
      <c r="I107" s="17">
        <f>+[1]PAM!I108</f>
        <v>9147.9</v>
      </c>
      <c r="J107" s="17">
        <f>+[1]PAM!J108</f>
        <v>7976.9</v>
      </c>
      <c r="K107" s="17">
        <f>+[1]PAM!K108</f>
        <v>7805.2</v>
      </c>
      <c r="L107" s="17">
        <f>+[1]PAM!L108</f>
        <v>7227.9</v>
      </c>
      <c r="M107" s="17">
        <f>+[1]PAM!M108</f>
        <v>10508.2</v>
      </c>
      <c r="N107" s="17">
        <f>+[1]PAM!N108</f>
        <v>8413.2999999999993</v>
      </c>
      <c r="O107" s="18">
        <f>+[1]PAM!R108</f>
        <v>7904.3</v>
      </c>
      <c r="P107" s="19">
        <f>+[1]PAM!S108</f>
        <v>9176.1</v>
      </c>
      <c r="Q107" s="20">
        <f>+[1]PAM!T108</f>
        <v>8225.6</v>
      </c>
      <c r="R107" s="18">
        <f t="shared" si="68"/>
        <v>8840.0320100000008</v>
      </c>
      <c r="S107" s="19">
        <f t="shared" si="52"/>
        <v>8730.902284375461</v>
      </c>
      <c r="T107" s="19">
        <f t="shared" si="53"/>
        <v>8379.8768694196424</v>
      </c>
      <c r="U107" s="19">
        <f t="shared" si="54"/>
        <v>7758.4126532083637</v>
      </c>
      <c r="V107" s="19"/>
      <c r="W107" s="20">
        <f t="shared" si="55"/>
        <v>8477.8859984245755</v>
      </c>
      <c r="X107" s="21"/>
      <c r="Y107" s="41">
        <f t="shared" si="69"/>
        <v>1.3087475217456124E-2</v>
      </c>
      <c r="Z107" s="24">
        <f t="shared" si="70"/>
        <v>3.2191919084603171E-3</v>
      </c>
      <c r="AA107" s="24">
        <f t="shared" si="71"/>
        <v>2.6020133712441496E-2</v>
      </c>
      <c r="AB107" s="24">
        <f t="shared" si="72"/>
        <v>9.8710310789549283E-3</v>
      </c>
      <c r="AC107" s="24">
        <f t="shared" si="73"/>
        <v>3.2455663686212555E-2</v>
      </c>
      <c r="AD107" s="24">
        <f t="shared" si="74"/>
        <v>1.5873224101063954E-2</v>
      </c>
      <c r="AE107" s="24">
        <f t="shared" si="75"/>
        <v>2.1399225032614932E-2</v>
      </c>
      <c r="AF107" s="24">
        <f t="shared" si="76"/>
        <v>1.2249369273668709E-2</v>
      </c>
      <c r="AG107" s="24">
        <f t="shared" si="77"/>
        <v>1.9073534672185533E-2</v>
      </c>
      <c r="AH107" s="24">
        <f t="shared" si="78"/>
        <v>5.3453894406017E-3</v>
      </c>
      <c r="AI107" s="24">
        <f t="shared" si="79"/>
        <v>4.2069751012816958E-2</v>
      </c>
      <c r="AJ107" s="24">
        <f t="shared" si="80"/>
        <v>1.7743341404358404E-2</v>
      </c>
      <c r="AK107" s="24">
        <f t="shared" si="81"/>
        <v>1.559614200697701E-2</v>
      </c>
      <c r="AL107" s="24">
        <f t="shared" si="82"/>
        <v>-9.226957884624909E-4</v>
      </c>
      <c r="AM107" s="24">
        <f t="shared" si="83"/>
        <v>1.3407401680894937E-2</v>
      </c>
      <c r="AN107" s="24">
        <f t="shared" si="84"/>
        <v>2.0343356157586534E-2</v>
      </c>
      <c r="AO107" s="24">
        <f t="shared" si="85"/>
        <v>1.308584146884928E-2</v>
      </c>
      <c r="AP107" s="24">
        <f t="shared" si="86"/>
        <v>8.9642154994715728E-3</v>
      </c>
      <c r="AQ107" s="24">
        <f t="shared" si="87"/>
        <v>1.2766334450342809E-2</v>
      </c>
      <c r="AR107" s="24">
        <f t="shared" si="88"/>
        <v>1.081139134561182E-2</v>
      </c>
      <c r="AS107" s="24" t="e">
        <f t="shared" si="89"/>
        <v>#DIV/0!</v>
      </c>
      <c r="AT107" s="24">
        <f t="shared" si="90"/>
        <v>1.4479780331704495E-2</v>
      </c>
      <c r="AU107" s="21"/>
      <c r="AV107" s="24">
        <f t="shared" si="91"/>
        <v>0.3790462224856872</v>
      </c>
      <c r="AW107" s="24">
        <f t="shared" si="92"/>
        <v>0.32129014202756601</v>
      </c>
      <c r="AX107" s="24">
        <f t="shared" si="93"/>
        <v>0.34889171768604377</v>
      </c>
      <c r="AY107" s="24">
        <f t="shared" si="94"/>
        <v>0.30051436587520119</v>
      </c>
      <c r="AZ107" s="24">
        <f t="shared" si="95"/>
        <v>0.71585731291818888</v>
      </c>
      <c r="BA107" s="24">
        <f t="shared" si="96"/>
        <v>0.27105457529749688</v>
      </c>
      <c r="BB107" s="24">
        <f t="shared" si="97"/>
        <v>0.40825257053880648</v>
      </c>
      <c r="BC107" s="24">
        <f t="shared" si="98"/>
        <v>0.26367918663922296</v>
      </c>
      <c r="BD107" s="24">
        <f t="shared" si="99"/>
        <v>0.3984747545582048</v>
      </c>
      <c r="BE107" s="24">
        <f t="shared" si="100"/>
        <v>0.4028793788306344</v>
      </c>
      <c r="BF107" s="24">
        <f t="shared" si="101"/>
        <v>0.86714370592338086</v>
      </c>
      <c r="BG107" s="24">
        <f t="shared" si="102"/>
        <v>0.5811790905534322</v>
      </c>
      <c r="BH107" s="24">
        <f t="shared" si="103"/>
        <v>0.32467880085653089</v>
      </c>
      <c r="BI107" s="24">
        <f t="shared" si="104"/>
        <v>0.15785079174418093</v>
      </c>
      <c r="BJ107" s="24">
        <f t="shared" si="105"/>
        <v>0.41094795110325211</v>
      </c>
      <c r="BK107" s="24">
        <f t="shared" si="106"/>
        <v>0.41326048485473255</v>
      </c>
      <c r="BL107" s="24">
        <f t="shared" si="107"/>
        <v>0.37904546690356611</v>
      </c>
      <c r="BM107" s="24">
        <f t="shared" si="108"/>
        <v>0.3548043377501906</v>
      </c>
      <c r="BN107" s="24">
        <f t="shared" si="109"/>
        <v>0.38700770554943675</v>
      </c>
      <c r="BO107" s="24">
        <f t="shared" si="110"/>
        <v>0.32276541542917947</v>
      </c>
      <c r="BP107" s="24" t="e">
        <f t="shared" si="111"/>
        <v>#DIV/0!</v>
      </c>
      <c r="BQ107" s="24">
        <f t="shared" si="112"/>
        <v>0.33947991046708204</v>
      </c>
      <c r="BR107" s="21"/>
      <c r="BS107" s="35">
        <f t="shared" si="113"/>
        <v>45809</v>
      </c>
      <c r="BT107" s="24">
        <f t="shared" si="58"/>
        <v>9.948486689052489E-4</v>
      </c>
      <c r="BU107" s="24">
        <f t="shared" si="49"/>
        <v>7.3727638409791627E-4</v>
      </c>
      <c r="BV107" s="24">
        <f t="shared" si="50"/>
        <v>8.7734445730527021E-4</v>
      </c>
      <c r="BW107" s="24">
        <f t="shared" si="65"/>
        <v>2.61116446441055E-3</v>
      </c>
      <c r="BX107" s="24">
        <f t="shared" si="66"/>
        <v>8.7915286675299979E-4</v>
      </c>
      <c r="BY107" s="24">
        <f t="shared" si="67"/>
        <v>2.0554533056762157E-3</v>
      </c>
      <c r="BZ107" s="24">
        <f t="shared" si="114"/>
        <v>1.320651164922803E-3</v>
      </c>
      <c r="CA107" s="24">
        <f t="shared" si="115"/>
        <v>4.8934551163776565E-4</v>
      </c>
      <c r="CB107" s="24">
        <f t="shared" si="116"/>
        <v>3.5146517837701555E-4</v>
      </c>
      <c r="CC107" s="24">
        <f t="shared" si="117"/>
        <v>5.3839489336343388E-4</v>
      </c>
      <c r="CD107" s="24">
        <f t="shared" si="118"/>
        <v>1.7005924890269267E-3</v>
      </c>
      <c r="CE107" s="24">
        <f t="shared" si="119"/>
        <v>5.3007254266035147E-4</v>
      </c>
      <c r="CF107" s="24">
        <f t="shared" si="120"/>
        <v>1.3085761927136499E-2</v>
      </c>
    </row>
    <row r="108" spans="1:84" x14ac:dyDescent="0.25">
      <c r="A108" s="31">
        <f>+[1]PAM!A109</f>
        <v>45839</v>
      </c>
      <c r="B108" s="17">
        <f>+[1]PAM!B109</f>
        <v>9016.2999999999993</v>
      </c>
      <c r="C108" s="17">
        <f>+[1]PAM!C109</f>
        <v>9621.9</v>
      </c>
      <c r="D108" s="17">
        <f>+[1]PAM!D109</f>
        <v>6744.8</v>
      </c>
      <c r="E108" s="17">
        <f>+[1]PAM!E109</f>
        <v>7464.5</v>
      </c>
      <c r="F108" s="17">
        <f>+[1]PAM!F109</f>
        <v>8560</v>
      </c>
      <c r="G108" s="17">
        <f>+[1]PAM!G109</f>
        <v>7869.3</v>
      </c>
      <c r="H108" s="17">
        <f>+[1]PAM!H109</f>
        <v>10608.2</v>
      </c>
      <c r="I108" s="17">
        <f>+[1]PAM!I109</f>
        <v>9349.6</v>
      </c>
      <c r="J108" s="17">
        <f>+[1]PAM!J109</f>
        <v>8141.3</v>
      </c>
      <c r="K108" s="17">
        <f>+[1]PAM!K109</f>
        <v>8301.6</v>
      </c>
      <c r="L108" s="17">
        <f>+[1]PAM!L109</f>
        <v>7381.4</v>
      </c>
      <c r="M108" s="17">
        <f>+[1]PAM!M109</f>
        <v>10772.7</v>
      </c>
      <c r="N108" s="17">
        <f>+[1]PAM!N109</f>
        <v>8572.7999999999993</v>
      </c>
      <c r="O108" s="18">
        <f>+[1]PAM!R109</f>
        <v>8291.1</v>
      </c>
      <c r="P108" s="19">
        <f>+[1]PAM!S109</f>
        <v>9309.9</v>
      </c>
      <c r="Q108" s="20">
        <f>+[1]PAM!T109</f>
        <v>8421.6</v>
      </c>
      <c r="R108" s="18">
        <f t="shared" si="68"/>
        <v>9016.1771000000008</v>
      </c>
      <c r="S108" s="19">
        <f t="shared" si="52"/>
        <v>8908.2162834968531</v>
      </c>
      <c r="T108" s="19">
        <f t="shared" si="53"/>
        <v>8567.0874720982156</v>
      </c>
      <c r="U108" s="19">
        <f t="shared" si="54"/>
        <v>7923.0549747656823</v>
      </c>
      <c r="V108" s="19"/>
      <c r="W108" s="20">
        <f t="shared" si="55"/>
        <v>8642.1025009846398</v>
      </c>
      <c r="X108" s="21"/>
      <c r="Y108" s="41">
        <f t="shared" si="69"/>
        <v>1.9931901222836723E-2</v>
      </c>
      <c r="Z108" s="24">
        <f t="shared" si="70"/>
        <v>1.8988414207951054E-2</v>
      </c>
      <c r="AA108" s="24">
        <f t="shared" si="71"/>
        <v>1.033583989933784E-2</v>
      </c>
      <c r="AB108" s="24">
        <f t="shared" si="72"/>
        <v>-5.9659355732225583E-3</v>
      </c>
      <c r="AC108" s="24">
        <f t="shared" si="73"/>
        <v>2.3923444976076569E-2</v>
      </c>
      <c r="AD108" s="24">
        <f t="shared" si="74"/>
        <v>1.6193390927052409E-2</v>
      </c>
      <c r="AE108" s="24">
        <f t="shared" si="75"/>
        <v>1.1152203751715772E-2</v>
      </c>
      <c r="AF108" s="24">
        <f t="shared" si="76"/>
        <v>2.2048776221865296E-2</v>
      </c>
      <c r="AG108" s="24">
        <f t="shared" si="77"/>
        <v>2.0609509960009653E-2</v>
      </c>
      <c r="AH108" s="24">
        <f t="shared" si="78"/>
        <v>6.3598626556654603E-2</v>
      </c>
      <c r="AI108" s="24">
        <f t="shared" si="79"/>
        <v>2.123715048631003E-2</v>
      </c>
      <c r="AJ108" s="24">
        <f t="shared" si="80"/>
        <v>2.5170818979463716E-2</v>
      </c>
      <c r="AK108" s="24">
        <f t="shared" si="81"/>
        <v>1.8958078280817192E-2</v>
      </c>
      <c r="AL108" s="24">
        <f t="shared" si="82"/>
        <v>4.893538959806687E-2</v>
      </c>
      <c r="AM108" s="24">
        <f t="shared" si="83"/>
        <v>1.4581358093307628E-2</v>
      </c>
      <c r="AN108" s="24">
        <f t="shared" si="84"/>
        <v>2.3828049017700748E-2</v>
      </c>
      <c r="AO108" s="24">
        <f t="shared" si="85"/>
        <v>1.9925843006082022E-2</v>
      </c>
      <c r="AP108" s="24">
        <f t="shared" si="86"/>
        <v>2.0308782912243473E-2</v>
      </c>
      <c r="AQ108" s="24">
        <f t="shared" si="87"/>
        <v>2.2340495641618885E-2</v>
      </c>
      <c r="AR108" s="24">
        <f t="shared" si="88"/>
        <v>2.1221134904345851E-2</v>
      </c>
      <c r="AS108" s="24" t="e">
        <f t="shared" si="89"/>
        <v>#DIV/0!</v>
      </c>
      <c r="AT108" s="24">
        <f t="shared" si="90"/>
        <v>1.9369982397803076E-2</v>
      </c>
      <c r="AU108" s="21"/>
      <c r="AV108" s="24">
        <f t="shared" si="91"/>
        <v>0.35333143208801743</v>
      </c>
      <c r="AW108" s="24">
        <f t="shared" si="92"/>
        <v>0.30695046250390501</v>
      </c>
      <c r="AX108" s="24">
        <f t="shared" si="93"/>
        <v>0.28641452575766246</v>
      </c>
      <c r="AY108" s="24">
        <f t="shared" si="94"/>
        <v>0.26826491776539352</v>
      </c>
      <c r="AZ108" s="24">
        <f t="shared" si="95"/>
        <v>0.67521233707777206</v>
      </c>
      <c r="BA108" s="24">
        <f t="shared" si="96"/>
        <v>0.2449848120491076</v>
      </c>
      <c r="BB108" s="24">
        <f t="shared" si="97"/>
        <v>0.33904723435409378</v>
      </c>
      <c r="BC108" s="24">
        <f t="shared" si="98"/>
        <v>0.24977944125116958</v>
      </c>
      <c r="BD108" s="24">
        <f t="shared" si="99"/>
        <v>0.39191314754658912</v>
      </c>
      <c r="BE108" s="24">
        <f t="shared" si="100"/>
        <v>0.40824427480916037</v>
      </c>
      <c r="BF108" s="24">
        <f t="shared" si="101"/>
        <v>0.82545256701948744</v>
      </c>
      <c r="BG108" s="24">
        <f t="shared" si="102"/>
        <v>0.53487875074801239</v>
      </c>
      <c r="BH108" s="24">
        <f t="shared" si="103"/>
        <v>0.30900429066589274</v>
      </c>
      <c r="BI108" s="24">
        <f t="shared" si="104"/>
        <v>0.15708603726187986</v>
      </c>
      <c r="BJ108" s="24">
        <f t="shared" si="105"/>
        <v>0.38036918971013423</v>
      </c>
      <c r="BK108" s="24">
        <f t="shared" si="106"/>
        <v>0.39023061558017069</v>
      </c>
      <c r="BL108" s="24">
        <f t="shared" si="107"/>
        <v>0.35330937539474361</v>
      </c>
      <c r="BM108" s="24">
        <f t="shared" si="108"/>
        <v>0.33358895344586825</v>
      </c>
      <c r="BN108" s="24">
        <f t="shared" si="109"/>
        <v>0.36269671298703732</v>
      </c>
      <c r="BO108" s="24">
        <f t="shared" si="110"/>
        <v>0.30459359094471328</v>
      </c>
      <c r="BP108" s="24" t="e">
        <f t="shared" si="111"/>
        <v>#DIV/0!</v>
      </c>
      <c r="BQ108" s="24">
        <f t="shared" si="112"/>
        <v>0.31300117141066708</v>
      </c>
      <c r="BR108" s="21"/>
      <c r="BS108" s="35">
        <f t="shared" si="113"/>
        <v>45839</v>
      </c>
      <c r="BT108" s="24">
        <f t="shared" si="58"/>
        <v>5.8109580208368442E-3</v>
      </c>
      <c r="BU108" s="24">
        <f t="shared" si="49"/>
        <v>2.9660297960430309E-4</v>
      </c>
      <c r="BV108" s="24">
        <f t="shared" si="50"/>
        <v>-5.2857320618545256E-4</v>
      </c>
      <c r="BW108" s="24">
        <f t="shared" si="65"/>
        <v>1.9615162724403571E-3</v>
      </c>
      <c r="BX108" s="24">
        <f t="shared" si="66"/>
        <v>8.9935181728713863E-4</v>
      </c>
      <c r="BY108" s="24">
        <f t="shared" si="67"/>
        <v>1.0799877829436319E-3</v>
      </c>
      <c r="BZ108" s="24">
        <f t="shared" si="114"/>
        <v>2.375195981945914E-3</v>
      </c>
      <c r="CA108" s="24">
        <f t="shared" si="115"/>
        <v>5.3187633624054206E-4</v>
      </c>
      <c r="CB108" s="24">
        <f t="shared" si="116"/>
        <v>4.1497222882094136E-3</v>
      </c>
      <c r="CC108" s="24">
        <f t="shared" si="117"/>
        <v>2.795613171796699E-4</v>
      </c>
      <c r="CD108" s="24">
        <f t="shared" si="118"/>
        <v>2.4235585570298976E-3</v>
      </c>
      <c r="CE108" s="24">
        <f t="shared" si="119"/>
        <v>6.4593160710851676E-4</v>
      </c>
      <c r="CF108" s="24">
        <f t="shared" si="120"/>
        <v>1.9925689754640773E-2</v>
      </c>
    </row>
    <row r="109" spans="1:84" x14ac:dyDescent="0.25">
      <c r="A109" s="31">
        <f>+[1]PAM!A110</f>
        <v>45870</v>
      </c>
      <c r="B109" s="17">
        <f>+[1]PAM!B110</f>
        <v>9182.2999999999993</v>
      </c>
      <c r="C109" s="17">
        <f>+[1]PAM!C110</f>
        <v>9749.5</v>
      </c>
      <c r="D109" s="17">
        <f>+[1]PAM!D110</f>
        <v>6980.1</v>
      </c>
      <c r="E109" s="17">
        <f>+[1]PAM!E110</f>
        <v>7405.8</v>
      </c>
      <c r="F109" s="17">
        <f>+[1]PAM!F110</f>
        <v>8814.2999999999993</v>
      </c>
      <c r="G109" s="17">
        <f>+[1]PAM!G110</f>
        <v>7956.6</v>
      </c>
      <c r="H109" s="17">
        <f>+[1]PAM!H110</f>
        <v>10788.4</v>
      </c>
      <c r="I109" s="17">
        <f>+[1]PAM!I110</f>
        <v>9648.6</v>
      </c>
      <c r="J109" s="17">
        <f>+[1]PAM!J110</f>
        <v>8296.5</v>
      </c>
      <c r="K109" s="17">
        <f>+[1]PAM!K110</f>
        <v>8388.2999999999993</v>
      </c>
      <c r="L109" s="17">
        <f>+[1]PAM!L110</f>
        <v>7522.7</v>
      </c>
      <c r="M109" s="17">
        <f>+[1]PAM!M110</f>
        <v>11174.4</v>
      </c>
      <c r="N109" s="17">
        <f>+[1]PAM!N110</f>
        <v>8784.7999999999993</v>
      </c>
      <c r="O109" s="18">
        <f>+[1]PAM!R110</f>
        <v>8149.4</v>
      </c>
      <c r="P109" s="19">
        <f>+[1]PAM!S110</f>
        <v>9508.5</v>
      </c>
      <c r="Q109" s="20">
        <f>+[1]PAM!T110</f>
        <v>8662.7999999999993</v>
      </c>
      <c r="R109" s="18">
        <f t="shared" ref="R109" si="121">+SUMPRODUCT($C$3:$N$3,C109:N109)</f>
        <v>9182.2144200000002</v>
      </c>
      <c r="S109" s="19">
        <f t="shared" si="52"/>
        <v>9042.1240884463332</v>
      </c>
      <c r="T109" s="19">
        <f t="shared" si="53"/>
        <v>8695.287360491071</v>
      </c>
      <c r="U109" s="19">
        <f t="shared" si="54"/>
        <v>7971.393619322278</v>
      </c>
      <c r="V109" s="19"/>
      <c r="W109" s="20">
        <f t="shared" si="55"/>
        <v>8771.982394643559</v>
      </c>
      <c r="X109" s="21"/>
      <c r="Y109" s="41">
        <f t="shared" ref="Y109" si="122">+B109/B108-1</f>
        <v>1.8411099896853411E-2</v>
      </c>
      <c r="Z109" s="24">
        <f t="shared" ref="Z109" si="123">+C109/C108-1</f>
        <v>1.3261414065828925E-2</v>
      </c>
      <c r="AA109" s="24">
        <f t="shared" ref="AA109" si="124">+D109/D108-1</f>
        <v>3.488613450361755E-2</v>
      </c>
      <c r="AB109" s="24">
        <f t="shared" ref="AB109" si="125">+E109/E108-1</f>
        <v>-7.8638890749547219E-3</v>
      </c>
      <c r="AC109" s="24">
        <f t="shared" ref="AC109" si="126">+F109/F108-1</f>
        <v>2.970794392523346E-2</v>
      </c>
      <c r="AD109" s="24">
        <f t="shared" ref="AD109" si="127">+G109/G108-1</f>
        <v>1.1093744043307652E-2</v>
      </c>
      <c r="AE109" s="24">
        <f t="shared" ref="AE109" si="128">+H109/H108-1</f>
        <v>1.6986859222111184E-2</v>
      </c>
      <c r="AF109" s="24">
        <f t="shared" ref="AF109" si="129">+I109/I108-1</f>
        <v>3.1979977753058941E-2</v>
      </c>
      <c r="AG109" s="24">
        <f t="shared" ref="AG109" si="130">+J109/J108-1</f>
        <v>1.9063294559836796E-2</v>
      </c>
      <c r="AH109" s="24">
        <f t="shared" ref="AH109" si="131">+K109/K108-1</f>
        <v>1.0443769875686515E-2</v>
      </c>
      <c r="AI109" s="24">
        <f t="shared" ref="AI109" si="132">+L109/L108-1</f>
        <v>1.9142710055003231E-2</v>
      </c>
      <c r="AJ109" s="24">
        <f t="shared" ref="AJ109" si="133">+M109/M108-1</f>
        <v>3.7288701996713858E-2</v>
      </c>
      <c r="AK109" s="24">
        <f t="shared" ref="AK109" si="134">+N109/N108-1</f>
        <v>2.4729376633072064E-2</v>
      </c>
      <c r="AL109" s="24">
        <f t="shared" ref="AL109" si="135">+O109/O108-1</f>
        <v>-1.7090615238026352E-2</v>
      </c>
      <c r="AM109" s="24">
        <f t="shared" ref="AM109" si="136">+P109/P108-1</f>
        <v>2.1332130312892827E-2</v>
      </c>
      <c r="AN109" s="24">
        <f t="shared" ref="AN109" si="137">+Q109/Q108-1</f>
        <v>2.8640638358506498E-2</v>
      </c>
      <c r="AO109" s="24">
        <f t="shared" ref="AO109" si="138">+R109/R108-1</f>
        <v>1.8415490086147512E-2</v>
      </c>
      <c r="AP109" s="24">
        <f t="shared" ref="AP109" si="139">+S109/S108-1</f>
        <v>1.5031943622378696E-2</v>
      </c>
      <c r="AQ109" s="24">
        <f t="shared" ref="AQ109" si="140">+T109/T108-1</f>
        <v>1.4964232454773407E-2</v>
      </c>
      <c r="AR109" s="24">
        <f t="shared" ref="AR109" si="141">+U109/U108-1</f>
        <v>6.1010108740315872E-3</v>
      </c>
      <c r="AS109" s="24" t="e">
        <f t="shared" ref="AS109" si="142">+V109/V108-1</f>
        <v>#DIV/0!</v>
      </c>
      <c r="AT109" s="24">
        <f t="shared" ref="AT109" si="143">+W109/W108-1</f>
        <v>1.5028737930858904E-2</v>
      </c>
      <c r="AU109" s="21"/>
      <c r="AV109" s="24">
        <f t="shared" ref="AV109" si="144">+B109/B97-1</f>
        <v>0.32642359807008914</v>
      </c>
      <c r="AW109" s="24">
        <f t="shared" ref="AW109" si="145">+C109/C97-1</f>
        <v>0.2757118182769811</v>
      </c>
      <c r="AX109" s="24">
        <f t="shared" ref="AX109" si="146">+D109/D97-1</f>
        <v>0.29241964153458744</v>
      </c>
      <c r="AY109" s="24">
        <f t="shared" ref="AY109" si="147">+E109/E97-1</f>
        <v>0.23933998259588996</v>
      </c>
      <c r="AZ109" s="24">
        <f t="shared" ref="AZ109" si="148">+F109/F97-1</f>
        <v>0.62379794406985734</v>
      </c>
      <c r="BA109" s="24">
        <f t="shared" ref="BA109" si="149">+G109/G97-1</f>
        <v>0.20651432210714682</v>
      </c>
      <c r="BB109" s="24">
        <f t="shared" ref="BB109" si="150">+H109/H97-1</f>
        <v>0.30939897077386136</v>
      </c>
      <c r="BC109" s="24">
        <f t="shared" ref="BC109" si="151">+I109/I97-1</f>
        <v>0.24128082746909207</v>
      </c>
      <c r="BD109" s="24">
        <f t="shared" ref="BD109" si="152">+J109/J97-1</f>
        <v>0.35005614046507083</v>
      </c>
      <c r="BE109" s="24">
        <f t="shared" ref="BE109" si="153">+K109/K97-1</f>
        <v>0.36054432802413472</v>
      </c>
      <c r="BF109" s="24">
        <f t="shared" ref="BF109" si="154">+L109/L97-1</f>
        <v>0.76320168756592044</v>
      </c>
      <c r="BG109" s="24">
        <f t="shared" ref="BG109" si="155">+M109/M97-1</f>
        <v>0.52308258481333558</v>
      </c>
      <c r="BH109" s="24">
        <f t="shared" ref="BH109" si="156">+N109/N97-1</f>
        <v>0.31034277020375289</v>
      </c>
      <c r="BI109" s="24">
        <f t="shared" ref="BI109" si="157">+O109/O97-1</f>
        <v>0.1128803190036598</v>
      </c>
      <c r="BJ109" s="24">
        <f t="shared" ref="BJ109" si="158">+P109/P97-1</f>
        <v>0.35516283047103259</v>
      </c>
      <c r="BK109" s="24">
        <f t="shared" ref="BK109" si="159">+Q109/Q97-1</f>
        <v>0.36626449018216212</v>
      </c>
      <c r="BL109" s="24">
        <f t="shared" ref="BL109" si="160">+R109/R97-1</f>
        <v>0.32640878694359121</v>
      </c>
      <c r="BM109" s="24">
        <f t="shared" ref="BM109" si="161">+S109/S97-1</f>
        <v>0.30656160022642864</v>
      </c>
      <c r="BN109" s="24">
        <f t="shared" ref="BN109" si="162">+T109/T97-1</f>
        <v>0.33678099631720126</v>
      </c>
      <c r="BO109" s="24">
        <f t="shared" ref="BO109" si="163">+U109/U97-1</f>
        <v>0.27304212048171905</v>
      </c>
      <c r="BP109" s="24" t="e">
        <f t="shared" ref="BP109" si="164">+V109/V97-1</f>
        <v>#DIV/0!</v>
      </c>
      <c r="BQ109" s="24">
        <f t="shared" ref="BQ109" si="165">+W109/W97-1</f>
        <v>0.28631057391934056</v>
      </c>
      <c r="BR109" s="21"/>
      <c r="BS109" s="35">
        <f t="shared" ref="BS109" si="166">+A109</f>
        <v>45870</v>
      </c>
      <c r="BT109" s="24">
        <f t="shared" ref="BT109" si="167">(C109-C108)/$B108*C$3</f>
        <v>4.0545900202965859E-3</v>
      </c>
      <c r="BU109" s="24">
        <f t="shared" ref="BU109" si="168">(D109-D108)/$B108*D$3</f>
        <v>9.9169282299834825E-4</v>
      </c>
      <c r="BV109" s="24">
        <f t="shared" ref="BV109" si="169">(E109-E108)/$B108*E$3</f>
        <v>-6.7903796457526727E-4</v>
      </c>
      <c r="BW109" s="24">
        <f t="shared" ref="BW109" si="170">(F109-F108)/$B108*F$3</f>
        <v>2.4453279061255658E-3</v>
      </c>
      <c r="BX109" s="24">
        <f t="shared" ref="BX109" si="171">(G109-G108)/$B108*G$3</f>
        <v>6.1386821645242635E-4</v>
      </c>
      <c r="BY109" s="24">
        <f t="shared" ref="BY109" si="172">(H109-H108)/$B108*H$3</f>
        <v>1.6308596652728849E-3</v>
      </c>
      <c r="BZ109" s="24">
        <f t="shared" ref="BZ109" si="173">(I109-I108)/$B108*I$3</f>
        <v>3.4521810498763356E-3</v>
      </c>
      <c r="CA109" s="24">
        <f t="shared" ref="CA109" si="174">(J109-J108)/$B108*J$3</f>
        <v>4.9229950201302032E-4</v>
      </c>
      <c r="CB109" s="24">
        <f t="shared" ref="CB109" si="175">(K109-K108)/$B108*K$3</f>
        <v>7.1061632820557433E-4</v>
      </c>
      <c r="CC109" s="24">
        <f t="shared" ref="CC109" si="176">(L109-L108)/$B108*L$3</f>
        <v>2.5231303306234301E-4</v>
      </c>
      <c r="CD109" s="24">
        <f t="shared" ref="CD109" si="177">(M109-M108)/$B108*M$3</f>
        <v>3.6087641271918543E-3</v>
      </c>
      <c r="CE109" s="24">
        <f t="shared" ref="CE109" si="178">(N109-N108)/$B108*N$3</f>
        <v>8.417643601033684E-4</v>
      </c>
      <c r="CF109" s="24">
        <f t="shared" ref="CF109" si="179">+SUM(BT109:CE109)</f>
        <v>1.841523906702304E-2</v>
      </c>
    </row>
    <row r="110" spans="1:84" x14ac:dyDescent="0.25">
      <c r="A110" s="31">
        <f>+[1]PAM!A111</f>
        <v>45901</v>
      </c>
      <c r="B110" s="17">
        <f>+[1]PAM!B111</f>
        <v>9366.7999999999993</v>
      </c>
      <c r="C110" s="17">
        <f>+[1]PAM!C111</f>
        <v>9918.2999999999993</v>
      </c>
      <c r="D110" s="17">
        <f>+[1]PAM!D111</f>
        <v>7073.7</v>
      </c>
      <c r="E110" s="17">
        <f>+[1]PAM!E111</f>
        <v>7508.4</v>
      </c>
      <c r="F110" s="17">
        <f>+[1]PAM!F111</f>
        <v>9143.7000000000007</v>
      </c>
      <c r="G110" s="17">
        <f>+[1]PAM!G111</f>
        <v>8116.5</v>
      </c>
      <c r="H110" s="17">
        <f>+[1]PAM!H111</f>
        <v>11065.1</v>
      </c>
      <c r="I110" s="17">
        <f>+[1]PAM!I111</f>
        <v>9920.2999999999993</v>
      </c>
      <c r="J110" s="17">
        <f>+[1]PAM!J111</f>
        <v>8476.1</v>
      </c>
      <c r="K110" s="17">
        <f>+[1]PAM!K111</f>
        <v>8408.7000000000007</v>
      </c>
      <c r="L110" s="17">
        <f>+[1]PAM!L111</f>
        <v>7732.8</v>
      </c>
      <c r="M110" s="17">
        <f>+[1]PAM!M111</f>
        <v>11366</v>
      </c>
      <c r="N110" s="17">
        <f>+[1]PAM!N111</f>
        <v>8971.4</v>
      </c>
      <c r="O110" s="18">
        <f>+[1]PAM!R111</f>
        <v>8265</v>
      </c>
      <c r="P110" s="19">
        <f>+[1]PAM!S111</f>
        <v>9689.5</v>
      </c>
      <c r="Q110" s="20">
        <f>+[1]PAM!T111</f>
        <v>8902.1</v>
      </c>
      <c r="R110" s="18">
        <f t="shared" ref="R110" si="180">+SUMPRODUCT($C$3:$N$3,C110:N110)</f>
        <v>9366.6195400000015</v>
      </c>
      <c r="S110" s="19">
        <f t="shared" si="52"/>
        <v>9183.3809049641259</v>
      </c>
      <c r="T110" s="19">
        <f t="shared" si="53"/>
        <v>8819.5794363839286</v>
      </c>
      <c r="U110" s="19">
        <f t="shared" si="54"/>
        <v>8076.0319754866614</v>
      </c>
      <c r="V110" s="19"/>
      <c r="W110" s="20">
        <f t="shared" si="55"/>
        <v>8946.0834974399368</v>
      </c>
      <c r="X110" s="21"/>
      <c r="Y110" s="41">
        <f t="shared" ref="Y110" si="181">+B110/B109-1</f>
        <v>2.0093005020528576E-2</v>
      </c>
      <c r="Z110" s="24">
        <f t="shared" ref="Z110" si="182">+C110/C109-1</f>
        <v>1.731370839530233E-2</v>
      </c>
      <c r="AA110" s="24">
        <f t="shared" ref="AA110" si="183">+D110/D109-1</f>
        <v>1.3409550006446835E-2</v>
      </c>
      <c r="AB110" s="24">
        <f t="shared" ref="AB110" si="184">+E110/E109-1</f>
        <v>1.3854006319371281E-2</v>
      </c>
      <c r="AC110" s="24">
        <f t="shared" ref="AC110" si="185">+F110/F109-1</f>
        <v>3.7371090160307929E-2</v>
      </c>
      <c r="AD110" s="24">
        <f t="shared" ref="AD110" si="186">+G110/G109-1</f>
        <v>2.0096523640751096E-2</v>
      </c>
      <c r="AE110" s="24">
        <f t="shared" ref="AE110" si="187">+H110/H109-1</f>
        <v>2.5647918134292347E-2</v>
      </c>
      <c r="AF110" s="24">
        <f t="shared" ref="AF110" si="188">+I110/I109-1</f>
        <v>2.8159525734303248E-2</v>
      </c>
      <c r="AG110" s="24">
        <f t="shared" ref="AG110" si="189">+J110/J109-1</f>
        <v>2.1647682757789388E-2</v>
      </c>
      <c r="AH110" s="24">
        <f t="shared" ref="AH110" si="190">+K110/K109-1</f>
        <v>2.4319587997569947E-3</v>
      </c>
      <c r="AI110" s="24">
        <f t="shared" ref="AI110" si="191">+L110/L109-1</f>
        <v>2.7928802158799337E-2</v>
      </c>
      <c r="AJ110" s="24">
        <f t="shared" ref="AJ110" si="192">+M110/M109-1</f>
        <v>1.7146334478808756E-2</v>
      </c>
      <c r="AK110" s="24">
        <f t="shared" ref="AK110" si="193">+N110/N109-1</f>
        <v>2.1241234860213121E-2</v>
      </c>
      <c r="AL110" s="24">
        <f t="shared" ref="AL110" si="194">+O110/O109-1</f>
        <v>1.4185093381107849E-2</v>
      </c>
      <c r="AM110" s="24">
        <f t="shared" ref="AM110" si="195">+P110/P109-1</f>
        <v>1.9035599726560548E-2</v>
      </c>
      <c r="AN110" s="24">
        <f t="shared" ref="AN110" si="196">+Q110/Q109-1</f>
        <v>2.7623862954241352E-2</v>
      </c>
      <c r="AO110" s="24">
        <f t="shared" ref="AO110" si="197">+R110/R109-1</f>
        <v>2.0082859271761677E-2</v>
      </c>
      <c r="AP110" s="24">
        <f t="shared" ref="AP110" si="198">+S110/S109-1</f>
        <v>1.5622083388380448E-2</v>
      </c>
      <c r="AQ110" s="24">
        <f t="shared" ref="AQ110" si="199">+T110/T109-1</f>
        <v>1.429418841953467E-2</v>
      </c>
      <c r="AR110" s="24">
        <f t="shared" ref="AR110" si="200">+U110/U109-1</f>
        <v>1.312673306092238E-2</v>
      </c>
      <c r="AS110" s="24" t="e">
        <f t="shared" ref="AS110" si="201">+V110/V109-1</f>
        <v>#DIV/0!</v>
      </c>
      <c r="AT110" s="24">
        <f t="shared" ref="AT110" si="202">+W110/W109-1</f>
        <v>1.9847406773489285E-2</v>
      </c>
      <c r="AU110" s="21"/>
      <c r="AV110" s="24">
        <f t="shared" ref="AV110" si="203">+B110/B98-1</f>
        <v>0.31094036472547604</v>
      </c>
      <c r="AW110" s="24">
        <f t="shared" ref="AW110" si="204">+C110/C98-1</f>
        <v>0.26683441475501968</v>
      </c>
      <c r="AX110" s="24">
        <f t="shared" ref="AX110" si="205">+D110/D98-1</f>
        <v>0.2840960662225207</v>
      </c>
      <c r="AY110" s="24">
        <f t="shared" ref="AY110" si="206">+E110/E98-1</f>
        <v>0.19760746471010449</v>
      </c>
      <c r="AZ110" s="24">
        <f t="shared" ref="AZ110" si="207">+F110/F98-1</f>
        <v>0.57110946923486683</v>
      </c>
      <c r="BA110" s="24">
        <f t="shared" ref="BA110" si="208">+G110/G98-1</f>
        <v>0.20029280844708008</v>
      </c>
      <c r="BB110" s="24">
        <f t="shared" ref="BB110" si="209">+H110/H98-1</f>
        <v>0.30119475998965184</v>
      </c>
      <c r="BC110" s="24">
        <f t="shared" ref="BC110" si="210">+I110/I98-1</f>
        <v>0.24437726571417806</v>
      </c>
      <c r="BD110" s="24">
        <f t="shared" ref="BD110" si="211">+J110/J98-1</f>
        <v>0.33935371731057917</v>
      </c>
      <c r="BE110" s="24">
        <f t="shared" ref="BE110" si="212">+K110/K98-1</f>
        <v>0.33743160707469166</v>
      </c>
      <c r="BF110" s="24">
        <f t="shared" ref="BF110" si="213">+L110/L98-1</f>
        <v>0.72084742745237662</v>
      </c>
      <c r="BG110" s="24">
        <f t="shared" ref="BG110" si="214">+M110/M98-1</f>
        <v>0.49409120187188615</v>
      </c>
      <c r="BH110" s="24">
        <f t="shared" ref="BH110" si="215">+N110/N98-1</f>
        <v>0.29781416812533457</v>
      </c>
      <c r="BI110" s="24">
        <f t="shared" ref="BI110" si="216">+O110/O98-1</f>
        <v>0.1035007610350076</v>
      </c>
      <c r="BJ110" s="24">
        <f t="shared" ref="BJ110" si="217">+P110/P98-1</f>
        <v>0.33858757218246605</v>
      </c>
      <c r="BK110" s="24">
        <f t="shared" ref="BK110" si="218">+Q110/Q98-1</f>
        <v>0.34908920073955074</v>
      </c>
      <c r="BL110" s="24">
        <f t="shared" ref="BL110" si="219">+R110/R98-1</f>
        <v>0.31092510564009035</v>
      </c>
      <c r="BM110" s="24">
        <f t="shared" ref="BM110" si="220">+S110/S98-1</f>
        <v>0.28951839106910926</v>
      </c>
      <c r="BN110" s="24">
        <f t="shared" ref="BN110" si="221">+T110/T98-1</f>
        <v>0.31109388741340771</v>
      </c>
      <c r="BO110" s="24">
        <f t="shared" ref="BO110" si="222">+U110/U98-1</f>
        <v>0.24826455698306438</v>
      </c>
      <c r="BP110" s="24" t="e">
        <f t="shared" ref="BP110" si="223">+V110/V98-1</f>
        <v>#DIV/0!</v>
      </c>
      <c r="BQ110" s="24">
        <f t="shared" ref="BQ110" si="224">+W110/W98-1</f>
        <v>0.27183185442275382</v>
      </c>
      <c r="BR110" s="21"/>
      <c r="BS110" s="35">
        <f t="shared" ref="BS110" si="225">+A110</f>
        <v>45901</v>
      </c>
      <c r="BT110" s="24">
        <f t="shared" ref="BT110" si="226">(C110-C109)/$B109*C$3</f>
        <v>5.2667850102915163E-3</v>
      </c>
      <c r="BU110" s="24">
        <f t="shared" ref="BU110" si="227">(D110-D109)/$B109*D$3</f>
        <v>3.8735393093233497E-4</v>
      </c>
      <c r="BV110" s="24">
        <f t="shared" ref="BV110" si="228">(E110-E109)/$B109*E$3</f>
        <v>1.1654138941223817E-3</v>
      </c>
      <c r="BW110" s="24">
        <f t="shared" ref="BW110" si="229">(F110-F109)/$B109*F$3</f>
        <v>3.1102207507922989E-3</v>
      </c>
      <c r="BX110" s="24">
        <f t="shared" ref="BX110" si="230">(G110-G109)/$B109*G$3</f>
        <v>1.1040436491946439E-3</v>
      </c>
      <c r="BY110" s="24">
        <f t="shared" ref="BY110" si="231">(H110-H109)/$B109*H$3</f>
        <v>2.4589394813935577E-3</v>
      </c>
      <c r="BZ110" s="24">
        <f t="shared" ref="BZ110" si="232">(I110-I109)/$B109*I$3</f>
        <v>3.0802707382681779E-3</v>
      </c>
      <c r="CA110" s="24">
        <f t="shared" ref="CA110" si="233">(J110-J109)/$B109*J$3</f>
        <v>5.5939797218561911E-4</v>
      </c>
      <c r="CB110" s="24">
        <f t="shared" ref="CB110" si="234">(K110-K109)/$B109*K$3</f>
        <v>1.6418108752710189E-4</v>
      </c>
      <c r="CC110" s="24">
        <f t="shared" ref="CC110" si="235">(L110-L109)/$B109*L$3</f>
        <v>3.6838373827908106E-4</v>
      </c>
      <c r="CD110" s="24">
        <f t="shared" ref="CD110" si="236">(M110-M109)/$B109*M$3</f>
        <v>1.6901647735316893E-3</v>
      </c>
      <c r="CE110" s="24">
        <f t="shared" ref="CE110" si="237">(N110-N109)/$B109*N$3</f>
        <v>7.2751707088638065E-4</v>
      </c>
      <c r="CF110" s="24">
        <f t="shared" ref="CF110" si="238">+SUM(BT110:CE110)</f>
        <v>2.0082672097404785E-2</v>
      </c>
    </row>
    <row r="111" spans="1:84" x14ac:dyDescent="0.25">
      <c r="A111" s="31">
        <f>+[1]PAM!A112</f>
        <v>45931</v>
      </c>
      <c r="B111" s="17">
        <f>+[1]PAM!B112</f>
        <v>9584.1</v>
      </c>
      <c r="C111" s="17">
        <f>+[1]PAM!C112</f>
        <v>10132.299999999999</v>
      </c>
      <c r="D111" s="17">
        <f>+[1]PAM!D112</f>
        <v>7241.2</v>
      </c>
      <c r="E111" s="17">
        <f>+[1]PAM!E112</f>
        <v>7617.3</v>
      </c>
      <c r="F111" s="17">
        <f>+[1]PAM!F112</f>
        <v>9439.7000000000007</v>
      </c>
      <c r="G111" s="17">
        <f>+[1]PAM!G112</f>
        <v>8228.1</v>
      </c>
      <c r="H111" s="17">
        <f>+[1]PAM!H112</f>
        <v>11317.6</v>
      </c>
      <c r="I111" s="17">
        <f>+[1]PAM!I112</f>
        <v>10298.700000000001</v>
      </c>
      <c r="J111" s="17">
        <f>+[1]PAM!J112</f>
        <v>8642.9</v>
      </c>
      <c r="K111" s="17">
        <f>+[1]PAM!K112</f>
        <v>8558.7000000000007</v>
      </c>
      <c r="L111" s="17">
        <f>+[1]PAM!L112</f>
        <v>7886.7</v>
      </c>
      <c r="M111" s="17">
        <f>+[1]PAM!M112</f>
        <v>11600.6</v>
      </c>
      <c r="N111" s="17">
        <f>+[1]PAM!N112</f>
        <v>9203</v>
      </c>
      <c r="O111" s="18">
        <f>+[1]PAM!R112</f>
        <v>8458.9</v>
      </c>
      <c r="P111" s="19">
        <f>+[1]PAM!S112</f>
        <v>9898.7999999999993</v>
      </c>
      <c r="Q111" s="20">
        <f>+[1]PAM!T112</f>
        <v>9162.7999999999993</v>
      </c>
      <c r="R111" s="18">
        <f t="shared" ref="R111" si="239">+SUMPRODUCT($C$3:$N$3,C111:N111)</f>
        <v>9584.0150399999984</v>
      </c>
      <c r="S111" s="19">
        <f t="shared" si="52"/>
        <v>9365.674930443698</v>
      </c>
      <c r="T111" s="19">
        <f t="shared" si="53"/>
        <v>8978.0967075892877</v>
      </c>
      <c r="U111" s="19">
        <f t="shared" si="54"/>
        <v>8212.3333093006513</v>
      </c>
      <c r="V111" s="19"/>
      <c r="W111" s="20">
        <f t="shared" si="55"/>
        <v>9152.9635683339911</v>
      </c>
      <c r="X111" s="21"/>
      <c r="Y111" s="41">
        <f t="shared" ref="Y111" si="240">+B111/B110-1</f>
        <v>2.3198958021950045E-2</v>
      </c>
      <c r="Z111" s="24">
        <f t="shared" ref="Z111" si="241">+C111/C110-1</f>
        <v>2.1576278192835474E-2</v>
      </c>
      <c r="AA111" s="24">
        <f t="shared" ref="AA111" si="242">+D111/D110-1</f>
        <v>2.3679262620693642E-2</v>
      </c>
      <c r="AB111" s="24">
        <f t="shared" ref="AB111" si="243">+E111/E110-1</f>
        <v>1.4503755793511264E-2</v>
      </c>
      <c r="AC111" s="24">
        <f t="shared" ref="AC111" si="244">+F111/F110-1</f>
        <v>3.2372015704802193E-2</v>
      </c>
      <c r="AD111" s="24">
        <f t="shared" ref="AD111" si="245">+G111/G110-1</f>
        <v>1.3749768989096411E-2</v>
      </c>
      <c r="AE111" s="24">
        <f t="shared" ref="AE111" si="246">+H111/H110-1</f>
        <v>2.2819495530993938E-2</v>
      </c>
      <c r="AF111" s="24">
        <f t="shared" ref="AF111" si="247">+I111/I110-1</f>
        <v>3.8144007741701458E-2</v>
      </c>
      <c r="AG111" s="24">
        <f t="shared" ref="AG111" si="248">+J111/J110-1</f>
        <v>1.9678861740658915E-2</v>
      </c>
      <c r="AH111" s="24">
        <f t="shared" ref="AH111" si="249">+K111/K110-1</f>
        <v>1.7838667094794758E-2</v>
      </c>
      <c r="AI111" s="24">
        <f t="shared" ref="AI111" si="250">+L111/L110-1</f>
        <v>1.9902234636871352E-2</v>
      </c>
      <c r="AJ111" s="24">
        <f t="shared" ref="AJ111" si="251">+M111/M110-1</f>
        <v>2.064050677459095E-2</v>
      </c>
      <c r="AK111" s="24">
        <f t="shared" ref="AK111" si="252">+N111/N110-1</f>
        <v>2.5815368838754349E-2</v>
      </c>
      <c r="AL111" s="24">
        <f t="shared" ref="AL111" si="253">+O111/O110-1</f>
        <v>2.3460375075619933E-2</v>
      </c>
      <c r="AM111" s="24">
        <f t="shared" ref="AM111" si="254">+P111/P110-1</f>
        <v>2.160070179059792E-2</v>
      </c>
      <c r="AN111" s="24">
        <f t="shared" ref="AN111" si="255">+Q111/Q110-1</f>
        <v>2.9285224834589396E-2</v>
      </c>
      <c r="AO111" s="24">
        <f t="shared" ref="AO111" si="256">+R111/R110-1</f>
        <v>2.3209600760617288E-2</v>
      </c>
      <c r="AP111" s="24">
        <f t="shared" ref="AP111" si="257">+S111/S110-1</f>
        <v>1.985042626088096E-2</v>
      </c>
      <c r="AQ111" s="24">
        <f t="shared" ref="AQ111" si="258">+T111/T110-1</f>
        <v>1.79733367502104E-2</v>
      </c>
      <c r="AR111" s="24">
        <f t="shared" ref="AR111" si="259">+U111/U110-1</f>
        <v>1.6877265249531925E-2</v>
      </c>
      <c r="AS111" s="24" t="e">
        <f t="shared" ref="AS111" si="260">+V111/V110-1</f>
        <v>#DIV/0!</v>
      </c>
      <c r="AT111" s="24">
        <f t="shared" ref="AT111" si="261">+W111/W110-1</f>
        <v>2.3125211267394974E-2</v>
      </c>
      <c r="AU111" s="21"/>
      <c r="AV111" s="24">
        <f t="shared" ref="AV111" si="262">+B111/B99-1</f>
        <v>0.30780252169641398</v>
      </c>
      <c r="AW111" s="24">
        <f t="shared" ref="AW111" si="263">+C111/C99-1</f>
        <v>0.27546576032225567</v>
      </c>
      <c r="AX111" s="24">
        <f t="shared" ref="AX111" si="264">+D111/D99-1</f>
        <v>0.28076691782517949</v>
      </c>
      <c r="AY111" s="24">
        <f t="shared" ref="AY111" si="265">+E111/E99-1</f>
        <v>0.16481382368682618</v>
      </c>
      <c r="AZ111" s="24">
        <f t="shared" ref="AZ111" si="266">+F111/F99-1</f>
        <v>0.53381320681138722</v>
      </c>
      <c r="BA111" s="24">
        <f t="shared" ref="BA111" si="267">+G111/G99-1</f>
        <v>0.18444463637934017</v>
      </c>
      <c r="BB111" s="24">
        <f t="shared" ref="BB111" si="268">+H111/H99-1</f>
        <v>0.28956393924546808</v>
      </c>
      <c r="BC111" s="24">
        <f t="shared" ref="BC111" si="269">+I111/I99-1</f>
        <v>0.28101250077741158</v>
      </c>
      <c r="BD111" s="24">
        <f t="shared" ref="BD111" si="270">+J111/J99-1</f>
        <v>0.3380344923677121</v>
      </c>
      <c r="BE111" s="24">
        <f t="shared" ref="BE111" si="271">+K111/K99-1</f>
        <v>0.33402434652493107</v>
      </c>
      <c r="BF111" s="24">
        <f t="shared" ref="BF111" si="272">+L111/L99-1</f>
        <v>0.68974161203239492</v>
      </c>
      <c r="BG111" s="24">
        <f t="shared" ref="BG111" si="273">+M111/M99-1</f>
        <v>0.466481259086025</v>
      </c>
      <c r="BH111" s="24">
        <f t="shared" ref="BH111" si="274">+N111/N99-1</f>
        <v>0.29886809495582467</v>
      </c>
      <c r="BI111" s="24">
        <f t="shared" ref="BI111" si="275">+O111/O99-1</f>
        <v>0.1076643052627444</v>
      </c>
      <c r="BJ111" s="24">
        <f t="shared" ref="BJ111" si="276">+P111/P99-1</f>
        <v>0.33039446273771911</v>
      </c>
      <c r="BK111" s="24">
        <f t="shared" ref="BK111" si="277">+Q111/Q99-1</f>
        <v>0.3597886738691678</v>
      </c>
      <c r="BL111" s="24">
        <f t="shared" ref="BL111" si="278">+R111/R99-1</f>
        <v>0.3077991534936666</v>
      </c>
      <c r="BM111" s="24">
        <f t="shared" ref="BM111" si="279">+S111/S99-1</f>
        <v>0.28383049801853555</v>
      </c>
      <c r="BN111" s="24">
        <f t="shared" ref="BN111" si="280">+T111/T99-1</f>
        <v>0.29173727046707909</v>
      </c>
      <c r="BO111" s="24">
        <f t="shared" ref="BO111" si="281">+U111/U99-1</f>
        <v>0.23122338624649097</v>
      </c>
      <c r="BP111" s="24" t="e">
        <f t="shared" ref="BP111" si="282">+V111/V99-1</f>
        <v>#DIV/0!</v>
      </c>
      <c r="BQ111" s="24">
        <f t="shared" ref="BQ111" si="283">+W111/W99-1</f>
        <v>0.26879611454472263</v>
      </c>
      <c r="BR111" s="21"/>
      <c r="BS111" s="35">
        <f t="shared" ref="BS111" si="284">+A111</f>
        <v>45931</v>
      </c>
      <c r="BT111" s="24">
        <f t="shared" ref="BT111" si="285">(C111-C110)/$B110*C$3</f>
        <v>6.5455651876841613E-3</v>
      </c>
      <c r="BU111" s="24">
        <f t="shared" ref="BU111" si="286">(D111-D110)/$B110*D$3</f>
        <v>6.7952769355596361E-4</v>
      </c>
      <c r="BV111" s="24">
        <f t="shared" ref="BV111" si="287">(E111-E110)/$B110*E$3</f>
        <v>1.2126094290472796E-3</v>
      </c>
      <c r="BW111" s="24">
        <f t="shared" ref="BW111" si="288">(F111-F110)/$B110*F$3</f>
        <v>2.7398044155955079E-3</v>
      </c>
      <c r="BX111" s="24">
        <f t="shared" ref="BX111" si="289">(G111-G110)/$B110*G$3</f>
        <v>7.5537430072170043E-4</v>
      </c>
      <c r="BY111" s="24">
        <f t="shared" ref="BY111" si="290">(H111-H110)/$B110*H$3</f>
        <v>2.1996839902634841E-3</v>
      </c>
      <c r="BZ111" s="24">
        <f t="shared" ref="BZ111" si="291">(I111-I110)/$B110*I$3</f>
        <v>4.2054319511466189E-3</v>
      </c>
      <c r="CA111" s="24">
        <f t="shared" ref="CA111" si="292">(J111-J110)/$B110*J$3</f>
        <v>5.09296664816157E-4</v>
      </c>
      <c r="CB111" s="24">
        <f t="shared" ref="CB111" si="293">(K111-K110)/$B110*K$3</f>
        <v>1.1834351112439681E-3</v>
      </c>
      <c r="CC111" s="24">
        <f t="shared" ref="CC111" si="294">(L111-L110)/$B110*L$3</f>
        <v>2.645289746765164E-4</v>
      </c>
      <c r="CD111" s="24">
        <f t="shared" ref="CD111" si="295">(M111-M110)/$B110*M$3</f>
        <v>2.0287184524063746E-3</v>
      </c>
      <c r="CE111" s="24">
        <f t="shared" ref="CE111" si="296">(N111-N110)/$B110*N$3</f>
        <v>8.8517743519665336E-4</v>
      </c>
      <c r="CF111" s="24">
        <f t="shared" ref="CF111" si="297">+SUM(BT111:CE111)</f>
        <v>2.3209153606354387E-2</v>
      </c>
    </row>
    <row r="112" spans="1:84" x14ac:dyDescent="0.25">
      <c r="A112" s="31">
        <f>+[1]PAM!A113</f>
        <v>45962</v>
      </c>
      <c r="B112" s="17">
        <f>+[1]PAM!B113</f>
        <v>9821.4</v>
      </c>
      <c r="C112" s="17">
        <f>+[1]PAM!C113</f>
        <v>10406.9</v>
      </c>
      <c r="D112" s="17">
        <f>+[1]PAM!D113</f>
        <v>7320.4</v>
      </c>
      <c r="E112" s="17">
        <f>+[1]PAM!E113</f>
        <v>7688.5</v>
      </c>
      <c r="F112" s="17">
        <f>+[1]PAM!F113</f>
        <v>9769.9</v>
      </c>
      <c r="G112" s="17">
        <f>+[1]PAM!G113</f>
        <v>8310.7000000000007</v>
      </c>
      <c r="H112" s="17">
        <f>+[1]PAM!H113</f>
        <v>11578.6</v>
      </c>
      <c r="I112" s="17">
        <f>+[1]PAM!I113</f>
        <v>10617</v>
      </c>
      <c r="J112" s="17">
        <f>+[1]PAM!J113</f>
        <v>8866.2999999999993</v>
      </c>
      <c r="K112" s="17">
        <f>+[1]PAM!K113</f>
        <v>8791.7000000000007</v>
      </c>
      <c r="L112" s="17">
        <f>+[1]PAM!L113</f>
        <v>7999.2</v>
      </c>
      <c r="M112" s="17">
        <f>+[1]PAM!M113</f>
        <v>11920.9</v>
      </c>
      <c r="N112" s="17">
        <f>+[1]PAM!N113</f>
        <v>9438.7999999999993</v>
      </c>
      <c r="O112" s="18">
        <f>+[1]PAM!R113</f>
        <v>8543.4</v>
      </c>
      <c r="P112" s="19">
        <f>+[1]PAM!S113</f>
        <v>10158.5</v>
      </c>
      <c r="Q112" s="20">
        <f>+[1]PAM!T113</f>
        <v>9414.6</v>
      </c>
      <c r="R112" s="18">
        <f t="shared" ref="R112" si="298">+SUMPRODUCT($C$3:$N$3,C112:N112)</f>
        <v>9821.2266400000008</v>
      </c>
      <c r="S112" s="19">
        <f t="shared" si="52"/>
        <v>9579.3960316298144</v>
      </c>
      <c r="T112" s="19">
        <f t="shared" si="53"/>
        <v>9157.4148995535725</v>
      </c>
      <c r="U112" s="19">
        <f t="shared" si="54"/>
        <v>8350.4852198990648</v>
      </c>
      <c r="V112" s="19"/>
      <c r="W112" s="20">
        <f t="shared" si="55"/>
        <v>9351.775029539187</v>
      </c>
      <c r="X112" s="21"/>
      <c r="Y112" s="41">
        <f t="shared" ref="Y112" si="299">+B112/B111-1</f>
        <v>2.4759758349766736E-2</v>
      </c>
      <c r="Z112" s="24">
        <f t="shared" ref="Z112" si="300">+C112/C111-1</f>
        <v>2.7101447845010451E-2</v>
      </c>
      <c r="AA112" s="24">
        <f t="shared" ref="AA112" si="301">+D112/D111-1</f>
        <v>1.0937413688338893E-2</v>
      </c>
      <c r="AB112" s="24">
        <f t="shared" ref="AB112" si="302">+E112/E111-1</f>
        <v>9.3471440011552165E-3</v>
      </c>
      <c r="AC112" s="24">
        <f t="shared" ref="AC112" si="303">+F112/F111-1</f>
        <v>3.4979925209487561E-2</v>
      </c>
      <c r="AD112" s="24">
        <f t="shared" ref="AD112" si="304">+G112/G111-1</f>
        <v>1.0038769582285223E-2</v>
      </c>
      <c r="AE112" s="24">
        <f t="shared" ref="AE112" si="305">+H112/H111-1</f>
        <v>2.306142645083753E-2</v>
      </c>
      <c r="AF112" s="24">
        <f t="shared" ref="AF112" si="306">+I112/I111-1</f>
        <v>3.0906813481313078E-2</v>
      </c>
      <c r="AG112" s="24">
        <f t="shared" ref="AG112" si="307">+J112/J111-1</f>
        <v>2.5847805713359984E-2</v>
      </c>
      <c r="AH112" s="24">
        <f t="shared" ref="AH112" si="308">+K112/K111-1</f>
        <v>2.7223760617850923E-2</v>
      </c>
      <c r="AI112" s="24">
        <f t="shared" ref="AI112" si="309">+L112/L111-1</f>
        <v>1.4264521282665754E-2</v>
      </c>
      <c r="AJ112" s="24">
        <f t="shared" ref="AJ112" si="310">+M112/M111-1</f>
        <v>2.7610640828922506E-2</v>
      </c>
      <c r="AK112" s="24">
        <f t="shared" ref="AK112" si="311">+N112/N111-1</f>
        <v>2.5622079756601135E-2</v>
      </c>
      <c r="AL112" s="24">
        <f t="shared" ref="AL112" si="312">+O112/O111-1</f>
        <v>9.9894785373983996E-3</v>
      </c>
      <c r="AM112" s="24">
        <f t="shared" ref="AM112" si="313">+P112/P111-1</f>
        <v>2.6235503293328577E-2</v>
      </c>
      <c r="AN112" s="24">
        <f t="shared" ref="AN112" si="314">+Q112/Q111-1</f>
        <v>2.7480682760728348E-2</v>
      </c>
      <c r="AO112" s="24">
        <f t="shared" ref="AO112" si="315">+R112/R111-1</f>
        <v>2.4750754147397691E-2</v>
      </c>
      <c r="AP112" s="24">
        <f t="shared" ref="AP112" si="316">+S112/S111-1</f>
        <v>2.2819615540082827E-2</v>
      </c>
      <c r="AQ112" s="24">
        <f t="shared" ref="AQ112" si="317">+T112/T111-1</f>
        <v>1.997285146335126E-2</v>
      </c>
      <c r="AR112" s="24">
        <f t="shared" ref="AR112" si="318">+U112/U111-1</f>
        <v>1.6822491902752423E-2</v>
      </c>
      <c r="AS112" s="24" t="e">
        <f t="shared" ref="AS112" si="319">+V112/V111-1</f>
        <v>#DIV/0!</v>
      </c>
      <c r="AT112" s="24">
        <f t="shared" ref="AT112" si="320">+W112/W111-1</f>
        <v>2.1720993394206634E-2</v>
      </c>
      <c r="AU112" s="21"/>
      <c r="AV112" s="24">
        <f t="shared" ref="AV112" si="321">+B112/B100-1</f>
        <v>0.30988676829512274</v>
      </c>
      <c r="AW112" s="24">
        <f t="shared" ref="AW112" si="322">+C112/C100-1</f>
        <v>0.29812022103306757</v>
      </c>
      <c r="AX112" s="24">
        <f t="shared" ref="AX112" si="323">+D112/D100-1</f>
        <v>0.24725686635316557</v>
      </c>
      <c r="AY112" s="24">
        <f t="shared" ref="AY112" si="324">+E112/E100-1</f>
        <v>0.1533384336138488</v>
      </c>
      <c r="AZ112" s="24">
        <f t="shared" ref="AZ112" si="325">+F112/F100-1</f>
        <v>0.51530050407134542</v>
      </c>
      <c r="BA112" s="24">
        <f t="shared" ref="BA112" si="326">+G112/G100-1</f>
        <v>0.17379452557837372</v>
      </c>
      <c r="BB112" s="24">
        <f t="shared" ref="BB112" si="327">+H112/H100-1</f>
        <v>0.28269154074533631</v>
      </c>
      <c r="BC112" s="24">
        <f t="shared" ref="BC112" si="328">+I112/I100-1</f>
        <v>0.28812695639513719</v>
      </c>
      <c r="BD112" s="24">
        <f t="shared" ref="BD112" si="329">+J112/J100-1</f>
        <v>0.35355092818759148</v>
      </c>
      <c r="BE112" s="24">
        <f t="shared" ref="BE112" si="330">+K112/K100-1</f>
        <v>0.32957776299074482</v>
      </c>
      <c r="BF112" s="24">
        <f t="shared" ref="BF112" si="331">+L112/L100-1</f>
        <v>0.60019204224929501</v>
      </c>
      <c r="BG112" s="24">
        <f t="shared" ref="BG112" si="332">+M112/M100-1</f>
        <v>0.45275844839562729</v>
      </c>
      <c r="BH112" s="24">
        <f t="shared" ref="BH112" si="333">+N112/N100-1</f>
        <v>0.3039898320070733</v>
      </c>
      <c r="BI112" s="24">
        <f t="shared" ref="BI112" si="334">+O112/O100-1</f>
        <v>0.13051302748408777</v>
      </c>
      <c r="BJ112" s="24">
        <f t="shared" ref="BJ112" si="335">+P112/P100-1</f>
        <v>0.33041280318508037</v>
      </c>
      <c r="BK112" s="24">
        <f t="shared" ref="BK112" si="336">+Q112/Q100-1</f>
        <v>0.35044108154629572</v>
      </c>
      <c r="BL112" s="24">
        <f t="shared" ref="BL112" si="337">+R112/R100-1</f>
        <v>0.30985912600138965</v>
      </c>
      <c r="BM112" s="24">
        <f t="shared" ref="BM112" si="338">+S112/S100-1</f>
        <v>0.28863673701429127</v>
      </c>
      <c r="BN112" s="24">
        <f t="shared" ref="BN112" si="339">+T112/T100-1</f>
        <v>0.28372671309375308</v>
      </c>
      <c r="BO112" s="24">
        <f t="shared" ref="BO112" si="340">+U112/U100-1</f>
        <v>0.22434476197135944</v>
      </c>
      <c r="BP112" s="24" t="e">
        <f t="shared" ref="BP112" si="341">+V112/V100-1</f>
        <v>#DIV/0!</v>
      </c>
      <c r="BQ112" s="24">
        <f t="shared" ref="BQ112" si="342">+W112/W100-1</f>
        <v>0.26487277383808627</v>
      </c>
      <c r="BR112" s="21"/>
      <c r="BS112" s="35">
        <f t="shared" ref="BS112" si="343">+A112</f>
        <v>45962</v>
      </c>
      <c r="BT112" s="24">
        <f t="shared" ref="BT112" si="344">(C112-C111)/$B111*C$3</f>
        <v>8.2086893918051872E-3</v>
      </c>
      <c r="BU112" s="24">
        <f t="shared" ref="BU112" si="345">(D112-D111)/$B111*D$3</f>
        <v>3.1402009578364087E-4</v>
      </c>
      <c r="BV112" s="24">
        <f t="shared" ref="BV112" si="346">(E112-E111)/$B111*E$3</f>
        <v>7.7484166484072378E-4</v>
      </c>
      <c r="BW112" s="24">
        <f t="shared" ref="BW112" si="347">(F112-F111)/$B111*F$3</f>
        <v>2.9870660781919954E-3</v>
      </c>
      <c r="BX112" s="24">
        <f t="shared" ref="BX112" si="348">(G112-G111)/$B111*G$3</f>
        <v>5.4640915683267313E-4</v>
      </c>
      <c r="BY112" s="24">
        <f t="shared" ref="BY112" si="349">(H112-H111)/$B111*H$3</f>
        <v>2.2221804864306508E-3</v>
      </c>
      <c r="BZ112" s="24">
        <f t="shared" ref="BZ112" si="350">(I112-I111)/$B111*I$3</f>
        <v>3.4572917644849197E-3</v>
      </c>
      <c r="CA112" s="24">
        <f t="shared" ref="CA112" si="351">(J112-J111)/$B111*J$3</f>
        <v>6.6664997235003703E-4</v>
      </c>
      <c r="CB112" s="24">
        <f t="shared" ref="CB112" si="352">(K112-K111)/$B111*K$3</f>
        <v>1.7965901858286116E-3</v>
      </c>
      <c r="CC112" s="24">
        <f t="shared" ref="CC112" si="353">(L112-L111)/$B111*L$3</f>
        <v>1.8898488120950324E-4</v>
      </c>
      <c r="CD112" s="24">
        <f t="shared" ref="CD112" si="354">(M112-M111)/$B111*M$3</f>
        <v>2.7070147431683669E-3</v>
      </c>
      <c r="CE112" s="24">
        <f t="shared" ref="CE112" si="355">(N112-N111)/$B111*N$3</f>
        <v>8.8079631890318054E-4</v>
      </c>
      <c r="CF112" s="24">
        <f t="shared" ref="CF112" si="356">+SUM(BT112:CE112)</f>
        <v>2.475053473982949E-2</v>
      </c>
    </row>
    <row r="113" spans="1:84" x14ac:dyDescent="0.25">
      <c r="A113" s="31">
        <f>+[1]PAM!A114</f>
        <v>45992</v>
      </c>
      <c r="B113" s="17">
        <f>+[1]PAM!B114</f>
        <v>10107.6</v>
      </c>
      <c r="C113" s="17">
        <f>+[1]PAM!C114</f>
        <v>10770.2</v>
      </c>
      <c r="D113" s="17">
        <f>+[1]PAM!D114</f>
        <v>7518.2</v>
      </c>
      <c r="E113" s="17">
        <f>+[1]PAM!E114</f>
        <v>7756.1</v>
      </c>
      <c r="F113" s="17">
        <f>+[1]PAM!F114</f>
        <v>10096.200000000001</v>
      </c>
      <c r="G113" s="17">
        <f>+[1]PAM!G114</f>
        <v>8458.5</v>
      </c>
      <c r="H113" s="17">
        <f>+[1]PAM!H114</f>
        <v>11799.1</v>
      </c>
      <c r="I113" s="17">
        <f>+[1]PAM!I114</f>
        <v>11002.2</v>
      </c>
      <c r="J113" s="17">
        <f>+[1]PAM!J114</f>
        <v>9141.1</v>
      </c>
      <c r="K113" s="17">
        <f>+[1]PAM!K114</f>
        <v>9019.7000000000007</v>
      </c>
      <c r="L113" s="17">
        <f>+[1]PAM!L114</f>
        <v>8109.6</v>
      </c>
      <c r="M113" s="17">
        <f>+[1]PAM!M114</f>
        <v>12399.1</v>
      </c>
      <c r="N113" s="17">
        <f>+[1]PAM!N114</f>
        <v>9624.1</v>
      </c>
      <c r="O113" s="18">
        <f>+[1]PAM!R114</f>
        <v>8600.2000000000007</v>
      </c>
      <c r="P113" s="19">
        <f>+[1]PAM!S114</f>
        <v>10470.6</v>
      </c>
      <c r="Q113" s="20">
        <f>+[1]PAM!T114</f>
        <v>9751.2999999999993</v>
      </c>
      <c r="R113" s="18">
        <f t="shared" ref="R113" si="357">+SUMPRODUCT($C$3:$N$3,C113:N113)</f>
        <v>10107.48588</v>
      </c>
      <c r="S113" s="19">
        <f t="shared" si="52"/>
        <v>9857.9729682237539</v>
      </c>
      <c r="T113" s="19">
        <f t="shared" si="53"/>
        <v>9376.8299107142866</v>
      </c>
      <c r="U113" s="19">
        <f t="shared" si="54"/>
        <v>8494.3357606344634</v>
      </c>
      <c r="V113" s="19"/>
      <c r="W113" s="20">
        <f t="shared" si="55"/>
        <v>9563.7344230011804</v>
      </c>
      <c r="X113" s="21"/>
      <c r="Y113" s="41">
        <f t="shared" ref="Y113" si="358">+B113/B112-1</f>
        <v>2.9140448408577324E-2</v>
      </c>
      <c r="Z113" s="24">
        <f t="shared" ref="Z113" si="359">+C113/C112-1</f>
        <v>3.4909531176431141E-2</v>
      </c>
      <c r="AA113" s="24">
        <f t="shared" ref="AA113" si="360">+D113/D112-1</f>
        <v>2.7020381399923465E-2</v>
      </c>
      <c r="AB113" s="24">
        <f t="shared" ref="AB113" si="361">+E113/E112-1</f>
        <v>8.7923522143460442E-3</v>
      </c>
      <c r="AC113" s="24">
        <f t="shared" ref="AC113" si="362">+F113/F112-1</f>
        <v>3.339849947287088E-2</v>
      </c>
      <c r="AD113" s="24">
        <f t="shared" ref="AD113" si="363">+G113/G112-1</f>
        <v>1.7784302164679078E-2</v>
      </c>
      <c r="AE113" s="24">
        <f t="shared" ref="AE113" si="364">+H113/H112-1</f>
        <v>1.9043753130775665E-2</v>
      </c>
      <c r="AF113" s="24">
        <f t="shared" ref="AF113" si="365">+I113/I112-1</f>
        <v>3.6281435433738407E-2</v>
      </c>
      <c r="AG113" s="24">
        <f t="shared" ref="AG113" si="366">+J113/J112-1</f>
        <v>3.099376289996969E-2</v>
      </c>
      <c r="AH113" s="24">
        <f t="shared" ref="AH113" si="367">+K113/K112-1</f>
        <v>2.5933550962840002E-2</v>
      </c>
      <c r="AI113" s="24">
        <f t="shared" ref="AI113" si="368">+L113/L112-1</f>
        <v>1.3801380138013908E-2</v>
      </c>
      <c r="AJ113" s="24">
        <f t="shared" ref="AJ113" si="369">+M113/M112-1</f>
        <v>4.0114420891040226E-2</v>
      </c>
      <c r="AK113" s="24">
        <f t="shared" ref="AK113" si="370">+N113/N112-1</f>
        <v>1.9631732847396055E-2</v>
      </c>
      <c r="AL113" s="24">
        <f t="shared" ref="AL113" si="371">+O113/O112-1</f>
        <v>6.6484069574175297E-3</v>
      </c>
      <c r="AM113" s="24">
        <f t="shared" ref="AM113" si="372">+P113/P112-1</f>
        <v>3.0723039818870923E-2</v>
      </c>
      <c r="AN113" s="24">
        <f t="shared" ref="AN113" si="373">+Q113/Q112-1</f>
        <v>3.5763601215133889E-2</v>
      </c>
      <c r="AO113" s="24">
        <f t="shared" ref="AO113" si="374">+R113/R112-1</f>
        <v>2.9146994616142896E-2</v>
      </c>
      <c r="AP113" s="24">
        <f t="shared" ref="AP113" si="375">+S113/S112-1</f>
        <v>2.9080845564179336E-2</v>
      </c>
      <c r="AQ113" s="24">
        <f t="shared" ref="AQ113" si="376">+T113/T112-1</f>
        <v>2.396036584204686E-2</v>
      </c>
      <c r="AR113" s="24">
        <f t="shared" ref="AR113" si="377">+U113/U112-1</f>
        <v>1.7226608627796347E-2</v>
      </c>
      <c r="AS113" s="24" t="e">
        <f t="shared" ref="AS113" si="378">+V113/V112-1</f>
        <v>#DIV/0!</v>
      </c>
      <c r="AT113" s="24">
        <f t="shared" ref="AT113" si="379">+W113/W112-1</f>
        <v>2.2665151032021491E-2</v>
      </c>
      <c r="AU113" s="21"/>
      <c r="AV113" s="24">
        <f t="shared" ref="AV113" si="380">+B113/B101-1</f>
        <v>0.3148439634201865</v>
      </c>
      <c r="AW113" s="24">
        <f t="shared" ref="AW113" si="381">+C113/C101-1</f>
        <v>0.31485008301591955</v>
      </c>
      <c r="AX113" s="24">
        <f t="shared" ref="AX113" si="382">+D113/D101-1</f>
        <v>0.25194831146339847</v>
      </c>
      <c r="AY113" s="24">
        <f t="shared" ref="AY113" si="383">+E113/E101-1</f>
        <v>0.14747089195626772</v>
      </c>
      <c r="AZ113" s="24">
        <f t="shared" ref="AZ113" si="384">+F113/F101-1</f>
        <v>0.47769451437269494</v>
      </c>
      <c r="BA113" s="24">
        <f t="shared" ref="BA113" si="385">+G113/G101-1</f>
        <v>0.17885215743115168</v>
      </c>
      <c r="BB113" s="24">
        <f t="shared" ref="BB113" si="386">+H113/H101-1</f>
        <v>0.28170283951421937</v>
      </c>
      <c r="BC113" s="24">
        <f t="shared" ref="BC113" si="387">+I113/I101-1</f>
        <v>0.30541877766044534</v>
      </c>
      <c r="BD113" s="24">
        <f t="shared" ref="BD113" si="388">+J113/J101-1</f>
        <v>0.32878345180468949</v>
      </c>
      <c r="BE113" s="24">
        <f t="shared" ref="BE113" si="389">+K113/K101-1</f>
        <v>0.35215722723593079</v>
      </c>
      <c r="BF113" s="24">
        <f t="shared" ref="BF113" si="390">+L113/L101-1</f>
        <v>0.58477292269209746</v>
      </c>
      <c r="BG113" s="24">
        <f t="shared" ref="BG113" si="391">+M113/M101-1</f>
        <v>0.44714052287581696</v>
      </c>
      <c r="BH113" s="24">
        <f t="shared" ref="BH113" si="392">+N113/N101-1</f>
        <v>0.29855357962058471</v>
      </c>
      <c r="BI113" s="24">
        <f t="shared" ref="BI113" si="393">+O113/O101-1</f>
        <v>0.15482328928993461</v>
      </c>
      <c r="BJ113" s="24">
        <f t="shared" ref="BJ113" si="394">+P113/P101-1</f>
        <v>0.33208656158161909</v>
      </c>
      <c r="BK113" s="24">
        <f t="shared" ref="BK113" si="395">+Q113/Q101-1</f>
        <v>0.35050204279482022</v>
      </c>
      <c r="BL113" s="24">
        <f t="shared" ref="BL113" si="396">+R113/R101-1</f>
        <v>0.31484023579349429</v>
      </c>
      <c r="BM113" s="24">
        <f t="shared" ref="BM113" si="397">+S113/S101-1</f>
        <v>0.29781874442491318</v>
      </c>
      <c r="BN113" s="24">
        <f t="shared" ref="BN113" si="398">+T113/T101-1</f>
        <v>0.28652508186665138</v>
      </c>
      <c r="BO113" s="24">
        <f t="shared" ref="BO113" si="399">+U113/U101-1</f>
        <v>0.22841378441852833</v>
      </c>
      <c r="BP113" s="24" t="e">
        <f t="shared" ref="BP113" si="400">+V113/V101-1</f>
        <v>#DIV/0!</v>
      </c>
      <c r="BQ113" s="24">
        <f t="shared" ref="BQ113" si="401">+W113/W101-1</f>
        <v>0.26937133693570292</v>
      </c>
      <c r="BR113" s="21"/>
      <c r="BS113" s="35">
        <f t="shared" ref="BS113" si="402">+A113</f>
        <v>45992</v>
      </c>
      <c r="BT113" s="24">
        <f t="shared" ref="BT113" si="403">(C113-C112)/$B112*C$3</f>
        <v>1.059782210275524E-2</v>
      </c>
      <c r="BU113" s="24">
        <f t="shared" ref="BU113" si="404">(D113-D112)/$B112*D$3</f>
        <v>7.6530840816991543E-4</v>
      </c>
      <c r="BV113" s="24">
        <f t="shared" ref="BV113" si="405">(E113-E112)/$B112*E$3</f>
        <v>7.178895065876595E-4</v>
      </c>
      <c r="BW113" s="24">
        <f t="shared" ref="BW113" si="406">(F113-F112)/$B112*F$3</f>
        <v>2.8804661249923736E-3</v>
      </c>
      <c r="BX113" s="24">
        <f t="shared" ref="BX113" si="407">(G113-G112)/$B112*G$3</f>
        <v>9.5409208463151428E-4</v>
      </c>
      <c r="BY113" s="24">
        <f t="shared" ref="BY113" si="408">(H113-H112)/$B112*H$3</f>
        <v>1.8319995112713058E-3</v>
      </c>
      <c r="BZ113" s="24">
        <f t="shared" ref="BZ113" si="409">(I113-I112)/$B112*I$3</f>
        <v>4.0828517319323188E-3</v>
      </c>
      <c r="CA113" s="24">
        <f t="shared" ref="CA113" si="410">(J113-J112)/$B112*J$3</f>
        <v>8.0021992791252071E-4</v>
      </c>
      <c r="CB113" s="24">
        <f t="shared" ref="CB113" si="411">(K113-K112)/$B112*K$3</f>
        <v>1.7155598998106175E-3</v>
      </c>
      <c r="CC113" s="24">
        <f t="shared" ref="CC113" si="412">(L113-L112)/$B112*L$3</f>
        <v>1.8097623556723164E-4</v>
      </c>
      <c r="CD113" s="24">
        <f t="shared" ref="CD113" si="413">(M113-M112)/$B112*M$3</f>
        <v>3.9438572912212175E-3</v>
      </c>
      <c r="CE113" s="24">
        <f t="shared" ref="CE113" si="414">(N113-N112)/$B112*N$3</f>
        <v>6.7543731036308861E-4</v>
      </c>
      <c r="CF113" s="24">
        <f t="shared" ref="CF113" si="415">+SUM(BT113:CE113)</f>
        <v>2.9146480135215008E-2</v>
      </c>
    </row>
    <row r="114" spans="1:84" x14ac:dyDescent="0.25">
      <c r="A114" s="31">
        <f>+[1]PAM!A115</f>
        <v>46023</v>
      </c>
      <c r="B114" s="17">
        <f>+[1]PAM!B115</f>
        <v>10400.5</v>
      </c>
      <c r="C114" s="17">
        <f>+[1]PAM!C115</f>
        <v>11257.3</v>
      </c>
      <c r="D114" s="17">
        <f>+[1]PAM!D115</f>
        <v>7640.9</v>
      </c>
      <c r="E114" s="17">
        <f>+[1]PAM!E115</f>
        <v>7787.7</v>
      </c>
      <c r="F114" s="17">
        <f>+[1]PAM!F115</f>
        <v>10430.299999999999</v>
      </c>
      <c r="G114" s="17">
        <f>+[1]PAM!G115</f>
        <v>8641.1</v>
      </c>
      <c r="H114" s="17">
        <f>+[1]PAM!H115</f>
        <v>12091.6</v>
      </c>
      <c r="I114" s="17">
        <f>+[1]PAM!I115</f>
        <v>11217.7</v>
      </c>
      <c r="J114" s="17">
        <f>+[1]PAM!J115</f>
        <v>9452.1</v>
      </c>
      <c r="K114" s="17">
        <f>+[1]PAM!K115</f>
        <v>9042</v>
      </c>
      <c r="L114" s="17">
        <f>+[1]PAM!L115</f>
        <v>8158.9</v>
      </c>
      <c r="M114" s="17">
        <f>+[1]PAM!M115</f>
        <v>12870.3</v>
      </c>
      <c r="N114" s="17">
        <f>+[1]PAM!N115</f>
        <v>9876.1</v>
      </c>
      <c r="O114" s="18">
        <f>+[1]PAM!R115</f>
        <v>9145.2000000000007</v>
      </c>
      <c r="P114" s="19">
        <f>+[1]PAM!S115</f>
        <v>10738.6</v>
      </c>
      <c r="Q114" s="20">
        <f>+[1]PAM!T115</f>
        <v>9976.2000000000007</v>
      </c>
      <c r="R114" s="18">
        <f t="shared" ref="R114" si="416">+SUMPRODUCT($C$3:$N$3,C114:N114)</f>
        <v>10400.368469999999</v>
      </c>
      <c r="S114" s="19">
        <f t="shared" si="52"/>
        <v>10162.448352613856</v>
      </c>
      <c r="T114" s="19">
        <f t="shared" si="53"/>
        <v>9554.5907645089283</v>
      </c>
      <c r="U114" s="19">
        <f t="shared" si="54"/>
        <v>8586.4132299927896</v>
      </c>
      <c r="V114" s="19"/>
      <c r="W114" s="20">
        <f t="shared" si="55"/>
        <v>9724.2940330838901</v>
      </c>
      <c r="X114" s="21"/>
      <c r="Y114" s="41">
        <f t="shared" ref="Y114" si="417">+B114/B113-1</f>
        <v>2.897819462582607E-2</v>
      </c>
      <c r="Z114" s="24">
        <f t="shared" ref="Z114" si="418">+C114/C113-1</f>
        <v>4.5226643887764206E-2</v>
      </c>
      <c r="AA114" s="24">
        <f t="shared" ref="AA114" si="419">+D114/D113-1</f>
        <v>1.6320395839429569E-2</v>
      </c>
      <c r="AB114" s="24">
        <f t="shared" ref="AB114" si="420">+E114/E113-1</f>
        <v>4.0742125552790664E-3</v>
      </c>
      <c r="AC114" s="24">
        <f t="shared" ref="AC114" si="421">+F114/F113-1</f>
        <v>3.3091658247657474E-2</v>
      </c>
      <c r="AD114" s="24">
        <f t="shared" ref="AD114" si="422">+G114/G113-1</f>
        <v>2.1587751965478574E-2</v>
      </c>
      <c r="AE114" s="24">
        <f t="shared" ref="AE114" si="423">+H114/H113-1</f>
        <v>2.4790026357942585E-2</v>
      </c>
      <c r="AF114" s="24">
        <f t="shared" ref="AF114" si="424">+I114/I113-1</f>
        <v>1.958699169257061E-2</v>
      </c>
      <c r="AG114" s="24">
        <f t="shared" ref="AG114" si="425">+J114/J113-1</f>
        <v>3.4022163634573444E-2</v>
      </c>
      <c r="AH114" s="24">
        <f t="shared" ref="AH114" si="426">+K114/K113-1</f>
        <v>2.4723660432164341E-3</v>
      </c>
      <c r="AI114" s="24">
        <f t="shared" ref="AI114" si="427">+L114/L113-1</f>
        <v>6.0792147578176969E-3</v>
      </c>
      <c r="AJ114" s="24">
        <f t="shared" ref="AJ114" si="428">+M114/M113-1</f>
        <v>3.8002758264712666E-2</v>
      </c>
      <c r="AK114" s="24">
        <f t="shared" ref="AK114" si="429">+N114/N113-1</f>
        <v>2.618426658077122E-2</v>
      </c>
      <c r="AL114" s="24">
        <f t="shared" ref="AL114" si="430">+O114/O113-1</f>
        <v>6.3370619287923535E-2</v>
      </c>
      <c r="AM114" s="24">
        <f t="shared" ref="AM114" si="431">+P114/P113-1</f>
        <v>2.5595476859014754E-2</v>
      </c>
      <c r="AN114" s="24">
        <f t="shared" ref="AN114" si="432">+Q114/Q113-1</f>
        <v>2.3063591521130578E-2</v>
      </c>
      <c r="AO114" s="24">
        <f t="shared" ref="AO114" si="433">+R114/R113-1</f>
        <v>2.8976799322523394E-2</v>
      </c>
      <c r="AP114" s="24">
        <f t="shared" ref="AP114" si="434">+S114/S113-1</f>
        <v>3.0886206055905197E-2</v>
      </c>
      <c r="AQ114" s="24">
        <f t="shared" ref="AQ114" si="435">+T114/T113-1</f>
        <v>1.8957457422953405E-2</v>
      </c>
      <c r="AR114" s="24">
        <f t="shared" ref="AR114" si="436">+U114/U113-1</f>
        <v>1.0839866936393383E-2</v>
      </c>
      <c r="AS114" s="24" t="e">
        <f t="shared" ref="AS114" si="437">+V114/V113-1</f>
        <v>#DIV/0!</v>
      </c>
      <c r="AT114" s="24">
        <f t="shared" ref="AT114" si="438">+W114/W113-1</f>
        <v>1.6788380247841017E-2</v>
      </c>
      <c r="AU114" s="21"/>
      <c r="AV114" s="24">
        <f t="shared" ref="AV114" si="439">+B114/B102-1</f>
        <v>0.32190701339637506</v>
      </c>
      <c r="AW114" s="24">
        <f t="shared" ref="AW114" si="440">+C114/C102-1</f>
        <v>0.34976379463322194</v>
      </c>
      <c r="AX114" s="24">
        <f t="shared" ref="AX114" si="441">+D114/D102-1</f>
        <v>0.24300889850498586</v>
      </c>
      <c r="AY114" s="24">
        <f t="shared" ref="AY114" si="442">+E114/E102-1</f>
        <v>0.14314862385321092</v>
      </c>
      <c r="AZ114" s="24">
        <f t="shared" ref="AZ114" si="443">+F114/F102-1</f>
        <v>0.43486215814670115</v>
      </c>
      <c r="BA114" s="24">
        <f t="shared" ref="BA114" si="444">+G114/G102-1</f>
        <v>0.18642648250106419</v>
      </c>
      <c r="BB114" s="24">
        <f t="shared" ref="BB114" si="445">+H114/H102-1</f>
        <v>0.28642253760878367</v>
      </c>
      <c r="BC114" s="24">
        <f t="shared" ref="BC114" si="446">+I114/I102-1</f>
        <v>0.31536549330456598</v>
      </c>
      <c r="BD114" s="24">
        <f t="shared" ref="BD114" si="447">+J114/J102-1</f>
        <v>0.34605032682530856</v>
      </c>
      <c r="BE114" s="24">
        <f t="shared" ref="BE114" si="448">+K114/K102-1</f>
        <v>0.32902182700080851</v>
      </c>
      <c r="BF114" s="24">
        <f t="shared" ref="BF114" si="449">+L114/L102-1</f>
        <v>0.58779799552398559</v>
      </c>
      <c r="BG114" s="24">
        <f t="shared" ref="BG114" si="450">+M114/M102-1</f>
        <v>0.42651459732659425</v>
      </c>
      <c r="BH114" s="24">
        <f t="shared" ref="BH114" si="451">+N114/N102-1</f>
        <v>0.30845665681845302</v>
      </c>
      <c r="BI114" s="24">
        <f t="shared" ref="BI114" si="452">+O114/O102-1</f>
        <v>0.21871002132196171</v>
      </c>
      <c r="BJ114" s="24">
        <f t="shared" ref="BJ114" si="453">+P114/P102-1</f>
        <v>0.33438540682936524</v>
      </c>
      <c r="BK114" s="24">
        <f t="shared" ref="BK114" si="454">+Q114/Q102-1</f>
        <v>0.33844048513470004</v>
      </c>
      <c r="BL114" s="24">
        <f t="shared" ref="BL114" si="455">+R114/R102-1</f>
        <v>0.32190172925248151</v>
      </c>
      <c r="BM114" s="24">
        <f t="shared" ref="BM114" si="456">+S114/S102-1</f>
        <v>0.30963099402358552</v>
      </c>
      <c r="BN114" s="24">
        <f t="shared" ref="BN114" si="457">+T114/T102-1</f>
        <v>0.27961198366887063</v>
      </c>
      <c r="BO114" s="24">
        <f t="shared" ref="BO114" si="458">+U114/U102-1</f>
        <v>0.22442447956725853</v>
      </c>
      <c r="BP114" s="24" t="e">
        <f t="shared" ref="BP114" si="459">+V114/V102-1</f>
        <v>#DIV/0!</v>
      </c>
      <c r="BQ114" s="24">
        <f t="shared" ref="BQ114" si="460">+W114/W102-1</f>
        <v>0.27148765378564543</v>
      </c>
      <c r="BR114" s="21"/>
      <c r="BS114" s="35">
        <f t="shared" ref="BS114" si="461">+A114</f>
        <v>46023</v>
      </c>
      <c r="BT114" s="24">
        <f t="shared" ref="BT114" si="462">(C114-C113)/$B113*C$3</f>
        <v>1.3806853258933828E-2</v>
      </c>
      <c r="BU114" s="24">
        <f t="shared" ref="BU114" si="463">(D114-D113)/$B113*D$3</f>
        <v>4.6129645019589151E-4</v>
      </c>
      <c r="BV114" s="24">
        <f t="shared" ref="BV114" si="464">(E114-E113)/$B113*E$3</f>
        <v>3.2607938580869278E-4</v>
      </c>
      <c r="BW114" s="24">
        <f t="shared" ref="BW114" si="465">(F114-F113)/$B113*F$3</f>
        <v>2.8658108749851472E-3</v>
      </c>
      <c r="BX114" s="24">
        <f t="shared" ref="BX114" si="466">(G114-G113)/$B113*G$3</f>
        <v>1.1453599271835076E-3</v>
      </c>
      <c r="BY114" s="24">
        <f t="shared" ref="BY114" si="467">(H114-H113)/$B113*H$3</f>
        <v>2.3613914282322214E-3</v>
      </c>
      <c r="BZ114" s="24">
        <f t="shared" ref="BZ114" si="468">(I114-I113)/$B113*I$3</f>
        <v>2.2194734655111006E-3</v>
      </c>
      <c r="CA114" s="24">
        <f t="shared" ref="CA114" si="469">(J114-J113)/$B113*J$3</f>
        <v>8.7999129368000317E-4</v>
      </c>
      <c r="CB114" s="24">
        <f t="shared" ref="CB114" si="470">(K114-K113)/$B113*K$3</f>
        <v>1.6304266096797915E-4</v>
      </c>
      <c r="CC114" s="24">
        <f t="shared" ref="CC114" si="471">(L114-L113)/$B113*L$3</f>
        <v>7.8528038307806828E-5</v>
      </c>
      <c r="CD114" s="24">
        <f t="shared" ref="CD114" si="472">(M114-M113)/$B113*M$3</f>
        <v>3.7760892793541403E-3</v>
      </c>
      <c r="CE114" s="24">
        <f t="shared" ref="CE114" si="473">(N114-N113)/$B113*N$3</f>
        <v>8.9255609640270675E-4</v>
      </c>
      <c r="CF114" s="24">
        <f t="shared" ref="CF114" si="474">+SUM(BT114:CE114)</f>
        <v>2.8976472159563029E-2</v>
      </c>
    </row>
    <row r="115" spans="1:84" x14ac:dyDescent="0.25">
      <c r="A115" s="31">
        <f>+[1]PAM!A116</f>
        <v>46054</v>
      </c>
      <c r="B115" s="17">
        <f>+[1]PAM!B116</f>
        <v>10714.2</v>
      </c>
      <c r="C115" s="17">
        <f>+[1]PAM!C116</f>
        <v>11640.9</v>
      </c>
      <c r="D115" s="17">
        <f>+[1]PAM!D116</f>
        <v>7700.5</v>
      </c>
      <c r="E115" s="17">
        <f>+[1]PAM!E116</f>
        <v>7789.7</v>
      </c>
      <c r="F115" s="17">
        <f>+[1]PAM!F116</f>
        <v>11121.5</v>
      </c>
      <c r="G115" s="17">
        <f>+[1]PAM!G116</f>
        <v>8815.1</v>
      </c>
      <c r="H115" s="17">
        <f>+[1]PAM!H116</f>
        <v>12407.5</v>
      </c>
      <c r="I115" s="17">
        <f>+[1]PAM!I116</f>
        <v>11433.2</v>
      </c>
      <c r="J115" s="17">
        <f>+[1]PAM!J116</f>
        <v>9608</v>
      </c>
      <c r="K115" s="17">
        <f>+[1]PAM!K116</f>
        <v>9433</v>
      </c>
      <c r="L115" s="17">
        <f>+[1]PAM!L116</f>
        <v>8183.7</v>
      </c>
      <c r="M115" s="17">
        <f>+[1]PAM!M116</f>
        <v>13323.1</v>
      </c>
      <c r="N115" s="17">
        <f>+[1]PAM!N116</f>
        <v>10204.299999999999</v>
      </c>
      <c r="O115" s="18">
        <f>+[1]PAM!R116</f>
        <v>9067.4</v>
      </c>
      <c r="P115" s="19">
        <f>+[1]PAM!S116</f>
        <v>11099.4</v>
      </c>
      <c r="Q115" s="20">
        <f>+[1]PAM!T116</f>
        <v>10365.5</v>
      </c>
      <c r="R115" s="18">
        <f t="shared" ref="R115" si="475">+SUMPRODUCT($C$3:$N$3,C115:N115)</f>
        <v>10714.09218</v>
      </c>
      <c r="S115" s="19">
        <f t="shared" si="52"/>
        <v>10456.382545028555</v>
      </c>
      <c r="T115" s="19">
        <f t="shared" si="53"/>
        <v>9801.6930524553572</v>
      </c>
      <c r="U115" s="19">
        <f t="shared" si="54"/>
        <v>8773.4523792357613</v>
      </c>
      <c r="V115" s="19"/>
      <c r="W115" s="20">
        <f t="shared" si="55"/>
        <v>9930.9771169751875</v>
      </c>
      <c r="X115" s="21"/>
      <c r="Y115" s="41">
        <f t="shared" ref="Y115" si="476">+B115/B114-1</f>
        <v>3.0162011441757786E-2</v>
      </c>
      <c r="Z115" s="24">
        <f t="shared" ref="Z115" si="477">+C115/C114-1</f>
        <v>3.4075666456432785E-2</v>
      </c>
      <c r="AA115" s="24">
        <f t="shared" ref="AA115" si="478">+D115/D114-1</f>
        <v>7.8001282571424913E-3</v>
      </c>
      <c r="AB115" s="24">
        <f t="shared" ref="AB115" si="479">+E115/E114-1</f>
        <v>2.5681523427967257E-4</v>
      </c>
      <c r="AC115" s="24">
        <f t="shared" ref="AC115" si="480">+F115/F114-1</f>
        <v>6.6268467829305067E-2</v>
      </c>
      <c r="AD115" s="24">
        <f t="shared" ref="AD115" si="481">+G115/G114-1</f>
        <v>2.0136325236370434E-2</v>
      </c>
      <c r="AE115" s="24">
        <f t="shared" ref="AE115" si="482">+H115/H114-1</f>
        <v>2.6125574779185534E-2</v>
      </c>
      <c r="AF115" s="24">
        <f t="shared" ref="AF115" si="483">+I115/I114-1</f>
        <v>1.9210711643206757E-2</v>
      </c>
      <c r="AG115" s="24">
        <f t="shared" ref="AG115" si="484">+J115/J114-1</f>
        <v>1.6493689233080477E-2</v>
      </c>
      <c r="AH115" s="24">
        <f t="shared" ref="AH115" si="485">+K115/K114-1</f>
        <v>4.3242645432426396E-2</v>
      </c>
      <c r="AI115" s="24">
        <f t="shared" ref="AI115" si="486">+L115/L114-1</f>
        <v>3.0396254397038192E-3</v>
      </c>
      <c r="AJ115" s="24">
        <f t="shared" ref="AJ115" si="487">+M115/M114-1</f>
        <v>3.5181775094597745E-2</v>
      </c>
      <c r="AK115" s="24">
        <f t="shared" ref="AK115" si="488">+N115/N114-1</f>
        <v>3.3231741274389659E-2</v>
      </c>
      <c r="AL115" s="24">
        <f t="shared" ref="AL115" si="489">+O115/O114-1</f>
        <v>-8.5071950312733957E-3</v>
      </c>
      <c r="AM115" s="24">
        <f t="shared" ref="AM115" si="490">+P115/P114-1</f>
        <v>3.3598420650736482E-2</v>
      </c>
      <c r="AN115" s="24">
        <f t="shared" ref="AN115" si="491">+Q115/Q114-1</f>
        <v>3.9022874441169808E-2</v>
      </c>
      <c r="AO115" s="24">
        <f t="shared" ref="AO115" si="492">+R115/R114-1</f>
        <v>3.0164672617603916E-2</v>
      </c>
      <c r="AP115" s="24">
        <f t="shared" ref="AP115" si="493">+S115/S114-1</f>
        <v>2.8923560761723088E-2</v>
      </c>
      <c r="AQ115" s="24">
        <f t="shared" ref="AQ115" si="494">+T115/T114-1</f>
        <v>2.5862152973029851E-2</v>
      </c>
      <c r="AR115" s="24">
        <f t="shared" ref="AR115" si="495">+U115/U114-1</f>
        <v>2.1783152549615714E-2</v>
      </c>
      <c r="AS115" s="24" t="e">
        <f t="shared" ref="AS115" si="496">+V115/V114-1</f>
        <v>#DIV/0!</v>
      </c>
      <c r="AT115" s="24">
        <f t="shared" ref="AT115" si="497">+W115/W114-1</f>
        <v>2.1254302182566853E-2</v>
      </c>
      <c r="AU115" s="21"/>
      <c r="AV115" s="24">
        <f t="shared" ref="AV115" si="498">+B115/B103-1</f>
        <v>0.32849756351597681</v>
      </c>
      <c r="AW115" s="24">
        <f t="shared" ref="AW115" si="499">+C115/C103-1</f>
        <v>0.35389213896093308</v>
      </c>
      <c r="AX115" s="24">
        <f t="shared" ref="AX115" si="500">+D115/D103-1</f>
        <v>0.23068194531012765</v>
      </c>
      <c r="AY115" s="24">
        <f t="shared" ref="AY115" si="501">+E115/E103-1</f>
        <v>0.13789678192149823</v>
      </c>
      <c r="AZ115" s="24">
        <f t="shared" ref="AZ115" si="502">+F115/F103-1</f>
        <v>0.46841743906625477</v>
      </c>
      <c r="BA115" s="24">
        <f t="shared" ref="BA115" si="503">+G115/G103-1</f>
        <v>0.20314739241404722</v>
      </c>
      <c r="BB115" s="24">
        <f t="shared" ref="BB115" si="504">+H115/H103-1</f>
        <v>0.29092838637853369</v>
      </c>
      <c r="BC115" s="24">
        <f t="shared" ref="BC115" si="505">+I115/I103-1</f>
        <v>0.31538558888160262</v>
      </c>
      <c r="BD115" s="24">
        <f t="shared" ref="BD115" si="506">+J115/J103-1</f>
        <v>0.34257447878821767</v>
      </c>
      <c r="BE115" s="24">
        <f t="shared" ref="BE115" si="507">+K115/K103-1</f>
        <v>0.32982772718301523</v>
      </c>
      <c r="BF115" s="24">
        <f t="shared" ref="BF115" si="508">+L115/L103-1</f>
        <v>0.56440204924300352</v>
      </c>
      <c r="BG115" s="24">
        <f t="shared" ref="BG115" si="509">+M115/M103-1</f>
        <v>0.4412076500367792</v>
      </c>
      <c r="BH115" s="24">
        <f t="shared" ref="BH115" si="510">+N115/N103-1</f>
        <v>0.31634416924664599</v>
      </c>
      <c r="BI115" s="24">
        <f t="shared" ref="BI115" si="511">+O115/O103-1</f>
        <v>0.21473641905017082</v>
      </c>
      <c r="BJ115" s="24">
        <f t="shared" ref="BJ115" si="512">+P115/P103-1</f>
        <v>0.33793801757494668</v>
      </c>
      <c r="BK115" s="24">
        <f t="shared" ref="BK115" si="513">+Q115/Q103-1</f>
        <v>0.36114138641944504</v>
      </c>
      <c r="BL115" s="24">
        <f t="shared" ref="BL115" si="514">+R115/R103-1</f>
        <v>0.32849775305956097</v>
      </c>
      <c r="BM115" s="24">
        <f t="shared" ref="BM115" si="515">+S115/S103-1</f>
        <v>0.31499938583818321</v>
      </c>
      <c r="BN115" s="24">
        <f t="shared" ref="BN115" si="516">+T115/T103-1</f>
        <v>0.28723923770177717</v>
      </c>
      <c r="BO115" s="24">
        <f t="shared" ref="BO115" si="517">+U115/U103-1</f>
        <v>0.22901861319404149</v>
      </c>
      <c r="BP115" s="24" t="e">
        <f t="shared" ref="BP115" si="518">+V115/V103-1</f>
        <v>#DIV/0!</v>
      </c>
      <c r="BQ115" s="24">
        <f t="shared" ref="BQ115" si="519">+W115/W103-1</f>
        <v>0.27403613161742313</v>
      </c>
      <c r="BR115" s="21"/>
      <c r="BS115" s="35">
        <f t="shared" ref="BS115" si="520">+A115</f>
        <v>46054</v>
      </c>
      <c r="BT115" s="24">
        <f t="shared" ref="BT115" si="521">(C115-C114)/$B114*C$3</f>
        <v>1.0566934282005683E-2</v>
      </c>
      <c r="BU115" s="24">
        <f t="shared" ref="BU115" si="522">(D115-D114)/$B114*D$3</f>
        <v>2.177587615980014E-4</v>
      </c>
      <c r="BV115" s="24">
        <f t="shared" ref="BV115" si="523">(E115-E114)/$B114*E$3</f>
        <v>2.0056728041921064E-5</v>
      </c>
      <c r="BW115" s="24">
        <f t="shared" ref="BW115" si="524">(F115-F114)/$B114*F$3</f>
        <v>5.7619383683476817E-3</v>
      </c>
      <c r="BX115" s="24">
        <f t="shared" ref="BX115" si="525">(G115-G114)/$B114*G$3</f>
        <v>1.0606797750108167E-3</v>
      </c>
      <c r="BY115" s="24">
        <f t="shared" ref="BY115" si="526">(H115-H114)/$B114*H$3</f>
        <v>2.478480842267196E-3</v>
      </c>
      <c r="BZ115" s="24">
        <f t="shared" ref="BZ115" si="527">(I115-I114)/$B114*I$3</f>
        <v>2.156968414980049E-3</v>
      </c>
      <c r="CA115" s="24">
        <f t="shared" ref="CA115" si="528">(J115-J114)/$B114*J$3</f>
        <v>4.2870438921205611E-4</v>
      </c>
      <c r="CB115" s="24">
        <f t="shared" ref="CB115" si="529">(K115-K114)/$B114*K$3</f>
        <v>2.7782222008557278E-3</v>
      </c>
      <c r="CC115" s="24">
        <f t="shared" ref="CC115" si="530">(L115-L114)/$B114*L$3</f>
        <v>3.8390461997019651E-5</v>
      </c>
      <c r="CD115" s="24">
        <f t="shared" ref="CD115" si="531">(M115-M114)/$B114*M$3</f>
        <v>3.5264458439498185E-3</v>
      </c>
      <c r="CE115" s="24">
        <f t="shared" ref="CE115" si="532">(N115-N114)/$B114*N$3</f>
        <v>1.1297110715830932E-3</v>
      </c>
      <c r="CF115" s="24">
        <f t="shared" ref="CF115" si="533">+SUM(BT115:CE115)</f>
        <v>3.0164291139849066E-2</v>
      </c>
    </row>
    <row r="116" spans="1:84" x14ac:dyDescent="0.25">
      <c r="A116" s="31">
        <f>+[1]PAM!A117</f>
        <v>46082</v>
      </c>
      <c r="B116" s="17">
        <f>+[1]PAM!B117</f>
        <v>11065.5</v>
      </c>
      <c r="C116" s="17">
        <f>+[1]PAM!C117</f>
        <v>12052</v>
      </c>
      <c r="D116" s="17">
        <f>+[1]PAM!D117</f>
        <v>7867.6</v>
      </c>
      <c r="E116" s="17">
        <f>+[1]PAM!E117</f>
        <v>7978.4</v>
      </c>
      <c r="F116" s="17">
        <f>+[1]PAM!F117</f>
        <v>11477.4</v>
      </c>
      <c r="G116" s="17">
        <f>+[1]PAM!G117</f>
        <v>8946.2999999999993</v>
      </c>
      <c r="H116" s="17">
        <f>+[1]PAM!H117</f>
        <v>12708.8</v>
      </c>
      <c r="I116" s="17">
        <f>+[1]PAM!I117</f>
        <v>11844.6</v>
      </c>
      <c r="J116" s="17">
        <f>+[1]PAM!J117</f>
        <v>9885.7999999999993</v>
      </c>
      <c r="K116" s="17">
        <f>+[1]PAM!K117</f>
        <v>9847.9</v>
      </c>
      <c r="L116" s="17">
        <f>+[1]PAM!L117</f>
        <v>9171.2999999999993</v>
      </c>
      <c r="M116" s="17">
        <f>+[1]PAM!M117</f>
        <v>13823.5</v>
      </c>
      <c r="N116" s="17">
        <f>+[1]PAM!N117</f>
        <v>10365</v>
      </c>
      <c r="O116" s="18">
        <f>+[1]PAM!R117</f>
        <v>9134.2000000000007</v>
      </c>
      <c r="P116" s="19">
        <f>+[1]PAM!S117</f>
        <v>11471.7</v>
      </c>
      <c r="Q116" s="20">
        <f>+[1]PAM!T117</f>
        <v>10818.1</v>
      </c>
      <c r="R116" s="18">
        <f t="shared" ref="R116" si="534">+SUMPRODUCT($C$3:$N$3,C116:N116)</f>
        <v>11065.28298</v>
      </c>
      <c r="S116" s="19">
        <f t="shared" si="52"/>
        <v>10791.828452189193</v>
      </c>
      <c r="T116" s="19">
        <f t="shared" si="53"/>
        <v>10094.511300223214</v>
      </c>
      <c r="U116" s="19">
        <f t="shared" si="54"/>
        <v>9005.6573540014415</v>
      </c>
      <c r="V116" s="19"/>
      <c r="W116" s="20">
        <f t="shared" si="55"/>
        <v>10237.538597873177</v>
      </c>
      <c r="X116" s="21"/>
      <c r="Y116" s="41">
        <f t="shared" ref="Y116" si="535">+B116/B115-1</f>
        <v>3.2788262306098437E-2</v>
      </c>
      <c r="Z116" s="24">
        <f t="shared" ref="Z116" si="536">+C116/C115-1</f>
        <v>3.5315138863833528E-2</v>
      </c>
      <c r="AA116" s="24">
        <f t="shared" ref="AA116" si="537">+D116/D115-1</f>
        <v>2.1699889617557311E-2</v>
      </c>
      <c r="AB116" s="24">
        <f t="shared" ref="AB116" si="538">+E116/E115-1</f>
        <v>2.4224296185989092E-2</v>
      </c>
      <c r="AC116" s="24">
        <f t="shared" ref="AC116" si="539">+F116/F115-1</f>
        <v>3.200107899114335E-2</v>
      </c>
      <c r="AD116" s="24">
        <f t="shared" ref="AD116" si="540">+G116/G115-1</f>
        <v>1.4883552086760066E-2</v>
      </c>
      <c r="AE116" s="24">
        <f t="shared" ref="AE116" si="541">+H116/H115-1</f>
        <v>2.4283699375377665E-2</v>
      </c>
      <c r="AF116" s="24">
        <f t="shared" ref="AF116" si="542">+I116/I115-1</f>
        <v>3.5982926914599478E-2</v>
      </c>
      <c r="AG116" s="24">
        <f t="shared" ref="AG116" si="543">+J116/J115-1</f>
        <v>2.8913405495420319E-2</v>
      </c>
      <c r="AH116" s="24">
        <f t="shared" ref="AH116" si="544">+K116/K115-1</f>
        <v>4.3983886356408375E-2</v>
      </c>
      <c r="AI116" s="24">
        <f t="shared" ref="AI116" si="545">+L116/L115-1</f>
        <v>0.12067891051724766</v>
      </c>
      <c r="AJ116" s="24">
        <f t="shared" ref="AJ116" si="546">+M116/M115-1</f>
        <v>3.7558826399261447E-2</v>
      </c>
      <c r="AK116" s="24">
        <f t="shared" ref="AK116" si="547">+N116/N115-1</f>
        <v>1.5748262987172135E-2</v>
      </c>
      <c r="AL116" s="24">
        <f t="shared" ref="AL116" si="548">+O116/O115-1</f>
        <v>7.3670511943888517E-3</v>
      </c>
      <c r="AM116" s="24">
        <f t="shared" ref="AM116" si="549">+P116/P115-1</f>
        <v>3.3542353640737543E-2</v>
      </c>
      <c r="AN116" s="24">
        <f t="shared" ref="AN116" si="550">+Q116/Q115-1</f>
        <v>4.3664077950894775E-2</v>
      </c>
      <c r="AO116" s="24">
        <f t="shared" ref="AO116" si="551">+R116/R115-1</f>
        <v>3.2778400082796422E-2</v>
      </c>
      <c r="AP116" s="24">
        <f t="shared" ref="AP116" si="552">+S116/S115-1</f>
        <v>3.2080493011431122E-2</v>
      </c>
      <c r="AQ116" s="24">
        <f t="shared" ref="AQ116" si="553">+T116/T115-1</f>
        <v>2.9874251948188046E-2</v>
      </c>
      <c r="AR116" s="24">
        <f t="shared" ref="AR116" si="554">+U116/U115-1</f>
        <v>2.6466773252823872E-2</v>
      </c>
      <c r="AS116" s="24" t="e">
        <f t="shared" ref="AS116" si="555">+V116/V115-1</f>
        <v>#DIV/0!</v>
      </c>
      <c r="AT116" s="24">
        <f t="shared" ref="AT116" si="556">+W116/W115-1</f>
        <v>3.086921632051487E-2</v>
      </c>
      <c r="AU116" s="21"/>
      <c r="AV116" s="24">
        <f t="shared" ref="AV116" si="557">+B116/B104-1</f>
        <v>0.32424217039049319</v>
      </c>
      <c r="AW116" s="24">
        <f t="shared" ref="AW116" si="558">+C116/C104-1</f>
        <v>0.32477411128454281</v>
      </c>
      <c r="AX116" s="24">
        <f t="shared" ref="AX116" si="559">+D116/D104-1</f>
        <v>0.24874611135800917</v>
      </c>
      <c r="AY116" s="24">
        <f t="shared" ref="AY116" si="560">+E116/E104-1</f>
        <v>0.11997978578547652</v>
      </c>
      <c r="AZ116" s="24">
        <f t="shared" ref="AZ116" si="561">+F116/F104-1</f>
        <v>0.47733299008881458</v>
      </c>
      <c r="BA116" s="24">
        <f t="shared" ref="BA116" si="562">+G116/G104-1</f>
        <v>0.20039448261056236</v>
      </c>
      <c r="BB116" s="24">
        <f t="shared" ref="BB116" si="563">+H116/H104-1</f>
        <v>0.30222454479317173</v>
      </c>
      <c r="BC116" s="24">
        <f t="shared" ref="BC116" si="564">+I116/I104-1</f>
        <v>0.33565629228687421</v>
      </c>
      <c r="BD116" s="24">
        <f t="shared" ref="BD116" si="565">+J116/J104-1</f>
        <v>0.35286631177042116</v>
      </c>
      <c r="BE116" s="24">
        <f t="shared" ref="BE116" si="566">+K116/K104-1</f>
        <v>0.38613011288460974</v>
      </c>
      <c r="BF116" s="24">
        <f t="shared" ref="BF116" si="567">+L116/L104-1</f>
        <v>0.38491158660888192</v>
      </c>
      <c r="BG116" s="24">
        <f t="shared" ref="BG116" si="568">+M116/M104-1</f>
        <v>0.4405181217565286</v>
      </c>
      <c r="BH116" s="24">
        <f t="shared" ref="BH116" si="569">+N116/N104-1</f>
        <v>0.30795245185876885</v>
      </c>
      <c r="BI116" s="24">
        <f t="shared" ref="BI116" si="570">+O116/O104-1</f>
        <v>0.1393965097858223</v>
      </c>
      <c r="BJ116" s="24">
        <f t="shared" ref="BJ116" si="571">+P116/P104-1</f>
        <v>0.34015186915887852</v>
      </c>
      <c r="BK116" s="24">
        <f t="shared" ref="BK116" si="572">+Q116/Q104-1</f>
        <v>0.37961333435355948</v>
      </c>
      <c r="BL116" s="24">
        <f t="shared" ref="BL116" si="573">+R116/R104-1</f>
        <v>0.32422406876021759</v>
      </c>
      <c r="BM116" s="24">
        <f t="shared" ref="BM116" si="574">+S116/S104-1</f>
        <v>0.30499018517977916</v>
      </c>
      <c r="BN116" s="24">
        <f t="shared" ref="BN116" si="575">+T116/T104-1</f>
        <v>0.29139075589795516</v>
      </c>
      <c r="BO116" s="24">
        <f t="shared" ref="BO116" si="576">+U116/U104-1</f>
        <v>0.23412702460856849</v>
      </c>
      <c r="BP116" s="24" t="e">
        <f t="shared" ref="BP116" si="577">+V116/V104-1</f>
        <v>#DIV/0!</v>
      </c>
      <c r="BQ116" s="24">
        <f t="shared" ref="BQ116" si="578">+W116/W104-1</f>
        <v>0.2806489213090182</v>
      </c>
      <c r="BR116" s="21"/>
      <c r="BS116" s="35">
        <f t="shared" ref="BS116" si="579">+A116</f>
        <v>46082</v>
      </c>
      <c r="BT116" s="24">
        <f t="shared" ref="BT116" si="580">(C116-C115)/$B115*C$3</f>
        <v>1.0992901943215555E-2</v>
      </c>
      <c r="BU116" s="24">
        <f t="shared" ref="BU116" si="581">(D116-D115)/$B115*D$3</f>
        <v>5.9265274122193099E-4</v>
      </c>
      <c r="BV116" s="24">
        <f t="shared" ref="BV116" si="582">(E116-E115)/$B115*E$3</f>
        <v>1.8369462955703628E-3</v>
      </c>
      <c r="BW116" s="24">
        <f t="shared" ref="BW116" si="583">(F116-F115)/$B115*F$3</f>
        <v>2.8799658397267148E-3</v>
      </c>
      <c r="BX116" s="24">
        <f t="shared" ref="BX116" si="584">(G116-G115)/$B115*G$3</f>
        <v>7.7636034421608058E-4</v>
      </c>
      <c r="BY116" s="24">
        <f t="shared" ref="BY116" si="585">(H116-H115)/$B115*H$3</f>
        <v>2.2947191577532564E-3</v>
      </c>
      <c r="BZ116" s="24">
        <f t="shared" ref="BZ116" si="586">(I116-I115)/$B115*I$3</f>
        <v>3.9971943775550167E-3</v>
      </c>
      <c r="CA116" s="24">
        <f t="shared" ref="CA116" si="587">(J116-J115)/$B115*J$3</f>
        <v>7.4154673237385703E-4</v>
      </c>
      <c r="CB116" s="24">
        <f t="shared" ref="CB116" si="588">(K116-K115)/$B115*K$3</f>
        <v>2.8617264938119477E-3</v>
      </c>
      <c r="CC116" s="24">
        <f t="shared" ref="CC116" si="589">(L116-L115)/$B115*L$3</f>
        <v>1.4840454723637781E-3</v>
      </c>
      <c r="CD116" s="24">
        <f t="shared" ref="CD116" si="590">(M116-M115)/$B115*M$3</f>
        <v>3.7830542644341123E-3</v>
      </c>
      <c r="CE116" s="24">
        <f t="shared" ref="CE116" si="591">(N116-N115)/$B115*N$3</f>
        <v>5.3695656231916758E-4</v>
      </c>
      <c r="CF116" s="24">
        <f t="shared" ref="CF116" si="592">+SUM(BT116:CE116)</f>
        <v>3.2778070224561785E-2</v>
      </c>
    </row>
    <row r="117" spans="1:84" x14ac:dyDescent="0.25">
      <c r="A117" s="31">
        <f>+[1]PAM!A118</f>
        <v>46113</v>
      </c>
      <c r="B117" s="17">
        <f>+[1]PAM!B118</f>
        <v>11330.3</v>
      </c>
      <c r="C117" s="17">
        <f>+[1]PAM!C118</f>
        <v>12274.6</v>
      </c>
      <c r="D117" s="17">
        <f>+[1]PAM!D118</f>
        <v>7987.4</v>
      </c>
      <c r="E117" s="17">
        <f>+[1]PAM!E118</f>
        <v>8142.4</v>
      </c>
      <c r="F117" s="17">
        <f>+[1]PAM!F118</f>
        <v>11756.3</v>
      </c>
      <c r="G117" s="17">
        <f>+[1]PAM!G118</f>
        <v>9207.7999999999993</v>
      </c>
      <c r="H117" s="17">
        <f>+[1]PAM!H118</f>
        <v>13022.3</v>
      </c>
      <c r="I117" s="17">
        <f>+[1]PAM!I118</f>
        <v>12405.4</v>
      </c>
      <c r="J117" s="17">
        <f>+[1]PAM!J118</f>
        <v>10295.5</v>
      </c>
      <c r="K117" s="17">
        <f>+[1]PAM!K118</f>
        <v>9861.7000000000007</v>
      </c>
      <c r="L117" s="17">
        <f>+[1]PAM!L118</f>
        <v>9529</v>
      </c>
      <c r="M117" s="17">
        <f>+[1]PAM!M118</f>
        <v>14180.9</v>
      </c>
      <c r="N117" s="17">
        <f>+[1]PAM!N118</f>
        <v>10566.5</v>
      </c>
      <c r="O117" s="18">
        <f>+[1]PAM!R118</f>
        <v>9090.2000000000007</v>
      </c>
      <c r="P117" s="19">
        <f>+[1]PAM!S118</f>
        <v>11735.7</v>
      </c>
      <c r="Q117" s="20">
        <f>+[1]PAM!T118</f>
        <v>11277.6</v>
      </c>
      <c r="R117" s="18">
        <f t="shared" ref="R117" si="593">+SUMPRODUCT($C$3:$N$3,C117:N117)</f>
        <v>11330.095400000002</v>
      </c>
      <c r="S117" s="19">
        <f t="shared" si="52"/>
        <v>10995.657006882417</v>
      </c>
      <c r="T117" s="19">
        <f t="shared" si="53"/>
        <v>10292.243498883929</v>
      </c>
      <c r="U117" s="19">
        <f t="shared" si="54"/>
        <v>9156.767015140591</v>
      </c>
      <c r="V117" s="19"/>
      <c r="W117" s="20">
        <f t="shared" si="55"/>
        <v>10519.844801102796</v>
      </c>
      <c r="X117" s="21"/>
      <c r="Y117" s="41">
        <f t="shared" ref="Y117" si="594">+B117/B116-1</f>
        <v>2.3930233608964624E-2</v>
      </c>
      <c r="Z117" s="24">
        <f t="shared" ref="Z117" si="595">+C117/C116-1</f>
        <v>1.8469963491536623E-2</v>
      </c>
      <c r="AA117" s="24">
        <f t="shared" ref="AA117" si="596">+D117/D116-1</f>
        <v>1.5227006965275125E-2</v>
      </c>
      <c r="AB117" s="24">
        <f t="shared" ref="AB117" si="597">+E117/E116-1</f>
        <v>2.0555499849593817E-2</v>
      </c>
      <c r="AC117" s="24">
        <f t="shared" ref="AC117" si="598">+F117/F116-1</f>
        <v>2.4299928555247652E-2</v>
      </c>
      <c r="AD117" s="24">
        <f t="shared" ref="AD117" si="599">+G117/G116-1</f>
        <v>2.9229960989459292E-2</v>
      </c>
      <c r="AE117" s="24">
        <f t="shared" ref="AE117" si="600">+H117/H116-1</f>
        <v>2.4667946619665093E-2</v>
      </c>
      <c r="AF117" s="24">
        <f t="shared" ref="AF117" si="601">+I117/I116-1</f>
        <v>4.7346470121405471E-2</v>
      </c>
      <c r="AG117" s="24">
        <f t="shared" ref="AG117" si="602">+J117/J116-1</f>
        <v>4.1443282283679661E-2</v>
      </c>
      <c r="AH117" s="24">
        <f t="shared" ref="AH117" si="603">+K117/K116-1</f>
        <v>1.4013139857229628E-3</v>
      </c>
      <c r="AI117" s="24">
        <f t="shared" ref="AI117" si="604">+L117/L116-1</f>
        <v>3.9002104390871706E-2</v>
      </c>
      <c r="AJ117" s="24">
        <f t="shared" ref="AJ117" si="605">+M117/M116-1</f>
        <v>2.585452309473002E-2</v>
      </c>
      <c r="AK117" s="24">
        <f t="shared" ref="AK117" si="606">+N117/N116-1</f>
        <v>1.9440424505547504E-2</v>
      </c>
      <c r="AL117" s="24">
        <f t="shared" ref="AL117" si="607">+O117/O116-1</f>
        <v>-4.8170611547809772E-3</v>
      </c>
      <c r="AM117" s="24">
        <f t="shared" ref="AM117" si="608">+P117/P116-1</f>
        <v>2.3013154109678524E-2</v>
      </c>
      <c r="AN117" s="24">
        <f t="shared" ref="AN117" si="609">+Q117/Q116-1</f>
        <v>4.2475111156302869E-2</v>
      </c>
      <c r="AO117" s="24">
        <f t="shared" ref="AO117" si="610">+R117/R116-1</f>
        <v>2.3931825374790661E-2</v>
      </c>
      <c r="AP117" s="24">
        <f t="shared" ref="AP117" si="611">+S117/S116-1</f>
        <v>1.8887304926708204E-2</v>
      </c>
      <c r="AQ117" s="24">
        <f t="shared" ref="AQ117" si="612">+T117/T116-1</f>
        <v>1.9588090277965486E-2</v>
      </c>
      <c r="AR117" s="24">
        <f t="shared" ref="AR117" si="613">+U117/U116-1</f>
        <v>1.6779414894350531E-2</v>
      </c>
      <c r="AS117" s="24" t="e">
        <f t="shared" ref="AS117" si="614">+V117/V116-1</f>
        <v>#DIV/0!</v>
      </c>
      <c r="AT117" s="24">
        <f t="shared" ref="AT117" si="615">+W117/W116-1</f>
        <v>2.7575593540450027E-2</v>
      </c>
      <c r="AU117" s="21"/>
      <c r="AV117" s="24">
        <f t="shared" ref="AV117" si="616">+B117/B105-1</f>
        <v>0.31882624080454391</v>
      </c>
      <c r="AW117" s="24">
        <f t="shared" ref="AW117" si="617">+C117/C105-1</f>
        <v>0.31067473919125255</v>
      </c>
      <c r="AX117" s="24">
        <f t="shared" ref="AX117" si="618">+D117/D105-1</f>
        <v>0.23533050821244084</v>
      </c>
      <c r="AY117" s="24">
        <f t="shared" ref="AY117" si="619">+E117/E105-1</f>
        <v>0.11171185931569316</v>
      </c>
      <c r="AZ117" s="24">
        <f t="shared" ref="AZ117" si="620">+F117/F105-1</f>
        <v>0.48163131561369665</v>
      </c>
      <c r="BA117" s="24">
        <f t="shared" ref="BA117" si="621">+G117/G105-1</f>
        <v>0.2264475138857438</v>
      </c>
      <c r="BB117" s="24">
        <f t="shared" ref="BB117" si="622">+H117/H105-1</f>
        <v>0.30637119669351853</v>
      </c>
      <c r="BC117" s="24">
        <f t="shared" ref="BC117" si="623">+I117/I105-1</f>
        <v>0.37649656580451163</v>
      </c>
      <c r="BD117" s="24">
        <f t="shared" ref="BD117" si="624">+J117/J105-1</f>
        <v>0.36684677986803504</v>
      </c>
      <c r="BE117" s="24">
        <f t="shared" ref="BE117" si="625">+K117/K105-1</f>
        <v>0.30325095810757241</v>
      </c>
      <c r="BF117" s="24">
        <f t="shared" ref="BF117" si="626">+L117/L105-1</f>
        <v>0.39268071672853755</v>
      </c>
      <c r="BG117" s="24">
        <f t="shared" ref="BG117" si="627">+M117/M105-1</f>
        <v>0.42210032291060795</v>
      </c>
      <c r="BH117" s="24">
        <f t="shared" ref="BH117" si="628">+N117/N105-1</f>
        <v>0.30272096263145554</v>
      </c>
      <c r="BI117" s="24">
        <f t="shared" ref="BI117" si="629">+O117/O105-1</f>
        <v>0.11417260102712445</v>
      </c>
      <c r="BJ117" s="24">
        <f t="shared" ref="BJ117" si="630">+P117/P105-1</f>
        <v>0.32779317757538062</v>
      </c>
      <c r="BK117" s="24">
        <f t="shared" ref="BK117" si="631">+Q117/Q105-1</f>
        <v>0.41328621376743491</v>
      </c>
      <c r="BL117" s="24">
        <f t="shared" ref="BL117" si="632">+R117/R105-1</f>
        <v>0.31881567806097988</v>
      </c>
      <c r="BM117" s="24">
        <f t="shared" ref="BM117" si="633">+S117/S105-1</f>
        <v>0.28886652930640166</v>
      </c>
      <c r="BN117" s="24">
        <f t="shared" ref="BN117" si="634">+T117/T105-1</f>
        <v>0.27321008081218601</v>
      </c>
      <c r="BO117" s="24">
        <f t="shared" ref="BO117" si="635">+U117/U105-1</f>
        <v>0.21565463732494861</v>
      </c>
      <c r="BP117" s="24" t="e">
        <f t="shared" ref="BP117" si="636">+V117/V105-1</f>
        <v>#DIV/0!</v>
      </c>
      <c r="BQ117" s="24">
        <f t="shared" ref="BQ117" si="637">+W117/W105-1</f>
        <v>0.28207724462942019</v>
      </c>
      <c r="BR117" s="21"/>
      <c r="BS117" s="35">
        <f t="shared" ref="BS117" si="638">+A117</f>
        <v>46113</v>
      </c>
      <c r="BT117" s="24">
        <f t="shared" ref="BT117" si="639">(C117-C116)/$B116*C$3</f>
        <v>5.7633997559983826E-3</v>
      </c>
      <c r="BU117" s="24">
        <f t="shared" ref="BU117" si="640">(D117-D116)/$B116*D$3</f>
        <v>4.1140481677285002E-4</v>
      </c>
      <c r="BV117" s="24">
        <f t="shared" ref="BV117" si="641">(E117-E116)/$B116*E$3</f>
        <v>1.5458135646830239E-3</v>
      </c>
      <c r="BW117" s="24">
        <f t="shared" ref="BW117" si="642">(F117-F116)/$B116*F$3</f>
        <v>2.1852270570692665E-3</v>
      </c>
      <c r="BX117" s="24">
        <f t="shared" ref="BX117" si="643">(G117-G116)/$B116*G$3</f>
        <v>1.4982693958700466E-3</v>
      </c>
      <c r="BY117" s="24">
        <f t="shared" ref="BY117" si="644">(H117-H116)/$B116*H$3</f>
        <v>2.3118340788938594E-3</v>
      </c>
      <c r="BZ117" s="24">
        <f t="shared" ref="BZ117" si="645">(I117-I116)/$B116*I$3</f>
        <v>5.2757923275043982E-3</v>
      </c>
      <c r="CA117" s="24">
        <f t="shared" ref="CA117" si="646">(J117-J116)/$B116*J$3</f>
        <v>1.0589146446161512E-3</v>
      </c>
      <c r="CB117" s="24">
        <f t="shared" ref="CB117" si="647">(K117-K116)/$B116*K$3</f>
        <v>9.2162125525288571E-5</v>
      </c>
      <c r="CC117" s="24">
        <f t="shared" ref="CC117" si="648">(L117-L116)/$B116*L$3</f>
        <v>5.204437214766628E-4</v>
      </c>
      <c r="CD117" s="24">
        <f t="shared" ref="CD117" si="649">(M117-M116)/$B116*M$3</f>
        <v>2.6161854412362724E-3</v>
      </c>
      <c r="CE117" s="24">
        <f t="shared" ref="CE117" si="650">(N117-N116)/$B116*N$3</f>
        <v>6.5190908680131938E-4</v>
      </c>
      <c r="CF117" s="24">
        <f t="shared" ref="CF117" si="651">+SUM(BT117:CE117)</f>
        <v>2.3931356016447518E-2</v>
      </c>
    </row>
    <row r="118" spans="1:84" x14ac:dyDescent="0.25">
      <c r="A118" s="31">
        <f>+[1]PAM!A119</f>
        <v>46143</v>
      </c>
      <c r="B118" s="17">
        <f>+[1]PAM!B119</f>
        <v>11556.9</v>
      </c>
      <c r="C118" s="17">
        <f>+[1]PAM!C119</f>
        <v>12553.9</v>
      </c>
      <c r="D118" s="17">
        <f>+[1]PAM!D119</f>
        <v>8047.9</v>
      </c>
      <c r="E118" s="17">
        <f>+[1]PAM!E119</f>
        <v>8204</v>
      </c>
      <c r="F118" s="17">
        <f>+[1]PAM!F119</f>
        <v>12040</v>
      </c>
      <c r="G118" s="17">
        <f>+[1]PAM!G119</f>
        <v>9358.2999999999993</v>
      </c>
      <c r="H118" s="17">
        <f>+[1]PAM!H119</f>
        <v>13344.2</v>
      </c>
      <c r="I118" s="17">
        <f>+[1]PAM!I119</f>
        <v>12627.4</v>
      </c>
      <c r="J118" s="17">
        <f>+[1]PAM!J119</f>
        <v>10591.1</v>
      </c>
      <c r="K118" s="17">
        <f>+[1]PAM!K119</f>
        <v>10113.5</v>
      </c>
      <c r="L118" s="17">
        <f>+[1]PAM!L119</f>
        <v>9735.7000000000007</v>
      </c>
      <c r="M118" s="17">
        <f>+[1]PAM!M119</f>
        <v>14371</v>
      </c>
      <c r="N118" s="17">
        <f>+[1]PAM!N119</f>
        <v>10804.5</v>
      </c>
      <c r="O118" s="18">
        <f>+[1]PAM!R119</f>
        <v>9404.7000000000007</v>
      </c>
      <c r="P118" s="19">
        <f>+[1]PAM!S119</f>
        <v>11938.7</v>
      </c>
      <c r="Q118" s="20">
        <f>+[1]PAM!T119</f>
        <v>11533.2</v>
      </c>
      <c r="R118" s="18">
        <f t="shared" ref="R118" si="652">+SUMPRODUCT($C$3:$N$3,C118:N118)</f>
        <v>11556.66301</v>
      </c>
      <c r="S118" s="19">
        <f t="shared" si="52"/>
        <v>11201.853448528334</v>
      </c>
      <c r="T118" s="19">
        <f t="shared" si="53"/>
        <v>10455.449693080358</v>
      </c>
      <c r="U118" s="19">
        <f t="shared" si="54"/>
        <v>9312.1202956020188</v>
      </c>
      <c r="V118" s="19"/>
      <c r="W118" s="20">
        <f t="shared" si="55"/>
        <v>10725.150571090981</v>
      </c>
      <c r="X118" s="21"/>
      <c r="Y118" s="41">
        <f t="shared" ref="Y118" si="653">+B118/B117-1</f>
        <v>1.9999470446501855E-2</v>
      </c>
      <c r="Z118" s="24">
        <f t="shared" ref="Z118" si="654">+C118/C117-1</f>
        <v>2.2754305639287598E-2</v>
      </c>
      <c r="AA118" s="24">
        <f t="shared" ref="AA118" si="655">+D118/D117-1</f>
        <v>7.5744297268196537E-3</v>
      </c>
      <c r="AB118" s="24">
        <f t="shared" ref="AB118" si="656">+E118/E117-1</f>
        <v>7.5653370013755161E-3</v>
      </c>
      <c r="AC118" s="24">
        <f t="shared" ref="AC118" si="657">+F118/F117-1</f>
        <v>2.4131742129751776E-2</v>
      </c>
      <c r="AD118" s="24">
        <f t="shared" ref="AD118" si="658">+G118/G117-1</f>
        <v>1.6344838072069434E-2</v>
      </c>
      <c r="AE118" s="24">
        <f t="shared" ref="AE118" si="659">+H118/H117-1</f>
        <v>2.4719135636561917E-2</v>
      </c>
      <c r="AF118" s="24">
        <f t="shared" ref="AF118" si="660">+I118/I117-1</f>
        <v>1.7895432634175368E-2</v>
      </c>
      <c r="AG118" s="24">
        <f t="shared" ref="AG118" si="661">+J118/J117-1</f>
        <v>2.8711573017337733E-2</v>
      </c>
      <c r="AH118" s="24">
        <f t="shared" ref="AH118" si="662">+K118/K117-1</f>
        <v>2.5533123092367438E-2</v>
      </c>
      <c r="AI118" s="24">
        <f t="shared" ref="AI118" si="663">+L118/L117-1</f>
        <v>2.1691678035470785E-2</v>
      </c>
      <c r="AJ118" s="24">
        <f t="shared" ref="AJ118" si="664">+M118/M117-1</f>
        <v>1.3405355090297499E-2</v>
      </c>
      <c r="AK118" s="24">
        <f t="shared" ref="AK118" si="665">+N118/N117-1</f>
        <v>2.2524014574362372E-2</v>
      </c>
      <c r="AL118" s="24">
        <f t="shared" ref="AL118" si="666">+O118/O117-1</f>
        <v>3.4597698620492334E-2</v>
      </c>
      <c r="AM118" s="24">
        <f t="shared" ref="AM118" si="667">+P118/P117-1</f>
        <v>1.7297647349540313E-2</v>
      </c>
      <c r="AN118" s="24">
        <f t="shared" ref="AN118" si="668">+Q118/Q117-1</f>
        <v>2.2664396680144749E-2</v>
      </c>
      <c r="AO118" s="24">
        <f t="shared" ref="AO118" si="669">+R118/R117-1</f>
        <v>1.9996972841022975E-2</v>
      </c>
      <c r="AP118" s="24">
        <f t="shared" ref="AP118" si="670">+S118/S117-1</f>
        <v>1.8752534888716088E-2</v>
      </c>
      <c r="AQ118" s="24">
        <f t="shared" ref="AQ118" si="671">+T118/T117-1</f>
        <v>1.5857202971745421E-2</v>
      </c>
      <c r="AR118" s="24">
        <f t="shared" ref="AR118" si="672">+U118/U117-1</f>
        <v>1.6965953180260396E-2</v>
      </c>
      <c r="AS118" s="24" t="e">
        <f t="shared" ref="AS118" si="673">+V118/V117-1</f>
        <v>#DIV/0!</v>
      </c>
      <c r="AT118" s="24">
        <f t="shared" ref="AT118" si="674">+W118/W117-1</f>
        <v>1.9516045518719327E-2</v>
      </c>
      <c r="AU118" s="21"/>
      <c r="AV118" s="24">
        <f t="shared" ref="AV118" si="675">+B118/B106-1</f>
        <v>0.32443644781627112</v>
      </c>
      <c r="AW118" s="24">
        <f t="shared" ref="AW118" si="676">+C118/C106-1</f>
        <v>0.33377601648906219</v>
      </c>
      <c r="AX118" s="24">
        <f t="shared" ref="AX118" si="677">+D118/D106-1</f>
        <v>0.23690155997848295</v>
      </c>
      <c r="AY118" s="24">
        <f t="shared" ref="AY118" si="678">+E118/E106-1</f>
        <v>0.10329617127718227</v>
      </c>
      <c r="AZ118" s="24">
        <f t="shared" ref="AZ118" si="679">+F118/F106-1</f>
        <v>0.48693375487822954</v>
      </c>
      <c r="BA118" s="24">
        <f t="shared" ref="BA118" si="680">+G118/G106-1</f>
        <v>0.22765614136352297</v>
      </c>
      <c r="BB118" s="24">
        <f t="shared" ref="BB118" si="681">+H118/H106-1</f>
        <v>0.29916077652510875</v>
      </c>
      <c r="BC118" s="24">
        <f t="shared" ref="BC118" si="682">+I118/I106-1</f>
        <v>0.39726906563979969</v>
      </c>
      <c r="BD118" s="24">
        <f t="shared" ref="BD118" si="683">+J118/J106-1</f>
        <v>0.35304563339976491</v>
      </c>
      <c r="BE118" s="24">
        <f t="shared" ref="BE118" si="684">+K118/K106-1</f>
        <v>0.30266496644641094</v>
      </c>
      <c r="BF118" s="24">
        <f t="shared" ref="BF118" si="685">+L118/L106-1</f>
        <v>0.40362739868225672</v>
      </c>
      <c r="BG118" s="24">
        <f t="shared" ref="BG118" si="686">+M118/M106-1</f>
        <v>0.39186440677966106</v>
      </c>
      <c r="BH118" s="24">
        <f t="shared" ref="BH118" si="687">+N118/N106-1</f>
        <v>0.30424548230948445</v>
      </c>
      <c r="BI118" s="24">
        <f t="shared" ref="BI118" si="688">+O118/O106-1</f>
        <v>0.18872288791142133</v>
      </c>
      <c r="BJ118" s="24">
        <f t="shared" ref="BJ118" si="689">+P118/P106-1</f>
        <v>0.31850861983279399</v>
      </c>
      <c r="BK118" s="24">
        <f t="shared" ref="BK118" si="690">+Q118/Q106-1</f>
        <v>0.43063411729681444</v>
      </c>
      <c r="BL118" s="24">
        <f t="shared" ref="BL118" si="691">+R118/R106-1</f>
        <v>0.32441733885280044</v>
      </c>
      <c r="BM118" s="24">
        <f t="shared" ref="BM118" si="692">+S118/S106-1</f>
        <v>0.29451331703260664</v>
      </c>
      <c r="BN118" s="24">
        <f t="shared" ref="BN118" si="693">+T118/T106-1</f>
        <v>0.26361372913875569</v>
      </c>
      <c r="BO118" s="24">
        <f t="shared" ref="BO118" si="694">+U118/U106-1</f>
        <v>0.21323751302177496</v>
      </c>
      <c r="BP118" s="24" t="e">
        <f t="shared" ref="BP118" si="695">+V118/V106-1</f>
        <v>#DIV/0!</v>
      </c>
      <c r="BQ118" s="24">
        <f t="shared" ref="BQ118" si="696">+W118/W106-1</f>
        <v>0.28339168483826271</v>
      </c>
      <c r="BR118" s="21"/>
      <c r="BS118" s="35">
        <f t="shared" ref="BS118" si="697">+A118</f>
        <v>46143</v>
      </c>
      <c r="BT118" s="24">
        <f t="shared" ref="BT118" si="698">(C118-C117)/$B117*C$3</f>
        <v>7.0624299444851223E-3</v>
      </c>
      <c r="BU118" s="24">
        <f t="shared" ref="BU118" si="699">(D118-D117)/$B117*D$3</f>
        <v>2.0290724870480041E-4</v>
      </c>
      <c r="BV118" s="24">
        <f t="shared" ref="BV118" si="700">(E118-E117)/$B117*E$3</f>
        <v>5.6705294652392593E-4</v>
      </c>
      <c r="BW118" s="24">
        <f t="shared" ref="BW118" si="701">(F118-F117)/$B117*F$3</f>
        <v>2.1708860312613142E-3</v>
      </c>
      <c r="BX118" s="24">
        <f t="shared" ref="BX118" si="702">(G118-G117)/$B117*G$3</f>
        <v>8.4214010220382517E-4</v>
      </c>
      <c r="BY118" s="24">
        <f t="shared" ref="BY118" si="703">(H118-H117)/$B117*H$3</f>
        <v>2.3183004863066401E-3</v>
      </c>
      <c r="BZ118" s="24">
        <f t="shared" ref="BZ118" si="704">(I118-I117)/$B117*I$3</f>
        <v>2.0396812087941185E-3</v>
      </c>
      <c r="CA118" s="24">
        <f t="shared" ref="CA118" si="705">(J118-J117)/$B117*J$3</f>
        <v>7.4615500030890717E-4</v>
      </c>
      <c r="CB118" s="24">
        <f t="shared" ref="CB118" si="706">(K118-K117)/$B117*K$3</f>
        <v>1.642323680749843E-3</v>
      </c>
      <c r="CC118" s="24">
        <f t="shared" ref="CC118" si="707">(L118-L117)/$B117*L$3</f>
        <v>2.9371419997705373E-4</v>
      </c>
      <c r="CD118" s="24">
        <f t="shared" ref="CD118" si="708">(M118-M117)/$B117*M$3</f>
        <v>1.359019619957109E-3</v>
      </c>
      <c r="CE118" s="24">
        <f t="shared" ref="CE118" si="709">(N118-N117)/$B117*N$3</f>
        <v>7.5200127092839558E-4</v>
      </c>
      <c r="CF118" s="24">
        <f t="shared" ref="CF118" si="710">+SUM(BT118:CE118)</f>
        <v>1.9996611740201054E-2</v>
      </c>
    </row>
  </sheetData>
  <mergeCells count="5">
    <mergeCell ref="B1:W1"/>
    <mergeCell ref="Y1:AT1"/>
    <mergeCell ref="AV1:BQ1"/>
    <mergeCell ref="BS1:CF1"/>
    <mergeCell ref="CH1:CU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98ED-014E-4FD7-88BB-49B1F5709C4C}">
  <sheetPr codeName="Hoja4"/>
  <dimension ref="A1:CU118"/>
  <sheetViews>
    <sheetView zoomScale="85" workbookViewId="0">
      <pane xSplit="1" ySplit="4" topLeftCell="H111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3.14062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1</v>
      </c>
      <c r="S2" s="28">
        <f>+SUM($C$3:$E$3,$G$3,$K$3,$M$3:$N$3)</f>
        <v>0.73630000000000007</v>
      </c>
      <c r="T2" s="28">
        <f>+SUM($E$3,$G$3,$K$3,$M$3:$N$3)</f>
        <v>0.35830000000000006</v>
      </c>
      <c r="U2" s="28">
        <f>+SUM($E$3,$G$3,$K$3,$N$3)</f>
        <v>0.27839999999999998</v>
      </c>
      <c r="V2" s="27"/>
      <c r="W2" s="28">
        <f>+SUM(E3,G3:L3,N3)</f>
        <v>0.47209999999999996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0.47209999999999996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1</v>
      </c>
      <c r="BM2" s="28"/>
      <c r="BN2" s="28"/>
      <c r="BO2" s="28"/>
      <c r="BP2" s="27"/>
      <c r="BQ2" s="28">
        <f>+SUM(AY3,BA3:BF3,BH3)</f>
        <v>0.47209999999999996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+[1]NOA!C3</f>
        <v>0.34670000000000001</v>
      </c>
      <c r="D3" s="32">
        <f>+[1]NOA!D3</f>
        <v>3.1300000000000001E-2</v>
      </c>
      <c r="E3" s="32">
        <f>+[1]NOA!E3</f>
        <v>0.1237</v>
      </c>
      <c r="F3" s="32">
        <f>+[1]NOA!F3</f>
        <v>7.0000000000000007E-2</v>
      </c>
      <c r="G3" s="32">
        <f>+[1]NOA!G3</f>
        <v>6.1199999999999997E-2</v>
      </c>
      <c r="H3" s="32">
        <f>+[1]NOA!H3</f>
        <v>6.3299999999999995E-2</v>
      </c>
      <c r="I3" s="32">
        <f>+[1]NOA!I3</f>
        <v>8.4099999999999994E-2</v>
      </c>
      <c r="J3" s="32">
        <f>+[1]NOA!J3</f>
        <v>2.5899999999999999E-2</v>
      </c>
      <c r="K3" s="32">
        <f>+[1]NOA!K3</f>
        <v>5.9499999999999997E-2</v>
      </c>
      <c r="L3" s="32">
        <f>+[1]NOA!L3</f>
        <v>2.0400000000000001E-2</v>
      </c>
      <c r="M3" s="32">
        <f>+[1]NOA!M3</f>
        <v>7.9899999999999999E-2</v>
      </c>
      <c r="N3" s="32">
        <f>+[1]NOA!N3</f>
        <v>3.4000000000000002E-2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0.34670000000000001</v>
      </c>
      <c r="AA3" s="32">
        <f t="shared" ref="AA3:AK3" si="0">+D3</f>
        <v>3.1300000000000001E-2</v>
      </c>
      <c r="AB3" s="32">
        <f t="shared" si="0"/>
        <v>0.1237</v>
      </c>
      <c r="AC3" s="32">
        <f t="shared" si="0"/>
        <v>7.0000000000000007E-2</v>
      </c>
      <c r="AD3" s="32">
        <f t="shared" si="0"/>
        <v>6.1199999999999997E-2</v>
      </c>
      <c r="AE3" s="32">
        <f t="shared" si="0"/>
        <v>6.3299999999999995E-2</v>
      </c>
      <c r="AF3" s="32">
        <f t="shared" si="0"/>
        <v>8.4099999999999994E-2</v>
      </c>
      <c r="AG3" s="32">
        <f t="shared" si="0"/>
        <v>2.5899999999999999E-2</v>
      </c>
      <c r="AH3" s="32">
        <f t="shared" si="0"/>
        <v>5.9499999999999997E-2</v>
      </c>
      <c r="AI3" s="32">
        <f t="shared" si="0"/>
        <v>2.0400000000000001E-2</v>
      </c>
      <c r="AJ3" s="32">
        <f t="shared" si="0"/>
        <v>7.9899999999999999E-2</v>
      </c>
      <c r="AK3" s="32">
        <f t="shared" si="0"/>
        <v>3.4000000000000002E-2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>+Z3</f>
        <v>0.34670000000000001</v>
      </c>
      <c r="AX3" s="32">
        <f t="shared" ref="AX3:BH3" si="1">+AA3</f>
        <v>3.1300000000000001E-2</v>
      </c>
      <c r="AY3" s="32">
        <f t="shared" si="1"/>
        <v>0.1237</v>
      </c>
      <c r="AZ3" s="32">
        <f t="shared" si="1"/>
        <v>7.0000000000000007E-2</v>
      </c>
      <c r="BA3" s="32">
        <f t="shared" si="1"/>
        <v>6.1199999999999997E-2</v>
      </c>
      <c r="BB3" s="32">
        <f t="shared" si="1"/>
        <v>6.3299999999999995E-2</v>
      </c>
      <c r="BC3" s="32">
        <f t="shared" si="1"/>
        <v>8.4099999999999994E-2</v>
      </c>
      <c r="BD3" s="32">
        <f t="shared" si="1"/>
        <v>2.5899999999999999E-2</v>
      </c>
      <c r="BE3" s="32">
        <f t="shared" si="1"/>
        <v>5.9499999999999997E-2</v>
      </c>
      <c r="BF3" s="32">
        <f t="shared" si="1"/>
        <v>2.0400000000000001E-2</v>
      </c>
      <c r="BG3" s="32">
        <f t="shared" si="1"/>
        <v>7.9899999999999999E-2</v>
      </c>
      <c r="BH3" s="32">
        <f t="shared" si="1"/>
        <v>3.4000000000000002E-2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>+AW3</f>
        <v>0.34670000000000001</v>
      </c>
      <c r="BU3" s="32">
        <f t="shared" ref="BU3:CE3" si="2">+AX3</f>
        <v>3.1300000000000001E-2</v>
      </c>
      <c r="BV3" s="32">
        <f t="shared" si="2"/>
        <v>0.1237</v>
      </c>
      <c r="BW3" s="32">
        <f t="shared" si="2"/>
        <v>7.0000000000000007E-2</v>
      </c>
      <c r="BX3" s="32">
        <f t="shared" si="2"/>
        <v>6.1199999999999997E-2</v>
      </c>
      <c r="BY3" s="32">
        <f t="shared" si="2"/>
        <v>6.3299999999999995E-2</v>
      </c>
      <c r="BZ3" s="32">
        <f t="shared" si="2"/>
        <v>8.4099999999999994E-2</v>
      </c>
      <c r="CA3" s="32">
        <f t="shared" si="2"/>
        <v>2.5899999999999999E-2</v>
      </c>
      <c r="CB3" s="32">
        <f t="shared" si="2"/>
        <v>5.9499999999999997E-2</v>
      </c>
      <c r="CC3" s="32">
        <f t="shared" si="2"/>
        <v>2.0400000000000001E-2</v>
      </c>
      <c r="CD3" s="32">
        <f t="shared" si="2"/>
        <v>7.9899999999999999E-2</v>
      </c>
      <c r="CE3" s="32">
        <f t="shared" si="2"/>
        <v>3.4000000000000002E-2</v>
      </c>
      <c r="CF3" s="29"/>
      <c r="CG3" s="22"/>
      <c r="CH3" s="29">
        <v>1</v>
      </c>
      <c r="CI3" s="32">
        <f>+BT3</f>
        <v>0.34670000000000001</v>
      </c>
      <c r="CJ3" s="32">
        <f t="shared" ref="CJ3:CT3" si="3">+BU3</f>
        <v>3.1300000000000001E-2</v>
      </c>
      <c r="CK3" s="32">
        <f t="shared" si="3"/>
        <v>0.1237</v>
      </c>
      <c r="CL3" s="32">
        <f t="shared" si="3"/>
        <v>7.0000000000000007E-2</v>
      </c>
      <c r="CM3" s="32">
        <f t="shared" si="3"/>
        <v>6.1199999999999997E-2</v>
      </c>
      <c r="CN3" s="32">
        <f t="shared" si="3"/>
        <v>6.3299999999999995E-2</v>
      </c>
      <c r="CO3" s="32">
        <f t="shared" si="3"/>
        <v>8.4099999999999994E-2</v>
      </c>
      <c r="CP3" s="32">
        <f t="shared" si="3"/>
        <v>2.5899999999999999E-2</v>
      </c>
      <c r="CQ3" s="32">
        <f t="shared" si="3"/>
        <v>5.9499999999999997E-2</v>
      </c>
      <c r="CR3" s="32">
        <f t="shared" si="3"/>
        <v>2.0400000000000001E-2</v>
      </c>
      <c r="CS3" s="32">
        <f t="shared" si="3"/>
        <v>7.9899999999999999E-2</v>
      </c>
      <c r="CT3" s="32">
        <f t="shared" si="3"/>
        <v>3.4000000000000002E-2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31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31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31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+[1]NOA!A6</f>
        <v>42705</v>
      </c>
      <c r="B5" s="17">
        <f>+[1]NOA!B6</f>
        <v>100</v>
      </c>
      <c r="C5" s="17">
        <f>+[1]NOA!C6</f>
        <v>100</v>
      </c>
      <c r="D5" s="17">
        <f>+[1]NOA!D6</f>
        <v>100</v>
      </c>
      <c r="E5" s="17">
        <f>+[1]NOA!E6</f>
        <v>100</v>
      </c>
      <c r="F5" s="17">
        <f>+[1]NOA!F6</f>
        <v>100</v>
      </c>
      <c r="G5" s="17">
        <f>+[1]NOA!G6</f>
        <v>100</v>
      </c>
      <c r="H5" s="17">
        <f>+[1]NOA!H6</f>
        <v>100</v>
      </c>
      <c r="I5" s="17">
        <f>+[1]NOA!I6</f>
        <v>100</v>
      </c>
      <c r="J5" s="17">
        <f>+[1]NOA!J6</f>
        <v>100</v>
      </c>
      <c r="K5" s="17">
        <f>+[1]NOA!K6</f>
        <v>100</v>
      </c>
      <c r="L5" s="17">
        <f>+[1]NOA!L6</f>
        <v>100</v>
      </c>
      <c r="M5" s="17">
        <f>+[1]NOA!M6</f>
        <v>100</v>
      </c>
      <c r="N5" s="17">
        <f>+[1]NOA!N6</f>
        <v>100</v>
      </c>
      <c r="O5" s="17">
        <f>+[1]NOA!R6</f>
        <v>100</v>
      </c>
      <c r="P5" s="17">
        <f>+[1]NOA!S6</f>
        <v>100</v>
      </c>
      <c r="Q5" s="17">
        <f>+[1]NOA!T6</f>
        <v>100</v>
      </c>
      <c r="R5" s="18">
        <f>+SUMPRODUCT($C$3:$N$3,C5:N5)</f>
        <v>100.00000000000001</v>
      </c>
      <c r="S5" s="19">
        <f>+($C$3*$C5+$D$3*$D5+$E$3*$E5+$G$3*$G5+$K$3*$K5+$M$3*$M5+$N$3*$N5)/SUM($C$3:$E$3,$G$3,$K$3,$M$3:$N$3)</f>
        <v>99.999999999999986</v>
      </c>
      <c r="T5" s="19">
        <f>+($E$3*$E5+$G$3*$G5+$K$3*$K5+$M$3*$M5+$N$3*$N5)/SUM($E$3,$G$3,$K$3,$M$3:$N$3)</f>
        <v>99.999999999999972</v>
      </c>
      <c r="U5" s="19">
        <f>+($E$3*$E5+$G$3*$G5+$K$3*$K5+$N$3*$N5)/SUM($E$3,$G$3,$K$3,$N$3)</f>
        <v>100.00000000000001</v>
      </c>
      <c r="V5" s="19"/>
      <c r="W5" s="20">
        <f>($E$3*$E5+SUMPRODUCT($G$3:$L$3,$G5:$L5)+$N$3*$N5)/SUM($E$3,$G$3:$L$3,$N$3)</f>
        <v>100.00000000000001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+[1]NOA!A7</f>
        <v>42736</v>
      </c>
      <c r="B6" s="17">
        <f>+[1]NOA!B7</f>
        <v>101.6</v>
      </c>
      <c r="C6" s="17">
        <f>+[1]NOA!C7</f>
        <v>101</v>
      </c>
      <c r="D6" s="17">
        <f>+[1]NOA!D7</f>
        <v>101.3</v>
      </c>
      <c r="E6" s="17">
        <f>+[1]NOA!E7</f>
        <v>100.5</v>
      </c>
      <c r="F6" s="17">
        <f>+[1]NOA!F7</f>
        <v>101.6</v>
      </c>
      <c r="G6" s="17">
        <f>+[1]NOA!G7</f>
        <v>100.4</v>
      </c>
      <c r="H6" s="17">
        <f>+[1]NOA!H7</f>
        <v>102.7</v>
      </c>
      <c r="I6" s="17">
        <f>+[1]NOA!I7</f>
        <v>102.9</v>
      </c>
      <c r="J6" s="17">
        <f>+[1]NOA!J7</f>
        <v>104.1</v>
      </c>
      <c r="K6" s="17">
        <f>+[1]NOA!K7</f>
        <v>103.4</v>
      </c>
      <c r="L6" s="17">
        <f>+[1]NOA!L7</f>
        <v>100.5</v>
      </c>
      <c r="M6" s="17">
        <f>+[1]NOA!M7</f>
        <v>102.5</v>
      </c>
      <c r="N6" s="17">
        <f>+[1]NOA!N7</f>
        <v>102</v>
      </c>
      <c r="O6" s="18">
        <f>+[1]NOA!R7</f>
        <v>101.6</v>
      </c>
      <c r="P6" s="19">
        <f>+[1]NOA!S7</f>
        <v>101.4</v>
      </c>
      <c r="Q6" s="20">
        <f>+[1]NOA!T7</f>
        <v>102.3</v>
      </c>
      <c r="R6" s="18">
        <f t="shared" ref="R6:R69" si="4">+SUMPRODUCT($C$3:$N$3,C6:N6)</f>
        <v>101.58696000000002</v>
      </c>
      <c r="S6" s="19">
        <f t="shared" ref="S6:S69" si="5">+($C$3*$C6+$D$3*$D6+$E$3*$E6+$G$3*$G6+$K$3*$K6+$M$3*$M6+$N$3*$N6)/SUM($C$3:$E$3,$G$3,$K$3,$M$3:$N$3)</f>
        <v>101.28177373353253</v>
      </c>
      <c r="T6" s="19">
        <f t="shared" ref="T6:T69" si="6">+($E$3*$E6+$G$3*$G6+$K$3*$K6+$M$3*$M6+$N$3*$N6)/SUM($E$3,$G$3,$K$3,$M$3:$N$3)</f>
        <v>101.55283282165782</v>
      </c>
      <c r="U6" s="19">
        <f t="shared" ref="U6:U69" si="7">+($E$3*$E6+$G$3*$G6+$K$3*$K6+$N$3*$N6)/SUM($E$3,$G$3,$K$3,$N$3)</f>
        <v>101.28099856321839</v>
      </c>
      <c r="V6" s="19"/>
      <c r="W6" s="20">
        <f t="shared" ref="W6:W69" si="8">($E$3*$E6+SUMPRODUCT($G$3:$L$3,$G6:$L6)+$N$3*$N6)/SUM($E$3,$G$3:$L$3,$N$3)</f>
        <v>101.88057614912096</v>
      </c>
      <c r="X6" s="21"/>
      <c r="Y6" s="41">
        <f t="shared" ref="Y6:AN21" si="9">+B6/B5-1</f>
        <v>1.6000000000000014E-2</v>
      </c>
      <c r="Z6" s="24">
        <f t="shared" si="9"/>
        <v>1.0000000000000009E-2</v>
      </c>
      <c r="AA6" s="24">
        <f t="shared" si="9"/>
        <v>1.2999999999999901E-2</v>
      </c>
      <c r="AB6" s="24">
        <f t="shared" si="9"/>
        <v>4.9999999999998934E-3</v>
      </c>
      <c r="AC6" s="24">
        <f t="shared" si="9"/>
        <v>1.6000000000000014E-2</v>
      </c>
      <c r="AD6" s="24">
        <f t="shared" si="9"/>
        <v>4.0000000000000036E-3</v>
      </c>
      <c r="AE6" s="24">
        <f t="shared" si="9"/>
        <v>2.7000000000000135E-2</v>
      </c>
      <c r="AF6" s="24">
        <f t="shared" si="9"/>
        <v>2.9000000000000137E-2</v>
      </c>
      <c r="AG6" s="24">
        <f t="shared" si="9"/>
        <v>4.0999999999999925E-2</v>
      </c>
      <c r="AH6" s="24">
        <f t="shared" si="9"/>
        <v>3.400000000000003E-2</v>
      </c>
      <c r="AI6" s="24">
        <f t="shared" si="9"/>
        <v>4.9999999999998934E-3</v>
      </c>
      <c r="AJ6" s="24">
        <f t="shared" si="9"/>
        <v>2.4999999999999911E-2</v>
      </c>
      <c r="AK6" s="24">
        <f t="shared" si="9"/>
        <v>2.0000000000000018E-2</v>
      </c>
      <c r="AL6" s="24">
        <f t="shared" si="9"/>
        <v>1.6000000000000014E-2</v>
      </c>
      <c r="AM6" s="24">
        <f t="shared" si="9"/>
        <v>1.4000000000000012E-2</v>
      </c>
      <c r="AN6" s="24">
        <f t="shared" si="9"/>
        <v>2.2999999999999909E-2</v>
      </c>
      <c r="AO6" s="24">
        <f t="shared" ref="AO6:AT21" si="10">+R6/R5-1</f>
        <v>1.5869600000000039E-2</v>
      </c>
      <c r="AP6" s="24">
        <f t="shared" si="10"/>
        <v>1.2817737335325541E-2</v>
      </c>
      <c r="AQ6" s="24">
        <f t="shared" si="10"/>
        <v>1.5528328216578346E-2</v>
      </c>
      <c r="AR6" s="24">
        <f t="shared" si="10"/>
        <v>1.2809985632183718E-2</v>
      </c>
      <c r="AS6" s="24" t="e">
        <f t="shared" si="10"/>
        <v>#DIV/0!</v>
      </c>
      <c r="AT6" s="24">
        <f>+W6/W5-1</f>
        <v>1.8805761491209383E-2</v>
      </c>
      <c r="AU6" s="21"/>
      <c r="BR6" s="21"/>
      <c r="BS6" s="35">
        <f t="shared" ref="BS6:BS69" si="11">+A6</f>
        <v>42736</v>
      </c>
      <c r="BT6" s="24">
        <f>(C6-C5)/$B5*C$3</f>
        <v>3.467E-3</v>
      </c>
      <c r="BU6" s="24">
        <f t="shared" ref="BU6:CE21" si="12">(D6-D5)/$B5*D$3</f>
        <v>4.0689999999999916E-4</v>
      </c>
      <c r="BV6" s="24">
        <f t="shared" si="12"/>
        <v>6.1850000000000002E-4</v>
      </c>
      <c r="BW6" s="24">
        <f t="shared" si="12"/>
        <v>1.1199999999999962E-3</v>
      </c>
      <c r="BX6" s="24">
        <f t="shared" si="12"/>
        <v>2.4480000000000346E-4</v>
      </c>
      <c r="BY6" s="24">
        <f t="shared" si="12"/>
        <v>1.7091000000000016E-3</v>
      </c>
      <c r="BZ6" s="24">
        <f t="shared" si="12"/>
        <v>2.4389000000000047E-3</v>
      </c>
      <c r="CA6" s="24">
        <f t="shared" si="12"/>
        <v>1.0618999999999987E-3</v>
      </c>
      <c r="CB6" s="24">
        <f t="shared" si="12"/>
        <v>2.0230000000000035E-3</v>
      </c>
      <c r="CC6" s="24">
        <f t="shared" si="12"/>
        <v>1.0200000000000001E-4</v>
      </c>
      <c r="CD6" s="24">
        <f t="shared" si="12"/>
        <v>1.9975000000000001E-3</v>
      </c>
      <c r="CE6" s="24">
        <f t="shared" si="12"/>
        <v>6.8000000000000005E-4</v>
      </c>
      <c r="CF6" s="24">
        <f>+SUM(BT6:CE6)</f>
        <v>1.5869600000000008E-2</v>
      </c>
      <c r="CG6" s="21"/>
      <c r="CH6" s="24">
        <f>+CH$3*(B$95-B$55)/$B$55</f>
        <v>13.849499883693884</v>
      </c>
      <c r="CI6" s="56">
        <f>+CI$3*(C$95-C$55)/$B$55</f>
        <v>5.2391297511049091</v>
      </c>
      <c r="CJ6" s="56">
        <f t="shared" ref="CJ6:CT6" si="13">+CJ$3*(D$95-D$55)/$B$55</f>
        <v>0.32339692951849275</v>
      </c>
      <c r="CK6" s="56">
        <f t="shared" si="13"/>
        <v>1.3710586880669926</v>
      </c>
      <c r="CL6" s="56">
        <f t="shared" si="13"/>
        <v>0.96140497790183765</v>
      </c>
      <c r="CM6" s="56">
        <f t="shared" si="13"/>
        <v>0.79137194696441038</v>
      </c>
      <c r="CN6" s="56">
        <f t="shared" si="13"/>
        <v>1.0322361479413817</v>
      </c>
      <c r="CO6" s="56">
        <f t="shared" si="13"/>
        <v>1.2381617120260526</v>
      </c>
      <c r="CP6" s="56">
        <f t="shared" si="13"/>
        <v>0.3251627820423354</v>
      </c>
      <c r="CQ6" s="56">
        <f t="shared" si="13"/>
        <v>0.69498325191905086</v>
      </c>
      <c r="CR6" s="56">
        <f t="shared" si="13"/>
        <v>0.19730914166085137</v>
      </c>
      <c r="CS6" s="56">
        <f t="shared" si="13"/>
        <v>1.1918463130960688</v>
      </c>
      <c r="CT6" s="56">
        <f t="shared" si="13"/>
        <v>0.48344219585950232</v>
      </c>
    </row>
    <row r="7" spans="1:99" x14ac:dyDescent="0.25">
      <c r="A7" s="31">
        <f>+[1]NOA!A8</f>
        <v>42767</v>
      </c>
      <c r="B7" s="17">
        <f>+[1]NOA!B8</f>
        <v>103.7</v>
      </c>
      <c r="C7" s="17">
        <f>+[1]NOA!C8</f>
        <v>103.9</v>
      </c>
      <c r="D7" s="17">
        <f>+[1]NOA!D8</f>
        <v>105.5</v>
      </c>
      <c r="E7" s="17">
        <f>+[1]NOA!E8</f>
        <v>100.4</v>
      </c>
      <c r="F7" s="17">
        <f>+[1]NOA!F8</f>
        <v>107.7</v>
      </c>
      <c r="G7" s="17">
        <f>+[1]NOA!G8</f>
        <v>100.7</v>
      </c>
      <c r="H7" s="17">
        <f>+[1]NOA!H8</f>
        <v>104.1</v>
      </c>
      <c r="I7" s="17">
        <f>+[1]NOA!I8</f>
        <v>105.6</v>
      </c>
      <c r="J7" s="17">
        <f>+[1]NOA!J8</f>
        <v>107.1</v>
      </c>
      <c r="K7" s="17">
        <f>+[1]NOA!K8</f>
        <v>103.5</v>
      </c>
      <c r="L7" s="17">
        <f>+[1]NOA!L8</f>
        <v>102.9</v>
      </c>
      <c r="M7" s="17">
        <f>+[1]NOA!M8</f>
        <v>103.4</v>
      </c>
      <c r="N7" s="17">
        <f>+[1]NOA!N8</f>
        <v>103.5</v>
      </c>
      <c r="O7" s="18">
        <f>+[1]NOA!R8</f>
        <v>103.6</v>
      </c>
      <c r="P7" s="19">
        <f>+[1]NOA!S8</f>
        <v>103</v>
      </c>
      <c r="Q7" s="20">
        <f>+[1]NOA!T8</f>
        <v>106.7</v>
      </c>
      <c r="R7" s="18">
        <f t="shared" si="4"/>
        <v>103.72805</v>
      </c>
      <c r="S7" s="19">
        <f t="shared" si="5"/>
        <v>103.00897731902759</v>
      </c>
      <c r="T7" s="19">
        <f t="shared" si="6"/>
        <v>101.92919341334077</v>
      </c>
      <c r="U7" s="19">
        <f t="shared" si="7"/>
        <v>101.5070761494253</v>
      </c>
      <c r="V7" s="19"/>
      <c r="W7" s="20">
        <f t="shared" si="8"/>
        <v>102.9508790510485</v>
      </c>
      <c r="X7" s="21"/>
      <c r="Y7" s="41">
        <f t="shared" si="9"/>
        <v>2.0669291338582862E-2</v>
      </c>
      <c r="Z7" s="24">
        <f t="shared" si="9"/>
        <v>2.8712871287128738E-2</v>
      </c>
      <c r="AA7" s="24">
        <f t="shared" si="9"/>
        <v>4.1461006910167741E-2</v>
      </c>
      <c r="AB7" s="24">
        <f t="shared" si="9"/>
        <v>-9.9502487562186381E-4</v>
      </c>
      <c r="AC7" s="24">
        <f t="shared" si="9"/>
        <v>6.0039370078740273E-2</v>
      </c>
      <c r="AD7" s="24">
        <f t="shared" si="9"/>
        <v>2.9880478087649376E-3</v>
      </c>
      <c r="AE7" s="24">
        <f t="shared" si="9"/>
        <v>1.3631937682570427E-2</v>
      </c>
      <c r="AF7" s="24">
        <f t="shared" si="9"/>
        <v>2.6239067055393583E-2</v>
      </c>
      <c r="AG7" s="24">
        <f t="shared" si="9"/>
        <v>2.8818443804034644E-2</v>
      </c>
      <c r="AH7" s="24">
        <f t="shared" si="9"/>
        <v>9.6711798839455021E-4</v>
      </c>
      <c r="AI7" s="24">
        <f t="shared" si="9"/>
        <v>2.3880597014925398E-2</v>
      </c>
      <c r="AJ7" s="24">
        <f t="shared" si="9"/>
        <v>8.7804878048780566E-3</v>
      </c>
      <c r="AK7" s="24">
        <f t="shared" si="9"/>
        <v>1.4705882352941124E-2</v>
      </c>
      <c r="AL7" s="24">
        <f t="shared" si="9"/>
        <v>1.9685039370078705E-2</v>
      </c>
      <c r="AM7" s="24">
        <f t="shared" si="9"/>
        <v>1.5779092702169484E-2</v>
      </c>
      <c r="AN7" s="24">
        <f t="shared" si="9"/>
        <v>4.3010752688172005E-2</v>
      </c>
      <c r="AO7" s="24">
        <f t="shared" si="10"/>
        <v>2.1076425556980638E-2</v>
      </c>
      <c r="AP7" s="24">
        <f t="shared" si="10"/>
        <v>1.7053449222159678E-2</v>
      </c>
      <c r="AQ7" s="24">
        <f t="shared" si="10"/>
        <v>3.7060570466203036E-3</v>
      </c>
      <c r="AR7" s="24">
        <f t="shared" si="10"/>
        <v>2.232181647239484E-3</v>
      </c>
      <c r="AS7" s="24" t="e">
        <f t="shared" si="10"/>
        <v>#DIV/0!</v>
      </c>
      <c r="AT7" s="24">
        <f t="shared" si="10"/>
        <v>1.0505465736284858E-2</v>
      </c>
      <c r="AU7" s="21"/>
      <c r="BR7" s="21"/>
      <c r="BS7" s="35">
        <f t="shared" si="11"/>
        <v>42767</v>
      </c>
      <c r="BT7" s="24">
        <f>(C7-C6)/$B6*C$3</f>
        <v>9.8959645669291531E-3</v>
      </c>
      <c r="BU7" s="24">
        <f t="shared" si="12"/>
        <v>1.2938976377952767E-3</v>
      </c>
      <c r="BV7" s="24">
        <f t="shared" si="12"/>
        <v>-1.2175196850393008E-4</v>
      </c>
      <c r="BW7" s="24">
        <f t="shared" si="12"/>
        <v>4.2027559055118173E-3</v>
      </c>
      <c r="BX7" s="24">
        <f t="shared" si="12"/>
        <v>1.8070866141732113E-4</v>
      </c>
      <c r="BY7" s="24">
        <f t="shared" si="12"/>
        <v>8.7224409448818365E-4</v>
      </c>
      <c r="BZ7" s="24">
        <f t="shared" si="12"/>
        <v>2.2349409448818806E-3</v>
      </c>
      <c r="CA7" s="24">
        <f t="shared" si="12"/>
        <v>7.6476377952755916E-4</v>
      </c>
      <c r="CB7" s="24">
        <f t="shared" si="12"/>
        <v>5.8562992125980918E-5</v>
      </c>
      <c r="CC7" s="24">
        <f t="shared" si="12"/>
        <v>4.8188976377952877E-4</v>
      </c>
      <c r="CD7" s="24">
        <f t="shared" si="12"/>
        <v>7.0777559055118565E-4</v>
      </c>
      <c r="CE7" s="24">
        <f t="shared" si="12"/>
        <v>5.01968503937008E-4</v>
      </c>
      <c r="CF7" s="24">
        <f t="shared" ref="CF7:CF70" si="14">+SUM(BT7:CE7)</f>
        <v>2.1073720472440962E-2</v>
      </c>
    </row>
    <row r="8" spans="1:99" x14ac:dyDescent="0.25">
      <c r="A8" s="31">
        <f>+[1]NOA!A9</f>
        <v>42795</v>
      </c>
      <c r="B8" s="17">
        <f>+[1]NOA!B9</f>
        <v>107.1</v>
      </c>
      <c r="C8" s="17">
        <f>+[1]NOA!C9</f>
        <v>106</v>
      </c>
      <c r="D8" s="17">
        <f>+[1]NOA!D9</f>
        <v>107.1</v>
      </c>
      <c r="E8" s="17">
        <f>+[1]NOA!E9</f>
        <v>102.2</v>
      </c>
      <c r="F8" s="17">
        <f>+[1]NOA!F9</f>
        <v>121.4</v>
      </c>
      <c r="G8" s="17">
        <f>+[1]NOA!G9</f>
        <v>102</v>
      </c>
      <c r="H8" s="17">
        <f>+[1]NOA!H9</f>
        <v>107</v>
      </c>
      <c r="I8" s="17">
        <f>+[1]NOA!I9</f>
        <v>106.4</v>
      </c>
      <c r="J8" s="17">
        <f>+[1]NOA!J9</f>
        <v>113.2</v>
      </c>
      <c r="K8" s="17">
        <f>+[1]NOA!K9</f>
        <v>105.1</v>
      </c>
      <c r="L8" s="17">
        <f>+[1]NOA!L9</f>
        <v>130.80000000000001</v>
      </c>
      <c r="M8" s="17">
        <f>+[1]NOA!M9</f>
        <v>105</v>
      </c>
      <c r="N8" s="17">
        <f>+[1]NOA!N9</f>
        <v>105.7</v>
      </c>
      <c r="O8" s="18">
        <f>+[1]NOA!R9</f>
        <v>104.3</v>
      </c>
      <c r="P8" s="19">
        <f>+[1]NOA!S9</f>
        <v>105.3</v>
      </c>
      <c r="Q8" s="20">
        <f>+[1]NOA!T9</f>
        <v>116</v>
      </c>
      <c r="R8" s="18">
        <f t="shared" si="4"/>
        <v>107.04326</v>
      </c>
      <c r="S8" s="19">
        <f t="shared" si="5"/>
        <v>104.88078228982751</v>
      </c>
      <c r="T8" s="19">
        <f t="shared" si="6"/>
        <v>103.60393524979067</v>
      </c>
      <c r="U8" s="19">
        <f t="shared" si="7"/>
        <v>103.20326867816094</v>
      </c>
      <c r="V8" s="19"/>
      <c r="W8" s="20">
        <f t="shared" si="8"/>
        <v>106.02272823554333</v>
      </c>
      <c r="X8" s="21"/>
      <c r="Y8" s="41">
        <f t="shared" si="9"/>
        <v>3.2786885245901454E-2</v>
      </c>
      <c r="Z8" s="24">
        <f t="shared" si="9"/>
        <v>2.0211742059672799E-2</v>
      </c>
      <c r="AA8" s="24">
        <f t="shared" si="9"/>
        <v>1.5165876777251119E-2</v>
      </c>
      <c r="AB8" s="24">
        <f t="shared" si="9"/>
        <v>1.7928286852589626E-2</v>
      </c>
      <c r="AC8" s="24">
        <f t="shared" si="9"/>
        <v>0.12720519962859789</v>
      </c>
      <c r="AD8" s="24">
        <f t="shared" si="9"/>
        <v>1.2909632571995955E-2</v>
      </c>
      <c r="AE8" s="24">
        <f t="shared" si="9"/>
        <v>2.7857829010566881E-2</v>
      </c>
      <c r="AF8" s="24">
        <f t="shared" si="9"/>
        <v>7.5757575757577911E-3</v>
      </c>
      <c r="AG8" s="24">
        <f t="shared" si="9"/>
        <v>5.6956115779645211E-2</v>
      </c>
      <c r="AH8" s="24">
        <f t="shared" si="9"/>
        <v>1.5458937198067568E-2</v>
      </c>
      <c r="AI8" s="24">
        <f t="shared" si="9"/>
        <v>0.2711370262390671</v>
      </c>
      <c r="AJ8" s="24">
        <f t="shared" si="9"/>
        <v>1.5473887814313247E-2</v>
      </c>
      <c r="AK8" s="24">
        <f t="shared" si="9"/>
        <v>2.1256038647343045E-2</v>
      </c>
      <c r="AL8" s="24">
        <f t="shared" si="9"/>
        <v>6.7567567567567988E-3</v>
      </c>
      <c r="AM8" s="24">
        <f t="shared" si="9"/>
        <v>2.2330097087378542E-2</v>
      </c>
      <c r="AN8" s="24">
        <f t="shared" si="9"/>
        <v>8.716026241799435E-2</v>
      </c>
      <c r="AO8" s="24">
        <f t="shared" si="10"/>
        <v>3.1960593108614432E-2</v>
      </c>
      <c r="AP8" s="24">
        <f t="shared" si="10"/>
        <v>1.8171280013806745E-2</v>
      </c>
      <c r="AQ8" s="24">
        <f t="shared" si="10"/>
        <v>1.643044333391841E-2</v>
      </c>
      <c r="AR8" s="24">
        <f t="shared" si="10"/>
        <v>1.6710091484053002E-2</v>
      </c>
      <c r="AS8" s="24" t="e">
        <f t="shared" si="10"/>
        <v>#DIV/0!</v>
      </c>
      <c r="AT8" s="24">
        <f t="shared" si="10"/>
        <v>2.9838008308521902E-2</v>
      </c>
      <c r="AU8" s="21"/>
      <c r="BR8" s="21"/>
      <c r="BS8" s="35">
        <f t="shared" si="11"/>
        <v>42795</v>
      </c>
      <c r="BT8" s="24">
        <f t="shared" ref="BT8:CE42" si="15">(C8-C7)/$B7*C$3</f>
        <v>7.0209257473481E-3</v>
      </c>
      <c r="BU8" s="24">
        <f t="shared" si="12"/>
        <v>4.8293153326904364E-4</v>
      </c>
      <c r="BV8" s="24">
        <f t="shared" si="12"/>
        <v>2.1471552555448374E-3</v>
      </c>
      <c r="BW8" s="24">
        <f t="shared" si="12"/>
        <v>9.2478302796528463E-3</v>
      </c>
      <c r="BX8" s="24">
        <f t="shared" si="12"/>
        <v>7.6721311475409662E-4</v>
      </c>
      <c r="BY8" s="24">
        <f t="shared" si="12"/>
        <v>1.7702025072324043E-3</v>
      </c>
      <c r="BZ8" s="24">
        <f t="shared" si="12"/>
        <v>6.487945998071451E-4</v>
      </c>
      <c r="CA8" s="24">
        <f t="shared" si="12"/>
        <v>1.5235294117647081E-3</v>
      </c>
      <c r="CB8" s="24">
        <f t="shared" si="12"/>
        <v>9.1803278688524256E-4</v>
      </c>
      <c r="CC8" s="24">
        <f t="shared" si="12"/>
        <v>5.4885245901639367E-3</v>
      </c>
      <c r="CD8" s="24">
        <f t="shared" si="12"/>
        <v>1.2327868852458972E-3</v>
      </c>
      <c r="CE8" s="24">
        <f t="shared" si="12"/>
        <v>7.2131147540983702E-4</v>
      </c>
      <c r="CF8" s="24">
        <f t="shared" si="14"/>
        <v>3.1969238187078093E-2</v>
      </c>
    </row>
    <row r="9" spans="1:99" x14ac:dyDescent="0.25">
      <c r="A9" s="31">
        <f>+[1]NOA!A10</f>
        <v>42826</v>
      </c>
      <c r="B9" s="17">
        <f>+[1]NOA!B10</f>
        <v>110</v>
      </c>
      <c r="C9" s="17">
        <f>+[1]NOA!C10</f>
        <v>108.4</v>
      </c>
      <c r="D9" s="17">
        <f>+[1]NOA!D10</f>
        <v>109.3</v>
      </c>
      <c r="E9" s="17">
        <f>+[1]NOA!E10</f>
        <v>105.9</v>
      </c>
      <c r="F9" s="17">
        <f>+[1]NOA!F10</f>
        <v>131.80000000000001</v>
      </c>
      <c r="G9" s="17">
        <f>+[1]NOA!G10</f>
        <v>103.1</v>
      </c>
      <c r="H9" s="17">
        <f>+[1]NOA!H10</f>
        <v>109.2</v>
      </c>
      <c r="I9" s="17">
        <f>+[1]NOA!I10</f>
        <v>107</v>
      </c>
      <c r="J9" s="17">
        <f>+[1]NOA!J10</f>
        <v>120.7</v>
      </c>
      <c r="K9" s="17">
        <f>+[1]NOA!K10</f>
        <v>107.7</v>
      </c>
      <c r="L9" s="17">
        <f>+[1]NOA!L10</f>
        <v>131.80000000000001</v>
      </c>
      <c r="M9" s="17">
        <f>+[1]NOA!M10</f>
        <v>107.2</v>
      </c>
      <c r="N9" s="17">
        <f>+[1]NOA!N10</f>
        <v>106.9</v>
      </c>
      <c r="O9" s="18">
        <f>+[1]NOA!R10</f>
        <v>107.8</v>
      </c>
      <c r="P9" s="19">
        <f>+[1]NOA!S10</f>
        <v>107.5</v>
      </c>
      <c r="Q9" s="20">
        <f>+[1]NOA!T10</f>
        <v>121.2</v>
      </c>
      <c r="R9" s="18">
        <f t="shared" si="4"/>
        <v>109.97286000000001</v>
      </c>
      <c r="S9" s="19">
        <f t="shared" si="5"/>
        <v>107.3216759473041</v>
      </c>
      <c r="T9" s="19">
        <f t="shared" si="6"/>
        <v>106.10544236673175</v>
      </c>
      <c r="U9" s="19">
        <f t="shared" si="7"/>
        <v>105.79130747126436</v>
      </c>
      <c r="V9" s="19"/>
      <c r="W9" s="20">
        <f t="shared" si="8"/>
        <v>108.40544376191485</v>
      </c>
      <c r="X9" s="21"/>
      <c r="Y9" s="41">
        <f t="shared" si="9"/>
        <v>2.7077497665733086E-2</v>
      </c>
      <c r="Z9" s="24">
        <f t="shared" si="9"/>
        <v>2.2641509433962259E-2</v>
      </c>
      <c r="AA9" s="24">
        <f t="shared" si="9"/>
        <v>2.0541549953314586E-2</v>
      </c>
      <c r="AB9" s="24">
        <f t="shared" si="9"/>
        <v>3.6203522504892449E-2</v>
      </c>
      <c r="AC9" s="24">
        <f t="shared" si="9"/>
        <v>8.5667215815486086E-2</v>
      </c>
      <c r="AD9" s="24">
        <f t="shared" si="9"/>
        <v>1.0784313725490158E-2</v>
      </c>
      <c r="AE9" s="24">
        <f t="shared" si="9"/>
        <v>2.0560747663551426E-2</v>
      </c>
      <c r="AF9" s="24">
        <f t="shared" si="9"/>
        <v>5.639097744360777E-3</v>
      </c>
      <c r="AG9" s="24">
        <f t="shared" si="9"/>
        <v>6.6254416961130769E-2</v>
      </c>
      <c r="AH9" s="24">
        <f t="shared" si="9"/>
        <v>2.4738344433872683E-2</v>
      </c>
      <c r="AI9" s="24">
        <f t="shared" si="9"/>
        <v>7.6452599388379117E-3</v>
      </c>
      <c r="AJ9" s="24">
        <f t="shared" si="9"/>
        <v>2.0952380952381056E-2</v>
      </c>
      <c r="AK9" s="24">
        <f t="shared" si="9"/>
        <v>1.1352885525071077E-2</v>
      </c>
      <c r="AL9" s="24">
        <f t="shared" si="9"/>
        <v>3.3557046979865834E-2</v>
      </c>
      <c r="AM9" s="24">
        <f t="shared" si="9"/>
        <v>2.089268755935425E-2</v>
      </c>
      <c r="AN9" s="24">
        <f t="shared" si="9"/>
        <v>4.482758620689653E-2</v>
      </c>
      <c r="AO9" s="24">
        <f t="shared" si="10"/>
        <v>2.7368374244207461E-2</v>
      </c>
      <c r="AP9" s="24">
        <f t="shared" si="10"/>
        <v>2.3273030618053747E-2</v>
      </c>
      <c r="AQ9" s="24">
        <f t="shared" si="10"/>
        <v>2.4144904447016557E-2</v>
      </c>
      <c r="AR9" s="24">
        <f t="shared" si="10"/>
        <v>2.5077101009021385E-2</v>
      </c>
      <c r="AS9" s="24" t="e">
        <f t="shared" si="10"/>
        <v>#DIV/0!</v>
      </c>
      <c r="AT9" s="24">
        <f t="shared" si="10"/>
        <v>2.2473629626640124E-2</v>
      </c>
      <c r="AU9" s="21"/>
      <c r="BR9" s="21"/>
      <c r="BS9" s="35">
        <f t="shared" si="11"/>
        <v>42826</v>
      </c>
      <c r="BT9" s="24">
        <f t="shared" si="15"/>
        <v>7.7691876750700479E-3</v>
      </c>
      <c r="BU9" s="24">
        <f t="shared" si="12"/>
        <v>6.4295051353874971E-4</v>
      </c>
      <c r="BV9" s="24">
        <f t="shared" si="12"/>
        <v>4.2734827264239066E-3</v>
      </c>
      <c r="BW9" s="24">
        <f t="shared" si="12"/>
        <v>6.7973856209150377E-3</v>
      </c>
      <c r="BX9" s="24">
        <f t="shared" si="12"/>
        <v>6.2857142857142539E-4</v>
      </c>
      <c r="BY9" s="24">
        <f t="shared" si="12"/>
        <v>1.3002801120448196E-3</v>
      </c>
      <c r="BZ9" s="24">
        <f t="shared" si="12"/>
        <v>4.7114845938374904E-4</v>
      </c>
      <c r="CA9" s="24">
        <f t="shared" si="12"/>
        <v>1.8137254901960784E-3</v>
      </c>
      <c r="CB9" s="24">
        <f t="shared" si="12"/>
        <v>1.4444444444444491E-3</v>
      </c>
      <c r="CC9" s="24">
        <f t="shared" si="12"/>
        <v>1.9047619047619048E-4</v>
      </c>
      <c r="CD9" s="24">
        <f t="shared" si="12"/>
        <v>1.6412698412698434E-3</v>
      </c>
      <c r="CE9" s="24">
        <f t="shared" si="12"/>
        <v>3.8095238095238194E-4</v>
      </c>
      <c r="CF9" s="24">
        <f t="shared" si="14"/>
        <v>2.7353874883286673E-2</v>
      </c>
    </row>
    <row r="10" spans="1:99" x14ac:dyDescent="0.25">
      <c r="A10" s="31">
        <f>+[1]NOA!A11</f>
        <v>42856</v>
      </c>
      <c r="B10" s="17">
        <f>+[1]NOA!B11</f>
        <v>111.6</v>
      </c>
      <c r="C10" s="17">
        <f>+[1]NOA!C11</f>
        <v>109.6</v>
      </c>
      <c r="D10" s="17">
        <f>+[1]NOA!D11</f>
        <v>111.3</v>
      </c>
      <c r="E10" s="17">
        <f>+[1]NOA!E11</f>
        <v>107.8</v>
      </c>
      <c r="F10" s="17">
        <f>+[1]NOA!F11</f>
        <v>135.6</v>
      </c>
      <c r="G10" s="17">
        <f>+[1]NOA!G11</f>
        <v>106.1</v>
      </c>
      <c r="H10" s="17">
        <f>+[1]NOA!H11</f>
        <v>110.9</v>
      </c>
      <c r="I10" s="17">
        <f>+[1]NOA!I11</f>
        <v>108.2</v>
      </c>
      <c r="J10" s="17">
        <f>+[1]NOA!J11</f>
        <v>120.9</v>
      </c>
      <c r="K10" s="17">
        <f>+[1]NOA!K11</f>
        <v>108.9</v>
      </c>
      <c r="L10" s="17">
        <f>+[1]NOA!L11</f>
        <v>133</v>
      </c>
      <c r="M10" s="17">
        <f>+[1]NOA!M11</f>
        <v>109</v>
      </c>
      <c r="N10" s="17">
        <f>+[1]NOA!N11</f>
        <v>108.2</v>
      </c>
      <c r="O10" s="18">
        <f>+[1]NOA!R11</f>
        <v>109.2</v>
      </c>
      <c r="P10" s="19">
        <f>+[1]NOA!S11</f>
        <v>109.1</v>
      </c>
      <c r="Q10" s="20">
        <f>+[1]NOA!T11</f>
        <v>123.2</v>
      </c>
      <c r="R10" s="18">
        <f t="shared" si="4"/>
        <v>111.63373999999999</v>
      </c>
      <c r="S10" s="19">
        <f t="shared" si="5"/>
        <v>108.89262528860517</v>
      </c>
      <c r="T10" s="19">
        <f t="shared" si="6"/>
        <v>107.99785096288025</v>
      </c>
      <c r="U10" s="19">
        <f t="shared" si="7"/>
        <v>107.71023706896551</v>
      </c>
      <c r="V10" s="19"/>
      <c r="W10" s="20">
        <f t="shared" si="8"/>
        <v>110.04158017369203</v>
      </c>
      <c r="X10" s="21"/>
      <c r="Y10" s="41">
        <f t="shared" si="9"/>
        <v>1.4545454545454417E-2</v>
      </c>
      <c r="Z10" s="24">
        <f t="shared" si="9"/>
        <v>1.1070110701106861E-2</v>
      </c>
      <c r="AA10" s="24">
        <f t="shared" si="9"/>
        <v>1.8298261665141702E-2</v>
      </c>
      <c r="AB10" s="24">
        <f t="shared" si="9"/>
        <v>1.7941454202077267E-2</v>
      </c>
      <c r="AC10" s="24">
        <f t="shared" si="9"/>
        <v>2.8831562974203306E-2</v>
      </c>
      <c r="AD10" s="24">
        <f t="shared" si="9"/>
        <v>2.9097963142580063E-2</v>
      </c>
      <c r="AE10" s="24">
        <f t="shared" si="9"/>
        <v>1.5567765567765512E-2</v>
      </c>
      <c r="AF10" s="24">
        <f t="shared" si="9"/>
        <v>1.1214953271028172E-2</v>
      </c>
      <c r="AG10" s="24">
        <f t="shared" si="9"/>
        <v>1.657000828500399E-3</v>
      </c>
      <c r="AH10" s="24">
        <f t="shared" si="9"/>
        <v>1.1142061281337101E-2</v>
      </c>
      <c r="AI10" s="24">
        <f t="shared" si="9"/>
        <v>9.1047040971168336E-3</v>
      </c>
      <c r="AJ10" s="24">
        <f t="shared" si="9"/>
        <v>1.6791044776119479E-2</v>
      </c>
      <c r="AK10" s="24">
        <f t="shared" si="9"/>
        <v>1.2160898035547207E-2</v>
      </c>
      <c r="AL10" s="24">
        <f t="shared" si="9"/>
        <v>1.2987012987013102E-2</v>
      </c>
      <c r="AM10" s="24">
        <f t="shared" si="9"/>
        <v>1.4883720930232602E-2</v>
      </c>
      <c r="AN10" s="24">
        <f t="shared" si="9"/>
        <v>1.650165016501659E-2</v>
      </c>
      <c r="AO10" s="24">
        <f t="shared" si="10"/>
        <v>1.51026353229331E-2</v>
      </c>
      <c r="AP10" s="24">
        <f t="shared" si="10"/>
        <v>1.4637763782895385E-2</v>
      </c>
      <c r="AQ10" s="24">
        <f t="shared" si="10"/>
        <v>1.7835169939801832E-2</v>
      </c>
      <c r="AR10" s="24">
        <f t="shared" si="10"/>
        <v>1.8138821076791878E-2</v>
      </c>
      <c r="AS10" s="24" t="e">
        <f t="shared" si="10"/>
        <v>#DIV/0!</v>
      </c>
      <c r="AT10" s="24">
        <f t="shared" si="10"/>
        <v>1.5092751387748793E-2</v>
      </c>
      <c r="AU10" s="21"/>
      <c r="BR10" s="21"/>
      <c r="BS10" s="35">
        <f t="shared" si="11"/>
        <v>42856</v>
      </c>
      <c r="BT10" s="24">
        <f t="shared" si="15"/>
        <v>3.7821818181817827E-3</v>
      </c>
      <c r="BU10" s="24">
        <f t="shared" si="12"/>
        <v>5.6909090909090907E-4</v>
      </c>
      <c r="BV10" s="24">
        <f t="shared" si="12"/>
        <v>2.1366363636363545E-3</v>
      </c>
      <c r="BW10" s="24">
        <f t="shared" si="12"/>
        <v>2.4181818181818076E-3</v>
      </c>
      <c r="BX10" s="24">
        <f t="shared" si="12"/>
        <v>1.6690909090909089E-3</v>
      </c>
      <c r="BY10" s="24">
        <f t="shared" si="12"/>
        <v>9.7827272727272888E-4</v>
      </c>
      <c r="BZ10" s="24">
        <f t="shared" si="12"/>
        <v>9.1745454545454747E-4</v>
      </c>
      <c r="CA10" s="24">
        <f t="shared" si="12"/>
        <v>4.7090909090909761E-5</v>
      </c>
      <c r="CB10" s="24">
        <f t="shared" si="12"/>
        <v>6.4909090909091058E-4</v>
      </c>
      <c r="CC10" s="24">
        <f t="shared" si="12"/>
        <v>2.2254545454545246E-4</v>
      </c>
      <c r="CD10" s="24">
        <f t="shared" si="12"/>
        <v>1.3074545454545433E-3</v>
      </c>
      <c r="CE10" s="24">
        <f t="shared" si="12"/>
        <v>4.0181818181818097E-4</v>
      </c>
      <c r="CF10" s="24">
        <f t="shared" si="14"/>
        <v>1.5098909090909034E-2</v>
      </c>
    </row>
    <row r="11" spans="1:99" x14ac:dyDescent="0.25">
      <c r="A11" s="31">
        <f>+[1]NOA!A12</f>
        <v>42887</v>
      </c>
      <c r="B11" s="17">
        <f>+[1]NOA!B12</f>
        <v>112.7</v>
      </c>
      <c r="C11" s="17">
        <f>+[1]NOA!C12</f>
        <v>110.2</v>
      </c>
      <c r="D11" s="17">
        <f>+[1]NOA!D12</f>
        <v>111.6</v>
      </c>
      <c r="E11" s="17">
        <f>+[1]NOA!E12</f>
        <v>110.9</v>
      </c>
      <c r="F11" s="17">
        <f>+[1]NOA!F12</f>
        <v>136.4</v>
      </c>
      <c r="G11" s="17">
        <f>+[1]NOA!G12</f>
        <v>106.5</v>
      </c>
      <c r="H11" s="17">
        <f>+[1]NOA!H12</f>
        <v>112.7</v>
      </c>
      <c r="I11" s="17">
        <f>+[1]NOA!I12</f>
        <v>109.2</v>
      </c>
      <c r="J11" s="17">
        <f>+[1]NOA!J12</f>
        <v>121.8</v>
      </c>
      <c r="K11" s="17">
        <f>+[1]NOA!K12</f>
        <v>110.3</v>
      </c>
      <c r="L11" s="17">
        <f>+[1]NOA!L12</f>
        <v>133.4</v>
      </c>
      <c r="M11" s="17">
        <f>+[1]NOA!M12</f>
        <v>109.4</v>
      </c>
      <c r="N11" s="17">
        <f>+[1]NOA!N12</f>
        <v>108.5</v>
      </c>
      <c r="O11" s="18">
        <f>+[1]NOA!R12</f>
        <v>110.7</v>
      </c>
      <c r="P11" s="19">
        <f>+[1]NOA!S12</f>
        <v>110.2</v>
      </c>
      <c r="Q11" s="20">
        <f>+[1]NOA!T12</f>
        <v>123.9</v>
      </c>
      <c r="R11" s="18">
        <f t="shared" si="4"/>
        <v>112.67007000000001</v>
      </c>
      <c r="S11" s="19">
        <f t="shared" si="5"/>
        <v>109.91234551134048</v>
      </c>
      <c r="T11" s="19">
        <f t="shared" si="6"/>
        <v>109.48657549539492</v>
      </c>
      <c r="U11" s="19">
        <f t="shared" si="7"/>
        <v>109.51142241379311</v>
      </c>
      <c r="V11" s="19"/>
      <c r="W11" s="20">
        <f t="shared" si="8"/>
        <v>111.58989620843042</v>
      </c>
      <c r="X11" s="21"/>
      <c r="Y11" s="41">
        <f t="shared" si="9"/>
        <v>9.8566308243728251E-3</v>
      </c>
      <c r="Z11" s="24">
        <f t="shared" si="9"/>
        <v>5.4744525547445466E-3</v>
      </c>
      <c r="AA11" s="24">
        <f t="shared" si="9"/>
        <v>2.6954177897573484E-3</v>
      </c>
      <c r="AB11" s="24">
        <f t="shared" si="9"/>
        <v>2.8756957328385901E-2</v>
      </c>
      <c r="AC11" s="24">
        <f t="shared" si="9"/>
        <v>5.8997050147493457E-3</v>
      </c>
      <c r="AD11" s="24">
        <f t="shared" si="9"/>
        <v>3.7700282752122227E-3</v>
      </c>
      <c r="AE11" s="24">
        <f t="shared" si="9"/>
        <v>1.623083859332719E-2</v>
      </c>
      <c r="AF11" s="24">
        <f t="shared" si="9"/>
        <v>9.2421441774490631E-3</v>
      </c>
      <c r="AG11" s="24">
        <f t="shared" si="9"/>
        <v>7.4441687344912744E-3</v>
      </c>
      <c r="AH11" s="24">
        <f t="shared" si="9"/>
        <v>1.2855831037649201E-2</v>
      </c>
      <c r="AI11" s="24">
        <f t="shared" si="9"/>
        <v>3.0075187969924588E-3</v>
      </c>
      <c r="AJ11" s="24">
        <f t="shared" si="9"/>
        <v>3.6697247706423131E-3</v>
      </c>
      <c r="AK11" s="24">
        <f t="shared" si="9"/>
        <v>2.7726432532346745E-3</v>
      </c>
      <c r="AL11" s="24">
        <f t="shared" si="9"/>
        <v>1.3736263736263687E-2</v>
      </c>
      <c r="AM11" s="24">
        <f t="shared" si="9"/>
        <v>1.0082493125572967E-2</v>
      </c>
      <c r="AN11" s="24">
        <f t="shared" si="9"/>
        <v>5.6818181818181213E-3</v>
      </c>
      <c r="AO11" s="24">
        <f t="shared" si="10"/>
        <v>9.2833044919933272E-3</v>
      </c>
      <c r="AP11" s="24">
        <f t="shared" si="10"/>
        <v>9.3644562249526331E-3</v>
      </c>
      <c r="AQ11" s="24">
        <f t="shared" si="10"/>
        <v>1.3784760708121402E-2</v>
      </c>
      <c r="AR11" s="24">
        <f t="shared" si="10"/>
        <v>1.6722508406274539E-2</v>
      </c>
      <c r="AS11" s="24" t="e">
        <f t="shared" si="10"/>
        <v>#DIV/0!</v>
      </c>
      <c r="AT11" s="24">
        <f t="shared" si="10"/>
        <v>1.4070281727093459E-2</v>
      </c>
      <c r="AU11" s="21"/>
      <c r="BR11" s="21"/>
      <c r="BS11" s="35">
        <f t="shared" si="11"/>
        <v>42887</v>
      </c>
      <c r="BT11" s="24">
        <f t="shared" si="15"/>
        <v>1.8639784946236826E-3</v>
      </c>
      <c r="BU11" s="24">
        <f t="shared" si="12"/>
        <v>8.4139784946235765E-5</v>
      </c>
      <c r="BV11" s="24">
        <f t="shared" si="12"/>
        <v>3.4361111111111211E-3</v>
      </c>
      <c r="BW11" s="24">
        <f t="shared" si="12"/>
        <v>5.0179211469534777E-4</v>
      </c>
      <c r="BX11" s="24">
        <f t="shared" si="12"/>
        <v>2.1935483870968054E-4</v>
      </c>
      <c r="BY11" s="24">
        <f t="shared" si="12"/>
        <v>1.0209677419354822E-3</v>
      </c>
      <c r="BZ11" s="24">
        <f t="shared" si="12"/>
        <v>7.5358422939068111E-4</v>
      </c>
      <c r="CA11" s="24">
        <f t="shared" si="12"/>
        <v>2.0887096774193349E-4</v>
      </c>
      <c r="CB11" s="24">
        <f t="shared" si="12"/>
        <v>7.4641577060931448E-4</v>
      </c>
      <c r="CC11" s="24">
        <f t="shared" si="12"/>
        <v>7.3118279569893521E-5</v>
      </c>
      <c r="CD11" s="24">
        <f t="shared" si="12"/>
        <v>2.8637992831541625E-4</v>
      </c>
      <c r="CE11" s="24">
        <f t="shared" si="12"/>
        <v>9.139784946236474E-5</v>
      </c>
      <c r="CF11" s="24">
        <f t="shared" si="14"/>
        <v>9.2861111111111529E-3</v>
      </c>
    </row>
    <row r="12" spans="1:99" x14ac:dyDescent="0.25">
      <c r="A12" s="31">
        <f>+[1]NOA!A13</f>
        <v>42917</v>
      </c>
      <c r="B12" s="17">
        <f>+[1]NOA!B13</f>
        <v>114.3</v>
      </c>
      <c r="C12" s="17">
        <f>+[1]NOA!C13</f>
        <v>111.3</v>
      </c>
      <c r="D12" s="17">
        <f>+[1]NOA!D13</f>
        <v>113.9</v>
      </c>
      <c r="E12" s="17">
        <f>+[1]NOA!E13</f>
        <v>110.6</v>
      </c>
      <c r="F12" s="17">
        <f>+[1]NOA!F13</f>
        <v>138.6</v>
      </c>
      <c r="G12" s="17">
        <f>+[1]NOA!G13</f>
        <v>109.4</v>
      </c>
      <c r="H12" s="17">
        <f>+[1]NOA!H13</f>
        <v>116.1</v>
      </c>
      <c r="I12" s="17">
        <f>+[1]NOA!I13</f>
        <v>112.4</v>
      </c>
      <c r="J12" s="17">
        <f>+[1]NOA!J13</f>
        <v>121.7</v>
      </c>
      <c r="K12" s="17">
        <f>+[1]NOA!K13</f>
        <v>113.1</v>
      </c>
      <c r="L12" s="17">
        <f>+[1]NOA!L13</f>
        <v>135.30000000000001</v>
      </c>
      <c r="M12" s="17">
        <f>+[1]NOA!M13</f>
        <v>111.2</v>
      </c>
      <c r="N12" s="17">
        <f>+[1]NOA!N13</f>
        <v>109.4</v>
      </c>
      <c r="O12" s="18">
        <f>+[1]NOA!R13</f>
        <v>110</v>
      </c>
      <c r="P12" s="19">
        <f>+[1]NOA!S13</f>
        <v>111.9</v>
      </c>
      <c r="Q12" s="20">
        <f>+[1]NOA!T13</f>
        <v>126.5</v>
      </c>
      <c r="R12" s="18">
        <f t="shared" si="4"/>
        <v>114.27932999999999</v>
      </c>
      <c r="S12" s="19">
        <f t="shared" si="5"/>
        <v>111.18186880347683</v>
      </c>
      <c r="T12" s="19">
        <f t="shared" si="6"/>
        <v>110.83011442924922</v>
      </c>
      <c r="U12" s="19">
        <f t="shared" si="7"/>
        <v>110.72395833333334</v>
      </c>
      <c r="V12" s="19"/>
      <c r="W12" s="20">
        <f t="shared" si="8"/>
        <v>113.40747722940056</v>
      </c>
      <c r="X12" s="21"/>
      <c r="Y12" s="41">
        <f t="shared" si="9"/>
        <v>1.419698314108242E-2</v>
      </c>
      <c r="Z12" s="24">
        <f t="shared" si="9"/>
        <v>9.9818511796732068E-3</v>
      </c>
      <c r="AA12" s="24">
        <f t="shared" si="9"/>
        <v>2.0609318996415826E-2</v>
      </c>
      <c r="AB12" s="24">
        <f t="shared" si="9"/>
        <v>-2.7051397655546428E-3</v>
      </c>
      <c r="AC12" s="24">
        <f t="shared" si="9"/>
        <v>1.6129032258064502E-2</v>
      </c>
      <c r="AD12" s="24">
        <f t="shared" si="9"/>
        <v>2.7230046948356845E-2</v>
      </c>
      <c r="AE12" s="24">
        <f t="shared" si="9"/>
        <v>3.0168589174800253E-2</v>
      </c>
      <c r="AF12" s="24">
        <f t="shared" si="9"/>
        <v>2.9304029304029422E-2</v>
      </c>
      <c r="AG12" s="24">
        <f t="shared" si="9"/>
        <v>-8.2101806239731623E-4</v>
      </c>
      <c r="AH12" s="24">
        <f t="shared" si="9"/>
        <v>2.5385312783318126E-2</v>
      </c>
      <c r="AI12" s="24">
        <f t="shared" si="9"/>
        <v>1.4242878560719596E-2</v>
      </c>
      <c r="AJ12" s="24">
        <f t="shared" si="9"/>
        <v>1.6453382084095081E-2</v>
      </c>
      <c r="AK12" s="24">
        <f t="shared" si="9"/>
        <v>8.2949308755759787E-3</v>
      </c>
      <c r="AL12" s="24">
        <f t="shared" si="9"/>
        <v>-6.3233965672990777E-3</v>
      </c>
      <c r="AM12" s="24">
        <f t="shared" si="9"/>
        <v>1.5426497277676976E-2</v>
      </c>
      <c r="AN12" s="24">
        <f t="shared" si="9"/>
        <v>2.098466505246166E-2</v>
      </c>
      <c r="AO12" s="24">
        <f t="shared" si="10"/>
        <v>1.4282941334819332E-2</v>
      </c>
      <c r="AP12" s="24">
        <f t="shared" si="10"/>
        <v>1.1550324817746427E-2</v>
      </c>
      <c r="AQ12" s="24">
        <f t="shared" si="10"/>
        <v>1.2271266388369284E-2</v>
      </c>
      <c r="AR12" s="24">
        <f t="shared" si="10"/>
        <v>1.1072232401097004E-2</v>
      </c>
      <c r="AS12" s="24" t="e">
        <f t="shared" si="10"/>
        <v>#DIV/0!</v>
      </c>
      <c r="AT12" s="24">
        <f t="shared" si="10"/>
        <v>1.6288042938719327E-2</v>
      </c>
      <c r="AU12" s="21"/>
      <c r="BR12" s="21"/>
      <c r="BS12" s="35">
        <f t="shared" si="11"/>
        <v>42917</v>
      </c>
      <c r="BT12" s="24">
        <f t="shared" si="15"/>
        <v>3.3839396628216325E-3</v>
      </c>
      <c r="BU12" s="24">
        <f t="shared" si="12"/>
        <v>6.3877551020408477E-4</v>
      </c>
      <c r="BV12" s="24">
        <f t="shared" si="12"/>
        <v>-3.2928127772849521E-4</v>
      </c>
      <c r="BW12" s="24">
        <f t="shared" si="12"/>
        <v>1.3664596273291855E-3</v>
      </c>
      <c r="BX12" s="24">
        <f t="shared" si="12"/>
        <v>1.5748003549245816E-3</v>
      </c>
      <c r="BY12" s="24">
        <f t="shared" si="12"/>
        <v>1.9096716947648573E-3</v>
      </c>
      <c r="BZ12" s="24">
        <f t="shared" si="12"/>
        <v>2.387932564330082E-3</v>
      </c>
      <c r="CA12" s="24">
        <f t="shared" si="12"/>
        <v>-2.298136645962602E-5</v>
      </c>
      <c r="CB12" s="24">
        <f t="shared" si="12"/>
        <v>1.4782608695652157E-3</v>
      </c>
      <c r="CC12" s="24">
        <f t="shared" si="12"/>
        <v>3.4392191659272513E-4</v>
      </c>
      <c r="CD12" s="24">
        <f t="shared" si="12"/>
        <v>1.2761313220940528E-3</v>
      </c>
      <c r="CE12" s="24">
        <f t="shared" si="12"/>
        <v>2.7151730257320492E-4</v>
      </c>
      <c r="CF12" s="24">
        <f t="shared" si="14"/>
        <v>1.4279148181011499E-2</v>
      </c>
    </row>
    <row r="13" spans="1:99" x14ac:dyDescent="0.25">
      <c r="A13" s="31">
        <f>+[1]NOA!A14</f>
        <v>42948</v>
      </c>
      <c r="B13" s="17">
        <f>+[1]NOA!B14</f>
        <v>115.7</v>
      </c>
      <c r="C13" s="17">
        <f>+[1]NOA!C14</f>
        <v>112.8</v>
      </c>
      <c r="D13" s="17">
        <f>+[1]NOA!D14</f>
        <v>116</v>
      </c>
      <c r="E13" s="17">
        <f>+[1]NOA!E14</f>
        <v>110.3</v>
      </c>
      <c r="F13" s="17">
        <f>+[1]NOA!F14</f>
        <v>139.69999999999999</v>
      </c>
      <c r="G13" s="17">
        <f>+[1]NOA!G14</f>
        <v>110.1</v>
      </c>
      <c r="H13" s="17">
        <f>+[1]NOA!H14</f>
        <v>118.5</v>
      </c>
      <c r="I13" s="17">
        <f>+[1]NOA!I14</f>
        <v>113.7</v>
      </c>
      <c r="J13" s="17">
        <f>+[1]NOA!J14</f>
        <v>124.5</v>
      </c>
      <c r="K13" s="17">
        <f>+[1]NOA!K14</f>
        <v>116.6</v>
      </c>
      <c r="L13" s="17">
        <f>+[1]NOA!L14</f>
        <v>137.4</v>
      </c>
      <c r="M13" s="17">
        <f>+[1]NOA!M14</f>
        <v>112.9</v>
      </c>
      <c r="N13" s="17">
        <f>+[1]NOA!N14</f>
        <v>111.4</v>
      </c>
      <c r="O13" s="18">
        <f>+[1]NOA!R14</f>
        <v>111.5</v>
      </c>
      <c r="P13" s="19">
        <f>+[1]NOA!S14</f>
        <v>113.3</v>
      </c>
      <c r="Q13" s="20">
        <f>+[1]NOA!T14</f>
        <v>128.19999999999999</v>
      </c>
      <c r="R13" s="18">
        <f t="shared" si="4"/>
        <v>115.73652999999996</v>
      </c>
      <c r="S13" s="19">
        <f t="shared" si="5"/>
        <v>112.54488659513785</v>
      </c>
      <c r="T13" s="19">
        <f t="shared" si="6"/>
        <v>111.99620429807422</v>
      </c>
      <c r="U13" s="19">
        <f t="shared" si="7"/>
        <v>111.73681752873564</v>
      </c>
      <c r="V13" s="19"/>
      <c r="W13" s="20">
        <f t="shared" si="8"/>
        <v>114.80249947045117</v>
      </c>
      <c r="X13" s="21"/>
      <c r="Y13" s="41">
        <f t="shared" si="9"/>
        <v>1.2248468941382429E-2</v>
      </c>
      <c r="Z13" s="24">
        <f t="shared" si="9"/>
        <v>1.3477088948786964E-2</v>
      </c>
      <c r="AA13" s="24">
        <f t="shared" si="9"/>
        <v>1.843722563652328E-2</v>
      </c>
      <c r="AB13" s="24">
        <f t="shared" si="9"/>
        <v>-2.7124773960216508E-3</v>
      </c>
      <c r="AC13" s="24">
        <f t="shared" si="9"/>
        <v>7.9365079365079083E-3</v>
      </c>
      <c r="AD13" s="24">
        <f t="shared" si="9"/>
        <v>6.3985374771480252E-3</v>
      </c>
      <c r="AE13" s="24">
        <f t="shared" si="9"/>
        <v>2.067183462532296E-2</v>
      </c>
      <c r="AF13" s="24">
        <f t="shared" si="9"/>
        <v>1.1565836298932375E-2</v>
      </c>
      <c r="AG13" s="24">
        <f t="shared" si="9"/>
        <v>2.3007395234182493E-2</v>
      </c>
      <c r="AH13" s="24">
        <f t="shared" si="9"/>
        <v>3.0946065428824054E-2</v>
      </c>
      <c r="AI13" s="24">
        <f t="shared" si="9"/>
        <v>1.5521064301551979E-2</v>
      </c>
      <c r="AJ13" s="24">
        <f t="shared" si="9"/>
        <v>1.5287769784172678E-2</v>
      </c>
      <c r="AK13" s="24">
        <f t="shared" si="9"/>
        <v>1.8281535648994485E-2</v>
      </c>
      <c r="AL13" s="24">
        <f t="shared" si="9"/>
        <v>1.3636363636363669E-2</v>
      </c>
      <c r="AM13" s="24">
        <f t="shared" si="9"/>
        <v>1.2511170688114248E-2</v>
      </c>
      <c r="AN13" s="24">
        <f t="shared" si="9"/>
        <v>1.3438735177865535E-2</v>
      </c>
      <c r="AO13" s="24">
        <f t="shared" si="10"/>
        <v>1.2751212314597637E-2</v>
      </c>
      <c r="AP13" s="24">
        <f t="shared" si="10"/>
        <v>1.2259353133110773E-2</v>
      </c>
      <c r="AQ13" s="24">
        <f t="shared" si="10"/>
        <v>1.0521417169242264E-2</v>
      </c>
      <c r="AR13" s="24">
        <f t="shared" si="10"/>
        <v>9.1476064498443588E-3</v>
      </c>
      <c r="AS13" s="24" t="e">
        <f t="shared" si="10"/>
        <v>#DIV/0!</v>
      </c>
      <c r="AT13" s="24">
        <f t="shared" si="10"/>
        <v>1.2300972344431615E-2</v>
      </c>
      <c r="AU13" s="21"/>
      <c r="BR13" s="21"/>
      <c r="BS13" s="35">
        <f t="shared" si="11"/>
        <v>42948</v>
      </c>
      <c r="BT13" s="24">
        <f t="shared" si="15"/>
        <v>4.5498687664041991E-3</v>
      </c>
      <c r="BU13" s="24">
        <f t="shared" si="12"/>
        <v>5.7506561679789871E-4</v>
      </c>
      <c r="BV13" s="24">
        <f t="shared" si="12"/>
        <v>-3.2467191601049565E-4</v>
      </c>
      <c r="BW13" s="24">
        <f t="shared" si="12"/>
        <v>6.7366579177602457E-4</v>
      </c>
      <c r="BX13" s="24">
        <f t="shared" si="12"/>
        <v>3.7480314960629312E-4</v>
      </c>
      <c r="BY13" s="24">
        <f t="shared" si="12"/>
        <v>1.3291338582677196E-3</v>
      </c>
      <c r="BZ13" s="24">
        <f t="shared" si="12"/>
        <v>9.5651793525809064E-4</v>
      </c>
      <c r="CA13" s="24">
        <f t="shared" si="12"/>
        <v>6.3447069116360382E-4</v>
      </c>
      <c r="CB13" s="24">
        <f t="shared" si="12"/>
        <v>1.8219597550306211E-3</v>
      </c>
      <c r="CC13" s="24">
        <f t="shared" si="12"/>
        <v>3.7480314960629827E-4</v>
      </c>
      <c r="CD13" s="24">
        <f t="shared" si="12"/>
        <v>1.1883639545056887E-3</v>
      </c>
      <c r="CE13" s="24">
        <f t="shared" si="12"/>
        <v>5.9492563429571312E-4</v>
      </c>
      <c r="CF13" s="24">
        <f t="shared" si="14"/>
        <v>1.2748906386701656E-2</v>
      </c>
    </row>
    <row r="14" spans="1:99" x14ac:dyDescent="0.25">
      <c r="A14" s="31">
        <f>+[1]NOA!A15</f>
        <v>42979</v>
      </c>
      <c r="B14" s="17">
        <f>+[1]NOA!B15</f>
        <v>117.8</v>
      </c>
      <c r="C14" s="17">
        <f>+[1]NOA!C15</f>
        <v>115.9</v>
      </c>
      <c r="D14" s="17">
        <f>+[1]NOA!D15</f>
        <v>116.8</v>
      </c>
      <c r="E14" s="17">
        <f>+[1]NOA!E15</f>
        <v>111.7</v>
      </c>
      <c r="F14" s="17">
        <f>+[1]NOA!F15</f>
        <v>141.19999999999999</v>
      </c>
      <c r="G14" s="17">
        <f>+[1]NOA!G15</f>
        <v>111.4</v>
      </c>
      <c r="H14" s="17">
        <f>+[1]NOA!H15</f>
        <v>120.8</v>
      </c>
      <c r="I14" s="17">
        <f>+[1]NOA!I15</f>
        <v>114.5</v>
      </c>
      <c r="J14" s="17">
        <f>+[1]NOA!J15</f>
        <v>126</v>
      </c>
      <c r="K14" s="17">
        <f>+[1]NOA!K15</f>
        <v>118.2</v>
      </c>
      <c r="L14" s="17">
        <f>+[1]NOA!L15</f>
        <v>139.19999999999999</v>
      </c>
      <c r="M14" s="17">
        <f>+[1]NOA!M15</f>
        <v>114.8</v>
      </c>
      <c r="N14" s="17">
        <f>+[1]NOA!N15</f>
        <v>113.2</v>
      </c>
      <c r="O14" s="18">
        <f>+[1]NOA!R15</f>
        <v>115.3</v>
      </c>
      <c r="P14" s="19">
        <f>+[1]NOA!S15</f>
        <v>115.3</v>
      </c>
      <c r="Q14" s="20">
        <f>+[1]NOA!T15</f>
        <v>129.19999999999999</v>
      </c>
      <c r="R14" s="18">
        <f t="shared" si="4"/>
        <v>117.79073000000001</v>
      </c>
      <c r="S14" s="19">
        <f t="shared" si="5"/>
        <v>114.80043460545971</v>
      </c>
      <c r="T14" s="19">
        <f t="shared" si="6"/>
        <v>113.56179179458552</v>
      </c>
      <c r="U14" s="19">
        <f t="shared" si="7"/>
        <v>113.20642959770116</v>
      </c>
      <c r="V14" s="19"/>
      <c r="W14" s="20">
        <f t="shared" si="8"/>
        <v>116.28011014615548</v>
      </c>
      <c r="X14" s="21"/>
      <c r="Y14" s="41">
        <f t="shared" si="9"/>
        <v>1.8150388936905681E-2</v>
      </c>
      <c r="Z14" s="24">
        <f t="shared" si="9"/>
        <v>2.7482269503546153E-2</v>
      </c>
      <c r="AA14" s="24">
        <f t="shared" si="9"/>
        <v>6.8965517241379448E-3</v>
      </c>
      <c r="AB14" s="24">
        <f t="shared" si="9"/>
        <v>1.2692656391659174E-2</v>
      </c>
      <c r="AC14" s="24">
        <f t="shared" si="9"/>
        <v>1.0737294201861092E-2</v>
      </c>
      <c r="AD14" s="24">
        <f t="shared" si="9"/>
        <v>1.180744777475029E-2</v>
      </c>
      <c r="AE14" s="24">
        <f t="shared" si="9"/>
        <v>1.940928270042197E-2</v>
      </c>
      <c r="AF14" s="24">
        <f t="shared" si="9"/>
        <v>7.0360598065082325E-3</v>
      </c>
      <c r="AG14" s="24">
        <f t="shared" si="9"/>
        <v>1.2048192771084265E-2</v>
      </c>
      <c r="AH14" s="24">
        <f t="shared" si="9"/>
        <v>1.3722126929674117E-2</v>
      </c>
      <c r="AI14" s="24">
        <f t="shared" si="9"/>
        <v>1.3100436681222627E-2</v>
      </c>
      <c r="AJ14" s="24">
        <f t="shared" si="9"/>
        <v>1.6829052258635846E-2</v>
      </c>
      <c r="AK14" s="24">
        <f t="shared" si="9"/>
        <v>1.6157989228007263E-2</v>
      </c>
      <c r="AL14" s="24">
        <f t="shared" si="9"/>
        <v>3.4080717488789158E-2</v>
      </c>
      <c r="AM14" s="24">
        <f t="shared" si="9"/>
        <v>1.7652250661959412E-2</v>
      </c>
      <c r="AN14" s="24">
        <f t="shared" si="9"/>
        <v>7.8003120124805481E-3</v>
      </c>
      <c r="AO14" s="24">
        <f t="shared" si="10"/>
        <v>1.7748933720408422E-2</v>
      </c>
      <c r="AP14" s="24">
        <f t="shared" si="10"/>
        <v>2.0041319322092521E-2</v>
      </c>
      <c r="AQ14" s="24">
        <f t="shared" si="10"/>
        <v>1.3978933539073646E-2</v>
      </c>
      <c r="AR14" s="24">
        <f t="shared" si="10"/>
        <v>1.3152442511507711E-2</v>
      </c>
      <c r="AS14" s="24" t="e">
        <f t="shared" si="10"/>
        <v>#DIV/0!</v>
      </c>
      <c r="AT14" s="24">
        <f t="shared" si="10"/>
        <v>1.2870892903203979E-2</v>
      </c>
      <c r="AU14" s="21"/>
      <c r="BR14" s="21"/>
      <c r="BS14" s="35">
        <f t="shared" si="11"/>
        <v>42979</v>
      </c>
      <c r="BT14" s="24">
        <f t="shared" si="15"/>
        <v>9.2892826274849002E-3</v>
      </c>
      <c r="BU14" s="24">
        <f t="shared" si="12"/>
        <v>2.1642178046672351E-4</v>
      </c>
      <c r="BV14" s="24">
        <f t="shared" si="12"/>
        <v>1.4968020743301703E-3</v>
      </c>
      <c r="BW14" s="24">
        <f t="shared" si="12"/>
        <v>9.0751944684528969E-4</v>
      </c>
      <c r="BX14" s="24">
        <f t="shared" si="12"/>
        <v>6.8764044943820822E-4</v>
      </c>
      <c r="BY14" s="24">
        <f t="shared" si="12"/>
        <v>1.2583405358686239E-3</v>
      </c>
      <c r="BZ14" s="24">
        <f t="shared" si="12"/>
        <v>5.8150388936905576E-4</v>
      </c>
      <c r="CA14" s="24">
        <f t="shared" si="12"/>
        <v>3.3578219533275715E-4</v>
      </c>
      <c r="CB14" s="24">
        <f t="shared" si="12"/>
        <v>8.2281763180640016E-4</v>
      </c>
      <c r="CC14" s="24">
        <f t="shared" si="12"/>
        <v>3.173725151253211E-4</v>
      </c>
      <c r="CD14" s="24">
        <f t="shared" si="12"/>
        <v>1.3121002592912645E-3</v>
      </c>
      <c r="CE14" s="24">
        <f t="shared" si="12"/>
        <v>5.2895419187553943E-4</v>
      </c>
      <c r="CF14" s="24">
        <f t="shared" si="14"/>
        <v>1.7754537597234256E-2</v>
      </c>
    </row>
    <row r="15" spans="1:99" x14ac:dyDescent="0.25">
      <c r="A15" s="31">
        <f>+[1]NOA!A16</f>
        <v>43009</v>
      </c>
      <c r="B15" s="17">
        <f>+[1]NOA!B16</f>
        <v>120</v>
      </c>
      <c r="C15" s="17">
        <f>+[1]NOA!C16</f>
        <v>118.1</v>
      </c>
      <c r="D15" s="17">
        <f>+[1]NOA!D16</f>
        <v>120</v>
      </c>
      <c r="E15" s="17">
        <f>+[1]NOA!E16</f>
        <v>115.2</v>
      </c>
      <c r="F15" s="17">
        <f>+[1]NOA!F16</f>
        <v>142.5</v>
      </c>
      <c r="G15" s="17">
        <f>+[1]NOA!G16</f>
        <v>112.5</v>
      </c>
      <c r="H15" s="17">
        <f>+[1]NOA!H16</f>
        <v>122.4</v>
      </c>
      <c r="I15" s="17">
        <f>+[1]NOA!I16</f>
        <v>116</v>
      </c>
      <c r="J15" s="17">
        <f>+[1]NOA!J16</f>
        <v>132.6</v>
      </c>
      <c r="K15" s="17">
        <f>+[1]NOA!K16</f>
        <v>120.2</v>
      </c>
      <c r="L15" s="17">
        <f>+[1]NOA!L16</f>
        <v>139.69999999999999</v>
      </c>
      <c r="M15" s="17">
        <f>+[1]NOA!M16</f>
        <v>117.3</v>
      </c>
      <c r="N15" s="17">
        <f>+[1]NOA!N16</f>
        <v>114.7</v>
      </c>
      <c r="O15" s="18">
        <f>+[1]NOA!R16</f>
        <v>119.7</v>
      </c>
      <c r="P15" s="19">
        <f>+[1]NOA!S16</f>
        <v>117.1</v>
      </c>
      <c r="Q15" s="20">
        <f>+[1]NOA!T16</f>
        <v>131.5</v>
      </c>
      <c r="R15" s="18">
        <f t="shared" si="4"/>
        <v>120.02322000000001</v>
      </c>
      <c r="S15" s="19">
        <f t="shared" si="5"/>
        <v>117.15398614695096</v>
      </c>
      <c r="T15" s="19">
        <f t="shared" si="6"/>
        <v>115.98998046329889</v>
      </c>
      <c r="U15" s="19">
        <f t="shared" si="7"/>
        <v>115.61400862068966</v>
      </c>
      <c r="V15" s="19"/>
      <c r="W15" s="20">
        <f t="shared" si="8"/>
        <v>118.56530396102519</v>
      </c>
      <c r="X15" s="21"/>
      <c r="Y15" s="41">
        <f t="shared" si="9"/>
        <v>1.8675721561969505E-2</v>
      </c>
      <c r="Z15" s="24">
        <f t="shared" si="9"/>
        <v>1.8981880931837614E-2</v>
      </c>
      <c r="AA15" s="24">
        <f t="shared" si="9"/>
        <v>2.7397260273972712E-2</v>
      </c>
      <c r="AB15" s="24">
        <f t="shared" si="9"/>
        <v>3.1333930170098556E-2</v>
      </c>
      <c r="AC15" s="24">
        <f t="shared" si="9"/>
        <v>9.2067988668556033E-3</v>
      </c>
      <c r="AD15" s="24">
        <f t="shared" si="9"/>
        <v>9.8743267504488585E-3</v>
      </c>
      <c r="AE15" s="24">
        <f t="shared" si="9"/>
        <v>1.3245033112582849E-2</v>
      </c>
      <c r="AF15" s="24">
        <f t="shared" si="9"/>
        <v>1.3100436681222627E-2</v>
      </c>
      <c r="AG15" s="24">
        <f t="shared" si="9"/>
        <v>5.2380952380952417E-2</v>
      </c>
      <c r="AH15" s="24">
        <f t="shared" si="9"/>
        <v>1.6920473773265554E-2</v>
      </c>
      <c r="AI15" s="24">
        <f t="shared" si="9"/>
        <v>3.5919540229885083E-3</v>
      </c>
      <c r="AJ15" s="24">
        <f t="shared" si="9"/>
        <v>2.1777003484320545E-2</v>
      </c>
      <c r="AK15" s="24">
        <f t="shared" si="9"/>
        <v>1.3250883392226243E-2</v>
      </c>
      <c r="AL15" s="24">
        <f t="shared" si="9"/>
        <v>3.8161318300086844E-2</v>
      </c>
      <c r="AM15" s="24">
        <f t="shared" si="9"/>
        <v>1.5611448395489891E-2</v>
      </c>
      <c r="AN15" s="24">
        <f t="shared" si="9"/>
        <v>1.7801857585139302E-2</v>
      </c>
      <c r="AO15" s="24">
        <f t="shared" si="10"/>
        <v>1.8953019477848443E-2</v>
      </c>
      <c r="AP15" s="24">
        <f t="shared" si="10"/>
        <v>2.0501242435011724E-2</v>
      </c>
      <c r="AQ15" s="24">
        <f t="shared" si="10"/>
        <v>2.1382091902050648E-2</v>
      </c>
      <c r="AR15" s="24">
        <f t="shared" si="10"/>
        <v>2.1267157983378304E-2</v>
      </c>
      <c r="AS15" s="24" t="e">
        <f t="shared" si="10"/>
        <v>#DIV/0!</v>
      </c>
      <c r="AT15" s="24">
        <f t="shared" si="10"/>
        <v>1.9652490971993286E-2</v>
      </c>
      <c r="AU15" s="21"/>
      <c r="BR15" s="21"/>
      <c r="BS15" s="35">
        <f t="shared" si="11"/>
        <v>43009</v>
      </c>
      <c r="BT15" s="24">
        <f t="shared" si="15"/>
        <v>6.4748726655347718E-3</v>
      </c>
      <c r="BU15" s="24">
        <f t="shared" si="12"/>
        <v>8.5025466893039127E-4</v>
      </c>
      <c r="BV15" s="24">
        <f t="shared" si="12"/>
        <v>3.6752971137521224E-3</v>
      </c>
      <c r="BW15" s="24">
        <f t="shared" si="12"/>
        <v>7.7249575551783373E-4</v>
      </c>
      <c r="BX15" s="24">
        <f t="shared" si="12"/>
        <v>5.7147707979626197E-4</v>
      </c>
      <c r="BY15" s="24">
        <f t="shared" si="12"/>
        <v>8.5976230899830679E-4</v>
      </c>
      <c r="BZ15" s="24">
        <f t="shared" si="12"/>
        <v>1.0708828522920204E-3</v>
      </c>
      <c r="CA15" s="24">
        <f t="shared" si="12"/>
        <v>1.4511035653650241E-3</v>
      </c>
      <c r="CB15" s="24">
        <f t="shared" si="12"/>
        <v>1.0101867572156198E-3</v>
      </c>
      <c r="CC15" s="24">
        <f t="shared" si="12"/>
        <v>8.6587436332767406E-5</v>
      </c>
      <c r="CD15" s="24">
        <f t="shared" si="12"/>
        <v>1.6956706281833615E-3</v>
      </c>
      <c r="CE15" s="24">
        <f t="shared" si="12"/>
        <v>4.3293718166383707E-4</v>
      </c>
      <c r="CF15" s="24">
        <f t="shared" si="14"/>
        <v>1.8951528013582318E-2</v>
      </c>
    </row>
    <row r="16" spans="1:99" x14ac:dyDescent="0.25">
      <c r="A16" s="31">
        <f>+[1]NOA!A17</f>
        <v>43040</v>
      </c>
      <c r="B16" s="17">
        <f>+[1]NOA!B17</f>
        <v>121.5</v>
      </c>
      <c r="C16" s="17">
        <f>+[1]NOA!C17</f>
        <v>119.1</v>
      </c>
      <c r="D16" s="17">
        <f>+[1]NOA!D17</f>
        <v>120.9</v>
      </c>
      <c r="E16" s="17">
        <f>+[1]NOA!E17</f>
        <v>116.9</v>
      </c>
      <c r="F16" s="17">
        <f>+[1]NOA!F17</f>
        <v>144.1</v>
      </c>
      <c r="G16" s="17">
        <f>+[1]NOA!G17</f>
        <v>113.6</v>
      </c>
      <c r="H16" s="17">
        <f>+[1]NOA!H17</f>
        <v>123.9</v>
      </c>
      <c r="I16" s="17">
        <f>+[1]NOA!I17</f>
        <v>119.2</v>
      </c>
      <c r="J16" s="17">
        <f>+[1]NOA!J17</f>
        <v>134.4</v>
      </c>
      <c r="K16" s="17">
        <f>+[1]NOA!K17</f>
        <v>123.1</v>
      </c>
      <c r="L16" s="17">
        <f>+[1]NOA!L17</f>
        <v>139.80000000000001</v>
      </c>
      <c r="M16" s="17">
        <f>+[1]NOA!M17</f>
        <v>118.2</v>
      </c>
      <c r="N16" s="17">
        <f>+[1]NOA!N17</f>
        <v>116.2</v>
      </c>
      <c r="O16" s="18">
        <f>+[1]NOA!R17</f>
        <v>121.3</v>
      </c>
      <c r="P16" s="19">
        <f>+[1]NOA!S17</f>
        <v>118.5</v>
      </c>
      <c r="Q16" s="20">
        <f>+[1]NOA!T17</f>
        <v>133.30000000000001</v>
      </c>
      <c r="R16" s="18">
        <f t="shared" si="4"/>
        <v>121.49589000000002</v>
      </c>
      <c r="S16" s="19">
        <f t="shared" si="5"/>
        <v>118.44142333288062</v>
      </c>
      <c r="T16" s="19">
        <f t="shared" si="6"/>
        <v>117.58939436226625</v>
      </c>
      <c r="U16" s="19">
        <f t="shared" si="7"/>
        <v>117.41415229885058</v>
      </c>
      <c r="V16" s="19"/>
      <c r="W16" s="20">
        <f t="shared" si="8"/>
        <v>120.50110146155477</v>
      </c>
      <c r="X16" s="21"/>
      <c r="Y16" s="41">
        <f t="shared" si="9"/>
        <v>1.2499999999999956E-2</v>
      </c>
      <c r="Z16" s="24">
        <f t="shared" si="9"/>
        <v>8.4674005080440651E-3</v>
      </c>
      <c r="AA16" s="24">
        <f t="shared" si="9"/>
        <v>7.5000000000000622E-3</v>
      </c>
      <c r="AB16" s="24">
        <f t="shared" si="9"/>
        <v>1.475694444444442E-2</v>
      </c>
      <c r="AC16" s="24">
        <f t="shared" si="9"/>
        <v>1.1228070175438587E-2</v>
      </c>
      <c r="AD16" s="24">
        <f t="shared" si="9"/>
        <v>9.7777777777776631E-3</v>
      </c>
      <c r="AE16" s="24">
        <f t="shared" si="9"/>
        <v>1.225490196078427E-2</v>
      </c>
      <c r="AF16" s="24">
        <f t="shared" si="9"/>
        <v>2.7586206896551779E-2</v>
      </c>
      <c r="AG16" s="24">
        <f t="shared" si="9"/>
        <v>1.3574660633484337E-2</v>
      </c>
      <c r="AH16" s="24">
        <f t="shared" si="9"/>
        <v>2.4126455906821942E-2</v>
      </c>
      <c r="AI16" s="24">
        <f t="shared" si="9"/>
        <v>7.1581961345756895E-4</v>
      </c>
      <c r="AJ16" s="24">
        <f t="shared" si="9"/>
        <v>7.6726342710997653E-3</v>
      </c>
      <c r="AK16" s="24">
        <f t="shared" si="9"/>
        <v>1.3077593722754965E-2</v>
      </c>
      <c r="AL16" s="24">
        <f t="shared" si="9"/>
        <v>1.3366750208855471E-2</v>
      </c>
      <c r="AM16" s="24">
        <f t="shared" si="9"/>
        <v>1.1955593509820783E-2</v>
      </c>
      <c r="AN16" s="24">
        <f t="shared" si="9"/>
        <v>1.3688212927756682E-2</v>
      </c>
      <c r="AO16" s="24">
        <f t="shared" si="10"/>
        <v>1.2269875779036932E-2</v>
      </c>
      <c r="AP16" s="24">
        <f t="shared" si="10"/>
        <v>1.0989273419299339E-2</v>
      </c>
      <c r="AQ16" s="24">
        <f t="shared" si="10"/>
        <v>1.3789241903298999E-2</v>
      </c>
      <c r="AR16" s="24">
        <f t="shared" si="10"/>
        <v>1.5570290310293666E-2</v>
      </c>
      <c r="AS16" s="24" t="e">
        <f t="shared" si="10"/>
        <v>#DIV/0!</v>
      </c>
      <c r="AT16" s="24">
        <f t="shared" si="10"/>
        <v>1.6326846352672453E-2</v>
      </c>
      <c r="AU16" s="21"/>
      <c r="BR16" s="21"/>
      <c r="BS16" s="35">
        <f t="shared" si="11"/>
        <v>43040</v>
      </c>
      <c r="BT16" s="24">
        <f t="shared" si="15"/>
        <v>2.8891666666666666E-3</v>
      </c>
      <c r="BU16" s="24">
        <f t="shared" si="12"/>
        <v>2.347500000000015E-4</v>
      </c>
      <c r="BV16" s="24">
        <f t="shared" si="12"/>
        <v>1.7524166666666697E-3</v>
      </c>
      <c r="BW16" s="24">
        <f t="shared" si="12"/>
        <v>9.3333333333333007E-4</v>
      </c>
      <c r="BX16" s="24">
        <f t="shared" si="12"/>
        <v>5.6099999999999716E-4</v>
      </c>
      <c r="BY16" s="24">
        <f t="shared" si="12"/>
        <v>7.9124999999999996E-4</v>
      </c>
      <c r="BZ16" s="24">
        <f t="shared" si="12"/>
        <v>2.2426666666666684E-3</v>
      </c>
      <c r="CA16" s="24">
        <f t="shared" si="12"/>
        <v>3.8850000000000245E-4</v>
      </c>
      <c r="CB16" s="24">
        <f t="shared" si="12"/>
        <v>1.4379166666666624E-3</v>
      </c>
      <c r="CC16" s="24">
        <f t="shared" si="12"/>
        <v>1.7000000000003866E-5</v>
      </c>
      <c r="CD16" s="24">
        <f t="shared" si="12"/>
        <v>5.9925000000000375E-4</v>
      </c>
      <c r="CE16" s="24">
        <f t="shared" si="12"/>
        <v>4.2500000000000003E-4</v>
      </c>
      <c r="CF16" s="24">
        <f t="shared" si="14"/>
        <v>1.2272250000000005E-2</v>
      </c>
    </row>
    <row r="17" spans="1:84" x14ac:dyDescent="0.25">
      <c r="A17" s="31">
        <f>+[1]NOA!A18</f>
        <v>43070</v>
      </c>
      <c r="B17" s="17">
        <f>+[1]NOA!B18</f>
        <v>124.3</v>
      </c>
      <c r="C17" s="17">
        <f>+[1]NOA!C18</f>
        <v>120.6</v>
      </c>
      <c r="D17" s="17">
        <f>+[1]NOA!D18</f>
        <v>121.5</v>
      </c>
      <c r="E17" s="17">
        <f>+[1]NOA!E18</f>
        <v>117.8</v>
      </c>
      <c r="F17" s="17">
        <f>+[1]NOA!F18</f>
        <v>163.69999999999999</v>
      </c>
      <c r="G17" s="17">
        <f>+[1]NOA!G18</f>
        <v>116.5</v>
      </c>
      <c r="H17" s="17">
        <f>+[1]NOA!H18</f>
        <v>125.6</v>
      </c>
      <c r="I17" s="17">
        <f>+[1]NOA!I18</f>
        <v>123</v>
      </c>
      <c r="J17" s="17">
        <f>+[1]NOA!J18</f>
        <v>135.30000000000001</v>
      </c>
      <c r="K17" s="17">
        <f>+[1]NOA!K18</f>
        <v>124.7</v>
      </c>
      <c r="L17" s="17">
        <f>+[1]NOA!L18</f>
        <v>139.69999999999999</v>
      </c>
      <c r="M17" s="17">
        <f>+[1]NOA!M18</f>
        <v>118.6</v>
      </c>
      <c r="N17" s="17">
        <f>+[1]NOA!N18</f>
        <v>117.4</v>
      </c>
      <c r="O17" s="18">
        <f>+[1]NOA!R18</f>
        <v>122.2</v>
      </c>
      <c r="P17" s="19">
        <f>+[1]NOA!S18</f>
        <v>120</v>
      </c>
      <c r="Q17" s="20">
        <f>+[1]NOA!T18</f>
        <v>142.6</v>
      </c>
      <c r="R17" s="18">
        <f t="shared" si="4"/>
        <v>124.31195000000002</v>
      </c>
      <c r="S17" s="19">
        <f t="shared" si="5"/>
        <v>119.79358956946898</v>
      </c>
      <c r="T17" s="19">
        <f t="shared" si="6"/>
        <v>118.86421992743509</v>
      </c>
      <c r="U17" s="19">
        <f t="shared" si="7"/>
        <v>118.94005028735633</v>
      </c>
      <c r="V17" s="19"/>
      <c r="W17" s="20">
        <f t="shared" si="8"/>
        <v>122.35085786909552</v>
      </c>
      <c r="X17" s="21"/>
      <c r="Y17" s="41">
        <f t="shared" si="9"/>
        <v>2.3045267489711918E-2</v>
      </c>
      <c r="Z17" s="24">
        <f t="shared" si="9"/>
        <v>1.2594458438287104E-2</v>
      </c>
      <c r="AA17" s="24">
        <f t="shared" si="9"/>
        <v>4.9627791563275903E-3</v>
      </c>
      <c r="AB17" s="24">
        <f t="shared" si="9"/>
        <v>7.6988879384087827E-3</v>
      </c>
      <c r="AC17" s="24">
        <f t="shared" si="9"/>
        <v>0.13601665510062455</v>
      </c>
      <c r="AD17" s="24">
        <f t="shared" si="9"/>
        <v>2.5528169014084501E-2</v>
      </c>
      <c r="AE17" s="24">
        <f t="shared" si="9"/>
        <v>1.3720742534301777E-2</v>
      </c>
      <c r="AF17" s="24">
        <f t="shared" si="9"/>
        <v>3.187919463087252E-2</v>
      </c>
      <c r="AG17" s="24">
        <f t="shared" si="9"/>
        <v>6.6964285714286031E-3</v>
      </c>
      <c r="AH17" s="24">
        <f t="shared" si="9"/>
        <v>1.2997562956945652E-2</v>
      </c>
      <c r="AI17" s="24">
        <f t="shared" si="9"/>
        <v>-7.1530758226057145E-4</v>
      </c>
      <c r="AJ17" s="24">
        <f t="shared" si="9"/>
        <v>3.3840947546530664E-3</v>
      </c>
      <c r="AK17" s="24">
        <f t="shared" si="9"/>
        <v>1.0327022375215211E-2</v>
      </c>
      <c r="AL17" s="24">
        <f t="shared" si="9"/>
        <v>7.4196207749381848E-3</v>
      </c>
      <c r="AM17" s="24">
        <f t="shared" si="9"/>
        <v>1.2658227848101333E-2</v>
      </c>
      <c r="AN17" s="24">
        <f t="shared" si="9"/>
        <v>6.9767441860465018E-2</v>
      </c>
      <c r="AO17" s="24">
        <f t="shared" si="10"/>
        <v>2.3178232613465521E-2</v>
      </c>
      <c r="AP17" s="24">
        <f t="shared" si="10"/>
        <v>1.1416328836137746E-2</v>
      </c>
      <c r="AQ17" s="24">
        <f t="shared" si="10"/>
        <v>1.0841331159861189E-2</v>
      </c>
      <c r="AR17" s="24">
        <f t="shared" si="10"/>
        <v>1.2995860879035481E-2</v>
      </c>
      <c r="AS17" s="24" t="e">
        <f t="shared" si="10"/>
        <v>#DIV/0!</v>
      </c>
      <c r="AT17" s="24">
        <f t="shared" si="10"/>
        <v>1.535053526569552E-2</v>
      </c>
      <c r="AU17" s="21"/>
      <c r="AV17" s="24">
        <f t="shared" ref="AV17:BQ28" si="16">+B17/B5-1</f>
        <v>0.24299999999999988</v>
      </c>
      <c r="AW17" s="24">
        <f t="shared" si="16"/>
        <v>0.20599999999999996</v>
      </c>
      <c r="AX17" s="24">
        <f t="shared" si="16"/>
        <v>0.21500000000000008</v>
      </c>
      <c r="AY17" s="24">
        <f t="shared" si="16"/>
        <v>0.17799999999999994</v>
      </c>
      <c r="AZ17" s="24">
        <f t="shared" si="16"/>
        <v>0.63699999999999979</v>
      </c>
      <c r="BA17" s="24">
        <f t="shared" si="16"/>
        <v>0.16500000000000004</v>
      </c>
      <c r="BB17" s="24">
        <f t="shared" si="16"/>
        <v>0.25600000000000001</v>
      </c>
      <c r="BC17" s="24">
        <f t="shared" si="16"/>
        <v>0.22999999999999998</v>
      </c>
      <c r="BD17" s="24">
        <f t="shared" si="16"/>
        <v>0.3530000000000002</v>
      </c>
      <c r="BE17" s="24">
        <f t="shared" si="16"/>
        <v>0.24700000000000011</v>
      </c>
      <c r="BF17" s="24">
        <f t="shared" si="16"/>
        <v>0.3969999999999998</v>
      </c>
      <c r="BG17" s="24">
        <f t="shared" si="16"/>
        <v>0.18599999999999994</v>
      </c>
      <c r="BH17" s="24">
        <f t="shared" si="16"/>
        <v>0.17400000000000015</v>
      </c>
      <c r="BI17" s="24">
        <f t="shared" si="16"/>
        <v>0.22199999999999998</v>
      </c>
      <c r="BJ17" s="24">
        <f t="shared" si="16"/>
        <v>0.19999999999999996</v>
      </c>
      <c r="BK17" s="24">
        <f t="shared" si="16"/>
        <v>0.42599999999999993</v>
      </c>
      <c r="BL17" s="24">
        <f t="shared" si="16"/>
        <v>0.24311950000000015</v>
      </c>
      <c r="BM17" s="24">
        <f t="shared" si="16"/>
        <v>0.19793589569468995</v>
      </c>
      <c r="BN17" s="24">
        <f t="shared" si="16"/>
        <v>0.18864219927435122</v>
      </c>
      <c r="BO17" s="24">
        <f t="shared" si="16"/>
        <v>0.18940050287356303</v>
      </c>
      <c r="BP17" s="24" t="e">
        <f t="shared" si="16"/>
        <v>#DIV/0!</v>
      </c>
      <c r="BQ17" s="24">
        <f t="shared" si="16"/>
        <v>0.22350857869095497</v>
      </c>
      <c r="BR17" s="21"/>
      <c r="BS17" s="35">
        <f t="shared" si="11"/>
        <v>43070</v>
      </c>
      <c r="BT17" s="24">
        <f t="shared" si="15"/>
        <v>4.2802469135802467E-3</v>
      </c>
      <c r="BU17" s="24">
        <f t="shared" si="12"/>
        <v>1.5456790123456643E-4</v>
      </c>
      <c r="BV17" s="24">
        <f t="shared" si="12"/>
        <v>9.1629629629628767E-4</v>
      </c>
      <c r="BW17" s="24">
        <f t="shared" si="12"/>
        <v>1.1292181069958844E-2</v>
      </c>
      <c r="BX17" s="24">
        <f t="shared" si="12"/>
        <v>1.4607407407407436E-3</v>
      </c>
      <c r="BY17" s="24">
        <f t="shared" si="12"/>
        <v>8.8567901234567299E-4</v>
      </c>
      <c r="BZ17" s="24">
        <f t="shared" si="12"/>
        <v>2.6302880658436189E-3</v>
      </c>
      <c r="CA17" s="24">
        <f t="shared" si="12"/>
        <v>1.9185185185185307E-4</v>
      </c>
      <c r="CB17" s="24">
        <f t="shared" si="12"/>
        <v>7.8353909465020996E-4</v>
      </c>
      <c r="CC17" s="24">
        <f t="shared" si="12"/>
        <v>-1.6790123456793942E-5</v>
      </c>
      <c r="CD17" s="24">
        <f t="shared" si="12"/>
        <v>2.6304526748970633E-4</v>
      </c>
      <c r="CE17" s="24">
        <f t="shared" si="12"/>
        <v>3.3580246913580329E-4</v>
      </c>
      <c r="CF17" s="24">
        <f t="shared" si="14"/>
        <v>2.3177448559670764E-2</v>
      </c>
    </row>
    <row r="18" spans="1:84" x14ac:dyDescent="0.25">
      <c r="A18" s="31">
        <f>+[1]NOA!A19</f>
        <v>43101</v>
      </c>
      <c r="B18" s="17">
        <f>+[1]NOA!B19</f>
        <v>126.6</v>
      </c>
      <c r="C18" s="17">
        <f>+[1]NOA!C19</f>
        <v>122.4</v>
      </c>
      <c r="D18" s="17">
        <f>+[1]NOA!D19</f>
        <v>124.4</v>
      </c>
      <c r="E18" s="17">
        <f>+[1]NOA!E19</f>
        <v>117.5</v>
      </c>
      <c r="F18" s="17">
        <f>+[1]NOA!F19</f>
        <v>170.9</v>
      </c>
      <c r="G18" s="17">
        <f>+[1]NOA!G19</f>
        <v>118.2</v>
      </c>
      <c r="H18" s="17">
        <f>+[1]NOA!H19</f>
        <v>127.6</v>
      </c>
      <c r="I18" s="17">
        <f>+[1]NOA!I19</f>
        <v>125.4</v>
      </c>
      <c r="J18" s="17">
        <f>+[1]NOA!J19</f>
        <v>139.19999999999999</v>
      </c>
      <c r="K18" s="17">
        <f>+[1]NOA!K19</f>
        <v>128.5</v>
      </c>
      <c r="L18" s="17">
        <f>+[1]NOA!L19</f>
        <v>140.6</v>
      </c>
      <c r="M18" s="17">
        <f>+[1]NOA!M19</f>
        <v>122.3</v>
      </c>
      <c r="N18" s="17">
        <f>+[1]NOA!N19</f>
        <v>119.4</v>
      </c>
      <c r="O18" s="18">
        <f>+[1]NOA!R19</f>
        <v>123.8</v>
      </c>
      <c r="P18" s="19">
        <f>+[1]NOA!S19</f>
        <v>121.9</v>
      </c>
      <c r="Q18" s="20">
        <f>+[1]NOA!T19</f>
        <v>146.9</v>
      </c>
      <c r="R18" s="18">
        <f t="shared" si="4"/>
        <v>126.63524999999998</v>
      </c>
      <c r="S18" s="19">
        <f t="shared" si="5"/>
        <v>121.65626782561458</v>
      </c>
      <c r="T18" s="19">
        <f t="shared" si="6"/>
        <v>120.69692994697179</v>
      </c>
      <c r="U18" s="19">
        <f t="shared" si="7"/>
        <v>120.23685344827587</v>
      </c>
      <c r="V18" s="19"/>
      <c r="W18" s="20">
        <f t="shared" si="8"/>
        <v>124.06413895361153</v>
      </c>
      <c r="X18" s="21"/>
      <c r="Y18" s="41">
        <f t="shared" si="9"/>
        <v>1.8503620273531807E-2</v>
      </c>
      <c r="Z18" s="24">
        <f t="shared" si="9"/>
        <v>1.4925373134328401E-2</v>
      </c>
      <c r="AA18" s="24">
        <f t="shared" si="9"/>
        <v>2.3868312757201693E-2</v>
      </c>
      <c r="AB18" s="24">
        <f t="shared" si="9"/>
        <v>-2.5466893039048921E-3</v>
      </c>
      <c r="AC18" s="24">
        <f t="shared" si="9"/>
        <v>4.3982895540623179E-2</v>
      </c>
      <c r="AD18" s="24">
        <f t="shared" si="9"/>
        <v>1.4592274678111528E-2</v>
      </c>
      <c r="AE18" s="24">
        <f t="shared" si="9"/>
        <v>1.5923566878980999E-2</v>
      </c>
      <c r="AF18" s="24">
        <f t="shared" si="9"/>
        <v>1.9512195121951237E-2</v>
      </c>
      <c r="AG18" s="24">
        <f t="shared" si="9"/>
        <v>2.8824833702882247E-2</v>
      </c>
      <c r="AH18" s="24">
        <f t="shared" si="9"/>
        <v>3.0473135525260542E-2</v>
      </c>
      <c r="AI18" s="24">
        <f t="shared" si="9"/>
        <v>6.4423765211167883E-3</v>
      </c>
      <c r="AJ18" s="24">
        <f t="shared" si="9"/>
        <v>3.1197301854974713E-2</v>
      </c>
      <c r="AK18" s="24">
        <f t="shared" si="9"/>
        <v>1.7035775127768327E-2</v>
      </c>
      <c r="AL18" s="24">
        <f t="shared" si="9"/>
        <v>1.3093289689034338E-2</v>
      </c>
      <c r="AM18" s="24">
        <f t="shared" si="9"/>
        <v>1.5833333333333366E-2</v>
      </c>
      <c r="AN18" s="24">
        <f t="shared" si="9"/>
        <v>3.0154277699859788E-2</v>
      </c>
      <c r="AO18" s="24">
        <f t="shared" si="10"/>
        <v>1.8689273235597659E-2</v>
      </c>
      <c r="AP18" s="24">
        <f t="shared" si="10"/>
        <v>1.5549064543770363E-2</v>
      </c>
      <c r="AQ18" s="24">
        <f t="shared" si="10"/>
        <v>1.5418517201017723E-2</v>
      </c>
      <c r="AR18" s="24">
        <f t="shared" si="10"/>
        <v>1.090299825657115E-2</v>
      </c>
      <c r="AS18" s="24" t="e">
        <f t="shared" si="10"/>
        <v>#DIV/0!</v>
      </c>
      <c r="AT18" s="24">
        <f t="shared" si="10"/>
        <v>1.4003016524404499E-2</v>
      </c>
      <c r="AU18" s="21"/>
      <c r="AV18" s="24">
        <f t="shared" si="16"/>
        <v>0.24606299212598426</v>
      </c>
      <c r="AW18" s="24">
        <f t="shared" si="16"/>
        <v>0.21188118811881185</v>
      </c>
      <c r="AX18" s="24">
        <f t="shared" si="16"/>
        <v>0.22803553800592313</v>
      </c>
      <c r="AY18" s="24">
        <f t="shared" si="16"/>
        <v>0.16915422885572129</v>
      </c>
      <c r="AZ18" s="24">
        <f t="shared" si="16"/>
        <v>0.68208661417322847</v>
      </c>
      <c r="BA18" s="24">
        <f t="shared" si="16"/>
        <v>0.17729083665338652</v>
      </c>
      <c r="BB18" s="24">
        <f t="shared" si="16"/>
        <v>0.24245374878286263</v>
      </c>
      <c r="BC18" s="24">
        <f t="shared" si="16"/>
        <v>0.21865889212827994</v>
      </c>
      <c r="BD18" s="24">
        <f t="shared" si="16"/>
        <v>0.33717579250720453</v>
      </c>
      <c r="BE18" s="24">
        <f t="shared" si="16"/>
        <v>0.24274661508704054</v>
      </c>
      <c r="BF18" s="24">
        <f t="shared" si="16"/>
        <v>0.39900497512437805</v>
      </c>
      <c r="BG18" s="24">
        <f t="shared" si="16"/>
        <v>0.19317073170731702</v>
      </c>
      <c r="BH18" s="24">
        <f t="shared" si="16"/>
        <v>0.17058823529411771</v>
      </c>
      <c r="BI18" s="24">
        <f t="shared" si="16"/>
        <v>0.21850393700787407</v>
      </c>
      <c r="BJ18" s="24">
        <f t="shared" si="16"/>
        <v>0.20216962524654836</v>
      </c>
      <c r="BK18" s="24">
        <f t="shared" si="16"/>
        <v>0.43597262952101667</v>
      </c>
      <c r="BL18" s="24">
        <f t="shared" si="16"/>
        <v>0.24656993377890202</v>
      </c>
      <c r="BM18" s="24">
        <f t="shared" si="16"/>
        <v>0.20116644230270264</v>
      </c>
      <c r="BN18" s="24">
        <f t="shared" si="16"/>
        <v>0.18851366912564527</v>
      </c>
      <c r="BO18" s="24">
        <f t="shared" si="16"/>
        <v>0.18716101888771819</v>
      </c>
      <c r="BP18" s="24" t="e">
        <f t="shared" si="16"/>
        <v>#DIV/0!</v>
      </c>
      <c r="BQ18" s="24">
        <f t="shared" si="16"/>
        <v>0.21774084563499962</v>
      </c>
      <c r="BR18" s="21"/>
      <c r="BS18" s="35">
        <f t="shared" si="11"/>
        <v>43101</v>
      </c>
      <c r="BT18" s="24">
        <f t="shared" si="15"/>
        <v>5.0205953338697019E-3</v>
      </c>
      <c r="BU18" s="24">
        <f t="shared" si="12"/>
        <v>7.3024939662107949E-4</v>
      </c>
      <c r="BV18" s="24">
        <f t="shared" si="12"/>
        <v>-2.9855189058728603E-4</v>
      </c>
      <c r="BW18" s="24">
        <f t="shared" si="12"/>
        <v>4.0547063555913211E-3</v>
      </c>
      <c r="BX18" s="24">
        <f t="shared" si="12"/>
        <v>8.3700724054706498E-4</v>
      </c>
      <c r="BY18" s="24">
        <f t="shared" si="12"/>
        <v>1.0185036202735318E-3</v>
      </c>
      <c r="BZ18" s="24">
        <f t="shared" si="12"/>
        <v>1.6238133547868099E-3</v>
      </c>
      <c r="CA18" s="24">
        <f t="shared" si="12"/>
        <v>8.1263073209975392E-4</v>
      </c>
      <c r="CB18" s="24">
        <f t="shared" si="12"/>
        <v>1.8189863234111007E-3</v>
      </c>
      <c r="CC18" s="24">
        <f t="shared" si="12"/>
        <v>1.4770716009654159E-4</v>
      </c>
      <c r="CD18" s="24">
        <f t="shared" si="12"/>
        <v>2.3783588093322624E-3</v>
      </c>
      <c r="CE18" s="24">
        <f t="shared" si="12"/>
        <v>5.4706355591311348E-4</v>
      </c>
      <c r="CF18" s="24">
        <f t="shared" si="14"/>
        <v>1.8691069991954995E-2</v>
      </c>
    </row>
    <row r="19" spans="1:84" x14ac:dyDescent="0.25">
      <c r="A19" s="31">
        <f>+[1]NOA!A20</f>
        <v>43132</v>
      </c>
      <c r="B19" s="17">
        <f>+[1]NOA!B20</f>
        <v>129.19999999999999</v>
      </c>
      <c r="C19" s="17">
        <f>+[1]NOA!C20</f>
        <v>124.7</v>
      </c>
      <c r="D19" s="17">
        <f>+[1]NOA!D20</f>
        <v>126.9</v>
      </c>
      <c r="E19" s="17">
        <f>+[1]NOA!E20</f>
        <v>116.8</v>
      </c>
      <c r="F19" s="17">
        <f>+[1]NOA!F20</f>
        <v>175</v>
      </c>
      <c r="G19" s="17">
        <f>+[1]NOA!G20</f>
        <v>120</v>
      </c>
      <c r="H19" s="17">
        <f>+[1]NOA!H20</f>
        <v>129.69999999999999</v>
      </c>
      <c r="I19" s="17">
        <f>+[1]NOA!I20</f>
        <v>131.5</v>
      </c>
      <c r="J19" s="17">
        <f>+[1]NOA!J20</f>
        <v>154.80000000000001</v>
      </c>
      <c r="K19" s="17">
        <f>+[1]NOA!K20</f>
        <v>129.9</v>
      </c>
      <c r="L19" s="17">
        <f>+[1]NOA!L20</f>
        <v>141</v>
      </c>
      <c r="M19" s="17">
        <f>+[1]NOA!M20</f>
        <v>125.1</v>
      </c>
      <c r="N19" s="17">
        <f>+[1]NOA!N20</f>
        <v>121.4</v>
      </c>
      <c r="O19" s="18">
        <f>+[1]NOA!R20</f>
        <v>123.7</v>
      </c>
      <c r="P19" s="19">
        <f>+[1]NOA!S20</f>
        <v>124</v>
      </c>
      <c r="Q19" s="20">
        <f>+[1]NOA!T20</f>
        <v>153.30000000000001</v>
      </c>
      <c r="R19" s="18">
        <f t="shared" si="4"/>
        <v>129.25463999999999</v>
      </c>
      <c r="S19" s="19">
        <f t="shared" si="5"/>
        <v>123.38688034768437</v>
      </c>
      <c r="T19" s="19">
        <f t="shared" si="6"/>
        <v>121.80937761652245</v>
      </c>
      <c r="U19" s="19">
        <f t="shared" si="7"/>
        <v>120.86497844827586</v>
      </c>
      <c r="V19" s="19"/>
      <c r="W19" s="20">
        <f t="shared" si="8"/>
        <v>126.67589493751325</v>
      </c>
      <c r="X19" s="21"/>
      <c r="Y19" s="41">
        <f t="shared" si="9"/>
        <v>2.0537124802527673E-2</v>
      </c>
      <c r="Z19" s="24">
        <f t="shared" si="9"/>
        <v>1.8790849673202548E-2</v>
      </c>
      <c r="AA19" s="24">
        <f t="shared" si="9"/>
        <v>2.0096463022508004E-2</v>
      </c>
      <c r="AB19" s="24">
        <f t="shared" si="9"/>
        <v>-5.9574468085106247E-3</v>
      </c>
      <c r="AC19" s="24">
        <f t="shared" si="9"/>
        <v>2.3990637799882863E-2</v>
      </c>
      <c r="AD19" s="24">
        <f t="shared" si="9"/>
        <v>1.5228426395939021E-2</v>
      </c>
      <c r="AE19" s="24">
        <f t="shared" si="9"/>
        <v>1.6457680250783646E-2</v>
      </c>
      <c r="AF19" s="24">
        <f t="shared" si="9"/>
        <v>4.8644338118022379E-2</v>
      </c>
      <c r="AG19" s="24">
        <f t="shared" si="9"/>
        <v>0.11206896551724155</v>
      </c>
      <c r="AH19" s="24">
        <f t="shared" si="9"/>
        <v>1.0894941634241206E-2</v>
      </c>
      <c r="AI19" s="24">
        <f t="shared" si="9"/>
        <v>2.8449502133713889E-3</v>
      </c>
      <c r="AJ19" s="24">
        <f t="shared" si="9"/>
        <v>2.2894521668029411E-2</v>
      </c>
      <c r="AK19" s="24">
        <f t="shared" si="9"/>
        <v>1.675041876046901E-2</v>
      </c>
      <c r="AL19" s="24">
        <f t="shared" si="9"/>
        <v>-8.0775444264935548E-4</v>
      </c>
      <c r="AM19" s="24">
        <f t="shared" si="9"/>
        <v>1.722723543888427E-2</v>
      </c>
      <c r="AN19" s="24">
        <f t="shared" si="9"/>
        <v>4.3567052416610075E-2</v>
      </c>
      <c r="AO19" s="24">
        <f t="shared" si="10"/>
        <v>2.0684525043382473E-2</v>
      </c>
      <c r="AP19" s="24">
        <f t="shared" si="10"/>
        <v>1.4225428356477998E-2</v>
      </c>
      <c r="AQ19" s="24">
        <f t="shared" si="10"/>
        <v>9.2168679852868696E-3</v>
      </c>
      <c r="AR19" s="24">
        <f t="shared" si="10"/>
        <v>5.2240638538516571E-3</v>
      </c>
      <c r="AS19" s="24" t="e">
        <f t="shared" si="10"/>
        <v>#DIV/0!</v>
      </c>
      <c r="AT19" s="24">
        <f t="shared" si="10"/>
        <v>2.1051659294377245E-2</v>
      </c>
      <c r="AU19" s="21"/>
      <c r="AV19" s="24">
        <f t="shared" si="16"/>
        <v>0.24590163934426212</v>
      </c>
      <c r="AW19" s="24">
        <f t="shared" si="16"/>
        <v>0.20019249278152063</v>
      </c>
      <c r="AX19" s="24">
        <f t="shared" si="16"/>
        <v>0.20284360189573469</v>
      </c>
      <c r="AY19" s="24">
        <f t="shared" si="16"/>
        <v>0.16334661354581659</v>
      </c>
      <c r="AZ19" s="24">
        <f t="shared" si="16"/>
        <v>0.62488393686165278</v>
      </c>
      <c r="BA19" s="24">
        <f t="shared" si="16"/>
        <v>0.19165839126117179</v>
      </c>
      <c r="BB19" s="24">
        <f t="shared" si="16"/>
        <v>0.24591738712776179</v>
      </c>
      <c r="BC19" s="24">
        <f t="shared" si="16"/>
        <v>0.2452651515151516</v>
      </c>
      <c r="BD19" s="24">
        <f t="shared" si="16"/>
        <v>0.4453781512605044</v>
      </c>
      <c r="BE19" s="24">
        <f t="shared" si="16"/>
        <v>0.2550724637681161</v>
      </c>
      <c r="BF19" s="24">
        <f t="shared" si="16"/>
        <v>0.37026239067055378</v>
      </c>
      <c r="BG19" s="24">
        <f t="shared" si="16"/>
        <v>0.20986460348162472</v>
      </c>
      <c r="BH19" s="24">
        <f t="shared" si="16"/>
        <v>0.17294685990338166</v>
      </c>
      <c r="BI19" s="24">
        <f t="shared" si="16"/>
        <v>0.19401544401544402</v>
      </c>
      <c r="BJ19" s="24">
        <f t="shared" si="16"/>
        <v>0.20388349514563098</v>
      </c>
      <c r="BK19" s="24">
        <f t="shared" si="16"/>
        <v>0.43673851921274598</v>
      </c>
      <c r="BL19" s="24">
        <f t="shared" si="16"/>
        <v>0.24609148634337585</v>
      </c>
      <c r="BM19" s="24">
        <f t="shared" si="16"/>
        <v>0.1978264764783042</v>
      </c>
      <c r="BN19" s="24">
        <f t="shared" si="16"/>
        <v>0.19503915941494854</v>
      </c>
      <c r="BO19" s="24">
        <f t="shared" si="16"/>
        <v>0.19070495410935107</v>
      </c>
      <c r="BP19" s="24" t="e">
        <f t="shared" si="16"/>
        <v>#DIV/0!</v>
      </c>
      <c r="BQ19" s="24">
        <f t="shared" si="16"/>
        <v>0.23044986215902652</v>
      </c>
      <c r="BR19" s="21"/>
      <c r="BS19" s="35">
        <f t="shared" si="11"/>
        <v>43132</v>
      </c>
      <c r="BT19" s="24">
        <f t="shared" si="15"/>
        <v>6.2986571879936736E-3</v>
      </c>
      <c r="BU19" s="24">
        <f t="shared" si="12"/>
        <v>6.1808846761453404E-4</v>
      </c>
      <c r="BV19" s="24">
        <f t="shared" si="12"/>
        <v>-6.8396524486572159E-4</v>
      </c>
      <c r="BW19" s="24">
        <f t="shared" si="12"/>
        <v>2.2669826224328564E-3</v>
      </c>
      <c r="BX19" s="24">
        <f t="shared" si="12"/>
        <v>8.701421800947854E-4</v>
      </c>
      <c r="BY19" s="24">
        <f t="shared" si="12"/>
        <v>1.0499999999999971E-3</v>
      </c>
      <c r="BZ19" s="24">
        <f t="shared" si="12"/>
        <v>4.0522116903633446E-3</v>
      </c>
      <c r="CA19" s="24">
        <f t="shared" si="12"/>
        <v>3.1914691943128013E-3</v>
      </c>
      <c r="CB19" s="24">
        <f t="shared" si="12"/>
        <v>6.5797788309636916E-4</v>
      </c>
      <c r="CC19" s="24">
        <f t="shared" si="12"/>
        <v>6.4454976303318453E-5</v>
      </c>
      <c r="CD19" s="24">
        <f t="shared" si="12"/>
        <v>1.7671406003159542E-3</v>
      </c>
      <c r="CE19" s="24">
        <f t="shared" si="12"/>
        <v>5.3712480252764627E-4</v>
      </c>
      <c r="CF19" s="24">
        <f t="shared" si="14"/>
        <v>2.0690284360189558E-2</v>
      </c>
    </row>
    <row r="20" spans="1:84" x14ac:dyDescent="0.25">
      <c r="A20" s="31">
        <f>+[1]NOA!A21</f>
        <v>43160</v>
      </c>
      <c r="B20" s="17">
        <f>+[1]NOA!B21</f>
        <v>133.19999999999999</v>
      </c>
      <c r="C20" s="17">
        <f>+[1]NOA!C21</f>
        <v>128.5</v>
      </c>
      <c r="D20" s="17">
        <f>+[1]NOA!D21</f>
        <v>127.5</v>
      </c>
      <c r="E20" s="17">
        <f>+[1]NOA!E21</f>
        <v>118.2</v>
      </c>
      <c r="F20" s="17">
        <f>+[1]NOA!F21</f>
        <v>178.9</v>
      </c>
      <c r="G20" s="17">
        <f>+[1]NOA!G21</f>
        <v>124.7</v>
      </c>
      <c r="H20" s="17">
        <f>+[1]NOA!H21</f>
        <v>131.9</v>
      </c>
      <c r="I20" s="17">
        <f>+[1]NOA!I21</f>
        <v>136.6</v>
      </c>
      <c r="J20" s="17">
        <f>+[1]NOA!J21</f>
        <v>159.9</v>
      </c>
      <c r="K20" s="17">
        <f>+[1]NOA!K21</f>
        <v>135.5</v>
      </c>
      <c r="L20" s="17">
        <f>+[1]NOA!L21</f>
        <v>169.1</v>
      </c>
      <c r="M20" s="17">
        <f>+[1]NOA!M21</f>
        <v>128.4</v>
      </c>
      <c r="N20" s="17">
        <f>+[1]NOA!N21</f>
        <v>123</v>
      </c>
      <c r="O20" s="18">
        <f>+[1]NOA!R21</f>
        <v>124.5</v>
      </c>
      <c r="P20" s="19">
        <f>+[1]NOA!S21</f>
        <v>127.8</v>
      </c>
      <c r="Q20" s="20">
        <f>+[1]NOA!T21</f>
        <v>160.4</v>
      </c>
      <c r="R20" s="18">
        <f t="shared" si="4"/>
        <v>133.24947</v>
      </c>
      <c r="S20" s="19">
        <f t="shared" si="5"/>
        <v>126.71206030150753</v>
      </c>
      <c r="T20" s="19">
        <f t="shared" si="6"/>
        <v>124.91317331844822</v>
      </c>
      <c r="U20" s="19">
        <f t="shared" si="7"/>
        <v>123.91246408045978</v>
      </c>
      <c r="V20" s="19"/>
      <c r="W20" s="20">
        <f t="shared" si="8"/>
        <v>131.17053590341033</v>
      </c>
      <c r="X20" s="21"/>
      <c r="Y20" s="41">
        <f t="shared" si="9"/>
        <v>3.0959752321981338E-2</v>
      </c>
      <c r="Z20" s="24">
        <f t="shared" si="9"/>
        <v>3.0473135525260542E-2</v>
      </c>
      <c r="AA20" s="24">
        <f t="shared" si="9"/>
        <v>4.7281323877068626E-3</v>
      </c>
      <c r="AB20" s="24">
        <f t="shared" si="9"/>
        <v>1.1986301369863117E-2</v>
      </c>
      <c r="AC20" s="24">
        <f t="shared" si="9"/>
        <v>2.2285714285714242E-2</v>
      </c>
      <c r="AD20" s="24">
        <f t="shared" si="9"/>
        <v>3.9166666666666794E-2</v>
      </c>
      <c r="AE20" s="24">
        <f t="shared" si="9"/>
        <v>1.6962220508866643E-2</v>
      </c>
      <c r="AF20" s="24">
        <f t="shared" si="9"/>
        <v>3.8783269961977229E-2</v>
      </c>
      <c r="AG20" s="24">
        <f t="shared" si="9"/>
        <v>3.2945736434108586E-2</v>
      </c>
      <c r="AH20" s="24">
        <f t="shared" si="9"/>
        <v>4.3110084680523464E-2</v>
      </c>
      <c r="AI20" s="24">
        <f t="shared" si="9"/>
        <v>0.19929078014184398</v>
      </c>
      <c r="AJ20" s="24">
        <f t="shared" si="9"/>
        <v>2.6378896882494063E-2</v>
      </c>
      <c r="AK20" s="24">
        <f t="shared" si="9"/>
        <v>1.3179571663920919E-2</v>
      </c>
      <c r="AL20" s="24">
        <f t="shared" si="9"/>
        <v>6.4672594987873477E-3</v>
      </c>
      <c r="AM20" s="24">
        <f t="shared" si="9"/>
        <v>3.0645161290322465E-2</v>
      </c>
      <c r="AN20" s="24">
        <f t="shared" si="9"/>
        <v>4.6314416177429818E-2</v>
      </c>
      <c r="AO20" s="24">
        <f t="shared" si="10"/>
        <v>3.0906666097248126E-2</v>
      </c>
      <c r="AP20" s="24">
        <f t="shared" si="10"/>
        <v>2.6949218137725328E-2</v>
      </c>
      <c r="AQ20" s="24">
        <f t="shared" si="10"/>
        <v>2.5480761519832029E-2</v>
      </c>
      <c r="AR20" s="24">
        <f t="shared" si="10"/>
        <v>2.5213967447883068E-2</v>
      </c>
      <c r="AS20" s="24" t="e">
        <f t="shared" si="10"/>
        <v>#DIV/0!</v>
      </c>
      <c r="AT20" s="24">
        <f t="shared" si="10"/>
        <v>3.5481422634623616E-2</v>
      </c>
      <c r="AU20" s="21"/>
      <c r="AV20" s="24">
        <f t="shared" si="16"/>
        <v>0.24369747899159666</v>
      </c>
      <c r="AW20" s="24">
        <f t="shared" si="16"/>
        <v>0.21226415094339623</v>
      </c>
      <c r="AX20" s="24">
        <f t="shared" si="16"/>
        <v>0.19047619047619047</v>
      </c>
      <c r="AY20" s="24">
        <f t="shared" si="16"/>
        <v>0.15655577299412915</v>
      </c>
      <c r="AZ20" s="24">
        <f t="shared" si="16"/>
        <v>0.47364085667215816</v>
      </c>
      <c r="BA20" s="24">
        <f t="shared" si="16"/>
        <v>0.22254901960784323</v>
      </c>
      <c r="BB20" s="24">
        <f t="shared" si="16"/>
        <v>0.2327102803738319</v>
      </c>
      <c r="BC20" s="24">
        <f t="shared" si="16"/>
        <v>0.28383458646616533</v>
      </c>
      <c r="BD20" s="24">
        <f t="shared" si="16"/>
        <v>0.41254416961130747</v>
      </c>
      <c r="BE20" s="24">
        <f t="shared" si="16"/>
        <v>0.28924833491912461</v>
      </c>
      <c r="BF20" s="24">
        <f t="shared" si="16"/>
        <v>0.29281345565749217</v>
      </c>
      <c r="BG20" s="24">
        <f t="shared" si="16"/>
        <v>0.22285714285714286</v>
      </c>
      <c r="BH20" s="24">
        <f t="shared" si="16"/>
        <v>0.16367076631977295</v>
      </c>
      <c r="BI20" s="24">
        <f t="shared" si="16"/>
        <v>0.19367209971236821</v>
      </c>
      <c r="BJ20" s="24">
        <f t="shared" si="16"/>
        <v>0.21367521367521358</v>
      </c>
      <c r="BK20" s="24">
        <f t="shared" si="16"/>
        <v>0.38275862068965516</v>
      </c>
      <c r="BL20" s="24">
        <f t="shared" si="16"/>
        <v>0.24481887042677886</v>
      </c>
      <c r="BM20" s="24">
        <f t="shared" si="16"/>
        <v>0.20815327207754297</v>
      </c>
      <c r="BN20" s="24">
        <f t="shared" si="16"/>
        <v>0.20567981339010588</v>
      </c>
      <c r="BO20" s="24">
        <f t="shared" si="16"/>
        <v>0.20066414240115216</v>
      </c>
      <c r="BP20" s="24" t="e">
        <f t="shared" si="16"/>
        <v>#DIV/0!</v>
      </c>
      <c r="BQ20" s="24">
        <f t="shared" si="16"/>
        <v>0.23719261036178829</v>
      </c>
      <c r="BR20" s="21"/>
      <c r="BS20" s="35">
        <f t="shared" si="11"/>
        <v>43160</v>
      </c>
      <c r="BT20" s="24">
        <f t="shared" si="15"/>
        <v>1.0197058823529406E-2</v>
      </c>
      <c r="BU20" s="24">
        <f t="shared" si="12"/>
        <v>1.4535603715170144E-4</v>
      </c>
      <c r="BV20" s="24">
        <f t="shared" si="12"/>
        <v>1.3404024767801914E-3</v>
      </c>
      <c r="BW20" s="24">
        <f t="shared" si="12"/>
        <v>2.1130030959752356E-3</v>
      </c>
      <c r="BX20" s="24">
        <f t="shared" si="12"/>
        <v>2.2263157894736856E-3</v>
      </c>
      <c r="BY20" s="24">
        <f t="shared" si="12"/>
        <v>1.0778637770897917E-3</v>
      </c>
      <c r="BZ20" s="24">
        <f t="shared" si="12"/>
        <v>3.3197368421052594E-3</v>
      </c>
      <c r="CA20" s="24">
        <f t="shared" si="12"/>
        <v>1.0223684210526303E-3</v>
      </c>
      <c r="CB20" s="24">
        <f t="shared" si="12"/>
        <v>2.57894736842105E-3</v>
      </c>
      <c r="CC20" s="24">
        <f t="shared" si="12"/>
        <v>4.4368421052631583E-3</v>
      </c>
      <c r="CD20" s="24">
        <f t="shared" si="12"/>
        <v>2.0407894736842176E-3</v>
      </c>
      <c r="CE20" s="24">
        <f t="shared" si="12"/>
        <v>4.2105263157894593E-4</v>
      </c>
      <c r="CF20" s="24">
        <f t="shared" si="14"/>
        <v>3.0919736842105271E-2</v>
      </c>
    </row>
    <row r="21" spans="1:84" x14ac:dyDescent="0.25">
      <c r="A21" s="31">
        <f>+[1]NOA!A22</f>
        <v>43191</v>
      </c>
      <c r="B21" s="17">
        <f>+[1]NOA!B22</f>
        <v>137</v>
      </c>
      <c r="C21" s="17">
        <f>+[1]NOA!C22</f>
        <v>129.9</v>
      </c>
      <c r="D21" s="17">
        <f>+[1]NOA!D22</f>
        <v>129.1</v>
      </c>
      <c r="E21" s="17">
        <f>+[1]NOA!E22</f>
        <v>123.3</v>
      </c>
      <c r="F21" s="17">
        <f>+[1]NOA!F22</f>
        <v>199.3</v>
      </c>
      <c r="G21" s="17">
        <f>+[1]NOA!G22</f>
        <v>126.1</v>
      </c>
      <c r="H21" s="17">
        <f>+[1]NOA!H22</f>
        <v>134.30000000000001</v>
      </c>
      <c r="I21" s="17">
        <f>+[1]NOA!I22</f>
        <v>140.1</v>
      </c>
      <c r="J21" s="17">
        <f>+[1]NOA!J22</f>
        <v>164</v>
      </c>
      <c r="K21" s="17">
        <f>+[1]NOA!K22</f>
        <v>139.5</v>
      </c>
      <c r="L21" s="17">
        <f>+[1]NOA!L22</f>
        <v>171.6</v>
      </c>
      <c r="M21" s="17">
        <f>+[1]NOA!M22</f>
        <v>130.6</v>
      </c>
      <c r="N21" s="17">
        <f>+[1]NOA!N22</f>
        <v>125.5</v>
      </c>
      <c r="O21" s="18">
        <f>+[1]NOA!R22</f>
        <v>126.2</v>
      </c>
      <c r="P21" s="19">
        <f>+[1]NOA!S22</f>
        <v>130.4</v>
      </c>
      <c r="Q21" s="20">
        <f>+[1]NOA!T22</f>
        <v>170.2</v>
      </c>
      <c r="R21" s="18">
        <f t="shared" si="4"/>
        <v>137.03172000000001</v>
      </c>
      <c r="S21" s="19">
        <f t="shared" si="5"/>
        <v>129.08988184164062</v>
      </c>
      <c r="T21" s="19">
        <f t="shared" si="6"/>
        <v>128.30510745185595</v>
      </c>
      <c r="U21" s="19">
        <f t="shared" si="7"/>
        <v>127.64647988505749</v>
      </c>
      <c r="V21" s="19"/>
      <c r="W21" s="20">
        <f t="shared" si="8"/>
        <v>134.65075195933065</v>
      </c>
      <c r="X21" s="21"/>
      <c r="Y21" s="41">
        <f t="shared" si="9"/>
        <v>2.8528528528528607E-2</v>
      </c>
      <c r="Z21" s="24">
        <f t="shared" si="9"/>
        <v>1.0894941634241206E-2</v>
      </c>
      <c r="AA21" s="24">
        <f t="shared" si="9"/>
        <v>1.2549019607843048E-2</v>
      </c>
      <c r="AB21" s="24">
        <f t="shared" si="9"/>
        <v>4.3147208121827374E-2</v>
      </c>
      <c r="AC21" s="24">
        <f t="shared" si="9"/>
        <v>0.11403018446059243</v>
      </c>
      <c r="AD21" s="24">
        <f t="shared" si="9"/>
        <v>1.1226944667201311E-2</v>
      </c>
      <c r="AE21" s="24">
        <f t="shared" si="9"/>
        <v>1.8195602729340399E-2</v>
      </c>
      <c r="AF21" s="24">
        <f t="shared" si="9"/>
        <v>2.5622254758418839E-2</v>
      </c>
      <c r="AG21" s="24">
        <f t="shared" si="9"/>
        <v>2.564102564102555E-2</v>
      </c>
      <c r="AH21" s="24">
        <f t="shared" si="9"/>
        <v>2.9520295202952074E-2</v>
      </c>
      <c r="AI21" s="24">
        <f t="shared" si="9"/>
        <v>1.4784151389710232E-2</v>
      </c>
      <c r="AJ21" s="24">
        <f t="shared" si="9"/>
        <v>1.713395638629267E-2</v>
      </c>
      <c r="AK21" s="24">
        <f t="shared" si="9"/>
        <v>2.0325203252032464E-2</v>
      </c>
      <c r="AL21" s="24">
        <f t="shared" si="9"/>
        <v>1.3654618473895708E-2</v>
      </c>
      <c r="AM21" s="24">
        <f t="shared" si="9"/>
        <v>2.0344287949921824E-2</v>
      </c>
      <c r="AN21" s="24">
        <f t="shared" ref="AN21:AN35" si="17">+Q21/Q20-1</f>
        <v>6.1097256857855164E-2</v>
      </c>
      <c r="AO21" s="24">
        <f t="shared" si="10"/>
        <v>2.8384728284472693E-2</v>
      </c>
      <c r="AP21" s="24">
        <f t="shared" si="10"/>
        <v>1.8765550291543809E-2</v>
      </c>
      <c r="AQ21" s="24">
        <f t="shared" si="10"/>
        <v>2.7154334833528582E-2</v>
      </c>
      <c r="AR21" s="24">
        <f t="shared" si="10"/>
        <v>3.0134303536834661E-2</v>
      </c>
      <c r="AS21" s="24" t="e">
        <f t="shared" si="10"/>
        <v>#DIV/0!</v>
      </c>
      <c r="AT21" s="24">
        <f t="shared" si="10"/>
        <v>2.6531995405454811E-2</v>
      </c>
      <c r="AU21" s="21"/>
      <c r="AV21" s="24">
        <f t="shared" si="16"/>
        <v>0.24545454545454537</v>
      </c>
      <c r="AW21" s="24">
        <f t="shared" si="16"/>
        <v>0.19833948339483398</v>
      </c>
      <c r="AX21" s="24">
        <f t="shared" si="16"/>
        <v>0.18115279048490396</v>
      </c>
      <c r="AY21" s="24">
        <f t="shared" si="16"/>
        <v>0.1643059490084986</v>
      </c>
      <c r="AZ21" s="24">
        <f t="shared" si="16"/>
        <v>0.51213960546282244</v>
      </c>
      <c r="BA21" s="24">
        <f t="shared" si="16"/>
        <v>0.2230843840931136</v>
      </c>
      <c r="BB21" s="24">
        <f t="shared" si="16"/>
        <v>0.22985347985347993</v>
      </c>
      <c r="BC21" s="24">
        <f t="shared" si="16"/>
        <v>0.3093457943925233</v>
      </c>
      <c r="BD21" s="24">
        <f t="shared" si="16"/>
        <v>0.3587406793703396</v>
      </c>
      <c r="BE21" s="24">
        <f t="shared" si="16"/>
        <v>0.29526462395543174</v>
      </c>
      <c r="BF21" s="24">
        <f t="shared" si="16"/>
        <v>0.30197268588770854</v>
      </c>
      <c r="BG21" s="24">
        <f t="shared" si="16"/>
        <v>0.21828358208955212</v>
      </c>
      <c r="BH21" s="24">
        <f t="shared" si="16"/>
        <v>0.17399438727782979</v>
      </c>
      <c r="BI21" s="24">
        <f t="shared" si="16"/>
        <v>0.1706864564007422</v>
      </c>
      <c r="BJ21" s="24">
        <f t="shared" si="16"/>
        <v>0.21302325581395354</v>
      </c>
      <c r="BK21" s="24">
        <f t="shared" si="16"/>
        <v>0.40429042904290413</v>
      </c>
      <c r="BL21" s="24">
        <f t="shared" si="16"/>
        <v>0.24605034369388945</v>
      </c>
      <c r="BM21" s="24">
        <f t="shared" si="16"/>
        <v>0.20283140103985042</v>
      </c>
      <c r="BN21" s="24">
        <f t="shared" si="16"/>
        <v>0.20922268066510297</v>
      </c>
      <c r="BO21" s="24">
        <f t="shared" si="16"/>
        <v>0.20658760096834561</v>
      </c>
      <c r="BP21" s="24" t="e">
        <f t="shared" si="16"/>
        <v>#DIV/0!</v>
      </c>
      <c r="BQ21" s="24">
        <f t="shared" si="16"/>
        <v>0.24210323104305509</v>
      </c>
      <c r="BR21" s="21"/>
      <c r="BS21" s="35">
        <f t="shared" si="11"/>
        <v>43191</v>
      </c>
      <c r="BT21" s="24">
        <f t="shared" si="15"/>
        <v>3.6439939939940094E-3</v>
      </c>
      <c r="BU21" s="24">
        <f t="shared" si="12"/>
        <v>3.759759759759747E-4</v>
      </c>
      <c r="BV21" s="24">
        <f t="shared" si="12"/>
        <v>4.7362612612612568E-3</v>
      </c>
      <c r="BW21" s="24">
        <f t="shared" si="12"/>
        <v>1.0720720720720726E-2</v>
      </c>
      <c r="BX21" s="24">
        <f t="shared" si="12"/>
        <v>6.4324324324323929E-4</v>
      </c>
      <c r="BY21" s="24">
        <f t="shared" si="12"/>
        <v>1.1405405405405433E-3</v>
      </c>
      <c r="BZ21" s="24">
        <f t="shared" si="12"/>
        <v>2.2098348348348349E-3</v>
      </c>
      <c r="CA21" s="24">
        <f t="shared" si="12"/>
        <v>7.9722222222222108E-4</v>
      </c>
      <c r="CB21" s="24">
        <f t="shared" si="12"/>
        <v>1.7867867867867868E-3</v>
      </c>
      <c r="CC21" s="24">
        <f t="shared" si="12"/>
        <v>3.8288288288288293E-4</v>
      </c>
      <c r="CD21" s="24">
        <f t="shared" si="12"/>
        <v>1.3196696696696629E-3</v>
      </c>
      <c r="CE21" s="24">
        <f t="shared" si="12"/>
        <v>6.381381381381382E-4</v>
      </c>
      <c r="CF21" s="24">
        <f t="shared" si="14"/>
        <v>2.8395270270270275E-2</v>
      </c>
    </row>
    <row r="22" spans="1:84" x14ac:dyDescent="0.25">
      <c r="A22" s="31">
        <f>+[1]NOA!A23</f>
        <v>43221</v>
      </c>
      <c r="B22" s="17">
        <f>+[1]NOA!B23</f>
        <v>140.19999999999999</v>
      </c>
      <c r="C22" s="17">
        <f>+[1]NOA!C23</f>
        <v>133.6</v>
      </c>
      <c r="D22" s="17">
        <f>+[1]NOA!D23</f>
        <v>131.4</v>
      </c>
      <c r="E22" s="17">
        <f>+[1]NOA!E23</f>
        <v>126.8</v>
      </c>
      <c r="F22" s="17">
        <f>+[1]NOA!F23</f>
        <v>202.7</v>
      </c>
      <c r="G22" s="17">
        <f>+[1]NOA!G23</f>
        <v>128.6</v>
      </c>
      <c r="H22" s="17">
        <f>+[1]NOA!H23</f>
        <v>138.30000000000001</v>
      </c>
      <c r="I22" s="17">
        <f>+[1]NOA!I23</f>
        <v>143.1</v>
      </c>
      <c r="J22" s="17">
        <f>+[1]NOA!J23</f>
        <v>169.8</v>
      </c>
      <c r="K22" s="17">
        <f>+[1]NOA!K23</f>
        <v>140.5</v>
      </c>
      <c r="L22" s="17">
        <f>+[1]NOA!L23</f>
        <v>172.2</v>
      </c>
      <c r="M22" s="17">
        <f>+[1]NOA!M23</f>
        <v>132.4</v>
      </c>
      <c r="N22" s="17">
        <f>+[1]NOA!N23</f>
        <v>128.19999999999999</v>
      </c>
      <c r="O22" s="18">
        <f>+[1]NOA!R23</f>
        <v>128.9</v>
      </c>
      <c r="P22" s="19">
        <f>+[1]NOA!S23</f>
        <v>133.6</v>
      </c>
      <c r="Q22" s="20">
        <f>+[1]NOA!T23</f>
        <v>173.8</v>
      </c>
      <c r="R22" s="18">
        <f t="shared" si="4"/>
        <v>140.17352999999997</v>
      </c>
      <c r="S22" s="19">
        <f t="shared" si="5"/>
        <v>132.12648377020236</v>
      </c>
      <c r="T22" s="19">
        <f t="shared" si="6"/>
        <v>130.76413619871616</v>
      </c>
      <c r="U22" s="19">
        <f t="shared" si="7"/>
        <v>130.29464798850577</v>
      </c>
      <c r="V22" s="19"/>
      <c r="W22" s="20">
        <f t="shared" si="8"/>
        <v>137.62726117348021</v>
      </c>
      <c r="X22" s="21"/>
      <c r="Y22" s="41">
        <f t="shared" ref="Y22:AN49" si="18">+B22/B21-1</f>
        <v>2.3357664233576658E-2</v>
      </c>
      <c r="Z22" s="24">
        <f t="shared" si="18"/>
        <v>2.8483448806774447E-2</v>
      </c>
      <c r="AA22" s="24">
        <f t="shared" si="18"/>
        <v>1.7815646785437789E-2</v>
      </c>
      <c r="AB22" s="24">
        <f t="shared" ref="AB22:AB35" si="19">+E22/E21-1</f>
        <v>2.8386050283860431E-2</v>
      </c>
      <c r="AC22" s="24">
        <f t="shared" ref="AC22:AC35" si="20">+F22/F21-1</f>
        <v>1.7059708981434829E-2</v>
      </c>
      <c r="AD22" s="24">
        <f t="shared" ref="AD22:AD35" si="21">+G22/G21-1</f>
        <v>1.9825535289452745E-2</v>
      </c>
      <c r="AE22" s="24">
        <f t="shared" ref="AE22:AE35" si="22">+H22/H21-1</f>
        <v>2.978406552494417E-2</v>
      </c>
      <c r="AF22" s="24">
        <f t="shared" ref="AF22:AF35" si="23">+I22/I21-1</f>
        <v>2.1413276231263323E-2</v>
      </c>
      <c r="AG22" s="24">
        <f t="shared" ref="AG22:AG35" si="24">+J22/J21-1</f>
        <v>3.5365853658536617E-2</v>
      </c>
      <c r="AH22" s="24">
        <f t="shared" ref="AH22:AH35" si="25">+K22/K21-1</f>
        <v>7.1684587813620748E-3</v>
      </c>
      <c r="AI22" s="24">
        <f t="shared" ref="AI22:AI35" si="26">+L22/L21-1</f>
        <v>3.4965034965035446E-3</v>
      </c>
      <c r="AJ22" s="24">
        <f t="shared" ref="AJ22:AJ35" si="27">+M22/M21-1</f>
        <v>1.3782542113323304E-2</v>
      </c>
      <c r="AK22" s="24">
        <f t="shared" ref="AK22:AK35" si="28">+N22/N21-1</f>
        <v>2.1513944223107373E-2</v>
      </c>
      <c r="AL22" s="24">
        <f t="shared" ref="AL22:AL35" si="29">+O22/O21-1</f>
        <v>2.1394611727416857E-2</v>
      </c>
      <c r="AM22" s="24">
        <f t="shared" ref="AM22:AM35" si="30">+P22/P21-1</f>
        <v>2.4539877300613355E-2</v>
      </c>
      <c r="AN22" s="24">
        <f t="shared" si="17"/>
        <v>2.1151586368977737E-2</v>
      </c>
      <c r="AO22" s="24">
        <f t="shared" ref="AO22:AO35" si="31">+R22/R21-1</f>
        <v>2.2927611212936405E-2</v>
      </c>
      <c r="AP22" s="24">
        <f>+S22/S21-1</f>
        <v>2.35231598731096E-2</v>
      </c>
      <c r="AQ22" s="24">
        <f>+T22/T21-1</f>
        <v>1.9165478254892676E-2</v>
      </c>
      <c r="AR22" s="24">
        <f t="shared" ref="AP22:AT37" si="32">+U22/U21-1</f>
        <v>2.0746111493500585E-2</v>
      </c>
      <c r="AS22" s="24" t="e">
        <f t="shared" si="32"/>
        <v>#DIV/0!</v>
      </c>
      <c r="AT22" s="24">
        <f t="shared" si="32"/>
        <v>2.2105403578054794E-2</v>
      </c>
      <c r="AU22" s="21"/>
      <c r="AV22" s="24">
        <f t="shared" si="16"/>
        <v>0.25627240143369168</v>
      </c>
      <c r="AW22" s="24">
        <f t="shared" si="16"/>
        <v>0.21897810218978098</v>
      </c>
      <c r="AX22" s="24">
        <f t="shared" si="16"/>
        <v>0.18059299191374678</v>
      </c>
      <c r="AY22" s="24">
        <f t="shared" si="16"/>
        <v>0.17625231910946204</v>
      </c>
      <c r="AZ22" s="24">
        <f t="shared" si="16"/>
        <v>0.49483775811209441</v>
      </c>
      <c r="BA22" s="24">
        <f t="shared" si="16"/>
        <v>0.21206409048067854</v>
      </c>
      <c r="BB22" s="24">
        <f t="shared" si="16"/>
        <v>0.24706943192064923</v>
      </c>
      <c r="BC22" s="24">
        <f t="shared" si="16"/>
        <v>0.32255083179297594</v>
      </c>
      <c r="BD22" s="24">
        <f t="shared" si="16"/>
        <v>0.40446650124069472</v>
      </c>
      <c r="BE22" s="24">
        <f t="shared" si="16"/>
        <v>0.29017447199265378</v>
      </c>
      <c r="BF22" s="24">
        <f t="shared" si="16"/>
        <v>0.29473684210526296</v>
      </c>
      <c r="BG22" s="24">
        <f t="shared" si="16"/>
        <v>0.21467889908256876</v>
      </c>
      <c r="BH22" s="24">
        <f t="shared" si="16"/>
        <v>0.18484288354898326</v>
      </c>
      <c r="BI22" s="24">
        <f t="shared" si="16"/>
        <v>0.18040293040293043</v>
      </c>
      <c r="BJ22" s="24">
        <f t="shared" si="16"/>
        <v>0.22456461961503216</v>
      </c>
      <c r="BK22" s="24">
        <f t="shared" si="16"/>
        <v>0.41071428571428581</v>
      </c>
      <c r="BL22" s="24">
        <f t="shared" si="16"/>
        <v>0.2556555930133666</v>
      </c>
      <c r="BM22" s="24">
        <f t="shared" si="16"/>
        <v>0.21336484835422942</v>
      </c>
      <c r="BN22" s="24">
        <f t="shared" si="16"/>
        <v>0.21080313203325574</v>
      </c>
      <c r="BO22" s="24">
        <f t="shared" si="16"/>
        <v>0.20967747852118968</v>
      </c>
      <c r="BP22" s="24" t="e">
        <f t="shared" si="16"/>
        <v>#DIV/0!</v>
      </c>
      <c r="BQ22" s="24">
        <f t="shared" si="16"/>
        <v>0.25068415917189069</v>
      </c>
      <c r="BR22" s="21"/>
      <c r="BS22" s="35">
        <f t="shared" si="11"/>
        <v>43221</v>
      </c>
      <c r="BT22" s="24">
        <f t="shared" si="15"/>
        <v>9.3634306569342785E-3</v>
      </c>
      <c r="BU22" s="24">
        <f t="shared" si="15"/>
        <v>5.2547445255474721E-4</v>
      </c>
      <c r="BV22" s="24">
        <f t="shared" si="15"/>
        <v>3.1602189781021897E-3</v>
      </c>
      <c r="BW22" s="24">
        <f t="shared" si="15"/>
        <v>1.7372262773722512E-3</v>
      </c>
      <c r="BX22" s="24">
        <f t="shared" si="15"/>
        <v>1.1167883211678832E-3</v>
      </c>
      <c r="BY22" s="24">
        <f t="shared" si="15"/>
        <v>1.8481751824817516E-3</v>
      </c>
      <c r="BZ22" s="24">
        <f t="shared" si="15"/>
        <v>1.8416058394160584E-3</v>
      </c>
      <c r="CA22" s="24">
        <f t="shared" si="15"/>
        <v>1.0964963503649657E-3</v>
      </c>
      <c r="CB22" s="24">
        <f t="shared" si="15"/>
        <v>4.3430656934306567E-4</v>
      </c>
      <c r="CC22" s="24">
        <f t="shared" si="15"/>
        <v>8.9343065693429824E-5</v>
      </c>
      <c r="CD22" s="24">
        <f t="shared" si="15"/>
        <v>1.049781021897817E-3</v>
      </c>
      <c r="CE22" s="24">
        <f t="shared" si="15"/>
        <v>6.7007299270072714E-4</v>
      </c>
      <c r="CF22" s="24">
        <f t="shared" si="14"/>
        <v>2.2932919708029163E-2</v>
      </c>
    </row>
    <row r="23" spans="1:84" x14ac:dyDescent="0.25">
      <c r="A23" s="31">
        <f>+[1]NOA!A24</f>
        <v>43252</v>
      </c>
      <c r="B23" s="17">
        <f>+[1]NOA!B24</f>
        <v>144.9</v>
      </c>
      <c r="C23" s="17">
        <f>+[1]NOA!C24</f>
        <v>140.9</v>
      </c>
      <c r="D23" s="17">
        <f>+[1]NOA!D24</f>
        <v>132.5</v>
      </c>
      <c r="E23" s="17">
        <f>+[1]NOA!E24</f>
        <v>128.80000000000001</v>
      </c>
      <c r="F23" s="17">
        <f>+[1]NOA!F24</f>
        <v>206.6</v>
      </c>
      <c r="G23" s="17">
        <f>+[1]NOA!G24</f>
        <v>133</v>
      </c>
      <c r="H23" s="17">
        <f>+[1]NOA!H24</f>
        <v>142.5</v>
      </c>
      <c r="I23" s="17">
        <f>+[1]NOA!I24</f>
        <v>149.80000000000001</v>
      </c>
      <c r="J23" s="17">
        <f>+[1]NOA!J24</f>
        <v>170.7</v>
      </c>
      <c r="K23" s="17">
        <f>+[1]NOA!K24</f>
        <v>142.80000000000001</v>
      </c>
      <c r="L23" s="17">
        <f>+[1]NOA!L24</f>
        <v>173.2</v>
      </c>
      <c r="M23" s="17">
        <f>+[1]NOA!M24</f>
        <v>135.80000000000001</v>
      </c>
      <c r="N23" s="17">
        <f>+[1]NOA!N24</f>
        <v>132.4</v>
      </c>
      <c r="O23" s="18">
        <f>+[1]NOA!R24</f>
        <v>133.5</v>
      </c>
      <c r="P23" s="19">
        <f>+[1]NOA!S24</f>
        <v>138.69999999999999</v>
      </c>
      <c r="Q23" s="20">
        <f>+[1]NOA!T24</f>
        <v>177.3</v>
      </c>
      <c r="R23" s="18">
        <f t="shared" si="4"/>
        <v>144.95290000000003</v>
      </c>
      <c r="S23" s="19">
        <f t="shared" si="5"/>
        <v>137.06106206709222</v>
      </c>
      <c r="T23" s="19">
        <f t="shared" si="6"/>
        <v>133.74485068378453</v>
      </c>
      <c r="U23" s="19">
        <f t="shared" si="7"/>
        <v>133.15502873563221</v>
      </c>
      <c r="V23" s="19"/>
      <c r="W23" s="20">
        <f t="shared" si="8"/>
        <v>141.16331285744545</v>
      </c>
      <c r="X23" s="21"/>
      <c r="Y23" s="41">
        <f t="shared" si="18"/>
        <v>3.3523537803138437E-2</v>
      </c>
      <c r="Z23" s="24">
        <f t="shared" si="18"/>
        <v>5.4640718562874335E-2</v>
      </c>
      <c r="AA23" s="24">
        <f t="shared" si="18"/>
        <v>8.3713850837137116E-3</v>
      </c>
      <c r="AB23" s="24">
        <f t="shared" si="19"/>
        <v>1.5772870662460692E-2</v>
      </c>
      <c r="AC23" s="24">
        <f t="shared" si="20"/>
        <v>1.9240256536753764E-2</v>
      </c>
      <c r="AD23" s="24">
        <f t="shared" si="21"/>
        <v>3.4214618973561484E-2</v>
      </c>
      <c r="AE23" s="24">
        <f t="shared" si="22"/>
        <v>3.0368763557483636E-2</v>
      </c>
      <c r="AF23" s="24">
        <f t="shared" si="23"/>
        <v>4.6820405310971536E-2</v>
      </c>
      <c r="AG23" s="24">
        <f t="shared" si="24"/>
        <v>5.300353356890275E-3</v>
      </c>
      <c r="AH23" s="24">
        <f t="shared" si="25"/>
        <v>1.6370106761566028E-2</v>
      </c>
      <c r="AI23" s="24">
        <f t="shared" si="26"/>
        <v>5.807200929152101E-3</v>
      </c>
      <c r="AJ23" s="24">
        <f t="shared" si="27"/>
        <v>2.5679758308157163E-2</v>
      </c>
      <c r="AK23" s="24">
        <f t="shared" si="28"/>
        <v>3.2761310452418257E-2</v>
      </c>
      <c r="AL23" s="24">
        <f t="shared" si="29"/>
        <v>3.5686578743211683E-2</v>
      </c>
      <c r="AM23" s="24">
        <f t="shared" si="30"/>
        <v>3.8173652694610816E-2</v>
      </c>
      <c r="AN23" s="24">
        <f t="shared" si="17"/>
        <v>2.013808975834297E-2</v>
      </c>
      <c r="AO23" s="24">
        <f t="shared" si="31"/>
        <v>3.4096095033063989E-2</v>
      </c>
      <c r="AP23" s="24">
        <f t="shared" si="32"/>
        <v>3.7347382266466722E-2</v>
      </c>
      <c r="AQ23" s="24">
        <f t="shared" si="32"/>
        <v>2.2794587045936732E-2</v>
      </c>
      <c r="AR23" s="24">
        <f t="shared" si="32"/>
        <v>2.195317145627329E-2</v>
      </c>
      <c r="AS23" s="24" t="e">
        <f t="shared" si="32"/>
        <v>#DIV/0!</v>
      </c>
      <c r="AT23" s="24">
        <f t="shared" si="32"/>
        <v>2.5692959765493129E-2</v>
      </c>
      <c r="AU23" s="21"/>
      <c r="AV23" s="24">
        <f t="shared" si="16"/>
        <v>0.28571428571428581</v>
      </c>
      <c r="AW23" s="24">
        <f t="shared" si="16"/>
        <v>0.27858439201451901</v>
      </c>
      <c r="AX23" s="24">
        <f t="shared" si="16"/>
        <v>0.18727598566308257</v>
      </c>
      <c r="AY23" s="24">
        <f t="shared" si="16"/>
        <v>0.1614066726780885</v>
      </c>
      <c r="AZ23" s="24">
        <f t="shared" si="16"/>
        <v>0.51466275659824046</v>
      </c>
      <c r="BA23" s="24">
        <f t="shared" si="16"/>
        <v>0.24882629107981225</v>
      </c>
      <c r="BB23" s="24">
        <f t="shared" si="16"/>
        <v>0.26441881100266196</v>
      </c>
      <c r="BC23" s="24">
        <f t="shared" si="16"/>
        <v>0.37179487179487181</v>
      </c>
      <c r="BD23" s="24">
        <f t="shared" si="16"/>
        <v>0.40147783251231517</v>
      </c>
      <c r="BE23" s="24">
        <f t="shared" si="16"/>
        <v>0.29465095194922952</v>
      </c>
      <c r="BF23" s="24">
        <f t="shared" si="16"/>
        <v>0.29835082458770601</v>
      </c>
      <c r="BG23" s="24">
        <f t="shared" si="16"/>
        <v>0.24131627056672755</v>
      </c>
      <c r="BH23" s="24">
        <f t="shared" si="16"/>
        <v>0.22027649769585267</v>
      </c>
      <c r="BI23" s="24">
        <f t="shared" si="16"/>
        <v>0.20596205962059622</v>
      </c>
      <c r="BJ23" s="24">
        <f t="shared" si="16"/>
        <v>0.25862068965517238</v>
      </c>
      <c r="BK23" s="24">
        <f t="shared" si="16"/>
        <v>0.4309927360774819</v>
      </c>
      <c r="BL23" s="24">
        <f t="shared" si="16"/>
        <v>0.28652533898310373</v>
      </c>
      <c r="BM23" s="24">
        <f t="shared" si="16"/>
        <v>0.24700334097547416</v>
      </c>
      <c r="BN23" s="24">
        <f t="shared" si="16"/>
        <v>0.22156392305292205</v>
      </c>
      <c r="BO23" s="24">
        <f t="shared" si="16"/>
        <v>0.21590082386566789</v>
      </c>
      <c r="BP23" s="24" t="e">
        <f t="shared" si="16"/>
        <v>#DIV/0!</v>
      </c>
      <c r="BQ23" s="24">
        <f t="shared" si="16"/>
        <v>0.26501876651786693</v>
      </c>
      <c r="BR23" s="21"/>
      <c r="BS23" s="35">
        <f t="shared" si="11"/>
        <v>43252</v>
      </c>
      <c r="BT23" s="24">
        <f t="shared" si="15"/>
        <v>1.8052139800285336E-2</v>
      </c>
      <c r="BU23" s="24">
        <f t="shared" si="15"/>
        <v>2.4557774607703156E-4</v>
      </c>
      <c r="BV23" s="24">
        <f t="shared" si="15"/>
        <v>1.7646219686162754E-3</v>
      </c>
      <c r="BW23" s="24">
        <f t="shared" si="15"/>
        <v>1.9472182596291044E-3</v>
      </c>
      <c r="BX23" s="24">
        <f t="shared" si="15"/>
        <v>1.9206847360913005E-3</v>
      </c>
      <c r="BY23" s="24">
        <f t="shared" si="15"/>
        <v>1.8962910128387967E-3</v>
      </c>
      <c r="BZ23" s="24">
        <f t="shared" si="15"/>
        <v>4.0190442225392399E-3</v>
      </c>
      <c r="CA23" s="24">
        <f t="shared" si="15"/>
        <v>1.6626248216832678E-4</v>
      </c>
      <c r="CB23" s="24">
        <f t="shared" si="15"/>
        <v>9.7610556348074666E-4</v>
      </c>
      <c r="CC23" s="24">
        <f t="shared" si="15"/>
        <v>1.4550641940085592E-4</v>
      </c>
      <c r="CD23" s="24">
        <f t="shared" si="15"/>
        <v>1.9376604850214014E-3</v>
      </c>
      <c r="CE23" s="24">
        <f t="shared" si="15"/>
        <v>1.0185449358059958E-3</v>
      </c>
      <c r="CF23" s="24">
        <f t="shared" si="14"/>
        <v>3.4089657631954408E-2</v>
      </c>
    </row>
    <row r="24" spans="1:84" x14ac:dyDescent="0.25">
      <c r="A24" s="31">
        <f>+[1]NOA!A25</f>
        <v>43282</v>
      </c>
      <c r="B24" s="17">
        <f>+[1]NOA!B25</f>
        <v>149.9</v>
      </c>
      <c r="C24" s="17">
        <f>+[1]NOA!C25</f>
        <v>146.9</v>
      </c>
      <c r="D24" s="17">
        <f>+[1]NOA!D25</f>
        <v>136.30000000000001</v>
      </c>
      <c r="E24" s="17">
        <f>+[1]NOA!E25</f>
        <v>130.80000000000001</v>
      </c>
      <c r="F24" s="17">
        <f>+[1]NOA!F25</f>
        <v>208.7</v>
      </c>
      <c r="G24" s="17">
        <f>+[1]NOA!G25</f>
        <v>138.6</v>
      </c>
      <c r="H24" s="17">
        <f>+[1]NOA!H25</f>
        <v>147.5</v>
      </c>
      <c r="I24" s="17">
        <f>+[1]NOA!I25</f>
        <v>157.6</v>
      </c>
      <c r="J24" s="17">
        <f>+[1]NOA!J25</f>
        <v>172.5</v>
      </c>
      <c r="K24" s="17">
        <f>+[1]NOA!K25</f>
        <v>148</v>
      </c>
      <c r="L24" s="17">
        <f>+[1]NOA!L25</f>
        <v>176.4</v>
      </c>
      <c r="M24" s="17">
        <f>+[1]NOA!M25</f>
        <v>141.6</v>
      </c>
      <c r="N24" s="17">
        <f>+[1]NOA!N25</f>
        <v>137.4</v>
      </c>
      <c r="O24" s="18">
        <f>+[1]NOA!R25</f>
        <v>140.19999999999999</v>
      </c>
      <c r="P24" s="19">
        <f>+[1]NOA!S25</f>
        <v>143.5</v>
      </c>
      <c r="Q24" s="20">
        <f>+[1]NOA!T25</f>
        <v>181.6</v>
      </c>
      <c r="R24" s="18">
        <f t="shared" si="4"/>
        <v>149.91636</v>
      </c>
      <c r="S24" s="19">
        <f t="shared" si="5"/>
        <v>142.12975689257095</v>
      </c>
      <c r="T24" s="19">
        <f t="shared" si="6"/>
        <v>138.02322076472225</v>
      </c>
      <c r="U24" s="19">
        <f t="shared" si="7"/>
        <v>136.99669540229885</v>
      </c>
      <c r="V24" s="19"/>
      <c r="W24" s="20">
        <f t="shared" si="8"/>
        <v>145.72569370895994</v>
      </c>
      <c r="X24" s="21"/>
      <c r="Y24" s="41">
        <f t="shared" si="18"/>
        <v>3.450655624568677E-2</v>
      </c>
      <c r="Z24" s="24">
        <f t="shared" si="18"/>
        <v>4.2583392476934101E-2</v>
      </c>
      <c r="AA24" s="24">
        <f t="shared" si="18"/>
        <v>2.8679245283018906E-2</v>
      </c>
      <c r="AB24" s="24">
        <f t="shared" si="19"/>
        <v>1.552795031055898E-2</v>
      </c>
      <c r="AC24" s="24">
        <f t="shared" si="20"/>
        <v>1.0164569215876051E-2</v>
      </c>
      <c r="AD24" s="24">
        <f t="shared" si="21"/>
        <v>4.2105263157894646E-2</v>
      </c>
      <c r="AE24" s="24">
        <f t="shared" si="22"/>
        <v>3.5087719298245723E-2</v>
      </c>
      <c r="AF24" s="24">
        <f t="shared" si="23"/>
        <v>5.206942590120156E-2</v>
      </c>
      <c r="AG24" s="24">
        <f t="shared" si="24"/>
        <v>1.0544815465729496E-2</v>
      </c>
      <c r="AH24" s="24">
        <f t="shared" si="25"/>
        <v>3.6414565826330403E-2</v>
      </c>
      <c r="AI24" s="24">
        <f t="shared" si="26"/>
        <v>1.8475750577367389E-2</v>
      </c>
      <c r="AJ24" s="24">
        <f t="shared" si="27"/>
        <v>4.2709867452135342E-2</v>
      </c>
      <c r="AK24" s="24">
        <f t="shared" si="28"/>
        <v>3.7764350453172169E-2</v>
      </c>
      <c r="AL24" s="24">
        <f t="shared" si="29"/>
        <v>5.0187265917602808E-2</v>
      </c>
      <c r="AM24" s="24">
        <f t="shared" si="30"/>
        <v>3.4607065609228549E-2</v>
      </c>
      <c r="AN24" s="24">
        <f t="shared" si="17"/>
        <v>2.4252679075013939E-2</v>
      </c>
      <c r="AO24" s="24">
        <f t="shared" si="31"/>
        <v>3.4241881328348489E-2</v>
      </c>
      <c r="AP24" s="24">
        <f t="shared" si="32"/>
        <v>3.6981289572946441E-2</v>
      </c>
      <c r="AQ24" s="24">
        <f t="shared" si="32"/>
        <v>3.1989045253436821E-2</v>
      </c>
      <c r="AR24" s="24">
        <f t="shared" si="32"/>
        <v>2.8851082104408787E-2</v>
      </c>
      <c r="AS24" s="24" t="e">
        <f t="shared" si="32"/>
        <v>#DIV/0!</v>
      </c>
      <c r="AT24" s="24">
        <f t="shared" si="32"/>
        <v>3.231987659656177E-2</v>
      </c>
      <c r="AU24" s="21"/>
      <c r="AV24" s="24">
        <f t="shared" si="16"/>
        <v>0.31146106736657919</v>
      </c>
      <c r="AW24" s="24">
        <f t="shared" si="16"/>
        <v>0.3198562443845463</v>
      </c>
      <c r="AX24" s="24">
        <f t="shared" si="16"/>
        <v>0.19666374012291499</v>
      </c>
      <c r="AY24" s="24">
        <f t="shared" si="16"/>
        <v>0.1826401446654613</v>
      </c>
      <c r="AZ24" s="24">
        <f t="shared" si="16"/>
        <v>0.50577200577200565</v>
      </c>
      <c r="BA24" s="24">
        <f t="shared" si="16"/>
        <v>0.26691042047531988</v>
      </c>
      <c r="BB24" s="24">
        <f t="shared" si="16"/>
        <v>0.27045650301464264</v>
      </c>
      <c r="BC24" s="24">
        <f t="shared" si="16"/>
        <v>0.40213523131672591</v>
      </c>
      <c r="BD24" s="24">
        <f t="shared" si="16"/>
        <v>0.41741988496302374</v>
      </c>
      <c r="BE24" s="24">
        <f t="shared" si="16"/>
        <v>0.30857648099027424</v>
      </c>
      <c r="BF24" s="24">
        <f t="shared" si="16"/>
        <v>0.30376940133037689</v>
      </c>
      <c r="BG24" s="24">
        <f t="shared" si="16"/>
        <v>0.27338129496402863</v>
      </c>
      <c r="BH24" s="24">
        <f t="shared" si="16"/>
        <v>0.25594149908592323</v>
      </c>
      <c r="BI24" s="24">
        <f t="shared" si="16"/>
        <v>0.27454545454545443</v>
      </c>
      <c r="BJ24" s="24">
        <f t="shared" si="16"/>
        <v>0.28239499553172465</v>
      </c>
      <c r="BK24" s="24">
        <f t="shared" si="16"/>
        <v>0.4355731225296442</v>
      </c>
      <c r="BL24" s="24">
        <f t="shared" si="16"/>
        <v>0.31184143274203668</v>
      </c>
      <c r="BM24" s="24">
        <f t="shared" si="16"/>
        <v>0.27835373179233991</v>
      </c>
      <c r="BN24" s="24">
        <f t="shared" si="16"/>
        <v>0.24535846124053529</v>
      </c>
      <c r="BO24" s="24">
        <f t="shared" si="16"/>
        <v>0.23728141103727252</v>
      </c>
      <c r="BP24" s="24" t="e">
        <f t="shared" si="16"/>
        <v>#DIV/0!</v>
      </c>
      <c r="BQ24" s="24">
        <f t="shared" si="16"/>
        <v>0.28497430036457039</v>
      </c>
      <c r="BR24" s="21"/>
      <c r="BS24" s="35">
        <f t="shared" si="11"/>
        <v>43282</v>
      </c>
      <c r="BT24" s="24">
        <f t="shared" si="15"/>
        <v>1.4356107660455487E-2</v>
      </c>
      <c r="BU24" s="24">
        <f t="shared" si="15"/>
        <v>8.2084195997239725E-4</v>
      </c>
      <c r="BV24" s="24">
        <f t="shared" si="15"/>
        <v>1.7073844030365769E-3</v>
      </c>
      <c r="BW24" s="24">
        <f t="shared" si="15"/>
        <v>1.0144927536231856E-3</v>
      </c>
      <c r="BX24" s="24">
        <f t="shared" si="15"/>
        <v>2.365217391304345E-3</v>
      </c>
      <c r="BY24" s="24">
        <f t="shared" si="15"/>
        <v>2.1842650103519666E-3</v>
      </c>
      <c r="BZ24" s="24">
        <f t="shared" si="15"/>
        <v>4.5271221532090988E-3</v>
      </c>
      <c r="CA24" s="24">
        <f t="shared" si="15"/>
        <v>3.2173913043478459E-4</v>
      </c>
      <c r="CB24" s="24">
        <f t="shared" si="15"/>
        <v>2.1352657004830868E-3</v>
      </c>
      <c r="CC24" s="24">
        <f t="shared" si="15"/>
        <v>4.5051759834368774E-4</v>
      </c>
      <c r="CD24" s="24">
        <f t="shared" si="15"/>
        <v>3.1982056590752145E-3</v>
      </c>
      <c r="CE24" s="24">
        <f t="shared" si="15"/>
        <v>1.1732229123533472E-3</v>
      </c>
      <c r="CF24" s="24">
        <f t="shared" si="14"/>
        <v>3.4254382332643184E-2</v>
      </c>
    </row>
    <row r="25" spans="1:84" x14ac:dyDescent="0.25">
      <c r="A25" s="31">
        <f>+[1]NOA!A26</f>
        <v>43313</v>
      </c>
      <c r="B25" s="17">
        <f>+[1]NOA!B26</f>
        <v>155.9</v>
      </c>
      <c r="C25" s="17">
        <f>+[1]NOA!C26</f>
        <v>154.6</v>
      </c>
      <c r="D25" s="17">
        <f>+[1]NOA!D26</f>
        <v>138.19999999999999</v>
      </c>
      <c r="E25" s="17">
        <f>+[1]NOA!E26</f>
        <v>130.6</v>
      </c>
      <c r="F25" s="17">
        <f>+[1]NOA!F26</f>
        <v>221.8</v>
      </c>
      <c r="G25" s="17">
        <f>+[1]NOA!G26</f>
        <v>143.1</v>
      </c>
      <c r="H25" s="17">
        <f>+[1]NOA!H26</f>
        <v>151.9</v>
      </c>
      <c r="I25" s="17">
        <f>+[1]NOA!I26</f>
        <v>164.7</v>
      </c>
      <c r="J25" s="17">
        <f>+[1]NOA!J26</f>
        <v>187.4</v>
      </c>
      <c r="K25" s="17">
        <f>+[1]NOA!K26</f>
        <v>152.69999999999999</v>
      </c>
      <c r="L25" s="17">
        <f>+[1]NOA!L26</f>
        <v>179.7</v>
      </c>
      <c r="M25" s="17">
        <f>+[1]NOA!M26</f>
        <v>145.1</v>
      </c>
      <c r="N25" s="17">
        <f>+[1]NOA!N26</f>
        <v>141.9</v>
      </c>
      <c r="O25" s="18">
        <f>+[1]NOA!R26</f>
        <v>147.19999999999999</v>
      </c>
      <c r="P25" s="19">
        <f>+[1]NOA!S26</f>
        <v>148</v>
      </c>
      <c r="Q25" s="20">
        <f>+[1]NOA!T26</f>
        <v>192.3</v>
      </c>
      <c r="R25" s="18">
        <f t="shared" si="4"/>
        <v>155.85423999999998</v>
      </c>
      <c r="S25" s="19">
        <f t="shared" si="5"/>
        <v>147.14404454705965</v>
      </c>
      <c r="T25" s="19">
        <f t="shared" si="6"/>
        <v>140.71080100474461</v>
      </c>
      <c r="U25" s="19">
        <f t="shared" si="7"/>
        <v>139.45111350574712</v>
      </c>
      <c r="V25" s="19"/>
      <c r="W25" s="20">
        <f t="shared" si="8"/>
        <v>149.98786274094473</v>
      </c>
      <c r="X25" s="21"/>
      <c r="Y25" s="41">
        <f t="shared" si="18"/>
        <v>4.0026684456304196E-2</v>
      </c>
      <c r="Z25" s="24">
        <f t="shared" si="18"/>
        <v>5.241660993873376E-2</v>
      </c>
      <c r="AA25" s="24">
        <f t="shared" si="18"/>
        <v>1.3939838591342513E-2</v>
      </c>
      <c r="AB25" s="24">
        <f t="shared" si="19"/>
        <v>-1.52905198776776E-3</v>
      </c>
      <c r="AC25" s="24">
        <f t="shared" si="20"/>
        <v>6.2769525634882806E-2</v>
      </c>
      <c r="AD25" s="24">
        <f t="shared" si="21"/>
        <v>3.2467532467532534E-2</v>
      </c>
      <c r="AE25" s="24">
        <f t="shared" si="22"/>
        <v>2.9830508474576245E-2</v>
      </c>
      <c r="AF25" s="24">
        <f t="shared" si="23"/>
        <v>4.5050761421319807E-2</v>
      </c>
      <c r="AG25" s="24">
        <f t="shared" si="24"/>
        <v>8.6376811594202962E-2</v>
      </c>
      <c r="AH25" s="24">
        <f t="shared" si="25"/>
        <v>3.175675675675671E-2</v>
      </c>
      <c r="AI25" s="24">
        <f t="shared" si="26"/>
        <v>1.8707482993197244E-2</v>
      </c>
      <c r="AJ25" s="24">
        <f t="shared" si="27"/>
        <v>2.4717514124293682E-2</v>
      </c>
      <c r="AK25" s="24">
        <f t="shared" si="28"/>
        <v>3.2751091703056678E-2</v>
      </c>
      <c r="AL25" s="24">
        <f t="shared" si="29"/>
        <v>4.9928673323823114E-2</v>
      </c>
      <c r="AM25" s="24">
        <f t="shared" si="30"/>
        <v>3.1358885017421567E-2</v>
      </c>
      <c r="AN25" s="24">
        <f t="shared" si="17"/>
        <v>5.8920704845815131E-2</v>
      </c>
      <c r="AO25" s="24">
        <f t="shared" si="31"/>
        <v>3.960795206073553E-2</v>
      </c>
      <c r="AP25" s="24">
        <f t="shared" si="32"/>
        <v>3.5279647021972727E-2</v>
      </c>
      <c r="AQ25" s="24">
        <f t="shared" si="32"/>
        <v>1.9471942656690056E-2</v>
      </c>
      <c r="AR25" s="24">
        <f t="shared" si="32"/>
        <v>1.7915892761067864E-2</v>
      </c>
      <c r="AS25" s="24" t="e">
        <f t="shared" si="32"/>
        <v>#DIV/0!</v>
      </c>
      <c r="AT25" s="24">
        <f t="shared" si="32"/>
        <v>2.9247889809309147E-2</v>
      </c>
      <c r="AU25" s="21"/>
      <c r="AV25" s="24">
        <f t="shared" si="16"/>
        <v>0.34745030250648234</v>
      </c>
      <c r="AW25" s="24">
        <f t="shared" si="16"/>
        <v>0.37056737588652489</v>
      </c>
      <c r="AX25" s="24">
        <f t="shared" si="16"/>
        <v>0.19137931034482758</v>
      </c>
      <c r="AY25" s="24">
        <f t="shared" si="16"/>
        <v>0.18404351767905713</v>
      </c>
      <c r="AZ25" s="24">
        <f t="shared" si="16"/>
        <v>0.58768790264853288</v>
      </c>
      <c r="BA25" s="24">
        <f t="shared" si="16"/>
        <v>0.29972752043596729</v>
      </c>
      <c r="BB25" s="24">
        <f t="shared" si="16"/>
        <v>0.28185654008438821</v>
      </c>
      <c r="BC25" s="24">
        <f t="shared" si="16"/>
        <v>0.44854881266490754</v>
      </c>
      <c r="BD25" s="24">
        <f t="shared" si="16"/>
        <v>0.50522088353413652</v>
      </c>
      <c r="BE25" s="24">
        <f t="shared" si="16"/>
        <v>0.30960548885077177</v>
      </c>
      <c r="BF25" s="24">
        <f t="shared" si="16"/>
        <v>0.3078602620087334</v>
      </c>
      <c r="BG25" s="24">
        <f t="shared" si="16"/>
        <v>0.28520814880425149</v>
      </c>
      <c r="BH25" s="24">
        <f t="shared" si="16"/>
        <v>0.27378815080789942</v>
      </c>
      <c r="BI25" s="24">
        <f t="shared" si="16"/>
        <v>0.32017937219730941</v>
      </c>
      <c r="BJ25" s="24">
        <f t="shared" si="16"/>
        <v>0.30626654898499561</v>
      </c>
      <c r="BK25" s="24">
        <f t="shared" si="16"/>
        <v>0.50000000000000022</v>
      </c>
      <c r="BL25" s="24">
        <f t="shared" si="16"/>
        <v>0.34662962506306383</v>
      </c>
      <c r="BM25" s="24">
        <f t="shared" si="16"/>
        <v>0.30742541041768257</v>
      </c>
      <c r="BN25" s="24">
        <f t="shared" si="16"/>
        <v>0.25638901681210058</v>
      </c>
      <c r="BO25" s="24">
        <f t="shared" si="16"/>
        <v>0.24803190738705361</v>
      </c>
      <c r="BP25" s="24" t="e">
        <f t="shared" si="16"/>
        <v>#DIV/0!</v>
      </c>
      <c r="BQ25" s="24">
        <f t="shared" si="16"/>
        <v>0.30648603848167855</v>
      </c>
      <c r="BR25" s="21"/>
      <c r="BS25" s="35">
        <f t="shared" si="11"/>
        <v>43313</v>
      </c>
      <c r="BT25" s="24">
        <f t="shared" si="15"/>
        <v>1.7809139426284162E-2</v>
      </c>
      <c r="BU25" s="24">
        <f t="shared" si="15"/>
        <v>3.9673115410273041E-4</v>
      </c>
      <c r="BV25" s="24">
        <f t="shared" si="15"/>
        <v>-1.6504336224150841E-4</v>
      </c>
      <c r="BW25" s="24">
        <f t="shared" si="15"/>
        <v>6.1174116077385033E-3</v>
      </c>
      <c r="BX25" s="24">
        <f t="shared" si="15"/>
        <v>1.8372248165443627E-3</v>
      </c>
      <c r="BY25" s="24">
        <f t="shared" si="15"/>
        <v>1.8580386924616434E-3</v>
      </c>
      <c r="BZ25" s="24">
        <f t="shared" si="15"/>
        <v>3.9833889259506304E-3</v>
      </c>
      <c r="CA25" s="24">
        <f t="shared" si="15"/>
        <v>2.5744496330887268E-3</v>
      </c>
      <c r="CB25" s="24">
        <f t="shared" si="15"/>
        <v>1.8655770513675738E-3</v>
      </c>
      <c r="CC25" s="24">
        <f t="shared" si="15"/>
        <v>4.4909939959973086E-4</v>
      </c>
      <c r="CD25" s="24">
        <f t="shared" si="15"/>
        <v>1.8655770513675784E-3</v>
      </c>
      <c r="CE25" s="24">
        <f t="shared" si="15"/>
        <v>1.0206804536357572E-3</v>
      </c>
      <c r="CF25" s="24">
        <f t="shared" si="14"/>
        <v>3.9612274849899889E-2</v>
      </c>
    </row>
    <row r="26" spans="1:84" x14ac:dyDescent="0.25">
      <c r="A26" s="31">
        <f>+[1]NOA!A27</f>
        <v>43344</v>
      </c>
      <c r="B26" s="17">
        <f>+[1]NOA!B27</f>
        <v>165.2</v>
      </c>
      <c r="C26" s="17">
        <f>+[1]NOA!C27</f>
        <v>164.3</v>
      </c>
      <c r="D26" s="17">
        <f>+[1]NOA!D27</f>
        <v>144.30000000000001</v>
      </c>
      <c r="E26" s="17">
        <f>+[1]NOA!E27</f>
        <v>138.30000000000001</v>
      </c>
      <c r="F26" s="17">
        <f>+[1]NOA!F27</f>
        <v>227.9</v>
      </c>
      <c r="G26" s="17">
        <f>+[1]NOA!G27</f>
        <v>156.69999999999999</v>
      </c>
      <c r="H26" s="17">
        <f>+[1]NOA!H27</f>
        <v>158.6</v>
      </c>
      <c r="I26" s="17">
        <f>+[1]NOA!I27</f>
        <v>177.6</v>
      </c>
      <c r="J26" s="17">
        <f>+[1]NOA!J27</f>
        <v>193.1</v>
      </c>
      <c r="K26" s="17">
        <f>+[1]NOA!K27</f>
        <v>163.1</v>
      </c>
      <c r="L26" s="17">
        <f>+[1]NOA!L27</f>
        <v>181.4</v>
      </c>
      <c r="M26" s="17">
        <f>+[1]NOA!M27</f>
        <v>155.6</v>
      </c>
      <c r="N26" s="17">
        <f>+[1]NOA!N27</f>
        <v>154.30000000000001</v>
      </c>
      <c r="O26" s="18">
        <f>+[1]NOA!R27</f>
        <v>147.80000000000001</v>
      </c>
      <c r="P26" s="19">
        <f>+[1]NOA!S27</f>
        <v>159.30000000000001</v>
      </c>
      <c r="Q26" s="20">
        <f>+[1]NOA!T27</f>
        <v>200.3</v>
      </c>
      <c r="R26" s="18">
        <f t="shared" si="4"/>
        <v>165.19063</v>
      </c>
      <c r="S26" s="19">
        <f t="shared" si="5"/>
        <v>156.94722259948389</v>
      </c>
      <c r="T26" s="19">
        <f t="shared" si="6"/>
        <v>150.93731509907897</v>
      </c>
      <c r="U26" s="19">
        <f t="shared" si="7"/>
        <v>149.59913793103451</v>
      </c>
      <c r="V26" s="19"/>
      <c r="W26" s="20">
        <f t="shared" si="8"/>
        <v>159.55473416649016</v>
      </c>
      <c r="X26" s="21"/>
      <c r="Y26" s="41">
        <f t="shared" si="18"/>
        <v>5.9653624118024329E-2</v>
      </c>
      <c r="Z26" s="24">
        <f t="shared" si="18"/>
        <v>6.2742561448900558E-2</v>
      </c>
      <c r="AA26" s="24">
        <f t="shared" si="18"/>
        <v>4.41389290882781E-2</v>
      </c>
      <c r="AB26" s="24">
        <f t="shared" si="19"/>
        <v>5.895865237366027E-2</v>
      </c>
      <c r="AC26" s="24">
        <f t="shared" si="20"/>
        <v>2.7502254283138017E-2</v>
      </c>
      <c r="AD26" s="24">
        <f t="shared" si="21"/>
        <v>9.5038434661076199E-2</v>
      </c>
      <c r="AE26" s="24">
        <f t="shared" si="22"/>
        <v>4.4107965766951862E-2</v>
      </c>
      <c r="AF26" s="24">
        <f t="shared" si="23"/>
        <v>7.8324225865209485E-2</v>
      </c>
      <c r="AG26" s="24">
        <f t="shared" si="24"/>
        <v>3.0416221985058556E-2</v>
      </c>
      <c r="AH26" s="24">
        <f t="shared" si="25"/>
        <v>6.8107400130975826E-2</v>
      </c>
      <c r="AI26" s="24">
        <f t="shared" si="26"/>
        <v>9.4602114635504719E-3</v>
      </c>
      <c r="AJ26" s="24">
        <f t="shared" si="27"/>
        <v>7.2363886974500247E-2</v>
      </c>
      <c r="AK26" s="24">
        <f t="shared" si="28"/>
        <v>8.7385482734319897E-2</v>
      </c>
      <c r="AL26" s="24">
        <f t="shared" si="29"/>
        <v>4.0760869565219515E-3</v>
      </c>
      <c r="AM26" s="24">
        <f t="shared" si="30"/>
        <v>7.6351351351351404E-2</v>
      </c>
      <c r="AN26" s="24">
        <f t="shared" si="17"/>
        <v>4.1601664066562627E-2</v>
      </c>
      <c r="AO26" s="24">
        <f t="shared" si="31"/>
        <v>5.9904626271316319E-2</v>
      </c>
      <c r="AP26" s="24">
        <f t="shared" si="32"/>
        <v>6.6623002531978059E-2</v>
      </c>
      <c r="AQ26" s="24">
        <f t="shared" si="32"/>
        <v>7.2677534498503338E-2</v>
      </c>
      <c r="AR26" s="24">
        <f t="shared" si="32"/>
        <v>7.2771196802736027E-2</v>
      </c>
      <c r="AS26" s="24" t="e">
        <f t="shared" si="32"/>
        <v>#DIV/0!</v>
      </c>
      <c r="AT26" s="24">
        <f t="shared" si="32"/>
        <v>6.3784303947774124E-2</v>
      </c>
      <c r="AU26" s="21"/>
      <c r="AV26" s="24">
        <f t="shared" si="16"/>
        <v>0.40237691001697784</v>
      </c>
      <c r="AW26" s="24">
        <f t="shared" si="16"/>
        <v>0.4176013805004315</v>
      </c>
      <c r="AX26" s="24">
        <f t="shared" si="16"/>
        <v>0.23544520547945225</v>
      </c>
      <c r="AY26" s="24">
        <f t="shared" si="16"/>
        <v>0.23813786929274849</v>
      </c>
      <c r="AZ26" s="24">
        <f t="shared" si="16"/>
        <v>0.61402266288951868</v>
      </c>
      <c r="BA26" s="24">
        <f t="shared" si="16"/>
        <v>0.40664272890484732</v>
      </c>
      <c r="BB26" s="24">
        <f t="shared" si="16"/>
        <v>0.3129139072847682</v>
      </c>
      <c r="BC26" s="24">
        <f t="shared" si="16"/>
        <v>0.55109170305676858</v>
      </c>
      <c r="BD26" s="24">
        <f t="shared" si="16"/>
        <v>0.53253968253968242</v>
      </c>
      <c r="BE26" s="24">
        <f t="shared" si="16"/>
        <v>0.3798646362098137</v>
      </c>
      <c r="BF26" s="24">
        <f t="shared" si="16"/>
        <v>0.30316091954023006</v>
      </c>
      <c r="BG26" s="24">
        <f t="shared" si="16"/>
        <v>0.35540069686411146</v>
      </c>
      <c r="BH26" s="24">
        <f t="shared" si="16"/>
        <v>0.3630742049469966</v>
      </c>
      <c r="BI26" s="24">
        <f t="shared" si="16"/>
        <v>0.28187337380745903</v>
      </c>
      <c r="BJ26" s="24">
        <f t="shared" si="16"/>
        <v>0.38161318300086733</v>
      </c>
      <c r="BK26" s="24">
        <f t="shared" si="16"/>
        <v>0.55030959752321995</v>
      </c>
      <c r="BL26" s="24">
        <f t="shared" si="16"/>
        <v>0.40240772767092947</v>
      </c>
      <c r="BM26" s="24">
        <f t="shared" si="16"/>
        <v>0.36713090972932383</v>
      </c>
      <c r="BN26" s="24">
        <f t="shared" si="16"/>
        <v>0.32912058460736149</v>
      </c>
      <c r="BO26" s="24">
        <f t="shared" si="16"/>
        <v>0.32147209714731928</v>
      </c>
      <c r="BP26" s="24" t="e">
        <f t="shared" si="16"/>
        <v>#DIV/0!</v>
      </c>
      <c r="BQ26" s="24">
        <f t="shared" si="16"/>
        <v>0.37215843677772309</v>
      </c>
      <c r="BR26" s="21"/>
      <c r="BS26" s="35">
        <f t="shared" si="11"/>
        <v>43344</v>
      </c>
      <c r="BT26" s="24">
        <f t="shared" si="15"/>
        <v>2.1571456061577971E-2</v>
      </c>
      <c r="BU26" s="24">
        <f t="shared" si="15"/>
        <v>1.2246953175112298E-3</v>
      </c>
      <c r="BV26" s="24">
        <f t="shared" si="15"/>
        <v>6.1096215522771146E-3</v>
      </c>
      <c r="BW26" s="24">
        <f t="shared" si="15"/>
        <v>2.7389352148813315E-3</v>
      </c>
      <c r="BX26" s="24">
        <f t="shared" si="15"/>
        <v>5.3388069275176371E-3</v>
      </c>
      <c r="BY26" s="24">
        <f t="shared" si="15"/>
        <v>2.7203976908274485E-3</v>
      </c>
      <c r="BZ26" s="24">
        <f t="shared" si="15"/>
        <v>6.9588838999358592E-3</v>
      </c>
      <c r="CA26" s="24">
        <f t="shared" si="15"/>
        <v>9.4695317511224951E-4</v>
      </c>
      <c r="CB26" s="24">
        <f t="shared" si="15"/>
        <v>3.9692110327132794E-3</v>
      </c>
      <c r="CC26" s="24">
        <f t="shared" si="15"/>
        <v>2.2245028864657058E-4</v>
      </c>
      <c r="CD26" s="24">
        <f t="shared" si="15"/>
        <v>5.3813341885824246E-3</v>
      </c>
      <c r="CE26" s="24">
        <f t="shared" si="15"/>
        <v>2.7042976266837731E-3</v>
      </c>
      <c r="CF26" s="24">
        <f t="shared" si="14"/>
        <v>5.9887042976266888E-2</v>
      </c>
    </row>
    <row r="27" spans="1:84" x14ac:dyDescent="0.25">
      <c r="A27" s="31">
        <f>+[1]NOA!A28</f>
        <v>43374</v>
      </c>
      <c r="B27" s="17">
        <f>+[1]NOA!B28</f>
        <v>174</v>
      </c>
      <c r="C27" s="17">
        <f>+[1]NOA!C28</f>
        <v>173.3</v>
      </c>
      <c r="D27" s="17">
        <f>+[1]NOA!D28</f>
        <v>147.9</v>
      </c>
      <c r="E27" s="17">
        <f>+[1]NOA!E28</f>
        <v>146.4</v>
      </c>
      <c r="F27" s="17">
        <f>+[1]NOA!F28</f>
        <v>244.4</v>
      </c>
      <c r="G27" s="17">
        <f>+[1]NOA!G28</f>
        <v>164.2</v>
      </c>
      <c r="H27" s="17">
        <f>+[1]NOA!H28</f>
        <v>165.8</v>
      </c>
      <c r="I27" s="17">
        <f>+[1]NOA!I28</f>
        <v>192</v>
      </c>
      <c r="J27" s="17">
        <f>+[1]NOA!J28</f>
        <v>196</v>
      </c>
      <c r="K27" s="17">
        <f>+[1]NOA!K28</f>
        <v>170.2</v>
      </c>
      <c r="L27" s="17">
        <f>+[1]NOA!L28</f>
        <v>181.7</v>
      </c>
      <c r="M27" s="17">
        <f>+[1]NOA!M28</f>
        <v>161.19999999999999</v>
      </c>
      <c r="N27" s="17">
        <f>+[1]NOA!N28</f>
        <v>163.5</v>
      </c>
      <c r="O27" s="18">
        <f>+[1]NOA!R28</f>
        <v>157</v>
      </c>
      <c r="P27" s="19">
        <f>+[1]NOA!S28</f>
        <v>167.2</v>
      </c>
      <c r="Q27" s="20">
        <f>+[1]NOA!T28</f>
        <v>212.3</v>
      </c>
      <c r="R27" s="18">
        <f t="shared" si="4"/>
        <v>173.97030000000001</v>
      </c>
      <c r="S27" s="19">
        <f t="shared" si="5"/>
        <v>164.92853456471548</v>
      </c>
      <c r="T27" s="19">
        <f t="shared" si="6"/>
        <v>158.31565727044372</v>
      </c>
      <c r="U27" s="19">
        <f t="shared" si="7"/>
        <v>157.48785919540231</v>
      </c>
      <c r="V27" s="19"/>
      <c r="W27" s="20">
        <f t="shared" si="8"/>
        <v>167.90942596907436</v>
      </c>
      <c r="X27" s="21"/>
      <c r="Y27" s="41">
        <f t="shared" si="18"/>
        <v>5.3268765133172025E-2</v>
      </c>
      <c r="Z27" s="24">
        <f t="shared" si="18"/>
        <v>5.4777845404747394E-2</v>
      </c>
      <c r="AA27" s="24">
        <f t="shared" si="18"/>
        <v>2.4948024948024949E-2</v>
      </c>
      <c r="AB27" s="24">
        <f t="shared" si="19"/>
        <v>5.8568329718004186E-2</v>
      </c>
      <c r="AC27" s="24">
        <f t="shared" si="20"/>
        <v>7.2400175515576981E-2</v>
      </c>
      <c r="AD27" s="24">
        <f t="shared" si="21"/>
        <v>4.7862156987874993E-2</v>
      </c>
      <c r="AE27" s="24">
        <f t="shared" si="22"/>
        <v>4.5397225725094748E-2</v>
      </c>
      <c r="AF27" s="24">
        <f t="shared" si="23"/>
        <v>8.1081081081081141E-2</v>
      </c>
      <c r="AG27" s="24">
        <f t="shared" si="24"/>
        <v>1.5018125323666531E-2</v>
      </c>
      <c r="AH27" s="24">
        <f t="shared" si="25"/>
        <v>4.3531575720416882E-2</v>
      </c>
      <c r="AI27" s="24">
        <f t="shared" si="26"/>
        <v>1.6538037486217849E-3</v>
      </c>
      <c r="AJ27" s="24">
        <f t="shared" si="27"/>
        <v>3.5989717223650297E-2</v>
      </c>
      <c r="AK27" s="24">
        <f t="shared" si="28"/>
        <v>5.9624108878807425E-2</v>
      </c>
      <c r="AL27" s="24">
        <f t="shared" si="29"/>
        <v>6.224627875507438E-2</v>
      </c>
      <c r="AM27" s="24">
        <f t="shared" si="30"/>
        <v>4.9591964846201986E-2</v>
      </c>
      <c r="AN27" s="24">
        <f t="shared" si="17"/>
        <v>5.9910134797803272E-2</v>
      </c>
      <c r="AO27" s="24">
        <f t="shared" si="31"/>
        <v>5.314871672806154E-2</v>
      </c>
      <c r="AP27" s="24">
        <f t="shared" si="32"/>
        <v>5.0853476939819675E-2</v>
      </c>
      <c r="AQ27" s="24">
        <f t="shared" si="32"/>
        <v>4.8883486277210064E-2</v>
      </c>
      <c r="AR27" s="24">
        <f t="shared" si="32"/>
        <v>5.2732397883231918E-2</v>
      </c>
      <c r="AS27" s="24" t="e">
        <f t="shared" si="32"/>
        <v>#DIV/0!</v>
      </c>
      <c r="AT27" s="24">
        <f t="shared" si="32"/>
        <v>5.2362544090144958E-2</v>
      </c>
      <c r="AU27" s="21"/>
      <c r="AV27" s="24">
        <f t="shared" si="16"/>
        <v>0.44999999999999996</v>
      </c>
      <c r="AW27" s="24">
        <f t="shared" si="16"/>
        <v>0.46740050804403066</v>
      </c>
      <c r="AX27" s="24">
        <f t="shared" si="16"/>
        <v>0.23250000000000015</v>
      </c>
      <c r="AY27" s="24">
        <f t="shared" si="16"/>
        <v>0.27083333333333326</v>
      </c>
      <c r="AZ27" s="24">
        <f t="shared" si="16"/>
        <v>0.71508771929824566</v>
      </c>
      <c r="BA27" s="24">
        <f t="shared" si="16"/>
        <v>0.45955555555555549</v>
      </c>
      <c r="BB27" s="24">
        <f t="shared" si="16"/>
        <v>0.35457516339869288</v>
      </c>
      <c r="BC27" s="24">
        <f t="shared" si="16"/>
        <v>0.65517241379310343</v>
      </c>
      <c r="BD27" s="24">
        <f t="shared" si="16"/>
        <v>0.47812971342383115</v>
      </c>
      <c r="BE27" s="24">
        <f t="shared" si="16"/>
        <v>0.41597337770382681</v>
      </c>
      <c r="BF27" s="24">
        <f t="shared" si="16"/>
        <v>0.30064423765211168</v>
      </c>
      <c r="BG27" s="24">
        <f t="shared" si="16"/>
        <v>0.37425404944586527</v>
      </c>
      <c r="BH27" s="24">
        <f t="shared" si="16"/>
        <v>0.42545771578029634</v>
      </c>
      <c r="BI27" s="24">
        <f t="shared" si="16"/>
        <v>0.31161236424394323</v>
      </c>
      <c r="BJ27" s="24">
        <f t="shared" si="16"/>
        <v>0.42783945345858232</v>
      </c>
      <c r="BK27" s="24">
        <f t="shared" si="16"/>
        <v>0.61444866920152097</v>
      </c>
      <c r="BL27" s="24">
        <f t="shared" si="16"/>
        <v>0.44947202716274393</v>
      </c>
      <c r="BM27" s="24">
        <f t="shared" si="16"/>
        <v>0.40779276906411854</v>
      </c>
      <c r="BN27" s="24">
        <f t="shared" si="16"/>
        <v>0.36490804324721271</v>
      </c>
      <c r="BO27" s="24">
        <f t="shared" si="16"/>
        <v>0.36218665085901303</v>
      </c>
      <c r="BP27" s="24" t="e">
        <f t="shared" si="16"/>
        <v>#DIV/0!</v>
      </c>
      <c r="BQ27" s="24">
        <f t="shared" si="16"/>
        <v>0.41617674277012418</v>
      </c>
      <c r="BR27" s="21"/>
      <c r="BS27" s="35">
        <f t="shared" si="11"/>
        <v>43374</v>
      </c>
      <c r="BT27" s="24">
        <f t="shared" si="15"/>
        <v>1.888801452784504E-2</v>
      </c>
      <c r="BU27" s="24">
        <f t="shared" si="15"/>
        <v>6.8208232445520487E-4</v>
      </c>
      <c r="BV27" s="24">
        <f t="shared" si="15"/>
        <v>6.0651937046004812E-3</v>
      </c>
      <c r="BW27" s="24">
        <f t="shared" si="15"/>
        <v>6.9915254237288144E-3</v>
      </c>
      <c r="BX27" s="24">
        <f t="shared" si="15"/>
        <v>2.778450363196126E-3</v>
      </c>
      <c r="BY27" s="24">
        <f t="shared" si="15"/>
        <v>2.7588377723971012E-3</v>
      </c>
      <c r="BZ27" s="24">
        <f t="shared" si="15"/>
        <v>7.3307506053268794E-3</v>
      </c>
      <c r="CA27" s="24">
        <f t="shared" si="15"/>
        <v>4.5466101694915343E-4</v>
      </c>
      <c r="CB27" s="24">
        <f t="shared" si="15"/>
        <v>2.5572033898305065E-3</v>
      </c>
      <c r="CC27" s="24">
        <f t="shared" si="15"/>
        <v>3.7046004842612914E-5</v>
      </c>
      <c r="CD27" s="24">
        <f t="shared" si="15"/>
        <v>2.7084745762711838E-3</v>
      </c>
      <c r="CE27" s="24">
        <f t="shared" si="15"/>
        <v>1.8934624697336542E-3</v>
      </c>
      <c r="CF27" s="24">
        <f t="shared" si="14"/>
        <v>5.3145702179176767E-2</v>
      </c>
    </row>
    <row r="28" spans="1:84" x14ac:dyDescent="0.25">
      <c r="A28" s="31">
        <f>+[1]NOA!A29</f>
        <v>43405</v>
      </c>
      <c r="B28" s="17">
        <f>+[1]NOA!B29</f>
        <v>179.6</v>
      </c>
      <c r="C28" s="17">
        <f>+[1]NOA!C29</f>
        <v>178.3</v>
      </c>
      <c r="D28" s="17">
        <f>+[1]NOA!D29</f>
        <v>155.4</v>
      </c>
      <c r="E28" s="17">
        <f>+[1]NOA!E29</f>
        <v>150.5</v>
      </c>
      <c r="F28" s="17">
        <f>+[1]NOA!F29</f>
        <v>250.6</v>
      </c>
      <c r="G28" s="17">
        <f>+[1]NOA!G29</f>
        <v>169.3</v>
      </c>
      <c r="H28" s="17">
        <f>+[1]NOA!H29</f>
        <v>180.6</v>
      </c>
      <c r="I28" s="17">
        <f>+[1]NOA!I29</f>
        <v>197.3</v>
      </c>
      <c r="J28" s="17">
        <f>+[1]NOA!J29</f>
        <v>200.2</v>
      </c>
      <c r="K28" s="17">
        <f>+[1]NOA!K29</f>
        <v>174.5</v>
      </c>
      <c r="L28" s="17">
        <f>+[1]NOA!L29</f>
        <v>187.2</v>
      </c>
      <c r="M28" s="17">
        <f>+[1]NOA!M29</f>
        <v>165</v>
      </c>
      <c r="N28" s="17">
        <f>+[1]NOA!N29</f>
        <v>172.3</v>
      </c>
      <c r="O28" s="18">
        <f>+[1]NOA!R29</f>
        <v>159.30000000000001</v>
      </c>
      <c r="P28" s="19">
        <f>+[1]NOA!S29</f>
        <v>173.4</v>
      </c>
      <c r="Q28" s="20">
        <f>+[1]NOA!T29</f>
        <v>218.2</v>
      </c>
      <c r="R28" s="18">
        <f t="shared" si="4"/>
        <v>179.65406000000002</v>
      </c>
      <c r="S28" s="19">
        <f t="shared" si="5"/>
        <v>169.88060573135948</v>
      </c>
      <c r="T28" s="19">
        <f t="shared" si="6"/>
        <v>162.99877197878871</v>
      </c>
      <c r="U28" s="19">
        <f t="shared" si="7"/>
        <v>162.42442528735634</v>
      </c>
      <c r="V28" s="19"/>
      <c r="W28" s="20">
        <f t="shared" si="8"/>
        <v>174.21717856386363</v>
      </c>
      <c r="X28" s="21"/>
      <c r="Y28" s="41">
        <f t="shared" si="18"/>
        <v>3.2183908045976928E-2</v>
      </c>
      <c r="Z28" s="24">
        <f t="shared" si="18"/>
        <v>2.8851702250432876E-2</v>
      </c>
      <c r="AA28" s="24">
        <f t="shared" si="18"/>
        <v>5.070993914807298E-2</v>
      </c>
      <c r="AB28" s="24">
        <f t="shared" si="19"/>
        <v>2.8005464480874265E-2</v>
      </c>
      <c r="AC28" s="24">
        <f t="shared" si="20"/>
        <v>2.5368248772503987E-2</v>
      </c>
      <c r="AD28" s="24">
        <f t="shared" si="21"/>
        <v>3.1059683313032993E-2</v>
      </c>
      <c r="AE28" s="24">
        <f t="shared" si="22"/>
        <v>8.9264173703256899E-2</v>
      </c>
      <c r="AF28" s="24">
        <f t="shared" si="23"/>
        <v>2.7604166666666652E-2</v>
      </c>
      <c r="AG28" s="24">
        <f t="shared" si="24"/>
        <v>2.1428571428571352E-2</v>
      </c>
      <c r="AH28" s="24">
        <f t="shared" si="25"/>
        <v>2.5264394829612291E-2</v>
      </c>
      <c r="AI28" s="24">
        <f t="shared" si="26"/>
        <v>3.0269675288937758E-2</v>
      </c>
      <c r="AJ28" s="24">
        <f t="shared" si="27"/>
        <v>2.3573200992555998E-2</v>
      </c>
      <c r="AK28" s="24">
        <f t="shared" si="28"/>
        <v>5.3822629969419111E-2</v>
      </c>
      <c r="AL28" s="24">
        <f t="shared" si="29"/>
        <v>1.4649681528662528E-2</v>
      </c>
      <c r="AM28" s="24">
        <f t="shared" si="30"/>
        <v>3.7081339712918826E-2</v>
      </c>
      <c r="AN28" s="24">
        <f t="shared" si="17"/>
        <v>2.7790861987753157E-2</v>
      </c>
      <c r="AO28" s="24">
        <f t="shared" si="31"/>
        <v>3.2670863934820993E-2</v>
      </c>
      <c r="AP28" s="24">
        <f t="shared" si="32"/>
        <v>3.0025557310102036E-2</v>
      </c>
      <c r="AQ28" s="24">
        <f t="shared" si="32"/>
        <v>2.9580868936702975E-2</v>
      </c>
      <c r="AR28" s="24">
        <f t="shared" si="32"/>
        <v>3.134569304056023E-2</v>
      </c>
      <c r="AS28" s="24" t="e">
        <f t="shared" si="32"/>
        <v>#DIV/0!</v>
      </c>
      <c r="AT28" s="24">
        <f t="shared" si="32"/>
        <v>3.7566399613271351E-2</v>
      </c>
      <c r="AU28" s="21"/>
      <c r="AV28" s="24">
        <f t="shared" si="16"/>
        <v>0.47818930041152252</v>
      </c>
      <c r="AW28" s="24">
        <f t="shared" si="16"/>
        <v>0.4970612930310665</v>
      </c>
      <c r="AX28" s="24">
        <f t="shared" si="16"/>
        <v>0.28535980148883366</v>
      </c>
      <c r="AY28" s="24">
        <f t="shared" si="16"/>
        <v>0.28742514970059885</v>
      </c>
      <c r="AZ28" s="24">
        <f t="shared" si="16"/>
        <v>0.73907009021512837</v>
      </c>
      <c r="BA28" s="24">
        <f t="shared" si="16"/>
        <v>0.49031690140845097</v>
      </c>
      <c r="BB28" s="24">
        <f t="shared" si="16"/>
        <v>0.45762711864406769</v>
      </c>
      <c r="BC28" s="24">
        <f t="shared" si="16"/>
        <v>0.65520134228187921</v>
      </c>
      <c r="BD28" s="24">
        <f t="shared" si="16"/>
        <v>0.48958333333333326</v>
      </c>
      <c r="BE28" s="24">
        <f t="shared" si="16"/>
        <v>0.4175467099918766</v>
      </c>
      <c r="BF28" s="24">
        <f t="shared" si="16"/>
        <v>0.33905579399141605</v>
      </c>
      <c r="BG28" s="24">
        <f t="shared" si="16"/>
        <v>0.39593908629441632</v>
      </c>
      <c r="BH28" s="24">
        <f t="shared" si="16"/>
        <v>0.48278829604130813</v>
      </c>
      <c r="BI28" s="24">
        <f t="shared" ref="BI28:BQ56" si="33">+O28/O16-1</f>
        <v>0.31327287716405627</v>
      </c>
      <c r="BJ28" s="24">
        <f t="shared" si="33"/>
        <v>0.46329113924050636</v>
      </c>
      <c r="BK28" s="24">
        <f t="shared" si="33"/>
        <v>0.63690922730682642</v>
      </c>
      <c r="BL28" s="24">
        <f t="shared" si="33"/>
        <v>0.47868425837285522</v>
      </c>
      <c r="BM28" s="24">
        <f t="shared" si="33"/>
        <v>0.43430060996403763</v>
      </c>
      <c r="BN28" s="24">
        <f t="shared" si="33"/>
        <v>0.38616898966777957</v>
      </c>
      <c r="BO28" s="24">
        <f t="shared" si="33"/>
        <v>0.38334623303281634</v>
      </c>
      <c r="BP28" s="24" t="e">
        <f t="shared" si="33"/>
        <v>#DIV/0!</v>
      </c>
      <c r="BQ28" s="24">
        <f t="shared" si="33"/>
        <v>0.44577249876381164</v>
      </c>
      <c r="BR28" s="21"/>
      <c r="BS28" s="35">
        <f t="shared" si="11"/>
        <v>43405</v>
      </c>
      <c r="BT28" s="24">
        <f t="shared" si="15"/>
        <v>9.96264367816092E-3</v>
      </c>
      <c r="BU28" s="24">
        <f t="shared" si="15"/>
        <v>1.3491379310344828E-3</v>
      </c>
      <c r="BV28" s="24">
        <f t="shared" si="15"/>
        <v>2.9147701149425248E-3</v>
      </c>
      <c r="BW28" s="24">
        <f t="shared" si="15"/>
        <v>2.4942528735632141E-3</v>
      </c>
      <c r="BX28" s="24">
        <f t="shared" si="15"/>
        <v>1.7937931034482839E-3</v>
      </c>
      <c r="BY28" s="24">
        <f t="shared" si="15"/>
        <v>5.3841379310344759E-3</v>
      </c>
      <c r="BZ28" s="24">
        <f t="shared" si="15"/>
        <v>2.5616666666666722E-3</v>
      </c>
      <c r="CA28" s="24">
        <f t="shared" si="15"/>
        <v>6.2517241379310168E-4</v>
      </c>
      <c r="CB28" s="24">
        <f t="shared" si="15"/>
        <v>1.4704022988505786E-3</v>
      </c>
      <c r="CC28" s="24">
        <f t="shared" si="15"/>
        <v>6.4482758620689666E-4</v>
      </c>
      <c r="CD28" s="24">
        <f t="shared" si="15"/>
        <v>1.7449425287356375E-3</v>
      </c>
      <c r="CE28" s="24">
        <f t="shared" si="15"/>
        <v>1.7195402298850599E-3</v>
      </c>
      <c r="CF28" s="24">
        <f t="shared" si="14"/>
        <v>3.2665287356321841E-2</v>
      </c>
    </row>
    <row r="29" spans="1:84" x14ac:dyDescent="0.25">
      <c r="A29" s="31">
        <f>+[1]NOA!A30</f>
        <v>43435</v>
      </c>
      <c r="B29" s="17">
        <f>+[1]NOA!B30</f>
        <v>183.7</v>
      </c>
      <c r="C29" s="17">
        <f>+[1]NOA!C30</f>
        <v>181.9</v>
      </c>
      <c r="D29" s="17">
        <f>+[1]NOA!D30</f>
        <v>157.5</v>
      </c>
      <c r="E29" s="17">
        <f>+[1]NOA!E30</f>
        <v>151.9</v>
      </c>
      <c r="F29" s="17">
        <f>+[1]NOA!F30</f>
        <v>253.9</v>
      </c>
      <c r="G29" s="17">
        <f>+[1]NOA!G30</f>
        <v>172.4</v>
      </c>
      <c r="H29" s="17">
        <f>+[1]NOA!H30</f>
        <v>187.6</v>
      </c>
      <c r="I29" s="17">
        <f>+[1]NOA!I30</f>
        <v>203.1</v>
      </c>
      <c r="J29" s="17">
        <f>+[1]NOA!J30</f>
        <v>215.1</v>
      </c>
      <c r="K29" s="17">
        <f>+[1]NOA!K30</f>
        <v>179.7</v>
      </c>
      <c r="L29" s="17">
        <f>+[1]NOA!L30</f>
        <v>187.6</v>
      </c>
      <c r="M29" s="17">
        <f>+[1]NOA!M30</f>
        <v>169.5</v>
      </c>
      <c r="N29" s="17">
        <f>+[1]NOA!N30</f>
        <v>177.7</v>
      </c>
      <c r="O29" s="18">
        <f>+[1]NOA!R30</f>
        <v>162.19999999999999</v>
      </c>
      <c r="P29" s="19">
        <f>+[1]NOA!S30</f>
        <v>177.4</v>
      </c>
      <c r="Q29" s="20">
        <f>+[1]NOA!T30</f>
        <v>223.7</v>
      </c>
      <c r="R29" s="18">
        <f t="shared" si="4"/>
        <v>183.73931000000002</v>
      </c>
      <c r="S29" s="19">
        <f t="shared" si="5"/>
        <v>173.31575444791525</v>
      </c>
      <c r="T29" s="19">
        <f t="shared" si="6"/>
        <v>166.39104102707225</v>
      </c>
      <c r="U29" s="19">
        <f t="shared" si="7"/>
        <v>165.49877873563219</v>
      </c>
      <c r="V29" s="19"/>
      <c r="W29" s="20">
        <f t="shared" si="8"/>
        <v>178.83664477864858</v>
      </c>
      <c r="X29" s="21"/>
      <c r="Y29" s="41">
        <f t="shared" si="18"/>
        <v>2.2828507795100261E-2</v>
      </c>
      <c r="Z29" s="24">
        <f t="shared" si="18"/>
        <v>2.0190689848569754E-2</v>
      </c>
      <c r="AA29" s="24">
        <f t="shared" si="18"/>
        <v>1.3513513513513375E-2</v>
      </c>
      <c r="AB29" s="24">
        <f t="shared" si="19"/>
        <v>9.302325581395321E-3</v>
      </c>
      <c r="AC29" s="24">
        <f t="shared" si="20"/>
        <v>1.3168395849960213E-2</v>
      </c>
      <c r="AD29" s="24">
        <f t="shared" si="21"/>
        <v>1.8310691080921426E-2</v>
      </c>
      <c r="AE29" s="24">
        <f t="shared" si="22"/>
        <v>3.8759689922480689E-2</v>
      </c>
      <c r="AF29" s="24">
        <f t="shared" si="23"/>
        <v>2.9396857577293378E-2</v>
      </c>
      <c r="AG29" s="24">
        <f t="shared" si="24"/>
        <v>7.4425574425574403E-2</v>
      </c>
      <c r="AH29" s="24">
        <f t="shared" si="25"/>
        <v>2.9799426934097317E-2</v>
      </c>
      <c r="AI29" s="24">
        <f t="shared" si="26"/>
        <v>2.1367521367521292E-3</v>
      </c>
      <c r="AJ29" s="24">
        <f t="shared" si="27"/>
        <v>2.7272727272727337E-2</v>
      </c>
      <c r="AK29" s="24">
        <f t="shared" si="28"/>
        <v>3.1340684852002143E-2</v>
      </c>
      <c r="AL29" s="24">
        <f t="shared" si="29"/>
        <v>1.8204645323289137E-2</v>
      </c>
      <c r="AM29" s="24">
        <f t="shared" si="30"/>
        <v>2.3068050749711633E-2</v>
      </c>
      <c r="AN29" s="24">
        <f t="shared" si="17"/>
        <v>2.5206232813932195E-2</v>
      </c>
      <c r="AO29" s="24">
        <f t="shared" si="31"/>
        <v>2.273953619528557E-2</v>
      </c>
      <c r="AP29" s="24">
        <f t="shared" si="32"/>
        <v>2.0220958724316951E-2</v>
      </c>
      <c r="AQ29" s="24">
        <f t="shared" si="32"/>
        <v>2.0811623346002728E-2</v>
      </c>
      <c r="AR29" s="24">
        <f t="shared" si="32"/>
        <v>1.8927901039740735E-2</v>
      </c>
      <c r="AS29" s="24" t="e">
        <f t="shared" si="32"/>
        <v>#DIV/0!</v>
      </c>
      <c r="AT29" s="24">
        <f t="shared" si="32"/>
        <v>2.6515560938737082E-2</v>
      </c>
      <c r="AU29" s="21"/>
      <c r="AV29" s="24">
        <f t="shared" ref="AV29:BH48" si="34">+B29/B17-1</f>
        <v>0.47787610619469012</v>
      </c>
      <c r="AW29" s="24">
        <f t="shared" si="34"/>
        <v>0.50829187396351583</v>
      </c>
      <c r="AX29" s="24">
        <f t="shared" si="34"/>
        <v>0.29629629629629628</v>
      </c>
      <c r="AY29" s="24">
        <f t="shared" si="34"/>
        <v>0.28947368421052633</v>
      </c>
      <c r="AZ29" s="24">
        <f t="shared" si="34"/>
        <v>0.55100794135613951</v>
      </c>
      <c r="BA29" s="24">
        <f t="shared" si="34"/>
        <v>0.47982832618025761</v>
      </c>
      <c r="BB29" s="24">
        <f t="shared" si="34"/>
        <v>0.49363057324840764</v>
      </c>
      <c r="BC29" s="24">
        <f t="shared" si="34"/>
        <v>0.65121951219512186</v>
      </c>
      <c r="BD29" s="24">
        <f t="shared" si="34"/>
        <v>0.58980044345897986</v>
      </c>
      <c r="BE29" s="24">
        <f t="shared" si="34"/>
        <v>0.44105854049719317</v>
      </c>
      <c r="BF29" s="24">
        <f t="shared" si="34"/>
        <v>0.34287759484609892</v>
      </c>
      <c r="BG29" s="24">
        <f t="shared" si="34"/>
        <v>0.4291736930860035</v>
      </c>
      <c r="BH29" s="24">
        <f t="shared" si="34"/>
        <v>0.51362862010221444</v>
      </c>
      <c r="BI29" s="24">
        <f t="shared" si="33"/>
        <v>0.3273322422258591</v>
      </c>
      <c r="BJ29" s="24">
        <f t="shared" si="33"/>
        <v>0.47833333333333328</v>
      </c>
      <c r="BK29" s="24">
        <f t="shared" si="33"/>
        <v>0.56872370266479666</v>
      </c>
      <c r="BL29" s="24">
        <f t="shared" si="33"/>
        <v>0.47805025985032001</v>
      </c>
      <c r="BM29" s="24">
        <f t="shared" si="33"/>
        <v>0.44678655235895137</v>
      </c>
      <c r="BN29" s="24">
        <f t="shared" si="33"/>
        <v>0.39984127375463885</v>
      </c>
      <c r="BO29" s="24">
        <f t="shared" si="33"/>
        <v>0.39144702172053125</v>
      </c>
      <c r="BP29" s="24" t="e">
        <f t="shared" si="33"/>
        <v>#DIV/0!</v>
      </c>
      <c r="BQ29" s="24">
        <f t="shared" si="33"/>
        <v>0.46167054235114402</v>
      </c>
      <c r="BR29" s="21"/>
      <c r="BS29" s="35">
        <f t="shared" si="11"/>
        <v>43435</v>
      </c>
      <c r="BT29" s="24">
        <f t="shared" si="15"/>
        <v>6.9494432071269385E-3</v>
      </c>
      <c r="BU29" s="24">
        <f t="shared" si="15"/>
        <v>3.6597995545656922E-4</v>
      </c>
      <c r="BV29" s="24">
        <f t="shared" si="15"/>
        <v>9.6425389755011527E-4</v>
      </c>
      <c r="BW29" s="24">
        <f t="shared" si="15"/>
        <v>1.286191536748334E-3</v>
      </c>
      <c r="BX29" s="24">
        <f t="shared" si="15"/>
        <v>1.056347438752782E-3</v>
      </c>
      <c r="BY29" s="24">
        <f t="shared" si="15"/>
        <v>2.4671492204899775E-3</v>
      </c>
      <c r="BZ29" s="24">
        <f t="shared" si="15"/>
        <v>2.7159242761692569E-3</v>
      </c>
      <c r="CA29" s="24">
        <f t="shared" si="15"/>
        <v>2.148719376391983E-3</v>
      </c>
      <c r="CB29" s="24">
        <f t="shared" si="15"/>
        <v>1.7227171492204861E-3</v>
      </c>
      <c r="CC29" s="24">
        <f t="shared" si="15"/>
        <v>4.54342984409806E-5</v>
      </c>
      <c r="CD29" s="24">
        <f t="shared" si="15"/>
        <v>2.0019487750556793E-3</v>
      </c>
      <c r="CE29" s="24">
        <f t="shared" si="15"/>
        <v>1.0222717149220449E-3</v>
      </c>
      <c r="CF29" s="24">
        <f t="shared" si="14"/>
        <v>2.2746380846325145E-2</v>
      </c>
    </row>
    <row r="30" spans="1:84" x14ac:dyDescent="0.25">
      <c r="A30" s="31">
        <f>+[1]NOA!A31</f>
        <v>43466</v>
      </c>
      <c r="B30" s="17">
        <f>+[1]NOA!B31</f>
        <v>189.6</v>
      </c>
      <c r="C30" s="17">
        <f>+[1]NOA!C31</f>
        <v>187.7</v>
      </c>
      <c r="D30" s="17">
        <f>+[1]NOA!D31</f>
        <v>162.9</v>
      </c>
      <c r="E30" s="17">
        <f>+[1]NOA!E31</f>
        <v>152.4</v>
      </c>
      <c r="F30" s="17">
        <f>+[1]NOA!F31</f>
        <v>268.7</v>
      </c>
      <c r="G30" s="17">
        <f>+[1]NOA!G31</f>
        <v>177.4</v>
      </c>
      <c r="H30" s="17">
        <f>+[1]NOA!H31</f>
        <v>196.1</v>
      </c>
      <c r="I30" s="17">
        <f>+[1]NOA!I31</f>
        <v>204.5</v>
      </c>
      <c r="J30" s="17">
        <f>+[1]NOA!J31</f>
        <v>228.7</v>
      </c>
      <c r="K30" s="17">
        <f>+[1]NOA!K31</f>
        <v>185.5</v>
      </c>
      <c r="L30" s="17">
        <f>+[1]NOA!L31</f>
        <v>187.6</v>
      </c>
      <c r="M30" s="17">
        <f>+[1]NOA!M31</f>
        <v>177.7</v>
      </c>
      <c r="N30" s="17">
        <f>+[1]NOA!N31</f>
        <v>185.7</v>
      </c>
      <c r="O30" s="18">
        <f>+[1]NOA!R31</f>
        <v>164.6</v>
      </c>
      <c r="P30" s="19">
        <f>+[1]NOA!S31</f>
        <v>183.3</v>
      </c>
      <c r="Q30" s="20">
        <f>+[1]NOA!T31</f>
        <v>232</v>
      </c>
      <c r="R30" s="18">
        <f t="shared" si="4"/>
        <v>189.60335000000001</v>
      </c>
      <c r="S30" s="19">
        <f t="shared" si="5"/>
        <v>178.50387070487571</v>
      </c>
      <c r="T30" s="19">
        <f t="shared" si="6"/>
        <v>170.9685738208205</v>
      </c>
      <c r="U30" s="19">
        <f t="shared" si="7"/>
        <v>169.03667385057472</v>
      </c>
      <c r="V30" s="19"/>
      <c r="W30" s="20">
        <f t="shared" si="8"/>
        <v>183.05816564287227</v>
      </c>
      <c r="X30" s="21"/>
      <c r="Y30" s="41">
        <f t="shared" si="18"/>
        <v>3.211758301578671E-2</v>
      </c>
      <c r="Z30" s="24">
        <f t="shared" si="18"/>
        <v>3.188565145684441E-2</v>
      </c>
      <c r="AA30" s="24">
        <f t="shared" si="18"/>
        <v>3.4285714285714253E-2</v>
      </c>
      <c r="AB30" s="24">
        <f t="shared" si="19"/>
        <v>3.2916392363397939E-3</v>
      </c>
      <c r="AC30" s="24">
        <f t="shared" si="20"/>
        <v>5.8290665616384407E-2</v>
      </c>
      <c r="AD30" s="24">
        <f t="shared" si="21"/>
        <v>2.9002320185614883E-2</v>
      </c>
      <c r="AE30" s="24">
        <f t="shared" si="22"/>
        <v>4.530916844349675E-2</v>
      </c>
      <c r="AF30" s="24">
        <f t="shared" si="23"/>
        <v>6.8931560807483638E-3</v>
      </c>
      <c r="AG30" s="24">
        <f t="shared" si="24"/>
        <v>6.3226406322640649E-2</v>
      </c>
      <c r="AH30" s="24">
        <f t="shared" si="25"/>
        <v>3.2276015581524931E-2</v>
      </c>
      <c r="AI30" s="24">
        <f t="shared" si="26"/>
        <v>0</v>
      </c>
      <c r="AJ30" s="24">
        <f t="shared" si="27"/>
        <v>4.8377581120943924E-2</v>
      </c>
      <c r="AK30" s="24">
        <f t="shared" si="28"/>
        <v>4.5019696117051256E-2</v>
      </c>
      <c r="AL30" s="24">
        <f t="shared" si="29"/>
        <v>1.4796547472256449E-2</v>
      </c>
      <c r="AM30" s="24">
        <f t="shared" si="30"/>
        <v>3.3258173618940345E-2</v>
      </c>
      <c r="AN30" s="24">
        <f t="shared" si="17"/>
        <v>3.7103263299061329E-2</v>
      </c>
      <c r="AO30" s="24">
        <f t="shared" si="31"/>
        <v>3.1914999571947877E-2</v>
      </c>
      <c r="AP30" s="24">
        <f t="shared" si="32"/>
        <v>2.9934475798157001E-2</v>
      </c>
      <c r="AQ30" s="24">
        <f t="shared" si="32"/>
        <v>2.7510692676076642E-2</v>
      </c>
      <c r="AR30" s="24">
        <f t="shared" si="32"/>
        <v>2.1377167505229444E-2</v>
      </c>
      <c r="AS30" s="24" t="e">
        <f t="shared" si="32"/>
        <v>#DIV/0!</v>
      </c>
      <c r="AT30" s="24">
        <f t="shared" si="32"/>
        <v>2.3605457759782844E-2</v>
      </c>
      <c r="AU30" s="21"/>
      <c r="AV30" s="24">
        <f t="shared" si="34"/>
        <v>0.49763033175355442</v>
      </c>
      <c r="AW30" s="24">
        <f t="shared" si="34"/>
        <v>0.53349673202614367</v>
      </c>
      <c r="AX30" s="24">
        <f t="shared" si="34"/>
        <v>0.30948553054662375</v>
      </c>
      <c r="AY30" s="24">
        <f t="shared" si="34"/>
        <v>0.29702127659574473</v>
      </c>
      <c r="AZ30" s="24">
        <f t="shared" si="34"/>
        <v>0.57226448215330583</v>
      </c>
      <c r="BA30" s="24">
        <f t="shared" si="34"/>
        <v>0.50084602368866338</v>
      </c>
      <c r="BB30" s="24">
        <f t="shared" si="34"/>
        <v>0.53683385579937304</v>
      </c>
      <c r="BC30" s="24">
        <f t="shared" si="34"/>
        <v>0.63078149920255178</v>
      </c>
      <c r="BD30" s="24">
        <f t="shared" si="34"/>
        <v>0.64295977011494254</v>
      </c>
      <c r="BE30" s="24">
        <f t="shared" si="34"/>
        <v>0.44357976653696496</v>
      </c>
      <c r="BF30" s="24">
        <f t="shared" si="34"/>
        <v>0.33428165007112387</v>
      </c>
      <c r="BG30" s="24">
        <f t="shared" si="34"/>
        <v>0.45298446443172513</v>
      </c>
      <c r="BH30" s="24">
        <f t="shared" si="34"/>
        <v>0.55527638190954764</v>
      </c>
      <c r="BI30" s="24">
        <f t="shared" si="33"/>
        <v>0.32956381260096923</v>
      </c>
      <c r="BJ30" s="24">
        <f t="shared" si="33"/>
        <v>0.50369155045118963</v>
      </c>
      <c r="BK30" s="24">
        <f t="shared" si="33"/>
        <v>0.57930565010211033</v>
      </c>
      <c r="BL30" s="24">
        <f t="shared" si="33"/>
        <v>0.49723990752969671</v>
      </c>
      <c r="BM30" s="24">
        <f t="shared" si="33"/>
        <v>0.46728051004119275</v>
      </c>
      <c r="BN30" s="24">
        <f t="shared" si="33"/>
        <v>0.41651137187943021</v>
      </c>
      <c r="BO30" s="24">
        <f t="shared" si="33"/>
        <v>0.40586408412036334</v>
      </c>
      <c r="BP30" s="24" t="e">
        <f t="shared" si="33"/>
        <v>#DIV/0!</v>
      </c>
      <c r="BQ30" s="24">
        <f t="shared" si="33"/>
        <v>0.47551232118186082</v>
      </c>
      <c r="BR30" s="21"/>
      <c r="BS30" s="35">
        <f t="shared" si="11"/>
        <v>43466</v>
      </c>
      <c r="BT30" s="24">
        <f t="shared" si="15"/>
        <v>1.0946434403919401E-2</v>
      </c>
      <c r="BU30" s="24">
        <f t="shared" si="15"/>
        <v>9.2008709853021338E-4</v>
      </c>
      <c r="BV30" s="24">
        <f t="shared" si="15"/>
        <v>3.3669025585193253E-4</v>
      </c>
      <c r="BW30" s="24">
        <f t="shared" si="15"/>
        <v>5.6396298312465926E-3</v>
      </c>
      <c r="BX30" s="24">
        <f t="shared" si="15"/>
        <v>1.6657593903102886E-3</v>
      </c>
      <c r="BY30" s="24">
        <f t="shared" si="15"/>
        <v>2.9289602612955902E-3</v>
      </c>
      <c r="BZ30" s="24">
        <f t="shared" si="15"/>
        <v>6.4093630919978485E-4</v>
      </c>
      <c r="CA30" s="24">
        <f t="shared" si="15"/>
        <v>1.9174741426238426E-3</v>
      </c>
      <c r="CB30" s="24">
        <f t="shared" si="15"/>
        <v>1.8786064235166071E-3</v>
      </c>
      <c r="CC30" s="24">
        <f t="shared" si="15"/>
        <v>0</v>
      </c>
      <c r="CD30" s="24">
        <f t="shared" si="15"/>
        <v>3.5665759390310242E-3</v>
      </c>
      <c r="CE30" s="24">
        <f t="shared" si="15"/>
        <v>1.4806750136091456E-3</v>
      </c>
      <c r="CF30" s="24">
        <f t="shared" si="14"/>
        <v>3.1921829069134419E-2</v>
      </c>
    </row>
    <row r="31" spans="1:84" x14ac:dyDescent="0.25">
      <c r="A31" s="31">
        <f>+[1]NOA!A32</f>
        <v>43497</v>
      </c>
      <c r="B31" s="17">
        <f>+[1]NOA!B32</f>
        <v>197.6</v>
      </c>
      <c r="C31" s="17">
        <f>+[1]NOA!C32</f>
        <v>200.6</v>
      </c>
      <c r="D31" s="17">
        <f>+[1]NOA!D32</f>
        <v>166.9</v>
      </c>
      <c r="E31" s="17">
        <f>+[1]NOA!E32</f>
        <v>154.5</v>
      </c>
      <c r="F31" s="17">
        <f>+[1]NOA!F32</f>
        <v>288.5</v>
      </c>
      <c r="G31" s="17">
        <f>+[1]NOA!G32</f>
        <v>182.4</v>
      </c>
      <c r="H31" s="17">
        <f>+[1]NOA!H32</f>
        <v>200.8</v>
      </c>
      <c r="I31" s="17">
        <f>+[1]NOA!I32</f>
        <v>206.6</v>
      </c>
      <c r="J31" s="17">
        <f>+[1]NOA!J32</f>
        <v>230.4</v>
      </c>
      <c r="K31" s="17">
        <f>+[1]NOA!K32</f>
        <v>190.4</v>
      </c>
      <c r="L31" s="17">
        <f>+[1]NOA!L32</f>
        <v>190.9</v>
      </c>
      <c r="M31" s="17">
        <f>+[1]NOA!M32</f>
        <v>182.2</v>
      </c>
      <c r="N31" s="17">
        <f>+[1]NOA!N32</f>
        <v>192.5</v>
      </c>
      <c r="O31" s="18">
        <f>+[1]NOA!R32</f>
        <v>172.7</v>
      </c>
      <c r="P31" s="19">
        <f>+[1]NOA!S32</f>
        <v>191</v>
      </c>
      <c r="Q31" s="20">
        <f>+[1]NOA!T32</f>
        <v>240.9</v>
      </c>
      <c r="R31" s="18">
        <f t="shared" si="4"/>
        <v>197.62052</v>
      </c>
      <c r="S31" s="19">
        <f t="shared" si="5"/>
        <v>186.71479016705143</v>
      </c>
      <c r="T31" s="19">
        <f t="shared" si="6"/>
        <v>175.01007535584702</v>
      </c>
      <c r="U31" s="19">
        <f t="shared" si="7"/>
        <v>172.94658764367819</v>
      </c>
      <c r="V31" s="19"/>
      <c r="W31" s="20">
        <f t="shared" si="8"/>
        <v>186.60400338911248</v>
      </c>
      <c r="X31" s="21"/>
      <c r="Y31" s="41">
        <f t="shared" si="18"/>
        <v>4.2194092827004148E-2</v>
      </c>
      <c r="Z31" s="24">
        <f t="shared" si="18"/>
        <v>6.8726691529035655E-2</v>
      </c>
      <c r="AA31" s="24">
        <f t="shared" si="18"/>
        <v>2.4554941682013443E-2</v>
      </c>
      <c r="AB31" s="24">
        <f t="shared" si="19"/>
        <v>1.3779527559055094E-2</v>
      </c>
      <c r="AC31" s="24">
        <f t="shared" si="20"/>
        <v>7.3688128023818411E-2</v>
      </c>
      <c r="AD31" s="24">
        <f t="shared" si="21"/>
        <v>2.8184892897406888E-2</v>
      </c>
      <c r="AE31" s="24">
        <f t="shared" si="22"/>
        <v>2.3967363590005286E-2</v>
      </c>
      <c r="AF31" s="24">
        <f t="shared" si="23"/>
        <v>1.0268948655256738E-2</v>
      </c>
      <c r="AG31" s="24">
        <f t="shared" si="24"/>
        <v>7.4333187581985261E-3</v>
      </c>
      <c r="AH31" s="24">
        <f t="shared" si="25"/>
        <v>2.6415094339622636E-2</v>
      </c>
      <c r="AI31" s="24">
        <f t="shared" si="26"/>
        <v>1.7590618336887021E-2</v>
      </c>
      <c r="AJ31" s="24">
        <f t="shared" si="27"/>
        <v>2.5323579065841262E-2</v>
      </c>
      <c r="AK31" s="24">
        <f t="shared" si="28"/>
        <v>3.6618201400107742E-2</v>
      </c>
      <c r="AL31" s="24">
        <f t="shared" si="29"/>
        <v>4.9210206561360881E-2</v>
      </c>
      <c r="AM31" s="24">
        <f t="shared" si="30"/>
        <v>4.2007637752318638E-2</v>
      </c>
      <c r="AN31" s="24">
        <f t="shared" si="17"/>
        <v>3.8362068965517304E-2</v>
      </c>
      <c r="AO31" s="24">
        <f t="shared" si="31"/>
        <v>4.2283904793876337E-2</v>
      </c>
      <c r="AP31" s="24">
        <f t="shared" si="32"/>
        <v>4.5998551346547734E-2</v>
      </c>
      <c r="AQ31" s="24">
        <f t="shared" si="32"/>
        <v>2.3638856221975146E-2</v>
      </c>
      <c r="AR31" s="24">
        <f t="shared" si="32"/>
        <v>2.313056512552869E-2</v>
      </c>
      <c r="AS31" s="24" t="e">
        <f t="shared" si="32"/>
        <v>#DIV/0!</v>
      </c>
      <c r="AT31" s="24">
        <f t="shared" si="32"/>
        <v>1.9370005887406228E-2</v>
      </c>
      <c r="AU31" s="21"/>
      <c r="AV31" s="24">
        <f t="shared" si="34"/>
        <v>0.52941176470588247</v>
      </c>
      <c r="AW31" s="24">
        <f t="shared" si="34"/>
        <v>0.6086607858861266</v>
      </c>
      <c r="AX31" s="24">
        <f t="shared" si="34"/>
        <v>0.31520882584712373</v>
      </c>
      <c r="AY31" s="24">
        <f t="shared" si="34"/>
        <v>0.32277397260273966</v>
      </c>
      <c r="AZ31" s="24">
        <f t="shared" si="34"/>
        <v>0.64857142857142858</v>
      </c>
      <c r="BA31" s="24">
        <f t="shared" si="34"/>
        <v>0.52</v>
      </c>
      <c r="BB31" s="24">
        <f t="shared" si="34"/>
        <v>0.54818812644564407</v>
      </c>
      <c r="BC31" s="24">
        <f t="shared" si="34"/>
        <v>0.57110266159695811</v>
      </c>
      <c r="BD31" s="24">
        <f t="shared" si="34"/>
        <v>0.48837209302325579</v>
      </c>
      <c r="BE31" s="24">
        <f t="shared" si="34"/>
        <v>0.46574287913779822</v>
      </c>
      <c r="BF31" s="24">
        <f t="shared" si="34"/>
        <v>0.35390070921985828</v>
      </c>
      <c r="BG31" s="24">
        <f t="shared" si="34"/>
        <v>0.45643485211830526</v>
      </c>
      <c r="BH31" s="24">
        <f t="shared" si="34"/>
        <v>0.58566721581548586</v>
      </c>
      <c r="BI31" s="24">
        <f t="shared" si="33"/>
        <v>0.39611964430072755</v>
      </c>
      <c r="BJ31" s="24">
        <f t="shared" si="33"/>
        <v>0.54032258064516125</v>
      </c>
      <c r="BK31" s="24">
        <f t="shared" si="33"/>
        <v>0.5714285714285714</v>
      </c>
      <c r="BL31" s="24">
        <f t="shared" si="33"/>
        <v>0.52892399065905882</v>
      </c>
      <c r="BM31" s="24">
        <f t="shared" si="33"/>
        <v>0.51324670532976602</v>
      </c>
      <c r="BN31" s="24">
        <f t="shared" si="33"/>
        <v>0.43675371125209916</v>
      </c>
      <c r="BO31" s="24">
        <f t="shared" si="33"/>
        <v>0.4309073634401932</v>
      </c>
      <c r="BP31" s="24" t="e">
        <f t="shared" si="33"/>
        <v>#DIV/0!</v>
      </c>
      <c r="BQ31" s="24">
        <f t="shared" si="33"/>
        <v>0.47308217937722552</v>
      </c>
      <c r="BR31" s="21"/>
      <c r="BS31" s="35">
        <f t="shared" si="11"/>
        <v>43497</v>
      </c>
      <c r="BT31" s="24">
        <f t="shared" si="15"/>
        <v>2.3588765822784821E-2</v>
      </c>
      <c r="BU31" s="24">
        <f t="shared" si="15"/>
        <v>6.6033755274261599E-4</v>
      </c>
      <c r="BV31" s="24">
        <f t="shared" si="15"/>
        <v>1.3700949367088573E-3</v>
      </c>
      <c r="BW31" s="24">
        <f t="shared" si="15"/>
        <v>7.310126582278486E-3</v>
      </c>
      <c r="BX31" s="24">
        <f t="shared" si="15"/>
        <v>1.6139240506329114E-3</v>
      </c>
      <c r="BY31" s="24">
        <f t="shared" si="15"/>
        <v>1.5691455696202586E-3</v>
      </c>
      <c r="BZ31" s="24">
        <f t="shared" si="15"/>
        <v>9.3148734177214937E-4</v>
      </c>
      <c r="CA31" s="24">
        <f t="shared" si="15"/>
        <v>2.3222573839662679E-4</v>
      </c>
      <c r="CB31" s="24">
        <f t="shared" si="15"/>
        <v>1.5377109704641369E-3</v>
      </c>
      <c r="CC31" s="24">
        <f t="shared" si="15"/>
        <v>3.5506329113924181E-4</v>
      </c>
      <c r="CD31" s="24">
        <f t="shared" si="15"/>
        <v>1.896360759493671E-3</v>
      </c>
      <c r="CE31" s="24">
        <f t="shared" si="15"/>
        <v>1.2194092827004241E-3</v>
      </c>
      <c r="CF31" s="24">
        <f t="shared" si="14"/>
        <v>4.2284651898734191E-2</v>
      </c>
    </row>
    <row r="32" spans="1:84" x14ac:dyDescent="0.25">
      <c r="A32" s="31">
        <f>+[1]NOA!A33</f>
        <v>43525</v>
      </c>
      <c r="B32" s="17">
        <f>+[1]NOA!B33</f>
        <v>207.3</v>
      </c>
      <c r="C32" s="17">
        <f>+[1]NOA!C33</f>
        <v>213</v>
      </c>
      <c r="D32" s="17">
        <f>+[1]NOA!D33</f>
        <v>174</v>
      </c>
      <c r="E32" s="17">
        <f>+[1]NOA!E33</f>
        <v>159.1</v>
      </c>
      <c r="F32" s="17">
        <f>+[1]NOA!F33</f>
        <v>295.39999999999998</v>
      </c>
      <c r="G32" s="17">
        <f>+[1]NOA!G33</f>
        <v>188.8</v>
      </c>
      <c r="H32" s="17">
        <f>+[1]NOA!H33</f>
        <v>211.1</v>
      </c>
      <c r="I32" s="17">
        <f>+[1]NOA!I33</f>
        <v>216.3</v>
      </c>
      <c r="J32" s="17">
        <f>+[1]NOA!J33</f>
        <v>239.9</v>
      </c>
      <c r="K32" s="17">
        <f>+[1]NOA!K33</f>
        <v>193.3</v>
      </c>
      <c r="L32" s="17">
        <f>+[1]NOA!L33</f>
        <v>239.2</v>
      </c>
      <c r="M32" s="17">
        <f>+[1]NOA!M33</f>
        <v>189.4</v>
      </c>
      <c r="N32" s="17">
        <f>+[1]NOA!N33</f>
        <v>198.9</v>
      </c>
      <c r="O32" s="18">
        <f>+[1]NOA!R33</f>
        <v>177.1</v>
      </c>
      <c r="P32" s="19">
        <f>+[1]NOA!S33</f>
        <v>200.7</v>
      </c>
      <c r="Q32" s="20">
        <f>+[1]NOA!T33</f>
        <v>254.2</v>
      </c>
      <c r="R32" s="18">
        <f t="shared" si="4"/>
        <v>207.25009000000003</v>
      </c>
      <c r="S32" s="19">
        <f t="shared" si="5"/>
        <v>195.47132962107833</v>
      </c>
      <c r="T32" s="19">
        <f t="shared" si="6"/>
        <v>180.38582193692437</v>
      </c>
      <c r="U32" s="19">
        <f t="shared" si="7"/>
        <v>177.7987787356322</v>
      </c>
      <c r="V32" s="19"/>
      <c r="W32" s="20">
        <f t="shared" si="8"/>
        <v>195.18265198051262</v>
      </c>
      <c r="X32" s="21"/>
      <c r="Y32" s="41">
        <f t="shared" si="18"/>
        <v>4.9089068825910909E-2</v>
      </c>
      <c r="Z32" s="24">
        <f t="shared" si="18"/>
        <v>6.1814556331007076E-2</v>
      </c>
      <c r="AA32" s="24">
        <f t="shared" si="18"/>
        <v>4.2540443379268877E-2</v>
      </c>
      <c r="AB32" s="24">
        <f t="shared" si="19"/>
        <v>2.9773462783171389E-2</v>
      </c>
      <c r="AC32" s="24">
        <f t="shared" si="20"/>
        <v>2.3916811091854395E-2</v>
      </c>
      <c r="AD32" s="24">
        <f t="shared" si="21"/>
        <v>3.5087719298245723E-2</v>
      </c>
      <c r="AE32" s="24">
        <f t="shared" si="22"/>
        <v>5.1294820717131318E-2</v>
      </c>
      <c r="AF32" s="24">
        <f t="shared" si="23"/>
        <v>4.6950629235237296E-2</v>
      </c>
      <c r="AG32" s="24">
        <f t="shared" si="24"/>
        <v>4.123263888888884E-2</v>
      </c>
      <c r="AH32" s="24">
        <f t="shared" si="25"/>
        <v>1.5231092436974736E-2</v>
      </c>
      <c r="AI32" s="24">
        <f t="shared" si="26"/>
        <v>0.2530120481927709</v>
      </c>
      <c r="AJ32" s="24">
        <f t="shared" si="27"/>
        <v>3.9517014270032957E-2</v>
      </c>
      <c r="AK32" s="24">
        <f t="shared" si="28"/>
        <v>3.3246753246753302E-2</v>
      </c>
      <c r="AL32" s="24">
        <f t="shared" si="29"/>
        <v>2.5477707006369421E-2</v>
      </c>
      <c r="AM32" s="24">
        <f t="shared" si="30"/>
        <v>5.0785340314136063E-2</v>
      </c>
      <c r="AN32" s="24">
        <f t="shared" si="17"/>
        <v>5.5209630552096156E-2</v>
      </c>
      <c r="AO32" s="24">
        <f t="shared" si="31"/>
        <v>4.8727581528477115E-2</v>
      </c>
      <c r="AP32" s="24">
        <f t="shared" si="32"/>
        <v>4.689794229044475E-2</v>
      </c>
      <c r="AQ32" s="24">
        <f t="shared" si="32"/>
        <v>3.0716783420308147E-2</v>
      </c>
      <c r="AR32" s="24">
        <f t="shared" si="32"/>
        <v>2.8056009419225925E-2</v>
      </c>
      <c r="AS32" s="24" t="e">
        <f t="shared" si="32"/>
        <v>#DIV/0!</v>
      </c>
      <c r="AT32" s="24">
        <f t="shared" si="32"/>
        <v>4.5972478808569139E-2</v>
      </c>
      <c r="AU32" s="21"/>
      <c r="AV32" s="24">
        <f t="shared" si="34"/>
        <v>0.55630630630630651</v>
      </c>
      <c r="AW32" s="24">
        <f t="shared" si="34"/>
        <v>0.6575875486381324</v>
      </c>
      <c r="AX32" s="24">
        <f t="shared" si="34"/>
        <v>0.36470588235294121</v>
      </c>
      <c r="AY32" s="24">
        <f t="shared" si="34"/>
        <v>0.34602368866328259</v>
      </c>
      <c r="AZ32" s="24">
        <f t="shared" si="34"/>
        <v>0.65120178870877576</v>
      </c>
      <c r="BA32" s="24">
        <f t="shared" si="34"/>
        <v>0.51403368083400158</v>
      </c>
      <c r="BB32" s="24">
        <f t="shared" si="34"/>
        <v>0.60045489006823338</v>
      </c>
      <c r="BC32" s="24">
        <f t="shared" si="34"/>
        <v>0.58345534407027833</v>
      </c>
      <c r="BD32" s="24">
        <f t="shared" si="34"/>
        <v>0.50031269543464663</v>
      </c>
      <c r="BE32" s="24">
        <f t="shared" si="34"/>
        <v>0.42656826568265682</v>
      </c>
      <c r="BF32" s="24">
        <f t="shared" si="34"/>
        <v>0.41454760496747478</v>
      </c>
      <c r="BG32" s="24">
        <f t="shared" si="34"/>
        <v>0.47507788161993769</v>
      </c>
      <c r="BH32" s="24">
        <f t="shared" si="34"/>
        <v>0.61707317073170742</v>
      </c>
      <c r="BI32" s="24">
        <f t="shared" si="33"/>
        <v>0.42248995983935744</v>
      </c>
      <c r="BJ32" s="24">
        <f t="shared" si="33"/>
        <v>0.57042253521126751</v>
      </c>
      <c r="BK32" s="24">
        <f t="shared" si="33"/>
        <v>0.58478802992518686</v>
      </c>
      <c r="BL32" s="24">
        <f t="shared" si="33"/>
        <v>0.55535395375306207</v>
      </c>
      <c r="BM32" s="24">
        <f t="shared" si="33"/>
        <v>0.54264186973173811</v>
      </c>
      <c r="BN32" s="24">
        <f t="shared" si="33"/>
        <v>0.44408965959944502</v>
      </c>
      <c r="BO32" s="24">
        <f t="shared" si="33"/>
        <v>0.43487404640894356</v>
      </c>
      <c r="BP32" s="24" t="e">
        <f t="shared" si="33"/>
        <v>#DIV/0!</v>
      </c>
      <c r="BQ32" s="24">
        <f t="shared" si="33"/>
        <v>0.4880068197955576</v>
      </c>
      <c r="BR32" s="21"/>
      <c r="BS32" s="35">
        <f t="shared" si="11"/>
        <v>43525</v>
      </c>
      <c r="BT32" s="24">
        <f t="shared" si="15"/>
        <v>2.1756477732793534E-2</v>
      </c>
      <c r="BU32" s="24">
        <f t="shared" si="15"/>
        <v>1.1246457489878534E-3</v>
      </c>
      <c r="BV32" s="24">
        <f t="shared" si="15"/>
        <v>2.8796558704453409E-3</v>
      </c>
      <c r="BW32" s="24">
        <f t="shared" si="15"/>
        <v>2.4443319838056603E-3</v>
      </c>
      <c r="BX32" s="24">
        <f t="shared" si="15"/>
        <v>1.9821862348178153E-3</v>
      </c>
      <c r="BY32" s="24">
        <f t="shared" si="15"/>
        <v>3.2995445344129498E-3</v>
      </c>
      <c r="BZ32" s="24">
        <f t="shared" si="15"/>
        <v>4.1283906882591164E-3</v>
      </c>
      <c r="CA32" s="24">
        <f t="shared" si="15"/>
        <v>1.2451923076923078E-3</v>
      </c>
      <c r="CB32" s="24">
        <f t="shared" si="15"/>
        <v>8.732287449392729E-4</v>
      </c>
      <c r="CC32" s="24">
        <f t="shared" si="15"/>
        <v>4.9864372469635614E-3</v>
      </c>
      <c r="CD32" s="24">
        <f t="shared" si="15"/>
        <v>2.9113360323886708E-3</v>
      </c>
      <c r="CE32" s="24">
        <f t="shared" si="15"/>
        <v>1.1012145748987864E-3</v>
      </c>
      <c r="CF32" s="24">
        <f t="shared" si="14"/>
        <v>4.8732641700404873E-2</v>
      </c>
    </row>
    <row r="33" spans="1:84" x14ac:dyDescent="0.25">
      <c r="A33" s="31">
        <f>+[1]NOA!A34</f>
        <v>43556</v>
      </c>
      <c r="B33" s="17">
        <f>+[1]NOA!B34</f>
        <v>214.8</v>
      </c>
      <c r="C33" s="17">
        <f>+[1]NOA!C34</f>
        <v>218.3</v>
      </c>
      <c r="D33" s="17">
        <f>+[1]NOA!D34</f>
        <v>175.1</v>
      </c>
      <c r="E33" s="17">
        <f>+[1]NOA!E34</f>
        <v>167.5</v>
      </c>
      <c r="F33" s="17">
        <f>+[1]NOA!F34</f>
        <v>304.5</v>
      </c>
      <c r="G33" s="17">
        <f>+[1]NOA!G34</f>
        <v>198.7</v>
      </c>
      <c r="H33" s="17">
        <f>+[1]NOA!H34</f>
        <v>219.7</v>
      </c>
      <c r="I33" s="17">
        <f>+[1]NOA!I34</f>
        <v>227.1</v>
      </c>
      <c r="J33" s="17">
        <f>+[1]NOA!J34</f>
        <v>254.7</v>
      </c>
      <c r="K33" s="17">
        <f>+[1]NOA!K34</f>
        <v>202.1</v>
      </c>
      <c r="L33" s="17">
        <f>+[1]NOA!L34</f>
        <v>242.7</v>
      </c>
      <c r="M33" s="17">
        <f>+[1]NOA!M34</f>
        <v>197.9</v>
      </c>
      <c r="N33" s="17">
        <f>+[1]NOA!N34</f>
        <v>206.2</v>
      </c>
      <c r="O33" s="18">
        <f>+[1]NOA!R34</f>
        <v>180.5</v>
      </c>
      <c r="P33" s="19">
        <f>+[1]NOA!S34</f>
        <v>208.4</v>
      </c>
      <c r="Q33" s="20">
        <f>+[1]NOA!T34</f>
        <v>264</v>
      </c>
      <c r="R33" s="18">
        <f t="shared" si="4"/>
        <v>214.76231999999996</v>
      </c>
      <c r="S33" s="19">
        <f t="shared" si="5"/>
        <v>202.21837566209425</v>
      </c>
      <c r="T33" s="19">
        <f t="shared" si="6"/>
        <v>189.02637454646941</v>
      </c>
      <c r="U33" s="19">
        <f t="shared" si="7"/>
        <v>186.47966954022988</v>
      </c>
      <c r="V33" s="19"/>
      <c r="W33" s="20">
        <f t="shared" si="8"/>
        <v>204.34202499470453</v>
      </c>
      <c r="X33" s="21"/>
      <c r="Y33" s="41">
        <f t="shared" si="18"/>
        <v>3.6179450072358899E-2</v>
      </c>
      <c r="Z33" s="24">
        <f t="shared" si="18"/>
        <v>2.4882629107981336E-2</v>
      </c>
      <c r="AA33" s="24">
        <f t="shared" si="18"/>
        <v>6.3218390804598013E-3</v>
      </c>
      <c r="AB33" s="24">
        <f t="shared" si="19"/>
        <v>5.2796983029541167E-2</v>
      </c>
      <c r="AC33" s="24">
        <f t="shared" si="20"/>
        <v>3.0805687203791621E-2</v>
      </c>
      <c r="AD33" s="24">
        <f t="shared" si="21"/>
        <v>5.2436440677966045E-2</v>
      </c>
      <c r="AE33" s="24">
        <f t="shared" si="22"/>
        <v>4.0738986262434773E-2</v>
      </c>
      <c r="AF33" s="24">
        <f t="shared" si="23"/>
        <v>4.9930651872399423E-2</v>
      </c>
      <c r="AG33" s="24">
        <f t="shared" si="24"/>
        <v>6.1692371821592262E-2</v>
      </c>
      <c r="AH33" s="24">
        <f t="shared" si="25"/>
        <v>4.5525090532850365E-2</v>
      </c>
      <c r="AI33" s="24">
        <f t="shared" si="26"/>
        <v>1.4632107023411445E-2</v>
      </c>
      <c r="AJ33" s="24">
        <f t="shared" si="27"/>
        <v>4.487856388595568E-2</v>
      </c>
      <c r="AK33" s="24">
        <f t="shared" si="28"/>
        <v>3.6701860231271866E-2</v>
      </c>
      <c r="AL33" s="24">
        <f t="shared" si="29"/>
        <v>1.9198193111236606E-2</v>
      </c>
      <c r="AM33" s="24">
        <f t="shared" si="30"/>
        <v>3.8365719980069768E-2</v>
      </c>
      <c r="AN33" s="24">
        <f t="shared" si="17"/>
        <v>3.8552321007081058E-2</v>
      </c>
      <c r="AO33" s="24">
        <f t="shared" si="31"/>
        <v>3.6247173644170294E-2</v>
      </c>
      <c r="AP33" s="24">
        <f t="shared" si="32"/>
        <v>3.4516806398642075E-2</v>
      </c>
      <c r="AQ33" s="24">
        <f t="shared" si="32"/>
        <v>4.7900397696257979E-2</v>
      </c>
      <c r="AR33" s="24">
        <f t="shared" si="32"/>
        <v>4.8824243149078406E-2</v>
      </c>
      <c r="AS33" s="24" t="e">
        <f t="shared" si="32"/>
        <v>#DIV/0!</v>
      </c>
      <c r="AT33" s="24">
        <f t="shared" si="32"/>
        <v>4.6927188053098146E-2</v>
      </c>
      <c r="AU33" s="21"/>
      <c r="AV33" s="24">
        <f t="shared" si="34"/>
        <v>0.56788321167883216</v>
      </c>
      <c r="AW33" s="24">
        <f t="shared" si="34"/>
        <v>0.68052347959969217</v>
      </c>
      <c r="AX33" s="24">
        <f t="shared" si="34"/>
        <v>0.35631293570875289</v>
      </c>
      <c r="AY33" s="24">
        <f t="shared" si="34"/>
        <v>0.35847526358475257</v>
      </c>
      <c r="AZ33" s="24">
        <f t="shared" si="34"/>
        <v>0.52784746613146005</v>
      </c>
      <c r="BA33" s="24">
        <f t="shared" si="34"/>
        <v>0.57573354480570971</v>
      </c>
      <c r="BB33" s="24">
        <f t="shared" si="34"/>
        <v>0.63588979895755737</v>
      </c>
      <c r="BC33" s="24">
        <f t="shared" si="34"/>
        <v>0.62098501070663814</v>
      </c>
      <c r="BD33" s="24">
        <f t="shared" si="34"/>
        <v>0.55304878048780481</v>
      </c>
      <c r="BE33" s="24">
        <f t="shared" si="34"/>
        <v>0.44874551971326171</v>
      </c>
      <c r="BF33" s="24">
        <f t="shared" si="34"/>
        <v>0.41433566433566438</v>
      </c>
      <c r="BG33" s="24">
        <f t="shared" si="34"/>
        <v>0.51531393568147021</v>
      </c>
      <c r="BH33" s="24">
        <f t="shared" si="34"/>
        <v>0.64302788844621506</v>
      </c>
      <c r="BI33" s="24">
        <f t="shared" si="33"/>
        <v>0.43026941362916005</v>
      </c>
      <c r="BJ33" s="24">
        <f t="shared" si="33"/>
        <v>0.59815950920245387</v>
      </c>
      <c r="BK33" s="24">
        <f t="shared" si="33"/>
        <v>0.55111633372502955</v>
      </c>
      <c r="BL33" s="24">
        <f t="shared" si="33"/>
        <v>0.56724530641518589</v>
      </c>
      <c r="BM33" s="24">
        <f t="shared" si="33"/>
        <v>0.56649284031542524</v>
      </c>
      <c r="BN33" s="24">
        <f t="shared" si="33"/>
        <v>0.47325681962737121</v>
      </c>
      <c r="BO33" s="24">
        <f t="shared" si="33"/>
        <v>0.46090726284148409</v>
      </c>
      <c r="BP33" s="24" t="e">
        <f t="shared" si="33"/>
        <v>#DIV/0!</v>
      </c>
      <c r="BQ33" s="24">
        <f t="shared" si="33"/>
        <v>0.51757061896262679</v>
      </c>
      <c r="BR33" s="21"/>
      <c r="BS33" s="35">
        <f t="shared" si="11"/>
        <v>43556</v>
      </c>
      <c r="BT33" s="24">
        <f t="shared" si="15"/>
        <v>8.8640135069947123E-3</v>
      </c>
      <c r="BU33" s="24">
        <f t="shared" si="15"/>
        <v>1.6608779546550806E-4</v>
      </c>
      <c r="BV33" s="24">
        <f t="shared" si="15"/>
        <v>5.0124457308248953E-3</v>
      </c>
      <c r="BW33" s="24">
        <f t="shared" si="15"/>
        <v>3.072841292812357E-3</v>
      </c>
      <c r="BX33" s="24">
        <f t="shared" si="15"/>
        <v>2.9227206946454342E-3</v>
      </c>
      <c r="BY33" s="24">
        <f t="shared" si="15"/>
        <v>2.6260492040520965E-3</v>
      </c>
      <c r="BZ33" s="24">
        <f t="shared" si="15"/>
        <v>4.3814761215629451E-3</v>
      </c>
      <c r="CA33" s="24">
        <f t="shared" si="15"/>
        <v>1.8491075735648794E-3</v>
      </c>
      <c r="CB33" s="24">
        <f t="shared" si="15"/>
        <v>2.5258080077182775E-3</v>
      </c>
      <c r="CC33" s="24">
        <f t="shared" si="15"/>
        <v>3.4442836468885673E-4</v>
      </c>
      <c r="CD33" s="24">
        <f t="shared" si="15"/>
        <v>3.2761698022190059E-3</v>
      </c>
      <c r="CE33" s="24">
        <f t="shared" si="15"/>
        <v>1.1972986010612612E-3</v>
      </c>
      <c r="CF33" s="24">
        <f t="shared" si="14"/>
        <v>3.6238446695610237E-2</v>
      </c>
    </row>
    <row r="34" spans="1:84" x14ac:dyDescent="0.25">
      <c r="A34" s="31">
        <f>+[1]NOA!A35</f>
        <v>43586</v>
      </c>
      <c r="B34" s="17">
        <f>+[1]NOA!B35</f>
        <v>223.1</v>
      </c>
      <c r="C34" s="17">
        <f>+[1]NOA!C35</f>
        <v>223.2</v>
      </c>
      <c r="D34" s="17">
        <f>+[1]NOA!D35</f>
        <v>178.8</v>
      </c>
      <c r="E34" s="17">
        <f>+[1]NOA!E35</f>
        <v>174.1</v>
      </c>
      <c r="F34" s="17">
        <f>+[1]NOA!F35</f>
        <v>342.5</v>
      </c>
      <c r="G34" s="17">
        <f>+[1]NOA!G35</f>
        <v>205.2</v>
      </c>
      <c r="H34" s="17">
        <f>+[1]NOA!H35</f>
        <v>227.9</v>
      </c>
      <c r="I34" s="17">
        <f>+[1]NOA!I35</f>
        <v>237.7</v>
      </c>
      <c r="J34" s="17">
        <f>+[1]NOA!J35</f>
        <v>261.89999999999998</v>
      </c>
      <c r="K34" s="17">
        <f>+[1]NOA!K35</f>
        <v>207.1</v>
      </c>
      <c r="L34" s="17">
        <f>+[1]NOA!L35</f>
        <v>243.2</v>
      </c>
      <c r="M34" s="17">
        <f>+[1]NOA!M35</f>
        <v>204.8</v>
      </c>
      <c r="N34" s="17">
        <f>+[1]NOA!N35</f>
        <v>212.2</v>
      </c>
      <c r="O34" s="18">
        <f>+[1]NOA!R35</f>
        <v>184.8</v>
      </c>
      <c r="P34" s="19">
        <f>+[1]NOA!S35</f>
        <v>214.3</v>
      </c>
      <c r="Q34" s="20">
        <f>+[1]NOA!T35</f>
        <v>284.3</v>
      </c>
      <c r="R34" s="18">
        <f t="shared" si="4"/>
        <v>223.11118999999999</v>
      </c>
      <c r="S34" s="19">
        <f t="shared" si="5"/>
        <v>207.76186337090857</v>
      </c>
      <c r="T34" s="19">
        <f t="shared" si="6"/>
        <v>195.35355847055538</v>
      </c>
      <c r="U34" s="19">
        <f t="shared" si="7"/>
        <v>192.64245689655172</v>
      </c>
      <c r="V34" s="19"/>
      <c r="W34" s="20">
        <f t="shared" si="8"/>
        <v>211.38061851302692</v>
      </c>
      <c r="X34" s="21"/>
      <c r="Y34" s="41">
        <f t="shared" si="18"/>
        <v>3.8640595903165709E-2</v>
      </c>
      <c r="Z34" s="24">
        <f t="shared" si="18"/>
        <v>2.244617498854784E-2</v>
      </c>
      <c r="AA34" s="24">
        <f t="shared" si="18"/>
        <v>2.1130782410051507E-2</v>
      </c>
      <c r="AB34" s="24">
        <f t="shared" si="19"/>
        <v>3.9402985074626917E-2</v>
      </c>
      <c r="AC34" s="24">
        <f t="shared" si="20"/>
        <v>0.12479474548440073</v>
      </c>
      <c r="AD34" s="24">
        <f t="shared" si="21"/>
        <v>3.2712632108706563E-2</v>
      </c>
      <c r="AE34" s="24">
        <f t="shared" si="22"/>
        <v>3.7323623122439864E-2</v>
      </c>
      <c r="AF34" s="24">
        <f t="shared" si="23"/>
        <v>4.6675473359753417E-2</v>
      </c>
      <c r="AG34" s="24">
        <f t="shared" si="24"/>
        <v>2.8268551236749095E-2</v>
      </c>
      <c r="AH34" s="24">
        <f t="shared" si="25"/>
        <v>2.474022761009409E-2</v>
      </c>
      <c r="AI34" s="24">
        <f t="shared" si="26"/>
        <v>2.0601565718993964E-3</v>
      </c>
      <c r="AJ34" s="24">
        <f t="shared" si="27"/>
        <v>3.4866093986862134E-2</v>
      </c>
      <c r="AK34" s="24">
        <f t="shared" si="28"/>
        <v>2.9097963142580063E-2</v>
      </c>
      <c r="AL34" s="24">
        <f t="shared" si="29"/>
        <v>2.3822714681440482E-2</v>
      </c>
      <c r="AM34" s="24">
        <f t="shared" si="30"/>
        <v>2.831094049904026E-2</v>
      </c>
      <c r="AN34" s="24">
        <f t="shared" si="17"/>
        <v>7.6893939393939403E-2</v>
      </c>
      <c r="AO34" s="24">
        <f t="shared" si="31"/>
        <v>3.8874929270646952E-2</v>
      </c>
      <c r="AP34" s="24">
        <f t="shared" ref="AP34" si="35">+S34/S33-1</f>
        <v>2.7413372749454989E-2</v>
      </c>
      <c r="AQ34" s="24">
        <f t="shared" si="32"/>
        <v>3.3472492604626147E-2</v>
      </c>
      <c r="AR34" s="24">
        <f t="shared" si="32"/>
        <v>3.3048038810430835E-2</v>
      </c>
      <c r="AS34" s="24" t="e">
        <f t="shared" si="32"/>
        <v>#DIV/0!</v>
      </c>
      <c r="AT34" s="24">
        <f t="shared" si="32"/>
        <v>3.4445158887432825E-2</v>
      </c>
      <c r="AU34" s="21"/>
      <c r="AV34" s="24">
        <f t="shared" si="34"/>
        <v>0.59129814550641946</v>
      </c>
      <c r="AW34" s="24">
        <f t="shared" si="34"/>
        <v>0.6706586826347305</v>
      </c>
      <c r="AX34" s="24">
        <f t="shared" si="34"/>
        <v>0.36073059360730597</v>
      </c>
      <c r="AY34" s="24">
        <f t="shared" si="34"/>
        <v>0.37302839116719233</v>
      </c>
      <c r="AZ34" s="24">
        <f t="shared" si="34"/>
        <v>0.68968919585594479</v>
      </c>
      <c r="BA34" s="24">
        <f t="shared" si="34"/>
        <v>0.5956454121306376</v>
      </c>
      <c r="BB34" s="24">
        <f t="shared" si="34"/>
        <v>0.64786695589298615</v>
      </c>
      <c r="BC34" s="24">
        <f t="shared" si="34"/>
        <v>0.66107617051013268</v>
      </c>
      <c r="BD34" s="24">
        <f t="shared" si="34"/>
        <v>0.54240282685512353</v>
      </c>
      <c r="BE34" s="24">
        <f t="shared" si="34"/>
        <v>0.47402135231316711</v>
      </c>
      <c r="BF34" s="24">
        <f t="shared" si="34"/>
        <v>0.4123112659698025</v>
      </c>
      <c r="BG34" s="24">
        <f t="shared" si="34"/>
        <v>0.54682779456193353</v>
      </c>
      <c r="BH34" s="24">
        <f t="shared" si="34"/>
        <v>0.65522620904836204</v>
      </c>
      <c r="BI34" s="24">
        <f t="shared" si="33"/>
        <v>0.4336695112490303</v>
      </c>
      <c r="BJ34" s="24">
        <f t="shared" si="33"/>
        <v>0.60404191616766489</v>
      </c>
      <c r="BK34" s="24">
        <f t="shared" si="33"/>
        <v>0.63578826237054087</v>
      </c>
      <c r="BL34" s="24">
        <f t="shared" si="33"/>
        <v>0.59167847167721344</v>
      </c>
      <c r="BM34" s="24">
        <f t="shared" si="33"/>
        <v>0.57244677556282464</v>
      </c>
      <c r="BN34" s="24">
        <f t="shared" si="33"/>
        <v>0.49393835457824387</v>
      </c>
      <c r="BO34" s="24">
        <f t="shared" si="33"/>
        <v>0.47851396715501382</v>
      </c>
      <c r="BP34" s="24" t="e">
        <f t="shared" si="33"/>
        <v>#DIV/0!</v>
      </c>
      <c r="BQ34" s="24">
        <f t="shared" si="33"/>
        <v>0.53589206608260587</v>
      </c>
      <c r="BR34" s="21"/>
      <c r="BS34" s="35">
        <f t="shared" si="11"/>
        <v>43586</v>
      </c>
      <c r="BT34" s="24">
        <f t="shared" si="15"/>
        <v>7.9088919925511727E-3</v>
      </c>
      <c r="BU34" s="24">
        <f t="shared" si="15"/>
        <v>5.3915270018622225E-4</v>
      </c>
      <c r="BV34" s="24">
        <f t="shared" si="15"/>
        <v>3.8008379888268122E-3</v>
      </c>
      <c r="BW34" s="24">
        <f t="shared" si="15"/>
        <v>1.2383612662942271E-2</v>
      </c>
      <c r="BX34" s="24">
        <f t="shared" si="15"/>
        <v>1.8519553072625697E-3</v>
      </c>
      <c r="BY34" s="24">
        <f t="shared" si="15"/>
        <v>2.4164804469273791E-3</v>
      </c>
      <c r="BZ34" s="24">
        <f t="shared" si="15"/>
        <v>4.1501862197392894E-3</v>
      </c>
      <c r="CA34" s="24">
        <f t="shared" si="15"/>
        <v>8.6815642458100406E-4</v>
      </c>
      <c r="CB34" s="24">
        <f t="shared" si="15"/>
        <v>1.3850093109869645E-3</v>
      </c>
      <c r="CC34" s="24">
        <f t="shared" si="15"/>
        <v>4.7486033519553072E-5</v>
      </c>
      <c r="CD34" s="24">
        <f t="shared" si="15"/>
        <v>2.5666201117318451E-3</v>
      </c>
      <c r="CE34" s="24">
        <f t="shared" si="15"/>
        <v>9.4972067039106149E-4</v>
      </c>
      <c r="CF34" s="24">
        <f t="shared" si="14"/>
        <v>3.8868109869646145E-2</v>
      </c>
    </row>
    <row r="35" spans="1:84" x14ac:dyDescent="0.25">
      <c r="A35" s="31">
        <f>+[1]NOA!A36</f>
        <v>43617</v>
      </c>
      <c r="B35" s="17">
        <f>+[1]NOA!B36</f>
        <v>229.4</v>
      </c>
      <c r="C35" s="17">
        <f>+[1]NOA!C36</f>
        <v>227.9</v>
      </c>
      <c r="D35" s="17">
        <f>+[1]NOA!D36</f>
        <v>183.7</v>
      </c>
      <c r="E35" s="17">
        <f>+[1]NOA!E36</f>
        <v>179.8</v>
      </c>
      <c r="F35" s="17">
        <f>+[1]NOA!F36</f>
        <v>353.2</v>
      </c>
      <c r="G35" s="17">
        <f>+[1]NOA!G36</f>
        <v>212.2</v>
      </c>
      <c r="H35" s="17">
        <f>+[1]NOA!H36</f>
        <v>239.3</v>
      </c>
      <c r="I35" s="17">
        <f>+[1]NOA!I36</f>
        <v>238.7</v>
      </c>
      <c r="J35" s="17">
        <f>+[1]NOA!J36</f>
        <v>277.89999999999998</v>
      </c>
      <c r="K35" s="17">
        <f>+[1]NOA!K36</f>
        <v>216.2</v>
      </c>
      <c r="L35" s="17">
        <f>+[1]NOA!L36</f>
        <v>244.4</v>
      </c>
      <c r="M35" s="17">
        <f>+[1]NOA!M36</f>
        <v>213.2</v>
      </c>
      <c r="N35" s="17">
        <f>+[1]NOA!N36</f>
        <v>216.6</v>
      </c>
      <c r="O35" s="18">
        <f>+[1]NOA!R36</f>
        <v>188.8</v>
      </c>
      <c r="P35" s="19">
        <f>+[1]NOA!S36</f>
        <v>220.8</v>
      </c>
      <c r="Q35" s="20">
        <f>+[1]NOA!T36</f>
        <v>291.7</v>
      </c>
      <c r="R35" s="18">
        <f t="shared" si="4"/>
        <v>229.38334999999998</v>
      </c>
      <c r="S35" s="19">
        <f t="shared" si="5"/>
        <v>213.57275567024305</v>
      </c>
      <c r="T35" s="19">
        <f t="shared" si="6"/>
        <v>202.31895060005579</v>
      </c>
      <c r="U35" s="19">
        <f t="shared" si="7"/>
        <v>199.1961206896552</v>
      </c>
      <c r="V35" s="19"/>
      <c r="W35" s="20">
        <f t="shared" si="8"/>
        <v>217.88165642872272</v>
      </c>
      <c r="X35" s="21"/>
      <c r="Y35" s="41">
        <f t="shared" si="18"/>
        <v>2.8238458090542373E-2</v>
      </c>
      <c r="Z35" s="24">
        <f t="shared" si="18"/>
        <v>2.1057347670250914E-2</v>
      </c>
      <c r="AA35" s="24">
        <f t="shared" si="18"/>
        <v>2.7404921700223683E-2</v>
      </c>
      <c r="AB35" s="24">
        <f t="shared" si="19"/>
        <v>3.2739804709936982E-2</v>
      </c>
      <c r="AC35" s="24">
        <f t="shared" si="20"/>
        <v>3.1240875912408761E-2</v>
      </c>
      <c r="AD35" s="24">
        <f t="shared" si="21"/>
        <v>3.4113060428849984E-2</v>
      </c>
      <c r="AE35" s="24">
        <f t="shared" si="22"/>
        <v>5.0021939447125963E-2</v>
      </c>
      <c r="AF35" s="24">
        <f t="shared" si="23"/>
        <v>4.2069835927640575E-3</v>
      </c>
      <c r="AG35" s="24">
        <f t="shared" si="24"/>
        <v>6.1092019854906532E-2</v>
      </c>
      <c r="AH35" s="24">
        <f t="shared" si="25"/>
        <v>4.3940125543215913E-2</v>
      </c>
      <c r="AI35" s="24">
        <f t="shared" si="26"/>
        <v>4.9342105263159297E-3</v>
      </c>
      <c r="AJ35" s="24">
        <f t="shared" si="27"/>
        <v>4.1015624999999778E-2</v>
      </c>
      <c r="AK35" s="24">
        <f t="shared" si="28"/>
        <v>2.0735155513666337E-2</v>
      </c>
      <c r="AL35" s="24">
        <f t="shared" si="29"/>
        <v>2.1645021645021689E-2</v>
      </c>
      <c r="AM35" s="24">
        <f t="shared" si="30"/>
        <v>3.0331311245916925E-2</v>
      </c>
      <c r="AN35" s="24">
        <f t="shared" si="17"/>
        <v>2.6028842771719907E-2</v>
      </c>
      <c r="AO35" s="24">
        <f t="shared" si="31"/>
        <v>2.8112260976242309E-2</v>
      </c>
      <c r="AP35" s="24">
        <f t="shared" si="32"/>
        <v>2.7969003574831008E-2</v>
      </c>
      <c r="AQ35" s="24">
        <f t="shared" si="32"/>
        <v>3.5655312265787442E-2</v>
      </c>
      <c r="AR35" s="24">
        <f t="shared" si="32"/>
        <v>3.4019830823808439E-2</v>
      </c>
      <c r="AS35" s="24" t="e">
        <f t="shared" si="32"/>
        <v>#DIV/0!</v>
      </c>
      <c r="AT35" s="24">
        <f t="shared" si="32"/>
        <v>3.0755127700107243E-2</v>
      </c>
      <c r="AU35" s="21"/>
      <c r="AV35" s="24">
        <f t="shared" si="34"/>
        <v>0.58316080055210495</v>
      </c>
      <c r="AW35" s="24">
        <f t="shared" si="34"/>
        <v>0.61745919091554291</v>
      </c>
      <c r="AX35" s="24">
        <f t="shared" si="34"/>
        <v>0.38641509433962251</v>
      </c>
      <c r="AY35" s="24">
        <f t="shared" si="34"/>
        <v>0.39596273291925455</v>
      </c>
      <c r="AZ35" s="24">
        <f t="shared" si="34"/>
        <v>0.70958373668925456</v>
      </c>
      <c r="BA35" s="24">
        <f t="shared" si="34"/>
        <v>0.59548872180451129</v>
      </c>
      <c r="BB35" s="24">
        <f t="shared" si="34"/>
        <v>0.67929824561403507</v>
      </c>
      <c r="BC35" s="24">
        <f t="shared" si="34"/>
        <v>0.59345794392523343</v>
      </c>
      <c r="BD35" s="24">
        <f t="shared" si="34"/>
        <v>0.62800234329232563</v>
      </c>
      <c r="BE35" s="24">
        <f t="shared" si="34"/>
        <v>0.51400560224089609</v>
      </c>
      <c r="BF35" s="24">
        <f t="shared" si="34"/>
        <v>0.41108545034642052</v>
      </c>
      <c r="BG35" s="24">
        <f t="shared" si="34"/>
        <v>0.56995581737849754</v>
      </c>
      <c r="BH35" s="24">
        <f t="shared" si="34"/>
        <v>0.63595166163141981</v>
      </c>
      <c r="BI35" s="24">
        <f t="shared" si="33"/>
        <v>0.41423220973782771</v>
      </c>
      <c r="BJ35" s="24">
        <f t="shared" si="33"/>
        <v>0.59192501802451347</v>
      </c>
      <c r="BK35" s="24">
        <f t="shared" si="33"/>
        <v>0.64523406655386339</v>
      </c>
      <c r="BL35" s="24">
        <f t="shared" si="33"/>
        <v>0.58246816724604988</v>
      </c>
      <c r="BM35" s="24">
        <f t="shared" si="33"/>
        <v>0.55823070716975698</v>
      </c>
      <c r="BN35" s="24">
        <f t="shared" si="33"/>
        <v>0.51272329039719278</v>
      </c>
      <c r="BO35" s="24">
        <f t="shared" si="33"/>
        <v>0.49597144457188969</v>
      </c>
      <c r="BP35" s="24" t="e">
        <f t="shared" si="33"/>
        <v>#DIV/0!</v>
      </c>
      <c r="BQ35" s="24">
        <f t="shared" si="33"/>
        <v>0.54347225223278595</v>
      </c>
      <c r="BR35" s="21"/>
      <c r="BS35" s="35">
        <f t="shared" si="11"/>
        <v>43617</v>
      </c>
      <c r="BT35" s="24">
        <f t="shared" si="15"/>
        <v>7.3038547736441325E-3</v>
      </c>
      <c r="BU35" s="24">
        <f t="shared" si="15"/>
        <v>6.8744957418197803E-4</v>
      </c>
      <c r="BV35" s="24">
        <f t="shared" si="15"/>
        <v>3.1604213357239006E-3</v>
      </c>
      <c r="BW35" s="24">
        <f t="shared" si="15"/>
        <v>3.3572389063200327E-3</v>
      </c>
      <c r="BX35" s="24">
        <f t="shared" si="15"/>
        <v>1.9202151501568803E-3</v>
      </c>
      <c r="BY35" s="24">
        <f t="shared" si="15"/>
        <v>3.2345136709995533E-3</v>
      </c>
      <c r="BZ35" s="24">
        <f t="shared" si="15"/>
        <v>3.7696100403406544E-4</v>
      </c>
      <c r="CA35" s="24">
        <f t="shared" si="15"/>
        <v>1.8574630210667861E-3</v>
      </c>
      <c r="CB35" s="24">
        <f t="shared" si="15"/>
        <v>2.4269385925593892E-3</v>
      </c>
      <c r="CC35" s="24">
        <f t="shared" si="15"/>
        <v>1.0972658000896615E-4</v>
      </c>
      <c r="CD35" s="24">
        <f t="shared" si="15"/>
        <v>3.008337068579104E-3</v>
      </c>
      <c r="CE35" s="24">
        <f t="shared" si="15"/>
        <v>6.7055132227700686E-4</v>
      </c>
      <c r="CF35" s="24">
        <f t="shared" si="14"/>
        <v>2.8113670999551796E-2</v>
      </c>
    </row>
    <row r="36" spans="1:84" x14ac:dyDescent="0.25">
      <c r="A36" s="31">
        <f>+[1]NOA!A37</f>
        <v>43647</v>
      </c>
      <c r="B36" s="17">
        <f>+[1]NOA!B37</f>
        <v>233.9</v>
      </c>
      <c r="C36" s="17">
        <f>+[1]NOA!C37</f>
        <v>231.2</v>
      </c>
      <c r="D36" s="17">
        <f>+[1]NOA!D37</f>
        <v>184.2</v>
      </c>
      <c r="E36" s="17">
        <f>+[1]NOA!E37</f>
        <v>182.1</v>
      </c>
      <c r="F36" s="17">
        <f>+[1]NOA!F37</f>
        <v>357.5</v>
      </c>
      <c r="G36" s="17">
        <f>+[1]NOA!G37</f>
        <v>216.4</v>
      </c>
      <c r="H36" s="17">
        <f>+[1]NOA!H37</f>
        <v>247.5</v>
      </c>
      <c r="I36" s="17">
        <f>+[1]NOA!I37</f>
        <v>245.6</v>
      </c>
      <c r="J36" s="17">
        <f>+[1]NOA!J37</f>
        <v>278</v>
      </c>
      <c r="K36" s="17">
        <f>+[1]NOA!K37</f>
        <v>224</v>
      </c>
      <c r="L36" s="17">
        <f>+[1]NOA!L37</f>
        <v>251.8</v>
      </c>
      <c r="M36" s="17">
        <f>+[1]NOA!M37</f>
        <v>221</v>
      </c>
      <c r="N36" s="17">
        <f>+[1]NOA!N37</f>
        <v>222.6</v>
      </c>
      <c r="O36" s="18">
        <f>+[1]NOA!R37</f>
        <v>191.1</v>
      </c>
      <c r="P36" s="19">
        <f>+[1]NOA!S37</f>
        <v>225.6</v>
      </c>
      <c r="Q36" s="20">
        <f>+[1]NOA!T37</f>
        <v>296.7</v>
      </c>
      <c r="R36" s="18">
        <f t="shared" si="4"/>
        <v>233.92988000000003</v>
      </c>
      <c r="S36" s="19">
        <f t="shared" si="5"/>
        <v>217.63717234822761</v>
      </c>
      <c r="T36" s="19">
        <f t="shared" si="6"/>
        <v>207.43441250348863</v>
      </c>
      <c r="U36" s="19">
        <f t="shared" si="7"/>
        <v>203.5411278735632</v>
      </c>
      <c r="V36" s="19"/>
      <c r="W36" s="20">
        <f t="shared" si="8"/>
        <v>223.09781825884346</v>
      </c>
      <c r="X36" s="21"/>
      <c r="Y36" s="41">
        <f t="shared" si="18"/>
        <v>1.9616390584132448E-2</v>
      </c>
      <c r="Z36" s="24">
        <f t="shared" si="18"/>
        <v>1.4480035103115352E-2</v>
      </c>
      <c r="AA36" s="24">
        <f t="shared" si="18"/>
        <v>2.7218290691344293E-3</v>
      </c>
      <c r="AB36" s="24">
        <f t="shared" si="18"/>
        <v>1.2791991101223532E-2</v>
      </c>
      <c r="AC36" s="24">
        <f t="shared" si="18"/>
        <v>1.2174405436013558E-2</v>
      </c>
      <c r="AD36" s="24">
        <f t="shared" si="18"/>
        <v>1.9792648444863392E-2</v>
      </c>
      <c r="AE36" s="24">
        <f t="shared" si="18"/>
        <v>3.4266610948600063E-2</v>
      </c>
      <c r="AF36" s="24">
        <f t="shared" si="18"/>
        <v>2.8906577293674074E-2</v>
      </c>
      <c r="AG36" s="24">
        <f t="shared" si="18"/>
        <v>3.5984166966551712E-4</v>
      </c>
      <c r="AH36" s="24">
        <f t="shared" si="18"/>
        <v>3.6077705827937123E-2</v>
      </c>
      <c r="AI36" s="24">
        <f t="shared" si="18"/>
        <v>3.0278232405892114E-2</v>
      </c>
      <c r="AJ36" s="24">
        <f t="shared" si="18"/>
        <v>3.6585365853658569E-2</v>
      </c>
      <c r="AK36" s="24">
        <f t="shared" si="18"/>
        <v>2.7700831024930705E-2</v>
      </c>
      <c r="AL36" s="24">
        <f t="shared" si="18"/>
        <v>1.2182203389830448E-2</v>
      </c>
      <c r="AM36" s="24">
        <f t="shared" si="18"/>
        <v>2.1739130434782483E-2</v>
      </c>
      <c r="AN36" s="24">
        <f t="shared" si="18"/>
        <v>1.7140898183064746E-2</v>
      </c>
      <c r="AO36" s="24">
        <f t="shared" ref="AO36:AO52" si="36">+R36/R35-1</f>
        <v>1.9820662659256083E-2</v>
      </c>
      <c r="AP36" s="24">
        <f t="shared" si="32"/>
        <v>1.9030595289316832E-2</v>
      </c>
      <c r="AQ36" s="24">
        <f t="shared" si="32"/>
        <v>2.5284146088445647E-2</v>
      </c>
      <c r="AR36" s="24">
        <f t="shared" si="32"/>
        <v>2.1812709850296041E-2</v>
      </c>
      <c r="AS36" s="24" t="e">
        <f t="shared" si="32"/>
        <v>#DIV/0!</v>
      </c>
      <c r="AT36" s="24">
        <f t="shared" si="32"/>
        <v>2.3940344109817824E-2</v>
      </c>
      <c r="AU36" s="21"/>
      <c r="AV36" s="24">
        <f t="shared" si="34"/>
        <v>0.56037358238825874</v>
      </c>
      <c r="AW36" s="24">
        <f t="shared" si="34"/>
        <v>0.57385976855003396</v>
      </c>
      <c r="AX36" s="24">
        <f t="shared" si="34"/>
        <v>0.35143066764490083</v>
      </c>
      <c r="AY36" s="24">
        <f t="shared" si="34"/>
        <v>0.39220183486238525</v>
      </c>
      <c r="AZ36" s="24">
        <f t="shared" si="34"/>
        <v>0.71298514614278874</v>
      </c>
      <c r="BA36" s="24">
        <f t="shared" si="34"/>
        <v>0.56132756132756145</v>
      </c>
      <c r="BB36" s="24">
        <f t="shared" si="34"/>
        <v>0.67796610169491522</v>
      </c>
      <c r="BC36" s="24">
        <f t="shared" si="34"/>
        <v>0.55837563451776662</v>
      </c>
      <c r="BD36" s="24">
        <f t="shared" si="34"/>
        <v>0.61159420289855082</v>
      </c>
      <c r="BE36" s="24">
        <f t="shared" si="34"/>
        <v>0.5135135135135136</v>
      </c>
      <c r="BF36" s="24">
        <f t="shared" si="34"/>
        <v>0.42743764172335608</v>
      </c>
      <c r="BG36" s="24">
        <f t="shared" si="34"/>
        <v>0.56073446327683629</v>
      </c>
      <c r="BH36" s="24">
        <f t="shared" si="34"/>
        <v>0.62008733624454138</v>
      </c>
      <c r="BI36" s="24">
        <f t="shared" si="33"/>
        <v>0.36305278174037103</v>
      </c>
      <c r="BJ36" s="24">
        <f t="shared" si="33"/>
        <v>0.57212543554006956</v>
      </c>
      <c r="BK36" s="24">
        <f t="shared" si="33"/>
        <v>0.63381057268722474</v>
      </c>
      <c r="BL36" s="24">
        <f t="shared" si="33"/>
        <v>0.56040261383080558</v>
      </c>
      <c r="BM36" s="24">
        <f t="shared" si="33"/>
        <v>0.53125690992864416</v>
      </c>
      <c r="BN36" s="24">
        <f t="shared" si="33"/>
        <v>0.50289502993910262</v>
      </c>
      <c r="BO36" s="24">
        <f t="shared" si="33"/>
        <v>0.4857375010094418</v>
      </c>
      <c r="BP36" s="24" t="e">
        <f t="shared" si="33"/>
        <v>#DIV/0!</v>
      </c>
      <c r="BQ36" s="24">
        <f t="shared" si="33"/>
        <v>0.53094360082038361</v>
      </c>
      <c r="BR36" s="21"/>
      <c r="BS36" s="35">
        <f t="shared" si="11"/>
        <v>43647</v>
      </c>
      <c r="BT36" s="24">
        <f t="shared" si="15"/>
        <v>4.987401918047054E-3</v>
      </c>
      <c r="BU36" s="24">
        <f t="shared" si="15"/>
        <v>6.8221447253705313E-5</v>
      </c>
      <c r="BV36" s="24">
        <f t="shared" si="15"/>
        <v>1.2402353966870004E-3</v>
      </c>
      <c r="BW36" s="24">
        <f t="shared" si="15"/>
        <v>1.3121185701830899E-3</v>
      </c>
      <c r="BX36" s="24">
        <f t="shared" si="15"/>
        <v>1.1204882301656541E-3</v>
      </c>
      <c r="BY36" s="24">
        <f t="shared" si="15"/>
        <v>2.2626852659110692E-3</v>
      </c>
      <c r="BZ36" s="24">
        <f t="shared" si="15"/>
        <v>2.5295989537925043E-3</v>
      </c>
      <c r="CA36" s="24">
        <f t="shared" si="15"/>
        <v>1.1290322580647727E-5</v>
      </c>
      <c r="CB36" s="24">
        <f t="shared" si="15"/>
        <v>2.0231037489102034E-3</v>
      </c>
      <c r="CC36" s="24">
        <f t="shared" si="15"/>
        <v>6.5806451612903283E-4</v>
      </c>
      <c r="CD36" s="24">
        <f t="shared" si="15"/>
        <v>2.71673931996513E-3</v>
      </c>
      <c r="CE36" s="24">
        <f t="shared" si="15"/>
        <v>8.8927637314734087E-4</v>
      </c>
      <c r="CF36" s="24">
        <f t="shared" si="14"/>
        <v>1.9819224062772433E-2</v>
      </c>
    </row>
    <row r="37" spans="1:84" x14ac:dyDescent="0.25">
      <c r="A37" s="31">
        <f>+[1]NOA!A38</f>
        <v>43678</v>
      </c>
      <c r="B37" s="17">
        <f>+[1]NOA!B38</f>
        <v>243.6</v>
      </c>
      <c r="C37" s="17">
        <f>+[1]NOA!C38</f>
        <v>243.4</v>
      </c>
      <c r="D37" s="17">
        <f>+[1]NOA!D38</f>
        <v>192.6</v>
      </c>
      <c r="E37" s="17">
        <f>+[1]NOA!E38</f>
        <v>186.8</v>
      </c>
      <c r="F37" s="17">
        <f>+[1]NOA!F38</f>
        <v>365.1</v>
      </c>
      <c r="G37" s="17">
        <f>+[1]NOA!G38</f>
        <v>231.1</v>
      </c>
      <c r="H37" s="17">
        <f>+[1]NOA!H38</f>
        <v>259.2</v>
      </c>
      <c r="I37" s="17">
        <f>+[1]NOA!I38</f>
        <v>251.6</v>
      </c>
      <c r="J37" s="17">
        <f>+[1]NOA!J38</f>
        <v>281.8</v>
      </c>
      <c r="K37" s="17">
        <f>+[1]NOA!K38</f>
        <v>233.3</v>
      </c>
      <c r="L37" s="17">
        <f>+[1]NOA!L38</f>
        <v>259.2</v>
      </c>
      <c r="M37" s="17">
        <f>+[1]NOA!M38</f>
        <v>230</v>
      </c>
      <c r="N37" s="17">
        <f>+[1]NOA!N38</f>
        <v>235.1</v>
      </c>
      <c r="O37" s="18">
        <f>+[1]NOA!R38</f>
        <v>203.5</v>
      </c>
      <c r="P37" s="19">
        <f>+[1]NOA!S38</f>
        <v>235.5</v>
      </c>
      <c r="Q37" s="20">
        <f>+[1]NOA!T38</f>
        <v>303.60000000000002</v>
      </c>
      <c r="R37" s="18">
        <f t="shared" si="4"/>
        <v>243.62761</v>
      </c>
      <c r="S37" s="19">
        <f t="shared" si="5"/>
        <v>228.05567024310747</v>
      </c>
      <c r="T37" s="19">
        <f t="shared" si="6"/>
        <v>216.30541445715875</v>
      </c>
      <c r="U37" s="19">
        <f t="shared" si="7"/>
        <v>212.37510775862071</v>
      </c>
      <c r="V37" s="19"/>
      <c r="W37" s="20">
        <f t="shared" si="8"/>
        <v>231.4730989197204</v>
      </c>
      <c r="X37" s="21"/>
      <c r="Y37" s="41">
        <f t="shared" si="18"/>
        <v>4.1470713980333418E-2</v>
      </c>
      <c r="Z37" s="24">
        <f t="shared" si="18"/>
        <v>5.2768166089965485E-2</v>
      </c>
      <c r="AA37" s="24">
        <f t="shared" si="18"/>
        <v>4.5602605863192203E-2</v>
      </c>
      <c r="AB37" s="24">
        <f t="shared" si="18"/>
        <v>2.5809994508511958E-2</v>
      </c>
      <c r="AC37" s="24">
        <f t="shared" si="18"/>
        <v>2.1258741258741276E-2</v>
      </c>
      <c r="AD37" s="24">
        <f t="shared" si="18"/>
        <v>6.7929759704251413E-2</v>
      </c>
      <c r="AE37" s="24">
        <f t="shared" si="18"/>
        <v>4.7272727272727133E-2</v>
      </c>
      <c r="AF37" s="24">
        <f t="shared" si="18"/>
        <v>2.4429967426710109E-2</v>
      </c>
      <c r="AG37" s="24">
        <f t="shared" si="18"/>
        <v>1.3669064748201398E-2</v>
      </c>
      <c r="AH37" s="24">
        <f t="shared" si="18"/>
        <v>4.1517857142857162E-2</v>
      </c>
      <c r="AI37" s="24">
        <f t="shared" si="18"/>
        <v>2.9388403494837068E-2</v>
      </c>
      <c r="AJ37" s="24">
        <f t="shared" si="18"/>
        <v>4.0723981900452566E-2</v>
      </c>
      <c r="AK37" s="24">
        <f t="shared" si="18"/>
        <v>5.6154537286612793E-2</v>
      </c>
      <c r="AL37" s="24">
        <f t="shared" si="18"/>
        <v>6.4887493458922085E-2</v>
      </c>
      <c r="AM37" s="24">
        <f t="shared" si="18"/>
        <v>4.3882978723404298E-2</v>
      </c>
      <c r="AN37" s="24">
        <f t="shared" si="18"/>
        <v>2.3255813953488413E-2</v>
      </c>
      <c r="AO37" s="24">
        <f t="shared" si="36"/>
        <v>4.1455713139338934E-2</v>
      </c>
      <c r="AP37" s="24">
        <f t="shared" si="32"/>
        <v>4.7870948618142561E-2</v>
      </c>
      <c r="AQ37" s="24">
        <f t="shared" si="32"/>
        <v>4.2765334095763441E-2</v>
      </c>
      <c r="AR37" s="24">
        <f t="shared" si="32"/>
        <v>4.3401449020883165E-2</v>
      </c>
      <c r="AS37" s="24" t="e">
        <f t="shared" si="32"/>
        <v>#DIV/0!</v>
      </c>
      <c r="AT37" s="24">
        <f t="shared" si="32"/>
        <v>3.7540845205217277E-2</v>
      </c>
      <c r="AU37" s="21"/>
      <c r="AV37" s="24">
        <f t="shared" si="34"/>
        <v>0.56254008980115455</v>
      </c>
      <c r="AW37" s="24">
        <f t="shared" si="34"/>
        <v>0.57438551099611912</v>
      </c>
      <c r="AX37" s="24">
        <f t="shared" si="34"/>
        <v>0.3936324167872649</v>
      </c>
      <c r="AY37" s="24">
        <f t="shared" si="34"/>
        <v>0.43032159264931091</v>
      </c>
      <c r="AZ37" s="24">
        <f t="shared" si="34"/>
        <v>0.64607754733994582</v>
      </c>
      <c r="BA37" s="24">
        <f t="shared" si="34"/>
        <v>0.61495457721872815</v>
      </c>
      <c r="BB37" s="24">
        <f t="shared" si="34"/>
        <v>0.70638578011849895</v>
      </c>
      <c r="BC37" s="24">
        <f t="shared" si="34"/>
        <v>0.52762598664238025</v>
      </c>
      <c r="BD37" s="24">
        <f t="shared" si="34"/>
        <v>0.503735325506937</v>
      </c>
      <c r="BE37" s="24">
        <f t="shared" si="34"/>
        <v>0.52783235101506243</v>
      </c>
      <c r="BF37" s="24">
        <f t="shared" si="34"/>
        <v>0.44240400667779634</v>
      </c>
      <c r="BG37" s="24">
        <f t="shared" si="34"/>
        <v>0.58511371467953133</v>
      </c>
      <c r="BH37" s="24">
        <f t="shared" si="34"/>
        <v>0.65680056377730778</v>
      </c>
      <c r="BI37" s="24">
        <f t="shared" si="33"/>
        <v>0.38247282608695654</v>
      </c>
      <c r="BJ37" s="24">
        <f t="shared" si="33"/>
        <v>0.59121621621621623</v>
      </c>
      <c r="BK37" s="24">
        <f t="shared" si="33"/>
        <v>0.57878315132605307</v>
      </c>
      <c r="BL37" s="24">
        <f t="shared" si="33"/>
        <v>0.56317601625724167</v>
      </c>
      <c r="BM37" s="24">
        <f t="shared" si="33"/>
        <v>0.54988039743715644</v>
      </c>
      <c r="BN37" s="24">
        <f t="shared" si="33"/>
        <v>0.53723390750838784</v>
      </c>
      <c r="BO37" s="24">
        <f t="shared" si="33"/>
        <v>0.52293590506086729</v>
      </c>
      <c r="BP37" s="24" t="e">
        <f t="shared" si="33"/>
        <v>#DIV/0!</v>
      </c>
      <c r="BQ37" s="24">
        <f t="shared" si="33"/>
        <v>0.54327886730084907</v>
      </c>
      <c r="BR37" s="21"/>
      <c r="BS37" s="35">
        <f t="shared" si="11"/>
        <v>43678</v>
      </c>
      <c r="BT37" s="24">
        <f t="shared" si="15"/>
        <v>1.8083539974348039E-2</v>
      </c>
      <c r="BU37" s="24">
        <f t="shared" si="15"/>
        <v>1.1240701154339469E-3</v>
      </c>
      <c r="BV37" s="24">
        <f t="shared" si="15"/>
        <v>2.4856348867037287E-3</v>
      </c>
      <c r="BW37" s="24">
        <f t="shared" si="15"/>
        <v>2.2744762719110797E-3</v>
      </c>
      <c r="BX37" s="24">
        <f t="shared" si="15"/>
        <v>3.8462590850790908E-3</v>
      </c>
      <c r="BY37" s="24">
        <f t="shared" si="15"/>
        <v>3.1663531423685304E-3</v>
      </c>
      <c r="BZ37" s="24">
        <f t="shared" si="15"/>
        <v>2.1573321932449761E-3</v>
      </c>
      <c r="CA37" s="24">
        <f t="shared" si="15"/>
        <v>4.2077811030354973E-4</v>
      </c>
      <c r="CB37" s="24">
        <f t="shared" si="15"/>
        <v>2.3657545959811913E-3</v>
      </c>
      <c r="CC37" s="24">
        <f t="shared" si="15"/>
        <v>6.4540401881145589E-4</v>
      </c>
      <c r="CD37" s="24">
        <f t="shared" si="15"/>
        <v>3.0743907652843096E-3</v>
      </c>
      <c r="CE37" s="24">
        <f t="shared" si="15"/>
        <v>1.8170158187259514E-3</v>
      </c>
      <c r="CF37" s="24">
        <f t="shared" si="14"/>
        <v>4.1461008978195851E-2</v>
      </c>
    </row>
    <row r="38" spans="1:84" x14ac:dyDescent="0.25">
      <c r="A38" s="31">
        <f>+[1]NOA!A39</f>
        <v>43709</v>
      </c>
      <c r="B38" s="17">
        <f>+[1]NOA!B39</f>
        <v>257.8</v>
      </c>
      <c r="C38" s="17">
        <f>+[1]NOA!C39</f>
        <v>257.2</v>
      </c>
      <c r="D38" s="17">
        <f>+[1]NOA!D39</f>
        <v>203.7</v>
      </c>
      <c r="E38" s="17">
        <f>+[1]NOA!E39</f>
        <v>204.2</v>
      </c>
      <c r="F38" s="17">
        <f>+[1]NOA!F39</f>
        <v>369</v>
      </c>
      <c r="G38" s="17">
        <f>+[1]NOA!G39</f>
        <v>247.7</v>
      </c>
      <c r="H38" s="17">
        <f>+[1]NOA!H39</f>
        <v>284.39999999999998</v>
      </c>
      <c r="I38" s="17">
        <f>+[1]NOA!I39</f>
        <v>263.10000000000002</v>
      </c>
      <c r="J38" s="17">
        <f>+[1]NOA!J39</f>
        <v>302.39999999999998</v>
      </c>
      <c r="K38" s="17">
        <f>+[1]NOA!K39</f>
        <v>246.6</v>
      </c>
      <c r="L38" s="17">
        <f>+[1]NOA!L39</f>
        <v>260.5</v>
      </c>
      <c r="M38" s="17">
        <f>+[1]NOA!M39</f>
        <v>242.5</v>
      </c>
      <c r="N38" s="17">
        <f>+[1]NOA!N39</f>
        <v>256.7</v>
      </c>
      <c r="O38" s="18">
        <f>+[1]NOA!R39</f>
        <v>216.5</v>
      </c>
      <c r="P38" s="19">
        <f>+[1]NOA!S39</f>
        <v>251.5</v>
      </c>
      <c r="Q38" s="20">
        <f>+[1]NOA!T39</f>
        <v>311.7</v>
      </c>
      <c r="R38" s="18">
        <f t="shared" si="4"/>
        <v>257.84766999999999</v>
      </c>
      <c r="S38" s="19">
        <f t="shared" si="5"/>
        <v>242.75713703653403</v>
      </c>
      <c r="T38" s="19">
        <f t="shared" si="6"/>
        <v>232.19377616522465</v>
      </c>
      <c r="U38" s="19">
        <f t="shared" si="7"/>
        <v>229.2359195402299</v>
      </c>
      <c r="V38" s="19"/>
      <c r="W38" s="20">
        <f t="shared" si="8"/>
        <v>248.02980300783733</v>
      </c>
      <c r="X38" s="21"/>
      <c r="Y38" s="41">
        <f t="shared" si="18"/>
        <v>5.8292282430213449E-2</v>
      </c>
      <c r="Z38" s="24">
        <f t="shared" si="18"/>
        <v>5.6696795398520905E-2</v>
      </c>
      <c r="AA38" s="24">
        <f t="shared" si="18"/>
        <v>5.7632398753894032E-2</v>
      </c>
      <c r="AB38" s="24">
        <f t="shared" si="18"/>
        <v>9.3147751605995532E-2</v>
      </c>
      <c r="AC38" s="24">
        <f t="shared" si="18"/>
        <v>1.0682004930156141E-2</v>
      </c>
      <c r="AD38" s="24">
        <f t="shared" si="18"/>
        <v>7.1830376460406686E-2</v>
      </c>
      <c r="AE38" s="24">
        <f t="shared" si="18"/>
        <v>9.7222222222222099E-2</v>
      </c>
      <c r="AF38" s="24">
        <f t="shared" si="18"/>
        <v>4.5707472178060593E-2</v>
      </c>
      <c r="AG38" s="24">
        <f t="shared" si="18"/>
        <v>7.3101490418736592E-2</v>
      </c>
      <c r="AH38" s="24">
        <f t="shared" si="18"/>
        <v>5.7008144020574303E-2</v>
      </c>
      <c r="AI38" s="24">
        <f t="shared" si="18"/>
        <v>5.0154320987654266E-3</v>
      </c>
      <c r="AJ38" s="24">
        <f t="shared" si="18"/>
        <v>5.4347826086956541E-2</v>
      </c>
      <c r="AK38" s="24">
        <f t="shared" si="18"/>
        <v>9.1875797532964709E-2</v>
      </c>
      <c r="AL38" s="24">
        <f t="shared" si="18"/>
        <v>6.3882063882063855E-2</v>
      </c>
      <c r="AM38" s="24">
        <f t="shared" si="18"/>
        <v>6.7940552016985123E-2</v>
      </c>
      <c r="AN38" s="24">
        <f t="shared" si="18"/>
        <v>2.6679841897233159E-2</v>
      </c>
      <c r="AO38" s="24">
        <f t="shared" si="36"/>
        <v>5.8368015020957564E-2</v>
      </c>
      <c r="AP38" s="24">
        <f t="shared" ref="AP38:AP52" si="37">+S38/S37-1</f>
        <v>6.4464377394145789E-2</v>
      </c>
      <c r="AQ38" s="24">
        <f t="shared" ref="AQ38:AQ52" si="38">+T38/T37-1</f>
        <v>7.3453370309473964E-2</v>
      </c>
      <c r="AR38" s="24">
        <f t="shared" ref="AR38:AT95" si="39">+U38/U37-1</f>
        <v>7.9391657334779042E-2</v>
      </c>
      <c r="AS38" s="24" t="e">
        <f t="shared" si="39"/>
        <v>#DIV/0!</v>
      </c>
      <c r="AT38" s="24">
        <f t="shared" si="39"/>
        <v>7.1527551864068339E-2</v>
      </c>
      <c r="AU38" s="21"/>
      <c r="AV38" s="24">
        <f t="shared" si="34"/>
        <v>0.56053268765133191</v>
      </c>
      <c r="AW38" s="24">
        <f t="shared" si="34"/>
        <v>0.56542909312233691</v>
      </c>
      <c r="AX38" s="24">
        <f t="shared" si="34"/>
        <v>0.41164241164241155</v>
      </c>
      <c r="AY38" s="24">
        <f t="shared" si="34"/>
        <v>0.47650036153289932</v>
      </c>
      <c r="AZ38" s="24">
        <f t="shared" si="34"/>
        <v>0.61913119789381299</v>
      </c>
      <c r="BA38" s="24">
        <f t="shared" si="34"/>
        <v>0.58072750478621571</v>
      </c>
      <c r="BB38" s="24">
        <f t="shared" si="34"/>
        <v>0.79319041614123575</v>
      </c>
      <c r="BC38" s="24">
        <f t="shared" si="34"/>
        <v>0.48141891891891908</v>
      </c>
      <c r="BD38" s="24">
        <f t="shared" si="34"/>
        <v>0.56602796478508544</v>
      </c>
      <c r="BE38" s="24">
        <f t="shared" si="34"/>
        <v>0.51195585530349486</v>
      </c>
      <c r="BF38" s="24">
        <f t="shared" si="34"/>
        <v>0.4360529217199558</v>
      </c>
      <c r="BG38" s="24">
        <f t="shared" si="34"/>
        <v>0.55848329048843204</v>
      </c>
      <c r="BH38" s="24">
        <f t="shared" si="34"/>
        <v>0.66364225534672694</v>
      </c>
      <c r="BI38" s="24">
        <f t="shared" si="33"/>
        <v>0.46481732070365345</v>
      </c>
      <c r="BJ38" s="24">
        <f t="shared" si="33"/>
        <v>0.57878217200251081</v>
      </c>
      <c r="BK38" s="24">
        <f t="shared" si="33"/>
        <v>0.55616575137294055</v>
      </c>
      <c r="BL38" s="24">
        <f t="shared" si="33"/>
        <v>0.56090978041551143</v>
      </c>
      <c r="BM38" s="24">
        <f t="shared" si="33"/>
        <v>0.54674375892608063</v>
      </c>
      <c r="BN38" s="24">
        <f t="shared" si="33"/>
        <v>0.53834574315043926</v>
      </c>
      <c r="BO38" s="24">
        <f t="shared" si="33"/>
        <v>0.53233449544280198</v>
      </c>
      <c r="BP38" s="24" t="e">
        <f t="shared" si="33"/>
        <v>#DIV/0!</v>
      </c>
      <c r="BQ38" s="24">
        <f t="shared" si="33"/>
        <v>0.5545123390010247</v>
      </c>
      <c r="BR38" s="21"/>
      <c r="BS38" s="35">
        <f t="shared" si="11"/>
        <v>43709</v>
      </c>
      <c r="BT38" s="24">
        <f t="shared" si="15"/>
        <v>1.9640640394088648E-2</v>
      </c>
      <c r="BU38" s="24">
        <f t="shared" si="15"/>
        <v>1.4262315270935956E-3</v>
      </c>
      <c r="BV38" s="24">
        <f t="shared" si="15"/>
        <v>8.8357142857142749E-3</v>
      </c>
      <c r="BW38" s="24">
        <f t="shared" si="15"/>
        <v>1.1206896551724074E-3</v>
      </c>
      <c r="BX38" s="24">
        <f t="shared" si="15"/>
        <v>4.1704433497536924E-3</v>
      </c>
      <c r="BY38" s="24">
        <f t="shared" si="15"/>
        <v>6.5482758620689623E-3</v>
      </c>
      <c r="BZ38" s="24">
        <f t="shared" si="15"/>
        <v>3.9702380952381048E-3</v>
      </c>
      <c r="CA38" s="24">
        <f t="shared" si="15"/>
        <v>2.1902298850574676E-3</v>
      </c>
      <c r="CB38" s="24">
        <f t="shared" si="15"/>
        <v>3.2485632183908006E-3</v>
      </c>
      <c r="CC38" s="24">
        <f t="shared" si="15"/>
        <v>1.0886699507389259E-4</v>
      </c>
      <c r="CD38" s="24">
        <f t="shared" si="15"/>
        <v>4.09995894909688E-3</v>
      </c>
      <c r="CE38" s="24">
        <f t="shared" si="15"/>
        <v>3.014778325123152E-3</v>
      </c>
      <c r="CF38" s="24">
        <f t="shared" si="14"/>
        <v>5.8374630541871871E-2</v>
      </c>
    </row>
    <row r="39" spans="1:84" x14ac:dyDescent="0.25">
      <c r="A39" s="31">
        <f>+[1]NOA!A40</f>
        <v>43739</v>
      </c>
      <c r="B39" s="17">
        <f>+[1]NOA!B40</f>
        <v>265.2</v>
      </c>
      <c r="C39" s="17">
        <f>+[1]NOA!C40</f>
        <v>261.5</v>
      </c>
      <c r="D39" s="17">
        <f>+[1]NOA!D40</f>
        <v>216.5</v>
      </c>
      <c r="E39" s="17">
        <f>+[1]NOA!E40</f>
        <v>213.2</v>
      </c>
      <c r="F39" s="17">
        <f>+[1]NOA!F40</f>
        <v>371.5</v>
      </c>
      <c r="G39" s="17">
        <f>+[1]NOA!G40</f>
        <v>268.2</v>
      </c>
      <c r="H39" s="17">
        <f>+[1]NOA!H40</f>
        <v>297.2</v>
      </c>
      <c r="I39" s="17">
        <f>+[1]NOA!I40</f>
        <v>270.3</v>
      </c>
      <c r="J39" s="17">
        <f>+[1]NOA!J40</f>
        <v>305.39999999999998</v>
      </c>
      <c r="K39" s="17">
        <f>+[1]NOA!K40</f>
        <v>254.4</v>
      </c>
      <c r="L39" s="17">
        <f>+[1]NOA!L40</f>
        <v>263.7</v>
      </c>
      <c r="M39" s="17">
        <f>+[1]NOA!M40</f>
        <v>249.1</v>
      </c>
      <c r="N39" s="17">
        <f>+[1]NOA!N40</f>
        <v>267.60000000000002</v>
      </c>
      <c r="O39" s="18">
        <f>+[1]NOA!R40</f>
        <v>221.3</v>
      </c>
      <c r="P39" s="19">
        <f>+[1]NOA!S40</f>
        <v>260.10000000000002</v>
      </c>
      <c r="Q39" s="20">
        <f>+[1]NOA!T40</f>
        <v>316.39999999999998</v>
      </c>
      <c r="R39" s="18">
        <f t="shared" si="4"/>
        <v>265.20280000000002</v>
      </c>
      <c r="S39" s="19">
        <f t="shared" si="5"/>
        <v>250.39178324052691</v>
      </c>
      <c r="T39" s="19">
        <f t="shared" si="6"/>
        <v>242.60387943064467</v>
      </c>
      <c r="U39" s="19">
        <f t="shared" si="7"/>
        <v>240.73951149425287</v>
      </c>
      <c r="V39" s="19"/>
      <c r="W39" s="20">
        <f t="shared" si="8"/>
        <v>258.11525100614273</v>
      </c>
      <c r="X39" s="21"/>
      <c r="Y39" s="41">
        <f t="shared" si="18"/>
        <v>2.8704422032583388E-2</v>
      </c>
      <c r="Z39" s="24">
        <f t="shared" si="18"/>
        <v>1.6718506998444793E-2</v>
      </c>
      <c r="AA39" s="24">
        <f t="shared" si="18"/>
        <v>6.2837506136475207E-2</v>
      </c>
      <c r="AB39" s="24">
        <f t="shared" si="18"/>
        <v>4.4074436826640584E-2</v>
      </c>
      <c r="AC39" s="24">
        <f t="shared" si="18"/>
        <v>6.7750677506774881E-3</v>
      </c>
      <c r="AD39" s="24">
        <f t="shared" si="18"/>
        <v>8.276140492531292E-2</v>
      </c>
      <c r="AE39" s="24">
        <f t="shared" si="18"/>
        <v>4.5007032348804543E-2</v>
      </c>
      <c r="AF39" s="24">
        <f t="shared" si="18"/>
        <v>2.7366020524515422E-2</v>
      </c>
      <c r="AG39" s="24">
        <f t="shared" si="18"/>
        <v>9.9206349206348854E-3</v>
      </c>
      <c r="AH39" s="24">
        <f t="shared" si="18"/>
        <v>3.1630170316301776E-2</v>
      </c>
      <c r="AI39" s="24">
        <f t="shared" si="18"/>
        <v>1.2284069097888706E-2</v>
      </c>
      <c r="AJ39" s="24">
        <f t="shared" si="18"/>
        <v>2.7216494845360817E-2</v>
      </c>
      <c r="AK39" s="24">
        <f t="shared" si="18"/>
        <v>4.2462017919750794E-2</v>
      </c>
      <c r="AL39" s="24">
        <f t="shared" si="18"/>
        <v>2.2170900692840778E-2</v>
      </c>
      <c r="AM39" s="24">
        <f t="shared" si="18"/>
        <v>3.4194831013916627E-2</v>
      </c>
      <c r="AN39" s="24">
        <f t="shared" si="18"/>
        <v>1.5078601219120857E-2</v>
      </c>
      <c r="AO39" s="24">
        <f t="shared" si="36"/>
        <v>2.8525097783509201E-2</v>
      </c>
      <c r="AP39" s="24">
        <f t="shared" si="37"/>
        <v>3.1449729129256809E-2</v>
      </c>
      <c r="AQ39" s="24">
        <f t="shared" si="38"/>
        <v>4.4833687781589804E-2</v>
      </c>
      <c r="AR39" s="24">
        <f t="shared" si="39"/>
        <v>5.0182327346845579E-2</v>
      </c>
      <c r="AS39" s="24" t="e">
        <f t="shared" si="39"/>
        <v>#DIV/0!</v>
      </c>
      <c r="AT39" s="24">
        <f t="shared" si="39"/>
        <v>4.0662242504731161E-2</v>
      </c>
      <c r="AU39" s="21"/>
      <c r="AV39" s="24">
        <f t="shared" si="34"/>
        <v>0.5241379310344827</v>
      </c>
      <c r="AW39" s="24">
        <f t="shared" si="34"/>
        <v>0.50894402769763403</v>
      </c>
      <c r="AX39" s="24">
        <f t="shared" si="34"/>
        <v>0.4638269100743746</v>
      </c>
      <c r="AY39" s="24">
        <f t="shared" si="34"/>
        <v>0.45628415300546443</v>
      </c>
      <c r="AZ39" s="24">
        <f t="shared" si="34"/>
        <v>0.52004909983633385</v>
      </c>
      <c r="BA39" s="24">
        <f t="shared" si="34"/>
        <v>0.63337393422655297</v>
      </c>
      <c r="BB39" s="24">
        <f t="shared" si="34"/>
        <v>0.79252110977080803</v>
      </c>
      <c r="BC39" s="24">
        <f t="shared" si="34"/>
        <v>0.40781250000000013</v>
      </c>
      <c r="BD39" s="24">
        <f t="shared" si="34"/>
        <v>0.55816326530612237</v>
      </c>
      <c r="BE39" s="24">
        <f t="shared" si="34"/>
        <v>0.49471210340775573</v>
      </c>
      <c r="BF39" s="24">
        <f t="shared" si="34"/>
        <v>0.45129334067143656</v>
      </c>
      <c r="BG39" s="24">
        <f t="shared" si="34"/>
        <v>0.54528535980148884</v>
      </c>
      <c r="BH39" s="24">
        <f t="shared" si="34"/>
        <v>0.63669724770642211</v>
      </c>
      <c r="BI39" s="24">
        <f t="shared" si="33"/>
        <v>0.40955414012738856</v>
      </c>
      <c r="BJ39" s="24">
        <f t="shared" si="33"/>
        <v>0.55562200956937824</v>
      </c>
      <c r="BK39" s="24">
        <f t="shared" si="33"/>
        <v>0.49034385303815342</v>
      </c>
      <c r="BL39" s="24">
        <f t="shared" si="33"/>
        <v>0.52441422472686439</v>
      </c>
      <c r="BM39" s="24">
        <f t="shared" si="33"/>
        <v>0.51818352052523053</v>
      </c>
      <c r="BN39" s="24">
        <f t="shared" si="33"/>
        <v>0.53240610318292814</v>
      </c>
      <c r="BO39" s="24">
        <f t="shared" si="33"/>
        <v>0.52862266795789292</v>
      </c>
      <c r="BP39" s="24" t="e">
        <f t="shared" si="33"/>
        <v>#DIV/0!</v>
      </c>
      <c r="BQ39" s="24">
        <f t="shared" si="33"/>
        <v>0.53722907166440148</v>
      </c>
      <c r="BR39" s="21"/>
      <c r="BS39" s="35">
        <f t="shared" si="11"/>
        <v>43739</v>
      </c>
      <c r="BT39" s="24">
        <f t="shared" si="15"/>
        <v>5.7828161365399682E-3</v>
      </c>
      <c r="BU39" s="24">
        <f t="shared" si="15"/>
        <v>1.554072924747868E-3</v>
      </c>
      <c r="BV39" s="24">
        <f t="shared" si="15"/>
        <v>4.3184639255236619E-3</v>
      </c>
      <c r="BW39" s="24">
        <f t="shared" si="15"/>
        <v>6.7882079131109392E-4</v>
      </c>
      <c r="BX39" s="24">
        <f t="shared" si="15"/>
        <v>4.8665632273079901E-3</v>
      </c>
      <c r="BY39" s="24">
        <f t="shared" si="15"/>
        <v>3.1429014740108636E-3</v>
      </c>
      <c r="BZ39" s="24">
        <f t="shared" si="15"/>
        <v>2.3487975174553881E-3</v>
      </c>
      <c r="CA39" s="24">
        <f t="shared" si="15"/>
        <v>3.0139643134212564E-4</v>
      </c>
      <c r="CB39" s="24">
        <f t="shared" si="15"/>
        <v>1.8002327385570234E-3</v>
      </c>
      <c r="CC39" s="24">
        <f t="shared" si="15"/>
        <v>2.5321955003878888E-4</v>
      </c>
      <c r="CD39" s="24">
        <f t="shared" si="15"/>
        <v>2.0455391776570968E-3</v>
      </c>
      <c r="CE39" s="24">
        <f t="shared" si="15"/>
        <v>1.4375484871993838E-3</v>
      </c>
      <c r="CF39" s="24">
        <f t="shared" si="14"/>
        <v>2.8530372381691246E-2</v>
      </c>
    </row>
    <row r="40" spans="1:84" x14ac:dyDescent="0.25">
      <c r="A40" s="31">
        <f>+[1]NOA!A41</f>
        <v>43770</v>
      </c>
      <c r="B40" s="17">
        <f>+[1]NOA!B41</f>
        <v>275.39999999999998</v>
      </c>
      <c r="C40" s="17">
        <f>+[1]NOA!C41</f>
        <v>271.60000000000002</v>
      </c>
      <c r="D40" s="17">
        <f>+[1]NOA!D41</f>
        <v>228.9</v>
      </c>
      <c r="E40" s="17">
        <f>+[1]NOA!E41</f>
        <v>221.8</v>
      </c>
      <c r="F40" s="17">
        <f>+[1]NOA!F41</f>
        <v>373.1</v>
      </c>
      <c r="G40" s="17">
        <f>+[1]NOA!G41</f>
        <v>269.8</v>
      </c>
      <c r="H40" s="17">
        <f>+[1]NOA!H41</f>
        <v>319.3</v>
      </c>
      <c r="I40" s="17">
        <f>+[1]NOA!I41</f>
        <v>286</v>
      </c>
      <c r="J40" s="17">
        <f>+[1]NOA!J41</f>
        <v>329.2</v>
      </c>
      <c r="K40" s="17">
        <f>+[1]NOA!K41</f>
        <v>261.3</v>
      </c>
      <c r="L40" s="17">
        <f>+[1]NOA!L41</f>
        <v>267.3</v>
      </c>
      <c r="M40" s="17">
        <f>+[1]NOA!M41</f>
        <v>257.89999999999998</v>
      </c>
      <c r="N40" s="17">
        <f>+[1]NOA!N41</f>
        <v>283.2</v>
      </c>
      <c r="O40" s="18">
        <f>+[1]NOA!R41</f>
        <v>230.8</v>
      </c>
      <c r="P40" s="19">
        <f>+[1]NOA!S41</f>
        <v>270.2</v>
      </c>
      <c r="Q40" s="20">
        <f>+[1]NOA!T41</f>
        <v>327.5</v>
      </c>
      <c r="R40" s="18">
        <f t="shared" si="4"/>
        <v>275.41955999999999</v>
      </c>
      <c r="S40" s="19">
        <f t="shared" si="5"/>
        <v>259.48535922857531</v>
      </c>
      <c r="T40" s="19">
        <f t="shared" si="6"/>
        <v>250.43477532793742</v>
      </c>
      <c r="U40" s="19">
        <f t="shared" si="7"/>
        <v>248.29227729885062</v>
      </c>
      <c r="V40" s="19"/>
      <c r="W40" s="20">
        <f t="shared" si="8"/>
        <v>269.79042575725487</v>
      </c>
      <c r="X40" s="21"/>
      <c r="Y40" s="41">
        <f t="shared" si="18"/>
        <v>3.8461538461538325E-2</v>
      </c>
      <c r="Z40" s="24">
        <f t="shared" si="18"/>
        <v>3.8623326959847049E-2</v>
      </c>
      <c r="AA40" s="24">
        <f t="shared" si="18"/>
        <v>5.7274826789838418E-2</v>
      </c>
      <c r="AB40" s="24">
        <f t="shared" si="18"/>
        <v>4.0337711069418525E-2</v>
      </c>
      <c r="AC40" s="24">
        <f t="shared" si="18"/>
        <v>4.306864064603122E-3</v>
      </c>
      <c r="AD40" s="24">
        <f t="shared" si="18"/>
        <v>5.9656972408650422E-3</v>
      </c>
      <c r="AE40" s="24">
        <f t="shared" si="18"/>
        <v>7.4360699865410496E-2</v>
      </c>
      <c r="AF40" s="24">
        <f t="shared" si="18"/>
        <v>5.8083610802811547E-2</v>
      </c>
      <c r="AG40" s="24">
        <f t="shared" si="18"/>
        <v>7.7930582842174134E-2</v>
      </c>
      <c r="AH40" s="24">
        <f t="shared" si="18"/>
        <v>2.7122641509433887E-2</v>
      </c>
      <c r="AI40" s="24">
        <f t="shared" si="18"/>
        <v>1.3651877133105783E-2</v>
      </c>
      <c r="AJ40" s="24">
        <f t="shared" si="18"/>
        <v>3.5327177840224655E-2</v>
      </c>
      <c r="AK40" s="24">
        <f t="shared" si="18"/>
        <v>5.8295964125560484E-2</v>
      </c>
      <c r="AL40" s="24">
        <f t="shared" si="18"/>
        <v>4.2928151830094796E-2</v>
      </c>
      <c r="AM40" s="24">
        <f t="shared" si="18"/>
        <v>3.8831218762014563E-2</v>
      </c>
      <c r="AN40" s="24">
        <f t="shared" si="18"/>
        <v>3.5082174462705451E-2</v>
      </c>
      <c r="AO40" s="24">
        <f t="shared" si="36"/>
        <v>3.8524329305723581E-2</v>
      </c>
      <c r="AP40" s="24">
        <f t="shared" si="37"/>
        <v>3.6317389773581787E-2</v>
      </c>
      <c r="AQ40" s="24">
        <f t="shared" si="38"/>
        <v>3.2278527102166388E-2</v>
      </c>
      <c r="AR40" s="24">
        <f t="shared" si="39"/>
        <v>3.1373187382986112E-2</v>
      </c>
      <c r="AS40" s="24" t="e">
        <f t="shared" si="39"/>
        <v>#DIV/0!</v>
      </c>
      <c r="AT40" s="24">
        <f t="shared" si="39"/>
        <v>4.523240957518726E-2</v>
      </c>
      <c r="AU40" s="21"/>
      <c r="AV40" s="24">
        <f t="shared" si="34"/>
        <v>0.53340757238307335</v>
      </c>
      <c r="AW40" s="24">
        <f t="shared" si="34"/>
        <v>0.52327537857543471</v>
      </c>
      <c r="AX40" s="24">
        <f t="shared" si="34"/>
        <v>0.47297297297297303</v>
      </c>
      <c r="AY40" s="24">
        <f t="shared" si="34"/>
        <v>0.47375415282392042</v>
      </c>
      <c r="AZ40" s="24">
        <f t="shared" si="34"/>
        <v>0.48882681564245822</v>
      </c>
      <c r="BA40" s="24">
        <f t="shared" si="34"/>
        <v>0.59362079149438851</v>
      </c>
      <c r="BB40" s="24">
        <f t="shared" si="34"/>
        <v>0.76799557032115184</v>
      </c>
      <c r="BC40" s="24">
        <f t="shared" si="34"/>
        <v>0.44956918398378098</v>
      </c>
      <c r="BD40" s="24">
        <f t="shared" si="34"/>
        <v>0.64435564435564441</v>
      </c>
      <c r="BE40" s="24">
        <f t="shared" si="34"/>
        <v>0.49742120343839558</v>
      </c>
      <c r="BF40" s="24">
        <f t="shared" si="34"/>
        <v>0.42788461538461564</v>
      </c>
      <c r="BG40" s="24">
        <f t="shared" si="34"/>
        <v>0.56303030303030299</v>
      </c>
      <c r="BH40" s="24">
        <f t="shared" si="34"/>
        <v>0.64364480557167703</v>
      </c>
      <c r="BI40" s="24">
        <f t="shared" si="33"/>
        <v>0.44883866917765225</v>
      </c>
      <c r="BJ40" s="24">
        <f t="shared" si="33"/>
        <v>0.55824682814302173</v>
      </c>
      <c r="BK40" s="24">
        <f t="shared" si="33"/>
        <v>0.50091659028414304</v>
      </c>
      <c r="BL40" s="24">
        <f t="shared" si="33"/>
        <v>0.5330550280912103</v>
      </c>
      <c r="BM40" s="24">
        <f t="shared" si="33"/>
        <v>0.52745722863098465</v>
      </c>
      <c r="BN40" s="24">
        <f t="shared" si="33"/>
        <v>0.53642123979024148</v>
      </c>
      <c r="BO40" s="24">
        <f t="shared" si="33"/>
        <v>0.52866341906138503</v>
      </c>
      <c r="BP40" s="24" t="e">
        <f t="shared" si="33"/>
        <v>#DIV/0!</v>
      </c>
      <c r="BQ40" s="24">
        <f t="shared" si="33"/>
        <v>0.5485868154979705</v>
      </c>
      <c r="BR40" s="21"/>
      <c r="BS40" s="35">
        <f t="shared" si="11"/>
        <v>43770</v>
      </c>
      <c r="BT40" s="24">
        <f t="shared" si="15"/>
        <v>1.3203883861236833E-2</v>
      </c>
      <c r="BU40" s="24">
        <f t="shared" si="15"/>
        <v>1.4634992458521878E-3</v>
      </c>
      <c r="BV40" s="24">
        <f t="shared" si="15"/>
        <v>4.0113876319758778E-3</v>
      </c>
      <c r="BW40" s="24">
        <f t="shared" si="15"/>
        <v>4.2232277526395778E-4</v>
      </c>
      <c r="BX40" s="24">
        <f t="shared" si="15"/>
        <v>3.6923076923077447E-4</v>
      </c>
      <c r="BY40" s="24">
        <f t="shared" si="15"/>
        <v>5.2750000000000054E-3</v>
      </c>
      <c r="BZ40" s="24">
        <f t="shared" si="15"/>
        <v>4.9787707390648523E-3</v>
      </c>
      <c r="CA40" s="24">
        <f t="shared" si="15"/>
        <v>2.3243589743589753E-3</v>
      </c>
      <c r="CB40" s="24">
        <f t="shared" si="15"/>
        <v>1.5480769230769244E-3</v>
      </c>
      <c r="CC40" s="24">
        <f t="shared" si="15"/>
        <v>2.7692307692307874E-4</v>
      </c>
      <c r="CD40" s="24">
        <f t="shared" si="15"/>
        <v>2.6512820512820463E-3</v>
      </c>
      <c r="CE40" s="24">
        <f t="shared" si="15"/>
        <v>1.9999999999999957E-3</v>
      </c>
      <c r="CF40" s="24">
        <f t="shared" si="14"/>
        <v>3.85247360482655E-2</v>
      </c>
    </row>
    <row r="41" spans="1:84" x14ac:dyDescent="0.25">
      <c r="A41" s="31">
        <f>+[1]NOA!A42</f>
        <v>43800</v>
      </c>
      <c r="B41" s="17">
        <f>+[1]NOA!B42</f>
        <v>285.60000000000002</v>
      </c>
      <c r="C41" s="17">
        <f>+[1]NOA!C42</f>
        <v>280.7</v>
      </c>
      <c r="D41" s="17">
        <f>+[1]NOA!D42</f>
        <v>235.8</v>
      </c>
      <c r="E41" s="17">
        <f>+[1]NOA!E42</f>
        <v>228.3</v>
      </c>
      <c r="F41" s="17">
        <f>+[1]NOA!F42</f>
        <v>381.9</v>
      </c>
      <c r="G41" s="17">
        <f>+[1]NOA!G42</f>
        <v>284.5</v>
      </c>
      <c r="H41" s="17">
        <f>+[1]NOA!H42</f>
        <v>332.6</v>
      </c>
      <c r="I41" s="17">
        <f>+[1]NOA!I42</f>
        <v>301</v>
      </c>
      <c r="J41" s="17">
        <f>+[1]NOA!J42</f>
        <v>363.3</v>
      </c>
      <c r="K41" s="17">
        <f>+[1]NOA!K42</f>
        <v>273.39999999999998</v>
      </c>
      <c r="L41" s="17">
        <f>+[1]NOA!L42</f>
        <v>267.89999999999998</v>
      </c>
      <c r="M41" s="17">
        <f>+[1]NOA!M42</f>
        <v>264</v>
      </c>
      <c r="N41" s="17">
        <f>+[1]NOA!N42</f>
        <v>291</v>
      </c>
      <c r="O41" s="18">
        <f>+[1]NOA!R42</f>
        <v>238.9</v>
      </c>
      <c r="P41" s="19">
        <f>+[1]NOA!S42</f>
        <v>279.60000000000002</v>
      </c>
      <c r="Q41" s="20">
        <f>+[1]NOA!T42</f>
        <v>342.2</v>
      </c>
      <c r="R41" s="18">
        <f t="shared" si="4"/>
        <v>285.58154999999999</v>
      </c>
      <c r="S41" s="19">
        <f t="shared" si="5"/>
        <v>268.37734619041152</v>
      </c>
      <c r="T41" s="19">
        <f t="shared" si="6"/>
        <v>259.29949762768626</v>
      </c>
      <c r="U41" s="19">
        <f t="shared" si="7"/>
        <v>257.950466954023</v>
      </c>
      <c r="V41" s="19"/>
      <c r="W41" s="20">
        <f t="shared" si="8"/>
        <v>281.83800042363907</v>
      </c>
      <c r="X41" s="21"/>
      <c r="Y41" s="41">
        <f t="shared" si="18"/>
        <v>3.7037037037037202E-2</v>
      </c>
      <c r="Z41" s="24">
        <f t="shared" si="18"/>
        <v>3.3505154639175139E-2</v>
      </c>
      <c r="AA41" s="24">
        <f t="shared" si="18"/>
        <v>3.0144167758846763E-2</v>
      </c>
      <c r="AB41" s="24">
        <f t="shared" si="18"/>
        <v>2.9305680793507705E-2</v>
      </c>
      <c r="AC41" s="24">
        <f t="shared" si="18"/>
        <v>2.3586169927633183E-2</v>
      </c>
      <c r="AD41" s="24">
        <f t="shared" si="18"/>
        <v>5.4484803558191297E-2</v>
      </c>
      <c r="AE41" s="24">
        <f t="shared" si="18"/>
        <v>4.1653617287817024E-2</v>
      </c>
      <c r="AF41" s="24">
        <f t="shared" si="18"/>
        <v>5.2447552447552503E-2</v>
      </c>
      <c r="AG41" s="24">
        <f t="shared" si="18"/>
        <v>0.10358444714459303</v>
      </c>
      <c r="AH41" s="24">
        <f t="shared" si="18"/>
        <v>4.6306926903941781E-2</v>
      </c>
      <c r="AI41" s="24">
        <f t="shared" si="18"/>
        <v>2.2446689113353457E-3</v>
      </c>
      <c r="AJ41" s="24">
        <f t="shared" si="18"/>
        <v>2.3652578518805756E-2</v>
      </c>
      <c r="AK41" s="24">
        <f t="shared" si="18"/>
        <v>2.754237288135597E-2</v>
      </c>
      <c r="AL41" s="24">
        <f t="shared" si="18"/>
        <v>3.5095320623916848E-2</v>
      </c>
      <c r="AM41" s="24">
        <f t="shared" si="18"/>
        <v>3.4789045151739639E-2</v>
      </c>
      <c r="AN41" s="24">
        <f t="shared" si="18"/>
        <v>4.4885496183206142E-2</v>
      </c>
      <c r="AO41" s="24">
        <f t="shared" si="36"/>
        <v>3.6896399079280995E-2</v>
      </c>
      <c r="AP41" s="24">
        <f t="shared" si="37"/>
        <v>3.4267779069583115E-2</v>
      </c>
      <c r="AQ41" s="24">
        <f t="shared" si="38"/>
        <v>3.5397329656557286E-2</v>
      </c>
      <c r="AR41" s="24">
        <f t="shared" si="39"/>
        <v>3.8898469820499271E-2</v>
      </c>
      <c r="AS41" s="24" t="e">
        <f t="shared" si="39"/>
        <v>#DIV/0!</v>
      </c>
      <c r="AT41" s="24">
        <f t="shared" si="39"/>
        <v>4.4655308403064087E-2</v>
      </c>
      <c r="AU41" s="21"/>
      <c r="AV41" s="24">
        <f t="shared" si="34"/>
        <v>0.55470876428960292</v>
      </c>
      <c r="AW41" s="24">
        <f t="shared" si="34"/>
        <v>0.54315557998900488</v>
      </c>
      <c r="AX41" s="24">
        <f t="shared" si="34"/>
        <v>0.49714285714285711</v>
      </c>
      <c r="AY41" s="24">
        <f t="shared" si="34"/>
        <v>0.50296247531270577</v>
      </c>
      <c r="AZ41" s="24">
        <f t="shared" si="34"/>
        <v>0.50413548641197314</v>
      </c>
      <c r="BA41" s="24">
        <f t="shared" si="34"/>
        <v>0.65023201856148494</v>
      </c>
      <c r="BB41" s="24">
        <f t="shared" si="34"/>
        <v>0.77292110874200448</v>
      </c>
      <c r="BC41" s="24">
        <f t="shared" si="34"/>
        <v>0.482028557360906</v>
      </c>
      <c r="BD41" s="24">
        <f t="shared" si="34"/>
        <v>0.68898186889818702</v>
      </c>
      <c r="BE41" s="24">
        <f t="shared" si="34"/>
        <v>0.52142459654980522</v>
      </c>
      <c r="BF41" s="24">
        <f t="shared" si="34"/>
        <v>0.42803837953091683</v>
      </c>
      <c r="BG41" s="24">
        <f t="shared" si="34"/>
        <v>0.55752212389380529</v>
      </c>
      <c r="BH41" s="24">
        <f t="shared" si="34"/>
        <v>0.63759144625773789</v>
      </c>
      <c r="BI41" s="24">
        <f t="shared" si="33"/>
        <v>0.47287299630086332</v>
      </c>
      <c r="BJ41" s="24">
        <f t="shared" si="33"/>
        <v>0.57609921082299897</v>
      </c>
      <c r="BK41" s="24">
        <f t="shared" si="33"/>
        <v>0.52972731336611534</v>
      </c>
      <c r="BL41" s="24">
        <f t="shared" si="33"/>
        <v>0.55427572902064326</v>
      </c>
      <c r="BM41" s="24">
        <f t="shared" si="33"/>
        <v>0.54848788585497066</v>
      </c>
      <c r="BN41" s="24">
        <f t="shared" si="33"/>
        <v>0.55837415300200921</v>
      </c>
      <c r="BO41" s="24">
        <f t="shared" si="33"/>
        <v>0.55862459484412974</v>
      </c>
      <c r="BP41" s="24" t="e">
        <f t="shared" si="33"/>
        <v>#DIV/0!</v>
      </c>
      <c r="BQ41" s="24">
        <f t="shared" si="33"/>
        <v>0.57595218123488245</v>
      </c>
      <c r="BR41" s="21"/>
      <c r="BS41" s="35">
        <f t="shared" si="11"/>
        <v>43800</v>
      </c>
      <c r="BT41" s="24">
        <f t="shared" si="15"/>
        <v>1.1455954974582384E-2</v>
      </c>
      <c r="BU41" s="24">
        <f t="shared" si="15"/>
        <v>7.8420479302832328E-4</v>
      </c>
      <c r="BV41" s="24">
        <f t="shared" si="15"/>
        <v>2.9195715323166306E-3</v>
      </c>
      <c r="BW41" s="24">
        <f t="shared" si="15"/>
        <v>2.2367465504720295E-3</v>
      </c>
      <c r="BX41" s="24">
        <f t="shared" si="15"/>
        <v>3.2666666666666642E-3</v>
      </c>
      <c r="BY41" s="24">
        <f t="shared" si="15"/>
        <v>3.0569716775599156E-3</v>
      </c>
      <c r="BZ41" s="24">
        <f t="shared" si="15"/>
        <v>4.5806100217864925E-3</v>
      </c>
      <c r="CA41" s="24">
        <f t="shared" si="15"/>
        <v>3.2069353667392906E-3</v>
      </c>
      <c r="CB41" s="24">
        <f t="shared" si="15"/>
        <v>2.6141975308641902E-3</v>
      </c>
      <c r="CC41" s="24">
        <f t="shared" si="15"/>
        <v>4.4444444444441919E-5</v>
      </c>
      <c r="CD41" s="24">
        <f t="shared" si="15"/>
        <v>1.76975308641976E-3</v>
      </c>
      <c r="CE41" s="24">
        <f t="shared" si="15"/>
        <v>9.6296296296296451E-4</v>
      </c>
      <c r="CF41" s="24">
        <f t="shared" si="14"/>
        <v>3.6899019607843093E-2</v>
      </c>
    </row>
    <row r="42" spans="1:84" x14ac:dyDescent="0.25">
      <c r="A42" s="31">
        <f>+[1]NOA!A43</f>
        <v>43831</v>
      </c>
      <c r="B42" s="17">
        <f>+[1]NOA!B43</f>
        <v>292.5</v>
      </c>
      <c r="C42" s="17">
        <f>+[1]NOA!C43</f>
        <v>293.89999999999998</v>
      </c>
      <c r="D42" s="17">
        <f>+[1]NOA!D43</f>
        <v>245.8</v>
      </c>
      <c r="E42" s="17">
        <f>+[1]NOA!E43</f>
        <v>231.6</v>
      </c>
      <c r="F42" s="17">
        <f>+[1]NOA!F43</f>
        <v>385.6</v>
      </c>
      <c r="G42" s="17">
        <f>+[1]NOA!G43</f>
        <v>281.7</v>
      </c>
      <c r="H42" s="17">
        <f>+[1]NOA!H43</f>
        <v>329</v>
      </c>
      <c r="I42" s="17">
        <f>+[1]NOA!I43</f>
        <v>306.2</v>
      </c>
      <c r="J42" s="17">
        <f>+[1]NOA!J43</f>
        <v>363.6</v>
      </c>
      <c r="K42" s="17">
        <f>+[1]NOA!K43</f>
        <v>281.10000000000002</v>
      </c>
      <c r="L42" s="17">
        <f>+[1]NOA!L43</f>
        <v>267.89999999999998</v>
      </c>
      <c r="M42" s="17">
        <f>+[1]NOA!M43</f>
        <v>272.60000000000002</v>
      </c>
      <c r="N42" s="17">
        <f>+[1]NOA!N43</f>
        <v>297.7</v>
      </c>
      <c r="O42" s="18">
        <f>+[1]NOA!R43</f>
        <v>248.7</v>
      </c>
      <c r="P42" s="19">
        <f>+[1]NOA!S43</f>
        <v>286.7</v>
      </c>
      <c r="Q42" s="20">
        <f>+[1]NOA!T43</f>
        <v>346.3</v>
      </c>
      <c r="R42" s="18">
        <f t="shared" si="4"/>
        <v>292.55713999999995</v>
      </c>
      <c r="S42" s="19">
        <f t="shared" si="5"/>
        <v>277.20442754312097</v>
      </c>
      <c r="T42" s="19">
        <f t="shared" si="6"/>
        <v>263.79277142059726</v>
      </c>
      <c r="U42" s="19">
        <f t="shared" si="7"/>
        <v>261.26512212643678</v>
      </c>
      <c r="V42" s="19"/>
      <c r="W42" s="20">
        <f t="shared" si="8"/>
        <v>284.25276424486339</v>
      </c>
      <c r="X42" s="21"/>
      <c r="Y42" s="41">
        <f t="shared" si="18"/>
        <v>2.4159663865546133E-2</v>
      </c>
      <c r="Z42" s="24">
        <f t="shared" si="18"/>
        <v>4.7025293908086852E-2</v>
      </c>
      <c r="AA42" s="24">
        <f t="shared" si="18"/>
        <v>4.2408821034775279E-2</v>
      </c>
      <c r="AB42" s="24">
        <f t="shared" si="18"/>
        <v>1.4454664914586024E-2</v>
      </c>
      <c r="AC42" s="24">
        <f t="shared" si="18"/>
        <v>9.6884001047394808E-3</v>
      </c>
      <c r="AD42" s="24">
        <f t="shared" si="18"/>
        <v>-9.841827768014122E-3</v>
      </c>
      <c r="AE42" s="24">
        <f t="shared" si="18"/>
        <v>-1.0823812387252052E-2</v>
      </c>
      <c r="AF42" s="24">
        <f t="shared" si="18"/>
        <v>1.7275747508305628E-2</v>
      </c>
      <c r="AG42" s="24">
        <f t="shared" si="18"/>
        <v>8.2576383154431277E-4</v>
      </c>
      <c r="AH42" s="24">
        <f t="shared" si="18"/>
        <v>2.8163862472567747E-2</v>
      </c>
      <c r="AI42" s="24">
        <f t="shared" si="18"/>
        <v>0</v>
      </c>
      <c r="AJ42" s="24">
        <f t="shared" si="18"/>
        <v>3.2575757575757702E-2</v>
      </c>
      <c r="AK42" s="24">
        <f t="shared" si="18"/>
        <v>2.3024054982817788E-2</v>
      </c>
      <c r="AL42" s="24">
        <f t="shared" si="18"/>
        <v>4.1021347844286238E-2</v>
      </c>
      <c r="AM42" s="24">
        <f t="shared" si="18"/>
        <v>2.5393419170243181E-2</v>
      </c>
      <c r="AN42" s="24">
        <f t="shared" si="18"/>
        <v>1.198129748684984E-2</v>
      </c>
      <c r="AO42" s="24">
        <f t="shared" si="36"/>
        <v>2.4425912668377681E-2</v>
      </c>
      <c r="AP42" s="24">
        <f t="shared" si="37"/>
        <v>3.2890560541003033E-2</v>
      </c>
      <c r="AQ42" s="24">
        <f t="shared" si="38"/>
        <v>1.7328509441860263E-2</v>
      </c>
      <c r="AR42" s="24">
        <f t="shared" si="39"/>
        <v>1.28499677149434E-2</v>
      </c>
      <c r="AS42" s="24" t="e">
        <f t="shared" si="39"/>
        <v>#DIV/0!</v>
      </c>
      <c r="AT42" s="24">
        <f t="shared" si="39"/>
        <v>8.567914254268727E-3</v>
      </c>
      <c r="AU42" s="21"/>
      <c r="AV42" s="24">
        <f t="shared" si="34"/>
        <v>0.54272151898734178</v>
      </c>
      <c r="AW42" s="24">
        <f t="shared" si="34"/>
        <v>0.56579648375066594</v>
      </c>
      <c r="AX42" s="24">
        <f t="shared" si="34"/>
        <v>0.50890116635972982</v>
      </c>
      <c r="AY42" s="24">
        <f t="shared" si="34"/>
        <v>0.51968503937007871</v>
      </c>
      <c r="AZ42" s="24">
        <f t="shared" si="34"/>
        <v>0.43505768515072596</v>
      </c>
      <c r="BA42" s="24">
        <f t="shared" si="34"/>
        <v>0.58793686583990978</v>
      </c>
      <c r="BB42" s="24">
        <f t="shared" si="34"/>
        <v>0.67771545130035693</v>
      </c>
      <c r="BC42" s="24">
        <f t="shared" si="34"/>
        <v>0.49731051344743271</v>
      </c>
      <c r="BD42" s="24">
        <f t="shared" si="34"/>
        <v>0.58985570616528227</v>
      </c>
      <c r="BE42" s="24">
        <f t="shared" si="34"/>
        <v>0.51536388140161726</v>
      </c>
      <c r="BF42" s="24">
        <f t="shared" si="34"/>
        <v>0.42803837953091683</v>
      </c>
      <c r="BG42" s="24">
        <f t="shared" si="34"/>
        <v>0.53404614518852012</v>
      </c>
      <c r="BH42" s="24">
        <f t="shared" si="34"/>
        <v>0.60312331717824441</v>
      </c>
      <c r="BI42" s="24">
        <f t="shared" si="33"/>
        <v>0.51093560145808015</v>
      </c>
      <c r="BJ42" s="24">
        <f t="shared" si="33"/>
        <v>0.56410256410256387</v>
      </c>
      <c r="BK42" s="24">
        <f t="shared" si="33"/>
        <v>0.49267241379310356</v>
      </c>
      <c r="BL42" s="24">
        <f t="shared" si="33"/>
        <v>0.54299562745067509</v>
      </c>
      <c r="BM42" s="24">
        <f t="shared" si="33"/>
        <v>0.55293230588500242</v>
      </c>
      <c r="BN42" s="24">
        <f t="shared" si="33"/>
        <v>0.54293134419579903</v>
      </c>
      <c r="BO42" s="24">
        <f t="shared" si="33"/>
        <v>0.54561206260713746</v>
      </c>
      <c r="BP42" s="24" t="e">
        <f t="shared" si="33"/>
        <v>#DIV/0!</v>
      </c>
      <c r="BQ42" s="24">
        <f t="shared" si="33"/>
        <v>0.55280024382748061</v>
      </c>
      <c r="BR42" s="21"/>
      <c r="BS42" s="35">
        <f t="shared" si="11"/>
        <v>43831</v>
      </c>
      <c r="BT42" s="24">
        <f t="shared" si="15"/>
        <v>1.6023949579831918E-2</v>
      </c>
      <c r="BU42" s="24">
        <f t="shared" ref="BU42:CE65" si="40">(D42-D41)/$B41*D$3</f>
        <v>1.0959383753501402E-3</v>
      </c>
      <c r="BV42" s="24">
        <f t="shared" si="40"/>
        <v>1.4293067226890683E-3</v>
      </c>
      <c r="BW42" s="24">
        <f t="shared" si="40"/>
        <v>9.0686274509805046E-4</v>
      </c>
      <c r="BX42" s="24">
        <f t="shared" si="40"/>
        <v>-6.0000000000000244E-4</v>
      </c>
      <c r="BY42" s="24">
        <f t="shared" si="40"/>
        <v>-7.9789915966387048E-4</v>
      </c>
      <c r="BZ42" s="24">
        <f t="shared" si="40"/>
        <v>1.5312324929971954E-3</v>
      </c>
      <c r="CA42" s="24">
        <f t="shared" si="40"/>
        <v>2.7205882352942204E-5</v>
      </c>
      <c r="CB42" s="24">
        <f t="shared" si="40"/>
        <v>1.604166666666676E-3</v>
      </c>
      <c r="CC42" s="24">
        <f t="shared" si="40"/>
        <v>0</v>
      </c>
      <c r="CD42" s="24">
        <f t="shared" si="40"/>
        <v>2.4059523809523871E-3</v>
      </c>
      <c r="CE42" s="24">
        <f t="shared" si="40"/>
        <v>7.9761904761904625E-4</v>
      </c>
      <c r="CF42" s="24">
        <f t="shared" si="14"/>
        <v>2.4424334733893553E-2</v>
      </c>
    </row>
    <row r="43" spans="1:84" x14ac:dyDescent="0.25">
      <c r="A43" s="31">
        <f>+[1]NOA!A44</f>
        <v>43862</v>
      </c>
      <c r="B43" s="17">
        <f>+[1]NOA!B44</f>
        <v>297.89999999999998</v>
      </c>
      <c r="C43" s="17">
        <f>+[1]NOA!C44</f>
        <v>304.60000000000002</v>
      </c>
      <c r="D43" s="17">
        <f>+[1]NOA!D44</f>
        <v>249.6</v>
      </c>
      <c r="E43" s="17">
        <f>+[1]NOA!E44</f>
        <v>235.1</v>
      </c>
      <c r="F43" s="17">
        <f>+[1]NOA!F44</f>
        <v>371.3</v>
      </c>
      <c r="G43" s="17">
        <f>+[1]NOA!G44</f>
        <v>286.8</v>
      </c>
      <c r="H43" s="17">
        <f>+[1]NOA!H44</f>
        <v>329.6</v>
      </c>
      <c r="I43" s="17">
        <f>+[1]NOA!I44</f>
        <v>309.3</v>
      </c>
      <c r="J43" s="17">
        <f>+[1]NOA!J44</f>
        <v>367.7</v>
      </c>
      <c r="K43" s="17">
        <f>+[1]NOA!K44</f>
        <v>288.3</v>
      </c>
      <c r="L43" s="17">
        <f>+[1]NOA!L44</f>
        <v>272.89999999999998</v>
      </c>
      <c r="M43" s="17">
        <f>+[1]NOA!M44</f>
        <v>279.10000000000002</v>
      </c>
      <c r="N43" s="17">
        <f>+[1]NOA!N44</f>
        <v>306.39999999999998</v>
      </c>
      <c r="O43" s="18">
        <f>+[1]NOA!R44</f>
        <v>257</v>
      </c>
      <c r="P43" s="19">
        <f>+[1]NOA!S44</f>
        <v>294.2</v>
      </c>
      <c r="Q43" s="20">
        <f>+[1]NOA!T44</f>
        <v>341.4</v>
      </c>
      <c r="R43" s="18">
        <f t="shared" si="4"/>
        <v>297.88027</v>
      </c>
      <c r="S43" s="19">
        <f t="shared" si="5"/>
        <v>285.10507945131059</v>
      </c>
      <c r="T43" s="19">
        <f t="shared" si="6"/>
        <v>269.34292492324863</v>
      </c>
      <c r="U43" s="19">
        <f t="shared" si="7"/>
        <v>266.54267241379313</v>
      </c>
      <c r="V43" s="19"/>
      <c r="W43" s="20">
        <f t="shared" si="8"/>
        <v>288.43863588222843</v>
      </c>
      <c r="X43" s="21"/>
      <c r="Y43" s="41">
        <f t="shared" si="18"/>
        <v>1.8461538461538307E-2</v>
      </c>
      <c r="Z43" s="24">
        <f t="shared" si="18"/>
        <v>3.6406941136441162E-2</v>
      </c>
      <c r="AA43" s="24">
        <f t="shared" si="18"/>
        <v>1.5459723352318822E-2</v>
      </c>
      <c r="AB43" s="24">
        <f t="shared" si="18"/>
        <v>1.5112262521588926E-2</v>
      </c>
      <c r="AC43" s="24">
        <f t="shared" si="18"/>
        <v>-3.708506224066388E-2</v>
      </c>
      <c r="AD43" s="24">
        <f t="shared" si="18"/>
        <v>1.8104366347177825E-2</v>
      </c>
      <c r="AE43" s="24">
        <f t="shared" si="18"/>
        <v>1.8237082066869803E-3</v>
      </c>
      <c r="AF43" s="24">
        <f t="shared" si="18"/>
        <v>1.0124101894186888E-2</v>
      </c>
      <c r="AG43" s="24">
        <f t="shared" si="18"/>
        <v>1.1276127612761089E-2</v>
      </c>
      <c r="AH43" s="24">
        <f t="shared" si="18"/>
        <v>2.5613660618996725E-2</v>
      </c>
      <c r="AI43" s="24">
        <f t="shared" si="18"/>
        <v>1.8663680477790212E-2</v>
      </c>
      <c r="AJ43" s="24">
        <f t="shared" si="18"/>
        <v>2.3844460748349228E-2</v>
      </c>
      <c r="AK43" s="24">
        <f t="shared" si="18"/>
        <v>2.9224051058112099E-2</v>
      </c>
      <c r="AL43" s="24">
        <f t="shared" si="18"/>
        <v>3.337354242058721E-2</v>
      </c>
      <c r="AM43" s="24">
        <f t="shared" si="18"/>
        <v>2.6159748866410926E-2</v>
      </c>
      <c r="AN43" s="24">
        <f t="shared" si="18"/>
        <v>-1.4149581287900781E-2</v>
      </c>
      <c r="AO43" s="24">
        <f t="shared" si="36"/>
        <v>1.8195180606427996E-2</v>
      </c>
      <c r="AP43" s="24">
        <f t="shared" si="37"/>
        <v>2.8501175028889492E-2</v>
      </c>
      <c r="AQ43" s="24">
        <f t="shared" si="38"/>
        <v>2.103982407388294E-2</v>
      </c>
      <c r="AR43" s="24">
        <f t="shared" si="39"/>
        <v>2.0199980174936405E-2</v>
      </c>
      <c r="AS43" s="24" t="e">
        <f t="shared" si="39"/>
        <v>#DIV/0!</v>
      </c>
      <c r="AT43" s="24">
        <f t="shared" si="39"/>
        <v>1.4725878386741886E-2</v>
      </c>
      <c r="AU43" s="21"/>
      <c r="AV43" s="24">
        <f t="shared" si="34"/>
        <v>0.5075910931174088</v>
      </c>
      <c r="AW43" s="24">
        <f t="shared" si="34"/>
        <v>0.51844466600199413</v>
      </c>
      <c r="AX43" s="24">
        <f t="shared" si="34"/>
        <v>0.49550629119233069</v>
      </c>
      <c r="AY43" s="24">
        <f t="shared" si="34"/>
        <v>0.52168284789644015</v>
      </c>
      <c r="AZ43" s="24">
        <f t="shared" si="34"/>
        <v>0.28700173310225296</v>
      </c>
      <c r="BA43" s="24">
        <f t="shared" si="34"/>
        <v>0.57236842105263164</v>
      </c>
      <c r="BB43" s="24">
        <f t="shared" si="34"/>
        <v>0.64143426294820727</v>
      </c>
      <c r="BC43" s="24">
        <f t="shared" si="34"/>
        <v>0.49709583736689256</v>
      </c>
      <c r="BD43" s="24">
        <f t="shared" si="34"/>
        <v>0.59592013888888884</v>
      </c>
      <c r="BE43" s="24">
        <f t="shared" si="34"/>
        <v>0.51418067226890751</v>
      </c>
      <c r="BF43" s="24">
        <f t="shared" si="34"/>
        <v>0.42954426401257195</v>
      </c>
      <c r="BG43" s="24">
        <f t="shared" si="34"/>
        <v>0.53183315038419332</v>
      </c>
      <c r="BH43" s="24">
        <f t="shared" si="34"/>
        <v>0.5916883116883116</v>
      </c>
      <c r="BI43" s="24">
        <f t="shared" si="33"/>
        <v>0.48812970469021444</v>
      </c>
      <c r="BJ43" s="24">
        <f t="shared" si="33"/>
        <v>0.54031413612565449</v>
      </c>
      <c r="BK43" s="24">
        <f t="shared" si="33"/>
        <v>0.41718555417185543</v>
      </c>
      <c r="BL43" s="24">
        <f t="shared" si="33"/>
        <v>0.50733471402666086</v>
      </c>
      <c r="BM43" s="24">
        <f t="shared" si="33"/>
        <v>0.52695498410292285</v>
      </c>
      <c r="BN43" s="24">
        <f t="shared" si="33"/>
        <v>0.53901382177908985</v>
      </c>
      <c r="BO43" s="24">
        <f t="shared" si="33"/>
        <v>0.54118491752465747</v>
      </c>
      <c r="BP43" s="24" t="e">
        <f t="shared" si="33"/>
        <v>#DIV/0!</v>
      </c>
      <c r="BQ43" s="24">
        <f t="shared" si="33"/>
        <v>0.54572587213344614</v>
      </c>
      <c r="BR43" s="21"/>
      <c r="BS43" s="35">
        <f t="shared" si="11"/>
        <v>43862</v>
      </c>
      <c r="BT43" s="24">
        <f t="shared" ref="BT43:BT74" si="41">(C43-C42)/$B42*C$3</f>
        <v>1.2682700854700911E-2</v>
      </c>
      <c r="BU43" s="24">
        <f t="shared" si="40"/>
        <v>4.0663247863247678E-4</v>
      </c>
      <c r="BV43" s="24">
        <f t="shared" si="40"/>
        <v>1.4801709401709403E-3</v>
      </c>
      <c r="BW43" s="24">
        <f t="shared" si="40"/>
        <v>-3.4222222222222254E-3</v>
      </c>
      <c r="BX43" s="24">
        <f t="shared" si="40"/>
        <v>1.067076923076928E-3</v>
      </c>
      <c r="BY43" s="24">
        <f t="shared" si="40"/>
        <v>1.2984615384615874E-4</v>
      </c>
      <c r="BZ43" s="24">
        <f t="shared" si="40"/>
        <v>8.9131623931624571E-4</v>
      </c>
      <c r="CA43" s="24">
        <f t="shared" si="40"/>
        <v>3.6304273504273203E-4</v>
      </c>
      <c r="CB43" s="24">
        <f t="shared" si="40"/>
        <v>1.4646153846153824E-3</v>
      </c>
      <c r="CC43" s="24">
        <f t="shared" si="40"/>
        <v>3.4871794871794878E-4</v>
      </c>
      <c r="CD43" s="24">
        <f t="shared" si="40"/>
        <v>1.7755555555555556E-3</v>
      </c>
      <c r="CE43" s="24">
        <f t="shared" si="40"/>
        <v>1.0112820512820501E-3</v>
      </c>
      <c r="CF43" s="24">
        <f t="shared" si="14"/>
        <v>1.8198735042735101E-2</v>
      </c>
    </row>
    <row r="44" spans="1:84" x14ac:dyDescent="0.25">
      <c r="A44" s="31">
        <f>+[1]NOA!A45</f>
        <v>43891</v>
      </c>
      <c r="B44" s="17">
        <f>+[1]NOA!B45</f>
        <v>309.2</v>
      </c>
      <c r="C44" s="17">
        <f>+[1]NOA!C45</f>
        <v>319.89999999999998</v>
      </c>
      <c r="D44" s="17">
        <f>+[1]NOA!D45</f>
        <v>256.8</v>
      </c>
      <c r="E44" s="17">
        <f>+[1]NOA!E45</f>
        <v>243.7</v>
      </c>
      <c r="F44" s="17">
        <f>+[1]NOA!F45</f>
        <v>373.5</v>
      </c>
      <c r="G44" s="17">
        <f>+[1]NOA!G45</f>
        <v>294.7</v>
      </c>
      <c r="H44" s="17">
        <f>+[1]NOA!H45</f>
        <v>338.1</v>
      </c>
      <c r="I44" s="17">
        <f>+[1]NOA!I45</f>
        <v>311</v>
      </c>
      <c r="J44" s="17">
        <f>+[1]NOA!J45</f>
        <v>401.9</v>
      </c>
      <c r="K44" s="17">
        <f>+[1]NOA!K45</f>
        <v>297.89999999999998</v>
      </c>
      <c r="L44" s="17">
        <f>+[1]NOA!L45</f>
        <v>319.89999999999998</v>
      </c>
      <c r="M44" s="17">
        <f>+[1]NOA!M45</f>
        <v>288.2</v>
      </c>
      <c r="N44" s="17">
        <f>+[1]NOA!N45</f>
        <v>313.7</v>
      </c>
      <c r="O44" s="18">
        <f>+[1]NOA!R45</f>
        <v>273.10000000000002</v>
      </c>
      <c r="P44" s="19">
        <f>+[1]NOA!S45</f>
        <v>304.60000000000002</v>
      </c>
      <c r="Q44" s="20">
        <f>+[1]NOA!T45</f>
        <v>352.5</v>
      </c>
      <c r="R44" s="18">
        <f t="shared" si="4"/>
        <v>309.18352999999996</v>
      </c>
      <c r="S44" s="19">
        <f t="shared" si="5"/>
        <v>296.81723482276243</v>
      </c>
      <c r="T44" s="19">
        <f t="shared" si="6"/>
        <v>277.97756070332122</v>
      </c>
      <c r="U44" s="19">
        <f t="shared" si="7"/>
        <v>275.04375000000005</v>
      </c>
      <c r="V44" s="19"/>
      <c r="W44" s="20">
        <f t="shared" si="8"/>
        <v>298.80148273670829</v>
      </c>
      <c r="X44" s="21"/>
      <c r="Y44" s="41">
        <f t="shared" si="18"/>
        <v>3.7932192010741828E-2</v>
      </c>
      <c r="Z44" s="24">
        <f t="shared" si="18"/>
        <v>5.0229809586342489E-2</v>
      </c>
      <c r="AA44" s="24">
        <f t="shared" si="18"/>
        <v>2.8846153846153966E-2</v>
      </c>
      <c r="AB44" s="24">
        <f t="shared" si="18"/>
        <v>3.6580178647384054E-2</v>
      </c>
      <c r="AC44" s="24">
        <f t="shared" si="18"/>
        <v>5.9251279288985437E-3</v>
      </c>
      <c r="AD44" s="24">
        <f t="shared" si="18"/>
        <v>2.7545327754532778E-2</v>
      </c>
      <c r="AE44" s="24">
        <f t="shared" si="18"/>
        <v>2.5788834951456341E-2</v>
      </c>
      <c r="AF44" s="24">
        <f t="shared" si="18"/>
        <v>5.4962819269317453E-3</v>
      </c>
      <c r="AG44" s="24">
        <f t="shared" si="18"/>
        <v>9.30106064726679E-2</v>
      </c>
      <c r="AH44" s="24">
        <f t="shared" si="18"/>
        <v>3.3298647242455681E-2</v>
      </c>
      <c r="AI44" s="24">
        <f t="shared" si="18"/>
        <v>0.17222425796995244</v>
      </c>
      <c r="AJ44" s="24">
        <f t="shared" si="18"/>
        <v>3.2604801146542295E-2</v>
      </c>
      <c r="AK44" s="24">
        <f t="shared" si="18"/>
        <v>2.3825065274151402E-2</v>
      </c>
      <c r="AL44" s="24">
        <f t="shared" si="18"/>
        <v>6.2645914396887159E-2</v>
      </c>
      <c r="AM44" s="24">
        <f t="shared" si="18"/>
        <v>3.5350101971448167E-2</v>
      </c>
      <c r="AN44" s="24">
        <f t="shared" si="18"/>
        <v>3.2513181019332205E-2</v>
      </c>
      <c r="AO44" s="24">
        <f t="shared" si="36"/>
        <v>3.7945648431163104E-2</v>
      </c>
      <c r="AP44" s="24">
        <f t="shared" si="37"/>
        <v>4.1080135766055292E-2</v>
      </c>
      <c r="AQ44" s="24">
        <f t="shared" si="38"/>
        <v>3.2058149596961183E-2</v>
      </c>
      <c r="AR44" s="24">
        <f t="shared" si="39"/>
        <v>3.1893870910881583E-2</v>
      </c>
      <c r="AS44" s="24" t="e">
        <f t="shared" si="39"/>
        <v>#DIV/0!</v>
      </c>
      <c r="AT44" s="24">
        <f t="shared" si="39"/>
        <v>3.5927388239039848E-2</v>
      </c>
      <c r="AU44" s="21"/>
      <c r="AV44" s="24">
        <f t="shared" si="34"/>
        <v>0.49155812831644941</v>
      </c>
      <c r="AW44" s="24">
        <f t="shared" si="34"/>
        <v>0.50187793427230032</v>
      </c>
      <c r="AX44" s="24">
        <f t="shared" si="34"/>
        <v>0.4758620689655173</v>
      </c>
      <c r="AY44" s="24">
        <f t="shared" si="34"/>
        <v>0.53174104336895023</v>
      </c>
      <c r="AZ44" s="24">
        <f t="shared" si="34"/>
        <v>0.26438727149627628</v>
      </c>
      <c r="BA44" s="24">
        <f t="shared" si="34"/>
        <v>0.56091101694915246</v>
      </c>
      <c r="BB44" s="24">
        <f t="shared" si="34"/>
        <v>0.60161061108479408</v>
      </c>
      <c r="BC44" s="24">
        <f t="shared" si="34"/>
        <v>0.43781784558483583</v>
      </c>
      <c r="BD44" s="24">
        <f t="shared" si="34"/>
        <v>0.67528136723634824</v>
      </c>
      <c r="BE44" s="24">
        <f t="shared" si="34"/>
        <v>0.54112778065183642</v>
      </c>
      <c r="BF44" s="24">
        <f t="shared" si="34"/>
        <v>0.3373745819397993</v>
      </c>
      <c r="BG44" s="24">
        <f t="shared" si="34"/>
        <v>0.52164730728616671</v>
      </c>
      <c r="BH44" s="24">
        <f t="shared" si="34"/>
        <v>0.57717445952740065</v>
      </c>
      <c r="BI44" s="24">
        <f t="shared" si="33"/>
        <v>0.54206662902315084</v>
      </c>
      <c r="BJ44" s="24">
        <f t="shared" si="33"/>
        <v>0.51768809167912333</v>
      </c>
      <c r="BK44" s="24">
        <f t="shared" si="33"/>
        <v>0.3867033831628639</v>
      </c>
      <c r="BL44" s="24">
        <f t="shared" si="33"/>
        <v>0.49183785637921762</v>
      </c>
      <c r="BM44" s="24">
        <f t="shared" si="33"/>
        <v>0.51846941133588942</v>
      </c>
      <c r="BN44" s="24">
        <f t="shared" si="33"/>
        <v>0.54101668145804616</v>
      </c>
      <c r="BO44" s="24">
        <f t="shared" si="33"/>
        <v>0.54693835332221674</v>
      </c>
      <c r="BP44" s="24" t="e">
        <f t="shared" si="33"/>
        <v>#DIV/0!</v>
      </c>
      <c r="BQ44" s="24">
        <f t="shared" si="33"/>
        <v>0.53088135500147393</v>
      </c>
      <c r="BR44" s="21"/>
      <c r="BS44" s="35">
        <f t="shared" si="11"/>
        <v>43891</v>
      </c>
      <c r="BT44" s="24">
        <f t="shared" si="41"/>
        <v>1.7806344410876081E-2</v>
      </c>
      <c r="BU44" s="24">
        <f t="shared" si="40"/>
        <v>7.5649546827794749E-4</v>
      </c>
      <c r="BV44" s="24">
        <f t="shared" si="40"/>
        <v>3.5710641154749899E-3</v>
      </c>
      <c r="BW44" s="24">
        <f t="shared" si="40"/>
        <v>5.1695199731453248E-4</v>
      </c>
      <c r="BX44" s="24">
        <f t="shared" si="40"/>
        <v>1.622960725075524E-3</v>
      </c>
      <c r="BY44" s="24">
        <f t="shared" si="40"/>
        <v>1.8061430010070493E-3</v>
      </c>
      <c r="BZ44" s="24">
        <f t="shared" si="40"/>
        <v>4.7992614971466616E-4</v>
      </c>
      <c r="CA44" s="24">
        <f t="shared" si="40"/>
        <v>2.9734138972809659E-3</v>
      </c>
      <c r="CB44" s="24">
        <f t="shared" si="40"/>
        <v>1.9174219536757233E-3</v>
      </c>
      <c r="CC44" s="24">
        <f t="shared" si="40"/>
        <v>3.2185297079556905E-3</v>
      </c>
      <c r="CD44" s="24">
        <f t="shared" si="40"/>
        <v>2.440718361866389E-3</v>
      </c>
      <c r="CE44" s="24">
        <f t="shared" si="40"/>
        <v>8.3316549177576515E-4</v>
      </c>
      <c r="CF44" s="24">
        <f t="shared" si="14"/>
        <v>3.7943135280295325E-2</v>
      </c>
    </row>
    <row r="45" spans="1:84" x14ac:dyDescent="0.25">
      <c r="A45" s="31">
        <f>+[1]NOA!A46</f>
        <v>43922</v>
      </c>
      <c r="B45" s="17">
        <f>+[1]NOA!B46</f>
        <v>317.2</v>
      </c>
      <c r="C45" s="17">
        <f>+[1]NOA!C46</f>
        <v>334.8</v>
      </c>
      <c r="D45" s="17">
        <f>+[1]NOA!D46</f>
        <v>260.5</v>
      </c>
      <c r="E45" s="17">
        <f>+[1]NOA!E46</f>
        <v>250</v>
      </c>
      <c r="F45" s="17">
        <f>+[1]NOA!F46</f>
        <v>374.1</v>
      </c>
      <c r="G45" s="17">
        <f>+[1]NOA!G46</f>
        <v>299.39999999999998</v>
      </c>
      <c r="H45" s="17">
        <f>+[1]NOA!H46</f>
        <v>345.6</v>
      </c>
      <c r="I45" s="17">
        <f>+[1]NOA!I46</f>
        <v>316.5</v>
      </c>
      <c r="J45" s="17">
        <f>+[1]NOA!J46</f>
        <v>384.6</v>
      </c>
      <c r="K45" s="17">
        <f>+[1]NOA!K46</f>
        <v>305.8</v>
      </c>
      <c r="L45" s="17">
        <f>+[1]NOA!L46</f>
        <v>322.10000000000002</v>
      </c>
      <c r="M45" s="17">
        <f>+[1]NOA!M46</f>
        <v>295.7</v>
      </c>
      <c r="N45" s="17">
        <f>+[1]NOA!N46</f>
        <v>314</v>
      </c>
      <c r="O45" s="18">
        <f>+[1]NOA!R46</f>
        <v>291.8</v>
      </c>
      <c r="P45" s="19">
        <f>+[1]NOA!S46</f>
        <v>313.2</v>
      </c>
      <c r="Q45" s="20">
        <f>+[1]NOA!T46</f>
        <v>350.7</v>
      </c>
      <c r="R45" s="18">
        <f t="shared" si="4"/>
        <v>317.18773000000004</v>
      </c>
      <c r="S45" s="19">
        <f t="shared" si="5"/>
        <v>306.9056362895559</v>
      </c>
      <c r="T45" s="19">
        <f t="shared" si="6"/>
        <v>283.96821099637168</v>
      </c>
      <c r="U45" s="19">
        <f t="shared" si="7"/>
        <v>280.60122126436784</v>
      </c>
      <c r="V45" s="19"/>
      <c r="W45" s="20">
        <f t="shared" si="8"/>
        <v>303.21010379156962</v>
      </c>
      <c r="X45" s="21"/>
      <c r="Y45" s="41">
        <f t="shared" si="18"/>
        <v>2.5873221216041298E-2</v>
      </c>
      <c r="Z45" s="24">
        <f t="shared" si="18"/>
        <v>4.6577055329790618E-2</v>
      </c>
      <c r="AA45" s="24">
        <f t="shared" si="18"/>
        <v>1.4408099688473452E-2</v>
      </c>
      <c r="AB45" s="24">
        <f t="shared" si="18"/>
        <v>2.5851456709068632E-2</v>
      </c>
      <c r="AC45" s="24">
        <f t="shared" si="18"/>
        <v>1.6064257028112205E-3</v>
      </c>
      <c r="AD45" s="24">
        <f t="shared" si="18"/>
        <v>1.5948422124194117E-2</v>
      </c>
      <c r="AE45" s="24">
        <f t="shared" si="18"/>
        <v>2.2182786157941337E-2</v>
      </c>
      <c r="AF45" s="24">
        <f t="shared" si="18"/>
        <v>1.7684887459807008E-2</v>
      </c>
      <c r="AG45" s="24">
        <f t="shared" si="18"/>
        <v>-4.3045533714854312E-2</v>
      </c>
      <c r="AH45" s="24">
        <f t="shared" si="18"/>
        <v>2.6518966096005459E-2</v>
      </c>
      <c r="AI45" s="24">
        <f t="shared" si="18"/>
        <v>6.8771491090966475E-3</v>
      </c>
      <c r="AJ45" s="24">
        <f t="shared" si="18"/>
        <v>2.6023594725884891E-2</v>
      </c>
      <c r="AK45" s="24">
        <f t="shared" si="18"/>
        <v>9.5632770162579206E-4</v>
      </c>
      <c r="AL45" s="24">
        <f t="shared" si="18"/>
        <v>6.847308678139874E-2</v>
      </c>
      <c r="AM45" s="24">
        <f t="shared" si="18"/>
        <v>2.8233749179251255E-2</v>
      </c>
      <c r="AN45" s="24">
        <f t="shared" si="18"/>
        <v>-5.106382978723456E-3</v>
      </c>
      <c r="AO45" s="24">
        <f t="shared" si="36"/>
        <v>2.5888183629962702E-2</v>
      </c>
      <c r="AP45" s="24">
        <f t="shared" si="37"/>
        <v>3.3988597302368584E-2</v>
      </c>
      <c r="AQ45" s="24">
        <f t="shared" si="38"/>
        <v>2.1550841290546296E-2</v>
      </c>
      <c r="AR45" s="24">
        <f t="shared" si="39"/>
        <v>2.0205771861268484E-2</v>
      </c>
      <c r="AS45" s="24" t="e">
        <f t="shared" si="39"/>
        <v>#DIV/0!</v>
      </c>
      <c r="AT45" s="24">
        <f t="shared" si="39"/>
        <v>1.4754347985434846E-2</v>
      </c>
      <c r="AU45" s="21"/>
      <c r="AV45" s="24">
        <f t="shared" si="34"/>
        <v>0.47672253258845432</v>
      </c>
      <c r="AW45" s="24">
        <f t="shared" si="34"/>
        <v>0.53366926248282187</v>
      </c>
      <c r="AX45" s="24">
        <f t="shared" si="34"/>
        <v>0.48772130211307818</v>
      </c>
      <c r="AY45" s="24">
        <f t="shared" si="34"/>
        <v>0.49253731343283591</v>
      </c>
      <c r="AZ45" s="24">
        <f t="shared" si="34"/>
        <v>0.22857142857142865</v>
      </c>
      <c r="BA45" s="24">
        <f t="shared" si="34"/>
        <v>0.50679416205334671</v>
      </c>
      <c r="BB45" s="24">
        <f t="shared" si="34"/>
        <v>0.57305416477014126</v>
      </c>
      <c r="BC45" s="24">
        <f t="shared" si="34"/>
        <v>0.39365918097754293</v>
      </c>
      <c r="BD45" s="24">
        <f t="shared" si="34"/>
        <v>0.51001177856301538</v>
      </c>
      <c r="BE45" s="24">
        <f t="shared" si="34"/>
        <v>0.51311232063334988</v>
      </c>
      <c r="BF45" s="24">
        <f t="shared" si="34"/>
        <v>0.32715286361763507</v>
      </c>
      <c r="BG45" s="24">
        <f t="shared" si="34"/>
        <v>0.49418898433552294</v>
      </c>
      <c r="BH45" s="24">
        <f t="shared" si="34"/>
        <v>0.52279340446168776</v>
      </c>
      <c r="BI45" s="24">
        <f t="shared" si="33"/>
        <v>0.6166204986149586</v>
      </c>
      <c r="BJ45" s="24">
        <f t="shared" si="33"/>
        <v>0.50287907869481763</v>
      </c>
      <c r="BK45" s="24">
        <f t="shared" si="33"/>
        <v>0.32840909090909087</v>
      </c>
      <c r="BL45" s="24">
        <f t="shared" si="33"/>
        <v>0.47692449029233863</v>
      </c>
      <c r="BM45" s="24">
        <f t="shared" si="33"/>
        <v>0.51769410314319542</v>
      </c>
      <c r="BN45" s="24">
        <f t="shared" si="33"/>
        <v>0.50226766861341976</v>
      </c>
      <c r="BO45" s="24">
        <f t="shared" si="33"/>
        <v>0.50472822027300301</v>
      </c>
      <c r="BP45" s="24" t="e">
        <f t="shared" si="33"/>
        <v>#DIV/0!</v>
      </c>
      <c r="BQ45" s="24">
        <f t="shared" si="33"/>
        <v>0.48383624856133833</v>
      </c>
      <c r="BR45" s="21"/>
      <c r="BS45" s="35">
        <f t="shared" si="11"/>
        <v>43922</v>
      </c>
      <c r="BT45" s="24">
        <f t="shared" si="41"/>
        <v>1.670708279430793E-2</v>
      </c>
      <c r="BU45" s="24">
        <f t="shared" si="40"/>
        <v>3.7454721862871813E-4</v>
      </c>
      <c r="BV45" s="24">
        <f t="shared" si="40"/>
        <v>2.5204075032341576E-3</v>
      </c>
      <c r="BW45" s="24">
        <f t="shared" si="40"/>
        <v>1.3583441138422249E-4</v>
      </c>
      <c r="BX45" s="24">
        <f t="shared" si="40"/>
        <v>9.3027166882276614E-4</v>
      </c>
      <c r="BY45" s="24">
        <f t="shared" si="40"/>
        <v>1.5354139715394565E-3</v>
      </c>
      <c r="BZ45" s="24">
        <f t="shared" si="40"/>
        <v>1.4959573091849936E-3</v>
      </c>
      <c r="CA45" s="24">
        <f t="shared" si="40"/>
        <v>-1.4491267787839549E-3</v>
      </c>
      <c r="CB45" s="24">
        <f t="shared" si="40"/>
        <v>1.5202134540750389E-3</v>
      </c>
      <c r="CC45" s="24">
        <f t="shared" si="40"/>
        <v>1.4514877102199527E-4</v>
      </c>
      <c r="CD45" s="24">
        <f t="shared" si="40"/>
        <v>1.938065976714101E-3</v>
      </c>
      <c r="CE45" s="24">
        <f t="shared" si="40"/>
        <v>3.2988357050454032E-5</v>
      </c>
      <c r="CF45" s="24">
        <f t="shared" si="14"/>
        <v>2.5886804657179872E-2</v>
      </c>
    </row>
    <row r="46" spans="1:84" x14ac:dyDescent="0.25">
      <c r="A46" s="31">
        <f>+[1]NOA!A47</f>
        <v>43952</v>
      </c>
      <c r="B46" s="17">
        <f>+[1]NOA!B47</f>
        <v>322.5</v>
      </c>
      <c r="C46" s="17">
        <f>+[1]NOA!C47</f>
        <v>336.9</v>
      </c>
      <c r="D46" s="17">
        <f>+[1]NOA!D47</f>
        <v>262</v>
      </c>
      <c r="E46" s="17">
        <f>+[1]NOA!E47</f>
        <v>267</v>
      </c>
      <c r="F46" s="17">
        <f>+[1]NOA!F47</f>
        <v>374.6</v>
      </c>
      <c r="G46" s="17">
        <f>+[1]NOA!G47</f>
        <v>307.3</v>
      </c>
      <c r="H46" s="17">
        <f>+[1]NOA!H47</f>
        <v>350.8</v>
      </c>
      <c r="I46" s="17">
        <f>+[1]NOA!I47</f>
        <v>319.60000000000002</v>
      </c>
      <c r="J46" s="17">
        <f>+[1]NOA!J47</f>
        <v>386.9</v>
      </c>
      <c r="K46" s="17">
        <f>+[1]NOA!K47</f>
        <v>315.3</v>
      </c>
      <c r="L46" s="17">
        <f>+[1]NOA!L47</f>
        <v>320.89999999999998</v>
      </c>
      <c r="M46" s="17">
        <f>+[1]NOA!M47</f>
        <v>300.60000000000002</v>
      </c>
      <c r="N46" s="17">
        <f>+[1]NOA!N47</f>
        <v>323.89999999999998</v>
      </c>
      <c r="O46" s="18">
        <f>+[1]NOA!R47</f>
        <v>300.8</v>
      </c>
      <c r="P46" s="19">
        <f>+[1]NOA!S47</f>
        <v>319</v>
      </c>
      <c r="Q46" s="20">
        <f>+[1]NOA!T47</f>
        <v>351.6</v>
      </c>
      <c r="R46" s="18">
        <f t="shared" si="4"/>
        <v>322.50245000000001</v>
      </c>
      <c r="S46" s="19">
        <f t="shared" si="5"/>
        <v>313.22746163248667</v>
      </c>
      <c r="T46" s="19">
        <f t="shared" si="6"/>
        <v>294.79639966508512</v>
      </c>
      <c r="U46" s="19">
        <f t="shared" si="7"/>
        <v>293.13078304597707</v>
      </c>
      <c r="V46" s="19"/>
      <c r="W46" s="20">
        <f t="shared" si="8"/>
        <v>311.92264350773144</v>
      </c>
      <c r="X46" s="21"/>
      <c r="Y46" s="41">
        <f t="shared" si="18"/>
        <v>1.6708701134930726E-2</v>
      </c>
      <c r="Z46" s="24">
        <f t="shared" si="18"/>
        <v>6.2724014336916767E-3</v>
      </c>
      <c r="AA46" s="24">
        <f t="shared" si="18"/>
        <v>5.7581573896352545E-3</v>
      </c>
      <c r="AB46" s="24">
        <f t="shared" si="18"/>
        <v>6.800000000000006E-2</v>
      </c>
      <c r="AC46" s="24">
        <f t="shared" si="18"/>
        <v>1.3365410318095794E-3</v>
      </c>
      <c r="AD46" s="24">
        <f t="shared" si="18"/>
        <v>2.6386105544422334E-2</v>
      </c>
      <c r="AE46" s="24">
        <f t="shared" si="18"/>
        <v>1.504629629629628E-2</v>
      </c>
      <c r="AF46" s="24">
        <f t="shared" si="18"/>
        <v>9.7946287519747877E-3</v>
      </c>
      <c r="AG46" s="24">
        <f t="shared" si="18"/>
        <v>5.9802392095682499E-3</v>
      </c>
      <c r="AH46" s="24">
        <f t="shared" si="18"/>
        <v>3.106605624591241E-2</v>
      </c>
      <c r="AI46" s="24">
        <f t="shared" si="18"/>
        <v>-3.7255510710960671E-3</v>
      </c>
      <c r="AJ46" s="24">
        <f t="shared" si="18"/>
        <v>1.6570848833277196E-2</v>
      </c>
      <c r="AK46" s="24">
        <f t="shared" si="18"/>
        <v>3.1528662420382103E-2</v>
      </c>
      <c r="AL46" s="24">
        <f t="shared" si="18"/>
        <v>3.0843043180260432E-2</v>
      </c>
      <c r="AM46" s="24">
        <f t="shared" si="18"/>
        <v>1.8518518518518601E-2</v>
      </c>
      <c r="AN46" s="24">
        <f t="shared" si="18"/>
        <v>2.5662959794696683E-3</v>
      </c>
      <c r="AO46" s="24">
        <f t="shared" si="36"/>
        <v>1.6755755337698464E-2</v>
      </c>
      <c r="AP46" s="24">
        <f t="shared" si="37"/>
        <v>2.0598596426447902E-2</v>
      </c>
      <c r="AQ46" s="24">
        <f t="shared" si="38"/>
        <v>3.8131693088885088E-2</v>
      </c>
      <c r="AR46" s="24">
        <f t="shared" si="39"/>
        <v>4.4652556126277609E-2</v>
      </c>
      <c r="AS46" s="24" t="e">
        <f t="shared" si="39"/>
        <v>#DIV/0!</v>
      </c>
      <c r="AT46" s="24">
        <f t="shared" si="39"/>
        <v>2.8734331762739984E-2</v>
      </c>
      <c r="AU46" s="21"/>
      <c r="AV46" s="24">
        <f t="shared" si="34"/>
        <v>0.44554011653966841</v>
      </c>
      <c r="AW46" s="24">
        <f t="shared" si="34"/>
        <v>0.50940860215053752</v>
      </c>
      <c r="AX46" s="24">
        <f t="shared" si="34"/>
        <v>0.46532438478747196</v>
      </c>
      <c r="AY46" s="24">
        <f t="shared" si="34"/>
        <v>0.53360137851809308</v>
      </c>
      <c r="AZ46" s="24">
        <f t="shared" si="34"/>
        <v>9.3722627737226283E-2</v>
      </c>
      <c r="BA46" s="24">
        <f t="shared" si="34"/>
        <v>0.49756335282651087</v>
      </c>
      <c r="BB46" s="24">
        <f t="shared" si="34"/>
        <v>0.53927161035541915</v>
      </c>
      <c r="BC46" s="24">
        <f t="shared" si="34"/>
        <v>0.34455195624737089</v>
      </c>
      <c r="BD46" s="24">
        <f t="shared" si="34"/>
        <v>0.47728140511645667</v>
      </c>
      <c r="BE46" s="24">
        <f t="shared" si="34"/>
        <v>0.52245292129406096</v>
      </c>
      <c r="BF46" s="24">
        <f t="shared" si="34"/>
        <v>0.31949013157894735</v>
      </c>
      <c r="BG46" s="24">
        <f t="shared" si="34"/>
        <v>0.4677734375</v>
      </c>
      <c r="BH46" s="24">
        <f t="shared" si="34"/>
        <v>0.52639019792648445</v>
      </c>
      <c r="BI46" s="24">
        <f t="shared" si="33"/>
        <v>0.62770562770562766</v>
      </c>
      <c r="BJ46" s="24">
        <f t="shared" si="33"/>
        <v>0.48856742883807747</v>
      </c>
      <c r="BK46" s="24">
        <f t="shared" si="33"/>
        <v>0.23672177277523754</v>
      </c>
      <c r="BL46" s="24">
        <f t="shared" si="33"/>
        <v>0.4454785974652371</v>
      </c>
      <c r="BM46" s="24">
        <f t="shared" si="33"/>
        <v>0.50762732173466674</v>
      </c>
      <c r="BN46" s="24">
        <f t="shared" si="33"/>
        <v>0.5090403367774754</v>
      </c>
      <c r="BO46" s="24">
        <f t="shared" si="33"/>
        <v>0.5216312528830922</v>
      </c>
      <c r="BP46" s="24" t="e">
        <f t="shared" si="33"/>
        <v>#DIV/0!</v>
      </c>
      <c r="BQ46" s="24">
        <f t="shared" si="33"/>
        <v>0.4756444829330857</v>
      </c>
      <c r="BR46" s="21"/>
      <c r="BS46" s="35">
        <f t="shared" si="11"/>
        <v>43952</v>
      </c>
      <c r="BT46" s="24">
        <f t="shared" si="41"/>
        <v>2.2953026481714635E-3</v>
      </c>
      <c r="BU46" s="24">
        <f t="shared" si="40"/>
        <v>1.4801387137452712E-4</v>
      </c>
      <c r="BV46" s="24">
        <f t="shared" si="40"/>
        <v>6.6295712484237077E-3</v>
      </c>
      <c r="BW46" s="24">
        <f t="shared" si="40"/>
        <v>1.1034047919293822E-4</v>
      </c>
      <c r="BX46" s="24">
        <f t="shared" si="40"/>
        <v>1.524211853720057E-3</v>
      </c>
      <c r="BY46" s="24">
        <f t="shared" si="40"/>
        <v>1.0377049180327847E-3</v>
      </c>
      <c r="BZ46" s="24">
        <f t="shared" si="40"/>
        <v>8.2191046658260374E-4</v>
      </c>
      <c r="CA46" s="24">
        <f t="shared" si="40"/>
        <v>1.8779949558637711E-4</v>
      </c>
      <c r="CB46" s="24">
        <f t="shared" si="40"/>
        <v>1.7819987389659521E-3</v>
      </c>
      <c r="CC46" s="24">
        <f t="shared" si="40"/>
        <v>-7.7175283732663712E-5</v>
      </c>
      <c r="CD46" s="24">
        <f t="shared" si="40"/>
        <v>1.2342686002522155E-3</v>
      </c>
      <c r="CE46" s="24">
        <f t="shared" si="40"/>
        <v>1.0611601513240835E-3</v>
      </c>
      <c r="CF46" s="24">
        <f t="shared" si="14"/>
        <v>1.6755107187894049E-2</v>
      </c>
    </row>
    <row r="47" spans="1:84" x14ac:dyDescent="0.25">
      <c r="A47" s="31">
        <f>+[1]NOA!A48</f>
        <v>43983</v>
      </c>
      <c r="B47" s="17">
        <f>+[1]NOA!B48</f>
        <v>329.6</v>
      </c>
      <c r="C47" s="17">
        <f>+[1]NOA!C48</f>
        <v>340.7</v>
      </c>
      <c r="D47" s="17">
        <f>+[1]NOA!D48</f>
        <v>272.39999999999998</v>
      </c>
      <c r="E47" s="17">
        <f>+[1]NOA!E48</f>
        <v>289.39999999999998</v>
      </c>
      <c r="F47" s="17">
        <f>+[1]NOA!F48</f>
        <v>377.2</v>
      </c>
      <c r="G47" s="17">
        <f>+[1]NOA!G48</f>
        <v>319.89999999999998</v>
      </c>
      <c r="H47" s="17">
        <f>+[1]NOA!H48</f>
        <v>362.5</v>
      </c>
      <c r="I47" s="17">
        <f>+[1]NOA!I48</f>
        <v>321</v>
      </c>
      <c r="J47" s="17">
        <f>+[1]NOA!J48</f>
        <v>384.3</v>
      </c>
      <c r="K47" s="17">
        <f>+[1]NOA!K48</f>
        <v>319.8</v>
      </c>
      <c r="L47" s="17">
        <f>+[1]NOA!L48</f>
        <v>334.3</v>
      </c>
      <c r="M47" s="17">
        <f>+[1]NOA!M48</f>
        <v>307.3</v>
      </c>
      <c r="N47" s="17">
        <f>+[1]NOA!N48</f>
        <v>321.60000000000002</v>
      </c>
      <c r="O47" s="18">
        <f>+[1]NOA!R48</f>
        <v>318</v>
      </c>
      <c r="P47" s="19">
        <f>+[1]NOA!S48</f>
        <v>325.2</v>
      </c>
      <c r="Q47" s="20">
        <f>+[1]NOA!T48</f>
        <v>355</v>
      </c>
      <c r="R47" s="18">
        <f t="shared" si="4"/>
        <v>329.65867999999995</v>
      </c>
      <c r="S47" s="19">
        <f t="shared" si="5"/>
        <v>321.25389107700659</v>
      </c>
      <c r="T47" s="19">
        <f t="shared" si="6"/>
        <v>306.70507954228293</v>
      </c>
      <c r="U47" s="19">
        <f t="shared" si="7"/>
        <v>306.53433908045974</v>
      </c>
      <c r="V47" s="19"/>
      <c r="W47" s="20">
        <f t="shared" si="8"/>
        <v>322.08133869942816</v>
      </c>
      <c r="X47" s="21"/>
      <c r="Y47" s="41">
        <f t="shared" si="18"/>
        <v>2.2015503875969067E-2</v>
      </c>
      <c r="Z47" s="24">
        <f t="shared" si="18"/>
        <v>1.1279311368358691E-2</v>
      </c>
      <c r="AA47" s="24">
        <f t="shared" si="18"/>
        <v>3.969465648854964E-2</v>
      </c>
      <c r="AB47" s="24">
        <f t="shared" si="18"/>
        <v>8.3895131086142216E-2</v>
      </c>
      <c r="AC47" s="24">
        <f t="shared" si="18"/>
        <v>6.9407367859048996E-3</v>
      </c>
      <c r="AD47" s="24">
        <f t="shared" si="18"/>
        <v>4.1002277904327977E-2</v>
      </c>
      <c r="AE47" s="24">
        <f t="shared" si="18"/>
        <v>3.3352337514253039E-2</v>
      </c>
      <c r="AF47" s="24">
        <f t="shared" si="18"/>
        <v>4.3804755944929497E-3</v>
      </c>
      <c r="AG47" s="24">
        <f t="shared" si="18"/>
        <v>-6.7200827087101622E-3</v>
      </c>
      <c r="AH47" s="24">
        <f t="shared" si="18"/>
        <v>1.4272121788772685E-2</v>
      </c>
      <c r="AI47" s="24">
        <f t="shared" si="18"/>
        <v>4.1757556871299562E-2</v>
      </c>
      <c r="AJ47" s="24">
        <f t="shared" si="18"/>
        <v>2.2288755821689987E-2</v>
      </c>
      <c r="AK47" s="24">
        <f t="shared" si="18"/>
        <v>-7.1009570855200543E-3</v>
      </c>
      <c r="AL47" s="24">
        <f t="shared" si="18"/>
        <v>5.7180851063829641E-2</v>
      </c>
      <c r="AM47" s="24">
        <f t="shared" si="18"/>
        <v>1.9435736677115845E-2</v>
      </c>
      <c r="AN47" s="24">
        <f t="shared" si="18"/>
        <v>9.6700796359499019E-3</v>
      </c>
      <c r="AO47" s="24">
        <f t="shared" si="36"/>
        <v>2.2189691892263053E-2</v>
      </c>
      <c r="AP47" s="24">
        <f t="shared" si="37"/>
        <v>2.5624922548896478E-2</v>
      </c>
      <c r="AQ47" s="24">
        <f t="shared" si="38"/>
        <v>4.0396286693891614E-2</v>
      </c>
      <c r="AR47" s="24">
        <f t="shared" si="39"/>
        <v>4.5725515059195754E-2</v>
      </c>
      <c r="AS47" s="24" t="e">
        <f t="shared" si="39"/>
        <v>#DIV/0!</v>
      </c>
      <c r="AT47" s="24">
        <f t="shared" si="39"/>
        <v>3.256799531273824E-2</v>
      </c>
      <c r="AU47" s="21"/>
      <c r="AV47" s="24">
        <f t="shared" si="34"/>
        <v>0.43679163034001744</v>
      </c>
      <c r="AW47" s="24">
        <f t="shared" si="34"/>
        <v>0.49495392716103548</v>
      </c>
      <c r="AX47" s="24">
        <f t="shared" si="34"/>
        <v>0.48285247686445287</v>
      </c>
      <c r="AY47" s="24">
        <f t="shared" si="34"/>
        <v>0.60956618464961054</v>
      </c>
      <c r="AZ47" s="24">
        <f t="shared" si="34"/>
        <v>6.7950169875424793E-2</v>
      </c>
      <c r="BA47" s="24">
        <f t="shared" si="34"/>
        <v>0.507540056550424</v>
      </c>
      <c r="BB47" s="24">
        <f t="shared" si="34"/>
        <v>0.51483493522774748</v>
      </c>
      <c r="BC47" s="24">
        <f t="shared" si="34"/>
        <v>0.34478424801005447</v>
      </c>
      <c r="BD47" s="24">
        <f t="shared" si="34"/>
        <v>0.38287153652392969</v>
      </c>
      <c r="BE47" s="24">
        <f t="shared" si="34"/>
        <v>0.47918593894542094</v>
      </c>
      <c r="BF47" s="24">
        <f t="shared" si="34"/>
        <v>0.36783960720130926</v>
      </c>
      <c r="BG47" s="24">
        <f t="shared" si="34"/>
        <v>0.44136960600375241</v>
      </c>
      <c r="BH47" s="24">
        <f t="shared" si="34"/>
        <v>0.48476454293628812</v>
      </c>
      <c r="BI47" s="24">
        <f t="shared" si="33"/>
        <v>0.68432203389830493</v>
      </c>
      <c r="BJ47" s="24">
        <f t="shared" si="33"/>
        <v>0.47282608695652151</v>
      </c>
      <c r="BK47" s="24">
        <f t="shared" si="33"/>
        <v>0.21700377099760026</v>
      </c>
      <c r="BL47" s="24">
        <f t="shared" si="33"/>
        <v>0.43715173747353497</v>
      </c>
      <c r="BM47" s="24">
        <f t="shared" si="33"/>
        <v>0.50418947430272198</v>
      </c>
      <c r="BN47" s="24">
        <f t="shared" si="33"/>
        <v>0.5159483510201559</v>
      </c>
      <c r="BO47" s="24">
        <f t="shared" si="33"/>
        <v>0.53885697180838177</v>
      </c>
      <c r="BP47" s="24" t="e">
        <f t="shared" si="33"/>
        <v>#DIV/0!</v>
      </c>
      <c r="BQ47" s="24">
        <f t="shared" si="33"/>
        <v>0.47823981136655758</v>
      </c>
      <c r="BR47" s="21"/>
      <c r="BS47" s="35">
        <f t="shared" si="11"/>
        <v>43983</v>
      </c>
      <c r="BT47" s="24">
        <f t="shared" si="41"/>
        <v>4.0851472868217182E-3</v>
      </c>
      <c r="BU47" s="24">
        <f t="shared" si="40"/>
        <v>1.0093643410852692E-3</v>
      </c>
      <c r="BV47" s="24">
        <f t="shared" si="40"/>
        <v>8.5918759689922394E-3</v>
      </c>
      <c r="BW47" s="24">
        <f t="shared" si="40"/>
        <v>5.6434108527131052E-4</v>
      </c>
      <c r="BX47" s="24">
        <f t="shared" si="40"/>
        <v>2.391069767441854E-3</v>
      </c>
      <c r="BY47" s="24">
        <f t="shared" si="40"/>
        <v>2.2964651162790672E-3</v>
      </c>
      <c r="BZ47" s="24">
        <f t="shared" si="40"/>
        <v>3.6508527131782348E-4</v>
      </c>
      <c r="CA47" s="24">
        <f t="shared" si="40"/>
        <v>-2.0880620155038485E-4</v>
      </c>
      <c r="CB47" s="24">
        <f t="shared" si="40"/>
        <v>8.3023255813953478E-4</v>
      </c>
      <c r="CC47" s="24">
        <f t="shared" si="40"/>
        <v>8.4762790697674641E-4</v>
      </c>
      <c r="CD47" s="24">
        <f t="shared" si="40"/>
        <v>1.6599379844961213E-3</v>
      </c>
      <c r="CE47" s="24">
        <f t="shared" si="40"/>
        <v>-2.4248062015503398E-4</v>
      </c>
      <c r="CF47" s="24">
        <f t="shared" si="14"/>
        <v>2.218986046511626E-2</v>
      </c>
    </row>
    <row r="48" spans="1:84" x14ac:dyDescent="0.25">
      <c r="A48" s="31">
        <f>+[1]NOA!A49</f>
        <v>44013</v>
      </c>
      <c r="B48" s="17">
        <f>+[1]NOA!B49</f>
        <v>335.9</v>
      </c>
      <c r="C48" s="17">
        <f>+[1]NOA!C49</f>
        <v>342.4</v>
      </c>
      <c r="D48" s="17">
        <f>+[1]NOA!D49</f>
        <v>276</v>
      </c>
      <c r="E48" s="17">
        <f>+[1]NOA!E49</f>
        <v>301.60000000000002</v>
      </c>
      <c r="F48" s="17">
        <f>+[1]NOA!F49</f>
        <v>381.4</v>
      </c>
      <c r="G48" s="17">
        <f>+[1]NOA!G49</f>
        <v>331.8</v>
      </c>
      <c r="H48" s="17">
        <f>+[1]NOA!H49</f>
        <v>371.6</v>
      </c>
      <c r="I48" s="17">
        <f>+[1]NOA!I49</f>
        <v>328</v>
      </c>
      <c r="J48" s="17">
        <f>+[1]NOA!J49</f>
        <v>383</v>
      </c>
      <c r="K48" s="17">
        <f>+[1]NOA!K49</f>
        <v>336.1</v>
      </c>
      <c r="L48" s="17">
        <f>+[1]NOA!L49</f>
        <v>339.5</v>
      </c>
      <c r="M48" s="17">
        <f>+[1]NOA!M49</f>
        <v>313.10000000000002</v>
      </c>
      <c r="N48" s="17">
        <f>+[1]NOA!N49</f>
        <v>330.9</v>
      </c>
      <c r="O48" s="18">
        <f>+[1]NOA!R49</f>
        <v>320</v>
      </c>
      <c r="P48" s="19">
        <f>+[1]NOA!S49</f>
        <v>333.4</v>
      </c>
      <c r="Q48" s="20">
        <f>+[1]NOA!T49</f>
        <v>356.7</v>
      </c>
      <c r="R48" s="18">
        <f t="shared" si="4"/>
        <v>335.87877999999995</v>
      </c>
      <c r="S48" s="19">
        <f t="shared" si="5"/>
        <v>327.62216487844626</v>
      </c>
      <c r="T48" s="19">
        <f t="shared" si="6"/>
        <v>317.83231928551487</v>
      </c>
      <c r="U48" s="19">
        <f t="shared" si="7"/>
        <v>319.19048132183912</v>
      </c>
      <c r="V48" s="19"/>
      <c r="W48" s="20">
        <f t="shared" si="8"/>
        <v>332.16524041516629</v>
      </c>
      <c r="X48" s="21"/>
      <c r="Y48" s="41">
        <f t="shared" si="18"/>
        <v>1.9114077669902807E-2</v>
      </c>
      <c r="Z48" s="24">
        <f t="shared" si="18"/>
        <v>4.9897270325800491E-3</v>
      </c>
      <c r="AA48" s="24">
        <f t="shared" si="18"/>
        <v>1.3215859030837107E-2</v>
      </c>
      <c r="AB48" s="24">
        <f t="shared" si="18"/>
        <v>4.2156185210781016E-2</v>
      </c>
      <c r="AC48" s="24">
        <f t="shared" si="18"/>
        <v>1.1134676564156898E-2</v>
      </c>
      <c r="AD48" s="24">
        <f t="shared" si="18"/>
        <v>3.7199124726477129E-2</v>
      </c>
      <c r="AE48" s="24">
        <f t="shared" si="18"/>
        <v>2.5103448275862084E-2</v>
      </c>
      <c r="AF48" s="24">
        <f t="shared" si="18"/>
        <v>2.1806853582554409E-2</v>
      </c>
      <c r="AG48" s="24">
        <f t="shared" si="18"/>
        <v>-3.382773874577194E-3</v>
      </c>
      <c r="AH48" s="24">
        <f t="shared" si="18"/>
        <v>5.0969355847404696E-2</v>
      </c>
      <c r="AI48" s="24">
        <f t="shared" si="18"/>
        <v>1.5554890816631639E-2</v>
      </c>
      <c r="AJ48" s="24">
        <f t="shared" si="18"/>
        <v>1.8874064432151005E-2</v>
      </c>
      <c r="AK48" s="24">
        <f t="shared" si="18"/>
        <v>2.8917910447761042E-2</v>
      </c>
      <c r="AL48" s="24">
        <f t="shared" si="18"/>
        <v>6.2893081761006275E-3</v>
      </c>
      <c r="AM48" s="24">
        <f t="shared" si="18"/>
        <v>2.5215252152521517E-2</v>
      </c>
      <c r="AN48" s="24">
        <f t="shared" si="18"/>
        <v>4.7887323943660576E-3</v>
      </c>
      <c r="AO48" s="24">
        <f t="shared" si="36"/>
        <v>1.8868303422194144E-2</v>
      </c>
      <c r="AP48" s="24">
        <f t="shared" si="37"/>
        <v>1.9823180289241016E-2</v>
      </c>
      <c r="AQ48" s="24">
        <f t="shared" si="38"/>
        <v>3.6279933021774236E-2</v>
      </c>
      <c r="AR48" s="24">
        <f t="shared" si="39"/>
        <v>4.1287844876842117E-2</v>
      </c>
      <c r="AS48" s="24" t="e">
        <f t="shared" si="39"/>
        <v>#DIV/0!</v>
      </c>
      <c r="AT48" s="24">
        <f t="shared" si="39"/>
        <v>3.1308556268603294E-2</v>
      </c>
      <c r="AU48" s="21"/>
      <c r="AV48" s="24">
        <f t="shared" si="34"/>
        <v>0.43608379649422813</v>
      </c>
      <c r="AW48" s="24">
        <f t="shared" si="34"/>
        <v>0.48096885813148793</v>
      </c>
      <c r="AX48" s="24">
        <f t="shared" si="34"/>
        <v>0.49837133550488599</v>
      </c>
      <c r="AY48" s="24">
        <f t="shared" si="34"/>
        <v>0.65623283909939611</v>
      </c>
      <c r="AZ48" s="24">
        <f t="shared" si="34"/>
        <v>6.6853146853146805E-2</v>
      </c>
      <c r="BA48" s="24">
        <f t="shared" si="34"/>
        <v>0.53327171903881698</v>
      </c>
      <c r="BB48" s="24">
        <f t="shared" si="34"/>
        <v>0.50141414141414153</v>
      </c>
      <c r="BC48" s="24">
        <f t="shared" si="34"/>
        <v>0.33550488599348527</v>
      </c>
      <c r="BD48" s="24">
        <f t="shared" ref="BD48:BK83" si="42">+J48/J36-1</f>
        <v>0.3776978417266188</v>
      </c>
      <c r="BE48" s="24">
        <f t="shared" si="42"/>
        <v>0.50044642857142874</v>
      </c>
      <c r="BF48" s="24">
        <f t="shared" si="42"/>
        <v>0.34829229547259732</v>
      </c>
      <c r="BG48" s="24">
        <f t="shared" si="42"/>
        <v>0.41674208144796387</v>
      </c>
      <c r="BH48" s="24">
        <f t="shared" si="42"/>
        <v>0.48652291105121281</v>
      </c>
      <c r="BI48" s="24">
        <f t="shared" si="33"/>
        <v>0.67451596023024596</v>
      </c>
      <c r="BJ48" s="24">
        <f t="shared" si="33"/>
        <v>0.47783687943262398</v>
      </c>
      <c r="BK48" s="24">
        <f t="shared" si="33"/>
        <v>0.20222446916076842</v>
      </c>
      <c r="BL48" s="24">
        <f t="shared" si="33"/>
        <v>0.43580965373042524</v>
      </c>
      <c r="BM48" s="24">
        <f t="shared" si="33"/>
        <v>0.50535940778645361</v>
      </c>
      <c r="BN48" s="24">
        <f t="shared" si="33"/>
        <v>0.53220632704889104</v>
      </c>
      <c r="BO48" s="24">
        <f t="shared" si="33"/>
        <v>0.56818665916067657</v>
      </c>
      <c r="BP48" s="24" t="e">
        <f t="shared" si="33"/>
        <v>#DIV/0!</v>
      </c>
      <c r="BQ48" s="24">
        <f t="shared" si="33"/>
        <v>0.48887713473638805</v>
      </c>
      <c r="BR48" s="21"/>
      <c r="BS48" s="35">
        <f t="shared" si="11"/>
        <v>44013</v>
      </c>
      <c r="BT48" s="24">
        <f t="shared" si="41"/>
        <v>1.7881978155339683E-3</v>
      </c>
      <c r="BU48" s="24">
        <f t="shared" si="40"/>
        <v>3.4186893203883711E-4</v>
      </c>
      <c r="BV48" s="24">
        <f t="shared" si="40"/>
        <v>4.5787014563106968E-3</v>
      </c>
      <c r="BW48" s="24">
        <f t="shared" si="40"/>
        <v>8.919902912621335E-4</v>
      </c>
      <c r="BX48" s="24">
        <f t="shared" si="40"/>
        <v>2.2095873786407831E-3</v>
      </c>
      <c r="BY48" s="24">
        <f t="shared" si="40"/>
        <v>1.7476638349514604E-3</v>
      </c>
      <c r="BZ48" s="24">
        <f t="shared" si="40"/>
        <v>1.7861043689320385E-3</v>
      </c>
      <c r="CA48" s="24">
        <f t="shared" si="40"/>
        <v>-1.0215412621359311E-4</v>
      </c>
      <c r="CB48" s="24">
        <f t="shared" si="40"/>
        <v>2.9425060679611668E-3</v>
      </c>
      <c r="CC48" s="24">
        <f t="shared" si="40"/>
        <v>3.2184466019417407E-4</v>
      </c>
      <c r="CD48" s="24">
        <f t="shared" si="40"/>
        <v>1.4060072815534007E-3</v>
      </c>
      <c r="CE48" s="24">
        <f t="shared" si="40"/>
        <v>9.5934466019417005E-4</v>
      </c>
      <c r="CF48" s="24">
        <f t="shared" si="14"/>
        <v>1.8871662621359236E-2</v>
      </c>
    </row>
    <row r="49" spans="1:84" x14ac:dyDescent="0.25">
      <c r="A49" s="31">
        <f>+[1]NOA!A50</f>
        <v>44044</v>
      </c>
      <c r="B49" s="17">
        <f>+[1]NOA!B50</f>
        <v>344.5</v>
      </c>
      <c r="C49" s="17">
        <f>+[1]NOA!C50</f>
        <v>351.8</v>
      </c>
      <c r="D49" s="17">
        <f>+[1]NOA!D50</f>
        <v>278.89999999999998</v>
      </c>
      <c r="E49" s="17">
        <f>+[1]NOA!E50</f>
        <v>310.39999999999998</v>
      </c>
      <c r="F49" s="17">
        <f>+[1]NOA!F50</f>
        <v>391.9</v>
      </c>
      <c r="G49" s="17">
        <f>+[1]NOA!G50</f>
        <v>341.5</v>
      </c>
      <c r="H49" s="17">
        <f>+[1]NOA!H50</f>
        <v>382.1</v>
      </c>
      <c r="I49" s="17">
        <f>+[1]NOA!I50</f>
        <v>336.5</v>
      </c>
      <c r="J49" s="17">
        <f>+[1]NOA!J50</f>
        <v>391.6</v>
      </c>
      <c r="K49" s="17">
        <f>+[1]NOA!K50</f>
        <v>344</v>
      </c>
      <c r="L49" s="17">
        <f>+[1]NOA!L50</f>
        <v>342.3</v>
      </c>
      <c r="M49" s="17">
        <f>+[1]NOA!M50</f>
        <v>318.89999999999998</v>
      </c>
      <c r="N49" s="17">
        <f>+[1]NOA!N50</f>
        <v>337</v>
      </c>
      <c r="O49" s="18">
        <f>+[1]NOA!R50</f>
        <v>331.3</v>
      </c>
      <c r="P49" s="19">
        <f>+[1]NOA!S50</f>
        <v>342.1</v>
      </c>
      <c r="Q49" s="20">
        <f>+[1]NOA!T50</f>
        <v>363.1</v>
      </c>
      <c r="R49" s="18">
        <f t="shared" si="4"/>
        <v>344.44596000000007</v>
      </c>
      <c r="S49" s="19">
        <f t="shared" si="5"/>
        <v>336.00573135950015</v>
      </c>
      <c r="T49" s="19">
        <f t="shared" si="6"/>
        <v>325.71138710577719</v>
      </c>
      <c r="U49" s="19">
        <f t="shared" si="7"/>
        <v>327.66623563218394</v>
      </c>
      <c r="V49" s="19"/>
      <c r="W49" s="20">
        <f t="shared" si="8"/>
        <v>340.67828849819955</v>
      </c>
      <c r="X49" s="21"/>
      <c r="Y49" s="41">
        <f t="shared" si="18"/>
        <v>2.5602857993450412E-2</v>
      </c>
      <c r="Z49" s="24">
        <f t="shared" si="18"/>
        <v>2.7453271028037518E-2</v>
      </c>
      <c r="AA49" s="24">
        <f t="shared" si="18"/>
        <v>1.0507246376811441E-2</v>
      </c>
      <c r="AB49" s="24">
        <f t="shared" si="18"/>
        <v>2.9177718832890998E-2</v>
      </c>
      <c r="AC49" s="24">
        <f t="shared" si="18"/>
        <v>2.7530152071316261E-2</v>
      </c>
      <c r="AD49" s="24">
        <f t="shared" ref="Y49:AN65" si="43">+G49/G48-1</f>
        <v>2.9234478601567249E-2</v>
      </c>
      <c r="AE49" s="24">
        <f t="shared" si="43"/>
        <v>2.8256189451022706E-2</v>
      </c>
      <c r="AF49" s="24">
        <f t="shared" si="43"/>
        <v>2.5914634146341431E-2</v>
      </c>
      <c r="AG49" s="24">
        <f t="shared" si="43"/>
        <v>2.2454308093994735E-2</v>
      </c>
      <c r="AH49" s="24">
        <f t="shared" si="43"/>
        <v>2.350490925319848E-2</v>
      </c>
      <c r="AI49" s="24">
        <f t="shared" si="43"/>
        <v>8.2474226804123418E-3</v>
      </c>
      <c r="AJ49" s="24">
        <f t="shared" si="43"/>
        <v>1.852443308846996E-2</v>
      </c>
      <c r="AK49" s="24">
        <f t="shared" si="43"/>
        <v>1.8434572378362102E-2</v>
      </c>
      <c r="AL49" s="24">
        <f t="shared" si="43"/>
        <v>3.531250000000008E-2</v>
      </c>
      <c r="AM49" s="24">
        <f t="shared" si="43"/>
        <v>2.6094781043791482E-2</v>
      </c>
      <c r="AN49" s="24">
        <f t="shared" si="43"/>
        <v>1.7942248388001181E-2</v>
      </c>
      <c r="AO49" s="24">
        <f t="shared" si="36"/>
        <v>2.5506761695395452E-2</v>
      </c>
      <c r="AP49" s="24">
        <f t="shared" si="37"/>
        <v>2.5589130955667727E-2</v>
      </c>
      <c r="AQ49" s="24">
        <f t="shared" si="38"/>
        <v>2.4790014552247053E-2</v>
      </c>
      <c r="AR49" s="24">
        <f t="shared" si="39"/>
        <v>2.6553906856009002E-2</v>
      </c>
      <c r="AS49" s="24" t="e">
        <f t="shared" si="39"/>
        <v>#DIV/0!</v>
      </c>
      <c r="AT49" s="24">
        <f t="shared" si="39"/>
        <v>2.5628955252491092E-2</v>
      </c>
      <c r="AU49" s="21"/>
      <c r="AV49" s="24">
        <f t="shared" ref="AV49:BC80" si="44">+B49/B37-1</f>
        <v>0.41420361247947457</v>
      </c>
      <c r="AW49" s="24">
        <f t="shared" si="44"/>
        <v>0.44535743631881686</v>
      </c>
      <c r="AX49" s="24">
        <f t="shared" si="44"/>
        <v>0.44807892004153671</v>
      </c>
      <c r="AY49" s="24">
        <f t="shared" si="44"/>
        <v>0.66167023554603821</v>
      </c>
      <c r="AZ49" s="24">
        <f t="shared" si="44"/>
        <v>7.3404546699534334E-2</v>
      </c>
      <c r="BA49" s="24">
        <f t="shared" si="44"/>
        <v>0.47771527477282572</v>
      </c>
      <c r="BB49" s="24">
        <f t="shared" si="44"/>
        <v>0.47415123456790131</v>
      </c>
      <c r="BC49" s="24">
        <f t="shared" si="44"/>
        <v>0.33744038155802869</v>
      </c>
      <c r="BD49" s="24">
        <f t="shared" si="42"/>
        <v>0.38963804116394618</v>
      </c>
      <c r="BE49" s="24">
        <f t="shared" si="42"/>
        <v>0.47449635662237455</v>
      </c>
      <c r="BF49" s="24">
        <f t="shared" si="42"/>
        <v>0.32060185185185186</v>
      </c>
      <c r="BG49" s="24">
        <f t="shared" si="42"/>
        <v>0.38652173913043475</v>
      </c>
      <c r="BH49" s="24">
        <f t="shared" si="42"/>
        <v>0.43343258188005107</v>
      </c>
      <c r="BI49" s="24">
        <f t="shared" si="33"/>
        <v>0.62800982800982807</v>
      </c>
      <c r="BJ49" s="24">
        <f t="shared" si="33"/>
        <v>0.4526539278131636</v>
      </c>
      <c r="BK49" s="24">
        <f t="shared" si="33"/>
        <v>0.19598155467720679</v>
      </c>
      <c r="BL49" s="24">
        <f t="shared" si="33"/>
        <v>0.41382152868470068</v>
      </c>
      <c r="BM49" s="24">
        <f t="shared" si="33"/>
        <v>0.47334960363545386</v>
      </c>
      <c r="BN49" s="24">
        <f t="shared" si="33"/>
        <v>0.50579396231566487</v>
      </c>
      <c r="BO49" s="24">
        <f t="shared" si="33"/>
        <v>0.54286554149556787</v>
      </c>
      <c r="BP49" s="24" t="e">
        <f t="shared" si="33"/>
        <v>#DIV/0!</v>
      </c>
      <c r="BQ49" s="24">
        <f t="shared" si="33"/>
        <v>0.47178350351784837</v>
      </c>
      <c r="BR49" s="21"/>
      <c r="BS49" s="35">
        <f t="shared" si="11"/>
        <v>44044</v>
      </c>
      <c r="BT49" s="24">
        <f t="shared" si="41"/>
        <v>9.7022328073831862E-3</v>
      </c>
      <c r="BU49" s="24">
        <f t="shared" si="40"/>
        <v>2.7022923489133466E-4</v>
      </c>
      <c r="BV49" s="24">
        <f t="shared" si="40"/>
        <v>3.2407264066686352E-3</v>
      </c>
      <c r="BW49" s="24">
        <f t="shared" si="40"/>
        <v>2.1881512354867522E-3</v>
      </c>
      <c r="BX49" s="24">
        <f t="shared" si="40"/>
        <v>1.7673116999106858E-3</v>
      </c>
      <c r="BY49" s="24">
        <f t="shared" si="40"/>
        <v>1.9787139029473055E-3</v>
      </c>
      <c r="BZ49" s="24">
        <f t="shared" si="40"/>
        <v>2.1281631437927951E-3</v>
      </c>
      <c r="CA49" s="24">
        <f t="shared" si="40"/>
        <v>6.63114022030368E-4</v>
      </c>
      <c r="CB49" s="24">
        <f t="shared" si="40"/>
        <v>1.3993748139327141E-3</v>
      </c>
      <c r="CC49" s="24">
        <f t="shared" si="40"/>
        <v>1.7005061030068546E-4</v>
      </c>
      <c r="CD49" s="24">
        <f t="shared" si="40"/>
        <v>1.3796367966656636E-3</v>
      </c>
      <c r="CE49" s="24">
        <f t="shared" si="40"/>
        <v>6.1744566835367904E-4</v>
      </c>
      <c r="CF49" s="24">
        <f t="shared" si="14"/>
        <v>2.5505150342363808E-2</v>
      </c>
    </row>
    <row r="50" spans="1:84" x14ac:dyDescent="0.25">
      <c r="A50" s="31">
        <f>+[1]NOA!A51</f>
        <v>44075</v>
      </c>
      <c r="B50" s="17">
        <f>+[1]NOA!B51</f>
        <v>352.4</v>
      </c>
      <c r="C50" s="17">
        <f>+[1]NOA!C51</f>
        <v>362.7</v>
      </c>
      <c r="D50" s="17">
        <f>+[1]NOA!D51</f>
        <v>290.5</v>
      </c>
      <c r="E50" s="17">
        <f>+[1]NOA!E51</f>
        <v>319.2</v>
      </c>
      <c r="F50" s="17">
        <f>+[1]NOA!F51</f>
        <v>394.9</v>
      </c>
      <c r="G50" s="17">
        <f>+[1]NOA!G51</f>
        <v>347</v>
      </c>
      <c r="H50" s="17">
        <f>+[1]NOA!H51</f>
        <v>396.4</v>
      </c>
      <c r="I50" s="17">
        <f>+[1]NOA!I51</f>
        <v>344.5</v>
      </c>
      <c r="J50" s="17">
        <f>+[1]NOA!J51</f>
        <v>387.6</v>
      </c>
      <c r="K50" s="17">
        <f>+[1]NOA!K51</f>
        <v>353.1</v>
      </c>
      <c r="L50" s="17">
        <f>+[1]NOA!L51</f>
        <v>343.3</v>
      </c>
      <c r="M50" s="17">
        <f>+[1]NOA!M51</f>
        <v>319.39999999999998</v>
      </c>
      <c r="N50" s="17">
        <f>+[1]NOA!N51</f>
        <v>341.3</v>
      </c>
      <c r="O50" s="18">
        <f>+[1]NOA!R51</f>
        <v>355.1</v>
      </c>
      <c r="P50" s="19">
        <f>+[1]NOA!S51</f>
        <v>348.2</v>
      </c>
      <c r="Q50" s="20">
        <f>+[1]NOA!T51</f>
        <v>367</v>
      </c>
      <c r="R50" s="18">
        <f t="shared" si="4"/>
        <v>352.44561999999996</v>
      </c>
      <c r="S50" s="19">
        <f t="shared" si="5"/>
        <v>344.55505907917967</v>
      </c>
      <c r="T50" s="19">
        <f t="shared" si="6"/>
        <v>331.7196483393804</v>
      </c>
      <c r="U50" s="19">
        <f t="shared" si="7"/>
        <v>335.25535201149432</v>
      </c>
      <c r="V50" s="19"/>
      <c r="W50" s="20">
        <f t="shared" si="8"/>
        <v>348.31988985384459</v>
      </c>
      <c r="X50" s="21"/>
      <c r="Y50" s="41">
        <f t="shared" si="43"/>
        <v>2.2931785195936083E-2</v>
      </c>
      <c r="Z50" s="24">
        <f t="shared" si="43"/>
        <v>3.098351335986349E-2</v>
      </c>
      <c r="AA50" s="24">
        <f t="shared" si="43"/>
        <v>4.1591968447472372E-2</v>
      </c>
      <c r="AB50" s="24">
        <f t="shared" si="43"/>
        <v>2.8350515463917647E-2</v>
      </c>
      <c r="AC50" s="24">
        <f t="shared" si="43"/>
        <v>7.6550140341924422E-3</v>
      </c>
      <c r="AD50" s="24">
        <f t="shared" si="43"/>
        <v>1.6105417276720324E-2</v>
      </c>
      <c r="AE50" s="24">
        <f t="shared" si="43"/>
        <v>3.7424757916775686E-2</v>
      </c>
      <c r="AF50" s="24">
        <f t="shared" si="43"/>
        <v>2.3774145616641817E-2</v>
      </c>
      <c r="AG50" s="24">
        <f t="shared" si="43"/>
        <v>-1.0214504596527063E-2</v>
      </c>
      <c r="AH50" s="24">
        <f t="shared" si="43"/>
        <v>2.6453488372093048E-2</v>
      </c>
      <c r="AI50" s="24">
        <f t="shared" si="43"/>
        <v>2.9214139643587433E-3</v>
      </c>
      <c r="AJ50" s="24">
        <f t="shared" si="43"/>
        <v>1.5678896205706394E-3</v>
      </c>
      <c r="AK50" s="24">
        <f t="shared" si="43"/>
        <v>1.2759643916913976E-2</v>
      </c>
      <c r="AL50" s="24">
        <f t="shared" si="43"/>
        <v>7.1838213099909565E-2</v>
      </c>
      <c r="AM50" s="24">
        <f t="shared" si="43"/>
        <v>1.7831043554516146E-2</v>
      </c>
      <c r="AN50" s="24">
        <f t="shared" si="43"/>
        <v>1.0740842743045986E-2</v>
      </c>
      <c r="AO50" s="24">
        <f t="shared" si="36"/>
        <v>2.3224717166082876E-2</v>
      </c>
      <c r="AP50" s="24">
        <f t="shared" si="37"/>
        <v>2.5443993723227365E-2</v>
      </c>
      <c r="AQ50" s="24">
        <f t="shared" si="38"/>
        <v>1.8446580228562937E-2</v>
      </c>
      <c r="AR50" s="24">
        <f t="shared" si="39"/>
        <v>2.3161118095272437E-2</v>
      </c>
      <c r="AS50" s="24" t="e">
        <f t="shared" si="39"/>
        <v>#DIV/0!</v>
      </c>
      <c r="AT50" s="24">
        <f t="shared" si="39"/>
        <v>2.2430549916554021E-2</v>
      </c>
      <c r="AU50" s="21"/>
      <c r="AV50" s="24">
        <f t="shared" si="44"/>
        <v>0.36695112490302551</v>
      </c>
      <c r="AW50" s="24">
        <f t="shared" si="44"/>
        <v>0.4101866251944013</v>
      </c>
      <c r="AX50" s="24">
        <f t="shared" si="44"/>
        <v>0.42611683848797255</v>
      </c>
      <c r="AY50" s="24">
        <f t="shared" si="44"/>
        <v>0.56317335945151825</v>
      </c>
      <c r="AZ50" s="24">
        <f t="shared" si="44"/>
        <v>7.0189701897019008E-2</v>
      </c>
      <c r="BA50" s="24">
        <f t="shared" si="44"/>
        <v>0.40088817117480824</v>
      </c>
      <c r="BB50" s="24">
        <f t="shared" si="44"/>
        <v>0.39381153305203931</v>
      </c>
      <c r="BC50" s="24">
        <f t="shared" si="44"/>
        <v>0.30938806537438235</v>
      </c>
      <c r="BD50" s="24">
        <f t="shared" si="42"/>
        <v>0.28174603174603186</v>
      </c>
      <c r="BE50" s="24">
        <f t="shared" si="42"/>
        <v>0.43187347931873488</v>
      </c>
      <c r="BF50" s="24">
        <f t="shared" si="42"/>
        <v>0.31785028790786951</v>
      </c>
      <c r="BG50" s="24">
        <f t="shared" si="42"/>
        <v>0.31711340206185556</v>
      </c>
      <c r="BH50" s="24">
        <f t="shared" si="42"/>
        <v>0.32956758862485391</v>
      </c>
      <c r="BI50" s="24">
        <f t="shared" si="33"/>
        <v>0.64018475750577375</v>
      </c>
      <c r="BJ50" s="24">
        <f t="shared" si="33"/>
        <v>0.38449304174950294</v>
      </c>
      <c r="BK50" s="24">
        <f t="shared" si="33"/>
        <v>0.17741418030157208</v>
      </c>
      <c r="BL50" s="24">
        <f t="shared" si="33"/>
        <v>0.36687533379688864</v>
      </c>
      <c r="BM50" s="24">
        <f t="shared" si="33"/>
        <v>0.41934059400002499</v>
      </c>
      <c r="BN50" s="24">
        <f t="shared" si="33"/>
        <v>0.42863281616702364</v>
      </c>
      <c r="BO50" s="24">
        <f t="shared" si="33"/>
        <v>0.46249048876765797</v>
      </c>
      <c r="BP50" s="24" t="e">
        <f t="shared" si="33"/>
        <v>#DIV/0!</v>
      </c>
      <c r="BQ50" s="24">
        <f t="shared" si="33"/>
        <v>0.40434691972415204</v>
      </c>
      <c r="BR50" s="21"/>
      <c r="BS50" s="35">
        <f t="shared" si="11"/>
        <v>44075</v>
      </c>
      <c r="BT50" s="24">
        <f t="shared" si="41"/>
        <v>1.0969608127721311E-2</v>
      </c>
      <c r="BU50" s="24">
        <f t="shared" si="40"/>
        <v>1.053933236574748E-3</v>
      </c>
      <c r="BV50" s="24">
        <f t="shared" si="40"/>
        <v>3.1598258345428201E-3</v>
      </c>
      <c r="BW50" s="24">
        <f t="shared" si="40"/>
        <v>6.0957910014513791E-4</v>
      </c>
      <c r="BX50" s="24">
        <f t="shared" si="40"/>
        <v>9.7706821480406385E-4</v>
      </c>
      <c r="BY50" s="24">
        <f t="shared" si="40"/>
        <v>2.6275471698113122E-3</v>
      </c>
      <c r="BZ50" s="24">
        <f t="shared" si="40"/>
        <v>1.952975326560232E-3</v>
      </c>
      <c r="CA50" s="24">
        <f t="shared" si="40"/>
        <v>-3.0072568940493467E-4</v>
      </c>
      <c r="CB50" s="24">
        <f t="shared" si="40"/>
        <v>1.571698113207551E-3</v>
      </c>
      <c r="CC50" s="24">
        <f t="shared" si="40"/>
        <v>5.9216255442670539E-5</v>
      </c>
      <c r="CD50" s="24">
        <f t="shared" si="40"/>
        <v>1.1596516690856313E-4</v>
      </c>
      <c r="CE50" s="24">
        <f t="shared" si="40"/>
        <v>4.2438316400580668E-4</v>
      </c>
      <c r="CF50" s="24">
        <f t="shared" si="14"/>
        <v>2.3221074020319282E-2</v>
      </c>
    </row>
    <row r="51" spans="1:84" x14ac:dyDescent="0.25">
      <c r="A51" s="31">
        <f>+[1]NOA!A52</f>
        <v>44105</v>
      </c>
      <c r="B51" s="17">
        <f>+[1]NOA!B52</f>
        <v>366.8</v>
      </c>
      <c r="C51" s="17">
        <f>+[1]NOA!C52</f>
        <v>382.7</v>
      </c>
      <c r="D51" s="17">
        <f>+[1]NOA!D52</f>
        <v>295</v>
      </c>
      <c r="E51" s="17">
        <f>+[1]NOA!E52</f>
        <v>340</v>
      </c>
      <c r="F51" s="17">
        <f>+[1]NOA!F52</f>
        <v>400.4</v>
      </c>
      <c r="G51" s="17">
        <f>+[1]NOA!G52</f>
        <v>363</v>
      </c>
      <c r="H51" s="17">
        <f>+[1]NOA!H52</f>
        <v>410.6</v>
      </c>
      <c r="I51" s="17">
        <f>+[1]NOA!I52</f>
        <v>357.3</v>
      </c>
      <c r="J51" s="17">
        <f>+[1]NOA!J52</f>
        <v>382.9</v>
      </c>
      <c r="K51" s="17">
        <f>+[1]NOA!K52</f>
        <v>354.8</v>
      </c>
      <c r="L51" s="17">
        <f>+[1]NOA!L52</f>
        <v>343.9</v>
      </c>
      <c r="M51" s="17">
        <f>+[1]NOA!M52</f>
        <v>332.9</v>
      </c>
      <c r="N51" s="17">
        <f>+[1]NOA!N52</f>
        <v>349.4</v>
      </c>
      <c r="O51" s="18">
        <f>+[1]NOA!R52</f>
        <v>399.9</v>
      </c>
      <c r="P51" s="19">
        <f>+[1]NOA!S52</f>
        <v>359.7</v>
      </c>
      <c r="Q51" s="20">
        <f>+[1]NOA!T52</f>
        <v>370.4</v>
      </c>
      <c r="R51" s="18">
        <f t="shared" si="4"/>
        <v>366.77867999999984</v>
      </c>
      <c r="S51" s="19">
        <f t="shared" si="5"/>
        <v>360.96441667798439</v>
      </c>
      <c r="T51" s="19">
        <f t="shared" si="6"/>
        <v>345.69497627686286</v>
      </c>
      <c r="U51" s="19">
        <f t="shared" si="7"/>
        <v>349.36709770114942</v>
      </c>
      <c r="V51" s="19"/>
      <c r="W51" s="20">
        <f t="shared" si="8"/>
        <v>360.59389959754293</v>
      </c>
      <c r="X51" s="21"/>
      <c r="Y51" s="41">
        <f t="shared" si="43"/>
        <v>4.0862656072644832E-2</v>
      </c>
      <c r="Z51" s="24">
        <f t="shared" si="43"/>
        <v>5.514199062586167E-2</v>
      </c>
      <c r="AA51" s="24">
        <f t="shared" si="43"/>
        <v>1.5490533562822817E-2</v>
      </c>
      <c r="AB51" s="24">
        <f t="shared" si="43"/>
        <v>6.5162907268170533E-2</v>
      </c>
      <c r="AC51" s="24">
        <f t="shared" si="43"/>
        <v>1.3927576601671321E-2</v>
      </c>
      <c r="AD51" s="24">
        <f t="shared" si="43"/>
        <v>4.6109510086455252E-2</v>
      </c>
      <c r="AE51" s="24">
        <f t="shared" si="43"/>
        <v>3.5822401614530985E-2</v>
      </c>
      <c r="AF51" s="24">
        <f t="shared" si="43"/>
        <v>3.7155297532656117E-2</v>
      </c>
      <c r="AG51" s="24">
        <f t="shared" si="43"/>
        <v>-1.2125902992776161E-2</v>
      </c>
      <c r="AH51" s="24">
        <f t="shared" si="43"/>
        <v>4.8145001416028954E-3</v>
      </c>
      <c r="AI51" s="24">
        <f t="shared" si="43"/>
        <v>1.7477424992715651E-3</v>
      </c>
      <c r="AJ51" s="24">
        <f t="shared" si="43"/>
        <v>4.2266750156543464E-2</v>
      </c>
      <c r="AK51" s="24">
        <f t="shared" si="43"/>
        <v>2.3732786404922157E-2</v>
      </c>
      <c r="AL51" s="24">
        <f t="shared" si="43"/>
        <v>0.12616164460715273</v>
      </c>
      <c r="AM51" s="24">
        <f t="shared" si="43"/>
        <v>3.3026995979322127E-2</v>
      </c>
      <c r="AN51" s="24">
        <f t="shared" si="43"/>
        <v>9.2643051771117424E-3</v>
      </c>
      <c r="AO51" s="24">
        <f t="shared" si="36"/>
        <v>4.0667436865862827E-2</v>
      </c>
      <c r="AP51" s="24">
        <f t="shared" si="37"/>
        <v>4.7624776262634505E-2</v>
      </c>
      <c r="AQ51" s="24">
        <f t="shared" si="38"/>
        <v>4.2129937154595121E-2</v>
      </c>
      <c r="AR51" s="24">
        <f t="shared" si="39"/>
        <v>4.2092529187039762E-2</v>
      </c>
      <c r="AS51" s="24" t="e">
        <f t="shared" si="39"/>
        <v>#DIV/0!</v>
      </c>
      <c r="AT51" s="24">
        <f t="shared" si="39"/>
        <v>3.5237751564656694E-2</v>
      </c>
      <c r="AU51" s="21"/>
      <c r="AV51" s="24">
        <f t="shared" si="44"/>
        <v>0.38310708898944212</v>
      </c>
      <c r="AW51" s="24">
        <f t="shared" si="44"/>
        <v>0.46347992351816436</v>
      </c>
      <c r="AX51" s="24">
        <f t="shared" si="44"/>
        <v>0.36258660508083151</v>
      </c>
      <c r="AY51" s="24">
        <f t="shared" si="44"/>
        <v>0.59474671669793633</v>
      </c>
      <c r="AZ51" s="24">
        <f t="shared" si="44"/>
        <v>7.7792732166890977E-2</v>
      </c>
      <c r="BA51" s="24">
        <f t="shared" si="44"/>
        <v>0.3534675615212528</v>
      </c>
      <c r="BB51" s="24">
        <f t="shared" si="44"/>
        <v>0.38156123822341881</v>
      </c>
      <c r="BC51" s="24">
        <f t="shared" si="44"/>
        <v>0.32186459489456154</v>
      </c>
      <c r="BD51" s="24">
        <f t="shared" si="42"/>
        <v>0.25376555337262618</v>
      </c>
      <c r="BE51" s="24">
        <f t="shared" si="42"/>
        <v>0.39465408805031443</v>
      </c>
      <c r="BF51" s="24">
        <f t="shared" si="42"/>
        <v>0.30413348502085702</v>
      </c>
      <c r="BG51" s="24">
        <f t="shared" si="42"/>
        <v>0.33641107988759522</v>
      </c>
      <c r="BH51" s="24">
        <f t="shared" si="42"/>
        <v>0.30568011958146468</v>
      </c>
      <c r="BI51" s="24">
        <f t="shared" si="33"/>
        <v>0.8070492544057839</v>
      </c>
      <c r="BJ51" s="24">
        <f t="shared" si="33"/>
        <v>0.38292964244521333</v>
      </c>
      <c r="BK51" s="24">
        <f t="shared" si="33"/>
        <v>0.17067003792667501</v>
      </c>
      <c r="BL51" s="24">
        <f t="shared" si="33"/>
        <v>0.38301209489492494</v>
      </c>
      <c r="BM51" s="24">
        <f t="shared" si="33"/>
        <v>0.44159849019982089</v>
      </c>
      <c r="BN51" s="24">
        <f t="shared" si="33"/>
        <v>0.42493589586513503</v>
      </c>
      <c r="BO51" s="24">
        <f t="shared" si="33"/>
        <v>0.45122458516532205</v>
      </c>
      <c r="BP51" s="24" t="e">
        <f t="shared" si="33"/>
        <v>#DIV/0!</v>
      </c>
      <c r="BQ51" s="24">
        <f t="shared" si="33"/>
        <v>0.39702670877421875</v>
      </c>
      <c r="BR51" s="21"/>
      <c r="BS51" s="35">
        <f t="shared" si="11"/>
        <v>44105</v>
      </c>
      <c r="BT51" s="24">
        <f t="shared" si="41"/>
        <v>1.9676503972758233E-2</v>
      </c>
      <c r="BU51" s="24">
        <f t="shared" si="40"/>
        <v>3.9968785471055626E-4</v>
      </c>
      <c r="BV51" s="24">
        <f t="shared" si="40"/>
        <v>7.3012485811577797E-3</v>
      </c>
      <c r="BW51" s="24">
        <f t="shared" si="40"/>
        <v>1.0925085130533486E-3</v>
      </c>
      <c r="BX51" s="24">
        <f t="shared" si="40"/>
        <v>2.7786606129398413E-3</v>
      </c>
      <c r="BY51" s="24">
        <f t="shared" si="40"/>
        <v>2.5506810442678853E-3</v>
      </c>
      <c r="BZ51" s="24">
        <f t="shared" si="40"/>
        <v>3.0547105561861548E-3</v>
      </c>
      <c r="CA51" s="24">
        <f t="shared" si="40"/>
        <v>-3.4543132803632569E-4</v>
      </c>
      <c r="CB51" s="24">
        <f t="shared" si="40"/>
        <v>2.8703178206583232E-4</v>
      </c>
      <c r="CC51" s="24">
        <f t="shared" si="40"/>
        <v>3.4733257661746039E-5</v>
      </c>
      <c r="CD51" s="24">
        <f t="shared" si="40"/>
        <v>3.0608683314415439E-3</v>
      </c>
      <c r="CE51" s="24">
        <f t="shared" si="40"/>
        <v>7.8149829738932718E-4</v>
      </c>
      <c r="CF51" s="24">
        <f t="shared" si="14"/>
        <v>4.0672701475595922E-2</v>
      </c>
    </row>
    <row r="52" spans="1:84" x14ac:dyDescent="0.25">
      <c r="A52" s="31">
        <f>+[1]NOA!A53</f>
        <v>44136</v>
      </c>
      <c r="B52" s="17">
        <f>+[1]NOA!B53</f>
        <v>378.2</v>
      </c>
      <c r="C52" s="17">
        <f>+[1]NOA!C53</f>
        <v>390.7</v>
      </c>
      <c r="D52" s="17">
        <f>+[1]NOA!D53</f>
        <v>306.89999999999998</v>
      </c>
      <c r="E52" s="17">
        <f>+[1]NOA!E53</f>
        <v>358.9</v>
      </c>
      <c r="F52" s="17">
        <f>+[1]NOA!F53</f>
        <v>403.4</v>
      </c>
      <c r="G52" s="17">
        <f>+[1]NOA!G53</f>
        <v>382.3</v>
      </c>
      <c r="H52" s="17">
        <f>+[1]NOA!H53</f>
        <v>429.7</v>
      </c>
      <c r="I52" s="17">
        <f>+[1]NOA!I53</f>
        <v>370.4</v>
      </c>
      <c r="J52" s="17">
        <f>+[1]NOA!J53</f>
        <v>390.6</v>
      </c>
      <c r="K52" s="17">
        <f>+[1]NOA!K53</f>
        <v>367.4</v>
      </c>
      <c r="L52" s="17">
        <f>+[1]NOA!L53</f>
        <v>344</v>
      </c>
      <c r="M52" s="17">
        <f>+[1]NOA!M53</f>
        <v>344.7</v>
      </c>
      <c r="N52" s="17">
        <f>+[1]NOA!N53</f>
        <v>358.6</v>
      </c>
      <c r="O52" s="18">
        <f>+[1]NOA!R53</f>
        <v>403.6</v>
      </c>
      <c r="P52" s="19">
        <f>+[1]NOA!S53</f>
        <v>374.1</v>
      </c>
      <c r="Q52" s="20">
        <f>+[1]NOA!T53</f>
        <v>375.7</v>
      </c>
      <c r="R52" s="18">
        <f t="shared" si="4"/>
        <v>378.17137000000008</v>
      </c>
      <c r="S52" s="19">
        <f t="shared" si="5"/>
        <v>372.74016026076333</v>
      </c>
      <c r="T52" s="19">
        <f t="shared" si="6"/>
        <v>361.11336868545897</v>
      </c>
      <c r="U52" s="19">
        <f t="shared" si="7"/>
        <v>365.82395833333334</v>
      </c>
      <c r="V52" s="19"/>
      <c r="W52" s="20">
        <f t="shared" si="8"/>
        <v>375.61995339970343</v>
      </c>
      <c r="X52" s="21"/>
      <c r="Y52" s="41">
        <f t="shared" si="43"/>
        <v>3.1079607415485322E-2</v>
      </c>
      <c r="Z52" s="24">
        <f t="shared" si="43"/>
        <v>2.090410243010199E-2</v>
      </c>
      <c r="AA52" s="24">
        <f t="shared" si="43"/>
        <v>4.0338983050847377E-2</v>
      </c>
      <c r="AB52" s="24">
        <f t="shared" si="43"/>
        <v>5.5588235294117494E-2</v>
      </c>
      <c r="AC52" s="24">
        <f t="shared" si="43"/>
        <v>7.4925074925074053E-3</v>
      </c>
      <c r="AD52" s="24">
        <f t="shared" si="43"/>
        <v>5.3168044077134935E-2</v>
      </c>
      <c r="AE52" s="24">
        <f t="shared" si="43"/>
        <v>4.6517291768144009E-2</v>
      </c>
      <c r="AF52" s="24">
        <f t="shared" si="43"/>
        <v>3.6663867898124813E-2</v>
      </c>
      <c r="AG52" s="24">
        <f t="shared" si="43"/>
        <v>2.0109689213894111E-2</v>
      </c>
      <c r="AH52" s="24">
        <f t="shared" si="43"/>
        <v>3.5512965050732648E-2</v>
      </c>
      <c r="AI52" s="24">
        <f t="shared" si="43"/>
        <v>2.9078220412914746E-4</v>
      </c>
      <c r="AJ52" s="24">
        <f t="shared" si="43"/>
        <v>3.5446079903875161E-2</v>
      </c>
      <c r="AK52" s="24">
        <f t="shared" si="43"/>
        <v>2.6330852890669831E-2</v>
      </c>
      <c r="AL52" s="24">
        <f t="shared" si="43"/>
        <v>9.2523130782697915E-3</v>
      </c>
      <c r="AM52" s="24">
        <f t="shared" si="43"/>
        <v>4.0033361134278689E-2</v>
      </c>
      <c r="AN52" s="24">
        <f t="shared" si="43"/>
        <v>1.4308855291576661E-2</v>
      </c>
      <c r="AO52" s="24">
        <f t="shared" si="36"/>
        <v>3.1061483726372074E-2</v>
      </c>
      <c r="AP52" s="24">
        <f t="shared" si="37"/>
        <v>3.2623003926960603E-2</v>
      </c>
      <c r="AQ52" s="24">
        <f t="shared" si="38"/>
        <v>4.4601146868410657E-2</v>
      </c>
      <c r="AR52" s="24">
        <f t="shared" si="39"/>
        <v>4.7104781018220576E-2</v>
      </c>
      <c r="AS52" s="24" t="e">
        <f t="shared" si="39"/>
        <v>#DIV/0!</v>
      </c>
      <c r="AT52" s="24">
        <f t="shared" si="39"/>
        <v>4.1670293975940798E-2</v>
      </c>
      <c r="AU52" s="21"/>
      <c r="AV52" s="24">
        <f t="shared" si="44"/>
        <v>0.37327523602033419</v>
      </c>
      <c r="AW52" s="24">
        <f t="shared" si="44"/>
        <v>0.4385125184094254</v>
      </c>
      <c r="AX52" s="24">
        <f t="shared" si="44"/>
        <v>0.34076015727391851</v>
      </c>
      <c r="AY52" s="24">
        <f t="shared" si="44"/>
        <v>0.61812443642921533</v>
      </c>
      <c r="AZ52" s="24">
        <f t="shared" si="44"/>
        <v>8.1211471455373774E-2</v>
      </c>
      <c r="BA52" s="24">
        <f t="shared" si="44"/>
        <v>0.41697553743513716</v>
      </c>
      <c r="BB52" s="24">
        <f t="shared" si="44"/>
        <v>0.34575634199812089</v>
      </c>
      <c r="BC52" s="24">
        <f t="shared" si="44"/>
        <v>0.29510489510489513</v>
      </c>
      <c r="BD52" s="24">
        <f t="shared" si="42"/>
        <v>0.18651275820170121</v>
      </c>
      <c r="BE52" s="24">
        <f t="shared" si="42"/>
        <v>0.4060466896287791</v>
      </c>
      <c r="BF52" s="24">
        <f t="shared" si="42"/>
        <v>0.2869435091657313</v>
      </c>
      <c r="BG52" s="24">
        <f t="shared" si="42"/>
        <v>0.33656455990694067</v>
      </c>
      <c r="BH52" s="24">
        <f t="shared" si="42"/>
        <v>0.26624293785310749</v>
      </c>
      <c r="BI52" s="24">
        <f t="shared" si="33"/>
        <v>0.74870017331022543</v>
      </c>
      <c r="BJ52" s="24">
        <f t="shared" si="33"/>
        <v>0.3845299777942266</v>
      </c>
      <c r="BK52" s="24">
        <f t="shared" si="33"/>
        <v>0.14717557251908397</v>
      </c>
      <c r="BL52" s="24">
        <f t="shared" si="33"/>
        <v>0.37307375699823253</v>
      </c>
      <c r="BM52" s="24">
        <f t="shared" si="33"/>
        <v>0.43645931072521216</v>
      </c>
      <c r="BN52" s="24">
        <f t="shared" si="33"/>
        <v>0.44194578493578218</v>
      </c>
      <c r="BO52" s="24">
        <f t="shared" si="33"/>
        <v>0.47336019594769252</v>
      </c>
      <c r="BP52" s="24" t="e">
        <f t="shared" si="33"/>
        <v>#DIV/0!</v>
      </c>
      <c r="BQ52" s="24">
        <f t="shared" si="33"/>
        <v>0.39226569047216353</v>
      </c>
      <c r="BR52" s="21"/>
      <c r="BS52" s="35">
        <f t="shared" si="11"/>
        <v>44136</v>
      </c>
      <c r="BT52" s="24">
        <f t="shared" si="41"/>
        <v>7.5616139585605235E-3</v>
      </c>
      <c r="BU52" s="24">
        <f t="shared" si="40"/>
        <v>1.0154580152671737E-3</v>
      </c>
      <c r="BV52" s="24">
        <f t="shared" si="40"/>
        <v>6.3738549618320532E-3</v>
      </c>
      <c r="BW52" s="24">
        <f t="shared" si="40"/>
        <v>5.7251908396946578E-4</v>
      </c>
      <c r="BX52" s="24">
        <f t="shared" si="40"/>
        <v>3.2201744820065446E-3</v>
      </c>
      <c r="BY52" s="24">
        <f t="shared" si="40"/>
        <v>3.2961559432933417E-3</v>
      </c>
      <c r="BZ52" s="24">
        <f t="shared" si="40"/>
        <v>3.0035714285714206E-3</v>
      </c>
      <c r="CA52" s="24">
        <f t="shared" si="40"/>
        <v>5.43702290076339E-4</v>
      </c>
      <c r="CB52" s="24">
        <f t="shared" si="40"/>
        <v>2.0438931297709867E-3</v>
      </c>
      <c r="CC52" s="24">
        <f t="shared" si="40"/>
        <v>5.5616139585617881E-6</v>
      </c>
      <c r="CD52" s="24">
        <f t="shared" si="40"/>
        <v>2.5703925845147243E-3</v>
      </c>
      <c r="CE52" s="24">
        <f t="shared" si="40"/>
        <v>8.5278080697928453E-4</v>
      </c>
      <c r="CF52" s="24">
        <f t="shared" si="14"/>
        <v>3.1059678298800419E-2</v>
      </c>
    </row>
    <row r="53" spans="1:84" x14ac:dyDescent="0.25">
      <c r="A53" s="31">
        <f>+[1]NOA!A54</f>
        <v>44166</v>
      </c>
      <c r="B53" s="17">
        <f>+[1]NOA!B54</f>
        <v>394.5</v>
      </c>
      <c r="C53" s="17">
        <f>+[1]NOA!C54</f>
        <v>415.7</v>
      </c>
      <c r="D53" s="17">
        <f>+[1]NOA!D54</f>
        <v>318.39999999999998</v>
      </c>
      <c r="E53" s="17">
        <f>+[1]NOA!E54</f>
        <v>372.2</v>
      </c>
      <c r="F53" s="17">
        <f>+[1]NOA!F54</f>
        <v>409.2</v>
      </c>
      <c r="G53" s="17">
        <f>+[1]NOA!G54</f>
        <v>390</v>
      </c>
      <c r="H53" s="17">
        <f>+[1]NOA!H54</f>
        <v>448.3</v>
      </c>
      <c r="I53" s="17">
        <f>+[1]NOA!I54</f>
        <v>387.5</v>
      </c>
      <c r="J53" s="17">
        <f>+[1]NOA!J54</f>
        <v>389.4</v>
      </c>
      <c r="K53" s="17">
        <f>+[1]NOA!K54</f>
        <v>383.4</v>
      </c>
      <c r="L53" s="17">
        <f>+[1]NOA!L54</f>
        <v>345.1</v>
      </c>
      <c r="M53" s="17">
        <f>+[1]NOA!M54</f>
        <v>356.6</v>
      </c>
      <c r="N53" s="17">
        <f>+[1]NOA!N54</f>
        <v>365.8</v>
      </c>
      <c r="O53" s="18">
        <f>+[1]NOA!R54</f>
        <v>411.5</v>
      </c>
      <c r="P53" s="19">
        <f>+[1]NOA!S54</f>
        <v>394.1</v>
      </c>
      <c r="Q53" s="20">
        <f>+[1]NOA!T54</f>
        <v>383.7</v>
      </c>
      <c r="R53" s="18">
        <f t="shared" si="4"/>
        <v>394.47573</v>
      </c>
      <c r="S53" s="19">
        <f t="shared" si="5"/>
        <v>390.79191905473311</v>
      </c>
      <c r="T53" s="19">
        <f t="shared" si="6"/>
        <v>373.01417806307552</v>
      </c>
      <c r="U53" s="19">
        <f t="shared" si="7"/>
        <v>377.72500000000002</v>
      </c>
      <c r="V53" s="19"/>
      <c r="W53" s="20">
        <f t="shared" si="8"/>
        <v>388.15988138106331</v>
      </c>
      <c r="X53" s="21"/>
      <c r="Y53" s="41">
        <f t="shared" si="43"/>
        <v>4.309888947646745E-2</v>
      </c>
      <c r="Z53" s="24">
        <f t="shared" si="43"/>
        <v>6.3987714358843206E-2</v>
      </c>
      <c r="AA53" s="24">
        <f t="shared" si="43"/>
        <v>3.7471489084392351E-2</v>
      </c>
      <c r="AB53" s="24">
        <f t="shared" si="43"/>
        <v>3.7057676232933989E-2</v>
      </c>
      <c r="AC53" s="24">
        <f t="shared" si="43"/>
        <v>1.4377788795240543E-2</v>
      </c>
      <c r="AD53" s="24">
        <f t="shared" si="43"/>
        <v>2.014125032696823E-2</v>
      </c>
      <c r="AE53" s="24">
        <f t="shared" si="43"/>
        <v>4.3286013497789266E-2</v>
      </c>
      <c r="AF53" s="24">
        <f t="shared" si="43"/>
        <v>4.616630669546451E-2</v>
      </c>
      <c r="AG53" s="24">
        <f t="shared" si="43"/>
        <v>-3.0721966205837781E-3</v>
      </c>
      <c r="AH53" s="24">
        <f t="shared" si="43"/>
        <v>4.3549265106151314E-2</v>
      </c>
      <c r="AI53" s="24">
        <f t="shared" si="43"/>
        <v>3.1976744186046346E-3</v>
      </c>
      <c r="AJ53" s="24">
        <f t="shared" si="43"/>
        <v>3.4522773426167719E-2</v>
      </c>
      <c r="AK53" s="24">
        <f t="shared" si="43"/>
        <v>2.0078081427774563E-2</v>
      </c>
      <c r="AL53" s="24">
        <f t="shared" si="43"/>
        <v>1.9573835480673818E-2</v>
      </c>
      <c r="AM53" s="24">
        <f t="shared" si="43"/>
        <v>5.3461641272386951E-2</v>
      </c>
      <c r="AN53" s="24">
        <f t="shared" si="43"/>
        <v>2.1293585307426088E-2</v>
      </c>
      <c r="AO53" s="24">
        <f t="shared" ref="AO53:AQ95" si="45">+R53/R52-1</f>
        <v>4.3113681503705426E-2</v>
      </c>
      <c r="AP53" s="24">
        <f t="shared" si="45"/>
        <v>4.8429873457534134E-2</v>
      </c>
      <c r="AQ53" s="24">
        <f t="shared" si="45"/>
        <v>3.2955881475499993E-2</v>
      </c>
      <c r="AR53" s="24">
        <f t="shared" si="39"/>
        <v>3.2532154867294549E-2</v>
      </c>
      <c r="AS53" s="24" t="e">
        <f t="shared" si="39"/>
        <v>#DIV/0!</v>
      </c>
      <c r="AT53" s="24">
        <f t="shared" si="39"/>
        <v>3.3384616200130113E-2</v>
      </c>
      <c r="AU53" s="21"/>
      <c r="AV53" s="24">
        <f t="shared" si="44"/>
        <v>0.38130252100840334</v>
      </c>
      <c r="AW53" s="24">
        <f t="shared" si="44"/>
        <v>0.48094050587816173</v>
      </c>
      <c r="AX53" s="24">
        <f t="shared" si="44"/>
        <v>0.35029686174724328</v>
      </c>
      <c r="AY53" s="24">
        <f t="shared" si="44"/>
        <v>0.63031099430573789</v>
      </c>
      <c r="AZ53" s="24">
        <f t="shared" si="44"/>
        <v>7.1484681853888565E-2</v>
      </c>
      <c r="BA53" s="24">
        <f t="shared" si="44"/>
        <v>0.37082601054481557</v>
      </c>
      <c r="BB53" s="24">
        <f t="shared" si="44"/>
        <v>0.34786530366806967</v>
      </c>
      <c r="BC53" s="24">
        <f t="shared" si="44"/>
        <v>0.28737541528239197</v>
      </c>
      <c r="BD53" s="24">
        <f t="shared" si="42"/>
        <v>7.1841453344343442E-2</v>
      </c>
      <c r="BE53" s="24">
        <f t="shared" si="42"/>
        <v>0.40234089246525251</v>
      </c>
      <c r="BF53" s="24">
        <f t="shared" si="42"/>
        <v>0.28816722657708116</v>
      </c>
      <c r="BG53" s="24">
        <f t="shared" si="42"/>
        <v>0.35075757575757582</v>
      </c>
      <c r="BH53" s="24">
        <f t="shared" si="42"/>
        <v>0.25704467353951888</v>
      </c>
      <c r="BI53" s="24">
        <f t="shared" si="33"/>
        <v>0.7224780242779405</v>
      </c>
      <c r="BJ53" s="24">
        <f t="shared" si="33"/>
        <v>0.40951359084406302</v>
      </c>
      <c r="BK53" s="24">
        <f t="shared" si="33"/>
        <v>0.12127410870835775</v>
      </c>
      <c r="BL53" s="24">
        <f t="shared" si="33"/>
        <v>0.38130677559527215</v>
      </c>
      <c r="BM53" s="24">
        <f t="shared" si="33"/>
        <v>0.45612856152720682</v>
      </c>
      <c r="BN53" s="24">
        <f t="shared" si="33"/>
        <v>0.43854570284847161</v>
      </c>
      <c r="BO53" s="24">
        <f t="shared" si="33"/>
        <v>0.46433152248305709</v>
      </c>
      <c r="BP53" s="24" t="e">
        <f t="shared" si="33"/>
        <v>#DIV/0!</v>
      </c>
      <c r="BQ53" s="24">
        <f t="shared" si="33"/>
        <v>0.37724466110889465</v>
      </c>
      <c r="BR53" s="21"/>
      <c r="BS53" s="35">
        <f t="shared" si="11"/>
        <v>44166</v>
      </c>
      <c r="BT53" s="24">
        <f t="shared" si="41"/>
        <v>2.2917768376520358E-2</v>
      </c>
      <c r="BU53" s="24">
        <f t="shared" si="40"/>
        <v>9.5174510840824965E-4</v>
      </c>
      <c r="BV53" s="24">
        <f t="shared" si="40"/>
        <v>4.3501057641459583E-3</v>
      </c>
      <c r="BW53" s="24">
        <f t="shared" si="40"/>
        <v>1.0735060814383946E-3</v>
      </c>
      <c r="BX53" s="24">
        <f t="shared" si="40"/>
        <v>1.2460074034902151E-3</v>
      </c>
      <c r="BY53" s="24">
        <f t="shared" si="40"/>
        <v>3.1131147540983642E-3</v>
      </c>
      <c r="BZ53" s="24">
        <f t="shared" si="40"/>
        <v>3.8025118984664247E-3</v>
      </c>
      <c r="CA53" s="24">
        <f t="shared" si="40"/>
        <v>-8.2178741406666256E-5</v>
      </c>
      <c r="CB53" s="24">
        <f t="shared" si="40"/>
        <v>2.5171866737176097E-3</v>
      </c>
      <c r="CC53" s="24">
        <f t="shared" si="40"/>
        <v>5.933368588048775E-5</v>
      </c>
      <c r="CD53" s="24">
        <f t="shared" si="40"/>
        <v>2.5140401903754697E-3</v>
      </c>
      <c r="CE53" s="24">
        <f t="shared" si="40"/>
        <v>6.4727657324167018E-4</v>
      </c>
      <c r="CF53" s="24">
        <f t="shared" si="14"/>
        <v>4.3110417768376534E-2</v>
      </c>
    </row>
    <row r="54" spans="1:84" x14ac:dyDescent="0.25">
      <c r="A54" s="31">
        <f>+[1]NOA!A55</f>
        <v>44197</v>
      </c>
      <c r="B54" s="17">
        <f>+[1]NOA!B55</f>
        <v>416.2</v>
      </c>
      <c r="C54" s="17">
        <f>+[1]NOA!C55</f>
        <v>438.3</v>
      </c>
      <c r="D54" s="17">
        <f>+[1]NOA!D55</f>
        <v>334</v>
      </c>
      <c r="E54" s="17">
        <f>+[1]NOA!E55</f>
        <v>386.6</v>
      </c>
      <c r="F54" s="17">
        <f>+[1]NOA!F55</f>
        <v>437.9</v>
      </c>
      <c r="G54" s="17">
        <f>+[1]NOA!G55</f>
        <v>401.8</v>
      </c>
      <c r="H54" s="17">
        <f>+[1]NOA!H55</f>
        <v>471.4</v>
      </c>
      <c r="I54" s="17">
        <f>+[1]NOA!I55</f>
        <v>414.8</v>
      </c>
      <c r="J54" s="17">
        <f>+[1]NOA!J55</f>
        <v>450.7</v>
      </c>
      <c r="K54" s="17">
        <f>+[1]NOA!K55</f>
        <v>403.1</v>
      </c>
      <c r="L54" s="17">
        <f>+[1]NOA!L55</f>
        <v>352.7</v>
      </c>
      <c r="M54" s="17">
        <f>+[1]NOA!M55</f>
        <v>381.4</v>
      </c>
      <c r="N54" s="17">
        <f>+[1]NOA!N55</f>
        <v>373.5</v>
      </c>
      <c r="O54" s="18">
        <f>+[1]NOA!R55</f>
        <v>431.4</v>
      </c>
      <c r="P54" s="19">
        <f>+[1]NOA!S55</f>
        <v>414</v>
      </c>
      <c r="Q54" s="20">
        <f>+[1]NOA!T55</f>
        <v>414</v>
      </c>
      <c r="R54" s="18">
        <f t="shared" si="4"/>
        <v>416.2282100000001</v>
      </c>
      <c r="S54" s="19">
        <f t="shared" si="5"/>
        <v>410.13540676354745</v>
      </c>
      <c r="T54" s="19">
        <f t="shared" si="6"/>
        <v>389.53360312587216</v>
      </c>
      <c r="U54" s="19">
        <f t="shared" si="7"/>
        <v>391.86792385057475</v>
      </c>
      <c r="V54" s="19"/>
      <c r="W54" s="20">
        <f t="shared" si="8"/>
        <v>408.1519593306503</v>
      </c>
      <c r="X54" s="21"/>
      <c r="Y54" s="41">
        <f t="shared" si="43"/>
        <v>5.5006337135614647E-2</v>
      </c>
      <c r="Z54" s="24">
        <f t="shared" si="43"/>
        <v>5.4366129420255094E-2</v>
      </c>
      <c r="AA54" s="24">
        <f t="shared" si="43"/>
        <v>4.8994974874371877E-2</v>
      </c>
      <c r="AB54" s="24">
        <f t="shared" si="43"/>
        <v>3.8688876947877482E-2</v>
      </c>
      <c r="AC54" s="24">
        <f t="shared" si="43"/>
        <v>7.0136852394916849E-2</v>
      </c>
      <c r="AD54" s="24">
        <f t="shared" si="43"/>
        <v>3.0256410256410238E-2</v>
      </c>
      <c r="AE54" s="24">
        <f t="shared" si="43"/>
        <v>5.1527994646441977E-2</v>
      </c>
      <c r="AF54" s="24">
        <f t="shared" si="43"/>
        <v>7.0451612903225769E-2</v>
      </c>
      <c r="AG54" s="24">
        <f t="shared" si="43"/>
        <v>0.15742167437082699</v>
      </c>
      <c r="AH54" s="24">
        <f t="shared" si="43"/>
        <v>5.1382368283776847E-2</v>
      </c>
      <c r="AI54" s="24">
        <f t="shared" si="43"/>
        <v>2.2022602144305958E-2</v>
      </c>
      <c r="AJ54" s="24">
        <f t="shared" si="43"/>
        <v>6.9545709478407103E-2</v>
      </c>
      <c r="AK54" s="24">
        <f t="shared" si="43"/>
        <v>2.104975396391473E-2</v>
      </c>
      <c r="AL54" s="24">
        <f t="shared" si="43"/>
        <v>4.8359659781287867E-2</v>
      </c>
      <c r="AM54" s="24">
        <f t="shared" si="43"/>
        <v>5.0494798274549613E-2</v>
      </c>
      <c r="AN54" s="24">
        <f t="shared" si="43"/>
        <v>7.8967943706020449E-2</v>
      </c>
      <c r="AO54" s="24">
        <f t="shared" si="45"/>
        <v>5.5142758719275653E-2</v>
      </c>
      <c r="AP54" s="24">
        <f t="shared" si="45"/>
        <v>4.9498177330798754E-2</v>
      </c>
      <c r="AQ54" s="24">
        <f t="shared" si="45"/>
        <v>4.4286319486771086E-2</v>
      </c>
      <c r="AR54" s="24">
        <f t="shared" si="39"/>
        <v>3.7442382290223675E-2</v>
      </c>
      <c r="AS54" s="24" t="e">
        <f t="shared" si="39"/>
        <v>#DIV/0!</v>
      </c>
      <c r="AT54" s="24">
        <f t="shared" si="39"/>
        <v>5.1504750770367203E-2</v>
      </c>
      <c r="AU54" s="21"/>
      <c r="AV54" s="24">
        <f t="shared" si="44"/>
        <v>0.42290598290598291</v>
      </c>
      <c r="AW54" s="24">
        <f t="shared" si="44"/>
        <v>0.49132357944879224</v>
      </c>
      <c r="AX54" s="24">
        <f t="shared" si="44"/>
        <v>0.35882831570382412</v>
      </c>
      <c r="AY54" s="24">
        <f t="shared" si="44"/>
        <v>0.66925734024179628</v>
      </c>
      <c r="AZ54" s="24">
        <f t="shared" si="44"/>
        <v>0.13563278008298751</v>
      </c>
      <c r="BA54" s="24">
        <f t="shared" si="44"/>
        <v>0.42634007809726659</v>
      </c>
      <c r="BB54" s="24">
        <f t="shared" si="44"/>
        <v>0.43282674772036467</v>
      </c>
      <c r="BC54" s="24">
        <f t="shared" si="44"/>
        <v>0.35467015022860893</v>
      </c>
      <c r="BD54" s="24">
        <f t="shared" si="42"/>
        <v>0.23954895489548944</v>
      </c>
      <c r="BE54" s="24">
        <f t="shared" si="42"/>
        <v>0.43400924937744567</v>
      </c>
      <c r="BF54" s="24">
        <f t="shared" si="42"/>
        <v>0.31653602090332211</v>
      </c>
      <c r="BG54" s="24">
        <f t="shared" si="42"/>
        <v>0.39911958914159928</v>
      </c>
      <c r="BH54" s="24">
        <f t="shared" si="42"/>
        <v>0.25461874370171311</v>
      </c>
      <c r="BI54" s="24">
        <f t="shared" si="33"/>
        <v>0.73462002412545235</v>
      </c>
      <c r="BJ54" s="24">
        <f t="shared" si="33"/>
        <v>0.4440181374258807</v>
      </c>
      <c r="BK54" s="24">
        <f t="shared" si="33"/>
        <v>0.19549523534507651</v>
      </c>
      <c r="BL54" s="24">
        <f t="shared" si="33"/>
        <v>0.42272449751183716</v>
      </c>
      <c r="BM54" s="24">
        <f t="shared" si="33"/>
        <v>0.47954132767142821</v>
      </c>
      <c r="BN54" s="24">
        <f t="shared" si="33"/>
        <v>0.47666519074092006</v>
      </c>
      <c r="BO54" s="24">
        <f t="shared" si="33"/>
        <v>0.49988609524747041</v>
      </c>
      <c r="BP54" s="24" t="e">
        <f t="shared" si="33"/>
        <v>#DIV/0!</v>
      </c>
      <c r="BQ54" s="24">
        <f t="shared" si="33"/>
        <v>0.43587683453117321</v>
      </c>
      <c r="BR54" s="21"/>
      <c r="BS54" s="35">
        <f t="shared" si="11"/>
        <v>44197</v>
      </c>
      <c r="BT54" s="24">
        <f t="shared" si="41"/>
        <v>1.9861647655259843E-2</v>
      </c>
      <c r="BU54" s="24">
        <f t="shared" si="40"/>
        <v>1.2377186311787092E-3</v>
      </c>
      <c r="BV54" s="24">
        <f t="shared" si="40"/>
        <v>4.5152851711026719E-3</v>
      </c>
      <c r="BW54" s="24">
        <f t="shared" si="40"/>
        <v>5.0925221799746501E-3</v>
      </c>
      <c r="BX54" s="24">
        <f t="shared" si="40"/>
        <v>1.8305703422053247E-3</v>
      </c>
      <c r="BY54" s="24">
        <f t="shared" si="40"/>
        <v>3.706539923954367E-3</v>
      </c>
      <c r="BZ54" s="24">
        <f t="shared" si="40"/>
        <v>5.8198479087452487E-3</v>
      </c>
      <c r="CA54" s="24">
        <f t="shared" si="40"/>
        <v>4.0245120405576684E-3</v>
      </c>
      <c r="CB54" s="24">
        <f t="shared" si="40"/>
        <v>2.971229404309259E-3</v>
      </c>
      <c r="CC54" s="24">
        <f t="shared" si="40"/>
        <v>3.930038022813671E-4</v>
      </c>
      <c r="CD54" s="24">
        <f t="shared" si="40"/>
        <v>5.0228643852978363E-3</v>
      </c>
      <c r="CE54" s="24">
        <f t="shared" si="40"/>
        <v>6.6362484157160876E-4</v>
      </c>
      <c r="CF54" s="24">
        <f t="shared" si="14"/>
        <v>5.5139366286438549E-2</v>
      </c>
    </row>
    <row r="55" spans="1:84" x14ac:dyDescent="0.25">
      <c r="A55" s="31">
        <f>+[1]NOA!A56</f>
        <v>44228</v>
      </c>
      <c r="B55" s="17">
        <f>+[1]NOA!B56</f>
        <v>429.9</v>
      </c>
      <c r="C55" s="17">
        <f>+[1]NOA!C56</f>
        <v>455.4</v>
      </c>
      <c r="D55" s="17">
        <f>+[1]NOA!D56</f>
        <v>347.5</v>
      </c>
      <c r="E55" s="17">
        <f>+[1]NOA!E56</f>
        <v>395.9</v>
      </c>
      <c r="F55" s="17">
        <f>+[1]NOA!F56</f>
        <v>441.5</v>
      </c>
      <c r="G55" s="17">
        <f>+[1]NOA!G56</f>
        <v>421.5</v>
      </c>
      <c r="H55" s="17">
        <f>+[1]NOA!H56</f>
        <v>486.4</v>
      </c>
      <c r="I55" s="17">
        <f>+[1]NOA!I56</f>
        <v>432</v>
      </c>
      <c r="J55" s="17">
        <f>+[1]NOA!J56</f>
        <v>457.7</v>
      </c>
      <c r="K55" s="17">
        <f>+[1]NOA!K56</f>
        <v>413.8</v>
      </c>
      <c r="L55" s="17">
        <f>+[1]NOA!L56</f>
        <v>353</v>
      </c>
      <c r="M55" s="17">
        <f>+[1]NOA!M56</f>
        <v>396.3</v>
      </c>
      <c r="N55" s="17">
        <f>+[1]NOA!N56</f>
        <v>382.9</v>
      </c>
      <c r="O55" s="18">
        <f>+[1]NOA!R56</f>
        <v>438.5</v>
      </c>
      <c r="P55" s="19">
        <f>+[1]NOA!S56</f>
        <v>430.4</v>
      </c>
      <c r="Q55" s="20">
        <f>+[1]NOA!T56</f>
        <v>422</v>
      </c>
      <c r="R55" s="18">
        <f t="shared" si="4"/>
        <v>429.91757999999999</v>
      </c>
      <c r="S55" s="19">
        <f t="shared" si="5"/>
        <v>424.87658563085699</v>
      </c>
      <c r="T55" s="19">
        <f t="shared" si="6"/>
        <v>402.1007535584705</v>
      </c>
      <c r="U55" s="19">
        <f t="shared" si="7"/>
        <v>403.76555316091958</v>
      </c>
      <c r="V55" s="19"/>
      <c r="W55" s="20">
        <f t="shared" si="8"/>
        <v>420.64028807456049</v>
      </c>
      <c r="X55" s="21"/>
      <c r="Y55" s="41">
        <f t="shared" si="43"/>
        <v>3.2916866890917884E-2</v>
      </c>
      <c r="Z55" s="24">
        <f t="shared" si="43"/>
        <v>3.9014373716632411E-2</v>
      </c>
      <c r="AA55" s="24">
        <f t="shared" si="43"/>
        <v>4.041916167664672E-2</v>
      </c>
      <c r="AB55" s="24">
        <f t="shared" si="43"/>
        <v>2.4055871702017395E-2</v>
      </c>
      <c r="AC55" s="24">
        <f t="shared" si="43"/>
        <v>8.2210550353962741E-3</v>
      </c>
      <c r="AD55" s="24">
        <f t="shared" si="43"/>
        <v>4.9029367844698912E-2</v>
      </c>
      <c r="AE55" s="24">
        <f t="shared" si="43"/>
        <v>3.1820110309715766E-2</v>
      </c>
      <c r="AF55" s="24">
        <f t="shared" si="43"/>
        <v>4.1465766634522616E-2</v>
      </c>
      <c r="AG55" s="24">
        <f t="shared" si="43"/>
        <v>1.553139560683392E-2</v>
      </c>
      <c r="AH55" s="24">
        <f t="shared" si="43"/>
        <v>2.6544281815926496E-2</v>
      </c>
      <c r="AI55" s="24">
        <f t="shared" si="43"/>
        <v>8.5058123050751888E-4</v>
      </c>
      <c r="AJ55" s="24">
        <f t="shared" si="43"/>
        <v>3.9066596748820182E-2</v>
      </c>
      <c r="AK55" s="24">
        <f t="shared" si="43"/>
        <v>2.5167336010709418E-2</v>
      </c>
      <c r="AL55" s="24">
        <f t="shared" si="43"/>
        <v>1.6458043579045123E-2</v>
      </c>
      <c r="AM55" s="24">
        <f t="shared" si="43"/>
        <v>3.9613526570048352E-2</v>
      </c>
      <c r="AN55" s="24">
        <f t="shared" si="43"/>
        <v>1.9323671497584627E-2</v>
      </c>
      <c r="AO55" s="24">
        <f t="shared" si="45"/>
        <v>3.2889097065285089E-2</v>
      </c>
      <c r="AP55" s="24">
        <f t="shared" si="45"/>
        <v>3.5942224504913689E-2</v>
      </c>
      <c r="AQ55" s="24">
        <f t="shared" si="45"/>
        <v>3.2262044485382724E-2</v>
      </c>
      <c r="AR55" s="24">
        <f t="shared" si="39"/>
        <v>3.036132478881215E-2</v>
      </c>
      <c r="AS55" s="24" t="e">
        <f t="shared" si="39"/>
        <v>#DIV/0!</v>
      </c>
      <c r="AT55" s="24">
        <f t="shared" si="39"/>
        <v>3.0597252955469001E-2</v>
      </c>
      <c r="AU55" s="21"/>
      <c r="AV55" s="24">
        <f t="shared" si="44"/>
        <v>0.44310171198388715</v>
      </c>
      <c r="AW55" s="24">
        <f t="shared" si="44"/>
        <v>0.49507550886408391</v>
      </c>
      <c r="AX55" s="24">
        <f t="shared" si="44"/>
        <v>0.3922275641025641</v>
      </c>
      <c r="AY55" s="24">
        <f t="shared" si="44"/>
        <v>0.68396427052318165</v>
      </c>
      <c r="AZ55" s="24">
        <f t="shared" si="44"/>
        <v>0.18906544573121464</v>
      </c>
      <c r="BA55" s="24">
        <f t="shared" si="44"/>
        <v>0.46966527196652708</v>
      </c>
      <c r="BB55" s="24">
        <f t="shared" si="44"/>
        <v>0.47572815533980561</v>
      </c>
      <c r="BC55" s="24">
        <f t="shared" si="44"/>
        <v>0.39670223084384082</v>
      </c>
      <c r="BD55" s="24">
        <f t="shared" si="42"/>
        <v>0.24476475387544205</v>
      </c>
      <c r="BE55" s="24">
        <f t="shared" si="42"/>
        <v>0.4353104405133541</v>
      </c>
      <c r="BF55" s="24">
        <f t="shared" si="42"/>
        <v>0.29351410773177</v>
      </c>
      <c r="BG55" s="24">
        <f t="shared" si="42"/>
        <v>0.41992117520601924</v>
      </c>
      <c r="BH55" s="24">
        <f t="shared" si="42"/>
        <v>0.24967362924281988</v>
      </c>
      <c r="BI55" s="24">
        <f t="shared" si="33"/>
        <v>0.70622568093385207</v>
      </c>
      <c r="BJ55" s="24">
        <f t="shared" si="33"/>
        <v>0.46295037389530935</v>
      </c>
      <c r="BK55" s="24">
        <f t="shared" si="33"/>
        <v>0.23608670181605174</v>
      </c>
      <c r="BL55" s="24">
        <f t="shared" si="33"/>
        <v>0.44325631234321095</v>
      </c>
      <c r="BM55" s="24">
        <f t="shared" si="33"/>
        <v>0.49024558400902207</v>
      </c>
      <c r="BN55" s="24">
        <f t="shared" si="33"/>
        <v>0.49289517693123841</v>
      </c>
      <c r="BO55" s="24">
        <f t="shared" si="33"/>
        <v>0.51482518541757294</v>
      </c>
      <c r="BP55" s="24" t="e">
        <f t="shared" si="33"/>
        <v>#DIV/0!</v>
      </c>
      <c r="BQ55" s="24">
        <f t="shared" si="33"/>
        <v>0.45833545075532434</v>
      </c>
      <c r="BR55" s="21"/>
      <c r="BS55" s="35">
        <f t="shared" si="11"/>
        <v>44228</v>
      </c>
      <c r="BT55" s="24">
        <f t="shared" si="41"/>
        <v>1.4244521864488199E-2</v>
      </c>
      <c r="BU55" s="24">
        <f t="shared" si="40"/>
        <v>1.0152570879384912E-3</v>
      </c>
      <c r="BV55" s="24">
        <f t="shared" si="40"/>
        <v>2.7640797693416494E-3</v>
      </c>
      <c r="BW55" s="24">
        <f t="shared" si="40"/>
        <v>6.0547813551177715E-4</v>
      </c>
      <c r="BX55" s="24">
        <f t="shared" si="40"/>
        <v>2.8967803940413246E-3</v>
      </c>
      <c r="BY55" s="24">
        <f t="shared" si="40"/>
        <v>2.2813551177318595E-3</v>
      </c>
      <c r="BZ55" s="24">
        <f t="shared" si="40"/>
        <v>3.4755406054781334E-3</v>
      </c>
      <c r="CA55" s="24">
        <f t="shared" si="40"/>
        <v>4.3560788082652572E-4</v>
      </c>
      <c r="CB55" s="24">
        <f t="shared" si="40"/>
        <v>1.529673234022103E-3</v>
      </c>
      <c r="CC55" s="24">
        <f t="shared" si="40"/>
        <v>1.4704469005286478E-5</v>
      </c>
      <c r="CD55" s="24">
        <f t="shared" si="40"/>
        <v>2.8604276790004874E-3</v>
      </c>
      <c r="CE55" s="24">
        <f t="shared" si="40"/>
        <v>7.6790004805381848E-4</v>
      </c>
      <c r="CF55" s="24">
        <f t="shared" si="14"/>
        <v>3.2891326285439663E-2</v>
      </c>
    </row>
    <row r="56" spans="1:84" x14ac:dyDescent="0.25">
      <c r="A56" s="31">
        <f>+[1]NOA!A57</f>
        <v>44256</v>
      </c>
      <c r="B56" s="17">
        <f>+[1]NOA!B57</f>
        <v>447.9</v>
      </c>
      <c r="C56" s="17">
        <f>+[1]NOA!C57</f>
        <v>471.4</v>
      </c>
      <c r="D56" s="17">
        <f>+[1]NOA!D57</f>
        <v>369.9</v>
      </c>
      <c r="E56" s="17">
        <f>+[1]NOA!E57</f>
        <v>419.6</v>
      </c>
      <c r="F56" s="17">
        <f>+[1]NOA!F57</f>
        <v>448.2</v>
      </c>
      <c r="G56" s="17">
        <f>+[1]NOA!G57</f>
        <v>434.3</v>
      </c>
      <c r="H56" s="17">
        <f>+[1]NOA!H57</f>
        <v>504</v>
      </c>
      <c r="I56" s="17">
        <f>+[1]NOA!I57</f>
        <v>456.1</v>
      </c>
      <c r="J56" s="17">
        <f>+[1]NOA!J57</f>
        <v>460.4</v>
      </c>
      <c r="K56" s="17">
        <f>+[1]NOA!K57</f>
        <v>425</v>
      </c>
      <c r="L56" s="17">
        <f>+[1]NOA!L57</f>
        <v>447.7</v>
      </c>
      <c r="M56" s="17">
        <f>+[1]NOA!M57</f>
        <v>413.5</v>
      </c>
      <c r="N56" s="17">
        <f>+[1]NOA!N57</f>
        <v>394.3</v>
      </c>
      <c r="O56" s="18">
        <f>+[1]NOA!R57</f>
        <v>450</v>
      </c>
      <c r="P56" s="19">
        <f>+[1]NOA!S57</f>
        <v>448.5</v>
      </c>
      <c r="Q56" s="20">
        <f>+[1]NOA!T57</f>
        <v>444</v>
      </c>
      <c r="R56" s="18">
        <f t="shared" si="4"/>
        <v>447.92093000000006</v>
      </c>
      <c r="S56" s="19">
        <f t="shared" si="5"/>
        <v>441.70620670922182</v>
      </c>
      <c r="T56" s="19">
        <f t="shared" si="6"/>
        <v>419.2465252581635</v>
      </c>
      <c r="U56" s="19">
        <f t="shared" si="7"/>
        <v>420.89576149425289</v>
      </c>
      <c r="V56" s="19"/>
      <c r="W56" s="20">
        <f t="shared" si="8"/>
        <v>441.63531031561115</v>
      </c>
      <c r="X56" s="21"/>
      <c r="Y56" s="41">
        <f t="shared" si="43"/>
        <v>4.1870202372644716E-2</v>
      </c>
      <c r="Z56" s="24">
        <f t="shared" si="43"/>
        <v>3.5133948177426433E-2</v>
      </c>
      <c r="AA56" s="24">
        <f t="shared" si="43"/>
        <v>6.4460431654676187E-2</v>
      </c>
      <c r="AB56" s="24">
        <f t="shared" si="43"/>
        <v>5.9863601919676768E-2</v>
      </c>
      <c r="AC56" s="24">
        <f t="shared" si="43"/>
        <v>1.5175537938844741E-2</v>
      </c>
      <c r="AD56" s="24">
        <f t="shared" si="43"/>
        <v>3.0367734282324976E-2</v>
      </c>
      <c r="AE56" s="24">
        <f t="shared" si="43"/>
        <v>3.618421052631593E-2</v>
      </c>
      <c r="AF56" s="24">
        <f t="shared" si="43"/>
        <v>5.5787037037037024E-2</v>
      </c>
      <c r="AG56" s="24">
        <f t="shared" si="43"/>
        <v>5.8990605199913393E-3</v>
      </c>
      <c r="AH56" s="24">
        <f t="shared" si="43"/>
        <v>2.706621556307387E-2</v>
      </c>
      <c r="AI56" s="24">
        <f t="shared" si="43"/>
        <v>0.26827195467422094</v>
      </c>
      <c r="AJ56" s="24">
        <f t="shared" si="43"/>
        <v>4.3401463537724005E-2</v>
      </c>
      <c r="AK56" s="24">
        <f t="shared" si="43"/>
        <v>2.977278662836258E-2</v>
      </c>
      <c r="AL56" s="24">
        <f t="shared" si="43"/>
        <v>2.6225769669327326E-2</v>
      </c>
      <c r="AM56" s="24">
        <f t="shared" si="43"/>
        <v>4.2053903345725008E-2</v>
      </c>
      <c r="AN56" s="24">
        <f t="shared" si="43"/>
        <v>5.2132701421800931E-2</v>
      </c>
      <c r="AO56" s="24">
        <f t="shared" si="45"/>
        <v>4.1876282426041023E-2</v>
      </c>
      <c r="AP56" s="24">
        <f t="shared" si="45"/>
        <v>3.9610610816259051E-2</v>
      </c>
      <c r="AQ56" s="24">
        <f t="shared" si="45"/>
        <v>4.2640486365564056E-2</v>
      </c>
      <c r="AR56" s="24">
        <f t="shared" si="39"/>
        <v>4.2426126248828577E-2</v>
      </c>
      <c r="AS56" s="24" t="e">
        <f t="shared" si="39"/>
        <v>#DIV/0!</v>
      </c>
      <c r="AT56" s="24">
        <f t="shared" si="39"/>
        <v>4.991205749014993E-2</v>
      </c>
      <c r="AU56" s="21"/>
      <c r="AV56" s="24">
        <f t="shared" si="44"/>
        <v>0.4485769728331177</v>
      </c>
      <c r="AW56" s="24">
        <f t="shared" si="44"/>
        <v>0.47358549546733353</v>
      </c>
      <c r="AX56" s="24">
        <f t="shared" si="44"/>
        <v>0.44042056074766345</v>
      </c>
      <c r="AY56" s="24">
        <f t="shared" si="44"/>
        <v>0.72178908494050087</v>
      </c>
      <c r="AZ56" s="24">
        <f t="shared" si="44"/>
        <v>0.19999999999999996</v>
      </c>
      <c r="BA56" s="24">
        <f t="shared" si="44"/>
        <v>0.47370206990159502</v>
      </c>
      <c r="BB56" s="24">
        <f t="shared" si="44"/>
        <v>0.49068322981366452</v>
      </c>
      <c r="BC56" s="24">
        <f t="shared" si="44"/>
        <v>0.4665594855305466</v>
      </c>
      <c r="BD56" s="24">
        <f t="shared" si="42"/>
        <v>0.14555859666583726</v>
      </c>
      <c r="BE56" s="24">
        <f t="shared" si="42"/>
        <v>0.42665323934206123</v>
      </c>
      <c r="BF56" s="24">
        <f t="shared" si="42"/>
        <v>0.39949984370115676</v>
      </c>
      <c r="BG56" s="24">
        <f t="shared" si="42"/>
        <v>0.43476752255378215</v>
      </c>
      <c r="BH56" s="24">
        <f t="shared" si="42"/>
        <v>0.25693337583678688</v>
      </c>
      <c r="BI56" s="24">
        <f t="shared" si="33"/>
        <v>0.64774807762724262</v>
      </c>
      <c r="BJ56" s="24">
        <f t="shared" si="33"/>
        <v>0.47242284963887049</v>
      </c>
      <c r="BK56" s="24">
        <f t="shared" si="33"/>
        <v>0.25957446808510642</v>
      </c>
      <c r="BL56" s="24">
        <f t="shared" ref="BL56:BQ95" si="46">+R56/R44-1</f>
        <v>0.44872183198115412</v>
      </c>
      <c r="BM56" s="24">
        <f t="shared" si="46"/>
        <v>0.48814204462546296</v>
      </c>
      <c r="BN56" s="24">
        <f t="shared" si="46"/>
        <v>0.5082027635518942</v>
      </c>
      <c r="BO56" s="24">
        <f t="shared" si="46"/>
        <v>0.53028658711296961</v>
      </c>
      <c r="BP56" s="24" t="e">
        <f t="shared" si="46"/>
        <v>#DIV/0!</v>
      </c>
      <c r="BQ56" s="24">
        <f t="shared" si="46"/>
        <v>0.47802248593512564</v>
      </c>
      <c r="BR56" s="21"/>
      <c r="BS56" s="35">
        <f t="shared" si="11"/>
        <v>44256</v>
      </c>
      <c r="BT56" s="24">
        <f t="shared" si="41"/>
        <v>1.2903465922307514E-2</v>
      </c>
      <c r="BU56" s="24">
        <f t="shared" si="40"/>
        <v>1.6308909048615944E-3</v>
      </c>
      <c r="BV56" s="24">
        <f t="shared" si="40"/>
        <v>6.8194696441032931E-3</v>
      </c>
      <c r="BW56" s="24">
        <f t="shared" si="40"/>
        <v>1.090951384042799E-3</v>
      </c>
      <c r="BX56" s="24">
        <f t="shared" si="40"/>
        <v>1.8221912072575034E-3</v>
      </c>
      <c r="BY56" s="24">
        <f t="shared" si="40"/>
        <v>2.5914863921842322E-3</v>
      </c>
      <c r="BZ56" s="24">
        <f t="shared" si="40"/>
        <v>4.7146080483833498E-3</v>
      </c>
      <c r="CA56" s="24">
        <f t="shared" si="40"/>
        <v>1.6266573621772439E-4</v>
      </c>
      <c r="CB56" s="24">
        <f t="shared" si="40"/>
        <v>1.5501279367294706E-3</v>
      </c>
      <c r="CC56" s="24">
        <f t="shared" si="40"/>
        <v>4.4937892533147249E-3</v>
      </c>
      <c r="CD56" s="24">
        <f t="shared" si="40"/>
        <v>3.1967434287043482E-3</v>
      </c>
      <c r="CE56" s="24">
        <f t="shared" si="40"/>
        <v>9.0160502442428756E-4</v>
      </c>
      <c r="CF56" s="24">
        <f t="shared" si="14"/>
        <v>4.1877994882530849E-2</v>
      </c>
    </row>
    <row r="57" spans="1:84" x14ac:dyDescent="0.25">
      <c r="A57" s="31">
        <f>+[1]NOA!A58</f>
        <v>44287</v>
      </c>
      <c r="B57" s="17">
        <f>+[1]NOA!B58</f>
        <v>465.8</v>
      </c>
      <c r="C57" s="17">
        <f>+[1]NOA!C58</f>
        <v>489.9</v>
      </c>
      <c r="D57" s="17">
        <f>+[1]NOA!D58</f>
        <v>381.8</v>
      </c>
      <c r="E57" s="17">
        <f>+[1]NOA!E58</f>
        <v>444.7</v>
      </c>
      <c r="F57" s="17">
        <f>+[1]NOA!F58</f>
        <v>467.2</v>
      </c>
      <c r="G57" s="17">
        <f>+[1]NOA!G58</f>
        <v>447.2</v>
      </c>
      <c r="H57" s="17">
        <f>+[1]NOA!H58</f>
        <v>521.4</v>
      </c>
      <c r="I57" s="17">
        <f>+[1]NOA!I58</f>
        <v>480.7</v>
      </c>
      <c r="J57" s="17">
        <f>+[1]NOA!J58</f>
        <v>462.5</v>
      </c>
      <c r="K57" s="17">
        <f>+[1]NOA!K58</f>
        <v>437.6</v>
      </c>
      <c r="L57" s="17">
        <f>+[1]NOA!L58</f>
        <v>455</v>
      </c>
      <c r="M57" s="17">
        <f>+[1]NOA!M58</f>
        <v>430.4</v>
      </c>
      <c r="N57" s="17">
        <f>+[1]NOA!N58</f>
        <v>406.5</v>
      </c>
      <c r="O57" s="18">
        <f>+[1]NOA!R58</f>
        <v>460.6</v>
      </c>
      <c r="P57" s="19">
        <f>+[1]NOA!S58</f>
        <v>468.3</v>
      </c>
      <c r="Q57" s="20">
        <f>+[1]NOA!T58</f>
        <v>459.7</v>
      </c>
      <c r="R57" s="18">
        <f t="shared" si="4"/>
        <v>465.82010000000002</v>
      </c>
      <c r="S57" s="19">
        <f t="shared" si="5"/>
        <v>459.62767893521658</v>
      </c>
      <c r="T57" s="19">
        <f t="shared" si="6"/>
        <v>437.13421713647773</v>
      </c>
      <c r="U57" s="19">
        <f t="shared" si="7"/>
        <v>439.0669181034483</v>
      </c>
      <c r="V57" s="19"/>
      <c r="W57" s="20">
        <f t="shared" si="8"/>
        <v>459.49686507095959</v>
      </c>
      <c r="X57" s="21"/>
      <c r="Y57" s="41">
        <f t="shared" si="43"/>
        <v>3.99642777405671E-2</v>
      </c>
      <c r="Z57" s="24">
        <f t="shared" si="43"/>
        <v>3.9244802715316052E-2</v>
      </c>
      <c r="AA57" s="24">
        <f t="shared" si="43"/>
        <v>3.2170856988375407E-2</v>
      </c>
      <c r="AB57" s="24">
        <f t="shared" si="43"/>
        <v>5.9818875119161063E-2</v>
      </c>
      <c r="AC57" s="24">
        <f t="shared" si="43"/>
        <v>4.2391789379741196E-2</v>
      </c>
      <c r="AD57" s="24">
        <f t="shared" si="43"/>
        <v>2.9702970297029729E-2</v>
      </c>
      <c r="AE57" s="24">
        <f t="shared" si="43"/>
        <v>3.4523809523809401E-2</v>
      </c>
      <c r="AF57" s="24">
        <f t="shared" si="43"/>
        <v>5.3935540451655273E-2</v>
      </c>
      <c r="AG57" s="24">
        <f t="shared" si="43"/>
        <v>4.5612510860122413E-3</v>
      </c>
      <c r="AH57" s="24">
        <f t="shared" si="43"/>
        <v>2.964705882352936E-2</v>
      </c>
      <c r="AI57" s="24">
        <f t="shared" si="43"/>
        <v>1.6305561760107334E-2</v>
      </c>
      <c r="AJ57" s="24">
        <f t="shared" si="43"/>
        <v>4.0870616686819794E-2</v>
      </c>
      <c r="AK57" s="24">
        <f t="shared" si="43"/>
        <v>3.0940907938118212E-2</v>
      </c>
      <c r="AL57" s="24">
        <f t="shared" si="43"/>
        <v>2.3555555555555552E-2</v>
      </c>
      <c r="AM57" s="24">
        <f t="shared" si="43"/>
        <v>4.4147157190635555E-2</v>
      </c>
      <c r="AN57" s="24">
        <f t="shared" si="43"/>
        <v>3.5360360360360277E-2</v>
      </c>
      <c r="AO57" s="24">
        <f t="shared" si="45"/>
        <v>3.9960557324258072E-2</v>
      </c>
      <c r="AP57" s="24">
        <f t="shared" si="45"/>
        <v>4.057328593934062E-2</v>
      </c>
      <c r="AQ57" s="24">
        <f t="shared" si="45"/>
        <v>4.2666285349173272E-2</v>
      </c>
      <c r="AR57" s="24">
        <f t="shared" si="39"/>
        <v>4.3172581602353599E-2</v>
      </c>
      <c r="AS57" s="24" t="e">
        <f t="shared" si="39"/>
        <v>#DIV/0!</v>
      </c>
      <c r="AT57" s="24">
        <f t="shared" si="39"/>
        <v>4.0444127401370711E-2</v>
      </c>
      <c r="AU57" s="21"/>
      <c r="AV57" s="24">
        <f t="shared" si="44"/>
        <v>0.46847414880201765</v>
      </c>
      <c r="AW57" s="24">
        <f t="shared" si="44"/>
        <v>0.46326164874551967</v>
      </c>
      <c r="AX57" s="24">
        <f t="shared" si="44"/>
        <v>0.46564299424184274</v>
      </c>
      <c r="AY57" s="24">
        <f t="shared" si="44"/>
        <v>0.77879999999999994</v>
      </c>
      <c r="AZ57" s="24">
        <f t="shared" si="44"/>
        <v>0.24886394012296176</v>
      </c>
      <c r="BA57" s="24">
        <f t="shared" si="44"/>
        <v>0.49365397461589855</v>
      </c>
      <c r="BB57" s="24">
        <f t="shared" si="44"/>
        <v>0.50868055555555536</v>
      </c>
      <c r="BC57" s="24">
        <f t="shared" si="44"/>
        <v>0.51879936808846749</v>
      </c>
      <c r="BD57" s="24">
        <f t="shared" si="42"/>
        <v>0.20254810192407691</v>
      </c>
      <c r="BE57" s="24">
        <f t="shared" si="42"/>
        <v>0.43100065402223686</v>
      </c>
      <c r="BF57" s="24">
        <f t="shared" si="42"/>
        <v>0.41260478112387444</v>
      </c>
      <c r="BG57" s="24">
        <f t="shared" si="42"/>
        <v>0.45552925262089961</v>
      </c>
      <c r="BH57" s="24">
        <f t="shared" si="42"/>
        <v>0.29458598726114649</v>
      </c>
      <c r="BI57" s="24">
        <f t="shared" si="42"/>
        <v>0.57847840986977372</v>
      </c>
      <c r="BJ57" s="24">
        <f t="shared" si="42"/>
        <v>0.49521072796934873</v>
      </c>
      <c r="BK57" s="24">
        <f t="shared" si="42"/>
        <v>0.31080695751354437</v>
      </c>
      <c r="BL57" s="24">
        <f t="shared" si="46"/>
        <v>0.46859432425081504</v>
      </c>
      <c r="BM57" s="24">
        <f t="shared" si="46"/>
        <v>0.49761889189148745</v>
      </c>
      <c r="BN57" s="24">
        <f t="shared" si="46"/>
        <v>0.53937729720761984</v>
      </c>
      <c r="BO57" s="24">
        <f t="shared" si="46"/>
        <v>0.56473630487082715</v>
      </c>
      <c r="BP57" s="24" t="e">
        <f t="shared" si="46"/>
        <v>#DIV/0!</v>
      </c>
      <c r="BQ57" s="24">
        <f t="shared" si="46"/>
        <v>0.51544047947301719</v>
      </c>
      <c r="BR57" s="21"/>
      <c r="BS57" s="35">
        <f t="shared" si="11"/>
        <v>44287</v>
      </c>
      <c r="BT57" s="24">
        <f t="shared" si="41"/>
        <v>1.4320049118106722E-2</v>
      </c>
      <c r="BU57" s="24">
        <f t="shared" si="40"/>
        <v>8.3159187318598154E-4</v>
      </c>
      <c r="BV57" s="24">
        <f t="shared" si="40"/>
        <v>6.9320607278410265E-3</v>
      </c>
      <c r="BW57" s="24">
        <f t="shared" si="40"/>
        <v>2.9694128153605719E-3</v>
      </c>
      <c r="BX57" s="24">
        <f t="shared" si="40"/>
        <v>1.7626255860683157E-3</v>
      </c>
      <c r="BY57" s="24">
        <f t="shared" si="40"/>
        <v>2.4590756865371702E-3</v>
      </c>
      <c r="BZ57" s="24">
        <f t="shared" si="40"/>
        <v>4.6190221031480183E-3</v>
      </c>
      <c r="CA57" s="24">
        <f t="shared" si="40"/>
        <v>1.2143335565974681E-4</v>
      </c>
      <c r="CB57" s="24">
        <f t="shared" si="40"/>
        <v>1.6738111185532515E-3</v>
      </c>
      <c r="CC57" s="24">
        <f t="shared" si="40"/>
        <v>3.3248492967180235E-4</v>
      </c>
      <c r="CD57" s="24">
        <f t="shared" si="40"/>
        <v>3.0147577584282168E-3</v>
      </c>
      <c r="CE57" s="24">
        <f t="shared" si="40"/>
        <v>9.2609957579816858E-4</v>
      </c>
      <c r="CF57" s="24">
        <f t="shared" si="14"/>
        <v>3.9962424648358995E-2</v>
      </c>
    </row>
    <row r="58" spans="1:84" x14ac:dyDescent="0.25">
      <c r="A58" s="31">
        <f>+[1]NOA!A59</f>
        <v>44317</v>
      </c>
      <c r="B58" s="17">
        <f>+[1]NOA!B59</f>
        <v>480.9</v>
      </c>
      <c r="C58" s="17">
        <f>+[1]NOA!C59</f>
        <v>505.8</v>
      </c>
      <c r="D58" s="17">
        <f>+[1]NOA!D59</f>
        <v>389.4</v>
      </c>
      <c r="E58" s="17">
        <f>+[1]NOA!E59</f>
        <v>459.2</v>
      </c>
      <c r="F58" s="17">
        <f>+[1]NOA!F59</f>
        <v>474.9</v>
      </c>
      <c r="G58" s="17">
        <f>+[1]NOA!G59</f>
        <v>458.4</v>
      </c>
      <c r="H58" s="17">
        <f>+[1]NOA!H59</f>
        <v>546.20000000000005</v>
      </c>
      <c r="I58" s="17">
        <f>+[1]NOA!I59</f>
        <v>505.7</v>
      </c>
      <c r="J58" s="17">
        <f>+[1]NOA!J59</f>
        <v>464.7</v>
      </c>
      <c r="K58" s="17">
        <f>+[1]NOA!K59</f>
        <v>447.9</v>
      </c>
      <c r="L58" s="17">
        <f>+[1]NOA!L59</f>
        <v>456.4</v>
      </c>
      <c r="M58" s="17">
        <f>+[1]NOA!M59</f>
        <v>449.4</v>
      </c>
      <c r="N58" s="17">
        <f>+[1]NOA!N59</f>
        <v>419.6</v>
      </c>
      <c r="O58" s="18">
        <f>+[1]NOA!R59</f>
        <v>472.2</v>
      </c>
      <c r="P58" s="19">
        <f>+[1]NOA!S59</f>
        <v>484.8</v>
      </c>
      <c r="Q58" s="20">
        <f>+[1]NOA!T59</f>
        <v>472.2</v>
      </c>
      <c r="R58" s="18">
        <f t="shared" si="4"/>
        <v>480.92282999999998</v>
      </c>
      <c r="S58" s="19">
        <f t="shared" si="5"/>
        <v>474.30355833220153</v>
      </c>
      <c r="T58" s="19">
        <f t="shared" si="6"/>
        <v>451.24373430086513</v>
      </c>
      <c r="U58" s="19">
        <f t="shared" si="7"/>
        <v>451.77288074712646</v>
      </c>
      <c r="V58" s="19"/>
      <c r="W58" s="20">
        <f t="shared" si="8"/>
        <v>474.94956576996401</v>
      </c>
      <c r="X58" s="21"/>
      <c r="Y58" s="41">
        <f t="shared" si="43"/>
        <v>3.2417346500643873E-2</v>
      </c>
      <c r="Z58" s="24">
        <f t="shared" si="43"/>
        <v>3.24556031843235E-2</v>
      </c>
      <c r="AA58" s="24">
        <f t="shared" si="43"/>
        <v>1.9905709795704496E-2</v>
      </c>
      <c r="AB58" s="24">
        <f t="shared" si="43"/>
        <v>3.2606251405441933E-2</v>
      </c>
      <c r="AC58" s="24">
        <f t="shared" si="43"/>
        <v>1.648116438356162E-2</v>
      </c>
      <c r="AD58" s="24">
        <f t="shared" si="43"/>
        <v>2.5044722719141266E-2</v>
      </c>
      <c r="AE58" s="24">
        <f t="shared" si="43"/>
        <v>4.756425009589571E-2</v>
      </c>
      <c r="AF58" s="24">
        <f t="shared" si="43"/>
        <v>5.2007489078427227E-2</v>
      </c>
      <c r="AG58" s="24">
        <f t="shared" si="43"/>
        <v>4.756756756756797E-3</v>
      </c>
      <c r="AH58" s="24">
        <f t="shared" si="43"/>
        <v>2.3537477148080299E-2</v>
      </c>
      <c r="AI58" s="24">
        <f t="shared" si="43"/>
        <v>3.0769230769229772E-3</v>
      </c>
      <c r="AJ58" s="24">
        <f t="shared" si="43"/>
        <v>4.4144981412639339E-2</v>
      </c>
      <c r="AK58" s="24">
        <f t="shared" si="43"/>
        <v>3.222632226322264E-2</v>
      </c>
      <c r="AL58" s="24">
        <f t="shared" si="43"/>
        <v>2.518454190186703E-2</v>
      </c>
      <c r="AM58" s="24">
        <f t="shared" si="43"/>
        <v>3.5233824471492703E-2</v>
      </c>
      <c r="AN58" s="24">
        <f t="shared" si="43"/>
        <v>2.7191646726125729E-2</v>
      </c>
      <c r="AO58" s="24">
        <f t="shared" si="45"/>
        <v>3.2421808333302771E-2</v>
      </c>
      <c r="AP58" s="24">
        <f t="shared" si="45"/>
        <v>3.1929929526836709E-2</v>
      </c>
      <c r="AQ58" s="24">
        <f t="shared" si="45"/>
        <v>3.2277311203900316E-2</v>
      </c>
      <c r="AR58" s="24">
        <f t="shared" si="39"/>
        <v>2.8938556105665203E-2</v>
      </c>
      <c r="AS58" s="24" t="e">
        <f t="shared" si="39"/>
        <v>#DIV/0!</v>
      </c>
      <c r="AT58" s="24">
        <f t="shared" si="39"/>
        <v>3.3629610719146275E-2</v>
      </c>
      <c r="AU58" s="21"/>
      <c r="AV58" s="24">
        <f t="shared" si="44"/>
        <v>0.49116279069767432</v>
      </c>
      <c r="AW58" s="24">
        <f t="shared" si="44"/>
        <v>0.50133570792520055</v>
      </c>
      <c r="AX58" s="24">
        <f t="shared" si="44"/>
        <v>0.48625954198473265</v>
      </c>
      <c r="AY58" s="24">
        <f t="shared" si="44"/>
        <v>0.71985018726591754</v>
      </c>
      <c r="AZ58" s="24">
        <f t="shared" si="44"/>
        <v>0.26775226908702598</v>
      </c>
      <c r="BA58" s="24">
        <f t="shared" si="44"/>
        <v>0.49170191994793355</v>
      </c>
      <c r="BB58" s="24">
        <f t="shared" si="44"/>
        <v>0.55701254275940726</v>
      </c>
      <c r="BC58" s="24">
        <f t="shared" si="44"/>
        <v>0.58229036295369196</v>
      </c>
      <c r="BD58" s="24">
        <f t="shared" si="42"/>
        <v>0.20108555182217636</v>
      </c>
      <c r="BE58" s="24">
        <f t="shared" si="42"/>
        <v>0.42055185537583251</v>
      </c>
      <c r="BF58" s="24">
        <f t="shared" si="42"/>
        <v>0.42224992209411027</v>
      </c>
      <c r="BG58" s="24">
        <f t="shared" si="42"/>
        <v>0.49500998003991992</v>
      </c>
      <c r="BH58" s="24">
        <f t="shared" si="42"/>
        <v>0.29546156221055897</v>
      </c>
      <c r="BI58" s="24">
        <f t="shared" si="42"/>
        <v>0.56981382978723394</v>
      </c>
      <c r="BJ58" s="24">
        <f t="shared" si="42"/>
        <v>0.51974921630094051</v>
      </c>
      <c r="BK58" s="24">
        <f t="shared" si="42"/>
        <v>0.34300341296928316</v>
      </c>
      <c r="BL58" s="24">
        <f t="shared" si="46"/>
        <v>0.49122225273017284</v>
      </c>
      <c r="BM58" s="24">
        <f t="shared" si="46"/>
        <v>0.51424640694086809</v>
      </c>
      <c r="BN58" s="24">
        <f t="shared" si="46"/>
        <v>0.53069621885992535</v>
      </c>
      <c r="BO58" s="24">
        <f t="shared" si="46"/>
        <v>0.54119903768778399</v>
      </c>
      <c r="BP58" s="24" t="e">
        <f t="shared" si="46"/>
        <v>#DIV/0!</v>
      </c>
      <c r="BQ58" s="24">
        <f t="shared" si="46"/>
        <v>0.52265177169861898</v>
      </c>
      <c r="BR58" s="21"/>
      <c r="BS58" s="35">
        <f t="shared" si="11"/>
        <v>44317</v>
      </c>
      <c r="BT58" s="24">
        <f t="shared" si="41"/>
        <v>1.1834542722198395E-2</v>
      </c>
      <c r="BU58" s="24">
        <f t="shared" si="40"/>
        <v>5.10691283812793E-4</v>
      </c>
      <c r="BV58" s="24">
        <f t="shared" si="40"/>
        <v>3.850686990124517E-3</v>
      </c>
      <c r="BW58" s="24">
        <f t="shared" si="40"/>
        <v>1.1571489909832531E-3</v>
      </c>
      <c r="BX58" s="24">
        <f t="shared" si="40"/>
        <v>1.471532846715327E-3</v>
      </c>
      <c r="BY58" s="24">
        <f t="shared" si="40"/>
        <v>3.3702018033490858E-3</v>
      </c>
      <c r="BZ58" s="24">
        <f t="shared" si="40"/>
        <v>4.5137398024903391E-3</v>
      </c>
      <c r="CA58" s="24">
        <f t="shared" si="40"/>
        <v>1.2232717904680056E-4</v>
      </c>
      <c r="CB58" s="24">
        <f t="shared" si="40"/>
        <v>1.3156934306569285E-3</v>
      </c>
      <c r="CC58" s="24">
        <f t="shared" si="40"/>
        <v>6.1313868613137689E-5</v>
      </c>
      <c r="CD58" s="24">
        <f t="shared" si="40"/>
        <v>3.2591240875912411E-3</v>
      </c>
      <c r="CE58" s="24">
        <f t="shared" si="40"/>
        <v>9.5620437956204553E-4</v>
      </c>
      <c r="CF58" s="24">
        <f t="shared" si="14"/>
        <v>3.2423207385143857E-2</v>
      </c>
    </row>
    <row r="59" spans="1:84" x14ac:dyDescent="0.25">
      <c r="A59" s="31">
        <f>+[1]NOA!A60</f>
        <v>44348</v>
      </c>
      <c r="B59" s="17">
        <f>+[1]NOA!B60</f>
        <v>496.7</v>
      </c>
      <c r="C59" s="17">
        <f>+[1]NOA!C60</f>
        <v>522.9</v>
      </c>
      <c r="D59" s="17">
        <f>+[1]NOA!D60</f>
        <v>409.7</v>
      </c>
      <c r="E59" s="17">
        <f>+[1]NOA!E60</f>
        <v>470.3</v>
      </c>
      <c r="F59" s="17">
        <f>+[1]NOA!F60</f>
        <v>496.3</v>
      </c>
      <c r="G59" s="17">
        <f>+[1]NOA!G60</f>
        <v>473.4</v>
      </c>
      <c r="H59" s="17">
        <f>+[1]NOA!H60</f>
        <v>571.29999999999995</v>
      </c>
      <c r="I59" s="17">
        <f>+[1]NOA!I60</f>
        <v>522.29999999999995</v>
      </c>
      <c r="J59" s="17">
        <f>+[1]NOA!J60</f>
        <v>495.9</v>
      </c>
      <c r="K59" s="17">
        <f>+[1]NOA!K60</f>
        <v>455.4</v>
      </c>
      <c r="L59" s="17">
        <f>+[1]NOA!L60</f>
        <v>458.2</v>
      </c>
      <c r="M59" s="17">
        <f>+[1]NOA!M60</f>
        <v>462.5</v>
      </c>
      <c r="N59" s="17">
        <f>+[1]NOA!N60</f>
        <v>423.9</v>
      </c>
      <c r="O59" s="18">
        <f>+[1]NOA!R60</f>
        <v>472.3</v>
      </c>
      <c r="P59" s="19">
        <f>+[1]NOA!S60</f>
        <v>502.9</v>
      </c>
      <c r="Q59" s="20">
        <f>+[1]NOA!T60</f>
        <v>490.2</v>
      </c>
      <c r="R59" s="18">
        <f t="shared" si="4"/>
        <v>496.74469000000005</v>
      </c>
      <c r="S59" s="19">
        <f t="shared" si="5"/>
        <v>488.55613201140835</v>
      </c>
      <c r="T59" s="19">
        <f t="shared" si="6"/>
        <v>462.21278258442635</v>
      </c>
      <c r="U59" s="19">
        <f t="shared" si="7"/>
        <v>462.13035201149432</v>
      </c>
      <c r="V59" s="19"/>
      <c r="W59" s="20">
        <f t="shared" si="8"/>
        <v>489.16945562380852</v>
      </c>
      <c r="X59" s="21"/>
      <c r="Y59" s="41">
        <f t="shared" si="43"/>
        <v>3.2855063422749131E-2</v>
      </c>
      <c r="Z59" s="24">
        <f t="shared" si="43"/>
        <v>3.3807829181494498E-2</v>
      </c>
      <c r="AA59" s="24">
        <f t="shared" si="43"/>
        <v>5.2131484334874134E-2</v>
      </c>
      <c r="AB59" s="24">
        <f t="shared" si="43"/>
        <v>2.4172473867595912E-2</v>
      </c>
      <c r="AC59" s="24">
        <f t="shared" si="43"/>
        <v>4.5062118340703394E-2</v>
      </c>
      <c r="AD59" s="24">
        <f t="shared" si="43"/>
        <v>3.2722513089005201E-2</v>
      </c>
      <c r="AE59" s="24">
        <f t="shared" si="43"/>
        <v>4.5953863053826316E-2</v>
      </c>
      <c r="AF59" s="24">
        <f t="shared" si="43"/>
        <v>3.2825786039153648E-2</v>
      </c>
      <c r="AG59" s="24">
        <f t="shared" si="43"/>
        <v>6.7140090380890971E-2</v>
      </c>
      <c r="AH59" s="24">
        <f t="shared" si="43"/>
        <v>1.6744809109176195E-2</v>
      </c>
      <c r="AI59" s="24">
        <f t="shared" si="43"/>
        <v>3.9439088518844478E-3</v>
      </c>
      <c r="AJ59" s="24">
        <f t="shared" si="43"/>
        <v>2.9149977748108569E-2</v>
      </c>
      <c r="AK59" s="24">
        <f t="shared" si="43"/>
        <v>1.0247855100095293E-2</v>
      </c>
      <c r="AL59" s="24">
        <f t="shared" si="43"/>
        <v>2.1177467174937625E-4</v>
      </c>
      <c r="AM59" s="24">
        <f t="shared" si="43"/>
        <v>3.733498349834985E-2</v>
      </c>
      <c r="AN59" s="24">
        <f t="shared" si="43"/>
        <v>3.8119440914866631E-2</v>
      </c>
      <c r="AO59" s="24">
        <f t="shared" si="45"/>
        <v>3.2898958030335379E-2</v>
      </c>
      <c r="AP59" s="24">
        <f t="shared" si="45"/>
        <v>3.0049476603808856E-2</v>
      </c>
      <c r="AQ59" s="24">
        <f t="shared" si="45"/>
        <v>2.4308477768796299E-2</v>
      </c>
      <c r="AR59" s="24">
        <f t="shared" si="39"/>
        <v>2.2926279344698708E-2</v>
      </c>
      <c r="AS59" s="24" t="e">
        <f t="shared" si="39"/>
        <v>#DIV/0!</v>
      </c>
      <c r="AT59" s="24">
        <f t="shared" si="39"/>
        <v>2.9939789145384088E-2</v>
      </c>
      <c r="AU59" s="21"/>
      <c r="AV59" s="24">
        <f t="shared" si="44"/>
        <v>0.50697815533980561</v>
      </c>
      <c r="AW59" s="24">
        <f t="shared" si="44"/>
        <v>0.53478133255063098</v>
      </c>
      <c r="AX59" s="24">
        <f t="shared" si="44"/>
        <v>0.50403817914831128</v>
      </c>
      <c r="AY59" s="24">
        <f t="shared" si="44"/>
        <v>0.62508638562543206</v>
      </c>
      <c r="AZ59" s="24">
        <f t="shared" si="44"/>
        <v>0.31574761399787921</v>
      </c>
      <c r="BA59" s="24">
        <f t="shared" si="44"/>
        <v>0.47983744920287585</v>
      </c>
      <c r="BB59" s="24">
        <f t="shared" si="44"/>
        <v>0.57599999999999985</v>
      </c>
      <c r="BC59" s="24">
        <f t="shared" si="44"/>
        <v>0.6271028037383175</v>
      </c>
      <c r="BD59" s="24">
        <f t="shared" si="42"/>
        <v>0.29039812646370011</v>
      </c>
      <c r="BE59" s="24">
        <f t="shared" si="42"/>
        <v>0.42401500938086301</v>
      </c>
      <c r="BF59" s="24">
        <f t="shared" si="42"/>
        <v>0.37062518695782232</v>
      </c>
      <c r="BG59" s="24">
        <f t="shared" si="42"/>
        <v>0.50504393101204026</v>
      </c>
      <c r="BH59" s="24">
        <f t="shared" si="42"/>
        <v>0.31809701492537301</v>
      </c>
      <c r="BI59" s="24">
        <f t="shared" si="42"/>
        <v>0.48522012578616347</v>
      </c>
      <c r="BJ59" s="24">
        <f t="shared" si="42"/>
        <v>0.54643296432964328</v>
      </c>
      <c r="BK59" s="24">
        <f t="shared" si="42"/>
        <v>0.38084507042253524</v>
      </c>
      <c r="BL59" s="24">
        <f t="shared" si="46"/>
        <v>0.50684547423413862</v>
      </c>
      <c r="BM59" s="24">
        <f t="shared" si="46"/>
        <v>0.52077887795699374</v>
      </c>
      <c r="BN59" s="24">
        <f t="shared" si="46"/>
        <v>0.50702682614261962</v>
      </c>
      <c r="BO59" s="24">
        <f t="shared" si="46"/>
        <v>0.50759733280711972</v>
      </c>
      <c r="BP59" s="24" t="e">
        <f t="shared" si="46"/>
        <v>#DIV/0!</v>
      </c>
      <c r="BQ59" s="24">
        <f t="shared" si="46"/>
        <v>0.51877615014606571</v>
      </c>
      <c r="BR59" s="21"/>
      <c r="BS59" s="35">
        <f t="shared" si="11"/>
        <v>44348</v>
      </c>
      <c r="BT59" s="24">
        <f t="shared" si="41"/>
        <v>1.2328072364316883E-2</v>
      </c>
      <c r="BU59" s="24">
        <f t="shared" si="40"/>
        <v>1.3212518195050956E-3</v>
      </c>
      <c r="BV59" s="24">
        <f t="shared" si="40"/>
        <v>2.8552089831565875E-3</v>
      </c>
      <c r="BW59" s="24">
        <f t="shared" si="40"/>
        <v>3.1149927219796271E-3</v>
      </c>
      <c r="BX59" s="24">
        <f t="shared" si="40"/>
        <v>1.9089207735495945E-3</v>
      </c>
      <c r="BY59" s="24">
        <f t="shared" si="40"/>
        <v>3.3038677479725396E-3</v>
      </c>
      <c r="BZ59" s="24">
        <f t="shared" si="40"/>
        <v>2.9030151798710691E-3</v>
      </c>
      <c r="CA59" s="24">
        <f t="shared" si="40"/>
        <v>1.6803493449781654E-3</v>
      </c>
      <c r="CB59" s="24">
        <f t="shared" si="40"/>
        <v>9.2794759825327508E-4</v>
      </c>
      <c r="CC59" s="24">
        <f t="shared" si="40"/>
        <v>7.6356830941984273E-5</v>
      </c>
      <c r="CD59" s="24">
        <f t="shared" si="40"/>
        <v>2.1765231856934954E-3</v>
      </c>
      <c r="CE59" s="24">
        <f t="shared" si="40"/>
        <v>3.0401330838011745E-4</v>
      </c>
      <c r="CF59" s="24">
        <f t="shared" si="14"/>
        <v>3.2900519858598438E-2</v>
      </c>
    </row>
    <row r="60" spans="1:84" x14ac:dyDescent="0.25">
      <c r="A60" s="31">
        <f>+[1]NOA!A61</f>
        <v>44378</v>
      </c>
      <c r="B60" s="17">
        <f>+[1]NOA!B61</f>
        <v>510.4</v>
      </c>
      <c r="C60" s="17">
        <f>+[1]NOA!C61</f>
        <v>537.4</v>
      </c>
      <c r="D60" s="17">
        <f>+[1]NOA!D61</f>
        <v>423.4</v>
      </c>
      <c r="E60" s="17">
        <f>+[1]NOA!E61</f>
        <v>478.3</v>
      </c>
      <c r="F60" s="17">
        <f>+[1]NOA!F61</f>
        <v>502.4</v>
      </c>
      <c r="G60" s="17">
        <f>+[1]NOA!G61</f>
        <v>484.2</v>
      </c>
      <c r="H60" s="17">
        <f>+[1]NOA!H61</f>
        <v>595.5</v>
      </c>
      <c r="I60" s="17">
        <f>+[1]NOA!I61</f>
        <v>536.6</v>
      </c>
      <c r="J60" s="17">
        <f>+[1]NOA!J61</f>
        <v>506.1</v>
      </c>
      <c r="K60" s="17">
        <f>+[1]NOA!K61</f>
        <v>472</v>
      </c>
      <c r="L60" s="17">
        <f>+[1]NOA!L61</f>
        <v>462.5</v>
      </c>
      <c r="M60" s="17">
        <f>+[1]NOA!M61</f>
        <v>483.5</v>
      </c>
      <c r="N60" s="17">
        <f>+[1]NOA!N61</f>
        <v>434.5</v>
      </c>
      <c r="O60" s="18">
        <f>+[1]NOA!R61</f>
        <v>490.6</v>
      </c>
      <c r="P60" s="19">
        <f>+[1]NOA!S61</f>
        <v>517.20000000000005</v>
      </c>
      <c r="Q60" s="20">
        <f>+[1]NOA!T61</f>
        <v>498</v>
      </c>
      <c r="R60" s="18">
        <f t="shared" si="4"/>
        <v>510.39060000000001</v>
      </c>
      <c r="S60" s="19">
        <f t="shared" si="5"/>
        <v>502.31753361401599</v>
      </c>
      <c r="T60" s="19">
        <f t="shared" si="6"/>
        <v>475.26486184761364</v>
      </c>
      <c r="U60" s="19">
        <f t="shared" si="7"/>
        <v>472.90140086206907</v>
      </c>
      <c r="V60" s="19"/>
      <c r="W60" s="20">
        <f t="shared" si="8"/>
        <v>502.05877991950854</v>
      </c>
      <c r="X60" s="21"/>
      <c r="Y60" s="41">
        <f t="shared" si="43"/>
        <v>2.7582041473726671E-2</v>
      </c>
      <c r="Z60" s="24">
        <f t="shared" si="43"/>
        <v>2.7729967489003693E-2</v>
      </c>
      <c r="AA60" s="24">
        <f t="shared" si="43"/>
        <v>3.3439101781791436E-2</v>
      </c>
      <c r="AB60" s="24">
        <f t="shared" si="43"/>
        <v>1.7010418881564959E-2</v>
      </c>
      <c r="AC60" s="24">
        <f t="shared" si="43"/>
        <v>1.2290953052588982E-2</v>
      </c>
      <c r="AD60" s="24">
        <f t="shared" si="43"/>
        <v>2.281368821292773E-2</v>
      </c>
      <c r="AE60" s="24">
        <f t="shared" si="43"/>
        <v>4.2359530894451325E-2</v>
      </c>
      <c r="AF60" s="24">
        <f t="shared" si="43"/>
        <v>2.7378901014742718E-2</v>
      </c>
      <c r="AG60" s="24">
        <f t="shared" si="43"/>
        <v>2.0568663036902635E-2</v>
      </c>
      <c r="AH60" s="24">
        <f t="shared" si="43"/>
        <v>3.6451471234079991E-2</v>
      </c>
      <c r="AI60" s="24">
        <f t="shared" si="43"/>
        <v>9.3845482322130191E-3</v>
      </c>
      <c r="AJ60" s="24">
        <f t="shared" si="43"/>
        <v>4.5405405405405386E-2</v>
      </c>
      <c r="AK60" s="24">
        <f t="shared" si="43"/>
        <v>2.5005897617362605E-2</v>
      </c>
      <c r="AL60" s="24">
        <f t="shared" si="43"/>
        <v>3.8746559390218094E-2</v>
      </c>
      <c r="AM60" s="24">
        <f t="shared" si="43"/>
        <v>2.8435076555975547E-2</v>
      </c>
      <c r="AN60" s="24">
        <f t="shared" si="43"/>
        <v>1.5911872705018482E-2</v>
      </c>
      <c r="AO60" s="24">
        <f t="shared" si="45"/>
        <v>2.7470671100681354E-2</v>
      </c>
      <c r="AP60" s="24">
        <f t="shared" si="45"/>
        <v>2.8167493356293205E-2</v>
      </c>
      <c r="AQ60" s="24">
        <f t="shared" si="45"/>
        <v>2.8238248172643754E-2</v>
      </c>
      <c r="AR60" s="24">
        <f t="shared" si="39"/>
        <v>2.3307382438076285E-2</v>
      </c>
      <c r="AS60" s="24" t="e">
        <f t="shared" si="39"/>
        <v>#DIV/0!</v>
      </c>
      <c r="AT60" s="24">
        <f t="shared" si="39"/>
        <v>2.6349405400349468E-2</v>
      </c>
      <c r="AU60" s="21"/>
      <c r="AV60" s="24">
        <f t="shared" si="44"/>
        <v>0.51949985114617458</v>
      </c>
      <c r="AW60" s="24">
        <f t="shared" si="44"/>
        <v>0.5695093457943925</v>
      </c>
      <c r="AX60" s="24">
        <f t="shared" si="44"/>
        <v>0.53405797101449259</v>
      </c>
      <c r="AY60" s="24">
        <f t="shared" si="44"/>
        <v>0.58587533156498672</v>
      </c>
      <c r="AZ60" s="24">
        <f t="shared" si="44"/>
        <v>0.31725222863135816</v>
      </c>
      <c r="BA60" s="24">
        <f t="shared" si="44"/>
        <v>0.45931283905967435</v>
      </c>
      <c r="BB60" s="24">
        <f t="shared" si="44"/>
        <v>0.60252960172228187</v>
      </c>
      <c r="BC60" s="24">
        <f t="shared" si="44"/>
        <v>0.63597560975609757</v>
      </c>
      <c r="BD60" s="24">
        <f t="shared" si="42"/>
        <v>0.32140992167101823</v>
      </c>
      <c r="BE60" s="24">
        <f t="shared" si="42"/>
        <v>0.40434394525438844</v>
      </c>
      <c r="BF60" s="24">
        <f t="shared" si="42"/>
        <v>0.36229749631811492</v>
      </c>
      <c r="BG60" s="24">
        <f t="shared" si="42"/>
        <v>0.54423506866815696</v>
      </c>
      <c r="BH60" s="24">
        <f t="shared" si="42"/>
        <v>0.3130855243275914</v>
      </c>
      <c r="BI60" s="24">
        <f t="shared" si="42"/>
        <v>0.53312500000000007</v>
      </c>
      <c r="BJ60" s="24">
        <f t="shared" si="42"/>
        <v>0.55128974205158987</v>
      </c>
      <c r="BK60" s="24">
        <f t="shared" si="42"/>
        <v>0.39613120269133728</v>
      </c>
      <c r="BL60" s="24">
        <f t="shared" si="46"/>
        <v>0.51956786314395953</v>
      </c>
      <c r="BM60" s="24">
        <f t="shared" si="46"/>
        <v>0.53322206939321348</v>
      </c>
      <c r="BN60" s="24">
        <f t="shared" si="46"/>
        <v>0.49533207609599361</v>
      </c>
      <c r="BO60" s="24">
        <f t="shared" si="46"/>
        <v>0.48156486027928747</v>
      </c>
      <c r="BP60" s="24" t="e">
        <f t="shared" si="46"/>
        <v>#DIV/0!</v>
      </c>
      <c r="BQ60" s="24">
        <f t="shared" si="46"/>
        <v>0.51147296234848638</v>
      </c>
      <c r="BR60" s="21"/>
      <c r="BS60" s="35">
        <f t="shared" si="11"/>
        <v>44378</v>
      </c>
      <c r="BT60" s="24">
        <f t="shared" si="41"/>
        <v>1.0121099255083551E-2</v>
      </c>
      <c r="BU60" s="24">
        <f t="shared" si="40"/>
        <v>8.6331789812764176E-4</v>
      </c>
      <c r="BV60" s="24">
        <f t="shared" si="40"/>
        <v>1.992349506744514E-3</v>
      </c>
      <c r="BW60" s="24">
        <f t="shared" si="40"/>
        <v>8.596738473927877E-4</v>
      </c>
      <c r="BX60" s="24">
        <f t="shared" si="40"/>
        <v>1.3307026374068868E-3</v>
      </c>
      <c r="BY60" s="24">
        <f t="shared" si="40"/>
        <v>3.0840748943024017E-3</v>
      </c>
      <c r="BZ60" s="24">
        <f t="shared" si="40"/>
        <v>2.4212401852224796E-3</v>
      </c>
      <c r="CA60" s="24">
        <f t="shared" si="40"/>
        <v>5.318703442721989E-4</v>
      </c>
      <c r="CB60" s="24">
        <f t="shared" si="40"/>
        <v>1.9885242601167734E-3</v>
      </c>
      <c r="CC60" s="24">
        <f t="shared" si="40"/>
        <v>1.7660559693980318E-4</v>
      </c>
      <c r="CD60" s="24">
        <f t="shared" si="40"/>
        <v>3.3780954298369241E-3</v>
      </c>
      <c r="CE60" s="24">
        <f t="shared" si="40"/>
        <v>7.2558888665190413E-4</v>
      </c>
      <c r="CF60" s="24">
        <f t="shared" si="14"/>
        <v>2.7473142742097868E-2</v>
      </c>
    </row>
    <row r="61" spans="1:84" x14ac:dyDescent="0.25">
      <c r="A61" s="31">
        <f>+[1]NOA!A62</f>
        <v>44409</v>
      </c>
      <c r="B61" s="17">
        <f>+[1]NOA!B62</f>
        <v>522.6</v>
      </c>
      <c r="C61" s="17">
        <f>+[1]NOA!C62</f>
        <v>545.29999999999995</v>
      </c>
      <c r="D61" s="17">
        <f>+[1]NOA!D62</f>
        <v>432.2</v>
      </c>
      <c r="E61" s="17">
        <f>+[1]NOA!E62</f>
        <v>495.1</v>
      </c>
      <c r="F61" s="17">
        <f>+[1]NOA!F62</f>
        <v>505.8</v>
      </c>
      <c r="G61" s="17">
        <f>+[1]NOA!G62</f>
        <v>500.3</v>
      </c>
      <c r="H61" s="17">
        <f>+[1]NOA!H62</f>
        <v>615.20000000000005</v>
      </c>
      <c r="I61" s="17">
        <f>+[1]NOA!I62</f>
        <v>546.79999999999995</v>
      </c>
      <c r="J61" s="17">
        <f>+[1]NOA!J62</f>
        <v>508.4</v>
      </c>
      <c r="K61" s="17">
        <f>+[1]NOA!K62</f>
        <v>494.5</v>
      </c>
      <c r="L61" s="17">
        <f>+[1]NOA!L62</f>
        <v>492.7</v>
      </c>
      <c r="M61" s="17">
        <f>+[1]NOA!M62</f>
        <v>499.8</v>
      </c>
      <c r="N61" s="17">
        <f>+[1]NOA!N62</f>
        <v>447.6</v>
      </c>
      <c r="O61" s="18">
        <f>+[1]NOA!R62</f>
        <v>495.9</v>
      </c>
      <c r="P61" s="19">
        <f>+[1]NOA!S62</f>
        <v>532</v>
      </c>
      <c r="Q61" s="20">
        <f>+[1]NOA!T62</f>
        <v>505.2</v>
      </c>
      <c r="R61" s="18">
        <f t="shared" si="4"/>
        <v>522.57344999999998</v>
      </c>
      <c r="S61" s="19">
        <f t="shared" si="5"/>
        <v>514.76404997962777</v>
      </c>
      <c r="T61" s="19">
        <f t="shared" si="6"/>
        <v>492.42924923248665</v>
      </c>
      <c r="U61" s="19">
        <f t="shared" si="7"/>
        <v>490.31386494252877</v>
      </c>
      <c r="V61" s="19"/>
      <c r="W61" s="20">
        <f t="shared" si="8"/>
        <v>518.21660665113336</v>
      </c>
      <c r="X61" s="21"/>
      <c r="Y61" s="41">
        <f t="shared" si="43"/>
        <v>2.3902821316614586E-2</v>
      </c>
      <c r="Z61" s="24">
        <f t="shared" si="43"/>
        <v>1.4700409378489043E-2</v>
      </c>
      <c r="AA61" s="24">
        <f t="shared" si="43"/>
        <v>2.0784128483703368E-2</v>
      </c>
      <c r="AB61" s="24">
        <f t="shared" si="43"/>
        <v>3.5124398912816268E-2</v>
      </c>
      <c r="AC61" s="24">
        <f t="shared" si="43"/>
        <v>6.7675159235669469E-3</v>
      </c>
      <c r="AD61" s="24">
        <f t="shared" si="43"/>
        <v>3.3250722841800862E-2</v>
      </c>
      <c r="AE61" s="24">
        <f t="shared" si="43"/>
        <v>3.3081444164567708E-2</v>
      </c>
      <c r="AF61" s="24">
        <f t="shared" si="43"/>
        <v>1.9008572493477427E-2</v>
      </c>
      <c r="AG61" s="24">
        <f t="shared" si="43"/>
        <v>4.5445564117763126E-3</v>
      </c>
      <c r="AH61" s="24">
        <f t="shared" si="43"/>
        <v>4.7669491525423657E-2</v>
      </c>
      <c r="AI61" s="24">
        <f t="shared" si="43"/>
        <v>6.5297297297297163E-2</v>
      </c>
      <c r="AJ61" s="24">
        <f t="shared" si="43"/>
        <v>3.3712512926577176E-2</v>
      </c>
      <c r="AK61" s="24">
        <f t="shared" si="43"/>
        <v>3.0149597238204873E-2</v>
      </c>
      <c r="AL61" s="24">
        <f t="shared" si="43"/>
        <v>1.0803098247044396E-2</v>
      </c>
      <c r="AM61" s="24">
        <f t="shared" si="43"/>
        <v>2.8615622583139988E-2</v>
      </c>
      <c r="AN61" s="24">
        <f t="shared" si="43"/>
        <v>1.4457831325301207E-2</v>
      </c>
      <c r="AO61" s="24">
        <f t="shared" si="45"/>
        <v>2.3869659825239697E-2</v>
      </c>
      <c r="AP61" s="24">
        <f t="shared" si="45"/>
        <v>2.4778184181752483E-2</v>
      </c>
      <c r="AQ61" s="24">
        <f t="shared" si="45"/>
        <v>3.6115414293717674E-2</v>
      </c>
      <c r="AR61" s="24">
        <f t="shared" si="39"/>
        <v>3.682049587655678E-2</v>
      </c>
      <c r="AS61" s="24" t="e">
        <f t="shared" si="39"/>
        <v>#DIV/0!</v>
      </c>
      <c r="AT61" s="24">
        <f t="shared" si="39"/>
        <v>3.2183137468914103E-2</v>
      </c>
      <c r="AU61" s="21"/>
      <c r="AV61" s="24">
        <f t="shared" si="44"/>
        <v>0.51698113207547181</v>
      </c>
      <c r="AW61" s="24">
        <f t="shared" si="44"/>
        <v>0.55002842524161433</v>
      </c>
      <c r="AX61" s="24">
        <f t="shared" si="44"/>
        <v>0.54965937612047333</v>
      </c>
      <c r="AY61" s="24">
        <f t="shared" si="44"/>
        <v>0.59503865979381465</v>
      </c>
      <c r="AZ61" s="24">
        <f t="shared" si="44"/>
        <v>0.29063536616483798</v>
      </c>
      <c r="BA61" s="24">
        <f t="shared" si="44"/>
        <v>0.46500732064421668</v>
      </c>
      <c r="BB61" s="24">
        <f t="shared" si="44"/>
        <v>0.61004972520282652</v>
      </c>
      <c r="BC61" s="24">
        <f t="shared" si="44"/>
        <v>0.62496285289747378</v>
      </c>
      <c r="BD61" s="24">
        <f t="shared" si="42"/>
        <v>0.2982635342185902</v>
      </c>
      <c r="BE61" s="24">
        <f t="shared" si="42"/>
        <v>0.4375</v>
      </c>
      <c r="BF61" s="24">
        <f t="shared" si="42"/>
        <v>0.4393806602395558</v>
      </c>
      <c r="BG61" s="24">
        <f t="shared" si="42"/>
        <v>0.56726246472248376</v>
      </c>
      <c r="BH61" s="24">
        <f t="shared" si="42"/>
        <v>0.32818991097922856</v>
      </c>
      <c r="BI61" s="24">
        <f t="shared" si="42"/>
        <v>0.4968306670691216</v>
      </c>
      <c r="BJ61" s="24">
        <f t="shared" si="42"/>
        <v>0.55510084770534918</v>
      </c>
      <c r="BK61" s="24">
        <f t="shared" si="42"/>
        <v>0.39135224456072693</v>
      </c>
      <c r="BL61" s="24">
        <f t="shared" si="46"/>
        <v>0.51714205038142946</v>
      </c>
      <c r="BM61" s="24">
        <f t="shared" si="46"/>
        <v>0.53200973059852386</v>
      </c>
      <c r="BN61" s="24">
        <f t="shared" si="46"/>
        <v>0.51185764061901406</v>
      </c>
      <c r="BO61" s="24">
        <f t="shared" si="46"/>
        <v>0.49638202421601374</v>
      </c>
      <c r="BP61" s="24" t="e">
        <f t="shared" si="46"/>
        <v>#DIV/0!</v>
      </c>
      <c r="BQ61" s="24">
        <f t="shared" si="46"/>
        <v>0.521131883500912</v>
      </c>
      <c r="BR61" s="21"/>
      <c r="BS61" s="35">
        <f t="shared" si="11"/>
        <v>44409</v>
      </c>
      <c r="BT61" s="24">
        <f t="shared" si="41"/>
        <v>5.3662421630093892E-3</v>
      </c>
      <c r="BU61" s="24">
        <f t="shared" si="40"/>
        <v>5.3965517241379385E-4</v>
      </c>
      <c r="BV61" s="24">
        <f t="shared" si="40"/>
        <v>4.0716300940438904E-3</v>
      </c>
      <c r="BW61" s="24">
        <f t="shared" si="40"/>
        <v>4.6630094043887619E-4</v>
      </c>
      <c r="BX61" s="24">
        <f t="shared" si="40"/>
        <v>1.9304858934169307E-3</v>
      </c>
      <c r="BY61" s="24">
        <f t="shared" si="40"/>
        <v>2.4432014106583128E-3</v>
      </c>
      <c r="BZ61" s="24">
        <f t="shared" si="40"/>
        <v>1.6806818181818071E-3</v>
      </c>
      <c r="CA61" s="24">
        <f t="shared" si="40"/>
        <v>1.1671238244513875E-4</v>
      </c>
      <c r="CB61" s="24">
        <f t="shared" si="40"/>
        <v>2.6229427899686522E-3</v>
      </c>
      <c r="CC61" s="24">
        <f t="shared" si="40"/>
        <v>1.2070532915360499E-3</v>
      </c>
      <c r="CD61" s="24">
        <f t="shared" si="40"/>
        <v>2.551665360501569E-3</v>
      </c>
      <c r="CE61" s="24">
        <f t="shared" si="40"/>
        <v>8.7264890282131831E-4</v>
      </c>
      <c r="CF61" s="24">
        <f t="shared" si="14"/>
        <v>2.3869220219435723E-2</v>
      </c>
    </row>
    <row r="62" spans="1:84" x14ac:dyDescent="0.25">
      <c r="A62" s="31">
        <f>+[1]NOA!A63</f>
        <v>44440</v>
      </c>
      <c r="B62" s="17">
        <f>+[1]NOA!B63</f>
        <v>539.6</v>
      </c>
      <c r="C62" s="17">
        <f>+[1]NOA!C63</f>
        <v>559.70000000000005</v>
      </c>
      <c r="D62" s="17">
        <f>+[1]NOA!D63</f>
        <v>457</v>
      </c>
      <c r="E62" s="17">
        <f>+[1]NOA!E63</f>
        <v>525</v>
      </c>
      <c r="F62" s="17">
        <f>+[1]NOA!F63</f>
        <v>514.9</v>
      </c>
      <c r="G62" s="17">
        <f>+[1]NOA!G63</f>
        <v>519.5</v>
      </c>
      <c r="H62" s="17">
        <f>+[1]NOA!H63</f>
        <v>637.20000000000005</v>
      </c>
      <c r="I62" s="17">
        <f>+[1]NOA!I63</f>
        <v>558.9</v>
      </c>
      <c r="J62" s="17">
        <f>+[1]NOA!J63</f>
        <v>513.6</v>
      </c>
      <c r="K62" s="17">
        <f>+[1]NOA!K63</f>
        <v>512.6</v>
      </c>
      <c r="L62" s="17">
        <f>+[1]NOA!L63</f>
        <v>504.3</v>
      </c>
      <c r="M62" s="17">
        <f>+[1]NOA!M63</f>
        <v>517.70000000000005</v>
      </c>
      <c r="N62" s="17">
        <f>+[1]NOA!N63</f>
        <v>461.3</v>
      </c>
      <c r="O62" s="18">
        <f>+[1]NOA!R63</f>
        <v>523.20000000000005</v>
      </c>
      <c r="P62" s="19">
        <f>+[1]NOA!S63</f>
        <v>548.9</v>
      </c>
      <c r="Q62" s="20">
        <f>+[1]NOA!T63</f>
        <v>515.5</v>
      </c>
      <c r="R62" s="18">
        <f t="shared" si="4"/>
        <v>539.60733000000005</v>
      </c>
      <c r="S62" s="19">
        <f t="shared" si="5"/>
        <v>533.25562949884556</v>
      </c>
      <c r="T62" s="19">
        <f t="shared" si="6"/>
        <v>514.32885849846491</v>
      </c>
      <c r="U62" s="19">
        <f t="shared" si="7"/>
        <v>513.36135057471256</v>
      </c>
      <c r="V62" s="19"/>
      <c r="W62" s="20">
        <f t="shared" si="8"/>
        <v>537.69966108875246</v>
      </c>
      <c r="X62" s="21"/>
      <c r="Y62" s="41">
        <f t="shared" si="43"/>
        <v>3.2529659395331034E-2</v>
      </c>
      <c r="Z62" s="24">
        <f t="shared" si="43"/>
        <v>2.6407482119934045E-2</v>
      </c>
      <c r="AA62" s="24">
        <f t="shared" si="43"/>
        <v>5.7380842202684024E-2</v>
      </c>
      <c r="AB62" s="24">
        <f t="shared" si="43"/>
        <v>6.0391840032316679E-2</v>
      </c>
      <c r="AC62" s="24">
        <f t="shared" si="43"/>
        <v>1.7991300909450336E-2</v>
      </c>
      <c r="AD62" s="24">
        <f t="shared" si="43"/>
        <v>3.837697381571048E-2</v>
      </c>
      <c r="AE62" s="24">
        <f t="shared" si="43"/>
        <v>3.5760728218465543E-2</v>
      </c>
      <c r="AF62" s="24">
        <f t="shared" si="43"/>
        <v>2.2128749085588817E-2</v>
      </c>
      <c r="AG62" s="24">
        <f t="shared" si="43"/>
        <v>1.0228166797797034E-2</v>
      </c>
      <c r="AH62" s="24">
        <f t="shared" si="43"/>
        <v>3.6602628918099178E-2</v>
      </c>
      <c r="AI62" s="24">
        <f t="shared" si="43"/>
        <v>2.3543738583316376E-2</v>
      </c>
      <c r="AJ62" s="24">
        <f t="shared" si="43"/>
        <v>3.5814325730292085E-2</v>
      </c>
      <c r="AK62" s="24">
        <f t="shared" si="43"/>
        <v>3.0607685433422738E-2</v>
      </c>
      <c r="AL62" s="24">
        <f t="shared" si="43"/>
        <v>5.5051421657592359E-2</v>
      </c>
      <c r="AM62" s="24">
        <f t="shared" si="43"/>
        <v>3.176691729323311E-2</v>
      </c>
      <c r="AN62" s="24">
        <f t="shared" si="43"/>
        <v>2.0387965162312005E-2</v>
      </c>
      <c r="AO62" s="24">
        <f t="shared" si="45"/>
        <v>3.2596145096923879E-2</v>
      </c>
      <c r="AP62" s="24">
        <f t="shared" si="45"/>
        <v>3.5922437707041954E-2</v>
      </c>
      <c r="AQ62" s="24">
        <f t="shared" si="45"/>
        <v>4.4472600480397029E-2</v>
      </c>
      <c r="AR62" s="24">
        <f t="shared" si="39"/>
        <v>4.7005575979144121E-2</v>
      </c>
      <c r="AS62" s="24" t="e">
        <f t="shared" si="39"/>
        <v>#DIV/0!</v>
      </c>
      <c r="AT62" s="24">
        <f t="shared" si="39"/>
        <v>3.7596352929567978E-2</v>
      </c>
      <c r="AU62" s="21"/>
      <c r="AV62" s="24">
        <f t="shared" si="44"/>
        <v>0.53121452894438148</v>
      </c>
      <c r="AW62" s="24">
        <f t="shared" si="44"/>
        <v>0.54314860766473694</v>
      </c>
      <c r="AX62" s="24">
        <f t="shared" si="44"/>
        <v>0.57314974182444067</v>
      </c>
      <c r="AY62" s="24">
        <f t="shared" si="44"/>
        <v>0.64473684210526327</v>
      </c>
      <c r="AZ62" s="24">
        <f t="shared" si="44"/>
        <v>0.30387439858191945</v>
      </c>
      <c r="BA62" s="24">
        <f t="shared" si="44"/>
        <v>0.49711815561959649</v>
      </c>
      <c r="BB62" s="24">
        <f t="shared" si="44"/>
        <v>0.60746720484359251</v>
      </c>
      <c r="BC62" s="24">
        <f t="shared" si="44"/>
        <v>0.6223512336719883</v>
      </c>
      <c r="BD62" s="24">
        <f t="shared" si="42"/>
        <v>0.32507739938080493</v>
      </c>
      <c r="BE62" s="24">
        <f t="shared" si="42"/>
        <v>0.45171339563862922</v>
      </c>
      <c r="BF62" s="24">
        <f t="shared" si="42"/>
        <v>0.468977570637926</v>
      </c>
      <c r="BG62" s="24">
        <f t="shared" si="42"/>
        <v>0.62085159674389501</v>
      </c>
      <c r="BH62" s="24">
        <f t="shared" si="42"/>
        <v>0.35159683562847932</v>
      </c>
      <c r="BI62" s="24">
        <f t="shared" si="42"/>
        <v>0.47338777809067878</v>
      </c>
      <c r="BJ62" s="24">
        <f t="shared" si="42"/>
        <v>0.57639287765651925</v>
      </c>
      <c r="BK62" s="24">
        <f t="shared" si="42"/>
        <v>0.40463215258855589</v>
      </c>
      <c r="BL62" s="24">
        <f t="shared" si="46"/>
        <v>0.53103712850793872</v>
      </c>
      <c r="BM62" s="24">
        <f t="shared" si="46"/>
        <v>0.54766448916456634</v>
      </c>
      <c r="BN62" s="24">
        <f t="shared" si="46"/>
        <v>0.55049259539868478</v>
      </c>
      <c r="BO62" s="24">
        <f t="shared" si="46"/>
        <v>0.53125475102664965</v>
      </c>
      <c r="BP62" s="24" t="e">
        <f t="shared" si="46"/>
        <v>#DIV/0!</v>
      </c>
      <c r="BQ62" s="24">
        <f t="shared" si="46"/>
        <v>0.54369496761833447</v>
      </c>
      <c r="BR62" s="21"/>
      <c r="BS62" s="35">
        <f t="shared" si="11"/>
        <v>44440</v>
      </c>
      <c r="BT62" s="24">
        <f t="shared" si="41"/>
        <v>9.5531572904707825E-3</v>
      </c>
      <c r="BU62" s="24">
        <f t="shared" si="40"/>
        <v>1.4853425181783398E-3</v>
      </c>
      <c r="BV62" s="24">
        <f t="shared" si="40"/>
        <v>7.0773631840795968E-3</v>
      </c>
      <c r="BW62" s="24">
        <f t="shared" si="40"/>
        <v>1.2189054726368114E-3</v>
      </c>
      <c r="BX62" s="24">
        <f t="shared" si="40"/>
        <v>2.2484500574052801E-3</v>
      </c>
      <c r="BY62" s="24">
        <f t="shared" si="40"/>
        <v>2.6647531572904703E-3</v>
      </c>
      <c r="BZ62" s="24">
        <f t="shared" si="40"/>
        <v>1.9472062763107572E-3</v>
      </c>
      <c r="CA62" s="24">
        <f t="shared" si="40"/>
        <v>2.577114427860719E-4</v>
      </c>
      <c r="CB62" s="24">
        <f t="shared" si="40"/>
        <v>2.0607539226942238E-3</v>
      </c>
      <c r="CC62" s="24">
        <f t="shared" si="40"/>
        <v>4.5281285878300893E-4</v>
      </c>
      <c r="CD62" s="24">
        <f t="shared" si="40"/>
        <v>2.7367202449292052E-3</v>
      </c>
      <c r="CE62" s="24">
        <f t="shared" si="40"/>
        <v>8.9131266743206969E-4</v>
      </c>
      <c r="CF62" s="24">
        <f t="shared" si="14"/>
        <v>3.2594489092996615E-2</v>
      </c>
    </row>
    <row r="63" spans="1:84" x14ac:dyDescent="0.25">
      <c r="A63" s="31">
        <f>+[1]NOA!A64</f>
        <v>44470</v>
      </c>
      <c r="B63" s="17">
        <f>+[1]NOA!B64</f>
        <v>556.9</v>
      </c>
      <c r="C63" s="17">
        <f>+[1]NOA!C64</f>
        <v>579.6</v>
      </c>
      <c r="D63" s="17">
        <f>+[1]NOA!D64</f>
        <v>469.3</v>
      </c>
      <c r="E63" s="17">
        <f>+[1]NOA!E64</f>
        <v>546.5</v>
      </c>
      <c r="F63" s="17">
        <f>+[1]NOA!F64</f>
        <v>522.1</v>
      </c>
      <c r="G63" s="17">
        <f>+[1]NOA!G64</f>
        <v>533.5</v>
      </c>
      <c r="H63" s="17">
        <f>+[1]NOA!H64</f>
        <v>657.4</v>
      </c>
      <c r="I63" s="17">
        <f>+[1]NOA!I64</f>
        <v>572.6</v>
      </c>
      <c r="J63" s="17">
        <f>+[1]NOA!J64</f>
        <v>518.4</v>
      </c>
      <c r="K63" s="17">
        <f>+[1]NOA!K64</f>
        <v>537.20000000000005</v>
      </c>
      <c r="L63" s="17">
        <f>+[1]NOA!L64</f>
        <v>509</v>
      </c>
      <c r="M63" s="17">
        <f>+[1]NOA!M64</f>
        <v>534.29999999999995</v>
      </c>
      <c r="N63" s="17">
        <f>+[1]NOA!N64</f>
        <v>476.2</v>
      </c>
      <c r="O63" s="18">
        <f>+[1]NOA!R64</f>
        <v>558.29999999999995</v>
      </c>
      <c r="P63" s="19">
        <f>+[1]NOA!S64</f>
        <v>565.79999999999995</v>
      </c>
      <c r="Q63" s="20">
        <f>+[1]NOA!T64</f>
        <v>521.1</v>
      </c>
      <c r="R63" s="18">
        <f t="shared" si="4"/>
        <v>556.85967000000005</v>
      </c>
      <c r="S63" s="19">
        <f t="shared" si="5"/>
        <v>552.40177916610071</v>
      </c>
      <c r="T63" s="19">
        <f t="shared" si="6"/>
        <v>533.34362266257324</v>
      </c>
      <c r="U63" s="19">
        <f t="shared" si="7"/>
        <v>533.06914511494256</v>
      </c>
      <c r="V63" s="19"/>
      <c r="W63" s="20">
        <f t="shared" si="8"/>
        <v>554.93685659817845</v>
      </c>
      <c r="X63" s="21"/>
      <c r="Y63" s="41">
        <f t="shared" si="43"/>
        <v>3.2060785767234812E-2</v>
      </c>
      <c r="Z63" s="24">
        <f t="shared" si="43"/>
        <v>3.5554761479363872E-2</v>
      </c>
      <c r="AA63" s="24">
        <f t="shared" si="43"/>
        <v>2.691466083150984E-2</v>
      </c>
      <c r="AB63" s="24">
        <f t="shared" si="43"/>
        <v>4.0952380952380851E-2</v>
      </c>
      <c r="AC63" s="24">
        <f t="shared" si="43"/>
        <v>1.3983297727714117E-2</v>
      </c>
      <c r="AD63" s="24">
        <f t="shared" si="43"/>
        <v>2.6948989412896918E-2</v>
      </c>
      <c r="AE63" s="24">
        <f t="shared" si="43"/>
        <v>3.1701192718141868E-2</v>
      </c>
      <c r="AF63" s="24">
        <f t="shared" si="43"/>
        <v>2.4512435140454647E-2</v>
      </c>
      <c r="AG63" s="24">
        <f t="shared" si="43"/>
        <v>9.3457943925232545E-3</v>
      </c>
      <c r="AH63" s="24">
        <f t="shared" si="43"/>
        <v>4.7990635973468532E-2</v>
      </c>
      <c r="AI63" s="24">
        <f t="shared" si="43"/>
        <v>9.3198492960540058E-3</v>
      </c>
      <c r="AJ63" s="24">
        <f t="shared" si="43"/>
        <v>3.2064902453158073E-2</v>
      </c>
      <c r="AK63" s="24">
        <f t="shared" si="43"/>
        <v>3.230002167786683E-2</v>
      </c>
      <c r="AL63" s="24">
        <f t="shared" si="43"/>
        <v>6.7087155963302614E-2</v>
      </c>
      <c r="AM63" s="24">
        <f t="shared" si="43"/>
        <v>3.0788850428128844E-2</v>
      </c>
      <c r="AN63" s="24">
        <f t="shared" si="43"/>
        <v>1.0863239573229988E-2</v>
      </c>
      <c r="AO63" s="24">
        <f t="shared" si="45"/>
        <v>3.1972026769910622E-2</v>
      </c>
      <c r="AP63" s="24">
        <f t="shared" si="45"/>
        <v>3.59042616863674E-2</v>
      </c>
      <c r="AQ63" s="24">
        <f t="shared" si="45"/>
        <v>3.6970051067366061E-2</v>
      </c>
      <c r="AR63" s="24">
        <f t="shared" si="39"/>
        <v>3.8389712272197674E-2</v>
      </c>
      <c r="AS63" s="24" t="e">
        <f t="shared" si="39"/>
        <v>#DIV/0!</v>
      </c>
      <c r="AT63" s="24">
        <f t="shared" si="39"/>
        <v>3.2057292865916187E-2</v>
      </c>
      <c r="AU63" s="21"/>
      <c r="AV63" s="24">
        <f t="shared" si="44"/>
        <v>0.51826608505997807</v>
      </c>
      <c r="AW63" s="24">
        <f t="shared" si="44"/>
        <v>0.51450222106088339</v>
      </c>
      <c r="AX63" s="24">
        <f t="shared" si="44"/>
        <v>0.59084745762711877</v>
      </c>
      <c r="AY63" s="24">
        <f t="shared" si="44"/>
        <v>0.60735294117647065</v>
      </c>
      <c r="AZ63" s="24">
        <f t="shared" si="44"/>
        <v>0.30394605394605412</v>
      </c>
      <c r="BA63" s="24">
        <f t="shared" si="44"/>
        <v>0.46969696969696972</v>
      </c>
      <c r="BB63" s="24">
        <f t="shared" si="44"/>
        <v>0.60107160253287861</v>
      </c>
      <c r="BC63" s="24">
        <f t="shared" si="44"/>
        <v>0.60257486705849428</v>
      </c>
      <c r="BD63" s="24">
        <f t="shared" si="42"/>
        <v>0.35387829720553676</v>
      </c>
      <c r="BE63" s="24">
        <f t="shared" si="42"/>
        <v>0.51409244644870356</v>
      </c>
      <c r="BF63" s="24">
        <f t="shared" si="42"/>
        <v>0.48008141901715629</v>
      </c>
      <c r="BG63" s="24">
        <f t="shared" si="42"/>
        <v>0.60498648242715536</v>
      </c>
      <c r="BH63" s="24">
        <f t="shared" si="42"/>
        <v>0.3629078420148828</v>
      </c>
      <c r="BI63" s="24">
        <f t="shared" si="42"/>
        <v>0.39609902475618908</v>
      </c>
      <c r="BJ63" s="24">
        <f t="shared" si="42"/>
        <v>0.57297748123436198</v>
      </c>
      <c r="BK63" s="24">
        <f t="shared" si="42"/>
        <v>0.40685745140388785</v>
      </c>
      <c r="BL63" s="24">
        <f t="shared" si="46"/>
        <v>0.5182443810529016</v>
      </c>
      <c r="BM63" s="24">
        <f t="shared" si="46"/>
        <v>0.53034967892388463</v>
      </c>
      <c r="BN63" s="24">
        <f t="shared" si="46"/>
        <v>0.54281565907230567</v>
      </c>
      <c r="BO63" s="24">
        <f t="shared" si="46"/>
        <v>0.52581381767934232</v>
      </c>
      <c r="BP63" s="24" t="e">
        <f t="shared" si="46"/>
        <v>#DIV/0!</v>
      </c>
      <c r="BQ63" s="24">
        <f t="shared" si="46"/>
        <v>0.53895242603255555</v>
      </c>
      <c r="BR63" s="21"/>
      <c r="BS63" s="35">
        <f t="shared" si="11"/>
        <v>44470</v>
      </c>
      <c r="BT63" s="24">
        <f t="shared" si="41"/>
        <v>1.2786008154188273E-2</v>
      </c>
      <c r="BU63" s="24">
        <f t="shared" si="40"/>
        <v>7.1347294292068266E-4</v>
      </c>
      <c r="BV63" s="24">
        <f t="shared" si="40"/>
        <v>4.9287435137138624E-3</v>
      </c>
      <c r="BW63" s="24">
        <f t="shared" si="40"/>
        <v>9.3402520385471317E-4</v>
      </c>
      <c r="BX63" s="24">
        <f t="shared" si="40"/>
        <v>1.5878428465530021E-3</v>
      </c>
      <c r="BY63" s="24">
        <f t="shared" si="40"/>
        <v>2.3696441808747138E-3</v>
      </c>
      <c r="BZ63" s="24">
        <f t="shared" si="40"/>
        <v>2.1352297998517488E-3</v>
      </c>
      <c r="CA63" s="24">
        <f t="shared" si="40"/>
        <v>2.3039288361749222E-4</v>
      </c>
      <c r="CB63" s="24">
        <f t="shared" si="40"/>
        <v>2.7125648628613811E-3</v>
      </c>
      <c r="CC63" s="24">
        <f t="shared" si="40"/>
        <v>1.7768717568569269E-4</v>
      </c>
      <c r="CD63" s="24">
        <f t="shared" si="40"/>
        <v>2.458005930318741E-3</v>
      </c>
      <c r="CE63" s="24">
        <f t="shared" si="40"/>
        <v>9.3884358784284512E-4</v>
      </c>
      <c r="CF63" s="24">
        <f t="shared" si="14"/>
        <v>3.1972461082283146E-2</v>
      </c>
    </row>
    <row r="64" spans="1:84" x14ac:dyDescent="0.25">
      <c r="A64" s="31">
        <f>+[1]NOA!A65</f>
        <v>44501</v>
      </c>
      <c r="B64" s="17">
        <f>+[1]NOA!B65</f>
        <v>571.6</v>
      </c>
      <c r="C64" s="17">
        <f>+[1]NOA!C65</f>
        <v>593.70000000000005</v>
      </c>
      <c r="D64" s="17">
        <f>+[1]NOA!D65</f>
        <v>476.3</v>
      </c>
      <c r="E64" s="17">
        <f>+[1]NOA!E65</f>
        <v>569.29999999999995</v>
      </c>
      <c r="F64" s="17">
        <f>+[1]NOA!F65</f>
        <v>535.9</v>
      </c>
      <c r="G64" s="17">
        <f>+[1]NOA!G65</f>
        <v>546.9</v>
      </c>
      <c r="H64" s="17">
        <f>+[1]NOA!H65</f>
        <v>675.8</v>
      </c>
      <c r="I64" s="17">
        <f>+[1]NOA!I65</f>
        <v>586.20000000000005</v>
      </c>
      <c r="J64" s="17">
        <f>+[1]NOA!J65</f>
        <v>527.29999999999995</v>
      </c>
      <c r="K64" s="17">
        <f>+[1]NOA!K65</f>
        <v>546.70000000000005</v>
      </c>
      <c r="L64" s="17">
        <f>+[1]NOA!L65</f>
        <v>512</v>
      </c>
      <c r="M64" s="17">
        <f>+[1]NOA!M65</f>
        <v>552.6</v>
      </c>
      <c r="N64" s="17">
        <f>+[1]NOA!N65</f>
        <v>489.9</v>
      </c>
      <c r="O64" s="18">
        <f>+[1]NOA!R65</f>
        <v>571.9</v>
      </c>
      <c r="P64" s="19">
        <f>+[1]NOA!S65</f>
        <v>582.6</v>
      </c>
      <c r="Q64" s="20">
        <f>+[1]NOA!T65</f>
        <v>529.29999999999995</v>
      </c>
      <c r="R64" s="18">
        <f t="shared" si="4"/>
        <v>571.66709000000003</v>
      </c>
      <c r="S64" s="19">
        <f t="shared" si="5"/>
        <v>567.66896645389113</v>
      </c>
      <c r="T64" s="19">
        <f t="shared" si="6"/>
        <v>550.462405805191</v>
      </c>
      <c r="U64" s="19">
        <f t="shared" si="7"/>
        <v>549.84892241379305</v>
      </c>
      <c r="V64" s="19"/>
      <c r="W64" s="20">
        <f t="shared" si="8"/>
        <v>570.33969497987732</v>
      </c>
      <c r="X64" s="21"/>
      <c r="Y64" s="41">
        <f t="shared" si="43"/>
        <v>2.6396121386245364E-2</v>
      </c>
      <c r="Z64" s="24">
        <f t="shared" si="43"/>
        <v>2.4327122153209091E-2</v>
      </c>
      <c r="AA64" s="24">
        <f t="shared" si="43"/>
        <v>1.4915832090347303E-2</v>
      </c>
      <c r="AB64" s="24">
        <f t="shared" si="43"/>
        <v>4.1720036596523347E-2</v>
      </c>
      <c r="AC64" s="24">
        <f t="shared" si="43"/>
        <v>2.6431718061673992E-2</v>
      </c>
      <c r="AD64" s="24">
        <f t="shared" si="43"/>
        <v>2.5117150890346718E-2</v>
      </c>
      <c r="AE64" s="24">
        <f t="shared" si="43"/>
        <v>2.7989047763918418E-2</v>
      </c>
      <c r="AF64" s="24">
        <f t="shared" si="43"/>
        <v>2.3751309814879606E-2</v>
      </c>
      <c r="AG64" s="24">
        <f t="shared" si="43"/>
        <v>1.7168209876543106E-2</v>
      </c>
      <c r="AH64" s="24">
        <f t="shared" si="43"/>
        <v>1.7684288905435608E-2</v>
      </c>
      <c r="AI64" s="24">
        <f t="shared" si="43"/>
        <v>5.893909626718985E-3</v>
      </c>
      <c r="AJ64" s="24">
        <f t="shared" si="43"/>
        <v>3.4250421111735152E-2</v>
      </c>
      <c r="AK64" s="24">
        <f t="shared" si="43"/>
        <v>2.8769424611507777E-2</v>
      </c>
      <c r="AL64" s="24">
        <f t="shared" si="43"/>
        <v>2.4359663263478382E-2</v>
      </c>
      <c r="AM64" s="24">
        <f t="shared" si="43"/>
        <v>2.969247083775195E-2</v>
      </c>
      <c r="AN64" s="24">
        <f t="shared" si="43"/>
        <v>1.5735943197082936E-2</v>
      </c>
      <c r="AO64" s="24">
        <f t="shared" si="45"/>
        <v>2.6590936276638555E-2</v>
      </c>
      <c r="AP64" s="24">
        <f t="shared" si="45"/>
        <v>2.7637831490763043E-2</v>
      </c>
      <c r="AQ64" s="24">
        <f t="shared" si="45"/>
        <v>3.2097099159369202E-2</v>
      </c>
      <c r="AR64" s="24">
        <f t="shared" si="39"/>
        <v>3.1477674993236393E-2</v>
      </c>
      <c r="AS64" s="24" t="e">
        <f t="shared" si="39"/>
        <v>#DIV/0!</v>
      </c>
      <c r="AT64" s="24">
        <f t="shared" si="39"/>
        <v>2.7756019803982568E-2</v>
      </c>
      <c r="AU64" s="21"/>
      <c r="AV64" s="24">
        <f t="shared" si="44"/>
        <v>0.51136964569011112</v>
      </c>
      <c r="AW64" s="24">
        <f t="shared" si="44"/>
        <v>0.51958024059380614</v>
      </c>
      <c r="AX64" s="24">
        <f t="shared" si="44"/>
        <v>0.55197132616487465</v>
      </c>
      <c r="AY64" s="24">
        <f t="shared" si="44"/>
        <v>0.58623572025633885</v>
      </c>
      <c r="AZ64" s="24">
        <f t="shared" si="44"/>
        <v>0.3284581060981655</v>
      </c>
      <c r="BA64" s="24">
        <f t="shared" si="44"/>
        <v>0.43055192257389474</v>
      </c>
      <c r="BB64" s="24">
        <f t="shared" si="44"/>
        <v>0.5727251570863392</v>
      </c>
      <c r="BC64" s="24">
        <f t="shared" si="44"/>
        <v>0.58261339092872588</v>
      </c>
      <c r="BD64" s="24">
        <f t="shared" si="42"/>
        <v>0.34997439836149491</v>
      </c>
      <c r="BE64" s="24">
        <f t="shared" si="42"/>
        <v>0.48802395209580851</v>
      </c>
      <c r="BF64" s="24">
        <f t="shared" si="42"/>
        <v>0.48837209302325579</v>
      </c>
      <c r="BG64" s="24">
        <f t="shared" si="42"/>
        <v>0.60313315926892952</v>
      </c>
      <c r="BH64" s="24">
        <f t="shared" si="42"/>
        <v>0.36614612381483536</v>
      </c>
      <c r="BI64" s="24">
        <f t="shared" si="42"/>
        <v>0.41699702675916739</v>
      </c>
      <c r="BJ64" s="24">
        <f t="shared" si="42"/>
        <v>0.55733761026463502</v>
      </c>
      <c r="BK64" s="24">
        <f t="shared" si="42"/>
        <v>0.40883683790258174</v>
      </c>
      <c r="BL64" s="24">
        <f t="shared" si="46"/>
        <v>0.51166147241659221</v>
      </c>
      <c r="BM64" s="24">
        <f t="shared" si="46"/>
        <v>0.5229616418492673</v>
      </c>
      <c r="BN64" s="24">
        <f t="shared" si="46"/>
        <v>0.52434790162715061</v>
      </c>
      <c r="BO64" s="24">
        <f t="shared" si="46"/>
        <v>0.50304240574855652</v>
      </c>
      <c r="BP64" s="24" t="e">
        <f t="shared" si="46"/>
        <v>#DIV/0!</v>
      </c>
      <c r="BQ64" s="24">
        <f t="shared" si="46"/>
        <v>0.51839562786210491</v>
      </c>
      <c r="BR64" s="21"/>
      <c r="BS64" s="35">
        <f t="shared" si="11"/>
        <v>44501</v>
      </c>
      <c r="BT64" s="24">
        <f t="shared" si="41"/>
        <v>8.7780032321781443E-3</v>
      </c>
      <c r="BU64" s="24">
        <f t="shared" si="40"/>
        <v>3.9342790447117977E-4</v>
      </c>
      <c r="BV64" s="24">
        <f t="shared" si="40"/>
        <v>5.0643921709463005E-3</v>
      </c>
      <c r="BW64" s="24">
        <f t="shared" si="40"/>
        <v>1.734602262524685E-3</v>
      </c>
      <c r="BX64" s="24">
        <f t="shared" si="40"/>
        <v>1.4725803555395917E-3</v>
      </c>
      <c r="BY64" s="24">
        <f t="shared" si="40"/>
        <v>2.0914347279583382E-3</v>
      </c>
      <c r="BZ64" s="24">
        <f t="shared" si="40"/>
        <v>2.0537978093014939E-3</v>
      </c>
      <c r="CA64" s="24">
        <f t="shared" si="40"/>
        <v>4.1391632249955003E-4</v>
      </c>
      <c r="CB64" s="24">
        <f t="shared" si="40"/>
        <v>1.0149937152091938E-3</v>
      </c>
      <c r="CC64" s="24">
        <f t="shared" si="40"/>
        <v>1.0989405638355183E-4</v>
      </c>
      <c r="CD64" s="24">
        <f t="shared" si="40"/>
        <v>2.6255521637637016E-3</v>
      </c>
      <c r="CE64" s="24">
        <f t="shared" si="40"/>
        <v>8.3641587358592145E-4</v>
      </c>
      <c r="CF64" s="24">
        <f t="shared" si="14"/>
        <v>2.6589010594361653E-2</v>
      </c>
    </row>
    <row r="65" spans="1:84" x14ac:dyDescent="0.25">
      <c r="A65" s="31">
        <f>+[1]NOA!A66</f>
        <v>44531</v>
      </c>
      <c r="B65" s="17">
        <f>+[1]NOA!B66</f>
        <v>594.70000000000005</v>
      </c>
      <c r="C65" s="17">
        <f>+[1]NOA!C66</f>
        <v>621.29999999999995</v>
      </c>
      <c r="D65" s="17">
        <f>+[1]NOA!D66</f>
        <v>501.4</v>
      </c>
      <c r="E65" s="17">
        <f>+[1]NOA!E66</f>
        <v>597</v>
      </c>
      <c r="F65" s="17">
        <f>+[1]NOA!F66</f>
        <v>544.4</v>
      </c>
      <c r="G65" s="17">
        <f>+[1]NOA!G66</f>
        <v>562.4</v>
      </c>
      <c r="H65" s="17">
        <f>+[1]NOA!H66</f>
        <v>681.8</v>
      </c>
      <c r="I65" s="17">
        <f>+[1]NOA!I66</f>
        <v>607.20000000000005</v>
      </c>
      <c r="J65" s="17">
        <f>+[1]NOA!J66</f>
        <v>539</v>
      </c>
      <c r="K65" s="17">
        <f>+[1]NOA!K66</f>
        <v>566.29999999999995</v>
      </c>
      <c r="L65" s="17">
        <f>+[1]NOA!L66</f>
        <v>512.1</v>
      </c>
      <c r="M65" s="17">
        <f>+[1]NOA!M66</f>
        <v>596.79999999999995</v>
      </c>
      <c r="N65" s="17">
        <f>+[1]NOA!N66</f>
        <v>507.7</v>
      </c>
      <c r="O65" s="18">
        <f>+[1]NOA!R66</f>
        <v>586.4</v>
      </c>
      <c r="P65" s="19">
        <f>+[1]NOA!S66</f>
        <v>610.4</v>
      </c>
      <c r="Q65" s="20">
        <f>+[1]NOA!T66</f>
        <v>540.1</v>
      </c>
      <c r="R65" s="18">
        <f t="shared" si="4"/>
        <v>594.74567999999988</v>
      </c>
      <c r="S65" s="19">
        <f t="shared" si="5"/>
        <v>594.87611028113531</v>
      </c>
      <c r="T65" s="19">
        <f t="shared" si="6"/>
        <v>577.47348590566548</v>
      </c>
      <c r="U65" s="19">
        <f t="shared" si="7"/>
        <v>571.92683189655168</v>
      </c>
      <c r="V65" s="19"/>
      <c r="W65" s="20">
        <f t="shared" si="8"/>
        <v>588.55079432323669</v>
      </c>
      <c r="X65" s="21"/>
      <c r="Y65" s="41">
        <f t="shared" si="43"/>
        <v>4.0412876137158937E-2</v>
      </c>
      <c r="Z65" s="24">
        <f t="shared" si="43"/>
        <v>4.6488125315815809E-2</v>
      </c>
      <c r="AA65" s="24">
        <f t="shared" si="43"/>
        <v>5.2697879487717758E-2</v>
      </c>
      <c r="AB65" s="24">
        <f t="shared" si="43"/>
        <v>4.8656244510802749E-2</v>
      </c>
      <c r="AC65" s="24">
        <f t="shared" ref="Y65:AN81" si="47">+F65/F64-1</f>
        <v>1.586116812838223E-2</v>
      </c>
      <c r="AD65" s="24">
        <f t="shared" si="47"/>
        <v>2.8341561528615777E-2</v>
      </c>
      <c r="AE65" s="24">
        <f t="shared" si="47"/>
        <v>8.8783663805860336E-3</v>
      </c>
      <c r="AF65" s="24">
        <f t="shared" si="47"/>
        <v>3.5823950870010224E-2</v>
      </c>
      <c r="AG65" s="24">
        <f t="shared" si="47"/>
        <v>2.2188507490991993E-2</v>
      </c>
      <c r="AH65" s="24">
        <f t="shared" si="47"/>
        <v>3.5851472471190693E-2</v>
      </c>
      <c r="AI65" s="24">
        <f t="shared" si="47"/>
        <v>1.9531250000004441E-4</v>
      </c>
      <c r="AJ65" s="24">
        <f t="shared" si="47"/>
        <v>7.9985522982265467E-2</v>
      </c>
      <c r="AK65" s="24">
        <f t="shared" si="47"/>
        <v>3.6333945703204806E-2</v>
      </c>
      <c r="AL65" s="24">
        <f t="shared" si="47"/>
        <v>2.5354082881622553E-2</v>
      </c>
      <c r="AM65" s="24">
        <f t="shared" si="47"/>
        <v>4.7717130106419425E-2</v>
      </c>
      <c r="AN65" s="24">
        <f t="shared" si="47"/>
        <v>2.0404307576044056E-2</v>
      </c>
      <c r="AO65" s="24">
        <f t="shared" si="45"/>
        <v>4.0370681474771963E-2</v>
      </c>
      <c r="AP65" s="24">
        <f t="shared" si="45"/>
        <v>4.7927833711258749E-2</v>
      </c>
      <c r="AQ65" s="24">
        <f t="shared" si="45"/>
        <v>4.9069799891173105E-2</v>
      </c>
      <c r="AR65" s="24">
        <f t="shared" si="39"/>
        <v>4.0152683005794332E-2</v>
      </c>
      <c r="AS65" s="24" t="e">
        <f t="shared" si="39"/>
        <v>#DIV/0!</v>
      </c>
      <c r="AT65" s="24">
        <f t="shared" si="39"/>
        <v>3.1930268055429423E-2</v>
      </c>
      <c r="AU65" s="21"/>
      <c r="AV65" s="24">
        <f t="shared" si="44"/>
        <v>0.50747782002534869</v>
      </c>
      <c r="AW65" s="24">
        <f t="shared" si="44"/>
        <v>0.49458744286745238</v>
      </c>
      <c r="AX65" s="24">
        <f t="shared" si="44"/>
        <v>0.57474874371859297</v>
      </c>
      <c r="AY65" s="24">
        <f t="shared" si="44"/>
        <v>0.60397635679742079</v>
      </c>
      <c r="AZ65" s="24">
        <f t="shared" si="44"/>
        <v>0.33040078201368517</v>
      </c>
      <c r="BA65" s="24">
        <f t="shared" si="44"/>
        <v>0.44205128205128208</v>
      </c>
      <c r="BB65" s="24">
        <f t="shared" si="44"/>
        <v>0.52085656926165491</v>
      </c>
      <c r="BC65" s="24">
        <f t="shared" si="44"/>
        <v>0.56696774193548394</v>
      </c>
      <c r="BD65" s="24">
        <f t="shared" si="42"/>
        <v>0.38418079096045199</v>
      </c>
      <c r="BE65" s="24">
        <f t="shared" si="42"/>
        <v>0.47704747000521652</v>
      </c>
      <c r="BF65" s="24">
        <f t="shared" si="42"/>
        <v>0.48391770501303966</v>
      </c>
      <c r="BG65" s="24">
        <f t="shared" si="42"/>
        <v>0.67358384744812083</v>
      </c>
      <c r="BH65" s="24">
        <f t="shared" si="42"/>
        <v>0.3879168944778566</v>
      </c>
      <c r="BI65" s="24">
        <f t="shared" si="42"/>
        <v>0.42503037667071686</v>
      </c>
      <c r="BJ65" s="24">
        <f t="shared" si="42"/>
        <v>0.5488454706927175</v>
      </c>
      <c r="BK65" s="24">
        <f t="shared" si="42"/>
        <v>0.40761011206671882</v>
      </c>
      <c r="BL65" s="24">
        <f t="shared" si="46"/>
        <v>0.50768636640839704</v>
      </c>
      <c r="BM65" s="24">
        <f t="shared" si="46"/>
        <v>0.52223237297242786</v>
      </c>
      <c r="BN65" s="24">
        <f t="shared" si="46"/>
        <v>0.54812744358477583</v>
      </c>
      <c r="BO65" s="24">
        <f t="shared" si="46"/>
        <v>0.51413550042107792</v>
      </c>
      <c r="BP65" s="24" t="e">
        <f t="shared" si="46"/>
        <v>#DIV/0!</v>
      </c>
      <c r="BQ65" s="24">
        <f t="shared" si="46"/>
        <v>0.51625869275615877</v>
      </c>
      <c r="BR65" s="21"/>
      <c r="BS65" s="35">
        <f t="shared" si="11"/>
        <v>44531</v>
      </c>
      <c r="BT65" s="24">
        <f t="shared" si="41"/>
        <v>1.6740587823652849E-2</v>
      </c>
      <c r="BU65" s="24">
        <f t="shared" si="40"/>
        <v>1.3744401679496132E-3</v>
      </c>
      <c r="BV65" s="24">
        <f t="shared" si="40"/>
        <v>5.9945591322603312E-3</v>
      </c>
      <c r="BW65" s="24">
        <f t="shared" ref="BW65:CE93" si="48">(F65-F64)/$B64*F$3</f>
        <v>1.0409377186843948E-3</v>
      </c>
      <c r="BX65" s="24">
        <f t="shared" si="48"/>
        <v>1.6595521343596921E-3</v>
      </c>
      <c r="BY65" s="24">
        <f t="shared" si="48"/>
        <v>6.6445066480055979E-4</v>
      </c>
      <c r="BZ65" s="24">
        <f t="shared" si="48"/>
        <v>3.0897480755773263E-3</v>
      </c>
      <c r="CA65" s="24">
        <f t="shared" si="48"/>
        <v>5.301434569629131E-4</v>
      </c>
      <c r="CB65" s="24">
        <f t="shared" si="48"/>
        <v>2.040237928621404E-3</v>
      </c>
      <c r="CC65" s="24">
        <f t="shared" si="48"/>
        <v>3.5689293212044507E-6</v>
      </c>
      <c r="CD65" s="24">
        <f t="shared" si="48"/>
        <v>6.178411476557023E-3</v>
      </c>
      <c r="CE65" s="24">
        <f t="shared" si="48"/>
        <v>1.0587823652904137E-3</v>
      </c>
      <c r="CF65" s="24">
        <f t="shared" si="14"/>
        <v>4.0375419874037727E-2</v>
      </c>
    </row>
    <row r="66" spans="1:84" x14ac:dyDescent="0.25">
      <c r="A66" s="31">
        <f>+[1]NOA!A67</f>
        <v>44562</v>
      </c>
      <c r="B66" s="17">
        <f>+[1]NOA!B67</f>
        <v>618.79999999999995</v>
      </c>
      <c r="C66" s="17">
        <f>+[1]NOA!C67</f>
        <v>652.70000000000005</v>
      </c>
      <c r="D66" s="17">
        <f>+[1]NOA!D67</f>
        <v>509.5</v>
      </c>
      <c r="E66" s="17">
        <f>+[1]NOA!E67</f>
        <v>617</v>
      </c>
      <c r="F66" s="17">
        <f>+[1]NOA!F67</f>
        <v>555.79999999999995</v>
      </c>
      <c r="G66" s="17">
        <f>+[1]NOA!G67</f>
        <v>583.4</v>
      </c>
      <c r="H66" s="17">
        <f>+[1]NOA!H67</f>
        <v>702.9</v>
      </c>
      <c r="I66" s="17">
        <f>+[1]NOA!I67</f>
        <v>623.29999999999995</v>
      </c>
      <c r="J66" s="17">
        <f>+[1]NOA!J67</f>
        <v>574.29999999999995</v>
      </c>
      <c r="K66" s="17">
        <f>+[1]NOA!K67</f>
        <v>585.70000000000005</v>
      </c>
      <c r="L66" s="17">
        <f>+[1]NOA!L67</f>
        <v>518.9</v>
      </c>
      <c r="M66" s="17">
        <f>+[1]NOA!M67</f>
        <v>629.1</v>
      </c>
      <c r="N66" s="17">
        <f>+[1]NOA!N67</f>
        <v>532.5</v>
      </c>
      <c r="O66" s="18">
        <f>+[1]NOA!R67</f>
        <v>643.4</v>
      </c>
      <c r="P66" s="19">
        <f>+[1]NOA!S67</f>
        <v>631.79999999999995</v>
      </c>
      <c r="Q66" s="20">
        <f>+[1]NOA!T67</f>
        <v>551</v>
      </c>
      <c r="R66" s="18">
        <f t="shared" si="4"/>
        <v>618.76369</v>
      </c>
      <c r="S66" s="19">
        <f t="shared" si="5"/>
        <v>621.3291593100638</v>
      </c>
      <c r="T66" s="19">
        <f t="shared" si="6"/>
        <v>600.74300865196756</v>
      </c>
      <c r="U66" s="19">
        <f t="shared" si="7"/>
        <v>592.6046336206897</v>
      </c>
      <c r="V66" s="19"/>
      <c r="W66" s="20">
        <f t="shared" si="8"/>
        <v>608.67223045964852</v>
      </c>
      <c r="X66" s="21"/>
      <c r="Y66" s="41">
        <f t="shared" si="47"/>
        <v>4.0524634269379467E-2</v>
      </c>
      <c r="Z66" s="24">
        <f t="shared" si="47"/>
        <v>5.0539192016739287E-2</v>
      </c>
      <c r="AA66" s="24">
        <f t="shared" si="47"/>
        <v>1.6154766653370567E-2</v>
      </c>
      <c r="AB66" s="24">
        <f t="shared" si="47"/>
        <v>3.350083752093802E-2</v>
      </c>
      <c r="AC66" s="24">
        <f t="shared" si="47"/>
        <v>2.0940484937545856E-2</v>
      </c>
      <c r="AD66" s="24">
        <f t="shared" si="47"/>
        <v>3.7339971550497841E-2</v>
      </c>
      <c r="AE66" s="24">
        <f t="shared" si="47"/>
        <v>3.0947491933118298E-2</v>
      </c>
      <c r="AF66" s="24">
        <f t="shared" si="47"/>
        <v>2.6515151515151381E-2</v>
      </c>
      <c r="AG66" s="24">
        <f t="shared" si="47"/>
        <v>6.5491651205936918E-2</v>
      </c>
      <c r="AH66" s="24">
        <f t="shared" si="47"/>
        <v>3.4257460709871346E-2</v>
      </c>
      <c r="AI66" s="24">
        <f t="shared" si="47"/>
        <v>1.32786565123999E-2</v>
      </c>
      <c r="AJ66" s="24">
        <f t="shared" si="47"/>
        <v>5.4121983914209304E-2</v>
      </c>
      <c r="AK66" s="24">
        <f t="shared" si="47"/>
        <v>4.8847744731140397E-2</v>
      </c>
      <c r="AL66" s="24">
        <f t="shared" si="47"/>
        <v>9.7203274215552637E-2</v>
      </c>
      <c r="AM66" s="24">
        <f t="shared" si="47"/>
        <v>3.5058977719528039E-2</v>
      </c>
      <c r="AN66" s="24">
        <f t="shared" si="47"/>
        <v>2.0181447880022185E-2</v>
      </c>
      <c r="AO66" s="24">
        <f t="shared" si="45"/>
        <v>4.0383664493368165E-2</v>
      </c>
      <c r="AP66" s="24">
        <f t="shared" si="45"/>
        <v>4.4468165004015514E-2</v>
      </c>
      <c r="AQ66" s="24">
        <f t="shared" si="45"/>
        <v>4.0295395917282484E-2</v>
      </c>
      <c r="AR66" s="24">
        <f t="shared" si="39"/>
        <v>3.6154627779166892E-2</v>
      </c>
      <c r="AS66" s="24" t="e">
        <f t="shared" si="39"/>
        <v>#DIV/0!</v>
      </c>
      <c r="AT66" s="24">
        <f t="shared" si="39"/>
        <v>3.4188104630032967E-2</v>
      </c>
      <c r="AU66" s="21"/>
      <c r="AV66" s="24">
        <f t="shared" si="44"/>
        <v>0.48678519942335408</v>
      </c>
      <c r="AW66" s="24">
        <f t="shared" si="44"/>
        <v>0.48916267396760227</v>
      </c>
      <c r="AX66" s="24">
        <f t="shared" si="44"/>
        <v>0.52544910179640714</v>
      </c>
      <c r="AY66" s="24">
        <f t="shared" si="44"/>
        <v>0.59596482152095187</v>
      </c>
      <c r="AZ66" s="24">
        <f t="shared" si="44"/>
        <v>0.2692395524092257</v>
      </c>
      <c r="BA66" s="24">
        <f t="shared" si="44"/>
        <v>0.45196615231458437</v>
      </c>
      <c r="BB66" s="24">
        <f t="shared" si="44"/>
        <v>0.49109036911327952</v>
      </c>
      <c r="BC66" s="24">
        <f t="shared" si="44"/>
        <v>0.50265188042430076</v>
      </c>
      <c r="BD66" s="24">
        <f t="shared" si="42"/>
        <v>0.27424007100066561</v>
      </c>
      <c r="BE66" s="24">
        <f t="shared" si="42"/>
        <v>0.45298933267179353</v>
      </c>
      <c r="BF66" s="24">
        <f t="shared" si="42"/>
        <v>0.47122200170116235</v>
      </c>
      <c r="BG66" s="24">
        <f t="shared" si="42"/>
        <v>0.64944939695857373</v>
      </c>
      <c r="BH66" s="24">
        <f t="shared" si="42"/>
        <v>0.42570281124497988</v>
      </c>
      <c r="BI66" s="24">
        <f t="shared" si="42"/>
        <v>0.49142327306444145</v>
      </c>
      <c r="BJ66" s="24">
        <f t="shared" si="42"/>
        <v>0.52608695652173898</v>
      </c>
      <c r="BK66" s="24">
        <f t="shared" si="42"/>
        <v>0.33091787439613518</v>
      </c>
      <c r="BL66" s="24">
        <f t="shared" si="46"/>
        <v>0.48659719628325981</v>
      </c>
      <c r="BM66" s="24">
        <f t="shared" si="46"/>
        <v>0.51493665034453961</v>
      </c>
      <c r="BN66" s="24">
        <f t="shared" si="46"/>
        <v>0.5422110026740008</v>
      </c>
      <c r="BO66" s="24">
        <f t="shared" si="46"/>
        <v>0.51225603718118795</v>
      </c>
      <c r="BP66" s="24" t="e">
        <f t="shared" si="46"/>
        <v>#DIV/0!</v>
      </c>
      <c r="BQ66" s="24">
        <f t="shared" si="46"/>
        <v>0.49128827277429199</v>
      </c>
      <c r="BR66" s="21"/>
      <c r="BS66" s="35">
        <f t="shared" si="11"/>
        <v>44562</v>
      </c>
      <c r="BT66" s="24">
        <f t="shared" si="41"/>
        <v>1.8305666722717388E-2</v>
      </c>
      <c r="BU66" s="24">
        <f t="shared" ref="BU66:BU108" si="49">(D66-D65)/$B65*D$3</f>
        <v>4.263157894736854E-4</v>
      </c>
      <c r="BV66" s="24">
        <f t="shared" ref="BV66:BV108" si="50">(E66-E65)/$B65*E$3</f>
        <v>4.1600807129645199E-3</v>
      </c>
      <c r="BW66" s="24">
        <f t="shared" si="48"/>
        <v>1.3418530351437673E-3</v>
      </c>
      <c r="BX66" s="24">
        <f t="shared" si="48"/>
        <v>2.161089625021019E-3</v>
      </c>
      <c r="BY66" s="24">
        <f t="shared" si="48"/>
        <v>2.2458886833697685E-3</v>
      </c>
      <c r="BZ66" s="24">
        <f t="shared" si="48"/>
        <v>2.276795022700508E-3</v>
      </c>
      <c r="CA66" s="24">
        <f t="shared" si="48"/>
        <v>1.537363376492347E-3</v>
      </c>
      <c r="CB66" s="24">
        <f t="shared" si="48"/>
        <v>1.940978644694813E-3</v>
      </c>
      <c r="CC66" s="24">
        <f t="shared" si="48"/>
        <v>2.3326046746258459E-4</v>
      </c>
      <c r="CD66" s="24">
        <f t="shared" si="48"/>
        <v>4.3396166134185392E-3</v>
      </c>
      <c r="CE66" s="24">
        <f t="shared" si="48"/>
        <v>1.4178577434000343E-3</v>
      </c>
      <c r="CF66" s="24">
        <f t="shared" si="14"/>
        <v>4.0386766436858977E-2</v>
      </c>
    </row>
    <row r="67" spans="1:84" x14ac:dyDescent="0.25">
      <c r="A67" s="31">
        <f>+[1]NOA!A68</f>
        <v>44593</v>
      </c>
      <c r="B67" s="17">
        <f>+[1]NOA!B68</f>
        <v>648.79999999999995</v>
      </c>
      <c r="C67" s="17">
        <f>+[1]NOA!C68</f>
        <v>693.6</v>
      </c>
      <c r="D67" s="17">
        <f>+[1]NOA!D68</f>
        <v>523.9</v>
      </c>
      <c r="E67" s="17">
        <f>+[1]NOA!E68</f>
        <v>637.6</v>
      </c>
      <c r="F67" s="17">
        <f>+[1]NOA!F68</f>
        <v>558</v>
      </c>
      <c r="G67" s="17">
        <f>+[1]NOA!G68</f>
        <v>608.1</v>
      </c>
      <c r="H67" s="17">
        <f>+[1]NOA!H68</f>
        <v>733.1</v>
      </c>
      <c r="I67" s="17">
        <f>+[1]NOA!I68</f>
        <v>659.2</v>
      </c>
      <c r="J67" s="17">
        <f>+[1]NOA!J68</f>
        <v>585.20000000000005</v>
      </c>
      <c r="K67" s="17">
        <f>+[1]NOA!K68</f>
        <v>610.4</v>
      </c>
      <c r="L67" s="17">
        <f>+[1]NOA!L68</f>
        <v>541.79999999999995</v>
      </c>
      <c r="M67" s="17">
        <f>+[1]NOA!M68</f>
        <v>669.9</v>
      </c>
      <c r="N67" s="17">
        <f>+[1]NOA!N68</f>
        <v>555.9</v>
      </c>
      <c r="O67" s="18">
        <f>+[1]NOA!R68</f>
        <v>697.6</v>
      </c>
      <c r="P67" s="19">
        <f>+[1]NOA!S68</f>
        <v>661.1</v>
      </c>
      <c r="Q67" s="20">
        <f>+[1]NOA!T68</f>
        <v>566.4</v>
      </c>
      <c r="R67" s="18">
        <f t="shared" si="4"/>
        <v>648.81379000000015</v>
      </c>
      <c r="S67" s="19">
        <f t="shared" si="5"/>
        <v>654.21762868396036</v>
      </c>
      <c r="T67" s="19">
        <f t="shared" si="6"/>
        <v>627.49441808540325</v>
      </c>
      <c r="U67" s="19">
        <f t="shared" si="7"/>
        <v>615.32413793103456</v>
      </c>
      <c r="V67" s="19"/>
      <c r="W67" s="20">
        <f t="shared" si="8"/>
        <v>634.10207583139163</v>
      </c>
      <c r="X67" s="21"/>
      <c r="Y67" s="41">
        <f t="shared" si="47"/>
        <v>4.848093083387206E-2</v>
      </c>
      <c r="Z67" s="24">
        <f t="shared" si="47"/>
        <v>6.2662785353148509E-2</v>
      </c>
      <c r="AA67" s="24">
        <f t="shared" si="47"/>
        <v>2.8263002944062698E-2</v>
      </c>
      <c r="AB67" s="24">
        <f t="shared" si="47"/>
        <v>3.3387358184765015E-2</v>
      </c>
      <c r="AC67" s="24">
        <f t="shared" si="47"/>
        <v>3.9582583663189119E-3</v>
      </c>
      <c r="AD67" s="24">
        <f t="shared" si="47"/>
        <v>4.2338018512170228E-2</v>
      </c>
      <c r="AE67" s="24">
        <f t="shared" si="47"/>
        <v>4.2964859866268412E-2</v>
      </c>
      <c r="AF67" s="24">
        <f t="shared" si="47"/>
        <v>5.7596662923151021E-2</v>
      </c>
      <c r="AG67" s="24">
        <f t="shared" si="47"/>
        <v>1.8979627372453622E-2</v>
      </c>
      <c r="AH67" s="24">
        <f t="shared" si="47"/>
        <v>4.2171760286836113E-2</v>
      </c>
      <c r="AI67" s="24">
        <f t="shared" si="47"/>
        <v>4.4131817305839149E-2</v>
      </c>
      <c r="AJ67" s="24">
        <f t="shared" si="47"/>
        <v>6.4854554124940345E-2</v>
      </c>
      <c r="AK67" s="24">
        <f t="shared" si="47"/>
        <v>4.3943661971830972E-2</v>
      </c>
      <c r="AL67" s="24">
        <f t="shared" si="47"/>
        <v>8.4239975132110789E-2</v>
      </c>
      <c r="AM67" s="24">
        <f t="shared" si="47"/>
        <v>4.6375435264324194E-2</v>
      </c>
      <c r="AN67" s="24">
        <f t="shared" si="47"/>
        <v>2.7949183303085157E-2</v>
      </c>
      <c r="AO67" s="24">
        <f t="shared" si="45"/>
        <v>4.8564743674600841E-2</v>
      </c>
      <c r="AP67" s="24">
        <f t="shared" si="45"/>
        <v>5.2932441494322635E-2</v>
      </c>
      <c r="AQ67" s="24">
        <f t="shared" si="45"/>
        <v>4.4530538097254491E-2</v>
      </c>
      <c r="AR67" s="24">
        <f t="shared" si="39"/>
        <v>3.8338384517065727E-2</v>
      </c>
      <c r="AS67" s="24" t="e">
        <f t="shared" si="39"/>
        <v>#DIV/0!</v>
      </c>
      <c r="AT67" s="24">
        <f t="shared" si="39"/>
        <v>4.1779210713357662E-2</v>
      </c>
      <c r="AU67" s="21"/>
      <c r="AV67" s="24">
        <f t="shared" si="44"/>
        <v>0.50918818329844151</v>
      </c>
      <c r="AW67" s="24">
        <f t="shared" si="44"/>
        <v>0.52305665349143626</v>
      </c>
      <c r="AX67" s="24">
        <f t="shared" si="44"/>
        <v>0.50762589928057555</v>
      </c>
      <c r="AY67" s="24">
        <f t="shared" si="44"/>
        <v>0.61050770396564813</v>
      </c>
      <c r="AZ67" s="24">
        <f t="shared" si="44"/>
        <v>0.26387315968289915</v>
      </c>
      <c r="BA67" s="24">
        <f t="shared" si="44"/>
        <v>0.44270462633451957</v>
      </c>
      <c r="BB67" s="24">
        <f t="shared" si="44"/>
        <v>0.50719572368421062</v>
      </c>
      <c r="BC67" s="24">
        <f t="shared" si="44"/>
        <v>0.52592592592592613</v>
      </c>
      <c r="BD67" s="24">
        <f t="shared" si="42"/>
        <v>0.27856674677736515</v>
      </c>
      <c r="BE67" s="24">
        <f t="shared" si="42"/>
        <v>0.47510874818753002</v>
      </c>
      <c r="BF67" s="24">
        <f t="shared" si="42"/>
        <v>0.53484419263456084</v>
      </c>
      <c r="BG67" s="24">
        <f t="shared" si="42"/>
        <v>0.69038607115821327</v>
      </c>
      <c r="BH67" s="24">
        <f t="shared" si="42"/>
        <v>0.4518150953251503</v>
      </c>
      <c r="BI67" s="24">
        <f t="shared" si="42"/>
        <v>0.59087799315849487</v>
      </c>
      <c r="BJ67" s="24">
        <f t="shared" si="42"/>
        <v>0.5360130111524164</v>
      </c>
      <c r="BK67" s="24">
        <f t="shared" si="42"/>
        <v>0.34218009478672973</v>
      </c>
      <c r="BL67" s="24">
        <f t="shared" si="46"/>
        <v>0.50915854615668477</v>
      </c>
      <c r="BM67" s="24">
        <f t="shared" si="46"/>
        <v>0.53978272940735872</v>
      </c>
      <c r="BN67" s="24">
        <f t="shared" si="46"/>
        <v>0.56054026890590669</v>
      </c>
      <c r="BO67" s="24">
        <f t="shared" si="46"/>
        <v>0.52396392687267923</v>
      </c>
      <c r="BP67" s="24" t="e">
        <f t="shared" si="46"/>
        <v>#DIV/0!</v>
      </c>
      <c r="BQ67" s="24">
        <f t="shared" si="46"/>
        <v>0.50746871806771399</v>
      </c>
      <c r="BR67" s="21"/>
      <c r="BS67" s="35">
        <f t="shared" si="11"/>
        <v>44593</v>
      </c>
      <c r="BT67" s="24">
        <f t="shared" si="41"/>
        <v>2.2915368455074327E-2</v>
      </c>
      <c r="BU67" s="24">
        <f t="shared" si="49"/>
        <v>7.2837750484809204E-4</v>
      </c>
      <c r="BV67" s="24">
        <f t="shared" si="50"/>
        <v>4.1180025856496494E-3</v>
      </c>
      <c r="BW67" s="24">
        <f t="shared" si="48"/>
        <v>2.4886877828054815E-4</v>
      </c>
      <c r="BX67" s="24">
        <f t="shared" si="48"/>
        <v>2.4428571428571472E-3</v>
      </c>
      <c r="BY67" s="24">
        <f t="shared" si="48"/>
        <v>3.0893018745959968E-3</v>
      </c>
      <c r="BZ67" s="24">
        <f t="shared" si="48"/>
        <v>4.8791047188106139E-3</v>
      </c>
      <c r="CA67" s="24">
        <f t="shared" si="48"/>
        <v>4.5622171945701743E-4</v>
      </c>
      <c r="CB67" s="24">
        <f t="shared" si="48"/>
        <v>2.3749999999999934E-3</v>
      </c>
      <c r="CC67" s="24">
        <f t="shared" si="48"/>
        <v>7.5494505494505429E-4</v>
      </c>
      <c r="CD67" s="24">
        <f t="shared" si="48"/>
        <v>5.268131868131863E-3</v>
      </c>
      <c r="CE67" s="24">
        <f t="shared" si="48"/>
        <v>1.2857142857142846E-3</v>
      </c>
      <c r="CF67" s="24">
        <f t="shared" si="14"/>
        <v>4.8561893988364586E-2</v>
      </c>
    </row>
    <row r="68" spans="1:84" x14ac:dyDescent="0.25">
      <c r="A68" s="31">
        <f>+[1]NOA!A69</f>
        <v>44621</v>
      </c>
      <c r="B68" s="17">
        <f>+[1]NOA!B69</f>
        <v>692.7</v>
      </c>
      <c r="C68" s="17">
        <f>+[1]NOA!C69</f>
        <v>753.6</v>
      </c>
      <c r="D68" s="17">
        <f>+[1]NOA!D69</f>
        <v>551.29999999999995</v>
      </c>
      <c r="E68" s="17">
        <f>+[1]NOA!E69</f>
        <v>678.6</v>
      </c>
      <c r="F68" s="17">
        <f>+[1]NOA!F69</f>
        <v>589.4</v>
      </c>
      <c r="G68" s="17">
        <f>+[1]NOA!G69</f>
        <v>634.79999999999995</v>
      </c>
      <c r="H68" s="17">
        <f>+[1]NOA!H69</f>
        <v>771.5</v>
      </c>
      <c r="I68" s="17">
        <f>+[1]NOA!I69</f>
        <v>699.4</v>
      </c>
      <c r="J68" s="17">
        <f>+[1]NOA!J69</f>
        <v>608.70000000000005</v>
      </c>
      <c r="K68" s="17">
        <f>+[1]NOA!K69</f>
        <v>630.70000000000005</v>
      </c>
      <c r="L68" s="17">
        <f>+[1]NOA!L69</f>
        <v>644.6</v>
      </c>
      <c r="M68" s="17">
        <f>+[1]NOA!M69</f>
        <v>703.7</v>
      </c>
      <c r="N68" s="17">
        <f>+[1]NOA!N69</f>
        <v>582.4</v>
      </c>
      <c r="O68" s="18">
        <f>+[1]NOA!R69</f>
        <v>729.2</v>
      </c>
      <c r="P68" s="19">
        <f>+[1]NOA!S69</f>
        <v>707.9</v>
      </c>
      <c r="Q68" s="20">
        <f>+[1]NOA!T69</f>
        <v>608</v>
      </c>
      <c r="R68" s="18">
        <f t="shared" si="4"/>
        <v>692.70393000000001</v>
      </c>
      <c r="S68" s="19">
        <f t="shared" si="5"/>
        <v>699.27376069536865</v>
      </c>
      <c r="T68" s="19">
        <f t="shared" si="6"/>
        <v>659.6328774769745</v>
      </c>
      <c r="U68" s="19">
        <f t="shared" si="7"/>
        <v>646.98573994252888</v>
      </c>
      <c r="V68" s="19"/>
      <c r="W68" s="20">
        <f t="shared" si="8"/>
        <v>670.81442490997688</v>
      </c>
      <c r="X68" s="21"/>
      <c r="Y68" s="41">
        <f t="shared" si="47"/>
        <v>6.7663378545006259E-2</v>
      </c>
      <c r="Z68" s="24">
        <f t="shared" si="47"/>
        <v>8.6505190311418678E-2</v>
      </c>
      <c r="AA68" s="24">
        <f t="shared" si="47"/>
        <v>5.2300057262836486E-2</v>
      </c>
      <c r="AB68" s="24">
        <f t="shared" si="47"/>
        <v>6.4303638644918504E-2</v>
      </c>
      <c r="AC68" s="24">
        <f t="shared" si="47"/>
        <v>5.6272401433691721E-2</v>
      </c>
      <c r="AD68" s="24">
        <f t="shared" si="47"/>
        <v>4.3907252096694549E-2</v>
      </c>
      <c r="AE68" s="24">
        <f t="shared" si="47"/>
        <v>5.2380302823625602E-2</v>
      </c>
      <c r="AF68" s="24">
        <f t="shared" si="47"/>
        <v>6.0983009708737823E-2</v>
      </c>
      <c r="AG68" s="24">
        <f t="shared" si="47"/>
        <v>4.0157211209842725E-2</v>
      </c>
      <c r="AH68" s="24">
        <f t="shared" si="47"/>
        <v>3.325688073394506E-2</v>
      </c>
      <c r="AI68" s="24">
        <f t="shared" si="47"/>
        <v>0.18973791066814338</v>
      </c>
      <c r="AJ68" s="24">
        <f t="shared" si="47"/>
        <v>5.0455291834602178E-2</v>
      </c>
      <c r="AK68" s="24">
        <f t="shared" si="47"/>
        <v>4.7670444324518835E-2</v>
      </c>
      <c r="AL68" s="24">
        <f t="shared" si="47"/>
        <v>4.5298165137614754E-2</v>
      </c>
      <c r="AM68" s="24">
        <f t="shared" si="47"/>
        <v>7.0791105732869397E-2</v>
      </c>
      <c r="AN68" s="24">
        <f t="shared" si="47"/>
        <v>7.344632768361592E-2</v>
      </c>
      <c r="AO68" s="24">
        <f t="shared" si="45"/>
        <v>6.764674345161481E-2</v>
      </c>
      <c r="AP68" s="24">
        <f t="shared" si="45"/>
        <v>6.8870250564853075E-2</v>
      </c>
      <c r="AQ68" s="24">
        <f t="shared" si="45"/>
        <v>5.1217123954076627E-2</v>
      </c>
      <c r="AR68" s="24">
        <f t="shared" si="39"/>
        <v>5.1455160068891947E-2</v>
      </c>
      <c r="AS68" s="24" t="e">
        <f t="shared" si="39"/>
        <v>#DIV/0!</v>
      </c>
      <c r="AT68" s="24">
        <f t="shared" si="39"/>
        <v>5.7896591854632362E-2</v>
      </c>
      <c r="AU68" s="21"/>
      <c r="AV68" s="24">
        <f t="shared" si="44"/>
        <v>0.54655056932350998</v>
      </c>
      <c r="AW68" s="24">
        <f t="shared" si="44"/>
        <v>0.59864234196011901</v>
      </c>
      <c r="AX68" s="24">
        <f t="shared" si="44"/>
        <v>0.49040281157069465</v>
      </c>
      <c r="AY68" s="24">
        <f t="shared" si="44"/>
        <v>0.61725452812202097</v>
      </c>
      <c r="AZ68" s="24">
        <f t="shared" si="44"/>
        <v>0.31503792949576082</v>
      </c>
      <c r="BA68" s="24">
        <f t="shared" si="44"/>
        <v>0.46166244531429879</v>
      </c>
      <c r="BB68" s="24">
        <f t="shared" si="44"/>
        <v>0.53075396825396814</v>
      </c>
      <c r="BC68" s="24">
        <f t="shared" si="44"/>
        <v>0.53343565007673743</v>
      </c>
      <c r="BD68" s="24">
        <f t="shared" si="42"/>
        <v>0.3221112076455257</v>
      </c>
      <c r="BE68" s="24">
        <f t="shared" si="42"/>
        <v>0.48400000000000021</v>
      </c>
      <c r="BF68" s="24">
        <f t="shared" si="42"/>
        <v>0.43980343980343983</v>
      </c>
      <c r="BG68" s="24">
        <f t="shared" si="42"/>
        <v>0.70181378476420808</v>
      </c>
      <c r="BH68" s="24">
        <f t="shared" si="42"/>
        <v>0.47704793304590409</v>
      </c>
      <c r="BI68" s="24">
        <f t="shared" si="42"/>
        <v>0.62044444444444458</v>
      </c>
      <c r="BJ68" s="24">
        <f t="shared" si="42"/>
        <v>0.57837235228539563</v>
      </c>
      <c r="BK68" s="24">
        <f t="shared" si="42"/>
        <v>0.36936936936936937</v>
      </c>
      <c r="BL68" s="24">
        <f t="shared" si="46"/>
        <v>0.54648707752950942</v>
      </c>
      <c r="BM68" s="24">
        <f t="shared" si="46"/>
        <v>0.58311961678117252</v>
      </c>
      <c r="BN68" s="24">
        <f t="shared" si="46"/>
        <v>0.57337708898311313</v>
      </c>
      <c r="BO68" s="24">
        <f t="shared" si="46"/>
        <v>0.53716382803575247</v>
      </c>
      <c r="BP68" s="24" t="e">
        <f t="shared" si="46"/>
        <v>#DIV/0!</v>
      </c>
      <c r="BQ68" s="24">
        <f t="shared" si="46"/>
        <v>0.51893295042596277</v>
      </c>
      <c r="BR68" s="21"/>
      <c r="BS68" s="35">
        <f t="shared" si="11"/>
        <v>44621</v>
      </c>
      <c r="BT68" s="24">
        <f t="shared" si="41"/>
        <v>3.2062268803945748E-2</v>
      </c>
      <c r="BU68" s="24">
        <f t="shared" si="49"/>
        <v>1.3218557336621445E-3</v>
      </c>
      <c r="BV68" s="24">
        <f t="shared" si="50"/>
        <v>7.8170468557336621E-3</v>
      </c>
      <c r="BW68" s="24">
        <f t="shared" si="48"/>
        <v>3.3877928483353865E-3</v>
      </c>
      <c r="BX68" s="24">
        <f t="shared" si="48"/>
        <v>2.5185573366214489E-3</v>
      </c>
      <c r="BY68" s="24">
        <f t="shared" si="48"/>
        <v>3.7464858199753367E-3</v>
      </c>
      <c r="BZ68" s="24">
        <f t="shared" si="48"/>
        <v>5.2108816276202133E-3</v>
      </c>
      <c r="CA68" s="24">
        <f t="shared" si="48"/>
        <v>9.3811652281134415E-4</v>
      </c>
      <c r="CB68" s="24">
        <f t="shared" si="48"/>
        <v>1.8616676942046918E-3</v>
      </c>
      <c r="CC68" s="24">
        <f t="shared" si="48"/>
        <v>3.2323057953144293E-3</v>
      </c>
      <c r="CD68" s="24">
        <f t="shared" si="48"/>
        <v>4.1624845869297246E-3</v>
      </c>
      <c r="CE68" s="24">
        <f t="shared" si="48"/>
        <v>1.3887176325524048E-3</v>
      </c>
      <c r="CF68" s="24">
        <f t="shared" si="14"/>
        <v>6.7648181257706538E-2</v>
      </c>
    </row>
    <row r="69" spans="1:84" x14ac:dyDescent="0.25">
      <c r="A69" s="31">
        <f>+[1]NOA!A70</f>
        <v>44652</v>
      </c>
      <c r="B69" s="17">
        <f>+[1]NOA!B70</f>
        <v>736.8</v>
      </c>
      <c r="C69" s="17">
        <f>+[1]NOA!C70</f>
        <v>801.1</v>
      </c>
      <c r="D69" s="17">
        <f>+[1]NOA!D70</f>
        <v>568.79999999999995</v>
      </c>
      <c r="E69" s="17">
        <f>+[1]NOA!E70</f>
        <v>752.3</v>
      </c>
      <c r="F69" s="17">
        <f>+[1]NOA!F70</f>
        <v>617.9</v>
      </c>
      <c r="G69" s="17">
        <f>+[1]NOA!G70</f>
        <v>670.9</v>
      </c>
      <c r="H69" s="17">
        <f>+[1]NOA!H70</f>
        <v>813.2</v>
      </c>
      <c r="I69" s="17">
        <f>+[1]NOA!I70</f>
        <v>734.7</v>
      </c>
      <c r="J69" s="17">
        <f>+[1]NOA!J70</f>
        <v>628</v>
      </c>
      <c r="K69" s="17">
        <f>+[1]NOA!K70</f>
        <v>668.9</v>
      </c>
      <c r="L69" s="17">
        <f>+[1]NOA!L70</f>
        <v>672.4</v>
      </c>
      <c r="M69" s="17">
        <f>+[1]NOA!M70</f>
        <v>748.6</v>
      </c>
      <c r="N69" s="17">
        <f>+[1]NOA!N70</f>
        <v>617.6</v>
      </c>
      <c r="O69" s="18">
        <f>+[1]NOA!R70</f>
        <v>785.2</v>
      </c>
      <c r="P69" s="19">
        <f>+[1]NOA!S70</f>
        <v>754.2</v>
      </c>
      <c r="Q69" s="20">
        <f>+[1]NOA!T70</f>
        <v>634.9</v>
      </c>
      <c r="R69" s="18">
        <f t="shared" si="4"/>
        <v>736.77348000000006</v>
      </c>
      <c r="S69" s="19">
        <f t="shared" si="5"/>
        <v>747.3509303273122</v>
      </c>
      <c r="T69" s="19">
        <f t="shared" si="6"/>
        <v>710.93965950320944</v>
      </c>
      <c r="U69" s="19">
        <f t="shared" si="7"/>
        <v>700.13125000000002</v>
      </c>
      <c r="V69" s="19"/>
      <c r="W69" s="20">
        <f t="shared" si="8"/>
        <v>716.2942808726965</v>
      </c>
      <c r="X69" s="21"/>
      <c r="Y69" s="41">
        <f t="shared" si="47"/>
        <v>6.366392377652641E-2</v>
      </c>
      <c r="Z69" s="24">
        <f t="shared" si="47"/>
        <v>6.3030785562632641E-2</v>
      </c>
      <c r="AA69" s="24">
        <f t="shared" si="47"/>
        <v>3.1743152548521669E-2</v>
      </c>
      <c r="AB69" s="24">
        <f t="shared" si="47"/>
        <v>0.10860595343353951</v>
      </c>
      <c r="AC69" s="24">
        <f t="shared" si="47"/>
        <v>4.8354258568035213E-2</v>
      </c>
      <c r="AD69" s="24">
        <f t="shared" si="47"/>
        <v>5.6868304977945927E-2</v>
      </c>
      <c r="AE69" s="24">
        <f t="shared" si="47"/>
        <v>5.4050550874918946E-2</v>
      </c>
      <c r="AF69" s="24">
        <f t="shared" si="47"/>
        <v>5.047183299971425E-2</v>
      </c>
      <c r="AG69" s="24">
        <f t="shared" si="47"/>
        <v>3.1706916379168559E-2</v>
      </c>
      <c r="AH69" s="24">
        <f t="shared" si="47"/>
        <v>6.0567623275725291E-2</v>
      </c>
      <c r="AI69" s="24">
        <f t="shared" si="47"/>
        <v>4.3127520943220476E-2</v>
      </c>
      <c r="AJ69" s="24">
        <f t="shared" si="47"/>
        <v>6.3805598976836686E-2</v>
      </c>
      <c r="AK69" s="24">
        <f t="shared" si="47"/>
        <v>6.0439560439560447E-2</v>
      </c>
      <c r="AL69" s="24">
        <f t="shared" si="47"/>
        <v>7.6796489303346149E-2</v>
      </c>
      <c r="AM69" s="24">
        <f t="shared" si="47"/>
        <v>6.5404718180534172E-2</v>
      </c>
      <c r="AN69" s="24">
        <f t="shared" si="47"/>
        <v>4.424342105263146E-2</v>
      </c>
      <c r="AO69" s="24">
        <f t="shared" si="45"/>
        <v>6.3619604410213304E-2</v>
      </c>
      <c r="AP69" s="24">
        <f t="shared" si="45"/>
        <v>6.8753001090924526E-2</v>
      </c>
      <c r="AQ69" s="24">
        <f t="shared" si="45"/>
        <v>7.778081381036972E-2</v>
      </c>
      <c r="AR69" s="24">
        <f t="shared" si="39"/>
        <v>8.2143247951943943E-2</v>
      </c>
      <c r="AS69" s="24" t="e">
        <f t="shared" si="39"/>
        <v>#DIV/0!</v>
      </c>
      <c r="AT69" s="24">
        <f t="shared" si="39"/>
        <v>6.7797969563375249E-2</v>
      </c>
      <c r="AU69" s="21"/>
      <c r="AV69" s="24">
        <f t="shared" si="44"/>
        <v>0.58179476170030031</v>
      </c>
      <c r="AW69" s="24">
        <f t="shared" si="44"/>
        <v>0.63523167993468066</v>
      </c>
      <c r="AX69" s="24">
        <f t="shared" si="44"/>
        <v>0.4897852278679935</v>
      </c>
      <c r="AY69" s="24">
        <f t="shared" si="44"/>
        <v>0.69170227119406325</v>
      </c>
      <c r="AZ69" s="24">
        <f t="shared" si="44"/>
        <v>0.32255993150684925</v>
      </c>
      <c r="BA69" s="24">
        <f t="shared" si="44"/>
        <v>0.50022361359570655</v>
      </c>
      <c r="BB69" s="24">
        <f t="shared" si="44"/>
        <v>0.55964710395090167</v>
      </c>
      <c r="BC69" s="24">
        <f t="shared" si="44"/>
        <v>0.52839608903682134</v>
      </c>
      <c r="BD69" s="24">
        <f t="shared" si="42"/>
        <v>0.35783783783783774</v>
      </c>
      <c r="BE69" s="24">
        <f t="shared" si="42"/>
        <v>0.52856489945155372</v>
      </c>
      <c r="BF69" s="24">
        <f t="shared" si="42"/>
        <v>0.47780219780219779</v>
      </c>
      <c r="BG69" s="24">
        <f t="shared" si="42"/>
        <v>0.73931226765799263</v>
      </c>
      <c r="BH69" s="24">
        <f t="shared" si="42"/>
        <v>0.51931119311193119</v>
      </c>
      <c r="BI69" s="24">
        <f t="shared" si="42"/>
        <v>0.7047329570125922</v>
      </c>
      <c r="BJ69" s="24">
        <f t="shared" si="42"/>
        <v>0.61050608584240873</v>
      </c>
      <c r="BK69" s="24">
        <f t="shared" si="42"/>
        <v>0.38111812051337823</v>
      </c>
      <c r="BL69" s="24">
        <f t="shared" si="46"/>
        <v>0.5816695758727457</v>
      </c>
      <c r="BM69" s="24">
        <f t="shared" si="46"/>
        <v>0.62599200304612101</v>
      </c>
      <c r="BN69" s="24">
        <f t="shared" si="46"/>
        <v>0.62636469906277514</v>
      </c>
      <c r="BO69" s="24">
        <f t="shared" si="46"/>
        <v>0.59458893652070244</v>
      </c>
      <c r="BP69" s="24" t="e">
        <f t="shared" si="46"/>
        <v>#DIV/0!</v>
      </c>
      <c r="BQ69" s="24">
        <f t="shared" si="46"/>
        <v>0.5588665240666657</v>
      </c>
      <c r="BR69" s="21"/>
      <c r="BS69" s="35">
        <f t="shared" si="11"/>
        <v>44652</v>
      </c>
      <c r="BT69" s="24">
        <f t="shared" si="41"/>
        <v>2.3774000288725276E-2</v>
      </c>
      <c r="BU69" s="24">
        <f t="shared" si="49"/>
        <v>7.9074635484336644E-4</v>
      </c>
      <c r="BV69" s="24">
        <f t="shared" si="50"/>
        <v>1.3161094268803221E-2</v>
      </c>
      <c r="BW69" s="24">
        <f t="shared" si="48"/>
        <v>2.8800346470333475E-3</v>
      </c>
      <c r="BX69" s="24">
        <f t="shared" si="48"/>
        <v>3.1894326548289323E-3</v>
      </c>
      <c r="BY69" s="24">
        <f t="shared" si="48"/>
        <v>3.8106106539627584E-3</v>
      </c>
      <c r="BZ69" s="24">
        <f t="shared" si="48"/>
        <v>4.2857369712718425E-3</v>
      </c>
      <c r="CA69" s="24">
        <f t="shared" si="48"/>
        <v>7.2162552331456436E-4</v>
      </c>
      <c r="CB69" s="24">
        <f t="shared" si="48"/>
        <v>3.2812184206727235E-3</v>
      </c>
      <c r="CC69" s="24">
        <f t="shared" si="48"/>
        <v>8.1870939800779419E-4</v>
      </c>
      <c r="CD69" s="24">
        <f t="shared" si="48"/>
        <v>5.179024108560702E-3</v>
      </c>
      <c r="CE69" s="24">
        <f t="shared" si="48"/>
        <v>1.7277320629421129E-3</v>
      </c>
      <c r="CF69" s="24">
        <f t="shared" si="14"/>
        <v>6.3619965352966629E-2</v>
      </c>
    </row>
    <row r="70" spans="1:84" x14ac:dyDescent="0.25">
      <c r="A70" s="31">
        <f>+[1]NOA!A71</f>
        <v>44682</v>
      </c>
      <c r="B70" s="17">
        <f>+[1]NOA!B71</f>
        <v>777.7</v>
      </c>
      <c r="C70" s="17">
        <f>+[1]NOA!C71</f>
        <v>838.6</v>
      </c>
      <c r="D70" s="17">
        <f>+[1]NOA!D71</f>
        <v>605.9</v>
      </c>
      <c r="E70" s="17">
        <f>+[1]NOA!E71</f>
        <v>790.8</v>
      </c>
      <c r="F70" s="17">
        <f>+[1]NOA!F71</f>
        <v>679.6</v>
      </c>
      <c r="G70" s="17">
        <f>+[1]NOA!G71</f>
        <v>709.2</v>
      </c>
      <c r="H70" s="17">
        <f>+[1]NOA!H71</f>
        <v>861.2</v>
      </c>
      <c r="I70" s="17">
        <f>+[1]NOA!I71</f>
        <v>778.5</v>
      </c>
      <c r="J70" s="17">
        <f>+[1]NOA!J71</f>
        <v>652.20000000000005</v>
      </c>
      <c r="K70" s="17">
        <f>+[1]NOA!K71</f>
        <v>720.1</v>
      </c>
      <c r="L70" s="17">
        <f>+[1]NOA!L71</f>
        <v>674.8</v>
      </c>
      <c r="M70" s="17">
        <f>+[1]NOA!M71</f>
        <v>796.3</v>
      </c>
      <c r="N70" s="17">
        <f>+[1]NOA!N71</f>
        <v>648.29999999999995</v>
      </c>
      <c r="O70" s="18">
        <f>+[1]NOA!R71</f>
        <v>807.3</v>
      </c>
      <c r="P70" s="19">
        <f>+[1]NOA!S71</f>
        <v>797.1</v>
      </c>
      <c r="Q70" s="20">
        <f>+[1]NOA!T71</f>
        <v>681.4</v>
      </c>
      <c r="R70" s="18">
        <f t="shared" ref="R70:R95" si="51">+SUMPRODUCT($C$3:$N$3,C70:N70)</f>
        <v>777.66052000000002</v>
      </c>
      <c r="S70" s="19">
        <f t="shared" ref="S70:S118" si="52">+($C$3*$C70+$D$3*$D70+$E$3*$E70+$G$3*$G70+$K$3*$K70+$M$3*$M70+$N$3*$N70)/SUM($C$3:$E$3,$G$3,$K$3,$M$3:$N$3)</f>
        <v>786.96836887138386</v>
      </c>
      <c r="T70" s="19">
        <f t="shared" ref="T70:T118" si="53">+($E$3*$E70+$G$3*$G70+$K$3*$K70+$M$3*$M70+$N$3*$N70)/SUM($E$3,$G$3,$K$3,$M$3:$N$3)</f>
        <v>752.82590008372858</v>
      </c>
      <c r="U70" s="19">
        <f t="shared" ref="U70:U118" si="54">+($E$3*$E70+$G$3*$G70+$K$3*$K70+$N$3*$N70)/SUM($E$3,$G$3,$K$3,$N$3)</f>
        <v>740.3489583333336</v>
      </c>
      <c r="V70" s="19"/>
      <c r="W70" s="20">
        <f t="shared" ref="W70:W118" si="55">($E$3*$E70+SUMPRODUCT($G$3:$L$3,$G70:$L70)+$N$3*$N70)/SUM($E$3,$G$3:$L$3,$N$3)</f>
        <v>755.68070324083874</v>
      </c>
      <c r="X70" s="21"/>
      <c r="Y70" s="41">
        <f t="shared" si="47"/>
        <v>5.5510314875135913E-2</v>
      </c>
      <c r="Z70" s="24">
        <f t="shared" si="47"/>
        <v>4.6810635376357546E-2</v>
      </c>
      <c r="AA70" s="24">
        <f t="shared" si="47"/>
        <v>6.5225035161744049E-2</v>
      </c>
      <c r="AB70" s="24">
        <f t="shared" si="47"/>
        <v>5.1176392396650172E-2</v>
      </c>
      <c r="AC70" s="24">
        <f t="shared" si="47"/>
        <v>9.9854345363327379E-2</v>
      </c>
      <c r="AD70" s="24">
        <f t="shared" si="47"/>
        <v>5.7087494410493544E-2</v>
      </c>
      <c r="AE70" s="24">
        <f t="shared" si="47"/>
        <v>5.9026069847516016E-2</v>
      </c>
      <c r="AF70" s="24">
        <f t="shared" si="47"/>
        <v>5.961616986525109E-2</v>
      </c>
      <c r="AG70" s="24">
        <f t="shared" si="47"/>
        <v>3.8535031847133805E-2</v>
      </c>
      <c r="AH70" s="24">
        <f t="shared" si="47"/>
        <v>7.6543579010315499E-2</v>
      </c>
      <c r="AI70" s="24">
        <f t="shared" si="47"/>
        <v>3.5693039857227493E-3</v>
      </c>
      <c r="AJ70" s="24">
        <f t="shared" si="47"/>
        <v>6.3718942025113412E-2</v>
      </c>
      <c r="AK70" s="24">
        <f t="shared" si="47"/>
        <v>4.9708549222797771E-2</v>
      </c>
      <c r="AL70" s="24">
        <f t="shared" si="47"/>
        <v>2.8145695364238277E-2</v>
      </c>
      <c r="AM70" s="24">
        <f t="shared" si="47"/>
        <v>5.6881463802704868E-2</v>
      </c>
      <c r="AN70" s="24">
        <f t="shared" si="47"/>
        <v>7.3239880296109616E-2</v>
      </c>
      <c r="AO70" s="24">
        <f t="shared" si="45"/>
        <v>5.5494722747078118E-2</v>
      </c>
      <c r="AP70" s="24">
        <f t="shared" si="45"/>
        <v>5.3010489365043822E-2</v>
      </c>
      <c r="AQ70" s="24">
        <f t="shared" si="45"/>
        <v>5.8916730865441469E-2</v>
      </c>
      <c r="AR70" s="24">
        <f t="shared" si="39"/>
        <v>5.7443098466656961E-2</v>
      </c>
      <c r="AS70" s="24" t="e">
        <f t="shared" si="39"/>
        <v>#DIV/0!</v>
      </c>
      <c r="AT70" s="24">
        <f t="shared" si="39"/>
        <v>5.498637001562523E-2</v>
      </c>
      <c r="AU70" s="21"/>
      <c r="AV70" s="24">
        <f t="shared" si="44"/>
        <v>0.61717612809315892</v>
      </c>
      <c r="AW70" s="24">
        <f t="shared" si="44"/>
        <v>0.65796757611704226</v>
      </c>
      <c r="AX70" s="24">
        <f t="shared" si="44"/>
        <v>0.55598356445814079</v>
      </c>
      <c r="AY70" s="24">
        <f t="shared" si="44"/>
        <v>0.72212543554006969</v>
      </c>
      <c r="AZ70" s="24">
        <f t="shared" si="44"/>
        <v>0.43103811328700781</v>
      </c>
      <c r="BA70" s="24">
        <f t="shared" si="44"/>
        <v>0.54712041884816776</v>
      </c>
      <c r="BB70" s="24">
        <f t="shared" si="44"/>
        <v>0.57671182716953484</v>
      </c>
      <c r="BC70" s="24">
        <f t="shared" si="44"/>
        <v>0.53945026695669362</v>
      </c>
      <c r="BD70" s="24">
        <f t="shared" si="42"/>
        <v>0.40348612007746953</v>
      </c>
      <c r="BE70" s="24">
        <f t="shared" si="42"/>
        <v>0.60772493860236665</v>
      </c>
      <c r="BF70" s="24">
        <f t="shared" si="42"/>
        <v>0.47852760736196309</v>
      </c>
      <c r="BG70" s="24">
        <f t="shared" si="42"/>
        <v>0.77191811303960844</v>
      </c>
      <c r="BH70" s="24">
        <f t="shared" si="42"/>
        <v>0.54504289799809325</v>
      </c>
      <c r="BI70" s="24">
        <f t="shared" si="42"/>
        <v>0.70965692503176614</v>
      </c>
      <c r="BJ70" s="24">
        <f t="shared" si="42"/>
        <v>0.64418316831683176</v>
      </c>
      <c r="BK70" s="24">
        <f t="shared" si="42"/>
        <v>0.44303261329944932</v>
      </c>
      <c r="BL70" s="24">
        <f t="shared" si="46"/>
        <v>0.61701726657476441</v>
      </c>
      <c r="BM70" s="24">
        <f t="shared" si="46"/>
        <v>0.65920823288488251</v>
      </c>
      <c r="BN70" s="24">
        <f t="shared" si="46"/>
        <v>0.66833540913342548</v>
      </c>
      <c r="BO70" s="24">
        <f t="shared" si="46"/>
        <v>0.63876361305479401</v>
      </c>
      <c r="BP70" s="24" t="e">
        <f t="shared" si="46"/>
        <v>#DIV/0!</v>
      </c>
      <c r="BQ70" s="24">
        <f t="shared" si="46"/>
        <v>0.59107567982669429</v>
      </c>
      <c r="BR70" s="21"/>
      <c r="BS70" s="35">
        <f t="shared" ref="BS70:BS95" si="56">+A70</f>
        <v>44682</v>
      </c>
      <c r="BT70" s="24">
        <f t="shared" si="41"/>
        <v>1.7645561889250816E-2</v>
      </c>
      <c r="BU70" s="24">
        <f t="shared" si="49"/>
        <v>1.5760450597176994E-3</v>
      </c>
      <c r="BV70" s="24">
        <f t="shared" si="50"/>
        <v>6.4636943539630844E-3</v>
      </c>
      <c r="BW70" s="24">
        <f t="shared" si="48"/>
        <v>5.8618349619978336E-3</v>
      </c>
      <c r="BX70" s="24">
        <f t="shared" si="48"/>
        <v>3.1812703583061945E-3</v>
      </c>
      <c r="BY70" s="24">
        <f t="shared" si="48"/>
        <v>4.1237785016286646E-3</v>
      </c>
      <c r="BZ70" s="24">
        <f t="shared" si="48"/>
        <v>4.9994299674267053E-3</v>
      </c>
      <c r="CA70" s="24">
        <f t="shared" si="48"/>
        <v>8.5067861020629912E-4</v>
      </c>
      <c r="CB70" s="24">
        <f t="shared" si="48"/>
        <v>4.1346362649294288E-3</v>
      </c>
      <c r="CC70" s="24">
        <f t="shared" si="48"/>
        <v>6.6449511400650844E-5</v>
      </c>
      <c r="CD70" s="24">
        <f t="shared" si="48"/>
        <v>5.1726791530944559E-3</v>
      </c>
      <c r="CE70" s="24">
        <f t="shared" si="48"/>
        <v>1.4166666666666635E-3</v>
      </c>
      <c r="CF70" s="24">
        <f t="shared" si="14"/>
        <v>5.5492725298588501E-2</v>
      </c>
    </row>
    <row r="71" spans="1:84" x14ac:dyDescent="0.25">
      <c r="A71" s="31">
        <f>+[1]NOA!A72</f>
        <v>44713</v>
      </c>
      <c r="B71" s="17">
        <f>+[1]NOA!B72</f>
        <v>818.4</v>
      </c>
      <c r="C71" s="17">
        <f>+[1]NOA!C72</f>
        <v>874.9</v>
      </c>
      <c r="D71" s="17">
        <f>+[1]NOA!D72</f>
        <v>639.9</v>
      </c>
      <c r="E71" s="17">
        <f>+[1]NOA!E72</f>
        <v>834.9</v>
      </c>
      <c r="F71" s="17">
        <f>+[1]NOA!F72</f>
        <v>741.1</v>
      </c>
      <c r="G71" s="17">
        <f>+[1]NOA!G72</f>
        <v>749.9</v>
      </c>
      <c r="H71" s="17">
        <f>+[1]NOA!H72</f>
        <v>926.9</v>
      </c>
      <c r="I71" s="17">
        <f>+[1]NOA!I72</f>
        <v>817.9</v>
      </c>
      <c r="J71" s="17">
        <f>+[1]NOA!J72</f>
        <v>658</v>
      </c>
      <c r="K71" s="17">
        <f>+[1]NOA!K72</f>
        <v>737.5</v>
      </c>
      <c r="L71" s="17">
        <f>+[1]NOA!L72</f>
        <v>683.2</v>
      </c>
      <c r="M71" s="17">
        <f>+[1]NOA!M72</f>
        <v>857.5</v>
      </c>
      <c r="N71" s="17">
        <f>+[1]NOA!N72</f>
        <v>682.3</v>
      </c>
      <c r="O71" s="18">
        <f>+[1]NOA!R72</f>
        <v>851.3</v>
      </c>
      <c r="P71" s="19">
        <f>+[1]NOA!S72</f>
        <v>836.9</v>
      </c>
      <c r="Q71" s="20">
        <f>+[1]NOA!T72</f>
        <v>723.6</v>
      </c>
      <c r="R71" s="18">
        <f t="shared" si="51"/>
        <v>818.43605000000002</v>
      </c>
      <c r="S71" s="19">
        <f t="shared" si="52"/>
        <v>825.91526551677293</v>
      </c>
      <c r="T71" s="19">
        <f t="shared" si="53"/>
        <v>794.76614568797083</v>
      </c>
      <c r="U71" s="19">
        <f t="shared" si="54"/>
        <v>776.76170977011486</v>
      </c>
      <c r="V71" s="19"/>
      <c r="W71" s="20">
        <f t="shared" si="55"/>
        <v>793.66257148909131</v>
      </c>
      <c r="X71" s="21"/>
      <c r="Y71" s="41">
        <f t="shared" si="47"/>
        <v>5.2333804809052253E-2</v>
      </c>
      <c r="Z71" s="24">
        <f t="shared" si="47"/>
        <v>4.3286429763892187E-2</v>
      </c>
      <c r="AA71" s="24">
        <f t="shared" si="47"/>
        <v>5.6114870440666875E-2</v>
      </c>
      <c r="AB71" s="24">
        <f t="shared" si="47"/>
        <v>5.5766312594840661E-2</v>
      </c>
      <c r="AC71" s="24">
        <f t="shared" si="47"/>
        <v>9.0494408475573884E-2</v>
      </c>
      <c r="AD71" s="24">
        <f t="shared" si="47"/>
        <v>5.7388606880992565E-2</v>
      </c>
      <c r="AE71" s="24">
        <f t="shared" si="47"/>
        <v>7.6288899210404049E-2</v>
      </c>
      <c r="AF71" s="24">
        <f t="shared" si="47"/>
        <v>5.0610147719974297E-2</v>
      </c>
      <c r="AG71" s="24">
        <f t="shared" si="47"/>
        <v>8.8929776142288031E-3</v>
      </c>
      <c r="AH71" s="24">
        <f t="shared" si="47"/>
        <v>2.4163310651298398E-2</v>
      </c>
      <c r="AI71" s="24">
        <f t="shared" si="47"/>
        <v>1.2448132780083165E-2</v>
      </c>
      <c r="AJ71" s="24">
        <f t="shared" si="47"/>
        <v>7.6855456486248919E-2</v>
      </c>
      <c r="AK71" s="24">
        <f t="shared" si="47"/>
        <v>5.2444855776646593E-2</v>
      </c>
      <c r="AL71" s="24">
        <f t="shared" si="47"/>
        <v>5.4502663198315426E-2</v>
      </c>
      <c r="AM71" s="24">
        <f t="shared" si="47"/>
        <v>4.993099987454519E-2</v>
      </c>
      <c r="AN71" s="24">
        <f t="shared" si="47"/>
        <v>6.1931317874963421E-2</v>
      </c>
      <c r="AO71" s="24">
        <f t="shared" si="45"/>
        <v>5.2433586316044334E-2</v>
      </c>
      <c r="AP71" s="24">
        <f t="shared" si="45"/>
        <v>4.9489786611428999E-2</v>
      </c>
      <c r="AQ71" s="24">
        <f t="shared" si="45"/>
        <v>5.5710418038988463E-2</v>
      </c>
      <c r="AR71" s="24">
        <f t="shared" si="39"/>
        <v>4.9183227756210091E-2</v>
      </c>
      <c r="AS71" s="24" t="e">
        <f t="shared" si="39"/>
        <v>#DIV/0!</v>
      </c>
      <c r="AT71" s="24">
        <f t="shared" si="39"/>
        <v>5.0261794545450433E-2</v>
      </c>
      <c r="AU71" s="21"/>
      <c r="AV71" s="24">
        <f t="shared" si="44"/>
        <v>0.64767465270787206</v>
      </c>
      <c r="AW71" s="24">
        <f t="shared" si="44"/>
        <v>0.6731688659399504</v>
      </c>
      <c r="AX71" s="24">
        <f t="shared" si="44"/>
        <v>0.56187454234805956</v>
      </c>
      <c r="AY71" s="24">
        <f t="shared" si="44"/>
        <v>0.77524984052732293</v>
      </c>
      <c r="AZ71" s="24">
        <f t="shared" si="44"/>
        <v>0.49325005037275838</v>
      </c>
      <c r="BA71" s="24">
        <f t="shared" si="44"/>
        <v>0.58407266582171524</v>
      </c>
      <c r="BB71" s="24">
        <f t="shared" si="44"/>
        <v>0.62244004901102756</v>
      </c>
      <c r="BC71" s="24">
        <f t="shared" si="44"/>
        <v>0.56595826153551609</v>
      </c>
      <c r="BD71" s="24">
        <f t="shared" si="42"/>
        <v>0.32688041943940327</v>
      </c>
      <c r="BE71" s="24">
        <f t="shared" si="42"/>
        <v>0.61945542380324992</v>
      </c>
      <c r="BF71" s="24">
        <f t="shared" si="42"/>
        <v>0.4910519423832389</v>
      </c>
      <c r="BG71" s="24">
        <f t="shared" si="42"/>
        <v>0.85405405405405399</v>
      </c>
      <c r="BH71" s="24">
        <f t="shared" si="42"/>
        <v>0.60957773059683884</v>
      </c>
      <c r="BI71" s="24">
        <f t="shared" si="42"/>
        <v>0.80245606605970776</v>
      </c>
      <c r="BJ71" s="24">
        <f t="shared" si="42"/>
        <v>0.66414794193676685</v>
      </c>
      <c r="BK71" s="24">
        <f t="shared" si="42"/>
        <v>0.4761321909424725</v>
      </c>
      <c r="BL71" s="24">
        <f t="shared" si="46"/>
        <v>0.64759899094240936</v>
      </c>
      <c r="BM71" s="24">
        <f t="shared" si="46"/>
        <v>0.69052276985336625</v>
      </c>
      <c r="BN71" s="24">
        <f t="shared" si="46"/>
        <v>0.7194811040146889</v>
      </c>
      <c r="BO71" s="24">
        <f t="shared" si="46"/>
        <v>0.68082816112194</v>
      </c>
      <c r="BP71" s="24" t="e">
        <f t="shared" si="46"/>
        <v>#DIV/0!</v>
      </c>
      <c r="BQ71" s="24">
        <f t="shared" si="46"/>
        <v>0.62246960100356419</v>
      </c>
      <c r="BR71" s="21"/>
      <c r="BS71" s="35">
        <f t="shared" si="56"/>
        <v>44713</v>
      </c>
      <c r="BT71" s="24">
        <f t="shared" si="41"/>
        <v>1.6182602545968861E-2</v>
      </c>
      <c r="BU71" s="24">
        <f t="shared" si="49"/>
        <v>1.3683939822553683E-3</v>
      </c>
      <c r="BV71" s="24">
        <f t="shared" si="50"/>
        <v>7.0144914491449186E-3</v>
      </c>
      <c r="BW71" s="24">
        <f t="shared" si="48"/>
        <v>5.5355535553555362E-3</v>
      </c>
      <c r="BX71" s="24">
        <f t="shared" si="48"/>
        <v>3.2028288543139972E-3</v>
      </c>
      <c r="BY71" s="24">
        <f t="shared" si="48"/>
        <v>5.3475761861900414E-3</v>
      </c>
      <c r="BZ71" s="24">
        <f t="shared" si="48"/>
        <v>4.2606917834640571E-3</v>
      </c>
      <c r="CA71" s="24">
        <f t="shared" si="48"/>
        <v>1.9315931593159164E-4</v>
      </c>
      <c r="CB71" s="24">
        <f t="shared" si="48"/>
        <v>1.3312331233123296E-3</v>
      </c>
      <c r="CC71" s="24">
        <f t="shared" si="48"/>
        <v>2.2034203420342273E-4</v>
      </c>
      <c r="CD71" s="24">
        <f t="shared" si="48"/>
        <v>6.2876173331618919E-3</v>
      </c>
      <c r="CE71" s="24">
        <f t="shared" si="48"/>
        <v>1.4864343577214863E-3</v>
      </c>
      <c r="CF71" s="24">
        <f t="shared" ref="CF71:CF95" si="57">+SUM(BT71:CE71)</f>
        <v>5.2430924521023499E-2</v>
      </c>
    </row>
    <row r="72" spans="1:84" x14ac:dyDescent="0.25">
      <c r="A72" s="31">
        <f>+[1]NOA!A73</f>
        <v>44743</v>
      </c>
      <c r="B72" s="17">
        <f>+[1]NOA!B73</f>
        <v>873.6</v>
      </c>
      <c r="C72" s="17">
        <f>+[1]NOA!C73</f>
        <v>922.7</v>
      </c>
      <c r="D72" s="17">
        <f>+[1]NOA!D73</f>
        <v>678.6</v>
      </c>
      <c r="E72" s="17">
        <f>+[1]NOA!E73</f>
        <v>919.3</v>
      </c>
      <c r="F72" s="17">
        <f>+[1]NOA!F73</f>
        <v>775.5</v>
      </c>
      <c r="G72" s="17">
        <f>+[1]NOA!G73</f>
        <v>824.7</v>
      </c>
      <c r="H72" s="17">
        <f>+[1]NOA!H73</f>
        <v>983.3</v>
      </c>
      <c r="I72" s="17">
        <f>+[1]NOA!I73</f>
        <v>863.2</v>
      </c>
      <c r="J72" s="17">
        <f>+[1]NOA!J73</f>
        <v>697.7</v>
      </c>
      <c r="K72" s="17">
        <f>+[1]NOA!K73</f>
        <v>813.6</v>
      </c>
      <c r="L72" s="17">
        <f>+[1]NOA!L73</f>
        <v>713.3</v>
      </c>
      <c r="M72" s="17">
        <f>+[1]NOA!M73</f>
        <v>915.5</v>
      </c>
      <c r="N72" s="17">
        <f>+[1]NOA!N73</f>
        <v>733.4</v>
      </c>
      <c r="O72" s="18">
        <f>+[1]NOA!R73</f>
        <v>938.3</v>
      </c>
      <c r="P72" s="19">
        <f>+[1]NOA!S73</f>
        <v>892.4</v>
      </c>
      <c r="Q72" s="20">
        <f>+[1]NOA!T73</f>
        <v>754.6</v>
      </c>
      <c r="R72" s="18">
        <f t="shared" si="51"/>
        <v>873.5673300000002</v>
      </c>
      <c r="S72" s="19">
        <f t="shared" si="52"/>
        <v>885.26764905609139</v>
      </c>
      <c r="T72" s="19">
        <f t="shared" si="53"/>
        <v>867.10103265420037</v>
      </c>
      <c r="U72" s="19">
        <f t="shared" si="54"/>
        <v>853.21066810344837</v>
      </c>
      <c r="V72" s="19"/>
      <c r="W72" s="20">
        <f t="shared" si="55"/>
        <v>857.85556026265624</v>
      </c>
      <c r="X72" s="21"/>
      <c r="Y72" s="41">
        <f t="shared" si="47"/>
        <v>6.744868035190632E-2</v>
      </c>
      <c r="Z72" s="24">
        <f t="shared" si="47"/>
        <v>5.4634815407475168E-2</v>
      </c>
      <c r="AA72" s="24">
        <f t="shared" si="47"/>
        <v>6.0478199718706049E-2</v>
      </c>
      <c r="AB72" s="24">
        <f t="shared" si="47"/>
        <v>0.10108995089232242</v>
      </c>
      <c r="AC72" s="24">
        <f t="shared" si="47"/>
        <v>4.6417487518553457E-2</v>
      </c>
      <c r="AD72" s="24">
        <f t="shared" si="47"/>
        <v>9.9746632884384789E-2</v>
      </c>
      <c r="AE72" s="24">
        <f t="shared" si="47"/>
        <v>6.0847987916711643E-2</v>
      </c>
      <c r="AF72" s="24">
        <f t="shared" si="47"/>
        <v>5.5385743978481505E-2</v>
      </c>
      <c r="AG72" s="24">
        <f t="shared" si="47"/>
        <v>6.0334346504559377E-2</v>
      </c>
      <c r="AH72" s="24">
        <f t="shared" si="47"/>
        <v>0.10318644067796612</v>
      </c>
      <c r="AI72" s="24">
        <f t="shared" si="47"/>
        <v>4.4057377049180113E-2</v>
      </c>
      <c r="AJ72" s="24">
        <f t="shared" si="47"/>
        <v>6.7638483965014595E-2</v>
      </c>
      <c r="AK72" s="24">
        <f t="shared" si="47"/>
        <v>7.4893741755825971E-2</v>
      </c>
      <c r="AL72" s="24">
        <f t="shared" si="47"/>
        <v>0.10219664043228005</v>
      </c>
      <c r="AM72" s="24">
        <f t="shared" si="47"/>
        <v>6.6316166806070109E-2</v>
      </c>
      <c r="AN72" s="24">
        <f t="shared" si="47"/>
        <v>4.2841348811498037E-2</v>
      </c>
      <c r="AO72" s="24">
        <f t="shared" si="45"/>
        <v>6.7361744390414202E-2</v>
      </c>
      <c r="AP72" s="24">
        <f t="shared" si="45"/>
        <v>7.1862557840218333E-2</v>
      </c>
      <c r="AQ72" s="24">
        <f t="shared" si="45"/>
        <v>9.101405156558906E-2</v>
      </c>
      <c r="AR72" s="24">
        <f t="shared" si="39"/>
        <v>9.8420091222002792E-2</v>
      </c>
      <c r="AS72" s="24" t="e">
        <f t="shared" si="39"/>
        <v>#DIV/0!</v>
      </c>
      <c r="AT72" s="24">
        <f t="shared" si="39"/>
        <v>8.0881965560155145E-2</v>
      </c>
      <c r="AU72" s="21"/>
      <c r="AV72" s="24">
        <f t="shared" si="44"/>
        <v>0.71159874608150475</v>
      </c>
      <c r="AW72" s="24">
        <f t="shared" si="44"/>
        <v>0.71697059918124317</v>
      </c>
      <c r="AX72" s="24">
        <f t="shared" si="44"/>
        <v>0.60273972602739745</v>
      </c>
      <c r="AY72" s="24">
        <f t="shared" si="44"/>
        <v>0.92201547146142571</v>
      </c>
      <c r="AZ72" s="24">
        <f t="shared" si="44"/>
        <v>0.54359076433121034</v>
      </c>
      <c r="BA72" s="24">
        <f t="shared" si="44"/>
        <v>0.70322180916976462</v>
      </c>
      <c r="BB72" s="24">
        <f t="shared" si="44"/>
        <v>0.65121746431570093</v>
      </c>
      <c r="BC72" s="24">
        <f t="shared" si="44"/>
        <v>0.60864703689899358</v>
      </c>
      <c r="BD72" s="24">
        <f t="shared" si="42"/>
        <v>0.37858130804188894</v>
      </c>
      <c r="BE72" s="24">
        <f t="shared" si="42"/>
        <v>0.72372881355932206</v>
      </c>
      <c r="BF72" s="24">
        <f t="shared" si="42"/>
        <v>0.54227027027027019</v>
      </c>
      <c r="BG72" s="24">
        <f t="shared" si="42"/>
        <v>0.8934850051706309</v>
      </c>
      <c r="BH72" s="24">
        <f t="shared" si="42"/>
        <v>0.68791714614499422</v>
      </c>
      <c r="BI72" s="24">
        <f t="shared" si="42"/>
        <v>0.91255605381165905</v>
      </c>
      <c r="BJ72" s="24">
        <f t="shared" si="42"/>
        <v>0.72544470224284585</v>
      </c>
      <c r="BK72" s="24">
        <f t="shared" si="42"/>
        <v>0.51526104417670693</v>
      </c>
      <c r="BL72" s="24">
        <f t="shared" si="46"/>
        <v>0.71156625925320771</v>
      </c>
      <c r="BM72" s="24">
        <f t="shared" si="46"/>
        <v>0.76236661039257436</v>
      </c>
      <c r="BN72" s="24">
        <f t="shared" si="46"/>
        <v>0.82445853304472361</v>
      </c>
      <c r="BO72" s="24">
        <f t="shared" si="46"/>
        <v>0.80420414603995627</v>
      </c>
      <c r="BP72" s="24" t="e">
        <f t="shared" si="46"/>
        <v>#DIV/0!</v>
      </c>
      <c r="BQ72" s="24">
        <f t="shared" si="46"/>
        <v>0.70867554671624311</v>
      </c>
      <c r="BR72" s="21"/>
      <c r="BS72" s="35">
        <f t="shared" si="56"/>
        <v>44743</v>
      </c>
      <c r="BT72" s="24">
        <f t="shared" si="41"/>
        <v>2.0249584555229749E-2</v>
      </c>
      <c r="BU72" s="24">
        <f t="shared" si="49"/>
        <v>1.4800953079178903E-3</v>
      </c>
      <c r="BV72" s="24">
        <f t="shared" si="50"/>
        <v>1.2756940371456499E-2</v>
      </c>
      <c r="BW72" s="24">
        <f t="shared" si="48"/>
        <v>2.942326490713586E-3</v>
      </c>
      <c r="BX72" s="24">
        <f t="shared" si="48"/>
        <v>5.5935483870967794E-3</v>
      </c>
      <c r="BY72" s="24">
        <f t="shared" si="48"/>
        <v>4.3623167155425208E-3</v>
      </c>
      <c r="BZ72" s="24">
        <f t="shared" si="48"/>
        <v>4.6550953079178949E-3</v>
      </c>
      <c r="CA72" s="24">
        <f t="shared" si="48"/>
        <v>1.2563905180840679E-3</v>
      </c>
      <c r="CB72" s="24">
        <f t="shared" si="48"/>
        <v>5.5326857282502456E-3</v>
      </c>
      <c r="CC72" s="24">
        <f t="shared" si="48"/>
        <v>7.5029325513196262E-4</v>
      </c>
      <c r="CD72" s="24">
        <f t="shared" si="48"/>
        <v>5.6625122189638321E-3</v>
      </c>
      <c r="CE72" s="24">
        <f t="shared" si="48"/>
        <v>2.1229227761485835E-3</v>
      </c>
      <c r="CF72" s="24">
        <f t="shared" si="57"/>
        <v>6.7364711632453611E-2</v>
      </c>
    </row>
    <row r="73" spans="1:84" x14ac:dyDescent="0.25">
      <c r="A73" s="31">
        <f>+[1]NOA!A74</f>
        <v>44774</v>
      </c>
      <c r="B73" s="17">
        <f>+[1]NOA!B74</f>
        <v>940</v>
      </c>
      <c r="C73" s="17">
        <f>+[1]NOA!C74</f>
        <v>988.4</v>
      </c>
      <c r="D73" s="17">
        <f>+[1]NOA!D74</f>
        <v>725.3</v>
      </c>
      <c r="E73" s="17">
        <f>+[1]NOA!E74</f>
        <v>1026.5</v>
      </c>
      <c r="F73" s="17">
        <f>+[1]NOA!F74</f>
        <v>841.7</v>
      </c>
      <c r="G73" s="17">
        <f>+[1]NOA!G74</f>
        <v>895</v>
      </c>
      <c r="H73" s="17">
        <f>+[1]NOA!H74</f>
        <v>1033.5999999999999</v>
      </c>
      <c r="I73" s="17">
        <f>+[1]NOA!I74</f>
        <v>915.9</v>
      </c>
      <c r="J73" s="17">
        <f>+[1]NOA!J74</f>
        <v>728.6</v>
      </c>
      <c r="K73" s="17">
        <f>+[1]NOA!K74</f>
        <v>875.5</v>
      </c>
      <c r="L73" s="17">
        <f>+[1]NOA!L74</f>
        <v>748.5</v>
      </c>
      <c r="M73" s="17">
        <f>+[1]NOA!M74</f>
        <v>981</v>
      </c>
      <c r="N73" s="17">
        <f>+[1]NOA!N74</f>
        <v>792</v>
      </c>
      <c r="O73" s="18">
        <f>+[1]NOA!R74</f>
        <v>1048.0999999999999</v>
      </c>
      <c r="P73" s="19">
        <f>+[1]NOA!S74</f>
        <v>955.8</v>
      </c>
      <c r="Q73" s="20">
        <f>+[1]NOA!T74</f>
        <v>801.9</v>
      </c>
      <c r="R73" s="18">
        <f t="shared" si="51"/>
        <v>940.04757999999993</v>
      </c>
      <c r="S73" s="19">
        <f t="shared" si="52"/>
        <v>956.85776178188223</v>
      </c>
      <c r="T73" s="19">
        <f t="shared" si="53"/>
        <v>946.56488975718651</v>
      </c>
      <c r="U73" s="19">
        <f t="shared" si="54"/>
        <v>936.68211206896569</v>
      </c>
      <c r="V73" s="19"/>
      <c r="W73" s="20">
        <f t="shared" si="55"/>
        <v>926.42768481253984</v>
      </c>
      <c r="X73" s="21"/>
      <c r="Y73" s="41">
        <f t="shared" si="47"/>
        <v>7.6007326007325959E-2</v>
      </c>
      <c r="Z73" s="24">
        <f t="shared" si="47"/>
        <v>7.1204074997290423E-2</v>
      </c>
      <c r="AA73" s="24">
        <f t="shared" si="47"/>
        <v>6.8818155025051508E-2</v>
      </c>
      <c r="AB73" s="24">
        <f t="shared" si="47"/>
        <v>0.11661046448384638</v>
      </c>
      <c r="AC73" s="24">
        <f t="shared" si="47"/>
        <v>8.5364281108962103E-2</v>
      </c>
      <c r="AD73" s="24">
        <f t="shared" si="47"/>
        <v>8.524311870983392E-2</v>
      </c>
      <c r="AE73" s="24">
        <f t="shared" si="47"/>
        <v>5.1154276416149669E-2</v>
      </c>
      <c r="AF73" s="24">
        <f t="shared" si="47"/>
        <v>6.1051899907321516E-2</v>
      </c>
      <c r="AG73" s="24">
        <f t="shared" si="47"/>
        <v>4.4288376092876502E-2</v>
      </c>
      <c r="AH73" s="24">
        <f t="shared" si="47"/>
        <v>7.6081612586037295E-2</v>
      </c>
      <c r="AI73" s="24">
        <f t="shared" si="47"/>
        <v>4.934810037852233E-2</v>
      </c>
      <c r="AJ73" s="24">
        <f t="shared" si="47"/>
        <v>7.1545603495357657E-2</v>
      </c>
      <c r="AK73" s="24">
        <f t="shared" si="47"/>
        <v>7.9901827106626744E-2</v>
      </c>
      <c r="AL73" s="24">
        <f t="shared" si="47"/>
        <v>0.11702014281146744</v>
      </c>
      <c r="AM73" s="24">
        <f t="shared" si="47"/>
        <v>7.1044374719856584E-2</v>
      </c>
      <c r="AN73" s="24">
        <f t="shared" si="47"/>
        <v>6.2682215743440128E-2</v>
      </c>
      <c r="AO73" s="24">
        <f t="shared" si="45"/>
        <v>7.6102033257127166E-2</v>
      </c>
      <c r="AP73" s="24">
        <f t="shared" si="45"/>
        <v>8.0868325869722257E-2</v>
      </c>
      <c r="AQ73" s="24">
        <f t="shared" si="45"/>
        <v>9.1643135125496267E-2</v>
      </c>
      <c r="AR73" s="24">
        <f t="shared" si="39"/>
        <v>9.78321616055986E-2</v>
      </c>
      <c r="AS73" s="24" t="e">
        <f t="shared" si="39"/>
        <v>#DIV/0!</v>
      </c>
      <c r="AT73" s="24">
        <f t="shared" si="39"/>
        <v>7.9934347606126499E-2</v>
      </c>
      <c r="AU73" s="21"/>
      <c r="AV73" s="24">
        <f t="shared" si="44"/>
        <v>0.7986988136241866</v>
      </c>
      <c r="AW73" s="24">
        <f t="shared" si="44"/>
        <v>0.81258023106546862</v>
      </c>
      <c r="AX73" s="24">
        <f t="shared" si="44"/>
        <v>0.67815826006478486</v>
      </c>
      <c r="AY73" s="24">
        <f t="shared" si="44"/>
        <v>1.0733185215108056</v>
      </c>
      <c r="AZ73" s="24">
        <f t="shared" si="44"/>
        <v>0.66409648082245942</v>
      </c>
      <c r="BA73" s="24">
        <f t="shared" si="44"/>
        <v>0.7889266440135918</v>
      </c>
      <c r="BB73" s="24">
        <f t="shared" si="44"/>
        <v>0.68010403120936247</v>
      </c>
      <c r="BC73" s="24">
        <f t="shared" si="44"/>
        <v>0.67501828822238497</v>
      </c>
      <c r="BD73" s="24">
        <f t="shared" si="42"/>
        <v>0.43312352478363514</v>
      </c>
      <c r="BE73" s="24">
        <f t="shared" si="42"/>
        <v>0.77047522750252773</v>
      </c>
      <c r="BF73" s="24">
        <f t="shared" si="42"/>
        <v>0.51918002841485689</v>
      </c>
      <c r="BG73" s="24">
        <f t="shared" si="42"/>
        <v>0.96278511404561828</v>
      </c>
      <c r="BH73" s="24">
        <f t="shared" si="42"/>
        <v>0.7694369973190347</v>
      </c>
      <c r="BI73" s="24">
        <f t="shared" si="42"/>
        <v>1.1135309538213347</v>
      </c>
      <c r="BJ73" s="24">
        <f t="shared" si="42"/>
        <v>0.79661654135338344</v>
      </c>
      <c r="BK73" s="24">
        <f t="shared" si="42"/>
        <v>0.58729216152019004</v>
      </c>
      <c r="BL73" s="24">
        <f t="shared" si="46"/>
        <v>0.79888124817669159</v>
      </c>
      <c r="BM73" s="24">
        <f t="shared" si="46"/>
        <v>0.85882786845691861</v>
      </c>
      <c r="BN73" s="24">
        <f t="shared" si="46"/>
        <v>0.92223530838699719</v>
      </c>
      <c r="BO73" s="24">
        <f t="shared" si="46"/>
        <v>0.91037247575847591</v>
      </c>
      <c r="BP73" s="24" t="e">
        <f t="shared" si="46"/>
        <v>#DIV/0!</v>
      </c>
      <c r="BQ73" s="24">
        <f t="shared" si="46"/>
        <v>0.78772288059115936</v>
      </c>
      <c r="BR73" s="21"/>
      <c r="BS73" s="35">
        <f t="shared" si="56"/>
        <v>44774</v>
      </c>
      <c r="BT73" s="24">
        <f t="shared" si="41"/>
        <v>2.6073935439560408E-2</v>
      </c>
      <c r="BU73" s="24">
        <f t="shared" si="49"/>
        <v>1.6732028388278363E-3</v>
      </c>
      <c r="BV73" s="24">
        <f t="shared" si="50"/>
        <v>1.5179304029304036E-2</v>
      </c>
      <c r="BW73" s="24">
        <f t="shared" si="48"/>
        <v>5.3044871794871839E-3</v>
      </c>
      <c r="BX73" s="24">
        <f t="shared" si="48"/>
        <v>4.9248626373626344E-3</v>
      </c>
      <c r="BY73" s="24">
        <f t="shared" si="48"/>
        <v>3.6446771978021941E-3</v>
      </c>
      <c r="BZ73" s="24">
        <f t="shared" si="48"/>
        <v>5.0733402014651943E-3</v>
      </c>
      <c r="CA73" s="24">
        <f t="shared" si="48"/>
        <v>9.1610576923076845E-4</v>
      </c>
      <c r="CB73" s="24">
        <f t="shared" si="48"/>
        <v>4.2159455128205105E-3</v>
      </c>
      <c r="CC73" s="24">
        <f t="shared" si="48"/>
        <v>8.2197802197802304E-4</v>
      </c>
      <c r="CD73" s="24">
        <f t="shared" si="48"/>
        <v>5.9906707875457873E-3</v>
      </c>
      <c r="CE73" s="24">
        <f t="shared" si="48"/>
        <v>2.2806776556776568E-3</v>
      </c>
      <c r="CF73" s="24">
        <f t="shared" si="57"/>
        <v>7.6099187271062227E-2</v>
      </c>
    </row>
    <row r="74" spans="1:84" x14ac:dyDescent="0.25">
      <c r="A74" s="31">
        <f>+[1]NOA!A75</f>
        <v>44805</v>
      </c>
      <c r="B74" s="17">
        <f>+[1]NOA!B75</f>
        <v>997.8</v>
      </c>
      <c r="C74" s="17">
        <f>+[1]NOA!C75</f>
        <v>1041</v>
      </c>
      <c r="D74" s="17">
        <f>+[1]NOA!D75</f>
        <v>794.3</v>
      </c>
      <c r="E74" s="17">
        <f>+[1]NOA!E75</f>
        <v>1140.7</v>
      </c>
      <c r="F74" s="17">
        <f>+[1]NOA!F75</f>
        <v>860.6</v>
      </c>
      <c r="G74" s="17">
        <f>+[1]NOA!G75</f>
        <v>945.2</v>
      </c>
      <c r="H74" s="17">
        <f>+[1]NOA!H75</f>
        <v>1092.7</v>
      </c>
      <c r="I74" s="17">
        <f>+[1]NOA!I75</f>
        <v>977.1</v>
      </c>
      <c r="J74" s="17">
        <f>+[1]NOA!J75</f>
        <v>751</v>
      </c>
      <c r="K74" s="17">
        <f>+[1]NOA!K75</f>
        <v>913.1</v>
      </c>
      <c r="L74" s="17">
        <f>+[1]NOA!L75</f>
        <v>778.2</v>
      </c>
      <c r="M74" s="17">
        <f>+[1]NOA!M75</f>
        <v>1040.5999999999999</v>
      </c>
      <c r="N74" s="17">
        <f>+[1]NOA!N75</f>
        <v>843.3</v>
      </c>
      <c r="O74" s="18">
        <f>+[1]NOA!R75</f>
        <v>1175.5</v>
      </c>
      <c r="P74" s="19">
        <f>+[1]NOA!S75</f>
        <v>1006.3</v>
      </c>
      <c r="Q74" s="20">
        <f>+[1]NOA!T75</f>
        <v>838.1</v>
      </c>
      <c r="R74" s="18">
        <f t="shared" si="51"/>
        <v>997.7829099999999</v>
      </c>
      <c r="S74" s="19">
        <f t="shared" si="52"/>
        <v>1019.7918104033679</v>
      </c>
      <c r="T74" s="19">
        <f t="shared" si="53"/>
        <v>1018.9685180016743</v>
      </c>
      <c r="U74" s="19">
        <f t="shared" si="54"/>
        <v>1012.7603448275862</v>
      </c>
      <c r="V74" s="19"/>
      <c r="W74" s="20">
        <f t="shared" si="55"/>
        <v>992.63012073713207</v>
      </c>
      <c r="X74" s="21"/>
      <c r="Y74" s="41">
        <f t="shared" si="47"/>
        <v>6.1489361702127709E-2</v>
      </c>
      <c r="Z74" s="24">
        <f t="shared" si="47"/>
        <v>5.3217320922703371E-2</v>
      </c>
      <c r="AA74" s="24">
        <f t="shared" si="47"/>
        <v>9.5133048393768016E-2</v>
      </c>
      <c r="AB74" s="24">
        <f t="shared" si="47"/>
        <v>0.11125182659522648</v>
      </c>
      <c r="AC74" s="24">
        <f t="shared" si="47"/>
        <v>2.2454556255197877E-2</v>
      </c>
      <c r="AD74" s="24">
        <f t="shared" si="47"/>
        <v>5.6089385474860309E-2</v>
      </c>
      <c r="AE74" s="24">
        <f t="shared" si="47"/>
        <v>5.7178792569659631E-2</v>
      </c>
      <c r="AF74" s="24">
        <f t="shared" si="47"/>
        <v>6.6819521781853908E-2</v>
      </c>
      <c r="AG74" s="24">
        <f t="shared" si="47"/>
        <v>3.0743892396376538E-2</v>
      </c>
      <c r="AH74" s="24">
        <f t="shared" si="47"/>
        <v>4.2946887492861352E-2</v>
      </c>
      <c r="AI74" s="24">
        <f t="shared" si="47"/>
        <v>3.9679358717434887E-2</v>
      </c>
      <c r="AJ74" s="24">
        <f t="shared" si="47"/>
        <v>6.0754332313965209E-2</v>
      </c>
      <c r="AK74" s="24">
        <f t="shared" si="47"/>
        <v>6.4772727272727204E-2</v>
      </c>
      <c r="AL74" s="24">
        <f t="shared" si="47"/>
        <v>0.12155328690010503</v>
      </c>
      <c r="AM74" s="24">
        <f t="shared" si="47"/>
        <v>5.283532119690304E-2</v>
      </c>
      <c r="AN74" s="24">
        <f t="shared" si="47"/>
        <v>4.5142785883526715E-2</v>
      </c>
      <c r="AO74" s="24">
        <f t="shared" si="45"/>
        <v>6.14174550611577E-2</v>
      </c>
      <c r="AP74" s="24">
        <f t="shared" si="45"/>
        <v>6.5771581874706664E-2</v>
      </c>
      <c r="AQ74" s="24">
        <f t="shared" si="45"/>
        <v>7.6490929494607451E-2</v>
      </c>
      <c r="AR74" s="24">
        <f t="shared" si="39"/>
        <v>8.1220973239872318E-2</v>
      </c>
      <c r="AS74" s="24" t="e">
        <f t="shared" si="39"/>
        <v>#DIV/0!</v>
      </c>
      <c r="AT74" s="24">
        <f t="shared" si="39"/>
        <v>7.1459906703876364E-2</v>
      </c>
      <c r="AU74" s="21"/>
      <c r="AV74" s="24">
        <f t="shared" si="44"/>
        <v>0.84914751667902144</v>
      </c>
      <c r="AW74" s="24">
        <f t="shared" si="44"/>
        <v>0.85992495979989259</v>
      </c>
      <c r="AX74" s="24">
        <f t="shared" si="44"/>
        <v>0.73807439824945287</v>
      </c>
      <c r="AY74" s="24">
        <f t="shared" si="44"/>
        <v>1.1727619047619049</v>
      </c>
      <c r="AZ74" s="24">
        <f t="shared" si="44"/>
        <v>0.67139250339871825</v>
      </c>
      <c r="BA74" s="24">
        <f t="shared" si="44"/>
        <v>0.81944177093359016</v>
      </c>
      <c r="BB74" s="24">
        <f t="shared" si="44"/>
        <v>0.71484620213433758</v>
      </c>
      <c r="BC74" s="24">
        <f t="shared" si="44"/>
        <v>0.7482555018786905</v>
      </c>
      <c r="BD74" s="24">
        <f t="shared" si="42"/>
        <v>0.46222741433021808</v>
      </c>
      <c r="BE74" s="24">
        <f t="shared" si="42"/>
        <v>0.78131096371439712</v>
      </c>
      <c r="BF74" s="24">
        <f t="shared" si="42"/>
        <v>0.54312908982748365</v>
      </c>
      <c r="BG74" s="24">
        <f t="shared" si="42"/>
        <v>1.0100444272744831</v>
      </c>
      <c r="BH74" s="24">
        <f t="shared" si="42"/>
        <v>0.82809451549967461</v>
      </c>
      <c r="BI74" s="24">
        <f t="shared" si="42"/>
        <v>1.2467507645259936</v>
      </c>
      <c r="BJ74" s="24">
        <f t="shared" si="42"/>
        <v>0.83330296957551475</v>
      </c>
      <c r="BK74" s="24">
        <f t="shared" si="42"/>
        <v>0.62580019398642106</v>
      </c>
      <c r="BL74" s="24">
        <f t="shared" si="46"/>
        <v>0.8490907267697787</v>
      </c>
      <c r="BM74" s="24">
        <f t="shared" si="46"/>
        <v>0.91238826932173178</v>
      </c>
      <c r="BN74" s="24">
        <f t="shared" si="46"/>
        <v>0.98116147123546149</v>
      </c>
      <c r="BO74" s="24">
        <f t="shared" si="46"/>
        <v>0.97280208900376319</v>
      </c>
      <c r="BP74" s="24" t="e">
        <f t="shared" si="46"/>
        <v>#DIV/0!</v>
      </c>
      <c r="BQ74" s="24">
        <f t="shared" si="46"/>
        <v>0.8460679679939187</v>
      </c>
      <c r="BR74" s="21"/>
      <c r="BS74" s="35">
        <f t="shared" si="56"/>
        <v>44805</v>
      </c>
      <c r="BT74" s="24">
        <f t="shared" si="41"/>
        <v>1.9400446808510646E-2</v>
      </c>
      <c r="BU74" s="24">
        <f t="shared" si="49"/>
        <v>2.2975531914893616E-3</v>
      </c>
      <c r="BV74" s="24">
        <f t="shared" si="50"/>
        <v>1.5028234042553199E-2</v>
      </c>
      <c r="BW74" s="24">
        <f t="shared" si="48"/>
        <v>1.4074468085106366E-3</v>
      </c>
      <c r="BX74" s="24">
        <f t="shared" si="48"/>
        <v>3.2683404255319176E-3</v>
      </c>
      <c r="BY74" s="24">
        <f t="shared" si="48"/>
        <v>3.9798191489361793E-3</v>
      </c>
      <c r="BZ74" s="24">
        <f t="shared" si="48"/>
        <v>5.4754468085106422E-3</v>
      </c>
      <c r="CA74" s="24">
        <f t="shared" si="48"/>
        <v>6.1719148936170156E-4</v>
      </c>
      <c r="CB74" s="24">
        <f t="shared" si="48"/>
        <v>2.380000000000001E-3</v>
      </c>
      <c r="CC74" s="24">
        <f t="shared" si="48"/>
        <v>6.4455319148936274E-4</v>
      </c>
      <c r="CD74" s="24">
        <f t="shared" si="48"/>
        <v>5.0659999999999924E-3</v>
      </c>
      <c r="CE74" s="24">
        <f t="shared" si="48"/>
        <v>1.8555319148936154E-3</v>
      </c>
      <c r="CF74" s="24">
        <f t="shared" si="57"/>
        <v>6.1420563829787257E-2</v>
      </c>
    </row>
    <row r="75" spans="1:84" x14ac:dyDescent="0.25">
      <c r="A75" s="31">
        <f>+[1]NOA!A76</f>
        <v>44835</v>
      </c>
      <c r="B75" s="17">
        <f>+[1]NOA!B76</f>
        <v>1060.5</v>
      </c>
      <c r="C75" s="17">
        <f>+[1]NOA!C76</f>
        <v>1098.9000000000001</v>
      </c>
      <c r="D75" s="17">
        <f>+[1]NOA!D76</f>
        <v>835.7</v>
      </c>
      <c r="E75" s="17">
        <f>+[1]NOA!E76</f>
        <v>1223.8</v>
      </c>
      <c r="F75" s="17">
        <f>+[1]NOA!F76</f>
        <v>929</v>
      </c>
      <c r="G75" s="17">
        <f>+[1]NOA!G76</f>
        <v>997.1</v>
      </c>
      <c r="H75" s="17">
        <f>+[1]NOA!H76</f>
        <v>1157.9000000000001</v>
      </c>
      <c r="I75" s="17">
        <f>+[1]NOA!I76</f>
        <v>1031.5999999999999</v>
      </c>
      <c r="J75" s="17">
        <f>+[1]NOA!J76</f>
        <v>834.3</v>
      </c>
      <c r="K75" s="17">
        <f>+[1]NOA!K76</f>
        <v>978.9</v>
      </c>
      <c r="L75" s="17">
        <f>+[1]NOA!L76</f>
        <v>806.4</v>
      </c>
      <c r="M75" s="17">
        <f>+[1]NOA!M76</f>
        <v>1113</v>
      </c>
      <c r="N75" s="17">
        <f>+[1]NOA!N76</f>
        <v>900.3</v>
      </c>
      <c r="O75" s="18">
        <f>+[1]NOA!R76</f>
        <v>1301.4000000000001</v>
      </c>
      <c r="P75" s="19">
        <f>+[1]NOA!S76</f>
        <v>1057.5</v>
      </c>
      <c r="Q75" s="20">
        <f>+[1]NOA!T76</f>
        <v>900.1</v>
      </c>
      <c r="R75" s="18">
        <f t="shared" si="51"/>
        <v>1060.4776300000001</v>
      </c>
      <c r="S75" s="19">
        <f t="shared" si="52"/>
        <v>1082.8956539454025</v>
      </c>
      <c r="T75" s="19">
        <f t="shared" si="53"/>
        <v>1089.0037119732067</v>
      </c>
      <c r="U75" s="19">
        <f t="shared" si="54"/>
        <v>1082.116846264368</v>
      </c>
      <c r="V75" s="19"/>
      <c r="W75" s="20">
        <f t="shared" si="55"/>
        <v>1057.7693073501378</v>
      </c>
      <c r="X75" s="21"/>
      <c r="Y75" s="41">
        <f t="shared" si="47"/>
        <v>6.2838244137101595E-2</v>
      </c>
      <c r="Z75" s="24">
        <f t="shared" si="47"/>
        <v>5.561959654178672E-2</v>
      </c>
      <c r="AA75" s="24">
        <f t="shared" si="47"/>
        <v>5.2121364723656249E-2</v>
      </c>
      <c r="AB75" s="24">
        <f t="shared" si="47"/>
        <v>7.2850004383273381E-2</v>
      </c>
      <c r="AC75" s="24">
        <f t="shared" si="47"/>
        <v>7.9479432953753149E-2</v>
      </c>
      <c r="AD75" s="24">
        <f t="shared" si="47"/>
        <v>5.4909013965298348E-2</v>
      </c>
      <c r="AE75" s="24">
        <f t="shared" si="47"/>
        <v>5.9668710533540725E-2</v>
      </c>
      <c r="AF75" s="24">
        <f t="shared" si="47"/>
        <v>5.5777300173984079E-2</v>
      </c>
      <c r="AG75" s="24">
        <f t="shared" si="47"/>
        <v>0.1109187749667111</v>
      </c>
      <c r="AH75" s="24">
        <f t="shared" si="47"/>
        <v>7.2062205672982049E-2</v>
      </c>
      <c r="AI75" s="24">
        <f t="shared" si="47"/>
        <v>3.6237471087124051E-2</v>
      </c>
      <c r="AJ75" s="24">
        <f t="shared" si="47"/>
        <v>6.9575245050932155E-2</v>
      </c>
      <c r="AK75" s="24">
        <f t="shared" si="47"/>
        <v>6.7591604411241457E-2</v>
      </c>
      <c r="AL75" s="24">
        <f t="shared" si="47"/>
        <v>0.10710336027222467</v>
      </c>
      <c r="AM75" s="24">
        <f t="shared" si="47"/>
        <v>5.0879459405743788E-2</v>
      </c>
      <c r="AN75" s="24">
        <f t="shared" si="47"/>
        <v>7.3976852404247673E-2</v>
      </c>
      <c r="AO75" s="24">
        <f t="shared" si="45"/>
        <v>6.2834028696683308E-2</v>
      </c>
      <c r="AP75" s="24">
        <f t="shared" si="45"/>
        <v>6.1879143270501924E-2</v>
      </c>
      <c r="AQ75" s="24">
        <f t="shared" si="45"/>
        <v>6.8731460034584968E-2</v>
      </c>
      <c r="AR75" s="24">
        <f t="shared" si="39"/>
        <v>6.8482639344048524E-2</v>
      </c>
      <c r="AS75" s="24" t="e">
        <f t="shared" si="39"/>
        <v>#DIV/0!</v>
      </c>
      <c r="AT75" s="24">
        <f t="shared" si="39"/>
        <v>6.5622818864929267E-2</v>
      </c>
      <c r="AU75" s="21"/>
      <c r="AV75" s="24">
        <f t="shared" si="44"/>
        <v>0.9042916142934101</v>
      </c>
      <c r="AW75" s="24">
        <f t="shared" si="44"/>
        <v>0.89596273291925477</v>
      </c>
      <c r="AX75" s="24">
        <f t="shared" si="44"/>
        <v>0.78073726827189427</v>
      </c>
      <c r="AY75" s="24">
        <f t="shared" si="44"/>
        <v>1.2393412625800546</v>
      </c>
      <c r="AZ75" s="24">
        <f t="shared" si="44"/>
        <v>0.7793526144416778</v>
      </c>
      <c r="BA75" s="24">
        <f t="shared" si="44"/>
        <v>0.86897844423617632</v>
      </c>
      <c r="BB75" s="24">
        <f t="shared" si="44"/>
        <v>0.76133252205658675</v>
      </c>
      <c r="BC75" s="24">
        <f t="shared" si="44"/>
        <v>0.80160670625218278</v>
      </c>
      <c r="BD75" s="24">
        <f t="shared" si="42"/>
        <v>0.609375</v>
      </c>
      <c r="BE75" s="24">
        <f t="shared" si="42"/>
        <v>0.82222635889798945</v>
      </c>
      <c r="BF75" s="24">
        <f t="shared" si="42"/>
        <v>0.58428290766208257</v>
      </c>
      <c r="BG75" s="24">
        <f t="shared" si="42"/>
        <v>1.0830993823694555</v>
      </c>
      <c r="BH75" s="24">
        <f t="shared" si="42"/>
        <v>0.89059218815623686</v>
      </c>
      <c r="BI75" s="24">
        <f t="shared" si="42"/>
        <v>1.3310048361096189</v>
      </c>
      <c r="BJ75" s="24">
        <f t="shared" si="42"/>
        <v>0.86903499469777312</v>
      </c>
      <c r="BK75" s="24">
        <f t="shared" si="42"/>
        <v>0.72730761849932835</v>
      </c>
      <c r="BL75" s="24">
        <f t="shared" si="46"/>
        <v>0.90438935899236506</v>
      </c>
      <c r="BM75" s="24">
        <f t="shared" si="46"/>
        <v>0.96034063391346991</v>
      </c>
      <c r="BN75" s="24">
        <f t="shared" si="46"/>
        <v>1.0418425677176963</v>
      </c>
      <c r="BO75" s="24">
        <f t="shared" si="46"/>
        <v>1.0299746405900825</v>
      </c>
      <c r="BP75" s="24" t="e">
        <f t="shared" si="46"/>
        <v>#DIV/0!</v>
      </c>
      <c r="BQ75" s="24">
        <f t="shared" si="46"/>
        <v>0.90610750533740969</v>
      </c>
      <c r="BR75" s="21"/>
      <c r="BS75" s="35">
        <f t="shared" si="56"/>
        <v>44835</v>
      </c>
      <c r="BT75" s="24">
        <f t="shared" ref="BT75:BT108" si="58">(C75-C74)/$B74*C$3</f>
        <v>2.011819001803972E-2</v>
      </c>
      <c r="BU75" s="24">
        <f t="shared" si="49"/>
        <v>1.2986770895971167E-3</v>
      </c>
      <c r="BV75" s="24">
        <f t="shared" si="50"/>
        <v>1.030213469633192E-2</v>
      </c>
      <c r="BW75" s="24">
        <f t="shared" si="48"/>
        <v>4.7985568250150318E-3</v>
      </c>
      <c r="BX75" s="24">
        <f t="shared" si="48"/>
        <v>3.1832832230907983E-3</v>
      </c>
      <c r="BY75" s="24">
        <f t="shared" si="48"/>
        <v>4.1362597714972964E-3</v>
      </c>
      <c r="BZ75" s="24">
        <f t="shared" si="48"/>
        <v>4.5935558228101725E-3</v>
      </c>
      <c r="CA75" s="24">
        <f t="shared" si="48"/>
        <v>2.1622268991781908E-3</v>
      </c>
      <c r="CB75" s="24">
        <f t="shared" si="48"/>
        <v>3.9237322108638976E-3</v>
      </c>
      <c r="CC75" s="24">
        <f t="shared" si="48"/>
        <v>5.7654840649428612E-4</v>
      </c>
      <c r="CD75" s="24">
        <f t="shared" si="48"/>
        <v>5.7975145319703429E-3</v>
      </c>
      <c r="CE75" s="24">
        <f t="shared" si="48"/>
        <v>1.9422730006013232E-3</v>
      </c>
      <c r="CF75" s="24">
        <f t="shared" si="57"/>
        <v>6.2832952495490091E-2</v>
      </c>
    </row>
    <row r="76" spans="1:84" x14ac:dyDescent="0.25">
      <c r="A76" s="31">
        <f>+[1]NOA!A77</f>
        <v>44866</v>
      </c>
      <c r="B76" s="17">
        <f>+[1]NOA!B77</f>
        <v>1108.8</v>
      </c>
      <c r="C76" s="17">
        <f>+[1]NOA!C77</f>
        <v>1142.2</v>
      </c>
      <c r="D76" s="17">
        <f>+[1]NOA!D77</f>
        <v>887.1</v>
      </c>
      <c r="E76" s="17">
        <f>+[1]NOA!E77</f>
        <v>1281.8</v>
      </c>
      <c r="F76" s="17">
        <f>+[1]NOA!F77</f>
        <v>983.7</v>
      </c>
      <c r="G76" s="17">
        <f>+[1]NOA!G77</f>
        <v>1043</v>
      </c>
      <c r="H76" s="17">
        <f>+[1]NOA!H77</f>
        <v>1223.8</v>
      </c>
      <c r="I76" s="17">
        <f>+[1]NOA!I77</f>
        <v>1084.4000000000001</v>
      </c>
      <c r="J76" s="17">
        <f>+[1]NOA!J77</f>
        <v>870.8</v>
      </c>
      <c r="K76" s="17">
        <f>+[1]NOA!K77</f>
        <v>1013.7</v>
      </c>
      <c r="L76" s="17">
        <f>+[1]NOA!L77</f>
        <v>818.5</v>
      </c>
      <c r="M76" s="17">
        <f>+[1]NOA!M77</f>
        <v>1164.5</v>
      </c>
      <c r="N76" s="17">
        <f>+[1]NOA!N77</f>
        <v>957.7</v>
      </c>
      <c r="O76" s="18">
        <f>+[1]NOA!R77</f>
        <v>1355.8</v>
      </c>
      <c r="P76" s="19">
        <f>+[1]NOA!S77</f>
        <v>1104.9000000000001</v>
      </c>
      <c r="Q76" s="20">
        <f>+[1]NOA!T77</f>
        <v>947.7</v>
      </c>
      <c r="R76" s="18">
        <f t="shared" si="51"/>
        <v>1108.8524300000001</v>
      </c>
      <c r="S76" s="19">
        <f t="shared" si="52"/>
        <v>1130.079763683281</v>
      </c>
      <c r="T76" s="19">
        <f t="shared" si="53"/>
        <v>1139.5778956181969</v>
      </c>
      <c r="U76" s="19">
        <f t="shared" si="54"/>
        <v>1132.4253232758622</v>
      </c>
      <c r="V76" s="19"/>
      <c r="W76" s="20">
        <f t="shared" si="55"/>
        <v>1108.203579750053</v>
      </c>
      <c r="X76" s="21"/>
      <c r="Y76" s="41">
        <f t="shared" si="47"/>
        <v>4.5544554455445585E-2</v>
      </c>
      <c r="Z76" s="24">
        <f t="shared" si="47"/>
        <v>3.9403039403039353E-2</v>
      </c>
      <c r="AA76" s="24">
        <f t="shared" si="47"/>
        <v>6.1505324877348277E-2</v>
      </c>
      <c r="AB76" s="24">
        <f t="shared" si="47"/>
        <v>4.7393364928909998E-2</v>
      </c>
      <c r="AC76" s="24">
        <f t="shared" si="47"/>
        <v>5.8880516684607143E-2</v>
      </c>
      <c r="AD76" s="24">
        <f t="shared" si="47"/>
        <v>4.60334971417109E-2</v>
      </c>
      <c r="AE76" s="24">
        <f t="shared" si="47"/>
        <v>5.6913377666464982E-2</v>
      </c>
      <c r="AF76" s="24">
        <f t="shared" si="47"/>
        <v>5.1182628925940499E-2</v>
      </c>
      <c r="AG76" s="24">
        <f t="shared" si="47"/>
        <v>4.3749250868992062E-2</v>
      </c>
      <c r="AH76" s="24">
        <f t="shared" si="47"/>
        <v>3.5550107263254693E-2</v>
      </c>
      <c r="AI76" s="24">
        <f t="shared" si="47"/>
        <v>1.5004960317460236E-2</v>
      </c>
      <c r="AJ76" s="24">
        <f t="shared" si="47"/>
        <v>4.6271338724168887E-2</v>
      </c>
      <c r="AK76" s="24">
        <f t="shared" si="47"/>
        <v>6.3756525602576941E-2</v>
      </c>
      <c r="AL76" s="24">
        <f t="shared" si="47"/>
        <v>4.1801137236821884E-2</v>
      </c>
      <c r="AM76" s="24">
        <f t="shared" si="47"/>
        <v>4.4822695035461102E-2</v>
      </c>
      <c r="AN76" s="24">
        <f t="shared" si="47"/>
        <v>5.2883012998555801E-2</v>
      </c>
      <c r="AO76" s="24">
        <f t="shared" si="45"/>
        <v>4.5616049439911377E-2</v>
      </c>
      <c r="AP76" s="24">
        <f t="shared" si="45"/>
        <v>4.3572166501886667E-2</v>
      </c>
      <c r="AQ76" s="24">
        <f t="shared" si="45"/>
        <v>4.6440781687835386E-2</v>
      </c>
      <c r="AR76" s="24">
        <f t="shared" si="39"/>
        <v>4.6490799200813449E-2</v>
      </c>
      <c r="AS76" s="24" t="e">
        <f t="shared" si="39"/>
        <v>#DIV/0!</v>
      </c>
      <c r="AT76" s="24">
        <f t="shared" si="39"/>
        <v>4.7679841010191737E-2</v>
      </c>
      <c r="AU76" s="21"/>
      <c r="AV76" s="24">
        <f t="shared" si="44"/>
        <v>0.93981805458362477</v>
      </c>
      <c r="AW76" s="24">
        <f t="shared" si="44"/>
        <v>0.92386727303351845</v>
      </c>
      <c r="AX76" s="24">
        <f t="shared" si="44"/>
        <v>0.86248162922527816</v>
      </c>
      <c r="AY76" s="24">
        <f t="shared" si="44"/>
        <v>1.2515369752327419</v>
      </c>
      <c r="AZ76" s="24">
        <f t="shared" si="44"/>
        <v>0.83560365739876863</v>
      </c>
      <c r="BA76" s="24">
        <f t="shared" si="44"/>
        <v>0.90711281769976249</v>
      </c>
      <c r="BB76" s="24">
        <f t="shared" si="44"/>
        <v>0.81089079609351877</v>
      </c>
      <c r="BC76" s="24">
        <f t="shared" si="44"/>
        <v>0.84988058683043333</v>
      </c>
      <c r="BD76" s="24">
        <f t="shared" si="42"/>
        <v>0.6514318224919402</v>
      </c>
      <c r="BE76" s="24">
        <f t="shared" si="42"/>
        <v>0.85421620632888229</v>
      </c>
      <c r="BF76" s="24">
        <f t="shared" si="42"/>
        <v>0.5986328125</v>
      </c>
      <c r="BG76" s="24">
        <f t="shared" si="42"/>
        <v>1.1073108939558449</v>
      </c>
      <c r="BH76" s="24">
        <f t="shared" si="42"/>
        <v>0.95488875280669538</v>
      </c>
      <c r="BI76" s="24">
        <f t="shared" si="42"/>
        <v>1.3706941773037244</v>
      </c>
      <c r="BJ76" s="24">
        <f t="shared" si="42"/>
        <v>0.89649845520082394</v>
      </c>
      <c r="BK76" s="24">
        <f t="shared" si="42"/>
        <v>0.79047798979784645</v>
      </c>
      <c r="BL76" s="24">
        <f t="shared" si="46"/>
        <v>0.93968211463773454</v>
      </c>
      <c r="BM76" s="24">
        <f t="shared" si="46"/>
        <v>0.99073726144068108</v>
      </c>
      <c r="BN76" s="24">
        <f t="shared" si="46"/>
        <v>1.0702192985391528</v>
      </c>
      <c r="BO76" s="24">
        <f t="shared" si="46"/>
        <v>1.0595208558463751</v>
      </c>
      <c r="BP76" s="24" t="e">
        <f t="shared" si="46"/>
        <v>#DIV/0!</v>
      </c>
      <c r="BQ76" s="24">
        <f t="shared" si="46"/>
        <v>0.94305882880754521</v>
      </c>
      <c r="BR76" s="21"/>
      <c r="BS76" s="35">
        <f t="shared" si="56"/>
        <v>44866</v>
      </c>
      <c r="BT76" s="24">
        <f t="shared" si="58"/>
        <v>1.4155690711928322E-2</v>
      </c>
      <c r="BU76" s="24">
        <f t="shared" si="49"/>
        <v>1.5170391324846764E-3</v>
      </c>
      <c r="BV76" s="24">
        <f t="shared" si="50"/>
        <v>6.7652993870815654E-3</v>
      </c>
      <c r="BW76" s="24">
        <f t="shared" si="48"/>
        <v>3.6105610561056141E-3</v>
      </c>
      <c r="BX76" s="24">
        <f t="shared" si="48"/>
        <v>2.6488260254596873E-3</v>
      </c>
      <c r="BY76" s="24">
        <f t="shared" si="48"/>
        <v>3.9334936350777852E-3</v>
      </c>
      <c r="BZ76" s="24">
        <f t="shared" si="48"/>
        <v>4.187157001414441E-3</v>
      </c>
      <c r="CA76" s="24">
        <f t="shared" si="48"/>
        <v>8.9141914191419129E-4</v>
      </c>
      <c r="CB76" s="24">
        <f t="shared" si="48"/>
        <v>1.9524752475247563E-3</v>
      </c>
      <c r="CC76" s="24">
        <f t="shared" si="48"/>
        <v>2.327581329561532E-4</v>
      </c>
      <c r="CD76" s="24">
        <f t="shared" si="48"/>
        <v>3.88010372465818E-3</v>
      </c>
      <c r="CE76" s="24">
        <f t="shared" si="48"/>
        <v>1.8402640264026434E-3</v>
      </c>
      <c r="CF76" s="24">
        <f t="shared" si="57"/>
        <v>4.561508722300802E-2</v>
      </c>
    </row>
    <row r="77" spans="1:84" x14ac:dyDescent="0.25">
      <c r="A77" s="31">
        <f>+[1]NOA!A78</f>
        <v>44896</v>
      </c>
      <c r="B77" s="17">
        <f>+[1]NOA!B78</f>
        <v>1160.5</v>
      </c>
      <c r="C77" s="17">
        <f>+[1]NOA!C78</f>
        <v>1180</v>
      </c>
      <c r="D77" s="17">
        <f>+[1]NOA!D78</f>
        <v>952.8</v>
      </c>
      <c r="E77" s="17">
        <f>+[1]NOA!E78</f>
        <v>1336.2</v>
      </c>
      <c r="F77" s="17">
        <f>+[1]NOA!F78</f>
        <v>1017.8</v>
      </c>
      <c r="G77" s="17">
        <f>+[1]NOA!G78</f>
        <v>1110.2</v>
      </c>
      <c r="H77" s="17">
        <f>+[1]NOA!H78</f>
        <v>1291.0999999999999</v>
      </c>
      <c r="I77" s="17">
        <f>+[1]NOA!I78</f>
        <v>1151.5</v>
      </c>
      <c r="J77" s="17">
        <f>+[1]NOA!J78</f>
        <v>918.6</v>
      </c>
      <c r="K77" s="17">
        <f>+[1]NOA!K78</f>
        <v>1078.3</v>
      </c>
      <c r="L77" s="17">
        <f>+[1]NOA!L78</f>
        <v>824.9</v>
      </c>
      <c r="M77" s="17">
        <f>+[1]NOA!M78</f>
        <v>1239.7</v>
      </c>
      <c r="N77" s="17">
        <f>+[1]NOA!N78</f>
        <v>1021.3</v>
      </c>
      <c r="O77" s="18">
        <f>+[1]NOA!R78</f>
        <v>1407.5</v>
      </c>
      <c r="P77" s="19">
        <f>+[1]NOA!S78</f>
        <v>1157.9000000000001</v>
      </c>
      <c r="Q77" s="20">
        <f>+[1]NOA!T78</f>
        <v>994.1</v>
      </c>
      <c r="R77" s="18">
        <f t="shared" si="51"/>
        <v>1160.5293800000002</v>
      </c>
      <c r="S77" s="19">
        <f t="shared" si="52"/>
        <v>1181.7138394676083</v>
      </c>
      <c r="T77" s="19">
        <f t="shared" si="53"/>
        <v>1203.3694111080099</v>
      </c>
      <c r="U77" s="19">
        <f t="shared" si="54"/>
        <v>1192.9426364942528</v>
      </c>
      <c r="V77" s="19"/>
      <c r="W77" s="20">
        <f t="shared" si="55"/>
        <v>1167.7668078796864</v>
      </c>
      <c r="X77" s="21"/>
      <c r="Y77" s="41">
        <f t="shared" si="47"/>
        <v>4.6626984126984183E-2</v>
      </c>
      <c r="Z77" s="24">
        <f t="shared" si="47"/>
        <v>3.3094029066713215E-2</v>
      </c>
      <c r="AA77" s="24">
        <f t="shared" si="47"/>
        <v>7.4061548867095039E-2</v>
      </c>
      <c r="AB77" s="24">
        <f t="shared" si="47"/>
        <v>4.244031830238737E-2</v>
      </c>
      <c r="AC77" s="24">
        <f t="shared" si="47"/>
        <v>3.4665040154518545E-2</v>
      </c>
      <c r="AD77" s="24">
        <f t="shared" si="47"/>
        <v>6.4429530201342233E-2</v>
      </c>
      <c r="AE77" s="24">
        <f t="shared" si="47"/>
        <v>5.4992645857166123E-2</v>
      </c>
      <c r="AF77" s="24">
        <f t="shared" si="47"/>
        <v>6.187753596458867E-2</v>
      </c>
      <c r="AG77" s="24">
        <f t="shared" si="47"/>
        <v>5.4892053284336217E-2</v>
      </c>
      <c r="AH77" s="24">
        <f t="shared" si="47"/>
        <v>6.372694090953912E-2</v>
      </c>
      <c r="AI77" s="24">
        <f t="shared" si="47"/>
        <v>7.8191814294441553E-3</v>
      </c>
      <c r="AJ77" s="24">
        <f t="shared" si="47"/>
        <v>6.4577071704594369E-2</v>
      </c>
      <c r="AK77" s="24">
        <f t="shared" si="47"/>
        <v>6.6409105147749781E-2</v>
      </c>
      <c r="AL77" s="24">
        <f t="shared" si="47"/>
        <v>3.8132467915621859E-2</v>
      </c>
      <c r="AM77" s="24">
        <f t="shared" si="47"/>
        <v>4.7968141913295348E-2</v>
      </c>
      <c r="AN77" s="24">
        <f t="shared" si="47"/>
        <v>4.8960641553234208E-2</v>
      </c>
      <c r="AO77" s="24">
        <f t="shared" si="45"/>
        <v>4.6603992201198485E-2</v>
      </c>
      <c r="AP77" s="24">
        <f t="shared" si="45"/>
        <v>4.5690647194704059E-2</v>
      </c>
      <c r="AQ77" s="24">
        <f t="shared" si="45"/>
        <v>5.5978196606917718E-2</v>
      </c>
      <c r="AR77" s="24">
        <f t="shared" si="39"/>
        <v>5.3440445011709192E-2</v>
      </c>
      <c r="AS77" s="24" t="e">
        <f t="shared" si="39"/>
        <v>#DIV/0!</v>
      </c>
      <c r="AT77" s="24">
        <f t="shared" si="39"/>
        <v>5.3747550737083483E-2</v>
      </c>
      <c r="AU77" s="21"/>
      <c r="AV77" s="24">
        <f t="shared" si="44"/>
        <v>0.95140406927862764</v>
      </c>
      <c r="AW77" s="24">
        <f t="shared" si="44"/>
        <v>0.89924352164815713</v>
      </c>
      <c r="AX77" s="24">
        <f t="shared" si="44"/>
        <v>0.90027921818907064</v>
      </c>
      <c r="AY77" s="24">
        <f t="shared" si="44"/>
        <v>1.2381909547738692</v>
      </c>
      <c r="AZ77" s="24">
        <f t="shared" si="44"/>
        <v>0.86958119030124914</v>
      </c>
      <c r="BA77" s="24">
        <f t="shared" si="44"/>
        <v>0.97403982930298727</v>
      </c>
      <c r="BB77" s="24">
        <f t="shared" si="44"/>
        <v>0.89366383103549429</v>
      </c>
      <c r="BC77" s="24">
        <f t="shared" si="44"/>
        <v>0.89640974967061915</v>
      </c>
      <c r="BD77" s="24">
        <f t="shared" si="42"/>
        <v>0.70426716141001866</v>
      </c>
      <c r="BE77" s="24">
        <f t="shared" si="42"/>
        <v>0.90411442698216504</v>
      </c>
      <c r="BF77" s="24">
        <f t="shared" si="42"/>
        <v>0.61081819957039629</v>
      </c>
      <c r="BG77" s="24">
        <f t="shared" si="42"/>
        <v>1.0772453083109923</v>
      </c>
      <c r="BH77" s="24">
        <f t="shared" si="42"/>
        <v>1.0116210360449083</v>
      </c>
      <c r="BI77" s="24">
        <f t="shared" si="42"/>
        <v>1.4002387448840383</v>
      </c>
      <c r="BJ77" s="24">
        <f t="shared" si="42"/>
        <v>0.89695281782437775</v>
      </c>
      <c r="BK77" s="24">
        <f t="shared" si="42"/>
        <v>0.84058507683762262</v>
      </c>
      <c r="BL77" s="24">
        <f t="shared" si="46"/>
        <v>0.9513035891240107</v>
      </c>
      <c r="BM77" s="24">
        <f t="shared" si="46"/>
        <v>0.98648730222018255</v>
      </c>
      <c r="BN77" s="24">
        <f t="shared" si="46"/>
        <v>1.0838522295456334</v>
      </c>
      <c r="BO77" s="24">
        <f t="shared" si="46"/>
        <v>1.0858308615078731</v>
      </c>
      <c r="BP77" s="24" t="e">
        <f t="shared" si="46"/>
        <v>#DIV/0!</v>
      </c>
      <c r="BQ77" s="24">
        <f t="shared" si="46"/>
        <v>0.98413937954578623</v>
      </c>
      <c r="BR77" s="21"/>
      <c r="BS77" s="35">
        <f t="shared" si="56"/>
        <v>44896</v>
      </c>
      <c r="BT77" s="24">
        <f t="shared" si="58"/>
        <v>1.1819318181818169E-2</v>
      </c>
      <c r="BU77" s="24">
        <f t="shared" si="49"/>
        <v>1.8546266233766217E-3</v>
      </c>
      <c r="BV77" s="24">
        <f t="shared" si="50"/>
        <v>6.0689754689754799E-3</v>
      </c>
      <c r="BW77" s="24">
        <f t="shared" si="48"/>
        <v>2.1527777777777721E-3</v>
      </c>
      <c r="BX77" s="24">
        <f t="shared" si="48"/>
        <v>3.7090909090909114E-3</v>
      </c>
      <c r="BY77" s="24">
        <f t="shared" si="48"/>
        <v>3.8420725108225082E-3</v>
      </c>
      <c r="BZ77" s="24">
        <f t="shared" si="48"/>
        <v>5.0893849206349135E-3</v>
      </c>
      <c r="CA77" s="24">
        <f t="shared" si="48"/>
        <v>1.1165404040404056E-3</v>
      </c>
      <c r="CB77" s="24">
        <f t="shared" si="48"/>
        <v>3.466540404040399E-3</v>
      </c>
      <c r="CC77" s="24">
        <f t="shared" si="48"/>
        <v>1.1774891774891735E-4</v>
      </c>
      <c r="CD77" s="24">
        <f t="shared" si="48"/>
        <v>5.4189033189033222E-3</v>
      </c>
      <c r="CE77" s="24">
        <f t="shared" si="48"/>
        <v>1.9502164502164475E-3</v>
      </c>
      <c r="CF77" s="24">
        <f t="shared" si="57"/>
        <v>4.6606195887445863E-2</v>
      </c>
    </row>
    <row r="78" spans="1:84" x14ac:dyDescent="0.25">
      <c r="A78" s="31">
        <f>+[1]NOA!A79</f>
        <v>44927</v>
      </c>
      <c r="B78" s="17">
        <f>+[1]NOA!B79</f>
        <v>1234</v>
      </c>
      <c r="C78" s="17">
        <f>+[1]NOA!C79</f>
        <v>1272.7</v>
      </c>
      <c r="D78" s="17">
        <f>+[1]NOA!D79</f>
        <v>1022.8</v>
      </c>
      <c r="E78" s="17">
        <f>+[1]NOA!E79</f>
        <v>1369.8</v>
      </c>
      <c r="F78" s="17">
        <f>+[1]NOA!F79</f>
        <v>1091.7</v>
      </c>
      <c r="G78" s="17">
        <f>+[1]NOA!G79</f>
        <v>1173.2</v>
      </c>
      <c r="H78" s="17">
        <f>+[1]NOA!H79</f>
        <v>1346.3</v>
      </c>
      <c r="I78" s="17">
        <f>+[1]NOA!I79</f>
        <v>1207.7</v>
      </c>
      <c r="J78" s="17">
        <f>+[1]NOA!J79</f>
        <v>1004.4</v>
      </c>
      <c r="K78" s="17">
        <f>+[1]NOA!K79</f>
        <v>1156.8</v>
      </c>
      <c r="L78" s="17">
        <f>+[1]NOA!L79</f>
        <v>824.9</v>
      </c>
      <c r="M78" s="17">
        <f>+[1]NOA!M79</f>
        <v>1350.2</v>
      </c>
      <c r="N78" s="17">
        <f>+[1]NOA!N79</f>
        <v>1080.3</v>
      </c>
      <c r="O78" s="18">
        <f>+[1]NOA!R79</f>
        <v>1566.2</v>
      </c>
      <c r="P78" s="19">
        <f>+[1]NOA!S79</f>
        <v>1220.5999999999999</v>
      </c>
      <c r="Q78" s="20">
        <f>+[1]NOA!T79</f>
        <v>1048.5</v>
      </c>
      <c r="R78" s="18">
        <f t="shared" si="51"/>
        <v>1233.99289</v>
      </c>
      <c r="S78" s="19">
        <f t="shared" si="52"/>
        <v>1260.2792475892977</v>
      </c>
      <c r="T78" s="19">
        <f t="shared" si="53"/>
        <v>1269.0060842869104</v>
      </c>
      <c r="U78" s="19">
        <f t="shared" si="54"/>
        <v>1245.7036637931037</v>
      </c>
      <c r="V78" s="19"/>
      <c r="W78" s="20">
        <f t="shared" si="55"/>
        <v>1221.0001694556238</v>
      </c>
      <c r="X78" s="21"/>
      <c r="Y78" s="41">
        <f t="shared" si="47"/>
        <v>6.3334769495906995E-2</v>
      </c>
      <c r="Z78" s="24">
        <f t="shared" si="47"/>
        <v>7.855932203389826E-2</v>
      </c>
      <c r="AA78" s="24">
        <f t="shared" si="47"/>
        <v>7.3467674223341772E-2</v>
      </c>
      <c r="AB78" s="24">
        <f t="shared" si="47"/>
        <v>2.5145936237090272E-2</v>
      </c>
      <c r="AC78" s="24">
        <f t="shared" si="47"/>
        <v>7.2607584987227414E-2</v>
      </c>
      <c r="AD78" s="24">
        <f t="shared" si="47"/>
        <v>5.6746532156368268E-2</v>
      </c>
      <c r="AE78" s="24">
        <f t="shared" si="47"/>
        <v>4.2754240570056501E-2</v>
      </c>
      <c r="AF78" s="24">
        <f t="shared" si="47"/>
        <v>4.8805905340859823E-2</v>
      </c>
      <c r="AG78" s="24">
        <f t="shared" si="47"/>
        <v>9.3403004572174986E-2</v>
      </c>
      <c r="AH78" s="24">
        <f t="shared" si="47"/>
        <v>7.2799777427432044E-2</v>
      </c>
      <c r="AI78" s="24">
        <f t="shared" si="47"/>
        <v>0</v>
      </c>
      <c r="AJ78" s="24">
        <f t="shared" si="47"/>
        <v>8.9134468016455637E-2</v>
      </c>
      <c r="AK78" s="24">
        <f t="shared" si="47"/>
        <v>5.7769509448741818E-2</v>
      </c>
      <c r="AL78" s="24">
        <f t="shared" si="47"/>
        <v>0.11275310834813501</v>
      </c>
      <c r="AM78" s="24">
        <f t="shared" si="47"/>
        <v>5.4149753864755068E-2</v>
      </c>
      <c r="AN78" s="24">
        <f t="shared" si="47"/>
        <v>5.4722864902927215E-2</v>
      </c>
      <c r="AO78" s="24">
        <f t="shared" si="45"/>
        <v>6.3301723563430778E-2</v>
      </c>
      <c r="AP78" s="24">
        <f t="shared" si="45"/>
        <v>6.6484292133774936E-2</v>
      </c>
      <c r="AQ78" s="24">
        <f t="shared" si="45"/>
        <v>5.4544076468143965E-2</v>
      </c>
      <c r="AR78" s="24">
        <f t="shared" si="39"/>
        <v>4.4227631475979301E-2</v>
      </c>
      <c r="AS78" s="24" t="e">
        <f t="shared" si="39"/>
        <v>#DIV/0!</v>
      </c>
      <c r="AT78" s="24">
        <f t="shared" si="39"/>
        <v>4.5585609401412208E-2</v>
      </c>
      <c r="AU78" s="21"/>
      <c r="AV78" s="24">
        <f t="shared" si="44"/>
        <v>0.9941822882999356</v>
      </c>
      <c r="AW78" s="24">
        <f t="shared" si="44"/>
        <v>0.94990041366630917</v>
      </c>
      <c r="AX78" s="24">
        <f t="shared" si="44"/>
        <v>1.0074582924435722</v>
      </c>
      <c r="AY78" s="24">
        <f t="shared" si="44"/>
        <v>1.2200972447325769</v>
      </c>
      <c r="AZ78" s="24">
        <f t="shared" si="44"/>
        <v>0.96419575386829814</v>
      </c>
      <c r="BA78" s="24">
        <f t="shared" si="44"/>
        <v>1.0109701748371616</v>
      </c>
      <c r="BB78" s="24">
        <f t="shared" si="44"/>
        <v>0.91535068999857727</v>
      </c>
      <c r="BC78" s="24">
        <f t="shared" si="44"/>
        <v>0.93759024546767233</v>
      </c>
      <c r="BD78" s="24">
        <f t="shared" si="42"/>
        <v>0.74891171861396488</v>
      </c>
      <c r="BE78" s="24">
        <f t="shared" si="42"/>
        <v>0.97507256274543264</v>
      </c>
      <c r="BF78" s="24">
        <f t="shared" si="42"/>
        <v>0.58970899980728464</v>
      </c>
      <c r="BG78" s="24">
        <f t="shared" si="42"/>
        <v>1.1462406612621203</v>
      </c>
      <c r="BH78" s="24">
        <f t="shared" si="42"/>
        <v>1.0287323943661972</v>
      </c>
      <c r="BI78" s="24">
        <f t="shared" si="42"/>
        <v>1.434255517562947</v>
      </c>
      <c r="BJ78" s="24">
        <f t="shared" si="42"/>
        <v>0.93194048749604308</v>
      </c>
      <c r="BK78" s="24">
        <f t="shared" si="42"/>
        <v>0.90290381125226871</v>
      </c>
      <c r="BL78" s="24">
        <f t="shared" si="46"/>
        <v>0.99428781931273313</v>
      </c>
      <c r="BM78" s="24">
        <f t="shared" si="46"/>
        <v>1.0283600547393217</v>
      </c>
      <c r="BN78" s="24">
        <f t="shared" si="46"/>
        <v>1.1123942617900564</v>
      </c>
      <c r="BO78" s="24">
        <f t="shared" si="46"/>
        <v>1.1020822199484273</v>
      </c>
      <c r="BP78" s="24" t="e">
        <f t="shared" si="46"/>
        <v>#DIV/0!</v>
      </c>
      <c r="BQ78" s="24">
        <f t="shared" si="46"/>
        <v>1.0060060379846245</v>
      </c>
      <c r="BR78" s="21"/>
      <c r="BS78" s="35">
        <f t="shared" si="56"/>
        <v>44927</v>
      </c>
      <c r="BT78" s="24">
        <f t="shared" si="58"/>
        <v>2.7694174924601481E-2</v>
      </c>
      <c r="BU78" s="24">
        <f t="shared" si="49"/>
        <v>1.8879793192589402E-3</v>
      </c>
      <c r="BV78" s="24">
        <f t="shared" si="50"/>
        <v>3.5814907367513905E-3</v>
      </c>
      <c r="BW78" s="24">
        <f t="shared" si="48"/>
        <v>4.4575613959500267E-3</v>
      </c>
      <c r="BX78" s="24">
        <f t="shared" si="48"/>
        <v>3.3223610512710037E-3</v>
      </c>
      <c r="BY78" s="24">
        <f t="shared" si="48"/>
        <v>3.0109090909090932E-3</v>
      </c>
      <c r="BZ78" s="24">
        <f t="shared" si="48"/>
        <v>4.0727445066781592E-3</v>
      </c>
      <c r="CA78" s="24">
        <f t="shared" si="48"/>
        <v>1.9148815165876765E-3</v>
      </c>
      <c r="CB78" s="24">
        <f t="shared" si="48"/>
        <v>4.0247738043946574E-3</v>
      </c>
      <c r="CC78" s="24">
        <f t="shared" si="48"/>
        <v>0</v>
      </c>
      <c r="CD78" s="24">
        <f t="shared" si="48"/>
        <v>7.6078845325290821E-3</v>
      </c>
      <c r="CE78" s="24">
        <f t="shared" si="48"/>
        <v>1.7285652735889703E-3</v>
      </c>
      <c r="CF78" s="24">
        <f t="shared" si="57"/>
        <v>6.3303326152520489E-2</v>
      </c>
    </row>
    <row r="79" spans="1:84" x14ac:dyDescent="0.25">
      <c r="A79" s="31">
        <f>+[1]NOA!A80</f>
        <v>44958</v>
      </c>
      <c r="B79" s="17">
        <f>+[1]NOA!B80</f>
        <v>1324</v>
      </c>
      <c r="C79" s="17">
        <f>+[1]NOA!C80</f>
        <v>1407.5</v>
      </c>
      <c r="D79" s="17">
        <f>+[1]NOA!D80</f>
        <v>1072.7</v>
      </c>
      <c r="E79" s="17">
        <f>+[1]NOA!E80</f>
        <v>1419.2</v>
      </c>
      <c r="F79" s="17">
        <f>+[1]NOA!F80</f>
        <v>1123.5</v>
      </c>
      <c r="G79" s="17">
        <f>+[1]NOA!G80</f>
        <v>1236.8</v>
      </c>
      <c r="H79" s="17">
        <f>+[1]NOA!H80</f>
        <v>1415.3</v>
      </c>
      <c r="I79" s="17">
        <f>+[1]NOA!I80</f>
        <v>1273.0999999999999</v>
      </c>
      <c r="J79" s="17">
        <f>+[1]NOA!J80</f>
        <v>1066.8</v>
      </c>
      <c r="K79" s="17">
        <f>+[1]NOA!K80</f>
        <v>1282.7</v>
      </c>
      <c r="L79" s="17">
        <f>+[1]NOA!L80</f>
        <v>842</v>
      </c>
      <c r="M79" s="17">
        <f>+[1]NOA!M80</f>
        <v>1451.4</v>
      </c>
      <c r="N79" s="17">
        <f>+[1]NOA!N80</f>
        <v>1140.5999999999999</v>
      </c>
      <c r="O79" s="18">
        <f>+[1]NOA!R80</f>
        <v>1601.4</v>
      </c>
      <c r="P79" s="19">
        <f>+[1]NOA!S80</f>
        <v>1332.5</v>
      </c>
      <c r="Q79" s="20">
        <f>+[1]NOA!T80</f>
        <v>1092.9000000000001</v>
      </c>
      <c r="R79" s="18">
        <f t="shared" si="51"/>
        <v>1323.9789899999998</v>
      </c>
      <c r="S79" s="19">
        <f t="shared" si="52"/>
        <v>1363.3992530218657</v>
      </c>
      <c r="T79" s="19">
        <f t="shared" si="53"/>
        <v>1346.1208763605914</v>
      </c>
      <c r="U79" s="19">
        <f t="shared" si="54"/>
        <v>1315.9060704022991</v>
      </c>
      <c r="V79" s="19"/>
      <c r="W79" s="20">
        <f t="shared" si="55"/>
        <v>1287.4631857657278</v>
      </c>
      <c r="X79" s="21"/>
      <c r="Y79" s="41">
        <f t="shared" si="47"/>
        <v>7.2933549432738998E-2</v>
      </c>
      <c r="Z79" s="24">
        <f t="shared" si="47"/>
        <v>0.10591655535475764</v>
      </c>
      <c r="AA79" s="24">
        <f t="shared" si="47"/>
        <v>4.8787641767696677E-2</v>
      </c>
      <c r="AB79" s="24">
        <f t="shared" si="47"/>
        <v>3.606365892831076E-2</v>
      </c>
      <c r="AC79" s="24">
        <f t="shared" si="47"/>
        <v>2.9128881560868347E-2</v>
      </c>
      <c r="AD79" s="24">
        <f t="shared" si="47"/>
        <v>5.4210705762018252E-2</v>
      </c>
      <c r="AE79" s="24">
        <f t="shared" si="47"/>
        <v>5.1251578400059339E-2</v>
      </c>
      <c r="AF79" s="24">
        <f t="shared" si="47"/>
        <v>5.4152521321520153E-2</v>
      </c>
      <c r="AG79" s="24">
        <f t="shared" si="47"/>
        <v>6.212664277180413E-2</v>
      </c>
      <c r="AH79" s="24">
        <f t="shared" si="47"/>
        <v>0.10883471645919784</v>
      </c>
      <c r="AI79" s="24">
        <f t="shared" si="47"/>
        <v>2.0729785428536873E-2</v>
      </c>
      <c r="AJ79" s="24">
        <f t="shared" si="47"/>
        <v>7.4951858983854258E-2</v>
      </c>
      <c r="AK79" s="24">
        <f t="shared" si="47"/>
        <v>5.581782838100513E-2</v>
      </c>
      <c r="AL79" s="24">
        <f t="shared" si="47"/>
        <v>2.2474779721619154E-2</v>
      </c>
      <c r="AM79" s="24">
        <f t="shared" si="47"/>
        <v>9.167622480747184E-2</v>
      </c>
      <c r="AN79" s="24">
        <f t="shared" si="47"/>
        <v>4.2346208869814106E-2</v>
      </c>
      <c r="AO79" s="24">
        <f t="shared" si="45"/>
        <v>7.2922705413642985E-2</v>
      </c>
      <c r="AP79" s="24">
        <f t="shared" si="45"/>
        <v>8.1823140093609581E-2</v>
      </c>
      <c r="AQ79" s="24">
        <f t="shared" si="45"/>
        <v>6.0767866307759988E-2</v>
      </c>
      <c r="AR79" s="24">
        <f t="shared" si="39"/>
        <v>5.63556234517546E-2</v>
      </c>
      <c r="AS79" s="24" t="e">
        <f t="shared" si="39"/>
        <v>#DIV/0!</v>
      </c>
      <c r="AT79" s="24">
        <f t="shared" si="39"/>
        <v>5.4433257236758736E-2</v>
      </c>
      <c r="AU79" s="21"/>
      <c r="AV79" s="24">
        <f t="shared" si="44"/>
        <v>1.0406905055487052</v>
      </c>
      <c r="AW79" s="24">
        <f t="shared" si="44"/>
        <v>1.0292675893886964</v>
      </c>
      <c r="AX79" s="24">
        <f t="shared" si="44"/>
        <v>1.0475281542279062</v>
      </c>
      <c r="AY79" s="24">
        <f t="shared" si="44"/>
        <v>1.2258469259723963</v>
      </c>
      <c r="AZ79" s="24">
        <f t="shared" si="44"/>
        <v>1.013440860215054</v>
      </c>
      <c r="BA79" s="24">
        <f t="shared" si="44"/>
        <v>1.0338760072356519</v>
      </c>
      <c r="BB79" s="24">
        <f t="shared" si="44"/>
        <v>0.93056881735097519</v>
      </c>
      <c r="BC79" s="24">
        <f t="shared" si="44"/>
        <v>0.93128033980582492</v>
      </c>
      <c r="BD79" s="24">
        <f t="shared" si="42"/>
        <v>0.82296650717703335</v>
      </c>
      <c r="BE79" s="24">
        <f t="shared" si="42"/>
        <v>1.1014089121887287</v>
      </c>
      <c r="BF79" s="24">
        <f t="shared" si="42"/>
        <v>0.55407899593946119</v>
      </c>
      <c r="BG79" s="24">
        <f t="shared" si="42"/>
        <v>1.1665920286609945</v>
      </c>
      <c r="BH79" s="24">
        <f t="shared" si="42"/>
        <v>1.0518078791149486</v>
      </c>
      <c r="BI79" s="24">
        <f t="shared" si="42"/>
        <v>1.2955848623853212</v>
      </c>
      <c r="BJ79" s="24">
        <f t="shared" si="42"/>
        <v>1.0155800937830888</v>
      </c>
      <c r="BK79" s="24">
        <f t="shared" si="42"/>
        <v>0.92955508474576298</v>
      </c>
      <c r="BL79" s="24">
        <f t="shared" si="46"/>
        <v>1.0406147501889556</v>
      </c>
      <c r="BM79" s="24">
        <f t="shared" si="46"/>
        <v>1.0840148495608593</v>
      </c>
      <c r="BN79" s="24">
        <f t="shared" si="46"/>
        <v>1.1452316348372387</v>
      </c>
      <c r="BO79" s="24">
        <f t="shared" si="46"/>
        <v>1.1385575329888744</v>
      </c>
      <c r="BP79" s="24" t="e">
        <f t="shared" si="46"/>
        <v>#DIV/0!</v>
      </c>
      <c r="BQ79" s="24">
        <f t="shared" si="46"/>
        <v>1.0303721353974331</v>
      </c>
      <c r="BR79" s="21"/>
      <c r="BS79" s="35">
        <f t="shared" si="56"/>
        <v>44958</v>
      </c>
      <c r="BT79" s="24">
        <f t="shared" si="58"/>
        <v>3.7872901134521873E-2</v>
      </c>
      <c r="BU79" s="24">
        <f t="shared" si="49"/>
        <v>1.2656969205834707E-3</v>
      </c>
      <c r="BV79" s="24">
        <f t="shared" si="50"/>
        <v>4.9520097244732672E-3</v>
      </c>
      <c r="BW79" s="24">
        <f t="shared" si="48"/>
        <v>1.803889789303077E-3</v>
      </c>
      <c r="BX79" s="24">
        <f t="shared" si="48"/>
        <v>3.1542301458670941E-3</v>
      </c>
      <c r="BY79" s="24">
        <f t="shared" si="48"/>
        <v>3.5394651539708264E-3</v>
      </c>
      <c r="BZ79" s="24">
        <f t="shared" si="48"/>
        <v>4.4571636952998282E-3</v>
      </c>
      <c r="CA79" s="24">
        <f t="shared" si="48"/>
        <v>1.309692058346839E-3</v>
      </c>
      <c r="CB79" s="24">
        <f t="shared" si="48"/>
        <v>6.070542949756892E-3</v>
      </c>
      <c r="CC79" s="24">
        <f t="shared" si="48"/>
        <v>2.8269043760129699E-4</v>
      </c>
      <c r="CD79" s="24">
        <f t="shared" si="48"/>
        <v>6.5525769854132927E-3</v>
      </c>
      <c r="CE79" s="24">
        <f t="shared" si="48"/>
        <v>1.6614262560777947E-3</v>
      </c>
      <c r="CF79" s="24">
        <f t="shared" si="57"/>
        <v>7.2922285251215566E-2</v>
      </c>
    </row>
    <row r="80" spans="1:84" x14ac:dyDescent="0.25">
      <c r="A80" s="31">
        <f>+[1]NOA!A81</f>
        <v>44986</v>
      </c>
      <c r="B80" s="17">
        <f>+[1]NOA!B81</f>
        <v>1421.1</v>
      </c>
      <c r="C80" s="17">
        <f>+[1]NOA!C81</f>
        <v>1524.3</v>
      </c>
      <c r="D80" s="17">
        <f>+[1]NOA!D81</f>
        <v>1166.8</v>
      </c>
      <c r="E80" s="17">
        <f>+[1]NOA!E81</f>
        <v>1500.2</v>
      </c>
      <c r="F80" s="17">
        <f>+[1]NOA!F81</f>
        <v>1182.3</v>
      </c>
      <c r="G80" s="17">
        <f>+[1]NOA!G81</f>
        <v>1316.3</v>
      </c>
      <c r="H80" s="17">
        <f>+[1]NOA!H81</f>
        <v>1494.4</v>
      </c>
      <c r="I80" s="17">
        <f>+[1]NOA!I81</f>
        <v>1341.3</v>
      </c>
      <c r="J80" s="17">
        <f>+[1]NOA!J81</f>
        <v>1097.9000000000001</v>
      </c>
      <c r="K80" s="17">
        <f>+[1]NOA!K81</f>
        <v>1339.8</v>
      </c>
      <c r="L80" s="17">
        <f>+[1]NOA!L81</f>
        <v>1227.0999999999999</v>
      </c>
      <c r="M80" s="17">
        <f>+[1]NOA!M81</f>
        <v>1570.3</v>
      </c>
      <c r="N80" s="17">
        <f>+[1]NOA!N81</f>
        <v>1211.9000000000001</v>
      </c>
      <c r="O80" s="18">
        <f>+[1]NOA!R81</f>
        <v>1657.3</v>
      </c>
      <c r="P80" s="19">
        <f>+[1]NOA!S81</f>
        <v>1438.1</v>
      </c>
      <c r="Q80" s="20">
        <f>+[1]NOA!T81</f>
        <v>1187</v>
      </c>
      <c r="R80" s="18">
        <f t="shared" si="51"/>
        <v>1421.1459200000002</v>
      </c>
      <c r="S80" s="19">
        <f t="shared" si="52"/>
        <v>1463.422001901399</v>
      </c>
      <c r="T80" s="19">
        <f t="shared" si="53"/>
        <v>1430.4269327379288</v>
      </c>
      <c r="U80" s="19">
        <f t="shared" si="54"/>
        <v>1390.2837643678163</v>
      </c>
      <c r="V80" s="19"/>
      <c r="W80" s="20">
        <f t="shared" si="55"/>
        <v>1372.4259690743488</v>
      </c>
      <c r="X80" s="21"/>
      <c r="Y80" s="41">
        <f t="shared" si="47"/>
        <v>7.3338368580060376E-2</v>
      </c>
      <c r="Z80" s="24">
        <f t="shared" si="47"/>
        <v>8.298401420959145E-2</v>
      </c>
      <c r="AA80" s="24">
        <f t="shared" si="47"/>
        <v>8.7722569217861368E-2</v>
      </c>
      <c r="AB80" s="24">
        <f t="shared" si="47"/>
        <v>5.7074408117249176E-2</v>
      </c>
      <c r="AC80" s="24">
        <f t="shared" si="47"/>
        <v>5.2336448598130803E-2</v>
      </c>
      <c r="AD80" s="24">
        <f t="shared" si="47"/>
        <v>6.4278783958602759E-2</v>
      </c>
      <c r="AE80" s="24">
        <f t="shared" si="47"/>
        <v>5.5889210768035102E-2</v>
      </c>
      <c r="AF80" s="24">
        <f t="shared" si="47"/>
        <v>5.3570025920980369E-2</v>
      </c>
      <c r="AG80" s="24">
        <f t="shared" si="47"/>
        <v>2.91526059242595E-2</v>
      </c>
      <c r="AH80" s="24">
        <f t="shared" si="47"/>
        <v>4.4515475169564223E-2</v>
      </c>
      <c r="AI80" s="24">
        <f t="shared" si="47"/>
        <v>0.4573634204275534</v>
      </c>
      <c r="AJ80" s="24">
        <f t="shared" si="47"/>
        <v>8.1920903954802116E-2</v>
      </c>
      <c r="AK80" s="24">
        <f t="shared" si="47"/>
        <v>6.2510959144310263E-2</v>
      </c>
      <c r="AL80" s="24">
        <f t="shared" si="47"/>
        <v>3.4906956413138346E-2</v>
      </c>
      <c r="AM80" s="24">
        <f t="shared" si="47"/>
        <v>7.9249530956847947E-2</v>
      </c>
      <c r="AN80" s="24">
        <f t="shared" si="47"/>
        <v>8.6101198645804677E-2</v>
      </c>
      <c r="AO80" s="24">
        <f t="shared" si="45"/>
        <v>7.339008453600937E-2</v>
      </c>
      <c r="AP80" s="24">
        <f t="shared" si="45"/>
        <v>7.3362772245797236E-2</v>
      </c>
      <c r="AQ80" s="24">
        <f t="shared" si="45"/>
        <v>6.2628890063178844E-2</v>
      </c>
      <c r="AR80" s="24">
        <f t="shared" si="39"/>
        <v>5.652203879778317E-2</v>
      </c>
      <c r="AS80" s="24" t="e">
        <f t="shared" si="39"/>
        <v>#DIV/0!</v>
      </c>
      <c r="AT80" s="24">
        <f t="shared" si="39"/>
        <v>6.5992398266587315E-2</v>
      </c>
      <c r="AU80" s="21"/>
      <c r="AV80" s="24">
        <f t="shared" si="44"/>
        <v>1.051537462104807</v>
      </c>
      <c r="AW80" s="24">
        <f t="shared" si="44"/>
        <v>1.0226910828025475</v>
      </c>
      <c r="AX80" s="24">
        <f t="shared" si="44"/>
        <v>1.1164520224922909</v>
      </c>
      <c r="AY80" s="24">
        <f t="shared" si="44"/>
        <v>1.210727969348659</v>
      </c>
      <c r="AZ80" s="24">
        <f t="shared" si="44"/>
        <v>1.0059382422802852</v>
      </c>
      <c r="BA80" s="24">
        <f t="shared" si="44"/>
        <v>1.0735664776307501</v>
      </c>
      <c r="BB80" s="24">
        <f t="shared" si="44"/>
        <v>0.93700583279326</v>
      </c>
      <c r="BC80" s="24">
        <f t="shared" ref="BC80:BE95" si="59">+I80/I68-1</f>
        <v>0.91778667429225047</v>
      </c>
      <c r="BD80" s="24">
        <f t="shared" si="42"/>
        <v>0.80367997371447353</v>
      </c>
      <c r="BE80" s="24">
        <f t="shared" si="42"/>
        <v>1.1243063263041062</v>
      </c>
      <c r="BF80" s="24">
        <f t="shared" si="42"/>
        <v>0.90366118523115091</v>
      </c>
      <c r="BG80" s="24">
        <f t="shared" si="42"/>
        <v>1.2314906920562736</v>
      </c>
      <c r="BH80" s="24">
        <f t="shared" si="42"/>
        <v>1.0808722527472532</v>
      </c>
      <c r="BI80" s="24">
        <f t="shared" si="42"/>
        <v>1.2727646736149203</v>
      </c>
      <c r="BJ80" s="24">
        <f t="shared" si="42"/>
        <v>1.0315016245232376</v>
      </c>
      <c r="BK80" s="24">
        <f t="shared" si="42"/>
        <v>0.95230263157894735</v>
      </c>
      <c r="BL80" s="24">
        <f t="shared" si="46"/>
        <v>1.051592113819825</v>
      </c>
      <c r="BM80" s="24">
        <f t="shared" si="46"/>
        <v>1.0927740809924709</v>
      </c>
      <c r="BN80" s="24">
        <f t="shared" si="46"/>
        <v>1.1685197654324924</v>
      </c>
      <c r="BO80" s="24">
        <f t="shared" si="46"/>
        <v>1.1488630715281514</v>
      </c>
      <c r="BP80" s="24" t="e">
        <f t="shared" si="46"/>
        <v>#DIV/0!</v>
      </c>
      <c r="BQ80" s="24">
        <f t="shared" si="46"/>
        <v>1.0459100432411366</v>
      </c>
      <c r="BR80" s="21"/>
      <c r="BS80" s="35">
        <f t="shared" si="56"/>
        <v>44986</v>
      </c>
      <c r="BT80" s="24">
        <f t="shared" si="58"/>
        <v>3.058501510574017E-2</v>
      </c>
      <c r="BU80" s="24">
        <f t="shared" si="49"/>
        <v>2.2245694864048318E-3</v>
      </c>
      <c r="BV80" s="24">
        <f t="shared" si="50"/>
        <v>7.5677492447129907E-3</v>
      </c>
      <c r="BW80" s="24">
        <f t="shared" si="48"/>
        <v>3.1087613293051338E-3</v>
      </c>
      <c r="BX80" s="24">
        <f t="shared" si="48"/>
        <v>3.6747734138972807E-3</v>
      </c>
      <c r="BY80" s="24">
        <f t="shared" si="48"/>
        <v>3.7817447129909428E-3</v>
      </c>
      <c r="BZ80" s="24">
        <f t="shared" si="48"/>
        <v>4.332039274924474E-3</v>
      </c>
      <c r="CA80" s="24">
        <f t="shared" si="48"/>
        <v>6.083761329305163E-4</v>
      </c>
      <c r="CB80" s="24">
        <f t="shared" si="48"/>
        <v>2.5660498489425941E-3</v>
      </c>
      <c r="CC80" s="24">
        <f t="shared" si="48"/>
        <v>5.9335649546827778E-3</v>
      </c>
      <c r="CD80" s="24">
        <f t="shared" si="48"/>
        <v>7.1753096676737075E-3</v>
      </c>
      <c r="CE80" s="24">
        <f t="shared" si="48"/>
        <v>1.830966767371606E-3</v>
      </c>
      <c r="CF80" s="24">
        <f t="shared" si="57"/>
        <v>7.3388919939577024E-2</v>
      </c>
    </row>
    <row r="81" spans="1:84" x14ac:dyDescent="0.25">
      <c r="A81" s="31">
        <f>+[1]NOA!A82</f>
        <v>45017</v>
      </c>
      <c r="B81" s="17">
        <f>+[1]NOA!B82</f>
        <v>1530.5</v>
      </c>
      <c r="C81" s="17">
        <f>+[1]NOA!C82</f>
        <v>1653</v>
      </c>
      <c r="D81" s="17">
        <f>+[1]NOA!D82</f>
        <v>1216.5</v>
      </c>
      <c r="E81" s="17">
        <f>+[1]NOA!E82</f>
        <v>1658</v>
      </c>
      <c r="F81" s="17">
        <f>+[1]NOA!F82</f>
        <v>1231</v>
      </c>
      <c r="G81" s="17">
        <f>+[1]NOA!G82</f>
        <v>1429.7</v>
      </c>
      <c r="H81" s="17">
        <f>+[1]NOA!H82</f>
        <v>1586.7</v>
      </c>
      <c r="I81" s="17">
        <f>+[1]NOA!I82</f>
        <v>1414.3</v>
      </c>
      <c r="J81" s="17">
        <f>+[1]NOA!J82</f>
        <v>1168.8</v>
      </c>
      <c r="K81" s="17">
        <f>+[1]NOA!K82</f>
        <v>1397.3</v>
      </c>
      <c r="L81" s="17">
        <f>+[1]NOA!L82</f>
        <v>1256.8</v>
      </c>
      <c r="M81" s="17">
        <f>+[1]NOA!M82</f>
        <v>1738.6</v>
      </c>
      <c r="N81" s="17">
        <f>+[1]NOA!N82</f>
        <v>1270.3</v>
      </c>
      <c r="O81" s="18">
        <f>+[1]NOA!R82</f>
        <v>1822.6</v>
      </c>
      <c r="P81" s="19">
        <f>+[1]NOA!S82</f>
        <v>1554</v>
      </c>
      <c r="Q81" s="20">
        <f>+[1]NOA!T82</f>
        <v>1231.0999999999999</v>
      </c>
      <c r="R81" s="18">
        <f t="shared" si="51"/>
        <v>1530.4688599999999</v>
      </c>
      <c r="S81" s="19">
        <f t="shared" si="52"/>
        <v>1587.6782289827518</v>
      </c>
      <c r="T81" s="19">
        <f t="shared" si="53"/>
        <v>1556.8962601172198</v>
      </c>
      <c r="U81" s="19">
        <f t="shared" si="54"/>
        <v>1504.747808908046</v>
      </c>
      <c r="V81" s="19"/>
      <c r="W81" s="20">
        <f t="shared" si="55"/>
        <v>1470.4790722304597</v>
      </c>
      <c r="X81" s="21"/>
      <c r="Y81" s="41">
        <f t="shared" si="47"/>
        <v>7.6982619097881955E-2</v>
      </c>
      <c r="Z81" s="24">
        <f t="shared" si="47"/>
        <v>8.4432198386144464E-2</v>
      </c>
      <c r="AA81" s="24">
        <f t="shared" si="47"/>
        <v>4.2595131984916046E-2</v>
      </c>
      <c r="AB81" s="24">
        <f t="shared" ref="AB81:AN95" si="60">+E81/E80-1</f>
        <v>0.10518597520330619</v>
      </c>
      <c r="AC81" s="24">
        <f t="shared" si="60"/>
        <v>4.1190899094984301E-2</v>
      </c>
      <c r="AD81" s="24">
        <f t="shared" si="60"/>
        <v>8.6150573577451928E-2</v>
      </c>
      <c r="AE81" s="24">
        <f t="shared" si="60"/>
        <v>6.1763918629550218E-2</v>
      </c>
      <c r="AF81" s="24">
        <f t="shared" si="60"/>
        <v>5.4424811749794966E-2</v>
      </c>
      <c r="AG81" s="24">
        <f t="shared" si="60"/>
        <v>6.4577830403497405E-2</v>
      </c>
      <c r="AH81" s="24">
        <f t="shared" si="60"/>
        <v>4.2916853261680821E-2</v>
      </c>
      <c r="AI81" s="24">
        <f t="shared" si="60"/>
        <v>2.4203406405346017E-2</v>
      </c>
      <c r="AJ81" s="24">
        <f t="shared" si="60"/>
        <v>0.10717697255301539</v>
      </c>
      <c r="AK81" s="24">
        <f t="shared" si="60"/>
        <v>4.8188794454987915E-2</v>
      </c>
      <c r="AL81" s="24">
        <f t="shared" si="60"/>
        <v>9.9740541845169783E-2</v>
      </c>
      <c r="AM81" s="24">
        <f t="shared" si="60"/>
        <v>8.0592448369376291E-2</v>
      </c>
      <c r="AN81" s="24">
        <f t="shared" si="60"/>
        <v>3.7152485256950252E-2</v>
      </c>
      <c r="AO81" s="24">
        <f t="shared" si="45"/>
        <v>7.6925907791368653E-2</v>
      </c>
      <c r="AP81" s="24">
        <f t="shared" si="45"/>
        <v>8.4907994358366157E-2</v>
      </c>
      <c r="AQ81" s="24">
        <f t="shared" si="45"/>
        <v>8.8413692782769671E-2</v>
      </c>
      <c r="AR81" s="24">
        <f t="shared" si="39"/>
        <v>8.2331425766363875E-2</v>
      </c>
      <c r="AS81" s="24" t="e">
        <f t="shared" si="39"/>
        <v>#DIV/0!</v>
      </c>
      <c r="AT81" s="24">
        <f t="shared" si="39"/>
        <v>7.1445094573840073E-2</v>
      </c>
      <c r="AU81" s="21"/>
      <c r="AV81" s="24">
        <f t="shared" ref="AV81:BB95" si="61">+B81/B69-1</f>
        <v>1.0772258414766558</v>
      </c>
      <c r="AW81" s="24">
        <f t="shared" si="61"/>
        <v>1.063412807389839</v>
      </c>
      <c r="AX81" s="24">
        <f t="shared" si="61"/>
        <v>1.1387130801687766</v>
      </c>
      <c r="AY81" s="24">
        <f t="shared" si="61"/>
        <v>1.2039080154193806</v>
      </c>
      <c r="AZ81" s="24">
        <f t="shared" si="61"/>
        <v>0.99223175271079467</v>
      </c>
      <c r="BA81" s="24">
        <f t="shared" si="61"/>
        <v>1.1310180354747357</v>
      </c>
      <c r="BB81" s="24">
        <f t="shared" si="61"/>
        <v>0.9511805213969502</v>
      </c>
      <c r="BC81" s="24">
        <f t="shared" si="59"/>
        <v>0.92500340274942139</v>
      </c>
      <c r="BD81" s="24">
        <f t="shared" si="42"/>
        <v>0.86114649681528666</v>
      </c>
      <c r="BE81" s="24">
        <f t="shared" si="42"/>
        <v>1.0889520107639408</v>
      </c>
      <c r="BF81" s="24">
        <f t="shared" si="42"/>
        <v>0.86912552052349801</v>
      </c>
      <c r="BG81" s="24">
        <f t="shared" si="42"/>
        <v>1.3224686080683941</v>
      </c>
      <c r="BH81" s="24">
        <f t="shared" si="42"/>
        <v>1.056832901554404</v>
      </c>
      <c r="BI81" s="24">
        <f t="shared" si="42"/>
        <v>1.3211920529801322</v>
      </c>
      <c r="BJ81" s="24">
        <f t="shared" si="42"/>
        <v>1.0604614160700079</v>
      </c>
      <c r="BK81" s="24">
        <f t="shared" si="42"/>
        <v>0.93904551897936672</v>
      </c>
      <c r="BL81" s="24">
        <f t="shared" si="46"/>
        <v>1.0772583454008142</v>
      </c>
      <c r="BM81" s="24">
        <f t="shared" si="46"/>
        <v>1.1244079114043615</v>
      </c>
      <c r="BN81" s="24">
        <f t="shared" si="46"/>
        <v>1.1899133622748632</v>
      </c>
      <c r="BO81" s="24">
        <f t="shared" si="46"/>
        <v>1.149236745121784</v>
      </c>
      <c r="BP81" s="24" t="e">
        <f t="shared" si="46"/>
        <v>#DIV/0!</v>
      </c>
      <c r="BQ81" s="24">
        <f t="shared" si="46"/>
        <v>1.0528979659573756</v>
      </c>
      <c r="BR81" s="21"/>
      <c r="BS81" s="35">
        <f t="shared" si="56"/>
        <v>45017</v>
      </c>
      <c r="BT81" s="24">
        <f t="shared" si="58"/>
        <v>3.1398416719442698E-2</v>
      </c>
      <c r="BU81" s="24">
        <f t="shared" si="49"/>
        <v>1.0946520301175159E-3</v>
      </c>
      <c r="BV81" s="24">
        <f t="shared" si="50"/>
        <v>1.373573991978045E-2</v>
      </c>
      <c r="BW81" s="24">
        <f t="shared" si="48"/>
        <v>2.398845964393782E-3</v>
      </c>
      <c r="BX81" s="24">
        <f t="shared" si="48"/>
        <v>4.8835972134262228E-3</v>
      </c>
      <c r="BY81" s="24">
        <f t="shared" si="48"/>
        <v>4.1113151783829403E-3</v>
      </c>
      <c r="BZ81" s="24">
        <f t="shared" si="48"/>
        <v>4.3201041446766586E-3</v>
      </c>
      <c r="CA81" s="24">
        <f t="shared" si="48"/>
        <v>1.2921750756456243E-3</v>
      </c>
      <c r="CB81" s="24">
        <f t="shared" si="48"/>
        <v>2.4074660474280489E-3</v>
      </c>
      <c r="CC81" s="24">
        <f t="shared" si="48"/>
        <v>4.2634578847371824E-4</v>
      </c>
      <c r="CD81" s="24">
        <f t="shared" si="48"/>
        <v>9.4625079164027855E-3</v>
      </c>
      <c r="CE81" s="24">
        <f t="shared" si="48"/>
        <v>1.3972274998240769E-3</v>
      </c>
      <c r="CF81" s="24">
        <f t="shared" si="57"/>
        <v>7.6928393497994504E-2</v>
      </c>
    </row>
    <row r="82" spans="1:84" x14ac:dyDescent="0.25">
      <c r="A82" s="31">
        <f>+[1]NOA!A83</f>
        <v>45047</v>
      </c>
      <c r="B82" s="17">
        <f>+[1]NOA!B83</f>
        <v>1652.2</v>
      </c>
      <c r="C82" s="17">
        <f>+[1]NOA!C83</f>
        <v>1783.6</v>
      </c>
      <c r="D82" s="17">
        <f>+[1]NOA!D83</f>
        <v>1320.5</v>
      </c>
      <c r="E82" s="17">
        <f>+[1]NOA!E83</f>
        <v>1781.4</v>
      </c>
      <c r="F82" s="17">
        <f>+[1]NOA!F83</f>
        <v>1351</v>
      </c>
      <c r="G82" s="17">
        <f>+[1]NOA!G83</f>
        <v>1566.1</v>
      </c>
      <c r="H82" s="17">
        <f>+[1]NOA!H83</f>
        <v>1751.2</v>
      </c>
      <c r="I82" s="17">
        <f>+[1]NOA!I83</f>
        <v>1504.4</v>
      </c>
      <c r="J82" s="17">
        <f>+[1]NOA!J83</f>
        <v>1238.8</v>
      </c>
      <c r="K82" s="17">
        <f>+[1]NOA!K83</f>
        <v>1473.3</v>
      </c>
      <c r="L82" s="17">
        <f>+[1]NOA!L83</f>
        <v>1298</v>
      </c>
      <c r="M82" s="17">
        <f>+[1]NOA!M83</f>
        <v>1896</v>
      </c>
      <c r="N82" s="17">
        <f>+[1]NOA!N83</f>
        <v>1373.5</v>
      </c>
      <c r="O82" s="18">
        <f>+[1]NOA!R83</f>
        <v>1979.4</v>
      </c>
      <c r="P82" s="19">
        <f>+[1]NOA!S83</f>
        <v>1675.8</v>
      </c>
      <c r="Q82" s="20">
        <f>+[1]NOA!T83</f>
        <v>1327.7</v>
      </c>
      <c r="R82" s="18">
        <f t="shared" si="51"/>
        <v>1652.2661400000002</v>
      </c>
      <c r="S82" s="19">
        <f t="shared" si="52"/>
        <v>1713.650713024582</v>
      </c>
      <c r="T82" s="19">
        <f t="shared" si="53"/>
        <v>1680.3104939994414</v>
      </c>
      <c r="U82" s="19">
        <f t="shared" si="54"/>
        <v>1618.4082255747128</v>
      </c>
      <c r="V82" s="19"/>
      <c r="W82" s="20">
        <f t="shared" si="55"/>
        <v>1581.232726117348</v>
      </c>
      <c r="X82" s="21"/>
      <c r="Y82" s="41">
        <f t="shared" ref="Y82:AA95" si="62">+B82/B81-1</f>
        <v>7.951649787651105E-2</v>
      </c>
      <c r="Z82" s="24">
        <f t="shared" si="62"/>
        <v>7.9007864488808144E-2</v>
      </c>
      <c r="AA82" s="24">
        <f t="shared" si="62"/>
        <v>8.549116317303751E-2</v>
      </c>
      <c r="AB82" s="24">
        <f t="shared" si="60"/>
        <v>7.4427020506634634E-2</v>
      </c>
      <c r="AC82" s="24">
        <f t="shared" si="60"/>
        <v>9.7481722177091834E-2</v>
      </c>
      <c r="AD82" s="24">
        <f t="shared" si="60"/>
        <v>9.5404630342029728E-2</v>
      </c>
      <c r="AE82" s="24">
        <f t="shared" si="60"/>
        <v>0.10367429255687899</v>
      </c>
      <c r="AF82" s="24">
        <f t="shared" si="60"/>
        <v>6.370642720780606E-2</v>
      </c>
      <c r="AG82" s="24">
        <f t="shared" si="60"/>
        <v>5.9890485968514762E-2</v>
      </c>
      <c r="AH82" s="24">
        <f t="shared" si="60"/>
        <v>5.4390610463035838E-2</v>
      </c>
      <c r="AI82" s="24">
        <f t="shared" si="60"/>
        <v>3.278166772756208E-2</v>
      </c>
      <c r="AJ82" s="24">
        <f t="shared" si="60"/>
        <v>9.0532612446796223E-2</v>
      </c>
      <c r="AK82" s="24">
        <f t="shared" si="60"/>
        <v>8.1240651814532105E-2</v>
      </c>
      <c r="AL82" s="24">
        <f t="shared" si="60"/>
        <v>8.6030944804126097E-2</v>
      </c>
      <c r="AM82" s="24">
        <f t="shared" si="60"/>
        <v>7.8378378378378244E-2</v>
      </c>
      <c r="AN82" s="24">
        <f t="shared" si="60"/>
        <v>7.8466412151734444E-2</v>
      </c>
      <c r="AO82" s="24">
        <f t="shared" si="45"/>
        <v>7.958167799637561E-2</v>
      </c>
      <c r="AP82" s="24">
        <f t="shared" si="45"/>
        <v>7.93438379025595E-2</v>
      </c>
      <c r="AQ82" s="24">
        <f t="shared" si="45"/>
        <v>7.9269400950921165E-2</v>
      </c>
      <c r="AR82" s="24">
        <f t="shared" si="39"/>
        <v>7.5534528772065235E-2</v>
      </c>
      <c r="AS82" s="24" t="e">
        <f t="shared" si="39"/>
        <v>#DIV/0!</v>
      </c>
      <c r="AT82" s="24">
        <f t="shared" si="39"/>
        <v>7.5318075570361076E-2</v>
      </c>
      <c r="AU82" s="21"/>
      <c r="AV82" s="24">
        <f t="shared" si="61"/>
        <v>1.1244695898161243</v>
      </c>
      <c r="AW82" s="24">
        <f t="shared" si="61"/>
        <v>1.1268781302170283</v>
      </c>
      <c r="AX82" s="24">
        <f t="shared" si="61"/>
        <v>1.1794025416735434</v>
      </c>
      <c r="AY82" s="24">
        <f t="shared" si="61"/>
        <v>1.2526555386949925</v>
      </c>
      <c r="AZ82" s="24">
        <f t="shared" si="61"/>
        <v>0.98793407886992335</v>
      </c>
      <c r="BA82" s="24">
        <f t="shared" si="61"/>
        <v>1.2082628313592778</v>
      </c>
      <c r="BB82" s="24">
        <f t="shared" si="61"/>
        <v>1.0334417092429167</v>
      </c>
      <c r="BC82" s="24">
        <f t="shared" si="59"/>
        <v>0.93243416827231873</v>
      </c>
      <c r="BD82" s="24">
        <f t="shared" si="42"/>
        <v>0.89941735663906752</v>
      </c>
      <c r="BE82" s="24">
        <f t="shared" si="42"/>
        <v>1.0459658380780446</v>
      </c>
      <c r="BF82" s="24">
        <f t="shared" si="42"/>
        <v>0.92353289863663313</v>
      </c>
      <c r="BG82" s="24">
        <f t="shared" si="42"/>
        <v>1.3810121813386917</v>
      </c>
      <c r="BH82" s="24">
        <f t="shared" si="42"/>
        <v>1.1186179238007097</v>
      </c>
      <c r="BI82" s="24">
        <f t="shared" si="42"/>
        <v>1.4518766257896694</v>
      </c>
      <c r="BJ82" s="24">
        <f t="shared" si="42"/>
        <v>1.1023710952201728</v>
      </c>
      <c r="BK82" s="24">
        <f t="shared" si="42"/>
        <v>0.9484884062224832</v>
      </c>
      <c r="BL82" s="24">
        <f t="shared" si="46"/>
        <v>1.1246624941176133</v>
      </c>
      <c r="BM82" s="24">
        <f t="shared" si="46"/>
        <v>1.1775344229936238</v>
      </c>
      <c r="BN82" s="24">
        <f t="shared" si="46"/>
        <v>1.2320040979097011</v>
      </c>
      <c r="BO82" s="24">
        <f t="shared" si="46"/>
        <v>1.1860072974480271</v>
      </c>
      <c r="BP82" s="24" t="e">
        <f t="shared" si="46"/>
        <v>#DIV/0!</v>
      </c>
      <c r="BQ82" s="24">
        <f t="shared" si="46"/>
        <v>1.0924614315755554</v>
      </c>
      <c r="BR82" s="21"/>
      <c r="BS82" s="35">
        <f t="shared" si="56"/>
        <v>45047</v>
      </c>
      <c r="BT82" s="24">
        <f t="shared" si="58"/>
        <v>2.9584462593923534E-2</v>
      </c>
      <c r="BU82" s="24">
        <f t="shared" si="49"/>
        <v>2.1268866383534796E-3</v>
      </c>
      <c r="BV82" s="24">
        <f t="shared" si="50"/>
        <v>9.9735903299575379E-3</v>
      </c>
      <c r="BW82" s="24">
        <f t="shared" si="48"/>
        <v>5.4884024828487426E-3</v>
      </c>
      <c r="BX82" s="24">
        <f t="shared" si="48"/>
        <v>5.4542175759555644E-3</v>
      </c>
      <c r="BY82" s="24">
        <f t="shared" si="48"/>
        <v>6.8035609278013715E-3</v>
      </c>
      <c r="BZ82" s="24">
        <f t="shared" si="48"/>
        <v>4.9509376020908267E-3</v>
      </c>
      <c r="CA82" s="24">
        <f t="shared" si="48"/>
        <v>1.1845802025481867E-3</v>
      </c>
      <c r="CB82" s="24">
        <f t="shared" si="48"/>
        <v>2.9545900032669063E-3</v>
      </c>
      <c r="CC82" s="24">
        <f t="shared" si="48"/>
        <v>5.4915387128389478E-4</v>
      </c>
      <c r="CD82" s="24">
        <f t="shared" si="48"/>
        <v>8.2170924534465915E-3</v>
      </c>
      <c r="CE82" s="24">
        <f t="shared" si="48"/>
        <v>2.2925841228356755E-3</v>
      </c>
      <c r="CF82" s="24">
        <f t="shared" si="57"/>
        <v>7.958005880431232E-2</v>
      </c>
    </row>
    <row r="83" spans="1:84" x14ac:dyDescent="0.25">
      <c r="A83" s="31">
        <f>+[1]NOA!A84</f>
        <v>45078</v>
      </c>
      <c r="B83" s="17">
        <f>+[1]NOA!B84</f>
        <v>1761.6</v>
      </c>
      <c r="C83" s="17">
        <f>+[1]NOA!C84</f>
        <v>1875.2</v>
      </c>
      <c r="D83" s="17">
        <f>+[1]NOA!D84</f>
        <v>1387</v>
      </c>
      <c r="E83" s="17">
        <f>+[1]NOA!E84</f>
        <v>1881</v>
      </c>
      <c r="F83" s="17">
        <f>+[1]NOA!F84</f>
        <v>1616.9</v>
      </c>
      <c r="G83" s="17">
        <f>+[1]NOA!G84</f>
        <v>1687.2</v>
      </c>
      <c r="H83" s="17">
        <f>+[1]NOA!H84</f>
        <v>1915.6</v>
      </c>
      <c r="I83" s="17">
        <f>+[1]NOA!I84</f>
        <v>1592.9</v>
      </c>
      <c r="J83" s="17">
        <f>+[1]NOA!J84</f>
        <v>1371.9</v>
      </c>
      <c r="K83" s="17">
        <f>+[1]NOA!K84</f>
        <v>1560.8</v>
      </c>
      <c r="L83" s="17">
        <f>+[1]NOA!L84</f>
        <v>1372.1</v>
      </c>
      <c r="M83" s="17">
        <f>+[1]NOA!M84</f>
        <v>1969.3</v>
      </c>
      <c r="N83" s="17">
        <f>+[1]NOA!N84</f>
        <v>1471.7</v>
      </c>
      <c r="O83" s="18">
        <f>+[1]NOA!R84</f>
        <v>2071</v>
      </c>
      <c r="P83" s="19">
        <f>+[1]NOA!S84</f>
        <v>1779.3</v>
      </c>
      <c r="Q83" s="20">
        <f>+[1]NOA!T84</f>
        <v>1472.5</v>
      </c>
      <c r="R83" s="18">
        <f t="shared" si="51"/>
        <v>1761.6601700000003</v>
      </c>
      <c r="S83" s="19">
        <f t="shared" si="52"/>
        <v>1805.967336683417</v>
      </c>
      <c r="T83" s="19">
        <f t="shared" si="53"/>
        <v>1775.5758024002225</v>
      </c>
      <c r="U83" s="19">
        <f t="shared" si="54"/>
        <v>1719.977514367816</v>
      </c>
      <c r="V83" s="19"/>
      <c r="W83" s="20">
        <f t="shared" si="55"/>
        <v>1689.4411353526798</v>
      </c>
      <c r="X83" s="21"/>
      <c r="Y83" s="41">
        <f t="shared" si="62"/>
        <v>6.6214743977726531E-2</v>
      </c>
      <c r="Z83" s="24">
        <f t="shared" si="62"/>
        <v>5.1356806458847437E-2</v>
      </c>
      <c r="AA83" s="24">
        <f t="shared" si="62"/>
        <v>5.0359712230215736E-2</v>
      </c>
      <c r="AB83" s="24">
        <f t="shared" si="60"/>
        <v>5.5911081172111743E-2</v>
      </c>
      <c r="AC83" s="24">
        <f t="shared" si="60"/>
        <v>0.19681717246484087</v>
      </c>
      <c r="AD83" s="24">
        <f t="shared" si="60"/>
        <v>7.732584126173303E-2</v>
      </c>
      <c r="AE83" s="24">
        <f t="shared" si="60"/>
        <v>9.3878483325719353E-2</v>
      </c>
      <c r="AF83" s="24">
        <f t="shared" si="60"/>
        <v>5.8827439510768409E-2</v>
      </c>
      <c r="AG83" s="24">
        <f t="shared" si="60"/>
        <v>0.10744268647077826</v>
      </c>
      <c r="AH83" s="24">
        <f t="shared" si="60"/>
        <v>5.9390483947600714E-2</v>
      </c>
      <c r="AI83" s="24">
        <f t="shared" si="60"/>
        <v>5.7087827426810511E-2</v>
      </c>
      <c r="AJ83" s="24">
        <f t="shared" si="60"/>
        <v>3.8660337552742563E-2</v>
      </c>
      <c r="AK83" s="24">
        <f t="shared" si="60"/>
        <v>7.1496177648343595E-2</v>
      </c>
      <c r="AL83" s="24">
        <f t="shared" si="60"/>
        <v>4.6276649489744415E-2</v>
      </c>
      <c r="AM83" s="24">
        <f t="shared" si="60"/>
        <v>6.1761546723952732E-2</v>
      </c>
      <c r="AN83" s="24">
        <f t="shared" si="60"/>
        <v>0.10906078180311818</v>
      </c>
      <c r="AO83" s="24">
        <f t="shared" si="45"/>
        <v>6.620848019072767E-2</v>
      </c>
      <c r="AP83" s="24">
        <f t="shared" si="45"/>
        <v>5.3871318674910462E-2</v>
      </c>
      <c r="AQ83" s="24">
        <f t="shared" si="45"/>
        <v>5.6695062454816147E-2</v>
      </c>
      <c r="AR83" s="24">
        <f t="shared" si="39"/>
        <v>6.2758757146723632E-2</v>
      </c>
      <c r="AS83" s="24" t="e">
        <f t="shared" si="39"/>
        <v>#DIV/0!</v>
      </c>
      <c r="AT83" s="24">
        <f t="shared" si="39"/>
        <v>6.8432943138631463E-2</v>
      </c>
      <c r="AU83" s="21"/>
      <c r="AV83" s="24">
        <f t="shared" si="61"/>
        <v>1.1524926686217007</v>
      </c>
      <c r="AW83" s="24">
        <f t="shared" si="61"/>
        <v>1.1433306663618699</v>
      </c>
      <c r="AX83" s="24">
        <f t="shared" si="61"/>
        <v>1.1675261759649946</v>
      </c>
      <c r="AY83" s="24">
        <f t="shared" si="61"/>
        <v>1.2529644268774702</v>
      </c>
      <c r="AZ83" s="24">
        <f t="shared" si="61"/>
        <v>1.1817568479287548</v>
      </c>
      <c r="BA83" s="24">
        <f t="shared" si="61"/>
        <v>1.249899986664889</v>
      </c>
      <c r="BB83" s="24">
        <f t="shared" si="61"/>
        <v>1.0666738591002267</v>
      </c>
      <c r="BC83" s="24">
        <f t="shared" si="59"/>
        <v>0.94754860007335884</v>
      </c>
      <c r="BD83" s="24">
        <f t="shared" si="42"/>
        <v>1.0849544072948332</v>
      </c>
      <c r="BE83" s="24">
        <f t="shared" si="42"/>
        <v>1.1163389830508472</v>
      </c>
      <c r="BF83" s="24">
        <f t="shared" ref="BF83:BK95" si="63">+L83/L71-1</f>
        <v>1.0083430913348943</v>
      </c>
      <c r="BG83" s="24">
        <f t="shared" si="63"/>
        <v>1.2965597667638482</v>
      </c>
      <c r="BH83" s="24">
        <f t="shared" si="63"/>
        <v>1.156969075186868</v>
      </c>
      <c r="BI83" s="24">
        <f t="shared" si="63"/>
        <v>1.4327499118994482</v>
      </c>
      <c r="BJ83" s="24">
        <f t="shared" si="63"/>
        <v>1.1260604612259528</v>
      </c>
      <c r="BK83" s="24">
        <f t="shared" si="63"/>
        <v>1.0349640685461581</v>
      </c>
      <c r="BL83" s="24">
        <f t="shared" si="46"/>
        <v>1.1524713751306535</v>
      </c>
      <c r="BM83" s="24">
        <f t="shared" si="46"/>
        <v>1.1866254470468327</v>
      </c>
      <c r="BN83" s="24">
        <f t="shared" si="46"/>
        <v>1.2340858528432115</v>
      </c>
      <c r="BO83" s="24">
        <f t="shared" si="46"/>
        <v>1.2142923534127976</v>
      </c>
      <c r="BP83" s="24" t="e">
        <f t="shared" si="46"/>
        <v>#DIV/0!</v>
      </c>
      <c r="BQ83" s="24">
        <f t="shared" si="46"/>
        <v>1.1286642410047185</v>
      </c>
      <c r="BR83" s="21"/>
      <c r="BS83" s="35">
        <f t="shared" si="56"/>
        <v>45078</v>
      </c>
      <c r="BT83" s="24">
        <f t="shared" si="58"/>
        <v>1.9221474397772696E-2</v>
      </c>
      <c r="BU83" s="24">
        <f t="shared" si="49"/>
        <v>1.2598051083403947E-3</v>
      </c>
      <c r="BV83" s="24">
        <f t="shared" si="50"/>
        <v>7.4570390993826344E-3</v>
      </c>
      <c r="BW83" s="24">
        <f t="shared" si="48"/>
        <v>1.1265585280232422E-2</v>
      </c>
      <c r="BX83" s="24">
        <f t="shared" si="48"/>
        <v>4.4857281200823187E-3</v>
      </c>
      <c r="BY83" s="24">
        <f t="shared" si="48"/>
        <v>6.2985837065730474E-3</v>
      </c>
      <c r="BZ83" s="24">
        <f t="shared" si="48"/>
        <v>4.5048117661300085E-3</v>
      </c>
      <c r="CA83" s="24">
        <f t="shared" si="48"/>
        <v>2.0864846870838902E-3</v>
      </c>
      <c r="CB83" s="24">
        <f t="shared" si="48"/>
        <v>3.1511015615542908E-3</v>
      </c>
      <c r="CC83" s="24">
        <f t="shared" si="48"/>
        <v>9.1492555380704398E-4</v>
      </c>
      <c r="CD83" s="24">
        <f t="shared" si="48"/>
        <v>3.5447706088851207E-3</v>
      </c>
      <c r="CE83" s="24">
        <f t="shared" si="48"/>
        <v>2.0208207238833083E-3</v>
      </c>
      <c r="CF83" s="24">
        <f t="shared" si="57"/>
        <v>6.6211130613727187E-2</v>
      </c>
    </row>
    <row r="84" spans="1:84" x14ac:dyDescent="0.25">
      <c r="A84" s="31">
        <f>+[1]NOA!A85</f>
        <v>45108</v>
      </c>
      <c r="B84" s="17">
        <f>+[1]NOA!B85</f>
        <v>1868.7</v>
      </c>
      <c r="C84" s="17">
        <f>+[1]NOA!C85</f>
        <v>1973.5</v>
      </c>
      <c r="D84" s="17">
        <f>+[1]NOA!D85</f>
        <v>1507.7</v>
      </c>
      <c r="E84" s="17">
        <f>+[1]NOA!E85</f>
        <v>1946.1</v>
      </c>
      <c r="F84" s="17">
        <f>+[1]NOA!F85</f>
        <v>1680</v>
      </c>
      <c r="G84" s="17">
        <f>+[1]NOA!G85</f>
        <v>1791.3</v>
      </c>
      <c r="H84" s="17">
        <f>+[1]NOA!H85</f>
        <v>2107.1999999999998</v>
      </c>
      <c r="I84" s="17">
        <f>+[1]NOA!I85</f>
        <v>1703.1</v>
      </c>
      <c r="J84" s="17">
        <f>+[1]NOA!J85</f>
        <v>1523.5</v>
      </c>
      <c r="K84" s="17">
        <f>+[1]NOA!K85</f>
        <v>1706</v>
      </c>
      <c r="L84" s="17">
        <f>+[1]NOA!L85</f>
        <v>1467.4</v>
      </c>
      <c r="M84" s="17">
        <f>+[1]NOA!M85</f>
        <v>2113.1</v>
      </c>
      <c r="N84" s="17">
        <f>+[1]NOA!N85</f>
        <v>1557.5</v>
      </c>
      <c r="O84" s="18">
        <f>+[1]NOA!R85</f>
        <v>2176.1</v>
      </c>
      <c r="P84" s="19">
        <f>+[1]NOA!S85</f>
        <v>1890.7</v>
      </c>
      <c r="Q84" s="20">
        <f>+[1]NOA!T85</f>
        <v>1564.1</v>
      </c>
      <c r="R84" s="18">
        <f t="shared" si="51"/>
        <v>1868.67236</v>
      </c>
      <c r="S84" s="19">
        <f t="shared" si="52"/>
        <v>1908.2741817194078</v>
      </c>
      <c r="T84" s="19">
        <f t="shared" si="53"/>
        <v>1880.1530002790957</v>
      </c>
      <c r="U84" s="19">
        <f t="shared" si="54"/>
        <v>1813.2978807471266</v>
      </c>
      <c r="V84" s="19"/>
      <c r="W84" s="20">
        <f t="shared" si="55"/>
        <v>1802.2287862740948</v>
      </c>
      <c r="X84" s="21"/>
      <c r="Y84" s="41">
        <f t="shared" si="62"/>
        <v>6.0797002724795712E-2</v>
      </c>
      <c r="Z84" s="24">
        <f t="shared" si="62"/>
        <v>5.2421075085324231E-2</v>
      </c>
      <c r="AA84" s="24">
        <f t="shared" si="62"/>
        <v>8.7022350396539272E-2</v>
      </c>
      <c r="AB84" s="24">
        <f t="shared" si="60"/>
        <v>3.460925039872409E-2</v>
      </c>
      <c r="AC84" s="24">
        <f t="shared" si="60"/>
        <v>3.9025295318201536E-2</v>
      </c>
      <c r="AD84" s="24">
        <f t="shared" si="60"/>
        <v>6.1699857752489207E-2</v>
      </c>
      <c r="AE84" s="24">
        <f t="shared" si="60"/>
        <v>0.10002088118605124</v>
      </c>
      <c r="AF84" s="24">
        <f t="shared" si="60"/>
        <v>6.918199510327061E-2</v>
      </c>
      <c r="AG84" s="24">
        <f t="shared" si="60"/>
        <v>0.1105036810263138</v>
      </c>
      <c r="AH84" s="24">
        <f t="shared" si="60"/>
        <v>9.3029215786776032E-2</v>
      </c>
      <c r="AI84" s="24">
        <f t="shared" si="60"/>
        <v>6.9455579039428672E-2</v>
      </c>
      <c r="AJ84" s="24">
        <f t="shared" si="60"/>
        <v>7.3020870360026358E-2</v>
      </c>
      <c r="AK84" s="24">
        <f t="shared" si="60"/>
        <v>5.8299925256505958E-2</v>
      </c>
      <c r="AL84" s="24">
        <f t="shared" si="60"/>
        <v>5.0748430709802062E-2</v>
      </c>
      <c r="AM84" s="24">
        <f t="shared" si="60"/>
        <v>6.2608891136963996E-2</v>
      </c>
      <c r="AN84" s="24">
        <f t="shared" si="60"/>
        <v>6.2207130730050908E-2</v>
      </c>
      <c r="AO84" s="24">
        <f t="shared" si="45"/>
        <v>6.0745081158302794E-2</v>
      </c>
      <c r="AP84" s="24">
        <f t="shared" si="45"/>
        <v>5.664933299617303E-2</v>
      </c>
      <c r="AQ84" s="24">
        <f t="shared" si="45"/>
        <v>5.889762506196905E-2</v>
      </c>
      <c r="AR84" s="24">
        <f t="shared" si="39"/>
        <v>5.4256736265305694E-2</v>
      </c>
      <c r="AS84" s="24" t="e">
        <f t="shared" si="39"/>
        <v>#DIV/0!</v>
      </c>
      <c r="AT84" s="24">
        <f t="shared" si="39"/>
        <v>6.6760331899856418E-2</v>
      </c>
      <c r="AU84" s="21"/>
      <c r="AV84" s="24">
        <f t="shared" si="61"/>
        <v>1.1390796703296702</v>
      </c>
      <c r="AW84" s="24">
        <f t="shared" si="61"/>
        <v>1.1388316896065893</v>
      </c>
      <c r="AX84" s="24">
        <f t="shared" si="61"/>
        <v>1.2217801355732392</v>
      </c>
      <c r="AY84" s="24">
        <f t="shared" si="61"/>
        <v>1.1169367997389319</v>
      </c>
      <c r="AZ84" s="24">
        <f t="shared" si="61"/>
        <v>1.1663442940038684</v>
      </c>
      <c r="BA84" s="24">
        <f t="shared" si="61"/>
        <v>1.1720625682066204</v>
      </c>
      <c r="BB84" s="24">
        <f t="shared" si="61"/>
        <v>1.142987897894844</v>
      </c>
      <c r="BC84" s="24">
        <f t="shared" si="59"/>
        <v>0.97300741427247428</v>
      </c>
      <c r="BD84" s="24">
        <f t="shared" si="59"/>
        <v>1.1836032678801778</v>
      </c>
      <c r="BE84" s="24">
        <f t="shared" si="59"/>
        <v>1.0968534906588006</v>
      </c>
      <c r="BF84" s="24">
        <f t="shared" si="63"/>
        <v>1.0571989345296511</v>
      </c>
      <c r="BG84" s="24">
        <f t="shared" si="63"/>
        <v>1.3081376297105405</v>
      </c>
      <c r="BH84" s="24">
        <f t="shared" si="63"/>
        <v>1.1236705754022362</v>
      </c>
      <c r="BI84" s="24">
        <f t="shared" si="63"/>
        <v>1.3191942875412983</v>
      </c>
      <c r="BJ84" s="24">
        <f t="shared" si="63"/>
        <v>1.1186687584043029</v>
      </c>
      <c r="BK84" s="24">
        <f t="shared" si="63"/>
        <v>1.0727537768354094</v>
      </c>
      <c r="BL84" s="24">
        <f t="shared" si="46"/>
        <v>1.1391280280593823</v>
      </c>
      <c r="BM84" s="24">
        <f t="shared" si="46"/>
        <v>1.1555901017664971</v>
      </c>
      <c r="BN84" s="24">
        <f t="shared" si="46"/>
        <v>1.1683205641261187</v>
      </c>
      <c r="BO84" s="24">
        <f t="shared" si="46"/>
        <v>1.1252639571160068</v>
      </c>
      <c r="BP84" s="24" t="e">
        <f t="shared" si="46"/>
        <v>#DIV/0!</v>
      </c>
      <c r="BQ84" s="24">
        <f t="shared" si="46"/>
        <v>1.1008534184033176</v>
      </c>
      <c r="BR84" s="21"/>
      <c r="BS84" s="35">
        <f t="shared" si="56"/>
        <v>45108</v>
      </c>
      <c r="BT84" s="24">
        <f t="shared" si="58"/>
        <v>1.9346395322434144E-2</v>
      </c>
      <c r="BU84" s="24">
        <f t="shared" si="49"/>
        <v>2.1445901453224351E-3</v>
      </c>
      <c r="BV84" s="24">
        <f t="shared" si="50"/>
        <v>4.5713385558583041E-3</v>
      </c>
      <c r="BW84" s="24">
        <f t="shared" si="48"/>
        <v>2.507379654859216E-3</v>
      </c>
      <c r="BX84" s="24">
        <f t="shared" si="48"/>
        <v>3.6165531335149831E-3</v>
      </c>
      <c r="BY84" s="24">
        <f t="shared" si="48"/>
        <v>6.8848092643051736E-3</v>
      </c>
      <c r="BZ84" s="24">
        <f t="shared" si="48"/>
        <v>5.2610240690281473E-3</v>
      </c>
      <c r="CA84" s="24">
        <f t="shared" si="48"/>
        <v>2.2289055404178006E-3</v>
      </c>
      <c r="CB84" s="24">
        <f t="shared" si="48"/>
        <v>4.9042915531335163E-3</v>
      </c>
      <c r="CC84" s="24">
        <f t="shared" si="48"/>
        <v>1.1036103542234354E-3</v>
      </c>
      <c r="CD84" s="24">
        <f t="shared" si="48"/>
        <v>6.5222638510445035E-3</v>
      </c>
      <c r="CE84" s="24">
        <f t="shared" si="48"/>
        <v>1.6559945504087186E-3</v>
      </c>
      <c r="CF84" s="24">
        <f t="shared" si="57"/>
        <v>6.0747155994550384E-2</v>
      </c>
    </row>
    <row r="85" spans="1:84" x14ac:dyDescent="0.25">
      <c r="A85" s="31">
        <f>+[1]NOA!A86</f>
        <v>45139</v>
      </c>
      <c r="B85" s="17">
        <f>+[1]NOA!B86</f>
        <v>2124.3000000000002</v>
      </c>
      <c r="C85" s="17">
        <f>+[1]NOA!C86</f>
        <v>2326.1999999999998</v>
      </c>
      <c r="D85" s="17">
        <f>+[1]NOA!D86</f>
        <v>1662.8</v>
      </c>
      <c r="E85" s="17">
        <f>+[1]NOA!E86</f>
        <v>2139.1999999999998</v>
      </c>
      <c r="F85" s="17">
        <f>+[1]NOA!F86</f>
        <v>1764.9</v>
      </c>
      <c r="G85" s="17">
        <f>+[1]NOA!G86</f>
        <v>2070.5</v>
      </c>
      <c r="H85" s="17">
        <f>+[1]NOA!H86</f>
        <v>2408.4</v>
      </c>
      <c r="I85" s="17">
        <f>+[1]NOA!I86</f>
        <v>1895.7</v>
      </c>
      <c r="J85" s="17">
        <f>+[1]NOA!J86</f>
        <v>1590.5</v>
      </c>
      <c r="K85" s="17">
        <f>+[1]NOA!K86</f>
        <v>1890.6</v>
      </c>
      <c r="L85" s="17">
        <f>+[1]NOA!L86</f>
        <v>1625.4</v>
      </c>
      <c r="M85" s="17">
        <f>+[1]NOA!M86</f>
        <v>2431.8000000000002</v>
      </c>
      <c r="N85" s="17">
        <f>+[1]NOA!N86</f>
        <v>1702.7</v>
      </c>
      <c r="O85" s="18">
        <f>+[1]NOA!R86</f>
        <v>2444.3000000000002</v>
      </c>
      <c r="P85" s="19">
        <f>+[1]NOA!S86</f>
        <v>2179.6</v>
      </c>
      <c r="Q85" s="20">
        <f>+[1]NOA!T86</f>
        <v>1682.2</v>
      </c>
      <c r="R85" s="18">
        <f t="shared" si="51"/>
        <v>2124.3313400000002</v>
      </c>
      <c r="S85" s="19">
        <f t="shared" si="52"/>
        <v>2192.796604644846</v>
      </c>
      <c r="T85" s="19">
        <f t="shared" si="53"/>
        <v>2110.011052190901</v>
      </c>
      <c r="U85" s="19">
        <f t="shared" si="54"/>
        <v>2017.6585488505748</v>
      </c>
      <c r="V85" s="19"/>
      <c r="W85" s="20">
        <f t="shared" si="55"/>
        <v>2007.9397161618299</v>
      </c>
      <c r="X85" s="21"/>
      <c r="Y85" s="41">
        <f t="shared" si="62"/>
        <v>0.13677957938673946</v>
      </c>
      <c r="Z85" s="24">
        <f t="shared" si="62"/>
        <v>0.17871801368127693</v>
      </c>
      <c r="AA85" s="24">
        <f t="shared" si="62"/>
        <v>0.10287192412283597</v>
      </c>
      <c r="AB85" s="24">
        <f t="shared" si="60"/>
        <v>9.9224089204049015E-2</v>
      </c>
      <c r="AC85" s="24">
        <f t="shared" si="60"/>
        <v>5.053571428571435E-2</v>
      </c>
      <c r="AD85" s="24">
        <f t="shared" si="60"/>
        <v>0.1558644559816893</v>
      </c>
      <c r="AE85" s="24">
        <f t="shared" si="60"/>
        <v>0.14293849658314373</v>
      </c>
      <c r="AF85" s="24">
        <f t="shared" si="60"/>
        <v>0.1130878985379602</v>
      </c>
      <c r="AG85" s="24">
        <f t="shared" si="60"/>
        <v>4.397768296685256E-2</v>
      </c>
      <c r="AH85" s="24">
        <f t="shared" si="60"/>
        <v>0.10820633059788975</v>
      </c>
      <c r="AI85" s="24">
        <f t="shared" si="60"/>
        <v>0.10767343600926815</v>
      </c>
      <c r="AJ85" s="24">
        <f t="shared" si="60"/>
        <v>0.15082106857223998</v>
      </c>
      <c r="AK85" s="24">
        <f t="shared" si="60"/>
        <v>9.3226324237560165E-2</v>
      </c>
      <c r="AL85" s="24">
        <f t="shared" si="60"/>
        <v>0.12324801249942574</v>
      </c>
      <c r="AM85" s="24">
        <f t="shared" si="60"/>
        <v>0.15280055006082405</v>
      </c>
      <c r="AN85" s="24">
        <f t="shared" si="60"/>
        <v>7.5506681158493905E-2</v>
      </c>
      <c r="AO85" s="24">
        <f t="shared" si="45"/>
        <v>0.13681316504301488</v>
      </c>
      <c r="AP85" s="24">
        <f t="shared" si="45"/>
        <v>0.1490993409914898</v>
      </c>
      <c r="AQ85" s="24">
        <f t="shared" si="45"/>
        <v>0.12225497173777056</v>
      </c>
      <c r="AR85" s="24">
        <f t="shared" si="39"/>
        <v>0.11270110127699828</v>
      </c>
      <c r="AS85" s="24" t="e">
        <f t="shared" si="39"/>
        <v>#DIV/0!</v>
      </c>
      <c r="AT85" s="24">
        <f t="shared" si="39"/>
        <v>0.11414251700696632</v>
      </c>
      <c r="AU85" s="21"/>
      <c r="AV85" s="24">
        <f t="shared" si="61"/>
        <v>1.2598936170212767</v>
      </c>
      <c r="AW85" s="24">
        <f t="shared" si="61"/>
        <v>1.3535006070416835</v>
      </c>
      <c r="AX85" s="24">
        <f t="shared" si="61"/>
        <v>1.2925685923066319</v>
      </c>
      <c r="AY85" s="24">
        <f t="shared" si="61"/>
        <v>1.0839746712128591</v>
      </c>
      <c r="AZ85" s="24">
        <f t="shared" si="61"/>
        <v>1.0968278484020435</v>
      </c>
      <c r="BA85" s="24">
        <f t="shared" si="61"/>
        <v>1.3134078212290503</v>
      </c>
      <c r="BB85" s="24">
        <f t="shared" si="61"/>
        <v>1.3301083591331273</v>
      </c>
      <c r="BC85" s="24">
        <f t="shared" si="59"/>
        <v>1.0697674418604652</v>
      </c>
      <c r="BD85" s="24">
        <f t="shared" si="59"/>
        <v>1.1829536096623663</v>
      </c>
      <c r="BE85" s="24">
        <f t="shared" si="59"/>
        <v>1.1594517418617931</v>
      </c>
      <c r="BF85" s="24">
        <f t="shared" si="63"/>
        <v>1.1715430861723446</v>
      </c>
      <c r="BG85" s="24">
        <f t="shared" si="63"/>
        <v>1.4788990825688075</v>
      </c>
      <c r="BH85" s="24">
        <f t="shared" si="63"/>
        <v>1.1498737373737375</v>
      </c>
      <c r="BI85" s="24">
        <f t="shared" si="63"/>
        <v>1.3321247972521708</v>
      </c>
      <c r="BJ85" s="24">
        <f t="shared" si="63"/>
        <v>1.2803933877380205</v>
      </c>
      <c r="BK85" s="24">
        <f t="shared" si="63"/>
        <v>1.0977678014715053</v>
      </c>
      <c r="BL85" s="24">
        <f t="shared" si="46"/>
        <v>1.2598125724657474</v>
      </c>
      <c r="BM85" s="24">
        <f t="shared" si="46"/>
        <v>1.2916641242073119</v>
      </c>
      <c r="BN85" s="24">
        <f t="shared" si="46"/>
        <v>1.2291245692962081</v>
      </c>
      <c r="BO85" s="24">
        <f t="shared" si="46"/>
        <v>1.1540483402569977</v>
      </c>
      <c r="BP85" s="24" t="e">
        <f t="shared" si="46"/>
        <v>#DIV/0!</v>
      </c>
      <c r="BQ85" s="24">
        <f t="shared" si="46"/>
        <v>1.1674003800611064</v>
      </c>
      <c r="BR85" s="21"/>
      <c r="BS85" s="35">
        <f t="shared" si="56"/>
        <v>45139</v>
      </c>
      <c r="BT85" s="24">
        <f t="shared" si="58"/>
        <v>6.5436447797934366E-2</v>
      </c>
      <c r="BU85" s="24">
        <f t="shared" si="49"/>
        <v>2.5978648258147357E-3</v>
      </c>
      <c r="BV85" s="24">
        <f t="shared" si="50"/>
        <v>1.2782399529084384E-2</v>
      </c>
      <c r="BW85" s="24">
        <f t="shared" si="48"/>
        <v>3.1802857601541212E-3</v>
      </c>
      <c r="BX85" s="24">
        <f t="shared" si="48"/>
        <v>9.1438112056509875E-3</v>
      </c>
      <c r="BY85" s="24">
        <f t="shared" si="48"/>
        <v>1.0202793385776216E-2</v>
      </c>
      <c r="BZ85" s="24">
        <f t="shared" si="48"/>
        <v>8.6678760635736131E-3</v>
      </c>
      <c r="CA85" s="24">
        <f t="shared" si="48"/>
        <v>9.2861347460801609E-4</v>
      </c>
      <c r="CB85" s="24">
        <f t="shared" si="48"/>
        <v>5.8777224808690505E-3</v>
      </c>
      <c r="CC85" s="24">
        <f t="shared" si="48"/>
        <v>1.7248354471022637E-3</v>
      </c>
      <c r="CD85" s="24">
        <f t="shared" si="48"/>
        <v>1.3626654893776433E-2</v>
      </c>
      <c r="CE85" s="24">
        <f t="shared" si="48"/>
        <v>2.6418365708781519E-3</v>
      </c>
      <c r="CF85" s="24">
        <f t="shared" si="57"/>
        <v>0.13681114143522236</v>
      </c>
    </row>
    <row r="86" spans="1:84" x14ac:dyDescent="0.25">
      <c r="A86" s="31">
        <f>+[1]NOA!A87</f>
        <v>45170</v>
      </c>
      <c r="B86" s="17">
        <f>+[1]NOA!B87</f>
        <v>2404.1999999999998</v>
      </c>
      <c r="C86" s="17">
        <f>+[1]NOA!C87</f>
        <v>2651.2</v>
      </c>
      <c r="D86" s="17">
        <f>+[1]NOA!D87</f>
        <v>1866.1</v>
      </c>
      <c r="E86" s="17">
        <f>+[1]NOA!E87</f>
        <v>2459.5</v>
      </c>
      <c r="F86" s="17">
        <f>+[1]NOA!F87</f>
        <v>1981.3</v>
      </c>
      <c r="G86" s="17">
        <f>+[1]NOA!G87</f>
        <v>2318.1</v>
      </c>
      <c r="H86" s="17">
        <f>+[1]NOA!H87</f>
        <v>2692.1</v>
      </c>
      <c r="I86" s="17">
        <f>+[1]NOA!I87</f>
        <v>2129</v>
      </c>
      <c r="J86" s="17">
        <f>+[1]NOA!J87</f>
        <v>1758.7</v>
      </c>
      <c r="K86" s="17">
        <f>+[1]NOA!K87</f>
        <v>2187.3000000000002</v>
      </c>
      <c r="L86" s="17">
        <f>+[1]NOA!L87</f>
        <v>1728.3</v>
      </c>
      <c r="M86" s="17">
        <f>+[1]NOA!M87</f>
        <v>2711.9</v>
      </c>
      <c r="N86" s="17">
        <f>+[1]NOA!N87</f>
        <v>1906.5</v>
      </c>
      <c r="O86" s="18">
        <f>+[1]NOA!R87</f>
        <v>2719.3</v>
      </c>
      <c r="P86" s="19">
        <f>+[1]NOA!S87</f>
        <v>2489.1999999999998</v>
      </c>
      <c r="Q86" s="20">
        <f>+[1]NOA!T87</f>
        <v>1850.9</v>
      </c>
      <c r="R86" s="18">
        <f t="shared" si="51"/>
        <v>2404.2914799999999</v>
      </c>
      <c r="S86" s="19">
        <f t="shared" si="52"/>
        <v>2492.6443025940512</v>
      </c>
      <c r="T86" s="19">
        <f t="shared" si="53"/>
        <v>2393.9548702204856</v>
      </c>
      <c r="U86" s="19">
        <f t="shared" si="54"/>
        <v>2302.705531609196</v>
      </c>
      <c r="V86" s="19"/>
      <c r="W86" s="20">
        <f t="shared" si="55"/>
        <v>2269.3067146790936</v>
      </c>
      <c r="X86" s="21"/>
      <c r="Y86" s="41">
        <f t="shared" si="62"/>
        <v>0.13176105069905364</v>
      </c>
      <c r="Z86" s="24">
        <f t="shared" si="62"/>
        <v>0.13971283638552157</v>
      </c>
      <c r="AA86" s="24">
        <f t="shared" si="62"/>
        <v>0.12226365167187869</v>
      </c>
      <c r="AB86" s="24">
        <f t="shared" si="60"/>
        <v>0.14972887060583395</v>
      </c>
      <c r="AC86" s="24">
        <f t="shared" si="60"/>
        <v>0.12261317921695269</v>
      </c>
      <c r="AD86" s="24">
        <f t="shared" si="60"/>
        <v>0.11958464139096825</v>
      </c>
      <c r="AE86" s="24">
        <f t="shared" si="60"/>
        <v>0.11779604716824443</v>
      </c>
      <c r="AF86" s="24">
        <f t="shared" si="60"/>
        <v>0.12306799599092688</v>
      </c>
      <c r="AG86" s="24">
        <f t="shared" si="60"/>
        <v>0.10575290789060054</v>
      </c>
      <c r="AH86" s="24">
        <f t="shared" si="60"/>
        <v>0.15693430656934315</v>
      </c>
      <c r="AI86" s="24">
        <f t="shared" si="60"/>
        <v>6.3307493540051496E-2</v>
      </c>
      <c r="AJ86" s="24">
        <f t="shared" si="60"/>
        <v>0.11518216958631466</v>
      </c>
      <c r="AK86" s="24">
        <f t="shared" si="60"/>
        <v>0.11969225347976731</v>
      </c>
      <c r="AL86" s="24">
        <f t="shared" si="60"/>
        <v>0.11250664812011624</v>
      </c>
      <c r="AM86" s="24">
        <f t="shared" si="60"/>
        <v>0.14204441181868233</v>
      </c>
      <c r="AN86" s="24">
        <f t="shared" si="60"/>
        <v>0.10028534062537164</v>
      </c>
      <c r="AO86" s="24">
        <f t="shared" si="45"/>
        <v>0.13178741692903695</v>
      </c>
      <c r="AP86" s="24">
        <f t="shared" si="45"/>
        <v>0.13674213892618181</v>
      </c>
      <c r="AQ86" s="24">
        <f t="shared" si="45"/>
        <v>0.13456982499440251</v>
      </c>
      <c r="AR86" s="24">
        <f t="shared" si="39"/>
        <v>0.14127612569580106</v>
      </c>
      <c r="AS86" s="24" t="e">
        <f t="shared" si="39"/>
        <v>#DIV/0!</v>
      </c>
      <c r="AT86" s="24">
        <f t="shared" si="39"/>
        <v>0.13016675571160374</v>
      </c>
      <c r="AU86" s="21"/>
      <c r="AV86" s="24">
        <f t="shared" si="61"/>
        <v>1.4095009019843654</v>
      </c>
      <c r="AW86" s="24">
        <f t="shared" si="61"/>
        <v>1.5467819404418828</v>
      </c>
      <c r="AX86" s="24">
        <f t="shared" si="61"/>
        <v>1.3493642200679843</v>
      </c>
      <c r="AY86" s="24">
        <f t="shared" si="61"/>
        <v>1.1561321995266063</v>
      </c>
      <c r="AZ86" s="24">
        <f t="shared" si="61"/>
        <v>1.302231001626772</v>
      </c>
      <c r="BA86" s="24">
        <f t="shared" si="61"/>
        <v>1.4524968260685567</v>
      </c>
      <c r="BB86" s="24">
        <f t="shared" si="61"/>
        <v>1.4637137366157225</v>
      </c>
      <c r="BC86" s="24">
        <f t="shared" si="59"/>
        <v>1.1788967352369255</v>
      </c>
      <c r="BD86" s="24">
        <f t="shared" si="59"/>
        <v>1.3418109187749669</v>
      </c>
      <c r="BE86" s="24">
        <f t="shared" si="59"/>
        <v>1.3954659949622168</v>
      </c>
      <c r="BF86" s="24">
        <f t="shared" si="63"/>
        <v>1.220894371626831</v>
      </c>
      <c r="BG86" s="24">
        <f t="shared" si="63"/>
        <v>1.606092638862195</v>
      </c>
      <c r="BH86" s="24">
        <f t="shared" si="63"/>
        <v>1.2607612949128426</v>
      </c>
      <c r="BI86" s="24">
        <f t="shared" si="63"/>
        <v>1.3133134836239901</v>
      </c>
      <c r="BJ86" s="24">
        <f t="shared" si="63"/>
        <v>1.4736162178276855</v>
      </c>
      <c r="BK86" s="24">
        <f t="shared" si="63"/>
        <v>1.2084476792745495</v>
      </c>
      <c r="BL86" s="24">
        <f t="shared" si="46"/>
        <v>1.4096338551238565</v>
      </c>
      <c r="BM86" s="24">
        <f t="shared" si="46"/>
        <v>1.4442678173774626</v>
      </c>
      <c r="BN86" s="24">
        <f t="shared" si="46"/>
        <v>1.3493904158249492</v>
      </c>
      <c r="BO86" s="24">
        <f t="shared" si="46"/>
        <v>1.273692432143176</v>
      </c>
      <c r="BP86" s="24" t="e">
        <f t="shared" si="46"/>
        <v>#DIV/0!</v>
      </c>
      <c r="BQ86" s="24">
        <f t="shared" si="46"/>
        <v>1.2861554039825984</v>
      </c>
      <c r="BR86" s="21"/>
      <c r="BS86" s="35">
        <f t="shared" si="56"/>
        <v>45170</v>
      </c>
      <c r="BT86" s="24">
        <f t="shared" si="58"/>
        <v>5.3042178600009413E-2</v>
      </c>
      <c r="BU86" s="24">
        <f t="shared" si="49"/>
        <v>2.9954761568516679E-3</v>
      </c>
      <c r="BV86" s="24">
        <f t="shared" si="50"/>
        <v>1.8651372216730227E-2</v>
      </c>
      <c r="BW86" s="24">
        <f t="shared" si="48"/>
        <v>7.1308195640916961E-3</v>
      </c>
      <c r="BX86" s="24">
        <f t="shared" si="48"/>
        <v>7.1332297698065211E-3</v>
      </c>
      <c r="BY86" s="24">
        <f t="shared" si="48"/>
        <v>8.453707103516445E-3</v>
      </c>
      <c r="BZ86" s="24">
        <f t="shared" si="48"/>
        <v>9.2362331120839775E-3</v>
      </c>
      <c r="CA86" s="24">
        <f t="shared" si="48"/>
        <v>2.0507367132702541E-3</v>
      </c>
      <c r="CB86" s="24">
        <f t="shared" si="48"/>
        <v>8.3103375229487426E-3</v>
      </c>
      <c r="CC86" s="24">
        <f t="shared" si="48"/>
        <v>9.881655133455714E-4</v>
      </c>
      <c r="CD86" s="24">
        <f t="shared" si="48"/>
        <v>1.0535230428847147E-2</v>
      </c>
      <c r="CE86" s="24">
        <f t="shared" si="48"/>
        <v>3.2618744998352393E-3</v>
      </c>
      <c r="CF86" s="24">
        <f t="shared" si="57"/>
        <v>0.13178936120133691</v>
      </c>
    </row>
    <row r="87" spans="1:84" x14ac:dyDescent="0.25">
      <c r="A87" s="31">
        <f>+[1]NOA!A88</f>
        <v>45200</v>
      </c>
      <c r="B87" s="17">
        <f>+[1]NOA!B88</f>
        <v>2589.8000000000002</v>
      </c>
      <c r="C87" s="17">
        <f>+[1]NOA!C88</f>
        <v>2834.5</v>
      </c>
      <c r="D87" s="17">
        <f>+[1]NOA!D88</f>
        <v>2031.4</v>
      </c>
      <c r="E87" s="17">
        <f>+[1]NOA!E88</f>
        <v>2702.4</v>
      </c>
      <c r="F87" s="17">
        <f>+[1]NOA!F88</f>
        <v>2057.1</v>
      </c>
      <c r="G87" s="17">
        <f>+[1]NOA!G88</f>
        <v>2559.3000000000002</v>
      </c>
      <c r="H87" s="17">
        <f>+[1]NOA!H88</f>
        <v>2801.1</v>
      </c>
      <c r="I87" s="17">
        <f>+[1]NOA!I88</f>
        <v>2277</v>
      </c>
      <c r="J87" s="17">
        <f>+[1]NOA!J88</f>
        <v>1963.8</v>
      </c>
      <c r="K87" s="17">
        <f>+[1]NOA!K88</f>
        <v>2421</v>
      </c>
      <c r="L87" s="17">
        <f>+[1]NOA!L88</f>
        <v>1832.5</v>
      </c>
      <c r="M87" s="17">
        <f>+[1]NOA!M88</f>
        <v>2959.7</v>
      </c>
      <c r="N87" s="17">
        <f>+[1]NOA!N88</f>
        <v>2089.9</v>
      </c>
      <c r="O87" s="18">
        <f>+[1]NOA!R88</f>
        <v>2918.3</v>
      </c>
      <c r="P87" s="19">
        <f>+[1]NOA!S88</f>
        <v>2694.1</v>
      </c>
      <c r="Q87" s="20">
        <f>+[1]NOA!T88</f>
        <v>1952.4</v>
      </c>
      <c r="R87" s="18">
        <f t="shared" si="51"/>
        <v>2589.8538899999999</v>
      </c>
      <c r="S87" s="19">
        <f t="shared" si="52"/>
        <v>2701.0812712209695</v>
      </c>
      <c r="T87" s="19">
        <f t="shared" si="53"/>
        <v>2630.4833100753553</v>
      </c>
      <c r="U87" s="19">
        <f t="shared" si="54"/>
        <v>2535.9990660919543</v>
      </c>
      <c r="V87" s="19"/>
      <c r="W87" s="20">
        <f t="shared" si="55"/>
        <v>2463.6155263715314</v>
      </c>
      <c r="X87" s="21"/>
      <c r="Y87" s="41">
        <f t="shared" si="62"/>
        <v>7.7198236419599109E-2</v>
      </c>
      <c r="Z87" s="24">
        <f t="shared" si="62"/>
        <v>6.9138503319251754E-2</v>
      </c>
      <c r="AA87" s="24">
        <f t="shared" si="62"/>
        <v>8.8580461925941822E-2</v>
      </c>
      <c r="AB87" s="24">
        <f t="shared" si="60"/>
        <v>9.8759910550924923E-2</v>
      </c>
      <c r="AC87" s="24">
        <f t="shared" si="60"/>
        <v>3.8257709584616162E-2</v>
      </c>
      <c r="AD87" s="24">
        <f t="shared" si="60"/>
        <v>0.10405073120227781</v>
      </c>
      <c r="AE87" s="24">
        <f t="shared" si="60"/>
        <v>4.0488837710337622E-2</v>
      </c>
      <c r="AF87" s="24">
        <f t="shared" si="60"/>
        <v>6.9516204790981639E-2</v>
      </c>
      <c r="AG87" s="24">
        <f t="shared" si="60"/>
        <v>0.11662023085233408</v>
      </c>
      <c r="AH87" s="24">
        <f t="shared" si="60"/>
        <v>0.10684405431353716</v>
      </c>
      <c r="AI87" s="24">
        <f t="shared" si="60"/>
        <v>6.0290458832378713E-2</v>
      </c>
      <c r="AJ87" s="24">
        <f t="shared" si="60"/>
        <v>9.1375050702459326E-2</v>
      </c>
      <c r="AK87" s="24">
        <f t="shared" si="60"/>
        <v>9.6197220036716491E-2</v>
      </c>
      <c r="AL87" s="24">
        <f t="shared" si="60"/>
        <v>7.3180597948001358E-2</v>
      </c>
      <c r="AM87" s="24">
        <f t="shared" si="60"/>
        <v>8.2315603406716953E-2</v>
      </c>
      <c r="AN87" s="24">
        <f t="shared" si="60"/>
        <v>5.4838186828029656E-2</v>
      </c>
      <c r="AO87" s="24">
        <f t="shared" si="45"/>
        <v>7.717966458875436E-2</v>
      </c>
      <c r="AP87" s="24">
        <f t="shared" si="45"/>
        <v>8.3620823239802577E-2</v>
      </c>
      <c r="AQ87" s="24">
        <f t="shared" si="45"/>
        <v>9.8802380444659388E-2</v>
      </c>
      <c r="AR87" s="24">
        <f t="shared" si="39"/>
        <v>0.10131279544012139</v>
      </c>
      <c r="AS87" s="24" t="e">
        <f t="shared" si="39"/>
        <v>#DIV/0!</v>
      </c>
      <c r="AT87" s="24">
        <f t="shared" si="39"/>
        <v>8.5624746287288556E-2</v>
      </c>
      <c r="AU87" s="21"/>
      <c r="AV87" s="24">
        <f t="shared" si="61"/>
        <v>1.4420556341348423</v>
      </c>
      <c r="AW87" s="24">
        <f t="shared" si="61"/>
        <v>1.579397579397579</v>
      </c>
      <c r="AX87" s="24">
        <f t="shared" si="61"/>
        <v>1.4307765944717001</v>
      </c>
      <c r="AY87" s="24">
        <f t="shared" si="61"/>
        <v>1.2082039548945906</v>
      </c>
      <c r="AZ87" s="24">
        <f t="shared" si="61"/>
        <v>1.2143164693218513</v>
      </c>
      <c r="BA87" s="24">
        <f t="shared" si="61"/>
        <v>1.5667435563133085</v>
      </c>
      <c r="BB87" s="24">
        <f t="shared" si="61"/>
        <v>1.4191208221780807</v>
      </c>
      <c r="BC87" s="24">
        <f t="shared" si="59"/>
        <v>1.207250872431175</v>
      </c>
      <c r="BD87" s="24">
        <f t="shared" si="59"/>
        <v>1.3538295577130528</v>
      </c>
      <c r="BE87" s="24">
        <f t="shared" si="59"/>
        <v>1.4731841863315966</v>
      </c>
      <c r="BF87" s="24">
        <f t="shared" si="63"/>
        <v>1.2724454365079367</v>
      </c>
      <c r="BG87" s="24">
        <f t="shared" si="63"/>
        <v>1.6592093441150042</v>
      </c>
      <c r="BH87" s="24">
        <f t="shared" si="63"/>
        <v>1.3213373320004447</v>
      </c>
      <c r="BI87" s="24">
        <f t="shared" si="63"/>
        <v>1.2424312279084062</v>
      </c>
      <c r="BJ87" s="24">
        <f t="shared" si="63"/>
        <v>1.547612293144208</v>
      </c>
      <c r="BK87" s="24">
        <f t="shared" si="63"/>
        <v>1.1690923230752137</v>
      </c>
      <c r="BL87" s="24">
        <f t="shared" si="46"/>
        <v>1.4421579642373028</v>
      </c>
      <c r="BM87" s="24">
        <f t="shared" si="46"/>
        <v>1.4943135207717368</v>
      </c>
      <c r="BN87" s="24">
        <f t="shared" si="46"/>
        <v>1.4154952652173094</v>
      </c>
      <c r="BO87" s="24">
        <f t="shared" si="46"/>
        <v>1.3435538175443891</v>
      </c>
      <c r="BP87" s="24" t="e">
        <f t="shared" si="46"/>
        <v>#DIV/0!</v>
      </c>
      <c r="BQ87" s="24">
        <f t="shared" si="46"/>
        <v>1.3290669423404218</v>
      </c>
      <c r="BR87" s="21"/>
      <c r="BS87" s="35">
        <f t="shared" si="56"/>
        <v>45200</v>
      </c>
      <c r="BT87" s="24">
        <f t="shared" si="58"/>
        <v>2.6432954829049195E-2</v>
      </c>
      <c r="BU87" s="24">
        <f t="shared" si="49"/>
        <v>2.1520214624407316E-3</v>
      </c>
      <c r="BV87" s="24">
        <f t="shared" si="50"/>
        <v>1.2497600033275108E-2</v>
      </c>
      <c r="BW87" s="24">
        <f t="shared" si="48"/>
        <v>2.2069711338490966E-3</v>
      </c>
      <c r="BX87" s="24">
        <f t="shared" si="48"/>
        <v>6.1398552533067198E-3</v>
      </c>
      <c r="BY87" s="24">
        <f t="shared" si="48"/>
        <v>2.8698527576740706E-3</v>
      </c>
      <c r="BZ87" s="24">
        <f t="shared" si="48"/>
        <v>5.1771067298893607E-3</v>
      </c>
      <c r="CA87" s="24">
        <f t="shared" si="48"/>
        <v>2.2095042009816148E-3</v>
      </c>
      <c r="CB87" s="24">
        <f t="shared" si="48"/>
        <v>5.7836910406788081E-3</v>
      </c>
      <c r="CC87" s="24">
        <f t="shared" si="48"/>
        <v>8.8415273271774436E-4</v>
      </c>
      <c r="CD87" s="24">
        <f t="shared" si="48"/>
        <v>8.2352632892438143E-3</v>
      </c>
      <c r="CE87" s="24">
        <f t="shared" si="48"/>
        <v>2.5936278179851942E-3</v>
      </c>
      <c r="CF87" s="24">
        <f t="shared" si="57"/>
        <v>7.7182601281091459E-2</v>
      </c>
    </row>
    <row r="88" spans="1:84" x14ac:dyDescent="0.25">
      <c r="A88" s="31">
        <f>+[1]NOA!A89</f>
        <v>45231</v>
      </c>
      <c r="B88" s="17">
        <f>+[1]NOA!B89</f>
        <v>2895.7</v>
      </c>
      <c r="C88" s="17">
        <f>+[1]NOA!C89</f>
        <v>3208.7</v>
      </c>
      <c r="D88" s="17">
        <f>+[1]NOA!D89</f>
        <v>2262.1999999999998</v>
      </c>
      <c r="E88" s="17">
        <f>+[1]NOA!E89</f>
        <v>2974.4</v>
      </c>
      <c r="F88" s="17">
        <f>+[1]NOA!F89</f>
        <v>2208.5</v>
      </c>
      <c r="G88" s="17">
        <f>+[1]NOA!G89</f>
        <v>2902.7</v>
      </c>
      <c r="H88" s="17">
        <f>+[1]NOA!H89</f>
        <v>3218.4</v>
      </c>
      <c r="I88" s="17">
        <f>+[1]NOA!I89</f>
        <v>2525.6</v>
      </c>
      <c r="J88" s="17">
        <f>+[1]NOA!J89</f>
        <v>2243.8000000000002</v>
      </c>
      <c r="K88" s="17">
        <f>+[1]NOA!K89</f>
        <v>2671.6</v>
      </c>
      <c r="L88" s="17">
        <f>+[1]NOA!L89</f>
        <v>1918.4</v>
      </c>
      <c r="M88" s="17">
        <f>+[1]NOA!M89</f>
        <v>3258.8</v>
      </c>
      <c r="N88" s="17">
        <f>+[1]NOA!N89</f>
        <v>2341.5</v>
      </c>
      <c r="O88" s="18">
        <f>+[1]NOA!R89</f>
        <v>3251.5</v>
      </c>
      <c r="P88" s="19">
        <f>+[1]NOA!S89</f>
        <v>3027.3</v>
      </c>
      <c r="Q88" s="20">
        <f>+[1]NOA!T89</f>
        <v>2133.1999999999998</v>
      </c>
      <c r="R88" s="18">
        <f t="shared" si="51"/>
        <v>2895.7634499999995</v>
      </c>
      <c r="S88" s="19">
        <f t="shared" si="52"/>
        <v>3025.656648105391</v>
      </c>
      <c r="T88" s="19">
        <f t="shared" si="53"/>
        <v>2915.2325983812448</v>
      </c>
      <c r="U88" s="19">
        <f t="shared" si="54"/>
        <v>2816.6297413793104</v>
      </c>
      <c r="V88" s="19"/>
      <c r="W88" s="20">
        <f t="shared" si="55"/>
        <v>2748.4159711925445</v>
      </c>
      <c r="X88" s="21"/>
      <c r="Y88" s="41">
        <f t="shared" si="62"/>
        <v>0.11811722912966238</v>
      </c>
      <c r="Z88" s="24">
        <f t="shared" si="62"/>
        <v>0.13201622861174811</v>
      </c>
      <c r="AA88" s="24">
        <f t="shared" si="62"/>
        <v>0.11361622526336501</v>
      </c>
      <c r="AB88" s="24">
        <f t="shared" si="60"/>
        <v>0.10065127294256948</v>
      </c>
      <c r="AC88" s="24">
        <f t="shared" si="60"/>
        <v>7.3598755529629134E-2</v>
      </c>
      <c r="AD88" s="24">
        <f t="shared" si="60"/>
        <v>0.13417731410932654</v>
      </c>
      <c r="AE88" s="24">
        <f t="shared" si="60"/>
        <v>0.14897718753346911</v>
      </c>
      <c r="AF88" s="24">
        <f t="shared" si="60"/>
        <v>0.10917874396135252</v>
      </c>
      <c r="AG88" s="24">
        <f t="shared" si="60"/>
        <v>0.14258071086668722</v>
      </c>
      <c r="AH88" s="24">
        <f t="shared" si="60"/>
        <v>0.10351094589012799</v>
      </c>
      <c r="AI88" s="24">
        <f t="shared" si="60"/>
        <v>4.6875852660300144E-2</v>
      </c>
      <c r="AJ88" s="24">
        <f t="shared" si="60"/>
        <v>0.10105753961550179</v>
      </c>
      <c r="AK88" s="24">
        <f t="shared" si="60"/>
        <v>0.12038853533661897</v>
      </c>
      <c r="AL88" s="24">
        <f t="shared" si="60"/>
        <v>0.11417606140561287</v>
      </c>
      <c r="AM88" s="24">
        <f t="shared" si="60"/>
        <v>0.1236776660109129</v>
      </c>
      <c r="AN88" s="24">
        <f t="shared" si="60"/>
        <v>9.2603974595369731E-2</v>
      </c>
      <c r="AO88" s="24">
        <f t="shared" si="45"/>
        <v>0.11811846265968295</v>
      </c>
      <c r="AP88" s="24">
        <f t="shared" si="45"/>
        <v>0.12016497998140707</v>
      </c>
      <c r="AQ88" s="24">
        <f t="shared" si="45"/>
        <v>0.10824979851240046</v>
      </c>
      <c r="AR88" s="24">
        <f t="shared" si="39"/>
        <v>0.11065882438190955</v>
      </c>
      <c r="AS88" s="24" t="e">
        <f t="shared" si="39"/>
        <v>#DIV/0!</v>
      </c>
      <c r="AT88" s="24">
        <f t="shared" si="39"/>
        <v>0.11560263432844731</v>
      </c>
      <c r="AU88" s="21"/>
      <c r="AV88" s="24">
        <f t="shared" si="61"/>
        <v>1.6115620490620488</v>
      </c>
      <c r="AW88" s="24">
        <f t="shared" si="61"/>
        <v>1.809227805988443</v>
      </c>
      <c r="AX88" s="24">
        <f t="shared" si="61"/>
        <v>1.5501070905196705</v>
      </c>
      <c r="AY88" s="24">
        <f t="shared" si="61"/>
        <v>1.3204868154158218</v>
      </c>
      <c r="AZ88" s="24">
        <f t="shared" si="61"/>
        <v>1.2450950493036492</v>
      </c>
      <c r="BA88" s="24">
        <f t="shared" si="61"/>
        <v>1.7830297219558964</v>
      </c>
      <c r="BB88" s="24">
        <f t="shared" si="61"/>
        <v>1.6298414773655829</v>
      </c>
      <c r="BC88" s="24">
        <f t="shared" si="59"/>
        <v>1.3290298782736993</v>
      </c>
      <c r="BD88" s="24">
        <f t="shared" si="59"/>
        <v>1.5767110702802025</v>
      </c>
      <c r="BE88" s="24">
        <f t="shared" si="59"/>
        <v>1.6354937358192756</v>
      </c>
      <c r="BF88" s="24">
        <f t="shared" si="63"/>
        <v>1.3437996334758706</v>
      </c>
      <c r="BG88" s="24">
        <f t="shared" si="63"/>
        <v>1.7984542722198369</v>
      </c>
      <c r="BH88" s="24">
        <f t="shared" si="63"/>
        <v>1.4449201211235252</v>
      </c>
      <c r="BI88" s="24">
        <f t="shared" si="63"/>
        <v>1.3982150759699072</v>
      </c>
      <c r="BJ88" s="24">
        <f t="shared" si="63"/>
        <v>1.7398859625305456</v>
      </c>
      <c r="BK88" s="24">
        <f t="shared" si="63"/>
        <v>1.2509232879603247</v>
      </c>
      <c r="BL88" s="24">
        <f t="shared" si="46"/>
        <v>1.61149578758645</v>
      </c>
      <c r="BM88" s="24">
        <f t="shared" si="46"/>
        <v>1.6773832656235133</v>
      </c>
      <c r="BN88" s="24">
        <f t="shared" si="46"/>
        <v>1.5581687830122335</v>
      </c>
      <c r="BO88" s="24">
        <f t="shared" si="46"/>
        <v>1.487254288195718</v>
      </c>
      <c r="BP88" s="24" t="e">
        <f t="shared" si="46"/>
        <v>#DIV/0!</v>
      </c>
      <c r="BQ88" s="24">
        <f t="shared" si="46"/>
        <v>1.4800641519425781</v>
      </c>
      <c r="BR88" s="21"/>
      <c r="BS88" s="35">
        <f t="shared" si="56"/>
        <v>45231</v>
      </c>
      <c r="BT88" s="24">
        <f t="shared" si="58"/>
        <v>5.0094655957989002E-2</v>
      </c>
      <c r="BU88" s="24">
        <f t="shared" si="49"/>
        <v>2.7894200324349336E-3</v>
      </c>
      <c r="BV88" s="24">
        <f t="shared" si="50"/>
        <v>1.2991891265734806E-2</v>
      </c>
      <c r="BW88" s="24">
        <f t="shared" si="48"/>
        <v>4.0922078925013546E-3</v>
      </c>
      <c r="BX88" s="24">
        <f t="shared" si="48"/>
        <v>8.1149432388601343E-3</v>
      </c>
      <c r="BY88" s="24">
        <f t="shared" si="48"/>
        <v>1.0199664066723303E-2</v>
      </c>
      <c r="BZ88" s="24">
        <f t="shared" si="48"/>
        <v>8.0729245501583082E-3</v>
      </c>
      <c r="CA88" s="24">
        <f t="shared" si="48"/>
        <v>2.8002162329137403E-3</v>
      </c>
      <c r="CB88" s="24">
        <f t="shared" si="48"/>
        <v>5.757471619430069E-3</v>
      </c>
      <c r="CC88" s="24">
        <f t="shared" si="48"/>
        <v>6.7663912271217932E-4</v>
      </c>
      <c r="CD88" s="24">
        <f t="shared" si="48"/>
        <v>9.227774345509315E-3</v>
      </c>
      <c r="CE88" s="24">
        <f t="shared" si="48"/>
        <v>3.3031122094370211E-3</v>
      </c>
      <c r="CF88" s="24">
        <f t="shared" si="57"/>
        <v>0.11812092053440415</v>
      </c>
    </row>
    <row r="89" spans="1:84" x14ac:dyDescent="0.25">
      <c r="A89" s="31">
        <f>+[1]NOA!A90</f>
        <v>45261</v>
      </c>
      <c r="B89" s="17">
        <f>+[1]NOA!B90</f>
        <v>3626.3</v>
      </c>
      <c r="C89" s="17">
        <f>+[1]NOA!C90</f>
        <v>4149.6000000000004</v>
      </c>
      <c r="D89" s="17">
        <f>+[1]NOA!D90</f>
        <v>2723.8</v>
      </c>
      <c r="E89" s="17">
        <f>+[1]NOA!E90</f>
        <v>3442.8</v>
      </c>
      <c r="F89" s="17">
        <f>+[1]NOA!F90</f>
        <v>2427.9</v>
      </c>
      <c r="G89" s="17">
        <f>+[1]NOA!G90</f>
        <v>3728.3</v>
      </c>
      <c r="H89" s="17">
        <f>+[1]NOA!H90</f>
        <v>4336.5</v>
      </c>
      <c r="I89" s="17">
        <f>+[1]NOA!I90</f>
        <v>3378.2</v>
      </c>
      <c r="J89" s="17">
        <f>+[1]NOA!J90</f>
        <v>2609.5</v>
      </c>
      <c r="K89" s="17">
        <f>+[1]NOA!K90</f>
        <v>3215.7</v>
      </c>
      <c r="L89" s="17">
        <f>+[1]NOA!L90</f>
        <v>2062</v>
      </c>
      <c r="M89" s="17">
        <f>+[1]NOA!M90</f>
        <v>3917.9</v>
      </c>
      <c r="N89" s="17">
        <f>+[1]NOA!N90</f>
        <v>3111.1</v>
      </c>
      <c r="O89" s="18">
        <f>+[1]NOA!R90</f>
        <v>3772.5</v>
      </c>
      <c r="P89" s="19">
        <f>+[1]NOA!S90</f>
        <v>3876</v>
      </c>
      <c r="Q89" s="20">
        <f>+[1]NOA!T90</f>
        <v>2557.1</v>
      </c>
      <c r="R89" s="18">
        <f t="shared" si="51"/>
        <v>3626.3302600000006</v>
      </c>
      <c r="S89" s="19">
        <f t="shared" si="52"/>
        <v>3786.6621485807423</v>
      </c>
      <c r="T89" s="19">
        <f t="shared" si="53"/>
        <v>3528.322857940273</v>
      </c>
      <c r="U89" s="19">
        <f t="shared" si="54"/>
        <v>3416.5153376436783</v>
      </c>
      <c r="V89" s="19"/>
      <c r="W89" s="20">
        <f t="shared" si="55"/>
        <v>3430.2389112476171</v>
      </c>
      <c r="X89" s="21"/>
      <c r="Y89" s="41">
        <f t="shared" si="62"/>
        <v>0.25230514210726263</v>
      </c>
      <c r="Z89" s="24">
        <f t="shared" si="62"/>
        <v>0.29323402000810317</v>
      </c>
      <c r="AA89" s="24">
        <f t="shared" si="62"/>
        <v>0.20404915568915238</v>
      </c>
      <c r="AB89" s="24">
        <f t="shared" si="60"/>
        <v>0.15747713824636911</v>
      </c>
      <c r="AC89" s="24">
        <f t="shared" si="60"/>
        <v>9.9343445777677175E-2</v>
      </c>
      <c r="AD89" s="24">
        <f t="shared" si="60"/>
        <v>0.28442484583318994</v>
      </c>
      <c r="AE89" s="24">
        <f t="shared" si="60"/>
        <v>0.34740865026099921</v>
      </c>
      <c r="AF89" s="24">
        <f t="shared" si="60"/>
        <v>0.33758314855875837</v>
      </c>
      <c r="AG89" s="24">
        <f t="shared" si="60"/>
        <v>0.16298244050271848</v>
      </c>
      <c r="AH89" s="24">
        <f t="shared" si="60"/>
        <v>0.20366072765384047</v>
      </c>
      <c r="AI89" s="24">
        <f t="shared" si="60"/>
        <v>7.4854045037531236E-2</v>
      </c>
      <c r="AJ89" s="24">
        <f t="shared" si="60"/>
        <v>0.20225236283294468</v>
      </c>
      <c r="AK89" s="24">
        <f t="shared" si="60"/>
        <v>0.32867819773649365</v>
      </c>
      <c r="AL89" s="24">
        <f t="shared" si="60"/>
        <v>0.16023373827464238</v>
      </c>
      <c r="AM89" s="24">
        <f t="shared" si="60"/>
        <v>0.28034882568625497</v>
      </c>
      <c r="AN89" s="24">
        <f t="shared" si="60"/>
        <v>0.19871554472154518</v>
      </c>
      <c r="AO89" s="24">
        <f t="shared" si="45"/>
        <v>0.25228815219696243</v>
      </c>
      <c r="AP89" s="24">
        <f t="shared" si="45"/>
        <v>0.25151746843181244</v>
      </c>
      <c r="AQ89" s="24">
        <f t="shared" si="45"/>
        <v>0.21030577796758365</v>
      </c>
      <c r="AR89" s="24">
        <f t="shared" si="39"/>
        <v>0.21297992684356259</v>
      </c>
      <c r="AS89" s="24" t="e">
        <f t="shared" si="39"/>
        <v>#DIV/0!</v>
      </c>
      <c r="AT89" s="24">
        <f t="shared" si="39"/>
        <v>0.24807851038619466</v>
      </c>
      <c r="AU89" s="21"/>
      <c r="AV89" s="24">
        <f t="shared" si="61"/>
        <v>2.1247738043946578</v>
      </c>
      <c r="AW89" s="24">
        <f t="shared" si="61"/>
        <v>2.5166101694915257</v>
      </c>
      <c r="AX89" s="24">
        <f t="shared" si="61"/>
        <v>1.8587321578505462</v>
      </c>
      <c r="AY89" s="24">
        <f t="shared" si="61"/>
        <v>1.5765603951504268</v>
      </c>
      <c r="AZ89" s="24">
        <f t="shared" si="61"/>
        <v>1.3854391825505994</v>
      </c>
      <c r="BA89" s="24">
        <f t="shared" si="61"/>
        <v>2.3582237434696451</v>
      </c>
      <c r="BB89" s="24">
        <f t="shared" si="61"/>
        <v>2.358763844783518</v>
      </c>
      <c r="BC89" s="24">
        <f t="shared" si="59"/>
        <v>1.9337386018237082</v>
      </c>
      <c r="BD89" s="24">
        <f t="shared" si="59"/>
        <v>1.8407359024602656</v>
      </c>
      <c r="BE89" s="24">
        <f t="shared" si="59"/>
        <v>1.9821941945655199</v>
      </c>
      <c r="BF89" s="24">
        <f t="shared" si="63"/>
        <v>1.4996969329615712</v>
      </c>
      <c r="BG89" s="24">
        <f t="shared" si="63"/>
        <v>2.160361377752682</v>
      </c>
      <c r="BH89" s="24">
        <f t="shared" si="63"/>
        <v>2.0462156075589935</v>
      </c>
      <c r="BI89" s="24">
        <f t="shared" si="63"/>
        <v>1.6802841918294851</v>
      </c>
      <c r="BJ89" s="24">
        <f t="shared" si="63"/>
        <v>2.3474393298212277</v>
      </c>
      <c r="BK89" s="24">
        <f t="shared" si="63"/>
        <v>1.5722764309425608</v>
      </c>
      <c r="BL89" s="24">
        <f t="shared" si="46"/>
        <v>2.1247207718256993</v>
      </c>
      <c r="BM89" s="24">
        <f t="shared" si="46"/>
        <v>2.2043816549417143</v>
      </c>
      <c r="BN89" s="24">
        <f t="shared" si="46"/>
        <v>1.9320363517396939</v>
      </c>
      <c r="BO89" s="24">
        <f t="shared" si="46"/>
        <v>1.863939332140836</v>
      </c>
      <c r="BP89" s="24" t="e">
        <f t="shared" si="46"/>
        <v>#DIV/0!</v>
      </c>
      <c r="BQ89" s="24">
        <f t="shared" si="46"/>
        <v>1.9374348440986262</v>
      </c>
      <c r="BR89" s="21"/>
      <c r="BS89" s="35">
        <f t="shared" si="56"/>
        <v>45261</v>
      </c>
      <c r="BT89" s="24">
        <f t="shared" si="58"/>
        <v>0.11265325482612157</v>
      </c>
      <c r="BU89" s="24">
        <f t="shared" si="49"/>
        <v>4.9894947681044348E-3</v>
      </c>
      <c r="BV89" s="24">
        <f t="shared" si="50"/>
        <v>2.0009351797492837E-2</v>
      </c>
      <c r="BW89" s="24">
        <f t="shared" si="48"/>
        <v>5.303726214732192E-3</v>
      </c>
      <c r="BX89" s="24">
        <f t="shared" si="48"/>
        <v>1.744887937286322E-2</v>
      </c>
      <c r="BY89" s="24">
        <f t="shared" si="48"/>
        <v>2.4441665227751493E-2</v>
      </c>
      <c r="BZ89" s="24">
        <f t="shared" si="48"/>
        <v>2.4762116241323337E-2</v>
      </c>
      <c r="CA89" s="24">
        <f t="shared" si="48"/>
        <v>3.2709293089753753E-3</v>
      </c>
      <c r="CB89" s="24">
        <f t="shared" si="48"/>
        <v>1.1180008288151395E-2</v>
      </c>
      <c r="CC89" s="24">
        <f t="shared" si="48"/>
        <v>1.0116517595054732E-3</v>
      </c>
      <c r="CD89" s="24">
        <f t="shared" si="48"/>
        <v>1.8186307283213039E-2</v>
      </c>
      <c r="CE89" s="24">
        <f t="shared" si="48"/>
        <v>9.0362951963255875E-3</v>
      </c>
      <c r="CF89" s="24">
        <f t="shared" si="57"/>
        <v>0.25229368028455995</v>
      </c>
    </row>
    <row r="90" spans="1:84" x14ac:dyDescent="0.25">
      <c r="A90" s="31">
        <f>+[1]NOA!A91</f>
        <v>45292</v>
      </c>
      <c r="B90" s="17">
        <f>+[1]NOA!B91</f>
        <v>4413.6000000000004</v>
      </c>
      <c r="C90" s="17">
        <f>+[1]NOA!C91</f>
        <v>5053.2</v>
      </c>
      <c r="D90" s="17">
        <f>+[1]NOA!D91</f>
        <v>3247.6</v>
      </c>
      <c r="E90" s="17">
        <f>+[1]NOA!E91</f>
        <v>3842.4</v>
      </c>
      <c r="F90" s="17">
        <f>+[1]NOA!F91</f>
        <v>2955</v>
      </c>
      <c r="G90" s="17">
        <f>+[1]NOA!G91</f>
        <v>4643.5</v>
      </c>
      <c r="H90" s="17">
        <f>+[1]NOA!H91</f>
        <v>5211.3999999999996</v>
      </c>
      <c r="I90" s="17">
        <f>+[1]NOA!I91</f>
        <v>4376.8</v>
      </c>
      <c r="J90" s="17">
        <f>+[1]NOA!J91</f>
        <v>3285.6</v>
      </c>
      <c r="K90" s="17">
        <f>+[1]NOA!K91</f>
        <v>3924.3</v>
      </c>
      <c r="L90" s="17">
        <f>+[1]NOA!L91</f>
        <v>2094.4</v>
      </c>
      <c r="M90" s="17">
        <f>+[1]NOA!M91</f>
        <v>4704</v>
      </c>
      <c r="N90" s="17">
        <f>+[1]NOA!N91</f>
        <v>4663.8</v>
      </c>
      <c r="O90" s="18">
        <f>+[1]NOA!R91</f>
        <v>4305</v>
      </c>
      <c r="P90" s="19">
        <f>+[1]NOA!S91</f>
        <v>4729.8</v>
      </c>
      <c r="Q90" s="20">
        <f>+[1]NOA!T91</f>
        <v>3269.1</v>
      </c>
      <c r="R90" s="18">
        <f t="shared" si="51"/>
        <v>4413.6393499999995</v>
      </c>
      <c r="S90" s="19">
        <f t="shared" si="52"/>
        <v>4591.8729458101307</v>
      </c>
      <c r="T90" s="19">
        <f t="shared" si="53"/>
        <v>4262.9130058610099</v>
      </c>
      <c r="U90" s="19">
        <f t="shared" si="54"/>
        <v>4136.3223060344835</v>
      </c>
      <c r="V90" s="19"/>
      <c r="W90" s="20">
        <f t="shared" si="55"/>
        <v>4188.4037915695826</v>
      </c>
      <c r="X90" s="21"/>
      <c r="Y90" s="41">
        <f t="shared" si="62"/>
        <v>0.21710834735129469</v>
      </c>
      <c r="Z90" s="24">
        <f t="shared" si="62"/>
        <v>0.21775592828224388</v>
      </c>
      <c r="AA90" s="24">
        <f t="shared" si="62"/>
        <v>0.19230486819883974</v>
      </c>
      <c r="AB90" s="24">
        <f t="shared" si="60"/>
        <v>0.11606831648658056</v>
      </c>
      <c r="AC90" s="24">
        <f t="shared" si="60"/>
        <v>0.21710119856666243</v>
      </c>
      <c r="AD90" s="24">
        <f t="shared" si="60"/>
        <v>0.24547380843816202</v>
      </c>
      <c r="AE90" s="24">
        <f t="shared" si="60"/>
        <v>0.20175256543295284</v>
      </c>
      <c r="AF90" s="24">
        <f t="shared" si="60"/>
        <v>0.29560120774376908</v>
      </c>
      <c r="AG90" s="24">
        <f t="shared" si="60"/>
        <v>0.25909178003448941</v>
      </c>
      <c r="AH90" s="24">
        <f t="shared" si="60"/>
        <v>0.22035637652766127</v>
      </c>
      <c r="AI90" s="24">
        <f t="shared" si="60"/>
        <v>1.5712900096993332E-2</v>
      </c>
      <c r="AJ90" s="24">
        <f t="shared" si="60"/>
        <v>0.20064320171520444</v>
      </c>
      <c r="AK90" s="24">
        <f t="shared" si="60"/>
        <v>0.49908392529973322</v>
      </c>
      <c r="AL90" s="24">
        <f t="shared" si="60"/>
        <v>0.14115308151093431</v>
      </c>
      <c r="AM90" s="24">
        <f t="shared" si="60"/>
        <v>0.22027863777089784</v>
      </c>
      <c r="AN90" s="24">
        <f t="shared" si="60"/>
        <v>0.2784404207891753</v>
      </c>
      <c r="AO90" s="24">
        <f t="shared" si="45"/>
        <v>0.21710904235181228</v>
      </c>
      <c r="AP90" s="24">
        <f t="shared" si="45"/>
        <v>0.212643950168933</v>
      </c>
      <c r="AQ90" s="24">
        <f t="shared" si="45"/>
        <v>0.20819810927097748</v>
      </c>
      <c r="AR90" s="24">
        <f t="shared" si="39"/>
        <v>0.2106845417785379</v>
      </c>
      <c r="AS90" s="24" t="e">
        <f t="shared" si="39"/>
        <v>#DIV/0!</v>
      </c>
      <c r="AT90" s="24">
        <f t="shared" si="39"/>
        <v>0.22102392863539988</v>
      </c>
      <c r="AU90" s="21"/>
      <c r="AV90" s="24">
        <f t="shared" si="61"/>
        <v>2.5766612641815239</v>
      </c>
      <c r="AW90" s="24">
        <f t="shared" si="61"/>
        <v>2.9704565097823523</v>
      </c>
      <c r="AX90" s="24">
        <f t="shared" si="61"/>
        <v>2.1752053187328904</v>
      </c>
      <c r="AY90" s="24">
        <f t="shared" si="61"/>
        <v>1.8050810337275518</v>
      </c>
      <c r="AZ90" s="24">
        <f t="shared" si="61"/>
        <v>1.7067875790052209</v>
      </c>
      <c r="BA90" s="24">
        <f t="shared" si="61"/>
        <v>2.9579781793385611</v>
      </c>
      <c r="BB90" s="24">
        <f t="shared" si="61"/>
        <v>2.8709054445517341</v>
      </c>
      <c r="BC90" s="24">
        <f t="shared" si="59"/>
        <v>2.6240788275233915</v>
      </c>
      <c r="BD90" s="24">
        <f t="shared" si="59"/>
        <v>2.2712066905615291</v>
      </c>
      <c r="BE90" s="24">
        <f t="shared" si="59"/>
        <v>2.3923755186721993</v>
      </c>
      <c r="BF90" s="24">
        <f t="shared" si="63"/>
        <v>1.5389744211419569</v>
      </c>
      <c r="BG90" s="24">
        <f t="shared" si="63"/>
        <v>2.4839283069174938</v>
      </c>
      <c r="BH90" s="24">
        <f t="shared" si="63"/>
        <v>3.3171341294084984</v>
      </c>
      <c r="BI90" s="24">
        <f t="shared" si="63"/>
        <v>1.7486910994764395</v>
      </c>
      <c r="BJ90" s="24">
        <f t="shared" si="63"/>
        <v>2.8749795182697038</v>
      </c>
      <c r="BK90" s="24">
        <f t="shared" si="63"/>
        <v>2.117882689556509</v>
      </c>
      <c r="BL90" s="24">
        <f t="shared" si="46"/>
        <v>2.5767137604820394</v>
      </c>
      <c r="BM90" s="24">
        <f t="shared" si="46"/>
        <v>2.6435361088374751</v>
      </c>
      <c r="BN90" s="24">
        <f t="shared" si="46"/>
        <v>2.359253402048469</v>
      </c>
      <c r="BO90" s="24">
        <f t="shared" si="46"/>
        <v>2.320470531040741</v>
      </c>
      <c r="BP90" s="24" t="e">
        <f t="shared" si="46"/>
        <v>#DIV/0!</v>
      </c>
      <c r="BQ90" s="24">
        <f t="shared" si="46"/>
        <v>2.4303056595290724</v>
      </c>
      <c r="BR90" s="21"/>
      <c r="BS90" s="35">
        <f t="shared" si="56"/>
        <v>45292</v>
      </c>
      <c r="BT90" s="24">
        <f t="shared" si="58"/>
        <v>8.6390568899429115E-2</v>
      </c>
      <c r="BU90" s="24">
        <f t="shared" si="49"/>
        <v>4.5211207015415132E-3</v>
      </c>
      <c r="BV90" s="24">
        <f t="shared" si="50"/>
        <v>1.3631117116620243E-2</v>
      </c>
      <c r="BW90" s="24">
        <f t="shared" si="48"/>
        <v>1.0174833852687311E-2</v>
      </c>
      <c r="BX90" s="24">
        <f t="shared" si="48"/>
        <v>1.5445561591705037E-2</v>
      </c>
      <c r="BY90" s="24">
        <f t="shared" si="48"/>
        <v>1.527208725146843E-2</v>
      </c>
      <c r="BZ90" s="24">
        <f t="shared" si="48"/>
        <v>2.3159214626478786E-2</v>
      </c>
      <c r="CA90" s="24">
        <f t="shared" si="48"/>
        <v>4.8288861925378469E-3</v>
      </c>
      <c r="CB90" s="24">
        <f t="shared" si="48"/>
        <v>1.1626644237928472E-2</v>
      </c>
      <c r="CC90" s="24">
        <f t="shared" si="48"/>
        <v>1.822684278741422E-4</v>
      </c>
      <c r="CD90" s="24">
        <f t="shared" si="48"/>
        <v>1.7320516780189171E-2</v>
      </c>
      <c r="CE90" s="24">
        <f t="shared" si="48"/>
        <v>1.4558034360091556E-2</v>
      </c>
      <c r="CF90" s="24">
        <f t="shared" si="57"/>
        <v>0.21711085403855163</v>
      </c>
    </row>
    <row r="91" spans="1:84" x14ac:dyDescent="0.25">
      <c r="A91" s="31">
        <f>+[1]NOA!A92</f>
        <v>45323</v>
      </c>
      <c r="B91" s="17">
        <f>+[1]NOA!B92</f>
        <v>4929.6000000000004</v>
      </c>
      <c r="C91" s="17">
        <f>+[1]NOA!C92</f>
        <v>5528.7</v>
      </c>
      <c r="D91" s="17">
        <f>+[1]NOA!D92</f>
        <v>3745.1</v>
      </c>
      <c r="E91" s="17">
        <f>+[1]NOA!E92</f>
        <v>4096.3999999999996</v>
      </c>
      <c r="F91" s="17">
        <f>+[1]NOA!F92</f>
        <v>3765.4</v>
      </c>
      <c r="G91" s="17">
        <f>+[1]NOA!G92</f>
        <v>5136.5</v>
      </c>
      <c r="H91" s="17">
        <f>+[1]NOA!H92</f>
        <v>5813.6</v>
      </c>
      <c r="I91" s="17">
        <f>+[1]NOA!I92</f>
        <v>5133.3</v>
      </c>
      <c r="J91" s="17">
        <f>+[1]NOA!J92</f>
        <v>3965.8</v>
      </c>
      <c r="K91" s="17">
        <f>+[1]NOA!K92</f>
        <v>4252.8999999999996</v>
      </c>
      <c r="L91" s="17">
        <f>+[1]NOA!L92</f>
        <v>2138.8000000000002</v>
      </c>
      <c r="M91" s="17">
        <f>+[1]NOA!M92</f>
        <v>5310.3</v>
      </c>
      <c r="N91" s="17">
        <f>+[1]NOA!N92</f>
        <v>5516.8</v>
      </c>
      <c r="O91" s="18">
        <f>+[1]NOA!R92</f>
        <v>4673.7</v>
      </c>
      <c r="P91" s="19">
        <f>+[1]NOA!S92</f>
        <v>5239.3999999999996</v>
      </c>
      <c r="Q91" s="20">
        <f>+[1]NOA!T92</f>
        <v>3915.1</v>
      </c>
      <c r="R91" s="18">
        <f t="shared" si="51"/>
        <v>4929.6472700000004</v>
      </c>
      <c r="S91" s="19">
        <f t="shared" si="52"/>
        <v>5052.3049300556822</v>
      </c>
      <c r="T91" s="19">
        <f t="shared" si="53"/>
        <v>4705.5266536421987</v>
      </c>
      <c r="U91" s="19">
        <f t="shared" si="54"/>
        <v>4531.9584410919542</v>
      </c>
      <c r="V91" s="19"/>
      <c r="W91" s="20">
        <f t="shared" si="55"/>
        <v>4676.45494598602</v>
      </c>
      <c r="X91" s="21"/>
      <c r="Y91" s="41">
        <f t="shared" si="62"/>
        <v>0.1169113648722131</v>
      </c>
      <c r="Z91" s="24">
        <f t="shared" si="62"/>
        <v>9.409878888625034E-2</v>
      </c>
      <c r="AA91" s="24">
        <f t="shared" si="62"/>
        <v>0.15319004803547243</v>
      </c>
      <c r="AB91" s="24">
        <f t="shared" si="60"/>
        <v>6.6104518009577173E-2</v>
      </c>
      <c r="AC91" s="24">
        <f t="shared" si="60"/>
        <v>0.27424703891708968</v>
      </c>
      <c r="AD91" s="24">
        <f t="shared" si="60"/>
        <v>0.10616991493485517</v>
      </c>
      <c r="AE91" s="24">
        <f t="shared" si="60"/>
        <v>0.11555436159189481</v>
      </c>
      <c r="AF91" s="24">
        <f t="shared" si="60"/>
        <v>0.17284317309449815</v>
      </c>
      <c r="AG91" s="24">
        <f t="shared" si="60"/>
        <v>0.20702459215972735</v>
      </c>
      <c r="AH91" s="24">
        <f t="shared" si="60"/>
        <v>8.373467879621832E-2</v>
      </c>
      <c r="AI91" s="24">
        <f t="shared" si="60"/>
        <v>2.1199388846447675E-2</v>
      </c>
      <c r="AJ91" s="24">
        <f t="shared" si="60"/>
        <v>0.12889030612244912</v>
      </c>
      <c r="AK91" s="24">
        <f t="shared" si="60"/>
        <v>0.18289806595480074</v>
      </c>
      <c r="AL91" s="24">
        <f t="shared" si="60"/>
        <v>8.5644599303135838E-2</v>
      </c>
      <c r="AM91" s="24">
        <f t="shared" si="60"/>
        <v>0.10774239925578244</v>
      </c>
      <c r="AN91" s="24">
        <f t="shared" si="60"/>
        <v>0.1976079043161727</v>
      </c>
      <c r="AO91" s="24">
        <f t="shared" si="45"/>
        <v>0.11691211698119397</v>
      </c>
      <c r="AP91" s="24">
        <f t="shared" si="45"/>
        <v>0.1002710636115649</v>
      </c>
      <c r="AQ91" s="24">
        <f t="shared" si="45"/>
        <v>0.10382891866961552</v>
      </c>
      <c r="AR91" s="24">
        <f t="shared" si="39"/>
        <v>9.5649252109845762E-2</v>
      </c>
      <c r="AS91" s="24" t="e">
        <f t="shared" si="39"/>
        <v>#DIV/0!</v>
      </c>
      <c r="AT91" s="24">
        <f t="shared" si="39"/>
        <v>0.11652437986012387</v>
      </c>
      <c r="AU91" s="21"/>
      <c r="AV91" s="24">
        <f t="shared" si="61"/>
        <v>2.7232628398791543</v>
      </c>
      <c r="AW91" s="24">
        <f t="shared" si="61"/>
        <v>2.9280284191829482</v>
      </c>
      <c r="AX91" s="24">
        <f t="shared" si="61"/>
        <v>2.4912836767036448</v>
      </c>
      <c r="AY91" s="24">
        <f t="shared" si="61"/>
        <v>1.8864148816234496</v>
      </c>
      <c r="AZ91" s="24">
        <f t="shared" si="61"/>
        <v>2.3514908767245215</v>
      </c>
      <c r="BA91" s="24">
        <f t="shared" si="61"/>
        <v>3.1530562742561452</v>
      </c>
      <c r="BB91" s="24">
        <f t="shared" si="61"/>
        <v>3.107680350455734</v>
      </c>
      <c r="BC91" s="24">
        <f t="shared" si="59"/>
        <v>3.0321263058675676</v>
      </c>
      <c r="BD91" s="24">
        <f t="shared" si="59"/>
        <v>2.717472815898013</v>
      </c>
      <c r="BE91" s="24">
        <f t="shared" si="59"/>
        <v>2.3155843143369452</v>
      </c>
      <c r="BF91" s="24">
        <f t="shared" si="63"/>
        <v>1.540142517814727</v>
      </c>
      <c r="BG91" s="24">
        <f t="shared" si="63"/>
        <v>2.6587432823480777</v>
      </c>
      <c r="BH91" s="24">
        <f t="shared" si="63"/>
        <v>3.8367525863580578</v>
      </c>
      <c r="BI91" s="24">
        <f t="shared" si="63"/>
        <v>1.9185088047958034</v>
      </c>
      <c r="BJ91" s="24">
        <f t="shared" si="63"/>
        <v>2.9320075046904313</v>
      </c>
      <c r="BK91" s="24">
        <f t="shared" si="63"/>
        <v>2.582303961936133</v>
      </c>
      <c r="BL91" s="24">
        <f t="shared" si="46"/>
        <v>2.723357626694666</v>
      </c>
      <c r="BM91" s="24">
        <f t="shared" si="46"/>
        <v>2.7056679610595733</v>
      </c>
      <c r="BN91" s="24">
        <f t="shared" si="46"/>
        <v>2.4956196997435973</v>
      </c>
      <c r="BO91" s="24">
        <f t="shared" si="46"/>
        <v>2.4439832318019805</v>
      </c>
      <c r="BP91" s="24" t="e">
        <f t="shared" si="46"/>
        <v>#DIV/0!</v>
      </c>
      <c r="BQ91" s="24">
        <f t="shared" si="46"/>
        <v>2.632301876814183</v>
      </c>
      <c r="BR91" s="21"/>
      <c r="BS91" s="35">
        <f t="shared" si="56"/>
        <v>45323</v>
      </c>
      <c r="BT91" s="24">
        <f t="shared" si="58"/>
        <v>3.7351787656334963E-2</v>
      </c>
      <c r="BU91" s="24">
        <f t="shared" si="49"/>
        <v>3.5281289650172191E-3</v>
      </c>
      <c r="BV91" s="24">
        <f t="shared" si="50"/>
        <v>7.1188598876200703E-3</v>
      </c>
      <c r="BW91" s="24">
        <f t="shared" si="48"/>
        <v>1.2852999818742073E-2</v>
      </c>
      <c r="BX91" s="24">
        <f t="shared" si="48"/>
        <v>6.836052202283849E-3</v>
      </c>
      <c r="BY91" s="24">
        <f t="shared" si="48"/>
        <v>8.6367727025557454E-3</v>
      </c>
      <c r="BZ91" s="24">
        <f t="shared" si="48"/>
        <v>1.4414910730469457E-2</v>
      </c>
      <c r="CA91" s="24">
        <f t="shared" si="48"/>
        <v>3.9915669748051491E-3</v>
      </c>
      <c r="CB91" s="24">
        <f t="shared" si="48"/>
        <v>4.4298758383179183E-3</v>
      </c>
      <c r="CC91" s="24">
        <f t="shared" si="48"/>
        <v>2.0522022838499228E-4</v>
      </c>
      <c r="CD91" s="24">
        <f t="shared" si="48"/>
        <v>1.0975931212615555E-2</v>
      </c>
      <c r="CE91" s="24">
        <f t="shared" si="48"/>
        <v>6.5710531085735003E-3</v>
      </c>
      <c r="CF91" s="24">
        <f t="shared" si="57"/>
        <v>0.11691315932572051</v>
      </c>
    </row>
    <row r="92" spans="1:84" x14ac:dyDescent="0.25">
      <c r="A92" s="31">
        <f>+[1]NOA!A93</f>
        <v>45352</v>
      </c>
      <c r="B92" s="17">
        <f>+[1]NOA!B93</f>
        <v>5361.8</v>
      </c>
      <c r="C92" s="17">
        <f>+[1]NOA!C93</f>
        <v>5980.8</v>
      </c>
      <c r="D92" s="17">
        <f>+[1]NOA!D93</f>
        <v>4216.8</v>
      </c>
      <c r="E92" s="17">
        <f>+[1]NOA!E93</f>
        <v>4372.2</v>
      </c>
      <c r="F92" s="17">
        <f>+[1]NOA!F93</f>
        <v>3989.2</v>
      </c>
      <c r="G92" s="17">
        <f>+[1]NOA!G93</f>
        <v>5332.6</v>
      </c>
      <c r="H92" s="17">
        <f>+[1]NOA!H93</f>
        <v>6446.3</v>
      </c>
      <c r="I92" s="17">
        <f>+[1]NOA!I93</f>
        <v>5720.4</v>
      </c>
      <c r="J92" s="17">
        <f>+[1]NOA!J93</f>
        <v>4506.8</v>
      </c>
      <c r="K92" s="17">
        <f>+[1]NOA!K93</f>
        <v>4511.2</v>
      </c>
      <c r="L92" s="17">
        <f>+[1]NOA!L93</f>
        <v>3754.2</v>
      </c>
      <c r="M92" s="17">
        <f>+[1]NOA!M93</f>
        <v>5727.8</v>
      </c>
      <c r="N92" s="17">
        <f>+[1]NOA!N93</f>
        <v>5921.8</v>
      </c>
      <c r="O92" s="18">
        <f>+[1]NOA!R93</f>
        <v>4969</v>
      </c>
      <c r="P92" s="19">
        <f>+[1]NOA!S93</f>
        <v>5654</v>
      </c>
      <c r="Q92" s="20">
        <f>+[1]NOA!T93</f>
        <v>4513.1000000000004</v>
      </c>
      <c r="R92" s="18">
        <f t="shared" si="51"/>
        <v>5361.8265100000008</v>
      </c>
      <c r="S92" s="19">
        <f t="shared" si="52"/>
        <v>5432.7506179546381</v>
      </c>
      <c r="T92" s="19">
        <f t="shared" si="53"/>
        <v>5008.6661456879692</v>
      </c>
      <c r="U92" s="19">
        <f t="shared" si="54"/>
        <v>4802.2767959770117</v>
      </c>
      <c r="V92" s="19"/>
      <c r="W92" s="20">
        <f t="shared" si="55"/>
        <v>5124.7661300571908</v>
      </c>
      <c r="X92" s="21"/>
      <c r="Y92" s="41">
        <f t="shared" si="62"/>
        <v>8.7674456345342433E-2</v>
      </c>
      <c r="Z92" s="24">
        <f t="shared" si="62"/>
        <v>8.177329209398243E-2</v>
      </c>
      <c r="AA92" s="24">
        <f t="shared" si="62"/>
        <v>0.12595124295746452</v>
      </c>
      <c r="AB92" s="24">
        <f t="shared" si="60"/>
        <v>6.7327409432672569E-2</v>
      </c>
      <c r="AC92" s="24">
        <f t="shared" si="60"/>
        <v>5.9435916502894814E-2</v>
      </c>
      <c r="AD92" s="24">
        <f t="shared" si="60"/>
        <v>3.8177747493429504E-2</v>
      </c>
      <c r="AE92" s="24">
        <f t="shared" si="60"/>
        <v>0.10883101692582908</v>
      </c>
      <c r="AF92" s="24">
        <f t="shared" si="60"/>
        <v>0.11437087253813316</v>
      </c>
      <c r="AG92" s="24">
        <f t="shared" si="60"/>
        <v>0.13641635987694789</v>
      </c>
      <c r="AH92" s="24">
        <f t="shared" si="60"/>
        <v>6.0735027863340285E-2</v>
      </c>
      <c r="AI92" s="24">
        <f t="shared" si="60"/>
        <v>0.75528333645034573</v>
      </c>
      <c r="AJ92" s="24">
        <f t="shared" si="60"/>
        <v>7.8620793552153456E-2</v>
      </c>
      <c r="AK92" s="24">
        <f t="shared" si="60"/>
        <v>7.3412122969837679E-2</v>
      </c>
      <c r="AL92" s="24">
        <f t="shared" si="60"/>
        <v>6.3183345101311739E-2</v>
      </c>
      <c r="AM92" s="24">
        <f t="shared" si="60"/>
        <v>7.9131198228804989E-2</v>
      </c>
      <c r="AN92" s="24">
        <f t="shared" si="60"/>
        <v>0.15274194784296702</v>
      </c>
      <c r="AO92" s="24">
        <f t="shared" si="45"/>
        <v>8.7669404387223038E-2</v>
      </c>
      <c r="AP92" s="24">
        <f t="shared" si="45"/>
        <v>7.5301410577125028E-2</v>
      </c>
      <c r="AQ92" s="24">
        <f t="shared" si="45"/>
        <v>6.4422011468393769E-2</v>
      </c>
      <c r="AR92" s="24">
        <f t="shared" si="39"/>
        <v>5.9647138957418466E-2</v>
      </c>
      <c r="AS92" s="24" t="e">
        <f t="shared" si="39"/>
        <v>#DIV/0!</v>
      </c>
      <c r="AT92" s="24">
        <f t="shared" si="39"/>
        <v>9.5865605303430357E-2</v>
      </c>
      <c r="AU92" s="21"/>
      <c r="AV92" s="24">
        <f t="shared" si="61"/>
        <v>2.7729927520934492</v>
      </c>
      <c r="AW92" s="24">
        <f t="shared" si="61"/>
        <v>2.9236370793150956</v>
      </c>
      <c r="AX92" s="24">
        <f t="shared" si="61"/>
        <v>2.613986972917381</v>
      </c>
      <c r="AY92" s="24">
        <f t="shared" si="61"/>
        <v>1.9144114118117583</v>
      </c>
      <c r="AZ92" s="24">
        <f t="shared" si="61"/>
        <v>2.3741013279201555</v>
      </c>
      <c r="BA92" s="24">
        <f t="shared" si="61"/>
        <v>3.0512041327964754</v>
      </c>
      <c r="BB92" s="24">
        <f t="shared" si="61"/>
        <v>3.3136375802997859</v>
      </c>
      <c r="BC92" s="24">
        <f t="shared" si="59"/>
        <v>3.264817714157906</v>
      </c>
      <c r="BD92" s="24">
        <f t="shared" si="59"/>
        <v>3.1049275890336094</v>
      </c>
      <c r="BE92" s="24">
        <f t="shared" si="59"/>
        <v>2.3670697118972979</v>
      </c>
      <c r="BF92" s="24">
        <f t="shared" si="63"/>
        <v>2.0594083611767582</v>
      </c>
      <c r="BG92" s="24">
        <f t="shared" si="63"/>
        <v>2.6475832643443931</v>
      </c>
      <c r="BH92" s="24">
        <f t="shared" si="63"/>
        <v>3.8863767637593858</v>
      </c>
      <c r="BI92" s="24">
        <f t="shared" si="63"/>
        <v>1.9982501659325411</v>
      </c>
      <c r="BJ92" s="24">
        <f t="shared" si="63"/>
        <v>2.9315763855086576</v>
      </c>
      <c r="BK92" s="24">
        <f t="shared" si="63"/>
        <v>2.8021061499578774</v>
      </c>
      <c r="BL92" s="24">
        <f t="shared" si="46"/>
        <v>2.7728894932900348</v>
      </c>
      <c r="BM92" s="24">
        <f t="shared" si="46"/>
        <v>2.7123608985623826</v>
      </c>
      <c r="BN92" s="24">
        <f t="shared" si="46"/>
        <v>2.5015183446672533</v>
      </c>
      <c r="BO92" s="24">
        <f t="shared" si="46"/>
        <v>2.4541702342044411</v>
      </c>
      <c r="BP92" s="24" t="e">
        <f t="shared" si="46"/>
        <v>#DIV/0!</v>
      </c>
      <c r="BQ92" s="24">
        <f t="shared" si="46"/>
        <v>2.7340929460214589</v>
      </c>
      <c r="BR92" s="21"/>
      <c r="BS92" s="35">
        <f t="shared" si="56"/>
        <v>45352</v>
      </c>
      <c r="BT92" s="24">
        <f t="shared" si="58"/>
        <v>3.179630598831551E-2</v>
      </c>
      <c r="BU92" s="24">
        <f t="shared" si="49"/>
        <v>2.9950117656605017E-3</v>
      </c>
      <c r="BV92" s="24">
        <f t="shared" si="50"/>
        <v>6.9207359623498907E-3</v>
      </c>
      <c r="BW92" s="24">
        <f t="shared" si="48"/>
        <v>3.1779454722492659E-3</v>
      </c>
      <c r="BX92" s="24">
        <f t="shared" si="48"/>
        <v>2.4345423563778036E-3</v>
      </c>
      <c r="BY92" s="24">
        <f t="shared" si="48"/>
        <v>8.1243731742940556E-3</v>
      </c>
      <c r="BZ92" s="24">
        <f t="shared" si="48"/>
        <v>1.0016047955209337E-2</v>
      </c>
      <c r="CA92" s="24">
        <f t="shared" si="48"/>
        <v>2.8424010061668288E-3</v>
      </c>
      <c r="CB92" s="24">
        <f t="shared" si="48"/>
        <v>3.1176667478091547E-3</v>
      </c>
      <c r="CC92" s="24">
        <f t="shared" si="48"/>
        <v>6.6849561830574474E-3</v>
      </c>
      <c r="CD92" s="24">
        <f t="shared" si="48"/>
        <v>6.7669283511846796E-3</v>
      </c>
      <c r="CE92" s="24">
        <f t="shared" si="48"/>
        <v>2.7933300876338851E-3</v>
      </c>
      <c r="CF92" s="24">
        <f t="shared" si="57"/>
        <v>8.7670245050308362E-2</v>
      </c>
    </row>
    <row r="93" spans="1:84" x14ac:dyDescent="0.25">
      <c r="A93" s="31">
        <f>+[1]NOA!A94</f>
        <v>45383</v>
      </c>
      <c r="B93" s="17">
        <f>+[1]NOA!B94</f>
        <v>5849.8</v>
      </c>
      <c r="C93" s="17">
        <f>+[1]NOA!C94</f>
        <v>6439.8</v>
      </c>
      <c r="D93" s="17">
        <f>+[1]NOA!D94</f>
        <v>4442.3</v>
      </c>
      <c r="E93" s="17">
        <f>+[1]NOA!E94</f>
        <v>4813.3</v>
      </c>
      <c r="F93" s="17">
        <f>+[1]NOA!F94</f>
        <v>5243.6</v>
      </c>
      <c r="G93" s="17">
        <f>+[1]NOA!G94</f>
        <v>5665.5</v>
      </c>
      <c r="H93" s="17">
        <f>+[1]NOA!H94</f>
        <v>6982.4</v>
      </c>
      <c r="I93" s="17">
        <f>+[1]NOA!I94</f>
        <v>6119.6</v>
      </c>
      <c r="J93" s="17">
        <f>+[1]NOA!J94</f>
        <v>5157.5</v>
      </c>
      <c r="K93" s="17">
        <f>+[1]NOA!K94</f>
        <v>5049.2</v>
      </c>
      <c r="L93" s="17">
        <f>+[1]NOA!L94</f>
        <v>4002.5</v>
      </c>
      <c r="M93" s="17">
        <f>+[1]NOA!M94</f>
        <v>6089.9</v>
      </c>
      <c r="N93" s="17">
        <f>+[1]NOA!N94</f>
        <v>6178.1</v>
      </c>
      <c r="O93" s="18">
        <f>+[1]NOA!R94</f>
        <v>5626.3</v>
      </c>
      <c r="P93" s="19">
        <f>+[1]NOA!S94</f>
        <v>6030.9</v>
      </c>
      <c r="Q93" s="20">
        <f>+[1]NOA!T94</f>
        <v>5309.4</v>
      </c>
      <c r="R93" s="18">
        <f t="shared" si="51"/>
        <v>5849.8487999999998</v>
      </c>
      <c r="S93" s="19">
        <f t="shared" si="52"/>
        <v>5854.8448594322963</v>
      </c>
      <c r="T93" s="19">
        <f t="shared" si="53"/>
        <v>5412.223332403014</v>
      </c>
      <c r="U93" s="19">
        <f t="shared" si="54"/>
        <v>5217.7320761494257</v>
      </c>
      <c r="V93" s="19"/>
      <c r="W93" s="20">
        <f t="shared" si="55"/>
        <v>5559.184791357764</v>
      </c>
      <c r="X93" s="21"/>
      <c r="Y93" s="41">
        <f t="shared" si="62"/>
        <v>9.1014211645342957E-2</v>
      </c>
      <c r="Z93" s="24">
        <f t="shared" si="62"/>
        <v>7.6745585874799405E-2</v>
      </c>
      <c r="AA93" s="24">
        <f t="shared" si="62"/>
        <v>5.3476569910832827E-2</v>
      </c>
      <c r="AB93" s="24">
        <f t="shared" si="60"/>
        <v>0.10088742509491788</v>
      </c>
      <c r="AC93" s="24">
        <f t="shared" si="60"/>
        <v>0.31444901233330014</v>
      </c>
      <c r="AD93" s="24">
        <f t="shared" si="60"/>
        <v>6.2427333758391601E-2</v>
      </c>
      <c r="AE93" s="24">
        <f t="shared" si="60"/>
        <v>8.316398554209381E-2</v>
      </c>
      <c r="AF93" s="24">
        <f t="shared" si="60"/>
        <v>6.9785329697224174E-2</v>
      </c>
      <c r="AG93" s="24">
        <f t="shared" si="60"/>
        <v>0.14438182302298741</v>
      </c>
      <c r="AH93" s="24">
        <f t="shared" si="60"/>
        <v>0.11925873381805285</v>
      </c>
      <c r="AI93" s="24">
        <f t="shared" si="60"/>
        <v>6.6139257365084525E-2</v>
      </c>
      <c r="AJ93" s="24">
        <f t="shared" si="60"/>
        <v>6.321798945493895E-2</v>
      </c>
      <c r="AK93" s="24">
        <f t="shared" si="60"/>
        <v>4.3280759228612853E-2</v>
      </c>
      <c r="AL93" s="24">
        <f t="shared" si="60"/>
        <v>0.13228013684846052</v>
      </c>
      <c r="AM93" s="24">
        <f t="shared" si="60"/>
        <v>6.6660771135479191E-2</v>
      </c>
      <c r="AN93" s="24">
        <f t="shared" si="60"/>
        <v>0.1764419135405817</v>
      </c>
      <c r="AO93" s="24">
        <f t="shared" si="45"/>
        <v>9.1017918817369425E-2</v>
      </c>
      <c r="AP93" s="24">
        <f t="shared" si="45"/>
        <v>7.769438929935113E-2</v>
      </c>
      <c r="AQ93" s="24">
        <f t="shared" si="45"/>
        <v>8.0571787972427034E-2</v>
      </c>
      <c r="AR93" s="24">
        <f t="shared" si="39"/>
        <v>8.6512147846298904E-2</v>
      </c>
      <c r="AS93" s="24" t="e">
        <f t="shared" si="39"/>
        <v>#DIV/0!</v>
      </c>
      <c r="AT93" s="24">
        <f t="shared" si="39"/>
        <v>8.4768485092943102E-2</v>
      </c>
      <c r="AU93" s="21"/>
      <c r="AV93" s="24">
        <f t="shared" si="61"/>
        <v>2.8221496243057826</v>
      </c>
      <c r="AW93" s="24">
        <f t="shared" si="61"/>
        <v>2.8958257713248639</v>
      </c>
      <c r="AX93" s="24">
        <f t="shared" si="61"/>
        <v>2.6517057131113853</v>
      </c>
      <c r="AY93" s="24">
        <f t="shared" si="61"/>
        <v>1.9030759951749094</v>
      </c>
      <c r="AZ93" s="24">
        <f t="shared" si="61"/>
        <v>3.2596263200649878</v>
      </c>
      <c r="BA93" s="24">
        <f t="shared" si="61"/>
        <v>2.9627194516332098</v>
      </c>
      <c r="BB93" s="24">
        <f t="shared" si="61"/>
        <v>3.4005798197516857</v>
      </c>
      <c r="BC93" s="24">
        <f t="shared" si="59"/>
        <v>3.3269461924627031</v>
      </c>
      <c r="BD93" s="24">
        <f t="shared" si="59"/>
        <v>3.4126454483230662</v>
      </c>
      <c r="BE93" s="24">
        <f t="shared" si="59"/>
        <v>2.6135403993415873</v>
      </c>
      <c r="BF93" s="24">
        <f t="shared" si="63"/>
        <v>2.1846753660089115</v>
      </c>
      <c r="BG93" s="24">
        <f t="shared" si="63"/>
        <v>2.5027608420568273</v>
      </c>
      <c r="BH93" s="24">
        <f t="shared" si="63"/>
        <v>3.8634968117767459</v>
      </c>
      <c r="BI93" s="24">
        <f t="shared" si="63"/>
        <v>2.0869636782618239</v>
      </c>
      <c r="BJ93" s="24">
        <f t="shared" si="63"/>
        <v>2.8808880308880305</v>
      </c>
      <c r="BK93" s="24">
        <f t="shared" si="63"/>
        <v>3.3127284542279263</v>
      </c>
      <c r="BL93" s="24">
        <f t="shared" si="46"/>
        <v>2.8222592781142897</v>
      </c>
      <c r="BM93" s="24">
        <f t="shared" si="46"/>
        <v>2.6876772336820287</v>
      </c>
      <c r="BN93" s="24">
        <f t="shared" si="46"/>
        <v>2.4762902776807518</v>
      </c>
      <c r="BO93" s="24">
        <f t="shared" si="46"/>
        <v>2.4675126591051759</v>
      </c>
      <c r="BP93" s="24" t="e">
        <f t="shared" si="46"/>
        <v>#DIV/0!</v>
      </c>
      <c r="BQ93" s="24">
        <f t="shared" si="46"/>
        <v>2.7805262899290724</v>
      </c>
      <c r="BR93" s="21"/>
      <c r="BS93" s="35">
        <f t="shared" si="56"/>
        <v>45383</v>
      </c>
      <c r="BT93" s="24">
        <f t="shared" si="58"/>
        <v>2.9679454660748256E-2</v>
      </c>
      <c r="BU93" s="24">
        <f t="shared" si="49"/>
        <v>1.3163769629601998E-3</v>
      </c>
      <c r="BV93" s="24">
        <f t="shared" si="50"/>
        <v>1.0176446342646134E-2</v>
      </c>
      <c r="BW93" s="24">
        <f t="shared" si="48"/>
        <v>1.6376589951135823E-2</v>
      </c>
      <c r="BX93" s="24">
        <f t="shared" si="48"/>
        <v>3.7997463538363935E-3</v>
      </c>
      <c r="BY93" s="24">
        <f t="shared" si="48"/>
        <v>6.3290555410496401E-3</v>
      </c>
      <c r="BZ93" s="24">
        <f t="shared" ref="BZ93:CE95" si="64">(I93-I92)/$B92*I$3</f>
        <v>6.2614644335857467E-3</v>
      </c>
      <c r="CA93" s="24">
        <f t="shared" si="64"/>
        <v>3.143185124398522E-3</v>
      </c>
      <c r="CB93" s="24">
        <f t="shared" si="64"/>
        <v>5.9701965757767905E-3</v>
      </c>
      <c r="CC93" s="24">
        <f t="shared" si="64"/>
        <v>9.4470513633481367E-4</v>
      </c>
      <c r="CD93" s="24">
        <f t="shared" si="64"/>
        <v>5.3959099556119125E-3</v>
      </c>
      <c r="CE93" s="24">
        <f t="shared" si="64"/>
        <v>1.625237793278378E-3</v>
      </c>
      <c r="CF93" s="24">
        <f t="shared" si="57"/>
        <v>9.1018368831362592E-2</v>
      </c>
    </row>
    <row r="94" spans="1:84" x14ac:dyDescent="0.25">
      <c r="A94" s="31">
        <f>+[1]NOA!A95</f>
        <v>45413</v>
      </c>
      <c r="B94" s="17">
        <f>+[1]NOA!B95</f>
        <v>6093.7</v>
      </c>
      <c r="C94" s="17">
        <f>+[1]NOA!C95</f>
        <v>6739.4</v>
      </c>
      <c r="D94" s="17">
        <f>+[1]NOA!D95</f>
        <v>4716.5</v>
      </c>
      <c r="E94" s="17">
        <f>+[1]NOA!E95</f>
        <v>5010.3</v>
      </c>
      <c r="F94" s="17">
        <f>+[1]NOA!F95</f>
        <v>5277.7</v>
      </c>
      <c r="G94" s="17">
        <f>+[1]NOA!G95</f>
        <v>5840.1</v>
      </c>
      <c r="H94" s="17">
        <f>+[1]NOA!H95</f>
        <v>7115.9</v>
      </c>
      <c r="I94" s="17">
        <f>+[1]NOA!I95</f>
        <v>6457.9</v>
      </c>
      <c r="J94" s="17">
        <f>+[1]NOA!J95</f>
        <v>5551.9</v>
      </c>
      <c r="K94" s="17">
        <f>+[1]NOA!K95</f>
        <v>5209.6000000000004</v>
      </c>
      <c r="L94" s="17">
        <f>+[1]NOA!L95</f>
        <v>4116.1000000000004</v>
      </c>
      <c r="M94" s="17">
        <f>+[1]NOA!M95</f>
        <v>6442.5</v>
      </c>
      <c r="N94" s="17">
        <f>+[1]NOA!N95</f>
        <v>6381</v>
      </c>
      <c r="O94" s="18">
        <f>+[1]NOA!R95</f>
        <v>6085.1</v>
      </c>
      <c r="P94" s="19">
        <f>+[1]NOA!S95</f>
        <v>6238.8</v>
      </c>
      <c r="Q94" s="20">
        <f>+[1]NOA!T95</f>
        <v>5539.2</v>
      </c>
      <c r="R94" s="18">
        <f t="shared" si="51"/>
        <v>6093.7931199999985</v>
      </c>
      <c r="S94" s="19">
        <f t="shared" si="52"/>
        <v>6115.775648512833</v>
      </c>
      <c r="T94" s="19">
        <f t="shared" si="53"/>
        <v>5634.5776723416129</v>
      </c>
      <c r="U94" s="19">
        <f t="shared" si="54"/>
        <v>5402.7062859195412</v>
      </c>
      <c r="V94" s="19"/>
      <c r="W94" s="20">
        <f t="shared" si="55"/>
        <v>5772.9759373014213</v>
      </c>
      <c r="X94" s="21"/>
      <c r="Y94" s="41">
        <f t="shared" si="62"/>
        <v>4.1693733119080978E-2</v>
      </c>
      <c r="Z94" s="24">
        <f t="shared" si="62"/>
        <v>4.6523183949811919E-2</v>
      </c>
      <c r="AA94" s="24">
        <f t="shared" si="62"/>
        <v>6.1724782207414952E-2</v>
      </c>
      <c r="AB94" s="24">
        <f t="shared" si="60"/>
        <v>4.0928261276047539E-2</v>
      </c>
      <c r="AC94" s="24">
        <f t="shared" si="60"/>
        <v>6.5031657639789131E-3</v>
      </c>
      <c r="AD94" s="24">
        <f t="shared" si="60"/>
        <v>3.0818109610802225E-2</v>
      </c>
      <c r="AE94" s="24">
        <f t="shared" si="60"/>
        <v>1.9119500458295136E-2</v>
      </c>
      <c r="AF94" s="24">
        <f t="shared" si="60"/>
        <v>5.5281390940584263E-2</v>
      </c>
      <c r="AG94" s="24">
        <f t="shared" si="60"/>
        <v>7.6471158507028569E-2</v>
      </c>
      <c r="AH94" s="24">
        <f t="shared" si="60"/>
        <v>3.1767408698407884E-2</v>
      </c>
      <c r="AI94" s="24">
        <f t="shared" si="60"/>
        <v>2.8382261086820737E-2</v>
      </c>
      <c r="AJ94" s="24">
        <f t="shared" si="60"/>
        <v>5.7899144485131115E-2</v>
      </c>
      <c r="AK94" s="24">
        <f t="shared" si="60"/>
        <v>3.28418122076366E-2</v>
      </c>
      <c r="AL94" s="24">
        <f t="shared" si="60"/>
        <v>8.1545598350603488E-2</v>
      </c>
      <c r="AM94" s="24">
        <f t="shared" si="60"/>
        <v>3.44724667960008E-2</v>
      </c>
      <c r="AN94" s="24">
        <f t="shared" si="60"/>
        <v>4.3281726748785276E-2</v>
      </c>
      <c r="AO94" s="24">
        <f t="shared" si="45"/>
        <v>4.1700961570151795E-2</v>
      </c>
      <c r="AP94" s="24">
        <f t="shared" si="45"/>
        <v>4.4566644436388581E-2</v>
      </c>
      <c r="AQ94" s="24">
        <f t="shared" si="45"/>
        <v>4.1083733298173719E-2</v>
      </c>
      <c r="AR94" s="24">
        <f t="shared" si="39"/>
        <v>3.5451074733339416E-2</v>
      </c>
      <c r="AS94" s="24" t="e">
        <f t="shared" si="39"/>
        <v>#DIV/0!</v>
      </c>
      <c r="AT94" s="24">
        <f t="shared" si="39"/>
        <v>3.8457283570787926E-2</v>
      </c>
      <c r="AU94" s="21"/>
      <c r="AV94" s="24">
        <f t="shared" si="61"/>
        <v>2.6882338699915262</v>
      </c>
      <c r="AW94" s="24">
        <f t="shared" si="61"/>
        <v>2.7785377887418705</v>
      </c>
      <c r="AX94" s="24">
        <f t="shared" si="61"/>
        <v>2.5717531238167362</v>
      </c>
      <c r="AY94" s="24">
        <f t="shared" si="61"/>
        <v>1.812563152576625</v>
      </c>
      <c r="AZ94" s="24">
        <f t="shared" si="61"/>
        <v>2.9065136935603255</v>
      </c>
      <c r="BA94" s="24">
        <f t="shared" si="61"/>
        <v>2.7290722176106255</v>
      </c>
      <c r="BB94" s="24">
        <f t="shared" si="61"/>
        <v>3.0634422110552757</v>
      </c>
      <c r="BC94" s="24">
        <f t="shared" si="59"/>
        <v>3.2926748205264555</v>
      </c>
      <c r="BD94" s="24">
        <f t="shared" si="59"/>
        <v>3.4816758153051337</v>
      </c>
      <c r="BE94" s="24">
        <f t="shared" si="59"/>
        <v>2.5360076019819457</v>
      </c>
      <c r="BF94" s="24">
        <f t="shared" si="63"/>
        <v>2.171109399075501</v>
      </c>
      <c r="BG94" s="24">
        <f t="shared" si="63"/>
        <v>2.3979430379746836</v>
      </c>
      <c r="BH94" s="24">
        <f t="shared" si="63"/>
        <v>3.6457954131780124</v>
      </c>
      <c r="BI94" s="24">
        <f t="shared" si="63"/>
        <v>2.0742144084065881</v>
      </c>
      <c r="BJ94" s="24">
        <f t="shared" si="63"/>
        <v>2.7228786251342645</v>
      </c>
      <c r="BK94" s="24">
        <f t="shared" si="63"/>
        <v>3.1720268132861333</v>
      </c>
      <c r="BL94" s="24">
        <f t="shared" si="46"/>
        <v>2.688142589425695</v>
      </c>
      <c r="BM94" s="24">
        <f t="shared" si="46"/>
        <v>2.5688577619872897</v>
      </c>
      <c r="BN94" s="24">
        <f t="shared" si="46"/>
        <v>2.3532955322621976</v>
      </c>
      <c r="BO94" s="24">
        <f t="shared" si="46"/>
        <v>2.3382840006272132</v>
      </c>
      <c r="BP94" s="24" t="e">
        <f t="shared" si="46"/>
        <v>#DIV/0!</v>
      </c>
      <c r="BQ94" s="24">
        <f t="shared" si="46"/>
        <v>2.6509337569028983</v>
      </c>
      <c r="BR94" s="21"/>
      <c r="BS94" s="35">
        <f t="shared" si="56"/>
        <v>45413</v>
      </c>
      <c r="BT94" s="24">
        <f t="shared" si="58"/>
        <v>1.7756388252589801E-2</v>
      </c>
      <c r="BU94" s="24">
        <f t="shared" si="49"/>
        <v>1.4671373380286494E-3</v>
      </c>
      <c r="BV94" s="24">
        <f t="shared" si="50"/>
        <v>4.1657663509863585E-3</v>
      </c>
      <c r="BW94" s="24">
        <f t="shared" ref="BW94:BW108" si="65">(F94-F93)/$B93*F$3</f>
        <v>4.0804813839788749E-4</v>
      </c>
      <c r="BX94" s="24">
        <f t="shared" ref="BX94:BX108" si="66">(G94-G93)/$B93*G$3</f>
        <v>1.826647064856922E-3</v>
      </c>
      <c r="BY94" s="24">
        <f t="shared" ref="BY94:BY108" si="67">(H94-H93)/$B93*H$3</f>
        <v>1.4445878491572361E-3</v>
      </c>
      <c r="BZ94" s="24">
        <f t="shared" si="64"/>
        <v>4.8635902082122357E-3</v>
      </c>
      <c r="CA94" s="24">
        <f t="shared" si="64"/>
        <v>1.7462067079216366E-3</v>
      </c>
      <c r="CB94" s="24">
        <f t="shared" si="64"/>
        <v>1.6314745803275379E-3</v>
      </c>
      <c r="CC94" s="24">
        <f t="shared" si="64"/>
        <v>3.961571335772176E-4</v>
      </c>
      <c r="CD94" s="24">
        <f t="shared" si="64"/>
        <v>4.8160176416287784E-3</v>
      </c>
      <c r="CE94" s="24">
        <f t="shared" si="64"/>
        <v>1.1792881807925037E-3</v>
      </c>
      <c r="CF94" s="24">
        <f t="shared" si="57"/>
        <v>4.1701309446476771E-2</v>
      </c>
    </row>
    <row r="95" spans="1:84" x14ac:dyDescent="0.25">
      <c r="A95" s="31">
        <f>+[1]NOA!A96</f>
        <v>45444</v>
      </c>
      <c r="B95" s="17">
        <f>+[1]NOA!B96</f>
        <v>6383.8</v>
      </c>
      <c r="C95" s="17">
        <f>+[1]NOA!C96</f>
        <v>6951.8</v>
      </c>
      <c r="D95" s="17">
        <f>+[1]NOA!D96</f>
        <v>4789.3</v>
      </c>
      <c r="E95" s="17">
        <f>+[1]NOA!E96</f>
        <v>5160.8</v>
      </c>
      <c r="F95" s="17">
        <f>+[1]NOA!F96</f>
        <v>6345.9</v>
      </c>
      <c r="G95" s="17">
        <f>+[1]NOA!G96</f>
        <v>5980.5</v>
      </c>
      <c r="H95" s="17">
        <f>+[1]NOA!H96</f>
        <v>7496.8</v>
      </c>
      <c r="I95" s="17">
        <f>+[1]NOA!I96</f>
        <v>6761.2</v>
      </c>
      <c r="J95" s="17">
        <f>+[1]NOA!J96</f>
        <v>5854.9</v>
      </c>
      <c r="K95" s="17">
        <f>+[1]NOA!K96</f>
        <v>5435.2</v>
      </c>
      <c r="L95" s="17">
        <f>+[1]NOA!L96</f>
        <v>4511</v>
      </c>
      <c r="M95" s="17">
        <f>+[1]NOA!M96</f>
        <v>6809</v>
      </c>
      <c r="N95" s="17">
        <f>+[1]NOA!N96</f>
        <v>6495.6</v>
      </c>
      <c r="O95" s="18">
        <f>+[1]NOA!R96</f>
        <v>6436.5</v>
      </c>
      <c r="P95" s="19">
        <f>+[1]NOA!S96</f>
        <v>6428.7</v>
      </c>
      <c r="Q95" s="20">
        <f>+[1]NOA!T96</f>
        <v>6172.5</v>
      </c>
      <c r="R95" s="18">
        <f t="shared" si="51"/>
        <v>6383.8192800000015</v>
      </c>
      <c r="S95" s="19">
        <f t="shared" si="52"/>
        <v>6319.1302594051349</v>
      </c>
      <c r="T95" s="19">
        <f t="shared" si="53"/>
        <v>5840.5845939157116</v>
      </c>
      <c r="U95" s="19">
        <f t="shared" si="54"/>
        <v>5562.6521551724145</v>
      </c>
      <c r="V95" s="19"/>
      <c r="W95" s="20">
        <f t="shared" si="55"/>
        <v>6006.0856386358828</v>
      </c>
      <c r="X95" s="21"/>
      <c r="Y95" s="41">
        <f t="shared" si="62"/>
        <v>4.7606544463954625E-2</v>
      </c>
      <c r="Z95" s="24">
        <f t="shared" si="62"/>
        <v>3.1516158708490449E-2</v>
      </c>
      <c r="AA95" s="24">
        <f t="shared" si="62"/>
        <v>1.5435174387787631E-2</v>
      </c>
      <c r="AB95" s="24">
        <f t="shared" si="60"/>
        <v>3.003812146977225E-2</v>
      </c>
      <c r="AC95" s="24">
        <f t="shared" si="60"/>
        <v>0.2023987721924323</v>
      </c>
      <c r="AD95" s="24">
        <f t="shared" si="60"/>
        <v>2.4040684234858833E-2</v>
      </c>
      <c r="AE95" s="24">
        <f t="shared" si="60"/>
        <v>5.3528014727582063E-2</v>
      </c>
      <c r="AF95" s="24">
        <f t="shared" si="60"/>
        <v>4.6965731894269114E-2</v>
      </c>
      <c r="AG95" s="24">
        <f t="shared" si="60"/>
        <v>5.4575910949404616E-2</v>
      </c>
      <c r="AH95" s="24">
        <f t="shared" si="60"/>
        <v>4.3304668304668281E-2</v>
      </c>
      <c r="AI95" s="24">
        <f t="shared" si="60"/>
        <v>9.5940331867544471E-2</v>
      </c>
      <c r="AJ95" s="24">
        <f t="shared" si="60"/>
        <v>5.688785409390773E-2</v>
      </c>
      <c r="AK95" s="24">
        <f t="shared" si="60"/>
        <v>1.7959567465914539E-2</v>
      </c>
      <c r="AL95" s="24">
        <f t="shared" si="60"/>
        <v>5.7747613021971622E-2</v>
      </c>
      <c r="AM95" s="24">
        <f t="shared" si="60"/>
        <v>3.0438545874206469E-2</v>
      </c>
      <c r="AN95" s="24">
        <f t="shared" si="60"/>
        <v>0.11433058925476614</v>
      </c>
      <c r="AO95" s="24">
        <f t="shared" si="45"/>
        <v>4.7593699734920225E-2</v>
      </c>
      <c r="AP95" s="24">
        <f t="shared" si="45"/>
        <v>3.3250829098309342E-2</v>
      </c>
      <c r="AQ95" s="24">
        <f t="shared" si="45"/>
        <v>3.6561200067455335E-2</v>
      </c>
      <c r="AR95" s="24">
        <f t="shared" si="39"/>
        <v>2.9604768571210638E-2</v>
      </c>
      <c r="AS95" s="24" t="e">
        <f t="shared" si="39"/>
        <v>#DIV/0!</v>
      </c>
      <c r="AT95" s="24">
        <f t="shared" si="39"/>
        <v>4.0379468729160983E-2</v>
      </c>
      <c r="AU95" s="21"/>
      <c r="AV95" s="24">
        <f t="shared" si="61"/>
        <v>2.6238646684831974</v>
      </c>
      <c r="AW95" s="24">
        <f t="shared" si="61"/>
        <v>2.7072312286689422</v>
      </c>
      <c r="AX95" s="24">
        <f t="shared" si="61"/>
        <v>2.4529920692141314</v>
      </c>
      <c r="AY95" s="24">
        <f t="shared" si="61"/>
        <v>1.7436469962785752</v>
      </c>
      <c r="AZ95" s="24">
        <f t="shared" si="61"/>
        <v>2.9247325128331987</v>
      </c>
      <c r="BA95" s="24">
        <f t="shared" si="61"/>
        <v>2.5446301564722615</v>
      </c>
      <c r="BB95" s="24">
        <f t="shared" si="61"/>
        <v>2.913551889747338</v>
      </c>
      <c r="BC95" s="24">
        <f t="shared" si="59"/>
        <v>3.2445853474794397</v>
      </c>
      <c r="BD95" s="24">
        <f t="shared" si="59"/>
        <v>3.2677308841752311</v>
      </c>
      <c r="BE95" s="24">
        <f t="shared" si="59"/>
        <v>2.4823167606355714</v>
      </c>
      <c r="BF95" s="24">
        <f t="shared" si="63"/>
        <v>2.287661249180089</v>
      </c>
      <c r="BG95" s="24">
        <f t="shared" si="63"/>
        <v>2.4575737571725993</v>
      </c>
      <c r="BH95" s="24">
        <f t="shared" si="63"/>
        <v>3.4136712645240204</v>
      </c>
      <c r="BI95" s="24">
        <f t="shared" si="63"/>
        <v>2.1079188797682278</v>
      </c>
      <c r="BJ95" s="24">
        <f t="shared" si="63"/>
        <v>2.6130500758725344</v>
      </c>
      <c r="BK95" s="24">
        <f t="shared" si="63"/>
        <v>3.1918505942275042</v>
      </c>
      <c r="BL95" s="24">
        <f t="shared" si="46"/>
        <v>2.6237518385853047</v>
      </c>
      <c r="BM95" s="24">
        <f t="shared" si="46"/>
        <v>2.4990279896257435</v>
      </c>
      <c r="BN95" s="24">
        <f t="shared" si="46"/>
        <v>2.2894031254652223</v>
      </c>
      <c r="BO95" s="24">
        <f t="shared" si="46"/>
        <v>2.2341423702954555</v>
      </c>
      <c r="BP95" s="24" t="e">
        <f t="shared" si="46"/>
        <v>#DIV/0!</v>
      </c>
      <c r="BQ95" s="24">
        <f t="shared" si="46"/>
        <v>2.5550724514483192</v>
      </c>
      <c r="BR95" s="21"/>
      <c r="BS95" s="35">
        <f t="shared" si="56"/>
        <v>45444</v>
      </c>
      <c r="BT95" s="24">
        <f t="shared" si="58"/>
        <v>1.2084461000705678E-2</v>
      </c>
      <c r="BU95" s="24">
        <f t="shared" si="49"/>
        <v>3.7393373484090222E-4</v>
      </c>
      <c r="BV95" s="24">
        <f t="shared" si="50"/>
        <v>3.055097887982671E-3</v>
      </c>
      <c r="BW95" s="24">
        <f t="shared" si="65"/>
        <v>1.2270705810919474E-2</v>
      </c>
      <c r="BX95" s="24">
        <f t="shared" si="66"/>
        <v>1.4100595697195428E-3</v>
      </c>
      <c r="BY95" s="24">
        <f t="shared" si="67"/>
        <v>3.9567044652674124E-3</v>
      </c>
      <c r="BZ95" s="24">
        <f t="shared" si="64"/>
        <v>4.1858854226496239E-3</v>
      </c>
      <c r="CA95" s="24">
        <f t="shared" si="64"/>
        <v>1.2878382591857164E-3</v>
      </c>
      <c r="CB95" s="24">
        <f t="shared" si="64"/>
        <v>2.2027996127147657E-3</v>
      </c>
      <c r="CC95" s="24">
        <f t="shared" si="64"/>
        <v>1.3220145396064778E-3</v>
      </c>
      <c r="CD95" s="24">
        <f t="shared" si="64"/>
        <v>4.8055122503569258E-3</v>
      </c>
      <c r="CE95" s="24">
        <f t="shared" si="64"/>
        <v>6.3941447724699489E-4</v>
      </c>
      <c r="CF95" s="24">
        <f t="shared" si="57"/>
        <v>4.7594427031196186E-2</v>
      </c>
    </row>
    <row r="96" spans="1:84" x14ac:dyDescent="0.25">
      <c r="A96" s="31">
        <f>+[1]NOA!A97</f>
        <v>45474</v>
      </c>
      <c r="B96" s="17">
        <f>+[1]NOA!B97</f>
        <v>6612.7</v>
      </c>
      <c r="C96" s="17">
        <f>+[1]NOA!C97</f>
        <v>7071</v>
      </c>
      <c r="D96" s="17">
        <f>+[1]NOA!D97</f>
        <v>5082</v>
      </c>
      <c r="E96" s="17">
        <f>+[1]NOA!E97</f>
        <v>5301.8</v>
      </c>
      <c r="F96" s="17">
        <f>+[1]NOA!F97</f>
        <v>6789.4</v>
      </c>
      <c r="G96" s="17">
        <f>+[1]NOA!G97</f>
        <v>6220.9</v>
      </c>
      <c r="H96" s="17">
        <f>+[1]NOA!H97</f>
        <v>7847.5</v>
      </c>
      <c r="I96" s="17">
        <f>+[1]NOA!I97</f>
        <v>6947.2</v>
      </c>
      <c r="J96" s="17">
        <f>+[1]NOA!J97</f>
        <v>6062.5</v>
      </c>
      <c r="K96" s="17">
        <f>+[1]NOA!K97</f>
        <v>5843.2</v>
      </c>
      <c r="L96" s="17">
        <f>+[1]NOA!L97</f>
        <v>4791.8</v>
      </c>
      <c r="M96" s="17">
        <f>+[1]NOA!M97</f>
        <v>7230.2</v>
      </c>
      <c r="N96" s="17">
        <f>+[1]NOA!N97</f>
        <v>6741</v>
      </c>
      <c r="O96" s="18">
        <f>+[1]NOA!R97</f>
        <v>6578</v>
      </c>
      <c r="P96" s="19">
        <f>+[1]NOA!S97</f>
        <v>6654.2</v>
      </c>
      <c r="Q96" s="20">
        <f>+[1]NOA!T97</f>
        <v>6476.9</v>
      </c>
      <c r="R96" s="18">
        <f t="shared" ref="R96:R108" si="68">+SUMPRODUCT($C$3:$N$3,C96:N96)</f>
        <v>6612.7271600000004</v>
      </c>
      <c r="S96" s="19">
        <f t="shared" si="52"/>
        <v>6521.3790846122502</v>
      </c>
      <c r="T96" s="19">
        <f t="shared" si="53"/>
        <v>6115.2919899525514</v>
      </c>
      <c r="U96" s="19">
        <f t="shared" si="54"/>
        <v>5795.3165948275855</v>
      </c>
      <c r="V96" s="19"/>
      <c r="W96" s="20">
        <f t="shared" si="55"/>
        <v>6246.96860834569</v>
      </c>
      <c r="X96" s="21"/>
      <c r="Y96" s="41">
        <f t="shared" ref="Y96:Y108" si="69">+B96/B95-1</f>
        <v>3.585638647827305E-2</v>
      </c>
      <c r="Z96" s="24">
        <f t="shared" ref="Z96:Z108" si="70">+C96/C95-1</f>
        <v>1.714663828073304E-2</v>
      </c>
      <c r="AA96" s="24">
        <f t="shared" ref="AA96:AA108" si="71">+D96/D95-1</f>
        <v>6.1115403086045905E-2</v>
      </c>
      <c r="AB96" s="24">
        <f t="shared" ref="AB96:AB108" si="72">+E96/E95-1</f>
        <v>2.7321345527825169E-2</v>
      </c>
      <c r="AC96" s="24">
        <f t="shared" ref="AC96:AC108" si="73">+F96/F95-1</f>
        <v>6.9887643990608206E-2</v>
      </c>
      <c r="AD96" s="24">
        <f t="shared" ref="AD96:AD108" si="74">+G96/G95-1</f>
        <v>4.0197307917398062E-2</v>
      </c>
      <c r="AE96" s="24">
        <f t="shared" ref="AE96:AE108" si="75">+H96/H95-1</f>
        <v>4.6779959449364972E-2</v>
      </c>
      <c r="AF96" s="24">
        <f t="shared" ref="AF96:AF108" si="76">+I96/I95-1</f>
        <v>2.7509909483523609E-2</v>
      </c>
      <c r="AG96" s="24">
        <f t="shared" ref="AG96:AG108" si="77">+J96/J95-1</f>
        <v>3.5457480059437385E-2</v>
      </c>
      <c r="AH96" s="24">
        <f t="shared" ref="AH96:AH108" si="78">+K96/K95-1</f>
        <v>7.506623491315878E-2</v>
      </c>
      <c r="AI96" s="24">
        <f t="shared" ref="AI96:AI108" si="79">+L96/L95-1</f>
        <v>6.2247838616714679E-2</v>
      </c>
      <c r="AJ96" s="24">
        <f t="shared" ref="AJ96:AJ108" si="80">+M96/M95-1</f>
        <v>6.1859303862534798E-2</v>
      </c>
      <c r="AK96" s="24">
        <f t="shared" ref="AK96:AK108" si="81">+N96/N95-1</f>
        <v>3.777941991501943E-2</v>
      </c>
      <c r="AL96" s="24">
        <f t="shared" ref="AL96:AL108" si="82">+O96/O95-1</f>
        <v>2.1983997514176901E-2</v>
      </c>
      <c r="AM96" s="24">
        <f t="shared" ref="AM96:AM108" si="83">+P96/P95-1</f>
        <v>3.5077076236253113E-2</v>
      </c>
      <c r="AN96" s="24">
        <f t="shared" ref="AN96:AN108" si="84">+Q96/Q95-1</f>
        <v>4.9315512353179436E-2</v>
      </c>
      <c r="AO96" s="24">
        <f t="shared" ref="AO96:AO108" si="85">+R96/R95-1</f>
        <v>3.585751255790548E-2</v>
      </c>
      <c r="AP96" s="24">
        <f t="shared" ref="AP96:AP108" si="86">+S96/S95-1</f>
        <v>3.2005800941687479E-2</v>
      </c>
      <c r="AQ96" s="24">
        <f t="shared" ref="AQ96:AQ108" si="87">+T96/T95-1</f>
        <v>4.703422947131175E-2</v>
      </c>
      <c r="AR96" s="24">
        <f t="shared" ref="AR96:AR108" si="88">+U96/U95-1</f>
        <v>4.1826170892032E-2</v>
      </c>
      <c r="AS96" s="24" t="e">
        <f t="shared" ref="AS96:AS108" si="89">+V96/V95-1</f>
        <v>#DIV/0!</v>
      </c>
      <c r="AT96" s="24">
        <f t="shared" ref="AT96:AT108" si="90">+W96/W95-1</f>
        <v>4.0106482691531609E-2</v>
      </c>
      <c r="AU96" s="21"/>
      <c r="AV96" s="24">
        <f t="shared" ref="AV96:AV108" si="91">+B96/B84-1</f>
        <v>2.5386632418258679</v>
      </c>
      <c r="AW96" s="24">
        <f t="shared" ref="AW96:AW108" si="92">+C96/C84-1</f>
        <v>2.5829744109450217</v>
      </c>
      <c r="AX96" s="24">
        <f t="shared" ref="AX96:AX108" si="93">+D96/D84-1</f>
        <v>2.3706970882801617</v>
      </c>
      <c r="AY96" s="24">
        <f t="shared" ref="AY96:AY108" si="94">+E96/E84-1</f>
        <v>1.7243204357432815</v>
      </c>
      <c r="AZ96" s="24">
        <f t="shared" ref="AZ96:AZ108" si="95">+F96/F84-1</f>
        <v>3.0413095238095238</v>
      </c>
      <c r="BA96" s="24">
        <f t="shared" ref="BA96:BA108" si="96">+G96/G84-1</f>
        <v>2.4728409534974598</v>
      </c>
      <c r="BB96" s="24">
        <f t="shared" ref="BB96:BB108" si="97">+H96/H84-1</f>
        <v>2.72413629460896</v>
      </c>
      <c r="BC96" s="24">
        <f t="shared" ref="BC96:BC108" si="98">+I96/I84-1</f>
        <v>3.0791497856849279</v>
      </c>
      <c r="BD96" s="24">
        <f t="shared" ref="BD96:BD108" si="99">+J96/J84-1</f>
        <v>2.9793239251723005</v>
      </c>
      <c r="BE96" s="24">
        <f t="shared" ref="BE96:BE108" si="100">+K96/K84-1</f>
        <v>2.4250879249706916</v>
      </c>
      <c r="BF96" s="24">
        <f t="shared" ref="BF96:BF108" si="101">+L96/L84-1</f>
        <v>2.2655036118304483</v>
      </c>
      <c r="BG96" s="24">
        <f t="shared" ref="BG96:BG108" si="102">+M96/M84-1</f>
        <v>2.4216080639818278</v>
      </c>
      <c r="BH96" s="24">
        <f t="shared" ref="BH96:BH108" si="103">+N96/N84-1</f>
        <v>3.3280898876404494</v>
      </c>
      <c r="BI96" s="24">
        <f t="shared" ref="BI96:BI108" si="104">+O96/O84-1</f>
        <v>2.0228390239419145</v>
      </c>
      <c r="BJ96" s="24">
        <f t="shared" ref="BJ96:BJ108" si="105">+P96/P84-1</f>
        <v>2.5194372454646428</v>
      </c>
      <c r="BK96" s="24">
        <f t="shared" ref="BK96:BK108" si="106">+Q96/Q84-1</f>
        <v>3.1409756409436733</v>
      </c>
      <c r="BL96" s="24">
        <f t="shared" ref="BL96:BL108" si="107">+R96/R84-1</f>
        <v>2.5387301174615757</v>
      </c>
      <c r="BM96" s="24">
        <f t="shared" ref="BM96:BM108" si="108">+S96/S84-1</f>
        <v>2.4174224789523207</v>
      </c>
      <c r="BN96" s="24">
        <f t="shared" ref="BN96:BN108" si="109">+T96/T84-1</f>
        <v>2.2525501855672267</v>
      </c>
      <c r="BO96" s="24">
        <f t="shared" ref="BO96:BO108" si="110">+U96/U84-1</f>
        <v>2.1960091369211563</v>
      </c>
      <c r="BP96" s="24" t="e">
        <f t="shared" ref="BP96:BP108" si="111">+V96/V84-1</f>
        <v>#DIV/0!</v>
      </c>
      <c r="BQ96" s="24">
        <f t="shared" ref="BQ96:BQ108" si="112">+W96/W84-1</f>
        <v>2.4662461591575142</v>
      </c>
      <c r="BR96" s="21"/>
      <c r="BS96" s="35">
        <f t="shared" ref="BS96:BS108" si="113">+A96</f>
        <v>45474</v>
      </c>
      <c r="BT96" s="24">
        <f t="shared" si="58"/>
        <v>6.4736739872802932E-3</v>
      </c>
      <c r="BU96" s="24">
        <f t="shared" si="49"/>
        <v>1.4351185814091912E-3</v>
      </c>
      <c r="BV96" s="24">
        <f t="shared" si="50"/>
        <v>2.7321814593189008E-3</v>
      </c>
      <c r="BW96" s="24">
        <f t="shared" si="65"/>
        <v>4.8630909489645671E-3</v>
      </c>
      <c r="BX96" s="24">
        <f t="shared" si="66"/>
        <v>2.3046586672514765E-3</v>
      </c>
      <c r="BY96" s="24">
        <f t="shared" si="67"/>
        <v>3.4774444688116775E-3</v>
      </c>
      <c r="BZ96" s="24">
        <f t="shared" ref="BZ96:BZ108" si="114">(I96-I95)/$B95*I$3</f>
        <v>2.450358720511294E-3</v>
      </c>
      <c r="CA96" s="24">
        <f t="shared" ref="CA96:CA108" si="115">(J96-J95)/$B95*J$3</f>
        <v>8.422632287978961E-4</v>
      </c>
      <c r="CB96" s="24">
        <f t="shared" ref="CB96:CB108" si="116">(K96-K95)/$B95*K$3</f>
        <v>3.8027507127416271E-3</v>
      </c>
      <c r="CC96" s="24">
        <f t="shared" ref="CC96:CC108" si="117">(L96-L95)/$B95*L$3</f>
        <v>8.9732134465365519E-4</v>
      </c>
      <c r="CD96" s="24">
        <f t="shared" ref="CD96:CD108" si="118">(M96-M95)/$B95*M$3</f>
        <v>5.2717628998402181E-3</v>
      </c>
      <c r="CE96" s="24">
        <f t="shared" ref="CE96:CE108" si="119">(N96-N95)/$B95*N$3</f>
        <v>1.3069958332027926E-3</v>
      </c>
      <c r="CF96" s="24">
        <f t="shared" ref="CF96:CF108" si="120">+SUM(BT96:CE96)</f>
        <v>3.5857620852783587E-2</v>
      </c>
    </row>
    <row r="97" spans="1:84" x14ac:dyDescent="0.25">
      <c r="A97" s="31">
        <f>+[1]NOA!A98</f>
        <v>45505</v>
      </c>
      <c r="B97" s="17">
        <f>+[1]NOA!B98</f>
        <v>6946.3</v>
      </c>
      <c r="C97" s="17">
        <f>+[1]NOA!C98</f>
        <v>7390.6</v>
      </c>
      <c r="D97" s="17">
        <f>+[1]NOA!D98</f>
        <v>5240.8</v>
      </c>
      <c r="E97" s="17">
        <f>+[1]NOA!E98</f>
        <v>5501.3</v>
      </c>
      <c r="F97" s="17">
        <f>+[1]NOA!F98</f>
        <v>7941.6</v>
      </c>
      <c r="G97" s="17">
        <f>+[1]NOA!G98</f>
        <v>6479.5</v>
      </c>
      <c r="H97" s="17">
        <f>+[1]NOA!H98</f>
        <v>8177.6</v>
      </c>
      <c r="I97" s="17">
        <f>+[1]NOA!I98</f>
        <v>7151</v>
      </c>
      <c r="J97" s="17">
        <f>+[1]NOA!J98</f>
        <v>6370.5</v>
      </c>
      <c r="K97" s="17">
        <f>+[1]NOA!K98</f>
        <v>6022.5</v>
      </c>
      <c r="L97" s="17">
        <f>+[1]NOA!L98</f>
        <v>5168.3999999999996</v>
      </c>
      <c r="M97" s="17">
        <f>+[1]NOA!M98</f>
        <v>7609.6</v>
      </c>
      <c r="N97" s="17">
        <f>+[1]NOA!N98</f>
        <v>6800.9</v>
      </c>
      <c r="O97" s="18">
        <f>+[1]NOA!R98</f>
        <v>7051.5</v>
      </c>
      <c r="P97" s="19">
        <f>+[1]NOA!S98</f>
        <v>6893.6</v>
      </c>
      <c r="Q97" s="20">
        <f>+[1]NOA!T98</f>
        <v>7075.2</v>
      </c>
      <c r="R97" s="18">
        <f t="shared" si="68"/>
        <v>6946.3751500000008</v>
      </c>
      <c r="S97" s="19">
        <f t="shared" si="52"/>
        <v>6792.0557653130518</v>
      </c>
      <c r="T97" s="19">
        <f t="shared" si="53"/>
        <v>6348.4024560424214</v>
      </c>
      <c r="U97" s="19">
        <f t="shared" si="54"/>
        <v>5986.4423850574722</v>
      </c>
      <c r="V97" s="19"/>
      <c r="W97" s="20">
        <f t="shared" si="55"/>
        <v>6473.4125185342082</v>
      </c>
      <c r="X97" s="21"/>
      <c r="Y97" s="41">
        <f t="shared" si="69"/>
        <v>5.0448379633130314E-2</v>
      </c>
      <c r="Z97" s="24">
        <f t="shared" si="70"/>
        <v>4.519869891104511E-2</v>
      </c>
      <c r="AA97" s="24">
        <f t="shared" si="71"/>
        <v>3.1247540338449564E-2</v>
      </c>
      <c r="AB97" s="24">
        <f t="shared" si="72"/>
        <v>3.7628729865328836E-2</v>
      </c>
      <c r="AC97" s="24">
        <f t="shared" si="73"/>
        <v>0.16970571773647158</v>
      </c>
      <c r="AD97" s="24">
        <f t="shared" si="74"/>
        <v>4.1569547814624963E-2</v>
      </c>
      <c r="AE97" s="24">
        <f t="shared" si="75"/>
        <v>4.20643517043644E-2</v>
      </c>
      <c r="AF97" s="24">
        <f t="shared" si="76"/>
        <v>2.9335559649930953E-2</v>
      </c>
      <c r="AG97" s="24">
        <f t="shared" si="77"/>
        <v>5.0804123711340132E-2</v>
      </c>
      <c r="AH97" s="24">
        <f t="shared" si="78"/>
        <v>3.0685240963855387E-2</v>
      </c>
      <c r="AI97" s="24">
        <f t="shared" si="79"/>
        <v>7.8592595684293887E-2</v>
      </c>
      <c r="AJ97" s="24">
        <f t="shared" si="80"/>
        <v>5.2474343724931538E-2</v>
      </c>
      <c r="AK97" s="24">
        <f t="shared" si="81"/>
        <v>8.8859219700341274E-3</v>
      </c>
      <c r="AL97" s="24">
        <f t="shared" si="82"/>
        <v>7.1982365460626418E-2</v>
      </c>
      <c r="AM97" s="24">
        <f t="shared" si="83"/>
        <v>3.5977277508941752E-2</v>
      </c>
      <c r="AN97" s="24">
        <f t="shared" si="84"/>
        <v>9.2374438388735491E-2</v>
      </c>
      <c r="AO97" s="24">
        <f t="shared" si="85"/>
        <v>5.0455429647576766E-2</v>
      </c>
      <c r="AP97" s="24">
        <f t="shared" si="86"/>
        <v>4.1506049132995049E-2</v>
      </c>
      <c r="AQ97" s="24">
        <f t="shared" si="87"/>
        <v>3.8119269933941213E-2</v>
      </c>
      <c r="AR97" s="24">
        <f t="shared" si="88"/>
        <v>3.2979352741568935E-2</v>
      </c>
      <c r="AS97" s="24" t="e">
        <f t="shared" si="89"/>
        <v>#DIV/0!</v>
      </c>
      <c r="AT97" s="24">
        <f t="shared" si="90"/>
        <v>3.6248607026134083E-2</v>
      </c>
      <c r="AU97" s="21"/>
      <c r="AV97" s="24">
        <f t="shared" si="91"/>
        <v>2.2699242103281079</v>
      </c>
      <c r="AW97" s="24">
        <f t="shared" si="92"/>
        <v>2.1771128879717998</v>
      </c>
      <c r="AX97" s="24">
        <f t="shared" si="93"/>
        <v>2.1517921578061103</v>
      </c>
      <c r="AY97" s="24">
        <f t="shared" si="94"/>
        <v>1.571662303664922</v>
      </c>
      <c r="AZ97" s="24">
        <f t="shared" si="95"/>
        <v>3.4997450280469149</v>
      </c>
      <c r="BA97" s="24">
        <f t="shared" si="96"/>
        <v>2.1294373339773003</v>
      </c>
      <c r="BB97" s="24">
        <f t="shared" si="97"/>
        <v>2.3954492609201128</v>
      </c>
      <c r="BC97" s="24">
        <f t="shared" si="98"/>
        <v>2.7722213430395102</v>
      </c>
      <c r="BD97" s="24">
        <f t="shared" si="99"/>
        <v>3.0053442313737815</v>
      </c>
      <c r="BE97" s="24">
        <f t="shared" si="100"/>
        <v>2.1854966677245322</v>
      </c>
      <c r="BF97" s="24">
        <f t="shared" si="101"/>
        <v>2.1797711332595049</v>
      </c>
      <c r="BG97" s="24">
        <f t="shared" si="102"/>
        <v>2.1292047043342381</v>
      </c>
      <c r="BH97" s="24">
        <f t="shared" si="103"/>
        <v>2.9941857050566743</v>
      </c>
      <c r="BI97" s="24">
        <f t="shared" si="104"/>
        <v>1.8848750153418155</v>
      </c>
      <c r="BJ97" s="24">
        <f t="shared" si="105"/>
        <v>2.1627821618645626</v>
      </c>
      <c r="BK97" s="24">
        <f t="shared" si="106"/>
        <v>3.2059208179764589</v>
      </c>
      <c r="BL97" s="24">
        <f t="shared" si="107"/>
        <v>2.269911345374211</v>
      </c>
      <c r="BM97" s="24">
        <f t="shared" si="108"/>
        <v>2.0974399316954067</v>
      </c>
      <c r="BN97" s="24">
        <f t="shared" si="109"/>
        <v>2.0087057835316289</v>
      </c>
      <c r="BO97" s="24">
        <f t="shared" si="110"/>
        <v>1.9670245188254696</v>
      </c>
      <c r="BP97" s="24" t="e">
        <f t="shared" si="111"/>
        <v>#DIV/0!</v>
      </c>
      <c r="BQ97" s="24">
        <f t="shared" si="112"/>
        <v>2.2239078028239385</v>
      </c>
      <c r="BR97" s="21"/>
      <c r="BS97" s="35">
        <f t="shared" si="113"/>
        <v>45505</v>
      </c>
      <c r="BT97" s="24">
        <f t="shared" si="58"/>
        <v>1.6756441393076978E-2</v>
      </c>
      <c r="BU97" s="24">
        <f t="shared" si="49"/>
        <v>7.5165061170172636E-4</v>
      </c>
      <c r="BV97" s="24">
        <f t="shared" si="50"/>
        <v>3.7319324935351675E-3</v>
      </c>
      <c r="BW97" s="24">
        <f t="shared" si="65"/>
        <v>1.2196833366098577E-2</v>
      </c>
      <c r="BX97" s="24">
        <f t="shared" si="66"/>
        <v>2.3933219411133157E-3</v>
      </c>
      <c r="BY97" s="24">
        <f t="shared" si="67"/>
        <v>3.1598787182240268E-3</v>
      </c>
      <c r="BZ97" s="24">
        <f t="shared" si="114"/>
        <v>2.5919185809124886E-3</v>
      </c>
      <c r="CA97" s="24">
        <f t="shared" si="115"/>
        <v>1.2063453657356299E-3</v>
      </c>
      <c r="CB97" s="24">
        <f t="shared" si="116"/>
        <v>1.6133122627671013E-3</v>
      </c>
      <c r="CC97" s="24">
        <f t="shared" si="117"/>
        <v>1.1618007772921787E-3</v>
      </c>
      <c r="CD97" s="24">
        <f t="shared" si="118"/>
        <v>4.5842182467071011E-3</v>
      </c>
      <c r="CE97" s="24">
        <f t="shared" si="119"/>
        <v>3.0798312338378996E-4</v>
      </c>
      <c r="CF97" s="24">
        <f t="shared" si="120"/>
        <v>5.0455636880548077E-2</v>
      </c>
    </row>
    <row r="98" spans="1:84" x14ac:dyDescent="0.25">
      <c r="A98" s="31">
        <f>+[1]NOA!A99</f>
        <v>45536</v>
      </c>
      <c r="B98" s="17">
        <f>+[1]NOA!B99</f>
        <v>7183.9</v>
      </c>
      <c r="C98" s="17">
        <f>+[1]NOA!C99</f>
        <v>7545.5</v>
      </c>
      <c r="D98" s="17">
        <f>+[1]NOA!D99</f>
        <v>5317.9</v>
      </c>
      <c r="E98" s="17">
        <f>+[1]NOA!E99</f>
        <v>5783.4</v>
      </c>
      <c r="F98" s="17">
        <f>+[1]NOA!F99</f>
        <v>8717.2000000000007</v>
      </c>
      <c r="G98" s="17">
        <f>+[1]NOA!G99</f>
        <v>6638.5</v>
      </c>
      <c r="H98" s="17">
        <f>+[1]NOA!H99</f>
        <v>8439.2000000000007</v>
      </c>
      <c r="I98" s="17">
        <f>+[1]NOA!I99</f>
        <v>7390.4</v>
      </c>
      <c r="J98" s="17">
        <f>+[1]NOA!J99</f>
        <v>6504</v>
      </c>
      <c r="K98" s="17">
        <f>+[1]NOA!K99</f>
        <v>6175.9</v>
      </c>
      <c r="L98" s="17">
        <f>+[1]NOA!L99</f>
        <v>5360.5</v>
      </c>
      <c r="M98" s="17">
        <f>+[1]NOA!M99</f>
        <v>7849.5</v>
      </c>
      <c r="N98" s="17">
        <f>+[1]NOA!N99</f>
        <v>7100.3</v>
      </c>
      <c r="O98" s="18">
        <f>+[1]NOA!R99</f>
        <v>7211.7</v>
      </c>
      <c r="P98" s="19">
        <f>+[1]NOA!S99</f>
        <v>7102.4</v>
      </c>
      <c r="Q98" s="20">
        <f>+[1]NOA!T99</f>
        <v>7478.8</v>
      </c>
      <c r="R98" s="18">
        <f t="shared" si="68"/>
        <v>7183.9549999999999</v>
      </c>
      <c r="S98" s="19">
        <f t="shared" si="52"/>
        <v>6981.1343202498965</v>
      </c>
      <c r="T98" s="19">
        <f t="shared" si="53"/>
        <v>6580.3351381523853</v>
      </c>
      <c r="U98" s="19">
        <f t="shared" si="54"/>
        <v>6216.0884698275859</v>
      </c>
      <c r="V98" s="19"/>
      <c r="W98" s="20">
        <f t="shared" si="55"/>
        <v>6702.1834992586328</v>
      </c>
      <c r="X98" s="21"/>
      <c r="Y98" s="41">
        <f t="shared" si="69"/>
        <v>3.4205260354433165E-2</v>
      </c>
      <c r="Z98" s="24">
        <f t="shared" si="70"/>
        <v>2.0959056098286855E-2</v>
      </c>
      <c r="AA98" s="24">
        <f t="shared" si="71"/>
        <v>1.4711494428331529E-2</v>
      </c>
      <c r="AB98" s="24">
        <f t="shared" si="72"/>
        <v>5.1278788649955276E-2</v>
      </c>
      <c r="AC98" s="24">
        <f t="shared" si="73"/>
        <v>9.7662939458043718E-2</v>
      </c>
      <c r="AD98" s="24">
        <f t="shared" si="74"/>
        <v>2.4538930473030351E-2</v>
      </c>
      <c r="AE98" s="24">
        <f t="shared" si="75"/>
        <v>3.1989825865779808E-2</v>
      </c>
      <c r="AF98" s="24">
        <f t="shared" si="76"/>
        <v>3.3477835267794687E-2</v>
      </c>
      <c r="AG98" s="24">
        <f t="shared" si="77"/>
        <v>2.0955968919237122E-2</v>
      </c>
      <c r="AH98" s="24">
        <f t="shared" si="78"/>
        <v>2.5471149854711328E-2</v>
      </c>
      <c r="AI98" s="24">
        <f t="shared" si="79"/>
        <v>3.7168175837783535E-2</v>
      </c>
      <c r="AJ98" s="24">
        <f t="shared" si="80"/>
        <v>3.1525967199327098E-2</v>
      </c>
      <c r="AK98" s="24">
        <f t="shared" si="81"/>
        <v>4.4023585113734942E-2</v>
      </c>
      <c r="AL98" s="24">
        <f t="shared" si="82"/>
        <v>2.2718570516911285E-2</v>
      </c>
      <c r="AM98" s="24">
        <f t="shared" si="83"/>
        <v>3.0288963676453395E-2</v>
      </c>
      <c r="AN98" s="24">
        <f t="shared" si="84"/>
        <v>5.7044323835368616E-2</v>
      </c>
      <c r="AO98" s="24">
        <f t="shared" si="85"/>
        <v>3.4201989508153563E-2</v>
      </c>
      <c r="AP98" s="24">
        <f t="shared" si="86"/>
        <v>2.7838192363270453E-2</v>
      </c>
      <c r="AQ98" s="24">
        <f t="shared" si="87"/>
        <v>3.65340231209208E-2</v>
      </c>
      <c r="AR98" s="24">
        <f t="shared" si="88"/>
        <v>3.8361028136397746E-2</v>
      </c>
      <c r="AS98" s="24" t="e">
        <f t="shared" si="89"/>
        <v>#DIV/0!</v>
      </c>
      <c r="AT98" s="24">
        <f t="shared" si="90"/>
        <v>3.5340089955556486E-2</v>
      </c>
      <c r="AU98" s="21"/>
      <c r="AV98" s="24">
        <f t="shared" si="91"/>
        <v>1.9880625571915815</v>
      </c>
      <c r="AW98" s="24">
        <f t="shared" si="92"/>
        <v>1.8460697042848522</v>
      </c>
      <c r="AX98" s="24">
        <f t="shared" si="93"/>
        <v>1.8497400996731148</v>
      </c>
      <c r="AY98" s="24">
        <f t="shared" si="94"/>
        <v>1.3514535474689975</v>
      </c>
      <c r="AZ98" s="24">
        <f t="shared" si="95"/>
        <v>3.3997375460556203</v>
      </c>
      <c r="BA98" s="24">
        <f t="shared" si="96"/>
        <v>1.8637677408222251</v>
      </c>
      <c r="BB98" s="24">
        <f t="shared" si="97"/>
        <v>2.1348018275695559</v>
      </c>
      <c r="BC98" s="24">
        <f t="shared" si="98"/>
        <v>2.4713010803193987</v>
      </c>
      <c r="BD98" s="24">
        <f t="shared" si="99"/>
        <v>2.6981861602319896</v>
      </c>
      <c r="BE98" s="24">
        <f t="shared" si="100"/>
        <v>1.8235267224431944</v>
      </c>
      <c r="BF98" s="24">
        <f t="shared" si="101"/>
        <v>2.1016027310073482</v>
      </c>
      <c r="BG98" s="24">
        <f t="shared" si="102"/>
        <v>1.8944651351451012</v>
      </c>
      <c r="BH98" s="24">
        <f t="shared" si="103"/>
        <v>2.7242591135588774</v>
      </c>
      <c r="BI98" s="24">
        <f t="shared" si="104"/>
        <v>1.6520428051336737</v>
      </c>
      <c r="BJ98" s="24">
        <f t="shared" si="105"/>
        <v>1.8532861963683112</v>
      </c>
      <c r="BK98" s="24">
        <f t="shared" si="106"/>
        <v>3.0406288832459882</v>
      </c>
      <c r="BL98" s="24">
        <f t="shared" si="107"/>
        <v>1.9879717412632516</v>
      </c>
      <c r="BM98" s="24">
        <f t="shared" si="108"/>
        <v>1.8006941515822183</v>
      </c>
      <c r="BN98" s="24">
        <f t="shared" si="109"/>
        <v>1.7487298194331999</v>
      </c>
      <c r="BO98" s="24">
        <f t="shared" si="110"/>
        <v>1.6994717233703809</v>
      </c>
      <c r="BP98" s="24" t="e">
        <f t="shared" si="111"/>
        <v>#DIV/0!</v>
      </c>
      <c r="BQ98" s="24">
        <f t="shared" si="112"/>
        <v>1.9534057498289292</v>
      </c>
      <c r="BR98" s="21"/>
      <c r="BS98" s="35">
        <f t="shared" si="113"/>
        <v>45536</v>
      </c>
      <c r="BT98" s="24">
        <f t="shared" si="58"/>
        <v>7.7312857204554766E-3</v>
      </c>
      <c r="BU98" s="24">
        <f t="shared" si="49"/>
        <v>3.4741229143572593E-4</v>
      </c>
      <c r="BV98" s="24">
        <f t="shared" si="50"/>
        <v>5.0236485611044636E-3</v>
      </c>
      <c r="BW98" s="24">
        <f t="shared" si="65"/>
        <v>7.8159595756014041E-3</v>
      </c>
      <c r="BX98" s="24">
        <f t="shared" si="66"/>
        <v>1.4008608899701998E-3</v>
      </c>
      <c r="BY98" s="24">
        <f t="shared" si="67"/>
        <v>2.3838993420957949E-3</v>
      </c>
      <c r="BZ98" s="24">
        <f t="shared" si="114"/>
        <v>2.8984552927457737E-3</v>
      </c>
      <c r="CA98" s="24">
        <f t="shared" si="115"/>
        <v>4.9776859623108707E-4</v>
      </c>
      <c r="CB98" s="24">
        <f t="shared" si="116"/>
        <v>1.3139801045160702E-3</v>
      </c>
      <c r="CC98" s="24">
        <f t="shared" si="117"/>
        <v>5.6416221585592439E-4</v>
      </c>
      <c r="CD98" s="24">
        <f t="shared" si="118"/>
        <v>2.7594561133265148E-3</v>
      </c>
      <c r="CE98" s="24">
        <f t="shared" si="119"/>
        <v>1.4654708261952433E-3</v>
      </c>
      <c r="CF98" s="24">
        <f t="shared" si="120"/>
        <v>3.4202359529533669E-2</v>
      </c>
    </row>
    <row r="99" spans="1:84" x14ac:dyDescent="0.25">
      <c r="A99" s="31">
        <f>+[1]NOA!A100</f>
        <v>45566</v>
      </c>
      <c r="B99" s="17">
        <f>+[1]NOA!B100</f>
        <v>7367.2</v>
      </c>
      <c r="C99" s="17">
        <f>+[1]NOA!C100</f>
        <v>7605.8</v>
      </c>
      <c r="D99" s="17">
        <f>+[1]NOA!D100</f>
        <v>5448.5</v>
      </c>
      <c r="E99" s="17">
        <f>+[1]NOA!E100</f>
        <v>6012</v>
      </c>
      <c r="F99" s="17">
        <f>+[1]NOA!F100</f>
        <v>9150.1</v>
      </c>
      <c r="G99" s="17">
        <f>+[1]NOA!G100</f>
        <v>6813.9</v>
      </c>
      <c r="H99" s="17">
        <f>+[1]NOA!H100</f>
        <v>8692.7999999999993</v>
      </c>
      <c r="I99" s="17">
        <f>+[1]NOA!I100</f>
        <v>7529.8</v>
      </c>
      <c r="J99" s="17">
        <f>+[1]NOA!J100</f>
        <v>6586</v>
      </c>
      <c r="K99" s="17">
        <f>+[1]NOA!K100</f>
        <v>6363.3</v>
      </c>
      <c r="L99" s="17">
        <f>+[1]NOA!L100</f>
        <v>5757.4</v>
      </c>
      <c r="M99" s="17">
        <f>+[1]NOA!M100</f>
        <v>8285.2999999999993</v>
      </c>
      <c r="N99" s="17">
        <f>+[1]NOA!N100</f>
        <v>7247.2</v>
      </c>
      <c r="O99" s="18">
        <f>+[1]NOA!R100</f>
        <v>7296.6</v>
      </c>
      <c r="P99" s="19">
        <f>+[1]NOA!S100</f>
        <v>7285.5</v>
      </c>
      <c r="Q99" s="20">
        <f>+[1]NOA!T100</f>
        <v>7733.2</v>
      </c>
      <c r="R99" s="18">
        <f t="shared" si="68"/>
        <v>7367.2263900000016</v>
      </c>
      <c r="S99" s="19">
        <f t="shared" si="52"/>
        <v>7137.2818280592146</v>
      </c>
      <c r="T99" s="19">
        <f t="shared" si="53"/>
        <v>6831.4588333798474</v>
      </c>
      <c r="U99" s="19">
        <f t="shared" si="54"/>
        <v>6414.2105962643682</v>
      </c>
      <c r="V99" s="19"/>
      <c r="W99" s="20">
        <f t="shared" si="55"/>
        <v>6899.5022452870153</v>
      </c>
      <c r="X99" s="21"/>
      <c r="Y99" s="41">
        <f t="shared" si="69"/>
        <v>2.5515388577235232E-2</v>
      </c>
      <c r="Z99" s="24">
        <f t="shared" si="70"/>
        <v>7.9915181233847221E-3</v>
      </c>
      <c r="AA99" s="24">
        <f t="shared" si="71"/>
        <v>2.4558566351379429E-2</v>
      </c>
      <c r="AB99" s="24">
        <f t="shared" si="72"/>
        <v>3.9526921879863064E-2</v>
      </c>
      <c r="AC99" s="24">
        <f t="shared" si="73"/>
        <v>4.9660441426145896E-2</v>
      </c>
      <c r="AD99" s="24">
        <f t="shared" si="74"/>
        <v>2.642163139263376E-2</v>
      </c>
      <c r="AE99" s="24">
        <f t="shared" si="75"/>
        <v>3.0050241729073779E-2</v>
      </c>
      <c r="AF99" s="24">
        <f t="shared" si="76"/>
        <v>1.8862307858843907E-2</v>
      </c>
      <c r="AG99" s="24">
        <f t="shared" si="77"/>
        <v>1.2607626076260869E-2</v>
      </c>
      <c r="AH99" s="24">
        <f t="shared" si="78"/>
        <v>3.0343755565990449E-2</v>
      </c>
      <c r="AI99" s="24">
        <f t="shared" si="79"/>
        <v>7.4041600596959078E-2</v>
      </c>
      <c r="AJ99" s="24">
        <f t="shared" si="80"/>
        <v>5.5519459838206053E-2</v>
      </c>
      <c r="AK99" s="24">
        <f t="shared" si="81"/>
        <v>2.0689266650704807E-2</v>
      </c>
      <c r="AL99" s="24">
        <f t="shared" si="82"/>
        <v>1.1772536295187042E-2</v>
      </c>
      <c r="AM99" s="24">
        <f t="shared" si="83"/>
        <v>2.5780018022077078E-2</v>
      </c>
      <c r="AN99" s="24">
        <f t="shared" si="84"/>
        <v>3.4016152323902205E-2</v>
      </c>
      <c r="AO99" s="24">
        <f t="shared" si="85"/>
        <v>2.5511210746726798E-2</v>
      </c>
      <c r="AP99" s="24">
        <f t="shared" si="86"/>
        <v>2.2367068250841005E-2</v>
      </c>
      <c r="AQ99" s="24">
        <f t="shared" si="87"/>
        <v>3.8162751585623989E-2</v>
      </c>
      <c r="AR99" s="24">
        <f t="shared" si="88"/>
        <v>3.1872475335325667E-2</v>
      </c>
      <c r="AS99" s="24" t="e">
        <f t="shared" si="89"/>
        <v>#DIV/0!</v>
      </c>
      <c r="AT99" s="24">
        <f t="shared" si="90"/>
        <v>2.9440964433487871E-2</v>
      </c>
      <c r="AU99" s="21"/>
      <c r="AV99" s="24">
        <f t="shared" si="91"/>
        <v>1.8446984323113753</v>
      </c>
      <c r="AW99" s="24">
        <f t="shared" si="92"/>
        <v>1.6832951137766803</v>
      </c>
      <c r="AX99" s="24">
        <f t="shared" si="93"/>
        <v>1.6821403957861571</v>
      </c>
      <c r="AY99" s="24">
        <f t="shared" si="94"/>
        <v>1.2246891651865006</v>
      </c>
      <c r="AZ99" s="24">
        <f t="shared" si="95"/>
        <v>3.4480579456516462</v>
      </c>
      <c r="BA99" s="24">
        <f t="shared" si="96"/>
        <v>1.6624076896026252</v>
      </c>
      <c r="BB99" s="24">
        <f t="shared" si="97"/>
        <v>2.1033522544714573</v>
      </c>
      <c r="BC99" s="24">
        <f t="shared" si="98"/>
        <v>2.30689503732982</v>
      </c>
      <c r="BD99" s="24">
        <f t="shared" si="99"/>
        <v>2.3537020063142888</v>
      </c>
      <c r="BE99" s="24">
        <f t="shared" si="100"/>
        <v>1.6283767038413881</v>
      </c>
      <c r="BF99" s="24">
        <f t="shared" si="101"/>
        <v>2.1418281036834923</v>
      </c>
      <c r="BG99" s="24">
        <f t="shared" si="102"/>
        <v>1.7993715579281684</v>
      </c>
      <c r="BH99" s="24">
        <f t="shared" si="103"/>
        <v>2.4677257285037557</v>
      </c>
      <c r="BI99" s="24">
        <f t="shared" si="104"/>
        <v>1.5002912654627694</v>
      </c>
      <c r="BJ99" s="24">
        <f t="shared" si="105"/>
        <v>1.704242604209198</v>
      </c>
      <c r="BK99" s="24">
        <f t="shared" si="106"/>
        <v>2.9608686744519561</v>
      </c>
      <c r="BL99" s="24">
        <f t="shared" si="107"/>
        <v>1.8446494292386517</v>
      </c>
      <c r="BM99" s="24">
        <f t="shared" si="108"/>
        <v>1.6423795181967811</v>
      </c>
      <c r="BN99" s="24">
        <f t="shared" si="109"/>
        <v>1.5970356121302083</v>
      </c>
      <c r="BO99" s="24">
        <f t="shared" si="110"/>
        <v>1.5292637848439141</v>
      </c>
      <c r="BP99" s="24" t="e">
        <f t="shared" si="111"/>
        <v>#DIV/0!</v>
      </c>
      <c r="BQ99" s="24">
        <f t="shared" si="112"/>
        <v>1.8005596536602275</v>
      </c>
      <c r="BR99" s="21"/>
      <c r="BS99" s="35">
        <f t="shared" si="113"/>
        <v>45566</v>
      </c>
      <c r="BT99" s="24">
        <f t="shared" si="58"/>
        <v>2.9101198513342423E-3</v>
      </c>
      <c r="BU99" s="24">
        <f t="shared" si="49"/>
        <v>5.690196133019686E-4</v>
      </c>
      <c r="BV99" s="24">
        <f t="shared" si="50"/>
        <v>3.9362769526301942E-3</v>
      </c>
      <c r="BW99" s="24">
        <f t="shared" si="65"/>
        <v>4.2181823243642004E-3</v>
      </c>
      <c r="BX99" s="24">
        <f t="shared" si="66"/>
        <v>1.4942412895502413E-3</v>
      </c>
      <c r="BY99" s="24">
        <f t="shared" si="67"/>
        <v>2.2345633987109936E-3</v>
      </c>
      <c r="BZ99" s="24">
        <f t="shared" si="114"/>
        <v>1.6319185957488335E-3</v>
      </c>
      <c r="CA99" s="24">
        <f t="shared" si="115"/>
        <v>2.9563329110928604E-4</v>
      </c>
      <c r="CB99" s="24">
        <f t="shared" si="116"/>
        <v>1.5521234983783226E-3</v>
      </c>
      <c r="CC99" s="24">
        <f t="shared" si="117"/>
        <v>1.1270702543186839E-3</v>
      </c>
      <c r="CD99" s="24">
        <f t="shared" si="118"/>
        <v>4.847007892648832E-3</v>
      </c>
      <c r="CE99" s="24">
        <f t="shared" si="119"/>
        <v>6.9524909867898891E-4</v>
      </c>
      <c r="CF99" s="24">
        <f t="shared" si="120"/>
        <v>2.5511406060774795E-2</v>
      </c>
    </row>
    <row r="100" spans="1:84" x14ac:dyDescent="0.25">
      <c r="A100" s="31">
        <f>+[1]NOA!A101</f>
        <v>45597</v>
      </c>
      <c r="B100" s="17">
        <f>+[1]NOA!B101</f>
        <v>7509.1</v>
      </c>
      <c r="C100" s="17">
        <f>+[1]NOA!C101</f>
        <v>7612.2</v>
      </c>
      <c r="D100" s="17">
        <f>+[1]NOA!D101</f>
        <v>5677.7</v>
      </c>
      <c r="E100" s="17">
        <f>+[1]NOA!E101</f>
        <v>6114.7</v>
      </c>
      <c r="F100" s="17">
        <f>+[1]NOA!F101</f>
        <v>9365.5</v>
      </c>
      <c r="G100" s="17">
        <f>+[1]NOA!G101</f>
        <v>6899.5</v>
      </c>
      <c r="H100" s="17">
        <f>+[1]NOA!H101</f>
        <v>8899.1</v>
      </c>
      <c r="I100" s="17">
        <f>+[1]NOA!I101</f>
        <v>7733</v>
      </c>
      <c r="J100" s="17">
        <f>+[1]NOA!J101</f>
        <v>6747.9</v>
      </c>
      <c r="K100" s="17">
        <f>+[1]NOA!K101</f>
        <v>6730</v>
      </c>
      <c r="L100" s="17">
        <f>+[1]NOA!L101</f>
        <v>6051.7</v>
      </c>
      <c r="M100" s="17">
        <f>+[1]NOA!M101</f>
        <v>8684.5</v>
      </c>
      <c r="N100" s="17">
        <f>+[1]NOA!N101</f>
        <v>7408.3</v>
      </c>
      <c r="O100" s="18">
        <f>+[1]NOA!R101</f>
        <v>7013.7</v>
      </c>
      <c r="P100" s="19">
        <f>+[1]NOA!S101</f>
        <v>7488.4</v>
      </c>
      <c r="Q100" s="20">
        <f>+[1]NOA!T101</f>
        <v>7942.8</v>
      </c>
      <c r="R100" s="18">
        <f t="shared" si="68"/>
        <v>7509.1769100000001</v>
      </c>
      <c r="S100" s="19">
        <f t="shared" si="52"/>
        <v>7254.7987097650412</v>
      </c>
      <c r="T100" s="19">
        <f t="shared" si="53"/>
        <v>7046.7388780351648</v>
      </c>
      <c r="U100" s="19">
        <f t="shared" si="54"/>
        <v>6576.7061422413799</v>
      </c>
      <c r="V100" s="19"/>
      <c r="W100" s="20">
        <f t="shared" si="55"/>
        <v>7080.7850243592457</v>
      </c>
      <c r="X100" s="21"/>
      <c r="Y100" s="41">
        <f t="shared" si="69"/>
        <v>1.9261048973830075E-2</v>
      </c>
      <c r="Z100" s="24">
        <f t="shared" si="70"/>
        <v>8.4146309395460861E-4</v>
      </c>
      <c r="AA100" s="24">
        <f t="shared" si="71"/>
        <v>4.2066623841424233E-2</v>
      </c>
      <c r="AB100" s="24">
        <f t="shared" si="72"/>
        <v>1.7082501663340022E-2</v>
      </c>
      <c r="AC100" s="24">
        <f t="shared" si="73"/>
        <v>2.3540726330859796E-2</v>
      </c>
      <c r="AD100" s="24">
        <f t="shared" si="74"/>
        <v>1.2562555951804555E-2</v>
      </c>
      <c r="AE100" s="24">
        <f t="shared" si="75"/>
        <v>2.3732284189214248E-2</v>
      </c>
      <c r="AF100" s="24">
        <f t="shared" si="76"/>
        <v>2.6986108528779029E-2</v>
      </c>
      <c r="AG100" s="24">
        <f t="shared" si="77"/>
        <v>2.4582447616155356E-2</v>
      </c>
      <c r="AH100" s="24">
        <f t="shared" si="78"/>
        <v>5.7627331730391473E-2</v>
      </c>
      <c r="AI100" s="24">
        <f t="shared" si="79"/>
        <v>5.1116823566193181E-2</v>
      </c>
      <c r="AJ100" s="24">
        <f t="shared" si="80"/>
        <v>4.8181719430799186E-2</v>
      </c>
      <c r="AK100" s="24">
        <f t="shared" si="81"/>
        <v>2.2229274754387962E-2</v>
      </c>
      <c r="AL100" s="24">
        <f t="shared" si="82"/>
        <v>-3.8771482608338181E-2</v>
      </c>
      <c r="AM100" s="24">
        <f t="shared" si="83"/>
        <v>2.7849838720746645E-2</v>
      </c>
      <c r="AN100" s="24">
        <f t="shared" si="84"/>
        <v>2.7103915584751448E-2</v>
      </c>
      <c r="AO100" s="24">
        <f t="shared" si="85"/>
        <v>1.9267837376719887E-2</v>
      </c>
      <c r="AP100" s="24">
        <f t="shared" si="86"/>
        <v>1.6465215264980237E-2</v>
      </c>
      <c r="AQ100" s="24">
        <f t="shared" si="87"/>
        <v>3.1513041343880666E-2</v>
      </c>
      <c r="AR100" s="24">
        <f t="shared" si="88"/>
        <v>2.5333678016691508E-2</v>
      </c>
      <c r="AS100" s="24" t="e">
        <f t="shared" si="89"/>
        <v>#DIV/0!</v>
      </c>
      <c r="AT100" s="24">
        <f t="shared" si="90"/>
        <v>2.6274761950554115E-2</v>
      </c>
      <c r="AU100" s="21"/>
      <c r="AV100" s="24">
        <f t="shared" si="91"/>
        <v>1.5931899022688816</v>
      </c>
      <c r="AW100" s="24">
        <f t="shared" si="92"/>
        <v>1.372362639075015</v>
      </c>
      <c r="AX100" s="24">
        <f t="shared" si="93"/>
        <v>1.509813455927858</v>
      </c>
      <c r="AY100" s="24">
        <f t="shared" si="94"/>
        <v>1.0557759548144161</v>
      </c>
      <c r="AZ100" s="24">
        <f t="shared" si="95"/>
        <v>3.2406610821824771</v>
      </c>
      <c r="BA100" s="24">
        <f t="shared" si="96"/>
        <v>1.3769249319598997</v>
      </c>
      <c r="BB100" s="24">
        <f t="shared" si="97"/>
        <v>1.7650695998011434</v>
      </c>
      <c r="BC100" s="24">
        <f t="shared" si="98"/>
        <v>2.0618466898954706</v>
      </c>
      <c r="BD100" s="24">
        <f t="shared" si="99"/>
        <v>2.0073535965772344</v>
      </c>
      <c r="BE100" s="24">
        <f t="shared" si="100"/>
        <v>1.5190896840844439</v>
      </c>
      <c r="BF100" s="24">
        <f t="shared" si="101"/>
        <v>2.1545558798999163</v>
      </c>
      <c r="BG100" s="24">
        <f t="shared" si="102"/>
        <v>1.6649380139928809</v>
      </c>
      <c r="BH100" s="24">
        <f t="shared" si="103"/>
        <v>2.1639120222079864</v>
      </c>
      <c r="BI100" s="24">
        <f t="shared" si="104"/>
        <v>1.1570659695525141</v>
      </c>
      <c r="BJ100" s="24">
        <f t="shared" si="105"/>
        <v>1.4736233607505036</v>
      </c>
      <c r="BK100" s="24">
        <f t="shared" si="106"/>
        <v>2.7234202137633607</v>
      </c>
      <c r="BL100" s="24">
        <f t="shared" si="107"/>
        <v>1.5931596415446165</v>
      </c>
      <c r="BM100" s="24">
        <f t="shared" si="108"/>
        <v>1.3977600744313996</v>
      </c>
      <c r="BN100" s="24">
        <f t="shared" si="109"/>
        <v>1.4172132549382308</v>
      </c>
      <c r="BO100" s="24">
        <f t="shared" si="110"/>
        <v>1.334955867866662</v>
      </c>
      <c r="BP100" s="24" t="e">
        <f t="shared" si="111"/>
        <v>#DIV/0!</v>
      </c>
      <c r="BQ100" s="24">
        <f t="shared" si="112"/>
        <v>1.5763149023205814</v>
      </c>
      <c r="BR100" s="21"/>
      <c r="BS100" s="35">
        <f t="shared" si="113"/>
        <v>45597</v>
      </c>
      <c r="BT100" s="24">
        <f t="shared" si="58"/>
        <v>3.0118362471493566E-4</v>
      </c>
      <c r="BU100" s="24">
        <f t="shared" si="49"/>
        <v>9.7377022478010577E-4</v>
      </c>
      <c r="BV100" s="24">
        <f t="shared" si="50"/>
        <v>1.7243986860679739E-3</v>
      </c>
      <c r="BW100" s="24">
        <f t="shared" si="65"/>
        <v>2.0466391573460713E-3</v>
      </c>
      <c r="BX100" s="24">
        <f t="shared" si="66"/>
        <v>7.1108698012813847E-4</v>
      </c>
      <c r="BY100" s="24">
        <f t="shared" si="67"/>
        <v>1.7725580953415229E-3</v>
      </c>
      <c r="BZ100" s="24">
        <f t="shared" si="114"/>
        <v>2.3196221088066004E-3</v>
      </c>
      <c r="CA100" s="24">
        <f t="shared" si="115"/>
        <v>5.6917282006732411E-4</v>
      </c>
      <c r="CB100" s="24">
        <f t="shared" si="116"/>
        <v>2.9615932783146905E-3</v>
      </c>
      <c r="CC100" s="24">
        <f t="shared" si="117"/>
        <v>8.149256162449782E-4</v>
      </c>
      <c r="CD100" s="24">
        <f t="shared" si="118"/>
        <v>4.3294711695080982E-3</v>
      </c>
      <c r="CE100" s="24">
        <f t="shared" si="119"/>
        <v>7.4348463459659206E-4</v>
      </c>
      <c r="CF100" s="24">
        <f t="shared" si="120"/>
        <v>1.9267906395917033E-2</v>
      </c>
    </row>
    <row r="101" spans="1:84" x14ac:dyDescent="0.25">
      <c r="A101" s="31">
        <f>+[1]NOA!A102</f>
        <v>45627</v>
      </c>
      <c r="B101" s="17">
        <f>+[1]NOA!B102</f>
        <v>7713.1</v>
      </c>
      <c r="C101" s="17">
        <f>+[1]NOA!C102</f>
        <v>7797.6</v>
      </c>
      <c r="D101" s="17">
        <f>+[1]NOA!D102</f>
        <v>5770.3</v>
      </c>
      <c r="E101" s="17">
        <f>+[1]NOA!E102</f>
        <v>6268.3</v>
      </c>
      <c r="F101" s="17">
        <f>+[1]NOA!F102</f>
        <v>9846</v>
      </c>
      <c r="G101" s="17">
        <f>+[1]NOA!G102</f>
        <v>6962.7</v>
      </c>
      <c r="H101" s="17">
        <f>+[1]NOA!H102</f>
        <v>9053</v>
      </c>
      <c r="I101" s="17">
        <f>+[1]NOA!I102</f>
        <v>7914.3</v>
      </c>
      <c r="J101" s="17">
        <f>+[1]NOA!J102</f>
        <v>7139.5</v>
      </c>
      <c r="K101" s="17">
        <f>+[1]NOA!K102</f>
        <v>6903.7</v>
      </c>
      <c r="L101" s="17">
        <f>+[1]NOA!L102</f>
        <v>6238.2</v>
      </c>
      <c r="M101" s="17">
        <f>+[1]NOA!M102</f>
        <v>9008.2999999999993</v>
      </c>
      <c r="N101" s="17">
        <f>+[1]NOA!N102</f>
        <v>7561.6</v>
      </c>
      <c r="O101" s="18">
        <f>+[1]NOA!R102</f>
        <v>6912.3</v>
      </c>
      <c r="P101" s="19">
        <f>+[1]NOA!S102</f>
        <v>7718.4</v>
      </c>
      <c r="Q101" s="20">
        <f>+[1]NOA!T102</f>
        <v>8264.2999999999993</v>
      </c>
      <c r="R101" s="18">
        <f t="shared" si="68"/>
        <v>7713.2118400000008</v>
      </c>
      <c r="S101" s="19">
        <f t="shared" si="52"/>
        <v>7433.3450767350259</v>
      </c>
      <c r="T101" s="19">
        <f t="shared" si="53"/>
        <v>7226.1615126988545</v>
      </c>
      <c r="U101" s="19">
        <f t="shared" si="54"/>
        <v>6714.6928879310353</v>
      </c>
      <c r="V101" s="19"/>
      <c r="W101" s="20">
        <f t="shared" si="55"/>
        <v>7244.6311374708757</v>
      </c>
      <c r="X101" s="21"/>
      <c r="Y101" s="41">
        <f t="shared" si="69"/>
        <v>2.7167037328041932E-2</v>
      </c>
      <c r="Z101" s="24">
        <f t="shared" si="70"/>
        <v>2.4355639631118642E-2</v>
      </c>
      <c r="AA101" s="24">
        <f t="shared" si="71"/>
        <v>1.6309421068390506E-2</v>
      </c>
      <c r="AB101" s="24">
        <f t="shared" si="72"/>
        <v>2.5119793285034442E-2</v>
      </c>
      <c r="AC101" s="24">
        <f t="shared" si="73"/>
        <v>5.1305322727030145E-2</v>
      </c>
      <c r="AD101" s="24">
        <f t="shared" si="74"/>
        <v>9.1600840640626569E-3</v>
      </c>
      <c r="AE101" s="24">
        <f t="shared" si="75"/>
        <v>1.7293883651155584E-2</v>
      </c>
      <c r="AF101" s="24">
        <f t="shared" si="76"/>
        <v>2.3444976076555157E-2</v>
      </c>
      <c r="AG101" s="24">
        <f t="shared" si="77"/>
        <v>5.8032869485321381E-2</v>
      </c>
      <c r="AH101" s="24">
        <f t="shared" si="78"/>
        <v>2.5809806835066729E-2</v>
      </c>
      <c r="AI101" s="24">
        <f t="shared" si="79"/>
        <v>3.081778673761093E-2</v>
      </c>
      <c r="AJ101" s="24">
        <f t="shared" si="80"/>
        <v>3.7284817778801216E-2</v>
      </c>
      <c r="AK101" s="24">
        <f t="shared" si="81"/>
        <v>2.0693006492717547E-2</v>
      </c>
      <c r="AL101" s="24">
        <f t="shared" si="82"/>
        <v>-1.4457419051285281E-2</v>
      </c>
      <c r="AM101" s="24">
        <f t="shared" si="83"/>
        <v>3.0714171251535749E-2</v>
      </c>
      <c r="AN101" s="24">
        <f t="shared" si="84"/>
        <v>4.0476909905826641E-2</v>
      </c>
      <c r="AO101" s="24">
        <f t="shared" si="85"/>
        <v>2.7171410721231748E-2</v>
      </c>
      <c r="AP101" s="24">
        <f t="shared" si="86"/>
        <v>2.4610795435255683E-2</v>
      </c>
      <c r="AQ101" s="24">
        <f t="shared" si="87"/>
        <v>2.5461796977173989E-2</v>
      </c>
      <c r="AR101" s="24">
        <f t="shared" si="88"/>
        <v>2.0981132911410461E-2</v>
      </c>
      <c r="AS101" s="24" t="e">
        <f t="shared" si="89"/>
        <v>#DIV/0!</v>
      </c>
      <c r="AT101" s="24">
        <f t="shared" si="90"/>
        <v>2.3139540679171677E-2</v>
      </c>
      <c r="AU101" s="21"/>
      <c r="AV101" s="24">
        <f t="shared" si="91"/>
        <v>1.1269889418966992</v>
      </c>
      <c r="AW101" s="24">
        <f t="shared" si="92"/>
        <v>0.87912087912087911</v>
      </c>
      <c r="AX101" s="24">
        <f t="shared" si="93"/>
        <v>1.1184741904691973</v>
      </c>
      <c r="AY101" s="24">
        <f t="shared" si="94"/>
        <v>0.82069826885093522</v>
      </c>
      <c r="AZ101" s="24">
        <f t="shared" si="95"/>
        <v>3.0553564809094276</v>
      </c>
      <c r="BA101" s="24">
        <f t="shared" si="96"/>
        <v>0.86752675482123198</v>
      </c>
      <c r="BB101" s="24">
        <f t="shared" si="97"/>
        <v>1.0876282716476422</v>
      </c>
      <c r="BC101" s="24">
        <f t="shared" si="98"/>
        <v>1.3427564975430704</v>
      </c>
      <c r="BD101" s="24">
        <f t="shared" si="99"/>
        <v>1.7359647442038706</v>
      </c>
      <c r="BE101" s="24">
        <f t="shared" si="100"/>
        <v>1.1468731535901981</v>
      </c>
      <c r="BF101" s="24">
        <f t="shared" si="101"/>
        <v>2.0253152279340445</v>
      </c>
      <c r="BG101" s="24">
        <f t="shared" si="102"/>
        <v>1.299267464713239</v>
      </c>
      <c r="BH101" s="24">
        <f t="shared" si="103"/>
        <v>1.4305229661534509</v>
      </c>
      <c r="BI101" s="24">
        <f t="shared" si="104"/>
        <v>0.83228628230616297</v>
      </c>
      <c r="BJ101" s="24">
        <f t="shared" si="105"/>
        <v>0.99133126934984506</v>
      </c>
      <c r="BK101" s="24">
        <f t="shared" si="106"/>
        <v>2.231903327988737</v>
      </c>
      <c r="BL101" s="24">
        <f t="shared" si="107"/>
        <v>1.1270020342824481</v>
      </c>
      <c r="BM101" s="24">
        <f t="shared" si="108"/>
        <v>0.9630336124708343</v>
      </c>
      <c r="BN101" s="24">
        <f t="shared" si="109"/>
        <v>1.0480442985643514</v>
      </c>
      <c r="BO101" s="24">
        <f t="shared" si="110"/>
        <v>0.96536301592079576</v>
      </c>
      <c r="BP101" s="24" t="e">
        <f t="shared" si="111"/>
        <v>#DIV/0!</v>
      </c>
      <c r="BQ101" s="24">
        <f t="shared" si="112"/>
        <v>1.1119902505087964</v>
      </c>
      <c r="BR101" s="21"/>
      <c r="BS101" s="35">
        <f t="shared" si="113"/>
        <v>45627</v>
      </c>
      <c r="BT101" s="24">
        <f t="shared" si="58"/>
        <v>8.5600378207774819E-3</v>
      </c>
      <c r="BU101" s="24">
        <f t="shared" si="49"/>
        <v>3.8598234142573826E-4</v>
      </c>
      <c r="BV101" s="24">
        <f t="shared" si="50"/>
        <v>2.5303058955134495E-3</v>
      </c>
      <c r="BW101" s="24">
        <f t="shared" si="65"/>
        <v>4.4792318653367252E-3</v>
      </c>
      <c r="BX101" s="24">
        <f t="shared" si="66"/>
        <v>5.1508702773967428E-4</v>
      </c>
      <c r="BY101" s="24">
        <f t="shared" si="67"/>
        <v>1.2973418918379E-3</v>
      </c>
      <c r="BZ101" s="24">
        <f t="shared" si="114"/>
        <v>2.0305136434459539E-3</v>
      </c>
      <c r="CA101" s="24">
        <f t="shared" si="115"/>
        <v>1.3506865003795406E-3</v>
      </c>
      <c r="CB101" s="24">
        <f t="shared" si="116"/>
        <v>1.3763500286319251E-3</v>
      </c>
      <c r="CC101" s="24">
        <f t="shared" si="117"/>
        <v>5.0666524616798292E-4</v>
      </c>
      <c r="CD101" s="24">
        <f t="shared" si="118"/>
        <v>3.4453689523378218E-3</v>
      </c>
      <c r="CE101" s="24">
        <f t="shared" si="119"/>
        <v>6.9411780373147326E-4</v>
      </c>
      <c r="CF101" s="24">
        <f t="shared" si="120"/>
        <v>2.7171689017325664E-2</v>
      </c>
    </row>
    <row r="102" spans="1:84" x14ac:dyDescent="0.25">
      <c r="A102" s="31">
        <f>+[1]NOA!A103</f>
        <v>45658</v>
      </c>
      <c r="B102" s="17">
        <f>+[1]NOA!B103</f>
        <v>7912.5</v>
      </c>
      <c r="C102" s="17">
        <f>+[1]NOA!C103</f>
        <v>7956.7</v>
      </c>
      <c r="D102" s="17">
        <f>+[1]NOA!D103</f>
        <v>5884.7</v>
      </c>
      <c r="E102" s="17">
        <f>+[1]NOA!E103</f>
        <v>6303.4</v>
      </c>
      <c r="F102" s="17">
        <f>+[1]NOA!F103</f>
        <v>10391.1</v>
      </c>
      <c r="G102" s="17">
        <f>+[1]NOA!G103</f>
        <v>7088.7</v>
      </c>
      <c r="H102" s="17">
        <f>+[1]NOA!H103</f>
        <v>9316.7999999999993</v>
      </c>
      <c r="I102" s="17">
        <f>+[1]NOA!I103</f>
        <v>8083.1</v>
      </c>
      <c r="J102" s="17">
        <f>+[1]NOA!J103</f>
        <v>7305.5</v>
      </c>
      <c r="K102" s="17">
        <f>+[1]NOA!K103</f>
        <v>7050.3</v>
      </c>
      <c r="L102" s="17">
        <f>+[1]NOA!L103</f>
        <v>6294.4</v>
      </c>
      <c r="M102" s="17">
        <f>+[1]NOA!M103</f>
        <v>9513.9</v>
      </c>
      <c r="N102" s="17">
        <f>+[1]NOA!N103</f>
        <v>7707.2</v>
      </c>
      <c r="O102" s="18">
        <f>+[1]NOA!R103</f>
        <v>6892.6</v>
      </c>
      <c r="P102" s="19">
        <f>+[1]NOA!S103</f>
        <v>7934.7</v>
      </c>
      <c r="Q102" s="20">
        <f>+[1]NOA!T103</f>
        <v>8554.7999999999993</v>
      </c>
      <c r="R102" s="18">
        <f t="shared" si="68"/>
        <v>7912.5736399999987</v>
      </c>
      <c r="S102" s="19">
        <f t="shared" si="52"/>
        <v>7602.928534564714</v>
      </c>
      <c r="T102" s="19">
        <f t="shared" si="53"/>
        <v>7410.7096846218237</v>
      </c>
      <c r="U102" s="19">
        <f t="shared" si="54"/>
        <v>6807.1001077586207</v>
      </c>
      <c r="V102" s="19"/>
      <c r="W102" s="20">
        <f t="shared" si="55"/>
        <v>7376.1004660029666</v>
      </c>
      <c r="X102" s="21"/>
      <c r="Y102" s="41">
        <f t="shared" si="69"/>
        <v>2.5852121715004284E-2</v>
      </c>
      <c r="Z102" s="24">
        <f t="shared" si="70"/>
        <v>2.0403713963270675E-2</v>
      </c>
      <c r="AA102" s="24">
        <f t="shared" si="71"/>
        <v>1.9825658977869365E-2</v>
      </c>
      <c r="AB102" s="24">
        <f t="shared" si="72"/>
        <v>5.5996043584383148E-3</v>
      </c>
      <c r="AC102" s="24">
        <f t="shared" si="73"/>
        <v>5.5362583790371733E-2</v>
      </c>
      <c r="AD102" s="24">
        <f t="shared" si="74"/>
        <v>1.8096428109785068E-2</v>
      </c>
      <c r="AE102" s="24">
        <f t="shared" si="75"/>
        <v>2.9139511764056047E-2</v>
      </c>
      <c r="AF102" s="24">
        <f t="shared" si="76"/>
        <v>2.1328481356531981E-2</v>
      </c>
      <c r="AG102" s="24">
        <f t="shared" si="77"/>
        <v>2.3250927936129928E-2</v>
      </c>
      <c r="AH102" s="24">
        <f t="shared" si="78"/>
        <v>2.1234989932934489E-2</v>
      </c>
      <c r="AI102" s="24">
        <f t="shared" si="79"/>
        <v>9.009009009008917E-3</v>
      </c>
      <c r="AJ102" s="24">
        <f t="shared" si="80"/>
        <v>5.6126017117547278E-2</v>
      </c>
      <c r="AK102" s="24">
        <f t="shared" si="81"/>
        <v>1.9255184088023736E-2</v>
      </c>
      <c r="AL102" s="24">
        <f t="shared" si="82"/>
        <v>-2.8499920431693804E-3</v>
      </c>
      <c r="AM102" s="24">
        <f t="shared" si="83"/>
        <v>2.8023942786069567E-2</v>
      </c>
      <c r="AN102" s="24">
        <f t="shared" si="84"/>
        <v>3.5151192478491744E-2</v>
      </c>
      <c r="AO102" s="24">
        <f t="shared" si="85"/>
        <v>2.5846794323231892E-2</v>
      </c>
      <c r="AP102" s="24">
        <f t="shared" si="86"/>
        <v>2.281388205162882E-2</v>
      </c>
      <c r="AQ102" s="24">
        <f t="shared" si="87"/>
        <v>2.5538893864834655E-2</v>
      </c>
      <c r="AR102" s="24">
        <f t="shared" si="88"/>
        <v>1.3761942857234422E-2</v>
      </c>
      <c r="AS102" s="24" t="e">
        <f t="shared" si="89"/>
        <v>#DIV/0!</v>
      </c>
      <c r="AT102" s="24">
        <f t="shared" si="90"/>
        <v>1.8147139038190874E-2</v>
      </c>
      <c r="AU102" s="21"/>
      <c r="AV102" s="24">
        <f t="shared" si="91"/>
        <v>0.79275421424687309</v>
      </c>
      <c r="AW102" s="24">
        <f t="shared" si="92"/>
        <v>0.5745864006965884</v>
      </c>
      <c r="AX102" s="24">
        <f t="shared" si="93"/>
        <v>0.81201502648109369</v>
      </c>
      <c r="AY102" s="24">
        <f t="shared" si="94"/>
        <v>0.64048511347074721</v>
      </c>
      <c r="AZ102" s="24">
        <f t="shared" si="95"/>
        <v>2.5164467005076143</v>
      </c>
      <c r="BA102" s="24">
        <f t="shared" si="96"/>
        <v>0.52658554969311933</v>
      </c>
      <c r="BB102" s="24">
        <f t="shared" si="97"/>
        <v>0.78777295928157498</v>
      </c>
      <c r="BC102" s="24">
        <f t="shared" si="98"/>
        <v>0.84680588557850478</v>
      </c>
      <c r="BD102" s="24">
        <f t="shared" si="99"/>
        <v>1.2234903822741661</v>
      </c>
      <c r="BE102" s="24">
        <f t="shared" si="100"/>
        <v>0.79657518538338046</v>
      </c>
      <c r="BF102" s="24">
        <f t="shared" si="101"/>
        <v>2.0053475935828873</v>
      </c>
      <c r="BG102" s="24">
        <f t="shared" si="102"/>
        <v>1.0225127551020408</v>
      </c>
      <c r="BH102" s="24">
        <f t="shared" si="103"/>
        <v>0.65255799991423302</v>
      </c>
      <c r="BI102" s="24">
        <f t="shared" si="104"/>
        <v>0.60106852497096419</v>
      </c>
      <c r="BJ102" s="24">
        <f t="shared" si="105"/>
        <v>0.67759736141063032</v>
      </c>
      <c r="BK102" s="24">
        <f t="shared" si="106"/>
        <v>1.6168670276222814</v>
      </c>
      <c r="BL102" s="24">
        <f t="shared" si="107"/>
        <v>0.79275491550980481</v>
      </c>
      <c r="BM102" s="24">
        <f t="shared" si="108"/>
        <v>0.65573582376708206</v>
      </c>
      <c r="BN102" s="24">
        <f t="shared" si="109"/>
        <v>0.73841447724430664</v>
      </c>
      <c r="BO102" s="24">
        <f t="shared" si="110"/>
        <v>0.6456889971624642</v>
      </c>
      <c r="BP102" s="24" t="e">
        <f t="shared" si="111"/>
        <v>#DIV/0!</v>
      </c>
      <c r="BQ102" s="24">
        <f t="shared" si="112"/>
        <v>0.76107673306226542</v>
      </c>
      <c r="BR102" s="21"/>
      <c r="BS102" s="35">
        <f t="shared" si="113"/>
        <v>45658</v>
      </c>
      <c r="BT102" s="24">
        <f t="shared" si="58"/>
        <v>7.1514656882446497E-3</v>
      </c>
      <c r="BU102" s="24">
        <f t="shared" si="49"/>
        <v>4.6423876262462416E-4</v>
      </c>
      <c r="BV102" s="24">
        <f t="shared" si="50"/>
        <v>5.6292152312298978E-4</v>
      </c>
      <c r="BW102" s="24">
        <f t="shared" si="65"/>
        <v>4.9470381558647013E-3</v>
      </c>
      <c r="BX102" s="24">
        <f t="shared" si="66"/>
        <v>9.9975366584123104E-4</v>
      </c>
      <c r="BY102" s="24">
        <f t="shared" si="67"/>
        <v>2.1649583176673389E-3</v>
      </c>
      <c r="BZ102" s="24">
        <f t="shared" si="114"/>
        <v>1.8405154866396147E-3</v>
      </c>
      <c r="CA102" s="24">
        <f t="shared" si="115"/>
        <v>5.5741530642672852E-4</v>
      </c>
      <c r="CB102" s="24">
        <f t="shared" si="116"/>
        <v>1.1308941929963337E-3</v>
      </c>
      <c r="CC102" s="24">
        <f t="shared" si="117"/>
        <v>1.4864062439226723E-4</v>
      </c>
      <c r="CD102" s="24">
        <f t="shared" si="118"/>
        <v>5.237510209902636E-3</v>
      </c>
      <c r="CE102" s="24">
        <f t="shared" si="119"/>
        <v>6.418171681943683E-4</v>
      </c>
      <c r="CF102" s="24">
        <f t="shared" si="120"/>
        <v>2.5847169101917481E-2</v>
      </c>
    </row>
    <row r="103" spans="1:84" x14ac:dyDescent="0.25">
      <c r="A103" s="31">
        <f>+[1]NOA!A104</f>
        <v>45689</v>
      </c>
      <c r="B103" s="17">
        <f>+[1]NOA!B104</f>
        <v>8116.3</v>
      </c>
      <c r="C103" s="17">
        <f>+[1]NOA!C104</f>
        <v>8243.2999999999993</v>
      </c>
      <c r="D103" s="17">
        <f>+[1]NOA!D104</f>
        <v>5980.6</v>
      </c>
      <c r="E103" s="17">
        <f>+[1]NOA!E104</f>
        <v>6346</v>
      </c>
      <c r="F103" s="17">
        <f>+[1]NOA!F104</f>
        <v>10671.8</v>
      </c>
      <c r="G103" s="17">
        <f>+[1]NOA!G104</f>
        <v>7162.4</v>
      </c>
      <c r="H103" s="17">
        <f>+[1]NOA!H104</f>
        <v>9487.4</v>
      </c>
      <c r="I103" s="17">
        <f>+[1]NOA!I104</f>
        <v>8284.9</v>
      </c>
      <c r="J103" s="17">
        <f>+[1]NOA!J104</f>
        <v>7478.6</v>
      </c>
      <c r="K103" s="17">
        <f>+[1]NOA!K104</f>
        <v>7137</v>
      </c>
      <c r="L103" s="17">
        <f>+[1]NOA!L104</f>
        <v>6443.7</v>
      </c>
      <c r="M103" s="17">
        <f>+[1]NOA!M104</f>
        <v>9823.1</v>
      </c>
      <c r="N103" s="17">
        <f>+[1]NOA!N104</f>
        <v>7907.9</v>
      </c>
      <c r="O103" s="18">
        <f>+[1]NOA!R104</f>
        <v>6900.9</v>
      </c>
      <c r="P103" s="19">
        <f>+[1]NOA!S104</f>
        <v>8168.5</v>
      </c>
      <c r="Q103" s="20">
        <f>+[1]NOA!T104</f>
        <v>8782</v>
      </c>
      <c r="R103" s="18">
        <f t="shared" si="68"/>
        <v>8116.355489999999</v>
      </c>
      <c r="S103" s="19">
        <f t="shared" si="52"/>
        <v>7805.0655439358934</v>
      </c>
      <c r="T103" s="19">
        <f t="shared" si="53"/>
        <v>7540.3987440692144</v>
      </c>
      <c r="U103" s="19">
        <f t="shared" si="54"/>
        <v>6885.2700431034482</v>
      </c>
      <c r="V103" s="19"/>
      <c r="W103" s="20">
        <f t="shared" si="55"/>
        <v>7496.9686718915491</v>
      </c>
      <c r="X103" s="21"/>
      <c r="Y103" s="41">
        <f t="shared" si="69"/>
        <v>2.575671406003166E-2</v>
      </c>
      <c r="Z103" s="24">
        <f t="shared" si="70"/>
        <v>3.6019958022798226E-2</v>
      </c>
      <c r="AA103" s="24">
        <f t="shared" si="71"/>
        <v>1.6296497697418921E-2</v>
      </c>
      <c r="AB103" s="24">
        <f t="shared" si="72"/>
        <v>6.7582574483613378E-3</v>
      </c>
      <c r="AC103" s="24">
        <f t="shared" si="73"/>
        <v>2.7013501939159301E-2</v>
      </c>
      <c r="AD103" s="24">
        <f t="shared" si="74"/>
        <v>1.0396828755625087E-2</v>
      </c>
      <c r="AE103" s="24">
        <f t="shared" si="75"/>
        <v>1.8311008071440815E-2</v>
      </c>
      <c r="AF103" s="24">
        <f t="shared" si="76"/>
        <v>2.4965669112098077E-2</v>
      </c>
      <c r="AG103" s="24">
        <f t="shared" si="77"/>
        <v>2.3694476764081873E-2</v>
      </c>
      <c r="AH103" s="24">
        <f t="shared" si="78"/>
        <v>1.2297349048976614E-2</v>
      </c>
      <c r="AI103" s="24">
        <f t="shared" si="79"/>
        <v>2.3719496695475462E-2</v>
      </c>
      <c r="AJ103" s="24">
        <f t="shared" si="80"/>
        <v>3.2499816058608966E-2</v>
      </c>
      <c r="AK103" s="24">
        <f t="shared" si="81"/>
        <v>2.6040585426614138E-2</v>
      </c>
      <c r="AL103" s="24">
        <f t="shared" si="82"/>
        <v>1.2041900008703532E-3</v>
      </c>
      <c r="AM103" s="24">
        <f t="shared" si="83"/>
        <v>2.9465512243689096E-2</v>
      </c>
      <c r="AN103" s="24">
        <f t="shared" si="84"/>
        <v>2.6558189554402256E-2</v>
      </c>
      <c r="AO103" s="24">
        <f t="shared" si="85"/>
        <v>2.5754180532340687E-2</v>
      </c>
      <c r="AP103" s="24">
        <f t="shared" si="86"/>
        <v>2.6586730159597893E-2</v>
      </c>
      <c r="AQ103" s="24">
        <f t="shared" si="87"/>
        <v>1.7500221296822938E-2</v>
      </c>
      <c r="AR103" s="24">
        <f t="shared" si="88"/>
        <v>1.1483588327976912E-2</v>
      </c>
      <c r="AS103" s="24" t="e">
        <f t="shared" si="89"/>
        <v>#DIV/0!</v>
      </c>
      <c r="AT103" s="24">
        <f t="shared" si="90"/>
        <v>1.6386464154829916E-2</v>
      </c>
      <c r="AU103" s="21"/>
      <c r="AV103" s="24">
        <f t="shared" si="91"/>
        <v>0.64644190197987661</v>
      </c>
      <c r="AW103" s="24">
        <f t="shared" si="92"/>
        <v>0.49100150125707653</v>
      </c>
      <c r="AX103" s="24">
        <f t="shared" si="93"/>
        <v>0.59691330004539278</v>
      </c>
      <c r="AY103" s="24">
        <f t="shared" si="94"/>
        <v>0.54916512059369227</v>
      </c>
      <c r="AZ103" s="24">
        <f t="shared" si="95"/>
        <v>1.8341743241089921</v>
      </c>
      <c r="BA103" s="24">
        <f t="shared" si="96"/>
        <v>0.39441253772023743</v>
      </c>
      <c r="BB103" s="24">
        <f t="shared" si="97"/>
        <v>0.63193202146690508</v>
      </c>
      <c r="BC103" s="24">
        <f t="shared" si="98"/>
        <v>0.61395203864960157</v>
      </c>
      <c r="BD103" s="24">
        <f t="shared" si="99"/>
        <v>0.8857733622472137</v>
      </c>
      <c r="BE103" s="24">
        <f t="shared" si="100"/>
        <v>0.67814902772226016</v>
      </c>
      <c r="BF103" s="24">
        <f t="shared" si="101"/>
        <v>2.0127641668225169</v>
      </c>
      <c r="BG103" s="24">
        <f t="shared" si="102"/>
        <v>0.84982016081953948</v>
      </c>
      <c r="BH103" s="24">
        <f t="shared" si="103"/>
        <v>0.43342154872389771</v>
      </c>
      <c r="BI103" s="24">
        <f t="shared" si="104"/>
        <v>0.47653893061172092</v>
      </c>
      <c r="BJ103" s="24">
        <f t="shared" si="105"/>
        <v>0.5590525632706036</v>
      </c>
      <c r="BK103" s="24">
        <f t="shared" si="106"/>
        <v>1.2431100099614314</v>
      </c>
      <c r="BL103" s="24">
        <f t="shared" si="107"/>
        <v>0.64643737076141727</v>
      </c>
      <c r="BM103" s="24">
        <f t="shared" si="108"/>
        <v>0.54485242913670939</v>
      </c>
      <c r="BN103" s="24">
        <f t="shared" si="109"/>
        <v>0.60245585650497846</v>
      </c>
      <c r="BO103" s="24">
        <f t="shared" si="110"/>
        <v>0.51927034031770036</v>
      </c>
      <c r="BP103" s="24" t="e">
        <f t="shared" si="111"/>
        <v>#DIV/0!</v>
      </c>
      <c r="BQ103" s="24">
        <f t="shared" si="112"/>
        <v>0.60313073866486921</v>
      </c>
      <c r="BR103" s="21"/>
      <c r="BS103" s="35">
        <f t="shared" si="113"/>
        <v>45689</v>
      </c>
      <c r="BT103" s="24">
        <f t="shared" si="58"/>
        <v>1.2557879304897291E-2</v>
      </c>
      <c r="BU103" s="24">
        <f t="shared" si="49"/>
        <v>3.7935797788309853E-4</v>
      </c>
      <c r="BV103" s="24">
        <f t="shared" si="50"/>
        <v>6.6598672985782568E-4</v>
      </c>
      <c r="BW103" s="24">
        <f t="shared" si="65"/>
        <v>2.4832859399683952E-3</v>
      </c>
      <c r="BX103" s="24">
        <f t="shared" si="66"/>
        <v>5.7003981042653886E-4</v>
      </c>
      <c r="BY103" s="24">
        <f t="shared" si="67"/>
        <v>1.3648000000000028E-3</v>
      </c>
      <c r="BZ103" s="24">
        <f t="shared" si="114"/>
        <v>2.1448821484992024E-3</v>
      </c>
      <c r="CA103" s="24">
        <f t="shared" si="115"/>
        <v>5.6660853080568838E-4</v>
      </c>
      <c r="CB103" s="24">
        <f t="shared" si="116"/>
        <v>6.519620853080555E-4</v>
      </c>
      <c r="CC103" s="24">
        <f t="shared" si="117"/>
        <v>3.8492511848341285E-4</v>
      </c>
      <c r="CD103" s="24">
        <f t="shared" si="118"/>
        <v>3.1222849921011134E-3</v>
      </c>
      <c r="CE103" s="24">
        <f t="shared" si="119"/>
        <v>8.6240758293838792E-4</v>
      </c>
      <c r="CF103" s="24">
        <f t="shared" si="120"/>
        <v>2.575442022116901E-2</v>
      </c>
    </row>
    <row r="104" spans="1:84" x14ac:dyDescent="0.25">
      <c r="A104" s="31">
        <f>+[1]NOA!A105</f>
        <v>45717</v>
      </c>
      <c r="B104" s="17">
        <f>+[1]NOA!B105</f>
        <v>8467.7000000000007</v>
      </c>
      <c r="C104" s="17">
        <f>+[1]NOA!C105</f>
        <v>8745.7000000000007</v>
      </c>
      <c r="D104" s="17">
        <f>+[1]NOA!D105</f>
        <v>6007.8</v>
      </c>
      <c r="E104" s="17">
        <f>+[1]NOA!E105</f>
        <v>6535.8</v>
      </c>
      <c r="F104" s="17">
        <f>+[1]NOA!F105</f>
        <v>10929.8</v>
      </c>
      <c r="G104" s="17">
        <f>+[1]NOA!G105</f>
        <v>7280.7</v>
      </c>
      <c r="H104" s="17">
        <f>+[1]NOA!H105</f>
        <v>9715.6</v>
      </c>
      <c r="I104" s="17">
        <f>+[1]NOA!I105</f>
        <v>8444.5</v>
      </c>
      <c r="J104" s="17">
        <f>+[1]NOA!J105</f>
        <v>7588.3</v>
      </c>
      <c r="K104" s="17">
        <f>+[1]NOA!K105</f>
        <v>7198.3</v>
      </c>
      <c r="L104" s="17">
        <f>+[1]NOA!L105</f>
        <v>8495.5</v>
      </c>
      <c r="M104" s="17">
        <f>+[1]NOA!M105</f>
        <v>10397.4</v>
      </c>
      <c r="N104" s="17">
        <f>+[1]NOA!N105</f>
        <v>8068.3</v>
      </c>
      <c r="O104" s="18">
        <f>+[1]NOA!R105</f>
        <v>7466.9</v>
      </c>
      <c r="P104" s="19">
        <f>+[1]NOA!S105</f>
        <v>8484.7000000000007</v>
      </c>
      <c r="Q104" s="20">
        <f>+[1]NOA!T105</f>
        <v>9116</v>
      </c>
      <c r="R104" s="18">
        <f t="shared" si="68"/>
        <v>8467.720040000002</v>
      </c>
      <c r="S104" s="19">
        <f t="shared" si="52"/>
        <v>8159.1863914165415</v>
      </c>
      <c r="T104" s="19">
        <f t="shared" si="53"/>
        <v>7779.5998046329878</v>
      </c>
      <c r="U104" s="19">
        <f t="shared" si="54"/>
        <v>7028.2986709770121</v>
      </c>
      <c r="V104" s="19"/>
      <c r="W104" s="20">
        <f t="shared" si="55"/>
        <v>7735.0210760432128</v>
      </c>
      <c r="X104" s="21"/>
      <c r="Y104" s="41">
        <f t="shared" si="69"/>
        <v>4.3295590355211244E-2</v>
      </c>
      <c r="Z104" s="24">
        <f t="shared" si="70"/>
        <v>6.0946465614499123E-2</v>
      </c>
      <c r="AA104" s="24">
        <f t="shared" si="71"/>
        <v>4.5480386583285348E-3</v>
      </c>
      <c r="AB104" s="24">
        <f t="shared" si="72"/>
        <v>2.990860384494165E-2</v>
      </c>
      <c r="AC104" s="24">
        <f t="shared" si="73"/>
        <v>2.4175865364793214E-2</v>
      </c>
      <c r="AD104" s="24">
        <f t="shared" si="74"/>
        <v>1.6516810007818572E-2</v>
      </c>
      <c r="AE104" s="24">
        <f t="shared" si="75"/>
        <v>2.4052954444842678E-2</v>
      </c>
      <c r="AF104" s="24">
        <f t="shared" si="76"/>
        <v>1.9263962148004188E-2</v>
      </c>
      <c r="AG104" s="24">
        <f t="shared" si="77"/>
        <v>1.466852084614767E-2</v>
      </c>
      <c r="AH104" s="24">
        <f t="shared" si="78"/>
        <v>8.5890430152726349E-3</v>
      </c>
      <c r="AI104" s="24">
        <f t="shared" si="79"/>
        <v>0.31841954156773289</v>
      </c>
      <c r="AJ104" s="24">
        <f t="shared" si="80"/>
        <v>5.846423226883557E-2</v>
      </c>
      <c r="AK104" s="24">
        <f t="shared" si="81"/>
        <v>2.0283513954400201E-2</v>
      </c>
      <c r="AL104" s="24">
        <f t="shared" si="82"/>
        <v>8.2018287469750373E-2</v>
      </c>
      <c r="AM104" s="24">
        <f t="shared" si="83"/>
        <v>3.8709677419354938E-2</v>
      </c>
      <c r="AN104" s="24">
        <f t="shared" si="84"/>
        <v>3.8032338874971483E-2</v>
      </c>
      <c r="AO104" s="24">
        <f t="shared" si="85"/>
        <v>4.3290926627463699E-2</v>
      </c>
      <c r="AP104" s="24">
        <f t="shared" si="86"/>
        <v>4.5370643652798082E-2</v>
      </c>
      <c r="AQ104" s="24">
        <f t="shared" si="87"/>
        <v>3.1722600976760384E-2</v>
      </c>
      <c r="AR104" s="24">
        <f t="shared" si="88"/>
        <v>2.0773132640865333E-2</v>
      </c>
      <c r="AS104" s="24" t="e">
        <f t="shared" si="89"/>
        <v>#DIV/0!</v>
      </c>
      <c r="AT104" s="24">
        <f t="shared" si="90"/>
        <v>3.1753154450837595E-2</v>
      </c>
      <c r="AU104" s="21"/>
      <c r="AV104" s="24">
        <f t="shared" si="91"/>
        <v>0.57926442612555484</v>
      </c>
      <c r="AW104" s="24">
        <f t="shared" si="92"/>
        <v>0.46229601391118247</v>
      </c>
      <c r="AX104" s="24">
        <f t="shared" si="93"/>
        <v>0.42472965281730213</v>
      </c>
      <c r="AY104" s="24">
        <f t="shared" si="94"/>
        <v>0.49485384932070819</v>
      </c>
      <c r="AZ104" s="24">
        <f t="shared" si="95"/>
        <v>1.73984758848892</v>
      </c>
      <c r="BA104" s="24">
        <f t="shared" si="96"/>
        <v>0.3653189813599369</v>
      </c>
      <c r="BB104" s="24">
        <f t="shared" si="97"/>
        <v>0.50715914555636576</v>
      </c>
      <c r="BC104" s="24">
        <f t="shared" si="98"/>
        <v>0.47620795748549072</v>
      </c>
      <c r="BD104" s="24">
        <f t="shared" si="99"/>
        <v>0.68374456377030257</v>
      </c>
      <c r="BE104" s="24">
        <f t="shared" si="100"/>
        <v>0.59565082461429353</v>
      </c>
      <c r="BF104" s="24">
        <f t="shared" si="101"/>
        <v>1.26293218262213</v>
      </c>
      <c r="BG104" s="24">
        <f t="shared" si="102"/>
        <v>0.81525192918747158</v>
      </c>
      <c r="BH104" s="24">
        <f t="shared" si="103"/>
        <v>0.36247424769495762</v>
      </c>
      <c r="BI104" s="24">
        <f t="shared" si="104"/>
        <v>0.50269671966190366</v>
      </c>
      <c r="BJ104" s="24">
        <f t="shared" si="105"/>
        <v>0.50065440396179706</v>
      </c>
      <c r="BK104" s="24">
        <f t="shared" si="106"/>
        <v>1.0198976313398771</v>
      </c>
      <c r="BL104" s="24">
        <f t="shared" si="107"/>
        <v>0.57926035544182519</v>
      </c>
      <c r="BM104" s="24">
        <f t="shared" si="108"/>
        <v>0.50185181783447508</v>
      </c>
      <c r="BN104" s="24">
        <f t="shared" si="109"/>
        <v>0.5532278611403465</v>
      </c>
      <c r="BO104" s="24">
        <f t="shared" si="110"/>
        <v>0.46353468772662065</v>
      </c>
      <c r="BP104" s="24" t="e">
        <f t="shared" si="111"/>
        <v>#DIV/0!</v>
      </c>
      <c r="BQ104" s="24">
        <f t="shared" si="112"/>
        <v>0.50934128109313193</v>
      </c>
      <c r="BR104" s="21"/>
      <c r="BS104" s="35">
        <f t="shared" si="113"/>
        <v>45717</v>
      </c>
      <c r="BT104" s="24">
        <f t="shared" si="58"/>
        <v>2.1460773998004081E-2</v>
      </c>
      <c r="BU104" s="24">
        <f t="shared" si="49"/>
        <v>1.0489508766309701E-4</v>
      </c>
      <c r="BV104" s="24">
        <f t="shared" si="50"/>
        <v>2.8927294456833805E-3</v>
      </c>
      <c r="BW104" s="24">
        <f t="shared" si="65"/>
        <v>2.2251518549092565E-3</v>
      </c>
      <c r="BX104" s="24">
        <f t="shared" si="66"/>
        <v>8.9202715523083317E-4</v>
      </c>
      <c r="BY104" s="24">
        <f t="shared" si="67"/>
        <v>1.7797592499045186E-3</v>
      </c>
      <c r="BZ104" s="24">
        <f t="shared" si="114"/>
        <v>1.6537535576555855E-3</v>
      </c>
      <c r="CA104" s="24">
        <f t="shared" si="115"/>
        <v>3.5006468464694442E-4</v>
      </c>
      <c r="CB104" s="24">
        <f t="shared" si="116"/>
        <v>4.493858038761518E-4</v>
      </c>
      <c r="CC104" s="24">
        <f t="shared" si="117"/>
        <v>5.1571183913852372E-3</v>
      </c>
      <c r="CD104" s="24">
        <f t="shared" si="118"/>
        <v>5.6536315808927637E-3</v>
      </c>
      <c r="CE104" s="24">
        <f t="shared" si="119"/>
        <v>6.7193179157990933E-4</v>
      </c>
      <c r="CF104" s="24">
        <f t="shared" si="120"/>
        <v>4.3291222601431756E-2</v>
      </c>
    </row>
    <row r="105" spans="1:84" x14ac:dyDescent="0.25">
      <c r="A105" s="31">
        <f>+[1]NOA!A106</f>
        <v>45748</v>
      </c>
      <c r="B105" s="17">
        <f>+[1]NOA!B106</f>
        <v>8710.4</v>
      </c>
      <c r="C105" s="17">
        <f>+[1]NOA!C106</f>
        <v>9036.2999999999993</v>
      </c>
      <c r="D105" s="17">
        <f>+[1]NOA!D106</f>
        <v>6148.6</v>
      </c>
      <c r="E105" s="17">
        <f>+[1]NOA!E106</f>
        <v>6792.6</v>
      </c>
      <c r="F105" s="17">
        <f>+[1]NOA!F106</f>
        <v>11089.5</v>
      </c>
      <c r="G105" s="17">
        <f>+[1]NOA!G106</f>
        <v>7327.9</v>
      </c>
      <c r="H105" s="17">
        <f>+[1]NOA!H106</f>
        <v>9935.6</v>
      </c>
      <c r="I105" s="17">
        <f>+[1]NOA!I106</f>
        <v>8552.2000000000007</v>
      </c>
      <c r="J105" s="17">
        <f>+[1]NOA!J106</f>
        <v>7933.4</v>
      </c>
      <c r="K105" s="17">
        <f>+[1]NOA!K106</f>
        <v>7517.9</v>
      </c>
      <c r="L105" s="17">
        <f>+[1]NOA!L106</f>
        <v>8638.2999999999993</v>
      </c>
      <c r="M105" s="17">
        <f>+[1]NOA!M106</f>
        <v>10786.8</v>
      </c>
      <c r="N105" s="17">
        <f>+[1]NOA!N106</f>
        <v>8267.7000000000007</v>
      </c>
      <c r="O105" s="18">
        <f>+[1]NOA!R106</f>
        <v>7610.1</v>
      </c>
      <c r="P105" s="19">
        <f>+[1]NOA!S106</f>
        <v>8765</v>
      </c>
      <c r="Q105" s="20">
        <f>+[1]NOA!T106</f>
        <v>9285</v>
      </c>
      <c r="R105" s="18">
        <f t="shared" si="68"/>
        <v>8710.455539999999</v>
      </c>
      <c r="S105" s="19">
        <f t="shared" si="52"/>
        <v>8426.3624337905749</v>
      </c>
      <c r="T105" s="19">
        <f t="shared" si="53"/>
        <v>8035.1500697739302</v>
      </c>
      <c r="U105" s="19">
        <f t="shared" si="54"/>
        <v>7245.43444683908</v>
      </c>
      <c r="V105" s="19"/>
      <c r="W105" s="20">
        <f t="shared" si="55"/>
        <v>7936.8541198898538</v>
      </c>
      <c r="X105" s="21"/>
      <c r="Y105" s="41">
        <f t="shared" si="69"/>
        <v>2.8661856230145055E-2</v>
      </c>
      <c r="Z105" s="24">
        <f t="shared" si="70"/>
        <v>3.3227757640897693E-2</v>
      </c>
      <c r="AA105" s="24">
        <f t="shared" si="71"/>
        <v>2.3436199607177466E-2</v>
      </c>
      <c r="AB105" s="24">
        <f t="shared" si="72"/>
        <v>3.9291287983108436E-2</v>
      </c>
      <c r="AC105" s="24">
        <f t="shared" si="73"/>
        <v>1.4611429303372558E-2</v>
      </c>
      <c r="AD105" s="24">
        <f t="shared" si="74"/>
        <v>6.482893128407996E-3</v>
      </c>
      <c r="AE105" s="24">
        <f t="shared" si="75"/>
        <v>2.2643995224175484E-2</v>
      </c>
      <c r="AF105" s="24">
        <f t="shared" si="76"/>
        <v>1.2753863461424597E-2</v>
      </c>
      <c r="AG105" s="24">
        <f t="shared" si="77"/>
        <v>4.5477906777539046E-2</v>
      </c>
      <c r="AH105" s="24">
        <f t="shared" si="78"/>
        <v>4.439937207396194E-2</v>
      </c>
      <c r="AI105" s="24">
        <f t="shared" si="79"/>
        <v>1.6808898828791552E-2</v>
      </c>
      <c r="AJ105" s="24">
        <f t="shared" si="80"/>
        <v>3.745167060996013E-2</v>
      </c>
      <c r="AK105" s="24">
        <f t="shared" si="81"/>
        <v>2.4714004189234418E-2</v>
      </c>
      <c r="AL105" s="24">
        <f t="shared" si="82"/>
        <v>1.9177972116942943E-2</v>
      </c>
      <c r="AM105" s="24">
        <f t="shared" si="83"/>
        <v>3.3035935271724215E-2</v>
      </c>
      <c r="AN105" s="24">
        <f t="shared" si="84"/>
        <v>1.8538832821412887E-2</v>
      </c>
      <c r="AO105" s="24">
        <f t="shared" si="85"/>
        <v>2.8665980789794432E-2</v>
      </c>
      <c r="AP105" s="24">
        <f t="shared" si="86"/>
        <v>3.2745427001778404E-2</v>
      </c>
      <c r="AQ105" s="24">
        <f t="shared" si="87"/>
        <v>3.2848767489139341E-2</v>
      </c>
      <c r="AR105" s="24">
        <f t="shared" si="88"/>
        <v>3.0894500365887811E-2</v>
      </c>
      <c r="AS105" s="24" t="e">
        <f t="shared" si="89"/>
        <v>#DIV/0!</v>
      </c>
      <c r="AT105" s="24">
        <f t="shared" si="90"/>
        <v>2.6093405804898939E-2</v>
      </c>
      <c r="AU105" s="21"/>
      <c r="AV105" s="24">
        <f t="shared" si="91"/>
        <v>0.48900817121952866</v>
      </c>
      <c r="AW105" s="24">
        <f t="shared" si="92"/>
        <v>0.40319575142085151</v>
      </c>
      <c r="AX105" s="24">
        <f t="shared" si="93"/>
        <v>0.3841028296152893</v>
      </c>
      <c r="AY105" s="24">
        <f t="shared" si="94"/>
        <v>0.41121475910497995</v>
      </c>
      <c r="AZ105" s="24">
        <f t="shared" si="95"/>
        <v>1.1148638340071706</v>
      </c>
      <c r="BA105" s="24">
        <f t="shared" si="96"/>
        <v>0.29342511693583972</v>
      </c>
      <c r="BB105" s="24">
        <f t="shared" si="97"/>
        <v>0.42294912923923023</v>
      </c>
      <c r="BC105" s="24">
        <f t="shared" si="98"/>
        <v>0.39750964115301657</v>
      </c>
      <c r="BD105" s="24">
        <f t="shared" si="99"/>
        <v>0.53822588463402798</v>
      </c>
      <c r="BE105" s="24">
        <f t="shared" si="100"/>
        <v>0.48892893923789904</v>
      </c>
      <c r="BF105" s="24">
        <f t="shared" si="101"/>
        <v>1.1582261086820735</v>
      </c>
      <c r="BG105" s="24">
        <f t="shared" si="102"/>
        <v>0.77126061183270656</v>
      </c>
      <c r="BH105" s="24">
        <f t="shared" si="103"/>
        <v>0.33822696298214661</v>
      </c>
      <c r="BI105" s="24">
        <f t="shared" si="104"/>
        <v>0.35259406714892561</v>
      </c>
      <c r="BJ105" s="24">
        <f t="shared" si="105"/>
        <v>0.45334858810459466</v>
      </c>
      <c r="BK105" s="24">
        <f t="shared" si="106"/>
        <v>0.74878517346592854</v>
      </c>
      <c r="BL105" s="24">
        <f t="shared" si="107"/>
        <v>0.48900524403297396</v>
      </c>
      <c r="BM105" s="24">
        <f t="shared" si="108"/>
        <v>0.43921190673660671</v>
      </c>
      <c r="BN105" s="24">
        <f t="shared" si="109"/>
        <v>0.48463017438091249</v>
      </c>
      <c r="BO105" s="24">
        <f t="shared" si="110"/>
        <v>0.38861757198274072</v>
      </c>
      <c r="BP105" s="24" t="e">
        <f t="shared" si="111"/>
        <v>#DIV/0!</v>
      </c>
      <c r="BQ105" s="24">
        <f t="shared" si="112"/>
        <v>0.42770107808403557</v>
      </c>
      <c r="BR105" s="21"/>
      <c r="BS105" s="35">
        <f t="shared" si="113"/>
        <v>45748</v>
      </c>
      <c r="BT105" s="24">
        <f t="shared" si="58"/>
        <v>1.1898274620026629E-2</v>
      </c>
      <c r="BU105" s="24">
        <f t="shared" si="49"/>
        <v>5.2045301557683977E-4</v>
      </c>
      <c r="BV105" s="24">
        <f t="shared" si="50"/>
        <v>3.7514508071849525E-3</v>
      </c>
      <c r="BW105" s="24">
        <f t="shared" si="65"/>
        <v>1.3201932047663535E-3</v>
      </c>
      <c r="BX105" s="24">
        <f t="shared" si="66"/>
        <v>3.411363180084307E-4</v>
      </c>
      <c r="BY105" s="24">
        <f t="shared" si="67"/>
        <v>1.6446024304120361E-3</v>
      </c>
      <c r="BZ105" s="24">
        <f t="shared" si="114"/>
        <v>1.0696611830839614E-3</v>
      </c>
      <c r="CA105" s="24">
        <f t="shared" si="115"/>
        <v>1.0555510941577979E-3</v>
      </c>
      <c r="CB105" s="24">
        <f t="shared" si="116"/>
        <v>2.2457337883959E-3</v>
      </c>
      <c r="CC105" s="24">
        <f t="shared" si="117"/>
        <v>3.4402730375426442E-4</v>
      </c>
      <c r="CD105" s="24">
        <f t="shared" si="118"/>
        <v>3.6743224252158164E-3</v>
      </c>
      <c r="CE105" s="24">
        <f t="shared" si="119"/>
        <v>8.0064244127685421E-4</v>
      </c>
      <c r="CF105" s="24">
        <f t="shared" si="120"/>
        <v>2.8666048631859835E-2</v>
      </c>
    </row>
    <row r="106" spans="1:84" x14ac:dyDescent="0.25">
      <c r="A106" s="31">
        <f>+[1]NOA!A107</f>
        <v>45778</v>
      </c>
      <c r="B106" s="17">
        <f>+[1]NOA!B107</f>
        <v>8817</v>
      </c>
      <c r="C106" s="17">
        <f>+[1]NOA!C107</f>
        <v>9101.6</v>
      </c>
      <c r="D106" s="17">
        <f>+[1]NOA!D107</f>
        <v>6179.4</v>
      </c>
      <c r="E106" s="17">
        <f>+[1]NOA!E107</f>
        <v>6863.1</v>
      </c>
      <c r="F106" s="17">
        <f>+[1]NOA!F107</f>
        <v>11374.8</v>
      </c>
      <c r="G106" s="17">
        <f>+[1]NOA!G107</f>
        <v>7414.8</v>
      </c>
      <c r="H106" s="17">
        <f>+[1]NOA!H107</f>
        <v>10284.9</v>
      </c>
      <c r="I106" s="17">
        <f>+[1]NOA!I107</f>
        <v>8527.5</v>
      </c>
      <c r="J106" s="17">
        <f>+[1]NOA!J107</f>
        <v>8286</v>
      </c>
      <c r="K106" s="17">
        <f>+[1]NOA!K107</f>
        <v>7635.5</v>
      </c>
      <c r="L106" s="17">
        <f>+[1]NOA!L107</f>
        <v>8871.9</v>
      </c>
      <c r="M106" s="17">
        <f>+[1]NOA!M107</f>
        <v>10785.5</v>
      </c>
      <c r="N106" s="17">
        <f>+[1]NOA!N107</f>
        <v>8506.4</v>
      </c>
      <c r="O106" s="18">
        <f>+[1]NOA!R107</f>
        <v>7400.7</v>
      </c>
      <c r="P106" s="19">
        <f>+[1]NOA!S107</f>
        <v>8924.2999999999993</v>
      </c>
      <c r="Q106" s="20">
        <f>+[1]NOA!T107</f>
        <v>9413.2000000000007</v>
      </c>
      <c r="R106" s="18">
        <f t="shared" si="68"/>
        <v>8817.0095499999989</v>
      </c>
      <c r="S106" s="19">
        <f t="shared" si="52"/>
        <v>8497.8710715740854</v>
      </c>
      <c r="T106" s="19">
        <f t="shared" si="53"/>
        <v>8116.2225230253953</v>
      </c>
      <c r="U106" s="19">
        <f t="shared" si="54"/>
        <v>7350.1475574712649</v>
      </c>
      <c r="V106" s="19"/>
      <c r="W106" s="20">
        <f t="shared" si="55"/>
        <v>8070.4769328532093</v>
      </c>
      <c r="X106" s="21"/>
      <c r="Y106" s="41">
        <f t="shared" si="69"/>
        <v>1.2238243938280657E-2</v>
      </c>
      <c r="Z106" s="24">
        <f t="shared" si="70"/>
        <v>7.2264090390978808E-3</v>
      </c>
      <c r="AA106" s="24">
        <f t="shared" si="71"/>
        <v>5.009270403018462E-3</v>
      </c>
      <c r="AB106" s="24">
        <f t="shared" si="72"/>
        <v>1.0378941789594531E-2</v>
      </c>
      <c r="AC106" s="24">
        <f t="shared" si="73"/>
        <v>2.5727039091032022E-2</v>
      </c>
      <c r="AD106" s="24">
        <f t="shared" si="74"/>
        <v>1.1858786282563871E-2</v>
      </c>
      <c r="AE106" s="24">
        <f t="shared" si="75"/>
        <v>3.5156407262772138E-2</v>
      </c>
      <c r="AF106" s="24">
        <f t="shared" si="76"/>
        <v>-2.8881457402774036E-3</v>
      </c>
      <c r="AG106" s="24">
        <f t="shared" si="77"/>
        <v>4.4445004663826504E-2</v>
      </c>
      <c r="AH106" s="24">
        <f t="shared" si="78"/>
        <v>1.5642666170074149E-2</v>
      </c>
      <c r="AI106" s="24">
        <f t="shared" si="79"/>
        <v>2.7042357871340572E-2</v>
      </c>
      <c r="AJ106" s="24">
        <f t="shared" si="80"/>
        <v>-1.2051766974441325E-4</v>
      </c>
      <c r="AK106" s="24">
        <f t="shared" si="81"/>
        <v>2.887139107611536E-2</v>
      </c>
      <c r="AL106" s="24">
        <f t="shared" si="82"/>
        <v>-2.7516064177869004E-2</v>
      </c>
      <c r="AM106" s="24">
        <f t="shared" si="83"/>
        <v>1.8174557900741517E-2</v>
      </c>
      <c r="AN106" s="24">
        <f t="shared" si="84"/>
        <v>1.3807215939687811E-2</v>
      </c>
      <c r="AO106" s="24">
        <f t="shared" si="85"/>
        <v>1.2232886042605307E-2</v>
      </c>
      <c r="AP106" s="24">
        <f t="shared" si="86"/>
        <v>8.4862997936989704E-3</v>
      </c>
      <c r="AQ106" s="24">
        <f t="shared" si="87"/>
        <v>1.008972483991788E-2</v>
      </c>
      <c r="AR106" s="24">
        <f t="shared" si="88"/>
        <v>1.4452288734441154E-2</v>
      </c>
      <c r="AS106" s="24" t="e">
        <f t="shared" si="89"/>
        <v>#DIV/0!</v>
      </c>
      <c r="AT106" s="24">
        <f t="shared" si="90"/>
        <v>1.683574007344979E-2</v>
      </c>
      <c r="AU106" s="21"/>
      <c r="AV106" s="24">
        <f t="shared" si="91"/>
        <v>0.4469041797266029</v>
      </c>
      <c r="AW106" s="24">
        <f t="shared" si="92"/>
        <v>0.35050597976080966</v>
      </c>
      <c r="AX106" s="24">
        <f t="shared" si="93"/>
        <v>0.31016643697657154</v>
      </c>
      <c r="AY106" s="24">
        <f t="shared" si="94"/>
        <v>0.36979821567570803</v>
      </c>
      <c r="AZ106" s="24">
        <f t="shared" si="95"/>
        <v>1.155257024840366</v>
      </c>
      <c r="BA106" s="24">
        <f t="shared" si="96"/>
        <v>0.26963579390763859</v>
      </c>
      <c r="BB106" s="24">
        <f t="shared" si="97"/>
        <v>0.44534071586166202</v>
      </c>
      <c r="BC106" s="24">
        <f t="shared" si="98"/>
        <v>0.32047569643382534</v>
      </c>
      <c r="BD106" s="24">
        <f t="shared" si="99"/>
        <v>0.49246204002233473</v>
      </c>
      <c r="BE106" s="24">
        <f t="shared" si="100"/>
        <v>0.46565955159705141</v>
      </c>
      <c r="BF106" s="24">
        <f t="shared" si="101"/>
        <v>1.1554141055853839</v>
      </c>
      <c r="BG106" s="24">
        <f t="shared" si="102"/>
        <v>0.67411719053162589</v>
      </c>
      <c r="BH106" s="24">
        <f t="shared" si="103"/>
        <v>0.33308258893590348</v>
      </c>
      <c r="BI106" s="24">
        <f t="shared" si="104"/>
        <v>0.21620022678345463</v>
      </c>
      <c r="BJ106" s="24">
        <f t="shared" si="105"/>
        <v>0.4304513688529843</v>
      </c>
      <c r="BK106" s="24">
        <f t="shared" si="106"/>
        <v>0.6993789716926635</v>
      </c>
      <c r="BL106" s="24">
        <f t="shared" si="107"/>
        <v>0.44688363657478436</v>
      </c>
      <c r="BM106" s="24">
        <f t="shared" si="108"/>
        <v>0.38950013211169776</v>
      </c>
      <c r="BN106" s="24">
        <f t="shared" si="109"/>
        <v>0.44043138545509875</v>
      </c>
      <c r="BO106" s="24">
        <f t="shared" si="110"/>
        <v>0.36045662460443539</v>
      </c>
      <c r="BP106" s="24" t="e">
        <f t="shared" si="111"/>
        <v>#DIV/0!</v>
      </c>
      <c r="BQ106" s="24">
        <f t="shared" si="112"/>
        <v>0.39797515536254857</v>
      </c>
      <c r="BR106" s="21"/>
      <c r="BS106" s="35">
        <f t="shared" si="113"/>
        <v>45778</v>
      </c>
      <c r="BT106" s="24">
        <f t="shared" si="58"/>
        <v>2.5991355161646286E-3</v>
      </c>
      <c r="BU106" s="24">
        <f t="shared" si="49"/>
        <v>1.1067689199118035E-4</v>
      </c>
      <c r="BV106" s="24">
        <f t="shared" si="50"/>
        <v>1.0011997152828804E-3</v>
      </c>
      <c r="BW106" s="24">
        <f t="shared" si="65"/>
        <v>2.2927764511388631E-3</v>
      </c>
      <c r="BX106" s="24">
        <f t="shared" si="66"/>
        <v>6.1056667891256819E-4</v>
      </c>
      <c r="BY106" s="24">
        <f t="shared" si="67"/>
        <v>2.5384241825863285E-3</v>
      </c>
      <c r="BZ106" s="24">
        <f t="shared" si="114"/>
        <v>-2.3848158523145447E-4</v>
      </c>
      <c r="CA106" s="24">
        <f t="shared" si="115"/>
        <v>1.0484409441587079E-3</v>
      </c>
      <c r="CB106" s="24">
        <f t="shared" si="116"/>
        <v>8.0331557678178052E-4</v>
      </c>
      <c r="CC106" s="24">
        <f t="shared" si="117"/>
        <v>5.4709772226304275E-4</v>
      </c>
      <c r="CD106" s="24">
        <f t="shared" si="118"/>
        <v>-1.192482549595218E-5</v>
      </c>
      <c r="CE106" s="24">
        <f t="shared" si="119"/>
        <v>9.3173677443056163E-4</v>
      </c>
      <c r="CF106" s="24">
        <f t="shared" si="120"/>
        <v>1.2232964042983135E-2</v>
      </c>
    </row>
    <row r="107" spans="1:84" x14ac:dyDescent="0.25">
      <c r="A107" s="31">
        <f>+[1]NOA!A108</f>
        <v>45809</v>
      </c>
      <c r="B107" s="17">
        <f>+[1]NOA!B108</f>
        <v>8924.2999999999993</v>
      </c>
      <c r="C107" s="17">
        <f>+[1]NOA!C108</f>
        <v>9118.5</v>
      </c>
      <c r="D107" s="17">
        <f>+[1]NOA!D108</f>
        <v>6342.7</v>
      </c>
      <c r="E107" s="17">
        <f>+[1]NOA!E108</f>
        <v>6992.1</v>
      </c>
      <c r="F107" s="17">
        <f>+[1]NOA!F108</f>
        <v>11582</v>
      </c>
      <c r="G107" s="17">
        <f>+[1]NOA!G108</f>
        <v>7567</v>
      </c>
      <c r="H107" s="17">
        <f>+[1]NOA!H108</f>
        <v>10482.799999999999</v>
      </c>
      <c r="I107" s="17">
        <f>+[1]NOA!I108</f>
        <v>8645.5</v>
      </c>
      <c r="J107" s="17">
        <f>+[1]NOA!J108</f>
        <v>8331.1</v>
      </c>
      <c r="K107" s="17">
        <f>+[1]NOA!K108</f>
        <v>7783.8</v>
      </c>
      <c r="L107" s="17">
        <f>+[1]NOA!L108</f>
        <v>9308.7000000000007</v>
      </c>
      <c r="M107" s="17">
        <f>+[1]NOA!M108</f>
        <v>10963.4</v>
      </c>
      <c r="N107" s="17">
        <f>+[1]NOA!N108</f>
        <v>8538.1</v>
      </c>
      <c r="O107" s="18">
        <f>+[1]NOA!R108</f>
        <v>7316.8</v>
      </c>
      <c r="P107" s="19">
        <f>+[1]NOA!S108</f>
        <v>9047.7999999999993</v>
      </c>
      <c r="Q107" s="20">
        <f>+[1]NOA!T108</f>
        <v>9594.7000000000007</v>
      </c>
      <c r="R107" s="18">
        <f t="shared" si="68"/>
        <v>8924.4015500000005</v>
      </c>
      <c r="S107" s="19">
        <f t="shared" si="52"/>
        <v>8579.8462447371985</v>
      </c>
      <c r="T107" s="19">
        <f t="shared" si="53"/>
        <v>8254.0617638850108</v>
      </c>
      <c r="U107" s="19">
        <f t="shared" si="54"/>
        <v>7476.4894755747137</v>
      </c>
      <c r="V107" s="19"/>
      <c r="W107" s="20">
        <f t="shared" si="55"/>
        <v>8213.8856809997887</v>
      </c>
      <c r="X107" s="21"/>
      <c r="Y107" s="41">
        <f t="shared" si="69"/>
        <v>1.2169672224112471E-2</v>
      </c>
      <c r="Z107" s="24">
        <f t="shared" si="70"/>
        <v>1.8568163839325358E-3</v>
      </c>
      <c r="AA107" s="24">
        <f t="shared" si="71"/>
        <v>2.6426513901026016E-2</v>
      </c>
      <c r="AB107" s="24">
        <f t="shared" si="72"/>
        <v>1.879617082659446E-2</v>
      </c>
      <c r="AC107" s="24">
        <f t="shared" si="73"/>
        <v>1.8215704891514584E-2</v>
      </c>
      <c r="AD107" s="24">
        <f t="shared" si="74"/>
        <v>2.0526514538490526E-2</v>
      </c>
      <c r="AE107" s="24">
        <f t="shared" si="75"/>
        <v>1.9241801087030552E-2</v>
      </c>
      <c r="AF107" s="24">
        <f t="shared" si="76"/>
        <v>1.3837584286133131E-2</v>
      </c>
      <c r="AG107" s="24">
        <f t="shared" si="77"/>
        <v>5.4429157615254464E-3</v>
      </c>
      <c r="AH107" s="24">
        <f t="shared" si="78"/>
        <v>1.9422434680112621E-2</v>
      </c>
      <c r="AI107" s="24">
        <f t="shared" si="79"/>
        <v>4.9234098671085302E-2</v>
      </c>
      <c r="AJ107" s="24">
        <f t="shared" si="80"/>
        <v>1.6494367437763557E-2</v>
      </c>
      <c r="AK107" s="24">
        <f t="shared" si="81"/>
        <v>3.7266058497131826E-3</v>
      </c>
      <c r="AL107" s="24">
        <f t="shared" si="82"/>
        <v>-1.1336765441106844E-2</v>
      </c>
      <c r="AM107" s="24">
        <f t="shared" si="83"/>
        <v>1.3838620395997481E-2</v>
      </c>
      <c r="AN107" s="24">
        <f t="shared" si="84"/>
        <v>1.9281434581226442E-2</v>
      </c>
      <c r="AO107" s="24">
        <f t="shared" si="85"/>
        <v>1.2180093419542848E-2</v>
      </c>
      <c r="AP107" s="24">
        <f t="shared" si="86"/>
        <v>9.6465541160450918E-3</v>
      </c>
      <c r="AQ107" s="24">
        <f t="shared" si="87"/>
        <v>1.6983176652509258E-2</v>
      </c>
      <c r="AR107" s="24">
        <f t="shared" si="88"/>
        <v>1.7189031528356935E-2</v>
      </c>
      <c r="AS107" s="24" t="e">
        <f t="shared" si="89"/>
        <v>#DIV/0!</v>
      </c>
      <c r="AT107" s="24">
        <f t="shared" si="90"/>
        <v>1.7769550590349015E-2</v>
      </c>
      <c r="AU107" s="21"/>
      <c r="AV107" s="24">
        <f t="shared" si="91"/>
        <v>0.39796046242050176</v>
      </c>
      <c r="AW107" s="24">
        <f t="shared" si="92"/>
        <v>0.31167467418510308</v>
      </c>
      <c r="AX107" s="24">
        <f t="shared" si="93"/>
        <v>0.32434802580752931</v>
      </c>
      <c r="AY107" s="24">
        <f t="shared" si="94"/>
        <v>0.35484808556812908</v>
      </c>
      <c r="AZ107" s="24">
        <f t="shared" si="95"/>
        <v>0.82511542885957878</v>
      </c>
      <c r="BA107" s="24">
        <f t="shared" si="96"/>
        <v>0.26527882284089954</v>
      </c>
      <c r="BB107" s="24">
        <f t="shared" si="97"/>
        <v>0.39830327606445404</v>
      </c>
      <c r="BC107" s="24">
        <f t="shared" si="98"/>
        <v>0.27869313139679353</v>
      </c>
      <c r="BD107" s="24">
        <f t="shared" si="99"/>
        <v>0.42292780406155539</v>
      </c>
      <c r="BE107" s="24">
        <f t="shared" si="100"/>
        <v>0.43210921401236391</v>
      </c>
      <c r="BF107" s="24">
        <f t="shared" si="101"/>
        <v>1.0635557526047443</v>
      </c>
      <c r="BG107" s="24">
        <f t="shared" si="102"/>
        <v>0.61013364664414738</v>
      </c>
      <c r="BH107" s="24">
        <f t="shared" si="103"/>
        <v>0.31444362337582366</v>
      </c>
      <c r="BI107" s="24">
        <f t="shared" si="104"/>
        <v>0.13676687640798568</v>
      </c>
      <c r="BJ107" s="24">
        <f t="shared" si="105"/>
        <v>0.40740740740740744</v>
      </c>
      <c r="BK107" s="24">
        <f t="shared" si="106"/>
        <v>0.55442689347914142</v>
      </c>
      <c r="BL107" s="24">
        <f t="shared" si="107"/>
        <v>0.39797214779551182</v>
      </c>
      <c r="BM107" s="24">
        <f t="shared" si="108"/>
        <v>0.35775745910084811</v>
      </c>
      <c r="BN107" s="24">
        <f t="shared" si="109"/>
        <v>0.41322527414181809</v>
      </c>
      <c r="BO107" s="24">
        <f t="shared" si="110"/>
        <v>0.34405123078255451</v>
      </c>
      <c r="BP107" s="24" t="e">
        <f t="shared" si="111"/>
        <v>#DIV/0!</v>
      </c>
      <c r="BQ107" s="24">
        <f t="shared" si="112"/>
        <v>0.36759383318839034</v>
      </c>
      <c r="BR107" s="21"/>
      <c r="BS107" s="35">
        <f t="shared" si="113"/>
        <v>45809</v>
      </c>
      <c r="BT107" s="24">
        <f t="shared" si="58"/>
        <v>6.6453782465689852E-4</v>
      </c>
      <c r="BU107" s="24">
        <f t="shared" si="49"/>
        <v>5.7970851763638489E-4</v>
      </c>
      <c r="BV107" s="24">
        <f t="shared" si="50"/>
        <v>1.8098332766247024E-3</v>
      </c>
      <c r="BW107" s="24">
        <f t="shared" si="65"/>
        <v>1.6450039696041796E-3</v>
      </c>
      <c r="BX107" s="24">
        <f t="shared" si="66"/>
        <v>1.0564409663150719E-3</v>
      </c>
      <c r="BY107" s="24">
        <f t="shared" si="67"/>
        <v>1.420785981626401E-3</v>
      </c>
      <c r="BZ107" s="24">
        <f t="shared" si="114"/>
        <v>1.1255302257003514E-3</v>
      </c>
      <c r="CA107" s="24">
        <f t="shared" si="115"/>
        <v>1.3248156969490862E-4</v>
      </c>
      <c r="CB107" s="24">
        <f t="shared" si="116"/>
        <v>1.0007769082454362E-3</v>
      </c>
      <c r="CC107" s="24">
        <f t="shared" si="117"/>
        <v>1.0106294658046981E-3</v>
      </c>
      <c r="CD107" s="24">
        <f t="shared" si="118"/>
        <v>1.6121367812180979E-3</v>
      </c>
      <c r="CE107" s="24">
        <f t="shared" si="119"/>
        <v>1.2224112509924291E-4</v>
      </c>
      <c r="CF107" s="24">
        <f t="shared" si="120"/>
        <v>1.218010661222637E-2</v>
      </c>
    </row>
    <row r="108" spans="1:84" x14ac:dyDescent="0.25">
      <c r="A108" s="31">
        <f>+[1]NOA!A109</f>
        <v>45839</v>
      </c>
      <c r="B108" s="17">
        <f>+[1]NOA!B109</f>
        <v>9073.9</v>
      </c>
      <c r="C108" s="17">
        <f>+[1]NOA!C109</f>
        <v>9261.4</v>
      </c>
      <c r="D108" s="17">
        <f>+[1]NOA!D109</f>
        <v>6393.1</v>
      </c>
      <c r="E108" s="17">
        <f>+[1]NOA!E109</f>
        <v>6971.9</v>
      </c>
      <c r="F108" s="17">
        <f>+[1]NOA!F109</f>
        <v>11851.2</v>
      </c>
      <c r="G108" s="17">
        <f>+[1]NOA!G109</f>
        <v>7662.1</v>
      </c>
      <c r="H108" s="17">
        <f>+[1]NOA!H109</f>
        <v>10547</v>
      </c>
      <c r="I108" s="17">
        <f>+[1]NOA!I109</f>
        <v>8902.4</v>
      </c>
      <c r="J108" s="17">
        <f>+[1]NOA!J109</f>
        <v>8501.5</v>
      </c>
      <c r="K108" s="17">
        <f>+[1]NOA!K109</f>
        <v>7995.2</v>
      </c>
      <c r="L108" s="17">
        <f>+[1]NOA!L109</f>
        <v>9457.1</v>
      </c>
      <c r="M108" s="17">
        <f>+[1]NOA!M109</f>
        <v>11318.6</v>
      </c>
      <c r="N108" s="17">
        <f>+[1]NOA!N109</f>
        <v>8603.9</v>
      </c>
      <c r="O108" s="18">
        <f>+[1]NOA!R109</f>
        <v>7476.3</v>
      </c>
      <c r="P108" s="19">
        <f>+[1]NOA!S109</f>
        <v>9174.1</v>
      </c>
      <c r="Q108" s="20">
        <f>+[1]NOA!T109</f>
        <v>9827.2000000000007</v>
      </c>
      <c r="R108" s="18">
        <f t="shared" si="68"/>
        <v>9073.9937300000001</v>
      </c>
      <c r="S108" s="19">
        <f t="shared" si="52"/>
        <v>8712.4529403775614</v>
      </c>
      <c r="T108" s="19">
        <f t="shared" si="53"/>
        <v>8383.8897292771398</v>
      </c>
      <c r="U108" s="19">
        <f t="shared" si="54"/>
        <v>7541.636314655173</v>
      </c>
      <c r="V108" s="19"/>
      <c r="W108" s="20">
        <f t="shared" si="55"/>
        <v>8322.4363058674007</v>
      </c>
      <c r="X108" s="21"/>
      <c r="Y108" s="41">
        <f t="shared" si="69"/>
        <v>1.6763219524220441E-2</v>
      </c>
      <c r="Z108" s="24">
        <f t="shared" si="70"/>
        <v>1.5671437188133908E-2</v>
      </c>
      <c r="AA108" s="24">
        <f t="shared" si="71"/>
        <v>7.9461428098444031E-3</v>
      </c>
      <c r="AB108" s="24">
        <f t="shared" si="72"/>
        <v>-2.8889747000186983E-3</v>
      </c>
      <c r="AC108" s="24">
        <f t="shared" si="73"/>
        <v>2.3242963218787827E-2</v>
      </c>
      <c r="AD108" s="24">
        <f t="shared" si="74"/>
        <v>1.2567728293907843E-2</v>
      </c>
      <c r="AE108" s="24">
        <f t="shared" si="75"/>
        <v>6.1243179303240858E-3</v>
      </c>
      <c r="AF108" s="24">
        <f t="shared" si="76"/>
        <v>2.9714880573708857E-2</v>
      </c>
      <c r="AG108" s="24">
        <f t="shared" si="77"/>
        <v>2.0453481533050821E-2</v>
      </c>
      <c r="AH108" s="24">
        <f t="shared" si="78"/>
        <v>2.7158971196587833E-2</v>
      </c>
      <c r="AI108" s="24">
        <f t="shared" si="79"/>
        <v>1.5942075692631619E-2</v>
      </c>
      <c r="AJ108" s="24">
        <f t="shared" si="80"/>
        <v>3.2398708429866696E-2</v>
      </c>
      <c r="AK108" s="24">
        <f t="shared" si="81"/>
        <v>7.7066326231831628E-3</v>
      </c>
      <c r="AL108" s="24">
        <f t="shared" si="82"/>
        <v>2.1799147168160893E-2</v>
      </c>
      <c r="AM108" s="24">
        <f t="shared" si="83"/>
        <v>1.3959194500320571E-2</v>
      </c>
      <c r="AN108" s="24">
        <f t="shared" si="84"/>
        <v>2.4232128154085153E-2</v>
      </c>
      <c r="AO108" s="24">
        <f t="shared" si="85"/>
        <v>1.6762152527751262E-2</v>
      </c>
      <c r="AP108" s="24">
        <f t="shared" si="86"/>
        <v>1.545560279960756E-2</v>
      </c>
      <c r="AQ108" s="24">
        <f t="shared" si="87"/>
        <v>1.5728979150626321E-2</v>
      </c>
      <c r="AR108" s="24">
        <f t="shared" si="88"/>
        <v>8.713559925856984E-3</v>
      </c>
      <c r="AS108" s="24" t="e">
        <f t="shared" si="89"/>
        <v>#DIV/0!</v>
      </c>
      <c r="AT108" s="24">
        <f t="shared" si="90"/>
        <v>1.3215502270589097E-2</v>
      </c>
      <c r="AU108" s="21"/>
      <c r="AV108" s="24">
        <f t="shared" si="91"/>
        <v>0.37219290153794971</v>
      </c>
      <c r="AW108" s="24">
        <f t="shared" si="92"/>
        <v>0.3097723094328948</v>
      </c>
      <c r="AX108" s="24">
        <f t="shared" si="93"/>
        <v>0.25798898071625342</v>
      </c>
      <c r="AY108" s="24">
        <f t="shared" si="94"/>
        <v>0.31500622430118064</v>
      </c>
      <c r="AZ108" s="24">
        <f t="shared" si="95"/>
        <v>0.74554452528942194</v>
      </c>
      <c r="BA108" s="24">
        <f t="shared" si="96"/>
        <v>0.23167065858637836</v>
      </c>
      <c r="BB108" s="24">
        <f t="shared" si="97"/>
        <v>0.34399490283529777</v>
      </c>
      <c r="BC108" s="24">
        <f t="shared" si="98"/>
        <v>0.28143712574850288</v>
      </c>
      <c r="BD108" s="24">
        <f t="shared" si="99"/>
        <v>0.40230927835051555</v>
      </c>
      <c r="BE108" s="24">
        <f t="shared" si="100"/>
        <v>0.36829134720700996</v>
      </c>
      <c r="BF108" s="24">
        <f t="shared" si="101"/>
        <v>0.97360073458825491</v>
      </c>
      <c r="BG108" s="24">
        <f t="shared" si="102"/>
        <v>0.56546153633371143</v>
      </c>
      <c r="BH108" s="24">
        <f t="shared" si="103"/>
        <v>0.27635365672748846</v>
      </c>
      <c r="BI108" s="24">
        <f t="shared" si="104"/>
        <v>0.13656126482213438</v>
      </c>
      <c r="BJ108" s="24">
        <f t="shared" si="105"/>
        <v>0.37869315620209809</v>
      </c>
      <c r="BK108" s="24">
        <f t="shared" si="106"/>
        <v>0.51726906390402827</v>
      </c>
      <c r="BL108" s="24">
        <f t="shared" si="107"/>
        <v>0.37220143980656828</v>
      </c>
      <c r="BM108" s="24">
        <f t="shared" si="108"/>
        <v>0.33598320651767311</v>
      </c>
      <c r="BN108" s="24">
        <f t="shared" si="109"/>
        <v>0.37097128690697079</v>
      </c>
      <c r="BO108" s="24">
        <f t="shared" si="110"/>
        <v>0.30133292827974345</v>
      </c>
      <c r="BP108" s="24" t="e">
        <f t="shared" si="111"/>
        <v>#DIV/0!</v>
      </c>
      <c r="BQ108" s="24">
        <f t="shared" si="112"/>
        <v>0.33223597358068546</v>
      </c>
      <c r="BR108" s="21"/>
      <c r="BS108" s="35">
        <f t="shared" si="113"/>
        <v>45839</v>
      </c>
      <c r="BT108" s="24">
        <f t="shared" si="58"/>
        <v>5.551520007171417E-3</v>
      </c>
      <c r="BU108" s="24">
        <f t="shared" si="49"/>
        <v>1.7676680523962858E-4</v>
      </c>
      <c r="BV108" s="24">
        <f t="shared" si="50"/>
        <v>-2.7999282856919759E-4</v>
      </c>
      <c r="BW108" s="24">
        <f t="shared" si="65"/>
        <v>2.1115381598556813E-3</v>
      </c>
      <c r="BX108" s="24">
        <f t="shared" si="66"/>
        <v>6.5216543594455835E-4</v>
      </c>
      <c r="BY108" s="24">
        <f t="shared" si="67"/>
        <v>4.5537016908889726E-4</v>
      </c>
      <c r="BZ108" s="24">
        <f t="shared" si="114"/>
        <v>2.4209506627970788E-3</v>
      </c>
      <c r="CA108" s="24">
        <f t="shared" si="115"/>
        <v>4.9453290454153163E-4</v>
      </c>
      <c r="CB108" s="24">
        <f t="shared" si="116"/>
        <v>1.4094438779512096E-3</v>
      </c>
      <c r="CC108" s="24">
        <f t="shared" si="117"/>
        <v>3.3922660600831355E-4</v>
      </c>
      <c r="CD108" s="24">
        <f t="shared" si="118"/>
        <v>3.1801351366493795E-3</v>
      </c>
      <c r="CE108" s="24">
        <f t="shared" si="119"/>
        <v>2.5068632833947488E-4</v>
      </c>
      <c r="CF108" s="24">
        <f t="shared" si="120"/>
        <v>1.6762343265017972E-2</v>
      </c>
    </row>
    <row r="109" spans="1:84" x14ac:dyDescent="0.25">
      <c r="A109" s="31">
        <f>+[1]NOA!A110</f>
        <v>45870</v>
      </c>
      <c r="B109" s="17">
        <f>+[1]NOA!B110</f>
        <v>9252.5</v>
      </c>
      <c r="C109" s="17">
        <f>+[1]NOA!C110</f>
        <v>9343</v>
      </c>
      <c r="D109" s="17">
        <f>+[1]NOA!D110</f>
        <v>6606.6</v>
      </c>
      <c r="E109" s="17">
        <f>+[1]NOA!E110</f>
        <v>6951.4</v>
      </c>
      <c r="F109" s="17">
        <f>+[1]NOA!F110</f>
        <v>12243.1</v>
      </c>
      <c r="G109" s="17">
        <f>+[1]NOA!G110</f>
        <v>7704.1</v>
      </c>
      <c r="H109" s="17">
        <f>+[1]NOA!H110</f>
        <v>10703.3</v>
      </c>
      <c r="I109" s="17">
        <f>+[1]NOA!I110</f>
        <v>9214.4</v>
      </c>
      <c r="J109" s="17">
        <f>+[1]NOA!J110</f>
        <v>8579.5</v>
      </c>
      <c r="K109" s="17">
        <f>+[1]NOA!K110</f>
        <v>8177.2</v>
      </c>
      <c r="L109" s="17">
        <f>+[1]NOA!L110</f>
        <v>10120.200000000001</v>
      </c>
      <c r="M109" s="17">
        <f>+[1]NOA!M110</f>
        <v>11914.3</v>
      </c>
      <c r="N109" s="17">
        <f>+[1]NOA!N110</f>
        <v>8781</v>
      </c>
      <c r="O109" s="18">
        <f>+[1]NOA!R110</f>
        <v>7429.5</v>
      </c>
      <c r="P109" s="19">
        <f>+[1]NOA!S110</f>
        <v>9362.1</v>
      </c>
      <c r="Q109" s="20">
        <f>+[1]NOA!T110</f>
        <v>10130.1</v>
      </c>
      <c r="R109" s="18">
        <f t="shared" ref="R109" si="121">+SUMPRODUCT($C$3:$N$3,C109:N109)</f>
        <v>9252.5618100000011</v>
      </c>
      <c r="S109" s="19">
        <f t="shared" si="52"/>
        <v>8847.5264837702016</v>
      </c>
      <c r="T109" s="19">
        <f t="shared" si="53"/>
        <v>8563.8545073960358</v>
      </c>
      <c r="U109" s="19">
        <f t="shared" si="54"/>
        <v>7602.2862787356335</v>
      </c>
      <c r="V109" s="19"/>
      <c r="W109" s="20">
        <f t="shared" si="55"/>
        <v>8467.6711713620007</v>
      </c>
      <c r="X109" s="21"/>
      <c r="Y109" s="41">
        <f t="shared" ref="Y109" si="122">+B109/B108-1</f>
        <v>1.9682826568509615E-2</v>
      </c>
      <c r="Z109" s="24">
        <f t="shared" ref="Z109" si="123">+C109/C108-1</f>
        <v>8.8107629516056551E-3</v>
      </c>
      <c r="AA109" s="24">
        <f t="shared" ref="AA109" si="124">+D109/D108-1</f>
        <v>3.3395379393408531E-2</v>
      </c>
      <c r="AB109" s="24">
        <f t="shared" ref="AB109" si="125">+E109/E108-1</f>
        <v>-2.940374933662282E-3</v>
      </c>
      <c r="AC109" s="24">
        <f t="shared" ref="AC109" si="126">+F109/F108-1</f>
        <v>3.3068381260969337E-2</v>
      </c>
      <c r="AD109" s="24">
        <f t="shared" ref="AD109" si="127">+G109/G108-1</f>
        <v>5.4815259524152449E-3</v>
      </c>
      <c r="AE109" s="24">
        <f t="shared" ref="AE109" si="128">+H109/H108-1</f>
        <v>1.4819379918460163E-2</v>
      </c>
      <c r="AF109" s="24">
        <f t="shared" ref="AF109" si="129">+I109/I108-1</f>
        <v>3.5046728971962704E-2</v>
      </c>
      <c r="AG109" s="24">
        <f t="shared" ref="AG109" si="130">+J109/J108-1</f>
        <v>9.1748514967946448E-3</v>
      </c>
      <c r="AH109" s="24">
        <f t="shared" ref="AH109" si="131">+K109/K108-1</f>
        <v>2.276365819491688E-2</v>
      </c>
      <c r="AI109" s="24">
        <f t="shared" ref="AI109" si="132">+L109/L108-1</f>
        <v>7.0116631948483166E-2</v>
      </c>
      <c r="AJ109" s="24">
        <f t="shared" ref="AJ109" si="133">+M109/M108-1</f>
        <v>5.2630183945010733E-2</v>
      </c>
      <c r="AK109" s="24">
        <f t="shared" ref="AK109" si="134">+N109/N108-1</f>
        <v>2.0583688792291888E-2</v>
      </c>
      <c r="AL109" s="24">
        <f t="shared" ref="AL109" si="135">+O109/O108-1</f>
        <v>-6.2597809076682109E-3</v>
      </c>
      <c r="AM109" s="24">
        <f t="shared" ref="AM109" si="136">+P109/P108-1</f>
        <v>2.0492473376134912E-2</v>
      </c>
      <c r="AN109" s="24">
        <f t="shared" ref="AN109" si="137">+Q109/Q108-1</f>
        <v>3.0822614783458047E-2</v>
      </c>
      <c r="AO109" s="24">
        <f t="shared" ref="AO109" si="138">+R109/R108-1</f>
        <v>1.967910550892582E-2</v>
      </c>
      <c r="AP109" s="24">
        <f t="shared" ref="AP109" si="139">+S109/S108-1</f>
        <v>1.5503503355139614E-2</v>
      </c>
      <c r="AQ109" s="24">
        <f t="shared" ref="AQ109" si="140">+T109/T108-1</f>
        <v>2.1465546891730414E-2</v>
      </c>
      <c r="AR109" s="24">
        <f t="shared" ref="AR109" si="141">+U109/U108-1</f>
        <v>8.0420165531720489E-3</v>
      </c>
      <c r="AS109" s="24" t="e">
        <f t="shared" ref="AS109" si="142">+V109/V108-1</f>
        <v>#DIV/0!</v>
      </c>
      <c r="AT109" s="24">
        <f t="shared" ref="AT109" si="143">+W109/W108-1</f>
        <v>1.7451003547147348E-2</v>
      </c>
      <c r="AU109" s="21"/>
      <c r="AV109" s="24">
        <f t="shared" ref="AV109" si="144">+B109/B97-1</f>
        <v>0.33200408850755081</v>
      </c>
      <c r="AW109" s="24">
        <f t="shared" ref="AW109" si="145">+C109/C97-1</f>
        <v>0.26417340946607837</v>
      </c>
      <c r="AX109" s="24">
        <f t="shared" ref="AX109" si="146">+D109/D97-1</f>
        <v>0.26060906731796685</v>
      </c>
      <c r="AY109" s="24">
        <f t="shared" ref="AY109" si="147">+E109/E97-1</f>
        <v>0.26359224183374819</v>
      </c>
      <c r="AZ109" s="24">
        <f t="shared" ref="AZ109" si="148">+F109/F97-1</f>
        <v>0.54164148282461966</v>
      </c>
      <c r="BA109" s="24">
        <f t="shared" ref="BA109" si="149">+G109/G97-1</f>
        <v>0.18899606451115059</v>
      </c>
      <c r="BB109" s="24">
        <f t="shared" ref="BB109" si="150">+H109/H97-1</f>
        <v>0.3088558990412833</v>
      </c>
      <c r="BC109" s="24">
        <f t="shared" ref="BC109" si="151">+I109/I97-1</f>
        <v>0.28854705635575439</v>
      </c>
      <c r="BD109" s="24">
        <f t="shared" ref="BD109" si="152">+J109/J97-1</f>
        <v>0.34675457185464253</v>
      </c>
      <c r="BE109" s="24">
        <f t="shared" ref="BE109" si="153">+K109/K97-1</f>
        <v>0.35777501037775017</v>
      </c>
      <c r="BF109" s="24">
        <f t="shared" ref="BF109" si="154">+L109/L97-1</f>
        <v>0.95809147898769464</v>
      </c>
      <c r="BG109" s="24">
        <f t="shared" ref="BG109" si="155">+M109/M97-1</f>
        <v>0.56569333473507122</v>
      </c>
      <c r="BH109" s="24">
        <f t="shared" ref="BH109" si="156">+N109/N97-1</f>
        <v>0.29115264156214615</v>
      </c>
      <c r="BI109" s="24">
        <f t="shared" ref="BI109" si="157">+O109/O97-1</f>
        <v>5.3605615826419983E-2</v>
      </c>
      <c r="BJ109" s="24">
        <f t="shared" ref="BJ109" si="158">+P109/P97-1</f>
        <v>0.35808576070558207</v>
      </c>
      <c r="BK109" s="24">
        <f t="shared" ref="BK109" si="159">+Q109/Q97-1</f>
        <v>0.43177578018995932</v>
      </c>
      <c r="BL109" s="24">
        <f t="shared" ref="BL109" si="160">+R109/R97-1</f>
        <v>0.33199857626462914</v>
      </c>
      <c r="BM109" s="24">
        <f t="shared" ref="BM109" si="161">+S109/S97-1</f>
        <v>0.30262865757881641</v>
      </c>
      <c r="BN109" s="24">
        <f t="shared" ref="BN109" si="162">+T109/T97-1</f>
        <v>0.34897788328541512</v>
      </c>
      <c r="BO109" s="24">
        <f t="shared" ref="BO109" si="163">+U109/U97-1</f>
        <v>0.26991722123834472</v>
      </c>
      <c r="BP109" s="24" t="e">
        <f t="shared" ref="BP109" si="164">+V109/V97-1</f>
        <v>#DIV/0!</v>
      </c>
      <c r="BQ109" s="24">
        <f t="shared" ref="BQ109" si="165">+W109/W97-1</f>
        <v>0.30806914392030094</v>
      </c>
      <c r="BR109" s="21"/>
      <c r="BS109" s="35">
        <f t="shared" ref="BS109" si="166">+A109</f>
        <v>45870</v>
      </c>
      <c r="BT109" s="24">
        <f t="shared" ref="BT109" si="167">(C109-C108)/$B108*C$3</f>
        <v>3.1178126274259282E-3</v>
      </c>
      <c r="BU109" s="24">
        <f t="shared" ref="BU109" si="168">(D109-D108)/$B108*D$3</f>
        <v>7.3645841369201787E-4</v>
      </c>
      <c r="BV109" s="24">
        <f t="shared" ref="BV109" si="169">(E109-E108)/$B108*E$3</f>
        <v>-2.7946638159997354E-4</v>
      </c>
      <c r="BW109" s="24">
        <f t="shared" ref="BW109" si="170">(F109-F108)/$B108*F$3</f>
        <v>3.0232865691709162E-3</v>
      </c>
      <c r="BX109" s="24">
        <f t="shared" ref="BX109" si="171">(G109-G108)/$B108*G$3</f>
        <v>2.8327400566459848E-4</v>
      </c>
      <c r="BY109" s="24">
        <f t="shared" ref="BY109" si="172">(H109-H108)/$B108*H$3</f>
        <v>1.0903569578681663E-3</v>
      </c>
      <c r="BZ109" s="24">
        <f t="shared" ref="BZ109" si="173">(I109-I108)/$B108*I$3</f>
        <v>2.8917224126340378E-3</v>
      </c>
      <c r="CA109" s="24">
        <f t="shared" ref="CA109" si="174">(J109-J108)/$B108*J$3</f>
        <v>2.226385567396599E-4</v>
      </c>
      <c r="CB109" s="24">
        <f t="shared" ref="CB109" si="175">(K109-K108)/$B108*K$3</f>
        <v>1.1934228942351139E-3</v>
      </c>
      <c r="CC109" s="24">
        <f t="shared" ref="CC109" si="176">(L109-L108)/$B108*L$3</f>
        <v>1.4907856599698044E-3</v>
      </c>
      <c r="CD109" s="24">
        <f t="shared" ref="CD109" si="177">(M109-M108)/$B108*M$3</f>
        <v>5.2454214835957981E-3</v>
      </c>
      <c r="CE109" s="24">
        <f t="shared" ref="CE109" si="178">(N109-N108)/$B108*N$3</f>
        <v>6.6359558734392188E-4</v>
      </c>
      <c r="CF109" s="24">
        <f t="shared" ref="CF109" si="179">+SUM(BT109:CE109)</f>
        <v>1.9679308786739989E-2</v>
      </c>
    </row>
    <row r="110" spans="1:84" x14ac:dyDescent="0.25">
      <c r="A110" s="31">
        <f>+[1]NOA!A111</f>
        <v>45901</v>
      </c>
      <c r="B110" s="17">
        <f>+[1]NOA!B111</f>
        <v>9455.6</v>
      </c>
      <c r="C110" s="17">
        <f>+[1]NOA!C111</f>
        <v>9506.1</v>
      </c>
      <c r="D110" s="17">
        <f>+[1]NOA!D111</f>
        <v>6697.9</v>
      </c>
      <c r="E110" s="17">
        <f>+[1]NOA!E111</f>
        <v>7102.3</v>
      </c>
      <c r="F110" s="17">
        <f>+[1]NOA!F111</f>
        <v>12489.1</v>
      </c>
      <c r="G110" s="17">
        <f>+[1]NOA!G111</f>
        <v>7881.8</v>
      </c>
      <c r="H110" s="17">
        <f>+[1]NOA!H111</f>
        <v>11022.9</v>
      </c>
      <c r="I110" s="17">
        <f>+[1]NOA!I111</f>
        <v>9542.7000000000007</v>
      </c>
      <c r="J110" s="17">
        <f>+[1]NOA!J111</f>
        <v>8809.9</v>
      </c>
      <c r="K110" s="17">
        <f>+[1]NOA!K111</f>
        <v>8382.4</v>
      </c>
      <c r="L110" s="17">
        <f>+[1]NOA!L111</f>
        <v>10583</v>
      </c>
      <c r="M110" s="17">
        <f>+[1]NOA!M111</f>
        <v>12117.1</v>
      </c>
      <c r="N110" s="17">
        <f>+[1]NOA!N111</f>
        <v>8935.4</v>
      </c>
      <c r="O110" s="18">
        <f>+[1]NOA!R111</f>
        <v>7733.7</v>
      </c>
      <c r="P110" s="19">
        <f>+[1]NOA!S111</f>
        <v>9529.2999999999993</v>
      </c>
      <c r="Q110" s="20">
        <f>+[1]NOA!T111</f>
        <v>10399.700000000001</v>
      </c>
      <c r="R110" s="18">
        <f t="shared" ref="R110" si="180">+SUMPRODUCT($C$3:$N$3,C110:N110)</f>
        <v>9455.6397500000003</v>
      </c>
      <c r="S110" s="19">
        <f t="shared" si="52"/>
        <v>9014.0465842727153</v>
      </c>
      <c r="T110" s="19">
        <f t="shared" si="53"/>
        <v>8740.2549818587759</v>
      </c>
      <c r="U110" s="19">
        <f t="shared" si="54"/>
        <v>7771.1101652298848</v>
      </c>
      <c r="V110" s="19"/>
      <c r="W110" s="20">
        <f t="shared" si="55"/>
        <v>8701.2016945562373</v>
      </c>
      <c r="X110" s="21"/>
      <c r="Y110" s="41">
        <f t="shared" ref="Y110" si="181">+B110/B109-1</f>
        <v>2.1950824101594213E-2</v>
      </c>
      <c r="Z110" s="24">
        <f t="shared" ref="Z110" si="182">+C110/C109-1</f>
        <v>1.7456919618966005E-2</v>
      </c>
      <c r="AA110" s="24">
        <f t="shared" ref="AA110" si="183">+D110/D109-1</f>
        <v>1.3819513819513629E-2</v>
      </c>
      <c r="AB110" s="24">
        <f t="shared" ref="AB110" si="184">+E110/E109-1</f>
        <v>2.1707857410018239E-2</v>
      </c>
      <c r="AC110" s="24">
        <f t="shared" ref="AC110" si="185">+F110/F109-1</f>
        <v>2.0092950314871239E-2</v>
      </c>
      <c r="AD110" s="24">
        <f t="shared" ref="AD110" si="186">+G110/G109-1</f>
        <v>2.3065640373307605E-2</v>
      </c>
      <c r="AE110" s="24">
        <f t="shared" ref="AE110" si="187">+H110/H109-1</f>
        <v>2.9859949735128399E-2</v>
      </c>
      <c r="AF110" s="24">
        <f t="shared" ref="AF110" si="188">+I110/I109-1</f>
        <v>3.5629015454071933E-2</v>
      </c>
      <c r="AG110" s="24">
        <f t="shared" ref="AG110" si="189">+J110/J109-1</f>
        <v>2.6854711813042664E-2</v>
      </c>
      <c r="AH110" s="24">
        <f t="shared" ref="AH110" si="190">+K110/K109-1</f>
        <v>2.5094164261605378E-2</v>
      </c>
      <c r="AI110" s="24">
        <f t="shared" ref="AI110" si="191">+L110/L109-1</f>
        <v>4.5730321535147445E-2</v>
      </c>
      <c r="AJ110" s="24">
        <f t="shared" ref="AJ110" si="192">+M110/M109-1</f>
        <v>1.7021562324265993E-2</v>
      </c>
      <c r="AK110" s="24">
        <f t="shared" ref="AK110" si="193">+N110/N109-1</f>
        <v>1.7583418745017676E-2</v>
      </c>
      <c r="AL110" s="24">
        <f t="shared" ref="AL110" si="194">+O110/O109-1</f>
        <v>4.0944881889763751E-2</v>
      </c>
      <c r="AM110" s="24">
        <f t="shared" ref="AM110" si="195">+P110/P109-1</f>
        <v>1.7859240982258218E-2</v>
      </c>
      <c r="AN110" s="24">
        <f t="shared" ref="AN110" si="196">+Q110/Q109-1</f>
        <v>2.6613755046840604E-2</v>
      </c>
      <c r="AO110" s="24">
        <f t="shared" ref="AO110" si="197">+R110/R109-1</f>
        <v>2.194829325868608E-2</v>
      </c>
      <c r="AP110" s="24">
        <f t="shared" ref="AP110" si="198">+S110/S109-1</f>
        <v>1.8821090935186913E-2</v>
      </c>
      <c r="AQ110" s="24">
        <f t="shared" ref="AQ110" si="199">+T110/T109-1</f>
        <v>2.0598256814194471E-2</v>
      </c>
      <c r="AR110" s="24">
        <f t="shared" ref="AR110" si="200">+U110/U109-1</f>
        <v>2.2206988832618624E-2</v>
      </c>
      <c r="AS110" s="24" t="e">
        <f t="shared" ref="AS110" si="201">+V110/V109-1</f>
        <v>#DIV/0!</v>
      </c>
      <c r="AT110" s="24">
        <f t="shared" ref="AT110" si="202">+W110/W109-1</f>
        <v>2.7579073214846428E-2</v>
      </c>
      <c r="AU110" s="21"/>
      <c r="AV110" s="24">
        <f t="shared" ref="AV110" si="203">+B110/B98-1</f>
        <v>0.31622099416751359</v>
      </c>
      <c r="AW110" s="24">
        <f t="shared" ref="AW110" si="204">+C110/C98-1</f>
        <v>0.25983698893380169</v>
      </c>
      <c r="AX110" s="24">
        <f t="shared" ref="AX110" si="205">+D110/D98-1</f>
        <v>0.2595009308185563</v>
      </c>
      <c r="AY110" s="24">
        <f t="shared" ref="AY110" si="206">+E110/E98-1</f>
        <v>0.22804924438911378</v>
      </c>
      <c r="AZ110" s="24">
        <f t="shared" ref="AZ110" si="207">+F110/F98-1</f>
        <v>0.43269627862157556</v>
      </c>
      <c r="BA110" s="24">
        <f t="shared" ref="BA110" si="208">+G110/G98-1</f>
        <v>0.18728628455223317</v>
      </c>
      <c r="BB110" s="24">
        <f t="shared" ref="BB110" si="209">+H110/H98-1</f>
        <v>0.30615461181154591</v>
      </c>
      <c r="BC110" s="24">
        <f t="shared" ref="BC110" si="210">+I110/I98-1</f>
        <v>0.29122916215631101</v>
      </c>
      <c r="BD110" s="24">
        <f t="shared" ref="BD110" si="211">+J110/J98-1</f>
        <v>0.35453567035670353</v>
      </c>
      <c r="BE110" s="24">
        <f t="shared" ref="BE110" si="212">+K110/K98-1</f>
        <v>0.35727586262730937</v>
      </c>
      <c r="BF110" s="24">
        <f t="shared" ref="BF110" si="213">+L110/L98-1</f>
        <v>0.97425613282343071</v>
      </c>
      <c r="BG110" s="24">
        <f t="shared" ref="BG110" si="214">+M110/M98-1</f>
        <v>0.54367794127014468</v>
      </c>
      <c r="BH110" s="24">
        <f t="shared" ref="BH110" si="215">+N110/N98-1</f>
        <v>0.25845386814641635</v>
      </c>
      <c r="BI110" s="24">
        <f t="shared" ref="BI110" si="216">+O110/O98-1</f>
        <v>7.2382378634718636E-2</v>
      </c>
      <c r="BJ110" s="24">
        <f t="shared" ref="BJ110" si="217">+P110/P98-1</f>
        <v>0.34170139671097099</v>
      </c>
      <c r="BK110" s="24">
        <f t="shared" ref="BK110" si="218">+Q110/Q98-1</f>
        <v>0.39055730865914318</v>
      </c>
      <c r="BL110" s="24">
        <f t="shared" ref="BL110" si="219">+R110/R98-1</f>
        <v>0.31621645040928015</v>
      </c>
      <c r="BM110" s="24">
        <f t="shared" ref="BM110" si="220">+S110/S98-1</f>
        <v>0.29120085229216008</v>
      </c>
      <c r="BN110" s="24">
        <f t="shared" ref="BN110" si="221">+T110/T98-1</f>
        <v>0.32823857726991834</v>
      </c>
      <c r="BO110" s="24">
        <f t="shared" ref="BO110" si="222">+U110/U98-1</f>
        <v>0.25016080497410131</v>
      </c>
      <c r="BP110" s="24" t="e">
        <f t="shared" ref="BP110" si="223">+V110/V98-1</f>
        <v>#DIV/0!</v>
      </c>
      <c r="BQ110" s="24">
        <f t="shared" ref="BQ110" si="224">+W110/W98-1</f>
        <v>0.2982637218928319</v>
      </c>
      <c r="BR110" s="21"/>
      <c r="BS110" s="35">
        <f t="shared" ref="BS110" si="225">+A110</f>
        <v>45901</v>
      </c>
      <c r="BT110" s="24">
        <f t="shared" ref="BT110" si="226">(C110-C109)/$B109*C$3</f>
        <v>6.1115125641718598E-3</v>
      </c>
      <c r="BU110" s="24">
        <f t="shared" ref="BU110" si="227">(D110-D109)/$B109*D$3</f>
        <v>3.0885598486895188E-4</v>
      </c>
      <c r="BV110" s="24">
        <f t="shared" ref="BV110" si="228">(E110-E109)/$B109*E$3</f>
        <v>2.0174363685490481E-3</v>
      </c>
      <c r="BW110" s="24">
        <f t="shared" ref="BW110" si="229">(F110-F109)/$B109*F$3</f>
        <v>1.8611186165901109E-3</v>
      </c>
      <c r="BX110" s="24">
        <f t="shared" ref="BX110" si="230">(G110-G109)/$B109*G$3</f>
        <v>1.175383950283706E-3</v>
      </c>
      <c r="BY110" s="24">
        <f t="shared" ref="BY110" si="231">(H110-H109)/$B109*H$3</f>
        <v>2.186509592002164E-3</v>
      </c>
      <c r="BZ110" s="24">
        <f t="shared" ref="BZ110" si="232">(I110-I109)/$B109*I$3</f>
        <v>2.9840616049716388E-3</v>
      </c>
      <c r="CA110" s="24">
        <f t="shared" ref="CA110" si="233">(J110-J109)/$B109*J$3</f>
        <v>6.4494569035395734E-4</v>
      </c>
      <c r="CB110" s="24">
        <f t="shared" ref="CB110" si="234">(K110-K109)/$B109*K$3</f>
        <v>1.3195784922993773E-3</v>
      </c>
      <c r="CC110" s="24">
        <f t="shared" ref="CC110" si="235">(L110-L109)/$B109*L$3</f>
        <v>1.0203858416644135E-3</v>
      </c>
      <c r="CD110" s="24">
        <f t="shared" ref="CD110" si="236">(M110-M109)/$B109*M$3</f>
        <v>1.7512801945420251E-3</v>
      </c>
      <c r="CE110" s="24">
        <f t="shared" ref="CE110" si="237">(N110-N109)/$B109*N$3</f>
        <v>5.6737098081599438E-4</v>
      </c>
      <c r="CF110" s="24">
        <f t="shared" ref="CF110" si="238">+SUM(BT110:CE110)</f>
        <v>2.1948439881113252E-2</v>
      </c>
    </row>
    <row r="111" spans="1:84" x14ac:dyDescent="0.25">
      <c r="A111" s="31">
        <f>+[1]NOA!A112</f>
        <v>45931</v>
      </c>
      <c r="B111" s="17">
        <f>+[1]NOA!B112</f>
        <v>9657.7000000000007</v>
      </c>
      <c r="C111" s="17">
        <f>+[1]NOA!C112</f>
        <v>9719.7999999999993</v>
      </c>
      <c r="D111" s="17">
        <f>+[1]NOA!D112</f>
        <v>6904.1</v>
      </c>
      <c r="E111" s="17">
        <f>+[1]NOA!E112</f>
        <v>7263.1</v>
      </c>
      <c r="F111" s="17">
        <f>+[1]NOA!F112</f>
        <v>12776.9</v>
      </c>
      <c r="G111" s="17">
        <f>+[1]NOA!G112</f>
        <v>7997.9</v>
      </c>
      <c r="H111" s="17">
        <f>+[1]NOA!H112</f>
        <v>11183.4</v>
      </c>
      <c r="I111" s="17">
        <f>+[1]NOA!I112</f>
        <v>9770</v>
      </c>
      <c r="J111" s="17">
        <f>+[1]NOA!J112</f>
        <v>9019</v>
      </c>
      <c r="K111" s="17">
        <f>+[1]NOA!K112</f>
        <v>8531.7999999999993</v>
      </c>
      <c r="L111" s="17">
        <f>+[1]NOA!L112</f>
        <v>10751.6</v>
      </c>
      <c r="M111" s="17">
        <f>+[1]NOA!M112</f>
        <v>12372.3</v>
      </c>
      <c r="N111" s="17">
        <f>+[1]NOA!N112</f>
        <v>9143.2000000000007</v>
      </c>
      <c r="O111" s="18">
        <f>+[1]NOA!R112</f>
        <v>8044.2</v>
      </c>
      <c r="P111" s="19">
        <f>+[1]NOA!S112</f>
        <v>9706.2999999999993</v>
      </c>
      <c r="Q111" s="20">
        <f>+[1]NOA!T112</f>
        <v>10621.8</v>
      </c>
      <c r="R111" s="18">
        <f t="shared" ref="R111" si="239">+SUMPRODUCT($C$3:$N$3,C111:N111)</f>
        <v>9657.8015699999996</v>
      </c>
      <c r="S111" s="19">
        <f t="shared" si="52"/>
        <v>9209.4630042102399</v>
      </c>
      <c r="T111" s="19">
        <f t="shared" si="53"/>
        <v>8917.0377337426726</v>
      </c>
      <c r="U111" s="19">
        <f t="shared" si="54"/>
        <v>7925.3873922413795</v>
      </c>
      <c r="V111" s="19"/>
      <c r="W111" s="20">
        <f t="shared" si="55"/>
        <v>8872.9481253971626</v>
      </c>
      <c r="X111" s="21"/>
      <c r="Y111" s="41">
        <f t="shared" ref="Y111" si="240">+B111/B110-1</f>
        <v>2.1373577562502577E-2</v>
      </c>
      <c r="Z111" s="24">
        <f t="shared" ref="Z111" si="241">+C111/C110-1</f>
        <v>2.2480302121795415E-2</v>
      </c>
      <c r="AA111" s="24">
        <f t="shared" ref="AA111" si="242">+D111/D110-1</f>
        <v>3.0785768673763592E-2</v>
      </c>
      <c r="AB111" s="24">
        <f t="shared" ref="AB111" si="243">+E111/E110-1</f>
        <v>2.2640553060276236E-2</v>
      </c>
      <c r="AC111" s="24">
        <f t="shared" ref="AC111" si="244">+F111/F110-1</f>
        <v>2.3044094450360708E-2</v>
      </c>
      <c r="AD111" s="24">
        <f t="shared" ref="AD111" si="245">+G111/G110-1</f>
        <v>1.4730137785784914E-2</v>
      </c>
      <c r="AE111" s="24">
        <f t="shared" ref="AE111" si="246">+H111/H110-1</f>
        <v>1.4560596576218554E-2</v>
      </c>
      <c r="AF111" s="24">
        <f t="shared" ref="AF111" si="247">+I111/I110-1</f>
        <v>2.3819254508681942E-2</v>
      </c>
      <c r="AG111" s="24">
        <f t="shared" ref="AG111" si="248">+J111/J110-1</f>
        <v>2.3734662141454477E-2</v>
      </c>
      <c r="AH111" s="24">
        <f t="shared" ref="AH111" si="249">+K111/K110-1</f>
        <v>1.7823057835464784E-2</v>
      </c>
      <c r="AI111" s="24">
        <f t="shared" ref="AI111" si="250">+L111/L110-1</f>
        <v>1.593121043182455E-2</v>
      </c>
      <c r="AJ111" s="24">
        <f t="shared" ref="AJ111" si="251">+M111/M110-1</f>
        <v>2.1061144993439029E-2</v>
      </c>
      <c r="AK111" s="24">
        <f t="shared" ref="AK111" si="252">+N111/N110-1</f>
        <v>2.3255813953488413E-2</v>
      </c>
      <c r="AL111" s="24">
        <f t="shared" ref="AL111" si="253">+O111/O110-1</f>
        <v>4.0148958454556016E-2</v>
      </c>
      <c r="AM111" s="24">
        <f t="shared" ref="AM111" si="254">+P111/P110-1</f>
        <v>1.8574291920707697E-2</v>
      </c>
      <c r="AN111" s="24">
        <f t="shared" ref="AN111" si="255">+Q111/Q110-1</f>
        <v>2.1356385280344448E-2</v>
      </c>
      <c r="AO111" s="24">
        <f t="shared" ref="AO111" si="256">+R111/R110-1</f>
        <v>2.1380025608526365E-2</v>
      </c>
      <c r="AP111" s="24">
        <f t="shared" ref="AP111" si="257">+S111/S110-1</f>
        <v>2.1679100292035125E-2</v>
      </c>
      <c r="AQ111" s="24">
        <f t="shared" ref="AQ111" si="258">+T111/T110-1</f>
        <v>2.0226269399557184E-2</v>
      </c>
      <c r="AR111" s="24">
        <f t="shared" ref="AR111" si="259">+U111/U110-1</f>
        <v>1.9852662455073E-2</v>
      </c>
      <c r="AS111" s="24" t="e">
        <f t="shared" ref="AS111" si="260">+V111/V110-1</f>
        <v>#DIV/0!</v>
      </c>
      <c r="AT111" s="24">
        <f t="shared" ref="AT111" si="261">+W111/W110-1</f>
        <v>1.9738242701393238E-2</v>
      </c>
      <c r="AU111" s="21"/>
      <c r="AV111" s="24">
        <f t="shared" ref="AV111" si="262">+B111/B99-1</f>
        <v>0.31090509284395718</v>
      </c>
      <c r="AW111" s="24">
        <f t="shared" ref="AW111" si="263">+C111/C99-1</f>
        <v>0.27794577822188327</v>
      </c>
      <c r="AX111" s="24">
        <f t="shared" ref="AX111" si="264">+D111/D99-1</f>
        <v>0.26715609800862627</v>
      </c>
      <c r="AY111" s="24">
        <f t="shared" ref="AY111" si="265">+E111/E99-1</f>
        <v>0.20810046573519636</v>
      </c>
      <c r="AZ111" s="24">
        <f t="shared" ref="AZ111" si="266">+F111/F99-1</f>
        <v>0.3963672528169091</v>
      </c>
      <c r="BA111" s="24">
        <f t="shared" ref="BA111" si="267">+G111/G99-1</f>
        <v>0.17376245615579911</v>
      </c>
      <c r="BB111" s="24">
        <f t="shared" ref="BB111" si="268">+H111/H99-1</f>
        <v>0.28651297625621219</v>
      </c>
      <c r="BC111" s="24">
        <f t="shared" ref="BC111" si="269">+I111/I99-1</f>
        <v>0.29751122207761149</v>
      </c>
      <c r="BD111" s="24">
        <f t="shared" ref="BD111" si="270">+J111/J99-1</f>
        <v>0.36941998177953228</v>
      </c>
      <c r="BE111" s="24">
        <f t="shared" ref="BE111" si="271">+K111/K99-1</f>
        <v>0.34078229849292008</v>
      </c>
      <c r="BF111" s="24">
        <f t="shared" ref="BF111" si="272">+L111/L99-1</f>
        <v>0.86744016396290013</v>
      </c>
      <c r="BG111" s="24">
        <f t="shared" ref="BG111" si="273">+M111/M99-1</f>
        <v>0.49328328485389794</v>
      </c>
      <c r="BH111" s="24">
        <f t="shared" ref="BH111" si="274">+N111/N99-1</f>
        <v>0.26161828016337352</v>
      </c>
      <c r="BI111" s="24">
        <f t="shared" ref="BI111" si="275">+O111/O99-1</f>
        <v>0.10245867938491893</v>
      </c>
      <c r="BJ111" s="24">
        <f t="shared" ref="BJ111" si="276">+P111/P99-1</f>
        <v>0.33227643950312258</v>
      </c>
      <c r="BK111" s="24">
        <f t="shared" ref="BK111" si="277">+Q111/Q99-1</f>
        <v>0.3735323022810737</v>
      </c>
      <c r="BL111" s="24">
        <f t="shared" ref="BL111" si="278">+R111/R99-1</f>
        <v>0.31091418381131053</v>
      </c>
      <c r="BM111" s="24">
        <f t="shared" ref="BM111" si="279">+S111/S99-1</f>
        <v>0.29033198156818441</v>
      </c>
      <c r="BN111" s="24">
        <f t="shared" ref="BN111" si="280">+T111/T99-1</f>
        <v>0.30529041471673346</v>
      </c>
      <c r="BO111" s="24">
        <f t="shared" ref="BO111" si="281">+U111/U99-1</f>
        <v>0.23559825068062468</v>
      </c>
      <c r="BP111" s="24" t="e">
        <f t="shared" ref="BP111" si="282">+V111/V99-1</f>
        <v>#DIV/0!</v>
      </c>
      <c r="BQ111" s="24">
        <f t="shared" ref="BQ111" si="283">+W111/W99-1</f>
        <v>0.28602728283162593</v>
      </c>
      <c r="BR111" s="21"/>
      <c r="BS111" s="35">
        <f t="shared" ref="BS111" si="284">+A111</f>
        <v>45931</v>
      </c>
      <c r="BT111" s="24">
        <f t="shared" ref="BT111" si="285">(C111-C110)/$B110*C$3</f>
        <v>7.8355461313929977E-3</v>
      </c>
      <c r="BU111" s="24">
        <f t="shared" ref="BU111" si="286">(D111-D110)/$B110*D$3</f>
        <v>6.8256482930750275E-4</v>
      </c>
      <c r="BV111" s="24">
        <f t="shared" ref="BV111" si="287">(E111-E110)/$B110*E$3</f>
        <v>2.1036169042683724E-3</v>
      </c>
      <c r="BW111" s="24">
        <f t="shared" ref="BW111" si="288">(F111-F110)/$B110*F$3</f>
        <v>2.1305892804264087E-3</v>
      </c>
      <c r="BX111" s="24">
        <f t="shared" ref="BX111" si="289">(G111-G110)/$B110*G$3</f>
        <v>7.5144041626125954E-4</v>
      </c>
      <c r="BY111" s="24">
        <f t="shared" ref="BY111" si="290">(H111-H110)/$B110*H$3</f>
        <v>1.0744585219340918E-3</v>
      </c>
      <c r="BZ111" s="24">
        <f t="shared" ref="BZ111" si="291">(I111-I110)/$B110*I$3</f>
        <v>2.0216517196158823E-3</v>
      </c>
      <c r="CA111" s="24">
        <f t="shared" ref="CA111" si="292">(J111-J110)/$B110*J$3</f>
        <v>5.7274948178857074E-4</v>
      </c>
      <c r="CB111" s="24">
        <f t="shared" ref="CB111" si="293">(K111-K110)/$B110*K$3</f>
        <v>9.4010956470239613E-4</v>
      </c>
      <c r="CC111" s="24">
        <f t="shared" ref="CC111" si="294">(L111-L110)/$B110*L$3</f>
        <v>3.6374635136850197E-4</v>
      </c>
      <c r="CD111" s="24">
        <f t="shared" ref="CD111" si="295">(M111-M110)/$B110*M$3</f>
        <v>2.1564448580735133E-3</v>
      </c>
      <c r="CE111" s="24">
        <f t="shared" ref="CE111" si="296">(N111-N110)/$B110*N$3</f>
        <v>7.4719742797919083E-4</v>
      </c>
      <c r="CF111" s="24">
        <f t="shared" ref="CF111" si="297">+SUM(BT111:CE111)</f>
        <v>2.1380115487118691E-2</v>
      </c>
    </row>
    <row r="112" spans="1:84" x14ac:dyDescent="0.25">
      <c r="A112" s="31">
        <f>+[1]NOA!A113</f>
        <v>45962</v>
      </c>
      <c r="B112" s="17">
        <f>+[1]NOA!B113</f>
        <v>9879.6</v>
      </c>
      <c r="C112" s="17">
        <f>+[1]NOA!C113</f>
        <v>10041.6</v>
      </c>
      <c r="D112" s="17">
        <f>+[1]NOA!D113</f>
        <v>6982.3</v>
      </c>
      <c r="E112" s="17">
        <f>+[1]NOA!E113</f>
        <v>7342.9</v>
      </c>
      <c r="F112" s="17">
        <f>+[1]NOA!F113</f>
        <v>13202.1</v>
      </c>
      <c r="G112" s="17">
        <f>+[1]NOA!G113</f>
        <v>8087.2</v>
      </c>
      <c r="H112" s="17">
        <f>+[1]NOA!H113</f>
        <v>11468.2</v>
      </c>
      <c r="I112" s="17">
        <f>+[1]NOA!I113</f>
        <v>10014.700000000001</v>
      </c>
      <c r="J112" s="17">
        <f>+[1]NOA!J113</f>
        <v>9242.2999999999993</v>
      </c>
      <c r="K112" s="17">
        <f>+[1]NOA!K113</f>
        <v>8603.4</v>
      </c>
      <c r="L112" s="17">
        <f>+[1]NOA!L113</f>
        <v>10897.8</v>
      </c>
      <c r="M112" s="17">
        <f>+[1]NOA!M113</f>
        <v>12403.6</v>
      </c>
      <c r="N112" s="17">
        <f>+[1]NOA!N113</f>
        <v>9396.7999999999993</v>
      </c>
      <c r="O112" s="18">
        <f>+[1]NOA!R113</f>
        <v>8128.3</v>
      </c>
      <c r="P112" s="19">
        <f>+[1]NOA!S113</f>
        <v>9936.4</v>
      </c>
      <c r="Q112" s="20">
        <f>+[1]NOA!T113</f>
        <v>10910.1</v>
      </c>
      <c r="R112" s="18">
        <f t="shared" ref="R112" si="298">+SUMPRODUCT($C$3:$N$3,C112:N112)</f>
        <v>9879.6742400000003</v>
      </c>
      <c r="S112" s="19">
        <f t="shared" si="52"/>
        <v>9406.034523971206</v>
      </c>
      <c r="T112" s="19">
        <f t="shared" si="53"/>
        <v>9002.7756349427837</v>
      </c>
      <c r="U112" s="19">
        <f t="shared" si="54"/>
        <v>8026.7488146551732</v>
      </c>
      <c r="V112" s="19"/>
      <c r="W112" s="20">
        <f t="shared" si="55"/>
        <v>9033.0669137894529</v>
      </c>
      <c r="X112" s="21"/>
      <c r="Y112" s="41">
        <f t="shared" ref="Y112" si="299">+B112/B111-1</f>
        <v>2.2976485084440279E-2</v>
      </c>
      <c r="Z112" s="24">
        <f t="shared" ref="Z112" si="300">+C112/C111-1</f>
        <v>3.3107677112697909E-2</v>
      </c>
      <c r="AA112" s="24">
        <f t="shared" ref="AA112" si="301">+D112/D111-1</f>
        <v>1.1326603032980387E-2</v>
      </c>
      <c r="AB112" s="24">
        <f t="shared" ref="AB112" si="302">+E112/E111-1</f>
        <v>1.0987044099626697E-2</v>
      </c>
      <c r="AC112" s="24">
        <f t="shared" ref="AC112" si="303">+F112/F111-1</f>
        <v>3.3278807848539316E-2</v>
      </c>
      <c r="AD112" s="24">
        <f t="shared" ref="AD112" si="304">+G112/G111-1</f>
        <v>1.1165430925617947E-2</v>
      </c>
      <c r="AE112" s="24">
        <f t="shared" ref="AE112" si="305">+H112/H111-1</f>
        <v>2.5466316147146673E-2</v>
      </c>
      <c r="AF112" s="24">
        <f t="shared" ref="AF112" si="306">+I112/I111-1</f>
        <v>2.5046059365404272E-2</v>
      </c>
      <c r="AG112" s="24">
        <f t="shared" ref="AG112" si="307">+J112/J111-1</f>
        <v>2.4758842443729723E-2</v>
      </c>
      <c r="AH112" s="24">
        <f t="shared" ref="AH112" si="308">+K112/K111-1</f>
        <v>8.3921329613916296E-3</v>
      </c>
      <c r="AI112" s="24">
        <f t="shared" ref="AI112" si="309">+L112/L111-1</f>
        <v>1.3597976115182764E-2</v>
      </c>
      <c r="AJ112" s="24">
        <f t="shared" ref="AJ112" si="310">+M112/M111-1</f>
        <v>2.5298448954520492E-3</v>
      </c>
      <c r="AK112" s="24">
        <f t="shared" ref="AK112" si="311">+N112/N111-1</f>
        <v>2.7736459882754305E-2</v>
      </c>
      <c r="AL112" s="24">
        <f t="shared" ref="AL112" si="312">+O112/O111-1</f>
        <v>1.0454737574898676E-2</v>
      </c>
      <c r="AM112" s="24">
        <f t="shared" ref="AM112" si="313">+P112/P111-1</f>
        <v>2.3706252640038006E-2</v>
      </c>
      <c r="AN112" s="24">
        <f t="shared" ref="AN112" si="314">+Q112/Q111-1</f>
        <v>2.7142292266847612E-2</v>
      </c>
      <c r="AO112" s="24">
        <f t="shared" ref="AO112" si="315">+R112/R111-1</f>
        <v>2.297341360679872E-2</v>
      </c>
      <c r="AP112" s="24">
        <f t="shared" ref="AP112" si="316">+S112/S111-1</f>
        <v>2.1344514839909845E-2</v>
      </c>
      <c r="AQ112" s="24">
        <f t="shared" ref="AQ112" si="317">+T112/T111-1</f>
        <v>9.6150654242128653E-3</v>
      </c>
      <c r="AR112" s="24">
        <f t="shared" ref="AR112" si="318">+U112/U111-1</f>
        <v>1.2789459668939518E-2</v>
      </c>
      <c r="AS112" s="24" t="e">
        <f t="shared" ref="AS112" si="319">+V112/V111-1</f>
        <v>#DIV/0!</v>
      </c>
      <c r="AT112" s="24">
        <f t="shared" ref="AT112" si="320">+W112/W111-1</f>
        <v>1.8045725741817398E-2</v>
      </c>
      <c r="AU112" s="21"/>
      <c r="AV112" s="24">
        <f t="shared" ref="AV112" si="321">+B112/B100-1</f>
        <v>0.31568363718687986</v>
      </c>
      <c r="AW112" s="24">
        <f t="shared" ref="AW112" si="322">+C112/C100-1</f>
        <v>0.31914558209190513</v>
      </c>
      <c r="AX112" s="24">
        <f t="shared" ref="AX112" si="323">+D112/D100-1</f>
        <v>0.2297761417475388</v>
      </c>
      <c r="AY112" s="24">
        <f t="shared" ref="AY112" si="324">+E112/E100-1</f>
        <v>0.20086022208775578</v>
      </c>
      <c r="AZ112" s="24">
        <f t="shared" ref="AZ112" si="325">+F112/F100-1</f>
        <v>0.40965244781378463</v>
      </c>
      <c r="BA112" s="24">
        <f t="shared" ref="BA112" si="326">+G112/G100-1</f>
        <v>0.17214290890644257</v>
      </c>
      <c r="BB112" s="24">
        <f t="shared" ref="BB112" si="327">+H112/H100-1</f>
        <v>0.28869211493297087</v>
      </c>
      <c r="BC112" s="24">
        <f t="shared" ref="BC112" si="328">+I112/I100-1</f>
        <v>0.29506013190223723</v>
      </c>
      <c r="BD112" s="24">
        <f t="shared" ref="BD112" si="329">+J112/J100-1</f>
        <v>0.36965574475021845</v>
      </c>
      <c r="BE112" s="24">
        <f t="shared" ref="BE112" si="330">+K112/K100-1</f>
        <v>0.2783655274888559</v>
      </c>
      <c r="BF112" s="24">
        <f t="shared" ref="BF112" si="331">+L112/L100-1</f>
        <v>0.80078325098732583</v>
      </c>
      <c r="BG112" s="24">
        <f t="shared" ref="BG112" si="332">+M112/M100-1</f>
        <v>0.42824572514249537</v>
      </c>
      <c r="BH112" s="24">
        <f t="shared" ref="BH112" si="333">+N112/N100-1</f>
        <v>0.26841515597370513</v>
      </c>
      <c r="BI112" s="24">
        <f t="shared" ref="BI112" si="334">+O112/O100-1</f>
        <v>0.15891754708641659</v>
      </c>
      <c r="BJ112" s="24">
        <f t="shared" ref="BJ112" si="335">+P112/P100-1</f>
        <v>0.32690561401634533</v>
      </c>
      <c r="BK112" s="24">
        <f t="shared" ref="BK112" si="336">+Q112/Q100-1</f>
        <v>0.3735836229037619</v>
      </c>
      <c r="BL112" s="24">
        <f t="shared" ref="BL112" si="337">+R112/R100-1</f>
        <v>0.31568004834766916</v>
      </c>
      <c r="BM112" s="24">
        <f t="shared" ref="BM112" si="338">+S112/S100-1</f>
        <v>0.29652591343583068</v>
      </c>
      <c r="BN112" s="24">
        <f t="shared" ref="BN112" si="339">+T112/T100-1</f>
        <v>0.27758042276898132</v>
      </c>
      <c r="BO112" s="24">
        <f t="shared" ref="BO112" si="340">+U112/U100-1</f>
        <v>0.22048159687420821</v>
      </c>
      <c r="BP112" s="24" t="e">
        <f t="shared" ref="BP112" si="341">+V112/V100-1</f>
        <v>#DIV/0!</v>
      </c>
      <c r="BQ112" s="24">
        <f t="shared" ref="BQ112" si="342">+W112/W100-1</f>
        <v>0.27571545848574508</v>
      </c>
      <c r="BR112" s="21"/>
      <c r="BS112" s="35">
        <f t="shared" ref="BS112" si="343">+A112</f>
        <v>45962</v>
      </c>
      <c r="BT112" s="24">
        <f t="shared" ref="BT112" si="344">(C112-C111)/$B111*C$3</f>
        <v>1.1552239145966469E-2</v>
      </c>
      <c r="BU112" s="24">
        <f t="shared" ref="BU112" si="345">(D112-D111)/$B111*D$3</f>
        <v>2.5344129554655812E-4</v>
      </c>
      <c r="BV112" s="24">
        <f t="shared" ref="BV112" si="346">(E112-E111)/$B111*E$3</f>
        <v>1.0221129254377242E-3</v>
      </c>
      <c r="BW112" s="24">
        <f t="shared" ref="BW112" si="347">(F112-F111)/$B111*F$3</f>
        <v>3.0818932043861426E-3</v>
      </c>
      <c r="BX112" s="24">
        <f t="shared" ref="BX112" si="348">(G112-G111)/$B111*G$3</f>
        <v>5.6588628762541918E-4</v>
      </c>
      <c r="BY112" s="24">
        <f t="shared" ref="BY112" si="349">(H112-H111)/$B111*H$3</f>
        <v>1.8666804725762931E-3</v>
      </c>
      <c r="BZ112" s="24">
        <f t="shared" ref="BZ112" si="350">(I112-I111)/$B111*I$3</f>
        <v>2.1308665624320548E-3</v>
      </c>
      <c r="CA112" s="24">
        <f t="shared" ref="CA112" si="351">(J112-J111)/$B111*J$3</f>
        <v>5.9884548080805784E-4</v>
      </c>
      <c r="CB112" s="24">
        <f t="shared" ref="CB112" si="352">(K112-K111)/$B111*K$3</f>
        <v>4.4111952121105659E-4</v>
      </c>
      <c r="CC112" s="24">
        <f t="shared" ref="CC112" si="353">(L112-L111)/$B111*L$3</f>
        <v>3.0881886991726576E-4</v>
      </c>
      <c r="CD112" s="24">
        <f t="shared" ref="CD112" si="354">(M112-M111)/$B111*M$3</f>
        <v>2.5895088892801462E-4</v>
      </c>
      <c r="CE112" s="24">
        <f t="shared" ref="CE112" si="355">(N112-N111)/$B111*N$3</f>
        <v>8.9280056328110732E-4</v>
      </c>
      <c r="CF112" s="24">
        <f t="shared" ref="CF112" si="356">+SUM(BT112:CE112)</f>
        <v>2.2973655218116163E-2</v>
      </c>
    </row>
    <row r="113" spans="1:84" x14ac:dyDescent="0.25">
      <c r="A113" s="31">
        <f>+[1]NOA!A114</f>
        <v>45992</v>
      </c>
      <c r="B113" s="17">
        <f>+[1]NOA!B114</f>
        <v>10137.1</v>
      </c>
      <c r="C113" s="17">
        <f>+[1]NOA!C114</f>
        <v>10396</v>
      </c>
      <c r="D113" s="17">
        <f>+[1]NOA!D114</f>
        <v>7157.6</v>
      </c>
      <c r="E113" s="17">
        <f>+[1]NOA!E114</f>
        <v>7402.1</v>
      </c>
      <c r="F113" s="17">
        <f>+[1]NOA!F114</f>
        <v>13525</v>
      </c>
      <c r="G113" s="17">
        <f>+[1]NOA!G114</f>
        <v>8222.6</v>
      </c>
      <c r="H113" s="17">
        <f>+[1]NOA!H114</f>
        <v>11688.3</v>
      </c>
      <c r="I113" s="17">
        <f>+[1]NOA!I114</f>
        <v>10475.9</v>
      </c>
      <c r="J113" s="17">
        <f>+[1]NOA!J114</f>
        <v>9500.7999999999993</v>
      </c>
      <c r="K113" s="17">
        <f>+[1]NOA!K114</f>
        <v>8692.4</v>
      </c>
      <c r="L113" s="17">
        <f>+[1]NOA!L114</f>
        <v>11010.2</v>
      </c>
      <c r="M113" s="17">
        <f>+[1]NOA!M114</f>
        <v>12619.8</v>
      </c>
      <c r="N113" s="17">
        <f>+[1]NOA!N114</f>
        <v>9591.5</v>
      </c>
      <c r="O113" s="18">
        <f>+[1]NOA!R114</f>
        <v>8190.3</v>
      </c>
      <c r="P113" s="19">
        <f>+[1]NOA!S114</f>
        <v>10208.4</v>
      </c>
      <c r="Q113" s="20">
        <f>+[1]NOA!T114</f>
        <v>11250.8</v>
      </c>
      <c r="R113" s="18">
        <f t="shared" ref="R113" si="357">+SUMPRODUCT($C$3:$N$3,C113:N113)</f>
        <v>10137.141170000001</v>
      </c>
      <c r="S113" s="19">
        <f t="shared" si="52"/>
        <v>9641.2057449409185</v>
      </c>
      <c r="T113" s="19">
        <f t="shared" si="53"/>
        <v>9127.8082891431732</v>
      </c>
      <c r="U113" s="19">
        <f t="shared" si="54"/>
        <v>8125.6167025862078</v>
      </c>
      <c r="V113" s="19"/>
      <c r="W113" s="20">
        <f t="shared" si="55"/>
        <v>9222.0780978606235</v>
      </c>
      <c r="X113" s="21"/>
      <c r="Y113" s="41">
        <f t="shared" ref="Y113" si="358">+B113/B112-1</f>
        <v>2.6063808251346243E-2</v>
      </c>
      <c r="Z113" s="24">
        <f t="shared" ref="Z113" si="359">+C113/C112-1</f>
        <v>3.5293180369662114E-2</v>
      </c>
      <c r="AA113" s="24">
        <f t="shared" ref="AA113" si="360">+D113/D112-1</f>
        <v>2.5106340317660347E-2</v>
      </c>
      <c r="AB113" s="24">
        <f t="shared" ref="AB113" si="361">+E113/E112-1</f>
        <v>8.062209753639582E-3</v>
      </c>
      <c r="AC113" s="24">
        <f t="shared" ref="AC113" si="362">+F113/F112-1</f>
        <v>2.4458230130055103E-2</v>
      </c>
      <c r="AD113" s="24">
        <f t="shared" ref="AD113" si="363">+G113/G112-1</f>
        <v>1.6742506677218438E-2</v>
      </c>
      <c r="AE113" s="24">
        <f t="shared" ref="AE113" si="364">+H113/H112-1</f>
        <v>1.9192201042883772E-2</v>
      </c>
      <c r="AF113" s="24">
        <f t="shared" ref="AF113" si="365">+I113/I112-1</f>
        <v>4.6052303114421766E-2</v>
      </c>
      <c r="AG113" s="24">
        <f t="shared" ref="AG113" si="366">+J113/J112-1</f>
        <v>2.7969228438808447E-2</v>
      </c>
      <c r="AH113" s="24">
        <f t="shared" ref="AH113" si="367">+K113/K112-1</f>
        <v>1.0344747425436562E-2</v>
      </c>
      <c r="AI113" s="24">
        <f t="shared" ref="AI113" si="368">+L113/L112-1</f>
        <v>1.0314008331957059E-2</v>
      </c>
      <c r="AJ113" s="24">
        <f t="shared" ref="AJ113" si="369">+M113/M112-1</f>
        <v>1.7430423425456976E-2</v>
      </c>
      <c r="AK113" s="24">
        <f t="shared" ref="AK113" si="370">+N113/N112-1</f>
        <v>2.0719819513025817E-2</v>
      </c>
      <c r="AL113" s="24">
        <f t="shared" ref="AL113" si="371">+O113/O112-1</f>
        <v>7.6276712227649757E-3</v>
      </c>
      <c r="AM113" s="24">
        <f t="shared" ref="AM113" si="372">+P113/P112-1</f>
        <v>2.7374099271365804E-2</v>
      </c>
      <c r="AN113" s="24">
        <f t="shared" ref="AN113" si="373">+Q113/Q112-1</f>
        <v>3.1227944748444036E-2</v>
      </c>
      <c r="AO113" s="24">
        <f t="shared" ref="AO113" si="374">+R113/R112-1</f>
        <v>2.6060265120644299E-2</v>
      </c>
      <c r="AP113" s="24">
        <f t="shared" ref="AP113" si="375">+S113/S112-1</f>
        <v>2.5002164341453303E-2</v>
      </c>
      <c r="AQ113" s="24">
        <f t="shared" ref="AQ113" si="376">+T113/T112-1</f>
        <v>1.3888233948105455E-2</v>
      </c>
      <c r="AR113" s="24">
        <f t="shared" ref="AR113" si="377">+U113/U112-1</f>
        <v>1.2317301838388417E-2</v>
      </c>
      <c r="AS113" s="24" t="e">
        <f t="shared" ref="AS113" si="378">+V113/V112-1</f>
        <v>#DIV/0!</v>
      </c>
      <c r="AT113" s="24">
        <f t="shared" ref="AT113" si="379">+W113/W112-1</f>
        <v>2.0924364435143783E-2</v>
      </c>
      <c r="AU113" s="21"/>
      <c r="AV113" s="24">
        <f t="shared" ref="AV113" si="380">+B113/B101-1</f>
        <v>0.31427052676615097</v>
      </c>
      <c r="AW113" s="24">
        <f t="shared" ref="AW113" si="381">+C113/C101-1</f>
        <v>0.33323073766287048</v>
      </c>
      <c r="AX113" s="24">
        <f t="shared" ref="AX113" si="382">+D113/D101-1</f>
        <v>0.24042077534963524</v>
      </c>
      <c r="AY113" s="24">
        <f t="shared" ref="AY113" si="383">+E113/E101-1</f>
        <v>0.18087838807970269</v>
      </c>
      <c r="AZ113" s="24">
        <f t="shared" ref="AZ113" si="384">+F113/F101-1</f>
        <v>0.3736542758480601</v>
      </c>
      <c r="BA113" s="24">
        <f t="shared" ref="BA113" si="385">+G113/G101-1</f>
        <v>0.18094991885331857</v>
      </c>
      <c r="BB113" s="24">
        <f t="shared" ref="BB113" si="386">+H113/H101-1</f>
        <v>0.29109687396443151</v>
      </c>
      <c r="BC113" s="24">
        <f t="shared" ref="BC113" si="387">+I113/I101-1</f>
        <v>0.32366728579912296</v>
      </c>
      <c r="BD113" s="24">
        <f t="shared" ref="BD113" si="388">+J113/J101-1</f>
        <v>0.33073744659990179</v>
      </c>
      <c r="BE113" s="24">
        <f t="shared" ref="BE113" si="389">+K113/K101-1</f>
        <v>0.25909295015716216</v>
      </c>
      <c r="BF113" s="24">
        <f t="shared" ref="BF113" si="390">+L113/L101-1</f>
        <v>0.76496425250873656</v>
      </c>
      <c r="BG113" s="24">
        <f t="shared" ref="BG113" si="391">+M113/M101-1</f>
        <v>0.40090805146365027</v>
      </c>
      <c r="BH113" s="24">
        <f t="shared" ref="BH113" si="392">+N113/N101-1</f>
        <v>0.26844847651290715</v>
      </c>
      <c r="BI113" s="24">
        <f t="shared" ref="BI113" si="393">+O113/O101-1</f>
        <v>0.18488780868885901</v>
      </c>
      <c r="BJ113" s="24">
        <f t="shared" ref="BJ113" si="394">+P113/P101-1</f>
        <v>0.32260572139303489</v>
      </c>
      <c r="BK113" s="24">
        <f t="shared" ref="BK113" si="395">+Q113/Q101-1</f>
        <v>0.36137361906029541</v>
      </c>
      <c r="BL113" s="24">
        <f t="shared" ref="BL113" si="396">+R113/R101-1</f>
        <v>0.31425680770619158</v>
      </c>
      <c r="BM113" s="24">
        <f t="shared" ref="BM113" si="397">+S113/S101-1</f>
        <v>0.29702114531398283</v>
      </c>
      <c r="BN113" s="24">
        <f t="shared" ref="BN113" si="398">+T113/T101-1</f>
        <v>0.26316139946532746</v>
      </c>
      <c r="BO113" s="24">
        <f t="shared" ref="BO113" si="399">+U113/U101-1</f>
        <v>0.21012484684015287</v>
      </c>
      <c r="BP113" s="24" t="e">
        <f t="shared" ref="BP113" si="400">+V113/V101-1</f>
        <v>#DIV/0!</v>
      </c>
      <c r="BQ113" s="24">
        <f t="shared" ref="BQ113" si="401">+W113/W101-1</f>
        <v>0.27295343584326104</v>
      </c>
      <c r="BR113" s="21"/>
      <c r="BS113" s="35">
        <f t="shared" ref="BS113" si="402">+A113</f>
        <v>45992</v>
      </c>
      <c r="BT113" s="24">
        <f t="shared" ref="BT113" si="403">(C113-C112)/$B112*C$3</f>
        <v>1.2436786914449965E-2</v>
      </c>
      <c r="BU113" s="24">
        <f t="shared" ref="BU113" si="404">(D113-D112)/$B112*D$3</f>
        <v>5.553757237135112E-4</v>
      </c>
      <c r="BV113" s="24">
        <f t="shared" ref="BV113" si="405">(E113-E112)/$B112*E$3</f>
        <v>7.4122838981336195E-4</v>
      </c>
      <c r="BW113" s="24">
        <f t="shared" ref="BW113" si="406">(F113-F112)/$B112*F$3</f>
        <v>2.2878456617676807E-3</v>
      </c>
      <c r="BX113" s="24">
        <f t="shared" ref="BX113" si="407">(G113-G112)/$B112*G$3</f>
        <v>8.3874650795579106E-4</v>
      </c>
      <c r="BY113" s="24">
        <f t="shared" ref="BY113" si="408">(H113-H112)/$B112*H$3</f>
        <v>1.4102119519008771E-3</v>
      </c>
      <c r="BZ113" s="24">
        <f t="shared" ref="BZ113" si="409">(I113-I112)/$B112*I$3</f>
        <v>3.925960565205059E-3</v>
      </c>
      <c r="CA113" s="24">
        <f t="shared" ref="CA113" si="410">(J113-J112)/$B112*J$3</f>
        <v>6.7767419733592447E-4</v>
      </c>
      <c r="CB113" s="24">
        <f t="shared" ref="CB113" si="411">(K113-K112)/$B112*K$3</f>
        <v>5.3600348192234498E-4</v>
      </c>
      <c r="CC113" s="24">
        <f t="shared" ref="CC113" si="412">(L113-L112)/$B112*L$3</f>
        <v>2.3209036803109739E-4</v>
      </c>
      <c r="CD113" s="24">
        <f t="shared" ref="CD113" si="413">(M113-M112)/$B112*M$3</f>
        <v>1.7484898174015052E-3</v>
      </c>
      <c r="CE113" s="24">
        <f t="shared" ref="CE113" si="414">(N113-N112)/$B112*N$3</f>
        <v>6.7004737033888261E-4</v>
      </c>
      <c r="CF113" s="24">
        <f t="shared" ref="CF113" si="415">+SUM(BT113:CE113)</f>
        <v>2.6060460949835999E-2</v>
      </c>
    </row>
    <row r="114" spans="1:84" x14ac:dyDescent="0.25">
      <c r="A114" s="31">
        <f>+[1]NOA!A115</f>
        <v>46023</v>
      </c>
      <c r="B114" s="17">
        <f>+[1]NOA!B115</f>
        <v>10425.9</v>
      </c>
      <c r="C114" s="17">
        <f>+[1]NOA!C115</f>
        <v>10823.7</v>
      </c>
      <c r="D114" s="17">
        <f>+[1]NOA!D115</f>
        <v>7274.7</v>
      </c>
      <c r="E114" s="17">
        <f>+[1]NOA!E115</f>
        <v>7404.3</v>
      </c>
      <c r="F114" s="17">
        <f>+[1]NOA!F115</f>
        <v>13892.5</v>
      </c>
      <c r="G114" s="17">
        <f>+[1]NOA!G115</f>
        <v>8392.4</v>
      </c>
      <c r="H114" s="17">
        <f>+[1]NOA!H115</f>
        <v>11991.7</v>
      </c>
      <c r="I114" s="17">
        <f>+[1]NOA!I115</f>
        <v>10741.7</v>
      </c>
      <c r="J114" s="17">
        <f>+[1]NOA!J115</f>
        <v>9811.7000000000007</v>
      </c>
      <c r="K114" s="17">
        <f>+[1]NOA!K115</f>
        <v>8913.7999999999993</v>
      </c>
      <c r="L114" s="17">
        <f>+[1]NOA!L115</f>
        <v>11083</v>
      </c>
      <c r="M114" s="17">
        <f>+[1]NOA!M115</f>
        <v>13002.7</v>
      </c>
      <c r="N114" s="17">
        <f>+[1]NOA!N115</f>
        <v>9756.5</v>
      </c>
      <c r="O114" s="18">
        <f>+[1]NOA!R115</f>
        <v>8683.9</v>
      </c>
      <c r="P114" s="19">
        <f>+[1]NOA!S115</f>
        <v>10469.799999999999</v>
      </c>
      <c r="Q114" s="20">
        <f>+[1]NOA!T115</f>
        <v>11499.3</v>
      </c>
      <c r="R114" s="18">
        <f t="shared" ref="R114" si="416">+SUMPRODUCT($C$3:$N$3,C114:N114)</f>
        <v>10425.95233</v>
      </c>
      <c r="S114" s="19">
        <f t="shared" si="52"/>
        <v>9929.1179138937932</v>
      </c>
      <c r="T114" s="19">
        <f t="shared" si="53"/>
        <v>9295.3799051074493</v>
      </c>
      <c r="U114" s="19">
        <f t="shared" si="54"/>
        <v>8231.3896910919539</v>
      </c>
      <c r="V114" s="19"/>
      <c r="W114" s="20">
        <f t="shared" si="55"/>
        <v>9392.6852361787769</v>
      </c>
      <c r="X114" s="21"/>
      <c r="Y114" s="41">
        <f t="shared" ref="Y114" si="417">+B114/B113-1</f>
        <v>2.8489410186345099E-2</v>
      </c>
      <c r="Z114" s="24">
        <f t="shared" ref="Z114" si="418">+C114/C113-1</f>
        <v>4.1140823393613024E-2</v>
      </c>
      <c r="AA114" s="24">
        <f t="shared" ref="AA114" si="419">+D114/D113-1</f>
        <v>1.636023248016083E-2</v>
      </c>
      <c r="AB114" s="24">
        <f t="shared" ref="AB114" si="420">+E114/E113-1</f>
        <v>2.9721295308093865E-4</v>
      </c>
      <c r="AC114" s="24">
        <f t="shared" ref="AC114" si="421">+F114/F113-1</f>
        <v>2.7171903881700654E-2</v>
      </c>
      <c r="AD114" s="24">
        <f t="shared" ref="AD114" si="422">+G114/G113-1</f>
        <v>2.0650402549071911E-2</v>
      </c>
      <c r="AE114" s="24">
        <f t="shared" ref="AE114" si="423">+H114/H113-1</f>
        <v>2.5957581513137207E-2</v>
      </c>
      <c r="AF114" s="24">
        <f t="shared" ref="AF114" si="424">+I114/I113-1</f>
        <v>2.5372521692647032E-2</v>
      </c>
      <c r="AG114" s="24">
        <f t="shared" ref="AG114" si="425">+J114/J113-1</f>
        <v>3.2723560121252993E-2</v>
      </c>
      <c r="AH114" s="24">
        <f t="shared" ref="AH114" si="426">+K114/K113-1</f>
        <v>2.5470525976715175E-2</v>
      </c>
      <c r="AI114" s="24">
        <f t="shared" ref="AI114" si="427">+L114/L113-1</f>
        <v>6.6120506439482085E-3</v>
      </c>
      <c r="AJ114" s="24">
        <f t="shared" ref="AJ114" si="428">+M114/M113-1</f>
        <v>3.0341209844847006E-2</v>
      </c>
      <c r="AK114" s="24">
        <f t="shared" ref="AK114" si="429">+N114/N113-1</f>
        <v>1.7202731585257869E-2</v>
      </c>
      <c r="AL114" s="24">
        <f t="shared" ref="AL114" si="430">+O114/O113-1</f>
        <v>6.0266412707715267E-2</v>
      </c>
      <c r="AM114" s="24">
        <f t="shared" ref="AM114" si="431">+P114/P113-1</f>
        <v>2.5606363387014497E-2</v>
      </c>
      <c r="AN114" s="24">
        <f t="shared" ref="AN114" si="432">+Q114/Q113-1</f>
        <v>2.2087318235147757E-2</v>
      </c>
      <c r="AO114" s="24">
        <f t="shared" ref="AO114" si="433">+R114/R113-1</f>
        <v>2.8490395384322964E-2</v>
      </c>
      <c r="AP114" s="24">
        <f t="shared" ref="AP114" si="434">+S114/S113-1</f>
        <v>2.98626724260036E-2</v>
      </c>
      <c r="AQ114" s="24">
        <f t="shared" ref="AQ114" si="435">+T114/T113-1</f>
        <v>1.8358362780645843E-2</v>
      </c>
      <c r="AR114" s="24">
        <f t="shared" ref="AR114" si="436">+U114/U113-1</f>
        <v>1.3017225938319443E-2</v>
      </c>
      <c r="AS114" s="24" t="e">
        <f t="shared" ref="AS114" si="437">+V114/V113-1</f>
        <v>#DIV/0!</v>
      </c>
      <c r="AT114" s="24">
        <f t="shared" ref="AT114" si="438">+W114/W113-1</f>
        <v>1.8499858329949603E-2</v>
      </c>
      <c r="AU114" s="21"/>
      <c r="AV114" s="24">
        <f t="shared" ref="AV114" si="439">+B114/B102-1</f>
        <v>0.31764928909952594</v>
      </c>
      <c r="AW114" s="24">
        <f t="shared" ref="AW114" si="440">+C114/C102-1</f>
        <v>0.3603252604723064</v>
      </c>
      <c r="AX114" s="24">
        <f t="shared" ref="AX114" si="441">+D114/D102-1</f>
        <v>0.23620575390419218</v>
      </c>
      <c r="AY114" s="24">
        <f t="shared" ref="AY114" si="442">+E114/E102-1</f>
        <v>0.17465177523241437</v>
      </c>
      <c r="AZ114" s="24">
        <f t="shared" ref="AZ114" si="443">+F114/F102-1</f>
        <v>0.33696143815380464</v>
      </c>
      <c r="BA114" s="24">
        <f t="shared" ref="BA114" si="444">+G114/G102-1</f>
        <v>0.18391242399875862</v>
      </c>
      <c r="BB114" s="24">
        <f t="shared" ref="BB114" si="445">+H114/H102-1</f>
        <v>0.28710501459728688</v>
      </c>
      <c r="BC114" s="24">
        <f t="shared" ref="BC114" si="446">+I114/I102-1</f>
        <v>0.32890846333708601</v>
      </c>
      <c r="BD114" s="24">
        <f t="shared" ref="BD114" si="447">+J114/J102-1</f>
        <v>0.34305660119088377</v>
      </c>
      <c r="BE114" s="24">
        <f t="shared" ref="BE114" si="448">+K114/K102-1</f>
        <v>0.26431499368821165</v>
      </c>
      <c r="BF114" s="24">
        <f t="shared" ref="BF114" si="449">+L114/L102-1</f>
        <v>0.76077147941026957</v>
      </c>
      <c r="BG114" s="24">
        <f t="shared" ref="BG114" si="450">+M114/M102-1</f>
        <v>0.36670555713219621</v>
      </c>
      <c r="BH114" s="24">
        <f t="shared" ref="BH114" si="451">+N114/N102-1</f>
        <v>0.26589422877309521</v>
      </c>
      <c r="BI114" s="24">
        <f t="shared" ref="BI114" si="452">+O114/O102-1</f>
        <v>0.25988741548907512</v>
      </c>
      <c r="BJ114" s="24">
        <f t="shared" ref="BJ114" si="453">+P114/P102-1</f>
        <v>0.31949538104780273</v>
      </c>
      <c r="BK114" s="24">
        <f t="shared" ref="BK114" si="454">+Q114/Q102-1</f>
        <v>0.34419273390377336</v>
      </c>
      <c r="BL114" s="24">
        <f t="shared" ref="BL114" si="455">+R114/R102-1</f>
        <v>0.3176436396489577</v>
      </c>
      <c r="BM114" s="24">
        <f t="shared" ref="BM114" si="456">+S114/S102-1</f>
        <v>0.30595965340903453</v>
      </c>
      <c r="BN114" s="24">
        <f t="shared" ref="BN114" si="457">+T114/T102-1</f>
        <v>0.25431710331286617</v>
      </c>
      <c r="BO114" s="24">
        <f t="shared" ref="BO114" si="458">+U114/U102-1</f>
        <v>0.20923588029944673</v>
      </c>
      <c r="BP114" s="24" t="e">
        <f t="shared" ref="BP114" si="459">+V114/V102-1</f>
        <v>#DIV/0!</v>
      </c>
      <c r="BQ114" s="24">
        <f t="shared" ref="BQ114" si="460">+W114/W102-1</f>
        <v>0.27339442832569993</v>
      </c>
      <c r="BR114" s="21"/>
      <c r="BS114" s="35">
        <f t="shared" ref="BS114" si="461">+A114</f>
        <v>46023</v>
      </c>
      <c r="BT114" s="24">
        <f t="shared" ref="BT114" si="462">(C114-C113)/$B113*C$3</f>
        <v>1.4627811701571479E-2</v>
      </c>
      <c r="BU114" s="24">
        <f t="shared" ref="BU114" si="463">(D114-D113)/$B113*D$3</f>
        <v>3.6156593108482534E-4</v>
      </c>
      <c r="BV114" s="24">
        <f t="shared" ref="BV114" si="464">(E114-E113)/$B113*E$3</f>
        <v>2.6845942133349527E-5</v>
      </c>
      <c r="BW114" s="24">
        <f t="shared" ref="BW114" si="465">(F114-F113)/$B113*F$3</f>
        <v>2.537708023004607E-3</v>
      </c>
      <c r="BX114" s="24">
        <f t="shared" ref="BX114" si="466">(G114-G113)/$B113*G$3</f>
        <v>1.0251215830957526E-3</v>
      </c>
      <c r="BY114" s="24">
        <f t="shared" ref="BY114" si="467">(H114-H113)/$B113*H$3</f>
        <v>1.8945477503428091E-3</v>
      </c>
      <c r="BZ114" s="24">
        <f t="shared" ref="BZ114" si="468">(I114-I113)/$B113*I$3</f>
        <v>2.2051454558009772E-3</v>
      </c>
      <c r="CA114" s="24">
        <f t="shared" ref="CA114" si="469">(J114-J113)/$B113*J$3</f>
        <v>7.9434059050419127E-4</v>
      </c>
      <c r="CB114" s="24">
        <f t="shared" ref="CB114" si="470">(K114-K113)/$B113*K$3</f>
        <v>1.2995136676169691E-3</v>
      </c>
      <c r="CC114" s="24">
        <f t="shared" ref="CC114" si="471">(L114-L113)/$B113*L$3</f>
        <v>1.4650343786684408E-4</v>
      </c>
      <c r="CD114" s="24">
        <f t="shared" ref="CD114" si="472">(M114-M113)/$B113*M$3</f>
        <v>3.0179942981720725E-3</v>
      </c>
      <c r="CE114" s="24">
        <f t="shared" ref="CE114" si="473">(N114-N113)/$B113*N$3</f>
        <v>5.5341271172228753E-4</v>
      </c>
      <c r="CF114" s="24">
        <f t="shared" ref="CF114" si="474">+SUM(BT114:CE114)</f>
        <v>2.8490511092916167E-2</v>
      </c>
    </row>
    <row r="115" spans="1:84" x14ac:dyDescent="0.25">
      <c r="A115" s="31">
        <f>+[1]NOA!A116</f>
        <v>46054</v>
      </c>
      <c r="B115" s="17">
        <f>+[1]NOA!B116</f>
        <v>10795.1</v>
      </c>
      <c r="C115" s="17">
        <f>+[1]NOA!C116</f>
        <v>11270.2</v>
      </c>
      <c r="D115" s="17">
        <f>+[1]NOA!D116</f>
        <v>7304</v>
      </c>
      <c r="E115" s="17">
        <f>+[1]NOA!E116</f>
        <v>7436.2</v>
      </c>
      <c r="F115" s="17">
        <f>+[1]NOA!F116</f>
        <v>15164.8</v>
      </c>
      <c r="G115" s="17">
        <f>+[1]NOA!G116</f>
        <v>8613.1</v>
      </c>
      <c r="H115" s="17">
        <f>+[1]NOA!H116</f>
        <v>12269.9</v>
      </c>
      <c r="I115" s="17">
        <f>+[1]NOA!I116</f>
        <v>11127.1</v>
      </c>
      <c r="J115" s="17">
        <f>+[1]NOA!J116</f>
        <v>9985.7000000000007</v>
      </c>
      <c r="K115" s="17">
        <f>+[1]NOA!K116</f>
        <v>8939.9</v>
      </c>
      <c r="L115" s="17">
        <f>+[1]NOA!L116</f>
        <v>11242.3</v>
      </c>
      <c r="M115" s="17">
        <f>+[1]NOA!M116</f>
        <v>13486.8</v>
      </c>
      <c r="N115" s="17">
        <f>+[1]NOA!N116</f>
        <v>10020.6</v>
      </c>
      <c r="O115" s="18">
        <f>+[1]NOA!R116</f>
        <v>8783.2000000000007</v>
      </c>
      <c r="P115" s="19">
        <f>+[1]NOA!S116</f>
        <v>10807.4</v>
      </c>
      <c r="Q115" s="20">
        <f>+[1]NOA!T116</f>
        <v>12183.4</v>
      </c>
      <c r="R115" s="18">
        <f t="shared" ref="R115" si="475">+SUMPRODUCT($C$3:$N$3,C115:N115)</f>
        <v>10795.175299999999</v>
      </c>
      <c r="S115" s="19">
        <f t="shared" si="52"/>
        <v>10231.146231155779</v>
      </c>
      <c r="T115" s="19">
        <f t="shared" si="53"/>
        <v>9481.4385431202882</v>
      </c>
      <c r="U115" s="19">
        <f t="shared" si="54"/>
        <v>8331.9113146551736</v>
      </c>
      <c r="V115" s="19"/>
      <c r="W115" s="20">
        <f t="shared" si="55"/>
        <v>9574.3495869519156</v>
      </c>
      <c r="X115" s="21"/>
      <c r="Y115" s="41">
        <f t="shared" ref="Y115" si="476">+B115/B114-1</f>
        <v>3.541181097075552E-2</v>
      </c>
      <c r="Z115" s="24">
        <f t="shared" ref="Z115" si="477">+C115/C114-1</f>
        <v>4.1252067222853572E-2</v>
      </c>
      <c r="AA115" s="24">
        <f t="shared" ref="AA115" si="478">+D115/D114-1</f>
        <v>4.0276574979036806E-3</v>
      </c>
      <c r="AB115" s="24">
        <f t="shared" ref="AB115" si="479">+E115/E114-1</f>
        <v>4.3083073349270418E-3</v>
      </c>
      <c r="AC115" s="24">
        <f t="shared" ref="AC115" si="480">+F115/F114-1</f>
        <v>9.1581788734928837E-2</v>
      </c>
      <c r="AD115" s="24">
        <f t="shared" ref="AD115" si="481">+G115/G114-1</f>
        <v>2.62976025928221E-2</v>
      </c>
      <c r="AE115" s="24">
        <f t="shared" ref="AE115" si="482">+H115/H114-1</f>
        <v>2.3199379570869816E-2</v>
      </c>
      <c r="AF115" s="24">
        <f t="shared" ref="AF115" si="483">+I115/I114-1</f>
        <v>3.5878864611746719E-2</v>
      </c>
      <c r="AG115" s="24">
        <f t="shared" ref="AG115" si="484">+J115/J114-1</f>
        <v>1.7733929900017431E-2</v>
      </c>
      <c r="AH115" s="24">
        <f t="shared" ref="AH115" si="485">+K115/K114-1</f>
        <v>2.9280441562522519E-3</v>
      </c>
      <c r="AI115" s="24">
        <f t="shared" ref="AI115" si="486">+L115/L114-1</f>
        <v>1.4373364612469519E-2</v>
      </c>
      <c r="AJ115" s="24">
        <f t="shared" ref="AJ115" si="487">+M115/M114-1</f>
        <v>3.7230729002437846E-2</v>
      </c>
      <c r="AK115" s="24">
        <f t="shared" ref="AK115" si="488">+N115/N114-1</f>
        <v>2.7069133398247347E-2</v>
      </c>
      <c r="AL115" s="24">
        <f t="shared" ref="AL115" si="489">+O115/O114-1</f>
        <v>1.143495434079167E-2</v>
      </c>
      <c r="AM115" s="24">
        <f t="shared" ref="AM115" si="490">+P115/P114-1</f>
        <v>3.2245124071137887E-2</v>
      </c>
      <c r="AN115" s="24">
        <f t="shared" ref="AN115" si="491">+Q115/Q114-1</f>
        <v>5.9490577687337565E-2</v>
      </c>
      <c r="AO115" s="24">
        <f t="shared" ref="AO115" si="492">+R115/R114-1</f>
        <v>3.5413836387644393E-2</v>
      </c>
      <c r="AP115" s="24">
        <f t="shared" ref="AP115" si="493">+S115/S114-1</f>
        <v>3.0418444002901612E-2</v>
      </c>
      <c r="AQ115" s="24">
        <f t="shared" ref="AQ115" si="494">+T115/T114-1</f>
        <v>2.0016248922823054E-2</v>
      </c>
      <c r="AR115" s="24">
        <f t="shared" ref="AR115" si="495">+U115/U114-1</f>
        <v>1.2211986959140608E-2</v>
      </c>
      <c r="AS115" s="24" t="e">
        <f t="shared" ref="AS115" si="496">+V115/V114-1</f>
        <v>#DIV/0!</v>
      </c>
      <c r="AT115" s="24">
        <f t="shared" ref="AT115" si="497">+W115/W114-1</f>
        <v>1.9341045314007044E-2</v>
      </c>
      <c r="AU115" s="21"/>
      <c r="AV115" s="24">
        <f t="shared" ref="AV115" si="498">+B115/B103-1</f>
        <v>0.33005187092640731</v>
      </c>
      <c r="AW115" s="24">
        <f t="shared" ref="AW115" si="499">+C115/C103-1</f>
        <v>0.36719517668894763</v>
      </c>
      <c r="AX115" s="24">
        <f t="shared" ref="AX115" si="500">+D115/D103-1</f>
        <v>0.22128214560411985</v>
      </c>
      <c r="AY115" s="24">
        <f t="shared" ref="AY115" si="501">+E115/E103-1</f>
        <v>0.17179325559407488</v>
      </c>
      <c r="AZ115" s="24">
        <f t="shared" ref="AZ115" si="502">+F115/F103-1</f>
        <v>0.42101613598455745</v>
      </c>
      <c r="BA115" s="24">
        <f t="shared" ref="BA115" si="503">+G115/G103-1</f>
        <v>0.20254384005361348</v>
      </c>
      <c r="BB115" s="24">
        <f t="shared" ref="BB115" si="504">+H115/H103-1</f>
        <v>0.29328372367561184</v>
      </c>
      <c r="BC115" s="24">
        <f t="shared" ref="BC115" si="505">+I115/I103-1</f>
        <v>0.34305785223720275</v>
      </c>
      <c r="BD115" s="24">
        <f t="shared" ref="BD115" si="506">+J115/J103-1</f>
        <v>0.33523654159869487</v>
      </c>
      <c r="BE115" s="24">
        <f t="shared" ref="BE115" si="507">+K115/K103-1</f>
        <v>0.25261314277707725</v>
      </c>
      <c r="BF115" s="24">
        <f t="shared" ref="BF115" si="508">+L115/L103-1</f>
        <v>0.744696370097925</v>
      </c>
      <c r="BG115" s="24">
        <f t="shared" ref="BG115" si="509">+M115/M103-1</f>
        <v>0.37296780038887922</v>
      </c>
      <c r="BH115" s="24">
        <f t="shared" ref="BH115" si="510">+N115/N103-1</f>
        <v>0.26716321653030528</v>
      </c>
      <c r="BI115" s="24">
        <f t="shared" ref="BI115" si="511">+O115/O103-1</f>
        <v>0.27276152385920693</v>
      </c>
      <c r="BJ115" s="24">
        <f t="shared" ref="BJ115" si="512">+P115/P103-1</f>
        <v>0.32305808900042843</v>
      </c>
      <c r="BK115" s="24">
        <f t="shared" ref="BK115" si="513">+Q115/Q103-1</f>
        <v>0.38731496242313823</v>
      </c>
      <c r="BL115" s="24">
        <f t="shared" ref="BL115" si="514">+R115/R103-1</f>
        <v>0.33005205517433533</v>
      </c>
      <c r="BM115" s="24">
        <f t="shared" ref="BM115" si="515">+S115/S103-1</f>
        <v>0.31083412093890961</v>
      </c>
      <c r="BN115" s="24">
        <f t="shared" ref="BN115" si="516">+T115/T103-1</f>
        <v>0.25741872080409123</v>
      </c>
      <c r="BO115" s="24">
        <f t="shared" ref="BO115" si="517">+U115/U103-1</f>
        <v>0.21010668608426442</v>
      </c>
      <c r="BP115" s="24" t="e">
        <f t="shared" ref="BP115" si="518">+V115/V103-1</f>
        <v>#DIV/0!</v>
      </c>
      <c r="BQ115" s="24">
        <f t="shared" ref="BQ115" si="519">+W115/W103-1</f>
        <v>0.27709611790817656</v>
      </c>
      <c r="BR115" s="21"/>
      <c r="BS115" s="35">
        <f t="shared" ref="BS115" si="520">+A115</f>
        <v>46054</v>
      </c>
      <c r="BT115" s="24">
        <f t="shared" ref="BT115" si="521">(C115-C114)/$B114*C$3</f>
        <v>1.4847787720964137E-2</v>
      </c>
      <c r="BU115" s="24">
        <f t="shared" ref="BU115" si="522">(D115-D114)/$B114*D$3</f>
        <v>8.7962669889410581E-5</v>
      </c>
      <c r="BV115" s="24">
        <f t="shared" ref="BV115" si="523">(E115-E114)/$B114*E$3</f>
        <v>3.7848339232104234E-4</v>
      </c>
      <c r="BW115" s="24">
        <f t="shared" ref="BW115" si="524">(F115-F114)/$B114*F$3</f>
        <v>8.5422841193565982E-3</v>
      </c>
      <c r="BX115" s="24">
        <f t="shared" ref="BX115" si="525">(G115-G114)/$B114*G$3</f>
        <v>1.2955083014416066E-3</v>
      </c>
      <c r="BY115" s="24">
        <f t="shared" ref="BY115" si="526">(H115-H114)/$B114*H$3</f>
        <v>1.6890685696198822E-3</v>
      </c>
      <c r="BZ115" s="24">
        <f t="shared" ref="BZ115" si="527">(I115-I114)/$B114*I$3</f>
        <v>3.1088097910012534E-3</v>
      </c>
      <c r="CA115" s="24">
        <f t="shared" ref="CA115" si="528">(J115-J114)/$B114*J$3</f>
        <v>4.3225045319828507E-4</v>
      </c>
      <c r="CB115" s="24">
        <f t="shared" ref="CB115" si="529">(K115-K114)/$B114*K$3</f>
        <v>1.4895116968319488E-4</v>
      </c>
      <c r="CC115" s="24">
        <f t="shared" ref="CC115" si="530">(L115-L114)/$B114*L$3</f>
        <v>3.1169683192817748E-4</v>
      </c>
      <c r="CD115" s="24">
        <f t="shared" ref="CD115" si="531">(M115-M114)/$B114*M$3</f>
        <v>3.7099521384244896E-3</v>
      </c>
      <c r="CE115" s="24">
        <f t="shared" ref="CE115" si="532">(N115-N114)/$B114*N$3</f>
        <v>8.6125898004009373E-4</v>
      </c>
      <c r="CF115" s="24">
        <f t="shared" ref="CF115" si="533">+SUM(BT115:CE115)</f>
        <v>3.5414014137868169E-2</v>
      </c>
    </row>
    <row r="116" spans="1:84" x14ac:dyDescent="0.25">
      <c r="A116" s="31">
        <f>+[1]NOA!A117</f>
        <v>46082</v>
      </c>
      <c r="B116" s="17">
        <f>+[1]NOA!B117</f>
        <v>11221.7</v>
      </c>
      <c r="C116" s="17">
        <f>+[1]NOA!C117</f>
        <v>11767.7</v>
      </c>
      <c r="D116" s="17">
        <f>+[1]NOA!D117</f>
        <v>7481</v>
      </c>
      <c r="E116" s="17">
        <f>+[1]NOA!E117</f>
        <v>7550.5</v>
      </c>
      <c r="F116" s="17">
        <f>+[1]NOA!F117</f>
        <v>15779.2</v>
      </c>
      <c r="G116" s="17">
        <f>+[1]NOA!G117</f>
        <v>8720.1</v>
      </c>
      <c r="H116" s="17">
        <f>+[1]NOA!H117</f>
        <v>12558.5</v>
      </c>
      <c r="I116" s="17">
        <f>+[1]NOA!I117</f>
        <v>11694.6</v>
      </c>
      <c r="J116" s="17">
        <f>+[1]NOA!J117</f>
        <v>10280.799999999999</v>
      </c>
      <c r="K116" s="17">
        <f>+[1]NOA!K117</f>
        <v>9364.7999999999993</v>
      </c>
      <c r="L116" s="17">
        <f>+[1]NOA!L117</f>
        <v>13280.1</v>
      </c>
      <c r="M116" s="17">
        <f>+[1]NOA!M117</f>
        <v>13963.6</v>
      </c>
      <c r="N116" s="17">
        <f>+[1]NOA!N117</f>
        <v>10206.799999999999</v>
      </c>
      <c r="O116" s="18">
        <f>+[1]NOA!R117</f>
        <v>8949.2000000000007</v>
      </c>
      <c r="P116" s="19">
        <f>+[1]NOA!S117</f>
        <v>11204</v>
      </c>
      <c r="Q116" s="20">
        <f>+[1]NOA!T117</f>
        <v>12912.2</v>
      </c>
      <c r="R116" s="18">
        <f t="shared" ref="R116" si="534">+SUMPRODUCT($C$3:$N$3,C116:N116)</f>
        <v>11221.811970000001</v>
      </c>
      <c r="S116" s="19">
        <f t="shared" si="52"/>
        <v>10595.69781339128</v>
      </c>
      <c r="T116" s="19">
        <f t="shared" si="53"/>
        <v>9733.7298632430902</v>
      </c>
      <c r="U116" s="19">
        <f t="shared" si="54"/>
        <v>8519.7692887931044</v>
      </c>
      <c r="V116" s="19"/>
      <c r="W116" s="20">
        <f t="shared" si="55"/>
        <v>9929.1663630586754</v>
      </c>
      <c r="X116" s="21"/>
      <c r="Y116" s="41">
        <f t="shared" ref="Y116" si="535">+B116/B115-1</f>
        <v>3.9517929430945564E-2</v>
      </c>
      <c r="Z116" s="24">
        <f t="shared" ref="Z116" si="536">+C116/C115-1</f>
        <v>4.4142961083210697E-2</v>
      </c>
      <c r="AA116" s="24">
        <f t="shared" ref="AA116" si="537">+D116/D115-1</f>
        <v>2.4233296823658268E-2</v>
      </c>
      <c r="AB116" s="24">
        <f t="shared" ref="AB116" si="538">+E116/E115-1</f>
        <v>1.5370753879669685E-2</v>
      </c>
      <c r="AC116" s="24">
        <f t="shared" ref="AC116" si="539">+F116/F115-1</f>
        <v>4.0514876556235535E-2</v>
      </c>
      <c r="AD116" s="24">
        <f t="shared" ref="AD116" si="540">+G116/G115-1</f>
        <v>1.2422937153870217E-2</v>
      </c>
      <c r="AE116" s="24">
        <f t="shared" ref="AE116" si="541">+H116/H115-1</f>
        <v>2.3520974091068458E-2</v>
      </c>
      <c r="AF116" s="24">
        <f t="shared" ref="AF116" si="542">+I116/I115-1</f>
        <v>5.1001608685102173E-2</v>
      </c>
      <c r="AG116" s="24">
        <f t="shared" ref="AG116" si="543">+J116/J115-1</f>
        <v>2.9552259731415731E-2</v>
      </c>
      <c r="AH116" s="24">
        <f t="shared" ref="AH116" si="544">+K116/K115-1</f>
        <v>4.7528495844472385E-2</v>
      </c>
      <c r="AI116" s="24">
        <f t="shared" ref="AI116" si="545">+L116/L115-1</f>
        <v>0.18126184143813995</v>
      </c>
      <c r="AJ116" s="24">
        <f t="shared" ref="AJ116" si="546">+M116/M115-1</f>
        <v>3.5353085980366128E-2</v>
      </c>
      <c r="AK116" s="24">
        <f t="shared" ref="AK116" si="547">+N116/N115-1</f>
        <v>1.858172165339389E-2</v>
      </c>
      <c r="AL116" s="24">
        <f t="shared" ref="AL116" si="548">+O116/O115-1</f>
        <v>1.889971764277254E-2</v>
      </c>
      <c r="AM116" s="24">
        <f t="shared" ref="AM116" si="549">+P116/P115-1</f>
        <v>3.6697077928086408E-2</v>
      </c>
      <c r="AN116" s="24">
        <f t="shared" ref="AN116" si="550">+Q116/Q115-1</f>
        <v>5.9819098117110281E-2</v>
      </c>
      <c r="AO116" s="24">
        <f t="shared" ref="AO116" si="551">+R116/R115-1</f>
        <v>3.9521050667885138E-2</v>
      </c>
      <c r="AP116" s="24">
        <f t="shared" ref="AP116" si="552">+S116/S115-1</f>
        <v>3.5631548411005243E-2</v>
      </c>
      <c r="AQ116" s="24">
        <f t="shared" ref="AQ116" si="553">+T116/T115-1</f>
        <v>2.6608970672057364E-2</v>
      </c>
      <c r="AR116" s="24">
        <f t="shared" ref="AR116" si="554">+U116/U115-1</f>
        <v>2.2546804333779091E-2</v>
      </c>
      <c r="AS116" s="24" t="e">
        <f t="shared" ref="AS116" si="555">+V116/V115-1</f>
        <v>#DIV/0!</v>
      </c>
      <c r="AT116" s="24">
        <f t="shared" ref="AT116" si="556">+W116/W115-1</f>
        <v>3.7059099721020283E-2</v>
      </c>
      <c r="AU116" s="21"/>
      <c r="AV116" s="24">
        <f t="shared" ref="AV116" si="557">+B116/B104-1</f>
        <v>0.32523589640634398</v>
      </c>
      <c r="AW116" s="24">
        <f t="shared" ref="AW116" si="558">+C116/C104-1</f>
        <v>0.34554123740809772</v>
      </c>
      <c r="AX116" s="24">
        <f t="shared" ref="AX116" si="559">+D116/D104-1</f>
        <v>0.24521455441259699</v>
      </c>
      <c r="AY116" s="24">
        <f t="shared" ref="AY116" si="560">+E116/E104-1</f>
        <v>0.15525260870895674</v>
      </c>
      <c r="AZ116" s="24">
        <f t="shared" ref="AZ116" si="561">+F116/F104-1</f>
        <v>0.44368606927848653</v>
      </c>
      <c r="BA116" s="24">
        <f t="shared" ref="BA116" si="562">+G116/G104-1</f>
        <v>0.19770077053030621</v>
      </c>
      <c r="BB116" s="24">
        <f t="shared" ref="BB116" si="563">+H116/H104-1</f>
        <v>0.2926118819218575</v>
      </c>
      <c r="BC116" s="24">
        <f t="shared" ref="BC116" si="564">+I116/I104-1</f>
        <v>0.38487773106755885</v>
      </c>
      <c r="BD116" s="24">
        <f t="shared" ref="BD116" si="565">+J116/J104-1</f>
        <v>0.354822555776656</v>
      </c>
      <c r="BE116" s="24">
        <f t="shared" ref="BE116" si="566">+K116/K104-1</f>
        <v>0.30097384104580227</v>
      </c>
      <c r="BF116" s="24">
        <f t="shared" ref="BF116" si="567">+L116/L104-1</f>
        <v>0.56319227826496387</v>
      </c>
      <c r="BG116" s="24">
        <f t="shared" ref="BG116" si="568">+M116/M104-1</f>
        <v>0.34298959355223424</v>
      </c>
      <c r="BH116" s="24">
        <f t="shared" ref="BH116" si="569">+N116/N104-1</f>
        <v>0.26504963870951737</v>
      </c>
      <c r="BI116" s="24">
        <f t="shared" ref="BI116" si="570">+O116/O104-1</f>
        <v>0.19851611779989042</v>
      </c>
      <c r="BJ116" s="24">
        <f t="shared" ref="BJ116" si="571">+P116/P104-1</f>
        <v>0.32049453722582988</v>
      </c>
      <c r="BK116" s="24">
        <f t="shared" ref="BK116" si="572">+Q116/Q104-1</f>
        <v>0.41643264589732354</v>
      </c>
      <c r="BL116" s="24">
        <f t="shared" ref="BL116" si="573">+R116/R104-1</f>
        <v>0.32524598321509912</v>
      </c>
      <c r="BM116" s="24">
        <f t="shared" ref="BM116" si="574">+S116/S104-1</f>
        <v>0.29862186069654517</v>
      </c>
      <c r="BN116" s="24">
        <f t="shared" ref="BN116" si="575">+T116/T104-1</f>
        <v>0.25118645016243102</v>
      </c>
      <c r="BO116" s="24">
        <f t="shared" ref="BO116" si="576">+U116/U104-1</f>
        <v>0.21220933936331443</v>
      </c>
      <c r="BP116" s="24" t="e">
        <f t="shared" ref="BP116" si="577">+V116/V104-1</f>
        <v>#DIV/0!</v>
      </c>
      <c r="BQ116" s="24">
        <f t="shared" ref="BQ116" si="578">+W116/W104-1</f>
        <v>0.2836637761480878</v>
      </c>
      <c r="BR116" s="21"/>
      <c r="BS116" s="35">
        <f t="shared" ref="BS116" si="579">+A116</f>
        <v>46082</v>
      </c>
      <c r="BT116" s="24">
        <f t="shared" ref="BT116" si="580">(C116-C115)/$B115*C$3</f>
        <v>1.597792053802188E-2</v>
      </c>
      <c r="BU116" s="24">
        <f t="shared" ref="BU116" si="581">(D116-D115)/$B115*D$3</f>
        <v>5.1320506526109067E-4</v>
      </c>
      <c r="BV116" s="24">
        <f t="shared" ref="BV116" si="582">(E116-E115)/$B115*E$3</f>
        <v>1.3097525729266078E-3</v>
      </c>
      <c r="BW116" s="24">
        <f t="shared" ref="BW116" si="583">(F116-F115)/$B115*F$3</f>
        <v>3.9840297912942082E-3</v>
      </c>
      <c r="BX116" s="24">
        <f t="shared" ref="BX116" si="584">(G116-G115)/$B115*G$3</f>
        <v>6.0660855388092747E-4</v>
      </c>
      <c r="BY116" s="24">
        <f t="shared" ref="BY116" si="585">(H116-H115)/$B115*H$3</f>
        <v>1.6922844623949776E-3</v>
      </c>
      <c r="BZ116" s="24">
        <f t="shared" ref="BZ116" si="586">(I116-I115)/$B115*I$3</f>
        <v>4.4211494103806349E-3</v>
      </c>
      <c r="CA116" s="24">
        <f t="shared" ref="CA116" si="587">(J116-J115)/$B115*J$3</f>
        <v>7.0801474743170157E-4</v>
      </c>
      <c r="CB116" s="24">
        <f t="shared" ref="CB116" si="588">(K116-K115)/$B115*K$3</f>
        <v>2.3419468092004685E-3</v>
      </c>
      <c r="CC116" s="24">
        <f t="shared" ref="CC116" si="589">(L116-L115)/$B115*L$3</f>
        <v>3.8509249566933165E-3</v>
      </c>
      <c r="CD116" s="24">
        <f t="shared" ref="CD116" si="590">(M116-M115)/$B115*M$3</f>
        <v>3.5290381747274304E-3</v>
      </c>
      <c r="CE116" s="24">
        <f t="shared" ref="CE116" si="591">(N116-N115)/$B115*N$3</f>
        <v>5.8645126029401886E-4</v>
      </c>
      <c r="CF116" s="24">
        <f t="shared" ref="CF116" si="592">+SUM(BT116:CE116)</f>
        <v>3.9521326342507261E-2</v>
      </c>
    </row>
    <row r="117" spans="1:84" x14ac:dyDescent="0.25">
      <c r="A117" s="31">
        <f>+[1]NOA!A118</f>
        <v>46113</v>
      </c>
      <c r="B117" s="17">
        <f>+[1]NOA!B118</f>
        <v>11506.6</v>
      </c>
      <c r="C117" s="17">
        <f>+[1]NOA!C118</f>
        <v>11946.7</v>
      </c>
      <c r="D117" s="17">
        <f>+[1]NOA!D118</f>
        <v>7612.2</v>
      </c>
      <c r="E117" s="17">
        <f>+[1]NOA!E118</f>
        <v>7735</v>
      </c>
      <c r="F117" s="17">
        <f>+[1]NOA!F118</f>
        <v>16361.5</v>
      </c>
      <c r="G117" s="17">
        <f>+[1]NOA!G118</f>
        <v>8908.6</v>
      </c>
      <c r="H117" s="17">
        <f>+[1]NOA!H118</f>
        <v>12819.2</v>
      </c>
      <c r="I117" s="17">
        <f>+[1]NOA!I118</f>
        <v>12316.3</v>
      </c>
      <c r="J117" s="17">
        <f>+[1]NOA!J118</f>
        <v>10689.4</v>
      </c>
      <c r="K117" s="17">
        <f>+[1]NOA!K118</f>
        <v>9492.6</v>
      </c>
      <c r="L117" s="17">
        <f>+[1]NOA!L118</f>
        <v>13499.3</v>
      </c>
      <c r="M117" s="17">
        <f>+[1]NOA!M118</f>
        <v>14543.8</v>
      </c>
      <c r="N117" s="17">
        <f>+[1]NOA!N118</f>
        <v>10377.299999999999</v>
      </c>
      <c r="O117" s="18">
        <f>+[1]NOA!R118</f>
        <v>8902.4</v>
      </c>
      <c r="P117" s="19">
        <f>+[1]NOA!S118</f>
        <v>11471.8</v>
      </c>
      <c r="Q117" s="20">
        <f>+[1]NOA!T118</f>
        <v>13499.8</v>
      </c>
      <c r="R117" s="18">
        <f t="shared" ref="R117" si="593">+SUMPRODUCT($C$3:$N$3,C117:N117)</f>
        <v>11506.69846</v>
      </c>
      <c r="S117" s="19">
        <f t="shared" si="52"/>
        <v>10813.385970392501</v>
      </c>
      <c r="T117" s="19">
        <f t="shared" si="53"/>
        <v>9996.4089868824994</v>
      </c>
      <c r="U117" s="19">
        <f t="shared" si="54"/>
        <v>8691.3208333333332</v>
      </c>
      <c r="V117" s="19"/>
      <c r="W117" s="20">
        <f t="shared" si="55"/>
        <v>10207.924359245922</v>
      </c>
      <c r="X117" s="21"/>
      <c r="Y117" s="41">
        <f t="shared" ref="Y117" si="594">+B117/B116-1</f>
        <v>2.5388310149086157E-2</v>
      </c>
      <c r="Z117" s="24">
        <f t="shared" ref="Z117" si="595">+C117/C116-1</f>
        <v>1.5211128767728566E-2</v>
      </c>
      <c r="AA117" s="24">
        <f t="shared" ref="AA117" si="596">+D117/D116-1</f>
        <v>1.753776233123916E-2</v>
      </c>
      <c r="AB117" s="24">
        <f t="shared" ref="AB117" si="597">+E117/E116-1</f>
        <v>2.4435467849811321E-2</v>
      </c>
      <c r="AC117" s="24">
        <f t="shared" ref="AC117" si="598">+F117/F116-1</f>
        <v>3.6903011559521248E-2</v>
      </c>
      <c r="AD117" s="24">
        <f t="shared" ref="AD117" si="599">+G117/G116-1</f>
        <v>2.1616724578846558E-2</v>
      </c>
      <c r="AE117" s="24">
        <f t="shared" ref="AE117" si="600">+H117/H116-1</f>
        <v>2.0758848588605439E-2</v>
      </c>
      <c r="AF117" s="24">
        <f t="shared" ref="AF117" si="601">+I117/I116-1</f>
        <v>5.3161288115882499E-2</v>
      </c>
      <c r="AG117" s="24">
        <f t="shared" ref="AG117" si="602">+J117/J116-1</f>
        <v>3.9743988794646468E-2</v>
      </c>
      <c r="AH117" s="24">
        <f t="shared" ref="AH117" si="603">+K117/K116-1</f>
        <v>1.3646847770374393E-2</v>
      </c>
      <c r="AI117" s="24">
        <f t="shared" ref="AI117" si="604">+L117/L116-1</f>
        <v>1.6505899804971191E-2</v>
      </c>
      <c r="AJ117" s="24">
        <f t="shared" ref="AJ117" si="605">+M117/M116-1</f>
        <v>4.1550889455441276E-2</v>
      </c>
      <c r="AK117" s="24">
        <f t="shared" ref="AK117" si="606">+N117/N116-1</f>
        <v>1.6704549907904598E-2</v>
      </c>
      <c r="AL117" s="24">
        <f t="shared" ref="AL117" si="607">+O117/O116-1</f>
        <v>-5.2295177222546618E-3</v>
      </c>
      <c r="AM117" s="24">
        <f t="shared" ref="AM117" si="608">+P117/P116-1</f>
        <v>2.3902177793645007E-2</v>
      </c>
      <c r="AN117" s="24">
        <f t="shared" ref="AN117" si="609">+Q117/Q116-1</f>
        <v>4.5507349638326478E-2</v>
      </c>
      <c r="AO117" s="24">
        <f t="shared" ref="AO117" si="610">+R117/R116-1</f>
        <v>2.5386852921934988E-2</v>
      </c>
      <c r="AP117" s="24">
        <f t="shared" ref="AP117" si="611">+S117/S116-1</f>
        <v>2.0544957098162842E-2</v>
      </c>
      <c r="AQ117" s="24">
        <f t="shared" ref="AQ117" si="612">+T117/T116-1</f>
        <v>2.6986481783447536E-2</v>
      </c>
      <c r="AR117" s="24">
        <f t="shared" ref="AR117" si="613">+U117/U116-1</f>
        <v>2.0135703060162324E-2</v>
      </c>
      <c r="AS117" s="24" t="e">
        <f t="shared" ref="AS117" si="614">+V117/V116-1</f>
        <v>#DIV/0!</v>
      </c>
      <c r="AT117" s="24">
        <f t="shared" ref="AT117" si="615">+W117/W116-1</f>
        <v>2.8074662664970829E-2</v>
      </c>
      <c r="AU117" s="21"/>
      <c r="AV117" s="24">
        <f t="shared" ref="AV117" si="616">+B117/B105-1</f>
        <v>0.32101855253490097</v>
      </c>
      <c r="AW117" s="24">
        <f t="shared" ref="AW117" si="617">+C117/C105-1</f>
        <v>0.32207872691256401</v>
      </c>
      <c r="AX117" s="24">
        <f t="shared" ref="AX117" si="618">+D117/D105-1</f>
        <v>0.23803792733305129</v>
      </c>
      <c r="AY117" s="24">
        <f t="shared" ref="AY117" si="619">+E117/E105-1</f>
        <v>0.13873921620587093</v>
      </c>
      <c r="AZ117" s="24">
        <f t="shared" ref="AZ117" si="620">+F117/F105-1</f>
        <v>0.47540466206772169</v>
      </c>
      <c r="BA117" s="24">
        <f t="shared" ref="BA117" si="621">+G117/G105-1</f>
        <v>0.21570982136764982</v>
      </c>
      <c r="BB117" s="24">
        <f t="shared" ref="BB117" si="622">+H117/H105-1</f>
        <v>0.29022907524457509</v>
      </c>
      <c r="BC117" s="24">
        <f t="shared" ref="BC117" si="623">+I117/I105-1</f>
        <v>0.44013236360234775</v>
      </c>
      <c r="BD117" s="24">
        <f t="shared" ref="BD117" si="624">+J117/J105-1</f>
        <v>0.34739203872236368</v>
      </c>
      <c r="BE117" s="24">
        <f t="shared" ref="BE117" si="625">+K117/K105-1</f>
        <v>0.26266643610582752</v>
      </c>
      <c r="BF117" s="24">
        <f t="shared" ref="BF117" si="626">+L117/L105-1</f>
        <v>0.56272646238264468</v>
      </c>
      <c r="BG117" s="24">
        <f t="shared" ref="BG117" si="627">+M117/M105-1</f>
        <v>0.3482960655616123</v>
      </c>
      <c r="BH117" s="24">
        <f t="shared" ref="BH117" si="628">+N117/N105-1</f>
        <v>0.25516165318044903</v>
      </c>
      <c r="BI117" s="24">
        <f t="shared" ref="BI117" si="629">+O117/O105-1</f>
        <v>0.16981380008147062</v>
      </c>
      <c r="BJ117" s="24">
        <f t="shared" ref="BJ117" si="630">+P117/P105-1</f>
        <v>0.30881916714204216</v>
      </c>
      <c r="BK117" s="24">
        <f t="shared" ref="BK117" si="631">+Q117/Q105-1</f>
        <v>0.45393645665051152</v>
      </c>
      <c r="BL117" s="24">
        <f t="shared" ref="BL117" si="632">+R117/R105-1</f>
        <v>0.32102143305354613</v>
      </c>
      <c r="BM117" s="24">
        <f t="shared" ref="BM117" si="633">+S117/S105-1</f>
        <v>0.28328042561161593</v>
      </c>
      <c r="BN117" s="24">
        <f t="shared" ref="BN117" si="634">+T117/T105-1</f>
        <v>0.24408491441700586</v>
      </c>
      <c r="BO117" s="24">
        <f t="shared" ref="BO117" si="635">+U117/U105-1</f>
        <v>0.19955827315849106</v>
      </c>
      <c r="BP117" s="24" t="e">
        <f t="shared" ref="BP117" si="636">+V117/V105-1</f>
        <v>#DIV/0!</v>
      </c>
      <c r="BQ117" s="24">
        <f t="shared" ref="BQ117" si="637">+W117/W105-1</f>
        <v>0.28614236888451039</v>
      </c>
      <c r="BR117" s="21"/>
      <c r="BS117" s="35">
        <f t="shared" ref="BS117" si="638">+A117</f>
        <v>46113</v>
      </c>
      <c r="BT117" s="24">
        <f t="shared" ref="BT117" si="639">(C117-C116)/$B116*C$3</f>
        <v>5.5302939839774719E-3</v>
      </c>
      <c r="BU117" s="24">
        <f t="shared" ref="BU117" si="640">(D117-D116)/$B116*D$3</f>
        <v>3.6594811837778538E-4</v>
      </c>
      <c r="BV117" s="24">
        <f t="shared" ref="BV117" si="641">(E117-E116)/$B116*E$3</f>
        <v>2.0337961271465108E-3</v>
      </c>
      <c r="BW117" s="24">
        <f t="shared" ref="BW117" si="642">(F117-F116)/$B116*F$3</f>
        <v>3.6323373463913624E-3</v>
      </c>
      <c r="BX117" s="24">
        <f t="shared" ref="BX117" si="643">(G117-G116)/$B116*G$3</f>
        <v>1.0280260566580819E-3</v>
      </c>
      <c r="BY117" s="24">
        <f t="shared" ref="BY117" si="644">(H117-H116)/$B116*H$3</f>
        <v>1.4705713038131517E-3</v>
      </c>
      <c r="BZ117" s="24">
        <f t="shared" ref="BZ117" si="645">(I117-I116)/$B116*I$3</f>
        <v>4.6592735503533248E-3</v>
      </c>
      <c r="CA117" s="24">
        <f t="shared" ref="CA117" si="646">(J117-J116)/$B116*J$3</f>
        <v>9.4306032062878254E-4</v>
      </c>
      <c r="CB117" s="24">
        <f t="shared" ref="CB117" si="647">(K117-K116)/$B116*K$3</f>
        <v>6.7762460233298551E-4</v>
      </c>
      <c r="CC117" s="24">
        <f t="shared" ref="CC117" si="648">(L117-L116)/$B116*L$3</f>
        <v>3.9848507801848004E-4</v>
      </c>
      <c r="CD117" s="24">
        <f t="shared" ref="CD117" si="649">(M117-M116)/$B116*M$3</f>
        <v>4.1311013482805553E-3</v>
      </c>
      <c r="CE117" s="24">
        <f t="shared" ref="CE117" si="650">(N117-N116)/$B116*N$3</f>
        <v>5.165883956976216E-4</v>
      </c>
      <c r="CF117" s="24">
        <f t="shared" ref="CF117" si="651">+SUM(BT117:CE117)</f>
        <v>2.5387106231676115E-2</v>
      </c>
    </row>
    <row r="118" spans="1:84" x14ac:dyDescent="0.25">
      <c r="A118" s="31">
        <f>+[1]NOA!A119</f>
        <v>46143</v>
      </c>
      <c r="B118" s="17">
        <f>+[1]NOA!B119</f>
        <v>11747.5</v>
      </c>
      <c r="C118" s="17">
        <f>+[1]NOA!C119</f>
        <v>12201.6</v>
      </c>
      <c r="D118" s="17">
        <f>+[1]NOA!D119</f>
        <v>7644.9</v>
      </c>
      <c r="E118" s="17">
        <f>+[1]NOA!E119</f>
        <v>7757.6</v>
      </c>
      <c r="F118" s="17">
        <f>+[1]NOA!F119</f>
        <v>17022.2</v>
      </c>
      <c r="G118" s="17">
        <f>+[1]NOA!G119</f>
        <v>9079.2000000000007</v>
      </c>
      <c r="H118" s="17">
        <f>+[1]NOA!H119</f>
        <v>13151.1</v>
      </c>
      <c r="I118" s="17">
        <f>+[1]NOA!I119</f>
        <v>12425.2</v>
      </c>
      <c r="J118" s="17">
        <f>+[1]NOA!J119</f>
        <v>11094.8</v>
      </c>
      <c r="K118" s="17">
        <f>+[1]NOA!K119</f>
        <v>9754.5</v>
      </c>
      <c r="L118" s="17">
        <f>+[1]NOA!L119</f>
        <v>13655.6</v>
      </c>
      <c r="M118" s="17">
        <f>+[1]NOA!M119</f>
        <v>14827.3</v>
      </c>
      <c r="N118" s="17">
        <f>+[1]NOA!N119</f>
        <v>10669.4</v>
      </c>
      <c r="O118" s="18">
        <f>+[1]NOA!R119</f>
        <v>9239.2000000000007</v>
      </c>
      <c r="P118" s="19">
        <f>+[1]NOA!S119</f>
        <v>11666.1</v>
      </c>
      <c r="Q118" s="20">
        <f>+[1]NOA!T119</f>
        <v>13852.3</v>
      </c>
      <c r="R118" s="18">
        <f t="shared" ref="R118" si="652">+SUMPRODUCT($C$3:$N$3,C118:N118)</f>
        <v>11747.603379999999</v>
      </c>
      <c r="S118" s="19">
        <f t="shared" si="52"/>
        <v>11018.193494499525</v>
      </c>
      <c r="T118" s="19">
        <f t="shared" si="53"/>
        <v>10167.780574937202</v>
      </c>
      <c r="U118" s="19">
        <f t="shared" si="54"/>
        <v>8830.5118893678173</v>
      </c>
      <c r="V118" s="19"/>
      <c r="W118" s="20">
        <f t="shared" si="55"/>
        <v>10382.901969921628</v>
      </c>
      <c r="X118" s="21"/>
      <c r="Y118" s="41">
        <f t="shared" ref="Y118" si="653">+B118/B117-1</f>
        <v>2.0935810752090056E-2</v>
      </c>
      <c r="Z118" s="24">
        <f t="shared" ref="Z118" si="654">+C118/C117-1</f>
        <v>2.133643600324775E-2</v>
      </c>
      <c r="AA118" s="24">
        <f t="shared" ref="AA118" si="655">+D118/D117-1</f>
        <v>4.295735792543498E-3</v>
      </c>
      <c r="AB118" s="24">
        <f t="shared" ref="AB118" si="656">+E118/E117-1</f>
        <v>2.9217840982547205E-3</v>
      </c>
      <c r="AC118" s="24">
        <f t="shared" ref="AC118" si="657">+F118/F117-1</f>
        <v>4.0381383125019044E-2</v>
      </c>
      <c r="AD118" s="24">
        <f t="shared" ref="AD118" si="658">+G118/G117-1</f>
        <v>1.9150034797835946E-2</v>
      </c>
      <c r="AE118" s="24">
        <f t="shared" ref="AE118" si="659">+H118/H117-1</f>
        <v>2.5890851223165257E-2</v>
      </c>
      <c r="AF118" s="24">
        <f t="shared" ref="AF118" si="660">+I118/I117-1</f>
        <v>8.8419411673961168E-3</v>
      </c>
      <c r="AG118" s="24">
        <f t="shared" ref="AG118" si="661">+J118/J117-1</f>
        <v>3.7925421445544227E-2</v>
      </c>
      <c r="AH118" s="24">
        <f t="shared" ref="AH118" si="662">+K118/K117-1</f>
        <v>2.7589912142089501E-2</v>
      </c>
      <c r="AI118" s="24">
        <f t="shared" ref="AI118" si="663">+L118/L117-1</f>
        <v>1.1578378138125789E-2</v>
      </c>
      <c r="AJ118" s="24">
        <f t="shared" ref="AJ118" si="664">+M118/M117-1</f>
        <v>1.9492842310812941E-2</v>
      </c>
      <c r="AK118" s="24">
        <f t="shared" ref="AK118" si="665">+N118/N117-1</f>
        <v>2.8147976834051347E-2</v>
      </c>
      <c r="AL118" s="24">
        <f t="shared" ref="AL118" si="666">+O118/O117-1</f>
        <v>3.7832494608195599E-2</v>
      </c>
      <c r="AM118" s="24">
        <f t="shared" ref="AM118" si="667">+P118/P117-1</f>
        <v>1.693718509736919E-2</v>
      </c>
      <c r="AN118" s="24">
        <f t="shared" ref="AN118" si="668">+Q118/Q117-1</f>
        <v>2.6111497948117846E-2</v>
      </c>
      <c r="AO118" s="24">
        <f t="shared" ref="AO118" si="669">+R118/R117-1</f>
        <v>2.0936059186519973E-2</v>
      </c>
      <c r="AP118" s="24">
        <f t="shared" ref="AP118" si="670">+S118/S117-1</f>
        <v>1.894018438514955E-2</v>
      </c>
      <c r="AQ118" s="24">
        <f t="shared" ref="AQ118" si="671">+T118/T117-1</f>
        <v>1.714331499237165E-2</v>
      </c>
      <c r="AR118" s="24">
        <f t="shared" ref="AR118" si="672">+U118/U117-1</f>
        <v>1.6014948556570596E-2</v>
      </c>
      <c r="AS118" s="24" t="e">
        <f t="shared" ref="AS118" si="673">+V118/V117-1</f>
        <v>#DIV/0!</v>
      </c>
      <c r="AT118" s="24">
        <f t="shared" ref="AT118" si="674">+W118/W117-1</f>
        <v>1.7141350632875474E-2</v>
      </c>
      <c r="AU118" s="21"/>
      <c r="AV118" s="24">
        <f t="shared" ref="AV118" si="675">+B118/B106-1</f>
        <v>0.33236928660542131</v>
      </c>
      <c r="AW118" s="24">
        <f t="shared" ref="AW118" si="676">+C118/C106-1</f>
        <v>0.34059945504087197</v>
      </c>
      <c r="AX118" s="24">
        <f t="shared" ref="AX118" si="677">+D118/D106-1</f>
        <v>0.23715894747062816</v>
      </c>
      <c r="AY118" s="24">
        <f t="shared" ref="AY118" si="678">+E118/E106-1</f>
        <v>0.13033468840611384</v>
      </c>
      <c r="AZ118" s="24">
        <f t="shared" ref="AZ118" si="679">+F118/F106-1</f>
        <v>0.49648345465414789</v>
      </c>
      <c r="BA118" s="24">
        <f t="shared" ref="BA118" si="680">+G118/G106-1</f>
        <v>0.22446997896099696</v>
      </c>
      <c r="BB118" s="24">
        <f t="shared" ref="BB118" si="681">+H118/H106-1</f>
        <v>0.27868039553131307</v>
      </c>
      <c r="BC118" s="24">
        <f t="shared" ref="BC118" si="682">+I118/I106-1</f>
        <v>0.45707417179712695</v>
      </c>
      <c r="BD118" s="24">
        <f t="shared" ref="BD118" si="683">+J118/J106-1</f>
        <v>0.33898141443398488</v>
      </c>
      <c r="BE118" s="24">
        <f t="shared" ref="BE118" si="684">+K118/K106-1</f>
        <v>0.27751948136991689</v>
      </c>
      <c r="BF118" s="24">
        <f t="shared" ref="BF118" si="685">+L118/L106-1</f>
        <v>0.53919678986462882</v>
      </c>
      <c r="BG118" s="24">
        <f t="shared" ref="BG118" si="686">+M118/M106-1</f>
        <v>0.37474386908349167</v>
      </c>
      <c r="BH118" s="24">
        <f t="shared" ref="BH118" si="687">+N118/N106-1</f>
        <v>0.25427913100724164</v>
      </c>
      <c r="BI118" s="24">
        <f t="shared" ref="BI118" si="688">+O118/O106-1</f>
        <v>0.24842244652532885</v>
      </c>
      <c r="BJ118" s="24">
        <f t="shared" ref="BJ118" si="689">+P118/P106-1</f>
        <v>0.30722857815178806</v>
      </c>
      <c r="BK118" s="24">
        <f t="shared" ref="BK118" si="690">+Q118/Q106-1</f>
        <v>0.47158245867505189</v>
      </c>
      <c r="BL118" s="24">
        <f t="shared" ref="BL118" si="691">+R118/R106-1</f>
        <v>0.33237956853522976</v>
      </c>
      <c r="BM118" s="24">
        <f t="shared" ref="BM118" si="692">+S118/S106-1</f>
        <v>0.29658280311595653</v>
      </c>
      <c r="BN118" s="24">
        <f t="shared" ref="BN118" si="693">+T118/T106-1</f>
        <v>0.25277252392866512</v>
      </c>
      <c r="BO118" s="24">
        <f t="shared" ref="BO118" si="694">+U118/U106-1</f>
        <v>0.20140606978587727</v>
      </c>
      <c r="BP118" s="24" t="e">
        <f t="shared" ref="BP118" si="695">+V118/V106-1</f>
        <v>#DIV/0!</v>
      </c>
      <c r="BQ118" s="24">
        <f t="shared" ref="BQ118" si="696">+W118/W106-1</f>
        <v>0.28652891970423999</v>
      </c>
      <c r="BR118" s="21"/>
      <c r="BS118" s="35">
        <f t="shared" ref="BS118" si="697">+A118</f>
        <v>46143</v>
      </c>
      <c r="BT118" s="24">
        <f t="shared" ref="BT118" si="698">(C118-C117)/$B117*C$3</f>
        <v>7.6802730606782086E-3</v>
      </c>
      <c r="BU118" s="24">
        <f t="shared" ref="BU118" si="699">(D118-D117)/$B117*D$3</f>
        <v>8.894982010324461E-5</v>
      </c>
      <c r="BV118" s="24">
        <f t="shared" ref="BV118" si="700">(E118-E117)/$B117*E$3</f>
        <v>2.4295795456521E-4</v>
      </c>
      <c r="BW118" s="24">
        <f t="shared" ref="BW118" si="701">(F118-F117)/$B117*F$3</f>
        <v>4.0193454191507529E-3</v>
      </c>
      <c r="BX118" s="24">
        <f t="shared" ref="BX118" si="702">(G118-G117)/$B117*G$3</f>
        <v>9.0736794535310359E-4</v>
      </c>
      <c r="BY118" s="24">
        <f t="shared" ref="BY118" si="703">(H118-H117)/$B117*H$3</f>
        <v>1.8258451671214759E-3</v>
      </c>
      <c r="BZ118" s="24">
        <f t="shared" ref="BZ118" si="704">(I118-I117)/$B117*I$3</f>
        <v>7.9593363808597866E-4</v>
      </c>
      <c r="CA118" s="24">
        <f t="shared" ref="CA118" si="705">(J118-J117)/$B117*J$3</f>
        <v>9.1250760433142627E-4</v>
      </c>
      <c r="CB118" s="24">
        <f t="shared" ref="CB118" si="706">(K118-K117)/$B117*K$3</f>
        <v>1.3542705925295028E-3</v>
      </c>
      <c r="CC118" s="24">
        <f t="shared" ref="CC118" si="707">(L118-L117)/$B117*L$3</f>
        <v>2.771035753393724E-4</v>
      </c>
      <c r="CD118" s="24">
        <f t="shared" ref="CD118" si="708">(M118-M117)/$B117*M$3</f>
        <v>1.9685789025428884E-3</v>
      </c>
      <c r="CE118" s="24">
        <f t="shared" ref="CE118" si="709">(N118-N117)/$B117*N$3</f>
        <v>8.6310465298176811E-4</v>
      </c>
      <c r="CF118" s="24">
        <f t="shared" ref="CF118" si="710">+SUM(BT118:CE118)</f>
        <v>2.0936238332782933E-2</v>
      </c>
    </row>
  </sheetData>
  <mergeCells count="5">
    <mergeCell ref="B1:W1"/>
    <mergeCell ref="Y1:AT1"/>
    <mergeCell ref="AV1:BQ1"/>
    <mergeCell ref="BS1:CF1"/>
    <mergeCell ref="CH1:C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20DA-629D-46B5-84CA-4C38C3493012}">
  <sheetPr codeName="Hoja5"/>
  <dimension ref="A1:CU118"/>
  <sheetViews>
    <sheetView zoomScale="85" workbookViewId="0">
      <pane xSplit="1" ySplit="4" topLeftCell="Z107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3.14062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0.99999999999999989</v>
      </c>
      <c r="S2" s="28">
        <f>+SUM($C$3:$E$3,$G$3,$K$3,$M$3:$N$3)</f>
        <v>0.72820000000000007</v>
      </c>
      <c r="T2" s="28">
        <f>+SUM($E$3,$G$3,$K$3,$M$3:$N$3)</f>
        <v>0.3387</v>
      </c>
      <c r="U2" s="28">
        <f>+SUM($E$3,$G$3,$K$3,$N$3)</f>
        <v>0.28920000000000001</v>
      </c>
      <c r="V2" s="27"/>
      <c r="W2" s="28">
        <f>+SUM(E3,G3:L3,N3)</f>
        <v>0.47989999999999999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0.47989999999999999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0.99999999999999989</v>
      </c>
      <c r="BM2" s="28"/>
      <c r="BN2" s="28"/>
      <c r="BO2" s="28"/>
      <c r="BP2" s="27"/>
      <c r="BQ2" s="28">
        <f>+SUM(AY3,BA3:BF3,BH3)</f>
        <v>0.47989999999999999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+[1]NEA!C3</f>
        <v>0.35310000000000002</v>
      </c>
      <c r="D3" s="32">
        <f>+[1]NEA!D3</f>
        <v>3.6400000000000002E-2</v>
      </c>
      <c r="E3" s="32">
        <f>+[1]NEA!E3</f>
        <v>0.11600000000000001</v>
      </c>
      <c r="F3" s="32">
        <f>+[1]NEA!F3</f>
        <v>8.1100000000000005E-2</v>
      </c>
      <c r="G3" s="32">
        <f>+[1]NEA!G3</f>
        <v>7.7800000000000008E-2</v>
      </c>
      <c r="H3" s="32">
        <f>+[1]NEA!H3</f>
        <v>5.2599999999999994E-2</v>
      </c>
      <c r="I3" s="32">
        <f>+[1]NEA!I3</f>
        <v>9.6299999999999997E-2</v>
      </c>
      <c r="J3" s="32">
        <f>+[1]NEA!J3</f>
        <v>2.8199999999999999E-2</v>
      </c>
      <c r="K3" s="32">
        <f>+[1]NEA!K3</f>
        <v>6.2400000000000004E-2</v>
      </c>
      <c r="L3" s="32">
        <f>+[1]NEA!L3</f>
        <v>1.3599999999999998E-2</v>
      </c>
      <c r="M3" s="32">
        <f>+[1]NEA!M3</f>
        <v>4.9499999999999995E-2</v>
      </c>
      <c r="N3" s="32">
        <f>+[1]NEA!N3</f>
        <v>3.3000000000000002E-2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0.35310000000000002</v>
      </c>
      <c r="AA3" s="32">
        <f t="shared" ref="AA3:AK3" si="0">+D3</f>
        <v>3.6400000000000002E-2</v>
      </c>
      <c r="AB3" s="32">
        <f t="shared" si="0"/>
        <v>0.11600000000000001</v>
      </c>
      <c r="AC3" s="32">
        <f t="shared" si="0"/>
        <v>8.1100000000000005E-2</v>
      </c>
      <c r="AD3" s="32">
        <f t="shared" si="0"/>
        <v>7.7800000000000008E-2</v>
      </c>
      <c r="AE3" s="32">
        <f t="shared" si="0"/>
        <v>5.2599999999999994E-2</v>
      </c>
      <c r="AF3" s="32">
        <f t="shared" si="0"/>
        <v>9.6299999999999997E-2</v>
      </c>
      <c r="AG3" s="32">
        <f t="shared" si="0"/>
        <v>2.8199999999999999E-2</v>
      </c>
      <c r="AH3" s="32">
        <f t="shared" si="0"/>
        <v>6.2400000000000004E-2</v>
      </c>
      <c r="AI3" s="32">
        <f t="shared" si="0"/>
        <v>1.3599999999999998E-2</v>
      </c>
      <c r="AJ3" s="32">
        <f t="shared" si="0"/>
        <v>4.9499999999999995E-2</v>
      </c>
      <c r="AK3" s="32">
        <f t="shared" si="0"/>
        <v>3.3000000000000002E-2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>+Z3</f>
        <v>0.35310000000000002</v>
      </c>
      <c r="AX3" s="32">
        <f t="shared" ref="AX3:BH3" si="1">+AA3</f>
        <v>3.6400000000000002E-2</v>
      </c>
      <c r="AY3" s="32">
        <f t="shared" si="1"/>
        <v>0.11600000000000001</v>
      </c>
      <c r="AZ3" s="32">
        <f t="shared" si="1"/>
        <v>8.1100000000000005E-2</v>
      </c>
      <c r="BA3" s="32">
        <f t="shared" si="1"/>
        <v>7.7800000000000008E-2</v>
      </c>
      <c r="BB3" s="32">
        <f t="shared" si="1"/>
        <v>5.2599999999999994E-2</v>
      </c>
      <c r="BC3" s="32">
        <f t="shared" si="1"/>
        <v>9.6299999999999997E-2</v>
      </c>
      <c r="BD3" s="32">
        <f t="shared" si="1"/>
        <v>2.8199999999999999E-2</v>
      </c>
      <c r="BE3" s="32">
        <f t="shared" si="1"/>
        <v>6.2400000000000004E-2</v>
      </c>
      <c r="BF3" s="32">
        <f t="shared" si="1"/>
        <v>1.3599999999999998E-2</v>
      </c>
      <c r="BG3" s="32">
        <f t="shared" si="1"/>
        <v>4.9499999999999995E-2</v>
      </c>
      <c r="BH3" s="32">
        <f t="shared" si="1"/>
        <v>3.3000000000000002E-2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>+AW3</f>
        <v>0.35310000000000002</v>
      </c>
      <c r="BU3" s="32">
        <f t="shared" ref="BU3:CE3" si="2">+AX3</f>
        <v>3.6400000000000002E-2</v>
      </c>
      <c r="BV3" s="32">
        <f t="shared" si="2"/>
        <v>0.11600000000000001</v>
      </c>
      <c r="BW3" s="32">
        <f t="shared" si="2"/>
        <v>8.1100000000000005E-2</v>
      </c>
      <c r="BX3" s="32">
        <f t="shared" si="2"/>
        <v>7.7800000000000008E-2</v>
      </c>
      <c r="BY3" s="32">
        <f t="shared" si="2"/>
        <v>5.2599999999999994E-2</v>
      </c>
      <c r="BZ3" s="32">
        <f t="shared" si="2"/>
        <v>9.6299999999999997E-2</v>
      </c>
      <c r="CA3" s="32">
        <f t="shared" si="2"/>
        <v>2.8199999999999999E-2</v>
      </c>
      <c r="CB3" s="32">
        <f t="shared" si="2"/>
        <v>6.2400000000000004E-2</v>
      </c>
      <c r="CC3" s="32">
        <f t="shared" si="2"/>
        <v>1.3599999999999998E-2</v>
      </c>
      <c r="CD3" s="32">
        <f t="shared" si="2"/>
        <v>4.9499999999999995E-2</v>
      </c>
      <c r="CE3" s="32">
        <f t="shared" si="2"/>
        <v>3.3000000000000002E-2</v>
      </c>
      <c r="CF3" s="29"/>
      <c r="CG3" s="22"/>
      <c r="CH3" s="29">
        <v>1</v>
      </c>
      <c r="CI3" s="32">
        <f>+BT3</f>
        <v>0.35310000000000002</v>
      </c>
      <c r="CJ3" s="32">
        <f t="shared" ref="CJ3:CT3" si="3">+BU3</f>
        <v>3.6400000000000002E-2</v>
      </c>
      <c r="CK3" s="32">
        <f t="shared" si="3"/>
        <v>0.11600000000000001</v>
      </c>
      <c r="CL3" s="32">
        <f t="shared" si="3"/>
        <v>8.1100000000000005E-2</v>
      </c>
      <c r="CM3" s="32">
        <f t="shared" si="3"/>
        <v>7.7800000000000008E-2</v>
      </c>
      <c r="CN3" s="32">
        <f t="shared" si="3"/>
        <v>5.2599999999999994E-2</v>
      </c>
      <c r="CO3" s="32">
        <f t="shared" si="3"/>
        <v>9.6299999999999997E-2</v>
      </c>
      <c r="CP3" s="32">
        <f t="shared" si="3"/>
        <v>2.8199999999999999E-2</v>
      </c>
      <c r="CQ3" s="32">
        <f t="shared" si="3"/>
        <v>6.2400000000000004E-2</v>
      </c>
      <c r="CR3" s="32">
        <f t="shared" si="3"/>
        <v>1.3599999999999998E-2</v>
      </c>
      <c r="CS3" s="32">
        <f t="shared" si="3"/>
        <v>4.9499999999999995E-2</v>
      </c>
      <c r="CT3" s="32">
        <f t="shared" si="3"/>
        <v>3.3000000000000002E-2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32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32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32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+[1]NEA!A6</f>
        <v>42705</v>
      </c>
      <c r="B5" s="17">
        <f>+[1]NEA!B6</f>
        <v>100</v>
      </c>
      <c r="C5" s="17">
        <f>+[1]NEA!C6</f>
        <v>100</v>
      </c>
      <c r="D5" s="17">
        <f>+[1]NEA!D6</f>
        <v>100</v>
      </c>
      <c r="E5" s="17">
        <f>+[1]NEA!E6</f>
        <v>100</v>
      </c>
      <c r="F5" s="17">
        <f>+[1]NEA!F6</f>
        <v>100</v>
      </c>
      <c r="G5" s="17">
        <f>+[1]NEA!G6</f>
        <v>100</v>
      </c>
      <c r="H5" s="17">
        <f>+[1]NEA!H6</f>
        <v>100</v>
      </c>
      <c r="I5" s="17">
        <f>+[1]NEA!I6</f>
        <v>100</v>
      </c>
      <c r="J5" s="17">
        <f>+[1]NEA!J6</f>
        <v>100</v>
      </c>
      <c r="K5" s="17">
        <f>+[1]NEA!K6</f>
        <v>100</v>
      </c>
      <c r="L5" s="17">
        <f>+[1]NEA!L6</f>
        <v>100</v>
      </c>
      <c r="M5" s="17">
        <f>+[1]NEA!M6</f>
        <v>100</v>
      </c>
      <c r="N5" s="17">
        <f>+[1]NEA!N6</f>
        <v>100</v>
      </c>
      <c r="O5" s="17">
        <f>+[1]NEA!R6</f>
        <v>100</v>
      </c>
      <c r="P5" s="17">
        <f>+[1]NEA!S6</f>
        <v>100</v>
      </c>
      <c r="Q5" s="17">
        <f>+[1]NEA!T6</f>
        <v>100</v>
      </c>
      <c r="R5" s="18">
        <f>+SUMPRODUCT($C$3:$N$3,C5:N5)</f>
        <v>99.999999999999986</v>
      </c>
      <c r="S5" s="19">
        <f>+($C$3*$C5+$D$3*$D5+$E$3*$E5+$G$3*$G5+$K$3*$K5+$M$3*$M5+$N$3*$N5)/SUM($C$3:$E$3,$G$3,$K$3,$M$3:$N$3)</f>
        <v>100</v>
      </c>
      <c r="T5" s="19">
        <f>+($E$3*$E5+$G$3*$G5+$K$3*$K5+$M$3*$M5+$N$3*$N5)/SUM($E$3,$G$3,$K$3,$M$3:$N$3)</f>
        <v>100.00000000000001</v>
      </c>
      <c r="U5" s="19">
        <f>+($E$3*$E5+$G$3*$G5+$K$3*$K5+$N$3*$N5)/SUM($E$3,$G$3,$K$3,$N$3)</f>
        <v>100.00000000000001</v>
      </c>
      <c r="V5" s="19"/>
      <c r="W5" s="20">
        <f>($E$3*$E5+SUMPRODUCT($G$3:$L$3,$G5:$L5)+$N$3*$N5)/SUM($E$3,$G$3:$L$3,$N$3)</f>
        <v>100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+[1]NEA!A7</f>
        <v>42736</v>
      </c>
      <c r="B6" s="17">
        <f>+[1]NEA!B7</f>
        <v>101.7</v>
      </c>
      <c r="C6" s="17">
        <f>+[1]NEA!C7</f>
        <v>101.7</v>
      </c>
      <c r="D6" s="17">
        <f>+[1]NEA!D7</f>
        <v>100.8</v>
      </c>
      <c r="E6" s="17">
        <f>+[1]NEA!E7</f>
        <v>100.3</v>
      </c>
      <c r="F6" s="17">
        <f>+[1]NEA!F7</f>
        <v>101.4</v>
      </c>
      <c r="G6" s="17">
        <f>+[1]NEA!G7</f>
        <v>101.4</v>
      </c>
      <c r="H6" s="17">
        <f>+[1]NEA!H7</f>
        <v>102.6</v>
      </c>
      <c r="I6" s="17">
        <f>+[1]NEA!I7</f>
        <v>100.3</v>
      </c>
      <c r="J6" s="17">
        <f>+[1]NEA!J7</f>
        <v>102.7</v>
      </c>
      <c r="K6" s="17">
        <f>+[1]NEA!K7</f>
        <v>103.6</v>
      </c>
      <c r="L6" s="17">
        <f>+[1]NEA!L7</f>
        <v>101.7</v>
      </c>
      <c r="M6" s="17">
        <f>+[1]NEA!M7</f>
        <v>104.3</v>
      </c>
      <c r="N6" s="17">
        <f>+[1]NEA!N7</f>
        <v>102.1</v>
      </c>
      <c r="O6" s="18">
        <f>+[1]NEA!R7</f>
        <v>102.5</v>
      </c>
      <c r="P6" s="19">
        <f>+[1]NEA!S7</f>
        <v>101.9</v>
      </c>
      <c r="Q6" s="20">
        <f>+[1]NEA!T7</f>
        <v>100.3</v>
      </c>
      <c r="R6" s="18">
        <f t="shared" ref="R6:R69" si="4">+SUMPRODUCT($C$3:$N$3,C6:N6)</f>
        <v>101.65835000000001</v>
      </c>
      <c r="S6" s="19">
        <f t="shared" ref="S6:S69" si="5">+($C$3*$C6+$D$3*$D6+$E$3*$E6+$G$3*$G6+$K$3*$K6+$M$3*$M6+$N$3*$N6)/SUM($C$3:$E$3,$G$3,$K$3,$M$3:$N$3)</f>
        <v>101.757621532546</v>
      </c>
      <c r="T6" s="19">
        <f t="shared" ref="T6:T69" si="6">+($E$3*$E6+$G$3*$G6+$K$3*$K6+$M$3*$M6+$N$3*$N6)/SUM($E$3,$G$3,$K$3,$M$3:$N$3)</f>
        <v>101.92060820785356</v>
      </c>
      <c r="U6" s="19">
        <f t="shared" ref="U6:U69" si="7">+($E$3*$E6+$G$3*$G6+$K$3*$K6+$N$3*$N6)/SUM($E$3,$G$3,$K$3,$N$3)</f>
        <v>101.51334716459198</v>
      </c>
      <c r="V6" s="19"/>
      <c r="W6" s="20">
        <f t="shared" ref="W6:W69" si="8">($E$3*$E6+SUMPRODUCT($G$3:$L$3,$G6:$L6)+$N$3*$N6)/SUM($E$3,$G$3:$L$3,$N$3)</f>
        <v>101.46399249843716</v>
      </c>
      <c r="X6" s="21"/>
      <c r="Y6" s="41">
        <f t="shared" ref="Y6:AN21" si="9">+B6/B5-1</f>
        <v>1.7000000000000126E-2</v>
      </c>
      <c r="Z6" s="24">
        <f t="shared" si="9"/>
        <v>1.7000000000000126E-2</v>
      </c>
      <c r="AA6" s="24">
        <f t="shared" si="9"/>
        <v>8.0000000000000071E-3</v>
      </c>
      <c r="AB6" s="24">
        <f t="shared" si="9"/>
        <v>2.9999999999998916E-3</v>
      </c>
      <c r="AC6" s="24">
        <f t="shared" si="9"/>
        <v>1.4000000000000012E-2</v>
      </c>
      <c r="AD6" s="24">
        <f t="shared" si="9"/>
        <v>1.4000000000000012E-2</v>
      </c>
      <c r="AE6" s="24">
        <f t="shared" si="9"/>
        <v>2.6000000000000023E-2</v>
      </c>
      <c r="AF6" s="24">
        <f t="shared" si="9"/>
        <v>2.9999999999998916E-3</v>
      </c>
      <c r="AG6" s="24">
        <f t="shared" si="9"/>
        <v>2.7000000000000135E-2</v>
      </c>
      <c r="AH6" s="24">
        <f t="shared" si="9"/>
        <v>3.6000000000000032E-2</v>
      </c>
      <c r="AI6" s="24">
        <f t="shared" si="9"/>
        <v>1.7000000000000126E-2</v>
      </c>
      <c r="AJ6" s="24">
        <f t="shared" si="9"/>
        <v>4.2999999999999927E-2</v>
      </c>
      <c r="AK6" s="24">
        <f t="shared" si="9"/>
        <v>2.0999999999999908E-2</v>
      </c>
      <c r="AL6" s="24">
        <f t="shared" si="9"/>
        <v>2.4999999999999911E-2</v>
      </c>
      <c r="AM6" s="24">
        <f t="shared" si="9"/>
        <v>1.9000000000000128E-2</v>
      </c>
      <c r="AN6" s="24">
        <f t="shared" si="9"/>
        <v>2.9999999999998916E-3</v>
      </c>
      <c r="AO6" s="24">
        <f t="shared" ref="AO6:AT21" si="10">+R6/R5-1</f>
        <v>1.6583500000000306E-2</v>
      </c>
      <c r="AP6" s="24">
        <f t="shared" si="10"/>
        <v>1.7576215325459943E-2</v>
      </c>
      <c r="AQ6" s="24">
        <f t="shared" si="10"/>
        <v>1.920608207853558E-2</v>
      </c>
      <c r="AR6" s="24">
        <f t="shared" si="10"/>
        <v>1.5133471645919716E-2</v>
      </c>
      <c r="AS6" s="24" t="e">
        <f t="shared" si="10"/>
        <v>#DIV/0!</v>
      </c>
      <c r="AT6" s="24">
        <f>+W6/W5-1</f>
        <v>1.4639924984371611E-2</v>
      </c>
      <c r="AU6" s="21"/>
      <c r="BR6" s="21"/>
      <c r="BS6" s="35">
        <f t="shared" ref="BS6:BS69" si="11">+A6</f>
        <v>42736</v>
      </c>
      <c r="BT6" s="24">
        <f>(C6-C5)/$B5*C$3</f>
        <v>6.002700000000011E-3</v>
      </c>
      <c r="BU6" s="24">
        <f t="shared" ref="BU6:CE21" si="12">(D6-D5)/$B5*D$3</f>
        <v>2.91199999999999E-4</v>
      </c>
      <c r="BV6" s="24">
        <f t="shared" si="12"/>
        <v>3.479999999999967E-4</v>
      </c>
      <c r="BW6" s="24">
        <f t="shared" si="12"/>
        <v>1.1354000000000047E-3</v>
      </c>
      <c r="BX6" s="24">
        <f t="shared" si="12"/>
        <v>1.0892000000000046E-3</v>
      </c>
      <c r="BY6" s="24">
        <f t="shared" si="12"/>
        <v>1.3675999999999968E-3</v>
      </c>
      <c r="BZ6" s="24">
        <f t="shared" si="12"/>
        <v>2.8889999999999726E-4</v>
      </c>
      <c r="CA6" s="24">
        <f t="shared" si="12"/>
        <v>7.6140000000000073E-4</v>
      </c>
      <c r="CB6" s="24">
        <f t="shared" si="12"/>
        <v>2.2463999999999965E-3</v>
      </c>
      <c r="CC6" s="24">
        <f t="shared" si="12"/>
        <v>2.3120000000000036E-4</v>
      </c>
      <c r="CD6" s="24">
        <f t="shared" si="12"/>
        <v>2.1284999999999984E-3</v>
      </c>
      <c r="CE6" s="24">
        <f t="shared" si="12"/>
        <v>6.9299999999999809E-4</v>
      </c>
      <c r="CF6" s="24">
        <f>+SUM(BT6:CE6)</f>
        <v>1.6583500000000004E-2</v>
      </c>
      <c r="CG6" s="21"/>
      <c r="CH6" s="24">
        <f>+CH$3*(B$95-B$55)/$B$55</f>
        <v>13.56361149110807</v>
      </c>
      <c r="CI6" s="56">
        <f>+CI$3*(C$95-C$55)/$B$55</f>
        <v>5.0926584131326953</v>
      </c>
      <c r="CJ6" s="56">
        <f t="shared" ref="CJ6:CT6" si="13">+CJ$3*(D$95-D$55)/$B$55</f>
        <v>0.40113032375740998</v>
      </c>
      <c r="CK6" s="56">
        <f t="shared" si="13"/>
        <v>1.2346356589147287</v>
      </c>
      <c r="CL6" s="56">
        <f t="shared" si="13"/>
        <v>1.058645303237574</v>
      </c>
      <c r="CM6" s="56">
        <f t="shared" si="13"/>
        <v>1.0209077063383494</v>
      </c>
      <c r="CN6" s="56">
        <f t="shared" si="13"/>
        <v>0.85168586411308689</v>
      </c>
      <c r="CO6" s="56">
        <f t="shared" si="13"/>
        <v>1.5666863885088917</v>
      </c>
      <c r="CP6" s="56">
        <f t="shared" si="13"/>
        <v>0.34712489740082081</v>
      </c>
      <c r="CQ6" s="56">
        <f t="shared" si="13"/>
        <v>0.73394692202462386</v>
      </c>
      <c r="CR6" s="56">
        <f t="shared" si="13"/>
        <v>0.10520620155038757</v>
      </c>
      <c r="CS6" s="56">
        <f t="shared" si="13"/>
        <v>0.67313679890560862</v>
      </c>
      <c r="CT6" s="56">
        <f t="shared" si="13"/>
        <v>0.47757455540355681</v>
      </c>
    </row>
    <row r="7" spans="1:99" x14ac:dyDescent="0.25">
      <c r="A7" s="31">
        <f>+[1]NEA!A8</f>
        <v>42767</v>
      </c>
      <c r="B7" s="17">
        <f>+[1]NEA!B8</f>
        <v>103.5</v>
      </c>
      <c r="C7" s="17">
        <f>+[1]NEA!C8</f>
        <v>103.4</v>
      </c>
      <c r="D7" s="17">
        <f>+[1]NEA!D8</f>
        <v>104.3</v>
      </c>
      <c r="E7" s="17">
        <f>+[1]NEA!E8</f>
        <v>100.4</v>
      </c>
      <c r="F7" s="17">
        <f>+[1]NEA!F8</f>
        <v>104</v>
      </c>
      <c r="G7" s="17">
        <f>+[1]NEA!G8</f>
        <v>101.8</v>
      </c>
      <c r="H7" s="17">
        <f>+[1]NEA!H8</f>
        <v>105.2</v>
      </c>
      <c r="I7" s="17">
        <f>+[1]NEA!I8</f>
        <v>101.3</v>
      </c>
      <c r="J7" s="17">
        <f>+[1]NEA!J8</f>
        <v>107.1</v>
      </c>
      <c r="K7" s="17">
        <f>+[1]NEA!K8</f>
        <v>105.7</v>
      </c>
      <c r="L7" s="17">
        <f>+[1]NEA!L8</f>
        <v>109.8</v>
      </c>
      <c r="M7" s="17">
        <f>+[1]NEA!M8</f>
        <v>108.3</v>
      </c>
      <c r="N7" s="17">
        <f>+[1]NEA!N8</f>
        <v>103.2</v>
      </c>
      <c r="O7" s="18">
        <f>+[1]NEA!R8</f>
        <v>104.1</v>
      </c>
      <c r="P7" s="19">
        <f>+[1]NEA!S8</f>
        <v>103.4</v>
      </c>
      <c r="Q7" s="20">
        <f>+[1]NEA!T8</f>
        <v>103.1</v>
      </c>
      <c r="R7" s="18">
        <f t="shared" si="4"/>
        <v>103.47224</v>
      </c>
      <c r="S7" s="19">
        <f t="shared" si="5"/>
        <v>103.31726174127988</v>
      </c>
      <c r="T7" s="19">
        <f t="shared" si="6"/>
        <v>103.12539120165339</v>
      </c>
      <c r="U7" s="19">
        <f t="shared" si="7"/>
        <v>102.23969571230982</v>
      </c>
      <c r="V7" s="19"/>
      <c r="W7" s="20">
        <f t="shared" si="8"/>
        <v>102.87545321942071</v>
      </c>
      <c r="X7" s="21"/>
      <c r="Y7" s="41">
        <f t="shared" si="9"/>
        <v>1.7699115044247815E-2</v>
      </c>
      <c r="Z7" s="24">
        <f t="shared" si="9"/>
        <v>1.6715830875122961E-2</v>
      </c>
      <c r="AA7" s="24">
        <f t="shared" si="9"/>
        <v>3.4722222222222321E-2</v>
      </c>
      <c r="AB7" s="24">
        <f t="shared" si="9"/>
        <v>9.9700897308085956E-4</v>
      </c>
      <c r="AC7" s="24">
        <f t="shared" si="9"/>
        <v>2.564102564102555E-2</v>
      </c>
      <c r="AD7" s="24">
        <f t="shared" si="9"/>
        <v>3.9447731755424265E-3</v>
      </c>
      <c r="AE7" s="24">
        <f t="shared" si="9"/>
        <v>2.5341130604288553E-2</v>
      </c>
      <c r="AF7" s="24">
        <f t="shared" si="9"/>
        <v>9.9700897308074854E-3</v>
      </c>
      <c r="AG7" s="24">
        <f t="shared" si="9"/>
        <v>4.2843232716650359E-2</v>
      </c>
      <c r="AH7" s="24">
        <f t="shared" si="9"/>
        <v>2.0270270270270396E-2</v>
      </c>
      <c r="AI7" s="24">
        <f t="shared" si="9"/>
        <v>7.9646017699114946E-2</v>
      </c>
      <c r="AJ7" s="24">
        <f t="shared" si="9"/>
        <v>3.8350910834132224E-2</v>
      </c>
      <c r="AK7" s="24">
        <f t="shared" si="9"/>
        <v>1.0773751224290029E-2</v>
      </c>
      <c r="AL7" s="24">
        <f t="shared" si="9"/>
        <v>1.5609756097560989E-2</v>
      </c>
      <c r="AM7" s="24">
        <f t="shared" si="9"/>
        <v>1.4720314033366044E-2</v>
      </c>
      <c r="AN7" s="24">
        <f t="shared" si="9"/>
        <v>2.7916251246261181E-2</v>
      </c>
      <c r="AO7" s="24">
        <f t="shared" si="10"/>
        <v>1.7843000599557124E-2</v>
      </c>
      <c r="AP7" s="24">
        <f t="shared" si="10"/>
        <v>1.5327011237532107E-2</v>
      </c>
      <c r="AQ7" s="24">
        <f t="shared" si="10"/>
        <v>1.1820798707782743E-2</v>
      </c>
      <c r="AR7" s="24">
        <f t="shared" si="10"/>
        <v>7.1552024241714474E-3</v>
      </c>
      <c r="AS7" s="24" t="e">
        <f t="shared" si="10"/>
        <v>#DIV/0!</v>
      </c>
      <c r="AT7" s="24">
        <f t="shared" si="10"/>
        <v>1.3910951917304848E-2</v>
      </c>
      <c r="AU7" s="21"/>
      <c r="BR7" s="21"/>
      <c r="BS7" s="35">
        <f t="shared" si="11"/>
        <v>42767</v>
      </c>
      <c r="BT7" s="24">
        <f>(C7-C6)/$B6*C$3</f>
        <v>5.9023598820059095E-3</v>
      </c>
      <c r="BU7" s="24">
        <f t="shared" si="12"/>
        <v>1.2527040314650934E-3</v>
      </c>
      <c r="BV7" s="24">
        <f t="shared" si="12"/>
        <v>1.1406096361849547E-4</v>
      </c>
      <c r="BW7" s="24">
        <f t="shared" si="12"/>
        <v>2.0733529990167115E-3</v>
      </c>
      <c r="BX7" s="24">
        <f t="shared" si="12"/>
        <v>3.0599803343165526E-4</v>
      </c>
      <c r="BY7" s="24">
        <f t="shared" si="12"/>
        <v>1.3447394296951861E-3</v>
      </c>
      <c r="BZ7" s="24">
        <f t="shared" si="12"/>
        <v>9.4690265486725657E-4</v>
      </c>
      <c r="CA7" s="24">
        <f t="shared" si="12"/>
        <v>1.2200589970501449E-3</v>
      </c>
      <c r="CB7" s="24">
        <f t="shared" si="12"/>
        <v>1.2884955752212443E-3</v>
      </c>
      <c r="CC7" s="24">
        <f t="shared" si="12"/>
        <v>1.0831858407079637E-3</v>
      </c>
      <c r="CD7" s="24">
        <f t="shared" si="12"/>
        <v>1.9469026548672563E-3</v>
      </c>
      <c r="CE7" s="24">
        <f t="shared" si="12"/>
        <v>3.5693215339233314E-4</v>
      </c>
      <c r="CF7" s="24">
        <f t="shared" ref="CF7:CF70" si="14">+SUM(BT7:CE7)</f>
        <v>1.7835693215339253E-2</v>
      </c>
    </row>
    <row r="8" spans="1:99" x14ac:dyDescent="0.25">
      <c r="A8" s="31">
        <f>+[1]NEA!A9</f>
        <v>42795</v>
      </c>
      <c r="B8" s="17">
        <f>+[1]NEA!B9</f>
        <v>106</v>
      </c>
      <c r="C8" s="17">
        <f>+[1]NEA!C9</f>
        <v>105</v>
      </c>
      <c r="D8" s="17">
        <f>+[1]NEA!D9</f>
        <v>106.3</v>
      </c>
      <c r="E8" s="17">
        <f>+[1]NEA!E9</f>
        <v>103.2</v>
      </c>
      <c r="F8" s="17">
        <f>+[1]NEA!F9</f>
        <v>113.2</v>
      </c>
      <c r="G8" s="17">
        <f>+[1]NEA!G9</f>
        <v>103.2</v>
      </c>
      <c r="H8" s="17">
        <f>+[1]NEA!H9</f>
        <v>107.6</v>
      </c>
      <c r="I8" s="17">
        <f>+[1]NEA!I9</f>
        <v>102.4</v>
      </c>
      <c r="J8" s="17">
        <f>+[1]NEA!J9</f>
        <v>110.8</v>
      </c>
      <c r="K8" s="17">
        <f>+[1]NEA!K9</f>
        <v>105.7</v>
      </c>
      <c r="L8" s="17">
        <f>+[1]NEA!L9</f>
        <v>124</v>
      </c>
      <c r="M8" s="17">
        <f>+[1]NEA!M9</f>
        <v>110.5</v>
      </c>
      <c r="N8" s="17">
        <f>+[1]NEA!N9</f>
        <v>104.5</v>
      </c>
      <c r="O8" s="18">
        <f>+[1]NEA!R9</f>
        <v>104.9</v>
      </c>
      <c r="P8" s="19">
        <f>+[1]NEA!S9</f>
        <v>105.4</v>
      </c>
      <c r="Q8" s="20">
        <f>+[1]NEA!T9</f>
        <v>109</v>
      </c>
      <c r="R8" s="18">
        <f t="shared" si="4"/>
        <v>105.97127000000003</v>
      </c>
      <c r="S8" s="19">
        <f t="shared" si="5"/>
        <v>104.99712990936557</v>
      </c>
      <c r="T8" s="19">
        <f t="shared" si="6"/>
        <v>104.85411868910541</v>
      </c>
      <c r="U8" s="19">
        <f t="shared" si="7"/>
        <v>103.88775933609959</v>
      </c>
      <c r="V8" s="19"/>
      <c r="W8" s="20">
        <f t="shared" si="8"/>
        <v>104.97224421754534</v>
      </c>
      <c r="X8" s="21"/>
      <c r="Y8" s="41">
        <f t="shared" si="9"/>
        <v>2.4154589371980784E-2</v>
      </c>
      <c r="Z8" s="24">
        <f t="shared" si="9"/>
        <v>1.5473887814313247E-2</v>
      </c>
      <c r="AA8" s="24">
        <f t="shared" si="9"/>
        <v>1.9175455417066223E-2</v>
      </c>
      <c r="AB8" s="24">
        <f t="shared" si="9"/>
        <v>2.7888446215139417E-2</v>
      </c>
      <c r="AC8" s="24">
        <f t="shared" si="9"/>
        <v>8.8461538461538591E-2</v>
      </c>
      <c r="AD8" s="24">
        <f t="shared" si="9"/>
        <v>1.3752455795677854E-2</v>
      </c>
      <c r="AE8" s="24">
        <f t="shared" si="9"/>
        <v>2.281368821292773E-2</v>
      </c>
      <c r="AF8" s="24">
        <f t="shared" si="9"/>
        <v>1.0858835143139345E-2</v>
      </c>
      <c r="AG8" s="24">
        <f t="shared" si="9"/>
        <v>3.4547152194211117E-2</v>
      </c>
      <c r="AH8" s="24">
        <f t="shared" si="9"/>
        <v>0</v>
      </c>
      <c r="AI8" s="24">
        <f t="shared" si="9"/>
        <v>0.12932604735883424</v>
      </c>
      <c r="AJ8" s="24">
        <f t="shared" si="9"/>
        <v>2.031394275161591E-2</v>
      </c>
      <c r="AK8" s="24">
        <f t="shared" si="9"/>
        <v>1.2596899224806224E-2</v>
      </c>
      <c r="AL8" s="24">
        <f t="shared" si="9"/>
        <v>7.6849183477427641E-3</v>
      </c>
      <c r="AM8" s="24">
        <f t="shared" si="9"/>
        <v>1.934235976789167E-2</v>
      </c>
      <c r="AN8" s="24">
        <f t="shared" si="9"/>
        <v>5.7225994180407413E-2</v>
      </c>
      <c r="AO8" s="24">
        <f t="shared" si="10"/>
        <v>2.4151695179306376E-2</v>
      </c>
      <c r="AP8" s="24">
        <f t="shared" si="10"/>
        <v>1.6259317560044284E-2</v>
      </c>
      <c r="AQ8" s="24">
        <f t="shared" si="10"/>
        <v>1.6763354468848801E-2</v>
      </c>
      <c r="AR8" s="24">
        <f t="shared" si="10"/>
        <v>1.6119606110988727E-2</v>
      </c>
      <c r="AS8" s="24" t="e">
        <f t="shared" si="10"/>
        <v>#DIV/0!</v>
      </c>
      <c r="AT8" s="24">
        <f t="shared" si="10"/>
        <v>2.038183971498464E-2</v>
      </c>
      <c r="AU8" s="21"/>
      <c r="BR8" s="21"/>
      <c r="BS8" s="35">
        <f t="shared" si="11"/>
        <v>42795</v>
      </c>
      <c r="BT8" s="24">
        <f t="shared" ref="BT8:CE42" si="15">(C8-C7)/$B7*C$3</f>
        <v>5.4585507246376628E-3</v>
      </c>
      <c r="BU8" s="24">
        <f t="shared" si="12"/>
        <v>7.0338164251207728E-4</v>
      </c>
      <c r="BV8" s="24">
        <f t="shared" si="12"/>
        <v>3.1381642512077266E-3</v>
      </c>
      <c r="BW8" s="24">
        <f t="shared" si="12"/>
        <v>7.2088888888888923E-3</v>
      </c>
      <c r="BX8" s="24">
        <f t="shared" si="12"/>
        <v>1.0523671497584585E-3</v>
      </c>
      <c r="BY8" s="24">
        <f t="shared" si="12"/>
        <v>1.2197101449275317E-3</v>
      </c>
      <c r="BZ8" s="24">
        <f t="shared" si="12"/>
        <v>1.0234782608695731E-3</v>
      </c>
      <c r="CA8" s="24">
        <f t="shared" si="12"/>
        <v>1.0081159420289863E-3</v>
      </c>
      <c r="CB8" s="24">
        <f t="shared" si="12"/>
        <v>0</v>
      </c>
      <c r="CC8" s="24">
        <f t="shared" si="12"/>
        <v>1.8658937198067634E-3</v>
      </c>
      <c r="CD8" s="24">
        <f t="shared" si="12"/>
        <v>1.0521739130434796E-3</v>
      </c>
      <c r="CE8" s="24">
        <f t="shared" si="12"/>
        <v>4.1449275362318748E-4</v>
      </c>
      <c r="CF8" s="24">
        <f t="shared" si="14"/>
        <v>2.414521739130434E-2</v>
      </c>
    </row>
    <row r="9" spans="1:99" x14ac:dyDescent="0.25">
      <c r="A9" s="31">
        <f>+[1]NEA!A10</f>
        <v>42826</v>
      </c>
      <c r="B9" s="17">
        <f>+[1]NEA!B10</f>
        <v>108.3</v>
      </c>
      <c r="C9" s="17">
        <f>+[1]NEA!C10</f>
        <v>107.9</v>
      </c>
      <c r="D9" s="17">
        <f>+[1]NEA!D10</f>
        <v>109.4</v>
      </c>
      <c r="E9" s="17">
        <f>+[1]NEA!E10</f>
        <v>103.3</v>
      </c>
      <c r="F9" s="17">
        <f>+[1]NEA!F10</f>
        <v>116.6</v>
      </c>
      <c r="G9" s="17">
        <f>+[1]NEA!G10</f>
        <v>105</v>
      </c>
      <c r="H9" s="17">
        <f>+[1]NEA!H10</f>
        <v>110.3</v>
      </c>
      <c r="I9" s="17">
        <f>+[1]NEA!I10</f>
        <v>102.9</v>
      </c>
      <c r="J9" s="17">
        <f>+[1]NEA!J10</f>
        <v>120.1</v>
      </c>
      <c r="K9" s="17">
        <f>+[1]NEA!K10</f>
        <v>109.1</v>
      </c>
      <c r="L9" s="17">
        <f>+[1]NEA!L10</f>
        <v>125.2</v>
      </c>
      <c r="M9" s="17">
        <f>+[1]NEA!M10</f>
        <v>110.9</v>
      </c>
      <c r="N9" s="17">
        <f>+[1]NEA!N10</f>
        <v>107.7</v>
      </c>
      <c r="O9" s="18">
        <f>+[1]NEA!R10</f>
        <v>107.1</v>
      </c>
      <c r="P9" s="19">
        <f>+[1]NEA!S10</f>
        <v>107.6</v>
      </c>
      <c r="Q9" s="20">
        <f>+[1]NEA!T10</f>
        <v>112.2</v>
      </c>
      <c r="R9" s="18">
        <f t="shared" si="4"/>
        <v>108.34178999999999</v>
      </c>
      <c r="S9" s="19">
        <f t="shared" si="5"/>
        <v>107.23007415545179</v>
      </c>
      <c r="T9" s="19">
        <f t="shared" si="6"/>
        <v>106.29846471803957</v>
      </c>
      <c r="U9" s="19">
        <f t="shared" si="7"/>
        <v>105.51085753803596</v>
      </c>
      <c r="V9" s="19"/>
      <c r="W9" s="20">
        <f t="shared" si="8"/>
        <v>106.92713065221919</v>
      </c>
      <c r="X9" s="21"/>
      <c r="Y9" s="41">
        <f t="shared" si="9"/>
        <v>2.1698113207547109E-2</v>
      </c>
      <c r="Z9" s="24">
        <f t="shared" si="9"/>
        <v>2.7619047619047654E-2</v>
      </c>
      <c r="AA9" s="24">
        <f t="shared" si="9"/>
        <v>2.9162746942615225E-2</v>
      </c>
      <c r="AB9" s="24">
        <f t="shared" si="9"/>
        <v>9.6899224806201723E-4</v>
      </c>
      <c r="AC9" s="24">
        <f t="shared" si="9"/>
        <v>3.0035335689045928E-2</v>
      </c>
      <c r="AD9" s="24">
        <f t="shared" si="9"/>
        <v>1.744186046511631E-2</v>
      </c>
      <c r="AE9" s="24">
        <f t="shared" si="9"/>
        <v>2.5092936802973975E-2</v>
      </c>
      <c r="AF9" s="24">
        <f t="shared" si="9"/>
        <v>4.8828125E-3</v>
      </c>
      <c r="AG9" s="24">
        <f t="shared" si="9"/>
        <v>8.3935018050541599E-2</v>
      </c>
      <c r="AH9" s="24">
        <f t="shared" si="9"/>
        <v>3.2166508987701015E-2</v>
      </c>
      <c r="AI9" s="24">
        <f t="shared" si="9"/>
        <v>9.6774193548387899E-3</v>
      </c>
      <c r="AJ9" s="24">
        <f t="shared" si="9"/>
        <v>3.6199095022624306E-3</v>
      </c>
      <c r="AK9" s="24">
        <f t="shared" si="9"/>
        <v>3.0622009569378106E-2</v>
      </c>
      <c r="AL9" s="24">
        <f t="shared" si="9"/>
        <v>2.0972354623450817E-2</v>
      </c>
      <c r="AM9" s="24">
        <f t="shared" si="9"/>
        <v>2.0872865275142205E-2</v>
      </c>
      <c r="AN9" s="24">
        <f t="shared" si="9"/>
        <v>2.9357798165137616E-2</v>
      </c>
      <c r="AO9" s="24">
        <f t="shared" si="10"/>
        <v>2.2369459193986696E-2</v>
      </c>
      <c r="AP9" s="24">
        <f t="shared" si="10"/>
        <v>2.1266716985633094E-2</v>
      </c>
      <c r="AQ9" s="24">
        <f t="shared" si="10"/>
        <v>1.3774814446885664E-2</v>
      </c>
      <c r="AR9" s="24">
        <f t="shared" si="10"/>
        <v>1.5623575022782887E-2</v>
      </c>
      <c r="AS9" s="24" t="e">
        <f t="shared" si="10"/>
        <v>#DIV/0!</v>
      </c>
      <c r="AT9" s="24">
        <f t="shared" si="10"/>
        <v>1.8622888833571327E-2</v>
      </c>
      <c r="AU9" s="21"/>
      <c r="BR9" s="21"/>
      <c r="BS9" s="35">
        <f t="shared" si="11"/>
        <v>42826</v>
      </c>
      <c r="BT9" s="24">
        <f t="shared" si="15"/>
        <v>9.6602830188679441E-3</v>
      </c>
      <c r="BU9" s="24">
        <f t="shared" si="12"/>
        <v>1.0645283018867954E-3</v>
      </c>
      <c r="BV9" s="24">
        <f t="shared" si="12"/>
        <v>1.0943396226414473E-4</v>
      </c>
      <c r="BW9" s="24">
        <f t="shared" si="12"/>
        <v>2.6013207547169745E-3</v>
      </c>
      <c r="BX9" s="24">
        <f t="shared" si="12"/>
        <v>1.321132075471696E-3</v>
      </c>
      <c r="BY9" s="24">
        <f t="shared" si="12"/>
        <v>1.3398113207547181E-3</v>
      </c>
      <c r="BZ9" s="24">
        <f t="shared" si="12"/>
        <v>4.5424528301886788E-4</v>
      </c>
      <c r="CA9" s="24">
        <f t="shared" si="12"/>
        <v>2.4741509433962253E-3</v>
      </c>
      <c r="CB9" s="24">
        <f t="shared" si="12"/>
        <v>2.0015094339622592E-3</v>
      </c>
      <c r="CC9" s="24">
        <f t="shared" si="12"/>
        <v>1.5396226415094374E-4</v>
      </c>
      <c r="CD9" s="24">
        <f t="shared" si="12"/>
        <v>1.8679245283019134E-4</v>
      </c>
      <c r="CE9" s="24">
        <f t="shared" si="12"/>
        <v>9.9622641509434064E-4</v>
      </c>
      <c r="CF9" s="24">
        <f t="shared" si="14"/>
        <v>2.2363396226415103E-2</v>
      </c>
    </row>
    <row r="10" spans="1:99" x14ac:dyDescent="0.25">
      <c r="A10" s="31">
        <f>+[1]NEA!A11</f>
        <v>42856</v>
      </c>
      <c r="B10" s="17">
        <f>+[1]NEA!B11</f>
        <v>110.4</v>
      </c>
      <c r="C10" s="17">
        <f>+[1]NEA!C11</f>
        <v>109.9</v>
      </c>
      <c r="D10" s="17">
        <f>+[1]NEA!D11</f>
        <v>111.5</v>
      </c>
      <c r="E10" s="17">
        <f>+[1]NEA!E11</f>
        <v>107.4</v>
      </c>
      <c r="F10" s="17">
        <f>+[1]NEA!F11</f>
        <v>117.8</v>
      </c>
      <c r="G10" s="17">
        <f>+[1]NEA!G11</f>
        <v>106.8</v>
      </c>
      <c r="H10" s="17">
        <f>+[1]NEA!H11</f>
        <v>112.7</v>
      </c>
      <c r="I10" s="17">
        <f>+[1]NEA!I11</f>
        <v>104.9</v>
      </c>
      <c r="J10" s="17">
        <f>+[1]NEA!J11</f>
        <v>120.5</v>
      </c>
      <c r="K10" s="17">
        <f>+[1]NEA!K11</f>
        <v>109.7</v>
      </c>
      <c r="L10" s="17">
        <f>+[1]NEA!L11</f>
        <v>125.2</v>
      </c>
      <c r="M10" s="17">
        <f>+[1]NEA!M11</f>
        <v>114.1</v>
      </c>
      <c r="N10" s="17">
        <f>+[1]NEA!N11</f>
        <v>110.1</v>
      </c>
      <c r="O10" s="18">
        <f>+[1]NEA!R11</f>
        <v>109.3</v>
      </c>
      <c r="P10" s="19">
        <f>+[1]NEA!S11</f>
        <v>109.8</v>
      </c>
      <c r="Q10" s="20">
        <f>+[1]NEA!T11</f>
        <v>113.6</v>
      </c>
      <c r="R10" s="18">
        <f t="shared" si="4"/>
        <v>110.44255000000001</v>
      </c>
      <c r="S10" s="19">
        <f t="shared" si="5"/>
        <v>109.52795935182642</v>
      </c>
      <c r="T10" s="19">
        <f t="shared" si="6"/>
        <v>108.92816651904342</v>
      </c>
      <c r="U10" s="19">
        <f t="shared" si="7"/>
        <v>108.04294605809129</v>
      </c>
      <c r="V10" s="19"/>
      <c r="W10" s="20">
        <f t="shared" si="8"/>
        <v>109.1409251927485</v>
      </c>
      <c r="X10" s="21"/>
      <c r="Y10" s="41">
        <f t="shared" si="9"/>
        <v>1.939058171745156E-2</v>
      </c>
      <c r="Z10" s="24">
        <f t="shared" si="9"/>
        <v>1.853568118628357E-2</v>
      </c>
      <c r="AA10" s="24">
        <f t="shared" si="9"/>
        <v>1.9195612431444298E-2</v>
      </c>
      <c r="AB10" s="24">
        <f t="shared" si="9"/>
        <v>3.9690222652468687E-2</v>
      </c>
      <c r="AC10" s="24">
        <f t="shared" si="9"/>
        <v>1.0291595197255532E-2</v>
      </c>
      <c r="AD10" s="24">
        <f t="shared" si="9"/>
        <v>1.7142857142857126E-2</v>
      </c>
      <c r="AE10" s="24">
        <f t="shared" si="9"/>
        <v>2.1758839528558616E-2</v>
      </c>
      <c r="AF10" s="24">
        <f t="shared" si="9"/>
        <v>1.9436345966958202E-2</v>
      </c>
      <c r="AG10" s="24">
        <f t="shared" si="9"/>
        <v>3.3305578684430515E-3</v>
      </c>
      <c r="AH10" s="24">
        <f t="shared" si="9"/>
        <v>5.499541704858002E-3</v>
      </c>
      <c r="AI10" s="24">
        <f t="shared" si="9"/>
        <v>0</v>
      </c>
      <c r="AJ10" s="24">
        <f t="shared" si="9"/>
        <v>2.8854824165915227E-2</v>
      </c>
      <c r="AK10" s="24">
        <f t="shared" si="9"/>
        <v>2.228412256267398E-2</v>
      </c>
      <c r="AL10" s="24">
        <f t="shared" si="9"/>
        <v>2.0541549953314586E-2</v>
      </c>
      <c r="AM10" s="24">
        <f t="shared" si="9"/>
        <v>2.0446096654275214E-2</v>
      </c>
      <c r="AN10" s="24">
        <f t="shared" si="9"/>
        <v>1.2477718360071277E-2</v>
      </c>
      <c r="AO10" s="24">
        <f t="shared" si="10"/>
        <v>1.9390117146855568E-2</v>
      </c>
      <c r="AP10" s="24">
        <f t="shared" si="10"/>
        <v>2.1429484353833184E-2</v>
      </c>
      <c r="AQ10" s="24">
        <f t="shared" si="10"/>
        <v>2.4738850255074052E-2</v>
      </c>
      <c r="AR10" s="24">
        <f t="shared" si="10"/>
        <v>2.3998369259225605E-2</v>
      </c>
      <c r="AS10" s="24" t="e">
        <f t="shared" si="10"/>
        <v>#DIV/0!</v>
      </c>
      <c r="AT10" s="24">
        <f t="shared" si="10"/>
        <v>2.0703768323585559E-2</v>
      </c>
      <c r="AU10" s="21"/>
      <c r="BR10" s="21"/>
      <c r="BS10" s="35">
        <f t="shared" si="11"/>
        <v>42856</v>
      </c>
      <c r="BT10" s="24">
        <f t="shared" si="15"/>
        <v>6.5207756232686992E-3</v>
      </c>
      <c r="BU10" s="24">
        <f t="shared" si="12"/>
        <v>7.058171745152335E-4</v>
      </c>
      <c r="BV10" s="24">
        <f t="shared" si="12"/>
        <v>4.3915050784856975E-3</v>
      </c>
      <c r="BW10" s="24">
        <f t="shared" si="12"/>
        <v>8.9861495844875564E-4</v>
      </c>
      <c r="BX10" s="24">
        <f t="shared" si="12"/>
        <v>1.2930747922437653E-3</v>
      </c>
      <c r="BY10" s="24">
        <f t="shared" si="12"/>
        <v>1.1656509695290886E-3</v>
      </c>
      <c r="BZ10" s="24">
        <f t="shared" si="12"/>
        <v>1.778393351800554E-3</v>
      </c>
      <c r="CA10" s="24">
        <f t="shared" si="12"/>
        <v>1.041551246537411E-4</v>
      </c>
      <c r="CB10" s="24">
        <f t="shared" si="12"/>
        <v>3.4570637119114069E-4</v>
      </c>
      <c r="CC10" s="24">
        <f t="shared" si="12"/>
        <v>0</v>
      </c>
      <c r="CD10" s="24">
        <f t="shared" si="12"/>
        <v>1.4626038781163381E-3</v>
      </c>
      <c r="CE10" s="24">
        <f t="shared" si="12"/>
        <v>7.3130193905816918E-4</v>
      </c>
      <c r="CF10" s="24">
        <f t="shared" si="14"/>
        <v>1.9397599261311183E-2</v>
      </c>
    </row>
    <row r="11" spans="1:99" x14ac:dyDescent="0.25">
      <c r="A11" s="31">
        <f>+[1]NEA!A12</f>
        <v>42887</v>
      </c>
      <c r="B11" s="17">
        <f>+[1]NEA!B12</f>
        <v>111.9</v>
      </c>
      <c r="C11" s="17">
        <f>+[1]NEA!C12</f>
        <v>111.3</v>
      </c>
      <c r="D11" s="17">
        <f>+[1]NEA!D12</f>
        <v>114.3</v>
      </c>
      <c r="E11" s="17">
        <f>+[1]NEA!E12</f>
        <v>107.7</v>
      </c>
      <c r="F11" s="17">
        <f>+[1]NEA!F12</f>
        <v>120.8</v>
      </c>
      <c r="G11" s="17">
        <f>+[1]NEA!G12</f>
        <v>107.5</v>
      </c>
      <c r="H11" s="17">
        <f>+[1]NEA!H12</f>
        <v>114.5</v>
      </c>
      <c r="I11" s="17">
        <f>+[1]NEA!I12</f>
        <v>106.6</v>
      </c>
      <c r="J11" s="17">
        <f>+[1]NEA!J12</f>
        <v>120.8</v>
      </c>
      <c r="K11" s="17">
        <f>+[1]NEA!K12</f>
        <v>112.4</v>
      </c>
      <c r="L11" s="17">
        <f>+[1]NEA!L12</f>
        <v>125.5</v>
      </c>
      <c r="M11" s="17">
        <f>+[1]NEA!M12</f>
        <v>114.7</v>
      </c>
      <c r="N11" s="17">
        <f>+[1]NEA!N12</f>
        <v>112.9</v>
      </c>
      <c r="O11" s="18">
        <f>+[1]NEA!R12</f>
        <v>108.8</v>
      </c>
      <c r="P11" s="19">
        <f>+[1]NEA!S12</f>
        <v>111.5</v>
      </c>
      <c r="Q11" s="20">
        <f>+[1]NEA!T12</f>
        <v>115.7</v>
      </c>
      <c r="R11" s="18">
        <f t="shared" si="4"/>
        <v>111.93288000000001</v>
      </c>
      <c r="S11" s="19">
        <f t="shared" si="5"/>
        <v>110.86838780554793</v>
      </c>
      <c r="T11" s="19">
        <f t="shared" si="6"/>
        <v>110.04963094183647</v>
      </c>
      <c r="U11" s="19">
        <f t="shared" si="7"/>
        <v>109.25366528354081</v>
      </c>
      <c r="V11" s="19"/>
      <c r="W11" s="20">
        <f t="shared" si="8"/>
        <v>110.43509064388415</v>
      </c>
      <c r="X11" s="21"/>
      <c r="Y11" s="41">
        <f t="shared" si="9"/>
        <v>1.3586956521739024E-2</v>
      </c>
      <c r="Z11" s="24">
        <f t="shared" si="9"/>
        <v>1.2738853503184711E-2</v>
      </c>
      <c r="AA11" s="24">
        <f t="shared" si="9"/>
        <v>2.5112107623318281E-2</v>
      </c>
      <c r="AB11" s="24">
        <f t="shared" si="9"/>
        <v>2.7932960893854997E-3</v>
      </c>
      <c r="AC11" s="24">
        <f t="shared" si="9"/>
        <v>2.5466893039049143E-2</v>
      </c>
      <c r="AD11" s="24">
        <f t="shared" si="9"/>
        <v>6.5543071161049404E-3</v>
      </c>
      <c r="AE11" s="24">
        <f t="shared" si="9"/>
        <v>1.5971606033717833E-2</v>
      </c>
      <c r="AF11" s="24">
        <f t="shared" si="9"/>
        <v>1.6205910390848288E-2</v>
      </c>
      <c r="AG11" s="24">
        <f t="shared" si="9"/>
        <v>2.4896265560165887E-3</v>
      </c>
      <c r="AH11" s="24">
        <f t="shared" si="9"/>
        <v>2.4612579762989917E-2</v>
      </c>
      <c r="AI11" s="24">
        <f t="shared" si="9"/>
        <v>2.3961661341853624E-3</v>
      </c>
      <c r="AJ11" s="24">
        <f t="shared" si="9"/>
        <v>5.2585451358457824E-3</v>
      </c>
      <c r="AK11" s="24">
        <f t="shared" si="9"/>
        <v>2.5431425976385258E-2</v>
      </c>
      <c r="AL11" s="24">
        <f t="shared" si="9"/>
        <v>-4.5745654162854255E-3</v>
      </c>
      <c r="AM11" s="24">
        <f t="shared" si="9"/>
        <v>1.5482695810564717E-2</v>
      </c>
      <c r="AN11" s="24">
        <f t="shared" si="9"/>
        <v>1.848591549295775E-2</v>
      </c>
      <c r="AO11" s="24">
        <f t="shared" si="10"/>
        <v>1.3494165065909725E-2</v>
      </c>
      <c r="AP11" s="24">
        <f t="shared" si="10"/>
        <v>1.2238230874143996E-2</v>
      </c>
      <c r="AQ11" s="24">
        <f t="shared" si="10"/>
        <v>1.02954493647609E-2</v>
      </c>
      <c r="AR11" s="24">
        <f t="shared" si="10"/>
        <v>1.1205907184339114E-2</v>
      </c>
      <c r="AS11" s="24" t="e">
        <f t="shared" si="10"/>
        <v>#DIV/0!</v>
      </c>
      <c r="AT11" s="24">
        <f t="shared" si="10"/>
        <v>1.1857746751276821E-2</v>
      </c>
      <c r="AU11" s="21"/>
      <c r="BR11" s="21"/>
      <c r="BS11" s="35">
        <f t="shared" si="11"/>
        <v>42887</v>
      </c>
      <c r="BT11" s="24">
        <f t="shared" si="15"/>
        <v>4.4777173913043205E-3</v>
      </c>
      <c r="BU11" s="24">
        <f t="shared" si="12"/>
        <v>9.2318840579710059E-4</v>
      </c>
      <c r="BV11" s="24">
        <f t="shared" si="12"/>
        <v>3.1521739130434479E-4</v>
      </c>
      <c r="BW11" s="24">
        <f t="shared" si="12"/>
        <v>2.2038043478260871E-3</v>
      </c>
      <c r="BX11" s="24">
        <f t="shared" si="12"/>
        <v>4.9329710144927744E-4</v>
      </c>
      <c r="BY11" s="24">
        <f t="shared" si="12"/>
        <v>8.5760869565217231E-4</v>
      </c>
      <c r="BZ11" s="24">
        <f t="shared" si="12"/>
        <v>1.4828804347825986E-3</v>
      </c>
      <c r="CA11" s="24">
        <f t="shared" si="12"/>
        <v>7.6630434782607964E-5</v>
      </c>
      <c r="CB11" s="24">
        <f t="shared" si="12"/>
        <v>1.5260869565217408E-3</v>
      </c>
      <c r="CC11" s="24">
        <f t="shared" si="12"/>
        <v>3.6956521739130072E-5</v>
      </c>
      <c r="CD11" s="24">
        <f t="shared" si="12"/>
        <v>2.6902173913043859E-4</v>
      </c>
      <c r="CE11" s="24">
        <f t="shared" si="12"/>
        <v>8.369565217391338E-4</v>
      </c>
      <c r="CF11" s="24">
        <f t="shared" si="14"/>
        <v>1.3499365942028956E-2</v>
      </c>
    </row>
    <row r="12" spans="1:99" x14ac:dyDescent="0.25">
      <c r="A12" s="31">
        <f>+[1]NEA!A13</f>
        <v>42917</v>
      </c>
      <c r="B12" s="17">
        <f>+[1]NEA!B13</f>
        <v>113.4</v>
      </c>
      <c r="C12" s="17">
        <f>+[1]NEA!C13</f>
        <v>112.1</v>
      </c>
      <c r="D12" s="17">
        <f>+[1]NEA!D13</f>
        <v>117.5</v>
      </c>
      <c r="E12" s="17">
        <f>+[1]NEA!E13</f>
        <v>107.3</v>
      </c>
      <c r="F12" s="17">
        <f>+[1]NEA!F13</f>
        <v>122.7</v>
      </c>
      <c r="G12" s="17">
        <f>+[1]NEA!G13</f>
        <v>109.9</v>
      </c>
      <c r="H12" s="17">
        <f>+[1]NEA!H13</f>
        <v>116.3</v>
      </c>
      <c r="I12" s="17">
        <f>+[1]NEA!I13</f>
        <v>110.7</v>
      </c>
      <c r="J12" s="17">
        <f>+[1]NEA!J13</f>
        <v>121.7</v>
      </c>
      <c r="K12" s="17">
        <f>+[1]NEA!K13</f>
        <v>114.8</v>
      </c>
      <c r="L12" s="17">
        <f>+[1]NEA!L13</f>
        <v>126.8</v>
      </c>
      <c r="M12" s="17">
        <f>+[1]NEA!M13</f>
        <v>114.9</v>
      </c>
      <c r="N12" s="17">
        <f>+[1]NEA!N13</f>
        <v>114</v>
      </c>
      <c r="O12" s="18">
        <f>+[1]NEA!R13</f>
        <v>107.6</v>
      </c>
      <c r="P12" s="19">
        <f>+[1]NEA!S13</f>
        <v>113.2</v>
      </c>
      <c r="Q12" s="20">
        <f>+[1]NEA!T13</f>
        <v>118.2</v>
      </c>
      <c r="R12" s="18">
        <f t="shared" si="4"/>
        <v>113.35477999999999</v>
      </c>
      <c r="S12" s="19">
        <f t="shared" si="5"/>
        <v>111.87805547926392</v>
      </c>
      <c r="T12" s="19">
        <f t="shared" si="6"/>
        <v>111.04248597578979</v>
      </c>
      <c r="U12" s="19">
        <f t="shared" si="7"/>
        <v>110.38222683264176</v>
      </c>
      <c r="V12" s="19"/>
      <c r="W12" s="20">
        <f t="shared" si="8"/>
        <v>112.22494269639509</v>
      </c>
      <c r="X12" s="21"/>
      <c r="Y12" s="41">
        <f t="shared" si="9"/>
        <v>1.3404825737265424E-2</v>
      </c>
      <c r="Z12" s="24">
        <f t="shared" si="9"/>
        <v>7.1877807726863363E-3</v>
      </c>
      <c r="AA12" s="24">
        <f t="shared" si="9"/>
        <v>2.7996500437445393E-2</v>
      </c>
      <c r="AB12" s="24">
        <f t="shared" si="9"/>
        <v>-3.7140204271124411E-3</v>
      </c>
      <c r="AC12" s="24">
        <f t="shared" si="9"/>
        <v>1.572847682119205E-2</v>
      </c>
      <c r="AD12" s="24">
        <f t="shared" si="9"/>
        <v>2.2325581395348904E-2</v>
      </c>
      <c r="AE12" s="24">
        <f t="shared" si="9"/>
        <v>1.5720524017467152E-2</v>
      </c>
      <c r="AF12" s="24">
        <f t="shared" si="9"/>
        <v>3.8461538461538547E-2</v>
      </c>
      <c r="AG12" s="24">
        <f t="shared" si="9"/>
        <v>7.4503311258278249E-3</v>
      </c>
      <c r="AH12" s="24">
        <f t="shared" si="9"/>
        <v>2.1352313167259718E-2</v>
      </c>
      <c r="AI12" s="24">
        <f t="shared" si="9"/>
        <v>1.0358565737051739E-2</v>
      </c>
      <c r="AJ12" s="24">
        <f t="shared" si="9"/>
        <v>1.7436791630340842E-3</v>
      </c>
      <c r="AK12" s="24">
        <f t="shared" si="9"/>
        <v>9.7431355181576418E-3</v>
      </c>
      <c r="AL12" s="24">
        <f t="shared" si="9"/>
        <v>-1.1029411764705954E-2</v>
      </c>
      <c r="AM12" s="24">
        <f t="shared" si="9"/>
        <v>1.5246636771300448E-2</v>
      </c>
      <c r="AN12" s="24">
        <f t="shared" si="9"/>
        <v>2.1607605877268732E-2</v>
      </c>
      <c r="AO12" s="24">
        <f t="shared" si="10"/>
        <v>1.2703148529725761E-2</v>
      </c>
      <c r="AP12" s="24">
        <f t="shared" si="10"/>
        <v>9.1069031822383906E-3</v>
      </c>
      <c r="AQ12" s="24">
        <f t="shared" si="10"/>
        <v>9.0218842667275645E-3</v>
      </c>
      <c r="AR12" s="24">
        <f t="shared" si="10"/>
        <v>1.0329736271749379E-2</v>
      </c>
      <c r="AS12" s="24" t="e">
        <f t="shared" si="10"/>
        <v>#DIV/0!</v>
      </c>
      <c r="AT12" s="24">
        <f t="shared" si="10"/>
        <v>1.6207276528459547E-2</v>
      </c>
      <c r="AU12" s="21"/>
      <c r="BR12" s="21"/>
      <c r="BS12" s="35">
        <f t="shared" si="11"/>
        <v>42917</v>
      </c>
      <c r="BT12" s="24">
        <f t="shared" si="15"/>
        <v>2.5243967828418139E-3</v>
      </c>
      <c r="BU12" s="24">
        <f t="shared" si="12"/>
        <v>1.040929401251118E-3</v>
      </c>
      <c r="BV12" s="24">
        <f t="shared" si="12"/>
        <v>-4.1465594280608276E-4</v>
      </c>
      <c r="BW12" s="24">
        <f t="shared" si="12"/>
        <v>1.3770330652368226E-3</v>
      </c>
      <c r="BX12" s="24">
        <f t="shared" si="12"/>
        <v>1.6686327077748029E-3</v>
      </c>
      <c r="BY12" s="24">
        <f t="shared" si="12"/>
        <v>8.4611260053619151E-4</v>
      </c>
      <c r="BZ12" s="24">
        <f t="shared" si="12"/>
        <v>3.5284182305630098E-3</v>
      </c>
      <c r="CA12" s="24">
        <f t="shared" si="12"/>
        <v>2.2680965147453224E-4</v>
      </c>
      <c r="CB12" s="24">
        <f t="shared" si="12"/>
        <v>1.3383378016085744E-3</v>
      </c>
      <c r="CC12" s="24">
        <f t="shared" si="12"/>
        <v>1.5799821268990132E-4</v>
      </c>
      <c r="CD12" s="24">
        <f t="shared" si="12"/>
        <v>8.847184986595299E-5</v>
      </c>
      <c r="CE12" s="24">
        <f t="shared" si="12"/>
        <v>3.2439678284182139E-4</v>
      </c>
      <c r="CF12" s="24">
        <f t="shared" si="14"/>
        <v>1.2706881143878461E-2</v>
      </c>
    </row>
    <row r="13" spans="1:99" x14ac:dyDescent="0.25">
      <c r="A13" s="31">
        <f>+[1]NEA!A14</f>
        <v>42948</v>
      </c>
      <c r="B13" s="17">
        <f>+[1]NEA!B14</f>
        <v>114.7</v>
      </c>
      <c r="C13" s="17">
        <f>+[1]NEA!C14</f>
        <v>113.7</v>
      </c>
      <c r="D13" s="17">
        <f>+[1]NEA!D14</f>
        <v>119.6</v>
      </c>
      <c r="E13" s="17">
        <f>+[1]NEA!E14</f>
        <v>106.1</v>
      </c>
      <c r="F13" s="17">
        <f>+[1]NEA!F14</f>
        <v>125.2</v>
      </c>
      <c r="G13" s="17">
        <f>+[1]NEA!G14</f>
        <v>110.2</v>
      </c>
      <c r="H13" s="17">
        <f>+[1]NEA!H14</f>
        <v>119.3</v>
      </c>
      <c r="I13" s="17">
        <f>+[1]NEA!I14</f>
        <v>111.6</v>
      </c>
      <c r="J13" s="17">
        <f>+[1]NEA!J14</f>
        <v>122.7</v>
      </c>
      <c r="K13" s="17">
        <f>+[1]NEA!K14</f>
        <v>118.1</v>
      </c>
      <c r="L13" s="17">
        <f>+[1]NEA!L14</f>
        <v>128.4</v>
      </c>
      <c r="M13" s="17">
        <f>+[1]NEA!M14</f>
        <v>114.8</v>
      </c>
      <c r="N13" s="17">
        <f>+[1]NEA!N14</f>
        <v>117.3</v>
      </c>
      <c r="O13" s="18">
        <f>+[1]NEA!R14</f>
        <v>108.7</v>
      </c>
      <c r="P13" s="19">
        <f>+[1]NEA!S14</f>
        <v>114.4</v>
      </c>
      <c r="Q13" s="20">
        <f>+[1]NEA!T14</f>
        <v>120</v>
      </c>
      <c r="R13" s="18">
        <f t="shared" si="4"/>
        <v>114.68736999999999</v>
      </c>
      <c r="S13" s="19">
        <f t="shared" si="5"/>
        <v>113.025281516067</v>
      </c>
      <c r="T13" s="19">
        <f t="shared" si="6"/>
        <v>111.61529377029819</v>
      </c>
      <c r="U13" s="19">
        <f t="shared" si="7"/>
        <v>111.07019363762103</v>
      </c>
      <c r="V13" s="19"/>
      <c r="W13" s="20">
        <f t="shared" si="8"/>
        <v>113.25305271931651</v>
      </c>
      <c r="X13" s="21"/>
      <c r="Y13" s="41">
        <f t="shared" si="9"/>
        <v>1.1463844797178213E-2</v>
      </c>
      <c r="Z13" s="24">
        <f t="shared" si="9"/>
        <v>1.4272970561998388E-2</v>
      </c>
      <c r="AA13" s="24">
        <f t="shared" si="9"/>
        <v>1.7872340425531874E-2</v>
      </c>
      <c r="AB13" s="24">
        <f t="shared" si="9"/>
        <v>-1.1183597390494016E-2</v>
      </c>
      <c r="AC13" s="24">
        <f t="shared" si="9"/>
        <v>2.0374898125509411E-2</v>
      </c>
      <c r="AD13" s="24">
        <f t="shared" si="9"/>
        <v>2.7297543221109777E-3</v>
      </c>
      <c r="AE13" s="24">
        <f t="shared" si="9"/>
        <v>2.5795356835769612E-2</v>
      </c>
      <c r="AF13" s="24">
        <f t="shared" si="9"/>
        <v>8.1300813008129413E-3</v>
      </c>
      <c r="AG13" s="24">
        <f t="shared" si="9"/>
        <v>8.2169268693508268E-3</v>
      </c>
      <c r="AH13" s="24">
        <f t="shared" si="9"/>
        <v>2.8745644599303066E-2</v>
      </c>
      <c r="AI13" s="24">
        <f t="shared" si="9"/>
        <v>1.2618296529968598E-2</v>
      </c>
      <c r="AJ13" s="24">
        <f t="shared" si="9"/>
        <v>-8.7032201914716278E-4</v>
      </c>
      <c r="AK13" s="24">
        <f t="shared" si="9"/>
        <v>2.8947368421052611E-2</v>
      </c>
      <c r="AL13" s="24">
        <f t="shared" si="9"/>
        <v>1.0223048327137718E-2</v>
      </c>
      <c r="AM13" s="24">
        <f t="shared" si="9"/>
        <v>1.0600706713780994E-2</v>
      </c>
      <c r="AN13" s="24">
        <f t="shared" si="9"/>
        <v>1.5228426395939021E-2</v>
      </c>
      <c r="AO13" s="24">
        <f t="shared" si="10"/>
        <v>1.1755922423386078E-2</v>
      </c>
      <c r="AP13" s="24">
        <f t="shared" si="10"/>
        <v>1.0254254347634051E-2</v>
      </c>
      <c r="AQ13" s="24">
        <f t="shared" si="10"/>
        <v>5.1584561483366542E-3</v>
      </c>
      <c r="AR13" s="24">
        <f t="shared" si="10"/>
        <v>6.2325867553147951E-3</v>
      </c>
      <c r="AS13" s="24" t="e">
        <f t="shared" si="10"/>
        <v>#DIV/0!</v>
      </c>
      <c r="AT13" s="24">
        <f t="shared" si="10"/>
        <v>9.1611543585528032E-3</v>
      </c>
      <c r="AU13" s="21"/>
      <c r="BR13" s="21"/>
      <c r="BS13" s="35">
        <f t="shared" si="11"/>
        <v>42948</v>
      </c>
      <c r="BT13" s="24">
        <f t="shared" si="15"/>
        <v>4.9820105820106084E-3</v>
      </c>
      <c r="BU13" s="24">
        <f t="shared" si="12"/>
        <v>6.7407407407407227E-4</v>
      </c>
      <c r="BV13" s="24">
        <f t="shared" si="12"/>
        <v>-1.2275132275132304E-3</v>
      </c>
      <c r="BW13" s="24">
        <f t="shared" si="12"/>
        <v>1.7879188712522046E-3</v>
      </c>
      <c r="BX13" s="24">
        <f t="shared" si="12"/>
        <v>2.0582010582010388E-4</v>
      </c>
      <c r="BY13" s="24">
        <f t="shared" si="12"/>
        <v>1.3915343915343913E-3</v>
      </c>
      <c r="BZ13" s="24">
        <f t="shared" si="12"/>
        <v>7.6428571428570704E-4</v>
      </c>
      <c r="CA13" s="24">
        <f t="shared" si="12"/>
        <v>2.4867724867724865E-4</v>
      </c>
      <c r="CB13" s="24">
        <f t="shared" si="12"/>
        <v>1.8158730158730145E-3</v>
      </c>
      <c r="CC13" s="24">
        <f t="shared" si="12"/>
        <v>1.9188712522045953E-4</v>
      </c>
      <c r="CD13" s="24">
        <f t="shared" si="12"/>
        <v>-4.3650793650797368E-5</v>
      </c>
      <c r="CE13" s="24">
        <f t="shared" si="12"/>
        <v>9.6031746031745953E-4</v>
      </c>
      <c r="CF13" s="24">
        <f t="shared" si="14"/>
        <v>1.1751234567901241E-2</v>
      </c>
    </row>
    <row r="14" spans="1:99" x14ac:dyDescent="0.25">
      <c r="A14" s="31">
        <f>+[1]NEA!A15</f>
        <v>42979</v>
      </c>
      <c r="B14" s="17">
        <f>+[1]NEA!B15</f>
        <v>116.2</v>
      </c>
      <c r="C14" s="17">
        <f>+[1]NEA!C15</f>
        <v>115.5</v>
      </c>
      <c r="D14" s="17">
        <f>+[1]NEA!D15</f>
        <v>120.8</v>
      </c>
      <c r="E14" s="17">
        <f>+[1]NEA!E15</f>
        <v>108.4</v>
      </c>
      <c r="F14" s="17">
        <f>+[1]NEA!F15</f>
        <v>126.1</v>
      </c>
      <c r="G14" s="17">
        <f>+[1]NEA!G15</f>
        <v>111</v>
      </c>
      <c r="H14" s="17">
        <f>+[1]NEA!H15</f>
        <v>121.3</v>
      </c>
      <c r="I14" s="17">
        <f>+[1]NEA!I15</f>
        <v>112.4</v>
      </c>
      <c r="J14" s="17">
        <f>+[1]NEA!J15</f>
        <v>123.5</v>
      </c>
      <c r="K14" s="17">
        <f>+[1]NEA!K15</f>
        <v>119.7</v>
      </c>
      <c r="L14" s="17">
        <f>+[1]NEA!L15</f>
        <v>130.80000000000001</v>
      </c>
      <c r="M14" s="17">
        <f>+[1]NEA!M15</f>
        <v>115.1</v>
      </c>
      <c r="N14" s="17">
        <f>+[1]NEA!N15</f>
        <v>118.4</v>
      </c>
      <c r="O14" s="18">
        <f>+[1]NEA!R15</f>
        <v>111.5</v>
      </c>
      <c r="P14" s="19">
        <f>+[1]NEA!S15</f>
        <v>115.9</v>
      </c>
      <c r="Q14" s="20">
        <f>+[1]NEA!T15</f>
        <v>120.4</v>
      </c>
      <c r="R14" s="18">
        <f t="shared" si="4"/>
        <v>116.15709000000001</v>
      </c>
      <c r="S14" s="19">
        <f t="shared" si="5"/>
        <v>114.61727547377095</v>
      </c>
      <c r="T14" s="19">
        <f t="shared" si="6"/>
        <v>113.03256569235313</v>
      </c>
      <c r="U14" s="19">
        <f t="shared" si="7"/>
        <v>112.67869986168741</v>
      </c>
      <c r="V14" s="19"/>
      <c r="W14" s="20">
        <f t="shared" si="8"/>
        <v>114.7171494061263</v>
      </c>
      <c r="X14" s="21"/>
      <c r="Y14" s="41">
        <f t="shared" si="9"/>
        <v>1.3077593722754965E-2</v>
      </c>
      <c r="Z14" s="24">
        <f t="shared" si="9"/>
        <v>1.5831134564643801E-2</v>
      </c>
      <c r="AA14" s="24">
        <f t="shared" si="9"/>
        <v>1.0033444816053505E-2</v>
      </c>
      <c r="AB14" s="24">
        <f t="shared" si="9"/>
        <v>2.1677662582469504E-2</v>
      </c>
      <c r="AC14" s="24">
        <f t="shared" si="9"/>
        <v>7.1884984025558651E-3</v>
      </c>
      <c r="AD14" s="24">
        <f t="shared" si="9"/>
        <v>7.2595281306715442E-3</v>
      </c>
      <c r="AE14" s="24">
        <f t="shared" si="9"/>
        <v>1.6764459346185978E-2</v>
      </c>
      <c r="AF14" s="24">
        <f t="shared" si="9"/>
        <v>7.1684587813620748E-3</v>
      </c>
      <c r="AG14" s="24">
        <f t="shared" si="9"/>
        <v>6.5199674001630292E-3</v>
      </c>
      <c r="AH14" s="24">
        <f t="shared" si="9"/>
        <v>1.3547840812870415E-2</v>
      </c>
      <c r="AI14" s="24">
        <f t="shared" si="9"/>
        <v>1.8691588785046731E-2</v>
      </c>
      <c r="AJ14" s="24">
        <f t="shared" si="9"/>
        <v>2.6132404181185009E-3</v>
      </c>
      <c r="AK14" s="24">
        <f t="shared" si="9"/>
        <v>9.377664109121886E-3</v>
      </c>
      <c r="AL14" s="24">
        <f t="shared" si="9"/>
        <v>2.575896964121438E-2</v>
      </c>
      <c r="AM14" s="24">
        <f t="shared" si="9"/>
        <v>1.3111888111888126E-2</v>
      </c>
      <c r="AN14" s="24">
        <f t="shared" si="9"/>
        <v>3.3333333333334103E-3</v>
      </c>
      <c r="AO14" s="24">
        <f t="shared" si="10"/>
        <v>1.2815011801212473E-2</v>
      </c>
      <c r="AP14" s="24">
        <f t="shared" si="10"/>
        <v>1.4085290798215189E-2</v>
      </c>
      <c r="AQ14" s="24">
        <f t="shared" si="10"/>
        <v>1.2697829071450117E-2</v>
      </c>
      <c r="AR14" s="24">
        <f t="shared" si="10"/>
        <v>1.4481889077408994E-2</v>
      </c>
      <c r="AS14" s="24" t="e">
        <f t="shared" si="10"/>
        <v>#DIV/0!</v>
      </c>
      <c r="AT14" s="24">
        <f t="shared" si="10"/>
        <v>1.2927657592050723E-2</v>
      </c>
      <c r="AU14" s="21"/>
      <c r="BR14" s="21"/>
      <c r="BS14" s="35">
        <f t="shared" si="11"/>
        <v>42979</v>
      </c>
      <c r="BT14" s="24">
        <f t="shared" si="15"/>
        <v>5.5412380122057455E-3</v>
      </c>
      <c r="BU14" s="24">
        <f t="shared" si="12"/>
        <v>3.8081952920662689E-4</v>
      </c>
      <c r="BV14" s="24">
        <f t="shared" si="12"/>
        <v>2.3260680034873698E-3</v>
      </c>
      <c r="BW14" s="24">
        <f t="shared" si="12"/>
        <v>6.3635571054925291E-4</v>
      </c>
      <c r="BX14" s="24">
        <f t="shared" si="12"/>
        <v>5.4263295553617951E-4</v>
      </c>
      <c r="BY14" s="24">
        <f t="shared" si="12"/>
        <v>9.1717523975588474E-4</v>
      </c>
      <c r="BZ14" s="24">
        <f t="shared" si="12"/>
        <v>6.71665213600707E-4</v>
      </c>
      <c r="CA14" s="24">
        <f t="shared" si="12"/>
        <v>1.9668700959023469E-4</v>
      </c>
      <c r="CB14" s="24">
        <f t="shared" si="12"/>
        <v>8.7044463818657829E-4</v>
      </c>
      <c r="CC14" s="24">
        <f t="shared" si="12"/>
        <v>2.8456843940714968E-4</v>
      </c>
      <c r="CD14" s="24">
        <f t="shared" si="12"/>
        <v>1.2946817785527338E-4</v>
      </c>
      <c r="CE14" s="24">
        <f t="shared" si="12"/>
        <v>3.1647776809067376E-4</v>
      </c>
      <c r="CF14" s="24">
        <f t="shared" si="14"/>
        <v>1.2813600697471674E-2</v>
      </c>
    </row>
    <row r="15" spans="1:99" x14ac:dyDescent="0.25">
      <c r="A15" s="31">
        <f>+[1]NEA!A16</f>
        <v>43009</v>
      </c>
      <c r="B15" s="17">
        <f>+[1]NEA!B16</f>
        <v>117.9</v>
      </c>
      <c r="C15" s="17">
        <f>+[1]NEA!C16</f>
        <v>117.3</v>
      </c>
      <c r="D15" s="17">
        <f>+[1]NEA!D16</f>
        <v>124.1</v>
      </c>
      <c r="E15" s="17">
        <f>+[1]NEA!E16</f>
        <v>109.2</v>
      </c>
      <c r="F15" s="17">
        <f>+[1]NEA!F16</f>
        <v>127.3</v>
      </c>
      <c r="G15" s="17">
        <f>+[1]NEA!G16</f>
        <v>112</v>
      </c>
      <c r="H15" s="17">
        <f>+[1]NEA!H16</f>
        <v>123</v>
      </c>
      <c r="I15" s="17">
        <f>+[1]NEA!I16</f>
        <v>114.8</v>
      </c>
      <c r="J15" s="17">
        <f>+[1]NEA!J16</f>
        <v>129.69999999999999</v>
      </c>
      <c r="K15" s="17">
        <f>+[1]NEA!K16</f>
        <v>121.6</v>
      </c>
      <c r="L15" s="17">
        <f>+[1]NEA!L16</f>
        <v>133.19999999999999</v>
      </c>
      <c r="M15" s="17">
        <f>+[1]NEA!M16</f>
        <v>115.6</v>
      </c>
      <c r="N15" s="17">
        <f>+[1]NEA!N16</f>
        <v>119.6</v>
      </c>
      <c r="O15" s="18">
        <f>+[1]NEA!R16</f>
        <v>113.7</v>
      </c>
      <c r="P15" s="19">
        <f>+[1]NEA!S16</f>
        <v>117.4</v>
      </c>
      <c r="Q15" s="20">
        <f>+[1]NEA!T16</f>
        <v>123</v>
      </c>
      <c r="R15" s="18">
        <f t="shared" si="4"/>
        <v>117.89164</v>
      </c>
      <c r="S15" s="19">
        <f t="shared" si="5"/>
        <v>116.14049711617686</v>
      </c>
      <c r="T15" s="19">
        <f t="shared" si="6"/>
        <v>114.07629170357249</v>
      </c>
      <c r="U15" s="19">
        <f t="shared" si="7"/>
        <v>113.81549100968189</v>
      </c>
      <c r="V15" s="19"/>
      <c r="W15" s="20">
        <f t="shared" si="8"/>
        <v>116.50247968326737</v>
      </c>
      <c r="X15" s="21"/>
      <c r="Y15" s="41">
        <f t="shared" si="9"/>
        <v>1.4629948364888179E-2</v>
      </c>
      <c r="Z15" s="24">
        <f t="shared" si="9"/>
        <v>1.558441558441559E-2</v>
      </c>
      <c r="AA15" s="24">
        <f t="shared" si="9"/>
        <v>2.7317880794701876E-2</v>
      </c>
      <c r="AB15" s="24">
        <f t="shared" si="9"/>
        <v>7.3800738007379074E-3</v>
      </c>
      <c r="AC15" s="24">
        <f t="shared" si="9"/>
        <v>9.5162569389373175E-3</v>
      </c>
      <c r="AD15" s="24">
        <f t="shared" si="9"/>
        <v>9.009009009008917E-3</v>
      </c>
      <c r="AE15" s="24">
        <f t="shared" si="9"/>
        <v>1.4014839241550003E-2</v>
      </c>
      <c r="AF15" s="24">
        <f t="shared" si="9"/>
        <v>2.1352313167259718E-2</v>
      </c>
      <c r="AG15" s="24">
        <f t="shared" si="9"/>
        <v>5.0202429149797556E-2</v>
      </c>
      <c r="AH15" s="24">
        <f t="shared" si="9"/>
        <v>1.5873015873015817E-2</v>
      </c>
      <c r="AI15" s="24">
        <f t="shared" si="9"/>
        <v>1.8348623853210899E-2</v>
      </c>
      <c r="AJ15" s="24">
        <f t="shared" si="9"/>
        <v>4.3440486533448119E-3</v>
      </c>
      <c r="AK15" s="24">
        <f t="shared" si="9"/>
        <v>1.0135135135135087E-2</v>
      </c>
      <c r="AL15" s="24">
        <f t="shared" si="9"/>
        <v>1.9730941704035887E-2</v>
      </c>
      <c r="AM15" s="24">
        <f t="shared" si="9"/>
        <v>1.2942191544434767E-2</v>
      </c>
      <c r="AN15" s="24">
        <f t="shared" si="9"/>
        <v>2.1594684385382035E-2</v>
      </c>
      <c r="AO15" s="24">
        <f t="shared" si="10"/>
        <v>1.4932794890092138E-2</v>
      </c>
      <c r="AP15" s="24">
        <f t="shared" si="10"/>
        <v>1.3289634011187879E-2</v>
      </c>
      <c r="AQ15" s="24">
        <f t="shared" si="10"/>
        <v>9.233852251572694E-3</v>
      </c>
      <c r="AR15" s="24">
        <f t="shared" si="10"/>
        <v>1.0088784742723345E-2</v>
      </c>
      <c r="AS15" s="24" t="e">
        <f t="shared" si="10"/>
        <v>#DIV/0!</v>
      </c>
      <c r="AT15" s="24">
        <f t="shared" si="10"/>
        <v>1.5562889126721435E-2</v>
      </c>
      <c r="AU15" s="21"/>
      <c r="BR15" s="21"/>
      <c r="BS15" s="35">
        <f t="shared" si="11"/>
        <v>43009</v>
      </c>
      <c r="BT15" s="24">
        <f t="shared" si="15"/>
        <v>5.4697074010326939E-3</v>
      </c>
      <c r="BU15" s="24">
        <f t="shared" si="12"/>
        <v>1.0337349397590353E-3</v>
      </c>
      <c r="BV15" s="24">
        <f t="shared" si="12"/>
        <v>7.9862306368330184E-4</v>
      </c>
      <c r="BW15" s="24">
        <f t="shared" si="12"/>
        <v>8.3752151462995045E-4</v>
      </c>
      <c r="BX15" s="24">
        <f t="shared" si="12"/>
        <v>6.6953528399311534E-4</v>
      </c>
      <c r="BY15" s="24">
        <f t="shared" si="12"/>
        <v>7.6953528399311647E-4</v>
      </c>
      <c r="BZ15" s="24">
        <f t="shared" si="12"/>
        <v>1.98898450946643E-3</v>
      </c>
      <c r="CA15" s="24">
        <f t="shared" si="12"/>
        <v>1.504647160068844E-3</v>
      </c>
      <c r="CB15" s="24">
        <f t="shared" si="12"/>
        <v>1.0203098106712518E-3</v>
      </c>
      <c r="CC15" s="24">
        <f t="shared" si="12"/>
        <v>2.8089500860584924E-4</v>
      </c>
      <c r="CD15" s="24">
        <f t="shared" si="12"/>
        <v>2.1299483648881234E-4</v>
      </c>
      <c r="CE15" s="24">
        <f t="shared" si="12"/>
        <v>3.4079173838209663E-4</v>
      </c>
      <c r="CF15" s="24">
        <f t="shared" si="14"/>
        <v>1.4927280550774495E-2</v>
      </c>
    </row>
    <row r="16" spans="1:99" x14ac:dyDescent="0.25">
      <c r="A16" s="31">
        <f>+[1]NEA!A17</f>
        <v>43040</v>
      </c>
      <c r="B16" s="17">
        <f>+[1]NEA!B17</f>
        <v>119.7</v>
      </c>
      <c r="C16" s="17">
        <f>+[1]NEA!C17</f>
        <v>119.1</v>
      </c>
      <c r="D16" s="17">
        <f>+[1]NEA!D17</f>
        <v>125.6</v>
      </c>
      <c r="E16" s="17">
        <f>+[1]NEA!E17</f>
        <v>111.7</v>
      </c>
      <c r="F16" s="17">
        <f>+[1]NEA!F17</f>
        <v>129.5</v>
      </c>
      <c r="G16" s="17">
        <f>+[1]NEA!G17</f>
        <v>112.8</v>
      </c>
      <c r="H16" s="17">
        <f>+[1]NEA!H17</f>
        <v>124.5</v>
      </c>
      <c r="I16" s="17">
        <f>+[1]NEA!I17</f>
        <v>118.3</v>
      </c>
      <c r="J16" s="17">
        <f>+[1]NEA!J17</f>
        <v>130.19999999999999</v>
      </c>
      <c r="K16" s="17">
        <f>+[1]NEA!K17</f>
        <v>121.8</v>
      </c>
      <c r="L16" s="17">
        <f>+[1]NEA!L17</f>
        <v>133.19999999999999</v>
      </c>
      <c r="M16" s="17">
        <f>+[1]NEA!M17</f>
        <v>117.6</v>
      </c>
      <c r="N16" s="17">
        <f>+[1]NEA!N17</f>
        <v>120.6</v>
      </c>
      <c r="O16" s="18">
        <f>+[1]NEA!R17</f>
        <v>116.9</v>
      </c>
      <c r="P16" s="19">
        <f>+[1]NEA!S17</f>
        <v>118.7</v>
      </c>
      <c r="Q16" s="20">
        <f>+[1]NEA!T17</f>
        <v>125.6</v>
      </c>
      <c r="R16" s="18">
        <f t="shared" si="4"/>
        <v>119.68701</v>
      </c>
      <c r="S16" s="19">
        <f t="shared" si="5"/>
        <v>117.77040648173576</v>
      </c>
      <c r="T16" s="19">
        <f t="shared" si="6"/>
        <v>115.54284027162682</v>
      </c>
      <c r="U16" s="19">
        <f t="shared" si="7"/>
        <v>115.19073305670817</v>
      </c>
      <c r="V16" s="19"/>
      <c r="W16" s="20">
        <f t="shared" si="8"/>
        <v>118.22735986663888</v>
      </c>
      <c r="X16" s="21"/>
      <c r="Y16" s="41">
        <f t="shared" si="9"/>
        <v>1.5267175572519109E-2</v>
      </c>
      <c r="Z16" s="24">
        <f t="shared" si="9"/>
        <v>1.5345268542199531E-2</v>
      </c>
      <c r="AA16" s="24">
        <f t="shared" si="9"/>
        <v>1.208702659145855E-2</v>
      </c>
      <c r="AB16" s="24">
        <f t="shared" si="9"/>
        <v>2.2893772893772812E-2</v>
      </c>
      <c r="AC16" s="24">
        <f t="shared" si="9"/>
        <v>1.7282010997643482E-2</v>
      </c>
      <c r="AD16" s="24">
        <f t="shared" si="9"/>
        <v>7.1428571428571175E-3</v>
      </c>
      <c r="AE16" s="24">
        <f t="shared" si="9"/>
        <v>1.2195121951219523E-2</v>
      </c>
      <c r="AF16" s="24">
        <f t="shared" si="9"/>
        <v>3.0487804878048808E-2</v>
      </c>
      <c r="AG16" s="24">
        <f t="shared" si="9"/>
        <v>3.8550501156515704E-3</v>
      </c>
      <c r="AH16" s="24">
        <f t="shared" si="9"/>
        <v>1.6447368421053099E-3</v>
      </c>
      <c r="AI16" s="24">
        <f t="shared" si="9"/>
        <v>0</v>
      </c>
      <c r="AJ16" s="24">
        <f t="shared" si="9"/>
        <v>1.730103806228378E-2</v>
      </c>
      <c r="AK16" s="24">
        <f t="shared" si="9"/>
        <v>8.3612040133780319E-3</v>
      </c>
      <c r="AL16" s="24">
        <f t="shared" si="9"/>
        <v>2.8144239226033374E-2</v>
      </c>
      <c r="AM16" s="24">
        <f t="shared" si="9"/>
        <v>1.1073253833049357E-2</v>
      </c>
      <c r="AN16" s="24">
        <f t="shared" si="9"/>
        <v>2.1138211382113692E-2</v>
      </c>
      <c r="AO16" s="24">
        <f t="shared" si="10"/>
        <v>1.5228984854227301E-2</v>
      </c>
      <c r="AP16" s="24">
        <f t="shared" si="10"/>
        <v>1.4033945144289239E-2</v>
      </c>
      <c r="AQ16" s="24">
        <f t="shared" si="10"/>
        <v>1.2855857655902359E-2</v>
      </c>
      <c r="AR16" s="24">
        <f t="shared" si="10"/>
        <v>1.2083083197429456E-2</v>
      </c>
      <c r="AS16" s="24" t="e">
        <f t="shared" si="10"/>
        <v>#DIV/0!</v>
      </c>
      <c r="AT16" s="24">
        <f t="shared" si="10"/>
        <v>1.4805523350755356E-2</v>
      </c>
      <c r="AU16" s="21"/>
      <c r="BR16" s="21"/>
      <c r="BS16" s="35">
        <f t="shared" si="11"/>
        <v>43040</v>
      </c>
      <c r="BT16" s="24">
        <f t="shared" si="15"/>
        <v>5.3908396946564805E-3</v>
      </c>
      <c r="BU16" s="24">
        <f t="shared" si="12"/>
        <v>4.6310432569974554E-4</v>
      </c>
      <c r="BV16" s="24">
        <f t="shared" si="12"/>
        <v>2.4597116200169634E-3</v>
      </c>
      <c r="BW16" s="24">
        <f t="shared" si="12"/>
        <v>1.5133163698049215E-3</v>
      </c>
      <c r="BX16" s="24">
        <f t="shared" si="12"/>
        <v>5.2790500424088028E-4</v>
      </c>
      <c r="BY16" s="24">
        <f t="shared" si="12"/>
        <v>6.6921119592875311E-4</v>
      </c>
      <c r="BZ16" s="24">
        <f t="shared" si="12"/>
        <v>2.8587786259541984E-3</v>
      </c>
      <c r="CA16" s="24">
        <f t="shared" si="12"/>
        <v>1.1959287531806615E-4</v>
      </c>
      <c r="CB16" s="24">
        <f t="shared" si="12"/>
        <v>1.0585241730280049E-4</v>
      </c>
      <c r="CC16" s="24">
        <f t="shared" si="12"/>
        <v>0</v>
      </c>
      <c r="CD16" s="24">
        <f t="shared" si="12"/>
        <v>8.3969465648854949E-4</v>
      </c>
      <c r="CE16" s="24">
        <f t="shared" si="12"/>
        <v>2.7989821882951651E-4</v>
      </c>
      <c r="CF16" s="24">
        <f t="shared" si="14"/>
        <v>1.5227905004240877E-2</v>
      </c>
    </row>
    <row r="17" spans="1:84" x14ac:dyDescent="0.25">
      <c r="A17" s="31">
        <f>+[1]NEA!A18</f>
        <v>43070</v>
      </c>
      <c r="B17" s="17">
        <f>+[1]NEA!B18</f>
        <v>122.3</v>
      </c>
      <c r="C17" s="17">
        <f>+[1]NEA!C18</f>
        <v>120.5</v>
      </c>
      <c r="D17" s="17">
        <f>+[1]NEA!D18</f>
        <v>126.1</v>
      </c>
      <c r="E17" s="17">
        <f>+[1]NEA!E18</f>
        <v>113.2</v>
      </c>
      <c r="F17" s="17">
        <f>+[1]NEA!F18</f>
        <v>143</v>
      </c>
      <c r="G17" s="17">
        <f>+[1]NEA!G18</f>
        <v>115.1</v>
      </c>
      <c r="H17" s="17">
        <f>+[1]NEA!H18</f>
        <v>125.7</v>
      </c>
      <c r="I17" s="17">
        <f>+[1]NEA!I18</f>
        <v>121.9</v>
      </c>
      <c r="J17" s="17">
        <f>+[1]NEA!J18</f>
        <v>131</v>
      </c>
      <c r="K17" s="17">
        <f>+[1]NEA!K18</f>
        <v>123</v>
      </c>
      <c r="L17" s="17">
        <f>+[1]NEA!L18</f>
        <v>133.4</v>
      </c>
      <c r="M17" s="17">
        <f>+[1]NEA!M18</f>
        <v>119.8</v>
      </c>
      <c r="N17" s="17">
        <f>+[1]NEA!N18</f>
        <v>121.4</v>
      </c>
      <c r="O17" s="18">
        <f>+[1]NEA!R18</f>
        <v>117.5</v>
      </c>
      <c r="P17" s="19">
        <f>+[1]NEA!S18</f>
        <v>120.5</v>
      </c>
      <c r="Q17" s="20">
        <f>+[1]NEA!T18</f>
        <v>132.80000000000001</v>
      </c>
      <c r="R17" s="18">
        <f t="shared" si="4"/>
        <v>122.29259999999999</v>
      </c>
      <c r="S17" s="19">
        <f t="shared" si="5"/>
        <v>119.24755561658887</v>
      </c>
      <c r="T17" s="19">
        <f t="shared" si="6"/>
        <v>117.20543253616772</v>
      </c>
      <c r="U17" s="19">
        <f t="shared" si="7"/>
        <v>116.76134163208853</v>
      </c>
      <c r="V17" s="19"/>
      <c r="W17" s="20">
        <f t="shared" si="8"/>
        <v>120.08045426130444</v>
      </c>
      <c r="X17" s="21"/>
      <c r="Y17" s="41">
        <f t="shared" si="9"/>
        <v>2.172096908939003E-2</v>
      </c>
      <c r="Z17" s="24">
        <f t="shared" si="9"/>
        <v>1.1754827875734675E-2</v>
      </c>
      <c r="AA17" s="24">
        <f t="shared" si="9"/>
        <v>3.9808917197452498E-3</v>
      </c>
      <c r="AB17" s="24">
        <f t="shared" si="9"/>
        <v>1.3428827215756556E-2</v>
      </c>
      <c r="AC17" s="24">
        <f t="shared" si="9"/>
        <v>0.10424710424710426</v>
      </c>
      <c r="AD17" s="24">
        <f t="shared" si="9"/>
        <v>2.0390070921985748E-2</v>
      </c>
      <c r="AE17" s="24">
        <f t="shared" si="9"/>
        <v>9.6385542168675453E-3</v>
      </c>
      <c r="AF17" s="24">
        <f t="shared" si="9"/>
        <v>3.0431107354184306E-2</v>
      </c>
      <c r="AG17" s="24">
        <f t="shared" si="9"/>
        <v>6.1443932411675561E-3</v>
      </c>
      <c r="AH17" s="24">
        <f t="shared" si="9"/>
        <v>9.8522167487684609E-3</v>
      </c>
      <c r="AI17" s="24">
        <f t="shared" si="9"/>
        <v>1.5015015015016342E-3</v>
      </c>
      <c r="AJ17" s="24">
        <f t="shared" si="9"/>
        <v>1.8707482993197244E-2</v>
      </c>
      <c r="AK17" s="24">
        <f t="shared" si="9"/>
        <v>6.6334991708127955E-3</v>
      </c>
      <c r="AL17" s="24">
        <f t="shared" si="9"/>
        <v>5.1325919589391145E-3</v>
      </c>
      <c r="AM17" s="24">
        <f t="shared" si="9"/>
        <v>1.5164279696714411E-2</v>
      </c>
      <c r="AN17" s="24">
        <f t="shared" si="9"/>
        <v>5.732484076433142E-2</v>
      </c>
      <c r="AO17" s="24">
        <f t="shared" si="10"/>
        <v>2.1770031685142799E-2</v>
      </c>
      <c r="AP17" s="24">
        <f t="shared" si="10"/>
        <v>1.254261727526762E-2</v>
      </c>
      <c r="AQ17" s="24">
        <f t="shared" si="10"/>
        <v>1.4389401027639304E-2</v>
      </c>
      <c r="AR17" s="24">
        <f t="shared" si="10"/>
        <v>1.3634851812316828E-2</v>
      </c>
      <c r="AS17" s="24" t="e">
        <f t="shared" si="10"/>
        <v>#DIV/0!</v>
      </c>
      <c r="AT17" s="24">
        <f t="shared" si="10"/>
        <v>1.5673989478880879E-2</v>
      </c>
      <c r="AU17" s="21"/>
      <c r="AV17" s="24">
        <f t="shared" ref="AV17:BQ28" si="16">+B17/B5-1</f>
        <v>0.22299999999999986</v>
      </c>
      <c r="AW17" s="24">
        <f t="shared" si="16"/>
        <v>0.20500000000000007</v>
      </c>
      <c r="AX17" s="24">
        <f t="shared" si="16"/>
        <v>0.2609999999999999</v>
      </c>
      <c r="AY17" s="24">
        <f t="shared" si="16"/>
        <v>0.13200000000000012</v>
      </c>
      <c r="AZ17" s="24">
        <f t="shared" si="16"/>
        <v>0.42999999999999994</v>
      </c>
      <c r="BA17" s="24">
        <f t="shared" si="16"/>
        <v>0.15100000000000002</v>
      </c>
      <c r="BB17" s="24">
        <f t="shared" si="16"/>
        <v>0.25700000000000012</v>
      </c>
      <c r="BC17" s="24">
        <f t="shared" si="16"/>
        <v>0.21900000000000008</v>
      </c>
      <c r="BD17" s="24">
        <f t="shared" si="16"/>
        <v>0.31000000000000005</v>
      </c>
      <c r="BE17" s="24">
        <f t="shared" si="16"/>
        <v>0.22999999999999998</v>
      </c>
      <c r="BF17" s="24">
        <f t="shared" si="16"/>
        <v>0.33400000000000007</v>
      </c>
      <c r="BG17" s="24">
        <f t="shared" si="16"/>
        <v>0.19799999999999995</v>
      </c>
      <c r="BH17" s="24">
        <f t="shared" si="16"/>
        <v>0.21399999999999997</v>
      </c>
      <c r="BI17" s="24">
        <f t="shared" si="16"/>
        <v>0.17500000000000004</v>
      </c>
      <c r="BJ17" s="24">
        <f t="shared" si="16"/>
        <v>0.20500000000000007</v>
      </c>
      <c r="BK17" s="24">
        <f t="shared" si="16"/>
        <v>0.32800000000000007</v>
      </c>
      <c r="BL17" s="24">
        <f t="shared" si="16"/>
        <v>0.22292600000000018</v>
      </c>
      <c r="BM17" s="24">
        <f t="shared" si="16"/>
        <v>0.19247555616588863</v>
      </c>
      <c r="BN17" s="24">
        <f t="shared" si="16"/>
        <v>0.17205432536167709</v>
      </c>
      <c r="BO17" s="24">
        <f t="shared" si="16"/>
        <v>0.16761341632088511</v>
      </c>
      <c r="BP17" s="24" t="e">
        <f t="shared" si="16"/>
        <v>#DIV/0!</v>
      </c>
      <c r="BQ17" s="24">
        <f t="shared" si="16"/>
        <v>0.20080454261304448</v>
      </c>
      <c r="BR17" s="21"/>
      <c r="BS17" s="35">
        <f t="shared" si="11"/>
        <v>43070</v>
      </c>
      <c r="BT17" s="24">
        <f t="shared" si="15"/>
        <v>4.1298245614035259E-3</v>
      </c>
      <c r="BU17" s="24">
        <f t="shared" si="12"/>
        <v>1.5204678362573098E-4</v>
      </c>
      <c r="BV17" s="24">
        <f t="shared" si="12"/>
        <v>1.4536340852130325E-3</v>
      </c>
      <c r="BW17" s="24">
        <f t="shared" si="12"/>
        <v>9.1466165413533838E-3</v>
      </c>
      <c r="BX17" s="24">
        <f t="shared" si="12"/>
        <v>1.4949039264828721E-3</v>
      </c>
      <c r="BY17" s="24">
        <f t="shared" si="12"/>
        <v>5.273182957393496E-4</v>
      </c>
      <c r="BZ17" s="24">
        <f t="shared" si="12"/>
        <v>2.8962406015037661E-3</v>
      </c>
      <c r="CA17" s="24">
        <f t="shared" si="12"/>
        <v>1.8847117794486482E-4</v>
      </c>
      <c r="CB17" s="24">
        <f t="shared" si="12"/>
        <v>6.2556390977443763E-4</v>
      </c>
      <c r="CC17" s="24">
        <f t="shared" si="12"/>
        <v>2.2723475355056234E-5</v>
      </c>
      <c r="CD17" s="24">
        <f t="shared" si="12"/>
        <v>9.0977443609022667E-4</v>
      </c>
      <c r="CE17" s="24">
        <f t="shared" si="12"/>
        <v>2.2055137844611845E-4</v>
      </c>
      <c r="CF17" s="24">
        <f t="shared" si="14"/>
        <v>2.1767669172932363E-2</v>
      </c>
    </row>
    <row r="18" spans="1:84" x14ac:dyDescent="0.25">
      <c r="A18" s="31">
        <f>+[1]NEA!A19</f>
        <v>43101</v>
      </c>
      <c r="B18" s="17">
        <f>+[1]NEA!B19</f>
        <v>124.7</v>
      </c>
      <c r="C18" s="17">
        <f>+[1]NEA!C19</f>
        <v>122.2</v>
      </c>
      <c r="D18" s="17">
        <f>+[1]NEA!D19</f>
        <v>128.6</v>
      </c>
      <c r="E18" s="17">
        <f>+[1]NEA!E19</f>
        <v>114</v>
      </c>
      <c r="F18" s="17">
        <f>+[1]NEA!F19</f>
        <v>150.9</v>
      </c>
      <c r="G18" s="17">
        <f>+[1]NEA!G19</f>
        <v>115.8</v>
      </c>
      <c r="H18" s="17">
        <f>+[1]NEA!H19</f>
        <v>128</v>
      </c>
      <c r="I18" s="17">
        <f>+[1]NEA!I19</f>
        <v>125.8</v>
      </c>
      <c r="J18" s="17">
        <f>+[1]NEA!J19</f>
        <v>134.30000000000001</v>
      </c>
      <c r="K18" s="17">
        <f>+[1]NEA!K19</f>
        <v>126.1</v>
      </c>
      <c r="L18" s="17">
        <f>+[1]NEA!L19</f>
        <v>135.19999999999999</v>
      </c>
      <c r="M18" s="17">
        <f>+[1]NEA!M19</f>
        <v>121.2</v>
      </c>
      <c r="N18" s="17">
        <f>+[1]NEA!N19</f>
        <v>123</v>
      </c>
      <c r="O18" s="18">
        <f>+[1]NEA!R19</f>
        <v>120</v>
      </c>
      <c r="P18" s="19">
        <f>+[1]NEA!S19</f>
        <v>122</v>
      </c>
      <c r="Q18" s="20">
        <f>+[1]NEA!T19</f>
        <v>138.80000000000001</v>
      </c>
      <c r="R18" s="18">
        <f t="shared" si="4"/>
        <v>124.70144999999999</v>
      </c>
      <c r="S18" s="19">
        <f t="shared" si="5"/>
        <v>120.83238121395219</v>
      </c>
      <c r="T18" s="19">
        <f t="shared" si="6"/>
        <v>118.5718334809566</v>
      </c>
      <c r="U18" s="19">
        <f t="shared" si="7"/>
        <v>118.12199170124481</v>
      </c>
      <c r="V18" s="19"/>
      <c r="W18" s="20">
        <f t="shared" si="8"/>
        <v>122.18003750781415</v>
      </c>
      <c r="X18" s="21"/>
      <c r="Y18" s="41">
        <f t="shared" si="9"/>
        <v>1.9623875715453876E-2</v>
      </c>
      <c r="Z18" s="24">
        <f t="shared" si="9"/>
        <v>1.4107883817427336E-2</v>
      </c>
      <c r="AA18" s="24">
        <f t="shared" si="9"/>
        <v>1.9825535289452745E-2</v>
      </c>
      <c r="AB18" s="24">
        <f t="shared" si="9"/>
        <v>7.0671378091873294E-3</v>
      </c>
      <c r="AC18" s="24">
        <f t="shared" si="9"/>
        <v>5.524475524475525E-2</v>
      </c>
      <c r="AD18" s="24">
        <f t="shared" si="9"/>
        <v>6.0816681146829144E-3</v>
      </c>
      <c r="AE18" s="24">
        <f t="shared" si="9"/>
        <v>1.8297533810660349E-2</v>
      </c>
      <c r="AF18" s="24">
        <f t="shared" si="9"/>
        <v>3.1993437243642342E-2</v>
      </c>
      <c r="AG18" s="24">
        <f t="shared" si="9"/>
        <v>2.5190839694656519E-2</v>
      </c>
      <c r="AH18" s="24">
        <f t="shared" si="9"/>
        <v>2.5203252032520274E-2</v>
      </c>
      <c r="AI18" s="24">
        <f t="shared" si="9"/>
        <v>1.3493253373313197E-2</v>
      </c>
      <c r="AJ18" s="24">
        <f t="shared" si="9"/>
        <v>1.1686143572620988E-2</v>
      </c>
      <c r="AK18" s="24">
        <f t="shared" si="9"/>
        <v>1.3179571663920919E-2</v>
      </c>
      <c r="AL18" s="24">
        <f t="shared" si="9"/>
        <v>2.1276595744680771E-2</v>
      </c>
      <c r="AM18" s="24">
        <f t="shared" si="9"/>
        <v>1.2448132780082943E-2</v>
      </c>
      <c r="AN18" s="24">
        <f t="shared" si="9"/>
        <v>4.5180722891566161E-2</v>
      </c>
      <c r="AO18" s="24">
        <f t="shared" si="10"/>
        <v>1.9697430588604625E-2</v>
      </c>
      <c r="AP18" s="24">
        <f t="shared" si="10"/>
        <v>1.3290214538727696E-2</v>
      </c>
      <c r="AQ18" s="24">
        <f t="shared" si="10"/>
        <v>1.1658170745346919E-2</v>
      </c>
      <c r="AR18" s="24">
        <f t="shared" si="10"/>
        <v>1.1653258262855903E-2</v>
      </c>
      <c r="AS18" s="24" t="e">
        <f t="shared" si="10"/>
        <v>#DIV/0!</v>
      </c>
      <c r="AT18" s="24">
        <f t="shared" si="10"/>
        <v>1.748480432911137E-2</v>
      </c>
      <c r="AU18" s="21"/>
      <c r="AV18" s="24">
        <f t="shared" si="16"/>
        <v>0.22615535889872174</v>
      </c>
      <c r="AW18" s="24">
        <f t="shared" si="16"/>
        <v>0.20157325467059972</v>
      </c>
      <c r="AX18" s="24">
        <f t="shared" si="16"/>
        <v>0.2757936507936507</v>
      </c>
      <c r="AY18" s="24">
        <f t="shared" si="16"/>
        <v>0.13659022931206377</v>
      </c>
      <c r="AZ18" s="24">
        <f t="shared" si="16"/>
        <v>0.48816568047337272</v>
      </c>
      <c r="BA18" s="24">
        <f t="shared" si="16"/>
        <v>0.14201183431952646</v>
      </c>
      <c r="BB18" s="24">
        <f t="shared" si="16"/>
        <v>0.24756335282651087</v>
      </c>
      <c r="BC18" s="24">
        <f t="shared" si="16"/>
        <v>0.25423728813559321</v>
      </c>
      <c r="BD18" s="24">
        <f t="shared" si="16"/>
        <v>0.30769230769230771</v>
      </c>
      <c r="BE18" s="24">
        <f t="shared" si="16"/>
        <v>0.21718146718146714</v>
      </c>
      <c r="BF18" s="24">
        <f t="shared" si="16"/>
        <v>0.32940019665683362</v>
      </c>
      <c r="BG18" s="24">
        <f t="shared" si="16"/>
        <v>0.16203259827420902</v>
      </c>
      <c r="BH18" s="24">
        <f t="shared" si="16"/>
        <v>0.20470127326150833</v>
      </c>
      <c r="BI18" s="24">
        <f t="shared" si="16"/>
        <v>0.1707317073170731</v>
      </c>
      <c r="BJ18" s="24">
        <f t="shared" si="16"/>
        <v>0.19725220804710486</v>
      </c>
      <c r="BK18" s="24">
        <f t="shared" si="16"/>
        <v>0.38384845463609185</v>
      </c>
      <c r="BL18" s="24">
        <f t="shared" si="16"/>
        <v>0.22667198513452136</v>
      </c>
      <c r="BM18" s="24">
        <f t="shared" si="16"/>
        <v>0.18745288455180087</v>
      </c>
      <c r="BN18" s="24">
        <f t="shared" si="16"/>
        <v>0.1633744692647936</v>
      </c>
      <c r="BO18" s="24">
        <f t="shared" si="16"/>
        <v>0.16361045124168605</v>
      </c>
      <c r="BP18" s="24" t="e">
        <f t="shared" si="16"/>
        <v>#DIV/0!</v>
      </c>
      <c r="BQ18" s="24">
        <f t="shared" si="16"/>
        <v>0.20417139616988833</v>
      </c>
      <c r="BR18" s="21"/>
      <c r="BS18" s="35">
        <f t="shared" si="11"/>
        <v>43101</v>
      </c>
      <c r="BT18" s="24">
        <f t="shared" si="15"/>
        <v>4.908176614881448E-3</v>
      </c>
      <c r="BU18" s="24">
        <f t="shared" si="12"/>
        <v>7.4407195421095668E-4</v>
      </c>
      <c r="BV18" s="24">
        <f t="shared" si="12"/>
        <v>7.5878986099754437E-4</v>
      </c>
      <c r="BW18" s="24">
        <f t="shared" si="12"/>
        <v>5.2386753883892113E-3</v>
      </c>
      <c r="BX18" s="24">
        <f t="shared" si="12"/>
        <v>4.4529844644317437E-4</v>
      </c>
      <c r="BY18" s="24">
        <f t="shared" si="12"/>
        <v>9.8920686835649897E-4</v>
      </c>
      <c r="BZ18" s="24">
        <f t="shared" si="12"/>
        <v>3.0708912510220704E-3</v>
      </c>
      <c r="CA18" s="24">
        <f t="shared" si="12"/>
        <v>7.6091578086672385E-4</v>
      </c>
      <c r="CB18" s="24">
        <f t="shared" si="12"/>
        <v>1.5816843826655736E-3</v>
      </c>
      <c r="CC18" s="24">
        <f t="shared" si="12"/>
        <v>2.0016353229762685E-4</v>
      </c>
      <c r="CD18" s="24">
        <f t="shared" si="12"/>
        <v>5.6663941128373078E-4</v>
      </c>
      <c r="CE18" s="24">
        <f t="shared" si="12"/>
        <v>4.3172526573998215E-4</v>
      </c>
      <c r="CF18" s="24">
        <f t="shared" si="14"/>
        <v>1.9696238757154538E-2</v>
      </c>
    </row>
    <row r="19" spans="1:84" x14ac:dyDescent="0.25">
      <c r="A19" s="31">
        <f>+[1]NEA!A20</f>
        <v>43132</v>
      </c>
      <c r="B19" s="17">
        <f>+[1]NEA!B20</f>
        <v>127.3</v>
      </c>
      <c r="C19" s="17">
        <f>+[1]NEA!C20</f>
        <v>124.7</v>
      </c>
      <c r="D19" s="17">
        <f>+[1]NEA!D20</f>
        <v>130.9</v>
      </c>
      <c r="E19" s="17">
        <f>+[1]NEA!E20</f>
        <v>112.6</v>
      </c>
      <c r="F19" s="17">
        <f>+[1]NEA!F20</f>
        <v>156.4</v>
      </c>
      <c r="G19" s="17">
        <f>+[1]NEA!G20</f>
        <v>117.6</v>
      </c>
      <c r="H19" s="17">
        <f>+[1]NEA!H20</f>
        <v>130.80000000000001</v>
      </c>
      <c r="I19" s="17">
        <f>+[1]NEA!I20</f>
        <v>129.30000000000001</v>
      </c>
      <c r="J19" s="17">
        <f>+[1]NEA!J20</f>
        <v>146.69999999999999</v>
      </c>
      <c r="K19" s="17">
        <f>+[1]NEA!K20</f>
        <v>127.3</v>
      </c>
      <c r="L19" s="17">
        <f>+[1]NEA!L20</f>
        <v>138.1</v>
      </c>
      <c r="M19" s="17">
        <f>+[1]NEA!M20</f>
        <v>124.6</v>
      </c>
      <c r="N19" s="17">
        <f>+[1]NEA!N20</f>
        <v>125.3</v>
      </c>
      <c r="O19" s="18">
        <f>+[1]NEA!R20</f>
        <v>120.3</v>
      </c>
      <c r="P19" s="19">
        <f>+[1]NEA!S20</f>
        <v>124.1</v>
      </c>
      <c r="Q19" s="20">
        <f>+[1]NEA!T20</f>
        <v>144.9</v>
      </c>
      <c r="R19" s="18">
        <f t="shared" si="4"/>
        <v>127.28414000000001</v>
      </c>
      <c r="S19" s="19">
        <f t="shared" si="5"/>
        <v>122.56705575391375</v>
      </c>
      <c r="T19" s="19">
        <f t="shared" si="6"/>
        <v>119.4478889873044</v>
      </c>
      <c r="U19" s="19">
        <f t="shared" si="7"/>
        <v>118.56604426002767</v>
      </c>
      <c r="V19" s="19"/>
      <c r="W19" s="20">
        <f t="shared" si="8"/>
        <v>124.26770160450094</v>
      </c>
      <c r="X19" s="21"/>
      <c r="Y19" s="41">
        <f t="shared" si="9"/>
        <v>2.0850040096230815E-2</v>
      </c>
      <c r="Z19" s="24">
        <f t="shared" si="9"/>
        <v>2.0458265139116305E-2</v>
      </c>
      <c r="AA19" s="24">
        <f t="shared" si="9"/>
        <v>1.788491446345275E-2</v>
      </c>
      <c r="AB19" s="24">
        <f t="shared" si="9"/>
        <v>-1.2280701754386003E-2</v>
      </c>
      <c r="AC19" s="24">
        <f t="shared" si="9"/>
        <v>3.6447978793903157E-2</v>
      </c>
      <c r="AD19" s="24">
        <f t="shared" si="9"/>
        <v>1.5544041450777257E-2</v>
      </c>
      <c r="AE19" s="24">
        <f t="shared" si="9"/>
        <v>2.1875000000000089E-2</v>
      </c>
      <c r="AF19" s="24">
        <f t="shared" si="9"/>
        <v>2.7821939586645472E-2</v>
      </c>
      <c r="AG19" s="24">
        <f t="shared" si="9"/>
        <v>9.2330603127326771E-2</v>
      </c>
      <c r="AH19" s="24">
        <f t="shared" si="9"/>
        <v>9.5162569389373175E-3</v>
      </c>
      <c r="AI19" s="24">
        <f t="shared" si="9"/>
        <v>2.1449704142011861E-2</v>
      </c>
      <c r="AJ19" s="24">
        <f t="shared" si="9"/>
        <v>2.8052805280528004E-2</v>
      </c>
      <c r="AK19" s="24">
        <f t="shared" si="9"/>
        <v>1.8699186991869787E-2</v>
      </c>
      <c r="AL19" s="24">
        <f t="shared" si="9"/>
        <v>2.4999999999999467E-3</v>
      </c>
      <c r="AM19" s="24">
        <f t="shared" si="9"/>
        <v>1.7213114754098369E-2</v>
      </c>
      <c r="AN19" s="24">
        <f t="shared" si="9"/>
        <v>4.3948126801152787E-2</v>
      </c>
      <c r="AO19" s="24">
        <f t="shared" si="10"/>
        <v>2.0710986119247377E-2</v>
      </c>
      <c r="AP19" s="24">
        <f t="shared" si="10"/>
        <v>1.4356040347248022E-2</v>
      </c>
      <c r="AQ19" s="24">
        <f t="shared" si="10"/>
        <v>7.3883947024273589E-3</v>
      </c>
      <c r="AR19" s="24">
        <f t="shared" si="10"/>
        <v>3.7592708384561746E-3</v>
      </c>
      <c r="AS19" s="24" t="e">
        <f t="shared" si="10"/>
        <v>#DIV/0!</v>
      </c>
      <c r="AT19" s="24">
        <f t="shared" si="10"/>
        <v>1.7086785527899995E-2</v>
      </c>
      <c r="AU19" s="21"/>
      <c r="AV19" s="24">
        <f t="shared" si="16"/>
        <v>0.22995169082125599</v>
      </c>
      <c r="AW19" s="24">
        <f t="shared" si="16"/>
        <v>0.2059961315280463</v>
      </c>
      <c r="AX19" s="24">
        <f t="shared" si="16"/>
        <v>0.25503355704697994</v>
      </c>
      <c r="AY19" s="24">
        <f t="shared" si="16"/>
        <v>0.12151394422310746</v>
      </c>
      <c r="AZ19" s="24">
        <f t="shared" si="16"/>
        <v>0.50384615384615383</v>
      </c>
      <c r="BA19" s="24">
        <f t="shared" si="16"/>
        <v>0.15520628683693505</v>
      </c>
      <c r="BB19" s="24">
        <f t="shared" si="16"/>
        <v>0.24334600760456282</v>
      </c>
      <c r="BC19" s="24">
        <f t="shared" si="16"/>
        <v>0.27640671273445228</v>
      </c>
      <c r="BD19" s="24">
        <f t="shared" si="16"/>
        <v>0.36974789915966388</v>
      </c>
      <c r="BE19" s="24">
        <f t="shared" si="16"/>
        <v>0.20435193945127716</v>
      </c>
      <c r="BF19" s="24">
        <f t="shared" si="16"/>
        <v>0.25774134790528236</v>
      </c>
      <c r="BG19" s="24">
        <f t="shared" si="16"/>
        <v>0.15050784856879029</v>
      </c>
      <c r="BH19" s="24">
        <f t="shared" si="16"/>
        <v>0.21414728682170536</v>
      </c>
      <c r="BI19" s="24">
        <f t="shared" si="16"/>
        <v>0.15561959654178681</v>
      </c>
      <c r="BJ19" s="24">
        <f t="shared" si="16"/>
        <v>0.20019342359767878</v>
      </c>
      <c r="BK19" s="24">
        <f t="shared" si="16"/>
        <v>0.40543161978661502</v>
      </c>
      <c r="BL19" s="24">
        <f t="shared" si="16"/>
        <v>0.23012838999136398</v>
      </c>
      <c r="BM19" s="24">
        <f t="shared" si="16"/>
        <v>0.18631730737152052</v>
      </c>
      <c r="BN19" s="24">
        <f t="shared" si="16"/>
        <v>0.15827816598274702</v>
      </c>
      <c r="BO19" s="24">
        <f t="shared" si="16"/>
        <v>0.15968698296655948</v>
      </c>
      <c r="BP19" s="24" t="e">
        <f t="shared" si="16"/>
        <v>#DIV/0!</v>
      </c>
      <c r="BQ19" s="24">
        <f t="shared" si="16"/>
        <v>0.20794317512704619</v>
      </c>
      <c r="BR19" s="21"/>
      <c r="BS19" s="35">
        <f t="shared" si="11"/>
        <v>43132</v>
      </c>
      <c r="BT19" s="24">
        <f t="shared" si="15"/>
        <v>7.0789895749799525E-3</v>
      </c>
      <c r="BU19" s="24">
        <f t="shared" si="12"/>
        <v>6.7137129109864002E-4</v>
      </c>
      <c r="BV19" s="24">
        <f t="shared" si="12"/>
        <v>-1.3023255813953542E-3</v>
      </c>
      <c r="BW19" s="24">
        <f t="shared" si="12"/>
        <v>3.5769847634322376E-3</v>
      </c>
      <c r="BX19" s="24">
        <f t="shared" si="12"/>
        <v>1.123015236567761E-3</v>
      </c>
      <c r="BY19" s="24">
        <f t="shared" si="12"/>
        <v>1.1810745789895796E-3</v>
      </c>
      <c r="BZ19" s="24">
        <f t="shared" si="12"/>
        <v>2.7028869286287198E-3</v>
      </c>
      <c r="CA19" s="24">
        <f t="shared" si="12"/>
        <v>2.804170008019241E-3</v>
      </c>
      <c r="CB19" s="24">
        <f t="shared" si="12"/>
        <v>6.0048115477145296E-4</v>
      </c>
      <c r="CC19" s="24">
        <f t="shared" si="12"/>
        <v>3.1627906976744241E-4</v>
      </c>
      <c r="CD19" s="24">
        <f t="shared" si="12"/>
        <v>1.3496391339214077E-3</v>
      </c>
      <c r="CE19" s="24">
        <f t="shared" si="12"/>
        <v>6.0866078588612594E-4</v>
      </c>
      <c r="CF19" s="24">
        <f t="shared" si="14"/>
        <v>2.0711226944667205E-2</v>
      </c>
    </row>
    <row r="20" spans="1:84" x14ac:dyDescent="0.25">
      <c r="A20" s="31">
        <f>+[1]NEA!A21</f>
        <v>43160</v>
      </c>
      <c r="B20" s="17">
        <f>+[1]NEA!B21</f>
        <v>130.4</v>
      </c>
      <c r="C20" s="17">
        <f>+[1]NEA!C21</f>
        <v>127.8</v>
      </c>
      <c r="D20" s="17">
        <f>+[1]NEA!D21</f>
        <v>131.80000000000001</v>
      </c>
      <c r="E20" s="17">
        <f>+[1]NEA!E21</f>
        <v>113.4</v>
      </c>
      <c r="F20" s="17">
        <f>+[1]NEA!F21</f>
        <v>158.19999999999999</v>
      </c>
      <c r="G20" s="17">
        <f>+[1]NEA!G21</f>
        <v>121.7</v>
      </c>
      <c r="H20" s="17">
        <f>+[1]NEA!H21</f>
        <v>133.30000000000001</v>
      </c>
      <c r="I20" s="17">
        <f>+[1]NEA!I21</f>
        <v>134.4</v>
      </c>
      <c r="J20" s="17">
        <f>+[1]NEA!J21</f>
        <v>150.6</v>
      </c>
      <c r="K20" s="17">
        <f>+[1]NEA!K21</f>
        <v>129.9</v>
      </c>
      <c r="L20" s="17">
        <f>+[1]NEA!L21</f>
        <v>164.1</v>
      </c>
      <c r="M20" s="17">
        <f>+[1]NEA!M21</f>
        <v>127.5</v>
      </c>
      <c r="N20" s="17">
        <f>+[1]NEA!N21</f>
        <v>126.1</v>
      </c>
      <c r="O20" s="18">
        <f>+[1]NEA!R21</f>
        <v>121</v>
      </c>
      <c r="P20" s="19">
        <f>+[1]NEA!S21</f>
        <v>127.2</v>
      </c>
      <c r="Q20" s="20">
        <f>+[1]NEA!T21</f>
        <v>149.69999999999999</v>
      </c>
      <c r="R20" s="18">
        <f t="shared" si="4"/>
        <v>130.38767000000001</v>
      </c>
      <c r="S20" s="19">
        <f t="shared" si="5"/>
        <v>125.13687173853337</v>
      </c>
      <c r="T20" s="19">
        <f t="shared" si="6"/>
        <v>121.64443460289341</v>
      </c>
      <c r="U20" s="19">
        <f t="shared" si="7"/>
        <v>120.64218533886584</v>
      </c>
      <c r="V20" s="19"/>
      <c r="W20" s="20">
        <f t="shared" si="8"/>
        <v>127.78224630131277</v>
      </c>
      <c r="X20" s="21"/>
      <c r="Y20" s="41">
        <f t="shared" si="9"/>
        <v>2.4351924587588503E-2</v>
      </c>
      <c r="Z20" s="24">
        <f t="shared" si="9"/>
        <v>2.4859663191659997E-2</v>
      </c>
      <c r="AA20" s="24">
        <f t="shared" si="9"/>
        <v>6.8754774637127536E-3</v>
      </c>
      <c r="AB20" s="24">
        <f t="shared" si="9"/>
        <v>7.1047957371226378E-3</v>
      </c>
      <c r="AC20" s="24">
        <f t="shared" si="9"/>
        <v>1.1508951406649537E-2</v>
      </c>
      <c r="AD20" s="24">
        <f t="shared" si="9"/>
        <v>3.4863945578231359E-2</v>
      </c>
      <c r="AE20" s="24">
        <f t="shared" si="9"/>
        <v>1.911314984709489E-2</v>
      </c>
      <c r="AF20" s="24">
        <f t="shared" si="9"/>
        <v>3.9443155452436152E-2</v>
      </c>
      <c r="AG20" s="24">
        <f t="shared" si="9"/>
        <v>2.6584867075664764E-2</v>
      </c>
      <c r="AH20" s="24">
        <f t="shared" si="9"/>
        <v>2.0424194815396701E-2</v>
      </c>
      <c r="AI20" s="24">
        <f t="shared" si="9"/>
        <v>0.1882693700217235</v>
      </c>
      <c r="AJ20" s="24">
        <f t="shared" si="9"/>
        <v>2.327447833065821E-2</v>
      </c>
      <c r="AK20" s="24">
        <f t="shared" si="9"/>
        <v>6.384676775738285E-3</v>
      </c>
      <c r="AL20" s="24">
        <f t="shared" si="9"/>
        <v>5.818786367414841E-3</v>
      </c>
      <c r="AM20" s="24">
        <f t="shared" si="9"/>
        <v>2.4979854955681002E-2</v>
      </c>
      <c r="AN20" s="24">
        <f t="shared" si="9"/>
        <v>3.3126293995859202E-2</v>
      </c>
      <c r="AO20" s="24">
        <f t="shared" si="10"/>
        <v>2.4382692140591855E-2</v>
      </c>
      <c r="AP20" s="24">
        <f t="shared" si="10"/>
        <v>2.0966612674283569E-2</v>
      </c>
      <c r="AQ20" s="24">
        <f t="shared" si="10"/>
        <v>1.8389153916503975E-2</v>
      </c>
      <c r="AR20" s="24">
        <f t="shared" si="10"/>
        <v>1.7510418702044062E-2</v>
      </c>
      <c r="AS20" s="24" t="e">
        <f t="shared" si="10"/>
        <v>#DIV/0!</v>
      </c>
      <c r="AT20" s="24">
        <f t="shared" si="10"/>
        <v>2.8282044742384826E-2</v>
      </c>
      <c r="AU20" s="21"/>
      <c r="AV20" s="24">
        <f t="shared" si="16"/>
        <v>0.23018867924528297</v>
      </c>
      <c r="AW20" s="24">
        <f t="shared" si="16"/>
        <v>0.21714285714285708</v>
      </c>
      <c r="AX20" s="24">
        <f t="shared" si="16"/>
        <v>0.23988711194731915</v>
      </c>
      <c r="AY20" s="24">
        <f t="shared" si="16"/>
        <v>9.8837209302325535E-2</v>
      </c>
      <c r="AZ20" s="24">
        <f t="shared" si="16"/>
        <v>0.39752650176678439</v>
      </c>
      <c r="BA20" s="24">
        <f t="shared" si="16"/>
        <v>0.17926356589147296</v>
      </c>
      <c r="BB20" s="24">
        <f t="shared" si="16"/>
        <v>0.23884758364312275</v>
      </c>
      <c r="BC20" s="24">
        <f t="shared" si="16"/>
        <v>0.3125</v>
      </c>
      <c r="BD20" s="24">
        <f t="shared" si="16"/>
        <v>0.3592057761732852</v>
      </c>
      <c r="BE20" s="24">
        <f t="shared" si="16"/>
        <v>0.22894985808893087</v>
      </c>
      <c r="BF20" s="24">
        <f t="shared" si="16"/>
        <v>0.32338709677419342</v>
      </c>
      <c r="BG20" s="24">
        <f t="shared" si="16"/>
        <v>0.15384615384615374</v>
      </c>
      <c r="BH20" s="24">
        <f t="shared" si="16"/>
        <v>0.20669856459330127</v>
      </c>
      <c r="BI20" s="24">
        <f t="shared" si="16"/>
        <v>0.15347950428979984</v>
      </c>
      <c r="BJ20" s="24">
        <f t="shared" si="16"/>
        <v>0.20683111954459199</v>
      </c>
      <c r="BK20" s="24">
        <f t="shared" si="16"/>
        <v>0.37339449541284386</v>
      </c>
      <c r="BL20" s="24">
        <f t="shared" si="16"/>
        <v>0.2304058449049442</v>
      </c>
      <c r="BM20" s="24">
        <f t="shared" si="16"/>
        <v>0.19181230807501692</v>
      </c>
      <c r="BN20" s="24">
        <f t="shared" si="16"/>
        <v>0.16013024689637256</v>
      </c>
      <c r="BO20" s="24">
        <f t="shared" si="16"/>
        <v>0.1612743032464683</v>
      </c>
      <c r="BP20" s="24" t="e">
        <f t="shared" si="16"/>
        <v>#DIV/0!</v>
      </c>
      <c r="BQ20" s="24">
        <f t="shared" si="16"/>
        <v>0.21729555516118904</v>
      </c>
      <c r="BR20" s="21"/>
      <c r="BS20" s="35">
        <f t="shared" si="11"/>
        <v>43160</v>
      </c>
      <c r="BT20" s="24">
        <f t="shared" si="15"/>
        <v>8.5986645718774402E-3</v>
      </c>
      <c r="BU20" s="24">
        <f t="shared" si="12"/>
        <v>2.5734485467400009E-4</v>
      </c>
      <c r="BV20" s="24">
        <f t="shared" si="12"/>
        <v>7.2898664571878502E-4</v>
      </c>
      <c r="BW20" s="24">
        <f t="shared" si="12"/>
        <v>1.1467399842890701E-3</v>
      </c>
      <c r="BX20" s="24">
        <f t="shared" si="12"/>
        <v>2.5057344854674053E-3</v>
      </c>
      <c r="BY20" s="24">
        <f t="shared" si="12"/>
        <v>1.03299293008641E-3</v>
      </c>
      <c r="BZ20" s="24">
        <f t="shared" si="12"/>
        <v>3.8580518460329884E-3</v>
      </c>
      <c r="CA20" s="24">
        <f t="shared" si="12"/>
        <v>8.6394344069128169E-4</v>
      </c>
      <c r="CB20" s="24">
        <f t="shared" si="12"/>
        <v>1.2744697564807583E-3</v>
      </c>
      <c r="CC20" s="24">
        <f t="shared" si="12"/>
        <v>2.7776904948939507E-3</v>
      </c>
      <c r="CD20" s="24">
        <f t="shared" si="12"/>
        <v>1.1276512175962315E-3</v>
      </c>
      <c r="CE20" s="24">
        <f t="shared" si="12"/>
        <v>2.0738413197171962E-4</v>
      </c>
      <c r="CF20" s="24">
        <f t="shared" si="14"/>
        <v>2.437965435978004E-2</v>
      </c>
    </row>
    <row r="21" spans="1:84" x14ac:dyDescent="0.25">
      <c r="A21" s="31">
        <f>+[1]NEA!A22</f>
        <v>43191</v>
      </c>
      <c r="B21" s="17">
        <f>+[1]NEA!B22</f>
        <v>133.80000000000001</v>
      </c>
      <c r="C21" s="17">
        <f>+[1]NEA!C22</f>
        <v>130.19999999999999</v>
      </c>
      <c r="D21" s="17">
        <f>+[1]NEA!D22</f>
        <v>134</v>
      </c>
      <c r="E21" s="17">
        <f>+[1]NEA!E22</f>
        <v>115.8</v>
      </c>
      <c r="F21" s="17">
        <f>+[1]NEA!F22</f>
        <v>174.4</v>
      </c>
      <c r="G21" s="17">
        <f>+[1]NEA!G22</f>
        <v>123.2</v>
      </c>
      <c r="H21" s="17">
        <f>+[1]NEA!H22</f>
        <v>135.80000000000001</v>
      </c>
      <c r="I21" s="17">
        <f>+[1]NEA!I22</f>
        <v>138.1</v>
      </c>
      <c r="J21" s="17">
        <f>+[1]NEA!J22</f>
        <v>154.30000000000001</v>
      </c>
      <c r="K21" s="17">
        <f>+[1]NEA!K22</f>
        <v>131.19999999999999</v>
      </c>
      <c r="L21" s="17">
        <f>+[1]NEA!L22</f>
        <v>165</v>
      </c>
      <c r="M21" s="17">
        <f>+[1]NEA!M22</f>
        <v>129</v>
      </c>
      <c r="N21" s="17">
        <f>+[1]NEA!N22</f>
        <v>128.1</v>
      </c>
      <c r="O21" s="18">
        <f>+[1]NEA!R22</f>
        <v>121.6</v>
      </c>
      <c r="P21" s="19">
        <f>+[1]NEA!S22</f>
        <v>129.80000000000001</v>
      </c>
      <c r="Q21" s="20">
        <f>+[1]NEA!T22</f>
        <v>158.5</v>
      </c>
      <c r="R21" s="18">
        <f t="shared" si="4"/>
        <v>133.84987000000001</v>
      </c>
      <c r="S21" s="19">
        <f t="shared" si="5"/>
        <v>127.25715462784946</v>
      </c>
      <c r="T21" s="19">
        <f t="shared" si="6"/>
        <v>123.46454089164453</v>
      </c>
      <c r="U21" s="19">
        <f t="shared" si="7"/>
        <v>122.51708160442601</v>
      </c>
      <c r="V21" s="19"/>
      <c r="W21" s="20">
        <f t="shared" si="8"/>
        <v>130.17151489893729</v>
      </c>
      <c r="X21" s="21"/>
      <c r="Y21" s="41">
        <f t="shared" si="9"/>
        <v>2.6073619631901801E-2</v>
      </c>
      <c r="Z21" s="24">
        <f t="shared" si="9"/>
        <v>1.8779342723004522E-2</v>
      </c>
      <c r="AA21" s="24">
        <f t="shared" si="9"/>
        <v>1.6691957511380862E-2</v>
      </c>
      <c r="AB21" s="24">
        <f t="shared" si="9"/>
        <v>2.1164021164021163E-2</v>
      </c>
      <c r="AC21" s="24">
        <f t="shared" si="9"/>
        <v>0.10240202275600518</v>
      </c>
      <c r="AD21" s="24">
        <f t="shared" si="9"/>
        <v>1.2325390304026351E-2</v>
      </c>
      <c r="AE21" s="24">
        <f t="shared" si="9"/>
        <v>1.8754688672168118E-2</v>
      </c>
      <c r="AF21" s="24">
        <f t="shared" si="9"/>
        <v>2.7529761904761862E-2</v>
      </c>
      <c r="AG21" s="24">
        <f t="shared" si="9"/>
        <v>2.4568393094289709E-2</v>
      </c>
      <c r="AH21" s="24">
        <f t="shared" si="9"/>
        <v>1.0007698229407058E-2</v>
      </c>
      <c r="AI21" s="24">
        <f t="shared" si="9"/>
        <v>5.4844606946984342E-3</v>
      </c>
      <c r="AJ21" s="24">
        <f t="shared" si="9"/>
        <v>1.1764705882352899E-2</v>
      </c>
      <c r="AK21" s="24">
        <f t="shared" si="9"/>
        <v>1.5860428231562196E-2</v>
      </c>
      <c r="AL21" s="24">
        <f t="shared" si="9"/>
        <v>4.9586776859502635E-3</v>
      </c>
      <c r="AM21" s="24">
        <f t="shared" si="9"/>
        <v>2.0440251572327206E-2</v>
      </c>
      <c r="AN21" s="24">
        <f t="shared" ref="AN21:AN35" si="17">+Q21/Q20-1</f>
        <v>5.8784235136940532E-2</v>
      </c>
      <c r="AO21" s="24">
        <f t="shared" si="10"/>
        <v>2.6553124233295922E-2</v>
      </c>
      <c r="AP21" s="24">
        <f t="shared" si="10"/>
        <v>1.6943710193957129E-2</v>
      </c>
      <c r="AQ21" s="24">
        <f t="shared" si="10"/>
        <v>1.496251180494057E-2</v>
      </c>
      <c r="AR21" s="24">
        <f t="shared" si="10"/>
        <v>1.554096736803845E-2</v>
      </c>
      <c r="AS21" s="24" t="e">
        <f t="shared" si="10"/>
        <v>#DIV/0!</v>
      </c>
      <c r="AT21" s="24">
        <f t="shared" si="10"/>
        <v>1.8697969919785118E-2</v>
      </c>
      <c r="AU21" s="21"/>
      <c r="AV21" s="24">
        <f t="shared" si="16"/>
        <v>0.23545706371191155</v>
      </c>
      <c r="AW21" s="24">
        <f t="shared" si="16"/>
        <v>0.20667284522706186</v>
      </c>
      <c r="AX21" s="24">
        <f t="shared" si="16"/>
        <v>0.22486288848263247</v>
      </c>
      <c r="AY21" s="24">
        <f t="shared" si="16"/>
        <v>0.12100677637947732</v>
      </c>
      <c r="AZ21" s="24">
        <f t="shared" si="16"/>
        <v>0.49571183533447694</v>
      </c>
      <c r="BA21" s="24">
        <f t="shared" si="16"/>
        <v>0.17333333333333334</v>
      </c>
      <c r="BB21" s="24">
        <f t="shared" si="16"/>
        <v>0.23118766999093388</v>
      </c>
      <c r="BC21" s="24">
        <f t="shared" si="16"/>
        <v>0.34207968901846431</v>
      </c>
      <c r="BD21" s="24">
        <f t="shared" si="16"/>
        <v>0.28476269775187357</v>
      </c>
      <c r="BE21" s="24">
        <f t="shared" si="16"/>
        <v>0.20256645279560037</v>
      </c>
      <c r="BF21" s="24">
        <f t="shared" si="16"/>
        <v>0.3178913738019169</v>
      </c>
      <c r="BG21" s="24">
        <f t="shared" si="16"/>
        <v>0.16321009918845797</v>
      </c>
      <c r="BH21" s="24">
        <f t="shared" si="16"/>
        <v>0.18941504178272983</v>
      </c>
      <c r="BI21" s="24">
        <f t="shared" si="16"/>
        <v>0.13538748832866476</v>
      </c>
      <c r="BJ21" s="24">
        <f t="shared" si="16"/>
        <v>0.20631970260223076</v>
      </c>
      <c r="BK21" s="24">
        <f t="shared" si="16"/>
        <v>0.41265597147950084</v>
      </c>
      <c r="BL21" s="24">
        <f t="shared" si="16"/>
        <v>0.23544082112728648</v>
      </c>
      <c r="BM21" s="24">
        <f t="shared" si="16"/>
        <v>0.18676738433813211</v>
      </c>
      <c r="BN21" s="24">
        <f t="shared" si="16"/>
        <v>0.1614894083290721</v>
      </c>
      <c r="BO21" s="24">
        <f t="shared" si="16"/>
        <v>0.1611798488156484</v>
      </c>
      <c r="BP21" s="24" t="e">
        <f t="shared" si="16"/>
        <v>#DIV/0!</v>
      </c>
      <c r="BQ21" s="24">
        <f t="shared" si="16"/>
        <v>0.21738528009622304</v>
      </c>
      <c r="BR21" s="21"/>
      <c r="BS21" s="35">
        <f t="shared" si="11"/>
        <v>43191</v>
      </c>
      <c r="BT21" s="24">
        <f t="shared" si="15"/>
        <v>6.4987730061349469E-3</v>
      </c>
      <c r="BU21" s="24">
        <f t="shared" si="12"/>
        <v>6.1411042944784964E-4</v>
      </c>
      <c r="BV21" s="24">
        <f t="shared" si="12"/>
        <v>2.1349693251533669E-3</v>
      </c>
      <c r="BW21" s="24">
        <f t="shared" si="12"/>
        <v>1.0075306748466269E-2</v>
      </c>
      <c r="BX21" s="24">
        <f t="shared" si="12"/>
        <v>8.9493865030674852E-4</v>
      </c>
      <c r="BY21" s="24">
        <f t="shared" si="12"/>
        <v>1.0084355828220857E-3</v>
      </c>
      <c r="BZ21" s="24">
        <f t="shared" si="12"/>
        <v>2.7324386503067401E-3</v>
      </c>
      <c r="CA21" s="24">
        <f t="shared" si="12"/>
        <v>8.001533742331325E-4</v>
      </c>
      <c r="CB21" s="24">
        <f t="shared" si="12"/>
        <v>6.2208588957054405E-4</v>
      </c>
      <c r="CC21" s="24">
        <f t="shared" si="12"/>
        <v>9.3865030674847194E-5</v>
      </c>
      <c r="CD21" s="24">
        <f t="shared" si="12"/>
        <v>5.6940184049079749E-4</v>
      </c>
      <c r="CE21" s="24">
        <f t="shared" si="12"/>
        <v>5.0613496932515344E-4</v>
      </c>
      <c r="CF21" s="24">
        <f t="shared" si="14"/>
        <v>2.6550613496932478E-2</v>
      </c>
    </row>
    <row r="22" spans="1:84" x14ac:dyDescent="0.25">
      <c r="A22" s="31">
        <f>+[1]NEA!A23</f>
        <v>43221</v>
      </c>
      <c r="B22" s="17">
        <f>+[1]NEA!B23</f>
        <v>137.30000000000001</v>
      </c>
      <c r="C22" s="17">
        <f>+[1]NEA!C23</f>
        <v>134.69999999999999</v>
      </c>
      <c r="D22" s="17">
        <f>+[1]NEA!D23</f>
        <v>137.4</v>
      </c>
      <c r="E22" s="17">
        <f>+[1]NEA!E23</f>
        <v>118.9</v>
      </c>
      <c r="F22" s="17">
        <f>+[1]NEA!F23</f>
        <v>176.4</v>
      </c>
      <c r="G22" s="17">
        <f>+[1]NEA!G23</f>
        <v>125.4</v>
      </c>
      <c r="H22" s="17">
        <f>+[1]NEA!H23</f>
        <v>139.19999999999999</v>
      </c>
      <c r="I22" s="17">
        <f>+[1]NEA!I23</f>
        <v>140.30000000000001</v>
      </c>
      <c r="J22" s="17">
        <f>+[1]NEA!J23</f>
        <v>158.69999999999999</v>
      </c>
      <c r="K22" s="17">
        <f>+[1]NEA!K23</f>
        <v>134.9</v>
      </c>
      <c r="L22" s="17">
        <f>+[1]NEA!L23</f>
        <v>165.4</v>
      </c>
      <c r="M22" s="17">
        <f>+[1]NEA!M23</f>
        <v>132.6</v>
      </c>
      <c r="N22" s="17">
        <f>+[1]NEA!N23</f>
        <v>130.6</v>
      </c>
      <c r="O22" s="18">
        <f>+[1]NEA!R23</f>
        <v>124.5</v>
      </c>
      <c r="P22" s="19">
        <f>+[1]NEA!S23</f>
        <v>133.80000000000001</v>
      </c>
      <c r="Q22" s="20">
        <f>+[1]NEA!T23</f>
        <v>160</v>
      </c>
      <c r="R22" s="18">
        <f t="shared" si="4"/>
        <v>137.26734000000002</v>
      </c>
      <c r="S22" s="19">
        <f t="shared" si="5"/>
        <v>131.01305959901123</v>
      </c>
      <c r="T22" s="19">
        <f t="shared" si="6"/>
        <v>126.48296427516978</v>
      </c>
      <c r="U22" s="19">
        <f t="shared" si="7"/>
        <v>125.43596127247582</v>
      </c>
      <c r="V22" s="19"/>
      <c r="W22" s="20">
        <f t="shared" si="8"/>
        <v>133.01452385913734</v>
      </c>
      <c r="X22" s="21"/>
      <c r="Y22" s="41">
        <f t="shared" ref="Y22:AN49" si="18">+B22/B21-1</f>
        <v>2.615844544095669E-2</v>
      </c>
      <c r="Z22" s="24">
        <f t="shared" si="18"/>
        <v>3.4562211981566726E-2</v>
      </c>
      <c r="AA22" s="24">
        <f t="shared" si="18"/>
        <v>2.5373134328358304E-2</v>
      </c>
      <c r="AB22" s="24">
        <f t="shared" ref="AB22:AB35" si="19">+E22/E21-1</f>
        <v>2.6770293609671869E-2</v>
      </c>
      <c r="AC22" s="24">
        <f t="shared" ref="AC22:AC35" si="20">+F22/F21-1</f>
        <v>1.1467889908256979E-2</v>
      </c>
      <c r="AD22" s="24">
        <f t="shared" ref="AD22:AD35" si="21">+G22/G21-1</f>
        <v>1.7857142857142794E-2</v>
      </c>
      <c r="AE22" s="24">
        <f t="shared" ref="AE22:AE35" si="22">+H22/H21-1</f>
        <v>2.5036818851251752E-2</v>
      </c>
      <c r="AF22" s="24">
        <f t="shared" ref="AF22:AF35" si="23">+I22/I21-1</f>
        <v>1.5930485155684515E-2</v>
      </c>
      <c r="AG22" s="24">
        <f t="shared" ref="AG22:AG35" si="24">+J22/J21-1</f>
        <v>2.8515878159429464E-2</v>
      </c>
      <c r="AH22" s="24">
        <f t="shared" ref="AH22:AH35" si="25">+K22/K21-1</f>
        <v>2.820121951219523E-2</v>
      </c>
      <c r="AI22" s="24">
        <f t="shared" ref="AI22:AI35" si="26">+L22/L21-1</f>
        <v>2.4242424242424399E-3</v>
      </c>
      <c r="AJ22" s="24">
        <f t="shared" ref="AJ22:AJ35" si="27">+M22/M21-1</f>
        <v>2.7906976744185963E-2</v>
      </c>
      <c r="AK22" s="24">
        <f t="shared" ref="AK22:AK35" si="28">+N22/N21-1</f>
        <v>1.9516003122560521E-2</v>
      </c>
      <c r="AL22" s="24">
        <f t="shared" ref="AL22:AL35" si="29">+O22/O21-1</f>
        <v>2.3848684210526327E-2</v>
      </c>
      <c r="AM22" s="24">
        <f t="shared" ref="AM22:AM35" si="30">+P22/P21-1</f>
        <v>3.0816640986132571E-2</v>
      </c>
      <c r="AN22" s="24">
        <f t="shared" si="17"/>
        <v>9.4637223974762819E-3</v>
      </c>
      <c r="AO22" s="24">
        <f t="shared" ref="AO22:AO35" si="31">+R22/R21-1</f>
        <v>2.5532112956105246E-2</v>
      </c>
      <c r="AP22" s="24">
        <f>+S22/S21-1</f>
        <v>2.9514293181750917E-2</v>
      </c>
      <c r="AQ22" s="24">
        <f>+T22/T21-1</f>
        <v>2.4447694550407739E-2</v>
      </c>
      <c r="AR22" s="24">
        <f t="shared" ref="AP22:AT37" si="32">+U22/U21-1</f>
        <v>2.3824267031384849E-2</v>
      </c>
      <c r="AS22" s="24" t="e">
        <f t="shared" si="32"/>
        <v>#DIV/0!</v>
      </c>
      <c r="AT22" s="24">
        <f t="shared" si="32"/>
        <v>2.1840484551534312E-2</v>
      </c>
      <c r="AU22" s="21"/>
      <c r="AV22" s="24">
        <f t="shared" si="16"/>
        <v>0.24365942028985521</v>
      </c>
      <c r="AW22" s="24">
        <f t="shared" si="16"/>
        <v>0.22565969062784341</v>
      </c>
      <c r="AX22" s="24">
        <f t="shared" si="16"/>
        <v>0.2322869955156952</v>
      </c>
      <c r="AY22" s="24">
        <f t="shared" si="16"/>
        <v>0.10707635009310978</v>
      </c>
      <c r="AZ22" s="24">
        <f t="shared" si="16"/>
        <v>0.49745331069609522</v>
      </c>
      <c r="BA22" s="24">
        <f t="shared" si="16"/>
        <v>0.17415730337078661</v>
      </c>
      <c r="BB22" s="24">
        <f t="shared" si="16"/>
        <v>0.23513753327417919</v>
      </c>
      <c r="BC22" s="24">
        <f t="shared" si="16"/>
        <v>0.33746425166825555</v>
      </c>
      <c r="BD22" s="24">
        <f t="shared" si="16"/>
        <v>0.31701244813278007</v>
      </c>
      <c r="BE22" s="24">
        <f t="shared" si="16"/>
        <v>0.22971741112123967</v>
      </c>
      <c r="BF22" s="24">
        <f t="shared" si="16"/>
        <v>0.32108626198083079</v>
      </c>
      <c r="BG22" s="24">
        <f t="shared" si="16"/>
        <v>0.16213847502191059</v>
      </c>
      <c r="BH22" s="24">
        <f t="shared" si="16"/>
        <v>0.18619436875567663</v>
      </c>
      <c r="BI22" s="24">
        <f t="shared" si="16"/>
        <v>0.13906678865507782</v>
      </c>
      <c r="BJ22" s="24">
        <f t="shared" si="16"/>
        <v>0.21857923497267784</v>
      </c>
      <c r="BK22" s="24">
        <f t="shared" si="16"/>
        <v>0.40845070422535223</v>
      </c>
      <c r="BL22" s="24">
        <f t="shared" si="16"/>
        <v>0.24288455853292046</v>
      </c>
      <c r="BM22" s="24">
        <f t="shared" si="16"/>
        <v>0.19616087412137584</v>
      </c>
      <c r="BN22" s="24">
        <f t="shared" si="16"/>
        <v>0.16115939813470859</v>
      </c>
      <c r="BO22" s="24">
        <f t="shared" si="16"/>
        <v>0.1609824227213581</v>
      </c>
      <c r="BP22" s="24" t="e">
        <f t="shared" si="16"/>
        <v>#DIV/0!</v>
      </c>
      <c r="BQ22" s="24">
        <f t="shared" si="16"/>
        <v>0.2187410325157757</v>
      </c>
      <c r="BR22" s="21"/>
      <c r="BS22" s="35">
        <f t="shared" si="11"/>
        <v>43221</v>
      </c>
      <c r="BT22" s="24">
        <f t="shared" si="15"/>
        <v>1.1875560538116593E-2</v>
      </c>
      <c r="BU22" s="24">
        <f t="shared" si="15"/>
        <v>9.2496263079222877E-4</v>
      </c>
      <c r="BV22" s="24">
        <f t="shared" si="15"/>
        <v>2.6875934230194392E-3</v>
      </c>
      <c r="BW22" s="24">
        <f t="shared" si="15"/>
        <v>1.2122571001494768E-3</v>
      </c>
      <c r="BX22" s="24">
        <f t="shared" si="15"/>
        <v>1.2792227204783274E-3</v>
      </c>
      <c r="BY22" s="24">
        <f t="shared" si="15"/>
        <v>1.3366218236173302E-3</v>
      </c>
      <c r="BZ22" s="24">
        <f t="shared" si="15"/>
        <v>1.583408071748891E-3</v>
      </c>
      <c r="CA22" s="24">
        <f t="shared" si="15"/>
        <v>9.2735426008968126E-4</v>
      </c>
      <c r="CB22" s="24">
        <f t="shared" si="15"/>
        <v>1.7255605381165998E-3</v>
      </c>
      <c r="CC22" s="24">
        <f t="shared" si="15"/>
        <v>4.0657698056801762E-5</v>
      </c>
      <c r="CD22" s="24">
        <f t="shared" si="15"/>
        <v>1.3318385650224192E-3</v>
      </c>
      <c r="CE22" s="24">
        <f t="shared" si="15"/>
        <v>6.1659192825112103E-4</v>
      </c>
      <c r="CF22" s="24">
        <f t="shared" si="14"/>
        <v>2.5541629297458911E-2</v>
      </c>
    </row>
    <row r="23" spans="1:84" x14ac:dyDescent="0.25">
      <c r="A23" s="31">
        <f>+[1]NEA!A24</f>
        <v>43252</v>
      </c>
      <c r="B23" s="17">
        <f>+[1]NEA!B24</f>
        <v>141.5</v>
      </c>
      <c r="C23" s="17">
        <f>+[1]NEA!C24</f>
        <v>140</v>
      </c>
      <c r="D23" s="17">
        <f>+[1]NEA!D24</f>
        <v>138.80000000000001</v>
      </c>
      <c r="E23" s="17">
        <f>+[1]NEA!E24</f>
        <v>120.5</v>
      </c>
      <c r="F23" s="17">
        <f>+[1]NEA!F24</f>
        <v>179.7</v>
      </c>
      <c r="G23" s="17">
        <f>+[1]NEA!G24</f>
        <v>129.69999999999999</v>
      </c>
      <c r="H23" s="17">
        <f>+[1]NEA!H24</f>
        <v>146.69999999999999</v>
      </c>
      <c r="I23" s="17">
        <f>+[1]NEA!I24</f>
        <v>146.6</v>
      </c>
      <c r="J23" s="17">
        <f>+[1]NEA!J24</f>
        <v>159.80000000000001</v>
      </c>
      <c r="K23" s="17">
        <f>+[1]NEA!K24</f>
        <v>137.1</v>
      </c>
      <c r="L23" s="17">
        <f>+[1]NEA!L24</f>
        <v>166.1</v>
      </c>
      <c r="M23" s="17">
        <f>+[1]NEA!M24</f>
        <v>136.19999999999999</v>
      </c>
      <c r="N23" s="17">
        <f>+[1]NEA!N24</f>
        <v>135.1</v>
      </c>
      <c r="O23" s="18">
        <f>+[1]NEA!R24</f>
        <v>126.8</v>
      </c>
      <c r="P23" s="19">
        <f>+[1]NEA!S24</f>
        <v>138.5</v>
      </c>
      <c r="Q23" s="20">
        <f>+[1]NEA!T24</f>
        <v>163.80000000000001</v>
      </c>
      <c r="R23" s="18">
        <f t="shared" si="4"/>
        <v>141.48321000000001</v>
      </c>
      <c r="S23" s="19">
        <f t="shared" si="5"/>
        <v>135.00442186212581</v>
      </c>
      <c r="T23" s="19">
        <f t="shared" si="6"/>
        <v>129.38854443460289</v>
      </c>
      <c r="U23" s="19">
        <f t="shared" si="7"/>
        <v>128.22268326417705</v>
      </c>
      <c r="V23" s="19"/>
      <c r="W23" s="20">
        <f t="shared" si="8"/>
        <v>136.86459679099812</v>
      </c>
      <c r="X23" s="21"/>
      <c r="Y23" s="41">
        <f t="shared" si="18"/>
        <v>3.0589949016751605E-2</v>
      </c>
      <c r="Z23" s="24">
        <f t="shared" si="18"/>
        <v>3.9346696362286604E-2</v>
      </c>
      <c r="AA23" s="24">
        <f t="shared" si="18"/>
        <v>1.0189228529839944E-2</v>
      </c>
      <c r="AB23" s="24">
        <f t="shared" si="19"/>
        <v>1.345668629100083E-2</v>
      </c>
      <c r="AC23" s="24">
        <f t="shared" si="20"/>
        <v>1.8707482993197244E-2</v>
      </c>
      <c r="AD23" s="24">
        <f t="shared" si="21"/>
        <v>3.429027113237626E-2</v>
      </c>
      <c r="AE23" s="24">
        <f t="shared" si="22"/>
        <v>5.3879310344827624E-2</v>
      </c>
      <c r="AF23" s="24">
        <f t="shared" si="23"/>
        <v>4.4903777619386798E-2</v>
      </c>
      <c r="AG23" s="24">
        <f t="shared" si="24"/>
        <v>6.9313169502207561E-3</v>
      </c>
      <c r="AH23" s="24">
        <f t="shared" si="25"/>
        <v>1.6308376575240757E-2</v>
      </c>
      <c r="AI23" s="24">
        <f t="shared" si="26"/>
        <v>4.232164449818443E-3</v>
      </c>
      <c r="AJ23" s="24">
        <f t="shared" si="27"/>
        <v>2.7149321266968229E-2</v>
      </c>
      <c r="AK23" s="24">
        <f t="shared" si="28"/>
        <v>3.4456355283307705E-2</v>
      </c>
      <c r="AL23" s="24">
        <f t="shared" si="29"/>
        <v>1.8473895582329369E-2</v>
      </c>
      <c r="AM23" s="24">
        <f t="shared" si="30"/>
        <v>3.5127055306427346E-2</v>
      </c>
      <c r="AN23" s="24">
        <f t="shared" si="17"/>
        <v>2.375000000000016E-2</v>
      </c>
      <c r="AO23" s="24">
        <f t="shared" si="31"/>
        <v>3.0712841088054832E-2</v>
      </c>
      <c r="AP23" s="24">
        <f t="shared" si="32"/>
        <v>3.0465377080199918E-2</v>
      </c>
      <c r="AQ23" s="24">
        <f t="shared" si="32"/>
        <v>2.2972106766187883E-2</v>
      </c>
      <c r="AR23" s="24">
        <f t="shared" si="32"/>
        <v>2.2216292388813619E-2</v>
      </c>
      <c r="AS23" s="24" t="e">
        <f t="shared" si="32"/>
        <v>#DIV/0!</v>
      </c>
      <c r="AT23" s="24">
        <f t="shared" si="32"/>
        <v>2.8944755957161616E-2</v>
      </c>
      <c r="AU23" s="21"/>
      <c r="AV23" s="24">
        <f t="shared" si="16"/>
        <v>0.26452189454870423</v>
      </c>
      <c r="AW23" s="24">
        <f t="shared" si="16"/>
        <v>0.25786163522012573</v>
      </c>
      <c r="AX23" s="24">
        <f t="shared" si="16"/>
        <v>0.21434820647419084</v>
      </c>
      <c r="AY23" s="24">
        <f t="shared" si="16"/>
        <v>0.11884865366759523</v>
      </c>
      <c r="AZ23" s="24">
        <f t="shared" si="16"/>
        <v>0.48758278145695355</v>
      </c>
      <c r="BA23" s="24">
        <f t="shared" si="16"/>
        <v>0.20651162790697675</v>
      </c>
      <c r="BB23" s="24">
        <f t="shared" si="16"/>
        <v>0.28122270742358069</v>
      </c>
      <c r="BC23" s="24">
        <f t="shared" si="16"/>
        <v>0.37523452157598491</v>
      </c>
      <c r="BD23" s="24">
        <f t="shared" si="16"/>
        <v>0.32284768211920545</v>
      </c>
      <c r="BE23" s="24">
        <f t="shared" si="16"/>
        <v>0.21975088967971512</v>
      </c>
      <c r="BF23" s="24">
        <f t="shared" si="16"/>
        <v>0.32350597609561738</v>
      </c>
      <c r="BG23" s="24">
        <f t="shared" si="16"/>
        <v>0.18744551002615495</v>
      </c>
      <c r="BH23" s="24">
        <f t="shared" si="16"/>
        <v>0.19663418954827261</v>
      </c>
      <c r="BI23" s="24">
        <f t="shared" si="16"/>
        <v>0.16544117647058831</v>
      </c>
      <c r="BJ23" s="24">
        <f t="shared" si="16"/>
        <v>0.24215246636771304</v>
      </c>
      <c r="BK23" s="24">
        <f t="shared" si="16"/>
        <v>0.41573033707865181</v>
      </c>
      <c r="BL23" s="24">
        <f t="shared" si="16"/>
        <v>0.26400044383741395</v>
      </c>
      <c r="BM23" s="24">
        <f t="shared" si="16"/>
        <v>0.21769987400655699</v>
      </c>
      <c r="BN23" s="24">
        <f t="shared" si="16"/>
        <v>0.17572901723757206</v>
      </c>
      <c r="BO23" s="24">
        <f t="shared" si="16"/>
        <v>0.17362363021329164</v>
      </c>
      <c r="BP23" s="24" t="e">
        <f t="shared" si="16"/>
        <v>#DIV/0!</v>
      </c>
      <c r="BQ23" s="24">
        <f t="shared" si="16"/>
        <v>0.23932163221869573</v>
      </c>
      <c r="BR23" s="21"/>
      <c r="BS23" s="35">
        <f t="shared" si="11"/>
        <v>43252</v>
      </c>
      <c r="BT23" s="24">
        <f t="shared" si="15"/>
        <v>1.3630225782957058E-2</v>
      </c>
      <c r="BU23" s="24">
        <f t="shared" si="15"/>
        <v>3.7115804806992137E-4</v>
      </c>
      <c r="BV23" s="24">
        <f t="shared" si="15"/>
        <v>1.3517844136926389E-3</v>
      </c>
      <c r="BW23" s="24">
        <f t="shared" si="15"/>
        <v>1.9492352512745711E-3</v>
      </c>
      <c r="BX23" s="24">
        <f t="shared" si="15"/>
        <v>2.436562272396203E-3</v>
      </c>
      <c r="BY23" s="24">
        <f t="shared" si="15"/>
        <v>2.8732702112163138E-3</v>
      </c>
      <c r="BZ23" s="24">
        <f t="shared" si="15"/>
        <v>4.4187181354697616E-3</v>
      </c>
      <c r="CA23" s="24">
        <f t="shared" si="15"/>
        <v>2.259286234522989E-4</v>
      </c>
      <c r="CB23" s="24">
        <f t="shared" si="15"/>
        <v>9.9985433357610543E-4</v>
      </c>
      <c r="CC23" s="24">
        <f t="shared" si="15"/>
        <v>6.9337217771302568E-5</v>
      </c>
      <c r="CD23" s="24">
        <f t="shared" si="15"/>
        <v>1.2978878368536029E-3</v>
      </c>
      <c r="CE23" s="24">
        <f t="shared" si="15"/>
        <v>1.0815731973780045E-3</v>
      </c>
      <c r="CF23" s="24">
        <f t="shared" si="14"/>
        <v>3.0705535324107785E-2</v>
      </c>
    </row>
    <row r="24" spans="1:84" x14ac:dyDescent="0.25">
      <c r="A24" s="31">
        <f>+[1]NEA!A25</f>
        <v>43282</v>
      </c>
      <c r="B24" s="17">
        <f>+[1]NEA!B25</f>
        <v>146.30000000000001</v>
      </c>
      <c r="C24" s="17">
        <f>+[1]NEA!C25</f>
        <v>145.30000000000001</v>
      </c>
      <c r="D24" s="17">
        <f>+[1]NEA!D25</f>
        <v>142.69999999999999</v>
      </c>
      <c r="E24" s="17">
        <f>+[1]NEA!E25</f>
        <v>122.2</v>
      </c>
      <c r="F24" s="17">
        <f>+[1]NEA!F25</f>
        <v>182.5</v>
      </c>
      <c r="G24" s="17">
        <f>+[1]NEA!G25</f>
        <v>134.4</v>
      </c>
      <c r="H24" s="17">
        <f>+[1]NEA!H25</f>
        <v>150.9</v>
      </c>
      <c r="I24" s="17">
        <f>+[1]NEA!I25</f>
        <v>158.1</v>
      </c>
      <c r="J24" s="17">
        <f>+[1]NEA!J25</f>
        <v>161.5</v>
      </c>
      <c r="K24" s="17">
        <f>+[1]NEA!K25</f>
        <v>141.9</v>
      </c>
      <c r="L24" s="17">
        <f>+[1]NEA!L25</f>
        <v>167.5</v>
      </c>
      <c r="M24" s="17">
        <f>+[1]NEA!M25</f>
        <v>139.5</v>
      </c>
      <c r="N24" s="17">
        <f>+[1]NEA!N25</f>
        <v>140.69999999999999</v>
      </c>
      <c r="O24" s="18">
        <f>+[1]NEA!R25</f>
        <v>129.80000000000001</v>
      </c>
      <c r="P24" s="19">
        <f>+[1]NEA!S25</f>
        <v>143.19999999999999</v>
      </c>
      <c r="Q24" s="20">
        <f>+[1]NEA!T25</f>
        <v>170.5</v>
      </c>
      <c r="R24" s="18">
        <f t="shared" si="4"/>
        <v>146.32956000000001</v>
      </c>
      <c r="S24" s="19">
        <f t="shared" si="5"/>
        <v>139.43166712441638</v>
      </c>
      <c r="T24" s="19">
        <f t="shared" si="6"/>
        <v>132.96259226454089</v>
      </c>
      <c r="U24" s="19">
        <f t="shared" si="7"/>
        <v>131.8436376210235</v>
      </c>
      <c r="V24" s="19"/>
      <c r="W24" s="20">
        <f t="shared" si="8"/>
        <v>141.95426130443843</v>
      </c>
      <c r="X24" s="21"/>
      <c r="Y24" s="41">
        <f t="shared" si="18"/>
        <v>3.3922261484099048E-2</v>
      </c>
      <c r="Z24" s="24">
        <f t="shared" si="18"/>
        <v>3.7857142857143034E-2</v>
      </c>
      <c r="AA24" s="24">
        <f t="shared" si="18"/>
        <v>2.80979827089336E-2</v>
      </c>
      <c r="AB24" s="24">
        <f t="shared" si="19"/>
        <v>1.4107883817427336E-2</v>
      </c>
      <c r="AC24" s="24">
        <f t="shared" si="20"/>
        <v>1.5581524763494725E-2</v>
      </c>
      <c r="AD24" s="24">
        <f t="shared" si="21"/>
        <v>3.6237471087124273E-2</v>
      </c>
      <c r="AE24" s="24">
        <f t="shared" si="22"/>
        <v>2.8629856850715951E-2</v>
      </c>
      <c r="AF24" s="24">
        <f t="shared" si="23"/>
        <v>7.8444747612551158E-2</v>
      </c>
      <c r="AG24" s="24">
        <f t="shared" si="24"/>
        <v>1.0638297872340274E-2</v>
      </c>
      <c r="AH24" s="24">
        <f t="shared" si="25"/>
        <v>3.5010940919037337E-2</v>
      </c>
      <c r="AI24" s="24">
        <f t="shared" si="26"/>
        <v>8.4286574352800958E-3</v>
      </c>
      <c r="AJ24" s="24">
        <f t="shared" si="27"/>
        <v>2.4229074889867919E-2</v>
      </c>
      <c r="AK24" s="24">
        <f t="shared" si="28"/>
        <v>4.1450777202072464E-2</v>
      </c>
      <c r="AL24" s="24">
        <f t="shared" si="29"/>
        <v>2.3659305993690927E-2</v>
      </c>
      <c r="AM24" s="24">
        <f t="shared" si="30"/>
        <v>3.3935018050541332E-2</v>
      </c>
      <c r="AN24" s="24">
        <f t="shared" si="17"/>
        <v>4.0903540903540758E-2</v>
      </c>
      <c r="AO24" s="24">
        <f t="shared" si="31"/>
        <v>3.4253887793470383E-2</v>
      </c>
      <c r="AP24" s="24">
        <f t="shared" si="32"/>
        <v>3.2793335219878372E-2</v>
      </c>
      <c r="AQ24" s="24">
        <f t="shared" si="32"/>
        <v>2.7622598627689454E-2</v>
      </c>
      <c r="AR24" s="24">
        <f t="shared" si="32"/>
        <v>2.8239577153335693E-2</v>
      </c>
      <c r="AS24" s="24" t="e">
        <f t="shared" si="32"/>
        <v>#DIV/0!</v>
      </c>
      <c r="AT24" s="24">
        <f t="shared" si="32"/>
        <v>3.7187590017983885E-2</v>
      </c>
      <c r="AU24" s="21"/>
      <c r="AV24" s="24">
        <f t="shared" si="16"/>
        <v>0.29012345679012341</v>
      </c>
      <c r="AW24" s="24">
        <f t="shared" si="16"/>
        <v>0.29616413916146311</v>
      </c>
      <c r="AX24" s="24">
        <f t="shared" si="16"/>
        <v>0.21446808510638293</v>
      </c>
      <c r="AY24" s="24">
        <f t="shared" si="16"/>
        <v>0.13886300093196646</v>
      </c>
      <c r="AZ24" s="24">
        <f t="shared" si="16"/>
        <v>0.4873675631621841</v>
      </c>
      <c r="BA24" s="24">
        <f t="shared" si="16"/>
        <v>0.22292993630573243</v>
      </c>
      <c r="BB24" s="24">
        <f t="shared" si="16"/>
        <v>0.29750644883920896</v>
      </c>
      <c r="BC24" s="24">
        <f t="shared" si="16"/>
        <v>0.42818428184281832</v>
      </c>
      <c r="BD24" s="24">
        <f t="shared" si="16"/>
        <v>0.32703368940016442</v>
      </c>
      <c r="BE24" s="24">
        <f t="shared" si="16"/>
        <v>0.23606271777003496</v>
      </c>
      <c r="BF24" s="24">
        <f t="shared" si="16"/>
        <v>0.32097791798107256</v>
      </c>
      <c r="BG24" s="24">
        <f t="shared" si="16"/>
        <v>0.21409921671018273</v>
      </c>
      <c r="BH24" s="24">
        <f t="shared" si="16"/>
        <v>0.23421052631578942</v>
      </c>
      <c r="BI24" s="24">
        <f t="shared" si="16"/>
        <v>0.20631970260223076</v>
      </c>
      <c r="BJ24" s="24">
        <f t="shared" si="16"/>
        <v>0.26501766784452285</v>
      </c>
      <c r="BK24" s="24">
        <f t="shared" si="16"/>
        <v>0.44247038917089676</v>
      </c>
      <c r="BL24" s="24">
        <f t="shared" si="16"/>
        <v>0.290898892838926</v>
      </c>
      <c r="BM24" s="24">
        <f t="shared" si="16"/>
        <v>0.24628253974488667</v>
      </c>
      <c r="BN24" s="24">
        <f t="shared" si="16"/>
        <v>0.19740287779157129</v>
      </c>
      <c r="BO24" s="24">
        <f t="shared" si="16"/>
        <v>0.19442813761060362</v>
      </c>
      <c r="BP24" s="24" t="e">
        <f t="shared" si="16"/>
        <v>#DIV/0!</v>
      </c>
      <c r="BQ24" s="24">
        <f t="shared" si="16"/>
        <v>0.26490829840270713</v>
      </c>
      <c r="BR24" s="21"/>
      <c r="BS24" s="35">
        <f t="shared" si="11"/>
        <v>43282</v>
      </c>
      <c r="BT24" s="24">
        <f t="shared" si="15"/>
        <v>1.3225653710247379E-2</v>
      </c>
      <c r="BU24" s="24">
        <f t="shared" si="15"/>
        <v>1.0032508833922203E-3</v>
      </c>
      <c r="BV24" s="24">
        <f t="shared" si="15"/>
        <v>1.393639575971734E-3</v>
      </c>
      <c r="BW24" s="24">
        <f t="shared" si="15"/>
        <v>1.6048056537102541E-3</v>
      </c>
      <c r="BX24" s="24">
        <f t="shared" si="15"/>
        <v>2.5841696113074299E-3</v>
      </c>
      <c r="BY24" s="24">
        <f t="shared" si="15"/>
        <v>1.5612720848056599E-3</v>
      </c>
      <c r="BZ24" s="24">
        <f t="shared" si="15"/>
        <v>7.8265017667844515E-3</v>
      </c>
      <c r="CA24" s="24">
        <f t="shared" si="15"/>
        <v>3.3879858657243593E-4</v>
      </c>
      <c r="CB24" s="24">
        <f t="shared" si="15"/>
        <v>2.1167491166077788E-3</v>
      </c>
      <c r="CC24" s="24">
        <f t="shared" si="15"/>
        <v>1.3455830388692632E-4</v>
      </c>
      <c r="CD24" s="24">
        <f t="shared" si="15"/>
        <v>1.1544169611307459E-3</v>
      </c>
      <c r="CE24" s="24">
        <f t="shared" si="15"/>
        <v>1.306007067137808E-3</v>
      </c>
      <c r="CF24" s="24">
        <f t="shared" si="14"/>
        <v>3.4249823321554823E-2</v>
      </c>
    </row>
    <row r="25" spans="1:84" x14ac:dyDescent="0.25">
      <c r="A25" s="31">
        <f>+[1]NEA!A26</f>
        <v>43313</v>
      </c>
      <c r="B25" s="17">
        <f>+[1]NEA!B26</f>
        <v>152.19999999999999</v>
      </c>
      <c r="C25" s="17">
        <f>+[1]NEA!C26</f>
        <v>152.1</v>
      </c>
      <c r="D25" s="17">
        <f>+[1]NEA!D26</f>
        <v>145.30000000000001</v>
      </c>
      <c r="E25" s="17">
        <f>+[1]NEA!E26</f>
        <v>123.2</v>
      </c>
      <c r="F25" s="17">
        <f>+[1]NEA!F26</f>
        <v>192.8</v>
      </c>
      <c r="G25" s="17">
        <f>+[1]NEA!G26</f>
        <v>138.69999999999999</v>
      </c>
      <c r="H25" s="17">
        <f>+[1]NEA!H26</f>
        <v>155.4</v>
      </c>
      <c r="I25" s="17">
        <f>+[1]NEA!I26</f>
        <v>165.7</v>
      </c>
      <c r="J25" s="17">
        <f>+[1]NEA!J26</f>
        <v>175.7</v>
      </c>
      <c r="K25" s="17">
        <f>+[1]NEA!K26</f>
        <v>144.80000000000001</v>
      </c>
      <c r="L25" s="17">
        <f>+[1]NEA!L26</f>
        <v>169.9</v>
      </c>
      <c r="M25" s="17">
        <f>+[1]NEA!M26</f>
        <v>144.9</v>
      </c>
      <c r="N25" s="17">
        <f>+[1]NEA!N26</f>
        <v>147.4</v>
      </c>
      <c r="O25" s="18">
        <f>+[1]NEA!R26</f>
        <v>134.19999999999999</v>
      </c>
      <c r="P25" s="19">
        <f>+[1]NEA!S26</f>
        <v>148.30000000000001</v>
      </c>
      <c r="Q25" s="20">
        <f>+[1]NEA!T26</f>
        <v>180.2</v>
      </c>
      <c r="R25" s="18">
        <f t="shared" si="4"/>
        <v>152.18217000000001</v>
      </c>
      <c r="S25" s="19">
        <f t="shared" si="5"/>
        <v>144.39681406207086</v>
      </c>
      <c r="T25" s="19">
        <f t="shared" si="6"/>
        <v>136.26905816356657</v>
      </c>
      <c r="U25" s="19">
        <f t="shared" si="7"/>
        <v>134.7917704011065</v>
      </c>
      <c r="V25" s="19"/>
      <c r="W25" s="20">
        <f t="shared" si="8"/>
        <v>146.65161491977494</v>
      </c>
      <c r="X25" s="21"/>
      <c r="Y25" s="41">
        <f t="shared" si="18"/>
        <v>4.0328092959671658E-2</v>
      </c>
      <c r="Z25" s="24">
        <f t="shared" si="18"/>
        <v>4.67997247075016E-2</v>
      </c>
      <c r="AA25" s="24">
        <f t="shared" si="18"/>
        <v>1.822004204625105E-2</v>
      </c>
      <c r="AB25" s="24">
        <f t="shared" si="19"/>
        <v>8.1833060556464332E-3</v>
      </c>
      <c r="AC25" s="24">
        <f t="shared" si="20"/>
        <v>5.643835616438353E-2</v>
      </c>
      <c r="AD25" s="24">
        <f t="shared" si="21"/>
        <v>3.199404761904745E-2</v>
      </c>
      <c r="AE25" s="24">
        <f t="shared" si="22"/>
        <v>2.9821073558648159E-2</v>
      </c>
      <c r="AF25" s="24">
        <f t="shared" si="23"/>
        <v>4.8070841239721718E-2</v>
      </c>
      <c r="AG25" s="24">
        <f t="shared" si="24"/>
        <v>8.7925696594427283E-2</v>
      </c>
      <c r="AH25" s="24">
        <f t="shared" si="25"/>
        <v>2.0436927413671535E-2</v>
      </c>
      <c r="AI25" s="24">
        <f t="shared" si="26"/>
        <v>1.4328358208955283E-2</v>
      </c>
      <c r="AJ25" s="24">
        <f t="shared" si="27"/>
        <v>3.8709677419354938E-2</v>
      </c>
      <c r="AK25" s="24">
        <f t="shared" si="28"/>
        <v>4.7619047619047672E-2</v>
      </c>
      <c r="AL25" s="24">
        <f t="shared" si="29"/>
        <v>3.3898305084745672E-2</v>
      </c>
      <c r="AM25" s="24">
        <f t="shared" si="30"/>
        <v>3.5614525139664899E-2</v>
      </c>
      <c r="AN25" s="24">
        <f t="shared" si="17"/>
        <v>5.6891495601173014E-2</v>
      </c>
      <c r="AO25" s="24">
        <f t="shared" si="31"/>
        <v>3.9996088281820885E-2</v>
      </c>
      <c r="AP25" s="24">
        <f t="shared" si="32"/>
        <v>3.5609894366564809E-2</v>
      </c>
      <c r="AQ25" s="24">
        <f t="shared" si="32"/>
        <v>2.4867640158873883E-2</v>
      </c>
      <c r="AR25" s="24">
        <f t="shared" si="32"/>
        <v>2.2360827062108513E-2</v>
      </c>
      <c r="AS25" s="24" t="e">
        <f t="shared" si="32"/>
        <v>#DIV/0!</v>
      </c>
      <c r="AT25" s="24">
        <f t="shared" si="32"/>
        <v>3.3090613639716437E-2</v>
      </c>
      <c r="AU25" s="21"/>
      <c r="AV25" s="24">
        <f t="shared" si="16"/>
        <v>0.32693984306887525</v>
      </c>
      <c r="AW25" s="24">
        <f t="shared" si="16"/>
        <v>0.33773087071240093</v>
      </c>
      <c r="AX25" s="24">
        <f t="shared" si="16"/>
        <v>0.21488294314381284</v>
      </c>
      <c r="AY25" s="24">
        <f t="shared" si="16"/>
        <v>0.16116870876531575</v>
      </c>
      <c r="AZ25" s="24">
        <f t="shared" si="16"/>
        <v>0.53993610223642174</v>
      </c>
      <c r="BA25" s="24">
        <f t="shared" si="16"/>
        <v>0.25862068965517238</v>
      </c>
      <c r="BB25" s="24">
        <f t="shared" si="16"/>
        <v>0.302598491198659</v>
      </c>
      <c r="BC25" s="24">
        <f t="shared" si="16"/>
        <v>0.48476702508960567</v>
      </c>
      <c r="BD25" s="24">
        <f t="shared" si="16"/>
        <v>0.43194784026079858</v>
      </c>
      <c r="BE25" s="24">
        <f t="shared" si="16"/>
        <v>0.22607959356477569</v>
      </c>
      <c r="BF25" s="24">
        <f t="shared" si="16"/>
        <v>0.32320872274143309</v>
      </c>
      <c r="BG25" s="24">
        <f t="shared" si="16"/>
        <v>0.26219512195121952</v>
      </c>
      <c r="BH25" s="24">
        <f t="shared" si="16"/>
        <v>0.25660699062233605</v>
      </c>
      <c r="BI25" s="24">
        <f t="shared" si="16"/>
        <v>0.23459061637534484</v>
      </c>
      <c r="BJ25" s="24">
        <f t="shared" si="16"/>
        <v>0.29632867132867147</v>
      </c>
      <c r="BK25" s="24">
        <f t="shared" si="16"/>
        <v>0.50166666666666648</v>
      </c>
      <c r="BL25" s="24">
        <f t="shared" si="16"/>
        <v>0.32693050682041136</v>
      </c>
      <c r="BM25" s="24">
        <f t="shared" si="16"/>
        <v>0.27756208279423111</v>
      </c>
      <c r="BN25" s="24">
        <f t="shared" si="16"/>
        <v>0.22088159749868397</v>
      </c>
      <c r="BO25" s="24">
        <f t="shared" si="16"/>
        <v>0.21357284062076798</v>
      </c>
      <c r="BP25" s="24" t="e">
        <f t="shared" si="16"/>
        <v>#DIV/0!</v>
      </c>
      <c r="BQ25" s="24">
        <f t="shared" si="16"/>
        <v>0.29490209224852038</v>
      </c>
      <c r="BR25" s="21"/>
      <c r="BS25" s="35">
        <f t="shared" si="11"/>
        <v>43313</v>
      </c>
      <c r="BT25" s="24">
        <f t="shared" si="15"/>
        <v>1.641203007518793E-2</v>
      </c>
      <c r="BU25" s="24">
        <f t="shared" si="15"/>
        <v>6.4688995215311568E-4</v>
      </c>
      <c r="BV25" s="24">
        <f t="shared" si="15"/>
        <v>7.9289131920710866E-4</v>
      </c>
      <c r="BW25" s="24">
        <f t="shared" si="15"/>
        <v>5.7097060833903E-3</v>
      </c>
      <c r="BX25" s="24">
        <f t="shared" si="15"/>
        <v>2.2866712235133195E-3</v>
      </c>
      <c r="BY25" s="24">
        <f t="shared" si="15"/>
        <v>1.6179084073820913E-3</v>
      </c>
      <c r="BZ25" s="24">
        <f t="shared" si="15"/>
        <v>5.0025974025973982E-3</v>
      </c>
      <c r="CA25" s="24">
        <f t="shared" si="15"/>
        <v>2.7371155160628821E-3</v>
      </c>
      <c r="CB25" s="24">
        <f t="shared" si="15"/>
        <v>1.2369104579630921E-3</v>
      </c>
      <c r="CC25" s="24">
        <f t="shared" si="15"/>
        <v>2.2310321257689727E-4</v>
      </c>
      <c r="CD25" s="24">
        <f t="shared" si="15"/>
        <v>1.827067669172934E-3</v>
      </c>
      <c r="CE25" s="24">
        <f t="shared" si="15"/>
        <v>1.5112781954887257E-3</v>
      </c>
      <c r="CF25" s="24">
        <f t="shared" si="14"/>
        <v>4.0004169514695799E-2</v>
      </c>
    </row>
    <row r="26" spans="1:84" x14ac:dyDescent="0.25">
      <c r="A26" s="31">
        <f>+[1]NEA!A27</f>
        <v>43344</v>
      </c>
      <c r="B26" s="17">
        <f>+[1]NEA!B27</f>
        <v>163.30000000000001</v>
      </c>
      <c r="C26" s="17">
        <f>+[1]NEA!C27</f>
        <v>162.9</v>
      </c>
      <c r="D26" s="17">
        <f>+[1]NEA!D27</f>
        <v>152.19999999999999</v>
      </c>
      <c r="E26" s="17">
        <f>+[1]NEA!E27</f>
        <v>134.4</v>
      </c>
      <c r="F26" s="17">
        <f>+[1]NEA!F27</f>
        <v>204.5</v>
      </c>
      <c r="G26" s="17">
        <f>+[1]NEA!G27</f>
        <v>151.6</v>
      </c>
      <c r="H26" s="17">
        <f>+[1]NEA!H27</f>
        <v>165.3</v>
      </c>
      <c r="I26" s="17">
        <f>+[1]NEA!I27</f>
        <v>183.3</v>
      </c>
      <c r="J26" s="17">
        <f>+[1]NEA!J27</f>
        <v>179.7</v>
      </c>
      <c r="K26" s="17">
        <f>+[1]NEA!K27</f>
        <v>154.9</v>
      </c>
      <c r="L26" s="17">
        <f>+[1]NEA!L27</f>
        <v>170.5</v>
      </c>
      <c r="M26" s="17">
        <f>+[1]NEA!M27</f>
        <v>154.4</v>
      </c>
      <c r="N26" s="17">
        <f>+[1]NEA!N27</f>
        <v>158.19999999999999</v>
      </c>
      <c r="O26" s="18">
        <f>+[1]NEA!R27</f>
        <v>139.9</v>
      </c>
      <c r="P26" s="19">
        <f>+[1]NEA!S27</f>
        <v>160.1</v>
      </c>
      <c r="Q26" s="20">
        <f>+[1]NEA!T27</f>
        <v>192.6</v>
      </c>
      <c r="R26" s="18">
        <f t="shared" si="4"/>
        <v>163.29197000000002</v>
      </c>
      <c r="S26" s="19">
        <f t="shared" si="5"/>
        <v>155.14159571546278</v>
      </c>
      <c r="T26" s="19">
        <f t="shared" si="6"/>
        <v>147.36947150870978</v>
      </c>
      <c r="U26" s="19">
        <f t="shared" si="7"/>
        <v>146.16611341632088</v>
      </c>
      <c r="V26" s="19"/>
      <c r="W26" s="20">
        <f t="shared" si="8"/>
        <v>158.37497395290688</v>
      </c>
      <c r="X26" s="21"/>
      <c r="Y26" s="41">
        <f t="shared" si="18"/>
        <v>7.2930354796320707E-2</v>
      </c>
      <c r="Z26" s="24">
        <f t="shared" si="18"/>
        <v>7.1005917159763454E-2</v>
      </c>
      <c r="AA26" s="24">
        <f t="shared" si="18"/>
        <v>4.7487955953200212E-2</v>
      </c>
      <c r="AB26" s="24">
        <f t="shared" si="19"/>
        <v>9.0909090909090828E-2</v>
      </c>
      <c r="AC26" s="24">
        <f t="shared" si="20"/>
        <v>6.0684647302904571E-2</v>
      </c>
      <c r="AD26" s="24">
        <f t="shared" si="21"/>
        <v>9.300648882480167E-2</v>
      </c>
      <c r="AE26" s="24">
        <f t="shared" si="22"/>
        <v>6.370656370656369E-2</v>
      </c>
      <c r="AF26" s="24">
        <f t="shared" si="23"/>
        <v>0.10621605310802673</v>
      </c>
      <c r="AG26" s="24">
        <f t="shared" si="24"/>
        <v>2.276607854297108E-2</v>
      </c>
      <c r="AH26" s="24">
        <f t="shared" si="25"/>
        <v>6.9751381215469532E-2</v>
      </c>
      <c r="AI26" s="24">
        <f t="shared" si="26"/>
        <v>3.5314891112419033E-3</v>
      </c>
      <c r="AJ26" s="24">
        <f t="shared" si="27"/>
        <v>6.556245686680473E-2</v>
      </c>
      <c r="AK26" s="24">
        <f t="shared" si="28"/>
        <v>7.327001356852092E-2</v>
      </c>
      <c r="AL26" s="24">
        <f t="shared" si="29"/>
        <v>4.247391952310009E-2</v>
      </c>
      <c r="AM26" s="24">
        <f t="shared" si="30"/>
        <v>7.9568442346594548E-2</v>
      </c>
      <c r="AN26" s="24">
        <f t="shared" si="17"/>
        <v>6.8812430632630539E-2</v>
      </c>
      <c r="AO26" s="24">
        <f t="shared" si="31"/>
        <v>7.3003295984017003E-2</v>
      </c>
      <c r="AP26" s="24">
        <f t="shared" si="32"/>
        <v>7.441148700672251E-2</v>
      </c>
      <c r="AQ26" s="24">
        <f t="shared" si="32"/>
        <v>8.1459529365933925E-2</v>
      </c>
      <c r="AR26" s="24">
        <f t="shared" si="32"/>
        <v>8.4384550936360547E-2</v>
      </c>
      <c r="AS26" s="24" t="e">
        <f t="shared" si="32"/>
        <v>#DIV/0!</v>
      </c>
      <c r="AT26" s="24">
        <f t="shared" si="32"/>
        <v>7.9940197314193551E-2</v>
      </c>
      <c r="AU26" s="21"/>
      <c r="AV26" s="24">
        <f t="shared" si="16"/>
        <v>0.40533562822719449</v>
      </c>
      <c r="AW26" s="24">
        <f t="shared" si="16"/>
        <v>0.41038961038961053</v>
      </c>
      <c r="AX26" s="24">
        <f t="shared" si="16"/>
        <v>0.25993377483443703</v>
      </c>
      <c r="AY26" s="24">
        <f t="shared" si="16"/>
        <v>0.23985239852398532</v>
      </c>
      <c r="AZ26" s="24">
        <f t="shared" si="16"/>
        <v>0.6217287866772403</v>
      </c>
      <c r="BA26" s="24">
        <f t="shared" si="16"/>
        <v>0.3657657657657658</v>
      </c>
      <c r="BB26" s="24">
        <f t="shared" si="16"/>
        <v>0.36273701566364402</v>
      </c>
      <c r="BC26" s="24">
        <f t="shared" si="16"/>
        <v>0.63078291814946619</v>
      </c>
      <c r="BD26" s="24">
        <f t="shared" si="16"/>
        <v>0.45506072874493908</v>
      </c>
      <c r="BE26" s="24">
        <f t="shared" si="16"/>
        <v>0.29406850459482037</v>
      </c>
      <c r="BF26" s="24">
        <f t="shared" si="16"/>
        <v>0.30351681957186538</v>
      </c>
      <c r="BG26" s="24">
        <f t="shared" si="16"/>
        <v>0.3414422241529107</v>
      </c>
      <c r="BH26" s="24">
        <f t="shared" si="16"/>
        <v>0.33614864864864846</v>
      </c>
      <c r="BI26" s="24">
        <f t="shared" si="16"/>
        <v>0.25470852017937218</v>
      </c>
      <c r="BJ26" s="24">
        <f t="shared" si="16"/>
        <v>0.38136324417601375</v>
      </c>
      <c r="BK26" s="24">
        <f t="shared" si="16"/>
        <v>0.59966777408637872</v>
      </c>
      <c r="BL26" s="24">
        <f t="shared" si="16"/>
        <v>0.4057856476948587</v>
      </c>
      <c r="BM26" s="24">
        <f t="shared" si="16"/>
        <v>0.35356206186357508</v>
      </c>
      <c r="BN26" s="24">
        <f t="shared" si="16"/>
        <v>0.30377887652141999</v>
      </c>
      <c r="BO26" s="24">
        <f t="shared" si="16"/>
        <v>0.29719382275211847</v>
      </c>
      <c r="BP26" s="24" t="e">
        <f t="shared" si="16"/>
        <v>#DIV/0!</v>
      </c>
      <c r="BQ26" s="24">
        <f t="shared" si="16"/>
        <v>0.38056929389189564</v>
      </c>
      <c r="BR26" s="21"/>
      <c r="BS26" s="35">
        <f t="shared" si="11"/>
        <v>43344</v>
      </c>
      <c r="BT26" s="24">
        <f t="shared" si="15"/>
        <v>2.5055716162943522E-2</v>
      </c>
      <c r="BU26" s="24">
        <f t="shared" si="15"/>
        <v>1.6501971090670119E-3</v>
      </c>
      <c r="BV26" s="24">
        <f t="shared" si="15"/>
        <v>8.5361366622864684E-3</v>
      </c>
      <c r="BW26" s="24">
        <f t="shared" si="15"/>
        <v>6.234362680683306E-3</v>
      </c>
      <c r="BX26" s="24">
        <f t="shared" si="15"/>
        <v>6.5940867279894923E-3</v>
      </c>
      <c r="BY26" s="24">
        <f t="shared" si="15"/>
        <v>3.4214191852825248E-3</v>
      </c>
      <c r="BZ26" s="24">
        <f t="shared" si="15"/>
        <v>1.1135873850197124E-2</v>
      </c>
      <c r="CA26" s="24">
        <f t="shared" si="15"/>
        <v>7.4113009198423132E-4</v>
      </c>
      <c r="CB26" s="24">
        <f t="shared" si="15"/>
        <v>4.1408672798948732E-3</v>
      </c>
      <c r="CC26" s="24">
        <f t="shared" si="15"/>
        <v>5.3613666228646005E-5</v>
      </c>
      <c r="CD26" s="24">
        <f t="shared" si="15"/>
        <v>3.0896846254927727E-3</v>
      </c>
      <c r="CE26" s="24">
        <f t="shared" si="15"/>
        <v>2.3416557161629399E-3</v>
      </c>
      <c r="CF26" s="24">
        <f t="shared" si="14"/>
        <v>7.2994743758212938E-2</v>
      </c>
    </row>
    <row r="27" spans="1:84" x14ac:dyDescent="0.25">
      <c r="A27" s="31">
        <f>+[1]NEA!A28</f>
        <v>43374</v>
      </c>
      <c r="B27" s="17">
        <f>+[1]NEA!B28</f>
        <v>171.3</v>
      </c>
      <c r="C27" s="17">
        <f>+[1]NEA!C28</f>
        <v>172.3</v>
      </c>
      <c r="D27" s="17">
        <f>+[1]NEA!D28</f>
        <v>155.19999999999999</v>
      </c>
      <c r="E27" s="17">
        <f>+[1]NEA!E28</f>
        <v>140.30000000000001</v>
      </c>
      <c r="F27" s="17">
        <f>+[1]NEA!F28</f>
        <v>209.1</v>
      </c>
      <c r="G27" s="17">
        <f>+[1]NEA!G28</f>
        <v>162</v>
      </c>
      <c r="H27" s="17">
        <f>+[1]NEA!H28</f>
        <v>172.8</v>
      </c>
      <c r="I27" s="17">
        <f>+[1]NEA!I28</f>
        <v>196.3</v>
      </c>
      <c r="J27" s="17">
        <f>+[1]NEA!J28</f>
        <v>181.4</v>
      </c>
      <c r="K27" s="17">
        <f>+[1]NEA!K28</f>
        <v>162.9</v>
      </c>
      <c r="L27" s="17">
        <f>+[1]NEA!L28</f>
        <v>170.9</v>
      </c>
      <c r="M27" s="17">
        <f>+[1]NEA!M28</f>
        <v>158.19999999999999</v>
      </c>
      <c r="N27" s="17">
        <f>+[1]NEA!N28</f>
        <v>166.6</v>
      </c>
      <c r="O27" s="18">
        <f>+[1]NEA!R28</f>
        <v>147.6</v>
      </c>
      <c r="P27" s="19">
        <f>+[1]NEA!S28</f>
        <v>168.5</v>
      </c>
      <c r="Q27" s="20">
        <f>+[1]NEA!T28</f>
        <v>198.9</v>
      </c>
      <c r="R27" s="18">
        <f t="shared" si="4"/>
        <v>171.25117000000003</v>
      </c>
      <c r="S27" s="19">
        <f t="shared" si="5"/>
        <v>163.2250343312277</v>
      </c>
      <c r="T27" s="19">
        <f t="shared" si="6"/>
        <v>154.62669028638913</v>
      </c>
      <c r="U27" s="19">
        <f t="shared" si="7"/>
        <v>154.01507607192255</v>
      </c>
      <c r="V27" s="19"/>
      <c r="W27" s="20">
        <f t="shared" si="8"/>
        <v>166.64690560533444</v>
      </c>
      <c r="X27" s="21"/>
      <c r="Y27" s="41">
        <f t="shared" si="18"/>
        <v>4.8989589712186143E-2</v>
      </c>
      <c r="Z27" s="24">
        <f t="shared" si="18"/>
        <v>5.7704112952731812E-2</v>
      </c>
      <c r="AA27" s="24">
        <f t="shared" si="18"/>
        <v>1.9710906701708275E-2</v>
      </c>
      <c r="AB27" s="24">
        <f t="shared" si="19"/>
        <v>4.3898809523809534E-2</v>
      </c>
      <c r="AC27" s="24">
        <f t="shared" si="20"/>
        <v>2.2493887530562251E-2</v>
      </c>
      <c r="AD27" s="24">
        <f t="shared" si="21"/>
        <v>6.8601583113456543E-2</v>
      </c>
      <c r="AE27" s="24">
        <f t="shared" si="22"/>
        <v>4.5372050816696818E-2</v>
      </c>
      <c r="AF27" s="24">
        <f t="shared" si="23"/>
        <v>7.0921985815602939E-2</v>
      </c>
      <c r="AG27" s="24">
        <f t="shared" si="24"/>
        <v>9.4602114635504719E-3</v>
      </c>
      <c r="AH27" s="24">
        <f t="shared" si="25"/>
        <v>5.1646223369915978E-2</v>
      </c>
      <c r="AI27" s="24">
        <f t="shared" si="26"/>
        <v>2.3460410557185618E-3</v>
      </c>
      <c r="AJ27" s="24">
        <f t="shared" si="27"/>
        <v>2.4611398963730435E-2</v>
      </c>
      <c r="AK27" s="24">
        <f t="shared" si="28"/>
        <v>5.3097345132743445E-2</v>
      </c>
      <c r="AL27" s="24">
        <f t="shared" si="29"/>
        <v>5.5039313795568257E-2</v>
      </c>
      <c r="AM27" s="24">
        <f t="shared" si="30"/>
        <v>5.2467207995003262E-2</v>
      </c>
      <c r="AN27" s="24">
        <f t="shared" si="17"/>
        <v>3.2710280373831946E-2</v>
      </c>
      <c r="AO27" s="24">
        <f t="shared" si="31"/>
        <v>4.8742139616540836E-2</v>
      </c>
      <c r="AP27" s="24">
        <f t="shared" si="32"/>
        <v>5.210361913893391E-2</v>
      </c>
      <c r="AQ27" s="24">
        <f t="shared" si="32"/>
        <v>4.9245062110780724E-2</v>
      </c>
      <c r="AR27" s="24">
        <f t="shared" si="32"/>
        <v>5.3698921536250221E-2</v>
      </c>
      <c r="AS27" s="24" t="e">
        <f t="shared" si="32"/>
        <v>#DIV/0!</v>
      </c>
      <c r="AT27" s="24">
        <f t="shared" si="32"/>
        <v>5.2230042701615353E-2</v>
      </c>
      <c r="AU27" s="21"/>
      <c r="AV27" s="24">
        <f t="shared" si="16"/>
        <v>0.45292620865139943</v>
      </c>
      <c r="AW27" s="24">
        <f t="shared" si="16"/>
        <v>0.46888320545609563</v>
      </c>
      <c r="AX27" s="24">
        <f t="shared" si="16"/>
        <v>0.25060435132957282</v>
      </c>
      <c r="AY27" s="24">
        <f t="shared" si="16"/>
        <v>0.2847985347985349</v>
      </c>
      <c r="AZ27" s="24">
        <f t="shared" si="16"/>
        <v>0.64257659073055784</v>
      </c>
      <c r="BA27" s="24">
        <f t="shared" si="16"/>
        <v>0.4464285714285714</v>
      </c>
      <c r="BB27" s="24">
        <f t="shared" si="16"/>
        <v>0.40487804878048794</v>
      </c>
      <c r="BC27" s="24">
        <f t="shared" si="16"/>
        <v>0.70993031358885039</v>
      </c>
      <c r="BD27" s="24">
        <f t="shared" si="16"/>
        <v>0.39861218195836567</v>
      </c>
      <c r="BE27" s="24">
        <f t="shared" si="16"/>
        <v>0.33963815789473695</v>
      </c>
      <c r="BF27" s="24">
        <f t="shared" si="16"/>
        <v>0.28303303303303329</v>
      </c>
      <c r="BG27" s="24">
        <f t="shared" si="16"/>
        <v>0.36851211072664358</v>
      </c>
      <c r="BH27" s="24">
        <f t="shared" si="16"/>
        <v>0.39297658862876261</v>
      </c>
      <c r="BI27" s="24">
        <f t="shared" si="16"/>
        <v>0.29815303430079143</v>
      </c>
      <c r="BJ27" s="24">
        <f t="shared" si="16"/>
        <v>0.43526405451448036</v>
      </c>
      <c r="BK27" s="24">
        <f t="shared" si="16"/>
        <v>0.61707317073170742</v>
      </c>
      <c r="BL27" s="24">
        <f t="shared" si="16"/>
        <v>0.45261504547735565</v>
      </c>
      <c r="BM27" s="24">
        <f t="shared" si="16"/>
        <v>0.40541015738852537</v>
      </c>
      <c r="BN27" s="24">
        <f t="shared" si="16"/>
        <v>0.3554673629134697</v>
      </c>
      <c r="BO27" s="24">
        <f t="shared" si="16"/>
        <v>0.35319959265317413</v>
      </c>
      <c r="BP27" s="24" t="e">
        <f t="shared" si="16"/>
        <v>#DIV/0!</v>
      </c>
      <c r="BQ27" s="24">
        <f t="shared" si="16"/>
        <v>0.43041509552752499</v>
      </c>
      <c r="BR27" s="21"/>
      <c r="BS27" s="35">
        <f t="shared" si="11"/>
        <v>43374</v>
      </c>
      <c r="BT27" s="24">
        <f t="shared" si="15"/>
        <v>2.0325413349663209E-2</v>
      </c>
      <c r="BU27" s="24">
        <f t="shared" si="15"/>
        <v>6.6870789957134097E-4</v>
      </c>
      <c r="BV27" s="24">
        <f t="shared" si="15"/>
        <v>4.19105939987753E-3</v>
      </c>
      <c r="BW27" s="24">
        <f t="shared" si="15"/>
        <v>2.2845070422535182E-3</v>
      </c>
      <c r="BX27" s="24">
        <f t="shared" si="15"/>
        <v>4.9548071034905116E-3</v>
      </c>
      <c r="BY27" s="24">
        <f t="shared" si="15"/>
        <v>2.4157991426821796E-3</v>
      </c>
      <c r="BZ27" s="24">
        <f t="shared" si="15"/>
        <v>7.6662584200857314E-3</v>
      </c>
      <c r="CA27" s="24">
        <f t="shared" si="15"/>
        <v>2.9357011635027847E-4</v>
      </c>
      <c r="CB27" s="24">
        <f t="shared" si="15"/>
        <v>3.0569503980404163E-3</v>
      </c>
      <c r="CC27" s="24">
        <f t="shared" si="15"/>
        <v>3.3312921004287052E-5</v>
      </c>
      <c r="CD27" s="24">
        <f t="shared" si="15"/>
        <v>1.1518677281077718E-3</v>
      </c>
      <c r="CE27" s="24">
        <f t="shared" si="15"/>
        <v>1.6974892835272515E-3</v>
      </c>
      <c r="CF27" s="24">
        <f t="shared" si="14"/>
        <v>4.8739742804654027E-2</v>
      </c>
    </row>
    <row r="28" spans="1:84" x14ac:dyDescent="0.25">
      <c r="A28" s="31">
        <f>+[1]NEA!A29</f>
        <v>43405</v>
      </c>
      <c r="B28" s="17">
        <f>+[1]NEA!B29</f>
        <v>176.4</v>
      </c>
      <c r="C28" s="17">
        <f>+[1]NEA!C29</f>
        <v>177.7</v>
      </c>
      <c r="D28" s="17">
        <f>+[1]NEA!D29</f>
        <v>161.4</v>
      </c>
      <c r="E28" s="17">
        <f>+[1]NEA!E29</f>
        <v>142</v>
      </c>
      <c r="F28" s="17">
        <f>+[1]NEA!F29</f>
        <v>211.5</v>
      </c>
      <c r="G28" s="17">
        <f>+[1]NEA!G29</f>
        <v>168.5</v>
      </c>
      <c r="H28" s="17">
        <f>+[1]NEA!H29</f>
        <v>186.2</v>
      </c>
      <c r="I28" s="17">
        <f>+[1]NEA!I29</f>
        <v>201.8</v>
      </c>
      <c r="J28" s="17">
        <f>+[1]NEA!J29</f>
        <v>184.9</v>
      </c>
      <c r="K28" s="17">
        <f>+[1]NEA!K29</f>
        <v>168.1</v>
      </c>
      <c r="L28" s="17">
        <f>+[1]NEA!L29</f>
        <v>171</v>
      </c>
      <c r="M28" s="17">
        <f>+[1]NEA!M29</f>
        <v>162</v>
      </c>
      <c r="N28" s="17">
        <f>+[1]NEA!N29</f>
        <v>176</v>
      </c>
      <c r="O28" s="18">
        <f>+[1]NEA!R29</f>
        <v>152</v>
      </c>
      <c r="P28" s="19">
        <f>+[1]NEA!S29</f>
        <v>174</v>
      </c>
      <c r="Q28" s="20">
        <f>+[1]NEA!T29</f>
        <v>203.1</v>
      </c>
      <c r="R28" s="18">
        <f t="shared" si="4"/>
        <v>176.43845999999999</v>
      </c>
      <c r="S28" s="19">
        <f t="shared" si="5"/>
        <v>168.24851689096403</v>
      </c>
      <c r="T28" s="19">
        <f t="shared" si="6"/>
        <v>159.13120755831119</v>
      </c>
      <c r="U28" s="19">
        <f t="shared" si="7"/>
        <v>158.64017980636237</v>
      </c>
      <c r="V28" s="19"/>
      <c r="W28" s="20">
        <f t="shared" si="8"/>
        <v>172.21500312565121</v>
      </c>
      <c r="X28" s="21"/>
      <c r="Y28" s="41">
        <f t="shared" si="18"/>
        <v>2.9772329246935181E-2</v>
      </c>
      <c r="Z28" s="24">
        <f t="shared" si="18"/>
        <v>3.1340684852002143E-2</v>
      </c>
      <c r="AA28" s="24">
        <f t="shared" si="18"/>
        <v>3.9948453608247503E-2</v>
      </c>
      <c r="AB28" s="24">
        <f t="shared" si="19"/>
        <v>1.2116892373485344E-2</v>
      </c>
      <c r="AC28" s="24">
        <f t="shared" si="20"/>
        <v>1.1477761836441891E-2</v>
      </c>
      <c r="AD28" s="24">
        <f t="shared" si="21"/>
        <v>4.0123456790123413E-2</v>
      </c>
      <c r="AE28" s="24">
        <f t="shared" si="22"/>
        <v>7.7546296296296058E-2</v>
      </c>
      <c r="AF28" s="24">
        <f t="shared" si="23"/>
        <v>2.8018339276617343E-2</v>
      </c>
      <c r="AG28" s="24">
        <f t="shared" si="24"/>
        <v>1.9294377067254675E-2</v>
      </c>
      <c r="AH28" s="24">
        <f t="shared" si="25"/>
        <v>3.1921424186617475E-2</v>
      </c>
      <c r="AI28" s="24">
        <f t="shared" si="26"/>
        <v>5.8513750731425951E-4</v>
      </c>
      <c r="AJ28" s="24">
        <f t="shared" si="27"/>
        <v>2.4020227560050733E-2</v>
      </c>
      <c r="AK28" s="24">
        <f t="shared" si="28"/>
        <v>5.6422569027611003E-2</v>
      </c>
      <c r="AL28" s="24">
        <f t="shared" si="29"/>
        <v>2.9810298102981081E-2</v>
      </c>
      <c r="AM28" s="24">
        <f t="shared" si="30"/>
        <v>3.2640949554896048E-2</v>
      </c>
      <c r="AN28" s="24">
        <f t="shared" si="17"/>
        <v>2.1116138763197512E-2</v>
      </c>
      <c r="AO28" s="24">
        <f t="shared" si="31"/>
        <v>3.029053757705702E-2</v>
      </c>
      <c r="AP28" s="24">
        <f t="shared" si="32"/>
        <v>3.0776422135971648E-2</v>
      </c>
      <c r="AQ28" s="24">
        <f t="shared" si="32"/>
        <v>2.9131563661998428E-2</v>
      </c>
      <c r="AR28" s="24">
        <f t="shared" si="32"/>
        <v>3.0030201278996582E-2</v>
      </c>
      <c r="AS28" s="24" t="e">
        <f t="shared" si="32"/>
        <v>#DIV/0!</v>
      </c>
      <c r="AT28" s="24">
        <f t="shared" si="32"/>
        <v>3.3412546726211412E-2</v>
      </c>
      <c r="AU28" s="21"/>
      <c r="AV28" s="24">
        <f t="shared" si="16"/>
        <v>0.47368421052631571</v>
      </c>
      <c r="AW28" s="24">
        <f t="shared" si="16"/>
        <v>0.49202350965575148</v>
      </c>
      <c r="AX28" s="24">
        <f t="shared" si="16"/>
        <v>0.28503184713375807</v>
      </c>
      <c r="AY28" s="24">
        <f t="shared" si="16"/>
        <v>0.27126230975828114</v>
      </c>
      <c r="AZ28" s="24">
        <f t="shared" si="16"/>
        <v>0.63320463320463327</v>
      </c>
      <c r="BA28" s="24">
        <f t="shared" si="16"/>
        <v>0.49379432624113484</v>
      </c>
      <c r="BB28" s="24">
        <f t="shared" si="16"/>
        <v>0.49558232931726898</v>
      </c>
      <c r="BC28" s="24">
        <f t="shared" si="16"/>
        <v>0.70583262890955223</v>
      </c>
      <c r="BD28" s="24">
        <f t="shared" si="16"/>
        <v>0.42012288786482355</v>
      </c>
      <c r="BE28" s="24">
        <f t="shared" si="16"/>
        <v>0.38013136288998362</v>
      </c>
      <c r="BF28" s="24">
        <f t="shared" si="16"/>
        <v>0.28378378378378399</v>
      </c>
      <c r="BG28" s="24">
        <f t="shared" si="16"/>
        <v>0.37755102040816335</v>
      </c>
      <c r="BH28" s="24">
        <f t="shared" si="16"/>
        <v>0.45936981757877282</v>
      </c>
      <c r="BI28" s="24">
        <f t="shared" ref="BI28:BQ56" si="33">+O28/O16-1</f>
        <v>0.30025662959794697</v>
      </c>
      <c r="BJ28" s="24">
        <f t="shared" si="33"/>
        <v>0.46588037068239263</v>
      </c>
      <c r="BK28" s="24">
        <f t="shared" si="33"/>
        <v>0.6170382165605095</v>
      </c>
      <c r="BL28" s="24">
        <f t="shared" si="33"/>
        <v>0.47416549214488679</v>
      </c>
      <c r="BM28" s="24">
        <f t="shared" si="33"/>
        <v>0.42861455536418291</v>
      </c>
      <c r="BN28" s="24">
        <f t="shared" si="33"/>
        <v>0.37724853555801086</v>
      </c>
      <c r="BO28" s="24">
        <f t="shared" si="33"/>
        <v>0.37719567882482452</v>
      </c>
      <c r="BP28" s="24" t="e">
        <f t="shared" si="33"/>
        <v>#DIV/0!</v>
      </c>
      <c r="BQ28" s="24">
        <f t="shared" si="33"/>
        <v>0.45664255143573107</v>
      </c>
      <c r="BR28" s="21"/>
      <c r="BS28" s="35">
        <f t="shared" si="11"/>
        <v>43405</v>
      </c>
      <c r="BT28" s="24">
        <f t="shared" si="15"/>
        <v>1.1130998248686469E-2</v>
      </c>
      <c r="BU28" s="24">
        <f t="shared" si="15"/>
        <v>1.3174547577349716E-3</v>
      </c>
      <c r="BV28" s="24">
        <f t="shared" si="15"/>
        <v>1.1511967308814866E-3</v>
      </c>
      <c r="BW28" s="24">
        <f t="shared" si="15"/>
        <v>1.1362521891418592E-3</v>
      </c>
      <c r="BX28" s="24">
        <f t="shared" si="15"/>
        <v>2.952130764740222E-3</v>
      </c>
      <c r="BY28" s="24">
        <f t="shared" si="15"/>
        <v>4.1146526561587782E-3</v>
      </c>
      <c r="BZ28" s="24">
        <f t="shared" si="15"/>
        <v>3.0919439579684765E-3</v>
      </c>
      <c r="CA28" s="24">
        <f t="shared" si="15"/>
        <v>5.7618213660245185E-4</v>
      </c>
      <c r="CB28" s="24">
        <f t="shared" si="15"/>
        <v>1.8942206654991201E-3</v>
      </c>
      <c r="CC28" s="24">
        <f t="shared" si="15"/>
        <v>7.9392877991822669E-6</v>
      </c>
      <c r="CD28" s="24">
        <f t="shared" si="15"/>
        <v>1.0980735551663779E-3</v>
      </c>
      <c r="CE28" s="24">
        <f t="shared" si="15"/>
        <v>1.8108581436077067E-3</v>
      </c>
      <c r="CF28" s="24">
        <f t="shared" si="14"/>
        <v>3.0281903093987102E-2</v>
      </c>
    </row>
    <row r="29" spans="1:84" x14ac:dyDescent="0.25">
      <c r="A29" s="31">
        <f>+[1]NEA!A30</f>
        <v>43435</v>
      </c>
      <c r="B29" s="17">
        <f>+[1]NEA!B30</f>
        <v>180.8</v>
      </c>
      <c r="C29" s="17">
        <f>+[1]NEA!C30</f>
        <v>181.7</v>
      </c>
      <c r="D29" s="17">
        <f>+[1]NEA!D30</f>
        <v>163.69999999999999</v>
      </c>
      <c r="E29" s="17">
        <f>+[1]NEA!E30</f>
        <v>145.4</v>
      </c>
      <c r="F29" s="17">
        <f>+[1]NEA!F30</f>
        <v>213.7</v>
      </c>
      <c r="G29" s="17">
        <f>+[1]NEA!G30</f>
        <v>170.3</v>
      </c>
      <c r="H29" s="17">
        <f>+[1]NEA!H30</f>
        <v>193.1</v>
      </c>
      <c r="I29" s="17">
        <f>+[1]NEA!I30</f>
        <v>208.2</v>
      </c>
      <c r="J29" s="17">
        <f>+[1]NEA!J30</f>
        <v>198.7</v>
      </c>
      <c r="K29" s="17">
        <f>+[1]NEA!K30</f>
        <v>173.7</v>
      </c>
      <c r="L29" s="17">
        <f>+[1]NEA!L30</f>
        <v>173</v>
      </c>
      <c r="M29" s="17">
        <f>+[1]NEA!M30</f>
        <v>164</v>
      </c>
      <c r="N29" s="17">
        <f>+[1]NEA!N30</f>
        <v>184</v>
      </c>
      <c r="O29" s="18">
        <f>+[1]NEA!R30</f>
        <v>155.6</v>
      </c>
      <c r="P29" s="19">
        <f>+[1]NEA!S30</f>
        <v>178.5</v>
      </c>
      <c r="Q29" s="20">
        <f>+[1]NEA!T30</f>
        <v>207.3</v>
      </c>
      <c r="R29" s="18">
        <f t="shared" si="4"/>
        <v>180.75549999999998</v>
      </c>
      <c r="S29" s="19">
        <f t="shared" si="5"/>
        <v>172.01533919252952</v>
      </c>
      <c r="T29" s="19">
        <f t="shared" si="6"/>
        <v>162.81257750221437</v>
      </c>
      <c r="U29" s="19">
        <f t="shared" si="7"/>
        <v>162.60933609958508</v>
      </c>
      <c r="V29" s="19"/>
      <c r="W29" s="20">
        <f t="shared" si="8"/>
        <v>177.51506563867474</v>
      </c>
      <c r="X29" s="21"/>
      <c r="Y29" s="41">
        <f t="shared" si="18"/>
        <v>2.4943310657596474E-2</v>
      </c>
      <c r="Z29" s="24">
        <f t="shared" si="18"/>
        <v>2.2509848058525517E-2</v>
      </c>
      <c r="AA29" s="24">
        <f t="shared" si="18"/>
        <v>1.4250309789343163E-2</v>
      </c>
      <c r="AB29" s="24">
        <f t="shared" si="19"/>
        <v>2.3943661971830954E-2</v>
      </c>
      <c r="AC29" s="24">
        <f t="shared" si="20"/>
        <v>1.0401891252955098E-2</v>
      </c>
      <c r="AD29" s="24">
        <f t="shared" si="21"/>
        <v>1.0682492581602476E-2</v>
      </c>
      <c r="AE29" s="24">
        <f t="shared" si="22"/>
        <v>3.7056928034371772E-2</v>
      </c>
      <c r="AF29" s="24">
        <f t="shared" si="23"/>
        <v>3.1714568880079064E-2</v>
      </c>
      <c r="AG29" s="24">
        <f t="shared" si="24"/>
        <v>7.4634937804218371E-2</v>
      </c>
      <c r="AH29" s="24">
        <f t="shared" si="25"/>
        <v>3.331350386674603E-2</v>
      </c>
      <c r="AI29" s="24">
        <f t="shared" si="26"/>
        <v>1.1695906432748648E-2</v>
      </c>
      <c r="AJ29" s="24">
        <f t="shared" si="27"/>
        <v>1.2345679012345734E-2</v>
      </c>
      <c r="AK29" s="24">
        <f t="shared" si="28"/>
        <v>4.5454545454545414E-2</v>
      </c>
      <c r="AL29" s="24">
        <f t="shared" si="29"/>
        <v>2.3684210526315752E-2</v>
      </c>
      <c r="AM29" s="24">
        <f t="shared" si="30"/>
        <v>2.5862068965517349E-2</v>
      </c>
      <c r="AN29" s="24">
        <f t="shared" si="17"/>
        <v>2.0679468242245314E-2</v>
      </c>
      <c r="AO29" s="24">
        <f t="shared" si="31"/>
        <v>2.446768125271559E-2</v>
      </c>
      <c r="AP29" s="24">
        <f t="shared" si="32"/>
        <v>2.2388442829523569E-2</v>
      </c>
      <c r="AQ29" s="24">
        <f t="shared" si="32"/>
        <v>2.3134179652059661E-2</v>
      </c>
      <c r="AR29" s="24">
        <f t="shared" si="32"/>
        <v>2.5019867590086564E-2</v>
      </c>
      <c r="AS29" s="24" t="e">
        <f t="shared" si="32"/>
        <v>#DIV/0!</v>
      </c>
      <c r="AT29" s="24">
        <f t="shared" si="32"/>
        <v>3.0775846568701803E-2</v>
      </c>
      <c r="AU29" s="21"/>
      <c r="AV29" s="24">
        <f t="shared" ref="AV29:BH48" si="34">+B29/B17-1</f>
        <v>0.47833197056418664</v>
      </c>
      <c r="AW29" s="24">
        <f t="shared" si="34"/>
        <v>0.50788381742738586</v>
      </c>
      <c r="AX29" s="24">
        <f t="shared" si="34"/>
        <v>0.29817605075337039</v>
      </c>
      <c r="AY29" s="24">
        <f t="shared" si="34"/>
        <v>0.28445229681978801</v>
      </c>
      <c r="AZ29" s="24">
        <f t="shared" si="34"/>
        <v>0.49440559440559428</v>
      </c>
      <c r="BA29" s="24">
        <f t="shared" si="34"/>
        <v>0.47958297132927896</v>
      </c>
      <c r="BB29" s="24">
        <f t="shared" si="34"/>
        <v>0.53619729514717585</v>
      </c>
      <c r="BC29" s="24">
        <f t="shared" si="34"/>
        <v>0.70795734208367489</v>
      </c>
      <c r="BD29" s="24">
        <f t="shared" si="34"/>
        <v>0.51679389312977086</v>
      </c>
      <c r="BE29" s="24">
        <f t="shared" si="34"/>
        <v>0.41219512195121943</v>
      </c>
      <c r="BF29" s="24">
        <f t="shared" si="34"/>
        <v>0.29685157421289343</v>
      </c>
      <c r="BG29" s="24">
        <f t="shared" si="34"/>
        <v>0.36894824707846419</v>
      </c>
      <c r="BH29" s="24">
        <f t="shared" si="34"/>
        <v>0.51565074135090594</v>
      </c>
      <c r="BI29" s="24">
        <f t="shared" si="33"/>
        <v>0.32425531914893613</v>
      </c>
      <c r="BJ29" s="24">
        <f t="shared" si="33"/>
        <v>0.48132780082987559</v>
      </c>
      <c r="BK29" s="24">
        <f t="shared" si="33"/>
        <v>0.56099397590361444</v>
      </c>
      <c r="BL29" s="24">
        <f t="shared" si="33"/>
        <v>0.47805754395605282</v>
      </c>
      <c r="BM29" s="24">
        <f t="shared" si="33"/>
        <v>0.44250620738593982</v>
      </c>
      <c r="BN29" s="24">
        <f t="shared" si="33"/>
        <v>0.38912142533984517</v>
      </c>
      <c r="BO29" s="24">
        <f t="shared" si="33"/>
        <v>0.3926641628696097</v>
      </c>
      <c r="BP29" s="24" t="e">
        <f t="shared" si="33"/>
        <v>#DIV/0!</v>
      </c>
      <c r="BQ29" s="24">
        <f t="shared" si="33"/>
        <v>0.47830108347515154</v>
      </c>
      <c r="BR29" s="21"/>
      <c r="BS29" s="35">
        <f t="shared" si="11"/>
        <v>43435</v>
      </c>
      <c r="BT29" s="24">
        <f t="shared" si="15"/>
        <v>8.0068027210884359E-3</v>
      </c>
      <c r="BU29" s="24">
        <f t="shared" si="15"/>
        <v>4.746031746031711E-4</v>
      </c>
      <c r="BV29" s="24">
        <f t="shared" si="15"/>
        <v>2.2358276643990966E-3</v>
      </c>
      <c r="BW29" s="24">
        <f t="shared" si="15"/>
        <v>1.0114512471655276E-3</v>
      </c>
      <c r="BX29" s="24">
        <f t="shared" si="15"/>
        <v>7.9387755102041312E-4</v>
      </c>
      <c r="BY29" s="24">
        <f t="shared" si="15"/>
        <v>2.0574829931972803E-3</v>
      </c>
      <c r="BZ29" s="24">
        <f t="shared" si="15"/>
        <v>3.4938775510203954E-3</v>
      </c>
      <c r="CA29" s="24">
        <f t="shared" si="15"/>
        <v>2.2061224489795892E-3</v>
      </c>
      <c r="CB29" s="24">
        <f t="shared" si="15"/>
        <v>1.9809523809523788E-3</v>
      </c>
      <c r="CC29" s="24">
        <f t="shared" si="15"/>
        <v>1.5419501133786845E-4</v>
      </c>
      <c r="CD29" s="24">
        <f t="shared" si="15"/>
        <v>5.6122448979591827E-4</v>
      </c>
      <c r="CE29" s="24">
        <f t="shared" si="15"/>
        <v>1.4965986394557824E-3</v>
      </c>
      <c r="CF29" s="24">
        <f t="shared" si="14"/>
        <v>2.4473015873015855E-2</v>
      </c>
    </row>
    <row r="30" spans="1:84" x14ac:dyDescent="0.25">
      <c r="A30" s="31">
        <f>+[1]NEA!A31</f>
        <v>43466</v>
      </c>
      <c r="B30" s="17">
        <f>+[1]NEA!B31</f>
        <v>187</v>
      </c>
      <c r="C30" s="17">
        <f>+[1]NEA!C31</f>
        <v>187.5</v>
      </c>
      <c r="D30" s="17">
        <f>+[1]NEA!D31</f>
        <v>167.5</v>
      </c>
      <c r="E30" s="17">
        <f>+[1]NEA!E31</f>
        <v>148.30000000000001</v>
      </c>
      <c r="F30" s="17">
        <f>+[1]NEA!F31</f>
        <v>228</v>
      </c>
      <c r="G30" s="17">
        <f>+[1]NEA!G31</f>
        <v>174.7</v>
      </c>
      <c r="H30" s="17">
        <f>+[1]NEA!H31</f>
        <v>201.6</v>
      </c>
      <c r="I30" s="17">
        <f>+[1]NEA!I31</f>
        <v>210.2</v>
      </c>
      <c r="J30" s="17">
        <f>+[1]NEA!J31</f>
        <v>215.3</v>
      </c>
      <c r="K30" s="17">
        <f>+[1]NEA!K31</f>
        <v>179.9</v>
      </c>
      <c r="L30" s="17">
        <f>+[1]NEA!L31</f>
        <v>181.1</v>
      </c>
      <c r="M30" s="17">
        <f>+[1]NEA!M31</f>
        <v>170.8</v>
      </c>
      <c r="N30" s="17">
        <f>+[1]NEA!N31</f>
        <v>191.7</v>
      </c>
      <c r="O30" s="18">
        <f>+[1]NEA!R31</f>
        <v>158.69999999999999</v>
      </c>
      <c r="P30" s="19">
        <f>+[1]NEA!S31</f>
        <v>184.4</v>
      </c>
      <c r="Q30" s="20">
        <f>+[1]NEA!T31</f>
        <v>217</v>
      </c>
      <c r="R30" s="18">
        <f t="shared" si="4"/>
        <v>186.97581000000002</v>
      </c>
      <c r="S30" s="19">
        <f t="shared" si="5"/>
        <v>177.29218621257897</v>
      </c>
      <c r="T30" s="19">
        <f t="shared" si="6"/>
        <v>167.70274579273695</v>
      </c>
      <c r="U30" s="19">
        <f t="shared" si="7"/>
        <v>167.17261410788382</v>
      </c>
      <c r="V30" s="19"/>
      <c r="W30" s="20">
        <f t="shared" si="8"/>
        <v>182.80300062513024</v>
      </c>
      <c r="X30" s="21"/>
      <c r="Y30" s="41">
        <f t="shared" si="18"/>
        <v>3.4292035398230114E-2</v>
      </c>
      <c r="Z30" s="24">
        <f t="shared" si="18"/>
        <v>3.1920748486516271E-2</v>
      </c>
      <c r="AA30" s="24">
        <f t="shared" si="18"/>
        <v>2.3213194868662246E-2</v>
      </c>
      <c r="AB30" s="24">
        <f t="shared" si="19"/>
        <v>1.9944979367262805E-2</v>
      </c>
      <c r="AC30" s="24">
        <f t="shared" si="20"/>
        <v>6.6916237716424964E-2</v>
      </c>
      <c r="AD30" s="24">
        <f t="shared" si="21"/>
        <v>2.5836758661186066E-2</v>
      </c>
      <c r="AE30" s="24">
        <f t="shared" si="22"/>
        <v>4.4018643190056883E-2</v>
      </c>
      <c r="AF30" s="24">
        <f t="shared" si="23"/>
        <v>9.6061479346782885E-3</v>
      </c>
      <c r="AG30" s="24">
        <f t="shared" si="24"/>
        <v>8.3543029693004645E-2</v>
      </c>
      <c r="AH30" s="24">
        <f t="shared" si="25"/>
        <v>3.5693724812895899E-2</v>
      </c>
      <c r="AI30" s="24">
        <f t="shared" si="26"/>
        <v>4.6820809248554918E-2</v>
      </c>
      <c r="AJ30" s="24">
        <f t="shared" si="27"/>
        <v>4.1463414634146378E-2</v>
      </c>
      <c r="AK30" s="24">
        <f t="shared" si="28"/>
        <v>4.1847826086956363E-2</v>
      </c>
      <c r="AL30" s="24">
        <f t="shared" si="29"/>
        <v>1.9922879177377784E-2</v>
      </c>
      <c r="AM30" s="24">
        <f t="shared" si="30"/>
        <v>3.3053221288515511E-2</v>
      </c>
      <c r="AN30" s="24">
        <f t="shared" si="17"/>
        <v>4.6792088760250872E-2</v>
      </c>
      <c r="AO30" s="24">
        <f t="shared" si="31"/>
        <v>3.4412839443336729E-2</v>
      </c>
      <c r="AP30" s="24">
        <f t="shared" si="32"/>
        <v>3.0676607358505859E-2</v>
      </c>
      <c r="AQ30" s="24">
        <f t="shared" si="32"/>
        <v>3.0035568292972048E-2</v>
      </c>
      <c r="AR30" s="24">
        <f t="shared" si="32"/>
        <v>2.8062829095520714E-2</v>
      </c>
      <c r="AS30" s="24" t="e">
        <f t="shared" si="32"/>
        <v>#DIV/0!</v>
      </c>
      <c r="AT30" s="24">
        <f t="shared" si="32"/>
        <v>2.9788654655480862E-2</v>
      </c>
      <c r="AU30" s="21"/>
      <c r="AV30" s="24">
        <f t="shared" si="34"/>
        <v>0.4995990376904571</v>
      </c>
      <c r="AW30" s="24">
        <f t="shared" si="34"/>
        <v>0.53436988543371511</v>
      </c>
      <c r="AX30" s="24">
        <f t="shared" si="34"/>
        <v>0.30248833592535007</v>
      </c>
      <c r="AY30" s="24">
        <f t="shared" si="34"/>
        <v>0.3008771929824563</v>
      </c>
      <c r="AZ30" s="24">
        <f t="shared" si="34"/>
        <v>0.51093439363817095</v>
      </c>
      <c r="BA30" s="24">
        <f t="shared" si="34"/>
        <v>0.50863557858376507</v>
      </c>
      <c r="BB30" s="24">
        <f t="shared" si="34"/>
        <v>0.57499999999999996</v>
      </c>
      <c r="BC30" s="24">
        <f t="shared" si="34"/>
        <v>0.67090620031796488</v>
      </c>
      <c r="BD30" s="24">
        <f t="shared" si="34"/>
        <v>0.60312732688011916</v>
      </c>
      <c r="BE30" s="24">
        <f t="shared" si="34"/>
        <v>0.42664551942902462</v>
      </c>
      <c r="BF30" s="24">
        <f t="shared" si="34"/>
        <v>0.33949704142011838</v>
      </c>
      <c r="BG30" s="24">
        <f t="shared" si="34"/>
        <v>0.40924092409240931</v>
      </c>
      <c r="BH30" s="24">
        <f t="shared" si="34"/>
        <v>0.55853658536585349</v>
      </c>
      <c r="BI30" s="24">
        <f t="shared" si="33"/>
        <v>0.32250000000000001</v>
      </c>
      <c r="BJ30" s="24">
        <f t="shared" si="33"/>
        <v>0.51147540983606565</v>
      </c>
      <c r="BK30" s="24">
        <f t="shared" si="33"/>
        <v>0.56340057636887586</v>
      </c>
      <c r="BL30" s="24">
        <f t="shared" si="33"/>
        <v>0.49938761738536352</v>
      </c>
      <c r="BM30" s="24">
        <f t="shared" si="33"/>
        <v>0.46725724041352845</v>
      </c>
      <c r="BN30" s="24">
        <f t="shared" si="33"/>
        <v>0.4143556768030503</v>
      </c>
      <c r="BO30" s="24">
        <f t="shared" si="33"/>
        <v>0.41525393959406198</v>
      </c>
      <c r="BP30" s="24" t="e">
        <f t="shared" si="33"/>
        <v>#DIV/0!</v>
      </c>
      <c r="BQ30" s="24">
        <f t="shared" si="33"/>
        <v>0.49617731631027606</v>
      </c>
      <c r="BR30" s="21"/>
      <c r="BS30" s="35">
        <f t="shared" si="11"/>
        <v>43466</v>
      </c>
      <c r="BT30" s="24">
        <f t="shared" si="15"/>
        <v>1.1327323008849581E-2</v>
      </c>
      <c r="BU30" s="24">
        <f t="shared" si="15"/>
        <v>7.650442477876129E-4</v>
      </c>
      <c r="BV30" s="24">
        <f t="shared" si="15"/>
        <v>1.8606194690265524E-3</v>
      </c>
      <c r="BW30" s="24">
        <f t="shared" si="15"/>
        <v>6.414435840707969E-3</v>
      </c>
      <c r="BX30" s="24">
        <f t="shared" si="15"/>
        <v>1.8933628318583973E-3</v>
      </c>
      <c r="BY30" s="24">
        <f t="shared" si="15"/>
        <v>2.472898230088495E-3</v>
      </c>
      <c r="BZ30" s="24">
        <f t="shared" si="15"/>
        <v>1.0652654867256636E-3</v>
      </c>
      <c r="CA30" s="24">
        <f t="shared" si="15"/>
        <v>2.5891592920354012E-3</v>
      </c>
      <c r="CB30" s="24">
        <f t="shared" si="15"/>
        <v>2.1398230088495638E-3</v>
      </c>
      <c r="CC30" s="24">
        <f t="shared" si="15"/>
        <v>6.0929203539822948E-4</v>
      </c>
      <c r="CD30" s="24">
        <f t="shared" si="15"/>
        <v>1.8617256637168168E-3</v>
      </c>
      <c r="CE30" s="24">
        <f t="shared" si="15"/>
        <v>1.4054203539822989E-3</v>
      </c>
      <c r="CF30" s="24">
        <f t="shared" si="14"/>
        <v>3.4404369469026579E-2</v>
      </c>
    </row>
    <row r="31" spans="1:84" x14ac:dyDescent="0.25">
      <c r="A31" s="31">
        <f>+[1]NEA!A32</f>
        <v>43497</v>
      </c>
      <c r="B31" s="17">
        <f>+[1]NEA!B32</f>
        <v>195.4</v>
      </c>
      <c r="C31" s="17">
        <f>+[1]NEA!C32</f>
        <v>197.4</v>
      </c>
      <c r="D31" s="17">
        <f>+[1]NEA!D32</f>
        <v>172</v>
      </c>
      <c r="E31" s="17">
        <f>+[1]NEA!E32</f>
        <v>151.9</v>
      </c>
      <c r="F31" s="17">
        <f>+[1]NEA!F32</f>
        <v>251.1</v>
      </c>
      <c r="G31" s="17">
        <f>+[1]NEA!G32</f>
        <v>181</v>
      </c>
      <c r="H31" s="17">
        <f>+[1]NEA!H32</f>
        <v>205.9</v>
      </c>
      <c r="I31" s="17">
        <f>+[1]NEA!I32</f>
        <v>218</v>
      </c>
      <c r="J31" s="17">
        <f>+[1]NEA!J32</f>
        <v>218.1</v>
      </c>
      <c r="K31" s="17">
        <f>+[1]NEA!K32</f>
        <v>184.6</v>
      </c>
      <c r="L31" s="17">
        <f>+[1]NEA!L32</f>
        <v>181.1</v>
      </c>
      <c r="M31" s="17">
        <f>+[1]NEA!M32</f>
        <v>178.2</v>
      </c>
      <c r="N31" s="17">
        <f>+[1]NEA!N32</f>
        <v>200.9</v>
      </c>
      <c r="O31" s="18">
        <f>+[1]NEA!R32</f>
        <v>163.9</v>
      </c>
      <c r="P31" s="19">
        <f>+[1]NEA!S32</f>
        <v>192</v>
      </c>
      <c r="Q31" s="20">
        <f>+[1]NEA!T32</f>
        <v>231.2</v>
      </c>
      <c r="R31" s="18">
        <f t="shared" si="4"/>
        <v>195.43591000000004</v>
      </c>
      <c r="S31" s="19">
        <f t="shared" si="5"/>
        <v>184.88681680856911</v>
      </c>
      <c r="T31" s="19">
        <f t="shared" si="6"/>
        <v>173.22657218777681</v>
      </c>
      <c r="U31" s="19">
        <f t="shared" si="7"/>
        <v>172.37531120331951</v>
      </c>
      <c r="V31" s="19"/>
      <c r="W31" s="20">
        <f t="shared" si="8"/>
        <v>188.13932069181081</v>
      </c>
      <c r="X31" s="21"/>
      <c r="Y31" s="41">
        <f t="shared" si="18"/>
        <v>4.4919786096256686E-2</v>
      </c>
      <c r="Z31" s="24">
        <f t="shared" si="18"/>
        <v>5.2799999999999958E-2</v>
      </c>
      <c r="AA31" s="24">
        <f t="shared" si="18"/>
        <v>2.6865671641790989E-2</v>
      </c>
      <c r="AB31" s="24">
        <f t="shared" si="19"/>
        <v>2.4275118004045915E-2</v>
      </c>
      <c r="AC31" s="24">
        <f t="shared" si="20"/>
        <v>0.10131578947368425</v>
      </c>
      <c r="AD31" s="24">
        <f t="shared" si="21"/>
        <v>3.6061820263308508E-2</v>
      </c>
      <c r="AE31" s="24">
        <f t="shared" si="22"/>
        <v>2.1329365079365115E-2</v>
      </c>
      <c r="AF31" s="24">
        <f t="shared" si="23"/>
        <v>3.7107516650808803E-2</v>
      </c>
      <c r="AG31" s="24">
        <f t="shared" si="24"/>
        <v>1.3005109150023175E-2</v>
      </c>
      <c r="AH31" s="24">
        <f t="shared" si="25"/>
        <v>2.6125625347415138E-2</v>
      </c>
      <c r="AI31" s="24">
        <f t="shared" si="26"/>
        <v>0</v>
      </c>
      <c r="AJ31" s="24">
        <f t="shared" si="27"/>
        <v>4.3325526932084246E-2</v>
      </c>
      <c r="AK31" s="24">
        <f t="shared" si="28"/>
        <v>4.7991653625456543E-2</v>
      </c>
      <c r="AL31" s="24">
        <f t="shared" si="29"/>
        <v>3.2766225582860908E-2</v>
      </c>
      <c r="AM31" s="24">
        <f t="shared" si="30"/>
        <v>4.1214750542299283E-2</v>
      </c>
      <c r="AN31" s="24">
        <f t="shared" si="17"/>
        <v>6.5437788018433141E-2</v>
      </c>
      <c r="AO31" s="24">
        <f t="shared" si="31"/>
        <v>4.5247029548902695E-2</v>
      </c>
      <c r="AP31" s="24">
        <f t="shared" si="32"/>
        <v>4.2836803799598533E-2</v>
      </c>
      <c r="AQ31" s="24">
        <f t="shared" si="32"/>
        <v>3.2938198888327941E-2</v>
      </c>
      <c r="AR31" s="24">
        <f t="shared" si="32"/>
        <v>3.1121706884825961E-2</v>
      </c>
      <c r="AS31" s="24" t="e">
        <f t="shared" si="32"/>
        <v>#DIV/0!</v>
      </c>
      <c r="AT31" s="24">
        <f t="shared" si="32"/>
        <v>2.9191643728122552E-2</v>
      </c>
      <c r="AU31" s="21"/>
      <c r="AV31" s="24">
        <f t="shared" si="34"/>
        <v>0.53495679497250603</v>
      </c>
      <c r="AW31" s="24">
        <f t="shared" si="34"/>
        <v>0.58299919807538103</v>
      </c>
      <c r="AX31" s="24">
        <f t="shared" si="34"/>
        <v>0.31398013750954923</v>
      </c>
      <c r="AY31" s="24">
        <f t="shared" si="34"/>
        <v>0.34902309058614578</v>
      </c>
      <c r="AZ31" s="24">
        <f t="shared" si="34"/>
        <v>0.60549872122762149</v>
      </c>
      <c r="BA31" s="24">
        <f t="shared" si="34"/>
        <v>0.53911564625850339</v>
      </c>
      <c r="BB31" s="24">
        <f t="shared" si="34"/>
        <v>0.57415902140672781</v>
      </c>
      <c r="BC31" s="24">
        <f t="shared" si="34"/>
        <v>0.6860015467904097</v>
      </c>
      <c r="BD31" s="24">
        <f t="shared" si="34"/>
        <v>0.48670756646216784</v>
      </c>
      <c r="BE31" s="24">
        <f t="shared" si="34"/>
        <v>0.45011783189316579</v>
      </c>
      <c r="BF31" s="24">
        <f t="shared" si="34"/>
        <v>0.31136857349746561</v>
      </c>
      <c r="BG31" s="24">
        <f t="shared" si="34"/>
        <v>0.43017656500802559</v>
      </c>
      <c r="BH31" s="24">
        <f t="shared" si="34"/>
        <v>0.6033519553072626</v>
      </c>
      <c r="BI31" s="24">
        <f t="shared" si="33"/>
        <v>0.36242726517040746</v>
      </c>
      <c r="BJ31" s="24">
        <f t="shared" si="33"/>
        <v>0.54713940370668812</v>
      </c>
      <c r="BK31" s="24">
        <f t="shared" si="33"/>
        <v>0.59558316080055196</v>
      </c>
      <c r="BL31" s="24">
        <f t="shared" si="33"/>
        <v>0.53543018006799614</v>
      </c>
      <c r="BM31" s="24">
        <f t="shared" si="33"/>
        <v>0.50845441845139039</v>
      </c>
      <c r="BN31" s="24">
        <f t="shared" si="33"/>
        <v>0.45022715475690256</v>
      </c>
      <c r="BO31" s="24">
        <f t="shared" si="33"/>
        <v>0.45383370322520444</v>
      </c>
      <c r="BP31" s="24" t="e">
        <f t="shared" si="33"/>
        <v>#DIV/0!</v>
      </c>
      <c r="BQ31" s="24">
        <f t="shared" si="33"/>
        <v>0.51398407037888316</v>
      </c>
      <c r="BR31" s="21"/>
      <c r="BS31" s="35">
        <f t="shared" si="11"/>
        <v>43497</v>
      </c>
      <c r="BT31" s="24">
        <f t="shared" si="15"/>
        <v>1.8693529411764716E-2</v>
      </c>
      <c r="BU31" s="24">
        <f t="shared" si="15"/>
        <v>8.7593582887700533E-4</v>
      </c>
      <c r="BV31" s="24">
        <f t="shared" si="15"/>
        <v>2.2331550802139003E-3</v>
      </c>
      <c r="BW31" s="24">
        <f t="shared" si="15"/>
        <v>1.0018235294117646E-2</v>
      </c>
      <c r="BX31" s="24">
        <f t="shared" si="15"/>
        <v>2.6210695187165829E-3</v>
      </c>
      <c r="BY31" s="24">
        <f t="shared" si="15"/>
        <v>1.2095187165775431E-3</v>
      </c>
      <c r="BZ31" s="24">
        <f t="shared" si="15"/>
        <v>4.016791443850273E-3</v>
      </c>
      <c r="CA31" s="24">
        <f t="shared" si="15"/>
        <v>4.2224598930481024E-4</v>
      </c>
      <c r="CB31" s="24">
        <f t="shared" si="15"/>
        <v>1.5683422459893011E-3</v>
      </c>
      <c r="CC31" s="24">
        <f t="shared" si="15"/>
        <v>0</v>
      </c>
      <c r="CD31" s="24">
        <f t="shared" si="15"/>
        <v>1.9588235294117585E-3</v>
      </c>
      <c r="CE31" s="24">
        <f t="shared" si="15"/>
        <v>1.623529411764709E-3</v>
      </c>
      <c r="CF31" s="24">
        <f t="shared" si="14"/>
        <v>4.5241176470588243E-2</v>
      </c>
    </row>
    <row r="32" spans="1:84" x14ac:dyDescent="0.25">
      <c r="A32" s="31">
        <f>+[1]NEA!A33</f>
        <v>43525</v>
      </c>
      <c r="B32" s="17">
        <f>+[1]NEA!B33</f>
        <v>205.5</v>
      </c>
      <c r="C32" s="17">
        <f>+[1]NEA!C33</f>
        <v>209.7</v>
      </c>
      <c r="D32" s="17">
        <f>+[1]NEA!D33</f>
        <v>177.3</v>
      </c>
      <c r="E32" s="17">
        <f>+[1]NEA!E33</f>
        <v>159.5</v>
      </c>
      <c r="F32" s="17">
        <f>+[1]NEA!F33</f>
        <v>263.60000000000002</v>
      </c>
      <c r="G32" s="17">
        <f>+[1]NEA!G33</f>
        <v>186.6</v>
      </c>
      <c r="H32" s="17">
        <f>+[1]NEA!H33</f>
        <v>213.5</v>
      </c>
      <c r="I32" s="17">
        <f>+[1]NEA!I33</f>
        <v>228.2</v>
      </c>
      <c r="J32" s="17">
        <f>+[1]NEA!J33</f>
        <v>228.8</v>
      </c>
      <c r="K32" s="17">
        <f>+[1]NEA!K33</f>
        <v>189.2</v>
      </c>
      <c r="L32" s="17">
        <f>+[1]NEA!L33</f>
        <v>221.7</v>
      </c>
      <c r="M32" s="17">
        <f>+[1]NEA!M33</f>
        <v>187</v>
      </c>
      <c r="N32" s="17">
        <f>+[1]NEA!N33</f>
        <v>207.7</v>
      </c>
      <c r="O32" s="18">
        <f>+[1]NEA!R33</f>
        <v>172.1</v>
      </c>
      <c r="P32" s="19">
        <f>+[1]NEA!S33</f>
        <v>201.6</v>
      </c>
      <c r="Q32" s="20">
        <f>+[1]NEA!T33</f>
        <v>244.5</v>
      </c>
      <c r="R32" s="18">
        <f t="shared" si="4"/>
        <v>205.48594999999997</v>
      </c>
      <c r="S32" s="19">
        <f t="shared" si="5"/>
        <v>194.22541884097771</v>
      </c>
      <c r="T32" s="19">
        <f t="shared" si="6"/>
        <v>179.91189843519339</v>
      </c>
      <c r="U32" s="19">
        <f t="shared" si="7"/>
        <v>178.69868603042877</v>
      </c>
      <c r="V32" s="19"/>
      <c r="W32" s="20">
        <f t="shared" si="8"/>
        <v>196.60908522608875</v>
      </c>
      <c r="X32" s="21"/>
      <c r="Y32" s="41">
        <f t="shared" si="18"/>
        <v>5.1688843398157491E-2</v>
      </c>
      <c r="Z32" s="24">
        <f t="shared" si="18"/>
        <v>6.2310030395136717E-2</v>
      </c>
      <c r="AA32" s="24">
        <f t="shared" si="18"/>
        <v>3.0813953488372237E-2</v>
      </c>
      <c r="AB32" s="24">
        <f t="shared" si="19"/>
        <v>5.0032916392363402E-2</v>
      </c>
      <c r="AC32" s="24">
        <f t="shared" si="20"/>
        <v>4.9780963759458396E-2</v>
      </c>
      <c r="AD32" s="24">
        <f t="shared" si="21"/>
        <v>3.0939226519336893E-2</v>
      </c>
      <c r="AE32" s="24">
        <f t="shared" si="22"/>
        <v>3.6911121903836719E-2</v>
      </c>
      <c r="AF32" s="24">
        <f t="shared" si="23"/>
        <v>4.6788990825687993E-2</v>
      </c>
      <c r="AG32" s="24">
        <f t="shared" si="24"/>
        <v>4.9060064190738384E-2</v>
      </c>
      <c r="AH32" s="24">
        <f t="shared" si="25"/>
        <v>2.4918743228602436E-2</v>
      </c>
      <c r="AI32" s="24">
        <f t="shared" si="26"/>
        <v>0.22418553285477638</v>
      </c>
      <c r="AJ32" s="24">
        <f t="shared" si="27"/>
        <v>4.9382716049382713E-2</v>
      </c>
      <c r="AK32" s="24">
        <f t="shared" si="28"/>
        <v>3.3847685415629547E-2</v>
      </c>
      <c r="AL32" s="24">
        <f t="shared" si="29"/>
        <v>5.0030506406345321E-2</v>
      </c>
      <c r="AM32" s="24">
        <f t="shared" si="30"/>
        <v>5.0000000000000044E-2</v>
      </c>
      <c r="AN32" s="24">
        <f t="shared" si="17"/>
        <v>5.7525951557093391E-2</v>
      </c>
      <c r="AO32" s="24">
        <f t="shared" si="31"/>
        <v>5.1423712254313747E-2</v>
      </c>
      <c r="AP32" s="24">
        <f t="shared" si="32"/>
        <v>5.0509831872316502E-2</v>
      </c>
      <c r="AQ32" s="24">
        <f t="shared" si="32"/>
        <v>3.8592960438943003E-2</v>
      </c>
      <c r="AR32" s="24">
        <f t="shared" si="32"/>
        <v>3.6683761630171841E-2</v>
      </c>
      <c r="AS32" s="24" t="e">
        <f t="shared" si="32"/>
        <v>#DIV/0!</v>
      </c>
      <c r="AT32" s="24">
        <f t="shared" si="32"/>
        <v>4.5018577207218691E-2</v>
      </c>
      <c r="AU32" s="21"/>
      <c r="AV32" s="24">
        <f t="shared" si="34"/>
        <v>0.57592024539877285</v>
      </c>
      <c r="AW32" s="24">
        <f t="shared" si="34"/>
        <v>0.64084507042253525</v>
      </c>
      <c r="AX32" s="24">
        <f t="shared" si="34"/>
        <v>0.34522003034901361</v>
      </c>
      <c r="AY32" s="24">
        <f t="shared" si="34"/>
        <v>0.4065255731922397</v>
      </c>
      <c r="AZ32" s="24">
        <f t="shared" si="34"/>
        <v>0.66624525916561339</v>
      </c>
      <c r="BA32" s="24">
        <f t="shared" si="34"/>
        <v>0.53327855382087086</v>
      </c>
      <c r="BB32" s="24">
        <f t="shared" si="34"/>
        <v>0.60165041260315055</v>
      </c>
      <c r="BC32" s="24">
        <f t="shared" si="34"/>
        <v>0.69791666666666652</v>
      </c>
      <c r="BD32" s="24">
        <f t="shared" si="34"/>
        <v>0.51925630810092982</v>
      </c>
      <c r="BE32" s="24">
        <f t="shared" si="34"/>
        <v>0.45650500384911452</v>
      </c>
      <c r="BF32" s="24">
        <f t="shared" si="34"/>
        <v>0.35100548446069468</v>
      </c>
      <c r="BG32" s="24">
        <f t="shared" si="34"/>
        <v>0.46666666666666656</v>
      </c>
      <c r="BH32" s="24">
        <f t="shared" si="34"/>
        <v>0.64710547184773981</v>
      </c>
      <c r="BI32" s="24">
        <f t="shared" si="33"/>
        <v>0.42231404958677676</v>
      </c>
      <c r="BJ32" s="24">
        <f t="shared" si="33"/>
        <v>0.58490566037735836</v>
      </c>
      <c r="BK32" s="24">
        <f t="shared" si="33"/>
        <v>0.63326653306613245</v>
      </c>
      <c r="BL32" s="24">
        <f t="shared" si="33"/>
        <v>0.57596151537948304</v>
      </c>
      <c r="BM32" s="24">
        <f t="shared" si="33"/>
        <v>0.55210383752281311</v>
      </c>
      <c r="BN32" s="24">
        <f t="shared" si="33"/>
        <v>0.47899818863487931</v>
      </c>
      <c r="BO32" s="24">
        <f t="shared" si="33"/>
        <v>0.48122885480307653</v>
      </c>
      <c r="BP32" s="24" t="e">
        <f t="shared" si="33"/>
        <v>#DIV/0!</v>
      </c>
      <c r="BQ32" s="24">
        <f t="shared" si="33"/>
        <v>0.53862599004936174</v>
      </c>
      <c r="BR32" s="21"/>
      <c r="BS32" s="35">
        <f t="shared" si="11"/>
        <v>43525</v>
      </c>
      <c r="BT32" s="24">
        <f t="shared" si="15"/>
        <v>2.2226867963152479E-2</v>
      </c>
      <c r="BU32" s="24">
        <f t="shared" si="15"/>
        <v>9.8730808597748414E-4</v>
      </c>
      <c r="BV32" s="24">
        <f t="shared" si="15"/>
        <v>4.5117707267144282E-3</v>
      </c>
      <c r="BW32" s="24">
        <f t="shared" si="15"/>
        <v>5.1880757420675666E-3</v>
      </c>
      <c r="BX32" s="24">
        <f t="shared" si="15"/>
        <v>2.2296827021494347E-3</v>
      </c>
      <c r="BY32" s="24">
        <f t="shared" si="15"/>
        <v>2.0458546571136111E-3</v>
      </c>
      <c r="BZ32" s="24">
        <f t="shared" si="15"/>
        <v>5.0269191402251738E-3</v>
      </c>
      <c r="CA32" s="24">
        <f t="shared" si="15"/>
        <v>1.5442169907881292E-3</v>
      </c>
      <c r="CB32" s="24">
        <f t="shared" si="15"/>
        <v>1.4689866939611037E-3</v>
      </c>
      <c r="CC32" s="24">
        <f t="shared" si="15"/>
        <v>2.8257932446264064E-3</v>
      </c>
      <c r="CD32" s="24">
        <f t="shared" si="15"/>
        <v>2.2292732855680683E-3</v>
      </c>
      <c r="CE32" s="24">
        <f t="shared" si="15"/>
        <v>1.1484135107471822E-3</v>
      </c>
      <c r="CF32" s="24">
        <f t="shared" si="14"/>
        <v>5.1433162743091065E-2</v>
      </c>
    </row>
    <row r="33" spans="1:84" x14ac:dyDescent="0.25">
      <c r="A33" s="31">
        <f>+[1]NEA!A34</f>
        <v>43556</v>
      </c>
      <c r="B33" s="17">
        <f>+[1]NEA!B34</f>
        <v>212.7</v>
      </c>
      <c r="C33" s="17">
        <f>+[1]NEA!C34</f>
        <v>217.3</v>
      </c>
      <c r="D33" s="17">
        <f>+[1]NEA!D34</f>
        <v>178.8</v>
      </c>
      <c r="E33" s="17">
        <f>+[1]NEA!E34</f>
        <v>166.1</v>
      </c>
      <c r="F33" s="17">
        <f>+[1]NEA!F34</f>
        <v>267.8</v>
      </c>
      <c r="G33" s="17">
        <f>+[1]NEA!G34</f>
        <v>196.1</v>
      </c>
      <c r="H33" s="17">
        <f>+[1]NEA!H34</f>
        <v>222.6</v>
      </c>
      <c r="I33" s="17">
        <f>+[1]NEA!I34</f>
        <v>235.3</v>
      </c>
      <c r="J33" s="17">
        <f>+[1]NEA!J34</f>
        <v>236.4</v>
      </c>
      <c r="K33" s="17">
        <f>+[1]NEA!K34</f>
        <v>195.3</v>
      </c>
      <c r="L33" s="17">
        <f>+[1]NEA!L34</f>
        <v>232.6</v>
      </c>
      <c r="M33" s="17">
        <f>+[1]NEA!M34</f>
        <v>198.3</v>
      </c>
      <c r="N33" s="17">
        <f>+[1]NEA!N34</f>
        <v>212.1</v>
      </c>
      <c r="O33" s="18">
        <f>+[1]NEA!R34</f>
        <v>176.3</v>
      </c>
      <c r="P33" s="19">
        <f>+[1]NEA!S34</f>
        <v>209.4</v>
      </c>
      <c r="Q33" s="20">
        <f>+[1]NEA!T34</f>
        <v>251.5</v>
      </c>
      <c r="R33" s="18">
        <f t="shared" si="4"/>
        <v>212.67957000000004</v>
      </c>
      <c r="S33" s="19">
        <f t="shared" si="5"/>
        <v>201.54215874759683</v>
      </c>
      <c r="T33" s="19">
        <f t="shared" si="6"/>
        <v>187.55845881310893</v>
      </c>
      <c r="U33" s="19">
        <f t="shared" si="7"/>
        <v>185.71991701244812</v>
      </c>
      <c r="V33" s="19"/>
      <c r="W33" s="20">
        <f t="shared" si="8"/>
        <v>204.01789956240884</v>
      </c>
      <c r="X33" s="21"/>
      <c r="Y33" s="41">
        <f t="shared" si="18"/>
        <v>3.5036496350364876E-2</v>
      </c>
      <c r="Z33" s="24">
        <f t="shared" si="18"/>
        <v>3.6242250834525702E-2</v>
      </c>
      <c r="AA33" s="24">
        <f t="shared" si="18"/>
        <v>8.4602368866328881E-3</v>
      </c>
      <c r="AB33" s="24">
        <f t="shared" si="19"/>
        <v>4.1379310344827447E-2</v>
      </c>
      <c r="AC33" s="24">
        <f t="shared" si="20"/>
        <v>1.5933232169954348E-2</v>
      </c>
      <c r="AD33" s="24">
        <f t="shared" si="21"/>
        <v>5.0911039657020263E-2</v>
      </c>
      <c r="AE33" s="24">
        <f t="shared" si="22"/>
        <v>4.2622950819672045E-2</v>
      </c>
      <c r="AF33" s="24">
        <f t="shared" si="23"/>
        <v>3.1113058720420694E-2</v>
      </c>
      <c r="AG33" s="24">
        <f t="shared" si="24"/>
        <v>3.3216783216783119E-2</v>
      </c>
      <c r="AH33" s="24">
        <f t="shared" si="25"/>
        <v>3.2241014799154533E-2</v>
      </c>
      <c r="AI33" s="24">
        <f t="shared" si="26"/>
        <v>4.9165539016689186E-2</v>
      </c>
      <c r="AJ33" s="24">
        <f t="shared" si="27"/>
        <v>6.0427807486631124E-2</v>
      </c>
      <c r="AK33" s="24">
        <f t="shared" si="28"/>
        <v>2.118440057775639E-2</v>
      </c>
      <c r="AL33" s="24">
        <f t="shared" si="29"/>
        <v>2.4404416037187682E-2</v>
      </c>
      <c r="AM33" s="24">
        <f t="shared" si="30"/>
        <v>3.8690476190476275E-2</v>
      </c>
      <c r="AN33" s="24">
        <f t="shared" si="17"/>
        <v>2.8629856850715729E-2</v>
      </c>
      <c r="AO33" s="24">
        <f t="shared" si="31"/>
        <v>3.500784360195941E-2</v>
      </c>
      <c r="AP33" s="24">
        <f t="shared" si="32"/>
        <v>3.767138179071039E-2</v>
      </c>
      <c r="AQ33" s="24">
        <f t="shared" si="32"/>
        <v>4.250169357570277E-2</v>
      </c>
      <c r="AR33" s="24">
        <f t="shared" si="32"/>
        <v>3.9290893167640784E-2</v>
      </c>
      <c r="AS33" s="24" t="e">
        <f t="shared" si="32"/>
        <v>#DIV/0!</v>
      </c>
      <c r="AT33" s="24">
        <f t="shared" si="32"/>
        <v>3.7682970386645032E-2</v>
      </c>
      <c r="AU33" s="21"/>
      <c r="AV33" s="24">
        <f t="shared" si="34"/>
        <v>0.58968609865470833</v>
      </c>
      <c r="AW33" s="24">
        <f t="shared" si="34"/>
        <v>0.66897081413210469</v>
      </c>
      <c r="AX33" s="24">
        <f t="shared" si="34"/>
        <v>0.33432835820895535</v>
      </c>
      <c r="AY33" s="24">
        <f t="shared" si="34"/>
        <v>0.43436960276338521</v>
      </c>
      <c r="AZ33" s="24">
        <f t="shared" si="34"/>
        <v>0.53555045871559637</v>
      </c>
      <c r="BA33" s="24">
        <f t="shared" si="34"/>
        <v>0.59172077922077904</v>
      </c>
      <c r="BB33" s="24">
        <f t="shared" si="34"/>
        <v>0.63917525773195849</v>
      </c>
      <c r="BC33" s="24">
        <f t="shared" si="34"/>
        <v>0.70383779869659691</v>
      </c>
      <c r="BD33" s="24">
        <f t="shared" si="34"/>
        <v>0.53208036292935823</v>
      </c>
      <c r="BE33" s="24">
        <f t="shared" si="34"/>
        <v>0.48856707317073189</v>
      </c>
      <c r="BF33" s="24">
        <f t="shared" si="34"/>
        <v>0.40969696969696967</v>
      </c>
      <c r="BG33" s="24">
        <f t="shared" si="34"/>
        <v>0.53720930232558151</v>
      </c>
      <c r="BH33" s="24">
        <f t="shared" si="34"/>
        <v>0.65573770491803285</v>
      </c>
      <c r="BI33" s="24">
        <f t="shared" si="33"/>
        <v>0.4498355263157896</v>
      </c>
      <c r="BJ33" s="24">
        <f t="shared" si="33"/>
        <v>0.61325115562403698</v>
      </c>
      <c r="BK33" s="24">
        <f t="shared" si="33"/>
        <v>0.58675078864353303</v>
      </c>
      <c r="BL33" s="24">
        <f t="shared" si="33"/>
        <v>0.58894117715616767</v>
      </c>
      <c r="BM33" s="24">
        <f t="shared" si="33"/>
        <v>0.58373931380900568</v>
      </c>
      <c r="BN33" s="24">
        <f t="shared" si="33"/>
        <v>0.51912814366446125</v>
      </c>
      <c r="BO33" s="24">
        <f t="shared" si="33"/>
        <v>0.51586957981978943</v>
      </c>
      <c r="BP33" s="24" t="e">
        <f t="shared" si="33"/>
        <v>#DIV/0!</v>
      </c>
      <c r="BQ33" s="24">
        <f t="shared" si="33"/>
        <v>0.56730064730985497</v>
      </c>
      <c r="BR33" s="21"/>
      <c r="BS33" s="35">
        <f t="shared" si="11"/>
        <v>43556</v>
      </c>
      <c r="BT33" s="24">
        <f t="shared" si="15"/>
        <v>1.3058686131386903E-2</v>
      </c>
      <c r="BU33" s="24">
        <f t="shared" si="15"/>
        <v>2.6569343065693433E-4</v>
      </c>
      <c r="BV33" s="24">
        <f t="shared" si="15"/>
        <v>3.7255474452554714E-3</v>
      </c>
      <c r="BW33" s="24">
        <f t="shared" si="15"/>
        <v>1.6575182481751781E-3</v>
      </c>
      <c r="BX33" s="24">
        <f t="shared" si="15"/>
        <v>3.5965936739659372E-3</v>
      </c>
      <c r="BY33" s="24">
        <f t="shared" si="15"/>
        <v>2.3292457420924558E-3</v>
      </c>
      <c r="BZ33" s="24">
        <f t="shared" si="15"/>
        <v>3.3271532846715431E-3</v>
      </c>
      <c r="CA33" s="24">
        <f t="shared" si="15"/>
        <v>1.0429197080291963E-3</v>
      </c>
      <c r="CB33" s="24">
        <f t="shared" si="15"/>
        <v>1.8522627737226349E-3</v>
      </c>
      <c r="CC33" s="24">
        <f t="shared" si="15"/>
        <v>7.2136253041362559E-4</v>
      </c>
      <c r="CD33" s="24">
        <f t="shared" si="15"/>
        <v>2.7218978102189805E-3</v>
      </c>
      <c r="CE33" s="24">
        <f t="shared" si="15"/>
        <v>7.0656934306569433E-4</v>
      </c>
      <c r="CF33" s="24">
        <f t="shared" si="14"/>
        <v>3.5005450121654555E-2</v>
      </c>
    </row>
    <row r="34" spans="1:84" x14ac:dyDescent="0.25">
      <c r="A34" s="31">
        <f>+[1]NEA!A35</f>
        <v>43586</v>
      </c>
      <c r="B34" s="17">
        <f>+[1]NEA!B35</f>
        <v>218.6</v>
      </c>
      <c r="C34" s="17">
        <f>+[1]NEA!C35</f>
        <v>222.4</v>
      </c>
      <c r="D34" s="17">
        <f>+[1]NEA!D35</f>
        <v>181</v>
      </c>
      <c r="E34" s="17">
        <f>+[1]NEA!E35</f>
        <v>171</v>
      </c>
      <c r="F34" s="17">
        <f>+[1]NEA!F35</f>
        <v>280.60000000000002</v>
      </c>
      <c r="G34" s="17">
        <f>+[1]NEA!G35</f>
        <v>201.7</v>
      </c>
      <c r="H34" s="17">
        <f>+[1]NEA!H35</f>
        <v>233.7</v>
      </c>
      <c r="I34" s="17">
        <f>+[1]NEA!I35</f>
        <v>242.3</v>
      </c>
      <c r="J34" s="17">
        <f>+[1]NEA!J35</f>
        <v>243.7</v>
      </c>
      <c r="K34" s="17">
        <f>+[1]NEA!K35</f>
        <v>197.9</v>
      </c>
      <c r="L34" s="17">
        <f>+[1]NEA!L35</f>
        <v>235.3</v>
      </c>
      <c r="M34" s="17">
        <f>+[1]NEA!M35</f>
        <v>200.8</v>
      </c>
      <c r="N34" s="17">
        <f>+[1]NEA!N35</f>
        <v>218.1</v>
      </c>
      <c r="O34" s="18">
        <f>+[1]NEA!R35</f>
        <v>177.3</v>
      </c>
      <c r="P34" s="19">
        <f>+[1]NEA!S35</f>
        <v>215.3</v>
      </c>
      <c r="Q34" s="20">
        <f>+[1]NEA!T35</f>
        <v>261</v>
      </c>
      <c r="R34" s="18">
        <f t="shared" si="4"/>
        <v>218.58715000000004</v>
      </c>
      <c r="S34" s="19">
        <f t="shared" si="5"/>
        <v>206.16858006042298</v>
      </c>
      <c r="T34" s="19">
        <f t="shared" si="6"/>
        <v>191.95193386477712</v>
      </c>
      <c r="U34" s="19">
        <f t="shared" si="7"/>
        <v>190.4374827109267</v>
      </c>
      <c r="V34" s="19"/>
      <c r="W34" s="20">
        <f t="shared" si="8"/>
        <v>209.98760158366326</v>
      </c>
      <c r="X34" s="21"/>
      <c r="Y34" s="41">
        <f t="shared" si="18"/>
        <v>2.7738598965679317E-2</v>
      </c>
      <c r="Z34" s="24">
        <f t="shared" si="18"/>
        <v>2.3469857340082889E-2</v>
      </c>
      <c r="AA34" s="24">
        <f t="shared" si="18"/>
        <v>1.230425055928408E-2</v>
      </c>
      <c r="AB34" s="24">
        <f t="shared" si="19"/>
        <v>2.950030102347978E-2</v>
      </c>
      <c r="AC34" s="24">
        <f t="shared" si="20"/>
        <v>4.7796863330843875E-2</v>
      </c>
      <c r="AD34" s="24">
        <f t="shared" si="21"/>
        <v>2.8556858745538038E-2</v>
      </c>
      <c r="AE34" s="24">
        <f t="shared" si="22"/>
        <v>4.9865229110512166E-2</v>
      </c>
      <c r="AF34" s="24">
        <f t="shared" si="23"/>
        <v>2.974925626859326E-2</v>
      </c>
      <c r="AG34" s="24">
        <f t="shared" si="24"/>
        <v>3.0879864636209842E-2</v>
      </c>
      <c r="AH34" s="24">
        <f t="shared" si="25"/>
        <v>1.3312852022529409E-2</v>
      </c>
      <c r="AI34" s="24">
        <f t="shared" si="26"/>
        <v>1.1607910576096447E-2</v>
      </c>
      <c r="AJ34" s="24">
        <f t="shared" si="27"/>
        <v>1.2607160867372569E-2</v>
      </c>
      <c r="AK34" s="24">
        <f t="shared" si="28"/>
        <v>2.8288543140028377E-2</v>
      </c>
      <c r="AL34" s="24">
        <f t="shared" si="29"/>
        <v>5.6721497447531632E-3</v>
      </c>
      <c r="AM34" s="24">
        <f t="shared" si="30"/>
        <v>2.8175740210124145E-2</v>
      </c>
      <c r="AN34" s="24">
        <f t="shared" si="17"/>
        <v>3.7773359840954202E-2</v>
      </c>
      <c r="AO34" s="24">
        <f t="shared" si="31"/>
        <v>2.7776904006341585E-2</v>
      </c>
      <c r="AP34" s="24">
        <f t="shared" ref="AP34" si="35">+S34/S33-1</f>
        <v>2.2955104488188383E-2</v>
      </c>
      <c r="AQ34" s="24">
        <f t="shared" si="32"/>
        <v>2.3424563623899441E-2</v>
      </c>
      <c r="AR34" s="24">
        <f t="shared" si="32"/>
        <v>2.54015066039599E-2</v>
      </c>
      <c r="AS34" s="24" t="e">
        <f t="shared" si="32"/>
        <v>#DIV/0!</v>
      </c>
      <c r="AT34" s="24">
        <f t="shared" si="32"/>
        <v>2.926067778395236E-2</v>
      </c>
      <c r="AU34" s="21"/>
      <c r="AV34" s="24">
        <f t="shared" si="34"/>
        <v>0.59213401310997793</v>
      </c>
      <c r="AW34" s="24">
        <f t="shared" si="34"/>
        <v>0.6510764662212325</v>
      </c>
      <c r="AX34" s="24">
        <f t="shared" si="34"/>
        <v>0.31732168850072773</v>
      </c>
      <c r="AY34" s="24">
        <f t="shared" si="34"/>
        <v>0.43818334735071485</v>
      </c>
      <c r="AZ34" s="24">
        <f t="shared" si="34"/>
        <v>0.59070294784580502</v>
      </c>
      <c r="BA34" s="24">
        <f t="shared" si="34"/>
        <v>0.60845295055821347</v>
      </c>
      <c r="BB34" s="24">
        <f t="shared" si="34"/>
        <v>0.67887931034482762</v>
      </c>
      <c r="BC34" s="24">
        <f t="shared" si="34"/>
        <v>0.7270135424091233</v>
      </c>
      <c r="BD34" s="24">
        <f t="shared" si="34"/>
        <v>0.53560176433522377</v>
      </c>
      <c r="BE34" s="24">
        <f t="shared" si="34"/>
        <v>0.4670126019273535</v>
      </c>
      <c r="BF34" s="24">
        <f t="shared" si="34"/>
        <v>0.42261185006045943</v>
      </c>
      <c r="BG34" s="24">
        <f t="shared" si="34"/>
        <v>0.51432880844645568</v>
      </c>
      <c r="BH34" s="24">
        <f t="shared" si="34"/>
        <v>0.6699846860643186</v>
      </c>
      <c r="BI34" s="24">
        <f t="shared" si="33"/>
        <v>0.42409638554216866</v>
      </c>
      <c r="BJ34" s="24">
        <f t="shared" si="33"/>
        <v>0.60911808669656198</v>
      </c>
      <c r="BK34" s="24">
        <f t="shared" si="33"/>
        <v>0.63125000000000009</v>
      </c>
      <c r="BL34" s="24">
        <f t="shared" si="33"/>
        <v>0.59241921639918149</v>
      </c>
      <c r="BM34" s="24">
        <f t="shared" si="33"/>
        <v>0.5736490750726575</v>
      </c>
      <c r="BN34" s="24">
        <f t="shared" si="33"/>
        <v>0.51761096812355256</v>
      </c>
      <c r="BO34" s="24">
        <f t="shared" si="33"/>
        <v>0.5182048335983378</v>
      </c>
      <c r="BP34" s="24" t="e">
        <f t="shared" si="33"/>
        <v>#DIV/0!</v>
      </c>
      <c r="BQ34" s="24">
        <f t="shared" si="33"/>
        <v>0.57868175212235151</v>
      </c>
      <c r="BR34" s="21"/>
      <c r="BS34" s="35">
        <f t="shared" si="11"/>
        <v>43586</v>
      </c>
      <c r="BT34" s="24">
        <f t="shared" si="15"/>
        <v>8.4664315937940677E-3</v>
      </c>
      <c r="BU34" s="24">
        <f t="shared" si="15"/>
        <v>3.7649271274094778E-4</v>
      </c>
      <c r="BV34" s="24">
        <f t="shared" si="15"/>
        <v>2.672308415608842E-3</v>
      </c>
      <c r="BW34" s="24">
        <f t="shared" si="15"/>
        <v>4.8804889515749929E-3</v>
      </c>
      <c r="BX34" s="24">
        <f t="shared" si="15"/>
        <v>2.0483309826046054E-3</v>
      </c>
      <c r="BY34" s="24">
        <f t="shared" si="15"/>
        <v>2.7449929478138208E-3</v>
      </c>
      <c r="BZ34" s="24">
        <f t="shared" si="15"/>
        <v>3.1692524682651623E-3</v>
      </c>
      <c r="CA34" s="24">
        <f t="shared" si="15"/>
        <v>9.6784203102961693E-4</v>
      </c>
      <c r="CB34" s="24">
        <f t="shared" si="15"/>
        <v>7.6276445698166277E-4</v>
      </c>
      <c r="CC34" s="24">
        <f t="shared" si="15"/>
        <v>1.7263751763046652E-4</v>
      </c>
      <c r="CD34" s="24">
        <f t="shared" si="15"/>
        <v>5.8180535966149505E-4</v>
      </c>
      <c r="CE34" s="24">
        <f t="shared" si="15"/>
        <v>9.3088857545839214E-4</v>
      </c>
      <c r="CF34" s="24">
        <f t="shared" si="14"/>
        <v>2.7774236013164075E-2</v>
      </c>
    </row>
    <row r="35" spans="1:84" x14ac:dyDescent="0.25">
      <c r="A35" s="31">
        <f>+[1]NEA!A36</f>
        <v>43617</v>
      </c>
      <c r="B35" s="17">
        <f>+[1]NEA!B36</f>
        <v>225</v>
      </c>
      <c r="C35" s="17">
        <f>+[1]NEA!C36</f>
        <v>228.1</v>
      </c>
      <c r="D35" s="17">
        <f>+[1]NEA!D36</f>
        <v>185.7</v>
      </c>
      <c r="E35" s="17">
        <f>+[1]NEA!E36</f>
        <v>175.2</v>
      </c>
      <c r="F35" s="17">
        <f>+[1]NEA!F36</f>
        <v>291.2</v>
      </c>
      <c r="G35" s="17">
        <f>+[1]NEA!G36</f>
        <v>208.9</v>
      </c>
      <c r="H35" s="17">
        <f>+[1]NEA!H36</f>
        <v>243.8</v>
      </c>
      <c r="I35" s="17">
        <f>+[1]NEA!I36</f>
        <v>246.2</v>
      </c>
      <c r="J35" s="17">
        <f>+[1]NEA!J36</f>
        <v>258.10000000000002</v>
      </c>
      <c r="K35" s="17">
        <f>+[1]NEA!K36</f>
        <v>206.5</v>
      </c>
      <c r="L35" s="17">
        <f>+[1]NEA!L36</f>
        <v>235.8</v>
      </c>
      <c r="M35" s="17">
        <f>+[1]NEA!M36</f>
        <v>205.7</v>
      </c>
      <c r="N35" s="17">
        <f>+[1]NEA!N36</f>
        <v>224.8</v>
      </c>
      <c r="O35" s="18">
        <f>+[1]NEA!R36</f>
        <v>181.5</v>
      </c>
      <c r="P35" s="19">
        <f>+[1]NEA!S36</f>
        <v>221.6</v>
      </c>
      <c r="Q35" s="20">
        <f>+[1]NEA!T36</f>
        <v>269.2</v>
      </c>
      <c r="R35" s="18">
        <f t="shared" si="4"/>
        <v>224.99792000000002</v>
      </c>
      <c r="S35" s="19">
        <f t="shared" si="5"/>
        <v>211.97934633342487</v>
      </c>
      <c r="T35" s="19">
        <f t="shared" si="6"/>
        <v>197.99754945379391</v>
      </c>
      <c r="U35" s="19">
        <f t="shared" si="7"/>
        <v>196.67918395573994</v>
      </c>
      <c r="V35" s="19"/>
      <c r="W35" s="20">
        <f t="shared" si="8"/>
        <v>216.49897895394872</v>
      </c>
      <c r="X35" s="21"/>
      <c r="Y35" s="41">
        <f t="shared" si="18"/>
        <v>2.9277218664226945E-2</v>
      </c>
      <c r="Z35" s="24">
        <f t="shared" si="18"/>
        <v>2.5629496402877594E-2</v>
      </c>
      <c r="AA35" s="24">
        <f t="shared" si="18"/>
        <v>2.5966850828729182E-2</v>
      </c>
      <c r="AB35" s="24">
        <f t="shared" si="19"/>
        <v>2.4561403508771784E-2</v>
      </c>
      <c r="AC35" s="24">
        <f t="shared" si="20"/>
        <v>3.7776193870277863E-2</v>
      </c>
      <c r="AD35" s="24">
        <f t="shared" si="21"/>
        <v>3.5696579077838519E-2</v>
      </c>
      <c r="AE35" s="24">
        <f t="shared" si="22"/>
        <v>4.3217800599058664E-2</v>
      </c>
      <c r="AF35" s="24">
        <f t="shared" si="23"/>
        <v>1.6095749071399101E-2</v>
      </c>
      <c r="AG35" s="24">
        <f t="shared" si="24"/>
        <v>5.9089043906442429E-2</v>
      </c>
      <c r="AH35" s="24">
        <f t="shared" si="25"/>
        <v>4.3456291056088947E-2</v>
      </c>
      <c r="AI35" s="24">
        <f t="shared" si="26"/>
        <v>2.1249468763280266E-3</v>
      </c>
      <c r="AJ35" s="24">
        <f t="shared" si="27"/>
        <v>2.4402390438246879E-2</v>
      </c>
      <c r="AK35" s="24">
        <f t="shared" si="28"/>
        <v>3.0719853278312836E-2</v>
      </c>
      <c r="AL35" s="24">
        <f t="shared" si="29"/>
        <v>2.3688663282571909E-2</v>
      </c>
      <c r="AM35" s="24">
        <f t="shared" si="30"/>
        <v>2.9261495587552089E-2</v>
      </c>
      <c r="AN35" s="24">
        <f t="shared" si="17"/>
        <v>3.1417624521072662E-2</v>
      </c>
      <c r="AO35" s="24">
        <f t="shared" si="31"/>
        <v>2.9328210738828853E-2</v>
      </c>
      <c r="AP35" s="24">
        <f t="shared" si="32"/>
        <v>2.818453845536939E-2</v>
      </c>
      <c r="AQ35" s="24">
        <f t="shared" si="32"/>
        <v>3.1495465908021103E-2</v>
      </c>
      <c r="AR35" s="24">
        <f t="shared" si="32"/>
        <v>3.2775592052368241E-2</v>
      </c>
      <c r="AS35" s="24" t="e">
        <f t="shared" si="32"/>
        <v>#DIV/0!</v>
      </c>
      <c r="AT35" s="24">
        <f t="shared" si="32"/>
        <v>3.1008389643857992E-2</v>
      </c>
      <c r="AU35" s="21"/>
      <c r="AV35" s="24">
        <f t="shared" si="34"/>
        <v>0.59010600706713778</v>
      </c>
      <c r="AW35" s="24">
        <f t="shared" si="34"/>
        <v>0.62928571428571423</v>
      </c>
      <c r="AX35" s="24">
        <f t="shared" si="34"/>
        <v>0.33789625360230535</v>
      </c>
      <c r="AY35" s="24">
        <f t="shared" si="34"/>
        <v>0.45394190871369289</v>
      </c>
      <c r="AZ35" s="24">
        <f t="shared" si="34"/>
        <v>0.62047857540345031</v>
      </c>
      <c r="BA35" s="24">
        <f t="shared" si="34"/>
        <v>0.61063993831919827</v>
      </c>
      <c r="BB35" s="24">
        <f t="shared" si="34"/>
        <v>0.66189502385821419</v>
      </c>
      <c r="BC35" s="24">
        <f t="shared" si="34"/>
        <v>0.679399727148704</v>
      </c>
      <c r="BD35" s="24">
        <f t="shared" si="34"/>
        <v>0.61514392991239042</v>
      </c>
      <c r="BE35" s="24">
        <f t="shared" si="34"/>
        <v>0.50619985412107948</v>
      </c>
      <c r="BF35" s="24">
        <f t="shared" si="34"/>
        <v>0.41962673088500924</v>
      </c>
      <c r="BG35" s="24">
        <f t="shared" si="34"/>
        <v>0.51027900146842886</v>
      </c>
      <c r="BH35" s="24">
        <f t="shared" si="34"/>
        <v>0.66395262768319774</v>
      </c>
      <c r="BI35" s="24">
        <f t="shared" si="33"/>
        <v>0.43138801261829651</v>
      </c>
      <c r="BJ35" s="24">
        <f t="shared" si="33"/>
        <v>0.59999999999999987</v>
      </c>
      <c r="BK35" s="24">
        <f t="shared" si="33"/>
        <v>0.64346764346764318</v>
      </c>
      <c r="BL35" s="24">
        <f t="shared" si="33"/>
        <v>0.59028000566286276</v>
      </c>
      <c r="BM35" s="24">
        <f t="shared" si="33"/>
        <v>0.57016595019317395</v>
      </c>
      <c r="BN35" s="24">
        <f t="shared" si="33"/>
        <v>0.53025563676441378</v>
      </c>
      <c r="BO35" s="24">
        <f t="shared" si="33"/>
        <v>0.53388760045304973</v>
      </c>
      <c r="BP35" s="24" t="e">
        <f t="shared" si="33"/>
        <v>#DIV/0!</v>
      </c>
      <c r="BQ35" s="24">
        <f t="shared" si="33"/>
        <v>0.58184792875660829</v>
      </c>
      <c r="BR35" s="21"/>
      <c r="BS35" s="35">
        <f t="shared" si="11"/>
        <v>43617</v>
      </c>
      <c r="BT35" s="24">
        <f t="shared" si="15"/>
        <v>9.2070905763952243E-3</v>
      </c>
      <c r="BU35" s="24">
        <f t="shared" si="15"/>
        <v>7.8261665141811344E-4</v>
      </c>
      <c r="BV35" s="24">
        <f t="shared" si="15"/>
        <v>2.2287282708142665E-3</v>
      </c>
      <c r="BW35" s="24">
        <f t="shared" si="15"/>
        <v>3.9325709057639402E-3</v>
      </c>
      <c r="BX35" s="24">
        <f t="shared" si="15"/>
        <v>2.5624885635864656E-3</v>
      </c>
      <c r="BY35" s="24">
        <f t="shared" si="15"/>
        <v>2.4302836230558149E-3</v>
      </c>
      <c r="BZ35" s="24">
        <f t="shared" si="15"/>
        <v>1.7180695333943174E-3</v>
      </c>
      <c r="CA35" s="24">
        <f t="shared" si="15"/>
        <v>1.8576395242452012E-3</v>
      </c>
      <c r="CB35" s="24">
        <f t="shared" si="15"/>
        <v>2.4548947849954237E-3</v>
      </c>
      <c r="CC35" s="24">
        <f t="shared" si="15"/>
        <v>3.1107044830741074E-5</v>
      </c>
      <c r="CD35" s="24">
        <f t="shared" si="15"/>
        <v>1.1095608417200315E-3</v>
      </c>
      <c r="CE35" s="24">
        <f t="shared" si="15"/>
        <v>1.0114364135407163E-3</v>
      </c>
      <c r="CF35" s="24">
        <f t="shared" si="14"/>
        <v>2.9326486733760256E-2</v>
      </c>
    </row>
    <row r="36" spans="1:84" x14ac:dyDescent="0.25">
      <c r="A36" s="31">
        <f>+[1]NEA!A37</f>
        <v>43647</v>
      </c>
      <c r="B36" s="17">
        <f>+[1]NEA!B37</f>
        <v>229.2</v>
      </c>
      <c r="C36" s="17">
        <f>+[1]NEA!C37</f>
        <v>232.2</v>
      </c>
      <c r="D36" s="17">
        <f>+[1]NEA!D37</f>
        <v>188.2</v>
      </c>
      <c r="E36" s="17">
        <f>+[1]NEA!E37</f>
        <v>177.2</v>
      </c>
      <c r="F36" s="17">
        <f>+[1]NEA!F37</f>
        <v>294.39999999999998</v>
      </c>
      <c r="G36" s="17">
        <f>+[1]NEA!G37</f>
        <v>214.5</v>
      </c>
      <c r="H36" s="17">
        <f>+[1]NEA!H37</f>
        <v>254.3</v>
      </c>
      <c r="I36" s="17">
        <f>+[1]NEA!I37</f>
        <v>248.7</v>
      </c>
      <c r="J36" s="17">
        <f>+[1]NEA!J37</f>
        <v>259.7</v>
      </c>
      <c r="K36" s="17">
        <f>+[1]NEA!K37</f>
        <v>211.4</v>
      </c>
      <c r="L36" s="17">
        <f>+[1]NEA!L37</f>
        <v>240.5</v>
      </c>
      <c r="M36" s="17">
        <f>+[1]NEA!M37</f>
        <v>211.6</v>
      </c>
      <c r="N36" s="17">
        <f>+[1]NEA!N37</f>
        <v>231.7</v>
      </c>
      <c r="O36" s="18">
        <f>+[1]NEA!R37</f>
        <v>185.5</v>
      </c>
      <c r="P36" s="19">
        <f>+[1]NEA!S37</f>
        <v>226</v>
      </c>
      <c r="Q36" s="20">
        <f>+[1]NEA!T37</f>
        <v>272.39999999999998</v>
      </c>
      <c r="R36" s="18">
        <f t="shared" si="4"/>
        <v>229.19143000000003</v>
      </c>
      <c r="S36" s="19">
        <f t="shared" si="5"/>
        <v>216.14290030211478</v>
      </c>
      <c r="T36" s="19">
        <f t="shared" si="6"/>
        <v>202.40614112784178</v>
      </c>
      <c r="U36" s="19">
        <f t="shared" si="7"/>
        <v>200.83250345781468</v>
      </c>
      <c r="V36" s="19"/>
      <c r="W36" s="20">
        <f t="shared" si="8"/>
        <v>220.88162117107731</v>
      </c>
      <c r="X36" s="21"/>
      <c r="Y36" s="41">
        <f t="shared" si="18"/>
        <v>1.8666666666666609E-2</v>
      </c>
      <c r="Z36" s="24">
        <f t="shared" si="18"/>
        <v>1.7974572555896406E-2</v>
      </c>
      <c r="AA36" s="24">
        <f t="shared" si="18"/>
        <v>1.3462574044157183E-2</v>
      </c>
      <c r="AB36" s="24">
        <f t="shared" si="18"/>
        <v>1.1415525114155223E-2</v>
      </c>
      <c r="AC36" s="24">
        <f t="shared" si="18"/>
        <v>1.098901098901095E-2</v>
      </c>
      <c r="AD36" s="24">
        <f t="shared" si="18"/>
        <v>2.6807084729535635E-2</v>
      </c>
      <c r="AE36" s="24">
        <f t="shared" si="18"/>
        <v>4.3068088597210785E-2</v>
      </c>
      <c r="AF36" s="24">
        <f t="shared" si="18"/>
        <v>1.0154346060113673E-2</v>
      </c>
      <c r="AG36" s="24">
        <f t="shared" si="18"/>
        <v>6.1991476172025273E-3</v>
      </c>
      <c r="AH36" s="24">
        <f t="shared" si="18"/>
        <v>2.3728813559322104E-2</v>
      </c>
      <c r="AI36" s="24">
        <f t="shared" si="18"/>
        <v>1.9932145886344399E-2</v>
      </c>
      <c r="AJ36" s="24">
        <f t="shared" si="18"/>
        <v>2.8682547399125013E-2</v>
      </c>
      <c r="AK36" s="24">
        <f t="shared" si="18"/>
        <v>3.0693950177935747E-2</v>
      </c>
      <c r="AL36" s="24">
        <f t="shared" si="18"/>
        <v>2.2038567493112948E-2</v>
      </c>
      <c r="AM36" s="24">
        <f t="shared" si="18"/>
        <v>1.9855595667870096E-2</v>
      </c>
      <c r="AN36" s="24">
        <f t="shared" si="18"/>
        <v>1.1887072808320909E-2</v>
      </c>
      <c r="AO36" s="24">
        <f t="shared" ref="AO36:AO52" si="36">+R36/R35-1</f>
        <v>1.8637994520127155E-2</v>
      </c>
      <c r="AP36" s="24">
        <f t="shared" si="32"/>
        <v>1.9641319028038673E-2</v>
      </c>
      <c r="AQ36" s="24">
        <f t="shared" si="32"/>
        <v>2.2265890089092633E-2</v>
      </c>
      <c r="AR36" s="24">
        <f t="shared" si="32"/>
        <v>2.1117229686133943E-2</v>
      </c>
      <c r="AS36" s="24" t="e">
        <f t="shared" si="32"/>
        <v>#DIV/0!</v>
      </c>
      <c r="AT36" s="24">
        <f t="shared" si="32"/>
        <v>2.0243246588524721E-2</v>
      </c>
      <c r="AU36" s="21"/>
      <c r="AV36" s="24">
        <f t="shared" si="34"/>
        <v>0.56664388243335595</v>
      </c>
      <c r="AW36" s="24">
        <f t="shared" si="34"/>
        <v>0.59807295251204384</v>
      </c>
      <c r="AX36" s="24">
        <f t="shared" si="34"/>
        <v>0.31885073580939038</v>
      </c>
      <c r="AY36" s="24">
        <f t="shared" si="34"/>
        <v>0.45008183306055627</v>
      </c>
      <c r="AZ36" s="24">
        <f t="shared" si="34"/>
        <v>0.61315068493150671</v>
      </c>
      <c r="BA36" s="24">
        <f t="shared" si="34"/>
        <v>0.59598214285714279</v>
      </c>
      <c r="BB36" s="24">
        <f t="shared" si="34"/>
        <v>0.68522200132538114</v>
      </c>
      <c r="BC36" s="24">
        <f t="shared" si="34"/>
        <v>0.57305502846299805</v>
      </c>
      <c r="BD36" s="24">
        <f t="shared" si="34"/>
        <v>0.608049535603715</v>
      </c>
      <c r="BE36" s="24">
        <f t="shared" si="34"/>
        <v>0.48978153629316412</v>
      </c>
      <c r="BF36" s="24">
        <f t="shared" si="34"/>
        <v>0.43582089552238812</v>
      </c>
      <c r="BG36" s="24">
        <f t="shared" si="34"/>
        <v>0.51684587813620064</v>
      </c>
      <c r="BH36" s="24">
        <f t="shared" si="34"/>
        <v>0.6467661691542288</v>
      </c>
      <c r="BI36" s="24">
        <f t="shared" si="33"/>
        <v>0.42912172573189511</v>
      </c>
      <c r="BJ36" s="24">
        <f t="shared" si="33"/>
        <v>0.57821229050279332</v>
      </c>
      <c r="BK36" s="24">
        <f t="shared" si="33"/>
        <v>0.5976539589442813</v>
      </c>
      <c r="BL36" s="24">
        <f t="shared" si="33"/>
        <v>0.56626883864066846</v>
      </c>
      <c r="BM36" s="24">
        <f t="shared" si="33"/>
        <v>0.55017080954248465</v>
      </c>
      <c r="BN36" s="24">
        <f t="shared" si="33"/>
        <v>0.52227884309849171</v>
      </c>
      <c r="BO36" s="24">
        <f t="shared" si="33"/>
        <v>0.52326276096155255</v>
      </c>
      <c r="BP36" s="24" t="e">
        <f t="shared" si="33"/>
        <v>#DIV/0!</v>
      </c>
      <c r="BQ36" s="24">
        <f t="shared" si="33"/>
        <v>0.55600556926832523</v>
      </c>
      <c r="BR36" s="21"/>
      <c r="BS36" s="35">
        <f t="shared" si="11"/>
        <v>43647</v>
      </c>
      <c r="BT36" s="24">
        <f t="shared" si="15"/>
        <v>6.4342666666666578E-3</v>
      </c>
      <c r="BU36" s="24">
        <f t="shared" si="15"/>
        <v>4.0444444444444447E-4</v>
      </c>
      <c r="BV36" s="24">
        <f t="shared" si="15"/>
        <v>1.0311111111111111E-3</v>
      </c>
      <c r="BW36" s="24">
        <f t="shared" si="15"/>
        <v>1.1534222222222181E-3</v>
      </c>
      <c r="BX36" s="24">
        <f t="shared" si="15"/>
        <v>1.9363555555555537E-3</v>
      </c>
      <c r="BY36" s="24">
        <f t="shared" si="15"/>
        <v>2.4546666666666666E-3</v>
      </c>
      <c r="BZ36" s="24">
        <f t="shared" si="15"/>
        <v>1.07E-3</v>
      </c>
      <c r="CA36" s="24">
        <f t="shared" si="15"/>
        <v>2.0053333333332906E-4</v>
      </c>
      <c r="CB36" s="24">
        <f t="shared" si="15"/>
        <v>1.358933333333335E-3</v>
      </c>
      <c r="CC36" s="24">
        <f t="shared" si="15"/>
        <v>2.8408888888888816E-4</v>
      </c>
      <c r="CD36" s="24">
        <f t="shared" si="15"/>
        <v>1.2980000000000012E-3</v>
      </c>
      <c r="CE36" s="24">
        <f t="shared" si="15"/>
        <v>1.0119999999999966E-3</v>
      </c>
      <c r="CF36" s="24">
        <f t="shared" si="14"/>
        <v>1.8637822222222197E-2</v>
      </c>
    </row>
    <row r="37" spans="1:84" x14ac:dyDescent="0.25">
      <c r="A37" s="31">
        <f>+[1]NEA!A38</f>
        <v>43678</v>
      </c>
      <c r="B37" s="17">
        <f>+[1]NEA!B38</f>
        <v>239.4</v>
      </c>
      <c r="C37" s="17">
        <f>+[1]NEA!C38</f>
        <v>244.5</v>
      </c>
      <c r="D37" s="17">
        <f>+[1]NEA!D38</f>
        <v>197</v>
      </c>
      <c r="E37" s="17">
        <f>+[1]NEA!E38</f>
        <v>184.3</v>
      </c>
      <c r="F37" s="17">
        <f>+[1]NEA!F38</f>
        <v>299.39999999999998</v>
      </c>
      <c r="G37" s="17">
        <f>+[1]NEA!G38</f>
        <v>229.5</v>
      </c>
      <c r="H37" s="17">
        <f>+[1]NEA!H38</f>
        <v>267</v>
      </c>
      <c r="I37" s="17">
        <f>+[1]NEA!I38</f>
        <v>258.5</v>
      </c>
      <c r="J37" s="17">
        <f>+[1]NEA!J38</f>
        <v>263.39999999999998</v>
      </c>
      <c r="K37" s="17">
        <f>+[1]NEA!K38</f>
        <v>220.6</v>
      </c>
      <c r="L37" s="17">
        <f>+[1]NEA!L38</f>
        <v>251.6</v>
      </c>
      <c r="M37" s="17">
        <f>+[1]NEA!M38</f>
        <v>218.1</v>
      </c>
      <c r="N37" s="17">
        <f>+[1]NEA!N38</f>
        <v>243.5</v>
      </c>
      <c r="O37" s="18">
        <f>+[1]NEA!R38</f>
        <v>197.1</v>
      </c>
      <c r="P37" s="19">
        <f>+[1]NEA!S38</f>
        <v>237.6</v>
      </c>
      <c r="Q37" s="20">
        <f>+[1]NEA!T38</f>
        <v>276.3</v>
      </c>
      <c r="R37" s="18">
        <f t="shared" si="4"/>
        <v>239.40327000000002</v>
      </c>
      <c r="S37" s="19">
        <f t="shared" si="5"/>
        <v>227.04550947541887</v>
      </c>
      <c r="T37" s="19">
        <f t="shared" si="6"/>
        <v>212.0779155594922</v>
      </c>
      <c r="U37" s="19">
        <f t="shared" si="7"/>
        <v>211.04716459197786</v>
      </c>
      <c r="V37" s="19"/>
      <c r="W37" s="20">
        <f t="shared" si="8"/>
        <v>230.92775578245465</v>
      </c>
      <c r="X37" s="21"/>
      <c r="Y37" s="41">
        <f t="shared" si="18"/>
        <v>4.4502617801047251E-2</v>
      </c>
      <c r="Z37" s="24">
        <f t="shared" si="18"/>
        <v>5.2971576227390127E-2</v>
      </c>
      <c r="AA37" s="24">
        <f t="shared" si="18"/>
        <v>4.6758767268862966E-2</v>
      </c>
      <c r="AB37" s="24">
        <f t="shared" si="18"/>
        <v>4.006772009029369E-2</v>
      </c>
      <c r="AC37" s="24">
        <f t="shared" si="18"/>
        <v>1.6983695652173836E-2</v>
      </c>
      <c r="AD37" s="24">
        <f t="shared" si="18"/>
        <v>6.9930069930070005E-2</v>
      </c>
      <c r="AE37" s="24">
        <f t="shared" si="18"/>
        <v>4.9941014549744311E-2</v>
      </c>
      <c r="AF37" s="24">
        <f t="shared" si="18"/>
        <v>3.940490550864495E-2</v>
      </c>
      <c r="AG37" s="24">
        <f t="shared" si="18"/>
        <v>1.4247208317289095E-2</v>
      </c>
      <c r="AH37" s="24">
        <f t="shared" si="18"/>
        <v>4.351939451277187E-2</v>
      </c>
      <c r="AI37" s="24">
        <f t="shared" si="18"/>
        <v>4.6153846153846212E-2</v>
      </c>
      <c r="AJ37" s="24">
        <f t="shared" si="18"/>
        <v>3.0718336483931852E-2</v>
      </c>
      <c r="AK37" s="24">
        <f t="shared" si="18"/>
        <v>5.0927924039706474E-2</v>
      </c>
      <c r="AL37" s="24">
        <f t="shared" si="18"/>
        <v>6.2533692722371859E-2</v>
      </c>
      <c r="AM37" s="24">
        <f t="shared" si="18"/>
        <v>5.1327433628318486E-2</v>
      </c>
      <c r="AN37" s="24">
        <f t="shared" si="18"/>
        <v>1.4317180616740144E-2</v>
      </c>
      <c r="AO37" s="24">
        <f t="shared" si="36"/>
        <v>4.455594172958377E-2</v>
      </c>
      <c r="AP37" s="24">
        <f t="shared" si="32"/>
        <v>5.0441671496333829E-2</v>
      </c>
      <c r="AQ37" s="24">
        <f t="shared" si="32"/>
        <v>4.7783996956602293E-2</v>
      </c>
      <c r="AR37" s="24">
        <f t="shared" si="32"/>
        <v>5.0861593408901618E-2</v>
      </c>
      <c r="AS37" s="24" t="e">
        <f t="shared" si="32"/>
        <v>#DIV/0!</v>
      </c>
      <c r="AT37" s="24">
        <f t="shared" si="32"/>
        <v>4.5481985138077219E-2</v>
      </c>
      <c r="AU37" s="21"/>
      <c r="AV37" s="24">
        <f t="shared" si="34"/>
        <v>0.57293035479632071</v>
      </c>
      <c r="AW37" s="24">
        <f t="shared" si="34"/>
        <v>0.60749506903353057</v>
      </c>
      <c r="AX37" s="24">
        <f t="shared" si="34"/>
        <v>0.35581555402615272</v>
      </c>
      <c r="AY37" s="24">
        <f t="shared" si="34"/>
        <v>0.49594155844155852</v>
      </c>
      <c r="AZ37" s="24">
        <f t="shared" si="34"/>
        <v>0.55290456431535251</v>
      </c>
      <c r="BA37" s="24">
        <f t="shared" si="34"/>
        <v>0.65465032444124027</v>
      </c>
      <c r="BB37" s="24">
        <f t="shared" si="34"/>
        <v>0.71814671814671804</v>
      </c>
      <c r="BC37" s="24">
        <f t="shared" si="34"/>
        <v>0.5600482800241402</v>
      </c>
      <c r="BD37" s="24">
        <f t="shared" si="34"/>
        <v>0.49914627205463846</v>
      </c>
      <c r="BE37" s="24">
        <f t="shared" si="34"/>
        <v>0.52348066298342522</v>
      </c>
      <c r="BF37" s="24">
        <f t="shared" si="34"/>
        <v>0.48087110064743954</v>
      </c>
      <c r="BG37" s="24">
        <f t="shared" si="34"/>
        <v>0.50517598343685299</v>
      </c>
      <c r="BH37" s="24">
        <f t="shared" si="34"/>
        <v>0.65196743554952508</v>
      </c>
      <c r="BI37" s="24">
        <f t="shared" si="33"/>
        <v>0.46870342771982121</v>
      </c>
      <c r="BJ37" s="24">
        <f t="shared" si="33"/>
        <v>0.60215778826702615</v>
      </c>
      <c r="BK37" s="24">
        <f t="shared" si="33"/>
        <v>0.53329633740288584</v>
      </c>
      <c r="BL37" s="24">
        <f t="shared" si="33"/>
        <v>0.57313613020500354</v>
      </c>
      <c r="BM37" s="24">
        <f t="shared" si="33"/>
        <v>0.57237201492423773</v>
      </c>
      <c r="BN37" s="24">
        <f t="shared" si="33"/>
        <v>0.55631746793854475</v>
      </c>
      <c r="BO37" s="24">
        <f t="shared" si="33"/>
        <v>0.56572737314714705</v>
      </c>
      <c r="BP37" s="24" t="e">
        <f t="shared" si="33"/>
        <v>#DIV/0!</v>
      </c>
      <c r="BQ37" s="24">
        <f t="shared" si="33"/>
        <v>0.57466902705969214</v>
      </c>
      <c r="BR37" s="21"/>
      <c r="BS37" s="35">
        <f t="shared" si="11"/>
        <v>43678</v>
      </c>
      <c r="BT37" s="24">
        <f t="shared" si="15"/>
        <v>1.8949083769633526E-2</v>
      </c>
      <c r="BU37" s="24">
        <f t="shared" si="15"/>
        <v>1.3975567190226896E-3</v>
      </c>
      <c r="BV37" s="24">
        <f t="shared" si="15"/>
        <v>3.5933682373473067E-3</v>
      </c>
      <c r="BW37" s="24">
        <f t="shared" si="15"/>
        <v>1.7691972076788831E-3</v>
      </c>
      <c r="BX37" s="24">
        <f t="shared" si="15"/>
        <v>5.0916230366492149E-3</v>
      </c>
      <c r="BY37" s="24">
        <f t="shared" si="15"/>
        <v>2.9145724258289674E-3</v>
      </c>
      <c r="BZ37" s="24">
        <f t="shared" si="15"/>
        <v>4.1175392670157115E-3</v>
      </c>
      <c r="CA37" s="24">
        <f t="shared" si="15"/>
        <v>4.5523560209423939E-4</v>
      </c>
      <c r="CB37" s="24">
        <f t="shared" si="15"/>
        <v>2.5047120418848138E-3</v>
      </c>
      <c r="CC37" s="24">
        <f t="shared" si="15"/>
        <v>6.5863874345549695E-4</v>
      </c>
      <c r="CD37" s="24">
        <f t="shared" si="15"/>
        <v>1.4037958115183245E-3</v>
      </c>
      <c r="CE37" s="24">
        <f t="shared" si="15"/>
        <v>1.6989528795811535E-3</v>
      </c>
      <c r="CF37" s="24">
        <f t="shared" si="14"/>
        <v>4.4554275741710329E-2</v>
      </c>
    </row>
    <row r="38" spans="1:84" x14ac:dyDescent="0.25">
      <c r="A38" s="31">
        <f>+[1]NEA!A39</f>
        <v>43709</v>
      </c>
      <c r="B38" s="17">
        <f>+[1]NEA!B39</f>
        <v>254.2</v>
      </c>
      <c r="C38" s="17">
        <f>+[1]NEA!C39</f>
        <v>258.60000000000002</v>
      </c>
      <c r="D38" s="17">
        <f>+[1]NEA!D39</f>
        <v>207.2</v>
      </c>
      <c r="E38" s="17">
        <f>+[1]NEA!E39</f>
        <v>200.1</v>
      </c>
      <c r="F38" s="17">
        <f>+[1]NEA!F39</f>
        <v>309.7</v>
      </c>
      <c r="G38" s="17">
        <f>+[1]NEA!G39</f>
        <v>244.7</v>
      </c>
      <c r="H38" s="17">
        <f>+[1]NEA!H39</f>
        <v>289.3</v>
      </c>
      <c r="I38" s="17">
        <f>+[1]NEA!I39</f>
        <v>272.10000000000002</v>
      </c>
      <c r="J38" s="17">
        <f>+[1]NEA!J39</f>
        <v>281.8</v>
      </c>
      <c r="K38" s="17">
        <f>+[1]NEA!K39</f>
        <v>238.4</v>
      </c>
      <c r="L38" s="17">
        <f>+[1]NEA!L39</f>
        <v>255.1</v>
      </c>
      <c r="M38" s="17">
        <f>+[1]NEA!M39</f>
        <v>233.9</v>
      </c>
      <c r="N38" s="17">
        <f>+[1]NEA!N39</f>
        <v>263.5</v>
      </c>
      <c r="O38" s="18">
        <f>+[1]NEA!R39</f>
        <v>212.4</v>
      </c>
      <c r="P38" s="19">
        <f>+[1]NEA!S39</f>
        <v>253.3</v>
      </c>
      <c r="Q38" s="20">
        <f>+[1]NEA!T39</f>
        <v>287.2</v>
      </c>
      <c r="R38" s="18">
        <f t="shared" si="4"/>
        <v>254.20590999999999</v>
      </c>
      <c r="S38" s="19">
        <f t="shared" si="5"/>
        <v>242.03887668223015</v>
      </c>
      <c r="T38" s="19">
        <f t="shared" si="6"/>
        <v>228.51777384115738</v>
      </c>
      <c r="U38" s="19">
        <f t="shared" si="7"/>
        <v>227.59654218533885</v>
      </c>
      <c r="V38" s="19"/>
      <c r="W38" s="20">
        <f t="shared" si="8"/>
        <v>247.25453219420712</v>
      </c>
      <c r="X38" s="21"/>
      <c r="Y38" s="41">
        <f t="shared" si="18"/>
        <v>6.1821219715956444E-2</v>
      </c>
      <c r="Z38" s="24">
        <f t="shared" si="18"/>
        <v>5.7668711656441829E-2</v>
      </c>
      <c r="AA38" s="24">
        <f t="shared" si="18"/>
        <v>5.1776649746192893E-2</v>
      </c>
      <c r="AB38" s="24">
        <f t="shared" si="18"/>
        <v>8.5729788388496875E-2</v>
      </c>
      <c r="AC38" s="24">
        <f t="shared" si="18"/>
        <v>3.4402137608550376E-2</v>
      </c>
      <c r="AD38" s="24">
        <f t="shared" si="18"/>
        <v>6.6230936819172026E-2</v>
      </c>
      <c r="AE38" s="24">
        <f t="shared" si="18"/>
        <v>8.3520599250936467E-2</v>
      </c>
      <c r="AF38" s="24">
        <f t="shared" si="18"/>
        <v>5.2611218568665574E-2</v>
      </c>
      <c r="AG38" s="24">
        <f t="shared" si="18"/>
        <v>6.9855732725892405E-2</v>
      </c>
      <c r="AH38" s="24">
        <f t="shared" si="18"/>
        <v>8.0689029918404431E-2</v>
      </c>
      <c r="AI38" s="24">
        <f t="shared" si="18"/>
        <v>1.3910969793322625E-2</v>
      </c>
      <c r="AJ38" s="24">
        <f t="shared" si="18"/>
        <v>7.2443833104080646E-2</v>
      </c>
      <c r="AK38" s="24">
        <f t="shared" si="18"/>
        <v>8.2135523613963146E-2</v>
      </c>
      <c r="AL38" s="24">
        <f t="shared" si="18"/>
        <v>7.762557077625587E-2</v>
      </c>
      <c r="AM38" s="24">
        <f t="shared" si="18"/>
        <v>6.6077441077441179E-2</v>
      </c>
      <c r="AN38" s="24">
        <f t="shared" si="18"/>
        <v>3.9449873326094842E-2</v>
      </c>
      <c r="AO38" s="24">
        <f t="shared" si="36"/>
        <v>6.1831402720605944E-2</v>
      </c>
      <c r="AP38" s="24">
        <f t="shared" ref="AP38:AP52" si="37">+S38/S37-1</f>
        <v>6.603683658599091E-2</v>
      </c>
      <c r="AQ38" s="24">
        <f t="shared" ref="AQ38:AQ52" si="38">+T38/T37-1</f>
        <v>7.7518011426576106E-2</v>
      </c>
      <c r="AR38" s="24">
        <f t="shared" ref="AR38:AT95" si="39">+U38/U37-1</f>
        <v>7.841554102542081E-2</v>
      </c>
      <c r="AS38" s="24" t="e">
        <f t="shared" si="39"/>
        <v>#DIV/0!</v>
      </c>
      <c r="AT38" s="24">
        <f t="shared" si="39"/>
        <v>7.070079712346522E-2</v>
      </c>
      <c r="AU38" s="21"/>
      <c r="AV38" s="24">
        <f t="shared" si="34"/>
        <v>0.55664421310471512</v>
      </c>
      <c r="AW38" s="24">
        <f t="shared" si="34"/>
        <v>0.58747697974217328</v>
      </c>
      <c r="AX38" s="24">
        <f t="shared" si="34"/>
        <v>0.36136662286465171</v>
      </c>
      <c r="AY38" s="24">
        <f t="shared" si="34"/>
        <v>0.48883928571428559</v>
      </c>
      <c r="AZ38" s="24">
        <f t="shared" si="34"/>
        <v>0.51442542787286061</v>
      </c>
      <c r="BA38" s="24">
        <f t="shared" si="34"/>
        <v>0.61411609498680741</v>
      </c>
      <c r="BB38" s="24">
        <f t="shared" si="34"/>
        <v>0.75015124016938883</v>
      </c>
      <c r="BC38" s="24">
        <f t="shared" si="34"/>
        <v>0.48445171849427182</v>
      </c>
      <c r="BD38" s="24">
        <f t="shared" si="34"/>
        <v>0.56816917084028962</v>
      </c>
      <c r="BE38" s="24">
        <f t="shared" si="34"/>
        <v>0.53905745642349912</v>
      </c>
      <c r="BF38" s="24">
        <f t="shared" si="34"/>
        <v>0.49618768328445739</v>
      </c>
      <c r="BG38" s="24">
        <f t="shared" si="34"/>
        <v>0.51489637305699487</v>
      </c>
      <c r="BH38" s="24">
        <f t="shared" si="34"/>
        <v>0.66561314791403303</v>
      </c>
      <c r="BI38" s="24">
        <f t="shared" si="33"/>
        <v>0.51822730521801286</v>
      </c>
      <c r="BJ38" s="24">
        <f t="shared" si="33"/>
        <v>0.58213616489693965</v>
      </c>
      <c r="BK38" s="24">
        <f t="shared" si="33"/>
        <v>0.49117341640706136</v>
      </c>
      <c r="BL38" s="24">
        <f t="shared" si="33"/>
        <v>0.55675695504194089</v>
      </c>
      <c r="BM38" s="24">
        <f t="shared" si="33"/>
        <v>0.56011594160821443</v>
      </c>
      <c r="BN38" s="24">
        <f t="shared" si="33"/>
        <v>0.55064526934706137</v>
      </c>
      <c r="BO38" s="24">
        <f t="shared" si="33"/>
        <v>0.55710880494634174</v>
      </c>
      <c r="BP38" s="24" t="e">
        <f t="shared" si="33"/>
        <v>#DIV/0!</v>
      </c>
      <c r="BQ38" s="24">
        <f t="shared" si="33"/>
        <v>0.56119698726977374</v>
      </c>
      <c r="BR38" s="21"/>
      <c r="BS38" s="35">
        <f t="shared" si="11"/>
        <v>43709</v>
      </c>
      <c r="BT38" s="24">
        <f t="shared" si="15"/>
        <v>2.0796616541353417E-2</v>
      </c>
      <c r="BU38" s="24">
        <f t="shared" si="15"/>
        <v>1.5508771929824544E-3</v>
      </c>
      <c r="BV38" s="24">
        <f t="shared" si="15"/>
        <v>7.6558061821219636E-3</v>
      </c>
      <c r="BW38" s="24">
        <f t="shared" si="15"/>
        <v>3.4892648287385168E-3</v>
      </c>
      <c r="BX38" s="24">
        <f t="shared" si="15"/>
        <v>4.9396825396825364E-3</v>
      </c>
      <c r="BY38" s="24">
        <f t="shared" si="15"/>
        <v>4.8996658312447806E-3</v>
      </c>
      <c r="BZ38" s="24">
        <f t="shared" si="15"/>
        <v>5.4706766917293325E-3</v>
      </c>
      <c r="CA38" s="24">
        <f t="shared" si="15"/>
        <v>2.1674185463659186E-3</v>
      </c>
      <c r="CB38" s="24">
        <f t="shared" si="15"/>
        <v>4.6395989974937378E-3</v>
      </c>
      <c r="CC38" s="24">
        <f t="shared" si="15"/>
        <v>1.988304093567251E-4</v>
      </c>
      <c r="CD38" s="24">
        <f t="shared" si="15"/>
        <v>3.2669172932330848E-3</v>
      </c>
      <c r="CE38" s="24">
        <f t="shared" si="15"/>
        <v>2.7568922305764411E-3</v>
      </c>
      <c r="CF38" s="24">
        <f t="shared" si="14"/>
        <v>6.1832247284878905E-2</v>
      </c>
    </row>
    <row r="39" spans="1:84" x14ac:dyDescent="0.25">
      <c r="A39" s="31">
        <f>+[1]NEA!A40</f>
        <v>43739</v>
      </c>
      <c r="B39" s="17">
        <f>+[1]NEA!B40</f>
        <v>262.60000000000002</v>
      </c>
      <c r="C39" s="17">
        <f>+[1]NEA!C40</f>
        <v>264.3</v>
      </c>
      <c r="D39" s="17">
        <f>+[1]NEA!D40</f>
        <v>217.8</v>
      </c>
      <c r="E39" s="17">
        <f>+[1]NEA!E40</f>
        <v>211.5</v>
      </c>
      <c r="F39" s="17">
        <f>+[1]NEA!F40</f>
        <v>311.89999999999998</v>
      </c>
      <c r="G39" s="17">
        <f>+[1]NEA!G40</f>
        <v>262.5</v>
      </c>
      <c r="H39" s="17">
        <f>+[1]NEA!H40</f>
        <v>305.39999999999998</v>
      </c>
      <c r="I39" s="17">
        <f>+[1]NEA!I40</f>
        <v>283.10000000000002</v>
      </c>
      <c r="J39" s="17">
        <f>+[1]NEA!J40</f>
        <v>285.10000000000002</v>
      </c>
      <c r="K39" s="17">
        <f>+[1]NEA!K40</f>
        <v>245.8</v>
      </c>
      <c r="L39" s="17">
        <f>+[1]NEA!L40</f>
        <v>261</v>
      </c>
      <c r="M39" s="17">
        <f>+[1]NEA!M40</f>
        <v>238</v>
      </c>
      <c r="N39" s="17">
        <f>+[1]NEA!N40</f>
        <v>274.2</v>
      </c>
      <c r="O39" s="18">
        <f>+[1]NEA!R40</f>
        <v>221.5</v>
      </c>
      <c r="P39" s="19">
        <f>+[1]NEA!S40</f>
        <v>262.39999999999998</v>
      </c>
      <c r="Q39" s="20">
        <f>+[1]NEA!T40</f>
        <v>292.60000000000002</v>
      </c>
      <c r="R39" s="18">
        <f t="shared" si="4"/>
        <v>262.58735000000001</v>
      </c>
      <c r="S39" s="19">
        <f t="shared" si="5"/>
        <v>250.44804998626753</v>
      </c>
      <c r="T39" s="19">
        <f t="shared" si="6"/>
        <v>239.51585473870682</v>
      </c>
      <c r="U39" s="19">
        <f t="shared" si="7"/>
        <v>239.77531120331952</v>
      </c>
      <c r="V39" s="19"/>
      <c r="W39" s="20">
        <f t="shared" si="8"/>
        <v>258.92688060012506</v>
      </c>
      <c r="X39" s="21"/>
      <c r="Y39" s="41">
        <f t="shared" si="18"/>
        <v>3.3044846577498177E-2</v>
      </c>
      <c r="Z39" s="24">
        <f t="shared" si="18"/>
        <v>2.2041763341067222E-2</v>
      </c>
      <c r="AA39" s="24">
        <f t="shared" si="18"/>
        <v>5.1158301158301223E-2</v>
      </c>
      <c r="AB39" s="24">
        <f t="shared" si="18"/>
        <v>5.6971514242878607E-2</v>
      </c>
      <c r="AC39" s="24">
        <f t="shared" si="18"/>
        <v>7.1036486922828601E-3</v>
      </c>
      <c r="AD39" s="24">
        <f t="shared" si="18"/>
        <v>7.2742133224356298E-2</v>
      </c>
      <c r="AE39" s="24">
        <f t="shared" si="18"/>
        <v>5.5651572761838741E-2</v>
      </c>
      <c r="AF39" s="24">
        <f t="shared" si="18"/>
        <v>4.0426313855200346E-2</v>
      </c>
      <c r="AG39" s="24">
        <f t="shared" si="18"/>
        <v>1.1710432931156811E-2</v>
      </c>
      <c r="AH39" s="24">
        <f t="shared" si="18"/>
        <v>3.1040268456375752E-2</v>
      </c>
      <c r="AI39" s="24">
        <f t="shared" si="18"/>
        <v>2.3128185025480308E-2</v>
      </c>
      <c r="AJ39" s="24">
        <f t="shared" si="18"/>
        <v>1.7528858486532739E-2</v>
      </c>
      <c r="AK39" s="24">
        <f t="shared" si="18"/>
        <v>4.0607210626185886E-2</v>
      </c>
      <c r="AL39" s="24">
        <f t="shared" si="18"/>
        <v>4.2843691148775953E-2</v>
      </c>
      <c r="AM39" s="24">
        <f t="shared" si="18"/>
        <v>3.5925779707856265E-2</v>
      </c>
      <c r="AN39" s="24">
        <f t="shared" si="18"/>
        <v>1.8802228412256428E-2</v>
      </c>
      <c r="AO39" s="24">
        <f t="shared" si="36"/>
        <v>3.2971066644359448E-2</v>
      </c>
      <c r="AP39" s="24">
        <f t="shared" si="37"/>
        <v>3.4743068631398755E-2</v>
      </c>
      <c r="AQ39" s="24">
        <f t="shared" si="38"/>
        <v>4.8127901443649757E-2</v>
      </c>
      <c r="AR39" s="24">
        <f t="shared" si="39"/>
        <v>5.351034291225365E-2</v>
      </c>
      <c r="AS39" s="24" t="e">
        <f t="shared" si="39"/>
        <v>#DIV/0!</v>
      </c>
      <c r="AT39" s="24">
        <f t="shared" si="39"/>
        <v>4.7207823866095344E-2</v>
      </c>
      <c r="AU39" s="21"/>
      <c r="AV39" s="24">
        <f t="shared" si="34"/>
        <v>0.53298307063631056</v>
      </c>
      <c r="AW39" s="24">
        <f t="shared" si="34"/>
        <v>0.53395240858966919</v>
      </c>
      <c r="AX39" s="24">
        <f t="shared" si="34"/>
        <v>0.40335051546391765</v>
      </c>
      <c r="AY39" s="24">
        <f t="shared" si="34"/>
        <v>0.50748396293656439</v>
      </c>
      <c r="AZ39" s="24">
        <f t="shared" si="34"/>
        <v>0.49163079866092763</v>
      </c>
      <c r="BA39" s="24">
        <f t="shared" si="34"/>
        <v>0.62037037037037046</v>
      </c>
      <c r="BB39" s="24">
        <f t="shared" si="34"/>
        <v>0.76736111111111094</v>
      </c>
      <c r="BC39" s="24">
        <f t="shared" si="34"/>
        <v>0.44218033622007136</v>
      </c>
      <c r="BD39" s="24">
        <f t="shared" si="34"/>
        <v>0.57166482910694616</v>
      </c>
      <c r="BE39" s="24">
        <f t="shared" si="34"/>
        <v>0.50890116635972982</v>
      </c>
      <c r="BF39" s="24">
        <f t="shared" si="34"/>
        <v>0.52720889409011118</v>
      </c>
      <c r="BG39" s="24">
        <f t="shared" si="34"/>
        <v>0.50442477876106206</v>
      </c>
      <c r="BH39" s="24">
        <f t="shared" si="34"/>
        <v>0.64585834333733483</v>
      </c>
      <c r="BI39" s="24">
        <f t="shared" si="33"/>
        <v>0.50067750677506773</v>
      </c>
      <c r="BJ39" s="24">
        <f t="shared" si="33"/>
        <v>0.55727002967359041</v>
      </c>
      <c r="BK39" s="24">
        <f t="shared" si="33"/>
        <v>0.47109100050276531</v>
      </c>
      <c r="BL39" s="24">
        <f t="shared" si="33"/>
        <v>0.533346312320085</v>
      </c>
      <c r="BM39" s="24">
        <f t="shared" si="33"/>
        <v>0.53437278180037473</v>
      </c>
      <c r="BN39" s="24">
        <f t="shared" si="33"/>
        <v>0.5489942538063235</v>
      </c>
      <c r="BO39" s="24">
        <f t="shared" si="33"/>
        <v>0.55683013194986386</v>
      </c>
      <c r="BP39" s="24" t="e">
        <f t="shared" si="33"/>
        <v>#DIV/0!</v>
      </c>
      <c r="BQ39" s="24">
        <f t="shared" si="33"/>
        <v>0.55374550556213098</v>
      </c>
      <c r="BR39" s="21"/>
      <c r="BS39" s="35">
        <f t="shared" si="11"/>
        <v>43739</v>
      </c>
      <c r="BT39" s="24">
        <f t="shared" si="15"/>
        <v>7.9176632572777201E-3</v>
      </c>
      <c r="BU39" s="24">
        <f t="shared" si="15"/>
        <v>1.5178599527930798E-3</v>
      </c>
      <c r="BV39" s="24">
        <f t="shared" si="15"/>
        <v>5.2022029897718369E-3</v>
      </c>
      <c r="BW39" s="24">
        <f t="shared" si="15"/>
        <v>7.0188827694728207E-4</v>
      </c>
      <c r="BX39" s="24">
        <f t="shared" si="15"/>
        <v>5.4478363493312403E-3</v>
      </c>
      <c r="BY39" s="24">
        <f t="shared" si="15"/>
        <v>3.3314712824547526E-3</v>
      </c>
      <c r="BZ39" s="24">
        <f t="shared" si="15"/>
        <v>4.1671911880409125E-3</v>
      </c>
      <c r="CA39" s="24">
        <f t="shared" si="15"/>
        <v>3.6608969315499732E-4</v>
      </c>
      <c r="CB39" s="24">
        <f t="shared" si="15"/>
        <v>1.8165224232887505E-3</v>
      </c>
      <c r="CC39" s="24">
        <f t="shared" si="15"/>
        <v>3.1565696302124336E-4</v>
      </c>
      <c r="CD39" s="24">
        <f t="shared" si="15"/>
        <v>7.983870967741924E-4</v>
      </c>
      <c r="CE39" s="24">
        <f t="shared" si="15"/>
        <v>1.3890637293469696E-3</v>
      </c>
      <c r="CF39" s="24">
        <f t="shared" si="14"/>
        <v>3.2971833202202976E-2</v>
      </c>
    </row>
    <row r="40" spans="1:84" x14ac:dyDescent="0.25">
      <c r="A40" s="31">
        <f>+[1]NEA!A41</f>
        <v>43770</v>
      </c>
      <c r="B40" s="17">
        <f>+[1]NEA!B41</f>
        <v>273.89999999999998</v>
      </c>
      <c r="C40" s="17">
        <f>+[1]NEA!C41</f>
        <v>276.7</v>
      </c>
      <c r="D40" s="17">
        <f>+[1]NEA!D41</f>
        <v>230.1</v>
      </c>
      <c r="E40" s="17">
        <f>+[1]NEA!E41</f>
        <v>220.6</v>
      </c>
      <c r="F40" s="17">
        <f>+[1]NEA!F41</f>
        <v>317</v>
      </c>
      <c r="G40" s="17">
        <f>+[1]NEA!G41</f>
        <v>265.10000000000002</v>
      </c>
      <c r="H40" s="17">
        <f>+[1]NEA!H41</f>
        <v>324.10000000000002</v>
      </c>
      <c r="I40" s="17">
        <f>+[1]NEA!I41</f>
        <v>299.5</v>
      </c>
      <c r="J40" s="17">
        <f>+[1]NEA!J41</f>
        <v>305.60000000000002</v>
      </c>
      <c r="K40" s="17">
        <f>+[1]NEA!K41</f>
        <v>257.3</v>
      </c>
      <c r="L40" s="17">
        <f>+[1]NEA!L41</f>
        <v>261</v>
      </c>
      <c r="M40" s="17">
        <f>+[1]NEA!M41</f>
        <v>245.6</v>
      </c>
      <c r="N40" s="17">
        <f>+[1]NEA!N41</f>
        <v>290.7</v>
      </c>
      <c r="O40" s="18">
        <f>+[1]NEA!R41</f>
        <v>229.8</v>
      </c>
      <c r="P40" s="19">
        <f>+[1]NEA!S41</f>
        <v>274.2</v>
      </c>
      <c r="Q40" s="20">
        <f>+[1]NEA!T41</f>
        <v>304</v>
      </c>
      <c r="R40" s="18">
        <f t="shared" si="4"/>
        <v>273.86434000000003</v>
      </c>
      <c r="S40" s="19">
        <f t="shared" si="5"/>
        <v>261.05274649821479</v>
      </c>
      <c r="T40" s="19">
        <f t="shared" si="6"/>
        <v>248.06672571597289</v>
      </c>
      <c r="U40" s="19">
        <f t="shared" si="7"/>
        <v>248.48893499308437</v>
      </c>
      <c r="V40" s="19"/>
      <c r="W40" s="20">
        <f t="shared" si="8"/>
        <v>270.72312981871221</v>
      </c>
      <c r="X40" s="21"/>
      <c r="Y40" s="41">
        <f t="shared" si="18"/>
        <v>4.3031226199542916E-2</v>
      </c>
      <c r="Z40" s="24">
        <f t="shared" si="18"/>
        <v>4.6916382898221531E-2</v>
      </c>
      <c r="AA40" s="24">
        <f t="shared" si="18"/>
        <v>5.6473829201101777E-2</v>
      </c>
      <c r="AB40" s="24">
        <f t="shared" si="18"/>
        <v>4.3026004728132339E-2</v>
      </c>
      <c r="AC40" s="24">
        <f t="shared" si="18"/>
        <v>1.635139467778135E-2</v>
      </c>
      <c r="AD40" s="24">
        <f t="shared" si="18"/>
        <v>9.9047619047620827E-3</v>
      </c>
      <c r="AE40" s="24">
        <f t="shared" si="18"/>
        <v>6.1231172233137121E-2</v>
      </c>
      <c r="AF40" s="24">
        <f t="shared" si="18"/>
        <v>5.7930060049452337E-2</v>
      </c>
      <c r="AG40" s="24">
        <f t="shared" si="18"/>
        <v>7.1904594878989814E-2</v>
      </c>
      <c r="AH40" s="24">
        <f t="shared" si="18"/>
        <v>4.6786004882017895E-2</v>
      </c>
      <c r="AI40" s="24">
        <f t="shared" si="18"/>
        <v>0</v>
      </c>
      <c r="AJ40" s="24">
        <f t="shared" si="18"/>
        <v>3.1932773109243584E-2</v>
      </c>
      <c r="AK40" s="24">
        <f t="shared" si="18"/>
        <v>6.0175054704595166E-2</v>
      </c>
      <c r="AL40" s="24">
        <f t="shared" si="18"/>
        <v>3.7471783295711214E-2</v>
      </c>
      <c r="AM40" s="24">
        <f t="shared" si="18"/>
        <v>4.4969512195121908E-2</v>
      </c>
      <c r="AN40" s="24">
        <f t="shared" si="18"/>
        <v>3.8961038961038863E-2</v>
      </c>
      <c r="AO40" s="24">
        <f t="shared" si="36"/>
        <v>4.2945671221405135E-2</v>
      </c>
      <c r="AP40" s="24">
        <f t="shared" si="37"/>
        <v>4.2342899106336596E-2</v>
      </c>
      <c r="AQ40" s="24">
        <f t="shared" si="38"/>
        <v>3.5700646984703432E-2</v>
      </c>
      <c r="AR40" s="24">
        <f t="shared" si="39"/>
        <v>3.6340788157192883E-2</v>
      </c>
      <c r="AS40" s="24" t="e">
        <f t="shared" si="39"/>
        <v>#DIV/0!</v>
      </c>
      <c r="AT40" s="24">
        <f t="shared" si="39"/>
        <v>4.55582255162017E-2</v>
      </c>
      <c r="AU40" s="21"/>
      <c r="AV40" s="24">
        <f t="shared" si="34"/>
        <v>0.55272108843537393</v>
      </c>
      <c r="AW40" s="24">
        <f t="shared" si="34"/>
        <v>0.55711873944850865</v>
      </c>
      <c r="AX40" s="24">
        <f t="shared" si="34"/>
        <v>0.42565055762081783</v>
      </c>
      <c r="AY40" s="24">
        <f t="shared" si="34"/>
        <v>0.55352112676056331</v>
      </c>
      <c r="AZ40" s="24">
        <f t="shared" si="34"/>
        <v>0.49881796690307323</v>
      </c>
      <c r="BA40" s="24">
        <f t="shared" si="34"/>
        <v>0.57329376854599423</v>
      </c>
      <c r="BB40" s="24">
        <f t="shared" si="34"/>
        <v>0.7406015037593987</v>
      </c>
      <c r="BC40" s="24">
        <f t="shared" si="34"/>
        <v>0.48414271555996025</v>
      </c>
      <c r="BD40" s="24">
        <f t="shared" si="34"/>
        <v>0.65278528934559232</v>
      </c>
      <c r="BE40" s="24">
        <f t="shared" si="34"/>
        <v>0.53063652587745391</v>
      </c>
      <c r="BF40" s="24">
        <f t="shared" si="34"/>
        <v>0.52631578947368429</v>
      </c>
      <c r="BG40" s="24">
        <f t="shared" si="34"/>
        <v>0.51604938271604928</v>
      </c>
      <c r="BH40" s="24">
        <f t="shared" si="34"/>
        <v>0.65170454545454537</v>
      </c>
      <c r="BI40" s="24">
        <f t="shared" si="33"/>
        <v>0.51184210526315788</v>
      </c>
      <c r="BJ40" s="24">
        <f t="shared" si="33"/>
        <v>0.57586206896551717</v>
      </c>
      <c r="BK40" s="24">
        <f t="shared" si="33"/>
        <v>0.49679960610536678</v>
      </c>
      <c r="BL40" s="24">
        <f t="shared" si="33"/>
        <v>0.55218051665152856</v>
      </c>
      <c r="BM40" s="24">
        <f t="shared" si="33"/>
        <v>0.55159017934995491</v>
      </c>
      <c r="BN40" s="24">
        <f t="shared" si="33"/>
        <v>0.558881689658973</v>
      </c>
      <c r="BO40" s="24">
        <f t="shared" si="33"/>
        <v>0.56636821325084341</v>
      </c>
      <c r="BP40" s="24" t="e">
        <f t="shared" si="33"/>
        <v>#DIV/0!</v>
      </c>
      <c r="BQ40" s="24">
        <f t="shared" si="33"/>
        <v>0.57200664811524971</v>
      </c>
      <c r="BR40" s="21"/>
      <c r="BS40" s="35">
        <f t="shared" si="11"/>
        <v>43770</v>
      </c>
      <c r="BT40" s="24">
        <f t="shared" si="15"/>
        <v>1.6673419649657243E-2</v>
      </c>
      <c r="BU40" s="24">
        <f t="shared" si="15"/>
        <v>1.7049504950495025E-3</v>
      </c>
      <c r="BV40" s="24">
        <f t="shared" si="15"/>
        <v>4.0198019801980173E-3</v>
      </c>
      <c r="BW40" s="24">
        <f t="shared" si="15"/>
        <v>1.5750571210967322E-3</v>
      </c>
      <c r="BX40" s="24">
        <f t="shared" si="15"/>
        <v>7.7029702970297703E-4</v>
      </c>
      <c r="BY40" s="24">
        <f t="shared" si="15"/>
        <v>3.7456968773800542E-3</v>
      </c>
      <c r="BZ40" s="24">
        <f t="shared" si="15"/>
        <v>6.0141660319878044E-3</v>
      </c>
      <c r="CA40" s="24">
        <f t="shared" si="15"/>
        <v>2.2014470677837014E-3</v>
      </c>
      <c r="CB40" s="24">
        <f t="shared" si="15"/>
        <v>2.7326732673267325E-3</v>
      </c>
      <c r="CC40" s="24">
        <f t="shared" si="15"/>
        <v>0</v>
      </c>
      <c r="CD40" s="24">
        <f t="shared" si="15"/>
        <v>1.4325971058644312E-3</v>
      </c>
      <c r="CE40" s="24">
        <f t="shared" si="15"/>
        <v>2.0734958111195737E-3</v>
      </c>
      <c r="CF40" s="24">
        <f t="shared" si="14"/>
        <v>4.2943602437166772E-2</v>
      </c>
    </row>
    <row r="41" spans="1:84" x14ac:dyDescent="0.25">
      <c r="A41" s="31">
        <f>+[1]NEA!A42</f>
        <v>43800</v>
      </c>
      <c r="B41" s="17">
        <f>+[1]NEA!B42</f>
        <v>284.8</v>
      </c>
      <c r="C41" s="17">
        <f>+[1]NEA!C42</f>
        <v>287.5</v>
      </c>
      <c r="D41" s="17">
        <f>+[1]NEA!D42</f>
        <v>237.7</v>
      </c>
      <c r="E41" s="17">
        <f>+[1]NEA!E42</f>
        <v>229</v>
      </c>
      <c r="F41" s="17">
        <f>+[1]NEA!F42</f>
        <v>323.39999999999998</v>
      </c>
      <c r="G41" s="17">
        <f>+[1]NEA!G42</f>
        <v>279</v>
      </c>
      <c r="H41" s="17">
        <f>+[1]NEA!H42</f>
        <v>338.1</v>
      </c>
      <c r="I41" s="17">
        <f>+[1]NEA!I42</f>
        <v>318.2</v>
      </c>
      <c r="J41" s="17">
        <f>+[1]NEA!J42</f>
        <v>328.3</v>
      </c>
      <c r="K41" s="17">
        <f>+[1]NEA!K42</f>
        <v>261.2</v>
      </c>
      <c r="L41" s="17">
        <f>+[1]NEA!L42</f>
        <v>261.89999999999998</v>
      </c>
      <c r="M41" s="17">
        <f>+[1]NEA!M42</f>
        <v>254.5</v>
      </c>
      <c r="N41" s="17">
        <f>+[1]NEA!N42</f>
        <v>302.8</v>
      </c>
      <c r="O41" s="18">
        <f>+[1]NEA!R42</f>
        <v>242.3</v>
      </c>
      <c r="P41" s="19">
        <f>+[1]NEA!S42</f>
        <v>283.89999999999998</v>
      </c>
      <c r="Q41" s="20">
        <f>+[1]NEA!T42</f>
        <v>318.2</v>
      </c>
      <c r="R41" s="18">
        <f t="shared" si="4"/>
        <v>284.80212000000006</v>
      </c>
      <c r="S41" s="19">
        <f t="shared" si="5"/>
        <v>270.98017028288933</v>
      </c>
      <c r="T41" s="19">
        <f t="shared" si="6"/>
        <v>257.33460289341605</v>
      </c>
      <c r="U41" s="19">
        <f t="shared" si="7"/>
        <v>257.81977869986167</v>
      </c>
      <c r="V41" s="19"/>
      <c r="W41" s="20">
        <f t="shared" si="8"/>
        <v>282.99249843717445</v>
      </c>
      <c r="X41" s="21"/>
      <c r="Y41" s="41">
        <f t="shared" si="18"/>
        <v>3.9795545819642397E-2</v>
      </c>
      <c r="Z41" s="24">
        <f t="shared" si="18"/>
        <v>3.9031441994940463E-2</v>
      </c>
      <c r="AA41" s="24">
        <f t="shared" si="18"/>
        <v>3.302911777488049E-2</v>
      </c>
      <c r="AB41" s="24">
        <f t="shared" si="18"/>
        <v>3.80779691749773E-2</v>
      </c>
      <c r="AC41" s="24">
        <f t="shared" si="18"/>
        <v>2.018927444794949E-2</v>
      </c>
      <c r="AD41" s="24">
        <f t="shared" si="18"/>
        <v>5.2433044134288842E-2</v>
      </c>
      <c r="AE41" s="24">
        <f t="shared" si="18"/>
        <v>4.3196544276457916E-2</v>
      </c>
      <c r="AF41" s="24">
        <f t="shared" si="18"/>
        <v>6.2437395659432404E-2</v>
      </c>
      <c r="AG41" s="24">
        <f t="shared" si="18"/>
        <v>7.4280104712041828E-2</v>
      </c>
      <c r="AH41" s="24">
        <f t="shared" si="18"/>
        <v>1.5157403808783387E-2</v>
      </c>
      <c r="AI41" s="24">
        <f t="shared" si="18"/>
        <v>3.4482758620688614E-3</v>
      </c>
      <c r="AJ41" s="24">
        <f t="shared" si="18"/>
        <v>3.6237785016286717E-2</v>
      </c>
      <c r="AK41" s="24">
        <f t="shared" si="18"/>
        <v>4.1623667010664001E-2</v>
      </c>
      <c r="AL41" s="24">
        <f t="shared" si="18"/>
        <v>5.4395126196692845E-2</v>
      </c>
      <c r="AM41" s="24">
        <f t="shared" si="18"/>
        <v>3.5375638220277228E-2</v>
      </c>
      <c r="AN41" s="24">
        <f t="shared" si="18"/>
        <v>4.6710526315789425E-2</v>
      </c>
      <c r="AO41" s="24">
        <f t="shared" si="36"/>
        <v>3.9938679128505905E-2</v>
      </c>
      <c r="AP41" s="24">
        <f t="shared" si="37"/>
        <v>3.8028421144163049E-2</v>
      </c>
      <c r="AQ41" s="24">
        <f t="shared" si="38"/>
        <v>3.7360420470315514E-2</v>
      </c>
      <c r="AR41" s="24">
        <f t="shared" si="39"/>
        <v>3.755033883918002E-2</v>
      </c>
      <c r="AS41" s="24" t="e">
        <f t="shared" si="39"/>
        <v>#DIV/0!</v>
      </c>
      <c r="AT41" s="24">
        <f t="shared" si="39"/>
        <v>4.5320725372369752E-2</v>
      </c>
      <c r="AU41" s="21"/>
      <c r="AV41" s="24">
        <f t="shared" si="34"/>
        <v>0.5752212389380531</v>
      </c>
      <c r="AW41" s="24">
        <f t="shared" si="34"/>
        <v>0.58227848101265822</v>
      </c>
      <c r="AX41" s="24">
        <f t="shared" si="34"/>
        <v>0.45204642638973747</v>
      </c>
      <c r="AY41" s="24">
        <f t="shared" si="34"/>
        <v>0.57496561210453923</v>
      </c>
      <c r="AZ41" s="24">
        <f t="shared" si="34"/>
        <v>0.51333645297145525</v>
      </c>
      <c r="BA41" s="24">
        <f t="shared" si="34"/>
        <v>0.63828537874339397</v>
      </c>
      <c r="BB41" s="24">
        <f t="shared" si="34"/>
        <v>0.75090626618332479</v>
      </c>
      <c r="BC41" s="24">
        <f t="shared" si="34"/>
        <v>0.52833813640730076</v>
      </c>
      <c r="BD41" s="24">
        <f t="shared" si="34"/>
        <v>0.65223955712128845</v>
      </c>
      <c r="BE41" s="24">
        <f t="shared" si="34"/>
        <v>0.50374208405296494</v>
      </c>
      <c r="BF41" s="24">
        <f t="shared" si="34"/>
        <v>0.51387283236994197</v>
      </c>
      <c r="BG41" s="24">
        <f t="shared" si="34"/>
        <v>0.55182926829268286</v>
      </c>
      <c r="BH41" s="24">
        <f t="shared" si="34"/>
        <v>0.64565217391304364</v>
      </c>
      <c r="BI41" s="24">
        <f t="shared" si="33"/>
        <v>0.55719794344473028</v>
      </c>
      <c r="BJ41" s="24">
        <f t="shared" si="33"/>
        <v>0.59047619047619038</v>
      </c>
      <c r="BK41" s="24">
        <f t="shared" si="33"/>
        <v>0.53497346840328008</v>
      </c>
      <c r="BL41" s="24">
        <f t="shared" si="33"/>
        <v>0.57562076949249175</v>
      </c>
      <c r="BM41" s="24">
        <f t="shared" si="33"/>
        <v>0.57532561662766968</v>
      </c>
      <c r="BN41" s="24">
        <f t="shared" si="33"/>
        <v>0.58055726923134121</v>
      </c>
      <c r="BO41" s="24">
        <f t="shared" si="33"/>
        <v>0.58551645855049728</v>
      </c>
      <c r="BP41" s="24" t="e">
        <f t="shared" si="33"/>
        <v>#DIV/0!</v>
      </c>
      <c r="BQ41" s="24">
        <f t="shared" si="33"/>
        <v>0.59418862516827198</v>
      </c>
      <c r="BR41" s="21"/>
      <c r="BS41" s="35">
        <f t="shared" si="11"/>
        <v>43800</v>
      </c>
      <c r="BT41" s="24">
        <f t="shared" si="15"/>
        <v>1.3922891566265076E-2</v>
      </c>
      <c r="BU41" s="24">
        <f t="shared" si="15"/>
        <v>1.0100036509675058E-3</v>
      </c>
      <c r="BV41" s="24">
        <f t="shared" si="15"/>
        <v>3.5575027382256327E-3</v>
      </c>
      <c r="BW41" s="24">
        <f t="shared" si="15"/>
        <v>1.8949981745162402E-3</v>
      </c>
      <c r="BX41" s="24">
        <f t="shared" si="15"/>
        <v>3.948229280759395E-3</v>
      </c>
      <c r="BY41" s="24">
        <f t="shared" si="15"/>
        <v>2.6885724717050016E-3</v>
      </c>
      <c r="BZ41" s="24">
        <f t="shared" si="15"/>
        <v>6.5746987951807185E-3</v>
      </c>
      <c r="CA41" s="24">
        <f t="shared" si="15"/>
        <v>2.3371303395399771E-3</v>
      </c>
      <c r="CB41" s="24">
        <f t="shared" si="15"/>
        <v>8.884994523548689E-4</v>
      </c>
      <c r="CC41" s="24">
        <f t="shared" si="15"/>
        <v>4.4687842278202589E-5</v>
      </c>
      <c r="CD41" s="24">
        <f t="shared" si="15"/>
        <v>1.6084337349397601E-3</v>
      </c>
      <c r="CE41" s="24">
        <f t="shared" si="15"/>
        <v>1.4578313253012078E-3</v>
      </c>
      <c r="CF41" s="24">
        <f t="shared" si="14"/>
        <v>3.9933479372033592E-2</v>
      </c>
    </row>
    <row r="42" spans="1:84" x14ac:dyDescent="0.25">
      <c r="A42" s="31">
        <f>+[1]NEA!A43</f>
        <v>43831</v>
      </c>
      <c r="B42" s="17">
        <f>+[1]NEA!B43</f>
        <v>293.60000000000002</v>
      </c>
      <c r="C42" s="17">
        <f>+[1]NEA!C43</f>
        <v>304.8</v>
      </c>
      <c r="D42" s="17">
        <f>+[1]NEA!D43</f>
        <v>246.5</v>
      </c>
      <c r="E42" s="17">
        <f>+[1]NEA!E43</f>
        <v>231.6</v>
      </c>
      <c r="F42" s="17">
        <f>+[1]NEA!F43</f>
        <v>327.3</v>
      </c>
      <c r="G42" s="17">
        <f>+[1]NEA!G43</f>
        <v>277.60000000000002</v>
      </c>
      <c r="H42" s="17">
        <f>+[1]NEA!H43</f>
        <v>332.4</v>
      </c>
      <c r="I42" s="17">
        <f>+[1]NEA!I43</f>
        <v>323.2</v>
      </c>
      <c r="J42" s="17">
        <f>+[1]NEA!J43</f>
        <v>330.5</v>
      </c>
      <c r="K42" s="17">
        <f>+[1]NEA!K43</f>
        <v>269.8</v>
      </c>
      <c r="L42" s="17">
        <f>+[1]NEA!L43</f>
        <v>261.10000000000002</v>
      </c>
      <c r="M42" s="17">
        <f>+[1]NEA!M43</f>
        <v>271</v>
      </c>
      <c r="N42" s="17">
        <f>+[1]NEA!N43</f>
        <v>312.3</v>
      </c>
      <c r="O42" s="18">
        <f>+[1]NEA!R43</f>
        <v>252.9</v>
      </c>
      <c r="P42" s="19">
        <f>+[1]NEA!S43</f>
        <v>293.8</v>
      </c>
      <c r="Q42" s="20">
        <f>+[1]NEA!T43</f>
        <v>321.7</v>
      </c>
      <c r="R42" s="18">
        <f t="shared" si="4"/>
        <v>293.63976999999994</v>
      </c>
      <c r="S42" s="19">
        <f t="shared" si="5"/>
        <v>282.36237297445757</v>
      </c>
      <c r="T42" s="19">
        <f t="shared" si="6"/>
        <v>262.82491880720409</v>
      </c>
      <c r="U42" s="19">
        <f t="shared" si="7"/>
        <v>261.42565698478569</v>
      </c>
      <c r="V42" s="19"/>
      <c r="W42" s="20">
        <f t="shared" si="8"/>
        <v>285.65067722442177</v>
      </c>
      <c r="X42" s="21"/>
      <c r="Y42" s="41">
        <f t="shared" si="18"/>
        <v>3.0898876404494402E-2</v>
      </c>
      <c r="Z42" s="24">
        <f t="shared" si="18"/>
        <v>6.0173913043478411E-2</v>
      </c>
      <c r="AA42" s="24">
        <f t="shared" si="18"/>
        <v>3.7021455616323085E-2</v>
      </c>
      <c r="AB42" s="24">
        <f t="shared" si="18"/>
        <v>1.1353711790393017E-2</v>
      </c>
      <c r="AC42" s="24">
        <f t="shared" si="18"/>
        <v>1.2059369202226389E-2</v>
      </c>
      <c r="AD42" s="24">
        <f t="shared" si="18"/>
        <v>-5.0179211469533191E-3</v>
      </c>
      <c r="AE42" s="24">
        <f t="shared" si="18"/>
        <v>-1.6858917480035651E-2</v>
      </c>
      <c r="AF42" s="24">
        <f t="shared" si="18"/>
        <v>1.5713387806411072E-2</v>
      </c>
      <c r="AG42" s="24">
        <f t="shared" si="18"/>
        <v>6.7011879378617856E-3</v>
      </c>
      <c r="AH42" s="24">
        <f t="shared" si="18"/>
        <v>3.2924961715160794E-2</v>
      </c>
      <c r="AI42" s="24">
        <f t="shared" si="18"/>
        <v>-3.0546009927451268E-3</v>
      </c>
      <c r="AJ42" s="24">
        <f t="shared" si="18"/>
        <v>6.4833005893909723E-2</v>
      </c>
      <c r="AK42" s="24">
        <f t="shared" si="18"/>
        <v>3.1373844121532324E-2</v>
      </c>
      <c r="AL42" s="24">
        <f t="shared" si="18"/>
        <v>4.3747420553033489E-2</v>
      </c>
      <c r="AM42" s="24">
        <f t="shared" si="18"/>
        <v>3.4871433603381519E-2</v>
      </c>
      <c r="AN42" s="24">
        <f t="shared" si="18"/>
        <v>1.0999371464487817E-2</v>
      </c>
      <c r="AO42" s="24">
        <f t="shared" si="36"/>
        <v>3.1030843450181811E-2</v>
      </c>
      <c r="AP42" s="24">
        <f t="shared" si="37"/>
        <v>4.2003821459281721E-2</v>
      </c>
      <c r="AQ42" s="24">
        <f t="shared" si="38"/>
        <v>2.1335319277143716E-2</v>
      </c>
      <c r="AR42" s="24">
        <f t="shared" si="39"/>
        <v>1.3986042122554831E-2</v>
      </c>
      <c r="AS42" s="24" t="e">
        <f t="shared" si="39"/>
        <v>#DIV/0!</v>
      </c>
      <c r="AT42" s="24">
        <f t="shared" si="39"/>
        <v>9.3931068912678217E-3</v>
      </c>
      <c r="AU42" s="21"/>
      <c r="AV42" s="24">
        <f t="shared" si="34"/>
        <v>0.57005347593582889</v>
      </c>
      <c r="AW42" s="24">
        <f t="shared" si="34"/>
        <v>0.62560000000000016</v>
      </c>
      <c r="AX42" s="24">
        <f t="shared" si="34"/>
        <v>0.4716417910447761</v>
      </c>
      <c r="AY42" s="24">
        <f t="shared" si="34"/>
        <v>0.56169925826028311</v>
      </c>
      <c r="AZ42" s="24">
        <f t="shared" si="34"/>
        <v>0.43552631578947376</v>
      </c>
      <c r="BA42" s="24">
        <f t="shared" si="34"/>
        <v>0.58900973096737297</v>
      </c>
      <c r="BB42" s="24">
        <f t="shared" si="34"/>
        <v>0.64880952380952372</v>
      </c>
      <c r="BC42" s="24">
        <f t="shared" si="34"/>
        <v>0.53758325404376794</v>
      </c>
      <c r="BD42" s="24">
        <f t="shared" si="34"/>
        <v>0.53506734788666965</v>
      </c>
      <c r="BE42" s="24">
        <f t="shared" si="34"/>
        <v>0.49972206781545303</v>
      </c>
      <c r="BF42" s="24">
        <f t="shared" si="34"/>
        <v>0.44174489232468273</v>
      </c>
      <c r="BG42" s="24">
        <f t="shared" si="34"/>
        <v>0.58665105386416849</v>
      </c>
      <c r="BH42" s="24">
        <f t="shared" si="34"/>
        <v>0.62910798122065748</v>
      </c>
      <c r="BI42" s="24">
        <f t="shared" si="33"/>
        <v>0.59357277882797743</v>
      </c>
      <c r="BJ42" s="24">
        <f t="shared" si="33"/>
        <v>0.59327548806941444</v>
      </c>
      <c r="BK42" s="24">
        <f t="shared" si="33"/>
        <v>0.48248847926267269</v>
      </c>
      <c r="BL42" s="24">
        <f t="shared" si="33"/>
        <v>0.57046930295421583</v>
      </c>
      <c r="BM42" s="24">
        <f t="shared" si="33"/>
        <v>0.59263856465674181</v>
      </c>
      <c r="BN42" s="24">
        <f t="shared" si="33"/>
        <v>0.56720701002730256</v>
      </c>
      <c r="BO42" s="24">
        <f t="shared" si="33"/>
        <v>0.56380671786394543</v>
      </c>
      <c r="BP42" s="24" t="e">
        <f t="shared" si="33"/>
        <v>#DIV/0!</v>
      </c>
      <c r="BQ42" s="24">
        <f t="shared" si="33"/>
        <v>0.56261481620971199</v>
      </c>
      <c r="BR42" s="21"/>
      <c r="BS42" s="35">
        <f t="shared" si="11"/>
        <v>43831</v>
      </c>
      <c r="BT42" s="24">
        <f t="shared" si="15"/>
        <v>2.1448841292134847E-2</v>
      </c>
      <c r="BU42" s="24">
        <f t="shared" ref="BU42:CE65" si="40">(D42-D41)/$B41*D$3</f>
        <v>1.1247191011235968E-3</v>
      </c>
      <c r="BV42" s="24">
        <f t="shared" si="40"/>
        <v>1.0589887640449415E-3</v>
      </c>
      <c r="BW42" s="24">
        <f t="shared" si="40"/>
        <v>1.1105688202247288E-3</v>
      </c>
      <c r="BX42" s="24">
        <f t="shared" si="40"/>
        <v>-3.8244382022471291E-4</v>
      </c>
      <c r="BY42" s="24">
        <f t="shared" si="40"/>
        <v>-1.0527387640449522E-3</v>
      </c>
      <c r="BZ42" s="24">
        <f t="shared" si="40"/>
        <v>1.6906601123595503E-3</v>
      </c>
      <c r="CA42" s="24">
        <f t="shared" si="40"/>
        <v>2.1783707865168425E-4</v>
      </c>
      <c r="CB42" s="24">
        <f t="shared" si="40"/>
        <v>1.8842696629213533E-3</v>
      </c>
      <c r="CC42" s="24">
        <f t="shared" si="40"/>
        <v>-3.820224719100906E-5</v>
      </c>
      <c r="CD42" s="24">
        <f t="shared" si="40"/>
        <v>2.8678019662921345E-3</v>
      </c>
      <c r="CE42" s="24">
        <f t="shared" si="40"/>
        <v>1.1007724719101124E-3</v>
      </c>
      <c r="CF42" s="24">
        <f t="shared" si="14"/>
        <v>3.1031074438202268E-2</v>
      </c>
    </row>
    <row r="43" spans="1:84" x14ac:dyDescent="0.25">
      <c r="A43" s="31">
        <f>+[1]NEA!A44</f>
        <v>43862</v>
      </c>
      <c r="B43" s="17">
        <f>+[1]NEA!B44</f>
        <v>300.10000000000002</v>
      </c>
      <c r="C43" s="17">
        <f>+[1]NEA!C44</f>
        <v>313.60000000000002</v>
      </c>
      <c r="D43" s="17">
        <f>+[1]NEA!D44</f>
        <v>250.4</v>
      </c>
      <c r="E43" s="17">
        <f>+[1]NEA!E44</f>
        <v>236.4</v>
      </c>
      <c r="F43" s="17">
        <f>+[1]NEA!F44</f>
        <v>329.3</v>
      </c>
      <c r="G43" s="17">
        <f>+[1]NEA!G44</f>
        <v>285.5</v>
      </c>
      <c r="H43" s="17">
        <f>+[1]NEA!H44</f>
        <v>335.2</v>
      </c>
      <c r="I43" s="17">
        <f>+[1]NEA!I44</f>
        <v>329</v>
      </c>
      <c r="J43" s="17">
        <f>+[1]NEA!J44</f>
        <v>338.1</v>
      </c>
      <c r="K43" s="17">
        <f>+[1]NEA!K44</f>
        <v>281.2</v>
      </c>
      <c r="L43" s="17">
        <f>+[1]NEA!L44</f>
        <v>276.3</v>
      </c>
      <c r="M43" s="17">
        <f>+[1]NEA!M44</f>
        <v>269.7</v>
      </c>
      <c r="N43" s="17">
        <f>+[1]NEA!N44</f>
        <v>316.5</v>
      </c>
      <c r="O43" s="18">
        <f>+[1]NEA!R44</f>
        <v>257.8</v>
      </c>
      <c r="P43" s="19">
        <f>+[1]NEA!S44</f>
        <v>301.3</v>
      </c>
      <c r="Q43" s="20">
        <f>+[1]NEA!T44</f>
        <v>325.7</v>
      </c>
      <c r="R43" s="18">
        <f t="shared" si="4"/>
        <v>300.13510000000002</v>
      </c>
      <c r="S43" s="19">
        <f t="shared" si="5"/>
        <v>289.51187860477893</v>
      </c>
      <c r="T43" s="19">
        <f t="shared" si="6"/>
        <v>268.60298198996168</v>
      </c>
      <c r="U43" s="19">
        <f t="shared" si="7"/>
        <v>268.41521438450906</v>
      </c>
      <c r="V43" s="19"/>
      <c r="W43" s="20">
        <f t="shared" si="8"/>
        <v>292.2108772660971</v>
      </c>
      <c r="X43" s="21"/>
      <c r="Y43" s="41">
        <f t="shared" si="18"/>
        <v>2.2138964577656628E-2</v>
      </c>
      <c r="Z43" s="24">
        <f t="shared" si="18"/>
        <v>2.8871391076115582E-2</v>
      </c>
      <c r="AA43" s="24">
        <f t="shared" si="18"/>
        <v>1.582150101419888E-2</v>
      </c>
      <c r="AB43" s="24">
        <f t="shared" si="18"/>
        <v>2.0725388601036343E-2</v>
      </c>
      <c r="AC43" s="24">
        <f t="shared" si="18"/>
        <v>6.1106018942866935E-3</v>
      </c>
      <c r="AD43" s="24">
        <f t="shared" si="18"/>
        <v>2.8458213256484122E-2</v>
      </c>
      <c r="AE43" s="24">
        <f t="shared" si="18"/>
        <v>8.4235860409145324E-3</v>
      </c>
      <c r="AF43" s="24">
        <f t="shared" si="18"/>
        <v>1.7945544554455406E-2</v>
      </c>
      <c r="AG43" s="24">
        <f t="shared" si="18"/>
        <v>2.2995461422087748E-2</v>
      </c>
      <c r="AH43" s="24">
        <f t="shared" si="18"/>
        <v>4.2253521126760507E-2</v>
      </c>
      <c r="AI43" s="24">
        <f t="shared" si="18"/>
        <v>5.8215243201838351E-2</v>
      </c>
      <c r="AJ43" s="24">
        <f t="shared" si="18"/>
        <v>-4.7970479704797508E-3</v>
      </c>
      <c r="AK43" s="24">
        <f t="shared" si="18"/>
        <v>1.3448607108549337E-2</v>
      </c>
      <c r="AL43" s="24">
        <f t="shared" si="18"/>
        <v>1.9375247133254225E-2</v>
      </c>
      <c r="AM43" s="24">
        <f t="shared" si="18"/>
        <v>2.5527569775357417E-2</v>
      </c>
      <c r="AN43" s="24">
        <f t="shared" si="18"/>
        <v>1.2433944668946317E-2</v>
      </c>
      <c r="AO43" s="24">
        <f t="shared" si="36"/>
        <v>2.2120062279030073E-2</v>
      </c>
      <c r="AP43" s="24">
        <f t="shared" si="37"/>
        <v>2.532031996688211E-2</v>
      </c>
      <c r="AQ43" s="24">
        <f t="shared" si="38"/>
        <v>2.1984457215779019E-2</v>
      </c>
      <c r="AR43" s="24">
        <f t="shared" si="39"/>
        <v>2.673630997178722E-2</v>
      </c>
      <c r="AS43" s="24" t="e">
        <f t="shared" si="39"/>
        <v>#DIV/0!</v>
      </c>
      <c r="AT43" s="24">
        <f t="shared" si="39"/>
        <v>2.2965813018259729E-2</v>
      </c>
      <c r="AU43" s="21"/>
      <c r="AV43" s="24">
        <f t="shared" si="34"/>
        <v>0.53582395087001022</v>
      </c>
      <c r="AW43" s="24">
        <f t="shared" si="34"/>
        <v>0.58865248226950362</v>
      </c>
      <c r="AX43" s="24">
        <f t="shared" si="34"/>
        <v>0.45581395348837206</v>
      </c>
      <c r="AY43" s="24">
        <f t="shared" si="34"/>
        <v>0.55628703094140874</v>
      </c>
      <c r="AZ43" s="24">
        <f t="shared" si="34"/>
        <v>0.3114297092791718</v>
      </c>
      <c r="BA43" s="24">
        <f t="shared" si="34"/>
        <v>0.57734806629834257</v>
      </c>
      <c r="BB43" s="24">
        <f t="shared" si="34"/>
        <v>0.62797474502185513</v>
      </c>
      <c r="BC43" s="24">
        <f t="shared" si="34"/>
        <v>0.50917431192660545</v>
      </c>
      <c r="BD43" s="24">
        <f t="shared" si="34"/>
        <v>0.55020632737276487</v>
      </c>
      <c r="BE43" s="24">
        <f t="shared" si="34"/>
        <v>0.52329360780065004</v>
      </c>
      <c r="BF43" s="24">
        <f t="shared" si="34"/>
        <v>0.52567642186637231</v>
      </c>
      <c r="BG43" s="24">
        <f t="shared" si="34"/>
        <v>0.51346801346801341</v>
      </c>
      <c r="BH43" s="24">
        <f t="shared" si="34"/>
        <v>0.5754106520657043</v>
      </c>
      <c r="BI43" s="24">
        <f t="shared" si="33"/>
        <v>0.57291031116534463</v>
      </c>
      <c r="BJ43" s="24">
        <f t="shared" si="33"/>
        <v>0.56927083333333339</v>
      </c>
      <c r="BK43" s="24">
        <f t="shared" si="33"/>
        <v>0.40873702422145342</v>
      </c>
      <c r="BL43" s="24">
        <f t="shared" si="33"/>
        <v>0.53572135233489049</v>
      </c>
      <c r="BM43" s="24">
        <f t="shared" si="33"/>
        <v>0.56588708487819384</v>
      </c>
      <c r="BN43" s="24">
        <f t="shared" si="33"/>
        <v>0.55058764136253457</v>
      </c>
      <c r="BO43" s="24">
        <f t="shared" si="33"/>
        <v>0.55715579284964356</v>
      </c>
      <c r="BP43" s="24" t="e">
        <f t="shared" si="33"/>
        <v>#DIV/0!</v>
      </c>
      <c r="BQ43" s="24">
        <f t="shared" si="33"/>
        <v>0.55316217891933861</v>
      </c>
      <c r="BR43" s="21"/>
      <c r="BS43" s="35">
        <f t="shared" si="11"/>
        <v>43862</v>
      </c>
      <c r="BT43" s="24">
        <f t="shared" ref="BT43:BT74" si="41">(C43-C42)/$B42*C$3</f>
        <v>1.0583378746594018E-2</v>
      </c>
      <c r="BU43" s="24">
        <f t="shared" si="40"/>
        <v>4.8351498637602247E-4</v>
      </c>
      <c r="BV43" s="24">
        <f t="shared" si="40"/>
        <v>1.8964577656675793E-3</v>
      </c>
      <c r="BW43" s="24">
        <f t="shared" si="40"/>
        <v>5.524523160762942E-4</v>
      </c>
      <c r="BX43" s="24">
        <f t="shared" si="40"/>
        <v>2.0933923705722013E-3</v>
      </c>
      <c r="BY43" s="24">
        <f t="shared" si="40"/>
        <v>5.0163487738419811E-4</v>
      </c>
      <c r="BZ43" s="24">
        <f t="shared" si="40"/>
        <v>1.9023841961852898E-3</v>
      </c>
      <c r="CA43" s="24">
        <f t="shared" si="40"/>
        <v>7.299727520435989E-4</v>
      </c>
      <c r="CB43" s="24">
        <f t="shared" si="40"/>
        <v>2.4228882833787417E-3</v>
      </c>
      <c r="CC43" s="24">
        <f t="shared" si="40"/>
        <v>7.0408719346048976E-4</v>
      </c>
      <c r="CD43" s="24">
        <f t="shared" si="40"/>
        <v>-2.1917574931880297E-4</v>
      </c>
      <c r="CE43" s="24">
        <f t="shared" si="40"/>
        <v>4.7207084468664718E-4</v>
      </c>
      <c r="CF43" s="24">
        <f t="shared" si="14"/>
        <v>2.212305858310628E-2</v>
      </c>
    </row>
    <row r="44" spans="1:84" x14ac:dyDescent="0.25">
      <c r="A44" s="31">
        <f>+[1]NEA!A45</f>
        <v>43891</v>
      </c>
      <c r="B44" s="17">
        <f>+[1]NEA!B45</f>
        <v>310.60000000000002</v>
      </c>
      <c r="C44" s="17">
        <f>+[1]NEA!C45</f>
        <v>323.7</v>
      </c>
      <c r="D44" s="17">
        <f>+[1]NEA!D45</f>
        <v>256</v>
      </c>
      <c r="E44" s="17">
        <f>+[1]NEA!E45</f>
        <v>246.1</v>
      </c>
      <c r="F44" s="17">
        <f>+[1]NEA!F45</f>
        <v>336.3</v>
      </c>
      <c r="G44" s="17">
        <f>+[1]NEA!G45</f>
        <v>293</v>
      </c>
      <c r="H44" s="17">
        <f>+[1]NEA!H45</f>
        <v>345.5</v>
      </c>
      <c r="I44" s="17">
        <f>+[1]NEA!I45</f>
        <v>340.9</v>
      </c>
      <c r="J44" s="17">
        <f>+[1]NEA!J45</f>
        <v>364.8</v>
      </c>
      <c r="K44" s="17">
        <f>+[1]NEA!K45</f>
        <v>292.10000000000002</v>
      </c>
      <c r="L44" s="17">
        <f>+[1]NEA!L45</f>
        <v>322.60000000000002</v>
      </c>
      <c r="M44" s="17">
        <f>+[1]NEA!M45</f>
        <v>278.60000000000002</v>
      </c>
      <c r="N44" s="17">
        <f>+[1]NEA!N45</f>
        <v>323.60000000000002</v>
      </c>
      <c r="O44" s="18">
        <f>+[1]NEA!R45</f>
        <v>272</v>
      </c>
      <c r="P44" s="19">
        <f>+[1]NEA!S45</f>
        <v>309.60000000000002</v>
      </c>
      <c r="Q44" s="20">
        <f>+[1]NEA!T45</f>
        <v>341.7</v>
      </c>
      <c r="R44" s="18">
        <f t="shared" si="4"/>
        <v>310.60703000000001</v>
      </c>
      <c r="S44" s="19">
        <f t="shared" si="5"/>
        <v>298.89647074979399</v>
      </c>
      <c r="T44" s="19">
        <f t="shared" si="6"/>
        <v>277.64847948036612</v>
      </c>
      <c r="U44" s="19">
        <f t="shared" si="7"/>
        <v>277.4856154910097</v>
      </c>
      <c r="V44" s="19"/>
      <c r="W44" s="20">
        <f t="shared" si="8"/>
        <v>304.0748697645343</v>
      </c>
      <c r="X44" s="21"/>
      <c r="Y44" s="41">
        <f t="shared" si="18"/>
        <v>3.4988337220926313E-2</v>
      </c>
      <c r="Z44" s="24">
        <f t="shared" si="18"/>
        <v>3.2206632653061007E-2</v>
      </c>
      <c r="AA44" s="24">
        <f t="shared" si="18"/>
        <v>2.2364217252396124E-2</v>
      </c>
      <c r="AB44" s="24">
        <f t="shared" si="18"/>
        <v>4.1032148900169263E-2</v>
      </c>
      <c r="AC44" s="24">
        <f t="shared" si="18"/>
        <v>2.1257212268448233E-2</v>
      </c>
      <c r="AD44" s="24">
        <f t="shared" si="18"/>
        <v>2.6269702276707552E-2</v>
      </c>
      <c r="AE44" s="24">
        <f t="shared" si="18"/>
        <v>3.072792362768495E-2</v>
      </c>
      <c r="AF44" s="24">
        <f t="shared" si="18"/>
        <v>3.6170212765957332E-2</v>
      </c>
      <c r="AG44" s="24">
        <f t="shared" si="18"/>
        <v>7.897071872227146E-2</v>
      </c>
      <c r="AH44" s="24">
        <f t="shared" si="18"/>
        <v>3.8762446657183647E-2</v>
      </c>
      <c r="AI44" s="24">
        <f t="shared" si="18"/>
        <v>0.16757148027506341</v>
      </c>
      <c r="AJ44" s="24">
        <f t="shared" si="18"/>
        <v>3.2999629217649318E-2</v>
      </c>
      <c r="AK44" s="24">
        <f t="shared" si="18"/>
        <v>2.2432859399684091E-2</v>
      </c>
      <c r="AL44" s="24">
        <f t="shared" si="18"/>
        <v>5.5081458494957269E-2</v>
      </c>
      <c r="AM44" s="24">
        <f t="shared" si="18"/>
        <v>2.7547295054762833E-2</v>
      </c>
      <c r="AN44" s="24">
        <f t="shared" si="18"/>
        <v>4.9124961621123786E-2</v>
      </c>
      <c r="AO44" s="24">
        <f t="shared" si="36"/>
        <v>3.489072087869749E-2</v>
      </c>
      <c r="AP44" s="24">
        <f t="shared" si="37"/>
        <v>3.2415223134337312E-2</v>
      </c>
      <c r="AQ44" s="24">
        <f t="shared" si="38"/>
        <v>3.3676087373975871E-2</v>
      </c>
      <c r="AR44" s="24">
        <f t="shared" si="39"/>
        <v>3.3792425393246006E-2</v>
      </c>
      <c r="AS44" s="24" t="e">
        <f t="shared" si="39"/>
        <v>#DIV/0!</v>
      </c>
      <c r="AT44" s="24">
        <f t="shared" si="39"/>
        <v>4.0600790119231123E-2</v>
      </c>
      <c r="AU44" s="21"/>
      <c r="AV44" s="24">
        <f t="shared" si="34"/>
        <v>0.51143552311435525</v>
      </c>
      <c r="AW44" s="24">
        <f t="shared" si="34"/>
        <v>0.54363376251788265</v>
      </c>
      <c r="AX44" s="24">
        <f t="shared" si="34"/>
        <v>0.44388042865200217</v>
      </c>
      <c r="AY44" s="24">
        <f t="shared" si="34"/>
        <v>0.54294670846394988</v>
      </c>
      <c r="AZ44" s="24">
        <f t="shared" si="34"/>
        <v>0.2757966616084977</v>
      </c>
      <c r="BA44" s="24">
        <f t="shared" si="34"/>
        <v>0.57020364415862823</v>
      </c>
      <c r="BB44" s="24">
        <f t="shared" si="34"/>
        <v>0.61826697892271665</v>
      </c>
      <c r="BC44" s="24">
        <f t="shared" si="34"/>
        <v>0.49386503067484666</v>
      </c>
      <c r="BD44" s="24">
        <f t="shared" si="34"/>
        <v>0.59440559440559437</v>
      </c>
      <c r="BE44" s="24">
        <f t="shared" si="34"/>
        <v>0.54386892177589874</v>
      </c>
      <c r="BF44" s="24">
        <f t="shared" si="34"/>
        <v>0.45511953089760948</v>
      </c>
      <c r="BG44" s="24">
        <f t="shared" si="34"/>
        <v>0.48983957219251351</v>
      </c>
      <c r="BH44" s="24">
        <f t="shared" si="34"/>
        <v>0.55801636976408298</v>
      </c>
      <c r="BI44" s="24">
        <f t="shared" si="33"/>
        <v>0.58047646717024981</v>
      </c>
      <c r="BJ44" s="24">
        <f t="shared" si="33"/>
        <v>0.53571428571428581</v>
      </c>
      <c r="BK44" s="24">
        <f t="shared" si="33"/>
        <v>0.39754601226993858</v>
      </c>
      <c r="BL44" s="24">
        <f t="shared" si="33"/>
        <v>0.51157307835401911</v>
      </c>
      <c r="BM44" s="24">
        <f t="shared" si="33"/>
        <v>0.53891531053675235</v>
      </c>
      <c r="BN44" s="24">
        <f t="shared" si="33"/>
        <v>0.54324689970618434</v>
      </c>
      <c r="BO44" s="24">
        <f t="shared" si="33"/>
        <v>0.5528128474529439</v>
      </c>
      <c r="BP44" s="24" t="e">
        <f t="shared" si="33"/>
        <v>#DIV/0!</v>
      </c>
      <c r="BQ44" s="24">
        <f t="shared" si="33"/>
        <v>0.54659622883075976</v>
      </c>
      <c r="BR44" s="21"/>
      <c r="BS44" s="35">
        <f t="shared" si="11"/>
        <v>43891</v>
      </c>
      <c r="BT44" s="24">
        <f t="shared" si="41"/>
        <v>1.1883738753748711E-2</v>
      </c>
      <c r="BU44" s="24">
        <f t="shared" si="40"/>
        <v>6.7924025324891642E-4</v>
      </c>
      <c r="BV44" s="24">
        <f t="shared" si="40"/>
        <v>3.749416861046313E-3</v>
      </c>
      <c r="BW44" s="24">
        <f t="shared" si="40"/>
        <v>1.8917027657447518E-3</v>
      </c>
      <c r="BX44" s="24">
        <f t="shared" si="40"/>
        <v>1.9443518827057646E-3</v>
      </c>
      <c r="BY44" s="24">
        <f t="shared" si="40"/>
        <v>1.8053315561479522E-3</v>
      </c>
      <c r="BZ44" s="24">
        <f t="shared" si="40"/>
        <v>3.8186271242918947E-3</v>
      </c>
      <c r="CA44" s="24">
        <f t="shared" si="40"/>
        <v>2.5089636787737407E-3</v>
      </c>
      <c r="CB44" s="24">
        <f t="shared" si="40"/>
        <v>2.2664445184938423E-3</v>
      </c>
      <c r="CC44" s="24">
        <f t="shared" si="40"/>
        <v>2.0982339220259913E-3</v>
      </c>
      <c r="CD44" s="24">
        <f t="shared" si="40"/>
        <v>1.4680106631123012E-3</v>
      </c>
      <c r="CE44" s="24">
        <f t="shared" si="40"/>
        <v>7.8073975341553061E-4</v>
      </c>
      <c r="CF44" s="24">
        <f t="shared" si="14"/>
        <v>3.4894801732755706E-2</v>
      </c>
    </row>
    <row r="45" spans="1:84" x14ac:dyDescent="0.25">
      <c r="A45" s="31">
        <f>+[1]NEA!A46</f>
        <v>43922</v>
      </c>
      <c r="B45" s="17">
        <f>+[1]NEA!B46</f>
        <v>317.2</v>
      </c>
      <c r="C45" s="17">
        <f>+[1]NEA!C46</f>
        <v>335.2</v>
      </c>
      <c r="D45" s="17">
        <f>+[1]NEA!D46</f>
        <v>261.60000000000002</v>
      </c>
      <c r="E45" s="17">
        <f>+[1]NEA!E46</f>
        <v>251.3</v>
      </c>
      <c r="F45" s="17">
        <f>+[1]NEA!F46</f>
        <v>340.9</v>
      </c>
      <c r="G45" s="17">
        <f>+[1]NEA!G46</f>
        <v>299.3</v>
      </c>
      <c r="H45" s="17">
        <f>+[1]NEA!H46</f>
        <v>353.7</v>
      </c>
      <c r="I45" s="17">
        <f>+[1]NEA!I46</f>
        <v>342.5</v>
      </c>
      <c r="J45" s="17">
        <f>+[1]NEA!J46</f>
        <v>347.6</v>
      </c>
      <c r="K45" s="17">
        <f>+[1]NEA!K46</f>
        <v>298.5</v>
      </c>
      <c r="L45" s="17">
        <f>+[1]NEA!L46</f>
        <v>321</v>
      </c>
      <c r="M45" s="17">
        <f>+[1]NEA!M46</f>
        <v>284.5</v>
      </c>
      <c r="N45" s="17">
        <f>+[1]NEA!N46</f>
        <v>327.2</v>
      </c>
      <c r="O45" s="18">
        <f>+[1]NEA!R46</f>
        <v>288.3</v>
      </c>
      <c r="P45" s="19">
        <f>+[1]NEA!S46</f>
        <v>316.3</v>
      </c>
      <c r="Q45" s="20">
        <f>+[1]NEA!T46</f>
        <v>341.3</v>
      </c>
      <c r="R45" s="18">
        <f t="shared" si="4"/>
        <v>317.22672999999992</v>
      </c>
      <c r="S45" s="19">
        <f t="shared" si="5"/>
        <v>307.36672617412796</v>
      </c>
      <c r="T45" s="19">
        <f t="shared" si="6"/>
        <v>283.26864481842341</v>
      </c>
      <c r="U45" s="19">
        <f t="shared" si="7"/>
        <v>283.05788381742741</v>
      </c>
      <c r="V45" s="19"/>
      <c r="W45" s="20">
        <f t="shared" si="8"/>
        <v>307.59664513440299</v>
      </c>
      <c r="X45" s="21"/>
      <c r="Y45" s="41">
        <f t="shared" si="18"/>
        <v>2.1249195106245899E-2</v>
      </c>
      <c r="Z45" s="24">
        <f t="shared" si="18"/>
        <v>3.5526722273710121E-2</v>
      </c>
      <c r="AA45" s="24">
        <f t="shared" si="18"/>
        <v>2.1875000000000089E-2</v>
      </c>
      <c r="AB45" s="24">
        <f t="shared" si="18"/>
        <v>2.1129622104835599E-2</v>
      </c>
      <c r="AC45" s="24">
        <f t="shared" si="18"/>
        <v>1.3678263455248141E-2</v>
      </c>
      <c r="AD45" s="24">
        <f t="shared" si="18"/>
        <v>2.1501706484641669E-2</v>
      </c>
      <c r="AE45" s="24">
        <f t="shared" si="18"/>
        <v>2.3733719247467366E-2</v>
      </c>
      <c r="AF45" s="24">
        <f t="shared" si="18"/>
        <v>4.6934584922264655E-3</v>
      </c>
      <c r="AG45" s="24">
        <f t="shared" si="18"/>
        <v>-4.7149122807017552E-2</v>
      </c>
      <c r="AH45" s="24">
        <f t="shared" si="18"/>
        <v>2.191030469017452E-2</v>
      </c>
      <c r="AI45" s="24">
        <f t="shared" si="18"/>
        <v>-4.9597024178550386E-3</v>
      </c>
      <c r="AJ45" s="24">
        <f t="shared" si="18"/>
        <v>2.1177315147164366E-2</v>
      </c>
      <c r="AK45" s="24">
        <f t="shared" si="18"/>
        <v>1.1124845488257096E-2</v>
      </c>
      <c r="AL45" s="24">
        <f t="shared" si="18"/>
        <v>5.9926470588235414E-2</v>
      </c>
      <c r="AM45" s="24">
        <f t="shared" si="18"/>
        <v>2.1640826873384977E-2</v>
      </c>
      <c r="AN45" s="24">
        <f t="shared" si="18"/>
        <v>-1.1706175007315522E-3</v>
      </c>
      <c r="AO45" s="24">
        <f t="shared" si="36"/>
        <v>2.1312138363384525E-2</v>
      </c>
      <c r="AP45" s="24">
        <f t="shared" si="37"/>
        <v>2.8338425686613045E-2</v>
      </c>
      <c r="AQ45" s="24">
        <f t="shared" si="38"/>
        <v>2.0242017347171348E-2</v>
      </c>
      <c r="AR45" s="24">
        <f t="shared" si="39"/>
        <v>2.0081287156300309E-2</v>
      </c>
      <c r="AS45" s="24" t="e">
        <f t="shared" si="39"/>
        <v>#DIV/0!</v>
      </c>
      <c r="AT45" s="24">
        <f t="shared" si="39"/>
        <v>1.1581934977381803E-2</v>
      </c>
      <c r="AU45" s="21"/>
      <c r="AV45" s="24">
        <f t="shared" si="34"/>
        <v>0.49130230371415151</v>
      </c>
      <c r="AW45" s="24">
        <f t="shared" si="34"/>
        <v>0.54256787850897359</v>
      </c>
      <c r="AX45" s="24">
        <f t="shared" si="34"/>
        <v>0.46308724832214776</v>
      </c>
      <c r="AY45" s="24">
        <f t="shared" si="34"/>
        <v>0.51294400963275155</v>
      </c>
      <c r="AZ45" s="24">
        <f t="shared" si="34"/>
        <v>0.2729648991784912</v>
      </c>
      <c r="BA45" s="24">
        <f t="shared" si="34"/>
        <v>0.52626211116777166</v>
      </c>
      <c r="BB45" s="24">
        <f t="shared" si="34"/>
        <v>0.58894878706199449</v>
      </c>
      <c r="BC45" s="24">
        <f t="shared" si="34"/>
        <v>0.45558861028474285</v>
      </c>
      <c r="BD45" s="24">
        <f t="shared" si="34"/>
        <v>0.47038917089678511</v>
      </c>
      <c r="BE45" s="24">
        <f t="shared" si="34"/>
        <v>0.52841781874039939</v>
      </c>
      <c r="BF45" s="24">
        <f t="shared" si="34"/>
        <v>0.38005159071367167</v>
      </c>
      <c r="BG45" s="24">
        <f t="shared" si="34"/>
        <v>0.43469490670700961</v>
      </c>
      <c r="BH45" s="24">
        <f t="shared" si="34"/>
        <v>0.54266855256954272</v>
      </c>
      <c r="BI45" s="24">
        <f t="shared" si="33"/>
        <v>0.63528077141236516</v>
      </c>
      <c r="BJ45" s="24">
        <f t="shared" si="33"/>
        <v>0.51050620821394466</v>
      </c>
      <c r="BK45" s="24">
        <f t="shared" si="33"/>
        <v>0.35705765407554679</v>
      </c>
      <c r="BL45" s="24">
        <f t="shared" si="33"/>
        <v>0.49157124024653553</v>
      </c>
      <c r="BM45" s="24">
        <f t="shared" si="33"/>
        <v>0.52507409905766411</v>
      </c>
      <c r="BN45" s="24">
        <f t="shared" si="33"/>
        <v>0.51029522534456362</v>
      </c>
      <c r="BO45" s="24">
        <f t="shared" si="33"/>
        <v>0.52411162125629795</v>
      </c>
      <c r="BP45" s="24" t="e">
        <f t="shared" si="33"/>
        <v>#DIV/0!</v>
      </c>
      <c r="BQ45" s="24">
        <f t="shared" si="33"/>
        <v>0.50769440227625484</v>
      </c>
      <c r="BR45" s="21"/>
      <c r="BS45" s="35">
        <f t="shared" si="11"/>
        <v>43922</v>
      </c>
      <c r="BT45" s="24">
        <f t="shared" si="41"/>
        <v>1.3073567289117837E-2</v>
      </c>
      <c r="BU45" s="24">
        <f t="shared" si="40"/>
        <v>6.5627817128139352E-4</v>
      </c>
      <c r="BV45" s="24">
        <f t="shared" si="40"/>
        <v>1.9420476497102447E-3</v>
      </c>
      <c r="BW45" s="24">
        <f t="shared" si="40"/>
        <v>1.2010946555054644E-3</v>
      </c>
      <c r="BX45" s="24">
        <f t="shared" si="40"/>
        <v>1.5780424983902154E-3</v>
      </c>
      <c r="BY45" s="24">
        <f t="shared" si="40"/>
        <v>1.3886670959433333E-3</v>
      </c>
      <c r="BZ45" s="24">
        <f t="shared" si="40"/>
        <v>4.9607211848036762E-4</v>
      </c>
      <c r="CA45" s="24">
        <f t="shared" si="40"/>
        <v>-1.5616226658081121E-3</v>
      </c>
      <c r="CB45" s="24">
        <f t="shared" si="40"/>
        <v>1.285769478428843E-3</v>
      </c>
      <c r="CC45" s="24">
        <f t="shared" si="40"/>
        <v>-7.0057952350290734E-5</v>
      </c>
      <c r="CD45" s="24">
        <f t="shared" si="40"/>
        <v>9.4027688345138072E-4</v>
      </c>
      <c r="CE45" s="24">
        <f t="shared" si="40"/>
        <v>3.8248551191242392E-4</v>
      </c>
      <c r="CF45" s="24">
        <f t="shared" si="14"/>
        <v>2.1312620734063106E-2</v>
      </c>
    </row>
    <row r="46" spans="1:84" x14ac:dyDescent="0.25">
      <c r="A46" s="31">
        <f>+[1]NEA!A47</f>
        <v>43952</v>
      </c>
      <c r="B46" s="17">
        <f>+[1]NEA!B47</f>
        <v>322.5</v>
      </c>
      <c r="C46" s="17">
        <f>+[1]NEA!C47</f>
        <v>336.4</v>
      </c>
      <c r="D46" s="17">
        <f>+[1]NEA!D47</f>
        <v>259.2</v>
      </c>
      <c r="E46" s="17">
        <f>+[1]NEA!E47</f>
        <v>264.2</v>
      </c>
      <c r="F46" s="17">
        <f>+[1]NEA!F47</f>
        <v>343.4</v>
      </c>
      <c r="G46" s="17">
        <f>+[1]NEA!G47</f>
        <v>309.8</v>
      </c>
      <c r="H46" s="17">
        <f>+[1]NEA!H47</f>
        <v>362.3</v>
      </c>
      <c r="I46" s="17">
        <f>+[1]NEA!I47</f>
        <v>347.6</v>
      </c>
      <c r="J46" s="17">
        <f>+[1]NEA!J47</f>
        <v>348.8</v>
      </c>
      <c r="K46" s="17">
        <f>+[1]NEA!K47</f>
        <v>315</v>
      </c>
      <c r="L46" s="17">
        <f>+[1]NEA!L47</f>
        <v>322.10000000000002</v>
      </c>
      <c r="M46" s="17">
        <f>+[1]NEA!M47</f>
        <v>289.2</v>
      </c>
      <c r="N46" s="17">
        <f>+[1]NEA!N47</f>
        <v>330.6</v>
      </c>
      <c r="O46" s="18">
        <f>+[1]NEA!R47</f>
        <v>293.7</v>
      </c>
      <c r="P46" s="19">
        <f>+[1]NEA!S47</f>
        <v>322.5</v>
      </c>
      <c r="Q46" s="20">
        <f>+[1]NEA!T47</f>
        <v>342.5</v>
      </c>
      <c r="R46" s="18">
        <f t="shared" si="4"/>
        <v>322.44588000000005</v>
      </c>
      <c r="S46" s="19">
        <f t="shared" si="5"/>
        <v>312.89283163965945</v>
      </c>
      <c r="T46" s="19">
        <f t="shared" si="6"/>
        <v>294.1565987599646</v>
      </c>
      <c r="U46" s="19">
        <f t="shared" si="7"/>
        <v>295.00497925311203</v>
      </c>
      <c r="V46" s="19"/>
      <c r="W46" s="20">
        <f t="shared" si="8"/>
        <v>316.86397166076267</v>
      </c>
      <c r="X46" s="21"/>
      <c r="Y46" s="41">
        <f t="shared" si="18"/>
        <v>1.6708701134930726E-2</v>
      </c>
      <c r="Z46" s="24">
        <f t="shared" si="18"/>
        <v>3.5799522673030104E-3</v>
      </c>
      <c r="AA46" s="24">
        <f t="shared" si="18"/>
        <v>-9.1743119266056716E-3</v>
      </c>
      <c r="AB46" s="24">
        <f t="shared" si="18"/>
        <v>5.1333068046159891E-2</v>
      </c>
      <c r="AC46" s="24">
        <f t="shared" si="18"/>
        <v>7.3335288941038801E-3</v>
      </c>
      <c r="AD46" s="24">
        <f t="shared" si="18"/>
        <v>3.5081857667891736E-2</v>
      </c>
      <c r="AE46" s="24">
        <f t="shared" si="18"/>
        <v>2.4314390726604573E-2</v>
      </c>
      <c r="AF46" s="24">
        <f t="shared" si="18"/>
        <v>1.4890510948905256E-2</v>
      </c>
      <c r="AG46" s="24">
        <f t="shared" si="18"/>
        <v>3.4522439585731313E-3</v>
      </c>
      <c r="AH46" s="24">
        <f t="shared" si="18"/>
        <v>5.5276381909547645E-2</v>
      </c>
      <c r="AI46" s="24">
        <f t="shared" si="18"/>
        <v>3.4267912772585341E-3</v>
      </c>
      <c r="AJ46" s="24">
        <f t="shared" si="18"/>
        <v>1.6520210896309173E-2</v>
      </c>
      <c r="AK46" s="24">
        <f t="shared" si="18"/>
        <v>1.0391198044009897E-2</v>
      </c>
      <c r="AL46" s="24">
        <f t="shared" si="18"/>
        <v>1.8730489073881307E-2</v>
      </c>
      <c r="AM46" s="24">
        <f t="shared" si="18"/>
        <v>1.9601644008852226E-2</v>
      </c>
      <c r="AN46" s="24">
        <f t="shared" si="18"/>
        <v>3.5159683562848709E-3</v>
      </c>
      <c r="AO46" s="24">
        <f t="shared" si="36"/>
        <v>1.6452428204899894E-2</v>
      </c>
      <c r="AP46" s="24">
        <f t="shared" si="37"/>
        <v>1.7978866920034919E-2</v>
      </c>
      <c r="AQ46" s="24">
        <f t="shared" si="38"/>
        <v>3.8436848344159058E-2</v>
      </c>
      <c r="AR46" s="24">
        <f t="shared" si="39"/>
        <v>4.220725200994746E-2</v>
      </c>
      <c r="AS46" s="24" t="e">
        <f t="shared" si="39"/>
        <v>#DIV/0!</v>
      </c>
      <c r="AT46" s="24">
        <f t="shared" si="39"/>
        <v>3.01281781610796E-2</v>
      </c>
      <c r="AU46" s="21"/>
      <c r="AV46" s="24">
        <f t="shared" si="34"/>
        <v>0.4752973467520587</v>
      </c>
      <c r="AW46" s="24">
        <f t="shared" si="34"/>
        <v>0.51258992805755388</v>
      </c>
      <c r="AX46" s="24">
        <f t="shared" si="34"/>
        <v>0.43204419889502765</v>
      </c>
      <c r="AY46" s="24">
        <f t="shared" si="34"/>
        <v>0.54502923976608186</v>
      </c>
      <c r="AZ46" s="24">
        <f t="shared" si="34"/>
        <v>0.22380612972202396</v>
      </c>
      <c r="BA46" s="24">
        <f t="shared" si="34"/>
        <v>0.53594447198810125</v>
      </c>
      <c r="BB46" s="24">
        <f t="shared" si="34"/>
        <v>0.55027813436029116</v>
      </c>
      <c r="BC46" s="24">
        <f t="shared" si="34"/>
        <v>0.43458522492777552</v>
      </c>
      <c r="BD46" s="24">
        <f t="shared" si="34"/>
        <v>0.43126795240049254</v>
      </c>
      <c r="BE46" s="24">
        <f t="shared" si="34"/>
        <v>0.59171298635674585</v>
      </c>
      <c r="BF46" s="24">
        <f t="shared" si="34"/>
        <v>0.36889077773055678</v>
      </c>
      <c r="BG46" s="24">
        <f t="shared" si="34"/>
        <v>0.44023904382470103</v>
      </c>
      <c r="BH46" s="24">
        <f t="shared" si="34"/>
        <v>0.51581843191196719</v>
      </c>
      <c r="BI46" s="24">
        <f t="shared" si="33"/>
        <v>0.6565143824027071</v>
      </c>
      <c r="BJ46" s="24">
        <f t="shared" si="33"/>
        <v>0.4979098931723176</v>
      </c>
      <c r="BK46" s="24">
        <f t="shared" si="33"/>
        <v>0.3122605363984674</v>
      </c>
      <c r="BL46" s="24">
        <f t="shared" si="33"/>
        <v>0.47513648446397694</v>
      </c>
      <c r="BM46" s="24">
        <f t="shared" si="33"/>
        <v>0.517655268072168</v>
      </c>
      <c r="BN46" s="24">
        <f t="shared" si="33"/>
        <v>0.53244925871487592</v>
      </c>
      <c r="BO46" s="24">
        <f t="shared" si="33"/>
        <v>0.54909094078350562</v>
      </c>
      <c r="BP46" s="24" t="e">
        <f t="shared" si="33"/>
        <v>#DIV/0!</v>
      </c>
      <c r="BQ46" s="24">
        <f t="shared" si="33"/>
        <v>0.50896514494698741</v>
      </c>
      <c r="BR46" s="21"/>
      <c r="BS46" s="35">
        <f t="shared" si="11"/>
        <v>43952</v>
      </c>
      <c r="BT46" s="24">
        <f t="shared" si="41"/>
        <v>1.3358133669608954E-3</v>
      </c>
      <c r="BU46" s="24">
        <f t="shared" si="40"/>
        <v>-2.7540983606557772E-4</v>
      </c>
      <c r="BV46" s="24">
        <f t="shared" si="40"/>
        <v>4.7175283732660703E-3</v>
      </c>
      <c r="BW46" s="24">
        <f t="shared" si="40"/>
        <v>6.391866330390921E-4</v>
      </c>
      <c r="BX46" s="24">
        <f t="shared" si="40"/>
        <v>2.5753467843631782E-3</v>
      </c>
      <c r="BY46" s="24">
        <f t="shared" si="40"/>
        <v>1.4261034047919332E-3</v>
      </c>
      <c r="BZ46" s="24">
        <f t="shared" si="40"/>
        <v>1.5483291298865139E-3</v>
      </c>
      <c r="CA46" s="24">
        <f t="shared" si="40"/>
        <v>1.0668348045397125E-4</v>
      </c>
      <c r="CB46" s="24">
        <f t="shared" si="40"/>
        <v>3.2459016393442627E-3</v>
      </c>
      <c r="CC46" s="24">
        <f t="shared" si="40"/>
        <v>4.7162673392182558E-5</v>
      </c>
      <c r="CD46" s="24">
        <f t="shared" si="40"/>
        <v>7.3344892812105748E-4</v>
      </c>
      <c r="CE46" s="24">
        <f t="shared" si="40"/>
        <v>3.5372005044136552E-4</v>
      </c>
      <c r="CF46" s="24">
        <f t="shared" si="14"/>
        <v>1.6453814627994945E-2</v>
      </c>
    </row>
    <row r="47" spans="1:84" x14ac:dyDescent="0.25">
      <c r="A47" s="31">
        <f>+[1]NEA!A48</f>
        <v>43983</v>
      </c>
      <c r="B47" s="17">
        <f>+[1]NEA!B48</f>
        <v>329.9</v>
      </c>
      <c r="C47" s="17">
        <f>+[1]NEA!C48</f>
        <v>341.8</v>
      </c>
      <c r="D47" s="17">
        <f>+[1]NEA!D48</f>
        <v>274.5</v>
      </c>
      <c r="E47" s="17">
        <f>+[1]NEA!E48</f>
        <v>272</v>
      </c>
      <c r="F47" s="17">
        <f>+[1]NEA!F48</f>
        <v>347</v>
      </c>
      <c r="G47" s="17">
        <f>+[1]NEA!G48</f>
        <v>333</v>
      </c>
      <c r="H47" s="17">
        <f>+[1]NEA!H48</f>
        <v>370.9</v>
      </c>
      <c r="I47" s="17">
        <f>+[1]NEA!I48</f>
        <v>349.3</v>
      </c>
      <c r="J47" s="17">
        <f>+[1]NEA!J48</f>
        <v>352</v>
      </c>
      <c r="K47" s="17">
        <f>+[1]NEA!K48</f>
        <v>326.60000000000002</v>
      </c>
      <c r="L47" s="17">
        <f>+[1]NEA!L48</f>
        <v>322.3</v>
      </c>
      <c r="M47" s="17">
        <f>+[1]NEA!M48</f>
        <v>295.89999999999998</v>
      </c>
      <c r="N47" s="17">
        <f>+[1]NEA!N48</f>
        <v>337.3</v>
      </c>
      <c r="O47" s="18">
        <f>+[1]NEA!R48</f>
        <v>305.39999999999998</v>
      </c>
      <c r="P47" s="19">
        <f>+[1]NEA!S48</f>
        <v>330.4</v>
      </c>
      <c r="Q47" s="20">
        <f>+[1]NEA!T48</f>
        <v>345.2</v>
      </c>
      <c r="R47" s="18">
        <f t="shared" si="4"/>
        <v>329.89688000000001</v>
      </c>
      <c r="S47" s="19">
        <f t="shared" si="5"/>
        <v>321.75030211480362</v>
      </c>
      <c r="T47" s="19">
        <f t="shared" si="6"/>
        <v>305.92615884263358</v>
      </c>
      <c r="U47" s="19">
        <f t="shared" si="7"/>
        <v>307.64225449515902</v>
      </c>
      <c r="V47" s="19"/>
      <c r="W47" s="20">
        <f t="shared" si="8"/>
        <v>325.95697020212543</v>
      </c>
      <c r="X47" s="21"/>
      <c r="Y47" s="41">
        <f t="shared" si="18"/>
        <v>2.2945736434108355E-2</v>
      </c>
      <c r="Z47" s="24">
        <f t="shared" si="18"/>
        <v>1.6052318668252186E-2</v>
      </c>
      <c r="AA47" s="24">
        <f t="shared" si="18"/>
        <v>5.9027777777777901E-2</v>
      </c>
      <c r="AB47" s="24">
        <f t="shared" si="18"/>
        <v>2.9523088569265665E-2</v>
      </c>
      <c r="AC47" s="24">
        <f t="shared" si="18"/>
        <v>1.048340128130465E-2</v>
      </c>
      <c r="AD47" s="24">
        <f t="shared" si="18"/>
        <v>7.4887023886378357E-2</v>
      </c>
      <c r="AE47" s="24">
        <f t="shared" si="18"/>
        <v>2.3737234336185464E-2</v>
      </c>
      <c r="AF47" s="24">
        <f t="shared" si="18"/>
        <v>4.890678941311899E-3</v>
      </c>
      <c r="AG47" s="24">
        <f t="shared" si="18"/>
        <v>9.1743119266054496E-3</v>
      </c>
      <c r="AH47" s="24">
        <f t="shared" si="18"/>
        <v>3.6825396825396872E-2</v>
      </c>
      <c r="AI47" s="24">
        <f t="shared" si="18"/>
        <v>6.2092517851586315E-4</v>
      </c>
      <c r="AJ47" s="24">
        <f t="shared" si="18"/>
        <v>2.3167358229598811E-2</v>
      </c>
      <c r="AK47" s="24">
        <f t="shared" si="18"/>
        <v>2.0266182698124524E-2</v>
      </c>
      <c r="AL47" s="24">
        <f t="shared" si="18"/>
        <v>3.9836567926455624E-2</v>
      </c>
      <c r="AM47" s="24">
        <f t="shared" si="18"/>
        <v>2.449612403100776E-2</v>
      </c>
      <c r="AN47" s="24">
        <f t="shared" si="18"/>
        <v>7.8832116788321027E-3</v>
      </c>
      <c r="AO47" s="24">
        <f t="shared" si="36"/>
        <v>2.3107753772508843E-2</v>
      </c>
      <c r="AP47" s="24">
        <f t="shared" si="37"/>
        <v>2.830832022813734E-2</v>
      </c>
      <c r="AQ47" s="24">
        <f t="shared" si="38"/>
        <v>4.0011205365727998E-2</v>
      </c>
      <c r="AR47" s="24">
        <f t="shared" si="39"/>
        <v>4.2837498112885397E-2</v>
      </c>
      <c r="AS47" s="24" t="e">
        <f t="shared" si="39"/>
        <v>#DIV/0!</v>
      </c>
      <c r="AT47" s="24">
        <f t="shared" si="39"/>
        <v>2.869685213406914E-2</v>
      </c>
      <c r="AU47" s="21"/>
      <c r="AV47" s="24">
        <f t="shared" si="34"/>
        <v>0.46622222222222209</v>
      </c>
      <c r="AW47" s="24">
        <f t="shared" si="34"/>
        <v>0.49846558526961871</v>
      </c>
      <c r="AX47" s="24">
        <f t="shared" si="34"/>
        <v>0.47819063004846529</v>
      </c>
      <c r="AY47" s="24">
        <f t="shared" si="34"/>
        <v>0.55251141552511429</v>
      </c>
      <c r="AZ47" s="24">
        <f t="shared" si="34"/>
        <v>0.19162087912087911</v>
      </c>
      <c r="BA47" s="24">
        <f t="shared" si="34"/>
        <v>0.59406414552417419</v>
      </c>
      <c r="BB47" s="24">
        <f t="shared" si="34"/>
        <v>0.52132895816242808</v>
      </c>
      <c r="BC47" s="24">
        <f t="shared" si="34"/>
        <v>0.41876523151909018</v>
      </c>
      <c r="BD47" s="24">
        <f t="shared" si="34"/>
        <v>0.36381247578457954</v>
      </c>
      <c r="BE47" s="24">
        <f t="shared" si="34"/>
        <v>0.58159806295399519</v>
      </c>
      <c r="BF47" s="24">
        <f t="shared" si="34"/>
        <v>0.36683630195080585</v>
      </c>
      <c r="BG47" s="24">
        <f t="shared" si="34"/>
        <v>0.43850267379679142</v>
      </c>
      <c r="BH47" s="24">
        <f t="shared" si="34"/>
        <v>0.50044483985765131</v>
      </c>
      <c r="BI47" s="24">
        <f t="shared" si="33"/>
        <v>0.68264462809917337</v>
      </c>
      <c r="BJ47" s="24">
        <f t="shared" si="33"/>
        <v>0.49097472924187713</v>
      </c>
      <c r="BK47" s="24">
        <f t="shared" si="33"/>
        <v>0.28231797919762269</v>
      </c>
      <c r="BL47" s="24">
        <f t="shared" si="33"/>
        <v>0.46622190996254531</v>
      </c>
      <c r="BM47" s="24">
        <f t="shared" si="33"/>
        <v>0.51783797657682507</v>
      </c>
      <c r="BN47" s="24">
        <f t="shared" si="33"/>
        <v>0.54510073324936092</v>
      </c>
      <c r="BO47" s="24">
        <f t="shared" si="33"/>
        <v>0.56418309405020639</v>
      </c>
      <c r="BP47" s="24" t="e">
        <f t="shared" si="33"/>
        <v>#DIV/0!</v>
      </c>
      <c r="BQ47" s="24">
        <f t="shared" si="33"/>
        <v>0.50558202064989599</v>
      </c>
      <c r="BR47" s="21"/>
      <c r="BS47" s="35">
        <f t="shared" si="11"/>
        <v>43983</v>
      </c>
      <c r="BT47" s="24">
        <f t="shared" si="41"/>
        <v>5.912372093023293E-3</v>
      </c>
      <c r="BU47" s="24">
        <f t="shared" si="40"/>
        <v>1.7268837209302339E-3</v>
      </c>
      <c r="BV47" s="24">
        <f t="shared" si="40"/>
        <v>2.8055813953488415E-3</v>
      </c>
      <c r="BW47" s="24">
        <f t="shared" si="40"/>
        <v>9.0530232558140122E-4</v>
      </c>
      <c r="BX47" s="24">
        <f t="shared" si="40"/>
        <v>5.5967751937984478E-3</v>
      </c>
      <c r="BY47" s="24">
        <f t="shared" si="40"/>
        <v>1.402666666666661E-3</v>
      </c>
      <c r="BZ47" s="24">
        <f t="shared" si="40"/>
        <v>5.0762790697674075E-4</v>
      </c>
      <c r="CA47" s="24">
        <f t="shared" si="40"/>
        <v>2.7981395348837106E-4</v>
      </c>
      <c r="CB47" s="24">
        <f t="shared" si="40"/>
        <v>2.2444651162790742E-3</v>
      </c>
      <c r="CC47" s="24">
        <f t="shared" si="40"/>
        <v>8.4341085271313032E-6</v>
      </c>
      <c r="CD47" s="24">
        <f t="shared" si="40"/>
        <v>1.0283720930232541E-3</v>
      </c>
      <c r="CE47" s="24">
        <f t="shared" si="40"/>
        <v>6.8558139534883613E-4</v>
      </c>
      <c r="CF47" s="24">
        <f t="shared" si="14"/>
        <v>2.3103875968992285E-2</v>
      </c>
    </row>
    <row r="48" spans="1:84" x14ac:dyDescent="0.25">
      <c r="A48" s="31">
        <f>+[1]NEA!A49</f>
        <v>44013</v>
      </c>
      <c r="B48" s="17">
        <f>+[1]NEA!B49</f>
        <v>337.2</v>
      </c>
      <c r="C48" s="17">
        <f>+[1]NEA!C49</f>
        <v>347.4</v>
      </c>
      <c r="D48" s="17">
        <f>+[1]NEA!D49</f>
        <v>276.89999999999998</v>
      </c>
      <c r="E48" s="17">
        <f>+[1]NEA!E49</f>
        <v>288.10000000000002</v>
      </c>
      <c r="F48" s="17">
        <f>+[1]NEA!F49</f>
        <v>349.8</v>
      </c>
      <c r="G48" s="17">
        <f>+[1]NEA!G49</f>
        <v>342.8</v>
      </c>
      <c r="H48" s="17">
        <f>+[1]NEA!H49</f>
        <v>380.7</v>
      </c>
      <c r="I48" s="17">
        <f>+[1]NEA!I49</f>
        <v>357.9</v>
      </c>
      <c r="J48" s="17">
        <f>+[1]NEA!J49</f>
        <v>354.6</v>
      </c>
      <c r="K48" s="17">
        <f>+[1]NEA!K49</f>
        <v>334.1</v>
      </c>
      <c r="L48" s="17">
        <f>+[1]NEA!L49</f>
        <v>322.7</v>
      </c>
      <c r="M48" s="17">
        <f>+[1]NEA!M49</f>
        <v>302.39999999999998</v>
      </c>
      <c r="N48" s="17">
        <f>+[1]NEA!N49</f>
        <v>341.2</v>
      </c>
      <c r="O48" s="18">
        <f>+[1]NEA!R49</f>
        <v>312.3</v>
      </c>
      <c r="P48" s="19">
        <f>+[1]NEA!S49</f>
        <v>339.3</v>
      </c>
      <c r="Q48" s="20">
        <f>+[1]NEA!T49</f>
        <v>346.4</v>
      </c>
      <c r="R48" s="18">
        <f t="shared" si="4"/>
        <v>337.15958999999998</v>
      </c>
      <c r="S48" s="19">
        <f t="shared" si="5"/>
        <v>329.45863773688541</v>
      </c>
      <c r="T48" s="19">
        <f t="shared" si="6"/>
        <v>316.4029524653086</v>
      </c>
      <c r="U48" s="19">
        <f t="shared" si="7"/>
        <v>318.79972337482718</v>
      </c>
      <c r="V48" s="19"/>
      <c r="W48" s="20">
        <f t="shared" si="8"/>
        <v>335.64473848718484</v>
      </c>
      <c r="X48" s="21"/>
      <c r="Y48" s="41">
        <f t="shared" si="18"/>
        <v>2.2127917550772924E-2</v>
      </c>
      <c r="Z48" s="24">
        <f t="shared" si="18"/>
        <v>1.6383850204797934E-2</v>
      </c>
      <c r="AA48" s="24">
        <f t="shared" si="18"/>
        <v>8.7431693989070691E-3</v>
      </c>
      <c r="AB48" s="24">
        <f t="shared" si="18"/>
        <v>5.9191176470588358E-2</v>
      </c>
      <c r="AC48" s="24">
        <f t="shared" si="18"/>
        <v>8.0691642651298245E-3</v>
      </c>
      <c r="AD48" s="24">
        <f t="shared" si="18"/>
        <v>2.9429429429429499E-2</v>
      </c>
      <c r="AE48" s="24">
        <f t="shared" si="18"/>
        <v>2.6422216230790108E-2</v>
      </c>
      <c r="AF48" s="24">
        <f t="shared" si="18"/>
        <v>2.4620669911251003E-2</v>
      </c>
      <c r="AG48" s="24">
        <f t="shared" si="18"/>
        <v>7.3863636363638019E-3</v>
      </c>
      <c r="AH48" s="24">
        <f t="shared" si="18"/>
        <v>2.2963870177587165E-2</v>
      </c>
      <c r="AI48" s="24">
        <f t="shared" si="18"/>
        <v>1.2410797393731521E-3</v>
      </c>
      <c r="AJ48" s="24">
        <f t="shared" si="18"/>
        <v>2.1966880702940283E-2</v>
      </c>
      <c r="AK48" s="24">
        <f t="shared" si="18"/>
        <v>1.1562407352505133E-2</v>
      </c>
      <c r="AL48" s="24">
        <f t="shared" si="18"/>
        <v>2.2593320235756442E-2</v>
      </c>
      <c r="AM48" s="24">
        <f t="shared" si="18"/>
        <v>2.6937046004842813E-2</v>
      </c>
      <c r="AN48" s="24">
        <f t="shared" si="18"/>
        <v>3.4762456546928444E-3</v>
      </c>
      <c r="AO48" s="24">
        <f t="shared" si="36"/>
        <v>2.2015091503744921E-2</v>
      </c>
      <c r="AP48" s="24">
        <f t="shared" si="37"/>
        <v>2.3957508575489728E-2</v>
      </c>
      <c r="AQ48" s="24">
        <f t="shared" si="38"/>
        <v>3.4246151627929988E-2</v>
      </c>
      <c r="AR48" s="24">
        <f t="shared" si="39"/>
        <v>3.6267673626230401E-2</v>
      </c>
      <c r="AS48" s="24" t="e">
        <f t="shared" si="39"/>
        <v>#DIV/0!</v>
      </c>
      <c r="AT48" s="24">
        <f t="shared" si="39"/>
        <v>2.9721003600726936E-2</v>
      </c>
      <c r="AU48" s="21"/>
      <c r="AV48" s="24">
        <f t="shared" si="34"/>
        <v>0.47120418848167533</v>
      </c>
      <c r="AW48" s="24">
        <f t="shared" si="34"/>
        <v>0.49612403100775193</v>
      </c>
      <c r="AX48" s="24">
        <f t="shared" si="34"/>
        <v>0.47130712008501585</v>
      </c>
      <c r="AY48" s="24">
        <f t="shared" si="34"/>
        <v>0.62584650112866846</v>
      </c>
      <c r="AZ48" s="24">
        <f t="shared" si="34"/>
        <v>0.18817934782608714</v>
      </c>
      <c r="BA48" s="24">
        <f t="shared" si="34"/>
        <v>0.59813519813519811</v>
      </c>
      <c r="BB48" s="24">
        <f t="shared" si="34"/>
        <v>0.49705072748721979</v>
      </c>
      <c r="BC48" s="24">
        <f t="shared" si="34"/>
        <v>0.43908323281061512</v>
      </c>
      <c r="BD48" s="24">
        <f t="shared" ref="BD48:BK83" si="42">+J48/J36-1</f>
        <v>0.36542164035425495</v>
      </c>
      <c r="BE48" s="24">
        <f t="shared" si="42"/>
        <v>0.58041627246925276</v>
      </c>
      <c r="BF48" s="24">
        <f t="shared" si="42"/>
        <v>0.3417879417879417</v>
      </c>
      <c r="BG48" s="24">
        <f t="shared" si="42"/>
        <v>0.42911153119092615</v>
      </c>
      <c r="BH48" s="24">
        <f t="shared" si="42"/>
        <v>0.47259387138541209</v>
      </c>
      <c r="BI48" s="24">
        <f t="shared" si="33"/>
        <v>0.68355795148247989</v>
      </c>
      <c r="BJ48" s="24">
        <f t="shared" si="33"/>
        <v>0.50132743362831866</v>
      </c>
      <c r="BK48" s="24">
        <f t="shared" si="33"/>
        <v>0.27165932452276076</v>
      </c>
      <c r="BL48" s="24">
        <f t="shared" si="33"/>
        <v>0.47108288473089921</v>
      </c>
      <c r="BM48" s="24">
        <f t="shared" si="33"/>
        <v>0.52426305595225653</v>
      </c>
      <c r="BN48" s="24">
        <f t="shared" si="33"/>
        <v>0.56320826385136846</v>
      </c>
      <c r="BO48" s="24">
        <f t="shared" si="33"/>
        <v>0.58739107408374158</v>
      </c>
      <c r="BP48" s="24" t="e">
        <f t="shared" si="33"/>
        <v>#DIV/0!</v>
      </c>
      <c r="BQ48" s="24">
        <f t="shared" si="33"/>
        <v>0.51956843085292803</v>
      </c>
      <c r="BR48" s="21"/>
      <c r="BS48" s="35">
        <f t="shared" si="11"/>
        <v>44013</v>
      </c>
      <c r="BT48" s="24">
        <f t="shared" si="41"/>
        <v>5.9938163079720774E-3</v>
      </c>
      <c r="BU48" s="24">
        <f t="shared" si="40"/>
        <v>2.6480751742952163E-4</v>
      </c>
      <c r="BV48" s="24">
        <f t="shared" si="40"/>
        <v>5.6611094270991296E-3</v>
      </c>
      <c r="BW48" s="24">
        <f t="shared" si="40"/>
        <v>6.8832979690815687E-4</v>
      </c>
      <c r="BX48" s="24">
        <f t="shared" si="40"/>
        <v>2.3111245832070355E-3</v>
      </c>
      <c r="BY48" s="24">
        <f t="shared" si="40"/>
        <v>1.5625341012428025E-3</v>
      </c>
      <c r="BZ48" s="24">
        <f t="shared" si="40"/>
        <v>2.5103970900272714E-3</v>
      </c>
      <c r="CA48" s="24">
        <f t="shared" si="40"/>
        <v>2.2224916641406682E-4</v>
      </c>
      <c r="CB48" s="24">
        <f t="shared" si="40"/>
        <v>1.4186117005153078E-3</v>
      </c>
      <c r="CC48" s="24">
        <f t="shared" si="40"/>
        <v>1.6489845407698363E-5</v>
      </c>
      <c r="CD48" s="24">
        <f t="shared" si="40"/>
        <v>9.7529554410427405E-4</v>
      </c>
      <c r="CE48" s="24">
        <f t="shared" si="40"/>
        <v>3.901182176417074E-4</v>
      </c>
      <c r="CF48" s="24">
        <f t="shared" si="14"/>
        <v>2.2014883297969051E-2</v>
      </c>
    </row>
    <row r="49" spans="1:84" x14ac:dyDescent="0.25">
      <c r="A49" s="31">
        <f>+[1]NEA!A50</f>
        <v>44044</v>
      </c>
      <c r="B49" s="17">
        <f>+[1]NEA!B50</f>
        <v>345.1</v>
      </c>
      <c r="C49" s="17">
        <f>+[1]NEA!C50</f>
        <v>357.6</v>
      </c>
      <c r="D49" s="17">
        <f>+[1]NEA!D50</f>
        <v>281.7</v>
      </c>
      <c r="E49" s="17">
        <f>+[1]NEA!E50</f>
        <v>286.7</v>
      </c>
      <c r="F49" s="17">
        <f>+[1]NEA!F50</f>
        <v>354.5</v>
      </c>
      <c r="G49" s="17">
        <f>+[1]NEA!G50</f>
        <v>354.2</v>
      </c>
      <c r="H49" s="17">
        <f>+[1]NEA!H50</f>
        <v>391.6</v>
      </c>
      <c r="I49" s="17">
        <f>+[1]NEA!I50</f>
        <v>371.9</v>
      </c>
      <c r="J49" s="17">
        <f>+[1]NEA!J50</f>
        <v>357.1</v>
      </c>
      <c r="K49" s="17">
        <f>+[1]NEA!K50</f>
        <v>340</v>
      </c>
      <c r="L49" s="17">
        <f>+[1]NEA!L50</f>
        <v>327.10000000000002</v>
      </c>
      <c r="M49" s="17">
        <f>+[1]NEA!M50</f>
        <v>307.2</v>
      </c>
      <c r="N49" s="17">
        <f>+[1]NEA!N50</f>
        <v>352</v>
      </c>
      <c r="O49" s="18">
        <f>+[1]NEA!R50</f>
        <v>320.60000000000002</v>
      </c>
      <c r="P49" s="19">
        <f>+[1]NEA!S50</f>
        <v>348</v>
      </c>
      <c r="Q49" s="20">
        <f>+[1]NEA!T50</f>
        <v>350.7</v>
      </c>
      <c r="R49" s="18">
        <f t="shared" si="4"/>
        <v>345.05565999999999</v>
      </c>
      <c r="S49" s="19">
        <f t="shared" si="5"/>
        <v>336.96072507552873</v>
      </c>
      <c r="T49" s="19">
        <f t="shared" si="6"/>
        <v>321.38281665190431</v>
      </c>
      <c r="U49" s="19">
        <f t="shared" si="7"/>
        <v>323.81037344398334</v>
      </c>
      <c r="V49" s="19"/>
      <c r="W49" s="20">
        <f t="shared" si="8"/>
        <v>342.93992498437171</v>
      </c>
      <c r="X49" s="21"/>
      <c r="Y49" s="41">
        <f t="shared" si="18"/>
        <v>2.3428232502965773E-2</v>
      </c>
      <c r="Z49" s="24">
        <f t="shared" si="18"/>
        <v>2.9360967184801412E-2</v>
      </c>
      <c r="AA49" s="24">
        <f t="shared" si="18"/>
        <v>1.7334777898158293E-2</v>
      </c>
      <c r="AB49" s="24">
        <f t="shared" si="18"/>
        <v>-4.8594238111767663E-3</v>
      </c>
      <c r="AC49" s="24">
        <f t="shared" si="18"/>
        <v>1.3436249285305957E-2</v>
      </c>
      <c r="AD49" s="24">
        <f t="shared" ref="Y49:AN65" si="43">+G49/G48-1</f>
        <v>3.325554259043173E-2</v>
      </c>
      <c r="AE49" s="24">
        <f t="shared" si="43"/>
        <v>2.8631468347780409E-2</v>
      </c>
      <c r="AF49" s="24">
        <f t="shared" si="43"/>
        <v>3.9117071807767578E-2</v>
      </c>
      <c r="AG49" s="24">
        <f t="shared" si="43"/>
        <v>7.0501974055272587E-3</v>
      </c>
      <c r="AH49" s="24">
        <f t="shared" si="43"/>
        <v>1.7659383418138219E-2</v>
      </c>
      <c r="AI49" s="24">
        <f t="shared" si="43"/>
        <v>1.3634955066625487E-2</v>
      </c>
      <c r="AJ49" s="24">
        <f t="shared" si="43"/>
        <v>1.5873015873015817E-2</v>
      </c>
      <c r="AK49" s="24">
        <f t="shared" si="43"/>
        <v>3.1652989449003632E-2</v>
      </c>
      <c r="AL49" s="24">
        <f t="shared" si="43"/>
        <v>2.6577009285942976E-2</v>
      </c>
      <c r="AM49" s="24">
        <f t="shared" si="43"/>
        <v>2.564102564102555E-2</v>
      </c>
      <c r="AN49" s="24">
        <f t="shared" si="43"/>
        <v>1.2413394919168708E-2</v>
      </c>
      <c r="AO49" s="24">
        <f t="shared" si="36"/>
        <v>2.3419384274372845E-2</v>
      </c>
      <c r="AP49" s="24">
        <f t="shared" si="37"/>
        <v>2.2770953556344953E-2</v>
      </c>
      <c r="AQ49" s="24">
        <f t="shared" si="38"/>
        <v>1.5738994051080146E-2</v>
      </c>
      <c r="AR49" s="24">
        <f t="shared" si="39"/>
        <v>1.571723468299524E-2</v>
      </c>
      <c r="AS49" s="24" t="e">
        <f t="shared" si="39"/>
        <v>#DIV/0!</v>
      </c>
      <c r="AT49" s="24">
        <f t="shared" si="39"/>
        <v>2.1734845390598556E-2</v>
      </c>
      <c r="AU49" s="21"/>
      <c r="AV49" s="24">
        <f t="shared" ref="AV49:BC80" si="44">+B49/B37-1</f>
        <v>0.44152046783625742</v>
      </c>
      <c r="AW49" s="24">
        <f t="shared" si="44"/>
        <v>0.46257668711656441</v>
      </c>
      <c r="AX49" s="24">
        <f t="shared" si="44"/>
        <v>0.42994923857868006</v>
      </c>
      <c r="AY49" s="24">
        <f t="shared" si="44"/>
        <v>0.55561584373304385</v>
      </c>
      <c r="AZ49" s="24">
        <f t="shared" si="44"/>
        <v>0.18403473613894472</v>
      </c>
      <c r="BA49" s="24">
        <f t="shared" si="44"/>
        <v>0.54335511982570806</v>
      </c>
      <c r="BB49" s="24">
        <f t="shared" si="44"/>
        <v>0.46666666666666679</v>
      </c>
      <c r="BC49" s="24">
        <f t="shared" si="44"/>
        <v>0.43868471953578325</v>
      </c>
      <c r="BD49" s="24">
        <f t="shared" si="42"/>
        <v>0.35573272589217941</v>
      </c>
      <c r="BE49" s="24">
        <f t="shared" si="42"/>
        <v>0.5412511332728922</v>
      </c>
      <c r="BF49" s="24">
        <f t="shared" si="42"/>
        <v>0.30007949125596189</v>
      </c>
      <c r="BG49" s="24">
        <f t="shared" si="42"/>
        <v>0.40852819807427787</v>
      </c>
      <c r="BH49" s="24">
        <f t="shared" si="42"/>
        <v>0.4455852156057496</v>
      </c>
      <c r="BI49" s="24">
        <f t="shared" si="33"/>
        <v>0.62658548959918847</v>
      </c>
      <c r="BJ49" s="24">
        <f t="shared" si="33"/>
        <v>0.46464646464646475</v>
      </c>
      <c r="BK49" s="24">
        <f t="shared" si="33"/>
        <v>0.26927252985884897</v>
      </c>
      <c r="BL49" s="24">
        <f t="shared" si="33"/>
        <v>0.44131556766121016</v>
      </c>
      <c r="BM49" s="24">
        <f t="shared" si="33"/>
        <v>0.48411094257739484</v>
      </c>
      <c r="BN49" s="24">
        <f t="shared" si="33"/>
        <v>0.51539973317848764</v>
      </c>
      <c r="BO49" s="24">
        <f t="shared" si="33"/>
        <v>0.53430335854079392</v>
      </c>
      <c r="BP49" s="24" t="e">
        <f t="shared" si="33"/>
        <v>#DIV/0!</v>
      </c>
      <c r="BQ49" s="24">
        <f t="shared" si="33"/>
        <v>0.48505286349137711</v>
      </c>
      <c r="BR49" s="21"/>
      <c r="BS49" s="35">
        <f t="shared" si="11"/>
        <v>44044</v>
      </c>
      <c r="BT49" s="24">
        <f t="shared" si="41"/>
        <v>1.0680960854092576E-2</v>
      </c>
      <c r="BU49" s="24">
        <f t="shared" si="40"/>
        <v>5.1814946619217208E-4</v>
      </c>
      <c r="BV49" s="24">
        <f t="shared" si="40"/>
        <v>-4.8161328588376028E-4</v>
      </c>
      <c r="BW49" s="24">
        <f t="shared" si="40"/>
        <v>1.1303973902728325E-3</v>
      </c>
      <c r="BX49" s="24">
        <f t="shared" si="40"/>
        <v>2.6302491103202797E-3</v>
      </c>
      <c r="BY49" s="24">
        <f t="shared" si="40"/>
        <v>1.700296559905106E-3</v>
      </c>
      <c r="BZ49" s="24">
        <f t="shared" si="40"/>
        <v>3.9982206405693946E-3</v>
      </c>
      <c r="CA49" s="24">
        <f t="shared" si="40"/>
        <v>2.0907473309608542E-4</v>
      </c>
      <c r="CB49" s="24">
        <f t="shared" si="40"/>
        <v>1.0918149466192129E-3</v>
      </c>
      <c r="CC49" s="24">
        <f t="shared" si="40"/>
        <v>1.7746144721233825E-4</v>
      </c>
      <c r="CD49" s="24">
        <f t="shared" si="40"/>
        <v>7.0462633451957456E-4</v>
      </c>
      <c r="CE49" s="24">
        <f t="shared" si="40"/>
        <v>1.0569395017793607E-3</v>
      </c>
      <c r="CF49" s="24">
        <f t="shared" si="14"/>
        <v>2.3416577698695172E-2</v>
      </c>
    </row>
    <row r="50" spans="1:84" x14ac:dyDescent="0.25">
      <c r="A50" s="31">
        <f>+[1]NEA!A51</f>
        <v>44075</v>
      </c>
      <c r="B50" s="17">
        <f>+[1]NEA!B51</f>
        <v>356.8</v>
      </c>
      <c r="C50" s="17">
        <f>+[1]NEA!C51</f>
        <v>370.6</v>
      </c>
      <c r="D50" s="17">
        <f>+[1]NEA!D51</f>
        <v>293</v>
      </c>
      <c r="E50" s="17">
        <f>+[1]NEA!E51</f>
        <v>302.8</v>
      </c>
      <c r="F50" s="17">
        <f>+[1]NEA!F51</f>
        <v>358.7</v>
      </c>
      <c r="G50" s="17">
        <f>+[1]NEA!G51</f>
        <v>368.5</v>
      </c>
      <c r="H50" s="17">
        <f>+[1]NEA!H51</f>
        <v>409.6</v>
      </c>
      <c r="I50" s="17">
        <f>+[1]NEA!I51</f>
        <v>381.4</v>
      </c>
      <c r="J50" s="17">
        <f>+[1]NEA!J51</f>
        <v>362</v>
      </c>
      <c r="K50" s="17">
        <f>+[1]NEA!K51</f>
        <v>352.7</v>
      </c>
      <c r="L50" s="17">
        <f>+[1]NEA!L51</f>
        <v>327.10000000000002</v>
      </c>
      <c r="M50" s="17">
        <f>+[1]NEA!M51</f>
        <v>316.89999999999998</v>
      </c>
      <c r="N50" s="17">
        <f>+[1]NEA!N51</f>
        <v>356.2</v>
      </c>
      <c r="O50" s="18">
        <f>+[1]NEA!R51</f>
        <v>343.8</v>
      </c>
      <c r="P50" s="19">
        <f>+[1]NEA!S51</f>
        <v>359.1</v>
      </c>
      <c r="Q50" s="20">
        <f>+[1]NEA!T51</f>
        <v>356.7</v>
      </c>
      <c r="R50" s="18">
        <f t="shared" si="4"/>
        <v>356.78910000000002</v>
      </c>
      <c r="S50" s="19">
        <f t="shared" si="5"/>
        <v>349.85964020873388</v>
      </c>
      <c r="T50" s="19">
        <f t="shared" si="6"/>
        <v>334.34818423383524</v>
      </c>
      <c r="U50" s="19">
        <f t="shared" si="7"/>
        <v>337.33464730290456</v>
      </c>
      <c r="V50" s="19"/>
      <c r="W50" s="20">
        <f t="shared" si="8"/>
        <v>355.25717857887065</v>
      </c>
      <c r="X50" s="21"/>
      <c r="Y50" s="41">
        <f t="shared" si="43"/>
        <v>3.3903216458997409E-2</v>
      </c>
      <c r="Z50" s="24">
        <f t="shared" si="43"/>
        <v>3.6353467561521358E-2</v>
      </c>
      <c r="AA50" s="24">
        <f t="shared" si="43"/>
        <v>4.011359602413922E-2</v>
      </c>
      <c r="AB50" s="24">
        <f t="shared" si="43"/>
        <v>5.6156260899895338E-2</v>
      </c>
      <c r="AC50" s="24">
        <f t="shared" si="43"/>
        <v>1.1847672778561247E-2</v>
      </c>
      <c r="AD50" s="24">
        <f t="shared" si="43"/>
        <v>4.0372670807453437E-2</v>
      </c>
      <c r="AE50" s="24">
        <f t="shared" si="43"/>
        <v>4.5965270684371839E-2</v>
      </c>
      <c r="AF50" s="24">
        <f t="shared" si="43"/>
        <v>2.5544501210002624E-2</v>
      </c>
      <c r="AG50" s="24">
        <f t="shared" si="43"/>
        <v>1.3721646597591564E-2</v>
      </c>
      <c r="AH50" s="24">
        <f t="shared" si="43"/>
        <v>3.7352941176470589E-2</v>
      </c>
      <c r="AI50" s="24">
        <f t="shared" si="43"/>
        <v>0</v>
      </c>
      <c r="AJ50" s="24">
        <f t="shared" si="43"/>
        <v>3.1575520833333259E-2</v>
      </c>
      <c r="AK50" s="24">
        <f t="shared" si="43"/>
        <v>1.193181818181821E-2</v>
      </c>
      <c r="AL50" s="24">
        <f t="shared" si="43"/>
        <v>7.2364316905801473E-2</v>
      </c>
      <c r="AM50" s="24">
        <f t="shared" si="43"/>
        <v>3.1896551724138078E-2</v>
      </c>
      <c r="AN50" s="24">
        <f t="shared" si="43"/>
        <v>1.7108639863130826E-2</v>
      </c>
      <c r="AO50" s="24">
        <f t="shared" si="36"/>
        <v>3.4004484957586456E-2</v>
      </c>
      <c r="AP50" s="24">
        <f t="shared" si="37"/>
        <v>3.8280173840182341E-2</v>
      </c>
      <c r="AQ50" s="24">
        <f t="shared" si="38"/>
        <v>4.0342441817522445E-2</v>
      </c>
      <c r="AR50" s="24">
        <f t="shared" si="39"/>
        <v>4.1766030269752452E-2</v>
      </c>
      <c r="AS50" s="24" t="e">
        <f t="shared" si="39"/>
        <v>#DIV/0!</v>
      </c>
      <c r="AT50" s="24">
        <f t="shared" si="39"/>
        <v>3.5916650985038379E-2</v>
      </c>
      <c r="AU50" s="21"/>
      <c r="AV50" s="24">
        <f t="shared" si="44"/>
        <v>0.40361919748229758</v>
      </c>
      <c r="AW50" s="24">
        <f t="shared" si="44"/>
        <v>0.43310131477184832</v>
      </c>
      <c r="AX50" s="24">
        <f t="shared" si="44"/>
        <v>0.4140926640926641</v>
      </c>
      <c r="AY50" s="24">
        <f t="shared" si="44"/>
        <v>0.51324337831084477</v>
      </c>
      <c r="AZ50" s="24">
        <f t="shared" si="44"/>
        <v>0.15821762996448174</v>
      </c>
      <c r="BA50" s="24">
        <f t="shared" si="44"/>
        <v>0.50592562321209655</v>
      </c>
      <c r="BB50" s="24">
        <f t="shared" si="44"/>
        <v>0.41583131697200137</v>
      </c>
      <c r="BC50" s="24">
        <f t="shared" si="44"/>
        <v>0.4016905549430354</v>
      </c>
      <c r="BD50" s="24">
        <f t="shared" si="42"/>
        <v>0.28459900638750879</v>
      </c>
      <c r="BE50" s="24">
        <f t="shared" si="42"/>
        <v>0.47944630872483218</v>
      </c>
      <c r="BF50" s="24">
        <f t="shared" si="42"/>
        <v>0.28224225793806368</v>
      </c>
      <c r="BG50" s="24">
        <f t="shared" si="42"/>
        <v>0.35485250106883282</v>
      </c>
      <c r="BH50" s="24">
        <f t="shared" si="42"/>
        <v>0.35180265654648957</v>
      </c>
      <c r="BI50" s="24">
        <f t="shared" si="33"/>
        <v>0.61864406779661008</v>
      </c>
      <c r="BJ50" s="24">
        <f t="shared" si="33"/>
        <v>0.41768653770232933</v>
      </c>
      <c r="BK50" s="24">
        <f t="shared" si="33"/>
        <v>0.24199164345403901</v>
      </c>
      <c r="BL50" s="24">
        <f t="shared" si="33"/>
        <v>0.40354368629745885</v>
      </c>
      <c r="BM50" s="24">
        <f t="shared" si="33"/>
        <v>0.44546878172823567</v>
      </c>
      <c r="BN50" s="24">
        <f t="shared" si="33"/>
        <v>0.46311675723850065</v>
      </c>
      <c r="BO50" s="24">
        <f t="shared" si="33"/>
        <v>0.48216068690622982</v>
      </c>
      <c r="BP50" s="24" t="e">
        <f t="shared" si="33"/>
        <v>#DIV/0!</v>
      </c>
      <c r="BQ50" s="24">
        <f t="shared" si="33"/>
        <v>0.43680754979986536</v>
      </c>
      <c r="BR50" s="21"/>
      <c r="BS50" s="35">
        <f t="shared" si="11"/>
        <v>44075</v>
      </c>
      <c r="BT50" s="24">
        <f t="shared" si="41"/>
        <v>1.3301361924079977E-2</v>
      </c>
      <c r="BU50" s="24">
        <f t="shared" si="40"/>
        <v>1.1918864097363096E-3</v>
      </c>
      <c r="BV50" s="24">
        <f t="shared" si="40"/>
        <v>5.4117647058823607E-3</v>
      </c>
      <c r="BW50" s="24">
        <f t="shared" si="40"/>
        <v>9.8701825557809069E-4</v>
      </c>
      <c r="BX50" s="24">
        <f t="shared" si="40"/>
        <v>3.2238191828455544E-3</v>
      </c>
      <c r="BY50" s="24">
        <f t="shared" si="40"/>
        <v>2.743552593451173E-3</v>
      </c>
      <c r="BZ50" s="24">
        <f t="shared" si="40"/>
        <v>2.6509707331208343E-3</v>
      </c>
      <c r="CA50" s="24">
        <f t="shared" si="40"/>
        <v>4.004056795131827E-4</v>
      </c>
      <c r="CB50" s="24">
        <f t="shared" si="40"/>
        <v>2.2963778614894211E-3</v>
      </c>
      <c r="CC50" s="24">
        <f t="shared" si="40"/>
        <v>0</v>
      </c>
      <c r="CD50" s="24">
        <f t="shared" si="40"/>
        <v>1.3913358446826988E-3</v>
      </c>
      <c r="CE50" s="24">
        <f t="shared" si="40"/>
        <v>4.0162271805273725E-4</v>
      </c>
      <c r="CF50" s="24">
        <f t="shared" si="14"/>
        <v>3.4000115908432341E-2</v>
      </c>
    </row>
    <row r="51" spans="1:84" x14ac:dyDescent="0.25">
      <c r="A51" s="31">
        <f>+[1]NEA!A52</f>
        <v>44105</v>
      </c>
      <c r="B51" s="17">
        <f>+[1]NEA!B52</f>
        <v>370.2</v>
      </c>
      <c r="C51" s="17">
        <f>+[1]NEA!C52</f>
        <v>387.2</v>
      </c>
      <c r="D51" s="17">
        <f>+[1]NEA!D52</f>
        <v>297.10000000000002</v>
      </c>
      <c r="E51" s="17">
        <f>+[1]NEA!E52</f>
        <v>318.5</v>
      </c>
      <c r="F51" s="17">
        <f>+[1]NEA!F52</f>
        <v>368.4</v>
      </c>
      <c r="G51" s="17">
        <f>+[1]NEA!G52</f>
        <v>386.8</v>
      </c>
      <c r="H51" s="17">
        <f>+[1]NEA!H52</f>
        <v>421.7</v>
      </c>
      <c r="I51" s="17">
        <f>+[1]NEA!I52</f>
        <v>396.3</v>
      </c>
      <c r="J51" s="17">
        <f>+[1]NEA!J52</f>
        <v>362.3</v>
      </c>
      <c r="K51" s="17">
        <f>+[1]NEA!K52</f>
        <v>362.9</v>
      </c>
      <c r="L51" s="17">
        <f>+[1]NEA!L52</f>
        <v>327.8</v>
      </c>
      <c r="M51" s="17">
        <f>+[1]NEA!M52</f>
        <v>322.3</v>
      </c>
      <c r="N51" s="17">
        <f>+[1]NEA!N52</f>
        <v>366</v>
      </c>
      <c r="O51" s="18">
        <f>+[1]NEA!R52</f>
        <v>376</v>
      </c>
      <c r="P51" s="19">
        <f>+[1]NEA!S52</f>
        <v>371.2</v>
      </c>
      <c r="Q51" s="20">
        <f>+[1]NEA!T52</f>
        <v>361.8</v>
      </c>
      <c r="R51" s="18">
        <f t="shared" si="4"/>
        <v>370.14789999999999</v>
      </c>
      <c r="S51" s="19">
        <f t="shared" si="5"/>
        <v>364.25516341664371</v>
      </c>
      <c r="T51" s="19">
        <f t="shared" si="6"/>
        <v>347.55196338943023</v>
      </c>
      <c r="U51" s="19">
        <f t="shared" si="7"/>
        <v>351.87413554633474</v>
      </c>
      <c r="V51" s="19"/>
      <c r="W51" s="20">
        <f t="shared" si="8"/>
        <v>368.37268180871013</v>
      </c>
      <c r="X51" s="21"/>
      <c r="Y51" s="41">
        <f t="shared" si="43"/>
        <v>3.7556053811659051E-2</v>
      </c>
      <c r="Z51" s="24">
        <f t="shared" si="43"/>
        <v>4.4792228818132607E-2</v>
      </c>
      <c r="AA51" s="24">
        <f t="shared" si="43"/>
        <v>1.3993174061433633E-2</v>
      </c>
      <c r="AB51" s="24">
        <f t="shared" si="43"/>
        <v>5.1849405548216598E-2</v>
      </c>
      <c r="AC51" s="24">
        <f t="shared" si="43"/>
        <v>2.7042096459436893E-2</v>
      </c>
      <c r="AD51" s="24">
        <f t="shared" si="43"/>
        <v>4.9660786974219828E-2</v>
      </c>
      <c r="AE51" s="24">
        <f t="shared" si="43"/>
        <v>2.9541015625E-2</v>
      </c>
      <c r="AF51" s="24">
        <f t="shared" si="43"/>
        <v>3.9066596748820182E-2</v>
      </c>
      <c r="AG51" s="24">
        <f t="shared" si="43"/>
        <v>8.2872928176791483E-4</v>
      </c>
      <c r="AH51" s="24">
        <f t="shared" si="43"/>
        <v>2.891976183725542E-2</v>
      </c>
      <c r="AI51" s="24">
        <f t="shared" si="43"/>
        <v>2.1400183430142494E-3</v>
      </c>
      <c r="AJ51" s="24">
        <f t="shared" si="43"/>
        <v>1.7040075733669946E-2</v>
      </c>
      <c r="AK51" s="24">
        <f t="shared" si="43"/>
        <v>2.7512633352049454E-2</v>
      </c>
      <c r="AL51" s="24">
        <f t="shared" si="43"/>
        <v>9.3659104130308313E-2</v>
      </c>
      <c r="AM51" s="24">
        <f t="shared" si="43"/>
        <v>3.3695349484823112E-2</v>
      </c>
      <c r="AN51" s="24">
        <f t="shared" si="43"/>
        <v>1.4297729184188368E-2</v>
      </c>
      <c r="AO51" s="24">
        <f t="shared" si="36"/>
        <v>3.7441726779209317E-2</v>
      </c>
      <c r="AP51" s="24">
        <f t="shared" si="37"/>
        <v>4.1146567232851261E-2</v>
      </c>
      <c r="AQ51" s="24">
        <f t="shared" si="38"/>
        <v>3.9491104717232606E-2</v>
      </c>
      <c r="AR51" s="24">
        <f t="shared" si="39"/>
        <v>4.3101081847589429E-2</v>
      </c>
      <c r="AS51" s="24" t="e">
        <f t="shared" si="39"/>
        <v>#DIV/0!</v>
      </c>
      <c r="AT51" s="24">
        <f t="shared" si="39"/>
        <v>3.6918334155287669E-2</v>
      </c>
      <c r="AU51" s="21"/>
      <c r="AV51" s="24">
        <f t="shared" si="44"/>
        <v>0.4097486671744095</v>
      </c>
      <c r="AW51" s="24">
        <f t="shared" si="44"/>
        <v>0.4650018917896328</v>
      </c>
      <c r="AX51" s="24">
        <f t="shared" si="44"/>
        <v>0.36409550045913686</v>
      </c>
      <c r="AY51" s="24">
        <f t="shared" si="44"/>
        <v>0.50591016548463363</v>
      </c>
      <c r="AZ51" s="24">
        <f t="shared" si="44"/>
        <v>0.18114780378326389</v>
      </c>
      <c r="BA51" s="24">
        <f t="shared" si="44"/>
        <v>0.47352380952380946</v>
      </c>
      <c r="BB51" s="24">
        <f t="shared" si="44"/>
        <v>0.38081204977079253</v>
      </c>
      <c r="BC51" s="24">
        <f t="shared" si="44"/>
        <v>0.39985870717061101</v>
      </c>
      <c r="BD51" s="24">
        <f t="shared" si="42"/>
        <v>0.27078218169063484</v>
      </c>
      <c r="BE51" s="24">
        <f t="shared" si="42"/>
        <v>0.47640358014646034</v>
      </c>
      <c r="BF51" s="24">
        <f t="shared" si="42"/>
        <v>0.25593869731800778</v>
      </c>
      <c r="BG51" s="24">
        <f t="shared" si="42"/>
        <v>0.35420168067226898</v>
      </c>
      <c r="BH51" s="24">
        <f t="shared" si="42"/>
        <v>0.33479212253829327</v>
      </c>
      <c r="BI51" s="24">
        <f t="shared" si="33"/>
        <v>0.69751693002257342</v>
      </c>
      <c r="BJ51" s="24">
        <f t="shared" si="33"/>
        <v>0.41463414634146356</v>
      </c>
      <c r="BK51" s="24">
        <f t="shared" si="33"/>
        <v>0.23650034176349966</v>
      </c>
      <c r="BL51" s="24">
        <f t="shared" si="33"/>
        <v>0.40961817086771313</v>
      </c>
      <c r="BM51" s="24">
        <f t="shared" si="33"/>
        <v>0.45441405288089243</v>
      </c>
      <c r="BN51" s="24">
        <f t="shared" si="33"/>
        <v>0.45106036411903672</v>
      </c>
      <c r="BO51" s="24">
        <f t="shared" si="33"/>
        <v>0.46751612491062544</v>
      </c>
      <c r="BP51" s="24" t="e">
        <f t="shared" si="33"/>
        <v>#DIV/0!</v>
      </c>
      <c r="BQ51" s="24">
        <f t="shared" si="33"/>
        <v>0.42268999246010375</v>
      </c>
      <c r="BR51" s="21"/>
      <c r="BS51" s="35">
        <f t="shared" si="11"/>
        <v>44105</v>
      </c>
      <c r="BT51" s="24">
        <f t="shared" si="41"/>
        <v>1.6427858744394588E-2</v>
      </c>
      <c r="BU51" s="24">
        <f t="shared" si="40"/>
        <v>4.1827354260089915E-4</v>
      </c>
      <c r="BV51" s="24">
        <f t="shared" si="40"/>
        <v>5.1042600896860947E-3</v>
      </c>
      <c r="BW51" s="24">
        <f t="shared" si="40"/>
        <v>2.2047926008968584E-3</v>
      </c>
      <c r="BX51" s="24">
        <f t="shared" si="40"/>
        <v>3.9903026905829626E-3</v>
      </c>
      <c r="BY51" s="24">
        <f t="shared" si="40"/>
        <v>1.7838004484304879E-3</v>
      </c>
      <c r="BZ51" s="24">
        <f t="shared" si="40"/>
        <v>4.0214966367713096E-3</v>
      </c>
      <c r="CA51" s="24">
        <f t="shared" si="40"/>
        <v>2.3710762331839461E-5</v>
      </c>
      <c r="CB51" s="24">
        <f t="shared" si="40"/>
        <v>1.7838565022421505E-3</v>
      </c>
      <c r="CC51" s="24">
        <f t="shared" si="40"/>
        <v>2.6681614349775344E-5</v>
      </c>
      <c r="CD51" s="24">
        <f t="shared" si="40"/>
        <v>7.4915919282511677E-4</v>
      </c>
      <c r="CE51" s="24">
        <f t="shared" si="40"/>
        <v>9.0639013452914908E-4</v>
      </c>
      <c r="CF51" s="24">
        <f t="shared" si="14"/>
        <v>3.7440582959641235E-2</v>
      </c>
    </row>
    <row r="52" spans="1:84" x14ac:dyDescent="0.25">
      <c r="A52" s="31">
        <f>+[1]NEA!A53</f>
        <v>44136</v>
      </c>
      <c r="B52" s="17">
        <f>+[1]NEA!B53</f>
        <v>383.8</v>
      </c>
      <c r="C52" s="17">
        <f>+[1]NEA!C53</f>
        <v>400.6</v>
      </c>
      <c r="D52" s="17">
        <f>+[1]NEA!D53</f>
        <v>305.89999999999998</v>
      </c>
      <c r="E52" s="17">
        <f>+[1]NEA!E53</f>
        <v>334.1</v>
      </c>
      <c r="F52" s="17">
        <f>+[1]NEA!F53</f>
        <v>378.8</v>
      </c>
      <c r="G52" s="17">
        <f>+[1]NEA!G53</f>
        <v>403.6</v>
      </c>
      <c r="H52" s="17">
        <f>+[1]NEA!H53</f>
        <v>439.5</v>
      </c>
      <c r="I52" s="17">
        <f>+[1]NEA!I53</f>
        <v>412</v>
      </c>
      <c r="J52" s="17">
        <f>+[1]NEA!J53</f>
        <v>362.2</v>
      </c>
      <c r="K52" s="17">
        <f>+[1]NEA!K53</f>
        <v>385</v>
      </c>
      <c r="L52" s="17">
        <f>+[1]NEA!L53</f>
        <v>328.8</v>
      </c>
      <c r="M52" s="17">
        <f>+[1]NEA!M53</f>
        <v>333.3</v>
      </c>
      <c r="N52" s="17">
        <f>+[1]NEA!N53</f>
        <v>372.1</v>
      </c>
      <c r="O52" s="18">
        <f>+[1]NEA!R53</f>
        <v>389.5</v>
      </c>
      <c r="P52" s="19">
        <f>+[1]NEA!S53</f>
        <v>386.3</v>
      </c>
      <c r="Q52" s="20">
        <f>+[1]NEA!T53</f>
        <v>369.6</v>
      </c>
      <c r="R52" s="18">
        <f t="shared" si="4"/>
        <v>383.74365</v>
      </c>
      <c r="S52" s="19">
        <f t="shared" si="5"/>
        <v>378.39048338368576</v>
      </c>
      <c r="T52" s="19">
        <f t="shared" si="6"/>
        <v>363.02725125479782</v>
      </c>
      <c r="U52" s="19">
        <f t="shared" si="7"/>
        <v>368.11542185338868</v>
      </c>
      <c r="V52" s="19"/>
      <c r="W52" s="20">
        <f t="shared" si="8"/>
        <v>383.28401750364662</v>
      </c>
      <c r="X52" s="21"/>
      <c r="Y52" s="41">
        <f t="shared" si="43"/>
        <v>3.6736898973527943E-2</v>
      </c>
      <c r="Z52" s="24">
        <f t="shared" si="43"/>
        <v>3.4607438016529102E-2</v>
      </c>
      <c r="AA52" s="24">
        <f t="shared" si="43"/>
        <v>2.9619656681251882E-2</v>
      </c>
      <c r="AB52" s="24">
        <f t="shared" si="43"/>
        <v>4.8979591836734837E-2</v>
      </c>
      <c r="AC52" s="24">
        <f t="shared" si="43"/>
        <v>2.8230184581976125E-2</v>
      </c>
      <c r="AD52" s="24">
        <f t="shared" si="43"/>
        <v>4.3433298862461278E-2</v>
      </c>
      <c r="AE52" s="24">
        <f t="shared" si="43"/>
        <v>4.2210101968223945E-2</v>
      </c>
      <c r="AF52" s="24">
        <f t="shared" si="43"/>
        <v>3.9616452182689832E-2</v>
      </c>
      <c r="AG52" s="24">
        <f t="shared" si="43"/>
        <v>-2.7601435274637875E-4</v>
      </c>
      <c r="AH52" s="24">
        <f t="shared" si="43"/>
        <v>6.0898319096169828E-2</v>
      </c>
      <c r="AI52" s="24">
        <f t="shared" si="43"/>
        <v>3.0506406345331971E-3</v>
      </c>
      <c r="AJ52" s="24">
        <f t="shared" si="43"/>
        <v>3.4129692832764569E-2</v>
      </c>
      <c r="AK52" s="24">
        <f t="shared" si="43"/>
        <v>1.6666666666666829E-2</v>
      </c>
      <c r="AL52" s="24">
        <f t="shared" si="43"/>
        <v>3.590425531914887E-2</v>
      </c>
      <c r="AM52" s="24">
        <f t="shared" si="43"/>
        <v>4.0678879310344973E-2</v>
      </c>
      <c r="AN52" s="24">
        <f t="shared" si="43"/>
        <v>2.1558872305140975E-2</v>
      </c>
      <c r="AO52" s="24">
        <f t="shared" si="36"/>
        <v>3.6730587962271244E-2</v>
      </c>
      <c r="AP52" s="24">
        <f t="shared" si="37"/>
        <v>3.8806093603328762E-2</v>
      </c>
      <c r="AQ52" s="24">
        <f t="shared" si="38"/>
        <v>4.4526544216433095E-2</v>
      </c>
      <c r="AR52" s="24">
        <f t="shared" si="39"/>
        <v>4.6156522080933904E-2</v>
      </c>
      <c r="AS52" s="24" t="e">
        <f t="shared" si="39"/>
        <v>#DIV/0!</v>
      </c>
      <c r="AT52" s="24">
        <f t="shared" si="39"/>
        <v>4.0478940028130905E-2</v>
      </c>
      <c r="AU52" s="21"/>
      <c r="AV52" s="24">
        <f t="shared" si="44"/>
        <v>0.40124132895217257</v>
      </c>
      <c r="AW52" s="24">
        <f t="shared" si="44"/>
        <v>0.44777737621973279</v>
      </c>
      <c r="AX52" s="24">
        <f t="shared" si="44"/>
        <v>0.32942199043893949</v>
      </c>
      <c r="AY52" s="24">
        <f t="shared" si="44"/>
        <v>0.51450589301903915</v>
      </c>
      <c r="AZ52" s="24">
        <f t="shared" si="44"/>
        <v>0.19495268138801269</v>
      </c>
      <c r="BA52" s="24">
        <f t="shared" si="44"/>
        <v>0.52244436061863442</v>
      </c>
      <c r="BB52" s="24">
        <f t="shared" si="44"/>
        <v>0.3560629435359457</v>
      </c>
      <c r="BC52" s="24">
        <f t="shared" si="44"/>
        <v>0.37562604340567618</v>
      </c>
      <c r="BD52" s="24">
        <f t="shared" si="42"/>
        <v>0.18520942408376961</v>
      </c>
      <c r="BE52" s="24">
        <f t="shared" si="42"/>
        <v>0.49630781189273221</v>
      </c>
      <c r="BF52" s="24">
        <f t="shared" si="42"/>
        <v>0.25977011494252888</v>
      </c>
      <c r="BG52" s="24">
        <f t="shared" si="42"/>
        <v>0.35708469055374592</v>
      </c>
      <c r="BH52" s="24">
        <f t="shared" si="42"/>
        <v>0.28001375988992105</v>
      </c>
      <c r="BI52" s="24">
        <f t="shared" si="33"/>
        <v>0.69495213228894692</v>
      </c>
      <c r="BJ52" s="24">
        <f t="shared" si="33"/>
        <v>0.40882567469000741</v>
      </c>
      <c r="BK52" s="24">
        <f t="shared" si="33"/>
        <v>0.21578947368421053</v>
      </c>
      <c r="BL52" s="24">
        <f t="shared" si="33"/>
        <v>0.40121802641409965</v>
      </c>
      <c r="BM52" s="24">
        <f t="shared" si="33"/>
        <v>0.44947903616970142</v>
      </c>
      <c r="BN52" s="24">
        <f t="shared" si="33"/>
        <v>0.4634258190292333</v>
      </c>
      <c r="BO52" s="24">
        <f t="shared" si="33"/>
        <v>0.48141574941207588</v>
      </c>
      <c r="BP52" s="24" t="e">
        <f t="shared" si="33"/>
        <v>#DIV/0!</v>
      </c>
      <c r="BQ52" s="24">
        <f t="shared" si="33"/>
        <v>0.41577861396737692</v>
      </c>
      <c r="BR52" s="21"/>
      <c r="BS52" s="35">
        <f t="shared" si="11"/>
        <v>44136</v>
      </c>
      <c r="BT52" s="24">
        <f t="shared" si="41"/>
        <v>1.2781037277147522E-2</v>
      </c>
      <c r="BU52" s="24">
        <f t="shared" si="40"/>
        <v>8.6526202052943915E-4</v>
      </c>
      <c r="BV52" s="24">
        <f t="shared" si="40"/>
        <v>4.8881685575364745E-3</v>
      </c>
      <c r="BW52" s="24">
        <f t="shared" si="40"/>
        <v>2.2783360345759126E-3</v>
      </c>
      <c r="BX52" s="24">
        <f t="shared" si="40"/>
        <v>3.5306320907617537E-3</v>
      </c>
      <c r="BY52" s="24">
        <f t="shared" si="40"/>
        <v>2.5291193949216655E-3</v>
      </c>
      <c r="BZ52" s="24">
        <f t="shared" si="40"/>
        <v>4.0840356564019421E-3</v>
      </c>
      <c r="CA52" s="24">
        <f t="shared" si="40"/>
        <v>-7.6175040518655896E-6</v>
      </c>
      <c r="CB52" s="24">
        <f t="shared" si="40"/>
        <v>3.7251215559157254E-3</v>
      </c>
      <c r="CC52" s="24">
        <f t="shared" si="40"/>
        <v>3.6736898973527816E-5</v>
      </c>
      <c r="CD52" s="24">
        <f t="shared" si="40"/>
        <v>1.4708265802269042E-3</v>
      </c>
      <c r="CE52" s="24">
        <f t="shared" si="40"/>
        <v>5.4376012965964545E-4</v>
      </c>
      <c r="CF52" s="24">
        <f t="shared" si="14"/>
        <v>3.6725418692598655E-2</v>
      </c>
    </row>
    <row r="53" spans="1:84" x14ac:dyDescent="0.25">
      <c r="A53" s="31">
        <f>+[1]NEA!A54</f>
        <v>44166</v>
      </c>
      <c r="B53" s="17">
        <f>+[1]NEA!B54</f>
        <v>405.1</v>
      </c>
      <c r="C53" s="17">
        <f>+[1]NEA!C54</f>
        <v>437</v>
      </c>
      <c r="D53" s="17">
        <f>+[1]NEA!D54</f>
        <v>323.39999999999998</v>
      </c>
      <c r="E53" s="17">
        <f>+[1]NEA!E54</f>
        <v>354.5</v>
      </c>
      <c r="F53" s="17">
        <f>+[1]NEA!F54</f>
        <v>385.3</v>
      </c>
      <c r="G53" s="17">
        <f>+[1]NEA!G54</f>
        <v>411.7</v>
      </c>
      <c r="H53" s="17">
        <f>+[1]NEA!H54</f>
        <v>459.7</v>
      </c>
      <c r="I53" s="17">
        <f>+[1]NEA!I54</f>
        <v>426.8</v>
      </c>
      <c r="J53" s="17">
        <f>+[1]NEA!J54</f>
        <v>364.9</v>
      </c>
      <c r="K53" s="17">
        <f>+[1]NEA!K54</f>
        <v>393.5</v>
      </c>
      <c r="L53" s="17">
        <f>+[1]NEA!L54</f>
        <v>328.8</v>
      </c>
      <c r="M53" s="17">
        <f>+[1]NEA!M54</f>
        <v>353.9</v>
      </c>
      <c r="N53" s="17">
        <f>+[1]NEA!N54</f>
        <v>377.8</v>
      </c>
      <c r="O53" s="18">
        <f>+[1]NEA!R54</f>
        <v>405.4</v>
      </c>
      <c r="P53" s="19">
        <f>+[1]NEA!S54</f>
        <v>411.8</v>
      </c>
      <c r="Q53" s="20">
        <f>+[1]NEA!T54</f>
        <v>378.2</v>
      </c>
      <c r="R53" s="18">
        <f t="shared" si="4"/>
        <v>405.05932000000007</v>
      </c>
      <c r="S53" s="19">
        <f t="shared" si="5"/>
        <v>403.41742653117274</v>
      </c>
      <c r="T53" s="19">
        <f t="shared" si="6"/>
        <v>377.0065249483319</v>
      </c>
      <c r="U53" s="19">
        <f t="shared" si="7"/>
        <v>380.96147994467498</v>
      </c>
      <c r="V53" s="19"/>
      <c r="W53" s="20">
        <f t="shared" si="8"/>
        <v>396.3679516565951</v>
      </c>
      <c r="X53" s="21"/>
      <c r="Y53" s="41">
        <f t="shared" si="43"/>
        <v>5.5497655028660775E-2</v>
      </c>
      <c r="Z53" s="24">
        <f t="shared" si="43"/>
        <v>9.0863704443334914E-2</v>
      </c>
      <c r="AA53" s="24">
        <f t="shared" si="43"/>
        <v>5.720823798626995E-2</v>
      </c>
      <c r="AB53" s="24">
        <f t="shared" si="43"/>
        <v>6.1059563005088302E-2</v>
      </c>
      <c r="AC53" s="24">
        <f t="shared" si="43"/>
        <v>1.7159450897571205E-2</v>
      </c>
      <c r="AD53" s="24">
        <f t="shared" si="43"/>
        <v>2.0069375619425012E-2</v>
      </c>
      <c r="AE53" s="24">
        <f t="shared" si="43"/>
        <v>4.5961319681456114E-2</v>
      </c>
      <c r="AF53" s="24">
        <f t="shared" si="43"/>
        <v>3.5922330097087452E-2</v>
      </c>
      <c r="AG53" s="24">
        <f t="shared" si="43"/>
        <v>7.4544450579789867E-3</v>
      </c>
      <c r="AH53" s="24">
        <f t="shared" si="43"/>
        <v>2.2077922077922141E-2</v>
      </c>
      <c r="AI53" s="24">
        <f t="shared" si="43"/>
        <v>0</v>
      </c>
      <c r="AJ53" s="24">
        <f t="shared" si="43"/>
        <v>6.1806180618061646E-2</v>
      </c>
      <c r="AK53" s="24">
        <f t="shared" si="43"/>
        <v>1.5318462778822761E-2</v>
      </c>
      <c r="AL53" s="24">
        <f t="shared" si="43"/>
        <v>4.0821566110397889E-2</v>
      </c>
      <c r="AM53" s="24">
        <f t="shared" si="43"/>
        <v>6.6010872378980068E-2</v>
      </c>
      <c r="AN53" s="24">
        <f t="shared" si="43"/>
        <v>2.3268398268398105E-2</v>
      </c>
      <c r="AO53" s="24">
        <f t="shared" ref="AO53:AQ95" si="45">+R53/R52-1</f>
        <v>5.5546639012789001E-2</v>
      </c>
      <c r="AP53" s="24">
        <f t="shared" si="45"/>
        <v>6.6140519506960649E-2</v>
      </c>
      <c r="AQ53" s="24">
        <f t="shared" si="45"/>
        <v>3.8507505001938336E-2</v>
      </c>
      <c r="AR53" s="24">
        <f t="shared" si="39"/>
        <v>3.4896821292107028E-2</v>
      </c>
      <c r="AS53" s="24" t="e">
        <f t="shared" si="39"/>
        <v>#DIV/0!</v>
      </c>
      <c r="AT53" s="24">
        <f t="shared" si="39"/>
        <v>3.4136393784862218E-2</v>
      </c>
      <c r="AU53" s="21"/>
      <c r="AV53" s="24">
        <f t="shared" si="44"/>
        <v>0.4224016853932584</v>
      </c>
      <c r="AW53" s="24">
        <f t="shared" si="44"/>
        <v>0.52</v>
      </c>
      <c r="AX53" s="24">
        <f t="shared" si="44"/>
        <v>0.36053849389987369</v>
      </c>
      <c r="AY53" s="24">
        <f t="shared" si="44"/>
        <v>0.54803493449781659</v>
      </c>
      <c r="AZ53" s="24">
        <f t="shared" si="44"/>
        <v>0.19140383426097718</v>
      </c>
      <c r="BA53" s="24">
        <f t="shared" si="44"/>
        <v>0.47562724014336921</v>
      </c>
      <c r="BB53" s="24">
        <f t="shared" si="44"/>
        <v>0.35965690624075708</v>
      </c>
      <c r="BC53" s="24">
        <f t="shared" si="44"/>
        <v>0.34129478315524842</v>
      </c>
      <c r="BD53" s="24">
        <f t="shared" si="42"/>
        <v>0.11148339932988116</v>
      </c>
      <c r="BE53" s="24">
        <f t="shared" si="42"/>
        <v>0.50650842266462481</v>
      </c>
      <c r="BF53" s="24">
        <f t="shared" si="42"/>
        <v>0.25544100801832781</v>
      </c>
      <c r="BG53" s="24">
        <f t="shared" si="42"/>
        <v>0.39056974459724936</v>
      </c>
      <c r="BH53" s="24">
        <f t="shared" si="42"/>
        <v>0.24768824306472914</v>
      </c>
      <c r="BI53" s="24">
        <f t="shared" si="33"/>
        <v>0.67313248039620288</v>
      </c>
      <c r="BJ53" s="24">
        <f t="shared" si="33"/>
        <v>0.45051074321944373</v>
      </c>
      <c r="BK53" s="24">
        <f t="shared" si="33"/>
        <v>0.18856065367693264</v>
      </c>
      <c r="BL53" s="24">
        <f t="shared" si="33"/>
        <v>0.42224826135423421</v>
      </c>
      <c r="BM53" s="24">
        <f t="shared" si="33"/>
        <v>0.48873412438270192</v>
      </c>
      <c r="BN53" s="24">
        <f t="shared" si="33"/>
        <v>0.46504403492320878</v>
      </c>
      <c r="BO53" s="24">
        <f t="shared" si="33"/>
        <v>0.47762705354024648</v>
      </c>
      <c r="BP53" s="24" t="e">
        <f t="shared" si="33"/>
        <v>#DIV/0!</v>
      </c>
      <c r="BQ53" s="24">
        <f t="shared" si="33"/>
        <v>0.40063059567139203</v>
      </c>
      <c r="BR53" s="21"/>
      <c r="BS53" s="35">
        <f t="shared" si="11"/>
        <v>44166</v>
      </c>
      <c r="BT53" s="24">
        <f t="shared" si="41"/>
        <v>3.3488379364252197E-2</v>
      </c>
      <c r="BU53" s="24">
        <f t="shared" si="40"/>
        <v>1.6597186034392913E-3</v>
      </c>
      <c r="BV53" s="24">
        <f t="shared" si="40"/>
        <v>6.1657113079728954E-3</v>
      </c>
      <c r="BW53" s="24">
        <f t="shared" si="40"/>
        <v>1.3735018238665974E-3</v>
      </c>
      <c r="BX53" s="24">
        <f t="shared" si="40"/>
        <v>1.6419489317352719E-3</v>
      </c>
      <c r="BY53" s="24">
        <f t="shared" si="40"/>
        <v>2.7684210526315771E-3</v>
      </c>
      <c r="BZ53" s="24">
        <f t="shared" si="40"/>
        <v>3.7134966128191792E-3</v>
      </c>
      <c r="CA53" s="24">
        <f t="shared" si="40"/>
        <v>1.9838457529963436E-4</v>
      </c>
      <c r="CB53" s="24">
        <f t="shared" si="40"/>
        <v>1.381969775924961E-3</v>
      </c>
      <c r="CC53" s="24">
        <f t="shared" si="40"/>
        <v>0</v>
      </c>
      <c r="CD53" s="24">
        <f t="shared" si="40"/>
        <v>2.656852527357994E-3</v>
      </c>
      <c r="CE53" s="24">
        <f t="shared" si="40"/>
        <v>4.9009900990098912E-4</v>
      </c>
      <c r="CF53" s="24">
        <f t="shared" si="14"/>
        <v>5.5538483585200589E-2</v>
      </c>
    </row>
    <row r="54" spans="1:84" x14ac:dyDescent="0.25">
      <c r="A54" s="31">
        <f>+[1]NEA!A55</f>
        <v>44197</v>
      </c>
      <c r="B54" s="17">
        <f>+[1]NEA!B55</f>
        <v>422.5</v>
      </c>
      <c r="C54" s="17">
        <f>+[1]NEA!C55</f>
        <v>461.1</v>
      </c>
      <c r="D54" s="17">
        <f>+[1]NEA!D55</f>
        <v>337.9</v>
      </c>
      <c r="E54" s="17">
        <f>+[1]NEA!E55</f>
        <v>357.6</v>
      </c>
      <c r="F54" s="17">
        <f>+[1]NEA!F55</f>
        <v>388.8</v>
      </c>
      <c r="G54" s="17">
        <f>+[1]NEA!G55</f>
        <v>423.3</v>
      </c>
      <c r="H54" s="17">
        <f>+[1]NEA!H55</f>
        <v>477</v>
      </c>
      <c r="I54" s="17">
        <f>+[1]NEA!I55</f>
        <v>453.7</v>
      </c>
      <c r="J54" s="17">
        <f>+[1]NEA!J55</f>
        <v>412.6</v>
      </c>
      <c r="K54" s="17">
        <f>+[1]NEA!K55</f>
        <v>409.4</v>
      </c>
      <c r="L54" s="17">
        <f>+[1]NEA!L55</f>
        <v>329</v>
      </c>
      <c r="M54" s="17">
        <f>+[1]NEA!M55</f>
        <v>370.2</v>
      </c>
      <c r="N54" s="17">
        <f>+[1]NEA!N55</f>
        <v>385.2</v>
      </c>
      <c r="O54" s="18">
        <f>+[1]NEA!R55</f>
        <v>417.4</v>
      </c>
      <c r="P54" s="19">
        <f>+[1]NEA!S55</f>
        <v>429.8</v>
      </c>
      <c r="Q54" s="20">
        <f>+[1]NEA!T55</f>
        <v>397.4</v>
      </c>
      <c r="R54" s="18">
        <f t="shared" si="4"/>
        <v>422.53427999999997</v>
      </c>
      <c r="S54" s="19">
        <f t="shared" si="5"/>
        <v>420.36716561384236</v>
      </c>
      <c r="T54" s="19">
        <f t="shared" si="6"/>
        <v>386.76527900797163</v>
      </c>
      <c r="U54" s="19">
        <f t="shared" si="7"/>
        <v>389.60062240663905</v>
      </c>
      <c r="V54" s="19"/>
      <c r="W54" s="20">
        <f t="shared" si="8"/>
        <v>411.67687018128782</v>
      </c>
      <c r="X54" s="21"/>
      <c r="Y54" s="41">
        <f t="shared" si="43"/>
        <v>4.2952357442606726E-2</v>
      </c>
      <c r="Z54" s="24">
        <f t="shared" si="43"/>
        <v>5.5148741418764358E-2</v>
      </c>
      <c r="AA54" s="24">
        <f t="shared" si="43"/>
        <v>4.4836116264687753E-2</v>
      </c>
      <c r="AB54" s="24">
        <f t="shared" si="43"/>
        <v>8.7447108603668777E-3</v>
      </c>
      <c r="AC54" s="24">
        <f t="shared" si="43"/>
        <v>9.0838307812095564E-3</v>
      </c>
      <c r="AD54" s="24">
        <f t="shared" si="43"/>
        <v>2.8175856205975292E-2</v>
      </c>
      <c r="AE54" s="24">
        <f t="shared" si="43"/>
        <v>3.7633239068957991E-2</v>
      </c>
      <c r="AF54" s="24">
        <f t="shared" si="43"/>
        <v>6.3027179006560408E-2</v>
      </c>
      <c r="AG54" s="24">
        <f t="shared" si="43"/>
        <v>0.13072074540970147</v>
      </c>
      <c r="AH54" s="24">
        <f t="shared" si="43"/>
        <v>4.0406607369758429E-2</v>
      </c>
      <c r="AI54" s="24">
        <f t="shared" si="43"/>
        <v>6.0827250608275207E-4</v>
      </c>
      <c r="AJ54" s="24">
        <f t="shared" si="43"/>
        <v>4.6058208533483969E-2</v>
      </c>
      <c r="AK54" s="24">
        <f t="shared" si="43"/>
        <v>1.958708311275803E-2</v>
      </c>
      <c r="AL54" s="24">
        <f t="shared" si="43"/>
        <v>2.9600394671928987E-2</v>
      </c>
      <c r="AM54" s="24">
        <f t="shared" si="43"/>
        <v>4.3710539096648793E-2</v>
      </c>
      <c r="AN54" s="24">
        <f t="shared" si="43"/>
        <v>5.0766790058170308E-2</v>
      </c>
      <c r="AO54" s="24">
        <f t="shared" si="45"/>
        <v>4.3141730450739546E-2</v>
      </c>
      <c r="AP54" s="24">
        <f t="shared" si="45"/>
        <v>4.2015386465611426E-2</v>
      </c>
      <c r="AQ54" s="24">
        <f t="shared" si="45"/>
        <v>2.5884841279543158E-2</v>
      </c>
      <c r="AR54" s="24">
        <f t="shared" si="39"/>
        <v>2.26772073208521E-2</v>
      </c>
      <c r="AS54" s="24" t="e">
        <f t="shared" si="39"/>
        <v>#DIV/0!</v>
      </c>
      <c r="AT54" s="24">
        <f t="shared" si="39"/>
        <v>3.8622997799670822E-2</v>
      </c>
      <c r="AU54" s="21"/>
      <c r="AV54" s="24">
        <f t="shared" si="44"/>
        <v>0.4390326975476837</v>
      </c>
      <c r="AW54" s="24">
        <f t="shared" si="44"/>
        <v>0.51279527559055116</v>
      </c>
      <c r="AX54" s="24">
        <f t="shared" si="44"/>
        <v>0.37079107505070974</v>
      </c>
      <c r="AY54" s="24">
        <f t="shared" si="44"/>
        <v>0.54404145077720223</v>
      </c>
      <c r="AZ54" s="24">
        <f t="shared" si="44"/>
        <v>0.18790100824931244</v>
      </c>
      <c r="BA54" s="24">
        <f t="shared" si="44"/>
        <v>0.52485590778097979</v>
      </c>
      <c r="BB54" s="24">
        <f t="shared" si="44"/>
        <v>0.43501805054151643</v>
      </c>
      <c r="BC54" s="24">
        <f t="shared" si="44"/>
        <v>0.40377475247524752</v>
      </c>
      <c r="BD54" s="24">
        <f t="shared" si="42"/>
        <v>0.24841149773071103</v>
      </c>
      <c r="BE54" s="24">
        <f t="shared" si="42"/>
        <v>0.51742031134173438</v>
      </c>
      <c r="BF54" s="24">
        <f t="shared" si="42"/>
        <v>0.26005361930294901</v>
      </c>
      <c r="BG54" s="24">
        <f t="shared" si="42"/>
        <v>0.36605166051660509</v>
      </c>
      <c r="BH54" s="24">
        <f t="shared" si="42"/>
        <v>0.23342939481267999</v>
      </c>
      <c r="BI54" s="24">
        <f t="shared" si="33"/>
        <v>0.65045472518782121</v>
      </c>
      <c r="BJ54" s="24">
        <f t="shared" si="33"/>
        <v>0.4628999319264806</v>
      </c>
      <c r="BK54" s="24">
        <f t="shared" si="33"/>
        <v>0.23531240285980726</v>
      </c>
      <c r="BL54" s="24">
        <f t="shared" si="33"/>
        <v>0.43895453943449159</v>
      </c>
      <c r="BM54" s="24">
        <f t="shared" si="33"/>
        <v>0.4887506475654555</v>
      </c>
      <c r="BN54" s="24">
        <f t="shared" si="33"/>
        <v>0.47157005037138178</v>
      </c>
      <c r="BO54" s="24">
        <f t="shared" si="33"/>
        <v>0.49029221882882301</v>
      </c>
      <c r="BP54" s="24" t="e">
        <f t="shared" si="33"/>
        <v>#DIV/0!</v>
      </c>
      <c r="BQ54" s="24">
        <f t="shared" si="33"/>
        <v>0.44118989732992464</v>
      </c>
      <c r="BR54" s="21"/>
      <c r="BS54" s="35">
        <f t="shared" si="11"/>
        <v>44197</v>
      </c>
      <c r="BT54" s="24">
        <f t="shared" si="41"/>
        <v>2.100644285361641E-2</v>
      </c>
      <c r="BU54" s="24">
        <f t="shared" si="40"/>
        <v>1.3028881757590717E-3</v>
      </c>
      <c r="BV54" s="24">
        <f t="shared" si="40"/>
        <v>8.8768205381387967E-4</v>
      </c>
      <c r="BW54" s="24">
        <f t="shared" si="40"/>
        <v>7.006911873611454E-4</v>
      </c>
      <c r="BX54" s="24">
        <f t="shared" si="40"/>
        <v>2.2277956060232085E-3</v>
      </c>
      <c r="BY54" s="24">
        <f t="shared" si="40"/>
        <v>2.2463095531967425E-3</v>
      </c>
      <c r="BZ54" s="24">
        <f t="shared" si="40"/>
        <v>6.3946432979511171E-3</v>
      </c>
      <c r="CA54" s="24">
        <f t="shared" si="40"/>
        <v>3.3205134534682822E-3</v>
      </c>
      <c r="CB54" s="24">
        <f t="shared" si="40"/>
        <v>2.4491730436929119E-3</v>
      </c>
      <c r="CC54" s="24">
        <f t="shared" si="40"/>
        <v>6.71439150826918E-6</v>
      </c>
      <c r="CD54" s="24">
        <f t="shared" si="40"/>
        <v>1.9917304369291545E-3</v>
      </c>
      <c r="CE54" s="24">
        <f t="shared" si="40"/>
        <v>6.0281411997037578E-4</v>
      </c>
      <c r="CF54" s="24">
        <f t="shared" si="14"/>
        <v>4.313739817329057E-2</v>
      </c>
    </row>
    <row r="55" spans="1:84" x14ac:dyDescent="0.25">
      <c r="A55" s="31">
        <f>+[1]NEA!A56</f>
        <v>44228</v>
      </c>
      <c r="B55" s="17">
        <f>+[1]NEA!B56</f>
        <v>438.6</v>
      </c>
      <c r="C55" s="17">
        <f>+[1]NEA!C56</f>
        <v>478.2</v>
      </c>
      <c r="D55" s="17">
        <f>+[1]NEA!D56</f>
        <v>348.2</v>
      </c>
      <c r="E55" s="17">
        <f>+[1]NEA!E56</f>
        <v>370.7</v>
      </c>
      <c r="F55" s="17">
        <f>+[1]NEA!F56</f>
        <v>394.1</v>
      </c>
      <c r="G55" s="17">
        <f>+[1]NEA!G56</f>
        <v>441.1</v>
      </c>
      <c r="H55" s="17">
        <f>+[1]NEA!H56</f>
        <v>507.1</v>
      </c>
      <c r="I55" s="17">
        <f>+[1]NEA!I56</f>
        <v>475.6</v>
      </c>
      <c r="J55" s="17">
        <f>+[1]NEA!J56</f>
        <v>426.4</v>
      </c>
      <c r="K55" s="17">
        <f>+[1]NEA!K56</f>
        <v>421</v>
      </c>
      <c r="L55" s="17">
        <f>+[1]NEA!L56</f>
        <v>334.7</v>
      </c>
      <c r="M55" s="17">
        <f>+[1]NEA!M56</f>
        <v>391.6</v>
      </c>
      <c r="N55" s="17">
        <f>+[1]NEA!N56</f>
        <v>396.2</v>
      </c>
      <c r="O55" s="18">
        <f>+[1]NEA!R56</f>
        <v>430.7</v>
      </c>
      <c r="P55" s="19">
        <f>+[1]NEA!S56</f>
        <v>447.5</v>
      </c>
      <c r="Q55" s="20">
        <f>+[1]NEA!T56</f>
        <v>408.8</v>
      </c>
      <c r="R55" s="18">
        <f t="shared" si="4"/>
        <v>438.58652999999993</v>
      </c>
      <c r="S55" s="19">
        <f t="shared" si="5"/>
        <v>436.10942048887665</v>
      </c>
      <c r="T55" s="19">
        <f t="shared" si="6"/>
        <v>401.67694124594033</v>
      </c>
      <c r="U55" s="19">
        <f t="shared" si="7"/>
        <v>403.40172890733055</v>
      </c>
      <c r="V55" s="19"/>
      <c r="W55" s="20">
        <f t="shared" si="8"/>
        <v>428.65997082725573</v>
      </c>
      <c r="X55" s="21"/>
      <c r="Y55" s="41">
        <f t="shared" si="43"/>
        <v>3.8106508875739742E-2</v>
      </c>
      <c r="Z55" s="24">
        <f t="shared" si="43"/>
        <v>3.7085230969420957E-2</v>
      </c>
      <c r="AA55" s="24">
        <f t="shared" si="43"/>
        <v>3.0482391240011841E-2</v>
      </c>
      <c r="AB55" s="24">
        <f t="shared" si="43"/>
        <v>3.6633109619686799E-2</v>
      </c>
      <c r="AC55" s="24">
        <f t="shared" si="43"/>
        <v>1.3631687242798396E-2</v>
      </c>
      <c r="AD55" s="24">
        <f t="shared" si="43"/>
        <v>4.2050555161823766E-2</v>
      </c>
      <c r="AE55" s="24">
        <f t="shared" si="43"/>
        <v>6.3102725366876333E-2</v>
      </c>
      <c r="AF55" s="24">
        <f t="shared" si="43"/>
        <v>4.8269781794137101E-2</v>
      </c>
      <c r="AG55" s="24">
        <f t="shared" si="43"/>
        <v>3.3446437227338643E-2</v>
      </c>
      <c r="AH55" s="24">
        <f t="shared" si="43"/>
        <v>2.8334147532975251E-2</v>
      </c>
      <c r="AI55" s="24">
        <f t="shared" si="43"/>
        <v>1.7325227963525869E-2</v>
      </c>
      <c r="AJ55" s="24">
        <f t="shared" si="43"/>
        <v>5.7806591031874799E-2</v>
      </c>
      <c r="AK55" s="24">
        <f t="shared" si="43"/>
        <v>2.8556593977154821E-2</v>
      </c>
      <c r="AL55" s="24">
        <f t="shared" si="43"/>
        <v>3.1863919501676996E-2</v>
      </c>
      <c r="AM55" s="24">
        <f t="shared" si="43"/>
        <v>4.1181945090739802E-2</v>
      </c>
      <c r="AN55" s="24">
        <f t="shared" si="43"/>
        <v>2.8686462003019608E-2</v>
      </c>
      <c r="AO55" s="24">
        <f t="shared" si="45"/>
        <v>3.7990408730860681E-2</v>
      </c>
      <c r="AP55" s="24">
        <f t="shared" si="45"/>
        <v>3.7448821322775272E-2</v>
      </c>
      <c r="AQ55" s="24">
        <f t="shared" si="45"/>
        <v>3.8554811011516144E-2</v>
      </c>
      <c r="AR55" s="24">
        <f t="shared" si="39"/>
        <v>3.5423728061416693E-2</v>
      </c>
      <c r="AS55" s="24" t="e">
        <f t="shared" si="39"/>
        <v>#DIV/0!</v>
      </c>
      <c r="AT55" s="24">
        <f t="shared" si="39"/>
        <v>4.1253472993246332E-2</v>
      </c>
      <c r="AU55" s="21"/>
      <c r="AV55" s="24">
        <f t="shared" si="44"/>
        <v>0.46151282905698099</v>
      </c>
      <c r="AW55" s="24">
        <f t="shared" si="44"/>
        <v>0.52487244897959173</v>
      </c>
      <c r="AX55" s="24">
        <f t="shared" si="44"/>
        <v>0.3905750798722043</v>
      </c>
      <c r="AY55" s="24">
        <f t="shared" si="44"/>
        <v>0.56810490693739424</v>
      </c>
      <c r="AZ55" s="24">
        <f t="shared" si="44"/>
        <v>0.19678105071363494</v>
      </c>
      <c r="BA55" s="24">
        <f t="shared" si="44"/>
        <v>0.54500875656742576</v>
      </c>
      <c r="BB55" s="24">
        <f t="shared" si="44"/>
        <v>0.51282816229116968</v>
      </c>
      <c r="BC55" s="24">
        <f t="shared" si="44"/>
        <v>0.44559270516717331</v>
      </c>
      <c r="BD55" s="24">
        <f t="shared" si="42"/>
        <v>0.26116533569949696</v>
      </c>
      <c r="BE55" s="24">
        <f t="shared" si="42"/>
        <v>0.49715504978662883</v>
      </c>
      <c r="BF55" s="24">
        <f t="shared" si="42"/>
        <v>0.21136445892146205</v>
      </c>
      <c r="BG55" s="24">
        <f t="shared" si="42"/>
        <v>0.45198368557656665</v>
      </c>
      <c r="BH55" s="24">
        <f t="shared" si="42"/>
        <v>0.25181674565560819</v>
      </c>
      <c r="BI55" s="24">
        <f t="shared" si="33"/>
        <v>0.67067494181536058</v>
      </c>
      <c r="BJ55" s="24">
        <f t="shared" si="33"/>
        <v>0.48523066710919349</v>
      </c>
      <c r="BK55" s="24">
        <f t="shared" si="33"/>
        <v>0.25514276941971148</v>
      </c>
      <c r="BL55" s="24">
        <f t="shared" si="33"/>
        <v>0.46129702923783289</v>
      </c>
      <c r="BM55" s="24">
        <f t="shared" si="33"/>
        <v>0.50636106052222574</v>
      </c>
      <c r="BN55" s="24">
        <f t="shared" si="33"/>
        <v>0.49542994001813412</v>
      </c>
      <c r="BO55" s="24">
        <f t="shared" si="33"/>
        <v>0.50290187474042058</v>
      </c>
      <c r="BP55" s="24" t="e">
        <f t="shared" si="33"/>
        <v>#DIV/0!</v>
      </c>
      <c r="BQ55" s="24">
        <f t="shared" si="33"/>
        <v>0.46695419019909878</v>
      </c>
      <c r="BR55" s="21"/>
      <c r="BS55" s="35">
        <f t="shared" si="11"/>
        <v>44228</v>
      </c>
      <c r="BT55" s="24">
        <f t="shared" si="41"/>
        <v>1.4291147928994054E-2</v>
      </c>
      <c r="BU55" s="24">
        <f t="shared" si="40"/>
        <v>8.8738461538461649E-4</v>
      </c>
      <c r="BV55" s="24">
        <f t="shared" si="40"/>
        <v>3.5966863905325351E-3</v>
      </c>
      <c r="BW55" s="24">
        <f t="shared" si="40"/>
        <v>1.0173491124260377E-3</v>
      </c>
      <c r="BX55" s="24">
        <f t="shared" si="40"/>
        <v>3.27772781065089E-3</v>
      </c>
      <c r="BY55" s="24">
        <f t="shared" si="40"/>
        <v>3.7473609467455643E-3</v>
      </c>
      <c r="BZ55" s="24">
        <f t="shared" si="40"/>
        <v>4.991644970414209E-3</v>
      </c>
      <c r="CA55" s="24">
        <f t="shared" si="40"/>
        <v>9.2108875739644659E-4</v>
      </c>
      <c r="CB55" s="24">
        <f t="shared" si="40"/>
        <v>1.7132307692307727E-3</v>
      </c>
      <c r="CC55" s="24">
        <f t="shared" si="40"/>
        <v>1.83479289940828E-4</v>
      </c>
      <c r="CD55" s="24">
        <f t="shared" si="40"/>
        <v>2.5072189349112464E-3</v>
      </c>
      <c r="CE55" s="24">
        <f t="shared" si="40"/>
        <v>8.5917159763313606E-4</v>
      </c>
      <c r="CF55" s="24">
        <f t="shared" si="14"/>
        <v>3.7993491124260335E-2</v>
      </c>
    </row>
    <row r="56" spans="1:84" x14ac:dyDescent="0.25">
      <c r="A56" s="31">
        <f>+[1]NEA!A57</f>
        <v>44256</v>
      </c>
      <c r="B56" s="17">
        <f>+[1]NEA!B57</f>
        <v>453.2</v>
      </c>
      <c r="C56" s="17">
        <f>+[1]NEA!C57</f>
        <v>493.3</v>
      </c>
      <c r="D56" s="17">
        <f>+[1]NEA!D57</f>
        <v>367.7</v>
      </c>
      <c r="E56" s="17">
        <f>+[1]NEA!E57</f>
        <v>383.4</v>
      </c>
      <c r="F56" s="17">
        <f>+[1]NEA!F57</f>
        <v>402.2</v>
      </c>
      <c r="G56" s="17">
        <f>+[1]NEA!G57</f>
        <v>453.8</v>
      </c>
      <c r="H56" s="17">
        <f>+[1]NEA!H57</f>
        <v>521.6</v>
      </c>
      <c r="I56" s="17">
        <f>+[1]NEA!I57</f>
        <v>495.2</v>
      </c>
      <c r="J56" s="17">
        <f>+[1]NEA!J57</f>
        <v>433.3</v>
      </c>
      <c r="K56" s="17">
        <f>+[1]NEA!K57</f>
        <v>428.3</v>
      </c>
      <c r="L56" s="17">
        <f>+[1]NEA!L57</f>
        <v>412.9</v>
      </c>
      <c r="M56" s="17">
        <f>+[1]NEA!M57</f>
        <v>407</v>
      </c>
      <c r="N56" s="17">
        <f>+[1]NEA!N57</f>
        <v>405.6</v>
      </c>
      <c r="O56" s="18">
        <f>+[1]NEA!R57</f>
        <v>441.1</v>
      </c>
      <c r="P56" s="19">
        <f>+[1]NEA!S57</f>
        <v>462.4</v>
      </c>
      <c r="Q56" s="20">
        <f>+[1]NEA!T57</f>
        <v>425.2</v>
      </c>
      <c r="R56" s="18">
        <f t="shared" si="4"/>
        <v>453.1826099999999</v>
      </c>
      <c r="S56" s="19">
        <f t="shared" si="5"/>
        <v>449.88433122768464</v>
      </c>
      <c r="T56" s="19">
        <f t="shared" si="6"/>
        <v>413.45515205196347</v>
      </c>
      <c r="U56" s="19">
        <f t="shared" si="7"/>
        <v>414.56002766251731</v>
      </c>
      <c r="V56" s="19"/>
      <c r="W56" s="20">
        <f t="shared" si="8"/>
        <v>443.52819337361956</v>
      </c>
      <c r="X56" s="21"/>
      <c r="Y56" s="41">
        <f t="shared" si="43"/>
        <v>3.3287733698130317E-2</v>
      </c>
      <c r="Z56" s="24">
        <f t="shared" si="43"/>
        <v>3.1576746131325883E-2</v>
      </c>
      <c r="AA56" s="24">
        <f t="shared" si="43"/>
        <v>5.6002297530155065E-2</v>
      </c>
      <c r="AB56" s="24">
        <f t="shared" si="43"/>
        <v>3.425950903695707E-2</v>
      </c>
      <c r="AC56" s="24">
        <f t="shared" si="43"/>
        <v>2.0553159096675877E-2</v>
      </c>
      <c r="AD56" s="24">
        <f t="shared" si="43"/>
        <v>2.8791657220584854E-2</v>
      </c>
      <c r="AE56" s="24">
        <f t="shared" si="43"/>
        <v>2.8593965687241152E-2</v>
      </c>
      <c r="AF56" s="24">
        <f t="shared" si="43"/>
        <v>4.1211101766190028E-2</v>
      </c>
      <c r="AG56" s="24">
        <f t="shared" si="43"/>
        <v>1.6181988742964393E-2</v>
      </c>
      <c r="AH56" s="24">
        <f t="shared" si="43"/>
        <v>1.7339667458432295E-2</v>
      </c>
      <c r="AI56" s="24">
        <f t="shared" si="43"/>
        <v>0.23364206752315497</v>
      </c>
      <c r="AJ56" s="24">
        <f t="shared" si="43"/>
        <v>3.9325842696629199E-2</v>
      </c>
      <c r="AK56" s="24">
        <f t="shared" si="43"/>
        <v>2.3725391216557368E-2</v>
      </c>
      <c r="AL56" s="24">
        <f t="shared" si="43"/>
        <v>2.414673786858601E-2</v>
      </c>
      <c r="AM56" s="24">
        <f t="shared" si="43"/>
        <v>3.3296089385474792E-2</v>
      </c>
      <c r="AN56" s="24">
        <f t="shared" si="43"/>
        <v>4.0117416829745567E-2</v>
      </c>
      <c r="AO56" s="24">
        <f t="shared" si="45"/>
        <v>3.3279818237919923E-2</v>
      </c>
      <c r="AP56" s="24">
        <f t="shared" si="45"/>
        <v>3.1585905031279449E-2</v>
      </c>
      <c r="AQ56" s="24">
        <f t="shared" si="45"/>
        <v>2.9322596336968987E-2</v>
      </c>
      <c r="AR56" s="24">
        <f t="shared" si="39"/>
        <v>2.76605129715497E-2</v>
      </c>
      <c r="AS56" s="24" t="e">
        <f t="shared" si="39"/>
        <v>#DIV/0!</v>
      </c>
      <c r="AT56" s="24">
        <f t="shared" si="39"/>
        <v>3.4685353329517055E-2</v>
      </c>
      <c r="AU56" s="21"/>
      <c r="AV56" s="24">
        <f t="shared" si="44"/>
        <v>0.45911139729555694</v>
      </c>
      <c r="AW56" s="24">
        <f t="shared" si="44"/>
        <v>0.52394192153228314</v>
      </c>
      <c r="AX56" s="24">
        <f t="shared" si="44"/>
        <v>0.43632812499999996</v>
      </c>
      <c r="AY56" s="24">
        <f t="shared" si="44"/>
        <v>0.55790329134498173</v>
      </c>
      <c r="AZ56" s="24">
        <f t="shared" si="44"/>
        <v>0.19595599167410049</v>
      </c>
      <c r="BA56" s="24">
        <f t="shared" si="44"/>
        <v>0.54880546075085324</v>
      </c>
      <c r="BB56" s="24">
        <f t="shared" si="44"/>
        <v>0.5096960926193923</v>
      </c>
      <c r="BC56" s="24">
        <f t="shared" si="44"/>
        <v>0.45262540334408929</v>
      </c>
      <c r="BD56" s="24">
        <f t="shared" si="42"/>
        <v>0.18777412280701755</v>
      </c>
      <c r="BE56" s="24">
        <f t="shared" si="42"/>
        <v>0.46627867168777803</v>
      </c>
      <c r="BF56" s="24">
        <f t="shared" si="42"/>
        <v>0.27991320520768737</v>
      </c>
      <c r="BG56" s="24">
        <f t="shared" si="42"/>
        <v>0.46087580760947588</v>
      </c>
      <c r="BH56" s="24">
        <f t="shared" si="42"/>
        <v>0.25339925834363419</v>
      </c>
      <c r="BI56" s="24">
        <f t="shared" si="33"/>
        <v>0.62169117647058836</v>
      </c>
      <c r="BJ56" s="24">
        <f t="shared" si="33"/>
        <v>0.49354005167958648</v>
      </c>
      <c r="BK56" s="24">
        <f t="shared" si="33"/>
        <v>0.24436640327772907</v>
      </c>
      <c r="BL56" s="24">
        <f t="shared" ref="BL56:BQ95" si="46">+R56/R44-1</f>
        <v>0.4590223859389142</v>
      </c>
      <c r="BM56" s="24">
        <f t="shared" si="46"/>
        <v>0.50515103138933504</v>
      </c>
      <c r="BN56" s="24">
        <f t="shared" si="46"/>
        <v>0.48913169928308897</v>
      </c>
      <c r="BO56" s="24">
        <f t="shared" si="46"/>
        <v>0.49398745203045924</v>
      </c>
      <c r="BP56" s="24" t="e">
        <f t="shared" si="46"/>
        <v>#DIV/0!</v>
      </c>
      <c r="BQ56" s="24">
        <f t="shared" si="46"/>
        <v>0.45861508949119467</v>
      </c>
      <c r="BR56" s="21"/>
      <c r="BS56" s="35">
        <f t="shared" si="11"/>
        <v>44256</v>
      </c>
      <c r="BT56" s="24">
        <f t="shared" si="41"/>
        <v>1.215642954856363E-2</v>
      </c>
      <c r="BU56" s="24">
        <f t="shared" si="40"/>
        <v>1.6183310533515731E-3</v>
      </c>
      <c r="BV56" s="24">
        <f t="shared" si="40"/>
        <v>3.3588691290469645E-3</v>
      </c>
      <c r="BW56" s="24">
        <f t="shared" si="40"/>
        <v>1.4977428180574491E-3</v>
      </c>
      <c r="BX56" s="24">
        <f t="shared" si="40"/>
        <v>2.2527587779297745E-3</v>
      </c>
      <c r="BY56" s="24">
        <f t="shared" si="40"/>
        <v>1.7389420884632921E-3</v>
      </c>
      <c r="BZ56" s="24">
        <f t="shared" si="40"/>
        <v>4.3034199726402116E-3</v>
      </c>
      <c r="CA56" s="24">
        <f t="shared" si="40"/>
        <v>4.4363885088919504E-4</v>
      </c>
      <c r="CB56" s="24">
        <f t="shared" si="40"/>
        <v>1.0385772913816705E-3</v>
      </c>
      <c r="CC56" s="24">
        <f t="shared" si="40"/>
        <v>2.4248062015503865E-3</v>
      </c>
      <c r="CD56" s="24">
        <f t="shared" si="40"/>
        <v>1.7380300957592311E-3</v>
      </c>
      <c r="CE56" s="24">
        <f t="shared" si="40"/>
        <v>7.0725034199726653E-4</v>
      </c>
      <c r="CF56" s="24">
        <f t="shared" si="14"/>
        <v>3.3278796169630642E-2</v>
      </c>
    </row>
    <row r="57" spans="1:84" x14ac:dyDescent="0.25">
      <c r="A57" s="31">
        <f>+[1]NEA!A58</f>
        <v>44287</v>
      </c>
      <c r="B57" s="17">
        <f>+[1]NEA!B58</f>
        <v>471.9</v>
      </c>
      <c r="C57" s="17">
        <f>+[1]NEA!C58</f>
        <v>510.6</v>
      </c>
      <c r="D57" s="17">
        <f>+[1]NEA!D58</f>
        <v>383.7</v>
      </c>
      <c r="E57" s="17">
        <f>+[1]NEA!E58</f>
        <v>406.8</v>
      </c>
      <c r="F57" s="17">
        <f>+[1]NEA!F58</f>
        <v>422.6</v>
      </c>
      <c r="G57" s="17">
        <f>+[1]NEA!G58</f>
        <v>473.1</v>
      </c>
      <c r="H57" s="17">
        <f>+[1]NEA!H58</f>
        <v>537.6</v>
      </c>
      <c r="I57" s="17">
        <f>+[1]NEA!I58</f>
        <v>525.1</v>
      </c>
      <c r="J57" s="17">
        <f>+[1]NEA!J58</f>
        <v>437.2</v>
      </c>
      <c r="K57" s="17">
        <f>+[1]NEA!K58</f>
        <v>440.3</v>
      </c>
      <c r="L57" s="17">
        <f>+[1]NEA!L58</f>
        <v>438.1</v>
      </c>
      <c r="M57" s="17">
        <f>+[1]NEA!M58</f>
        <v>420.2</v>
      </c>
      <c r="N57" s="17">
        <f>+[1]NEA!N58</f>
        <v>423.8</v>
      </c>
      <c r="O57" s="18">
        <f>+[1]NEA!R58</f>
        <v>446.6</v>
      </c>
      <c r="P57" s="19">
        <f>+[1]NEA!S58</f>
        <v>483.4</v>
      </c>
      <c r="Q57" s="20">
        <f>+[1]NEA!T58</f>
        <v>444.2</v>
      </c>
      <c r="R57" s="18">
        <f t="shared" si="4"/>
        <v>471.92049000000009</v>
      </c>
      <c r="S57" s="19">
        <f t="shared" si="5"/>
        <v>467.61266135677016</v>
      </c>
      <c r="T57" s="19">
        <f t="shared" si="6"/>
        <v>431.81576616474757</v>
      </c>
      <c r="U57" s="19">
        <f t="shared" si="7"/>
        <v>433.80394190871368</v>
      </c>
      <c r="V57" s="19"/>
      <c r="W57" s="20">
        <f t="shared" si="8"/>
        <v>463.82202542196285</v>
      </c>
      <c r="X57" s="21"/>
      <c r="Y57" s="41">
        <f t="shared" si="43"/>
        <v>4.1262135922329968E-2</v>
      </c>
      <c r="Z57" s="24">
        <f t="shared" si="43"/>
        <v>3.5069937157916176E-2</v>
      </c>
      <c r="AA57" s="24">
        <f t="shared" si="43"/>
        <v>4.3513734022300854E-2</v>
      </c>
      <c r="AB57" s="24">
        <f t="shared" si="43"/>
        <v>6.1032863849765251E-2</v>
      </c>
      <c r="AC57" s="24">
        <f t="shared" si="43"/>
        <v>5.0721034311288049E-2</v>
      </c>
      <c r="AD57" s="24">
        <f t="shared" si="43"/>
        <v>4.25297487880123E-2</v>
      </c>
      <c r="AE57" s="24">
        <f t="shared" si="43"/>
        <v>3.0674846625766916E-2</v>
      </c>
      <c r="AF57" s="24">
        <f t="shared" si="43"/>
        <v>6.0379644588045345E-2</v>
      </c>
      <c r="AG57" s="24">
        <f t="shared" si="43"/>
        <v>9.0006923609506906E-3</v>
      </c>
      <c r="AH57" s="24">
        <f t="shared" si="43"/>
        <v>2.801774457156192E-2</v>
      </c>
      <c r="AI57" s="24">
        <f t="shared" si="43"/>
        <v>6.1031726810365727E-2</v>
      </c>
      <c r="AJ57" s="24">
        <f t="shared" si="43"/>
        <v>3.2432432432432323E-2</v>
      </c>
      <c r="AK57" s="24">
        <f t="shared" si="43"/>
        <v>4.4871794871794934E-2</v>
      </c>
      <c r="AL57" s="24">
        <f t="shared" si="43"/>
        <v>1.2468827930174564E-2</v>
      </c>
      <c r="AM57" s="24">
        <f t="shared" si="43"/>
        <v>4.5415224913494923E-2</v>
      </c>
      <c r="AN57" s="24">
        <f t="shared" si="43"/>
        <v>4.4684854186265222E-2</v>
      </c>
      <c r="AO57" s="24">
        <f t="shared" si="45"/>
        <v>4.1347305890665487E-2</v>
      </c>
      <c r="AP57" s="24">
        <f t="shared" si="45"/>
        <v>3.940641826912894E-2</v>
      </c>
      <c r="AQ57" s="24">
        <f t="shared" si="45"/>
        <v>4.4407752622408925E-2</v>
      </c>
      <c r="AR57" s="24">
        <f t="shared" si="39"/>
        <v>4.6420091089588444E-2</v>
      </c>
      <c r="AS57" s="24" t="e">
        <f t="shared" si="39"/>
        <v>#DIV/0!</v>
      </c>
      <c r="AT57" s="24">
        <f t="shared" si="39"/>
        <v>4.5755449938778003E-2</v>
      </c>
      <c r="AU57" s="21"/>
      <c r="AV57" s="24">
        <f t="shared" si="44"/>
        <v>0.48770491803278682</v>
      </c>
      <c r="AW57" s="24">
        <f t="shared" si="44"/>
        <v>0.52326968973747023</v>
      </c>
      <c r="AX57" s="24">
        <f t="shared" si="44"/>
        <v>0.46674311926605494</v>
      </c>
      <c r="AY57" s="24">
        <f t="shared" si="44"/>
        <v>0.6187823318742538</v>
      </c>
      <c r="AZ57" s="24">
        <f t="shared" si="44"/>
        <v>0.2396597242593137</v>
      </c>
      <c r="BA57" s="24">
        <f t="shared" si="44"/>
        <v>0.58068827263615108</v>
      </c>
      <c r="BB57" s="24">
        <f t="shared" si="44"/>
        <v>0.5199321458863444</v>
      </c>
      <c r="BC57" s="24">
        <f t="shared" si="44"/>
        <v>0.53313868613138693</v>
      </c>
      <c r="BD57" s="24">
        <f t="shared" si="42"/>
        <v>0.25776754890678921</v>
      </c>
      <c r="BE57" s="24">
        <f t="shared" si="42"/>
        <v>0.47504187604690129</v>
      </c>
      <c r="BF57" s="24">
        <f t="shared" si="42"/>
        <v>0.364797507788162</v>
      </c>
      <c r="BG57" s="24">
        <f t="shared" si="42"/>
        <v>0.47697715289982412</v>
      </c>
      <c r="BH57" s="24">
        <f t="shared" si="42"/>
        <v>0.29523227383863082</v>
      </c>
      <c r="BI57" s="24">
        <f t="shared" si="42"/>
        <v>0.54908081859174462</v>
      </c>
      <c r="BJ57" s="24">
        <f t="shared" si="42"/>
        <v>0.52829592159342376</v>
      </c>
      <c r="BK57" s="24">
        <f t="shared" si="42"/>
        <v>0.30149428655142096</v>
      </c>
      <c r="BL57" s="24">
        <f t="shared" si="46"/>
        <v>0.48764415281146145</v>
      </c>
      <c r="BM57" s="24">
        <f t="shared" si="46"/>
        <v>0.52135095160515332</v>
      </c>
      <c r="BN57" s="24">
        <f t="shared" si="46"/>
        <v>0.52440368555984573</v>
      </c>
      <c r="BO57" s="24">
        <f t="shared" si="46"/>
        <v>0.53256265488269405</v>
      </c>
      <c r="BP57" s="24" t="e">
        <f t="shared" si="46"/>
        <v>#DIV/0!</v>
      </c>
      <c r="BQ57" s="24">
        <f t="shared" si="46"/>
        <v>0.50789039073978803</v>
      </c>
      <c r="BR57" s="21"/>
      <c r="BS57" s="35">
        <f t="shared" si="11"/>
        <v>44287</v>
      </c>
      <c r="BT57" s="24">
        <f t="shared" si="41"/>
        <v>1.347888349514564E-2</v>
      </c>
      <c r="BU57" s="24">
        <f t="shared" si="40"/>
        <v>1.2850838481906445E-3</v>
      </c>
      <c r="BV57" s="24">
        <f t="shared" si="40"/>
        <v>5.9894086496028332E-3</v>
      </c>
      <c r="BW57" s="24">
        <f t="shared" si="40"/>
        <v>3.65057369814652E-3</v>
      </c>
      <c r="BX57" s="24">
        <f t="shared" si="40"/>
        <v>3.3131950573698173E-3</v>
      </c>
      <c r="BY57" s="24">
        <f t="shared" si="40"/>
        <v>1.8570167696381288E-3</v>
      </c>
      <c r="BZ57" s="24">
        <f t="shared" si="40"/>
        <v>6.353420123565762E-3</v>
      </c>
      <c r="CA57" s="24">
        <f t="shared" si="40"/>
        <v>2.4267431597528542E-4</v>
      </c>
      <c r="CB57" s="24">
        <f t="shared" si="40"/>
        <v>1.6522506619593999E-3</v>
      </c>
      <c r="CC57" s="24">
        <f t="shared" si="40"/>
        <v>7.5622241835834197E-4</v>
      </c>
      <c r="CD57" s="24">
        <f t="shared" si="40"/>
        <v>1.4417475728155326E-3</v>
      </c>
      <c r="CE57" s="24">
        <f t="shared" si="40"/>
        <v>1.3252427184466012E-3</v>
      </c>
      <c r="CF57" s="24">
        <f t="shared" si="14"/>
        <v>4.1345719329214499E-2</v>
      </c>
    </row>
    <row r="58" spans="1:84" x14ac:dyDescent="0.25">
      <c r="A58" s="31">
        <f>+[1]NEA!A59</f>
        <v>44317</v>
      </c>
      <c r="B58" s="17">
        <f>+[1]NEA!B59</f>
        <v>486.8</v>
      </c>
      <c r="C58" s="17">
        <f>+[1]NEA!C59</f>
        <v>524.5</v>
      </c>
      <c r="D58" s="17">
        <f>+[1]NEA!D59</f>
        <v>388.3</v>
      </c>
      <c r="E58" s="17">
        <f>+[1]NEA!E59</f>
        <v>432.6</v>
      </c>
      <c r="F58" s="17">
        <f>+[1]NEA!F59</f>
        <v>434.4</v>
      </c>
      <c r="G58" s="17">
        <f>+[1]NEA!G59</f>
        <v>478.6</v>
      </c>
      <c r="H58" s="17">
        <f>+[1]NEA!H59</f>
        <v>558.29999999999995</v>
      </c>
      <c r="I58" s="17">
        <f>+[1]NEA!I59</f>
        <v>548.79999999999995</v>
      </c>
      <c r="J58" s="17">
        <f>+[1]NEA!J59</f>
        <v>443.7</v>
      </c>
      <c r="K58" s="17">
        <f>+[1]NEA!K59</f>
        <v>455.1</v>
      </c>
      <c r="L58" s="17">
        <f>+[1]NEA!L59</f>
        <v>438.1</v>
      </c>
      <c r="M58" s="17">
        <f>+[1]NEA!M59</f>
        <v>430.2</v>
      </c>
      <c r="N58" s="17">
        <f>+[1]NEA!N59</f>
        <v>435.8</v>
      </c>
      <c r="O58" s="18">
        <f>+[1]NEA!R59</f>
        <v>463.9</v>
      </c>
      <c r="P58" s="19">
        <f>+[1]NEA!S59</f>
        <v>498.1</v>
      </c>
      <c r="Q58" s="20">
        <f>+[1]NEA!T59</f>
        <v>457.8</v>
      </c>
      <c r="R58" s="18">
        <f t="shared" si="4"/>
        <v>486.74264999999997</v>
      </c>
      <c r="S58" s="19">
        <f t="shared" si="5"/>
        <v>481.77188959077171</v>
      </c>
      <c r="T58" s="19">
        <f t="shared" si="6"/>
        <v>447.27257159728379</v>
      </c>
      <c r="U58" s="19">
        <f t="shared" si="7"/>
        <v>450.19474412171513</v>
      </c>
      <c r="V58" s="19"/>
      <c r="W58" s="20">
        <f t="shared" si="8"/>
        <v>481.1061471139821</v>
      </c>
      <c r="X58" s="21"/>
      <c r="Y58" s="41">
        <f t="shared" si="43"/>
        <v>3.1574486119940737E-2</v>
      </c>
      <c r="Z58" s="24">
        <f t="shared" si="43"/>
        <v>2.7222875048962036E-2</v>
      </c>
      <c r="AA58" s="24">
        <f t="shared" si="43"/>
        <v>1.1988532707844834E-2</v>
      </c>
      <c r="AB58" s="24">
        <f t="shared" si="43"/>
        <v>6.3421828908554634E-2</v>
      </c>
      <c r="AC58" s="24">
        <f t="shared" si="43"/>
        <v>2.7922385234264047E-2</v>
      </c>
      <c r="AD58" s="24">
        <f t="shared" si="43"/>
        <v>1.1625449165081347E-2</v>
      </c>
      <c r="AE58" s="24">
        <f t="shared" si="43"/>
        <v>3.8504464285714191E-2</v>
      </c>
      <c r="AF58" s="24">
        <f t="shared" si="43"/>
        <v>4.5134260140925475E-2</v>
      </c>
      <c r="AG58" s="24">
        <f t="shared" si="43"/>
        <v>1.4867337602927799E-2</v>
      </c>
      <c r="AH58" s="24">
        <f t="shared" si="43"/>
        <v>3.3613445378151363E-2</v>
      </c>
      <c r="AI58" s="24">
        <f t="shared" si="43"/>
        <v>0</v>
      </c>
      <c r="AJ58" s="24">
        <f t="shared" si="43"/>
        <v>2.3798191337458308E-2</v>
      </c>
      <c r="AK58" s="24">
        <f t="shared" si="43"/>
        <v>2.8315243039169324E-2</v>
      </c>
      <c r="AL58" s="24">
        <f t="shared" si="43"/>
        <v>3.8737124944021373E-2</v>
      </c>
      <c r="AM58" s="24">
        <f t="shared" si="43"/>
        <v>3.0409598676044869E-2</v>
      </c>
      <c r="AN58" s="24">
        <f t="shared" si="43"/>
        <v>3.0616839261593976E-2</v>
      </c>
      <c r="AO58" s="24">
        <f t="shared" si="45"/>
        <v>3.1408172169002269E-2</v>
      </c>
      <c r="AP58" s="24">
        <f t="shared" si="45"/>
        <v>3.0279822177865734E-2</v>
      </c>
      <c r="AQ58" s="24">
        <f t="shared" si="45"/>
        <v>3.5794907559347999E-2</v>
      </c>
      <c r="AR58" s="24">
        <f t="shared" si="39"/>
        <v>3.7783894127109141E-2</v>
      </c>
      <c r="AS58" s="24" t="e">
        <f t="shared" si="39"/>
        <v>#DIV/0!</v>
      </c>
      <c r="AT58" s="24">
        <f t="shared" si="39"/>
        <v>3.7264555680155631E-2</v>
      </c>
      <c r="AU58" s="21"/>
      <c r="AV58" s="24">
        <f t="shared" si="44"/>
        <v>0.50945736434108535</v>
      </c>
      <c r="AW58" s="24">
        <f t="shared" si="44"/>
        <v>0.55915576694411429</v>
      </c>
      <c r="AX58" s="24">
        <f t="shared" si="44"/>
        <v>0.49807098765432101</v>
      </c>
      <c r="AY58" s="24">
        <f t="shared" si="44"/>
        <v>0.63739591218773661</v>
      </c>
      <c r="AZ58" s="24">
        <f t="shared" si="44"/>
        <v>0.26499708794408861</v>
      </c>
      <c r="BA58" s="24">
        <f t="shared" si="44"/>
        <v>0.54486765655261471</v>
      </c>
      <c r="BB58" s="24">
        <f t="shared" si="44"/>
        <v>0.54098813138283175</v>
      </c>
      <c r="BC58" s="24">
        <f t="shared" si="44"/>
        <v>0.57882623705408487</v>
      </c>
      <c r="BD58" s="24">
        <f t="shared" si="42"/>
        <v>0.27207568807339433</v>
      </c>
      <c r="BE58" s="24">
        <f t="shared" si="42"/>
        <v>0.44476190476190491</v>
      </c>
      <c r="BF58" s="24">
        <f t="shared" si="42"/>
        <v>0.36013660353927346</v>
      </c>
      <c r="BG58" s="24">
        <f t="shared" si="42"/>
        <v>0.48755186721991706</v>
      </c>
      <c r="BH58" s="24">
        <f t="shared" si="42"/>
        <v>0.31820931639443439</v>
      </c>
      <c r="BI58" s="24">
        <f t="shared" si="42"/>
        <v>0.57950289410963562</v>
      </c>
      <c r="BJ58" s="24">
        <f t="shared" si="42"/>
        <v>0.54449612403100778</v>
      </c>
      <c r="BK58" s="24">
        <f t="shared" si="42"/>
        <v>0.33664233576642344</v>
      </c>
      <c r="BL58" s="24">
        <f t="shared" si="46"/>
        <v>0.50953285556013284</v>
      </c>
      <c r="BM58" s="24">
        <f t="shared" si="46"/>
        <v>0.53973450611230511</v>
      </c>
      <c r="BN58" s="24">
        <f t="shared" si="46"/>
        <v>0.52052537146128652</v>
      </c>
      <c r="BO58" s="24">
        <f t="shared" si="46"/>
        <v>0.52605812031210308</v>
      </c>
      <c r="BP58" s="24" t="e">
        <f t="shared" si="46"/>
        <v>#DIV/0!</v>
      </c>
      <c r="BQ58" s="24">
        <f t="shared" si="46"/>
        <v>0.51833654230989223</v>
      </c>
      <c r="BR58" s="21"/>
      <c r="BS58" s="35">
        <f t="shared" si="11"/>
        <v>44317</v>
      </c>
      <c r="BT58" s="24">
        <f t="shared" si="41"/>
        <v>1.0400699300699284E-2</v>
      </c>
      <c r="BU58" s="24">
        <f t="shared" si="40"/>
        <v>3.5482093663912026E-4</v>
      </c>
      <c r="BV58" s="24">
        <f t="shared" si="40"/>
        <v>6.3420216147488905E-3</v>
      </c>
      <c r="BW58" s="24">
        <f t="shared" si="40"/>
        <v>2.0279296461114568E-3</v>
      </c>
      <c r="BX58" s="24">
        <f t="shared" si="40"/>
        <v>9.0675990675990689E-4</v>
      </c>
      <c r="BY58" s="24">
        <f t="shared" si="40"/>
        <v>2.307310870947227E-3</v>
      </c>
      <c r="BZ58" s="24">
        <f t="shared" si="40"/>
        <v>4.836427209154468E-3</v>
      </c>
      <c r="CA58" s="24">
        <f t="shared" si="40"/>
        <v>3.8842975206611569E-4</v>
      </c>
      <c r="CB58" s="24">
        <f t="shared" si="40"/>
        <v>1.9570247933884313E-3</v>
      </c>
      <c r="CC58" s="24">
        <f t="shared" si="40"/>
        <v>0</v>
      </c>
      <c r="CD58" s="24">
        <f t="shared" si="40"/>
        <v>1.048951048951049E-3</v>
      </c>
      <c r="CE58" s="24">
        <f t="shared" si="40"/>
        <v>8.3916083916083927E-4</v>
      </c>
      <c r="CF58" s="24">
        <f t="shared" si="14"/>
        <v>3.1409535918626795E-2</v>
      </c>
    </row>
    <row r="59" spans="1:84" x14ac:dyDescent="0.25">
      <c r="A59" s="31">
        <f>+[1]NEA!A60</f>
        <v>44348</v>
      </c>
      <c r="B59" s="17">
        <f>+[1]NEA!B60</f>
        <v>500.6</v>
      </c>
      <c r="C59" s="17">
        <f>+[1]NEA!C60</f>
        <v>538.1</v>
      </c>
      <c r="D59" s="17">
        <f>+[1]NEA!D60</f>
        <v>416.2</v>
      </c>
      <c r="E59" s="17">
        <f>+[1]NEA!E60</f>
        <v>439.6</v>
      </c>
      <c r="F59" s="17">
        <f>+[1]NEA!F60</f>
        <v>443.2</v>
      </c>
      <c r="G59" s="17">
        <f>+[1]NEA!G60</f>
        <v>494.8</v>
      </c>
      <c r="H59" s="17">
        <f>+[1]NEA!H60</f>
        <v>583.29999999999995</v>
      </c>
      <c r="I59" s="17">
        <f>+[1]NEA!I60</f>
        <v>563.79999999999995</v>
      </c>
      <c r="J59" s="17">
        <f>+[1]NEA!J60</f>
        <v>470.7</v>
      </c>
      <c r="K59" s="17">
        <f>+[1]NEA!K60</f>
        <v>469.5</v>
      </c>
      <c r="L59" s="17">
        <f>+[1]NEA!L60</f>
        <v>441.9</v>
      </c>
      <c r="M59" s="17">
        <f>+[1]NEA!M60</f>
        <v>439.9</v>
      </c>
      <c r="N59" s="17">
        <f>+[1]NEA!N60</f>
        <v>447</v>
      </c>
      <c r="O59" s="18">
        <f>+[1]NEA!R60</f>
        <v>462.3</v>
      </c>
      <c r="P59" s="19">
        <f>+[1]NEA!S60</f>
        <v>515.20000000000005</v>
      </c>
      <c r="Q59" s="20">
        <f>+[1]NEA!T60</f>
        <v>470.2</v>
      </c>
      <c r="R59" s="18">
        <f t="shared" si="4"/>
        <v>500.6672999999999</v>
      </c>
      <c r="S59" s="19">
        <f t="shared" si="5"/>
        <v>495.00780005492999</v>
      </c>
      <c r="T59" s="19">
        <f t="shared" si="6"/>
        <v>458.55296722763518</v>
      </c>
      <c r="U59" s="19">
        <f t="shared" si="7"/>
        <v>461.745643153527</v>
      </c>
      <c r="V59" s="19"/>
      <c r="W59" s="20">
        <f t="shared" si="8"/>
        <v>495.51143988330904</v>
      </c>
      <c r="X59" s="21"/>
      <c r="Y59" s="41">
        <f t="shared" si="43"/>
        <v>2.8348397699260452E-2</v>
      </c>
      <c r="Z59" s="24">
        <f t="shared" si="43"/>
        <v>2.5929456625357616E-2</v>
      </c>
      <c r="AA59" s="24">
        <f t="shared" si="43"/>
        <v>7.1851661086788532E-2</v>
      </c>
      <c r="AB59" s="24">
        <f t="shared" si="43"/>
        <v>1.6181229773462702E-2</v>
      </c>
      <c r="AC59" s="24">
        <f t="shared" si="43"/>
        <v>2.0257826887661201E-2</v>
      </c>
      <c r="AD59" s="24">
        <f t="shared" si="43"/>
        <v>3.3848725449226791E-2</v>
      </c>
      <c r="AE59" s="24">
        <f t="shared" si="43"/>
        <v>4.4778792763747077E-2</v>
      </c>
      <c r="AF59" s="24">
        <f t="shared" si="43"/>
        <v>2.733236151603502E-2</v>
      </c>
      <c r="AG59" s="24">
        <f t="shared" si="43"/>
        <v>6.0851926977687709E-2</v>
      </c>
      <c r="AH59" s="24">
        <f t="shared" si="43"/>
        <v>3.1641397495056012E-2</v>
      </c>
      <c r="AI59" s="24">
        <f t="shared" si="43"/>
        <v>8.6738187628394581E-3</v>
      </c>
      <c r="AJ59" s="24">
        <f t="shared" si="43"/>
        <v>2.2547652254765183E-2</v>
      </c>
      <c r="AK59" s="24">
        <f t="shared" si="43"/>
        <v>2.5699862322166034E-2</v>
      </c>
      <c r="AL59" s="24">
        <f t="shared" si="43"/>
        <v>-3.4490191851691554E-3</v>
      </c>
      <c r="AM59" s="24">
        <f t="shared" si="43"/>
        <v>3.4330455731780729E-2</v>
      </c>
      <c r="AN59" s="24">
        <f t="shared" si="43"/>
        <v>2.7086063783311465E-2</v>
      </c>
      <c r="AO59" s="24">
        <f t="shared" si="45"/>
        <v>2.8607827976447009E-2</v>
      </c>
      <c r="AP59" s="24">
        <f t="shared" si="45"/>
        <v>2.747339716188324E-2</v>
      </c>
      <c r="AQ59" s="24">
        <f t="shared" si="45"/>
        <v>2.5220405512609956E-2</v>
      </c>
      <c r="AR59" s="24">
        <f t="shared" si="39"/>
        <v>2.5657560828140191E-2</v>
      </c>
      <c r="AS59" s="24" t="e">
        <f t="shared" si="39"/>
        <v>#DIV/0!</v>
      </c>
      <c r="AT59" s="24">
        <f t="shared" si="39"/>
        <v>2.9942026007649503E-2</v>
      </c>
      <c r="AU59" s="21"/>
      <c r="AV59" s="24">
        <f t="shared" si="44"/>
        <v>0.51742952409821186</v>
      </c>
      <c r="AW59" s="24">
        <f t="shared" si="44"/>
        <v>0.57431246342890585</v>
      </c>
      <c r="AX59" s="24">
        <f t="shared" si="44"/>
        <v>0.51621129326047344</v>
      </c>
      <c r="AY59" s="24">
        <f t="shared" si="44"/>
        <v>0.61617647058823533</v>
      </c>
      <c r="AZ59" s="24">
        <f t="shared" si="44"/>
        <v>0.27723342939481266</v>
      </c>
      <c r="BA59" s="24">
        <f t="shared" si="44"/>
        <v>0.48588588588588588</v>
      </c>
      <c r="BB59" s="24">
        <f t="shared" si="44"/>
        <v>0.57266109463467241</v>
      </c>
      <c r="BC59" s="24">
        <f t="shared" si="44"/>
        <v>0.61408531348411088</v>
      </c>
      <c r="BD59" s="24">
        <f t="shared" si="42"/>
        <v>0.33721590909090904</v>
      </c>
      <c r="BE59" s="24">
        <f t="shared" si="42"/>
        <v>0.43753827311696258</v>
      </c>
      <c r="BF59" s="24">
        <f t="shared" si="42"/>
        <v>0.37108284207260311</v>
      </c>
      <c r="BG59" s="24">
        <f t="shared" si="42"/>
        <v>0.48665089557282859</v>
      </c>
      <c r="BH59" s="24">
        <f t="shared" si="42"/>
        <v>0.32522976578713303</v>
      </c>
      <c r="BI59" s="24">
        <f t="shared" si="42"/>
        <v>0.51375245579567785</v>
      </c>
      <c r="BJ59" s="24">
        <f t="shared" si="42"/>
        <v>0.55932203389830537</v>
      </c>
      <c r="BK59" s="24">
        <f t="shared" si="42"/>
        <v>0.36210892236384695</v>
      </c>
      <c r="BL59" s="24">
        <f t="shared" si="46"/>
        <v>0.5176478783309495</v>
      </c>
      <c r="BM59" s="24">
        <f t="shared" si="46"/>
        <v>0.53848433646009886</v>
      </c>
      <c r="BN59" s="24">
        <f t="shared" si="46"/>
        <v>0.49890080979806584</v>
      </c>
      <c r="BO59" s="24">
        <f t="shared" si="46"/>
        <v>0.50091749883725067</v>
      </c>
      <c r="BP59" s="24" t="e">
        <f t="shared" si="46"/>
        <v>#DIV/0!</v>
      </c>
      <c r="BQ59" s="24">
        <f t="shared" si="46"/>
        <v>0.52017439472468752</v>
      </c>
      <c r="BR59" s="21"/>
      <c r="BS59" s="35">
        <f t="shared" si="11"/>
        <v>44348</v>
      </c>
      <c r="BT59" s="24">
        <f t="shared" si="41"/>
        <v>9.8647493837305013E-3</v>
      </c>
      <c r="BU59" s="24">
        <f t="shared" si="40"/>
        <v>2.0861955628594889E-3</v>
      </c>
      <c r="BV59" s="24">
        <f t="shared" si="40"/>
        <v>1.6680361544782253E-3</v>
      </c>
      <c r="BW59" s="24">
        <f t="shared" si="40"/>
        <v>1.466064092029583E-3</v>
      </c>
      <c r="BX59" s="24">
        <f t="shared" si="40"/>
        <v>2.589071487263762E-3</v>
      </c>
      <c r="BY59" s="24">
        <f t="shared" si="40"/>
        <v>2.7013147082990958E-3</v>
      </c>
      <c r="BZ59" s="24">
        <f t="shared" si="40"/>
        <v>2.9673377156943302E-3</v>
      </c>
      <c r="CA59" s="24">
        <f t="shared" si="40"/>
        <v>1.5640920295809367E-3</v>
      </c>
      <c r="CB59" s="24">
        <f t="shared" si="40"/>
        <v>1.8458504519309749E-3</v>
      </c>
      <c r="CC59" s="24">
        <f t="shared" si="40"/>
        <v>1.0616269515201185E-4</v>
      </c>
      <c r="CD59" s="24">
        <f t="shared" si="40"/>
        <v>9.8633935907970296E-4</v>
      </c>
      <c r="CE59" s="24">
        <f t="shared" si="40"/>
        <v>7.59244042728019E-4</v>
      </c>
      <c r="CF59" s="24">
        <f t="shared" si="14"/>
        <v>2.8604457682826632E-2</v>
      </c>
    </row>
    <row r="60" spans="1:84" x14ac:dyDescent="0.25">
      <c r="A60" s="31">
        <f>+[1]NEA!A61</f>
        <v>44378</v>
      </c>
      <c r="B60" s="17">
        <f>+[1]NEA!B61</f>
        <v>515.5</v>
      </c>
      <c r="C60" s="17">
        <f>+[1]NEA!C61</f>
        <v>554.4</v>
      </c>
      <c r="D60" s="17">
        <f>+[1]NEA!D61</f>
        <v>424.9</v>
      </c>
      <c r="E60" s="17">
        <f>+[1]NEA!E61</f>
        <v>453.6</v>
      </c>
      <c r="F60" s="17">
        <f>+[1]NEA!F61</f>
        <v>451</v>
      </c>
      <c r="G60" s="17">
        <f>+[1]NEA!G61</f>
        <v>509.3</v>
      </c>
      <c r="H60" s="17">
        <f>+[1]NEA!H61</f>
        <v>609.20000000000005</v>
      </c>
      <c r="I60" s="17">
        <f>+[1]NEA!I61</f>
        <v>580.20000000000005</v>
      </c>
      <c r="J60" s="17">
        <f>+[1]NEA!J61</f>
        <v>476.8</v>
      </c>
      <c r="K60" s="17">
        <f>+[1]NEA!K61</f>
        <v>484</v>
      </c>
      <c r="L60" s="17">
        <f>+[1]NEA!L61</f>
        <v>442.6</v>
      </c>
      <c r="M60" s="17">
        <f>+[1]NEA!M61</f>
        <v>459.8</v>
      </c>
      <c r="N60" s="17">
        <f>+[1]NEA!N61</f>
        <v>459</v>
      </c>
      <c r="O60" s="18">
        <f>+[1]NEA!R61</f>
        <v>482.3</v>
      </c>
      <c r="P60" s="19">
        <f>+[1]NEA!S61</f>
        <v>531.29999999999995</v>
      </c>
      <c r="Q60" s="20">
        <f>+[1]NEA!T61</f>
        <v>476.8</v>
      </c>
      <c r="R60" s="18">
        <f t="shared" si="4"/>
        <v>515.53324000000009</v>
      </c>
      <c r="S60" s="19">
        <f t="shared" si="5"/>
        <v>510.26481735786865</v>
      </c>
      <c r="T60" s="19">
        <f t="shared" si="6"/>
        <v>473.427339828757</v>
      </c>
      <c r="U60" s="19">
        <f t="shared" si="7"/>
        <v>475.75982019363761</v>
      </c>
      <c r="V60" s="19"/>
      <c r="W60" s="20">
        <f t="shared" si="8"/>
        <v>510.4647634923943</v>
      </c>
      <c r="X60" s="21"/>
      <c r="Y60" s="41">
        <f t="shared" si="43"/>
        <v>2.9764282860567315E-2</v>
      </c>
      <c r="Z60" s="24">
        <f t="shared" si="43"/>
        <v>3.029176732949268E-2</v>
      </c>
      <c r="AA60" s="24">
        <f t="shared" si="43"/>
        <v>2.090341182123967E-2</v>
      </c>
      <c r="AB60" s="24">
        <f t="shared" si="43"/>
        <v>3.1847133757961776E-2</v>
      </c>
      <c r="AC60" s="24">
        <f t="shared" si="43"/>
        <v>1.7599277978339378E-2</v>
      </c>
      <c r="AD60" s="24">
        <f t="shared" si="43"/>
        <v>2.9304769603880398E-2</v>
      </c>
      <c r="AE60" s="24">
        <f t="shared" si="43"/>
        <v>4.4402537287845156E-2</v>
      </c>
      <c r="AF60" s="24">
        <f t="shared" si="43"/>
        <v>2.9088329194750129E-2</v>
      </c>
      <c r="AG60" s="24">
        <f t="shared" si="43"/>
        <v>1.2959422137242438E-2</v>
      </c>
      <c r="AH60" s="24">
        <f t="shared" si="43"/>
        <v>3.0883919062832721E-2</v>
      </c>
      <c r="AI60" s="24">
        <f t="shared" si="43"/>
        <v>1.5840687938448728E-3</v>
      </c>
      <c r="AJ60" s="24">
        <f t="shared" si="43"/>
        <v>4.52375539895431E-2</v>
      </c>
      <c r="AK60" s="24">
        <f t="shared" si="43"/>
        <v>2.6845637583892579E-2</v>
      </c>
      <c r="AL60" s="24">
        <f t="shared" si="43"/>
        <v>4.3261951113995334E-2</v>
      </c>
      <c r="AM60" s="24">
        <f t="shared" si="43"/>
        <v>3.1249999999999778E-2</v>
      </c>
      <c r="AN60" s="24">
        <f t="shared" si="43"/>
        <v>1.4036580178647506E-2</v>
      </c>
      <c r="AO60" s="24">
        <f t="shared" si="45"/>
        <v>2.9692252719520917E-2</v>
      </c>
      <c r="AP60" s="24">
        <f t="shared" si="45"/>
        <v>3.0821771497834272E-2</v>
      </c>
      <c r="AQ60" s="24">
        <f t="shared" si="45"/>
        <v>3.2437632431103314E-2</v>
      </c>
      <c r="AR60" s="24">
        <f t="shared" si="39"/>
        <v>3.0350426144575504E-2</v>
      </c>
      <c r="AS60" s="24" t="e">
        <f t="shared" si="39"/>
        <v>#DIV/0!</v>
      </c>
      <c r="AT60" s="24">
        <f t="shared" si="39"/>
        <v>3.017755475556072E-2</v>
      </c>
      <c r="AU60" s="21"/>
      <c r="AV60" s="24">
        <f t="shared" si="44"/>
        <v>0.52876631079478065</v>
      </c>
      <c r="AW60" s="24">
        <f t="shared" si="44"/>
        <v>0.59585492227979286</v>
      </c>
      <c r="AX60" s="24">
        <f t="shared" si="44"/>
        <v>0.53448898519321064</v>
      </c>
      <c r="AY60" s="24">
        <f t="shared" si="44"/>
        <v>0.57445331482124251</v>
      </c>
      <c r="AZ60" s="24">
        <f t="shared" si="44"/>
        <v>0.28930817610062887</v>
      </c>
      <c r="BA60" s="24">
        <f t="shared" si="44"/>
        <v>0.485705950991832</v>
      </c>
      <c r="BB60" s="24">
        <f t="shared" si="44"/>
        <v>0.60021013921723165</v>
      </c>
      <c r="BC60" s="24">
        <f t="shared" si="44"/>
        <v>0.62112321877619481</v>
      </c>
      <c r="BD60" s="24">
        <f t="shared" si="42"/>
        <v>0.34461364918217696</v>
      </c>
      <c r="BE60" s="24">
        <f t="shared" si="42"/>
        <v>0.44866806345405563</v>
      </c>
      <c r="BF60" s="24">
        <f t="shared" si="42"/>
        <v>0.37155252556554097</v>
      </c>
      <c r="BG60" s="24">
        <f t="shared" si="42"/>
        <v>0.52050264550264558</v>
      </c>
      <c r="BH60" s="24">
        <f t="shared" si="42"/>
        <v>0.3452520515826496</v>
      </c>
      <c r="BI60" s="24">
        <f t="shared" si="42"/>
        <v>0.54434838296509769</v>
      </c>
      <c r="BJ60" s="24">
        <f t="shared" si="42"/>
        <v>0.56587091069849671</v>
      </c>
      <c r="BK60" s="24">
        <f t="shared" si="42"/>
        <v>0.37644341801385695</v>
      </c>
      <c r="BL60" s="24">
        <f t="shared" si="46"/>
        <v>0.52904812821726388</v>
      </c>
      <c r="BM60" s="24">
        <f t="shared" si="46"/>
        <v>0.54879781226249102</v>
      </c>
      <c r="BN60" s="24">
        <f t="shared" si="46"/>
        <v>0.496279779123316</v>
      </c>
      <c r="BO60" s="24">
        <f t="shared" si="46"/>
        <v>0.49234702953071685</v>
      </c>
      <c r="BP60" s="24" t="e">
        <f t="shared" si="46"/>
        <v>#DIV/0!</v>
      </c>
      <c r="BQ60" s="24">
        <f t="shared" si="46"/>
        <v>0.52084839998731036</v>
      </c>
      <c r="BR60" s="21"/>
      <c r="BS60" s="35">
        <f t="shared" si="11"/>
        <v>44378</v>
      </c>
      <c r="BT60" s="24">
        <f t="shared" si="41"/>
        <v>1.1497263284059098E-2</v>
      </c>
      <c r="BU60" s="24">
        <f t="shared" si="40"/>
        <v>6.3260087894526486E-4</v>
      </c>
      <c r="BV60" s="24">
        <f t="shared" si="40"/>
        <v>3.244107071514183E-3</v>
      </c>
      <c r="BW60" s="24">
        <f t="shared" si="40"/>
        <v>1.2636436276468256E-3</v>
      </c>
      <c r="BX60" s="24">
        <f t="shared" si="40"/>
        <v>2.2534958050339595E-3</v>
      </c>
      <c r="BY60" s="24">
        <f t="shared" si="40"/>
        <v>2.7214143028366053E-3</v>
      </c>
      <c r="BZ60" s="24">
        <f t="shared" si="40"/>
        <v>3.1548541749900293E-3</v>
      </c>
      <c r="CA60" s="24">
        <f t="shared" si="40"/>
        <v>3.4362764682381271E-4</v>
      </c>
      <c r="CB60" s="24">
        <f t="shared" si="40"/>
        <v>1.8074310827007592E-3</v>
      </c>
      <c r="CC60" s="24">
        <f t="shared" si="40"/>
        <v>1.9017179384739547E-5</v>
      </c>
      <c r="CD60" s="24">
        <f t="shared" si="40"/>
        <v>1.9677387135437507E-3</v>
      </c>
      <c r="CE60" s="24">
        <f t="shared" si="40"/>
        <v>7.9105073911306433E-4</v>
      </c>
      <c r="CF60" s="24">
        <f t="shared" si="14"/>
        <v>2.9696244506592091E-2</v>
      </c>
    </row>
    <row r="61" spans="1:84" x14ac:dyDescent="0.25">
      <c r="A61" s="31">
        <f>+[1]NEA!A62</f>
        <v>44409</v>
      </c>
      <c r="B61" s="17">
        <f>+[1]NEA!B62</f>
        <v>529.70000000000005</v>
      </c>
      <c r="C61" s="17">
        <f>+[1]NEA!C62</f>
        <v>565.29999999999995</v>
      </c>
      <c r="D61" s="17">
        <f>+[1]NEA!D62</f>
        <v>442</v>
      </c>
      <c r="E61" s="17">
        <f>+[1]NEA!E62</f>
        <v>476.2</v>
      </c>
      <c r="F61" s="17">
        <f>+[1]NEA!F62</f>
        <v>463</v>
      </c>
      <c r="G61" s="17">
        <f>+[1]NEA!G62</f>
        <v>528.1</v>
      </c>
      <c r="H61" s="17">
        <f>+[1]NEA!H62</f>
        <v>630.20000000000005</v>
      </c>
      <c r="I61" s="17">
        <f>+[1]NEA!I62</f>
        <v>597.79999999999995</v>
      </c>
      <c r="J61" s="17">
        <f>+[1]NEA!J62</f>
        <v>472.3</v>
      </c>
      <c r="K61" s="17">
        <f>+[1]NEA!K62</f>
        <v>498.4</v>
      </c>
      <c r="L61" s="17">
        <f>+[1]NEA!L62</f>
        <v>448.1</v>
      </c>
      <c r="M61" s="17">
        <f>+[1]NEA!M62</f>
        <v>469</v>
      </c>
      <c r="N61" s="17">
        <f>+[1]NEA!N62</f>
        <v>474.7</v>
      </c>
      <c r="O61" s="18">
        <f>+[1]NEA!R62</f>
        <v>494.4</v>
      </c>
      <c r="P61" s="19">
        <f>+[1]NEA!S62</f>
        <v>547.29999999999995</v>
      </c>
      <c r="Q61" s="20">
        <f>+[1]NEA!T62</f>
        <v>484.8</v>
      </c>
      <c r="R61" s="18">
        <f t="shared" si="4"/>
        <v>529.68135000000007</v>
      </c>
      <c r="S61" s="19">
        <f t="shared" si="5"/>
        <v>524.58441362263113</v>
      </c>
      <c r="T61" s="19">
        <f t="shared" si="6"/>
        <v>491.01310894596986</v>
      </c>
      <c r="U61" s="19">
        <f t="shared" si="7"/>
        <v>494.78091286307057</v>
      </c>
      <c r="V61" s="19"/>
      <c r="W61" s="20">
        <f t="shared" si="8"/>
        <v>527.65226088768486</v>
      </c>
      <c r="X61" s="21"/>
      <c r="Y61" s="41">
        <f t="shared" si="43"/>
        <v>2.7546071774975811E-2</v>
      </c>
      <c r="Z61" s="24">
        <f t="shared" si="43"/>
        <v>1.9660894660894712E-2</v>
      </c>
      <c r="AA61" s="24">
        <f t="shared" si="43"/>
        <v>4.0244763473758605E-2</v>
      </c>
      <c r="AB61" s="24">
        <f t="shared" si="43"/>
        <v>4.9823633156966363E-2</v>
      </c>
      <c r="AC61" s="24">
        <f t="shared" si="43"/>
        <v>2.6607538802660757E-2</v>
      </c>
      <c r="AD61" s="24">
        <f t="shared" si="43"/>
        <v>3.6913410563518489E-2</v>
      </c>
      <c r="AE61" s="24">
        <f t="shared" si="43"/>
        <v>3.4471437951411721E-2</v>
      </c>
      <c r="AF61" s="24">
        <f t="shared" si="43"/>
        <v>3.033436745949647E-2</v>
      </c>
      <c r="AG61" s="24">
        <f t="shared" si="43"/>
        <v>-9.437919463087252E-3</v>
      </c>
      <c r="AH61" s="24">
        <f t="shared" si="43"/>
        <v>2.9752066115702469E-2</v>
      </c>
      <c r="AI61" s="24">
        <f t="shared" si="43"/>
        <v>1.2426570266606429E-2</v>
      </c>
      <c r="AJ61" s="24">
        <f t="shared" si="43"/>
        <v>2.0008699434536759E-2</v>
      </c>
      <c r="AK61" s="24">
        <f t="shared" si="43"/>
        <v>3.4204793028322467E-2</v>
      </c>
      <c r="AL61" s="24">
        <f t="shared" si="43"/>
        <v>2.5088119427741917E-2</v>
      </c>
      <c r="AM61" s="24">
        <f t="shared" si="43"/>
        <v>3.0114812723508466E-2</v>
      </c>
      <c r="AN61" s="24">
        <f t="shared" si="43"/>
        <v>1.6778523489932917E-2</v>
      </c>
      <c r="AO61" s="24">
        <f t="shared" si="45"/>
        <v>2.7443642625255338E-2</v>
      </c>
      <c r="AP61" s="24">
        <f t="shared" si="45"/>
        <v>2.8063067994593016E-2</v>
      </c>
      <c r="AQ61" s="24">
        <f t="shared" si="45"/>
        <v>3.7145656023105378E-2</v>
      </c>
      <c r="AR61" s="24">
        <f t="shared" si="39"/>
        <v>3.9980452030798252E-2</v>
      </c>
      <c r="AS61" s="24" t="e">
        <f t="shared" si="39"/>
        <v>#DIV/0!</v>
      </c>
      <c r="AT61" s="24">
        <f t="shared" si="39"/>
        <v>3.367029151571721E-2</v>
      </c>
      <c r="AU61" s="21"/>
      <c r="AV61" s="24">
        <f t="shared" si="44"/>
        <v>0.5349174152419589</v>
      </c>
      <c r="AW61" s="24">
        <f t="shared" si="44"/>
        <v>0.58081655480984318</v>
      </c>
      <c r="AX61" s="24">
        <f t="shared" si="44"/>
        <v>0.56904508342208038</v>
      </c>
      <c r="AY61" s="24">
        <f t="shared" si="44"/>
        <v>0.66096965469131508</v>
      </c>
      <c r="AZ61" s="24">
        <f t="shared" si="44"/>
        <v>0.30606488011283495</v>
      </c>
      <c r="BA61" s="24">
        <f t="shared" si="44"/>
        <v>0.49096555618294757</v>
      </c>
      <c r="BB61" s="24">
        <f t="shared" si="44"/>
        <v>0.6092951991828397</v>
      </c>
      <c r="BC61" s="24">
        <f t="shared" si="44"/>
        <v>0.60742134982522189</v>
      </c>
      <c r="BD61" s="24">
        <f t="shared" si="42"/>
        <v>0.32259871184542144</v>
      </c>
      <c r="BE61" s="24">
        <f t="shared" si="42"/>
        <v>0.46588235294117641</v>
      </c>
      <c r="BF61" s="24">
        <f t="shared" si="42"/>
        <v>0.36991745643534091</v>
      </c>
      <c r="BG61" s="24">
        <f t="shared" si="42"/>
        <v>0.52669270833333348</v>
      </c>
      <c r="BH61" s="24">
        <f t="shared" si="42"/>
        <v>0.3485795454545455</v>
      </c>
      <c r="BI61" s="24">
        <f t="shared" si="42"/>
        <v>0.54210854647535855</v>
      </c>
      <c r="BJ61" s="24">
        <f t="shared" si="42"/>
        <v>0.57270114942528716</v>
      </c>
      <c r="BK61" s="24">
        <f t="shared" si="42"/>
        <v>0.38237810094097524</v>
      </c>
      <c r="BL61" s="24">
        <f t="shared" si="46"/>
        <v>0.53506060442538472</v>
      </c>
      <c r="BM61" s="24">
        <f t="shared" si="46"/>
        <v>0.55681174268914324</v>
      </c>
      <c r="BN61" s="24">
        <f t="shared" si="46"/>
        <v>0.52781382048124637</v>
      </c>
      <c r="BO61" s="24">
        <f t="shared" si="46"/>
        <v>0.52799586869524373</v>
      </c>
      <c r="BP61" s="24" t="e">
        <f t="shared" si="46"/>
        <v>#DIV/0!</v>
      </c>
      <c r="BQ61" s="24">
        <f t="shared" si="46"/>
        <v>0.53861426578352112</v>
      </c>
      <c r="BR61" s="21"/>
      <c r="BS61" s="35">
        <f t="shared" si="11"/>
        <v>44409</v>
      </c>
      <c r="BT61" s="24">
        <f t="shared" si="41"/>
        <v>7.4661299709020221E-3</v>
      </c>
      <c r="BU61" s="24">
        <f t="shared" si="40"/>
        <v>1.2074490785645021E-3</v>
      </c>
      <c r="BV61" s="24">
        <f t="shared" si="40"/>
        <v>5.085548011639178E-3</v>
      </c>
      <c r="BW61" s="24">
        <f t="shared" si="40"/>
        <v>1.8878758486905918E-3</v>
      </c>
      <c r="BX61" s="24">
        <f t="shared" si="40"/>
        <v>2.8373229873908845E-3</v>
      </c>
      <c r="BY61" s="24">
        <f t="shared" si="40"/>
        <v>2.1427740058195923E-3</v>
      </c>
      <c r="BZ61" s="24">
        <f t="shared" si="40"/>
        <v>3.287837051406384E-3</v>
      </c>
      <c r="CA61" s="24">
        <f t="shared" si="40"/>
        <v>-2.4616876818622698E-4</v>
      </c>
      <c r="CB61" s="24">
        <f t="shared" si="40"/>
        <v>1.7430843840931108E-3</v>
      </c>
      <c r="CC61" s="24">
        <f t="shared" si="40"/>
        <v>1.4510184287099901E-4</v>
      </c>
      <c r="CD61" s="24">
        <f t="shared" si="40"/>
        <v>8.8341416100872828E-4</v>
      </c>
      <c r="CE61" s="24">
        <f t="shared" si="40"/>
        <v>1.0050436469447132E-3</v>
      </c>
      <c r="CF61" s="24">
        <f t="shared" si="14"/>
        <v>2.744541222114448E-2</v>
      </c>
    </row>
    <row r="62" spans="1:84" x14ac:dyDescent="0.25">
      <c r="A62" s="31">
        <f>+[1]NEA!A63</f>
        <v>44440</v>
      </c>
      <c r="B62" s="17">
        <f>+[1]NEA!B63</f>
        <v>544.70000000000005</v>
      </c>
      <c r="C62" s="17">
        <f>+[1]NEA!C63</f>
        <v>578.9</v>
      </c>
      <c r="D62" s="17">
        <f>+[1]NEA!D63</f>
        <v>464.8</v>
      </c>
      <c r="E62" s="17">
        <f>+[1]NEA!E63</f>
        <v>495.2</v>
      </c>
      <c r="F62" s="17">
        <f>+[1]NEA!F63</f>
        <v>475.2</v>
      </c>
      <c r="G62" s="17">
        <f>+[1]NEA!G63</f>
        <v>539.1</v>
      </c>
      <c r="H62" s="17">
        <f>+[1]NEA!H63</f>
        <v>651.9</v>
      </c>
      <c r="I62" s="17">
        <f>+[1]NEA!I63</f>
        <v>611</v>
      </c>
      <c r="J62" s="17">
        <f>+[1]NEA!J63</f>
        <v>487.1</v>
      </c>
      <c r="K62" s="17">
        <f>+[1]NEA!K63</f>
        <v>514.4</v>
      </c>
      <c r="L62" s="17">
        <f>+[1]NEA!L63</f>
        <v>457.6</v>
      </c>
      <c r="M62" s="17">
        <f>+[1]NEA!M63</f>
        <v>485.4</v>
      </c>
      <c r="N62" s="17">
        <f>+[1]NEA!N63</f>
        <v>490.4</v>
      </c>
      <c r="O62" s="18">
        <f>+[1]NEA!R63</f>
        <v>508.4</v>
      </c>
      <c r="P62" s="19">
        <f>+[1]NEA!S63</f>
        <v>563.79999999999995</v>
      </c>
      <c r="Q62" s="20">
        <f>+[1]NEA!T63</f>
        <v>494.4</v>
      </c>
      <c r="R62" s="18">
        <f t="shared" si="4"/>
        <v>544.65009000000009</v>
      </c>
      <c r="S62" s="19">
        <f t="shared" si="5"/>
        <v>539.71786597088715</v>
      </c>
      <c r="T62" s="19">
        <f t="shared" si="6"/>
        <v>506.92128727487454</v>
      </c>
      <c r="U62" s="19">
        <f t="shared" si="7"/>
        <v>510.6049100968188</v>
      </c>
      <c r="V62" s="19"/>
      <c r="W62" s="20">
        <f t="shared" si="8"/>
        <v>543.35436549281098</v>
      </c>
      <c r="X62" s="21"/>
      <c r="Y62" s="41">
        <f t="shared" si="43"/>
        <v>2.8317915801397087E-2</v>
      </c>
      <c r="Z62" s="24">
        <f t="shared" si="43"/>
        <v>2.4058022289050074E-2</v>
      </c>
      <c r="AA62" s="24">
        <f t="shared" si="43"/>
        <v>5.1583710407239858E-2</v>
      </c>
      <c r="AB62" s="24">
        <f t="shared" si="43"/>
        <v>3.9899202015959645E-2</v>
      </c>
      <c r="AC62" s="24">
        <f t="shared" si="43"/>
        <v>2.6349892008639353E-2</v>
      </c>
      <c r="AD62" s="24">
        <f t="shared" si="43"/>
        <v>2.0829388373414082E-2</v>
      </c>
      <c r="AE62" s="24">
        <f t="shared" si="43"/>
        <v>3.443351317042187E-2</v>
      </c>
      <c r="AF62" s="24">
        <f t="shared" si="43"/>
        <v>2.208096353295419E-2</v>
      </c>
      <c r="AG62" s="24">
        <f t="shared" si="43"/>
        <v>3.1336015244547877E-2</v>
      </c>
      <c r="AH62" s="24">
        <f t="shared" si="43"/>
        <v>3.2102728731942198E-2</v>
      </c>
      <c r="AI62" s="24">
        <f t="shared" si="43"/>
        <v>2.1200624860522099E-2</v>
      </c>
      <c r="AJ62" s="24">
        <f t="shared" si="43"/>
        <v>3.4968017057569245E-2</v>
      </c>
      <c r="AK62" s="24">
        <f t="shared" si="43"/>
        <v>3.3073520117969268E-2</v>
      </c>
      <c r="AL62" s="24">
        <f t="shared" si="43"/>
        <v>2.8317152103559895E-2</v>
      </c>
      <c r="AM62" s="24">
        <f t="shared" si="43"/>
        <v>3.0147999269139358E-2</v>
      </c>
      <c r="AN62" s="24">
        <f t="shared" si="43"/>
        <v>1.980198019801982E-2</v>
      </c>
      <c r="AO62" s="24">
        <f t="shared" si="45"/>
        <v>2.825989625649461E-2</v>
      </c>
      <c r="AP62" s="24">
        <f t="shared" si="45"/>
        <v>2.8848459762173873E-2</v>
      </c>
      <c r="AQ62" s="24">
        <f t="shared" si="45"/>
        <v>3.2398683536278394E-2</v>
      </c>
      <c r="AR62" s="24">
        <f t="shared" si="39"/>
        <v>3.1981826344476438E-2</v>
      </c>
      <c r="AS62" s="24" t="e">
        <f t="shared" si="39"/>
        <v>#DIV/0!</v>
      </c>
      <c r="AT62" s="24">
        <f t="shared" si="39"/>
        <v>2.9758433288450181E-2</v>
      </c>
      <c r="AU62" s="21"/>
      <c r="AV62" s="24">
        <f t="shared" si="44"/>
        <v>0.52662556053811671</v>
      </c>
      <c r="AW62" s="24">
        <f t="shared" si="44"/>
        <v>0.56206152185644886</v>
      </c>
      <c r="AX62" s="24">
        <f t="shared" si="44"/>
        <v>0.58634812286689431</v>
      </c>
      <c r="AY62" s="24">
        <f t="shared" si="44"/>
        <v>0.63540290620871853</v>
      </c>
      <c r="AZ62" s="24">
        <f t="shared" si="44"/>
        <v>0.32478394201282401</v>
      </c>
      <c r="BA62" s="24">
        <f t="shared" si="44"/>
        <v>0.46295793758480341</v>
      </c>
      <c r="BB62" s="24">
        <f t="shared" si="44"/>
        <v>0.59155273437499978</v>
      </c>
      <c r="BC62" s="24">
        <f t="shared" si="44"/>
        <v>0.6019926586261144</v>
      </c>
      <c r="BD62" s="24">
        <f t="shared" si="42"/>
        <v>0.34558011049723758</v>
      </c>
      <c r="BE62" s="24">
        <f t="shared" si="42"/>
        <v>0.45846328324354979</v>
      </c>
      <c r="BF62" s="24">
        <f t="shared" si="42"/>
        <v>0.39896056251910728</v>
      </c>
      <c r="BG62" s="24">
        <f t="shared" si="42"/>
        <v>0.53171347428210791</v>
      </c>
      <c r="BH62" s="24">
        <f t="shared" si="42"/>
        <v>0.37675463222908467</v>
      </c>
      <c r="BI62" s="24">
        <f t="shared" si="42"/>
        <v>0.47876672484002314</v>
      </c>
      <c r="BJ62" s="24">
        <f t="shared" si="42"/>
        <v>0.57003620161514879</v>
      </c>
      <c r="BK62" s="24">
        <f t="shared" si="42"/>
        <v>0.3860386879730866</v>
      </c>
      <c r="BL62" s="24">
        <f t="shared" si="46"/>
        <v>0.5265323127864614</v>
      </c>
      <c r="BM62" s="24">
        <f t="shared" si="46"/>
        <v>0.5426696993367961</v>
      </c>
      <c r="BN62" s="24">
        <f t="shared" si="46"/>
        <v>0.51614786973194904</v>
      </c>
      <c r="BO62" s="24">
        <f t="shared" si="46"/>
        <v>0.51364502335963391</v>
      </c>
      <c r="BP62" s="24" t="e">
        <f t="shared" si="46"/>
        <v>#DIV/0!</v>
      </c>
      <c r="BQ62" s="24">
        <f t="shared" si="46"/>
        <v>0.52946765964415521</v>
      </c>
      <c r="BR62" s="21"/>
      <c r="BS62" s="35">
        <f t="shared" si="11"/>
        <v>44440</v>
      </c>
      <c r="BT62" s="24">
        <f t="shared" si="41"/>
        <v>9.0658108363224615E-3</v>
      </c>
      <c r="BU62" s="24">
        <f t="shared" si="40"/>
        <v>1.5667736454596948E-3</v>
      </c>
      <c r="BV62" s="24">
        <f t="shared" si="40"/>
        <v>4.1608457617519348E-3</v>
      </c>
      <c r="BW62" s="24">
        <f t="shared" si="40"/>
        <v>1.867887483481214E-3</v>
      </c>
      <c r="BX62" s="24">
        <f t="shared" si="40"/>
        <v>1.6156314895223712E-3</v>
      </c>
      <c r="BY62" s="24">
        <f t="shared" si="40"/>
        <v>2.1548423636020319E-3</v>
      </c>
      <c r="BZ62" s="24">
        <f t="shared" si="40"/>
        <v>2.3997734566735965E-3</v>
      </c>
      <c r="CA62" s="24">
        <f t="shared" si="40"/>
        <v>7.8791768925807115E-4</v>
      </c>
      <c r="CB62" s="24">
        <f t="shared" si="40"/>
        <v>1.8848404757409855E-3</v>
      </c>
      <c r="CC62" s="24">
        <f t="shared" si="40"/>
        <v>2.4391164810269958E-4</v>
      </c>
      <c r="CD62" s="24">
        <f t="shared" si="40"/>
        <v>1.5325656031716041E-3</v>
      </c>
      <c r="CE62" s="24">
        <f t="shared" si="40"/>
        <v>9.7810081178025215E-4</v>
      </c>
      <c r="CF62" s="24">
        <f t="shared" si="14"/>
        <v>2.8258901264866916E-2</v>
      </c>
    </row>
    <row r="63" spans="1:84" x14ac:dyDescent="0.25">
      <c r="A63" s="31">
        <f>+[1]NEA!A64</f>
        <v>44470</v>
      </c>
      <c r="B63" s="17">
        <f>+[1]NEA!B64</f>
        <v>563.79999999999995</v>
      </c>
      <c r="C63" s="17">
        <f>+[1]NEA!C64</f>
        <v>597.20000000000005</v>
      </c>
      <c r="D63" s="17">
        <f>+[1]NEA!D64</f>
        <v>478.5</v>
      </c>
      <c r="E63" s="17">
        <f>+[1]NEA!E64</f>
        <v>529.6</v>
      </c>
      <c r="F63" s="17">
        <f>+[1]NEA!F64</f>
        <v>483.6</v>
      </c>
      <c r="G63" s="17">
        <f>+[1]NEA!G64</f>
        <v>552.79999999999995</v>
      </c>
      <c r="H63" s="17">
        <f>+[1]NEA!H64</f>
        <v>675</v>
      </c>
      <c r="I63" s="17">
        <f>+[1]NEA!I64</f>
        <v>635.29999999999995</v>
      </c>
      <c r="J63" s="17">
        <f>+[1]NEA!J64</f>
        <v>492.9</v>
      </c>
      <c r="K63" s="17">
        <f>+[1]NEA!K64</f>
        <v>533.9</v>
      </c>
      <c r="L63" s="17">
        <f>+[1]NEA!L64</f>
        <v>458.4</v>
      </c>
      <c r="M63" s="17">
        <f>+[1]NEA!M64</f>
        <v>508.9</v>
      </c>
      <c r="N63" s="17">
        <f>+[1]NEA!N64</f>
        <v>501.6</v>
      </c>
      <c r="O63" s="18">
        <f>+[1]NEA!R64</f>
        <v>542.79999999999995</v>
      </c>
      <c r="P63" s="19">
        <f>+[1]NEA!S64</f>
        <v>582.9</v>
      </c>
      <c r="Q63" s="20">
        <f>+[1]NEA!T64</f>
        <v>503.2</v>
      </c>
      <c r="R63" s="18">
        <f t="shared" si="4"/>
        <v>563.82724000000019</v>
      </c>
      <c r="S63" s="19">
        <f t="shared" si="5"/>
        <v>559.99570173029383</v>
      </c>
      <c r="T63" s="19">
        <f t="shared" si="6"/>
        <v>529.9679657514024</v>
      </c>
      <c r="U63" s="19">
        <f t="shared" si="7"/>
        <v>533.57399723374817</v>
      </c>
      <c r="V63" s="19"/>
      <c r="W63" s="20">
        <f t="shared" si="8"/>
        <v>564.9677224421755</v>
      </c>
      <c r="X63" s="21"/>
      <c r="Y63" s="41">
        <f t="shared" si="43"/>
        <v>3.5065173489994272E-2</v>
      </c>
      <c r="Z63" s="24">
        <f t="shared" si="43"/>
        <v>3.1611677319053566E-2</v>
      </c>
      <c r="AA63" s="24">
        <f t="shared" si="43"/>
        <v>2.9475043029259851E-2</v>
      </c>
      <c r="AB63" s="24">
        <f t="shared" si="43"/>
        <v>6.9466882067851454E-2</v>
      </c>
      <c r="AC63" s="24">
        <f t="shared" si="43"/>
        <v>1.7676767676767735E-2</v>
      </c>
      <c r="AD63" s="24">
        <f t="shared" si="43"/>
        <v>2.5412724911890061E-2</v>
      </c>
      <c r="AE63" s="24">
        <f t="shared" si="43"/>
        <v>3.5434882650713373E-2</v>
      </c>
      <c r="AF63" s="24">
        <f t="shared" si="43"/>
        <v>3.9770867430441781E-2</v>
      </c>
      <c r="AG63" s="24">
        <f t="shared" si="43"/>
        <v>1.1907205912543573E-2</v>
      </c>
      <c r="AH63" s="24">
        <f t="shared" si="43"/>
        <v>3.7908242612752829E-2</v>
      </c>
      <c r="AI63" s="24">
        <f t="shared" si="43"/>
        <v>1.7482517482516613E-3</v>
      </c>
      <c r="AJ63" s="24">
        <f t="shared" si="43"/>
        <v>4.841367943963748E-2</v>
      </c>
      <c r="AK63" s="24">
        <f t="shared" si="43"/>
        <v>2.2838499184339334E-2</v>
      </c>
      <c r="AL63" s="24">
        <f t="shared" si="43"/>
        <v>6.7663257277734035E-2</v>
      </c>
      <c r="AM63" s="24">
        <f t="shared" si="43"/>
        <v>3.387726144022718E-2</v>
      </c>
      <c r="AN63" s="24">
        <f t="shared" si="43"/>
        <v>1.7799352750809128E-2</v>
      </c>
      <c r="AO63" s="24">
        <f t="shared" si="45"/>
        <v>3.5210037328737176E-2</v>
      </c>
      <c r="AP63" s="24">
        <f t="shared" si="45"/>
        <v>3.7571177531670719E-2</v>
      </c>
      <c r="AQ63" s="24">
        <f t="shared" si="45"/>
        <v>4.5464017895999298E-2</v>
      </c>
      <c r="AR63" s="24">
        <f t="shared" si="39"/>
        <v>4.4984070232646278E-2</v>
      </c>
      <c r="AS63" s="24" t="e">
        <f t="shared" si="39"/>
        <v>#DIV/0!</v>
      </c>
      <c r="AT63" s="24">
        <f t="shared" si="39"/>
        <v>3.9777644796801459E-2</v>
      </c>
      <c r="AU63" s="21"/>
      <c r="AV63" s="24">
        <f t="shared" si="44"/>
        <v>0.52296056185845474</v>
      </c>
      <c r="AW63" s="24">
        <f t="shared" si="44"/>
        <v>0.5423553719008265</v>
      </c>
      <c r="AX63" s="24">
        <f t="shared" si="44"/>
        <v>0.6105688320430831</v>
      </c>
      <c r="AY63" s="24">
        <f t="shared" si="44"/>
        <v>0.66279434850863428</v>
      </c>
      <c r="AZ63" s="24">
        <f t="shared" si="44"/>
        <v>0.31270358306188939</v>
      </c>
      <c r="BA63" s="24">
        <f t="shared" si="44"/>
        <v>0.42916235780765244</v>
      </c>
      <c r="BB63" s="24">
        <f t="shared" si="44"/>
        <v>0.60066397913208447</v>
      </c>
      <c r="BC63" s="24">
        <f t="shared" si="44"/>
        <v>0.60307847590209418</v>
      </c>
      <c r="BD63" s="24">
        <f t="shared" si="42"/>
        <v>0.36047474468672358</v>
      </c>
      <c r="BE63" s="24">
        <f t="shared" si="42"/>
        <v>0.47120418848167533</v>
      </c>
      <c r="BF63" s="24">
        <f t="shared" si="42"/>
        <v>0.39841366687004265</v>
      </c>
      <c r="BG63" s="24">
        <f t="shared" si="42"/>
        <v>0.57896369841762318</v>
      </c>
      <c r="BH63" s="24">
        <f t="shared" si="42"/>
        <v>0.37049180327868858</v>
      </c>
      <c r="BI63" s="24">
        <f t="shared" si="42"/>
        <v>0.44361702127659552</v>
      </c>
      <c r="BJ63" s="24">
        <f t="shared" si="42"/>
        <v>0.5703125</v>
      </c>
      <c r="BK63" s="24">
        <f t="shared" si="42"/>
        <v>0.39082365948037578</v>
      </c>
      <c r="BL63" s="24">
        <f t="shared" si="46"/>
        <v>0.52324851768711955</v>
      </c>
      <c r="BM63" s="24">
        <f t="shared" si="46"/>
        <v>0.5373720346957922</v>
      </c>
      <c r="BN63" s="24">
        <f t="shared" si="46"/>
        <v>0.52485965144031121</v>
      </c>
      <c r="BO63" s="24">
        <f t="shared" si="46"/>
        <v>0.51637742968888145</v>
      </c>
      <c r="BP63" s="24" t="e">
        <f t="shared" si="46"/>
        <v>#DIV/0!</v>
      </c>
      <c r="BQ63" s="24">
        <f t="shared" si="46"/>
        <v>0.53368517900997325</v>
      </c>
      <c r="BR63" s="21"/>
      <c r="BS63" s="35">
        <f t="shared" si="11"/>
        <v>44470</v>
      </c>
      <c r="BT63" s="24">
        <f t="shared" si="41"/>
        <v>1.1862915366256698E-2</v>
      </c>
      <c r="BU63" s="24">
        <f t="shared" si="40"/>
        <v>9.15513126491646E-4</v>
      </c>
      <c r="BV63" s="24">
        <f t="shared" si="40"/>
        <v>7.3258674499724688E-3</v>
      </c>
      <c r="BW63" s="24">
        <f t="shared" si="40"/>
        <v>1.250670093629526E-3</v>
      </c>
      <c r="BX63" s="24">
        <f t="shared" si="40"/>
        <v>1.9567835505782906E-3</v>
      </c>
      <c r="BY63" s="24">
        <f t="shared" si="40"/>
        <v>2.230695795850929E-3</v>
      </c>
      <c r="BZ63" s="24">
        <f t="shared" si="40"/>
        <v>4.2961079493298981E-3</v>
      </c>
      <c r="CA63" s="24">
        <f t="shared" si="40"/>
        <v>3.002753809436363E-4</v>
      </c>
      <c r="CB63" s="24">
        <f t="shared" si="40"/>
        <v>2.2338902147971359E-3</v>
      </c>
      <c r="CC63" s="24">
        <f t="shared" si="40"/>
        <v>1.9974297778592578E-5</v>
      </c>
      <c r="CD63" s="24">
        <f t="shared" si="40"/>
        <v>2.1355792179181196E-3</v>
      </c>
      <c r="CE63" s="24">
        <f t="shared" si="40"/>
        <v>6.7853864512576001E-4</v>
      </c>
      <c r="CF63" s="24">
        <f t="shared" si="14"/>
        <v>3.5206811088672699E-2</v>
      </c>
    </row>
    <row r="64" spans="1:84" x14ac:dyDescent="0.25">
      <c r="A64" s="31">
        <f>+[1]NEA!A65</f>
        <v>44501</v>
      </c>
      <c r="B64" s="17">
        <f>+[1]NEA!B65</f>
        <v>580.6</v>
      </c>
      <c r="C64" s="17">
        <f>+[1]NEA!C65</f>
        <v>613.4</v>
      </c>
      <c r="D64" s="17">
        <f>+[1]NEA!D65</f>
        <v>492.1</v>
      </c>
      <c r="E64" s="17">
        <f>+[1]NEA!E65</f>
        <v>547.79999999999995</v>
      </c>
      <c r="F64" s="17">
        <f>+[1]NEA!F65</f>
        <v>498.1</v>
      </c>
      <c r="G64" s="17">
        <f>+[1]NEA!G65</f>
        <v>567.5</v>
      </c>
      <c r="H64" s="17">
        <f>+[1]NEA!H65</f>
        <v>697.7</v>
      </c>
      <c r="I64" s="17">
        <f>+[1]NEA!I65</f>
        <v>659.1</v>
      </c>
      <c r="J64" s="17">
        <f>+[1]NEA!J65</f>
        <v>494.8</v>
      </c>
      <c r="K64" s="17">
        <f>+[1]NEA!K65</f>
        <v>545.6</v>
      </c>
      <c r="L64" s="17">
        <f>+[1]NEA!L65</f>
        <v>458.5</v>
      </c>
      <c r="M64" s="17">
        <f>+[1]NEA!M65</f>
        <v>538.5</v>
      </c>
      <c r="N64" s="17">
        <f>+[1]NEA!N65</f>
        <v>512.79999999999995</v>
      </c>
      <c r="O64" s="18">
        <f>+[1]NEA!R65</f>
        <v>554.1</v>
      </c>
      <c r="P64" s="19">
        <f>+[1]NEA!S65</f>
        <v>603.1</v>
      </c>
      <c r="Q64" s="20">
        <f>+[1]NEA!T65</f>
        <v>510.3</v>
      </c>
      <c r="R64" s="18">
        <f t="shared" si="4"/>
        <v>580.57909000000006</v>
      </c>
      <c r="S64" s="19">
        <f t="shared" si="5"/>
        <v>576.52275473770942</v>
      </c>
      <c r="T64" s="19">
        <f t="shared" si="6"/>
        <v>547.15054620608214</v>
      </c>
      <c r="U64" s="19">
        <f t="shared" si="7"/>
        <v>548.63118948824354</v>
      </c>
      <c r="V64" s="19"/>
      <c r="W64" s="20">
        <f t="shared" si="8"/>
        <v>581.41998332986043</v>
      </c>
      <c r="X64" s="21"/>
      <c r="Y64" s="41">
        <f t="shared" si="43"/>
        <v>2.9797800638524441E-2</v>
      </c>
      <c r="Z64" s="24">
        <f t="shared" si="43"/>
        <v>2.7126590756865188E-2</v>
      </c>
      <c r="AA64" s="24">
        <f t="shared" si="43"/>
        <v>2.8422152560083624E-2</v>
      </c>
      <c r="AB64" s="24">
        <f t="shared" si="43"/>
        <v>3.4365558912386573E-2</v>
      </c>
      <c r="AC64" s="24">
        <f t="shared" si="43"/>
        <v>2.9983457402812164E-2</v>
      </c>
      <c r="AD64" s="24">
        <f t="shared" si="43"/>
        <v>2.6591895803183885E-2</v>
      </c>
      <c r="AE64" s="24">
        <f t="shared" si="43"/>
        <v>3.3629629629629676E-2</v>
      </c>
      <c r="AF64" s="24">
        <f t="shared" si="43"/>
        <v>3.7462616086888278E-2</v>
      </c>
      <c r="AG64" s="24">
        <f t="shared" si="43"/>
        <v>3.8547372692230297E-3</v>
      </c>
      <c r="AH64" s="24">
        <f t="shared" si="43"/>
        <v>2.1914216145345611E-2</v>
      </c>
      <c r="AI64" s="24">
        <f t="shared" si="43"/>
        <v>2.1815008726000507E-4</v>
      </c>
      <c r="AJ64" s="24">
        <f t="shared" si="43"/>
        <v>5.8164668893692317E-2</v>
      </c>
      <c r="AK64" s="24">
        <f t="shared" si="43"/>
        <v>2.2328548644338087E-2</v>
      </c>
      <c r="AL64" s="24">
        <f t="shared" si="43"/>
        <v>2.0817980840088568E-2</v>
      </c>
      <c r="AM64" s="24">
        <f t="shared" si="43"/>
        <v>3.4654314633727923E-2</v>
      </c>
      <c r="AN64" s="24">
        <f t="shared" si="43"/>
        <v>1.4109697933227361E-2</v>
      </c>
      <c r="AO64" s="24">
        <f t="shared" si="45"/>
        <v>2.9710962528167073E-2</v>
      </c>
      <c r="AP64" s="24">
        <f t="shared" si="45"/>
        <v>2.9512821181215676E-2</v>
      </c>
      <c r="AQ64" s="24">
        <f t="shared" si="45"/>
        <v>3.2421922767195577E-2</v>
      </c>
      <c r="AR64" s="24">
        <f t="shared" si="39"/>
        <v>2.8219501573460537E-2</v>
      </c>
      <c r="AS64" s="24" t="e">
        <f t="shared" si="39"/>
        <v>#DIV/0!</v>
      </c>
      <c r="AT64" s="24">
        <f t="shared" si="39"/>
        <v>2.9120709439057979E-2</v>
      </c>
      <c r="AU64" s="21"/>
      <c r="AV64" s="24">
        <f t="shared" si="44"/>
        <v>0.51276706618030232</v>
      </c>
      <c r="AW64" s="24">
        <f t="shared" si="44"/>
        <v>0.53120319520718917</v>
      </c>
      <c r="AX64" s="24">
        <f t="shared" si="44"/>
        <v>0.6086956521739133</v>
      </c>
      <c r="AY64" s="24">
        <f t="shared" si="44"/>
        <v>0.63962885363663546</v>
      </c>
      <c r="AZ64" s="24">
        <f t="shared" si="44"/>
        <v>0.31494192185850056</v>
      </c>
      <c r="BA64" s="24">
        <f t="shared" si="44"/>
        <v>0.40609514370664024</v>
      </c>
      <c r="BB64" s="24">
        <f t="shared" si="44"/>
        <v>0.58748577929465307</v>
      </c>
      <c r="BC64" s="24">
        <f t="shared" si="44"/>
        <v>0.59975728155339803</v>
      </c>
      <c r="BD64" s="24">
        <f t="shared" si="42"/>
        <v>0.36609607951408063</v>
      </c>
      <c r="BE64" s="24">
        <f t="shared" si="42"/>
        <v>0.41714285714285726</v>
      </c>
      <c r="BF64" s="24">
        <f t="shared" si="42"/>
        <v>0.39446472019464718</v>
      </c>
      <c r="BG64" s="24">
        <f t="shared" si="42"/>
        <v>0.6156615661566156</v>
      </c>
      <c r="BH64" s="24">
        <f t="shared" si="42"/>
        <v>0.37812416017199646</v>
      </c>
      <c r="BI64" s="24">
        <f t="shared" si="42"/>
        <v>0.42259306803594354</v>
      </c>
      <c r="BJ64" s="24">
        <f t="shared" si="42"/>
        <v>0.56122184830442667</v>
      </c>
      <c r="BK64" s="24">
        <f t="shared" si="42"/>
        <v>0.38068181818181812</v>
      </c>
      <c r="BL64" s="24">
        <f t="shared" si="46"/>
        <v>0.51293471566239623</v>
      </c>
      <c r="BM64" s="24">
        <f t="shared" si="46"/>
        <v>0.52361853707911221</v>
      </c>
      <c r="BN64" s="24">
        <f t="shared" si="46"/>
        <v>0.50718863202380859</v>
      </c>
      <c r="BO64" s="24">
        <f t="shared" si="46"/>
        <v>0.49037817194942157</v>
      </c>
      <c r="BP64" s="24" t="e">
        <f t="shared" si="46"/>
        <v>#DIV/0!</v>
      </c>
      <c r="BQ64" s="24">
        <f t="shared" si="46"/>
        <v>0.51694293729408813</v>
      </c>
      <c r="BR64" s="21"/>
      <c r="BS64" s="35">
        <f t="shared" si="11"/>
        <v>44501</v>
      </c>
      <c r="BT64" s="24">
        <f t="shared" si="41"/>
        <v>1.0145831855267785E-2</v>
      </c>
      <c r="BU64" s="24">
        <f t="shared" si="40"/>
        <v>8.780418588151842E-4</v>
      </c>
      <c r="BV64" s="24">
        <f t="shared" si="40"/>
        <v>3.7445902802412069E-3</v>
      </c>
      <c r="BW64" s="24">
        <f t="shared" si="40"/>
        <v>2.0857573607662295E-3</v>
      </c>
      <c r="BX64" s="24">
        <f t="shared" si="40"/>
        <v>2.0284852784675481E-3</v>
      </c>
      <c r="BY64" s="24">
        <f t="shared" si="40"/>
        <v>2.1178077332387412E-3</v>
      </c>
      <c r="BZ64" s="24">
        <f t="shared" si="40"/>
        <v>4.0651649521106894E-3</v>
      </c>
      <c r="CA64" s="24">
        <f t="shared" si="40"/>
        <v>9.5033699893580994E-5</v>
      </c>
      <c r="CB64" s="24">
        <f t="shared" si="40"/>
        <v>1.2949272791770183E-3</v>
      </c>
      <c r="CC64" s="24">
        <f t="shared" si="40"/>
        <v>2.4122029088334676E-6</v>
      </c>
      <c r="CD64" s="24">
        <f t="shared" si="40"/>
        <v>2.5987938985455854E-3</v>
      </c>
      <c r="CE64" s="24">
        <f t="shared" si="40"/>
        <v>6.5555161404753058E-4</v>
      </c>
      <c r="CF64" s="24">
        <f t="shared" si="14"/>
        <v>2.9712398013479933E-2</v>
      </c>
    </row>
    <row r="65" spans="1:84" x14ac:dyDescent="0.25">
      <c r="A65" s="31">
        <f>+[1]NEA!A66</f>
        <v>44531</v>
      </c>
      <c r="B65" s="17">
        <f>+[1]NEA!B66</f>
        <v>606.20000000000005</v>
      </c>
      <c r="C65" s="17">
        <f>+[1]NEA!C66</f>
        <v>649.29999999999995</v>
      </c>
      <c r="D65" s="17">
        <f>+[1]NEA!D66</f>
        <v>522.29999999999995</v>
      </c>
      <c r="E65" s="17">
        <f>+[1]NEA!E66</f>
        <v>576.79999999999995</v>
      </c>
      <c r="F65" s="17">
        <f>+[1]NEA!F66</f>
        <v>506.5</v>
      </c>
      <c r="G65" s="17">
        <f>+[1]NEA!G66</f>
        <v>583.79999999999995</v>
      </c>
      <c r="H65" s="17">
        <f>+[1]NEA!H66</f>
        <v>703.9</v>
      </c>
      <c r="I65" s="17">
        <f>+[1]NEA!I66</f>
        <v>680.1</v>
      </c>
      <c r="J65" s="17">
        <f>+[1]NEA!J66</f>
        <v>505</v>
      </c>
      <c r="K65" s="17">
        <f>+[1]NEA!K66</f>
        <v>559.70000000000005</v>
      </c>
      <c r="L65" s="17">
        <f>+[1]NEA!L66</f>
        <v>461.8</v>
      </c>
      <c r="M65" s="17">
        <f>+[1]NEA!M66</f>
        <v>588.6</v>
      </c>
      <c r="N65" s="17">
        <f>+[1]NEA!N66</f>
        <v>528.1</v>
      </c>
      <c r="O65" s="18">
        <f>+[1]NEA!R66</f>
        <v>575.6</v>
      </c>
      <c r="P65" s="19">
        <f>+[1]NEA!S66</f>
        <v>634.1</v>
      </c>
      <c r="Q65" s="20">
        <f>+[1]NEA!T66</f>
        <v>517.6</v>
      </c>
      <c r="R65" s="18">
        <f t="shared" si="4"/>
        <v>606.21367000000009</v>
      </c>
      <c r="S65" s="19">
        <f t="shared" si="5"/>
        <v>607.1083081570996</v>
      </c>
      <c r="T65" s="19">
        <f t="shared" si="6"/>
        <v>572.23714201358143</v>
      </c>
      <c r="U65" s="19">
        <f t="shared" si="7"/>
        <v>569.43644536652835</v>
      </c>
      <c r="V65" s="19"/>
      <c r="W65" s="20">
        <f t="shared" si="8"/>
        <v>599.544217545322</v>
      </c>
      <c r="X65" s="21"/>
      <c r="Y65" s="41">
        <f t="shared" si="43"/>
        <v>4.4092318291422794E-2</v>
      </c>
      <c r="Z65" s="24">
        <f t="shared" si="43"/>
        <v>5.8526247147049126E-2</v>
      </c>
      <c r="AA65" s="24">
        <f t="shared" si="43"/>
        <v>6.1369640317008534E-2</v>
      </c>
      <c r="AB65" s="24">
        <f t="shared" si="43"/>
        <v>5.2939028842643232E-2</v>
      </c>
      <c r="AC65" s="24">
        <f t="shared" ref="Y65:AN81" si="47">+F65/F64-1</f>
        <v>1.6864083517365902E-2</v>
      </c>
      <c r="AD65" s="24">
        <f t="shared" si="47"/>
        <v>2.87224669603523E-2</v>
      </c>
      <c r="AE65" s="24">
        <f t="shared" si="47"/>
        <v>8.8863408341692818E-3</v>
      </c>
      <c r="AF65" s="24">
        <f t="shared" si="47"/>
        <v>3.1861629494765564E-2</v>
      </c>
      <c r="AG65" s="24">
        <f t="shared" si="47"/>
        <v>2.0614389652384713E-2</v>
      </c>
      <c r="AH65" s="24">
        <f t="shared" si="47"/>
        <v>2.584310850439886E-2</v>
      </c>
      <c r="AI65" s="24">
        <f t="shared" si="47"/>
        <v>7.1973827699018944E-3</v>
      </c>
      <c r="AJ65" s="24">
        <f t="shared" si="47"/>
        <v>9.3036211699164317E-2</v>
      </c>
      <c r="AK65" s="24">
        <f t="shared" si="47"/>
        <v>2.9836193447738024E-2</v>
      </c>
      <c r="AL65" s="24">
        <f t="shared" si="47"/>
        <v>3.880166035011734E-2</v>
      </c>
      <c r="AM65" s="24">
        <f t="shared" si="47"/>
        <v>5.1401094345879583E-2</v>
      </c>
      <c r="AN65" s="24">
        <f t="shared" si="47"/>
        <v>1.4305310601606891E-2</v>
      </c>
      <c r="AO65" s="24">
        <f t="shared" si="45"/>
        <v>4.4153467531874213E-2</v>
      </c>
      <c r="AP65" s="24">
        <f t="shared" si="45"/>
        <v>5.3051771448821894E-2</v>
      </c>
      <c r="AQ65" s="24">
        <f t="shared" si="45"/>
        <v>4.5849530776216341E-2</v>
      </c>
      <c r="AR65" s="24">
        <f t="shared" si="39"/>
        <v>3.7922116490846536E-2</v>
      </c>
      <c r="AS65" s="24" t="e">
        <f t="shared" si="39"/>
        <v>#DIV/0!</v>
      </c>
      <c r="AT65" s="24">
        <f t="shared" si="39"/>
        <v>3.1172362036237411E-2</v>
      </c>
      <c r="AU65" s="21"/>
      <c r="AV65" s="24">
        <f t="shared" si="44"/>
        <v>0.49642063687978277</v>
      </c>
      <c r="AW65" s="24">
        <f t="shared" si="44"/>
        <v>0.48581235697940484</v>
      </c>
      <c r="AX65" s="24">
        <f t="shared" si="44"/>
        <v>0.61502782931354361</v>
      </c>
      <c r="AY65" s="24">
        <f t="shared" si="44"/>
        <v>0.62708039492242573</v>
      </c>
      <c r="AZ65" s="24">
        <f t="shared" si="44"/>
        <v>0.31456008305216709</v>
      </c>
      <c r="BA65" s="24">
        <f t="shared" si="44"/>
        <v>0.41802283215933933</v>
      </c>
      <c r="BB65" s="24">
        <f t="shared" si="44"/>
        <v>0.53121601044159239</v>
      </c>
      <c r="BC65" s="24">
        <f t="shared" si="44"/>
        <v>0.59348641049671969</v>
      </c>
      <c r="BD65" s="24">
        <f t="shared" si="42"/>
        <v>0.38394080570019185</v>
      </c>
      <c r="BE65" s="24">
        <f t="shared" si="42"/>
        <v>0.42236340533672179</v>
      </c>
      <c r="BF65" s="24">
        <f t="shared" si="42"/>
        <v>0.40450121654501214</v>
      </c>
      <c r="BG65" s="24">
        <f t="shared" si="42"/>
        <v>0.66318168974286529</v>
      </c>
      <c r="BH65" s="24">
        <f t="shared" si="42"/>
        <v>0.39782953943885646</v>
      </c>
      <c r="BI65" s="24">
        <f t="shared" si="42"/>
        <v>0.41983226443019261</v>
      </c>
      <c r="BJ65" s="24">
        <f t="shared" si="42"/>
        <v>0.53982515784361351</v>
      </c>
      <c r="BK65" s="24">
        <f t="shared" si="42"/>
        <v>0.36858804865150718</v>
      </c>
      <c r="BL65" s="24">
        <f t="shared" si="46"/>
        <v>0.49660467015053489</v>
      </c>
      <c r="BM65" s="24">
        <f t="shared" si="46"/>
        <v>0.50491344257828508</v>
      </c>
      <c r="BN65" s="24">
        <f t="shared" si="46"/>
        <v>0.51784413304784471</v>
      </c>
      <c r="BO65" s="24">
        <f t="shared" si="46"/>
        <v>0.49473496755951429</v>
      </c>
      <c r="BP65" s="24" t="e">
        <f t="shared" si="46"/>
        <v>#DIV/0!</v>
      </c>
      <c r="BQ65" s="24">
        <f t="shared" si="46"/>
        <v>0.51259509009132653</v>
      </c>
      <c r="BR65" s="21"/>
      <c r="BS65" s="35">
        <f t="shared" si="11"/>
        <v>44531</v>
      </c>
      <c r="BT65" s="24">
        <f t="shared" si="41"/>
        <v>2.1833086462280386E-2</v>
      </c>
      <c r="BU65" s="24">
        <f t="shared" si="40"/>
        <v>1.8933517051326172E-3</v>
      </c>
      <c r="BV65" s="24">
        <f t="shared" si="40"/>
        <v>5.7940062004822601E-3</v>
      </c>
      <c r="BW65" s="24">
        <f t="shared" ref="BW65:CE93" si="48">(F65-F64)/$B64*F$3</f>
        <v>1.1733379262831522E-3</v>
      </c>
      <c r="BX65" s="24">
        <f t="shared" si="48"/>
        <v>2.1841887702376793E-3</v>
      </c>
      <c r="BY65" s="24">
        <f t="shared" si="48"/>
        <v>5.6169479848432028E-4</v>
      </c>
      <c r="BZ65" s="24">
        <f t="shared" si="48"/>
        <v>3.4831209094040643E-3</v>
      </c>
      <c r="CA65" s="24">
        <f t="shared" si="48"/>
        <v>4.9541853255253134E-4</v>
      </c>
      <c r="CB65" s="24">
        <f t="shared" si="48"/>
        <v>1.5153978642783352E-3</v>
      </c>
      <c r="CC65" s="24">
        <f t="shared" si="48"/>
        <v>7.7299345504650612E-5</v>
      </c>
      <c r="CD65" s="24">
        <f t="shared" si="48"/>
        <v>4.2713572166724091E-3</v>
      </c>
      <c r="CE65" s="24">
        <f t="shared" si="48"/>
        <v>8.696176369273205E-4</v>
      </c>
      <c r="CF65" s="24">
        <f t="shared" si="14"/>
        <v>4.4151877368239723E-2</v>
      </c>
    </row>
    <row r="66" spans="1:84" x14ac:dyDescent="0.25">
      <c r="A66" s="31">
        <f>+[1]NEA!A67</f>
        <v>44562</v>
      </c>
      <c r="B66" s="17">
        <f>+[1]NEA!B67</f>
        <v>627</v>
      </c>
      <c r="C66" s="17">
        <f>+[1]NEA!C67</f>
        <v>674</v>
      </c>
      <c r="D66" s="17">
        <f>+[1]NEA!D67</f>
        <v>532.70000000000005</v>
      </c>
      <c r="E66" s="17">
        <f>+[1]NEA!E67</f>
        <v>590.70000000000005</v>
      </c>
      <c r="F66" s="17">
        <f>+[1]NEA!F67</f>
        <v>519.4</v>
      </c>
      <c r="G66" s="17">
        <f>+[1]NEA!G67</f>
        <v>601.79999999999995</v>
      </c>
      <c r="H66" s="17">
        <f>+[1]NEA!H67</f>
        <v>728.2</v>
      </c>
      <c r="I66" s="17">
        <f>+[1]NEA!I67</f>
        <v>700.9</v>
      </c>
      <c r="J66" s="17">
        <f>+[1]NEA!J67</f>
        <v>542.1</v>
      </c>
      <c r="K66" s="17">
        <f>+[1]NEA!K67</f>
        <v>577.20000000000005</v>
      </c>
      <c r="L66" s="17">
        <f>+[1]NEA!L67</f>
        <v>464.3</v>
      </c>
      <c r="M66" s="17">
        <f>+[1]NEA!M67</f>
        <v>621</v>
      </c>
      <c r="N66" s="17">
        <f>+[1]NEA!N67</f>
        <v>544</v>
      </c>
      <c r="O66" s="18">
        <f>+[1]NEA!R67</f>
        <v>613.20000000000005</v>
      </c>
      <c r="P66" s="19">
        <f>+[1]NEA!S67</f>
        <v>653</v>
      </c>
      <c r="Q66" s="20">
        <f>+[1]NEA!T67</f>
        <v>533.70000000000005</v>
      </c>
      <c r="R66" s="18">
        <f t="shared" si="4"/>
        <v>626.95473000000015</v>
      </c>
      <c r="S66" s="19">
        <f t="shared" si="5"/>
        <v>628.16492721779741</v>
      </c>
      <c r="T66" s="19">
        <f t="shared" si="6"/>
        <v>590.64074402125766</v>
      </c>
      <c r="U66" s="19">
        <f t="shared" si="7"/>
        <v>585.44439834024888</v>
      </c>
      <c r="V66" s="19"/>
      <c r="W66" s="20">
        <f t="shared" si="8"/>
        <v>618.27924567618254</v>
      </c>
      <c r="X66" s="21"/>
      <c r="Y66" s="41">
        <f t="shared" si="47"/>
        <v>3.4312108215110548E-2</v>
      </c>
      <c r="Z66" s="24">
        <f t="shared" si="47"/>
        <v>3.8040967195441366E-2</v>
      </c>
      <c r="AA66" s="24">
        <f t="shared" si="47"/>
        <v>1.9911928010722058E-2</v>
      </c>
      <c r="AB66" s="24">
        <f t="shared" si="47"/>
        <v>2.4098474341192944E-2</v>
      </c>
      <c r="AC66" s="24">
        <f t="shared" si="47"/>
        <v>2.5468904244817292E-2</v>
      </c>
      <c r="AD66" s="24">
        <f t="shared" si="47"/>
        <v>3.0832476875642278E-2</v>
      </c>
      <c r="AE66" s="24">
        <f t="shared" si="47"/>
        <v>3.4521949140503105E-2</v>
      </c>
      <c r="AF66" s="24">
        <f t="shared" si="47"/>
        <v>3.0583737685634382E-2</v>
      </c>
      <c r="AG66" s="24">
        <f t="shared" si="47"/>
        <v>7.3465346534653531E-2</v>
      </c>
      <c r="AH66" s="24">
        <f t="shared" si="47"/>
        <v>3.1266750044666836E-2</v>
      </c>
      <c r="AI66" s="24">
        <f t="shared" si="47"/>
        <v>5.4135989605890167E-3</v>
      </c>
      <c r="AJ66" s="24">
        <f t="shared" si="47"/>
        <v>5.504587155963292E-2</v>
      </c>
      <c r="AK66" s="24">
        <f t="shared" si="47"/>
        <v>3.0107934103389411E-2</v>
      </c>
      <c r="AL66" s="24">
        <f t="shared" si="47"/>
        <v>6.5323141070187773E-2</v>
      </c>
      <c r="AM66" s="24">
        <f t="shared" si="47"/>
        <v>2.9806024286390231E-2</v>
      </c>
      <c r="AN66" s="24">
        <f t="shared" si="47"/>
        <v>3.1105100463678648E-2</v>
      </c>
      <c r="AO66" s="24">
        <f t="shared" si="45"/>
        <v>3.4214108038837399E-2</v>
      </c>
      <c r="AP66" s="24">
        <f t="shared" si="45"/>
        <v>3.4683463852794194E-2</v>
      </c>
      <c r="AQ66" s="24">
        <f t="shared" si="45"/>
        <v>3.2160796034521377E-2</v>
      </c>
      <c r="AR66" s="24">
        <f t="shared" si="39"/>
        <v>2.8111922066064388E-2</v>
      </c>
      <c r="AS66" s="24" t="e">
        <f t="shared" si="39"/>
        <v>#DIV/0!</v>
      </c>
      <c r="AT66" s="24">
        <f t="shared" si="39"/>
        <v>3.1248784631042303E-2</v>
      </c>
      <c r="AU66" s="21"/>
      <c r="AV66" s="24">
        <f t="shared" si="44"/>
        <v>0.48402366863905333</v>
      </c>
      <c r="AW66" s="24">
        <f t="shared" si="44"/>
        <v>0.46172196920407704</v>
      </c>
      <c r="AX66" s="24">
        <f t="shared" si="44"/>
        <v>0.57650192364604935</v>
      </c>
      <c r="AY66" s="24">
        <f t="shared" si="44"/>
        <v>0.65184563758389258</v>
      </c>
      <c r="AZ66" s="24">
        <f t="shared" si="44"/>
        <v>0.33590534979423858</v>
      </c>
      <c r="BA66" s="24">
        <f t="shared" si="44"/>
        <v>0.42168674698795172</v>
      </c>
      <c r="BB66" s="24">
        <f t="shared" si="44"/>
        <v>0.52662473794549269</v>
      </c>
      <c r="BC66" s="24">
        <f t="shared" si="44"/>
        <v>0.54485342737491727</v>
      </c>
      <c r="BD66" s="24">
        <f t="shared" si="42"/>
        <v>0.31386330586524469</v>
      </c>
      <c r="BE66" s="24">
        <f t="shared" si="42"/>
        <v>0.40986809965803639</v>
      </c>
      <c r="BF66" s="24">
        <f t="shared" si="42"/>
        <v>0.41124620060790273</v>
      </c>
      <c r="BG66" s="24">
        <f t="shared" si="42"/>
        <v>0.6774716369529985</v>
      </c>
      <c r="BH66" s="24">
        <f t="shared" si="42"/>
        <v>0.41225337487019731</v>
      </c>
      <c r="BI66" s="24">
        <f t="shared" si="42"/>
        <v>0.46909439386679463</v>
      </c>
      <c r="BJ66" s="24">
        <f t="shared" si="42"/>
        <v>0.51931130758492317</v>
      </c>
      <c r="BK66" s="24">
        <f t="shared" si="42"/>
        <v>0.34297936587820854</v>
      </c>
      <c r="BL66" s="24">
        <f t="shared" si="46"/>
        <v>0.48379613128667387</v>
      </c>
      <c r="BM66" s="24">
        <f t="shared" si="46"/>
        <v>0.49432443492706613</v>
      </c>
      <c r="BN66" s="24">
        <f t="shared" si="46"/>
        <v>0.52712969875737969</v>
      </c>
      <c r="BO66" s="24">
        <f t="shared" si="46"/>
        <v>0.50267829328363134</v>
      </c>
      <c r="BP66" s="24" t="e">
        <f t="shared" si="46"/>
        <v>#DIV/0!</v>
      </c>
      <c r="BQ66" s="24">
        <f t="shared" si="46"/>
        <v>0.50185567968371503</v>
      </c>
      <c r="BR66" s="21"/>
      <c r="BS66" s="35">
        <f t="shared" si="11"/>
        <v>44562</v>
      </c>
      <c r="BT66" s="24">
        <f t="shared" si="41"/>
        <v>1.4387281425272213E-2</v>
      </c>
      <c r="BU66" s="24">
        <f t="shared" ref="BU66:BU108" si="49">(D66-D65)/$B65*D$3</f>
        <v>6.2448036951501696E-4</v>
      </c>
      <c r="BV66" s="24">
        <f t="shared" ref="BV66:BV108" si="50">(E66-E65)/$B65*E$3</f>
        <v>2.659848234905989E-3</v>
      </c>
      <c r="BW66" s="24">
        <f t="shared" si="48"/>
        <v>1.7258165621906931E-3</v>
      </c>
      <c r="BX66" s="24">
        <f t="shared" si="48"/>
        <v>2.3101286704058067E-3</v>
      </c>
      <c r="BY66" s="24">
        <f t="shared" si="48"/>
        <v>2.1085120422302925E-3</v>
      </c>
      <c r="BZ66" s="24">
        <f t="shared" si="48"/>
        <v>3.3042560211151355E-3</v>
      </c>
      <c r="CA66" s="24">
        <f t="shared" si="48"/>
        <v>1.725866050808315E-3</v>
      </c>
      <c r="CB66" s="24">
        <f t="shared" si="48"/>
        <v>1.8013856812933026E-3</v>
      </c>
      <c r="CC66" s="24">
        <f t="shared" si="48"/>
        <v>5.6087099967007572E-5</v>
      </c>
      <c r="CD66" s="24">
        <f t="shared" si="48"/>
        <v>2.6456614978554909E-3</v>
      </c>
      <c r="CE66" s="24">
        <f t="shared" si="48"/>
        <v>8.65555922137907E-4</v>
      </c>
      <c r="CF66" s="24">
        <f t="shared" si="14"/>
        <v>3.4214879577697165E-2</v>
      </c>
    </row>
    <row r="67" spans="1:84" x14ac:dyDescent="0.25">
      <c r="A67" s="31">
        <f>+[1]NEA!A68</f>
        <v>44593</v>
      </c>
      <c r="B67" s="17">
        <f>+[1]NEA!B68</f>
        <v>658.1</v>
      </c>
      <c r="C67" s="17">
        <f>+[1]NEA!C68</f>
        <v>716.5</v>
      </c>
      <c r="D67" s="17">
        <f>+[1]NEA!D68</f>
        <v>554</v>
      </c>
      <c r="E67" s="17">
        <f>+[1]NEA!E68</f>
        <v>608.9</v>
      </c>
      <c r="F67" s="17">
        <f>+[1]NEA!F68</f>
        <v>532.4</v>
      </c>
      <c r="G67" s="17">
        <f>+[1]NEA!G68</f>
        <v>630.6</v>
      </c>
      <c r="H67" s="17">
        <f>+[1]NEA!H68</f>
        <v>762.9</v>
      </c>
      <c r="I67" s="17">
        <f>+[1]NEA!I68</f>
        <v>741.6</v>
      </c>
      <c r="J67" s="17">
        <f>+[1]NEA!J68</f>
        <v>551</v>
      </c>
      <c r="K67" s="17">
        <f>+[1]NEA!K68</f>
        <v>600.5</v>
      </c>
      <c r="L67" s="17">
        <f>+[1]NEA!L68</f>
        <v>497.4</v>
      </c>
      <c r="M67" s="17">
        <f>+[1]NEA!M68</f>
        <v>647.9</v>
      </c>
      <c r="N67" s="17">
        <f>+[1]NEA!N68</f>
        <v>566</v>
      </c>
      <c r="O67" s="18">
        <f>+[1]NEA!R68</f>
        <v>664.8</v>
      </c>
      <c r="P67" s="19">
        <f>+[1]NEA!S68</f>
        <v>683.9</v>
      </c>
      <c r="Q67" s="20">
        <f>+[1]NEA!T68</f>
        <v>551.4</v>
      </c>
      <c r="R67" s="18">
        <f t="shared" si="4"/>
        <v>658.10017999999991</v>
      </c>
      <c r="S67" s="19">
        <f t="shared" si="5"/>
        <v>660.63592419664928</v>
      </c>
      <c r="T67" s="19">
        <f t="shared" si="6"/>
        <v>613.85689400649539</v>
      </c>
      <c r="U67" s="19">
        <f t="shared" si="7"/>
        <v>608.03001383125866</v>
      </c>
      <c r="V67" s="19"/>
      <c r="W67" s="20">
        <f t="shared" si="8"/>
        <v>645.3214002917274</v>
      </c>
      <c r="X67" s="21"/>
      <c r="Y67" s="41">
        <f t="shared" si="47"/>
        <v>4.9601275917065424E-2</v>
      </c>
      <c r="Z67" s="24">
        <f t="shared" si="47"/>
        <v>6.3056379821958553E-2</v>
      </c>
      <c r="AA67" s="24">
        <f t="shared" si="47"/>
        <v>3.9984982166322514E-2</v>
      </c>
      <c r="AB67" s="24">
        <f t="shared" si="47"/>
        <v>3.0810902319282185E-2</v>
      </c>
      <c r="AC67" s="24">
        <f t="shared" si="47"/>
        <v>2.5028879476318933E-2</v>
      </c>
      <c r="AD67" s="24">
        <f t="shared" si="47"/>
        <v>4.7856430707876596E-2</v>
      </c>
      <c r="AE67" s="24">
        <f t="shared" si="47"/>
        <v>4.7651744026366183E-2</v>
      </c>
      <c r="AF67" s="24">
        <f t="shared" si="47"/>
        <v>5.8068198031102858E-2</v>
      </c>
      <c r="AG67" s="24">
        <f t="shared" si="47"/>
        <v>1.6417635122671026E-2</v>
      </c>
      <c r="AH67" s="24">
        <f t="shared" si="47"/>
        <v>4.0367290367290254E-2</v>
      </c>
      <c r="AI67" s="24">
        <f t="shared" si="47"/>
        <v>7.1290114150333705E-2</v>
      </c>
      <c r="AJ67" s="24">
        <f t="shared" si="47"/>
        <v>4.3317230273751894E-2</v>
      </c>
      <c r="AK67" s="24">
        <f t="shared" si="47"/>
        <v>4.0441176470588314E-2</v>
      </c>
      <c r="AL67" s="24">
        <f t="shared" si="47"/>
        <v>8.4148727984344251E-2</v>
      </c>
      <c r="AM67" s="24">
        <f t="shared" si="47"/>
        <v>4.7320061255742729E-2</v>
      </c>
      <c r="AN67" s="24">
        <f t="shared" si="47"/>
        <v>3.3164699269252251E-2</v>
      </c>
      <c r="AO67" s="24">
        <f t="shared" si="45"/>
        <v>4.9677350707601819E-2</v>
      </c>
      <c r="AP67" s="24">
        <f t="shared" si="45"/>
        <v>5.1691833739697879E-2</v>
      </c>
      <c r="AQ67" s="24">
        <f t="shared" si="45"/>
        <v>3.9306719389480715E-2</v>
      </c>
      <c r="AR67" s="24">
        <f t="shared" si="39"/>
        <v>3.8578583303624736E-2</v>
      </c>
      <c r="AS67" s="24" t="e">
        <f t="shared" si="39"/>
        <v>#DIV/0!</v>
      </c>
      <c r="AT67" s="24">
        <f t="shared" si="39"/>
        <v>4.3737768661424425E-2</v>
      </c>
      <c r="AU67" s="21"/>
      <c r="AV67" s="24">
        <f t="shared" si="44"/>
        <v>0.5004559963520292</v>
      </c>
      <c r="AW67" s="24">
        <f t="shared" si="44"/>
        <v>0.49832705980761194</v>
      </c>
      <c r="AX67" s="24">
        <f t="shared" si="44"/>
        <v>0.59103963239517521</v>
      </c>
      <c r="AY67" s="24">
        <f t="shared" si="44"/>
        <v>0.64256811437820338</v>
      </c>
      <c r="AZ67" s="24">
        <f t="shared" si="44"/>
        <v>0.35092616087287487</v>
      </c>
      <c r="BA67" s="24">
        <f t="shared" si="44"/>
        <v>0.42960779868510546</v>
      </c>
      <c r="BB67" s="24">
        <f t="shared" si="44"/>
        <v>0.50443699467560621</v>
      </c>
      <c r="BC67" s="24">
        <f t="shared" si="44"/>
        <v>0.55929352396972254</v>
      </c>
      <c r="BD67" s="24">
        <f t="shared" si="42"/>
        <v>0.29221388367729828</v>
      </c>
      <c r="BE67" s="24">
        <f t="shared" si="42"/>
        <v>0.42636579572446553</v>
      </c>
      <c r="BF67" s="24">
        <f t="shared" si="42"/>
        <v>0.48610696145802201</v>
      </c>
      <c r="BG67" s="24">
        <f t="shared" si="42"/>
        <v>0.65449438202247179</v>
      </c>
      <c r="BH67" s="24">
        <f t="shared" si="42"/>
        <v>0.4285714285714286</v>
      </c>
      <c r="BI67" s="24">
        <f t="shared" si="42"/>
        <v>0.54353378221499882</v>
      </c>
      <c r="BJ67" s="24">
        <f t="shared" si="42"/>
        <v>0.52826815642458103</v>
      </c>
      <c r="BK67" s="24">
        <f t="shared" si="42"/>
        <v>0.34882583170254389</v>
      </c>
      <c r="BL67" s="24">
        <f t="shared" si="46"/>
        <v>0.50050248921233398</v>
      </c>
      <c r="BM67" s="24">
        <f t="shared" si="46"/>
        <v>0.51483983871772243</v>
      </c>
      <c r="BN67" s="24">
        <f t="shared" si="46"/>
        <v>0.52823533285830493</v>
      </c>
      <c r="BO67" s="24">
        <f t="shared" si="46"/>
        <v>0.50725683669773103</v>
      </c>
      <c r="BP67" s="24" t="e">
        <f t="shared" si="46"/>
        <v>#DIV/0!</v>
      </c>
      <c r="BQ67" s="24">
        <f t="shared" si="46"/>
        <v>0.50543891244695516</v>
      </c>
      <c r="BR67" s="21"/>
      <c r="BS67" s="35">
        <f t="shared" si="11"/>
        <v>44593</v>
      </c>
      <c r="BT67" s="24">
        <f t="shared" si="41"/>
        <v>2.393421052631579E-2</v>
      </c>
      <c r="BU67" s="24">
        <f t="shared" si="49"/>
        <v>1.2365550239234425E-3</v>
      </c>
      <c r="BV67" s="24">
        <f t="shared" si="50"/>
        <v>3.3671451355661757E-3</v>
      </c>
      <c r="BW67" s="24">
        <f t="shared" si="48"/>
        <v>1.6814992025518342E-3</v>
      </c>
      <c r="BX67" s="24">
        <f t="shared" si="48"/>
        <v>3.5735885167464203E-3</v>
      </c>
      <c r="BY67" s="24">
        <f t="shared" si="48"/>
        <v>2.9110366826156238E-3</v>
      </c>
      <c r="BZ67" s="24">
        <f t="shared" si="48"/>
        <v>6.2510526315789549E-3</v>
      </c>
      <c r="CA67" s="24">
        <f t="shared" si="48"/>
        <v>4.0028708133971191E-4</v>
      </c>
      <c r="CB67" s="24">
        <f t="shared" si="48"/>
        <v>2.318851674641144E-3</v>
      </c>
      <c r="CC67" s="24">
        <f t="shared" si="48"/>
        <v>7.1795853269537391E-4</v>
      </c>
      <c r="CD67" s="24">
        <f t="shared" si="48"/>
        <v>2.1236842105263141E-3</v>
      </c>
      <c r="CE67" s="24">
        <f t="shared" si="48"/>
        <v>1.1578947368421052E-3</v>
      </c>
      <c r="CF67" s="24">
        <f t="shared" si="14"/>
        <v>4.9673763955342891E-2</v>
      </c>
    </row>
    <row r="68" spans="1:84" x14ac:dyDescent="0.25">
      <c r="A68" s="31">
        <f>+[1]NEA!A69</f>
        <v>44621</v>
      </c>
      <c r="B68" s="17">
        <f>+[1]NEA!B69</f>
        <v>705.8</v>
      </c>
      <c r="C68" s="17">
        <f>+[1]NEA!C69</f>
        <v>771.9</v>
      </c>
      <c r="D68" s="17">
        <f>+[1]NEA!D69</f>
        <v>575.1</v>
      </c>
      <c r="E68" s="17">
        <f>+[1]NEA!E69</f>
        <v>654.5</v>
      </c>
      <c r="F68" s="17">
        <f>+[1]NEA!F69</f>
        <v>614.5</v>
      </c>
      <c r="G68" s="17">
        <f>+[1]NEA!G69</f>
        <v>654.20000000000005</v>
      </c>
      <c r="H68" s="17">
        <f>+[1]NEA!H69</f>
        <v>797.5</v>
      </c>
      <c r="I68" s="17">
        <f>+[1]NEA!I69</f>
        <v>801.1</v>
      </c>
      <c r="J68" s="17">
        <f>+[1]NEA!J69</f>
        <v>576.1</v>
      </c>
      <c r="K68" s="17">
        <f>+[1]NEA!K69</f>
        <v>618.5</v>
      </c>
      <c r="L68" s="17">
        <f>+[1]NEA!L69</f>
        <v>624.70000000000005</v>
      </c>
      <c r="M68" s="17">
        <f>+[1]NEA!M69</f>
        <v>677.6</v>
      </c>
      <c r="N68" s="17">
        <f>+[1]NEA!N69</f>
        <v>596.1</v>
      </c>
      <c r="O68" s="18">
        <f>+[1]NEA!R69</f>
        <v>710.9</v>
      </c>
      <c r="P68" s="19">
        <f>+[1]NEA!S69</f>
        <v>725.4</v>
      </c>
      <c r="Q68" s="20">
        <f>+[1]NEA!T69</f>
        <v>624.6</v>
      </c>
      <c r="R68" s="18">
        <f t="shared" si="4"/>
        <v>705.78951000000006</v>
      </c>
      <c r="S68" s="19">
        <f t="shared" si="5"/>
        <v>703.2644740455919</v>
      </c>
      <c r="T68" s="19">
        <f t="shared" si="6"/>
        <v>645.48467670504874</v>
      </c>
      <c r="U68" s="19">
        <f t="shared" si="7"/>
        <v>639.98775933609954</v>
      </c>
      <c r="V68" s="19"/>
      <c r="W68" s="20">
        <f t="shared" si="8"/>
        <v>685.39451969160245</v>
      </c>
      <c r="X68" s="21"/>
      <c r="Y68" s="41">
        <f t="shared" si="47"/>
        <v>7.2481385807627863E-2</v>
      </c>
      <c r="Z68" s="24">
        <f t="shared" si="47"/>
        <v>7.7320307048150738E-2</v>
      </c>
      <c r="AA68" s="24">
        <f t="shared" si="47"/>
        <v>3.8086642599278075E-2</v>
      </c>
      <c r="AB68" s="24">
        <f t="shared" si="47"/>
        <v>7.488914435867966E-2</v>
      </c>
      <c r="AC68" s="24">
        <f t="shared" si="47"/>
        <v>0.15420736288504888</v>
      </c>
      <c r="AD68" s="24">
        <f t="shared" si="47"/>
        <v>3.7424674912781564E-2</v>
      </c>
      <c r="AE68" s="24">
        <f t="shared" si="47"/>
        <v>4.5353257307641837E-2</v>
      </c>
      <c r="AF68" s="24">
        <f t="shared" si="47"/>
        <v>8.0231930960086295E-2</v>
      </c>
      <c r="AG68" s="24">
        <f t="shared" si="47"/>
        <v>4.5553539019963729E-2</v>
      </c>
      <c r="AH68" s="24">
        <f t="shared" si="47"/>
        <v>2.9975020815986575E-2</v>
      </c>
      <c r="AI68" s="24">
        <f t="shared" si="47"/>
        <v>0.25593084036992386</v>
      </c>
      <c r="AJ68" s="24">
        <f t="shared" si="47"/>
        <v>4.5840407470288724E-2</v>
      </c>
      <c r="AK68" s="24">
        <f t="shared" si="47"/>
        <v>5.3180212014134254E-2</v>
      </c>
      <c r="AL68" s="24">
        <f t="shared" si="47"/>
        <v>6.934416365824303E-2</v>
      </c>
      <c r="AM68" s="24">
        <f t="shared" si="47"/>
        <v>6.0681386167568352E-2</v>
      </c>
      <c r="AN68" s="24">
        <f t="shared" si="47"/>
        <v>0.13275299238302507</v>
      </c>
      <c r="AO68" s="24">
        <f t="shared" si="45"/>
        <v>7.2465152645909026E-2</v>
      </c>
      <c r="AP68" s="24">
        <f t="shared" si="45"/>
        <v>6.4526539183862974E-2</v>
      </c>
      <c r="AQ68" s="24">
        <f t="shared" si="45"/>
        <v>5.1523055303861476E-2</v>
      </c>
      <c r="AR68" s="24">
        <f t="shared" si="39"/>
        <v>5.2559486831039726E-2</v>
      </c>
      <c r="AS68" s="24" t="e">
        <f t="shared" si="39"/>
        <v>#DIV/0!</v>
      </c>
      <c r="AT68" s="24">
        <f t="shared" si="39"/>
        <v>6.2097924199878474E-2</v>
      </c>
      <c r="AU68" s="21"/>
      <c r="AV68" s="24">
        <f t="shared" si="44"/>
        <v>0.55736981465136792</v>
      </c>
      <c r="AW68" s="24">
        <f t="shared" si="44"/>
        <v>0.56476788972227854</v>
      </c>
      <c r="AX68" s="24">
        <f t="shared" si="44"/>
        <v>0.56404677726407404</v>
      </c>
      <c r="AY68" s="24">
        <f t="shared" si="44"/>
        <v>0.70709441836202402</v>
      </c>
      <c r="AZ68" s="24">
        <f t="shared" si="44"/>
        <v>0.52784684236698154</v>
      </c>
      <c r="BA68" s="24">
        <f t="shared" si="44"/>
        <v>0.44160423093873957</v>
      </c>
      <c r="BB68" s="24">
        <f t="shared" si="44"/>
        <v>0.52894938650306744</v>
      </c>
      <c r="BC68" s="24">
        <f t="shared" si="44"/>
        <v>0.61773021001615525</v>
      </c>
      <c r="BD68" s="24">
        <f t="shared" si="42"/>
        <v>0.32956381260096923</v>
      </c>
      <c r="BE68" s="24">
        <f t="shared" si="42"/>
        <v>0.44408125145925759</v>
      </c>
      <c r="BF68" s="24">
        <f t="shared" si="42"/>
        <v>0.51295713247759767</v>
      </c>
      <c r="BG68" s="24">
        <f t="shared" si="42"/>
        <v>0.66486486486486496</v>
      </c>
      <c r="BH68" s="24">
        <f t="shared" si="42"/>
        <v>0.46967455621301779</v>
      </c>
      <c r="BI68" s="24">
        <f t="shared" si="42"/>
        <v>0.61165268646565396</v>
      </c>
      <c r="BJ68" s="24">
        <f t="shared" si="42"/>
        <v>0.56877162629757794</v>
      </c>
      <c r="BK68" s="24">
        <f t="shared" si="42"/>
        <v>0.46895578551270001</v>
      </c>
      <c r="BL68" s="24">
        <f t="shared" si="46"/>
        <v>0.55740642828285103</v>
      </c>
      <c r="BM68" s="24">
        <f t="shared" si="46"/>
        <v>0.56321175295538928</v>
      </c>
      <c r="BN68" s="24">
        <f t="shared" si="46"/>
        <v>0.56119635588414085</v>
      </c>
      <c r="BO68" s="24">
        <f t="shared" si="46"/>
        <v>0.54377585061601064</v>
      </c>
      <c r="BP68" s="24" t="e">
        <f t="shared" si="46"/>
        <v>#DIV/0!</v>
      </c>
      <c r="BQ68" s="24">
        <f t="shared" si="46"/>
        <v>0.54532345391229597</v>
      </c>
      <c r="BR68" s="21"/>
      <c r="BS68" s="35">
        <f t="shared" si="11"/>
        <v>44621</v>
      </c>
      <c r="BT68" s="24">
        <f t="shared" si="41"/>
        <v>2.9724570733931002E-2</v>
      </c>
      <c r="BU68" s="24">
        <f t="shared" si="49"/>
        <v>1.1670566783163665E-3</v>
      </c>
      <c r="BV68" s="24">
        <f t="shared" si="50"/>
        <v>8.0376842425163401E-3</v>
      </c>
      <c r="BW68" s="24">
        <f t="shared" si="48"/>
        <v>1.0117474547941046E-2</v>
      </c>
      <c r="BX68" s="24">
        <f t="shared" si="48"/>
        <v>2.7899711290077524E-3</v>
      </c>
      <c r="BY68" s="24">
        <f t="shared" si="48"/>
        <v>2.7654763713721334E-3</v>
      </c>
      <c r="BZ68" s="24">
        <f t="shared" si="48"/>
        <v>8.7066555234766758E-3</v>
      </c>
      <c r="CA68" s="24">
        <f t="shared" si="48"/>
        <v>1.0755508281416208E-3</v>
      </c>
      <c r="CB68" s="24">
        <f t="shared" si="48"/>
        <v>1.7067314997720713E-3</v>
      </c>
      <c r="CC68" s="24">
        <f t="shared" si="48"/>
        <v>2.6307248138580769E-3</v>
      </c>
      <c r="CD68" s="24">
        <f t="shared" si="48"/>
        <v>2.2339310135237839E-3</v>
      </c>
      <c r="CE68" s="24">
        <f t="shared" si="48"/>
        <v>1.5093450843336889E-3</v>
      </c>
      <c r="CF68" s="24">
        <f t="shared" si="14"/>
        <v>7.2465172466190567E-2</v>
      </c>
    </row>
    <row r="69" spans="1:84" x14ac:dyDescent="0.25">
      <c r="A69" s="31">
        <f>+[1]NEA!A70</f>
        <v>44652</v>
      </c>
      <c r="B69" s="17">
        <f>+[1]NEA!B70</f>
        <v>748.3</v>
      </c>
      <c r="C69" s="17">
        <f>+[1]NEA!C70</f>
        <v>821.5</v>
      </c>
      <c r="D69" s="17">
        <f>+[1]NEA!D70</f>
        <v>593.70000000000005</v>
      </c>
      <c r="E69" s="17">
        <f>+[1]NEA!E70</f>
        <v>712.4</v>
      </c>
      <c r="F69" s="17">
        <f>+[1]NEA!F70</f>
        <v>649.9</v>
      </c>
      <c r="G69" s="17">
        <f>+[1]NEA!G70</f>
        <v>690.3</v>
      </c>
      <c r="H69" s="17">
        <f>+[1]NEA!H70</f>
        <v>847.7</v>
      </c>
      <c r="I69" s="17">
        <f>+[1]NEA!I70</f>
        <v>834.1</v>
      </c>
      <c r="J69" s="17">
        <f>+[1]NEA!J70</f>
        <v>596</v>
      </c>
      <c r="K69" s="17">
        <f>+[1]NEA!K70</f>
        <v>646</v>
      </c>
      <c r="L69" s="17">
        <f>+[1]NEA!L70</f>
        <v>642.9</v>
      </c>
      <c r="M69" s="17">
        <f>+[1]NEA!M70</f>
        <v>728.5</v>
      </c>
      <c r="N69" s="17">
        <f>+[1]NEA!N70</f>
        <v>629.29999999999995</v>
      </c>
      <c r="O69" s="18">
        <f>+[1]NEA!R70</f>
        <v>752.4</v>
      </c>
      <c r="P69" s="19">
        <f>+[1]NEA!S70</f>
        <v>772.2</v>
      </c>
      <c r="Q69" s="20">
        <f>+[1]NEA!T70</f>
        <v>650.79999999999995</v>
      </c>
      <c r="R69" s="18">
        <f t="shared" si="4"/>
        <v>748.33449999999982</v>
      </c>
      <c r="S69" s="19">
        <f t="shared" si="5"/>
        <v>748.64614117000815</v>
      </c>
      <c r="T69" s="19">
        <f t="shared" si="6"/>
        <v>689.34688514909942</v>
      </c>
      <c r="U69" s="19">
        <f t="shared" si="7"/>
        <v>682.64536652835397</v>
      </c>
      <c r="V69" s="19"/>
      <c r="W69" s="20">
        <f t="shared" si="8"/>
        <v>724.91046051260685</v>
      </c>
      <c r="X69" s="21"/>
      <c r="Y69" s="41">
        <f t="shared" si="47"/>
        <v>6.0215358458486801E-2</v>
      </c>
      <c r="Z69" s="24">
        <f t="shared" si="47"/>
        <v>6.4257028112449932E-2</v>
      </c>
      <c r="AA69" s="24">
        <f t="shared" si="47"/>
        <v>3.234220135628596E-2</v>
      </c>
      <c r="AB69" s="24">
        <f t="shared" si="47"/>
        <v>8.8464476699770866E-2</v>
      </c>
      <c r="AC69" s="24">
        <f t="shared" si="47"/>
        <v>5.7607811228641115E-2</v>
      </c>
      <c r="AD69" s="24">
        <f t="shared" si="47"/>
        <v>5.5181901559156143E-2</v>
      </c>
      <c r="AE69" s="24">
        <f t="shared" si="47"/>
        <v>6.2946708463949896E-2</v>
      </c>
      <c r="AF69" s="24">
        <f t="shared" si="47"/>
        <v>4.1193359131194596E-2</v>
      </c>
      <c r="AG69" s="24">
        <f t="shared" si="47"/>
        <v>3.4542614129491334E-2</v>
      </c>
      <c r="AH69" s="24">
        <f t="shared" si="47"/>
        <v>4.446240905416321E-2</v>
      </c>
      <c r="AI69" s="24">
        <f t="shared" si="47"/>
        <v>2.9133984312469829E-2</v>
      </c>
      <c r="AJ69" s="24">
        <f t="shared" si="47"/>
        <v>7.5118063754427311E-2</v>
      </c>
      <c r="AK69" s="24">
        <f t="shared" si="47"/>
        <v>5.5695353128669467E-2</v>
      </c>
      <c r="AL69" s="24">
        <f t="shared" si="47"/>
        <v>5.837670558447039E-2</v>
      </c>
      <c r="AM69" s="24">
        <f t="shared" si="47"/>
        <v>6.4516129032258229E-2</v>
      </c>
      <c r="AN69" s="24">
        <f t="shared" si="47"/>
        <v>4.194684598142806E-2</v>
      </c>
      <c r="AO69" s="24">
        <f t="shared" si="45"/>
        <v>6.0279997644056449E-2</v>
      </c>
      <c r="AP69" s="24">
        <f t="shared" si="45"/>
        <v>6.4530015092834292E-2</v>
      </c>
      <c r="AQ69" s="24">
        <f t="shared" si="45"/>
        <v>6.7952362042040138E-2</v>
      </c>
      <c r="AR69" s="24">
        <f t="shared" si="39"/>
        <v>6.6653786060698827E-2</v>
      </c>
      <c r="AS69" s="24" t="e">
        <f t="shared" si="39"/>
        <v>#DIV/0!</v>
      </c>
      <c r="AT69" s="24">
        <f t="shared" si="39"/>
        <v>5.7654299364378936E-2</v>
      </c>
      <c r="AU69" s="21"/>
      <c r="AV69" s="24">
        <f t="shared" si="44"/>
        <v>0.58571731299004015</v>
      </c>
      <c r="AW69" s="24">
        <f t="shared" si="44"/>
        <v>0.60889150019584792</v>
      </c>
      <c r="AX69" s="24">
        <f t="shared" si="44"/>
        <v>0.54730258014073518</v>
      </c>
      <c r="AY69" s="24">
        <f t="shared" si="44"/>
        <v>0.75122910521140596</v>
      </c>
      <c r="AZ69" s="24">
        <f t="shared" si="44"/>
        <v>0.53786086133459521</v>
      </c>
      <c r="BA69" s="24">
        <f t="shared" si="44"/>
        <v>0.45909955611921349</v>
      </c>
      <c r="BB69" s="24">
        <f t="shared" si="44"/>
        <v>0.57682291666666674</v>
      </c>
      <c r="BC69" s="24">
        <f t="shared" si="44"/>
        <v>0.58845934107789</v>
      </c>
      <c r="BD69" s="24">
        <f t="shared" si="42"/>
        <v>0.363220494053065</v>
      </c>
      <c r="BE69" s="24">
        <f t="shared" si="42"/>
        <v>0.46718146718146714</v>
      </c>
      <c r="BF69" s="24">
        <f t="shared" si="42"/>
        <v>0.46747317963935164</v>
      </c>
      <c r="BG69" s="24">
        <f t="shared" si="42"/>
        <v>0.73369823893384112</v>
      </c>
      <c r="BH69" s="24">
        <f t="shared" si="42"/>
        <v>0.48489853704577612</v>
      </c>
      <c r="BI69" s="24">
        <f t="shared" si="42"/>
        <v>0.68472906403940881</v>
      </c>
      <c r="BJ69" s="24">
        <f t="shared" si="42"/>
        <v>0.59743483657426588</v>
      </c>
      <c r="BK69" s="24">
        <f t="shared" si="42"/>
        <v>0.46510580819450698</v>
      </c>
      <c r="BL69" s="24">
        <f t="shared" si="46"/>
        <v>0.5857215693262221</v>
      </c>
      <c r="BM69" s="24">
        <f t="shared" si="46"/>
        <v>0.60099630107923963</v>
      </c>
      <c r="BN69" s="24">
        <f t="shared" si="46"/>
        <v>0.5963911907887538</v>
      </c>
      <c r="BO69" s="24">
        <f t="shared" si="46"/>
        <v>0.57362647172995151</v>
      </c>
      <c r="BP69" s="24" t="e">
        <f t="shared" si="46"/>
        <v>#DIV/0!</v>
      </c>
      <c r="BQ69" s="24">
        <f t="shared" si="46"/>
        <v>0.56290650460835345</v>
      </c>
      <c r="BR69" s="21"/>
      <c r="BS69" s="35">
        <f t="shared" si="11"/>
        <v>44652</v>
      </c>
      <c r="BT69" s="24">
        <f t="shared" si="41"/>
        <v>2.4814054973080205E-2</v>
      </c>
      <c r="BU69" s="24">
        <f t="shared" si="49"/>
        <v>9.5925191272315221E-4</v>
      </c>
      <c r="BV69" s="24">
        <f t="shared" si="50"/>
        <v>9.5160102011901358E-3</v>
      </c>
      <c r="BW69" s="24">
        <f t="shared" si="48"/>
        <v>4.0676395579484249E-3</v>
      </c>
      <c r="BX69" s="24">
        <f t="shared" si="48"/>
        <v>3.9792859166902714E-3</v>
      </c>
      <c r="BY69" s="24">
        <f t="shared" si="48"/>
        <v>3.7411731368659708E-3</v>
      </c>
      <c r="BZ69" s="24">
        <f t="shared" si="48"/>
        <v>4.5025502975347131E-3</v>
      </c>
      <c r="CA69" s="24">
        <f t="shared" si="48"/>
        <v>7.9509776140549652E-4</v>
      </c>
      <c r="CB69" s="24">
        <f t="shared" si="48"/>
        <v>2.4312836497591386E-3</v>
      </c>
      <c r="CC69" s="24">
        <f t="shared" si="48"/>
        <v>3.5069424766222588E-4</v>
      </c>
      <c r="CD69" s="24">
        <f t="shared" si="48"/>
        <v>3.5697789742136564E-3</v>
      </c>
      <c r="CE69" s="24">
        <f t="shared" si="48"/>
        <v>1.5522810994616008E-3</v>
      </c>
      <c r="CF69" s="24">
        <f t="shared" si="14"/>
        <v>6.0279101728534991E-2</v>
      </c>
    </row>
    <row r="70" spans="1:84" x14ac:dyDescent="0.25">
      <c r="A70" s="31">
        <f>+[1]NEA!A71</f>
        <v>44682</v>
      </c>
      <c r="B70" s="17">
        <f>+[1]NEA!B71</f>
        <v>787.7</v>
      </c>
      <c r="C70" s="17">
        <f>+[1]NEA!C71</f>
        <v>863.1</v>
      </c>
      <c r="D70" s="17">
        <f>+[1]NEA!D71</f>
        <v>640.20000000000005</v>
      </c>
      <c r="E70" s="17">
        <f>+[1]NEA!E71</f>
        <v>746</v>
      </c>
      <c r="F70" s="17">
        <f>+[1]NEA!F71</f>
        <v>683.8</v>
      </c>
      <c r="G70" s="17">
        <f>+[1]NEA!G71</f>
        <v>724.9</v>
      </c>
      <c r="H70" s="17">
        <f>+[1]NEA!H71</f>
        <v>899</v>
      </c>
      <c r="I70" s="17">
        <f>+[1]NEA!I71</f>
        <v>881.5</v>
      </c>
      <c r="J70" s="17">
        <f>+[1]NEA!J71</f>
        <v>612</v>
      </c>
      <c r="K70" s="17">
        <f>+[1]NEA!K71</f>
        <v>678.7</v>
      </c>
      <c r="L70" s="17">
        <f>+[1]NEA!L71</f>
        <v>665.6</v>
      </c>
      <c r="M70" s="17">
        <f>+[1]NEA!M71</f>
        <v>779.6</v>
      </c>
      <c r="N70" s="17">
        <f>+[1]NEA!N71</f>
        <v>661.5</v>
      </c>
      <c r="O70" s="18">
        <f>+[1]NEA!R71</f>
        <v>777.3</v>
      </c>
      <c r="P70" s="19">
        <f>+[1]NEA!S71</f>
        <v>814.2</v>
      </c>
      <c r="Q70" s="20">
        <f>+[1]NEA!T71</f>
        <v>690</v>
      </c>
      <c r="R70" s="18">
        <f t="shared" ref="R70:R95" si="51">+SUMPRODUCT($C$3:$N$3,C70:N70)</f>
        <v>787.71028000000024</v>
      </c>
      <c r="S70" s="19">
        <f t="shared" ref="S70:S118" si="52">+($C$3*$C70+$D$3*$D70+$E$3*$E70+$G$3*$G70+$K$3*$K70+$M$3*$M70+$N$3*$N70)/SUM($C$3:$E$3,$G$3,$K$3,$M$3:$N$3)</f>
        <v>787.92596814062085</v>
      </c>
      <c r="T70" s="19">
        <f t="shared" ref="T70:T118" si="53">+($E$3*$E70+$G$3*$G70+$K$3*$K70+$M$3*$M70+$N$3*$N70)/SUM($E$3,$G$3,$K$3,$M$3:$N$3)</f>
        <v>725.43194567463831</v>
      </c>
      <c r="U70" s="19">
        <f t="shared" ref="U70:U118" si="54">+($E$3*$E70+$G$3*$G70+$K$3*$K70+$N$3*$N70)/SUM($E$3,$G$3,$K$3,$N$3)</f>
        <v>716.16044260027661</v>
      </c>
      <c r="V70" s="19"/>
      <c r="W70" s="20">
        <f t="shared" ref="W70:W118" si="55">($E$3*$E70+SUMPRODUCT($G$3:$L$3,$G70:$L70)+$N$3*$N70)/SUM($E$3,$G$3:$L$3,$N$3)</f>
        <v>761.82540112523441</v>
      </c>
      <c r="X70" s="21"/>
      <c r="Y70" s="41">
        <f t="shared" si="47"/>
        <v>5.2652679406655301E-2</v>
      </c>
      <c r="Z70" s="24">
        <f t="shared" si="47"/>
        <v>5.0639074863055411E-2</v>
      </c>
      <c r="AA70" s="24">
        <f t="shared" si="47"/>
        <v>7.8322385042951082E-2</v>
      </c>
      <c r="AB70" s="24">
        <f t="shared" si="47"/>
        <v>4.7164514317799E-2</v>
      </c>
      <c r="AC70" s="24">
        <f t="shared" si="47"/>
        <v>5.2161871057085696E-2</v>
      </c>
      <c r="AD70" s="24">
        <f t="shared" si="47"/>
        <v>5.0123134868897523E-2</v>
      </c>
      <c r="AE70" s="24">
        <f t="shared" si="47"/>
        <v>6.0516692226023405E-2</v>
      </c>
      <c r="AF70" s="24">
        <f t="shared" si="47"/>
        <v>5.6827718498980939E-2</v>
      </c>
      <c r="AG70" s="24">
        <f t="shared" si="47"/>
        <v>2.6845637583892579E-2</v>
      </c>
      <c r="AH70" s="24">
        <f t="shared" si="47"/>
        <v>5.0619195046439636E-2</v>
      </c>
      <c r="AI70" s="24">
        <f t="shared" si="47"/>
        <v>3.5308757193964979E-2</v>
      </c>
      <c r="AJ70" s="24">
        <f t="shared" si="47"/>
        <v>7.014413177762524E-2</v>
      </c>
      <c r="AK70" s="24">
        <f t="shared" si="47"/>
        <v>5.116796440489435E-2</v>
      </c>
      <c r="AL70" s="24">
        <f t="shared" si="47"/>
        <v>3.309409888357262E-2</v>
      </c>
      <c r="AM70" s="24">
        <f t="shared" si="47"/>
        <v>5.4390054390054399E-2</v>
      </c>
      <c r="AN70" s="24">
        <f t="shared" si="47"/>
        <v>6.0233558696988432E-2</v>
      </c>
      <c r="AO70" s="24">
        <f t="shared" si="45"/>
        <v>5.2617886787259538E-2</v>
      </c>
      <c r="AP70" s="24">
        <f t="shared" si="45"/>
        <v>5.2467814646349309E-2</v>
      </c>
      <c r="AQ70" s="24">
        <f t="shared" si="45"/>
        <v>5.2346737619237915E-2</v>
      </c>
      <c r="AR70" s="24">
        <f t="shared" si="39"/>
        <v>4.9095881573716804E-2</v>
      </c>
      <c r="AS70" s="24" t="e">
        <f t="shared" si="39"/>
        <v>#DIV/0!</v>
      </c>
      <c r="AT70" s="24">
        <f t="shared" si="39"/>
        <v>5.0923448651194692E-2</v>
      </c>
      <c r="AU70" s="21"/>
      <c r="AV70" s="24">
        <f t="shared" si="44"/>
        <v>0.61811832374691877</v>
      </c>
      <c r="AW70" s="24">
        <f t="shared" si="44"/>
        <v>0.64556720686367974</v>
      </c>
      <c r="AX70" s="24">
        <f t="shared" si="44"/>
        <v>0.64872521246458925</v>
      </c>
      <c r="AY70" s="24">
        <f t="shared" si="44"/>
        <v>0.7244567730004623</v>
      </c>
      <c r="AZ70" s="24">
        <f t="shared" si="44"/>
        <v>0.57412523020257833</v>
      </c>
      <c r="BA70" s="24">
        <f t="shared" si="44"/>
        <v>0.51462599247806096</v>
      </c>
      <c r="BB70" s="24">
        <f t="shared" si="44"/>
        <v>0.61024538778434545</v>
      </c>
      <c r="BC70" s="24">
        <f t="shared" si="44"/>
        <v>0.60623177842565612</v>
      </c>
      <c r="BD70" s="24">
        <f t="shared" si="42"/>
        <v>0.3793103448275863</v>
      </c>
      <c r="BE70" s="24">
        <f t="shared" si="42"/>
        <v>0.4913205888815646</v>
      </c>
      <c r="BF70" s="24">
        <f t="shared" si="42"/>
        <v>0.51928783382789323</v>
      </c>
      <c r="BG70" s="24">
        <f t="shared" si="42"/>
        <v>0.81218038121803815</v>
      </c>
      <c r="BH70" s="24">
        <f t="shared" si="42"/>
        <v>0.51789811840293698</v>
      </c>
      <c r="BI70" s="24">
        <f t="shared" si="42"/>
        <v>0.67557663289502057</v>
      </c>
      <c r="BJ70" s="24">
        <f t="shared" si="42"/>
        <v>0.63461152379040353</v>
      </c>
      <c r="BK70" s="24">
        <f t="shared" si="42"/>
        <v>0.50720838794233281</v>
      </c>
      <c r="BL70" s="24">
        <f t="shared" si="46"/>
        <v>0.61833009702355102</v>
      </c>
      <c r="BM70" s="24">
        <f t="shared" si="46"/>
        <v>0.63547518060861452</v>
      </c>
      <c r="BN70" s="24">
        <f t="shared" si="46"/>
        <v>0.62190125605959179</v>
      </c>
      <c r="BO70" s="24">
        <f t="shared" si="46"/>
        <v>0.59077921710844028</v>
      </c>
      <c r="BP70" s="24" t="e">
        <f t="shared" si="46"/>
        <v>#DIV/0!</v>
      </c>
      <c r="BQ70" s="24">
        <f t="shared" si="46"/>
        <v>0.58348714872010388</v>
      </c>
      <c r="BR70" s="21"/>
      <c r="BS70" s="35">
        <f t="shared" ref="BS70:BS95" si="56">+A70</f>
        <v>44682</v>
      </c>
      <c r="BT70" s="24">
        <f t="shared" si="41"/>
        <v>1.9629774154750784E-2</v>
      </c>
      <c r="BU70" s="24">
        <f t="shared" si="49"/>
        <v>2.2619270346117869E-3</v>
      </c>
      <c r="BV70" s="24">
        <f t="shared" si="50"/>
        <v>5.2086061739943911E-3</v>
      </c>
      <c r="BW70" s="24">
        <f t="shared" si="48"/>
        <v>3.6740478417746874E-3</v>
      </c>
      <c r="BX70" s="24">
        <f t="shared" si="48"/>
        <v>3.5973272751570252E-3</v>
      </c>
      <c r="BY70" s="24">
        <f t="shared" si="48"/>
        <v>3.6060136308966959E-3</v>
      </c>
      <c r="BZ70" s="24">
        <f t="shared" si="48"/>
        <v>6.0999866363757827E-3</v>
      </c>
      <c r="CA70" s="24">
        <f t="shared" si="48"/>
        <v>6.0296672457570502E-4</v>
      </c>
      <c r="CB70" s="24">
        <f t="shared" si="48"/>
        <v>2.7268207937992824E-3</v>
      </c>
      <c r="CC70" s="24">
        <f t="shared" si="48"/>
        <v>4.1256180676199465E-4</v>
      </c>
      <c r="CD70" s="24">
        <f t="shared" si="48"/>
        <v>3.380261927034613E-3</v>
      </c>
      <c r="CE70" s="24">
        <f t="shared" si="48"/>
        <v>1.420018709073903E-3</v>
      </c>
      <c r="CF70" s="24">
        <f t="shared" si="14"/>
        <v>5.2620312708806648E-2</v>
      </c>
    </row>
    <row r="71" spans="1:84" x14ac:dyDescent="0.25">
      <c r="A71" s="31">
        <f>+[1]NEA!A72</f>
        <v>44713</v>
      </c>
      <c r="B71" s="17">
        <f>+[1]NEA!B72</f>
        <v>826.5</v>
      </c>
      <c r="C71" s="17">
        <f>+[1]NEA!C72</f>
        <v>900.1</v>
      </c>
      <c r="D71" s="17">
        <f>+[1]NEA!D72</f>
        <v>678.7</v>
      </c>
      <c r="E71" s="17">
        <f>+[1]NEA!E72</f>
        <v>790.4</v>
      </c>
      <c r="F71" s="17">
        <f>+[1]NEA!F72</f>
        <v>711.6</v>
      </c>
      <c r="G71" s="17">
        <f>+[1]NEA!G72</f>
        <v>764.3</v>
      </c>
      <c r="H71" s="17">
        <f>+[1]NEA!H72</f>
        <v>959.8</v>
      </c>
      <c r="I71" s="17">
        <f>+[1]NEA!I72</f>
        <v>940.3</v>
      </c>
      <c r="J71" s="17">
        <f>+[1]NEA!J72</f>
        <v>623.6</v>
      </c>
      <c r="K71" s="17">
        <f>+[1]NEA!K72</f>
        <v>704.3</v>
      </c>
      <c r="L71" s="17">
        <f>+[1]NEA!L72</f>
        <v>669.2</v>
      </c>
      <c r="M71" s="17">
        <f>+[1]NEA!M72</f>
        <v>816.7</v>
      </c>
      <c r="N71" s="17">
        <f>+[1]NEA!N72</f>
        <v>696.6</v>
      </c>
      <c r="O71" s="18">
        <f>+[1]NEA!R72</f>
        <v>817.6</v>
      </c>
      <c r="P71" s="19">
        <f>+[1]NEA!S72</f>
        <v>854.7</v>
      </c>
      <c r="Q71" s="20">
        <f>+[1]NEA!T72</f>
        <v>721.1</v>
      </c>
      <c r="R71" s="18">
        <f t="shared" si="51"/>
        <v>826.47546999999997</v>
      </c>
      <c r="S71" s="19">
        <f t="shared" si="52"/>
        <v>825.37997802801419</v>
      </c>
      <c r="T71" s="19">
        <f t="shared" si="53"/>
        <v>763.24685562444643</v>
      </c>
      <c r="U71" s="19">
        <f t="shared" si="54"/>
        <v>754.09771784232362</v>
      </c>
      <c r="V71" s="19"/>
      <c r="W71" s="20">
        <f t="shared" si="55"/>
        <v>803.93429881225245</v>
      </c>
      <c r="X71" s="21"/>
      <c r="Y71" s="41">
        <f t="shared" si="47"/>
        <v>4.9257331471372234E-2</v>
      </c>
      <c r="Z71" s="24">
        <f t="shared" si="47"/>
        <v>4.2868729000115957E-2</v>
      </c>
      <c r="AA71" s="24">
        <f t="shared" si="47"/>
        <v>6.0137457044673548E-2</v>
      </c>
      <c r="AB71" s="24">
        <f t="shared" si="47"/>
        <v>5.9517426273458351E-2</v>
      </c>
      <c r="AC71" s="24">
        <f t="shared" si="47"/>
        <v>4.0655162328166128E-2</v>
      </c>
      <c r="AD71" s="24">
        <f t="shared" si="47"/>
        <v>5.4352324458545986E-2</v>
      </c>
      <c r="AE71" s="24">
        <f t="shared" si="47"/>
        <v>6.7630700778642971E-2</v>
      </c>
      <c r="AF71" s="24">
        <f t="shared" si="47"/>
        <v>6.6704480998298399E-2</v>
      </c>
      <c r="AG71" s="24">
        <f t="shared" si="47"/>
        <v>1.8954248366013005E-2</v>
      </c>
      <c r="AH71" s="24">
        <f t="shared" si="47"/>
        <v>3.7719168999557739E-2</v>
      </c>
      <c r="AI71" s="24">
        <f t="shared" si="47"/>
        <v>5.4086538461539657E-3</v>
      </c>
      <c r="AJ71" s="24">
        <f t="shared" si="47"/>
        <v>4.7588506926629082E-2</v>
      </c>
      <c r="AK71" s="24">
        <f t="shared" si="47"/>
        <v>5.3061224489795888E-2</v>
      </c>
      <c r="AL71" s="24">
        <f t="shared" si="47"/>
        <v>5.1846134053775916E-2</v>
      </c>
      <c r="AM71" s="24">
        <f t="shared" si="47"/>
        <v>4.9742078113485633E-2</v>
      </c>
      <c r="AN71" s="24">
        <f t="shared" si="47"/>
        <v>4.5072463768115911E-2</v>
      </c>
      <c r="AO71" s="24">
        <f t="shared" si="45"/>
        <v>4.921249726485688E-2</v>
      </c>
      <c r="AP71" s="24">
        <f t="shared" si="45"/>
        <v>4.7534935262736333E-2</v>
      </c>
      <c r="AQ71" s="24">
        <f t="shared" si="45"/>
        <v>5.2127439624458427E-2</v>
      </c>
      <c r="AR71" s="24">
        <f t="shared" si="39"/>
        <v>5.2973150966426186E-2</v>
      </c>
      <c r="AS71" s="24" t="e">
        <f t="shared" si="39"/>
        <v>#DIV/0!</v>
      </c>
      <c r="AT71" s="24">
        <f t="shared" si="39"/>
        <v>5.527368557785306E-2</v>
      </c>
      <c r="AU71" s="21"/>
      <c r="AV71" s="24">
        <f t="shared" si="44"/>
        <v>0.65101877746703951</v>
      </c>
      <c r="AW71" s="24">
        <f t="shared" si="44"/>
        <v>0.67273740940345661</v>
      </c>
      <c r="AX71" s="24">
        <f t="shared" si="44"/>
        <v>0.63070639115809723</v>
      </c>
      <c r="AY71" s="24">
        <f t="shared" si="44"/>
        <v>0.79799818016378521</v>
      </c>
      <c r="AZ71" s="24">
        <f t="shared" si="44"/>
        <v>0.60559566787003627</v>
      </c>
      <c r="BA71" s="24">
        <f t="shared" si="44"/>
        <v>0.54466451091350021</v>
      </c>
      <c r="BB71" s="24">
        <f t="shared" si="44"/>
        <v>0.64546545516886678</v>
      </c>
      <c r="BC71" s="24">
        <f t="shared" si="44"/>
        <v>0.66778999645264281</v>
      </c>
      <c r="BD71" s="24">
        <f t="shared" si="42"/>
        <v>0.32483535160399413</v>
      </c>
      <c r="BE71" s="24">
        <f t="shared" si="42"/>
        <v>0.50010649627263026</v>
      </c>
      <c r="BF71" s="24">
        <f t="shared" si="42"/>
        <v>0.514369766915592</v>
      </c>
      <c r="BG71" s="24">
        <f t="shared" si="42"/>
        <v>0.8565583087065245</v>
      </c>
      <c r="BH71" s="24">
        <f t="shared" si="42"/>
        <v>0.55838926174496639</v>
      </c>
      <c r="BI71" s="24">
        <f t="shared" si="42"/>
        <v>0.76854856154012552</v>
      </c>
      <c r="BJ71" s="24">
        <f t="shared" si="42"/>
        <v>0.65896739130434767</v>
      </c>
      <c r="BK71" s="24">
        <f t="shared" si="42"/>
        <v>0.53360272224585281</v>
      </c>
      <c r="BL71" s="24">
        <f t="shared" si="46"/>
        <v>0.65074785191683215</v>
      </c>
      <c r="BM71" s="24">
        <f t="shared" si="46"/>
        <v>0.66740802455319592</v>
      </c>
      <c r="BN71" s="24">
        <f t="shared" si="46"/>
        <v>0.66446825159361556</v>
      </c>
      <c r="BO71" s="24">
        <f t="shared" si="46"/>
        <v>0.63314528035858841</v>
      </c>
      <c r="BP71" s="24" t="e">
        <f t="shared" si="46"/>
        <v>#DIV/0!</v>
      </c>
      <c r="BQ71" s="24">
        <f t="shared" si="46"/>
        <v>0.62243337712157709</v>
      </c>
      <c r="BR71" s="21"/>
      <c r="BS71" s="35">
        <f t="shared" si="56"/>
        <v>44713</v>
      </c>
      <c r="BT71" s="24">
        <f t="shared" si="41"/>
        <v>1.6585882950361813E-2</v>
      </c>
      <c r="BU71" s="24">
        <f t="shared" si="49"/>
        <v>1.7791037196902373E-3</v>
      </c>
      <c r="BV71" s="24">
        <f t="shared" si="50"/>
        <v>6.5385298971689697E-3</v>
      </c>
      <c r="BW71" s="24">
        <f t="shared" si="48"/>
        <v>2.8622318141424468E-3</v>
      </c>
      <c r="BX71" s="24">
        <f t="shared" si="48"/>
        <v>3.8914815285006964E-3</v>
      </c>
      <c r="BY71" s="24">
        <f t="shared" si="48"/>
        <v>4.0600228513393384E-3</v>
      </c>
      <c r="BZ71" s="24">
        <f t="shared" si="48"/>
        <v>7.1885743303287996E-3</v>
      </c>
      <c r="CA71" s="24">
        <f t="shared" si="48"/>
        <v>4.1528500698235447E-4</v>
      </c>
      <c r="CB71" s="24">
        <f t="shared" si="48"/>
        <v>2.0279801955058962E-3</v>
      </c>
      <c r="CC71" s="24">
        <f t="shared" si="48"/>
        <v>6.2155643011299104E-5</v>
      </c>
      <c r="CD71" s="24">
        <f t="shared" si="48"/>
        <v>2.3314078964072624E-3</v>
      </c>
      <c r="CE71" s="24">
        <f t="shared" si="48"/>
        <v>1.4704836866827483E-3</v>
      </c>
      <c r="CF71" s="24">
        <f t="shared" ref="CF71:CF95" si="57">+SUM(BT71:CE71)</f>
        <v>4.9213139520121858E-2</v>
      </c>
    </row>
    <row r="72" spans="1:84" x14ac:dyDescent="0.25">
      <c r="A72" s="31">
        <f>+[1]NEA!A73</f>
        <v>44743</v>
      </c>
      <c r="B72" s="17">
        <f>+[1]NEA!B73</f>
        <v>888</v>
      </c>
      <c r="C72" s="17">
        <f>+[1]NEA!C73</f>
        <v>959.2</v>
      </c>
      <c r="D72" s="17">
        <f>+[1]NEA!D73</f>
        <v>721.1</v>
      </c>
      <c r="E72" s="17">
        <f>+[1]NEA!E73</f>
        <v>867.8</v>
      </c>
      <c r="F72" s="17">
        <f>+[1]NEA!F73</f>
        <v>750.8</v>
      </c>
      <c r="G72" s="17">
        <f>+[1]NEA!G73</f>
        <v>850.1</v>
      </c>
      <c r="H72" s="17">
        <f>+[1]NEA!H73</f>
        <v>1023.8</v>
      </c>
      <c r="I72" s="17">
        <f>+[1]NEA!I73</f>
        <v>988.6</v>
      </c>
      <c r="J72" s="17">
        <f>+[1]NEA!J73</f>
        <v>665.2</v>
      </c>
      <c r="K72" s="17">
        <f>+[1]NEA!K73</f>
        <v>784.6</v>
      </c>
      <c r="L72" s="17">
        <f>+[1]NEA!L73</f>
        <v>693.6</v>
      </c>
      <c r="M72" s="17">
        <f>+[1]NEA!M73</f>
        <v>887.1</v>
      </c>
      <c r="N72" s="17">
        <f>+[1]NEA!N73</f>
        <v>763.9</v>
      </c>
      <c r="O72" s="18">
        <f>+[1]NEA!R73</f>
        <v>895.3</v>
      </c>
      <c r="P72" s="19">
        <f>+[1]NEA!S73</f>
        <v>919.9</v>
      </c>
      <c r="Q72" s="20">
        <f>+[1]NEA!T73</f>
        <v>756.4</v>
      </c>
      <c r="R72" s="18">
        <f t="shared" si="51"/>
        <v>887.95887000000005</v>
      </c>
      <c r="S72" s="19">
        <f t="shared" si="52"/>
        <v>892.36930788244968</v>
      </c>
      <c r="T72" s="19">
        <f t="shared" si="53"/>
        <v>841.10354295837033</v>
      </c>
      <c r="U72" s="19">
        <f t="shared" si="54"/>
        <v>833.23070539419075</v>
      </c>
      <c r="V72" s="19"/>
      <c r="W72" s="20">
        <f t="shared" si="55"/>
        <v>871.46484684309246</v>
      </c>
      <c r="X72" s="21"/>
      <c r="Y72" s="41">
        <f t="shared" si="47"/>
        <v>7.4410163339382995E-2</v>
      </c>
      <c r="Z72" s="24">
        <f t="shared" si="47"/>
        <v>6.5659371180979864E-2</v>
      </c>
      <c r="AA72" s="24">
        <f t="shared" si="47"/>
        <v>6.2472373655517943E-2</v>
      </c>
      <c r="AB72" s="24">
        <f t="shared" si="47"/>
        <v>9.7925101214574983E-2</v>
      </c>
      <c r="AC72" s="24">
        <f t="shared" si="47"/>
        <v>5.5087127599775076E-2</v>
      </c>
      <c r="AD72" s="24">
        <f t="shared" si="47"/>
        <v>0.11225958393301072</v>
      </c>
      <c r="AE72" s="24">
        <f t="shared" si="47"/>
        <v>6.6680558449677019E-2</v>
      </c>
      <c r="AF72" s="24">
        <f t="shared" si="47"/>
        <v>5.1366585132404552E-2</v>
      </c>
      <c r="AG72" s="24">
        <f t="shared" si="47"/>
        <v>6.6709429121231567E-2</v>
      </c>
      <c r="AH72" s="24">
        <f t="shared" si="47"/>
        <v>0.11401391452506049</v>
      </c>
      <c r="AI72" s="24">
        <f t="shared" si="47"/>
        <v>3.6461446503287531E-2</v>
      </c>
      <c r="AJ72" s="24">
        <f t="shared" si="47"/>
        <v>8.6200563242316619E-2</v>
      </c>
      <c r="AK72" s="24">
        <f t="shared" si="47"/>
        <v>9.6612115991960845E-2</v>
      </c>
      <c r="AL72" s="24">
        <f t="shared" si="47"/>
        <v>9.5034246575342429E-2</v>
      </c>
      <c r="AM72" s="24">
        <f t="shared" si="47"/>
        <v>7.6284076284076185E-2</v>
      </c>
      <c r="AN72" s="24">
        <f t="shared" si="47"/>
        <v>4.8952988489807225E-2</v>
      </c>
      <c r="AO72" s="24">
        <f t="shared" si="45"/>
        <v>7.4392286561148824E-2</v>
      </c>
      <c r="AP72" s="24">
        <f t="shared" si="45"/>
        <v>8.1161806244059109E-2</v>
      </c>
      <c r="AQ72" s="24">
        <f t="shared" si="45"/>
        <v>0.10200721661699585</v>
      </c>
      <c r="AR72" s="24">
        <f t="shared" si="39"/>
        <v>0.1049373120744721</v>
      </c>
      <c r="AS72" s="24" t="e">
        <f t="shared" si="39"/>
        <v>#DIV/0!</v>
      </c>
      <c r="AT72" s="24">
        <f t="shared" si="39"/>
        <v>8.4000083253831681E-2</v>
      </c>
      <c r="AU72" s="21"/>
      <c r="AV72" s="24">
        <f t="shared" si="44"/>
        <v>0.72259941804073713</v>
      </c>
      <c r="AW72" s="24">
        <f t="shared" si="44"/>
        <v>0.73015873015873023</v>
      </c>
      <c r="AX72" s="24">
        <f t="shared" si="44"/>
        <v>0.69710520122381747</v>
      </c>
      <c r="AY72" s="24">
        <f t="shared" si="44"/>
        <v>0.91313932980599621</v>
      </c>
      <c r="AZ72" s="24">
        <f t="shared" si="44"/>
        <v>0.66474501108647432</v>
      </c>
      <c r="BA72" s="24">
        <f t="shared" si="44"/>
        <v>0.66915374042803855</v>
      </c>
      <c r="BB72" s="24">
        <f t="shared" si="44"/>
        <v>0.68056467498358475</v>
      </c>
      <c r="BC72" s="24">
        <f t="shared" si="44"/>
        <v>0.70389520854877619</v>
      </c>
      <c r="BD72" s="24">
        <f t="shared" si="42"/>
        <v>0.39513422818791955</v>
      </c>
      <c r="BE72" s="24">
        <f t="shared" si="42"/>
        <v>0.62107438016528937</v>
      </c>
      <c r="BF72" s="24">
        <f t="shared" si="42"/>
        <v>0.56710347943967454</v>
      </c>
      <c r="BG72" s="24">
        <f t="shared" si="42"/>
        <v>0.92931709438886467</v>
      </c>
      <c r="BH72" s="24">
        <f t="shared" si="42"/>
        <v>0.66427015250544663</v>
      </c>
      <c r="BI72" s="24">
        <f t="shared" si="42"/>
        <v>0.85631349782293165</v>
      </c>
      <c r="BJ72" s="24">
        <f t="shared" si="42"/>
        <v>0.73141351402220978</v>
      </c>
      <c r="BK72" s="24">
        <f t="shared" si="42"/>
        <v>0.58640939597315422</v>
      </c>
      <c r="BL72" s="24">
        <f t="shared" si="46"/>
        <v>0.72240856865019976</v>
      </c>
      <c r="BM72" s="24">
        <f t="shared" si="46"/>
        <v>0.74883565851767564</v>
      </c>
      <c r="BN72" s="24">
        <f t="shared" si="46"/>
        <v>0.77662646872613061</v>
      </c>
      <c r="BO72" s="24">
        <f t="shared" si="46"/>
        <v>0.75136837964807524</v>
      </c>
      <c r="BP72" s="24" t="e">
        <f t="shared" si="46"/>
        <v>#DIV/0!</v>
      </c>
      <c r="BQ72" s="24">
        <f t="shared" si="46"/>
        <v>0.70719882971134185</v>
      </c>
      <c r="BR72" s="21"/>
      <c r="BS72" s="35">
        <f t="shared" si="56"/>
        <v>44743</v>
      </c>
      <c r="BT72" s="24">
        <f t="shared" si="41"/>
        <v>2.5248892921960083E-2</v>
      </c>
      <c r="BU72" s="24">
        <f t="shared" si="49"/>
        <v>1.8673442226255284E-3</v>
      </c>
      <c r="BV72" s="24">
        <f t="shared" si="50"/>
        <v>1.086315789473684E-2</v>
      </c>
      <c r="BW72" s="24">
        <f t="shared" si="48"/>
        <v>3.8464851784633931E-3</v>
      </c>
      <c r="BX72" s="24">
        <f t="shared" si="48"/>
        <v>8.0765154264972848E-3</v>
      </c>
      <c r="BY72" s="24">
        <f t="shared" si="48"/>
        <v>4.07307924984876E-3</v>
      </c>
      <c r="BZ72" s="24">
        <f t="shared" si="48"/>
        <v>5.62769509981852E-3</v>
      </c>
      <c r="CA72" s="24">
        <f t="shared" si="48"/>
        <v>1.4193829401088936E-3</v>
      </c>
      <c r="CB72" s="24">
        <f t="shared" si="48"/>
        <v>6.0625771324863938E-3</v>
      </c>
      <c r="CC72" s="24">
        <f t="shared" si="48"/>
        <v>4.015003024803383E-4</v>
      </c>
      <c r="CD72" s="24">
        <f t="shared" si="48"/>
        <v>4.2163339382940094E-3</v>
      </c>
      <c r="CE72" s="24">
        <f t="shared" si="48"/>
        <v>2.687114337568056E-3</v>
      </c>
      <c r="CF72" s="24">
        <f t="shared" si="57"/>
        <v>7.43900786448881E-2</v>
      </c>
    </row>
    <row r="73" spans="1:84" x14ac:dyDescent="0.25">
      <c r="A73" s="31">
        <f>+[1]NEA!A74</f>
        <v>44774</v>
      </c>
      <c r="B73" s="17">
        <f>+[1]NEA!B74</f>
        <v>955.6</v>
      </c>
      <c r="C73" s="17">
        <f>+[1]NEA!C74</f>
        <v>1031</v>
      </c>
      <c r="D73" s="17">
        <f>+[1]NEA!D74</f>
        <v>768.3</v>
      </c>
      <c r="E73" s="17">
        <f>+[1]NEA!E74</f>
        <v>959.8</v>
      </c>
      <c r="F73" s="17">
        <f>+[1]NEA!F74</f>
        <v>809.7</v>
      </c>
      <c r="G73" s="17">
        <f>+[1]NEA!G74</f>
        <v>922.9</v>
      </c>
      <c r="H73" s="17">
        <f>+[1]NEA!H74</f>
        <v>1077.5999999999999</v>
      </c>
      <c r="I73" s="17">
        <f>+[1]NEA!I74</f>
        <v>1066.0999999999999</v>
      </c>
      <c r="J73" s="17">
        <f>+[1]NEA!J74</f>
        <v>688.2</v>
      </c>
      <c r="K73" s="17">
        <f>+[1]NEA!K74</f>
        <v>827.2</v>
      </c>
      <c r="L73" s="17">
        <f>+[1]NEA!L74</f>
        <v>724.3</v>
      </c>
      <c r="M73" s="17">
        <f>+[1]NEA!M74</f>
        <v>949.7</v>
      </c>
      <c r="N73" s="17">
        <f>+[1]NEA!N74</f>
        <v>836.2</v>
      </c>
      <c r="O73" s="18">
        <f>+[1]NEA!R74</f>
        <v>999.5</v>
      </c>
      <c r="P73" s="19">
        <f>+[1]NEA!S74</f>
        <v>983.7</v>
      </c>
      <c r="Q73" s="20">
        <f>+[1]NEA!T74</f>
        <v>813.5</v>
      </c>
      <c r="R73" s="18">
        <f t="shared" si="51"/>
        <v>955.64424999999983</v>
      </c>
      <c r="S73" s="19">
        <f t="shared" si="52"/>
        <v>963.15939302389438</v>
      </c>
      <c r="T73" s="19">
        <f t="shared" si="53"/>
        <v>913.37599645704165</v>
      </c>
      <c r="U73" s="19">
        <f t="shared" si="54"/>
        <v>907.15871369294598</v>
      </c>
      <c r="V73" s="19"/>
      <c r="W73" s="20">
        <f t="shared" si="55"/>
        <v>939.68578870598037</v>
      </c>
      <c r="X73" s="21"/>
      <c r="Y73" s="41">
        <f t="shared" si="47"/>
        <v>7.6126126126126126E-2</v>
      </c>
      <c r="Z73" s="24">
        <f t="shared" si="47"/>
        <v>7.4854045037531236E-2</v>
      </c>
      <c r="AA73" s="24">
        <f t="shared" si="47"/>
        <v>6.5455554014699713E-2</v>
      </c>
      <c r="AB73" s="24">
        <f t="shared" si="47"/>
        <v>0.10601521087808252</v>
      </c>
      <c r="AC73" s="24">
        <f t="shared" si="47"/>
        <v>7.8449653702717281E-2</v>
      </c>
      <c r="AD73" s="24">
        <f t="shared" si="47"/>
        <v>8.5636983884248785E-2</v>
      </c>
      <c r="AE73" s="24">
        <f t="shared" si="47"/>
        <v>5.2549326040242095E-2</v>
      </c>
      <c r="AF73" s="24">
        <f t="shared" si="47"/>
        <v>7.8393688043697951E-2</v>
      </c>
      <c r="AG73" s="24">
        <f t="shared" si="47"/>
        <v>3.4576067348165873E-2</v>
      </c>
      <c r="AH73" s="24">
        <f t="shared" si="47"/>
        <v>5.4295182258475627E-2</v>
      </c>
      <c r="AI73" s="24">
        <f t="shared" si="47"/>
        <v>4.4261822376009174E-2</v>
      </c>
      <c r="AJ73" s="24">
        <f t="shared" si="47"/>
        <v>7.0567016119941428E-2</v>
      </c>
      <c r="AK73" s="24">
        <f t="shared" si="47"/>
        <v>9.4645896059693868E-2</v>
      </c>
      <c r="AL73" s="24">
        <f t="shared" si="47"/>
        <v>0.11638556908298892</v>
      </c>
      <c r="AM73" s="24">
        <f t="shared" si="47"/>
        <v>6.9355364713555856E-2</v>
      </c>
      <c r="AN73" s="24">
        <f t="shared" si="47"/>
        <v>7.5489159175039733E-2</v>
      </c>
      <c r="AO73" s="24">
        <f t="shared" si="45"/>
        <v>7.6225805368665078E-2</v>
      </c>
      <c r="AP73" s="24">
        <f t="shared" si="45"/>
        <v>7.9328238338257417E-2</v>
      </c>
      <c r="AQ73" s="24">
        <f t="shared" si="45"/>
        <v>8.5925750882550167E-2</v>
      </c>
      <c r="AR73" s="24">
        <f t="shared" si="39"/>
        <v>8.8724536698129519E-2</v>
      </c>
      <c r="AS73" s="24" t="e">
        <f t="shared" si="39"/>
        <v>#DIV/0!</v>
      </c>
      <c r="AT73" s="24">
        <f t="shared" si="39"/>
        <v>7.8283067997545031E-2</v>
      </c>
      <c r="AU73" s="21"/>
      <c r="AV73" s="24">
        <f t="shared" si="44"/>
        <v>0.8040400226543325</v>
      </c>
      <c r="AW73" s="24">
        <f t="shared" si="44"/>
        <v>0.82381036617725112</v>
      </c>
      <c r="AX73" s="24">
        <f t="shared" si="44"/>
        <v>0.73823529411764688</v>
      </c>
      <c r="AY73" s="24">
        <f t="shared" si="44"/>
        <v>1.0155396892062156</v>
      </c>
      <c r="AZ73" s="24">
        <f t="shared" si="44"/>
        <v>0.74881209503239754</v>
      </c>
      <c r="BA73" s="24">
        <f t="shared" si="44"/>
        <v>0.74758568452944507</v>
      </c>
      <c r="BB73" s="24">
        <f t="shared" si="44"/>
        <v>0.70993335449063766</v>
      </c>
      <c r="BC73" s="24">
        <f t="shared" si="44"/>
        <v>0.78337236533957855</v>
      </c>
      <c r="BD73" s="24">
        <f t="shared" si="42"/>
        <v>0.45712470887148005</v>
      </c>
      <c r="BE73" s="24">
        <f t="shared" si="42"/>
        <v>0.65971107544141261</v>
      </c>
      <c r="BF73" s="24">
        <f t="shared" si="42"/>
        <v>0.61638027226065595</v>
      </c>
      <c r="BG73" s="24">
        <f t="shared" si="42"/>
        <v>1.0249466950959487</v>
      </c>
      <c r="BH73" s="24">
        <f t="shared" si="42"/>
        <v>0.76153360016852756</v>
      </c>
      <c r="BI73" s="24">
        <f t="shared" si="42"/>
        <v>1.0216423948220066</v>
      </c>
      <c r="BJ73" s="24">
        <f t="shared" si="42"/>
        <v>0.7973689018819663</v>
      </c>
      <c r="BK73" s="24">
        <f t="shared" si="42"/>
        <v>0.67801155115511547</v>
      </c>
      <c r="BL73" s="24">
        <f t="shared" si="46"/>
        <v>0.80418708342289125</v>
      </c>
      <c r="BM73" s="24">
        <f t="shared" si="46"/>
        <v>0.83604271879255587</v>
      </c>
      <c r="BN73" s="24">
        <f t="shared" si="46"/>
        <v>0.86018658120499958</v>
      </c>
      <c r="BO73" s="24">
        <f t="shared" si="46"/>
        <v>0.83345535389316838</v>
      </c>
      <c r="BP73" s="24" t="e">
        <f t="shared" si="46"/>
        <v>#DIV/0!</v>
      </c>
      <c r="BQ73" s="24">
        <f t="shared" si="46"/>
        <v>0.78088081556803979</v>
      </c>
      <c r="BR73" s="21"/>
      <c r="BS73" s="35">
        <f t="shared" si="56"/>
        <v>44774</v>
      </c>
      <c r="BT73" s="24">
        <f t="shared" si="41"/>
        <v>2.8550202702702688E-2</v>
      </c>
      <c r="BU73" s="24">
        <f t="shared" si="49"/>
        <v>1.9347747747747721E-3</v>
      </c>
      <c r="BV73" s="24">
        <f t="shared" si="50"/>
        <v>1.2018018018018018E-2</v>
      </c>
      <c r="BW73" s="24">
        <f t="shared" si="48"/>
        <v>5.3792680180180267E-3</v>
      </c>
      <c r="BX73" s="24">
        <f t="shared" si="48"/>
        <v>6.3781981981981956E-3</v>
      </c>
      <c r="BY73" s="24">
        <f t="shared" si="48"/>
        <v>3.186801801801799E-3</v>
      </c>
      <c r="BZ73" s="24">
        <f t="shared" si="48"/>
        <v>8.4045608108107989E-3</v>
      </c>
      <c r="CA73" s="24">
        <f t="shared" si="48"/>
        <v>7.3040540540540537E-4</v>
      </c>
      <c r="CB73" s="24">
        <f t="shared" si="48"/>
        <v>2.9935135135135153E-3</v>
      </c>
      <c r="CC73" s="24">
        <f t="shared" si="48"/>
        <v>4.7018018018017905E-4</v>
      </c>
      <c r="CD73" s="24">
        <f t="shared" si="48"/>
        <v>3.4895270270270283E-3</v>
      </c>
      <c r="CE73" s="24">
        <f t="shared" si="48"/>
        <v>2.6868243243243269E-3</v>
      </c>
      <c r="CF73" s="24">
        <f t="shared" si="57"/>
        <v>7.6222274774774737E-2</v>
      </c>
    </row>
    <row r="74" spans="1:84" x14ac:dyDescent="0.25">
      <c r="A74" s="31">
        <f>+[1]NEA!A75</f>
        <v>44805</v>
      </c>
      <c r="B74" s="17">
        <f>+[1]NEA!B75</f>
        <v>1021.1</v>
      </c>
      <c r="C74" s="17">
        <f>+[1]NEA!C75</f>
        <v>1101.3</v>
      </c>
      <c r="D74" s="17">
        <f>+[1]NEA!D75</f>
        <v>850.1</v>
      </c>
      <c r="E74" s="17">
        <f>+[1]NEA!E75</f>
        <v>1060.2</v>
      </c>
      <c r="F74" s="17">
        <f>+[1]NEA!F75</f>
        <v>894</v>
      </c>
      <c r="G74" s="17">
        <f>+[1]NEA!G75</f>
        <v>973.1</v>
      </c>
      <c r="H74" s="17">
        <f>+[1]NEA!H75</f>
        <v>1134.3</v>
      </c>
      <c r="I74" s="17">
        <f>+[1]NEA!I75</f>
        <v>1118.0999999999999</v>
      </c>
      <c r="J74" s="17">
        <f>+[1]NEA!J75</f>
        <v>705.6</v>
      </c>
      <c r="K74" s="17">
        <f>+[1]NEA!K75</f>
        <v>862.4</v>
      </c>
      <c r="L74" s="17">
        <f>+[1]NEA!L75</f>
        <v>737.7</v>
      </c>
      <c r="M74" s="17">
        <f>+[1]NEA!M75</f>
        <v>997.5</v>
      </c>
      <c r="N74" s="17">
        <f>+[1]NEA!N75</f>
        <v>897.3</v>
      </c>
      <c r="O74" s="18">
        <f>+[1]NEA!R75</f>
        <v>1125.7</v>
      </c>
      <c r="P74" s="19">
        <f>+[1]NEA!S75</f>
        <v>1039.0999999999999</v>
      </c>
      <c r="Q74" s="20">
        <f>+[1]NEA!T75</f>
        <v>875.7</v>
      </c>
      <c r="R74" s="18">
        <f t="shared" si="51"/>
        <v>1021.0752100000001</v>
      </c>
      <c r="S74" s="19">
        <f t="shared" si="52"/>
        <v>1031.7274924471299</v>
      </c>
      <c r="T74" s="19">
        <f t="shared" si="53"/>
        <v>978.71653380572798</v>
      </c>
      <c r="U74" s="19">
        <f t="shared" si="54"/>
        <v>975.50152143845094</v>
      </c>
      <c r="V74" s="19"/>
      <c r="W74" s="20">
        <f t="shared" si="55"/>
        <v>998.92246301312764</v>
      </c>
      <c r="X74" s="21"/>
      <c r="Y74" s="41">
        <f t="shared" si="47"/>
        <v>6.8543323566345737E-2</v>
      </c>
      <c r="Z74" s="24">
        <f t="shared" si="47"/>
        <v>6.8186226964112473E-2</v>
      </c>
      <c r="AA74" s="24">
        <f t="shared" si="47"/>
        <v>0.10646882728101015</v>
      </c>
      <c r="AB74" s="24">
        <f t="shared" si="47"/>
        <v>0.10460512606793082</v>
      </c>
      <c r="AC74" s="24">
        <f t="shared" si="47"/>
        <v>0.1041126343090033</v>
      </c>
      <c r="AD74" s="24">
        <f t="shared" si="47"/>
        <v>5.4393758803770842E-2</v>
      </c>
      <c r="AE74" s="24">
        <f t="shared" si="47"/>
        <v>5.2616926503340711E-2</v>
      </c>
      <c r="AF74" s="24">
        <f t="shared" si="47"/>
        <v>4.8775912203357974E-2</v>
      </c>
      <c r="AG74" s="24">
        <f t="shared" si="47"/>
        <v>2.5283347863992889E-2</v>
      </c>
      <c r="AH74" s="24">
        <f t="shared" si="47"/>
        <v>4.2553191489361541E-2</v>
      </c>
      <c r="AI74" s="24">
        <f t="shared" si="47"/>
        <v>1.8500621289521124E-2</v>
      </c>
      <c r="AJ74" s="24">
        <f t="shared" si="47"/>
        <v>5.0331683689586182E-2</v>
      </c>
      <c r="AK74" s="24">
        <f t="shared" si="47"/>
        <v>7.3068643865104033E-2</v>
      </c>
      <c r="AL74" s="24">
        <f t="shared" si="47"/>
        <v>0.12626313156578295</v>
      </c>
      <c r="AM74" s="24">
        <f t="shared" si="47"/>
        <v>5.6317983124936299E-2</v>
      </c>
      <c r="AN74" s="24">
        <f t="shared" si="47"/>
        <v>7.6459741856176988E-2</v>
      </c>
      <c r="AO74" s="24">
        <f t="shared" si="45"/>
        <v>6.8467905290070297E-2</v>
      </c>
      <c r="AP74" s="24">
        <f t="shared" si="45"/>
        <v>7.1190812154114935E-2</v>
      </c>
      <c r="AQ74" s="24">
        <f t="shared" si="45"/>
        <v>7.1537392708085568E-2</v>
      </c>
      <c r="AR74" s="24">
        <f t="shared" si="39"/>
        <v>7.5337211354437272E-2</v>
      </c>
      <c r="AS74" s="24" t="e">
        <f t="shared" si="39"/>
        <v>#DIV/0!</v>
      </c>
      <c r="AT74" s="24">
        <f t="shared" si="39"/>
        <v>6.3038810439733028E-2</v>
      </c>
      <c r="AU74" s="21"/>
      <c r="AV74" s="24">
        <f t="shared" si="44"/>
        <v>0.87460987699651183</v>
      </c>
      <c r="AW74" s="24">
        <f t="shared" si="44"/>
        <v>0.90240110554499919</v>
      </c>
      <c r="AX74" s="24">
        <f t="shared" si="44"/>
        <v>0.8289586919104992</v>
      </c>
      <c r="AY74" s="24">
        <f t="shared" si="44"/>
        <v>1.1409531502423267</v>
      </c>
      <c r="AZ74" s="24">
        <f t="shared" si="44"/>
        <v>0.88131313131313127</v>
      </c>
      <c r="BA74" s="24">
        <f t="shared" si="44"/>
        <v>0.80504544611389339</v>
      </c>
      <c r="BB74" s="24">
        <f t="shared" si="44"/>
        <v>0.73999079613437635</v>
      </c>
      <c r="BC74" s="24">
        <f t="shared" si="44"/>
        <v>0.82995090016366602</v>
      </c>
      <c r="BD74" s="24">
        <f t="shared" si="42"/>
        <v>0.44857318825703141</v>
      </c>
      <c r="BE74" s="24">
        <f t="shared" si="42"/>
        <v>0.67651632970451003</v>
      </c>
      <c r="BF74" s="24">
        <f t="shared" si="42"/>
        <v>0.61210664335664333</v>
      </c>
      <c r="BG74" s="24">
        <f t="shared" si="42"/>
        <v>1.0550061804697157</v>
      </c>
      <c r="BH74" s="24">
        <f t="shared" si="42"/>
        <v>0.82973083197389874</v>
      </c>
      <c r="BI74" s="24">
        <f t="shared" si="42"/>
        <v>1.2142014162077106</v>
      </c>
      <c r="BJ74" s="24">
        <f t="shared" si="42"/>
        <v>0.84302944306491656</v>
      </c>
      <c r="BK74" s="24">
        <f t="shared" si="42"/>
        <v>0.77123786407767003</v>
      </c>
      <c r="BL74" s="24">
        <f t="shared" si="46"/>
        <v>0.87473614481547202</v>
      </c>
      <c r="BM74" s="24">
        <f t="shared" si="46"/>
        <v>0.91160522468748906</v>
      </c>
      <c r="BN74" s="24">
        <f t="shared" si="46"/>
        <v>0.93070711050062038</v>
      </c>
      <c r="BO74" s="24">
        <f t="shared" si="46"/>
        <v>0.91048206186164626</v>
      </c>
      <c r="BP74" s="24" t="e">
        <f t="shared" si="46"/>
        <v>#DIV/0!</v>
      </c>
      <c r="BQ74" s="24">
        <f t="shared" si="46"/>
        <v>0.83843643568985771</v>
      </c>
      <c r="BR74" s="21"/>
      <c r="BS74" s="35">
        <f t="shared" si="56"/>
        <v>44805</v>
      </c>
      <c r="BT74" s="24">
        <f t="shared" si="41"/>
        <v>2.5976276684805344E-2</v>
      </c>
      <c r="BU74" s="24">
        <f t="shared" si="49"/>
        <v>3.1158643784010074E-3</v>
      </c>
      <c r="BV74" s="24">
        <f t="shared" si="50"/>
        <v>1.2187526161573892E-2</v>
      </c>
      <c r="BW74" s="24">
        <f t="shared" si="48"/>
        <v>7.1543846797823317E-3</v>
      </c>
      <c r="BX74" s="24">
        <f t="shared" si="48"/>
        <v>4.0870238593553833E-3</v>
      </c>
      <c r="BY74" s="24">
        <f t="shared" si="48"/>
        <v>3.1209920468815424E-3</v>
      </c>
      <c r="BZ74" s="24">
        <f t="shared" si="48"/>
        <v>5.2402678945165345E-3</v>
      </c>
      <c r="CA74" s="24">
        <f t="shared" si="48"/>
        <v>5.1347844286312198E-4</v>
      </c>
      <c r="CB74" s="24">
        <f t="shared" si="48"/>
        <v>2.2985349518626994E-3</v>
      </c>
      <c r="CC74" s="24">
        <f t="shared" si="48"/>
        <v>1.9070740895772416E-4</v>
      </c>
      <c r="CD74" s="24">
        <f t="shared" si="48"/>
        <v>2.4760359983256566E-3</v>
      </c>
      <c r="CE74" s="24">
        <f t="shared" si="48"/>
        <v>2.1099832565927138E-3</v>
      </c>
      <c r="CF74" s="24">
        <f t="shared" si="57"/>
        <v>6.8471075763917963E-2</v>
      </c>
    </row>
    <row r="75" spans="1:84" x14ac:dyDescent="0.25">
      <c r="A75" s="31">
        <f>+[1]NEA!A76</f>
        <v>44835</v>
      </c>
      <c r="B75" s="17">
        <f>+[1]NEA!B76</f>
        <v>1084.5999999999999</v>
      </c>
      <c r="C75" s="17">
        <f>+[1]NEA!C76</f>
        <v>1165.5</v>
      </c>
      <c r="D75" s="17">
        <f>+[1]NEA!D76</f>
        <v>897</v>
      </c>
      <c r="E75" s="17">
        <f>+[1]NEA!E76</f>
        <v>1145.9000000000001</v>
      </c>
      <c r="F75" s="17">
        <f>+[1]NEA!F76</f>
        <v>960.6</v>
      </c>
      <c r="G75" s="17">
        <f>+[1]NEA!G76</f>
        <v>1019.4</v>
      </c>
      <c r="H75" s="17">
        <f>+[1]NEA!H76</f>
        <v>1198.5</v>
      </c>
      <c r="I75" s="17">
        <f>+[1]NEA!I76</f>
        <v>1188.0999999999999</v>
      </c>
      <c r="J75" s="17">
        <f>+[1]NEA!J76</f>
        <v>786.6</v>
      </c>
      <c r="K75" s="17">
        <f>+[1]NEA!K76</f>
        <v>900.9</v>
      </c>
      <c r="L75" s="17">
        <f>+[1]NEA!L76</f>
        <v>742.8</v>
      </c>
      <c r="M75" s="17">
        <f>+[1]NEA!M76</f>
        <v>1068.5999999999999</v>
      </c>
      <c r="N75" s="17">
        <f>+[1]NEA!N76</f>
        <v>952.6</v>
      </c>
      <c r="O75" s="18">
        <f>+[1]NEA!R76</f>
        <v>1251</v>
      </c>
      <c r="P75" s="19">
        <f>+[1]NEA!S76</f>
        <v>1090.2</v>
      </c>
      <c r="Q75" s="20">
        <f>+[1]NEA!T76</f>
        <v>945.2</v>
      </c>
      <c r="R75" s="18">
        <f t="shared" si="51"/>
        <v>1084.6142200000002</v>
      </c>
      <c r="S75" s="19">
        <f t="shared" si="52"/>
        <v>1094.438656962373</v>
      </c>
      <c r="T75" s="19">
        <f t="shared" si="53"/>
        <v>1041.5747859462651</v>
      </c>
      <c r="U75" s="19">
        <f t="shared" si="54"/>
        <v>1036.9491009681881</v>
      </c>
      <c r="V75" s="19"/>
      <c r="W75" s="20">
        <f t="shared" si="55"/>
        <v>1061.9400083350699</v>
      </c>
      <c r="X75" s="21"/>
      <c r="Y75" s="41">
        <f t="shared" si="47"/>
        <v>6.2187836646753425E-2</v>
      </c>
      <c r="Z75" s="24">
        <f t="shared" si="47"/>
        <v>5.8294742576954661E-2</v>
      </c>
      <c r="AA75" s="24">
        <f t="shared" si="47"/>
        <v>5.5169980002352625E-2</v>
      </c>
      <c r="AB75" s="24">
        <f t="shared" si="47"/>
        <v>8.0833804942463727E-2</v>
      </c>
      <c r="AC75" s="24">
        <f t="shared" si="47"/>
        <v>7.4496644295302117E-2</v>
      </c>
      <c r="AD75" s="24">
        <f t="shared" si="47"/>
        <v>4.7579899290925765E-2</v>
      </c>
      <c r="AE75" s="24">
        <f t="shared" si="47"/>
        <v>5.6598783390637397E-2</v>
      </c>
      <c r="AF75" s="24">
        <f t="shared" si="47"/>
        <v>6.2606206958232713E-2</v>
      </c>
      <c r="AG75" s="24">
        <f t="shared" si="47"/>
        <v>0.11479591836734704</v>
      </c>
      <c r="AH75" s="24">
        <f t="shared" si="47"/>
        <v>4.4642857142857206E-2</v>
      </c>
      <c r="AI75" s="24">
        <f t="shared" si="47"/>
        <v>6.9133794225293421E-3</v>
      </c>
      <c r="AJ75" s="24">
        <f t="shared" si="47"/>
        <v>7.1278195488721607E-2</v>
      </c>
      <c r="AK75" s="24">
        <f t="shared" si="47"/>
        <v>6.1629332441769824E-2</v>
      </c>
      <c r="AL75" s="24">
        <f t="shared" si="47"/>
        <v>0.11130851914364381</v>
      </c>
      <c r="AM75" s="24">
        <f t="shared" si="47"/>
        <v>4.9177172553171111E-2</v>
      </c>
      <c r="AN75" s="24">
        <f t="shared" si="47"/>
        <v>7.9365079365079305E-2</v>
      </c>
      <c r="AO75" s="24">
        <f t="shared" si="45"/>
        <v>6.2227551288802863E-2</v>
      </c>
      <c r="AP75" s="24">
        <f t="shared" si="45"/>
        <v>6.0782682417912515E-2</v>
      </c>
      <c r="AQ75" s="24">
        <f t="shared" si="45"/>
        <v>6.4225186731150519E-2</v>
      </c>
      <c r="AR75" s="24">
        <f t="shared" si="39"/>
        <v>6.2990757245696472E-2</v>
      </c>
      <c r="AS75" s="24" t="e">
        <f t="shared" si="39"/>
        <v>#DIV/0!</v>
      </c>
      <c r="AT75" s="24">
        <f t="shared" si="39"/>
        <v>6.3085522305562636E-2</v>
      </c>
      <c r="AU75" s="21"/>
      <c r="AV75" s="24">
        <f t="shared" si="44"/>
        <v>0.92373181979425323</v>
      </c>
      <c r="AW75" s="24">
        <f t="shared" si="44"/>
        <v>0.95160750167448072</v>
      </c>
      <c r="AX75" s="24">
        <f t="shared" si="44"/>
        <v>0.87460815047021945</v>
      </c>
      <c r="AY75" s="24">
        <f t="shared" si="44"/>
        <v>1.1637084592145017</v>
      </c>
      <c r="AZ75" s="24">
        <f t="shared" si="44"/>
        <v>0.98635235732009918</v>
      </c>
      <c r="BA75" s="24">
        <f t="shared" si="44"/>
        <v>0.84406657018813336</v>
      </c>
      <c r="BB75" s="24">
        <f t="shared" si="44"/>
        <v>0.77555555555555555</v>
      </c>
      <c r="BC75" s="24">
        <f t="shared" si="44"/>
        <v>0.87014009129545089</v>
      </c>
      <c r="BD75" s="24">
        <f t="shared" si="42"/>
        <v>0.59586122945830811</v>
      </c>
      <c r="BE75" s="24">
        <f t="shared" si="42"/>
        <v>0.68739464319160892</v>
      </c>
      <c r="BF75" s="24">
        <f t="shared" si="42"/>
        <v>0.62041884816753923</v>
      </c>
      <c r="BG75" s="24">
        <f t="shared" si="42"/>
        <v>1.0998231479662017</v>
      </c>
      <c r="BH75" s="24">
        <f t="shared" si="42"/>
        <v>0.89912280701754388</v>
      </c>
      <c r="BI75" s="24">
        <f t="shared" si="42"/>
        <v>1.3047162859248345</v>
      </c>
      <c r="BJ75" s="24">
        <f t="shared" si="42"/>
        <v>0.87030365414307798</v>
      </c>
      <c r="BK75" s="24">
        <f t="shared" si="42"/>
        <v>0.87837837837837851</v>
      </c>
      <c r="BL75" s="24">
        <f t="shared" si="46"/>
        <v>0.923664099662868</v>
      </c>
      <c r="BM75" s="24">
        <f t="shared" si="46"/>
        <v>0.9543697453047213</v>
      </c>
      <c r="BN75" s="24">
        <f t="shared" si="46"/>
        <v>0.96535423508002638</v>
      </c>
      <c r="BO75" s="24">
        <f t="shared" si="46"/>
        <v>0.94340261396569014</v>
      </c>
      <c r="BP75" s="24" t="e">
        <f t="shared" si="46"/>
        <v>#DIV/0!</v>
      </c>
      <c r="BQ75" s="24">
        <f t="shared" si="46"/>
        <v>0.87964721903871168</v>
      </c>
      <c r="BR75" s="21"/>
      <c r="BS75" s="35">
        <f t="shared" si="56"/>
        <v>44835</v>
      </c>
      <c r="BT75" s="24">
        <f t="shared" ref="BT75:BT108" si="58">(C75-C74)/$B74*C$3</f>
        <v>2.220058760160613E-2</v>
      </c>
      <c r="BU75" s="24">
        <f t="shared" si="49"/>
        <v>1.6718832631475852E-3</v>
      </c>
      <c r="BV75" s="24">
        <f t="shared" si="50"/>
        <v>9.735775144452067E-3</v>
      </c>
      <c r="BW75" s="24">
        <f t="shared" si="48"/>
        <v>5.2896484183723455E-3</v>
      </c>
      <c r="BX75" s="24">
        <f t="shared" si="48"/>
        <v>3.5277054157281328E-3</v>
      </c>
      <c r="BY75" s="24">
        <f t="shared" si="48"/>
        <v>3.3071393595142514E-3</v>
      </c>
      <c r="BZ75" s="24">
        <f t="shared" si="48"/>
        <v>6.6017040446577219E-3</v>
      </c>
      <c r="CA75" s="24">
        <f t="shared" si="48"/>
        <v>2.2369993144647927E-3</v>
      </c>
      <c r="CB75" s="24">
        <f t="shared" si="48"/>
        <v>2.3527568308686713E-3</v>
      </c>
      <c r="CC75" s="24">
        <f t="shared" si="48"/>
        <v>6.7926745666436935E-5</v>
      </c>
      <c r="CD75" s="24">
        <f t="shared" si="48"/>
        <v>3.4467241210459259E-3</v>
      </c>
      <c r="CE75" s="24">
        <f t="shared" si="48"/>
        <v>1.7871902849867813E-3</v>
      </c>
      <c r="CF75" s="24">
        <f t="shared" si="57"/>
        <v>6.2226040544510836E-2</v>
      </c>
    </row>
    <row r="76" spans="1:84" x14ac:dyDescent="0.25">
      <c r="A76" s="31">
        <f>+[1]NEA!A77</f>
        <v>44866</v>
      </c>
      <c r="B76" s="17">
        <f>+[1]NEA!B77</f>
        <v>1133.8</v>
      </c>
      <c r="C76" s="17">
        <f>+[1]NEA!C77</f>
        <v>1207.8</v>
      </c>
      <c r="D76" s="17">
        <f>+[1]NEA!D77</f>
        <v>956.3</v>
      </c>
      <c r="E76" s="17">
        <f>+[1]NEA!E77</f>
        <v>1189.8</v>
      </c>
      <c r="F76" s="17">
        <f>+[1]NEA!F77</f>
        <v>1028</v>
      </c>
      <c r="G76" s="17">
        <f>+[1]NEA!G77</f>
        <v>1069.8</v>
      </c>
      <c r="H76" s="17">
        <f>+[1]NEA!H77</f>
        <v>1259.9000000000001</v>
      </c>
      <c r="I76" s="17">
        <f>+[1]NEA!I77</f>
        <v>1243</v>
      </c>
      <c r="J76" s="17">
        <f>+[1]NEA!J77</f>
        <v>830</v>
      </c>
      <c r="K76" s="17">
        <f>+[1]NEA!K77</f>
        <v>958.4</v>
      </c>
      <c r="L76" s="17">
        <f>+[1]NEA!L77</f>
        <v>748</v>
      </c>
      <c r="M76" s="17">
        <f>+[1]NEA!M77</f>
        <v>1122.7</v>
      </c>
      <c r="N76" s="17">
        <f>+[1]NEA!N77</f>
        <v>997.8</v>
      </c>
      <c r="O76" s="18">
        <f>+[1]NEA!R77</f>
        <v>1301.8</v>
      </c>
      <c r="P76" s="19">
        <f>+[1]NEA!S77</f>
        <v>1137.0999999999999</v>
      </c>
      <c r="Q76" s="20">
        <f>+[1]NEA!T77</f>
        <v>1001.9</v>
      </c>
      <c r="R76" s="18">
        <f t="shared" si="51"/>
        <v>1133.75719</v>
      </c>
      <c r="S76" s="19">
        <f t="shared" si="52"/>
        <v>1140.9447267234277</v>
      </c>
      <c r="T76" s="19">
        <f t="shared" si="53"/>
        <v>1091.0907883082373</v>
      </c>
      <c r="U76" s="19">
        <f t="shared" si="54"/>
        <v>1085.6804979253111</v>
      </c>
      <c r="V76" s="19"/>
      <c r="W76" s="20">
        <f t="shared" si="55"/>
        <v>1111.7508647634925</v>
      </c>
      <c r="X76" s="21"/>
      <c r="Y76" s="41">
        <f t="shared" si="47"/>
        <v>4.5362345565185258E-2</v>
      </c>
      <c r="Z76" s="24">
        <f t="shared" si="47"/>
        <v>3.6293436293436176E-2</v>
      </c>
      <c r="AA76" s="24">
        <f t="shared" si="47"/>
        <v>6.6109253065774753E-2</v>
      </c>
      <c r="AB76" s="24">
        <f t="shared" si="47"/>
        <v>3.8310498298280704E-2</v>
      </c>
      <c r="AC76" s="24">
        <f t="shared" si="47"/>
        <v>7.0164480533000173E-2</v>
      </c>
      <c r="AD76" s="24">
        <f t="shared" si="47"/>
        <v>4.9440847557386647E-2</v>
      </c>
      <c r="AE76" s="24">
        <f t="shared" si="47"/>
        <v>5.1230705047976777E-2</v>
      </c>
      <c r="AF76" s="24">
        <f t="shared" si="47"/>
        <v>4.6208231630334273E-2</v>
      </c>
      <c r="AG76" s="24">
        <f t="shared" si="47"/>
        <v>5.5174167302313615E-2</v>
      </c>
      <c r="AH76" s="24">
        <f t="shared" si="47"/>
        <v>6.3825063825063921E-2</v>
      </c>
      <c r="AI76" s="24">
        <f t="shared" si="47"/>
        <v>7.0005385029618949E-3</v>
      </c>
      <c r="AJ76" s="24">
        <f t="shared" si="47"/>
        <v>5.0626988583193144E-2</v>
      </c>
      <c r="AK76" s="24">
        <f t="shared" si="47"/>
        <v>4.7449086710056543E-2</v>
      </c>
      <c r="AL76" s="24">
        <f t="shared" si="47"/>
        <v>4.0607513988808908E-2</v>
      </c>
      <c r="AM76" s="24">
        <f t="shared" si="47"/>
        <v>4.3019629425793404E-2</v>
      </c>
      <c r="AN76" s="24">
        <f t="shared" si="47"/>
        <v>5.9987304274227604E-2</v>
      </c>
      <c r="AO76" s="24">
        <f t="shared" si="45"/>
        <v>4.5309169927718607E-2</v>
      </c>
      <c r="AP76" s="24">
        <f t="shared" si="45"/>
        <v>4.2493080324970345E-2</v>
      </c>
      <c r="AQ76" s="24">
        <f t="shared" si="45"/>
        <v>4.7539555517357446E-2</v>
      </c>
      <c r="AR76" s="24">
        <f t="shared" si="39"/>
        <v>4.6994974885096186E-2</v>
      </c>
      <c r="AS76" s="24" t="e">
        <f t="shared" si="39"/>
        <v>#DIV/0!</v>
      </c>
      <c r="AT76" s="24">
        <f t="shared" si="39"/>
        <v>4.6905527654539592E-2</v>
      </c>
      <c r="AU76" s="21"/>
      <c r="AV76" s="24">
        <f t="shared" si="44"/>
        <v>0.95280744057871147</v>
      </c>
      <c r="AW76" s="24">
        <f t="shared" si="44"/>
        <v>0.96902510596674274</v>
      </c>
      <c r="AX76" s="24">
        <f t="shared" si="44"/>
        <v>0.94330420646210111</v>
      </c>
      <c r="AY76" s="24">
        <f t="shared" si="44"/>
        <v>1.1719605695509312</v>
      </c>
      <c r="AZ76" s="24">
        <f t="shared" si="44"/>
        <v>1.0638426018871709</v>
      </c>
      <c r="BA76" s="24">
        <f t="shared" si="44"/>
        <v>0.88511013215859013</v>
      </c>
      <c r="BB76" s="24">
        <f t="shared" si="44"/>
        <v>0.80579045435000718</v>
      </c>
      <c r="BC76" s="24">
        <f t="shared" si="44"/>
        <v>0.88590502199969645</v>
      </c>
      <c r="BD76" s="24">
        <f t="shared" si="42"/>
        <v>0.67744543249797884</v>
      </c>
      <c r="BE76" s="24">
        <f t="shared" si="42"/>
        <v>0.75659824046920821</v>
      </c>
      <c r="BF76" s="24">
        <f t="shared" si="42"/>
        <v>0.63140676117775363</v>
      </c>
      <c r="BG76" s="24">
        <f t="shared" si="42"/>
        <v>1.0848653667595172</v>
      </c>
      <c r="BH76" s="24">
        <f t="shared" si="42"/>
        <v>0.94578783151326062</v>
      </c>
      <c r="BI76" s="24">
        <f t="shared" si="42"/>
        <v>1.3493954159898935</v>
      </c>
      <c r="BJ76" s="24">
        <f t="shared" si="42"/>
        <v>0.88542530260321639</v>
      </c>
      <c r="BK76" s="24">
        <f t="shared" si="42"/>
        <v>0.96335488928081503</v>
      </c>
      <c r="BL76" s="24">
        <f t="shared" si="46"/>
        <v>0.95280403570855432</v>
      </c>
      <c r="BM76" s="24">
        <f t="shared" si="46"/>
        <v>0.97901074562530255</v>
      </c>
      <c r="BN76" s="24">
        <f t="shared" si="46"/>
        <v>0.99413268591946569</v>
      </c>
      <c r="BO76" s="24">
        <f t="shared" si="46"/>
        <v>0.97888949576129747</v>
      </c>
      <c r="BP76" s="24" t="e">
        <f t="shared" si="46"/>
        <v>#DIV/0!</v>
      </c>
      <c r="BQ76" s="24">
        <f t="shared" si="46"/>
        <v>0.91213046788719732</v>
      </c>
      <c r="BR76" s="21"/>
      <c r="BS76" s="35">
        <f t="shared" si="56"/>
        <v>44866</v>
      </c>
      <c r="BT76" s="24">
        <f t="shared" si="58"/>
        <v>1.3771095334685587E-2</v>
      </c>
      <c r="BU76" s="24">
        <f t="shared" si="49"/>
        <v>1.9901530518163365E-3</v>
      </c>
      <c r="BV76" s="24">
        <f t="shared" si="50"/>
        <v>4.6951871657753873E-3</v>
      </c>
      <c r="BW76" s="24">
        <f t="shared" si="48"/>
        <v>5.0397750322699608E-3</v>
      </c>
      <c r="BX76" s="24">
        <f t="shared" si="48"/>
        <v>3.6152683016780368E-3</v>
      </c>
      <c r="BY76" s="24">
        <f t="shared" si="48"/>
        <v>2.9777245067305965E-3</v>
      </c>
      <c r="BZ76" s="24">
        <f t="shared" si="48"/>
        <v>4.8744882906140595E-3</v>
      </c>
      <c r="CA76" s="24">
        <f t="shared" si="48"/>
        <v>1.1284160059007924E-3</v>
      </c>
      <c r="CB76" s="24">
        <f t="shared" si="48"/>
        <v>3.3081320302415645E-3</v>
      </c>
      <c r="CC76" s="24">
        <f t="shared" si="48"/>
        <v>6.5203761755486467E-5</v>
      </c>
      <c r="CD76" s="24">
        <f t="shared" si="48"/>
        <v>2.4690669371196816E-3</v>
      </c>
      <c r="CE76" s="24">
        <f t="shared" si="48"/>
        <v>1.3752535496957385E-3</v>
      </c>
      <c r="CF76" s="24">
        <f t="shared" si="57"/>
        <v>4.5309763968283227E-2</v>
      </c>
    </row>
    <row r="77" spans="1:84" x14ac:dyDescent="0.25">
      <c r="A77" s="31">
        <f>+[1]NEA!A78</f>
        <v>44896</v>
      </c>
      <c r="B77" s="17">
        <f>+[1]NEA!B78</f>
        <v>1188.0999999999999</v>
      </c>
      <c r="C77" s="17">
        <f>+[1]NEA!C78</f>
        <v>1250.8</v>
      </c>
      <c r="D77" s="17">
        <f>+[1]NEA!D78</f>
        <v>1023</v>
      </c>
      <c r="E77" s="17">
        <f>+[1]NEA!E78</f>
        <v>1242.9000000000001</v>
      </c>
      <c r="F77" s="17">
        <f>+[1]NEA!F78</f>
        <v>1072.8</v>
      </c>
      <c r="G77" s="17">
        <f>+[1]NEA!G78</f>
        <v>1140.2</v>
      </c>
      <c r="H77" s="17">
        <f>+[1]NEA!H78</f>
        <v>1324.9</v>
      </c>
      <c r="I77" s="17">
        <f>+[1]NEA!I78</f>
        <v>1320.8</v>
      </c>
      <c r="J77" s="17">
        <f>+[1]NEA!J78</f>
        <v>860.5</v>
      </c>
      <c r="K77" s="17">
        <f>+[1]NEA!K78</f>
        <v>1021.2</v>
      </c>
      <c r="L77" s="17">
        <f>+[1]NEA!L78</f>
        <v>756.3</v>
      </c>
      <c r="M77" s="17">
        <f>+[1]NEA!M78</f>
        <v>1206.3</v>
      </c>
      <c r="N77" s="17">
        <f>+[1]NEA!N78</f>
        <v>1042.8</v>
      </c>
      <c r="O77" s="18">
        <f>+[1]NEA!R78</f>
        <v>1354.3</v>
      </c>
      <c r="P77" s="19">
        <f>+[1]NEA!S78</f>
        <v>1191.5999999999999</v>
      </c>
      <c r="Q77" s="20">
        <f>+[1]NEA!T78</f>
        <v>1056.8</v>
      </c>
      <c r="R77" s="18">
        <f t="shared" si="51"/>
        <v>1188.06441</v>
      </c>
      <c r="S77" s="19">
        <f t="shared" si="52"/>
        <v>1194.212812414172</v>
      </c>
      <c r="T77" s="19">
        <f t="shared" si="53"/>
        <v>1153.6199881901387</v>
      </c>
      <c r="U77" s="19">
        <f t="shared" si="54"/>
        <v>1144.6031811894882</v>
      </c>
      <c r="V77" s="19"/>
      <c r="W77" s="20">
        <f t="shared" si="55"/>
        <v>1172.0229214419674</v>
      </c>
      <c r="X77" s="21"/>
      <c r="Y77" s="41">
        <f t="shared" si="47"/>
        <v>4.7892044452284344E-2</v>
      </c>
      <c r="Z77" s="24">
        <f t="shared" si="47"/>
        <v>3.5601920847822432E-2</v>
      </c>
      <c r="AA77" s="24">
        <f t="shared" si="47"/>
        <v>6.9747987033357717E-2</v>
      </c>
      <c r="AB77" s="24">
        <f t="shared" si="47"/>
        <v>4.4629349470499458E-2</v>
      </c>
      <c r="AC77" s="24">
        <f t="shared" si="47"/>
        <v>4.3579766536964826E-2</v>
      </c>
      <c r="AD77" s="24">
        <f t="shared" si="47"/>
        <v>6.5806692839783132E-2</v>
      </c>
      <c r="AE77" s="24">
        <f t="shared" si="47"/>
        <v>5.1591396142550927E-2</v>
      </c>
      <c r="AF77" s="24">
        <f t="shared" si="47"/>
        <v>6.2590506838294369E-2</v>
      </c>
      <c r="AG77" s="24">
        <f t="shared" si="47"/>
        <v>3.6746987951807197E-2</v>
      </c>
      <c r="AH77" s="24">
        <f t="shared" si="47"/>
        <v>6.5525876460768018E-2</v>
      </c>
      <c r="AI77" s="24">
        <f t="shared" si="47"/>
        <v>1.1096256684491879E-2</v>
      </c>
      <c r="AJ77" s="24">
        <f t="shared" si="47"/>
        <v>7.4463347287788251E-2</v>
      </c>
      <c r="AK77" s="24">
        <f t="shared" si="47"/>
        <v>4.5099218280216569E-2</v>
      </c>
      <c r="AL77" s="24">
        <f t="shared" si="47"/>
        <v>4.0328775541557782E-2</v>
      </c>
      <c r="AM77" s="24">
        <f t="shared" si="47"/>
        <v>4.7928942045554424E-2</v>
      </c>
      <c r="AN77" s="24">
        <f t="shared" si="47"/>
        <v>5.479588781315492E-2</v>
      </c>
      <c r="AO77" s="24">
        <f t="shared" si="45"/>
        <v>4.7900221034099744E-2</v>
      </c>
      <c r="AP77" s="24">
        <f t="shared" si="45"/>
        <v>4.6687700502126894E-2</v>
      </c>
      <c r="AQ77" s="24">
        <f t="shared" si="45"/>
        <v>5.7308888088821952E-2</v>
      </c>
      <c r="AR77" s="24">
        <f t="shared" si="39"/>
        <v>5.427258146091396E-2</v>
      </c>
      <c r="AS77" s="24" t="e">
        <f t="shared" si="39"/>
        <v>#DIV/0!</v>
      </c>
      <c r="AT77" s="24">
        <f t="shared" si="39"/>
        <v>5.4213635976165131E-2</v>
      </c>
      <c r="AU77" s="21"/>
      <c r="AV77" s="24">
        <f t="shared" si="44"/>
        <v>0.95991421972946189</v>
      </c>
      <c r="AW77" s="24">
        <f t="shared" si="44"/>
        <v>0.92638225781610961</v>
      </c>
      <c r="AX77" s="24">
        <f t="shared" si="44"/>
        <v>0.95864445720850111</v>
      </c>
      <c r="AY77" s="24">
        <f t="shared" si="44"/>
        <v>1.1548196948682388</v>
      </c>
      <c r="AZ77" s="24">
        <f t="shared" si="44"/>
        <v>1.1180651530108587</v>
      </c>
      <c r="BA77" s="24">
        <f t="shared" si="44"/>
        <v>0.95306611853374457</v>
      </c>
      <c r="BB77" s="24">
        <f t="shared" si="44"/>
        <v>0.88222758914618571</v>
      </c>
      <c r="BC77" s="24">
        <f t="shared" si="44"/>
        <v>0.94206734303778839</v>
      </c>
      <c r="BD77" s="24">
        <f t="shared" si="42"/>
        <v>0.70396039603960392</v>
      </c>
      <c r="BE77" s="24">
        <f t="shared" si="42"/>
        <v>0.82454886546364126</v>
      </c>
      <c r="BF77" s="24">
        <f t="shared" si="42"/>
        <v>0.63772195755738403</v>
      </c>
      <c r="BG77" s="24">
        <f t="shared" si="42"/>
        <v>1.0494393476044852</v>
      </c>
      <c r="BH77" s="24">
        <f t="shared" si="42"/>
        <v>0.97462601779965907</v>
      </c>
      <c r="BI77" s="24">
        <f t="shared" si="42"/>
        <v>1.3528492008339121</v>
      </c>
      <c r="BJ77" s="24">
        <f t="shared" si="42"/>
        <v>0.87919886453240803</v>
      </c>
      <c r="BK77" s="24">
        <f t="shared" si="42"/>
        <v>1.0417310664605872</v>
      </c>
      <c r="BL77" s="24">
        <f t="shared" si="46"/>
        <v>0.95981131537333986</v>
      </c>
      <c r="BM77" s="24">
        <f t="shared" si="46"/>
        <v>0.9670506833274124</v>
      </c>
      <c r="BN77" s="24">
        <f t="shared" si="46"/>
        <v>1.0159823672591295</v>
      </c>
      <c r="BO77" s="24">
        <f t="shared" si="46"/>
        <v>1.0100630904520749</v>
      </c>
      <c r="BP77" s="24" t="e">
        <f t="shared" si="46"/>
        <v>#DIV/0!</v>
      </c>
      <c r="BQ77" s="24">
        <f t="shared" si="46"/>
        <v>0.95485651790707049</v>
      </c>
      <c r="BR77" s="21"/>
      <c r="BS77" s="35">
        <f t="shared" si="56"/>
        <v>44896</v>
      </c>
      <c r="BT77" s="24">
        <f t="shared" si="58"/>
        <v>1.3391515258423003E-2</v>
      </c>
      <c r="BU77" s="24">
        <f t="shared" si="49"/>
        <v>2.1413653201622878E-3</v>
      </c>
      <c r="BV77" s="24">
        <f t="shared" si="50"/>
        <v>5.4327041806315184E-3</v>
      </c>
      <c r="BW77" s="24">
        <f t="shared" si="48"/>
        <v>3.2045157876168608E-3</v>
      </c>
      <c r="BX77" s="24">
        <f t="shared" si="48"/>
        <v>4.8307638031398906E-3</v>
      </c>
      <c r="BY77" s="24">
        <f t="shared" si="48"/>
        <v>3.0155230199329685E-3</v>
      </c>
      <c r="BZ77" s="24">
        <f t="shared" si="48"/>
        <v>6.6079908273063998E-3</v>
      </c>
      <c r="CA77" s="24">
        <f t="shared" si="48"/>
        <v>7.585994002469571E-4</v>
      </c>
      <c r="CB77" s="24">
        <f t="shared" si="48"/>
        <v>3.4562709472570159E-3</v>
      </c>
      <c r="CC77" s="24">
        <f t="shared" si="48"/>
        <v>9.9559005115540099E-5</v>
      </c>
      <c r="CD77" s="24">
        <f t="shared" si="48"/>
        <v>3.6498500617392795E-3</v>
      </c>
      <c r="CE77" s="24">
        <f t="shared" si="48"/>
        <v>1.3097548068442407E-3</v>
      </c>
      <c r="CF77" s="24">
        <f t="shared" si="57"/>
        <v>4.7898412418415956E-2</v>
      </c>
    </row>
    <row r="78" spans="1:84" x14ac:dyDescent="0.25">
      <c r="A78" s="31">
        <f>+[1]NEA!A79</f>
        <v>44927</v>
      </c>
      <c r="B78" s="17">
        <f>+[1]NEA!B79</f>
        <v>1255.0999999999999</v>
      </c>
      <c r="C78" s="17">
        <f>+[1]NEA!C79</f>
        <v>1333.9</v>
      </c>
      <c r="D78" s="17">
        <f>+[1]NEA!D79</f>
        <v>1094.2</v>
      </c>
      <c r="E78" s="17">
        <f>+[1]NEA!E79</f>
        <v>1285.2</v>
      </c>
      <c r="F78" s="17">
        <f>+[1]NEA!F79</f>
        <v>1106.9000000000001</v>
      </c>
      <c r="G78" s="17">
        <f>+[1]NEA!G79</f>
        <v>1214.0999999999999</v>
      </c>
      <c r="H78" s="17">
        <f>+[1]NEA!H79</f>
        <v>1380.1</v>
      </c>
      <c r="I78" s="17">
        <f>+[1]NEA!I79</f>
        <v>1390.3</v>
      </c>
      <c r="J78" s="17">
        <f>+[1]NEA!J79</f>
        <v>920.9</v>
      </c>
      <c r="K78" s="17">
        <f>+[1]NEA!K79</f>
        <v>1098.8</v>
      </c>
      <c r="L78" s="17">
        <f>+[1]NEA!L79</f>
        <v>757.2</v>
      </c>
      <c r="M78" s="17">
        <f>+[1]NEA!M79</f>
        <v>1265</v>
      </c>
      <c r="N78" s="17">
        <f>+[1]NEA!N79</f>
        <v>1123.8</v>
      </c>
      <c r="O78" s="18">
        <f>+[1]NEA!R79</f>
        <v>1499</v>
      </c>
      <c r="P78" s="19">
        <f>+[1]NEA!S79</f>
        <v>1249.9000000000001</v>
      </c>
      <c r="Q78" s="20">
        <f>+[1]NEA!T79</f>
        <v>1103.5999999999999</v>
      </c>
      <c r="R78" s="18">
        <f t="shared" si="51"/>
        <v>1255.1532099999999</v>
      </c>
      <c r="S78" s="19">
        <f t="shared" si="52"/>
        <v>1267.0106701455643</v>
      </c>
      <c r="T78" s="19">
        <f t="shared" si="53"/>
        <v>1215.849424269265</v>
      </c>
      <c r="U78" s="19">
        <f t="shared" si="54"/>
        <v>1207.4367219917015</v>
      </c>
      <c r="V78" s="19"/>
      <c r="W78" s="20">
        <f t="shared" si="55"/>
        <v>1233.4593665346947</v>
      </c>
      <c r="X78" s="21"/>
      <c r="Y78" s="41">
        <f t="shared" si="47"/>
        <v>5.6392559548859467E-2</v>
      </c>
      <c r="Z78" s="24">
        <f t="shared" si="47"/>
        <v>6.6437480012791816E-2</v>
      </c>
      <c r="AA78" s="24">
        <f t="shared" si="47"/>
        <v>6.9599217986314743E-2</v>
      </c>
      <c r="AB78" s="24">
        <f t="shared" si="47"/>
        <v>3.4033309196234596E-2</v>
      </c>
      <c r="AC78" s="24">
        <f t="shared" si="47"/>
        <v>3.1785980611484188E-2</v>
      </c>
      <c r="AD78" s="24">
        <f t="shared" si="47"/>
        <v>6.48131906683036E-2</v>
      </c>
      <c r="AE78" s="24">
        <f t="shared" si="47"/>
        <v>4.1663521775228141E-2</v>
      </c>
      <c r="AF78" s="24">
        <f t="shared" si="47"/>
        <v>5.2619624470018111E-2</v>
      </c>
      <c r="AG78" s="24">
        <f t="shared" si="47"/>
        <v>7.0191748983149393E-2</v>
      </c>
      <c r="AH78" s="24">
        <f t="shared" si="47"/>
        <v>7.5989032510771493E-2</v>
      </c>
      <c r="AI78" s="24">
        <f t="shared" si="47"/>
        <v>1.1900039666801199E-3</v>
      </c>
      <c r="AJ78" s="24">
        <f t="shared" si="47"/>
        <v>4.8661195390864664E-2</v>
      </c>
      <c r="AK78" s="24">
        <f t="shared" si="47"/>
        <v>7.7675489067894121E-2</v>
      </c>
      <c r="AL78" s="24">
        <f t="shared" si="47"/>
        <v>0.10684486450564878</v>
      </c>
      <c r="AM78" s="24">
        <f t="shared" si="47"/>
        <v>4.8925814031554271E-2</v>
      </c>
      <c r="AN78" s="24">
        <f t="shared" si="47"/>
        <v>4.4284632853898609E-2</v>
      </c>
      <c r="AO78" s="24">
        <f t="shared" si="45"/>
        <v>5.6468992283002617E-2</v>
      </c>
      <c r="AP78" s="24">
        <f t="shared" si="45"/>
        <v>6.0958865098949211E-2</v>
      </c>
      <c r="AQ78" s="24">
        <f t="shared" si="45"/>
        <v>5.3942751266606637E-2</v>
      </c>
      <c r="AR78" s="24">
        <f t="shared" si="39"/>
        <v>5.4895479791446711E-2</v>
      </c>
      <c r="AS78" s="24" t="e">
        <f t="shared" si="39"/>
        <v>#DIV/0!</v>
      </c>
      <c r="AT78" s="24">
        <f t="shared" si="39"/>
        <v>5.2419149803948129E-2</v>
      </c>
      <c r="AU78" s="21"/>
      <c r="AV78" s="24">
        <f t="shared" si="44"/>
        <v>1.0017543859649121</v>
      </c>
      <c r="AW78" s="24">
        <f t="shared" si="44"/>
        <v>0.97908011869436207</v>
      </c>
      <c r="AX78" s="24">
        <f t="shared" si="44"/>
        <v>1.0540642012389712</v>
      </c>
      <c r="AY78" s="24">
        <f t="shared" si="44"/>
        <v>1.1757237176231587</v>
      </c>
      <c r="AZ78" s="24">
        <f t="shared" si="44"/>
        <v>1.131112822487486</v>
      </c>
      <c r="BA78" s="24">
        <f t="shared" si="44"/>
        <v>1.0174476570289133</v>
      </c>
      <c r="BB78" s="24">
        <f t="shared" si="44"/>
        <v>0.89522109310628917</v>
      </c>
      <c r="BC78" s="24">
        <f t="shared" si="44"/>
        <v>0.98359252389784557</v>
      </c>
      <c r="BD78" s="24">
        <f t="shared" si="42"/>
        <v>0.69876406567054028</v>
      </c>
      <c r="BE78" s="24">
        <f t="shared" si="42"/>
        <v>0.90367290367290343</v>
      </c>
      <c r="BF78" s="24">
        <f t="shared" si="42"/>
        <v>0.6308421279345251</v>
      </c>
      <c r="BG78" s="24">
        <f t="shared" si="42"/>
        <v>1.0370370370370372</v>
      </c>
      <c r="BH78" s="24">
        <f t="shared" si="42"/>
        <v>1.0658088235294119</v>
      </c>
      <c r="BI78" s="24">
        <f t="shared" si="42"/>
        <v>1.4445531637312459</v>
      </c>
      <c r="BJ78" s="24">
        <f t="shared" si="42"/>
        <v>0.91408882082695264</v>
      </c>
      <c r="BK78" s="24">
        <f t="shared" si="42"/>
        <v>1.0678283679970018</v>
      </c>
      <c r="BL78" s="24">
        <f t="shared" si="46"/>
        <v>1.0019837955445356</v>
      </c>
      <c r="BM78" s="24">
        <f t="shared" si="46"/>
        <v>1.0170032028965319</v>
      </c>
      <c r="BN78" s="24">
        <f t="shared" si="46"/>
        <v>1.0585261626067326</v>
      </c>
      <c r="BO78" s="24">
        <f t="shared" si="46"/>
        <v>1.0624276624984681</v>
      </c>
      <c r="BP78" s="24" t="e">
        <f t="shared" si="46"/>
        <v>#DIV/0!</v>
      </c>
      <c r="BQ78" s="24">
        <f t="shared" si="46"/>
        <v>0.99498749984033341</v>
      </c>
      <c r="BR78" s="21"/>
      <c r="BS78" s="35">
        <f t="shared" si="56"/>
        <v>44927</v>
      </c>
      <c r="BT78" s="24">
        <f t="shared" si="58"/>
        <v>2.4697087787223342E-2</v>
      </c>
      <c r="BU78" s="24">
        <f t="shared" si="49"/>
        <v>2.1813652049490801E-3</v>
      </c>
      <c r="BV78" s="24">
        <f t="shared" si="50"/>
        <v>4.1299553909603529E-3</v>
      </c>
      <c r="BW78" s="24">
        <f t="shared" si="48"/>
        <v>2.3276744381786141E-3</v>
      </c>
      <c r="BX78" s="24">
        <f t="shared" si="48"/>
        <v>4.8391717868866181E-3</v>
      </c>
      <c r="BY78" s="24">
        <f t="shared" si="48"/>
        <v>2.4438346940493143E-3</v>
      </c>
      <c r="BZ78" s="24">
        <f t="shared" si="48"/>
        <v>5.6332379429340964E-3</v>
      </c>
      <c r="CA78" s="24">
        <f t="shared" si="48"/>
        <v>1.433616698931066E-3</v>
      </c>
      <c r="CB78" s="24">
        <f t="shared" si="48"/>
        <v>4.0756165305950642E-3</v>
      </c>
      <c r="CC78" s="24">
        <f t="shared" si="48"/>
        <v>1.0302163117583735E-5</v>
      </c>
      <c r="CD78" s="24">
        <f t="shared" si="48"/>
        <v>2.4456274724349819E-3</v>
      </c>
      <c r="CE78" s="24">
        <f t="shared" si="48"/>
        <v>2.2498106220015151E-3</v>
      </c>
      <c r="CF78" s="24">
        <f t="shared" si="57"/>
        <v>5.6467300732261638E-2</v>
      </c>
    </row>
    <row r="79" spans="1:84" x14ac:dyDescent="0.25">
      <c r="A79" s="31">
        <f>+[1]NEA!A80</f>
        <v>44958</v>
      </c>
      <c r="B79" s="17">
        <f>+[1]NEA!B80</f>
        <v>1352.6</v>
      </c>
      <c r="C79" s="17">
        <f>+[1]NEA!C80</f>
        <v>1464.7</v>
      </c>
      <c r="D79" s="17">
        <f>+[1]NEA!D80</f>
        <v>1164.3</v>
      </c>
      <c r="E79" s="17">
        <f>+[1]NEA!E80</f>
        <v>1343.8</v>
      </c>
      <c r="F79" s="17">
        <f>+[1]NEA!F80</f>
        <v>1162.9000000000001</v>
      </c>
      <c r="G79" s="17">
        <f>+[1]NEA!G80</f>
        <v>1304.7</v>
      </c>
      <c r="H79" s="17">
        <f>+[1]NEA!H80</f>
        <v>1443.2</v>
      </c>
      <c r="I79" s="17">
        <f>+[1]NEA!I80</f>
        <v>1489.4</v>
      </c>
      <c r="J79" s="17">
        <f>+[1]NEA!J80</f>
        <v>1003.7</v>
      </c>
      <c r="K79" s="17">
        <f>+[1]NEA!K80</f>
        <v>1177.8</v>
      </c>
      <c r="L79" s="17">
        <f>+[1]NEA!L80</f>
        <v>870.2</v>
      </c>
      <c r="M79" s="17">
        <f>+[1]NEA!M80</f>
        <v>1389.6</v>
      </c>
      <c r="N79" s="17">
        <f>+[1]NEA!N80</f>
        <v>1198.5</v>
      </c>
      <c r="O79" s="18">
        <f>+[1]NEA!R80</f>
        <v>1550.7</v>
      </c>
      <c r="P79" s="19">
        <f>+[1]NEA!S80</f>
        <v>1361.1</v>
      </c>
      <c r="Q79" s="20">
        <f>+[1]NEA!T80</f>
        <v>1178.7</v>
      </c>
      <c r="R79" s="18">
        <f t="shared" si="51"/>
        <v>1352.5747600000002</v>
      </c>
      <c r="S79" s="19">
        <f t="shared" si="52"/>
        <v>1371.5778220269158</v>
      </c>
      <c r="T79" s="19">
        <f t="shared" si="53"/>
        <v>1296.7726011219368</v>
      </c>
      <c r="U79" s="19">
        <f t="shared" si="54"/>
        <v>1280.8840940525586</v>
      </c>
      <c r="V79" s="19"/>
      <c r="W79" s="20">
        <f t="shared" si="55"/>
        <v>1312.5907063971661</v>
      </c>
      <c r="X79" s="21"/>
      <c r="Y79" s="41">
        <f t="shared" si="47"/>
        <v>7.7683053143175806E-2</v>
      </c>
      <c r="Z79" s="24">
        <f t="shared" si="47"/>
        <v>9.8058325211785036E-2</v>
      </c>
      <c r="AA79" s="24">
        <f t="shared" si="47"/>
        <v>6.406507037104725E-2</v>
      </c>
      <c r="AB79" s="24">
        <f t="shared" si="47"/>
        <v>4.5596016184251464E-2</v>
      </c>
      <c r="AC79" s="24">
        <f t="shared" si="47"/>
        <v>5.059174270485145E-2</v>
      </c>
      <c r="AD79" s="24">
        <f t="shared" si="47"/>
        <v>7.4623177662466178E-2</v>
      </c>
      <c r="AE79" s="24">
        <f t="shared" si="47"/>
        <v>4.5721324541700081E-2</v>
      </c>
      <c r="AF79" s="24">
        <f t="shared" si="47"/>
        <v>7.1279579946774252E-2</v>
      </c>
      <c r="AG79" s="24">
        <f t="shared" si="47"/>
        <v>8.9912042567054096E-2</v>
      </c>
      <c r="AH79" s="24">
        <f t="shared" si="47"/>
        <v>7.1896614488532906E-2</v>
      </c>
      <c r="AI79" s="24">
        <f t="shared" si="47"/>
        <v>0.14923402007395659</v>
      </c>
      <c r="AJ79" s="24">
        <f t="shared" si="47"/>
        <v>9.849802371541494E-2</v>
      </c>
      <c r="AK79" s="24">
        <f t="shared" si="47"/>
        <v>6.6470902295782119E-2</v>
      </c>
      <c r="AL79" s="24">
        <f t="shared" si="47"/>
        <v>3.448965977318208E-2</v>
      </c>
      <c r="AM79" s="24">
        <f t="shared" si="47"/>
        <v>8.8967117369389337E-2</v>
      </c>
      <c r="AN79" s="24">
        <f t="shared" si="47"/>
        <v>6.8050018122508327E-2</v>
      </c>
      <c r="AO79" s="24">
        <f t="shared" si="45"/>
        <v>7.7617257577662802E-2</v>
      </c>
      <c r="AP79" s="24">
        <f t="shared" si="45"/>
        <v>8.2530600842799506E-2</v>
      </c>
      <c r="AQ79" s="24">
        <f t="shared" si="45"/>
        <v>6.6556906831869656E-2</v>
      </c>
      <c r="AR79" s="24">
        <f t="shared" si="39"/>
        <v>6.0829168703518954E-2</v>
      </c>
      <c r="AS79" s="24" t="e">
        <f t="shared" si="39"/>
        <v>#DIV/0!</v>
      </c>
      <c r="AT79" s="24">
        <f t="shared" si="39"/>
        <v>6.4153989997079996E-2</v>
      </c>
      <c r="AU79" s="21"/>
      <c r="AV79" s="24">
        <f t="shared" si="44"/>
        <v>1.0553107430481687</v>
      </c>
      <c r="AW79" s="24">
        <f t="shared" si="44"/>
        <v>1.0442428471737615</v>
      </c>
      <c r="AX79" s="24">
        <f t="shared" si="44"/>
        <v>1.1016245487364622</v>
      </c>
      <c r="AY79" s="24">
        <f t="shared" si="44"/>
        <v>1.2069305304647724</v>
      </c>
      <c r="AZ79" s="24">
        <f t="shared" si="44"/>
        <v>1.1842599549211124</v>
      </c>
      <c r="BA79" s="24">
        <f t="shared" si="44"/>
        <v>1.0689819219790677</v>
      </c>
      <c r="BB79" s="24">
        <f t="shared" si="44"/>
        <v>0.89172892908638102</v>
      </c>
      <c r="BC79" s="24">
        <f t="shared" si="44"/>
        <v>1.0083603020496223</v>
      </c>
      <c r="BD79" s="24">
        <f t="shared" si="42"/>
        <v>0.82159709618874777</v>
      </c>
      <c r="BE79" s="24">
        <f t="shared" si="42"/>
        <v>0.96136552872606162</v>
      </c>
      <c r="BF79" s="24">
        <f t="shared" si="42"/>
        <v>0.74949738640932861</v>
      </c>
      <c r="BG79" s="24">
        <f t="shared" si="42"/>
        <v>1.1447754283068372</v>
      </c>
      <c r="BH79" s="24">
        <f t="shared" si="42"/>
        <v>1.1174911660777385</v>
      </c>
      <c r="BI79" s="24">
        <f t="shared" si="42"/>
        <v>1.3325812274368234</v>
      </c>
      <c r="BJ79" s="24">
        <f t="shared" si="42"/>
        <v>0.99020324608860943</v>
      </c>
      <c r="BK79" s="24">
        <f t="shared" si="42"/>
        <v>1.1376496191512517</v>
      </c>
      <c r="BL79" s="24">
        <f t="shared" si="46"/>
        <v>1.0552718280672715</v>
      </c>
      <c r="BM79" s="24">
        <f t="shared" si="46"/>
        <v>1.0761478021268531</v>
      </c>
      <c r="BN79" s="24">
        <f t="shared" si="46"/>
        <v>1.1124998575127436</v>
      </c>
      <c r="BO79" s="24">
        <f t="shared" si="46"/>
        <v>1.1066132672983993</v>
      </c>
      <c r="BP79" s="24" t="e">
        <f t="shared" si="46"/>
        <v>#DIV/0!</v>
      </c>
      <c r="BQ79" s="24">
        <f t="shared" si="46"/>
        <v>1.0340108135322792</v>
      </c>
      <c r="BR79" s="21"/>
      <c r="BS79" s="35">
        <f t="shared" si="56"/>
        <v>44958</v>
      </c>
      <c r="BT79" s="24">
        <f t="shared" si="58"/>
        <v>3.6798247151621374E-2</v>
      </c>
      <c r="BU79" s="24">
        <f t="shared" si="49"/>
        <v>2.0330172894590048E-3</v>
      </c>
      <c r="BV79" s="24">
        <f t="shared" si="50"/>
        <v>5.4159827902159107E-3</v>
      </c>
      <c r="BW79" s="24">
        <f t="shared" si="48"/>
        <v>3.6185164528722818E-3</v>
      </c>
      <c r="BX79" s="24">
        <f t="shared" si="48"/>
        <v>5.6160305951717089E-3</v>
      </c>
      <c r="BY79" s="24">
        <f t="shared" si="48"/>
        <v>2.6444586088757924E-3</v>
      </c>
      <c r="BZ79" s="24">
        <f t="shared" si="48"/>
        <v>7.6036411441319533E-3</v>
      </c>
      <c r="CA79" s="24">
        <f t="shared" si="48"/>
        <v>1.8603776591506669E-3</v>
      </c>
      <c r="CB79" s="24">
        <f t="shared" si="48"/>
        <v>3.9276551669189712E-3</v>
      </c>
      <c r="CC79" s="24">
        <f t="shared" si="48"/>
        <v>1.2244442673890524E-3</v>
      </c>
      <c r="CD79" s="24">
        <f t="shared" si="48"/>
        <v>4.914110429447849E-3</v>
      </c>
      <c r="CE79" s="24">
        <f t="shared" si="48"/>
        <v>1.9640666082383889E-3</v>
      </c>
      <c r="CF79" s="24">
        <f t="shared" si="57"/>
        <v>7.7620548163492953E-2</v>
      </c>
    </row>
    <row r="80" spans="1:84" x14ac:dyDescent="0.25">
      <c r="A80" s="31">
        <f>+[1]NEA!A81</f>
        <v>44986</v>
      </c>
      <c r="B80" s="17">
        <f>+[1]NEA!B81</f>
        <v>1437.1</v>
      </c>
      <c r="C80" s="17">
        <f>+[1]NEA!C81</f>
        <v>1565.5</v>
      </c>
      <c r="D80" s="17">
        <f>+[1]NEA!D81</f>
        <v>1260.5</v>
      </c>
      <c r="E80" s="17">
        <f>+[1]NEA!E81</f>
        <v>1419.3</v>
      </c>
      <c r="F80" s="17">
        <f>+[1]NEA!F81</f>
        <v>1225.9000000000001</v>
      </c>
      <c r="G80" s="17">
        <f>+[1]NEA!G81</f>
        <v>1377.8</v>
      </c>
      <c r="H80" s="17">
        <f>+[1]NEA!H81</f>
        <v>1525.1</v>
      </c>
      <c r="I80" s="17">
        <f>+[1]NEA!I81</f>
        <v>1565.3</v>
      </c>
      <c r="J80" s="17">
        <f>+[1]NEA!J81</f>
        <v>1018.7</v>
      </c>
      <c r="K80" s="17">
        <f>+[1]NEA!K81</f>
        <v>1240.2</v>
      </c>
      <c r="L80" s="17">
        <f>+[1]NEA!L81</f>
        <v>1068.5</v>
      </c>
      <c r="M80" s="17">
        <f>+[1]NEA!M81</f>
        <v>1491.5</v>
      </c>
      <c r="N80" s="17">
        <f>+[1]NEA!N81</f>
        <v>1263.8</v>
      </c>
      <c r="O80" s="18">
        <f>+[1]NEA!R81</f>
        <v>1621.5</v>
      </c>
      <c r="P80" s="19">
        <f>+[1]NEA!S81</f>
        <v>1451.8</v>
      </c>
      <c r="Q80" s="20">
        <f>+[1]NEA!T81</f>
        <v>1248.5999999999999</v>
      </c>
      <c r="R80" s="18">
        <f t="shared" si="51"/>
        <v>1437.0531000000001</v>
      </c>
      <c r="S80" s="19">
        <f t="shared" si="52"/>
        <v>1460.3337269980775</v>
      </c>
      <c r="T80" s="19">
        <f t="shared" si="53"/>
        <v>1372.172335400059</v>
      </c>
      <c r="U80" s="19">
        <f t="shared" si="54"/>
        <v>1351.7479944674965</v>
      </c>
      <c r="V80" s="19"/>
      <c r="W80" s="20">
        <f t="shared" si="55"/>
        <v>1386.0035632423421</v>
      </c>
      <c r="X80" s="21"/>
      <c r="Y80" s="41">
        <f t="shared" si="47"/>
        <v>6.2472275617329487E-2</v>
      </c>
      <c r="Z80" s="24">
        <f t="shared" si="47"/>
        <v>6.8819553492182717E-2</v>
      </c>
      <c r="AA80" s="24">
        <f t="shared" si="47"/>
        <v>8.2624753070514423E-2</v>
      </c>
      <c r="AB80" s="24">
        <f t="shared" si="47"/>
        <v>5.6183955945825259E-2</v>
      </c>
      <c r="AC80" s="24">
        <f t="shared" si="47"/>
        <v>5.4174907558689478E-2</v>
      </c>
      <c r="AD80" s="24">
        <f t="shared" si="47"/>
        <v>5.6028205717789437E-2</v>
      </c>
      <c r="AE80" s="24">
        <f t="shared" si="47"/>
        <v>5.6748891352549791E-2</v>
      </c>
      <c r="AF80" s="24">
        <f t="shared" si="47"/>
        <v>5.0960118168389856E-2</v>
      </c>
      <c r="AG80" s="24">
        <f t="shared" si="47"/>
        <v>1.4944704593005786E-2</v>
      </c>
      <c r="AH80" s="24">
        <f t="shared" si="47"/>
        <v>5.2980132450331174E-2</v>
      </c>
      <c r="AI80" s="24">
        <f t="shared" si="47"/>
        <v>0.22787864858653184</v>
      </c>
      <c r="AJ80" s="24">
        <f t="shared" si="47"/>
        <v>7.3330454807138734E-2</v>
      </c>
      <c r="AK80" s="24">
        <f t="shared" si="47"/>
        <v>5.4484772632457101E-2</v>
      </c>
      <c r="AL80" s="24">
        <f t="shared" si="47"/>
        <v>4.5656800154768806E-2</v>
      </c>
      <c r="AM80" s="24">
        <f t="shared" si="47"/>
        <v>6.6637278671662692E-2</v>
      </c>
      <c r="AN80" s="24">
        <f t="shared" si="47"/>
        <v>5.9302621532196342E-2</v>
      </c>
      <c r="AO80" s="24">
        <f t="shared" si="45"/>
        <v>6.2457427491845241E-2</v>
      </c>
      <c r="AP80" s="24">
        <f t="shared" si="45"/>
        <v>6.4710804990998128E-2</v>
      </c>
      <c r="AQ80" s="24">
        <f t="shared" si="45"/>
        <v>5.8144145097519973E-2</v>
      </c>
      <c r="AR80" s="24">
        <f t="shared" si="39"/>
        <v>5.5324209851598027E-2</v>
      </c>
      <c r="AS80" s="24" t="e">
        <f t="shared" si="39"/>
        <v>#DIV/0!</v>
      </c>
      <c r="AT80" s="24">
        <f t="shared" si="39"/>
        <v>5.5929739931407596E-2</v>
      </c>
      <c r="AU80" s="21"/>
      <c r="AV80" s="24">
        <f t="shared" si="44"/>
        <v>1.0361292150750923</v>
      </c>
      <c r="AW80" s="24">
        <f t="shared" si="44"/>
        <v>1.0281124497991967</v>
      </c>
      <c r="AX80" s="24">
        <f t="shared" si="44"/>
        <v>1.1917927316988348</v>
      </c>
      <c r="AY80" s="24">
        <f t="shared" si="44"/>
        <v>1.1685255920550039</v>
      </c>
      <c r="AZ80" s="24">
        <f t="shared" si="44"/>
        <v>0.99495524816924341</v>
      </c>
      <c r="BA80" s="24">
        <f t="shared" si="44"/>
        <v>1.1060837664322833</v>
      </c>
      <c r="BB80" s="24">
        <f t="shared" si="44"/>
        <v>0.91235109717868323</v>
      </c>
      <c r="BC80" s="24">
        <f t="shared" ref="BC80:BE95" si="59">+I80/I68-1</f>
        <v>0.95393833478966417</v>
      </c>
      <c r="BD80" s="24">
        <f t="shared" si="42"/>
        <v>0.76826939767401492</v>
      </c>
      <c r="BE80" s="24">
        <f t="shared" si="42"/>
        <v>1.00517380759903</v>
      </c>
      <c r="BF80" s="24">
        <f t="shared" si="42"/>
        <v>0.71042100208099868</v>
      </c>
      <c r="BG80" s="24">
        <f t="shared" si="42"/>
        <v>1.2011511216056672</v>
      </c>
      <c r="BH80" s="24">
        <f t="shared" si="42"/>
        <v>1.1201140748196612</v>
      </c>
      <c r="BI80" s="24">
        <f t="shared" si="42"/>
        <v>1.2809115206076807</v>
      </c>
      <c r="BJ80" s="24">
        <f t="shared" si="42"/>
        <v>1.0013785497656467</v>
      </c>
      <c r="BK80" s="24">
        <f t="shared" si="42"/>
        <v>0.99903938520653202</v>
      </c>
      <c r="BL80" s="24">
        <f t="shared" si="46"/>
        <v>1.0360930272256383</v>
      </c>
      <c r="BM80" s="24">
        <f t="shared" si="46"/>
        <v>1.0765071760235192</v>
      </c>
      <c r="BN80" s="24">
        <f t="shared" si="46"/>
        <v>1.1258015641896746</v>
      </c>
      <c r="BO80" s="24">
        <f t="shared" si="46"/>
        <v>1.1121466383509455</v>
      </c>
      <c r="BP80" s="24" t="e">
        <f t="shared" si="46"/>
        <v>#DIV/0!</v>
      </c>
      <c r="BQ80" s="24">
        <f t="shared" si="46"/>
        <v>1.0221981988796514</v>
      </c>
      <c r="BR80" s="21"/>
      <c r="BS80" s="35">
        <f t="shared" si="56"/>
        <v>44986</v>
      </c>
      <c r="BT80" s="24">
        <f t="shared" si="58"/>
        <v>2.6314120952240123E-2</v>
      </c>
      <c r="BU80" s="24">
        <f t="shared" si="49"/>
        <v>2.5888511015821395E-3</v>
      </c>
      <c r="BV80" s="24">
        <f t="shared" si="50"/>
        <v>6.4749371580659475E-3</v>
      </c>
      <c r="BW80" s="24">
        <f t="shared" si="48"/>
        <v>3.7773916900783679E-3</v>
      </c>
      <c r="BX80" s="24">
        <f t="shared" si="48"/>
        <v>4.2046281236137765E-3</v>
      </c>
      <c r="BY80" s="24">
        <f t="shared" si="48"/>
        <v>3.1849327221647144E-3</v>
      </c>
      <c r="BZ80" s="24">
        <f t="shared" si="48"/>
        <v>5.4037926955493032E-3</v>
      </c>
      <c r="CA80" s="24">
        <f t="shared" si="48"/>
        <v>3.1273103652225344E-4</v>
      </c>
      <c r="CB80" s="24">
        <f t="shared" si="48"/>
        <v>2.8787224604465522E-3</v>
      </c>
      <c r="CC80" s="24">
        <f t="shared" si="48"/>
        <v>1.9938488836315237E-3</v>
      </c>
      <c r="CD80" s="24">
        <f t="shared" si="48"/>
        <v>3.729151264231853E-3</v>
      </c>
      <c r="CE80" s="24">
        <f t="shared" si="48"/>
        <v>1.5931539257725853E-3</v>
      </c>
      <c r="CF80" s="24">
        <f t="shared" si="57"/>
        <v>6.2456262013899123E-2</v>
      </c>
    </row>
    <row r="81" spans="1:84" x14ac:dyDescent="0.25">
      <c r="A81" s="31">
        <f>+[1]NEA!A82</f>
        <v>45017</v>
      </c>
      <c r="B81" s="17">
        <f>+[1]NEA!B82</f>
        <v>1556.9</v>
      </c>
      <c r="C81" s="17">
        <f>+[1]NEA!C82</f>
        <v>1719</v>
      </c>
      <c r="D81" s="17">
        <f>+[1]NEA!D82</f>
        <v>1328.5</v>
      </c>
      <c r="E81" s="17">
        <f>+[1]NEA!E82</f>
        <v>1552.6</v>
      </c>
      <c r="F81" s="17">
        <f>+[1]NEA!F82</f>
        <v>1282.0999999999999</v>
      </c>
      <c r="G81" s="17">
        <f>+[1]NEA!G82</f>
        <v>1492.2</v>
      </c>
      <c r="H81" s="17">
        <f>+[1]NEA!H82</f>
        <v>1631.2</v>
      </c>
      <c r="I81" s="17">
        <f>+[1]NEA!I82</f>
        <v>1648.7</v>
      </c>
      <c r="J81" s="17">
        <f>+[1]NEA!J82</f>
        <v>1078.7</v>
      </c>
      <c r="K81" s="17">
        <f>+[1]NEA!K82</f>
        <v>1322</v>
      </c>
      <c r="L81" s="17">
        <f>+[1]NEA!L82</f>
        <v>1105.8</v>
      </c>
      <c r="M81" s="17">
        <f>+[1]NEA!M82</f>
        <v>1705</v>
      </c>
      <c r="N81" s="17">
        <f>+[1]NEA!N82</f>
        <v>1347.4</v>
      </c>
      <c r="O81" s="18">
        <f>+[1]NEA!R82</f>
        <v>1767.6</v>
      </c>
      <c r="P81" s="19">
        <f>+[1]NEA!S82</f>
        <v>1581.9</v>
      </c>
      <c r="Q81" s="20">
        <f>+[1]NEA!T82</f>
        <v>1309</v>
      </c>
      <c r="R81" s="18">
        <f t="shared" si="51"/>
        <v>1556.89302</v>
      </c>
      <c r="S81" s="19">
        <f t="shared" si="52"/>
        <v>1596.9315572644878</v>
      </c>
      <c r="T81" s="19">
        <f t="shared" si="53"/>
        <v>1498.5215825214052</v>
      </c>
      <c r="U81" s="19">
        <f t="shared" si="54"/>
        <v>1463.1803596127245</v>
      </c>
      <c r="V81" s="19"/>
      <c r="W81" s="20">
        <f t="shared" si="55"/>
        <v>1486.1031673265263</v>
      </c>
      <c r="X81" s="21"/>
      <c r="Y81" s="41">
        <f t="shared" si="47"/>
        <v>8.3362326908357209E-2</v>
      </c>
      <c r="Z81" s="24">
        <f t="shared" si="47"/>
        <v>9.805174065793687E-2</v>
      </c>
      <c r="AA81" s="24">
        <f t="shared" si="47"/>
        <v>5.3946846489488331E-2</v>
      </c>
      <c r="AB81" s="24">
        <f t="shared" ref="AB81:AN95" si="60">+E81/E80-1</f>
        <v>9.3919537800324138E-2</v>
      </c>
      <c r="AC81" s="24">
        <f t="shared" si="60"/>
        <v>4.5843869809935489E-2</v>
      </c>
      <c r="AD81" s="24">
        <f t="shared" si="60"/>
        <v>8.3030918856147551E-2</v>
      </c>
      <c r="AE81" s="24">
        <f t="shared" si="60"/>
        <v>6.9569208576486963E-2</v>
      </c>
      <c r="AF81" s="24">
        <f t="shared" si="60"/>
        <v>5.3280521305820061E-2</v>
      </c>
      <c r="AG81" s="24">
        <f t="shared" si="60"/>
        <v>5.8898596250122726E-2</v>
      </c>
      <c r="AH81" s="24">
        <f t="shared" si="60"/>
        <v>6.5957103692952712E-2</v>
      </c>
      <c r="AI81" s="24">
        <f t="shared" si="60"/>
        <v>3.4908750584932147E-2</v>
      </c>
      <c r="AJ81" s="24">
        <f t="shared" si="60"/>
        <v>0.14314448541736513</v>
      </c>
      <c r="AK81" s="24">
        <f t="shared" si="60"/>
        <v>6.6149707232157073E-2</v>
      </c>
      <c r="AL81" s="24">
        <f t="shared" si="60"/>
        <v>9.0101757631822377E-2</v>
      </c>
      <c r="AM81" s="24">
        <f t="shared" si="60"/>
        <v>8.9612894338063187E-2</v>
      </c>
      <c r="AN81" s="24">
        <f t="shared" si="60"/>
        <v>4.837417908057029E-2</v>
      </c>
      <c r="AO81" s="24">
        <f t="shared" si="45"/>
        <v>8.339282661162617E-2</v>
      </c>
      <c r="AP81" s="24">
        <f t="shared" si="45"/>
        <v>9.3538776610471386E-2</v>
      </c>
      <c r="AQ81" s="24">
        <f t="shared" si="45"/>
        <v>9.2079721957452954E-2</v>
      </c>
      <c r="AR81" s="24">
        <f t="shared" si="39"/>
        <v>8.243575400245029E-2</v>
      </c>
      <c r="AS81" s="24" t="e">
        <f t="shared" si="39"/>
        <v>#DIV/0!</v>
      </c>
      <c r="AT81" s="24">
        <f t="shared" si="39"/>
        <v>7.222175089508176E-2</v>
      </c>
      <c r="AU81" s="21"/>
      <c r="AV81" s="24">
        <f t="shared" ref="AV81:BB95" si="61">+B81/B69-1</f>
        <v>1.0805826540157693</v>
      </c>
      <c r="AW81" s="24">
        <f t="shared" si="61"/>
        <v>1.0925136944613514</v>
      </c>
      <c r="AX81" s="24">
        <f t="shared" si="61"/>
        <v>1.237662118915277</v>
      </c>
      <c r="AY81" s="24">
        <f t="shared" si="61"/>
        <v>1.1793935991016284</v>
      </c>
      <c r="AZ81" s="24">
        <f t="shared" si="61"/>
        <v>0.97276504077550374</v>
      </c>
      <c r="BA81" s="24">
        <f t="shared" si="61"/>
        <v>1.1616688396349417</v>
      </c>
      <c r="BB81" s="24">
        <f t="shared" si="61"/>
        <v>0.92426566002123378</v>
      </c>
      <c r="BC81" s="24">
        <f t="shared" si="59"/>
        <v>0.97662150821244453</v>
      </c>
      <c r="BD81" s="24">
        <f t="shared" si="42"/>
        <v>0.80989932885906057</v>
      </c>
      <c r="BE81" s="24">
        <f t="shared" si="42"/>
        <v>1.0464396284829722</v>
      </c>
      <c r="BF81" s="24">
        <f t="shared" si="42"/>
        <v>0.72001866542230508</v>
      </c>
      <c r="BG81" s="24">
        <f t="shared" si="42"/>
        <v>1.3404255319148937</v>
      </c>
      <c r="BH81" s="24">
        <f t="shared" si="42"/>
        <v>1.1411091689178456</v>
      </c>
      <c r="BI81" s="24">
        <f t="shared" si="42"/>
        <v>1.3492822966507179</v>
      </c>
      <c r="BJ81" s="24">
        <f t="shared" si="42"/>
        <v>1.0485625485625487</v>
      </c>
      <c r="BK81" s="24">
        <f t="shared" si="42"/>
        <v>1.0113706207744317</v>
      </c>
      <c r="BL81" s="24">
        <f t="shared" si="46"/>
        <v>1.0804774068280967</v>
      </c>
      <c r="BM81" s="24">
        <f t="shared" si="46"/>
        <v>1.1330926180541745</v>
      </c>
      <c r="BN81" s="24">
        <f t="shared" si="46"/>
        <v>1.1738280317278704</v>
      </c>
      <c r="BO81" s="24">
        <f t="shared" si="46"/>
        <v>1.1433974818489459</v>
      </c>
      <c r="BP81" s="24" t="e">
        <f t="shared" si="46"/>
        <v>#DIV/0!</v>
      </c>
      <c r="BQ81" s="24">
        <f t="shared" si="46"/>
        <v>1.050050659050576</v>
      </c>
      <c r="BR81" s="21"/>
      <c r="BS81" s="35">
        <f t="shared" si="56"/>
        <v>45017</v>
      </c>
      <c r="BT81" s="24">
        <f t="shared" si="58"/>
        <v>3.7715433859856658E-2</v>
      </c>
      <c r="BU81" s="24">
        <f t="shared" si="49"/>
        <v>1.7223575255723334E-3</v>
      </c>
      <c r="BV81" s="24">
        <f t="shared" si="50"/>
        <v>1.0759724445062973E-2</v>
      </c>
      <c r="BW81" s="24">
        <f t="shared" si="48"/>
        <v>3.171539906756653E-3</v>
      </c>
      <c r="BX81" s="24">
        <f t="shared" si="48"/>
        <v>6.1932502957344716E-3</v>
      </c>
      <c r="BY81" s="24">
        <f t="shared" si="48"/>
        <v>3.8834179945724081E-3</v>
      </c>
      <c r="BZ81" s="24">
        <f t="shared" si="48"/>
        <v>5.5886298796186829E-3</v>
      </c>
      <c r="CA81" s="24">
        <f t="shared" si="48"/>
        <v>1.1773710945654444E-3</v>
      </c>
      <c r="CB81" s="24">
        <f t="shared" si="48"/>
        <v>3.5518196367684907E-3</v>
      </c>
      <c r="CC81" s="24">
        <f t="shared" si="48"/>
        <v>3.5298865771345021E-4</v>
      </c>
      <c r="CD81" s="24">
        <f t="shared" si="48"/>
        <v>7.3538723818801751E-3</v>
      </c>
      <c r="CE81" s="24">
        <f t="shared" si="48"/>
        <v>1.9196993946141569E-3</v>
      </c>
      <c r="CF81" s="24">
        <f t="shared" si="57"/>
        <v>8.3390105072715909E-2</v>
      </c>
    </row>
    <row r="82" spans="1:84" x14ac:dyDescent="0.25">
      <c r="A82" s="31">
        <f>+[1]NEA!A83</f>
        <v>45047</v>
      </c>
      <c r="B82" s="17">
        <f>+[1]NEA!B83</f>
        <v>1670.4</v>
      </c>
      <c r="C82" s="17">
        <f>+[1]NEA!C83</f>
        <v>1818.9</v>
      </c>
      <c r="D82" s="17">
        <f>+[1]NEA!D83</f>
        <v>1445.5</v>
      </c>
      <c r="E82" s="17">
        <f>+[1]NEA!E83</f>
        <v>1681.9</v>
      </c>
      <c r="F82" s="17">
        <f>+[1]NEA!F83</f>
        <v>1442.5</v>
      </c>
      <c r="G82" s="17">
        <f>+[1]NEA!G83</f>
        <v>1619.3</v>
      </c>
      <c r="H82" s="17">
        <f>+[1]NEA!H83</f>
        <v>1810.9</v>
      </c>
      <c r="I82" s="17">
        <f>+[1]NEA!I83</f>
        <v>1742.9</v>
      </c>
      <c r="J82" s="17">
        <f>+[1]NEA!J83</f>
        <v>1156.2</v>
      </c>
      <c r="K82" s="17">
        <f>+[1]NEA!K83</f>
        <v>1409.8</v>
      </c>
      <c r="L82" s="17">
        <f>+[1]NEA!L83</f>
        <v>1141.8</v>
      </c>
      <c r="M82" s="17">
        <f>+[1]NEA!M83</f>
        <v>1819.5</v>
      </c>
      <c r="N82" s="17">
        <f>+[1]NEA!N83</f>
        <v>1458.5</v>
      </c>
      <c r="O82" s="18">
        <f>+[1]NEA!R83</f>
        <v>1884.9</v>
      </c>
      <c r="P82" s="19">
        <f>+[1]NEA!S83</f>
        <v>1697</v>
      </c>
      <c r="Q82" s="20">
        <f>+[1]NEA!T83</f>
        <v>1413.5</v>
      </c>
      <c r="R82" s="18">
        <f t="shared" si="51"/>
        <v>1670.3336800000004</v>
      </c>
      <c r="S82" s="19">
        <f t="shared" si="52"/>
        <v>1705.7388080197745</v>
      </c>
      <c r="T82" s="19">
        <f t="shared" si="53"/>
        <v>1615.7343076468853</v>
      </c>
      <c r="U82" s="19">
        <f t="shared" si="54"/>
        <v>1580.8573997233748</v>
      </c>
      <c r="V82" s="19"/>
      <c r="W82" s="20">
        <f t="shared" si="55"/>
        <v>1601.1916857678682</v>
      </c>
      <c r="X82" s="21"/>
      <c r="Y82" s="41">
        <f t="shared" ref="Y82:AA95" si="62">+B82/B81-1</f>
        <v>7.2901278181000784E-2</v>
      </c>
      <c r="Z82" s="24">
        <f t="shared" si="62"/>
        <v>5.8115183246073343E-2</v>
      </c>
      <c r="AA82" s="24">
        <f t="shared" si="62"/>
        <v>8.806925103500185E-2</v>
      </c>
      <c r="AB82" s="24">
        <f t="shared" si="60"/>
        <v>8.3279659925286742E-2</v>
      </c>
      <c r="AC82" s="24">
        <f t="shared" si="60"/>
        <v>0.12510724592465494</v>
      </c>
      <c r="AD82" s="24">
        <f t="shared" si="60"/>
        <v>8.517624983246197E-2</v>
      </c>
      <c r="AE82" s="24">
        <f t="shared" si="60"/>
        <v>0.1101642962236391</v>
      </c>
      <c r="AF82" s="24">
        <f t="shared" si="60"/>
        <v>5.7135925274458765E-2</v>
      </c>
      <c r="AG82" s="24">
        <f t="shared" si="60"/>
        <v>7.1845740242884926E-2</v>
      </c>
      <c r="AH82" s="24">
        <f t="shared" si="60"/>
        <v>6.6414523449319196E-2</v>
      </c>
      <c r="AI82" s="24">
        <f t="shared" si="60"/>
        <v>3.255561584373301E-2</v>
      </c>
      <c r="AJ82" s="24">
        <f t="shared" si="60"/>
        <v>6.7155425219941334E-2</v>
      </c>
      <c r="AK82" s="24">
        <f t="shared" si="60"/>
        <v>8.2455098708623886E-2</v>
      </c>
      <c r="AL82" s="24">
        <f t="shared" si="60"/>
        <v>6.6361167684996669E-2</v>
      </c>
      <c r="AM82" s="24">
        <f t="shared" si="60"/>
        <v>7.2760604336557178E-2</v>
      </c>
      <c r="AN82" s="24">
        <f t="shared" si="60"/>
        <v>7.9831932773109182E-2</v>
      </c>
      <c r="AO82" s="24">
        <f t="shared" si="45"/>
        <v>7.2863490646261964E-2</v>
      </c>
      <c r="AP82" s="24">
        <f t="shared" si="45"/>
        <v>6.8135199821382164E-2</v>
      </c>
      <c r="AQ82" s="24">
        <f t="shared" si="45"/>
        <v>7.8218910219670423E-2</v>
      </c>
      <c r="AR82" s="24">
        <f t="shared" si="39"/>
        <v>8.0425519203795925E-2</v>
      </c>
      <c r="AS82" s="24" t="e">
        <f t="shared" si="39"/>
        <v>#DIV/0!</v>
      </c>
      <c r="AT82" s="24">
        <f t="shared" si="39"/>
        <v>7.744315534188928E-2</v>
      </c>
      <c r="AU82" s="21"/>
      <c r="AV82" s="24">
        <f t="shared" si="61"/>
        <v>1.1206042909737208</v>
      </c>
      <c r="AW82" s="24">
        <f t="shared" si="61"/>
        <v>1.1074035453597499</v>
      </c>
      <c r="AX82" s="24">
        <f t="shared" si="61"/>
        <v>1.2578881599500153</v>
      </c>
      <c r="AY82" s="24">
        <f t="shared" si="61"/>
        <v>1.2545576407506704</v>
      </c>
      <c r="AZ82" s="24">
        <f t="shared" si="61"/>
        <v>1.1095349517402751</v>
      </c>
      <c r="BA82" s="24">
        <f t="shared" si="61"/>
        <v>1.23382535522141</v>
      </c>
      <c r="BB82" s="24">
        <f t="shared" si="61"/>
        <v>1.014349276974416</v>
      </c>
      <c r="BC82" s="24">
        <f t="shared" si="59"/>
        <v>0.97719795802609188</v>
      </c>
      <c r="BD82" s="24">
        <f t="shared" si="42"/>
        <v>0.88921568627450998</v>
      </c>
      <c r="BE82" s="24">
        <f t="shared" si="42"/>
        <v>1.0772064240459702</v>
      </c>
      <c r="BF82" s="24">
        <f t="shared" si="42"/>
        <v>0.71544471153846145</v>
      </c>
      <c r="BG82" s="24">
        <f t="shared" si="42"/>
        <v>1.3338891739353516</v>
      </c>
      <c r="BH82" s="24">
        <f t="shared" si="42"/>
        <v>1.2048374905517765</v>
      </c>
      <c r="BI82" s="24">
        <f t="shared" si="42"/>
        <v>1.4249324585102281</v>
      </c>
      <c r="BJ82" s="24">
        <f t="shared" si="42"/>
        <v>1.0842544829280274</v>
      </c>
      <c r="BK82" s="24">
        <f t="shared" si="42"/>
        <v>1.0485507246376811</v>
      </c>
      <c r="BL82" s="24">
        <f t="shared" si="46"/>
        <v>1.1204924226709343</v>
      </c>
      <c r="BM82" s="24">
        <f t="shared" si="46"/>
        <v>1.1648465426835024</v>
      </c>
      <c r="BN82" s="24">
        <f t="shared" si="46"/>
        <v>1.2272720649823081</v>
      </c>
      <c r="BO82" s="24">
        <f t="shared" si="46"/>
        <v>1.2074067564853297</v>
      </c>
      <c r="BP82" s="24" t="e">
        <f t="shared" si="46"/>
        <v>#DIV/0!</v>
      </c>
      <c r="BQ82" s="24">
        <f t="shared" si="46"/>
        <v>1.1017830114391955</v>
      </c>
      <c r="BR82" s="21"/>
      <c r="BS82" s="35">
        <f t="shared" si="56"/>
        <v>45047</v>
      </c>
      <c r="BT82" s="24">
        <f t="shared" si="58"/>
        <v>2.2657004303423493E-2</v>
      </c>
      <c r="BU82" s="24">
        <f t="shared" si="49"/>
        <v>2.7354358019140604E-3</v>
      </c>
      <c r="BV82" s="24">
        <f t="shared" si="50"/>
        <v>9.6337593936669155E-3</v>
      </c>
      <c r="BW82" s="24">
        <f t="shared" si="48"/>
        <v>8.3553471642366286E-3</v>
      </c>
      <c r="BX82" s="24">
        <f t="shared" si="48"/>
        <v>6.3513263536514831E-3</v>
      </c>
      <c r="BY82" s="24">
        <f t="shared" si="48"/>
        <v>6.0711799087931149E-3</v>
      </c>
      <c r="BZ82" s="24">
        <f t="shared" si="48"/>
        <v>5.8266169953111969E-3</v>
      </c>
      <c r="CA82" s="24">
        <f t="shared" si="48"/>
        <v>1.4037510437407668E-3</v>
      </c>
      <c r="CB82" s="24">
        <f t="shared" si="48"/>
        <v>3.5189928704476825E-3</v>
      </c>
      <c r="CC82" s="24">
        <f t="shared" si="48"/>
        <v>3.1447106429443119E-4</v>
      </c>
      <c r="CD82" s="24">
        <f t="shared" si="48"/>
        <v>3.6404072194745965E-3</v>
      </c>
      <c r="CE82" s="24">
        <f t="shared" si="48"/>
        <v>2.3548718607489224E-3</v>
      </c>
      <c r="CF82" s="24">
        <f t="shared" si="57"/>
        <v>7.2863163979703299E-2</v>
      </c>
    </row>
    <row r="83" spans="1:84" x14ac:dyDescent="0.25">
      <c r="A83" s="31">
        <f>+[1]NEA!A84</f>
        <v>45078</v>
      </c>
      <c r="B83" s="17">
        <f>+[1]NEA!B84</f>
        <v>1780.8</v>
      </c>
      <c r="C83" s="17">
        <f>+[1]NEA!C84</f>
        <v>1927.3</v>
      </c>
      <c r="D83" s="17">
        <f>+[1]NEA!D84</f>
        <v>1519.2</v>
      </c>
      <c r="E83" s="17">
        <f>+[1]NEA!E84</f>
        <v>1742.3</v>
      </c>
      <c r="F83" s="17">
        <f>+[1]NEA!F84</f>
        <v>1659.4</v>
      </c>
      <c r="G83" s="17">
        <f>+[1]NEA!G84</f>
        <v>1742.1</v>
      </c>
      <c r="H83" s="17">
        <f>+[1]NEA!H84</f>
        <v>1965.6</v>
      </c>
      <c r="I83" s="17">
        <f>+[1]NEA!I84</f>
        <v>1842.3</v>
      </c>
      <c r="J83" s="17">
        <f>+[1]NEA!J84</f>
        <v>1255.5999999999999</v>
      </c>
      <c r="K83" s="17">
        <f>+[1]NEA!K84</f>
        <v>1503.8</v>
      </c>
      <c r="L83" s="17">
        <f>+[1]NEA!L84</f>
        <v>1287.5</v>
      </c>
      <c r="M83" s="17">
        <f>+[1]NEA!M84</f>
        <v>1885</v>
      </c>
      <c r="N83" s="17">
        <f>+[1]NEA!N84</f>
        <v>1570.6</v>
      </c>
      <c r="O83" s="18">
        <f>+[1]NEA!R84</f>
        <v>1954.3</v>
      </c>
      <c r="P83" s="19">
        <f>+[1]NEA!S84</f>
        <v>1808.1</v>
      </c>
      <c r="Q83" s="20">
        <f>+[1]NEA!T84</f>
        <v>1550.2</v>
      </c>
      <c r="R83" s="18">
        <f t="shared" si="51"/>
        <v>1780.74442</v>
      </c>
      <c r="S83" s="19">
        <f t="shared" si="52"/>
        <v>1802.3140758033503</v>
      </c>
      <c r="T83" s="19">
        <f t="shared" si="53"/>
        <v>1702.4405078240329</v>
      </c>
      <c r="U83" s="19">
        <f t="shared" si="54"/>
        <v>1671.1932918395571</v>
      </c>
      <c r="V83" s="19"/>
      <c r="W83" s="20">
        <f t="shared" si="55"/>
        <v>1702.5027505730361</v>
      </c>
      <c r="X83" s="21"/>
      <c r="Y83" s="41">
        <f t="shared" si="62"/>
        <v>6.6091954022988508E-2</v>
      </c>
      <c r="Z83" s="24">
        <f t="shared" si="62"/>
        <v>5.9596459398537416E-2</v>
      </c>
      <c r="AA83" s="24">
        <f t="shared" si="62"/>
        <v>5.0985818056036081E-2</v>
      </c>
      <c r="AB83" s="24">
        <f t="shared" si="60"/>
        <v>3.5911766454604921E-2</v>
      </c>
      <c r="AC83" s="24">
        <f t="shared" si="60"/>
        <v>0.15036395147313697</v>
      </c>
      <c r="AD83" s="24">
        <f t="shared" si="60"/>
        <v>7.5835237448280024E-2</v>
      </c>
      <c r="AE83" s="24">
        <f t="shared" si="60"/>
        <v>8.5427135678391775E-2</v>
      </c>
      <c r="AF83" s="24">
        <f t="shared" si="60"/>
        <v>5.7031384474152125E-2</v>
      </c>
      <c r="AG83" s="24">
        <f t="shared" si="60"/>
        <v>8.5971285244767159E-2</v>
      </c>
      <c r="AH83" s="24">
        <f t="shared" si="60"/>
        <v>6.6676124272946558E-2</v>
      </c>
      <c r="AI83" s="24">
        <f t="shared" si="60"/>
        <v>0.12760553511998607</v>
      </c>
      <c r="AJ83" s="24">
        <f t="shared" si="60"/>
        <v>3.599890079692214E-2</v>
      </c>
      <c r="AK83" s="24">
        <f t="shared" si="60"/>
        <v>7.6859787452862482E-2</v>
      </c>
      <c r="AL83" s="24">
        <f t="shared" si="60"/>
        <v>3.6818929386174259E-2</v>
      </c>
      <c r="AM83" s="24">
        <f t="shared" si="60"/>
        <v>6.5468473777253955E-2</v>
      </c>
      <c r="AN83" s="24">
        <f t="shared" si="60"/>
        <v>9.671029359745309E-2</v>
      </c>
      <c r="AO83" s="24">
        <f t="shared" si="45"/>
        <v>6.6101008033316866E-2</v>
      </c>
      <c r="AP83" s="24">
        <f t="shared" si="45"/>
        <v>5.6617852234769783E-2</v>
      </c>
      <c r="AQ83" s="24">
        <f t="shared" si="45"/>
        <v>5.3663649875346442E-2</v>
      </c>
      <c r="AR83" s="24">
        <f t="shared" si="39"/>
        <v>5.7143605825541011E-2</v>
      </c>
      <c r="AS83" s="24" t="e">
        <f t="shared" si="39"/>
        <v>#DIV/0!</v>
      </c>
      <c r="AT83" s="24">
        <f t="shared" si="39"/>
        <v>6.3272290073491888E-2</v>
      </c>
      <c r="AU83" s="21"/>
      <c r="AV83" s="24">
        <f t="shared" si="61"/>
        <v>1.1546279491833031</v>
      </c>
      <c r="AW83" s="24">
        <f t="shared" si="61"/>
        <v>1.1412065326074878</v>
      </c>
      <c r="AX83" s="24">
        <f t="shared" si="61"/>
        <v>1.2383969353175188</v>
      </c>
      <c r="AY83" s="24">
        <f t="shared" si="61"/>
        <v>1.2043269230769229</v>
      </c>
      <c r="AZ83" s="24">
        <f t="shared" si="61"/>
        <v>1.3319280494659922</v>
      </c>
      <c r="BA83" s="24">
        <f t="shared" si="61"/>
        <v>1.2793405730734007</v>
      </c>
      <c r="BB83" s="24">
        <f t="shared" si="61"/>
        <v>1.0479266513857053</v>
      </c>
      <c r="BC83" s="24">
        <f t="shared" si="59"/>
        <v>0.95926831862171658</v>
      </c>
      <c r="BD83" s="24">
        <f t="shared" si="42"/>
        <v>1.0134701731879407</v>
      </c>
      <c r="BE83" s="24">
        <f t="shared" si="42"/>
        <v>1.1351696720147664</v>
      </c>
      <c r="BF83" s="24">
        <f t="shared" ref="BF83:BK95" si="63">+L83/L71-1</f>
        <v>0.92393903167961722</v>
      </c>
      <c r="BG83" s="24">
        <f t="shared" si="63"/>
        <v>1.308069058405779</v>
      </c>
      <c r="BH83" s="24">
        <f t="shared" si="63"/>
        <v>1.2546655182314095</v>
      </c>
      <c r="BI83" s="24">
        <f t="shared" si="63"/>
        <v>1.3902886497064579</v>
      </c>
      <c r="BJ83" s="24">
        <f t="shared" si="63"/>
        <v>1.1154791154791153</v>
      </c>
      <c r="BK83" s="24">
        <f t="shared" si="63"/>
        <v>1.149771182914991</v>
      </c>
      <c r="BL83" s="24">
        <f t="shared" si="46"/>
        <v>1.1546246496583863</v>
      </c>
      <c r="BM83" s="24">
        <f t="shared" si="46"/>
        <v>1.1836173929362968</v>
      </c>
      <c r="BN83" s="24">
        <f t="shared" si="46"/>
        <v>1.2305241027572791</v>
      </c>
      <c r="BO83" s="24">
        <f t="shared" si="46"/>
        <v>1.216149515239604</v>
      </c>
      <c r="BP83" s="24" t="e">
        <f t="shared" si="46"/>
        <v>#DIV/0!</v>
      </c>
      <c r="BQ83" s="24">
        <f t="shared" si="46"/>
        <v>1.1177137896571216</v>
      </c>
      <c r="BR83" s="21"/>
      <c r="BS83" s="35">
        <f t="shared" si="56"/>
        <v>45078</v>
      </c>
      <c r="BT83" s="24">
        <f t="shared" si="58"/>
        <v>2.2914295977011463E-2</v>
      </c>
      <c r="BU83" s="24">
        <f t="shared" si="49"/>
        <v>1.6060105363984683E-3</v>
      </c>
      <c r="BV83" s="24">
        <f t="shared" si="50"/>
        <v>4.1944444444444347E-3</v>
      </c>
      <c r="BW83" s="24">
        <f t="shared" si="48"/>
        <v>1.0530765086206902E-2</v>
      </c>
      <c r="BX83" s="24">
        <f t="shared" si="48"/>
        <v>5.7194923371647489E-3</v>
      </c>
      <c r="BY83" s="24">
        <f t="shared" si="48"/>
        <v>4.8714200191570817E-3</v>
      </c>
      <c r="BZ83" s="24">
        <f t="shared" si="48"/>
        <v>5.7304956896551641E-3</v>
      </c>
      <c r="CA83" s="24">
        <f t="shared" si="48"/>
        <v>1.6780890804597676E-3</v>
      </c>
      <c r="CB83" s="24">
        <f t="shared" si="48"/>
        <v>3.5114942528735632E-3</v>
      </c>
      <c r="CC83" s="24">
        <f t="shared" si="48"/>
        <v>1.1862547892720306E-3</v>
      </c>
      <c r="CD83" s="24">
        <f t="shared" si="48"/>
        <v>1.9410021551724136E-3</v>
      </c>
      <c r="CE83" s="24">
        <f t="shared" si="48"/>
        <v>2.2146192528735616E-3</v>
      </c>
      <c r="CF83" s="24">
        <f t="shared" si="57"/>
        <v>6.609838362068958E-2</v>
      </c>
    </row>
    <row r="84" spans="1:84" x14ac:dyDescent="0.25">
      <c r="A84" s="31">
        <f>+[1]NEA!A85</f>
        <v>45108</v>
      </c>
      <c r="B84" s="17">
        <f>+[1]NEA!B85</f>
        <v>1892.2</v>
      </c>
      <c r="C84" s="17">
        <f>+[1]NEA!C85</f>
        <v>2028.6</v>
      </c>
      <c r="D84" s="17">
        <f>+[1]NEA!D85</f>
        <v>1654.1</v>
      </c>
      <c r="E84" s="17">
        <f>+[1]NEA!E85</f>
        <v>1813.4</v>
      </c>
      <c r="F84" s="17">
        <f>+[1]NEA!F85</f>
        <v>1766</v>
      </c>
      <c r="G84" s="17">
        <f>+[1]NEA!G85</f>
        <v>1866</v>
      </c>
      <c r="H84" s="17">
        <f>+[1]NEA!H85</f>
        <v>2153.5</v>
      </c>
      <c r="I84" s="17">
        <f>+[1]NEA!I85</f>
        <v>1948</v>
      </c>
      <c r="J84" s="17">
        <f>+[1]NEA!J85</f>
        <v>1392.5</v>
      </c>
      <c r="K84" s="17">
        <f>+[1]NEA!K85</f>
        <v>1654.9</v>
      </c>
      <c r="L84" s="17">
        <f>+[1]NEA!L85</f>
        <v>1370.6</v>
      </c>
      <c r="M84" s="17">
        <f>+[1]NEA!M85</f>
        <v>2019.6</v>
      </c>
      <c r="N84" s="17">
        <f>+[1]NEA!N85</f>
        <v>1664.5</v>
      </c>
      <c r="O84" s="18">
        <f>+[1]NEA!R85</f>
        <v>2049.4</v>
      </c>
      <c r="P84" s="19">
        <f>+[1]NEA!S85</f>
        <v>1922.4</v>
      </c>
      <c r="Q84" s="20">
        <f>+[1]NEA!T85</f>
        <v>1661.6</v>
      </c>
      <c r="R84" s="18">
        <f t="shared" si="51"/>
        <v>1892.1993199999999</v>
      </c>
      <c r="S84" s="19">
        <f t="shared" si="52"/>
        <v>1909.0930513595165</v>
      </c>
      <c r="T84" s="19">
        <f t="shared" si="53"/>
        <v>1811.9092412164157</v>
      </c>
      <c r="U84" s="19">
        <f t="shared" si="54"/>
        <v>1776.3605117565698</v>
      </c>
      <c r="V84" s="19"/>
      <c r="W84" s="20">
        <f t="shared" si="55"/>
        <v>1818.0842258803918</v>
      </c>
      <c r="X84" s="21"/>
      <c r="Y84" s="41">
        <f t="shared" si="62"/>
        <v>6.2556154537286579E-2</v>
      </c>
      <c r="Z84" s="24">
        <f t="shared" si="62"/>
        <v>5.2560576972967343E-2</v>
      </c>
      <c r="AA84" s="24">
        <f t="shared" si="62"/>
        <v>8.8796735123749304E-2</v>
      </c>
      <c r="AB84" s="24">
        <f t="shared" si="60"/>
        <v>4.0808127188199483E-2</v>
      </c>
      <c r="AC84" s="24">
        <f t="shared" si="60"/>
        <v>6.4240086778353467E-2</v>
      </c>
      <c r="AD84" s="24">
        <f t="shared" si="60"/>
        <v>7.1121060788703394E-2</v>
      </c>
      <c r="AE84" s="24">
        <f t="shared" si="60"/>
        <v>9.5594220594220625E-2</v>
      </c>
      <c r="AF84" s="24">
        <f t="shared" si="60"/>
        <v>5.7373934755468703E-2</v>
      </c>
      <c r="AG84" s="24">
        <f t="shared" si="60"/>
        <v>0.10903153870659454</v>
      </c>
      <c r="AH84" s="24">
        <f t="shared" si="60"/>
        <v>0.10047878707274904</v>
      </c>
      <c r="AI84" s="24">
        <f t="shared" si="60"/>
        <v>6.4543689320388342E-2</v>
      </c>
      <c r="AJ84" s="24">
        <f t="shared" si="60"/>
        <v>7.140583554376656E-2</v>
      </c>
      <c r="AK84" s="24">
        <f t="shared" si="60"/>
        <v>5.9786069018209709E-2</v>
      </c>
      <c r="AL84" s="24">
        <f t="shared" si="60"/>
        <v>4.8661924985928584E-2</v>
      </c>
      <c r="AM84" s="24">
        <f t="shared" si="60"/>
        <v>6.3215530114484997E-2</v>
      </c>
      <c r="AN84" s="24">
        <f t="shared" si="60"/>
        <v>7.1861695265126979E-2</v>
      </c>
      <c r="AO84" s="24">
        <f t="shared" si="45"/>
        <v>6.258893682227562E-2</v>
      </c>
      <c r="AP84" s="24">
        <f t="shared" si="45"/>
        <v>5.9245487226509796E-2</v>
      </c>
      <c r="AQ84" s="24">
        <f t="shared" si="45"/>
        <v>6.4301062439062751E-2</v>
      </c>
      <c r="AR84" s="24">
        <f t="shared" si="39"/>
        <v>6.292941721974632E-2</v>
      </c>
      <c r="AS84" s="24" t="e">
        <f t="shared" si="39"/>
        <v>#DIV/0!</v>
      </c>
      <c r="AT84" s="24">
        <f t="shared" si="39"/>
        <v>6.788915628386083E-2</v>
      </c>
      <c r="AU84" s="21"/>
      <c r="AV84" s="24">
        <f t="shared" si="61"/>
        <v>1.1308558558558559</v>
      </c>
      <c r="AW84" s="24">
        <f t="shared" si="61"/>
        <v>1.1148874061718095</v>
      </c>
      <c r="AX84" s="24">
        <f t="shared" si="61"/>
        <v>1.2938566079600609</v>
      </c>
      <c r="AY84" s="24">
        <f t="shared" si="61"/>
        <v>1.0896519935469002</v>
      </c>
      <c r="AZ84" s="24">
        <f t="shared" si="61"/>
        <v>1.3521576984549815</v>
      </c>
      <c r="BA84" s="24">
        <f t="shared" si="61"/>
        <v>1.1950358781319843</v>
      </c>
      <c r="BB84" s="24">
        <f t="shared" si="61"/>
        <v>1.1034381715178747</v>
      </c>
      <c r="BC84" s="24">
        <f t="shared" si="59"/>
        <v>0.97046328140805183</v>
      </c>
      <c r="BD84" s="24">
        <f t="shared" si="59"/>
        <v>1.0933553818400479</v>
      </c>
      <c r="BE84" s="24">
        <f t="shared" si="59"/>
        <v>1.1092276319143513</v>
      </c>
      <c r="BF84" s="24">
        <f t="shared" si="63"/>
        <v>0.976066897347174</v>
      </c>
      <c r="BG84" s="24">
        <f t="shared" si="63"/>
        <v>1.2766317213391951</v>
      </c>
      <c r="BH84" s="24">
        <f t="shared" si="63"/>
        <v>1.1789501243618274</v>
      </c>
      <c r="BI84" s="24">
        <f t="shared" si="63"/>
        <v>1.2890651178375965</v>
      </c>
      <c r="BJ84" s="24">
        <f t="shared" si="63"/>
        <v>1.0897923687357323</v>
      </c>
      <c r="BK84" s="24">
        <f t="shared" si="63"/>
        <v>1.1967213114754096</v>
      </c>
      <c r="BL84" s="24">
        <f t="shared" si="46"/>
        <v>1.1309537906862732</v>
      </c>
      <c r="BM84" s="24">
        <f t="shared" si="46"/>
        <v>1.1393531069436986</v>
      </c>
      <c r="BN84" s="24">
        <f t="shared" si="46"/>
        <v>1.1542047425498652</v>
      </c>
      <c r="BO84" s="24">
        <f t="shared" si="46"/>
        <v>1.1318951645165267</v>
      </c>
      <c r="BP84" s="24" t="e">
        <f t="shared" si="46"/>
        <v>#DIV/0!</v>
      </c>
      <c r="BQ84" s="24">
        <f t="shared" si="46"/>
        <v>1.0862393158673656</v>
      </c>
      <c r="BR84" s="21"/>
      <c r="BS84" s="35">
        <f t="shared" si="56"/>
        <v>45108</v>
      </c>
      <c r="BT84" s="24">
        <f t="shared" si="58"/>
        <v>2.0085933288409696E-2</v>
      </c>
      <c r="BU84" s="24">
        <f t="shared" si="49"/>
        <v>2.7573899371069158E-3</v>
      </c>
      <c r="BV84" s="24">
        <f t="shared" si="50"/>
        <v>4.6314016172506831E-3</v>
      </c>
      <c r="BW84" s="24">
        <f t="shared" si="48"/>
        <v>4.8547057502246142E-3</v>
      </c>
      <c r="BX84" s="24">
        <f t="shared" si="48"/>
        <v>5.4129716981132121E-3</v>
      </c>
      <c r="BY84" s="24">
        <f t="shared" si="48"/>
        <v>5.5500561545372886E-3</v>
      </c>
      <c r="BZ84" s="24">
        <f t="shared" si="48"/>
        <v>5.715919811320757E-3</v>
      </c>
      <c r="CA84" s="24">
        <f t="shared" si="48"/>
        <v>2.1678908355795162E-3</v>
      </c>
      <c r="CB84" s="24">
        <f t="shared" si="48"/>
        <v>5.2946091644204907E-3</v>
      </c>
      <c r="CC84" s="24">
        <f t="shared" si="48"/>
        <v>6.3463611859838204E-4</v>
      </c>
      <c r="CD84" s="24">
        <f t="shared" si="48"/>
        <v>3.7414083557951458E-3</v>
      </c>
      <c r="CE84" s="24">
        <f t="shared" si="48"/>
        <v>1.7400606469002713E-3</v>
      </c>
      <c r="CF84" s="24">
        <f t="shared" si="57"/>
        <v>6.2586983378256966E-2</v>
      </c>
    </row>
    <row r="85" spans="1:84" x14ac:dyDescent="0.25">
      <c r="A85" s="31">
        <f>+[1]NEA!A86</f>
        <v>45139</v>
      </c>
      <c r="B85" s="17">
        <f>+[1]NEA!B86</f>
        <v>2160.5</v>
      </c>
      <c r="C85" s="17">
        <f>+[1]NEA!C86</f>
        <v>2385.3000000000002</v>
      </c>
      <c r="D85" s="17">
        <f>+[1]NEA!D86</f>
        <v>1848.9</v>
      </c>
      <c r="E85" s="17">
        <f>+[1]NEA!E86</f>
        <v>2025</v>
      </c>
      <c r="F85" s="17">
        <f>+[1]NEA!F86</f>
        <v>1890.7</v>
      </c>
      <c r="G85" s="17">
        <f>+[1]NEA!G86</f>
        <v>2168.1999999999998</v>
      </c>
      <c r="H85" s="17">
        <f>+[1]NEA!H86</f>
        <v>2538</v>
      </c>
      <c r="I85" s="17">
        <f>+[1]NEA!I86</f>
        <v>2163</v>
      </c>
      <c r="J85" s="17">
        <f>+[1]NEA!J86</f>
        <v>1480.7</v>
      </c>
      <c r="K85" s="17">
        <f>+[1]NEA!K86</f>
        <v>1868.9</v>
      </c>
      <c r="L85" s="17">
        <f>+[1]NEA!L86</f>
        <v>1444</v>
      </c>
      <c r="M85" s="17">
        <f>+[1]NEA!M86</f>
        <v>2269.1</v>
      </c>
      <c r="N85" s="17">
        <f>+[1]NEA!N86</f>
        <v>1876.1</v>
      </c>
      <c r="O85" s="18">
        <f>+[1]NEA!R86</f>
        <v>2321</v>
      </c>
      <c r="P85" s="19">
        <f>+[1]NEA!S86</f>
        <v>2225.1999999999998</v>
      </c>
      <c r="Q85" s="20">
        <f>+[1]NEA!T86</f>
        <v>1791.2</v>
      </c>
      <c r="R85" s="18">
        <f t="shared" si="51"/>
        <v>2160.5120700000007</v>
      </c>
      <c r="S85" s="19">
        <f t="shared" si="52"/>
        <v>2202.6729744575664</v>
      </c>
      <c r="T85" s="19">
        <f t="shared" si="53"/>
        <v>2050.3013581340419</v>
      </c>
      <c r="U85" s="19">
        <f t="shared" si="54"/>
        <v>2012.8513831258645</v>
      </c>
      <c r="V85" s="19"/>
      <c r="W85" s="20">
        <f t="shared" si="55"/>
        <v>2053.1495311523236</v>
      </c>
      <c r="X85" s="21"/>
      <c r="Y85" s="41">
        <f t="shared" si="62"/>
        <v>0.14179262234436107</v>
      </c>
      <c r="Z85" s="24">
        <f t="shared" si="62"/>
        <v>0.17583555161194919</v>
      </c>
      <c r="AA85" s="24">
        <f t="shared" si="62"/>
        <v>0.11776797049755161</v>
      </c>
      <c r="AB85" s="24">
        <f t="shared" si="60"/>
        <v>0.11668688651152515</v>
      </c>
      <c r="AC85" s="24">
        <f t="shared" si="60"/>
        <v>7.0611551528878769E-2</v>
      </c>
      <c r="AD85" s="24">
        <f t="shared" si="60"/>
        <v>0.16195069667738471</v>
      </c>
      <c r="AE85" s="24">
        <f t="shared" si="60"/>
        <v>0.17854655212444848</v>
      </c>
      <c r="AF85" s="24">
        <f t="shared" si="60"/>
        <v>0.11036960985626276</v>
      </c>
      <c r="AG85" s="24">
        <f t="shared" si="60"/>
        <v>6.3339317773788206E-2</v>
      </c>
      <c r="AH85" s="24">
        <f t="shared" si="60"/>
        <v>0.12931294942292593</v>
      </c>
      <c r="AI85" s="24">
        <f t="shared" si="60"/>
        <v>5.3553188384649175E-2</v>
      </c>
      <c r="AJ85" s="24">
        <f t="shared" si="60"/>
        <v>0.12353931471578528</v>
      </c>
      <c r="AK85" s="24">
        <f t="shared" si="60"/>
        <v>0.12712526284169412</v>
      </c>
      <c r="AL85" s="24">
        <f t="shared" si="60"/>
        <v>0.13252659314921433</v>
      </c>
      <c r="AM85" s="24">
        <f t="shared" si="60"/>
        <v>0.15751144402829786</v>
      </c>
      <c r="AN85" s="24">
        <f t="shared" si="60"/>
        <v>7.7997111218103043E-2</v>
      </c>
      <c r="AO85" s="24">
        <f t="shared" si="45"/>
        <v>0.1417994114911747</v>
      </c>
      <c r="AP85" s="24">
        <f t="shared" si="45"/>
        <v>0.15377978715546825</v>
      </c>
      <c r="AQ85" s="24">
        <f t="shared" si="45"/>
        <v>0.13156956843908074</v>
      </c>
      <c r="AR85" s="24">
        <f t="shared" si="39"/>
        <v>0.13313224979057803</v>
      </c>
      <c r="AS85" s="24" t="e">
        <f t="shared" si="39"/>
        <v>#DIV/0!</v>
      </c>
      <c r="AT85" s="24">
        <f t="shared" si="39"/>
        <v>0.12929285779271504</v>
      </c>
      <c r="AU85" s="21"/>
      <c r="AV85" s="24">
        <f t="shared" si="61"/>
        <v>1.2608832147341982</v>
      </c>
      <c r="AW85" s="24">
        <f t="shared" si="61"/>
        <v>1.3135790494665374</v>
      </c>
      <c r="AX85" s="24">
        <f t="shared" si="61"/>
        <v>1.4064818430300665</v>
      </c>
      <c r="AY85" s="24">
        <f t="shared" si="61"/>
        <v>1.1098145446968117</v>
      </c>
      <c r="AZ85" s="24">
        <f t="shared" si="61"/>
        <v>1.3350623687785599</v>
      </c>
      <c r="BA85" s="24">
        <f t="shared" si="61"/>
        <v>1.3493336222776029</v>
      </c>
      <c r="BB85" s="24">
        <f t="shared" si="61"/>
        <v>1.3552338530066819</v>
      </c>
      <c r="BC85" s="24">
        <f t="shared" si="59"/>
        <v>1.0288903479973737</v>
      </c>
      <c r="BD85" s="24">
        <f t="shared" si="59"/>
        <v>1.1515547805870385</v>
      </c>
      <c r="BE85" s="24">
        <f t="shared" si="59"/>
        <v>1.2593085106382977</v>
      </c>
      <c r="BF85" s="24">
        <f t="shared" si="63"/>
        <v>0.99364904045285107</v>
      </c>
      <c r="BG85" s="24">
        <f t="shared" si="63"/>
        <v>1.3892808255238496</v>
      </c>
      <c r="BH85" s="24">
        <f t="shared" si="63"/>
        <v>1.2436020090887343</v>
      </c>
      <c r="BI85" s="24">
        <f t="shared" si="63"/>
        <v>1.3221610805402699</v>
      </c>
      <c r="BJ85" s="24">
        <f t="shared" si="63"/>
        <v>1.2620717698485309</v>
      </c>
      <c r="BK85" s="24">
        <f t="shared" si="63"/>
        <v>1.2018438844499078</v>
      </c>
      <c r="BL85" s="24">
        <f t="shared" si="46"/>
        <v>1.2607911573789106</v>
      </c>
      <c r="BM85" s="24">
        <f t="shared" si="46"/>
        <v>1.2869246673098913</v>
      </c>
      <c r="BN85" s="24">
        <f t="shared" si="46"/>
        <v>1.2447506460505862</v>
      </c>
      <c r="BO85" s="24">
        <f t="shared" si="46"/>
        <v>1.2188525036944879</v>
      </c>
      <c r="BP85" s="24" t="e">
        <f t="shared" si="46"/>
        <v>#DIV/0!</v>
      </c>
      <c r="BQ85" s="24">
        <f t="shared" si="46"/>
        <v>1.1849319802736065</v>
      </c>
      <c r="BR85" s="21"/>
      <c r="BS85" s="35">
        <f t="shared" si="56"/>
        <v>45139</v>
      </c>
      <c r="BT85" s="24">
        <f t="shared" si="58"/>
        <v>6.6563138146073397E-2</v>
      </c>
      <c r="BU85" s="24">
        <f t="shared" si="49"/>
        <v>3.7473417186343972E-3</v>
      </c>
      <c r="BV85" s="24">
        <f t="shared" si="50"/>
        <v>1.2971990275869354E-2</v>
      </c>
      <c r="BW85" s="24">
        <f t="shared" si="48"/>
        <v>5.3446622978543515E-3</v>
      </c>
      <c r="BX85" s="24">
        <f t="shared" si="48"/>
        <v>1.2425303879082543E-2</v>
      </c>
      <c r="BY85" s="24">
        <f t="shared" si="48"/>
        <v>1.068845787971673E-2</v>
      </c>
      <c r="BZ85" s="24">
        <f t="shared" si="48"/>
        <v>1.094202515590318E-2</v>
      </c>
      <c r="CA85" s="24">
        <f t="shared" si="48"/>
        <v>1.3144699291829623E-3</v>
      </c>
      <c r="CB85" s="24">
        <f t="shared" si="48"/>
        <v>7.0571821160553862E-3</v>
      </c>
      <c r="CC85" s="24">
        <f t="shared" si="48"/>
        <v>5.2755522672022037E-4</v>
      </c>
      <c r="CD85" s="24">
        <f t="shared" si="48"/>
        <v>6.5269263291406823E-3</v>
      </c>
      <c r="CE85" s="24">
        <f t="shared" si="48"/>
        <v>3.6903075784800749E-3</v>
      </c>
      <c r="CF85" s="24">
        <f t="shared" si="57"/>
        <v>0.14179936053271328</v>
      </c>
    </row>
    <row r="86" spans="1:84" x14ac:dyDescent="0.25">
      <c r="A86" s="31">
        <f>+[1]NEA!A87</f>
        <v>45170</v>
      </c>
      <c r="B86" s="17">
        <f>+[1]NEA!B87</f>
        <v>2440.4</v>
      </c>
      <c r="C86" s="17">
        <f>+[1]NEA!C87</f>
        <v>2744.8</v>
      </c>
      <c r="D86" s="17">
        <f>+[1]NEA!D87</f>
        <v>2053.1999999999998</v>
      </c>
      <c r="E86" s="17">
        <f>+[1]NEA!E87</f>
        <v>2275.1999999999998</v>
      </c>
      <c r="F86" s="17">
        <f>+[1]NEA!F87</f>
        <v>2057.3000000000002</v>
      </c>
      <c r="G86" s="17">
        <f>+[1]NEA!G87</f>
        <v>2471.8000000000002</v>
      </c>
      <c r="H86" s="17">
        <f>+[1]NEA!H87</f>
        <v>2751.6</v>
      </c>
      <c r="I86" s="17">
        <f>+[1]NEA!I87</f>
        <v>2429.1999999999998</v>
      </c>
      <c r="J86" s="17">
        <f>+[1]NEA!J87</f>
        <v>1613.8</v>
      </c>
      <c r="K86" s="17">
        <f>+[1]NEA!K87</f>
        <v>2122.1</v>
      </c>
      <c r="L86" s="17">
        <f>+[1]NEA!L87</f>
        <v>1531.1</v>
      </c>
      <c r="M86" s="17">
        <f>+[1]NEA!M87</f>
        <v>2560.9</v>
      </c>
      <c r="N86" s="17">
        <f>+[1]NEA!N87</f>
        <v>2096.8000000000002</v>
      </c>
      <c r="O86" s="18">
        <f>+[1]NEA!R87</f>
        <v>2590.6999999999998</v>
      </c>
      <c r="P86" s="19">
        <f>+[1]NEA!S87</f>
        <v>2535.1999999999998</v>
      </c>
      <c r="Q86" s="20">
        <f>+[1]NEA!T87</f>
        <v>1959.1</v>
      </c>
      <c r="R86" s="18">
        <f t="shared" si="51"/>
        <v>2440.3778599999996</v>
      </c>
      <c r="S86" s="19">
        <f t="shared" si="52"/>
        <v>2511.0307470475141</v>
      </c>
      <c r="T86" s="19">
        <f t="shared" si="53"/>
        <v>2316.525627398878</v>
      </c>
      <c r="U86" s="19">
        <f t="shared" si="54"/>
        <v>2274.6980636237895</v>
      </c>
      <c r="V86" s="19"/>
      <c r="W86" s="20">
        <f t="shared" si="55"/>
        <v>2298.0640133361121</v>
      </c>
      <c r="X86" s="21"/>
      <c r="Y86" s="41">
        <f t="shared" si="62"/>
        <v>0.12955334413330255</v>
      </c>
      <c r="Z86" s="24">
        <f t="shared" si="62"/>
        <v>0.15071479478472316</v>
      </c>
      <c r="AA86" s="24">
        <f t="shared" si="62"/>
        <v>0.1104981340256368</v>
      </c>
      <c r="AB86" s="24">
        <f t="shared" si="60"/>
        <v>0.12355555555555542</v>
      </c>
      <c r="AC86" s="24">
        <f t="shared" si="60"/>
        <v>8.8115512773047078E-2</v>
      </c>
      <c r="AD86" s="24">
        <f t="shared" si="60"/>
        <v>0.14002398302739616</v>
      </c>
      <c r="AE86" s="24">
        <f t="shared" si="60"/>
        <v>8.4160756501181933E-2</v>
      </c>
      <c r="AF86" s="24">
        <f t="shared" si="60"/>
        <v>0.12306981044845111</v>
      </c>
      <c r="AG86" s="24">
        <f t="shared" si="60"/>
        <v>8.9889916931181091E-2</v>
      </c>
      <c r="AH86" s="24">
        <f t="shared" si="60"/>
        <v>0.13548076408582577</v>
      </c>
      <c r="AI86" s="24">
        <f t="shared" si="60"/>
        <v>6.0318559556786555E-2</v>
      </c>
      <c r="AJ86" s="24">
        <f t="shared" si="60"/>
        <v>0.12859724119695048</v>
      </c>
      <c r="AK86" s="24">
        <f t="shared" si="60"/>
        <v>0.11763765257715497</v>
      </c>
      <c r="AL86" s="24">
        <f t="shared" si="60"/>
        <v>0.11619991383024542</v>
      </c>
      <c r="AM86" s="24">
        <f t="shared" si="60"/>
        <v>0.13931332015099773</v>
      </c>
      <c r="AN86" s="24">
        <f t="shared" si="60"/>
        <v>9.3736042876283898E-2</v>
      </c>
      <c r="AO86" s="24">
        <f t="shared" si="45"/>
        <v>0.12953678615644071</v>
      </c>
      <c r="AP86" s="24">
        <f t="shared" si="45"/>
        <v>0.13999253460032324</v>
      </c>
      <c r="AQ86" s="24">
        <f t="shared" si="45"/>
        <v>0.12984640926498914</v>
      </c>
      <c r="AR86" s="24">
        <f t="shared" si="39"/>
        <v>0.13008743849299464</v>
      </c>
      <c r="AS86" s="24" t="e">
        <f t="shared" si="39"/>
        <v>#DIV/0!</v>
      </c>
      <c r="AT86" s="24">
        <f t="shared" si="39"/>
        <v>0.11928721141237641</v>
      </c>
      <c r="AU86" s="21"/>
      <c r="AV86" s="24">
        <f t="shared" si="61"/>
        <v>1.3899715992557047</v>
      </c>
      <c r="AW86" s="24">
        <f t="shared" si="61"/>
        <v>1.4923272496140929</v>
      </c>
      <c r="AX86" s="24">
        <f t="shared" si="61"/>
        <v>1.4152452652629099</v>
      </c>
      <c r="AY86" s="24">
        <f t="shared" si="61"/>
        <v>1.1460101867572154</v>
      </c>
      <c r="AZ86" s="24">
        <f t="shared" si="61"/>
        <v>1.3012304250559286</v>
      </c>
      <c r="BA86" s="24">
        <f t="shared" si="61"/>
        <v>1.5401294830952628</v>
      </c>
      <c r="BB86" s="24">
        <f t="shared" si="61"/>
        <v>1.42581327691087</v>
      </c>
      <c r="BC86" s="24">
        <f t="shared" si="59"/>
        <v>1.1726142563276989</v>
      </c>
      <c r="BD86" s="24">
        <f t="shared" si="59"/>
        <v>1.2871315192743764</v>
      </c>
      <c r="BE86" s="24">
        <f t="shared" si="59"/>
        <v>1.4606910946196661</v>
      </c>
      <c r="BF86" s="24">
        <f t="shared" si="63"/>
        <v>1.0755049478107628</v>
      </c>
      <c r="BG86" s="24">
        <f t="shared" si="63"/>
        <v>1.5673182957393483</v>
      </c>
      <c r="BH86" s="24">
        <f t="shared" si="63"/>
        <v>1.3367881422043912</v>
      </c>
      <c r="BI86" s="24">
        <f t="shared" si="63"/>
        <v>1.3014124544727723</v>
      </c>
      <c r="BJ86" s="24">
        <f t="shared" si="63"/>
        <v>1.4398036762583004</v>
      </c>
      <c r="BK86" s="24">
        <f t="shared" si="63"/>
        <v>1.2371816832248483</v>
      </c>
      <c r="BL86" s="24">
        <f t="shared" si="46"/>
        <v>1.3900079407470871</v>
      </c>
      <c r="BM86" s="24">
        <f t="shared" si="46"/>
        <v>1.4338119953473956</v>
      </c>
      <c r="BN86" s="24">
        <f t="shared" si="46"/>
        <v>1.3669014953605565</v>
      </c>
      <c r="BO86" s="24">
        <f t="shared" si="46"/>
        <v>1.3318242090177108</v>
      </c>
      <c r="BP86" s="24" t="e">
        <f t="shared" si="46"/>
        <v>#DIV/0!</v>
      </c>
      <c r="BQ86" s="24">
        <f t="shared" si="46"/>
        <v>1.3005429334367782</v>
      </c>
      <c r="BR86" s="21"/>
      <c r="BS86" s="35">
        <f t="shared" si="56"/>
        <v>45170</v>
      </c>
      <c r="BT86" s="24">
        <f t="shared" si="58"/>
        <v>5.8754663272390657E-2</v>
      </c>
      <c r="BU86" s="24">
        <f t="shared" si="49"/>
        <v>3.442036565609808E-3</v>
      </c>
      <c r="BV86" s="24">
        <f t="shared" si="50"/>
        <v>1.3433557046979856E-2</v>
      </c>
      <c r="BW86" s="24">
        <f t="shared" si="48"/>
        <v>6.2537653320990563E-3</v>
      </c>
      <c r="BX86" s="24">
        <f t="shared" si="48"/>
        <v>1.0932691506595709E-2</v>
      </c>
      <c r="BY86" s="24">
        <f t="shared" si="48"/>
        <v>5.2003517704235103E-3</v>
      </c>
      <c r="BZ86" s="24">
        <f t="shared" si="48"/>
        <v>1.1865336727609341E-2</v>
      </c>
      <c r="CA86" s="24">
        <f t="shared" si="48"/>
        <v>1.737292293450589E-3</v>
      </c>
      <c r="CB86" s="24">
        <f t="shared" si="48"/>
        <v>7.3129738486461416E-3</v>
      </c>
      <c r="CC86" s="24">
        <f t="shared" si="48"/>
        <v>5.4828049062716894E-4</v>
      </c>
      <c r="CD86" s="24">
        <f t="shared" si="48"/>
        <v>6.6855357556121304E-3</v>
      </c>
      <c r="CE86" s="24">
        <f t="shared" si="48"/>
        <v>3.3710252256422169E-3</v>
      </c>
      <c r="CF86" s="24">
        <f t="shared" si="57"/>
        <v>0.12953750983568615</v>
      </c>
    </row>
    <row r="87" spans="1:84" x14ac:dyDescent="0.25">
      <c r="A87" s="31">
        <f>+[1]NEA!A88</f>
        <v>45200</v>
      </c>
      <c r="B87" s="17">
        <f>+[1]NEA!B88</f>
        <v>2620.9</v>
      </c>
      <c r="C87" s="17">
        <f>+[1]NEA!C88</f>
        <v>2902.9</v>
      </c>
      <c r="D87" s="17">
        <f>+[1]NEA!D88</f>
        <v>2237.4</v>
      </c>
      <c r="E87" s="17">
        <f>+[1]NEA!E88</f>
        <v>2507.8000000000002</v>
      </c>
      <c r="F87" s="17">
        <f>+[1]NEA!F88</f>
        <v>2185.9</v>
      </c>
      <c r="G87" s="17">
        <f>+[1]NEA!G88</f>
        <v>2711.1</v>
      </c>
      <c r="H87" s="17">
        <f>+[1]NEA!H88</f>
        <v>2858.2</v>
      </c>
      <c r="I87" s="17">
        <f>+[1]NEA!I88</f>
        <v>2603.8000000000002</v>
      </c>
      <c r="J87" s="17">
        <f>+[1]NEA!J88</f>
        <v>1812.1</v>
      </c>
      <c r="K87" s="17">
        <f>+[1]NEA!K88</f>
        <v>2384.5</v>
      </c>
      <c r="L87" s="17">
        <f>+[1]NEA!L88</f>
        <v>1573.9</v>
      </c>
      <c r="M87" s="17">
        <f>+[1]NEA!M88</f>
        <v>2808.3</v>
      </c>
      <c r="N87" s="17">
        <f>+[1]NEA!N88</f>
        <v>2240.6999999999998</v>
      </c>
      <c r="O87" s="18">
        <f>+[1]NEA!R88</f>
        <v>2752.5</v>
      </c>
      <c r="P87" s="19">
        <f>+[1]NEA!S88</f>
        <v>2733.5</v>
      </c>
      <c r="Q87" s="20">
        <f>+[1]NEA!T88</f>
        <v>2082.3000000000002</v>
      </c>
      <c r="R87" s="18">
        <f t="shared" si="51"/>
        <v>2620.9004900000009</v>
      </c>
      <c r="S87" s="19">
        <f t="shared" si="52"/>
        <v>2705.3425981873106</v>
      </c>
      <c r="T87" s="19">
        <f t="shared" si="53"/>
        <v>2549.6756126365517</v>
      </c>
      <c r="U87" s="19">
        <f t="shared" si="54"/>
        <v>2505.4089903181189</v>
      </c>
      <c r="V87" s="19"/>
      <c r="W87" s="20">
        <f t="shared" si="55"/>
        <v>2496.6822254636381</v>
      </c>
      <c r="X87" s="21"/>
      <c r="Y87" s="41">
        <f t="shared" si="62"/>
        <v>7.396328470742497E-2</v>
      </c>
      <c r="Z87" s="24">
        <f t="shared" si="62"/>
        <v>5.7599825123870518E-2</v>
      </c>
      <c r="AA87" s="24">
        <f t="shared" si="62"/>
        <v>8.9713617767387621E-2</v>
      </c>
      <c r="AB87" s="24">
        <f t="shared" si="60"/>
        <v>0.10223277074542914</v>
      </c>
      <c r="AC87" s="24">
        <f t="shared" si="60"/>
        <v>6.2509113887133649E-2</v>
      </c>
      <c r="AD87" s="24">
        <f t="shared" si="60"/>
        <v>9.6812039809045958E-2</v>
      </c>
      <c r="AE87" s="24">
        <f t="shared" si="60"/>
        <v>3.8741096089547788E-2</v>
      </c>
      <c r="AF87" s="24">
        <f t="shared" si="60"/>
        <v>7.1875514572699029E-2</v>
      </c>
      <c r="AG87" s="24">
        <f t="shared" si="60"/>
        <v>0.1228776800099145</v>
      </c>
      <c r="AH87" s="24">
        <f t="shared" si="60"/>
        <v>0.1236511003251497</v>
      </c>
      <c r="AI87" s="24">
        <f t="shared" si="60"/>
        <v>2.7953758735549616E-2</v>
      </c>
      <c r="AJ87" s="24">
        <f t="shared" si="60"/>
        <v>9.6606661720488818E-2</v>
      </c>
      <c r="AK87" s="24">
        <f t="shared" si="60"/>
        <v>6.8628386112170814E-2</v>
      </c>
      <c r="AL87" s="24">
        <f t="shared" si="60"/>
        <v>6.2454162967537696E-2</v>
      </c>
      <c r="AM87" s="24">
        <f t="shared" si="60"/>
        <v>7.8218680971915422E-2</v>
      </c>
      <c r="AN87" s="24">
        <f t="shared" si="60"/>
        <v>6.2886019090398815E-2</v>
      </c>
      <c r="AO87" s="24">
        <f t="shared" si="45"/>
        <v>7.3973228883498221E-2</v>
      </c>
      <c r="AP87" s="24">
        <f t="shared" si="45"/>
        <v>7.7383302202997495E-2</v>
      </c>
      <c r="AQ87" s="24">
        <f t="shared" si="45"/>
        <v>0.1006464087770389</v>
      </c>
      <c r="AR87" s="24">
        <f t="shared" si="39"/>
        <v>0.10142485738383544</v>
      </c>
      <c r="AS87" s="24" t="e">
        <f t="shared" si="39"/>
        <v>#DIV/0!</v>
      </c>
      <c r="AT87" s="24">
        <f t="shared" si="39"/>
        <v>8.6428494147641644E-2</v>
      </c>
      <c r="AU87" s="21"/>
      <c r="AV87" s="24">
        <f t="shared" si="61"/>
        <v>1.4164669002397199</v>
      </c>
      <c r="AW87" s="24">
        <f t="shared" si="61"/>
        <v>1.4906906906906907</v>
      </c>
      <c r="AX87" s="24">
        <f t="shared" si="61"/>
        <v>1.494314381270903</v>
      </c>
      <c r="AY87" s="24">
        <f t="shared" si="61"/>
        <v>1.1884981237455277</v>
      </c>
      <c r="AZ87" s="24">
        <f t="shared" si="61"/>
        <v>1.2755569435769312</v>
      </c>
      <c r="BA87" s="24">
        <f t="shared" si="61"/>
        <v>1.6595055915244261</v>
      </c>
      <c r="BB87" s="24">
        <f t="shared" si="61"/>
        <v>1.3848143512724236</v>
      </c>
      <c r="BC87" s="24">
        <f t="shared" si="59"/>
        <v>1.1915663664674696</v>
      </c>
      <c r="BD87" s="24">
        <f t="shared" si="59"/>
        <v>1.3037121789982198</v>
      </c>
      <c r="BE87" s="24">
        <f t="shared" si="59"/>
        <v>1.6467976467976468</v>
      </c>
      <c r="BF87" s="24">
        <f t="shared" si="63"/>
        <v>1.1188745288099087</v>
      </c>
      <c r="BG87" s="24">
        <f t="shared" si="63"/>
        <v>1.628017967434026</v>
      </c>
      <c r="BH87" s="24">
        <f t="shared" si="63"/>
        <v>1.3521939953810622</v>
      </c>
      <c r="BI87" s="24">
        <f t="shared" si="63"/>
        <v>1.2002398081534773</v>
      </c>
      <c r="BJ87" s="24">
        <f t="shared" si="63"/>
        <v>1.5073381031003485</v>
      </c>
      <c r="BK87" s="24">
        <f t="shared" si="63"/>
        <v>1.203025814642404</v>
      </c>
      <c r="BL87" s="24">
        <f t="shared" si="46"/>
        <v>1.416435670555749</v>
      </c>
      <c r="BM87" s="24">
        <f t="shared" si="46"/>
        <v>1.4718997094784827</v>
      </c>
      <c r="BN87" s="24">
        <f t="shared" si="46"/>
        <v>1.447904506751462</v>
      </c>
      <c r="BO87" s="24">
        <f t="shared" si="46"/>
        <v>1.4161349751678705</v>
      </c>
      <c r="BP87" s="24" t="e">
        <f t="shared" si="46"/>
        <v>#DIV/0!</v>
      </c>
      <c r="BQ87" s="24">
        <f t="shared" si="46"/>
        <v>1.351057692400143</v>
      </c>
      <c r="BR87" s="21"/>
      <c r="BS87" s="35">
        <f t="shared" si="56"/>
        <v>45200</v>
      </c>
      <c r="BT87" s="24">
        <f t="shared" si="58"/>
        <v>2.2875393378134722E-2</v>
      </c>
      <c r="BU87" s="24">
        <f t="shared" si="49"/>
        <v>2.7474512375020529E-3</v>
      </c>
      <c r="BV87" s="24">
        <f t="shared" si="50"/>
        <v>1.1056220291755467E-2</v>
      </c>
      <c r="BW87" s="24">
        <f t="shared" si="48"/>
        <v>4.2736682511063731E-3</v>
      </c>
      <c r="BX87" s="24">
        <f t="shared" si="48"/>
        <v>7.6288887067693734E-3</v>
      </c>
      <c r="BY87" s="24">
        <f t="shared" si="48"/>
        <v>2.2976397311916057E-3</v>
      </c>
      <c r="BZ87" s="24">
        <f t="shared" si="48"/>
        <v>6.8898459268972433E-3</v>
      </c>
      <c r="CA87" s="24">
        <f t="shared" si="48"/>
        <v>2.2914522209473852E-3</v>
      </c>
      <c r="CB87" s="24">
        <f t="shared" si="48"/>
        <v>6.709457465989185E-3</v>
      </c>
      <c r="CC87" s="24">
        <f t="shared" si="48"/>
        <v>2.3851827569251036E-4</v>
      </c>
      <c r="CD87" s="24">
        <f t="shared" si="48"/>
        <v>5.0181527618423224E-3</v>
      </c>
      <c r="CE87" s="24">
        <f t="shared" si="48"/>
        <v>1.945869529585309E-3</v>
      </c>
      <c r="CF87" s="24">
        <f t="shared" si="57"/>
        <v>7.3972557777413545E-2</v>
      </c>
    </row>
    <row r="88" spans="1:84" x14ac:dyDescent="0.25">
      <c r="A88" s="31">
        <f>+[1]NEA!A89</f>
        <v>45231</v>
      </c>
      <c r="B88" s="17">
        <f>+[1]NEA!B89</f>
        <v>2957.1</v>
      </c>
      <c r="C88" s="17">
        <f>+[1]NEA!C89</f>
        <v>3326.8</v>
      </c>
      <c r="D88" s="17">
        <f>+[1]NEA!D89</f>
        <v>2499</v>
      </c>
      <c r="E88" s="17">
        <f>+[1]NEA!E89</f>
        <v>2816.8</v>
      </c>
      <c r="F88" s="17">
        <f>+[1]NEA!F89</f>
        <v>2332.6999999999998</v>
      </c>
      <c r="G88" s="17">
        <f>+[1]NEA!G89</f>
        <v>3041.1</v>
      </c>
      <c r="H88" s="17">
        <f>+[1]NEA!H89</f>
        <v>3342.7</v>
      </c>
      <c r="I88" s="17">
        <f>+[1]NEA!I89</f>
        <v>2875.1</v>
      </c>
      <c r="J88" s="17">
        <f>+[1]NEA!J89</f>
        <v>2102.6999999999998</v>
      </c>
      <c r="K88" s="17">
        <f>+[1]NEA!K89</f>
        <v>2686</v>
      </c>
      <c r="L88" s="17">
        <f>+[1]NEA!L89</f>
        <v>1597.6</v>
      </c>
      <c r="M88" s="17">
        <f>+[1]NEA!M89</f>
        <v>3130.6</v>
      </c>
      <c r="N88" s="17">
        <f>+[1]NEA!N89</f>
        <v>2502</v>
      </c>
      <c r="O88" s="18">
        <f>+[1]NEA!R89</f>
        <v>3112.6</v>
      </c>
      <c r="P88" s="19">
        <f>+[1]NEA!S89</f>
        <v>3099.7</v>
      </c>
      <c r="Q88" s="20">
        <f>+[1]NEA!T89</f>
        <v>2282.6999999999998</v>
      </c>
      <c r="R88" s="18">
        <f t="shared" si="51"/>
        <v>2957.0437800000004</v>
      </c>
      <c r="S88" s="19">
        <f t="shared" si="52"/>
        <v>3068.0309804998628</v>
      </c>
      <c r="T88" s="19">
        <f t="shared" si="53"/>
        <v>2859.4138765869502</v>
      </c>
      <c r="U88" s="19">
        <f t="shared" si="54"/>
        <v>2812.9971645919782</v>
      </c>
      <c r="V88" s="19"/>
      <c r="W88" s="20">
        <f t="shared" si="55"/>
        <v>2807.3357574494689</v>
      </c>
      <c r="X88" s="21"/>
      <c r="Y88" s="41">
        <f t="shared" si="62"/>
        <v>0.12827654622457918</v>
      </c>
      <c r="Z88" s="24">
        <f t="shared" si="62"/>
        <v>0.14602638740569773</v>
      </c>
      <c r="AA88" s="24">
        <f t="shared" si="62"/>
        <v>0.11692142665593996</v>
      </c>
      <c r="AB88" s="24">
        <f t="shared" si="60"/>
        <v>0.12321556742961959</v>
      </c>
      <c r="AC88" s="24">
        <f t="shared" si="60"/>
        <v>6.7157692483645004E-2</v>
      </c>
      <c r="AD88" s="24">
        <f t="shared" si="60"/>
        <v>0.12172181033528817</v>
      </c>
      <c r="AE88" s="24">
        <f t="shared" si="60"/>
        <v>0.16951228045623123</v>
      </c>
      <c r="AF88" s="24">
        <f t="shared" si="60"/>
        <v>0.10419387049696582</v>
      </c>
      <c r="AG88" s="24">
        <f t="shared" si="60"/>
        <v>0.1603664256939461</v>
      </c>
      <c r="AH88" s="24">
        <f t="shared" si="60"/>
        <v>0.12644160201300059</v>
      </c>
      <c r="AI88" s="24">
        <f t="shared" si="60"/>
        <v>1.5058135840904541E-2</v>
      </c>
      <c r="AJ88" s="24">
        <f t="shared" si="60"/>
        <v>0.11476694085389738</v>
      </c>
      <c r="AK88" s="24">
        <f t="shared" si="60"/>
        <v>0.11661534341946722</v>
      </c>
      <c r="AL88" s="24">
        <f t="shared" si="60"/>
        <v>0.13082652134423256</v>
      </c>
      <c r="AM88" s="24">
        <f t="shared" si="60"/>
        <v>0.13396744100969449</v>
      </c>
      <c r="AN88" s="24">
        <f t="shared" si="60"/>
        <v>9.6239734908514452E-2</v>
      </c>
      <c r="AO88" s="24">
        <f t="shared" si="45"/>
        <v>0.12825488464081269</v>
      </c>
      <c r="AP88" s="24">
        <f t="shared" si="45"/>
        <v>0.13406375316589036</v>
      </c>
      <c r="AQ88" s="24">
        <f t="shared" si="45"/>
        <v>0.12148143960560787</v>
      </c>
      <c r="AR88" s="24">
        <f t="shared" si="39"/>
        <v>0.12276964577939187</v>
      </c>
      <c r="AS88" s="24" t="e">
        <f t="shared" si="39"/>
        <v>#DIV/0!</v>
      </c>
      <c r="AT88" s="24">
        <f t="shared" si="39"/>
        <v>0.12442654047738966</v>
      </c>
      <c r="AU88" s="21"/>
      <c r="AV88" s="24">
        <f t="shared" si="61"/>
        <v>1.6081319456694301</v>
      </c>
      <c r="AW88" s="24">
        <f t="shared" si="61"/>
        <v>1.7544295413147877</v>
      </c>
      <c r="AX88" s="24">
        <f t="shared" si="61"/>
        <v>1.6131966955976158</v>
      </c>
      <c r="AY88" s="24">
        <f t="shared" si="61"/>
        <v>1.3674567154143555</v>
      </c>
      <c r="AZ88" s="24">
        <f t="shared" si="61"/>
        <v>1.2691634241245136</v>
      </c>
      <c r="BA88" s="24">
        <f t="shared" si="61"/>
        <v>1.8426808749298935</v>
      </c>
      <c r="BB88" s="24">
        <f t="shared" si="61"/>
        <v>1.6531470751646951</v>
      </c>
      <c r="BC88" s="24">
        <f t="shared" si="59"/>
        <v>1.3130329847144004</v>
      </c>
      <c r="BD88" s="24">
        <f t="shared" si="59"/>
        <v>1.5333734939759034</v>
      </c>
      <c r="BE88" s="24">
        <f t="shared" si="59"/>
        <v>1.8025876460767947</v>
      </c>
      <c r="BF88" s="24">
        <f t="shared" si="63"/>
        <v>1.1358288770053475</v>
      </c>
      <c r="BG88" s="24">
        <f t="shared" si="63"/>
        <v>1.7884563997506011</v>
      </c>
      <c r="BH88" s="24">
        <f t="shared" si="63"/>
        <v>1.5075165363800362</v>
      </c>
      <c r="BI88" s="24">
        <f t="shared" si="63"/>
        <v>1.390997080964818</v>
      </c>
      <c r="BJ88" s="24">
        <f t="shared" si="63"/>
        <v>1.7259695717175272</v>
      </c>
      <c r="BK88" s="24">
        <f t="shared" si="63"/>
        <v>1.2783710949196525</v>
      </c>
      <c r="BL88" s="24">
        <f t="shared" si="46"/>
        <v>1.6081808398498452</v>
      </c>
      <c r="BM88" s="24">
        <f t="shared" si="46"/>
        <v>1.6890268289425849</v>
      </c>
      <c r="BN88" s="24">
        <f t="shared" si="46"/>
        <v>1.620692894878657</v>
      </c>
      <c r="BO88" s="24">
        <f t="shared" si="46"/>
        <v>1.590999073822819</v>
      </c>
      <c r="BP88" s="24" t="e">
        <f t="shared" si="46"/>
        <v>#DIV/0!</v>
      </c>
      <c r="BQ88" s="24">
        <f t="shared" si="46"/>
        <v>1.5251482561668035</v>
      </c>
      <c r="BR88" s="21"/>
      <c r="BS88" s="35">
        <f t="shared" si="56"/>
        <v>45231</v>
      </c>
      <c r="BT88" s="24">
        <f t="shared" si="58"/>
        <v>5.7109805791903556E-2</v>
      </c>
      <c r="BU88" s="24">
        <f t="shared" si="49"/>
        <v>3.6331947041092741E-3</v>
      </c>
      <c r="BV88" s="24">
        <f t="shared" si="50"/>
        <v>1.3676218093021482E-2</v>
      </c>
      <c r="BW88" s="24">
        <f t="shared" si="48"/>
        <v>4.5425159296424806E-3</v>
      </c>
      <c r="BX88" s="24">
        <f t="shared" si="48"/>
        <v>9.795871647144112E-3</v>
      </c>
      <c r="BY88" s="24">
        <f t="shared" si="48"/>
        <v>9.7236445495822027E-3</v>
      </c>
      <c r="BZ88" s="24">
        <f t="shared" si="48"/>
        <v>9.9684039833644825E-3</v>
      </c>
      <c r="CA88" s="24">
        <f t="shared" si="48"/>
        <v>3.1267579838986596E-3</v>
      </c>
      <c r="CB88" s="24">
        <f t="shared" si="48"/>
        <v>7.1782975313823497E-3</v>
      </c>
      <c r="CC88" s="24">
        <f t="shared" si="48"/>
        <v>1.2298065550001811E-4</v>
      </c>
      <c r="CD88" s="24">
        <f t="shared" si="48"/>
        <v>6.0871647144110736E-3</v>
      </c>
      <c r="CE88" s="24">
        <f t="shared" si="48"/>
        <v>3.2900530352169125E-3</v>
      </c>
      <c r="CF88" s="24">
        <f t="shared" si="57"/>
        <v>0.12825490861917663</v>
      </c>
    </row>
    <row r="89" spans="1:84" x14ac:dyDescent="0.25">
      <c r="A89" s="31">
        <f>+[1]NEA!A90</f>
        <v>45261</v>
      </c>
      <c r="B89" s="17">
        <f>+[1]NEA!B90</f>
        <v>3795.5</v>
      </c>
      <c r="C89" s="17">
        <f>+[1]NEA!C90</f>
        <v>4361.8</v>
      </c>
      <c r="D89" s="17">
        <f>+[1]NEA!D90</f>
        <v>2995.9</v>
      </c>
      <c r="E89" s="17">
        <f>+[1]NEA!E90</f>
        <v>3351.5</v>
      </c>
      <c r="F89" s="17">
        <f>+[1]NEA!F90</f>
        <v>2784.2</v>
      </c>
      <c r="G89" s="17">
        <f>+[1]NEA!G90</f>
        <v>4024</v>
      </c>
      <c r="H89" s="17">
        <f>+[1]NEA!H90</f>
        <v>4404.8999999999996</v>
      </c>
      <c r="I89" s="17">
        <f>+[1]NEA!I90</f>
        <v>3939.6</v>
      </c>
      <c r="J89" s="17">
        <f>+[1]NEA!J90</f>
        <v>2491.6999999999998</v>
      </c>
      <c r="K89" s="17">
        <f>+[1]NEA!K90</f>
        <v>3300.3</v>
      </c>
      <c r="L89" s="17">
        <f>+[1]NEA!L90</f>
        <v>1666.3</v>
      </c>
      <c r="M89" s="17">
        <f>+[1]NEA!M90</f>
        <v>3912.2</v>
      </c>
      <c r="N89" s="17">
        <f>+[1]NEA!N90</f>
        <v>3485.4</v>
      </c>
      <c r="O89" s="18">
        <f>+[1]NEA!R90</f>
        <v>3801.5</v>
      </c>
      <c r="P89" s="19">
        <f>+[1]NEA!S90</f>
        <v>4016.6</v>
      </c>
      <c r="Q89" s="20">
        <f>+[1]NEA!T90</f>
        <v>2916.3</v>
      </c>
      <c r="R89" s="18">
        <f t="shared" si="51"/>
        <v>3795.46182</v>
      </c>
      <c r="S89" s="19">
        <f t="shared" si="52"/>
        <v>3935.2572919527597</v>
      </c>
      <c r="T89" s="19">
        <f t="shared" si="53"/>
        <v>3591.5323885444345</v>
      </c>
      <c r="U89" s="19">
        <f t="shared" si="54"/>
        <v>3536.646334716459</v>
      </c>
      <c r="V89" s="19"/>
      <c r="W89" s="20">
        <f t="shared" si="55"/>
        <v>3598.2641383621585</v>
      </c>
      <c r="X89" s="21"/>
      <c r="Y89" s="41">
        <f t="shared" si="62"/>
        <v>0.28352101721280998</v>
      </c>
      <c r="Z89" s="24">
        <f t="shared" si="62"/>
        <v>0.31110977515931215</v>
      </c>
      <c r="AA89" s="24">
        <f t="shared" si="62"/>
        <v>0.19883953581432579</v>
      </c>
      <c r="AB89" s="24">
        <f t="shared" si="60"/>
        <v>0.18982533371201349</v>
      </c>
      <c r="AC89" s="24">
        <f t="shared" si="60"/>
        <v>0.19355253568825836</v>
      </c>
      <c r="AD89" s="24">
        <f t="shared" si="60"/>
        <v>0.32320541909177614</v>
      </c>
      <c r="AE89" s="24">
        <f t="shared" si="60"/>
        <v>0.31776707452059716</v>
      </c>
      <c r="AF89" s="24">
        <f t="shared" si="60"/>
        <v>0.37024799137421316</v>
      </c>
      <c r="AG89" s="24">
        <f t="shared" si="60"/>
        <v>0.1850002377895088</v>
      </c>
      <c r="AH89" s="24">
        <f t="shared" si="60"/>
        <v>0.22870439314966506</v>
      </c>
      <c r="AI89" s="24">
        <f t="shared" si="60"/>
        <v>4.300200300450685E-2</v>
      </c>
      <c r="AJ89" s="24">
        <f t="shared" si="60"/>
        <v>0.24966460103494525</v>
      </c>
      <c r="AK89" s="24">
        <f t="shared" si="60"/>
        <v>0.39304556354916076</v>
      </c>
      <c r="AL89" s="24">
        <f t="shared" si="60"/>
        <v>0.22132622245068445</v>
      </c>
      <c r="AM89" s="24">
        <f t="shared" si="60"/>
        <v>0.29580281962770605</v>
      </c>
      <c r="AN89" s="24">
        <f t="shared" si="60"/>
        <v>0.27756604021553444</v>
      </c>
      <c r="AO89" s="24">
        <f t="shared" si="45"/>
        <v>0.28353250826742893</v>
      </c>
      <c r="AP89" s="24">
        <f t="shared" si="45"/>
        <v>0.28266543492060925</v>
      </c>
      <c r="AQ89" s="24">
        <f t="shared" si="45"/>
        <v>0.25603796566566106</v>
      </c>
      <c r="AR89" s="24">
        <f t="shared" si="39"/>
        <v>0.25725200836789508</v>
      </c>
      <c r="AS89" s="24" t="e">
        <f t="shared" si="39"/>
        <v>#DIV/0!</v>
      </c>
      <c r="AT89" s="24">
        <f t="shared" si="39"/>
        <v>0.28173629706169057</v>
      </c>
      <c r="AU89" s="21"/>
      <c r="AV89" s="24">
        <f t="shared" si="61"/>
        <v>2.1945964144432288</v>
      </c>
      <c r="AW89" s="24">
        <f t="shared" si="61"/>
        <v>2.4872081867604736</v>
      </c>
      <c r="AX89" s="24">
        <f t="shared" si="61"/>
        <v>1.9285434995112416</v>
      </c>
      <c r="AY89" s="24">
        <f t="shared" si="61"/>
        <v>1.6965162120846404</v>
      </c>
      <c r="AZ89" s="24">
        <f t="shared" si="61"/>
        <v>1.5952647278150631</v>
      </c>
      <c r="BA89" s="24">
        <f t="shared" si="61"/>
        <v>2.5292054025609541</v>
      </c>
      <c r="BB89" s="24">
        <f t="shared" si="61"/>
        <v>2.3247037512265072</v>
      </c>
      <c r="BC89" s="24">
        <f t="shared" si="59"/>
        <v>1.9827377347062387</v>
      </c>
      <c r="BD89" s="24">
        <f t="shared" si="59"/>
        <v>1.8956420685647877</v>
      </c>
      <c r="BE89" s="24">
        <f t="shared" si="59"/>
        <v>2.2317861339600471</v>
      </c>
      <c r="BF89" s="24">
        <f t="shared" si="63"/>
        <v>1.2032262329763324</v>
      </c>
      <c r="BG89" s="24">
        <f t="shared" si="63"/>
        <v>2.2431401807178979</v>
      </c>
      <c r="BH89" s="24">
        <f t="shared" si="63"/>
        <v>2.3423475258918298</v>
      </c>
      <c r="BI89" s="24">
        <f t="shared" si="63"/>
        <v>1.8069851583844052</v>
      </c>
      <c r="BJ89" s="24">
        <f t="shared" si="63"/>
        <v>2.3707620006713666</v>
      </c>
      <c r="BK89" s="24">
        <f t="shared" si="63"/>
        <v>1.7595571536714614</v>
      </c>
      <c r="BL89" s="24">
        <f t="shared" si="46"/>
        <v>2.1946599763896639</v>
      </c>
      <c r="BM89" s="24">
        <f t="shared" si="46"/>
        <v>2.2952730460138033</v>
      </c>
      <c r="BN89" s="24">
        <f t="shared" si="46"/>
        <v>2.1132716365109316</v>
      </c>
      <c r="BO89" s="24">
        <f t="shared" si="46"/>
        <v>2.089844928651277</v>
      </c>
      <c r="BP89" s="24" t="e">
        <f t="shared" si="46"/>
        <v>#DIV/0!</v>
      </c>
      <c r="BQ89" s="24">
        <f t="shared" si="46"/>
        <v>2.0701312001092349</v>
      </c>
      <c r="BR89" s="21"/>
      <c r="BS89" s="35">
        <f t="shared" si="56"/>
        <v>45261</v>
      </c>
      <c r="BT89" s="24">
        <f t="shared" si="58"/>
        <v>0.12358679111291468</v>
      </c>
      <c r="BU89" s="24">
        <f t="shared" si="49"/>
        <v>6.1165195630854576E-3</v>
      </c>
      <c r="BV89" s="24">
        <f t="shared" si="50"/>
        <v>2.0975009299651681E-2</v>
      </c>
      <c r="BW89" s="24">
        <f t="shared" si="48"/>
        <v>1.2382621487267931E-2</v>
      </c>
      <c r="BX89" s="24">
        <f t="shared" si="48"/>
        <v>2.5859666565215926E-2</v>
      </c>
      <c r="BY89" s="24">
        <f t="shared" si="48"/>
        <v>1.8894092184910886E-2</v>
      </c>
      <c r="BZ89" s="24">
        <f t="shared" si="48"/>
        <v>3.4666176321395958E-2</v>
      </c>
      <c r="CA89" s="24">
        <f t="shared" si="48"/>
        <v>3.70964796591255E-3</v>
      </c>
      <c r="CB89" s="24">
        <f t="shared" si="48"/>
        <v>1.2962808156639957E-2</v>
      </c>
      <c r="CC89" s="24">
        <f t="shared" si="48"/>
        <v>3.1595820229278699E-4</v>
      </c>
      <c r="CD89" s="24">
        <f t="shared" si="48"/>
        <v>1.308349396368063E-2</v>
      </c>
      <c r="CE89" s="24">
        <f t="shared" si="48"/>
        <v>1.0974332961347267E-2</v>
      </c>
      <c r="CF89" s="24">
        <f t="shared" si="57"/>
        <v>0.28352711778431572</v>
      </c>
    </row>
    <row r="90" spans="1:84" x14ac:dyDescent="0.25">
      <c r="A90" s="31">
        <f>+[1]NEA!A91</f>
        <v>45292</v>
      </c>
      <c r="B90" s="17">
        <f>+[1]NEA!B91</f>
        <v>4535.8</v>
      </c>
      <c r="C90" s="17">
        <f>+[1]NEA!C91</f>
        <v>5164.8999999999996</v>
      </c>
      <c r="D90" s="17">
        <f>+[1]NEA!D91</f>
        <v>3588.9</v>
      </c>
      <c r="E90" s="17">
        <f>+[1]NEA!E91</f>
        <v>3713.8</v>
      </c>
      <c r="F90" s="17">
        <f>+[1]NEA!F91</f>
        <v>3320.4</v>
      </c>
      <c r="G90" s="17">
        <f>+[1]NEA!G91</f>
        <v>4808.8999999999996</v>
      </c>
      <c r="H90" s="17">
        <f>+[1]NEA!H91</f>
        <v>5347.2</v>
      </c>
      <c r="I90" s="17">
        <f>+[1]NEA!I91</f>
        <v>4862.2</v>
      </c>
      <c r="J90" s="17">
        <f>+[1]NEA!J91</f>
        <v>3144.8</v>
      </c>
      <c r="K90" s="17">
        <f>+[1]NEA!K91</f>
        <v>4020.2</v>
      </c>
      <c r="L90" s="17">
        <f>+[1]NEA!L91</f>
        <v>1731.9</v>
      </c>
      <c r="M90" s="17">
        <f>+[1]NEA!M91</f>
        <v>4702.8999999999996</v>
      </c>
      <c r="N90" s="17">
        <f>+[1]NEA!N91</f>
        <v>4901.3</v>
      </c>
      <c r="O90" s="18">
        <f>+[1]NEA!R91</f>
        <v>4271</v>
      </c>
      <c r="P90" s="19">
        <f>+[1]NEA!S91</f>
        <v>4809.8</v>
      </c>
      <c r="Q90" s="20">
        <f>+[1]NEA!T91</f>
        <v>3638.3</v>
      </c>
      <c r="R90" s="18">
        <f t="shared" si="51"/>
        <v>4535.7065199999997</v>
      </c>
      <c r="S90" s="19">
        <f t="shared" si="52"/>
        <v>4675.4906619060694</v>
      </c>
      <c r="T90" s="19">
        <f t="shared" si="53"/>
        <v>4282.0494537939176</v>
      </c>
      <c r="U90" s="19">
        <f t="shared" si="54"/>
        <v>4210.0159059474418</v>
      </c>
      <c r="V90" s="19"/>
      <c r="W90" s="20">
        <f t="shared" si="55"/>
        <v>4332.7076057511986</v>
      </c>
      <c r="X90" s="21"/>
      <c r="Y90" s="41">
        <f t="shared" si="62"/>
        <v>0.19504676590699521</v>
      </c>
      <c r="Z90" s="24">
        <f t="shared" si="62"/>
        <v>0.18412123435279004</v>
      </c>
      <c r="AA90" s="24">
        <f t="shared" si="62"/>
        <v>0.19793718081377887</v>
      </c>
      <c r="AB90" s="24">
        <f t="shared" si="60"/>
        <v>0.10810085036550809</v>
      </c>
      <c r="AC90" s="24">
        <f t="shared" si="60"/>
        <v>0.19258673945837246</v>
      </c>
      <c r="AD90" s="24">
        <f t="shared" si="60"/>
        <v>0.19505467196819071</v>
      </c>
      <c r="AE90" s="24">
        <f t="shared" si="60"/>
        <v>0.21392086085949735</v>
      </c>
      <c r="AF90" s="24">
        <f t="shared" si="60"/>
        <v>0.23418621179815213</v>
      </c>
      <c r="AG90" s="24">
        <f t="shared" si="60"/>
        <v>0.2621102058835334</v>
      </c>
      <c r="AH90" s="24">
        <f t="shared" si="60"/>
        <v>0.21813168499833346</v>
      </c>
      <c r="AI90" s="24">
        <f t="shared" si="60"/>
        <v>3.9368661105443348E-2</v>
      </c>
      <c r="AJ90" s="24">
        <f t="shared" si="60"/>
        <v>0.20211134400081798</v>
      </c>
      <c r="AK90" s="24">
        <f t="shared" si="60"/>
        <v>0.4062374476387216</v>
      </c>
      <c r="AL90" s="24">
        <f t="shared" si="60"/>
        <v>0.1235038800473498</v>
      </c>
      <c r="AM90" s="24">
        <f t="shared" si="60"/>
        <v>0.19748045610715548</v>
      </c>
      <c r="AN90" s="24">
        <f t="shared" si="60"/>
        <v>0.24757398072900583</v>
      </c>
      <c r="AO90" s="24">
        <f t="shared" si="45"/>
        <v>0.19503415792495038</v>
      </c>
      <c r="AP90" s="24">
        <f t="shared" si="45"/>
        <v>0.1881029155239784</v>
      </c>
      <c r="AQ90" s="24">
        <f t="shared" si="45"/>
        <v>0.19226251932238148</v>
      </c>
      <c r="AR90" s="24">
        <f t="shared" si="39"/>
        <v>0.19039776881873838</v>
      </c>
      <c r="AS90" s="24" t="e">
        <f t="shared" si="39"/>
        <v>#DIV/0!</v>
      </c>
      <c r="AT90" s="24">
        <f t="shared" si="39"/>
        <v>0.20411049304549955</v>
      </c>
      <c r="AU90" s="21"/>
      <c r="AV90" s="24">
        <f t="shared" si="61"/>
        <v>2.6138953071468412</v>
      </c>
      <c r="AW90" s="24">
        <f t="shared" si="61"/>
        <v>2.8720293875103078</v>
      </c>
      <c r="AX90" s="24">
        <f t="shared" si="61"/>
        <v>2.2799305428623651</v>
      </c>
      <c r="AY90" s="24">
        <f t="shared" si="61"/>
        <v>1.8896669779022721</v>
      </c>
      <c r="AZ90" s="24">
        <f t="shared" si="61"/>
        <v>1.9997289728069383</v>
      </c>
      <c r="BA90" s="24">
        <f t="shared" si="61"/>
        <v>2.9608763693270737</v>
      </c>
      <c r="BB90" s="24">
        <f t="shared" si="61"/>
        <v>2.8745018476921964</v>
      </c>
      <c r="BC90" s="24">
        <f t="shared" si="59"/>
        <v>2.4972308134934904</v>
      </c>
      <c r="BD90" s="24">
        <f t="shared" si="59"/>
        <v>2.4149201867738084</v>
      </c>
      <c r="BE90" s="24">
        <f t="shared" si="59"/>
        <v>2.6587186021113944</v>
      </c>
      <c r="BF90" s="24">
        <f t="shared" si="63"/>
        <v>1.2872424722662439</v>
      </c>
      <c r="BG90" s="24">
        <f t="shared" si="63"/>
        <v>2.7177075098814227</v>
      </c>
      <c r="BH90" s="24">
        <f t="shared" si="63"/>
        <v>3.3613632318917963</v>
      </c>
      <c r="BI90" s="24">
        <f t="shared" si="63"/>
        <v>1.8492328218812544</v>
      </c>
      <c r="BJ90" s="24">
        <f t="shared" si="63"/>
        <v>2.8481478518281462</v>
      </c>
      <c r="BK90" s="24">
        <f t="shared" si="63"/>
        <v>2.2967560710402326</v>
      </c>
      <c r="BL90" s="24">
        <f t="shared" si="46"/>
        <v>2.6136676254845415</v>
      </c>
      <c r="BM90" s="24">
        <f t="shared" si="46"/>
        <v>2.6901746544635743</v>
      </c>
      <c r="BN90" s="24">
        <f t="shared" si="46"/>
        <v>2.5218583554188569</v>
      </c>
      <c r="BO90" s="24">
        <f t="shared" si="46"/>
        <v>2.4867383352420322</v>
      </c>
      <c r="BP90" s="24" t="e">
        <f t="shared" si="46"/>
        <v>#DIV/0!</v>
      </c>
      <c r="BQ90" s="24">
        <f t="shared" si="46"/>
        <v>2.5126472126305979</v>
      </c>
      <c r="BR90" s="21"/>
      <c r="BS90" s="35">
        <f t="shared" si="56"/>
        <v>45292</v>
      </c>
      <c r="BT90" s="24">
        <f t="shared" si="58"/>
        <v>7.4713373732051058E-2</v>
      </c>
      <c r="BU90" s="24">
        <f t="shared" si="49"/>
        <v>5.687050454485575E-3</v>
      </c>
      <c r="BV90" s="24">
        <f t="shared" si="50"/>
        <v>1.1072796732973265E-2</v>
      </c>
      <c r="BW90" s="24">
        <f t="shared" si="48"/>
        <v>1.1457204584376242E-2</v>
      </c>
      <c r="BX90" s="24">
        <f t="shared" si="48"/>
        <v>1.6088847319193775E-2</v>
      </c>
      <c r="BY90" s="24">
        <f t="shared" si="48"/>
        <v>1.3058880252931103E-2</v>
      </c>
      <c r="BZ90" s="24">
        <f t="shared" si="48"/>
        <v>2.3408346726386507E-2</v>
      </c>
      <c r="CA90" s="24">
        <f t="shared" si="48"/>
        <v>4.8524357792122273E-3</v>
      </c>
      <c r="CB90" s="24">
        <f t="shared" si="48"/>
        <v>1.1835531550520348E-2</v>
      </c>
      <c r="CC90" s="24">
        <f t="shared" si="48"/>
        <v>2.3505730470293814E-4</v>
      </c>
      <c r="CD90" s="24">
        <f t="shared" si="48"/>
        <v>1.0312119615333945E-2</v>
      </c>
      <c r="CE90" s="24">
        <f t="shared" si="48"/>
        <v>1.2310551969437493E-2</v>
      </c>
      <c r="CF90" s="24">
        <f t="shared" si="57"/>
        <v>0.19503219602160446</v>
      </c>
    </row>
    <row r="91" spans="1:84" x14ac:dyDescent="0.25">
      <c r="A91" s="31">
        <f>+[1]NEA!A92</f>
        <v>45323</v>
      </c>
      <c r="B91" s="17">
        <f>+[1]NEA!B92</f>
        <v>5030</v>
      </c>
      <c r="C91" s="17">
        <f>+[1]NEA!C92</f>
        <v>5614.5</v>
      </c>
      <c r="D91" s="17">
        <f>+[1]NEA!D92</f>
        <v>4172.5</v>
      </c>
      <c r="E91" s="17">
        <f>+[1]NEA!E92</f>
        <v>4113.3</v>
      </c>
      <c r="F91" s="17">
        <f>+[1]NEA!F92</f>
        <v>3757.9</v>
      </c>
      <c r="G91" s="17">
        <f>+[1]NEA!G92</f>
        <v>5240.8999999999996</v>
      </c>
      <c r="H91" s="17">
        <f>+[1]NEA!H92</f>
        <v>6043.2</v>
      </c>
      <c r="I91" s="17">
        <f>+[1]NEA!I92</f>
        <v>5506.1</v>
      </c>
      <c r="J91" s="17">
        <f>+[1]NEA!J92</f>
        <v>3874.8</v>
      </c>
      <c r="K91" s="17">
        <f>+[1]NEA!K92</f>
        <v>4439.1000000000004</v>
      </c>
      <c r="L91" s="17">
        <f>+[1]NEA!L92</f>
        <v>2153.3000000000002</v>
      </c>
      <c r="M91" s="17">
        <f>+[1]NEA!M92</f>
        <v>5198.6000000000004</v>
      </c>
      <c r="N91" s="17">
        <f>+[1]NEA!N92</f>
        <v>5603.2</v>
      </c>
      <c r="O91" s="18">
        <f>+[1]NEA!R92</f>
        <v>4762.3999999999996</v>
      </c>
      <c r="P91" s="19">
        <f>+[1]NEA!S92</f>
        <v>5303.1</v>
      </c>
      <c r="Q91" s="20">
        <f>+[1]NEA!T92</f>
        <v>4138</v>
      </c>
      <c r="R91" s="18">
        <f t="shared" si="51"/>
        <v>5029.9095900000011</v>
      </c>
      <c r="S91" s="19">
        <f t="shared" si="52"/>
        <v>5133.8641993957708</v>
      </c>
      <c r="T91" s="19">
        <f t="shared" si="53"/>
        <v>4736.1114850900503</v>
      </c>
      <c r="U91" s="19">
        <f t="shared" si="54"/>
        <v>4656.9511065006918</v>
      </c>
      <c r="V91" s="19"/>
      <c r="W91" s="20">
        <f t="shared" si="55"/>
        <v>4862.3760158366322</v>
      </c>
      <c r="X91" s="21"/>
      <c r="Y91" s="41">
        <f t="shared" si="62"/>
        <v>0.10895542131487268</v>
      </c>
      <c r="Z91" s="24">
        <f t="shared" si="62"/>
        <v>8.7049120021684967E-2</v>
      </c>
      <c r="AA91" s="24">
        <f t="shared" si="62"/>
        <v>0.16261249965170377</v>
      </c>
      <c r="AB91" s="24">
        <f t="shared" si="60"/>
        <v>0.10757175938391939</v>
      </c>
      <c r="AC91" s="24">
        <f t="shared" si="60"/>
        <v>0.13176123358631497</v>
      </c>
      <c r="AD91" s="24">
        <f t="shared" si="60"/>
        <v>8.9833433841419064E-2</v>
      </c>
      <c r="AE91" s="24">
        <f t="shared" si="60"/>
        <v>0.13016157989228017</v>
      </c>
      <c r="AF91" s="24">
        <f t="shared" si="60"/>
        <v>0.13242976430422448</v>
      </c>
      <c r="AG91" s="24">
        <f t="shared" si="60"/>
        <v>0.23212922920376489</v>
      </c>
      <c r="AH91" s="24">
        <f t="shared" si="60"/>
        <v>0.10419879607979721</v>
      </c>
      <c r="AI91" s="24">
        <f t="shared" si="60"/>
        <v>0.24331658871759343</v>
      </c>
      <c r="AJ91" s="24">
        <f t="shared" si="60"/>
        <v>0.10540304918241961</v>
      </c>
      <c r="AK91" s="24">
        <f t="shared" si="60"/>
        <v>0.14320690429069827</v>
      </c>
      <c r="AL91" s="24">
        <f t="shared" si="60"/>
        <v>0.11505502224303443</v>
      </c>
      <c r="AM91" s="24">
        <f t="shared" si="60"/>
        <v>0.10256143706599041</v>
      </c>
      <c r="AN91" s="24">
        <f t="shared" si="60"/>
        <v>0.13734436412610274</v>
      </c>
      <c r="AO91" s="24">
        <f t="shared" si="45"/>
        <v>0.10895834371576618</v>
      </c>
      <c r="AP91" s="24">
        <f t="shared" si="45"/>
        <v>9.8037526034291167E-2</v>
      </c>
      <c r="AQ91" s="24">
        <f t="shared" si="45"/>
        <v>0.1060384837204138</v>
      </c>
      <c r="AR91" s="24">
        <f t="shared" si="39"/>
        <v>0.10615997909220964</v>
      </c>
      <c r="AS91" s="24" t="e">
        <f t="shared" si="39"/>
        <v>#DIV/0!</v>
      </c>
      <c r="AT91" s="24">
        <f t="shared" si="39"/>
        <v>0.12224882412613214</v>
      </c>
      <c r="AU91" s="21"/>
      <c r="AV91" s="24">
        <f t="shared" si="61"/>
        <v>2.7187638621913353</v>
      </c>
      <c r="AW91" s="24">
        <f t="shared" si="61"/>
        <v>2.8332081654946406</v>
      </c>
      <c r="AX91" s="24">
        <f t="shared" si="61"/>
        <v>2.5836983595293312</v>
      </c>
      <c r="AY91" s="24">
        <f t="shared" si="61"/>
        <v>2.0609465694299751</v>
      </c>
      <c r="AZ91" s="24">
        <f t="shared" si="61"/>
        <v>2.2314902399174477</v>
      </c>
      <c r="BA91" s="24">
        <f t="shared" si="61"/>
        <v>3.016938759868169</v>
      </c>
      <c r="BB91" s="24">
        <f t="shared" si="61"/>
        <v>3.1873614190687363</v>
      </c>
      <c r="BC91" s="24">
        <f t="shared" si="59"/>
        <v>2.6968577950852692</v>
      </c>
      <c r="BD91" s="24">
        <f t="shared" si="59"/>
        <v>2.8605160904652784</v>
      </c>
      <c r="BE91" s="24">
        <f t="shared" si="59"/>
        <v>2.7689760570555277</v>
      </c>
      <c r="BF91" s="24">
        <f t="shared" si="63"/>
        <v>1.4744886233049876</v>
      </c>
      <c r="BG91" s="24">
        <f t="shared" si="63"/>
        <v>2.7410765687967764</v>
      </c>
      <c r="BH91" s="24">
        <f t="shared" si="63"/>
        <v>3.6751773049645386</v>
      </c>
      <c r="BI91" s="24">
        <f t="shared" si="63"/>
        <v>2.0711291674727539</v>
      </c>
      <c r="BJ91" s="24">
        <f t="shared" si="63"/>
        <v>2.8961869076482261</v>
      </c>
      <c r="BK91" s="24">
        <f t="shared" si="63"/>
        <v>2.5106473233223041</v>
      </c>
      <c r="BL91" s="24">
        <f t="shared" si="46"/>
        <v>2.7187664140649797</v>
      </c>
      <c r="BM91" s="24">
        <f t="shared" si="46"/>
        <v>2.7430352962465911</v>
      </c>
      <c r="BN91" s="24">
        <f t="shared" si="46"/>
        <v>2.6522297594755466</v>
      </c>
      <c r="BO91" s="24">
        <f t="shared" si="46"/>
        <v>2.6357318574912392</v>
      </c>
      <c r="BP91" s="24" t="e">
        <f t="shared" si="46"/>
        <v>#DIV/0!</v>
      </c>
      <c r="BQ91" s="24">
        <f t="shared" si="46"/>
        <v>2.7044114301121418</v>
      </c>
      <c r="BR91" s="21"/>
      <c r="BS91" s="35">
        <f t="shared" si="56"/>
        <v>45323</v>
      </c>
      <c r="BT91" s="24">
        <f t="shared" si="58"/>
        <v>3.5000167555888737E-2</v>
      </c>
      <c r="BU91" s="24">
        <f t="shared" si="49"/>
        <v>4.6834163763834376E-3</v>
      </c>
      <c r="BV91" s="24">
        <f t="shared" si="50"/>
        <v>1.0216940782221439E-2</v>
      </c>
      <c r="BW91" s="24">
        <f t="shared" si="48"/>
        <v>7.8224899686935058E-3</v>
      </c>
      <c r="BX91" s="24">
        <f t="shared" si="48"/>
        <v>7.4098505225098114E-3</v>
      </c>
      <c r="BY91" s="24">
        <f t="shared" si="48"/>
        <v>8.0712553463556588E-3</v>
      </c>
      <c r="BZ91" s="24">
        <f t="shared" si="48"/>
        <v>1.3670701970986385E-2</v>
      </c>
      <c r="CA91" s="24">
        <f t="shared" si="48"/>
        <v>4.538559901230213E-3</v>
      </c>
      <c r="CB91" s="24">
        <f t="shared" si="48"/>
        <v>5.7628995987477477E-3</v>
      </c>
      <c r="CC91" s="24">
        <f t="shared" si="48"/>
        <v>1.2635125005511707E-3</v>
      </c>
      <c r="CD91" s="24">
        <f t="shared" si="48"/>
        <v>5.4096631244763948E-3</v>
      </c>
      <c r="CE91" s="24">
        <f t="shared" si="48"/>
        <v>5.1066405044314098E-3</v>
      </c>
      <c r="CF91" s="24">
        <f t="shared" si="57"/>
        <v>0.10895609815247589</v>
      </c>
    </row>
    <row r="92" spans="1:84" x14ac:dyDescent="0.25">
      <c r="A92" s="31">
        <f>+[1]NEA!A93</f>
        <v>45352</v>
      </c>
      <c r="B92" s="17">
        <f>+[1]NEA!B93</f>
        <v>5550.4</v>
      </c>
      <c r="C92" s="17">
        <f>+[1]NEA!C93</f>
        <v>6073.9</v>
      </c>
      <c r="D92" s="17">
        <f>+[1]NEA!D93</f>
        <v>4578</v>
      </c>
      <c r="E92" s="17">
        <f>+[1]NEA!E93</f>
        <v>4350.3999999999996</v>
      </c>
      <c r="F92" s="17">
        <f>+[1]NEA!F93</f>
        <v>4303.8</v>
      </c>
      <c r="G92" s="17">
        <f>+[1]NEA!G93</f>
        <v>5492.5</v>
      </c>
      <c r="H92" s="17">
        <f>+[1]NEA!H93</f>
        <v>6682.5</v>
      </c>
      <c r="I92" s="17">
        <f>+[1]NEA!I93</f>
        <v>6878.2</v>
      </c>
      <c r="J92" s="17">
        <f>+[1]NEA!J93</f>
        <v>4433.6000000000004</v>
      </c>
      <c r="K92" s="17">
        <f>+[1]NEA!K93</f>
        <v>4811.2</v>
      </c>
      <c r="L92" s="17">
        <f>+[1]NEA!L93</f>
        <v>2812.8</v>
      </c>
      <c r="M92" s="17">
        <f>+[1]NEA!M93</f>
        <v>5637.2</v>
      </c>
      <c r="N92" s="17">
        <f>+[1]NEA!N93</f>
        <v>6107.4</v>
      </c>
      <c r="O92" s="18">
        <f>+[1]NEA!R93</f>
        <v>5084.3999999999996</v>
      </c>
      <c r="P92" s="19">
        <f>+[1]NEA!S93</f>
        <v>5737.4</v>
      </c>
      <c r="Q92" s="20">
        <f>+[1]NEA!T93</f>
        <v>5139</v>
      </c>
      <c r="R92" s="18">
        <f t="shared" si="51"/>
        <v>5550.29061</v>
      </c>
      <c r="S92" s="19">
        <f t="shared" si="52"/>
        <v>5526.0926531172745</v>
      </c>
      <c r="T92" s="19">
        <f t="shared" si="53"/>
        <v>5056.8862710363155</v>
      </c>
      <c r="U92" s="19">
        <f t="shared" si="54"/>
        <v>4957.5587136929453</v>
      </c>
      <c r="V92" s="19"/>
      <c r="W92" s="20">
        <f t="shared" si="55"/>
        <v>5440.4620545947064</v>
      </c>
      <c r="X92" s="21"/>
      <c r="Y92" s="41">
        <f t="shared" si="62"/>
        <v>0.10345924453280309</v>
      </c>
      <c r="Z92" s="24">
        <f t="shared" si="62"/>
        <v>8.1823848962507828E-2</v>
      </c>
      <c r="AA92" s="24">
        <f t="shared" si="62"/>
        <v>9.7183942480527197E-2</v>
      </c>
      <c r="AB92" s="24">
        <f t="shared" si="60"/>
        <v>5.7642282352369012E-2</v>
      </c>
      <c r="AC92" s="24">
        <f t="shared" si="60"/>
        <v>0.14526730354719386</v>
      </c>
      <c r="AD92" s="24">
        <f t="shared" si="60"/>
        <v>4.8007021694747243E-2</v>
      </c>
      <c r="AE92" s="24">
        <f t="shared" si="60"/>
        <v>0.10578832406671967</v>
      </c>
      <c r="AF92" s="24">
        <f t="shared" si="60"/>
        <v>0.24919634587094297</v>
      </c>
      <c r="AG92" s="24">
        <f t="shared" si="60"/>
        <v>0.14421389491070502</v>
      </c>
      <c r="AH92" s="24">
        <f t="shared" si="60"/>
        <v>8.3823297515261963E-2</v>
      </c>
      <c r="AI92" s="24">
        <f t="shared" si="60"/>
        <v>0.30627409093020019</v>
      </c>
      <c r="AJ92" s="24">
        <f t="shared" si="60"/>
        <v>8.4368868541530251E-2</v>
      </c>
      <c r="AK92" s="24">
        <f t="shared" si="60"/>
        <v>8.9984294688749245E-2</v>
      </c>
      <c r="AL92" s="24">
        <f t="shared" si="60"/>
        <v>6.7612968251301808E-2</v>
      </c>
      <c r="AM92" s="24">
        <f t="shared" si="60"/>
        <v>8.1895495087778603E-2</v>
      </c>
      <c r="AN92" s="24">
        <f t="shared" si="60"/>
        <v>0.24190430159497334</v>
      </c>
      <c r="AO92" s="24">
        <f t="shared" si="45"/>
        <v>0.10345733073106755</v>
      </c>
      <c r="AP92" s="24">
        <f t="shared" si="45"/>
        <v>7.6400239368946909E-2</v>
      </c>
      <c r="AQ92" s="24">
        <f t="shared" si="45"/>
        <v>6.7729568224082159E-2</v>
      </c>
      <c r="AR92" s="24">
        <f t="shared" si="39"/>
        <v>6.4550303474870452E-2</v>
      </c>
      <c r="AS92" s="24" t="e">
        <f t="shared" si="39"/>
        <v>#DIV/0!</v>
      </c>
      <c r="AT92" s="24">
        <f t="shared" si="39"/>
        <v>0.11888962039860007</v>
      </c>
      <c r="AU92" s="21"/>
      <c r="AV92" s="24">
        <f t="shared" si="61"/>
        <v>2.8622225314870224</v>
      </c>
      <c r="AW92" s="24">
        <f t="shared" si="61"/>
        <v>2.8798466943468539</v>
      </c>
      <c r="AX92" s="24">
        <f t="shared" si="61"/>
        <v>2.6318921063070211</v>
      </c>
      <c r="AY92" s="24">
        <f t="shared" si="61"/>
        <v>2.0651729725921228</v>
      </c>
      <c r="AZ92" s="24">
        <f t="shared" si="61"/>
        <v>2.5107268129537483</v>
      </c>
      <c r="BA92" s="24">
        <f t="shared" si="61"/>
        <v>2.986427638263899</v>
      </c>
      <c r="BB92" s="24">
        <f t="shared" si="61"/>
        <v>3.3816798898432889</v>
      </c>
      <c r="BC92" s="24">
        <f t="shared" si="59"/>
        <v>3.3941736408356222</v>
      </c>
      <c r="BD92" s="24">
        <f t="shared" si="59"/>
        <v>3.3522136055757343</v>
      </c>
      <c r="BE92" s="24">
        <f t="shared" si="59"/>
        <v>2.8793742944686338</v>
      </c>
      <c r="BF92" s="24">
        <f t="shared" si="63"/>
        <v>1.6324754328497897</v>
      </c>
      <c r="BG92" s="24">
        <f t="shared" si="63"/>
        <v>2.7795507877975192</v>
      </c>
      <c r="BH92" s="24">
        <f t="shared" si="63"/>
        <v>3.8325684443741102</v>
      </c>
      <c r="BI92" s="24">
        <f t="shared" si="63"/>
        <v>2.1356151711378351</v>
      </c>
      <c r="BJ92" s="24">
        <f t="shared" si="63"/>
        <v>2.9519217523074803</v>
      </c>
      <c r="BK92" s="24">
        <f t="shared" si="63"/>
        <v>3.1158097068716968</v>
      </c>
      <c r="BL92" s="24">
        <f t="shared" si="46"/>
        <v>2.8622724588256339</v>
      </c>
      <c r="BM92" s="24">
        <f t="shared" si="46"/>
        <v>2.7841299909418238</v>
      </c>
      <c r="BN92" s="24">
        <f t="shared" si="46"/>
        <v>2.6853142572372097</v>
      </c>
      <c r="BO92" s="24">
        <f t="shared" si="46"/>
        <v>2.6675169735657058</v>
      </c>
      <c r="BP92" s="24" t="e">
        <f t="shared" si="46"/>
        <v>#DIV/0!</v>
      </c>
      <c r="BQ92" s="24">
        <f t="shared" si="46"/>
        <v>2.9252872062374662</v>
      </c>
      <c r="BR92" s="21"/>
      <c r="BS92" s="35">
        <f t="shared" si="56"/>
        <v>45352</v>
      </c>
      <c r="BT92" s="24">
        <f t="shared" si="58"/>
        <v>3.2249332007952262E-2</v>
      </c>
      <c r="BU92" s="24">
        <f t="shared" si="49"/>
        <v>2.9344333996023856E-3</v>
      </c>
      <c r="BV92" s="24">
        <f t="shared" si="50"/>
        <v>5.4679125248508816E-3</v>
      </c>
      <c r="BW92" s="24">
        <f t="shared" si="48"/>
        <v>8.8016878727634213E-3</v>
      </c>
      <c r="BX92" s="24">
        <f t="shared" si="48"/>
        <v>3.8915467196819144E-3</v>
      </c>
      <c r="BY92" s="24">
        <f t="shared" si="48"/>
        <v>6.685324055666006E-3</v>
      </c>
      <c r="BZ92" s="24">
        <f t="shared" si="48"/>
        <v>2.6269031809145117E-2</v>
      </c>
      <c r="CA92" s="24">
        <f t="shared" si="48"/>
        <v>3.1328349900596429E-3</v>
      </c>
      <c r="CB92" s="24">
        <f t="shared" si="48"/>
        <v>4.6161113320079454E-3</v>
      </c>
      <c r="CC92" s="24">
        <f t="shared" si="48"/>
        <v>1.7831411530815106E-3</v>
      </c>
      <c r="CD92" s="24">
        <f t="shared" si="48"/>
        <v>4.316242544731605E-3</v>
      </c>
      <c r="CE92" s="24">
        <f t="shared" si="48"/>
        <v>3.307872763419482E-3</v>
      </c>
      <c r="CF92" s="24">
        <f t="shared" si="57"/>
        <v>0.10345547117296217</v>
      </c>
    </row>
    <row r="93" spans="1:84" x14ac:dyDescent="0.25">
      <c r="A93" s="31">
        <f>+[1]NEA!A94</f>
        <v>45383</v>
      </c>
      <c r="B93" s="17">
        <f>+[1]NEA!B94</f>
        <v>5899.3</v>
      </c>
      <c r="C93" s="17">
        <f>+[1]NEA!C94</f>
        <v>6372.6</v>
      </c>
      <c r="D93" s="17">
        <f>+[1]NEA!D94</f>
        <v>4834.1000000000004</v>
      </c>
      <c r="E93" s="17">
        <f>+[1]NEA!E94</f>
        <v>4698.7</v>
      </c>
      <c r="F93" s="17">
        <f>+[1]NEA!F94</f>
        <v>4859</v>
      </c>
      <c r="G93" s="17">
        <f>+[1]NEA!G94</f>
        <v>5800.5</v>
      </c>
      <c r="H93" s="17">
        <f>+[1]NEA!H94</f>
        <v>7208.4</v>
      </c>
      <c r="I93" s="17">
        <f>+[1]NEA!I94</f>
        <v>7140.1</v>
      </c>
      <c r="J93" s="17">
        <f>+[1]NEA!J94</f>
        <v>5148</v>
      </c>
      <c r="K93" s="17">
        <f>+[1]NEA!K94</f>
        <v>5139.1000000000004</v>
      </c>
      <c r="L93" s="17">
        <f>+[1]NEA!L94</f>
        <v>3204</v>
      </c>
      <c r="M93" s="17">
        <f>+[1]NEA!M94</f>
        <v>5939.1</v>
      </c>
      <c r="N93" s="17">
        <f>+[1]NEA!N94</f>
        <v>6441.3</v>
      </c>
      <c r="O93" s="18">
        <f>+[1]NEA!R94</f>
        <v>5606.7</v>
      </c>
      <c r="P93" s="19">
        <f>+[1]NEA!S94</f>
        <v>6015.2</v>
      </c>
      <c r="Q93" s="20">
        <f>+[1]NEA!T94</f>
        <v>5647.5</v>
      </c>
      <c r="R93" s="18">
        <f t="shared" si="51"/>
        <v>5899.2489599999999</v>
      </c>
      <c r="S93" s="19">
        <f t="shared" si="52"/>
        <v>5835.8728234001655</v>
      </c>
      <c r="T93" s="19">
        <f t="shared" si="53"/>
        <v>5383.9866843814589</v>
      </c>
      <c r="U93" s="19">
        <f t="shared" si="54"/>
        <v>5288.9724757952981</v>
      </c>
      <c r="V93" s="19"/>
      <c r="W93" s="20">
        <f t="shared" si="55"/>
        <v>5803.4430297978743</v>
      </c>
      <c r="X93" s="21"/>
      <c r="Y93" s="41">
        <f t="shared" si="62"/>
        <v>6.2860334390314243E-2</v>
      </c>
      <c r="Z93" s="24">
        <f t="shared" si="62"/>
        <v>4.9177628871071466E-2</v>
      </c>
      <c r="AA93" s="24">
        <f t="shared" si="62"/>
        <v>5.5941459152468509E-2</v>
      </c>
      <c r="AB93" s="24">
        <f t="shared" si="60"/>
        <v>8.0061603530709791E-2</v>
      </c>
      <c r="AC93" s="24">
        <f t="shared" si="60"/>
        <v>0.12900227705748413</v>
      </c>
      <c r="AD93" s="24">
        <f t="shared" si="60"/>
        <v>5.6076467910787464E-2</v>
      </c>
      <c r="AE93" s="24">
        <f t="shared" si="60"/>
        <v>7.8698092031425304E-2</v>
      </c>
      <c r="AF93" s="24">
        <f t="shared" si="60"/>
        <v>3.8076822424471635E-2</v>
      </c>
      <c r="AG93" s="24">
        <f t="shared" si="60"/>
        <v>0.16113316492241059</v>
      </c>
      <c r="AH93" s="24">
        <f t="shared" si="60"/>
        <v>6.8153475224476345E-2</v>
      </c>
      <c r="AI93" s="24">
        <f t="shared" si="60"/>
        <v>0.13907849829351537</v>
      </c>
      <c r="AJ93" s="24">
        <f t="shared" si="60"/>
        <v>5.3554956361314243E-2</v>
      </c>
      <c r="AK93" s="24">
        <f t="shared" si="60"/>
        <v>5.4671382257589274E-2</v>
      </c>
      <c r="AL93" s="24">
        <f t="shared" si="60"/>
        <v>0.10272598536700506</v>
      </c>
      <c r="AM93" s="24">
        <f t="shared" si="60"/>
        <v>4.8419144560253757E-2</v>
      </c>
      <c r="AN93" s="24">
        <f t="shared" si="60"/>
        <v>9.8949211908931689E-2</v>
      </c>
      <c r="AO93" s="24">
        <f t="shared" si="45"/>
        <v>6.2872086260002069E-2</v>
      </c>
      <c r="AP93" s="24">
        <f t="shared" si="45"/>
        <v>5.6057722830279211E-2</v>
      </c>
      <c r="AQ93" s="24">
        <f t="shared" si="45"/>
        <v>6.4684154598974253E-2</v>
      </c>
      <c r="AR93" s="24">
        <f t="shared" si="39"/>
        <v>6.6850194065675161E-2</v>
      </c>
      <c r="AS93" s="24" t="e">
        <f t="shared" si="39"/>
        <v>#DIV/0!</v>
      </c>
      <c r="AT93" s="24">
        <f t="shared" si="39"/>
        <v>6.6718777111332894E-2</v>
      </c>
      <c r="AU93" s="21"/>
      <c r="AV93" s="24">
        <f t="shared" si="61"/>
        <v>2.7891322499839424</v>
      </c>
      <c r="AW93" s="24">
        <f t="shared" si="61"/>
        <v>2.7071553228621292</v>
      </c>
      <c r="AX93" s="24">
        <f t="shared" si="61"/>
        <v>2.6387655250282278</v>
      </c>
      <c r="AY93" s="24">
        <f t="shared" si="61"/>
        <v>2.0263429086693288</v>
      </c>
      <c r="AZ93" s="24">
        <f t="shared" si="61"/>
        <v>2.7898759847125811</v>
      </c>
      <c r="BA93" s="24">
        <f t="shared" si="61"/>
        <v>2.887213510253317</v>
      </c>
      <c r="BB93" s="24">
        <f t="shared" si="61"/>
        <v>3.419077979401667</v>
      </c>
      <c r="BC93" s="24">
        <f t="shared" si="59"/>
        <v>3.3307454357979012</v>
      </c>
      <c r="BD93" s="24">
        <f t="shared" si="59"/>
        <v>3.7724112357467323</v>
      </c>
      <c r="BE93" s="24">
        <f t="shared" si="59"/>
        <v>2.887367624810893</v>
      </c>
      <c r="BF93" s="24">
        <f t="shared" si="63"/>
        <v>1.8974498100922412</v>
      </c>
      <c r="BG93" s="24">
        <f t="shared" si="63"/>
        <v>2.4833431085043989</v>
      </c>
      <c r="BH93" s="24">
        <f t="shared" si="63"/>
        <v>3.7805402998367228</v>
      </c>
      <c r="BI93" s="24">
        <f t="shared" si="63"/>
        <v>2.1719280380176511</v>
      </c>
      <c r="BJ93" s="24">
        <f t="shared" si="63"/>
        <v>2.8025159618180666</v>
      </c>
      <c r="BK93" s="24">
        <f t="shared" si="63"/>
        <v>3.3143621084797559</v>
      </c>
      <c r="BL93" s="24">
        <f t="shared" si="46"/>
        <v>2.7891164545140037</v>
      </c>
      <c r="BM93" s="24">
        <f t="shared" si="46"/>
        <v>2.6544288932438036</v>
      </c>
      <c r="BN93" s="24">
        <f t="shared" si="46"/>
        <v>2.5928656264812608</v>
      </c>
      <c r="BO93" s="24">
        <f t="shared" si="46"/>
        <v>2.6147098620126275</v>
      </c>
      <c r="BP93" s="24" t="e">
        <f t="shared" si="46"/>
        <v>#DIV/0!</v>
      </c>
      <c r="BQ93" s="24">
        <f t="shared" si="46"/>
        <v>2.9051414177645332</v>
      </c>
      <c r="BR93" s="21"/>
      <c r="BS93" s="35">
        <f t="shared" si="56"/>
        <v>45383</v>
      </c>
      <c r="BT93" s="24">
        <f t="shared" si="58"/>
        <v>1.90024088353993E-2</v>
      </c>
      <c r="BU93" s="24">
        <f t="shared" si="49"/>
        <v>1.6795257999423492E-3</v>
      </c>
      <c r="BV93" s="24">
        <f t="shared" si="50"/>
        <v>7.2792591524935193E-3</v>
      </c>
      <c r="BW93" s="24">
        <f t="shared" si="48"/>
        <v>8.1123378495243578E-3</v>
      </c>
      <c r="BX93" s="24">
        <f t="shared" si="48"/>
        <v>4.3172383972326332E-3</v>
      </c>
      <c r="BY93" s="24">
        <f t="shared" si="48"/>
        <v>4.9838462092822106E-3</v>
      </c>
      <c r="BZ93" s="24">
        <f t="shared" ref="BZ93:CE95" si="64">(I93-I92)/$B92*I$3</f>
        <v>4.5439914240415205E-3</v>
      </c>
      <c r="CA93" s="24">
        <f t="shared" si="64"/>
        <v>3.629662727010664E-3</v>
      </c>
      <c r="CB93" s="24">
        <f t="shared" si="64"/>
        <v>3.6863937734217421E-3</v>
      </c>
      <c r="CC93" s="24">
        <f t="shared" si="64"/>
        <v>9.585471317382526E-4</v>
      </c>
      <c r="CD93" s="24">
        <f t="shared" si="64"/>
        <v>2.6924275727875516E-3</v>
      </c>
      <c r="CE93" s="24">
        <f t="shared" si="64"/>
        <v>1.985208273277605E-3</v>
      </c>
      <c r="CF93" s="24">
        <f t="shared" si="57"/>
        <v>6.2870847146151695E-2</v>
      </c>
    </row>
    <row r="94" spans="1:84" x14ac:dyDescent="0.25">
      <c r="A94" s="31">
        <f>+[1]NEA!A95</f>
        <v>45413</v>
      </c>
      <c r="B94" s="17">
        <f>+[1]NEA!B95</f>
        <v>6119.4</v>
      </c>
      <c r="C94" s="17">
        <f>+[1]NEA!C95</f>
        <v>6588.5</v>
      </c>
      <c r="D94" s="17">
        <f>+[1]NEA!D95</f>
        <v>5088.2</v>
      </c>
      <c r="E94" s="17">
        <f>+[1]NEA!E95</f>
        <v>4840</v>
      </c>
      <c r="F94" s="17">
        <f>+[1]NEA!F95</f>
        <v>5125.6000000000004</v>
      </c>
      <c r="G94" s="17">
        <f>+[1]NEA!G95</f>
        <v>6010.6</v>
      </c>
      <c r="H94" s="17">
        <f>+[1]NEA!H95</f>
        <v>7286.4</v>
      </c>
      <c r="I94" s="17">
        <f>+[1]NEA!I95</f>
        <v>7495.9</v>
      </c>
      <c r="J94" s="17">
        <f>+[1]NEA!J95</f>
        <v>5547.1</v>
      </c>
      <c r="K94" s="17">
        <f>+[1]NEA!K95</f>
        <v>5331</v>
      </c>
      <c r="L94" s="17">
        <f>+[1]NEA!L95</f>
        <v>3520.8</v>
      </c>
      <c r="M94" s="17">
        <f>+[1]NEA!M95</f>
        <v>6095.9</v>
      </c>
      <c r="N94" s="17">
        <f>+[1]NEA!N95</f>
        <v>6641.2</v>
      </c>
      <c r="O94" s="18">
        <f>+[1]NEA!R95</f>
        <v>5864.2</v>
      </c>
      <c r="P94" s="19">
        <f>+[1]NEA!S95</f>
        <v>6188.5</v>
      </c>
      <c r="Q94" s="20">
        <f>+[1]NEA!T95</f>
        <v>6026.1</v>
      </c>
      <c r="R94" s="18">
        <f t="shared" si="51"/>
        <v>6119.3526300000003</v>
      </c>
      <c r="S94" s="19">
        <f t="shared" si="52"/>
        <v>6034.38006042296</v>
      </c>
      <c r="T94" s="19">
        <f t="shared" si="53"/>
        <v>5558.3871567759088</v>
      </c>
      <c r="U94" s="19">
        <f t="shared" si="54"/>
        <v>5466.3854771784236</v>
      </c>
      <c r="V94" s="19"/>
      <c r="W94" s="20">
        <f t="shared" si="55"/>
        <v>6022.7330485517823</v>
      </c>
      <c r="X94" s="21"/>
      <c r="Y94" s="41">
        <f t="shared" si="62"/>
        <v>3.730951129795046E-2</v>
      </c>
      <c r="Z94" s="24">
        <f t="shared" si="62"/>
        <v>3.387942127232213E-2</v>
      </c>
      <c r="AA94" s="24">
        <f t="shared" si="62"/>
        <v>5.2564076043110308E-2</v>
      </c>
      <c r="AB94" s="24">
        <f t="shared" si="60"/>
        <v>3.0072147615297862E-2</v>
      </c>
      <c r="AC94" s="24">
        <f t="shared" si="60"/>
        <v>5.4867256637168182E-2</v>
      </c>
      <c r="AD94" s="24">
        <f t="shared" si="60"/>
        <v>3.6221015429704462E-2</v>
      </c>
      <c r="AE94" s="24">
        <f t="shared" si="60"/>
        <v>1.0820709172632004E-2</v>
      </c>
      <c r="AF94" s="24">
        <f t="shared" si="60"/>
        <v>4.9831234856654527E-2</v>
      </c>
      <c r="AG94" s="24">
        <f t="shared" si="60"/>
        <v>7.7525252525252553E-2</v>
      </c>
      <c r="AH94" s="24">
        <f t="shared" si="60"/>
        <v>3.7341168687124116E-2</v>
      </c>
      <c r="AI94" s="24">
        <f t="shared" si="60"/>
        <v>9.8876404494382175E-2</v>
      </c>
      <c r="AJ94" s="24">
        <f t="shared" si="60"/>
        <v>2.6401306595275287E-2</v>
      </c>
      <c r="AK94" s="24">
        <f t="shared" si="60"/>
        <v>3.1034108021672502E-2</v>
      </c>
      <c r="AL94" s="24">
        <f t="shared" si="60"/>
        <v>4.5927194249737013E-2</v>
      </c>
      <c r="AM94" s="24">
        <f t="shared" si="60"/>
        <v>2.8810347120627799E-2</v>
      </c>
      <c r="AN94" s="24">
        <f t="shared" si="60"/>
        <v>6.7038512616201862E-2</v>
      </c>
      <c r="AO94" s="24">
        <f t="shared" si="45"/>
        <v>3.7310456211022469E-2</v>
      </c>
      <c r="AP94" s="24">
        <f t="shared" si="45"/>
        <v>3.4015003929975585E-2</v>
      </c>
      <c r="AQ94" s="24">
        <f t="shared" si="45"/>
        <v>3.2392441255542526E-2</v>
      </c>
      <c r="AR94" s="24">
        <f t="shared" si="39"/>
        <v>3.3543944914640189E-2</v>
      </c>
      <c r="AS94" s="24" t="e">
        <f t="shared" si="39"/>
        <v>#DIV/0!</v>
      </c>
      <c r="AT94" s="24">
        <f t="shared" si="39"/>
        <v>3.7786193062973039E-2</v>
      </c>
      <c r="AU94" s="21"/>
      <c r="AV94" s="24">
        <f t="shared" si="61"/>
        <v>2.6634339080459766</v>
      </c>
      <c r="AW94" s="24">
        <f t="shared" si="61"/>
        <v>2.6222442135356534</v>
      </c>
      <c r="AX94" s="24">
        <f t="shared" si="61"/>
        <v>2.5200276720857833</v>
      </c>
      <c r="AY94" s="24">
        <f t="shared" si="61"/>
        <v>1.8776978417266186</v>
      </c>
      <c r="AZ94" s="24">
        <f t="shared" si="61"/>
        <v>2.5532755632582327</v>
      </c>
      <c r="BA94" s="24">
        <f t="shared" si="61"/>
        <v>2.7118507997282779</v>
      </c>
      <c r="BB94" s="24">
        <f t="shared" si="61"/>
        <v>3.0236346568004855</v>
      </c>
      <c r="BC94" s="24">
        <f t="shared" si="59"/>
        <v>3.3008204716277465</v>
      </c>
      <c r="BD94" s="24">
        <f t="shared" si="59"/>
        <v>3.7976993599723237</v>
      </c>
      <c r="BE94" s="24">
        <f t="shared" si="59"/>
        <v>2.7813874308412543</v>
      </c>
      <c r="BF94" s="24">
        <f t="shared" si="63"/>
        <v>2.0835522858644251</v>
      </c>
      <c r="BG94" s="24">
        <f t="shared" si="63"/>
        <v>2.3503160208848581</v>
      </c>
      <c r="BH94" s="24">
        <f t="shared" si="63"/>
        <v>3.553445320534796</v>
      </c>
      <c r="BI94" s="24">
        <f t="shared" si="63"/>
        <v>2.1111464799193587</v>
      </c>
      <c r="BJ94" s="24">
        <f t="shared" si="63"/>
        <v>2.646729522687095</v>
      </c>
      <c r="BK94" s="24">
        <f t="shared" si="63"/>
        <v>3.2632472585779979</v>
      </c>
      <c r="BL94" s="24">
        <f t="shared" si="46"/>
        <v>2.6635510037730898</v>
      </c>
      <c r="BM94" s="24">
        <f t="shared" si="46"/>
        <v>2.5376928941590946</v>
      </c>
      <c r="BN94" s="24">
        <f t="shared" si="46"/>
        <v>2.4401616221611357</v>
      </c>
      <c r="BO94" s="24">
        <f t="shared" si="46"/>
        <v>2.4578612075541759</v>
      </c>
      <c r="BP94" s="24" t="e">
        <f t="shared" si="46"/>
        <v>#DIV/0!</v>
      </c>
      <c r="BQ94" s="24">
        <f t="shared" si="46"/>
        <v>2.761406646115276</v>
      </c>
      <c r="BR94" s="21"/>
      <c r="BS94" s="35">
        <f t="shared" si="56"/>
        <v>45413</v>
      </c>
      <c r="BT94" s="24">
        <f t="shared" si="58"/>
        <v>1.2922599291441336E-2</v>
      </c>
      <c r="BU94" s="24">
        <f t="shared" si="49"/>
        <v>1.5678538131642704E-3</v>
      </c>
      <c r="BV94" s="24">
        <f t="shared" si="50"/>
        <v>2.778431339311447E-3</v>
      </c>
      <c r="BW94" s="24">
        <f t="shared" ref="BW94:BW108" si="65">(F94-F93)/$B93*F$3</f>
        <v>3.6650551760378405E-3</v>
      </c>
      <c r="BX94" s="24">
        <f t="shared" ref="BX94:BX108" si="66">(G94-G93)/$B93*G$3</f>
        <v>2.7707999254148849E-3</v>
      </c>
      <c r="BY94" s="24">
        <f t="shared" ref="BY94:BY108" si="67">(H94-H93)/$B93*H$3</f>
        <v>6.9547234417642763E-4</v>
      </c>
      <c r="BZ94" s="24">
        <f t="shared" si="64"/>
        <v>5.8080687539199443E-3</v>
      </c>
      <c r="CA94" s="24">
        <f t="shared" si="64"/>
        <v>1.9077890597189516E-3</v>
      </c>
      <c r="CB94" s="24">
        <f t="shared" si="64"/>
        <v>2.02982726764192E-3</v>
      </c>
      <c r="CC94" s="24">
        <f t="shared" si="64"/>
        <v>7.3033749766921526E-4</v>
      </c>
      <c r="CD94" s="24">
        <f t="shared" si="64"/>
        <v>1.3156815215364472E-3</v>
      </c>
      <c r="CE94" s="24">
        <f t="shared" si="64"/>
        <v>1.1182174156255807E-3</v>
      </c>
      <c r="CF94" s="24">
        <f t="shared" si="57"/>
        <v>3.7310133405658259E-2</v>
      </c>
    </row>
    <row r="95" spans="1:84" x14ac:dyDescent="0.25">
      <c r="A95" s="31">
        <f>+[1]NEA!A96</f>
        <v>45444</v>
      </c>
      <c r="B95" s="17">
        <f>+[1]NEA!B96</f>
        <v>6387.6</v>
      </c>
      <c r="C95" s="17">
        <f>+[1]NEA!C96</f>
        <v>6804</v>
      </c>
      <c r="D95" s="17">
        <f>+[1]NEA!D96</f>
        <v>5181.6000000000004</v>
      </c>
      <c r="E95" s="17">
        <f>+[1]NEA!E96</f>
        <v>5038.8999999999996</v>
      </c>
      <c r="F95" s="17">
        <f>+[1]NEA!F96</f>
        <v>6119.4</v>
      </c>
      <c r="G95" s="17">
        <f>+[1]NEA!G96</f>
        <v>6196.5</v>
      </c>
      <c r="H95" s="17">
        <f>+[1]NEA!H96</f>
        <v>7608.8</v>
      </c>
      <c r="I95" s="17">
        <f>+[1]NEA!I96</f>
        <v>7611.1</v>
      </c>
      <c r="J95" s="17">
        <f>+[1]NEA!J96</f>
        <v>5825.3</v>
      </c>
      <c r="K95" s="17">
        <f>+[1]NEA!K96</f>
        <v>5579.8</v>
      </c>
      <c r="L95" s="17">
        <f>+[1]NEA!L96</f>
        <v>3727.6</v>
      </c>
      <c r="M95" s="17">
        <f>+[1]NEA!M96</f>
        <v>6356</v>
      </c>
      <c r="N95" s="17">
        <f>+[1]NEA!N96</f>
        <v>6743.6</v>
      </c>
      <c r="O95" s="18">
        <f>+[1]NEA!R96</f>
        <v>6164.1</v>
      </c>
      <c r="P95" s="19">
        <f>+[1]NEA!S96</f>
        <v>6380.1</v>
      </c>
      <c r="Q95" s="20">
        <f>+[1]NEA!T96</f>
        <v>6574.8</v>
      </c>
      <c r="R95" s="18">
        <f t="shared" si="51"/>
        <v>6387.4670300000007</v>
      </c>
      <c r="S95" s="19">
        <f t="shared" si="52"/>
        <v>6238.7298269706134</v>
      </c>
      <c r="T95" s="19">
        <f t="shared" si="53"/>
        <v>5763.0363743726011</v>
      </c>
      <c r="U95" s="19">
        <f t="shared" si="54"/>
        <v>5661.5436376210246</v>
      </c>
      <c r="V95" s="19"/>
      <c r="W95" s="20">
        <f t="shared" si="55"/>
        <v>6221.0023963325702</v>
      </c>
      <c r="X95" s="21"/>
      <c r="Y95" s="41">
        <f t="shared" si="62"/>
        <v>4.3827826257476277E-2</v>
      </c>
      <c r="Z95" s="24">
        <f t="shared" si="62"/>
        <v>3.2708507247476648E-2</v>
      </c>
      <c r="AA95" s="24">
        <f t="shared" si="62"/>
        <v>1.8356196690381799E-2</v>
      </c>
      <c r="AB95" s="24">
        <f t="shared" si="60"/>
        <v>4.1095041322313897E-2</v>
      </c>
      <c r="AC95" s="24">
        <f t="shared" si="60"/>
        <v>0.19388949586389881</v>
      </c>
      <c r="AD95" s="24">
        <f t="shared" si="60"/>
        <v>3.0928692642997246E-2</v>
      </c>
      <c r="AE95" s="24">
        <f t="shared" si="60"/>
        <v>4.4246815985946597E-2</v>
      </c>
      <c r="AF95" s="24">
        <f t="shared" si="60"/>
        <v>1.5368401392761522E-2</v>
      </c>
      <c r="AG95" s="24">
        <f t="shared" si="60"/>
        <v>5.0152331849074194E-2</v>
      </c>
      <c r="AH95" s="24">
        <f t="shared" si="60"/>
        <v>4.6670418308009776E-2</v>
      </c>
      <c r="AI95" s="24">
        <f t="shared" si="60"/>
        <v>5.8736650761190612E-2</v>
      </c>
      <c r="AJ95" s="24">
        <f t="shared" si="60"/>
        <v>4.2668022769402514E-2</v>
      </c>
      <c r="AK95" s="24">
        <f t="shared" si="60"/>
        <v>1.5418900198759244E-2</v>
      </c>
      <c r="AL95" s="24">
        <f t="shared" si="60"/>
        <v>5.1140820572286083E-2</v>
      </c>
      <c r="AM95" s="24">
        <f t="shared" si="60"/>
        <v>3.0960652823786017E-2</v>
      </c>
      <c r="AN95" s="24">
        <f t="shared" si="60"/>
        <v>9.1053915467715463E-2</v>
      </c>
      <c r="AO95" s="24">
        <f t="shared" si="45"/>
        <v>4.3814177121543008E-2</v>
      </c>
      <c r="AP95" s="24">
        <f t="shared" si="45"/>
        <v>3.3864251920077137E-2</v>
      </c>
      <c r="AQ95" s="24">
        <f t="shared" si="45"/>
        <v>3.6818093418918618E-2</v>
      </c>
      <c r="AR95" s="24">
        <f t="shared" si="39"/>
        <v>3.5701499877270892E-2</v>
      </c>
      <c r="AS95" s="24" t="e">
        <f t="shared" si="39"/>
        <v>#DIV/0!</v>
      </c>
      <c r="AT95" s="24">
        <f t="shared" si="39"/>
        <v>3.2920162023196919E-2</v>
      </c>
      <c r="AU95" s="21"/>
      <c r="AV95" s="24">
        <f t="shared" si="61"/>
        <v>2.5869272237196768</v>
      </c>
      <c r="AW95" s="24">
        <f t="shared" si="61"/>
        <v>2.530327401027344</v>
      </c>
      <c r="AX95" s="24">
        <f t="shared" si="61"/>
        <v>2.410742496050553</v>
      </c>
      <c r="AY95" s="24">
        <f t="shared" si="61"/>
        <v>1.8920966538483612</v>
      </c>
      <c r="AZ95" s="24">
        <f t="shared" si="61"/>
        <v>2.6877184524526934</v>
      </c>
      <c r="BA95" s="24">
        <f t="shared" si="61"/>
        <v>2.5569140692267953</v>
      </c>
      <c r="BB95" s="24">
        <f t="shared" si="61"/>
        <v>2.8709808709808713</v>
      </c>
      <c r="BC95" s="24">
        <f t="shared" si="59"/>
        <v>3.1313032622265649</v>
      </c>
      <c r="BD95" s="24">
        <f t="shared" si="59"/>
        <v>3.6394552405224596</v>
      </c>
      <c r="BE95" s="24">
        <f t="shared" si="59"/>
        <v>2.7104668173959308</v>
      </c>
      <c r="BF95" s="24">
        <f t="shared" si="63"/>
        <v>1.8952233009708737</v>
      </c>
      <c r="BG95" s="24">
        <f t="shared" si="63"/>
        <v>2.3718832891246686</v>
      </c>
      <c r="BH95" s="24">
        <f t="shared" si="63"/>
        <v>3.2936457404813453</v>
      </c>
      <c r="BI95" s="24">
        <f t="shared" si="63"/>
        <v>2.1541216803970733</v>
      </c>
      <c r="BJ95" s="24">
        <f t="shared" si="63"/>
        <v>2.5286212045793932</v>
      </c>
      <c r="BK95" s="24">
        <f t="shared" si="63"/>
        <v>3.2412591923622758</v>
      </c>
      <c r="BL95" s="24">
        <f t="shared" si="46"/>
        <v>2.586964506675248</v>
      </c>
      <c r="BM95" s="24">
        <f t="shared" si="46"/>
        <v>2.4615109046350914</v>
      </c>
      <c r="BN95" s="24">
        <f t="shared" si="46"/>
        <v>2.3851616828235609</v>
      </c>
      <c r="BO95" s="24">
        <f t="shared" si="46"/>
        <v>2.3877252052568441</v>
      </c>
      <c r="BP95" s="24" t="e">
        <f t="shared" si="46"/>
        <v>#DIV/0!</v>
      </c>
      <c r="BQ95" s="24">
        <f t="shared" si="46"/>
        <v>2.6540336831988536</v>
      </c>
      <c r="BR95" s="21"/>
      <c r="BS95" s="35">
        <f t="shared" si="56"/>
        <v>45444</v>
      </c>
      <c r="BT95" s="24">
        <f t="shared" si="58"/>
        <v>1.243472399254829E-2</v>
      </c>
      <c r="BU95" s="24">
        <f t="shared" si="49"/>
        <v>5.5557080759551924E-4</v>
      </c>
      <c r="BV95" s="24">
        <f t="shared" si="50"/>
        <v>3.7703696440827472E-3</v>
      </c>
      <c r="BW95" s="24">
        <f t="shared" si="65"/>
        <v>1.3170765107690288E-2</v>
      </c>
      <c r="BX95" s="24">
        <f t="shared" si="66"/>
        <v>2.3634702748635446E-3</v>
      </c>
      <c r="BY95" s="24">
        <f t="shared" si="67"/>
        <v>2.7712259371833886E-3</v>
      </c>
      <c r="BZ95" s="24">
        <f t="shared" si="64"/>
        <v>1.8128836160407997E-3</v>
      </c>
      <c r="CA95" s="24">
        <f t="shared" si="64"/>
        <v>1.2820276497695845E-3</v>
      </c>
      <c r="CB95" s="24">
        <f t="shared" si="64"/>
        <v>2.537033042455145E-3</v>
      </c>
      <c r="CC95" s="24">
        <f t="shared" si="64"/>
        <v>4.5960061443932348E-4</v>
      </c>
      <c r="CD95" s="24">
        <f t="shared" si="64"/>
        <v>2.1039562702225736E-3</v>
      </c>
      <c r="CE95" s="24">
        <f t="shared" si="64"/>
        <v>5.5221100107854019E-4</v>
      </c>
      <c r="CF95" s="24">
        <f t="shared" si="57"/>
        <v>4.381383795796974E-2</v>
      </c>
    </row>
    <row r="96" spans="1:84" x14ac:dyDescent="0.25">
      <c r="A96" s="31">
        <f>+[1]NEA!A97</f>
        <v>45474</v>
      </c>
      <c r="B96" s="17">
        <f>+[1]NEA!B97</f>
        <v>6681.8</v>
      </c>
      <c r="C96" s="17">
        <f>+[1]NEA!C97</f>
        <v>6966.6</v>
      </c>
      <c r="D96" s="17">
        <f>+[1]NEA!D97</f>
        <v>5463.4</v>
      </c>
      <c r="E96" s="17">
        <f>+[1]NEA!E97</f>
        <v>5239.6000000000004</v>
      </c>
      <c r="F96" s="17">
        <f>+[1]NEA!F97</f>
        <v>7318.9</v>
      </c>
      <c r="G96" s="17">
        <f>+[1]NEA!G97</f>
        <v>6372.9</v>
      </c>
      <c r="H96" s="17">
        <f>+[1]NEA!H97</f>
        <v>8052.5</v>
      </c>
      <c r="I96" s="17">
        <f>+[1]NEA!I97</f>
        <v>7803.4</v>
      </c>
      <c r="J96" s="17">
        <f>+[1]NEA!J97</f>
        <v>6065.1</v>
      </c>
      <c r="K96" s="17">
        <f>+[1]NEA!K97</f>
        <v>5816.2</v>
      </c>
      <c r="L96" s="17">
        <f>+[1]NEA!L97</f>
        <v>4242.7</v>
      </c>
      <c r="M96" s="17">
        <f>+[1]NEA!M97</f>
        <v>6611.6</v>
      </c>
      <c r="N96" s="17">
        <f>+[1]NEA!N97</f>
        <v>7023.8</v>
      </c>
      <c r="O96" s="18">
        <f>+[1]NEA!R97</f>
        <v>6418</v>
      </c>
      <c r="P96" s="19">
        <f>+[1]NEA!S97</f>
        <v>6589.4</v>
      </c>
      <c r="Q96" s="20">
        <f>+[1]NEA!T97</f>
        <v>7234</v>
      </c>
      <c r="R96" s="18">
        <f t="shared" ref="R96:R108" si="68">+SUMPRODUCT($C$3:$N$3,C96:N96)</f>
        <v>6681.6981699999997</v>
      </c>
      <c r="S96" s="19">
        <f t="shared" si="52"/>
        <v>6432.8068113155723</v>
      </c>
      <c r="T96" s="19">
        <f t="shared" si="53"/>
        <v>5980.5010333628588</v>
      </c>
      <c r="U96" s="19">
        <f t="shared" si="54"/>
        <v>5872.4809820193641</v>
      </c>
      <c r="V96" s="19"/>
      <c r="W96" s="20">
        <f t="shared" si="55"/>
        <v>6464.0278391331531</v>
      </c>
      <c r="X96" s="21"/>
      <c r="Y96" s="41">
        <f t="shared" ref="Y96:Y108" si="69">+B96/B95-1</f>
        <v>4.6057987350491603E-2</v>
      </c>
      <c r="Z96" s="24">
        <f t="shared" ref="Z96:Z108" si="70">+C96/C95-1</f>
        <v>2.3897707231040677E-2</v>
      </c>
      <c r="AA96" s="24">
        <f t="shared" ref="AA96:AA108" si="71">+D96/D95-1</f>
        <v>5.4384746024393804E-2</v>
      </c>
      <c r="AB96" s="24">
        <f t="shared" ref="AB96:AB108" si="72">+E96/E95-1</f>
        <v>3.9830121653535722E-2</v>
      </c>
      <c r="AC96" s="24">
        <f t="shared" ref="AC96:AC108" si="73">+F96/F95-1</f>
        <v>0.19601594927607291</v>
      </c>
      <c r="AD96" s="24">
        <f t="shared" ref="AD96:AD108" si="74">+G96/G95-1</f>
        <v>2.8467683369644003E-2</v>
      </c>
      <c r="AE96" s="24">
        <f t="shared" ref="AE96:AE108" si="75">+H96/H95-1</f>
        <v>5.8314057407212738E-2</v>
      </c>
      <c r="AF96" s="24">
        <f t="shared" ref="AF96:AF108" si="76">+I96/I95-1</f>
        <v>2.526573031493462E-2</v>
      </c>
      <c r="AG96" s="24">
        <f t="shared" ref="AG96:AG108" si="77">+J96/J95-1</f>
        <v>4.1165261874924974E-2</v>
      </c>
      <c r="AH96" s="24">
        <f t="shared" ref="AH96:AH108" si="78">+K96/K95-1</f>
        <v>4.2367109932255564E-2</v>
      </c>
      <c r="AI96" s="24">
        <f t="shared" ref="AI96:AI108" si="79">+L96/L95-1</f>
        <v>0.13818542762098929</v>
      </c>
      <c r="AJ96" s="24">
        <f t="shared" ref="AJ96:AJ108" si="80">+M96/M95-1</f>
        <v>4.0213971050975461E-2</v>
      </c>
      <c r="AK96" s="24">
        <f t="shared" ref="AK96:AK108" si="81">+N96/N95-1</f>
        <v>4.1550507147517513E-2</v>
      </c>
      <c r="AL96" s="24">
        <f t="shared" ref="AL96:AL108" si="82">+O96/O95-1</f>
        <v>4.1190116967602775E-2</v>
      </c>
      <c r="AM96" s="24">
        <f t="shared" ref="AM96:AM108" si="83">+P96/P95-1</f>
        <v>3.2805128446262488E-2</v>
      </c>
      <c r="AN96" s="24">
        <f t="shared" ref="AN96:AN108" si="84">+Q96/Q95-1</f>
        <v>0.10026160491573877</v>
      </c>
      <c r="AO96" s="24">
        <f t="shared" ref="AO96:AO108" si="85">+R96/R95-1</f>
        <v>4.6063821326683074E-2</v>
      </c>
      <c r="AP96" s="24">
        <f t="shared" ref="AP96:AP108" si="86">+S96/S95-1</f>
        <v>3.1108413046826655E-2</v>
      </c>
      <c r="AQ96" s="24">
        <f t="shared" ref="AQ96:AQ108" si="87">+T96/T95-1</f>
        <v>3.773438945436669E-2</v>
      </c>
      <c r="AR96" s="24">
        <f t="shared" ref="AR96:AR108" si="88">+U96/U95-1</f>
        <v>3.725792078977519E-2</v>
      </c>
      <c r="AS96" s="24" t="e">
        <f t="shared" ref="AS96:AS108" si="89">+V96/V95-1</f>
        <v>#DIV/0!</v>
      </c>
      <c r="AT96" s="24">
        <f t="shared" ref="AT96:AT108" si="90">+W96/W95-1</f>
        <v>3.9065318949861316E-2</v>
      </c>
      <c r="AU96" s="21"/>
      <c r="AV96" s="24">
        <f t="shared" ref="AV96:AV108" si="91">+B96/B84-1</f>
        <v>2.53123348483247</v>
      </c>
      <c r="AW96" s="24">
        <f t="shared" ref="AW96:AW108" si="92">+C96/C84-1</f>
        <v>2.4341910677314407</v>
      </c>
      <c r="AX96" s="24">
        <f t="shared" ref="AX96:AX108" si="93">+D96/D84-1</f>
        <v>2.3029441992624387</v>
      </c>
      <c r="AY96" s="24">
        <f t="shared" ref="AY96:AY108" si="94">+E96/E84-1</f>
        <v>1.8893790669460682</v>
      </c>
      <c r="AZ96" s="24">
        <f t="shared" ref="AZ96:AZ108" si="95">+F96/F84-1</f>
        <v>3.1443374858437148</v>
      </c>
      <c r="BA96" s="24">
        <f t="shared" ref="BA96:BA108" si="96">+G96/G84-1</f>
        <v>2.4152733118971059</v>
      </c>
      <c r="BB96" s="24">
        <f t="shared" ref="BB96:BB108" si="97">+H96/H84-1</f>
        <v>2.7392616670536336</v>
      </c>
      <c r="BC96" s="24">
        <f t="shared" ref="BC96:BC108" si="98">+I96/I84-1</f>
        <v>3.0058521560574949</v>
      </c>
      <c r="BD96" s="24">
        <f t="shared" ref="BD96:BD108" si="99">+J96/J84-1</f>
        <v>3.3555475763016158</v>
      </c>
      <c r="BE96" s="24">
        <f t="shared" ref="BE96:BE108" si="100">+K96/K84-1</f>
        <v>2.5145326001571089</v>
      </c>
      <c r="BF96" s="24">
        <f t="shared" ref="BF96:BF108" si="101">+L96/L84-1</f>
        <v>2.095505617977528</v>
      </c>
      <c r="BG96" s="24">
        <f t="shared" ref="BG96:BG108" si="102">+M96/M84-1</f>
        <v>2.2737175678352153</v>
      </c>
      <c r="BH96" s="24">
        <f t="shared" ref="BH96:BH108" si="103">+N96/N84-1</f>
        <v>3.2197656954040257</v>
      </c>
      <c r="BI96" s="24">
        <f t="shared" ref="BI96:BI108" si="104">+O96/O84-1</f>
        <v>2.1316482873036011</v>
      </c>
      <c r="BJ96" s="24">
        <f t="shared" ref="BJ96:BJ108" si="105">+P96/P84-1</f>
        <v>2.4276945484810648</v>
      </c>
      <c r="BK96" s="24">
        <f t="shared" ref="BK96:BK108" si="106">+Q96/Q84-1</f>
        <v>3.3536350505536836</v>
      </c>
      <c r="BL96" s="24">
        <f t="shared" ref="BL96:BL108" si="107">+R96/R84-1</f>
        <v>2.5311809381688182</v>
      </c>
      <c r="BM96" s="24">
        <f t="shared" ref="BM96:BM108" si="108">+S96/S84-1</f>
        <v>2.3695616914715592</v>
      </c>
      <c r="BN96" s="24">
        <f t="shared" ref="BN96:BN108" si="109">+T96/T84-1</f>
        <v>2.3006625813928081</v>
      </c>
      <c r="BO96" s="24">
        <f t="shared" ref="BO96:BO108" si="110">+U96/U84-1</f>
        <v>2.3059060608211275</v>
      </c>
      <c r="BP96" s="24" t="e">
        <f t="shared" ref="BP96:BP108" si="111">+V96/V84-1</f>
        <v>#DIV/0!</v>
      </c>
      <c r="BQ96" s="24">
        <f t="shared" ref="BQ96:BQ108" si="112">+W96/W84-1</f>
        <v>2.5554061506710464</v>
      </c>
      <c r="BR96" s="21"/>
      <c r="BS96" s="35">
        <f t="shared" ref="BS96:BS108" si="113">+A96</f>
        <v>45474</v>
      </c>
      <c r="BT96" s="24">
        <f t="shared" si="58"/>
        <v>8.9883618260379692E-3</v>
      </c>
      <c r="BU96" s="24">
        <f t="shared" si="49"/>
        <v>1.6058488321122133E-3</v>
      </c>
      <c r="BV96" s="24">
        <f t="shared" si="50"/>
        <v>3.6447492015780707E-3</v>
      </c>
      <c r="BW96" s="24">
        <f t="shared" si="65"/>
        <v>1.5229421065815017E-2</v>
      </c>
      <c r="BX96" s="24">
        <f t="shared" si="66"/>
        <v>2.1485252677061763E-3</v>
      </c>
      <c r="BY96" s="24">
        <f t="shared" si="67"/>
        <v>3.6537384933308264E-3</v>
      </c>
      <c r="BZ96" s="24">
        <f t="shared" ref="BZ96:BZ108" si="114">(I96-I95)/$B95*I$3</f>
        <v>2.8991311290625476E-3</v>
      </c>
      <c r="CA96" s="24">
        <f t="shared" ref="CA96:CA108" si="115">(J96-J95)/$B95*J$3</f>
        <v>1.0586699229757663E-3</v>
      </c>
      <c r="CB96" s="24">
        <f t="shared" ref="CB96:CB108" si="116">(K96-K95)/$B95*K$3</f>
        <v>2.3093744129250387E-3</v>
      </c>
      <c r="CC96" s="24">
        <f t="shared" ref="CC96:CC108" si="117">(L96-L95)/$B95*L$3</f>
        <v>1.0967123802367081E-3</v>
      </c>
      <c r="CD96" s="24">
        <f t="shared" ref="CD96:CD108" si="118">(M96-M95)/$B95*M$3</f>
        <v>1.9807439413864389E-3</v>
      </c>
      <c r="CE96" s="24">
        <f t="shared" ref="CE96:CE108" si="119">(N96-N95)/$B95*N$3</f>
        <v>1.4475859477738108E-3</v>
      </c>
      <c r="CF96" s="24">
        <f t="shared" ref="CF96:CF108" si="120">+SUM(BT96:CE96)</f>
        <v>4.6062862420940577E-2</v>
      </c>
    </row>
    <row r="97" spans="1:84" x14ac:dyDescent="0.25">
      <c r="A97" s="31">
        <f>+[1]NEA!A98</f>
        <v>45505</v>
      </c>
      <c r="B97" s="17">
        <f>+[1]NEA!B98</f>
        <v>6973.5</v>
      </c>
      <c r="C97" s="17">
        <f>+[1]NEA!C98</f>
        <v>7330.3</v>
      </c>
      <c r="D97" s="17">
        <f>+[1]NEA!D98</f>
        <v>5657.9</v>
      </c>
      <c r="E97" s="17">
        <f>+[1]NEA!E98</f>
        <v>5350.8</v>
      </c>
      <c r="F97" s="17">
        <f>+[1]NEA!F98</f>
        <v>7660.6</v>
      </c>
      <c r="G97" s="17">
        <f>+[1]NEA!G98</f>
        <v>6625.2</v>
      </c>
      <c r="H97" s="17">
        <f>+[1]NEA!H98</f>
        <v>8358.1</v>
      </c>
      <c r="I97" s="17">
        <f>+[1]NEA!I98</f>
        <v>8079</v>
      </c>
      <c r="J97" s="17">
        <f>+[1]NEA!J98</f>
        <v>6350.5</v>
      </c>
      <c r="K97" s="17">
        <f>+[1]NEA!K98</f>
        <v>6093.7</v>
      </c>
      <c r="L97" s="17">
        <f>+[1]NEA!L98</f>
        <v>4429.3999999999996</v>
      </c>
      <c r="M97" s="17">
        <f>+[1]NEA!M98</f>
        <v>7024.1</v>
      </c>
      <c r="N97" s="17">
        <f>+[1]NEA!N98</f>
        <v>7176.6</v>
      </c>
      <c r="O97" s="18">
        <f>+[1]NEA!R98</f>
        <v>6863.4</v>
      </c>
      <c r="P97" s="19">
        <f>+[1]NEA!S98</f>
        <v>6850.5</v>
      </c>
      <c r="Q97" s="20">
        <f>+[1]NEA!T98</f>
        <v>7538.1</v>
      </c>
      <c r="R97" s="18">
        <f t="shared" si="68"/>
        <v>6973.4198399999996</v>
      </c>
      <c r="S97" s="19">
        <f t="shared" si="52"/>
        <v>6722.2981049162299</v>
      </c>
      <c r="T97" s="19">
        <f t="shared" si="53"/>
        <v>6202.8372896368473</v>
      </c>
      <c r="U97" s="19">
        <f t="shared" si="54"/>
        <v>6062.2684647302904</v>
      </c>
      <c r="V97" s="19"/>
      <c r="W97" s="20">
        <f t="shared" si="55"/>
        <v>6689.2597207751633</v>
      </c>
      <c r="X97" s="21"/>
      <c r="Y97" s="41">
        <f t="shared" si="69"/>
        <v>4.36559011044928E-2</v>
      </c>
      <c r="Z97" s="24">
        <f t="shared" si="70"/>
        <v>5.2206241208049731E-2</v>
      </c>
      <c r="AA97" s="24">
        <f t="shared" si="71"/>
        <v>3.5600541787165429E-2</v>
      </c>
      <c r="AB97" s="24">
        <f t="shared" si="72"/>
        <v>2.1222994121688599E-2</v>
      </c>
      <c r="AC97" s="24">
        <f t="shared" si="73"/>
        <v>4.6687343726516284E-2</v>
      </c>
      <c r="AD97" s="24">
        <f t="shared" si="74"/>
        <v>3.9589511839194014E-2</v>
      </c>
      <c r="AE97" s="24">
        <f t="shared" si="75"/>
        <v>3.7950946910897176E-2</v>
      </c>
      <c r="AF97" s="24">
        <f t="shared" si="76"/>
        <v>3.5317938334572085E-2</v>
      </c>
      <c r="AG97" s="24">
        <f t="shared" si="77"/>
        <v>4.7056107895995014E-2</v>
      </c>
      <c r="AH97" s="24">
        <f t="shared" si="78"/>
        <v>4.7711564251573302E-2</v>
      </c>
      <c r="AI97" s="24">
        <f t="shared" si="79"/>
        <v>4.4004996818064024E-2</v>
      </c>
      <c r="AJ97" s="24">
        <f t="shared" si="80"/>
        <v>6.2390344243450802E-2</v>
      </c>
      <c r="AK97" s="24">
        <f t="shared" si="81"/>
        <v>2.1754605768957047E-2</v>
      </c>
      <c r="AL97" s="24">
        <f t="shared" si="82"/>
        <v>6.939856653162968E-2</v>
      </c>
      <c r="AM97" s="24">
        <f t="shared" si="83"/>
        <v>3.9624244999544755E-2</v>
      </c>
      <c r="AN97" s="24">
        <f t="shared" si="84"/>
        <v>4.2037600221177751E-2</v>
      </c>
      <c r="AO97" s="24">
        <f t="shared" si="85"/>
        <v>4.3659809613938227E-2</v>
      </c>
      <c r="AP97" s="24">
        <f t="shared" si="86"/>
        <v>4.5002329790384987E-2</v>
      </c>
      <c r="AQ97" s="24">
        <f t="shared" si="87"/>
        <v>3.717686110806806E-2</v>
      </c>
      <c r="AR97" s="24">
        <f t="shared" si="88"/>
        <v>3.2318109380349958E-2</v>
      </c>
      <c r="AS97" s="24" t="e">
        <f t="shared" si="89"/>
        <v>#DIV/0!</v>
      </c>
      <c r="AT97" s="24">
        <f t="shared" si="90"/>
        <v>3.4843891030057028E-2</v>
      </c>
      <c r="AU97" s="21"/>
      <c r="AV97" s="24">
        <f t="shared" si="91"/>
        <v>2.2277250636426751</v>
      </c>
      <c r="AW97" s="24">
        <f t="shared" si="92"/>
        <v>2.0731144929358991</v>
      </c>
      <c r="AX97" s="24">
        <f t="shared" si="93"/>
        <v>2.0601438693277081</v>
      </c>
      <c r="AY97" s="24">
        <f t="shared" si="94"/>
        <v>1.6423703703703705</v>
      </c>
      <c r="AZ97" s="24">
        <f t="shared" si="95"/>
        <v>3.0517268736446823</v>
      </c>
      <c r="BA97" s="24">
        <f t="shared" si="96"/>
        <v>2.0556221750761003</v>
      </c>
      <c r="BB97" s="24">
        <f t="shared" si="97"/>
        <v>2.2931836091410562</v>
      </c>
      <c r="BC97" s="24">
        <f t="shared" si="98"/>
        <v>2.7350901525658808</v>
      </c>
      <c r="BD97" s="24">
        <f t="shared" si="99"/>
        <v>3.2888498683055314</v>
      </c>
      <c r="BE97" s="24">
        <f t="shared" si="100"/>
        <v>2.2605810904810313</v>
      </c>
      <c r="BF97" s="24">
        <f t="shared" si="101"/>
        <v>2.067451523545706</v>
      </c>
      <c r="BG97" s="24">
        <f t="shared" si="102"/>
        <v>2.0955444890044514</v>
      </c>
      <c r="BH97" s="24">
        <f t="shared" si="103"/>
        <v>2.8252758381749379</v>
      </c>
      <c r="BI97" s="24">
        <f t="shared" si="104"/>
        <v>1.9570874623007324</v>
      </c>
      <c r="BJ97" s="24">
        <f t="shared" si="105"/>
        <v>2.0785996764335795</v>
      </c>
      <c r="BK97" s="24">
        <f t="shared" si="106"/>
        <v>3.2084077713264847</v>
      </c>
      <c r="BL97" s="24">
        <f t="shared" si="107"/>
        <v>2.2276699291941457</v>
      </c>
      <c r="BM97" s="24">
        <f t="shared" si="108"/>
        <v>2.0518820464357281</v>
      </c>
      <c r="BN97" s="24">
        <f t="shared" si="109"/>
        <v>2.0253295521795809</v>
      </c>
      <c r="BO97" s="24">
        <f t="shared" si="110"/>
        <v>2.0117814536887813</v>
      </c>
      <c r="BP97" s="24" t="e">
        <f t="shared" si="111"/>
        <v>#DIV/0!</v>
      </c>
      <c r="BQ97" s="24">
        <f t="shared" si="112"/>
        <v>2.2580479985891908</v>
      </c>
      <c r="BR97" s="21"/>
      <c r="BS97" s="35">
        <f t="shared" si="113"/>
        <v>45505</v>
      </c>
      <c r="BT97" s="24">
        <f t="shared" si="58"/>
        <v>1.9219741686371927E-2</v>
      </c>
      <c r="BU97" s="24">
        <f t="shared" si="49"/>
        <v>1.0595647879313957E-3</v>
      </c>
      <c r="BV97" s="24">
        <f t="shared" si="50"/>
        <v>1.9304977700619562E-3</v>
      </c>
      <c r="BW97" s="24">
        <f t="shared" si="65"/>
        <v>4.1473659792271638E-3</v>
      </c>
      <c r="BX97" s="24">
        <f t="shared" si="66"/>
        <v>2.9376724834625422E-3</v>
      </c>
      <c r="BY97" s="24">
        <f t="shared" si="67"/>
        <v>2.4057230087700943E-3</v>
      </c>
      <c r="BZ97" s="24">
        <f t="shared" si="114"/>
        <v>3.9720255021102151E-3</v>
      </c>
      <c r="CA97" s="24">
        <f t="shared" si="115"/>
        <v>1.2045077673680728E-3</v>
      </c>
      <c r="CB97" s="24">
        <f t="shared" si="116"/>
        <v>2.5915172558292673E-3</v>
      </c>
      <c r="CC97" s="24">
        <f t="shared" si="117"/>
        <v>3.800053877697622E-4</v>
      </c>
      <c r="CD97" s="24">
        <f t="shared" si="118"/>
        <v>3.0558756622466998E-3</v>
      </c>
      <c r="CE97" s="24">
        <f t="shared" si="119"/>
        <v>7.5464695142027686E-4</v>
      </c>
      <c r="CF97" s="24">
        <f t="shared" si="120"/>
        <v>4.3659144242569378E-2</v>
      </c>
    </row>
    <row r="98" spans="1:84" x14ac:dyDescent="0.25">
      <c r="A98" s="31">
        <f>+[1]NEA!A99</f>
        <v>45536</v>
      </c>
      <c r="B98" s="17">
        <f>+[1]NEA!B99</f>
        <v>7201.3</v>
      </c>
      <c r="C98" s="17">
        <f>+[1]NEA!C99</f>
        <v>7505.1</v>
      </c>
      <c r="D98" s="17">
        <f>+[1]NEA!D99</f>
        <v>5751.8</v>
      </c>
      <c r="E98" s="17">
        <f>+[1]NEA!E99</f>
        <v>5596.4</v>
      </c>
      <c r="F98" s="17">
        <f>+[1]NEA!F99</f>
        <v>8257.9</v>
      </c>
      <c r="G98" s="17">
        <f>+[1]NEA!G99</f>
        <v>6766.8</v>
      </c>
      <c r="H98" s="17">
        <f>+[1]NEA!H99</f>
        <v>8688.5</v>
      </c>
      <c r="I98" s="17">
        <f>+[1]NEA!I99</f>
        <v>8264.2999999999993</v>
      </c>
      <c r="J98" s="17">
        <f>+[1]NEA!J99</f>
        <v>6462.1</v>
      </c>
      <c r="K98" s="17">
        <f>+[1]NEA!K99</f>
        <v>6393.7</v>
      </c>
      <c r="L98" s="17">
        <f>+[1]NEA!L99</f>
        <v>4561.5</v>
      </c>
      <c r="M98" s="17">
        <f>+[1]NEA!M99</f>
        <v>7226.1</v>
      </c>
      <c r="N98" s="17">
        <f>+[1]NEA!N99</f>
        <v>7350.3</v>
      </c>
      <c r="O98" s="18">
        <f>+[1]NEA!R99</f>
        <v>7048.4</v>
      </c>
      <c r="P98" s="19">
        <f>+[1]NEA!S99</f>
        <v>7062.6</v>
      </c>
      <c r="Q98" s="20">
        <f>+[1]NEA!T99</f>
        <v>7858.1</v>
      </c>
      <c r="R98" s="18">
        <f t="shared" si="68"/>
        <v>7201.1250000000009</v>
      </c>
      <c r="S98" s="19">
        <f t="shared" si="52"/>
        <v>6913.3129634715751</v>
      </c>
      <c r="T98" s="19">
        <f t="shared" si="53"/>
        <v>6421.1932979037492</v>
      </c>
      <c r="U98" s="19">
        <f t="shared" si="54"/>
        <v>6283.4239972337482</v>
      </c>
      <c r="V98" s="19"/>
      <c r="W98" s="20">
        <f t="shared" si="55"/>
        <v>6906.2326109606174</v>
      </c>
      <c r="X98" s="21"/>
      <c r="Y98" s="41">
        <f t="shared" si="69"/>
        <v>3.2666523266652314E-2</v>
      </c>
      <c r="Z98" s="24">
        <f t="shared" si="70"/>
        <v>2.38462273031117E-2</v>
      </c>
      <c r="AA98" s="24">
        <f t="shared" si="71"/>
        <v>1.6596263631382779E-2</v>
      </c>
      <c r="AB98" s="24">
        <f t="shared" si="72"/>
        <v>4.5899678552739687E-2</v>
      </c>
      <c r="AC98" s="24">
        <f t="shared" si="73"/>
        <v>7.7970393963919138E-2</v>
      </c>
      <c r="AD98" s="24">
        <f t="shared" si="74"/>
        <v>2.1372939684839665E-2</v>
      </c>
      <c r="AE98" s="24">
        <f t="shared" si="75"/>
        <v>3.9530515308503045E-2</v>
      </c>
      <c r="AF98" s="24">
        <f t="shared" si="76"/>
        <v>2.2936006931550734E-2</v>
      </c>
      <c r="AG98" s="24">
        <f t="shared" si="77"/>
        <v>1.7573419415794156E-2</v>
      </c>
      <c r="AH98" s="24">
        <f t="shared" si="78"/>
        <v>4.9231173178856835E-2</v>
      </c>
      <c r="AI98" s="24">
        <f t="shared" si="79"/>
        <v>2.9823452386327887E-2</v>
      </c>
      <c r="AJ98" s="24">
        <f t="shared" si="80"/>
        <v>2.8758132714511442E-2</v>
      </c>
      <c r="AK98" s="24">
        <f t="shared" si="81"/>
        <v>2.420366190117873E-2</v>
      </c>
      <c r="AL98" s="24">
        <f t="shared" si="82"/>
        <v>2.695457062097506E-2</v>
      </c>
      <c r="AM98" s="24">
        <f t="shared" si="83"/>
        <v>3.0961243704839214E-2</v>
      </c>
      <c r="AN98" s="24">
        <f t="shared" si="84"/>
        <v>4.2451015507886547E-2</v>
      </c>
      <c r="AO98" s="24">
        <f t="shared" si="85"/>
        <v>3.2653298557168364E-2</v>
      </c>
      <c r="AP98" s="24">
        <f t="shared" si="86"/>
        <v>2.8415112744799353E-2</v>
      </c>
      <c r="AQ98" s="24">
        <f t="shared" si="87"/>
        <v>3.5202601337247952E-2</v>
      </c>
      <c r="AR98" s="24">
        <f t="shared" si="88"/>
        <v>3.6480656340134088E-2</v>
      </c>
      <c r="AS98" s="24" t="e">
        <f t="shared" si="89"/>
        <v>#DIV/0!</v>
      </c>
      <c r="AT98" s="24">
        <f t="shared" si="90"/>
        <v>3.2436009251007425E-2</v>
      </c>
      <c r="AU98" s="21"/>
      <c r="AV98" s="24">
        <f t="shared" si="91"/>
        <v>1.950868710047533</v>
      </c>
      <c r="AW98" s="24">
        <f t="shared" si="92"/>
        <v>1.7342975808802099</v>
      </c>
      <c r="AX98" s="24">
        <f t="shared" si="93"/>
        <v>1.8013832067017344</v>
      </c>
      <c r="AY98" s="24">
        <f t="shared" si="94"/>
        <v>1.4597398030942337</v>
      </c>
      <c r="AZ98" s="24">
        <f t="shared" si="95"/>
        <v>3.0139503232391966</v>
      </c>
      <c r="BA98" s="24">
        <f t="shared" si="96"/>
        <v>1.7376001294603123</v>
      </c>
      <c r="BB98" s="24">
        <f t="shared" si="97"/>
        <v>2.1576173862480013</v>
      </c>
      <c r="BC98" s="24">
        <f t="shared" si="98"/>
        <v>2.4020665239585046</v>
      </c>
      <c r="BD98" s="24">
        <f t="shared" si="99"/>
        <v>3.0042756227537488</v>
      </c>
      <c r="BE98" s="24">
        <f t="shared" si="100"/>
        <v>2.0129117383723671</v>
      </c>
      <c r="BF98" s="24">
        <f t="shared" si="101"/>
        <v>1.9792306185095683</v>
      </c>
      <c r="BG98" s="24">
        <f t="shared" si="102"/>
        <v>1.8217033074309814</v>
      </c>
      <c r="BH98" s="24">
        <f t="shared" si="103"/>
        <v>2.5054845478824874</v>
      </c>
      <c r="BI98" s="24">
        <f t="shared" si="104"/>
        <v>1.7206546493225772</v>
      </c>
      <c r="BJ98" s="24">
        <f t="shared" si="105"/>
        <v>1.7858157147365104</v>
      </c>
      <c r="BK98" s="24">
        <f t="shared" si="106"/>
        <v>3.0110765147261498</v>
      </c>
      <c r="BL98" s="24">
        <f t="shared" si="107"/>
        <v>1.9508237712007443</v>
      </c>
      <c r="BM98" s="24">
        <f t="shared" si="108"/>
        <v>1.7531773442441088</v>
      </c>
      <c r="BN98" s="24">
        <f t="shared" si="109"/>
        <v>1.7719068686124646</v>
      </c>
      <c r="BO98" s="24">
        <f t="shared" si="110"/>
        <v>1.7623112261430047</v>
      </c>
      <c r="BP98" s="24" t="e">
        <f t="shared" si="111"/>
        <v>#DIV/0!</v>
      </c>
      <c r="BQ98" s="24">
        <f t="shared" si="112"/>
        <v>2.0052394410610006</v>
      </c>
      <c r="BR98" s="21"/>
      <c r="BS98" s="35">
        <f t="shared" si="113"/>
        <v>45536</v>
      </c>
      <c r="BT98" s="24">
        <f t="shared" si="58"/>
        <v>8.8509184770918566E-3</v>
      </c>
      <c r="BU98" s="24">
        <f t="shared" si="49"/>
        <v>4.9013551301355421E-4</v>
      </c>
      <c r="BV98" s="24">
        <f t="shared" si="50"/>
        <v>4.085409048540896E-3</v>
      </c>
      <c r="BW98" s="24">
        <f t="shared" si="65"/>
        <v>6.9464443966444312E-3</v>
      </c>
      <c r="BX98" s="24">
        <f t="shared" si="66"/>
        <v>1.5797633899763432E-3</v>
      </c>
      <c r="BY98" s="24">
        <f t="shared" si="67"/>
        <v>2.4921545852154554E-3</v>
      </c>
      <c r="BZ98" s="24">
        <f t="shared" si="114"/>
        <v>2.5588857818885681E-3</v>
      </c>
      <c r="CA98" s="24">
        <f t="shared" si="115"/>
        <v>4.5129705312970677E-4</v>
      </c>
      <c r="CB98" s="24">
        <f t="shared" si="116"/>
        <v>2.684448268444827E-3</v>
      </c>
      <c r="CC98" s="24">
        <f t="shared" si="117"/>
        <v>2.5762672976267363E-4</v>
      </c>
      <c r="CD98" s="24">
        <f t="shared" si="118"/>
        <v>1.4338567433856743E-3</v>
      </c>
      <c r="CE98" s="24">
        <f t="shared" si="119"/>
        <v>8.2198322219832146E-4</v>
      </c>
      <c r="CF98" s="24">
        <f t="shared" si="120"/>
        <v>3.2652923209292313E-2</v>
      </c>
    </row>
    <row r="99" spans="1:84" x14ac:dyDescent="0.25">
      <c r="A99" s="31">
        <f>+[1]NEA!A100</f>
        <v>45566</v>
      </c>
      <c r="B99" s="17">
        <f>+[1]NEA!B100</f>
        <v>7385.8</v>
      </c>
      <c r="C99" s="17">
        <f>+[1]NEA!C100</f>
        <v>7589.9</v>
      </c>
      <c r="D99" s="17">
        <f>+[1]NEA!D100</f>
        <v>5869.7</v>
      </c>
      <c r="E99" s="17">
        <f>+[1]NEA!E100</f>
        <v>5873.9</v>
      </c>
      <c r="F99" s="17">
        <f>+[1]NEA!F100</f>
        <v>8851.1</v>
      </c>
      <c r="G99" s="17">
        <f>+[1]NEA!G100</f>
        <v>6924.1</v>
      </c>
      <c r="H99" s="17">
        <f>+[1]NEA!H100</f>
        <v>8953.9</v>
      </c>
      <c r="I99" s="17">
        <f>+[1]NEA!I100</f>
        <v>8315.1</v>
      </c>
      <c r="J99" s="17">
        <f>+[1]NEA!J100</f>
        <v>6562</v>
      </c>
      <c r="K99" s="17">
        <f>+[1]NEA!K100</f>
        <v>6559.9</v>
      </c>
      <c r="L99" s="17">
        <f>+[1]NEA!L100</f>
        <v>4625.3</v>
      </c>
      <c r="M99" s="17">
        <f>+[1]NEA!M100</f>
        <v>7592.4</v>
      </c>
      <c r="N99" s="17">
        <f>+[1]NEA!N100</f>
        <v>7552.7</v>
      </c>
      <c r="O99" s="18">
        <f>+[1]NEA!R100</f>
        <v>7161.8</v>
      </c>
      <c r="P99" s="19">
        <f>+[1]NEA!S100</f>
        <v>7240.3</v>
      </c>
      <c r="Q99" s="20">
        <f>+[1]NEA!T100</f>
        <v>8119.7</v>
      </c>
      <c r="R99" s="18">
        <f t="shared" si="68"/>
        <v>7385.6147700000001</v>
      </c>
      <c r="S99" s="19">
        <f t="shared" si="52"/>
        <v>7069.6495605602859</v>
      </c>
      <c r="T99" s="19">
        <f t="shared" si="53"/>
        <v>6656.2386772955406</v>
      </c>
      <c r="U99" s="19">
        <f t="shared" si="54"/>
        <v>6496.003596127247</v>
      </c>
      <c r="V99" s="19"/>
      <c r="W99" s="20">
        <f t="shared" si="55"/>
        <v>7081.3002500520925</v>
      </c>
      <c r="X99" s="21"/>
      <c r="Y99" s="41">
        <f t="shared" si="69"/>
        <v>2.5620374099120991E-2</v>
      </c>
      <c r="Z99" s="24">
        <f t="shared" si="70"/>
        <v>1.1298983357983072E-2</v>
      </c>
      <c r="AA99" s="24">
        <f t="shared" si="71"/>
        <v>2.0497931082443799E-2</v>
      </c>
      <c r="AB99" s="24">
        <f t="shared" si="72"/>
        <v>4.9585447787863668E-2</v>
      </c>
      <c r="AC99" s="24">
        <f t="shared" si="73"/>
        <v>7.1834243572821199E-2</v>
      </c>
      <c r="AD99" s="24">
        <f t="shared" si="74"/>
        <v>2.3245847372465489E-2</v>
      </c>
      <c r="AE99" s="24">
        <f t="shared" si="75"/>
        <v>3.0546124187143864E-2</v>
      </c>
      <c r="AF99" s="24">
        <f t="shared" si="76"/>
        <v>6.1469210943456698E-3</v>
      </c>
      <c r="AG99" s="24">
        <f t="shared" si="77"/>
        <v>1.5459370792776372E-2</v>
      </c>
      <c r="AH99" s="24">
        <f t="shared" si="78"/>
        <v>2.599433817664254E-2</v>
      </c>
      <c r="AI99" s="24">
        <f t="shared" si="79"/>
        <v>1.3986627205962998E-2</v>
      </c>
      <c r="AJ99" s="24">
        <f t="shared" si="80"/>
        <v>5.0691244239631228E-2</v>
      </c>
      <c r="AK99" s="24">
        <f t="shared" si="81"/>
        <v>2.7536291035739957E-2</v>
      </c>
      <c r="AL99" s="24">
        <f t="shared" si="82"/>
        <v>1.6088757732251269E-2</v>
      </c>
      <c r="AM99" s="24">
        <f t="shared" si="83"/>
        <v>2.5160705689122986E-2</v>
      </c>
      <c r="AN99" s="24">
        <f t="shared" si="84"/>
        <v>3.3290490067573453E-2</v>
      </c>
      <c r="AO99" s="24">
        <f t="shared" si="85"/>
        <v>2.5619576107899666E-2</v>
      </c>
      <c r="AP99" s="24">
        <f t="shared" si="86"/>
        <v>2.2613846344691657E-2</v>
      </c>
      <c r="AQ99" s="24">
        <f t="shared" si="87"/>
        <v>3.660462603867165E-2</v>
      </c>
      <c r="AR99" s="24">
        <f t="shared" si="88"/>
        <v>3.3831808737892821E-2</v>
      </c>
      <c r="AS99" s="24" t="e">
        <f t="shared" si="89"/>
        <v>#DIV/0!</v>
      </c>
      <c r="AT99" s="24">
        <f t="shared" si="90"/>
        <v>2.5349224237485313E-2</v>
      </c>
      <c r="AU99" s="21"/>
      <c r="AV99" s="24">
        <f t="shared" si="91"/>
        <v>1.8180396047159371</v>
      </c>
      <c r="AW99" s="24">
        <f t="shared" si="92"/>
        <v>1.6145923042474766</v>
      </c>
      <c r="AX99" s="24">
        <f t="shared" si="93"/>
        <v>1.6234468579601322</v>
      </c>
      <c r="AY99" s="24">
        <f t="shared" si="94"/>
        <v>1.3422521732195545</v>
      </c>
      <c r="AZ99" s="24">
        <f t="shared" si="95"/>
        <v>3.0491788279427237</v>
      </c>
      <c r="BA99" s="24">
        <f t="shared" si="96"/>
        <v>1.553981778613847</v>
      </c>
      <c r="BB99" s="24">
        <f t="shared" si="97"/>
        <v>2.1327058988174374</v>
      </c>
      <c r="BC99" s="24">
        <f t="shared" si="98"/>
        <v>2.1934480374836776</v>
      </c>
      <c r="BD99" s="24">
        <f t="shared" si="99"/>
        <v>2.6212129573423102</v>
      </c>
      <c r="BE99" s="24">
        <f t="shared" si="100"/>
        <v>1.751058922205913</v>
      </c>
      <c r="BF99" s="24">
        <f t="shared" si="101"/>
        <v>1.9387508736260246</v>
      </c>
      <c r="BG99" s="24">
        <f t="shared" si="102"/>
        <v>1.7035573122529639</v>
      </c>
      <c r="BH99" s="24">
        <f t="shared" si="103"/>
        <v>2.3706877315124739</v>
      </c>
      <c r="BI99" s="24">
        <f t="shared" si="104"/>
        <v>1.6019255222524977</v>
      </c>
      <c r="BJ99" s="24">
        <f t="shared" si="105"/>
        <v>1.6487287360526799</v>
      </c>
      <c r="BK99" s="24">
        <f t="shared" si="106"/>
        <v>2.8993900974883537</v>
      </c>
      <c r="BL99" s="24">
        <f t="shared" si="107"/>
        <v>1.8179684036764012</v>
      </c>
      <c r="BM99" s="24">
        <f t="shared" si="108"/>
        <v>1.6132178472690439</v>
      </c>
      <c r="BN99" s="24">
        <f t="shared" si="109"/>
        <v>1.6106217764747339</v>
      </c>
      <c r="BO99" s="24">
        <f t="shared" si="110"/>
        <v>1.5927916844037631</v>
      </c>
      <c r="BP99" s="24" t="e">
        <f t="shared" si="111"/>
        <v>#DIV/0!</v>
      </c>
      <c r="BQ99" s="24">
        <f t="shared" si="112"/>
        <v>1.8362841605671636</v>
      </c>
      <c r="BR99" s="21"/>
      <c r="BS99" s="35">
        <f t="shared" si="113"/>
        <v>45566</v>
      </c>
      <c r="BT99" s="24">
        <f t="shared" si="58"/>
        <v>4.1579825864774059E-3</v>
      </c>
      <c r="BU99" s="24">
        <f t="shared" si="49"/>
        <v>5.959423992890155E-4</v>
      </c>
      <c r="BV99" s="24">
        <f t="shared" si="50"/>
        <v>4.4700262452612724E-3</v>
      </c>
      <c r="BW99" s="24">
        <f t="shared" si="65"/>
        <v>6.6805326815991637E-3</v>
      </c>
      <c r="BX99" s="24">
        <f t="shared" si="66"/>
        <v>1.6994070515045916E-3</v>
      </c>
      <c r="BY99" s="24">
        <f t="shared" si="67"/>
        <v>1.9385444294780082E-3</v>
      </c>
      <c r="BZ99" s="24">
        <f t="shared" si="114"/>
        <v>6.7932734367407344E-4</v>
      </c>
      <c r="CA99" s="24">
        <f t="shared" si="115"/>
        <v>3.912043658783816E-4</v>
      </c>
      <c r="CB99" s="24">
        <f t="shared" si="116"/>
        <v>1.4401399747267839E-3</v>
      </c>
      <c r="CC99" s="24">
        <f t="shared" si="117"/>
        <v>1.2048935608848435E-4</v>
      </c>
      <c r="CD99" s="24">
        <f t="shared" si="118"/>
        <v>2.5178578867704393E-3</v>
      </c>
      <c r="CE99" s="24">
        <f t="shared" si="119"/>
        <v>9.2749920153305492E-4</v>
      </c>
      <c r="CF99" s="24">
        <f t="shared" si="120"/>
        <v>2.561895352228068E-2</v>
      </c>
    </row>
    <row r="100" spans="1:84" x14ac:dyDescent="0.25">
      <c r="A100" s="31">
        <f>+[1]NEA!A101</f>
        <v>45597</v>
      </c>
      <c r="B100" s="17">
        <f>+[1]NEA!B101</f>
        <v>7517</v>
      </c>
      <c r="C100" s="17">
        <f>+[1]NEA!C101</f>
        <v>7602.3</v>
      </c>
      <c r="D100" s="17">
        <f>+[1]NEA!D101</f>
        <v>6104.8</v>
      </c>
      <c r="E100" s="17">
        <f>+[1]NEA!E101</f>
        <v>6080.2</v>
      </c>
      <c r="F100" s="17">
        <f>+[1]NEA!F101</f>
        <v>9043.4</v>
      </c>
      <c r="G100" s="17">
        <f>+[1]NEA!G101</f>
        <v>7068.3</v>
      </c>
      <c r="H100" s="17">
        <f>+[1]NEA!H101</f>
        <v>9199.7999999999993</v>
      </c>
      <c r="I100" s="17">
        <f>+[1]NEA!I101</f>
        <v>8511.5</v>
      </c>
      <c r="J100" s="17">
        <f>+[1]NEA!J101</f>
        <v>6674.3</v>
      </c>
      <c r="K100" s="17">
        <f>+[1]NEA!K101</f>
        <v>6735.2</v>
      </c>
      <c r="L100" s="17">
        <f>+[1]NEA!L101</f>
        <v>4676.7</v>
      </c>
      <c r="M100" s="17">
        <f>+[1]NEA!M101</f>
        <v>7933.3</v>
      </c>
      <c r="N100" s="17">
        <f>+[1]NEA!N101</f>
        <v>7672.9</v>
      </c>
      <c r="O100" s="18">
        <f>+[1]NEA!R101</f>
        <v>7052.7</v>
      </c>
      <c r="P100" s="19">
        <f>+[1]NEA!S101</f>
        <v>7407.3</v>
      </c>
      <c r="Q100" s="20">
        <f>+[1]NEA!T101</f>
        <v>8279.2000000000007</v>
      </c>
      <c r="R100" s="18">
        <f t="shared" si="68"/>
        <v>7516.7893699999995</v>
      </c>
      <c r="S100" s="19">
        <f t="shared" si="52"/>
        <v>7179.3248008788796</v>
      </c>
      <c r="T100" s="19">
        <f t="shared" si="53"/>
        <v>6853.8454974904053</v>
      </c>
      <c r="U100" s="19">
        <f t="shared" si="54"/>
        <v>6669.0840940525595</v>
      </c>
      <c r="V100" s="19"/>
      <c r="W100" s="20">
        <f t="shared" si="55"/>
        <v>7260.0217336945188</v>
      </c>
      <c r="X100" s="21"/>
      <c r="Y100" s="41">
        <f t="shared" si="69"/>
        <v>1.7763817054347486E-2</v>
      </c>
      <c r="Z100" s="24">
        <f t="shared" si="70"/>
        <v>1.6337501152847711E-3</v>
      </c>
      <c r="AA100" s="24">
        <f t="shared" si="71"/>
        <v>4.0053154334974694E-2</v>
      </c>
      <c r="AB100" s="24">
        <f t="shared" si="72"/>
        <v>3.5121469551745887E-2</v>
      </c>
      <c r="AC100" s="24">
        <f t="shared" si="73"/>
        <v>2.172611313847983E-2</v>
      </c>
      <c r="AD100" s="24">
        <f t="shared" si="74"/>
        <v>2.0825811296774965E-2</v>
      </c>
      <c r="AE100" s="24">
        <f t="shared" si="75"/>
        <v>2.7462893264387445E-2</v>
      </c>
      <c r="AF100" s="24">
        <f t="shared" si="76"/>
        <v>2.3619679859532505E-2</v>
      </c>
      <c r="AG100" s="24">
        <f t="shared" si="77"/>
        <v>1.7113684852179345E-2</v>
      </c>
      <c r="AH100" s="24">
        <f t="shared" si="78"/>
        <v>2.6722968337931974E-2</v>
      </c>
      <c r="AI100" s="24">
        <f t="shared" si="79"/>
        <v>1.1112792683717787E-2</v>
      </c>
      <c r="AJ100" s="24">
        <f t="shared" si="80"/>
        <v>4.4900163321216047E-2</v>
      </c>
      <c r="AK100" s="24">
        <f t="shared" si="81"/>
        <v>1.5914838402160791E-2</v>
      </c>
      <c r="AL100" s="24">
        <f t="shared" si="82"/>
        <v>-1.5233600491496579E-2</v>
      </c>
      <c r="AM100" s="24">
        <f t="shared" si="83"/>
        <v>2.3065342596301219E-2</v>
      </c>
      <c r="AN100" s="24">
        <f t="shared" si="84"/>
        <v>1.9643582890993549E-2</v>
      </c>
      <c r="AO100" s="24">
        <f t="shared" si="85"/>
        <v>1.7760823450042817E-2</v>
      </c>
      <c r="AP100" s="24">
        <f t="shared" si="86"/>
        <v>1.5513532796652685E-2</v>
      </c>
      <c r="AQ100" s="24">
        <f t="shared" si="87"/>
        <v>2.968746010699741E-2</v>
      </c>
      <c r="AR100" s="24">
        <f t="shared" si="88"/>
        <v>2.6644150571052405E-2</v>
      </c>
      <c r="AS100" s="24" t="e">
        <f t="shared" si="89"/>
        <v>#DIV/0!</v>
      </c>
      <c r="AT100" s="24">
        <f t="shared" si="90"/>
        <v>2.5238512325630014E-2</v>
      </c>
      <c r="AU100" s="21"/>
      <c r="AV100" s="24">
        <f t="shared" si="91"/>
        <v>1.5420175171620847</v>
      </c>
      <c r="AW100" s="24">
        <f t="shared" si="92"/>
        <v>1.2851689311049657</v>
      </c>
      <c r="AX100" s="24">
        <f t="shared" si="93"/>
        <v>1.4428971588635453</v>
      </c>
      <c r="AY100" s="24">
        <f t="shared" si="94"/>
        <v>1.1585487077534791</v>
      </c>
      <c r="AZ100" s="24">
        <f t="shared" si="95"/>
        <v>2.8767951301067436</v>
      </c>
      <c r="BA100" s="24">
        <f t="shared" si="96"/>
        <v>1.3242576699220678</v>
      </c>
      <c r="BB100" s="24">
        <f t="shared" si="97"/>
        <v>1.7522063002961676</v>
      </c>
      <c r="BC100" s="24">
        <f t="shared" si="98"/>
        <v>1.9604187680428509</v>
      </c>
      <c r="BD100" s="24">
        <f t="shared" si="99"/>
        <v>2.1741570361915636</v>
      </c>
      <c r="BE100" s="24">
        <f t="shared" si="100"/>
        <v>1.5075204765450483</v>
      </c>
      <c r="BF100" s="24">
        <f t="shared" si="101"/>
        <v>1.9273284927391088</v>
      </c>
      <c r="BG100" s="24">
        <f t="shared" si="102"/>
        <v>1.5341148661598418</v>
      </c>
      <c r="BH100" s="24">
        <f t="shared" si="103"/>
        <v>2.0667066346922462</v>
      </c>
      <c r="BI100" s="24">
        <f t="shared" si="104"/>
        <v>1.2658549122919744</v>
      </c>
      <c r="BJ100" s="24">
        <f t="shared" si="105"/>
        <v>1.3896828725360519</v>
      </c>
      <c r="BK100" s="24">
        <f t="shared" si="106"/>
        <v>2.6269330179173793</v>
      </c>
      <c r="BL100" s="24">
        <f t="shared" si="107"/>
        <v>1.5419946166640788</v>
      </c>
      <c r="BM100" s="24">
        <f t="shared" si="108"/>
        <v>1.3400431242415873</v>
      </c>
      <c r="BN100" s="24">
        <f t="shared" si="109"/>
        <v>1.3969406994944302</v>
      </c>
      <c r="BO100" s="24">
        <f t="shared" si="110"/>
        <v>1.3708108127509977</v>
      </c>
      <c r="BP100" s="24" t="e">
        <f t="shared" si="111"/>
        <v>#DIV/0!</v>
      </c>
      <c r="BQ100" s="24">
        <f t="shared" si="112"/>
        <v>1.586089574226925</v>
      </c>
      <c r="BR100" s="21"/>
      <c r="BS100" s="35">
        <f t="shared" si="113"/>
        <v>45597</v>
      </c>
      <c r="BT100" s="24">
        <f t="shared" si="58"/>
        <v>5.9281865200793316E-4</v>
      </c>
      <c r="BU100" s="24">
        <f t="shared" si="49"/>
        <v>1.1586612147634668E-3</v>
      </c>
      <c r="BV100" s="24">
        <f t="shared" si="50"/>
        <v>3.2401093991172281E-3</v>
      </c>
      <c r="BW100" s="24">
        <f t="shared" si="65"/>
        <v>2.1115559587316121E-3</v>
      </c>
      <c r="BX100" s="24">
        <f t="shared" si="66"/>
        <v>1.5189634162853026E-3</v>
      </c>
      <c r="BY100" s="24">
        <f t="shared" si="67"/>
        <v>1.751244279563484E-3</v>
      </c>
      <c r="BZ100" s="24">
        <f t="shared" si="114"/>
        <v>2.5607679601397228E-3</v>
      </c>
      <c r="CA100" s="24">
        <f t="shared" si="115"/>
        <v>4.2877684204825547E-4</v>
      </c>
      <c r="CB100" s="24">
        <f t="shared" si="116"/>
        <v>1.4810474153104623E-3</v>
      </c>
      <c r="CC100" s="24">
        <f t="shared" si="117"/>
        <v>9.4646483793224152E-5</v>
      </c>
      <c r="CD100" s="24">
        <f t="shared" si="118"/>
        <v>2.284728803921041E-3</v>
      </c>
      <c r="CE100" s="24">
        <f t="shared" si="119"/>
        <v>5.3705759701047878E-4</v>
      </c>
      <c r="CF100" s="24">
        <f t="shared" si="120"/>
        <v>1.7760378022692216E-2</v>
      </c>
    </row>
    <row r="101" spans="1:84" x14ac:dyDescent="0.25">
      <c r="A101" s="31">
        <f>+[1]NEA!A102</f>
        <v>45627</v>
      </c>
      <c r="B101" s="17">
        <f>+[1]NEA!B102</f>
        <v>7737.3</v>
      </c>
      <c r="C101" s="17">
        <f>+[1]NEA!C102</f>
        <v>7793.4</v>
      </c>
      <c r="D101" s="17">
        <f>+[1]NEA!D102</f>
        <v>6271.1</v>
      </c>
      <c r="E101" s="17">
        <f>+[1]NEA!E102</f>
        <v>6186</v>
      </c>
      <c r="F101" s="17">
        <f>+[1]NEA!F102</f>
        <v>9274.4</v>
      </c>
      <c r="G101" s="17">
        <f>+[1]NEA!G102</f>
        <v>7159.4</v>
      </c>
      <c r="H101" s="17">
        <f>+[1]NEA!H102</f>
        <v>9348.7999999999993</v>
      </c>
      <c r="I101" s="17">
        <f>+[1]NEA!I102</f>
        <v>9129.2000000000007</v>
      </c>
      <c r="J101" s="17">
        <f>+[1]NEA!J102</f>
        <v>7019.9</v>
      </c>
      <c r="K101" s="17">
        <f>+[1]NEA!K102</f>
        <v>6935.9</v>
      </c>
      <c r="L101" s="17">
        <f>+[1]NEA!L102</f>
        <v>4724.8999999999996</v>
      </c>
      <c r="M101" s="17">
        <f>+[1]NEA!M102</f>
        <v>8205.5</v>
      </c>
      <c r="N101" s="17">
        <f>+[1]NEA!N102</f>
        <v>7821.8</v>
      </c>
      <c r="O101" s="18">
        <f>+[1]NEA!R102</f>
        <v>6999.1</v>
      </c>
      <c r="P101" s="19">
        <f>+[1]NEA!S102</f>
        <v>7608.3</v>
      </c>
      <c r="Q101" s="20">
        <f>+[1]NEA!T102</f>
        <v>8768.7999999999993</v>
      </c>
      <c r="R101" s="18">
        <f t="shared" si="68"/>
        <v>7737.0492099999992</v>
      </c>
      <c r="S101" s="19">
        <f t="shared" si="52"/>
        <v>7349.3363224388904</v>
      </c>
      <c r="T101" s="19">
        <f t="shared" si="53"/>
        <v>7002.2708296427527</v>
      </c>
      <c r="U101" s="19">
        <f t="shared" si="54"/>
        <v>6796.3239280774551</v>
      </c>
      <c r="V101" s="19"/>
      <c r="W101" s="20">
        <f t="shared" si="55"/>
        <v>7498.6570952281727</v>
      </c>
      <c r="X101" s="21"/>
      <c r="Y101" s="41">
        <f t="shared" si="69"/>
        <v>2.9306904350139718E-2</v>
      </c>
      <c r="Z101" s="24">
        <f t="shared" si="70"/>
        <v>2.5137129552898374E-2</v>
      </c>
      <c r="AA101" s="24">
        <f t="shared" si="71"/>
        <v>2.7240859651421756E-2</v>
      </c>
      <c r="AB101" s="24">
        <f t="shared" si="72"/>
        <v>1.7400743396598806E-2</v>
      </c>
      <c r="AC101" s="24">
        <f t="shared" si="73"/>
        <v>2.5543490280204306E-2</v>
      </c>
      <c r="AD101" s="24">
        <f t="shared" si="74"/>
        <v>1.2888530481162341E-2</v>
      </c>
      <c r="AE101" s="24">
        <f t="shared" si="75"/>
        <v>1.6196004260962127E-2</v>
      </c>
      <c r="AF101" s="24">
        <f t="shared" si="76"/>
        <v>7.257240204429305E-2</v>
      </c>
      <c r="AG101" s="24">
        <f t="shared" si="77"/>
        <v>5.1780711085806619E-2</v>
      </c>
      <c r="AH101" s="24">
        <f t="shared" si="78"/>
        <v>2.9798669675733525E-2</v>
      </c>
      <c r="AI101" s="24">
        <f t="shared" si="79"/>
        <v>1.0306412641392315E-2</v>
      </c>
      <c r="AJ101" s="24">
        <f t="shared" si="80"/>
        <v>3.4311068533901423E-2</v>
      </c>
      <c r="AK101" s="24">
        <f t="shared" si="81"/>
        <v>1.9405961240209102E-2</v>
      </c>
      <c r="AL101" s="24">
        <f t="shared" si="82"/>
        <v>-7.5999262693718928E-3</v>
      </c>
      <c r="AM101" s="24">
        <f t="shared" si="83"/>
        <v>2.713539346320526E-2</v>
      </c>
      <c r="AN101" s="24">
        <f t="shared" si="84"/>
        <v>5.9136148420136925E-2</v>
      </c>
      <c r="AO101" s="24">
        <f t="shared" si="85"/>
        <v>2.9302382860303622E-2</v>
      </c>
      <c r="AP101" s="24">
        <f t="shared" si="86"/>
        <v>2.368071180443021E-2</v>
      </c>
      <c r="AQ101" s="24">
        <f t="shared" si="87"/>
        <v>2.1655774441763365E-2</v>
      </c>
      <c r="AR101" s="24">
        <f t="shared" si="88"/>
        <v>1.9079056768585012E-2</v>
      </c>
      <c r="AS101" s="24" t="e">
        <f t="shared" si="89"/>
        <v>#DIV/0!</v>
      </c>
      <c r="AT101" s="24">
        <f t="shared" si="90"/>
        <v>3.286978610905833E-2</v>
      </c>
      <c r="AU101" s="21"/>
      <c r="AV101" s="24">
        <f t="shared" si="91"/>
        <v>1.0385456461599261</v>
      </c>
      <c r="AW101" s="24">
        <f t="shared" si="92"/>
        <v>0.78673941950570847</v>
      </c>
      <c r="AX101" s="24">
        <f t="shared" si="93"/>
        <v>1.0932274107947531</v>
      </c>
      <c r="AY101" s="24">
        <f t="shared" si="94"/>
        <v>0.84574071311353127</v>
      </c>
      <c r="AZ101" s="24">
        <f t="shared" si="95"/>
        <v>2.3310825371740536</v>
      </c>
      <c r="BA101" s="24">
        <f t="shared" si="96"/>
        <v>0.7791749502982106</v>
      </c>
      <c r="BB101" s="24">
        <f t="shared" si="97"/>
        <v>1.1223637312992349</v>
      </c>
      <c r="BC101" s="24">
        <f t="shared" si="98"/>
        <v>1.3172910955426951</v>
      </c>
      <c r="BD101" s="24">
        <f t="shared" si="99"/>
        <v>1.8173134807561104</v>
      </c>
      <c r="BE101" s="24">
        <f t="shared" si="100"/>
        <v>1.1015968245311032</v>
      </c>
      <c r="BF101" s="24">
        <f t="shared" si="101"/>
        <v>1.835563824041289</v>
      </c>
      <c r="BG101" s="24">
        <f t="shared" si="102"/>
        <v>1.0974132201830171</v>
      </c>
      <c r="BH101" s="24">
        <f t="shared" si="103"/>
        <v>1.2441613588110405</v>
      </c>
      <c r="BI101" s="24">
        <f t="shared" si="104"/>
        <v>0.84114165461002255</v>
      </c>
      <c r="BJ101" s="24">
        <f t="shared" si="105"/>
        <v>0.89421401185081928</v>
      </c>
      <c r="BK101" s="24">
        <f t="shared" si="106"/>
        <v>2.0068237149813113</v>
      </c>
      <c r="BL101" s="24">
        <f t="shared" si="107"/>
        <v>1.0385000763885959</v>
      </c>
      <c r="BM101" s="24">
        <f t="shared" si="108"/>
        <v>0.86756183324216418</v>
      </c>
      <c r="BN101" s="24">
        <f t="shared" si="109"/>
        <v>0.94966105609327722</v>
      </c>
      <c r="BO101" s="24">
        <f t="shared" si="110"/>
        <v>0.92168605081127852</v>
      </c>
      <c r="BP101" s="24" t="e">
        <f t="shared" si="111"/>
        <v>#DIV/0!</v>
      </c>
      <c r="BQ101" s="24">
        <f t="shared" si="112"/>
        <v>1.0839651584448098</v>
      </c>
      <c r="BR101" s="21"/>
      <c r="BS101" s="35">
        <f t="shared" si="113"/>
        <v>45627</v>
      </c>
      <c r="BT101" s="24">
        <f t="shared" si="58"/>
        <v>8.9766409471863529E-3</v>
      </c>
      <c r="BU101" s="24">
        <f t="shared" si="49"/>
        <v>8.0528402288146958E-4</v>
      </c>
      <c r="BV101" s="24">
        <f t="shared" si="50"/>
        <v>1.632672608753495E-3</v>
      </c>
      <c r="BW101" s="24">
        <f t="shared" si="65"/>
        <v>2.4922309431954239E-3</v>
      </c>
      <c r="BX101" s="24">
        <f t="shared" si="66"/>
        <v>9.4287348676333081E-4</v>
      </c>
      <c r="BY101" s="24">
        <f t="shared" si="67"/>
        <v>1.0426233869894905E-3</v>
      </c>
      <c r="BZ101" s="24">
        <f t="shared" si="114"/>
        <v>7.913331116136766E-3</v>
      </c>
      <c r="CA101" s="24">
        <f t="shared" si="115"/>
        <v>1.2965172276173985E-3</v>
      </c>
      <c r="CB101" s="24">
        <f t="shared" si="116"/>
        <v>1.6660476253824651E-3</v>
      </c>
      <c r="CC101" s="24">
        <f t="shared" si="117"/>
        <v>8.7205001995476568E-5</v>
      </c>
      <c r="CD101" s="24">
        <f t="shared" si="118"/>
        <v>1.7924570972462405E-3</v>
      </c>
      <c r="CE101" s="24">
        <f t="shared" si="119"/>
        <v>6.5367832912066224E-4</v>
      </c>
      <c r="CF101" s="24">
        <f t="shared" si="120"/>
        <v>2.9301561793268573E-2</v>
      </c>
    </row>
    <row r="102" spans="1:84" x14ac:dyDescent="0.25">
      <c r="A102" s="31">
        <f>+[1]NEA!A103</f>
        <v>45658</v>
      </c>
      <c r="B102" s="17">
        <f>+[1]NEA!B103</f>
        <v>7929.1</v>
      </c>
      <c r="C102" s="17">
        <f>+[1]NEA!C103</f>
        <v>7936.7</v>
      </c>
      <c r="D102" s="17">
        <f>+[1]NEA!D103</f>
        <v>6438</v>
      </c>
      <c r="E102" s="17">
        <f>+[1]NEA!E103</f>
        <v>6251.7</v>
      </c>
      <c r="F102" s="17">
        <f>+[1]NEA!F103</f>
        <v>9747.7999999999993</v>
      </c>
      <c r="G102" s="17">
        <f>+[1]NEA!G103</f>
        <v>7263.1</v>
      </c>
      <c r="H102" s="17">
        <f>+[1]NEA!H103</f>
        <v>9523.1</v>
      </c>
      <c r="I102" s="17">
        <f>+[1]NEA!I103</f>
        <v>9470.4</v>
      </c>
      <c r="J102" s="17">
        <f>+[1]NEA!J103</f>
        <v>7143.6</v>
      </c>
      <c r="K102" s="17">
        <f>+[1]NEA!K103</f>
        <v>7059.5</v>
      </c>
      <c r="L102" s="17">
        <f>+[1]NEA!L103</f>
        <v>4920.3999999999996</v>
      </c>
      <c r="M102" s="17">
        <f>+[1]NEA!M103</f>
        <v>8645.6</v>
      </c>
      <c r="N102" s="17">
        <f>+[1]NEA!N103</f>
        <v>7925.5</v>
      </c>
      <c r="O102" s="18">
        <f>+[1]NEA!R103</f>
        <v>6884.8</v>
      </c>
      <c r="P102" s="19">
        <f>+[1]NEA!S103</f>
        <v>7815.2</v>
      </c>
      <c r="Q102" s="20">
        <f>+[1]NEA!T103</f>
        <v>9117.5</v>
      </c>
      <c r="R102" s="18">
        <f t="shared" si="68"/>
        <v>7928.8979700000018</v>
      </c>
      <c r="S102" s="19">
        <f t="shared" si="52"/>
        <v>7493.9163004669053</v>
      </c>
      <c r="T102" s="19">
        <f t="shared" si="53"/>
        <v>7145.7864777088862</v>
      </c>
      <c r="U102" s="19">
        <f t="shared" si="54"/>
        <v>6889.0756569847854</v>
      </c>
      <c r="V102" s="19"/>
      <c r="W102" s="20">
        <f t="shared" si="55"/>
        <v>7654.9327359866647</v>
      </c>
      <c r="X102" s="21"/>
      <c r="Y102" s="41">
        <f t="shared" si="69"/>
        <v>2.4789009085856906E-2</v>
      </c>
      <c r="Z102" s="24">
        <f t="shared" si="70"/>
        <v>1.838735340159614E-2</v>
      </c>
      <c r="AA102" s="24">
        <f t="shared" si="71"/>
        <v>2.6614150627481514E-2</v>
      </c>
      <c r="AB102" s="24">
        <f t="shared" si="72"/>
        <v>1.0620756547041754E-2</v>
      </c>
      <c r="AC102" s="24">
        <f t="shared" si="73"/>
        <v>5.1043733287328585E-2</v>
      </c>
      <c r="AD102" s="24">
        <f t="shared" si="74"/>
        <v>1.4484454004525693E-2</v>
      </c>
      <c r="AE102" s="24">
        <f t="shared" si="75"/>
        <v>1.8644104056135591E-2</v>
      </c>
      <c r="AF102" s="24">
        <f t="shared" si="76"/>
        <v>3.7374578276300197E-2</v>
      </c>
      <c r="AG102" s="24">
        <f t="shared" si="77"/>
        <v>1.7621333637231507E-2</v>
      </c>
      <c r="AH102" s="24">
        <f t="shared" si="78"/>
        <v>1.7820326129269537E-2</v>
      </c>
      <c r="AI102" s="24">
        <f t="shared" si="79"/>
        <v>4.1376537069567565E-2</v>
      </c>
      <c r="AJ102" s="24">
        <f t="shared" si="80"/>
        <v>5.3634757175065495E-2</v>
      </c>
      <c r="AK102" s="24">
        <f t="shared" si="81"/>
        <v>1.3257817893579382E-2</v>
      </c>
      <c r="AL102" s="24">
        <f t="shared" si="82"/>
        <v>-1.63306710862825E-2</v>
      </c>
      <c r="AM102" s="24">
        <f t="shared" si="83"/>
        <v>2.7193985515818309E-2</v>
      </c>
      <c r="AN102" s="24">
        <f t="shared" si="84"/>
        <v>3.9765988504698591E-2</v>
      </c>
      <c r="AO102" s="24">
        <f t="shared" si="85"/>
        <v>2.4796114745146092E-2</v>
      </c>
      <c r="AP102" s="24">
        <f t="shared" si="86"/>
        <v>1.9672521665199172E-2</v>
      </c>
      <c r="AQ102" s="24">
        <f t="shared" si="87"/>
        <v>2.0495586582939262E-2</v>
      </c>
      <c r="AR102" s="24">
        <f t="shared" si="88"/>
        <v>1.3647337868071263E-2</v>
      </c>
      <c r="AS102" s="24" t="e">
        <f t="shared" si="89"/>
        <v>#DIV/0!</v>
      </c>
      <c r="AT102" s="24">
        <f t="shared" si="90"/>
        <v>2.0840483672461829E-2</v>
      </c>
      <c r="AU102" s="21"/>
      <c r="AV102" s="24">
        <f t="shared" si="91"/>
        <v>0.74811499625203925</v>
      </c>
      <c r="AW102" s="24">
        <f t="shared" si="92"/>
        <v>0.53666092276713973</v>
      </c>
      <c r="AX102" s="24">
        <f t="shared" si="93"/>
        <v>0.79386441528044793</v>
      </c>
      <c r="AY102" s="24">
        <f t="shared" si="94"/>
        <v>0.68337013301739447</v>
      </c>
      <c r="AZ102" s="24">
        <f t="shared" si="95"/>
        <v>1.935730634863269</v>
      </c>
      <c r="BA102" s="24">
        <f t="shared" si="96"/>
        <v>0.51034540123520999</v>
      </c>
      <c r="BB102" s="24">
        <f t="shared" si="97"/>
        <v>0.78095077797725931</v>
      </c>
      <c r="BC102" s="24">
        <f t="shared" si="98"/>
        <v>0.94776027312739086</v>
      </c>
      <c r="BD102" s="24">
        <f t="shared" si="99"/>
        <v>1.2715593996438566</v>
      </c>
      <c r="BE102" s="24">
        <f t="shared" si="100"/>
        <v>0.7560071638226955</v>
      </c>
      <c r="BF102" s="24">
        <f t="shared" si="101"/>
        <v>1.8410416305791322</v>
      </c>
      <c r="BG102" s="24">
        <f t="shared" si="102"/>
        <v>0.83835505751770212</v>
      </c>
      <c r="BH102" s="24">
        <f t="shared" si="103"/>
        <v>0.61701997429253463</v>
      </c>
      <c r="BI102" s="24">
        <f t="shared" si="104"/>
        <v>0.61198782486537118</v>
      </c>
      <c r="BJ102" s="24">
        <f t="shared" si="105"/>
        <v>0.62484926608174973</v>
      </c>
      <c r="BK102" s="24">
        <f t="shared" si="106"/>
        <v>1.5059780666794929</v>
      </c>
      <c r="BL102" s="24">
        <f t="shared" si="107"/>
        <v>0.74810648242735112</v>
      </c>
      <c r="BM102" s="24">
        <f t="shared" si="108"/>
        <v>0.60280852692620734</v>
      </c>
      <c r="BN102" s="24">
        <f t="shared" si="109"/>
        <v>0.66877719531652846</v>
      </c>
      <c r="BO102" s="24">
        <f t="shared" si="110"/>
        <v>0.63635383117024946</v>
      </c>
      <c r="BP102" s="24" t="e">
        <f t="shared" si="111"/>
        <v>#DIV/0!</v>
      </c>
      <c r="BQ102" s="24">
        <f t="shared" si="112"/>
        <v>0.76677805948076738</v>
      </c>
      <c r="BR102" s="21"/>
      <c r="BS102" s="35">
        <f t="shared" si="113"/>
        <v>45658</v>
      </c>
      <c r="BT102" s="24">
        <f t="shared" si="58"/>
        <v>6.5396494901322254E-3</v>
      </c>
      <c r="BU102" s="24">
        <f t="shared" si="49"/>
        <v>7.8517829216910118E-4</v>
      </c>
      <c r="BV102" s="24">
        <f t="shared" si="50"/>
        <v>9.8499476561590975E-4</v>
      </c>
      <c r="BW102" s="24">
        <f t="shared" si="65"/>
        <v>4.9620332674188633E-3</v>
      </c>
      <c r="BX102" s="24">
        <f t="shared" si="66"/>
        <v>1.0427229136779055E-3</v>
      </c>
      <c r="BY102" s="24">
        <f t="shared" si="67"/>
        <v>1.1849327284711793E-3</v>
      </c>
      <c r="BZ102" s="24">
        <f t="shared" si="114"/>
        <v>4.2466441782016843E-3</v>
      </c>
      <c r="CA102" s="24">
        <f t="shared" si="115"/>
        <v>4.508471947578639E-4</v>
      </c>
      <c r="CB102" s="24">
        <f t="shared" si="116"/>
        <v>9.968128416889641E-4</v>
      </c>
      <c r="CC102" s="24">
        <f t="shared" si="117"/>
        <v>3.4363408424127275E-4</v>
      </c>
      <c r="CD102" s="24">
        <f t="shared" si="118"/>
        <v>2.8155752006513921E-3</v>
      </c>
      <c r="CE102" s="24">
        <f t="shared" si="119"/>
        <v>4.4228606878368346E-4</v>
      </c>
      <c r="CF102" s="24">
        <f t="shared" si="120"/>
        <v>2.4795311025810046E-2</v>
      </c>
    </row>
    <row r="103" spans="1:84" x14ac:dyDescent="0.25">
      <c r="A103" s="31">
        <f>+[1]NEA!A104</f>
        <v>45689</v>
      </c>
      <c r="B103" s="17">
        <f>+[1]NEA!B104</f>
        <v>8080.7</v>
      </c>
      <c r="C103" s="17">
        <f>+[1]NEA!C104</f>
        <v>8150.2</v>
      </c>
      <c r="D103" s="17">
        <f>+[1]NEA!D104</f>
        <v>6479.1</v>
      </c>
      <c r="E103" s="17">
        <f>+[1]NEA!E104</f>
        <v>6237.2</v>
      </c>
      <c r="F103" s="17">
        <f>+[1]NEA!F104</f>
        <v>10009.799999999999</v>
      </c>
      <c r="G103" s="17">
        <f>+[1]NEA!G104</f>
        <v>7340.6</v>
      </c>
      <c r="H103" s="17">
        <f>+[1]NEA!H104</f>
        <v>9720.7000000000007</v>
      </c>
      <c r="I103" s="17">
        <f>+[1]NEA!I104</f>
        <v>9630.6</v>
      </c>
      <c r="J103" s="17">
        <f>+[1]NEA!J104</f>
        <v>7304.4</v>
      </c>
      <c r="K103" s="17">
        <f>+[1]NEA!K104</f>
        <v>7177</v>
      </c>
      <c r="L103" s="17">
        <f>+[1]NEA!L104</f>
        <v>5475.2</v>
      </c>
      <c r="M103" s="17">
        <f>+[1]NEA!M104</f>
        <v>8591.7000000000007</v>
      </c>
      <c r="N103" s="17">
        <f>+[1]NEA!N104</f>
        <v>8123</v>
      </c>
      <c r="O103" s="18">
        <f>+[1]NEA!R104</f>
        <v>6819.9</v>
      </c>
      <c r="P103" s="19">
        <f>+[1]NEA!S104</f>
        <v>7988.5</v>
      </c>
      <c r="Q103" s="20">
        <f>+[1]NEA!T104</f>
        <v>9335.7000000000007</v>
      </c>
      <c r="R103" s="18">
        <f t="shared" si="68"/>
        <v>8080.4588700000004</v>
      </c>
      <c r="S103" s="19">
        <f t="shared" si="52"/>
        <v>7620.8207772589931</v>
      </c>
      <c r="T103" s="19">
        <f t="shared" si="53"/>
        <v>7191.6351638618262</v>
      </c>
      <c r="U103" s="19">
        <f t="shared" si="54"/>
        <v>6951.9975103734441</v>
      </c>
      <c r="V103" s="19"/>
      <c r="W103" s="20">
        <f t="shared" si="55"/>
        <v>7771.8276307564092</v>
      </c>
      <c r="X103" s="21"/>
      <c r="Y103" s="41">
        <f t="shared" si="69"/>
        <v>1.9119446090981151E-2</v>
      </c>
      <c r="Z103" s="24">
        <f t="shared" si="70"/>
        <v>2.6900349011554026E-2</v>
      </c>
      <c r="AA103" s="24">
        <f t="shared" si="71"/>
        <v>6.3839701770735946E-3</v>
      </c>
      <c r="AB103" s="24">
        <f t="shared" si="72"/>
        <v>-2.3193691315962495E-3</v>
      </c>
      <c r="AC103" s="24">
        <f t="shared" si="73"/>
        <v>2.6877859619606426E-2</v>
      </c>
      <c r="AD103" s="24">
        <f t="shared" si="74"/>
        <v>1.0670374908785529E-2</v>
      </c>
      <c r="AE103" s="24">
        <f t="shared" si="75"/>
        <v>2.0749545841165284E-2</v>
      </c>
      <c r="AF103" s="24">
        <f t="shared" si="76"/>
        <v>1.6915864166244354E-2</v>
      </c>
      <c r="AG103" s="24">
        <f t="shared" si="77"/>
        <v>2.250965899546431E-2</v>
      </c>
      <c r="AH103" s="24">
        <f t="shared" si="78"/>
        <v>1.6644238260500099E-2</v>
      </c>
      <c r="AI103" s="24">
        <f t="shared" si="79"/>
        <v>0.11275506056418183</v>
      </c>
      <c r="AJ103" s="24">
        <f t="shared" si="80"/>
        <v>-6.234385120755026E-3</v>
      </c>
      <c r="AK103" s="24">
        <f t="shared" si="81"/>
        <v>2.4919563434483649E-2</v>
      </c>
      <c r="AL103" s="24">
        <f t="shared" si="82"/>
        <v>-9.4265628631188259E-3</v>
      </c>
      <c r="AM103" s="24">
        <f t="shared" si="83"/>
        <v>2.2174736411096241E-2</v>
      </c>
      <c r="AN103" s="24">
        <f t="shared" si="84"/>
        <v>2.3931998903208296E-2</v>
      </c>
      <c r="AO103" s="24">
        <f t="shared" si="85"/>
        <v>1.9115001930085196E-2</v>
      </c>
      <c r="AP103" s="24">
        <f t="shared" si="86"/>
        <v>1.6934333358404441E-2</v>
      </c>
      <c r="AQ103" s="24">
        <f t="shared" si="87"/>
        <v>6.4161847399113459E-3</v>
      </c>
      <c r="AR103" s="24">
        <f t="shared" si="88"/>
        <v>9.1335698026284717E-3</v>
      </c>
      <c r="AS103" s="24" t="e">
        <f t="shared" si="89"/>
        <v>#DIV/0!</v>
      </c>
      <c r="AT103" s="24">
        <f t="shared" si="90"/>
        <v>1.5270531930373421E-2</v>
      </c>
      <c r="AU103" s="21"/>
      <c r="AV103" s="24">
        <f t="shared" si="91"/>
        <v>0.60650099403578528</v>
      </c>
      <c r="AW103" s="24">
        <f t="shared" si="92"/>
        <v>0.45163416154599689</v>
      </c>
      <c r="AX103" s="24">
        <f t="shared" si="93"/>
        <v>0.5528100659077293</v>
      </c>
      <c r="AY103" s="24">
        <f t="shared" si="94"/>
        <v>0.51634940315561706</v>
      </c>
      <c r="AZ103" s="24">
        <f t="shared" si="95"/>
        <v>1.6636685382793579</v>
      </c>
      <c r="BA103" s="24">
        <f t="shared" si="96"/>
        <v>0.40063729512106705</v>
      </c>
      <c r="BB103" s="24">
        <f t="shared" si="97"/>
        <v>0.60853521313211556</v>
      </c>
      <c r="BC103" s="24">
        <f t="shared" si="98"/>
        <v>0.74907829498192902</v>
      </c>
      <c r="BD103" s="24">
        <f t="shared" si="99"/>
        <v>0.8851037472901826</v>
      </c>
      <c r="BE103" s="24">
        <f t="shared" si="100"/>
        <v>0.61676916492081713</v>
      </c>
      <c r="BF103" s="24">
        <f t="shared" si="101"/>
        <v>1.5427018994102073</v>
      </c>
      <c r="BG103" s="24">
        <f t="shared" si="102"/>
        <v>0.65269495633439778</v>
      </c>
      <c r="BH103" s="24">
        <f t="shared" si="103"/>
        <v>0.44970731010850939</v>
      </c>
      <c r="BI103" s="24">
        <f t="shared" si="104"/>
        <v>0.43203006887283735</v>
      </c>
      <c r="BJ103" s="24">
        <f t="shared" si="105"/>
        <v>0.50638305896551072</v>
      </c>
      <c r="BK103" s="24">
        <f t="shared" si="106"/>
        <v>1.2560898985016919</v>
      </c>
      <c r="BL103" s="24">
        <f t="shared" si="107"/>
        <v>0.60648193082134472</v>
      </c>
      <c r="BM103" s="24">
        <f t="shared" si="108"/>
        <v>0.48442196389922509</v>
      </c>
      <c r="BN103" s="24">
        <f t="shared" si="109"/>
        <v>0.51846830179190495</v>
      </c>
      <c r="BO103" s="24">
        <f t="shared" si="110"/>
        <v>0.49282166623331536</v>
      </c>
      <c r="BP103" s="24" t="e">
        <f t="shared" si="111"/>
        <v>#DIV/0!</v>
      </c>
      <c r="BQ103" s="24">
        <f t="shared" si="112"/>
        <v>0.59836006212678106</v>
      </c>
      <c r="BR103" s="21"/>
      <c r="BS103" s="35">
        <f t="shared" si="113"/>
        <v>45689</v>
      </c>
      <c r="BT103" s="24">
        <f t="shared" si="58"/>
        <v>9.5076175101840056E-3</v>
      </c>
      <c r="BU103" s="24">
        <f t="shared" si="49"/>
        <v>1.8867715125298119E-4</v>
      </c>
      <c r="BV103" s="24">
        <f t="shared" si="50"/>
        <v>-2.1213000214400122E-4</v>
      </c>
      <c r="BW103" s="24">
        <f t="shared" si="65"/>
        <v>2.6797745015197183E-3</v>
      </c>
      <c r="BX103" s="24">
        <f t="shared" si="66"/>
        <v>7.6042678235865358E-4</v>
      </c>
      <c r="BY103" s="24">
        <f t="shared" si="67"/>
        <v>1.3108372955316515E-3</v>
      </c>
      <c r="BZ103" s="24">
        <f t="shared" si="114"/>
        <v>1.9456508304851836E-3</v>
      </c>
      <c r="CA103" s="24">
        <f t="shared" si="115"/>
        <v>5.7188836059577752E-4</v>
      </c>
      <c r="CB103" s="24">
        <f t="shared" si="116"/>
        <v>9.2469511041606237E-4</v>
      </c>
      <c r="CC103" s="24">
        <f t="shared" si="117"/>
        <v>9.5159349737044565E-4</v>
      </c>
      <c r="CD103" s="24">
        <f t="shared" si="118"/>
        <v>-3.3648837825225831E-4</v>
      </c>
      <c r="CE103" s="24">
        <f t="shared" si="119"/>
        <v>8.2197222887843511E-4</v>
      </c>
      <c r="CF103" s="24">
        <f t="shared" si="120"/>
        <v>1.9114514888196651E-2</v>
      </c>
    </row>
    <row r="104" spans="1:84" x14ac:dyDescent="0.25">
      <c r="A104" s="31">
        <f>+[1]NEA!A105</f>
        <v>45717</v>
      </c>
      <c r="B104" s="17">
        <f>+[1]NEA!B105</f>
        <v>8333.5</v>
      </c>
      <c r="C104" s="17">
        <f>+[1]NEA!C105</f>
        <v>8613.1</v>
      </c>
      <c r="D104" s="17">
        <f>+[1]NEA!D105</f>
        <v>6462.6</v>
      </c>
      <c r="E104" s="17">
        <f>+[1]NEA!E105</f>
        <v>6296.2</v>
      </c>
      <c r="F104" s="17">
        <f>+[1]NEA!F105</f>
        <v>10195.9</v>
      </c>
      <c r="G104" s="17">
        <f>+[1]NEA!G105</f>
        <v>7379.6</v>
      </c>
      <c r="H104" s="17">
        <f>+[1]NEA!H105</f>
        <v>9927.2000000000007</v>
      </c>
      <c r="I104" s="17">
        <f>+[1]NEA!I105</f>
        <v>9681.7999999999993</v>
      </c>
      <c r="J104" s="17">
        <f>+[1]NEA!J105</f>
        <v>7441.3</v>
      </c>
      <c r="K104" s="17">
        <f>+[1]NEA!K105</f>
        <v>7252.4</v>
      </c>
      <c r="L104" s="17">
        <f>+[1]NEA!L105</f>
        <v>6816.1</v>
      </c>
      <c r="M104" s="17">
        <f>+[1]NEA!M105</f>
        <v>8886.7000000000007</v>
      </c>
      <c r="N104" s="17">
        <f>+[1]NEA!N105</f>
        <v>8360.2999999999993</v>
      </c>
      <c r="O104" s="18">
        <f>+[1]NEA!R105</f>
        <v>7228.5</v>
      </c>
      <c r="P104" s="19">
        <f>+[1]NEA!S105</f>
        <v>8231.1</v>
      </c>
      <c r="Q104" s="20">
        <f>+[1]NEA!T105</f>
        <v>9518.5</v>
      </c>
      <c r="R104" s="18">
        <f t="shared" si="68"/>
        <v>8333.3068099999982</v>
      </c>
      <c r="S104" s="19">
        <f t="shared" si="52"/>
        <v>7895.2865146937647</v>
      </c>
      <c r="T104" s="19">
        <f t="shared" si="53"/>
        <v>7300.925273103041</v>
      </c>
      <c r="U104" s="19">
        <f t="shared" si="54"/>
        <v>7029.5011756569847</v>
      </c>
      <c r="V104" s="19"/>
      <c r="W104" s="20">
        <f t="shared" si="55"/>
        <v>7897.4857678683065</v>
      </c>
      <c r="X104" s="21"/>
      <c r="Y104" s="41">
        <f t="shared" si="69"/>
        <v>3.1284418429096572E-2</v>
      </c>
      <c r="Z104" s="24">
        <f t="shared" si="70"/>
        <v>5.6796152241662901E-2</v>
      </c>
      <c r="AA104" s="24">
        <f t="shared" si="71"/>
        <v>-2.5466499976848356E-3</v>
      </c>
      <c r="AB104" s="24">
        <f t="shared" si="72"/>
        <v>9.4593727954852547E-3</v>
      </c>
      <c r="AC104" s="24">
        <f t="shared" si="73"/>
        <v>1.8591780055545515E-2</v>
      </c>
      <c r="AD104" s="24">
        <f t="shared" si="74"/>
        <v>5.3129172002288616E-3</v>
      </c>
      <c r="AE104" s="24">
        <f t="shared" si="75"/>
        <v>2.1243326097914794E-2</v>
      </c>
      <c r="AF104" s="24">
        <f t="shared" si="76"/>
        <v>5.3163873486594682E-3</v>
      </c>
      <c r="AG104" s="24">
        <f t="shared" si="77"/>
        <v>1.8742128032418925E-2</v>
      </c>
      <c r="AH104" s="24">
        <f t="shared" si="78"/>
        <v>1.0505782360317628E-2</v>
      </c>
      <c r="AI104" s="24">
        <f t="shared" si="79"/>
        <v>0.24490429573348926</v>
      </c>
      <c r="AJ104" s="24">
        <f t="shared" si="80"/>
        <v>3.4335463295971591E-2</v>
      </c>
      <c r="AK104" s="24">
        <f t="shared" si="81"/>
        <v>2.9213344823341147E-2</v>
      </c>
      <c r="AL104" s="24">
        <f t="shared" si="82"/>
        <v>5.9912901948709019E-2</v>
      </c>
      <c r="AM104" s="24">
        <f t="shared" si="83"/>
        <v>3.0368654941478335E-2</v>
      </c>
      <c r="AN104" s="24">
        <f t="shared" si="84"/>
        <v>1.9580749167175338E-2</v>
      </c>
      <c r="AO104" s="24">
        <f t="shared" si="85"/>
        <v>3.1291284822788423E-2</v>
      </c>
      <c r="AP104" s="24">
        <f t="shared" si="86"/>
        <v>3.6015246317535166E-2</v>
      </c>
      <c r="AQ104" s="24">
        <f t="shared" si="87"/>
        <v>1.5196837263158347E-2</v>
      </c>
      <c r="AR104" s="24">
        <f t="shared" si="88"/>
        <v>1.1148402335860119E-2</v>
      </c>
      <c r="AS104" s="24" t="e">
        <f t="shared" si="89"/>
        <v>#DIV/0!</v>
      </c>
      <c r="AT104" s="24">
        <f t="shared" si="90"/>
        <v>1.6168415343466247E-2</v>
      </c>
      <c r="AU104" s="21"/>
      <c r="AV104" s="24">
        <f t="shared" si="91"/>
        <v>0.50142332084174113</v>
      </c>
      <c r="AW104" s="24">
        <f t="shared" si="92"/>
        <v>0.41805100512026883</v>
      </c>
      <c r="AX104" s="24">
        <f t="shared" si="93"/>
        <v>0.41166448230668418</v>
      </c>
      <c r="AY104" s="24">
        <f t="shared" si="94"/>
        <v>0.44726921662375885</v>
      </c>
      <c r="AZ104" s="24">
        <f t="shared" si="95"/>
        <v>1.3690459593847297</v>
      </c>
      <c r="BA104" s="24">
        <f t="shared" si="96"/>
        <v>0.34357760582612662</v>
      </c>
      <c r="BB104" s="24">
        <f t="shared" si="97"/>
        <v>0.48555181444070339</v>
      </c>
      <c r="BC104" s="24">
        <f t="shared" si="98"/>
        <v>0.40760664127242596</v>
      </c>
      <c r="BD104" s="24">
        <f t="shared" si="99"/>
        <v>0.67838776614940444</v>
      </c>
      <c r="BE104" s="24">
        <f t="shared" si="100"/>
        <v>0.50739940139674089</v>
      </c>
      <c r="BF104" s="24">
        <f t="shared" si="101"/>
        <v>1.4232437428896474</v>
      </c>
      <c r="BG104" s="24">
        <f t="shared" si="102"/>
        <v>0.57643865748953393</v>
      </c>
      <c r="BH104" s="24">
        <f t="shared" si="103"/>
        <v>0.36888037462750112</v>
      </c>
      <c r="BI104" s="24">
        <f t="shared" si="104"/>
        <v>0.42170167571394868</v>
      </c>
      <c r="BJ104" s="24">
        <f t="shared" si="105"/>
        <v>0.43463938369296207</v>
      </c>
      <c r="BK104" s="24">
        <f t="shared" si="106"/>
        <v>0.85220860089511574</v>
      </c>
      <c r="BL104" s="24">
        <f t="shared" si="107"/>
        <v>0.50141810502423367</v>
      </c>
      <c r="BM104" s="24">
        <f t="shared" si="108"/>
        <v>0.42872858098751299</v>
      </c>
      <c r="BN104" s="24">
        <f t="shared" si="109"/>
        <v>0.44375904099714925</v>
      </c>
      <c r="BO104" s="24">
        <f t="shared" si="110"/>
        <v>0.41793604102786808</v>
      </c>
      <c r="BP104" s="24" t="e">
        <f t="shared" si="111"/>
        <v>#DIV/0!</v>
      </c>
      <c r="BQ104" s="24">
        <f t="shared" si="112"/>
        <v>0.45162041176236811</v>
      </c>
      <c r="BR104" s="21"/>
      <c r="BS104" s="35">
        <f t="shared" si="113"/>
        <v>45717</v>
      </c>
      <c r="BT104" s="24">
        <f t="shared" si="58"/>
        <v>2.0227206801390993E-2</v>
      </c>
      <c r="BU104" s="24">
        <f t="shared" si="49"/>
        <v>-7.4325244100139845E-5</v>
      </c>
      <c r="BV104" s="24">
        <f t="shared" si="50"/>
        <v>8.4695632804088759E-4</v>
      </c>
      <c r="BW104" s="24">
        <f t="shared" si="65"/>
        <v>1.8677478436274122E-3</v>
      </c>
      <c r="BX104" s="24">
        <f t="shared" si="66"/>
        <v>3.7548727214226497E-4</v>
      </c>
      <c r="BY104" s="24">
        <f t="shared" si="67"/>
        <v>1.3441781033821326E-3</v>
      </c>
      <c r="BZ104" s="24">
        <f t="shared" si="114"/>
        <v>6.1016496095633985E-4</v>
      </c>
      <c r="CA104" s="24">
        <f t="shared" si="115"/>
        <v>4.7775316494858314E-4</v>
      </c>
      <c r="CB104" s="24">
        <f t="shared" si="116"/>
        <v>5.8224658754810579E-4</v>
      </c>
      <c r="CC104" s="24">
        <f t="shared" si="117"/>
        <v>2.2567648842303271E-3</v>
      </c>
      <c r="CD104" s="24">
        <f t="shared" si="118"/>
        <v>1.8070835447424106E-3</v>
      </c>
      <c r="CE104" s="24">
        <f t="shared" si="119"/>
        <v>9.690868365364358E-4</v>
      </c>
      <c r="CF104" s="24">
        <f t="shared" si="120"/>
        <v>3.1290351083445751E-2</v>
      </c>
    </row>
    <row r="105" spans="1:84" x14ac:dyDescent="0.25">
      <c r="A105" s="31">
        <f>+[1]NEA!A106</f>
        <v>45748</v>
      </c>
      <c r="B105" s="17">
        <f>+[1]NEA!B106</f>
        <v>8555.2999999999993</v>
      </c>
      <c r="C105" s="17">
        <f>+[1]NEA!C106</f>
        <v>8885.6</v>
      </c>
      <c r="D105" s="17">
        <f>+[1]NEA!D106</f>
        <v>6621.2</v>
      </c>
      <c r="E105" s="17">
        <f>+[1]NEA!E106</f>
        <v>6485.2</v>
      </c>
      <c r="F105" s="17">
        <f>+[1]NEA!F106</f>
        <v>10376.5</v>
      </c>
      <c r="G105" s="17">
        <f>+[1]NEA!G106</f>
        <v>7421.4</v>
      </c>
      <c r="H105" s="17">
        <f>+[1]NEA!H106</f>
        <v>10137.1</v>
      </c>
      <c r="I105" s="17">
        <f>+[1]NEA!I106</f>
        <v>9823.7000000000007</v>
      </c>
      <c r="J105" s="17">
        <f>+[1]NEA!J106</f>
        <v>7669.4</v>
      </c>
      <c r="K105" s="17">
        <f>+[1]NEA!K106</f>
        <v>7481</v>
      </c>
      <c r="L105" s="17">
        <f>+[1]NEA!L106</f>
        <v>7100.4</v>
      </c>
      <c r="M105" s="17">
        <f>+[1]NEA!M106</f>
        <v>9366.2999999999993</v>
      </c>
      <c r="N105" s="17">
        <f>+[1]NEA!N106</f>
        <v>8574</v>
      </c>
      <c r="O105" s="18">
        <f>+[1]NEA!R106</f>
        <v>7361.4</v>
      </c>
      <c r="P105" s="19">
        <f>+[1]NEA!S106</f>
        <v>8477.7999999999993</v>
      </c>
      <c r="Q105" s="20">
        <f>+[1]NEA!T106</f>
        <v>9704.9</v>
      </c>
      <c r="R105" s="18">
        <f t="shared" si="68"/>
        <v>8555.1838500000013</v>
      </c>
      <c r="S105" s="19">
        <f t="shared" si="52"/>
        <v>8131.7953996154911</v>
      </c>
      <c r="T105" s="19">
        <f t="shared" si="53"/>
        <v>7508.2857100679057</v>
      </c>
      <c r="U105" s="19">
        <f t="shared" si="54"/>
        <v>7190.2645919778697</v>
      </c>
      <c r="V105" s="19"/>
      <c r="W105" s="20">
        <f t="shared" si="55"/>
        <v>8067.307376536779</v>
      </c>
      <c r="X105" s="21"/>
      <c r="Y105" s="41">
        <f t="shared" si="69"/>
        <v>2.6615467690646044E-2</v>
      </c>
      <c r="Z105" s="24">
        <f t="shared" si="70"/>
        <v>3.1637853966632212E-2</v>
      </c>
      <c r="AA105" s="24">
        <f t="shared" si="71"/>
        <v>2.4541206325627396E-2</v>
      </c>
      <c r="AB105" s="24">
        <f t="shared" si="72"/>
        <v>3.0018106159270586E-2</v>
      </c>
      <c r="AC105" s="24">
        <f t="shared" si="73"/>
        <v>1.7713002285232315E-2</v>
      </c>
      <c r="AD105" s="24">
        <f t="shared" si="74"/>
        <v>5.6642636457260309E-3</v>
      </c>
      <c r="AE105" s="24">
        <f t="shared" si="75"/>
        <v>2.1143927794342821E-2</v>
      </c>
      <c r="AF105" s="24">
        <f t="shared" si="76"/>
        <v>1.465636555186034E-2</v>
      </c>
      <c r="AG105" s="24">
        <f t="shared" si="77"/>
        <v>3.0653246072594786E-2</v>
      </c>
      <c r="AH105" s="24">
        <f t="shared" si="78"/>
        <v>3.152060007721591E-2</v>
      </c>
      <c r="AI105" s="24">
        <f t="shared" si="79"/>
        <v>4.1710068807675915E-2</v>
      </c>
      <c r="AJ105" s="24">
        <f t="shared" si="80"/>
        <v>5.3968289691336269E-2</v>
      </c>
      <c r="AK105" s="24">
        <f t="shared" si="81"/>
        <v>2.5561283685992198E-2</v>
      </c>
      <c r="AL105" s="24">
        <f t="shared" si="82"/>
        <v>1.838555716953727E-2</v>
      </c>
      <c r="AM105" s="24">
        <f t="shared" si="83"/>
        <v>2.9971692726366905E-2</v>
      </c>
      <c r="AN105" s="24">
        <f t="shared" si="84"/>
        <v>1.9582917476493211E-2</v>
      </c>
      <c r="AO105" s="24">
        <f t="shared" si="85"/>
        <v>2.6625329543099152E-2</v>
      </c>
      <c r="AP105" s="24">
        <f t="shared" si="86"/>
        <v>2.9955706418198336E-2</v>
      </c>
      <c r="AQ105" s="24">
        <f t="shared" si="87"/>
        <v>2.840193937182045E-2</v>
      </c>
      <c r="AR105" s="24">
        <f t="shared" si="88"/>
        <v>2.286981854098058E-2</v>
      </c>
      <c r="AS105" s="24" t="e">
        <f t="shared" si="89"/>
        <v>#DIV/0!</v>
      </c>
      <c r="AT105" s="24">
        <f t="shared" si="90"/>
        <v>2.15032497252996E-2</v>
      </c>
      <c r="AU105" s="21"/>
      <c r="AV105" s="24">
        <f t="shared" si="91"/>
        <v>0.45022290780262053</v>
      </c>
      <c r="AW105" s="24">
        <f t="shared" si="92"/>
        <v>0.39434453755139187</v>
      </c>
      <c r="AX105" s="24">
        <f t="shared" si="93"/>
        <v>0.36968618770815653</v>
      </c>
      <c r="AY105" s="24">
        <f t="shared" si="94"/>
        <v>0.38021154787494416</v>
      </c>
      <c r="AZ105" s="24">
        <f t="shared" si="95"/>
        <v>1.1355217122864789</v>
      </c>
      <c r="BA105" s="24">
        <f t="shared" si="96"/>
        <v>0.27944142746314959</v>
      </c>
      <c r="BB105" s="24">
        <f t="shared" si="97"/>
        <v>0.40628988402419419</v>
      </c>
      <c r="BC105" s="24">
        <f t="shared" si="98"/>
        <v>0.37584907774400933</v>
      </c>
      <c r="BD105" s="24">
        <f t="shared" si="99"/>
        <v>0.48978243978243974</v>
      </c>
      <c r="BE105" s="24">
        <f t="shared" si="100"/>
        <v>0.45570236033546729</v>
      </c>
      <c r="BF105" s="24">
        <f t="shared" si="101"/>
        <v>1.2161048689138574</v>
      </c>
      <c r="BG105" s="24">
        <f t="shared" si="102"/>
        <v>0.57705712986816171</v>
      </c>
      <c r="BH105" s="24">
        <f t="shared" si="103"/>
        <v>0.33109775976899058</v>
      </c>
      <c r="BI105" s="24">
        <f t="shared" si="104"/>
        <v>0.31296484563111981</v>
      </c>
      <c r="BJ105" s="24">
        <f t="shared" si="105"/>
        <v>0.40939619630269974</v>
      </c>
      <c r="BK105" s="24">
        <f t="shared" si="106"/>
        <v>0.71844178840194761</v>
      </c>
      <c r="BL105" s="24">
        <f t="shared" si="107"/>
        <v>0.45021576610999681</v>
      </c>
      <c r="BM105" s="24">
        <f t="shared" si="108"/>
        <v>0.39341545741184403</v>
      </c>
      <c r="BN105" s="24">
        <f t="shared" si="109"/>
        <v>0.39455874433138538</v>
      </c>
      <c r="BO105" s="24">
        <f t="shared" si="110"/>
        <v>0.35948232381312883</v>
      </c>
      <c r="BP105" s="24" t="e">
        <f t="shared" si="111"/>
        <v>#DIV/0!</v>
      </c>
      <c r="BQ105" s="24">
        <f t="shared" si="112"/>
        <v>0.39008987167015441</v>
      </c>
      <c r="BR105" s="21"/>
      <c r="BS105" s="35">
        <f t="shared" si="113"/>
        <v>45748</v>
      </c>
      <c r="BT105" s="24">
        <f t="shared" si="58"/>
        <v>1.1546139077218456E-2</v>
      </c>
      <c r="BU105" s="24">
        <f t="shared" si="49"/>
        <v>6.9275094498109804E-4</v>
      </c>
      <c r="BV105" s="24">
        <f t="shared" si="50"/>
        <v>2.6308273834523312E-3</v>
      </c>
      <c r="BW105" s="24">
        <f t="shared" si="65"/>
        <v>1.7575640487190293E-3</v>
      </c>
      <c r="BX105" s="24">
        <f t="shared" si="66"/>
        <v>3.9023699526008802E-4</v>
      </c>
      <c r="BY105" s="24">
        <f t="shared" si="67"/>
        <v>1.3248623027539424E-3</v>
      </c>
      <c r="BZ105" s="24">
        <f t="shared" si="114"/>
        <v>1.6397636047279221E-3</v>
      </c>
      <c r="CA105" s="24">
        <f t="shared" si="115"/>
        <v>7.7187496250074813E-4</v>
      </c>
      <c r="CB105" s="24">
        <f t="shared" si="116"/>
        <v>1.7117225655486918E-3</v>
      </c>
      <c r="CC105" s="24">
        <f t="shared" si="117"/>
        <v>4.6396832063358607E-4</v>
      </c>
      <c r="CD105" s="24">
        <f t="shared" si="118"/>
        <v>2.8487670246594978E-3</v>
      </c>
      <c r="CE105" s="24">
        <f t="shared" si="119"/>
        <v>8.4623507529849691E-4</v>
      </c>
      <c r="CF105" s="24">
        <f t="shared" si="120"/>
        <v>2.6624712305753893E-2</v>
      </c>
    </row>
    <row r="106" spans="1:84" x14ac:dyDescent="0.25">
      <c r="A106" s="31">
        <f>+[1]NEA!A107</f>
        <v>45778</v>
      </c>
      <c r="B106" s="17">
        <f>+[1]NEA!B107</f>
        <v>8664</v>
      </c>
      <c r="C106" s="17">
        <f>+[1]NEA!C107</f>
        <v>8946.9</v>
      </c>
      <c r="D106" s="17">
        <f>+[1]NEA!D107</f>
        <v>6686</v>
      </c>
      <c r="E106" s="17">
        <f>+[1]NEA!E107</f>
        <v>6641.7</v>
      </c>
      <c r="F106" s="17">
        <f>+[1]NEA!F107</f>
        <v>10508.4</v>
      </c>
      <c r="G106" s="17">
        <f>+[1]NEA!G107</f>
        <v>7512.4</v>
      </c>
      <c r="H106" s="17">
        <f>+[1]NEA!H107</f>
        <v>10389.200000000001</v>
      </c>
      <c r="I106" s="17">
        <f>+[1]NEA!I107</f>
        <v>9790</v>
      </c>
      <c r="J106" s="17">
        <f>+[1]NEA!J107</f>
        <v>7966.8</v>
      </c>
      <c r="K106" s="17">
        <f>+[1]NEA!K107</f>
        <v>7618</v>
      </c>
      <c r="L106" s="17">
        <f>+[1]NEA!L107</f>
        <v>7191.3</v>
      </c>
      <c r="M106" s="17">
        <f>+[1]NEA!M107</f>
        <v>9679.5</v>
      </c>
      <c r="N106" s="17">
        <f>+[1]NEA!N107</f>
        <v>8725.7999999999993</v>
      </c>
      <c r="O106" s="18">
        <f>+[1]NEA!R107</f>
        <v>7156.5</v>
      </c>
      <c r="P106" s="19">
        <f>+[1]NEA!S107</f>
        <v>8661.5</v>
      </c>
      <c r="Q106" s="20">
        <f>+[1]NEA!T107</f>
        <v>9738.2999999999993</v>
      </c>
      <c r="R106" s="18">
        <f t="shared" si="68"/>
        <v>8663.8181600000007</v>
      </c>
      <c r="S106" s="19">
        <f t="shared" si="52"/>
        <v>8239.3196374622366</v>
      </c>
      <c r="T106" s="19">
        <f t="shared" si="53"/>
        <v>7668.5909949808083</v>
      </c>
      <c r="U106" s="19">
        <f t="shared" si="54"/>
        <v>7324.400138312586</v>
      </c>
      <c r="V106" s="19"/>
      <c r="W106" s="20">
        <f t="shared" si="55"/>
        <v>8189.0620545947068</v>
      </c>
      <c r="X106" s="21"/>
      <c r="Y106" s="41">
        <f t="shared" si="69"/>
        <v>1.2705574322349866E-2</v>
      </c>
      <c r="Z106" s="24">
        <f t="shared" si="70"/>
        <v>6.898802556946082E-3</v>
      </c>
      <c r="AA106" s="24">
        <f t="shared" si="71"/>
        <v>9.7867456050262369E-3</v>
      </c>
      <c r="AB106" s="24">
        <f t="shared" si="72"/>
        <v>2.4131869487448387E-2</v>
      </c>
      <c r="AC106" s="24">
        <f t="shared" si="73"/>
        <v>1.2711415217077082E-2</v>
      </c>
      <c r="AD106" s="24">
        <f t="shared" si="74"/>
        <v>1.2261837389171859E-2</v>
      </c>
      <c r="AE106" s="24">
        <f t="shared" si="75"/>
        <v>2.4869045387734268E-2</v>
      </c>
      <c r="AF106" s="24">
        <f t="shared" si="76"/>
        <v>-3.4304793509574161E-3</v>
      </c>
      <c r="AG106" s="24">
        <f t="shared" si="77"/>
        <v>3.8777479333455211E-2</v>
      </c>
      <c r="AH106" s="24">
        <f t="shared" si="78"/>
        <v>1.8313059751370098E-2</v>
      </c>
      <c r="AI106" s="24">
        <f t="shared" si="79"/>
        <v>1.2802095656582857E-2</v>
      </c>
      <c r="AJ106" s="24">
        <f t="shared" si="80"/>
        <v>3.3439031421159005E-2</v>
      </c>
      <c r="AK106" s="24">
        <f t="shared" si="81"/>
        <v>1.770468859342178E-2</v>
      </c>
      <c r="AL106" s="24">
        <f t="shared" si="82"/>
        <v>-2.7834379330018644E-2</v>
      </c>
      <c r="AM106" s="24">
        <f t="shared" si="83"/>
        <v>2.1668357356861456E-2</v>
      </c>
      <c r="AN106" s="24">
        <f t="shared" si="84"/>
        <v>3.4415604488453599E-3</v>
      </c>
      <c r="AO106" s="24">
        <f t="shared" si="85"/>
        <v>1.2698068434847221E-2</v>
      </c>
      <c r="AP106" s="24">
        <f t="shared" si="86"/>
        <v>1.3222693459777668E-2</v>
      </c>
      <c r="AQ106" s="24">
        <f t="shared" si="87"/>
        <v>2.1350450835661228E-2</v>
      </c>
      <c r="AR106" s="24">
        <f t="shared" si="88"/>
        <v>1.8655161380899621E-2</v>
      </c>
      <c r="AS106" s="24" t="e">
        <f t="shared" si="89"/>
        <v>#DIV/0!</v>
      </c>
      <c r="AT106" s="24">
        <f t="shared" si="90"/>
        <v>1.509235639292017E-2</v>
      </c>
      <c r="AU106" s="21"/>
      <c r="AV106" s="24">
        <f t="shared" si="91"/>
        <v>0.41582508089028347</v>
      </c>
      <c r="AW106" s="24">
        <f t="shared" si="92"/>
        <v>0.35795704636867254</v>
      </c>
      <c r="AX106" s="24">
        <f t="shared" si="93"/>
        <v>0.3140206752879211</v>
      </c>
      <c r="AY106" s="24">
        <f t="shared" si="94"/>
        <v>0.3722520661157025</v>
      </c>
      <c r="AZ106" s="24">
        <f t="shared" si="95"/>
        <v>1.0501794911815199</v>
      </c>
      <c r="BA106" s="24">
        <f t="shared" si="96"/>
        <v>0.24985858316973331</v>
      </c>
      <c r="BB106" s="24">
        <f t="shared" si="97"/>
        <v>0.42583443126921394</v>
      </c>
      <c r="BC106" s="24">
        <f t="shared" si="98"/>
        <v>0.30604730586053708</v>
      </c>
      <c r="BD106" s="24">
        <f t="shared" si="99"/>
        <v>0.43620991148528043</v>
      </c>
      <c r="BE106" s="24">
        <f t="shared" si="100"/>
        <v>0.42900018758206726</v>
      </c>
      <c r="BF106" s="24">
        <f t="shared" si="101"/>
        <v>1.0425187457396046</v>
      </c>
      <c r="BG106" s="24">
        <f t="shared" si="102"/>
        <v>0.58787053593398841</v>
      </c>
      <c r="BH106" s="24">
        <f t="shared" si="103"/>
        <v>0.31388905619466345</v>
      </c>
      <c r="BI106" s="24">
        <f t="shared" si="104"/>
        <v>0.22037106510691995</v>
      </c>
      <c r="BJ106" s="24">
        <f t="shared" si="105"/>
        <v>0.39961218388947239</v>
      </c>
      <c r="BK106" s="24">
        <f t="shared" si="106"/>
        <v>0.61602031164434679</v>
      </c>
      <c r="BL106" s="24">
        <f t="shared" si="107"/>
        <v>0.4158063252517612</v>
      </c>
      <c r="BM106" s="24">
        <f t="shared" si="108"/>
        <v>0.36539620556891617</v>
      </c>
      <c r="BN106" s="24">
        <f t="shared" si="109"/>
        <v>0.37964319121464429</v>
      </c>
      <c r="BO106" s="24">
        <f t="shared" si="110"/>
        <v>0.33989821407421328</v>
      </c>
      <c r="BP106" s="24" t="e">
        <f t="shared" si="111"/>
        <v>#DIV/0!</v>
      </c>
      <c r="BQ106" s="24">
        <f t="shared" si="112"/>
        <v>0.35969201832112363</v>
      </c>
      <c r="BR106" s="21"/>
      <c r="BS106" s="35">
        <f t="shared" si="113"/>
        <v>45778</v>
      </c>
      <c r="BT106" s="24">
        <f t="shared" si="58"/>
        <v>2.530014143279575E-3</v>
      </c>
      <c r="BU106" s="24">
        <f t="shared" si="49"/>
        <v>2.7570278073241232E-4</v>
      </c>
      <c r="BV106" s="24">
        <f t="shared" si="50"/>
        <v>2.1219594871015632E-3</v>
      </c>
      <c r="BW106" s="24">
        <f t="shared" si="65"/>
        <v>1.2503465687936099E-3</v>
      </c>
      <c r="BX106" s="24">
        <f t="shared" si="66"/>
        <v>8.2753380945145127E-4</v>
      </c>
      <c r="BY106" s="24">
        <f t="shared" si="67"/>
        <v>1.5499701939148854E-3</v>
      </c>
      <c r="BZ106" s="24">
        <f t="shared" si="114"/>
        <v>-3.7933327878625762E-4</v>
      </c>
      <c r="CA106" s="24">
        <f t="shared" si="115"/>
        <v>9.8029058010823899E-4</v>
      </c>
      <c r="CB106" s="24">
        <f t="shared" si="116"/>
        <v>9.9924023704604163E-4</v>
      </c>
      <c r="CC106" s="24">
        <f t="shared" si="117"/>
        <v>1.4449990064638381E-4</v>
      </c>
      <c r="CD106" s="24">
        <f t="shared" si="118"/>
        <v>1.812139843138176E-3</v>
      </c>
      <c r="CE106" s="24">
        <f t="shared" si="119"/>
        <v>5.8553177562446399E-4</v>
      </c>
      <c r="CF106" s="24">
        <f t="shared" si="120"/>
        <v>1.2697896041050543E-2</v>
      </c>
    </row>
    <row r="107" spans="1:84" x14ac:dyDescent="0.25">
      <c r="A107" s="31">
        <f>+[1]NEA!A108</f>
        <v>45809</v>
      </c>
      <c r="B107" s="17">
        <f>+[1]NEA!B108</f>
        <v>8755.7999999999993</v>
      </c>
      <c r="C107" s="17">
        <f>+[1]NEA!C108</f>
        <v>8951.1</v>
      </c>
      <c r="D107" s="17">
        <f>+[1]NEA!D108</f>
        <v>6816.5</v>
      </c>
      <c r="E107" s="17">
        <f>+[1]NEA!E108</f>
        <v>6703.5</v>
      </c>
      <c r="F107" s="17">
        <f>+[1]NEA!F108</f>
        <v>10827.4</v>
      </c>
      <c r="G107" s="17">
        <f>+[1]NEA!G108</f>
        <v>7579.2</v>
      </c>
      <c r="H107" s="17">
        <f>+[1]NEA!H108</f>
        <v>10643.9</v>
      </c>
      <c r="I107" s="17">
        <f>+[1]NEA!I108</f>
        <v>9847.2999999999993</v>
      </c>
      <c r="J107" s="17">
        <f>+[1]NEA!J108</f>
        <v>8043.7</v>
      </c>
      <c r="K107" s="17">
        <f>+[1]NEA!K108</f>
        <v>7707.3</v>
      </c>
      <c r="L107" s="17">
        <f>+[1]NEA!L108</f>
        <v>7314</v>
      </c>
      <c r="M107" s="17">
        <f>+[1]NEA!M108</f>
        <v>9975.2000000000007</v>
      </c>
      <c r="N107" s="17">
        <f>+[1]NEA!N108</f>
        <v>8858.1</v>
      </c>
      <c r="O107" s="18">
        <f>+[1]NEA!R108</f>
        <v>6992</v>
      </c>
      <c r="P107" s="19">
        <f>+[1]NEA!S108</f>
        <v>8779.7999999999993</v>
      </c>
      <c r="Q107" s="20">
        <f>+[1]NEA!T108</f>
        <v>9906.2999999999993</v>
      </c>
      <c r="R107" s="18">
        <f t="shared" si="68"/>
        <v>8755.616</v>
      </c>
      <c r="S107" s="19">
        <f t="shared" si="52"/>
        <v>8298.6088849217231</v>
      </c>
      <c r="T107" s="19">
        <f t="shared" si="53"/>
        <v>7777.6586359610283</v>
      </c>
      <c r="U107" s="19">
        <f t="shared" si="54"/>
        <v>7401.523443983403</v>
      </c>
      <c r="V107" s="19"/>
      <c r="W107" s="20">
        <f t="shared" si="55"/>
        <v>8282.9494686393009</v>
      </c>
      <c r="X107" s="21"/>
      <c r="Y107" s="41">
        <f t="shared" si="69"/>
        <v>1.0595567867035971E-2</v>
      </c>
      <c r="Z107" s="24">
        <f t="shared" si="70"/>
        <v>4.6943634107909915E-4</v>
      </c>
      <c r="AA107" s="24">
        <f t="shared" si="71"/>
        <v>1.9518396649715886E-2</v>
      </c>
      <c r="AB107" s="24">
        <f t="shared" si="72"/>
        <v>9.304846650706855E-3</v>
      </c>
      <c r="AC107" s="24">
        <f t="shared" si="73"/>
        <v>3.0356667047314545E-2</v>
      </c>
      <c r="AD107" s="24">
        <f t="shared" si="74"/>
        <v>8.8919652840637742E-3</v>
      </c>
      <c r="AE107" s="24">
        <f t="shared" si="75"/>
        <v>2.4515843375813251E-2</v>
      </c>
      <c r="AF107" s="24">
        <f t="shared" si="76"/>
        <v>5.8529111338099238E-3</v>
      </c>
      <c r="AG107" s="24">
        <f t="shared" si="77"/>
        <v>9.6525581161821528E-3</v>
      </c>
      <c r="AH107" s="24">
        <f t="shared" si="78"/>
        <v>1.1722236807561126E-2</v>
      </c>
      <c r="AI107" s="24">
        <f t="shared" si="79"/>
        <v>1.7062283592674365E-2</v>
      </c>
      <c r="AJ107" s="24">
        <f t="shared" si="80"/>
        <v>3.0549098610465508E-2</v>
      </c>
      <c r="AK107" s="24">
        <f t="shared" si="81"/>
        <v>1.5161933576291142E-2</v>
      </c>
      <c r="AL107" s="24">
        <f t="shared" si="82"/>
        <v>-2.2986096555578817E-2</v>
      </c>
      <c r="AM107" s="24">
        <f t="shared" si="83"/>
        <v>1.365814235409557E-2</v>
      </c>
      <c r="AN107" s="24">
        <f t="shared" si="84"/>
        <v>1.7251470995964358E-2</v>
      </c>
      <c r="AO107" s="24">
        <f t="shared" si="85"/>
        <v>1.059554093873083E-2</v>
      </c>
      <c r="AP107" s="24">
        <f t="shared" si="86"/>
        <v>7.1958911740614973E-3</v>
      </c>
      <c r="AQ107" s="24">
        <f t="shared" si="87"/>
        <v>1.4222644166523635E-2</v>
      </c>
      <c r="AR107" s="24">
        <f t="shared" si="88"/>
        <v>1.0529641228556041E-2</v>
      </c>
      <c r="AS107" s="24" t="e">
        <f t="shared" si="89"/>
        <v>#DIV/0!</v>
      </c>
      <c r="AT107" s="24">
        <f t="shared" si="90"/>
        <v>1.1464977725002878E-2</v>
      </c>
      <c r="AU107" s="21"/>
      <c r="AV107" s="24">
        <f t="shared" si="91"/>
        <v>0.37074957730603031</v>
      </c>
      <c r="AW107" s="24">
        <f t="shared" si="92"/>
        <v>0.3155643738977072</v>
      </c>
      <c r="AX107" s="24">
        <f t="shared" si="93"/>
        <v>0.31552030260923258</v>
      </c>
      <c r="AY107" s="24">
        <f t="shared" si="94"/>
        <v>0.33034987794955262</v>
      </c>
      <c r="AZ107" s="24">
        <f t="shared" si="95"/>
        <v>0.76935647285681608</v>
      </c>
      <c r="BA107" s="24">
        <f t="shared" si="96"/>
        <v>0.22314209634471061</v>
      </c>
      <c r="BB107" s="24">
        <f t="shared" si="97"/>
        <v>0.39889338660498352</v>
      </c>
      <c r="BC107" s="24">
        <f t="shared" si="98"/>
        <v>0.29380772818646439</v>
      </c>
      <c r="BD107" s="24">
        <f t="shared" si="99"/>
        <v>0.3808215885877122</v>
      </c>
      <c r="BE107" s="24">
        <f t="shared" si="100"/>
        <v>0.38128606760098926</v>
      </c>
      <c r="BF107" s="24">
        <f t="shared" si="101"/>
        <v>0.96212039918446179</v>
      </c>
      <c r="BG107" s="24">
        <f t="shared" si="102"/>
        <v>0.56941472624292011</v>
      </c>
      <c r="BH107" s="24">
        <f t="shared" si="103"/>
        <v>0.3135565573284298</v>
      </c>
      <c r="BI107" s="24">
        <f t="shared" si="104"/>
        <v>0.13430995603575546</v>
      </c>
      <c r="BJ107" s="24">
        <f t="shared" si="105"/>
        <v>0.37612263130671919</v>
      </c>
      <c r="BK107" s="24">
        <f t="shared" si="106"/>
        <v>0.50670742836283988</v>
      </c>
      <c r="BL107" s="24">
        <f t="shared" si="107"/>
        <v>0.37074930623947178</v>
      </c>
      <c r="BM107" s="24">
        <f t="shared" si="108"/>
        <v>0.33017603183360489</v>
      </c>
      <c r="BN107" s="24">
        <f t="shared" si="109"/>
        <v>0.34957653061972049</v>
      </c>
      <c r="BO107" s="24">
        <f t="shared" si="110"/>
        <v>0.30733310873031017</v>
      </c>
      <c r="BP107" s="24" t="e">
        <f t="shared" si="111"/>
        <v>#DIV/0!</v>
      </c>
      <c r="BQ107" s="24">
        <f t="shared" si="112"/>
        <v>0.33144932937532667</v>
      </c>
      <c r="BR107" s="21"/>
      <c r="BS107" s="35">
        <f t="shared" si="113"/>
        <v>45809</v>
      </c>
      <c r="BT107" s="24">
        <f t="shared" si="58"/>
        <v>1.71170360110833E-4</v>
      </c>
      <c r="BU107" s="24">
        <f t="shared" si="49"/>
        <v>5.4826869806094182E-4</v>
      </c>
      <c r="BV107" s="24">
        <f t="shared" si="50"/>
        <v>8.274238227146839E-4</v>
      </c>
      <c r="BW107" s="24">
        <f t="shared" si="65"/>
        <v>2.9860226223453372E-3</v>
      </c>
      <c r="BX107" s="24">
        <f t="shared" si="66"/>
        <v>5.998430286241938E-4</v>
      </c>
      <c r="BY107" s="24">
        <f t="shared" si="67"/>
        <v>1.5463088642659211E-3</v>
      </c>
      <c r="BZ107" s="24">
        <f t="shared" si="114"/>
        <v>6.368871191135653E-4</v>
      </c>
      <c r="CA107" s="24">
        <f t="shared" si="115"/>
        <v>2.5029778393351681E-4</v>
      </c>
      <c r="CB107" s="24">
        <f t="shared" si="116"/>
        <v>6.4315789473684353E-4</v>
      </c>
      <c r="CC107" s="24">
        <f t="shared" si="117"/>
        <v>1.9260387811634316E-4</v>
      </c>
      <c r="CD107" s="24">
        <f t="shared" si="118"/>
        <v>1.6894217451523586E-3</v>
      </c>
      <c r="CE107" s="24">
        <f t="shared" si="119"/>
        <v>5.0391274238227558E-4</v>
      </c>
      <c r="CF107" s="24">
        <f t="shared" si="120"/>
        <v>1.0595318559556813E-2</v>
      </c>
    </row>
    <row r="108" spans="1:84" x14ac:dyDescent="0.25">
      <c r="A108" s="31">
        <f>+[1]NEA!A109</f>
        <v>45839</v>
      </c>
      <c r="B108" s="17">
        <f>+[1]NEA!B109</f>
        <v>8905.1</v>
      </c>
      <c r="C108" s="17">
        <f>+[1]NEA!C109</f>
        <v>9057.6</v>
      </c>
      <c r="D108" s="17">
        <f>+[1]NEA!D109</f>
        <v>6867.5</v>
      </c>
      <c r="E108" s="17">
        <f>+[1]NEA!E109</f>
        <v>6743.5</v>
      </c>
      <c r="F108" s="17">
        <f>+[1]NEA!F109</f>
        <v>11110</v>
      </c>
      <c r="G108" s="17">
        <f>+[1]NEA!G109</f>
        <v>7679</v>
      </c>
      <c r="H108" s="17">
        <f>+[1]NEA!H109</f>
        <v>10700.1</v>
      </c>
      <c r="I108" s="17">
        <f>+[1]NEA!I109</f>
        <v>10078.799999999999</v>
      </c>
      <c r="J108" s="17">
        <f>+[1]NEA!J109</f>
        <v>8217.9</v>
      </c>
      <c r="K108" s="17">
        <f>+[1]NEA!K109</f>
        <v>7936.8</v>
      </c>
      <c r="L108" s="17">
        <f>+[1]NEA!L109</f>
        <v>7671.5</v>
      </c>
      <c r="M108" s="17">
        <f>+[1]NEA!M109</f>
        <v>10378.200000000001</v>
      </c>
      <c r="N108" s="17">
        <f>+[1]NEA!N109</f>
        <v>9015.5</v>
      </c>
      <c r="O108" s="18">
        <f>+[1]NEA!R109</f>
        <v>7135.6</v>
      </c>
      <c r="P108" s="19">
        <f>+[1]NEA!S109</f>
        <v>8912.7000000000007</v>
      </c>
      <c r="Q108" s="20">
        <f>+[1]NEA!T109</f>
        <v>10124.6</v>
      </c>
      <c r="R108" s="18">
        <f t="shared" si="68"/>
        <v>8904.888359999999</v>
      </c>
      <c r="S108" s="19">
        <f t="shared" si="52"/>
        <v>8424.027025542433</v>
      </c>
      <c r="T108" s="19">
        <f t="shared" si="53"/>
        <v>7930.7969294360801</v>
      </c>
      <c r="U108" s="19">
        <f t="shared" si="54"/>
        <v>7511.8949515905942</v>
      </c>
      <c r="V108" s="19"/>
      <c r="W108" s="20">
        <f t="shared" si="55"/>
        <v>8422.4440508439257</v>
      </c>
      <c r="X108" s="21"/>
      <c r="Y108" s="41">
        <f t="shared" si="69"/>
        <v>1.7051554398227697E-2</v>
      </c>
      <c r="Z108" s="24">
        <f t="shared" si="70"/>
        <v>1.1897979019338312E-2</v>
      </c>
      <c r="AA108" s="24">
        <f t="shared" si="71"/>
        <v>7.4818455218954583E-3</v>
      </c>
      <c r="AB108" s="24">
        <f t="shared" si="72"/>
        <v>5.967032147385698E-3</v>
      </c>
      <c r="AC108" s="24">
        <f t="shared" si="73"/>
        <v>2.6100448861222425E-2</v>
      </c>
      <c r="AD108" s="24">
        <f t="shared" si="74"/>
        <v>1.3167616635000989E-2</v>
      </c>
      <c r="AE108" s="24">
        <f t="shared" si="75"/>
        <v>5.2800195417093132E-3</v>
      </c>
      <c r="AF108" s="24">
        <f t="shared" si="76"/>
        <v>2.3508982157545821E-2</v>
      </c>
      <c r="AG108" s="24">
        <f t="shared" si="77"/>
        <v>2.1656700274749197E-2</v>
      </c>
      <c r="AH108" s="24">
        <f t="shared" si="78"/>
        <v>2.9776964695807928E-2</v>
      </c>
      <c r="AI108" s="24">
        <f t="shared" si="79"/>
        <v>4.887886245556472E-2</v>
      </c>
      <c r="AJ108" s="24">
        <f t="shared" si="80"/>
        <v>4.0400192477343833E-2</v>
      </c>
      <c r="AK108" s="24">
        <f t="shared" si="81"/>
        <v>1.7769047538411131E-2</v>
      </c>
      <c r="AL108" s="24">
        <f t="shared" si="82"/>
        <v>2.0537757437071091E-2</v>
      </c>
      <c r="AM108" s="24">
        <f t="shared" si="83"/>
        <v>1.5137019066493673E-2</v>
      </c>
      <c r="AN108" s="24">
        <f t="shared" si="84"/>
        <v>2.203648183479201E-2</v>
      </c>
      <c r="AO108" s="24">
        <f t="shared" si="85"/>
        <v>1.7048755907065782E-2</v>
      </c>
      <c r="AP108" s="24">
        <f t="shared" si="86"/>
        <v>1.5113152380104466E-2</v>
      </c>
      <c r="AQ108" s="24">
        <f t="shared" si="87"/>
        <v>1.9689510769603125E-2</v>
      </c>
      <c r="AR108" s="24">
        <f t="shared" si="88"/>
        <v>1.491199865034698E-2</v>
      </c>
      <c r="AS108" s="24" t="e">
        <f t="shared" si="89"/>
        <v>#DIV/0!</v>
      </c>
      <c r="AT108" s="24">
        <f t="shared" si="90"/>
        <v>1.6841172668356386E-2</v>
      </c>
      <c r="AU108" s="21"/>
      <c r="AV108" s="24">
        <f t="shared" si="91"/>
        <v>0.33273968092430195</v>
      </c>
      <c r="AW108" s="24">
        <f t="shared" si="92"/>
        <v>0.30014641288433386</v>
      </c>
      <c r="AX108" s="24">
        <f t="shared" si="93"/>
        <v>0.25700113482446829</v>
      </c>
      <c r="AY108" s="24">
        <f t="shared" si="94"/>
        <v>0.2870257271547445</v>
      </c>
      <c r="AZ108" s="24">
        <f t="shared" si="95"/>
        <v>0.51798767574362281</v>
      </c>
      <c r="BA108" s="24">
        <f t="shared" si="96"/>
        <v>0.20494594297729463</v>
      </c>
      <c r="BB108" s="24">
        <f t="shared" si="97"/>
        <v>0.32879230052778641</v>
      </c>
      <c r="BC108" s="24">
        <f t="shared" si="98"/>
        <v>0.29159084501627497</v>
      </c>
      <c r="BD108" s="24">
        <f t="shared" si="99"/>
        <v>0.3549488054607508</v>
      </c>
      <c r="BE108" s="24">
        <f t="shared" si="100"/>
        <v>0.36460231766445461</v>
      </c>
      <c r="BF108" s="24">
        <f t="shared" si="101"/>
        <v>0.80816461215735269</v>
      </c>
      <c r="BG108" s="24">
        <f t="shared" si="102"/>
        <v>0.56969568636941137</v>
      </c>
      <c r="BH108" s="24">
        <f t="shared" si="103"/>
        <v>0.28356445229078275</v>
      </c>
      <c r="BI108" s="24">
        <f t="shared" si="104"/>
        <v>0.11181053287628551</v>
      </c>
      <c r="BJ108" s="24">
        <f t="shared" si="105"/>
        <v>0.35258141864206172</v>
      </c>
      <c r="BK108" s="24">
        <f t="shared" si="106"/>
        <v>0.39958529167818635</v>
      </c>
      <c r="BL108" s="24">
        <f t="shared" si="107"/>
        <v>0.33272831747801024</v>
      </c>
      <c r="BM108" s="24">
        <f t="shared" si="108"/>
        <v>0.30954142921317374</v>
      </c>
      <c r="BN108" s="24">
        <f t="shared" si="109"/>
        <v>0.32610911446938795</v>
      </c>
      <c r="BO108" s="24">
        <f t="shared" si="110"/>
        <v>0.27916888527878836</v>
      </c>
      <c r="BP108" s="24" t="e">
        <f t="shared" si="111"/>
        <v>#DIV/0!</v>
      </c>
      <c r="BQ108" s="24">
        <f t="shared" si="112"/>
        <v>0.30297150019288943</v>
      </c>
      <c r="BR108" s="21"/>
      <c r="BS108" s="35">
        <f t="shared" si="113"/>
        <v>45839</v>
      </c>
      <c r="BT108" s="24">
        <f t="shared" si="58"/>
        <v>4.2948845336805326E-3</v>
      </c>
      <c r="BU108" s="24">
        <f t="shared" si="49"/>
        <v>2.1201946138559588E-4</v>
      </c>
      <c r="BV108" s="24">
        <f t="shared" si="50"/>
        <v>5.2993444345462439E-4</v>
      </c>
      <c r="BW108" s="24">
        <f t="shared" si="65"/>
        <v>2.6175632152401871E-3</v>
      </c>
      <c r="BX108" s="24">
        <f t="shared" si="66"/>
        <v>8.8677676511569653E-4</v>
      </c>
      <c r="BY108" s="24">
        <f t="shared" si="67"/>
        <v>3.3761849288472075E-4</v>
      </c>
      <c r="BZ108" s="24">
        <f t="shared" si="114"/>
        <v>2.5461351332830809E-3</v>
      </c>
      <c r="CA108" s="24">
        <f t="shared" si="115"/>
        <v>5.6104981840608453E-4</v>
      </c>
      <c r="CB108" s="24">
        <f t="shared" si="116"/>
        <v>1.6355787021174537E-3</v>
      </c>
      <c r="CC108" s="24">
        <f t="shared" si="117"/>
        <v>5.5528906553370329E-4</v>
      </c>
      <c r="CD108" s="24">
        <f t="shared" si="118"/>
        <v>2.2783183718221062E-3</v>
      </c>
      <c r="CE108" s="24">
        <f t="shared" si="119"/>
        <v>5.9322963064482848E-4</v>
      </c>
      <c r="CF108" s="24">
        <f t="shared" si="120"/>
        <v>1.7048397633568614E-2</v>
      </c>
    </row>
    <row r="109" spans="1:84" x14ac:dyDescent="0.25">
      <c r="A109" s="31">
        <f>+[1]NEA!A110</f>
        <v>45870</v>
      </c>
      <c r="B109" s="17">
        <f>+[1]NEA!B110</f>
        <v>9055.2000000000007</v>
      </c>
      <c r="C109" s="17">
        <f>+[1]NEA!C110</f>
        <v>9184.9</v>
      </c>
      <c r="D109" s="17">
        <f>+[1]NEA!D110</f>
        <v>7008.4</v>
      </c>
      <c r="E109" s="17">
        <f>+[1]NEA!E110</f>
        <v>6709.7</v>
      </c>
      <c r="F109" s="17">
        <f>+[1]NEA!F110</f>
        <v>11437.7</v>
      </c>
      <c r="G109" s="17">
        <f>+[1]NEA!G110</f>
        <v>7721.7</v>
      </c>
      <c r="H109" s="17">
        <f>+[1]NEA!H110</f>
        <v>10951.8</v>
      </c>
      <c r="I109" s="17">
        <f>+[1]NEA!I110</f>
        <v>10341</v>
      </c>
      <c r="J109" s="17">
        <f>+[1]NEA!J110</f>
        <v>8352.4</v>
      </c>
      <c r="K109" s="17">
        <f>+[1]NEA!K110</f>
        <v>7997.6</v>
      </c>
      <c r="L109" s="17">
        <f>+[1]NEA!L110</f>
        <v>7867.8</v>
      </c>
      <c r="M109" s="17">
        <f>+[1]NEA!M110</f>
        <v>10774</v>
      </c>
      <c r="N109" s="17">
        <f>+[1]NEA!N110</f>
        <v>9185.6</v>
      </c>
      <c r="O109" s="18">
        <f>+[1]NEA!R110</f>
        <v>7169.2</v>
      </c>
      <c r="P109" s="19">
        <f>+[1]NEA!S110</f>
        <v>9049</v>
      </c>
      <c r="Q109" s="20">
        <f>+[1]NEA!T110</f>
        <v>10411.1</v>
      </c>
      <c r="R109" s="18">
        <f t="shared" ref="R109" si="121">+SUMPRODUCT($C$3:$N$3,C109:N109)</f>
        <v>9054.895660000002</v>
      </c>
      <c r="S109" s="19">
        <f t="shared" si="52"/>
        <v>8531.7982010436699</v>
      </c>
      <c r="T109" s="19">
        <f t="shared" si="53"/>
        <v>8014.6486566282856</v>
      </c>
      <c r="U109" s="19">
        <f t="shared" si="54"/>
        <v>7542.3530428769018</v>
      </c>
      <c r="V109" s="19"/>
      <c r="W109" s="20">
        <f t="shared" si="55"/>
        <v>8534.4680975203155</v>
      </c>
      <c r="X109" s="21"/>
      <c r="Y109" s="41">
        <f t="shared" ref="Y109" si="122">+B109/B108-1</f>
        <v>1.6855509764067911E-2</v>
      </c>
      <c r="Z109" s="24">
        <f t="shared" ref="Z109" si="123">+C109/C108-1</f>
        <v>1.4054495672142675E-2</v>
      </c>
      <c r="AA109" s="24">
        <f t="shared" ref="AA109" si="124">+D109/D108-1</f>
        <v>2.0516927557335141E-2</v>
      </c>
      <c r="AB109" s="24">
        <f t="shared" ref="AB109" si="125">+E109/E108-1</f>
        <v>-5.0122340031141244E-3</v>
      </c>
      <c r="AC109" s="24">
        <f t="shared" ref="AC109" si="126">+F109/F108-1</f>
        <v>2.9495949594959603E-2</v>
      </c>
      <c r="AD109" s="24">
        <f t="shared" ref="AD109" si="127">+G109/G108-1</f>
        <v>5.5606198723792133E-3</v>
      </c>
      <c r="AE109" s="24">
        <f t="shared" ref="AE109" si="128">+H109/H108-1</f>
        <v>2.3523144643507798E-2</v>
      </c>
      <c r="AF109" s="24">
        <f t="shared" ref="AF109" si="129">+I109/I108-1</f>
        <v>2.6015001785926861E-2</v>
      </c>
      <c r="AG109" s="24">
        <f t="shared" ref="AG109" si="130">+J109/J108-1</f>
        <v>1.6366711690334546E-2</v>
      </c>
      <c r="AH109" s="24">
        <f t="shared" ref="AH109" si="131">+K109/K108-1</f>
        <v>7.6605180929341099E-3</v>
      </c>
      <c r="AI109" s="24">
        <f t="shared" ref="AI109" si="132">+L109/L108-1</f>
        <v>2.5588216124617036E-2</v>
      </c>
      <c r="AJ109" s="24">
        <f t="shared" ref="AJ109" si="133">+M109/M108-1</f>
        <v>3.8137634657262165E-2</v>
      </c>
      <c r="AK109" s="24">
        <f t="shared" ref="AK109" si="134">+N109/N108-1</f>
        <v>1.8867505961954523E-2</v>
      </c>
      <c r="AL109" s="24">
        <f t="shared" ref="AL109" si="135">+O109/O108-1</f>
        <v>4.7087841246706841E-3</v>
      </c>
      <c r="AM109" s="24">
        <f t="shared" ref="AM109" si="136">+P109/P108-1</f>
        <v>1.5292784453644792E-2</v>
      </c>
      <c r="AN109" s="24">
        <f t="shared" ref="AN109" si="137">+Q109/Q108-1</f>
        <v>2.829741421883325E-2</v>
      </c>
      <c r="AO109" s="24">
        <f t="shared" ref="AO109" si="138">+R109/R108-1</f>
        <v>1.6845500351674536E-2</v>
      </c>
      <c r="AP109" s="24">
        <f t="shared" ref="AP109" si="139">+S109/S108-1</f>
        <v>1.2793308375491197E-2</v>
      </c>
      <c r="AQ109" s="24">
        <f t="shared" ref="AQ109" si="140">+T109/T108-1</f>
        <v>1.0572925764998464E-2</v>
      </c>
      <c r="AR109" s="24">
        <f t="shared" ref="AR109" si="141">+U109/U108-1</f>
        <v>4.0546481923124933E-3</v>
      </c>
      <c r="AS109" s="24" t="e">
        <f t="shared" ref="AS109" si="142">+V109/V108-1</f>
        <v>#DIV/0!</v>
      </c>
      <c r="AT109" s="24">
        <f t="shared" ref="AT109" si="143">+W109/W108-1</f>
        <v>1.3300657861320619E-2</v>
      </c>
      <c r="AU109" s="21"/>
      <c r="AV109" s="24">
        <f t="shared" ref="AV109" si="144">+B109/B97-1</f>
        <v>0.29851580985158099</v>
      </c>
      <c r="AW109" s="24">
        <f t="shared" ref="AW109" si="145">+C109/C97-1</f>
        <v>0.25300465192420485</v>
      </c>
      <c r="AX109" s="24">
        <f t="shared" ref="AX109" si="146">+D109/D97-1</f>
        <v>0.23869280121599878</v>
      </c>
      <c r="AY109" s="24">
        <f t="shared" ref="AY109" si="147">+E109/E97-1</f>
        <v>0.25396202437018767</v>
      </c>
      <c r="AZ109" s="24">
        <f t="shared" ref="AZ109" si="148">+F109/F97-1</f>
        <v>0.49305537425266954</v>
      </c>
      <c r="BA109" s="24">
        <f t="shared" ref="BA109" si="149">+G109/G97-1</f>
        <v>0.16550443760188371</v>
      </c>
      <c r="BB109" s="24">
        <f t="shared" ref="BB109" si="150">+H109/H97-1</f>
        <v>0.31032172383675705</v>
      </c>
      <c r="BC109" s="24">
        <f t="shared" ref="BC109" si="151">+I109/I97-1</f>
        <v>0.27998514667656882</v>
      </c>
      <c r="BD109" s="24">
        <f t="shared" ref="BD109" si="152">+J109/J97-1</f>
        <v>0.31523502086449873</v>
      </c>
      <c r="BE109" s="24">
        <f t="shared" ref="BE109" si="153">+K109/K97-1</f>
        <v>0.3124374353840853</v>
      </c>
      <c r="BF109" s="24">
        <f t="shared" ref="BF109" si="154">+L109/L97-1</f>
        <v>0.77626766604957798</v>
      </c>
      <c r="BG109" s="24">
        <f t="shared" ref="BG109" si="155">+M109/M97-1</f>
        <v>0.53386198943636898</v>
      </c>
      <c r="BH109" s="24">
        <f t="shared" ref="BH109" si="156">+N109/N97-1</f>
        <v>0.27993757489619031</v>
      </c>
      <c r="BI109" s="24">
        <f t="shared" ref="BI109" si="157">+O109/O97-1</f>
        <v>4.4555176734563107E-2</v>
      </c>
      <c r="BJ109" s="24">
        <f t="shared" ref="BJ109" si="158">+P109/P97-1</f>
        <v>0.32092547989197873</v>
      </c>
      <c r="BK109" s="24">
        <f t="shared" ref="BK109" si="159">+Q109/Q97-1</f>
        <v>0.38113052360674438</v>
      </c>
      <c r="BL109" s="24">
        <f t="shared" ref="BL109" si="160">+R109/R97-1</f>
        <v>0.29848709352913461</v>
      </c>
      <c r="BM109" s="24">
        <f t="shared" ref="BM109" si="161">+S109/S97-1</f>
        <v>0.26917879390146293</v>
      </c>
      <c r="BN109" s="24">
        <f t="shared" ref="BN109" si="162">+T109/T97-1</f>
        <v>0.29209396964489986</v>
      </c>
      <c r="BO109" s="24">
        <f t="shared" ref="BO109" si="163">+U109/U97-1</f>
        <v>0.24414698668618939</v>
      </c>
      <c r="BP109" s="24" t="e">
        <f t="shared" ref="BP109" si="164">+V109/V97-1</f>
        <v>#DIV/0!</v>
      </c>
      <c r="BQ109" s="24">
        <f t="shared" ref="BQ109" si="165">+W109/W97-1</f>
        <v>0.27584642453250807</v>
      </c>
      <c r="BR109" s="21"/>
      <c r="BS109" s="35">
        <f t="shared" ref="BS109" si="166">+A109</f>
        <v>45870</v>
      </c>
      <c r="BT109" s="24">
        <f t="shared" ref="BT109" si="167">(C109-C108)/$B108*C$3</f>
        <v>5.0476277638656216E-3</v>
      </c>
      <c r="BU109" s="24">
        <f t="shared" ref="BU109" si="168">(D109-D108)/$B108*D$3</f>
        <v>5.7593513829153932E-4</v>
      </c>
      <c r="BV109" s="24">
        <f t="shared" ref="BV109" si="169">(E109-E108)/$B108*E$3</f>
        <v>-4.4028702653535853E-4</v>
      </c>
      <c r="BW109" s="24">
        <f t="shared" ref="BW109" si="170">(F109-F108)/$B108*F$3</f>
        <v>2.9844100571582645E-3</v>
      </c>
      <c r="BX109" s="24">
        <f t="shared" ref="BX109" si="171">(G109-G108)/$B108*G$3</f>
        <v>3.7305139751378269E-4</v>
      </c>
      <c r="BY109" s="24">
        <f t="shared" ref="BY109" si="172">(H109-H108)/$B108*H$3</f>
        <v>1.4867233383117472E-3</v>
      </c>
      <c r="BZ109" s="24">
        <f t="shared" ref="BZ109" si="173">(I109-I108)/$B108*I$3</f>
        <v>2.8354381197291515E-3</v>
      </c>
      <c r="CA109" s="24">
        <f t="shared" ref="CA109" si="174">(J109-J108)/$B108*J$3</f>
        <v>4.2592447024738633E-4</v>
      </c>
      <c r="CB109" s="24">
        <f t="shared" ref="CB109" si="175">(K109-K108)/$B108*K$3</f>
        <v>4.2603901135304618E-4</v>
      </c>
      <c r="CC109" s="24">
        <f t="shared" ref="CC109" si="176">(L109-L108)/$B108*L$3</f>
        <v>2.9979225387699203E-4</v>
      </c>
      <c r="CD109" s="24">
        <f t="shared" ref="CD109" si="177">(M109-M108)/$B108*M$3</f>
        <v>2.2000988197774262E-3</v>
      </c>
      <c r="CE109" s="24">
        <f t="shared" ref="CE109" si="178">(N109-N108)/$B108*N$3</f>
        <v>6.3034665528742095E-4</v>
      </c>
      <c r="CF109" s="24">
        <f t="shared" ref="CF109" si="179">+SUM(BT109:CE109)</f>
        <v>1.6845099998877022E-2</v>
      </c>
    </row>
    <row r="110" spans="1:84" x14ac:dyDescent="0.25">
      <c r="A110" s="31">
        <f>+[1]NEA!A111</f>
        <v>45901</v>
      </c>
      <c r="B110" s="17">
        <f>+[1]NEA!B111</f>
        <v>9217.7000000000007</v>
      </c>
      <c r="C110" s="17">
        <f>+[1]NEA!C111</f>
        <v>9358.7000000000007</v>
      </c>
      <c r="D110" s="17">
        <f>+[1]NEA!D111</f>
        <v>7095.9</v>
      </c>
      <c r="E110" s="17">
        <f>+[1]NEA!E111</f>
        <v>6875.5</v>
      </c>
      <c r="F110" s="17">
        <f>+[1]NEA!F111</f>
        <v>11745.6</v>
      </c>
      <c r="G110" s="17">
        <f>+[1]NEA!G111</f>
        <v>7774.5</v>
      </c>
      <c r="H110" s="17">
        <f>+[1]NEA!H111</f>
        <v>11138.4</v>
      </c>
      <c r="I110" s="17">
        <f>+[1]NEA!I111</f>
        <v>10614.9</v>
      </c>
      <c r="J110" s="17">
        <f>+[1]NEA!J111</f>
        <v>8500.6</v>
      </c>
      <c r="K110" s="17">
        <f>+[1]NEA!K111</f>
        <v>8048.2</v>
      </c>
      <c r="L110" s="17">
        <f>+[1]NEA!L111</f>
        <v>7982.2</v>
      </c>
      <c r="M110" s="17">
        <f>+[1]NEA!M111</f>
        <v>10792.6</v>
      </c>
      <c r="N110" s="17">
        <f>+[1]NEA!N111</f>
        <v>9296.2999999999993</v>
      </c>
      <c r="O110" s="18">
        <f>+[1]NEA!R111</f>
        <v>7458.8</v>
      </c>
      <c r="P110" s="19">
        <f>+[1]NEA!S111</f>
        <v>9186.2000000000007</v>
      </c>
      <c r="Q110" s="20">
        <f>+[1]NEA!T111</f>
        <v>10584</v>
      </c>
      <c r="R110" s="18">
        <f t="shared" ref="R110" si="180">+SUMPRODUCT($C$3:$N$3,C110:N110)</f>
        <v>9217.418819999999</v>
      </c>
      <c r="S110" s="19">
        <f t="shared" si="52"/>
        <v>8663.116053282065</v>
      </c>
      <c r="T110" s="19">
        <f t="shared" si="53"/>
        <v>8106.3873043991744</v>
      </c>
      <c r="U110" s="19">
        <f t="shared" si="54"/>
        <v>7646.6102351313966</v>
      </c>
      <c r="V110" s="19"/>
      <c r="W110" s="20">
        <f t="shared" si="55"/>
        <v>8684.6618670556363</v>
      </c>
      <c r="X110" s="21"/>
      <c r="Y110" s="41">
        <f t="shared" ref="Y110" si="181">+B110/B109-1</f>
        <v>1.7945489884265475E-2</v>
      </c>
      <c r="Z110" s="24">
        <f t="shared" ref="Z110" si="182">+C110/C109-1</f>
        <v>1.8922361702359503E-2</v>
      </c>
      <c r="AA110" s="24">
        <f t="shared" ref="AA110" si="183">+D110/D109-1</f>
        <v>1.2485017978425939E-2</v>
      </c>
      <c r="AB110" s="24">
        <f t="shared" ref="AB110" si="184">+E110/E109-1</f>
        <v>2.4710493762761354E-2</v>
      </c>
      <c r="AC110" s="24">
        <f t="shared" ref="AC110" si="185">+F110/F109-1</f>
        <v>2.6919747851403608E-2</v>
      </c>
      <c r="AD110" s="24">
        <f t="shared" ref="AD110" si="186">+G110/G109-1</f>
        <v>6.8378724892186327E-3</v>
      </c>
      <c r="AE110" s="24">
        <f t="shared" ref="AE110" si="187">+H110/H109-1</f>
        <v>1.7038295074782273E-2</v>
      </c>
      <c r="AF110" s="24">
        <f t="shared" ref="AF110" si="188">+I110/I109-1</f>
        <v>2.6486800116042986E-2</v>
      </c>
      <c r="AG110" s="24">
        <f t="shared" ref="AG110" si="189">+J110/J109-1</f>
        <v>1.7743403093721577E-2</v>
      </c>
      <c r="AH110" s="24">
        <f t="shared" ref="AH110" si="190">+K110/K109-1</f>
        <v>6.3268980694206611E-3</v>
      </c>
      <c r="AI110" s="24">
        <f t="shared" ref="AI110" si="191">+L110/L109-1</f>
        <v>1.4540278095528603E-2</v>
      </c>
      <c r="AJ110" s="24">
        <f t="shared" ref="AJ110" si="192">+M110/M109-1</f>
        <v>1.7263783181733494E-3</v>
      </c>
      <c r="AK110" s="24">
        <f t="shared" ref="AK110" si="193">+N110/N109-1</f>
        <v>1.2051471869012342E-2</v>
      </c>
      <c r="AL110" s="24">
        <f t="shared" ref="AL110" si="194">+O110/O109-1</f>
        <v>4.0395023154605969E-2</v>
      </c>
      <c r="AM110" s="24">
        <f t="shared" ref="AM110" si="195">+P110/P109-1</f>
        <v>1.5161896342137382E-2</v>
      </c>
      <c r="AN110" s="24">
        <f t="shared" ref="AN110" si="196">+Q110/Q109-1</f>
        <v>1.6607274927721294E-2</v>
      </c>
      <c r="AO110" s="24">
        <f t="shared" ref="AO110" si="197">+R110/R109-1</f>
        <v>1.7948650774402886E-2</v>
      </c>
      <c r="AP110" s="24">
        <f t="shared" ref="AP110" si="198">+S110/S109-1</f>
        <v>1.539157972844829E-2</v>
      </c>
      <c r="AQ110" s="24">
        <f t="shared" ref="AQ110" si="199">+T110/T109-1</f>
        <v>1.1446371725230664E-2</v>
      </c>
      <c r="AR110" s="24">
        <f t="shared" ref="AR110" si="200">+U110/U109-1</f>
        <v>1.3822900050131759E-2</v>
      </c>
      <c r="AS110" s="24" t="e">
        <f t="shared" ref="AS110" si="201">+V110/V109-1</f>
        <v>#DIV/0!</v>
      </c>
      <c r="AT110" s="24">
        <f t="shared" ref="AT110" si="202">+W110/W109-1</f>
        <v>1.759849211680331E-2</v>
      </c>
      <c r="AU110" s="21"/>
      <c r="AV110" s="24">
        <f t="shared" ref="AV110" si="203">+B110/B98-1</f>
        <v>0.28000499909738519</v>
      </c>
      <c r="AW110" s="24">
        <f t="shared" ref="AW110" si="204">+C110/C98-1</f>
        <v>0.24697872113629393</v>
      </c>
      <c r="AX110" s="24">
        <f t="shared" ref="AX110" si="205">+D110/D98-1</f>
        <v>0.23368336868458561</v>
      </c>
      <c r="AY110" s="24">
        <f t="shared" ref="AY110" si="206">+E110/E98-1</f>
        <v>0.22855764419984292</v>
      </c>
      <c r="AZ110" s="24">
        <f t="shared" ref="AZ110" si="207">+F110/F98-1</f>
        <v>0.42234708582085045</v>
      </c>
      <c r="BA110" s="24">
        <f t="shared" ref="BA110" si="208">+G110/G98-1</f>
        <v>0.14891824791629715</v>
      </c>
      <c r="BB110" s="24">
        <f t="shared" ref="BB110" si="209">+H110/H98-1</f>
        <v>0.28197042067100186</v>
      </c>
      <c r="BC110" s="24">
        <f t="shared" ref="BC110" si="210">+I110/I98-1</f>
        <v>0.2844282032356038</v>
      </c>
      <c r="BD110" s="24">
        <f t="shared" ref="BD110" si="211">+J110/J98-1</f>
        <v>0.31545472833908472</v>
      </c>
      <c r="BE110" s="24">
        <f t="shared" ref="BE110" si="212">+K110/K98-1</f>
        <v>0.2587703520653144</v>
      </c>
      <c r="BF110" s="24">
        <f t="shared" ref="BF110" si="213">+L110/L98-1</f>
        <v>0.74990682889400406</v>
      </c>
      <c r="BG110" s="24">
        <f t="shared" ref="BG110" si="214">+M110/M98-1</f>
        <v>0.4935580742032355</v>
      </c>
      <c r="BH110" s="24">
        <f t="shared" ref="BH110" si="215">+N110/N98-1</f>
        <v>0.2647510985946151</v>
      </c>
      <c r="BI110" s="24">
        <f t="shared" ref="BI110" si="216">+O110/O98-1</f>
        <v>5.8225980364338126E-2</v>
      </c>
      <c r="BJ110" s="24">
        <f t="shared" ref="BJ110" si="217">+P110/P98-1</f>
        <v>0.3006824682128395</v>
      </c>
      <c r="BK110" s="24">
        <f t="shared" ref="BK110" si="218">+Q110/Q98-1</f>
        <v>0.34689046970641746</v>
      </c>
      <c r="BL110" s="24">
        <f t="shared" ref="BL110" si="219">+R110/R98-1</f>
        <v>0.2799970587928966</v>
      </c>
      <c r="BM110" s="24">
        <f t="shared" ref="BM110" si="220">+S110/S98-1</f>
        <v>0.25310630359945585</v>
      </c>
      <c r="BN110" s="24">
        <f t="shared" ref="BN110" si="221">+T110/T98-1</f>
        <v>0.26244249757215221</v>
      </c>
      <c r="BO110" s="24">
        <f t="shared" ref="BO110" si="222">+U110/U98-1</f>
        <v>0.21694958648306817</v>
      </c>
      <c r="BP110" s="24" t="e">
        <f t="shared" ref="BP110" si="223">+V110/V98-1</f>
        <v>#DIV/0!</v>
      </c>
      <c r="BQ110" s="24">
        <f t="shared" ref="BQ110" si="224">+W110/W98-1</f>
        <v>0.25751076690821884</v>
      </c>
      <c r="BR110" s="21"/>
      <c r="BS110" s="35">
        <f t="shared" ref="BS110" si="225">+A110</f>
        <v>45901</v>
      </c>
      <c r="BT110" s="24">
        <f t="shared" ref="BT110" si="226">(C110-C109)/$B109*C$3</f>
        <v>6.7771865889213259E-3</v>
      </c>
      <c r="BU110" s="24">
        <f t="shared" ref="BU110" si="227">(D110-D109)/$B109*D$3</f>
        <v>3.517316017316017E-4</v>
      </c>
      <c r="BV110" s="24">
        <f t="shared" ref="BV110" si="228">(E110-E109)/$B109*E$3</f>
        <v>2.1239508790529224E-3</v>
      </c>
      <c r="BW110" s="24">
        <f t="shared" ref="BW110" si="229">(F110-F109)/$B109*F$3</f>
        <v>2.757607783373086E-3</v>
      </c>
      <c r="BX110" s="24">
        <f t="shared" ref="BX110" si="230">(G110-G109)/$B109*G$3</f>
        <v>4.5364431486880628E-4</v>
      </c>
      <c r="BY110" s="24">
        <f t="shared" ref="BY110" si="231">(H110-H109)/$B109*H$3</f>
        <v>1.0839252584150562E-3</v>
      </c>
      <c r="BZ110" s="24">
        <f t="shared" ref="BZ110" si="232">(I110-I109)/$B109*I$3</f>
        <v>2.912864431486876E-3</v>
      </c>
      <c r="CA110" s="24">
        <f t="shared" ref="CA110" si="233">(J110-J109)/$B109*J$3</f>
        <v>4.6152928703949338E-4</v>
      </c>
      <c r="CB110" s="24">
        <f t="shared" ref="CB110" si="234">(K110-K109)/$B109*K$3</f>
        <v>3.486880466472266E-4</v>
      </c>
      <c r="CC110" s="24">
        <f t="shared" ref="CC110" si="235">(L110-L109)/$B109*L$3</f>
        <v>1.7181729834790999E-4</v>
      </c>
      <c r="CD110" s="24">
        <f t="shared" ref="CD110" si="236">(M110-M109)/$B109*M$3</f>
        <v>1.0167638483965211E-4</v>
      </c>
      <c r="CE110" s="24">
        <f t="shared" ref="CE110" si="237">(N110-N109)/$B109*N$3</f>
        <v>4.034256559766724E-4</v>
      </c>
      <c r="CF110" s="24">
        <f t="shared" ref="CF110" si="238">+SUM(BT110:CE110)</f>
        <v>1.7948047530700627E-2</v>
      </c>
    </row>
    <row r="111" spans="1:84" x14ac:dyDescent="0.25">
      <c r="A111" s="31">
        <f>+[1]NEA!A112</f>
        <v>45931</v>
      </c>
      <c r="B111" s="17">
        <f>+[1]NEA!B112</f>
        <v>9419</v>
      </c>
      <c r="C111" s="17">
        <f>+[1]NEA!C112</f>
        <v>9563.1</v>
      </c>
      <c r="D111" s="17">
        <f>+[1]NEA!D112</f>
        <v>7285.3</v>
      </c>
      <c r="E111" s="17">
        <f>+[1]NEA!E112</f>
        <v>6992.7</v>
      </c>
      <c r="F111" s="17">
        <f>+[1]NEA!F112</f>
        <v>11980.7</v>
      </c>
      <c r="G111" s="17">
        <f>+[1]NEA!G112</f>
        <v>7824.5</v>
      </c>
      <c r="H111" s="17">
        <f>+[1]NEA!H112</f>
        <v>11379.4</v>
      </c>
      <c r="I111" s="17">
        <f>+[1]NEA!I112</f>
        <v>10966.2</v>
      </c>
      <c r="J111" s="17">
        <f>+[1]NEA!J112</f>
        <v>8682.7000000000007</v>
      </c>
      <c r="K111" s="17">
        <f>+[1]NEA!K112</f>
        <v>8240.9</v>
      </c>
      <c r="L111" s="17">
        <f>+[1]NEA!L112</f>
        <v>8017.1</v>
      </c>
      <c r="M111" s="17">
        <f>+[1]NEA!M112</f>
        <v>11072.1</v>
      </c>
      <c r="N111" s="17">
        <f>+[1]NEA!N112</f>
        <v>9531.6</v>
      </c>
      <c r="O111" s="18">
        <f>+[1]NEA!R112</f>
        <v>7624.7</v>
      </c>
      <c r="P111" s="19">
        <f>+[1]NEA!S112</f>
        <v>9389.4</v>
      </c>
      <c r="Q111" s="20">
        <f>+[1]NEA!T112</f>
        <v>10803.3</v>
      </c>
      <c r="R111" s="18">
        <f t="shared" ref="R111" si="239">+SUMPRODUCT($C$3:$N$3,C111:N111)</f>
        <v>9418.7797100000025</v>
      </c>
      <c r="S111" s="19">
        <f t="shared" si="52"/>
        <v>8841.8823674814612</v>
      </c>
      <c r="T111" s="19">
        <f t="shared" si="53"/>
        <v>8257.2873043991731</v>
      </c>
      <c r="U111" s="19">
        <f t="shared" si="54"/>
        <v>7775.4988243430153</v>
      </c>
      <c r="V111" s="19"/>
      <c r="W111" s="20">
        <f t="shared" si="55"/>
        <v>8870.9324025838723</v>
      </c>
      <c r="X111" s="21"/>
      <c r="Y111" s="41">
        <f t="shared" ref="Y111" si="240">+B111/B110-1</f>
        <v>2.1838419562363542E-2</v>
      </c>
      <c r="Z111" s="24">
        <f t="shared" ref="Z111" si="241">+C111/C110-1</f>
        <v>2.1840640259865207E-2</v>
      </c>
      <c r="AA111" s="24">
        <f t="shared" ref="AA111" si="242">+D111/D110-1</f>
        <v>2.6691469721952243E-2</v>
      </c>
      <c r="AB111" s="24">
        <f t="shared" ref="AB111" si="243">+E111/E110-1</f>
        <v>1.7046033015780671E-2</v>
      </c>
      <c r="AC111" s="24">
        <f t="shared" ref="AC111" si="244">+F111/F110-1</f>
        <v>2.0016005993733765E-2</v>
      </c>
      <c r="AD111" s="24">
        <f t="shared" ref="AD111" si="245">+G111/G110-1</f>
        <v>6.4312817544536216E-3</v>
      </c>
      <c r="AE111" s="24">
        <f t="shared" ref="AE111" si="246">+H111/H110-1</f>
        <v>2.1636859872153913E-2</v>
      </c>
      <c r="AF111" s="24">
        <f t="shared" ref="AF111" si="247">+I111/I110-1</f>
        <v>3.3094989119068607E-2</v>
      </c>
      <c r="AG111" s="24">
        <f t="shared" ref="AG111" si="248">+J111/J110-1</f>
        <v>2.142201726936932E-2</v>
      </c>
      <c r="AH111" s="24">
        <f t="shared" ref="AH111" si="249">+K111/K110-1</f>
        <v>2.3943241967147921E-2</v>
      </c>
      <c r="AI111" s="24">
        <f t="shared" ref="AI111" si="250">+L111/L110-1</f>
        <v>4.3722282077622854E-3</v>
      </c>
      <c r="AJ111" s="24">
        <f t="shared" ref="AJ111" si="251">+M111/M110-1</f>
        <v>2.5897374126716555E-2</v>
      </c>
      <c r="AK111" s="24">
        <f t="shared" ref="AK111" si="252">+N111/N110-1</f>
        <v>2.5311145294364623E-2</v>
      </c>
      <c r="AL111" s="24">
        <f t="shared" ref="AL111" si="253">+O111/O110-1</f>
        <v>2.2242183729286102E-2</v>
      </c>
      <c r="AM111" s="24">
        <f t="shared" ref="AM111" si="254">+P111/P110-1</f>
        <v>2.2120136726829331E-2</v>
      </c>
      <c r="AN111" s="24">
        <f t="shared" ref="AN111" si="255">+Q111/Q110-1</f>
        <v>2.071995464852594E-2</v>
      </c>
      <c r="AO111" s="24">
        <f t="shared" ref="AO111" si="256">+R111/R110-1</f>
        <v>2.1845691720451033E-2</v>
      </c>
      <c r="AP111" s="24">
        <f t="shared" ref="AP111" si="257">+S111/S110-1</f>
        <v>2.0635336419355665E-2</v>
      </c>
      <c r="AQ111" s="24">
        <f t="shared" ref="AQ111" si="258">+T111/T110-1</f>
        <v>1.8614950696731247E-2</v>
      </c>
      <c r="AR111" s="24">
        <f t="shared" ref="AR111" si="259">+U111/U110-1</f>
        <v>1.6855650444880244E-2</v>
      </c>
      <c r="AS111" s="24" t="e">
        <f t="shared" ref="AS111" si="260">+V111/V110-1</f>
        <v>#DIV/0!</v>
      </c>
      <c r="AT111" s="24">
        <f t="shared" ref="AT111" si="261">+W111/W110-1</f>
        <v>2.1448219675061164E-2</v>
      </c>
      <c r="AU111" s="21"/>
      <c r="AV111" s="24">
        <f t="shared" ref="AV111" si="262">+B111/B99-1</f>
        <v>0.27528500636356257</v>
      </c>
      <c r="AW111" s="24">
        <f t="shared" ref="AW111" si="263">+C111/C99-1</f>
        <v>0.25997707479676957</v>
      </c>
      <c r="AX111" s="24">
        <f t="shared" ref="AX111" si="264">+D111/D99-1</f>
        <v>0.24117075830110579</v>
      </c>
      <c r="AY111" s="24">
        <f t="shared" ref="AY111" si="265">+E111/E99-1</f>
        <v>0.19046970496603621</v>
      </c>
      <c r="AZ111" s="24">
        <f t="shared" ref="AZ111" si="266">+F111/F99-1</f>
        <v>0.35358317045339005</v>
      </c>
      <c r="BA111" s="24">
        <f t="shared" ref="BA111" si="267">+G111/G99-1</f>
        <v>0.13003856096821242</v>
      </c>
      <c r="BB111" s="24">
        <f t="shared" ref="BB111" si="268">+H111/H99-1</f>
        <v>0.27088754620891464</v>
      </c>
      <c r="BC111" s="24">
        <f t="shared" ref="BC111" si="269">+I111/I99-1</f>
        <v>0.3188295991629686</v>
      </c>
      <c r="BD111" s="24">
        <f t="shared" ref="BD111" si="270">+J111/J99-1</f>
        <v>0.32317890886924738</v>
      </c>
      <c r="BE111" s="24">
        <f t="shared" ref="BE111" si="271">+K111/K99-1</f>
        <v>0.25625390630954747</v>
      </c>
      <c r="BF111" s="24">
        <f t="shared" ref="BF111" si="272">+L111/L99-1</f>
        <v>0.73331459581000158</v>
      </c>
      <c r="BG111" s="24">
        <f t="shared" ref="BG111" si="273">+M111/M99-1</f>
        <v>0.45831357673462958</v>
      </c>
      <c r="BH111" s="24">
        <f t="shared" ref="BH111" si="274">+N111/N99-1</f>
        <v>0.26201226051610682</v>
      </c>
      <c r="BI111" s="24">
        <f t="shared" ref="BI111" si="275">+O111/O99-1</f>
        <v>6.4634589069786808E-2</v>
      </c>
      <c r="BJ111" s="24">
        <f t="shared" ref="BJ111" si="276">+P111/P99-1</f>
        <v>0.29682471720785042</v>
      </c>
      <c r="BK111" s="24">
        <f t="shared" ref="BK111" si="277">+Q111/Q99-1</f>
        <v>0.33050482160670946</v>
      </c>
      <c r="BL111" s="24">
        <f t="shared" ref="BL111" si="278">+R111/R99-1</f>
        <v>0.27528716340021098</v>
      </c>
      <c r="BM111" s="24">
        <f t="shared" ref="BM111" si="279">+S111/S99-1</f>
        <v>0.25068184663749049</v>
      </c>
      <c r="BN111" s="24">
        <f t="shared" ref="BN111" si="280">+T111/T99-1</f>
        <v>0.24053353623944052</v>
      </c>
      <c r="BO111" s="24">
        <f t="shared" ref="BO111" si="281">+U111/U99-1</f>
        <v>0.19696652092042721</v>
      </c>
      <c r="BP111" s="24" t="e">
        <f t="shared" ref="BP111" si="282">+V111/V99-1</f>
        <v>#DIV/0!</v>
      </c>
      <c r="BQ111" s="24">
        <f t="shared" ref="BQ111" si="283">+W111/W99-1</f>
        <v>0.25272648939276587</v>
      </c>
      <c r="BR111" s="21"/>
      <c r="BS111" s="35">
        <f t="shared" ref="BS111" si="284">+A111</f>
        <v>45931</v>
      </c>
      <c r="BT111" s="24">
        <f t="shared" ref="BT111" si="285">(C111-C110)/$B110*C$3</f>
        <v>7.8298968289269421E-3</v>
      </c>
      <c r="BU111" s="24">
        <f t="shared" ref="BU111" si="286">(D111-D110)/$B110*D$3</f>
        <v>7.4792627228050586E-4</v>
      </c>
      <c r="BV111" s="24">
        <f t="shared" ref="BV111" si="287">(E111-E110)/$B110*E$3</f>
        <v>1.474901548108528E-3</v>
      </c>
      <c r="BW111" s="24">
        <f t="shared" ref="BW111" si="288">(F111-F110)/$B110*F$3</f>
        <v>2.068478036820468E-3</v>
      </c>
      <c r="BX111" s="24">
        <f t="shared" ref="BX111" si="289">(G111-G110)/$B110*G$3</f>
        <v>4.2201416839341706E-4</v>
      </c>
      <c r="BY111" s="24">
        <f t="shared" ref="BY111" si="290">(H111-H110)/$B110*H$3</f>
        <v>1.3752454516853443E-3</v>
      </c>
      <c r="BZ111" s="24">
        <f t="shared" ref="BZ111" si="291">(I111-I110)/$B110*I$3</f>
        <v>3.670133547414225E-3</v>
      </c>
      <c r="CA111" s="24">
        <f t="shared" ref="CA111" si="292">(J111-J110)/$B110*J$3</f>
        <v>5.5710426679106612E-4</v>
      </c>
      <c r="CB111" s="24">
        <f t="shared" ref="CB111" si="293">(K111-K110)/$B110*K$3</f>
        <v>1.3044989531010977E-3</v>
      </c>
      <c r="CC111" s="24">
        <f t="shared" ref="CC111" si="294">(L111-L110)/$B110*L$3</f>
        <v>5.1492237759962605E-5</v>
      </c>
      <c r="CD111" s="24">
        <f t="shared" ref="CD111" si="295">(M111-M110)/$B110*M$3</f>
        <v>1.5009438363149156E-3</v>
      </c>
      <c r="CE111" s="24">
        <f t="shared" ref="CE111" si="296">(N111-N110)/$B110*N$3</f>
        <v>8.423901841023287E-4</v>
      </c>
      <c r="CF111" s="24">
        <f t="shared" ref="CF111" si="297">+SUM(BT111:CE111)</f>
        <v>2.1845025331698801E-2</v>
      </c>
    </row>
    <row r="112" spans="1:84" x14ac:dyDescent="0.25">
      <c r="A112" s="31">
        <f>+[1]NEA!A113</f>
        <v>45962</v>
      </c>
      <c r="B112" s="17">
        <f>+[1]NEA!B113</f>
        <v>9642.9</v>
      </c>
      <c r="C112" s="17">
        <f>+[1]NEA!C113</f>
        <v>9864.4</v>
      </c>
      <c r="D112" s="17">
        <f>+[1]NEA!D113</f>
        <v>7347.8</v>
      </c>
      <c r="E112" s="17">
        <f>+[1]NEA!E113</f>
        <v>7017.8</v>
      </c>
      <c r="F112" s="17">
        <f>+[1]NEA!F113</f>
        <v>12202</v>
      </c>
      <c r="G112" s="17">
        <f>+[1]NEA!G113</f>
        <v>7933.3</v>
      </c>
      <c r="H112" s="17">
        <f>+[1]NEA!H113</f>
        <v>11620.7</v>
      </c>
      <c r="I112" s="17">
        <f>+[1]NEA!I113</f>
        <v>11315.6</v>
      </c>
      <c r="J112" s="17">
        <f>+[1]NEA!J113</f>
        <v>8924.5</v>
      </c>
      <c r="K112" s="17">
        <f>+[1]NEA!K113</f>
        <v>8388.7999999999993</v>
      </c>
      <c r="L112" s="17">
        <f>+[1]NEA!L113</f>
        <v>8092.2</v>
      </c>
      <c r="M112" s="17">
        <f>+[1]NEA!M113</f>
        <v>11433.9</v>
      </c>
      <c r="N112" s="17">
        <f>+[1]NEA!N113</f>
        <v>9670.5</v>
      </c>
      <c r="O112" s="18">
        <f>+[1]NEA!R113</f>
        <v>7804.6</v>
      </c>
      <c r="P112" s="19">
        <f>+[1]NEA!S113</f>
        <v>9618.7999999999993</v>
      </c>
      <c r="Q112" s="20">
        <f>+[1]NEA!T113</f>
        <v>11036.2</v>
      </c>
      <c r="R112" s="18">
        <f t="shared" ref="R112" si="298">+SUMPRODUCT($C$3:$N$3,C112:N112)</f>
        <v>9642.6688900000008</v>
      </c>
      <c r="S112" s="19">
        <f t="shared" si="52"/>
        <v>9050.2894397143646</v>
      </c>
      <c r="T112" s="19">
        <f t="shared" si="53"/>
        <v>8384.5326542663133</v>
      </c>
      <c r="U112" s="19">
        <f t="shared" si="54"/>
        <v>7862.5973720608572</v>
      </c>
      <c r="V112" s="19"/>
      <c r="W112" s="20">
        <f t="shared" si="55"/>
        <v>9036.3181496145044</v>
      </c>
      <c r="X112" s="21"/>
      <c r="Y112" s="41">
        <f t="shared" ref="Y112" si="299">+B112/B111-1</f>
        <v>2.377110096613233E-2</v>
      </c>
      <c r="Z112" s="24">
        <f t="shared" ref="Z112" si="300">+C112/C111-1</f>
        <v>3.150651985234898E-2</v>
      </c>
      <c r="AA112" s="24">
        <f t="shared" ref="AA112" si="301">+D112/D111-1</f>
        <v>8.5789191934442233E-3</v>
      </c>
      <c r="AB112" s="24">
        <f t="shared" ref="AB112" si="302">+E112/E111-1</f>
        <v>3.5894575771877602E-3</v>
      </c>
      <c r="AC112" s="24">
        <f t="shared" ref="AC112" si="303">+F112/F111-1</f>
        <v>1.8471374794460926E-2</v>
      </c>
      <c r="AD112" s="24">
        <f t="shared" ref="AD112" si="304">+G112/G111-1</f>
        <v>1.3905041855709621E-2</v>
      </c>
      <c r="AE112" s="24">
        <f t="shared" ref="AE112" si="305">+H112/H111-1</f>
        <v>2.120498444557728E-2</v>
      </c>
      <c r="AF112" s="24">
        <f t="shared" ref="AF112" si="306">+I112/I111-1</f>
        <v>3.1861538180955939E-2</v>
      </c>
      <c r="AG112" s="24">
        <f t="shared" ref="AG112" si="307">+J112/J111-1</f>
        <v>2.784848031142384E-2</v>
      </c>
      <c r="AH112" s="24">
        <f t="shared" ref="AH112" si="308">+K112/K111-1</f>
        <v>1.7947068888106932E-2</v>
      </c>
      <c r="AI112" s="24">
        <f t="shared" ref="AI112" si="309">+L112/L111-1</f>
        <v>9.3674770178742151E-3</v>
      </c>
      <c r="AJ112" s="24">
        <f t="shared" ref="AJ112" si="310">+M112/M111-1</f>
        <v>3.2676727991979737E-2</v>
      </c>
      <c r="AK112" s="24">
        <f t="shared" ref="AK112" si="311">+N112/N111-1</f>
        <v>1.4572579629862803E-2</v>
      </c>
      <c r="AL112" s="24">
        <f t="shared" ref="AL112" si="312">+O112/O111-1</f>
        <v>2.3594370926069308E-2</v>
      </c>
      <c r="AM112" s="24">
        <f t="shared" ref="AM112" si="313">+P112/P111-1</f>
        <v>2.4431806079195706E-2</v>
      </c>
      <c r="AN112" s="24">
        <f t="shared" ref="AN112" si="314">+Q112/Q111-1</f>
        <v>2.1558227578610367E-2</v>
      </c>
      <c r="AO112" s="24">
        <f t="shared" ref="AO112" si="315">+R112/R111-1</f>
        <v>2.3770508164905113E-2</v>
      </c>
      <c r="AP112" s="24">
        <f t="shared" ref="AP112" si="316">+S112/S111-1</f>
        <v>2.357044162896571E-2</v>
      </c>
      <c r="AQ112" s="24">
        <f t="shared" ref="AQ112" si="317">+T112/T111-1</f>
        <v>1.5410066911363041E-2</v>
      </c>
      <c r="AR112" s="24">
        <f t="shared" ref="AR112" si="318">+U112/U111-1</f>
        <v>1.1201666887937778E-2</v>
      </c>
      <c r="AS112" s="24" t="e">
        <f t="shared" ref="AS112" si="319">+V112/V111-1</f>
        <v>#DIV/0!</v>
      </c>
      <c r="AT112" s="24">
        <f t="shared" ref="AT112" si="320">+W112/W111-1</f>
        <v>1.8643558481232336E-2</v>
      </c>
      <c r="AU112" s="21"/>
      <c r="AV112" s="24">
        <f t="shared" ref="AV112" si="321">+B112/B100-1</f>
        <v>0.28281229213782089</v>
      </c>
      <c r="AW112" s="24">
        <f t="shared" ref="AW112" si="322">+C112/C100-1</f>
        <v>0.29755468739723501</v>
      </c>
      <c r="AX112" s="24">
        <f t="shared" ref="AX112" si="323">+D112/D100-1</f>
        <v>0.20361027388284625</v>
      </c>
      <c r="AY112" s="24">
        <f t="shared" ref="AY112" si="324">+E112/E100-1</f>
        <v>0.15420545376796824</v>
      </c>
      <c r="AZ112" s="24">
        <f t="shared" ref="AZ112" si="325">+F112/F100-1</f>
        <v>0.3492712917707943</v>
      </c>
      <c r="BA112" s="24">
        <f t="shared" ref="BA112" si="326">+G112/G100-1</f>
        <v>0.12237737504067447</v>
      </c>
      <c r="BB112" s="24">
        <f t="shared" ref="BB112" si="327">+H112/H100-1</f>
        <v>0.26314702493532494</v>
      </c>
      <c r="BC112" s="24">
        <f t="shared" ref="BC112" si="328">+I112/I100-1</f>
        <v>0.32944839335017329</v>
      </c>
      <c r="BD112" s="24">
        <f t="shared" ref="BD112" si="329">+J112/J100-1</f>
        <v>0.33714397015417341</v>
      </c>
      <c r="BE112" s="24">
        <f t="shared" ref="BE112" si="330">+K112/K100-1</f>
        <v>0.2455160945480459</v>
      </c>
      <c r="BF112" s="24">
        <f t="shared" ref="BF112" si="331">+L112/L100-1</f>
        <v>0.73032266341651164</v>
      </c>
      <c r="BG112" s="24">
        <f t="shared" ref="BG112" si="332">+M112/M100-1</f>
        <v>0.44125395484854968</v>
      </c>
      <c r="BH112" s="24">
        <f t="shared" ref="BH112" si="333">+N112/N100-1</f>
        <v>0.26034485005669317</v>
      </c>
      <c r="BI112" s="24">
        <f t="shared" ref="BI112" si="334">+O112/O100-1</f>
        <v>0.10661165227501535</v>
      </c>
      <c r="BJ112" s="24">
        <f t="shared" ref="BJ112" si="335">+P112/P100-1</f>
        <v>0.29855682907402148</v>
      </c>
      <c r="BK112" s="24">
        <f t="shared" ref="BK112" si="336">+Q112/Q100-1</f>
        <v>0.33300318871388535</v>
      </c>
      <c r="BL112" s="24">
        <f t="shared" ref="BL112" si="337">+R112/R100-1</f>
        <v>0.28281749233050557</v>
      </c>
      <c r="BM112" s="24">
        <f t="shared" ref="BM112" si="338">+S112/S100-1</f>
        <v>0.26060454022172741</v>
      </c>
      <c r="BN112" s="24">
        <f t="shared" ref="BN112" si="339">+T112/T100-1</f>
        <v>0.22333260318406389</v>
      </c>
      <c r="BO112" s="24">
        <f t="shared" ref="BO112" si="340">+U112/U100-1</f>
        <v>0.17896209751990733</v>
      </c>
      <c r="BP112" s="24" t="e">
        <f t="shared" ref="BP112" si="341">+V112/V100-1</f>
        <v>#DIV/0!</v>
      </c>
      <c r="BQ112" s="24">
        <f t="shared" ref="BQ112" si="342">+W112/W100-1</f>
        <v>0.24466819536861828</v>
      </c>
      <c r="BR112" s="21"/>
      <c r="BS112" s="35">
        <f t="shared" ref="BS112" si="343">+A112</f>
        <v>45962</v>
      </c>
      <c r="BT112" s="24">
        <f t="shared" ref="BT112" si="344">(C112-C111)/$B111*C$3</f>
        <v>1.1295151289945828E-2</v>
      </c>
      <c r="BU112" s="24">
        <f t="shared" ref="BU112" si="345">(D112-D111)/$B111*D$3</f>
        <v>2.4153307145132179E-4</v>
      </c>
      <c r="BV112" s="24">
        <f t="shared" ref="BV112" si="346">(E112-E111)/$B111*E$3</f>
        <v>3.0911986410447418E-4</v>
      </c>
      <c r="BW112" s="24">
        <f t="shared" ref="BW112" si="347">(F112-F111)/$B111*F$3</f>
        <v>1.9054496231022339E-3</v>
      </c>
      <c r="BX112" s="24">
        <f t="shared" ref="BX112" si="348">(G112-G111)/$B111*G$3</f>
        <v>8.9867714194712979E-4</v>
      </c>
      <c r="BY112" s="24">
        <f t="shared" ref="BY112" si="349">(H112-H111)/$B111*H$3</f>
        <v>1.3475294617263038E-3</v>
      </c>
      <c r="BZ112" s="24">
        <f t="shared" ref="BZ112" si="350">(I112-I111)/$B111*I$3</f>
        <v>3.5722709417135537E-3</v>
      </c>
      <c r="CA112" s="24">
        <f t="shared" ref="CA112" si="351">(J112-J111)/$B111*J$3</f>
        <v>7.2393672364369673E-4</v>
      </c>
      <c r="CB112" s="24">
        <f t="shared" ref="CB112" si="352">(K112-K111)/$B111*K$3</f>
        <v>9.7982376048412543E-4</v>
      </c>
      <c r="CC112" s="24">
        <f t="shared" ref="CC112" si="353">(L112-L111)/$B111*L$3</f>
        <v>1.084361397175913E-4</v>
      </c>
      <c r="CD112" s="24">
        <f t="shared" ref="CD112" si="354">(M112-M111)/$B111*M$3</f>
        <v>1.9013801889797178E-3</v>
      </c>
      <c r="CE112" s="24">
        <f t="shared" ref="CE112" si="355">(N112-N111)/$B111*N$3</f>
        <v>4.866440174116136E-4</v>
      </c>
      <c r="CF112" s="24">
        <f t="shared" ref="CF112" si="356">+SUM(BT112:CE112)</f>
        <v>2.3769952224227592E-2</v>
      </c>
    </row>
    <row r="113" spans="1:84" x14ac:dyDescent="0.25">
      <c r="A113" s="31">
        <f>+[1]NEA!A114</f>
        <v>45992</v>
      </c>
      <c r="B113" s="17">
        <f>+[1]NEA!B114</f>
        <v>9968.4</v>
      </c>
      <c r="C113" s="17">
        <f>+[1]NEA!C114</f>
        <v>10337.700000000001</v>
      </c>
      <c r="D113" s="17">
        <f>+[1]NEA!D114</f>
        <v>7516.5</v>
      </c>
      <c r="E113" s="17">
        <f>+[1]NEA!E114</f>
        <v>7070.1</v>
      </c>
      <c r="F113" s="17">
        <f>+[1]NEA!F114</f>
        <v>12656.7</v>
      </c>
      <c r="G113" s="17">
        <f>+[1]NEA!G114</f>
        <v>8067.7</v>
      </c>
      <c r="H113" s="17">
        <f>+[1]NEA!H114</f>
        <v>11811.1</v>
      </c>
      <c r="I113" s="17">
        <f>+[1]NEA!I114</f>
        <v>11727.6</v>
      </c>
      <c r="J113" s="17">
        <f>+[1]NEA!J114</f>
        <v>9171</v>
      </c>
      <c r="K113" s="17">
        <f>+[1]NEA!K114</f>
        <v>8637.9</v>
      </c>
      <c r="L113" s="17">
        <f>+[1]NEA!L114</f>
        <v>7923.8</v>
      </c>
      <c r="M113" s="17">
        <f>+[1]NEA!M114</f>
        <v>11870.6</v>
      </c>
      <c r="N113" s="17">
        <f>+[1]NEA!N114</f>
        <v>9892.2000000000007</v>
      </c>
      <c r="O113" s="18">
        <f>+[1]NEA!R114</f>
        <v>7793.6</v>
      </c>
      <c r="P113" s="19">
        <f>+[1]NEA!S114</f>
        <v>9987.7999999999993</v>
      </c>
      <c r="Q113" s="20">
        <f>+[1]NEA!T114</f>
        <v>11427.2</v>
      </c>
      <c r="R113" s="18">
        <f t="shared" ref="R113" si="357">+SUMPRODUCT($C$3:$N$3,C113:N113)</f>
        <v>9968.159380000001</v>
      </c>
      <c r="S113" s="19">
        <f t="shared" si="52"/>
        <v>9371.9903735237567</v>
      </c>
      <c r="T113" s="19">
        <f t="shared" si="53"/>
        <v>8564.6321818718625</v>
      </c>
      <c r="U113" s="19">
        <f t="shared" si="54"/>
        <v>7998.7766943291836</v>
      </c>
      <c r="V113" s="19"/>
      <c r="W113" s="20">
        <f t="shared" si="55"/>
        <v>9231.639591581581</v>
      </c>
      <c r="X113" s="21"/>
      <c r="Y113" s="41">
        <f t="shared" ref="Y113" si="358">+B113/B112-1</f>
        <v>3.3755405531531002E-2</v>
      </c>
      <c r="Z113" s="24">
        <f t="shared" ref="Z113" si="359">+C113/C112-1</f>
        <v>4.7980617168809081E-2</v>
      </c>
      <c r="AA113" s="24">
        <f t="shared" ref="AA113" si="360">+D113/D112-1</f>
        <v>2.2959253109774425E-2</v>
      </c>
      <c r="AB113" s="24">
        <f t="shared" ref="AB113" si="361">+E113/E112-1</f>
        <v>7.4524779845535072E-3</v>
      </c>
      <c r="AC113" s="24">
        <f t="shared" ref="AC113" si="362">+F113/F112-1</f>
        <v>3.7264382888051228E-2</v>
      </c>
      <c r="AD113" s="24">
        <f t="shared" ref="AD113" si="363">+G113/G112-1</f>
        <v>1.6941247652300984E-2</v>
      </c>
      <c r="AE113" s="24">
        <f t="shared" ref="AE113" si="364">+H113/H112-1</f>
        <v>1.6384555147280322E-2</v>
      </c>
      <c r="AF113" s="24">
        <f t="shared" ref="AF113" si="365">+I113/I112-1</f>
        <v>3.6409911979921494E-2</v>
      </c>
      <c r="AG113" s="24">
        <f t="shared" ref="AG113" si="366">+J113/J112-1</f>
        <v>2.7620594991315972E-2</v>
      </c>
      <c r="AH113" s="24">
        <f t="shared" ref="AH113" si="367">+K113/K112-1</f>
        <v>2.9694354377264975E-2</v>
      </c>
      <c r="AI113" s="24">
        <f t="shared" ref="AI113" si="368">+L113/L112-1</f>
        <v>-2.0810162872889948E-2</v>
      </c>
      <c r="AJ113" s="24">
        <f t="shared" ref="AJ113" si="369">+M113/M112-1</f>
        <v>3.8193442307524084E-2</v>
      </c>
      <c r="AK113" s="24">
        <f t="shared" ref="AK113" si="370">+N113/N112-1</f>
        <v>2.2925391655033378E-2</v>
      </c>
      <c r="AL113" s="24">
        <f t="shared" ref="AL113" si="371">+O113/O112-1</f>
        <v>-1.4094252107731409E-3</v>
      </c>
      <c r="AM113" s="24">
        <f t="shared" ref="AM113" si="372">+P113/P112-1</f>
        <v>3.8362373684867057E-2</v>
      </c>
      <c r="AN113" s="24">
        <f t="shared" ref="AN113" si="373">+Q113/Q112-1</f>
        <v>3.5428861383447252E-2</v>
      </c>
      <c r="AO113" s="24">
        <f t="shared" ref="AO113" si="374">+R113/R112-1</f>
        <v>3.375522832040323E-2</v>
      </c>
      <c r="AP113" s="24">
        <f t="shared" ref="AP113" si="375">+S113/S112-1</f>
        <v>3.5545927669197841E-2</v>
      </c>
      <c r="AQ113" s="24">
        <f t="shared" ref="AQ113" si="376">+T113/T112-1</f>
        <v>2.147997211435615E-2</v>
      </c>
      <c r="AR113" s="24">
        <f t="shared" ref="AR113" si="377">+U113/U112-1</f>
        <v>1.7319890085206291E-2</v>
      </c>
      <c r="AS113" s="24" t="e">
        <f t="shared" ref="AS113" si="378">+V113/V112-1</f>
        <v>#DIV/0!</v>
      </c>
      <c r="AT113" s="24">
        <f t="shared" ref="AT113" si="379">+W113/W112-1</f>
        <v>2.1615157715026756E-2</v>
      </c>
      <c r="AU113" s="21"/>
      <c r="AV113" s="24">
        <f t="shared" ref="AV113" si="380">+B113/B101-1</f>
        <v>0.28835640339653357</v>
      </c>
      <c r="AW113" s="24">
        <f t="shared" ref="AW113" si="381">+C113/C101-1</f>
        <v>0.32646855031180255</v>
      </c>
      <c r="AX113" s="24">
        <f t="shared" ref="AX113" si="382">+D113/D101-1</f>
        <v>0.19859354818133967</v>
      </c>
      <c r="AY113" s="24">
        <f t="shared" ref="AY113" si="383">+E113/E101-1</f>
        <v>0.14291949563530548</v>
      </c>
      <c r="AZ113" s="24">
        <f t="shared" ref="AZ113" si="384">+F113/F101-1</f>
        <v>0.36469205555076356</v>
      </c>
      <c r="BA113" s="24">
        <f t="shared" ref="BA113" si="385">+G113/G101-1</f>
        <v>0.12686817331061273</v>
      </c>
      <c r="BB113" s="24">
        <f t="shared" ref="BB113" si="386">+H113/H101-1</f>
        <v>0.26338139654287196</v>
      </c>
      <c r="BC113" s="24">
        <f t="shared" ref="BC113" si="387">+I113/I101-1</f>
        <v>0.28462515883100381</v>
      </c>
      <c r="BD113" s="24">
        <f t="shared" ref="BD113" si="388">+J113/J101-1</f>
        <v>0.30642886650806989</v>
      </c>
      <c r="BE113" s="24">
        <f t="shared" ref="BE113" si="389">+K113/K101-1</f>
        <v>0.24538992776712476</v>
      </c>
      <c r="BF113" s="24">
        <f t="shared" ref="BF113" si="390">+L113/L101-1</f>
        <v>0.67703020169739059</v>
      </c>
      <c r="BG113" s="24">
        <f t="shared" ref="BG113" si="391">+M113/M101-1</f>
        <v>0.44666382304551822</v>
      </c>
      <c r="BH113" s="24">
        <f t="shared" ref="BH113" si="392">+N113/N101-1</f>
        <v>0.26469610575570846</v>
      </c>
      <c r="BI113" s="24">
        <f t="shared" ref="BI113" si="393">+O113/O101-1</f>
        <v>0.1135145947336087</v>
      </c>
      <c r="BJ113" s="24">
        <f t="shared" ref="BJ113" si="394">+P113/P101-1</f>
        <v>0.31275054874282016</v>
      </c>
      <c r="BK113" s="24">
        <f t="shared" ref="BK113" si="395">+Q113/Q101-1</f>
        <v>0.30316576954657437</v>
      </c>
      <c r="BL113" s="24">
        <f t="shared" ref="BL113" si="396">+R113/R101-1</f>
        <v>0.28836706468356588</v>
      </c>
      <c r="BM113" s="24">
        <f t="shared" ref="BM113" si="397">+S113/S101-1</f>
        <v>0.27521587832486683</v>
      </c>
      <c r="BN113" s="24">
        <f t="shared" ref="BN113" si="398">+T113/T101-1</f>
        <v>0.22312209713671116</v>
      </c>
      <c r="BO113" s="24">
        <f t="shared" ref="BO113" si="399">+U113/U101-1</f>
        <v>0.17692693564591155</v>
      </c>
      <c r="BP113" s="24" t="e">
        <f t="shared" ref="BP113" si="400">+V113/V101-1</f>
        <v>#DIV/0!</v>
      </c>
      <c r="BQ113" s="24">
        <f t="shared" ref="BQ113" si="401">+W113/W101-1</f>
        <v>0.2311057132424692</v>
      </c>
      <c r="BR113" s="21"/>
      <c r="BS113" s="35">
        <f t="shared" ref="BS113" si="402">+A113</f>
        <v>45992</v>
      </c>
      <c r="BT113" s="24">
        <f t="shared" ref="BT113" si="403">(C113-C112)/$B112*C$3</f>
        <v>1.7331117195034731E-2</v>
      </c>
      <c r="BU113" s="24">
        <f t="shared" ref="BU113" si="404">(D113-D112)/$B112*D$3</f>
        <v>6.3680842899957414E-4</v>
      </c>
      <c r="BV113" s="24">
        <f t="shared" ref="BV113" si="405">(E113-E112)/$B112*E$3</f>
        <v>6.2914683342148333E-4</v>
      </c>
      <c r="BW113" s="24">
        <f t="shared" ref="BW113" si="406">(F113-F112)/$B112*F$3</f>
        <v>3.8241784110589201E-3</v>
      </c>
      <c r="BX113" s="24">
        <f t="shared" ref="BX113" si="407">(G113-G112)/$B112*G$3</f>
        <v>1.0843542917587006E-3</v>
      </c>
      <c r="BY113" s="24">
        <f t="shared" ref="BY113" si="408">(H113-H112)/$B112*H$3</f>
        <v>1.0385921247757397E-3</v>
      </c>
      <c r="BZ113" s="24">
        <f t="shared" ref="BZ113" si="409">(I113-I112)/$B112*I$3</f>
        <v>4.1144883800516441E-3</v>
      </c>
      <c r="CA113" s="24">
        <f t="shared" ref="CA113" si="410">(J113-J112)/$B112*J$3</f>
        <v>7.2087235167843703E-4</v>
      </c>
      <c r="CB113" s="24">
        <f t="shared" ref="CB113" si="411">(K113-K112)/$B112*K$3</f>
        <v>1.6119466135706088E-3</v>
      </c>
      <c r="CC113" s="24">
        <f t="shared" ref="CC113" si="412">(L113-L112)/$B112*L$3</f>
        <v>-2.3750531479119297E-4</v>
      </c>
      <c r="CD113" s="24">
        <f t="shared" ref="CD113" si="413">(M113-M112)/$B112*M$3</f>
        <v>2.2417167034813217E-3</v>
      </c>
      <c r="CE113" s="24">
        <f t="shared" ref="CE113" si="414">(N113-N112)/$B112*N$3</f>
        <v>7.5870329465202631E-4</v>
      </c>
      <c r="CF113" s="24">
        <f t="shared" ref="CF113" si="415">+SUM(BT113:CE113)</f>
        <v>3.375441931369199E-2</v>
      </c>
    </row>
    <row r="114" spans="1:84" x14ac:dyDescent="0.25">
      <c r="A114" s="31">
        <f>+[1]NEA!A115</f>
        <v>46023</v>
      </c>
      <c r="B114" s="17">
        <f>+[1]NEA!B115</f>
        <v>10350.700000000001</v>
      </c>
      <c r="C114" s="17">
        <f>+[1]NEA!C115</f>
        <v>10833.4</v>
      </c>
      <c r="D114" s="17">
        <f>+[1]NEA!D115</f>
        <v>7645.5</v>
      </c>
      <c r="E114" s="17">
        <f>+[1]NEA!E115</f>
        <v>7155.2</v>
      </c>
      <c r="F114" s="17">
        <f>+[1]NEA!F115</f>
        <v>13851.3</v>
      </c>
      <c r="G114" s="17">
        <f>+[1]NEA!G115</f>
        <v>8186.8</v>
      </c>
      <c r="H114" s="17">
        <f>+[1]NEA!H115</f>
        <v>12069.3</v>
      </c>
      <c r="I114" s="17">
        <f>+[1]NEA!I115</f>
        <v>11936.2</v>
      </c>
      <c r="J114" s="17">
        <f>+[1]NEA!J115</f>
        <v>9480</v>
      </c>
      <c r="K114" s="17">
        <f>+[1]NEA!K115</f>
        <v>8788.2000000000007</v>
      </c>
      <c r="L114" s="17">
        <f>+[1]NEA!L115</f>
        <v>7974.7</v>
      </c>
      <c r="M114" s="17">
        <f>+[1]NEA!M115</f>
        <v>12387.4</v>
      </c>
      <c r="N114" s="17">
        <f>+[1]NEA!N115</f>
        <v>10150.5</v>
      </c>
      <c r="O114" s="18">
        <f>+[1]NEA!R115</f>
        <v>8307.2999999999993</v>
      </c>
      <c r="P114" s="19">
        <f>+[1]NEA!S115</f>
        <v>10288.1</v>
      </c>
      <c r="Q114" s="20">
        <f>+[1]NEA!T115</f>
        <v>12041.4</v>
      </c>
      <c r="R114" s="18">
        <f t="shared" ref="R114" si="416">+SUMPRODUCT($C$3:$N$3,C114:N114)</f>
        <v>10350.466050000001</v>
      </c>
      <c r="S114" s="19">
        <f t="shared" si="52"/>
        <v>9704.7960175775879</v>
      </c>
      <c r="T114" s="19">
        <f t="shared" si="53"/>
        <v>8749.5208739297304</v>
      </c>
      <c r="U114" s="19">
        <f t="shared" si="54"/>
        <v>8126.8548409405248</v>
      </c>
      <c r="V114" s="19"/>
      <c r="W114" s="20">
        <f t="shared" si="55"/>
        <v>9398.5821629506117</v>
      </c>
      <c r="X114" s="21"/>
      <c r="Y114" s="41">
        <f t="shared" ref="Y114" si="417">+B114/B113-1</f>
        <v>3.8351189759640469E-2</v>
      </c>
      <c r="Z114" s="24">
        <f t="shared" ref="Z114" si="418">+C114/C113-1</f>
        <v>4.7950704702206304E-2</v>
      </c>
      <c r="AA114" s="24">
        <f t="shared" ref="AA114" si="419">+D114/D113-1</f>
        <v>1.7162243065256488E-2</v>
      </c>
      <c r="AB114" s="24">
        <f t="shared" ref="AB114" si="420">+E114/E113-1</f>
        <v>1.203660485707414E-2</v>
      </c>
      <c r="AC114" s="24">
        <f t="shared" ref="AC114" si="421">+F114/F113-1</f>
        <v>9.4384792244423865E-2</v>
      </c>
      <c r="AD114" s="24">
        <f t="shared" ref="AD114" si="422">+G114/G113-1</f>
        <v>1.4762571736678387E-2</v>
      </c>
      <c r="AE114" s="24">
        <f t="shared" ref="AE114" si="423">+H114/H113-1</f>
        <v>2.1860791966878512E-2</v>
      </c>
      <c r="AF114" s="24">
        <f t="shared" ref="AF114" si="424">+I114/I113-1</f>
        <v>1.7787100515024523E-2</v>
      </c>
      <c r="AG114" s="24">
        <f t="shared" ref="AG114" si="425">+J114/J113-1</f>
        <v>3.3693163231926615E-2</v>
      </c>
      <c r="AH114" s="24">
        <f t="shared" ref="AH114" si="426">+K114/K113-1</f>
        <v>1.7400062515194881E-2</v>
      </c>
      <c r="AI114" s="24">
        <f t="shared" ref="AI114" si="427">+L114/L113-1</f>
        <v>6.423685605391416E-3</v>
      </c>
      <c r="AJ114" s="24">
        <f t="shared" ref="AJ114" si="428">+M114/M113-1</f>
        <v>4.3536131282327695E-2</v>
      </c>
      <c r="AK114" s="24">
        <f t="shared" ref="AK114" si="429">+N114/N113-1</f>
        <v>2.6111481773518408E-2</v>
      </c>
      <c r="AL114" s="24">
        <f t="shared" ref="AL114" si="430">+O114/O113-1</f>
        <v>6.5913056867172859E-2</v>
      </c>
      <c r="AM114" s="24">
        <f t="shared" ref="AM114" si="431">+P114/P113-1</f>
        <v>3.0066681351248681E-2</v>
      </c>
      <c r="AN114" s="24">
        <f t="shared" ref="AN114" si="432">+Q114/Q113-1</f>
        <v>5.3748949873984708E-2</v>
      </c>
      <c r="AO114" s="24">
        <f t="shared" ref="AO114" si="433">+R114/R113-1</f>
        <v>3.8352784644179794E-2</v>
      </c>
      <c r="AP114" s="24">
        <f t="shared" ref="AP114" si="434">+S114/S113-1</f>
        <v>3.5510668576231197E-2</v>
      </c>
      <c r="AQ114" s="24">
        <f t="shared" ref="AQ114" si="435">+T114/T113-1</f>
        <v>2.158746436878034E-2</v>
      </c>
      <c r="AR114" s="24">
        <f t="shared" ref="AR114" si="436">+U114/U113-1</f>
        <v>1.6012216805870283E-2</v>
      </c>
      <c r="AS114" s="24" t="e">
        <f t="shared" ref="AS114" si="437">+V114/V113-1</f>
        <v>#DIV/0!</v>
      </c>
      <c r="AT114" s="24">
        <f t="shared" ref="AT114" si="438">+W114/W113-1</f>
        <v>1.8083740132280202E-2</v>
      </c>
      <c r="AU114" s="21"/>
      <c r="AV114" s="24">
        <f t="shared" ref="AV114" si="439">+B114/B102-1</f>
        <v>0.3054066665825883</v>
      </c>
      <c r="AW114" s="24">
        <f t="shared" ref="AW114" si="440">+C114/C102-1</f>
        <v>0.36497536759610405</v>
      </c>
      <c r="AX114" s="24">
        <f t="shared" ref="AX114" si="441">+D114/D102-1</f>
        <v>0.18755824790307551</v>
      </c>
      <c r="AY114" s="24">
        <f t="shared" ref="AY114" si="442">+E114/E102-1</f>
        <v>0.14452069037221871</v>
      </c>
      <c r="AZ114" s="24">
        <f t="shared" ref="AZ114" si="443">+F114/F102-1</f>
        <v>0.42096678224830231</v>
      </c>
      <c r="BA114" s="24">
        <f t="shared" ref="BA114" si="444">+G114/G102-1</f>
        <v>0.12717710068703436</v>
      </c>
      <c r="BB114" s="24">
        <f t="shared" ref="BB114" si="445">+H114/H102-1</f>
        <v>0.26737091913347522</v>
      </c>
      <c r="BC114" s="24">
        <f t="shared" ref="BC114" si="446">+I114/I102-1</f>
        <v>0.26036915019428974</v>
      </c>
      <c r="BD114" s="24">
        <f t="shared" ref="BD114" si="447">+J114/J102-1</f>
        <v>0.32706198555350241</v>
      </c>
      <c r="BE114" s="24">
        <f t="shared" ref="BE114" si="448">+K114/K102-1</f>
        <v>0.24487569941213971</v>
      </c>
      <c r="BF114" s="24">
        <f t="shared" ref="BF114" si="449">+L114/L102-1</f>
        <v>0.62074221607999358</v>
      </c>
      <c r="BG114" s="24">
        <f t="shared" ref="BG114" si="450">+M114/M102-1</f>
        <v>0.43279818636069201</v>
      </c>
      <c r="BH114" s="24">
        <f t="shared" ref="BH114" si="451">+N114/N102-1</f>
        <v>0.28073938552772693</v>
      </c>
      <c r="BI114" s="24">
        <f t="shared" ref="BI114" si="452">+O114/O102-1</f>
        <v>0.20661457122937477</v>
      </c>
      <c r="BJ114" s="24">
        <f t="shared" ref="BJ114" si="453">+P114/P102-1</f>
        <v>0.31642184461050271</v>
      </c>
      <c r="BK114" s="24">
        <f t="shared" ref="BK114" si="454">+Q114/Q102-1</f>
        <v>0.32069097888675624</v>
      </c>
      <c r="BL114" s="24">
        <f t="shared" ref="BL114" si="455">+R114/R102-1</f>
        <v>0.30541042262900997</v>
      </c>
      <c r="BM114" s="24">
        <f t="shared" ref="BM114" si="456">+S114/S102-1</f>
        <v>0.2950232733414615</v>
      </c>
      <c r="BN114" s="24">
        <f t="shared" ref="BN114" si="457">+T114/T102-1</f>
        <v>0.22443077486623153</v>
      </c>
      <c r="BO114" s="24">
        <f t="shared" ref="BO114" si="458">+U114/U102-1</f>
        <v>0.17967275228001944</v>
      </c>
      <c r="BP114" s="24" t="e">
        <f t="shared" ref="BP114" si="459">+V114/V102-1</f>
        <v>#DIV/0!</v>
      </c>
      <c r="BQ114" s="24">
        <f t="shared" ref="BQ114" si="460">+W114/W102-1</f>
        <v>0.22778115590315551</v>
      </c>
      <c r="BR114" s="21"/>
      <c r="BS114" s="35">
        <f t="shared" ref="BS114" si="461">+A114</f>
        <v>46023</v>
      </c>
      <c r="BT114" s="24">
        <f t="shared" ref="BT114" si="462">(C114-C113)/$B113*C$3</f>
        <v>1.7558652341398785E-2</v>
      </c>
      <c r="BU114" s="24">
        <f t="shared" ref="BU114" si="463">(D114-D113)/$B113*D$3</f>
        <v>4.7104851330203446E-4</v>
      </c>
      <c r="BV114" s="24">
        <f t="shared" ref="BV114" si="464">(E114-E113)/$B113*E$3</f>
        <v>9.9028931423296982E-4</v>
      </c>
      <c r="BW114" s="24">
        <f t="shared" ref="BW114" si="465">(F114-F113)/$B113*F$3</f>
        <v>9.7189177801853752E-3</v>
      </c>
      <c r="BX114" s="24">
        <f t="shared" ref="BX114" si="466">(G114-G113)/$B113*G$3</f>
        <v>9.295353316480107E-4</v>
      </c>
      <c r="BY114" s="24">
        <f t="shared" ref="BY114" si="467">(H114-H113)/$B113*H$3</f>
        <v>1.3624373018739158E-3</v>
      </c>
      <c r="BZ114" s="24">
        <f t="shared" ref="BZ114" si="468">(I114-I113)/$B113*I$3</f>
        <v>2.0151859877212026E-3</v>
      </c>
      <c r="CA114" s="24">
        <f t="shared" ref="CA114" si="469">(J114-J113)/$B113*J$3</f>
        <v>8.7414228963524738E-4</v>
      </c>
      <c r="CB114" s="24">
        <f t="shared" ref="CB114" si="470">(K114-K113)/$B113*K$3</f>
        <v>9.408450704225422E-4</v>
      </c>
      <c r="CC114" s="24">
        <f t="shared" ref="CC114" si="471">(L114-L113)/$B113*L$3</f>
        <v>6.9443441274426686E-5</v>
      </c>
      <c r="CD114" s="24">
        <f t="shared" ref="CD114" si="472">(M114-M113)/$B113*M$3</f>
        <v>2.5662694113398302E-3</v>
      </c>
      <c r="CE114" s="24">
        <f t="shared" ref="CE114" si="473">(N114-N113)/$B113*N$3</f>
        <v>8.5509209100758168E-4</v>
      </c>
      <c r="CF114" s="24">
        <f t="shared" ref="CF114" si="474">+SUM(BT114:CE114)</f>
        <v>3.8351858874041939E-2</v>
      </c>
    </row>
    <row r="115" spans="1:84" x14ac:dyDescent="0.25">
      <c r="A115" s="31">
        <f>+[1]NEA!A116</f>
        <v>46054</v>
      </c>
      <c r="B115" s="17">
        <f>+[1]NEA!B116</f>
        <v>10676.8</v>
      </c>
      <c r="C115" s="17">
        <f>+[1]NEA!C116</f>
        <v>11321.8</v>
      </c>
      <c r="D115" s="17">
        <f>+[1]NEA!D116</f>
        <v>7801.7</v>
      </c>
      <c r="E115" s="17">
        <f>+[1]NEA!E116</f>
        <v>7174.9</v>
      </c>
      <c r="F115" s="17">
        <f>+[1]NEA!F116</f>
        <v>14324.6</v>
      </c>
      <c r="G115" s="17">
        <f>+[1]NEA!G116</f>
        <v>8411.2999999999993</v>
      </c>
      <c r="H115" s="17">
        <f>+[1]NEA!H116</f>
        <v>12356</v>
      </c>
      <c r="I115" s="17">
        <f>+[1]NEA!I116</f>
        <v>12236.4</v>
      </c>
      <c r="J115" s="17">
        <f>+[1]NEA!J116</f>
        <v>9640.1</v>
      </c>
      <c r="K115" s="17">
        <f>+[1]NEA!K116</f>
        <v>9085.7000000000007</v>
      </c>
      <c r="L115" s="17">
        <f>+[1]NEA!L116</f>
        <v>8083.4</v>
      </c>
      <c r="M115" s="17">
        <f>+[1]NEA!M116</f>
        <v>12656.9</v>
      </c>
      <c r="N115" s="17">
        <f>+[1]NEA!N116</f>
        <v>10390.4</v>
      </c>
      <c r="O115" s="18">
        <f>+[1]NEA!R116</f>
        <v>8458.1</v>
      </c>
      <c r="P115" s="19">
        <f>+[1]NEA!S116</f>
        <v>10633</v>
      </c>
      <c r="Q115" s="20">
        <f>+[1]NEA!T116</f>
        <v>12416.2</v>
      </c>
      <c r="R115" s="18">
        <f t="shared" ref="R115" si="475">+SUMPRODUCT($C$3:$N$3,C115:N115)</f>
        <v>10676.545469999999</v>
      </c>
      <c r="S115" s="19">
        <f t="shared" si="52"/>
        <v>10031.233768195552</v>
      </c>
      <c r="T115" s="19">
        <f t="shared" si="53"/>
        <v>8925.4058754059624</v>
      </c>
      <c r="U115" s="19">
        <f t="shared" si="54"/>
        <v>8286.7165283540817</v>
      </c>
      <c r="V115" s="19"/>
      <c r="W115" s="20">
        <f t="shared" si="55"/>
        <v>9599.0714732235901</v>
      </c>
      <c r="X115" s="21"/>
      <c r="Y115" s="41">
        <f t="shared" ref="Y115" si="476">+B115/B114-1</f>
        <v>3.1505115596046407E-2</v>
      </c>
      <c r="Z115" s="24">
        <f t="shared" ref="Z115" si="477">+C115/C114-1</f>
        <v>4.5082799490464565E-2</v>
      </c>
      <c r="AA115" s="24">
        <f t="shared" ref="AA115" si="478">+D115/D114-1</f>
        <v>2.0430318487999477E-2</v>
      </c>
      <c r="AB115" s="24">
        <f t="shared" ref="AB115" si="479">+E115/E114-1</f>
        <v>2.7532423971377007E-3</v>
      </c>
      <c r="AC115" s="24">
        <f t="shared" ref="AC115" si="480">+F115/F114-1</f>
        <v>3.4170077898825424E-2</v>
      </c>
      <c r="AD115" s="24">
        <f t="shared" ref="AD115" si="481">+G115/G114-1</f>
        <v>2.7422191820980046E-2</v>
      </c>
      <c r="AE115" s="24">
        <f t="shared" ref="AE115" si="482">+H115/H114-1</f>
        <v>2.3754484518571983E-2</v>
      </c>
      <c r="AF115" s="24">
        <f t="shared" ref="AF115" si="483">+I115/I114-1</f>
        <v>2.5150382868919685E-2</v>
      </c>
      <c r="AG115" s="24">
        <f t="shared" ref="AG115" si="484">+J115/J114-1</f>
        <v>1.6888185654008403E-2</v>
      </c>
      <c r="AH115" s="24">
        <f t="shared" ref="AH115" si="485">+K115/K114-1</f>
        <v>3.3852210919186998E-2</v>
      </c>
      <c r="AI115" s="24">
        <f t="shared" ref="AI115" si="486">+L115/L114-1</f>
        <v>1.3630606793985978E-2</v>
      </c>
      <c r="AJ115" s="24">
        <f t="shared" ref="AJ115" si="487">+M115/M114-1</f>
        <v>2.1755977848458841E-2</v>
      </c>
      <c r="AK115" s="24">
        <f t="shared" ref="AK115" si="488">+N115/N114-1</f>
        <v>2.3634303728880424E-2</v>
      </c>
      <c r="AL115" s="24">
        <f t="shared" ref="AL115" si="489">+O115/O114-1</f>
        <v>1.8152709063113281E-2</v>
      </c>
      <c r="AM115" s="24">
        <f t="shared" ref="AM115" si="490">+P115/P114-1</f>
        <v>3.3524168699759826E-2</v>
      </c>
      <c r="AN115" s="24">
        <f t="shared" ref="AN115" si="491">+Q115/Q114-1</f>
        <v>3.112594880993913E-2</v>
      </c>
      <c r="AO115" s="24">
        <f t="shared" ref="AO115" si="492">+R115/R114-1</f>
        <v>3.1503839385087273E-2</v>
      </c>
      <c r="AP115" s="24">
        <f t="shared" ref="AP115" si="493">+S115/S114-1</f>
        <v>3.3636745174933314E-2</v>
      </c>
      <c r="AQ115" s="24">
        <f t="shared" ref="AQ115" si="494">+T115/T114-1</f>
        <v>2.0102243769747785E-2</v>
      </c>
      <c r="AR115" s="24">
        <f t="shared" ref="AR115" si="495">+U115/U114-1</f>
        <v>1.9670793996248603E-2</v>
      </c>
      <c r="AS115" s="24" t="e">
        <f t="shared" ref="AS115" si="496">+V115/V114-1</f>
        <v>#DIV/0!</v>
      </c>
      <c r="AT115" s="24">
        <f t="shared" ref="AT115" si="497">+W115/W114-1</f>
        <v>2.1331867594168719E-2</v>
      </c>
      <c r="AU115" s="21"/>
      <c r="AV115" s="24">
        <f t="shared" ref="AV115" si="498">+B115/B103-1</f>
        <v>0.32127167200861306</v>
      </c>
      <c r="AW115" s="24">
        <f t="shared" ref="AW115" si="499">+C115/C103-1</f>
        <v>0.38914382469141851</v>
      </c>
      <c r="AX115" s="24">
        <f t="shared" ref="AX115" si="500">+D115/D103-1</f>
        <v>0.2041332901174544</v>
      </c>
      <c r="AY115" s="24">
        <f t="shared" ref="AY115" si="501">+E115/E103-1</f>
        <v>0.15033989610722753</v>
      </c>
      <c r="AZ115" s="24">
        <f t="shared" ref="AZ115" si="502">+F115/F103-1</f>
        <v>0.4310575635876841</v>
      </c>
      <c r="BA115" s="24">
        <f t="shared" ref="BA115" si="503">+G115/G103-1</f>
        <v>0.14586001144320604</v>
      </c>
      <c r="BB115" s="24">
        <f t="shared" ref="BB115" si="504">+H115/H103-1</f>
        <v>0.27110187537934505</v>
      </c>
      <c r="BC115" s="24">
        <f t="shared" ref="BC115" si="505">+I115/I103-1</f>
        <v>0.27057504205345451</v>
      </c>
      <c r="BD115" s="24">
        <f t="shared" ref="BD115" si="506">+J115/J103-1</f>
        <v>0.31976616833689286</v>
      </c>
      <c r="BE115" s="24">
        <f t="shared" ref="BE115" si="507">+K115/K103-1</f>
        <v>0.26594677441828063</v>
      </c>
      <c r="BF115" s="24">
        <f t="shared" ref="BF115" si="508">+L115/L103-1</f>
        <v>0.47636616014026889</v>
      </c>
      <c r="BG115" s="24">
        <f t="shared" ref="BG115" si="509">+M115/M103-1</f>
        <v>0.4731543233585902</v>
      </c>
      <c r="BH115" s="24">
        <f t="shared" ref="BH115" si="510">+N115/N103-1</f>
        <v>0.27913332512618494</v>
      </c>
      <c r="BI115" s="24">
        <f t="shared" ref="BI115" si="511">+O115/O103-1</f>
        <v>0.24020880071555317</v>
      </c>
      <c r="BJ115" s="24">
        <f t="shared" ref="BJ115" si="512">+P115/P103-1</f>
        <v>0.33103836765350181</v>
      </c>
      <c r="BK115" s="24">
        <f t="shared" ref="BK115" si="513">+Q115/Q103-1</f>
        <v>0.32996990048951869</v>
      </c>
      <c r="BL115" s="24">
        <f t="shared" ref="BL115" si="514">+R115/R103-1</f>
        <v>0.32127960079574036</v>
      </c>
      <c r="BM115" s="24">
        <f t="shared" ref="BM115" si="515">+S115/S103-1</f>
        <v>0.31629309511245607</v>
      </c>
      <c r="BN115" s="24">
        <f t="shared" ref="BN115" si="516">+T115/T103-1</f>
        <v>0.24108157213763892</v>
      </c>
      <c r="BO115" s="24">
        <f t="shared" ref="BO115" si="517">+U115/U103-1</f>
        <v>0.19199072151407304</v>
      </c>
      <c r="BP115" s="24" t="e">
        <f t="shared" ref="BP115" si="518">+V115/V103-1</f>
        <v>#DIV/0!</v>
      </c>
      <c r="BQ115" s="24">
        <f t="shared" ref="BQ115" si="519">+W115/W103-1</f>
        <v>0.23511121569860927</v>
      </c>
      <c r="BR115" s="21"/>
      <c r="BS115" s="35">
        <f t="shared" ref="BS115" si="520">+A115</f>
        <v>46054</v>
      </c>
      <c r="BT115" s="24">
        <f t="shared" ref="BT115" si="521">(C115-C114)/$B114*C$3</f>
        <v>1.6661099249326121E-2</v>
      </c>
      <c r="BU115" s="24">
        <f t="shared" ref="BU115" si="522">(D115-D114)/$B114*D$3</f>
        <v>5.49303911812727E-4</v>
      </c>
      <c r="BV115" s="24">
        <f t="shared" ref="BV115" si="523">(E115-E114)/$B114*E$3</f>
        <v>2.2077733873071182E-4</v>
      </c>
      <c r="BW115" s="24">
        <f t="shared" ref="BW115" si="524">(F115-F114)/$B114*F$3</f>
        <v>3.7084090931048231E-3</v>
      </c>
      <c r="BX115" s="24">
        <f t="shared" ref="BX115" si="525">(G115-G114)/$B114*G$3</f>
        <v>1.6874317678997489E-3</v>
      </c>
      <c r="BY115" s="24">
        <f t="shared" ref="BY115" si="526">(H115-H114)/$B114*H$3</f>
        <v>1.4569468731583405E-3</v>
      </c>
      <c r="BZ115" s="24">
        <f t="shared" ref="BZ115" si="527">(I115-I114)/$B114*I$3</f>
        <v>2.7929763204420856E-3</v>
      </c>
      <c r="CA115" s="24">
        <f t="shared" ref="CA115" si="528">(J115-J114)/$B114*J$3</f>
        <v>4.3618499231936101E-4</v>
      </c>
      <c r="CB115" s="24">
        <f t="shared" ref="CB115" si="529">(K115-K114)/$B114*K$3</f>
        <v>1.7935018887611466E-3</v>
      </c>
      <c r="CC115" s="24">
        <f t="shared" ref="CC115" si="530">(L115-L114)/$B114*L$3</f>
        <v>1.4282319070207784E-4</v>
      </c>
      <c r="CD115" s="24">
        <f t="shared" ref="CD115" si="531">(M115-M114)/$B114*M$3</f>
        <v>1.2888258765107671E-3</v>
      </c>
      <c r="CE115" s="24">
        <f t="shared" ref="CE115" si="532">(N115-N114)/$B114*N$3</f>
        <v>7.648468219540696E-4</v>
      </c>
      <c r="CF115" s="24">
        <f t="shared" ref="CF115" si="533">+SUM(BT115:CE115)</f>
        <v>3.1503127324721984E-2</v>
      </c>
    </row>
    <row r="116" spans="1:84" x14ac:dyDescent="0.25">
      <c r="A116" s="31">
        <f>+[1]NEA!A117</f>
        <v>46082</v>
      </c>
      <c r="B116" s="17">
        <f>+[1]NEA!B117</f>
        <v>11119.4</v>
      </c>
      <c r="C116" s="17">
        <f>+[1]NEA!C117</f>
        <v>11826.6</v>
      </c>
      <c r="D116" s="17">
        <f>+[1]NEA!D117</f>
        <v>7974.3</v>
      </c>
      <c r="E116" s="17">
        <f>+[1]NEA!E117</f>
        <v>7351.7</v>
      </c>
      <c r="F116" s="17">
        <f>+[1]NEA!F117</f>
        <v>15708.7</v>
      </c>
      <c r="G116" s="17">
        <f>+[1]NEA!G117</f>
        <v>8486.2999999999993</v>
      </c>
      <c r="H116" s="17">
        <f>+[1]NEA!H117</f>
        <v>12600.9</v>
      </c>
      <c r="I116" s="17">
        <f>+[1]NEA!I117</f>
        <v>12543.6</v>
      </c>
      <c r="J116" s="17">
        <f>+[1]NEA!J117</f>
        <v>9907</v>
      </c>
      <c r="K116" s="17">
        <f>+[1]NEA!K117</f>
        <v>9196.4</v>
      </c>
      <c r="L116" s="17">
        <f>+[1]NEA!L117</f>
        <v>9918.6</v>
      </c>
      <c r="M116" s="17">
        <f>+[1]NEA!M117</f>
        <v>13279.4</v>
      </c>
      <c r="N116" s="17">
        <f>+[1]NEA!N117</f>
        <v>10597.6</v>
      </c>
      <c r="O116" s="18">
        <f>+[1]NEA!R117</f>
        <v>8585.9</v>
      </c>
      <c r="P116" s="19">
        <f>+[1]NEA!S117</f>
        <v>11009.9</v>
      </c>
      <c r="Q116" s="20">
        <f>+[1]NEA!T117</f>
        <v>13341.1</v>
      </c>
      <c r="R116" s="18">
        <f t="shared" ref="R116" si="534">+SUMPRODUCT($C$3:$N$3,C116:N116)</f>
        <v>11119.176729999999</v>
      </c>
      <c r="S116" s="19">
        <f t="shared" si="52"/>
        <v>10382.003268332875</v>
      </c>
      <c r="T116" s="19">
        <f t="shared" si="53"/>
        <v>9134.7440212577512</v>
      </c>
      <c r="U116" s="19">
        <f t="shared" si="54"/>
        <v>8425.33713692946</v>
      </c>
      <c r="V116" s="19"/>
      <c r="W116" s="20">
        <f t="shared" si="55"/>
        <v>9838.786997291103</v>
      </c>
      <c r="X116" s="21"/>
      <c r="Y116" s="41">
        <f t="shared" ref="Y116" si="535">+B116/B115-1</f>
        <v>4.1454368350067439E-2</v>
      </c>
      <c r="Z116" s="24">
        <f t="shared" ref="Z116" si="536">+C116/C115-1</f>
        <v>4.4586549841898027E-2</v>
      </c>
      <c r="AA116" s="24">
        <f t="shared" ref="AA116" si="537">+D116/D115-1</f>
        <v>2.2123383365163951E-2</v>
      </c>
      <c r="AB116" s="24">
        <f t="shared" ref="AB116" si="538">+E116/E115-1</f>
        <v>2.4641458417538953E-2</v>
      </c>
      <c r="AC116" s="24">
        <f t="shared" ref="AC116" si="539">+F116/F115-1</f>
        <v>9.6623989500579377E-2</v>
      </c>
      <c r="AD116" s="24">
        <f t="shared" ref="AD116" si="540">+G116/G115-1</f>
        <v>8.9165765101708594E-3</v>
      </c>
      <c r="AE116" s="24">
        <f t="shared" ref="AE116" si="541">+H116/H115-1</f>
        <v>1.9820330203949466E-2</v>
      </c>
      <c r="AF116" s="24">
        <f t="shared" ref="AF116" si="542">+I116/I115-1</f>
        <v>2.5105423163675589E-2</v>
      </c>
      <c r="AG116" s="24">
        <f t="shared" ref="AG116" si="543">+J116/J115-1</f>
        <v>2.7686434788020797E-2</v>
      </c>
      <c r="AH116" s="24">
        <f t="shared" ref="AH116" si="544">+K116/K115-1</f>
        <v>1.218398142135424E-2</v>
      </c>
      <c r="AI116" s="24">
        <f t="shared" ref="AI116" si="545">+L116/L115-1</f>
        <v>0.2270331791078013</v>
      </c>
      <c r="AJ116" s="24">
        <f t="shared" ref="AJ116" si="546">+M116/M115-1</f>
        <v>4.9182659260956552E-2</v>
      </c>
      <c r="AK116" s="24">
        <f t="shared" ref="AK116" si="547">+N116/N115-1</f>
        <v>1.9941484447182134E-2</v>
      </c>
      <c r="AL116" s="24">
        <f t="shared" ref="AL116" si="548">+O116/O115-1</f>
        <v>1.5109776427330024E-2</v>
      </c>
      <c r="AM116" s="24">
        <f t="shared" ref="AM116" si="549">+P116/P115-1</f>
        <v>3.5446252233612308E-2</v>
      </c>
      <c r="AN116" s="24">
        <f t="shared" ref="AN116" si="550">+Q116/Q115-1</f>
        <v>7.4491390280440051E-2</v>
      </c>
      <c r="AO116" s="24">
        <f t="shared" ref="AO116" si="551">+R116/R115-1</f>
        <v>4.1458284540046186E-2</v>
      </c>
      <c r="AP116" s="24">
        <f t="shared" ref="AP116" si="552">+S116/S115-1</f>
        <v>3.4967732608271129E-2</v>
      </c>
      <c r="AQ116" s="24">
        <f t="shared" ref="AQ116" si="553">+T116/T115-1</f>
        <v>2.345418782899511E-2</v>
      </c>
      <c r="AR116" s="24">
        <f t="shared" ref="AR116" si="554">+U116/U115-1</f>
        <v>1.6728050018492757E-2</v>
      </c>
      <c r="AS116" s="24" t="e">
        <f t="shared" ref="AS116" si="555">+V116/V115-1</f>
        <v>#DIV/0!</v>
      </c>
      <c r="AT116" s="24">
        <f t="shared" ref="AT116" si="556">+W116/W115-1</f>
        <v>2.4972782496327284E-2</v>
      </c>
      <c r="AU116" s="21"/>
      <c r="AV116" s="24">
        <f t="shared" ref="AV116" si="557">+B116/B104-1</f>
        <v>0.33430131397372054</v>
      </c>
      <c r="AW116" s="24">
        <f t="shared" ref="AW116" si="558">+C116/C104-1</f>
        <v>0.3730944723734777</v>
      </c>
      <c r="AX116" s="24">
        <f t="shared" ref="AX116" si="559">+D116/D104-1</f>
        <v>0.23391514251230161</v>
      </c>
      <c r="AY116" s="24">
        <f t="shared" ref="AY116" si="560">+E116/E104-1</f>
        <v>0.1676407992122233</v>
      </c>
      <c r="AZ116" s="24">
        <f t="shared" ref="AZ116" si="561">+F116/F104-1</f>
        <v>0.54068792357712425</v>
      </c>
      <c r="BA116" s="24">
        <f t="shared" ref="BA116" si="562">+G116/G104-1</f>
        <v>0.14996747791208187</v>
      </c>
      <c r="BB116" s="24">
        <f t="shared" ref="BB116" si="563">+H116/H104-1</f>
        <v>0.26933072769763866</v>
      </c>
      <c r="BC116" s="24">
        <f t="shared" ref="BC116" si="564">+I116/I104-1</f>
        <v>0.29558553161602186</v>
      </c>
      <c r="BD116" s="24">
        <f t="shared" ref="BD116" si="565">+J116/J104-1</f>
        <v>0.33135339255237661</v>
      </c>
      <c r="BE116" s="24">
        <f t="shared" ref="BE116" si="566">+K116/K104-1</f>
        <v>0.26804919750703227</v>
      </c>
      <c r="BF116" s="24">
        <f t="shared" ref="BF116" si="567">+L116/L104-1</f>
        <v>0.45517231261278446</v>
      </c>
      <c r="BG116" s="24">
        <f t="shared" ref="BG116" si="568">+M116/M104-1</f>
        <v>0.49430047149110456</v>
      </c>
      <c r="BH116" s="24">
        <f t="shared" ref="BH116" si="569">+N116/N104-1</f>
        <v>0.26761001399471329</v>
      </c>
      <c r="BI116" s="24">
        <f t="shared" ref="BI116" si="570">+O116/O104-1</f>
        <v>0.18778446427336237</v>
      </c>
      <c r="BJ116" s="24">
        <f t="shared" ref="BJ116" si="571">+P116/P104-1</f>
        <v>0.33759764794498892</v>
      </c>
      <c r="BK116" s="24">
        <f t="shared" ref="BK116" si="572">+Q116/Q104-1</f>
        <v>0.40159689026632361</v>
      </c>
      <c r="BL116" s="24">
        <f t="shared" ref="BL116" si="573">+R116/R104-1</f>
        <v>0.33430545442740045</v>
      </c>
      <c r="BM116" s="24">
        <f t="shared" ref="BM116" si="574">+S116/S104-1</f>
        <v>0.31496219282367144</v>
      </c>
      <c r="BN116" s="24">
        <f t="shared" ref="BN116" si="575">+T116/T104-1</f>
        <v>0.25117621117292988</v>
      </c>
      <c r="BO116" s="24">
        <f t="shared" ref="BO116" si="576">+U116/U104-1</f>
        <v>0.19856828050704745</v>
      </c>
      <c r="BP116" s="24" t="e">
        <f t="shared" ref="BP116" si="577">+V116/V104-1</f>
        <v>#DIV/0!</v>
      </c>
      <c r="BQ116" s="24">
        <f t="shared" ref="BQ116" si="578">+W116/W104-1</f>
        <v>0.24581256446465161</v>
      </c>
      <c r="BR116" s="21"/>
      <c r="BS116" s="35">
        <f t="shared" ref="BS116" si="579">+A116</f>
        <v>46082</v>
      </c>
      <c r="BT116" s="24">
        <f t="shared" ref="BT116" si="580">(C116-C115)/$B115*C$3</f>
        <v>1.6694597632249401E-2</v>
      </c>
      <c r="BU116" s="24">
        <f t="shared" ref="BU116" si="581">(D116-D115)/$B115*D$3</f>
        <v>5.8843848344073259E-4</v>
      </c>
      <c r="BV116" s="24">
        <f t="shared" ref="BV116" si="582">(E116-E115)/$B115*E$3</f>
        <v>1.9208751685898418E-3</v>
      </c>
      <c r="BW116" s="24">
        <f t="shared" ref="BW116" si="583">(F116-F115)/$B115*F$3</f>
        <v>1.0513497489884616E-2</v>
      </c>
      <c r="BX116" s="24">
        <f t="shared" ref="BX116" si="584">(G116-G115)/$B115*G$3</f>
        <v>5.4651206353963739E-4</v>
      </c>
      <c r="BY116" s="24">
        <f t="shared" ref="BY116" si="585">(H116-H115)/$B115*H$3</f>
        <v>1.206516933912781E-3</v>
      </c>
      <c r="BZ116" s="24">
        <f t="shared" ref="BZ116" si="586">(I116-I115)/$B115*I$3</f>
        <v>2.7708077326539854E-3</v>
      </c>
      <c r="CA116" s="24">
        <f t="shared" ref="CA116" si="587">(J116-J115)/$B115*J$3</f>
        <v>7.0494717518357461E-4</v>
      </c>
      <c r="CB116" s="24">
        <f t="shared" ref="CB116" si="588">(K116-K115)/$B115*K$3</f>
        <v>6.4698036864977641E-4</v>
      </c>
      <c r="CC116" s="24">
        <f t="shared" ref="CC116" si="589">(L116-L115)/$B115*L$3</f>
        <v>2.3376592237374502E-3</v>
      </c>
      <c r="CD116" s="24">
        <f t="shared" ref="CD116" si="590">(M116-M115)/$B115*M$3</f>
        <v>2.8860473175483289E-3</v>
      </c>
      <c r="CE116" s="24">
        <f t="shared" ref="CE116" si="591">(N116-N115)/$B115*N$3</f>
        <v>6.4041660422598759E-4</v>
      </c>
      <c r="CF116" s="24">
        <f t="shared" ref="CF116" si="592">+SUM(BT116:CE116)</f>
        <v>4.1457296193616114E-2</v>
      </c>
    </row>
    <row r="117" spans="1:84" x14ac:dyDescent="0.25">
      <c r="A117" s="31">
        <f>+[1]NEA!A118</f>
        <v>46113</v>
      </c>
      <c r="B117" s="17">
        <f>+[1]NEA!B118</f>
        <v>11423.3</v>
      </c>
      <c r="C117" s="17">
        <f>+[1]NEA!C118</f>
        <v>12110.9</v>
      </c>
      <c r="D117" s="17">
        <f>+[1]NEA!D118</f>
        <v>8117.7</v>
      </c>
      <c r="E117" s="17">
        <f>+[1]NEA!E118</f>
        <v>7507.4</v>
      </c>
      <c r="F117" s="17">
        <f>+[1]NEA!F118</f>
        <v>16228.4</v>
      </c>
      <c r="G117" s="17">
        <f>+[1]NEA!G118</f>
        <v>8633.7000000000007</v>
      </c>
      <c r="H117" s="17">
        <f>+[1]NEA!H118</f>
        <v>12914.5</v>
      </c>
      <c r="I117" s="17">
        <f>+[1]NEA!I118</f>
        <v>13240.5</v>
      </c>
      <c r="J117" s="17">
        <f>+[1]NEA!J118</f>
        <v>10347.9</v>
      </c>
      <c r="K117" s="17">
        <f>+[1]NEA!K118</f>
        <v>9370.1</v>
      </c>
      <c r="L117" s="17">
        <f>+[1]NEA!L118</f>
        <v>10056.1</v>
      </c>
      <c r="M117" s="17">
        <f>+[1]NEA!M118</f>
        <v>13488.7</v>
      </c>
      <c r="N117" s="17">
        <f>+[1]NEA!N118</f>
        <v>10827</v>
      </c>
      <c r="O117" s="18">
        <f>+[1]NEA!R118</f>
        <v>8651.2999999999993</v>
      </c>
      <c r="P117" s="19">
        <f>+[1]NEA!S118</f>
        <v>11263.8</v>
      </c>
      <c r="Q117" s="20">
        <f>+[1]NEA!T118</f>
        <v>14011.8</v>
      </c>
      <c r="R117" s="18">
        <f t="shared" ref="R117" si="593">+SUMPRODUCT($C$3:$N$3,C117:N117)</f>
        <v>11423.13905</v>
      </c>
      <c r="S117" s="19">
        <f t="shared" si="52"/>
        <v>10607.084894259819</v>
      </c>
      <c r="T117" s="19">
        <f t="shared" si="53"/>
        <v>9306.867877177443</v>
      </c>
      <c r="U117" s="19">
        <f t="shared" si="54"/>
        <v>8591.0978561549109</v>
      </c>
      <c r="V117" s="19"/>
      <c r="W117" s="20">
        <f t="shared" si="55"/>
        <v>10142.700750156284</v>
      </c>
      <c r="X117" s="21"/>
      <c r="Y117" s="41">
        <f t="shared" ref="Y117" si="594">+B117/B116-1</f>
        <v>2.7330611363922452E-2</v>
      </c>
      <c r="Z117" s="24">
        <f t="shared" ref="Z117" si="595">+C117/C116-1</f>
        <v>2.4039030659699367E-2</v>
      </c>
      <c r="AA117" s="24">
        <f t="shared" ref="AA117" si="596">+D117/D116-1</f>
        <v>1.7982769647492569E-2</v>
      </c>
      <c r="AB117" s="24">
        <f t="shared" ref="AB117" si="597">+E117/E116-1</f>
        <v>2.1178774977216097E-2</v>
      </c>
      <c r="AC117" s="24">
        <f t="shared" ref="AC117" si="598">+F117/F116-1</f>
        <v>3.3083577889958971E-2</v>
      </c>
      <c r="AD117" s="24">
        <f t="shared" ref="AD117" si="599">+G117/G116-1</f>
        <v>1.7369171488163415E-2</v>
      </c>
      <c r="AE117" s="24">
        <f t="shared" ref="AE117" si="600">+H117/H116-1</f>
        <v>2.4887111238086179E-2</v>
      </c>
      <c r="AF117" s="24">
        <f t="shared" ref="AF117" si="601">+I117/I116-1</f>
        <v>5.5558212953219055E-2</v>
      </c>
      <c r="AG117" s="24">
        <f t="shared" ref="AG117" si="602">+J117/J116-1</f>
        <v>4.4503886141112226E-2</v>
      </c>
      <c r="AH117" s="24">
        <f t="shared" ref="AH117" si="603">+K117/K116-1</f>
        <v>1.8887825670914848E-2</v>
      </c>
      <c r="AI117" s="24">
        <f t="shared" ref="AI117" si="604">+L117/L116-1</f>
        <v>1.3862843546468273E-2</v>
      </c>
      <c r="AJ117" s="24">
        <f t="shared" ref="AJ117" si="605">+M117/M116-1</f>
        <v>1.5761254273536585E-2</v>
      </c>
      <c r="AK117" s="24">
        <f t="shared" ref="AK117" si="606">+N117/N116-1</f>
        <v>2.1646410508039615E-2</v>
      </c>
      <c r="AL117" s="24">
        <f t="shared" ref="AL117" si="607">+O117/O116-1</f>
        <v>7.6171397290907272E-3</v>
      </c>
      <c r="AM117" s="24">
        <f t="shared" ref="AM117" si="608">+P117/P116-1</f>
        <v>2.3061063224915745E-2</v>
      </c>
      <c r="AN117" s="24">
        <f t="shared" ref="AN117" si="609">+Q117/Q116-1</f>
        <v>5.0273215851766251E-2</v>
      </c>
      <c r="AO117" s="24">
        <f t="shared" ref="AO117" si="610">+R117/R116-1</f>
        <v>2.7336764886549236E-2</v>
      </c>
      <c r="AP117" s="24">
        <f t="shared" ref="AP117" si="611">+S117/S116-1</f>
        <v>2.1679980260985499E-2</v>
      </c>
      <c r="AQ117" s="24">
        <f t="shared" ref="AQ117" si="612">+T117/T116-1</f>
        <v>1.8842767298036689E-2</v>
      </c>
      <c r="AR117" s="24">
        <f t="shared" ref="AR117" si="613">+U117/U116-1</f>
        <v>1.967407553329803E-2</v>
      </c>
      <c r="AS117" s="24" t="e">
        <f t="shared" ref="AS117" si="614">+V117/V116-1</f>
        <v>#DIV/0!</v>
      </c>
      <c r="AT117" s="24">
        <f t="shared" ref="AT117" si="615">+W117/W116-1</f>
        <v>3.0889351802092735E-2</v>
      </c>
      <c r="AU117" s="21"/>
      <c r="AV117" s="24">
        <f t="shared" ref="AV117" si="616">+B117/B105-1</f>
        <v>0.33523079260809086</v>
      </c>
      <c r="AW117" s="24">
        <f t="shared" ref="AW117" si="617">+C117/C105-1</f>
        <v>0.36298055280453756</v>
      </c>
      <c r="AX117" s="24">
        <f t="shared" ref="AX117" si="618">+D117/D105-1</f>
        <v>0.22601643206669486</v>
      </c>
      <c r="AY117" s="24">
        <f t="shared" ref="AY117" si="619">+E117/E105-1</f>
        <v>0.15762042805156362</v>
      </c>
      <c r="AZ117" s="24">
        <f t="shared" ref="AZ117" si="620">+F117/F105-1</f>
        <v>0.56395701826241984</v>
      </c>
      <c r="BA117" s="24">
        <f t="shared" ref="BA117" si="621">+G117/G105-1</f>
        <v>0.1633519282076159</v>
      </c>
      <c r="BB117" s="24">
        <f t="shared" ref="BB117" si="622">+H117/H105-1</f>
        <v>0.2739836836965206</v>
      </c>
      <c r="BC117" s="24">
        <f t="shared" ref="BC117" si="623">+I117/I105-1</f>
        <v>0.34781192422407026</v>
      </c>
      <c r="BD117" s="24">
        <f t="shared" ref="BD117" si="624">+J117/J105-1</f>
        <v>0.34924505176415366</v>
      </c>
      <c r="BE117" s="24">
        <f t="shared" ref="BE117" si="625">+K117/K105-1</f>
        <v>0.25251971661542583</v>
      </c>
      <c r="BF117" s="24">
        <f t="shared" ref="BF117" si="626">+L117/L105-1</f>
        <v>0.41627232268604608</v>
      </c>
      <c r="BG117" s="24">
        <f t="shared" ref="BG117" si="627">+M117/M105-1</f>
        <v>0.44013110833520197</v>
      </c>
      <c r="BH117" s="24">
        <f t="shared" ref="BH117" si="628">+N117/N105-1</f>
        <v>0.2627711686494052</v>
      </c>
      <c r="BI117" s="24">
        <f t="shared" ref="BI117" si="629">+O117/O105-1</f>
        <v>0.17522482136550099</v>
      </c>
      <c r="BJ117" s="24">
        <f t="shared" ref="BJ117" si="630">+P117/P105-1</f>
        <v>0.32862299181391408</v>
      </c>
      <c r="BK117" s="24">
        <f t="shared" ref="BK117" si="631">+Q117/Q105-1</f>
        <v>0.44378612865665801</v>
      </c>
      <c r="BL117" s="24">
        <f t="shared" ref="BL117" si="632">+R117/R105-1</f>
        <v>0.33523010729921343</v>
      </c>
      <c r="BM117" s="24">
        <f t="shared" ref="BM117" si="633">+S117/S105-1</f>
        <v>0.30439643067770383</v>
      </c>
      <c r="BN117" s="24">
        <f t="shared" ref="BN117" si="634">+T117/T105-1</f>
        <v>0.23954631410706817</v>
      </c>
      <c r="BO117" s="24">
        <f t="shared" ref="BO117" si="635">+U117/U105-1</f>
        <v>0.19482360436915513</v>
      </c>
      <c r="BP117" s="24" t="e">
        <f t="shared" ref="BP117" si="636">+V117/V105-1</f>
        <v>#DIV/0!</v>
      </c>
      <c r="BQ117" s="24">
        <f t="shared" ref="BQ117" si="637">+W117/W105-1</f>
        <v>0.25725973695456883</v>
      </c>
      <c r="BR117" s="21"/>
      <c r="BS117" s="35">
        <f t="shared" ref="BS117" si="638">+A117</f>
        <v>46113</v>
      </c>
      <c r="BT117" s="24">
        <f t="shared" ref="BT117" si="639">(C117-C116)/$B116*C$3</f>
        <v>9.0280347860495855E-3</v>
      </c>
      <c r="BU117" s="24">
        <f t="shared" ref="BU117" si="640">(D117-D116)/$B116*D$3</f>
        <v>4.6942820655790666E-4</v>
      </c>
      <c r="BV117" s="24">
        <f t="shared" ref="BV117" si="641">(E117-E116)/$B116*E$3</f>
        <v>1.624296274978864E-3</v>
      </c>
      <c r="BW117" s="24">
        <f t="shared" ref="BW117" si="642">(F117-F116)/$B116*F$3</f>
        <v>3.790462614889285E-3</v>
      </c>
      <c r="BX117" s="24">
        <f t="shared" ref="BX117" si="643">(G117-G116)/$B116*G$3</f>
        <v>1.0313254312283139E-3</v>
      </c>
      <c r="BY117" s="24">
        <f t="shared" ref="BY117" si="644">(H117-H116)/$B116*H$3</f>
        <v>1.4834757271075794E-3</v>
      </c>
      <c r="BZ117" s="24">
        <f t="shared" ref="BZ117" si="645">(I117-I116)/$B116*I$3</f>
        <v>6.0355297947730967E-3</v>
      </c>
      <c r="CA117" s="24">
        <f t="shared" ref="CA117" si="646">(J117-J116)/$B116*J$3</f>
        <v>1.11817004514632E-3</v>
      </c>
      <c r="CB117" s="24">
        <f t="shared" ref="CB117" si="647">(K117-K116)/$B116*K$3</f>
        <v>9.7477202007302966E-4</v>
      </c>
      <c r="CC117" s="24">
        <f t="shared" ref="CC117" si="648">(L117-L116)/$B116*L$3</f>
        <v>1.6817454179182328E-4</v>
      </c>
      <c r="CD117" s="24">
        <f t="shared" ref="CD117" si="649">(M117-M116)/$B116*M$3</f>
        <v>9.3173642462723286E-4</v>
      </c>
      <c r="CE117" s="24">
        <f t="shared" ref="CE117" si="650">(N117-N116)/$B116*N$3</f>
        <v>6.8081011565372131E-4</v>
      </c>
      <c r="CF117" s="24">
        <f t="shared" ref="CF117" si="651">+SUM(BT117:CE117)</f>
        <v>2.7336215982876753E-2</v>
      </c>
    </row>
    <row r="118" spans="1:84" x14ac:dyDescent="0.25">
      <c r="A118" s="31">
        <f>+[1]NEA!A119</f>
        <v>46143</v>
      </c>
      <c r="B118" s="17">
        <f>+[1]NEA!B119</f>
        <v>11725.6</v>
      </c>
      <c r="C118" s="17">
        <f>+[1]NEA!C119</f>
        <v>12361</v>
      </c>
      <c r="D118" s="17">
        <f>+[1]NEA!D119</f>
        <v>8143.8</v>
      </c>
      <c r="E118" s="17">
        <f>+[1]NEA!E119</f>
        <v>7615</v>
      </c>
      <c r="F118" s="17">
        <f>+[1]NEA!F119</f>
        <v>17594.599999999999</v>
      </c>
      <c r="G118" s="17">
        <f>+[1]NEA!G119</f>
        <v>8742</v>
      </c>
      <c r="H118" s="17">
        <f>+[1]NEA!H119</f>
        <v>13199.4</v>
      </c>
      <c r="I118" s="17">
        <f>+[1]NEA!I119</f>
        <v>13340.3</v>
      </c>
      <c r="J118" s="17">
        <f>+[1]NEA!J119</f>
        <v>10746.7</v>
      </c>
      <c r="K118" s="17">
        <f>+[1]NEA!K119</f>
        <v>9608.2000000000007</v>
      </c>
      <c r="L118" s="17">
        <f>+[1]NEA!L119</f>
        <v>10125.9</v>
      </c>
      <c r="M118" s="17">
        <f>+[1]NEA!M119</f>
        <v>13915.3</v>
      </c>
      <c r="N118" s="17">
        <f>+[1]NEA!N119</f>
        <v>11084.2</v>
      </c>
      <c r="O118" s="18">
        <f>+[1]NEA!R119</f>
        <v>8974.5</v>
      </c>
      <c r="P118" s="19">
        <f>+[1]NEA!S119</f>
        <v>11470.3</v>
      </c>
      <c r="Q118" s="20">
        <f>+[1]NEA!T119</f>
        <v>14678.6</v>
      </c>
      <c r="R118" s="18">
        <f t="shared" ref="R118" si="652">+SUMPRODUCT($C$3:$N$3,C118:N118)</f>
        <v>11725.35922</v>
      </c>
      <c r="S118" s="19">
        <f t="shared" si="52"/>
        <v>10819.429620983245</v>
      </c>
      <c r="T118" s="19">
        <f t="shared" si="53"/>
        <v>9499.8678181281375</v>
      </c>
      <c r="U118" s="19">
        <f t="shared" si="54"/>
        <v>8744.11438450899</v>
      </c>
      <c r="V118" s="19"/>
      <c r="W118" s="20">
        <f t="shared" si="55"/>
        <v>10311.57822463013</v>
      </c>
      <c r="X118" s="21"/>
      <c r="Y118" s="41">
        <f t="shared" ref="Y118" si="653">+B118/B117-1</f>
        <v>2.6463456269204322E-2</v>
      </c>
      <c r="Z118" s="24">
        <f t="shared" ref="Z118" si="654">+C118/C117-1</f>
        <v>2.0650818683995542E-2</v>
      </c>
      <c r="AA118" s="24">
        <f t="shared" ref="AA118" si="655">+D118/D117-1</f>
        <v>3.2151964226321272E-3</v>
      </c>
      <c r="AB118" s="24">
        <f t="shared" ref="AB118" si="656">+E118/E117-1</f>
        <v>1.4332525241761429E-2</v>
      </c>
      <c r="AC118" s="24">
        <f t="shared" ref="AC118" si="657">+F118/F117-1</f>
        <v>8.4185748441004682E-2</v>
      </c>
      <c r="AD118" s="24">
        <f t="shared" ref="AD118" si="658">+G118/G117-1</f>
        <v>1.2543868793217117E-2</v>
      </c>
      <c r="AE118" s="24">
        <f t="shared" ref="AE118" si="659">+H118/H117-1</f>
        <v>2.2060474660265506E-2</v>
      </c>
      <c r="AF118" s="24">
        <f t="shared" ref="AF118" si="660">+I118/I117-1</f>
        <v>7.5374797024281293E-3</v>
      </c>
      <c r="AG118" s="24">
        <f t="shared" ref="AG118" si="661">+J118/J117-1</f>
        <v>3.8539220518172934E-2</v>
      </c>
      <c r="AH118" s="24">
        <f t="shared" ref="AH118" si="662">+K118/K117-1</f>
        <v>2.5410614614571836E-2</v>
      </c>
      <c r="AI118" s="24">
        <f t="shared" ref="AI118" si="663">+L118/L117-1</f>
        <v>6.9410606497548599E-3</v>
      </c>
      <c r="AJ118" s="24">
        <f t="shared" ref="AJ118" si="664">+M118/M117-1</f>
        <v>3.1626472528857308E-2</v>
      </c>
      <c r="AK118" s="24">
        <f t="shared" ref="AK118" si="665">+N118/N117-1</f>
        <v>2.3755426249191913E-2</v>
      </c>
      <c r="AL118" s="24">
        <f t="shared" ref="AL118" si="666">+O118/O117-1</f>
        <v>3.7358547270352593E-2</v>
      </c>
      <c r="AM118" s="24">
        <f t="shared" ref="AM118" si="667">+P118/P117-1</f>
        <v>1.8333066993377001E-2</v>
      </c>
      <c r="AN118" s="24">
        <f t="shared" ref="AN118" si="668">+Q118/Q117-1</f>
        <v>4.7588461154170147E-2</v>
      </c>
      <c r="AO118" s="24">
        <f t="shared" ref="AO118" si="669">+R118/R117-1</f>
        <v>2.6456840687761884E-2</v>
      </c>
      <c r="AP118" s="24">
        <f t="shared" ref="AP118" si="670">+S118/S117-1</f>
        <v>2.0019140870489283E-2</v>
      </c>
      <c r="AQ118" s="24">
        <f t="shared" ref="AQ118" si="671">+T118/T117-1</f>
        <v>2.073736766200085E-2</v>
      </c>
      <c r="AR118" s="24">
        <f t="shared" ref="AR118" si="672">+U118/U117-1</f>
        <v>1.7811056388381541E-2</v>
      </c>
      <c r="AS118" s="24" t="e">
        <f t="shared" ref="AS118" si="673">+V118/V117-1</f>
        <v>#DIV/0!</v>
      </c>
      <c r="AT118" s="24">
        <f t="shared" ref="AT118" si="674">+W118/W117-1</f>
        <v>1.6650148578152946E-2</v>
      </c>
      <c r="AU118" s="21"/>
      <c r="AV118" s="24">
        <f t="shared" ref="AV118" si="675">+B118/B106-1</f>
        <v>0.35337026777469993</v>
      </c>
      <c r="AW118" s="24">
        <f t="shared" ref="AW118" si="676">+C118/C106-1</f>
        <v>0.38159586001855406</v>
      </c>
      <c r="AX118" s="24">
        <f t="shared" ref="AX118" si="677">+D118/D106-1</f>
        <v>0.21803769069697876</v>
      </c>
      <c r="AY118" s="24">
        <f t="shared" ref="AY118" si="678">+E118/E106-1</f>
        <v>0.14654380655555066</v>
      </c>
      <c r="AZ118" s="24">
        <f t="shared" ref="AZ118" si="679">+F118/F106-1</f>
        <v>0.67433672109931098</v>
      </c>
      <c r="BA118" s="24">
        <f t="shared" ref="BA118" si="680">+G118/G106-1</f>
        <v>0.1636760555880945</v>
      </c>
      <c r="BB118" s="24">
        <f t="shared" ref="BB118" si="681">+H118/H106-1</f>
        <v>0.27049243445116078</v>
      </c>
      <c r="BC118" s="24">
        <f t="shared" ref="BC118" si="682">+I118/I106-1</f>
        <v>0.36264555669050047</v>
      </c>
      <c r="BD118" s="24">
        <f t="shared" ref="BD118" si="683">+J118/J106-1</f>
        <v>0.34893558266807245</v>
      </c>
      <c r="BE118" s="24">
        <f t="shared" ref="BE118" si="684">+K118/K106-1</f>
        <v>0.26124967182987668</v>
      </c>
      <c r="BF118" s="24">
        <f t="shared" ref="BF118" si="685">+L118/L106-1</f>
        <v>0.4080764256810312</v>
      </c>
      <c r="BG118" s="24">
        <f t="shared" ref="BG118" si="686">+M118/M106-1</f>
        <v>0.43760524820496927</v>
      </c>
      <c r="BH118" s="24">
        <f t="shared" ref="BH118" si="687">+N118/N106-1</f>
        <v>0.2702789429049488</v>
      </c>
      <c r="BI118" s="24">
        <f t="shared" ref="BI118" si="688">+O118/O106-1</f>
        <v>0.25403479354433034</v>
      </c>
      <c r="BJ118" s="24">
        <f t="shared" ref="BJ118" si="689">+P118/P106-1</f>
        <v>0.32428563181896886</v>
      </c>
      <c r="BK118" s="24">
        <f t="shared" ref="BK118" si="690">+Q118/Q106-1</f>
        <v>0.50730620334144572</v>
      </c>
      <c r="BL118" s="24">
        <f t="shared" ref="BL118" si="691">+R118/R106-1</f>
        <v>0.3533708814590355</v>
      </c>
      <c r="BM118" s="24">
        <f t="shared" ref="BM118" si="692">+S118/S106-1</f>
        <v>0.31314599955436351</v>
      </c>
      <c r="BN118" s="24">
        <f t="shared" ref="BN118" si="693">+T118/T106-1</f>
        <v>0.23880225511386954</v>
      </c>
      <c r="BO118" s="24">
        <f t="shared" ref="BO118" si="694">+U118/U106-1</f>
        <v>0.19383351802015025</v>
      </c>
      <c r="BP118" s="24" t="e">
        <f t="shared" ref="BP118" si="695">+V118/V106-1</f>
        <v>#DIV/0!</v>
      </c>
      <c r="BQ118" s="24">
        <f t="shared" ref="BQ118" si="696">+W118/W106-1</f>
        <v>0.25918916670615832</v>
      </c>
      <c r="BR118" s="21"/>
      <c r="BS118" s="35">
        <f t="shared" ref="BS118" si="697">+A118</f>
        <v>46143</v>
      </c>
      <c r="BT118" s="24">
        <f t="shared" ref="BT118" si="698">(C118-C117)/$B117*C$3</f>
        <v>7.7307179186399851E-3</v>
      </c>
      <c r="BU118" s="24">
        <f t="shared" ref="BU118" si="699">(D118-D117)/$B117*D$3</f>
        <v>8.3166860714505741E-5</v>
      </c>
      <c r="BV118" s="24">
        <f t="shared" ref="BV118" si="700">(E118-E117)/$B117*E$3</f>
        <v>1.0926439820367184E-3</v>
      </c>
      <c r="BW118" s="24">
        <f t="shared" ref="BW118" si="701">(F118-F117)/$B117*F$3</f>
        <v>9.6993705846821782E-3</v>
      </c>
      <c r="BX118" s="24">
        <f t="shared" ref="BX118" si="702">(G118-G117)/$B117*G$3</f>
        <v>7.3759246452425697E-4</v>
      </c>
      <c r="BY118" s="24">
        <f t="shared" ref="BY118" si="703">(H118-H117)/$B117*H$3</f>
        <v>1.3118573442000105E-3</v>
      </c>
      <c r="BZ118" s="24">
        <f t="shared" ref="BZ118" si="704">(I118-I117)/$B117*I$3</f>
        <v>8.4132781245348806E-4</v>
      </c>
      <c r="CA118" s="24">
        <f t="shared" ref="CA118" si="705">(J118-J117)/$B117*J$3</f>
        <v>9.844930974411976E-4</v>
      </c>
      <c r="CB118" s="24">
        <f t="shared" ref="CB118" si="706">(K118-K117)/$B117*K$3</f>
        <v>1.3006259137026974E-3</v>
      </c>
      <c r="CC118" s="24">
        <f t="shared" ref="CC118" si="707">(L118-L117)/$B117*L$3</f>
        <v>8.3100330027224178E-5</v>
      </c>
      <c r="CD118" s="24">
        <f t="shared" ref="CD118" si="708">(M118-M117)/$B117*M$3</f>
        <v>1.8485639000989141E-3</v>
      </c>
      <c r="CE118" s="24">
        <f t="shared" ref="CE118" si="709">(N118-N117)/$B117*N$3</f>
        <v>7.4300771230730392E-4</v>
      </c>
      <c r="CF118" s="24">
        <f t="shared" ref="CF118" si="710">+SUM(BT118:CE118)</f>
        <v>2.645646792082848E-2</v>
      </c>
    </row>
  </sheetData>
  <mergeCells count="5">
    <mergeCell ref="B1:W1"/>
    <mergeCell ref="Y1:AT1"/>
    <mergeCell ref="AV1:BQ1"/>
    <mergeCell ref="BS1:CF1"/>
    <mergeCell ref="CH1:CU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F1F3-A115-4CE1-A054-D59D176E969E}">
  <sheetPr codeName="Hoja6"/>
  <dimension ref="A1:CU118"/>
  <sheetViews>
    <sheetView zoomScale="85" workbookViewId="0">
      <pane xSplit="1" ySplit="4" topLeftCell="B103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3.14062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1</v>
      </c>
      <c r="S2" s="28">
        <f>+SUM($C$3:$E$3,$G$3,$K$3,$M$3:$N$3)</f>
        <v>0.66850000000000009</v>
      </c>
      <c r="T2" s="28">
        <f>+SUM($E$3,$G$3,$K$3,$M$3:$N$3)</f>
        <v>0.34859999999999997</v>
      </c>
      <c r="U2" s="28">
        <f>+SUM($E$3,$G$3,$K$3,$N$3)</f>
        <v>0.28009999999999996</v>
      </c>
      <c r="V2" s="27"/>
      <c r="W2" s="28">
        <f>+SUM(E3,G3:L3,N3)</f>
        <v>0.52279999999999993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0.52279999999999993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1</v>
      </c>
      <c r="BM2" s="28"/>
      <c r="BN2" s="28"/>
      <c r="BO2" s="28"/>
      <c r="BP2" s="27"/>
      <c r="BQ2" s="28">
        <f>+SUM(AY3,BA3:BF3,BH3)</f>
        <v>0.52279999999999993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+[1]CUY!C3</f>
        <v>0.28420000000000001</v>
      </c>
      <c r="D3" s="32">
        <f>+[1]CUY!D3</f>
        <v>3.5700000000000003E-2</v>
      </c>
      <c r="E3" s="32">
        <f>+[1]CUY!E3</f>
        <v>0.1138</v>
      </c>
      <c r="F3" s="32">
        <f>+[1]CUY!F3</f>
        <v>8.8800000000000004E-2</v>
      </c>
      <c r="G3" s="32">
        <f>+[1]CUY!G3</f>
        <v>6.2799999999999995E-2</v>
      </c>
      <c r="H3" s="32">
        <f>+[1]CUY!H3</f>
        <v>7.3999999999999996E-2</v>
      </c>
      <c r="I3" s="32">
        <f>+[1]CUY!I3</f>
        <v>0.121</v>
      </c>
      <c r="J3" s="32">
        <f>+[1]CUY!J3</f>
        <v>2.53E-2</v>
      </c>
      <c r="K3" s="32">
        <f>+[1]CUY!K3</f>
        <v>6.7199999999999996E-2</v>
      </c>
      <c r="L3" s="32">
        <f>+[1]CUY!L3</f>
        <v>2.24E-2</v>
      </c>
      <c r="M3" s="32">
        <f>+[1]CUY!M3</f>
        <v>6.8500000000000005E-2</v>
      </c>
      <c r="N3" s="32">
        <f>+[1]CUY!N3</f>
        <v>3.6299999999999999E-2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0.28420000000000001</v>
      </c>
      <c r="AA3" s="32">
        <f t="shared" ref="AA3:AK3" si="0">+D3</f>
        <v>3.5700000000000003E-2</v>
      </c>
      <c r="AB3" s="32">
        <f t="shared" si="0"/>
        <v>0.1138</v>
      </c>
      <c r="AC3" s="32">
        <f t="shared" si="0"/>
        <v>8.8800000000000004E-2</v>
      </c>
      <c r="AD3" s="32">
        <f t="shared" si="0"/>
        <v>6.2799999999999995E-2</v>
      </c>
      <c r="AE3" s="32">
        <f t="shared" si="0"/>
        <v>7.3999999999999996E-2</v>
      </c>
      <c r="AF3" s="32">
        <f t="shared" si="0"/>
        <v>0.121</v>
      </c>
      <c r="AG3" s="32">
        <f t="shared" si="0"/>
        <v>2.53E-2</v>
      </c>
      <c r="AH3" s="32">
        <f t="shared" si="0"/>
        <v>6.7199999999999996E-2</v>
      </c>
      <c r="AI3" s="32">
        <f t="shared" si="0"/>
        <v>2.24E-2</v>
      </c>
      <c r="AJ3" s="32">
        <f t="shared" si="0"/>
        <v>6.8500000000000005E-2</v>
      </c>
      <c r="AK3" s="32">
        <f t="shared" si="0"/>
        <v>3.6299999999999999E-2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>+Z3</f>
        <v>0.28420000000000001</v>
      </c>
      <c r="AX3" s="32">
        <f t="shared" ref="AX3:BH3" si="1">+AA3</f>
        <v>3.5700000000000003E-2</v>
      </c>
      <c r="AY3" s="32">
        <f t="shared" si="1"/>
        <v>0.1138</v>
      </c>
      <c r="AZ3" s="32">
        <f t="shared" si="1"/>
        <v>8.8800000000000004E-2</v>
      </c>
      <c r="BA3" s="32">
        <f t="shared" si="1"/>
        <v>6.2799999999999995E-2</v>
      </c>
      <c r="BB3" s="32">
        <f t="shared" si="1"/>
        <v>7.3999999999999996E-2</v>
      </c>
      <c r="BC3" s="32">
        <f t="shared" si="1"/>
        <v>0.121</v>
      </c>
      <c r="BD3" s="32">
        <f t="shared" si="1"/>
        <v>2.53E-2</v>
      </c>
      <c r="BE3" s="32">
        <f t="shared" si="1"/>
        <v>6.7199999999999996E-2</v>
      </c>
      <c r="BF3" s="32">
        <f t="shared" si="1"/>
        <v>2.24E-2</v>
      </c>
      <c r="BG3" s="32">
        <f t="shared" si="1"/>
        <v>6.8500000000000005E-2</v>
      </c>
      <c r="BH3" s="32">
        <f t="shared" si="1"/>
        <v>3.6299999999999999E-2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>+AW3</f>
        <v>0.28420000000000001</v>
      </c>
      <c r="BU3" s="32">
        <f t="shared" ref="BU3:CE3" si="2">+AX3</f>
        <v>3.5700000000000003E-2</v>
      </c>
      <c r="BV3" s="32">
        <f t="shared" si="2"/>
        <v>0.1138</v>
      </c>
      <c r="BW3" s="32">
        <f t="shared" si="2"/>
        <v>8.8800000000000004E-2</v>
      </c>
      <c r="BX3" s="32">
        <f t="shared" si="2"/>
        <v>6.2799999999999995E-2</v>
      </c>
      <c r="BY3" s="32">
        <f t="shared" si="2"/>
        <v>7.3999999999999996E-2</v>
      </c>
      <c r="BZ3" s="32">
        <f t="shared" si="2"/>
        <v>0.121</v>
      </c>
      <c r="CA3" s="32">
        <f t="shared" si="2"/>
        <v>2.53E-2</v>
      </c>
      <c r="CB3" s="32">
        <f t="shared" si="2"/>
        <v>6.7199999999999996E-2</v>
      </c>
      <c r="CC3" s="32">
        <f t="shared" si="2"/>
        <v>2.24E-2</v>
      </c>
      <c r="CD3" s="32">
        <f t="shared" si="2"/>
        <v>6.8500000000000005E-2</v>
      </c>
      <c r="CE3" s="32">
        <f t="shared" si="2"/>
        <v>3.6299999999999999E-2</v>
      </c>
      <c r="CF3" s="29"/>
      <c r="CG3" s="22"/>
      <c r="CH3" s="29">
        <v>1</v>
      </c>
      <c r="CI3" s="32">
        <f>+BT3</f>
        <v>0.28420000000000001</v>
      </c>
      <c r="CJ3" s="32">
        <f t="shared" ref="CJ3:CT3" si="3">+BU3</f>
        <v>3.5700000000000003E-2</v>
      </c>
      <c r="CK3" s="32">
        <f t="shared" si="3"/>
        <v>0.1138</v>
      </c>
      <c r="CL3" s="32">
        <f t="shared" si="3"/>
        <v>8.8800000000000004E-2</v>
      </c>
      <c r="CM3" s="32">
        <f t="shared" si="3"/>
        <v>6.2799999999999995E-2</v>
      </c>
      <c r="CN3" s="32">
        <f t="shared" si="3"/>
        <v>7.3999999999999996E-2</v>
      </c>
      <c r="CO3" s="32">
        <f t="shared" si="3"/>
        <v>0.121</v>
      </c>
      <c r="CP3" s="32">
        <f t="shared" si="3"/>
        <v>2.53E-2</v>
      </c>
      <c r="CQ3" s="32">
        <f t="shared" si="3"/>
        <v>6.7199999999999996E-2</v>
      </c>
      <c r="CR3" s="32">
        <f t="shared" si="3"/>
        <v>2.24E-2</v>
      </c>
      <c r="CS3" s="32">
        <f t="shared" si="3"/>
        <v>6.8500000000000005E-2</v>
      </c>
      <c r="CT3" s="32">
        <f t="shared" si="3"/>
        <v>3.6299999999999999E-2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33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33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33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+[1]CUY!A6</f>
        <v>42705</v>
      </c>
      <c r="B5" s="17">
        <f>+[1]CUY!B6</f>
        <v>100</v>
      </c>
      <c r="C5" s="17">
        <f>+[1]CUY!C6</f>
        <v>100</v>
      </c>
      <c r="D5" s="17">
        <f>+[1]CUY!D6</f>
        <v>100</v>
      </c>
      <c r="E5" s="17">
        <f>+[1]CUY!E6</f>
        <v>100</v>
      </c>
      <c r="F5" s="17">
        <f>+[1]CUY!F6</f>
        <v>100</v>
      </c>
      <c r="G5" s="17">
        <f>+[1]CUY!G6</f>
        <v>100</v>
      </c>
      <c r="H5" s="17">
        <f>+[1]CUY!H6</f>
        <v>100</v>
      </c>
      <c r="I5" s="17">
        <f>+[1]CUY!I6</f>
        <v>100</v>
      </c>
      <c r="J5" s="17">
        <f>+[1]CUY!J6</f>
        <v>100</v>
      </c>
      <c r="K5" s="17">
        <f>+[1]CUY!K6</f>
        <v>100</v>
      </c>
      <c r="L5" s="17">
        <f>+[1]CUY!L6</f>
        <v>100</v>
      </c>
      <c r="M5" s="17">
        <f>+[1]CUY!M6</f>
        <v>100</v>
      </c>
      <c r="N5" s="17">
        <f>+[1]CUY!N6</f>
        <v>100</v>
      </c>
      <c r="O5" s="17">
        <f>+[1]CUY!R6</f>
        <v>100</v>
      </c>
      <c r="P5" s="17">
        <f>+[1]CUY!S6</f>
        <v>100</v>
      </c>
      <c r="Q5" s="17">
        <f>+[1]CUY!T6</f>
        <v>100</v>
      </c>
      <c r="R5" s="18">
        <f>+SUMPRODUCT($C$3:$N$3,C5:N5)</f>
        <v>99.999999999999986</v>
      </c>
      <c r="S5" s="19">
        <f>+($C$3*$C5+$D$3*$D5+$E$3*$E5+$G$3*$G5+$K$3*$K5+$M$3*$M5+$N$3*$N5)/SUM($C$3:$E$3,$G$3,$K$3,$M$3:$N$3)</f>
        <v>100</v>
      </c>
      <c r="T5" s="19">
        <f>+($E$3*$E5+$G$3*$G5+$K$3*$K5+$M$3*$M5+$N$3*$N5)/SUM($E$3,$G$3,$K$3,$M$3:$N$3)</f>
        <v>100.00000000000001</v>
      </c>
      <c r="U5" s="19">
        <f>+($E$3*$E5+$G$3*$G5+$K$3*$K5+$N$3*$N5)/SUM($E$3,$G$3,$K$3,$N$3)</f>
        <v>100</v>
      </c>
      <c r="V5" s="19"/>
      <c r="W5" s="20">
        <f>($E$3*$E5+SUMPRODUCT($G$3:$L$3,$G5:$L5)+$N$3*$N5)/SUM($E$3,$G$3:$L$3,$N$3)</f>
        <v>100.00000000000003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+[1]CUY!A7</f>
        <v>42736</v>
      </c>
      <c r="B6" s="17">
        <f>+[1]CUY!B7</f>
        <v>101.7</v>
      </c>
      <c r="C6" s="17">
        <f>+[1]CUY!C7</f>
        <v>101.5</v>
      </c>
      <c r="D6" s="17">
        <f>+[1]CUY!D7</f>
        <v>101.3</v>
      </c>
      <c r="E6" s="17">
        <f>+[1]CUY!E7</f>
        <v>99.9</v>
      </c>
      <c r="F6" s="17">
        <f>+[1]CUY!F7</f>
        <v>102.9</v>
      </c>
      <c r="G6" s="17">
        <f>+[1]CUY!G7</f>
        <v>101.2</v>
      </c>
      <c r="H6" s="17">
        <f>+[1]CUY!H7</f>
        <v>103.1</v>
      </c>
      <c r="I6" s="17">
        <f>+[1]CUY!I7</f>
        <v>102.6</v>
      </c>
      <c r="J6" s="17">
        <f>+[1]CUY!J7</f>
        <v>102.8</v>
      </c>
      <c r="K6" s="17">
        <f>+[1]CUY!K7</f>
        <v>101.5</v>
      </c>
      <c r="L6" s="17">
        <f>+[1]CUY!L7</f>
        <v>100</v>
      </c>
      <c r="M6" s="17">
        <f>+[1]CUY!M7</f>
        <v>101.9</v>
      </c>
      <c r="N6" s="17">
        <f>+[1]CUY!N7</f>
        <v>102</v>
      </c>
      <c r="O6" s="18">
        <f>+[1]CUY!R7</f>
        <v>100.7</v>
      </c>
      <c r="P6" s="19">
        <f>+[1]CUY!S7</f>
        <v>101.7</v>
      </c>
      <c r="Q6" s="20">
        <f>+[1]CUY!T7</f>
        <v>102.2</v>
      </c>
      <c r="R6" s="18">
        <f t="shared" ref="R6:R69" si="4">+SUMPRODUCT($C$3:$N$3,C6:N6)</f>
        <v>101.71259999999999</v>
      </c>
      <c r="S6" s="19">
        <f t="shared" ref="S6:S69" si="5">+($C$3*$C6+$D$3*$D6+$E$3*$E6+$G$3*$G6+$K$3*$K6+$M$3*$M6+$N$3*$N6)/SUM($C$3:$E$3,$G$3,$K$3,$M$3:$N$3)</f>
        <v>101.25690351533282</v>
      </c>
      <c r="T6" s="19">
        <f t="shared" ref="T6:T69" si="6">+($E$3*$E6+$G$3*$G6+$K$3*$K6+$M$3*$M6+$N$3*$N6)/SUM($E$3,$G$3,$K$3,$M$3:$N$3)</f>
        <v>101.05430292598967</v>
      </c>
      <c r="U6" s="19">
        <f t="shared" ref="U6:U69" si="7">+($E$3*$E6+$G$3*$G6+$K$3*$K6+$N$3*$N6)/SUM($E$3,$G$3,$K$3,$N$3)</f>
        <v>100.8474830417708</v>
      </c>
      <c r="V6" s="19"/>
      <c r="W6" s="20">
        <f t="shared" ref="W6:W69" si="8">($E$3*$E6+SUMPRODUCT($G$3:$L$3,$G6:$L6)+$N$3*$N6)/SUM($E$3,$G$3:$L$3,$N$3)</f>
        <v>101.63010711553174</v>
      </c>
      <c r="X6" s="21"/>
      <c r="Y6" s="41">
        <f t="shared" ref="Y6:AN21" si="9">+B6/B5-1</f>
        <v>1.7000000000000126E-2</v>
      </c>
      <c r="Z6" s="24">
        <f t="shared" si="9"/>
        <v>1.4999999999999902E-2</v>
      </c>
      <c r="AA6" s="24">
        <f t="shared" si="9"/>
        <v>1.2999999999999901E-2</v>
      </c>
      <c r="AB6" s="24">
        <f t="shared" si="9"/>
        <v>-9.9999999999988987E-4</v>
      </c>
      <c r="AC6" s="24">
        <f t="shared" si="9"/>
        <v>2.9000000000000137E-2</v>
      </c>
      <c r="AD6" s="24">
        <f t="shared" si="9"/>
        <v>1.2000000000000011E-2</v>
      </c>
      <c r="AE6" s="24">
        <f t="shared" si="9"/>
        <v>3.0999999999999917E-2</v>
      </c>
      <c r="AF6" s="24">
        <f t="shared" si="9"/>
        <v>2.6000000000000023E-2</v>
      </c>
      <c r="AG6" s="24">
        <f t="shared" si="9"/>
        <v>2.8000000000000025E-2</v>
      </c>
      <c r="AH6" s="24">
        <f t="shared" si="9"/>
        <v>1.4999999999999902E-2</v>
      </c>
      <c r="AI6" s="24">
        <f t="shared" si="9"/>
        <v>0</v>
      </c>
      <c r="AJ6" s="24">
        <f t="shared" si="9"/>
        <v>1.9000000000000128E-2</v>
      </c>
      <c r="AK6" s="24">
        <f t="shared" si="9"/>
        <v>2.0000000000000018E-2</v>
      </c>
      <c r="AL6" s="24">
        <f t="shared" si="9"/>
        <v>7.0000000000001172E-3</v>
      </c>
      <c r="AM6" s="24">
        <f t="shared" si="9"/>
        <v>1.7000000000000126E-2</v>
      </c>
      <c r="AN6" s="24">
        <f t="shared" si="9"/>
        <v>2.200000000000002E-2</v>
      </c>
      <c r="AO6" s="24">
        <f t="shared" ref="AO6:AT21" si="10">+R6/R5-1</f>
        <v>1.7126000000000197E-2</v>
      </c>
      <c r="AP6" s="24">
        <f t="shared" si="10"/>
        <v>1.2569035153328301E-2</v>
      </c>
      <c r="AQ6" s="24">
        <f t="shared" si="10"/>
        <v>1.0543029259896697E-2</v>
      </c>
      <c r="AR6" s="24">
        <f t="shared" si="10"/>
        <v>8.4748304177080236E-3</v>
      </c>
      <c r="AS6" s="24" t="e">
        <f t="shared" si="10"/>
        <v>#DIV/0!</v>
      </c>
      <c r="AT6" s="24">
        <f>+W6/W5-1</f>
        <v>1.6301071155317093E-2</v>
      </c>
      <c r="AU6" s="21"/>
      <c r="BR6" s="21"/>
      <c r="BS6" s="35">
        <f t="shared" ref="BS6:BS69" si="11">+A6</f>
        <v>42736</v>
      </c>
      <c r="BT6" s="24">
        <f>(C6-C5)/$B5*C$3</f>
        <v>4.2630000000000003E-3</v>
      </c>
      <c r="BU6" s="24">
        <f t="shared" ref="BU6:CE21" si="12">(D6-D5)/$B5*D$3</f>
        <v>4.6409999999999903E-4</v>
      </c>
      <c r="BV6" s="24">
        <f t="shared" si="12"/>
        <v>-1.1379999999999354E-4</v>
      </c>
      <c r="BW6" s="24">
        <f t="shared" si="12"/>
        <v>2.5752000000000053E-3</v>
      </c>
      <c r="BX6" s="24">
        <f t="shared" si="12"/>
        <v>7.5360000000000173E-4</v>
      </c>
      <c r="BY6" s="24">
        <f t="shared" si="12"/>
        <v>2.2939999999999957E-3</v>
      </c>
      <c r="BZ6" s="24">
        <f t="shared" si="12"/>
        <v>3.145999999999993E-3</v>
      </c>
      <c r="CA6" s="24">
        <f t="shared" si="12"/>
        <v>7.0839999999999933E-4</v>
      </c>
      <c r="CB6" s="24">
        <f t="shared" si="12"/>
        <v>1.008E-3</v>
      </c>
      <c r="CC6" s="24">
        <f t="shared" si="12"/>
        <v>0</v>
      </c>
      <c r="CD6" s="24">
        <f t="shared" si="12"/>
        <v>1.301500000000004E-3</v>
      </c>
      <c r="CE6" s="24">
        <f t="shared" si="12"/>
        <v>7.2599999999999997E-4</v>
      </c>
      <c r="CF6" s="24">
        <f>+SUM(BT6:CE6)</f>
        <v>1.7126000000000006E-2</v>
      </c>
      <c r="CG6" s="21"/>
      <c r="CH6" s="24">
        <f>+CH$3*(B$95-B$55)/$B$55</f>
        <v>13.876120432084578</v>
      </c>
      <c r="CI6" s="56">
        <f>+CI$3*(C$95-C$55)/$B$55</f>
        <v>4.4163020914732245</v>
      </c>
      <c r="CJ6" s="56">
        <f t="shared" ref="CJ6:CT6" si="13">+CJ$3*(D$95-D$55)/$B$55</f>
        <v>0.3617753160193059</v>
      </c>
      <c r="CK6" s="56">
        <f t="shared" si="13"/>
        <v>1.2457320615950358</v>
      </c>
      <c r="CL6" s="56">
        <f t="shared" si="13"/>
        <v>1.1245823029188693</v>
      </c>
      <c r="CM6" s="56">
        <f t="shared" si="13"/>
        <v>0.8142349804642609</v>
      </c>
      <c r="CN6" s="56">
        <f t="shared" si="13"/>
        <v>1.2729666743277406</v>
      </c>
      <c r="CO6" s="56">
        <f t="shared" si="13"/>
        <v>1.8855810158584232</v>
      </c>
      <c r="CP6" s="56">
        <f t="shared" si="13"/>
        <v>0.27434015168926679</v>
      </c>
      <c r="CQ6" s="56">
        <f t="shared" si="13"/>
        <v>0.79531068719834519</v>
      </c>
      <c r="CR6" s="56">
        <f t="shared" si="13"/>
        <v>0.16874906917949895</v>
      </c>
      <c r="CS6" s="56">
        <f t="shared" si="13"/>
        <v>1.0097885543553207</v>
      </c>
      <c r="CT6" s="56">
        <f t="shared" si="13"/>
        <v>0.50657313261319237</v>
      </c>
    </row>
    <row r="7" spans="1:99" x14ac:dyDescent="0.25">
      <c r="A7" s="31">
        <f>+[1]CUY!A8</f>
        <v>42767</v>
      </c>
      <c r="B7" s="17">
        <f>+[1]CUY!B8</f>
        <v>103.3</v>
      </c>
      <c r="C7" s="17">
        <f>+[1]CUY!C8</f>
        <v>103.3</v>
      </c>
      <c r="D7" s="17">
        <f>+[1]CUY!D8</f>
        <v>103.7</v>
      </c>
      <c r="E7" s="17">
        <f>+[1]CUY!E8</f>
        <v>97.7</v>
      </c>
      <c r="F7" s="17">
        <f>+[1]CUY!F8</f>
        <v>106.7</v>
      </c>
      <c r="G7" s="17">
        <f>+[1]CUY!G8</f>
        <v>101.4</v>
      </c>
      <c r="H7" s="17">
        <f>+[1]CUY!H8</f>
        <v>105.5</v>
      </c>
      <c r="I7" s="17">
        <f>+[1]CUY!I8</f>
        <v>105</v>
      </c>
      <c r="J7" s="17">
        <f>+[1]CUY!J8</f>
        <v>105.1</v>
      </c>
      <c r="K7" s="17">
        <f>+[1]CUY!K8</f>
        <v>103.1</v>
      </c>
      <c r="L7" s="17">
        <f>+[1]CUY!L8</f>
        <v>102.6</v>
      </c>
      <c r="M7" s="17">
        <f>+[1]CUY!M8</f>
        <v>103.8</v>
      </c>
      <c r="N7" s="17">
        <f>+[1]CUY!N8</f>
        <v>103.1</v>
      </c>
      <c r="O7" s="18">
        <f>+[1]CUY!R8</f>
        <v>100.4</v>
      </c>
      <c r="P7" s="19">
        <f>+[1]CUY!S8</f>
        <v>103.1</v>
      </c>
      <c r="Q7" s="20">
        <f>+[1]CUY!T8</f>
        <v>105.3</v>
      </c>
      <c r="R7" s="18">
        <f t="shared" si="4"/>
        <v>103.27150999999999</v>
      </c>
      <c r="S7" s="19">
        <f t="shared" si="5"/>
        <v>102.20984293193716</v>
      </c>
      <c r="T7" s="19">
        <f t="shared" si="6"/>
        <v>101.16847389558234</v>
      </c>
      <c r="U7" s="19">
        <f t="shared" si="7"/>
        <v>100.52491967154587</v>
      </c>
      <c r="V7" s="19"/>
      <c r="W7" s="20">
        <f t="shared" si="8"/>
        <v>102.57517214996176</v>
      </c>
      <c r="X7" s="21"/>
      <c r="Y7" s="41">
        <f t="shared" si="9"/>
        <v>1.5732546705997885E-2</v>
      </c>
      <c r="Z7" s="24">
        <f t="shared" si="9"/>
        <v>1.7733990147783318E-2</v>
      </c>
      <c r="AA7" s="24">
        <f t="shared" si="9"/>
        <v>2.3692003948667439E-2</v>
      </c>
      <c r="AB7" s="24">
        <f t="shared" si="9"/>
        <v>-2.2022022022022081E-2</v>
      </c>
      <c r="AC7" s="24">
        <f t="shared" si="9"/>
        <v>3.6929057337220517E-2</v>
      </c>
      <c r="AD7" s="24">
        <f t="shared" si="9"/>
        <v>1.9762845849802257E-3</v>
      </c>
      <c r="AE7" s="24">
        <f t="shared" si="9"/>
        <v>2.3278370514064006E-2</v>
      </c>
      <c r="AF7" s="24">
        <f t="shared" si="9"/>
        <v>2.3391812865497075E-2</v>
      </c>
      <c r="AG7" s="24">
        <f t="shared" si="9"/>
        <v>2.2373540856031049E-2</v>
      </c>
      <c r="AH7" s="24">
        <f t="shared" si="9"/>
        <v>1.5763546798029493E-2</v>
      </c>
      <c r="AI7" s="24">
        <f t="shared" si="9"/>
        <v>2.6000000000000023E-2</v>
      </c>
      <c r="AJ7" s="24">
        <f t="shared" si="9"/>
        <v>1.8645731108930308E-2</v>
      </c>
      <c r="AK7" s="24">
        <f t="shared" si="9"/>
        <v>1.0784313725490158E-2</v>
      </c>
      <c r="AL7" s="24">
        <f t="shared" si="9"/>
        <v>-2.9791459781528529E-3</v>
      </c>
      <c r="AM7" s="24">
        <f t="shared" si="9"/>
        <v>1.3765978367748177E-2</v>
      </c>
      <c r="AN7" s="24">
        <f t="shared" si="9"/>
        <v>3.0332681017612551E-2</v>
      </c>
      <c r="AO7" s="24">
        <f t="shared" si="10"/>
        <v>1.5326616368080304E-2</v>
      </c>
      <c r="AP7" s="24">
        <f t="shared" si="10"/>
        <v>9.4111056483179301E-3</v>
      </c>
      <c r="AQ7" s="24">
        <f t="shared" si="10"/>
        <v>1.1297982004416784E-3</v>
      </c>
      <c r="AR7" s="24">
        <f t="shared" si="10"/>
        <v>-3.1985267306207099E-3</v>
      </c>
      <c r="AS7" s="24" t="e">
        <f t="shared" si="10"/>
        <v>#DIV/0!</v>
      </c>
      <c r="AT7" s="24">
        <f t="shared" si="10"/>
        <v>9.2990656140476968E-3</v>
      </c>
      <c r="AU7" s="21"/>
      <c r="BR7" s="21"/>
      <c r="BS7" s="35">
        <f t="shared" si="11"/>
        <v>42767</v>
      </c>
      <c r="BT7" s="24">
        <f>(C7-C6)/$B6*C$3</f>
        <v>5.0300884955752131E-3</v>
      </c>
      <c r="BU7" s="24">
        <f t="shared" si="12"/>
        <v>8.4247787610619671E-4</v>
      </c>
      <c r="BV7" s="24">
        <f t="shared" si="12"/>
        <v>-2.4617502458210453E-3</v>
      </c>
      <c r="BW7" s="24">
        <f t="shared" si="12"/>
        <v>3.3179941002949831E-3</v>
      </c>
      <c r="BX7" s="24">
        <f t="shared" si="12"/>
        <v>1.235004916420863E-4</v>
      </c>
      <c r="BY7" s="24">
        <f t="shared" si="12"/>
        <v>1.7463126843657857E-3</v>
      </c>
      <c r="BZ7" s="24">
        <f t="shared" si="12"/>
        <v>2.8554572271386495E-3</v>
      </c>
      <c r="CA7" s="24">
        <f t="shared" si="12"/>
        <v>5.7217305801376527E-4</v>
      </c>
      <c r="CB7" s="24">
        <f t="shared" si="12"/>
        <v>1.0572271386430638E-3</v>
      </c>
      <c r="CC7" s="24">
        <f t="shared" si="12"/>
        <v>5.7266470009832715E-4</v>
      </c>
      <c r="CD7" s="24">
        <f t="shared" si="12"/>
        <v>1.2797443461160217E-3</v>
      </c>
      <c r="CE7" s="24">
        <f t="shared" si="12"/>
        <v>3.9262536873156136E-4</v>
      </c>
      <c r="CF7" s="24">
        <f t="shared" ref="CF7:CF70" si="14">+SUM(BT7:CE7)</f>
        <v>1.532851524090461E-2</v>
      </c>
    </row>
    <row r="8" spans="1:99" x14ac:dyDescent="0.25">
      <c r="A8" s="31">
        <f>+[1]CUY!A9</f>
        <v>42795</v>
      </c>
      <c r="B8" s="17">
        <f>+[1]CUY!B9</f>
        <v>105.9</v>
      </c>
      <c r="C8" s="17">
        <f>+[1]CUY!C9</f>
        <v>105.6</v>
      </c>
      <c r="D8" s="17">
        <f>+[1]CUY!D9</f>
        <v>107.6</v>
      </c>
      <c r="E8" s="17">
        <f>+[1]CUY!E9</f>
        <v>100</v>
      </c>
      <c r="F8" s="17">
        <f>+[1]CUY!F9</f>
        <v>111.9</v>
      </c>
      <c r="G8" s="17">
        <f>+[1]CUY!G9</f>
        <v>102.4</v>
      </c>
      <c r="H8" s="17">
        <f>+[1]CUY!H9</f>
        <v>107.6</v>
      </c>
      <c r="I8" s="17">
        <f>+[1]CUY!I9</f>
        <v>107.8</v>
      </c>
      <c r="J8" s="17">
        <f>+[1]CUY!J9</f>
        <v>108.1</v>
      </c>
      <c r="K8" s="17">
        <f>+[1]CUY!K9</f>
        <v>105.8</v>
      </c>
      <c r="L8" s="17">
        <f>+[1]CUY!L9</f>
        <v>112.7</v>
      </c>
      <c r="M8" s="17">
        <f>+[1]CUY!M9</f>
        <v>104.1</v>
      </c>
      <c r="N8" s="17">
        <f>+[1]CUY!N9</f>
        <v>105.6</v>
      </c>
      <c r="O8" s="18">
        <f>+[1]CUY!R9</f>
        <v>102.1</v>
      </c>
      <c r="P8" s="19">
        <f>+[1]CUY!S9</f>
        <v>105.2</v>
      </c>
      <c r="Q8" s="20">
        <f>+[1]CUY!T9</f>
        <v>110.4</v>
      </c>
      <c r="R8" s="18">
        <f t="shared" si="4"/>
        <v>105.93978</v>
      </c>
      <c r="S8" s="19">
        <f t="shared" si="5"/>
        <v>104.31929693343304</v>
      </c>
      <c r="T8" s="19">
        <f t="shared" si="6"/>
        <v>102.93921399885257</v>
      </c>
      <c r="U8" s="19">
        <f t="shared" si="7"/>
        <v>102.65533737950732</v>
      </c>
      <c r="V8" s="19"/>
      <c r="W8" s="20">
        <f t="shared" si="8"/>
        <v>105.23980489671003</v>
      </c>
      <c r="X8" s="21"/>
      <c r="Y8" s="41">
        <f t="shared" si="9"/>
        <v>2.5169409486931249E-2</v>
      </c>
      <c r="Z8" s="24">
        <f t="shared" si="9"/>
        <v>2.2265246853823806E-2</v>
      </c>
      <c r="AA8" s="24">
        <f t="shared" si="9"/>
        <v>3.7608486017357778E-2</v>
      </c>
      <c r="AB8" s="24">
        <f t="shared" si="9"/>
        <v>2.3541453428863823E-2</v>
      </c>
      <c r="AC8" s="24">
        <f t="shared" si="9"/>
        <v>4.8734770384254888E-2</v>
      </c>
      <c r="AD8" s="24">
        <f t="shared" si="9"/>
        <v>9.8619329388560661E-3</v>
      </c>
      <c r="AE8" s="24">
        <f t="shared" si="9"/>
        <v>1.9905213270142053E-2</v>
      </c>
      <c r="AF8" s="24">
        <f t="shared" si="9"/>
        <v>2.6666666666666616E-2</v>
      </c>
      <c r="AG8" s="24">
        <f t="shared" si="9"/>
        <v>2.8544243577545148E-2</v>
      </c>
      <c r="AH8" s="24">
        <f t="shared" si="9"/>
        <v>2.6188166828322146E-2</v>
      </c>
      <c r="AI8" s="24">
        <f t="shared" si="9"/>
        <v>9.8440545808966995E-2</v>
      </c>
      <c r="AJ8" s="24">
        <f t="shared" si="9"/>
        <v>2.8901734104045396E-3</v>
      </c>
      <c r="AK8" s="24">
        <f t="shared" si="9"/>
        <v>2.4248302618816719E-2</v>
      </c>
      <c r="AL8" s="24">
        <f t="shared" si="9"/>
        <v>1.6932270916334646E-2</v>
      </c>
      <c r="AM8" s="24">
        <f t="shared" si="9"/>
        <v>2.0368574199806089E-2</v>
      </c>
      <c r="AN8" s="24">
        <f t="shared" si="9"/>
        <v>4.8433048433048409E-2</v>
      </c>
      <c r="AO8" s="24">
        <f t="shared" si="10"/>
        <v>2.5837426023886056E-2</v>
      </c>
      <c r="AP8" s="24">
        <f t="shared" si="10"/>
        <v>2.0638462412084779E-2</v>
      </c>
      <c r="AQ8" s="24">
        <f t="shared" si="10"/>
        <v>1.7502884397543106E-2</v>
      </c>
      <c r="AR8" s="24">
        <f t="shared" si="10"/>
        <v>2.1192931214691235E-2</v>
      </c>
      <c r="AS8" s="24" t="e">
        <f t="shared" si="10"/>
        <v>#DIV/0!</v>
      </c>
      <c r="AT8" s="24">
        <f t="shared" si="10"/>
        <v>2.5977365583678136E-2</v>
      </c>
      <c r="AU8" s="21"/>
      <c r="BR8" s="21"/>
      <c r="BS8" s="35">
        <f t="shared" si="11"/>
        <v>42795</v>
      </c>
      <c r="BT8" s="24">
        <f t="shared" ref="BT8:CE42" si="15">(C8-C7)/$B7*C$3</f>
        <v>6.3277831558567208E-3</v>
      </c>
      <c r="BU8" s="24">
        <f t="shared" si="12"/>
        <v>1.3478218780251666E-3</v>
      </c>
      <c r="BV8" s="24">
        <f t="shared" si="12"/>
        <v>2.5337850919651471E-3</v>
      </c>
      <c r="BW8" s="24">
        <f t="shared" si="12"/>
        <v>4.4700871248789962E-3</v>
      </c>
      <c r="BX8" s="24">
        <f t="shared" si="12"/>
        <v>6.0793804453049358E-4</v>
      </c>
      <c r="BY8" s="24">
        <f t="shared" si="12"/>
        <v>1.504356243949657E-3</v>
      </c>
      <c r="BZ8" s="24">
        <f t="shared" si="12"/>
        <v>3.2797676669893481E-3</v>
      </c>
      <c r="CA8" s="24">
        <f t="shared" si="12"/>
        <v>7.3475314617618584E-4</v>
      </c>
      <c r="CB8" s="24">
        <f t="shared" si="12"/>
        <v>1.75643756050339E-3</v>
      </c>
      <c r="CC8" s="24">
        <f t="shared" si="12"/>
        <v>2.1901258470474368E-3</v>
      </c>
      <c r="CD8" s="24">
        <f t="shared" si="12"/>
        <v>1.9893514036785874E-4</v>
      </c>
      <c r="CE8" s="24">
        <f t="shared" si="12"/>
        <v>8.7850919651500476E-4</v>
      </c>
      <c r="CF8" s="24">
        <f t="shared" si="14"/>
        <v>2.5830300096805404E-2</v>
      </c>
    </row>
    <row r="9" spans="1:99" x14ac:dyDescent="0.25">
      <c r="A9" s="31">
        <f>+[1]CUY!A10</f>
        <v>42826</v>
      </c>
      <c r="B9" s="17">
        <f>+[1]CUY!B10</f>
        <v>109.5</v>
      </c>
      <c r="C9" s="17">
        <f>+[1]CUY!C10</f>
        <v>108.7</v>
      </c>
      <c r="D9" s="17">
        <f>+[1]CUY!D10</f>
        <v>110.4</v>
      </c>
      <c r="E9" s="17">
        <f>+[1]CUY!E10</f>
        <v>103.6</v>
      </c>
      <c r="F9" s="17">
        <f>+[1]CUY!F10</f>
        <v>122.5</v>
      </c>
      <c r="G9" s="17">
        <f>+[1]CUY!G10</f>
        <v>103.5</v>
      </c>
      <c r="H9" s="17">
        <f>+[1]CUY!H10</f>
        <v>110</v>
      </c>
      <c r="I9" s="17">
        <f>+[1]CUY!I10</f>
        <v>108.6</v>
      </c>
      <c r="J9" s="17">
        <f>+[1]CUY!J10</f>
        <v>117.3</v>
      </c>
      <c r="K9" s="17">
        <f>+[1]CUY!K10</f>
        <v>108</v>
      </c>
      <c r="L9" s="17">
        <f>+[1]CUY!L10</f>
        <v>123</v>
      </c>
      <c r="M9" s="17">
        <f>+[1]CUY!M10</f>
        <v>106.7</v>
      </c>
      <c r="N9" s="17">
        <f>+[1]CUY!N10</f>
        <v>107</v>
      </c>
      <c r="O9" s="18">
        <f>+[1]CUY!R10</f>
        <v>106.7</v>
      </c>
      <c r="P9" s="19">
        <f>+[1]CUY!S10</f>
        <v>107.7</v>
      </c>
      <c r="Q9" s="20">
        <f>+[1]CUY!T10</f>
        <v>116.8</v>
      </c>
      <c r="R9" s="18">
        <f t="shared" si="4"/>
        <v>109.45544000000001</v>
      </c>
      <c r="S9" s="19">
        <f t="shared" si="5"/>
        <v>107.06649214659684</v>
      </c>
      <c r="T9" s="19">
        <f t="shared" si="6"/>
        <v>105.3933734939759</v>
      </c>
      <c r="U9" s="19">
        <f t="shared" si="7"/>
        <v>105.07383077472332</v>
      </c>
      <c r="V9" s="19"/>
      <c r="W9" s="20">
        <f t="shared" si="8"/>
        <v>107.94695868400919</v>
      </c>
      <c r="X9" s="21"/>
      <c r="Y9" s="41">
        <f t="shared" si="9"/>
        <v>3.3994334277620331E-2</v>
      </c>
      <c r="Z9" s="24">
        <f t="shared" si="9"/>
        <v>2.9356060606060774E-2</v>
      </c>
      <c r="AA9" s="24">
        <f t="shared" si="9"/>
        <v>2.6022304832713949E-2</v>
      </c>
      <c r="AB9" s="24">
        <f t="shared" si="9"/>
        <v>3.6000000000000032E-2</v>
      </c>
      <c r="AC9" s="24">
        <f t="shared" si="9"/>
        <v>9.4727435210008926E-2</v>
      </c>
      <c r="AD9" s="24">
        <f t="shared" si="9"/>
        <v>1.07421875E-2</v>
      </c>
      <c r="AE9" s="24">
        <f t="shared" si="9"/>
        <v>2.2304832713754719E-2</v>
      </c>
      <c r="AF9" s="24">
        <f t="shared" si="9"/>
        <v>7.4211502782930427E-3</v>
      </c>
      <c r="AG9" s="24">
        <f t="shared" si="9"/>
        <v>8.5106382978723527E-2</v>
      </c>
      <c r="AH9" s="24">
        <f t="shared" si="9"/>
        <v>2.0793950850661602E-2</v>
      </c>
      <c r="AI9" s="24">
        <f t="shared" si="9"/>
        <v>9.1393078970718689E-2</v>
      </c>
      <c r="AJ9" s="24">
        <f t="shared" si="9"/>
        <v>2.4975984630163373E-2</v>
      </c>
      <c r="AK9" s="24">
        <f t="shared" si="9"/>
        <v>1.3257575757575912E-2</v>
      </c>
      <c r="AL9" s="24">
        <f t="shared" si="9"/>
        <v>4.5053868756121496E-2</v>
      </c>
      <c r="AM9" s="24">
        <f t="shared" si="9"/>
        <v>2.3764258555132978E-2</v>
      </c>
      <c r="AN9" s="24">
        <f t="shared" si="9"/>
        <v>5.7971014492753437E-2</v>
      </c>
      <c r="AO9" s="24">
        <f t="shared" si="10"/>
        <v>3.318545686993124E-2</v>
      </c>
      <c r="AP9" s="24">
        <f t="shared" si="10"/>
        <v>2.6334487423902209E-2</v>
      </c>
      <c r="AQ9" s="24">
        <f t="shared" si="10"/>
        <v>2.3840861026495519E-2</v>
      </c>
      <c r="AR9" s="24">
        <f t="shared" si="10"/>
        <v>2.3559353628882063E-2</v>
      </c>
      <c r="AS9" s="24" t="e">
        <f t="shared" si="10"/>
        <v>#DIV/0!</v>
      </c>
      <c r="AT9" s="24">
        <f t="shared" si="10"/>
        <v>2.5723667864608446E-2</v>
      </c>
      <c r="AU9" s="21"/>
      <c r="BR9" s="21"/>
      <c r="BS9" s="35">
        <f t="shared" si="11"/>
        <v>42826</v>
      </c>
      <c r="BT9" s="24">
        <f t="shared" si="15"/>
        <v>8.3193578847970007E-3</v>
      </c>
      <c r="BU9" s="24">
        <f t="shared" si="12"/>
        <v>9.4390934844193019E-4</v>
      </c>
      <c r="BV9" s="24">
        <f t="shared" si="12"/>
        <v>3.8685552407931949E-3</v>
      </c>
      <c r="BW9" s="24">
        <f t="shared" si="12"/>
        <v>8.8883852691218086E-3</v>
      </c>
      <c r="BX9" s="24">
        <f t="shared" si="12"/>
        <v>6.5231350330500126E-4</v>
      </c>
      <c r="BY9" s="24">
        <f t="shared" si="12"/>
        <v>1.67705382436261E-3</v>
      </c>
      <c r="BZ9" s="24">
        <f t="shared" si="12"/>
        <v>9.1406987724267845E-4</v>
      </c>
      <c r="CA9" s="24">
        <f t="shared" si="12"/>
        <v>2.1979225684608124E-3</v>
      </c>
      <c r="CB9" s="24">
        <f t="shared" si="12"/>
        <v>1.3960339943342793E-3</v>
      </c>
      <c r="CC9" s="24">
        <f t="shared" si="12"/>
        <v>2.1786591123701599E-3</v>
      </c>
      <c r="CD9" s="24">
        <f t="shared" si="12"/>
        <v>1.681775259678948E-3</v>
      </c>
      <c r="CE9" s="24">
        <f t="shared" si="12"/>
        <v>4.7988668555240988E-4</v>
      </c>
      <c r="CF9" s="24">
        <f t="shared" si="14"/>
        <v>3.3197922568460832E-2</v>
      </c>
    </row>
    <row r="10" spans="1:99" x14ac:dyDescent="0.25">
      <c r="A10" s="31">
        <f>+[1]CUY!A11</f>
        <v>42856</v>
      </c>
      <c r="B10" s="17">
        <f>+[1]CUY!B11</f>
        <v>111.3</v>
      </c>
      <c r="C10" s="17">
        <f>+[1]CUY!C11</f>
        <v>110.6</v>
      </c>
      <c r="D10" s="17">
        <f>+[1]CUY!D11</f>
        <v>111.8</v>
      </c>
      <c r="E10" s="17">
        <f>+[1]CUY!E11</f>
        <v>105.8</v>
      </c>
      <c r="F10" s="17">
        <f>+[1]CUY!F11</f>
        <v>126</v>
      </c>
      <c r="G10" s="17">
        <f>+[1]CUY!G11</f>
        <v>106</v>
      </c>
      <c r="H10" s="17">
        <f>+[1]CUY!H11</f>
        <v>111.5</v>
      </c>
      <c r="I10" s="17">
        <f>+[1]CUY!I11</f>
        <v>109</v>
      </c>
      <c r="J10" s="17">
        <f>+[1]CUY!J11</f>
        <v>117.4</v>
      </c>
      <c r="K10" s="17">
        <f>+[1]CUY!K11</f>
        <v>110.9</v>
      </c>
      <c r="L10" s="17">
        <f>+[1]CUY!L11</f>
        <v>125.9</v>
      </c>
      <c r="M10" s="17">
        <f>+[1]CUY!M11</f>
        <v>107.6</v>
      </c>
      <c r="N10" s="17">
        <f>+[1]CUY!N11</f>
        <v>109.1</v>
      </c>
      <c r="O10" s="18">
        <f>+[1]CUY!R11</f>
        <v>109.9</v>
      </c>
      <c r="P10" s="19">
        <f>+[1]CUY!S11</f>
        <v>109.5</v>
      </c>
      <c r="Q10" s="20">
        <f>+[1]CUY!T11</f>
        <v>117.8</v>
      </c>
      <c r="R10" s="18">
        <f t="shared" si="4"/>
        <v>111.32321</v>
      </c>
      <c r="S10" s="19">
        <f t="shared" si="5"/>
        <v>109.05614061331336</v>
      </c>
      <c r="T10" s="19">
        <f t="shared" si="6"/>
        <v>107.51649454962708</v>
      </c>
      <c r="U10" s="19">
        <f t="shared" si="7"/>
        <v>107.49607283113174</v>
      </c>
      <c r="V10" s="19"/>
      <c r="W10" s="20">
        <f t="shared" si="8"/>
        <v>109.67871078806428</v>
      </c>
      <c r="X10" s="21"/>
      <c r="Y10" s="41">
        <f t="shared" si="9"/>
        <v>1.6438356164383494E-2</v>
      </c>
      <c r="Z10" s="24">
        <f t="shared" si="9"/>
        <v>1.7479300827966782E-2</v>
      </c>
      <c r="AA10" s="24">
        <f t="shared" si="9"/>
        <v>1.26811594202898E-2</v>
      </c>
      <c r="AB10" s="24">
        <f t="shared" si="9"/>
        <v>2.1235521235521304E-2</v>
      </c>
      <c r="AC10" s="24">
        <f t="shared" si="9"/>
        <v>2.857142857142847E-2</v>
      </c>
      <c r="AD10" s="24">
        <f t="shared" si="9"/>
        <v>2.4154589371980784E-2</v>
      </c>
      <c r="AE10" s="24">
        <f t="shared" si="9"/>
        <v>1.3636363636363669E-2</v>
      </c>
      <c r="AF10" s="24">
        <f t="shared" si="9"/>
        <v>3.6832412523020164E-3</v>
      </c>
      <c r="AG10" s="24">
        <f t="shared" si="9"/>
        <v>8.5251491901106036E-4</v>
      </c>
      <c r="AH10" s="24">
        <f t="shared" si="9"/>
        <v>2.6851851851851904E-2</v>
      </c>
      <c r="AI10" s="24">
        <f t="shared" si="9"/>
        <v>2.3577235772357819E-2</v>
      </c>
      <c r="AJ10" s="24">
        <f t="shared" si="9"/>
        <v>8.434864104967188E-3</v>
      </c>
      <c r="AK10" s="24">
        <f t="shared" si="9"/>
        <v>1.9626168224299079E-2</v>
      </c>
      <c r="AL10" s="24">
        <f t="shared" si="9"/>
        <v>2.9990627928772273E-2</v>
      </c>
      <c r="AM10" s="24">
        <f t="shared" si="9"/>
        <v>1.6713091922005541E-2</v>
      </c>
      <c r="AN10" s="24">
        <f t="shared" si="9"/>
        <v>8.5616438356164171E-3</v>
      </c>
      <c r="AO10" s="24">
        <f t="shared" si="10"/>
        <v>1.7064204392216453E-2</v>
      </c>
      <c r="AP10" s="24">
        <f t="shared" si="10"/>
        <v>1.8583297414771494E-2</v>
      </c>
      <c r="AQ10" s="24">
        <f t="shared" si="10"/>
        <v>2.0144730026812718E-2</v>
      </c>
      <c r="AR10" s="24">
        <f t="shared" si="10"/>
        <v>2.305276241047749E-2</v>
      </c>
      <c r="AS10" s="24" t="e">
        <f t="shared" si="10"/>
        <v>#DIV/0!</v>
      </c>
      <c r="AT10" s="24">
        <f t="shared" si="10"/>
        <v>1.6042620608927027E-2</v>
      </c>
      <c r="AU10" s="21"/>
      <c r="BR10" s="21"/>
      <c r="BS10" s="35">
        <f t="shared" si="11"/>
        <v>42856</v>
      </c>
      <c r="BT10" s="24">
        <f t="shared" si="15"/>
        <v>4.9313242009132192E-3</v>
      </c>
      <c r="BU10" s="24">
        <f t="shared" si="12"/>
        <v>4.5643835616438085E-4</v>
      </c>
      <c r="BV10" s="24">
        <f t="shared" si="12"/>
        <v>2.28639269406393E-3</v>
      </c>
      <c r="BW10" s="24">
        <f t="shared" si="12"/>
        <v>2.8383561643835617E-3</v>
      </c>
      <c r="BX10" s="24">
        <f t="shared" si="12"/>
        <v>1.4337899543378993E-3</v>
      </c>
      <c r="BY10" s="24">
        <f t="shared" si="12"/>
        <v>1.0136986301369862E-3</v>
      </c>
      <c r="BZ10" s="24">
        <f t="shared" si="12"/>
        <v>4.4200913242009761E-4</v>
      </c>
      <c r="CA10" s="24">
        <f t="shared" si="12"/>
        <v>2.3105022831052197E-5</v>
      </c>
      <c r="CB10" s="24">
        <f t="shared" si="12"/>
        <v>1.7797260273972636E-3</v>
      </c>
      <c r="CC10" s="24">
        <f t="shared" si="12"/>
        <v>5.9324200913242128E-4</v>
      </c>
      <c r="CD10" s="24">
        <f t="shared" si="12"/>
        <v>5.6301369863013173E-4</v>
      </c>
      <c r="CE10" s="24">
        <f t="shared" si="12"/>
        <v>6.9616438356164196E-4</v>
      </c>
      <c r="CF10" s="24">
        <f t="shared" si="14"/>
        <v>1.7057260273972585E-2</v>
      </c>
    </row>
    <row r="11" spans="1:99" x14ac:dyDescent="0.25">
      <c r="A11" s="31">
        <f>+[1]CUY!A12</f>
        <v>42887</v>
      </c>
      <c r="B11" s="17">
        <f>+[1]CUY!B12</f>
        <v>112.4</v>
      </c>
      <c r="C11" s="17">
        <f>+[1]CUY!C12</f>
        <v>111.2</v>
      </c>
      <c r="D11" s="17">
        <f>+[1]CUY!D12</f>
        <v>112</v>
      </c>
      <c r="E11" s="17">
        <f>+[1]CUY!E12</f>
        <v>105.8</v>
      </c>
      <c r="F11" s="17">
        <f>+[1]CUY!F12</f>
        <v>127.2</v>
      </c>
      <c r="G11" s="17">
        <f>+[1]CUY!G12</f>
        <v>107.3</v>
      </c>
      <c r="H11" s="17">
        <f>+[1]CUY!H12</f>
        <v>113.7</v>
      </c>
      <c r="I11" s="17">
        <f>+[1]CUY!I12</f>
        <v>111.9</v>
      </c>
      <c r="J11" s="17">
        <f>+[1]CUY!J12</f>
        <v>117.1</v>
      </c>
      <c r="K11" s="17">
        <f>+[1]CUY!K12</f>
        <v>112.8</v>
      </c>
      <c r="L11" s="17">
        <f>+[1]CUY!L12</f>
        <v>126</v>
      </c>
      <c r="M11" s="17">
        <f>+[1]CUY!M12</f>
        <v>108.7</v>
      </c>
      <c r="N11" s="17">
        <f>+[1]CUY!N12</f>
        <v>110.2</v>
      </c>
      <c r="O11" s="18">
        <f>+[1]CUY!R12</f>
        <v>109.4</v>
      </c>
      <c r="P11" s="19">
        <f>+[1]CUY!S12</f>
        <v>111.1</v>
      </c>
      <c r="Q11" s="20">
        <f>+[1]CUY!T12</f>
        <v>118.6</v>
      </c>
      <c r="R11" s="18">
        <f t="shared" si="4"/>
        <v>112.44038</v>
      </c>
      <c r="S11" s="19">
        <f t="shared" si="5"/>
        <v>109.80746447270003</v>
      </c>
      <c r="T11" s="19">
        <f t="shared" si="6"/>
        <v>108.44764773379231</v>
      </c>
      <c r="U11" s="19">
        <f t="shared" si="7"/>
        <v>108.38593359514461</v>
      </c>
      <c r="V11" s="19"/>
      <c r="W11" s="20">
        <f t="shared" si="8"/>
        <v>111.12783091048203</v>
      </c>
      <c r="X11" s="21"/>
      <c r="Y11" s="41">
        <f t="shared" si="9"/>
        <v>9.8831985624439067E-3</v>
      </c>
      <c r="Z11" s="24">
        <f t="shared" si="9"/>
        <v>5.4249547920435237E-3</v>
      </c>
      <c r="AA11" s="24">
        <f t="shared" si="9"/>
        <v>1.7889087656530744E-3</v>
      </c>
      <c r="AB11" s="24">
        <f t="shared" si="9"/>
        <v>0</v>
      </c>
      <c r="AC11" s="24">
        <f t="shared" si="9"/>
        <v>9.52380952380949E-3</v>
      </c>
      <c r="AD11" s="24">
        <f t="shared" si="9"/>
        <v>1.2264150943396279E-2</v>
      </c>
      <c r="AE11" s="24">
        <f t="shared" si="9"/>
        <v>1.9730941704035887E-2</v>
      </c>
      <c r="AF11" s="24">
        <f t="shared" si="9"/>
        <v>2.6605504587156048E-2</v>
      </c>
      <c r="AG11" s="24">
        <f t="shared" si="9"/>
        <v>-2.5553662691653045E-3</v>
      </c>
      <c r="AH11" s="24">
        <f t="shared" si="9"/>
        <v>1.7132551848512145E-2</v>
      </c>
      <c r="AI11" s="24">
        <f t="shared" si="9"/>
        <v>7.9428117553614896E-4</v>
      </c>
      <c r="AJ11" s="24">
        <f t="shared" si="9"/>
        <v>1.0223048327137718E-2</v>
      </c>
      <c r="AK11" s="24">
        <f t="shared" si="9"/>
        <v>1.0082493125572967E-2</v>
      </c>
      <c r="AL11" s="24">
        <f t="shared" si="9"/>
        <v>-4.5495905368516665E-3</v>
      </c>
      <c r="AM11" s="24">
        <f t="shared" si="9"/>
        <v>1.4611872146118587E-2</v>
      </c>
      <c r="AN11" s="24">
        <f t="shared" si="9"/>
        <v>6.7911714770798604E-3</v>
      </c>
      <c r="AO11" s="24">
        <f t="shared" si="10"/>
        <v>1.0035373575735029E-2</v>
      </c>
      <c r="AP11" s="24">
        <f t="shared" si="10"/>
        <v>6.8893310836175559E-3</v>
      </c>
      <c r="AQ11" s="24">
        <f t="shared" si="10"/>
        <v>8.6605612289138989E-3</v>
      </c>
      <c r="AR11" s="24">
        <f t="shared" si="10"/>
        <v>8.2780769620371952E-3</v>
      </c>
      <c r="AS11" s="24" t="e">
        <f t="shared" si="10"/>
        <v>#DIV/0!</v>
      </c>
      <c r="AT11" s="24">
        <f t="shared" si="10"/>
        <v>1.3212410248128581E-2</v>
      </c>
      <c r="AU11" s="21"/>
      <c r="BR11" s="21"/>
      <c r="BS11" s="35">
        <f t="shared" si="11"/>
        <v>42887</v>
      </c>
      <c r="BT11" s="24">
        <f t="shared" si="15"/>
        <v>1.5320754716981351E-3</v>
      </c>
      <c r="BU11" s="24">
        <f t="shared" si="12"/>
        <v>6.4150943396227336E-5</v>
      </c>
      <c r="BV11" s="24">
        <f t="shared" si="12"/>
        <v>0</v>
      </c>
      <c r="BW11" s="24">
        <f t="shared" si="12"/>
        <v>9.5741239892183528E-4</v>
      </c>
      <c r="BX11" s="24">
        <f t="shared" si="12"/>
        <v>7.3351302785264888E-4</v>
      </c>
      <c r="BY11" s="24">
        <f t="shared" si="12"/>
        <v>1.462713387241691E-3</v>
      </c>
      <c r="BZ11" s="24">
        <f t="shared" si="12"/>
        <v>3.1527403414195929E-3</v>
      </c>
      <c r="CA11" s="24">
        <f t="shared" si="12"/>
        <v>-6.819407008086512E-5</v>
      </c>
      <c r="CB11" s="24">
        <f t="shared" si="12"/>
        <v>1.1471698113207495E-3</v>
      </c>
      <c r="CC11" s="24">
        <f t="shared" si="12"/>
        <v>2.0125786163520871E-5</v>
      </c>
      <c r="CD11" s="24">
        <f t="shared" si="12"/>
        <v>6.7699910152740873E-4</v>
      </c>
      <c r="CE11" s="24">
        <f t="shared" si="12"/>
        <v>3.5876010781671439E-4</v>
      </c>
      <c r="CF11" s="24">
        <f t="shared" si="14"/>
        <v>1.003746630727766E-2</v>
      </c>
    </row>
    <row r="12" spans="1:99" x14ac:dyDescent="0.25">
      <c r="A12" s="31">
        <f>+[1]CUY!A13</f>
        <v>42917</v>
      </c>
      <c r="B12" s="17">
        <f>+[1]CUY!B13</f>
        <v>114</v>
      </c>
      <c r="C12" s="17">
        <f>+[1]CUY!C13</f>
        <v>112.5</v>
      </c>
      <c r="D12" s="17">
        <f>+[1]CUY!D13</f>
        <v>114.6</v>
      </c>
      <c r="E12" s="17">
        <f>+[1]CUY!E13</f>
        <v>105.8</v>
      </c>
      <c r="F12" s="17">
        <f>+[1]CUY!F13</f>
        <v>128.4</v>
      </c>
      <c r="G12" s="17">
        <f>+[1]CUY!G13</f>
        <v>109.3</v>
      </c>
      <c r="H12" s="17">
        <f>+[1]CUY!H13</f>
        <v>117.3</v>
      </c>
      <c r="I12" s="17">
        <f>+[1]CUY!I13</f>
        <v>112.9</v>
      </c>
      <c r="J12" s="17">
        <f>+[1]CUY!J13</f>
        <v>119.8</v>
      </c>
      <c r="K12" s="17">
        <f>+[1]CUY!K13</f>
        <v>115.2</v>
      </c>
      <c r="L12" s="17">
        <f>+[1]CUY!L13</f>
        <v>127.2</v>
      </c>
      <c r="M12" s="17">
        <f>+[1]CUY!M13</f>
        <v>111.4</v>
      </c>
      <c r="N12" s="17">
        <f>+[1]CUY!N13</f>
        <v>111.5</v>
      </c>
      <c r="O12" s="18">
        <f>+[1]CUY!R13</f>
        <v>108.9</v>
      </c>
      <c r="P12" s="19">
        <f>+[1]CUY!S13</f>
        <v>112.8</v>
      </c>
      <c r="Q12" s="20">
        <f>+[1]CUY!T13</f>
        <v>121</v>
      </c>
      <c r="R12" s="18">
        <f t="shared" si="4"/>
        <v>114.01082999999998</v>
      </c>
      <c r="S12" s="19">
        <f t="shared" si="5"/>
        <v>111.27537771129391</v>
      </c>
      <c r="T12" s="19">
        <f t="shared" si="6"/>
        <v>109.93651749856571</v>
      </c>
      <c r="U12" s="19">
        <f t="shared" si="7"/>
        <v>109.57861478043559</v>
      </c>
      <c r="V12" s="19"/>
      <c r="W12" s="20">
        <f t="shared" si="8"/>
        <v>112.68991966335119</v>
      </c>
      <c r="X12" s="21"/>
      <c r="Y12" s="41">
        <f t="shared" si="9"/>
        <v>1.4234875444839812E-2</v>
      </c>
      <c r="Z12" s="24">
        <f t="shared" si="9"/>
        <v>1.1690647482014427E-2</v>
      </c>
      <c r="AA12" s="24">
        <f t="shared" si="9"/>
        <v>2.3214285714285632E-2</v>
      </c>
      <c r="AB12" s="24">
        <f t="shared" si="9"/>
        <v>0</v>
      </c>
      <c r="AC12" s="24">
        <f t="shared" si="9"/>
        <v>9.4339622641510523E-3</v>
      </c>
      <c r="AD12" s="24">
        <f t="shared" si="9"/>
        <v>1.8639328984156656E-2</v>
      </c>
      <c r="AE12" s="24">
        <f t="shared" si="9"/>
        <v>3.1662269129287601E-2</v>
      </c>
      <c r="AF12" s="24">
        <f t="shared" si="9"/>
        <v>8.936550491510209E-3</v>
      </c>
      <c r="AG12" s="24">
        <f t="shared" si="9"/>
        <v>2.3057216054654273E-2</v>
      </c>
      <c r="AH12" s="24">
        <f t="shared" si="9"/>
        <v>2.1276595744680993E-2</v>
      </c>
      <c r="AI12" s="24">
        <f t="shared" si="9"/>
        <v>9.52380952380949E-3</v>
      </c>
      <c r="AJ12" s="24">
        <f t="shared" si="9"/>
        <v>2.483900643974235E-2</v>
      </c>
      <c r="AK12" s="24">
        <f t="shared" si="9"/>
        <v>1.1796733212341204E-2</v>
      </c>
      <c r="AL12" s="24">
        <f t="shared" si="9"/>
        <v>-4.5703839122486212E-3</v>
      </c>
      <c r="AM12" s="24">
        <f t="shared" si="9"/>
        <v>1.5301530153015275E-2</v>
      </c>
      <c r="AN12" s="24">
        <f t="shared" si="9"/>
        <v>2.0236087689713411E-2</v>
      </c>
      <c r="AO12" s="24">
        <f t="shared" si="10"/>
        <v>1.3966957422235415E-2</v>
      </c>
      <c r="AP12" s="24">
        <f t="shared" si="10"/>
        <v>1.3368064235367516E-2</v>
      </c>
      <c r="AQ12" s="24">
        <f t="shared" si="10"/>
        <v>1.3728926315009993E-2</v>
      </c>
      <c r="AR12" s="24">
        <f t="shared" si="10"/>
        <v>1.1004021884851056E-2</v>
      </c>
      <c r="AS12" s="24" t="e">
        <f t="shared" si="10"/>
        <v>#DIV/0!</v>
      </c>
      <c r="AT12" s="24">
        <f t="shared" si="10"/>
        <v>1.4056683551463278E-2</v>
      </c>
      <c r="AU12" s="21"/>
      <c r="BR12" s="21"/>
      <c r="BS12" s="35">
        <f t="shared" si="11"/>
        <v>42917</v>
      </c>
      <c r="BT12" s="24">
        <f t="shared" si="15"/>
        <v>3.2870106761565764E-3</v>
      </c>
      <c r="BU12" s="24">
        <f t="shared" si="12"/>
        <v>8.2580071174377049E-4</v>
      </c>
      <c r="BV12" s="24">
        <f t="shared" si="12"/>
        <v>0</v>
      </c>
      <c r="BW12" s="24">
        <f t="shared" si="12"/>
        <v>9.4804270462633673E-4</v>
      </c>
      <c r="BX12" s="24">
        <f t="shared" si="12"/>
        <v>1.1174377224199286E-3</v>
      </c>
      <c r="BY12" s="24">
        <f t="shared" si="12"/>
        <v>2.370106761565832E-3</v>
      </c>
      <c r="BZ12" s="24">
        <f t="shared" si="12"/>
        <v>1.0765124555160142E-3</v>
      </c>
      <c r="CA12" s="24">
        <f t="shared" si="12"/>
        <v>6.0774021352313229E-4</v>
      </c>
      <c r="CB12" s="24">
        <f t="shared" si="12"/>
        <v>1.4348754448398609E-3</v>
      </c>
      <c r="CC12" s="24">
        <f t="shared" si="12"/>
        <v>2.3914590747331016E-4</v>
      </c>
      <c r="CD12" s="24">
        <f t="shared" si="12"/>
        <v>1.645462633451959E-3</v>
      </c>
      <c r="CE12" s="24">
        <f t="shared" si="12"/>
        <v>4.1983985765124465E-4</v>
      </c>
      <c r="CF12" s="24">
        <f t="shared" si="14"/>
        <v>1.3971975088967966E-2</v>
      </c>
    </row>
    <row r="13" spans="1:99" x14ac:dyDescent="0.25">
      <c r="A13" s="31">
        <f>+[1]CUY!A14</f>
        <v>42948</v>
      </c>
      <c r="B13" s="17">
        <f>+[1]CUY!B14</f>
        <v>115.6</v>
      </c>
      <c r="C13" s="17">
        <f>+[1]CUY!C14</f>
        <v>115</v>
      </c>
      <c r="D13" s="17">
        <f>+[1]CUY!D14</f>
        <v>117</v>
      </c>
      <c r="E13" s="17">
        <f>+[1]CUY!E14</f>
        <v>105.1</v>
      </c>
      <c r="F13" s="17">
        <f>+[1]CUY!F14</f>
        <v>131.30000000000001</v>
      </c>
      <c r="G13" s="17">
        <f>+[1]CUY!G14</f>
        <v>110.4</v>
      </c>
      <c r="H13" s="17">
        <f>+[1]CUY!H14</f>
        <v>119.5</v>
      </c>
      <c r="I13" s="17">
        <f>+[1]CUY!I14</f>
        <v>113.5</v>
      </c>
      <c r="J13" s="17">
        <f>+[1]CUY!J14</f>
        <v>121.4</v>
      </c>
      <c r="K13" s="17">
        <f>+[1]CUY!K14</f>
        <v>116.5</v>
      </c>
      <c r="L13" s="17">
        <f>+[1]CUY!L14</f>
        <v>128.6</v>
      </c>
      <c r="M13" s="17">
        <f>+[1]CUY!M14</f>
        <v>112.2</v>
      </c>
      <c r="N13" s="17">
        <f>+[1]CUY!N14</f>
        <v>113.4</v>
      </c>
      <c r="O13" s="18">
        <f>+[1]CUY!R14</f>
        <v>109.8</v>
      </c>
      <c r="P13" s="19">
        <f>+[1]CUY!S14</f>
        <v>114.4</v>
      </c>
      <c r="Q13" s="20">
        <f>+[1]CUY!T14</f>
        <v>122.6</v>
      </c>
      <c r="R13" s="18">
        <f t="shared" si="4"/>
        <v>115.57232</v>
      </c>
      <c r="S13" s="19">
        <f t="shared" si="5"/>
        <v>112.76637247569185</v>
      </c>
      <c r="T13" s="19">
        <f t="shared" si="6"/>
        <v>110.51181870338498</v>
      </c>
      <c r="U13" s="19">
        <f t="shared" si="7"/>
        <v>110.09896465548019</v>
      </c>
      <c r="V13" s="19"/>
      <c r="W13" s="20">
        <f t="shared" si="8"/>
        <v>113.55638867635808</v>
      </c>
      <c r="X13" s="21"/>
      <c r="Y13" s="41">
        <f t="shared" si="9"/>
        <v>1.4035087719298289E-2</v>
      </c>
      <c r="Z13" s="24">
        <f t="shared" si="9"/>
        <v>2.2222222222222143E-2</v>
      </c>
      <c r="AA13" s="24">
        <f t="shared" si="9"/>
        <v>2.0942408376963373E-2</v>
      </c>
      <c r="AB13" s="24">
        <f t="shared" si="9"/>
        <v>-6.6162570888469441E-3</v>
      </c>
      <c r="AC13" s="24">
        <f t="shared" si="9"/>
        <v>2.258566978193155E-2</v>
      </c>
      <c r="AD13" s="24">
        <f t="shared" si="9"/>
        <v>1.0064043915828158E-2</v>
      </c>
      <c r="AE13" s="24">
        <f t="shared" si="9"/>
        <v>1.8755328218243772E-2</v>
      </c>
      <c r="AF13" s="24">
        <f t="shared" si="9"/>
        <v>5.3144375553586531E-3</v>
      </c>
      <c r="AG13" s="24">
        <f t="shared" si="9"/>
        <v>1.3355592654424209E-2</v>
      </c>
      <c r="AH13" s="24">
        <f t="shared" si="9"/>
        <v>1.1284722222222099E-2</v>
      </c>
      <c r="AI13" s="24">
        <f t="shared" si="9"/>
        <v>1.1006289308175932E-2</v>
      </c>
      <c r="AJ13" s="24">
        <f t="shared" si="9"/>
        <v>7.1813285457809073E-3</v>
      </c>
      <c r="AK13" s="24">
        <f t="shared" si="9"/>
        <v>1.7040358744394579E-2</v>
      </c>
      <c r="AL13" s="24">
        <f t="shared" si="9"/>
        <v>8.2644628099173278E-3</v>
      </c>
      <c r="AM13" s="24">
        <f t="shared" si="9"/>
        <v>1.4184397163120588E-2</v>
      </c>
      <c r="AN13" s="24">
        <f t="shared" si="9"/>
        <v>1.3223140495867813E-2</v>
      </c>
      <c r="AO13" s="24">
        <f t="shared" si="10"/>
        <v>1.3695979583694173E-2</v>
      </c>
      <c r="AP13" s="24">
        <f t="shared" si="10"/>
        <v>1.3399143593709972E-2</v>
      </c>
      <c r="AQ13" s="24">
        <f t="shared" si="10"/>
        <v>5.2330310065240582E-3</v>
      </c>
      <c r="AR13" s="24">
        <f t="shared" si="10"/>
        <v>4.7486443964201985E-3</v>
      </c>
      <c r="AS13" s="24" t="e">
        <f t="shared" si="10"/>
        <v>#DIV/0!</v>
      </c>
      <c r="AT13" s="24">
        <f t="shared" si="10"/>
        <v>7.688966462975344E-3</v>
      </c>
      <c r="AU13" s="21"/>
      <c r="BR13" s="21"/>
      <c r="BS13" s="35">
        <f t="shared" si="11"/>
        <v>42948</v>
      </c>
      <c r="BT13" s="24">
        <f t="shared" si="15"/>
        <v>6.2324561403508767E-3</v>
      </c>
      <c r="BU13" s="24">
        <f t="shared" si="12"/>
        <v>7.51578947368423E-4</v>
      </c>
      <c r="BV13" s="24">
        <f t="shared" si="12"/>
        <v>-6.9877192982456429E-4</v>
      </c>
      <c r="BW13" s="24">
        <f t="shared" si="12"/>
        <v>2.2589473684210574E-3</v>
      </c>
      <c r="BX13" s="24">
        <f t="shared" si="12"/>
        <v>6.0596491228070645E-4</v>
      </c>
      <c r="BY13" s="24">
        <f t="shared" si="12"/>
        <v>1.4280701754385984E-3</v>
      </c>
      <c r="BZ13" s="24">
        <f t="shared" si="12"/>
        <v>6.3684210526315191E-4</v>
      </c>
      <c r="CA13" s="24">
        <f t="shared" si="12"/>
        <v>3.5508771929824751E-4</v>
      </c>
      <c r="CB13" s="24">
        <f t="shared" si="12"/>
        <v>7.6631578947368244E-4</v>
      </c>
      <c r="CC13" s="24">
        <f t="shared" si="12"/>
        <v>2.7508771929824394E-4</v>
      </c>
      <c r="CD13" s="24">
        <f t="shared" si="12"/>
        <v>4.8070175438596325E-4</v>
      </c>
      <c r="CE13" s="24">
        <f t="shared" si="12"/>
        <v>6.050000000000017E-4</v>
      </c>
      <c r="CF13" s="24">
        <f t="shared" si="14"/>
        <v>1.369728070175439E-2</v>
      </c>
    </row>
    <row r="14" spans="1:99" x14ac:dyDescent="0.25">
      <c r="A14" s="31">
        <f>+[1]CUY!A15</f>
        <v>42979</v>
      </c>
      <c r="B14" s="17">
        <f>+[1]CUY!B15</f>
        <v>117.6</v>
      </c>
      <c r="C14" s="17">
        <f>+[1]CUY!C15</f>
        <v>117.2</v>
      </c>
      <c r="D14" s="17">
        <f>+[1]CUY!D15</f>
        <v>117.6</v>
      </c>
      <c r="E14" s="17">
        <f>+[1]CUY!E15</f>
        <v>107.9</v>
      </c>
      <c r="F14" s="17">
        <f>+[1]CUY!F15</f>
        <v>132.9</v>
      </c>
      <c r="G14" s="17">
        <f>+[1]CUY!G15</f>
        <v>112</v>
      </c>
      <c r="H14" s="17">
        <f>+[1]CUY!H15</f>
        <v>123.4</v>
      </c>
      <c r="I14" s="17">
        <f>+[1]CUY!I15</f>
        <v>114.6</v>
      </c>
      <c r="J14" s="17">
        <f>+[1]CUY!J15</f>
        <v>121.5</v>
      </c>
      <c r="K14" s="17">
        <f>+[1]CUY!K15</f>
        <v>119.6</v>
      </c>
      <c r="L14" s="17">
        <f>+[1]CUY!L15</f>
        <v>129.30000000000001</v>
      </c>
      <c r="M14" s="17">
        <f>+[1]CUY!M15</f>
        <v>114.3</v>
      </c>
      <c r="N14" s="17">
        <f>+[1]CUY!N15</f>
        <v>113.7</v>
      </c>
      <c r="O14" s="18">
        <f>+[1]CUY!R15</f>
        <v>115.5</v>
      </c>
      <c r="P14" s="19">
        <f>+[1]CUY!S15</f>
        <v>116.1</v>
      </c>
      <c r="Q14" s="20">
        <f>+[1]CUY!T15</f>
        <v>123.5</v>
      </c>
      <c r="R14" s="18">
        <f t="shared" si="4"/>
        <v>117.58315000000002</v>
      </c>
      <c r="S14" s="19">
        <f t="shared" si="5"/>
        <v>114.9037546746447</v>
      </c>
      <c r="T14" s="19">
        <f t="shared" si="6"/>
        <v>112.7555938037866</v>
      </c>
      <c r="U14" s="19">
        <f t="shared" si="7"/>
        <v>112.37790074973228</v>
      </c>
      <c r="V14" s="19"/>
      <c r="W14" s="20">
        <f t="shared" si="8"/>
        <v>115.61882172915075</v>
      </c>
      <c r="X14" s="21"/>
      <c r="Y14" s="41">
        <f t="shared" si="9"/>
        <v>1.730103806228378E-2</v>
      </c>
      <c r="Z14" s="24">
        <f t="shared" si="9"/>
        <v>1.9130434782608674E-2</v>
      </c>
      <c r="AA14" s="24">
        <f t="shared" si="9"/>
        <v>5.12820512820511E-3</v>
      </c>
      <c r="AB14" s="24">
        <f t="shared" si="9"/>
        <v>2.6641294005709026E-2</v>
      </c>
      <c r="AC14" s="24">
        <f t="shared" si="9"/>
        <v>1.2185833968012094E-2</v>
      </c>
      <c r="AD14" s="24">
        <f t="shared" si="9"/>
        <v>1.4492753623188248E-2</v>
      </c>
      <c r="AE14" s="24">
        <f t="shared" si="9"/>
        <v>3.2635983263598289E-2</v>
      </c>
      <c r="AF14" s="24">
        <f t="shared" si="9"/>
        <v>9.6916299559470787E-3</v>
      </c>
      <c r="AG14" s="24">
        <f t="shared" si="9"/>
        <v>8.2372322899493255E-4</v>
      </c>
      <c r="AH14" s="24">
        <f t="shared" si="9"/>
        <v>2.6609442060085753E-2</v>
      </c>
      <c r="AI14" s="24">
        <f t="shared" si="9"/>
        <v>5.4432348367030592E-3</v>
      </c>
      <c r="AJ14" s="24">
        <f t="shared" si="9"/>
        <v>1.8716577540106805E-2</v>
      </c>
      <c r="AK14" s="24">
        <f t="shared" si="9"/>
        <v>2.6455026455025621E-3</v>
      </c>
      <c r="AL14" s="24">
        <f t="shared" si="9"/>
        <v>5.1912568306010876E-2</v>
      </c>
      <c r="AM14" s="24">
        <f t="shared" si="9"/>
        <v>1.4860139860139787E-2</v>
      </c>
      <c r="AN14" s="24">
        <f t="shared" si="9"/>
        <v>7.3409461663949127E-3</v>
      </c>
      <c r="AO14" s="24">
        <f t="shared" si="10"/>
        <v>1.739888928421629E-2</v>
      </c>
      <c r="AP14" s="24">
        <f t="shared" si="10"/>
        <v>1.8954074269025512E-2</v>
      </c>
      <c r="AQ14" s="24">
        <f t="shared" si="10"/>
        <v>2.0303485425608114E-2</v>
      </c>
      <c r="AR14" s="24">
        <f t="shared" si="10"/>
        <v>2.069897842712054E-2</v>
      </c>
      <c r="AS14" s="24" t="e">
        <f t="shared" si="10"/>
        <v>#DIV/0!</v>
      </c>
      <c r="AT14" s="24">
        <f t="shared" si="10"/>
        <v>1.8162193046405539E-2</v>
      </c>
      <c r="AU14" s="21"/>
      <c r="BR14" s="21"/>
      <c r="BS14" s="35">
        <f t="shared" si="11"/>
        <v>42979</v>
      </c>
      <c r="BT14" s="24">
        <f t="shared" si="15"/>
        <v>5.4086505190311489E-3</v>
      </c>
      <c r="BU14" s="24">
        <f t="shared" si="12"/>
        <v>1.852941176470571E-4</v>
      </c>
      <c r="BV14" s="24">
        <f t="shared" si="12"/>
        <v>2.7564013840830565E-3</v>
      </c>
      <c r="BW14" s="24">
        <f t="shared" si="12"/>
        <v>1.2290657439446323E-3</v>
      </c>
      <c r="BX14" s="24">
        <f t="shared" si="12"/>
        <v>8.6920415224913186E-4</v>
      </c>
      <c r="BY14" s="24">
        <f t="shared" si="12"/>
        <v>2.4965397923875469E-3</v>
      </c>
      <c r="BZ14" s="24">
        <f t="shared" si="12"/>
        <v>1.1513840830449768E-3</v>
      </c>
      <c r="CA14" s="24">
        <f t="shared" si="12"/>
        <v>2.1885813148787685E-5</v>
      </c>
      <c r="CB14" s="24">
        <f t="shared" si="12"/>
        <v>1.8020761245674708E-3</v>
      </c>
      <c r="CC14" s="24">
        <f t="shared" si="12"/>
        <v>1.3564013840830779E-4</v>
      </c>
      <c r="CD14" s="24">
        <f t="shared" si="12"/>
        <v>1.2443771626297546E-3</v>
      </c>
      <c r="CE14" s="24">
        <f t="shared" si="12"/>
        <v>9.4204152249134057E-5</v>
      </c>
      <c r="CF14" s="24">
        <f t="shared" si="14"/>
        <v>1.7394723183391008E-2</v>
      </c>
    </row>
    <row r="15" spans="1:99" x14ac:dyDescent="0.25">
      <c r="A15" s="31">
        <f>+[1]CUY!A16</f>
        <v>43009</v>
      </c>
      <c r="B15" s="17">
        <f>+[1]CUY!B16</f>
        <v>119.6</v>
      </c>
      <c r="C15" s="17">
        <f>+[1]CUY!C16</f>
        <v>119.1</v>
      </c>
      <c r="D15" s="17">
        <f>+[1]CUY!D16</f>
        <v>121</v>
      </c>
      <c r="E15" s="17">
        <f>+[1]CUY!E16</f>
        <v>110.3</v>
      </c>
      <c r="F15" s="17">
        <f>+[1]CUY!F16</f>
        <v>134.6</v>
      </c>
      <c r="G15" s="17">
        <f>+[1]CUY!G16</f>
        <v>112.4</v>
      </c>
      <c r="H15" s="17">
        <f>+[1]CUY!H16</f>
        <v>125.9</v>
      </c>
      <c r="I15" s="17">
        <f>+[1]CUY!I16</f>
        <v>116.8</v>
      </c>
      <c r="J15" s="17">
        <f>+[1]CUY!J16</f>
        <v>127.8</v>
      </c>
      <c r="K15" s="17">
        <f>+[1]CUY!K16</f>
        <v>122.7</v>
      </c>
      <c r="L15" s="17">
        <f>+[1]CUY!L16</f>
        <v>131.19999999999999</v>
      </c>
      <c r="M15" s="17">
        <f>+[1]CUY!M16</f>
        <v>113.5</v>
      </c>
      <c r="N15" s="17">
        <f>+[1]CUY!N16</f>
        <v>116</v>
      </c>
      <c r="O15" s="18">
        <f>+[1]CUY!R16</f>
        <v>117.8</v>
      </c>
      <c r="P15" s="19">
        <f>+[1]CUY!S16</f>
        <v>118</v>
      </c>
      <c r="Q15" s="20">
        <f>+[1]CUY!T16</f>
        <v>125.9</v>
      </c>
      <c r="R15" s="18">
        <f t="shared" si="4"/>
        <v>119.58386999999999</v>
      </c>
      <c r="S15" s="19">
        <f t="shared" si="5"/>
        <v>116.69374719521315</v>
      </c>
      <c r="T15" s="19">
        <f t="shared" si="6"/>
        <v>114.29102122776823</v>
      </c>
      <c r="U15" s="19">
        <f t="shared" si="7"/>
        <v>114.48446983220279</v>
      </c>
      <c r="V15" s="19"/>
      <c r="W15" s="20">
        <f t="shared" si="8"/>
        <v>117.99678653404744</v>
      </c>
      <c r="X15" s="21"/>
      <c r="Y15" s="41">
        <f t="shared" si="9"/>
        <v>1.7006802721088343E-2</v>
      </c>
      <c r="Z15" s="24">
        <f t="shared" si="9"/>
        <v>1.6211604095563104E-2</v>
      </c>
      <c r="AA15" s="24">
        <f t="shared" si="9"/>
        <v>2.8911564625850428E-2</v>
      </c>
      <c r="AB15" s="24">
        <f t="shared" si="9"/>
        <v>2.2242817423540284E-2</v>
      </c>
      <c r="AC15" s="24">
        <f t="shared" si="9"/>
        <v>1.2791572610985513E-2</v>
      </c>
      <c r="AD15" s="24">
        <f t="shared" si="9"/>
        <v>3.5714285714285587E-3</v>
      </c>
      <c r="AE15" s="24">
        <f t="shared" si="9"/>
        <v>2.0259319286871857E-2</v>
      </c>
      <c r="AF15" s="24">
        <f t="shared" si="9"/>
        <v>1.919720767888311E-2</v>
      </c>
      <c r="AG15" s="24">
        <f t="shared" si="9"/>
        <v>5.1851851851851816E-2</v>
      </c>
      <c r="AH15" s="24">
        <f t="shared" si="9"/>
        <v>2.5919732441471721E-2</v>
      </c>
      <c r="AI15" s="24">
        <f t="shared" si="9"/>
        <v>1.4694508894044667E-2</v>
      </c>
      <c r="AJ15" s="24">
        <f t="shared" si="9"/>
        <v>-6.9991251093612927E-3</v>
      </c>
      <c r="AK15" s="24">
        <f t="shared" si="9"/>
        <v>2.0228671943711474E-2</v>
      </c>
      <c r="AL15" s="24">
        <f t="shared" si="9"/>
        <v>1.9913419913419883E-2</v>
      </c>
      <c r="AM15" s="24">
        <f t="shared" si="9"/>
        <v>1.6365202411714019E-2</v>
      </c>
      <c r="AN15" s="24">
        <f t="shared" si="9"/>
        <v>1.9433198380566896E-2</v>
      </c>
      <c r="AO15" s="24">
        <f t="shared" si="10"/>
        <v>1.7015363170658215E-2</v>
      </c>
      <c r="AP15" s="24">
        <f t="shared" si="10"/>
        <v>1.5578189987236701E-2</v>
      </c>
      <c r="AQ15" s="24">
        <f t="shared" si="10"/>
        <v>1.3617305999501284E-2</v>
      </c>
      <c r="AR15" s="24">
        <f t="shared" si="10"/>
        <v>1.8745403397077975E-2</v>
      </c>
      <c r="AS15" s="24" t="e">
        <f t="shared" si="10"/>
        <v>#DIV/0!</v>
      </c>
      <c r="AT15" s="24">
        <f t="shared" si="10"/>
        <v>2.0567281082204181E-2</v>
      </c>
      <c r="AU15" s="21"/>
      <c r="BR15" s="21"/>
      <c r="BS15" s="35">
        <f t="shared" si="11"/>
        <v>43009</v>
      </c>
      <c r="BT15" s="24">
        <f t="shared" si="15"/>
        <v>4.5916666666666467E-3</v>
      </c>
      <c r="BU15" s="24">
        <f t="shared" si="12"/>
        <v>1.0321428571428591E-3</v>
      </c>
      <c r="BV15" s="24">
        <f t="shared" si="12"/>
        <v>2.3224489795918286E-3</v>
      </c>
      <c r="BW15" s="24">
        <f t="shared" si="12"/>
        <v>1.2836734693877465E-3</v>
      </c>
      <c r="BX15" s="24">
        <f t="shared" si="12"/>
        <v>2.1360544217687377E-4</v>
      </c>
      <c r="BY15" s="24">
        <f t="shared" si="12"/>
        <v>1.5731292517006802E-3</v>
      </c>
      <c r="BZ15" s="24">
        <f t="shared" si="12"/>
        <v>2.2636054421768738E-3</v>
      </c>
      <c r="CA15" s="24">
        <f t="shared" si="12"/>
        <v>1.3553571428571423E-3</v>
      </c>
      <c r="CB15" s="24">
        <f t="shared" si="12"/>
        <v>1.7714285714285764E-3</v>
      </c>
      <c r="CC15" s="24">
        <f t="shared" si="12"/>
        <v>3.6190476190475757E-4</v>
      </c>
      <c r="CD15" s="24">
        <f t="shared" si="12"/>
        <v>-4.6598639455782152E-4</v>
      </c>
      <c r="CE15" s="24">
        <f t="shared" si="12"/>
        <v>7.0994897959183588E-4</v>
      </c>
      <c r="CF15" s="24">
        <f t="shared" si="14"/>
        <v>1.7012925170068E-2</v>
      </c>
    </row>
    <row r="16" spans="1:99" x14ac:dyDescent="0.25">
      <c r="A16" s="31">
        <f>+[1]CUY!A17</f>
        <v>43040</v>
      </c>
      <c r="B16" s="17">
        <f>+[1]CUY!B17</f>
        <v>121.5</v>
      </c>
      <c r="C16" s="17">
        <f>+[1]CUY!C17</f>
        <v>120.7</v>
      </c>
      <c r="D16" s="17">
        <f>+[1]CUY!D17</f>
        <v>122.4</v>
      </c>
      <c r="E16" s="17">
        <f>+[1]CUY!E17</f>
        <v>110.3</v>
      </c>
      <c r="F16" s="17">
        <f>+[1]CUY!F17</f>
        <v>138.80000000000001</v>
      </c>
      <c r="G16" s="17">
        <f>+[1]CUY!G17</f>
        <v>113.6</v>
      </c>
      <c r="H16" s="17">
        <f>+[1]CUY!H17</f>
        <v>127.5</v>
      </c>
      <c r="I16" s="17">
        <f>+[1]CUY!I17</f>
        <v>120.3</v>
      </c>
      <c r="J16" s="17">
        <f>+[1]CUY!J17</f>
        <v>129.5</v>
      </c>
      <c r="K16" s="17">
        <f>+[1]CUY!K17</f>
        <v>123</v>
      </c>
      <c r="L16" s="17">
        <f>+[1]CUY!L17</f>
        <v>132.6</v>
      </c>
      <c r="M16" s="17">
        <f>+[1]CUY!M17</f>
        <v>117.3</v>
      </c>
      <c r="N16" s="17">
        <f>+[1]CUY!N17</f>
        <v>116.8</v>
      </c>
      <c r="O16" s="18">
        <f>+[1]CUY!R17</f>
        <v>119.6</v>
      </c>
      <c r="P16" s="19">
        <f>+[1]CUY!S17</f>
        <v>119.4</v>
      </c>
      <c r="Q16" s="20">
        <f>+[1]CUY!T17</f>
        <v>129.19999999999999</v>
      </c>
      <c r="R16" s="18">
        <f t="shared" si="4"/>
        <v>121.46265999999999</v>
      </c>
      <c r="S16" s="19">
        <f t="shared" si="5"/>
        <v>118.02442782348538</v>
      </c>
      <c r="T16" s="19">
        <f t="shared" si="6"/>
        <v>115.39503729202525</v>
      </c>
      <c r="U16" s="19">
        <f t="shared" si="7"/>
        <v>114.92916815423064</v>
      </c>
      <c r="V16" s="19"/>
      <c r="W16" s="20">
        <f t="shared" si="8"/>
        <v>119.41382938026015</v>
      </c>
      <c r="X16" s="21"/>
      <c r="Y16" s="41">
        <f t="shared" si="9"/>
        <v>1.5886287625418216E-2</v>
      </c>
      <c r="Z16" s="24">
        <f t="shared" si="9"/>
        <v>1.3434089000839755E-2</v>
      </c>
      <c r="AA16" s="24">
        <f t="shared" si="9"/>
        <v>1.1570247933884392E-2</v>
      </c>
      <c r="AB16" s="24">
        <f t="shared" si="9"/>
        <v>0</v>
      </c>
      <c r="AC16" s="24">
        <f t="shared" si="9"/>
        <v>3.1203566121842607E-2</v>
      </c>
      <c r="AD16" s="24">
        <f t="shared" si="9"/>
        <v>1.0676156583629748E-2</v>
      </c>
      <c r="AE16" s="24">
        <f t="shared" si="9"/>
        <v>1.2708498808578161E-2</v>
      </c>
      <c r="AF16" s="24">
        <f t="shared" si="9"/>
        <v>2.9965753424657571E-2</v>
      </c>
      <c r="AG16" s="24">
        <f t="shared" si="9"/>
        <v>1.3302034428795073E-2</v>
      </c>
      <c r="AH16" s="24">
        <f t="shared" si="9"/>
        <v>2.4449877750611915E-3</v>
      </c>
      <c r="AI16" s="24">
        <f t="shared" si="9"/>
        <v>1.0670731707317138E-2</v>
      </c>
      <c r="AJ16" s="24">
        <f t="shared" si="9"/>
        <v>3.3480176211453827E-2</v>
      </c>
      <c r="AK16" s="24">
        <f t="shared" si="9"/>
        <v>6.8965517241379448E-3</v>
      </c>
      <c r="AL16" s="24">
        <f t="shared" si="9"/>
        <v>1.5280135823429575E-2</v>
      </c>
      <c r="AM16" s="24">
        <f t="shared" si="9"/>
        <v>1.1864406779661163E-2</v>
      </c>
      <c r="AN16" s="24">
        <f t="shared" si="9"/>
        <v>2.6211278792692472E-2</v>
      </c>
      <c r="AO16" s="24">
        <f t="shared" si="10"/>
        <v>1.5711065380305866E-2</v>
      </c>
      <c r="AP16" s="24">
        <f t="shared" si="10"/>
        <v>1.1403187062338338E-2</v>
      </c>
      <c r="AQ16" s="24">
        <f t="shared" si="10"/>
        <v>9.6596920072737902E-3</v>
      </c>
      <c r="AR16" s="24">
        <f t="shared" si="10"/>
        <v>3.8843549931237842E-3</v>
      </c>
      <c r="AS16" s="24" t="e">
        <f t="shared" si="10"/>
        <v>#DIV/0!</v>
      </c>
      <c r="AT16" s="24">
        <f t="shared" si="10"/>
        <v>1.2009164722497134E-2</v>
      </c>
      <c r="AU16" s="21"/>
      <c r="BR16" s="21"/>
      <c r="BS16" s="35">
        <f t="shared" si="11"/>
        <v>43040</v>
      </c>
      <c r="BT16" s="24">
        <f t="shared" si="15"/>
        <v>3.8020066889632317E-3</v>
      </c>
      <c r="BU16" s="24">
        <f t="shared" si="12"/>
        <v>4.178929765886305E-4</v>
      </c>
      <c r="BV16" s="24">
        <f t="shared" si="12"/>
        <v>0</v>
      </c>
      <c r="BW16" s="24">
        <f t="shared" si="12"/>
        <v>3.1183946488294442E-3</v>
      </c>
      <c r="BX16" s="24">
        <f t="shared" si="12"/>
        <v>6.3010033444815448E-4</v>
      </c>
      <c r="BY16" s="24">
        <f t="shared" si="12"/>
        <v>9.8996655518394298E-4</v>
      </c>
      <c r="BZ16" s="24">
        <f t="shared" si="12"/>
        <v>3.5409698996655518E-3</v>
      </c>
      <c r="CA16" s="24">
        <f t="shared" si="12"/>
        <v>3.5961538461538525E-4</v>
      </c>
      <c r="CB16" s="24">
        <f t="shared" si="12"/>
        <v>1.6856187290969739E-4</v>
      </c>
      <c r="CC16" s="24">
        <f t="shared" si="12"/>
        <v>2.6220735785953284E-4</v>
      </c>
      <c r="CD16" s="24">
        <f t="shared" si="12"/>
        <v>2.1764214046822729E-3</v>
      </c>
      <c r="CE16" s="24">
        <f t="shared" si="12"/>
        <v>2.4280936454849412E-4</v>
      </c>
      <c r="CF16" s="24">
        <f t="shared" si="14"/>
        <v>1.5708946488294337E-2</v>
      </c>
    </row>
    <row r="17" spans="1:84" x14ac:dyDescent="0.25">
      <c r="A17" s="31">
        <f>+[1]CUY!A18</f>
        <v>43070</v>
      </c>
      <c r="B17" s="17">
        <f>+[1]CUY!B18</f>
        <v>125.5</v>
      </c>
      <c r="C17" s="17">
        <f>+[1]CUY!C18</f>
        <v>121.4</v>
      </c>
      <c r="D17" s="17">
        <f>+[1]CUY!D18</f>
        <v>122.9</v>
      </c>
      <c r="E17" s="17">
        <f>+[1]CUY!E18</f>
        <v>111.7</v>
      </c>
      <c r="F17" s="17">
        <f>+[1]CUY!F18</f>
        <v>165.1</v>
      </c>
      <c r="G17" s="17">
        <f>+[1]CUY!G18</f>
        <v>116.6</v>
      </c>
      <c r="H17" s="17">
        <f>+[1]CUY!H18</f>
        <v>130.19999999999999</v>
      </c>
      <c r="I17" s="17">
        <f>+[1]CUY!I18</f>
        <v>125</v>
      </c>
      <c r="J17" s="17">
        <f>+[1]CUY!J18</f>
        <v>132</v>
      </c>
      <c r="K17" s="17">
        <f>+[1]CUY!K18</f>
        <v>123.7</v>
      </c>
      <c r="L17" s="17">
        <f>+[1]CUY!L18</f>
        <v>132.6</v>
      </c>
      <c r="M17" s="17">
        <f>+[1]CUY!M18</f>
        <v>119.9</v>
      </c>
      <c r="N17" s="17">
        <f>+[1]CUY!N18</f>
        <v>119.6</v>
      </c>
      <c r="O17" s="18">
        <f>+[1]CUY!R18</f>
        <v>120.3</v>
      </c>
      <c r="P17" s="19">
        <f>+[1]CUY!S18</f>
        <v>121</v>
      </c>
      <c r="Q17" s="20">
        <f>+[1]CUY!T18</f>
        <v>143.30000000000001</v>
      </c>
      <c r="R17" s="18">
        <f t="shared" si="4"/>
        <v>125.52114000000002</v>
      </c>
      <c r="S17" s="19">
        <f t="shared" si="5"/>
        <v>119.35769633507853</v>
      </c>
      <c r="T17" s="19">
        <f t="shared" si="6"/>
        <v>117.32991967871487</v>
      </c>
      <c r="U17" s="19">
        <f t="shared" si="7"/>
        <v>116.70139235987149</v>
      </c>
      <c r="V17" s="19"/>
      <c r="W17" s="20">
        <f t="shared" si="8"/>
        <v>121.95428462127009</v>
      </c>
      <c r="X17" s="21"/>
      <c r="Y17" s="41">
        <f t="shared" si="9"/>
        <v>3.292181069958855E-2</v>
      </c>
      <c r="Z17" s="24">
        <f t="shared" si="9"/>
        <v>5.7995028997515075E-3</v>
      </c>
      <c r="AA17" s="24">
        <f t="shared" si="9"/>
        <v>4.0849673202614234E-3</v>
      </c>
      <c r="AB17" s="24">
        <f t="shared" si="9"/>
        <v>1.2692656391659174E-2</v>
      </c>
      <c r="AC17" s="24">
        <f t="shared" si="9"/>
        <v>0.1894812680115272</v>
      </c>
      <c r="AD17" s="24">
        <f t="shared" si="9"/>
        <v>2.6408450704225261E-2</v>
      </c>
      <c r="AE17" s="24">
        <f t="shared" si="9"/>
        <v>2.117647058823513E-2</v>
      </c>
      <c r="AF17" s="24">
        <f t="shared" si="9"/>
        <v>3.9068994181213679E-2</v>
      </c>
      <c r="AG17" s="24">
        <f t="shared" si="9"/>
        <v>1.9305019305019266E-2</v>
      </c>
      <c r="AH17" s="24">
        <f t="shared" si="9"/>
        <v>5.6910569105690367E-3</v>
      </c>
      <c r="AI17" s="24">
        <f t="shared" si="9"/>
        <v>0</v>
      </c>
      <c r="AJ17" s="24">
        <f t="shared" si="9"/>
        <v>2.2165387894288235E-2</v>
      </c>
      <c r="AK17" s="24">
        <f t="shared" si="9"/>
        <v>2.3972602739726012E-2</v>
      </c>
      <c r="AL17" s="24">
        <f t="shared" si="9"/>
        <v>5.8528428093644891E-3</v>
      </c>
      <c r="AM17" s="24">
        <f t="shared" si="9"/>
        <v>1.3400335008375119E-2</v>
      </c>
      <c r="AN17" s="24">
        <f t="shared" si="9"/>
        <v>0.10913312693498467</v>
      </c>
      <c r="AO17" s="24">
        <f t="shared" si="10"/>
        <v>3.3413396347486746E-2</v>
      </c>
      <c r="AP17" s="24">
        <f t="shared" si="10"/>
        <v>1.1296547131642631E-2</v>
      </c>
      <c r="AQ17" s="24">
        <f t="shared" si="10"/>
        <v>1.6767466193482017E-2</v>
      </c>
      <c r="AR17" s="24">
        <f t="shared" si="10"/>
        <v>1.5420142981132479E-2</v>
      </c>
      <c r="AS17" s="24" t="e">
        <f t="shared" si="10"/>
        <v>#DIV/0!</v>
      </c>
      <c r="AT17" s="24">
        <f t="shared" si="10"/>
        <v>2.1274380481678845E-2</v>
      </c>
      <c r="AU17" s="21"/>
      <c r="AV17" s="24">
        <f t="shared" ref="AV17:BQ28" si="16">+B17/B5-1</f>
        <v>0.25499999999999989</v>
      </c>
      <c r="AW17" s="24">
        <f t="shared" si="16"/>
        <v>0.21399999999999997</v>
      </c>
      <c r="AX17" s="24">
        <f t="shared" si="16"/>
        <v>0.22900000000000009</v>
      </c>
      <c r="AY17" s="24">
        <f t="shared" si="16"/>
        <v>0.11699999999999999</v>
      </c>
      <c r="AZ17" s="24">
        <f t="shared" si="16"/>
        <v>0.65100000000000002</v>
      </c>
      <c r="BA17" s="24">
        <f t="shared" si="16"/>
        <v>0.16599999999999993</v>
      </c>
      <c r="BB17" s="24">
        <f t="shared" si="16"/>
        <v>0.30199999999999982</v>
      </c>
      <c r="BC17" s="24">
        <f t="shared" si="16"/>
        <v>0.25</v>
      </c>
      <c r="BD17" s="24">
        <f t="shared" si="16"/>
        <v>0.32000000000000006</v>
      </c>
      <c r="BE17" s="24">
        <f t="shared" si="16"/>
        <v>0.2370000000000001</v>
      </c>
      <c r="BF17" s="24">
        <f t="shared" si="16"/>
        <v>0.32599999999999985</v>
      </c>
      <c r="BG17" s="24">
        <f t="shared" si="16"/>
        <v>0.19900000000000007</v>
      </c>
      <c r="BH17" s="24">
        <f t="shared" si="16"/>
        <v>0.19599999999999995</v>
      </c>
      <c r="BI17" s="24">
        <f t="shared" si="16"/>
        <v>0.20300000000000007</v>
      </c>
      <c r="BJ17" s="24">
        <f t="shared" si="16"/>
        <v>0.20999999999999996</v>
      </c>
      <c r="BK17" s="24">
        <f t="shared" si="16"/>
        <v>0.43300000000000005</v>
      </c>
      <c r="BL17" s="24">
        <f t="shared" si="16"/>
        <v>0.25521140000000031</v>
      </c>
      <c r="BM17" s="24">
        <f t="shared" si="16"/>
        <v>0.19357696335078534</v>
      </c>
      <c r="BN17" s="24">
        <f t="shared" si="16"/>
        <v>0.17329919678714867</v>
      </c>
      <c r="BO17" s="24">
        <f t="shared" si="16"/>
        <v>0.16701392359871492</v>
      </c>
      <c r="BP17" s="24" t="e">
        <f t="shared" si="16"/>
        <v>#DIV/0!</v>
      </c>
      <c r="BQ17" s="24">
        <f t="shared" si="16"/>
        <v>0.21954284621270048</v>
      </c>
      <c r="BR17" s="21"/>
      <c r="BS17" s="35">
        <f t="shared" si="11"/>
        <v>43070</v>
      </c>
      <c r="BT17" s="24">
        <f t="shared" si="15"/>
        <v>1.6373662551440397E-3</v>
      </c>
      <c r="BU17" s="24">
        <f t="shared" si="12"/>
        <v>1.4691358024691359E-4</v>
      </c>
      <c r="BV17" s="24">
        <f t="shared" si="12"/>
        <v>1.3112757201646143E-3</v>
      </c>
      <c r="BW17" s="24">
        <f t="shared" si="12"/>
        <v>1.9221728395061716E-2</v>
      </c>
      <c r="BX17" s="24">
        <f t="shared" si="12"/>
        <v>1.5506172839506172E-3</v>
      </c>
      <c r="BY17" s="24">
        <f t="shared" si="12"/>
        <v>1.6444444444444375E-3</v>
      </c>
      <c r="BZ17" s="24">
        <f t="shared" si="12"/>
        <v>4.6806584362139945E-3</v>
      </c>
      <c r="CA17" s="24">
        <f t="shared" si="12"/>
        <v>5.2057613168724284E-4</v>
      </c>
      <c r="CB17" s="24">
        <f t="shared" si="12"/>
        <v>3.8716049382716205E-4</v>
      </c>
      <c r="CC17" s="24">
        <f t="shared" si="12"/>
        <v>0</v>
      </c>
      <c r="CD17" s="24">
        <f t="shared" si="12"/>
        <v>1.4658436213991818E-3</v>
      </c>
      <c r="CE17" s="24">
        <f t="shared" si="12"/>
        <v>8.3654320987654239E-4</v>
      </c>
      <c r="CF17" s="24">
        <f t="shared" si="14"/>
        <v>3.340312757201646E-2</v>
      </c>
    </row>
    <row r="18" spans="1:84" x14ac:dyDescent="0.25">
      <c r="A18" s="31">
        <f>+[1]CUY!A19</f>
        <v>43101</v>
      </c>
      <c r="B18" s="17">
        <f>+[1]CUY!B19</f>
        <v>127.4</v>
      </c>
      <c r="C18" s="17">
        <f>+[1]CUY!C19</f>
        <v>122.2</v>
      </c>
      <c r="D18" s="17">
        <f>+[1]CUY!D19</f>
        <v>125.5</v>
      </c>
      <c r="E18" s="17">
        <f>+[1]CUY!E19</f>
        <v>111.3</v>
      </c>
      <c r="F18" s="17">
        <f>+[1]CUY!F19</f>
        <v>168</v>
      </c>
      <c r="G18" s="17">
        <f>+[1]CUY!G19</f>
        <v>117.1</v>
      </c>
      <c r="H18" s="17">
        <f>+[1]CUY!H19</f>
        <v>132.19999999999999</v>
      </c>
      <c r="I18" s="17">
        <f>+[1]CUY!I19</f>
        <v>130.1</v>
      </c>
      <c r="J18" s="17">
        <f>+[1]CUY!J19</f>
        <v>132.6</v>
      </c>
      <c r="K18" s="17">
        <f>+[1]CUY!K19</f>
        <v>126.5</v>
      </c>
      <c r="L18" s="17">
        <f>+[1]CUY!L19</f>
        <v>134.80000000000001</v>
      </c>
      <c r="M18" s="17">
        <f>+[1]CUY!M19</f>
        <v>123.7</v>
      </c>
      <c r="N18" s="17">
        <f>+[1]CUY!N19</f>
        <v>120.8</v>
      </c>
      <c r="O18" s="18">
        <f>+[1]CUY!R19</f>
        <v>120.9</v>
      </c>
      <c r="P18" s="19">
        <f>+[1]CUY!S19</f>
        <v>122.4</v>
      </c>
      <c r="Q18" s="20">
        <f>+[1]CUY!T19</f>
        <v>147.30000000000001</v>
      </c>
      <c r="R18" s="18">
        <f t="shared" si="4"/>
        <v>127.4063</v>
      </c>
      <c r="S18" s="19">
        <f t="shared" si="5"/>
        <v>120.55153328347045</v>
      </c>
      <c r="T18" s="19">
        <f t="shared" si="6"/>
        <v>118.70083189902468</v>
      </c>
      <c r="U18" s="19">
        <f t="shared" si="7"/>
        <v>117.47825776508391</v>
      </c>
      <c r="V18" s="19"/>
      <c r="W18" s="20">
        <f t="shared" si="8"/>
        <v>123.95726855394032</v>
      </c>
      <c r="X18" s="21"/>
      <c r="Y18" s="41">
        <f t="shared" si="9"/>
        <v>1.5139442231075773E-2</v>
      </c>
      <c r="Z18" s="24">
        <f t="shared" si="9"/>
        <v>6.5897858319603486E-3</v>
      </c>
      <c r="AA18" s="24">
        <f t="shared" si="9"/>
        <v>2.11554109031733E-2</v>
      </c>
      <c r="AB18" s="24">
        <f t="shared" si="9"/>
        <v>-3.5810205908684001E-3</v>
      </c>
      <c r="AC18" s="24">
        <f t="shared" si="9"/>
        <v>1.7565112053301135E-2</v>
      </c>
      <c r="AD18" s="24">
        <f t="shared" si="9"/>
        <v>4.2881646655230643E-3</v>
      </c>
      <c r="AE18" s="24">
        <f t="shared" si="9"/>
        <v>1.5360983102918668E-2</v>
      </c>
      <c r="AF18" s="24">
        <f t="shared" si="9"/>
        <v>4.0799999999999947E-2</v>
      </c>
      <c r="AG18" s="24">
        <f t="shared" si="9"/>
        <v>4.5454545454544082E-3</v>
      </c>
      <c r="AH18" s="24">
        <f t="shared" si="9"/>
        <v>2.2635408245755828E-2</v>
      </c>
      <c r="AI18" s="24">
        <f t="shared" si="9"/>
        <v>1.6591251885369696E-2</v>
      </c>
      <c r="AJ18" s="24">
        <f t="shared" si="9"/>
        <v>3.1693077564637129E-2</v>
      </c>
      <c r="AK18" s="24">
        <f t="shared" si="9"/>
        <v>1.0033444816053505E-2</v>
      </c>
      <c r="AL18" s="24">
        <f t="shared" si="9"/>
        <v>4.9875311720699589E-3</v>
      </c>
      <c r="AM18" s="24">
        <f t="shared" si="9"/>
        <v>1.1570247933884392E-2</v>
      </c>
      <c r="AN18" s="24">
        <f t="shared" si="9"/>
        <v>2.7913468248429885E-2</v>
      </c>
      <c r="AO18" s="24">
        <f t="shared" si="10"/>
        <v>1.5018665381783425E-2</v>
      </c>
      <c r="AP18" s="24">
        <f t="shared" si="10"/>
        <v>1.0002178200896328E-2</v>
      </c>
      <c r="AQ18" s="24">
        <f t="shared" si="10"/>
        <v>1.1684250906024429E-2</v>
      </c>
      <c r="AR18" s="24">
        <f t="shared" si="10"/>
        <v>6.6568649225435816E-3</v>
      </c>
      <c r="AS18" s="24" t="e">
        <f t="shared" si="10"/>
        <v>#DIV/0!</v>
      </c>
      <c r="AT18" s="24">
        <f t="shared" si="10"/>
        <v>1.6424055447420427E-2</v>
      </c>
      <c r="AU18" s="21"/>
      <c r="AV18" s="24">
        <f t="shared" si="16"/>
        <v>0.25270403146509346</v>
      </c>
      <c r="AW18" s="24">
        <f t="shared" si="16"/>
        <v>0.20394088669950738</v>
      </c>
      <c r="AX18" s="24">
        <f t="shared" si="16"/>
        <v>0.23889437314906226</v>
      </c>
      <c r="AY18" s="24">
        <f t="shared" si="16"/>
        <v>0.11411411411411398</v>
      </c>
      <c r="AZ18" s="24">
        <f t="shared" si="16"/>
        <v>0.63265306122448961</v>
      </c>
      <c r="BA18" s="24">
        <f t="shared" si="16"/>
        <v>0.15711462450592872</v>
      </c>
      <c r="BB18" s="24">
        <f t="shared" si="16"/>
        <v>0.28225024248302621</v>
      </c>
      <c r="BC18" s="24">
        <f t="shared" si="16"/>
        <v>0.26803118908382073</v>
      </c>
      <c r="BD18" s="24">
        <f t="shared" si="16"/>
        <v>0.28988326848249035</v>
      </c>
      <c r="BE18" s="24">
        <f t="shared" si="16"/>
        <v>0.24630541871921174</v>
      </c>
      <c r="BF18" s="24">
        <f t="shared" si="16"/>
        <v>0.34800000000000009</v>
      </c>
      <c r="BG18" s="24">
        <f t="shared" si="16"/>
        <v>0.21393523061825315</v>
      </c>
      <c r="BH18" s="24">
        <f t="shared" si="16"/>
        <v>0.18431372549019609</v>
      </c>
      <c r="BI18" s="24">
        <f t="shared" si="16"/>
        <v>0.20059582919563068</v>
      </c>
      <c r="BJ18" s="24">
        <f t="shared" si="16"/>
        <v>0.20353982300884965</v>
      </c>
      <c r="BK18" s="24">
        <f t="shared" si="16"/>
        <v>0.44129158512720168</v>
      </c>
      <c r="BL18" s="24">
        <f t="shared" si="16"/>
        <v>0.25261078765069422</v>
      </c>
      <c r="BM18" s="24">
        <f t="shared" si="16"/>
        <v>0.19055125229279746</v>
      </c>
      <c r="BN18" s="24">
        <f t="shared" si="16"/>
        <v>0.17462422145407297</v>
      </c>
      <c r="BO18" s="24">
        <f t="shared" si="16"/>
        <v>0.16491016157958738</v>
      </c>
      <c r="BP18" s="24" t="e">
        <f t="shared" si="16"/>
        <v>#DIV/0!</v>
      </c>
      <c r="BQ18" s="24">
        <f t="shared" si="16"/>
        <v>0.2196904251318692</v>
      </c>
      <c r="BR18" s="21"/>
      <c r="BS18" s="35">
        <f t="shared" si="11"/>
        <v>43101</v>
      </c>
      <c r="BT18" s="24">
        <f t="shared" si="15"/>
        <v>1.8116334661354518E-3</v>
      </c>
      <c r="BU18" s="24">
        <f t="shared" si="12"/>
        <v>7.3960159362549641E-4</v>
      </c>
      <c r="BV18" s="24">
        <f t="shared" si="12"/>
        <v>-3.6270916334661869E-4</v>
      </c>
      <c r="BW18" s="24">
        <f t="shared" si="12"/>
        <v>2.0519521912350639E-3</v>
      </c>
      <c r="BX18" s="24">
        <f t="shared" si="12"/>
        <v>2.5019920318725098E-4</v>
      </c>
      <c r="BY18" s="24">
        <f t="shared" si="12"/>
        <v>1.1792828685258964E-3</v>
      </c>
      <c r="BZ18" s="24">
        <f t="shared" si="12"/>
        <v>4.9171314741035792E-3</v>
      </c>
      <c r="CA18" s="24">
        <f t="shared" si="12"/>
        <v>1.2095617529880363E-4</v>
      </c>
      <c r="CB18" s="24">
        <f t="shared" si="12"/>
        <v>1.4992828685258949E-3</v>
      </c>
      <c r="CC18" s="24">
        <f t="shared" si="12"/>
        <v>3.9266932270916641E-4</v>
      </c>
      <c r="CD18" s="24">
        <f t="shared" si="12"/>
        <v>2.0741035856573693E-3</v>
      </c>
      <c r="CE18" s="24">
        <f t="shared" si="12"/>
        <v>3.4709163346613626E-4</v>
      </c>
      <c r="CF18" s="24">
        <f t="shared" si="14"/>
        <v>1.502119521912349E-2</v>
      </c>
    </row>
    <row r="19" spans="1:84" x14ac:dyDescent="0.25">
      <c r="A19" s="31">
        <f>+[1]CUY!A20</f>
        <v>43132</v>
      </c>
      <c r="B19" s="17">
        <f>+[1]CUY!B20</f>
        <v>130.80000000000001</v>
      </c>
      <c r="C19" s="17">
        <f>+[1]CUY!C20</f>
        <v>124.9</v>
      </c>
      <c r="D19" s="17">
        <f>+[1]CUY!D20</f>
        <v>127.7</v>
      </c>
      <c r="E19" s="17">
        <f>+[1]CUY!E20</f>
        <v>113.2</v>
      </c>
      <c r="F19" s="17">
        <f>+[1]CUY!F20</f>
        <v>171.3</v>
      </c>
      <c r="G19" s="17">
        <f>+[1]CUY!G20</f>
        <v>119.5</v>
      </c>
      <c r="H19" s="17">
        <f>+[1]CUY!H20</f>
        <v>134.30000000000001</v>
      </c>
      <c r="I19" s="17">
        <f>+[1]CUY!I20</f>
        <v>136.6</v>
      </c>
      <c r="J19" s="17">
        <f>+[1]CUY!J20</f>
        <v>143.9</v>
      </c>
      <c r="K19" s="17">
        <f>+[1]CUY!K20</f>
        <v>128.80000000000001</v>
      </c>
      <c r="L19" s="17">
        <f>+[1]CUY!L20</f>
        <v>134.80000000000001</v>
      </c>
      <c r="M19" s="17">
        <f>+[1]CUY!M20</f>
        <v>129.9</v>
      </c>
      <c r="N19" s="17">
        <f>+[1]CUY!N20</f>
        <v>122.5</v>
      </c>
      <c r="O19" s="18">
        <f>+[1]CUY!R20</f>
        <v>121.3</v>
      </c>
      <c r="P19" s="19">
        <f>+[1]CUY!S20</f>
        <v>125.6</v>
      </c>
      <c r="Q19" s="20">
        <f>+[1]CUY!T20</f>
        <v>152.9</v>
      </c>
      <c r="R19" s="18">
        <f t="shared" si="4"/>
        <v>130.78091999999998</v>
      </c>
      <c r="S19" s="19">
        <f t="shared" si="5"/>
        <v>123.32459237097977</v>
      </c>
      <c r="T19" s="19">
        <f t="shared" si="6"/>
        <v>121.59213998852555</v>
      </c>
      <c r="U19" s="19">
        <f t="shared" si="7"/>
        <v>119.56040699750091</v>
      </c>
      <c r="V19" s="19"/>
      <c r="W19" s="20">
        <f t="shared" si="8"/>
        <v>127.42130833970927</v>
      </c>
      <c r="X19" s="21"/>
      <c r="Y19" s="41">
        <f t="shared" si="9"/>
        <v>2.6687598116169609E-2</v>
      </c>
      <c r="Z19" s="24">
        <f t="shared" si="9"/>
        <v>2.2094926350245458E-2</v>
      </c>
      <c r="AA19" s="24">
        <f t="shared" si="9"/>
        <v>1.7529880478087678E-2</v>
      </c>
      <c r="AB19" s="24">
        <f t="shared" si="9"/>
        <v>1.7070979335130243E-2</v>
      </c>
      <c r="AC19" s="24">
        <f t="shared" si="9"/>
        <v>1.9642857142857295E-2</v>
      </c>
      <c r="AD19" s="24">
        <f t="shared" si="9"/>
        <v>2.0495303159692613E-2</v>
      </c>
      <c r="AE19" s="24">
        <f t="shared" si="9"/>
        <v>1.5885022692889716E-2</v>
      </c>
      <c r="AF19" s="24">
        <f t="shared" si="9"/>
        <v>4.9961568024596392E-2</v>
      </c>
      <c r="AG19" s="24">
        <f t="shared" si="9"/>
        <v>8.5218702865761831E-2</v>
      </c>
      <c r="AH19" s="24">
        <f t="shared" si="9"/>
        <v>1.8181818181818299E-2</v>
      </c>
      <c r="AI19" s="24">
        <f t="shared" si="9"/>
        <v>0</v>
      </c>
      <c r="AJ19" s="24">
        <f t="shared" si="9"/>
        <v>5.0121261115602334E-2</v>
      </c>
      <c r="AK19" s="24">
        <f t="shared" si="9"/>
        <v>1.4072847682119249E-2</v>
      </c>
      <c r="AL19" s="24">
        <f t="shared" si="9"/>
        <v>3.3085194375517268E-3</v>
      </c>
      <c r="AM19" s="24">
        <f t="shared" si="9"/>
        <v>2.614379084967311E-2</v>
      </c>
      <c r="AN19" s="24">
        <f t="shared" si="9"/>
        <v>3.8017651052274282E-2</v>
      </c>
      <c r="AO19" s="24">
        <f t="shared" si="10"/>
        <v>2.6487073245200499E-2</v>
      </c>
      <c r="AP19" s="24">
        <f t="shared" si="10"/>
        <v>2.3003100931023646E-2</v>
      </c>
      <c r="AQ19" s="24">
        <f t="shared" si="10"/>
        <v>2.43579429330405E-2</v>
      </c>
      <c r="AR19" s="24">
        <f t="shared" si="10"/>
        <v>1.7723698597748916E-2</v>
      </c>
      <c r="AS19" s="24" t="e">
        <f t="shared" si="10"/>
        <v>#DIV/0!</v>
      </c>
      <c r="AT19" s="24">
        <f t="shared" si="10"/>
        <v>2.7945434956575976E-2</v>
      </c>
      <c r="AU19" s="21"/>
      <c r="AV19" s="24">
        <f t="shared" si="16"/>
        <v>0.26621490803485015</v>
      </c>
      <c r="AW19" s="24">
        <f t="shared" si="16"/>
        <v>0.2090997095837368</v>
      </c>
      <c r="AX19" s="24">
        <f t="shared" si="16"/>
        <v>0.23143683702989382</v>
      </c>
      <c r="AY19" s="24">
        <f t="shared" si="16"/>
        <v>0.15864892528147378</v>
      </c>
      <c r="AZ19" s="24">
        <f t="shared" si="16"/>
        <v>0.60543580131208996</v>
      </c>
      <c r="BA19" s="24">
        <f t="shared" si="16"/>
        <v>0.1785009861932938</v>
      </c>
      <c r="BB19" s="24">
        <f t="shared" si="16"/>
        <v>0.27298578199052148</v>
      </c>
      <c r="BC19" s="24">
        <f t="shared" si="16"/>
        <v>0.30095238095238086</v>
      </c>
      <c r="BD19" s="24">
        <f t="shared" si="16"/>
        <v>0.36917221693625124</v>
      </c>
      <c r="BE19" s="24">
        <f t="shared" si="16"/>
        <v>0.24927255092143574</v>
      </c>
      <c r="BF19" s="24">
        <f t="shared" si="16"/>
        <v>0.31384015594541936</v>
      </c>
      <c r="BG19" s="24">
        <f t="shared" si="16"/>
        <v>0.25144508670520249</v>
      </c>
      <c r="BH19" s="24">
        <f t="shared" si="16"/>
        <v>0.18816682832201748</v>
      </c>
      <c r="BI19" s="24">
        <f t="shared" si="16"/>
        <v>0.20816733067729065</v>
      </c>
      <c r="BJ19" s="24">
        <f t="shared" si="16"/>
        <v>0.21823472356935025</v>
      </c>
      <c r="BK19" s="24">
        <f t="shared" si="16"/>
        <v>0.45204178537511885</v>
      </c>
      <c r="BL19" s="24">
        <f t="shared" si="16"/>
        <v>0.26637946903264975</v>
      </c>
      <c r="BM19" s="24">
        <f t="shared" si="16"/>
        <v>0.20658234895344862</v>
      </c>
      <c r="BN19" s="24">
        <f t="shared" si="16"/>
        <v>0.20187777186421552</v>
      </c>
      <c r="BO19" s="24">
        <f t="shared" si="16"/>
        <v>0.18936088074630053</v>
      </c>
      <c r="BP19" s="24" t="e">
        <f t="shared" si="16"/>
        <v>#DIV/0!</v>
      </c>
      <c r="BQ19" s="24">
        <f t="shared" si="16"/>
        <v>0.24222368502022329</v>
      </c>
      <c r="BR19" s="21"/>
      <c r="BS19" s="35">
        <f t="shared" si="11"/>
        <v>43132</v>
      </c>
      <c r="BT19" s="24">
        <f t="shared" si="15"/>
        <v>6.0230769230769296E-3</v>
      </c>
      <c r="BU19" s="24">
        <f t="shared" si="12"/>
        <v>6.1648351648351733E-4</v>
      </c>
      <c r="BV19" s="24">
        <f t="shared" si="12"/>
        <v>1.6971742543171165E-3</v>
      </c>
      <c r="BW19" s="24">
        <f t="shared" si="12"/>
        <v>2.3001569858712794E-3</v>
      </c>
      <c r="BX19" s="24">
        <f t="shared" si="12"/>
        <v>1.1830455259026714E-3</v>
      </c>
      <c r="BY19" s="24">
        <f t="shared" si="12"/>
        <v>1.2197802197802328E-3</v>
      </c>
      <c r="BZ19" s="24">
        <f t="shared" si="12"/>
        <v>6.1734693877551023E-3</v>
      </c>
      <c r="CA19" s="24">
        <f t="shared" si="12"/>
        <v>2.2440345368916819E-3</v>
      </c>
      <c r="CB19" s="24">
        <f t="shared" si="12"/>
        <v>1.2131868131868189E-3</v>
      </c>
      <c r="CC19" s="24">
        <f t="shared" si="12"/>
        <v>0</v>
      </c>
      <c r="CD19" s="24">
        <f t="shared" si="12"/>
        <v>3.333594976452121E-3</v>
      </c>
      <c r="CE19" s="24">
        <f t="shared" si="12"/>
        <v>4.8437990580847798E-4</v>
      </c>
      <c r="CF19" s="24">
        <f t="shared" si="14"/>
        <v>2.6488383045525948E-2</v>
      </c>
    </row>
    <row r="20" spans="1:84" x14ac:dyDescent="0.25">
      <c r="A20" s="31">
        <f>+[1]CUY!A21</f>
        <v>43160</v>
      </c>
      <c r="B20" s="17">
        <f>+[1]CUY!B21</f>
        <v>133.5</v>
      </c>
      <c r="C20" s="17">
        <f>+[1]CUY!C21</f>
        <v>128.4</v>
      </c>
      <c r="D20" s="17">
        <f>+[1]CUY!D21</f>
        <v>128.9</v>
      </c>
      <c r="E20" s="17">
        <f>+[1]CUY!E21</f>
        <v>115</v>
      </c>
      <c r="F20" s="17">
        <f>+[1]CUY!F21</f>
        <v>172.5</v>
      </c>
      <c r="G20" s="17">
        <f>+[1]CUY!G21</f>
        <v>124.5</v>
      </c>
      <c r="H20" s="17">
        <f>+[1]CUY!H21</f>
        <v>136.80000000000001</v>
      </c>
      <c r="I20" s="17">
        <f>+[1]CUY!I21</f>
        <v>137.80000000000001</v>
      </c>
      <c r="J20" s="17">
        <f>+[1]CUY!J21</f>
        <v>148.6</v>
      </c>
      <c r="K20" s="17">
        <f>+[1]CUY!K21</f>
        <v>128.69999999999999</v>
      </c>
      <c r="L20" s="17">
        <f>+[1]CUY!L21</f>
        <v>148.6</v>
      </c>
      <c r="M20" s="17">
        <f>+[1]CUY!M21</f>
        <v>133.9</v>
      </c>
      <c r="N20" s="17">
        <f>+[1]CUY!N21</f>
        <v>124.6</v>
      </c>
      <c r="O20" s="18">
        <f>+[1]CUY!R21</f>
        <v>122.6</v>
      </c>
      <c r="P20" s="19">
        <f>+[1]CUY!S21</f>
        <v>128.69999999999999</v>
      </c>
      <c r="Q20" s="20">
        <f>+[1]CUY!T21</f>
        <v>155.4</v>
      </c>
      <c r="R20" s="18">
        <f t="shared" si="4"/>
        <v>133.54559999999998</v>
      </c>
      <c r="S20" s="19">
        <f t="shared" si="5"/>
        <v>126.16661181750186</v>
      </c>
      <c r="T20" s="19">
        <f t="shared" si="6"/>
        <v>124.06589213998853</v>
      </c>
      <c r="U20" s="19">
        <f t="shared" si="7"/>
        <v>121.66090681899323</v>
      </c>
      <c r="V20" s="19"/>
      <c r="W20" s="20">
        <f t="shared" si="8"/>
        <v>129.99701606732978</v>
      </c>
      <c r="X20" s="21"/>
      <c r="Y20" s="41">
        <f t="shared" si="9"/>
        <v>2.0642201834862206E-2</v>
      </c>
      <c r="Z20" s="24">
        <f t="shared" si="9"/>
        <v>2.8022417934347565E-2</v>
      </c>
      <c r="AA20" s="24">
        <f t="shared" si="9"/>
        <v>9.3970242756460376E-3</v>
      </c>
      <c r="AB20" s="24">
        <f t="shared" si="9"/>
        <v>1.5901060070671269E-2</v>
      </c>
      <c r="AC20" s="24">
        <f t="shared" si="9"/>
        <v>7.0052539404552583E-3</v>
      </c>
      <c r="AD20" s="24">
        <f t="shared" si="9"/>
        <v>4.1841004184100417E-2</v>
      </c>
      <c r="AE20" s="24">
        <f t="shared" si="9"/>
        <v>1.8615040953090078E-2</v>
      </c>
      <c r="AF20" s="24">
        <f t="shared" si="9"/>
        <v>8.7847730600294494E-3</v>
      </c>
      <c r="AG20" s="24">
        <f t="shared" si="9"/>
        <v>3.2661570535093665E-2</v>
      </c>
      <c r="AH20" s="24">
        <f t="shared" si="9"/>
        <v>-7.7639751552815994E-4</v>
      </c>
      <c r="AI20" s="24">
        <f t="shared" si="9"/>
        <v>0.1023738872403559</v>
      </c>
      <c r="AJ20" s="24">
        <f t="shared" si="9"/>
        <v>3.0792917628945427E-2</v>
      </c>
      <c r="AK20" s="24">
        <f t="shared" si="9"/>
        <v>1.7142857142857126E-2</v>
      </c>
      <c r="AL20" s="24">
        <f t="shared" si="9"/>
        <v>1.0717230008244094E-2</v>
      </c>
      <c r="AM20" s="24">
        <f t="shared" si="9"/>
        <v>2.4681528662420238E-2</v>
      </c>
      <c r="AN20" s="24">
        <f t="shared" si="9"/>
        <v>1.6350555918901222E-2</v>
      </c>
      <c r="AO20" s="24">
        <f t="shared" si="10"/>
        <v>2.113978094052249E-2</v>
      </c>
      <c r="AP20" s="24">
        <f t="shared" si="10"/>
        <v>2.3045034180797064E-2</v>
      </c>
      <c r="AQ20" s="24">
        <f t="shared" si="10"/>
        <v>2.0344671552753546E-2</v>
      </c>
      <c r="AR20" s="24">
        <f t="shared" si="10"/>
        <v>1.7568523512438539E-2</v>
      </c>
      <c r="AS20" s="24" t="e">
        <f t="shared" si="10"/>
        <v>#DIV/0!</v>
      </c>
      <c r="AT20" s="24">
        <f t="shared" si="10"/>
        <v>2.021410516954969E-2</v>
      </c>
      <c r="AU20" s="21"/>
      <c r="AV20" s="24">
        <f t="shared" si="16"/>
        <v>0.26062322946175631</v>
      </c>
      <c r="AW20" s="24">
        <f t="shared" si="16"/>
        <v>0.21590909090909105</v>
      </c>
      <c r="AX20" s="24">
        <f t="shared" si="16"/>
        <v>0.19795539033457255</v>
      </c>
      <c r="AY20" s="24">
        <f t="shared" si="16"/>
        <v>0.14999999999999991</v>
      </c>
      <c r="AZ20" s="24">
        <f t="shared" si="16"/>
        <v>0.5415549597855227</v>
      </c>
      <c r="BA20" s="24">
        <f t="shared" si="16"/>
        <v>0.2158203125</v>
      </c>
      <c r="BB20" s="24">
        <f t="shared" si="16"/>
        <v>0.27137546468401497</v>
      </c>
      <c r="BC20" s="24">
        <f t="shared" si="16"/>
        <v>0.27829313543599277</v>
      </c>
      <c r="BD20" s="24">
        <f t="shared" si="16"/>
        <v>0.37465309898242372</v>
      </c>
      <c r="BE20" s="24">
        <f t="shared" si="16"/>
        <v>0.21644612476370506</v>
      </c>
      <c r="BF20" s="24">
        <f t="shared" si="16"/>
        <v>0.31854480922803896</v>
      </c>
      <c r="BG20" s="24">
        <f t="shared" si="16"/>
        <v>0.28626320845341025</v>
      </c>
      <c r="BH20" s="24">
        <f t="shared" si="16"/>
        <v>0.17992424242424243</v>
      </c>
      <c r="BI20" s="24">
        <f t="shared" si="16"/>
        <v>0.20078354554358468</v>
      </c>
      <c r="BJ20" s="24">
        <f t="shared" si="16"/>
        <v>0.22338403041825083</v>
      </c>
      <c r="BK20" s="24">
        <f t="shared" si="16"/>
        <v>0.40760869565217384</v>
      </c>
      <c r="BL20" s="24">
        <f t="shared" si="16"/>
        <v>0.26058030326285353</v>
      </c>
      <c r="BM20" s="24">
        <f t="shared" si="16"/>
        <v>0.20942735933132073</v>
      </c>
      <c r="BN20" s="24">
        <f t="shared" si="16"/>
        <v>0.20523450024954992</v>
      </c>
      <c r="BO20" s="24">
        <f t="shared" si="16"/>
        <v>0.18513961304538973</v>
      </c>
      <c r="BP20" s="24" t="e">
        <f t="shared" si="16"/>
        <v>#DIV/0!</v>
      </c>
      <c r="BQ20" s="24">
        <f t="shared" si="16"/>
        <v>0.23524569619753932</v>
      </c>
      <c r="BR20" s="21"/>
      <c r="BS20" s="35">
        <f t="shared" si="11"/>
        <v>43160</v>
      </c>
      <c r="BT20" s="24">
        <f t="shared" si="15"/>
        <v>7.6047400611620785E-3</v>
      </c>
      <c r="BU20" s="24">
        <f t="shared" si="12"/>
        <v>3.2752293577981731E-4</v>
      </c>
      <c r="BV20" s="24">
        <f t="shared" si="12"/>
        <v>1.566055045871557E-3</v>
      </c>
      <c r="BW20" s="24">
        <f t="shared" si="12"/>
        <v>8.14678899082561E-4</v>
      </c>
      <c r="BX20" s="24">
        <f t="shared" si="12"/>
        <v>2.4006116207951067E-3</v>
      </c>
      <c r="BY20" s="24">
        <f t="shared" si="12"/>
        <v>1.4143730886850151E-3</v>
      </c>
      <c r="BZ20" s="24">
        <f t="shared" si="12"/>
        <v>1.1100917431192817E-3</v>
      </c>
      <c r="CA20" s="24">
        <f t="shared" si="12"/>
        <v>9.0909785932721473E-4</v>
      </c>
      <c r="CB20" s="24">
        <f t="shared" si="12"/>
        <v>-5.13761467890025E-5</v>
      </c>
      <c r="CC20" s="24">
        <f t="shared" si="12"/>
        <v>2.3633027522935749E-3</v>
      </c>
      <c r="CD20" s="24">
        <f t="shared" si="12"/>
        <v>2.09480122324159E-3</v>
      </c>
      <c r="CE20" s="24">
        <f t="shared" si="12"/>
        <v>5.8279816513761304E-4</v>
      </c>
      <c r="CF20" s="24">
        <f t="shared" si="14"/>
        <v>2.1136697247706407E-2</v>
      </c>
    </row>
    <row r="21" spans="1:84" x14ac:dyDescent="0.25">
      <c r="A21" s="31">
        <f>+[1]CUY!A22</f>
        <v>43191</v>
      </c>
      <c r="B21" s="17">
        <f>+[1]CUY!B22</f>
        <v>138</v>
      </c>
      <c r="C21" s="17">
        <f>+[1]CUY!C22</f>
        <v>130.69999999999999</v>
      </c>
      <c r="D21" s="17">
        <f>+[1]CUY!D22</f>
        <v>130.5</v>
      </c>
      <c r="E21" s="17">
        <f>+[1]CUY!E22</f>
        <v>119.5</v>
      </c>
      <c r="F21" s="17">
        <f>+[1]CUY!F22</f>
        <v>192.6</v>
      </c>
      <c r="G21" s="17">
        <f>+[1]CUY!G22</f>
        <v>126</v>
      </c>
      <c r="H21" s="17">
        <f>+[1]CUY!H22</f>
        <v>140.1</v>
      </c>
      <c r="I21" s="17">
        <f>+[1]CUY!I22</f>
        <v>142.4</v>
      </c>
      <c r="J21" s="17">
        <f>+[1]CUY!J22</f>
        <v>148.5</v>
      </c>
      <c r="K21" s="17">
        <f>+[1]CUY!K22</f>
        <v>131.5</v>
      </c>
      <c r="L21" s="17">
        <f>+[1]CUY!L22</f>
        <v>157.9</v>
      </c>
      <c r="M21" s="17">
        <f>+[1]CUY!M22</f>
        <v>135.69999999999999</v>
      </c>
      <c r="N21" s="17">
        <f>+[1]CUY!N22</f>
        <v>126.4</v>
      </c>
      <c r="O21" s="18">
        <f>+[1]CUY!R22</f>
        <v>123.1</v>
      </c>
      <c r="P21" s="19">
        <f>+[1]CUY!S22</f>
        <v>131.80000000000001</v>
      </c>
      <c r="Q21" s="20">
        <f>+[1]CUY!T22</f>
        <v>166.6</v>
      </c>
      <c r="R21" s="18">
        <f t="shared" si="4"/>
        <v>138.03095000000002</v>
      </c>
      <c r="S21" s="19">
        <f t="shared" si="5"/>
        <v>128.7004637247569</v>
      </c>
      <c r="T21" s="19">
        <f t="shared" si="6"/>
        <v>126.8860298336202</v>
      </c>
      <c r="U21" s="19">
        <f t="shared" si="7"/>
        <v>124.73052481256694</v>
      </c>
      <c r="V21" s="19"/>
      <c r="W21" s="20">
        <f t="shared" si="8"/>
        <v>133.56700459066565</v>
      </c>
      <c r="X21" s="21"/>
      <c r="Y21" s="41">
        <f t="shared" si="9"/>
        <v>3.3707865168539408E-2</v>
      </c>
      <c r="Z21" s="24">
        <f t="shared" si="9"/>
        <v>1.791277258566959E-2</v>
      </c>
      <c r="AA21" s="24">
        <f t="shared" si="9"/>
        <v>1.2412723041117069E-2</v>
      </c>
      <c r="AB21" s="24">
        <f t="shared" si="9"/>
        <v>3.9130434782608692E-2</v>
      </c>
      <c r="AC21" s="24">
        <f t="shared" si="9"/>
        <v>0.11652173913043473</v>
      </c>
      <c r="AD21" s="24">
        <f t="shared" si="9"/>
        <v>1.2048192771084265E-2</v>
      </c>
      <c r="AE21" s="24">
        <f t="shared" si="9"/>
        <v>2.4122807017543657E-2</v>
      </c>
      <c r="AF21" s="24">
        <f t="shared" si="9"/>
        <v>3.3381712626995519E-2</v>
      </c>
      <c r="AG21" s="24">
        <f t="shared" si="9"/>
        <v>-6.7294751009416842E-4</v>
      </c>
      <c r="AH21" s="24">
        <f t="shared" si="9"/>
        <v>2.1756021756021759E-2</v>
      </c>
      <c r="AI21" s="24">
        <f t="shared" si="9"/>
        <v>6.2584118438761882E-2</v>
      </c>
      <c r="AJ21" s="24">
        <f t="shared" si="9"/>
        <v>1.3442867811799708E-2</v>
      </c>
      <c r="AK21" s="24">
        <f t="shared" si="9"/>
        <v>1.4446227929374E-2</v>
      </c>
      <c r="AL21" s="24">
        <f t="shared" si="9"/>
        <v>4.0783034257749762E-3</v>
      </c>
      <c r="AM21" s="24">
        <f t="shared" si="9"/>
        <v>2.4087024087024345E-2</v>
      </c>
      <c r="AN21" s="24">
        <f t="shared" ref="AN21:AN35" si="17">+Q21/Q20-1</f>
        <v>7.2072072072072002E-2</v>
      </c>
      <c r="AO21" s="24">
        <f t="shared" si="10"/>
        <v>3.3586655045168445E-2</v>
      </c>
      <c r="AP21" s="24">
        <f t="shared" si="10"/>
        <v>2.0083379197978424E-2</v>
      </c>
      <c r="AQ21" s="24">
        <f t="shared" si="10"/>
        <v>2.2730966948188991E-2</v>
      </c>
      <c r="AR21" s="24">
        <f t="shared" si="10"/>
        <v>2.5230931396398981E-2</v>
      </c>
      <c r="AS21" s="24" t="e">
        <f t="shared" si="10"/>
        <v>#DIV/0!</v>
      </c>
      <c r="AT21" s="24">
        <f t="shared" si="10"/>
        <v>2.7462080525654908E-2</v>
      </c>
      <c r="AU21" s="21"/>
      <c r="AV21" s="24">
        <f t="shared" si="16"/>
        <v>0.26027397260273966</v>
      </c>
      <c r="AW21" s="24">
        <f t="shared" si="16"/>
        <v>0.20239190432382692</v>
      </c>
      <c r="AX21" s="24">
        <f t="shared" si="16"/>
        <v>0.18206521739130421</v>
      </c>
      <c r="AY21" s="24">
        <f t="shared" si="16"/>
        <v>0.15347490347490345</v>
      </c>
      <c r="AZ21" s="24">
        <f t="shared" si="16"/>
        <v>0.57224489795918365</v>
      </c>
      <c r="BA21" s="24">
        <f t="shared" si="16"/>
        <v>0.21739130434782616</v>
      </c>
      <c r="BB21" s="24">
        <f t="shared" si="16"/>
        <v>0.27363636363636368</v>
      </c>
      <c r="BC21" s="24">
        <f t="shared" si="16"/>
        <v>0.31123388581952138</v>
      </c>
      <c r="BD21" s="24">
        <f t="shared" si="16"/>
        <v>0.26598465473145794</v>
      </c>
      <c r="BE21" s="24">
        <f t="shared" si="16"/>
        <v>0.21759259259259256</v>
      </c>
      <c r="BF21" s="24">
        <f t="shared" si="16"/>
        <v>0.28373983739837394</v>
      </c>
      <c r="BG21" s="24">
        <f t="shared" si="16"/>
        <v>0.27179006560449848</v>
      </c>
      <c r="BH21" s="24">
        <f t="shared" si="16"/>
        <v>0.18130841121495322</v>
      </c>
      <c r="BI21" s="24">
        <f t="shared" si="16"/>
        <v>0.15370196813495784</v>
      </c>
      <c r="BJ21" s="24">
        <f t="shared" si="16"/>
        <v>0.22376973073351913</v>
      </c>
      <c r="BK21" s="24">
        <f t="shared" si="16"/>
        <v>0.42636986301369872</v>
      </c>
      <c r="BL21" s="24">
        <f t="shared" si="16"/>
        <v>0.26106980155577464</v>
      </c>
      <c r="BM21" s="24">
        <f t="shared" si="16"/>
        <v>0.20206108507354981</v>
      </c>
      <c r="BN21" s="24">
        <f t="shared" si="16"/>
        <v>0.20392796650420131</v>
      </c>
      <c r="BO21" s="24">
        <f t="shared" si="16"/>
        <v>0.18707506800610774</v>
      </c>
      <c r="BP21" s="24" t="e">
        <f t="shared" si="16"/>
        <v>#DIV/0!</v>
      </c>
      <c r="BQ21" s="24">
        <f t="shared" si="16"/>
        <v>0.23733921009904013</v>
      </c>
      <c r="BR21" s="21"/>
      <c r="BS21" s="35">
        <f t="shared" si="11"/>
        <v>43191</v>
      </c>
      <c r="BT21" s="24">
        <f t="shared" si="15"/>
        <v>4.8963295880149445E-3</v>
      </c>
      <c r="BU21" s="24">
        <f t="shared" si="12"/>
        <v>4.2786516853932435E-4</v>
      </c>
      <c r="BV21" s="24">
        <f t="shared" si="12"/>
        <v>3.8359550561797751E-3</v>
      </c>
      <c r="BW21" s="24">
        <f t="shared" si="12"/>
        <v>1.3369887640449435E-2</v>
      </c>
      <c r="BX21" s="24">
        <f t="shared" si="12"/>
        <v>7.056179775280898E-4</v>
      </c>
      <c r="BY21" s="24">
        <f t="shared" si="12"/>
        <v>1.8292134831460578E-3</v>
      </c>
      <c r="BZ21" s="24">
        <f t="shared" si="12"/>
        <v>4.1692883895131034E-3</v>
      </c>
      <c r="CA21" s="24">
        <f t="shared" si="12"/>
        <v>-1.8951310861422143E-5</v>
      </c>
      <c r="CB21" s="24">
        <f t="shared" si="12"/>
        <v>1.4094382022471967E-3</v>
      </c>
      <c r="CC21" s="24">
        <f t="shared" si="12"/>
        <v>1.560449438202249E-3</v>
      </c>
      <c r="CD21" s="24">
        <f t="shared" si="12"/>
        <v>9.2359550561796886E-4</v>
      </c>
      <c r="CE21" s="24">
        <f t="shared" si="12"/>
        <v>4.8943820224719406E-4</v>
      </c>
      <c r="CF21" s="24">
        <f t="shared" si="14"/>
        <v>3.3598127340823916E-2</v>
      </c>
    </row>
    <row r="22" spans="1:84" x14ac:dyDescent="0.25">
      <c r="A22" s="31">
        <f>+[1]CUY!A23</f>
        <v>43221</v>
      </c>
      <c r="B22" s="17">
        <f>+[1]CUY!B23</f>
        <v>140.5</v>
      </c>
      <c r="C22" s="17">
        <f>+[1]CUY!C23</f>
        <v>134.4</v>
      </c>
      <c r="D22" s="17">
        <f>+[1]CUY!D23</f>
        <v>133.1</v>
      </c>
      <c r="E22" s="17">
        <f>+[1]CUY!E23</f>
        <v>119.8</v>
      </c>
      <c r="F22" s="17">
        <f>+[1]CUY!F23</f>
        <v>192.1</v>
      </c>
      <c r="G22" s="17">
        <f>+[1]CUY!G23</f>
        <v>129.69999999999999</v>
      </c>
      <c r="H22" s="17">
        <f>+[1]CUY!H23</f>
        <v>142.30000000000001</v>
      </c>
      <c r="I22" s="17">
        <f>+[1]CUY!I23</f>
        <v>145.5</v>
      </c>
      <c r="J22" s="17">
        <f>+[1]CUY!J23</f>
        <v>152.30000000000001</v>
      </c>
      <c r="K22" s="17">
        <f>+[1]CUY!K23</f>
        <v>134.69999999999999</v>
      </c>
      <c r="L22" s="17">
        <f>+[1]CUY!L23</f>
        <v>158.5</v>
      </c>
      <c r="M22" s="17">
        <f>+[1]CUY!M23</f>
        <v>137.80000000000001</v>
      </c>
      <c r="N22" s="17">
        <f>+[1]CUY!N23</f>
        <v>129.6</v>
      </c>
      <c r="O22" s="18">
        <f>+[1]CUY!R23</f>
        <v>124.5</v>
      </c>
      <c r="P22" s="19">
        <f>+[1]CUY!S23</f>
        <v>134.9</v>
      </c>
      <c r="Q22" s="20">
        <f>+[1]CUY!T23</f>
        <v>167.8</v>
      </c>
      <c r="R22" s="18">
        <f t="shared" si="4"/>
        <v>140.51993999999999</v>
      </c>
      <c r="S22" s="19">
        <f t="shared" si="5"/>
        <v>131.52157068062826</v>
      </c>
      <c r="T22" s="19">
        <f t="shared" si="6"/>
        <v>129.01325301204818</v>
      </c>
      <c r="U22" s="19">
        <f t="shared" si="7"/>
        <v>126.86440556943948</v>
      </c>
      <c r="V22" s="19"/>
      <c r="W22" s="20">
        <f t="shared" si="8"/>
        <v>135.94875669472074</v>
      </c>
      <c r="X22" s="21"/>
      <c r="Y22" s="41">
        <f t="shared" ref="Y22:AN49" si="18">+B22/B21-1</f>
        <v>1.8115942028985588E-2</v>
      </c>
      <c r="Z22" s="24">
        <f t="shared" si="18"/>
        <v>2.8309104820199105E-2</v>
      </c>
      <c r="AA22" s="24">
        <f t="shared" si="18"/>
        <v>1.9923371647509569E-2</v>
      </c>
      <c r="AB22" s="24">
        <f t="shared" ref="AB22:AB35" si="19">+E22/E21-1</f>
        <v>2.5104602510459539E-3</v>
      </c>
      <c r="AC22" s="24">
        <f t="shared" ref="AC22:AC35" si="20">+F22/F21-1</f>
        <v>-2.5960539979231756E-3</v>
      </c>
      <c r="AD22" s="24">
        <f t="shared" ref="AD22:AD35" si="21">+G22/G21-1</f>
        <v>2.9365079365079261E-2</v>
      </c>
      <c r="AE22" s="24">
        <f t="shared" ref="AE22:AE35" si="22">+H22/H21-1</f>
        <v>1.5703069236259859E-2</v>
      </c>
      <c r="AF22" s="24">
        <f t="shared" ref="AF22:AF35" si="23">+I22/I21-1</f>
        <v>2.1769662921348187E-2</v>
      </c>
      <c r="AG22" s="24">
        <f t="shared" ref="AG22:AG35" si="24">+J22/J21-1</f>
        <v>2.5589225589225606E-2</v>
      </c>
      <c r="AH22" s="24">
        <f t="shared" ref="AH22:AH35" si="25">+K22/K21-1</f>
        <v>2.4334600760456127E-2</v>
      </c>
      <c r="AI22" s="24">
        <f t="shared" ref="AI22:AI35" si="26">+L22/L21-1</f>
        <v>3.7998733375552707E-3</v>
      </c>
      <c r="AJ22" s="24">
        <f t="shared" ref="AJ22:AJ35" si="27">+M22/M21-1</f>
        <v>1.5475313190862261E-2</v>
      </c>
      <c r="AK22" s="24">
        <f t="shared" ref="AK22:AK35" si="28">+N22/N21-1</f>
        <v>2.5316455696202445E-2</v>
      </c>
      <c r="AL22" s="24">
        <f t="shared" ref="AL22:AL35" si="29">+O22/O21-1</f>
        <v>1.1372867587327473E-2</v>
      </c>
      <c r="AM22" s="24">
        <f t="shared" ref="AM22:AM35" si="30">+P22/P21-1</f>
        <v>2.3520485584218376E-2</v>
      </c>
      <c r="AN22" s="24">
        <f t="shared" si="17"/>
        <v>7.2028811524611491E-3</v>
      </c>
      <c r="AO22" s="24">
        <f t="shared" ref="AO22:AO35" si="31">+R22/R21-1</f>
        <v>1.8032115261106041E-2</v>
      </c>
      <c r="AP22" s="24">
        <f>+S22/S21-1</f>
        <v>2.1919943986407731E-2</v>
      </c>
      <c r="AQ22" s="24">
        <f>+T22/T21-1</f>
        <v>1.6764833616571551E-2</v>
      </c>
      <c r="AR22" s="24">
        <f t="shared" ref="AP22:AT37" si="32">+U22/U21-1</f>
        <v>1.7107927350415109E-2</v>
      </c>
      <c r="AS22" s="24" t="e">
        <f t="shared" si="32"/>
        <v>#DIV/0!</v>
      </c>
      <c r="AT22" s="24">
        <f t="shared" si="32"/>
        <v>1.7831889779622578E-2</v>
      </c>
      <c r="AU22" s="21"/>
      <c r="AV22" s="24">
        <f t="shared" si="16"/>
        <v>0.26235399820305494</v>
      </c>
      <c r="AW22" s="24">
        <f t="shared" si="16"/>
        <v>0.21518987341772156</v>
      </c>
      <c r="AX22" s="24">
        <f t="shared" si="16"/>
        <v>0.19051878354203944</v>
      </c>
      <c r="AY22" s="24">
        <f t="shared" si="16"/>
        <v>0.13232514177693755</v>
      </c>
      <c r="AZ22" s="24">
        <f t="shared" si="16"/>
        <v>0.52460317460317452</v>
      </c>
      <c r="BA22" s="24">
        <f t="shared" si="16"/>
        <v>0.22358490566037714</v>
      </c>
      <c r="BB22" s="24">
        <f t="shared" si="16"/>
        <v>0.27623318385650242</v>
      </c>
      <c r="BC22" s="24">
        <f t="shared" si="16"/>
        <v>0.33486238532110102</v>
      </c>
      <c r="BD22" s="24">
        <f t="shared" si="16"/>
        <v>0.29727427597955702</v>
      </c>
      <c r="BE22" s="24">
        <f t="shared" si="16"/>
        <v>0.2146077547339944</v>
      </c>
      <c r="BF22" s="24">
        <f t="shared" si="16"/>
        <v>0.25893566322478145</v>
      </c>
      <c r="BG22" s="24">
        <f t="shared" si="16"/>
        <v>0.28066914498141271</v>
      </c>
      <c r="BH22" s="24">
        <f t="shared" si="16"/>
        <v>0.18790100824931266</v>
      </c>
      <c r="BI22" s="24">
        <f t="shared" si="16"/>
        <v>0.13284804367606906</v>
      </c>
      <c r="BJ22" s="24">
        <f t="shared" si="16"/>
        <v>0.23196347031963471</v>
      </c>
      <c r="BK22" s="24">
        <f t="shared" si="16"/>
        <v>0.4244482173174875</v>
      </c>
      <c r="BL22" s="24">
        <f t="shared" si="16"/>
        <v>0.26226992556179418</v>
      </c>
      <c r="BM22" s="24">
        <f t="shared" si="16"/>
        <v>0.20599876303134423</v>
      </c>
      <c r="BN22" s="24">
        <f t="shared" si="16"/>
        <v>0.19993916796179301</v>
      </c>
      <c r="BO22" s="24">
        <f t="shared" si="16"/>
        <v>0.18017711929564095</v>
      </c>
      <c r="BP22" s="24" t="e">
        <f t="shared" si="16"/>
        <v>#DIV/0!</v>
      </c>
      <c r="BQ22" s="24">
        <f t="shared" si="16"/>
        <v>0.23951818650949419</v>
      </c>
      <c r="BR22" s="21"/>
      <c r="BS22" s="35">
        <f t="shared" si="11"/>
        <v>43221</v>
      </c>
      <c r="BT22" s="24">
        <f t="shared" si="15"/>
        <v>7.6198550724638032E-3</v>
      </c>
      <c r="BU22" s="24">
        <f t="shared" si="15"/>
        <v>6.7260869565217247E-4</v>
      </c>
      <c r="BV22" s="24">
        <f t="shared" si="15"/>
        <v>2.4739130434782371E-4</v>
      </c>
      <c r="BW22" s="24">
        <f t="shared" si="15"/>
        <v>-3.2173913043478263E-4</v>
      </c>
      <c r="BX22" s="24">
        <f t="shared" si="15"/>
        <v>1.6837681159420238E-3</v>
      </c>
      <c r="BY22" s="24">
        <f t="shared" si="15"/>
        <v>1.1797101449275453E-3</v>
      </c>
      <c r="BZ22" s="24">
        <f t="shared" si="15"/>
        <v>2.7181159420289805E-3</v>
      </c>
      <c r="CA22" s="24">
        <f t="shared" si="15"/>
        <v>6.9666666666666878E-4</v>
      </c>
      <c r="CB22" s="24">
        <f t="shared" si="15"/>
        <v>1.5582608695652116E-3</v>
      </c>
      <c r="CC22" s="24">
        <f t="shared" si="15"/>
        <v>9.7391304347825157E-5</v>
      </c>
      <c r="CD22" s="24">
        <f t="shared" si="15"/>
        <v>1.0423913043478374E-3</v>
      </c>
      <c r="CE22" s="24">
        <f t="shared" si="15"/>
        <v>8.4173913043477961E-4</v>
      </c>
      <c r="CF22" s="24">
        <f t="shared" si="14"/>
        <v>1.8036159420289889E-2</v>
      </c>
    </row>
    <row r="23" spans="1:84" x14ac:dyDescent="0.25">
      <c r="A23" s="31">
        <f>+[1]CUY!A24</f>
        <v>43252</v>
      </c>
      <c r="B23" s="17">
        <f>+[1]CUY!B24</f>
        <v>145.6</v>
      </c>
      <c r="C23" s="17">
        <f>+[1]CUY!C24</f>
        <v>142.5</v>
      </c>
      <c r="D23" s="17">
        <f>+[1]CUY!D24</f>
        <v>134.30000000000001</v>
      </c>
      <c r="E23" s="17">
        <f>+[1]CUY!E24</f>
        <v>120.7</v>
      </c>
      <c r="F23" s="17">
        <f>+[1]CUY!F24</f>
        <v>195.3</v>
      </c>
      <c r="G23" s="17">
        <f>+[1]CUY!G24</f>
        <v>135.4</v>
      </c>
      <c r="H23" s="17">
        <f>+[1]CUY!H24</f>
        <v>147.6</v>
      </c>
      <c r="I23" s="17">
        <f>+[1]CUY!I24</f>
        <v>151.9</v>
      </c>
      <c r="J23" s="17">
        <f>+[1]CUY!J24</f>
        <v>153.19999999999999</v>
      </c>
      <c r="K23" s="17">
        <f>+[1]CUY!K24</f>
        <v>139.9</v>
      </c>
      <c r="L23" s="17">
        <f>+[1]CUY!L24</f>
        <v>159.5</v>
      </c>
      <c r="M23" s="17">
        <f>+[1]CUY!M24</f>
        <v>142.1</v>
      </c>
      <c r="N23" s="17">
        <f>+[1]CUY!N24</f>
        <v>134.6</v>
      </c>
      <c r="O23" s="18">
        <f>+[1]CUY!R24</f>
        <v>130</v>
      </c>
      <c r="P23" s="19">
        <f>+[1]CUY!S24</f>
        <v>140.6</v>
      </c>
      <c r="Q23" s="20">
        <f>+[1]CUY!T24</f>
        <v>171</v>
      </c>
      <c r="R23" s="18">
        <f t="shared" si="4"/>
        <v>145.64659999999998</v>
      </c>
      <c r="S23" s="19">
        <f t="shared" si="5"/>
        <v>136.95272999252057</v>
      </c>
      <c r="T23" s="19">
        <f t="shared" si="6"/>
        <v>132.70192197360873</v>
      </c>
      <c r="U23" s="19">
        <f t="shared" si="7"/>
        <v>130.4035701535166</v>
      </c>
      <c r="V23" s="19"/>
      <c r="W23" s="20">
        <f t="shared" si="8"/>
        <v>140.16277735271618</v>
      </c>
      <c r="X23" s="21"/>
      <c r="Y23" s="41">
        <f t="shared" si="18"/>
        <v>3.6298932384341676E-2</v>
      </c>
      <c r="Z23" s="24">
        <f t="shared" si="18"/>
        <v>6.0267857142857206E-2</v>
      </c>
      <c r="AA23" s="24">
        <f t="shared" si="18"/>
        <v>9.0157776108190646E-3</v>
      </c>
      <c r="AB23" s="24">
        <f t="shared" si="19"/>
        <v>7.5125208681134925E-3</v>
      </c>
      <c r="AC23" s="24">
        <f t="shared" si="20"/>
        <v>1.665799062988027E-2</v>
      </c>
      <c r="AD23" s="24">
        <f t="shared" si="21"/>
        <v>4.3947571318427192E-2</v>
      </c>
      <c r="AE23" s="24">
        <f t="shared" si="22"/>
        <v>3.7245256500351154E-2</v>
      </c>
      <c r="AF23" s="24">
        <f t="shared" si="23"/>
        <v>4.3986254295532712E-2</v>
      </c>
      <c r="AG23" s="24">
        <f t="shared" si="24"/>
        <v>5.909389363099038E-3</v>
      </c>
      <c r="AH23" s="24">
        <f t="shared" si="25"/>
        <v>3.8604305864885058E-2</v>
      </c>
      <c r="AI23" s="24">
        <f t="shared" si="26"/>
        <v>6.3091482649841879E-3</v>
      </c>
      <c r="AJ23" s="24">
        <f t="shared" si="27"/>
        <v>3.1204644412191396E-2</v>
      </c>
      <c r="AK23" s="24">
        <f t="shared" si="28"/>
        <v>3.8580246913580307E-2</v>
      </c>
      <c r="AL23" s="24">
        <f t="shared" si="29"/>
        <v>4.4176706827309342E-2</v>
      </c>
      <c r="AM23" s="24">
        <f t="shared" si="30"/>
        <v>4.2253521126760507E-2</v>
      </c>
      <c r="AN23" s="24">
        <f t="shared" si="17"/>
        <v>1.9070321811680557E-2</v>
      </c>
      <c r="AO23" s="24">
        <f t="shared" si="31"/>
        <v>3.6483505472604039E-2</v>
      </c>
      <c r="AP23" s="24">
        <f t="shared" si="32"/>
        <v>4.1294817905427106E-2</v>
      </c>
      <c r="AQ23" s="24">
        <f t="shared" si="32"/>
        <v>2.8591395654647078E-2</v>
      </c>
      <c r="AR23" s="24">
        <f t="shared" si="32"/>
        <v>2.7897222772544694E-2</v>
      </c>
      <c r="AS23" s="24" t="e">
        <f t="shared" si="32"/>
        <v>#DIV/0!</v>
      </c>
      <c r="AT23" s="24">
        <f t="shared" si="32"/>
        <v>3.0997125390842761E-2</v>
      </c>
      <c r="AU23" s="21"/>
      <c r="AV23" s="24">
        <f t="shared" si="16"/>
        <v>0.29537366548042687</v>
      </c>
      <c r="AW23" s="24">
        <f t="shared" si="16"/>
        <v>0.28147482014388481</v>
      </c>
      <c r="AX23" s="24">
        <f t="shared" si="16"/>
        <v>0.19910714285714293</v>
      </c>
      <c r="AY23" s="24">
        <f t="shared" si="16"/>
        <v>0.14083175803402659</v>
      </c>
      <c r="AZ23" s="24">
        <f t="shared" si="16"/>
        <v>0.53537735849056611</v>
      </c>
      <c r="BA23" s="24">
        <f t="shared" si="16"/>
        <v>0.26188257222739986</v>
      </c>
      <c r="BB23" s="24">
        <f t="shared" si="16"/>
        <v>0.29815303430079143</v>
      </c>
      <c r="BC23" s="24">
        <f t="shared" si="16"/>
        <v>0.35746201966041102</v>
      </c>
      <c r="BD23" s="24">
        <f t="shared" si="16"/>
        <v>0.30828351836037582</v>
      </c>
      <c r="BE23" s="24">
        <f t="shared" si="16"/>
        <v>0.24024822695035475</v>
      </c>
      <c r="BF23" s="24">
        <f t="shared" si="16"/>
        <v>0.26587301587301582</v>
      </c>
      <c r="BG23" s="24">
        <f t="shared" si="16"/>
        <v>0.30726770929162828</v>
      </c>
      <c r="BH23" s="24">
        <f t="shared" si="16"/>
        <v>0.22141560798548077</v>
      </c>
      <c r="BI23" s="24">
        <f t="shared" si="16"/>
        <v>0.1882998171846435</v>
      </c>
      <c r="BJ23" s="24">
        <f t="shared" si="16"/>
        <v>0.26552655265526548</v>
      </c>
      <c r="BK23" s="24">
        <f t="shared" si="16"/>
        <v>0.44182124789207422</v>
      </c>
      <c r="BL23" s="24">
        <f t="shared" si="16"/>
        <v>0.29532290801578553</v>
      </c>
      <c r="BM23" s="24">
        <f t="shared" si="16"/>
        <v>0.24720783464196372</v>
      </c>
      <c r="BN23" s="24">
        <f t="shared" si="16"/>
        <v>0.22364961109487291</v>
      </c>
      <c r="BO23" s="24">
        <f t="shared" si="16"/>
        <v>0.20314108877462611</v>
      </c>
      <c r="BP23" s="24" t="e">
        <f t="shared" si="16"/>
        <v>#DIV/0!</v>
      </c>
      <c r="BQ23" s="24">
        <f t="shared" si="16"/>
        <v>0.26127520175952124</v>
      </c>
      <c r="BR23" s="21"/>
      <c r="BS23" s="35">
        <f t="shared" si="11"/>
        <v>43252</v>
      </c>
      <c r="BT23" s="24">
        <f t="shared" si="15"/>
        <v>1.6384483985765114E-2</v>
      </c>
      <c r="BU23" s="24">
        <f t="shared" si="15"/>
        <v>3.0491103202847411E-4</v>
      </c>
      <c r="BV23" s="24">
        <f t="shared" si="15"/>
        <v>7.2896797153025378E-4</v>
      </c>
      <c r="BW23" s="24">
        <f t="shared" si="15"/>
        <v>2.0224911032028581E-3</v>
      </c>
      <c r="BX23" s="24">
        <f t="shared" si="15"/>
        <v>2.5477580071174453E-3</v>
      </c>
      <c r="BY23" s="24">
        <f t="shared" si="15"/>
        <v>2.7914590747330869E-3</v>
      </c>
      <c r="BZ23" s="24">
        <f t="shared" si="15"/>
        <v>5.5117437722419973E-3</v>
      </c>
      <c r="CA23" s="24">
        <f t="shared" si="15"/>
        <v>1.6206405693949767E-4</v>
      </c>
      <c r="CB23" s="24">
        <f t="shared" si="15"/>
        <v>2.4871174377224278E-3</v>
      </c>
      <c r="CC23" s="24">
        <f t="shared" si="15"/>
        <v>1.594306049822064E-4</v>
      </c>
      <c r="CD23" s="24">
        <f t="shared" si="15"/>
        <v>2.0964412811387821E-3</v>
      </c>
      <c r="CE23" s="24">
        <f t="shared" si="15"/>
        <v>1.2918149466192171E-3</v>
      </c>
      <c r="CF23" s="24">
        <f t="shared" si="14"/>
        <v>3.6488683274021355E-2</v>
      </c>
    </row>
    <row r="24" spans="1:84" x14ac:dyDescent="0.25">
      <c r="A24" s="31">
        <f>+[1]CUY!A25</f>
        <v>43282</v>
      </c>
      <c r="B24" s="17">
        <f>+[1]CUY!B25</f>
        <v>151</v>
      </c>
      <c r="C24" s="17">
        <f>+[1]CUY!C25</f>
        <v>148.6</v>
      </c>
      <c r="D24" s="17">
        <f>+[1]CUY!D25</f>
        <v>138</v>
      </c>
      <c r="E24" s="17">
        <f>+[1]CUY!E25</f>
        <v>123.9</v>
      </c>
      <c r="F24" s="17">
        <f>+[1]CUY!F25</f>
        <v>198.1</v>
      </c>
      <c r="G24" s="17">
        <f>+[1]CUY!G25</f>
        <v>140.69999999999999</v>
      </c>
      <c r="H24" s="17">
        <f>+[1]CUY!H25</f>
        <v>151.80000000000001</v>
      </c>
      <c r="I24" s="17">
        <f>+[1]CUY!I25</f>
        <v>160.6</v>
      </c>
      <c r="J24" s="17">
        <f>+[1]CUY!J25</f>
        <v>155.19999999999999</v>
      </c>
      <c r="K24" s="17">
        <f>+[1]CUY!K25</f>
        <v>147.19999999999999</v>
      </c>
      <c r="L24" s="17">
        <f>+[1]CUY!L25</f>
        <v>161.1</v>
      </c>
      <c r="M24" s="17">
        <f>+[1]CUY!M25</f>
        <v>148</v>
      </c>
      <c r="N24" s="17">
        <f>+[1]CUY!N25</f>
        <v>138.5</v>
      </c>
      <c r="O24" s="18">
        <f>+[1]CUY!R25</f>
        <v>138.1</v>
      </c>
      <c r="P24" s="19">
        <f>+[1]CUY!S25</f>
        <v>145.6</v>
      </c>
      <c r="Q24" s="20">
        <f>+[1]CUY!T25</f>
        <v>175.5</v>
      </c>
      <c r="R24" s="18">
        <f t="shared" si="4"/>
        <v>150.94416999999999</v>
      </c>
      <c r="S24" s="19">
        <f t="shared" si="5"/>
        <v>142.33640987284966</v>
      </c>
      <c r="T24" s="19">
        <f t="shared" si="6"/>
        <v>137.67403901319565</v>
      </c>
      <c r="U24" s="19">
        <f t="shared" si="7"/>
        <v>135.14876829703678</v>
      </c>
      <c r="V24" s="19"/>
      <c r="W24" s="20">
        <f t="shared" si="8"/>
        <v>145.47851951032899</v>
      </c>
      <c r="X24" s="21"/>
      <c r="Y24" s="41">
        <f t="shared" si="18"/>
        <v>3.7087912087912178E-2</v>
      </c>
      <c r="Z24" s="24">
        <f t="shared" si="18"/>
        <v>4.2807017543859516E-2</v>
      </c>
      <c r="AA24" s="24">
        <f t="shared" si="18"/>
        <v>2.7550260610573307E-2</v>
      </c>
      <c r="AB24" s="24">
        <f t="shared" si="19"/>
        <v>2.6512013256006606E-2</v>
      </c>
      <c r="AC24" s="24">
        <f t="shared" si="20"/>
        <v>1.4336917562723928E-2</v>
      </c>
      <c r="AD24" s="24">
        <f t="shared" si="21"/>
        <v>3.9143279172821233E-2</v>
      </c>
      <c r="AE24" s="24">
        <f t="shared" si="22"/>
        <v>2.8455284552845628E-2</v>
      </c>
      <c r="AF24" s="24">
        <f t="shared" si="23"/>
        <v>5.7274522712310594E-2</v>
      </c>
      <c r="AG24" s="24">
        <f t="shared" si="24"/>
        <v>1.3054830287206221E-2</v>
      </c>
      <c r="AH24" s="24">
        <f t="shared" si="25"/>
        <v>5.2180128663330771E-2</v>
      </c>
      <c r="AI24" s="24">
        <f t="shared" si="26"/>
        <v>1.0031347962382364E-2</v>
      </c>
      <c r="AJ24" s="24">
        <f t="shared" si="27"/>
        <v>4.1520056298381514E-2</v>
      </c>
      <c r="AK24" s="24">
        <f t="shared" si="28"/>
        <v>2.8974739970282437E-2</v>
      </c>
      <c r="AL24" s="24">
        <f t="shared" si="29"/>
        <v>6.2307692307692175E-2</v>
      </c>
      <c r="AM24" s="24">
        <f t="shared" si="30"/>
        <v>3.5561877667140918E-2</v>
      </c>
      <c r="AN24" s="24">
        <f t="shared" si="17"/>
        <v>2.6315789473684292E-2</v>
      </c>
      <c r="AO24" s="24">
        <f t="shared" si="31"/>
        <v>3.637276805637768E-2</v>
      </c>
      <c r="AP24" s="24">
        <f t="shared" si="32"/>
        <v>3.9310496991356914E-2</v>
      </c>
      <c r="AQ24" s="24">
        <f t="shared" si="32"/>
        <v>3.7468312181460073E-2</v>
      </c>
      <c r="AR24" s="24">
        <f t="shared" si="32"/>
        <v>3.6388560051952012E-2</v>
      </c>
      <c r="AS24" s="24" t="e">
        <f t="shared" si="32"/>
        <v>#DIV/0!</v>
      </c>
      <c r="AT24" s="24">
        <f t="shared" si="32"/>
        <v>3.7925491046997939E-2</v>
      </c>
      <c r="AU24" s="21"/>
      <c r="AV24" s="24">
        <f t="shared" si="16"/>
        <v>0.32456140350877183</v>
      </c>
      <c r="AW24" s="24">
        <f t="shared" si="16"/>
        <v>0.32088888888888878</v>
      </c>
      <c r="AX24" s="24">
        <f t="shared" si="16"/>
        <v>0.20418848167539272</v>
      </c>
      <c r="AY24" s="24">
        <f t="shared" si="16"/>
        <v>0.17107750472589811</v>
      </c>
      <c r="AZ24" s="24">
        <f t="shared" si="16"/>
        <v>0.5428348909657319</v>
      </c>
      <c r="BA24" s="24">
        <f t="shared" si="16"/>
        <v>0.28728270814272627</v>
      </c>
      <c r="BB24" s="24">
        <f t="shared" si="16"/>
        <v>0.29411764705882359</v>
      </c>
      <c r="BC24" s="24">
        <f t="shared" si="16"/>
        <v>0.42249778565101859</v>
      </c>
      <c r="BD24" s="24">
        <f t="shared" si="16"/>
        <v>0.29549248747913182</v>
      </c>
      <c r="BE24" s="24">
        <f t="shared" si="16"/>
        <v>0.27777777777777768</v>
      </c>
      <c r="BF24" s="24">
        <f t="shared" si="16"/>
        <v>0.26650943396226401</v>
      </c>
      <c r="BG24" s="24">
        <f t="shared" si="16"/>
        <v>0.3285457809694794</v>
      </c>
      <c r="BH24" s="24">
        <f t="shared" si="16"/>
        <v>0.24215246636771304</v>
      </c>
      <c r="BI24" s="24">
        <f t="shared" si="16"/>
        <v>0.26813590449954083</v>
      </c>
      <c r="BJ24" s="24">
        <f t="shared" si="16"/>
        <v>0.29078014184397172</v>
      </c>
      <c r="BK24" s="24">
        <f t="shared" si="16"/>
        <v>0.45041322314049581</v>
      </c>
      <c r="BL24" s="24">
        <f t="shared" si="16"/>
        <v>0.32394589180694511</v>
      </c>
      <c r="BM24" s="24">
        <f t="shared" si="16"/>
        <v>0.2791366140508118</v>
      </c>
      <c r="BN24" s="24">
        <f t="shared" si="16"/>
        <v>0.25230489509540655</v>
      </c>
      <c r="BO24" s="24">
        <f t="shared" si="16"/>
        <v>0.23334985177387502</v>
      </c>
      <c r="BP24" s="24" t="e">
        <f t="shared" si="16"/>
        <v>#DIV/0!</v>
      </c>
      <c r="BQ24" s="24">
        <f t="shared" si="16"/>
        <v>0.29096302442073041</v>
      </c>
      <c r="BR24" s="21"/>
      <c r="BS24" s="35">
        <f t="shared" si="11"/>
        <v>43282</v>
      </c>
      <c r="BT24" s="24">
        <f t="shared" si="15"/>
        <v>1.1906730769230758E-2</v>
      </c>
      <c r="BU24" s="24">
        <f t="shared" si="15"/>
        <v>9.0721153846153577E-4</v>
      </c>
      <c r="BV24" s="24">
        <f t="shared" si="15"/>
        <v>2.5010989010989032E-3</v>
      </c>
      <c r="BW24" s="24">
        <f t="shared" si="15"/>
        <v>1.7076923076922974E-3</v>
      </c>
      <c r="BX24" s="24">
        <f t="shared" si="15"/>
        <v>2.2859890109890035E-3</v>
      </c>
      <c r="BY24" s="24">
        <f t="shared" si="15"/>
        <v>2.1346153846153932E-3</v>
      </c>
      <c r="BZ24" s="24">
        <f t="shared" si="15"/>
        <v>7.2300824175824084E-3</v>
      </c>
      <c r="CA24" s="24">
        <f t="shared" si="15"/>
        <v>3.4752747252747254E-4</v>
      </c>
      <c r="CB24" s="24">
        <f t="shared" si="15"/>
        <v>3.3692307692307611E-3</v>
      </c>
      <c r="CC24" s="24">
        <f t="shared" si="15"/>
        <v>2.4615384615384527E-4</v>
      </c>
      <c r="CD24" s="24">
        <f t="shared" si="15"/>
        <v>2.7757554945054977E-3</v>
      </c>
      <c r="CE24" s="24">
        <f t="shared" si="15"/>
        <v>9.7232142857143003E-4</v>
      </c>
      <c r="CF24" s="24">
        <f t="shared" si="14"/>
        <v>3.6384409340659313E-2</v>
      </c>
    </row>
    <row r="25" spans="1:84" x14ac:dyDescent="0.25">
      <c r="A25" s="31">
        <f>+[1]CUY!A26</f>
        <v>43313</v>
      </c>
      <c r="B25" s="17">
        <f>+[1]CUY!B26</f>
        <v>156.1</v>
      </c>
      <c r="C25" s="17">
        <f>+[1]CUY!C26</f>
        <v>155</v>
      </c>
      <c r="D25" s="17">
        <f>+[1]CUY!D26</f>
        <v>139.69999999999999</v>
      </c>
      <c r="E25" s="17">
        <f>+[1]CUY!E26</f>
        <v>123.4</v>
      </c>
      <c r="F25" s="17">
        <f>+[1]CUY!F26</f>
        <v>210.3</v>
      </c>
      <c r="G25" s="17">
        <f>+[1]CUY!G26</f>
        <v>145.1</v>
      </c>
      <c r="H25" s="17">
        <f>+[1]CUY!H26</f>
        <v>156.4</v>
      </c>
      <c r="I25" s="17">
        <f>+[1]CUY!I26</f>
        <v>166.4</v>
      </c>
      <c r="J25" s="17">
        <f>+[1]CUY!J26</f>
        <v>169.1</v>
      </c>
      <c r="K25" s="17">
        <f>+[1]CUY!K26</f>
        <v>150.9</v>
      </c>
      <c r="L25" s="17">
        <f>+[1]CUY!L26</f>
        <v>163.19999999999999</v>
      </c>
      <c r="M25" s="17">
        <f>+[1]CUY!M26</f>
        <v>149.4</v>
      </c>
      <c r="N25" s="17">
        <f>+[1]CUY!N26</f>
        <v>143.4</v>
      </c>
      <c r="O25" s="18">
        <f>+[1]CUY!R26</f>
        <v>140.4</v>
      </c>
      <c r="P25" s="19">
        <f>+[1]CUY!S26</f>
        <v>150</v>
      </c>
      <c r="Q25" s="20">
        <f>+[1]CUY!T26</f>
        <v>184.6</v>
      </c>
      <c r="R25" s="18">
        <f t="shared" si="4"/>
        <v>156.08984000000001</v>
      </c>
      <c r="S25" s="19">
        <f t="shared" si="5"/>
        <v>146.25772625280476</v>
      </c>
      <c r="T25" s="19">
        <f t="shared" si="6"/>
        <v>139.80206540447509</v>
      </c>
      <c r="U25" s="19">
        <f t="shared" si="7"/>
        <v>137.45483755801504</v>
      </c>
      <c r="V25" s="19"/>
      <c r="W25" s="20">
        <f t="shared" si="8"/>
        <v>149.47017980107117</v>
      </c>
      <c r="X25" s="21"/>
      <c r="Y25" s="41">
        <f t="shared" si="18"/>
        <v>3.3774834437086065E-2</v>
      </c>
      <c r="Z25" s="24">
        <f t="shared" si="18"/>
        <v>4.3068640646029666E-2</v>
      </c>
      <c r="AA25" s="24">
        <f t="shared" si="18"/>
        <v>1.2318840579710111E-2</v>
      </c>
      <c r="AB25" s="24">
        <f t="shared" si="19"/>
        <v>-4.0355125100888234E-3</v>
      </c>
      <c r="AC25" s="24">
        <f t="shared" si="20"/>
        <v>6.1585058051489172E-2</v>
      </c>
      <c r="AD25" s="24">
        <f t="shared" si="21"/>
        <v>3.1272210376688037E-2</v>
      </c>
      <c r="AE25" s="24">
        <f t="shared" si="22"/>
        <v>3.0303030303030276E-2</v>
      </c>
      <c r="AF25" s="24">
        <f t="shared" si="23"/>
        <v>3.6114570361145848E-2</v>
      </c>
      <c r="AG25" s="24">
        <f t="shared" si="24"/>
        <v>8.9561855670103219E-2</v>
      </c>
      <c r="AH25" s="24">
        <f t="shared" si="25"/>
        <v>2.5135869565217517E-2</v>
      </c>
      <c r="AI25" s="24">
        <f t="shared" si="26"/>
        <v>1.3035381750465591E-2</v>
      </c>
      <c r="AJ25" s="24">
        <f t="shared" si="27"/>
        <v>9.4594594594594739E-3</v>
      </c>
      <c r="AK25" s="24">
        <f t="shared" si="28"/>
        <v>3.5379061371841214E-2</v>
      </c>
      <c r="AL25" s="24">
        <f t="shared" si="29"/>
        <v>1.6654598117306296E-2</v>
      </c>
      <c r="AM25" s="24">
        <f t="shared" si="30"/>
        <v>3.0219780219780334E-2</v>
      </c>
      <c r="AN25" s="24">
        <f t="shared" si="17"/>
        <v>5.1851851851851816E-2</v>
      </c>
      <c r="AO25" s="24">
        <f t="shared" si="31"/>
        <v>3.408988899670673E-2</v>
      </c>
      <c r="AP25" s="24">
        <f t="shared" si="32"/>
        <v>2.7549636691399204E-2</v>
      </c>
      <c r="AQ25" s="24">
        <f t="shared" si="32"/>
        <v>1.5456991067687609E-2</v>
      </c>
      <c r="AR25" s="24">
        <f t="shared" si="32"/>
        <v>1.7063191104412123E-2</v>
      </c>
      <c r="AS25" s="24" t="e">
        <f t="shared" si="32"/>
        <v>#DIV/0!</v>
      </c>
      <c r="AT25" s="24">
        <f t="shared" si="32"/>
        <v>2.7438142099451168E-2</v>
      </c>
      <c r="AU25" s="21"/>
      <c r="AV25" s="24">
        <f t="shared" si="16"/>
        <v>0.35034602076124566</v>
      </c>
      <c r="AW25" s="24">
        <f t="shared" si="16"/>
        <v>0.34782608695652173</v>
      </c>
      <c r="AX25" s="24">
        <f t="shared" si="16"/>
        <v>0.19401709401709399</v>
      </c>
      <c r="AY25" s="24">
        <f t="shared" si="16"/>
        <v>0.17411988582302573</v>
      </c>
      <c r="AZ25" s="24">
        <f t="shared" si="16"/>
        <v>0.60167555217060165</v>
      </c>
      <c r="BA25" s="24">
        <f t="shared" si="16"/>
        <v>0.31431159420289845</v>
      </c>
      <c r="BB25" s="24">
        <f t="shared" si="16"/>
        <v>0.30878661087866122</v>
      </c>
      <c r="BC25" s="24">
        <f t="shared" si="16"/>
        <v>0.466079295154185</v>
      </c>
      <c r="BD25" s="24">
        <f t="shared" si="16"/>
        <v>0.39291598023064234</v>
      </c>
      <c r="BE25" s="24">
        <f t="shared" si="16"/>
        <v>0.29527896995708169</v>
      </c>
      <c r="BF25" s="24">
        <f t="shared" si="16"/>
        <v>0.26905132192846026</v>
      </c>
      <c r="BG25" s="24">
        <f t="shared" si="16"/>
        <v>0.33155080213903743</v>
      </c>
      <c r="BH25" s="24">
        <f t="shared" si="16"/>
        <v>0.26455026455026465</v>
      </c>
      <c r="BI25" s="24">
        <f t="shared" si="16"/>
        <v>0.27868852459016402</v>
      </c>
      <c r="BJ25" s="24">
        <f t="shared" si="16"/>
        <v>0.31118881118881103</v>
      </c>
      <c r="BK25" s="24">
        <f t="shared" si="16"/>
        <v>0.50570962479608483</v>
      </c>
      <c r="BL25" s="24">
        <f t="shared" si="16"/>
        <v>0.35058152332669268</v>
      </c>
      <c r="BM25" s="24">
        <f t="shared" si="16"/>
        <v>0.29699770456243391</v>
      </c>
      <c r="BN25" s="24">
        <f t="shared" si="16"/>
        <v>0.26504175792912688</v>
      </c>
      <c r="BO25" s="24">
        <f t="shared" si="16"/>
        <v>0.24846621390252288</v>
      </c>
      <c r="BP25" s="24" t="e">
        <f t="shared" si="16"/>
        <v>#DIV/0!</v>
      </c>
      <c r="BQ25" s="24">
        <f t="shared" si="16"/>
        <v>0.3162639420232829</v>
      </c>
      <c r="BR25" s="21"/>
      <c r="BS25" s="35">
        <f t="shared" si="11"/>
        <v>43313</v>
      </c>
      <c r="BT25" s="24">
        <f t="shared" si="15"/>
        <v>1.2045562913907295E-2</v>
      </c>
      <c r="BU25" s="24">
        <f t="shared" si="15"/>
        <v>4.0192052980132185E-4</v>
      </c>
      <c r="BV25" s="24">
        <f t="shared" si="15"/>
        <v>-3.7682119205298013E-4</v>
      </c>
      <c r="BW25" s="24">
        <f t="shared" si="15"/>
        <v>7.1745695364238511E-3</v>
      </c>
      <c r="BX25" s="24">
        <f t="shared" si="15"/>
        <v>1.8299337748344392E-3</v>
      </c>
      <c r="BY25" s="24">
        <f t="shared" si="15"/>
        <v>2.2543046357615865E-3</v>
      </c>
      <c r="BZ25" s="24">
        <f t="shared" si="15"/>
        <v>4.6476821192053073E-3</v>
      </c>
      <c r="CA25" s="24">
        <f t="shared" si="15"/>
        <v>2.328940397350994E-3</v>
      </c>
      <c r="CB25" s="24">
        <f t="shared" si="15"/>
        <v>1.646622516556299E-3</v>
      </c>
      <c r="CC25" s="24">
        <f t="shared" si="15"/>
        <v>3.1152317880794617E-4</v>
      </c>
      <c r="CD25" s="24">
        <f t="shared" si="15"/>
        <v>6.3509933774834695E-4</v>
      </c>
      <c r="CE25" s="24">
        <f t="shared" si="15"/>
        <v>1.1779470198675511E-3</v>
      </c>
      <c r="CF25" s="24">
        <f t="shared" si="14"/>
        <v>3.4077284768211966E-2</v>
      </c>
    </row>
    <row r="26" spans="1:84" x14ac:dyDescent="0.25">
      <c r="A26" s="31">
        <f>+[1]CUY!A27</f>
        <v>43344</v>
      </c>
      <c r="B26" s="17">
        <f>+[1]CUY!B27</f>
        <v>166.8</v>
      </c>
      <c r="C26" s="17">
        <f>+[1]CUY!C27</f>
        <v>167.8</v>
      </c>
      <c r="D26" s="17">
        <f>+[1]CUY!D27</f>
        <v>145.9</v>
      </c>
      <c r="E26" s="17">
        <f>+[1]CUY!E27</f>
        <v>133.6</v>
      </c>
      <c r="F26" s="17">
        <f>+[1]CUY!F27</f>
        <v>215.6</v>
      </c>
      <c r="G26" s="17">
        <f>+[1]CUY!G27</f>
        <v>158.9</v>
      </c>
      <c r="H26" s="17">
        <f>+[1]CUY!H27</f>
        <v>163.6</v>
      </c>
      <c r="I26" s="17">
        <f>+[1]CUY!I27</f>
        <v>181.3</v>
      </c>
      <c r="J26" s="17">
        <f>+[1]CUY!J27</f>
        <v>171.9</v>
      </c>
      <c r="K26" s="17">
        <f>+[1]CUY!K27</f>
        <v>161.9</v>
      </c>
      <c r="L26" s="17">
        <f>+[1]CUY!L27</f>
        <v>163.6</v>
      </c>
      <c r="M26" s="17">
        <f>+[1]CUY!M27</f>
        <v>159.6</v>
      </c>
      <c r="N26" s="17">
        <f>+[1]CUY!N27</f>
        <v>156.1</v>
      </c>
      <c r="O26" s="18">
        <f>+[1]CUY!R27</f>
        <v>145.5</v>
      </c>
      <c r="P26" s="19">
        <f>+[1]CUY!S27</f>
        <v>162.6</v>
      </c>
      <c r="Q26" s="20">
        <f>+[1]CUY!T27</f>
        <v>192.4</v>
      </c>
      <c r="R26" s="18">
        <f t="shared" si="4"/>
        <v>166.76139000000001</v>
      </c>
      <c r="S26" s="19">
        <f t="shared" si="5"/>
        <v>157.90381451009722</v>
      </c>
      <c r="T26" s="19">
        <f t="shared" si="6"/>
        <v>151.06514629948367</v>
      </c>
      <c r="U26" s="19">
        <f t="shared" si="7"/>
        <v>148.97790074973227</v>
      </c>
      <c r="V26" s="19"/>
      <c r="W26" s="20">
        <f t="shared" si="8"/>
        <v>160.26419280795716</v>
      </c>
      <c r="X26" s="21"/>
      <c r="Y26" s="41">
        <f t="shared" si="18"/>
        <v>6.854580397181298E-2</v>
      </c>
      <c r="Z26" s="24">
        <f t="shared" si="18"/>
        <v>8.2580645161290489E-2</v>
      </c>
      <c r="AA26" s="24">
        <f t="shared" si="18"/>
        <v>4.4380816034359505E-2</v>
      </c>
      <c r="AB26" s="24">
        <f t="shared" si="19"/>
        <v>8.2658022690437427E-2</v>
      </c>
      <c r="AC26" s="24">
        <f t="shared" si="20"/>
        <v>2.5202092249167807E-2</v>
      </c>
      <c r="AD26" s="24">
        <f t="shared" si="21"/>
        <v>9.510682288077188E-2</v>
      </c>
      <c r="AE26" s="24">
        <f t="shared" si="22"/>
        <v>4.6035805626598369E-2</v>
      </c>
      <c r="AF26" s="24">
        <f t="shared" si="23"/>
        <v>8.9543269230769162E-2</v>
      </c>
      <c r="AG26" s="24">
        <f t="shared" si="24"/>
        <v>1.6558249556475557E-2</v>
      </c>
      <c r="AH26" s="24">
        <f t="shared" si="25"/>
        <v>7.2895957587806537E-2</v>
      </c>
      <c r="AI26" s="24">
        <f t="shared" si="26"/>
        <v>2.450980392156854E-3</v>
      </c>
      <c r="AJ26" s="24">
        <f t="shared" si="27"/>
        <v>6.8273092369477872E-2</v>
      </c>
      <c r="AK26" s="24">
        <f t="shared" si="28"/>
        <v>8.8563458856345756E-2</v>
      </c>
      <c r="AL26" s="24">
        <f t="shared" si="29"/>
        <v>3.6324786324786196E-2</v>
      </c>
      <c r="AM26" s="24">
        <f t="shared" si="30"/>
        <v>8.3999999999999853E-2</v>
      </c>
      <c r="AN26" s="24">
        <f t="shared" si="17"/>
        <v>4.2253521126760729E-2</v>
      </c>
      <c r="AO26" s="24">
        <f t="shared" si="31"/>
        <v>6.8367998839642619E-2</v>
      </c>
      <c r="AP26" s="24">
        <f t="shared" si="32"/>
        <v>7.9627166069588196E-2</v>
      </c>
      <c r="AQ26" s="24">
        <f t="shared" si="32"/>
        <v>8.0564481378885722E-2</v>
      </c>
      <c r="AR26" s="24">
        <f t="shared" si="32"/>
        <v>8.3831630784574784E-2</v>
      </c>
      <c r="AS26" s="24" t="e">
        <f t="shared" si="32"/>
        <v>#DIV/0!</v>
      </c>
      <c r="AT26" s="24">
        <f t="shared" si="32"/>
        <v>7.221516038350706E-2</v>
      </c>
      <c r="AU26" s="21"/>
      <c r="AV26" s="24">
        <f t="shared" si="16"/>
        <v>0.41836734693877564</v>
      </c>
      <c r="AW26" s="24">
        <f t="shared" si="16"/>
        <v>0.43174061433447108</v>
      </c>
      <c r="AX26" s="24">
        <f t="shared" si="16"/>
        <v>0.24064625850340149</v>
      </c>
      <c r="AY26" s="24">
        <f t="shared" si="16"/>
        <v>0.23818350324374404</v>
      </c>
      <c r="AZ26" s="24">
        <f t="shared" si="16"/>
        <v>0.62227238525206907</v>
      </c>
      <c r="BA26" s="24">
        <f t="shared" si="16"/>
        <v>0.41874999999999996</v>
      </c>
      <c r="BB26" s="24">
        <f t="shared" si="16"/>
        <v>0.32576985413290105</v>
      </c>
      <c r="BC26" s="24">
        <f t="shared" si="16"/>
        <v>0.58202443280977323</v>
      </c>
      <c r="BD26" s="24">
        <f t="shared" si="16"/>
        <v>0.41481481481481497</v>
      </c>
      <c r="BE26" s="24">
        <f t="shared" si="16"/>
        <v>0.35367892976588644</v>
      </c>
      <c r="BF26" s="24">
        <f t="shared" si="16"/>
        <v>0.2652745552977569</v>
      </c>
      <c r="BG26" s="24">
        <f t="shared" si="16"/>
        <v>0.39632545931758534</v>
      </c>
      <c r="BH26" s="24">
        <f t="shared" si="16"/>
        <v>0.37291116974494276</v>
      </c>
      <c r="BI26" s="24">
        <f t="shared" si="16"/>
        <v>0.25974025974025983</v>
      </c>
      <c r="BJ26" s="24">
        <f t="shared" si="16"/>
        <v>0.40051679586563305</v>
      </c>
      <c r="BK26" s="24">
        <f t="shared" si="16"/>
        <v>0.55789473684210522</v>
      </c>
      <c r="BL26" s="24">
        <f t="shared" si="16"/>
        <v>0.41824223964062868</v>
      </c>
      <c r="BM26" s="24">
        <f t="shared" si="16"/>
        <v>0.37422676010204525</v>
      </c>
      <c r="BN26" s="24">
        <f t="shared" si="16"/>
        <v>0.33975744531452734</v>
      </c>
      <c r="BO26" s="24">
        <f t="shared" si="16"/>
        <v>0.32568680991388943</v>
      </c>
      <c r="BP26" s="24" t="e">
        <f t="shared" si="16"/>
        <v>#DIV/0!</v>
      </c>
      <c r="BQ26" s="24">
        <f t="shared" si="16"/>
        <v>0.38614276128321801</v>
      </c>
      <c r="BR26" s="21"/>
      <c r="BS26" s="35">
        <f t="shared" si="11"/>
        <v>43344</v>
      </c>
      <c r="BT26" s="24">
        <f t="shared" si="15"/>
        <v>2.3304035874439483E-2</v>
      </c>
      <c r="BU26" s="24">
        <f t="shared" si="15"/>
        <v>1.4179372197309457E-3</v>
      </c>
      <c r="BV26" s="24">
        <f t="shared" si="15"/>
        <v>7.4360025624599533E-3</v>
      </c>
      <c r="BW26" s="24">
        <f t="shared" si="15"/>
        <v>3.0149903907751349E-3</v>
      </c>
      <c r="BX26" s="24">
        <f t="shared" si="15"/>
        <v>5.5518257527226184E-3</v>
      </c>
      <c r="BY26" s="24">
        <f t="shared" si="15"/>
        <v>3.4131966688020444E-3</v>
      </c>
      <c r="BZ26" s="24">
        <f t="shared" si="15"/>
        <v>1.1549647661755289E-2</v>
      </c>
      <c r="CA26" s="24">
        <f t="shared" si="15"/>
        <v>4.5381165919282693E-4</v>
      </c>
      <c r="CB26" s="24">
        <f t="shared" si="15"/>
        <v>4.7354260089686098E-3</v>
      </c>
      <c r="CC26" s="24">
        <f t="shared" si="15"/>
        <v>5.7399103139014274E-5</v>
      </c>
      <c r="CD26" s="24">
        <f t="shared" si="15"/>
        <v>4.475976937860341E-3</v>
      </c>
      <c r="CE26" s="24">
        <f t="shared" si="15"/>
        <v>2.9532991672005099E-3</v>
      </c>
      <c r="CF26" s="24">
        <f t="shared" si="14"/>
        <v>6.8363549007046762E-2</v>
      </c>
    </row>
    <row r="27" spans="1:84" x14ac:dyDescent="0.25">
      <c r="A27" s="31">
        <f>+[1]CUY!A28</f>
        <v>43374</v>
      </c>
      <c r="B27" s="17">
        <f>+[1]CUY!B28</f>
        <v>176.7</v>
      </c>
      <c r="C27" s="17">
        <f>+[1]CUY!C28</f>
        <v>177.6</v>
      </c>
      <c r="D27" s="17">
        <f>+[1]CUY!D28</f>
        <v>148.6</v>
      </c>
      <c r="E27" s="17">
        <f>+[1]CUY!E28</f>
        <v>140.19999999999999</v>
      </c>
      <c r="F27" s="17">
        <f>+[1]CUY!F28</f>
        <v>242.6</v>
      </c>
      <c r="G27" s="17">
        <f>+[1]CUY!G28</f>
        <v>166.6</v>
      </c>
      <c r="H27" s="17">
        <f>+[1]CUY!H28</f>
        <v>172.3</v>
      </c>
      <c r="I27" s="17">
        <f>+[1]CUY!I28</f>
        <v>195.9</v>
      </c>
      <c r="J27" s="17">
        <f>+[1]CUY!J28</f>
        <v>172.5</v>
      </c>
      <c r="K27" s="17">
        <f>+[1]CUY!K28</f>
        <v>165.7</v>
      </c>
      <c r="L27" s="17">
        <f>+[1]CUY!L28</f>
        <v>172.3</v>
      </c>
      <c r="M27" s="17">
        <f>+[1]CUY!M28</f>
        <v>162.1</v>
      </c>
      <c r="N27" s="17">
        <f>+[1]CUY!N28</f>
        <v>166</v>
      </c>
      <c r="O27" s="18">
        <f>+[1]CUY!R28</f>
        <v>153.5</v>
      </c>
      <c r="P27" s="19">
        <f>+[1]CUY!S28</f>
        <v>170.4</v>
      </c>
      <c r="Q27" s="20">
        <f>+[1]CUY!T28</f>
        <v>210.1</v>
      </c>
      <c r="R27" s="18">
        <f t="shared" si="4"/>
        <v>176.68162000000001</v>
      </c>
      <c r="S27" s="19">
        <f t="shared" si="5"/>
        <v>165.23690351533281</v>
      </c>
      <c r="T27" s="19">
        <f t="shared" si="6"/>
        <v>156.86153184165232</v>
      </c>
      <c r="U27" s="19">
        <f t="shared" si="7"/>
        <v>155.58043555872905</v>
      </c>
      <c r="V27" s="19"/>
      <c r="W27" s="20">
        <f t="shared" si="8"/>
        <v>168.81398240244835</v>
      </c>
      <c r="X27" s="21"/>
      <c r="Y27" s="41">
        <f t="shared" si="18"/>
        <v>5.9352517985611364E-2</v>
      </c>
      <c r="Z27" s="24">
        <f t="shared" si="18"/>
        <v>5.8402860548271596E-2</v>
      </c>
      <c r="AA27" s="24">
        <f t="shared" si="18"/>
        <v>1.8505825908156304E-2</v>
      </c>
      <c r="AB27" s="24">
        <f t="shared" si="19"/>
        <v>4.9401197604790337E-2</v>
      </c>
      <c r="AC27" s="24">
        <f t="shared" si="20"/>
        <v>0.12523191094619657</v>
      </c>
      <c r="AD27" s="24">
        <f t="shared" si="21"/>
        <v>4.8458149779735615E-2</v>
      </c>
      <c r="AE27" s="24">
        <f t="shared" si="22"/>
        <v>5.3178484107579527E-2</v>
      </c>
      <c r="AF27" s="24">
        <f t="shared" si="23"/>
        <v>8.0529509100937702E-2</v>
      </c>
      <c r="AG27" s="24">
        <f t="shared" si="24"/>
        <v>3.4904013961605251E-3</v>
      </c>
      <c r="AH27" s="24">
        <f t="shared" si="25"/>
        <v>2.3471278567016585E-2</v>
      </c>
      <c r="AI27" s="24">
        <f t="shared" si="26"/>
        <v>5.3178484107579527E-2</v>
      </c>
      <c r="AJ27" s="24">
        <f t="shared" si="27"/>
        <v>1.5664160401002603E-2</v>
      </c>
      <c r="AK27" s="24">
        <f t="shared" si="28"/>
        <v>6.3420884048686732E-2</v>
      </c>
      <c r="AL27" s="24">
        <f t="shared" si="29"/>
        <v>5.4982817869415834E-2</v>
      </c>
      <c r="AM27" s="24">
        <f t="shared" si="30"/>
        <v>4.7970479704797064E-2</v>
      </c>
      <c r="AN27" s="24">
        <f t="shared" si="17"/>
        <v>9.1995841995841987E-2</v>
      </c>
      <c r="AO27" s="24">
        <f t="shared" si="31"/>
        <v>5.9487570833992143E-2</v>
      </c>
      <c r="AP27" s="24">
        <f t="shared" si="32"/>
        <v>4.6440227096392839E-2</v>
      </c>
      <c r="AQ27" s="24">
        <f t="shared" si="32"/>
        <v>3.8370105111323438E-2</v>
      </c>
      <c r="AR27" s="24">
        <f t="shared" si="32"/>
        <v>4.4318887403899998E-2</v>
      </c>
      <c r="AS27" s="24" t="e">
        <f t="shared" si="32"/>
        <v>#DIV/0!</v>
      </c>
      <c r="AT27" s="24">
        <f t="shared" si="32"/>
        <v>5.3348096319533411E-2</v>
      </c>
      <c r="AU27" s="21"/>
      <c r="AV27" s="24">
        <f t="shared" si="16"/>
        <v>0.47742474916387967</v>
      </c>
      <c r="AW27" s="24">
        <f t="shared" si="16"/>
        <v>0.49118387909319905</v>
      </c>
      <c r="AX27" s="24">
        <f t="shared" si="16"/>
        <v>0.228099173553719</v>
      </c>
      <c r="AY27" s="24">
        <f t="shared" si="16"/>
        <v>0.27107887579329093</v>
      </c>
      <c r="AZ27" s="24">
        <f t="shared" si="16"/>
        <v>0.80237741456166423</v>
      </c>
      <c r="BA27" s="24">
        <f t="shared" si="16"/>
        <v>0.48220640569395012</v>
      </c>
      <c r="BB27" s="24">
        <f t="shared" si="16"/>
        <v>0.3685464654487689</v>
      </c>
      <c r="BC27" s="24">
        <f t="shared" si="16"/>
        <v>0.67722602739726034</v>
      </c>
      <c r="BD27" s="24">
        <f t="shared" si="16"/>
        <v>0.34976525821596249</v>
      </c>
      <c r="BE27" s="24">
        <f t="shared" si="16"/>
        <v>0.35044824775876116</v>
      </c>
      <c r="BF27" s="24">
        <f t="shared" si="16"/>
        <v>0.31326219512195141</v>
      </c>
      <c r="BG27" s="24">
        <f t="shared" si="16"/>
        <v>0.42819383259911881</v>
      </c>
      <c r="BH27" s="24">
        <f t="shared" si="16"/>
        <v>0.43103448275862077</v>
      </c>
      <c r="BI27" s="24">
        <f t="shared" si="16"/>
        <v>0.30305602716468605</v>
      </c>
      <c r="BJ27" s="24">
        <f t="shared" si="16"/>
        <v>0.4440677966101696</v>
      </c>
      <c r="BK27" s="24">
        <f t="shared" si="16"/>
        <v>0.66878474980142966</v>
      </c>
      <c r="BL27" s="24">
        <f t="shared" si="16"/>
        <v>0.47747033107391501</v>
      </c>
      <c r="BM27" s="24">
        <f t="shared" si="16"/>
        <v>0.4159876384714376</v>
      </c>
      <c r="BN27" s="24">
        <f t="shared" si="16"/>
        <v>0.37247467173336557</v>
      </c>
      <c r="BO27" s="24">
        <f t="shared" si="16"/>
        <v>0.35896541938622462</v>
      </c>
      <c r="BP27" s="24" t="e">
        <f t="shared" si="16"/>
        <v>#DIV/0!</v>
      </c>
      <c r="BQ27" s="24">
        <f t="shared" si="16"/>
        <v>0.43066593049750401</v>
      </c>
      <c r="BR27" s="21"/>
      <c r="BS27" s="35">
        <f t="shared" si="11"/>
        <v>43374</v>
      </c>
      <c r="BT27" s="24">
        <f t="shared" si="15"/>
        <v>1.6697601918465199E-2</v>
      </c>
      <c r="BU27" s="24">
        <f t="shared" si="15"/>
        <v>5.7787769784172415E-4</v>
      </c>
      <c r="BV27" s="24">
        <f t="shared" si="15"/>
        <v>4.5028776978417225E-3</v>
      </c>
      <c r="BW27" s="24">
        <f t="shared" si="15"/>
        <v>1.437410071942446E-2</v>
      </c>
      <c r="BX27" s="24">
        <f t="shared" si="15"/>
        <v>2.8990407673860864E-3</v>
      </c>
      <c r="BY27" s="24">
        <f t="shared" si="15"/>
        <v>3.8597122302158346E-3</v>
      </c>
      <c r="BZ27" s="24">
        <f t="shared" si="15"/>
        <v>1.0591127098321338E-2</v>
      </c>
      <c r="CA27" s="24">
        <f t="shared" si="15"/>
        <v>9.1007194244603439E-5</v>
      </c>
      <c r="CB27" s="24">
        <f t="shared" si="15"/>
        <v>1.5309352517985542E-3</v>
      </c>
      <c r="CC27" s="24">
        <f t="shared" si="15"/>
        <v>1.1683453237410094E-3</v>
      </c>
      <c r="CD27" s="24">
        <f t="shared" si="15"/>
        <v>1.0266786570743405E-3</v>
      </c>
      <c r="CE27" s="24">
        <f t="shared" si="15"/>
        <v>2.1544964028776992E-3</v>
      </c>
      <c r="CF27" s="24">
        <f t="shared" si="14"/>
        <v>5.9473800959232562E-2</v>
      </c>
    </row>
    <row r="28" spans="1:84" x14ac:dyDescent="0.25">
      <c r="A28" s="31">
        <f>+[1]CUY!A29</f>
        <v>43405</v>
      </c>
      <c r="B28" s="17">
        <f>+[1]CUY!B29</f>
        <v>183.1</v>
      </c>
      <c r="C28" s="17">
        <f>+[1]CUY!C29</f>
        <v>183.3</v>
      </c>
      <c r="D28" s="17">
        <f>+[1]CUY!D29</f>
        <v>155.4</v>
      </c>
      <c r="E28" s="17">
        <f>+[1]CUY!E29</f>
        <v>145.9</v>
      </c>
      <c r="F28" s="17">
        <f>+[1]CUY!F29</f>
        <v>250.7</v>
      </c>
      <c r="G28" s="17">
        <f>+[1]CUY!G29</f>
        <v>172.9</v>
      </c>
      <c r="H28" s="17">
        <f>+[1]CUY!H29</f>
        <v>188.4</v>
      </c>
      <c r="I28" s="17">
        <f>+[1]CUY!I29</f>
        <v>200.6</v>
      </c>
      <c r="J28" s="17">
        <f>+[1]CUY!J29</f>
        <v>178.8</v>
      </c>
      <c r="K28" s="17">
        <f>+[1]CUY!K29</f>
        <v>171.4</v>
      </c>
      <c r="L28" s="17">
        <f>+[1]CUY!L29</f>
        <v>174.8</v>
      </c>
      <c r="M28" s="17">
        <f>+[1]CUY!M29</f>
        <v>163.5</v>
      </c>
      <c r="N28" s="17">
        <f>+[1]CUY!N29</f>
        <v>176.2</v>
      </c>
      <c r="O28" s="18">
        <f>+[1]CUY!R29</f>
        <v>160.80000000000001</v>
      </c>
      <c r="P28" s="19">
        <f>+[1]CUY!S29</f>
        <v>176.7</v>
      </c>
      <c r="Q28" s="20">
        <f>+[1]CUY!T29</f>
        <v>216.8</v>
      </c>
      <c r="R28" s="18">
        <f t="shared" si="4"/>
        <v>183.13258999999999</v>
      </c>
      <c r="S28" s="19">
        <f t="shared" si="5"/>
        <v>170.8557516828721</v>
      </c>
      <c r="T28" s="19">
        <f t="shared" si="6"/>
        <v>162.29325874928284</v>
      </c>
      <c r="U28" s="19">
        <f t="shared" si="7"/>
        <v>161.99814352017137</v>
      </c>
      <c r="V28" s="19"/>
      <c r="W28" s="20">
        <f t="shared" si="8"/>
        <v>176.03106350420816</v>
      </c>
      <c r="X28" s="21"/>
      <c r="Y28" s="41">
        <f t="shared" si="18"/>
        <v>3.6219581211092367E-2</v>
      </c>
      <c r="Z28" s="24">
        <f t="shared" si="18"/>
        <v>3.2094594594594739E-2</v>
      </c>
      <c r="AA28" s="24">
        <f t="shared" si="18"/>
        <v>4.5760430686406561E-2</v>
      </c>
      <c r="AB28" s="24">
        <f t="shared" si="19"/>
        <v>4.0656205420827485E-2</v>
      </c>
      <c r="AC28" s="24">
        <f t="shared" si="20"/>
        <v>3.3388293487221832E-2</v>
      </c>
      <c r="AD28" s="24">
        <f t="shared" si="21"/>
        <v>3.7815126050420256E-2</v>
      </c>
      <c r="AE28" s="24">
        <f t="shared" si="22"/>
        <v>9.3441671503192048E-2</v>
      </c>
      <c r="AF28" s="24">
        <f t="shared" si="23"/>
        <v>2.3991832567636484E-2</v>
      </c>
      <c r="AG28" s="24">
        <f t="shared" si="24"/>
        <v>3.6521739130434883E-2</v>
      </c>
      <c r="AH28" s="24">
        <f t="shared" si="25"/>
        <v>3.4399517199758645E-2</v>
      </c>
      <c r="AI28" s="24">
        <f t="shared" si="26"/>
        <v>1.4509576320371531E-2</v>
      </c>
      <c r="AJ28" s="24">
        <f t="shared" si="27"/>
        <v>8.6366440468845784E-3</v>
      </c>
      <c r="AK28" s="24">
        <f t="shared" si="28"/>
        <v>6.144578313253013E-2</v>
      </c>
      <c r="AL28" s="24">
        <f t="shared" si="29"/>
        <v>4.7557003257329145E-2</v>
      </c>
      <c r="AM28" s="24">
        <f t="shared" si="30"/>
        <v>3.6971830985915499E-2</v>
      </c>
      <c r="AN28" s="24">
        <f t="shared" si="17"/>
        <v>3.1889576392194252E-2</v>
      </c>
      <c r="AO28" s="24">
        <f t="shared" si="31"/>
        <v>3.6511834111550456E-2</v>
      </c>
      <c r="AP28" s="24">
        <f t="shared" si="32"/>
        <v>3.4004801881426516E-2</v>
      </c>
      <c r="AQ28" s="24">
        <f t="shared" si="32"/>
        <v>3.4627526863078906E-2</v>
      </c>
      <c r="AR28" s="24">
        <f t="shared" si="32"/>
        <v>4.1250096378729673E-2</v>
      </c>
      <c r="AS28" s="24" t="e">
        <f t="shared" si="32"/>
        <v>#DIV/0!</v>
      </c>
      <c r="AT28" s="24">
        <f t="shared" si="32"/>
        <v>4.2751678498730517E-2</v>
      </c>
      <c r="AU28" s="21"/>
      <c r="AV28" s="24">
        <f t="shared" si="16"/>
        <v>0.50699588477366242</v>
      </c>
      <c r="AW28" s="24">
        <f t="shared" si="16"/>
        <v>0.51864125932062977</v>
      </c>
      <c r="AX28" s="24">
        <f t="shared" si="16"/>
        <v>0.26960784313725483</v>
      </c>
      <c r="AY28" s="24">
        <f t="shared" si="16"/>
        <v>0.3227561196736175</v>
      </c>
      <c r="AZ28" s="24">
        <f t="shared" si="16"/>
        <v>0.8061959654178672</v>
      </c>
      <c r="BA28" s="24">
        <f t="shared" si="16"/>
        <v>0.52200704225352124</v>
      </c>
      <c r="BB28" s="24">
        <f t="shared" si="16"/>
        <v>0.47764705882352954</v>
      </c>
      <c r="BC28" s="24">
        <f t="shared" si="16"/>
        <v>0.66749792186201162</v>
      </c>
      <c r="BD28" s="24">
        <f t="shared" si="16"/>
        <v>0.38069498069498087</v>
      </c>
      <c r="BE28" s="24">
        <f t="shared" si="16"/>
        <v>0.39349593495934965</v>
      </c>
      <c r="BF28" s="24">
        <f t="shared" si="16"/>
        <v>0.31825037707390669</v>
      </c>
      <c r="BG28" s="24">
        <f t="shared" si="16"/>
        <v>0.39386189258312032</v>
      </c>
      <c r="BH28" s="24">
        <f t="shared" si="16"/>
        <v>0.50856164383561642</v>
      </c>
      <c r="BI28" s="24">
        <f t="shared" ref="BI28:BQ56" si="33">+O28/O16-1</f>
        <v>0.34448160535117078</v>
      </c>
      <c r="BJ28" s="24">
        <f t="shared" si="33"/>
        <v>0.4798994974874371</v>
      </c>
      <c r="BK28" s="24">
        <f t="shared" si="33"/>
        <v>0.67801857585139347</v>
      </c>
      <c r="BL28" s="24">
        <f t="shared" si="33"/>
        <v>0.50772747772854654</v>
      </c>
      <c r="BM28" s="24">
        <f t="shared" si="33"/>
        <v>0.44763041714042484</v>
      </c>
      <c r="BN28" s="24">
        <f t="shared" si="33"/>
        <v>0.4064145439684228</v>
      </c>
      <c r="BO28" s="24">
        <f t="shared" si="33"/>
        <v>0.40954769030239513</v>
      </c>
      <c r="BP28" s="24" t="e">
        <f t="shared" si="33"/>
        <v>#DIV/0!</v>
      </c>
      <c r="BQ28" s="24">
        <f t="shared" si="33"/>
        <v>0.47412627513733496</v>
      </c>
      <c r="BR28" s="21"/>
      <c r="BS28" s="35">
        <f t="shared" si="11"/>
        <v>43405</v>
      </c>
      <c r="BT28" s="24">
        <f t="shared" si="15"/>
        <v>9.1677419354838988E-3</v>
      </c>
      <c r="BU28" s="24">
        <f t="shared" si="15"/>
        <v>1.3738539898132452E-3</v>
      </c>
      <c r="BV28" s="24">
        <f t="shared" si="15"/>
        <v>3.6709677419354946E-3</v>
      </c>
      <c r="BW28" s="24">
        <f t="shared" si="15"/>
        <v>4.0706281833616268E-3</v>
      </c>
      <c r="BX28" s="24">
        <f t="shared" si="15"/>
        <v>2.2390492359932127E-3</v>
      </c>
      <c r="BY28" s="24">
        <f t="shared" si="15"/>
        <v>6.7425014148273883E-3</v>
      </c>
      <c r="BZ28" s="24">
        <f t="shared" si="15"/>
        <v>3.2184493491793924E-3</v>
      </c>
      <c r="CA28" s="24">
        <f t="shared" si="15"/>
        <v>9.0203735144312564E-4</v>
      </c>
      <c r="CB28" s="24">
        <f t="shared" si="15"/>
        <v>2.1677419354838774E-3</v>
      </c>
      <c r="CC28" s="24">
        <f t="shared" si="15"/>
        <v>3.1692133559705721E-4</v>
      </c>
      <c r="CD28" s="24">
        <f t="shared" si="15"/>
        <v>5.427277872099627E-4</v>
      </c>
      <c r="CE28" s="24">
        <f t="shared" si="15"/>
        <v>2.0954159592529689E-3</v>
      </c>
      <c r="CF28" s="24">
        <f t="shared" si="14"/>
        <v>3.650803621958125E-2</v>
      </c>
    </row>
    <row r="29" spans="1:84" x14ac:dyDescent="0.25">
      <c r="A29" s="31">
        <f>+[1]CUY!A30</f>
        <v>43435</v>
      </c>
      <c r="B29" s="17">
        <f>+[1]CUY!B30</f>
        <v>187.7</v>
      </c>
      <c r="C29" s="17">
        <f>+[1]CUY!C30</f>
        <v>184.9</v>
      </c>
      <c r="D29" s="17">
        <f>+[1]CUY!D30</f>
        <v>158.19999999999999</v>
      </c>
      <c r="E29" s="17">
        <f>+[1]CUY!E30</f>
        <v>149.69999999999999</v>
      </c>
      <c r="F29" s="17">
        <f>+[1]CUY!F30</f>
        <v>254.8</v>
      </c>
      <c r="G29" s="17">
        <f>+[1]CUY!G30</f>
        <v>177.6</v>
      </c>
      <c r="H29" s="17">
        <f>+[1]CUY!H30</f>
        <v>196.3</v>
      </c>
      <c r="I29" s="17">
        <f>+[1]CUY!I30</f>
        <v>208.6</v>
      </c>
      <c r="J29" s="17">
        <f>+[1]CUY!J30</f>
        <v>194.7</v>
      </c>
      <c r="K29" s="17">
        <f>+[1]CUY!K30</f>
        <v>176.5</v>
      </c>
      <c r="L29" s="17">
        <f>+[1]CUY!L30</f>
        <v>175.3</v>
      </c>
      <c r="M29" s="17">
        <f>+[1]CUY!M30</f>
        <v>169.6</v>
      </c>
      <c r="N29" s="17">
        <f>+[1]CUY!N30</f>
        <v>181.5</v>
      </c>
      <c r="O29" s="18">
        <f>+[1]CUY!R30</f>
        <v>160.80000000000001</v>
      </c>
      <c r="P29" s="19">
        <f>+[1]CUY!S30</f>
        <v>181.7</v>
      </c>
      <c r="Q29" s="20">
        <f>+[1]CUY!T30</f>
        <v>222.5</v>
      </c>
      <c r="R29" s="18">
        <f t="shared" si="4"/>
        <v>187.69797999999997</v>
      </c>
      <c r="S29" s="19">
        <f t="shared" si="5"/>
        <v>174.19941660433801</v>
      </c>
      <c r="T29" s="19">
        <f t="shared" si="6"/>
        <v>167.11414228341943</v>
      </c>
      <c r="U29" s="19">
        <f t="shared" si="7"/>
        <v>166.50621206711892</v>
      </c>
      <c r="V29" s="19"/>
      <c r="W29" s="20">
        <f t="shared" si="8"/>
        <v>182.20700076511096</v>
      </c>
      <c r="X29" s="21"/>
      <c r="Y29" s="41">
        <f t="shared" si="18"/>
        <v>2.5122883670125606E-2</v>
      </c>
      <c r="Z29" s="24">
        <f t="shared" si="18"/>
        <v>8.7288597926895584E-3</v>
      </c>
      <c r="AA29" s="24">
        <f t="shared" si="18"/>
        <v>1.8018018018017834E-2</v>
      </c>
      <c r="AB29" s="24">
        <f t="shared" si="19"/>
        <v>2.6045236463331012E-2</v>
      </c>
      <c r="AC29" s="24">
        <f t="shared" si="20"/>
        <v>1.6354208216992516E-2</v>
      </c>
      <c r="AD29" s="24">
        <f t="shared" si="21"/>
        <v>2.7183342972816549E-2</v>
      </c>
      <c r="AE29" s="24">
        <f t="shared" si="22"/>
        <v>4.1932059447983061E-2</v>
      </c>
      <c r="AF29" s="24">
        <f t="shared" si="23"/>
        <v>3.9880358923230386E-2</v>
      </c>
      <c r="AG29" s="24">
        <f t="shared" si="24"/>
        <v>8.8926174496644084E-2</v>
      </c>
      <c r="AH29" s="24">
        <f t="shared" si="25"/>
        <v>2.9754959159860039E-2</v>
      </c>
      <c r="AI29" s="24">
        <f t="shared" si="26"/>
        <v>2.8604118993134087E-3</v>
      </c>
      <c r="AJ29" s="24">
        <f t="shared" si="27"/>
        <v>3.7308868501529036E-2</v>
      </c>
      <c r="AK29" s="24">
        <f t="shared" si="28"/>
        <v>3.0079455164585767E-2</v>
      </c>
      <c r="AL29" s="24">
        <f t="shared" si="29"/>
        <v>0</v>
      </c>
      <c r="AM29" s="24">
        <f t="shared" si="30"/>
        <v>2.8296547821165863E-2</v>
      </c>
      <c r="AN29" s="24">
        <f t="shared" si="17"/>
        <v>2.62915129151291E-2</v>
      </c>
      <c r="AO29" s="24">
        <f t="shared" si="31"/>
        <v>2.4929424085576413E-2</v>
      </c>
      <c r="AP29" s="24">
        <f t="shared" si="32"/>
        <v>1.9570104538664479E-2</v>
      </c>
      <c r="AQ29" s="24">
        <f t="shared" si="32"/>
        <v>2.9704767599645576E-2</v>
      </c>
      <c r="AR29" s="24">
        <f t="shared" si="32"/>
        <v>2.7827902523995363E-2</v>
      </c>
      <c r="AS29" s="24" t="e">
        <f t="shared" si="32"/>
        <v>#DIV/0!</v>
      </c>
      <c r="AT29" s="24">
        <f t="shared" si="32"/>
        <v>3.5084360328000663E-2</v>
      </c>
      <c r="AU29" s="21"/>
      <c r="AV29" s="24">
        <f t="shared" ref="AV29:BH48" si="34">+B29/B17-1</f>
        <v>0.49561752988047791</v>
      </c>
      <c r="AW29" s="24">
        <f t="shared" si="34"/>
        <v>0.52306425041186166</v>
      </c>
      <c r="AX29" s="24">
        <f t="shared" si="34"/>
        <v>0.2872253864930836</v>
      </c>
      <c r="AY29" s="24">
        <f t="shared" si="34"/>
        <v>0.34019695613249756</v>
      </c>
      <c r="AZ29" s="24">
        <f t="shared" si="34"/>
        <v>0.54330708661417337</v>
      </c>
      <c r="BA29" s="24">
        <f t="shared" si="34"/>
        <v>0.52315608919382517</v>
      </c>
      <c r="BB29" s="24">
        <f t="shared" si="34"/>
        <v>0.50768049155145945</v>
      </c>
      <c r="BC29" s="24">
        <f t="shared" si="34"/>
        <v>0.66880000000000006</v>
      </c>
      <c r="BD29" s="24">
        <f t="shared" si="34"/>
        <v>0.47499999999999987</v>
      </c>
      <c r="BE29" s="24">
        <f t="shared" si="34"/>
        <v>0.42683912691996762</v>
      </c>
      <c r="BF29" s="24">
        <f t="shared" si="34"/>
        <v>0.32202111613876339</v>
      </c>
      <c r="BG29" s="24">
        <f t="shared" si="34"/>
        <v>0.4145120934111759</v>
      </c>
      <c r="BH29" s="24">
        <f t="shared" si="34"/>
        <v>0.51755852842809369</v>
      </c>
      <c r="BI29" s="24">
        <f t="shared" si="33"/>
        <v>0.33665835411471345</v>
      </c>
      <c r="BJ29" s="24">
        <f t="shared" si="33"/>
        <v>0.50165289256198342</v>
      </c>
      <c r="BK29" s="24">
        <f t="shared" si="33"/>
        <v>0.55268667131891136</v>
      </c>
      <c r="BL29" s="24">
        <f t="shared" si="33"/>
        <v>0.49534954829122757</v>
      </c>
      <c r="BM29" s="24">
        <f t="shared" si="33"/>
        <v>0.45947368249551102</v>
      </c>
      <c r="BN29" s="24">
        <f t="shared" si="33"/>
        <v>0.4243096964613029</v>
      </c>
      <c r="BO29" s="24">
        <f t="shared" si="33"/>
        <v>0.42677142663100853</v>
      </c>
      <c r="BP29" s="24" t="e">
        <f t="shared" si="33"/>
        <v>#DIV/0!</v>
      </c>
      <c r="BQ29" s="24">
        <f t="shared" si="33"/>
        <v>0.49405985473127179</v>
      </c>
      <c r="BR29" s="21"/>
      <c r="BS29" s="35">
        <f t="shared" si="11"/>
        <v>43435</v>
      </c>
      <c r="BT29" s="24">
        <f t="shared" si="15"/>
        <v>2.4834516657564086E-3</v>
      </c>
      <c r="BU29" s="24">
        <f t="shared" si="15"/>
        <v>5.4593118514472642E-4</v>
      </c>
      <c r="BV29" s="24">
        <f t="shared" si="15"/>
        <v>2.3617695248497983E-3</v>
      </c>
      <c r="BW29" s="24">
        <f t="shared" si="15"/>
        <v>1.9884216275259533E-3</v>
      </c>
      <c r="BX29" s="24">
        <f t="shared" si="15"/>
        <v>1.6120152921900563E-3</v>
      </c>
      <c r="BY29" s="24">
        <f t="shared" si="15"/>
        <v>3.1927908246859663E-3</v>
      </c>
      <c r="BZ29" s="24">
        <f t="shared" si="15"/>
        <v>5.2867285636264338E-3</v>
      </c>
      <c r="CA29" s="24">
        <f t="shared" si="15"/>
        <v>2.1969961769524819E-3</v>
      </c>
      <c r="CB29" s="24">
        <f t="shared" si="15"/>
        <v>1.8717640633533566E-3</v>
      </c>
      <c r="CC29" s="24">
        <f t="shared" si="15"/>
        <v>6.1168760240305843E-5</v>
      </c>
      <c r="CD29" s="24">
        <f t="shared" si="15"/>
        <v>2.2820862916439087E-3</v>
      </c>
      <c r="CE29" s="24">
        <f t="shared" si="15"/>
        <v>1.050737302020756E-3</v>
      </c>
      <c r="CF29" s="24">
        <f t="shared" si="14"/>
        <v>2.493386127799015E-2</v>
      </c>
    </row>
    <row r="30" spans="1:84" x14ac:dyDescent="0.25">
      <c r="A30" s="31">
        <f>+[1]CUY!A31</f>
        <v>43466</v>
      </c>
      <c r="B30" s="17">
        <f>+[1]CUY!B31</f>
        <v>193.2</v>
      </c>
      <c r="C30" s="17">
        <f>+[1]CUY!C31</f>
        <v>190</v>
      </c>
      <c r="D30" s="17">
        <f>+[1]CUY!D31</f>
        <v>163.1</v>
      </c>
      <c r="E30" s="17">
        <f>+[1]CUY!E31</f>
        <v>149</v>
      </c>
      <c r="F30" s="17">
        <f>+[1]CUY!F31</f>
        <v>261.5</v>
      </c>
      <c r="G30" s="17">
        <f>+[1]CUY!G31</f>
        <v>182.2</v>
      </c>
      <c r="H30" s="17">
        <f>+[1]CUY!H31</f>
        <v>204.4</v>
      </c>
      <c r="I30" s="17">
        <f>+[1]CUY!I31</f>
        <v>213</v>
      </c>
      <c r="J30" s="17">
        <f>+[1]CUY!J31</f>
        <v>208.7</v>
      </c>
      <c r="K30" s="17">
        <f>+[1]CUY!K31</f>
        <v>183.9</v>
      </c>
      <c r="L30" s="17">
        <f>+[1]CUY!L31</f>
        <v>176.4</v>
      </c>
      <c r="M30" s="17">
        <f>+[1]CUY!M31</f>
        <v>180.9</v>
      </c>
      <c r="N30" s="17">
        <f>+[1]CUY!N31</f>
        <v>189</v>
      </c>
      <c r="O30" s="18">
        <f>+[1]CUY!R31</f>
        <v>158.5</v>
      </c>
      <c r="P30" s="19">
        <f>+[1]CUY!S31</f>
        <v>188.1</v>
      </c>
      <c r="Q30" s="20">
        <f>+[1]CUY!T31</f>
        <v>229.5</v>
      </c>
      <c r="R30" s="18">
        <f t="shared" si="4"/>
        <v>193.18073000000001</v>
      </c>
      <c r="S30" s="19">
        <f t="shared" si="5"/>
        <v>179.25124906507102</v>
      </c>
      <c r="T30" s="19">
        <f t="shared" si="6"/>
        <v>172.14225473321861</v>
      </c>
      <c r="U30" s="19">
        <f t="shared" si="7"/>
        <v>170.00049982149235</v>
      </c>
      <c r="V30" s="19"/>
      <c r="W30" s="20">
        <f t="shared" si="8"/>
        <v>186.96864957918896</v>
      </c>
      <c r="X30" s="21"/>
      <c r="Y30" s="41">
        <f t="shared" si="18"/>
        <v>2.9302077783697422E-2</v>
      </c>
      <c r="Z30" s="24">
        <f t="shared" si="18"/>
        <v>2.758247701460248E-2</v>
      </c>
      <c r="AA30" s="24">
        <f t="shared" si="18"/>
        <v>3.0973451327433565E-2</v>
      </c>
      <c r="AB30" s="24">
        <f t="shared" si="19"/>
        <v>-4.676018704074747E-3</v>
      </c>
      <c r="AC30" s="24">
        <f t="shared" si="20"/>
        <v>2.6295133437990614E-2</v>
      </c>
      <c r="AD30" s="24">
        <f t="shared" si="21"/>
        <v>2.5900900900900803E-2</v>
      </c>
      <c r="AE30" s="24">
        <f t="shared" si="22"/>
        <v>4.1263372389200192E-2</v>
      </c>
      <c r="AF30" s="24">
        <f t="shared" si="23"/>
        <v>2.1093000958772867E-2</v>
      </c>
      <c r="AG30" s="24">
        <f t="shared" si="24"/>
        <v>7.1905495634309258E-2</v>
      </c>
      <c r="AH30" s="24">
        <f t="shared" si="25"/>
        <v>4.1926345609065274E-2</v>
      </c>
      <c r="AI30" s="24">
        <f t="shared" si="26"/>
        <v>6.2749572162008604E-3</v>
      </c>
      <c r="AJ30" s="24">
        <f t="shared" si="27"/>
        <v>6.6627358490566113E-2</v>
      </c>
      <c r="AK30" s="24">
        <f t="shared" si="28"/>
        <v>4.1322314049586861E-2</v>
      </c>
      <c r="AL30" s="24">
        <f t="shared" si="29"/>
        <v>-1.4303482587064709E-2</v>
      </c>
      <c r="AM30" s="24">
        <f t="shared" si="30"/>
        <v>3.5222894881673072E-2</v>
      </c>
      <c r="AN30" s="24">
        <f t="shared" si="17"/>
        <v>3.1460674157303359E-2</v>
      </c>
      <c r="AO30" s="24">
        <f t="shared" si="31"/>
        <v>2.9210490171498016E-2</v>
      </c>
      <c r="AP30" s="24">
        <f t="shared" si="32"/>
        <v>2.9000283463677334E-2</v>
      </c>
      <c r="AQ30" s="24">
        <f t="shared" si="32"/>
        <v>3.0087893107644259E-2</v>
      </c>
      <c r="AR30" s="24">
        <f t="shared" si="32"/>
        <v>2.0985930260457142E-2</v>
      </c>
      <c r="AS30" s="24" t="e">
        <f t="shared" si="32"/>
        <v>#DIV/0!</v>
      </c>
      <c r="AT30" s="24">
        <f t="shared" si="32"/>
        <v>2.6133182556560497E-2</v>
      </c>
      <c r="AU30" s="21"/>
      <c r="AV30" s="24">
        <f t="shared" si="34"/>
        <v>0.51648351648351642</v>
      </c>
      <c r="AW30" s="24">
        <f t="shared" si="34"/>
        <v>0.55482815057283141</v>
      </c>
      <c r="AX30" s="24">
        <f t="shared" si="34"/>
        <v>0.29960159362549788</v>
      </c>
      <c r="AY30" s="24">
        <f t="shared" si="34"/>
        <v>0.33872416891284818</v>
      </c>
      <c r="AZ30" s="24">
        <f t="shared" si="34"/>
        <v>0.55654761904761907</v>
      </c>
      <c r="BA30" s="24">
        <f t="shared" si="34"/>
        <v>0.55593509820666087</v>
      </c>
      <c r="BB30" s="24">
        <f t="shared" si="34"/>
        <v>0.54614220877458419</v>
      </c>
      <c r="BC30" s="24">
        <f t="shared" si="34"/>
        <v>0.63720215219062259</v>
      </c>
      <c r="BD30" s="24">
        <f t="shared" si="34"/>
        <v>0.57390648567119151</v>
      </c>
      <c r="BE30" s="24">
        <f t="shared" si="34"/>
        <v>0.4537549407114625</v>
      </c>
      <c r="BF30" s="24">
        <f t="shared" si="34"/>
        <v>0.3086053412462908</v>
      </c>
      <c r="BG30" s="24">
        <f t="shared" si="34"/>
        <v>0.46240905416329836</v>
      </c>
      <c r="BH30" s="24">
        <f t="shared" si="34"/>
        <v>0.564569536423841</v>
      </c>
      <c r="BI30" s="24">
        <f t="shared" si="33"/>
        <v>0.31100082712985944</v>
      </c>
      <c r="BJ30" s="24">
        <f t="shared" si="33"/>
        <v>0.53676470588235281</v>
      </c>
      <c r="BK30" s="24">
        <f t="shared" si="33"/>
        <v>0.55804480651731159</v>
      </c>
      <c r="BL30" s="24">
        <f t="shared" si="33"/>
        <v>0.5162572808409005</v>
      </c>
      <c r="BM30" s="24">
        <f t="shared" si="33"/>
        <v>0.48692633086276338</v>
      </c>
      <c r="BN30" s="24">
        <f t="shared" si="33"/>
        <v>0.45021944647915335</v>
      </c>
      <c r="BO30" s="24">
        <f t="shared" si="33"/>
        <v>0.44708053265000625</v>
      </c>
      <c r="BP30" s="24" t="e">
        <f t="shared" si="33"/>
        <v>#DIV/0!</v>
      </c>
      <c r="BQ30" s="24">
        <f t="shared" si="33"/>
        <v>0.50833147390488898</v>
      </c>
      <c r="BR30" s="21"/>
      <c r="BS30" s="35">
        <f t="shared" si="11"/>
        <v>43466</v>
      </c>
      <c r="BT30" s="24">
        <f t="shared" si="15"/>
        <v>7.722003196590296E-3</v>
      </c>
      <c r="BU30" s="24">
        <f t="shared" si="15"/>
        <v>9.31965903036762E-4</v>
      </c>
      <c r="BV30" s="24">
        <f t="shared" si="15"/>
        <v>-4.2440063931805386E-4</v>
      </c>
      <c r="BW30" s="24">
        <f t="shared" si="15"/>
        <v>3.1697389451251952E-3</v>
      </c>
      <c r="BX30" s="24">
        <f t="shared" si="15"/>
        <v>1.5390516782099073E-3</v>
      </c>
      <c r="BY30" s="24">
        <f t="shared" si="15"/>
        <v>3.1933937133724003E-3</v>
      </c>
      <c r="BZ30" s="24">
        <f t="shared" si="15"/>
        <v>2.8364411294619111E-3</v>
      </c>
      <c r="CA30" s="24">
        <f t="shared" si="15"/>
        <v>1.8870538092701119E-3</v>
      </c>
      <c r="CB30" s="24">
        <f t="shared" si="15"/>
        <v>2.6493340436867362E-3</v>
      </c>
      <c r="CC30" s="24">
        <f t="shared" si="15"/>
        <v>1.3127330847096362E-4</v>
      </c>
      <c r="CD30" s="24">
        <f t="shared" si="15"/>
        <v>4.1238678742674525E-3</v>
      </c>
      <c r="CE30" s="24">
        <f t="shared" si="15"/>
        <v>1.4504528502930208E-3</v>
      </c>
      <c r="CF30" s="24">
        <f t="shared" si="14"/>
        <v>2.921017581246671E-2</v>
      </c>
    </row>
    <row r="31" spans="1:84" x14ac:dyDescent="0.25">
      <c r="A31" s="31">
        <f>+[1]CUY!A32</f>
        <v>43497</v>
      </c>
      <c r="B31" s="17">
        <f>+[1]CUY!B32</f>
        <v>200.5</v>
      </c>
      <c r="C31" s="17">
        <f>+[1]CUY!C32</f>
        <v>202</v>
      </c>
      <c r="D31" s="17">
        <f>+[1]CUY!D32</f>
        <v>167.4</v>
      </c>
      <c r="E31" s="17">
        <f>+[1]CUY!E32</f>
        <v>150.1</v>
      </c>
      <c r="F31" s="17">
        <f>+[1]CUY!F32</f>
        <v>277.7</v>
      </c>
      <c r="G31" s="17">
        <f>+[1]CUY!G32</f>
        <v>188.2</v>
      </c>
      <c r="H31" s="17">
        <f>+[1]CUY!H32</f>
        <v>210.3</v>
      </c>
      <c r="I31" s="17">
        <f>+[1]CUY!I32</f>
        <v>216.8</v>
      </c>
      <c r="J31" s="17">
        <f>+[1]CUY!J32</f>
        <v>211.2</v>
      </c>
      <c r="K31" s="17">
        <f>+[1]CUY!K32</f>
        <v>189.6</v>
      </c>
      <c r="L31" s="17">
        <f>+[1]CUY!L32</f>
        <v>176.4</v>
      </c>
      <c r="M31" s="17">
        <f>+[1]CUY!M32</f>
        <v>186.7</v>
      </c>
      <c r="N31" s="17">
        <f>+[1]CUY!N32</f>
        <v>191.7</v>
      </c>
      <c r="O31" s="18">
        <f>+[1]CUY!R32</f>
        <v>162.4</v>
      </c>
      <c r="P31" s="19">
        <f>+[1]CUY!S32</f>
        <v>194.8</v>
      </c>
      <c r="Q31" s="20">
        <f>+[1]CUY!T32</f>
        <v>240.7</v>
      </c>
      <c r="R31" s="18">
        <f t="shared" si="4"/>
        <v>200.52317999999997</v>
      </c>
      <c r="S31" s="19">
        <f t="shared" si="5"/>
        <v>186.64727000747939</v>
      </c>
      <c r="T31" s="19">
        <f t="shared" si="6"/>
        <v>176.10189328743544</v>
      </c>
      <c r="U31" s="19">
        <f t="shared" si="7"/>
        <v>173.5100678329168</v>
      </c>
      <c r="V31" s="19"/>
      <c r="W31" s="20">
        <f t="shared" si="8"/>
        <v>190.68456388676358</v>
      </c>
      <c r="X31" s="21"/>
      <c r="Y31" s="41">
        <f t="shared" si="18"/>
        <v>3.7784679089027051E-2</v>
      </c>
      <c r="Z31" s="24">
        <f t="shared" si="18"/>
        <v>6.315789473684208E-2</v>
      </c>
      <c r="AA31" s="24">
        <f t="shared" si="18"/>
        <v>2.6364193746168052E-2</v>
      </c>
      <c r="AB31" s="24">
        <f t="shared" si="19"/>
        <v>7.382550335570448E-3</v>
      </c>
      <c r="AC31" s="24">
        <f t="shared" si="20"/>
        <v>6.1950286806883303E-2</v>
      </c>
      <c r="AD31" s="24">
        <f t="shared" si="21"/>
        <v>3.2930845225027428E-2</v>
      </c>
      <c r="AE31" s="24">
        <f t="shared" si="22"/>
        <v>2.8864970645792631E-2</v>
      </c>
      <c r="AF31" s="24">
        <f t="shared" si="23"/>
        <v>1.7840375586854584E-2</v>
      </c>
      <c r="AG31" s="24">
        <f t="shared" si="24"/>
        <v>1.1978917105893716E-2</v>
      </c>
      <c r="AH31" s="24">
        <f t="shared" si="25"/>
        <v>3.0995106035889064E-2</v>
      </c>
      <c r="AI31" s="24">
        <f t="shared" si="26"/>
        <v>0</v>
      </c>
      <c r="AJ31" s="24">
        <f t="shared" si="27"/>
        <v>3.2061912658927438E-2</v>
      </c>
      <c r="AK31" s="24">
        <f t="shared" si="28"/>
        <v>1.4285714285714235E-2</v>
      </c>
      <c r="AL31" s="24">
        <f t="shared" si="29"/>
        <v>2.460567823343851E-2</v>
      </c>
      <c r="AM31" s="24">
        <f t="shared" si="30"/>
        <v>3.5619351408825217E-2</v>
      </c>
      <c r="AN31" s="24">
        <f t="shared" si="17"/>
        <v>4.8801742919389879E-2</v>
      </c>
      <c r="AO31" s="24">
        <f t="shared" si="31"/>
        <v>3.8008190568489697E-2</v>
      </c>
      <c r="AP31" s="24">
        <f t="shared" si="32"/>
        <v>4.1260638243717285E-2</v>
      </c>
      <c r="AQ31" s="24">
        <f t="shared" si="32"/>
        <v>2.3002130187927294E-2</v>
      </c>
      <c r="AR31" s="24">
        <f t="shared" si="32"/>
        <v>2.0644457016947948E-2</v>
      </c>
      <c r="AS31" s="24" t="e">
        <f t="shared" si="32"/>
        <v>#DIV/0!</v>
      </c>
      <c r="AT31" s="24">
        <f t="shared" si="32"/>
        <v>1.9874531457215072E-2</v>
      </c>
      <c r="AU31" s="21"/>
      <c r="AV31" s="24">
        <f t="shared" si="34"/>
        <v>0.53287461773700295</v>
      </c>
      <c r="AW31" s="24">
        <f t="shared" si="34"/>
        <v>0.61729383506805435</v>
      </c>
      <c r="AX31" s="24">
        <f t="shared" si="34"/>
        <v>0.31088488645262324</v>
      </c>
      <c r="AY31" s="24">
        <f t="shared" si="34"/>
        <v>0.32597173144876312</v>
      </c>
      <c r="AZ31" s="24">
        <f t="shared" si="34"/>
        <v>0.62113251605370667</v>
      </c>
      <c r="BA31" s="24">
        <f t="shared" si="34"/>
        <v>0.57489539748953966</v>
      </c>
      <c r="BB31" s="24">
        <f t="shared" si="34"/>
        <v>0.56589724497393878</v>
      </c>
      <c r="BC31" s="24">
        <f t="shared" si="34"/>
        <v>0.58711566617862387</v>
      </c>
      <c r="BD31" s="24">
        <f t="shared" si="34"/>
        <v>0.46768589298123686</v>
      </c>
      <c r="BE31" s="24">
        <f t="shared" si="34"/>
        <v>0.47204968944099357</v>
      </c>
      <c r="BF31" s="24">
        <f t="shared" si="34"/>
        <v>0.3086053412462908</v>
      </c>
      <c r="BG31" s="24">
        <f t="shared" si="34"/>
        <v>0.43725943033102377</v>
      </c>
      <c r="BH31" s="24">
        <f t="shared" si="34"/>
        <v>0.56489795918367336</v>
      </c>
      <c r="BI31" s="24">
        <f t="shared" si="33"/>
        <v>0.33882934872217652</v>
      </c>
      <c r="BJ31" s="24">
        <f t="shared" si="33"/>
        <v>0.55095541401273906</v>
      </c>
      <c r="BK31" s="24">
        <f t="shared" si="33"/>
        <v>0.57423152387181142</v>
      </c>
      <c r="BL31" s="24">
        <f t="shared" si="33"/>
        <v>0.53327549615035585</v>
      </c>
      <c r="BM31" s="24">
        <f t="shared" si="33"/>
        <v>0.51346350650010697</v>
      </c>
      <c r="BN31" s="24">
        <f t="shared" si="33"/>
        <v>0.44829997485079143</v>
      </c>
      <c r="BO31" s="24">
        <f t="shared" si="33"/>
        <v>0.45123349936859602</v>
      </c>
      <c r="BP31" s="24" t="e">
        <f t="shared" si="33"/>
        <v>#DIV/0!</v>
      </c>
      <c r="BQ31" s="24">
        <f t="shared" si="33"/>
        <v>0.49648882413287154</v>
      </c>
      <c r="BR31" s="21"/>
      <c r="BS31" s="35">
        <f t="shared" si="11"/>
        <v>43497</v>
      </c>
      <c r="BT31" s="24">
        <f t="shared" si="15"/>
        <v>1.7652173913043481E-2</v>
      </c>
      <c r="BU31" s="24">
        <f t="shared" si="15"/>
        <v>7.9456521739130657E-4</v>
      </c>
      <c r="BV31" s="24">
        <f t="shared" si="15"/>
        <v>6.4792960662525556E-4</v>
      </c>
      <c r="BW31" s="24">
        <f t="shared" si="15"/>
        <v>7.4459627329192509E-3</v>
      </c>
      <c r="BX31" s="24">
        <f t="shared" si="15"/>
        <v>1.9503105590062111E-3</v>
      </c>
      <c r="BY31" s="24">
        <f t="shared" si="15"/>
        <v>2.259834368530023E-3</v>
      </c>
      <c r="BZ31" s="24">
        <f t="shared" si="15"/>
        <v>2.3799171842650174E-3</v>
      </c>
      <c r="CA31" s="24">
        <f t="shared" si="15"/>
        <v>3.2738095238095237E-4</v>
      </c>
      <c r="CB31" s="24">
        <f t="shared" si="15"/>
        <v>1.9826086956521698E-3</v>
      </c>
      <c r="CC31" s="24">
        <f t="shared" si="15"/>
        <v>0</v>
      </c>
      <c r="CD31" s="24">
        <f t="shared" si="15"/>
        <v>2.0564182194616918E-3</v>
      </c>
      <c r="CE31" s="24">
        <f t="shared" si="15"/>
        <v>5.072981366459606E-4</v>
      </c>
      <c r="CF31" s="24">
        <f t="shared" si="14"/>
        <v>3.800439958592132E-2</v>
      </c>
    </row>
    <row r="32" spans="1:84" x14ac:dyDescent="0.25">
      <c r="A32" s="31">
        <f>+[1]CUY!A33</f>
        <v>43525</v>
      </c>
      <c r="B32" s="17">
        <f>+[1]CUY!B33</f>
        <v>209.4</v>
      </c>
      <c r="C32" s="17">
        <f>+[1]CUY!C33</f>
        <v>215.7</v>
      </c>
      <c r="D32" s="17">
        <f>+[1]CUY!D33</f>
        <v>173.9</v>
      </c>
      <c r="E32" s="17">
        <f>+[1]CUY!E33</f>
        <v>155.19999999999999</v>
      </c>
      <c r="F32" s="17">
        <f>+[1]CUY!F33</f>
        <v>277.8</v>
      </c>
      <c r="G32" s="17">
        <f>+[1]CUY!G33</f>
        <v>195</v>
      </c>
      <c r="H32" s="17">
        <f>+[1]CUY!H33</f>
        <v>218.8</v>
      </c>
      <c r="I32" s="17">
        <f>+[1]CUY!I33</f>
        <v>224.9</v>
      </c>
      <c r="J32" s="17">
        <f>+[1]CUY!J33</f>
        <v>221.8</v>
      </c>
      <c r="K32" s="17">
        <f>+[1]CUY!K33</f>
        <v>192.4</v>
      </c>
      <c r="L32" s="17">
        <f>+[1]CUY!L33</f>
        <v>201.6</v>
      </c>
      <c r="M32" s="17">
        <f>+[1]CUY!M33</f>
        <v>199.6</v>
      </c>
      <c r="N32" s="17">
        <f>+[1]CUY!N33</f>
        <v>198.1</v>
      </c>
      <c r="O32" s="18">
        <f>+[1]CUY!R33</f>
        <v>168.2</v>
      </c>
      <c r="P32" s="19">
        <f>+[1]CUY!S33</f>
        <v>204.6</v>
      </c>
      <c r="Q32" s="20">
        <f>+[1]CUY!T33</f>
        <v>248.4</v>
      </c>
      <c r="R32" s="18">
        <f t="shared" si="4"/>
        <v>209.41095999999999</v>
      </c>
      <c r="S32" s="19">
        <f t="shared" si="5"/>
        <v>196.27649962602842</v>
      </c>
      <c r="T32" s="19">
        <f t="shared" si="6"/>
        <v>182.73284566838785</v>
      </c>
      <c r="U32" s="19">
        <f t="shared" si="7"/>
        <v>178.60789003927169</v>
      </c>
      <c r="V32" s="19"/>
      <c r="W32" s="20">
        <f t="shared" si="8"/>
        <v>198.08636189747514</v>
      </c>
      <c r="X32" s="21"/>
      <c r="Y32" s="41">
        <f t="shared" si="18"/>
        <v>4.4389027431421368E-2</v>
      </c>
      <c r="Z32" s="24">
        <f t="shared" si="18"/>
        <v>6.782178217821766E-2</v>
      </c>
      <c r="AA32" s="24">
        <f t="shared" si="18"/>
        <v>3.8829151732377554E-2</v>
      </c>
      <c r="AB32" s="24">
        <f t="shared" si="19"/>
        <v>3.3977348434377053E-2</v>
      </c>
      <c r="AC32" s="24">
        <f t="shared" si="20"/>
        <v>3.6010082823190182E-4</v>
      </c>
      <c r="AD32" s="24">
        <f t="shared" si="21"/>
        <v>3.6131774707757858E-2</v>
      </c>
      <c r="AE32" s="24">
        <f t="shared" si="22"/>
        <v>4.0418449833571124E-2</v>
      </c>
      <c r="AF32" s="24">
        <f t="shared" si="23"/>
        <v>3.7361623616236184E-2</v>
      </c>
      <c r="AG32" s="24">
        <f t="shared" si="24"/>
        <v>5.0189393939394034E-2</v>
      </c>
      <c r="AH32" s="24">
        <f t="shared" si="25"/>
        <v>1.476793248945163E-2</v>
      </c>
      <c r="AI32" s="24">
        <f t="shared" si="26"/>
        <v>0.14285714285714279</v>
      </c>
      <c r="AJ32" s="24">
        <f t="shared" si="27"/>
        <v>6.9094804499196583E-2</v>
      </c>
      <c r="AK32" s="24">
        <f t="shared" si="28"/>
        <v>3.3385498174230532E-2</v>
      </c>
      <c r="AL32" s="24">
        <f t="shared" si="29"/>
        <v>3.5714285714285587E-2</v>
      </c>
      <c r="AM32" s="24">
        <f t="shared" si="30"/>
        <v>5.0308008213552302E-2</v>
      </c>
      <c r="AN32" s="24">
        <f t="shared" si="17"/>
        <v>3.1990029081844673E-2</v>
      </c>
      <c r="AO32" s="24">
        <f t="shared" si="31"/>
        <v>4.4322955580497148E-2</v>
      </c>
      <c r="AP32" s="24">
        <f t="shared" si="32"/>
        <v>5.1590519476460317E-2</v>
      </c>
      <c r="AQ32" s="24">
        <f t="shared" si="32"/>
        <v>3.7654066388311369E-2</v>
      </c>
      <c r="AR32" s="24">
        <f t="shared" si="32"/>
        <v>2.9380555664723085E-2</v>
      </c>
      <c r="AS32" s="24" t="e">
        <f t="shared" si="32"/>
        <v>#DIV/0!</v>
      </c>
      <c r="AT32" s="24">
        <f t="shared" si="32"/>
        <v>3.8816975322171654E-2</v>
      </c>
      <c r="AU32" s="21"/>
      <c r="AV32" s="24">
        <f t="shared" si="34"/>
        <v>0.56853932584269673</v>
      </c>
      <c r="AW32" s="24">
        <f t="shared" si="34"/>
        <v>0.67990654205607459</v>
      </c>
      <c r="AX32" s="24">
        <f t="shared" si="34"/>
        <v>0.34910783553141966</v>
      </c>
      <c r="AY32" s="24">
        <f t="shared" si="34"/>
        <v>0.34956521739130419</v>
      </c>
      <c r="AZ32" s="24">
        <f t="shared" si="34"/>
        <v>0.61043478260869577</v>
      </c>
      <c r="BA32" s="24">
        <f t="shared" si="34"/>
        <v>0.56626506024096379</v>
      </c>
      <c r="BB32" s="24">
        <f t="shared" si="34"/>
        <v>0.59941520467836251</v>
      </c>
      <c r="BC32" s="24">
        <f t="shared" si="34"/>
        <v>0.63207547169811318</v>
      </c>
      <c r="BD32" s="24">
        <f t="shared" si="34"/>
        <v>0.4925975773889637</v>
      </c>
      <c r="BE32" s="24">
        <f t="shared" si="34"/>
        <v>0.49494949494949503</v>
      </c>
      <c r="BF32" s="24">
        <f t="shared" si="34"/>
        <v>0.3566621803499328</v>
      </c>
      <c r="BG32" s="24">
        <f t="shared" si="34"/>
        <v>0.49066467513069445</v>
      </c>
      <c r="BH32" s="24">
        <f t="shared" si="34"/>
        <v>0.5898876404494382</v>
      </c>
      <c r="BI32" s="24">
        <f t="shared" si="33"/>
        <v>0.37194127243066877</v>
      </c>
      <c r="BJ32" s="24">
        <f t="shared" si="33"/>
        <v>0.58974358974358987</v>
      </c>
      <c r="BK32" s="24">
        <f t="shared" si="33"/>
        <v>0.59845559845559837</v>
      </c>
      <c r="BL32" s="24">
        <f t="shared" si="33"/>
        <v>0.568085807394628</v>
      </c>
      <c r="BM32" s="24">
        <f t="shared" si="33"/>
        <v>0.55569287942787504</v>
      </c>
      <c r="BN32" s="24">
        <f t="shared" si="33"/>
        <v>0.47286931578425317</v>
      </c>
      <c r="BO32" s="24">
        <f t="shared" si="33"/>
        <v>0.46807955578536031</v>
      </c>
      <c r="BP32" s="24" t="e">
        <f t="shared" si="33"/>
        <v>#DIV/0!</v>
      </c>
      <c r="BQ32" s="24">
        <f t="shared" si="33"/>
        <v>0.52377622110094912</v>
      </c>
      <c r="BR32" s="21"/>
      <c r="BS32" s="35">
        <f t="shared" si="11"/>
        <v>43525</v>
      </c>
      <c r="BT32" s="24">
        <f t="shared" si="15"/>
        <v>1.9419152119700734E-2</v>
      </c>
      <c r="BU32" s="24">
        <f t="shared" si="15"/>
        <v>1.1573566084788032E-3</v>
      </c>
      <c r="BV32" s="24">
        <f t="shared" si="15"/>
        <v>2.8946633416458822E-3</v>
      </c>
      <c r="BW32" s="24">
        <f t="shared" si="15"/>
        <v>4.428927680799012E-5</v>
      </c>
      <c r="BX32" s="24">
        <f t="shared" si="15"/>
        <v>2.1298753117207016E-3</v>
      </c>
      <c r="BY32" s="24">
        <f t="shared" si="15"/>
        <v>3.1371571072319202E-3</v>
      </c>
      <c r="BZ32" s="24">
        <f t="shared" si="15"/>
        <v>4.8882793017456325E-3</v>
      </c>
      <c r="CA32" s="24">
        <f t="shared" si="15"/>
        <v>1.3375561097256885E-3</v>
      </c>
      <c r="CB32" s="24">
        <f t="shared" si="15"/>
        <v>9.3845386533666203E-4</v>
      </c>
      <c r="CC32" s="24">
        <f t="shared" si="15"/>
        <v>2.8153615960099742E-3</v>
      </c>
      <c r="CD32" s="24">
        <f t="shared" si="15"/>
        <v>4.4072319201995036E-3</v>
      </c>
      <c r="CE32" s="24">
        <f t="shared" si="15"/>
        <v>1.1587032418952628E-3</v>
      </c>
      <c r="CF32" s="24">
        <f t="shared" si="14"/>
        <v>4.4328079800498757E-2</v>
      </c>
    </row>
    <row r="33" spans="1:84" x14ac:dyDescent="0.25">
      <c r="A33" s="31">
        <f>+[1]CUY!A34</f>
        <v>43556</v>
      </c>
      <c r="B33" s="17">
        <f>+[1]CUY!B34</f>
        <v>216.4</v>
      </c>
      <c r="C33" s="17">
        <f>+[1]CUY!C34</f>
        <v>222.2</v>
      </c>
      <c r="D33" s="17">
        <f>+[1]CUY!D34</f>
        <v>175.7</v>
      </c>
      <c r="E33" s="17">
        <f>+[1]CUY!E34</f>
        <v>163.69999999999999</v>
      </c>
      <c r="F33" s="17">
        <f>+[1]CUY!F34</f>
        <v>280.89999999999998</v>
      </c>
      <c r="G33" s="17">
        <f>+[1]CUY!G34</f>
        <v>203.4</v>
      </c>
      <c r="H33" s="17">
        <f>+[1]CUY!H34</f>
        <v>227.3</v>
      </c>
      <c r="I33" s="17">
        <f>+[1]CUY!I34</f>
        <v>235.3</v>
      </c>
      <c r="J33" s="17">
        <f>+[1]CUY!J34</f>
        <v>230.3</v>
      </c>
      <c r="K33" s="17">
        <f>+[1]CUY!K34</f>
        <v>198.5</v>
      </c>
      <c r="L33" s="17">
        <f>+[1]CUY!L34</f>
        <v>213.7</v>
      </c>
      <c r="M33" s="17">
        <f>+[1]CUY!M34</f>
        <v>204</v>
      </c>
      <c r="N33" s="17">
        <f>+[1]CUY!N34</f>
        <v>204.4</v>
      </c>
      <c r="O33" s="18">
        <f>+[1]CUY!R34</f>
        <v>172.8</v>
      </c>
      <c r="P33" s="19">
        <f>+[1]CUY!S34</f>
        <v>211.6</v>
      </c>
      <c r="Q33" s="20">
        <f>+[1]CUY!T34</f>
        <v>256.8</v>
      </c>
      <c r="R33" s="18">
        <f t="shared" si="4"/>
        <v>216.40612000000002</v>
      </c>
      <c r="S33" s="19">
        <f t="shared" si="5"/>
        <v>202.7782049364248</v>
      </c>
      <c r="T33" s="19">
        <f t="shared" si="6"/>
        <v>189.7174411933448</v>
      </c>
      <c r="U33" s="19">
        <f t="shared" si="7"/>
        <v>186.22456265619422</v>
      </c>
      <c r="V33" s="19"/>
      <c r="W33" s="20">
        <f t="shared" si="8"/>
        <v>206.7070964039786</v>
      </c>
      <c r="X33" s="21"/>
      <c r="Y33" s="41">
        <f t="shared" si="18"/>
        <v>3.3428844317096473E-2</v>
      </c>
      <c r="Z33" s="24">
        <f t="shared" si="18"/>
        <v>3.0134445989800751E-2</v>
      </c>
      <c r="AA33" s="24">
        <f t="shared" si="18"/>
        <v>1.035077630822312E-2</v>
      </c>
      <c r="AB33" s="24">
        <f t="shared" si="19"/>
        <v>5.476804123711343E-2</v>
      </c>
      <c r="AC33" s="24">
        <f t="shared" si="20"/>
        <v>1.1159107271418112E-2</v>
      </c>
      <c r="AD33" s="24">
        <f t="shared" si="21"/>
        <v>4.3076923076923013E-2</v>
      </c>
      <c r="AE33" s="24">
        <f t="shared" si="22"/>
        <v>3.8848263254113391E-2</v>
      </c>
      <c r="AF33" s="24">
        <f t="shared" si="23"/>
        <v>4.6242774566473965E-2</v>
      </c>
      <c r="AG33" s="24">
        <f t="shared" si="24"/>
        <v>3.8322813345356144E-2</v>
      </c>
      <c r="AH33" s="24">
        <f t="shared" si="25"/>
        <v>3.1704781704781748E-2</v>
      </c>
      <c r="AI33" s="24">
        <f t="shared" si="26"/>
        <v>6.0019841269841168E-2</v>
      </c>
      <c r="AJ33" s="24">
        <f t="shared" si="27"/>
        <v>2.2044088176352838E-2</v>
      </c>
      <c r="AK33" s="24">
        <f t="shared" si="28"/>
        <v>3.180212014134276E-2</v>
      </c>
      <c r="AL33" s="24">
        <f t="shared" si="29"/>
        <v>2.7348394768133222E-2</v>
      </c>
      <c r="AM33" s="24">
        <f t="shared" si="30"/>
        <v>3.4213098729227731E-2</v>
      </c>
      <c r="AN33" s="24">
        <f t="shared" si="17"/>
        <v>3.3816425120772875E-2</v>
      </c>
      <c r="AO33" s="24">
        <f t="shared" si="31"/>
        <v>3.3403982293954471E-2</v>
      </c>
      <c r="AP33" s="24">
        <f t="shared" si="32"/>
        <v>3.3125235689368093E-2</v>
      </c>
      <c r="AQ33" s="24">
        <f t="shared" si="32"/>
        <v>3.8222988863382268E-2</v>
      </c>
      <c r="AR33" s="24">
        <f t="shared" si="32"/>
        <v>4.2644659288275655E-2</v>
      </c>
      <c r="AS33" s="24" t="e">
        <f t="shared" si="32"/>
        <v>#DIV/0!</v>
      </c>
      <c r="AT33" s="24">
        <f t="shared" si="32"/>
        <v>4.3520080958250551E-2</v>
      </c>
      <c r="AU33" s="21"/>
      <c r="AV33" s="24">
        <f t="shared" si="34"/>
        <v>0.56811594202898563</v>
      </c>
      <c r="AW33" s="24">
        <f t="shared" si="34"/>
        <v>0.70007651109410873</v>
      </c>
      <c r="AX33" s="24">
        <f t="shared" si="34"/>
        <v>0.34636015325670488</v>
      </c>
      <c r="AY33" s="24">
        <f t="shared" si="34"/>
        <v>0.36987447698744758</v>
      </c>
      <c r="AZ33" s="24">
        <f t="shared" si="34"/>
        <v>0.45846313603322941</v>
      </c>
      <c r="BA33" s="24">
        <f t="shared" si="34"/>
        <v>0.61428571428571432</v>
      </c>
      <c r="BB33" s="24">
        <f t="shared" si="34"/>
        <v>0.62241256245538912</v>
      </c>
      <c r="BC33" s="24">
        <f t="shared" si="34"/>
        <v>0.6523876404494382</v>
      </c>
      <c r="BD33" s="24">
        <f t="shared" si="34"/>
        <v>0.55084175084175091</v>
      </c>
      <c r="BE33" s="24">
        <f t="shared" si="34"/>
        <v>0.50950570342205315</v>
      </c>
      <c r="BF33" s="24">
        <f t="shared" si="34"/>
        <v>0.3533882203926535</v>
      </c>
      <c r="BG33" s="24">
        <f t="shared" si="34"/>
        <v>0.50331613854089907</v>
      </c>
      <c r="BH33" s="24">
        <f t="shared" si="34"/>
        <v>0.61708860759493667</v>
      </c>
      <c r="BI33" s="24">
        <f t="shared" si="33"/>
        <v>0.40373679935012197</v>
      </c>
      <c r="BJ33" s="24">
        <f t="shared" si="33"/>
        <v>0.60546282245826988</v>
      </c>
      <c r="BK33" s="24">
        <f t="shared" si="33"/>
        <v>0.54141656662665083</v>
      </c>
      <c r="BL33" s="24">
        <f t="shared" si="33"/>
        <v>0.56780866899778637</v>
      </c>
      <c r="BM33" s="24">
        <f t="shared" si="33"/>
        <v>0.57558255089191457</v>
      </c>
      <c r="BN33" s="24">
        <f t="shared" si="33"/>
        <v>0.4951798983868636</v>
      </c>
      <c r="BO33" s="24">
        <f t="shared" si="33"/>
        <v>0.49301514553902992</v>
      </c>
      <c r="BP33" s="24" t="e">
        <f t="shared" si="33"/>
        <v>#DIV/0!</v>
      </c>
      <c r="BQ33" s="24">
        <f t="shared" si="33"/>
        <v>0.54759101648989406</v>
      </c>
      <c r="BR33" s="21"/>
      <c r="BS33" s="35">
        <f t="shared" si="11"/>
        <v>43556</v>
      </c>
      <c r="BT33" s="24">
        <f t="shared" si="15"/>
        <v>8.8218720152817582E-3</v>
      </c>
      <c r="BU33" s="24">
        <f t="shared" si="15"/>
        <v>3.0687679083094265E-4</v>
      </c>
      <c r="BV33" s="24">
        <f t="shared" si="15"/>
        <v>4.6193887297039157E-3</v>
      </c>
      <c r="BW33" s="24">
        <f t="shared" si="15"/>
        <v>1.3146131805157448E-3</v>
      </c>
      <c r="BX33" s="24">
        <f t="shared" si="15"/>
        <v>2.5191977077363911E-3</v>
      </c>
      <c r="BY33" s="24">
        <f t="shared" si="15"/>
        <v>3.0038204393505251E-3</v>
      </c>
      <c r="BZ33" s="24">
        <f t="shared" si="15"/>
        <v>6.0095510983763168E-3</v>
      </c>
      <c r="CA33" s="24">
        <f t="shared" si="15"/>
        <v>1.0269818529130849E-3</v>
      </c>
      <c r="CB33" s="24">
        <f t="shared" si="15"/>
        <v>1.9575931232091669E-3</v>
      </c>
      <c r="CC33" s="24">
        <f t="shared" si="15"/>
        <v>1.2943648519579745E-3</v>
      </c>
      <c r="CD33" s="24">
        <f t="shared" si="15"/>
        <v>1.4393505253104126E-3</v>
      </c>
      <c r="CE33" s="24">
        <f t="shared" si="15"/>
        <v>1.0921203438395435E-3</v>
      </c>
      <c r="CF33" s="24">
        <f t="shared" si="14"/>
        <v>3.3405730659025773E-2</v>
      </c>
    </row>
    <row r="34" spans="1:84" x14ac:dyDescent="0.25">
      <c r="A34" s="31">
        <f>+[1]CUY!A35</f>
        <v>43586</v>
      </c>
      <c r="B34" s="17">
        <f>+[1]CUY!B35</f>
        <v>222.7</v>
      </c>
      <c r="C34" s="17">
        <f>+[1]CUY!C35</f>
        <v>227.3</v>
      </c>
      <c r="D34" s="17">
        <f>+[1]CUY!D35</f>
        <v>179.5</v>
      </c>
      <c r="E34" s="17">
        <f>+[1]CUY!E35</f>
        <v>169.8</v>
      </c>
      <c r="F34" s="17">
        <f>+[1]CUY!F35</f>
        <v>287.2</v>
      </c>
      <c r="G34" s="17">
        <f>+[1]CUY!G35</f>
        <v>209.9</v>
      </c>
      <c r="H34" s="17">
        <f>+[1]CUY!H35</f>
        <v>237.6</v>
      </c>
      <c r="I34" s="17">
        <f>+[1]CUY!I35</f>
        <v>244.1</v>
      </c>
      <c r="J34" s="17">
        <f>+[1]CUY!J35</f>
        <v>237.7</v>
      </c>
      <c r="K34" s="17">
        <f>+[1]CUY!K35</f>
        <v>205.5</v>
      </c>
      <c r="L34" s="17">
        <f>+[1]CUY!L35</f>
        <v>213.1</v>
      </c>
      <c r="M34" s="17">
        <f>+[1]CUY!M35</f>
        <v>207.9</v>
      </c>
      <c r="N34" s="17">
        <f>+[1]CUY!N35</f>
        <v>211.8</v>
      </c>
      <c r="O34" s="18">
        <f>+[1]CUY!R35</f>
        <v>173.8</v>
      </c>
      <c r="P34" s="19">
        <f>+[1]CUY!S35</f>
        <v>218.2</v>
      </c>
      <c r="Q34" s="20">
        <f>+[1]CUY!T35</f>
        <v>264.7</v>
      </c>
      <c r="R34" s="18">
        <f t="shared" si="4"/>
        <v>222.65997000000002</v>
      </c>
      <c r="S34" s="19">
        <f t="shared" si="5"/>
        <v>208.3034554973822</v>
      </c>
      <c r="T34" s="19">
        <f t="shared" si="6"/>
        <v>195.76606425702815</v>
      </c>
      <c r="U34" s="19">
        <f t="shared" si="7"/>
        <v>192.79864334166371</v>
      </c>
      <c r="V34" s="19"/>
      <c r="W34" s="20">
        <f t="shared" si="8"/>
        <v>214.05633129303752</v>
      </c>
      <c r="X34" s="21"/>
      <c r="Y34" s="41">
        <f t="shared" si="18"/>
        <v>2.911275415896486E-2</v>
      </c>
      <c r="Z34" s="24">
        <f t="shared" si="18"/>
        <v>2.2952295229523134E-2</v>
      </c>
      <c r="AA34" s="24">
        <f t="shared" si="18"/>
        <v>2.1627774615822437E-2</v>
      </c>
      <c r="AB34" s="24">
        <f t="shared" si="19"/>
        <v>3.7263286499694681E-2</v>
      </c>
      <c r="AC34" s="24">
        <f t="shared" si="20"/>
        <v>2.2427910288358888E-2</v>
      </c>
      <c r="AD34" s="24">
        <f t="shared" si="21"/>
        <v>3.1956735496558419E-2</v>
      </c>
      <c r="AE34" s="24">
        <f t="shared" si="22"/>
        <v>4.5314562252529722E-2</v>
      </c>
      <c r="AF34" s="24">
        <f t="shared" si="23"/>
        <v>3.7399065023374423E-2</v>
      </c>
      <c r="AG34" s="24">
        <f t="shared" si="24"/>
        <v>3.2132001736864924E-2</v>
      </c>
      <c r="AH34" s="24">
        <f t="shared" si="25"/>
        <v>3.5264483627204024E-2</v>
      </c>
      <c r="AI34" s="24">
        <f t="shared" si="26"/>
        <v>-2.8076743097800172E-3</v>
      </c>
      <c r="AJ34" s="24">
        <f t="shared" si="27"/>
        <v>1.9117647058823461E-2</v>
      </c>
      <c r="AK34" s="24">
        <f t="shared" si="28"/>
        <v>3.6203522504892449E-2</v>
      </c>
      <c r="AL34" s="24">
        <f t="shared" si="29"/>
        <v>5.7870370370369795E-3</v>
      </c>
      <c r="AM34" s="24">
        <f t="shared" si="30"/>
        <v>3.1190926275992403E-2</v>
      </c>
      <c r="AN34" s="24">
        <f t="shared" si="17"/>
        <v>3.0763239875389425E-2</v>
      </c>
      <c r="AO34" s="24">
        <f t="shared" si="31"/>
        <v>2.8898674399781221E-2</v>
      </c>
      <c r="AP34" s="24">
        <f t="shared" ref="AP34" si="35">+S34/S33-1</f>
        <v>2.7247753587175128E-2</v>
      </c>
      <c r="AQ34" s="24">
        <f t="shared" si="32"/>
        <v>3.1882272002177636E-2</v>
      </c>
      <c r="AR34" s="24">
        <f t="shared" si="32"/>
        <v>3.5301898910115703E-2</v>
      </c>
      <c r="AS34" s="24" t="e">
        <f t="shared" si="32"/>
        <v>#DIV/0!</v>
      </c>
      <c r="AT34" s="24">
        <f t="shared" si="32"/>
        <v>3.5553858657546566E-2</v>
      </c>
      <c r="AU34" s="21"/>
      <c r="AV34" s="24">
        <f t="shared" si="34"/>
        <v>0.58505338078291813</v>
      </c>
      <c r="AW34" s="24">
        <f t="shared" si="34"/>
        <v>0.69122023809523814</v>
      </c>
      <c r="AX34" s="24">
        <f t="shared" si="34"/>
        <v>0.34861006761833213</v>
      </c>
      <c r="AY34" s="24">
        <f t="shared" si="34"/>
        <v>0.41736227045075136</v>
      </c>
      <c r="AZ34" s="24">
        <f t="shared" si="34"/>
        <v>0.49505465903175438</v>
      </c>
      <c r="BA34" s="24">
        <f t="shared" si="34"/>
        <v>0.61835003855050141</v>
      </c>
      <c r="BB34" s="24">
        <f t="shared" si="34"/>
        <v>0.66971187631763862</v>
      </c>
      <c r="BC34" s="24">
        <f t="shared" si="34"/>
        <v>0.67766323024054986</v>
      </c>
      <c r="BD34" s="24">
        <f t="shared" si="34"/>
        <v>0.56073539067629663</v>
      </c>
      <c r="BE34" s="24">
        <f t="shared" si="34"/>
        <v>0.52561247216035656</v>
      </c>
      <c r="BF34" s="24">
        <f t="shared" si="34"/>
        <v>0.3444794952681387</v>
      </c>
      <c r="BG34" s="24">
        <f t="shared" si="34"/>
        <v>0.50870827285921627</v>
      </c>
      <c r="BH34" s="24">
        <f t="shared" si="34"/>
        <v>0.63425925925925952</v>
      </c>
      <c r="BI34" s="24">
        <f t="shared" si="33"/>
        <v>0.39598393574297197</v>
      </c>
      <c r="BJ34" s="24">
        <f t="shared" si="33"/>
        <v>0.61749444032616729</v>
      </c>
      <c r="BK34" s="24">
        <f t="shared" si="33"/>
        <v>0.57747318235995215</v>
      </c>
      <c r="BL34" s="24">
        <f t="shared" si="33"/>
        <v>0.58454358861809963</v>
      </c>
      <c r="BM34" s="24">
        <f t="shared" si="33"/>
        <v>0.58379689673264457</v>
      </c>
      <c r="BN34" s="24">
        <f t="shared" si="33"/>
        <v>0.51741049610419565</v>
      </c>
      <c r="BO34" s="24">
        <f t="shared" si="33"/>
        <v>0.51972211966212223</v>
      </c>
      <c r="BP34" s="24" t="e">
        <f t="shared" si="33"/>
        <v>#DIV/0!</v>
      </c>
      <c r="BQ34" s="24">
        <f t="shared" si="33"/>
        <v>0.57453688064033548</v>
      </c>
      <c r="BR34" s="21"/>
      <c r="BS34" s="35">
        <f t="shared" si="11"/>
        <v>43586</v>
      </c>
      <c r="BT34" s="24">
        <f t="shared" si="15"/>
        <v>6.6978743068392167E-3</v>
      </c>
      <c r="BU34" s="24">
        <f t="shared" si="15"/>
        <v>6.2689463955637901E-4</v>
      </c>
      <c r="BV34" s="24">
        <f t="shared" si="15"/>
        <v>3.2078558225508433E-3</v>
      </c>
      <c r="BW34" s="24">
        <f t="shared" si="15"/>
        <v>2.585212569316086E-3</v>
      </c>
      <c r="BX34" s="24">
        <f t="shared" si="15"/>
        <v>1.886321626617375E-3</v>
      </c>
      <c r="BY34" s="24">
        <f t="shared" si="15"/>
        <v>3.522181146025872E-3</v>
      </c>
      <c r="BZ34" s="24">
        <f t="shared" si="15"/>
        <v>4.9205175600739275E-3</v>
      </c>
      <c r="CA34" s="24">
        <f t="shared" si="15"/>
        <v>8.6515711645101384E-4</v>
      </c>
      <c r="CB34" s="24">
        <f t="shared" si="15"/>
        <v>2.1737523105360441E-3</v>
      </c>
      <c r="CC34" s="24">
        <f t="shared" si="15"/>
        <v>-6.2107208872457816E-5</v>
      </c>
      <c r="CD34" s="24">
        <f t="shared" si="15"/>
        <v>1.2345194085027747E-3</v>
      </c>
      <c r="CE34" s="24">
        <f t="shared" si="15"/>
        <v>1.2413123844731986E-3</v>
      </c>
      <c r="CF34" s="24">
        <f t="shared" si="14"/>
        <v>2.8899491682070268E-2</v>
      </c>
    </row>
    <row r="35" spans="1:84" x14ac:dyDescent="0.25">
      <c r="A35" s="31">
        <f>+[1]CUY!A36</f>
        <v>43617</v>
      </c>
      <c r="B35" s="17">
        <f>+[1]CUY!B36</f>
        <v>228.5</v>
      </c>
      <c r="C35" s="17">
        <f>+[1]CUY!C36</f>
        <v>232.8</v>
      </c>
      <c r="D35" s="17">
        <f>+[1]CUY!D36</f>
        <v>184.8</v>
      </c>
      <c r="E35" s="17">
        <f>+[1]CUY!E36</f>
        <v>174.7</v>
      </c>
      <c r="F35" s="17">
        <f>+[1]CUY!F36</f>
        <v>293.89999999999998</v>
      </c>
      <c r="G35" s="17">
        <f>+[1]CUY!G36</f>
        <v>215.4</v>
      </c>
      <c r="H35" s="17">
        <f>+[1]CUY!H36</f>
        <v>249</v>
      </c>
      <c r="I35" s="17">
        <f>+[1]CUY!I36</f>
        <v>246.9</v>
      </c>
      <c r="J35" s="17">
        <f>+[1]CUY!J36</f>
        <v>253.4</v>
      </c>
      <c r="K35" s="17">
        <f>+[1]CUY!K36</f>
        <v>210.9</v>
      </c>
      <c r="L35" s="17">
        <f>+[1]CUY!L36</f>
        <v>216.2</v>
      </c>
      <c r="M35" s="17">
        <f>+[1]CUY!M36</f>
        <v>212.7</v>
      </c>
      <c r="N35" s="17">
        <f>+[1]CUY!N36</f>
        <v>218.6</v>
      </c>
      <c r="O35" s="18">
        <f>+[1]CUY!R36</f>
        <v>177.4</v>
      </c>
      <c r="P35" s="19">
        <f>+[1]CUY!S36</f>
        <v>224.1</v>
      </c>
      <c r="Q35" s="20">
        <f>+[1]CUY!T36</f>
        <v>271.7</v>
      </c>
      <c r="R35" s="18">
        <f t="shared" si="4"/>
        <v>228.49783000000002</v>
      </c>
      <c r="S35" s="19">
        <f t="shared" si="5"/>
        <v>213.67944652206427</v>
      </c>
      <c r="T35" s="19">
        <f t="shared" si="6"/>
        <v>201.04873780837636</v>
      </c>
      <c r="U35" s="19">
        <f t="shared" si="7"/>
        <v>198.19935737236702</v>
      </c>
      <c r="V35" s="19"/>
      <c r="W35" s="20">
        <f t="shared" si="8"/>
        <v>220.10413159908188</v>
      </c>
      <c r="X35" s="21"/>
      <c r="Y35" s="41">
        <f t="shared" si="18"/>
        <v>2.6044005388415004E-2</v>
      </c>
      <c r="Z35" s="24">
        <f t="shared" si="18"/>
        <v>2.4197096348438141E-2</v>
      </c>
      <c r="AA35" s="24">
        <f t="shared" si="18"/>
        <v>2.9526462395543129E-2</v>
      </c>
      <c r="AB35" s="24">
        <f t="shared" si="19"/>
        <v>2.8857479387514484E-2</v>
      </c>
      <c r="AC35" s="24">
        <f t="shared" si="20"/>
        <v>2.3328690807799424E-2</v>
      </c>
      <c r="AD35" s="24">
        <f t="shared" si="21"/>
        <v>2.6202953787517913E-2</v>
      </c>
      <c r="AE35" s="24">
        <f t="shared" si="22"/>
        <v>4.7979797979798011E-2</v>
      </c>
      <c r="AF35" s="24">
        <f t="shared" si="23"/>
        <v>1.1470708725932033E-2</v>
      </c>
      <c r="AG35" s="24">
        <f t="shared" si="24"/>
        <v>6.6049642406394771E-2</v>
      </c>
      <c r="AH35" s="24">
        <f t="shared" si="25"/>
        <v>2.6277372262773824E-2</v>
      </c>
      <c r="AI35" s="24">
        <f t="shared" si="26"/>
        <v>1.4547160957296912E-2</v>
      </c>
      <c r="AJ35" s="24">
        <f t="shared" si="27"/>
        <v>2.3088023088023046E-2</v>
      </c>
      <c r="AK35" s="24">
        <f t="shared" si="28"/>
        <v>3.2105760151085905E-2</v>
      </c>
      <c r="AL35" s="24">
        <f t="shared" si="29"/>
        <v>2.0713463751438344E-2</v>
      </c>
      <c r="AM35" s="24">
        <f t="shared" si="30"/>
        <v>2.7039413382218269E-2</v>
      </c>
      <c r="AN35" s="24">
        <f t="shared" si="17"/>
        <v>2.6445032111824807E-2</v>
      </c>
      <c r="AO35" s="24">
        <f t="shared" si="31"/>
        <v>2.6218722655895421E-2</v>
      </c>
      <c r="AP35" s="24">
        <f t="shared" si="32"/>
        <v>2.5808458202699613E-2</v>
      </c>
      <c r="AQ35" s="24">
        <f t="shared" si="32"/>
        <v>2.69846235679152E-2</v>
      </c>
      <c r="AR35" s="24">
        <f t="shared" si="32"/>
        <v>2.8012199344849886E-2</v>
      </c>
      <c r="AS35" s="24" t="e">
        <f t="shared" si="32"/>
        <v>#DIV/0!</v>
      </c>
      <c r="AT35" s="24">
        <f t="shared" si="32"/>
        <v>2.8253311964713923E-2</v>
      </c>
      <c r="AU35" s="21"/>
      <c r="AV35" s="24">
        <f t="shared" si="34"/>
        <v>0.56936813186813184</v>
      </c>
      <c r="AW35" s="24">
        <f t="shared" si="34"/>
        <v>0.63368421052631585</v>
      </c>
      <c r="AX35" s="24">
        <f t="shared" si="34"/>
        <v>0.3760238272524199</v>
      </c>
      <c r="AY35" s="24">
        <f t="shared" si="34"/>
        <v>0.44739022369511172</v>
      </c>
      <c r="AZ35" s="24">
        <f t="shared" si="34"/>
        <v>0.50486431131592391</v>
      </c>
      <c r="BA35" s="24">
        <f t="shared" si="34"/>
        <v>0.59084194977843429</v>
      </c>
      <c r="BB35" s="24">
        <f t="shared" si="34"/>
        <v>0.68699186991869921</v>
      </c>
      <c r="BC35" s="24">
        <f t="shared" si="34"/>
        <v>0.62541145490454242</v>
      </c>
      <c r="BD35" s="24">
        <f t="shared" si="34"/>
        <v>0.65404699738903416</v>
      </c>
      <c r="BE35" s="24">
        <f t="shared" si="34"/>
        <v>0.50750536097212295</v>
      </c>
      <c r="BF35" s="24">
        <f t="shared" si="34"/>
        <v>0.35548589341692782</v>
      </c>
      <c r="BG35" s="24">
        <f t="shared" si="34"/>
        <v>0.49683321604503861</v>
      </c>
      <c r="BH35" s="24">
        <f t="shared" si="34"/>
        <v>0.62407132243684993</v>
      </c>
      <c r="BI35" s="24">
        <f t="shared" si="33"/>
        <v>0.36461538461538456</v>
      </c>
      <c r="BJ35" s="24">
        <f t="shared" si="33"/>
        <v>0.59388335704125184</v>
      </c>
      <c r="BK35" s="24">
        <f t="shared" si="33"/>
        <v>0.5888888888888888</v>
      </c>
      <c r="BL35" s="24">
        <f t="shared" si="33"/>
        <v>0.56885110946633888</v>
      </c>
      <c r="BM35" s="24">
        <f t="shared" si="33"/>
        <v>0.56024232984427536</v>
      </c>
      <c r="BN35" s="24">
        <f t="shared" si="33"/>
        <v>0.51504013520135894</v>
      </c>
      <c r="BO35" s="24">
        <f t="shared" si="33"/>
        <v>0.519892109848207</v>
      </c>
      <c r="BP35" s="24" t="e">
        <f t="shared" si="33"/>
        <v>#DIV/0!</v>
      </c>
      <c r="BQ35" s="24">
        <f t="shared" si="33"/>
        <v>0.57034653391032086</v>
      </c>
      <c r="BR35" s="21"/>
      <c r="BS35" s="35">
        <f t="shared" si="11"/>
        <v>43617</v>
      </c>
      <c r="BT35" s="24">
        <f t="shared" si="15"/>
        <v>7.0188594521778183E-3</v>
      </c>
      <c r="BU35" s="24">
        <f t="shared" si="15"/>
        <v>8.4961832061068894E-4</v>
      </c>
      <c r="BV35" s="24">
        <f t="shared" si="15"/>
        <v>2.5039066008082506E-3</v>
      </c>
      <c r="BW35" s="24">
        <f t="shared" si="15"/>
        <v>2.6715761113605707E-3</v>
      </c>
      <c r="BX35" s="24">
        <f t="shared" si="15"/>
        <v>1.5509654243376738E-3</v>
      </c>
      <c r="BY35" s="24">
        <f t="shared" si="15"/>
        <v>3.788055680287384E-3</v>
      </c>
      <c r="BZ35" s="24">
        <f t="shared" si="15"/>
        <v>1.5213291423439666E-3</v>
      </c>
      <c r="CA35" s="24">
        <f t="shared" si="15"/>
        <v>1.7836102379883271E-3</v>
      </c>
      <c r="CB35" s="24">
        <f t="shared" si="15"/>
        <v>1.6294566681634502E-3</v>
      </c>
      <c r="CC35" s="24">
        <f t="shared" si="15"/>
        <v>3.1180960933991861E-4</v>
      </c>
      <c r="CD35" s="24">
        <f t="shared" si="15"/>
        <v>1.476425684777723E-3</v>
      </c>
      <c r="CE35" s="24">
        <f t="shared" si="15"/>
        <v>1.1083969465648827E-3</v>
      </c>
      <c r="CF35" s="24">
        <f t="shared" si="14"/>
        <v>2.6214009878760658E-2</v>
      </c>
    </row>
    <row r="36" spans="1:84" x14ac:dyDescent="0.25">
      <c r="A36" s="31">
        <f>+[1]CUY!A37</f>
        <v>43647</v>
      </c>
      <c r="B36" s="17">
        <f>+[1]CUY!B37</f>
        <v>234.9</v>
      </c>
      <c r="C36" s="17">
        <f>+[1]CUY!C37</f>
        <v>237.3</v>
      </c>
      <c r="D36" s="17">
        <f>+[1]CUY!D37</f>
        <v>185.8</v>
      </c>
      <c r="E36" s="17">
        <f>+[1]CUY!E37</f>
        <v>175.7</v>
      </c>
      <c r="F36" s="17">
        <f>+[1]CUY!F37</f>
        <v>305.89999999999998</v>
      </c>
      <c r="G36" s="17">
        <f>+[1]CUY!G37</f>
        <v>221.8</v>
      </c>
      <c r="H36" s="17">
        <f>+[1]CUY!H37</f>
        <v>258.60000000000002</v>
      </c>
      <c r="I36" s="17">
        <f>+[1]CUY!I37</f>
        <v>255.5</v>
      </c>
      <c r="J36" s="17">
        <f>+[1]CUY!J37</f>
        <v>255</v>
      </c>
      <c r="K36" s="17">
        <f>+[1]CUY!K37</f>
        <v>220.2</v>
      </c>
      <c r="L36" s="17">
        <f>+[1]CUY!L37</f>
        <v>218.6</v>
      </c>
      <c r="M36" s="17">
        <f>+[1]CUY!M37</f>
        <v>225</v>
      </c>
      <c r="N36" s="17">
        <f>+[1]CUY!N37</f>
        <v>224.7</v>
      </c>
      <c r="O36" s="18">
        <f>+[1]CUY!R37</f>
        <v>182.9</v>
      </c>
      <c r="P36" s="19">
        <f>+[1]CUY!S37</f>
        <v>229.7</v>
      </c>
      <c r="Q36" s="20">
        <f>+[1]CUY!T37</f>
        <v>281.2</v>
      </c>
      <c r="R36" s="18">
        <f t="shared" si="4"/>
        <v>234.92793</v>
      </c>
      <c r="S36" s="19">
        <f t="shared" si="5"/>
        <v>218.94385938668657</v>
      </c>
      <c r="T36" s="19">
        <f t="shared" si="6"/>
        <v>207.37306368330462</v>
      </c>
      <c r="U36" s="19">
        <f t="shared" si="7"/>
        <v>203.06229917886469</v>
      </c>
      <c r="V36" s="19"/>
      <c r="W36" s="20">
        <f t="shared" si="8"/>
        <v>226.23907804131602</v>
      </c>
      <c r="X36" s="21"/>
      <c r="Y36" s="41">
        <f t="shared" si="18"/>
        <v>2.8008752735229736E-2</v>
      </c>
      <c r="Z36" s="24">
        <f t="shared" si="18"/>
        <v>1.9329896907216426E-2</v>
      </c>
      <c r="AA36" s="24">
        <f t="shared" si="18"/>
        <v>5.4112554112553113E-3</v>
      </c>
      <c r="AB36" s="24">
        <f t="shared" si="18"/>
        <v>5.7240984544935092E-3</v>
      </c>
      <c r="AC36" s="24">
        <f t="shared" si="18"/>
        <v>4.0830214358625438E-2</v>
      </c>
      <c r="AD36" s="24">
        <f t="shared" si="18"/>
        <v>2.9712163416898862E-2</v>
      </c>
      <c r="AE36" s="24">
        <f t="shared" si="18"/>
        <v>3.8554216867469959E-2</v>
      </c>
      <c r="AF36" s="24">
        <f t="shared" si="18"/>
        <v>3.4831915755366483E-2</v>
      </c>
      <c r="AG36" s="24">
        <f t="shared" si="18"/>
        <v>6.3141278610892027E-3</v>
      </c>
      <c r="AH36" s="24">
        <f t="shared" si="18"/>
        <v>4.409672830725464E-2</v>
      </c>
      <c r="AI36" s="24">
        <f t="shared" si="18"/>
        <v>1.1100832562442209E-2</v>
      </c>
      <c r="AJ36" s="24">
        <f t="shared" si="18"/>
        <v>5.7827926657263884E-2</v>
      </c>
      <c r="AK36" s="24">
        <f t="shared" si="18"/>
        <v>2.7904849039341206E-2</v>
      </c>
      <c r="AL36" s="24">
        <f t="shared" si="18"/>
        <v>3.1003382187147599E-2</v>
      </c>
      <c r="AM36" s="24">
        <f t="shared" si="18"/>
        <v>2.4988844265952714E-2</v>
      </c>
      <c r="AN36" s="24">
        <f t="shared" si="18"/>
        <v>3.4965034965035002E-2</v>
      </c>
      <c r="AO36" s="24">
        <f t="shared" ref="AO36:AO52" si="36">+R36/R35-1</f>
        <v>2.81407486451839E-2</v>
      </c>
      <c r="AP36" s="24">
        <f t="shared" si="32"/>
        <v>2.4636964154990393E-2</v>
      </c>
      <c r="AQ36" s="24">
        <f t="shared" si="32"/>
        <v>3.1456680324728481E-2</v>
      </c>
      <c r="AR36" s="24">
        <f t="shared" si="32"/>
        <v>2.4535608343882798E-2</v>
      </c>
      <c r="AS36" s="24" t="e">
        <f t="shared" si="32"/>
        <v>#DIV/0!</v>
      </c>
      <c r="AT36" s="24">
        <f t="shared" si="32"/>
        <v>2.7872927226140876E-2</v>
      </c>
      <c r="AU36" s="21"/>
      <c r="AV36" s="24">
        <f t="shared" si="34"/>
        <v>0.55562913907284761</v>
      </c>
      <c r="AW36" s="24">
        <f t="shared" si="34"/>
        <v>0.59690444145356669</v>
      </c>
      <c r="AX36" s="24">
        <f t="shared" si="34"/>
        <v>0.34637681159420297</v>
      </c>
      <c r="AY36" s="24">
        <f t="shared" si="34"/>
        <v>0.41807909604519766</v>
      </c>
      <c r="AZ36" s="24">
        <f t="shared" si="34"/>
        <v>0.54416961130742036</v>
      </c>
      <c r="BA36" s="24">
        <f t="shared" si="34"/>
        <v>0.57640369580668116</v>
      </c>
      <c r="BB36" s="24">
        <f t="shared" si="34"/>
        <v>0.70355731225296436</v>
      </c>
      <c r="BC36" s="24">
        <f t="shared" si="34"/>
        <v>0.59090909090909105</v>
      </c>
      <c r="BD36" s="24">
        <f t="shared" si="34"/>
        <v>0.64304123711340222</v>
      </c>
      <c r="BE36" s="24">
        <f t="shared" si="34"/>
        <v>0.49592391304347827</v>
      </c>
      <c r="BF36" s="24">
        <f t="shared" si="34"/>
        <v>0.35692116697703291</v>
      </c>
      <c r="BG36" s="24">
        <f t="shared" si="34"/>
        <v>0.52027027027027017</v>
      </c>
      <c r="BH36" s="24">
        <f t="shared" si="34"/>
        <v>0.62238267148014437</v>
      </c>
      <c r="BI36" s="24">
        <f t="shared" si="33"/>
        <v>0.32440260680666189</v>
      </c>
      <c r="BJ36" s="24">
        <f t="shared" si="33"/>
        <v>0.57760989010989006</v>
      </c>
      <c r="BK36" s="24">
        <f t="shared" si="33"/>
        <v>0.60227920227920229</v>
      </c>
      <c r="BL36" s="24">
        <f t="shared" si="33"/>
        <v>0.55638955780802957</v>
      </c>
      <c r="BM36" s="24">
        <f t="shared" si="33"/>
        <v>0.53821400709959599</v>
      </c>
      <c r="BN36" s="24">
        <f t="shared" si="33"/>
        <v>0.50626120341706926</v>
      </c>
      <c r="BO36" s="24">
        <f t="shared" si="33"/>
        <v>0.50250943266137749</v>
      </c>
      <c r="BP36" s="24" t="e">
        <f t="shared" si="33"/>
        <v>#DIV/0!</v>
      </c>
      <c r="BQ36" s="24">
        <f t="shared" si="33"/>
        <v>0.55513734125712633</v>
      </c>
      <c r="BR36" s="21"/>
      <c r="BS36" s="35">
        <f t="shared" si="11"/>
        <v>43647</v>
      </c>
      <c r="BT36" s="24">
        <f t="shared" si="15"/>
        <v>5.5969365426695849E-3</v>
      </c>
      <c r="BU36" s="24">
        <f t="shared" si="15"/>
        <v>1.562363238512035E-4</v>
      </c>
      <c r="BV36" s="24">
        <f t="shared" si="15"/>
        <v>4.9803063457330417E-4</v>
      </c>
      <c r="BW36" s="24">
        <f t="shared" si="15"/>
        <v>4.6634573304157548E-3</v>
      </c>
      <c r="BX36" s="24">
        <f t="shared" si="15"/>
        <v>1.7589496717724303E-3</v>
      </c>
      <c r="BY36" s="24">
        <f t="shared" si="15"/>
        <v>3.1089715536105102E-3</v>
      </c>
      <c r="BZ36" s="24">
        <f t="shared" si="15"/>
        <v>4.5540481400437602E-3</v>
      </c>
      <c r="CA36" s="24">
        <f t="shared" si="15"/>
        <v>1.771553610503276E-4</v>
      </c>
      <c r="CB36" s="24">
        <f t="shared" si="15"/>
        <v>2.735054704595181E-3</v>
      </c>
      <c r="CC36" s="24">
        <f t="shared" si="15"/>
        <v>2.3527352297593053E-4</v>
      </c>
      <c r="CD36" s="24">
        <f t="shared" si="15"/>
        <v>3.6873085339168528E-3</v>
      </c>
      <c r="CE36" s="24">
        <f t="shared" si="15"/>
        <v>9.6905908096279992E-4</v>
      </c>
      <c r="CF36" s="24">
        <f t="shared" si="14"/>
        <v>2.8140481400437636E-2</v>
      </c>
    </row>
    <row r="37" spans="1:84" x14ac:dyDescent="0.25">
      <c r="A37" s="31">
        <f>+[1]CUY!A38</f>
        <v>43678</v>
      </c>
      <c r="B37" s="17">
        <f>+[1]CUY!B38</f>
        <v>245.2</v>
      </c>
      <c r="C37" s="17">
        <f>+[1]CUY!C38</f>
        <v>250.1</v>
      </c>
      <c r="D37" s="17">
        <f>+[1]CUY!D38</f>
        <v>193.5</v>
      </c>
      <c r="E37" s="17">
        <f>+[1]CUY!E38</f>
        <v>181.3</v>
      </c>
      <c r="F37" s="17">
        <f>+[1]CUY!F38</f>
        <v>321.2</v>
      </c>
      <c r="G37" s="17">
        <f>+[1]CUY!G38</f>
        <v>232.5</v>
      </c>
      <c r="H37" s="17">
        <f>+[1]CUY!H38</f>
        <v>270.10000000000002</v>
      </c>
      <c r="I37" s="17">
        <f>+[1]CUY!I38</f>
        <v>263</v>
      </c>
      <c r="J37" s="17">
        <f>+[1]CUY!J38</f>
        <v>258.3</v>
      </c>
      <c r="K37" s="17">
        <f>+[1]CUY!K38</f>
        <v>229.2</v>
      </c>
      <c r="L37" s="17">
        <f>+[1]CUY!L38</f>
        <v>222.8</v>
      </c>
      <c r="M37" s="17">
        <f>+[1]CUY!M38</f>
        <v>235.6</v>
      </c>
      <c r="N37" s="17">
        <f>+[1]CUY!N38</f>
        <v>235.6</v>
      </c>
      <c r="O37" s="18">
        <f>+[1]CUY!R38</f>
        <v>192.7</v>
      </c>
      <c r="P37" s="19">
        <f>+[1]CUY!S38</f>
        <v>240.5</v>
      </c>
      <c r="Q37" s="20">
        <f>+[1]CUY!T38</f>
        <v>290.2</v>
      </c>
      <c r="R37" s="18">
        <f t="shared" si="4"/>
        <v>245.17110000000002</v>
      </c>
      <c r="S37" s="19">
        <f t="shared" si="5"/>
        <v>229.33796559461473</v>
      </c>
      <c r="T37" s="19">
        <f t="shared" si="6"/>
        <v>216.08164084911076</v>
      </c>
      <c r="U37" s="19">
        <f t="shared" si="7"/>
        <v>211.30831845769373</v>
      </c>
      <c r="V37" s="19"/>
      <c r="W37" s="20">
        <f t="shared" si="8"/>
        <v>234.36030986993117</v>
      </c>
      <c r="X37" s="21"/>
      <c r="Y37" s="41">
        <f t="shared" si="18"/>
        <v>4.3848446147296549E-2</v>
      </c>
      <c r="Z37" s="24">
        <f t="shared" si="18"/>
        <v>5.3940160134850368E-2</v>
      </c>
      <c r="AA37" s="24">
        <f t="shared" si="18"/>
        <v>4.1442411194833051E-2</v>
      </c>
      <c r="AB37" s="24">
        <f t="shared" si="18"/>
        <v>3.1872509960159556E-2</v>
      </c>
      <c r="AC37" s="24">
        <f t="shared" si="18"/>
        <v>5.0016345210853297E-2</v>
      </c>
      <c r="AD37" s="24">
        <f t="shared" si="18"/>
        <v>4.8241659152389538E-2</v>
      </c>
      <c r="AE37" s="24">
        <f t="shared" si="18"/>
        <v>4.4470224284609339E-2</v>
      </c>
      <c r="AF37" s="24">
        <f t="shared" si="18"/>
        <v>2.9354207436399271E-2</v>
      </c>
      <c r="AG37" s="24">
        <f t="shared" si="18"/>
        <v>1.2941176470588234E-2</v>
      </c>
      <c r="AH37" s="24">
        <f t="shared" si="18"/>
        <v>4.0871934604904681E-2</v>
      </c>
      <c r="AI37" s="24">
        <f t="shared" si="18"/>
        <v>1.9213174748399009E-2</v>
      </c>
      <c r="AJ37" s="24">
        <f t="shared" si="18"/>
        <v>4.7111111111111104E-2</v>
      </c>
      <c r="AK37" s="24">
        <f t="shared" si="18"/>
        <v>4.8509123275478405E-2</v>
      </c>
      <c r="AL37" s="24">
        <f t="shared" si="18"/>
        <v>5.3581191908146364E-2</v>
      </c>
      <c r="AM37" s="24">
        <f t="shared" si="18"/>
        <v>4.7017849368741871E-2</v>
      </c>
      <c r="AN37" s="24">
        <f t="shared" si="18"/>
        <v>3.2005689900426848E-2</v>
      </c>
      <c r="AO37" s="24">
        <f t="shared" si="36"/>
        <v>4.3601329139536515E-2</v>
      </c>
      <c r="AP37" s="24">
        <f t="shared" si="32"/>
        <v>4.7473842093788354E-2</v>
      </c>
      <c r="AQ37" s="24">
        <f t="shared" si="32"/>
        <v>4.1994736496277385E-2</v>
      </c>
      <c r="AR37" s="24">
        <f t="shared" si="32"/>
        <v>4.060832223496913E-2</v>
      </c>
      <c r="AS37" s="24" t="e">
        <f t="shared" si="32"/>
        <v>#DIV/0!</v>
      </c>
      <c r="AT37" s="24">
        <f t="shared" si="32"/>
        <v>3.5896680179769991E-2</v>
      </c>
      <c r="AU37" s="21"/>
      <c r="AV37" s="24">
        <f t="shared" si="34"/>
        <v>0.57078795643818059</v>
      </c>
      <c r="AW37" s="24">
        <f t="shared" si="34"/>
        <v>0.61354838709677417</v>
      </c>
      <c r="AX37" s="24">
        <f t="shared" si="34"/>
        <v>0.38511095204008594</v>
      </c>
      <c r="AY37" s="24">
        <f t="shared" si="34"/>
        <v>0.46920583468395471</v>
      </c>
      <c r="AZ37" s="24">
        <f t="shared" si="34"/>
        <v>0.52734189253447439</v>
      </c>
      <c r="BA37" s="24">
        <f t="shared" si="34"/>
        <v>0.6023432115782219</v>
      </c>
      <c r="BB37" s="24">
        <f t="shared" si="34"/>
        <v>0.72698209718670093</v>
      </c>
      <c r="BC37" s="24">
        <f t="shared" si="34"/>
        <v>0.58052884615384603</v>
      </c>
      <c r="BD37" s="24">
        <f t="shared" si="34"/>
        <v>0.5274985215848611</v>
      </c>
      <c r="BE37" s="24">
        <f t="shared" si="34"/>
        <v>0.51888667992047699</v>
      </c>
      <c r="BF37" s="24">
        <f t="shared" si="34"/>
        <v>0.36519607843137281</v>
      </c>
      <c r="BG37" s="24">
        <f t="shared" si="34"/>
        <v>0.576974564926372</v>
      </c>
      <c r="BH37" s="24">
        <f t="shared" si="34"/>
        <v>0.64295676429567639</v>
      </c>
      <c r="BI37" s="24">
        <f t="shared" si="33"/>
        <v>0.37250712250712237</v>
      </c>
      <c r="BJ37" s="24">
        <f t="shared" si="33"/>
        <v>0.60333333333333328</v>
      </c>
      <c r="BK37" s="24">
        <f t="shared" si="33"/>
        <v>0.57204767063921991</v>
      </c>
      <c r="BL37" s="24">
        <f t="shared" si="33"/>
        <v>0.57070505037355423</v>
      </c>
      <c r="BM37" s="24">
        <f t="shared" si="33"/>
        <v>0.56804000356334505</v>
      </c>
      <c r="BN37" s="24">
        <f t="shared" si="33"/>
        <v>0.54562552580281087</v>
      </c>
      <c r="BO37" s="24">
        <f t="shared" si="33"/>
        <v>0.53729270072803104</v>
      </c>
      <c r="BP37" s="24" t="e">
        <f t="shared" si="33"/>
        <v>#DIV/0!</v>
      </c>
      <c r="BQ37" s="24">
        <f t="shared" si="33"/>
        <v>0.56794024187192171</v>
      </c>
      <c r="BR37" s="21"/>
      <c r="BS37" s="35">
        <f t="shared" si="11"/>
        <v>43678</v>
      </c>
      <c r="BT37" s="24">
        <f t="shared" si="15"/>
        <v>1.5486419753086398E-2</v>
      </c>
      <c r="BU37" s="24">
        <f t="shared" si="15"/>
        <v>1.1702426564495513E-3</v>
      </c>
      <c r="BV37" s="24">
        <f t="shared" si="15"/>
        <v>2.7129842486164433E-3</v>
      </c>
      <c r="BW37" s="24">
        <f t="shared" si="15"/>
        <v>5.7839080459770164E-3</v>
      </c>
      <c r="BX37" s="24">
        <f t="shared" si="15"/>
        <v>2.8606215410813081E-3</v>
      </c>
      <c r="BY37" s="24">
        <f t="shared" si="15"/>
        <v>3.6228182205193696E-3</v>
      </c>
      <c r="BZ37" s="24">
        <f t="shared" si="15"/>
        <v>3.8633461047254151E-3</v>
      </c>
      <c r="CA37" s="24">
        <f t="shared" si="15"/>
        <v>3.554278416347394E-4</v>
      </c>
      <c r="CB37" s="24">
        <f t="shared" si="15"/>
        <v>2.5747126436781605E-3</v>
      </c>
      <c r="CC37" s="24">
        <f t="shared" si="15"/>
        <v>4.0051085568327106E-4</v>
      </c>
      <c r="CD37" s="24">
        <f t="shared" si="15"/>
        <v>3.0911025968497216E-3</v>
      </c>
      <c r="CE37" s="24">
        <f t="shared" si="15"/>
        <v>1.6844189016602816E-3</v>
      </c>
      <c r="CF37" s="24">
        <f t="shared" si="14"/>
        <v>4.3606513409961675E-2</v>
      </c>
    </row>
    <row r="38" spans="1:84" x14ac:dyDescent="0.25">
      <c r="A38" s="31">
        <f>+[1]CUY!A39</f>
        <v>43709</v>
      </c>
      <c r="B38" s="17">
        <f>+[1]CUY!B39</f>
        <v>259.5</v>
      </c>
      <c r="C38" s="17">
        <f>+[1]CUY!C39</f>
        <v>263.39999999999998</v>
      </c>
      <c r="D38" s="17">
        <f>+[1]CUY!D39</f>
        <v>204.3</v>
      </c>
      <c r="E38" s="17">
        <f>+[1]CUY!E39</f>
        <v>194</v>
      </c>
      <c r="F38" s="17">
        <f>+[1]CUY!F39</f>
        <v>331.2</v>
      </c>
      <c r="G38" s="17">
        <f>+[1]CUY!G39</f>
        <v>250.6</v>
      </c>
      <c r="H38" s="17">
        <f>+[1]CUY!H39</f>
        <v>293.39999999999998</v>
      </c>
      <c r="I38" s="17">
        <f>+[1]CUY!I39</f>
        <v>276.10000000000002</v>
      </c>
      <c r="J38" s="17">
        <f>+[1]CUY!J39</f>
        <v>272.7</v>
      </c>
      <c r="K38" s="17">
        <f>+[1]CUY!K39</f>
        <v>249</v>
      </c>
      <c r="L38" s="17">
        <f>+[1]CUY!L39</f>
        <v>224.4</v>
      </c>
      <c r="M38" s="17">
        <f>+[1]CUY!M39</f>
        <v>247.6</v>
      </c>
      <c r="N38" s="17">
        <f>+[1]CUY!N39</f>
        <v>257.10000000000002</v>
      </c>
      <c r="O38" s="18">
        <f>+[1]CUY!R39</f>
        <v>208.4</v>
      </c>
      <c r="P38" s="19">
        <f>+[1]CUY!S39</f>
        <v>255.9</v>
      </c>
      <c r="Q38" s="20">
        <f>+[1]CUY!T39</f>
        <v>299.8</v>
      </c>
      <c r="R38" s="18">
        <f t="shared" si="4"/>
        <v>259.44893000000002</v>
      </c>
      <c r="S38" s="19">
        <f t="shared" si="5"/>
        <v>243.81869857890794</v>
      </c>
      <c r="T38" s="19">
        <f t="shared" si="6"/>
        <v>231.90192197360872</v>
      </c>
      <c r="U38" s="19">
        <f t="shared" si="7"/>
        <v>228.06287040342738</v>
      </c>
      <c r="V38" s="19"/>
      <c r="W38" s="20">
        <f t="shared" si="8"/>
        <v>250.43224942616683</v>
      </c>
      <c r="X38" s="21"/>
      <c r="Y38" s="41">
        <f t="shared" si="18"/>
        <v>5.8319738988580783E-2</v>
      </c>
      <c r="Z38" s="24">
        <f t="shared" si="18"/>
        <v>5.3178728508596507E-2</v>
      </c>
      <c r="AA38" s="24">
        <f t="shared" si="18"/>
        <v>5.5813953488372148E-2</v>
      </c>
      <c r="AB38" s="24">
        <f t="shared" si="18"/>
        <v>7.0049641478212799E-2</v>
      </c>
      <c r="AC38" s="24">
        <f t="shared" si="18"/>
        <v>3.1133250311332406E-2</v>
      </c>
      <c r="AD38" s="24">
        <f t="shared" si="18"/>
        <v>7.7849462365591426E-2</v>
      </c>
      <c r="AE38" s="24">
        <f t="shared" si="18"/>
        <v>8.6264346538319048E-2</v>
      </c>
      <c r="AF38" s="24">
        <f t="shared" si="18"/>
        <v>4.9809885931558995E-2</v>
      </c>
      <c r="AG38" s="24">
        <f t="shared" si="18"/>
        <v>5.5749128919860613E-2</v>
      </c>
      <c r="AH38" s="24">
        <f t="shared" si="18"/>
        <v>8.6387434554973774E-2</v>
      </c>
      <c r="AI38" s="24">
        <f t="shared" si="18"/>
        <v>7.1813285457809073E-3</v>
      </c>
      <c r="AJ38" s="24">
        <f t="shared" si="18"/>
        <v>5.0933786078098509E-2</v>
      </c>
      <c r="AK38" s="24">
        <f t="shared" si="18"/>
        <v>9.1256366723259985E-2</v>
      </c>
      <c r="AL38" s="24">
        <f t="shared" si="18"/>
        <v>8.1473793461338984E-2</v>
      </c>
      <c r="AM38" s="24">
        <f t="shared" si="18"/>
        <v>6.4033264033264148E-2</v>
      </c>
      <c r="AN38" s="24">
        <f t="shared" si="18"/>
        <v>3.308063404548589E-2</v>
      </c>
      <c r="AO38" s="24">
        <f t="shared" si="36"/>
        <v>5.8236186891521768E-2</v>
      </c>
      <c r="AP38" s="24">
        <f t="shared" ref="AP38:AP52" si="37">+S38/S37-1</f>
        <v>6.3141455653661138E-2</v>
      </c>
      <c r="AQ38" s="24">
        <f t="shared" ref="AQ38:AQ52" si="38">+T38/T37-1</f>
        <v>7.3214369635156595E-2</v>
      </c>
      <c r="AR38" s="24">
        <f t="shared" ref="AR38:AT95" si="39">+U38/U37-1</f>
        <v>7.9289599519898113E-2</v>
      </c>
      <c r="AS38" s="24" t="e">
        <f t="shared" si="39"/>
        <v>#DIV/0!</v>
      </c>
      <c r="AT38" s="24">
        <f t="shared" si="39"/>
        <v>6.857790709167233E-2</v>
      </c>
      <c r="AU38" s="21"/>
      <c r="AV38" s="24">
        <f t="shared" si="34"/>
        <v>0.55575539568345311</v>
      </c>
      <c r="AW38" s="24">
        <f t="shared" si="34"/>
        <v>0.56972586412395687</v>
      </c>
      <c r="AX38" s="24">
        <f t="shared" si="34"/>
        <v>0.40027416038382446</v>
      </c>
      <c r="AY38" s="24">
        <f t="shared" si="34"/>
        <v>0.4520958083832336</v>
      </c>
      <c r="AZ38" s="24">
        <f t="shared" si="34"/>
        <v>0.53617810760667894</v>
      </c>
      <c r="BA38" s="24">
        <f t="shared" si="34"/>
        <v>0.57709251101321568</v>
      </c>
      <c r="BB38" s="24">
        <f t="shared" si="34"/>
        <v>0.79339853300733498</v>
      </c>
      <c r="BC38" s="24">
        <f t="shared" si="34"/>
        <v>0.5228902371759514</v>
      </c>
      <c r="BD38" s="24">
        <f t="shared" si="34"/>
        <v>0.58638743455497377</v>
      </c>
      <c r="BE38" s="24">
        <f t="shared" si="34"/>
        <v>0.53798641136504011</v>
      </c>
      <c r="BF38" s="24">
        <f t="shared" si="34"/>
        <v>0.37163814180929111</v>
      </c>
      <c r="BG38" s="24">
        <f t="shared" si="34"/>
        <v>0.55137844611528819</v>
      </c>
      <c r="BH38" s="24">
        <f t="shared" si="34"/>
        <v>0.64702114029468305</v>
      </c>
      <c r="BI38" s="24">
        <f t="shared" si="33"/>
        <v>0.43230240549828181</v>
      </c>
      <c r="BJ38" s="24">
        <f t="shared" si="33"/>
        <v>0.57380073800738018</v>
      </c>
      <c r="BK38" s="24">
        <f t="shared" si="33"/>
        <v>0.55821205821205822</v>
      </c>
      <c r="BL38" s="24">
        <f t="shared" si="33"/>
        <v>0.55580935131327469</v>
      </c>
      <c r="BM38" s="24">
        <f t="shared" si="33"/>
        <v>0.5440963179728433</v>
      </c>
      <c r="BN38" s="24">
        <f t="shared" si="33"/>
        <v>0.53511202057069962</v>
      </c>
      <c r="BO38" s="24">
        <f t="shared" si="33"/>
        <v>0.53085034260584618</v>
      </c>
      <c r="BP38" s="24" t="e">
        <f t="shared" si="33"/>
        <v>#DIV/0!</v>
      </c>
      <c r="BQ38" s="24">
        <f t="shared" si="33"/>
        <v>0.56262135064853247</v>
      </c>
      <c r="BR38" s="21"/>
      <c r="BS38" s="35">
        <f t="shared" si="11"/>
        <v>43709</v>
      </c>
      <c r="BT38" s="24">
        <f t="shared" si="15"/>
        <v>1.5415415986949411E-2</v>
      </c>
      <c r="BU38" s="24">
        <f t="shared" si="15"/>
        <v>1.5724306688417638E-3</v>
      </c>
      <c r="BV38" s="24">
        <f t="shared" si="15"/>
        <v>5.8942088091353947E-3</v>
      </c>
      <c r="BW38" s="24">
        <f t="shared" si="15"/>
        <v>3.6215334420880915E-3</v>
      </c>
      <c r="BX38" s="24">
        <f t="shared" si="15"/>
        <v>4.6357259380097856E-3</v>
      </c>
      <c r="BY38" s="24">
        <f t="shared" si="15"/>
        <v>7.0318107667210307E-3</v>
      </c>
      <c r="BZ38" s="24">
        <f t="shared" si="15"/>
        <v>6.4645187601957699E-3</v>
      </c>
      <c r="CA38" s="24">
        <f t="shared" si="15"/>
        <v>1.4858075040783012E-3</v>
      </c>
      <c r="CB38" s="24">
        <f t="shared" si="15"/>
        <v>5.4264274061990242E-3</v>
      </c>
      <c r="CC38" s="24">
        <f t="shared" si="15"/>
        <v>1.4616639477977108E-4</v>
      </c>
      <c r="CD38" s="24">
        <f t="shared" si="15"/>
        <v>3.3523654159869497E-3</v>
      </c>
      <c r="CE38" s="24">
        <f t="shared" si="15"/>
        <v>3.1829119086460075E-3</v>
      </c>
      <c r="CF38" s="24">
        <f t="shared" si="14"/>
        <v>5.8229323001631306E-2</v>
      </c>
    </row>
    <row r="39" spans="1:84" x14ac:dyDescent="0.25">
      <c r="A39" s="31">
        <f>+[1]CUY!A40</f>
        <v>43739</v>
      </c>
      <c r="B39" s="17">
        <f>+[1]CUY!B40</f>
        <v>269.10000000000002</v>
      </c>
      <c r="C39" s="17">
        <f>+[1]CUY!C40</f>
        <v>269.2</v>
      </c>
      <c r="D39" s="17">
        <f>+[1]CUY!D40</f>
        <v>217.1</v>
      </c>
      <c r="E39" s="17">
        <f>+[1]CUY!E40</f>
        <v>207.6</v>
      </c>
      <c r="F39" s="17">
        <f>+[1]CUY!F40</f>
        <v>339.2</v>
      </c>
      <c r="G39" s="17">
        <f>+[1]CUY!G40</f>
        <v>270.8</v>
      </c>
      <c r="H39" s="17">
        <f>+[1]CUY!H40</f>
        <v>307.3</v>
      </c>
      <c r="I39" s="17">
        <f>+[1]CUY!I40</f>
        <v>288.39999999999998</v>
      </c>
      <c r="J39" s="17">
        <f>+[1]CUY!J40</f>
        <v>275.3</v>
      </c>
      <c r="K39" s="17">
        <f>+[1]CUY!K40</f>
        <v>255.5</v>
      </c>
      <c r="L39" s="17">
        <f>+[1]CUY!L40</f>
        <v>230.9</v>
      </c>
      <c r="M39" s="17">
        <f>+[1]CUY!M40</f>
        <v>254.2</v>
      </c>
      <c r="N39" s="17">
        <f>+[1]CUY!N40</f>
        <v>268.89999999999998</v>
      </c>
      <c r="O39" s="18">
        <f>+[1]CUY!R40</f>
        <v>216.2</v>
      </c>
      <c r="P39" s="19">
        <f>+[1]CUY!S40</f>
        <v>266.8</v>
      </c>
      <c r="Q39" s="20">
        <f>+[1]CUY!T40</f>
        <v>306.5</v>
      </c>
      <c r="R39" s="18">
        <f t="shared" si="4"/>
        <v>269.12640999999996</v>
      </c>
      <c r="S39" s="19">
        <f t="shared" si="5"/>
        <v>253.15123410620788</v>
      </c>
      <c r="T39" s="19">
        <f t="shared" si="6"/>
        <v>243.75929432013771</v>
      </c>
      <c r="U39" s="19">
        <f t="shared" si="7"/>
        <v>241.20596215637278</v>
      </c>
      <c r="V39" s="19"/>
      <c r="W39" s="20">
        <f t="shared" si="8"/>
        <v>262.69250191277735</v>
      </c>
      <c r="X39" s="21"/>
      <c r="Y39" s="41">
        <f t="shared" si="18"/>
        <v>3.6994219653179172E-2</v>
      </c>
      <c r="Z39" s="24">
        <f t="shared" si="18"/>
        <v>2.2019741837509432E-2</v>
      </c>
      <c r="AA39" s="24">
        <f t="shared" si="18"/>
        <v>6.2652961331375323E-2</v>
      </c>
      <c r="AB39" s="24">
        <f t="shared" si="18"/>
        <v>7.0103092783505128E-2</v>
      </c>
      <c r="AC39" s="24">
        <f t="shared" si="18"/>
        <v>2.4154589371980784E-2</v>
      </c>
      <c r="AD39" s="24">
        <f t="shared" si="18"/>
        <v>8.0606544293695181E-2</v>
      </c>
      <c r="AE39" s="24">
        <f t="shared" si="18"/>
        <v>4.7375596455351277E-2</v>
      </c>
      <c r="AF39" s="24">
        <f t="shared" si="18"/>
        <v>4.454907642158612E-2</v>
      </c>
      <c r="AG39" s="24">
        <f t="shared" si="18"/>
        <v>9.534286762009625E-3</v>
      </c>
      <c r="AH39" s="24">
        <f t="shared" si="18"/>
        <v>2.6104417670682833E-2</v>
      </c>
      <c r="AI39" s="24">
        <f t="shared" si="18"/>
        <v>2.8966131907308457E-2</v>
      </c>
      <c r="AJ39" s="24">
        <f t="shared" si="18"/>
        <v>2.6655896607431284E-2</v>
      </c>
      <c r="AK39" s="24">
        <f t="shared" si="18"/>
        <v>4.5896538311940738E-2</v>
      </c>
      <c r="AL39" s="24">
        <f t="shared" si="18"/>
        <v>3.7428023032629376E-2</v>
      </c>
      <c r="AM39" s="24">
        <f t="shared" si="18"/>
        <v>4.2594763579523187E-2</v>
      </c>
      <c r="AN39" s="24">
        <f t="shared" si="18"/>
        <v>2.2348232154769887E-2</v>
      </c>
      <c r="AO39" s="24">
        <f t="shared" si="36"/>
        <v>3.7300134558273079E-2</v>
      </c>
      <c r="AP39" s="24">
        <f t="shared" si="37"/>
        <v>3.8276537368521879E-2</v>
      </c>
      <c r="AQ39" s="24">
        <f t="shared" si="38"/>
        <v>5.1130979189893955E-2</v>
      </c>
      <c r="AR39" s="24">
        <f t="shared" si="39"/>
        <v>5.7629248152915702E-2</v>
      </c>
      <c r="AS39" s="24" t="e">
        <f t="shared" si="39"/>
        <v>#DIV/0!</v>
      </c>
      <c r="AT39" s="24">
        <f t="shared" si="39"/>
        <v>4.8956364504584737E-2</v>
      </c>
      <c r="AU39" s="21"/>
      <c r="AV39" s="24">
        <f t="shared" si="34"/>
        <v>0.52292020373514458</v>
      </c>
      <c r="AW39" s="24">
        <f t="shared" si="34"/>
        <v>0.51576576576576572</v>
      </c>
      <c r="AX39" s="24">
        <f t="shared" si="34"/>
        <v>0.46096904441453579</v>
      </c>
      <c r="AY39" s="24">
        <f t="shared" si="34"/>
        <v>0.48074179743223966</v>
      </c>
      <c r="AZ39" s="24">
        <f t="shared" si="34"/>
        <v>0.39818631492168177</v>
      </c>
      <c r="BA39" s="24">
        <f t="shared" si="34"/>
        <v>0.62545018007202891</v>
      </c>
      <c r="BB39" s="24">
        <f t="shared" si="34"/>
        <v>0.78351712130005802</v>
      </c>
      <c r="BC39" s="24">
        <f t="shared" si="34"/>
        <v>0.4721796835119958</v>
      </c>
      <c r="BD39" s="24">
        <f t="shared" si="34"/>
        <v>0.5959420289855073</v>
      </c>
      <c r="BE39" s="24">
        <f t="shared" si="34"/>
        <v>0.54194327097163564</v>
      </c>
      <c r="BF39" s="24">
        <f t="shared" si="34"/>
        <v>0.34010446894950652</v>
      </c>
      <c r="BG39" s="24">
        <f t="shared" si="34"/>
        <v>0.56816779765576797</v>
      </c>
      <c r="BH39" s="24">
        <f t="shared" si="34"/>
        <v>0.61987951807228892</v>
      </c>
      <c r="BI39" s="24">
        <f t="shared" si="33"/>
        <v>0.40846905537459266</v>
      </c>
      <c r="BJ39" s="24">
        <f t="shared" si="33"/>
        <v>0.56572769953051649</v>
      </c>
      <c r="BK39" s="24">
        <f t="shared" si="33"/>
        <v>0.45882912898619699</v>
      </c>
      <c r="BL39" s="24">
        <f t="shared" si="33"/>
        <v>0.52322810940945619</v>
      </c>
      <c r="BM39" s="24">
        <f t="shared" si="33"/>
        <v>0.53205021832618193</v>
      </c>
      <c r="BN39" s="24">
        <f t="shared" si="33"/>
        <v>0.55397752054472127</v>
      </c>
      <c r="BO39" s="24">
        <f t="shared" si="33"/>
        <v>0.55036178739402941</v>
      </c>
      <c r="BP39" s="24" t="e">
        <f t="shared" si="33"/>
        <v>#DIV/0!</v>
      </c>
      <c r="BQ39" s="24">
        <f t="shared" si="33"/>
        <v>0.55610630218132595</v>
      </c>
      <c r="BR39" s="21"/>
      <c r="BS39" s="35">
        <f t="shared" si="11"/>
        <v>43739</v>
      </c>
      <c r="BT39" s="24">
        <f t="shared" si="15"/>
        <v>6.3520616570327676E-3</v>
      </c>
      <c r="BU39" s="24">
        <f t="shared" si="15"/>
        <v>1.7609248554913272E-3</v>
      </c>
      <c r="BV39" s="24">
        <f t="shared" si="15"/>
        <v>5.9640847784200356E-3</v>
      </c>
      <c r="BW39" s="24">
        <f t="shared" si="15"/>
        <v>2.7375722543352601E-3</v>
      </c>
      <c r="BX39" s="24">
        <f t="shared" si="15"/>
        <v>4.8884778420038577E-3</v>
      </c>
      <c r="BY39" s="24">
        <f t="shared" si="15"/>
        <v>3.9637764932562713E-3</v>
      </c>
      <c r="BZ39" s="24">
        <f t="shared" si="15"/>
        <v>5.7352601156069145E-3</v>
      </c>
      <c r="CA39" s="24">
        <f t="shared" si="15"/>
        <v>2.5348747591522378E-4</v>
      </c>
      <c r="CB39" s="24">
        <f t="shared" si="15"/>
        <v>1.6832369942196531E-3</v>
      </c>
      <c r="CC39" s="24">
        <f t="shared" si="15"/>
        <v>5.6107899807321773E-4</v>
      </c>
      <c r="CD39" s="24">
        <f t="shared" si="15"/>
        <v>1.742196531791906E-3</v>
      </c>
      <c r="CE39" s="24">
        <f t="shared" si="15"/>
        <v>1.6506358381502826E-3</v>
      </c>
      <c r="CF39" s="24">
        <f t="shared" si="14"/>
        <v>3.7292793834296713E-2</v>
      </c>
    </row>
    <row r="40" spans="1:84" x14ac:dyDescent="0.25">
      <c r="A40" s="31">
        <f>+[1]CUY!A41</f>
        <v>43770</v>
      </c>
      <c r="B40" s="17">
        <f>+[1]CUY!B41</f>
        <v>281.3</v>
      </c>
      <c r="C40" s="17">
        <f>+[1]CUY!C41</f>
        <v>283.8</v>
      </c>
      <c r="D40" s="17">
        <f>+[1]CUY!D41</f>
        <v>230.8</v>
      </c>
      <c r="E40" s="17">
        <f>+[1]CUY!E41</f>
        <v>219.4</v>
      </c>
      <c r="F40" s="17">
        <f>+[1]CUY!F41</f>
        <v>342.6</v>
      </c>
      <c r="G40" s="17">
        <f>+[1]CUY!G41</f>
        <v>274</v>
      </c>
      <c r="H40" s="17">
        <f>+[1]CUY!H41</f>
        <v>328.3</v>
      </c>
      <c r="I40" s="17">
        <f>+[1]CUY!I41</f>
        <v>301.5</v>
      </c>
      <c r="J40" s="17">
        <f>+[1]CUY!J41</f>
        <v>295.7</v>
      </c>
      <c r="K40" s="17">
        <f>+[1]CUY!K41</f>
        <v>267.8</v>
      </c>
      <c r="L40" s="17">
        <f>+[1]CUY!L41</f>
        <v>233.3</v>
      </c>
      <c r="M40" s="17">
        <f>+[1]CUY!M41</f>
        <v>262.5</v>
      </c>
      <c r="N40" s="17">
        <f>+[1]CUY!N41</f>
        <v>284.7</v>
      </c>
      <c r="O40" s="18">
        <f>+[1]CUY!R41</f>
        <v>229.4</v>
      </c>
      <c r="P40" s="19">
        <f>+[1]CUY!S41</f>
        <v>279.39999999999998</v>
      </c>
      <c r="Q40" s="20">
        <f>+[1]CUY!T41</f>
        <v>316.60000000000002</v>
      </c>
      <c r="R40" s="18">
        <f t="shared" si="4"/>
        <v>281.28817000000004</v>
      </c>
      <c r="S40" s="19">
        <f t="shared" si="5"/>
        <v>265.34399401645476</v>
      </c>
      <c r="T40" s="19">
        <f t="shared" si="6"/>
        <v>253.83516924842229</v>
      </c>
      <c r="U40" s="19">
        <f t="shared" si="7"/>
        <v>251.71613709389507</v>
      </c>
      <c r="V40" s="19"/>
      <c r="W40" s="20">
        <f t="shared" si="8"/>
        <v>275.41798010711557</v>
      </c>
      <c r="X40" s="21"/>
      <c r="Y40" s="41">
        <f t="shared" si="18"/>
        <v>4.5336306205871368E-2</v>
      </c>
      <c r="Z40" s="24">
        <f t="shared" si="18"/>
        <v>5.4234769687964368E-2</v>
      </c>
      <c r="AA40" s="24">
        <f t="shared" si="18"/>
        <v>6.3104560110548213E-2</v>
      </c>
      <c r="AB40" s="24">
        <f t="shared" si="18"/>
        <v>5.6840077071290906E-2</v>
      </c>
      <c r="AC40" s="24">
        <f t="shared" si="18"/>
        <v>1.0023584905660465E-2</v>
      </c>
      <c r="AD40" s="24">
        <f t="shared" si="18"/>
        <v>1.1816838995568624E-2</v>
      </c>
      <c r="AE40" s="24">
        <f t="shared" si="18"/>
        <v>6.8337129840546629E-2</v>
      </c>
      <c r="AF40" s="24">
        <f t="shared" si="18"/>
        <v>4.5423023578363475E-2</v>
      </c>
      <c r="AG40" s="24">
        <f t="shared" si="18"/>
        <v>7.4100980748274425E-2</v>
      </c>
      <c r="AH40" s="24">
        <f t="shared" si="18"/>
        <v>4.8140900195694725E-2</v>
      </c>
      <c r="AI40" s="24">
        <f t="shared" si="18"/>
        <v>1.0394110004330992E-2</v>
      </c>
      <c r="AJ40" s="24">
        <f t="shared" si="18"/>
        <v>3.265145554681359E-2</v>
      </c>
      <c r="AK40" s="24">
        <f t="shared" si="18"/>
        <v>5.8757902566009657E-2</v>
      </c>
      <c r="AL40" s="24">
        <f t="shared" si="18"/>
        <v>6.1054579093432038E-2</v>
      </c>
      <c r="AM40" s="24">
        <f t="shared" si="18"/>
        <v>4.7226386806596521E-2</v>
      </c>
      <c r="AN40" s="24">
        <f t="shared" si="18"/>
        <v>3.2952691680261159E-2</v>
      </c>
      <c r="AO40" s="24">
        <f t="shared" si="36"/>
        <v>4.5189767886399723E-2</v>
      </c>
      <c r="AP40" s="24">
        <f t="shared" si="37"/>
        <v>4.8163936286131248E-2</v>
      </c>
      <c r="AQ40" s="24">
        <f t="shared" si="38"/>
        <v>4.1335346643445625E-2</v>
      </c>
      <c r="AR40" s="24">
        <f t="shared" si="39"/>
        <v>4.3573445878209993E-2</v>
      </c>
      <c r="AS40" s="24" t="e">
        <f t="shared" si="39"/>
        <v>#DIV/0!</v>
      </c>
      <c r="AT40" s="24">
        <f t="shared" si="39"/>
        <v>4.8442487325212946E-2</v>
      </c>
      <c r="AU40" s="21"/>
      <c r="AV40" s="24">
        <f t="shared" si="34"/>
        <v>0.5363189513926816</v>
      </c>
      <c r="AW40" s="24">
        <f t="shared" si="34"/>
        <v>0.54828150572831413</v>
      </c>
      <c r="AX40" s="24">
        <f t="shared" si="34"/>
        <v>0.48519948519948519</v>
      </c>
      <c r="AY40" s="24">
        <f t="shared" si="34"/>
        <v>0.50376970527758735</v>
      </c>
      <c r="AZ40" s="24">
        <f t="shared" si="34"/>
        <v>0.36657359393697653</v>
      </c>
      <c r="BA40" s="24">
        <f t="shared" si="34"/>
        <v>0.58473105841526896</v>
      </c>
      <c r="BB40" s="24">
        <f t="shared" si="34"/>
        <v>0.74256900212314236</v>
      </c>
      <c r="BC40" s="24">
        <f t="shared" si="34"/>
        <v>0.50299102691924236</v>
      </c>
      <c r="BD40" s="24">
        <f t="shared" si="34"/>
        <v>0.65380313199105133</v>
      </c>
      <c r="BE40" s="24">
        <f t="shared" si="34"/>
        <v>0.56242707117852975</v>
      </c>
      <c r="BF40" s="24">
        <f t="shared" si="34"/>
        <v>0.33466819221967969</v>
      </c>
      <c r="BG40" s="24">
        <f t="shared" si="34"/>
        <v>0.60550458715596323</v>
      </c>
      <c r="BH40" s="24">
        <f t="shared" si="34"/>
        <v>0.61577752553915999</v>
      </c>
      <c r="BI40" s="24">
        <f t="shared" si="33"/>
        <v>0.4266169154228856</v>
      </c>
      <c r="BJ40" s="24">
        <f t="shared" si="33"/>
        <v>0.58121109224674594</v>
      </c>
      <c r="BK40" s="24">
        <f t="shared" si="33"/>
        <v>0.46033210332103325</v>
      </c>
      <c r="BL40" s="24">
        <f t="shared" si="33"/>
        <v>0.53598095237991261</v>
      </c>
      <c r="BM40" s="24">
        <f t="shared" si="33"/>
        <v>0.55302933265579313</v>
      </c>
      <c r="BN40" s="24">
        <f t="shared" si="33"/>
        <v>0.56405245174451202</v>
      </c>
      <c r="BO40" s="24">
        <f t="shared" si="33"/>
        <v>0.55382112179916665</v>
      </c>
      <c r="BP40" s="24" t="e">
        <f t="shared" si="33"/>
        <v>#DIV/0!</v>
      </c>
      <c r="BQ40" s="24">
        <f t="shared" si="33"/>
        <v>0.56459873970216323</v>
      </c>
      <c r="BR40" s="21"/>
      <c r="BS40" s="35">
        <f t="shared" si="11"/>
        <v>43770</v>
      </c>
      <c r="BT40" s="24">
        <f t="shared" si="15"/>
        <v>1.5419249349684156E-2</v>
      </c>
      <c r="BU40" s="24">
        <f t="shared" si="15"/>
        <v>1.8175027870680068E-3</v>
      </c>
      <c r="BV40" s="24">
        <f t="shared" si="15"/>
        <v>4.9901151988108556E-3</v>
      </c>
      <c r="BW40" s="24">
        <f t="shared" si="15"/>
        <v>1.1219620958751505E-3</v>
      </c>
      <c r="BX40" s="24">
        <f t="shared" si="15"/>
        <v>7.4678558156818751E-4</v>
      </c>
      <c r="BY40" s="24">
        <f t="shared" si="15"/>
        <v>5.7748049052396867E-3</v>
      </c>
      <c r="BZ40" s="24">
        <f t="shared" si="15"/>
        <v>5.8903753251579438E-3</v>
      </c>
      <c r="CA40" s="24">
        <f t="shared" si="15"/>
        <v>1.9179487179487155E-3</v>
      </c>
      <c r="CB40" s="24">
        <f t="shared" si="15"/>
        <v>3.0715719063545174E-3</v>
      </c>
      <c r="CC40" s="24">
        <f t="shared" si="15"/>
        <v>1.9977703455964372E-4</v>
      </c>
      <c r="CD40" s="24">
        <f t="shared" si="15"/>
        <v>2.1127833519137898E-3</v>
      </c>
      <c r="CE40" s="24">
        <f t="shared" si="15"/>
        <v>2.1313266443701239E-3</v>
      </c>
      <c r="CF40" s="24">
        <f t="shared" si="14"/>
        <v>4.5194202898550778E-2</v>
      </c>
    </row>
    <row r="41" spans="1:84" x14ac:dyDescent="0.25">
      <c r="A41" s="31">
        <f>+[1]CUY!A42</f>
        <v>43800</v>
      </c>
      <c r="B41" s="17">
        <f>+[1]CUY!B42</f>
        <v>290.5</v>
      </c>
      <c r="C41" s="17">
        <f>+[1]CUY!C42</f>
        <v>291.8</v>
      </c>
      <c r="D41" s="17">
        <f>+[1]CUY!D42</f>
        <v>237.9</v>
      </c>
      <c r="E41" s="17">
        <f>+[1]CUY!E42</f>
        <v>222.6</v>
      </c>
      <c r="F41" s="17">
        <f>+[1]CUY!F42</f>
        <v>345.2</v>
      </c>
      <c r="G41" s="17">
        <f>+[1]CUY!G42</f>
        <v>289.3</v>
      </c>
      <c r="H41" s="17">
        <f>+[1]CUY!H42</f>
        <v>345.7</v>
      </c>
      <c r="I41" s="17">
        <f>+[1]CUY!I42</f>
        <v>318.7</v>
      </c>
      <c r="J41" s="17">
        <f>+[1]CUY!J42</f>
        <v>319</v>
      </c>
      <c r="K41" s="17">
        <f>+[1]CUY!K42</f>
        <v>273.39999999999998</v>
      </c>
      <c r="L41" s="17">
        <f>+[1]CUY!L42</f>
        <v>234.9</v>
      </c>
      <c r="M41" s="17">
        <f>+[1]CUY!M42</f>
        <v>268.2</v>
      </c>
      <c r="N41" s="17">
        <f>+[1]CUY!N42</f>
        <v>293.8</v>
      </c>
      <c r="O41" s="18">
        <f>+[1]CUY!R42</f>
        <v>234.7</v>
      </c>
      <c r="P41" s="19">
        <f>+[1]CUY!S42</f>
        <v>288.5</v>
      </c>
      <c r="Q41" s="20">
        <f>+[1]CUY!T42</f>
        <v>328.4</v>
      </c>
      <c r="R41" s="18">
        <f t="shared" si="4"/>
        <v>290.46234999999996</v>
      </c>
      <c r="S41" s="19">
        <f t="shared" si="5"/>
        <v>272.74738967838442</v>
      </c>
      <c r="T41" s="19">
        <f t="shared" si="6"/>
        <v>260.78324727481356</v>
      </c>
      <c r="U41" s="19">
        <f t="shared" si="7"/>
        <v>258.96943948589791</v>
      </c>
      <c r="V41" s="19"/>
      <c r="W41" s="20">
        <f t="shared" si="8"/>
        <v>286.94395562356544</v>
      </c>
      <c r="X41" s="21"/>
      <c r="Y41" s="41">
        <f t="shared" si="18"/>
        <v>3.2705296836117892E-2</v>
      </c>
      <c r="Z41" s="24">
        <f t="shared" si="18"/>
        <v>2.8188865398167673E-2</v>
      </c>
      <c r="AA41" s="24">
        <f t="shared" si="18"/>
        <v>3.0762564991334562E-2</v>
      </c>
      <c r="AB41" s="24">
        <f t="shared" si="18"/>
        <v>1.458523245214205E-2</v>
      </c>
      <c r="AC41" s="24">
        <f t="shared" si="18"/>
        <v>7.5890251021597521E-3</v>
      </c>
      <c r="AD41" s="24">
        <f t="shared" si="18"/>
        <v>5.5839416058394153E-2</v>
      </c>
      <c r="AE41" s="24">
        <f t="shared" si="18"/>
        <v>5.3000304599451598E-2</v>
      </c>
      <c r="AF41" s="24">
        <f t="shared" si="18"/>
        <v>5.7048092868988265E-2</v>
      </c>
      <c r="AG41" s="24">
        <f t="shared" si="18"/>
        <v>7.8796077105174112E-2</v>
      </c>
      <c r="AH41" s="24">
        <f t="shared" si="18"/>
        <v>2.0911127707244015E-2</v>
      </c>
      <c r="AI41" s="24">
        <f t="shared" si="18"/>
        <v>6.8581225889412512E-3</v>
      </c>
      <c r="AJ41" s="24">
        <f t="shared" si="18"/>
        <v>2.1714285714285575E-2</v>
      </c>
      <c r="AK41" s="24">
        <f t="shared" si="18"/>
        <v>3.1963470319634757E-2</v>
      </c>
      <c r="AL41" s="24">
        <f t="shared" si="18"/>
        <v>2.3103748910200395E-2</v>
      </c>
      <c r="AM41" s="24">
        <f t="shared" si="18"/>
        <v>3.2569792412312282E-2</v>
      </c>
      <c r="AN41" s="24">
        <f t="shared" si="18"/>
        <v>3.72710044219835E-2</v>
      </c>
      <c r="AO41" s="24">
        <f t="shared" si="36"/>
        <v>3.2614880320064321E-2</v>
      </c>
      <c r="AP41" s="24">
        <f t="shared" si="37"/>
        <v>2.7901123932997596E-2</v>
      </c>
      <c r="AQ41" s="24">
        <f t="shared" si="38"/>
        <v>2.7372400944139397E-2</v>
      </c>
      <c r="AR41" s="24">
        <f t="shared" si="39"/>
        <v>2.8815404827610358E-2</v>
      </c>
      <c r="AS41" s="24" t="e">
        <f t="shared" si="39"/>
        <v>#DIV/0!</v>
      </c>
      <c r="AT41" s="24">
        <f t="shared" si="39"/>
        <v>4.1849030742173055E-2</v>
      </c>
      <c r="AU41" s="21"/>
      <c r="AV41" s="24">
        <f t="shared" si="34"/>
        <v>0.547682472029835</v>
      </c>
      <c r="AW41" s="24">
        <f t="shared" si="34"/>
        <v>0.57815035154137373</v>
      </c>
      <c r="AX41" s="24">
        <f t="shared" si="34"/>
        <v>0.50379266750948171</v>
      </c>
      <c r="AY41" s="24">
        <f t="shared" si="34"/>
        <v>0.48697394789579174</v>
      </c>
      <c r="AZ41" s="24">
        <f t="shared" si="34"/>
        <v>0.35478806907378324</v>
      </c>
      <c r="BA41" s="24">
        <f t="shared" si="34"/>
        <v>0.6289414414414416</v>
      </c>
      <c r="BB41" s="24">
        <f t="shared" si="34"/>
        <v>0.76107997962302587</v>
      </c>
      <c r="BC41" s="24">
        <f t="shared" si="34"/>
        <v>0.5278044103547459</v>
      </c>
      <c r="BD41" s="24">
        <f t="shared" si="34"/>
        <v>0.6384180790960452</v>
      </c>
      <c r="BE41" s="24">
        <f t="shared" si="34"/>
        <v>0.54900849858356926</v>
      </c>
      <c r="BF41" s="24">
        <f t="shared" si="34"/>
        <v>0.33998859098687961</v>
      </c>
      <c r="BG41" s="24">
        <f t="shared" si="34"/>
        <v>0.58136792452830188</v>
      </c>
      <c r="BH41" s="24">
        <f t="shared" si="34"/>
        <v>0.61873278236914597</v>
      </c>
      <c r="BI41" s="24">
        <f t="shared" si="33"/>
        <v>0.45957711442786042</v>
      </c>
      <c r="BJ41" s="24">
        <f t="shared" si="33"/>
        <v>0.58778205833791985</v>
      </c>
      <c r="BK41" s="24">
        <f t="shared" si="33"/>
        <v>0.47595505617977518</v>
      </c>
      <c r="BL41" s="24">
        <f t="shared" si="33"/>
        <v>0.54749853994166586</v>
      </c>
      <c r="BM41" s="24">
        <f t="shared" si="33"/>
        <v>0.56571930604038734</v>
      </c>
      <c r="BN41" s="24">
        <f t="shared" si="33"/>
        <v>0.56050974328991732</v>
      </c>
      <c r="BO41" s="24">
        <f t="shared" si="33"/>
        <v>0.55531398060696313</v>
      </c>
      <c r="BP41" s="24" t="e">
        <f t="shared" si="33"/>
        <v>#DIV/0!</v>
      </c>
      <c r="BQ41" s="24">
        <f t="shared" si="33"/>
        <v>0.57482398820380309</v>
      </c>
      <c r="BR41" s="21"/>
      <c r="BS41" s="35">
        <f t="shared" si="11"/>
        <v>43800</v>
      </c>
      <c r="BT41" s="24">
        <f t="shared" si="15"/>
        <v>8.0824742268041233E-3</v>
      </c>
      <c r="BU41" s="24">
        <f t="shared" si="15"/>
        <v>9.0106647707074224E-4</v>
      </c>
      <c r="BV41" s="24">
        <f t="shared" si="15"/>
        <v>1.2945609669392062E-3</v>
      </c>
      <c r="BW41" s="24">
        <f t="shared" si="15"/>
        <v>8.2076075364378586E-4</v>
      </c>
      <c r="BX41" s="24">
        <f t="shared" si="15"/>
        <v>3.4157127621756152E-3</v>
      </c>
      <c r="BY41" s="24">
        <f t="shared" si="15"/>
        <v>4.5773195876288595E-3</v>
      </c>
      <c r="BZ41" s="24">
        <f t="shared" si="15"/>
        <v>7.3985069321009546E-3</v>
      </c>
      <c r="CA41" s="24">
        <f t="shared" si="15"/>
        <v>2.0955918947742629E-3</v>
      </c>
      <c r="CB41" s="24">
        <f t="shared" si="15"/>
        <v>1.3377888375399845E-3</v>
      </c>
      <c r="CC41" s="24">
        <f t="shared" si="15"/>
        <v>1.274084607180941E-4</v>
      </c>
      <c r="CD41" s="24">
        <f t="shared" si="15"/>
        <v>1.3880199075719845E-3</v>
      </c>
      <c r="CE41" s="24">
        <f t="shared" si="15"/>
        <v>1.1742979025950971E-3</v>
      </c>
      <c r="CF41" s="24">
        <f t="shared" si="14"/>
        <v>3.2613508709562714E-2</v>
      </c>
    </row>
    <row r="42" spans="1:84" x14ac:dyDescent="0.25">
      <c r="A42" s="31">
        <f>+[1]CUY!A43</f>
        <v>43831</v>
      </c>
      <c r="B42" s="17">
        <f>+[1]CUY!B43</f>
        <v>297.8</v>
      </c>
      <c r="C42" s="17">
        <f>+[1]CUY!C43</f>
        <v>304.7</v>
      </c>
      <c r="D42" s="17">
        <f>+[1]CUY!D43</f>
        <v>247.6</v>
      </c>
      <c r="E42" s="17">
        <f>+[1]CUY!E43</f>
        <v>225.6</v>
      </c>
      <c r="F42" s="17">
        <f>+[1]CUY!F43</f>
        <v>351.4</v>
      </c>
      <c r="G42" s="17">
        <f>+[1]CUY!G43</f>
        <v>287.39999999999998</v>
      </c>
      <c r="H42" s="17">
        <f>+[1]CUY!H43</f>
        <v>337.5</v>
      </c>
      <c r="I42" s="17">
        <f>+[1]CUY!I43</f>
        <v>328.1</v>
      </c>
      <c r="J42" s="17">
        <f>+[1]CUY!J43</f>
        <v>319</v>
      </c>
      <c r="K42" s="17">
        <f>+[1]CUY!K43</f>
        <v>283.60000000000002</v>
      </c>
      <c r="L42" s="17">
        <f>+[1]CUY!L43</f>
        <v>236.6</v>
      </c>
      <c r="M42" s="17">
        <f>+[1]CUY!M43</f>
        <v>281.5</v>
      </c>
      <c r="N42" s="17">
        <f>+[1]CUY!N43</f>
        <v>303.60000000000002</v>
      </c>
      <c r="O42" s="18">
        <f>+[1]CUY!R43</f>
        <v>236.7</v>
      </c>
      <c r="P42" s="19">
        <f>+[1]CUY!S43</f>
        <v>297.3</v>
      </c>
      <c r="Q42" s="20">
        <f>+[1]CUY!T43</f>
        <v>333.6</v>
      </c>
      <c r="R42" s="18">
        <f t="shared" si="4"/>
        <v>297.76837000000006</v>
      </c>
      <c r="S42" s="19">
        <f t="shared" si="5"/>
        <v>282.00210919970078</v>
      </c>
      <c r="T42" s="19">
        <f t="shared" si="6"/>
        <v>267.02051061388414</v>
      </c>
      <c r="U42" s="19">
        <f t="shared" si="7"/>
        <v>263.47947161727956</v>
      </c>
      <c r="V42" s="19"/>
      <c r="W42" s="20">
        <f t="shared" si="8"/>
        <v>290.44804896710025</v>
      </c>
      <c r="X42" s="21"/>
      <c r="Y42" s="41">
        <f t="shared" si="18"/>
        <v>2.512908777969014E-2</v>
      </c>
      <c r="Z42" s="24">
        <f t="shared" si="18"/>
        <v>4.4208361891706627E-2</v>
      </c>
      <c r="AA42" s="24">
        <f t="shared" si="18"/>
        <v>4.0773434216057058E-2</v>
      </c>
      <c r="AB42" s="24">
        <f t="shared" si="18"/>
        <v>1.3477088948786964E-2</v>
      </c>
      <c r="AC42" s="24">
        <f t="shared" si="18"/>
        <v>1.7960602549246696E-2</v>
      </c>
      <c r="AD42" s="24">
        <f t="shared" si="18"/>
        <v>-6.56757690978238E-3</v>
      </c>
      <c r="AE42" s="24">
        <f t="shared" si="18"/>
        <v>-2.3719988429273919E-2</v>
      </c>
      <c r="AF42" s="24">
        <f t="shared" si="18"/>
        <v>2.9494822717289093E-2</v>
      </c>
      <c r="AG42" s="24">
        <f t="shared" si="18"/>
        <v>0</v>
      </c>
      <c r="AH42" s="24">
        <f t="shared" si="18"/>
        <v>3.730797366495997E-2</v>
      </c>
      <c r="AI42" s="24">
        <f t="shared" si="18"/>
        <v>7.237122179650779E-3</v>
      </c>
      <c r="AJ42" s="24">
        <f t="shared" si="18"/>
        <v>4.9589858314690538E-2</v>
      </c>
      <c r="AK42" s="24">
        <f t="shared" si="18"/>
        <v>3.3356024506467019E-2</v>
      </c>
      <c r="AL42" s="24">
        <f t="shared" si="18"/>
        <v>8.52151682999569E-3</v>
      </c>
      <c r="AM42" s="24">
        <f t="shared" si="18"/>
        <v>3.0502599653379647E-2</v>
      </c>
      <c r="AN42" s="24">
        <f t="shared" si="18"/>
        <v>1.5834348355663996E-2</v>
      </c>
      <c r="AO42" s="24">
        <f t="shared" si="36"/>
        <v>2.5153070613110895E-2</v>
      </c>
      <c r="AP42" s="24">
        <f t="shared" si="37"/>
        <v>3.3931468719936131E-2</v>
      </c>
      <c r="AQ42" s="24">
        <f t="shared" si="38"/>
        <v>2.3917423393757131E-2</v>
      </c>
      <c r="AR42" s="24">
        <f t="shared" si="39"/>
        <v>1.7415306378756101E-2</v>
      </c>
      <c r="AS42" s="24" t="e">
        <f t="shared" si="39"/>
        <v>#DIV/0!</v>
      </c>
      <c r="AT42" s="24">
        <f t="shared" si="39"/>
        <v>1.2211769144674811E-2</v>
      </c>
      <c r="AU42" s="21"/>
      <c r="AV42" s="24">
        <f t="shared" si="34"/>
        <v>0.54140786749482417</v>
      </c>
      <c r="AW42" s="24">
        <f t="shared" si="34"/>
        <v>0.60368421052631582</v>
      </c>
      <c r="AX42" s="24">
        <f t="shared" si="34"/>
        <v>0.51808706315144093</v>
      </c>
      <c r="AY42" s="24">
        <f t="shared" si="34"/>
        <v>0.51409395973154348</v>
      </c>
      <c r="AZ42" s="24">
        <f t="shared" si="34"/>
        <v>0.34378585086042057</v>
      </c>
      <c r="BA42" s="24">
        <f t="shared" si="34"/>
        <v>0.57738748627881442</v>
      </c>
      <c r="BB42" s="24">
        <f t="shared" si="34"/>
        <v>0.65117416829745589</v>
      </c>
      <c r="BC42" s="24">
        <f t="shared" si="34"/>
        <v>0.54037558685446019</v>
      </c>
      <c r="BD42" s="24">
        <f t="shared" si="34"/>
        <v>0.52850982271202684</v>
      </c>
      <c r="BE42" s="24">
        <f t="shared" si="34"/>
        <v>0.5421424687330072</v>
      </c>
      <c r="BF42" s="24">
        <f t="shared" si="34"/>
        <v>0.34126984126984117</v>
      </c>
      <c r="BG42" s="24">
        <f t="shared" si="34"/>
        <v>0.55610834715312318</v>
      </c>
      <c r="BH42" s="24">
        <f t="shared" si="34"/>
        <v>0.60634920634920642</v>
      </c>
      <c r="BI42" s="24">
        <f t="shared" si="33"/>
        <v>0.49337539432176647</v>
      </c>
      <c r="BJ42" s="24">
        <f t="shared" si="33"/>
        <v>0.58054226475279114</v>
      </c>
      <c r="BK42" s="24">
        <f t="shared" si="33"/>
        <v>0.45359477124183023</v>
      </c>
      <c r="BL42" s="24">
        <f t="shared" si="33"/>
        <v>0.5413978920154201</v>
      </c>
      <c r="BM42" s="24">
        <f t="shared" si="33"/>
        <v>0.57322256146360018</v>
      </c>
      <c r="BN42" s="24">
        <f t="shared" si="33"/>
        <v>0.55116192144517506</v>
      </c>
      <c r="BO42" s="24">
        <f t="shared" si="33"/>
        <v>0.54987468798000028</v>
      </c>
      <c r="BP42" s="24" t="e">
        <f t="shared" si="33"/>
        <v>#DIV/0!</v>
      </c>
      <c r="BQ42" s="24">
        <f t="shared" si="33"/>
        <v>0.5534585590729395</v>
      </c>
      <c r="BR42" s="21"/>
      <c r="BS42" s="35">
        <f t="shared" si="11"/>
        <v>43831</v>
      </c>
      <c r="BT42" s="24">
        <f t="shared" si="15"/>
        <v>1.26202409638554E-2</v>
      </c>
      <c r="BU42" s="24">
        <f t="shared" ref="BU42:CE65" si="40">(D42-D41)/$B41*D$3</f>
        <v>1.1920481927710832E-3</v>
      </c>
      <c r="BV42" s="24">
        <f t="shared" si="40"/>
        <v>1.1752151462994837E-3</v>
      </c>
      <c r="BW42" s="24">
        <f t="shared" si="40"/>
        <v>1.8952151462994801E-3</v>
      </c>
      <c r="BX42" s="24">
        <f t="shared" si="40"/>
        <v>-4.1074010327023111E-4</v>
      </c>
      <c r="BY42" s="24">
        <f t="shared" si="40"/>
        <v>-2.0888123924268473E-3</v>
      </c>
      <c r="BZ42" s="24">
        <f t="shared" si="40"/>
        <v>3.91531841652325E-3</v>
      </c>
      <c r="CA42" s="24">
        <f t="shared" si="40"/>
        <v>0</v>
      </c>
      <c r="CB42" s="24">
        <f t="shared" si="40"/>
        <v>2.3595180722891674E-3</v>
      </c>
      <c r="CC42" s="24">
        <f t="shared" si="40"/>
        <v>1.3108433734939672E-4</v>
      </c>
      <c r="CD42" s="24">
        <f t="shared" si="40"/>
        <v>3.1361445783132558E-3</v>
      </c>
      <c r="CE42" s="24">
        <f t="shared" si="40"/>
        <v>1.2245783132530136E-3</v>
      </c>
      <c r="CF42" s="24">
        <f t="shared" si="14"/>
        <v>2.5149810671256448E-2</v>
      </c>
    </row>
    <row r="43" spans="1:84" x14ac:dyDescent="0.25">
      <c r="A43" s="31">
        <f>+[1]CUY!A44</f>
        <v>43862</v>
      </c>
      <c r="B43" s="17">
        <f>+[1]CUY!B44</f>
        <v>304.60000000000002</v>
      </c>
      <c r="C43" s="17">
        <f>+[1]CUY!C44</f>
        <v>315.3</v>
      </c>
      <c r="D43" s="17">
        <f>+[1]CUY!D44</f>
        <v>251.3</v>
      </c>
      <c r="E43" s="17">
        <f>+[1]CUY!E44</f>
        <v>233</v>
      </c>
      <c r="F43" s="17">
        <f>+[1]CUY!F44</f>
        <v>356.8</v>
      </c>
      <c r="G43" s="17">
        <f>+[1]CUY!G44</f>
        <v>292.7</v>
      </c>
      <c r="H43" s="17">
        <f>+[1]CUY!H44</f>
        <v>339.4</v>
      </c>
      <c r="I43" s="17">
        <f>+[1]CUY!I44</f>
        <v>329.9</v>
      </c>
      <c r="J43" s="17">
        <f>+[1]CUY!J44</f>
        <v>324.5</v>
      </c>
      <c r="K43" s="17">
        <f>+[1]CUY!K44</f>
        <v>296.5</v>
      </c>
      <c r="L43" s="17">
        <f>+[1]CUY!L44</f>
        <v>239.2</v>
      </c>
      <c r="M43" s="17">
        <f>+[1]CUY!M44</f>
        <v>286</v>
      </c>
      <c r="N43" s="17">
        <f>+[1]CUY!N44</f>
        <v>312.2</v>
      </c>
      <c r="O43" s="18">
        <f>+[1]CUY!R44</f>
        <v>245.7</v>
      </c>
      <c r="P43" s="19">
        <f>+[1]CUY!S44</f>
        <v>305.10000000000002</v>
      </c>
      <c r="Q43" s="20">
        <f>+[1]CUY!T44</f>
        <v>336.1</v>
      </c>
      <c r="R43" s="18">
        <f t="shared" si="4"/>
        <v>304.61055999999996</v>
      </c>
      <c r="S43" s="19">
        <f t="shared" si="5"/>
        <v>290.6885415108452</v>
      </c>
      <c r="T43" s="19">
        <f t="shared" si="6"/>
        <v>274.65754446356857</v>
      </c>
      <c r="U43" s="19">
        <f t="shared" si="7"/>
        <v>271.88368439842912</v>
      </c>
      <c r="V43" s="19"/>
      <c r="W43" s="20">
        <f t="shared" si="8"/>
        <v>296.01386763580723</v>
      </c>
      <c r="X43" s="21"/>
      <c r="Y43" s="41">
        <f t="shared" si="18"/>
        <v>2.2834116856951026E-2</v>
      </c>
      <c r="Z43" s="24">
        <f t="shared" si="18"/>
        <v>3.4788316376764161E-2</v>
      </c>
      <c r="AA43" s="24">
        <f t="shared" si="18"/>
        <v>1.4943457189014575E-2</v>
      </c>
      <c r="AB43" s="24">
        <f t="shared" si="18"/>
        <v>3.280141843971629E-2</v>
      </c>
      <c r="AC43" s="24">
        <f t="shared" si="18"/>
        <v>1.5367103016505457E-2</v>
      </c>
      <c r="AD43" s="24">
        <f t="shared" si="18"/>
        <v>1.8441196938065563E-2</v>
      </c>
      <c r="AE43" s="24">
        <f t="shared" si="18"/>
        <v>5.6296296296296511E-3</v>
      </c>
      <c r="AF43" s="24">
        <f t="shared" si="18"/>
        <v>5.4861322767447707E-3</v>
      </c>
      <c r="AG43" s="24">
        <f t="shared" si="18"/>
        <v>1.7241379310344751E-2</v>
      </c>
      <c r="AH43" s="24">
        <f t="shared" si="18"/>
        <v>4.5486600846262215E-2</v>
      </c>
      <c r="AI43" s="24">
        <f t="shared" si="18"/>
        <v>1.098901098901095E-2</v>
      </c>
      <c r="AJ43" s="24">
        <f t="shared" si="18"/>
        <v>1.5985790408525657E-2</v>
      </c>
      <c r="AK43" s="24">
        <f t="shared" si="18"/>
        <v>2.832674571805005E-2</v>
      </c>
      <c r="AL43" s="24">
        <f t="shared" si="18"/>
        <v>3.8022813688213031E-2</v>
      </c>
      <c r="AM43" s="24">
        <f t="shared" si="18"/>
        <v>2.6236125126135157E-2</v>
      </c>
      <c r="AN43" s="24">
        <f t="shared" si="18"/>
        <v>7.494004796163134E-3</v>
      </c>
      <c r="AO43" s="24">
        <f t="shared" si="36"/>
        <v>2.2978229689069707E-2</v>
      </c>
      <c r="AP43" s="24">
        <f t="shared" si="37"/>
        <v>3.0802721071114814E-2</v>
      </c>
      <c r="AQ43" s="24">
        <f t="shared" si="38"/>
        <v>2.8600925944328282E-2</v>
      </c>
      <c r="AR43" s="24">
        <f t="shared" si="39"/>
        <v>3.1897030647447311E-2</v>
      </c>
      <c r="AS43" s="24" t="e">
        <f t="shared" si="39"/>
        <v>#DIV/0!</v>
      </c>
      <c r="AT43" s="24">
        <f t="shared" si="39"/>
        <v>1.9162871599586628E-2</v>
      </c>
      <c r="AU43" s="21"/>
      <c r="AV43" s="24">
        <f t="shared" si="34"/>
        <v>0.51920199501246889</v>
      </c>
      <c r="AW43" s="24">
        <f t="shared" si="34"/>
        <v>0.56089108910891095</v>
      </c>
      <c r="AX43" s="24">
        <f t="shared" si="34"/>
        <v>0.50119474313022705</v>
      </c>
      <c r="AY43" s="24">
        <f t="shared" si="34"/>
        <v>0.55229846768820789</v>
      </c>
      <c r="AZ43" s="24">
        <f t="shared" si="34"/>
        <v>0.284839755131437</v>
      </c>
      <c r="BA43" s="24">
        <f t="shared" si="34"/>
        <v>0.55526036131774714</v>
      </c>
      <c r="BB43" s="24">
        <f t="shared" si="34"/>
        <v>0.61388492629576774</v>
      </c>
      <c r="BC43" s="24">
        <f t="shared" si="34"/>
        <v>0.52167896678966774</v>
      </c>
      <c r="BD43" s="24">
        <f t="shared" si="34"/>
        <v>0.53645833333333348</v>
      </c>
      <c r="BE43" s="24">
        <f t="shared" si="34"/>
        <v>0.56381856540084385</v>
      </c>
      <c r="BF43" s="24">
        <f t="shared" si="34"/>
        <v>0.35600907029478446</v>
      </c>
      <c r="BG43" s="24">
        <f t="shared" si="34"/>
        <v>0.53186930905195506</v>
      </c>
      <c r="BH43" s="24">
        <f t="shared" si="34"/>
        <v>0.62858633281168497</v>
      </c>
      <c r="BI43" s="24">
        <f t="shared" si="33"/>
        <v>0.51293103448275845</v>
      </c>
      <c r="BJ43" s="24">
        <f t="shared" si="33"/>
        <v>0.56622176591375784</v>
      </c>
      <c r="BK43" s="24">
        <f t="shared" si="33"/>
        <v>0.39634399667636067</v>
      </c>
      <c r="BL43" s="24">
        <f t="shared" si="33"/>
        <v>0.51907904113629155</v>
      </c>
      <c r="BM43" s="24">
        <f t="shared" si="33"/>
        <v>0.55742187656533426</v>
      </c>
      <c r="BN43" s="24">
        <f t="shared" si="33"/>
        <v>0.55965128674266729</v>
      </c>
      <c r="BO43" s="24">
        <f t="shared" si="33"/>
        <v>0.56696200856910584</v>
      </c>
      <c r="BP43" s="24" t="e">
        <f t="shared" si="33"/>
        <v>#DIV/0!</v>
      </c>
      <c r="BQ43" s="24">
        <f t="shared" si="33"/>
        <v>0.55237456877522906</v>
      </c>
      <c r="BR43" s="21"/>
      <c r="BS43" s="35">
        <f t="shared" si="11"/>
        <v>43862</v>
      </c>
      <c r="BT43" s="24">
        <f t="shared" ref="BT43:BT74" si="41">(C43-C42)/$B42*C$3</f>
        <v>1.0115916722632661E-2</v>
      </c>
      <c r="BU43" s="24">
        <f t="shared" si="40"/>
        <v>4.4355271994627474E-4</v>
      </c>
      <c r="BV43" s="24">
        <f t="shared" si="40"/>
        <v>2.8278038952317011E-3</v>
      </c>
      <c r="BW43" s="24">
        <f t="shared" si="40"/>
        <v>1.6102081934184118E-3</v>
      </c>
      <c r="BX43" s="24">
        <f t="shared" si="40"/>
        <v>1.117662860980526E-3</v>
      </c>
      <c r="BY43" s="24">
        <f t="shared" si="40"/>
        <v>4.7212894560106885E-4</v>
      </c>
      <c r="BZ43" s="24">
        <f t="shared" si="40"/>
        <v>7.3136333109467594E-4</v>
      </c>
      <c r="CA43" s="24">
        <f t="shared" si="40"/>
        <v>4.6725990597716588E-4</v>
      </c>
      <c r="CB43" s="24">
        <f t="shared" si="40"/>
        <v>2.9109469442578856E-3</v>
      </c>
      <c r="CC43" s="24">
        <f t="shared" si="40"/>
        <v>1.95567494963062E-4</v>
      </c>
      <c r="CD43" s="24">
        <f t="shared" si="40"/>
        <v>1.0350906648757556E-3</v>
      </c>
      <c r="CE43" s="24">
        <f t="shared" si="40"/>
        <v>1.0482874412357246E-3</v>
      </c>
      <c r="CF43" s="24">
        <f t="shared" si="14"/>
        <v>2.2975789120214907E-2</v>
      </c>
    </row>
    <row r="44" spans="1:84" x14ac:dyDescent="0.25">
      <c r="A44" s="31">
        <f>+[1]CUY!A45</f>
        <v>43891</v>
      </c>
      <c r="B44" s="17">
        <f>+[1]CUY!B45</f>
        <v>314.10000000000002</v>
      </c>
      <c r="C44" s="17">
        <f>+[1]CUY!C45</f>
        <v>326.60000000000002</v>
      </c>
      <c r="D44" s="17">
        <f>+[1]CUY!D45</f>
        <v>258.8</v>
      </c>
      <c r="E44" s="17">
        <f>+[1]CUY!E45</f>
        <v>245.5</v>
      </c>
      <c r="F44" s="17">
        <f>+[1]CUY!F45</f>
        <v>357.6</v>
      </c>
      <c r="G44" s="17">
        <f>+[1]CUY!G45</f>
        <v>298.39999999999998</v>
      </c>
      <c r="H44" s="17">
        <f>+[1]CUY!H45</f>
        <v>349</v>
      </c>
      <c r="I44" s="17">
        <f>+[1]CUY!I45</f>
        <v>334.6</v>
      </c>
      <c r="J44" s="17">
        <f>+[1]CUY!J45</f>
        <v>354.4</v>
      </c>
      <c r="K44" s="17">
        <f>+[1]CUY!K45</f>
        <v>302.60000000000002</v>
      </c>
      <c r="L44" s="17">
        <f>+[1]CUY!L45</f>
        <v>272.60000000000002</v>
      </c>
      <c r="M44" s="17">
        <f>+[1]CUY!M45</f>
        <v>296.60000000000002</v>
      </c>
      <c r="N44" s="17">
        <f>+[1]CUY!N45</f>
        <v>319.2</v>
      </c>
      <c r="O44" s="18">
        <f>+[1]CUY!R45</f>
        <v>260.60000000000002</v>
      </c>
      <c r="P44" s="19">
        <f>+[1]CUY!S45</f>
        <v>313.89999999999998</v>
      </c>
      <c r="Q44" s="20">
        <f>+[1]CUY!T45</f>
        <v>345</v>
      </c>
      <c r="R44" s="18">
        <f t="shared" si="4"/>
        <v>314.11511999999999</v>
      </c>
      <c r="S44" s="19">
        <f t="shared" si="5"/>
        <v>300.63587135377708</v>
      </c>
      <c r="T44" s="19">
        <f t="shared" si="6"/>
        <v>283.75272518646017</v>
      </c>
      <c r="U44" s="19">
        <f t="shared" si="7"/>
        <v>280.61085326669053</v>
      </c>
      <c r="V44" s="19"/>
      <c r="W44" s="20">
        <f t="shared" si="8"/>
        <v>306.01426931905132</v>
      </c>
      <c r="X44" s="21"/>
      <c r="Y44" s="41">
        <f t="shared" si="18"/>
        <v>3.1188443860800996E-2</v>
      </c>
      <c r="Z44" s="24">
        <f t="shared" si="18"/>
        <v>3.5838883602917981E-2</v>
      </c>
      <c r="AA44" s="24">
        <f t="shared" si="18"/>
        <v>2.9844807003581275E-2</v>
      </c>
      <c r="AB44" s="24">
        <f t="shared" si="18"/>
        <v>5.3648068669527982E-2</v>
      </c>
      <c r="AC44" s="24">
        <f t="shared" si="18"/>
        <v>2.2421524663678305E-3</v>
      </c>
      <c r="AD44" s="24">
        <f t="shared" si="18"/>
        <v>1.9473864024598608E-2</v>
      </c>
      <c r="AE44" s="24">
        <f t="shared" si="18"/>
        <v>2.8285209192693062E-2</v>
      </c>
      <c r="AF44" s="24">
        <f t="shared" si="18"/>
        <v>1.4246741436799271E-2</v>
      </c>
      <c r="AG44" s="24">
        <f t="shared" si="18"/>
        <v>9.2141756548536069E-2</v>
      </c>
      <c r="AH44" s="24">
        <f t="shared" si="18"/>
        <v>2.0573355817875338E-2</v>
      </c>
      <c r="AI44" s="24">
        <f t="shared" si="18"/>
        <v>0.13963210702341144</v>
      </c>
      <c r="AJ44" s="24">
        <f t="shared" si="18"/>
        <v>3.7062937062937173E-2</v>
      </c>
      <c r="AK44" s="24">
        <f t="shared" si="18"/>
        <v>2.2421524663677195E-2</v>
      </c>
      <c r="AL44" s="24">
        <f t="shared" si="18"/>
        <v>6.0643060643060798E-2</v>
      </c>
      <c r="AM44" s="24">
        <f t="shared" si="18"/>
        <v>2.8843002294329567E-2</v>
      </c>
      <c r="AN44" s="24">
        <f t="shared" si="18"/>
        <v>2.6480214221957787E-2</v>
      </c>
      <c r="AO44" s="24">
        <f t="shared" si="36"/>
        <v>3.1202332578358583E-2</v>
      </c>
      <c r="AP44" s="24">
        <f t="shared" si="37"/>
        <v>3.4219889752898247E-2</v>
      </c>
      <c r="AQ44" s="24">
        <f t="shared" si="38"/>
        <v>3.3114621849020365E-2</v>
      </c>
      <c r="AR44" s="24">
        <f t="shared" si="39"/>
        <v>3.2098906146469153E-2</v>
      </c>
      <c r="AS44" s="24" t="e">
        <f t="shared" si="39"/>
        <v>#DIV/0!</v>
      </c>
      <c r="AT44" s="24">
        <f t="shared" si="39"/>
        <v>3.3783558057988827E-2</v>
      </c>
      <c r="AU44" s="21"/>
      <c r="AV44" s="24">
        <f t="shared" si="34"/>
        <v>0.5</v>
      </c>
      <c r="AW44" s="24">
        <f t="shared" si="34"/>
        <v>0.51414000927213732</v>
      </c>
      <c r="AX44" s="24">
        <f t="shared" si="34"/>
        <v>0.48821161587119044</v>
      </c>
      <c r="AY44" s="24">
        <f t="shared" si="34"/>
        <v>0.58182989690721665</v>
      </c>
      <c r="AZ44" s="24">
        <f t="shared" si="34"/>
        <v>0.28725701943844495</v>
      </c>
      <c r="BA44" s="24">
        <f t="shared" si="34"/>
        <v>0.53025641025641024</v>
      </c>
      <c r="BB44" s="24">
        <f t="shared" si="34"/>
        <v>0.59506398537477145</v>
      </c>
      <c r="BC44" s="24">
        <f t="shared" si="34"/>
        <v>0.48777234326367291</v>
      </c>
      <c r="BD44" s="24">
        <f t="shared" si="34"/>
        <v>0.59783588818755606</v>
      </c>
      <c r="BE44" s="24">
        <f t="shared" si="34"/>
        <v>0.57276507276507282</v>
      </c>
      <c r="BF44" s="24">
        <f t="shared" si="34"/>
        <v>0.35218253968253976</v>
      </c>
      <c r="BG44" s="24">
        <f t="shared" si="34"/>
        <v>0.48597194388777565</v>
      </c>
      <c r="BH44" s="24">
        <f t="shared" si="34"/>
        <v>0.61130742049469955</v>
      </c>
      <c r="BI44" s="24">
        <f t="shared" si="33"/>
        <v>0.54934601664684912</v>
      </c>
      <c r="BJ44" s="24">
        <f t="shared" si="33"/>
        <v>0.53421309872922773</v>
      </c>
      <c r="BK44" s="24">
        <f t="shared" si="33"/>
        <v>0.38888888888888884</v>
      </c>
      <c r="BL44" s="24">
        <f t="shared" si="33"/>
        <v>0.49999369660499138</v>
      </c>
      <c r="BM44" s="24">
        <f t="shared" si="33"/>
        <v>0.53169570440978786</v>
      </c>
      <c r="BN44" s="24">
        <f t="shared" si="33"/>
        <v>0.55282825125701196</v>
      </c>
      <c r="BO44" s="24">
        <f t="shared" si="33"/>
        <v>0.57109998446871946</v>
      </c>
      <c r="BP44" s="24" t="e">
        <f t="shared" si="33"/>
        <v>#DIV/0!</v>
      </c>
      <c r="BQ44" s="24">
        <f t="shared" si="33"/>
        <v>0.54485279242715934</v>
      </c>
      <c r="BR44" s="21"/>
      <c r="BS44" s="35">
        <f t="shared" si="11"/>
        <v>43891</v>
      </c>
      <c r="BT44" s="24">
        <f t="shared" si="41"/>
        <v>1.0543204202232445E-2</v>
      </c>
      <c r="BU44" s="24">
        <f t="shared" si="40"/>
        <v>8.7902166776099809E-4</v>
      </c>
      <c r="BV44" s="24">
        <f t="shared" si="40"/>
        <v>4.6700590938936306E-3</v>
      </c>
      <c r="BW44" s="24">
        <f t="shared" si="40"/>
        <v>2.3322390019698294E-4</v>
      </c>
      <c r="BX44" s="24">
        <f t="shared" si="40"/>
        <v>1.1751805646749811E-3</v>
      </c>
      <c r="BY44" s="24">
        <f t="shared" si="40"/>
        <v>2.3322390019698018E-3</v>
      </c>
      <c r="BZ44" s="24">
        <f t="shared" si="40"/>
        <v>1.867038739330287E-3</v>
      </c>
      <c r="CA44" s="24">
        <f t="shared" si="40"/>
        <v>2.4834865397242267E-3</v>
      </c>
      <c r="CB44" s="24">
        <f t="shared" si="40"/>
        <v>1.3457649376231171E-3</v>
      </c>
      <c r="CC44" s="24">
        <f t="shared" si="40"/>
        <v>2.4562048588312566E-3</v>
      </c>
      <c r="CD44" s="24">
        <f t="shared" si="40"/>
        <v>2.3837820091923887E-3</v>
      </c>
      <c r="CE44" s="24">
        <f t="shared" si="40"/>
        <v>8.3420879842416274E-4</v>
      </c>
      <c r="CF44" s="24">
        <f t="shared" si="14"/>
        <v>3.1203414313854278E-2</v>
      </c>
    </row>
    <row r="45" spans="1:84" x14ac:dyDescent="0.25">
      <c r="A45" s="31">
        <f>+[1]CUY!A46</f>
        <v>43922</v>
      </c>
      <c r="B45" s="17">
        <f>+[1]CUY!B46</f>
        <v>318.2</v>
      </c>
      <c r="C45" s="17">
        <f>+[1]CUY!C46</f>
        <v>337.7</v>
      </c>
      <c r="D45" s="17">
        <f>+[1]CUY!D46</f>
        <v>262.7</v>
      </c>
      <c r="E45" s="17">
        <f>+[1]CUY!E46</f>
        <v>248.6</v>
      </c>
      <c r="F45" s="17">
        <f>+[1]CUY!F46</f>
        <v>353.4</v>
      </c>
      <c r="G45" s="17">
        <f>+[1]CUY!G46</f>
        <v>302.2</v>
      </c>
      <c r="H45" s="17">
        <f>+[1]CUY!H46</f>
        <v>355.7</v>
      </c>
      <c r="I45" s="17">
        <f>+[1]CUY!I46</f>
        <v>331.6</v>
      </c>
      <c r="J45" s="17">
        <f>+[1]CUY!J46</f>
        <v>338.6</v>
      </c>
      <c r="K45" s="17">
        <f>+[1]CUY!K46</f>
        <v>307.2</v>
      </c>
      <c r="L45" s="17">
        <f>+[1]CUY!L46</f>
        <v>280.89999999999998</v>
      </c>
      <c r="M45" s="17">
        <f>+[1]CUY!M46</f>
        <v>300.5</v>
      </c>
      <c r="N45" s="17">
        <f>+[1]CUY!N46</f>
        <v>320.7</v>
      </c>
      <c r="O45" s="18">
        <f>+[1]CUY!R46</f>
        <v>273.10000000000002</v>
      </c>
      <c r="P45" s="19">
        <f>+[1]CUY!S46</f>
        <v>318.3</v>
      </c>
      <c r="Q45" s="20">
        <f>+[1]CUY!T46</f>
        <v>343.2</v>
      </c>
      <c r="R45" s="18">
        <f t="shared" si="4"/>
        <v>318.17713000000003</v>
      </c>
      <c r="S45" s="19">
        <f t="shared" si="5"/>
        <v>307.39127898279725</v>
      </c>
      <c r="T45" s="19">
        <f t="shared" si="6"/>
        <v>287.25857716580606</v>
      </c>
      <c r="U45" s="19">
        <f t="shared" si="7"/>
        <v>284.02031417350946</v>
      </c>
      <c r="V45" s="19"/>
      <c r="W45" s="20">
        <f t="shared" si="8"/>
        <v>307.68597934200466</v>
      </c>
      <c r="X45" s="21"/>
      <c r="Y45" s="41">
        <f t="shared" si="18"/>
        <v>1.3053167780961328E-2</v>
      </c>
      <c r="Z45" s="24">
        <f t="shared" si="18"/>
        <v>3.3986527862829075E-2</v>
      </c>
      <c r="AA45" s="24">
        <f t="shared" si="18"/>
        <v>1.5069551777434187E-2</v>
      </c>
      <c r="AB45" s="24">
        <f t="shared" si="18"/>
        <v>1.2627291242362393E-2</v>
      </c>
      <c r="AC45" s="24">
        <f t="shared" si="18"/>
        <v>-1.1744966442953197E-2</v>
      </c>
      <c r="AD45" s="24">
        <f t="shared" si="18"/>
        <v>1.2734584450402098E-2</v>
      </c>
      <c r="AE45" s="24">
        <f t="shared" si="18"/>
        <v>1.9197707736389624E-2</v>
      </c>
      <c r="AF45" s="24">
        <f t="shared" si="18"/>
        <v>-8.9659294680215496E-3</v>
      </c>
      <c r="AG45" s="24">
        <f t="shared" si="18"/>
        <v>-4.4582392776523538E-2</v>
      </c>
      <c r="AH45" s="24">
        <f t="shared" si="18"/>
        <v>1.5201586252478361E-2</v>
      </c>
      <c r="AI45" s="24">
        <f t="shared" si="18"/>
        <v>3.0447542186353482E-2</v>
      </c>
      <c r="AJ45" s="24">
        <f t="shared" si="18"/>
        <v>1.31490222521915E-2</v>
      </c>
      <c r="AK45" s="24">
        <f t="shared" si="18"/>
        <v>4.6992481203007586E-3</v>
      </c>
      <c r="AL45" s="24">
        <f t="shared" si="18"/>
        <v>4.7966231772831991E-2</v>
      </c>
      <c r="AM45" s="24">
        <f t="shared" si="18"/>
        <v>1.4017202930869832E-2</v>
      </c>
      <c r="AN45" s="24">
        <f t="shared" si="18"/>
        <v>-5.2173913043478404E-3</v>
      </c>
      <c r="AO45" s="24">
        <f t="shared" si="36"/>
        <v>1.2931596543331203E-2</v>
      </c>
      <c r="AP45" s="24">
        <f t="shared" si="37"/>
        <v>2.2470397822456301E-2</v>
      </c>
      <c r="AQ45" s="24">
        <f t="shared" si="38"/>
        <v>1.2355306815263534E-2</v>
      </c>
      <c r="AR45" s="24">
        <f t="shared" si="39"/>
        <v>1.2150139123730197E-2</v>
      </c>
      <c r="AS45" s="24" t="e">
        <f t="shared" si="39"/>
        <v>#DIV/0!</v>
      </c>
      <c r="AT45" s="24">
        <f t="shared" si="39"/>
        <v>5.4628499078597237E-3</v>
      </c>
      <c r="AU45" s="21"/>
      <c r="AV45" s="24">
        <f t="shared" si="34"/>
        <v>0.47042513863216251</v>
      </c>
      <c r="AW45" s="24">
        <f t="shared" si="34"/>
        <v>0.51980198019801982</v>
      </c>
      <c r="AX45" s="24">
        <f t="shared" si="34"/>
        <v>0.49516220830961877</v>
      </c>
      <c r="AY45" s="24">
        <f t="shared" si="34"/>
        <v>0.51863164324984745</v>
      </c>
      <c r="AZ45" s="24">
        <f t="shared" si="34"/>
        <v>0.25809896760412965</v>
      </c>
      <c r="BA45" s="24">
        <f t="shared" si="34"/>
        <v>0.48574237954768917</v>
      </c>
      <c r="BB45" s="24">
        <f t="shared" si="34"/>
        <v>0.5648922129344478</v>
      </c>
      <c r="BC45" s="24">
        <f t="shared" si="34"/>
        <v>0.4092647683807904</v>
      </c>
      <c r="BD45" s="24">
        <f t="shared" si="34"/>
        <v>0.47025618758141552</v>
      </c>
      <c r="BE45" s="24">
        <f t="shared" si="34"/>
        <v>0.5476070528967254</v>
      </c>
      <c r="BF45" s="24">
        <f t="shared" si="34"/>
        <v>0.31445952269536726</v>
      </c>
      <c r="BG45" s="24">
        <f t="shared" si="34"/>
        <v>0.47303921568627461</v>
      </c>
      <c r="BH45" s="24">
        <f t="shared" si="34"/>
        <v>0.56898238747553798</v>
      </c>
      <c r="BI45" s="24">
        <f t="shared" si="33"/>
        <v>0.58043981481481488</v>
      </c>
      <c r="BJ45" s="24">
        <f t="shared" si="33"/>
        <v>0.50425330812854452</v>
      </c>
      <c r="BK45" s="24">
        <f t="shared" si="33"/>
        <v>0.33644859813084094</v>
      </c>
      <c r="BL45" s="24">
        <f t="shared" si="33"/>
        <v>0.47027787384201525</v>
      </c>
      <c r="BM45" s="24">
        <f t="shared" si="33"/>
        <v>0.51589900442787151</v>
      </c>
      <c r="BN45" s="24">
        <f t="shared" si="33"/>
        <v>0.51413900250243816</v>
      </c>
      <c r="BO45" s="24">
        <f t="shared" si="33"/>
        <v>0.52514958350507546</v>
      </c>
      <c r="BP45" s="24" t="e">
        <f t="shared" si="33"/>
        <v>#DIV/0!</v>
      </c>
      <c r="BQ45" s="24">
        <f t="shared" si="33"/>
        <v>0.48851193159173256</v>
      </c>
      <c r="BR45" s="21"/>
      <c r="BS45" s="35">
        <f t="shared" si="11"/>
        <v>43922</v>
      </c>
      <c r="BT45" s="24">
        <f t="shared" si="41"/>
        <v>1.0043361986628431E-2</v>
      </c>
      <c r="BU45" s="24">
        <f t="shared" si="40"/>
        <v>4.4326647564469658E-4</v>
      </c>
      <c r="BV45" s="24">
        <f t="shared" si="40"/>
        <v>1.1231454950652636E-3</v>
      </c>
      <c r="BW45" s="24">
        <f t="shared" si="40"/>
        <v>-1.1873925501432795E-3</v>
      </c>
      <c r="BX45" s="24">
        <f t="shared" si="40"/>
        <v>7.5975803884113563E-4</v>
      </c>
      <c r="BY45" s="24">
        <f t="shared" si="40"/>
        <v>1.5784781916587047E-3</v>
      </c>
      <c r="BZ45" s="24">
        <f t="shared" si="40"/>
        <v>-1.1556829035339062E-3</v>
      </c>
      <c r="CA45" s="24">
        <f t="shared" si="40"/>
        <v>-1.2726520216491525E-3</v>
      </c>
      <c r="CB45" s="24">
        <f t="shared" si="40"/>
        <v>9.8414517669531253E-4</v>
      </c>
      <c r="CC45" s="24">
        <f t="shared" si="40"/>
        <v>5.9191340337471808E-4</v>
      </c>
      <c r="CD45" s="24">
        <f t="shared" si="40"/>
        <v>8.5052531041069235E-4</v>
      </c>
      <c r="CE45" s="24">
        <f t="shared" si="40"/>
        <v>1.7335243553008594E-4</v>
      </c>
      <c r="CF45" s="24">
        <f t="shared" si="14"/>
        <v>1.2932219038522704E-2</v>
      </c>
    </row>
    <row r="46" spans="1:84" x14ac:dyDescent="0.25">
      <c r="A46" s="31">
        <f>+[1]CUY!A47</f>
        <v>43952</v>
      </c>
      <c r="B46" s="17">
        <f>+[1]CUY!B47</f>
        <v>322.5</v>
      </c>
      <c r="C46" s="17">
        <f>+[1]CUY!C47</f>
        <v>340.6</v>
      </c>
      <c r="D46" s="17">
        <f>+[1]CUY!D47</f>
        <v>264</v>
      </c>
      <c r="E46" s="17">
        <f>+[1]CUY!E47</f>
        <v>254.7</v>
      </c>
      <c r="F46" s="17">
        <f>+[1]CUY!F47</f>
        <v>353.5</v>
      </c>
      <c r="G46" s="17">
        <f>+[1]CUY!G47</f>
        <v>310.89999999999998</v>
      </c>
      <c r="H46" s="17">
        <f>+[1]CUY!H47</f>
        <v>358.1</v>
      </c>
      <c r="I46" s="17">
        <f>+[1]CUY!I47</f>
        <v>338.3</v>
      </c>
      <c r="J46" s="17">
        <f>+[1]CUY!J47</f>
        <v>338</v>
      </c>
      <c r="K46" s="17">
        <f>+[1]CUY!K47</f>
        <v>317.10000000000002</v>
      </c>
      <c r="L46" s="17">
        <f>+[1]CUY!L47</f>
        <v>286.10000000000002</v>
      </c>
      <c r="M46" s="17">
        <f>+[1]CUY!M47</f>
        <v>304.5</v>
      </c>
      <c r="N46" s="17">
        <f>+[1]CUY!N47</f>
        <v>325</v>
      </c>
      <c r="O46" s="18">
        <f>+[1]CUY!R47</f>
        <v>284.8</v>
      </c>
      <c r="P46" s="19">
        <f>+[1]CUY!S47</f>
        <v>322.60000000000002</v>
      </c>
      <c r="Q46" s="20">
        <f>+[1]CUY!T47</f>
        <v>343.2</v>
      </c>
      <c r="R46" s="18">
        <f t="shared" si="4"/>
        <v>322.48211000000003</v>
      </c>
      <c r="S46" s="19">
        <f t="shared" si="5"/>
        <v>312.18783844427827</v>
      </c>
      <c r="T46" s="19">
        <f t="shared" si="6"/>
        <v>293.95940906483077</v>
      </c>
      <c r="U46" s="19">
        <f t="shared" si="7"/>
        <v>291.38164941092469</v>
      </c>
      <c r="V46" s="19"/>
      <c r="W46" s="20">
        <f t="shared" si="8"/>
        <v>313.71411629686315</v>
      </c>
      <c r="X46" s="21"/>
      <c r="Y46" s="41">
        <f t="shared" si="18"/>
        <v>1.3513513513513598E-2</v>
      </c>
      <c r="Z46" s="24">
        <f t="shared" si="18"/>
        <v>8.5875037015104017E-3</v>
      </c>
      <c r="AA46" s="24">
        <f t="shared" si="18"/>
        <v>4.9486105824134707E-3</v>
      </c>
      <c r="AB46" s="24">
        <f t="shared" si="18"/>
        <v>2.4537409493161633E-2</v>
      </c>
      <c r="AC46" s="24">
        <f t="shared" si="18"/>
        <v>2.8296547821171636E-4</v>
      </c>
      <c r="AD46" s="24">
        <f t="shared" si="18"/>
        <v>2.8788881535406929E-2</v>
      </c>
      <c r="AE46" s="24">
        <f t="shared" si="18"/>
        <v>6.7472589260613169E-3</v>
      </c>
      <c r="AF46" s="24">
        <f t="shared" si="18"/>
        <v>2.0205066344993972E-2</v>
      </c>
      <c r="AG46" s="24">
        <f t="shared" si="18"/>
        <v>-1.7720023626698334E-3</v>
      </c>
      <c r="AH46" s="24">
        <f t="shared" si="18"/>
        <v>3.2226562500000222E-2</v>
      </c>
      <c r="AI46" s="24">
        <f t="shared" si="18"/>
        <v>1.8511925952296338E-2</v>
      </c>
      <c r="AJ46" s="24">
        <f t="shared" si="18"/>
        <v>1.3311148086522451E-2</v>
      </c>
      <c r="AK46" s="24">
        <f t="shared" si="18"/>
        <v>1.3408169628936761E-2</v>
      </c>
      <c r="AL46" s="24">
        <f t="shared" si="18"/>
        <v>4.2841450018308302E-2</v>
      </c>
      <c r="AM46" s="24">
        <f t="shared" si="18"/>
        <v>1.3509267986176576E-2</v>
      </c>
      <c r="AN46" s="24">
        <f t="shared" si="18"/>
        <v>0</v>
      </c>
      <c r="AO46" s="24">
        <f t="shared" si="36"/>
        <v>1.3530136499753986E-2</v>
      </c>
      <c r="AP46" s="24">
        <f t="shared" si="37"/>
        <v>1.5604084401332319E-2</v>
      </c>
      <c r="AQ46" s="24">
        <f t="shared" si="38"/>
        <v>2.332682966384314E-2</v>
      </c>
      <c r="AR46" s="24">
        <f t="shared" si="39"/>
        <v>2.5918340590659783E-2</v>
      </c>
      <c r="AS46" s="24" t="e">
        <f t="shared" si="39"/>
        <v>#DIV/0!</v>
      </c>
      <c r="AT46" s="24">
        <f t="shared" si="39"/>
        <v>1.9591848051542238E-2</v>
      </c>
      <c r="AU46" s="21"/>
      <c r="AV46" s="24">
        <f t="shared" si="34"/>
        <v>0.44813650651100145</v>
      </c>
      <c r="AW46" s="24">
        <f t="shared" si="34"/>
        <v>0.49846018477782672</v>
      </c>
      <c r="AX46" s="24">
        <f t="shared" si="34"/>
        <v>0.47075208913649025</v>
      </c>
      <c r="AY46" s="24">
        <f t="shared" si="34"/>
        <v>0.49999999999999978</v>
      </c>
      <c r="AZ46" s="24">
        <f t="shared" si="34"/>
        <v>0.23084958217270191</v>
      </c>
      <c r="BA46" s="24">
        <f t="shared" si="34"/>
        <v>0.48118151500714612</v>
      </c>
      <c r="BB46" s="24">
        <f t="shared" si="34"/>
        <v>0.50715488215488236</v>
      </c>
      <c r="BC46" s="24">
        <f t="shared" si="34"/>
        <v>0.38590741499385506</v>
      </c>
      <c r="BD46" s="24">
        <f t="shared" si="34"/>
        <v>0.42196045435422813</v>
      </c>
      <c r="BE46" s="24">
        <f t="shared" si="34"/>
        <v>0.54306569343065703</v>
      </c>
      <c r="BF46" s="24">
        <f t="shared" si="34"/>
        <v>0.34256217738151107</v>
      </c>
      <c r="BG46" s="24">
        <f t="shared" si="34"/>
        <v>0.46464646464646453</v>
      </c>
      <c r="BH46" s="24">
        <f t="shared" si="34"/>
        <v>0.53446647780925383</v>
      </c>
      <c r="BI46" s="24">
        <f t="shared" si="33"/>
        <v>0.6386651323360184</v>
      </c>
      <c r="BJ46" s="24">
        <f t="shared" si="33"/>
        <v>0.47846012832263995</v>
      </c>
      <c r="BK46" s="24">
        <f t="shared" si="33"/>
        <v>0.29656214582546281</v>
      </c>
      <c r="BL46" s="24">
        <f t="shared" si="33"/>
        <v>0.44831650700393078</v>
      </c>
      <c r="BM46" s="24">
        <f t="shared" si="33"/>
        <v>0.49871656088874428</v>
      </c>
      <c r="BN46" s="24">
        <f t="shared" si="33"/>
        <v>0.50158511987491927</v>
      </c>
      <c r="BO46" s="24">
        <f t="shared" si="33"/>
        <v>0.51132624359062206</v>
      </c>
      <c r="BP46" s="24" t="e">
        <f t="shared" si="33"/>
        <v>#DIV/0!</v>
      </c>
      <c r="BQ46" s="24">
        <f t="shared" si="33"/>
        <v>0.46556803249793499</v>
      </c>
      <c r="BR46" s="21"/>
      <c r="BS46" s="35">
        <f t="shared" si="11"/>
        <v>43952</v>
      </c>
      <c r="BT46" s="24">
        <f t="shared" si="41"/>
        <v>2.5901319924576042E-3</v>
      </c>
      <c r="BU46" s="24">
        <f t="shared" si="40"/>
        <v>1.4585166561910878E-4</v>
      </c>
      <c r="BV46" s="24">
        <f t="shared" si="40"/>
        <v>2.181583909490884E-3</v>
      </c>
      <c r="BW46" s="24">
        <f t="shared" si="40"/>
        <v>2.7906976744192394E-5</v>
      </c>
      <c r="BX46" s="24">
        <f t="shared" si="40"/>
        <v>1.7170333123821472E-3</v>
      </c>
      <c r="BY46" s="24">
        <f t="shared" si="40"/>
        <v>5.5813953488372892E-4</v>
      </c>
      <c r="BZ46" s="24">
        <f t="shared" si="40"/>
        <v>2.5477686989314853E-3</v>
      </c>
      <c r="CA46" s="24">
        <f t="shared" si="40"/>
        <v>-4.7705845380265795E-5</v>
      </c>
      <c r="CB46" s="24">
        <f t="shared" si="40"/>
        <v>2.0907605279698377E-3</v>
      </c>
      <c r="CC46" s="24">
        <f t="shared" si="40"/>
        <v>3.6605908233815535E-4</v>
      </c>
      <c r="CD46" s="24">
        <f t="shared" si="40"/>
        <v>8.6109365179132626E-4</v>
      </c>
      <c r="CE46" s="24">
        <f t="shared" si="40"/>
        <v>4.9054054054054183E-4</v>
      </c>
      <c r="CF46" s="24">
        <f t="shared" si="14"/>
        <v>1.3529164047768745E-2</v>
      </c>
    </row>
    <row r="47" spans="1:84" x14ac:dyDescent="0.25">
      <c r="A47" s="31">
        <f>+[1]CUY!A48</f>
        <v>43983</v>
      </c>
      <c r="B47" s="17">
        <f>+[1]CUY!B48</f>
        <v>330</v>
      </c>
      <c r="C47" s="17">
        <f>+[1]CUY!C48</f>
        <v>344.8</v>
      </c>
      <c r="D47" s="17">
        <f>+[1]CUY!D48</f>
        <v>274</v>
      </c>
      <c r="E47" s="17">
        <f>+[1]CUY!E48</f>
        <v>280.3</v>
      </c>
      <c r="F47" s="17">
        <f>+[1]CUY!F48</f>
        <v>356.1</v>
      </c>
      <c r="G47" s="17">
        <f>+[1]CUY!G48</f>
        <v>318.10000000000002</v>
      </c>
      <c r="H47" s="17">
        <f>+[1]CUY!H48</f>
        <v>363.8</v>
      </c>
      <c r="I47" s="17">
        <f>+[1]CUY!I48</f>
        <v>344.1</v>
      </c>
      <c r="J47" s="17">
        <f>+[1]CUY!J48</f>
        <v>339.9</v>
      </c>
      <c r="K47" s="17">
        <f>+[1]CUY!K48</f>
        <v>326.89999999999998</v>
      </c>
      <c r="L47" s="17">
        <f>+[1]CUY!L48</f>
        <v>285.60000000000002</v>
      </c>
      <c r="M47" s="17">
        <f>+[1]CUY!M48</f>
        <v>311.60000000000002</v>
      </c>
      <c r="N47" s="17">
        <f>+[1]CUY!N48</f>
        <v>326.5</v>
      </c>
      <c r="O47" s="18">
        <f>+[1]CUY!R48</f>
        <v>308.3</v>
      </c>
      <c r="P47" s="19">
        <f>+[1]CUY!S48</f>
        <v>329.1</v>
      </c>
      <c r="Q47" s="20">
        <f>+[1]CUY!T48</f>
        <v>345.2</v>
      </c>
      <c r="R47" s="18">
        <f t="shared" si="4"/>
        <v>329.9889</v>
      </c>
      <c r="S47" s="19">
        <f t="shared" si="5"/>
        <v>321.33584143605083</v>
      </c>
      <c r="T47" s="19">
        <f t="shared" si="6"/>
        <v>307.05407343660357</v>
      </c>
      <c r="U47" s="19">
        <f t="shared" si="7"/>
        <v>305.94234202070697</v>
      </c>
      <c r="V47" s="19"/>
      <c r="W47" s="20">
        <f t="shared" si="8"/>
        <v>323.73500382555477</v>
      </c>
      <c r="X47" s="21"/>
      <c r="Y47" s="41">
        <f t="shared" si="18"/>
        <v>2.3255813953488413E-2</v>
      </c>
      <c r="Z47" s="24">
        <f t="shared" si="18"/>
        <v>1.2331180270111597E-2</v>
      </c>
      <c r="AA47" s="24">
        <f t="shared" si="18"/>
        <v>3.7878787878787845E-2</v>
      </c>
      <c r="AB47" s="24">
        <f t="shared" si="18"/>
        <v>0.10051040439733039</v>
      </c>
      <c r="AC47" s="24">
        <f t="shared" si="18"/>
        <v>7.3550212164075202E-3</v>
      </c>
      <c r="AD47" s="24">
        <f t="shared" si="18"/>
        <v>2.3158571888067137E-2</v>
      </c>
      <c r="AE47" s="24">
        <f t="shared" si="18"/>
        <v>1.5917341524713802E-2</v>
      </c>
      <c r="AF47" s="24">
        <f t="shared" si="18"/>
        <v>1.7144546260715376E-2</v>
      </c>
      <c r="AG47" s="24">
        <f t="shared" si="18"/>
        <v>5.6213017751478578E-3</v>
      </c>
      <c r="AH47" s="24">
        <f t="shared" si="18"/>
        <v>3.0905077262693093E-2</v>
      </c>
      <c r="AI47" s="24">
        <f t="shared" si="18"/>
        <v>-1.747640685075158E-3</v>
      </c>
      <c r="AJ47" s="24">
        <f t="shared" si="18"/>
        <v>2.331691297208538E-2</v>
      </c>
      <c r="AK47" s="24">
        <f t="shared" si="18"/>
        <v>4.6153846153846878E-3</v>
      </c>
      <c r="AL47" s="24">
        <f t="shared" si="18"/>
        <v>8.2514044943820197E-2</v>
      </c>
      <c r="AM47" s="24">
        <f t="shared" si="18"/>
        <v>2.0148791072535754E-2</v>
      </c>
      <c r="AN47" s="24">
        <f t="shared" si="18"/>
        <v>5.8275058275059077E-3</v>
      </c>
      <c r="AO47" s="24">
        <f t="shared" si="36"/>
        <v>2.3278159523329789E-2</v>
      </c>
      <c r="AP47" s="24">
        <f t="shared" si="37"/>
        <v>2.9302880718735436E-2</v>
      </c>
      <c r="AQ47" s="24">
        <f t="shared" si="38"/>
        <v>4.4545824926749855E-2</v>
      </c>
      <c r="AR47" s="24">
        <f t="shared" si="39"/>
        <v>4.9971206626151954E-2</v>
      </c>
      <c r="AS47" s="24" t="e">
        <f t="shared" si="39"/>
        <v>#DIV/0!</v>
      </c>
      <c r="AT47" s="24">
        <f t="shared" si="39"/>
        <v>3.1942737059396542E-2</v>
      </c>
      <c r="AU47" s="21"/>
      <c r="AV47" s="24">
        <f t="shared" si="34"/>
        <v>0.44420131291028442</v>
      </c>
      <c r="AW47" s="24">
        <f t="shared" si="34"/>
        <v>0.48109965635738838</v>
      </c>
      <c r="AX47" s="24">
        <f t="shared" si="34"/>
        <v>0.4826839826839826</v>
      </c>
      <c r="AY47" s="24">
        <f t="shared" si="34"/>
        <v>0.60446479679450493</v>
      </c>
      <c r="AZ47" s="24">
        <f t="shared" si="34"/>
        <v>0.21163661109220833</v>
      </c>
      <c r="BA47" s="24">
        <f t="shared" si="34"/>
        <v>0.4767873723305478</v>
      </c>
      <c r="BB47" s="24">
        <f t="shared" si="34"/>
        <v>0.4610441767068274</v>
      </c>
      <c r="BC47" s="24">
        <f t="shared" si="34"/>
        <v>0.39368165249088705</v>
      </c>
      <c r="BD47" s="24">
        <f t="shared" si="34"/>
        <v>0.34135753749013409</v>
      </c>
      <c r="BE47" s="24">
        <f t="shared" si="34"/>
        <v>0.55002370791844468</v>
      </c>
      <c r="BF47" s="24">
        <f t="shared" si="34"/>
        <v>0.32099907493061997</v>
      </c>
      <c r="BG47" s="24">
        <f t="shared" si="34"/>
        <v>0.46497414198401521</v>
      </c>
      <c r="BH47" s="24">
        <f t="shared" si="34"/>
        <v>0.4935956084172004</v>
      </c>
      <c r="BI47" s="24">
        <f t="shared" si="33"/>
        <v>0.73788049605411499</v>
      </c>
      <c r="BJ47" s="24">
        <f t="shared" si="33"/>
        <v>0.46854082998661317</v>
      </c>
      <c r="BK47" s="24">
        <f t="shared" si="33"/>
        <v>0.27051895472948106</v>
      </c>
      <c r="BL47" s="24">
        <f t="shared" si="33"/>
        <v>0.4441664500708824</v>
      </c>
      <c r="BM47" s="24">
        <f t="shared" si="33"/>
        <v>0.50382194762410193</v>
      </c>
      <c r="BN47" s="24">
        <f t="shared" si="33"/>
        <v>0.52726188079461145</v>
      </c>
      <c r="BO47" s="24">
        <f t="shared" si="33"/>
        <v>0.54360915230374762</v>
      </c>
      <c r="BP47" s="24" t="e">
        <f t="shared" si="33"/>
        <v>#DIV/0!</v>
      </c>
      <c r="BQ47" s="24">
        <f t="shared" si="33"/>
        <v>0.4708265650153074</v>
      </c>
      <c r="BR47" s="21"/>
      <c r="BS47" s="35">
        <f t="shared" si="11"/>
        <v>43983</v>
      </c>
      <c r="BT47" s="24">
        <f t="shared" si="41"/>
        <v>3.7012093023255713E-3</v>
      </c>
      <c r="BU47" s="24">
        <f t="shared" si="40"/>
        <v>1.1069767441860465E-3</v>
      </c>
      <c r="BV47" s="24">
        <f t="shared" si="40"/>
        <v>9.0334263565891564E-3</v>
      </c>
      <c r="BW47" s="24">
        <f t="shared" si="40"/>
        <v>7.1590697674419246E-4</v>
      </c>
      <c r="BX47" s="24">
        <f t="shared" si="40"/>
        <v>1.4020465116279159E-3</v>
      </c>
      <c r="BY47" s="24">
        <f t="shared" si="40"/>
        <v>1.3079069767441835E-3</v>
      </c>
      <c r="BZ47" s="24">
        <f t="shared" si="40"/>
        <v>2.176124031007756E-3</v>
      </c>
      <c r="CA47" s="24">
        <f t="shared" si="40"/>
        <v>1.4905426356588968E-4</v>
      </c>
      <c r="CB47" s="24">
        <f t="shared" si="40"/>
        <v>2.0420465116278977E-3</v>
      </c>
      <c r="CC47" s="24">
        <f t="shared" si="40"/>
        <v>-3.4728682170542633E-5</v>
      </c>
      <c r="CD47" s="24">
        <f t="shared" si="40"/>
        <v>1.5080620155038811E-3</v>
      </c>
      <c r="CE47" s="24">
        <f t="shared" si="40"/>
        <v>1.6883720930232558E-4</v>
      </c>
      <c r="CF47" s="24">
        <f t="shared" si="14"/>
        <v>2.3276868217054276E-2</v>
      </c>
    </row>
    <row r="48" spans="1:84" x14ac:dyDescent="0.25">
      <c r="A48" s="31">
        <f>+[1]CUY!A49</f>
        <v>44013</v>
      </c>
      <c r="B48" s="17">
        <f>+[1]CUY!B49</f>
        <v>337.5</v>
      </c>
      <c r="C48" s="17">
        <f>+[1]CUY!C49</f>
        <v>348.4</v>
      </c>
      <c r="D48" s="17">
        <f>+[1]CUY!D49</f>
        <v>278.2</v>
      </c>
      <c r="E48" s="17">
        <f>+[1]CUY!E49</f>
        <v>296.39999999999998</v>
      </c>
      <c r="F48" s="17">
        <f>+[1]CUY!F49</f>
        <v>361.7</v>
      </c>
      <c r="G48" s="17">
        <f>+[1]CUY!G49</f>
        <v>330</v>
      </c>
      <c r="H48" s="17">
        <f>+[1]CUY!H49</f>
        <v>375.7</v>
      </c>
      <c r="I48" s="17">
        <f>+[1]CUY!I49</f>
        <v>351.4</v>
      </c>
      <c r="J48" s="17">
        <f>+[1]CUY!J49</f>
        <v>347.7</v>
      </c>
      <c r="K48" s="17">
        <f>+[1]CUY!K49</f>
        <v>333.5</v>
      </c>
      <c r="L48" s="17">
        <f>+[1]CUY!L49</f>
        <v>286.5</v>
      </c>
      <c r="M48" s="17">
        <f>+[1]CUY!M49</f>
        <v>318.7</v>
      </c>
      <c r="N48" s="17">
        <f>+[1]CUY!N49</f>
        <v>334.4</v>
      </c>
      <c r="O48" s="18">
        <f>+[1]CUY!R49</f>
        <v>319.10000000000002</v>
      </c>
      <c r="P48" s="19">
        <f>+[1]CUY!S49</f>
        <v>337.4</v>
      </c>
      <c r="Q48" s="20">
        <f>+[1]CUY!T49</f>
        <v>348.1</v>
      </c>
      <c r="R48" s="18">
        <f t="shared" si="4"/>
        <v>337.43677999999994</v>
      </c>
      <c r="S48" s="19">
        <f t="shared" si="5"/>
        <v>328.7691997008227</v>
      </c>
      <c r="T48" s="19">
        <f t="shared" si="6"/>
        <v>317.94374641422831</v>
      </c>
      <c r="U48" s="19">
        <f t="shared" si="7"/>
        <v>317.7588004284184</v>
      </c>
      <c r="V48" s="19"/>
      <c r="W48" s="20">
        <f t="shared" si="8"/>
        <v>333.85587222647291</v>
      </c>
      <c r="X48" s="21"/>
      <c r="Y48" s="41">
        <f t="shared" si="18"/>
        <v>2.2727272727272707E-2</v>
      </c>
      <c r="Z48" s="24">
        <f t="shared" si="18"/>
        <v>1.0440835266821269E-2</v>
      </c>
      <c r="AA48" s="24">
        <f t="shared" si="18"/>
        <v>1.5328467153284731E-2</v>
      </c>
      <c r="AB48" s="24">
        <f t="shared" si="18"/>
        <v>5.7438458794148994E-2</v>
      </c>
      <c r="AC48" s="24">
        <f t="shared" si="18"/>
        <v>1.5725919685481538E-2</v>
      </c>
      <c r="AD48" s="24">
        <f t="shared" si="18"/>
        <v>3.7409619616472822E-2</v>
      </c>
      <c r="AE48" s="24">
        <f t="shared" si="18"/>
        <v>3.2710280373831724E-2</v>
      </c>
      <c r="AF48" s="24">
        <f t="shared" si="18"/>
        <v>2.121476315024684E-2</v>
      </c>
      <c r="AG48" s="24">
        <f t="shared" si="18"/>
        <v>2.2947925860547169E-2</v>
      </c>
      <c r="AH48" s="24">
        <f t="shared" si="18"/>
        <v>2.018966044661985E-2</v>
      </c>
      <c r="AI48" s="24">
        <f t="shared" si="18"/>
        <v>3.1512605042016695E-3</v>
      </c>
      <c r="AJ48" s="24">
        <f t="shared" si="18"/>
        <v>2.2785622593067822E-2</v>
      </c>
      <c r="AK48" s="24">
        <f t="shared" si="18"/>
        <v>2.4196018376722694E-2</v>
      </c>
      <c r="AL48" s="24">
        <f t="shared" si="18"/>
        <v>3.5030814142069433E-2</v>
      </c>
      <c r="AM48" s="24">
        <f t="shared" si="18"/>
        <v>2.5220297781828993E-2</v>
      </c>
      <c r="AN48" s="24">
        <f t="shared" si="18"/>
        <v>8.4009269988414292E-3</v>
      </c>
      <c r="AO48" s="24">
        <f t="shared" si="36"/>
        <v>2.2570092509172079E-2</v>
      </c>
      <c r="AP48" s="24">
        <f t="shared" si="37"/>
        <v>2.3132677112992273E-2</v>
      </c>
      <c r="AQ48" s="24">
        <f t="shared" si="38"/>
        <v>3.5465000857163753E-2</v>
      </c>
      <c r="AR48" s="24">
        <f t="shared" si="39"/>
        <v>3.8623154708385066E-2</v>
      </c>
      <c r="AS48" s="24" t="e">
        <f t="shared" si="39"/>
        <v>#DIV/0!</v>
      </c>
      <c r="AT48" s="24">
        <f t="shared" si="39"/>
        <v>3.1262817679029276E-2</v>
      </c>
      <c r="AU48" s="21"/>
      <c r="AV48" s="24">
        <f t="shared" si="34"/>
        <v>0.43678160919540221</v>
      </c>
      <c r="AW48" s="24">
        <f t="shared" si="34"/>
        <v>0.46818373367045907</v>
      </c>
      <c r="AX48" s="24">
        <f t="shared" si="34"/>
        <v>0.49730893433799772</v>
      </c>
      <c r="AY48" s="24">
        <f t="shared" si="34"/>
        <v>0.68696642003414921</v>
      </c>
      <c r="AZ48" s="24">
        <f t="shared" si="34"/>
        <v>0.18241255312193538</v>
      </c>
      <c r="BA48" s="24">
        <f t="shared" si="34"/>
        <v>0.48782687105500444</v>
      </c>
      <c r="BB48" s="24">
        <f t="shared" si="34"/>
        <v>0.4528228924980664</v>
      </c>
      <c r="BC48" s="24">
        <f t="shared" si="34"/>
        <v>0.37534246575342456</v>
      </c>
      <c r="BD48" s="24">
        <f t="shared" ref="BD48:BK83" si="42">+J48/J36-1</f>
        <v>0.36352941176470588</v>
      </c>
      <c r="BE48" s="24">
        <f t="shared" si="42"/>
        <v>0.5145322434150772</v>
      </c>
      <c r="BF48" s="24">
        <f t="shared" si="42"/>
        <v>0.31061299176578228</v>
      </c>
      <c r="BG48" s="24">
        <f t="shared" si="42"/>
        <v>0.41644444444444439</v>
      </c>
      <c r="BH48" s="24">
        <f t="shared" si="42"/>
        <v>0.48820649755229195</v>
      </c>
      <c r="BI48" s="24">
        <f t="shared" si="33"/>
        <v>0.7446692181519956</v>
      </c>
      <c r="BJ48" s="24">
        <f t="shared" si="33"/>
        <v>0.4688724423160644</v>
      </c>
      <c r="BK48" s="24">
        <f t="shared" si="33"/>
        <v>0.23790896159317221</v>
      </c>
      <c r="BL48" s="24">
        <f t="shared" si="33"/>
        <v>0.43634168998126333</v>
      </c>
      <c r="BM48" s="24">
        <f t="shared" si="33"/>
        <v>0.50161416091678857</v>
      </c>
      <c r="BN48" s="24">
        <f t="shared" si="33"/>
        <v>0.53319693872963514</v>
      </c>
      <c r="BO48" s="24">
        <f t="shared" si="33"/>
        <v>0.56483405197990422</v>
      </c>
      <c r="BP48" s="24" t="e">
        <f t="shared" si="33"/>
        <v>#DIV/0!</v>
      </c>
      <c r="BQ48" s="24">
        <f t="shared" si="33"/>
        <v>0.47567730171488676</v>
      </c>
      <c r="BR48" s="21"/>
      <c r="BS48" s="35">
        <f t="shared" si="11"/>
        <v>44013</v>
      </c>
      <c r="BT48" s="24">
        <f t="shared" si="41"/>
        <v>3.1003636363636073E-3</v>
      </c>
      <c r="BU48" s="24">
        <f t="shared" si="40"/>
        <v>4.5436363636363518E-4</v>
      </c>
      <c r="BV48" s="24">
        <f t="shared" si="40"/>
        <v>5.5520606060605942E-3</v>
      </c>
      <c r="BW48" s="24">
        <f t="shared" si="40"/>
        <v>1.506909090909082E-3</v>
      </c>
      <c r="BX48" s="24">
        <f t="shared" si="40"/>
        <v>2.2646060606060564E-3</v>
      </c>
      <c r="BY48" s="24">
        <f t="shared" si="40"/>
        <v>2.6684848484848436E-3</v>
      </c>
      <c r="BZ48" s="24">
        <f t="shared" si="40"/>
        <v>2.6766666666666497E-3</v>
      </c>
      <c r="CA48" s="24">
        <f t="shared" si="40"/>
        <v>5.9800000000000087E-4</v>
      </c>
      <c r="CB48" s="24">
        <f t="shared" si="40"/>
        <v>1.3440000000000047E-3</v>
      </c>
      <c r="CC48" s="24">
        <f t="shared" si="40"/>
        <v>6.1090909090907546E-5</v>
      </c>
      <c r="CD48" s="24">
        <f t="shared" si="40"/>
        <v>1.4737878787878717E-3</v>
      </c>
      <c r="CE48" s="24">
        <f t="shared" si="40"/>
        <v>8.6899999999999749E-4</v>
      </c>
      <c r="CF48" s="24">
        <f t="shared" si="14"/>
        <v>2.256933333333325E-2</v>
      </c>
    </row>
    <row r="49" spans="1:84" x14ac:dyDescent="0.25">
      <c r="A49" s="31">
        <f>+[1]CUY!A50</f>
        <v>44044</v>
      </c>
      <c r="B49" s="17">
        <f>+[1]CUY!B50</f>
        <v>346.5</v>
      </c>
      <c r="C49" s="17">
        <f>+[1]CUY!C50</f>
        <v>359.8</v>
      </c>
      <c r="D49" s="17">
        <f>+[1]CUY!D50</f>
        <v>281</v>
      </c>
      <c r="E49" s="17">
        <f>+[1]CUY!E50</f>
        <v>303.5</v>
      </c>
      <c r="F49" s="17">
        <f>+[1]CUY!F50</f>
        <v>373.2</v>
      </c>
      <c r="G49" s="17">
        <f>+[1]CUY!G50</f>
        <v>343.2</v>
      </c>
      <c r="H49" s="17">
        <f>+[1]CUY!H50</f>
        <v>386.1</v>
      </c>
      <c r="I49" s="17">
        <f>+[1]CUY!I50</f>
        <v>362.1</v>
      </c>
      <c r="J49" s="17">
        <f>+[1]CUY!J50</f>
        <v>346.8</v>
      </c>
      <c r="K49" s="17">
        <f>+[1]CUY!K50</f>
        <v>342.6</v>
      </c>
      <c r="L49" s="17">
        <f>+[1]CUY!L50</f>
        <v>285.7</v>
      </c>
      <c r="M49" s="17">
        <f>+[1]CUY!M50</f>
        <v>323.10000000000002</v>
      </c>
      <c r="N49" s="17">
        <f>+[1]CUY!N50</f>
        <v>338.5</v>
      </c>
      <c r="O49" s="18">
        <f>+[1]CUY!R50</f>
        <v>329.7</v>
      </c>
      <c r="P49" s="19">
        <f>+[1]CUY!S50</f>
        <v>347.7</v>
      </c>
      <c r="Q49" s="20">
        <f>+[1]CUY!T50</f>
        <v>352.3</v>
      </c>
      <c r="R49" s="18">
        <f t="shared" si="4"/>
        <v>346.52012000000002</v>
      </c>
      <c r="S49" s="19">
        <f t="shared" si="5"/>
        <v>337.80215407629021</v>
      </c>
      <c r="T49" s="19">
        <f t="shared" si="6"/>
        <v>325.68525530694205</v>
      </c>
      <c r="U49" s="19">
        <f t="shared" si="7"/>
        <v>326.31749375223137</v>
      </c>
      <c r="V49" s="19"/>
      <c r="W49" s="20">
        <f t="shared" si="8"/>
        <v>342.31206962509566</v>
      </c>
      <c r="X49" s="21"/>
      <c r="Y49" s="41">
        <f t="shared" si="18"/>
        <v>2.6666666666666616E-2</v>
      </c>
      <c r="Z49" s="24">
        <f t="shared" si="18"/>
        <v>3.2721010332950717E-2</v>
      </c>
      <c r="AA49" s="24">
        <f t="shared" si="18"/>
        <v>1.0064701653486718E-2</v>
      </c>
      <c r="AB49" s="24">
        <f t="shared" si="18"/>
        <v>2.3954116059379249E-2</v>
      </c>
      <c r="AC49" s="24">
        <f t="shared" si="18"/>
        <v>3.1794304672380536E-2</v>
      </c>
      <c r="AD49" s="24">
        <f t="shared" ref="Y49:AN65" si="43">+G49/G48-1</f>
        <v>4.0000000000000036E-2</v>
      </c>
      <c r="AE49" s="24">
        <f t="shared" si="43"/>
        <v>2.7681660899654181E-2</v>
      </c>
      <c r="AF49" s="24">
        <f t="shared" si="43"/>
        <v>3.0449630051223808E-2</v>
      </c>
      <c r="AG49" s="24">
        <f t="shared" si="43"/>
        <v>-2.5884383088868868E-3</v>
      </c>
      <c r="AH49" s="24">
        <f t="shared" si="43"/>
        <v>2.7286356821589308E-2</v>
      </c>
      <c r="AI49" s="24">
        <f t="shared" si="43"/>
        <v>-2.7923211169285089E-3</v>
      </c>
      <c r="AJ49" s="24">
        <f t="shared" si="43"/>
        <v>1.380608722936949E-2</v>
      </c>
      <c r="AK49" s="24">
        <f t="shared" si="43"/>
        <v>1.2260765550239361E-2</v>
      </c>
      <c r="AL49" s="24">
        <f t="shared" si="43"/>
        <v>3.3218426825446512E-2</v>
      </c>
      <c r="AM49" s="24">
        <f t="shared" si="43"/>
        <v>3.0527563722584583E-2</v>
      </c>
      <c r="AN49" s="24">
        <f t="shared" si="43"/>
        <v>1.2065498419994158E-2</v>
      </c>
      <c r="AO49" s="24">
        <f t="shared" si="36"/>
        <v>2.691864236020769E-2</v>
      </c>
      <c r="AP49" s="24">
        <f t="shared" si="37"/>
        <v>2.7475062699569897E-2</v>
      </c>
      <c r="AQ49" s="24">
        <f t="shared" si="38"/>
        <v>2.4348674820695582E-2</v>
      </c>
      <c r="AR49" s="24">
        <f t="shared" si="39"/>
        <v>2.6934559522108215E-2</v>
      </c>
      <c r="AS49" s="24" t="e">
        <f t="shared" si="39"/>
        <v>#DIV/0!</v>
      </c>
      <c r="AT49" s="24">
        <f t="shared" si="39"/>
        <v>2.5328886211372303E-2</v>
      </c>
      <c r="AU49" s="21"/>
      <c r="AV49" s="24">
        <f t="shared" ref="AV49:BC80" si="44">+B49/B37-1</f>
        <v>0.41313213703099527</v>
      </c>
      <c r="AW49" s="24">
        <f t="shared" si="44"/>
        <v>0.43862455017992819</v>
      </c>
      <c r="AX49" s="24">
        <f t="shared" si="44"/>
        <v>0.45219638242894056</v>
      </c>
      <c r="AY49" s="24">
        <f t="shared" si="44"/>
        <v>0.67402095973524534</v>
      </c>
      <c r="AZ49" s="24">
        <f t="shared" si="44"/>
        <v>0.161892901618929</v>
      </c>
      <c r="BA49" s="24">
        <f t="shared" si="44"/>
        <v>0.47612903225806447</v>
      </c>
      <c r="BB49" s="24">
        <f t="shared" si="44"/>
        <v>0.42947056645686787</v>
      </c>
      <c r="BC49" s="24">
        <f t="shared" si="44"/>
        <v>0.3768060836501903</v>
      </c>
      <c r="BD49" s="24">
        <f t="shared" si="42"/>
        <v>0.34262485481997684</v>
      </c>
      <c r="BE49" s="24">
        <f t="shared" si="42"/>
        <v>0.49476439790575943</v>
      </c>
      <c r="BF49" s="24">
        <f t="shared" si="42"/>
        <v>0.2823159784560143</v>
      </c>
      <c r="BG49" s="24">
        <f t="shared" si="42"/>
        <v>0.37139219015280145</v>
      </c>
      <c r="BH49" s="24">
        <f t="shared" si="42"/>
        <v>0.43675721561969438</v>
      </c>
      <c r="BI49" s="24">
        <f t="shared" si="33"/>
        <v>0.71094966268811621</v>
      </c>
      <c r="BJ49" s="24">
        <f t="shared" si="33"/>
        <v>0.44573804573804576</v>
      </c>
      <c r="BK49" s="24">
        <f t="shared" si="33"/>
        <v>0.21399035148173673</v>
      </c>
      <c r="BL49" s="24">
        <f t="shared" si="33"/>
        <v>0.41338077775072168</v>
      </c>
      <c r="BM49" s="24">
        <f t="shared" si="33"/>
        <v>0.47294475731680774</v>
      </c>
      <c r="BN49" s="24">
        <f t="shared" si="33"/>
        <v>0.50723242394464796</v>
      </c>
      <c r="BO49" s="24">
        <f t="shared" si="33"/>
        <v>0.54427187786061415</v>
      </c>
      <c r="BP49" s="24" t="e">
        <f t="shared" si="33"/>
        <v>#DIV/0!</v>
      </c>
      <c r="BQ49" s="24">
        <f t="shared" si="33"/>
        <v>0.46062304583518077</v>
      </c>
      <c r="BR49" s="21"/>
      <c r="BS49" s="35">
        <f t="shared" si="11"/>
        <v>44044</v>
      </c>
      <c r="BT49" s="24">
        <f t="shared" si="41"/>
        <v>9.5996444444444735E-3</v>
      </c>
      <c r="BU49" s="24">
        <f t="shared" si="40"/>
        <v>2.9617777777777898E-4</v>
      </c>
      <c r="BV49" s="24">
        <f t="shared" si="40"/>
        <v>2.3940148148148222E-3</v>
      </c>
      <c r="BW49" s="24">
        <f t="shared" si="40"/>
        <v>3.0257777777777783E-3</v>
      </c>
      <c r="BX49" s="24">
        <f t="shared" si="40"/>
        <v>2.4561777777777753E-3</v>
      </c>
      <c r="BY49" s="24">
        <f t="shared" si="40"/>
        <v>2.2802962962963037E-3</v>
      </c>
      <c r="BZ49" s="24">
        <f t="shared" si="40"/>
        <v>3.8361481481481645E-3</v>
      </c>
      <c r="CA49" s="24">
        <f t="shared" si="40"/>
        <v>-6.7466666666664968E-5</v>
      </c>
      <c r="CB49" s="24">
        <f t="shared" si="40"/>
        <v>1.8119111111111154E-3</v>
      </c>
      <c r="CC49" s="24">
        <f t="shared" si="40"/>
        <v>-5.3096296296297056E-5</v>
      </c>
      <c r="CD49" s="24">
        <f t="shared" si="40"/>
        <v>8.9303703703704407E-4</v>
      </c>
      <c r="CE49" s="24">
        <f t="shared" si="40"/>
        <v>4.4097777777778017E-4</v>
      </c>
      <c r="CF49" s="24">
        <f t="shared" si="14"/>
        <v>2.6913600000000079E-2</v>
      </c>
    </row>
    <row r="50" spans="1:84" x14ac:dyDescent="0.25">
      <c r="A50" s="31">
        <f>+[1]CUY!A51</f>
        <v>44075</v>
      </c>
      <c r="B50" s="17">
        <f>+[1]CUY!B51</f>
        <v>358.9</v>
      </c>
      <c r="C50" s="17">
        <f>+[1]CUY!C51</f>
        <v>371.1</v>
      </c>
      <c r="D50" s="17">
        <f>+[1]CUY!D51</f>
        <v>293.2</v>
      </c>
      <c r="E50" s="17">
        <f>+[1]CUY!E51</f>
        <v>331.8</v>
      </c>
      <c r="F50" s="17">
        <f>+[1]CUY!F51</f>
        <v>385.5</v>
      </c>
      <c r="G50" s="17">
        <f>+[1]CUY!G51</f>
        <v>350.8</v>
      </c>
      <c r="H50" s="17">
        <f>+[1]CUY!H51</f>
        <v>400.1</v>
      </c>
      <c r="I50" s="17">
        <f>+[1]CUY!I51</f>
        <v>378.4</v>
      </c>
      <c r="J50" s="17">
        <f>+[1]CUY!J51</f>
        <v>348.7</v>
      </c>
      <c r="K50" s="17">
        <f>+[1]CUY!K51</f>
        <v>349.3</v>
      </c>
      <c r="L50" s="17">
        <f>+[1]CUY!L51</f>
        <v>288.89999999999998</v>
      </c>
      <c r="M50" s="17">
        <f>+[1]CUY!M51</f>
        <v>327.8</v>
      </c>
      <c r="N50" s="17">
        <f>+[1]CUY!N51</f>
        <v>339</v>
      </c>
      <c r="O50" s="18">
        <f>+[1]CUY!R51</f>
        <v>358.9</v>
      </c>
      <c r="P50" s="19">
        <f>+[1]CUY!S51</f>
        <v>357.9</v>
      </c>
      <c r="Q50" s="20">
        <f>+[1]CUY!T51</f>
        <v>362.3</v>
      </c>
      <c r="R50" s="18">
        <f t="shared" si="4"/>
        <v>358.87556999999998</v>
      </c>
      <c r="S50" s="19">
        <f t="shared" si="5"/>
        <v>349.97142857142848</v>
      </c>
      <c r="T50" s="19">
        <f t="shared" si="6"/>
        <v>338.56006884681585</v>
      </c>
      <c r="U50" s="19">
        <f t="shared" si="7"/>
        <v>341.19150303463056</v>
      </c>
      <c r="V50" s="19"/>
      <c r="W50" s="20">
        <f t="shared" si="8"/>
        <v>356.26436495791893</v>
      </c>
      <c r="X50" s="21"/>
      <c r="Y50" s="41">
        <f t="shared" si="43"/>
        <v>3.57864357864357E-2</v>
      </c>
      <c r="Z50" s="24">
        <f t="shared" si="43"/>
        <v>3.1406336853807781E-2</v>
      </c>
      <c r="AA50" s="24">
        <f t="shared" si="43"/>
        <v>4.3416370106761581E-2</v>
      </c>
      <c r="AB50" s="24">
        <f t="shared" si="43"/>
        <v>9.3245469522240665E-2</v>
      </c>
      <c r="AC50" s="24">
        <f t="shared" si="43"/>
        <v>3.2958199356913243E-2</v>
      </c>
      <c r="AD50" s="24">
        <f t="shared" si="43"/>
        <v>2.2144522144522227E-2</v>
      </c>
      <c r="AE50" s="24">
        <f t="shared" si="43"/>
        <v>3.6260036260036266E-2</v>
      </c>
      <c r="AF50" s="24">
        <f t="shared" si="43"/>
        <v>4.5015189174261172E-2</v>
      </c>
      <c r="AG50" s="24">
        <f t="shared" si="43"/>
        <v>5.4786620530564711E-3</v>
      </c>
      <c r="AH50" s="24">
        <f t="shared" si="43"/>
        <v>1.955633391710454E-2</v>
      </c>
      <c r="AI50" s="24">
        <f t="shared" si="43"/>
        <v>1.1200560028001405E-2</v>
      </c>
      <c r="AJ50" s="24">
        <f t="shared" si="43"/>
        <v>1.4546580006189913E-2</v>
      </c>
      <c r="AK50" s="24">
        <f t="shared" si="43"/>
        <v>1.477104874446189E-3</v>
      </c>
      <c r="AL50" s="24">
        <f t="shared" si="43"/>
        <v>8.8565362450712781E-2</v>
      </c>
      <c r="AM50" s="24">
        <f t="shared" si="43"/>
        <v>2.9335634167385605E-2</v>
      </c>
      <c r="AN50" s="24">
        <f t="shared" si="43"/>
        <v>2.8384899233607763E-2</v>
      </c>
      <c r="AO50" s="24">
        <f t="shared" si="36"/>
        <v>3.565579395505214E-2</v>
      </c>
      <c r="AP50" s="24">
        <f t="shared" si="37"/>
        <v>3.6024857592796611E-2</v>
      </c>
      <c r="AQ50" s="24">
        <f t="shared" si="38"/>
        <v>3.9531459684104986E-2</v>
      </c>
      <c r="AR50" s="24">
        <f t="shared" si="39"/>
        <v>4.5581403287231703E-2</v>
      </c>
      <c r="AS50" s="24" t="e">
        <f t="shared" si="39"/>
        <v>#DIV/0!</v>
      </c>
      <c r="AT50" s="24">
        <f t="shared" si="39"/>
        <v>4.0758993242931751E-2</v>
      </c>
      <c r="AU50" s="21"/>
      <c r="AV50" s="24">
        <f t="shared" si="44"/>
        <v>0.38304431599229272</v>
      </c>
      <c r="AW50" s="24">
        <f t="shared" si="44"/>
        <v>0.40888382687927138</v>
      </c>
      <c r="AX50" s="24">
        <f t="shared" si="44"/>
        <v>0.43514439549681816</v>
      </c>
      <c r="AY50" s="24">
        <f t="shared" si="44"/>
        <v>0.7103092783505156</v>
      </c>
      <c r="AZ50" s="24">
        <f t="shared" si="44"/>
        <v>0.16394927536231885</v>
      </c>
      <c r="BA50" s="24">
        <f t="shared" si="44"/>
        <v>0.39984038308060654</v>
      </c>
      <c r="BB50" s="24">
        <f t="shared" si="44"/>
        <v>0.36366734832992531</v>
      </c>
      <c r="BC50" s="24">
        <f t="shared" si="44"/>
        <v>0.37051792828685248</v>
      </c>
      <c r="BD50" s="24">
        <f t="shared" si="42"/>
        <v>0.27869453612027861</v>
      </c>
      <c r="BE50" s="24">
        <f t="shared" si="42"/>
        <v>0.40281124497991971</v>
      </c>
      <c r="BF50" s="24">
        <f t="shared" si="42"/>
        <v>0.28743315508021383</v>
      </c>
      <c r="BG50" s="24">
        <f t="shared" si="42"/>
        <v>0.32390953150242341</v>
      </c>
      <c r="BH50" s="24">
        <f t="shared" si="42"/>
        <v>0.31855309218203032</v>
      </c>
      <c r="BI50" s="24">
        <f t="shared" si="33"/>
        <v>0.72216890595009575</v>
      </c>
      <c r="BJ50" s="24">
        <f t="shared" si="33"/>
        <v>0.39859320046893298</v>
      </c>
      <c r="BK50" s="24">
        <f t="shared" si="33"/>
        <v>0.20847231487658435</v>
      </c>
      <c r="BL50" s="24">
        <f t="shared" si="33"/>
        <v>0.3832223937096213</v>
      </c>
      <c r="BM50" s="24">
        <f t="shared" si="33"/>
        <v>0.43537567303586422</v>
      </c>
      <c r="BN50" s="24">
        <f t="shared" si="33"/>
        <v>0.45992782623571871</v>
      </c>
      <c r="BO50" s="24">
        <f t="shared" si="33"/>
        <v>0.49604143116802168</v>
      </c>
      <c r="BP50" s="24" t="e">
        <f t="shared" si="33"/>
        <v>#DIV/0!</v>
      </c>
      <c r="BQ50" s="24">
        <f t="shared" si="33"/>
        <v>0.4225977915154806</v>
      </c>
      <c r="BR50" s="21"/>
      <c r="BS50" s="35">
        <f t="shared" si="11"/>
        <v>44075</v>
      </c>
      <c r="BT50" s="24">
        <f t="shared" si="41"/>
        <v>9.2682828282828391E-3</v>
      </c>
      <c r="BU50" s="24">
        <f t="shared" si="40"/>
        <v>1.2569696969696959E-3</v>
      </c>
      <c r="BV50" s="24">
        <f t="shared" si="40"/>
        <v>9.2944877344877386E-3</v>
      </c>
      <c r="BW50" s="24">
        <f t="shared" si="40"/>
        <v>3.1522077922077952E-3</v>
      </c>
      <c r="BX50" s="24">
        <f t="shared" si="40"/>
        <v>1.3774314574314616E-3</v>
      </c>
      <c r="BY50" s="24">
        <f t="shared" si="40"/>
        <v>2.98989898989899E-3</v>
      </c>
      <c r="BZ50" s="24">
        <f t="shared" si="40"/>
        <v>5.6920634920634766E-3</v>
      </c>
      <c r="CA50" s="24">
        <f t="shared" si="40"/>
        <v>1.3873015873015705E-4</v>
      </c>
      <c r="CB50" s="24">
        <f t="shared" si="40"/>
        <v>1.2993939393939372E-3</v>
      </c>
      <c r="CC50" s="24">
        <f t="shared" si="40"/>
        <v>2.0686868686868614E-4</v>
      </c>
      <c r="CD50" s="24">
        <f t="shared" si="40"/>
        <v>9.2914862914862705E-4</v>
      </c>
      <c r="CE50" s="24">
        <f t="shared" si="40"/>
        <v>5.2380952380952378E-5</v>
      </c>
      <c r="CF50" s="24">
        <f t="shared" si="14"/>
        <v>3.5657864357864361E-2</v>
      </c>
    </row>
    <row r="51" spans="1:84" x14ac:dyDescent="0.25">
      <c r="A51" s="31">
        <f>+[1]CUY!A52</f>
        <v>44105</v>
      </c>
      <c r="B51" s="17">
        <f>+[1]CUY!B52</f>
        <v>372</v>
      </c>
      <c r="C51" s="17">
        <f>+[1]CUY!C52</f>
        <v>388.2</v>
      </c>
      <c r="D51" s="17">
        <f>+[1]CUY!D52</f>
        <v>297.60000000000002</v>
      </c>
      <c r="E51" s="17">
        <f>+[1]CUY!E52</f>
        <v>339.8</v>
      </c>
      <c r="F51" s="17">
        <f>+[1]CUY!F52</f>
        <v>396</v>
      </c>
      <c r="G51" s="17">
        <f>+[1]CUY!G52</f>
        <v>363.6</v>
      </c>
      <c r="H51" s="17">
        <f>+[1]CUY!H52</f>
        <v>416.6</v>
      </c>
      <c r="I51" s="17">
        <f>+[1]CUY!I52</f>
        <v>396.2</v>
      </c>
      <c r="J51" s="17">
        <f>+[1]CUY!J52</f>
        <v>350.8</v>
      </c>
      <c r="K51" s="17">
        <f>+[1]CUY!K52</f>
        <v>360.2</v>
      </c>
      <c r="L51" s="17">
        <f>+[1]CUY!L52</f>
        <v>290.2</v>
      </c>
      <c r="M51" s="17">
        <f>+[1]CUY!M52</f>
        <v>340.8</v>
      </c>
      <c r="N51" s="17">
        <f>+[1]CUY!N52</f>
        <v>350.1</v>
      </c>
      <c r="O51" s="18">
        <f>+[1]CUY!R52</f>
        <v>387.7</v>
      </c>
      <c r="P51" s="19">
        <f>+[1]CUY!S52</f>
        <v>370.1</v>
      </c>
      <c r="Q51" s="20">
        <f>+[1]CUY!T52</f>
        <v>369.4</v>
      </c>
      <c r="R51" s="18">
        <f t="shared" si="4"/>
        <v>372.02207000000004</v>
      </c>
      <c r="S51" s="19">
        <f t="shared" si="5"/>
        <v>363.07097980553476</v>
      </c>
      <c r="T51" s="19">
        <f t="shared" si="6"/>
        <v>349.28912794033283</v>
      </c>
      <c r="U51" s="19">
        <f t="shared" si="7"/>
        <v>351.36519100321317</v>
      </c>
      <c r="V51" s="19"/>
      <c r="W51" s="20">
        <f t="shared" si="8"/>
        <v>368.32767788829386</v>
      </c>
      <c r="X51" s="21"/>
      <c r="Y51" s="41">
        <f t="shared" si="43"/>
        <v>3.6500417943716945E-2</v>
      </c>
      <c r="Z51" s="24">
        <f t="shared" si="43"/>
        <v>4.6079223928860102E-2</v>
      </c>
      <c r="AA51" s="24">
        <f t="shared" si="43"/>
        <v>1.5006821282401273E-2</v>
      </c>
      <c r="AB51" s="24">
        <f t="shared" si="43"/>
        <v>2.4110910186859513E-2</v>
      </c>
      <c r="AC51" s="24">
        <f t="shared" si="43"/>
        <v>2.7237354085603016E-2</v>
      </c>
      <c r="AD51" s="24">
        <f t="shared" si="43"/>
        <v>3.6488027366020637E-2</v>
      </c>
      <c r="AE51" s="24">
        <f t="shared" si="43"/>
        <v>4.1239690077480518E-2</v>
      </c>
      <c r="AF51" s="24">
        <f t="shared" si="43"/>
        <v>4.7040169133192311E-2</v>
      </c>
      <c r="AG51" s="24">
        <f t="shared" si="43"/>
        <v>6.0223687983940177E-3</v>
      </c>
      <c r="AH51" s="24">
        <f t="shared" si="43"/>
        <v>3.1205267678213522E-2</v>
      </c>
      <c r="AI51" s="24">
        <f t="shared" si="43"/>
        <v>4.499826929733608E-3</v>
      </c>
      <c r="AJ51" s="24">
        <f t="shared" si="43"/>
        <v>3.9658328248932229E-2</v>
      </c>
      <c r="AK51" s="24">
        <f t="shared" si="43"/>
        <v>3.2743362831858525E-2</v>
      </c>
      <c r="AL51" s="24">
        <f t="shared" si="43"/>
        <v>8.0245193647255464E-2</v>
      </c>
      <c r="AM51" s="24">
        <f t="shared" si="43"/>
        <v>3.4087734003911851E-2</v>
      </c>
      <c r="AN51" s="24">
        <f t="shared" si="43"/>
        <v>1.9597019044990338E-2</v>
      </c>
      <c r="AO51" s="24">
        <f t="shared" si="36"/>
        <v>3.6632474035499518E-2</v>
      </c>
      <c r="AP51" s="24">
        <f t="shared" si="37"/>
        <v>3.7430344778653035E-2</v>
      </c>
      <c r="AQ51" s="24">
        <f t="shared" si="38"/>
        <v>3.1690267343286171E-2</v>
      </c>
      <c r="AR51" s="24">
        <f t="shared" si="39"/>
        <v>2.9818116448081744E-2</v>
      </c>
      <c r="AS51" s="24" t="e">
        <f t="shared" si="39"/>
        <v>#DIV/0!</v>
      </c>
      <c r="AT51" s="24">
        <f t="shared" si="39"/>
        <v>3.3860565683575539E-2</v>
      </c>
      <c r="AU51" s="21"/>
      <c r="AV51" s="24">
        <f t="shared" si="44"/>
        <v>0.38238573021181699</v>
      </c>
      <c r="AW51" s="24">
        <f t="shared" si="44"/>
        <v>0.44205052005943535</v>
      </c>
      <c r="AX51" s="24">
        <f t="shared" si="44"/>
        <v>0.37079686780285592</v>
      </c>
      <c r="AY51" s="24">
        <f t="shared" si="44"/>
        <v>0.63680154142581902</v>
      </c>
      <c r="AZ51" s="24">
        <f t="shared" si="44"/>
        <v>0.16745283018867929</v>
      </c>
      <c r="BA51" s="24">
        <f t="shared" si="44"/>
        <v>0.34268833087149186</v>
      </c>
      <c r="BB51" s="24">
        <f t="shared" si="44"/>
        <v>0.35567849007484553</v>
      </c>
      <c r="BC51" s="24">
        <f t="shared" si="44"/>
        <v>0.37378640776699035</v>
      </c>
      <c r="BD51" s="24">
        <f t="shared" si="42"/>
        <v>0.27424627678895752</v>
      </c>
      <c r="BE51" s="24">
        <f t="shared" si="42"/>
        <v>0.40978473581213293</v>
      </c>
      <c r="BF51" s="24">
        <f t="shared" si="42"/>
        <v>0.25682113469034196</v>
      </c>
      <c r="BG51" s="24">
        <f t="shared" si="42"/>
        <v>0.34067663257277747</v>
      </c>
      <c r="BH51" s="24">
        <f t="shared" si="42"/>
        <v>0.30197099293417651</v>
      </c>
      <c r="BI51" s="24">
        <f t="shared" si="33"/>
        <v>0.79324699352451433</v>
      </c>
      <c r="BJ51" s="24">
        <f t="shared" si="33"/>
        <v>0.38718140929535227</v>
      </c>
      <c r="BK51" s="24">
        <f t="shared" si="33"/>
        <v>0.20522022838499177</v>
      </c>
      <c r="BL51" s="24">
        <f t="shared" si="33"/>
        <v>0.38233207956067972</v>
      </c>
      <c r="BM51" s="24">
        <f t="shared" si="33"/>
        <v>0.43420584571675769</v>
      </c>
      <c r="BN51" s="24">
        <f t="shared" si="33"/>
        <v>0.4329263994405852</v>
      </c>
      <c r="BO51" s="24">
        <f t="shared" si="33"/>
        <v>0.45670193166877304</v>
      </c>
      <c r="BP51" s="24" t="e">
        <f t="shared" si="33"/>
        <v>#DIV/0!</v>
      </c>
      <c r="BQ51" s="24">
        <f t="shared" si="33"/>
        <v>0.40212482353451762</v>
      </c>
      <c r="BR51" s="21"/>
      <c r="BS51" s="35">
        <f t="shared" si="11"/>
        <v>44105</v>
      </c>
      <c r="BT51" s="24">
        <f t="shared" si="41"/>
        <v>1.3540874895514044E-2</v>
      </c>
      <c r="BU51" s="24">
        <f t="shared" si="40"/>
        <v>4.3767066035107615E-4</v>
      </c>
      <c r="BV51" s="24">
        <f t="shared" si="40"/>
        <v>2.5366397325160212E-3</v>
      </c>
      <c r="BW51" s="24">
        <f t="shared" si="40"/>
        <v>2.5979381443298971E-3</v>
      </c>
      <c r="BX51" s="24">
        <f t="shared" si="40"/>
        <v>2.239732516021178E-3</v>
      </c>
      <c r="BY51" s="24">
        <f t="shared" si="40"/>
        <v>3.402061855670103E-3</v>
      </c>
      <c r="BZ51" s="24">
        <f t="shared" si="40"/>
        <v>6.0011145165784381E-3</v>
      </c>
      <c r="CA51" s="24">
        <f t="shared" si="40"/>
        <v>1.4803566453051151E-4</v>
      </c>
      <c r="CB51" s="24">
        <f t="shared" si="40"/>
        <v>2.0409027584285273E-3</v>
      </c>
      <c r="CC51" s="24">
        <f t="shared" si="40"/>
        <v>8.1136806910003499E-5</v>
      </c>
      <c r="CD51" s="24">
        <f t="shared" si="40"/>
        <v>2.4811925327389247E-3</v>
      </c>
      <c r="CE51" s="24">
        <f t="shared" si="40"/>
        <v>1.1226804123711364E-3</v>
      </c>
      <c r="CF51" s="24">
        <f t="shared" si="14"/>
        <v>3.6629980495959863E-2</v>
      </c>
    </row>
    <row r="52" spans="1:84" x14ac:dyDescent="0.25">
      <c r="A52" s="31">
        <f>+[1]CUY!A53</f>
        <v>44136</v>
      </c>
      <c r="B52" s="17">
        <f>+[1]CUY!B53</f>
        <v>383.8</v>
      </c>
      <c r="C52" s="17">
        <f>+[1]CUY!C53</f>
        <v>399.1</v>
      </c>
      <c r="D52" s="17">
        <f>+[1]CUY!D53</f>
        <v>306.8</v>
      </c>
      <c r="E52" s="17">
        <f>+[1]CUY!E53</f>
        <v>354.9</v>
      </c>
      <c r="F52" s="17">
        <f>+[1]CUY!F53</f>
        <v>405.4</v>
      </c>
      <c r="G52" s="17">
        <f>+[1]CUY!G53</f>
        <v>376.8</v>
      </c>
      <c r="H52" s="17">
        <f>+[1]CUY!H53</f>
        <v>433.8</v>
      </c>
      <c r="I52" s="17">
        <f>+[1]CUY!I53</f>
        <v>409.2</v>
      </c>
      <c r="J52" s="17">
        <f>+[1]CUY!J53</f>
        <v>353.2</v>
      </c>
      <c r="K52" s="17">
        <f>+[1]CUY!K53</f>
        <v>377.2</v>
      </c>
      <c r="L52" s="17">
        <f>+[1]CUY!L53</f>
        <v>295.5</v>
      </c>
      <c r="M52" s="17">
        <f>+[1]CUY!M53</f>
        <v>349.1</v>
      </c>
      <c r="N52" s="17">
        <f>+[1]CUY!N53</f>
        <v>354.6</v>
      </c>
      <c r="O52" s="18">
        <f>+[1]CUY!R53</f>
        <v>396.7</v>
      </c>
      <c r="P52" s="19">
        <f>+[1]CUY!S53</f>
        <v>383.8</v>
      </c>
      <c r="Q52" s="20">
        <f>+[1]CUY!T53</f>
        <v>376.2</v>
      </c>
      <c r="R52" s="18">
        <f t="shared" si="4"/>
        <v>383.72988999999995</v>
      </c>
      <c r="S52" s="19">
        <f t="shared" si="5"/>
        <v>374.81048616305156</v>
      </c>
      <c r="T52" s="19">
        <f t="shared" si="6"/>
        <v>361.97312105565123</v>
      </c>
      <c r="U52" s="19">
        <f t="shared" si="7"/>
        <v>365.12131381649414</v>
      </c>
      <c r="V52" s="19"/>
      <c r="W52" s="20">
        <f t="shared" si="8"/>
        <v>381.48439173680191</v>
      </c>
      <c r="X52" s="21"/>
      <c r="Y52" s="41">
        <f t="shared" si="43"/>
        <v>3.1720430107526898E-2</v>
      </c>
      <c r="Z52" s="24">
        <f t="shared" si="43"/>
        <v>2.8078310149407537E-2</v>
      </c>
      <c r="AA52" s="24">
        <f t="shared" si="43"/>
        <v>3.0913978494623517E-2</v>
      </c>
      <c r="AB52" s="24">
        <f t="shared" si="43"/>
        <v>4.4437904649793802E-2</v>
      </c>
      <c r="AC52" s="24">
        <f t="shared" si="43"/>
        <v>2.3737373737373613E-2</v>
      </c>
      <c r="AD52" s="24">
        <f t="shared" si="43"/>
        <v>3.6303630363036188E-2</v>
      </c>
      <c r="AE52" s="24">
        <f t="shared" si="43"/>
        <v>4.1286605856936998E-2</v>
      </c>
      <c r="AF52" s="24">
        <f t="shared" si="43"/>
        <v>3.2811711256941045E-2</v>
      </c>
      <c r="AG52" s="24">
        <f t="shared" si="43"/>
        <v>6.8415051311288E-3</v>
      </c>
      <c r="AH52" s="24">
        <f t="shared" si="43"/>
        <v>4.7196002220988298E-2</v>
      </c>
      <c r="AI52" s="24">
        <f t="shared" si="43"/>
        <v>1.8263266712612136E-2</v>
      </c>
      <c r="AJ52" s="24">
        <f t="shared" si="43"/>
        <v>2.4354460093896746E-2</v>
      </c>
      <c r="AK52" s="24">
        <f t="shared" si="43"/>
        <v>1.2853470437018011E-2</v>
      </c>
      <c r="AL52" s="24">
        <f t="shared" si="43"/>
        <v>2.3213825122517351E-2</v>
      </c>
      <c r="AM52" s="24">
        <f t="shared" si="43"/>
        <v>3.7017022426371282E-2</v>
      </c>
      <c r="AN52" s="24">
        <f t="shared" si="43"/>
        <v>1.8408229561450939E-2</v>
      </c>
      <c r="AO52" s="24">
        <f t="shared" si="36"/>
        <v>3.1470767312272496E-2</v>
      </c>
      <c r="AP52" s="24">
        <f t="shared" si="37"/>
        <v>3.2333915433848892E-2</v>
      </c>
      <c r="AQ52" s="24">
        <f t="shared" si="38"/>
        <v>3.6313735815691084E-2</v>
      </c>
      <c r="AR52" s="24">
        <f t="shared" si="39"/>
        <v>3.9150499723676901E-2</v>
      </c>
      <c r="AS52" s="24" t="e">
        <f t="shared" si="39"/>
        <v>#DIV/0!</v>
      </c>
      <c r="AT52" s="24">
        <f t="shared" si="39"/>
        <v>3.5720133561339962E-2</v>
      </c>
      <c r="AU52" s="21"/>
      <c r="AV52" s="24">
        <f t="shared" si="44"/>
        <v>0.36437966583718451</v>
      </c>
      <c r="AW52" s="24">
        <f t="shared" si="44"/>
        <v>0.40627202255109229</v>
      </c>
      <c r="AX52" s="24">
        <f t="shared" si="44"/>
        <v>0.32928942807625639</v>
      </c>
      <c r="AY52" s="24">
        <f t="shared" si="44"/>
        <v>0.61759343664539634</v>
      </c>
      <c r="AZ52" s="24">
        <f t="shared" si="44"/>
        <v>0.18330414477524792</v>
      </c>
      <c r="BA52" s="24">
        <f t="shared" si="44"/>
        <v>0.37518248175182478</v>
      </c>
      <c r="BB52" s="24">
        <f t="shared" si="44"/>
        <v>0.32135242156564114</v>
      </c>
      <c r="BC52" s="24">
        <f t="shared" si="44"/>
        <v>0.35721393034825866</v>
      </c>
      <c r="BD52" s="24">
        <f t="shared" si="42"/>
        <v>0.19445383834967878</v>
      </c>
      <c r="BE52" s="24">
        <f t="shared" si="42"/>
        <v>0.40851381628080641</v>
      </c>
      <c r="BF52" s="24">
        <f t="shared" si="42"/>
        <v>0.26660951564509205</v>
      </c>
      <c r="BG52" s="24">
        <f t="shared" si="42"/>
        <v>0.32990476190476192</v>
      </c>
      <c r="BH52" s="24">
        <f t="shared" si="42"/>
        <v>0.24552160168598536</v>
      </c>
      <c r="BI52" s="24">
        <f t="shared" si="33"/>
        <v>0.72929380993897119</v>
      </c>
      <c r="BJ52" s="24">
        <f t="shared" si="33"/>
        <v>0.3736578382247675</v>
      </c>
      <c r="BK52" s="24">
        <f t="shared" si="33"/>
        <v>0.18825015792798472</v>
      </c>
      <c r="BL52" s="24">
        <f t="shared" si="33"/>
        <v>0.36418780071696544</v>
      </c>
      <c r="BM52" s="24">
        <f t="shared" si="33"/>
        <v>0.41254558088776072</v>
      </c>
      <c r="BN52" s="24">
        <f t="shared" si="33"/>
        <v>0.42601642683089747</v>
      </c>
      <c r="BO52" s="24">
        <f t="shared" si="33"/>
        <v>0.45052803539685948</v>
      </c>
      <c r="BP52" s="24" t="e">
        <f t="shared" si="33"/>
        <v>#DIV/0!</v>
      </c>
      <c r="BQ52" s="24">
        <f t="shared" si="33"/>
        <v>0.38511070188095564</v>
      </c>
      <c r="BR52" s="21"/>
      <c r="BS52" s="35">
        <f t="shared" si="11"/>
        <v>44136</v>
      </c>
      <c r="BT52" s="24">
        <f t="shared" si="41"/>
        <v>8.3273655913978766E-3</v>
      </c>
      <c r="BU52" s="24">
        <f t="shared" si="40"/>
        <v>8.8290322580645056E-4</v>
      </c>
      <c r="BV52" s="24">
        <f t="shared" si="40"/>
        <v>4.6193010752688069E-3</v>
      </c>
      <c r="BW52" s="24">
        <f t="shared" si="40"/>
        <v>2.2438709677419298E-3</v>
      </c>
      <c r="BX52" s="24">
        <f t="shared" si="40"/>
        <v>2.2283870967741916E-3</v>
      </c>
      <c r="BY52" s="24">
        <f t="shared" si="40"/>
        <v>3.4215053763440835E-3</v>
      </c>
      <c r="BZ52" s="24">
        <f t="shared" si="40"/>
        <v>4.2284946236559135E-3</v>
      </c>
      <c r="CA52" s="24">
        <f t="shared" si="40"/>
        <v>1.6322580645161135E-4</v>
      </c>
      <c r="CB52" s="24">
        <f t="shared" si="40"/>
        <v>3.0709677419354839E-3</v>
      </c>
      <c r="CC52" s="24">
        <f t="shared" si="40"/>
        <v>3.1913978494623721E-4</v>
      </c>
      <c r="CD52" s="24">
        <f t="shared" si="40"/>
        <v>1.5283602150537657E-3</v>
      </c>
      <c r="CE52" s="24">
        <f t="shared" si="40"/>
        <v>4.3911290322580645E-4</v>
      </c>
      <c r="CF52" s="24">
        <f t="shared" si="14"/>
        <v>3.1472634408602151E-2</v>
      </c>
    </row>
    <row r="53" spans="1:84" x14ac:dyDescent="0.25">
      <c r="A53" s="31">
        <f>+[1]CUY!A54</f>
        <v>44166</v>
      </c>
      <c r="B53" s="17">
        <f>+[1]CUY!B54</f>
        <v>400.2</v>
      </c>
      <c r="C53" s="17">
        <f>+[1]CUY!C54</f>
        <v>422.6</v>
      </c>
      <c r="D53" s="17">
        <f>+[1]CUY!D54</f>
        <v>318.89999999999998</v>
      </c>
      <c r="E53" s="17">
        <f>+[1]CUY!E54</f>
        <v>365.5</v>
      </c>
      <c r="F53" s="17">
        <f>+[1]CUY!F54</f>
        <v>412.1</v>
      </c>
      <c r="G53" s="17">
        <f>+[1]CUY!G54</f>
        <v>388.5</v>
      </c>
      <c r="H53" s="17">
        <f>+[1]CUY!H54</f>
        <v>456.5</v>
      </c>
      <c r="I53" s="17">
        <f>+[1]CUY!I54</f>
        <v>431.7</v>
      </c>
      <c r="J53" s="17">
        <f>+[1]CUY!J54</f>
        <v>352.4</v>
      </c>
      <c r="K53" s="17">
        <f>+[1]CUY!K54</f>
        <v>388.7</v>
      </c>
      <c r="L53" s="17">
        <f>+[1]CUY!L54</f>
        <v>296</v>
      </c>
      <c r="M53" s="17">
        <f>+[1]CUY!M54</f>
        <v>367.4</v>
      </c>
      <c r="N53" s="17">
        <f>+[1]CUY!N54</f>
        <v>365.4</v>
      </c>
      <c r="O53" s="18">
        <f>+[1]CUY!R54</f>
        <v>395.2</v>
      </c>
      <c r="P53" s="19">
        <f>+[1]CUY!S54</f>
        <v>405.4</v>
      </c>
      <c r="Q53" s="20">
        <f>+[1]CUY!T54</f>
        <v>386</v>
      </c>
      <c r="R53" s="18">
        <f t="shared" si="4"/>
        <v>400.18821000000003</v>
      </c>
      <c r="S53" s="19">
        <f t="shared" si="5"/>
        <v>391.96845175766634</v>
      </c>
      <c r="T53" s="19">
        <f t="shared" si="6"/>
        <v>374.4786574870912</v>
      </c>
      <c r="U53" s="19">
        <f t="shared" si="7"/>
        <v>376.20978222063553</v>
      </c>
      <c r="V53" s="19"/>
      <c r="W53" s="20">
        <f t="shared" si="8"/>
        <v>395.82857689364954</v>
      </c>
      <c r="X53" s="21"/>
      <c r="Y53" s="41">
        <f t="shared" si="43"/>
        <v>4.2730588848358453E-2</v>
      </c>
      <c r="Z53" s="24">
        <f t="shared" si="43"/>
        <v>5.8882485592583356E-2</v>
      </c>
      <c r="AA53" s="24">
        <f t="shared" si="43"/>
        <v>3.9439374185136877E-2</v>
      </c>
      <c r="AB53" s="24">
        <f t="shared" si="43"/>
        <v>2.9867568329106753E-2</v>
      </c>
      <c r="AC53" s="24">
        <f t="shared" si="43"/>
        <v>1.6526887025160475E-2</v>
      </c>
      <c r="AD53" s="24">
        <f t="shared" si="43"/>
        <v>3.1050955414012815E-2</v>
      </c>
      <c r="AE53" s="24">
        <f t="shared" si="43"/>
        <v>5.2328261871830373E-2</v>
      </c>
      <c r="AF53" s="24">
        <f t="shared" si="43"/>
        <v>5.4985337243401711E-2</v>
      </c>
      <c r="AG53" s="24">
        <f t="shared" si="43"/>
        <v>-2.2650056625141968E-3</v>
      </c>
      <c r="AH53" s="24">
        <f t="shared" si="43"/>
        <v>3.0487804878048808E-2</v>
      </c>
      <c r="AI53" s="24">
        <f t="shared" si="43"/>
        <v>1.6920473773265332E-3</v>
      </c>
      <c r="AJ53" s="24">
        <f t="shared" si="43"/>
        <v>5.2420509882554978E-2</v>
      </c>
      <c r="AK53" s="24">
        <f t="shared" si="43"/>
        <v>3.0456852791878042E-2</v>
      </c>
      <c r="AL53" s="24">
        <f t="shared" si="43"/>
        <v>-3.7811948575749987E-3</v>
      </c>
      <c r="AM53" s="24">
        <f t="shared" si="43"/>
        <v>5.6279312141740423E-2</v>
      </c>
      <c r="AN53" s="24">
        <f t="shared" si="43"/>
        <v>2.6049973418394545E-2</v>
      </c>
      <c r="AO53" s="24">
        <f t="shared" ref="AO53:AQ95" si="45">+R53/R52-1</f>
        <v>4.2890377916612321E-2</v>
      </c>
      <c r="AP53" s="24">
        <f t="shared" si="45"/>
        <v>4.5777709610692829E-2</v>
      </c>
      <c r="AQ53" s="24">
        <f t="shared" si="45"/>
        <v>3.454824599950701E-2</v>
      </c>
      <c r="AR53" s="24">
        <f t="shared" si="39"/>
        <v>3.0369271758575955E-2</v>
      </c>
      <c r="AS53" s="24" t="e">
        <f t="shared" si="39"/>
        <v>#DIV/0!</v>
      </c>
      <c r="AT53" s="24">
        <f t="shared" si="39"/>
        <v>3.760097521039385E-2</v>
      </c>
      <c r="AU53" s="21"/>
      <c r="AV53" s="24">
        <f t="shared" si="44"/>
        <v>0.37762478485370043</v>
      </c>
      <c r="AW53" s="24">
        <f t="shared" si="44"/>
        <v>0.44825222755311867</v>
      </c>
      <c r="AX53" s="24">
        <f t="shared" si="44"/>
        <v>0.34047919293820916</v>
      </c>
      <c r="AY53" s="24">
        <f t="shared" si="44"/>
        <v>0.64195867026055708</v>
      </c>
      <c r="AZ53" s="24">
        <f t="shared" si="44"/>
        <v>0.19380069524913113</v>
      </c>
      <c r="BA53" s="24">
        <f t="shared" si="44"/>
        <v>0.34289664707915657</v>
      </c>
      <c r="BB53" s="24">
        <f t="shared" si="44"/>
        <v>0.32050911194677467</v>
      </c>
      <c r="BC53" s="24">
        <f t="shared" si="44"/>
        <v>0.35456542202698471</v>
      </c>
      <c r="BD53" s="24">
        <f t="shared" si="42"/>
        <v>0.10470219435736672</v>
      </c>
      <c r="BE53" s="24">
        <f t="shared" si="42"/>
        <v>0.42172640819312379</v>
      </c>
      <c r="BF53" s="24">
        <f t="shared" si="42"/>
        <v>0.26011068539804172</v>
      </c>
      <c r="BG53" s="24">
        <f t="shared" si="42"/>
        <v>0.3698732289336315</v>
      </c>
      <c r="BH53" s="24">
        <f t="shared" si="42"/>
        <v>0.24370319945541175</v>
      </c>
      <c r="BI53" s="24">
        <f t="shared" si="33"/>
        <v>0.68385172560715812</v>
      </c>
      <c r="BJ53" s="24">
        <f t="shared" si="33"/>
        <v>0.40519930675909865</v>
      </c>
      <c r="BK53" s="24">
        <f t="shared" si="33"/>
        <v>0.17539585870889174</v>
      </c>
      <c r="BL53" s="24">
        <f t="shared" si="33"/>
        <v>0.37776276340117776</v>
      </c>
      <c r="BM53" s="24">
        <f t="shared" si="33"/>
        <v>0.43711165199367752</v>
      </c>
      <c r="BN53" s="24">
        <f t="shared" si="33"/>
        <v>0.43597666414693181</v>
      </c>
      <c r="BO53" s="24">
        <f t="shared" si="33"/>
        <v>0.45271883418939818</v>
      </c>
      <c r="BP53" s="24" t="e">
        <f t="shared" si="33"/>
        <v>#DIV/0!</v>
      </c>
      <c r="BQ53" s="24">
        <f t="shared" si="33"/>
        <v>0.37946302452499503</v>
      </c>
      <c r="BR53" s="21"/>
      <c r="BS53" s="35">
        <f t="shared" si="11"/>
        <v>44166</v>
      </c>
      <c r="BT53" s="24">
        <f t="shared" si="41"/>
        <v>1.7401511203751954E-2</v>
      </c>
      <c r="BU53" s="24">
        <f t="shared" si="40"/>
        <v>1.1255080771234987E-3</v>
      </c>
      <c r="BV53" s="24">
        <f t="shared" si="40"/>
        <v>3.142991141219392E-3</v>
      </c>
      <c r="BW53" s="24">
        <f t="shared" si="40"/>
        <v>1.5501823866597292E-3</v>
      </c>
      <c r="BX53" s="24">
        <f t="shared" si="40"/>
        <v>1.9144346013548702E-3</v>
      </c>
      <c r="BY53" s="24">
        <f t="shared" si="40"/>
        <v>4.3767587285044266E-3</v>
      </c>
      <c r="BZ53" s="24">
        <f t="shared" si="40"/>
        <v>7.09353830119854E-3</v>
      </c>
      <c r="CA53" s="24">
        <f t="shared" si="40"/>
        <v>-5.2735799895779803E-5</v>
      </c>
      <c r="CB53" s="24">
        <f t="shared" si="40"/>
        <v>2.0135487232933818E-3</v>
      </c>
      <c r="CC53" s="24">
        <f t="shared" si="40"/>
        <v>2.918186555497655E-5</v>
      </c>
      <c r="CD53" s="24">
        <f t="shared" si="40"/>
        <v>3.26615424700364E-3</v>
      </c>
      <c r="CE53" s="24">
        <f t="shared" si="40"/>
        <v>1.0214695153725854E-3</v>
      </c>
      <c r="CF53" s="24">
        <f t="shared" si="14"/>
        <v>4.288254299114122E-2</v>
      </c>
    </row>
    <row r="54" spans="1:84" x14ac:dyDescent="0.25">
      <c r="A54" s="31">
        <f>+[1]CUY!A55</f>
        <v>44197</v>
      </c>
      <c r="B54" s="17">
        <f>+[1]CUY!B55</f>
        <v>418</v>
      </c>
      <c r="C54" s="17">
        <f>+[1]CUY!C55</f>
        <v>444</v>
      </c>
      <c r="D54" s="17">
        <f>+[1]CUY!D55</f>
        <v>332.8</v>
      </c>
      <c r="E54" s="17">
        <f>+[1]CUY!E55</f>
        <v>380.1</v>
      </c>
      <c r="F54" s="17">
        <f>+[1]CUY!F55</f>
        <v>421.6</v>
      </c>
      <c r="G54" s="17">
        <f>+[1]CUY!G55</f>
        <v>405.9</v>
      </c>
      <c r="H54" s="17">
        <f>+[1]CUY!H55</f>
        <v>470.9</v>
      </c>
      <c r="I54" s="17">
        <f>+[1]CUY!I55</f>
        <v>454.4</v>
      </c>
      <c r="J54" s="17">
        <f>+[1]CUY!J55</f>
        <v>399.8</v>
      </c>
      <c r="K54" s="17">
        <f>+[1]CUY!K55</f>
        <v>399.3</v>
      </c>
      <c r="L54" s="17">
        <f>+[1]CUY!L55</f>
        <v>296</v>
      </c>
      <c r="M54" s="17">
        <f>+[1]CUY!M55</f>
        <v>392.7</v>
      </c>
      <c r="N54" s="17">
        <f>+[1]CUY!N55</f>
        <v>370.6</v>
      </c>
      <c r="O54" s="18">
        <f>+[1]CUY!R55</f>
        <v>412.6</v>
      </c>
      <c r="P54" s="19">
        <f>+[1]CUY!S55</f>
        <v>421.9</v>
      </c>
      <c r="Q54" s="20">
        <f>+[1]CUY!T55</f>
        <v>408.4</v>
      </c>
      <c r="R54" s="18">
        <f t="shared" si="4"/>
        <v>418.00977000000006</v>
      </c>
      <c r="S54" s="19">
        <f t="shared" si="5"/>
        <v>409.86888556469711</v>
      </c>
      <c r="T54" s="19">
        <f t="shared" si="6"/>
        <v>389.93571428571431</v>
      </c>
      <c r="U54" s="19">
        <f t="shared" si="7"/>
        <v>389.25969296679767</v>
      </c>
      <c r="V54" s="19"/>
      <c r="W54" s="20">
        <f t="shared" si="8"/>
        <v>412.4062356541699</v>
      </c>
      <c r="X54" s="21"/>
      <c r="Y54" s="41">
        <f t="shared" si="43"/>
        <v>4.447776111944024E-2</v>
      </c>
      <c r="Z54" s="24">
        <f t="shared" si="43"/>
        <v>5.0638902035021305E-2</v>
      </c>
      <c r="AA54" s="24">
        <f t="shared" si="43"/>
        <v>4.3587331451865996E-2</v>
      </c>
      <c r="AB54" s="24">
        <f t="shared" si="43"/>
        <v>3.994528043775647E-2</v>
      </c>
      <c r="AC54" s="24">
        <f t="shared" si="43"/>
        <v>2.3052657122057729E-2</v>
      </c>
      <c r="AD54" s="24">
        <f t="shared" si="43"/>
        <v>4.4787644787644743E-2</v>
      </c>
      <c r="AE54" s="24">
        <f t="shared" si="43"/>
        <v>3.1544359255202492E-2</v>
      </c>
      <c r="AF54" s="24">
        <f t="shared" si="43"/>
        <v>5.258281213805871E-2</v>
      </c>
      <c r="AG54" s="24">
        <f t="shared" si="43"/>
        <v>0.13450624290578905</v>
      </c>
      <c r="AH54" s="24">
        <f t="shared" si="43"/>
        <v>2.7270388474401885E-2</v>
      </c>
      <c r="AI54" s="24">
        <f t="shared" si="43"/>
        <v>0</v>
      </c>
      <c r="AJ54" s="24">
        <f t="shared" si="43"/>
        <v>6.8862275449101729E-2</v>
      </c>
      <c r="AK54" s="24">
        <f t="shared" si="43"/>
        <v>1.4230979748221184E-2</v>
      </c>
      <c r="AL54" s="24">
        <f t="shared" si="43"/>
        <v>4.4028340080971784E-2</v>
      </c>
      <c r="AM54" s="24">
        <f t="shared" si="43"/>
        <v>4.0700542673902218E-2</v>
      </c>
      <c r="AN54" s="24">
        <f t="shared" si="43"/>
        <v>5.8031088082901583E-2</v>
      </c>
      <c r="AO54" s="24">
        <f t="shared" si="45"/>
        <v>4.4532946135519724E-2</v>
      </c>
      <c r="AP54" s="24">
        <f t="shared" si="45"/>
        <v>4.5668047330752248E-2</v>
      </c>
      <c r="AQ54" s="24">
        <f t="shared" si="45"/>
        <v>4.1276202233650583E-2</v>
      </c>
      <c r="AR54" s="24">
        <f t="shared" si="39"/>
        <v>3.4687855985915839E-2</v>
      </c>
      <c r="AS54" s="24" t="e">
        <f t="shared" si="39"/>
        <v>#DIV/0!</v>
      </c>
      <c r="AT54" s="24">
        <f t="shared" si="39"/>
        <v>4.188090433140812E-2</v>
      </c>
      <c r="AU54" s="21"/>
      <c r="AV54" s="24">
        <f t="shared" si="44"/>
        <v>0.40362659503022158</v>
      </c>
      <c r="AW54" s="24">
        <f t="shared" si="44"/>
        <v>0.45717098785690857</v>
      </c>
      <c r="AX54" s="24">
        <f t="shared" si="44"/>
        <v>0.34410339256865918</v>
      </c>
      <c r="AY54" s="24">
        <f t="shared" si="44"/>
        <v>0.68484042553191493</v>
      </c>
      <c r="AZ54" s="24">
        <f t="shared" si="44"/>
        <v>0.19977233921457049</v>
      </c>
      <c r="BA54" s="24">
        <f t="shared" si="44"/>
        <v>0.41231732776617958</v>
      </c>
      <c r="BB54" s="24">
        <f t="shared" si="44"/>
        <v>0.3952592592592592</v>
      </c>
      <c r="BC54" s="24">
        <f t="shared" si="44"/>
        <v>0.38494361475159988</v>
      </c>
      <c r="BD54" s="24">
        <f t="shared" si="42"/>
        <v>0.25329153605015686</v>
      </c>
      <c r="BE54" s="24">
        <f t="shared" si="42"/>
        <v>0.40796897038081803</v>
      </c>
      <c r="BF54" s="24">
        <f t="shared" si="42"/>
        <v>0.2510566356720203</v>
      </c>
      <c r="BG54" s="24">
        <f t="shared" si="42"/>
        <v>0.39502664298401413</v>
      </c>
      <c r="BH54" s="24">
        <f t="shared" si="42"/>
        <v>0.22068511198945973</v>
      </c>
      <c r="BI54" s="24">
        <f t="shared" si="33"/>
        <v>0.74313476975073955</v>
      </c>
      <c r="BJ54" s="24">
        <f t="shared" si="33"/>
        <v>0.4191052808610829</v>
      </c>
      <c r="BK54" s="24">
        <f t="shared" si="33"/>
        <v>0.22422062350119898</v>
      </c>
      <c r="BL54" s="24">
        <f t="shared" si="33"/>
        <v>0.40380850390523326</v>
      </c>
      <c r="BM54" s="24">
        <f t="shared" si="33"/>
        <v>0.45342489362179572</v>
      </c>
      <c r="BN54" s="24">
        <f t="shared" si="33"/>
        <v>0.46032120674642663</v>
      </c>
      <c r="BO54" s="24">
        <f t="shared" si="33"/>
        <v>0.4773814847033766</v>
      </c>
      <c r="BP54" s="24" t="e">
        <f t="shared" si="33"/>
        <v>#DIV/0!</v>
      </c>
      <c r="BQ54" s="24">
        <f t="shared" si="33"/>
        <v>0.41989673237875369</v>
      </c>
      <c r="BR54" s="21"/>
      <c r="BS54" s="35">
        <f t="shared" si="11"/>
        <v>44197</v>
      </c>
      <c r="BT54" s="24">
        <f t="shared" si="41"/>
        <v>1.5197101449275347E-2</v>
      </c>
      <c r="BU54" s="24">
        <f t="shared" si="40"/>
        <v>1.2399550224887587E-3</v>
      </c>
      <c r="BV54" s="24">
        <f t="shared" si="40"/>
        <v>4.151624187906054E-3</v>
      </c>
      <c r="BW54" s="24">
        <f t="shared" si="40"/>
        <v>2.1079460269865071E-3</v>
      </c>
      <c r="BX54" s="24">
        <f t="shared" si="40"/>
        <v>2.7304347826086917E-3</v>
      </c>
      <c r="BY54" s="24">
        <f t="shared" si="40"/>
        <v>2.662668665667162E-3</v>
      </c>
      <c r="BZ54" s="24">
        <f t="shared" si="40"/>
        <v>6.8633183408295818E-3</v>
      </c>
      <c r="CA54" s="24">
        <f t="shared" si="40"/>
        <v>2.9965517241379333E-3</v>
      </c>
      <c r="CB54" s="24">
        <f t="shared" si="40"/>
        <v>1.779910044977515E-3</v>
      </c>
      <c r="CC54" s="24">
        <f t="shared" si="40"/>
        <v>0</v>
      </c>
      <c r="CD54" s="24">
        <f t="shared" si="40"/>
        <v>4.3304597701149449E-3</v>
      </c>
      <c r="CE54" s="24">
        <f t="shared" si="40"/>
        <v>4.7166416791604609E-4</v>
      </c>
      <c r="CF54" s="24">
        <f t="shared" si="14"/>
        <v>4.4531634182908536E-2</v>
      </c>
    </row>
    <row r="55" spans="1:84" x14ac:dyDescent="0.25">
      <c r="A55" s="31">
        <f>+[1]CUY!A56</f>
        <v>44228</v>
      </c>
      <c r="B55" s="17">
        <f>+[1]CUY!B56</f>
        <v>435.1</v>
      </c>
      <c r="C55" s="17">
        <f>+[1]CUY!C56</f>
        <v>459.9</v>
      </c>
      <c r="D55" s="17">
        <f>+[1]CUY!D56</f>
        <v>345.7</v>
      </c>
      <c r="E55" s="17">
        <f>+[1]CUY!E56</f>
        <v>398.4</v>
      </c>
      <c r="F55" s="17">
        <f>+[1]CUY!F56</f>
        <v>446</v>
      </c>
      <c r="G55" s="17">
        <f>+[1]CUY!G56</f>
        <v>423.6</v>
      </c>
      <c r="H55" s="17">
        <f>+[1]CUY!H56</f>
        <v>488.8</v>
      </c>
      <c r="I55" s="17">
        <f>+[1]CUY!I56</f>
        <v>480.3</v>
      </c>
      <c r="J55" s="17">
        <f>+[1]CUY!J56</f>
        <v>404.4</v>
      </c>
      <c r="K55" s="17">
        <f>+[1]CUY!K56</f>
        <v>402.9</v>
      </c>
      <c r="L55" s="17">
        <f>+[1]CUY!L56</f>
        <v>296</v>
      </c>
      <c r="M55" s="17">
        <f>+[1]CUY!M56</f>
        <v>412.6</v>
      </c>
      <c r="N55" s="17">
        <f>+[1]CUY!N56</f>
        <v>385.3</v>
      </c>
      <c r="O55" s="18">
        <f>+[1]CUY!R56</f>
        <v>425.7</v>
      </c>
      <c r="P55" s="19">
        <f>+[1]CUY!S56</f>
        <v>439</v>
      </c>
      <c r="Q55" s="20">
        <f>+[1]CUY!T56</f>
        <v>427.6</v>
      </c>
      <c r="R55" s="18">
        <f t="shared" si="4"/>
        <v>435.06346000000008</v>
      </c>
      <c r="S55" s="19">
        <f t="shared" si="5"/>
        <v>425.29459985041132</v>
      </c>
      <c r="T55" s="19">
        <f t="shared" si="6"/>
        <v>405.23341939185315</v>
      </c>
      <c r="U55" s="19">
        <f t="shared" si="7"/>
        <v>403.43188147090325</v>
      </c>
      <c r="V55" s="19"/>
      <c r="W55" s="20">
        <f t="shared" si="8"/>
        <v>428.74998087222656</v>
      </c>
      <c r="X55" s="21"/>
      <c r="Y55" s="41">
        <f t="shared" si="43"/>
        <v>4.0909090909091006E-2</v>
      </c>
      <c r="Z55" s="24">
        <f t="shared" si="43"/>
        <v>3.5810810810810834E-2</v>
      </c>
      <c r="AA55" s="24">
        <f t="shared" si="43"/>
        <v>3.8762019230769162E-2</v>
      </c>
      <c r="AB55" s="24">
        <f t="shared" si="43"/>
        <v>4.8145224940804976E-2</v>
      </c>
      <c r="AC55" s="24">
        <f t="shared" si="43"/>
        <v>5.7874762808349134E-2</v>
      </c>
      <c r="AD55" s="24">
        <f t="shared" si="43"/>
        <v>4.3606799704360766E-2</v>
      </c>
      <c r="AE55" s="24">
        <f t="shared" si="43"/>
        <v>3.801231684009343E-2</v>
      </c>
      <c r="AF55" s="24">
        <f t="shared" si="43"/>
        <v>5.6998239436619746E-2</v>
      </c>
      <c r="AG55" s="24">
        <f t="shared" si="43"/>
        <v>1.150575287643818E-2</v>
      </c>
      <c r="AH55" s="24">
        <f t="shared" si="43"/>
        <v>9.0157776108188425E-3</v>
      </c>
      <c r="AI55" s="24">
        <f t="shared" si="43"/>
        <v>0</v>
      </c>
      <c r="AJ55" s="24">
        <f t="shared" si="43"/>
        <v>5.0674815380697735E-2</v>
      </c>
      <c r="AK55" s="24">
        <f t="shared" si="43"/>
        <v>3.9665407447382561E-2</v>
      </c>
      <c r="AL55" s="24">
        <f t="shared" si="43"/>
        <v>3.1749878817256327E-2</v>
      </c>
      <c r="AM55" s="24">
        <f t="shared" si="43"/>
        <v>4.0530931500355694E-2</v>
      </c>
      <c r="AN55" s="24">
        <f t="shared" si="43"/>
        <v>4.7012732615083319E-2</v>
      </c>
      <c r="AO55" s="24">
        <f t="shared" si="45"/>
        <v>4.0797347870601186E-2</v>
      </c>
      <c r="AP55" s="24">
        <f t="shared" si="45"/>
        <v>3.7635728958692383E-2</v>
      </c>
      <c r="AQ55" s="24">
        <f t="shared" si="45"/>
        <v>3.9231351593842057E-2</v>
      </c>
      <c r="AR55" s="24">
        <f t="shared" si="39"/>
        <v>3.6408055496550906E-2</v>
      </c>
      <c r="AS55" s="24" t="e">
        <f t="shared" si="39"/>
        <v>#DIV/0!</v>
      </c>
      <c r="AT55" s="24">
        <f t="shared" si="39"/>
        <v>3.9630208772502673E-2</v>
      </c>
      <c r="AU55" s="21"/>
      <c r="AV55" s="24">
        <f t="shared" si="44"/>
        <v>0.42843072882468802</v>
      </c>
      <c r="AW55" s="24">
        <f t="shared" si="44"/>
        <v>0.45861084681255937</v>
      </c>
      <c r="AX55" s="24">
        <f t="shared" si="44"/>
        <v>0.37564663748507754</v>
      </c>
      <c r="AY55" s="24">
        <f t="shared" si="44"/>
        <v>0.70987124463519313</v>
      </c>
      <c r="AZ55" s="24">
        <f t="shared" si="44"/>
        <v>0.25</v>
      </c>
      <c r="BA55" s="24">
        <f t="shared" si="44"/>
        <v>0.44721557909121978</v>
      </c>
      <c r="BB55" s="24">
        <f t="shared" si="44"/>
        <v>0.4401885680612847</v>
      </c>
      <c r="BC55" s="24">
        <f t="shared" si="44"/>
        <v>0.45589572597756911</v>
      </c>
      <c r="BD55" s="24">
        <f t="shared" si="42"/>
        <v>0.2462249614791987</v>
      </c>
      <c r="BE55" s="24">
        <f t="shared" si="42"/>
        <v>0.35885328836424946</v>
      </c>
      <c r="BF55" s="24">
        <f t="shared" si="42"/>
        <v>0.23745819397993317</v>
      </c>
      <c r="BG55" s="24">
        <f t="shared" si="42"/>
        <v>0.4426573426573428</v>
      </c>
      <c r="BH55" s="24">
        <f t="shared" si="42"/>
        <v>0.23414477898782837</v>
      </c>
      <c r="BI55" s="24">
        <f t="shared" si="33"/>
        <v>0.73260073260073266</v>
      </c>
      <c r="BJ55" s="24">
        <f t="shared" si="33"/>
        <v>0.43887250081940343</v>
      </c>
      <c r="BK55" s="24">
        <f t="shared" si="33"/>
        <v>0.2722404046414757</v>
      </c>
      <c r="BL55" s="24">
        <f t="shared" si="33"/>
        <v>0.42826125266307291</v>
      </c>
      <c r="BM55" s="24">
        <f t="shared" si="33"/>
        <v>0.46305938871878149</v>
      </c>
      <c r="BN55" s="24">
        <f t="shared" si="33"/>
        <v>0.4754133922784145</v>
      </c>
      <c r="BO55" s="24">
        <f t="shared" si="33"/>
        <v>0.48383998239371429</v>
      </c>
      <c r="BP55" s="24" t="e">
        <f t="shared" si="33"/>
        <v>#DIV/0!</v>
      </c>
      <c r="BQ55" s="24">
        <f t="shared" si="33"/>
        <v>0.44841180684050808</v>
      </c>
      <c r="BR55" s="21"/>
      <c r="BS55" s="35">
        <f t="shared" si="11"/>
        <v>44228</v>
      </c>
      <c r="BT55" s="24">
        <f t="shared" si="41"/>
        <v>1.0810478468899506E-2</v>
      </c>
      <c r="BU55" s="24">
        <f t="shared" si="40"/>
        <v>1.1017464114832518E-3</v>
      </c>
      <c r="BV55" s="24">
        <f t="shared" si="40"/>
        <v>4.982153110047835E-3</v>
      </c>
      <c r="BW55" s="24">
        <f t="shared" si="40"/>
        <v>5.1835406698564545E-3</v>
      </c>
      <c r="BX55" s="24">
        <f t="shared" si="40"/>
        <v>2.6592344497607719E-3</v>
      </c>
      <c r="BY55" s="24">
        <f t="shared" si="40"/>
        <v>3.1688995215311067E-3</v>
      </c>
      <c r="BZ55" s="24">
        <f t="shared" si="40"/>
        <v>7.4973684210526406E-3</v>
      </c>
      <c r="CA55" s="24">
        <f t="shared" si="40"/>
        <v>2.7842105263157688E-4</v>
      </c>
      <c r="CB55" s="24">
        <f t="shared" si="40"/>
        <v>5.787559808612385E-4</v>
      </c>
      <c r="CC55" s="24">
        <f t="shared" si="40"/>
        <v>0</v>
      </c>
      <c r="CD55" s="24">
        <f t="shared" si="40"/>
        <v>3.2611244019138813E-3</v>
      </c>
      <c r="CE55" s="24">
        <f t="shared" si="40"/>
        <v>1.27657894736842E-3</v>
      </c>
      <c r="CF55" s="24">
        <f t="shared" si="14"/>
        <v>4.0798301435406685E-2</v>
      </c>
    </row>
    <row r="56" spans="1:84" x14ac:dyDescent="0.25">
      <c r="A56" s="31">
        <f>+[1]CUY!A57</f>
        <v>44256</v>
      </c>
      <c r="B56" s="17">
        <f>+[1]CUY!B57</f>
        <v>454</v>
      </c>
      <c r="C56" s="17">
        <f>+[1]CUY!C57</f>
        <v>479.5</v>
      </c>
      <c r="D56" s="17">
        <f>+[1]CUY!D57</f>
        <v>367.9</v>
      </c>
      <c r="E56" s="17">
        <f>+[1]CUY!E57</f>
        <v>417.7</v>
      </c>
      <c r="F56" s="17">
        <f>+[1]CUY!F57</f>
        <v>457</v>
      </c>
      <c r="G56" s="17">
        <f>+[1]CUY!G57</f>
        <v>438.9</v>
      </c>
      <c r="H56" s="17">
        <f>+[1]CUY!H57</f>
        <v>506.6</v>
      </c>
      <c r="I56" s="17">
        <f>+[1]CUY!I57</f>
        <v>502.1</v>
      </c>
      <c r="J56" s="17">
        <f>+[1]CUY!J57</f>
        <v>409.6</v>
      </c>
      <c r="K56" s="17">
        <f>+[1]CUY!K57</f>
        <v>429.3</v>
      </c>
      <c r="L56" s="17">
        <f>+[1]CUY!L57</f>
        <v>344.7</v>
      </c>
      <c r="M56" s="17">
        <f>+[1]CUY!M57</f>
        <v>429.2</v>
      </c>
      <c r="N56" s="17">
        <f>+[1]CUY!N57</f>
        <v>393.4</v>
      </c>
      <c r="O56" s="18">
        <f>+[1]CUY!R57</f>
        <v>429.1</v>
      </c>
      <c r="P56" s="19">
        <f>+[1]CUY!S57</f>
        <v>460.7</v>
      </c>
      <c r="Q56" s="20">
        <f>+[1]CUY!T57</f>
        <v>446</v>
      </c>
      <c r="R56" s="18">
        <f t="shared" si="4"/>
        <v>453.94294999999994</v>
      </c>
      <c r="S56" s="19">
        <f t="shared" si="5"/>
        <v>444.33012715033647</v>
      </c>
      <c r="T56" s="19">
        <f t="shared" si="6"/>
        <v>423.4846815834768</v>
      </c>
      <c r="U56" s="19">
        <f t="shared" si="7"/>
        <v>422.08696893966436</v>
      </c>
      <c r="V56" s="19"/>
      <c r="W56" s="20">
        <f t="shared" si="8"/>
        <v>448.64808722264729</v>
      </c>
      <c r="X56" s="21"/>
      <c r="Y56" s="41">
        <f t="shared" si="43"/>
        <v>4.3438290048264605E-2</v>
      </c>
      <c r="Z56" s="24">
        <f t="shared" si="43"/>
        <v>4.2617960426179602E-2</v>
      </c>
      <c r="AA56" s="24">
        <f t="shared" si="43"/>
        <v>6.4217529649985616E-2</v>
      </c>
      <c r="AB56" s="24">
        <f t="shared" si="43"/>
        <v>4.8443775100401654E-2</v>
      </c>
      <c r="AC56" s="24">
        <f t="shared" si="43"/>
        <v>2.4663677130044803E-2</v>
      </c>
      <c r="AD56" s="24">
        <f t="shared" si="43"/>
        <v>3.6118980169971504E-2</v>
      </c>
      <c r="AE56" s="24">
        <f t="shared" si="43"/>
        <v>3.6415711947626939E-2</v>
      </c>
      <c r="AF56" s="24">
        <f t="shared" si="43"/>
        <v>4.5388298979804231E-2</v>
      </c>
      <c r="AG56" s="24">
        <f t="shared" si="43"/>
        <v>1.2858555885262302E-2</v>
      </c>
      <c r="AH56" s="24">
        <f t="shared" si="43"/>
        <v>6.5524944154877307E-2</v>
      </c>
      <c r="AI56" s="24">
        <f t="shared" si="43"/>
        <v>0.16452702702702693</v>
      </c>
      <c r="AJ56" s="24">
        <f t="shared" si="43"/>
        <v>4.0232670867668352E-2</v>
      </c>
      <c r="AK56" s="24">
        <f t="shared" si="43"/>
        <v>2.1022579807941755E-2</v>
      </c>
      <c r="AL56" s="24">
        <f t="shared" si="43"/>
        <v>7.9868451961475628E-3</v>
      </c>
      <c r="AM56" s="24">
        <f t="shared" si="43"/>
        <v>4.9430523917995517E-2</v>
      </c>
      <c r="AN56" s="24">
        <f t="shared" si="43"/>
        <v>4.3030869971936392E-2</v>
      </c>
      <c r="AO56" s="24">
        <f t="shared" si="45"/>
        <v>4.3394795784504225E-2</v>
      </c>
      <c r="AP56" s="24">
        <f t="shared" si="45"/>
        <v>4.4758450510823611E-2</v>
      </c>
      <c r="AQ56" s="24">
        <f t="shared" si="45"/>
        <v>4.5038887017299523E-2</v>
      </c>
      <c r="AR56" s="24">
        <f t="shared" si="39"/>
        <v>4.6240984725215872E-2</v>
      </c>
      <c r="AS56" s="24" t="e">
        <f t="shared" si="39"/>
        <v>#DIV/0!</v>
      </c>
      <c r="AT56" s="24">
        <f t="shared" si="39"/>
        <v>4.6409579564157699E-2</v>
      </c>
      <c r="AU56" s="21"/>
      <c r="AV56" s="24">
        <f t="shared" si="44"/>
        <v>0.44539955428207567</v>
      </c>
      <c r="AW56" s="24">
        <f t="shared" si="44"/>
        <v>0.46815676668707895</v>
      </c>
      <c r="AX56" s="24">
        <f t="shared" si="44"/>
        <v>0.42156105100463659</v>
      </c>
      <c r="AY56" s="24">
        <f t="shared" si="44"/>
        <v>0.70142566191446032</v>
      </c>
      <c r="AZ56" s="24">
        <f t="shared" si="44"/>
        <v>0.27796420581655479</v>
      </c>
      <c r="BA56" s="24">
        <f t="shared" si="44"/>
        <v>0.47084450402144773</v>
      </c>
      <c r="BB56" s="24">
        <f t="shared" si="44"/>
        <v>0.45157593123209172</v>
      </c>
      <c r="BC56" s="24">
        <f t="shared" si="44"/>
        <v>0.50059772863120133</v>
      </c>
      <c r="BD56" s="24">
        <f t="shared" si="42"/>
        <v>0.15575620767494369</v>
      </c>
      <c r="BE56" s="24">
        <f t="shared" si="42"/>
        <v>0.41870456047587568</v>
      </c>
      <c r="BF56" s="24">
        <f t="shared" si="42"/>
        <v>0.26449009537784285</v>
      </c>
      <c r="BG56" s="24">
        <f t="shared" si="42"/>
        <v>0.447066756574511</v>
      </c>
      <c r="BH56" s="24">
        <f t="shared" si="42"/>
        <v>0.23245614035087714</v>
      </c>
      <c r="BI56" s="24">
        <f t="shared" si="33"/>
        <v>0.64658480429777421</v>
      </c>
      <c r="BJ56" s="24">
        <f t="shared" si="33"/>
        <v>0.46766486142083474</v>
      </c>
      <c r="BK56" s="24">
        <f t="shared" si="33"/>
        <v>0.29275362318840581</v>
      </c>
      <c r="BL56" s="24">
        <f t="shared" ref="BL56:BQ95" si="46">+R56/R44-1</f>
        <v>0.44514835834709254</v>
      </c>
      <c r="BM56" s="24">
        <f t="shared" si="46"/>
        <v>0.47796776595386836</v>
      </c>
      <c r="BN56" s="24">
        <f t="shared" si="46"/>
        <v>0.49244269391666884</v>
      </c>
      <c r="BO56" s="24">
        <f t="shared" si="46"/>
        <v>0.50417193072185262</v>
      </c>
      <c r="BP56" s="24" t="e">
        <f t="shared" si="46"/>
        <v>#DIV/0!</v>
      </c>
      <c r="BQ56" s="24">
        <f t="shared" si="46"/>
        <v>0.46610185276976601</v>
      </c>
      <c r="BR56" s="21"/>
      <c r="BS56" s="35">
        <f t="shared" si="11"/>
        <v>44256</v>
      </c>
      <c r="BT56" s="24">
        <f t="shared" si="41"/>
        <v>1.2802390255113783E-2</v>
      </c>
      <c r="BU56" s="24">
        <f t="shared" si="40"/>
        <v>1.8215122960239015E-3</v>
      </c>
      <c r="BV56" s="24">
        <f t="shared" si="40"/>
        <v>5.0478970351643332E-3</v>
      </c>
      <c r="BW56" s="24">
        <f t="shared" si="40"/>
        <v>2.2450011491611122E-3</v>
      </c>
      <c r="BX56" s="24">
        <f t="shared" si="40"/>
        <v>2.2083199264536818E-3</v>
      </c>
      <c r="BY56" s="24">
        <f t="shared" si="40"/>
        <v>3.0273500344748347E-3</v>
      </c>
      <c r="BZ56" s="24">
        <f t="shared" si="40"/>
        <v>6.0625143645139075E-3</v>
      </c>
      <c r="CA56" s="24">
        <f t="shared" si="40"/>
        <v>3.0236727189152183E-4</v>
      </c>
      <c r="CB56" s="24">
        <f t="shared" si="40"/>
        <v>4.0774074925304573E-3</v>
      </c>
      <c r="CC56" s="24">
        <f t="shared" si="40"/>
        <v>2.507193748563548E-3</v>
      </c>
      <c r="CD56" s="24">
        <f t="shared" si="40"/>
        <v>2.6134222017926861E-3</v>
      </c>
      <c r="CE56" s="24">
        <f t="shared" si="40"/>
        <v>6.7577568375085898E-4</v>
      </c>
      <c r="CF56" s="24">
        <f t="shared" si="14"/>
        <v>4.3391151459434625E-2</v>
      </c>
    </row>
    <row r="57" spans="1:84" x14ac:dyDescent="0.25">
      <c r="A57" s="31">
        <f>+[1]CUY!A58</f>
        <v>44287</v>
      </c>
      <c r="B57" s="17">
        <f>+[1]CUY!B58</f>
        <v>472.9</v>
      </c>
      <c r="C57" s="17">
        <f>+[1]CUY!C58</f>
        <v>501.6</v>
      </c>
      <c r="D57" s="17">
        <f>+[1]CUY!D58</f>
        <v>380.8</v>
      </c>
      <c r="E57" s="17">
        <f>+[1]CUY!E58</f>
        <v>442.3</v>
      </c>
      <c r="F57" s="17">
        <f>+[1]CUY!F58</f>
        <v>464.6</v>
      </c>
      <c r="G57" s="17">
        <f>+[1]CUY!G58</f>
        <v>451.2</v>
      </c>
      <c r="H57" s="17">
        <f>+[1]CUY!H58</f>
        <v>525.20000000000005</v>
      </c>
      <c r="I57" s="17">
        <f>+[1]CUY!I58</f>
        <v>534.6</v>
      </c>
      <c r="J57" s="17">
        <f>+[1]CUY!J58</f>
        <v>415</v>
      </c>
      <c r="K57" s="17">
        <f>+[1]CUY!K58</f>
        <v>434.3</v>
      </c>
      <c r="L57" s="17">
        <f>+[1]CUY!L58</f>
        <v>346.3</v>
      </c>
      <c r="M57" s="17">
        <f>+[1]CUY!M58</f>
        <v>453</v>
      </c>
      <c r="N57" s="17">
        <f>+[1]CUY!N58</f>
        <v>407</v>
      </c>
      <c r="O57" s="18">
        <f>+[1]CUY!R58</f>
        <v>442.4</v>
      </c>
      <c r="P57" s="19">
        <f>+[1]CUY!S58</f>
        <v>482.3</v>
      </c>
      <c r="Q57" s="20">
        <f>+[1]CUY!T58</f>
        <v>459.5</v>
      </c>
      <c r="R57" s="18">
        <f t="shared" si="4"/>
        <v>472.87243999999998</v>
      </c>
      <c r="S57" s="19">
        <f t="shared" si="5"/>
        <v>463.43745699326848</v>
      </c>
      <c r="T57" s="19">
        <f t="shared" si="6"/>
        <v>440.7878944348825</v>
      </c>
      <c r="U57" s="19">
        <f t="shared" si="7"/>
        <v>437.80135665833637</v>
      </c>
      <c r="V57" s="19"/>
      <c r="W57" s="20">
        <f t="shared" si="8"/>
        <v>467.55198928844686</v>
      </c>
      <c r="X57" s="21"/>
      <c r="Y57" s="41">
        <f t="shared" si="43"/>
        <v>4.1629955947136477E-2</v>
      </c>
      <c r="Z57" s="24">
        <f t="shared" si="43"/>
        <v>4.6089676746611019E-2</v>
      </c>
      <c r="AA57" s="24">
        <f t="shared" si="43"/>
        <v>3.5063876053275544E-2</v>
      </c>
      <c r="AB57" s="24">
        <f t="shared" si="43"/>
        <v>5.8893943021307127E-2</v>
      </c>
      <c r="AC57" s="24">
        <f t="shared" si="43"/>
        <v>1.6630196936542774E-2</v>
      </c>
      <c r="AD57" s="24">
        <f t="shared" si="43"/>
        <v>2.8024606971975397E-2</v>
      </c>
      <c r="AE57" s="24">
        <f t="shared" si="43"/>
        <v>3.6715357283853223E-2</v>
      </c>
      <c r="AF57" s="24">
        <f t="shared" si="43"/>
        <v>6.4728141804421435E-2</v>
      </c>
      <c r="AG57" s="24">
        <f t="shared" si="43"/>
        <v>1.318359375E-2</v>
      </c>
      <c r="AH57" s="24">
        <f t="shared" si="43"/>
        <v>1.1646866992778948E-2</v>
      </c>
      <c r="AI57" s="24">
        <f t="shared" si="43"/>
        <v>4.6417174354511648E-3</v>
      </c>
      <c r="AJ57" s="24">
        <f t="shared" si="43"/>
        <v>5.5452003727865851E-2</v>
      </c>
      <c r="AK57" s="24">
        <f t="shared" si="43"/>
        <v>3.4570411794611067E-2</v>
      </c>
      <c r="AL57" s="24">
        <f t="shared" si="43"/>
        <v>3.0995106035889064E-2</v>
      </c>
      <c r="AM57" s="24">
        <f t="shared" si="43"/>
        <v>4.6885174734100366E-2</v>
      </c>
      <c r="AN57" s="24">
        <f t="shared" si="43"/>
        <v>3.0269058295964157E-2</v>
      </c>
      <c r="AO57" s="24">
        <f t="shared" si="45"/>
        <v>4.1700151968435684E-2</v>
      </c>
      <c r="AP57" s="24">
        <f t="shared" si="45"/>
        <v>4.300255300146949E-2</v>
      </c>
      <c r="AQ57" s="24">
        <f t="shared" si="45"/>
        <v>4.0859123373025552E-2</v>
      </c>
      <c r="AR57" s="24">
        <f t="shared" si="39"/>
        <v>3.7230212906474103E-2</v>
      </c>
      <c r="AS57" s="24" t="e">
        <f t="shared" si="39"/>
        <v>#DIV/0!</v>
      </c>
      <c r="AT57" s="24">
        <f t="shared" si="39"/>
        <v>4.2135256126520026E-2</v>
      </c>
      <c r="AU57" s="21"/>
      <c r="AV57" s="24">
        <f t="shared" si="44"/>
        <v>0.48617221873035832</v>
      </c>
      <c r="AW57" s="24">
        <f t="shared" si="44"/>
        <v>0.48534201954397416</v>
      </c>
      <c r="AX57" s="24">
        <f t="shared" si="44"/>
        <v>0.44956223829463271</v>
      </c>
      <c r="AY57" s="24">
        <f t="shared" si="44"/>
        <v>0.77916331456154464</v>
      </c>
      <c r="AZ57" s="24">
        <f t="shared" si="44"/>
        <v>0.31465761177136398</v>
      </c>
      <c r="BA57" s="24">
        <f t="shared" si="44"/>
        <v>0.49305095962938461</v>
      </c>
      <c r="BB57" s="24">
        <f t="shared" si="44"/>
        <v>0.47652516165307857</v>
      </c>
      <c r="BC57" s="24">
        <f t="shared" si="44"/>
        <v>0.61218335343787689</v>
      </c>
      <c r="BD57" s="24">
        <f t="shared" si="42"/>
        <v>0.22563496751329004</v>
      </c>
      <c r="BE57" s="24">
        <f t="shared" si="42"/>
        <v>0.41373697916666674</v>
      </c>
      <c r="BF57" s="24">
        <f t="shared" si="42"/>
        <v>0.23282306870772529</v>
      </c>
      <c r="BG57" s="24">
        <f t="shared" si="42"/>
        <v>0.50748752079866888</v>
      </c>
      <c r="BH57" s="24">
        <f t="shared" si="42"/>
        <v>0.26909884627377623</v>
      </c>
      <c r="BI57" s="24">
        <f t="shared" si="42"/>
        <v>0.61991944342731586</v>
      </c>
      <c r="BJ57" s="24">
        <f t="shared" si="42"/>
        <v>0.51523719761231535</v>
      </c>
      <c r="BK57" s="24">
        <f t="shared" si="42"/>
        <v>0.33886946386946382</v>
      </c>
      <c r="BL57" s="24">
        <f t="shared" si="46"/>
        <v>0.48619242369808258</v>
      </c>
      <c r="BM57" s="24">
        <f t="shared" si="46"/>
        <v>0.50764673131538052</v>
      </c>
      <c r="BN57" s="24">
        <f t="shared" si="46"/>
        <v>0.53446382274761151</v>
      </c>
      <c r="BO57" s="24">
        <f t="shared" si="46"/>
        <v>0.54144381514514239</v>
      </c>
      <c r="BP57" s="24" t="e">
        <f t="shared" si="46"/>
        <v>#DIV/0!</v>
      </c>
      <c r="BQ57" s="24">
        <f t="shared" si="46"/>
        <v>0.51957521850140931</v>
      </c>
      <c r="BR57" s="21"/>
      <c r="BS57" s="35">
        <f t="shared" si="11"/>
        <v>44287</v>
      </c>
      <c r="BT57" s="24">
        <f t="shared" si="41"/>
        <v>1.3834405286343625E-2</v>
      </c>
      <c r="BU57" s="24">
        <f t="shared" si="40"/>
        <v>1.0143832599118969E-3</v>
      </c>
      <c r="BV57" s="24">
        <f t="shared" si="40"/>
        <v>6.1662555066079351E-3</v>
      </c>
      <c r="BW57" s="24">
        <f t="shared" si="40"/>
        <v>1.486519823788551E-3</v>
      </c>
      <c r="BX57" s="24">
        <f t="shared" si="40"/>
        <v>1.7014096916299574E-3</v>
      </c>
      <c r="BY57" s="24">
        <f t="shared" si="40"/>
        <v>3.0317180616740123E-3</v>
      </c>
      <c r="BZ57" s="24">
        <f t="shared" si="40"/>
        <v>8.6618942731277529E-3</v>
      </c>
      <c r="CA57" s="24">
        <f t="shared" si="40"/>
        <v>3.0092511013215731E-4</v>
      </c>
      <c r="CB57" s="24">
        <f t="shared" si="40"/>
        <v>7.4008810572687221E-4</v>
      </c>
      <c r="CC57" s="24">
        <f t="shared" si="40"/>
        <v>7.8942731277534164E-5</v>
      </c>
      <c r="CD57" s="24">
        <f t="shared" si="40"/>
        <v>3.5909691629955965E-3</v>
      </c>
      <c r="CE57" s="24">
        <f t="shared" si="40"/>
        <v>1.0874008810572704E-3</v>
      </c>
      <c r="CF57" s="24">
        <f t="shared" si="14"/>
        <v>4.1694911894273157E-2</v>
      </c>
    </row>
    <row r="58" spans="1:84" x14ac:dyDescent="0.25">
      <c r="A58" s="31">
        <f>+[1]CUY!A59</f>
        <v>44317</v>
      </c>
      <c r="B58" s="17">
        <f>+[1]CUY!B59</f>
        <v>490.1</v>
      </c>
      <c r="C58" s="17">
        <f>+[1]CUY!C59</f>
        <v>518.6</v>
      </c>
      <c r="D58" s="17">
        <f>+[1]CUY!D59</f>
        <v>388.7</v>
      </c>
      <c r="E58" s="17">
        <f>+[1]CUY!E59</f>
        <v>453.8</v>
      </c>
      <c r="F58" s="17">
        <f>+[1]CUY!F59</f>
        <v>462.6</v>
      </c>
      <c r="G58" s="17">
        <f>+[1]CUY!G59</f>
        <v>465.3</v>
      </c>
      <c r="H58" s="17">
        <f>+[1]CUY!H59</f>
        <v>550.9</v>
      </c>
      <c r="I58" s="17">
        <f>+[1]CUY!I59</f>
        <v>575.6</v>
      </c>
      <c r="J58" s="17">
        <f>+[1]CUY!J59</f>
        <v>415.9</v>
      </c>
      <c r="K58" s="17">
        <f>+[1]CUY!K59</f>
        <v>449.6</v>
      </c>
      <c r="L58" s="17">
        <f>+[1]CUY!L59</f>
        <v>366.7</v>
      </c>
      <c r="M58" s="17">
        <f>+[1]CUY!M59</f>
        <v>473.4</v>
      </c>
      <c r="N58" s="17">
        <f>+[1]CUY!N59</f>
        <v>415.3</v>
      </c>
      <c r="O58" s="18">
        <f>+[1]CUY!R59</f>
        <v>452.1</v>
      </c>
      <c r="P58" s="19">
        <f>+[1]CUY!S59</f>
        <v>501.1</v>
      </c>
      <c r="Q58" s="20">
        <f>+[1]CUY!T59</f>
        <v>475.6</v>
      </c>
      <c r="R58" s="18">
        <f t="shared" si="4"/>
        <v>490.07183000000003</v>
      </c>
      <c r="S58" s="19">
        <f t="shared" si="5"/>
        <v>478.4478683620045</v>
      </c>
      <c r="T58" s="19">
        <f t="shared" si="6"/>
        <v>454.90444635685606</v>
      </c>
      <c r="U58" s="19">
        <f t="shared" si="7"/>
        <v>450.38125669403792</v>
      </c>
      <c r="V58" s="19"/>
      <c r="W58" s="20">
        <f t="shared" si="8"/>
        <v>488.33653404743694</v>
      </c>
      <c r="X58" s="21"/>
      <c r="Y58" s="41">
        <f t="shared" si="43"/>
        <v>3.637132586170444E-2</v>
      </c>
      <c r="Z58" s="24">
        <f t="shared" si="43"/>
        <v>3.3891547049441861E-2</v>
      </c>
      <c r="AA58" s="24">
        <f t="shared" si="43"/>
        <v>2.0745798319327768E-2</v>
      </c>
      <c r="AB58" s="24">
        <f t="shared" si="43"/>
        <v>2.6000452181777156E-2</v>
      </c>
      <c r="AC58" s="24">
        <f t="shared" si="43"/>
        <v>-4.3047783039174004E-3</v>
      </c>
      <c r="AD58" s="24">
        <f t="shared" si="43"/>
        <v>3.125E-2</v>
      </c>
      <c r="AE58" s="24">
        <f t="shared" si="43"/>
        <v>4.8933739527798892E-2</v>
      </c>
      <c r="AF58" s="24">
        <f t="shared" si="43"/>
        <v>7.6692854470632232E-2</v>
      </c>
      <c r="AG58" s="24">
        <f t="shared" si="43"/>
        <v>2.1686746987952255E-3</v>
      </c>
      <c r="AH58" s="24">
        <f t="shared" si="43"/>
        <v>3.5229104305779524E-2</v>
      </c>
      <c r="AI58" s="24">
        <f t="shared" si="43"/>
        <v>5.890846087207624E-2</v>
      </c>
      <c r="AJ58" s="24">
        <f t="shared" si="43"/>
        <v>4.503311258278142E-2</v>
      </c>
      <c r="AK58" s="24">
        <f t="shared" si="43"/>
        <v>2.0393120393120467E-2</v>
      </c>
      <c r="AL58" s="24">
        <f t="shared" si="43"/>
        <v>2.1925858951175492E-2</v>
      </c>
      <c r="AM58" s="24">
        <f t="shared" si="43"/>
        <v>3.8979888036491772E-2</v>
      </c>
      <c r="AN58" s="24">
        <f t="shared" si="43"/>
        <v>3.5038084874863928E-2</v>
      </c>
      <c r="AO58" s="24">
        <f t="shared" si="45"/>
        <v>3.6372155670565398E-2</v>
      </c>
      <c r="AP58" s="24">
        <f t="shared" si="45"/>
        <v>3.2389292540404346E-2</v>
      </c>
      <c r="AQ58" s="24">
        <f t="shared" si="45"/>
        <v>3.2025725071401556E-2</v>
      </c>
      <c r="AR58" s="24">
        <f t="shared" si="39"/>
        <v>2.8734264625678074E-2</v>
      </c>
      <c r="AS58" s="24" t="e">
        <f t="shared" si="39"/>
        <v>#DIV/0!</v>
      </c>
      <c r="AT58" s="24">
        <f t="shared" si="39"/>
        <v>4.4453975675777579E-2</v>
      </c>
      <c r="AU58" s="21"/>
      <c r="AV58" s="24">
        <f t="shared" si="44"/>
        <v>0.51968992248062018</v>
      </c>
      <c r="AW58" s="24">
        <f t="shared" si="44"/>
        <v>0.52260716382853789</v>
      </c>
      <c r="AX58" s="24">
        <f t="shared" si="44"/>
        <v>0.47234848484848491</v>
      </c>
      <c r="AY58" s="24">
        <f t="shared" si="44"/>
        <v>0.78170396544954857</v>
      </c>
      <c r="AZ58" s="24">
        <f t="shared" si="44"/>
        <v>0.30862800565770865</v>
      </c>
      <c r="BA58" s="24">
        <f t="shared" si="44"/>
        <v>0.49662270826632371</v>
      </c>
      <c r="BB58" s="24">
        <f t="shared" si="44"/>
        <v>0.53839709578330064</v>
      </c>
      <c r="BC58" s="24">
        <f t="shared" si="44"/>
        <v>0.70144841856340534</v>
      </c>
      <c r="BD58" s="24">
        <f t="shared" si="42"/>
        <v>0.23047337278106506</v>
      </c>
      <c r="BE58" s="24">
        <f t="shared" si="42"/>
        <v>0.4178492589088616</v>
      </c>
      <c r="BF58" s="24">
        <f t="shared" si="42"/>
        <v>0.28171967843411383</v>
      </c>
      <c r="BG58" s="24">
        <f t="shared" si="42"/>
        <v>0.55467980295566499</v>
      </c>
      <c r="BH58" s="24">
        <f t="shared" si="42"/>
        <v>0.27784615384615385</v>
      </c>
      <c r="BI58" s="24">
        <f t="shared" si="42"/>
        <v>0.58742977528089879</v>
      </c>
      <c r="BJ58" s="24">
        <f t="shared" si="42"/>
        <v>0.55331680099194047</v>
      </c>
      <c r="BK58" s="24">
        <f t="shared" si="42"/>
        <v>0.38578088578088598</v>
      </c>
      <c r="BL58" s="24">
        <f t="shared" si="46"/>
        <v>0.51968687503316069</v>
      </c>
      <c r="BM58" s="24">
        <f t="shared" si="46"/>
        <v>0.53256408304131164</v>
      </c>
      <c r="BN58" s="24">
        <f t="shared" si="46"/>
        <v>0.54750769095650864</v>
      </c>
      <c r="BO58" s="24">
        <f t="shared" si="46"/>
        <v>0.5456747451480104</v>
      </c>
      <c r="BP58" s="24" t="e">
        <f t="shared" si="46"/>
        <v>#DIV/0!</v>
      </c>
      <c r="BQ58" s="24">
        <f t="shared" si="46"/>
        <v>0.55662913678175419</v>
      </c>
      <c r="BR58" s="21"/>
      <c r="BS58" s="35">
        <f t="shared" si="11"/>
        <v>44317</v>
      </c>
      <c r="BT58" s="24">
        <f t="shared" si="41"/>
        <v>1.0216536265595265E-2</v>
      </c>
      <c r="BU58" s="24">
        <f t="shared" si="40"/>
        <v>5.9638401353351495E-4</v>
      </c>
      <c r="BV58" s="24">
        <f t="shared" si="40"/>
        <v>2.7673926834425886E-3</v>
      </c>
      <c r="BW58" s="24">
        <f t="shared" si="40"/>
        <v>-3.7555508564178475E-4</v>
      </c>
      <c r="BX58" s="24">
        <f t="shared" si="40"/>
        <v>1.8724466060477934E-3</v>
      </c>
      <c r="BY58" s="24">
        <f t="shared" si="40"/>
        <v>4.0215690420807668E-3</v>
      </c>
      <c r="BZ58" s="24">
        <f t="shared" si="40"/>
        <v>1.0490589976739267E-2</v>
      </c>
      <c r="CA58" s="24">
        <f t="shared" si="40"/>
        <v>4.814971452738301E-5</v>
      </c>
      <c r="CB58" s="24">
        <f t="shared" si="40"/>
        <v>2.1741594417424418E-3</v>
      </c>
      <c r="CC58" s="24">
        <f t="shared" si="40"/>
        <v>9.6629308521886139E-4</v>
      </c>
      <c r="CD58" s="24">
        <f t="shared" si="40"/>
        <v>2.9549587650666074E-3</v>
      </c>
      <c r="CE58" s="24">
        <f t="shared" si="40"/>
        <v>6.3711144005075158E-4</v>
      </c>
      <c r="CF58" s="24">
        <f t="shared" si="14"/>
        <v>3.6370035948403448E-2</v>
      </c>
    </row>
    <row r="59" spans="1:84" x14ac:dyDescent="0.25">
      <c r="A59" s="31">
        <f>+[1]CUY!A60</f>
        <v>44348</v>
      </c>
      <c r="B59" s="17">
        <f>+[1]CUY!B60</f>
        <v>507.5</v>
      </c>
      <c r="C59" s="17">
        <f>+[1]CUY!C60</f>
        <v>538.9</v>
      </c>
      <c r="D59" s="17">
        <f>+[1]CUY!D60</f>
        <v>410.9</v>
      </c>
      <c r="E59" s="17">
        <f>+[1]CUY!E60</f>
        <v>472.5</v>
      </c>
      <c r="F59" s="17">
        <f>+[1]CUY!F60</f>
        <v>477.2</v>
      </c>
      <c r="G59" s="17">
        <f>+[1]CUY!G60</f>
        <v>481.6</v>
      </c>
      <c r="H59" s="17">
        <f>+[1]CUY!H60</f>
        <v>573.29999999999995</v>
      </c>
      <c r="I59" s="17">
        <f>+[1]CUY!I60</f>
        <v>587.4</v>
      </c>
      <c r="J59" s="17">
        <f>+[1]CUY!J60</f>
        <v>445.6</v>
      </c>
      <c r="K59" s="17">
        <f>+[1]CUY!K60</f>
        <v>462.6</v>
      </c>
      <c r="L59" s="17">
        <f>+[1]CUY!L60</f>
        <v>373.7</v>
      </c>
      <c r="M59" s="17">
        <f>+[1]CUY!M60</f>
        <v>491.5</v>
      </c>
      <c r="N59" s="17">
        <f>+[1]CUY!N60</f>
        <v>422.8</v>
      </c>
      <c r="O59" s="18">
        <f>+[1]CUY!R60</f>
        <v>461.5</v>
      </c>
      <c r="P59" s="19">
        <f>+[1]CUY!S60</f>
        <v>520.1</v>
      </c>
      <c r="Q59" s="20">
        <f>+[1]CUY!T60</f>
        <v>492.2</v>
      </c>
      <c r="R59" s="18">
        <f t="shared" si="4"/>
        <v>507.46112000000005</v>
      </c>
      <c r="S59" s="19">
        <f t="shared" si="5"/>
        <v>496.54689603590128</v>
      </c>
      <c r="T59" s="19">
        <f t="shared" si="6"/>
        <v>470.78912794033283</v>
      </c>
      <c r="U59" s="19">
        <f t="shared" si="7"/>
        <v>465.7241699393075</v>
      </c>
      <c r="V59" s="19"/>
      <c r="W59" s="20">
        <f t="shared" si="8"/>
        <v>504.19567712318292</v>
      </c>
      <c r="X59" s="21"/>
      <c r="Y59" s="41">
        <f t="shared" si="43"/>
        <v>3.5502958579881616E-2</v>
      </c>
      <c r="Z59" s="24">
        <f t="shared" si="43"/>
        <v>3.91438488237561E-2</v>
      </c>
      <c r="AA59" s="24">
        <f t="shared" si="43"/>
        <v>5.711345510676602E-2</v>
      </c>
      <c r="AB59" s="24">
        <f t="shared" si="43"/>
        <v>4.1207580431908308E-2</v>
      </c>
      <c r="AC59" s="24">
        <f t="shared" si="43"/>
        <v>3.156074362300032E-2</v>
      </c>
      <c r="AD59" s="24">
        <f t="shared" si="43"/>
        <v>3.5031162690737139E-2</v>
      </c>
      <c r="AE59" s="24">
        <f t="shared" si="43"/>
        <v>4.0660736975857592E-2</v>
      </c>
      <c r="AF59" s="24">
        <f t="shared" si="43"/>
        <v>2.0500347463516144E-2</v>
      </c>
      <c r="AG59" s="24">
        <f t="shared" si="43"/>
        <v>7.1411396970425756E-2</v>
      </c>
      <c r="AH59" s="24">
        <f t="shared" si="43"/>
        <v>2.8914590747330937E-2</v>
      </c>
      <c r="AI59" s="24">
        <f t="shared" si="43"/>
        <v>1.9089173711480667E-2</v>
      </c>
      <c r="AJ59" s="24">
        <f t="shared" si="43"/>
        <v>3.8234051542036296E-2</v>
      </c>
      <c r="AK59" s="24">
        <f t="shared" si="43"/>
        <v>1.805923428846623E-2</v>
      </c>
      <c r="AL59" s="24">
        <f t="shared" si="43"/>
        <v>2.0791860207918456E-2</v>
      </c>
      <c r="AM59" s="24">
        <f t="shared" si="43"/>
        <v>3.7916583516264257E-2</v>
      </c>
      <c r="AN59" s="24">
        <f t="shared" si="43"/>
        <v>3.4903280067283271E-2</v>
      </c>
      <c r="AO59" s="24">
        <f t="shared" si="45"/>
        <v>3.5483145399318294E-2</v>
      </c>
      <c r="AP59" s="24">
        <f t="shared" si="45"/>
        <v>3.7828630600570845E-2</v>
      </c>
      <c r="AQ59" s="24">
        <f t="shared" si="45"/>
        <v>3.4918721306618883E-2</v>
      </c>
      <c r="AR59" s="24">
        <f t="shared" si="39"/>
        <v>3.4066500364362762E-2</v>
      </c>
      <c r="AS59" s="24" t="e">
        <f t="shared" si="39"/>
        <v>#DIV/0!</v>
      </c>
      <c r="AT59" s="24">
        <f t="shared" si="39"/>
        <v>3.2475848047456291E-2</v>
      </c>
      <c r="AU59" s="21"/>
      <c r="AV59" s="24">
        <f t="shared" si="44"/>
        <v>0.53787878787878785</v>
      </c>
      <c r="AW59" s="24">
        <f t="shared" si="44"/>
        <v>0.56293503480278417</v>
      </c>
      <c r="AX59" s="24">
        <f t="shared" si="44"/>
        <v>0.49963503649635022</v>
      </c>
      <c r="AY59" s="24">
        <f t="shared" si="44"/>
        <v>0.68569389939350689</v>
      </c>
      <c r="AZ59" s="24">
        <f t="shared" si="44"/>
        <v>0.34007301319853966</v>
      </c>
      <c r="BA59" s="24">
        <f t="shared" si="44"/>
        <v>0.51398931153725247</v>
      </c>
      <c r="BB59" s="24">
        <f t="shared" si="44"/>
        <v>0.5758658603628366</v>
      </c>
      <c r="BC59" s="24">
        <f t="shared" si="44"/>
        <v>0.70706190061028762</v>
      </c>
      <c r="BD59" s="24">
        <f t="shared" si="42"/>
        <v>0.31097381582818495</v>
      </c>
      <c r="BE59" s="24">
        <f t="shared" si="42"/>
        <v>0.41511165494034885</v>
      </c>
      <c r="BF59" s="24">
        <f t="shared" si="42"/>
        <v>0.30847338935574209</v>
      </c>
      <c r="BG59" s="24">
        <f t="shared" si="42"/>
        <v>0.57734274711168143</v>
      </c>
      <c r="BH59" s="24">
        <f t="shared" si="42"/>
        <v>0.29494640122511484</v>
      </c>
      <c r="BI59" s="24">
        <f t="shared" si="42"/>
        <v>0.4969185857930587</v>
      </c>
      <c r="BJ59" s="24">
        <f t="shared" si="42"/>
        <v>0.58037070799149193</v>
      </c>
      <c r="BK59" s="24">
        <f t="shared" si="42"/>
        <v>0.42584009269988421</v>
      </c>
      <c r="BL59" s="24">
        <f t="shared" si="46"/>
        <v>0.53781269612402127</v>
      </c>
      <c r="BM59" s="24">
        <f t="shared" si="46"/>
        <v>0.5452583621448257</v>
      </c>
      <c r="BN59" s="24">
        <f t="shared" si="46"/>
        <v>0.53324501665513679</v>
      </c>
      <c r="BO59" s="24">
        <f t="shared" si="46"/>
        <v>0.5222612432893845</v>
      </c>
      <c r="BP59" s="24" t="e">
        <f t="shared" si="46"/>
        <v>#DIV/0!</v>
      </c>
      <c r="BQ59" s="24">
        <f t="shared" si="46"/>
        <v>0.55743330552809089</v>
      </c>
      <c r="BR59" s="21"/>
      <c r="BS59" s="35">
        <f t="shared" si="11"/>
        <v>44348</v>
      </c>
      <c r="BT59" s="24">
        <f t="shared" si="41"/>
        <v>1.1771597633136068E-2</v>
      </c>
      <c r="BU59" s="24">
        <f t="shared" si="40"/>
        <v>1.6170985513160572E-3</v>
      </c>
      <c r="BV59" s="24">
        <f t="shared" si="40"/>
        <v>4.3420934503162591E-3</v>
      </c>
      <c r="BW59" s="24">
        <f t="shared" si="40"/>
        <v>2.6453376861864863E-3</v>
      </c>
      <c r="BX59" s="24">
        <f t="shared" si="40"/>
        <v>2.0886349724546023E-3</v>
      </c>
      <c r="BY59" s="24">
        <f t="shared" si="40"/>
        <v>3.3821669047133201E-3</v>
      </c>
      <c r="BZ59" s="24">
        <f t="shared" si="40"/>
        <v>2.9132830034686685E-3</v>
      </c>
      <c r="CA59" s="24">
        <f t="shared" si="40"/>
        <v>1.5331769026729262E-3</v>
      </c>
      <c r="CB59" s="24">
        <f t="shared" si="40"/>
        <v>1.782493368700265E-3</v>
      </c>
      <c r="CC59" s="24">
        <f t="shared" si="40"/>
        <v>3.199347072026117E-4</v>
      </c>
      <c r="CD59" s="24">
        <f t="shared" si="40"/>
        <v>2.5297898388084096E-3</v>
      </c>
      <c r="CE59" s="24">
        <f t="shared" si="40"/>
        <v>5.5549887778004491E-4</v>
      </c>
      <c r="CF59" s="24">
        <f t="shared" si="14"/>
        <v>3.5481105896755717E-2</v>
      </c>
    </row>
    <row r="60" spans="1:84" x14ac:dyDescent="0.25">
      <c r="A60" s="31">
        <f>+[1]CUY!A61</f>
        <v>44378</v>
      </c>
      <c r="B60" s="17">
        <f>+[1]CUY!B61</f>
        <v>523.5</v>
      </c>
      <c r="C60" s="17">
        <f>+[1]CUY!C61</f>
        <v>556.70000000000005</v>
      </c>
      <c r="D60" s="17">
        <f>+[1]CUY!D61</f>
        <v>419.6</v>
      </c>
      <c r="E60" s="17">
        <f>+[1]CUY!E61</f>
        <v>488</v>
      </c>
      <c r="F60" s="17">
        <f>+[1]CUY!F61</f>
        <v>488.7</v>
      </c>
      <c r="G60" s="17">
        <f>+[1]CUY!G61</f>
        <v>497.1</v>
      </c>
      <c r="H60" s="17">
        <f>+[1]CUY!H61</f>
        <v>602.29999999999995</v>
      </c>
      <c r="I60" s="17">
        <f>+[1]CUY!I61</f>
        <v>603.5</v>
      </c>
      <c r="J60" s="17">
        <f>+[1]CUY!J61</f>
        <v>443.5</v>
      </c>
      <c r="K60" s="17">
        <f>+[1]CUY!K61</f>
        <v>477.5</v>
      </c>
      <c r="L60" s="17">
        <f>+[1]CUY!L61</f>
        <v>378.8</v>
      </c>
      <c r="M60" s="17">
        <f>+[1]CUY!M61</f>
        <v>513.20000000000005</v>
      </c>
      <c r="N60" s="17">
        <f>+[1]CUY!N61</f>
        <v>430.9</v>
      </c>
      <c r="O60" s="18">
        <f>+[1]CUY!R61</f>
        <v>487.7</v>
      </c>
      <c r="P60" s="19">
        <f>+[1]CUY!S61</f>
        <v>538</v>
      </c>
      <c r="Q60" s="20">
        <f>+[1]CUY!T61</f>
        <v>496.8</v>
      </c>
      <c r="R60" s="18">
        <f t="shared" si="4"/>
        <v>523.52594000000011</v>
      </c>
      <c r="S60" s="19">
        <f t="shared" si="5"/>
        <v>512.83471952131629</v>
      </c>
      <c r="T60" s="19">
        <f t="shared" si="6"/>
        <v>486.62119908204255</v>
      </c>
      <c r="U60" s="19">
        <f t="shared" si="7"/>
        <v>480.1212067118887</v>
      </c>
      <c r="V60" s="19"/>
      <c r="W60" s="20">
        <f t="shared" si="8"/>
        <v>519.85715378729913</v>
      </c>
      <c r="X60" s="21"/>
      <c r="Y60" s="41">
        <f t="shared" si="43"/>
        <v>3.1527093596059208E-2</v>
      </c>
      <c r="Z60" s="24">
        <f t="shared" si="43"/>
        <v>3.3030246799035101E-2</v>
      </c>
      <c r="AA60" s="24">
        <f t="shared" si="43"/>
        <v>2.1173034801655E-2</v>
      </c>
      <c r="AB60" s="24">
        <f t="shared" si="43"/>
        <v>3.2804232804232836E-2</v>
      </c>
      <c r="AC60" s="24">
        <f t="shared" si="43"/>
        <v>2.4098910310142552E-2</v>
      </c>
      <c r="AD60" s="24">
        <f t="shared" si="43"/>
        <v>3.218438538205981E-2</v>
      </c>
      <c r="AE60" s="24">
        <f t="shared" si="43"/>
        <v>5.0584336298622024E-2</v>
      </c>
      <c r="AF60" s="24">
        <f t="shared" si="43"/>
        <v>2.7408920667347569E-2</v>
      </c>
      <c r="AG60" s="24">
        <f t="shared" si="43"/>
        <v>-4.7127468581688037E-3</v>
      </c>
      <c r="AH60" s="24">
        <f t="shared" si="43"/>
        <v>3.2209252053609916E-2</v>
      </c>
      <c r="AI60" s="24">
        <f t="shared" si="43"/>
        <v>1.3647310677013635E-2</v>
      </c>
      <c r="AJ60" s="24">
        <f t="shared" si="43"/>
        <v>4.4150559511698884E-2</v>
      </c>
      <c r="AK60" s="24">
        <f t="shared" si="43"/>
        <v>1.9157994323557137E-2</v>
      </c>
      <c r="AL60" s="24">
        <f t="shared" si="43"/>
        <v>5.67713976164681E-2</v>
      </c>
      <c r="AM60" s="24">
        <f t="shared" si="43"/>
        <v>3.4416458373389691E-2</v>
      </c>
      <c r="AN60" s="24">
        <f t="shared" si="43"/>
        <v>9.3457943925234765E-3</v>
      </c>
      <c r="AO60" s="24">
        <f t="shared" si="45"/>
        <v>3.1657243021889103E-2</v>
      </c>
      <c r="AP60" s="24">
        <f t="shared" si="45"/>
        <v>3.2802185685674612E-2</v>
      </c>
      <c r="AQ60" s="24">
        <f t="shared" si="45"/>
        <v>3.3628795148634483E-2</v>
      </c>
      <c r="AR60" s="24">
        <f t="shared" si="39"/>
        <v>3.091322654449602E-2</v>
      </c>
      <c r="AS60" s="24" t="e">
        <f t="shared" si="39"/>
        <v>#DIV/0!</v>
      </c>
      <c r="AT60" s="24">
        <f t="shared" si="39"/>
        <v>3.1062298577165137E-2</v>
      </c>
      <c r="AU60" s="21"/>
      <c r="AV60" s="24">
        <f t="shared" si="44"/>
        <v>0.55111111111111111</v>
      </c>
      <c r="AW60" s="24">
        <f t="shared" si="44"/>
        <v>0.59787600459242274</v>
      </c>
      <c r="AX60" s="24">
        <f t="shared" si="44"/>
        <v>0.50826743350107861</v>
      </c>
      <c r="AY60" s="24">
        <f t="shared" si="44"/>
        <v>0.6464237516869098</v>
      </c>
      <c r="AZ60" s="24">
        <f t="shared" si="44"/>
        <v>0.35111971246889695</v>
      </c>
      <c r="BA60" s="24">
        <f t="shared" si="44"/>
        <v>0.50636363636363635</v>
      </c>
      <c r="BB60" s="24">
        <f t="shared" si="44"/>
        <v>0.60314080383284518</v>
      </c>
      <c r="BC60" s="24">
        <f t="shared" si="44"/>
        <v>0.71741605008537301</v>
      </c>
      <c r="BD60" s="24">
        <f t="shared" si="42"/>
        <v>0.2755248777681909</v>
      </c>
      <c r="BE60" s="24">
        <f t="shared" si="42"/>
        <v>0.43178410794602695</v>
      </c>
      <c r="BF60" s="24">
        <f t="shared" si="42"/>
        <v>0.32216404886561967</v>
      </c>
      <c r="BG60" s="24">
        <f t="shared" si="42"/>
        <v>0.61029181048007541</v>
      </c>
      <c r="BH60" s="24">
        <f t="shared" si="42"/>
        <v>0.28857655502392343</v>
      </c>
      <c r="BI60" s="24">
        <f t="shared" si="42"/>
        <v>0.52836101535568769</v>
      </c>
      <c r="BJ60" s="24">
        <f t="shared" si="42"/>
        <v>0.59454653230586851</v>
      </c>
      <c r="BK60" s="24">
        <f t="shared" si="42"/>
        <v>0.42717609882217755</v>
      </c>
      <c r="BL60" s="24">
        <f t="shared" si="46"/>
        <v>0.55147859104155805</v>
      </c>
      <c r="BM60" s="24">
        <f t="shared" si="46"/>
        <v>0.55986242016585419</v>
      </c>
      <c r="BN60" s="24">
        <f t="shared" si="46"/>
        <v>0.53052609013437024</v>
      </c>
      <c r="BO60" s="24">
        <f t="shared" si="46"/>
        <v>0.51096116319851759</v>
      </c>
      <c r="BP60" s="24" t="e">
        <f t="shared" si="46"/>
        <v>#DIV/0!</v>
      </c>
      <c r="BQ60" s="24">
        <f t="shared" si="46"/>
        <v>0.5571304776530972</v>
      </c>
      <c r="BR60" s="21"/>
      <c r="BS60" s="35">
        <f t="shared" si="11"/>
        <v>44378</v>
      </c>
      <c r="BT60" s="24">
        <f t="shared" si="41"/>
        <v>9.9680000000000376E-3</v>
      </c>
      <c r="BU60" s="24">
        <f t="shared" si="40"/>
        <v>6.1200000000000327E-4</v>
      </c>
      <c r="BV60" s="24">
        <f t="shared" si="40"/>
        <v>3.4756650246305421E-3</v>
      </c>
      <c r="BW60" s="24">
        <f t="shared" si="40"/>
        <v>2.0122167487684728E-3</v>
      </c>
      <c r="BX60" s="24">
        <f t="shared" si="40"/>
        <v>1.9180295566502462E-3</v>
      </c>
      <c r="BY60" s="24">
        <f t="shared" si="40"/>
        <v>4.2285714285714279E-3</v>
      </c>
      <c r="BZ60" s="24">
        <f t="shared" si="40"/>
        <v>3.8386206896551776E-3</v>
      </c>
      <c r="CA60" s="24">
        <f t="shared" si="40"/>
        <v>-1.0468965517241494E-4</v>
      </c>
      <c r="CB60" s="24">
        <f t="shared" si="40"/>
        <v>1.9729655172413762E-3</v>
      </c>
      <c r="CC60" s="24">
        <f t="shared" si="40"/>
        <v>2.2510344827586306E-4</v>
      </c>
      <c r="CD60" s="24">
        <f t="shared" si="40"/>
        <v>2.9289655172413855E-3</v>
      </c>
      <c r="CE60" s="24">
        <f t="shared" si="40"/>
        <v>5.7936945812807642E-4</v>
      </c>
      <c r="CF60" s="24">
        <f t="shared" si="14"/>
        <v>3.165481773399019E-2</v>
      </c>
    </row>
    <row r="61" spans="1:84" x14ac:dyDescent="0.25">
      <c r="A61" s="31">
        <f>+[1]CUY!A62</f>
        <v>44409</v>
      </c>
      <c r="B61" s="17">
        <f>+[1]CUY!B62</f>
        <v>532.79999999999995</v>
      </c>
      <c r="C61" s="17">
        <f>+[1]CUY!C62</f>
        <v>563.1</v>
      </c>
      <c r="D61" s="17">
        <f>+[1]CUY!D62</f>
        <v>425.9</v>
      </c>
      <c r="E61" s="17">
        <f>+[1]CUY!E62</f>
        <v>497.6</v>
      </c>
      <c r="F61" s="17">
        <f>+[1]CUY!F62</f>
        <v>476</v>
      </c>
      <c r="G61" s="17">
        <f>+[1]CUY!G62</f>
        <v>515.5</v>
      </c>
      <c r="H61" s="17">
        <f>+[1]CUY!H62</f>
        <v>626.79999999999995</v>
      </c>
      <c r="I61" s="17">
        <f>+[1]CUY!I62</f>
        <v>619.70000000000005</v>
      </c>
      <c r="J61" s="17">
        <f>+[1]CUY!J62</f>
        <v>449.8</v>
      </c>
      <c r="K61" s="17">
        <f>+[1]CUY!K62</f>
        <v>490.2</v>
      </c>
      <c r="L61" s="17">
        <f>+[1]CUY!L62</f>
        <v>385.3</v>
      </c>
      <c r="M61" s="17">
        <f>+[1]CUY!M62</f>
        <v>524.4</v>
      </c>
      <c r="N61" s="17">
        <f>+[1]CUY!N62</f>
        <v>443.5</v>
      </c>
      <c r="O61" s="18">
        <f>+[1]CUY!R62</f>
        <v>481.6</v>
      </c>
      <c r="P61" s="19">
        <f>+[1]CUY!S62</f>
        <v>554.1</v>
      </c>
      <c r="Q61" s="20">
        <f>+[1]CUY!T62</f>
        <v>492.8</v>
      </c>
      <c r="R61" s="18">
        <f t="shared" si="4"/>
        <v>532.84618</v>
      </c>
      <c r="S61" s="19">
        <f t="shared" si="5"/>
        <v>522.36323111443517</v>
      </c>
      <c r="T61" s="19">
        <f t="shared" si="6"/>
        <v>499.03089500860597</v>
      </c>
      <c r="U61" s="19">
        <f t="shared" si="7"/>
        <v>492.82674044983946</v>
      </c>
      <c r="V61" s="19"/>
      <c r="W61" s="20">
        <f t="shared" si="8"/>
        <v>534.46505355776594</v>
      </c>
      <c r="X61" s="21"/>
      <c r="Y61" s="41">
        <f t="shared" si="43"/>
        <v>1.7765042979942525E-2</v>
      </c>
      <c r="Z61" s="24">
        <f t="shared" si="43"/>
        <v>1.1496317585773186E-2</v>
      </c>
      <c r="AA61" s="24">
        <f t="shared" si="43"/>
        <v>1.50142993326976E-2</v>
      </c>
      <c r="AB61" s="24">
        <f t="shared" si="43"/>
        <v>1.9672131147540961E-2</v>
      </c>
      <c r="AC61" s="24">
        <f t="shared" si="43"/>
        <v>-2.598731328013093E-2</v>
      </c>
      <c r="AD61" s="24">
        <f t="shared" si="43"/>
        <v>3.7014685174009188E-2</v>
      </c>
      <c r="AE61" s="24">
        <f t="shared" si="43"/>
        <v>4.0677403287398217E-2</v>
      </c>
      <c r="AF61" s="24">
        <f t="shared" si="43"/>
        <v>2.6843413421706819E-2</v>
      </c>
      <c r="AG61" s="24">
        <f t="shared" si="43"/>
        <v>1.4205186020293192E-2</v>
      </c>
      <c r="AH61" s="24">
        <f t="shared" si="43"/>
        <v>2.6596858638743504E-2</v>
      </c>
      <c r="AI61" s="24">
        <f t="shared" si="43"/>
        <v>1.7159450897571205E-2</v>
      </c>
      <c r="AJ61" s="24">
        <f t="shared" si="43"/>
        <v>2.1823850350740415E-2</v>
      </c>
      <c r="AK61" s="24">
        <f t="shared" si="43"/>
        <v>2.9241123230447919E-2</v>
      </c>
      <c r="AL61" s="24">
        <f t="shared" si="43"/>
        <v>-1.2507689153167911E-2</v>
      </c>
      <c r="AM61" s="24">
        <f t="shared" si="43"/>
        <v>2.9925650557620864E-2</v>
      </c>
      <c r="AN61" s="24">
        <f t="shared" si="43"/>
        <v>-8.0515297906602612E-3</v>
      </c>
      <c r="AO61" s="24">
        <f t="shared" si="45"/>
        <v>1.7802823676702495E-2</v>
      </c>
      <c r="AP61" s="24">
        <f t="shared" si="45"/>
        <v>1.8580082881308968E-2</v>
      </c>
      <c r="AQ61" s="24">
        <f t="shared" si="45"/>
        <v>2.5501757732653063E-2</v>
      </c>
      <c r="AR61" s="24">
        <f t="shared" si="39"/>
        <v>2.6463179631169842E-2</v>
      </c>
      <c r="AS61" s="24" t="e">
        <f t="shared" si="39"/>
        <v>#DIV/0!</v>
      </c>
      <c r="AT61" s="24">
        <f t="shared" si="39"/>
        <v>2.8099834087199405E-2</v>
      </c>
      <c r="AU61" s="21"/>
      <c r="AV61" s="24">
        <f t="shared" si="44"/>
        <v>0.53766233766233751</v>
      </c>
      <c r="AW61" s="24">
        <f t="shared" si="44"/>
        <v>0.5650361311839911</v>
      </c>
      <c r="AX61" s="24">
        <f t="shared" si="44"/>
        <v>0.51565836298932366</v>
      </c>
      <c r="AY61" s="24">
        <f t="shared" si="44"/>
        <v>0.63953871499176285</v>
      </c>
      <c r="AZ61" s="24">
        <f t="shared" si="44"/>
        <v>0.27545551982851024</v>
      </c>
      <c r="BA61" s="24">
        <f t="shared" si="44"/>
        <v>0.50203962703962701</v>
      </c>
      <c r="BB61" s="24">
        <f t="shared" si="44"/>
        <v>0.62341362341362316</v>
      </c>
      <c r="BC61" s="24">
        <f t="shared" si="44"/>
        <v>0.71140568903617796</v>
      </c>
      <c r="BD61" s="24">
        <f t="shared" si="42"/>
        <v>0.29700115340253741</v>
      </c>
      <c r="BE61" s="24">
        <f t="shared" si="42"/>
        <v>0.43082311733800327</v>
      </c>
      <c r="BF61" s="24">
        <f t="shared" si="42"/>
        <v>0.34861743087154373</v>
      </c>
      <c r="BG61" s="24">
        <f t="shared" si="42"/>
        <v>0.62302692664809634</v>
      </c>
      <c r="BH61" s="24">
        <f t="shared" si="42"/>
        <v>0.31019202363367793</v>
      </c>
      <c r="BI61" s="24">
        <f t="shared" si="42"/>
        <v>0.46072186836518059</v>
      </c>
      <c r="BJ61" s="24">
        <f t="shared" si="42"/>
        <v>0.59361518550474557</v>
      </c>
      <c r="BK61" s="24">
        <f t="shared" si="42"/>
        <v>0.39880783423218835</v>
      </c>
      <c r="BL61" s="24">
        <f t="shared" si="46"/>
        <v>0.53770632423883491</v>
      </c>
      <c r="BM61" s="24">
        <f t="shared" si="46"/>
        <v>0.54635849656678959</v>
      </c>
      <c r="BN61" s="24">
        <f t="shared" si="46"/>
        <v>0.53224896392160681</v>
      </c>
      <c r="BO61" s="24">
        <f t="shared" si="46"/>
        <v>0.51026760711773678</v>
      </c>
      <c r="BP61" s="24" t="e">
        <f t="shared" si="46"/>
        <v>#DIV/0!</v>
      </c>
      <c r="BQ61" s="24">
        <f t="shared" si="46"/>
        <v>0.56133861754602621</v>
      </c>
      <c r="BR61" s="21"/>
      <c r="BS61" s="35">
        <f t="shared" si="11"/>
        <v>44409</v>
      </c>
      <c r="BT61" s="24">
        <f t="shared" si="41"/>
        <v>3.4744603629417261E-3</v>
      </c>
      <c r="BU61" s="24">
        <f t="shared" si="40"/>
        <v>4.2962750716332075E-4</v>
      </c>
      <c r="BV61" s="24">
        <f t="shared" si="40"/>
        <v>2.0868767908309507E-3</v>
      </c>
      <c r="BW61" s="24">
        <f t="shared" si="40"/>
        <v>-2.1542693409742101E-3</v>
      </c>
      <c r="BX61" s="24">
        <f t="shared" si="40"/>
        <v>2.2072970391595007E-3</v>
      </c>
      <c r="BY61" s="24">
        <f t="shared" si="40"/>
        <v>3.4632282712511934E-3</v>
      </c>
      <c r="BZ61" s="24">
        <f t="shared" si="40"/>
        <v>3.7444126074498668E-3</v>
      </c>
      <c r="CA61" s="24">
        <f t="shared" si="40"/>
        <v>3.0446991404011516E-4</v>
      </c>
      <c r="CB61" s="24">
        <f t="shared" si="40"/>
        <v>1.6302578796561589E-3</v>
      </c>
      <c r="CC61" s="24">
        <f t="shared" si="40"/>
        <v>2.7812798471824258E-4</v>
      </c>
      <c r="CD61" s="24">
        <f t="shared" si="40"/>
        <v>1.4655205348615002E-3</v>
      </c>
      <c r="CE61" s="24">
        <f t="shared" si="40"/>
        <v>8.7369627507163472E-4</v>
      </c>
      <c r="CF61" s="24">
        <f t="shared" si="14"/>
        <v>1.780370582617E-2</v>
      </c>
    </row>
    <row r="62" spans="1:84" x14ac:dyDescent="0.25">
      <c r="A62" s="31">
        <f>+[1]CUY!A63</f>
        <v>44440</v>
      </c>
      <c r="B62" s="17">
        <f>+[1]CUY!B63</f>
        <v>548.1</v>
      </c>
      <c r="C62" s="17">
        <f>+[1]CUY!C63</f>
        <v>576.70000000000005</v>
      </c>
      <c r="D62" s="17">
        <f>+[1]CUY!D63</f>
        <v>449.8</v>
      </c>
      <c r="E62" s="17">
        <f>+[1]CUY!E63</f>
        <v>526.9</v>
      </c>
      <c r="F62" s="17">
        <f>+[1]CUY!F63</f>
        <v>486.9</v>
      </c>
      <c r="G62" s="17">
        <f>+[1]CUY!G63</f>
        <v>530.4</v>
      </c>
      <c r="H62" s="17">
        <f>+[1]CUY!H63</f>
        <v>650.4</v>
      </c>
      <c r="I62" s="17">
        <f>+[1]CUY!I63</f>
        <v>630</v>
      </c>
      <c r="J62" s="17">
        <f>+[1]CUY!J63</f>
        <v>458.5</v>
      </c>
      <c r="K62" s="17">
        <f>+[1]CUY!K63</f>
        <v>501.5</v>
      </c>
      <c r="L62" s="17">
        <f>+[1]CUY!L63</f>
        <v>395.6</v>
      </c>
      <c r="M62" s="17">
        <f>+[1]CUY!M63</f>
        <v>535.70000000000005</v>
      </c>
      <c r="N62" s="17">
        <f>+[1]CUY!N63</f>
        <v>452.8</v>
      </c>
      <c r="O62" s="18">
        <f>+[1]CUY!R63</f>
        <v>515.29999999999995</v>
      </c>
      <c r="P62" s="19">
        <f>+[1]CUY!S63</f>
        <v>567.9</v>
      </c>
      <c r="Q62" s="20">
        <f>+[1]CUY!T63</f>
        <v>502.5</v>
      </c>
      <c r="R62" s="18">
        <f t="shared" si="4"/>
        <v>548.11704000000009</v>
      </c>
      <c r="S62" s="19">
        <f t="shared" si="5"/>
        <v>538.60767389678381</v>
      </c>
      <c r="T62" s="19">
        <f t="shared" si="6"/>
        <v>516.64724612736666</v>
      </c>
      <c r="U62" s="19">
        <f t="shared" si="7"/>
        <v>511.9877900749733</v>
      </c>
      <c r="V62" s="19"/>
      <c r="W62" s="20">
        <f t="shared" si="8"/>
        <v>551.31765493496573</v>
      </c>
      <c r="X62" s="21"/>
      <c r="Y62" s="41">
        <f t="shared" si="43"/>
        <v>2.871621621621645E-2</v>
      </c>
      <c r="Z62" s="24">
        <f t="shared" si="43"/>
        <v>2.4152015627774803E-2</v>
      </c>
      <c r="AA62" s="24">
        <f t="shared" si="43"/>
        <v>5.6116459262737894E-2</v>
      </c>
      <c r="AB62" s="24">
        <f t="shared" si="43"/>
        <v>5.8882636655948506E-2</v>
      </c>
      <c r="AC62" s="24">
        <f t="shared" si="43"/>
        <v>2.2899159663865465E-2</v>
      </c>
      <c r="AD62" s="24">
        <f t="shared" si="43"/>
        <v>2.8903976721629476E-2</v>
      </c>
      <c r="AE62" s="24">
        <f t="shared" si="43"/>
        <v>3.7651563497128393E-2</v>
      </c>
      <c r="AF62" s="24">
        <f t="shared" si="43"/>
        <v>1.6620945618847749E-2</v>
      </c>
      <c r="AG62" s="24">
        <f t="shared" si="43"/>
        <v>1.9341929746554021E-2</v>
      </c>
      <c r="AH62" s="24">
        <f t="shared" si="43"/>
        <v>2.305181558547531E-2</v>
      </c>
      <c r="AI62" s="24">
        <f t="shared" si="43"/>
        <v>2.6732416298987927E-2</v>
      </c>
      <c r="AJ62" s="24">
        <f t="shared" si="43"/>
        <v>2.1548436308161945E-2</v>
      </c>
      <c r="AK62" s="24">
        <f t="shared" si="43"/>
        <v>2.0969560315670766E-2</v>
      </c>
      <c r="AL62" s="24">
        <f t="shared" si="43"/>
        <v>6.997508305647826E-2</v>
      </c>
      <c r="AM62" s="24">
        <f t="shared" si="43"/>
        <v>2.4905251759610003E-2</v>
      </c>
      <c r="AN62" s="24">
        <f t="shared" si="43"/>
        <v>1.9683441558441483E-2</v>
      </c>
      <c r="AO62" s="24">
        <f t="shared" si="45"/>
        <v>2.8659040025397431E-2</v>
      </c>
      <c r="AP62" s="24">
        <f t="shared" si="45"/>
        <v>3.1097982811102431E-2</v>
      </c>
      <c r="AQ62" s="24">
        <f t="shared" si="45"/>
        <v>3.5301123226963549E-2</v>
      </c>
      <c r="AR62" s="24">
        <f t="shared" si="39"/>
        <v>3.8879890339643675E-2</v>
      </c>
      <c r="AS62" s="24" t="e">
        <f t="shared" si="39"/>
        <v>#DIV/0!</v>
      </c>
      <c r="AT62" s="24">
        <f t="shared" si="39"/>
        <v>3.1531718051568181E-2</v>
      </c>
      <c r="AU62" s="21"/>
      <c r="AV62" s="24">
        <f t="shared" si="44"/>
        <v>0.52716634159933151</v>
      </c>
      <c r="AW62" s="24">
        <f t="shared" si="44"/>
        <v>0.55402856372945308</v>
      </c>
      <c r="AX62" s="24">
        <f t="shared" si="44"/>
        <v>0.53410641200545705</v>
      </c>
      <c r="AY62" s="24">
        <f t="shared" si="44"/>
        <v>0.58800482218203731</v>
      </c>
      <c r="AZ62" s="24">
        <f t="shared" si="44"/>
        <v>0.26303501945525287</v>
      </c>
      <c r="BA62" s="24">
        <f t="shared" si="44"/>
        <v>0.51197263397947546</v>
      </c>
      <c r="BB62" s="24">
        <f t="shared" si="44"/>
        <v>0.62559360159959998</v>
      </c>
      <c r="BC62" s="24">
        <f t="shared" si="44"/>
        <v>0.66490486257928128</v>
      </c>
      <c r="BD62" s="24">
        <f t="shared" si="42"/>
        <v>0.31488385431603105</v>
      </c>
      <c r="BE62" s="24">
        <f t="shared" si="42"/>
        <v>0.43572860005725733</v>
      </c>
      <c r="BF62" s="24">
        <f t="shared" si="42"/>
        <v>0.36933194877120124</v>
      </c>
      <c r="BG62" s="24">
        <f t="shared" si="42"/>
        <v>0.63422818791946312</v>
      </c>
      <c r="BH62" s="24">
        <f t="shared" si="42"/>
        <v>0.33569321533923313</v>
      </c>
      <c r="BI62" s="24">
        <f t="shared" si="42"/>
        <v>0.43577598216773472</v>
      </c>
      <c r="BJ62" s="24">
        <f t="shared" si="42"/>
        <v>0.58675607711651301</v>
      </c>
      <c r="BK62" s="24">
        <f t="shared" si="42"/>
        <v>0.38697212255037261</v>
      </c>
      <c r="BL62" s="24">
        <f t="shared" si="46"/>
        <v>0.52731778315252864</v>
      </c>
      <c r="BM62" s="24">
        <f t="shared" si="46"/>
        <v>0.53900470131336742</v>
      </c>
      <c r="BN62" s="24">
        <f t="shared" si="46"/>
        <v>0.52601353103200044</v>
      </c>
      <c r="BO62" s="24">
        <f t="shared" si="46"/>
        <v>0.50058775063635474</v>
      </c>
      <c r="BP62" s="24" t="e">
        <f t="shared" si="46"/>
        <v>#DIV/0!</v>
      </c>
      <c r="BQ62" s="24">
        <f t="shared" si="46"/>
        <v>0.54749593044503908</v>
      </c>
      <c r="BR62" s="21"/>
      <c r="BS62" s="35">
        <f t="shared" si="11"/>
        <v>44440</v>
      </c>
      <c r="BT62" s="24">
        <f t="shared" si="41"/>
        <v>7.2543543543543672E-3</v>
      </c>
      <c r="BU62" s="24">
        <f t="shared" si="40"/>
        <v>1.6014076576576601E-3</v>
      </c>
      <c r="BV62" s="24">
        <f t="shared" si="40"/>
        <v>6.2581456456456365E-3</v>
      </c>
      <c r="BW62" s="24">
        <f t="shared" si="40"/>
        <v>1.816666666666663E-3</v>
      </c>
      <c r="BX62" s="24">
        <f t="shared" si="40"/>
        <v>1.7562312312312286E-3</v>
      </c>
      <c r="BY62" s="24">
        <f t="shared" si="40"/>
        <v>3.2777777777777814E-3</v>
      </c>
      <c r="BZ62" s="24">
        <f t="shared" si="40"/>
        <v>2.3391516516516413E-3</v>
      </c>
      <c r="CA62" s="24">
        <f t="shared" si="40"/>
        <v>4.1311936936936884E-4</v>
      </c>
      <c r="CB62" s="24">
        <f t="shared" si="40"/>
        <v>1.4252252252252265E-3</v>
      </c>
      <c r="CC62" s="24">
        <f t="shared" si="40"/>
        <v>4.3303303303303354E-4</v>
      </c>
      <c r="CD62" s="24">
        <f t="shared" si="40"/>
        <v>1.4527965465465555E-3</v>
      </c>
      <c r="CE62" s="24">
        <f t="shared" si="40"/>
        <v>6.3361486486486571E-4</v>
      </c>
      <c r="CF62" s="24">
        <f t="shared" si="14"/>
        <v>2.8661524024024027E-2</v>
      </c>
    </row>
    <row r="63" spans="1:84" x14ac:dyDescent="0.25">
      <c r="A63" s="31">
        <f>+[1]CUY!A64</f>
        <v>44470</v>
      </c>
      <c r="B63" s="17">
        <f>+[1]CUY!B64</f>
        <v>565.20000000000005</v>
      </c>
      <c r="C63" s="17">
        <f>+[1]CUY!C64</f>
        <v>591.29999999999995</v>
      </c>
      <c r="D63" s="17">
        <f>+[1]CUY!D64</f>
        <v>462.2</v>
      </c>
      <c r="E63" s="17">
        <f>+[1]CUY!E64</f>
        <v>541.20000000000005</v>
      </c>
      <c r="F63" s="17">
        <f>+[1]CUY!F64</f>
        <v>510.6</v>
      </c>
      <c r="G63" s="17">
        <f>+[1]CUY!G64</f>
        <v>544.5</v>
      </c>
      <c r="H63" s="17">
        <f>+[1]CUY!H64</f>
        <v>675.3</v>
      </c>
      <c r="I63" s="17">
        <f>+[1]CUY!I64</f>
        <v>651.29999999999995</v>
      </c>
      <c r="J63" s="17">
        <f>+[1]CUY!J64</f>
        <v>464.2</v>
      </c>
      <c r="K63" s="17">
        <f>+[1]CUY!K64</f>
        <v>520</v>
      </c>
      <c r="L63" s="17">
        <f>+[1]CUY!L64</f>
        <v>411.7</v>
      </c>
      <c r="M63" s="17">
        <f>+[1]CUY!M64</f>
        <v>552.70000000000005</v>
      </c>
      <c r="N63" s="17">
        <f>+[1]CUY!N64</f>
        <v>466.5</v>
      </c>
      <c r="O63" s="18">
        <f>+[1]CUY!R64</f>
        <v>540.6</v>
      </c>
      <c r="P63" s="19">
        <f>+[1]CUY!S64</f>
        <v>583.9</v>
      </c>
      <c r="Q63" s="20">
        <f>+[1]CUY!T64</f>
        <v>518.1</v>
      </c>
      <c r="R63" s="18">
        <f t="shared" si="4"/>
        <v>565.15617999999995</v>
      </c>
      <c r="S63" s="19">
        <f t="shared" si="5"/>
        <v>553.58124158563942</v>
      </c>
      <c r="T63" s="19">
        <f t="shared" si="6"/>
        <v>532.18892713712</v>
      </c>
      <c r="U63" s="19">
        <f t="shared" si="7"/>
        <v>527.1728311317388</v>
      </c>
      <c r="V63" s="19"/>
      <c r="W63" s="20">
        <f t="shared" si="8"/>
        <v>568.87327850038253</v>
      </c>
      <c r="X63" s="21"/>
      <c r="Y63" s="41">
        <f t="shared" si="43"/>
        <v>3.1198686371100237E-2</v>
      </c>
      <c r="Z63" s="24">
        <f t="shared" si="43"/>
        <v>2.5316455696202445E-2</v>
      </c>
      <c r="AA63" s="24">
        <f t="shared" si="43"/>
        <v>2.756780791462865E-2</v>
      </c>
      <c r="AB63" s="24">
        <f t="shared" si="43"/>
        <v>2.7139874739039893E-2</v>
      </c>
      <c r="AC63" s="24">
        <f t="shared" si="43"/>
        <v>4.8675292667899051E-2</v>
      </c>
      <c r="AD63" s="24">
        <f t="shared" si="43"/>
        <v>2.6583710407239947E-2</v>
      </c>
      <c r="AE63" s="24">
        <f t="shared" si="43"/>
        <v>3.8284132841328367E-2</v>
      </c>
      <c r="AF63" s="24">
        <f t="shared" si="43"/>
        <v>3.3809523809523734E-2</v>
      </c>
      <c r="AG63" s="24">
        <f t="shared" si="43"/>
        <v>1.243184296619404E-2</v>
      </c>
      <c r="AH63" s="24">
        <f t="shared" si="43"/>
        <v>3.6889332003988029E-2</v>
      </c>
      <c r="AI63" s="24">
        <f t="shared" si="43"/>
        <v>4.0697674418604501E-2</v>
      </c>
      <c r="AJ63" s="24">
        <f t="shared" si="43"/>
        <v>3.1734179578122079E-2</v>
      </c>
      <c r="AK63" s="24">
        <f t="shared" si="43"/>
        <v>3.0256183745583032E-2</v>
      </c>
      <c r="AL63" s="24">
        <f t="shared" si="43"/>
        <v>4.9097613040947063E-2</v>
      </c>
      <c r="AM63" s="24">
        <f t="shared" si="43"/>
        <v>2.8173974291248349E-2</v>
      </c>
      <c r="AN63" s="24">
        <f t="shared" si="43"/>
        <v>3.1044776119403039E-2</v>
      </c>
      <c r="AO63" s="24">
        <f t="shared" si="45"/>
        <v>3.1086681778767389E-2</v>
      </c>
      <c r="AP63" s="24">
        <f t="shared" si="45"/>
        <v>2.7800509377304383E-2</v>
      </c>
      <c r="AQ63" s="24">
        <f t="shared" si="45"/>
        <v>3.0081803641167415E-2</v>
      </c>
      <c r="AR63" s="24">
        <f t="shared" si="39"/>
        <v>2.9658990607064784E-2</v>
      </c>
      <c r="AS63" s="24" t="e">
        <f t="shared" si="39"/>
        <v>#DIV/0!</v>
      </c>
      <c r="AT63" s="24">
        <f t="shared" si="39"/>
        <v>3.1843028076958158E-2</v>
      </c>
      <c r="AU63" s="21"/>
      <c r="AV63" s="24">
        <f t="shared" si="44"/>
        <v>0.51935483870967758</v>
      </c>
      <c r="AW63" s="24">
        <f t="shared" si="44"/>
        <v>0.52318392581143724</v>
      </c>
      <c r="AX63" s="24">
        <f t="shared" si="44"/>
        <v>0.55309139784946226</v>
      </c>
      <c r="AY63" s="24">
        <f t="shared" si="44"/>
        <v>0.59270158917010018</v>
      </c>
      <c r="AZ63" s="24">
        <f t="shared" si="44"/>
        <v>0.28939393939393954</v>
      </c>
      <c r="BA63" s="24">
        <f t="shared" si="44"/>
        <v>0.49752475247524752</v>
      </c>
      <c r="BB63" s="24">
        <f t="shared" si="44"/>
        <v>0.62097935669707138</v>
      </c>
      <c r="BC63" s="24">
        <f t="shared" si="44"/>
        <v>0.64386673397274108</v>
      </c>
      <c r="BD63" s="24">
        <f t="shared" si="42"/>
        <v>0.32326111744583796</v>
      </c>
      <c r="BE63" s="24">
        <f t="shared" si="42"/>
        <v>0.44364242087729044</v>
      </c>
      <c r="BF63" s="24">
        <f t="shared" si="42"/>
        <v>0.41867677463818054</v>
      </c>
      <c r="BG63" s="24">
        <f t="shared" si="42"/>
        <v>0.62177230046948373</v>
      </c>
      <c r="BH63" s="24">
        <f t="shared" si="42"/>
        <v>0.33247643530419868</v>
      </c>
      <c r="BI63" s="24">
        <f t="shared" si="42"/>
        <v>0.39437709569254586</v>
      </c>
      <c r="BJ63" s="24">
        <f t="shared" si="42"/>
        <v>0.57768170764658189</v>
      </c>
      <c r="BK63" s="24">
        <f t="shared" si="42"/>
        <v>0.40254466702761249</v>
      </c>
      <c r="BL63" s="24">
        <f t="shared" si="46"/>
        <v>0.51914691512791133</v>
      </c>
      <c r="BM63" s="24">
        <f t="shared" si="46"/>
        <v>0.52471905598774171</v>
      </c>
      <c r="BN63" s="24">
        <f t="shared" si="46"/>
        <v>0.5236343892960531</v>
      </c>
      <c r="BO63" s="24">
        <f t="shared" si="46"/>
        <v>0.50035588222772454</v>
      </c>
      <c r="BP63" s="24" t="e">
        <f t="shared" si="46"/>
        <v>#DIV/0!</v>
      </c>
      <c r="BQ63" s="24">
        <f t="shared" si="46"/>
        <v>0.54447605393616372</v>
      </c>
      <c r="BR63" s="21"/>
      <c r="BS63" s="35">
        <f t="shared" si="11"/>
        <v>44470</v>
      </c>
      <c r="BT63" s="24">
        <f t="shared" si="41"/>
        <v>7.5703703703703228E-3</v>
      </c>
      <c r="BU63" s="24">
        <f t="shared" si="40"/>
        <v>8.0766283524904073E-4</v>
      </c>
      <c r="BV63" s="24">
        <f t="shared" si="40"/>
        <v>2.9690567414705489E-3</v>
      </c>
      <c r="BW63" s="24">
        <f t="shared" si="40"/>
        <v>3.8397372742200401E-3</v>
      </c>
      <c r="BX63" s="24">
        <f t="shared" si="40"/>
        <v>1.6155446086480593E-3</v>
      </c>
      <c r="BY63" s="24">
        <f t="shared" si="40"/>
        <v>3.361795292829772E-3</v>
      </c>
      <c r="BZ63" s="24">
        <f t="shared" si="40"/>
        <v>4.7022441160372089E-3</v>
      </c>
      <c r="CA63" s="24">
        <f t="shared" si="40"/>
        <v>2.6310892172961084E-4</v>
      </c>
      <c r="CB63" s="24">
        <f t="shared" si="40"/>
        <v>2.2681992337164752E-3</v>
      </c>
      <c r="CC63" s="24">
        <f t="shared" si="40"/>
        <v>6.5798212005108419E-4</v>
      </c>
      <c r="CD63" s="24">
        <f t="shared" si="40"/>
        <v>2.12461229702609E-3</v>
      </c>
      <c r="CE63" s="24">
        <f t="shared" si="40"/>
        <v>9.0733442802408242E-4</v>
      </c>
      <c r="CF63" s="24">
        <f t="shared" si="14"/>
        <v>3.1087648239372337E-2</v>
      </c>
    </row>
    <row r="64" spans="1:84" x14ac:dyDescent="0.25">
      <c r="A64" s="31">
        <f>+[1]CUY!A65</f>
        <v>44501</v>
      </c>
      <c r="B64" s="17">
        <f>+[1]CUY!B65</f>
        <v>580.1</v>
      </c>
      <c r="C64" s="17">
        <f>+[1]CUY!C65</f>
        <v>607.29999999999995</v>
      </c>
      <c r="D64" s="17">
        <f>+[1]CUY!D65</f>
        <v>467.2</v>
      </c>
      <c r="E64" s="17">
        <f>+[1]CUY!E65</f>
        <v>554.29999999999995</v>
      </c>
      <c r="F64" s="17">
        <f>+[1]CUY!F65</f>
        <v>519</v>
      </c>
      <c r="G64" s="17">
        <f>+[1]CUY!G65</f>
        <v>558.5</v>
      </c>
      <c r="H64" s="17">
        <f>+[1]CUY!H65</f>
        <v>695.1</v>
      </c>
      <c r="I64" s="17">
        <f>+[1]CUY!I65</f>
        <v>672.4</v>
      </c>
      <c r="J64" s="17">
        <f>+[1]CUY!J65</f>
        <v>466.2</v>
      </c>
      <c r="K64" s="17">
        <f>+[1]CUY!K65</f>
        <v>533.20000000000005</v>
      </c>
      <c r="L64" s="17">
        <f>+[1]CUY!L65</f>
        <v>418.9</v>
      </c>
      <c r="M64" s="17">
        <f>+[1]CUY!M65</f>
        <v>575.6</v>
      </c>
      <c r="N64" s="17">
        <f>+[1]CUY!N65</f>
        <v>478.5</v>
      </c>
      <c r="O64" s="18">
        <f>+[1]CUY!R65</f>
        <v>548.1</v>
      </c>
      <c r="P64" s="19">
        <f>+[1]CUY!S65</f>
        <v>602.70000000000005</v>
      </c>
      <c r="Q64" s="20">
        <f>+[1]CUY!T65</f>
        <v>525</v>
      </c>
      <c r="R64" s="18">
        <f t="shared" si="4"/>
        <v>580.11925000000008</v>
      </c>
      <c r="S64" s="19">
        <f t="shared" si="5"/>
        <v>568.52061331338814</v>
      </c>
      <c r="T64" s="19">
        <f t="shared" si="6"/>
        <v>547.2814974182445</v>
      </c>
      <c r="U64" s="19">
        <f t="shared" si="7"/>
        <v>540.35605141021063</v>
      </c>
      <c r="V64" s="19"/>
      <c r="W64" s="20">
        <f t="shared" si="8"/>
        <v>584.02783091048207</v>
      </c>
      <c r="X64" s="21"/>
      <c r="Y64" s="41">
        <f t="shared" si="43"/>
        <v>2.636234961075723E-2</v>
      </c>
      <c r="Z64" s="24">
        <f t="shared" si="43"/>
        <v>2.7059022492812446E-2</v>
      </c>
      <c r="AA64" s="24">
        <f t="shared" si="43"/>
        <v>1.081782778018181E-2</v>
      </c>
      <c r="AB64" s="24">
        <f t="shared" si="43"/>
        <v>2.4205469327420293E-2</v>
      </c>
      <c r="AC64" s="24">
        <f t="shared" si="43"/>
        <v>1.6451233842538215E-2</v>
      </c>
      <c r="AD64" s="24">
        <f t="shared" si="43"/>
        <v>2.5711662075298403E-2</v>
      </c>
      <c r="AE64" s="24">
        <f t="shared" si="43"/>
        <v>2.9320302087961103E-2</v>
      </c>
      <c r="AF64" s="24">
        <f t="shared" si="43"/>
        <v>3.2396744971595393E-2</v>
      </c>
      <c r="AG64" s="24">
        <f t="shared" si="43"/>
        <v>4.3084877208099392E-3</v>
      </c>
      <c r="AH64" s="24">
        <f t="shared" si="43"/>
        <v>2.5384615384615561E-2</v>
      </c>
      <c r="AI64" s="24">
        <f t="shared" si="43"/>
        <v>1.7488462472674327E-2</v>
      </c>
      <c r="AJ64" s="24">
        <f t="shared" si="43"/>
        <v>4.1432965442373737E-2</v>
      </c>
      <c r="AK64" s="24">
        <f t="shared" si="43"/>
        <v>2.5723472668810254E-2</v>
      </c>
      <c r="AL64" s="24">
        <f t="shared" si="43"/>
        <v>1.3873473917868973E-2</v>
      </c>
      <c r="AM64" s="24">
        <f t="shared" si="43"/>
        <v>3.2197294057201731E-2</v>
      </c>
      <c r="AN64" s="24">
        <f t="shared" si="43"/>
        <v>1.3317892298783995E-2</v>
      </c>
      <c r="AO64" s="24">
        <f t="shared" si="45"/>
        <v>2.6475991114527142E-2</v>
      </c>
      <c r="AP64" s="24">
        <f t="shared" si="45"/>
        <v>2.6986773765956151E-2</v>
      </c>
      <c r="AQ64" s="24">
        <f t="shared" si="45"/>
        <v>2.835942183598994E-2</v>
      </c>
      <c r="AR64" s="24">
        <f t="shared" si="39"/>
        <v>2.5007397005209819E-2</v>
      </c>
      <c r="AS64" s="24" t="e">
        <f t="shared" si="39"/>
        <v>#DIV/0!</v>
      </c>
      <c r="AT64" s="24">
        <f t="shared" si="39"/>
        <v>2.6639592652424771E-2</v>
      </c>
      <c r="AU64" s="21"/>
      <c r="AV64" s="24">
        <f t="shared" si="44"/>
        <v>0.51146430432516943</v>
      </c>
      <c r="AW64" s="24">
        <f t="shared" si="44"/>
        <v>0.52167376597344006</v>
      </c>
      <c r="AX64" s="24">
        <f t="shared" si="44"/>
        <v>0.52281616688396348</v>
      </c>
      <c r="AY64" s="24">
        <f t="shared" si="44"/>
        <v>0.56184840800225411</v>
      </c>
      <c r="AZ64" s="24">
        <f t="shared" si="44"/>
        <v>0.28021706956092762</v>
      </c>
      <c r="BA64" s="24">
        <f t="shared" si="44"/>
        <v>0.48221868365180454</v>
      </c>
      <c r="BB64" s="24">
        <f t="shared" si="44"/>
        <v>0.60235131396957131</v>
      </c>
      <c r="BC64" s="24">
        <f t="shared" si="44"/>
        <v>0.64320625610948201</v>
      </c>
      <c r="BD64" s="24">
        <f t="shared" si="42"/>
        <v>0.31993204983012458</v>
      </c>
      <c r="BE64" s="24">
        <f t="shared" si="42"/>
        <v>0.41357370095440094</v>
      </c>
      <c r="BF64" s="24">
        <f t="shared" si="42"/>
        <v>0.41759729272419621</v>
      </c>
      <c r="BG64" s="24">
        <f t="shared" si="42"/>
        <v>0.64881122887424802</v>
      </c>
      <c r="BH64" s="24">
        <f t="shared" si="42"/>
        <v>0.34940778341793566</v>
      </c>
      <c r="BI64" s="24">
        <f t="shared" si="42"/>
        <v>0.38164860095790276</v>
      </c>
      <c r="BJ64" s="24">
        <f t="shared" si="42"/>
        <v>0.57034914017717564</v>
      </c>
      <c r="BK64" s="24">
        <f t="shared" si="42"/>
        <v>0.39553429027113252</v>
      </c>
      <c r="BL64" s="24">
        <f t="shared" si="46"/>
        <v>0.51179062438946343</v>
      </c>
      <c r="BM64" s="24">
        <f t="shared" si="46"/>
        <v>0.51682152528162728</v>
      </c>
      <c r="BN64" s="24">
        <f t="shared" si="46"/>
        <v>0.51193960430587659</v>
      </c>
      <c r="BO64" s="24">
        <f t="shared" si="46"/>
        <v>0.47993565689727857</v>
      </c>
      <c r="BP64" s="24" t="e">
        <f t="shared" si="46"/>
        <v>#DIV/0!</v>
      </c>
      <c r="BQ64" s="24">
        <f t="shared" si="46"/>
        <v>0.53093506198654983</v>
      </c>
      <c r="BR64" s="21"/>
      <c r="BS64" s="35">
        <f t="shared" si="11"/>
        <v>44501</v>
      </c>
      <c r="BT64" s="24">
        <f t="shared" si="41"/>
        <v>8.0452937013446562E-3</v>
      </c>
      <c r="BU64" s="24">
        <f t="shared" si="40"/>
        <v>3.158174097664543E-4</v>
      </c>
      <c r="BV64" s="24">
        <f t="shared" si="40"/>
        <v>2.6376150035385521E-3</v>
      </c>
      <c r="BW64" s="24">
        <f t="shared" si="40"/>
        <v>1.3197452229299327E-3</v>
      </c>
      <c r="BX64" s="24">
        <f t="shared" si="40"/>
        <v>1.5555555555555553E-3</v>
      </c>
      <c r="BY64" s="24">
        <f t="shared" si="40"/>
        <v>2.5923566878980975E-3</v>
      </c>
      <c r="BZ64" s="24">
        <f t="shared" si="40"/>
        <v>4.5171620665251282E-3</v>
      </c>
      <c r="CA64" s="24">
        <f t="shared" si="40"/>
        <v>8.9525831564048124E-5</v>
      </c>
      <c r="CB64" s="24">
        <f t="shared" si="40"/>
        <v>1.5694267515923618E-3</v>
      </c>
      <c r="CC64" s="24">
        <f t="shared" si="40"/>
        <v>2.8535031847133711E-4</v>
      </c>
      <c r="CD64" s="24">
        <f t="shared" si="40"/>
        <v>2.7753892427459276E-3</v>
      </c>
      <c r="CE64" s="24">
        <f t="shared" si="40"/>
        <v>7.7070063694267507E-4</v>
      </c>
      <c r="CF64" s="24">
        <f t="shared" si="14"/>
        <v>2.6473938428874723E-2</v>
      </c>
    </row>
    <row r="65" spans="1:84" x14ac:dyDescent="0.25">
      <c r="A65" s="31">
        <f>+[1]CUY!A66</f>
        <v>44531</v>
      </c>
      <c r="B65" s="17">
        <f>+[1]CUY!B66</f>
        <v>602.79999999999995</v>
      </c>
      <c r="C65" s="17">
        <f>+[1]CUY!C66</f>
        <v>634.20000000000005</v>
      </c>
      <c r="D65" s="17">
        <f>+[1]CUY!D66</f>
        <v>491.5</v>
      </c>
      <c r="E65" s="17">
        <f>+[1]CUY!E66</f>
        <v>589.79999999999995</v>
      </c>
      <c r="F65" s="17">
        <f>+[1]CUY!F66</f>
        <v>525.70000000000005</v>
      </c>
      <c r="G65" s="17">
        <f>+[1]CUY!G66</f>
        <v>578.29999999999995</v>
      </c>
      <c r="H65" s="17">
        <f>+[1]CUY!H66</f>
        <v>701.1</v>
      </c>
      <c r="I65" s="17">
        <f>+[1]CUY!I66</f>
        <v>697.5</v>
      </c>
      <c r="J65" s="17">
        <f>+[1]CUY!J66</f>
        <v>477.3</v>
      </c>
      <c r="K65" s="17">
        <f>+[1]CUY!K66</f>
        <v>554.6</v>
      </c>
      <c r="L65" s="17">
        <f>+[1]CUY!L66</f>
        <v>423</v>
      </c>
      <c r="M65" s="17">
        <f>+[1]CUY!M66</f>
        <v>609.5</v>
      </c>
      <c r="N65" s="17">
        <f>+[1]CUY!N66</f>
        <v>497.3</v>
      </c>
      <c r="O65" s="18">
        <f>+[1]CUY!R66</f>
        <v>559.70000000000005</v>
      </c>
      <c r="P65" s="19">
        <f>+[1]CUY!S66</f>
        <v>632</v>
      </c>
      <c r="Q65" s="20">
        <f>+[1]CUY!T66</f>
        <v>532.29999999999995</v>
      </c>
      <c r="R65" s="18">
        <f t="shared" si="4"/>
        <v>602.80648000000008</v>
      </c>
      <c r="S65" s="19">
        <f t="shared" si="5"/>
        <v>595.803335826477</v>
      </c>
      <c r="T65" s="19">
        <f t="shared" si="6"/>
        <v>575.18169822145728</v>
      </c>
      <c r="U65" s="19">
        <f t="shared" si="7"/>
        <v>566.78896822563377</v>
      </c>
      <c r="V65" s="19"/>
      <c r="W65" s="20">
        <f t="shared" si="8"/>
        <v>605.56117061973998</v>
      </c>
      <c r="X65" s="21"/>
      <c r="Y65" s="41">
        <f t="shared" si="43"/>
        <v>3.913118427857265E-2</v>
      </c>
      <c r="Z65" s="24">
        <f t="shared" si="43"/>
        <v>4.429441791536326E-2</v>
      </c>
      <c r="AA65" s="24">
        <f t="shared" si="43"/>
        <v>5.2011986301369939E-2</v>
      </c>
      <c r="AB65" s="24">
        <f t="shared" si="43"/>
        <v>6.4044741114919645E-2</v>
      </c>
      <c r="AC65" s="24">
        <f t="shared" ref="Y65:AN81" si="47">+F65/F64-1</f>
        <v>1.290944123314075E-2</v>
      </c>
      <c r="AD65" s="24">
        <f t="shared" si="47"/>
        <v>3.5452103849596961E-2</v>
      </c>
      <c r="AE65" s="24">
        <f t="shared" si="47"/>
        <v>8.6318515321537337E-3</v>
      </c>
      <c r="AF65" s="24">
        <f t="shared" si="47"/>
        <v>3.7328970850684096E-2</v>
      </c>
      <c r="AG65" s="24">
        <f t="shared" si="47"/>
        <v>2.3809523809523947E-2</v>
      </c>
      <c r="AH65" s="24">
        <f t="shared" si="47"/>
        <v>4.0135033758439631E-2</v>
      </c>
      <c r="AI65" s="24">
        <f t="shared" si="47"/>
        <v>9.7875387920745016E-3</v>
      </c>
      <c r="AJ65" s="24">
        <f t="shared" si="47"/>
        <v>5.8895066018068043E-2</v>
      </c>
      <c r="AK65" s="24">
        <f t="shared" si="47"/>
        <v>3.9289446185997834E-2</v>
      </c>
      <c r="AL65" s="24">
        <f t="shared" si="47"/>
        <v>2.1164021164021163E-2</v>
      </c>
      <c r="AM65" s="24">
        <f t="shared" si="47"/>
        <v>4.8614567778330731E-2</v>
      </c>
      <c r="AN65" s="24">
        <f t="shared" si="47"/>
        <v>1.3904761904761864E-2</v>
      </c>
      <c r="AO65" s="24">
        <f t="shared" si="45"/>
        <v>3.9107873079543554E-2</v>
      </c>
      <c r="AP65" s="24">
        <f t="shared" si="45"/>
        <v>4.7988976783238879E-2</v>
      </c>
      <c r="AQ65" s="24">
        <f t="shared" si="45"/>
        <v>5.0979616403678429E-2</v>
      </c>
      <c r="AR65" s="24">
        <f t="shared" si="39"/>
        <v>4.8917591921917136E-2</v>
      </c>
      <c r="AS65" s="24" t="e">
        <f t="shared" si="39"/>
        <v>#DIV/0!</v>
      </c>
      <c r="AT65" s="24">
        <f t="shared" si="39"/>
        <v>3.6870399952837918E-2</v>
      </c>
      <c r="AU65" s="21"/>
      <c r="AV65" s="24">
        <f t="shared" si="44"/>
        <v>0.50624687656171896</v>
      </c>
      <c r="AW65" s="24">
        <f t="shared" si="44"/>
        <v>0.50070989115002362</v>
      </c>
      <c r="AX65" s="24">
        <f t="shared" si="44"/>
        <v>0.54123549702100981</v>
      </c>
      <c r="AY65" s="24">
        <f t="shared" si="44"/>
        <v>0.61367989056087535</v>
      </c>
      <c r="AZ65" s="24">
        <f t="shared" si="44"/>
        <v>0.27566124727008012</v>
      </c>
      <c r="BA65" s="24">
        <f t="shared" si="44"/>
        <v>0.48854568854568847</v>
      </c>
      <c r="BB65" s="24">
        <f t="shared" si="44"/>
        <v>0.53581599123767809</v>
      </c>
      <c r="BC65" s="24">
        <f t="shared" si="44"/>
        <v>0.6157053509381516</v>
      </c>
      <c r="BD65" s="24">
        <f t="shared" si="42"/>
        <v>0.35442678774120329</v>
      </c>
      <c r="BE65" s="24">
        <f t="shared" si="42"/>
        <v>0.42680730640596876</v>
      </c>
      <c r="BF65" s="24">
        <f t="shared" si="42"/>
        <v>0.42905405405405395</v>
      </c>
      <c r="BG65" s="24">
        <f t="shared" si="42"/>
        <v>0.65895481763745245</v>
      </c>
      <c r="BH65" s="24">
        <f t="shared" si="42"/>
        <v>0.36097427476737831</v>
      </c>
      <c r="BI65" s="24">
        <f t="shared" si="42"/>
        <v>0.41624493927125528</v>
      </c>
      <c r="BJ65" s="24">
        <f t="shared" si="42"/>
        <v>0.55895411938825856</v>
      </c>
      <c r="BK65" s="24">
        <f t="shared" si="42"/>
        <v>0.37901554404145066</v>
      </c>
      <c r="BL65" s="24">
        <f t="shared" si="46"/>
        <v>0.50630744468958744</v>
      </c>
      <c r="BM65" s="24">
        <f t="shared" si="46"/>
        <v>0.52002880118227246</v>
      </c>
      <c r="BN65" s="24">
        <f t="shared" si="46"/>
        <v>0.53595321581520206</v>
      </c>
      <c r="BO65" s="24">
        <f t="shared" si="46"/>
        <v>0.50657690206797801</v>
      </c>
      <c r="BP65" s="24" t="e">
        <f t="shared" si="46"/>
        <v>#DIV/0!</v>
      </c>
      <c r="BQ65" s="24">
        <f t="shared" si="46"/>
        <v>0.52985713000312495</v>
      </c>
      <c r="BR65" s="21"/>
      <c r="BS65" s="35">
        <f t="shared" si="11"/>
        <v>44531</v>
      </c>
      <c r="BT65" s="24">
        <f t="shared" si="41"/>
        <v>1.3178727805550811E-2</v>
      </c>
      <c r="BU65" s="24">
        <f t="shared" si="40"/>
        <v>1.4954490605068099E-3</v>
      </c>
      <c r="BV65" s="24">
        <f t="shared" si="40"/>
        <v>6.9641441130839504E-3</v>
      </c>
      <c r="BW65" s="24">
        <f t="shared" ref="BW65:CE93" si="48">(F65-F64)/$B64*F$3</f>
        <v>1.0256162730563766E-3</v>
      </c>
      <c r="BX65" s="24">
        <f t="shared" si="48"/>
        <v>2.1434925012928756E-3</v>
      </c>
      <c r="BY65" s="24">
        <f t="shared" si="48"/>
        <v>7.6538527840027575E-4</v>
      </c>
      <c r="BZ65" s="24">
        <f t="shared" si="48"/>
        <v>5.2354766419582871E-3</v>
      </c>
      <c r="CA65" s="24">
        <f t="shared" si="48"/>
        <v>4.8410618858817545E-4</v>
      </c>
      <c r="CB65" s="24">
        <f t="shared" si="48"/>
        <v>2.4790208584726742E-3</v>
      </c>
      <c r="CC65" s="24">
        <f t="shared" si="48"/>
        <v>1.5831753146009397E-4</v>
      </c>
      <c r="CD65" s="24">
        <f t="shared" si="48"/>
        <v>4.0030167212549532E-3</v>
      </c>
      <c r="CE65" s="24">
        <f t="shared" si="48"/>
        <v>1.1764178589898301E-3</v>
      </c>
      <c r="CF65" s="24">
        <f t="shared" si="14"/>
        <v>3.9109170832615121E-2</v>
      </c>
    </row>
    <row r="66" spans="1:84" x14ac:dyDescent="0.25">
      <c r="A66" s="31">
        <f>+[1]CUY!A67</f>
        <v>44562</v>
      </c>
      <c r="B66" s="17">
        <f>+[1]CUY!B67</f>
        <v>627.20000000000005</v>
      </c>
      <c r="C66" s="17">
        <f>+[1]CUY!C67</f>
        <v>661.1</v>
      </c>
      <c r="D66" s="17">
        <f>+[1]CUY!D67</f>
        <v>499.5</v>
      </c>
      <c r="E66" s="17">
        <f>+[1]CUY!E67</f>
        <v>606.5</v>
      </c>
      <c r="F66" s="17">
        <f>+[1]CUY!F67</f>
        <v>541.4</v>
      </c>
      <c r="G66" s="17">
        <f>+[1]CUY!G67</f>
        <v>597.5</v>
      </c>
      <c r="H66" s="17">
        <f>+[1]CUY!H67</f>
        <v>726.7</v>
      </c>
      <c r="I66" s="17">
        <f>+[1]CUY!I67</f>
        <v>720.3</v>
      </c>
      <c r="J66" s="17">
        <f>+[1]CUY!J67</f>
        <v>512</v>
      </c>
      <c r="K66" s="17">
        <f>+[1]CUY!K67</f>
        <v>585.5</v>
      </c>
      <c r="L66" s="17">
        <f>+[1]CUY!L67</f>
        <v>427</v>
      </c>
      <c r="M66" s="17">
        <f>+[1]CUY!M67</f>
        <v>662.6</v>
      </c>
      <c r="N66" s="17">
        <f>+[1]CUY!N67</f>
        <v>515.29999999999995</v>
      </c>
      <c r="O66" s="18">
        <f>+[1]CUY!R67</f>
        <v>608.4</v>
      </c>
      <c r="P66" s="19">
        <f>+[1]CUY!S67</f>
        <v>655.29999999999995</v>
      </c>
      <c r="Q66" s="20">
        <f>+[1]CUY!T67</f>
        <v>546.6</v>
      </c>
      <c r="R66" s="18">
        <f t="shared" si="4"/>
        <v>627.22538000000009</v>
      </c>
      <c r="S66" s="19">
        <f t="shared" si="5"/>
        <v>621.8377860882573</v>
      </c>
      <c r="T66" s="19">
        <f t="shared" si="6"/>
        <v>602.35740103270223</v>
      </c>
      <c r="U66" s="19">
        <f t="shared" si="7"/>
        <v>587.62474116387011</v>
      </c>
      <c r="V66" s="19"/>
      <c r="W66" s="20">
        <f t="shared" si="8"/>
        <v>627.47549732211178</v>
      </c>
      <c r="X66" s="21"/>
      <c r="Y66" s="41">
        <f t="shared" si="47"/>
        <v>4.0477770404777846E-2</v>
      </c>
      <c r="Z66" s="24">
        <f t="shared" si="47"/>
        <v>4.2415641753390076E-2</v>
      </c>
      <c r="AA66" s="24">
        <f t="shared" si="47"/>
        <v>1.6276703967446515E-2</v>
      </c>
      <c r="AB66" s="24">
        <f t="shared" si="47"/>
        <v>2.8314682943370695E-2</v>
      </c>
      <c r="AC66" s="24">
        <f t="shared" si="47"/>
        <v>2.9864941982118864E-2</v>
      </c>
      <c r="AD66" s="24">
        <f t="shared" si="47"/>
        <v>3.3200760850769617E-2</v>
      </c>
      <c r="AE66" s="24">
        <f t="shared" si="47"/>
        <v>3.6514049351019873E-2</v>
      </c>
      <c r="AF66" s="24">
        <f t="shared" si="47"/>
        <v>3.2688172043010777E-2</v>
      </c>
      <c r="AG66" s="24">
        <f t="shared" si="47"/>
        <v>7.2700607584328392E-2</v>
      </c>
      <c r="AH66" s="24">
        <f t="shared" si="47"/>
        <v>5.5715831229715018E-2</v>
      </c>
      <c r="AI66" s="24">
        <f t="shared" si="47"/>
        <v>9.4562647754137252E-3</v>
      </c>
      <c r="AJ66" s="24">
        <f t="shared" si="47"/>
        <v>8.7120590648072316E-2</v>
      </c>
      <c r="AK66" s="24">
        <f t="shared" si="47"/>
        <v>3.6195455459480996E-2</v>
      </c>
      <c r="AL66" s="24">
        <f t="shared" si="47"/>
        <v>8.7010898695729644E-2</v>
      </c>
      <c r="AM66" s="24">
        <f t="shared" si="47"/>
        <v>3.68670886075948E-2</v>
      </c>
      <c r="AN66" s="24">
        <f t="shared" si="47"/>
        <v>2.6864550065752502E-2</v>
      </c>
      <c r="AO66" s="24">
        <f t="shared" si="45"/>
        <v>4.0508688625908507E-2</v>
      </c>
      <c r="AP66" s="24">
        <f t="shared" si="45"/>
        <v>4.3696382172258685E-2</v>
      </c>
      <c r="AQ66" s="24">
        <f t="shared" si="45"/>
        <v>4.7247161888627653E-2</v>
      </c>
      <c r="AR66" s="24">
        <f t="shared" si="39"/>
        <v>3.6761077060945668E-2</v>
      </c>
      <c r="AS66" s="24" t="e">
        <f t="shared" si="39"/>
        <v>#DIV/0!</v>
      </c>
      <c r="AT66" s="24">
        <f t="shared" si="39"/>
        <v>3.6188460828729063E-2</v>
      </c>
      <c r="AU66" s="21"/>
      <c r="AV66" s="24">
        <f t="shared" si="44"/>
        <v>0.50047846889952163</v>
      </c>
      <c r="AW66" s="24">
        <f t="shared" si="44"/>
        <v>0.48896396396396402</v>
      </c>
      <c r="AX66" s="24">
        <f t="shared" si="44"/>
        <v>0.50090144230769229</v>
      </c>
      <c r="AY66" s="24">
        <f t="shared" si="44"/>
        <v>0.59563272822941316</v>
      </c>
      <c r="AZ66" s="24">
        <f t="shared" si="44"/>
        <v>0.28415559772295995</v>
      </c>
      <c r="BA66" s="24">
        <f t="shared" si="44"/>
        <v>0.47203744764720379</v>
      </c>
      <c r="BB66" s="24">
        <f t="shared" si="44"/>
        <v>0.54321511998301153</v>
      </c>
      <c r="BC66" s="24">
        <f t="shared" si="44"/>
        <v>0.58516725352112675</v>
      </c>
      <c r="BD66" s="24">
        <f t="shared" si="42"/>
        <v>0.28064032016008</v>
      </c>
      <c r="BE66" s="24">
        <f t="shared" si="42"/>
        <v>0.46631605309291246</v>
      </c>
      <c r="BF66" s="24">
        <f t="shared" si="42"/>
        <v>0.44256756756756754</v>
      </c>
      <c r="BG66" s="24">
        <f t="shared" si="42"/>
        <v>0.687293099057805</v>
      </c>
      <c r="BH66" s="24">
        <f t="shared" si="42"/>
        <v>0.39044792228818115</v>
      </c>
      <c r="BI66" s="24">
        <f t="shared" si="42"/>
        <v>0.4745516238487637</v>
      </c>
      <c r="BJ66" s="24">
        <f t="shared" si="42"/>
        <v>0.55321166153116841</v>
      </c>
      <c r="BK66" s="24">
        <f t="shared" si="42"/>
        <v>0.33839373163565156</v>
      </c>
      <c r="BL66" s="24">
        <f t="shared" si="46"/>
        <v>0.5005041150114744</v>
      </c>
      <c r="BM66" s="24">
        <f t="shared" si="46"/>
        <v>0.51716270248599105</v>
      </c>
      <c r="BN66" s="24">
        <f t="shared" si="46"/>
        <v>0.54476078739312905</v>
      </c>
      <c r="BO66" s="24">
        <f t="shared" si="46"/>
        <v>0.50959565498602033</v>
      </c>
      <c r="BP66" s="24" t="e">
        <f t="shared" si="46"/>
        <v>#DIV/0!</v>
      </c>
      <c r="BQ66" s="24">
        <f t="shared" si="46"/>
        <v>0.52149856882448242</v>
      </c>
      <c r="BR66" s="21"/>
      <c r="BS66" s="35">
        <f t="shared" si="11"/>
        <v>44562</v>
      </c>
      <c r="BT66" s="24">
        <f t="shared" si="41"/>
        <v>1.2682448573324477E-2</v>
      </c>
      <c r="BU66" s="24">
        <f t="shared" ref="BU66:BU108" si="49">(D66-D65)/$B65*D$3</f>
        <v>4.7378898473788992E-4</v>
      </c>
      <c r="BV66" s="24">
        <f t="shared" ref="BV66:BV108" si="50">(E66-E65)/$B65*E$3</f>
        <v>3.1527206370272152E-3</v>
      </c>
      <c r="BW66" s="24">
        <f t="shared" si="48"/>
        <v>2.312806901128059E-3</v>
      </c>
      <c r="BX66" s="24">
        <f t="shared" si="48"/>
        <v>2.0002654280026591E-3</v>
      </c>
      <c r="BY66" s="24">
        <f t="shared" si="48"/>
        <v>3.1426675514266782E-3</v>
      </c>
      <c r="BZ66" s="24">
        <f t="shared" si="48"/>
        <v>4.5766423357664144E-3</v>
      </c>
      <c r="CA66" s="24">
        <f t="shared" si="48"/>
        <v>1.4563868613138682E-3</v>
      </c>
      <c r="CB66" s="24">
        <f t="shared" si="48"/>
        <v>3.4447246184472436E-3</v>
      </c>
      <c r="CC66" s="24">
        <f t="shared" si="48"/>
        <v>1.4863968148639683E-4</v>
      </c>
      <c r="CD66" s="24">
        <f t="shared" si="48"/>
        <v>6.0340909090909126E-3</v>
      </c>
      <c r="CE66" s="24">
        <f t="shared" si="48"/>
        <v>1.0839416058394126E-3</v>
      </c>
      <c r="CF66" s="24">
        <f t="shared" si="14"/>
        <v>4.050912408759122E-2</v>
      </c>
    </row>
    <row r="67" spans="1:84" x14ac:dyDescent="0.25">
      <c r="A67" s="31">
        <f>+[1]CUY!A68</f>
        <v>44593</v>
      </c>
      <c r="B67" s="17">
        <f>+[1]CUY!B68</f>
        <v>661.1</v>
      </c>
      <c r="C67" s="17">
        <f>+[1]CUY!C68</f>
        <v>710.6</v>
      </c>
      <c r="D67" s="17">
        <f>+[1]CUY!D68</f>
        <v>513.79999999999995</v>
      </c>
      <c r="E67" s="17">
        <f>+[1]CUY!E68</f>
        <v>629.1</v>
      </c>
      <c r="F67" s="17">
        <f>+[1]CUY!F68</f>
        <v>562.79999999999995</v>
      </c>
      <c r="G67" s="17">
        <f>+[1]CUY!G68</f>
        <v>623.4</v>
      </c>
      <c r="H67" s="17">
        <f>+[1]CUY!H68</f>
        <v>758</v>
      </c>
      <c r="I67" s="17">
        <f>+[1]CUY!I68</f>
        <v>763.9</v>
      </c>
      <c r="J67" s="17">
        <f>+[1]CUY!J68</f>
        <v>525.70000000000005</v>
      </c>
      <c r="K67" s="17">
        <f>+[1]CUY!K68</f>
        <v>606.1</v>
      </c>
      <c r="L67" s="17">
        <f>+[1]CUY!L68</f>
        <v>436.9</v>
      </c>
      <c r="M67" s="17">
        <f>+[1]CUY!M68</f>
        <v>702.9</v>
      </c>
      <c r="N67" s="17">
        <f>+[1]CUY!N68</f>
        <v>540.70000000000005</v>
      </c>
      <c r="O67" s="18">
        <f>+[1]CUY!R68</f>
        <v>660.1</v>
      </c>
      <c r="P67" s="19">
        <f>+[1]CUY!S68</f>
        <v>689.3</v>
      </c>
      <c r="Q67" s="20">
        <f>+[1]CUY!T68</f>
        <v>570.29999999999995</v>
      </c>
      <c r="R67" s="18">
        <f t="shared" si="4"/>
        <v>661.12957000000006</v>
      </c>
      <c r="S67" s="19">
        <f t="shared" si="5"/>
        <v>657.50525056095728</v>
      </c>
      <c r="T67" s="19">
        <f t="shared" si="6"/>
        <v>628.93597246127376</v>
      </c>
      <c r="U67" s="19">
        <f t="shared" si="7"/>
        <v>610.84766154944668</v>
      </c>
      <c r="V67" s="19"/>
      <c r="W67" s="20">
        <f t="shared" si="8"/>
        <v>655.52620504973231</v>
      </c>
      <c r="X67" s="21"/>
      <c r="Y67" s="41">
        <f t="shared" si="47"/>
        <v>5.4049744897959107E-2</v>
      </c>
      <c r="Z67" s="24">
        <f t="shared" si="47"/>
        <v>7.4875207986688785E-2</v>
      </c>
      <c r="AA67" s="24">
        <f t="shared" si="47"/>
        <v>2.8628628628628583E-2</v>
      </c>
      <c r="AB67" s="24">
        <f t="shared" si="47"/>
        <v>3.7262984336356109E-2</v>
      </c>
      <c r="AC67" s="24">
        <f t="shared" si="47"/>
        <v>3.9527151828592455E-2</v>
      </c>
      <c r="AD67" s="24">
        <f t="shared" si="47"/>
        <v>4.33472803347279E-2</v>
      </c>
      <c r="AE67" s="24">
        <f t="shared" si="47"/>
        <v>4.3071418742259393E-2</v>
      </c>
      <c r="AF67" s="24">
        <f t="shared" si="47"/>
        <v>6.0530334582812761E-2</v>
      </c>
      <c r="AG67" s="24">
        <f t="shared" si="47"/>
        <v>2.6757812500000089E-2</v>
      </c>
      <c r="AH67" s="24">
        <f t="shared" si="47"/>
        <v>3.5183603757472204E-2</v>
      </c>
      <c r="AI67" s="24">
        <f t="shared" si="47"/>
        <v>2.3185011709601744E-2</v>
      </c>
      <c r="AJ67" s="24">
        <f t="shared" si="47"/>
        <v>6.0821008149713141E-2</v>
      </c>
      <c r="AK67" s="24">
        <f t="shared" si="47"/>
        <v>4.9291674752571568E-2</v>
      </c>
      <c r="AL67" s="24">
        <f t="shared" si="47"/>
        <v>8.4976988823142641E-2</v>
      </c>
      <c r="AM67" s="24">
        <f t="shared" si="47"/>
        <v>5.1884632992522439E-2</v>
      </c>
      <c r="AN67" s="24">
        <f t="shared" si="47"/>
        <v>4.3358946212952665E-2</v>
      </c>
      <c r="AO67" s="24">
        <f t="shared" si="45"/>
        <v>5.4054238047573921E-2</v>
      </c>
      <c r="AP67" s="24">
        <f t="shared" si="45"/>
        <v>5.7358149135758207E-2</v>
      </c>
      <c r="AQ67" s="24">
        <f t="shared" si="45"/>
        <v>4.4124254774664307E-2</v>
      </c>
      <c r="AR67" s="24">
        <f t="shared" si="39"/>
        <v>3.9519984028549393E-2</v>
      </c>
      <c r="AS67" s="24" t="e">
        <f t="shared" si="39"/>
        <v>#DIV/0!</v>
      </c>
      <c r="AT67" s="24">
        <f t="shared" si="39"/>
        <v>4.470406868050314E-2</v>
      </c>
      <c r="AU67" s="21"/>
      <c r="AV67" s="24">
        <f t="shared" si="44"/>
        <v>0.51942082279935642</v>
      </c>
      <c r="AW67" s="24">
        <f t="shared" si="44"/>
        <v>0.54511850402261364</v>
      </c>
      <c r="AX67" s="24">
        <f t="shared" si="44"/>
        <v>0.48625976280011551</v>
      </c>
      <c r="AY67" s="24">
        <f t="shared" si="44"/>
        <v>0.57906626506024117</v>
      </c>
      <c r="AZ67" s="24">
        <f t="shared" si="44"/>
        <v>0.2618834080717487</v>
      </c>
      <c r="BA67" s="24">
        <f t="shared" si="44"/>
        <v>0.47167138810198295</v>
      </c>
      <c r="BB67" s="24">
        <f t="shared" si="44"/>
        <v>0.5507364975450082</v>
      </c>
      <c r="BC67" s="24">
        <f t="shared" si="44"/>
        <v>0.59046429315011451</v>
      </c>
      <c r="BD67" s="24">
        <f t="shared" si="42"/>
        <v>0.2999505440158261</v>
      </c>
      <c r="BE67" s="24">
        <f t="shared" si="42"/>
        <v>0.50434350955572116</v>
      </c>
      <c r="BF67" s="24">
        <f t="shared" si="42"/>
        <v>0.47601351351351351</v>
      </c>
      <c r="BG67" s="24">
        <f t="shared" si="42"/>
        <v>0.70358700920988837</v>
      </c>
      <c r="BH67" s="24">
        <f t="shared" si="42"/>
        <v>0.40332208668569947</v>
      </c>
      <c r="BI67" s="24">
        <f t="shared" si="42"/>
        <v>0.55062250411087632</v>
      </c>
      <c r="BJ67" s="24">
        <f t="shared" si="42"/>
        <v>0.57015945330296125</v>
      </c>
      <c r="BK67" s="24">
        <f t="shared" si="42"/>
        <v>0.33372310570626729</v>
      </c>
      <c r="BL67" s="24">
        <f t="shared" si="46"/>
        <v>0.51961640262779119</v>
      </c>
      <c r="BM67" s="24">
        <f t="shared" si="46"/>
        <v>0.54599952783840022</v>
      </c>
      <c r="BN67" s="24">
        <f t="shared" si="46"/>
        <v>0.55203382140875323</v>
      </c>
      <c r="BO67" s="24">
        <f t="shared" si="46"/>
        <v>0.51412838103500969</v>
      </c>
      <c r="BP67" s="24" t="e">
        <f t="shared" si="46"/>
        <v>#DIV/0!</v>
      </c>
      <c r="BQ67" s="24">
        <f t="shared" si="46"/>
        <v>0.52892416162016853</v>
      </c>
      <c r="BR67" s="21"/>
      <c r="BS67" s="35">
        <f t="shared" si="11"/>
        <v>44593</v>
      </c>
      <c r="BT67" s="24">
        <f t="shared" si="41"/>
        <v>2.24296875E-2</v>
      </c>
      <c r="BU67" s="24">
        <f t="shared" si="49"/>
        <v>8.1395089285714024E-4</v>
      </c>
      <c r="BV67" s="24">
        <f t="shared" si="50"/>
        <v>4.1005739795918405E-3</v>
      </c>
      <c r="BW67" s="24">
        <f t="shared" si="48"/>
        <v>3.0298469387755067E-3</v>
      </c>
      <c r="BX67" s="24">
        <f t="shared" si="48"/>
        <v>2.5933035714285685E-3</v>
      </c>
      <c r="BY67" s="24">
        <f t="shared" si="48"/>
        <v>3.6929209183673411E-3</v>
      </c>
      <c r="BZ67" s="24">
        <f t="shared" si="48"/>
        <v>8.4113520408163299E-3</v>
      </c>
      <c r="CA67" s="24">
        <f t="shared" si="48"/>
        <v>5.5263073979592019E-4</v>
      </c>
      <c r="CB67" s="24">
        <f t="shared" si="48"/>
        <v>2.2071428571428593E-3</v>
      </c>
      <c r="CC67" s="24">
        <f t="shared" si="48"/>
        <v>3.5357142857142776E-4</v>
      </c>
      <c r="CD67" s="24">
        <f t="shared" si="48"/>
        <v>4.4013871173469339E-3</v>
      </c>
      <c r="CE67" s="24">
        <f t="shared" si="48"/>
        <v>1.4700573979591887E-3</v>
      </c>
      <c r="CF67" s="24">
        <f t="shared" si="14"/>
        <v>5.4056425382653053E-2</v>
      </c>
    </row>
    <row r="68" spans="1:84" x14ac:dyDescent="0.25">
      <c r="A68" s="31">
        <f>+[1]CUY!A69</f>
        <v>44621</v>
      </c>
      <c r="B68" s="17">
        <f>+[1]CUY!B69</f>
        <v>706.1</v>
      </c>
      <c r="C68" s="17">
        <f>+[1]CUY!C69</f>
        <v>775</v>
      </c>
      <c r="D68" s="17">
        <f>+[1]CUY!D69</f>
        <v>544.9</v>
      </c>
      <c r="E68" s="17">
        <f>+[1]CUY!E69</f>
        <v>676.7</v>
      </c>
      <c r="F68" s="17">
        <f>+[1]CUY!F69</f>
        <v>598</v>
      </c>
      <c r="G68" s="17">
        <f>+[1]CUY!G69</f>
        <v>655.7</v>
      </c>
      <c r="H68" s="17">
        <f>+[1]CUY!H69</f>
        <v>790.3</v>
      </c>
      <c r="I68" s="17">
        <f>+[1]CUY!I69</f>
        <v>814.2</v>
      </c>
      <c r="J68" s="17">
        <f>+[1]CUY!J69</f>
        <v>536.79999999999995</v>
      </c>
      <c r="K68" s="17">
        <f>+[1]CUY!K69</f>
        <v>626</v>
      </c>
      <c r="L68" s="17">
        <f>+[1]CUY!L69</f>
        <v>503.7</v>
      </c>
      <c r="M68" s="17">
        <f>+[1]CUY!M69</f>
        <v>735.9</v>
      </c>
      <c r="N68" s="17">
        <f>+[1]CUY!N69</f>
        <v>570.6</v>
      </c>
      <c r="O68" s="18">
        <f>+[1]CUY!R69</f>
        <v>699</v>
      </c>
      <c r="P68" s="19">
        <f>+[1]CUY!S69</f>
        <v>735.5</v>
      </c>
      <c r="Q68" s="20">
        <f>+[1]CUY!T69</f>
        <v>614.29999999999995</v>
      </c>
      <c r="R68" s="18">
        <f t="shared" si="4"/>
        <v>706.05019999999979</v>
      </c>
      <c r="S68" s="19">
        <f t="shared" si="5"/>
        <v>704.68732984293183</v>
      </c>
      <c r="T68" s="19">
        <f t="shared" si="6"/>
        <v>663.72791164658645</v>
      </c>
      <c r="U68" s="19">
        <f t="shared" si="7"/>
        <v>646.07782934666204</v>
      </c>
      <c r="V68" s="19"/>
      <c r="W68" s="20">
        <f t="shared" si="8"/>
        <v>694.01438408569254</v>
      </c>
      <c r="X68" s="21"/>
      <c r="Y68" s="41">
        <f t="shared" si="47"/>
        <v>6.8068370896989805E-2</v>
      </c>
      <c r="Z68" s="24">
        <f t="shared" si="47"/>
        <v>9.0627638615254691E-2</v>
      </c>
      <c r="AA68" s="24">
        <f t="shared" si="47"/>
        <v>6.0529388867263556E-2</v>
      </c>
      <c r="AB68" s="24">
        <f t="shared" si="47"/>
        <v>7.566364647909718E-2</v>
      </c>
      <c r="AC68" s="24">
        <f t="shared" si="47"/>
        <v>6.2544420753376073E-2</v>
      </c>
      <c r="AD68" s="24">
        <f t="shared" si="47"/>
        <v>5.1812640359319984E-2</v>
      </c>
      <c r="AE68" s="24">
        <f t="shared" si="47"/>
        <v>4.2612137203166256E-2</v>
      </c>
      <c r="AF68" s="24">
        <f t="shared" si="47"/>
        <v>6.5846314962691554E-2</v>
      </c>
      <c r="AG68" s="24">
        <f t="shared" si="47"/>
        <v>2.1114704203918366E-2</v>
      </c>
      <c r="AH68" s="24">
        <f t="shared" si="47"/>
        <v>3.2832865863718919E-2</v>
      </c>
      <c r="AI68" s="24">
        <f t="shared" si="47"/>
        <v>0.15289539940489827</v>
      </c>
      <c r="AJ68" s="24">
        <f t="shared" si="47"/>
        <v>4.6948356807511749E-2</v>
      </c>
      <c r="AK68" s="24">
        <f t="shared" si="47"/>
        <v>5.5298686887368165E-2</v>
      </c>
      <c r="AL68" s="24">
        <f t="shared" si="47"/>
        <v>5.8930465081048267E-2</v>
      </c>
      <c r="AM68" s="24">
        <f t="shared" si="47"/>
        <v>6.7024517626577795E-2</v>
      </c>
      <c r="AN68" s="24">
        <f t="shared" si="47"/>
        <v>7.7152375942486362E-2</v>
      </c>
      <c r="AO68" s="24">
        <f t="shared" si="45"/>
        <v>6.7945274327995575E-2</v>
      </c>
      <c r="AP68" s="24">
        <f t="shared" si="45"/>
        <v>7.1759243354666324E-2</v>
      </c>
      <c r="AQ68" s="24">
        <f t="shared" si="45"/>
        <v>5.5318729900530439E-2</v>
      </c>
      <c r="AR68" s="24">
        <f t="shared" si="39"/>
        <v>5.7674228805021821E-2</v>
      </c>
      <c r="AS68" s="24" t="e">
        <f t="shared" si="39"/>
        <v>#DIV/0!</v>
      </c>
      <c r="AT68" s="24">
        <f t="shared" si="39"/>
        <v>5.8713410294620072E-2</v>
      </c>
      <c r="AU68" s="21"/>
      <c r="AV68" s="24">
        <f t="shared" si="44"/>
        <v>0.55528634361233475</v>
      </c>
      <c r="AW68" s="24">
        <f t="shared" si="44"/>
        <v>0.61626694473409804</v>
      </c>
      <c r="AX68" s="24">
        <f t="shared" si="44"/>
        <v>0.48110899701005705</v>
      </c>
      <c r="AY68" s="24">
        <f t="shared" si="44"/>
        <v>0.62006224563083578</v>
      </c>
      <c r="AZ68" s="24">
        <f t="shared" si="44"/>
        <v>0.30853391684901532</v>
      </c>
      <c r="BA68" s="24">
        <f t="shared" si="44"/>
        <v>0.4939621781727046</v>
      </c>
      <c r="BB68" s="24">
        <f t="shared" si="44"/>
        <v>0.56000789577575971</v>
      </c>
      <c r="BC68" s="24">
        <f t="shared" si="44"/>
        <v>0.62158932483569007</v>
      </c>
      <c r="BD68" s="24">
        <f t="shared" si="42"/>
        <v>0.31054687499999978</v>
      </c>
      <c r="BE68" s="24">
        <f t="shared" si="42"/>
        <v>0.4581877474959235</v>
      </c>
      <c r="BF68" s="24">
        <f t="shared" si="42"/>
        <v>0.46127067014795475</v>
      </c>
      <c r="BG68" s="24">
        <f t="shared" si="42"/>
        <v>0.71458527493010249</v>
      </c>
      <c r="BH68" s="24">
        <f t="shared" si="42"/>
        <v>0.45043213014743277</v>
      </c>
      <c r="BI68" s="24">
        <f t="shared" si="42"/>
        <v>0.62899091120950823</v>
      </c>
      <c r="BJ68" s="24">
        <f t="shared" si="42"/>
        <v>0.59648361189494259</v>
      </c>
      <c r="BK68" s="24">
        <f t="shared" si="42"/>
        <v>0.37735426008968598</v>
      </c>
      <c r="BL68" s="24">
        <f t="shared" si="46"/>
        <v>0.55537210127395942</v>
      </c>
      <c r="BM68" s="24">
        <f t="shared" si="46"/>
        <v>0.58595442168724476</v>
      </c>
      <c r="BN68" s="24">
        <f t="shared" si="46"/>
        <v>0.56730087417755448</v>
      </c>
      <c r="BO68" s="24">
        <f t="shared" si="46"/>
        <v>0.5306746639672173</v>
      </c>
      <c r="BP68" s="24" t="e">
        <f t="shared" si="46"/>
        <v>#DIV/0!</v>
      </c>
      <c r="BQ68" s="24">
        <f t="shared" si="46"/>
        <v>0.54690146654136762</v>
      </c>
      <c r="BR68" s="21"/>
      <c r="BS68" s="35">
        <f t="shared" si="11"/>
        <v>44621</v>
      </c>
      <c r="BT68" s="24">
        <f t="shared" si="41"/>
        <v>2.7684888821660859E-2</v>
      </c>
      <c r="BU68" s="24">
        <f t="shared" si="49"/>
        <v>1.6794282256844667E-3</v>
      </c>
      <c r="BV68" s="24">
        <f t="shared" si="50"/>
        <v>8.193737709877481E-3</v>
      </c>
      <c r="BW68" s="24">
        <f t="shared" si="48"/>
        <v>4.7281198003327847E-3</v>
      </c>
      <c r="BX68" s="24">
        <f t="shared" si="48"/>
        <v>3.0682801391620088E-3</v>
      </c>
      <c r="BY68" s="24">
        <f t="shared" si="48"/>
        <v>3.6154893359552206E-3</v>
      </c>
      <c r="BZ68" s="24">
        <f t="shared" si="48"/>
        <v>9.2063227953411101E-3</v>
      </c>
      <c r="CA68" s="24">
        <f t="shared" si="48"/>
        <v>4.2479201331114457E-4</v>
      </c>
      <c r="CB68" s="24">
        <f t="shared" si="48"/>
        <v>2.0228104674028108E-3</v>
      </c>
      <c r="CC68" s="24">
        <f t="shared" si="48"/>
        <v>2.2633792164574195E-3</v>
      </c>
      <c r="CD68" s="24">
        <f t="shared" si="48"/>
        <v>3.4193011647254577E-3</v>
      </c>
      <c r="CE68" s="24">
        <f t="shared" si="48"/>
        <v>1.6417637271214629E-3</v>
      </c>
      <c r="CF68" s="24">
        <f t="shared" si="14"/>
        <v>6.7948313417032224E-2</v>
      </c>
    </row>
    <row r="69" spans="1:84" x14ac:dyDescent="0.25">
      <c r="A69" s="31">
        <f>+[1]CUY!A70</f>
        <v>44652</v>
      </c>
      <c r="B69" s="17">
        <f>+[1]CUY!B70</f>
        <v>747.3</v>
      </c>
      <c r="C69" s="17">
        <f>+[1]CUY!C70</f>
        <v>818.5</v>
      </c>
      <c r="D69" s="17">
        <f>+[1]CUY!D70</f>
        <v>561.79999999999995</v>
      </c>
      <c r="E69" s="17">
        <f>+[1]CUY!E70</f>
        <v>740.8</v>
      </c>
      <c r="F69" s="17">
        <f>+[1]CUY!F70</f>
        <v>620.5</v>
      </c>
      <c r="G69" s="17">
        <f>+[1]CUY!G70</f>
        <v>695.4</v>
      </c>
      <c r="H69" s="17">
        <f>+[1]CUY!H70</f>
        <v>845.4</v>
      </c>
      <c r="I69" s="17">
        <f>+[1]CUY!I70</f>
        <v>858.1</v>
      </c>
      <c r="J69" s="17">
        <f>+[1]CUY!J70</f>
        <v>555.20000000000005</v>
      </c>
      <c r="K69" s="17">
        <f>+[1]CUY!K70</f>
        <v>647.79999999999995</v>
      </c>
      <c r="L69" s="17">
        <f>+[1]CUY!L70</f>
        <v>531.9</v>
      </c>
      <c r="M69" s="17">
        <f>+[1]CUY!M70</f>
        <v>786.6</v>
      </c>
      <c r="N69" s="17">
        <f>+[1]CUY!N70</f>
        <v>600.9</v>
      </c>
      <c r="O69" s="18">
        <f>+[1]CUY!R70</f>
        <v>736.5</v>
      </c>
      <c r="P69" s="19">
        <f>+[1]CUY!S70</f>
        <v>781.4</v>
      </c>
      <c r="Q69" s="20">
        <f>+[1]CUY!T70</f>
        <v>642.79999999999995</v>
      </c>
      <c r="R69" s="18">
        <f t="shared" si="4"/>
        <v>747.32627000000002</v>
      </c>
      <c r="S69" s="19">
        <f t="shared" si="5"/>
        <v>747.75624532535517</v>
      </c>
      <c r="T69" s="19">
        <f t="shared" si="6"/>
        <v>709.12532989099259</v>
      </c>
      <c r="U69" s="19">
        <f t="shared" si="7"/>
        <v>690.17847197429489</v>
      </c>
      <c r="V69" s="19"/>
      <c r="W69" s="20">
        <f t="shared" si="8"/>
        <v>737.70047819433819</v>
      </c>
      <c r="X69" s="21"/>
      <c r="Y69" s="41">
        <f t="shared" si="47"/>
        <v>5.8348675824953844E-2</v>
      </c>
      <c r="Z69" s="24">
        <f t="shared" si="47"/>
        <v>5.6129032258064537E-2</v>
      </c>
      <c r="AA69" s="24">
        <f t="shared" si="47"/>
        <v>3.1014865112864776E-2</v>
      </c>
      <c r="AB69" s="24">
        <f t="shared" si="47"/>
        <v>9.4724397812915528E-2</v>
      </c>
      <c r="AC69" s="24">
        <f t="shared" si="47"/>
        <v>3.7625418060200699E-2</v>
      </c>
      <c r="AD69" s="24">
        <f t="shared" si="47"/>
        <v>6.0545981393929971E-2</v>
      </c>
      <c r="AE69" s="24">
        <f t="shared" si="47"/>
        <v>6.9720359357206219E-2</v>
      </c>
      <c r="AF69" s="24">
        <f t="shared" si="47"/>
        <v>5.3917956276099188E-2</v>
      </c>
      <c r="AG69" s="24">
        <f t="shared" si="47"/>
        <v>3.427719821162456E-2</v>
      </c>
      <c r="AH69" s="24">
        <f t="shared" si="47"/>
        <v>3.4824281150159564E-2</v>
      </c>
      <c r="AI69" s="24">
        <f t="shared" si="47"/>
        <v>5.5985705777248373E-2</v>
      </c>
      <c r="AJ69" s="24">
        <f t="shared" si="47"/>
        <v>6.8895230330207946E-2</v>
      </c>
      <c r="AK69" s="24">
        <f t="shared" si="47"/>
        <v>5.310199789695047E-2</v>
      </c>
      <c r="AL69" s="24">
        <f t="shared" si="47"/>
        <v>5.3648068669527982E-2</v>
      </c>
      <c r="AM69" s="24">
        <f t="shared" si="47"/>
        <v>6.2406526172671617E-2</v>
      </c>
      <c r="AN69" s="24">
        <f t="shared" si="47"/>
        <v>4.6394269900700058E-2</v>
      </c>
      <c r="AO69" s="24">
        <f t="shared" si="45"/>
        <v>5.8460531559937579E-2</v>
      </c>
      <c r="AP69" s="24">
        <f t="shared" si="45"/>
        <v>6.1117766218420577E-2</v>
      </c>
      <c r="AQ69" s="24">
        <f t="shared" si="45"/>
        <v>6.8397633198494789E-2</v>
      </c>
      <c r="AR69" s="24">
        <f t="shared" si="39"/>
        <v>6.8259024879756547E-2</v>
      </c>
      <c r="AS69" s="24" t="e">
        <f t="shared" si="39"/>
        <v>#DIV/0!</v>
      </c>
      <c r="AT69" s="24">
        <f t="shared" si="39"/>
        <v>6.294695774382042E-2</v>
      </c>
      <c r="AU69" s="21"/>
      <c r="AV69" s="24">
        <f t="shared" si="44"/>
        <v>0.58024952421230691</v>
      </c>
      <c r="AW69" s="24">
        <f t="shared" si="44"/>
        <v>0.63177830940988833</v>
      </c>
      <c r="AX69" s="24">
        <f t="shared" si="44"/>
        <v>0.47531512605042003</v>
      </c>
      <c r="AY69" s="24">
        <f t="shared" si="44"/>
        <v>0.67488130228351784</v>
      </c>
      <c r="AZ69" s="24">
        <f t="shared" si="44"/>
        <v>0.33555746879035731</v>
      </c>
      <c r="BA69" s="24">
        <f t="shared" si="44"/>
        <v>0.54122340425531923</v>
      </c>
      <c r="BB69" s="24">
        <f t="shared" si="44"/>
        <v>0.60967250571210951</v>
      </c>
      <c r="BC69" s="24">
        <f t="shared" si="44"/>
        <v>0.60512532734754965</v>
      </c>
      <c r="BD69" s="24">
        <f t="shared" si="42"/>
        <v>0.33783132530120485</v>
      </c>
      <c r="BE69" s="24">
        <f t="shared" si="42"/>
        <v>0.49159567119502623</v>
      </c>
      <c r="BF69" s="24">
        <f t="shared" si="42"/>
        <v>0.53595148714986984</v>
      </c>
      <c r="BG69" s="24">
        <f t="shared" si="42"/>
        <v>0.73642384105960268</v>
      </c>
      <c r="BH69" s="24">
        <f t="shared" si="42"/>
        <v>0.47641277641277635</v>
      </c>
      <c r="BI69" s="24">
        <f t="shared" si="42"/>
        <v>0.66478300180831829</v>
      </c>
      <c r="BJ69" s="24">
        <f t="shared" si="42"/>
        <v>0.62015343147418611</v>
      </c>
      <c r="BK69" s="24">
        <f t="shared" si="42"/>
        <v>0.39891186071817186</v>
      </c>
      <c r="BL69" s="24">
        <f t="shared" si="46"/>
        <v>0.5803971785710329</v>
      </c>
      <c r="BM69" s="24">
        <f t="shared" si="46"/>
        <v>0.61349980249053648</v>
      </c>
      <c r="BN69" s="24">
        <f t="shared" si="46"/>
        <v>0.60876770629133392</v>
      </c>
      <c r="BO69" s="24">
        <f t="shared" si="46"/>
        <v>0.57646490006862994</v>
      </c>
      <c r="BP69" s="24" t="e">
        <f t="shared" si="46"/>
        <v>#DIV/0!</v>
      </c>
      <c r="BQ69" s="24">
        <f t="shared" si="46"/>
        <v>0.57779347558123351</v>
      </c>
      <c r="BR69" s="21"/>
      <c r="BS69" s="35">
        <f t="shared" si="11"/>
        <v>44652</v>
      </c>
      <c r="BT69" s="24">
        <f t="shared" si="41"/>
        <v>1.7508426568474719E-2</v>
      </c>
      <c r="BU69" s="24">
        <f t="shared" si="49"/>
        <v>8.5445404333663673E-4</v>
      </c>
      <c r="BV69" s="24">
        <f t="shared" si="50"/>
        <v>1.0330803002407575E-2</v>
      </c>
      <c r="BW69" s="24">
        <f t="shared" si="48"/>
        <v>2.8296275315111172E-3</v>
      </c>
      <c r="BX69" s="24">
        <f t="shared" si="48"/>
        <v>3.5308879762073293E-3</v>
      </c>
      <c r="BY69" s="24">
        <f t="shared" si="48"/>
        <v>5.7745361846763934E-3</v>
      </c>
      <c r="BZ69" s="24">
        <f t="shared" si="48"/>
        <v>7.5228721144313792E-3</v>
      </c>
      <c r="CA69" s="24">
        <f t="shared" si="48"/>
        <v>6.5928338762215311E-4</v>
      </c>
      <c r="CB69" s="24">
        <f t="shared" si="48"/>
        <v>2.0747202945758346E-3</v>
      </c>
      <c r="CC69" s="24">
        <f t="shared" si="48"/>
        <v>8.9460416371618711E-4</v>
      </c>
      <c r="CD69" s="24">
        <f t="shared" si="48"/>
        <v>4.9184959637445175E-3</v>
      </c>
      <c r="CE69" s="24">
        <f t="shared" si="48"/>
        <v>1.5576972100269058E-3</v>
      </c>
      <c r="CF69" s="24">
        <f t="shared" si="14"/>
        <v>5.8456408440730745E-2</v>
      </c>
    </row>
    <row r="70" spans="1:84" x14ac:dyDescent="0.25">
      <c r="A70" s="31">
        <f>+[1]CUY!A71</f>
        <v>44682</v>
      </c>
      <c r="B70" s="17">
        <f>+[1]CUY!B71</f>
        <v>786.3</v>
      </c>
      <c r="C70" s="17">
        <f>+[1]CUY!C71</f>
        <v>851.4</v>
      </c>
      <c r="D70" s="17">
        <f>+[1]CUY!D71</f>
        <v>598.4</v>
      </c>
      <c r="E70" s="17">
        <f>+[1]CUY!E71</f>
        <v>803.7</v>
      </c>
      <c r="F70" s="17">
        <f>+[1]CUY!F71</f>
        <v>633</v>
      </c>
      <c r="G70" s="17">
        <f>+[1]CUY!G71</f>
        <v>727.4</v>
      </c>
      <c r="H70" s="17">
        <f>+[1]CUY!H71</f>
        <v>901.8</v>
      </c>
      <c r="I70" s="17">
        <f>+[1]CUY!I71</f>
        <v>910.8</v>
      </c>
      <c r="J70" s="17">
        <f>+[1]CUY!J71</f>
        <v>574.4</v>
      </c>
      <c r="K70" s="17">
        <f>+[1]CUY!K71</f>
        <v>675.2</v>
      </c>
      <c r="L70" s="17">
        <f>+[1]CUY!L71</f>
        <v>553.4</v>
      </c>
      <c r="M70" s="17">
        <f>+[1]CUY!M71</f>
        <v>838.8</v>
      </c>
      <c r="N70" s="17">
        <f>+[1]CUY!N71</f>
        <v>632.1</v>
      </c>
      <c r="O70" s="18">
        <f>+[1]CUY!R71</f>
        <v>762.6</v>
      </c>
      <c r="P70" s="19">
        <f>+[1]CUY!S71</f>
        <v>825.8</v>
      </c>
      <c r="Q70" s="20">
        <f>+[1]CUY!T71</f>
        <v>671.6</v>
      </c>
      <c r="R70" s="18">
        <f t="shared" ref="R70:R95" si="51">+SUMPRODUCT($C$3:$N$3,C70:N70)</f>
        <v>786.32789000000002</v>
      </c>
      <c r="S70" s="19">
        <f t="shared" ref="S70:S118" si="52">+($C$3*$C70+$D$3*$D70+$E$3*$E70+$G$3*$G70+$K$3*$K70+$M$3*$M70+$N$3*$N70)/SUM($C$3:$E$3,$G$3,$K$3,$M$3:$N$3)</f>
        <v>787.20869109947648</v>
      </c>
      <c r="T70" s="19">
        <f t="shared" ref="T70:T118" si="53">+($E$3*$E70+$G$3*$G70+$K$3*$K70+$M$3*$M70+$N$3*$N70)/SUM($E$3,$G$3,$K$3,$M$3:$N$3)</f>
        <v>754.21184738955833</v>
      </c>
      <c r="U70" s="19">
        <f t="shared" ref="U70:U118" si="54">+($E$3*$E70+$G$3*$G70+$K$3*$K70+$N$3*$N70)/SUM($E$3,$G$3,$K$3,$N$3)</f>
        <v>733.52534808996802</v>
      </c>
      <c r="V70" s="19"/>
      <c r="W70" s="20">
        <f t="shared" ref="W70:W118" si="55">($E$3*$E70+SUMPRODUCT($G$3:$L$3,$G70:$L70)+$N$3*$N70)/SUM($E$3,$G$3:$L$3,$N$3)</f>
        <v>782.95510711553175</v>
      </c>
      <c r="X70" s="21"/>
      <c r="Y70" s="41">
        <f t="shared" si="47"/>
        <v>5.2187876354877538E-2</v>
      </c>
      <c r="Z70" s="24">
        <f t="shared" si="47"/>
        <v>4.019547953573599E-2</v>
      </c>
      <c r="AA70" s="24">
        <f t="shared" si="47"/>
        <v>6.5147739409042504E-2</v>
      </c>
      <c r="AB70" s="24">
        <f t="shared" si="47"/>
        <v>8.4908207343412645E-2</v>
      </c>
      <c r="AC70" s="24">
        <f t="shared" si="47"/>
        <v>2.0145044319097583E-2</v>
      </c>
      <c r="AD70" s="24">
        <f t="shared" si="47"/>
        <v>4.6016681046879393E-2</v>
      </c>
      <c r="AE70" s="24">
        <f t="shared" si="47"/>
        <v>6.6713981547196655E-2</v>
      </c>
      <c r="AF70" s="24">
        <f t="shared" si="47"/>
        <v>6.141475352523007E-2</v>
      </c>
      <c r="AG70" s="24">
        <f t="shared" si="47"/>
        <v>3.4582132564841439E-2</v>
      </c>
      <c r="AH70" s="24">
        <f t="shared" si="47"/>
        <v>4.2297005248533637E-2</v>
      </c>
      <c r="AI70" s="24">
        <f t="shared" si="47"/>
        <v>4.0421131791690268E-2</v>
      </c>
      <c r="AJ70" s="24">
        <f t="shared" si="47"/>
        <v>6.6361556064073124E-2</v>
      </c>
      <c r="AK70" s="24">
        <f t="shared" si="47"/>
        <v>5.1922116824762998E-2</v>
      </c>
      <c r="AL70" s="24">
        <f t="shared" si="47"/>
        <v>3.5437881873727095E-2</v>
      </c>
      <c r="AM70" s="24">
        <f t="shared" si="47"/>
        <v>5.6821090350652748E-2</v>
      </c>
      <c r="AN70" s="24">
        <f t="shared" si="47"/>
        <v>4.4803982576229195E-2</v>
      </c>
      <c r="AO70" s="24">
        <f t="shared" si="45"/>
        <v>5.2188209575450895E-2</v>
      </c>
      <c r="AP70" s="24">
        <f t="shared" si="45"/>
        <v>5.2761105000139752E-2</v>
      </c>
      <c r="AQ70" s="24">
        <f t="shared" si="45"/>
        <v>6.3580463985818181E-2</v>
      </c>
      <c r="AR70" s="24">
        <f t="shared" si="39"/>
        <v>6.2805314677052859E-2</v>
      </c>
      <c r="AS70" s="24" t="e">
        <f t="shared" si="39"/>
        <v>#DIV/0!</v>
      </c>
      <c r="AT70" s="24">
        <f t="shared" si="39"/>
        <v>6.1345532853608553E-2</v>
      </c>
      <c r="AU70" s="21"/>
      <c r="AV70" s="24">
        <f t="shared" si="44"/>
        <v>0.60436645582534165</v>
      </c>
      <c r="AW70" s="24">
        <f t="shared" si="44"/>
        <v>0.64172772849980708</v>
      </c>
      <c r="AX70" s="24">
        <f t="shared" si="44"/>
        <v>0.5394906097247234</v>
      </c>
      <c r="AY70" s="24">
        <f t="shared" si="44"/>
        <v>0.77104451300132215</v>
      </c>
      <c r="AZ70" s="24">
        <f t="shared" si="44"/>
        <v>0.36835278858625164</v>
      </c>
      <c r="BA70" s="24">
        <f t="shared" si="44"/>
        <v>0.5632924994627122</v>
      </c>
      <c r="BB70" s="24">
        <f t="shared" si="44"/>
        <v>0.63695770557269915</v>
      </c>
      <c r="BC70" s="24">
        <f t="shared" si="44"/>
        <v>0.58234885337039599</v>
      </c>
      <c r="BD70" s="24">
        <f t="shared" si="42"/>
        <v>0.3811012262563116</v>
      </c>
      <c r="BE70" s="24">
        <f t="shared" si="42"/>
        <v>0.50177935943060503</v>
      </c>
      <c r="BF70" s="24">
        <f t="shared" si="42"/>
        <v>0.50913553313335158</v>
      </c>
      <c r="BG70" s="24">
        <f t="shared" si="42"/>
        <v>0.77186311787072248</v>
      </c>
      <c r="BH70" s="24">
        <f t="shared" si="42"/>
        <v>0.52203226583192874</v>
      </c>
      <c r="BI70" s="24">
        <f t="shared" si="42"/>
        <v>0.68679495686794945</v>
      </c>
      <c r="BJ70" s="24">
        <f t="shared" si="42"/>
        <v>0.64797445619636784</v>
      </c>
      <c r="BK70" s="24">
        <f t="shared" si="42"/>
        <v>0.41211101766190072</v>
      </c>
      <c r="BL70" s="24">
        <f t="shared" si="46"/>
        <v>0.60451558703139496</v>
      </c>
      <c r="BM70" s="24">
        <f t="shared" si="46"/>
        <v>0.64533848545408623</v>
      </c>
      <c r="BN70" s="24">
        <f t="shared" si="46"/>
        <v>0.65795663997073017</v>
      </c>
      <c r="BO70" s="24">
        <f t="shared" si="46"/>
        <v>0.62867645397659455</v>
      </c>
      <c r="BP70" s="24" t="e">
        <f t="shared" si="46"/>
        <v>#DIV/0!</v>
      </c>
      <c r="BQ70" s="24">
        <f t="shared" si="46"/>
        <v>0.60331052978206134</v>
      </c>
      <c r="BR70" s="21"/>
      <c r="BS70" s="35">
        <f t="shared" ref="BS70:BS95" si="56">+A70</f>
        <v>44682</v>
      </c>
      <c r="BT70" s="24">
        <f t="shared" si="41"/>
        <v>1.2511949685534584E-2</v>
      </c>
      <c r="BU70" s="24">
        <f t="shared" si="49"/>
        <v>1.7484544359694916E-3</v>
      </c>
      <c r="BV70" s="24">
        <f t="shared" si="50"/>
        <v>9.5785093001472116E-3</v>
      </c>
      <c r="BW70" s="24">
        <f t="shared" si="48"/>
        <v>1.4853472501003614E-3</v>
      </c>
      <c r="BX70" s="24">
        <f t="shared" si="48"/>
        <v>2.6891475980195369E-3</v>
      </c>
      <c r="BY70" s="24">
        <f t="shared" si="48"/>
        <v>5.5849056603773563E-3</v>
      </c>
      <c r="BZ70" s="24">
        <f t="shared" si="48"/>
        <v>8.532985414157623E-3</v>
      </c>
      <c r="CA70" s="24">
        <f t="shared" si="48"/>
        <v>6.5002007226013425E-4</v>
      </c>
      <c r="CB70" s="24">
        <f t="shared" si="48"/>
        <v>2.4639100762745966E-3</v>
      </c>
      <c r="CC70" s="24">
        <f t="shared" si="48"/>
        <v>6.4445336544894955E-4</v>
      </c>
      <c r="CD70" s="24">
        <f t="shared" si="48"/>
        <v>4.7848253713368072E-3</v>
      </c>
      <c r="CE70" s="24">
        <f t="shared" si="48"/>
        <v>1.5155359293456466E-3</v>
      </c>
      <c r="CF70" s="24">
        <f t="shared" si="14"/>
        <v>5.2190044158972305E-2</v>
      </c>
    </row>
    <row r="71" spans="1:84" x14ac:dyDescent="0.25">
      <c r="A71" s="31">
        <f>+[1]CUY!A72</f>
        <v>44713</v>
      </c>
      <c r="B71" s="17">
        <f>+[1]CUY!B72</f>
        <v>828</v>
      </c>
      <c r="C71" s="17">
        <f>+[1]CUY!C72</f>
        <v>890.2</v>
      </c>
      <c r="D71" s="17">
        <f>+[1]CUY!D72</f>
        <v>633.1</v>
      </c>
      <c r="E71" s="17">
        <f>+[1]CUY!E72</f>
        <v>840.6</v>
      </c>
      <c r="F71" s="17">
        <f>+[1]CUY!F72</f>
        <v>674.8</v>
      </c>
      <c r="G71" s="17">
        <f>+[1]CUY!G72</f>
        <v>773.7</v>
      </c>
      <c r="H71" s="17">
        <f>+[1]CUY!H72</f>
        <v>966.4</v>
      </c>
      <c r="I71" s="17">
        <f>+[1]CUY!I72</f>
        <v>964.4</v>
      </c>
      <c r="J71" s="17">
        <f>+[1]CUY!J72</f>
        <v>577.1</v>
      </c>
      <c r="K71" s="17">
        <f>+[1]CUY!K72</f>
        <v>705.7</v>
      </c>
      <c r="L71" s="17">
        <f>+[1]CUY!L72</f>
        <v>577</v>
      </c>
      <c r="M71" s="17">
        <f>+[1]CUY!M72</f>
        <v>890.9</v>
      </c>
      <c r="N71" s="17">
        <f>+[1]CUY!N72</f>
        <v>661.7</v>
      </c>
      <c r="O71" s="18">
        <f>+[1]CUY!R72</f>
        <v>816.8</v>
      </c>
      <c r="P71" s="19">
        <f>+[1]CUY!S72</f>
        <v>865.5</v>
      </c>
      <c r="Q71" s="20">
        <f>+[1]CUY!T72</f>
        <v>712.6</v>
      </c>
      <c r="R71" s="18">
        <f t="shared" si="51"/>
        <v>827.96822000000009</v>
      </c>
      <c r="S71" s="19">
        <f t="shared" si="52"/>
        <v>826.19977561705309</v>
      </c>
      <c r="T71" s="19">
        <f t="shared" si="53"/>
        <v>793.79816408491104</v>
      </c>
      <c r="U71" s="19">
        <f t="shared" si="54"/>
        <v>770.05137450910399</v>
      </c>
      <c r="V71" s="19"/>
      <c r="W71" s="20">
        <f t="shared" si="55"/>
        <v>825.2157995409334</v>
      </c>
      <c r="X71" s="21"/>
      <c r="Y71" s="41">
        <f t="shared" si="47"/>
        <v>5.3033193437619364E-2</v>
      </c>
      <c r="Z71" s="24">
        <f t="shared" si="47"/>
        <v>4.5571999060371127E-2</v>
      </c>
      <c r="AA71" s="24">
        <f t="shared" si="47"/>
        <v>5.798796791443861E-2</v>
      </c>
      <c r="AB71" s="24">
        <f t="shared" si="47"/>
        <v>4.5912653975363815E-2</v>
      </c>
      <c r="AC71" s="24">
        <f t="shared" si="47"/>
        <v>6.6034755134281031E-2</v>
      </c>
      <c r="AD71" s="24">
        <f t="shared" si="47"/>
        <v>6.3651361011823004E-2</v>
      </c>
      <c r="AE71" s="24">
        <f t="shared" si="47"/>
        <v>7.1634508760257232E-2</v>
      </c>
      <c r="AF71" s="24">
        <f t="shared" si="47"/>
        <v>5.8849363197189364E-2</v>
      </c>
      <c r="AG71" s="24">
        <f t="shared" si="47"/>
        <v>4.7005571030640514E-3</v>
      </c>
      <c r="AH71" s="24">
        <f t="shared" si="47"/>
        <v>4.5171800947867213E-2</v>
      </c>
      <c r="AI71" s="24">
        <f t="shared" si="47"/>
        <v>4.264546440187944E-2</v>
      </c>
      <c r="AJ71" s="24">
        <f t="shared" si="47"/>
        <v>6.2112541726275561E-2</v>
      </c>
      <c r="AK71" s="24">
        <f t="shared" si="47"/>
        <v>4.6828033538997005E-2</v>
      </c>
      <c r="AL71" s="24">
        <f t="shared" si="47"/>
        <v>7.1072646210333046E-2</v>
      </c>
      <c r="AM71" s="24">
        <f t="shared" si="47"/>
        <v>4.8074594332768283E-2</v>
      </c>
      <c r="AN71" s="24">
        <f t="shared" si="47"/>
        <v>6.1048243001786684E-2</v>
      </c>
      <c r="AO71" s="24">
        <f t="shared" si="45"/>
        <v>5.295542804668929E-2</v>
      </c>
      <c r="AP71" s="24">
        <f t="shared" si="45"/>
        <v>4.9530810518769286E-2</v>
      </c>
      <c r="AQ71" s="24">
        <f t="shared" si="45"/>
        <v>5.2486999285899616E-2</v>
      </c>
      <c r="AR71" s="24">
        <f t="shared" si="39"/>
        <v>4.9795179558888236E-2</v>
      </c>
      <c r="AS71" s="24" t="e">
        <f t="shared" si="39"/>
        <v>#DIV/0!</v>
      </c>
      <c r="AT71" s="24">
        <f t="shared" si="39"/>
        <v>5.3975881939251069E-2</v>
      </c>
      <c r="AU71" s="21"/>
      <c r="AV71" s="24">
        <f t="shared" si="44"/>
        <v>0.63152709359605907</v>
      </c>
      <c r="AW71" s="24">
        <f t="shared" si="44"/>
        <v>0.65188346632028216</v>
      </c>
      <c r="AX71" s="24">
        <f t="shared" si="44"/>
        <v>0.54076417619858863</v>
      </c>
      <c r="AY71" s="24">
        <f t="shared" si="44"/>
        <v>0.77904761904761899</v>
      </c>
      <c r="AZ71" s="24">
        <f t="shared" si="44"/>
        <v>0.41408214585079617</v>
      </c>
      <c r="BA71" s="24">
        <f t="shared" si="44"/>
        <v>0.60651993355481726</v>
      </c>
      <c r="BB71" s="24">
        <f t="shared" si="44"/>
        <v>0.68567939996511429</v>
      </c>
      <c r="BC71" s="24">
        <f t="shared" si="44"/>
        <v>0.64181137214845085</v>
      </c>
      <c r="BD71" s="24">
        <f t="shared" si="42"/>
        <v>0.29510771992818663</v>
      </c>
      <c r="BE71" s="24">
        <f t="shared" si="42"/>
        <v>0.52550799827064432</v>
      </c>
      <c r="BF71" s="24">
        <f t="shared" si="42"/>
        <v>0.544019266791544</v>
      </c>
      <c r="BG71" s="24">
        <f t="shared" si="42"/>
        <v>0.81261444557477103</v>
      </c>
      <c r="BH71" s="24">
        <f t="shared" si="42"/>
        <v>0.56504257332071917</v>
      </c>
      <c r="BI71" s="24">
        <f t="shared" si="42"/>
        <v>0.76988082340195008</v>
      </c>
      <c r="BJ71" s="24">
        <f t="shared" si="42"/>
        <v>0.66410305710440287</v>
      </c>
      <c r="BK71" s="24">
        <f t="shared" si="42"/>
        <v>0.44778545306785866</v>
      </c>
      <c r="BL71" s="24">
        <f t="shared" si="46"/>
        <v>0.63158947034208257</v>
      </c>
      <c r="BM71" s="24">
        <f t="shared" si="46"/>
        <v>0.66389072656153969</v>
      </c>
      <c r="BN71" s="24">
        <f t="shared" si="46"/>
        <v>0.68610130730443708</v>
      </c>
      <c r="BO71" s="24">
        <f t="shared" si="46"/>
        <v>0.65344945401793497</v>
      </c>
      <c r="BP71" s="24" t="e">
        <f t="shared" si="46"/>
        <v>#DIV/0!</v>
      </c>
      <c r="BQ71" s="24">
        <f t="shared" si="46"/>
        <v>0.63669749064373726</v>
      </c>
      <c r="BR71" s="21"/>
      <c r="BS71" s="35">
        <f t="shared" si="56"/>
        <v>44713</v>
      </c>
      <c r="BT71" s="24">
        <f t="shared" si="41"/>
        <v>1.4023858578150859E-2</v>
      </c>
      <c r="BU71" s="24">
        <f t="shared" si="49"/>
        <v>1.5754673788630318E-3</v>
      </c>
      <c r="BV71" s="24">
        <f t="shared" si="50"/>
        <v>5.3404807325448276E-3</v>
      </c>
      <c r="BW71" s="24">
        <f t="shared" si="48"/>
        <v>4.7206409767264357E-3</v>
      </c>
      <c r="BX71" s="24">
        <f t="shared" si="48"/>
        <v>3.6978761287040623E-3</v>
      </c>
      <c r="BY71" s="24">
        <f t="shared" si="48"/>
        <v>6.0796133791173879E-3</v>
      </c>
      <c r="BZ71" s="24">
        <f t="shared" si="48"/>
        <v>8.2482513035737025E-3</v>
      </c>
      <c r="CA71" s="24">
        <f t="shared" si="48"/>
        <v>8.6875238458605046E-5</v>
      </c>
      <c r="CB71" s="24">
        <f t="shared" si="48"/>
        <v>2.6066386875238457E-3</v>
      </c>
      <c r="CC71" s="24">
        <f t="shared" si="48"/>
        <v>6.7231336639959373E-4</v>
      </c>
      <c r="CD71" s="24">
        <f t="shared" si="48"/>
        <v>4.5387892661833927E-3</v>
      </c>
      <c r="CE71" s="24">
        <f t="shared" si="48"/>
        <v>1.3665013353681814E-3</v>
      </c>
      <c r="CF71" s="24">
        <f t="shared" ref="CF71:CF95" si="57">+SUM(BT71:CE71)</f>
        <v>5.295730637161393E-2</v>
      </c>
    </row>
    <row r="72" spans="1:84" x14ac:dyDescent="0.25">
      <c r="A72" s="31">
        <f>+[1]CUY!A73</f>
        <v>44743</v>
      </c>
      <c r="B72" s="17">
        <f>+[1]CUY!B73</f>
        <v>888.7</v>
      </c>
      <c r="C72" s="17">
        <f>+[1]CUY!C73</f>
        <v>943.5</v>
      </c>
      <c r="D72" s="17">
        <f>+[1]CUY!D73</f>
        <v>670.1</v>
      </c>
      <c r="E72" s="17">
        <f>+[1]CUY!E73</f>
        <v>916.4</v>
      </c>
      <c r="F72" s="17">
        <f>+[1]CUY!F73</f>
        <v>707.6</v>
      </c>
      <c r="G72" s="17">
        <f>+[1]CUY!G73</f>
        <v>841.7</v>
      </c>
      <c r="H72" s="17">
        <f>+[1]CUY!H73</f>
        <v>1032.0999999999999</v>
      </c>
      <c r="I72" s="17">
        <f>+[1]CUY!I73</f>
        <v>1033.7</v>
      </c>
      <c r="J72" s="17">
        <f>+[1]CUY!J73</f>
        <v>619.20000000000005</v>
      </c>
      <c r="K72" s="17">
        <f>+[1]CUY!K73</f>
        <v>795.9</v>
      </c>
      <c r="L72" s="17">
        <f>+[1]CUY!L73</f>
        <v>626.70000000000005</v>
      </c>
      <c r="M72" s="17">
        <f>+[1]CUY!M73</f>
        <v>966.3</v>
      </c>
      <c r="N72" s="17">
        <f>+[1]CUY!N73</f>
        <v>711.1</v>
      </c>
      <c r="O72" s="18">
        <f>+[1]CUY!R73</f>
        <v>915.6</v>
      </c>
      <c r="P72" s="19">
        <f>+[1]CUY!S73</f>
        <v>925.1</v>
      </c>
      <c r="Q72" s="20">
        <f>+[1]CUY!T73</f>
        <v>755.1</v>
      </c>
      <c r="R72" s="18">
        <f t="shared" si="51"/>
        <v>888.69113000000004</v>
      </c>
      <c r="S72" s="19">
        <f t="shared" si="52"/>
        <v>889.60255796559466</v>
      </c>
      <c r="T72" s="19">
        <f t="shared" si="53"/>
        <v>868.14125071715432</v>
      </c>
      <c r="U72" s="19">
        <f t="shared" si="54"/>
        <v>844.13598714744728</v>
      </c>
      <c r="V72" s="19"/>
      <c r="W72" s="20">
        <f t="shared" si="55"/>
        <v>894.41359984697783</v>
      </c>
      <c r="X72" s="21"/>
      <c r="Y72" s="41">
        <f t="shared" si="47"/>
        <v>7.3309178743961478E-2</v>
      </c>
      <c r="Z72" s="24">
        <f t="shared" si="47"/>
        <v>5.9874185576274996E-2</v>
      </c>
      <c r="AA72" s="24">
        <f t="shared" si="47"/>
        <v>5.8442584109935192E-2</v>
      </c>
      <c r="AB72" s="24">
        <f t="shared" si="47"/>
        <v>9.0173685462764608E-2</v>
      </c>
      <c r="AC72" s="24">
        <f t="shared" si="47"/>
        <v>4.8606994665086001E-2</v>
      </c>
      <c r="AD72" s="24">
        <f t="shared" si="47"/>
        <v>8.7889362802119786E-2</v>
      </c>
      <c r="AE72" s="24">
        <f t="shared" si="47"/>
        <v>6.7984271523178652E-2</v>
      </c>
      <c r="AF72" s="24">
        <f t="shared" si="47"/>
        <v>7.1858150145168054E-2</v>
      </c>
      <c r="AG72" s="24">
        <f t="shared" si="47"/>
        <v>7.29509617050772E-2</v>
      </c>
      <c r="AH72" s="24">
        <f t="shared" si="47"/>
        <v>0.12781635255774404</v>
      </c>
      <c r="AI72" s="24">
        <f t="shared" si="47"/>
        <v>8.6135181975736552E-2</v>
      </c>
      <c r="AJ72" s="24">
        <f t="shared" si="47"/>
        <v>8.4633516668537467E-2</v>
      </c>
      <c r="AK72" s="24">
        <f t="shared" si="47"/>
        <v>7.4656188605108031E-2</v>
      </c>
      <c r="AL72" s="24">
        <f t="shared" si="47"/>
        <v>0.12095984329089138</v>
      </c>
      <c r="AM72" s="24">
        <f t="shared" si="47"/>
        <v>6.8861929520508403E-2</v>
      </c>
      <c r="AN72" s="24">
        <f t="shared" si="47"/>
        <v>5.9640752175133205E-2</v>
      </c>
      <c r="AO72" s="24">
        <f t="shared" si="45"/>
        <v>7.3339662722803567E-2</v>
      </c>
      <c r="AP72" s="24">
        <f t="shared" si="45"/>
        <v>7.6740256073283053E-2</v>
      </c>
      <c r="AQ72" s="24">
        <f t="shared" si="45"/>
        <v>9.3654898683150689E-2</v>
      </c>
      <c r="AR72" s="24">
        <f t="shared" si="39"/>
        <v>9.6207363678262547E-2</v>
      </c>
      <c r="AS72" s="24" t="e">
        <f t="shared" si="39"/>
        <v>#DIV/0!</v>
      </c>
      <c r="AT72" s="24">
        <f t="shared" si="39"/>
        <v>8.3854187407147451E-2</v>
      </c>
      <c r="AU72" s="21"/>
      <c r="AV72" s="24">
        <f t="shared" si="44"/>
        <v>0.69761222540592183</v>
      </c>
      <c r="AW72" s="24">
        <f t="shared" si="44"/>
        <v>0.69480869409017409</v>
      </c>
      <c r="AX72" s="24">
        <f t="shared" si="44"/>
        <v>0.59699714013346039</v>
      </c>
      <c r="AY72" s="24">
        <f t="shared" si="44"/>
        <v>0.87786885245901636</v>
      </c>
      <c r="AZ72" s="24">
        <f t="shared" si="44"/>
        <v>0.44792306118272984</v>
      </c>
      <c r="BA72" s="24">
        <f t="shared" si="44"/>
        <v>0.69322067994367331</v>
      </c>
      <c r="BB72" s="24">
        <f t="shared" si="44"/>
        <v>0.7135978748132159</v>
      </c>
      <c r="BC72" s="24">
        <f t="shared" si="44"/>
        <v>0.71284175642087821</v>
      </c>
      <c r="BD72" s="24">
        <f t="shared" si="42"/>
        <v>0.39616685456595269</v>
      </c>
      <c r="BE72" s="24">
        <f t="shared" si="42"/>
        <v>0.66680628272251297</v>
      </c>
      <c r="BF72" s="24">
        <f t="shared" si="42"/>
        <v>0.65443505807814151</v>
      </c>
      <c r="BG72" s="24">
        <f t="shared" si="42"/>
        <v>0.88289166017147291</v>
      </c>
      <c r="BH72" s="24">
        <f t="shared" si="42"/>
        <v>0.65026688326757953</v>
      </c>
      <c r="BI72" s="24">
        <f t="shared" si="42"/>
        <v>0.87738363748205872</v>
      </c>
      <c r="BJ72" s="24">
        <f t="shared" si="42"/>
        <v>0.71951672862453542</v>
      </c>
      <c r="BK72" s="24">
        <f t="shared" si="42"/>
        <v>0.51992753623188404</v>
      </c>
      <c r="BL72" s="24">
        <f t="shared" si="46"/>
        <v>0.69751116821451076</v>
      </c>
      <c r="BM72" s="24">
        <f t="shared" si="46"/>
        <v>0.73467693216238605</v>
      </c>
      <c r="BN72" s="24">
        <f t="shared" si="46"/>
        <v>0.78401855972326606</v>
      </c>
      <c r="BO72" s="24">
        <f t="shared" si="46"/>
        <v>0.75817267670494015</v>
      </c>
      <c r="BP72" s="24" t="e">
        <f t="shared" si="46"/>
        <v>#DIV/0!</v>
      </c>
      <c r="BQ72" s="24">
        <f t="shared" si="46"/>
        <v>0.72049878188832128</v>
      </c>
      <c r="BR72" s="21"/>
      <c r="BS72" s="35">
        <f t="shared" si="56"/>
        <v>44743</v>
      </c>
      <c r="BT72" s="24">
        <f t="shared" si="41"/>
        <v>1.8294516908212544E-2</v>
      </c>
      <c r="BU72" s="24">
        <f t="shared" si="49"/>
        <v>1.5952898550724637E-3</v>
      </c>
      <c r="BV72" s="24">
        <f t="shared" si="50"/>
        <v>1.0417922705314003E-2</v>
      </c>
      <c r="BW72" s="24">
        <f t="shared" si="48"/>
        <v>3.5176811594202976E-3</v>
      </c>
      <c r="BX72" s="24">
        <f t="shared" si="48"/>
        <v>5.1574879227053137E-3</v>
      </c>
      <c r="BY72" s="24">
        <f t="shared" si="48"/>
        <v>5.8717391304347758E-3</v>
      </c>
      <c r="BZ72" s="24">
        <f t="shared" si="48"/>
        <v>1.0127173913043488E-2</v>
      </c>
      <c r="CA72" s="24">
        <f t="shared" si="48"/>
        <v>1.2863888888888896E-3</v>
      </c>
      <c r="CB72" s="24">
        <f t="shared" si="48"/>
        <v>7.3205797101449218E-3</v>
      </c>
      <c r="CC72" s="24">
        <f t="shared" si="48"/>
        <v>1.3445410628019335E-3</v>
      </c>
      <c r="CD72" s="24">
        <f t="shared" si="48"/>
        <v>6.237801932367149E-3</v>
      </c>
      <c r="CE72" s="24">
        <f t="shared" si="48"/>
        <v>2.1657246376811583E-3</v>
      </c>
      <c r="CF72" s="24">
        <f t="shared" si="57"/>
        <v>7.3336847826086932E-2</v>
      </c>
    </row>
    <row r="73" spans="1:84" x14ac:dyDescent="0.25">
      <c r="A73" s="31">
        <f>+[1]CUY!A74</f>
        <v>44774</v>
      </c>
      <c r="B73" s="17">
        <f>+[1]CUY!B74</f>
        <v>946.1</v>
      </c>
      <c r="C73" s="17">
        <f>+[1]CUY!C74</f>
        <v>1013.2</v>
      </c>
      <c r="D73" s="17">
        <f>+[1]CUY!D74</f>
        <v>714.3</v>
      </c>
      <c r="E73" s="17">
        <f>+[1]CUY!E74</f>
        <v>996.9</v>
      </c>
      <c r="F73" s="17">
        <f>+[1]CUY!F74</f>
        <v>747</v>
      </c>
      <c r="G73" s="17">
        <f>+[1]CUY!G74</f>
        <v>908.8</v>
      </c>
      <c r="H73" s="17">
        <f>+[1]CUY!H74</f>
        <v>1078.0999999999999</v>
      </c>
      <c r="I73" s="17">
        <f>+[1]CUY!I74</f>
        <v>1069.3</v>
      </c>
      <c r="J73" s="17">
        <f>+[1]CUY!J74</f>
        <v>646.70000000000005</v>
      </c>
      <c r="K73" s="17">
        <f>+[1]CUY!K74</f>
        <v>841.6</v>
      </c>
      <c r="L73" s="17">
        <f>+[1]CUY!L74</f>
        <v>675.4</v>
      </c>
      <c r="M73" s="17">
        <f>+[1]CUY!M74</f>
        <v>1031.7</v>
      </c>
      <c r="N73" s="17">
        <f>+[1]CUY!N74</f>
        <v>767.7</v>
      </c>
      <c r="O73" s="18">
        <f>+[1]CUY!R74</f>
        <v>1010.2</v>
      </c>
      <c r="P73" s="19">
        <f>+[1]CUY!S74</f>
        <v>982.5</v>
      </c>
      <c r="Q73" s="20">
        <f>+[1]CUY!T74</f>
        <v>791.5</v>
      </c>
      <c r="R73" s="18">
        <f t="shared" si="51"/>
        <v>946.05506000000014</v>
      </c>
      <c r="S73" s="19">
        <f t="shared" si="52"/>
        <v>955.970516080778</v>
      </c>
      <c r="T73" s="19">
        <f t="shared" si="53"/>
        <v>934.06293746414224</v>
      </c>
      <c r="U73" s="19">
        <f t="shared" si="54"/>
        <v>910.18525526597659</v>
      </c>
      <c r="V73" s="19"/>
      <c r="W73" s="20">
        <f t="shared" si="55"/>
        <v>947.96874521805682</v>
      </c>
      <c r="X73" s="21"/>
      <c r="Y73" s="41">
        <f t="shared" si="47"/>
        <v>6.4588725104084643E-2</v>
      </c>
      <c r="Z73" s="24">
        <f t="shared" si="47"/>
        <v>7.3873873873874008E-2</v>
      </c>
      <c r="AA73" s="24">
        <f t="shared" si="47"/>
        <v>6.5960304432174155E-2</v>
      </c>
      <c r="AB73" s="24">
        <f t="shared" si="47"/>
        <v>8.7843736359668245E-2</v>
      </c>
      <c r="AC73" s="24">
        <f t="shared" si="47"/>
        <v>5.5681175805539773E-2</v>
      </c>
      <c r="AD73" s="24">
        <f t="shared" si="47"/>
        <v>7.9719615064749894E-2</v>
      </c>
      <c r="AE73" s="24">
        <f t="shared" si="47"/>
        <v>4.456932467784136E-2</v>
      </c>
      <c r="AF73" s="24">
        <f t="shared" si="47"/>
        <v>3.4439392473638364E-2</v>
      </c>
      <c r="AG73" s="24">
        <f t="shared" si="47"/>
        <v>4.4412144702842271E-2</v>
      </c>
      <c r="AH73" s="24">
        <f t="shared" si="47"/>
        <v>5.7419273778112956E-2</v>
      </c>
      <c r="AI73" s="24">
        <f t="shared" si="47"/>
        <v>7.7708632519546628E-2</v>
      </c>
      <c r="AJ73" s="24">
        <f t="shared" si="47"/>
        <v>6.768084445824285E-2</v>
      </c>
      <c r="AK73" s="24">
        <f t="shared" si="47"/>
        <v>7.9594993671776137E-2</v>
      </c>
      <c r="AL73" s="24">
        <f t="shared" si="47"/>
        <v>0.10332022717343814</v>
      </c>
      <c r="AM73" s="24">
        <f t="shared" si="47"/>
        <v>6.2047346232839695E-2</v>
      </c>
      <c r="AN73" s="24">
        <f t="shared" si="47"/>
        <v>4.8205535690637014E-2</v>
      </c>
      <c r="AO73" s="24">
        <f t="shared" si="45"/>
        <v>6.4548781982329606E-2</v>
      </c>
      <c r="AP73" s="24">
        <f t="shared" si="45"/>
        <v>7.4604054946692422E-2</v>
      </c>
      <c r="AQ73" s="24">
        <f t="shared" si="45"/>
        <v>7.5934286836999432E-2</v>
      </c>
      <c r="AR73" s="24">
        <f t="shared" si="39"/>
        <v>7.8244819702245838E-2</v>
      </c>
      <c r="AS73" s="24" t="e">
        <f t="shared" si="39"/>
        <v>#DIV/0!</v>
      </c>
      <c r="AT73" s="24">
        <f t="shared" si="39"/>
        <v>5.9877382656347677E-2</v>
      </c>
      <c r="AU73" s="21"/>
      <c r="AV73" s="24">
        <f t="shared" si="44"/>
        <v>0.7757132132132134</v>
      </c>
      <c r="AW73" s="24">
        <f t="shared" si="44"/>
        <v>0.79932516426922384</v>
      </c>
      <c r="AX73" s="24">
        <f t="shared" si="44"/>
        <v>0.67715426156374736</v>
      </c>
      <c r="AY73" s="24">
        <f t="shared" si="44"/>
        <v>1.003416398713826</v>
      </c>
      <c r="AZ73" s="24">
        <f t="shared" si="44"/>
        <v>0.56932773109243695</v>
      </c>
      <c r="BA73" s="24">
        <f t="shared" si="44"/>
        <v>0.76294859359844791</v>
      </c>
      <c r="BB73" s="24">
        <f t="shared" si="44"/>
        <v>0.72000638162093167</v>
      </c>
      <c r="BC73" s="24">
        <f t="shared" si="44"/>
        <v>0.72551234468291081</v>
      </c>
      <c r="BD73" s="24">
        <f t="shared" si="42"/>
        <v>0.43775011116051576</v>
      </c>
      <c r="BE73" s="24">
        <f t="shared" si="42"/>
        <v>0.71685026519787853</v>
      </c>
      <c r="BF73" s="24">
        <f t="shared" si="42"/>
        <v>0.75291980275110282</v>
      </c>
      <c r="BG73" s="24">
        <f t="shared" si="42"/>
        <v>0.96739130434782616</v>
      </c>
      <c r="BH73" s="24">
        <f t="shared" si="42"/>
        <v>0.73100338218714778</v>
      </c>
      <c r="BI73" s="24">
        <f t="shared" si="42"/>
        <v>1.0975913621262459</v>
      </c>
      <c r="BJ73" s="24">
        <f t="shared" si="42"/>
        <v>0.7731456415809419</v>
      </c>
      <c r="BK73" s="24">
        <f t="shared" si="42"/>
        <v>0.60612824675324672</v>
      </c>
      <c r="BL73" s="24">
        <f t="shared" si="46"/>
        <v>0.77547497853883485</v>
      </c>
      <c r="BM73" s="24">
        <f t="shared" si="46"/>
        <v>0.83008768446673376</v>
      </c>
      <c r="BN73" s="24">
        <f t="shared" si="46"/>
        <v>0.87175372668666928</v>
      </c>
      <c r="BO73" s="24">
        <f t="shared" si="46"/>
        <v>0.84686661773909244</v>
      </c>
      <c r="BP73" s="24" t="e">
        <f t="shared" si="46"/>
        <v>#DIV/0!</v>
      </c>
      <c r="BQ73" s="24">
        <f t="shared" si="46"/>
        <v>0.77367769680679155</v>
      </c>
      <c r="BR73" s="21"/>
      <c r="BS73" s="35">
        <f t="shared" si="56"/>
        <v>44774</v>
      </c>
      <c r="BT73" s="24">
        <f t="shared" si="41"/>
        <v>2.2289569033419613E-2</v>
      </c>
      <c r="BU73" s="24">
        <f t="shared" si="49"/>
        <v>1.7755598064588696E-3</v>
      </c>
      <c r="BV73" s="24">
        <f t="shared" si="50"/>
        <v>1.0308202993136041E-2</v>
      </c>
      <c r="BW73" s="24">
        <f t="shared" si="48"/>
        <v>3.936896590525484E-3</v>
      </c>
      <c r="BX73" s="24">
        <f t="shared" si="48"/>
        <v>4.7416225948013887E-3</v>
      </c>
      <c r="BY73" s="24">
        <f t="shared" si="48"/>
        <v>3.8303139417126134E-3</v>
      </c>
      <c r="BZ73" s="24">
        <f t="shared" si="48"/>
        <v>4.847080004500944E-3</v>
      </c>
      <c r="CA73" s="24">
        <f t="shared" si="48"/>
        <v>7.8288511308653079E-4</v>
      </c>
      <c r="CB73" s="24">
        <f t="shared" si="48"/>
        <v>3.4556543265443938E-3</v>
      </c>
      <c r="CC73" s="24">
        <f t="shared" si="48"/>
        <v>1.2275008439293332E-3</v>
      </c>
      <c r="CD73" s="24">
        <f t="shared" si="48"/>
        <v>5.0409587037245481E-3</v>
      </c>
      <c r="CE73" s="24">
        <f t="shared" si="48"/>
        <v>2.3118937774277044E-3</v>
      </c>
      <c r="CF73" s="24">
        <f t="shared" si="57"/>
        <v>6.4548137729267471E-2</v>
      </c>
    </row>
    <row r="74" spans="1:84" x14ac:dyDescent="0.25">
      <c r="A74" s="31">
        <f>+[1]CUY!A75</f>
        <v>44805</v>
      </c>
      <c r="B74" s="17">
        <f>+[1]CUY!B75</f>
        <v>1003.4</v>
      </c>
      <c r="C74" s="17">
        <f>+[1]CUY!C75</f>
        <v>1078.2</v>
      </c>
      <c r="D74" s="17">
        <f>+[1]CUY!D75</f>
        <v>780.9</v>
      </c>
      <c r="E74" s="17">
        <f>+[1]CUY!E75</f>
        <v>1104.4000000000001</v>
      </c>
      <c r="F74" s="17">
        <f>+[1]CUY!F75</f>
        <v>771.8</v>
      </c>
      <c r="G74" s="17">
        <f>+[1]CUY!G75</f>
        <v>971.8</v>
      </c>
      <c r="H74" s="17">
        <f>+[1]CUY!H75</f>
        <v>1135.3</v>
      </c>
      <c r="I74" s="17">
        <f>+[1]CUY!I75</f>
        <v>1106.7</v>
      </c>
      <c r="J74" s="17">
        <f>+[1]CUY!J75</f>
        <v>670.4</v>
      </c>
      <c r="K74" s="17">
        <f>+[1]CUY!K75</f>
        <v>890.3</v>
      </c>
      <c r="L74" s="17">
        <f>+[1]CUY!L75</f>
        <v>701.4</v>
      </c>
      <c r="M74" s="17">
        <f>+[1]CUY!M75</f>
        <v>1076.3</v>
      </c>
      <c r="N74" s="17">
        <f>+[1]CUY!N75</f>
        <v>818.1</v>
      </c>
      <c r="O74" s="18">
        <f>+[1]CUY!R75</f>
        <v>1137.9000000000001</v>
      </c>
      <c r="P74" s="19">
        <f>+[1]CUY!S75</f>
        <v>1035.5999999999999</v>
      </c>
      <c r="Q74" s="20">
        <f>+[1]CUY!T75</f>
        <v>822.8</v>
      </c>
      <c r="R74" s="18">
        <f t="shared" si="51"/>
        <v>1003.3952900000002</v>
      </c>
      <c r="S74" s="19">
        <f t="shared" si="52"/>
        <v>1023.5812565445026</v>
      </c>
      <c r="T74" s="19">
        <f t="shared" si="53"/>
        <v>1003.9056224899599</v>
      </c>
      <c r="U74" s="19">
        <f t="shared" si="54"/>
        <v>986.20117815066067</v>
      </c>
      <c r="V74" s="19"/>
      <c r="W74" s="20">
        <f t="shared" si="55"/>
        <v>1007.7091239479726</v>
      </c>
      <c r="X74" s="21"/>
      <c r="Y74" s="41">
        <f t="shared" si="47"/>
        <v>6.0564422365500414E-2</v>
      </c>
      <c r="Z74" s="24">
        <f t="shared" si="47"/>
        <v>6.4153178049743298E-2</v>
      </c>
      <c r="AA74" s="24">
        <f t="shared" si="47"/>
        <v>9.3238135237295294E-2</v>
      </c>
      <c r="AB74" s="24">
        <f t="shared" si="47"/>
        <v>0.10783428628749125</v>
      </c>
      <c r="AC74" s="24">
        <f t="shared" si="47"/>
        <v>3.3199464524765743E-2</v>
      </c>
      <c r="AD74" s="24">
        <f t="shared" si="47"/>
        <v>6.9322183098591506E-2</v>
      </c>
      <c r="AE74" s="24">
        <f t="shared" si="47"/>
        <v>5.3056302754846518E-2</v>
      </c>
      <c r="AF74" s="24">
        <f t="shared" si="47"/>
        <v>3.4976152623211521E-2</v>
      </c>
      <c r="AG74" s="24">
        <f t="shared" si="47"/>
        <v>3.6647595484768702E-2</v>
      </c>
      <c r="AH74" s="24">
        <f t="shared" si="47"/>
        <v>5.7865969581748944E-2</v>
      </c>
      <c r="AI74" s="24">
        <f t="shared" si="47"/>
        <v>3.8495706248149242E-2</v>
      </c>
      <c r="AJ74" s="24">
        <f t="shared" si="47"/>
        <v>4.322962101386052E-2</v>
      </c>
      <c r="AK74" s="24">
        <f t="shared" si="47"/>
        <v>6.5650644783118439E-2</v>
      </c>
      <c r="AL74" s="24">
        <f t="shared" si="47"/>
        <v>0.12641061176004764</v>
      </c>
      <c r="AM74" s="24">
        <f t="shared" si="47"/>
        <v>5.4045801526717563E-2</v>
      </c>
      <c r="AN74" s="24">
        <f t="shared" si="47"/>
        <v>3.9545167403663761E-2</v>
      </c>
      <c r="AO74" s="24">
        <f t="shared" si="45"/>
        <v>6.0609823280264541E-2</v>
      </c>
      <c r="AP74" s="24">
        <f t="shared" si="45"/>
        <v>7.072471308101691E-2</v>
      </c>
      <c r="AQ74" s="24">
        <f t="shared" si="45"/>
        <v>7.4772996791234725E-2</v>
      </c>
      <c r="AR74" s="24">
        <f t="shared" si="39"/>
        <v>8.351697903793287E-2</v>
      </c>
      <c r="AS74" s="24" t="e">
        <f t="shared" si="39"/>
        <v>#DIV/0!</v>
      </c>
      <c r="AT74" s="24">
        <f t="shared" si="39"/>
        <v>6.3019354837668073E-2</v>
      </c>
      <c r="AU74" s="21"/>
      <c r="AV74" s="24">
        <f t="shared" si="44"/>
        <v>0.83068783068783048</v>
      </c>
      <c r="AW74" s="24">
        <f t="shared" si="44"/>
        <v>0.86960291312640892</v>
      </c>
      <c r="AX74" s="24">
        <f t="shared" si="44"/>
        <v>0.73610493552690071</v>
      </c>
      <c r="AY74" s="24">
        <f t="shared" si="44"/>
        <v>1.0960334029227559</v>
      </c>
      <c r="AZ74" s="24">
        <f t="shared" si="44"/>
        <v>0.58513041692339285</v>
      </c>
      <c r="BA74" s="24">
        <f t="shared" si="44"/>
        <v>0.83220211161387625</v>
      </c>
      <c r="BB74" s="24">
        <f t="shared" si="44"/>
        <v>0.74554120541205404</v>
      </c>
      <c r="BC74" s="24">
        <f t="shared" si="44"/>
        <v>0.75666666666666682</v>
      </c>
      <c r="BD74" s="24">
        <f t="shared" si="42"/>
        <v>0.46215921483097055</v>
      </c>
      <c r="BE74" s="24">
        <f t="shared" si="42"/>
        <v>0.77527417746759708</v>
      </c>
      <c r="BF74" s="24">
        <f t="shared" si="42"/>
        <v>0.77300303336703724</v>
      </c>
      <c r="BG74" s="24">
        <f t="shared" si="42"/>
        <v>1.0091469105842821</v>
      </c>
      <c r="BH74" s="24">
        <f t="shared" si="42"/>
        <v>0.80675795053003529</v>
      </c>
      <c r="BI74" s="24">
        <f t="shared" si="42"/>
        <v>1.2082282165728704</v>
      </c>
      <c r="BJ74" s="24">
        <f t="shared" si="42"/>
        <v>0.82356048600105636</v>
      </c>
      <c r="BK74" s="24">
        <f t="shared" si="42"/>
        <v>0.63741293532338306</v>
      </c>
      <c r="BL74" s="24">
        <f t="shared" si="46"/>
        <v>0.83062232475020292</v>
      </c>
      <c r="BM74" s="24">
        <f t="shared" si="46"/>
        <v>0.9004208557575375</v>
      </c>
      <c r="BN74" s="24">
        <f t="shared" si="46"/>
        <v>0.9431161784272275</v>
      </c>
      <c r="BO74" s="24">
        <f t="shared" si="46"/>
        <v>0.92622011162853246</v>
      </c>
      <c r="BP74" s="24" t="e">
        <f t="shared" si="46"/>
        <v>#DIV/0!</v>
      </c>
      <c r="BQ74" s="24">
        <f t="shared" si="46"/>
        <v>0.82781943391028068</v>
      </c>
      <c r="BR74" s="21"/>
      <c r="BS74" s="35">
        <f t="shared" si="56"/>
        <v>44805</v>
      </c>
      <c r="BT74" s="24">
        <f t="shared" si="41"/>
        <v>1.952542014586196E-2</v>
      </c>
      <c r="BU74" s="24">
        <f t="shared" si="49"/>
        <v>2.5130747278300403E-3</v>
      </c>
      <c r="BV74" s="24">
        <f t="shared" si="50"/>
        <v>1.293045132649827E-2</v>
      </c>
      <c r="BW74" s="24">
        <f t="shared" si="48"/>
        <v>2.327703202621283E-3</v>
      </c>
      <c r="BX74" s="24">
        <f t="shared" si="48"/>
        <v>4.1817989641686924E-3</v>
      </c>
      <c r="BY74" s="24">
        <f t="shared" si="48"/>
        <v>4.4739456717048974E-3</v>
      </c>
      <c r="BZ74" s="24">
        <f t="shared" si="48"/>
        <v>4.7832153049360646E-3</v>
      </c>
      <c r="CA74" s="24">
        <f t="shared" si="48"/>
        <v>6.3377021456505471E-4</v>
      </c>
      <c r="CB74" s="24">
        <f t="shared" si="48"/>
        <v>3.4590846633548201E-3</v>
      </c>
      <c r="CC74" s="24">
        <f t="shared" si="48"/>
        <v>6.1557974844096816E-4</v>
      </c>
      <c r="CD74" s="24">
        <f t="shared" si="48"/>
        <v>3.2291512525102991E-3</v>
      </c>
      <c r="CE74" s="24">
        <f t="shared" si="48"/>
        <v>1.9337490751506173E-3</v>
      </c>
      <c r="CF74" s="24">
        <f t="shared" si="57"/>
        <v>6.0606944297642955E-2</v>
      </c>
    </row>
    <row r="75" spans="1:84" x14ac:dyDescent="0.25">
      <c r="A75" s="31">
        <f>+[1]CUY!A76</f>
        <v>44835</v>
      </c>
      <c r="B75" s="17">
        <f>+[1]CUY!B76</f>
        <v>1063.5</v>
      </c>
      <c r="C75" s="17">
        <f>+[1]CUY!C76</f>
        <v>1141.8</v>
      </c>
      <c r="D75" s="17">
        <f>+[1]CUY!D76</f>
        <v>816.2</v>
      </c>
      <c r="E75" s="17">
        <f>+[1]CUY!E76</f>
        <v>1177.8</v>
      </c>
      <c r="F75" s="17">
        <f>+[1]CUY!F76</f>
        <v>819.8</v>
      </c>
      <c r="G75" s="17">
        <f>+[1]CUY!G76</f>
        <v>1027.5999999999999</v>
      </c>
      <c r="H75" s="17">
        <f>+[1]CUY!H76</f>
        <v>1215.0999999999999</v>
      </c>
      <c r="I75" s="17">
        <f>+[1]CUY!I76</f>
        <v>1177.4000000000001</v>
      </c>
      <c r="J75" s="17">
        <f>+[1]CUY!J76</f>
        <v>742.1</v>
      </c>
      <c r="K75" s="17">
        <f>+[1]CUY!K76</f>
        <v>930.1</v>
      </c>
      <c r="L75" s="17">
        <f>+[1]CUY!L76</f>
        <v>717.7</v>
      </c>
      <c r="M75" s="17">
        <f>+[1]CUY!M76</f>
        <v>1128.0999999999999</v>
      </c>
      <c r="N75" s="17">
        <f>+[1]CUY!N76</f>
        <v>866.8</v>
      </c>
      <c r="O75" s="18">
        <f>+[1]CUY!R76</f>
        <v>1267.9000000000001</v>
      </c>
      <c r="P75" s="19">
        <f>+[1]CUY!S76</f>
        <v>1084.5</v>
      </c>
      <c r="Q75" s="20">
        <f>+[1]CUY!T76</f>
        <v>880</v>
      </c>
      <c r="R75" s="18">
        <f t="shared" si="51"/>
        <v>1063.4798800000001</v>
      </c>
      <c r="S75" s="19">
        <f t="shared" si="52"/>
        <v>1082.1948092744949</v>
      </c>
      <c r="T75" s="19">
        <f t="shared" si="53"/>
        <v>1060.8414515203672</v>
      </c>
      <c r="U75" s="19">
        <f t="shared" si="54"/>
        <v>1044.3930024991075</v>
      </c>
      <c r="V75" s="19"/>
      <c r="W75" s="20">
        <f t="shared" si="55"/>
        <v>1070.7132555470544</v>
      </c>
      <c r="X75" s="21"/>
      <c r="Y75" s="41">
        <f t="shared" si="47"/>
        <v>5.9896352401833886E-2</v>
      </c>
      <c r="Z75" s="24">
        <f t="shared" si="47"/>
        <v>5.8987200890372682E-2</v>
      </c>
      <c r="AA75" s="24">
        <f t="shared" si="47"/>
        <v>4.520425150467422E-2</v>
      </c>
      <c r="AB75" s="24">
        <f t="shared" si="47"/>
        <v>6.6461427019195884E-2</v>
      </c>
      <c r="AC75" s="24">
        <f t="shared" si="47"/>
        <v>6.2192277792174178E-2</v>
      </c>
      <c r="AD75" s="24">
        <f t="shared" si="47"/>
        <v>5.7419222062152553E-2</v>
      </c>
      <c r="AE75" s="24">
        <f t="shared" si="47"/>
        <v>7.0289791244604993E-2</v>
      </c>
      <c r="AF75" s="24">
        <f t="shared" si="47"/>
        <v>6.3883617963314432E-2</v>
      </c>
      <c r="AG75" s="24">
        <f t="shared" si="47"/>
        <v>0.10695107398568027</v>
      </c>
      <c r="AH75" s="24">
        <f t="shared" si="47"/>
        <v>4.4704032348646505E-2</v>
      </c>
      <c r="AI75" s="24">
        <f t="shared" si="47"/>
        <v>2.3239235814086268E-2</v>
      </c>
      <c r="AJ75" s="24">
        <f t="shared" si="47"/>
        <v>4.8127845396265023E-2</v>
      </c>
      <c r="AK75" s="24">
        <f t="shared" si="47"/>
        <v>5.9528175039726072E-2</v>
      </c>
      <c r="AL75" s="24">
        <f t="shared" si="47"/>
        <v>0.11424554002987963</v>
      </c>
      <c r="AM75" s="24">
        <f t="shared" si="47"/>
        <v>4.7219003476245636E-2</v>
      </c>
      <c r="AN75" s="24">
        <f t="shared" si="47"/>
        <v>6.9518716577540163E-2</v>
      </c>
      <c r="AO75" s="24">
        <f t="shared" si="45"/>
        <v>5.9881275703416836E-2</v>
      </c>
      <c r="AP75" s="24">
        <f t="shared" si="45"/>
        <v>5.7263214185716116E-2</v>
      </c>
      <c r="AQ75" s="24">
        <f t="shared" si="45"/>
        <v>5.6714324289957485E-2</v>
      </c>
      <c r="AR75" s="24">
        <f t="shared" si="39"/>
        <v>5.9006038157010776E-2</v>
      </c>
      <c r="AS75" s="24" t="e">
        <f t="shared" si="39"/>
        <v>#DIV/0!</v>
      </c>
      <c r="AT75" s="24">
        <f t="shared" si="39"/>
        <v>6.2522140667185866E-2</v>
      </c>
      <c r="AU75" s="21"/>
      <c r="AV75" s="24">
        <f t="shared" si="44"/>
        <v>0.88163481953290845</v>
      </c>
      <c r="AW75" s="24">
        <f t="shared" si="44"/>
        <v>0.93099949264332826</v>
      </c>
      <c r="AX75" s="24">
        <f t="shared" si="44"/>
        <v>0.76590220683686727</v>
      </c>
      <c r="AY75" s="24">
        <f t="shared" si="44"/>
        <v>1.176274944567627</v>
      </c>
      <c r="AZ75" s="24">
        <f t="shared" si="44"/>
        <v>0.60556208382295318</v>
      </c>
      <c r="BA75" s="24">
        <f t="shared" si="44"/>
        <v>0.8872359963269052</v>
      </c>
      <c r="BB75" s="24">
        <f t="shared" si="44"/>
        <v>0.79934843773137865</v>
      </c>
      <c r="BC75" s="24">
        <f t="shared" si="44"/>
        <v>0.80776907723015534</v>
      </c>
      <c r="BD75" s="24">
        <f t="shared" si="42"/>
        <v>0.59866436880654894</v>
      </c>
      <c r="BE75" s="24">
        <f t="shared" si="42"/>
        <v>0.78865384615384615</v>
      </c>
      <c r="BF75" s="24">
        <f t="shared" si="42"/>
        <v>0.74325965508865699</v>
      </c>
      <c r="BG75" s="24">
        <f t="shared" si="42"/>
        <v>1.0410711054821782</v>
      </c>
      <c r="BH75" s="24">
        <f t="shared" si="42"/>
        <v>0.8580921757770632</v>
      </c>
      <c r="BI75" s="24">
        <f t="shared" si="42"/>
        <v>1.34535701072882</v>
      </c>
      <c r="BJ75" s="24">
        <f t="shared" si="42"/>
        <v>0.85733858537420793</v>
      </c>
      <c r="BK75" s="24">
        <f t="shared" si="42"/>
        <v>0.6985138004246283</v>
      </c>
      <c r="BL75" s="24">
        <f t="shared" si="46"/>
        <v>0.88174511335963834</v>
      </c>
      <c r="BM75" s="24">
        <f t="shared" si="46"/>
        <v>0.95489790473161928</v>
      </c>
      <c r="BN75" s="24">
        <f t="shared" si="46"/>
        <v>0.99335498622097096</v>
      </c>
      <c r="BO75" s="24">
        <f t="shared" si="46"/>
        <v>0.98112068912389949</v>
      </c>
      <c r="BP75" s="24" t="e">
        <f t="shared" si="46"/>
        <v>#DIV/0!</v>
      </c>
      <c r="BQ75" s="24">
        <f t="shared" si="46"/>
        <v>0.88216479137424342</v>
      </c>
      <c r="BR75" s="21"/>
      <c r="BS75" s="35">
        <f t="shared" si="56"/>
        <v>44835</v>
      </c>
      <c r="BT75" s="24">
        <f t="shared" ref="BT75:BT108" si="58">(C75-C74)/$B74*C$3</f>
        <v>1.801387283236992E-2</v>
      </c>
      <c r="BU75" s="24">
        <f t="shared" si="49"/>
        <v>1.2559398046641443E-3</v>
      </c>
      <c r="BV75" s="24">
        <f t="shared" si="50"/>
        <v>8.3246163045644656E-3</v>
      </c>
      <c r="BW75" s="24">
        <f t="shared" si="48"/>
        <v>4.2479569463823004E-3</v>
      </c>
      <c r="BX75" s="24">
        <f t="shared" si="48"/>
        <v>3.4923659557504452E-3</v>
      </c>
      <c r="BY75" s="24">
        <f t="shared" si="48"/>
        <v>5.8851903528004748E-3</v>
      </c>
      <c r="BZ75" s="24">
        <f t="shared" si="48"/>
        <v>8.525712577237398E-3</v>
      </c>
      <c r="CA75" s="24">
        <f t="shared" si="48"/>
        <v>1.8078632648993434E-3</v>
      </c>
      <c r="CB75" s="24">
        <f t="shared" si="48"/>
        <v>2.6654973091488981E-3</v>
      </c>
      <c r="CC75" s="24">
        <f t="shared" si="48"/>
        <v>3.6388279848515196E-4</v>
      </c>
      <c r="CD75" s="24">
        <f t="shared" si="48"/>
        <v>3.5362766593581797E-3</v>
      </c>
      <c r="CE75" s="24">
        <f t="shared" si="48"/>
        <v>1.7618198126370316E-3</v>
      </c>
      <c r="CF75" s="24">
        <f t="shared" si="57"/>
        <v>5.988099461829776E-2</v>
      </c>
    </row>
    <row r="76" spans="1:84" x14ac:dyDescent="0.25">
      <c r="A76" s="31">
        <f>+[1]CUY!A77</f>
        <v>44866</v>
      </c>
      <c r="B76" s="17">
        <f>+[1]CUY!B77</f>
        <v>1115.9000000000001</v>
      </c>
      <c r="C76" s="17">
        <f>+[1]CUY!C77</f>
        <v>1183.0999999999999</v>
      </c>
      <c r="D76" s="17">
        <f>+[1]CUY!D77</f>
        <v>871.2</v>
      </c>
      <c r="E76" s="17">
        <f>+[1]CUY!E77</f>
        <v>1230.5999999999999</v>
      </c>
      <c r="F76" s="17">
        <f>+[1]CUY!F77</f>
        <v>856.2</v>
      </c>
      <c r="G76" s="17">
        <f>+[1]CUY!G77</f>
        <v>1080.9000000000001</v>
      </c>
      <c r="H76" s="17">
        <f>+[1]CUY!H77</f>
        <v>1278.7</v>
      </c>
      <c r="I76" s="17">
        <f>+[1]CUY!I77</f>
        <v>1247.3</v>
      </c>
      <c r="J76" s="17">
        <f>+[1]CUY!J77</f>
        <v>797.7</v>
      </c>
      <c r="K76" s="17">
        <f>+[1]CUY!K77</f>
        <v>1000.7</v>
      </c>
      <c r="L76" s="17">
        <f>+[1]CUY!L77</f>
        <v>763.5</v>
      </c>
      <c r="M76" s="17">
        <f>+[1]CUY!M77</f>
        <v>1177.0999999999999</v>
      </c>
      <c r="N76" s="17">
        <f>+[1]CUY!N77</f>
        <v>932.8</v>
      </c>
      <c r="O76" s="18">
        <f>+[1]CUY!R77</f>
        <v>1312.7</v>
      </c>
      <c r="P76" s="19">
        <f>+[1]CUY!S77</f>
        <v>1137.5</v>
      </c>
      <c r="Q76" s="20">
        <f>+[1]CUY!T77</f>
        <v>934.6</v>
      </c>
      <c r="R76" s="18">
        <f t="shared" si="51"/>
        <v>1115.8625600000003</v>
      </c>
      <c r="S76" s="19">
        <f t="shared" si="52"/>
        <v>1132.3869708302168</v>
      </c>
      <c r="T76" s="19">
        <f t="shared" si="53"/>
        <v>1117.7906769936892</v>
      </c>
      <c r="U76" s="19">
        <f t="shared" si="54"/>
        <v>1103.2862549089614</v>
      </c>
      <c r="V76" s="19"/>
      <c r="W76" s="20">
        <f t="shared" si="55"/>
        <v>1132.0998278500383</v>
      </c>
      <c r="X76" s="21"/>
      <c r="Y76" s="41">
        <f t="shared" si="47"/>
        <v>4.9271274094969453E-2</v>
      </c>
      <c r="Z76" s="24">
        <f t="shared" si="47"/>
        <v>3.617095813627591E-2</v>
      </c>
      <c r="AA76" s="24">
        <f t="shared" si="47"/>
        <v>6.7385444743935263E-2</v>
      </c>
      <c r="AB76" s="24">
        <f t="shared" si="47"/>
        <v>4.4829342842587883E-2</v>
      </c>
      <c r="AC76" s="24">
        <f t="shared" si="47"/>
        <v>4.4401073432544624E-2</v>
      </c>
      <c r="AD76" s="24">
        <f t="shared" si="47"/>
        <v>5.1868431296224315E-2</v>
      </c>
      <c r="AE76" s="24">
        <f t="shared" si="47"/>
        <v>5.2341371080569576E-2</v>
      </c>
      <c r="AF76" s="24">
        <f t="shared" si="47"/>
        <v>5.9368099201630553E-2</v>
      </c>
      <c r="AG76" s="24">
        <f t="shared" si="47"/>
        <v>7.492251718097287E-2</v>
      </c>
      <c r="AH76" s="24">
        <f t="shared" si="47"/>
        <v>7.5905816578862417E-2</v>
      </c>
      <c r="AI76" s="24">
        <f t="shared" si="47"/>
        <v>6.3814964469834035E-2</v>
      </c>
      <c r="AJ76" s="24">
        <f t="shared" si="47"/>
        <v>4.3435865614750435E-2</v>
      </c>
      <c r="AK76" s="24">
        <f t="shared" si="47"/>
        <v>7.6142131979695327E-2</v>
      </c>
      <c r="AL76" s="24">
        <f t="shared" si="47"/>
        <v>3.5334016878302732E-2</v>
      </c>
      <c r="AM76" s="24">
        <f t="shared" si="47"/>
        <v>4.8870447210696222E-2</v>
      </c>
      <c r="AN76" s="24">
        <f t="shared" si="47"/>
        <v>6.2045454545454515E-2</v>
      </c>
      <c r="AO76" s="24">
        <f t="shared" si="45"/>
        <v>4.9255920102597717E-2</v>
      </c>
      <c r="AP76" s="24">
        <f t="shared" si="45"/>
        <v>4.6379968861032239E-2</v>
      </c>
      <c r="AQ76" s="24">
        <f t="shared" si="45"/>
        <v>5.3683069596973221E-2</v>
      </c>
      <c r="AR76" s="24">
        <f t="shared" si="39"/>
        <v>5.6389933931890956E-2</v>
      </c>
      <c r="AS76" s="24" t="e">
        <f t="shared" si="39"/>
        <v>#DIV/0!</v>
      </c>
      <c r="AT76" s="24">
        <f t="shared" si="39"/>
        <v>5.7332410881212104E-2</v>
      </c>
      <c r="AU76" s="21"/>
      <c r="AV76" s="24">
        <f t="shared" si="44"/>
        <v>0.92363385623168437</v>
      </c>
      <c r="AW76" s="24">
        <f t="shared" si="44"/>
        <v>0.94813107195784618</v>
      </c>
      <c r="AX76" s="24">
        <f t="shared" si="44"/>
        <v>0.86472602739726034</v>
      </c>
      <c r="AY76" s="24">
        <f t="shared" si="44"/>
        <v>1.2200974201695831</v>
      </c>
      <c r="AZ76" s="24">
        <f t="shared" si="44"/>
        <v>0.64971098265895955</v>
      </c>
      <c r="BA76" s="24">
        <f t="shared" si="44"/>
        <v>0.93536257833482561</v>
      </c>
      <c r="BB76" s="24">
        <f t="shared" si="44"/>
        <v>0.8395914256941448</v>
      </c>
      <c r="BC76" s="24">
        <f t="shared" si="44"/>
        <v>0.85499702558001189</v>
      </c>
      <c r="BD76" s="24">
        <f t="shared" si="42"/>
        <v>0.71106821106821116</v>
      </c>
      <c r="BE76" s="24">
        <f t="shared" si="42"/>
        <v>0.87678169542385587</v>
      </c>
      <c r="BF76" s="24">
        <f t="shared" si="42"/>
        <v>0.82263069945094314</v>
      </c>
      <c r="BG76" s="24">
        <f t="shared" si="42"/>
        <v>1.0449965253648363</v>
      </c>
      <c r="BH76" s="24">
        <f t="shared" si="42"/>
        <v>0.94942528735632181</v>
      </c>
      <c r="BI76" s="24">
        <f t="shared" si="42"/>
        <v>1.3950009122422915</v>
      </c>
      <c r="BJ76" s="24">
        <f t="shared" si="42"/>
        <v>0.88734030197444813</v>
      </c>
      <c r="BK76" s="24">
        <f t="shared" si="42"/>
        <v>0.78019047619047632</v>
      </c>
      <c r="BL76" s="24">
        <f t="shared" si="46"/>
        <v>0.92350548615651018</v>
      </c>
      <c r="BM76" s="24">
        <f t="shared" si="46"/>
        <v>0.99181339130443469</v>
      </c>
      <c r="BN76" s="24">
        <f t="shared" si="46"/>
        <v>1.0424419284532274</v>
      </c>
      <c r="BO76" s="24">
        <f t="shared" si="46"/>
        <v>1.0417764398670593</v>
      </c>
      <c r="BP76" s="24" t="e">
        <f t="shared" si="46"/>
        <v>#DIV/0!</v>
      </c>
      <c r="BQ76" s="24">
        <f t="shared" si="46"/>
        <v>0.9384347250800158</v>
      </c>
      <c r="BR76" s="21"/>
      <c r="BS76" s="35">
        <f t="shared" si="56"/>
        <v>44866</v>
      </c>
      <c r="BT76" s="24">
        <f t="shared" si="58"/>
        <v>1.1036633756464492E-2</v>
      </c>
      <c r="BU76" s="24">
        <f t="shared" si="49"/>
        <v>1.8462623413258111E-3</v>
      </c>
      <c r="BV76" s="24">
        <f t="shared" si="50"/>
        <v>5.6498730606487956E-3</v>
      </c>
      <c r="BW76" s="24">
        <f t="shared" si="48"/>
        <v>3.0393229901269471E-3</v>
      </c>
      <c r="BX76" s="24">
        <f t="shared" si="48"/>
        <v>3.1473812881993523E-3</v>
      </c>
      <c r="BY76" s="24">
        <f t="shared" si="48"/>
        <v>4.4253878702397841E-3</v>
      </c>
      <c r="BZ76" s="24">
        <f t="shared" si="48"/>
        <v>7.9528913963328486E-3</v>
      </c>
      <c r="CA76" s="24">
        <f t="shared" si="48"/>
        <v>1.3226892336624359E-3</v>
      </c>
      <c r="CB76" s="24">
        <f t="shared" si="48"/>
        <v>4.4610437235543029E-3</v>
      </c>
      <c r="CC76" s="24">
        <f t="shared" si="48"/>
        <v>9.6466384579219468E-4</v>
      </c>
      <c r="CD76" s="24">
        <f t="shared" si="48"/>
        <v>3.1560883874000942E-3</v>
      </c>
      <c r="CE76" s="24">
        <f t="shared" si="48"/>
        <v>2.2527503526093089E-3</v>
      </c>
      <c r="CF76" s="24">
        <f t="shared" si="57"/>
        <v>4.9254988246356365E-2</v>
      </c>
    </row>
    <row r="77" spans="1:84" x14ac:dyDescent="0.25">
      <c r="A77" s="31">
        <f>+[1]CUY!A78</f>
        <v>44896</v>
      </c>
      <c r="B77" s="17">
        <f>+[1]CUY!B78</f>
        <v>1171.7</v>
      </c>
      <c r="C77" s="17">
        <f>+[1]CUY!C78</f>
        <v>1215.5</v>
      </c>
      <c r="D77" s="17">
        <f>+[1]CUY!D78</f>
        <v>943</v>
      </c>
      <c r="E77" s="17">
        <f>+[1]CUY!E78</f>
        <v>1283.7</v>
      </c>
      <c r="F77" s="17">
        <f>+[1]CUY!F78</f>
        <v>886.8</v>
      </c>
      <c r="G77" s="17">
        <f>+[1]CUY!G78</f>
        <v>1145.2</v>
      </c>
      <c r="H77" s="17">
        <f>+[1]CUY!H78</f>
        <v>1350.4</v>
      </c>
      <c r="I77" s="17">
        <f>+[1]CUY!I78</f>
        <v>1348.6</v>
      </c>
      <c r="J77" s="17">
        <f>+[1]CUY!J78</f>
        <v>847.3</v>
      </c>
      <c r="K77" s="17">
        <f>+[1]CUY!K78</f>
        <v>1049.5999999999999</v>
      </c>
      <c r="L77" s="17">
        <f>+[1]CUY!L78</f>
        <v>779.6</v>
      </c>
      <c r="M77" s="17">
        <f>+[1]CUY!M78</f>
        <v>1276.9000000000001</v>
      </c>
      <c r="N77" s="17">
        <f>+[1]CUY!N78</f>
        <v>986.1</v>
      </c>
      <c r="O77" s="18">
        <f>+[1]CUY!R78</f>
        <v>1342.1</v>
      </c>
      <c r="P77" s="19">
        <f>+[1]CUY!S78</f>
        <v>1193.7</v>
      </c>
      <c r="Q77" s="20">
        <f>+[1]CUY!T78</f>
        <v>1004.2</v>
      </c>
      <c r="R77" s="18">
        <f t="shared" si="51"/>
        <v>1171.66779</v>
      </c>
      <c r="S77" s="19">
        <f t="shared" si="52"/>
        <v>1183.1114734480177</v>
      </c>
      <c r="T77" s="19">
        <f t="shared" si="53"/>
        <v>1181.2960986804362</v>
      </c>
      <c r="U77" s="19">
        <f t="shared" si="54"/>
        <v>1157.915637272403</v>
      </c>
      <c r="V77" s="19"/>
      <c r="W77" s="20">
        <f t="shared" si="55"/>
        <v>1198.0529839326703</v>
      </c>
      <c r="X77" s="21"/>
      <c r="Y77" s="41">
        <f t="shared" si="47"/>
        <v>5.0004480688233599E-2</v>
      </c>
      <c r="Z77" s="24">
        <f t="shared" si="47"/>
        <v>2.738568168371236E-2</v>
      </c>
      <c r="AA77" s="24">
        <f t="shared" si="47"/>
        <v>8.241505968778684E-2</v>
      </c>
      <c r="AB77" s="24">
        <f t="shared" si="47"/>
        <v>4.3149683081423751E-2</v>
      </c>
      <c r="AC77" s="24">
        <f t="shared" si="47"/>
        <v>3.5739313244568915E-2</v>
      </c>
      <c r="AD77" s="24">
        <f t="shared" si="47"/>
        <v>5.9487464150245195E-2</v>
      </c>
      <c r="AE77" s="24">
        <f t="shared" si="47"/>
        <v>5.6072573707671935E-2</v>
      </c>
      <c r="AF77" s="24">
        <f t="shared" si="47"/>
        <v>8.1215425318688306E-2</v>
      </c>
      <c r="AG77" s="24">
        <f t="shared" si="47"/>
        <v>6.2178763946345583E-2</v>
      </c>
      <c r="AH77" s="24">
        <f t="shared" si="47"/>
        <v>4.8865793944238956E-2</v>
      </c>
      <c r="AI77" s="24">
        <f t="shared" si="47"/>
        <v>2.1087098886706013E-2</v>
      </c>
      <c r="AJ77" s="24">
        <f t="shared" si="47"/>
        <v>8.4784640217483886E-2</v>
      </c>
      <c r="AK77" s="24">
        <f t="shared" si="47"/>
        <v>5.7139794168096225E-2</v>
      </c>
      <c r="AL77" s="24">
        <f t="shared" si="47"/>
        <v>2.2396587186714223E-2</v>
      </c>
      <c r="AM77" s="24">
        <f t="shared" si="47"/>
        <v>4.940659340659348E-2</v>
      </c>
      <c r="AN77" s="24">
        <f t="shared" si="47"/>
        <v>7.4470361652043682E-2</v>
      </c>
      <c r="AO77" s="24">
        <f t="shared" si="45"/>
        <v>5.0010845421679662E-2</v>
      </c>
      <c r="AP77" s="24">
        <f t="shared" si="45"/>
        <v>4.479431848338189E-2</v>
      </c>
      <c r="AQ77" s="24">
        <f t="shared" si="45"/>
        <v>5.6813339915793071E-2</v>
      </c>
      <c r="AR77" s="24">
        <f t="shared" si="39"/>
        <v>4.9515148149787747E-2</v>
      </c>
      <c r="AS77" s="24" t="e">
        <f t="shared" si="39"/>
        <v>#DIV/0!</v>
      </c>
      <c r="AT77" s="24">
        <f t="shared" si="39"/>
        <v>5.8257367822308614E-2</v>
      </c>
      <c r="AU77" s="21"/>
      <c r="AV77" s="24">
        <f t="shared" si="44"/>
        <v>0.94376244193762471</v>
      </c>
      <c r="AW77" s="24">
        <f t="shared" si="44"/>
        <v>0.91658782718385345</v>
      </c>
      <c r="AX77" s="24">
        <f t="shared" si="44"/>
        <v>0.91861648016276698</v>
      </c>
      <c r="AY77" s="24">
        <f t="shared" si="44"/>
        <v>1.1765005086469991</v>
      </c>
      <c r="AZ77" s="24">
        <f t="shared" si="44"/>
        <v>0.68689366558873854</v>
      </c>
      <c r="BA77" s="24">
        <f t="shared" si="44"/>
        <v>0.9802870482448558</v>
      </c>
      <c r="BB77" s="24">
        <f t="shared" si="44"/>
        <v>0.9261161032662959</v>
      </c>
      <c r="BC77" s="24">
        <f t="shared" si="44"/>
        <v>0.93347670250896053</v>
      </c>
      <c r="BD77" s="24">
        <f t="shared" si="42"/>
        <v>0.77519379844961223</v>
      </c>
      <c r="BE77" s="24">
        <f t="shared" si="42"/>
        <v>0.89253516047601855</v>
      </c>
      <c r="BF77" s="24">
        <f t="shared" si="42"/>
        <v>0.84302600472813238</v>
      </c>
      <c r="BG77" s="24">
        <f t="shared" si="42"/>
        <v>1.0949958982772765</v>
      </c>
      <c r="BH77" s="24">
        <f t="shared" si="42"/>
        <v>0.98290770158857832</v>
      </c>
      <c r="BI77" s="24">
        <f t="shared" si="42"/>
        <v>1.3978917277112735</v>
      </c>
      <c r="BJ77" s="24">
        <f t="shared" si="42"/>
        <v>0.88876582278481009</v>
      </c>
      <c r="BK77" s="24">
        <f t="shared" si="42"/>
        <v>0.88653015216982922</v>
      </c>
      <c r="BL77" s="24">
        <f t="shared" si="46"/>
        <v>0.94368811363806149</v>
      </c>
      <c r="BM77" s="24">
        <f t="shared" si="46"/>
        <v>0.98574160684556755</v>
      </c>
      <c r="BN77" s="24">
        <f t="shared" si="46"/>
        <v>1.0537790098905613</v>
      </c>
      <c r="BO77" s="24">
        <f t="shared" si="46"/>
        <v>1.0429396163043294</v>
      </c>
      <c r="BP77" s="24" t="e">
        <f t="shared" si="46"/>
        <v>#DIV/0!</v>
      </c>
      <c r="BQ77" s="24">
        <f t="shared" si="46"/>
        <v>0.97841777521264395</v>
      </c>
      <c r="BR77" s="21"/>
      <c r="BS77" s="35">
        <f t="shared" si="56"/>
        <v>44896</v>
      </c>
      <c r="BT77" s="24">
        <f t="shared" si="58"/>
        <v>8.2517071422170667E-3</v>
      </c>
      <c r="BU77" s="24">
        <f t="shared" si="49"/>
        <v>2.2970337843892809E-3</v>
      </c>
      <c r="BV77" s="24">
        <f t="shared" si="50"/>
        <v>5.4151626489828972E-3</v>
      </c>
      <c r="BW77" s="24">
        <f t="shared" si="48"/>
        <v>2.4350569047405608E-3</v>
      </c>
      <c r="BX77" s="24">
        <f t="shared" si="48"/>
        <v>3.6186396630522419E-3</v>
      </c>
      <c r="BY77" s="24">
        <f t="shared" si="48"/>
        <v>4.7547271260865694E-3</v>
      </c>
      <c r="BZ77" s="24">
        <f t="shared" si="48"/>
        <v>1.0984227977417325E-2</v>
      </c>
      <c r="CA77" s="24">
        <f t="shared" si="48"/>
        <v>1.1245452101442759E-3</v>
      </c>
      <c r="CB77" s="24">
        <f t="shared" si="48"/>
        <v>2.9447799982077159E-3</v>
      </c>
      <c r="CC77" s="24">
        <f t="shared" si="48"/>
        <v>3.2318308092122995E-4</v>
      </c>
      <c r="CD77" s="24">
        <f t="shared" si="48"/>
        <v>6.126265794426035E-3</v>
      </c>
      <c r="CE77" s="24">
        <f t="shared" si="48"/>
        <v>1.7338381575410003E-3</v>
      </c>
      <c r="CF77" s="24">
        <f t="shared" si="57"/>
        <v>5.0009167488126199E-2</v>
      </c>
    </row>
    <row r="78" spans="1:84" x14ac:dyDescent="0.25">
      <c r="A78" s="31">
        <f>+[1]CUY!A79</f>
        <v>44927</v>
      </c>
      <c r="B78" s="17">
        <f>+[1]CUY!B79</f>
        <v>1246.0999999999999</v>
      </c>
      <c r="C78" s="17">
        <f>+[1]CUY!C79</f>
        <v>1300.9000000000001</v>
      </c>
      <c r="D78" s="17">
        <f>+[1]CUY!D79</f>
        <v>1005.4</v>
      </c>
      <c r="E78" s="17">
        <f>+[1]CUY!E79</f>
        <v>1320.8</v>
      </c>
      <c r="F78" s="17">
        <f>+[1]CUY!F79</f>
        <v>990.2</v>
      </c>
      <c r="G78" s="17">
        <f>+[1]CUY!G79</f>
        <v>1212.8</v>
      </c>
      <c r="H78" s="17">
        <f>+[1]CUY!H79</f>
        <v>1404.8</v>
      </c>
      <c r="I78" s="17">
        <f>+[1]CUY!I79</f>
        <v>1427.3</v>
      </c>
      <c r="J78" s="17">
        <f>+[1]CUY!J79</f>
        <v>914.9</v>
      </c>
      <c r="K78" s="17">
        <f>+[1]CUY!K79</f>
        <v>1131.4000000000001</v>
      </c>
      <c r="L78" s="17">
        <f>+[1]CUY!L79</f>
        <v>789.3</v>
      </c>
      <c r="M78" s="17">
        <f>+[1]CUY!M79</f>
        <v>1374.6</v>
      </c>
      <c r="N78" s="17">
        <f>+[1]CUY!N79</f>
        <v>1058.7</v>
      </c>
      <c r="O78" s="18">
        <f>+[1]CUY!R79</f>
        <v>1454.9</v>
      </c>
      <c r="P78" s="19">
        <f>+[1]CUY!S79</f>
        <v>1259.7</v>
      </c>
      <c r="Q78" s="20">
        <f>+[1]CUY!T79</f>
        <v>1084.0999999999999</v>
      </c>
      <c r="R78" s="18">
        <f t="shared" si="51"/>
        <v>1246.11598</v>
      </c>
      <c r="S78" s="19">
        <f t="shared" si="52"/>
        <v>1257.5922662677635</v>
      </c>
      <c r="T78" s="19">
        <f t="shared" si="53"/>
        <v>1248.1120768789444</v>
      </c>
      <c r="U78" s="19">
        <f t="shared" si="54"/>
        <v>1217.1787575865762</v>
      </c>
      <c r="V78" s="19"/>
      <c r="W78" s="20">
        <f t="shared" si="55"/>
        <v>1259.4061973986227</v>
      </c>
      <c r="X78" s="21"/>
      <c r="Y78" s="41">
        <f t="shared" si="47"/>
        <v>6.3497482290688634E-2</v>
      </c>
      <c r="Z78" s="24">
        <f t="shared" si="47"/>
        <v>7.0259152612093922E-2</v>
      </c>
      <c r="AA78" s="24">
        <f t="shared" si="47"/>
        <v>6.6171792152704079E-2</v>
      </c>
      <c r="AB78" s="24">
        <f t="shared" si="47"/>
        <v>2.8900833528082703E-2</v>
      </c>
      <c r="AC78" s="24">
        <f t="shared" si="47"/>
        <v>0.11659900766801989</v>
      </c>
      <c r="AD78" s="24">
        <f t="shared" si="47"/>
        <v>5.9028990569332862E-2</v>
      </c>
      <c r="AE78" s="24">
        <f t="shared" si="47"/>
        <v>4.0284360189573265E-2</v>
      </c>
      <c r="AF78" s="24">
        <f t="shared" si="47"/>
        <v>5.8356814474269658E-2</v>
      </c>
      <c r="AG78" s="24">
        <f t="shared" si="47"/>
        <v>7.9782839608167233E-2</v>
      </c>
      <c r="AH78" s="24">
        <f t="shared" si="47"/>
        <v>7.7934451219512368E-2</v>
      </c>
      <c r="AI78" s="24">
        <f t="shared" si="47"/>
        <v>1.2442278091328696E-2</v>
      </c>
      <c r="AJ78" s="24">
        <f t="shared" si="47"/>
        <v>7.6513430965619689E-2</v>
      </c>
      <c r="AK78" s="24">
        <f t="shared" si="47"/>
        <v>7.3623364770307287E-2</v>
      </c>
      <c r="AL78" s="24">
        <f t="shared" si="47"/>
        <v>8.4047388421131242E-2</v>
      </c>
      <c r="AM78" s="24">
        <f t="shared" si="47"/>
        <v>5.5290273938175316E-2</v>
      </c>
      <c r="AN78" s="24">
        <f t="shared" si="47"/>
        <v>7.9565823541127179E-2</v>
      </c>
      <c r="AO78" s="24">
        <f t="shared" si="45"/>
        <v>6.3540357288476956E-2</v>
      </c>
      <c r="AP78" s="24">
        <f t="shared" si="45"/>
        <v>6.2953318001964576E-2</v>
      </c>
      <c r="AQ78" s="24">
        <f t="shared" si="45"/>
        <v>5.6561583732600784E-2</v>
      </c>
      <c r="AR78" s="24">
        <f t="shared" si="39"/>
        <v>5.1180861892299756E-2</v>
      </c>
      <c r="AS78" s="24" t="e">
        <f t="shared" si="39"/>
        <v>#DIV/0!</v>
      </c>
      <c r="AT78" s="24">
        <f t="shared" si="39"/>
        <v>5.1210768045130584E-2</v>
      </c>
      <c r="AU78" s="21"/>
      <c r="AV78" s="24">
        <f t="shared" si="44"/>
        <v>0.98676658163265274</v>
      </c>
      <c r="AW78" s="24">
        <f t="shared" si="44"/>
        <v>0.96778097110875816</v>
      </c>
      <c r="AX78" s="24">
        <f t="shared" si="44"/>
        <v>1.0128128128128129</v>
      </c>
      <c r="AY78" s="24">
        <f t="shared" si="44"/>
        <v>1.1777411376751856</v>
      </c>
      <c r="AZ78" s="24">
        <f t="shared" si="44"/>
        <v>0.82896195049870713</v>
      </c>
      <c r="BA78" s="24">
        <f t="shared" si="44"/>
        <v>1.0297907949790792</v>
      </c>
      <c r="BB78" s="24">
        <f t="shared" si="44"/>
        <v>0.93312233383789711</v>
      </c>
      <c r="BC78" s="24">
        <f t="shared" si="44"/>
        <v>0.98153547133138974</v>
      </c>
      <c r="BD78" s="24">
        <f t="shared" si="42"/>
        <v>0.78691406249999996</v>
      </c>
      <c r="BE78" s="24">
        <f t="shared" si="42"/>
        <v>0.93236549957301462</v>
      </c>
      <c r="BF78" s="24">
        <f t="shared" si="42"/>
        <v>0.84847775175644014</v>
      </c>
      <c r="BG78" s="24">
        <f t="shared" si="42"/>
        <v>1.0745547841835195</v>
      </c>
      <c r="BH78" s="24">
        <f t="shared" si="42"/>
        <v>1.0545313409664274</v>
      </c>
      <c r="BI78" s="24">
        <f t="shared" si="42"/>
        <v>1.3913543721236032</v>
      </c>
      <c r="BJ78" s="24">
        <f t="shared" si="42"/>
        <v>0.92232565237295905</v>
      </c>
      <c r="BK78" s="24">
        <f t="shared" si="42"/>
        <v>0.9833516282473469</v>
      </c>
      <c r="BL78" s="24">
        <f t="shared" si="46"/>
        <v>0.9867116665464013</v>
      </c>
      <c r="BM78" s="24">
        <f t="shared" si="46"/>
        <v>1.0223799428124067</v>
      </c>
      <c r="BN78" s="24">
        <f t="shared" si="46"/>
        <v>1.0720457235839356</v>
      </c>
      <c r="BO78" s="24">
        <f t="shared" si="46"/>
        <v>1.0713538289347544</v>
      </c>
      <c r="BP78" s="24" t="e">
        <f t="shared" si="46"/>
        <v>#DIV/0!</v>
      </c>
      <c r="BQ78" s="24">
        <f t="shared" si="46"/>
        <v>1.007100201957547</v>
      </c>
      <c r="BR78" s="21"/>
      <c r="BS78" s="35">
        <f t="shared" si="56"/>
        <v>44927</v>
      </c>
      <c r="BT78" s="24">
        <f t="shared" si="58"/>
        <v>2.0714073568319558E-2</v>
      </c>
      <c r="BU78" s="24">
        <f t="shared" si="49"/>
        <v>1.9012375181360411E-3</v>
      </c>
      <c r="BV78" s="24">
        <f t="shared" si="50"/>
        <v>3.6032943586242123E-3</v>
      </c>
      <c r="BW78" s="24">
        <f t="shared" si="48"/>
        <v>7.8364086370231352E-3</v>
      </c>
      <c r="BX78" s="24">
        <f t="shared" si="48"/>
        <v>3.62317999487923E-3</v>
      </c>
      <c r="BY78" s="24">
        <f t="shared" si="48"/>
        <v>3.4356917299649993E-3</v>
      </c>
      <c r="BZ78" s="24">
        <f t="shared" si="48"/>
        <v>8.1272510028164244E-3</v>
      </c>
      <c r="CA78" s="24">
        <f t="shared" si="48"/>
        <v>1.4596569087650427E-3</v>
      </c>
      <c r="CB78" s="24">
        <f t="shared" si="48"/>
        <v>4.691439788341736E-3</v>
      </c>
      <c r="CC78" s="24">
        <f t="shared" si="48"/>
        <v>1.8543995903388106E-4</v>
      </c>
      <c r="CD78" s="24">
        <f t="shared" si="48"/>
        <v>5.7117436203806332E-3</v>
      </c>
      <c r="CE78" s="24">
        <f t="shared" si="48"/>
        <v>2.2491934795596147E-3</v>
      </c>
      <c r="CF78" s="24">
        <f t="shared" si="57"/>
        <v>6.3538610565844519E-2</v>
      </c>
    </row>
    <row r="79" spans="1:84" x14ac:dyDescent="0.25">
      <c r="A79" s="31">
        <f>+[1]CUY!A80</f>
        <v>44958</v>
      </c>
      <c r="B79" s="17">
        <f>+[1]CUY!B80</f>
        <v>1329.9</v>
      </c>
      <c r="C79" s="17">
        <f>+[1]CUY!C80</f>
        <v>1438.2</v>
      </c>
      <c r="D79" s="17">
        <f>+[1]CUY!D80</f>
        <v>1058.0999999999999</v>
      </c>
      <c r="E79" s="17">
        <f>+[1]CUY!E80</f>
        <v>1356</v>
      </c>
      <c r="F79" s="17">
        <f>+[1]CUY!F80</f>
        <v>1036.7</v>
      </c>
      <c r="G79" s="17">
        <f>+[1]CUY!G80</f>
        <v>1275.8</v>
      </c>
      <c r="H79" s="17">
        <f>+[1]CUY!H80</f>
        <v>1478.3</v>
      </c>
      <c r="I79" s="17">
        <f>+[1]CUY!I80</f>
        <v>1497.9</v>
      </c>
      <c r="J79" s="17">
        <f>+[1]CUY!J80</f>
        <v>965.5</v>
      </c>
      <c r="K79" s="17">
        <f>+[1]CUY!K80</f>
        <v>1191.2</v>
      </c>
      <c r="L79" s="17">
        <f>+[1]CUY!L80</f>
        <v>793.1</v>
      </c>
      <c r="M79" s="17">
        <f>+[1]CUY!M80</f>
        <v>1508.2</v>
      </c>
      <c r="N79" s="17">
        <f>+[1]CUY!N80</f>
        <v>1121.5</v>
      </c>
      <c r="O79" s="18">
        <f>+[1]CUY!R80</f>
        <v>1482.4</v>
      </c>
      <c r="P79" s="19">
        <f>+[1]CUY!S80</f>
        <v>1363.9</v>
      </c>
      <c r="Q79" s="20">
        <f>+[1]CUY!T80</f>
        <v>1133.3</v>
      </c>
      <c r="R79" s="18">
        <f t="shared" si="51"/>
        <v>1329.9060899999999</v>
      </c>
      <c r="S79" s="19">
        <f t="shared" si="52"/>
        <v>1353.7987135377709</v>
      </c>
      <c r="T79" s="19">
        <f t="shared" si="53"/>
        <v>1315.2720309810672</v>
      </c>
      <c r="U79" s="19">
        <f t="shared" si="54"/>
        <v>1268.0904319885756</v>
      </c>
      <c r="V79" s="19"/>
      <c r="W79" s="20">
        <f t="shared" si="55"/>
        <v>1316.0382938026014</v>
      </c>
      <c r="X79" s="21"/>
      <c r="Y79" s="41">
        <f t="shared" si="47"/>
        <v>6.7249819436642433E-2</v>
      </c>
      <c r="Z79" s="24">
        <f t="shared" si="47"/>
        <v>0.10554231685756021</v>
      </c>
      <c r="AA79" s="24">
        <f t="shared" si="47"/>
        <v>5.241694847821754E-2</v>
      </c>
      <c r="AB79" s="24">
        <f t="shared" si="47"/>
        <v>2.6650514839491324E-2</v>
      </c>
      <c r="AC79" s="24">
        <f t="shared" si="47"/>
        <v>4.6960210058573981E-2</v>
      </c>
      <c r="AD79" s="24">
        <f t="shared" si="47"/>
        <v>5.194591029023754E-2</v>
      </c>
      <c r="AE79" s="24">
        <f t="shared" si="47"/>
        <v>5.2320615034168627E-2</v>
      </c>
      <c r="AF79" s="24">
        <f t="shared" si="47"/>
        <v>4.9464022980452604E-2</v>
      </c>
      <c r="AG79" s="24">
        <f t="shared" si="47"/>
        <v>5.5306590884249607E-2</v>
      </c>
      <c r="AH79" s="24">
        <f t="shared" si="47"/>
        <v>5.2854870072476468E-2</v>
      </c>
      <c r="AI79" s="24">
        <f t="shared" si="47"/>
        <v>4.8143924996832954E-3</v>
      </c>
      <c r="AJ79" s="24">
        <f t="shared" si="47"/>
        <v>9.7191910373927159E-2</v>
      </c>
      <c r="AK79" s="24">
        <f t="shared" si="47"/>
        <v>5.9318031548124983E-2</v>
      </c>
      <c r="AL79" s="24">
        <f t="shared" si="47"/>
        <v>1.8901642724585832E-2</v>
      </c>
      <c r="AM79" s="24">
        <f t="shared" si="47"/>
        <v>8.2718107485909353E-2</v>
      </c>
      <c r="AN79" s="24">
        <f t="shared" si="47"/>
        <v>4.5383267226270618E-2</v>
      </c>
      <c r="AO79" s="24">
        <f t="shared" si="45"/>
        <v>6.7241020374363414E-2</v>
      </c>
      <c r="AP79" s="24">
        <f t="shared" si="45"/>
        <v>7.6500508034710979E-2</v>
      </c>
      <c r="AQ79" s="24">
        <f t="shared" si="45"/>
        <v>5.3809233438446125E-2</v>
      </c>
      <c r="AR79" s="24">
        <f t="shared" si="39"/>
        <v>4.1827606737852685E-2</v>
      </c>
      <c r="AS79" s="24" t="e">
        <f t="shared" si="39"/>
        <v>#DIV/0!</v>
      </c>
      <c r="AT79" s="24">
        <f t="shared" si="39"/>
        <v>4.4967300082336958E-2</v>
      </c>
      <c r="AU79" s="21"/>
      <c r="AV79" s="24">
        <f t="shared" si="44"/>
        <v>1.0116472545757071</v>
      </c>
      <c r="AW79" s="24">
        <f t="shared" si="44"/>
        <v>1.0239234449760763</v>
      </c>
      <c r="AX79" s="24">
        <f t="shared" si="44"/>
        <v>1.0593616193071234</v>
      </c>
      <c r="AY79" s="24">
        <f t="shared" si="44"/>
        <v>1.1554601812112542</v>
      </c>
      <c r="AZ79" s="24">
        <f t="shared" si="44"/>
        <v>0.84203980099502518</v>
      </c>
      <c r="BA79" s="24">
        <f t="shared" si="44"/>
        <v>1.0465190888675009</v>
      </c>
      <c r="BB79" s="24">
        <f t="shared" si="44"/>
        <v>0.95026385224274401</v>
      </c>
      <c r="BC79" s="24">
        <f t="shared" si="44"/>
        <v>0.96085875114543806</v>
      </c>
      <c r="BD79" s="24">
        <f t="shared" si="42"/>
        <v>0.83659882062012536</v>
      </c>
      <c r="BE79" s="24">
        <f t="shared" si="42"/>
        <v>0.96535225210361331</v>
      </c>
      <c r="BF79" s="24">
        <f t="shared" si="42"/>
        <v>0.81528953994049003</v>
      </c>
      <c r="BG79" s="24">
        <f t="shared" si="42"/>
        <v>1.145682173851188</v>
      </c>
      <c r="BH79" s="24">
        <f t="shared" si="42"/>
        <v>1.0741631218790455</v>
      </c>
      <c r="BI79" s="24">
        <f t="shared" si="42"/>
        <v>1.2457203454022117</v>
      </c>
      <c r="BJ79" s="24">
        <f t="shared" si="42"/>
        <v>0.97867401711881641</v>
      </c>
      <c r="BK79" s="24">
        <f t="shared" si="42"/>
        <v>0.98719971944590568</v>
      </c>
      <c r="BL79" s="24">
        <f t="shared" si="46"/>
        <v>1.0115664921779248</v>
      </c>
      <c r="BM79" s="24">
        <f t="shared" si="46"/>
        <v>1.0589930078623158</v>
      </c>
      <c r="BN79" s="24">
        <f t="shared" si="46"/>
        <v>1.0912653888024413</v>
      </c>
      <c r="BO79" s="24">
        <f t="shared" si="46"/>
        <v>1.0759520119500805</v>
      </c>
      <c r="BP79" s="24" t="e">
        <f t="shared" si="46"/>
        <v>#DIV/0!</v>
      </c>
      <c r="BQ79" s="24">
        <f t="shared" si="46"/>
        <v>1.0076059258420624</v>
      </c>
      <c r="BR79" s="21"/>
      <c r="BS79" s="35">
        <f t="shared" si="56"/>
        <v>44958</v>
      </c>
      <c r="BT79" s="24">
        <f t="shared" si="58"/>
        <v>3.131422839258486E-2</v>
      </c>
      <c r="BU79" s="24">
        <f t="shared" si="49"/>
        <v>1.50982264665757E-3</v>
      </c>
      <c r="BV79" s="24">
        <f t="shared" si="50"/>
        <v>3.2146376695289347E-3</v>
      </c>
      <c r="BW79" s="24">
        <f t="shared" si="48"/>
        <v>3.313698740069016E-3</v>
      </c>
      <c r="BX79" s="24">
        <f t="shared" si="48"/>
        <v>3.1750260813738864E-3</v>
      </c>
      <c r="BY79" s="24">
        <f t="shared" si="48"/>
        <v>4.3648182328866062E-3</v>
      </c>
      <c r="BZ79" s="24">
        <f t="shared" si="48"/>
        <v>6.8554690634780643E-3</v>
      </c>
      <c r="CA79" s="24">
        <f t="shared" si="48"/>
        <v>1.0273493299093176E-3</v>
      </c>
      <c r="CB79" s="24">
        <f t="shared" si="48"/>
        <v>3.2249097183211597E-3</v>
      </c>
      <c r="CC79" s="24">
        <f t="shared" si="48"/>
        <v>6.8309124468342452E-5</v>
      </c>
      <c r="CD79" s="24">
        <f t="shared" si="48"/>
        <v>7.3441938849209626E-3</v>
      </c>
      <c r="CE79" s="24">
        <f t="shared" si="48"/>
        <v>1.8294197897439999E-3</v>
      </c>
      <c r="CF79" s="24">
        <f t="shared" si="57"/>
        <v>6.7241882673942724E-2</v>
      </c>
    </row>
    <row r="80" spans="1:84" x14ac:dyDescent="0.25">
      <c r="A80" s="31">
        <f>+[1]CUY!A81</f>
        <v>44986</v>
      </c>
      <c r="B80" s="17">
        <f>+[1]CUY!B81</f>
        <v>1434.4</v>
      </c>
      <c r="C80" s="17">
        <f>+[1]CUY!C81</f>
        <v>1573.9</v>
      </c>
      <c r="D80" s="17">
        <f>+[1]CUY!D81</f>
        <v>1150.5999999999999</v>
      </c>
      <c r="E80" s="17">
        <f>+[1]CUY!E81</f>
        <v>1465.9</v>
      </c>
      <c r="F80" s="17">
        <f>+[1]CUY!F81</f>
        <v>1109.9000000000001</v>
      </c>
      <c r="G80" s="17">
        <f>+[1]CUY!G81</f>
        <v>1351.6</v>
      </c>
      <c r="H80" s="17">
        <f>+[1]CUY!H81</f>
        <v>1562</v>
      </c>
      <c r="I80" s="17">
        <f>+[1]CUY!I81</f>
        <v>1564.6</v>
      </c>
      <c r="J80" s="17">
        <f>+[1]CUY!J81</f>
        <v>988.5</v>
      </c>
      <c r="K80" s="17">
        <f>+[1]CUY!K81</f>
        <v>1289.0999999999999</v>
      </c>
      <c r="L80" s="17">
        <f>+[1]CUY!L81</f>
        <v>1018.6</v>
      </c>
      <c r="M80" s="17">
        <f>+[1]CUY!M81</f>
        <v>1655.7</v>
      </c>
      <c r="N80" s="17">
        <f>+[1]CUY!N81</f>
        <v>1184.8</v>
      </c>
      <c r="O80" s="18">
        <f>+[1]CUY!R81</f>
        <v>1578</v>
      </c>
      <c r="P80" s="19">
        <f>+[1]CUY!S81</f>
        <v>1476.8</v>
      </c>
      <c r="Q80" s="20">
        <f>+[1]CUY!T81</f>
        <v>1215.7</v>
      </c>
      <c r="R80" s="18">
        <f t="shared" si="51"/>
        <v>1434.4193199999997</v>
      </c>
      <c r="S80" s="19">
        <f t="shared" si="52"/>
        <v>1470.6505759162301</v>
      </c>
      <c r="T80" s="19">
        <f t="shared" si="53"/>
        <v>1419.2516064257031</v>
      </c>
      <c r="U80" s="19">
        <f t="shared" si="54"/>
        <v>1361.4268475544452</v>
      </c>
      <c r="V80" s="19"/>
      <c r="W80" s="20">
        <f t="shared" si="55"/>
        <v>1404.1047245600614</v>
      </c>
      <c r="X80" s="21"/>
      <c r="Y80" s="41">
        <f t="shared" si="47"/>
        <v>7.8577336641852735E-2</v>
      </c>
      <c r="Z80" s="24">
        <f t="shared" si="47"/>
        <v>9.4354053678208816E-2</v>
      </c>
      <c r="AA80" s="24">
        <f t="shared" si="47"/>
        <v>8.7420848691049935E-2</v>
      </c>
      <c r="AB80" s="24">
        <f t="shared" si="47"/>
        <v>8.104719764011814E-2</v>
      </c>
      <c r="AC80" s="24">
        <f t="shared" si="47"/>
        <v>7.0608662100897224E-2</v>
      </c>
      <c r="AD80" s="24">
        <f t="shared" si="47"/>
        <v>5.9413701207085667E-2</v>
      </c>
      <c r="AE80" s="24">
        <f t="shared" si="47"/>
        <v>5.6619089494689856E-2</v>
      </c>
      <c r="AF80" s="24">
        <f t="shared" si="47"/>
        <v>4.4529007276854049E-2</v>
      </c>
      <c r="AG80" s="24">
        <f t="shared" si="47"/>
        <v>2.3821853961677908E-2</v>
      </c>
      <c r="AH80" s="24">
        <f t="shared" si="47"/>
        <v>8.2186030893216744E-2</v>
      </c>
      <c r="AI80" s="24">
        <f t="shared" si="47"/>
        <v>0.28432732316227471</v>
      </c>
      <c r="AJ80" s="24">
        <f t="shared" si="47"/>
        <v>9.7798700437607744E-2</v>
      </c>
      <c r="AK80" s="24">
        <f t="shared" si="47"/>
        <v>5.6442264823896471E-2</v>
      </c>
      <c r="AL80" s="24">
        <f t="shared" si="47"/>
        <v>6.4490016189962196E-2</v>
      </c>
      <c r="AM80" s="24">
        <f t="shared" si="47"/>
        <v>8.2777329716254844E-2</v>
      </c>
      <c r="AN80" s="24">
        <f t="shared" si="47"/>
        <v>7.2708020824141961E-2</v>
      </c>
      <c r="AO80" s="24">
        <f t="shared" si="45"/>
        <v>7.8586924885801324E-2</v>
      </c>
      <c r="AP80" s="24">
        <f t="shared" si="45"/>
        <v>8.6314059254126274E-2</v>
      </c>
      <c r="AQ80" s="24">
        <f t="shared" si="45"/>
        <v>7.9055566449685033E-2</v>
      </c>
      <c r="AR80" s="24">
        <f t="shared" si="39"/>
        <v>7.3603911212785311E-2</v>
      </c>
      <c r="AS80" s="24" t="e">
        <f t="shared" si="39"/>
        <v>#DIV/0!</v>
      </c>
      <c r="AT80" s="24">
        <f t="shared" si="39"/>
        <v>6.6917832993292459E-2</v>
      </c>
      <c r="AU80" s="21"/>
      <c r="AV80" s="24">
        <f t="shared" si="44"/>
        <v>1.0314403059056794</v>
      </c>
      <c r="AW80" s="24">
        <f t="shared" si="44"/>
        <v>1.0308387096774196</v>
      </c>
      <c r="AX80" s="24">
        <f t="shared" si="44"/>
        <v>1.1115801064415489</v>
      </c>
      <c r="AY80" s="24">
        <f t="shared" si="44"/>
        <v>1.1662479680803903</v>
      </c>
      <c r="AZ80" s="24">
        <f t="shared" si="44"/>
        <v>0.85602006688963228</v>
      </c>
      <c r="BA80" s="24">
        <f t="shared" si="44"/>
        <v>1.061308525240201</v>
      </c>
      <c r="BB80" s="24">
        <f t="shared" si="44"/>
        <v>0.97646463368341152</v>
      </c>
      <c r="BC80" s="24">
        <f t="shared" ref="BC80:BE95" si="59">+I80/I68-1</f>
        <v>0.9216408744780149</v>
      </c>
      <c r="BD80" s="24">
        <f t="shared" si="42"/>
        <v>0.84146795827123722</v>
      </c>
      <c r="BE80" s="24">
        <f t="shared" si="42"/>
        <v>1.0592651757188496</v>
      </c>
      <c r="BF80" s="24">
        <f t="shared" si="42"/>
        <v>1.0222354576136592</v>
      </c>
      <c r="BG80" s="24">
        <f t="shared" si="42"/>
        <v>1.2498980839788016</v>
      </c>
      <c r="BH80" s="24">
        <f t="shared" si="42"/>
        <v>1.0764107956536977</v>
      </c>
      <c r="BI80" s="24">
        <f t="shared" si="42"/>
        <v>1.2575107296137338</v>
      </c>
      <c r="BJ80" s="24">
        <f t="shared" si="42"/>
        <v>1.007885791978246</v>
      </c>
      <c r="BK80" s="24">
        <f t="shared" si="42"/>
        <v>0.97900048836073594</v>
      </c>
      <c r="BL80" s="24">
        <f t="shared" si="46"/>
        <v>1.0316109534421209</v>
      </c>
      <c r="BM80" s="24">
        <f t="shared" si="46"/>
        <v>1.0869547579974572</v>
      </c>
      <c r="BN80" s="24">
        <f t="shared" si="46"/>
        <v>1.1383033341249758</v>
      </c>
      <c r="BO80" s="24">
        <f t="shared" si="46"/>
        <v>1.1072180250035366</v>
      </c>
      <c r="BP80" s="24" t="e">
        <f t="shared" si="46"/>
        <v>#DIV/0!</v>
      </c>
      <c r="BQ80" s="24">
        <f t="shared" si="46"/>
        <v>1.023163722189786</v>
      </c>
      <c r="BR80" s="21"/>
      <c r="BS80" s="35">
        <f t="shared" si="56"/>
        <v>44986</v>
      </c>
      <c r="BT80" s="24">
        <f t="shared" si="58"/>
        <v>2.8999127753966472E-2</v>
      </c>
      <c r="BU80" s="24">
        <f t="shared" si="49"/>
        <v>2.4830814346943381E-3</v>
      </c>
      <c r="BV80" s="24">
        <f t="shared" si="50"/>
        <v>9.4041807654710943E-3</v>
      </c>
      <c r="BW80" s="24">
        <f t="shared" si="48"/>
        <v>4.887705842544555E-3</v>
      </c>
      <c r="BX80" s="24">
        <f t="shared" si="48"/>
        <v>3.5793969471388798E-3</v>
      </c>
      <c r="BY80" s="24">
        <f t="shared" si="48"/>
        <v>4.6573426573426596E-3</v>
      </c>
      <c r="BZ80" s="24">
        <f t="shared" si="48"/>
        <v>6.068651778329181E-3</v>
      </c>
      <c r="CA80" s="24">
        <f t="shared" si="48"/>
        <v>4.3755169561621171E-4</v>
      </c>
      <c r="CB80" s="24">
        <f t="shared" si="48"/>
        <v>4.9468982630272874E-3</v>
      </c>
      <c r="CC80" s="24">
        <f t="shared" si="48"/>
        <v>3.7981803143093463E-3</v>
      </c>
      <c r="CD80" s="24">
        <f t="shared" si="48"/>
        <v>7.5973757425370327E-3</v>
      </c>
      <c r="CE80" s="24">
        <f t="shared" si="48"/>
        <v>1.7277915632754328E-3</v>
      </c>
      <c r="CF80" s="24">
        <f t="shared" si="57"/>
        <v>7.8587284758252496E-2</v>
      </c>
    </row>
    <row r="81" spans="1:84" x14ac:dyDescent="0.25">
      <c r="A81" s="31">
        <f>+[1]CUY!A82</f>
        <v>45017</v>
      </c>
      <c r="B81" s="17">
        <f>+[1]CUY!B82</f>
        <v>1538.1</v>
      </c>
      <c r="C81" s="17">
        <f>+[1]CUY!C82</f>
        <v>1708.7</v>
      </c>
      <c r="D81" s="17">
        <f>+[1]CUY!D82</f>
        <v>1182.9000000000001</v>
      </c>
      <c r="E81" s="17">
        <f>+[1]CUY!E82</f>
        <v>1594.9</v>
      </c>
      <c r="F81" s="17">
        <f>+[1]CUY!F82</f>
        <v>1149.8</v>
      </c>
      <c r="G81" s="17">
        <f>+[1]CUY!G82</f>
        <v>1463.1</v>
      </c>
      <c r="H81" s="17">
        <f>+[1]CUY!H82</f>
        <v>1659.2</v>
      </c>
      <c r="I81" s="17">
        <f>+[1]CUY!I82</f>
        <v>1652.7</v>
      </c>
      <c r="J81" s="17">
        <f>+[1]CUY!J82</f>
        <v>1050.7</v>
      </c>
      <c r="K81" s="17">
        <f>+[1]CUY!K82</f>
        <v>1368.8</v>
      </c>
      <c r="L81" s="17">
        <f>+[1]CUY!L82</f>
        <v>1043.4000000000001</v>
      </c>
      <c r="M81" s="17">
        <f>+[1]CUY!M82</f>
        <v>1816.8</v>
      </c>
      <c r="N81" s="17">
        <f>+[1]CUY!N82</f>
        <v>1255.7</v>
      </c>
      <c r="O81" s="18">
        <f>+[1]CUY!R82</f>
        <v>1735.6</v>
      </c>
      <c r="P81" s="19">
        <f>+[1]CUY!S82</f>
        <v>1587.1</v>
      </c>
      <c r="Q81" s="20">
        <f>+[1]CUY!T82</f>
        <v>1267.2</v>
      </c>
      <c r="R81" s="18">
        <f t="shared" si="51"/>
        <v>1538.0550499999999</v>
      </c>
      <c r="S81" s="19">
        <f t="shared" si="52"/>
        <v>1590.4868212415854</v>
      </c>
      <c r="T81" s="19">
        <f t="shared" si="53"/>
        <v>1535.8530407343662</v>
      </c>
      <c r="U81" s="19">
        <f t="shared" si="54"/>
        <v>1467.1459121742237</v>
      </c>
      <c r="V81" s="19"/>
      <c r="W81" s="20">
        <f t="shared" si="55"/>
        <v>1498.9669854628924</v>
      </c>
      <c r="X81" s="21"/>
      <c r="Y81" s="41">
        <f t="shared" si="47"/>
        <v>7.2295036252091327E-2</v>
      </c>
      <c r="Z81" s="24">
        <f t="shared" si="47"/>
        <v>8.564711862253005E-2</v>
      </c>
      <c r="AA81" s="24">
        <f t="shared" si="47"/>
        <v>2.8072310099078956E-2</v>
      </c>
      <c r="AB81" s="24">
        <f t="shared" ref="AB81:AN95" si="60">+E81/E80-1</f>
        <v>8.8000545739818525E-2</v>
      </c>
      <c r="AC81" s="24">
        <f t="shared" si="60"/>
        <v>3.5949184611226093E-2</v>
      </c>
      <c r="AD81" s="24">
        <f t="shared" si="60"/>
        <v>8.2494820952944581E-2</v>
      </c>
      <c r="AE81" s="24">
        <f t="shared" si="60"/>
        <v>6.2227912932138363E-2</v>
      </c>
      <c r="AF81" s="24">
        <f t="shared" si="60"/>
        <v>5.6308321615748502E-2</v>
      </c>
      <c r="AG81" s="24">
        <f t="shared" si="60"/>
        <v>6.2923621648963035E-2</v>
      </c>
      <c r="AH81" s="24">
        <f t="shared" si="60"/>
        <v>6.1826080211000001E-2</v>
      </c>
      <c r="AI81" s="24">
        <f t="shared" si="60"/>
        <v>2.4347143137639859E-2</v>
      </c>
      <c r="AJ81" s="24">
        <f t="shared" si="60"/>
        <v>9.7300235549918401E-2</v>
      </c>
      <c r="AK81" s="24">
        <f t="shared" si="60"/>
        <v>5.9841323430114945E-2</v>
      </c>
      <c r="AL81" s="24">
        <f t="shared" si="60"/>
        <v>9.9873257287705908E-2</v>
      </c>
      <c r="AM81" s="24">
        <f t="shared" si="60"/>
        <v>7.4688515709642411E-2</v>
      </c>
      <c r="AN81" s="24">
        <f t="shared" si="60"/>
        <v>4.2362424940363574E-2</v>
      </c>
      <c r="AO81" s="24">
        <f t="shared" si="45"/>
        <v>7.2249256932763739E-2</v>
      </c>
      <c r="AP81" s="24">
        <f t="shared" si="45"/>
        <v>8.1485192531676853E-2</v>
      </c>
      <c r="AQ81" s="24">
        <f t="shared" si="45"/>
        <v>8.2156985964114249E-2</v>
      </c>
      <c r="AR81" s="24">
        <f t="shared" si="39"/>
        <v>7.7653136347122453E-2</v>
      </c>
      <c r="AS81" s="24" t="e">
        <f t="shared" si="39"/>
        <v>#DIV/0!</v>
      </c>
      <c r="AT81" s="24">
        <f t="shared" si="39"/>
        <v>6.756067353348838E-2</v>
      </c>
      <c r="AU81" s="21"/>
      <c r="AV81" s="24">
        <f t="shared" ref="AV81:BB95" si="61">+B81/B69-1</f>
        <v>1.058209554395825</v>
      </c>
      <c r="AW81" s="24">
        <f t="shared" si="61"/>
        <v>1.0875992669517411</v>
      </c>
      <c r="AX81" s="24">
        <f t="shared" si="61"/>
        <v>1.1055535777856891</v>
      </c>
      <c r="AY81" s="24">
        <f t="shared" si="61"/>
        <v>1.1529427645788339</v>
      </c>
      <c r="AZ81" s="24">
        <f t="shared" si="61"/>
        <v>0.85302175664786462</v>
      </c>
      <c r="BA81" s="24">
        <f t="shared" si="61"/>
        <v>1.1039689387402931</v>
      </c>
      <c r="BB81" s="24">
        <f t="shared" si="61"/>
        <v>0.96262124438135799</v>
      </c>
      <c r="BC81" s="24">
        <f t="shared" si="59"/>
        <v>0.92599930078079473</v>
      </c>
      <c r="BD81" s="24">
        <f t="shared" si="42"/>
        <v>0.89247118155619587</v>
      </c>
      <c r="BE81" s="24">
        <f t="shared" si="42"/>
        <v>1.1129978388391479</v>
      </c>
      <c r="BF81" s="24">
        <f t="shared" si="42"/>
        <v>0.96164692611393154</v>
      </c>
      <c r="BG81" s="24">
        <f t="shared" si="42"/>
        <v>1.3096872616323414</v>
      </c>
      <c r="BH81" s="24">
        <f t="shared" si="42"/>
        <v>1.0896987851555999</v>
      </c>
      <c r="BI81" s="24">
        <f t="shared" si="42"/>
        <v>1.3565512559402579</v>
      </c>
      <c r="BJ81" s="24">
        <f t="shared" si="42"/>
        <v>1.0310980291783975</v>
      </c>
      <c r="BK81" s="24">
        <f t="shared" si="42"/>
        <v>0.97137523335407616</v>
      </c>
      <c r="BL81" s="24">
        <f t="shared" si="46"/>
        <v>1.058077056491002</v>
      </c>
      <c r="BM81" s="24">
        <f t="shared" si="46"/>
        <v>1.127012420403859</v>
      </c>
      <c r="BN81" s="24">
        <f t="shared" si="46"/>
        <v>1.1658414612977639</v>
      </c>
      <c r="BO81" s="24">
        <f t="shared" si="46"/>
        <v>1.1257485878650622</v>
      </c>
      <c r="BP81" s="24" t="e">
        <f t="shared" si="46"/>
        <v>#DIV/0!</v>
      </c>
      <c r="BQ81" s="24">
        <f t="shared" si="46"/>
        <v>1.0319452538947762</v>
      </c>
      <c r="BR81" s="21"/>
      <c r="BS81" s="35">
        <f t="shared" si="56"/>
        <v>45017</v>
      </c>
      <c r="BT81" s="24">
        <f t="shared" si="58"/>
        <v>2.6708142777467921E-2</v>
      </c>
      <c r="BU81" s="24">
        <f t="shared" si="49"/>
        <v>8.0389709983268729E-4</v>
      </c>
      <c r="BV81" s="24">
        <f t="shared" si="50"/>
        <v>1.0234383714445064E-2</v>
      </c>
      <c r="BW81" s="24">
        <f t="shared" si="48"/>
        <v>2.4701059676519714E-3</v>
      </c>
      <c r="BX81" s="24">
        <f t="shared" si="48"/>
        <v>4.8816229782487446E-3</v>
      </c>
      <c r="BY81" s="24">
        <f t="shared" si="48"/>
        <v>5.0145008365867277E-3</v>
      </c>
      <c r="BZ81" s="24">
        <f t="shared" si="48"/>
        <v>7.4317484662576793E-3</v>
      </c>
      <c r="CA81" s="24">
        <f t="shared" si="48"/>
        <v>1.0970858895705529E-3</v>
      </c>
      <c r="CB81" s="24">
        <f t="shared" si="48"/>
        <v>3.7338538761851662E-3</v>
      </c>
      <c r="CC81" s="24">
        <f t="shared" si="48"/>
        <v>3.8728388176241041E-4</v>
      </c>
      <c r="CD81" s="24">
        <f t="shared" si="48"/>
        <v>7.6933561070830969E-3</v>
      </c>
      <c r="CE81" s="24">
        <f t="shared" si="48"/>
        <v>1.794248466257671E-3</v>
      </c>
      <c r="CF81" s="24">
        <f t="shared" si="57"/>
        <v>7.2250230061349688E-2</v>
      </c>
    </row>
    <row r="82" spans="1:84" x14ac:dyDescent="0.25">
      <c r="A82" s="31">
        <f>+[1]CUY!A83</f>
        <v>45047</v>
      </c>
      <c r="B82" s="17">
        <f>+[1]CUY!B83</f>
        <v>1652.9</v>
      </c>
      <c r="C82" s="17">
        <f>+[1]CUY!C83</f>
        <v>1824.8</v>
      </c>
      <c r="D82" s="17">
        <f>+[1]CUY!D83</f>
        <v>1286.8</v>
      </c>
      <c r="E82" s="17">
        <f>+[1]CUY!E83</f>
        <v>1690.2</v>
      </c>
      <c r="F82" s="17">
        <f>+[1]CUY!F83</f>
        <v>1322</v>
      </c>
      <c r="G82" s="17">
        <f>+[1]CUY!G83</f>
        <v>1587.5</v>
      </c>
      <c r="H82" s="17">
        <f>+[1]CUY!H83</f>
        <v>1834.6</v>
      </c>
      <c r="I82" s="17">
        <f>+[1]CUY!I83</f>
        <v>1730.9</v>
      </c>
      <c r="J82" s="17">
        <f>+[1]CUY!J83</f>
        <v>1112.9000000000001</v>
      </c>
      <c r="K82" s="17">
        <f>+[1]CUY!K83</f>
        <v>1455</v>
      </c>
      <c r="L82" s="17">
        <f>+[1]CUY!L83</f>
        <v>1129.2</v>
      </c>
      <c r="M82" s="17">
        <f>+[1]CUY!M83</f>
        <v>1947.9</v>
      </c>
      <c r="N82" s="17">
        <f>+[1]CUY!N83</f>
        <v>1351.4</v>
      </c>
      <c r="O82" s="18">
        <f>+[1]CUY!R83</f>
        <v>1857</v>
      </c>
      <c r="P82" s="19">
        <f>+[1]CUY!S83</f>
        <v>1700.2</v>
      </c>
      <c r="Q82" s="20">
        <f>+[1]CUY!T83</f>
        <v>1384.2</v>
      </c>
      <c r="R82" s="18">
        <f t="shared" si="51"/>
        <v>1652.893</v>
      </c>
      <c r="S82" s="19">
        <f t="shared" si="52"/>
        <v>1700.5978309648463</v>
      </c>
      <c r="T82" s="19">
        <f t="shared" si="53"/>
        <v>1641.717527251865</v>
      </c>
      <c r="U82" s="19">
        <f t="shared" si="54"/>
        <v>1566.8389146733311</v>
      </c>
      <c r="V82" s="19"/>
      <c r="W82" s="20">
        <f t="shared" si="55"/>
        <v>1601.9918324407042</v>
      </c>
      <c r="X82" s="21"/>
      <c r="Y82" s="41">
        <f t="shared" ref="Y82:AA95" si="62">+B82/B81-1</f>
        <v>7.4637539821858168E-2</v>
      </c>
      <c r="Z82" s="24">
        <f t="shared" si="62"/>
        <v>6.7946391993913391E-2</v>
      </c>
      <c r="AA82" s="24">
        <f t="shared" si="62"/>
        <v>8.7834981824329805E-2</v>
      </c>
      <c r="AB82" s="24">
        <f t="shared" si="60"/>
        <v>5.9752962568186074E-2</v>
      </c>
      <c r="AC82" s="24">
        <f t="shared" si="60"/>
        <v>0.14976517655244392</v>
      </c>
      <c r="AD82" s="24">
        <f t="shared" si="60"/>
        <v>8.5024947030278186E-2</v>
      </c>
      <c r="AE82" s="24">
        <f t="shared" si="60"/>
        <v>0.10571359691417537</v>
      </c>
      <c r="AF82" s="24">
        <f t="shared" si="60"/>
        <v>4.731651237369161E-2</v>
      </c>
      <c r="AG82" s="24">
        <f t="shared" si="60"/>
        <v>5.9198629485105236E-2</v>
      </c>
      <c r="AH82" s="24">
        <f t="shared" si="60"/>
        <v>6.2974868497954528E-2</v>
      </c>
      <c r="AI82" s="24">
        <f t="shared" si="60"/>
        <v>8.2231167337550204E-2</v>
      </c>
      <c r="AJ82" s="24">
        <f t="shared" si="60"/>
        <v>7.2159841479524589E-2</v>
      </c>
      <c r="AK82" s="24">
        <f t="shared" si="60"/>
        <v>7.6212471131639647E-2</v>
      </c>
      <c r="AL82" s="24">
        <f t="shared" si="60"/>
        <v>6.9946992394561036E-2</v>
      </c>
      <c r="AM82" s="24">
        <f t="shared" si="60"/>
        <v>7.1262050280385791E-2</v>
      </c>
      <c r="AN82" s="24">
        <f t="shared" si="60"/>
        <v>9.2329545454545414E-2</v>
      </c>
      <c r="AO82" s="24">
        <f t="shared" si="45"/>
        <v>7.4664395139822926E-2</v>
      </c>
      <c r="AP82" s="24">
        <f t="shared" si="45"/>
        <v>6.9231010438240981E-2</v>
      </c>
      <c r="AQ82" s="24">
        <f t="shared" si="45"/>
        <v>6.8928786615469306E-2</v>
      </c>
      <c r="AR82" s="24">
        <f t="shared" si="39"/>
        <v>6.795029837991251E-2</v>
      </c>
      <c r="AS82" s="24" t="e">
        <f t="shared" si="39"/>
        <v>#DIV/0!</v>
      </c>
      <c r="AT82" s="24">
        <f t="shared" si="39"/>
        <v>6.8730564433343355E-2</v>
      </c>
      <c r="AU82" s="21"/>
      <c r="AV82" s="24">
        <f t="shared" si="61"/>
        <v>1.1021238712959431</v>
      </c>
      <c r="AW82" s="24">
        <f t="shared" si="61"/>
        <v>1.1432933991073524</v>
      </c>
      <c r="AX82" s="24">
        <f t="shared" si="61"/>
        <v>1.1504010695187166</v>
      </c>
      <c r="AY82" s="24">
        <f t="shared" si="61"/>
        <v>1.103023516237402</v>
      </c>
      <c r="AZ82" s="24">
        <f t="shared" si="61"/>
        <v>1.0884676145339651</v>
      </c>
      <c r="BA82" s="24">
        <f t="shared" si="61"/>
        <v>1.1824305746494366</v>
      </c>
      <c r="BB82" s="24">
        <f t="shared" si="61"/>
        <v>1.0343756930583279</v>
      </c>
      <c r="BC82" s="24">
        <f t="shared" si="59"/>
        <v>0.90041721563460708</v>
      </c>
      <c r="BD82" s="24">
        <f t="shared" si="42"/>
        <v>0.93750000000000022</v>
      </c>
      <c r="BE82" s="24">
        <f t="shared" si="42"/>
        <v>1.1549170616113744</v>
      </c>
      <c r="BF82" s="24">
        <f t="shared" si="42"/>
        <v>1.0404770509577159</v>
      </c>
      <c r="BG82" s="24">
        <f t="shared" si="42"/>
        <v>1.3222460658082977</v>
      </c>
      <c r="BH82" s="24">
        <f t="shared" si="42"/>
        <v>1.1379528555608291</v>
      </c>
      <c r="BI82" s="24">
        <f t="shared" si="42"/>
        <v>1.4350904799370574</v>
      </c>
      <c r="BJ82" s="24">
        <f t="shared" si="42"/>
        <v>1.0588520222814242</v>
      </c>
      <c r="BK82" s="24">
        <f t="shared" si="42"/>
        <v>1.0610482430017867</v>
      </c>
      <c r="BL82" s="24">
        <f t="shared" si="46"/>
        <v>1.1020404096311527</v>
      </c>
      <c r="BM82" s="24">
        <f t="shared" si="46"/>
        <v>1.1602884345568643</v>
      </c>
      <c r="BN82" s="24">
        <f t="shared" si="46"/>
        <v>1.1767326155563569</v>
      </c>
      <c r="BO82" s="24">
        <f t="shared" si="46"/>
        <v>1.1360392231205565</v>
      </c>
      <c r="BP82" s="24" t="e">
        <f t="shared" si="46"/>
        <v>#DIV/0!</v>
      </c>
      <c r="BQ82" s="24">
        <f t="shared" si="46"/>
        <v>1.046083891505055</v>
      </c>
      <c r="BR82" s="21"/>
      <c r="BS82" s="35">
        <f t="shared" si="56"/>
        <v>45047</v>
      </c>
      <c r="BT82" s="24">
        <f t="shared" si="58"/>
        <v>2.1452194265652414E-2</v>
      </c>
      <c r="BU82" s="24">
        <f t="shared" si="49"/>
        <v>2.4115662180612413E-3</v>
      </c>
      <c r="BV82" s="24">
        <f t="shared" si="50"/>
        <v>7.0509979845263604E-3</v>
      </c>
      <c r="BW82" s="24">
        <f t="shared" si="48"/>
        <v>9.9417203042715067E-3</v>
      </c>
      <c r="BX82" s="24">
        <f t="shared" si="48"/>
        <v>5.0792016123789125E-3</v>
      </c>
      <c r="BY82" s="24">
        <f t="shared" si="48"/>
        <v>8.4387230999284774E-3</v>
      </c>
      <c r="BZ82" s="24">
        <f t="shared" si="48"/>
        <v>6.151875690787339E-3</v>
      </c>
      <c r="CA82" s="24">
        <f t="shared" si="48"/>
        <v>1.0231194330667715E-3</v>
      </c>
      <c r="CB82" s="24">
        <f t="shared" si="48"/>
        <v>3.7661010337429316E-3</v>
      </c>
      <c r="CC82" s="24">
        <f t="shared" si="48"/>
        <v>1.2495416422859365E-3</v>
      </c>
      <c r="CD82" s="24">
        <f t="shared" si="48"/>
        <v>5.838599570899169E-3</v>
      </c>
      <c r="CE82" s="24">
        <f t="shared" si="48"/>
        <v>2.2585722644821544E-3</v>
      </c>
      <c r="CF82" s="24">
        <f t="shared" si="57"/>
        <v>7.4662213120083226E-2</v>
      </c>
    </row>
    <row r="83" spans="1:84" x14ac:dyDescent="0.25">
      <c r="A83" s="31">
        <f>+[1]CUY!A84</f>
        <v>45078</v>
      </c>
      <c r="B83" s="17">
        <f>+[1]CUY!B84</f>
        <v>1740.6</v>
      </c>
      <c r="C83" s="17">
        <f>+[1]CUY!C84</f>
        <v>1902</v>
      </c>
      <c r="D83" s="17">
        <f>+[1]CUY!D84</f>
        <v>1337.5</v>
      </c>
      <c r="E83" s="17">
        <f>+[1]CUY!E84</f>
        <v>1761.5</v>
      </c>
      <c r="F83" s="17">
        <f>+[1]CUY!F84</f>
        <v>1366.5</v>
      </c>
      <c r="G83" s="17">
        <f>+[1]CUY!G84</f>
        <v>1699.8</v>
      </c>
      <c r="H83" s="17">
        <f>+[1]CUY!H84</f>
        <v>2009</v>
      </c>
      <c r="I83" s="17">
        <f>+[1]CUY!I84</f>
        <v>1834.6</v>
      </c>
      <c r="J83" s="17">
        <f>+[1]CUY!J84</f>
        <v>1190.5999999999999</v>
      </c>
      <c r="K83" s="17">
        <f>+[1]CUY!K84</f>
        <v>1562.9</v>
      </c>
      <c r="L83" s="17">
        <f>+[1]CUY!L84</f>
        <v>1218</v>
      </c>
      <c r="M83" s="17">
        <f>+[1]CUY!M84</f>
        <v>2025.2</v>
      </c>
      <c r="N83" s="17">
        <f>+[1]CUY!N84</f>
        <v>1430.1</v>
      </c>
      <c r="O83" s="18">
        <f>+[1]CUY!R84</f>
        <v>1911.7</v>
      </c>
      <c r="P83" s="19">
        <f>+[1]CUY!S84</f>
        <v>1800.5</v>
      </c>
      <c r="Q83" s="20">
        <f>+[1]CUY!T84</f>
        <v>1449.3</v>
      </c>
      <c r="R83" s="18">
        <f t="shared" si="51"/>
        <v>1740.5721800000001</v>
      </c>
      <c r="S83" s="19">
        <f t="shared" si="52"/>
        <v>1781.8534031413612</v>
      </c>
      <c r="T83" s="19">
        <f t="shared" si="53"/>
        <v>1729.4086345381527</v>
      </c>
      <c r="U83" s="19">
        <f t="shared" si="54"/>
        <v>1657.0712245626564</v>
      </c>
      <c r="V83" s="19"/>
      <c r="W83" s="20">
        <f t="shared" si="55"/>
        <v>1706.586897475134</v>
      </c>
      <c r="X83" s="21"/>
      <c r="Y83" s="41">
        <f t="shared" si="62"/>
        <v>5.3058261237824311E-2</v>
      </c>
      <c r="Z83" s="24">
        <f t="shared" si="62"/>
        <v>4.2306006137659002E-2</v>
      </c>
      <c r="AA83" s="24">
        <f t="shared" si="62"/>
        <v>3.9400062169723471E-2</v>
      </c>
      <c r="AB83" s="24">
        <f t="shared" si="60"/>
        <v>4.2184356880842433E-2</v>
      </c>
      <c r="AC83" s="24">
        <f t="shared" si="60"/>
        <v>3.366111951588513E-2</v>
      </c>
      <c r="AD83" s="24">
        <f t="shared" si="60"/>
        <v>7.0740157480315036E-2</v>
      </c>
      <c r="AE83" s="24">
        <f t="shared" si="60"/>
        <v>9.5061593807914679E-2</v>
      </c>
      <c r="AF83" s="24">
        <f t="shared" si="60"/>
        <v>5.9911028944479749E-2</v>
      </c>
      <c r="AG83" s="24">
        <f t="shared" si="60"/>
        <v>6.9817593674184497E-2</v>
      </c>
      <c r="AH83" s="24">
        <f t="shared" si="60"/>
        <v>7.4158075601374662E-2</v>
      </c>
      <c r="AI83" s="24">
        <f t="shared" si="60"/>
        <v>7.8639744952178514E-2</v>
      </c>
      <c r="AJ83" s="24">
        <f t="shared" si="60"/>
        <v>3.9683762000102707E-2</v>
      </c>
      <c r="AK83" s="24">
        <f t="shared" si="60"/>
        <v>5.8235903507473541E-2</v>
      </c>
      <c r="AL83" s="24">
        <f t="shared" si="60"/>
        <v>2.9456112008616087E-2</v>
      </c>
      <c r="AM83" s="24">
        <f t="shared" si="60"/>
        <v>5.8993059640042311E-2</v>
      </c>
      <c r="AN83" s="24">
        <f t="shared" si="60"/>
        <v>4.7030775899436383E-2</v>
      </c>
      <c r="AO83" s="24">
        <f t="shared" si="45"/>
        <v>5.30458898428392E-2</v>
      </c>
      <c r="AP83" s="24">
        <f t="shared" si="45"/>
        <v>4.7780592622780338E-2</v>
      </c>
      <c r="AQ83" s="24">
        <f t="shared" si="45"/>
        <v>5.3414248085099869E-2</v>
      </c>
      <c r="AR83" s="24">
        <f t="shared" si="39"/>
        <v>5.7588759791645572E-2</v>
      </c>
      <c r="AS83" s="24" t="e">
        <f t="shared" si="39"/>
        <v>#DIV/0!</v>
      </c>
      <c r="AT83" s="24">
        <f t="shared" si="39"/>
        <v>6.5290635642676564E-2</v>
      </c>
      <c r="AU83" s="21"/>
      <c r="AV83" s="24">
        <f t="shared" si="61"/>
        <v>1.1021739130434782</v>
      </c>
      <c r="AW83" s="24">
        <f t="shared" si="61"/>
        <v>1.1365985171871489</v>
      </c>
      <c r="AX83" s="24">
        <f t="shared" si="61"/>
        <v>1.1126204391091452</v>
      </c>
      <c r="AY83" s="24">
        <f t="shared" si="61"/>
        <v>1.0955270045205805</v>
      </c>
      <c r="AZ83" s="24">
        <f t="shared" si="61"/>
        <v>1.0250444576170721</v>
      </c>
      <c r="BA83" s="24">
        <f t="shared" si="61"/>
        <v>1.1969755719271031</v>
      </c>
      <c r="BB83" s="24">
        <f t="shared" si="61"/>
        <v>1.0788493377483444</v>
      </c>
      <c r="BC83" s="24">
        <f t="shared" si="59"/>
        <v>0.90232268768145985</v>
      </c>
      <c r="BD83" s="24">
        <f t="shared" si="42"/>
        <v>1.0630739906428692</v>
      </c>
      <c r="BE83" s="24">
        <f t="shared" si="42"/>
        <v>1.2146804591186058</v>
      </c>
      <c r="BF83" s="24">
        <f t="shared" ref="BF83:BK95" si="63">+L83/L71-1</f>
        <v>1.1109185441941074</v>
      </c>
      <c r="BG83" s="24">
        <f t="shared" si="63"/>
        <v>1.2732068694578516</v>
      </c>
      <c r="BH83" s="24">
        <f t="shared" si="63"/>
        <v>1.1612513223515184</v>
      </c>
      <c r="BI83" s="24">
        <f t="shared" si="63"/>
        <v>1.3404750244857984</v>
      </c>
      <c r="BJ83" s="24">
        <f t="shared" si="63"/>
        <v>1.0803004043905258</v>
      </c>
      <c r="BK83" s="24">
        <f t="shared" si="63"/>
        <v>1.0338198147628401</v>
      </c>
      <c r="BL83" s="24">
        <f t="shared" si="46"/>
        <v>1.1022210007045921</v>
      </c>
      <c r="BM83" s="24">
        <f t="shared" si="46"/>
        <v>1.1566858957454587</v>
      </c>
      <c r="BN83" s="24">
        <f t="shared" si="46"/>
        <v>1.1786503330249087</v>
      </c>
      <c r="BO83" s="24">
        <f t="shared" si="46"/>
        <v>1.1518969765088909</v>
      </c>
      <c r="BP83" s="24" t="e">
        <f t="shared" si="46"/>
        <v>#DIV/0!</v>
      </c>
      <c r="BQ83" s="24">
        <f t="shared" si="46"/>
        <v>1.0680492283648793</v>
      </c>
      <c r="BR83" s="21"/>
      <c r="BS83" s="35">
        <f t="shared" si="56"/>
        <v>45078</v>
      </c>
      <c r="BT83" s="24">
        <f t="shared" si="58"/>
        <v>1.3273785467965402E-2</v>
      </c>
      <c r="BU83" s="24">
        <f t="shared" si="49"/>
        <v>1.0950390223244005E-3</v>
      </c>
      <c r="BV83" s="24">
        <f t="shared" si="50"/>
        <v>4.9089116098977523E-3</v>
      </c>
      <c r="BW83" s="24">
        <f t="shared" si="48"/>
        <v>2.3907072418174117E-3</v>
      </c>
      <c r="BX83" s="24">
        <f t="shared" si="48"/>
        <v>4.2667069998184983E-3</v>
      </c>
      <c r="BY83" s="24">
        <f t="shared" si="48"/>
        <v>7.8078528646621124E-3</v>
      </c>
      <c r="BZ83" s="24">
        <f t="shared" si="48"/>
        <v>7.5913243390404598E-3</v>
      </c>
      <c r="CA83" s="24">
        <f t="shared" si="48"/>
        <v>1.1893096981063556E-3</v>
      </c>
      <c r="CB83" s="24">
        <f t="shared" si="48"/>
        <v>4.3867626595680354E-3</v>
      </c>
      <c r="CC83" s="24">
        <f t="shared" si="48"/>
        <v>1.2034121846451684E-3</v>
      </c>
      <c r="CD83" s="24">
        <f t="shared" si="48"/>
        <v>3.203490834291244E-3</v>
      </c>
      <c r="CE83" s="24">
        <f t="shared" si="48"/>
        <v>1.7283622723697702E-3</v>
      </c>
      <c r="CF83" s="24">
        <f t="shared" si="57"/>
        <v>5.3045665194506611E-2</v>
      </c>
    </row>
    <row r="84" spans="1:84" x14ac:dyDescent="0.25">
      <c r="A84" s="31">
        <f>+[1]CUY!A85</f>
        <v>45108</v>
      </c>
      <c r="B84" s="17">
        <f>+[1]CUY!B85</f>
        <v>1850.4</v>
      </c>
      <c r="C84" s="17">
        <f>+[1]CUY!C85</f>
        <v>2012</v>
      </c>
      <c r="D84" s="17">
        <f>+[1]CUY!D85</f>
        <v>1455.6</v>
      </c>
      <c r="E84" s="17">
        <f>+[1]CUY!E85</f>
        <v>1824.2</v>
      </c>
      <c r="F84" s="17">
        <f>+[1]CUY!F85</f>
        <v>1437.8</v>
      </c>
      <c r="G84" s="17">
        <f>+[1]CUY!G85</f>
        <v>1799.5</v>
      </c>
      <c r="H84" s="17">
        <f>+[1]CUY!H85</f>
        <v>2204.8000000000002</v>
      </c>
      <c r="I84" s="17">
        <f>+[1]CUY!I85</f>
        <v>1945.4</v>
      </c>
      <c r="J84" s="17">
        <f>+[1]CUY!J85</f>
        <v>1321</v>
      </c>
      <c r="K84" s="17">
        <f>+[1]CUY!K85</f>
        <v>1707.4</v>
      </c>
      <c r="L84" s="17">
        <f>+[1]CUY!L85</f>
        <v>1281.2</v>
      </c>
      <c r="M84" s="17">
        <f>+[1]CUY!M85</f>
        <v>2157.8000000000002</v>
      </c>
      <c r="N84" s="17">
        <f>+[1]CUY!N85</f>
        <v>1518.3</v>
      </c>
      <c r="O84" s="18">
        <f>+[1]CUY!R85</f>
        <v>2037.7</v>
      </c>
      <c r="P84" s="19">
        <f>+[1]CUY!S85</f>
        <v>1915.1</v>
      </c>
      <c r="Q84" s="20">
        <f>+[1]CUY!T85</f>
        <v>1534.4</v>
      </c>
      <c r="R84" s="18">
        <f t="shared" si="51"/>
        <v>1850.38417</v>
      </c>
      <c r="S84" s="19">
        <f t="shared" si="52"/>
        <v>1887.8664921465968</v>
      </c>
      <c r="T84" s="19">
        <f t="shared" si="53"/>
        <v>1830.9335341365463</v>
      </c>
      <c r="U84" s="19">
        <f t="shared" si="54"/>
        <v>1750.996536951089</v>
      </c>
      <c r="V84" s="19"/>
      <c r="W84" s="20">
        <f t="shared" si="55"/>
        <v>1819.2863618974754</v>
      </c>
      <c r="X84" s="21"/>
      <c r="Y84" s="41">
        <f t="shared" si="62"/>
        <v>6.3081695966908047E-2</v>
      </c>
      <c r="Z84" s="24">
        <f t="shared" si="62"/>
        <v>5.7833859095688833E-2</v>
      </c>
      <c r="AA84" s="24">
        <f t="shared" si="62"/>
        <v>8.8299065420560652E-2</v>
      </c>
      <c r="AB84" s="24">
        <f t="shared" si="60"/>
        <v>3.5594663638944146E-2</v>
      </c>
      <c r="AC84" s="24">
        <f t="shared" si="60"/>
        <v>5.217709476765453E-2</v>
      </c>
      <c r="AD84" s="24">
        <f t="shared" si="60"/>
        <v>5.8653959289328261E-2</v>
      </c>
      <c r="AE84" s="24">
        <f t="shared" si="60"/>
        <v>9.7461423593827812E-2</v>
      </c>
      <c r="AF84" s="24">
        <f t="shared" si="60"/>
        <v>6.0394636433010129E-2</v>
      </c>
      <c r="AG84" s="24">
        <f t="shared" si="60"/>
        <v>0.10952460944061837</v>
      </c>
      <c r="AH84" s="24">
        <f t="shared" si="60"/>
        <v>9.2456331179218143E-2</v>
      </c>
      <c r="AI84" s="24">
        <f t="shared" si="60"/>
        <v>5.1888341543514072E-2</v>
      </c>
      <c r="AJ84" s="24">
        <f t="shared" si="60"/>
        <v>6.5475014813351828E-2</v>
      </c>
      <c r="AK84" s="24">
        <f t="shared" si="60"/>
        <v>6.1674008810572722E-2</v>
      </c>
      <c r="AL84" s="24">
        <f t="shared" si="60"/>
        <v>6.5909923105089696E-2</v>
      </c>
      <c r="AM84" s="24">
        <f t="shared" si="60"/>
        <v>6.3648986392668583E-2</v>
      </c>
      <c r="AN84" s="24">
        <f t="shared" si="60"/>
        <v>5.8718001793969687E-2</v>
      </c>
      <c r="AO84" s="24">
        <f t="shared" si="45"/>
        <v>6.3089592756790935E-2</v>
      </c>
      <c r="AP84" s="24">
        <f t="shared" si="45"/>
        <v>5.9495965727784927E-2</v>
      </c>
      <c r="AQ84" s="24">
        <f t="shared" si="45"/>
        <v>5.8704980171159216E-2</v>
      </c>
      <c r="AR84" s="24">
        <f t="shared" si="39"/>
        <v>5.6681517967474004E-2</v>
      </c>
      <c r="AS84" s="24" t="e">
        <f t="shared" si="39"/>
        <v>#DIV/0!</v>
      </c>
      <c r="AT84" s="24">
        <f t="shared" si="39"/>
        <v>6.6037929031963261E-2</v>
      </c>
      <c r="AU84" s="21"/>
      <c r="AV84" s="24">
        <f t="shared" si="61"/>
        <v>1.0821424552717454</v>
      </c>
      <c r="AW84" s="24">
        <f t="shared" si="61"/>
        <v>1.1324854266030737</v>
      </c>
      <c r="AX84" s="24">
        <f t="shared" si="61"/>
        <v>1.1722131025220115</v>
      </c>
      <c r="AY84" s="24">
        <f t="shared" si="61"/>
        <v>0.99061545176778698</v>
      </c>
      <c r="AZ84" s="24">
        <f t="shared" si="61"/>
        <v>1.0319389485585075</v>
      </c>
      <c r="BA84" s="24">
        <f t="shared" si="61"/>
        <v>1.1379351312819295</v>
      </c>
      <c r="BB84" s="24">
        <f t="shared" si="61"/>
        <v>1.1362271097761849</v>
      </c>
      <c r="BC84" s="24">
        <f t="shared" si="59"/>
        <v>0.88197736287123929</v>
      </c>
      <c r="BD84" s="24">
        <f t="shared" si="59"/>
        <v>1.1333979328165373</v>
      </c>
      <c r="BE84" s="24">
        <f t="shared" si="59"/>
        <v>1.1452443774343513</v>
      </c>
      <c r="BF84" s="24">
        <f t="shared" si="63"/>
        <v>1.0443593425881601</v>
      </c>
      <c r="BG84" s="24">
        <f t="shared" si="63"/>
        <v>1.2330539170030015</v>
      </c>
      <c r="BH84" s="24">
        <f t="shared" si="63"/>
        <v>1.1351427366052591</v>
      </c>
      <c r="BI84" s="24">
        <f t="shared" si="63"/>
        <v>1.2255351681957185</v>
      </c>
      <c r="BJ84" s="24">
        <f t="shared" si="63"/>
        <v>1.0701545778834718</v>
      </c>
      <c r="BK84" s="24">
        <f t="shared" si="63"/>
        <v>1.0320487352668519</v>
      </c>
      <c r="BL84" s="24">
        <f t="shared" si="46"/>
        <v>1.0821454243613302</v>
      </c>
      <c r="BM84" s="24">
        <f t="shared" si="46"/>
        <v>1.1221459799575015</v>
      </c>
      <c r="BN84" s="24">
        <f t="shared" si="46"/>
        <v>1.1090272264151118</v>
      </c>
      <c r="BO84" s="24">
        <f t="shared" si="46"/>
        <v>1.0743062298151234</v>
      </c>
      <c r="BP84" s="24" t="e">
        <f t="shared" si="46"/>
        <v>#DIV/0!</v>
      </c>
      <c r="BQ84" s="24">
        <f t="shared" si="46"/>
        <v>1.0340548960891596</v>
      </c>
      <c r="BR84" s="21"/>
      <c r="BS84" s="35">
        <f t="shared" si="56"/>
        <v>45108</v>
      </c>
      <c r="BT84" s="24">
        <f t="shared" si="58"/>
        <v>1.7960473399977021E-2</v>
      </c>
      <c r="BU84" s="24">
        <f t="shared" si="49"/>
        <v>2.4222509479489818E-3</v>
      </c>
      <c r="BV84" s="24">
        <f t="shared" si="50"/>
        <v>4.0993105825577417E-3</v>
      </c>
      <c r="BW84" s="24">
        <f t="shared" si="48"/>
        <v>3.6375043088590119E-3</v>
      </c>
      <c r="BX84" s="24">
        <f t="shared" si="48"/>
        <v>3.5971274273239131E-3</v>
      </c>
      <c r="BY84" s="24">
        <f t="shared" si="48"/>
        <v>8.3242560036769012E-3</v>
      </c>
      <c r="BZ84" s="24">
        <f t="shared" si="48"/>
        <v>7.7024014707572233E-3</v>
      </c>
      <c r="CA84" s="24">
        <f t="shared" si="48"/>
        <v>1.8953923934275552E-3</v>
      </c>
      <c r="CB84" s="24">
        <f t="shared" si="48"/>
        <v>5.5787659427783522E-3</v>
      </c>
      <c r="CC84" s="24">
        <f t="shared" si="48"/>
        <v>8.1332873721705226E-4</v>
      </c>
      <c r="CD84" s="24">
        <f t="shared" si="48"/>
        <v>5.2183729748362688E-3</v>
      </c>
      <c r="CE84" s="24">
        <f t="shared" si="48"/>
        <v>1.8394002068252335E-3</v>
      </c>
      <c r="CF84" s="24">
        <f t="shared" si="57"/>
        <v>6.3088584396185254E-2</v>
      </c>
    </row>
    <row r="85" spans="1:84" x14ac:dyDescent="0.25">
      <c r="A85" s="31">
        <f>+[1]CUY!A86</f>
        <v>45139</v>
      </c>
      <c r="B85" s="17">
        <f>+[1]CUY!B86</f>
        <v>2078.5</v>
      </c>
      <c r="C85" s="17">
        <f>+[1]CUY!C86</f>
        <v>2331.6</v>
      </c>
      <c r="D85" s="17">
        <f>+[1]CUY!D86</f>
        <v>1582.6</v>
      </c>
      <c r="E85" s="17">
        <f>+[1]CUY!E86</f>
        <v>1980.6</v>
      </c>
      <c r="F85" s="17">
        <f>+[1]CUY!F86</f>
        <v>1538</v>
      </c>
      <c r="G85" s="17">
        <f>+[1]CUY!G86</f>
        <v>1998.9</v>
      </c>
      <c r="H85" s="17">
        <f>+[1]CUY!H86</f>
        <v>2496.8000000000002</v>
      </c>
      <c r="I85" s="17">
        <f>+[1]CUY!I86</f>
        <v>2163.8000000000002</v>
      </c>
      <c r="J85" s="17">
        <f>+[1]CUY!J86</f>
        <v>1368.1</v>
      </c>
      <c r="K85" s="17">
        <f>+[1]CUY!K86</f>
        <v>1928.6</v>
      </c>
      <c r="L85" s="17">
        <f>+[1]CUY!L86</f>
        <v>1391.9</v>
      </c>
      <c r="M85" s="17">
        <f>+[1]CUY!M86</f>
        <v>2475.5</v>
      </c>
      <c r="N85" s="17">
        <f>+[1]CUY!N86</f>
        <v>1660.8</v>
      </c>
      <c r="O85" s="18">
        <f>+[1]CUY!R86</f>
        <v>2246.5</v>
      </c>
      <c r="P85" s="19">
        <f>+[1]CUY!S86</f>
        <v>2177.4</v>
      </c>
      <c r="Q85" s="20">
        <f>+[1]CUY!T86</f>
        <v>1662.2</v>
      </c>
      <c r="R85" s="18">
        <f t="shared" si="51"/>
        <v>2078.4723400000003</v>
      </c>
      <c r="S85" s="19">
        <f t="shared" si="52"/>
        <v>2138.4045624532537</v>
      </c>
      <c r="T85" s="19">
        <f t="shared" si="53"/>
        <v>2037.8195926563403</v>
      </c>
      <c r="U85" s="19">
        <f t="shared" si="54"/>
        <v>1930.7824348446989</v>
      </c>
      <c r="V85" s="19"/>
      <c r="W85" s="20">
        <f t="shared" si="55"/>
        <v>2014.511572302984</v>
      </c>
      <c r="X85" s="21"/>
      <c r="Y85" s="41">
        <f t="shared" si="62"/>
        <v>0.12327064418504108</v>
      </c>
      <c r="Z85" s="24">
        <f t="shared" si="62"/>
        <v>0.15884691848906551</v>
      </c>
      <c r="AA85" s="24">
        <f t="shared" si="62"/>
        <v>8.7249244297884054E-2</v>
      </c>
      <c r="AB85" s="24">
        <f t="shared" si="60"/>
        <v>8.573621313452473E-2</v>
      </c>
      <c r="AC85" s="24">
        <f t="shared" si="60"/>
        <v>6.9689803867019062E-2</v>
      </c>
      <c r="AD85" s="24">
        <f t="shared" si="60"/>
        <v>0.11080855793275912</v>
      </c>
      <c r="AE85" s="24">
        <f t="shared" si="60"/>
        <v>0.13243831640058046</v>
      </c>
      <c r="AF85" s="24">
        <f t="shared" si="60"/>
        <v>0.1122648298550426</v>
      </c>
      <c r="AG85" s="24">
        <f t="shared" si="60"/>
        <v>3.5654806964420915E-2</v>
      </c>
      <c r="AH85" s="24">
        <f t="shared" si="60"/>
        <v>0.12955370739135508</v>
      </c>
      <c r="AI85" s="24">
        <f t="shared" si="60"/>
        <v>8.6403371838901011E-2</v>
      </c>
      <c r="AJ85" s="24">
        <f t="shared" si="60"/>
        <v>0.14723329316896838</v>
      </c>
      <c r="AK85" s="24">
        <f t="shared" si="60"/>
        <v>9.3854969373641683E-2</v>
      </c>
      <c r="AL85" s="24">
        <f t="shared" si="60"/>
        <v>0.1024684693527016</v>
      </c>
      <c r="AM85" s="24">
        <f t="shared" si="60"/>
        <v>0.13696412719962425</v>
      </c>
      <c r="AN85" s="24">
        <f t="shared" si="60"/>
        <v>8.3289885297184618E-2</v>
      </c>
      <c r="AO85" s="24">
        <f t="shared" si="45"/>
        <v>0.12326530549599335</v>
      </c>
      <c r="AP85" s="24">
        <f t="shared" si="45"/>
        <v>0.13270963351957321</v>
      </c>
      <c r="AQ85" s="24">
        <f t="shared" si="45"/>
        <v>0.11299484916439617</v>
      </c>
      <c r="AR85" s="24">
        <f t="shared" si="39"/>
        <v>0.10267632979255392</v>
      </c>
      <c r="AS85" s="24" t="e">
        <f t="shared" si="39"/>
        <v>#DIV/0!</v>
      </c>
      <c r="AT85" s="24">
        <f t="shared" si="39"/>
        <v>0.10730867580510695</v>
      </c>
      <c r="AU85" s="21"/>
      <c r="AV85" s="24">
        <f t="shared" si="61"/>
        <v>1.1969136454920197</v>
      </c>
      <c r="AW85" s="24">
        <f t="shared" si="61"/>
        <v>1.3012238452427951</v>
      </c>
      <c r="AX85" s="24">
        <f t="shared" si="61"/>
        <v>1.2155956880862382</v>
      </c>
      <c r="AY85" s="24">
        <f t="shared" si="61"/>
        <v>0.98675895275353587</v>
      </c>
      <c r="AZ85" s="24">
        <f t="shared" si="61"/>
        <v>1.0589022757697455</v>
      </c>
      <c r="BA85" s="24">
        <f t="shared" si="61"/>
        <v>1.1994938380281694</v>
      </c>
      <c r="BB85" s="24">
        <f t="shared" si="61"/>
        <v>1.3159261664038588</v>
      </c>
      <c r="BC85" s="24">
        <f t="shared" si="59"/>
        <v>1.0235668194145706</v>
      </c>
      <c r="BD85" s="24">
        <f t="shared" si="59"/>
        <v>1.115509509819081</v>
      </c>
      <c r="BE85" s="24">
        <f t="shared" si="59"/>
        <v>1.2915874524714828</v>
      </c>
      <c r="BF85" s="24">
        <f t="shared" si="63"/>
        <v>1.0608528279538052</v>
      </c>
      <c r="BG85" s="24">
        <f t="shared" si="63"/>
        <v>1.3994378210720169</v>
      </c>
      <c r="BH85" s="24">
        <f t="shared" si="63"/>
        <v>1.1633450566627586</v>
      </c>
      <c r="BI85" s="24">
        <f t="shared" si="63"/>
        <v>1.2238170659275389</v>
      </c>
      <c r="BJ85" s="24">
        <f t="shared" si="63"/>
        <v>1.2161832061068703</v>
      </c>
      <c r="BK85" s="24">
        <f t="shared" si="63"/>
        <v>1.1000631711939355</v>
      </c>
      <c r="BL85" s="24">
        <f t="shared" si="46"/>
        <v>1.1969887672288335</v>
      </c>
      <c r="BM85" s="24">
        <f t="shared" si="46"/>
        <v>1.236893843986044</v>
      </c>
      <c r="BN85" s="24">
        <f t="shared" si="46"/>
        <v>1.1816726806319409</v>
      </c>
      <c r="BO85" s="24">
        <f t="shared" si="46"/>
        <v>1.1213070895995574</v>
      </c>
      <c r="BP85" s="24" t="e">
        <f t="shared" si="46"/>
        <v>#DIV/0!</v>
      </c>
      <c r="BQ85" s="24">
        <f t="shared" si="46"/>
        <v>1.1250822692889471</v>
      </c>
      <c r="BR85" s="21"/>
      <c r="BS85" s="35">
        <f t="shared" si="56"/>
        <v>45139</v>
      </c>
      <c r="BT85" s="24">
        <f t="shared" si="58"/>
        <v>4.9086856895806295E-2</v>
      </c>
      <c r="BU85" s="24">
        <f t="shared" si="49"/>
        <v>2.4502269779507133E-3</v>
      </c>
      <c r="BV85" s="24">
        <f t="shared" si="50"/>
        <v>9.6186338089061726E-3</v>
      </c>
      <c r="BW85" s="24">
        <f t="shared" si="48"/>
        <v>4.8085603112840488E-3</v>
      </c>
      <c r="BX85" s="24">
        <f t="shared" si="48"/>
        <v>6.7673584089926525E-3</v>
      </c>
      <c r="BY85" s="24">
        <f t="shared" si="48"/>
        <v>1.1677475140510159E-2</v>
      </c>
      <c r="BZ85" s="24">
        <f t="shared" si="48"/>
        <v>1.428145265888457E-2</v>
      </c>
      <c r="CA85" s="24">
        <f t="shared" si="48"/>
        <v>6.4398508430609479E-4</v>
      </c>
      <c r="CB85" s="24">
        <f t="shared" si="48"/>
        <v>8.0332036316472042E-3</v>
      </c>
      <c r="CC85" s="24">
        <f t="shared" si="48"/>
        <v>1.3400778210116736E-3</v>
      </c>
      <c r="CD85" s="24">
        <f t="shared" si="48"/>
        <v>1.1760943579766531E-2</v>
      </c>
      <c r="CE85" s="24">
        <f t="shared" si="48"/>
        <v>2.7954766536964974E-3</v>
      </c>
      <c r="CF85" s="24">
        <f t="shared" si="57"/>
        <v>0.12326425097276261</v>
      </c>
    </row>
    <row r="86" spans="1:84" x14ac:dyDescent="0.25">
      <c r="A86" s="31">
        <f>+[1]CUY!A87</f>
        <v>45170</v>
      </c>
      <c r="B86" s="17">
        <f>+[1]CUY!B87</f>
        <v>2362.4</v>
      </c>
      <c r="C86" s="17">
        <f>+[1]CUY!C87</f>
        <v>2700.8</v>
      </c>
      <c r="D86" s="17">
        <f>+[1]CUY!D87</f>
        <v>1785.7</v>
      </c>
      <c r="E86" s="17">
        <f>+[1]CUY!E87</f>
        <v>2305.6</v>
      </c>
      <c r="F86" s="17">
        <f>+[1]CUY!F87</f>
        <v>1677.2</v>
      </c>
      <c r="G86" s="17">
        <f>+[1]CUY!G87</f>
        <v>2289.4</v>
      </c>
      <c r="H86" s="17">
        <f>+[1]CUY!H87</f>
        <v>2832.9</v>
      </c>
      <c r="I86" s="17">
        <f>+[1]CUY!I87</f>
        <v>2418.9</v>
      </c>
      <c r="J86" s="17">
        <f>+[1]CUY!J87</f>
        <v>1500.2</v>
      </c>
      <c r="K86" s="17">
        <f>+[1]CUY!K87</f>
        <v>2201.8000000000002</v>
      </c>
      <c r="L86" s="17">
        <f>+[1]CUY!L87</f>
        <v>1475.8</v>
      </c>
      <c r="M86" s="17">
        <f>+[1]CUY!M87</f>
        <v>2739.5</v>
      </c>
      <c r="N86" s="17">
        <f>+[1]CUY!N87</f>
        <v>1844.9</v>
      </c>
      <c r="O86" s="18">
        <f>+[1]CUY!R87</f>
        <v>2555.1999999999998</v>
      </c>
      <c r="P86" s="19">
        <f>+[1]CUY!S87</f>
        <v>2497.1</v>
      </c>
      <c r="Q86" s="20">
        <f>+[1]CUY!T87</f>
        <v>1815.8</v>
      </c>
      <c r="R86" s="18">
        <f t="shared" si="51"/>
        <v>2362.3248699999999</v>
      </c>
      <c r="S86" s="19">
        <f t="shared" si="52"/>
        <v>2453.3358713537768</v>
      </c>
      <c r="T86" s="19">
        <f t="shared" si="53"/>
        <v>2319.9603557085488</v>
      </c>
      <c r="U86" s="19">
        <f t="shared" si="54"/>
        <v>2217.3596215637276</v>
      </c>
      <c r="V86" s="19"/>
      <c r="W86" s="20">
        <f t="shared" si="55"/>
        <v>2284.6536151491969</v>
      </c>
      <c r="X86" s="21"/>
      <c r="Y86" s="41">
        <f t="shared" si="62"/>
        <v>0.13658888621602117</v>
      </c>
      <c r="Z86" s="24">
        <f t="shared" si="62"/>
        <v>0.15834620003431144</v>
      </c>
      <c r="AA86" s="24">
        <f t="shared" si="62"/>
        <v>0.12833312270946551</v>
      </c>
      <c r="AB86" s="24">
        <f t="shared" si="60"/>
        <v>0.16409168938705454</v>
      </c>
      <c r="AC86" s="24">
        <f t="shared" si="60"/>
        <v>9.0507152145643754E-2</v>
      </c>
      <c r="AD86" s="24">
        <f t="shared" si="60"/>
        <v>0.14532993146230422</v>
      </c>
      <c r="AE86" s="24">
        <f t="shared" si="60"/>
        <v>0.13461230374879851</v>
      </c>
      <c r="AF86" s="24">
        <f t="shared" si="60"/>
        <v>0.11789444495794421</v>
      </c>
      <c r="AG86" s="24">
        <f t="shared" si="60"/>
        <v>9.6557269205467477E-2</v>
      </c>
      <c r="AH86" s="24">
        <f t="shared" si="60"/>
        <v>0.1416571606346575</v>
      </c>
      <c r="AI86" s="24">
        <f t="shared" si="60"/>
        <v>6.0277318772900212E-2</v>
      </c>
      <c r="AJ86" s="24">
        <f t="shared" si="60"/>
        <v>0.10664512219753575</v>
      </c>
      <c r="AK86" s="24">
        <f t="shared" si="60"/>
        <v>0.11085019267822749</v>
      </c>
      <c r="AL86" s="24">
        <f t="shared" si="60"/>
        <v>0.13741375472957928</v>
      </c>
      <c r="AM86" s="24">
        <f t="shared" si="60"/>
        <v>0.14682649030954331</v>
      </c>
      <c r="AN86" s="24">
        <f t="shared" si="60"/>
        <v>9.2407652508723404E-2</v>
      </c>
      <c r="AO86" s="24">
        <f t="shared" si="45"/>
        <v>0.13656786503110241</v>
      </c>
      <c r="AP86" s="24">
        <f t="shared" si="45"/>
        <v>0.14727396042366414</v>
      </c>
      <c r="AQ86" s="24">
        <f t="shared" si="45"/>
        <v>0.13845227716376618</v>
      </c>
      <c r="AR86" s="24">
        <f t="shared" si="39"/>
        <v>0.14842541632199979</v>
      </c>
      <c r="AS86" s="24" t="e">
        <f t="shared" si="39"/>
        <v>#DIV/0!</v>
      </c>
      <c r="AT86" s="24">
        <f t="shared" si="39"/>
        <v>0.13409803475955573</v>
      </c>
      <c r="AU86" s="21"/>
      <c r="AV86" s="24">
        <f t="shared" si="61"/>
        <v>1.3543950568068568</v>
      </c>
      <c r="AW86" s="24">
        <f t="shared" si="61"/>
        <v>1.5049156000741979</v>
      </c>
      <c r="AX86" s="24">
        <f t="shared" si="61"/>
        <v>1.2867204507619414</v>
      </c>
      <c r="AY86" s="24">
        <f t="shared" si="61"/>
        <v>1.0876494023904382</v>
      </c>
      <c r="AZ86" s="24">
        <f t="shared" si="61"/>
        <v>1.1731018398548847</v>
      </c>
      <c r="BA86" s="24">
        <f t="shared" si="61"/>
        <v>1.3558345338547029</v>
      </c>
      <c r="BB86" s="24">
        <f t="shared" si="61"/>
        <v>1.495287589183476</v>
      </c>
      <c r="BC86" s="24">
        <f t="shared" si="59"/>
        <v>1.1856871780970453</v>
      </c>
      <c r="BD86" s="24">
        <f t="shared" si="59"/>
        <v>1.2377684964200477</v>
      </c>
      <c r="BE86" s="24">
        <f t="shared" si="59"/>
        <v>1.4730989554082896</v>
      </c>
      <c r="BF86" s="24">
        <f t="shared" si="63"/>
        <v>1.1040775591673797</v>
      </c>
      <c r="BG86" s="24">
        <f t="shared" si="63"/>
        <v>1.5452940629935892</v>
      </c>
      <c r="BH86" s="24">
        <f t="shared" si="63"/>
        <v>1.2551032881065884</v>
      </c>
      <c r="BI86" s="24">
        <f t="shared" si="63"/>
        <v>1.2455400298796024</v>
      </c>
      <c r="BJ86" s="24">
        <f t="shared" si="63"/>
        <v>1.4112591734260334</v>
      </c>
      <c r="BK86" s="24">
        <f t="shared" si="63"/>
        <v>1.2068546426835196</v>
      </c>
      <c r="BL86" s="24">
        <f t="shared" si="46"/>
        <v>1.3543312327088954</v>
      </c>
      <c r="BM86" s="24">
        <f t="shared" si="46"/>
        <v>1.39681593978769</v>
      </c>
      <c r="BN86" s="24">
        <f t="shared" si="46"/>
        <v>1.3109347171045962</v>
      </c>
      <c r="BO86" s="24">
        <f t="shared" si="46"/>
        <v>1.2483846812287873</v>
      </c>
      <c r="BP86" s="24" t="e">
        <f t="shared" si="46"/>
        <v>#DIV/0!</v>
      </c>
      <c r="BQ86" s="24">
        <f t="shared" si="46"/>
        <v>1.2671756768445737</v>
      </c>
      <c r="BR86" s="21"/>
      <c r="BS86" s="35">
        <f t="shared" si="56"/>
        <v>45170</v>
      </c>
      <c r="BT86" s="24">
        <f t="shared" si="58"/>
        <v>5.0481905220110694E-2</v>
      </c>
      <c r="BU86" s="24">
        <f t="shared" si="49"/>
        <v>3.4884147221554032E-3</v>
      </c>
      <c r="BV86" s="24">
        <f t="shared" si="50"/>
        <v>1.7794082270868414E-2</v>
      </c>
      <c r="BW86" s="24">
        <f t="shared" si="48"/>
        <v>5.9470579745008441E-3</v>
      </c>
      <c r="BX86" s="24">
        <f t="shared" si="48"/>
        <v>8.7771950926148652E-3</v>
      </c>
      <c r="BY86" s="24">
        <f t="shared" si="48"/>
        <v>1.1966033197017075E-2</v>
      </c>
      <c r="BZ86" s="24">
        <f t="shared" si="48"/>
        <v>1.485066153476064E-2</v>
      </c>
      <c r="CA86" s="24">
        <f t="shared" si="48"/>
        <v>1.6079528506134249E-3</v>
      </c>
      <c r="CB86" s="24">
        <f t="shared" si="48"/>
        <v>8.8328313687755684E-3</v>
      </c>
      <c r="CC86" s="24">
        <f t="shared" si="48"/>
        <v>9.0419052201106418E-4</v>
      </c>
      <c r="CD86" s="24">
        <f t="shared" si="48"/>
        <v>8.700505171999039E-3</v>
      </c>
      <c r="CE86" s="24">
        <f t="shared" si="48"/>
        <v>3.215217705075778E-3</v>
      </c>
      <c r="CF86" s="24">
        <f t="shared" si="57"/>
        <v>0.13656604763050278</v>
      </c>
    </row>
    <row r="87" spans="1:84" x14ac:dyDescent="0.25">
      <c r="A87" s="31">
        <f>+[1]CUY!A88</f>
        <v>45200</v>
      </c>
      <c r="B87" s="17">
        <f>+[1]CUY!B88</f>
        <v>2536.8000000000002</v>
      </c>
      <c r="C87" s="17">
        <f>+[1]CUY!C88</f>
        <v>2888</v>
      </c>
      <c r="D87" s="17">
        <f>+[1]CUY!D88</f>
        <v>1957.3</v>
      </c>
      <c r="E87" s="17">
        <f>+[1]CUY!E88</f>
        <v>2523.8000000000002</v>
      </c>
      <c r="F87" s="17">
        <f>+[1]CUY!F88</f>
        <v>1793.5</v>
      </c>
      <c r="G87" s="17">
        <f>+[1]CUY!G88</f>
        <v>2533.4</v>
      </c>
      <c r="H87" s="17">
        <f>+[1]CUY!H88</f>
        <v>2951.3</v>
      </c>
      <c r="I87" s="17">
        <f>+[1]CUY!I88</f>
        <v>2539.9</v>
      </c>
      <c r="J87" s="17">
        <f>+[1]CUY!J88</f>
        <v>1671.2</v>
      </c>
      <c r="K87" s="17">
        <f>+[1]CUY!K88</f>
        <v>2422.5</v>
      </c>
      <c r="L87" s="17">
        <f>+[1]CUY!L88</f>
        <v>1532.7</v>
      </c>
      <c r="M87" s="17">
        <f>+[1]CUY!M88</f>
        <v>2965.4</v>
      </c>
      <c r="N87" s="17">
        <f>+[1]CUY!N88</f>
        <v>1991</v>
      </c>
      <c r="O87" s="18">
        <f>+[1]CUY!R88</f>
        <v>2711.6</v>
      </c>
      <c r="P87" s="19">
        <f>+[1]CUY!S88</f>
        <v>2700.3</v>
      </c>
      <c r="Q87" s="20">
        <f>+[1]CUY!T88</f>
        <v>1906.6</v>
      </c>
      <c r="R87" s="18">
        <f t="shared" si="51"/>
        <v>2536.7471099999998</v>
      </c>
      <c r="S87" s="19">
        <f t="shared" si="52"/>
        <v>2655.4171578160058</v>
      </c>
      <c r="T87" s="19">
        <f t="shared" si="53"/>
        <v>2537.2953528399316</v>
      </c>
      <c r="U87" s="19">
        <f t="shared" si="54"/>
        <v>2432.6000000000004</v>
      </c>
      <c r="V87" s="19"/>
      <c r="W87" s="20">
        <f t="shared" si="55"/>
        <v>2455.4498852333591</v>
      </c>
      <c r="X87" s="21"/>
      <c r="Y87" s="41">
        <f t="shared" si="62"/>
        <v>7.3823230612936053E-2</v>
      </c>
      <c r="Z87" s="24">
        <f t="shared" si="62"/>
        <v>6.9312796208530703E-2</v>
      </c>
      <c r="AA87" s="24">
        <f t="shared" si="62"/>
        <v>9.6096768774150076E-2</v>
      </c>
      <c r="AB87" s="24">
        <f t="shared" si="60"/>
        <v>9.4639139486467849E-2</v>
      </c>
      <c r="AC87" s="24">
        <f t="shared" si="60"/>
        <v>6.9341760076317538E-2</v>
      </c>
      <c r="AD87" s="24">
        <f t="shared" si="60"/>
        <v>0.10657814274482402</v>
      </c>
      <c r="AE87" s="24">
        <f t="shared" si="60"/>
        <v>4.1794627413604513E-2</v>
      </c>
      <c r="AF87" s="24">
        <f t="shared" si="60"/>
        <v>5.0022737608003576E-2</v>
      </c>
      <c r="AG87" s="24">
        <f t="shared" si="60"/>
        <v>0.11398480202639649</v>
      </c>
      <c r="AH87" s="24">
        <f t="shared" si="60"/>
        <v>0.10023617040603128</v>
      </c>
      <c r="AI87" s="24">
        <f t="shared" si="60"/>
        <v>3.8555359804851586E-2</v>
      </c>
      <c r="AJ87" s="24">
        <f t="shared" si="60"/>
        <v>8.2460302974995514E-2</v>
      </c>
      <c r="AK87" s="24">
        <f t="shared" si="60"/>
        <v>7.9191284080437852E-2</v>
      </c>
      <c r="AL87" s="24">
        <f t="shared" si="60"/>
        <v>6.1208515967438926E-2</v>
      </c>
      <c r="AM87" s="24">
        <f t="shared" si="60"/>
        <v>8.1374394297385022E-2</v>
      </c>
      <c r="AN87" s="24">
        <f t="shared" si="60"/>
        <v>5.0005507214450962E-2</v>
      </c>
      <c r="AO87" s="24">
        <f t="shared" si="45"/>
        <v>7.383499289833062E-2</v>
      </c>
      <c r="AP87" s="24">
        <f t="shared" si="45"/>
        <v>8.2370004377231298E-2</v>
      </c>
      <c r="AQ87" s="24">
        <f t="shared" si="45"/>
        <v>9.3680478891203123E-2</v>
      </c>
      <c r="AR87" s="24">
        <f t="shared" si="39"/>
        <v>9.707057725010837E-2</v>
      </c>
      <c r="AS87" s="24" t="e">
        <f t="shared" si="39"/>
        <v>#DIV/0!</v>
      </c>
      <c r="AT87" s="24">
        <f t="shared" si="39"/>
        <v>7.4758059143687161E-2</v>
      </c>
      <c r="AU87" s="21"/>
      <c r="AV87" s="24">
        <f t="shared" si="61"/>
        <v>1.3853314527503526</v>
      </c>
      <c r="AW87" s="24">
        <f t="shared" si="61"/>
        <v>1.5293396391662291</v>
      </c>
      <c r="AX87" s="24">
        <f t="shared" si="61"/>
        <v>1.3980641999509924</v>
      </c>
      <c r="AY87" s="24">
        <f t="shared" si="61"/>
        <v>1.1428086262523349</v>
      </c>
      <c r="AZ87" s="24">
        <f t="shared" si="61"/>
        <v>1.1877287143205661</v>
      </c>
      <c r="BA87" s="24">
        <f t="shared" si="61"/>
        <v>1.465356169715843</v>
      </c>
      <c r="BB87" s="24">
        <f t="shared" si="61"/>
        <v>1.4288535922969308</v>
      </c>
      <c r="BC87" s="24">
        <f t="shared" si="59"/>
        <v>1.1572108034652624</v>
      </c>
      <c r="BD87" s="24">
        <f t="shared" si="59"/>
        <v>1.2519876027489558</v>
      </c>
      <c r="BE87" s="24">
        <f t="shared" si="59"/>
        <v>1.604558649607569</v>
      </c>
      <c r="BF87" s="24">
        <f t="shared" si="63"/>
        <v>1.1355719660025079</v>
      </c>
      <c r="BG87" s="24">
        <f t="shared" si="63"/>
        <v>1.6286676713057355</v>
      </c>
      <c r="BH87" s="24">
        <f t="shared" si="63"/>
        <v>1.2969543147208125</v>
      </c>
      <c r="BI87" s="24">
        <f t="shared" si="63"/>
        <v>1.1386544680179824</v>
      </c>
      <c r="BJ87" s="24">
        <f t="shared" si="63"/>
        <v>1.4899031811894883</v>
      </c>
      <c r="BK87" s="24">
        <f t="shared" si="63"/>
        <v>1.166590909090909</v>
      </c>
      <c r="BL87" s="24">
        <f t="shared" si="46"/>
        <v>1.3853268479324683</v>
      </c>
      <c r="BM87" s="24">
        <f t="shared" si="46"/>
        <v>1.4537330386903276</v>
      </c>
      <c r="BN87" s="24">
        <f t="shared" si="46"/>
        <v>1.3917762161381924</v>
      </c>
      <c r="BO87" s="24">
        <f t="shared" si="46"/>
        <v>1.3291998262905627</v>
      </c>
      <c r="BP87" s="24" t="e">
        <f t="shared" si="46"/>
        <v>#DIV/0!</v>
      </c>
      <c r="BQ87" s="24">
        <f t="shared" si="46"/>
        <v>1.2932842873779573</v>
      </c>
      <c r="BR87" s="21"/>
      <c r="BS87" s="35">
        <f t="shared" si="56"/>
        <v>45200</v>
      </c>
      <c r="BT87" s="24">
        <f t="shared" si="58"/>
        <v>2.2520419911953922E-2</v>
      </c>
      <c r="BU87" s="24">
        <f t="shared" si="49"/>
        <v>2.5931764307483905E-3</v>
      </c>
      <c r="BV87" s="24">
        <f t="shared" si="50"/>
        <v>1.0510988824923819E-2</v>
      </c>
      <c r="BW87" s="24">
        <f t="shared" si="48"/>
        <v>4.3715882153741942E-3</v>
      </c>
      <c r="BX87" s="24">
        <f t="shared" si="48"/>
        <v>6.4862851337622752E-3</v>
      </c>
      <c r="BY87" s="24">
        <f t="shared" si="48"/>
        <v>3.7087707416186954E-3</v>
      </c>
      <c r="BZ87" s="24">
        <f t="shared" si="48"/>
        <v>6.197511005756857E-3</v>
      </c>
      <c r="CA87" s="24">
        <f t="shared" si="48"/>
        <v>1.8313156112428038E-3</v>
      </c>
      <c r="CB87" s="24">
        <f t="shared" si="48"/>
        <v>6.2779546224178738E-3</v>
      </c>
      <c r="CC87" s="24">
        <f t="shared" si="48"/>
        <v>5.3951913308499921E-4</v>
      </c>
      <c r="CD87" s="24">
        <f t="shared" si="48"/>
        <v>6.5501820182864911E-3</v>
      </c>
      <c r="CE87" s="24">
        <f t="shared" si="48"/>
        <v>2.2449331188621724E-3</v>
      </c>
      <c r="CF87" s="24">
        <f t="shared" si="57"/>
        <v>7.3832644768032502E-2</v>
      </c>
    </row>
    <row r="88" spans="1:84" x14ac:dyDescent="0.25">
      <c r="A88" s="31">
        <f>+[1]CUY!A89</f>
        <v>45231</v>
      </c>
      <c r="B88" s="17">
        <f>+[1]CUY!B89</f>
        <v>2860.4</v>
      </c>
      <c r="C88" s="17">
        <f>+[1]CUY!C89</f>
        <v>3317.9</v>
      </c>
      <c r="D88" s="17">
        <f>+[1]CUY!D89</f>
        <v>2188.6999999999998</v>
      </c>
      <c r="E88" s="17">
        <f>+[1]CUY!E89</f>
        <v>2785.3</v>
      </c>
      <c r="F88" s="17">
        <f>+[1]CUY!F89</f>
        <v>2062</v>
      </c>
      <c r="G88" s="17">
        <f>+[1]CUY!G89</f>
        <v>2851.6</v>
      </c>
      <c r="H88" s="17">
        <f>+[1]CUY!H89</f>
        <v>3398.2</v>
      </c>
      <c r="I88" s="17">
        <f>+[1]CUY!I89</f>
        <v>2770.5</v>
      </c>
      <c r="J88" s="17">
        <f>+[1]CUY!J89</f>
        <v>1895</v>
      </c>
      <c r="K88" s="17">
        <f>+[1]CUY!K89</f>
        <v>2708.5</v>
      </c>
      <c r="L88" s="17">
        <f>+[1]CUY!L89</f>
        <v>1768.6</v>
      </c>
      <c r="M88" s="17">
        <f>+[1]CUY!M89</f>
        <v>3258.6</v>
      </c>
      <c r="N88" s="17">
        <f>+[1]CUY!N89</f>
        <v>2221.9</v>
      </c>
      <c r="O88" s="18">
        <f>+[1]CUY!R89</f>
        <v>3085</v>
      </c>
      <c r="P88" s="19">
        <f>+[1]CUY!S89</f>
        <v>3036.6</v>
      </c>
      <c r="Q88" s="20">
        <f>+[1]CUY!T89</f>
        <v>2161</v>
      </c>
      <c r="R88" s="18">
        <f t="shared" si="51"/>
        <v>2860.3746999999998</v>
      </c>
      <c r="S88" s="19">
        <f t="shared" si="52"/>
        <v>2996.2777262528043</v>
      </c>
      <c r="T88" s="19">
        <f t="shared" si="53"/>
        <v>2816.7753585771661</v>
      </c>
      <c r="U88" s="19">
        <f t="shared" si="54"/>
        <v>2708.7247054623354</v>
      </c>
      <c r="V88" s="19"/>
      <c r="W88" s="20">
        <f t="shared" si="55"/>
        <v>2740.9549158377968</v>
      </c>
      <c r="X88" s="21"/>
      <c r="Y88" s="41">
        <f t="shared" si="62"/>
        <v>0.12756228319142227</v>
      </c>
      <c r="Z88" s="24">
        <f t="shared" si="62"/>
        <v>0.14885734072022161</v>
      </c>
      <c r="AA88" s="24">
        <f t="shared" si="62"/>
        <v>0.11822408419761921</v>
      </c>
      <c r="AB88" s="24">
        <f t="shared" si="60"/>
        <v>0.10361359854188135</v>
      </c>
      <c r="AC88" s="24">
        <f t="shared" si="60"/>
        <v>0.14970727627543901</v>
      </c>
      <c r="AD88" s="24">
        <f t="shared" si="60"/>
        <v>0.1256019578432146</v>
      </c>
      <c r="AE88" s="24">
        <f t="shared" si="60"/>
        <v>0.15142479585267488</v>
      </c>
      <c r="AF88" s="24">
        <f t="shared" si="60"/>
        <v>9.0790976022677938E-2</v>
      </c>
      <c r="AG88" s="24">
        <f t="shared" si="60"/>
        <v>0.13391574916227866</v>
      </c>
      <c r="AH88" s="24">
        <f t="shared" si="60"/>
        <v>0.11805985552115583</v>
      </c>
      <c r="AI88" s="24">
        <f t="shared" si="60"/>
        <v>0.15391139818620725</v>
      </c>
      <c r="AJ88" s="24">
        <f t="shared" si="60"/>
        <v>9.887367640115996E-2</v>
      </c>
      <c r="AK88" s="24">
        <f t="shared" si="60"/>
        <v>0.11597187343043691</v>
      </c>
      <c r="AL88" s="24">
        <f t="shared" si="60"/>
        <v>0.13770467620593019</v>
      </c>
      <c r="AM88" s="24">
        <f t="shared" si="60"/>
        <v>0.12454171758693477</v>
      </c>
      <c r="AN88" s="24">
        <f t="shared" si="60"/>
        <v>0.13343123885450536</v>
      </c>
      <c r="AO88" s="24">
        <f t="shared" si="45"/>
        <v>0.12757581893923997</v>
      </c>
      <c r="AP88" s="24">
        <f t="shared" si="45"/>
        <v>0.12836422610040876</v>
      </c>
      <c r="AQ88" s="24">
        <f t="shared" si="45"/>
        <v>0.1101487871423481</v>
      </c>
      <c r="AR88" s="24">
        <f t="shared" si="39"/>
        <v>0.1135101148821569</v>
      </c>
      <c r="AS88" s="24" t="e">
        <f t="shared" si="39"/>
        <v>#DIV/0!</v>
      </c>
      <c r="AT88" s="24">
        <f t="shared" si="39"/>
        <v>0.11627402062710157</v>
      </c>
      <c r="AU88" s="21"/>
      <c r="AV88" s="24">
        <f t="shared" si="61"/>
        <v>1.5633121247423603</v>
      </c>
      <c r="AW88" s="24">
        <f t="shared" si="61"/>
        <v>1.8044121376045985</v>
      </c>
      <c r="AX88" s="24">
        <f t="shared" si="61"/>
        <v>1.5122819100091824</v>
      </c>
      <c r="AY88" s="24">
        <f t="shared" si="61"/>
        <v>1.2633674630261664</v>
      </c>
      <c r="AZ88" s="24">
        <f t="shared" si="61"/>
        <v>1.408315814062135</v>
      </c>
      <c r="BA88" s="24">
        <f t="shared" si="61"/>
        <v>1.6381718937922098</v>
      </c>
      <c r="BB88" s="24">
        <f t="shared" si="61"/>
        <v>1.6575428169234376</v>
      </c>
      <c r="BC88" s="24">
        <f t="shared" si="59"/>
        <v>1.2211977872203961</v>
      </c>
      <c r="BD88" s="24">
        <f t="shared" si="59"/>
        <v>1.3755797919017172</v>
      </c>
      <c r="BE88" s="24">
        <f t="shared" si="59"/>
        <v>1.7066053762366344</v>
      </c>
      <c r="BF88" s="24">
        <f t="shared" si="63"/>
        <v>1.3164374590700718</v>
      </c>
      <c r="BG88" s="24">
        <f t="shared" si="63"/>
        <v>1.7683289440149523</v>
      </c>
      <c r="BH88" s="24">
        <f t="shared" si="63"/>
        <v>1.3819682675814753</v>
      </c>
      <c r="BI88" s="24">
        <f t="shared" si="63"/>
        <v>1.350118077245372</v>
      </c>
      <c r="BJ88" s="24">
        <f t="shared" si="63"/>
        <v>1.6695384615384614</v>
      </c>
      <c r="BK88" s="24">
        <f t="shared" si="63"/>
        <v>1.312219131179114</v>
      </c>
      <c r="BL88" s="24">
        <f t="shared" si="46"/>
        <v>1.5633754572785374</v>
      </c>
      <c r="BM88" s="24">
        <f t="shared" si="46"/>
        <v>1.6459839290238953</v>
      </c>
      <c r="BN88" s="24">
        <f t="shared" si="46"/>
        <v>1.5199488746434313</v>
      </c>
      <c r="BO88" s="24">
        <f t="shared" si="46"/>
        <v>1.4551422565178682</v>
      </c>
      <c r="BP88" s="24" t="e">
        <f t="shared" si="46"/>
        <v>#DIV/0!</v>
      </c>
      <c r="BQ88" s="24">
        <f t="shared" si="46"/>
        <v>1.4211247527906812</v>
      </c>
      <c r="BR88" s="21"/>
      <c r="BS88" s="35">
        <f t="shared" si="56"/>
        <v>45231</v>
      </c>
      <c r="BT88" s="24">
        <f t="shared" si="58"/>
        <v>4.8162086092715238E-2</v>
      </c>
      <c r="BU88" s="24">
        <f t="shared" si="49"/>
        <v>3.2564569536423821E-3</v>
      </c>
      <c r="BV88" s="24">
        <f t="shared" si="50"/>
        <v>1.1730802585935035E-2</v>
      </c>
      <c r="BW88" s="24">
        <f t="shared" si="48"/>
        <v>9.398770104068116E-3</v>
      </c>
      <c r="BX88" s="24">
        <f t="shared" si="48"/>
        <v>7.8772311573636015E-3</v>
      </c>
      <c r="BY88" s="24">
        <f t="shared" si="48"/>
        <v>1.3036345001576776E-2</v>
      </c>
      <c r="BZ88" s="24">
        <f t="shared" si="48"/>
        <v>1.0999132765689052E-2</v>
      </c>
      <c r="CA88" s="24">
        <f t="shared" si="48"/>
        <v>2.2320009460737931E-3</v>
      </c>
      <c r="CB88" s="24">
        <f t="shared" si="48"/>
        <v>7.5761589403973506E-3</v>
      </c>
      <c r="CC88" s="24">
        <f t="shared" si="48"/>
        <v>2.0830022075055171E-3</v>
      </c>
      <c r="CD88" s="24">
        <f t="shared" si="48"/>
        <v>7.9171397035635391E-3</v>
      </c>
      <c r="CE88" s="24">
        <f t="shared" si="48"/>
        <v>3.3040326395458856E-3</v>
      </c>
      <c r="CF88" s="24">
        <f t="shared" si="57"/>
        <v>0.12757315909807629</v>
      </c>
    </row>
    <row r="89" spans="1:84" x14ac:dyDescent="0.25">
      <c r="A89" s="31">
        <f>+[1]CUY!A90</f>
        <v>45261</v>
      </c>
      <c r="B89" s="17">
        <f>+[1]CUY!B90</f>
        <v>3599.7</v>
      </c>
      <c r="C89" s="17">
        <f>+[1]CUY!C90</f>
        <v>4299.2</v>
      </c>
      <c r="D89" s="17">
        <f>+[1]CUY!D90</f>
        <v>2594.1</v>
      </c>
      <c r="E89" s="17">
        <f>+[1]CUY!E90</f>
        <v>3186.7</v>
      </c>
      <c r="F89" s="17">
        <f>+[1]CUY!F90</f>
        <v>2278.8000000000002</v>
      </c>
      <c r="G89" s="17">
        <f>+[1]CUY!G90</f>
        <v>3629.9</v>
      </c>
      <c r="H89" s="17">
        <f>+[1]CUY!H90</f>
        <v>4662.2</v>
      </c>
      <c r="I89" s="17">
        <f>+[1]CUY!I90</f>
        <v>3704.4</v>
      </c>
      <c r="J89" s="17">
        <f>+[1]CUY!J90</f>
        <v>2178.5</v>
      </c>
      <c r="K89" s="17">
        <f>+[1]CUY!K90</f>
        <v>3278.9</v>
      </c>
      <c r="L89" s="17">
        <f>+[1]CUY!L90</f>
        <v>1864.6</v>
      </c>
      <c r="M89" s="17">
        <f>+[1]CUY!M90</f>
        <v>4026.5</v>
      </c>
      <c r="N89" s="17">
        <f>+[1]CUY!N90</f>
        <v>2919.2</v>
      </c>
      <c r="O89" s="18">
        <f>+[1]CUY!R90</f>
        <v>3559.2</v>
      </c>
      <c r="P89" s="19">
        <f>+[1]CUY!S90</f>
        <v>3894.9</v>
      </c>
      <c r="Q89" s="20">
        <f>+[1]CUY!T90</f>
        <v>2663.3</v>
      </c>
      <c r="R89" s="18">
        <f t="shared" si="51"/>
        <v>3599.6462100000003</v>
      </c>
      <c r="S89" s="19">
        <f t="shared" si="52"/>
        <v>3750.4420044876588</v>
      </c>
      <c r="T89" s="19">
        <f t="shared" si="53"/>
        <v>3421.4815547905914</v>
      </c>
      <c r="U89" s="19">
        <f t="shared" si="54"/>
        <v>3273.5209568011428</v>
      </c>
      <c r="V89" s="19"/>
      <c r="W89" s="20">
        <f t="shared" si="55"/>
        <v>3456.4489479724562</v>
      </c>
      <c r="X89" s="21"/>
      <c r="Y89" s="41">
        <f t="shared" si="62"/>
        <v>0.25846035519507748</v>
      </c>
      <c r="Z89" s="24">
        <f t="shared" si="62"/>
        <v>0.29575936586394991</v>
      </c>
      <c r="AA89" s="24">
        <f t="shared" si="62"/>
        <v>0.18522410563348113</v>
      </c>
      <c r="AB89" s="24">
        <f t="shared" si="60"/>
        <v>0.14411373999210131</v>
      </c>
      <c r="AC89" s="24">
        <f t="shared" si="60"/>
        <v>0.10514064015518931</v>
      </c>
      <c r="AD89" s="24">
        <f t="shared" si="60"/>
        <v>0.2729344929162576</v>
      </c>
      <c r="AE89" s="24">
        <f t="shared" si="60"/>
        <v>0.37196162674357014</v>
      </c>
      <c r="AF89" s="24">
        <f t="shared" si="60"/>
        <v>0.33708716838115871</v>
      </c>
      <c r="AG89" s="24">
        <f t="shared" si="60"/>
        <v>0.14960422163588394</v>
      </c>
      <c r="AH89" s="24">
        <f t="shared" si="60"/>
        <v>0.2105962709987077</v>
      </c>
      <c r="AI89" s="24">
        <f t="shared" si="60"/>
        <v>5.4280221644238402E-2</v>
      </c>
      <c r="AJ89" s="24">
        <f t="shared" si="60"/>
        <v>0.23565334806358562</v>
      </c>
      <c r="AK89" s="24">
        <f t="shared" si="60"/>
        <v>0.31383050542328617</v>
      </c>
      <c r="AL89" s="24">
        <f t="shared" si="60"/>
        <v>0.15371150729335481</v>
      </c>
      <c r="AM89" s="24">
        <f t="shared" si="60"/>
        <v>0.28265164987156699</v>
      </c>
      <c r="AN89" s="24">
        <f t="shared" si="60"/>
        <v>0.23243868579361404</v>
      </c>
      <c r="AO89" s="24">
        <f t="shared" si="45"/>
        <v>0.25845268104210284</v>
      </c>
      <c r="AP89" s="24">
        <f t="shared" si="45"/>
        <v>0.25170039199871663</v>
      </c>
      <c r="AQ89" s="24">
        <f t="shared" si="45"/>
        <v>0.21468030610679567</v>
      </c>
      <c r="AR89" s="24">
        <f t="shared" si="39"/>
        <v>0.20851002325923185</v>
      </c>
      <c r="AS89" s="24" t="e">
        <f t="shared" si="39"/>
        <v>#DIV/0!</v>
      </c>
      <c r="AT89" s="24">
        <f t="shared" si="39"/>
        <v>0.26103823452198682</v>
      </c>
      <c r="AU89" s="21"/>
      <c r="AV89" s="24">
        <f t="shared" si="61"/>
        <v>2.072202782282154</v>
      </c>
      <c r="AW89" s="24">
        <f t="shared" si="61"/>
        <v>2.5369806663924308</v>
      </c>
      <c r="AX89" s="24">
        <f t="shared" si="61"/>
        <v>1.7509013785790031</v>
      </c>
      <c r="AY89" s="24">
        <f t="shared" si="61"/>
        <v>1.4824335904027417</v>
      </c>
      <c r="AZ89" s="24">
        <f t="shared" si="61"/>
        <v>1.5696887686062251</v>
      </c>
      <c r="BA89" s="24">
        <f t="shared" si="61"/>
        <v>2.1696646873908487</v>
      </c>
      <c r="BB89" s="24">
        <f t="shared" si="61"/>
        <v>2.452458530805687</v>
      </c>
      <c r="BC89" s="24">
        <f t="shared" si="59"/>
        <v>1.7468485837164471</v>
      </c>
      <c r="BD89" s="24">
        <f t="shared" si="59"/>
        <v>1.5711082261300602</v>
      </c>
      <c r="BE89" s="24">
        <f t="shared" si="59"/>
        <v>2.1239519817073176</v>
      </c>
      <c r="BF89" s="24">
        <f t="shared" si="63"/>
        <v>1.3917393535146227</v>
      </c>
      <c r="BG89" s="24">
        <f t="shared" si="63"/>
        <v>2.153340120604589</v>
      </c>
      <c r="BH89" s="24">
        <f t="shared" si="63"/>
        <v>1.9603488490011154</v>
      </c>
      <c r="BI89" s="24">
        <f t="shared" si="63"/>
        <v>1.6519633410327099</v>
      </c>
      <c r="BJ89" s="24">
        <f t="shared" si="63"/>
        <v>2.2628801206333251</v>
      </c>
      <c r="BK89" s="24">
        <f t="shared" si="63"/>
        <v>1.6521609241187014</v>
      </c>
      <c r="BL89" s="24">
        <f t="shared" si="46"/>
        <v>2.0722413304542582</v>
      </c>
      <c r="BM89" s="24">
        <f t="shared" si="46"/>
        <v>2.1699819405499507</v>
      </c>
      <c r="BN89" s="24">
        <f t="shared" si="46"/>
        <v>1.8963792893352891</v>
      </c>
      <c r="BO89" s="24">
        <f t="shared" si="46"/>
        <v>1.8270807055618312</v>
      </c>
      <c r="BP89" s="24" t="e">
        <f t="shared" si="46"/>
        <v>#DIV/0!</v>
      </c>
      <c r="BQ89" s="24">
        <f t="shared" si="46"/>
        <v>1.885055163943155</v>
      </c>
      <c r="BR89" s="21"/>
      <c r="BS89" s="35">
        <f t="shared" si="56"/>
        <v>45261</v>
      </c>
      <c r="BT89" s="24">
        <f t="shared" si="58"/>
        <v>9.7498762410851592E-2</v>
      </c>
      <c r="BU89" s="24">
        <f t="shared" si="49"/>
        <v>5.0597049363725367E-3</v>
      </c>
      <c r="BV89" s="24">
        <f t="shared" si="50"/>
        <v>1.5969556705355881E-2</v>
      </c>
      <c r="BW89" s="24">
        <f t="shared" si="48"/>
        <v>6.7304712627604584E-3</v>
      </c>
      <c r="BX89" s="24">
        <f t="shared" si="48"/>
        <v>1.7087554188225426E-2</v>
      </c>
      <c r="BY89" s="24">
        <f t="shared" si="48"/>
        <v>3.2700321633337991E-2</v>
      </c>
      <c r="BZ89" s="24">
        <f t="shared" si="48"/>
        <v>3.9505628583414908E-2</v>
      </c>
      <c r="CA89" s="24">
        <f t="shared" si="48"/>
        <v>2.5075339113410709E-3</v>
      </c>
      <c r="CB89" s="24">
        <f t="shared" si="48"/>
        <v>1.3400531394210602E-2</v>
      </c>
      <c r="CC89" s="24">
        <f t="shared" si="48"/>
        <v>7.5178296741714443E-4</v>
      </c>
      <c r="CD89" s="24">
        <f t="shared" si="48"/>
        <v>1.8389438540064328E-2</v>
      </c>
      <c r="CE89" s="24">
        <f t="shared" si="48"/>
        <v>8.8491085162914242E-3</v>
      </c>
      <c r="CF89" s="24">
        <f t="shared" si="57"/>
        <v>0.2584503950496434</v>
      </c>
    </row>
    <row r="90" spans="1:84" x14ac:dyDescent="0.25">
      <c r="A90" s="31">
        <f>+[1]CUY!A91</f>
        <v>45292</v>
      </c>
      <c r="B90" s="17">
        <f>+[1]CUY!B91</f>
        <v>4402.2</v>
      </c>
      <c r="C90" s="17">
        <f>+[1]CUY!C91</f>
        <v>5122.7</v>
      </c>
      <c r="D90" s="17">
        <f>+[1]CUY!D91</f>
        <v>3142.5</v>
      </c>
      <c r="E90" s="17">
        <f>+[1]CUY!E91</f>
        <v>3747.6</v>
      </c>
      <c r="F90" s="17">
        <f>+[1]CUY!F91</f>
        <v>2691.8</v>
      </c>
      <c r="G90" s="17">
        <f>+[1]CUY!G91</f>
        <v>4680.3999999999996</v>
      </c>
      <c r="H90" s="17">
        <f>+[1]CUY!H91</f>
        <v>5527.7</v>
      </c>
      <c r="I90" s="17">
        <f>+[1]CUY!I91</f>
        <v>4917.7</v>
      </c>
      <c r="J90" s="17">
        <f>+[1]CUY!J91</f>
        <v>2786.7</v>
      </c>
      <c r="K90" s="17">
        <f>+[1]CUY!K91</f>
        <v>4035.5</v>
      </c>
      <c r="L90" s="17">
        <f>+[1]CUY!L91</f>
        <v>1865.2</v>
      </c>
      <c r="M90" s="17">
        <f>+[1]CUY!M91</f>
        <v>4848.8999999999996</v>
      </c>
      <c r="N90" s="17">
        <f>+[1]CUY!N91</f>
        <v>4267.7</v>
      </c>
      <c r="O90" s="18">
        <f>+[1]CUY!R91</f>
        <v>4108</v>
      </c>
      <c r="P90" s="19">
        <f>+[1]CUY!S91</f>
        <v>4741.3</v>
      </c>
      <c r="Q90" s="20">
        <f>+[1]CUY!T91</f>
        <v>3466.2</v>
      </c>
      <c r="R90" s="18">
        <f t="shared" si="51"/>
        <v>4402.1246799999999</v>
      </c>
      <c r="S90" s="19">
        <f t="shared" si="52"/>
        <v>4557.5427823485397</v>
      </c>
      <c r="T90" s="19">
        <f t="shared" si="53"/>
        <v>4241.7061388410793</v>
      </c>
      <c r="U90" s="19">
        <f t="shared" si="54"/>
        <v>4093.2135308818283</v>
      </c>
      <c r="V90" s="19"/>
      <c r="W90" s="20">
        <f t="shared" si="55"/>
        <v>4328.3944146901295</v>
      </c>
      <c r="X90" s="21"/>
      <c r="Y90" s="41">
        <f t="shared" si="62"/>
        <v>0.22293524460371694</v>
      </c>
      <c r="Z90" s="24">
        <f t="shared" si="62"/>
        <v>0.19154726460736882</v>
      </c>
      <c r="AA90" s="24">
        <f t="shared" si="62"/>
        <v>0.21140279865849432</v>
      </c>
      <c r="AB90" s="24">
        <f t="shared" si="60"/>
        <v>0.17601280321335544</v>
      </c>
      <c r="AC90" s="24">
        <f t="shared" si="60"/>
        <v>0.18123573810777605</v>
      </c>
      <c r="AD90" s="24">
        <f t="shared" si="60"/>
        <v>0.28940191189839926</v>
      </c>
      <c r="AE90" s="24">
        <f t="shared" si="60"/>
        <v>0.18564197160138995</v>
      </c>
      <c r="AF90" s="24">
        <f t="shared" si="60"/>
        <v>0.32752942446819988</v>
      </c>
      <c r="AG90" s="24">
        <f t="shared" si="60"/>
        <v>0.2791829240302961</v>
      </c>
      <c r="AH90" s="24">
        <f t="shared" si="60"/>
        <v>0.23074811674646978</v>
      </c>
      <c r="AI90" s="24">
        <f t="shared" si="60"/>
        <v>3.2178483320821627E-4</v>
      </c>
      <c r="AJ90" s="24">
        <f t="shared" si="60"/>
        <v>0.20424686452253815</v>
      </c>
      <c r="AK90" s="24">
        <f t="shared" si="60"/>
        <v>0.46194162784324466</v>
      </c>
      <c r="AL90" s="24">
        <f t="shared" si="60"/>
        <v>0.15419195324792101</v>
      </c>
      <c r="AM90" s="24">
        <f t="shared" si="60"/>
        <v>0.21730981539962513</v>
      </c>
      <c r="AN90" s="24">
        <f t="shared" si="60"/>
        <v>0.30146810348064412</v>
      </c>
      <c r="AO90" s="24">
        <f t="shared" si="45"/>
        <v>0.22293259481186611</v>
      </c>
      <c r="AP90" s="24">
        <f t="shared" si="45"/>
        <v>0.21520150875420274</v>
      </c>
      <c r="AQ90" s="24">
        <f t="shared" si="45"/>
        <v>0.2397278988402114</v>
      </c>
      <c r="AR90" s="24">
        <f t="shared" si="39"/>
        <v>0.25040089399081844</v>
      </c>
      <c r="AS90" s="24" t="e">
        <f t="shared" si="39"/>
        <v>#DIV/0!</v>
      </c>
      <c r="AT90" s="24">
        <f t="shared" si="39"/>
        <v>0.2522662651300418</v>
      </c>
      <c r="AU90" s="21"/>
      <c r="AV90" s="24">
        <f t="shared" si="61"/>
        <v>2.5327822807158333</v>
      </c>
      <c r="AW90" s="24">
        <f t="shared" si="61"/>
        <v>2.9378122838035203</v>
      </c>
      <c r="AX90" s="24">
        <f t="shared" si="61"/>
        <v>2.1256216431271135</v>
      </c>
      <c r="AY90" s="24">
        <f t="shared" si="61"/>
        <v>1.8373712901271957</v>
      </c>
      <c r="AZ90" s="24">
        <f t="shared" si="61"/>
        <v>1.7184407190466575</v>
      </c>
      <c r="BA90" s="24">
        <f t="shared" si="61"/>
        <v>2.8591688654353562</v>
      </c>
      <c r="BB90" s="24">
        <f t="shared" si="61"/>
        <v>2.9348661731207288</v>
      </c>
      <c r="BC90" s="24">
        <f t="shared" si="59"/>
        <v>2.4454564562460588</v>
      </c>
      <c r="BD90" s="24">
        <f t="shared" si="59"/>
        <v>2.0459066564651875</v>
      </c>
      <c r="BE90" s="24">
        <f t="shared" si="59"/>
        <v>2.5668198691886155</v>
      </c>
      <c r="BF90" s="24">
        <f t="shared" si="63"/>
        <v>1.3631065501076907</v>
      </c>
      <c r="BG90" s="24">
        <f t="shared" si="63"/>
        <v>2.5274989087734614</v>
      </c>
      <c r="BH90" s="24">
        <f t="shared" si="63"/>
        <v>3.0310758477377915</v>
      </c>
      <c r="BI90" s="24">
        <f t="shared" si="63"/>
        <v>1.8235617568217743</v>
      </c>
      <c r="BJ90" s="24">
        <f t="shared" si="63"/>
        <v>2.7638326585695006</v>
      </c>
      <c r="BK90" s="24">
        <f t="shared" si="63"/>
        <v>2.1973065215386036</v>
      </c>
      <c r="BL90" s="24">
        <f t="shared" si="46"/>
        <v>2.5326765330463057</v>
      </c>
      <c r="BM90" s="24">
        <f t="shared" si="46"/>
        <v>2.624022590306037</v>
      </c>
      <c r="BN90" s="24">
        <f t="shared" si="46"/>
        <v>2.3984977931212552</v>
      </c>
      <c r="BO90" s="24">
        <f t="shared" si="46"/>
        <v>2.3628696733073604</v>
      </c>
      <c r="BP90" s="24" t="e">
        <f t="shared" si="46"/>
        <v>#DIV/0!</v>
      </c>
      <c r="BQ90" s="24">
        <f t="shared" si="46"/>
        <v>2.4368533548831839</v>
      </c>
      <c r="BR90" s="21"/>
      <c r="BS90" s="35">
        <f t="shared" si="56"/>
        <v>45292</v>
      </c>
      <c r="BT90" s="24">
        <f t="shared" si="58"/>
        <v>6.5016168014001174E-2</v>
      </c>
      <c r="BU90" s="24">
        <f t="shared" si="49"/>
        <v>5.4387532294357874E-3</v>
      </c>
      <c r="BV90" s="24">
        <f t="shared" si="50"/>
        <v>1.7732149901380674E-2</v>
      </c>
      <c r="BW90" s="24">
        <f t="shared" si="48"/>
        <v>1.0188182348529045E-2</v>
      </c>
      <c r="BX90" s="24">
        <f t="shared" si="48"/>
        <v>1.8326916131899872E-2</v>
      </c>
      <c r="BY90" s="24">
        <f t="shared" si="48"/>
        <v>1.7792316026335527E-2</v>
      </c>
      <c r="BZ90" s="24">
        <f t="shared" si="48"/>
        <v>4.0783759757757582E-2</v>
      </c>
      <c r="CA90" s="24">
        <f t="shared" si="48"/>
        <v>4.2746506653332204E-3</v>
      </c>
      <c r="CB90" s="24">
        <f t="shared" si="48"/>
        <v>1.4124377031419283E-2</v>
      </c>
      <c r="CC90" s="24">
        <f t="shared" si="48"/>
        <v>3.73364447037338E-6</v>
      </c>
      <c r="CD90" s="24">
        <f t="shared" si="48"/>
        <v>1.5649748590160287E-2</v>
      </c>
      <c r="CE90" s="24">
        <f t="shared" si="48"/>
        <v>1.3598508209017418E-2</v>
      </c>
      <c r="CF90" s="24">
        <f t="shared" si="57"/>
        <v>0.22292926354974024</v>
      </c>
    </row>
    <row r="91" spans="1:84" x14ac:dyDescent="0.25">
      <c r="A91" s="31">
        <f>+[1]CUY!A92</f>
        <v>45323</v>
      </c>
      <c r="B91" s="17">
        <f>+[1]CUY!B92</f>
        <v>4998</v>
      </c>
      <c r="C91" s="17">
        <f>+[1]CUY!C92</f>
        <v>5739.8</v>
      </c>
      <c r="D91" s="17">
        <f>+[1]CUY!D92</f>
        <v>3636.5</v>
      </c>
      <c r="E91" s="17">
        <f>+[1]CUY!E92</f>
        <v>4059.9</v>
      </c>
      <c r="F91" s="17">
        <f>+[1]CUY!F92</f>
        <v>3466.8</v>
      </c>
      <c r="G91" s="17">
        <f>+[1]CUY!G92</f>
        <v>5159.8999999999996</v>
      </c>
      <c r="H91" s="17">
        <f>+[1]CUY!H92</f>
        <v>6187</v>
      </c>
      <c r="I91" s="17">
        <f>+[1]CUY!I92</f>
        <v>5669.1</v>
      </c>
      <c r="J91" s="17">
        <f>+[1]CUY!J92</f>
        <v>3422</v>
      </c>
      <c r="K91" s="17">
        <f>+[1]CUY!K92</f>
        <v>4429.8</v>
      </c>
      <c r="L91" s="17">
        <f>+[1]CUY!L92</f>
        <v>1955.6</v>
      </c>
      <c r="M91" s="17">
        <f>+[1]CUY!M92</f>
        <v>5578.8</v>
      </c>
      <c r="N91" s="17">
        <f>+[1]CUY!N92</f>
        <v>5205.8999999999996</v>
      </c>
      <c r="O91" s="18">
        <f>+[1]CUY!R92</f>
        <v>4433.8</v>
      </c>
      <c r="P91" s="19">
        <f>+[1]CUY!S92</f>
        <v>5355</v>
      </c>
      <c r="Q91" s="20">
        <f>+[1]CUY!T92</f>
        <v>4156.6000000000004</v>
      </c>
      <c r="R91" s="18">
        <f t="shared" si="51"/>
        <v>4997.9700600000006</v>
      </c>
      <c r="S91" s="19">
        <f t="shared" si="52"/>
        <v>5109.8535228122664</v>
      </c>
      <c r="T91" s="19">
        <f t="shared" si="53"/>
        <v>4747.1683017785426</v>
      </c>
      <c r="U91" s="19">
        <f t="shared" si="54"/>
        <v>4543.78818279186</v>
      </c>
      <c r="V91" s="19"/>
      <c r="W91" s="20">
        <f t="shared" si="55"/>
        <v>4871.6453902065805</v>
      </c>
      <c r="X91" s="21"/>
      <c r="Y91" s="41">
        <f t="shared" si="62"/>
        <v>0.13534142019899154</v>
      </c>
      <c r="Z91" s="24">
        <f t="shared" si="62"/>
        <v>0.1204638179085249</v>
      </c>
      <c r="AA91" s="24">
        <f t="shared" si="62"/>
        <v>0.15719968178202071</v>
      </c>
      <c r="AB91" s="24">
        <f t="shared" si="60"/>
        <v>8.3333333333333481E-2</v>
      </c>
      <c r="AC91" s="24">
        <f t="shared" si="60"/>
        <v>0.28791143472769143</v>
      </c>
      <c r="AD91" s="24">
        <f t="shared" si="60"/>
        <v>0.10244850867447219</v>
      </c>
      <c r="AE91" s="24">
        <f t="shared" si="60"/>
        <v>0.1192720299582104</v>
      </c>
      <c r="AF91" s="24">
        <f t="shared" si="60"/>
        <v>0.15279500579539218</v>
      </c>
      <c r="AG91" s="24">
        <f t="shared" si="60"/>
        <v>0.22797574191696279</v>
      </c>
      <c r="AH91" s="24">
        <f t="shared" si="60"/>
        <v>9.7707842894313002E-2</v>
      </c>
      <c r="AI91" s="24">
        <f t="shared" si="60"/>
        <v>4.8466652369719032E-2</v>
      </c>
      <c r="AJ91" s="24">
        <f t="shared" si="60"/>
        <v>0.15052898595557762</v>
      </c>
      <c r="AK91" s="24">
        <f t="shared" si="60"/>
        <v>0.21983738313377232</v>
      </c>
      <c r="AL91" s="24">
        <f t="shared" si="60"/>
        <v>7.9308666017526841E-2</v>
      </c>
      <c r="AM91" s="24">
        <f t="shared" si="60"/>
        <v>0.12943707422015049</v>
      </c>
      <c r="AN91" s="24">
        <f t="shared" si="60"/>
        <v>0.19918065893485681</v>
      </c>
      <c r="AO91" s="24">
        <f t="shared" si="45"/>
        <v>0.13535404453832967</v>
      </c>
      <c r="AP91" s="24">
        <f t="shared" si="45"/>
        <v>0.12118607917468993</v>
      </c>
      <c r="AQ91" s="24">
        <f t="shared" si="45"/>
        <v>0.11916482339711676</v>
      </c>
      <c r="AR91" s="24">
        <f t="shared" si="39"/>
        <v>0.11007846243803487</v>
      </c>
      <c r="AS91" s="24" t="e">
        <f t="shared" si="39"/>
        <v>#DIV/0!</v>
      </c>
      <c r="AT91" s="24">
        <f t="shared" si="39"/>
        <v>0.1255086582850935</v>
      </c>
      <c r="AU91" s="21"/>
      <c r="AV91" s="24">
        <f t="shared" si="61"/>
        <v>2.7581773065644031</v>
      </c>
      <c r="AW91" s="24">
        <f t="shared" si="61"/>
        <v>2.9909609233764427</v>
      </c>
      <c r="AX91" s="24">
        <f t="shared" si="61"/>
        <v>2.4368207163784144</v>
      </c>
      <c r="AY91" s="24">
        <f t="shared" si="61"/>
        <v>1.9940265486725663</v>
      </c>
      <c r="AZ91" s="24">
        <f t="shared" si="61"/>
        <v>2.3440725378605189</v>
      </c>
      <c r="BA91" s="24">
        <f t="shared" si="61"/>
        <v>3.0444427026179648</v>
      </c>
      <c r="BB91" s="24">
        <f t="shared" si="61"/>
        <v>3.1852127443685312</v>
      </c>
      <c r="BC91" s="24">
        <f t="shared" si="59"/>
        <v>2.7846985780092131</v>
      </c>
      <c r="BD91" s="24">
        <f t="shared" si="59"/>
        <v>2.5442775763852925</v>
      </c>
      <c r="BE91" s="24">
        <f t="shared" si="59"/>
        <v>2.7187709872397581</v>
      </c>
      <c r="BF91" s="24">
        <f t="shared" si="63"/>
        <v>1.4657672424662715</v>
      </c>
      <c r="BG91" s="24">
        <f t="shared" si="63"/>
        <v>2.6989789152632278</v>
      </c>
      <c r="BH91" s="24">
        <f t="shared" si="63"/>
        <v>3.6419081587160047</v>
      </c>
      <c r="BI91" s="24">
        <f t="shared" si="63"/>
        <v>1.9909606044252564</v>
      </c>
      <c r="BJ91" s="24">
        <f t="shared" si="63"/>
        <v>2.9262409267541605</v>
      </c>
      <c r="BK91" s="24">
        <f t="shared" si="63"/>
        <v>2.6676961087090802</v>
      </c>
      <c r="BL91" s="24">
        <f t="shared" si="46"/>
        <v>2.7581375839853481</v>
      </c>
      <c r="BM91" s="24">
        <f t="shared" si="46"/>
        <v>2.7744558860298412</v>
      </c>
      <c r="BN91" s="24">
        <f t="shared" si="46"/>
        <v>2.6092672770039886</v>
      </c>
      <c r="BO91" s="24">
        <f t="shared" si="46"/>
        <v>2.5831736193028823</v>
      </c>
      <c r="BP91" s="24" t="e">
        <f t="shared" si="46"/>
        <v>#DIV/0!</v>
      </c>
      <c r="BQ91" s="24">
        <f t="shared" si="46"/>
        <v>2.701750483361923</v>
      </c>
      <c r="BR91" s="21"/>
      <c r="BS91" s="35">
        <f t="shared" si="56"/>
        <v>45323</v>
      </c>
      <c r="BT91" s="24">
        <f t="shared" si="58"/>
        <v>3.9839130434782634E-2</v>
      </c>
      <c r="BU91" s="24">
        <f t="shared" si="49"/>
        <v>4.0061332969878703E-3</v>
      </c>
      <c r="BV91" s="24">
        <f t="shared" si="50"/>
        <v>8.0731770478397209E-3</v>
      </c>
      <c r="BW91" s="24">
        <f t="shared" si="48"/>
        <v>1.5633092544636774E-2</v>
      </c>
      <c r="BX91" s="24">
        <f t="shared" si="48"/>
        <v>6.8403525509972279E-3</v>
      </c>
      <c r="BY91" s="24">
        <f t="shared" si="48"/>
        <v>1.1082685929762394E-2</v>
      </c>
      <c r="BZ91" s="24">
        <f t="shared" si="48"/>
        <v>2.0653173413293369E-2</v>
      </c>
      <c r="CA91" s="24">
        <f t="shared" si="48"/>
        <v>3.6511494252873572E-3</v>
      </c>
      <c r="CB91" s="24">
        <f t="shared" si="48"/>
        <v>6.0190268502112601E-3</v>
      </c>
      <c r="CC91" s="24">
        <f t="shared" si="48"/>
        <v>4.5998818772431904E-4</v>
      </c>
      <c r="CD91" s="24">
        <f t="shared" si="48"/>
        <v>1.1357537140520658E-2</v>
      </c>
      <c r="CE91" s="24">
        <f t="shared" si="48"/>
        <v>7.7362818590704634E-3</v>
      </c>
      <c r="CF91" s="24">
        <f t="shared" si="57"/>
        <v>0.13535172868111403</v>
      </c>
    </row>
    <row r="92" spans="1:84" x14ac:dyDescent="0.25">
      <c r="A92" s="31">
        <f>+[1]CUY!A93</f>
        <v>45352</v>
      </c>
      <c r="B92" s="17">
        <f>+[1]CUY!B93</f>
        <v>5463.2</v>
      </c>
      <c r="C92" s="17">
        <f>+[1]CUY!C93</f>
        <v>6330.6</v>
      </c>
      <c r="D92" s="17">
        <f>+[1]CUY!D93</f>
        <v>4166.5</v>
      </c>
      <c r="E92" s="17">
        <f>+[1]CUY!E93</f>
        <v>4294.3</v>
      </c>
      <c r="F92" s="17">
        <f>+[1]CUY!F93</f>
        <v>3683.6</v>
      </c>
      <c r="G92" s="17">
        <f>+[1]CUY!G93</f>
        <v>5430.1</v>
      </c>
      <c r="H92" s="17">
        <f>+[1]CUY!H93</f>
        <v>6903.1</v>
      </c>
      <c r="I92" s="17">
        <f>+[1]CUY!I93</f>
        <v>6191.2</v>
      </c>
      <c r="J92" s="17">
        <f>+[1]CUY!J93</f>
        <v>3947.4</v>
      </c>
      <c r="K92" s="17">
        <f>+[1]CUY!K93</f>
        <v>4751.6000000000004</v>
      </c>
      <c r="L92" s="17">
        <f>+[1]CUY!L93</f>
        <v>2780.5</v>
      </c>
      <c r="M92" s="17">
        <f>+[1]CUY!M93</f>
        <v>5991.3</v>
      </c>
      <c r="N92" s="17">
        <f>+[1]CUY!N93</f>
        <v>5692.5</v>
      </c>
      <c r="O92" s="18">
        <f>+[1]CUY!R93</f>
        <v>4858.6000000000004</v>
      </c>
      <c r="P92" s="19">
        <f>+[1]CUY!S93</f>
        <v>5823.9</v>
      </c>
      <c r="Q92" s="20">
        <f>+[1]CUY!T93</f>
        <v>4632.3999999999996</v>
      </c>
      <c r="R92" s="18">
        <f t="shared" si="51"/>
        <v>5463.1722099999997</v>
      </c>
      <c r="S92" s="19">
        <f t="shared" si="52"/>
        <v>5555.6492296185479</v>
      </c>
      <c r="T92" s="19">
        <f t="shared" si="53"/>
        <v>5066.1243258749291</v>
      </c>
      <c r="U92" s="19">
        <f t="shared" si="54"/>
        <v>4839.8675116029999</v>
      </c>
      <c r="V92" s="19"/>
      <c r="W92" s="20">
        <f t="shared" si="55"/>
        <v>5313.2438982402446</v>
      </c>
      <c r="X92" s="21"/>
      <c r="Y92" s="41">
        <f t="shared" si="62"/>
        <v>9.3077230892356866E-2</v>
      </c>
      <c r="Z92" s="24">
        <f t="shared" si="62"/>
        <v>0.10293041569392658</v>
      </c>
      <c r="AA92" s="24">
        <f t="shared" si="62"/>
        <v>0.14574453457995329</v>
      </c>
      <c r="AB92" s="24">
        <f t="shared" si="60"/>
        <v>5.7735412202271075E-2</v>
      </c>
      <c r="AC92" s="24">
        <f t="shared" si="60"/>
        <v>6.2536056305526611E-2</v>
      </c>
      <c r="AD92" s="24">
        <f t="shared" si="60"/>
        <v>5.2365355917750378E-2</v>
      </c>
      <c r="AE92" s="24">
        <f t="shared" si="60"/>
        <v>0.11574268627767914</v>
      </c>
      <c r="AF92" s="24">
        <f t="shared" si="60"/>
        <v>9.2095747120354066E-2</v>
      </c>
      <c r="AG92" s="24">
        <f t="shared" si="60"/>
        <v>0.15353594389246061</v>
      </c>
      <c r="AH92" s="24">
        <f t="shared" si="60"/>
        <v>7.2644363176667115E-2</v>
      </c>
      <c r="AI92" s="24">
        <f t="shared" si="60"/>
        <v>0.42181427694825113</v>
      </c>
      <c r="AJ92" s="24">
        <f t="shared" si="60"/>
        <v>7.3940632394063233E-2</v>
      </c>
      <c r="AK92" s="24">
        <f t="shared" si="60"/>
        <v>9.3470869590272621E-2</v>
      </c>
      <c r="AL92" s="24">
        <f t="shared" si="60"/>
        <v>9.5809463665478933E-2</v>
      </c>
      <c r="AM92" s="24">
        <f t="shared" si="60"/>
        <v>8.7563025210083856E-2</v>
      </c>
      <c r="AN92" s="24">
        <f t="shared" si="60"/>
        <v>0.11446855603137163</v>
      </c>
      <c r="AO92" s="24">
        <f t="shared" si="45"/>
        <v>9.3078218639828902E-2</v>
      </c>
      <c r="AP92" s="24">
        <f t="shared" si="45"/>
        <v>8.724236513161987E-2</v>
      </c>
      <c r="AQ92" s="24">
        <f t="shared" si="45"/>
        <v>6.7188690988033484E-2</v>
      </c>
      <c r="AR92" s="24">
        <f t="shared" si="39"/>
        <v>6.5161340471909579E-2</v>
      </c>
      <c r="AS92" s="24" t="e">
        <f t="shared" si="39"/>
        <v>#DIV/0!</v>
      </c>
      <c r="AT92" s="24">
        <f t="shared" si="39"/>
        <v>9.0646685598546384E-2</v>
      </c>
      <c r="AU92" s="21"/>
      <c r="AV92" s="24">
        <f t="shared" si="61"/>
        <v>2.8087005019520355</v>
      </c>
      <c r="AW92" s="24">
        <f t="shared" si="61"/>
        <v>3.022237753351547</v>
      </c>
      <c r="AX92" s="24">
        <f t="shared" si="61"/>
        <v>2.6211541804276033</v>
      </c>
      <c r="AY92" s="24">
        <f t="shared" si="61"/>
        <v>1.9294631284535098</v>
      </c>
      <c r="AZ92" s="24">
        <f t="shared" si="61"/>
        <v>2.3188575547346604</v>
      </c>
      <c r="BA92" s="24">
        <f t="shared" si="61"/>
        <v>3.0175347736016578</v>
      </c>
      <c r="BB92" s="24">
        <f t="shared" si="61"/>
        <v>3.4193982074263767</v>
      </c>
      <c r="BC92" s="24">
        <f t="shared" si="59"/>
        <v>2.9570497251693726</v>
      </c>
      <c r="BD92" s="24">
        <f t="shared" si="59"/>
        <v>2.9933232169954476</v>
      </c>
      <c r="BE92" s="24">
        <f t="shared" si="59"/>
        <v>2.6859824683887989</v>
      </c>
      <c r="BF92" s="24">
        <f t="shared" si="63"/>
        <v>1.7297270763793442</v>
      </c>
      <c r="BG92" s="24">
        <f t="shared" si="63"/>
        <v>2.6185903243341184</v>
      </c>
      <c r="BH92" s="24">
        <f t="shared" si="63"/>
        <v>3.8046083727211348</v>
      </c>
      <c r="BI92" s="24">
        <f t="shared" si="63"/>
        <v>2.0789607097591891</v>
      </c>
      <c r="BJ92" s="24">
        <f t="shared" si="63"/>
        <v>2.9435942578548211</v>
      </c>
      <c r="BK92" s="24">
        <f t="shared" si="63"/>
        <v>2.8104795591017515</v>
      </c>
      <c r="BL92" s="24">
        <f t="shared" si="46"/>
        <v>2.8086298293862919</v>
      </c>
      <c r="BM92" s="24">
        <f t="shared" si="46"/>
        <v>2.7776813340975455</v>
      </c>
      <c r="BN92" s="24">
        <f t="shared" si="46"/>
        <v>2.569574487665121</v>
      </c>
      <c r="BO92" s="24">
        <f t="shared" si="46"/>
        <v>2.5549963777318907</v>
      </c>
      <c r="BP92" s="24" t="e">
        <f t="shared" si="46"/>
        <v>#DIV/0!</v>
      </c>
      <c r="BQ92" s="24">
        <f t="shared" si="46"/>
        <v>2.7840794958545612</v>
      </c>
      <c r="BR92" s="21"/>
      <c r="BS92" s="35">
        <f t="shared" si="56"/>
        <v>45352</v>
      </c>
      <c r="BT92" s="24">
        <f t="shared" si="58"/>
        <v>3.3594509803921584E-2</v>
      </c>
      <c r="BU92" s="24">
        <f t="shared" si="49"/>
        <v>3.7857142857142864E-3</v>
      </c>
      <c r="BV92" s="24">
        <f t="shared" si="50"/>
        <v>5.3370788315326156E-3</v>
      </c>
      <c r="BW92" s="24">
        <f t="shared" si="48"/>
        <v>3.8519087635053976E-3</v>
      </c>
      <c r="BX92" s="24">
        <f t="shared" si="48"/>
        <v>3.3950700280112136E-3</v>
      </c>
      <c r="BY92" s="24">
        <f t="shared" si="48"/>
        <v>1.0602521008403367E-2</v>
      </c>
      <c r="BZ92" s="24">
        <f t="shared" si="48"/>
        <v>1.2639875950380138E-2</v>
      </c>
      <c r="CA92" s="24">
        <f t="shared" si="48"/>
        <v>2.6595878351340541E-3</v>
      </c>
      <c r="CB92" s="24">
        <f t="shared" si="48"/>
        <v>4.3267226890756324E-3</v>
      </c>
      <c r="CC92" s="24">
        <f t="shared" si="48"/>
        <v>3.6970308123249304E-3</v>
      </c>
      <c r="CD92" s="24">
        <f t="shared" si="48"/>
        <v>5.653511404561825E-3</v>
      </c>
      <c r="CE92" s="24">
        <f t="shared" si="48"/>
        <v>3.5341296518607472E-3</v>
      </c>
      <c r="CF92" s="24">
        <f t="shared" si="57"/>
        <v>9.307766106442579E-2</v>
      </c>
    </row>
    <row r="93" spans="1:84" x14ac:dyDescent="0.25">
      <c r="A93" s="31">
        <f>+[1]CUY!A94</f>
        <v>45383</v>
      </c>
      <c r="B93" s="17">
        <f>+[1]CUY!B94</f>
        <v>5908.5</v>
      </c>
      <c r="C93" s="17">
        <f>+[1]CUY!C94</f>
        <v>6675.1</v>
      </c>
      <c r="D93" s="17">
        <f>+[1]CUY!D94</f>
        <v>4424.6000000000004</v>
      </c>
      <c r="E93" s="17">
        <f>+[1]CUY!E94</f>
        <v>4740.3999999999996</v>
      </c>
      <c r="F93" s="17">
        <f>+[1]CUY!F94</f>
        <v>4796.1000000000004</v>
      </c>
      <c r="G93" s="17">
        <f>+[1]CUY!G94</f>
        <v>5760.2</v>
      </c>
      <c r="H93" s="17">
        <f>+[1]CUY!H94</f>
        <v>7532.6</v>
      </c>
      <c r="I93" s="17">
        <f>+[1]CUY!I94</f>
        <v>6471.8</v>
      </c>
      <c r="J93" s="17">
        <f>+[1]CUY!J94</f>
        <v>4457.6000000000004</v>
      </c>
      <c r="K93" s="17">
        <f>+[1]CUY!K94</f>
        <v>5146.1000000000004</v>
      </c>
      <c r="L93" s="17">
        <f>+[1]CUY!L94</f>
        <v>3026.5</v>
      </c>
      <c r="M93" s="17">
        <f>+[1]CUY!M94</f>
        <v>6381.8</v>
      </c>
      <c r="N93" s="17">
        <f>+[1]CUY!N94</f>
        <v>6121.7</v>
      </c>
      <c r="O93" s="18">
        <f>+[1]CUY!R94</f>
        <v>5394</v>
      </c>
      <c r="P93" s="19">
        <f>+[1]CUY!S94</f>
        <v>6165.5</v>
      </c>
      <c r="Q93" s="20">
        <f>+[1]CUY!T94</f>
        <v>5363.6</v>
      </c>
      <c r="R93" s="18">
        <f t="shared" si="51"/>
        <v>5908.3734100000011</v>
      </c>
      <c r="S93" s="19">
        <f t="shared" si="52"/>
        <v>5925.8169783096473</v>
      </c>
      <c r="T93" s="19">
        <f t="shared" si="53"/>
        <v>5468.6948078026398</v>
      </c>
      <c r="U93" s="19">
        <f t="shared" si="54"/>
        <v>5245.3898964655482</v>
      </c>
      <c r="V93" s="19"/>
      <c r="W93" s="20">
        <f t="shared" si="55"/>
        <v>5719.7872800306059</v>
      </c>
      <c r="X93" s="21"/>
      <c r="Y93" s="41">
        <f t="shared" si="62"/>
        <v>8.1509005710938665E-2</v>
      </c>
      <c r="Z93" s="24">
        <f t="shared" si="62"/>
        <v>5.4418222601333222E-2</v>
      </c>
      <c r="AA93" s="24">
        <f t="shared" si="62"/>
        <v>6.1946477859114557E-2</v>
      </c>
      <c r="AB93" s="24">
        <f t="shared" si="60"/>
        <v>0.10388188994713921</v>
      </c>
      <c r="AC93" s="24">
        <f t="shared" si="60"/>
        <v>0.30201433380388765</v>
      </c>
      <c r="AD93" s="24">
        <f t="shared" si="60"/>
        <v>6.0790777333750601E-2</v>
      </c>
      <c r="AE93" s="24">
        <f t="shared" si="60"/>
        <v>9.1190914226941588E-2</v>
      </c>
      <c r="AF93" s="24">
        <f t="shared" si="60"/>
        <v>4.5322393074040734E-2</v>
      </c>
      <c r="AG93" s="24">
        <f t="shared" si="60"/>
        <v>0.12924963266960532</v>
      </c>
      <c r="AH93" s="24">
        <f t="shared" si="60"/>
        <v>8.3024665375873274E-2</v>
      </c>
      <c r="AI93" s="24">
        <f t="shared" si="60"/>
        <v>8.8473296169753635E-2</v>
      </c>
      <c r="AJ93" s="24">
        <f t="shared" si="60"/>
        <v>6.5177841203077902E-2</v>
      </c>
      <c r="AK93" s="24">
        <f t="shared" si="60"/>
        <v>7.5397452788757091E-2</v>
      </c>
      <c r="AL93" s="24">
        <f t="shared" si="60"/>
        <v>0.1101963528588481</v>
      </c>
      <c r="AM93" s="24">
        <f t="shared" si="60"/>
        <v>5.8654853277013697E-2</v>
      </c>
      <c r="AN93" s="24">
        <f t="shared" si="60"/>
        <v>0.15784474570417073</v>
      </c>
      <c r="AO93" s="24">
        <f t="shared" si="45"/>
        <v>8.1491335598956161E-2</v>
      </c>
      <c r="AP93" s="24">
        <f t="shared" si="45"/>
        <v>6.6629071309549648E-2</v>
      </c>
      <c r="AQ93" s="24">
        <f t="shared" si="45"/>
        <v>7.9463206197211811E-2</v>
      </c>
      <c r="AR93" s="24">
        <f t="shared" si="39"/>
        <v>8.3787910286873934E-2</v>
      </c>
      <c r="AS93" s="24" t="e">
        <f t="shared" si="39"/>
        <v>#DIV/0!</v>
      </c>
      <c r="AT93" s="24">
        <f t="shared" si="39"/>
        <v>7.6515098793979552E-2</v>
      </c>
      <c r="AU93" s="21"/>
      <c r="AV93" s="24">
        <f t="shared" si="61"/>
        <v>2.841427735517847</v>
      </c>
      <c r="AW93" s="24">
        <f t="shared" si="61"/>
        <v>2.9065371334932992</v>
      </c>
      <c r="AX93" s="24">
        <f t="shared" si="61"/>
        <v>2.7404683405190635</v>
      </c>
      <c r="AY93" s="24">
        <f t="shared" si="61"/>
        <v>1.9722239638848826</v>
      </c>
      <c r="AZ93" s="24">
        <f t="shared" si="61"/>
        <v>3.1712471734214649</v>
      </c>
      <c r="BA93" s="24">
        <f t="shared" si="61"/>
        <v>2.9369831180370447</v>
      </c>
      <c r="BB93" s="24">
        <f t="shared" si="61"/>
        <v>3.5398987463837992</v>
      </c>
      <c r="BC93" s="24">
        <f t="shared" si="59"/>
        <v>2.9158952017910087</v>
      </c>
      <c r="BD93" s="24">
        <f t="shared" si="59"/>
        <v>3.2425049966688873</v>
      </c>
      <c r="BE93" s="24">
        <f t="shared" si="59"/>
        <v>2.7595704266510817</v>
      </c>
      <c r="BF93" s="24">
        <f t="shared" si="63"/>
        <v>1.9006133793367832</v>
      </c>
      <c r="BG93" s="24">
        <f t="shared" si="63"/>
        <v>2.5126596213121974</v>
      </c>
      <c r="BH93" s="24">
        <f t="shared" si="63"/>
        <v>3.8751294098908975</v>
      </c>
      <c r="BI93" s="24">
        <f t="shared" si="63"/>
        <v>2.1078589536759624</v>
      </c>
      <c r="BJ93" s="24">
        <f t="shared" si="63"/>
        <v>2.8847583643122681</v>
      </c>
      <c r="BK93" s="24">
        <f t="shared" si="63"/>
        <v>3.2326388888888893</v>
      </c>
      <c r="BL93" s="24">
        <f t="shared" si="46"/>
        <v>2.8414576968490182</v>
      </c>
      <c r="BM93" s="24">
        <f t="shared" si="46"/>
        <v>2.7257881669737842</v>
      </c>
      <c r="BN93" s="24">
        <f t="shared" si="46"/>
        <v>2.5606888567852755</v>
      </c>
      <c r="BO93" s="24">
        <f t="shared" si="46"/>
        <v>2.575233964761003</v>
      </c>
      <c r="BP93" s="24" t="e">
        <f t="shared" si="46"/>
        <v>#DIV/0!</v>
      </c>
      <c r="BQ93" s="24">
        <f t="shared" si="46"/>
        <v>2.8158193846172619</v>
      </c>
      <c r="BR93" s="21"/>
      <c r="BS93" s="35">
        <f t="shared" si="56"/>
        <v>45383</v>
      </c>
      <c r="BT93" s="24">
        <f t="shared" si="58"/>
        <v>1.7921163420705814E-2</v>
      </c>
      <c r="BU93" s="24">
        <f t="shared" si="49"/>
        <v>1.6865884463318228E-3</v>
      </c>
      <c r="BV93" s="24">
        <f t="shared" si="50"/>
        <v>9.2923890759994045E-3</v>
      </c>
      <c r="BW93" s="24">
        <f t="shared" si="48"/>
        <v>1.8082808610338272E-2</v>
      </c>
      <c r="BX93" s="24">
        <f t="shared" si="48"/>
        <v>3.7945306779909142E-3</v>
      </c>
      <c r="BY93" s="24">
        <f t="shared" si="48"/>
        <v>8.5266876555864686E-3</v>
      </c>
      <c r="BZ93" s="24">
        <f t="shared" ref="BZ93:CE95" si="64">(I93-I92)/$B92*I$3</f>
        <v>6.2147825450285625E-3</v>
      </c>
      <c r="CA93" s="24">
        <f t="shared" si="64"/>
        <v>2.3627288036315729E-3</v>
      </c>
      <c r="CB93" s="24">
        <f t="shared" si="64"/>
        <v>4.8525406355249667E-3</v>
      </c>
      <c r="CC93" s="24">
        <f t="shared" si="64"/>
        <v>1.00863962512813E-3</v>
      </c>
      <c r="CD93" s="24">
        <f t="shared" si="64"/>
        <v>4.8962604334456001E-3</v>
      </c>
      <c r="CE93" s="24">
        <f t="shared" si="64"/>
        <v>2.8518011421877275E-3</v>
      </c>
      <c r="CF93" s="24">
        <f t="shared" si="57"/>
        <v>8.1490921071899258E-2</v>
      </c>
    </row>
    <row r="94" spans="1:84" x14ac:dyDescent="0.25">
      <c r="A94" s="31">
        <f>+[1]CUY!A95</f>
        <v>45413</v>
      </c>
      <c r="B94" s="17">
        <f>+[1]CUY!B95</f>
        <v>6160.6</v>
      </c>
      <c r="C94" s="17">
        <f>+[1]CUY!C95</f>
        <v>6932.4</v>
      </c>
      <c r="D94" s="17">
        <f>+[1]CUY!D95</f>
        <v>4659.1000000000004</v>
      </c>
      <c r="E94" s="17">
        <f>+[1]CUY!E95</f>
        <v>4959.8</v>
      </c>
      <c r="F94" s="17">
        <f>+[1]CUY!F95</f>
        <v>4902.8</v>
      </c>
      <c r="G94" s="17">
        <f>+[1]CUY!G95</f>
        <v>5957.9</v>
      </c>
      <c r="H94" s="17">
        <f>+[1]CUY!H95</f>
        <v>7615.6</v>
      </c>
      <c r="I94" s="17">
        <f>+[1]CUY!I95</f>
        <v>6991</v>
      </c>
      <c r="J94" s="17">
        <f>+[1]CUY!J95</f>
        <v>4787.2</v>
      </c>
      <c r="K94" s="17">
        <f>+[1]CUY!K95</f>
        <v>5316.4</v>
      </c>
      <c r="L94" s="17">
        <f>+[1]CUY!L95</f>
        <v>3374.2</v>
      </c>
      <c r="M94" s="17">
        <f>+[1]CUY!M95</f>
        <v>6628.3</v>
      </c>
      <c r="N94" s="17">
        <f>+[1]CUY!N95</f>
        <v>6406.1</v>
      </c>
      <c r="O94" s="18">
        <f>+[1]CUY!R95</f>
        <v>5788.8</v>
      </c>
      <c r="P94" s="19">
        <f>+[1]CUY!S95</f>
        <v>6357.9</v>
      </c>
      <c r="Q94" s="20">
        <f>+[1]CUY!T95</f>
        <v>5729.3</v>
      </c>
      <c r="R94" s="18">
        <f t="shared" si="51"/>
        <v>6160.4736499999999</v>
      </c>
      <c r="S94" s="19">
        <f t="shared" si="52"/>
        <v>6161.4680179506358</v>
      </c>
      <c r="T94" s="19">
        <f t="shared" si="53"/>
        <v>5686.8141709695929</v>
      </c>
      <c r="U94" s="19">
        <f t="shared" si="54"/>
        <v>5456.5686183505895</v>
      </c>
      <c r="V94" s="19"/>
      <c r="W94" s="20">
        <f t="shared" si="55"/>
        <v>5995.6934009181341</v>
      </c>
      <c r="X94" s="21"/>
      <c r="Y94" s="41">
        <f t="shared" si="62"/>
        <v>4.2667343657442736E-2</v>
      </c>
      <c r="Z94" s="24">
        <f t="shared" si="62"/>
        <v>3.8546239007655192E-2</v>
      </c>
      <c r="AA94" s="24">
        <f t="shared" si="62"/>
        <v>5.2999141165303021E-2</v>
      </c>
      <c r="AB94" s="24">
        <f t="shared" si="60"/>
        <v>4.6283014091637931E-2</v>
      </c>
      <c r="AC94" s="24">
        <f t="shared" si="60"/>
        <v>2.2247242551239443E-2</v>
      </c>
      <c r="AD94" s="24">
        <f t="shared" si="60"/>
        <v>3.4321724940106213E-2</v>
      </c>
      <c r="AE94" s="24">
        <f t="shared" si="60"/>
        <v>1.1018771738841915E-2</v>
      </c>
      <c r="AF94" s="24">
        <f t="shared" si="60"/>
        <v>8.0224976049939611E-2</v>
      </c>
      <c r="AG94" s="24">
        <f t="shared" si="60"/>
        <v>7.3941134242641704E-2</v>
      </c>
      <c r="AH94" s="24">
        <f t="shared" si="60"/>
        <v>3.3093021900079567E-2</v>
      </c>
      <c r="AI94" s="24">
        <f t="shared" si="60"/>
        <v>0.11488518090203192</v>
      </c>
      <c r="AJ94" s="24">
        <f t="shared" si="60"/>
        <v>3.8625466169419198E-2</v>
      </c>
      <c r="AK94" s="24">
        <f t="shared" si="60"/>
        <v>4.6457683323259946E-2</v>
      </c>
      <c r="AL94" s="24">
        <f t="shared" si="60"/>
        <v>7.319243604004444E-2</v>
      </c>
      <c r="AM94" s="24">
        <f t="shared" si="60"/>
        <v>3.1205903819641501E-2</v>
      </c>
      <c r="AN94" s="24">
        <f t="shared" si="60"/>
        <v>6.8181818181818121E-2</v>
      </c>
      <c r="AO94" s="24">
        <f t="shared" si="45"/>
        <v>4.266829844798159E-2</v>
      </c>
      <c r="AP94" s="24">
        <f t="shared" si="45"/>
        <v>3.9766844049275551E-2</v>
      </c>
      <c r="AQ94" s="24">
        <f t="shared" si="45"/>
        <v>3.9885086082285026E-2</v>
      </c>
      <c r="AR94" s="24">
        <f t="shared" si="39"/>
        <v>4.0259871249482826E-2</v>
      </c>
      <c r="AS94" s="24" t="e">
        <f t="shared" si="39"/>
        <v>#DIV/0!</v>
      </c>
      <c r="AT94" s="24">
        <f t="shared" si="39"/>
        <v>4.8237129700748671E-2</v>
      </c>
      <c r="AU94" s="21"/>
      <c r="AV94" s="24">
        <f t="shared" si="61"/>
        <v>2.7271462278419749</v>
      </c>
      <c r="AW94" s="24">
        <f t="shared" si="61"/>
        <v>2.798991670320035</v>
      </c>
      <c r="AX94" s="24">
        <f t="shared" si="61"/>
        <v>2.6206869754429598</v>
      </c>
      <c r="AY94" s="24">
        <f t="shared" si="61"/>
        <v>1.9344456277363626</v>
      </c>
      <c r="AZ94" s="24">
        <f t="shared" si="61"/>
        <v>2.7086232980332832</v>
      </c>
      <c r="BA94" s="24">
        <f t="shared" si="61"/>
        <v>2.753007874015748</v>
      </c>
      <c r="BB94" s="24">
        <f t="shared" si="61"/>
        <v>3.1510956066717544</v>
      </c>
      <c r="BC94" s="24">
        <f t="shared" si="59"/>
        <v>3.0389392801432775</v>
      </c>
      <c r="BD94" s="24">
        <f t="shared" si="59"/>
        <v>3.3015544972594117</v>
      </c>
      <c r="BE94" s="24">
        <f t="shared" si="59"/>
        <v>2.6538831615120273</v>
      </c>
      <c r="BF94" s="24">
        <f t="shared" si="63"/>
        <v>1.9881331916400988</v>
      </c>
      <c r="BG94" s="24">
        <f t="shared" si="63"/>
        <v>2.4027927511679246</v>
      </c>
      <c r="BH94" s="24">
        <f t="shared" si="63"/>
        <v>3.7403433476394845</v>
      </c>
      <c r="BI94" s="24">
        <f t="shared" si="63"/>
        <v>2.1172859450726982</v>
      </c>
      <c r="BJ94" s="24">
        <f t="shared" si="63"/>
        <v>2.7395012351488055</v>
      </c>
      <c r="BK94" s="24">
        <f t="shared" si="63"/>
        <v>3.1390694986273662</v>
      </c>
      <c r="BL94" s="24">
        <f t="shared" si="46"/>
        <v>2.7270855705723238</v>
      </c>
      <c r="BM94" s="24">
        <f t="shared" si="46"/>
        <v>2.6231188266627878</v>
      </c>
      <c r="BN94" s="24">
        <f t="shared" si="46"/>
        <v>2.4639419245824663</v>
      </c>
      <c r="BO94" s="24">
        <f t="shared" si="46"/>
        <v>2.4825332503872772</v>
      </c>
      <c r="BP94" s="24" t="e">
        <f t="shared" si="46"/>
        <v>#DIV/0!</v>
      </c>
      <c r="BQ94" s="24">
        <f t="shared" si="46"/>
        <v>2.7426491693053356</v>
      </c>
      <c r="BR94" s="21"/>
      <c r="BS94" s="35">
        <f t="shared" si="56"/>
        <v>45413</v>
      </c>
      <c r="BT94" s="24">
        <f t="shared" si="58"/>
        <v>1.2376180079546382E-2</v>
      </c>
      <c r="BU94" s="24">
        <f t="shared" si="49"/>
        <v>1.4168824574765171E-3</v>
      </c>
      <c r="BV94" s="24">
        <f t="shared" si="50"/>
        <v>4.2257290344419164E-3</v>
      </c>
      <c r="BW94" s="24">
        <f t="shared" ref="BW94:BW108" si="65">(F94-F93)/$B93*F$3</f>
        <v>1.6036151307438412E-3</v>
      </c>
      <c r="BX94" s="24">
        <f t="shared" ref="BX94:BX108" si="66">(G94-G93)/$B93*G$3</f>
        <v>2.1013048997207393E-3</v>
      </c>
      <c r="BY94" s="24">
        <f t="shared" ref="BY94:BY108" si="67">(H94-H93)/$B93*H$3</f>
        <v>1.0395193365490395E-3</v>
      </c>
      <c r="BZ94" s="24">
        <f t="shared" si="64"/>
        <v>1.063268172971143E-2</v>
      </c>
      <c r="CA94" s="24">
        <f t="shared" si="64"/>
        <v>1.411336210544129E-3</v>
      </c>
      <c r="CB94" s="24">
        <f t="shared" si="64"/>
        <v>1.9368976897689684E-3</v>
      </c>
      <c r="CC94" s="24">
        <f t="shared" si="64"/>
        <v>1.3181822797664374E-3</v>
      </c>
      <c r="CD94" s="24">
        <f t="shared" si="64"/>
        <v>2.8577896251163579E-3</v>
      </c>
      <c r="CE94" s="24">
        <f t="shared" si="64"/>
        <v>1.7472658035034307E-3</v>
      </c>
      <c r="CF94" s="24">
        <f t="shared" si="57"/>
        <v>4.2667384276889195E-2</v>
      </c>
    </row>
    <row r="95" spans="1:84" x14ac:dyDescent="0.25">
      <c r="A95" s="31">
        <f>+[1]CUY!A96</f>
        <v>45444</v>
      </c>
      <c r="B95" s="17">
        <f>+[1]CUY!B96</f>
        <v>6472.6</v>
      </c>
      <c r="C95" s="17">
        <f>+[1]CUY!C96</f>
        <v>7221.1</v>
      </c>
      <c r="D95" s="17">
        <f>+[1]CUY!D96</f>
        <v>4754.8999999999996</v>
      </c>
      <c r="E95" s="17">
        <f>+[1]CUY!E96</f>
        <v>5161.3</v>
      </c>
      <c r="F95" s="17">
        <f>+[1]CUY!F96</f>
        <v>5956.2</v>
      </c>
      <c r="G95" s="17">
        <f>+[1]CUY!G96</f>
        <v>6064.9</v>
      </c>
      <c r="H95" s="17">
        <f>+[1]CUY!H96</f>
        <v>7973.5</v>
      </c>
      <c r="I95" s="17">
        <f>+[1]CUY!I96</f>
        <v>7260.6</v>
      </c>
      <c r="J95" s="17">
        <f>+[1]CUY!J96</f>
        <v>5122.3999999999996</v>
      </c>
      <c r="K95" s="17">
        <f>+[1]CUY!K96</f>
        <v>5552.3</v>
      </c>
      <c r="L95" s="17">
        <f>+[1]CUY!L96</f>
        <v>3573.8</v>
      </c>
      <c r="M95" s="17">
        <f>+[1]CUY!M96</f>
        <v>6826.6</v>
      </c>
      <c r="N95" s="17">
        <f>+[1]CUY!N96</f>
        <v>6457.2</v>
      </c>
      <c r="O95" s="18">
        <f>+[1]CUY!R96</f>
        <v>6275.6</v>
      </c>
      <c r="P95" s="19">
        <f>+[1]CUY!S96</f>
        <v>6557.6</v>
      </c>
      <c r="Q95" s="20">
        <f>+[1]CUY!T96</f>
        <v>6307.7</v>
      </c>
      <c r="R95" s="18">
        <f t="shared" si="51"/>
        <v>6472.4832299999989</v>
      </c>
      <c r="S95" s="19">
        <f t="shared" si="52"/>
        <v>6380.4805235602089</v>
      </c>
      <c r="T95" s="19">
        <f t="shared" si="53"/>
        <v>5861.6313253012049</v>
      </c>
      <c r="U95" s="19">
        <f t="shared" si="54"/>
        <v>5625.6429132452695</v>
      </c>
      <c r="V95" s="19"/>
      <c r="W95" s="20">
        <f t="shared" si="55"/>
        <v>6224.1086840091821</v>
      </c>
      <c r="X95" s="21"/>
      <c r="Y95" s="41">
        <f t="shared" si="62"/>
        <v>5.0644417751517734E-2</v>
      </c>
      <c r="Z95" s="24">
        <f t="shared" si="62"/>
        <v>4.1645029138537959E-2</v>
      </c>
      <c r="AA95" s="24">
        <f t="shared" si="62"/>
        <v>2.0561911098709862E-2</v>
      </c>
      <c r="AB95" s="24">
        <f t="shared" si="60"/>
        <v>4.0626638170893958E-2</v>
      </c>
      <c r="AC95" s="24">
        <f t="shared" si="60"/>
        <v>0.21485681651301292</v>
      </c>
      <c r="AD95" s="24">
        <f t="shared" si="60"/>
        <v>1.7959348092448701E-2</v>
      </c>
      <c r="AE95" s="24">
        <f t="shared" si="60"/>
        <v>4.6995640527338622E-2</v>
      </c>
      <c r="AF95" s="24">
        <f t="shared" si="60"/>
        <v>3.8563867830067267E-2</v>
      </c>
      <c r="AG95" s="24">
        <f t="shared" si="60"/>
        <v>7.0020053475935873E-2</v>
      </c>
      <c r="AH95" s="24">
        <f t="shared" si="60"/>
        <v>4.4372131517568469E-2</v>
      </c>
      <c r="AI95" s="24">
        <f t="shared" si="60"/>
        <v>5.9154762610396538E-2</v>
      </c>
      <c r="AJ95" s="24">
        <f t="shared" si="60"/>
        <v>2.9917173332528746E-2</v>
      </c>
      <c r="AK95" s="24">
        <f t="shared" si="60"/>
        <v>7.9767721390548996E-3</v>
      </c>
      <c r="AL95" s="24">
        <f t="shared" si="60"/>
        <v>8.4093421779988908E-2</v>
      </c>
      <c r="AM95" s="24">
        <f t="shared" si="60"/>
        <v>3.1409742210478431E-2</v>
      </c>
      <c r="AN95" s="24">
        <f t="shared" si="60"/>
        <v>0.10095474141692695</v>
      </c>
      <c r="AO95" s="24">
        <f t="shared" si="45"/>
        <v>5.0647011532952257E-2</v>
      </c>
      <c r="AP95" s="24">
        <f t="shared" si="45"/>
        <v>3.5545507169964852E-2</v>
      </c>
      <c r="AQ95" s="24">
        <f t="shared" si="45"/>
        <v>3.0740788968282029E-2</v>
      </c>
      <c r="AR95" s="24">
        <f t="shared" si="39"/>
        <v>3.0985461142388759E-2</v>
      </c>
      <c r="AS95" s="24" t="e">
        <f t="shared" si="39"/>
        <v>#DIV/0!</v>
      </c>
      <c r="AT95" s="24">
        <f t="shared" si="39"/>
        <v>3.8096558282328052E-2</v>
      </c>
      <c r="AU95" s="21"/>
      <c r="AV95" s="24">
        <f t="shared" si="61"/>
        <v>2.7186027806503508</v>
      </c>
      <c r="AW95" s="24">
        <f t="shared" si="61"/>
        <v>2.7965825446898003</v>
      </c>
      <c r="AX95" s="24">
        <f t="shared" si="61"/>
        <v>2.5550654205607475</v>
      </c>
      <c r="AY95" s="24">
        <f t="shared" si="61"/>
        <v>1.9300596082883907</v>
      </c>
      <c r="AZ95" s="24">
        <f t="shared" si="61"/>
        <v>3.3587266739846324</v>
      </c>
      <c r="BA95" s="24">
        <f t="shared" si="61"/>
        <v>2.5680080009412869</v>
      </c>
      <c r="BB95" s="24">
        <f t="shared" si="61"/>
        <v>2.968889995022399</v>
      </c>
      <c r="BC95" s="24">
        <f t="shared" si="59"/>
        <v>2.9575929357898185</v>
      </c>
      <c r="BD95" s="24">
        <f t="shared" si="59"/>
        <v>3.3023685536704184</v>
      </c>
      <c r="BE95" s="24">
        <f t="shared" si="59"/>
        <v>2.5525625439887389</v>
      </c>
      <c r="BF95" s="24">
        <f t="shared" si="63"/>
        <v>1.9341543513957307</v>
      </c>
      <c r="BG95" s="24">
        <f t="shared" si="63"/>
        <v>2.3708275725854238</v>
      </c>
      <c r="BH95" s="24">
        <f t="shared" si="63"/>
        <v>3.515208726662471</v>
      </c>
      <c r="BI95" s="24">
        <f t="shared" si="63"/>
        <v>2.282732646335722</v>
      </c>
      <c r="BJ95" s="24">
        <f t="shared" si="63"/>
        <v>2.6420994168286591</v>
      </c>
      <c r="BK95" s="24">
        <f t="shared" si="63"/>
        <v>3.3522390119367973</v>
      </c>
      <c r="BL95" s="24">
        <f t="shared" si="46"/>
        <v>2.7185951288730803</v>
      </c>
      <c r="BM95" s="24">
        <f t="shared" si="46"/>
        <v>2.5808111443464359</v>
      </c>
      <c r="BN95" s="24">
        <f t="shared" si="46"/>
        <v>2.3893847921411488</v>
      </c>
      <c r="BO95" s="24">
        <f t="shared" si="46"/>
        <v>2.3949312678035435</v>
      </c>
      <c r="BP95" s="24" t="e">
        <f t="shared" si="46"/>
        <v>#DIV/0!</v>
      </c>
      <c r="BQ95" s="24">
        <f t="shared" si="46"/>
        <v>2.6471091470452772</v>
      </c>
      <c r="BR95" s="21"/>
      <c r="BS95" s="35">
        <f t="shared" si="56"/>
        <v>45444</v>
      </c>
      <c r="BT95" s="24">
        <f t="shared" si="58"/>
        <v>1.3318270947635004E-2</v>
      </c>
      <c r="BU95" s="24">
        <f t="shared" si="49"/>
        <v>5.5515047235658443E-4</v>
      </c>
      <c r="BV95" s="24">
        <f t="shared" si="50"/>
        <v>3.7221536863292536E-3</v>
      </c>
      <c r="BW95" s="24">
        <f t="shared" si="65"/>
        <v>1.5183897672304641E-2</v>
      </c>
      <c r="BX95" s="24">
        <f t="shared" si="66"/>
        <v>1.0907379151381359E-3</v>
      </c>
      <c r="BY95" s="24">
        <f t="shared" si="67"/>
        <v>4.2990293153264249E-3</v>
      </c>
      <c r="BZ95" s="24">
        <f t="shared" si="64"/>
        <v>5.2951985196247183E-3</v>
      </c>
      <c r="CA95" s="24">
        <f t="shared" si="64"/>
        <v>1.3765802032269577E-3</v>
      </c>
      <c r="CB95" s="24">
        <f t="shared" si="64"/>
        <v>2.5732039087101961E-3</v>
      </c>
      <c r="CC95" s="24">
        <f t="shared" si="64"/>
        <v>7.2574749212739147E-4</v>
      </c>
      <c r="CD95" s="24">
        <f t="shared" si="64"/>
        <v>2.2049069895789392E-3</v>
      </c>
      <c r="CE95" s="24">
        <f t="shared" si="64"/>
        <v>3.0109567249942862E-4</v>
      </c>
      <c r="CF95" s="24">
        <f t="shared" si="57"/>
        <v>5.0645972794857677E-2</v>
      </c>
    </row>
    <row r="96" spans="1:84" x14ac:dyDescent="0.25">
      <c r="A96" s="31">
        <f>+[1]CUY!A97</f>
        <v>45474</v>
      </c>
      <c r="B96" s="17">
        <f>+[1]CUY!B97</f>
        <v>6769.8</v>
      </c>
      <c r="C96" s="17">
        <f>+[1]CUY!C97</f>
        <v>7428.9</v>
      </c>
      <c r="D96" s="17">
        <f>+[1]CUY!D97</f>
        <v>5039</v>
      </c>
      <c r="E96" s="17">
        <f>+[1]CUY!E97</f>
        <v>5301.3</v>
      </c>
      <c r="F96" s="17">
        <f>+[1]CUY!F97</f>
        <v>6350.2</v>
      </c>
      <c r="G96" s="17">
        <f>+[1]CUY!G97</f>
        <v>6281.5</v>
      </c>
      <c r="H96" s="17">
        <f>+[1]CUY!H97</f>
        <v>8351</v>
      </c>
      <c r="I96" s="17">
        <f>+[1]CUY!I97</f>
        <v>7640.5</v>
      </c>
      <c r="J96" s="17">
        <f>+[1]CUY!J97</f>
        <v>5410.9</v>
      </c>
      <c r="K96" s="17">
        <f>+[1]CUY!K97</f>
        <v>5833.8</v>
      </c>
      <c r="L96" s="17">
        <f>+[1]CUY!L97</f>
        <v>3773.4</v>
      </c>
      <c r="M96" s="17">
        <f>+[1]CUY!M97</f>
        <v>7541.5</v>
      </c>
      <c r="N96" s="17">
        <f>+[1]CUY!N97</f>
        <v>6729.6</v>
      </c>
      <c r="O96" s="18">
        <f>+[1]CUY!R97</f>
        <v>6537.2</v>
      </c>
      <c r="P96" s="19">
        <f>+[1]CUY!S97</f>
        <v>6836.7</v>
      </c>
      <c r="Q96" s="20">
        <f>+[1]CUY!T97</f>
        <v>6683.6</v>
      </c>
      <c r="R96" s="18">
        <f t="shared" ref="R96:R108" si="68">+SUMPRODUCT($C$3:$N$3,C96:N96)</f>
        <v>6769.6526000000003</v>
      </c>
      <c r="S96" s="19">
        <f t="shared" si="52"/>
        <v>6644.5181899775607</v>
      </c>
      <c r="T96" s="19">
        <f t="shared" si="53"/>
        <v>6169.4627940332757</v>
      </c>
      <c r="U96" s="19">
        <f t="shared" si="54"/>
        <v>5833.9235273116747</v>
      </c>
      <c r="V96" s="19"/>
      <c r="W96" s="20">
        <f t="shared" si="55"/>
        <v>6499.5723221117069</v>
      </c>
      <c r="X96" s="21"/>
      <c r="Y96" s="41">
        <f t="shared" ref="Y96:Y108" si="69">+B96/B95-1</f>
        <v>4.5916633192225609E-2</v>
      </c>
      <c r="Z96" s="24">
        <f t="shared" ref="Z96:Z108" si="70">+C96/C95-1</f>
        <v>2.8776779161069577E-2</v>
      </c>
      <c r="AA96" s="24">
        <f t="shared" ref="AA96:AA108" si="71">+D96/D95-1</f>
        <v>5.9748890618099404E-2</v>
      </c>
      <c r="AB96" s="24">
        <f t="shared" ref="AB96:AB108" si="72">+E96/E95-1</f>
        <v>2.7124949140720389E-2</v>
      </c>
      <c r="AC96" s="24">
        <f t="shared" ref="AC96:AC108" si="73">+F96/F95-1</f>
        <v>6.6149558443302725E-2</v>
      </c>
      <c r="AD96" s="24">
        <f t="shared" ref="AD96:AD108" si="74">+G96/G95-1</f>
        <v>3.5713696845784737E-2</v>
      </c>
      <c r="AE96" s="24">
        <f t="shared" ref="AE96:AE108" si="75">+H96/H95-1</f>
        <v>4.7344328086787568E-2</v>
      </c>
      <c r="AF96" s="24">
        <f t="shared" ref="AF96:AF108" si="76">+I96/I95-1</f>
        <v>5.232349943530834E-2</v>
      </c>
      <c r="AG96" s="24">
        <f t="shared" ref="AG96:AG108" si="77">+J96/J95-1</f>
        <v>5.6321255661408776E-2</v>
      </c>
      <c r="AH96" s="24">
        <f t="shared" ref="AH96:AH108" si="78">+K96/K95-1</f>
        <v>5.0699710030077672E-2</v>
      </c>
      <c r="AI96" s="24">
        <f t="shared" ref="AI96:AI108" si="79">+L96/L95-1</f>
        <v>5.5850914992444878E-2</v>
      </c>
      <c r="AJ96" s="24">
        <f t="shared" ref="AJ96:AJ108" si="80">+M96/M95-1</f>
        <v>0.10472270237014025</v>
      </c>
      <c r="AK96" s="24">
        <f t="shared" ref="AK96:AK108" si="81">+N96/N95-1</f>
        <v>4.2185467385244424E-2</v>
      </c>
      <c r="AL96" s="24">
        <f t="shared" ref="AL96:AL108" si="82">+O96/O95-1</f>
        <v>4.1685257186563796E-2</v>
      </c>
      <c r="AM96" s="24">
        <f t="shared" ref="AM96:AM108" si="83">+P96/P95-1</f>
        <v>4.2561302915700816E-2</v>
      </c>
      <c r="AN96" s="24">
        <f t="shared" ref="AN96:AN108" si="84">+Q96/Q95-1</f>
        <v>5.9593829763622264E-2</v>
      </c>
      <c r="AO96" s="24">
        <f t="shared" ref="AO96:AO108" si="85">+R96/R95-1</f>
        <v>4.5912729232363114E-2</v>
      </c>
      <c r="AP96" s="24">
        <f t="shared" ref="AP96:AP108" si="86">+S96/S95-1</f>
        <v>4.1382097389433437E-2</v>
      </c>
      <c r="AQ96" s="24">
        <f t="shared" ref="AQ96:AQ108" si="87">+T96/T95-1</f>
        <v>5.2516347693746024E-2</v>
      </c>
      <c r="AR96" s="24">
        <f t="shared" ref="AR96:AR108" si="88">+U96/U95-1</f>
        <v>3.7023433104155901E-2</v>
      </c>
      <c r="AS96" s="24" t="e">
        <f t="shared" ref="AS96:AS108" si="89">+V96/V95-1</f>
        <v>#DIV/0!</v>
      </c>
      <c r="AT96" s="24">
        <f t="shared" ref="AT96:AT108" si="90">+W96/W95-1</f>
        <v>4.4257523781716435E-2</v>
      </c>
      <c r="AU96" s="21"/>
      <c r="AV96" s="24">
        <f t="shared" ref="AV96:AV108" si="91">+B96/B84-1</f>
        <v>2.6585603112840466</v>
      </c>
      <c r="AW96" s="24">
        <f t="shared" ref="AW96:AW108" si="92">+C96/C84-1</f>
        <v>2.6922962226640159</v>
      </c>
      <c r="AX96" s="24">
        <f t="shared" ref="AX96:AX108" si="93">+D96/D84-1</f>
        <v>2.4618026930475407</v>
      </c>
      <c r="AY96" s="24">
        <f t="shared" ref="AY96:AY108" si="94">+E96/E84-1</f>
        <v>1.9060958228264444</v>
      </c>
      <c r="AZ96" s="24">
        <f t="shared" ref="AZ96:AZ108" si="95">+F96/F84-1</f>
        <v>3.4166087077479483</v>
      </c>
      <c r="BA96" s="24">
        <f t="shared" ref="BA96:BA108" si="96">+G96/G84-1</f>
        <v>2.4906918588496803</v>
      </c>
      <c r="BB96" s="24">
        <f t="shared" ref="BB96:BB108" si="97">+H96/H84-1</f>
        <v>2.7876451378809866</v>
      </c>
      <c r="BC96" s="24">
        <f t="shared" ref="BC96:BC108" si="98">+I96/I84-1</f>
        <v>2.9274699290634314</v>
      </c>
      <c r="BD96" s="24">
        <f t="shared" ref="BD96:BD108" si="99">+J96/J84-1</f>
        <v>3.0960635881907645</v>
      </c>
      <c r="BE96" s="24">
        <f t="shared" ref="BE96:BE108" si="100">+K96/K84-1</f>
        <v>2.4167740424036546</v>
      </c>
      <c r="BF96" s="24">
        <f t="shared" ref="BF96:BF108" si="101">+L96/L84-1</f>
        <v>1.9452076178582578</v>
      </c>
      <c r="BG96" s="24">
        <f t="shared" ref="BG96:BG108" si="102">+M96/M84-1</f>
        <v>2.4949949022152187</v>
      </c>
      <c r="BH96" s="24">
        <f t="shared" ref="BH96:BH108" si="103">+N96/N84-1</f>
        <v>3.4323256273463745</v>
      </c>
      <c r="BI96" s="24">
        <f t="shared" ref="BI96:BI108" si="104">+O96/O84-1</f>
        <v>2.2081268096383178</v>
      </c>
      <c r="BJ96" s="24">
        <f t="shared" ref="BJ96:BJ108" si="105">+P96/P84-1</f>
        <v>2.5698919116495222</v>
      </c>
      <c r="BK96" s="24">
        <f t="shared" ref="BK96:BK108" si="106">+Q96/Q84-1</f>
        <v>3.3558394160583944</v>
      </c>
      <c r="BL96" s="24">
        <f t="shared" ref="BL96:BL108" si="107">+R96/R84-1</f>
        <v>2.6585119510614925</v>
      </c>
      <c r="BM96" s="24">
        <f t="shared" ref="BM96:BM108" si="108">+S96/S84-1</f>
        <v>2.5195911456759941</v>
      </c>
      <c r="BN96" s="24">
        <f t="shared" ref="BN96:BN108" si="109">+T96/T84-1</f>
        <v>2.3695722313277447</v>
      </c>
      <c r="BO96" s="24">
        <f t="shared" ref="BO96:BO108" si="110">+U96/U84-1</f>
        <v>2.3317733097690501</v>
      </c>
      <c r="BP96" s="24" t="e">
        <f t="shared" ref="BP96:BP108" si="111">+V96/V84-1</f>
        <v>#DIV/0!</v>
      </c>
      <c r="BQ96" s="24">
        <f t="shared" ref="BQ96:BQ108" si="112">+W96/W84-1</f>
        <v>2.5725944294623289</v>
      </c>
      <c r="BR96" s="21"/>
      <c r="BS96" s="35">
        <f t="shared" ref="BS96:BS108" si="113">+A96</f>
        <v>45474</v>
      </c>
      <c r="BT96" s="24">
        <f t="shared" si="58"/>
        <v>9.1241170472452782E-3</v>
      </c>
      <c r="BU96" s="24">
        <f t="shared" si="49"/>
        <v>1.5669699966010587E-3</v>
      </c>
      <c r="BV96" s="24">
        <f t="shared" si="50"/>
        <v>2.4614528937366743E-3</v>
      </c>
      <c r="BW96" s="24">
        <f t="shared" si="65"/>
        <v>5.4054321292834415E-3</v>
      </c>
      <c r="BX96" s="24">
        <f t="shared" si="66"/>
        <v>2.1015480641473319E-3</v>
      </c>
      <c r="BY96" s="24">
        <f t="shared" si="67"/>
        <v>4.315885424713407E-3</v>
      </c>
      <c r="BZ96" s="24">
        <f t="shared" ref="BZ96:BZ108" si="114">(I96-I95)/$B95*I$3</f>
        <v>7.1019219479034621E-3</v>
      </c>
      <c r="CA96" s="24">
        <f t="shared" ref="CA96:CA108" si="115">(J96-J95)/$B95*J$3</f>
        <v>1.1276843926706424E-3</v>
      </c>
      <c r="CB96" s="24">
        <f t="shared" ref="CB96:CB108" si="116">(K96-K95)/$B95*K$3</f>
        <v>2.9225967926335625E-3</v>
      </c>
      <c r="CC96" s="24">
        <f t="shared" ref="CC96:CC108" si="117">(L96-L95)/$B95*L$3</f>
        <v>6.907641442387909E-4</v>
      </c>
      <c r="CD96" s="24">
        <f t="shared" ref="CD96:CD108" si="118">(M96-M95)/$B95*M$3</f>
        <v>7.5658390754874353E-3</v>
      </c>
      <c r="CE96" s="24">
        <f t="shared" ref="CE96:CE108" si="119">(N96-N95)/$B95*N$3</f>
        <v>1.527689027593242E-3</v>
      </c>
      <c r="CF96" s="24">
        <f t="shared" ref="CF96:CF108" si="120">+SUM(BT96:CE96)</f>
        <v>4.5911900936254323E-2</v>
      </c>
    </row>
    <row r="97" spans="1:84" x14ac:dyDescent="0.25">
      <c r="A97" s="31">
        <f>+[1]CUY!A98</f>
        <v>45505</v>
      </c>
      <c r="B97" s="17">
        <f>+[1]CUY!B98</f>
        <v>7075.6</v>
      </c>
      <c r="C97" s="17">
        <f>+[1]CUY!C98</f>
        <v>7840.3</v>
      </c>
      <c r="D97" s="17">
        <f>+[1]CUY!D98</f>
        <v>5133.8</v>
      </c>
      <c r="E97" s="17">
        <f>+[1]CUY!E98</f>
        <v>5424</v>
      </c>
      <c r="F97" s="17">
        <f>+[1]CUY!F98</f>
        <v>6767</v>
      </c>
      <c r="G97" s="17">
        <f>+[1]CUY!G98</f>
        <v>6552.4</v>
      </c>
      <c r="H97" s="17">
        <f>+[1]CUY!H98</f>
        <v>8658.5</v>
      </c>
      <c r="I97" s="17">
        <f>+[1]CUY!I98</f>
        <v>7958</v>
      </c>
      <c r="J97" s="17">
        <f>+[1]CUY!J98</f>
        <v>5697.2</v>
      </c>
      <c r="K97" s="17">
        <f>+[1]CUY!K98</f>
        <v>5986.6</v>
      </c>
      <c r="L97" s="17">
        <f>+[1]CUY!L98</f>
        <v>4056.6</v>
      </c>
      <c r="M97" s="17">
        <f>+[1]CUY!M98</f>
        <v>7966.1</v>
      </c>
      <c r="N97" s="17">
        <f>+[1]CUY!N98</f>
        <v>6824.1</v>
      </c>
      <c r="O97" s="18">
        <f>+[1]CUY!R98</f>
        <v>7024.6</v>
      </c>
      <c r="P97" s="19">
        <f>+[1]CUY!S98</f>
        <v>7104.1</v>
      </c>
      <c r="Q97" s="20">
        <f>+[1]CUY!T98</f>
        <v>7011.8</v>
      </c>
      <c r="R97" s="18">
        <f t="shared" si="68"/>
        <v>7075.4876399999985</v>
      </c>
      <c r="S97" s="19">
        <f t="shared" si="52"/>
        <v>6934.8153178758403</v>
      </c>
      <c r="T97" s="19">
        <f t="shared" si="53"/>
        <v>6381.05025817556</v>
      </c>
      <c r="U97" s="19">
        <f t="shared" si="54"/>
        <v>5993.4176008568375</v>
      </c>
      <c r="V97" s="19"/>
      <c r="W97" s="20">
        <f t="shared" si="55"/>
        <v>6728.0227046671771</v>
      </c>
      <c r="X97" s="21"/>
      <c r="Y97" s="41">
        <f t="shared" si="69"/>
        <v>4.5171201512600012E-2</v>
      </c>
      <c r="Z97" s="24">
        <f t="shared" si="70"/>
        <v>5.5378319805085674E-2</v>
      </c>
      <c r="AA97" s="24">
        <f t="shared" si="71"/>
        <v>1.8813256598531503E-2</v>
      </c>
      <c r="AB97" s="24">
        <f t="shared" si="72"/>
        <v>2.3145266255446773E-2</v>
      </c>
      <c r="AC97" s="24">
        <f t="shared" si="73"/>
        <v>6.5635728008566652E-2</v>
      </c>
      <c r="AD97" s="24">
        <f t="shared" si="74"/>
        <v>4.3126641725702353E-2</v>
      </c>
      <c r="AE97" s="24">
        <f t="shared" si="75"/>
        <v>3.6821937492515833E-2</v>
      </c>
      <c r="AF97" s="24">
        <f t="shared" si="76"/>
        <v>4.1554872063346737E-2</v>
      </c>
      <c r="AG97" s="24">
        <f t="shared" si="77"/>
        <v>5.2911715241457102E-2</v>
      </c>
      <c r="AH97" s="24">
        <f t="shared" si="78"/>
        <v>2.619219033905873E-2</v>
      </c>
      <c r="AI97" s="24">
        <f t="shared" si="79"/>
        <v>7.505167753219899E-2</v>
      </c>
      <c r="AJ97" s="24">
        <f t="shared" si="80"/>
        <v>5.6301796724789632E-2</v>
      </c>
      <c r="AK97" s="24">
        <f t="shared" si="81"/>
        <v>1.4042439372325299E-2</v>
      </c>
      <c r="AL97" s="24">
        <f t="shared" si="82"/>
        <v>7.4557914703542894E-2</v>
      </c>
      <c r="AM97" s="24">
        <f t="shared" si="83"/>
        <v>3.9112437286995316E-2</v>
      </c>
      <c r="AN97" s="24">
        <f t="shared" si="84"/>
        <v>4.9105272607576689E-2</v>
      </c>
      <c r="AO97" s="24">
        <f t="shared" si="85"/>
        <v>4.517736109530901E-2</v>
      </c>
      <c r="AP97" s="24">
        <f t="shared" si="86"/>
        <v>4.3689718290809587E-2</v>
      </c>
      <c r="AQ97" s="24">
        <f t="shared" si="87"/>
        <v>3.4295930003325203E-2</v>
      </c>
      <c r="AR97" s="24">
        <f t="shared" si="88"/>
        <v>2.7339075117883693E-2</v>
      </c>
      <c r="AS97" s="24" t="e">
        <f t="shared" si="89"/>
        <v>#DIV/0!</v>
      </c>
      <c r="AT97" s="24">
        <f t="shared" si="90"/>
        <v>3.5148525354241622E-2</v>
      </c>
      <c r="AU97" s="21"/>
      <c r="AV97" s="24">
        <f t="shared" si="91"/>
        <v>2.4041857108491702</v>
      </c>
      <c r="AW97" s="24">
        <f t="shared" si="92"/>
        <v>2.3626265225596161</v>
      </c>
      <c r="AX97" s="24">
        <f t="shared" si="93"/>
        <v>2.2439024390243905</v>
      </c>
      <c r="AY97" s="24">
        <f t="shared" si="94"/>
        <v>1.7385640714934869</v>
      </c>
      <c r="AZ97" s="24">
        <f t="shared" si="95"/>
        <v>3.3998699609882967</v>
      </c>
      <c r="BA97" s="24">
        <f t="shared" si="96"/>
        <v>2.2780029015958774</v>
      </c>
      <c r="BB97" s="24">
        <f t="shared" si="97"/>
        <v>2.4678388337071451</v>
      </c>
      <c r="BC97" s="24">
        <f t="shared" si="98"/>
        <v>2.6777890747758568</v>
      </c>
      <c r="BD97" s="24">
        <f t="shared" si="99"/>
        <v>3.1643154740150576</v>
      </c>
      <c r="BE97" s="24">
        <f t="shared" si="100"/>
        <v>2.1041169760447995</v>
      </c>
      <c r="BF97" s="24">
        <f t="shared" si="101"/>
        <v>1.9144335081543211</v>
      </c>
      <c r="BG97" s="24">
        <f t="shared" si="102"/>
        <v>2.2179761664310242</v>
      </c>
      <c r="BH97" s="24">
        <f t="shared" si="103"/>
        <v>3.1089234104046248</v>
      </c>
      <c r="BI97" s="24">
        <f t="shared" si="104"/>
        <v>2.1269085243712444</v>
      </c>
      <c r="BJ97" s="24">
        <f t="shared" si="105"/>
        <v>2.2626527050610821</v>
      </c>
      <c r="BK97" s="24">
        <f t="shared" si="106"/>
        <v>3.218385272530381</v>
      </c>
      <c r="BL97" s="24">
        <f t="shared" si="107"/>
        <v>2.4041769543105862</v>
      </c>
      <c r="BM97" s="24">
        <f t="shared" si="108"/>
        <v>2.2429856537155786</v>
      </c>
      <c r="BN97" s="24">
        <f t="shared" si="109"/>
        <v>2.1313126447359982</v>
      </c>
      <c r="BO97" s="24">
        <f t="shared" si="110"/>
        <v>2.1041392819273881</v>
      </c>
      <c r="BP97" s="24" t="e">
        <f t="shared" si="111"/>
        <v>#DIV/0!</v>
      </c>
      <c r="BQ97" s="24">
        <f t="shared" si="112"/>
        <v>2.3397786327808086</v>
      </c>
      <c r="BR97" s="21"/>
      <c r="BS97" s="35">
        <f t="shared" si="113"/>
        <v>45505</v>
      </c>
      <c r="BT97" s="24">
        <f t="shared" si="58"/>
        <v>1.7270802682501724E-2</v>
      </c>
      <c r="BU97" s="24">
        <f t="shared" si="49"/>
        <v>4.999202339803254E-4</v>
      </c>
      <c r="BV97" s="24">
        <f t="shared" si="50"/>
        <v>2.062580873881057E-3</v>
      </c>
      <c r="BW97" s="24">
        <f t="shared" si="65"/>
        <v>5.4671984401311732E-3</v>
      </c>
      <c r="BX97" s="24">
        <f t="shared" si="66"/>
        <v>2.5130018612071221E-3</v>
      </c>
      <c r="BY97" s="24">
        <f t="shared" si="67"/>
        <v>3.3612514402197994E-3</v>
      </c>
      <c r="BZ97" s="24">
        <f t="shared" si="114"/>
        <v>5.6748352979408547E-3</v>
      </c>
      <c r="CA97" s="24">
        <f t="shared" si="115"/>
        <v>1.0699562764040303E-3</v>
      </c>
      <c r="CB97" s="24">
        <f t="shared" si="116"/>
        <v>1.5167597270229567E-3</v>
      </c>
      <c r="CC97" s="24">
        <f t="shared" si="117"/>
        <v>9.3705574758486153E-4</v>
      </c>
      <c r="CD97" s="24">
        <f t="shared" si="118"/>
        <v>4.2963012201246752E-3</v>
      </c>
      <c r="CE97" s="24">
        <f t="shared" si="119"/>
        <v>5.0671363998936445E-4</v>
      </c>
      <c r="CF97" s="24">
        <f t="shared" si="120"/>
        <v>4.5176377440987944E-2</v>
      </c>
    </row>
    <row r="98" spans="1:84" x14ac:dyDescent="0.25">
      <c r="A98" s="31">
        <f>+[1]CUY!A99</f>
        <v>45536</v>
      </c>
      <c r="B98" s="17">
        <f>+[1]CUY!B99</f>
        <v>7290.1</v>
      </c>
      <c r="C98" s="17">
        <f>+[1]CUY!C99</f>
        <v>7978.3</v>
      </c>
      <c r="D98" s="17">
        <f>+[1]CUY!D99</f>
        <v>5209.6000000000004</v>
      </c>
      <c r="E98" s="17">
        <f>+[1]CUY!E99</f>
        <v>5736.1</v>
      </c>
      <c r="F98" s="17">
        <f>+[1]CUY!F99</f>
        <v>7300.8</v>
      </c>
      <c r="G98" s="17">
        <f>+[1]CUY!G99</f>
        <v>6779.2</v>
      </c>
      <c r="H98" s="17">
        <f>+[1]CUY!H99</f>
        <v>8954.1</v>
      </c>
      <c r="I98" s="17">
        <f>+[1]CUY!I99</f>
        <v>8067.9</v>
      </c>
      <c r="J98" s="17">
        <f>+[1]CUY!J99</f>
        <v>5876.8</v>
      </c>
      <c r="K98" s="17">
        <f>+[1]CUY!K99</f>
        <v>6126.2</v>
      </c>
      <c r="L98" s="17">
        <f>+[1]CUY!L99</f>
        <v>4276.3999999999996</v>
      </c>
      <c r="M98" s="17">
        <f>+[1]CUY!M99</f>
        <v>8137.4</v>
      </c>
      <c r="N98" s="17">
        <f>+[1]CUY!N99</f>
        <v>7089.9</v>
      </c>
      <c r="O98" s="18">
        <f>+[1]CUY!R99</f>
        <v>7136.9</v>
      </c>
      <c r="P98" s="19">
        <f>+[1]CUY!S99</f>
        <v>7312.5</v>
      </c>
      <c r="Q98" s="20">
        <f>+[1]CUY!T99</f>
        <v>7303.9</v>
      </c>
      <c r="R98" s="18">
        <f t="shared" si="68"/>
        <v>7289.9781699999994</v>
      </c>
      <c r="S98" s="19">
        <f t="shared" si="52"/>
        <v>7117.9856843679881</v>
      </c>
      <c r="T98" s="19">
        <f t="shared" si="53"/>
        <v>6612.0420252438335</v>
      </c>
      <c r="U98" s="19">
        <f t="shared" si="54"/>
        <v>6239.0073188147107</v>
      </c>
      <c r="V98" s="19"/>
      <c r="W98" s="20">
        <f t="shared" si="55"/>
        <v>6944.9878538638122</v>
      </c>
      <c r="X98" s="21"/>
      <c r="Y98" s="41">
        <f t="shared" si="69"/>
        <v>3.0315450279834844E-2</v>
      </c>
      <c r="Z98" s="24">
        <f t="shared" si="70"/>
        <v>1.7601367294618919E-2</v>
      </c>
      <c r="AA98" s="24">
        <f t="shared" si="71"/>
        <v>1.4764891503369793E-2</v>
      </c>
      <c r="AB98" s="24">
        <f t="shared" si="72"/>
        <v>5.7540560471976532E-2</v>
      </c>
      <c r="AC98" s="24">
        <f t="shared" si="73"/>
        <v>7.8882813654499895E-2</v>
      </c>
      <c r="AD98" s="24">
        <f t="shared" si="74"/>
        <v>3.4613271473048046E-2</v>
      </c>
      <c r="AE98" s="24">
        <f t="shared" si="75"/>
        <v>3.413986256279955E-2</v>
      </c>
      <c r="AF98" s="24">
        <f t="shared" si="76"/>
        <v>1.3810002513194197E-2</v>
      </c>
      <c r="AG98" s="24">
        <f t="shared" si="77"/>
        <v>3.1524257530014754E-2</v>
      </c>
      <c r="AH98" s="24">
        <f t="shared" si="78"/>
        <v>2.3318745197607793E-2</v>
      </c>
      <c r="AI98" s="24">
        <f t="shared" si="79"/>
        <v>5.4183306217028937E-2</v>
      </c>
      <c r="AJ98" s="24">
        <f t="shared" si="80"/>
        <v>2.1503621596515199E-2</v>
      </c>
      <c r="AK98" s="24">
        <f t="shared" si="81"/>
        <v>3.8950191234008669E-2</v>
      </c>
      <c r="AL98" s="24">
        <f t="shared" si="82"/>
        <v>1.5986675397887229E-2</v>
      </c>
      <c r="AM98" s="24">
        <f t="shared" si="83"/>
        <v>2.9335172646781427E-2</v>
      </c>
      <c r="AN98" s="24">
        <f t="shared" si="84"/>
        <v>4.1658347357311776E-2</v>
      </c>
      <c r="AO98" s="24">
        <f t="shared" si="85"/>
        <v>3.0314593270917012E-2</v>
      </c>
      <c r="AP98" s="24">
        <f t="shared" si="86"/>
        <v>2.6413157105999785E-2</v>
      </c>
      <c r="AQ98" s="24">
        <f t="shared" si="87"/>
        <v>3.6199647036523563E-2</v>
      </c>
      <c r="AR98" s="24">
        <f t="shared" si="88"/>
        <v>4.0976573686899886E-2</v>
      </c>
      <c r="AS98" s="24" t="e">
        <f t="shared" si="89"/>
        <v>#DIV/0!</v>
      </c>
      <c r="AT98" s="24">
        <f t="shared" si="90"/>
        <v>3.2247981126182657E-2</v>
      </c>
      <c r="AU98" s="21"/>
      <c r="AV98" s="24">
        <f t="shared" si="91"/>
        <v>2.0858872333220453</v>
      </c>
      <c r="AW98" s="24">
        <f t="shared" si="92"/>
        <v>1.9540506516587675</v>
      </c>
      <c r="AX98" s="24">
        <f t="shared" si="93"/>
        <v>1.9173993391947137</v>
      </c>
      <c r="AY98" s="24">
        <f t="shared" si="94"/>
        <v>1.487899028452464</v>
      </c>
      <c r="AZ98" s="24">
        <f t="shared" si="95"/>
        <v>3.3529692344383495</v>
      </c>
      <c r="BA98" s="24">
        <f t="shared" si="96"/>
        <v>1.9611251856381582</v>
      </c>
      <c r="BB98" s="24">
        <f t="shared" si="97"/>
        <v>2.1607539976702319</v>
      </c>
      <c r="BC98" s="24">
        <f t="shared" si="98"/>
        <v>2.3353590475009298</v>
      </c>
      <c r="BD98" s="24">
        <f t="shared" si="99"/>
        <v>2.9173443540861217</v>
      </c>
      <c r="BE98" s="24">
        <f t="shared" si="100"/>
        <v>1.7823598873648829</v>
      </c>
      <c r="BF98" s="24">
        <f t="shared" si="101"/>
        <v>1.8976826128201654</v>
      </c>
      <c r="BG98" s="24">
        <f t="shared" si="102"/>
        <v>1.9703960576747579</v>
      </c>
      <c r="BH98" s="24">
        <f t="shared" si="103"/>
        <v>2.8429725188357087</v>
      </c>
      <c r="BI98" s="24">
        <f t="shared" si="104"/>
        <v>1.7930886036318099</v>
      </c>
      <c r="BJ98" s="24">
        <f t="shared" si="105"/>
        <v>1.9283969404509231</v>
      </c>
      <c r="BK98" s="24">
        <f t="shared" si="106"/>
        <v>3.0224143628152875</v>
      </c>
      <c r="BL98" s="24">
        <f t="shared" si="107"/>
        <v>2.0859338029997541</v>
      </c>
      <c r="BM98" s="24">
        <f t="shared" si="108"/>
        <v>1.9013498589739397</v>
      </c>
      <c r="BN98" s="24">
        <f t="shared" si="109"/>
        <v>1.8500668164324825</v>
      </c>
      <c r="BO98" s="24">
        <f t="shared" si="110"/>
        <v>1.8137101704841339</v>
      </c>
      <c r="BP98" s="24" t="e">
        <f t="shared" si="111"/>
        <v>#DIV/0!</v>
      </c>
      <c r="BQ98" s="24">
        <f t="shared" si="112"/>
        <v>2.0398428049716748</v>
      </c>
      <c r="BR98" s="21"/>
      <c r="BS98" s="35">
        <f t="shared" si="113"/>
        <v>45536</v>
      </c>
      <c r="BT98" s="24">
        <f t="shared" si="58"/>
        <v>5.5429362880886424E-3</v>
      </c>
      <c r="BU98" s="24">
        <f t="shared" si="49"/>
        <v>3.8244954491491981E-4</v>
      </c>
      <c r="BV98" s="24">
        <f t="shared" si="50"/>
        <v>5.0196421504890096E-3</v>
      </c>
      <c r="BW98" s="24">
        <f t="shared" si="65"/>
        <v>6.6992820396856827E-3</v>
      </c>
      <c r="BX98" s="24">
        <f t="shared" si="66"/>
        <v>2.0129798179659686E-3</v>
      </c>
      <c r="BY98" s="24">
        <f t="shared" si="67"/>
        <v>3.0915258069987035E-3</v>
      </c>
      <c r="BZ98" s="24">
        <f t="shared" si="114"/>
        <v>1.8794024535021701E-3</v>
      </c>
      <c r="CA98" s="24">
        <f t="shared" si="115"/>
        <v>6.4219006162021723E-4</v>
      </c>
      <c r="CB98" s="24">
        <f t="shared" si="116"/>
        <v>1.3258409180846801E-3</v>
      </c>
      <c r="CC98" s="24">
        <f t="shared" si="117"/>
        <v>6.9584487534625949E-4</v>
      </c>
      <c r="CD98" s="24">
        <f t="shared" si="118"/>
        <v>1.6583823280004453E-3</v>
      </c>
      <c r="CE98" s="24">
        <f t="shared" si="119"/>
        <v>1.3636355927412478E-3</v>
      </c>
      <c r="CF98" s="24">
        <f t="shared" si="120"/>
        <v>3.0314111877437943E-2</v>
      </c>
    </row>
    <row r="99" spans="1:84" x14ac:dyDescent="0.25">
      <c r="A99" s="31">
        <f>+[1]CUY!A100</f>
        <v>45566</v>
      </c>
      <c r="B99" s="17">
        <f>+[1]CUY!B100</f>
        <v>7453.7</v>
      </c>
      <c r="C99" s="17">
        <f>+[1]CUY!C100</f>
        <v>7950.2</v>
      </c>
      <c r="D99" s="17">
        <f>+[1]CUY!D100</f>
        <v>5334.2</v>
      </c>
      <c r="E99" s="17">
        <f>+[1]CUY!E100</f>
        <v>5986.7</v>
      </c>
      <c r="F99" s="17">
        <f>+[1]CUY!F100</f>
        <v>7787.6</v>
      </c>
      <c r="G99" s="17">
        <f>+[1]CUY!G100</f>
        <v>6926</v>
      </c>
      <c r="H99" s="17">
        <f>+[1]CUY!H100</f>
        <v>9219.4</v>
      </c>
      <c r="I99" s="17">
        <f>+[1]CUY!I100</f>
        <v>8208.6</v>
      </c>
      <c r="J99" s="17">
        <f>+[1]CUY!J100</f>
        <v>5996.2</v>
      </c>
      <c r="K99" s="17">
        <f>+[1]CUY!K100</f>
        <v>6346</v>
      </c>
      <c r="L99" s="17">
        <f>+[1]CUY!L100</f>
        <v>4450.1000000000004</v>
      </c>
      <c r="M99" s="17">
        <f>+[1]CUY!M100</f>
        <v>8475.6</v>
      </c>
      <c r="N99" s="17">
        <f>+[1]CUY!N100</f>
        <v>7219.6</v>
      </c>
      <c r="O99" s="18">
        <f>+[1]CUY!R100</f>
        <v>6985.9</v>
      </c>
      <c r="P99" s="19">
        <f>+[1]CUY!S100</f>
        <v>7511.2</v>
      </c>
      <c r="Q99" s="20">
        <f>+[1]CUY!T100</f>
        <v>7531.1</v>
      </c>
      <c r="R99" s="18">
        <f t="shared" si="68"/>
        <v>7453.6194999999989</v>
      </c>
      <c r="S99" s="19">
        <f t="shared" si="52"/>
        <v>7232.9369035153313</v>
      </c>
      <c r="T99" s="19">
        <f t="shared" si="53"/>
        <v>6842.6292025243829</v>
      </c>
      <c r="U99" s="19">
        <f t="shared" si="54"/>
        <v>6443.2771867190295</v>
      </c>
      <c r="V99" s="19"/>
      <c r="W99" s="20">
        <f t="shared" si="55"/>
        <v>7137.7663351185929</v>
      </c>
      <c r="X99" s="21"/>
      <c r="Y99" s="41">
        <f t="shared" si="69"/>
        <v>2.2441393122179409E-2</v>
      </c>
      <c r="Z99" s="24">
        <f t="shared" si="70"/>
        <v>-3.5220535703095468E-3</v>
      </c>
      <c r="AA99" s="24">
        <f t="shared" si="71"/>
        <v>2.3917383292383132E-2</v>
      </c>
      <c r="AB99" s="24">
        <f t="shared" si="72"/>
        <v>4.3688220219312734E-2</v>
      </c>
      <c r="AC99" s="24">
        <f t="shared" si="73"/>
        <v>6.6677624369932076E-2</v>
      </c>
      <c r="AD99" s="24">
        <f t="shared" si="74"/>
        <v>2.1654472504130329E-2</v>
      </c>
      <c r="AE99" s="24">
        <f t="shared" si="75"/>
        <v>2.962888509174566E-2</v>
      </c>
      <c r="AF99" s="24">
        <f t="shared" si="76"/>
        <v>1.7439482393187822E-2</v>
      </c>
      <c r="AG99" s="24">
        <f t="shared" si="77"/>
        <v>2.031717941736999E-2</v>
      </c>
      <c r="AH99" s="24">
        <f t="shared" si="78"/>
        <v>3.5878684992328047E-2</v>
      </c>
      <c r="AI99" s="24">
        <f t="shared" si="79"/>
        <v>4.06182770554675E-2</v>
      </c>
      <c r="AJ99" s="24">
        <f t="shared" si="80"/>
        <v>4.1561186619804902E-2</v>
      </c>
      <c r="AK99" s="24">
        <f t="shared" si="81"/>
        <v>1.8293628965147635E-2</v>
      </c>
      <c r="AL99" s="24">
        <f t="shared" si="82"/>
        <v>-2.1157645476327258E-2</v>
      </c>
      <c r="AM99" s="24">
        <f t="shared" si="83"/>
        <v>2.7172649572649643E-2</v>
      </c>
      <c r="AN99" s="24">
        <f t="shared" si="84"/>
        <v>3.1106669039828061E-2</v>
      </c>
      <c r="AO99" s="24">
        <f t="shared" si="85"/>
        <v>2.2447437589514729E-2</v>
      </c>
      <c r="AP99" s="24">
        <f t="shared" si="86"/>
        <v>1.6149402969408921E-2</v>
      </c>
      <c r="AQ99" s="24">
        <f t="shared" si="87"/>
        <v>3.4873822096139317E-2</v>
      </c>
      <c r="AR99" s="24">
        <f t="shared" si="88"/>
        <v>3.2740764270032363E-2</v>
      </c>
      <c r="AS99" s="24" t="e">
        <f t="shared" si="89"/>
        <v>#DIV/0!</v>
      </c>
      <c r="AT99" s="24">
        <f t="shared" si="90"/>
        <v>2.7757929216179811E-2</v>
      </c>
      <c r="AU99" s="21"/>
      <c r="AV99" s="24">
        <f t="shared" si="91"/>
        <v>1.93822926521602</v>
      </c>
      <c r="AW99" s="24">
        <f t="shared" si="92"/>
        <v>1.7528393351800555</v>
      </c>
      <c r="AX99" s="24">
        <f t="shared" si="93"/>
        <v>1.7252848311449447</v>
      </c>
      <c r="AY99" s="24">
        <f t="shared" si="94"/>
        <v>1.372097630557096</v>
      </c>
      <c r="AZ99" s="24">
        <f t="shared" si="95"/>
        <v>3.3421243378868137</v>
      </c>
      <c r="BA99" s="24">
        <f t="shared" si="96"/>
        <v>1.7338754243309387</v>
      </c>
      <c r="BB99" s="24">
        <f t="shared" si="97"/>
        <v>2.1238437298817465</v>
      </c>
      <c r="BC99" s="24">
        <f t="shared" si="98"/>
        <v>2.2318595220284263</v>
      </c>
      <c r="BD99" s="24">
        <f t="shared" si="99"/>
        <v>2.5879607467687888</v>
      </c>
      <c r="BE99" s="24">
        <f t="shared" si="100"/>
        <v>1.6196078431372549</v>
      </c>
      <c r="BF99" s="24">
        <f t="shared" si="101"/>
        <v>1.9034383767208198</v>
      </c>
      <c r="BG99" s="24">
        <f t="shared" si="102"/>
        <v>1.858164159978418</v>
      </c>
      <c r="BH99" s="24">
        <f t="shared" si="103"/>
        <v>2.6261175288799601</v>
      </c>
      <c r="BI99" s="24">
        <f t="shared" si="104"/>
        <v>1.5763018144269068</v>
      </c>
      <c r="BJ99" s="24">
        <f t="shared" si="105"/>
        <v>1.7816168573862159</v>
      </c>
      <c r="BK99" s="24">
        <f t="shared" si="106"/>
        <v>2.9500157348159028</v>
      </c>
      <c r="BL99" s="24">
        <f t="shared" si="107"/>
        <v>1.9382587923791896</v>
      </c>
      <c r="BM99" s="24">
        <f t="shared" si="108"/>
        <v>1.7238420457688788</v>
      </c>
      <c r="BN99" s="24">
        <f t="shared" si="109"/>
        <v>1.6968201375790164</v>
      </c>
      <c r="BO99" s="24">
        <f t="shared" si="110"/>
        <v>1.6487203760252522</v>
      </c>
      <c r="BP99" s="24" t="e">
        <f t="shared" si="111"/>
        <v>#DIV/0!</v>
      </c>
      <c r="BQ99" s="24">
        <f t="shared" si="112"/>
        <v>1.9069077638455814</v>
      </c>
      <c r="BR99" s="21"/>
      <c r="BS99" s="35">
        <f t="shared" si="113"/>
        <v>45566</v>
      </c>
      <c r="BT99" s="24">
        <f t="shared" si="58"/>
        <v>-1.0954609676136272E-3</v>
      </c>
      <c r="BU99" s="24">
        <f t="shared" si="49"/>
        <v>6.1017269996296083E-4</v>
      </c>
      <c r="BV99" s="24">
        <f t="shared" si="50"/>
        <v>3.911918903718733E-3</v>
      </c>
      <c r="BW99" s="24">
        <f t="shared" si="65"/>
        <v>5.9296635162754989E-3</v>
      </c>
      <c r="BX99" s="24">
        <f t="shared" si="66"/>
        <v>1.2645971934541378E-3</v>
      </c>
      <c r="BY99" s="24">
        <f t="shared" si="67"/>
        <v>2.6929946091274392E-3</v>
      </c>
      <c r="BZ99" s="24">
        <f t="shared" si="114"/>
        <v>2.3353177597015252E-3</v>
      </c>
      <c r="CA99" s="24">
        <f t="shared" si="115"/>
        <v>4.1437291669524297E-4</v>
      </c>
      <c r="CB99" s="24">
        <f t="shared" si="116"/>
        <v>2.0261121246622146E-3</v>
      </c>
      <c r="CC99" s="24">
        <f t="shared" si="117"/>
        <v>5.3372107378499832E-4</v>
      </c>
      <c r="CD99" s="24">
        <f t="shared" si="118"/>
        <v>3.1778302080904311E-3</v>
      </c>
      <c r="CE99" s="24">
        <f t="shared" si="119"/>
        <v>6.4582241670210641E-4</v>
      </c>
      <c r="CF99" s="24">
        <f t="shared" si="120"/>
        <v>2.2447062454561663E-2</v>
      </c>
    </row>
    <row r="100" spans="1:84" x14ac:dyDescent="0.25">
      <c r="A100" s="31">
        <f>+[1]CUY!A101</f>
        <v>45597</v>
      </c>
      <c r="B100" s="17">
        <f>+[1]CUY!B101</f>
        <v>7613.1</v>
      </c>
      <c r="C100" s="17">
        <f>+[1]CUY!C101</f>
        <v>7989.8</v>
      </c>
      <c r="D100" s="17">
        <f>+[1]CUY!D101</f>
        <v>5583.3</v>
      </c>
      <c r="E100" s="17">
        <f>+[1]CUY!E101</f>
        <v>6022.8</v>
      </c>
      <c r="F100" s="17">
        <f>+[1]CUY!F101</f>
        <v>8183</v>
      </c>
      <c r="G100" s="17">
        <f>+[1]CUY!G101</f>
        <v>7003.7</v>
      </c>
      <c r="H100" s="17">
        <f>+[1]CUY!H101</f>
        <v>9437.2000000000007</v>
      </c>
      <c r="I100" s="17">
        <f>+[1]CUY!I101</f>
        <v>8434.5</v>
      </c>
      <c r="J100" s="17">
        <f>+[1]CUY!J101</f>
        <v>6087.8</v>
      </c>
      <c r="K100" s="17">
        <f>+[1]CUY!K101</f>
        <v>6612.1</v>
      </c>
      <c r="L100" s="17">
        <f>+[1]CUY!L101</f>
        <v>4730.6000000000004</v>
      </c>
      <c r="M100" s="17">
        <f>+[1]CUY!M101</f>
        <v>8755.7000000000007</v>
      </c>
      <c r="N100" s="17">
        <f>+[1]CUY!N101</f>
        <v>7383.8</v>
      </c>
      <c r="O100" s="18">
        <f>+[1]CUY!R101</f>
        <v>6882.2</v>
      </c>
      <c r="P100" s="19">
        <f>+[1]CUY!S101</f>
        <v>7682.9</v>
      </c>
      <c r="Q100" s="20">
        <f>+[1]CUY!T101</f>
        <v>7798.9</v>
      </c>
      <c r="R100" s="18">
        <f t="shared" si="68"/>
        <v>7612.9469599999993</v>
      </c>
      <c r="S100" s="19">
        <f t="shared" si="52"/>
        <v>7340.8862827225112</v>
      </c>
      <c r="T100" s="19">
        <f t="shared" si="53"/>
        <v>6991.8459839357429</v>
      </c>
      <c r="U100" s="19">
        <f t="shared" si="54"/>
        <v>6560.4857550874694</v>
      </c>
      <c r="V100" s="19"/>
      <c r="W100" s="20">
        <f t="shared" si="55"/>
        <v>7300.1265110941094</v>
      </c>
      <c r="X100" s="21"/>
      <c r="Y100" s="41">
        <f t="shared" si="69"/>
        <v>2.1385352241168887E-2</v>
      </c>
      <c r="Z100" s="24">
        <f t="shared" si="70"/>
        <v>4.9810067671254288E-3</v>
      </c>
      <c r="AA100" s="24">
        <f t="shared" si="71"/>
        <v>4.669866146751156E-2</v>
      </c>
      <c r="AB100" s="24">
        <f t="shared" si="72"/>
        <v>6.0300332403495638E-3</v>
      </c>
      <c r="AC100" s="24">
        <f t="shared" si="73"/>
        <v>5.0773023781395921E-2</v>
      </c>
      <c r="AD100" s="24">
        <f t="shared" si="74"/>
        <v>1.1218596592549757E-2</v>
      </c>
      <c r="AE100" s="24">
        <f t="shared" si="75"/>
        <v>2.3624097012820977E-2</v>
      </c>
      <c r="AF100" s="24">
        <f t="shared" si="76"/>
        <v>2.7519918134639276E-2</v>
      </c>
      <c r="AG100" s="24">
        <f t="shared" si="77"/>
        <v>1.5276341683065908E-2</v>
      </c>
      <c r="AH100" s="24">
        <f t="shared" si="78"/>
        <v>4.1931925622439303E-2</v>
      </c>
      <c r="AI100" s="24">
        <f t="shared" si="79"/>
        <v>6.3032291409181873E-2</v>
      </c>
      <c r="AJ100" s="24">
        <f t="shared" si="80"/>
        <v>3.3047807824814868E-2</v>
      </c>
      <c r="AK100" s="24">
        <f t="shared" si="81"/>
        <v>2.2743642307053058E-2</v>
      </c>
      <c r="AL100" s="24">
        <f t="shared" si="82"/>
        <v>-1.48441861463805E-2</v>
      </c>
      <c r="AM100" s="24">
        <f t="shared" si="83"/>
        <v>2.285919693258065E-2</v>
      </c>
      <c r="AN100" s="24">
        <f t="shared" si="84"/>
        <v>3.5559214457383304E-2</v>
      </c>
      <c r="AO100" s="24">
        <f t="shared" si="85"/>
        <v>2.1375851021104619E-2</v>
      </c>
      <c r="AP100" s="24">
        <f t="shared" si="86"/>
        <v>1.4924695272084287E-2</v>
      </c>
      <c r="AQ100" s="24">
        <f t="shared" si="87"/>
        <v>2.1806936631362461E-2</v>
      </c>
      <c r="AR100" s="24">
        <f t="shared" si="88"/>
        <v>1.8190831307091981E-2</v>
      </c>
      <c r="AS100" s="24" t="e">
        <f t="shared" si="89"/>
        <v>#DIV/0!</v>
      </c>
      <c r="AT100" s="24">
        <f t="shared" si="90"/>
        <v>2.2746636461981939E-2</v>
      </c>
      <c r="AU100" s="21"/>
      <c r="AV100" s="24">
        <f t="shared" si="91"/>
        <v>1.6615508320514616</v>
      </c>
      <c r="AW100" s="24">
        <f t="shared" si="92"/>
        <v>1.4080894541728202</v>
      </c>
      <c r="AX100" s="24">
        <f t="shared" si="93"/>
        <v>1.5509663270434508</v>
      </c>
      <c r="AY100" s="24">
        <f t="shared" si="94"/>
        <v>1.1623523498366422</v>
      </c>
      <c r="AZ100" s="24">
        <f t="shared" si="95"/>
        <v>2.9684772065955385</v>
      </c>
      <c r="BA100" s="24">
        <f t="shared" si="96"/>
        <v>1.4560597559264976</v>
      </c>
      <c r="BB100" s="24">
        <f t="shared" si="97"/>
        <v>1.7771172973927376</v>
      </c>
      <c r="BC100" s="24">
        <f t="shared" si="98"/>
        <v>2.0443963183540879</v>
      </c>
      <c r="BD100" s="24">
        <f t="shared" si="99"/>
        <v>2.2125593667546175</v>
      </c>
      <c r="BE100" s="24">
        <f t="shared" si="100"/>
        <v>1.4412405390437515</v>
      </c>
      <c r="BF100" s="24">
        <f t="shared" si="101"/>
        <v>1.6747710053149385</v>
      </c>
      <c r="BG100" s="24">
        <f t="shared" si="102"/>
        <v>1.6869514515436079</v>
      </c>
      <c r="BH100" s="24">
        <f t="shared" si="103"/>
        <v>2.3231918628201087</v>
      </c>
      <c r="BI100" s="24">
        <f t="shared" si="104"/>
        <v>1.2308589951377633</v>
      </c>
      <c r="BJ100" s="24">
        <f t="shared" si="105"/>
        <v>1.5300994533359678</v>
      </c>
      <c r="BK100" s="24">
        <f t="shared" si="106"/>
        <v>2.6089310504396113</v>
      </c>
      <c r="BL100" s="24">
        <f t="shared" si="107"/>
        <v>1.6615208699755315</v>
      </c>
      <c r="BM100" s="24">
        <f t="shared" si="108"/>
        <v>1.4500019535582731</v>
      </c>
      <c r="BN100" s="24">
        <f t="shared" si="109"/>
        <v>1.4822163977845659</v>
      </c>
      <c r="BO100" s="24">
        <f t="shared" si="110"/>
        <v>1.4219832092415241</v>
      </c>
      <c r="BP100" s="24" t="e">
        <f t="shared" si="111"/>
        <v>#DIV/0!</v>
      </c>
      <c r="BQ100" s="24">
        <f t="shared" si="112"/>
        <v>1.6633515454458916</v>
      </c>
      <c r="BR100" s="21"/>
      <c r="BS100" s="35">
        <f t="shared" si="113"/>
        <v>45597</v>
      </c>
      <c r="BT100" s="24">
        <f t="shared" si="58"/>
        <v>1.5098970980855287E-3</v>
      </c>
      <c r="BU100" s="24">
        <f t="shared" si="49"/>
        <v>1.1930812884875987E-3</v>
      </c>
      <c r="BV100" s="24">
        <f t="shared" si="50"/>
        <v>5.5115982666327349E-4</v>
      </c>
      <c r="BW100" s="24">
        <f t="shared" si="65"/>
        <v>4.7106162040328929E-3</v>
      </c>
      <c r="BX100" s="24">
        <f t="shared" si="66"/>
        <v>6.5464936876987107E-4</v>
      </c>
      <c r="BY100" s="24">
        <f t="shared" si="67"/>
        <v>2.162308652078844E-3</v>
      </c>
      <c r="BZ100" s="24">
        <f t="shared" si="114"/>
        <v>3.6671585923769342E-3</v>
      </c>
      <c r="CA100" s="24">
        <f t="shared" si="115"/>
        <v>3.1091672592135574E-4</v>
      </c>
      <c r="CB100" s="24">
        <f t="shared" si="116"/>
        <v>2.399066235560866E-3</v>
      </c>
      <c r="CC100" s="24">
        <f t="shared" si="117"/>
        <v>8.4296389712491793E-4</v>
      </c>
      <c r="CD100" s="24">
        <f t="shared" si="118"/>
        <v>2.5741376765901535E-3</v>
      </c>
      <c r="CE100" s="24">
        <f t="shared" si="119"/>
        <v>7.9966459610663081E-4</v>
      </c>
      <c r="CF100" s="24">
        <f t="shared" si="120"/>
        <v>2.1375620161798864E-2</v>
      </c>
    </row>
    <row r="101" spans="1:84" x14ac:dyDescent="0.25">
      <c r="A101" s="31">
        <f>+[1]CUY!A102</f>
        <v>45627</v>
      </c>
      <c r="B101" s="17">
        <f>+[1]CUY!B102</f>
        <v>7788.7</v>
      </c>
      <c r="C101" s="17">
        <f>+[1]CUY!C102</f>
        <v>8163.1</v>
      </c>
      <c r="D101" s="17">
        <f>+[1]CUY!D102</f>
        <v>5710.2</v>
      </c>
      <c r="E101" s="17">
        <f>+[1]CUY!E102</f>
        <v>6132.6</v>
      </c>
      <c r="F101" s="17">
        <f>+[1]CUY!F102</f>
        <v>8422.2999999999993</v>
      </c>
      <c r="G101" s="17">
        <f>+[1]CUY!G102</f>
        <v>7073.7</v>
      </c>
      <c r="H101" s="17">
        <f>+[1]CUY!H102</f>
        <v>9576</v>
      </c>
      <c r="I101" s="17">
        <f>+[1]CUY!I102</f>
        <v>8608.9</v>
      </c>
      <c r="J101" s="17">
        <f>+[1]CUY!J102</f>
        <v>6342.7</v>
      </c>
      <c r="K101" s="17">
        <f>+[1]CUY!K102</f>
        <v>6719.5</v>
      </c>
      <c r="L101" s="17">
        <f>+[1]CUY!L102</f>
        <v>4767.3</v>
      </c>
      <c r="M101" s="17">
        <f>+[1]CUY!M102</f>
        <v>9251.5</v>
      </c>
      <c r="N101" s="17">
        <f>+[1]CUY!N102</f>
        <v>7489.5</v>
      </c>
      <c r="O101" s="18">
        <f>+[1]CUY!R102</f>
        <v>6613.3</v>
      </c>
      <c r="P101" s="19">
        <f>+[1]CUY!S102</f>
        <v>7934.7</v>
      </c>
      <c r="Q101" s="20">
        <f>+[1]CUY!T102</f>
        <v>7977.4</v>
      </c>
      <c r="R101" s="18">
        <f t="shared" si="68"/>
        <v>7788.5313699999988</v>
      </c>
      <c r="S101" s="19">
        <f t="shared" si="52"/>
        <v>7513.9452505609561</v>
      </c>
      <c r="T101" s="19">
        <f t="shared" si="53"/>
        <v>7169.4355708548483</v>
      </c>
      <c r="U101" s="19">
        <f t="shared" si="54"/>
        <v>6660.2552302749027</v>
      </c>
      <c r="V101" s="19"/>
      <c r="W101" s="20">
        <f t="shared" si="55"/>
        <v>7427.4985080336655</v>
      </c>
      <c r="X101" s="21"/>
      <c r="Y101" s="41">
        <f t="shared" si="69"/>
        <v>2.3065505510238893E-2</v>
      </c>
      <c r="Z101" s="24">
        <f t="shared" si="70"/>
        <v>2.1690154947558105E-2</v>
      </c>
      <c r="AA101" s="24">
        <f t="shared" si="71"/>
        <v>2.2728493901456037E-2</v>
      </c>
      <c r="AB101" s="24">
        <f t="shared" si="72"/>
        <v>1.8230723251643877E-2</v>
      </c>
      <c r="AC101" s="24">
        <f t="shared" si="73"/>
        <v>2.9243553708908632E-2</v>
      </c>
      <c r="AD101" s="24">
        <f t="shared" si="74"/>
        <v>9.9947170781158334E-3</v>
      </c>
      <c r="AE101" s="24">
        <f t="shared" si="75"/>
        <v>1.4707752299410792E-2</v>
      </c>
      <c r="AF101" s="24">
        <f t="shared" si="76"/>
        <v>2.0676981445254539E-2</v>
      </c>
      <c r="AG101" s="24">
        <f t="shared" si="77"/>
        <v>4.1870626498899277E-2</v>
      </c>
      <c r="AH101" s="24">
        <f t="shared" si="78"/>
        <v>1.6242948533748747E-2</v>
      </c>
      <c r="AI101" s="24">
        <f t="shared" si="79"/>
        <v>7.7580010992261972E-3</v>
      </c>
      <c r="AJ101" s="24">
        <f t="shared" si="80"/>
        <v>5.6625969368525597E-2</v>
      </c>
      <c r="AK101" s="24">
        <f t="shared" si="81"/>
        <v>1.4315122294753291E-2</v>
      </c>
      <c r="AL101" s="24">
        <f t="shared" si="82"/>
        <v>-3.9071808433349786E-2</v>
      </c>
      <c r="AM101" s="24">
        <f t="shared" si="83"/>
        <v>3.2774082703145968E-2</v>
      </c>
      <c r="AN101" s="24">
        <f t="shared" si="84"/>
        <v>2.2887843157368248E-2</v>
      </c>
      <c r="AO101" s="24">
        <f t="shared" si="85"/>
        <v>2.3063921359567585E-2</v>
      </c>
      <c r="AP101" s="24">
        <f t="shared" si="86"/>
        <v>2.3574669484494715E-2</v>
      </c>
      <c r="AQ101" s="24">
        <f t="shared" si="87"/>
        <v>2.5399527868195326E-2</v>
      </c>
      <c r="AR101" s="24">
        <f t="shared" si="88"/>
        <v>1.5207635366034422E-2</v>
      </c>
      <c r="AS101" s="24" t="e">
        <f t="shared" si="89"/>
        <v>#DIV/0!</v>
      </c>
      <c r="AT101" s="24">
        <f t="shared" si="90"/>
        <v>1.7447916381447159E-2</v>
      </c>
      <c r="AU101" s="21"/>
      <c r="AV101" s="24">
        <f t="shared" si="91"/>
        <v>1.16370808678501</v>
      </c>
      <c r="AW101" s="24">
        <f t="shared" si="92"/>
        <v>0.89874860439151494</v>
      </c>
      <c r="AX101" s="24">
        <f t="shared" si="93"/>
        <v>1.2012258586793108</v>
      </c>
      <c r="AY101" s="24">
        <f t="shared" si="94"/>
        <v>0.92443593686258541</v>
      </c>
      <c r="AZ101" s="24">
        <f t="shared" si="95"/>
        <v>2.6959364577847986</v>
      </c>
      <c r="BA101" s="24">
        <f t="shared" si="96"/>
        <v>0.94873137001019292</v>
      </c>
      <c r="BB101" s="24">
        <f t="shared" si="97"/>
        <v>1.0539659388271634</v>
      </c>
      <c r="BC101" s="24">
        <f t="shared" si="98"/>
        <v>1.3239660943742573</v>
      </c>
      <c r="BD101" s="24">
        <f t="shared" si="99"/>
        <v>1.9114987376635297</v>
      </c>
      <c r="BE101" s="24">
        <f t="shared" si="100"/>
        <v>1.0493153191619138</v>
      </c>
      <c r="BF101" s="24">
        <f t="shared" si="101"/>
        <v>1.5567413922557121</v>
      </c>
      <c r="BG101" s="24">
        <f t="shared" si="102"/>
        <v>1.2976530485533342</v>
      </c>
      <c r="BH101" s="24">
        <f t="shared" si="103"/>
        <v>1.5656001644286106</v>
      </c>
      <c r="BI101" s="24">
        <f t="shared" si="104"/>
        <v>0.85808608676107001</v>
      </c>
      <c r="BJ101" s="24">
        <f t="shared" si="105"/>
        <v>1.0372024955711314</v>
      </c>
      <c r="BK101" s="24">
        <f t="shared" si="106"/>
        <v>1.9953065745503693</v>
      </c>
      <c r="BL101" s="24">
        <f t="shared" si="107"/>
        <v>1.1636935730970066</v>
      </c>
      <c r="BM101" s="24">
        <f t="shared" si="108"/>
        <v>1.0034825872710496</v>
      </c>
      <c r="BN101" s="24">
        <f t="shared" si="109"/>
        <v>1.0954184484252312</v>
      </c>
      <c r="BO101" s="24">
        <f t="shared" si="110"/>
        <v>1.0345845706096375</v>
      </c>
      <c r="BP101" s="24" t="e">
        <f t="shared" si="111"/>
        <v>#DIV/0!</v>
      </c>
      <c r="BQ101" s="24">
        <f t="shared" si="112"/>
        <v>1.1488812998064435</v>
      </c>
      <c r="BR101" s="21"/>
      <c r="BS101" s="35">
        <f t="shared" si="113"/>
        <v>45627</v>
      </c>
      <c r="BT101" s="24">
        <f t="shared" si="58"/>
        <v>6.4693567666259544E-3</v>
      </c>
      <c r="BU101" s="24">
        <f t="shared" si="49"/>
        <v>5.950703392836016E-4</v>
      </c>
      <c r="BV101" s="24">
        <f t="shared" si="50"/>
        <v>1.6412814753516991E-3</v>
      </c>
      <c r="BW101" s="24">
        <f t="shared" si="65"/>
        <v>2.7912203964219483E-3</v>
      </c>
      <c r="BX101" s="24">
        <f t="shared" si="66"/>
        <v>5.7742575297841867E-4</v>
      </c>
      <c r="BY101" s="24">
        <f t="shared" si="67"/>
        <v>1.3491481787970662E-3</v>
      </c>
      <c r="BZ101" s="24">
        <f t="shared" si="114"/>
        <v>2.7718537783557227E-3</v>
      </c>
      <c r="CA101" s="24">
        <f t="shared" si="115"/>
        <v>8.4708857101574778E-4</v>
      </c>
      <c r="CB101" s="24">
        <f t="shared" si="116"/>
        <v>9.4800803877526563E-4</v>
      </c>
      <c r="CC101" s="24">
        <f t="shared" si="117"/>
        <v>1.0798229367800185E-4</v>
      </c>
      <c r="CD101" s="24">
        <f t="shared" si="118"/>
        <v>4.461034269876916E-3</v>
      </c>
      <c r="CE101" s="24">
        <f t="shared" si="119"/>
        <v>5.0398786302557343E-4</v>
      </c>
      <c r="CF101" s="24">
        <f t="shared" si="120"/>
        <v>2.3063457724185912E-2</v>
      </c>
    </row>
    <row r="102" spans="1:84" x14ac:dyDescent="0.25">
      <c r="A102" s="31">
        <f>+[1]CUY!A103</f>
        <v>45658</v>
      </c>
      <c r="B102" s="17">
        <f>+[1]CUY!B103</f>
        <v>7941.8</v>
      </c>
      <c r="C102" s="17">
        <f>+[1]CUY!C103</f>
        <v>8252.9</v>
      </c>
      <c r="D102" s="17">
        <f>+[1]CUY!D103</f>
        <v>5832.6</v>
      </c>
      <c r="E102" s="17">
        <f>+[1]CUY!E103</f>
        <v>6191.6</v>
      </c>
      <c r="F102" s="17">
        <f>+[1]CUY!F103</f>
        <v>8680.1</v>
      </c>
      <c r="G102" s="17">
        <f>+[1]CUY!G103</f>
        <v>7246.2</v>
      </c>
      <c r="H102" s="17">
        <f>+[1]CUY!H103</f>
        <v>9750.4</v>
      </c>
      <c r="I102" s="17">
        <f>+[1]CUY!I103</f>
        <v>8679.5</v>
      </c>
      <c r="J102" s="17">
        <f>+[1]CUY!J103</f>
        <v>6503.6</v>
      </c>
      <c r="K102" s="17">
        <f>+[1]CUY!K103</f>
        <v>6974.5</v>
      </c>
      <c r="L102" s="17">
        <f>+[1]CUY!L103</f>
        <v>4781.6000000000004</v>
      </c>
      <c r="M102" s="17">
        <f>+[1]CUY!M103</f>
        <v>9746.9</v>
      </c>
      <c r="N102" s="17">
        <f>+[1]CUY!N103</f>
        <v>7653.8</v>
      </c>
      <c r="O102" s="18">
        <f>+[1]CUY!R103</f>
        <v>6618.8</v>
      </c>
      <c r="P102" s="19">
        <f>+[1]CUY!S103</f>
        <v>8120.7</v>
      </c>
      <c r="Q102" s="20">
        <f>+[1]CUY!T103</f>
        <v>8107.3</v>
      </c>
      <c r="R102" s="18">
        <f t="shared" si="68"/>
        <v>7941.7363299999997</v>
      </c>
      <c r="S102" s="19">
        <f t="shared" si="52"/>
        <v>7670.22502617801</v>
      </c>
      <c r="T102" s="19">
        <f t="shared" si="53"/>
        <v>7383.3833333333332</v>
      </c>
      <c r="U102" s="19">
        <f t="shared" si="54"/>
        <v>6805.3722956087122</v>
      </c>
      <c r="V102" s="19"/>
      <c r="W102" s="20">
        <f t="shared" si="55"/>
        <v>7554.6725325172165</v>
      </c>
      <c r="X102" s="21"/>
      <c r="Y102" s="41">
        <f t="shared" si="69"/>
        <v>1.9656682116399482E-2</v>
      </c>
      <c r="Z102" s="24">
        <f t="shared" si="70"/>
        <v>1.1000722764635817E-2</v>
      </c>
      <c r="AA102" s="24">
        <f t="shared" si="71"/>
        <v>2.1435326258274712E-2</v>
      </c>
      <c r="AB102" s="24">
        <f t="shared" si="72"/>
        <v>9.6207155203340555E-3</v>
      </c>
      <c r="AC102" s="24">
        <f t="shared" si="73"/>
        <v>3.0609216009878759E-2</v>
      </c>
      <c r="AD102" s="24">
        <f t="shared" si="74"/>
        <v>2.4386106281012676E-2</v>
      </c>
      <c r="AE102" s="24">
        <f t="shared" si="75"/>
        <v>1.8212197159565457E-2</v>
      </c>
      <c r="AF102" s="24">
        <f t="shared" si="76"/>
        <v>8.2008154351891349E-3</v>
      </c>
      <c r="AG102" s="24">
        <f t="shared" si="77"/>
        <v>2.5367745597300928E-2</v>
      </c>
      <c r="AH102" s="24">
        <f t="shared" si="78"/>
        <v>3.7949252176501247E-2</v>
      </c>
      <c r="AI102" s="24">
        <f t="shared" si="79"/>
        <v>2.9996014515554226E-3</v>
      </c>
      <c r="AJ102" s="24">
        <f t="shared" si="80"/>
        <v>5.3548073285413222E-2</v>
      </c>
      <c r="AK102" s="24">
        <f t="shared" si="81"/>
        <v>2.193737899726278E-2</v>
      </c>
      <c r="AL102" s="24">
        <f t="shared" si="82"/>
        <v>8.3165741762813994E-4</v>
      </c>
      <c r="AM102" s="24">
        <f t="shared" si="83"/>
        <v>2.3441339937237737E-2</v>
      </c>
      <c r="AN102" s="24">
        <f t="shared" si="84"/>
        <v>1.6283500890014402E-2</v>
      </c>
      <c r="AO102" s="24">
        <f t="shared" si="85"/>
        <v>1.9670583929355168E-2</v>
      </c>
      <c r="AP102" s="24">
        <f t="shared" si="86"/>
        <v>2.0798631132611378E-2</v>
      </c>
      <c r="AQ102" s="24">
        <f t="shared" si="87"/>
        <v>2.9841646579296111E-2</v>
      </c>
      <c r="AR102" s="24">
        <f t="shared" si="88"/>
        <v>2.1788514150953953E-2</v>
      </c>
      <c r="AS102" s="24" t="e">
        <f t="shared" si="89"/>
        <v>#DIV/0!</v>
      </c>
      <c r="AT102" s="24">
        <f t="shared" si="90"/>
        <v>1.7122053184662089E-2</v>
      </c>
      <c r="AU102" s="21"/>
      <c r="AV102" s="24">
        <f t="shared" si="91"/>
        <v>0.80405251919494813</v>
      </c>
      <c r="AW102" s="24">
        <f t="shared" si="92"/>
        <v>0.61104495676108295</v>
      </c>
      <c r="AX102" s="24">
        <f t="shared" si="93"/>
        <v>0.85603818615751792</v>
      </c>
      <c r="AY102" s="24">
        <f t="shared" si="94"/>
        <v>0.65215070978759759</v>
      </c>
      <c r="AZ102" s="24">
        <f t="shared" si="95"/>
        <v>2.2246452188126904</v>
      </c>
      <c r="BA102" s="24">
        <f t="shared" si="96"/>
        <v>0.54820100846081532</v>
      </c>
      <c r="BB102" s="24">
        <f t="shared" si="97"/>
        <v>0.76391627620891156</v>
      </c>
      <c r="BC102" s="24">
        <f t="shared" si="98"/>
        <v>0.76495109502409675</v>
      </c>
      <c r="BD102" s="24">
        <f t="shared" si="99"/>
        <v>1.3337998349302045</v>
      </c>
      <c r="BE102" s="24">
        <f t="shared" si="100"/>
        <v>0.72828645768801881</v>
      </c>
      <c r="BF102" s="24">
        <f t="shared" si="101"/>
        <v>1.563585674458503</v>
      </c>
      <c r="BG102" s="24">
        <f t="shared" si="102"/>
        <v>1.0101260079605683</v>
      </c>
      <c r="BH102" s="24">
        <f t="shared" si="103"/>
        <v>0.79342502987557717</v>
      </c>
      <c r="BI102" s="24">
        <f t="shared" si="104"/>
        <v>0.61119766309639734</v>
      </c>
      <c r="BJ102" s="24">
        <f t="shared" si="105"/>
        <v>0.71275810431738118</v>
      </c>
      <c r="BK102" s="24">
        <f t="shared" si="106"/>
        <v>1.3389590906468181</v>
      </c>
      <c r="BL102" s="24">
        <f t="shared" si="107"/>
        <v>0.80406892291837595</v>
      </c>
      <c r="BM102" s="24">
        <f t="shared" si="108"/>
        <v>0.68297378488359017</v>
      </c>
      <c r="BN102" s="24">
        <f t="shared" si="109"/>
        <v>0.74066356594674998</v>
      </c>
      <c r="BO102" s="24">
        <f t="shared" si="110"/>
        <v>0.66259889552905515</v>
      </c>
      <c r="BP102" s="24" t="e">
        <f t="shared" si="111"/>
        <v>#DIV/0!</v>
      </c>
      <c r="BQ102" s="24">
        <f t="shared" si="112"/>
        <v>0.74537526129260034</v>
      </c>
      <c r="BR102" s="21"/>
      <c r="BS102" s="35">
        <f t="shared" si="113"/>
        <v>45658</v>
      </c>
      <c r="BT102" s="24">
        <f t="shared" si="58"/>
        <v>3.2766905902140014E-3</v>
      </c>
      <c r="BU102" s="24">
        <f t="shared" si="49"/>
        <v>5.6102815617497398E-4</v>
      </c>
      <c r="BV102" s="24">
        <f t="shared" si="50"/>
        <v>8.6204373001913027E-4</v>
      </c>
      <c r="BW102" s="24">
        <f t="shared" si="65"/>
        <v>2.9392119352395262E-3</v>
      </c>
      <c r="BX102" s="24">
        <f t="shared" si="66"/>
        <v>1.3908611193138775E-3</v>
      </c>
      <c r="BY102" s="24">
        <f t="shared" si="67"/>
        <v>1.656964576887025E-3</v>
      </c>
      <c r="BZ102" s="24">
        <f t="shared" si="114"/>
        <v>1.0967940734654107E-3</v>
      </c>
      <c r="CA102" s="24">
        <f t="shared" si="115"/>
        <v>5.2265076328527401E-4</v>
      </c>
      <c r="CB102" s="24">
        <f t="shared" si="116"/>
        <v>2.2001104163724369E-3</v>
      </c>
      <c r="CC102" s="24">
        <f t="shared" si="117"/>
        <v>4.1126246998857842E-5</v>
      </c>
      <c r="CD102" s="24">
        <f t="shared" si="118"/>
        <v>4.3569401825721849E-3</v>
      </c>
      <c r="CE102" s="24">
        <f t="shared" si="119"/>
        <v>7.6573625893923338E-4</v>
      </c>
      <c r="CF102" s="24">
        <f t="shared" si="120"/>
        <v>1.9670158049481933E-2</v>
      </c>
    </row>
    <row r="103" spans="1:84" x14ac:dyDescent="0.25">
      <c r="A103" s="31">
        <f>+[1]CUY!A104</f>
        <v>45689</v>
      </c>
      <c r="B103" s="17">
        <f>+[1]CUY!B104</f>
        <v>8154</v>
      </c>
      <c r="C103" s="17">
        <f>+[1]CUY!C104</f>
        <v>8584</v>
      </c>
      <c r="D103" s="17">
        <f>+[1]CUY!D104</f>
        <v>5915.6</v>
      </c>
      <c r="E103" s="17">
        <f>+[1]CUY!E104</f>
        <v>6141.6</v>
      </c>
      <c r="F103" s="17">
        <f>+[1]CUY!F104</f>
        <v>9187.4</v>
      </c>
      <c r="G103" s="17">
        <f>+[1]CUY!G104</f>
        <v>7329.7</v>
      </c>
      <c r="H103" s="17">
        <f>+[1]CUY!H104</f>
        <v>9956.2999999999993</v>
      </c>
      <c r="I103" s="17">
        <f>+[1]CUY!I104</f>
        <v>8798.2000000000007</v>
      </c>
      <c r="J103" s="17">
        <f>+[1]CUY!J104</f>
        <v>6656.1</v>
      </c>
      <c r="K103" s="17">
        <f>+[1]CUY!K104</f>
        <v>7068.4</v>
      </c>
      <c r="L103" s="17">
        <f>+[1]CUY!L104</f>
        <v>4832.5</v>
      </c>
      <c r="M103" s="17">
        <f>+[1]CUY!M104</f>
        <v>10056.799999999999</v>
      </c>
      <c r="N103" s="17">
        <f>+[1]CUY!N104</f>
        <v>7884.1</v>
      </c>
      <c r="O103" s="18">
        <f>+[1]CUY!R104</f>
        <v>6456.2</v>
      </c>
      <c r="P103" s="19">
        <f>+[1]CUY!S104</f>
        <v>8391.5</v>
      </c>
      <c r="Q103" s="20">
        <f>+[1]CUY!T104</f>
        <v>8340.4</v>
      </c>
      <c r="R103" s="18">
        <f t="shared" si="68"/>
        <v>8153.895919999999</v>
      </c>
      <c r="S103" s="19">
        <f t="shared" si="52"/>
        <v>7868.4503664921458</v>
      </c>
      <c r="T103" s="19">
        <f t="shared" si="53"/>
        <v>7485.0813253012047</v>
      </c>
      <c r="U103" s="19">
        <f t="shared" si="54"/>
        <v>6856.1533380935389</v>
      </c>
      <c r="V103" s="19"/>
      <c r="W103" s="20">
        <f t="shared" si="55"/>
        <v>7648.0571537872993</v>
      </c>
      <c r="X103" s="21"/>
      <c r="Y103" s="41">
        <f t="shared" si="69"/>
        <v>2.6719383515072082E-2</v>
      </c>
      <c r="Z103" s="24">
        <f t="shared" si="70"/>
        <v>4.0119230815834461E-2</v>
      </c>
      <c r="AA103" s="24">
        <f t="shared" si="71"/>
        <v>1.4230360388163055E-2</v>
      </c>
      <c r="AB103" s="24">
        <f t="shared" si="72"/>
        <v>-8.0754570708702067E-3</v>
      </c>
      <c r="AC103" s="24">
        <f t="shared" si="73"/>
        <v>5.8444027142544375E-2</v>
      </c>
      <c r="AD103" s="24">
        <f t="shared" si="74"/>
        <v>1.1523281168060562E-2</v>
      </c>
      <c r="AE103" s="24">
        <f t="shared" si="75"/>
        <v>2.1117082376107543E-2</v>
      </c>
      <c r="AF103" s="24">
        <f t="shared" si="76"/>
        <v>1.3675902989803701E-2</v>
      </c>
      <c r="AG103" s="24">
        <f t="shared" si="77"/>
        <v>2.3448551571437326E-2</v>
      </c>
      <c r="AH103" s="24">
        <f t="shared" si="78"/>
        <v>1.3463330704710064E-2</v>
      </c>
      <c r="AI103" s="24">
        <f t="shared" si="79"/>
        <v>1.0644972394177499E-2</v>
      </c>
      <c r="AJ103" s="24">
        <f t="shared" si="80"/>
        <v>3.1794724476500225E-2</v>
      </c>
      <c r="AK103" s="24">
        <f t="shared" si="81"/>
        <v>3.0089628681178038E-2</v>
      </c>
      <c r="AL103" s="24">
        <f t="shared" si="82"/>
        <v>-2.4566386656191486E-2</v>
      </c>
      <c r="AM103" s="24">
        <f t="shared" si="83"/>
        <v>3.3346878963636195E-2</v>
      </c>
      <c r="AN103" s="24">
        <f t="shared" si="84"/>
        <v>2.8751865602604898E-2</v>
      </c>
      <c r="AO103" s="24">
        <f t="shared" si="85"/>
        <v>2.6714509420133314E-2</v>
      </c>
      <c r="AP103" s="24">
        <f t="shared" si="86"/>
        <v>2.5843484335544842E-2</v>
      </c>
      <c r="AQ103" s="24">
        <f t="shared" si="87"/>
        <v>1.377390112047161E-2</v>
      </c>
      <c r="AR103" s="24">
        <f t="shared" si="88"/>
        <v>7.461905135975222E-3</v>
      </c>
      <c r="AS103" s="24" t="e">
        <f t="shared" si="89"/>
        <v>#DIV/0!</v>
      </c>
      <c r="AT103" s="24">
        <f t="shared" si="90"/>
        <v>1.2361173944751558E-2</v>
      </c>
      <c r="AU103" s="21"/>
      <c r="AV103" s="24">
        <f t="shared" si="91"/>
        <v>0.63145258103241297</v>
      </c>
      <c r="AW103" s="24">
        <f t="shared" si="92"/>
        <v>0.49552249207289445</v>
      </c>
      <c r="AX103" s="24">
        <f t="shared" si="93"/>
        <v>0.62672899766258783</v>
      </c>
      <c r="AY103" s="24">
        <f t="shared" si="94"/>
        <v>0.51274661937486155</v>
      </c>
      <c r="AZ103" s="24">
        <f t="shared" si="95"/>
        <v>1.6501096111688009</v>
      </c>
      <c r="BA103" s="24">
        <f t="shared" si="96"/>
        <v>0.42051202542684951</v>
      </c>
      <c r="BB103" s="24">
        <f t="shared" si="97"/>
        <v>0.60922902860837236</v>
      </c>
      <c r="BC103" s="24">
        <f t="shared" si="98"/>
        <v>0.55195710077437332</v>
      </c>
      <c r="BD103" s="24">
        <f t="shared" si="99"/>
        <v>0.94509059029807152</v>
      </c>
      <c r="BE103" s="24">
        <f t="shared" si="100"/>
        <v>0.59564765903652517</v>
      </c>
      <c r="BF103" s="24">
        <f t="shared" si="101"/>
        <v>1.4711086111679279</v>
      </c>
      <c r="BG103" s="24">
        <f t="shared" si="102"/>
        <v>0.80268158026815795</v>
      </c>
      <c r="BH103" s="24">
        <f t="shared" si="103"/>
        <v>0.51445475326072354</v>
      </c>
      <c r="BI103" s="24">
        <f t="shared" si="104"/>
        <v>0.45613243718706298</v>
      </c>
      <c r="BJ103" s="24">
        <f t="shared" si="105"/>
        <v>0.56704014939309055</v>
      </c>
      <c r="BK103" s="24">
        <f t="shared" si="106"/>
        <v>1.0065438098445845</v>
      </c>
      <c r="BL103" s="24">
        <f t="shared" si="107"/>
        <v>0.63144152968375278</v>
      </c>
      <c r="BM103" s="24">
        <f t="shared" si="108"/>
        <v>0.53985830148838665</v>
      </c>
      <c r="BN103" s="24">
        <f t="shared" si="109"/>
        <v>0.57674656752677045</v>
      </c>
      <c r="BO103" s="24">
        <f t="shared" si="110"/>
        <v>0.5089068993266499</v>
      </c>
      <c r="BP103" s="24" t="e">
        <f t="shared" si="111"/>
        <v>#DIV/0!</v>
      </c>
      <c r="BQ103" s="24">
        <f t="shared" si="112"/>
        <v>0.56991253287074461</v>
      </c>
      <c r="BR103" s="21"/>
      <c r="BS103" s="35">
        <f t="shared" si="113"/>
        <v>45689</v>
      </c>
      <c r="BT103" s="24">
        <f t="shared" si="58"/>
        <v>1.1848525523181157E-2</v>
      </c>
      <c r="BU103" s="24">
        <f t="shared" si="49"/>
        <v>3.7310181570928503E-4</v>
      </c>
      <c r="BV103" s="24">
        <f t="shared" si="50"/>
        <v>-7.1646226296305624E-4</v>
      </c>
      <c r="BW103" s="24">
        <f t="shared" si="65"/>
        <v>5.6722959530584923E-3</v>
      </c>
      <c r="BX103" s="24">
        <f t="shared" si="66"/>
        <v>6.6027852627867725E-4</v>
      </c>
      <c r="BY103" s="24">
        <f t="shared" si="67"/>
        <v>1.9185323226472552E-3</v>
      </c>
      <c r="BZ103" s="24">
        <f t="shared" si="114"/>
        <v>1.8084942960034359E-3</v>
      </c>
      <c r="CA103" s="24">
        <f t="shared" si="115"/>
        <v>4.8581555818580163E-4</v>
      </c>
      <c r="CB103" s="24">
        <f t="shared" si="116"/>
        <v>7.9454028054093211E-4</v>
      </c>
      <c r="CC103" s="24">
        <f t="shared" si="117"/>
        <v>1.4356443123724995E-4</v>
      </c>
      <c r="CD103" s="24">
        <f t="shared" si="118"/>
        <v>2.6729645672265703E-3</v>
      </c>
      <c r="CE103" s="24">
        <f t="shared" si="119"/>
        <v>1.0526442368228872E-3</v>
      </c>
      <c r="CF103" s="24">
        <f t="shared" si="120"/>
        <v>2.6714295247928684E-2</v>
      </c>
    </row>
    <row r="104" spans="1:84" x14ac:dyDescent="0.25">
      <c r="A104" s="31">
        <f>+[1]CUY!A105</f>
        <v>45717</v>
      </c>
      <c r="B104" s="17">
        <f>+[1]CUY!B105</f>
        <v>8441.2000000000007</v>
      </c>
      <c r="C104" s="17">
        <f>+[1]CUY!C105</f>
        <v>9079.2000000000007</v>
      </c>
      <c r="D104" s="17">
        <f>+[1]CUY!D105</f>
        <v>5959.1</v>
      </c>
      <c r="E104" s="17">
        <f>+[1]CUY!E105</f>
        <v>6442.3</v>
      </c>
      <c r="F104" s="17">
        <f>+[1]CUY!F105</f>
        <v>9472.2000000000007</v>
      </c>
      <c r="G104" s="17">
        <f>+[1]CUY!G105</f>
        <v>7419.8</v>
      </c>
      <c r="H104" s="17">
        <f>+[1]CUY!H105</f>
        <v>10109</v>
      </c>
      <c r="I104" s="17">
        <f>+[1]CUY!I105</f>
        <v>8889.2999999999993</v>
      </c>
      <c r="J104" s="17">
        <f>+[1]CUY!J105</f>
        <v>6770.8</v>
      </c>
      <c r="K104" s="17">
        <f>+[1]CUY!K105</f>
        <v>7142.4</v>
      </c>
      <c r="L104" s="17">
        <f>+[1]CUY!L105</f>
        <v>6051.3</v>
      </c>
      <c r="M104" s="17">
        <f>+[1]CUY!M105</f>
        <v>10276.799999999999</v>
      </c>
      <c r="N104" s="17">
        <f>+[1]CUY!N105</f>
        <v>8083.5</v>
      </c>
      <c r="O104" s="18">
        <f>+[1]CUY!R105</f>
        <v>7172.3</v>
      </c>
      <c r="P104" s="19">
        <f>+[1]CUY!S105</f>
        <v>8629.2000000000007</v>
      </c>
      <c r="Q104" s="20">
        <f>+[1]CUY!T105</f>
        <v>8546.7000000000007</v>
      </c>
      <c r="R104" s="18">
        <f t="shared" si="68"/>
        <v>8441.1598400000003</v>
      </c>
      <c r="S104" s="19">
        <f t="shared" si="52"/>
        <v>8181.7603889304391</v>
      </c>
      <c r="T104" s="19">
        <f t="shared" si="53"/>
        <v>7677.7346815834771</v>
      </c>
      <c r="U104" s="19">
        <f t="shared" si="54"/>
        <v>7042.1189218136387</v>
      </c>
      <c r="V104" s="19"/>
      <c r="W104" s="20">
        <f t="shared" si="55"/>
        <v>7848.1621461361901</v>
      </c>
      <c r="X104" s="21"/>
      <c r="Y104" s="41">
        <f t="shared" si="69"/>
        <v>3.5221976943831335E-2</v>
      </c>
      <c r="Z104" s="24">
        <f t="shared" si="70"/>
        <v>5.7688723205964632E-2</v>
      </c>
      <c r="AA104" s="24">
        <f t="shared" si="71"/>
        <v>7.353438366353382E-3</v>
      </c>
      <c r="AB104" s="24">
        <f t="shared" si="72"/>
        <v>4.8961182753679777E-2</v>
      </c>
      <c r="AC104" s="24">
        <f t="shared" si="73"/>
        <v>3.0998976859612171E-2</v>
      </c>
      <c r="AD104" s="24">
        <f t="shared" si="74"/>
        <v>1.2292453988567154E-2</v>
      </c>
      <c r="AE104" s="24">
        <f t="shared" si="75"/>
        <v>1.5337022789590593E-2</v>
      </c>
      <c r="AF104" s="24">
        <f t="shared" si="76"/>
        <v>1.0354390670818781E-2</v>
      </c>
      <c r="AG104" s="24">
        <f t="shared" si="77"/>
        <v>1.7232313216448025E-2</v>
      </c>
      <c r="AH104" s="24">
        <f t="shared" si="78"/>
        <v>1.0469130213343947E-2</v>
      </c>
      <c r="AI104" s="24">
        <f t="shared" si="79"/>
        <v>0.25220900155199177</v>
      </c>
      <c r="AJ104" s="24">
        <f t="shared" si="80"/>
        <v>2.187574576406015E-2</v>
      </c>
      <c r="AK104" s="24">
        <f t="shared" si="81"/>
        <v>2.5291409292119482E-2</v>
      </c>
      <c r="AL104" s="24">
        <f t="shared" si="82"/>
        <v>0.11091663827019005</v>
      </c>
      <c r="AM104" s="24">
        <f t="shared" si="83"/>
        <v>2.8326282547816328E-2</v>
      </c>
      <c r="AN104" s="24">
        <f t="shared" si="84"/>
        <v>2.4735024699055419E-2</v>
      </c>
      <c r="AO104" s="24">
        <f t="shared" si="85"/>
        <v>3.5230265730446186E-2</v>
      </c>
      <c r="AP104" s="24">
        <f t="shared" si="86"/>
        <v>3.9818516714870134E-2</v>
      </c>
      <c r="AQ104" s="24">
        <f t="shared" si="87"/>
        <v>2.5738311704251338E-2</v>
      </c>
      <c r="AR104" s="24">
        <f t="shared" si="88"/>
        <v>2.7123895069098625E-2</v>
      </c>
      <c r="AS104" s="24" t="e">
        <f t="shared" si="89"/>
        <v>#DIV/0!</v>
      </c>
      <c r="AT104" s="24">
        <f t="shared" si="90"/>
        <v>2.616416016841594E-2</v>
      </c>
      <c r="AU104" s="21"/>
      <c r="AV104" s="24">
        <f t="shared" si="91"/>
        <v>0.54510177185532305</v>
      </c>
      <c r="AW104" s="24">
        <f t="shared" si="92"/>
        <v>0.43417685527438166</v>
      </c>
      <c r="AX104" s="24">
        <f t="shared" si="93"/>
        <v>0.43024120964838608</v>
      </c>
      <c r="AY104" s="24">
        <f t="shared" si="94"/>
        <v>0.50019793679994407</v>
      </c>
      <c r="AZ104" s="24">
        <f t="shared" si="95"/>
        <v>1.5714518405907265</v>
      </c>
      <c r="BA104" s="24">
        <f t="shared" si="96"/>
        <v>0.36642050790961478</v>
      </c>
      <c r="BB104" s="24">
        <f t="shared" si="97"/>
        <v>0.46441453839579316</v>
      </c>
      <c r="BC104" s="24">
        <f t="shared" si="98"/>
        <v>0.43579596847137858</v>
      </c>
      <c r="BD104" s="24">
        <f t="shared" si="99"/>
        <v>0.71525561128844295</v>
      </c>
      <c r="BE104" s="24">
        <f t="shared" si="100"/>
        <v>0.50315683138311296</v>
      </c>
      <c r="BF104" s="24">
        <f t="shared" si="101"/>
        <v>1.1763351915123179</v>
      </c>
      <c r="BG104" s="24">
        <f t="shared" si="102"/>
        <v>0.71528716639126722</v>
      </c>
      <c r="BH104" s="24">
        <f t="shared" si="103"/>
        <v>0.42002635046113301</v>
      </c>
      <c r="BI104" s="24">
        <f t="shared" si="104"/>
        <v>0.47620713785864233</v>
      </c>
      <c r="BJ104" s="24">
        <f t="shared" si="105"/>
        <v>0.48168752897542899</v>
      </c>
      <c r="BK104" s="24">
        <f t="shared" si="106"/>
        <v>0.84498316207581414</v>
      </c>
      <c r="BL104" s="24">
        <f t="shared" si="107"/>
        <v>0.54510228042033493</v>
      </c>
      <c r="BM104" s="24">
        <f t="shared" si="108"/>
        <v>0.47269203845905894</v>
      </c>
      <c r="BN104" s="24">
        <f t="shared" si="109"/>
        <v>0.51550459241000124</v>
      </c>
      <c r="BO104" s="24">
        <f t="shared" si="110"/>
        <v>0.45502307758032767</v>
      </c>
      <c r="BP104" s="24" t="e">
        <f t="shared" si="111"/>
        <v>#DIV/0!</v>
      </c>
      <c r="BQ104" s="24">
        <f t="shared" si="112"/>
        <v>0.47709427544546079</v>
      </c>
      <c r="BR104" s="21"/>
      <c r="BS104" s="35">
        <f t="shared" si="113"/>
        <v>45717</v>
      </c>
      <c r="BT104" s="24">
        <f t="shared" si="58"/>
        <v>1.7259730193769956E-2</v>
      </c>
      <c r="BU104" s="24">
        <f t="shared" si="49"/>
        <v>1.9045253863134658E-4</v>
      </c>
      <c r="BV104" s="24">
        <f t="shared" si="50"/>
        <v>4.1966715722344837E-3</v>
      </c>
      <c r="BW104" s="24">
        <f t="shared" si="65"/>
        <v>3.1015746872700639E-3</v>
      </c>
      <c r="BX104" s="24">
        <f t="shared" si="66"/>
        <v>6.9392690703949254E-4</v>
      </c>
      <c r="BY104" s="24">
        <f t="shared" si="67"/>
        <v>1.3857983811626261E-3</v>
      </c>
      <c r="BZ104" s="24">
        <f t="shared" si="114"/>
        <v>1.351864115771379E-3</v>
      </c>
      <c r="CA104" s="24">
        <f t="shared" si="115"/>
        <v>3.5588790777532441E-4</v>
      </c>
      <c r="CB104" s="24">
        <f t="shared" si="116"/>
        <v>6.098601913171449E-4</v>
      </c>
      <c r="CC104" s="24">
        <f t="shared" si="117"/>
        <v>3.3481873926907045E-3</v>
      </c>
      <c r="CD104" s="24">
        <f t="shared" si="118"/>
        <v>1.8481726759872457E-3</v>
      </c>
      <c r="CE104" s="24">
        <f t="shared" si="119"/>
        <v>8.876894775570256E-4</v>
      </c>
      <c r="CF104" s="24">
        <f t="shared" si="120"/>
        <v>3.5229816041206792E-2</v>
      </c>
    </row>
    <row r="105" spans="1:84" x14ac:dyDescent="0.25">
      <c r="A105" s="31">
        <f>+[1]CUY!A106</f>
        <v>45748</v>
      </c>
      <c r="B105" s="17">
        <f>+[1]CUY!B106</f>
        <v>8682.2000000000007</v>
      </c>
      <c r="C105" s="17">
        <f>+[1]CUY!C106</f>
        <v>9396.1</v>
      </c>
      <c r="D105" s="17">
        <f>+[1]CUY!D106</f>
        <v>6117.4</v>
      </c>
      <c r="E105" s="17">
        <f>+[1]CUY!E106</f>
        <v>6675.3</v>
      </c>
      <c r="F105" s="17">
        <f>+[1]CUY!F106</f>
        <v>9613.2000000000007</v>
      </c>
      <c r="G105" s="17">
        <f>+[1]CUY!G106</f>
        <v>7472</v>
      </c>
      <c r="H105" s="17">
        <f>+[1]CUY!H106</f>
        <v>10321.200000000001</v>
      </c>
      <c r="I105" s="17">
        <f>+[1]CUY!I106</f>
        <v>9109.5</v>
      </c>
      <c r="J105" s="17">
        <f>+[1]CUY!J106</f>
        <v>6968.8</v>
      </c>
      <c r="K105" s="17">
        <f>+[1]CUY!K106</f>
        <v>7293.5</v>
      </c>
      <c r="L105" s="17">
        <f>+[1]CUY!L106</f>
        <v>6327.6</v>
      </c>
      <c r="M105" s="17">
        <f>+[1]CUY!M106</f>
        <v>10675.7</v>
      </c>
      <c r="N105" s="17">
        <f>+[1]CUY!N106</f>
        <v>8412.2000000000007</v>
      </c>
      <c r="O105" s="18">
        <f>+[1]CUY!R106</f>
        <v>7308.5</v>
      </c>
      <c r="P105" s="19">
        <f>+[1]CUY!S106</f>
        <v>8907.1</v>
      </c>
      <c r="Q105" s="20">
        <f>+[1]CUY!T106</f>
        <v>8726.7999999999993</v>
      </c>
      <c r="R105" s="18">
        <f t="shared" si="68"/>
        <v>8682.1443899999995</v>
      </c>
      <c r="S105" s="19">
        <f t="shared" si="52"/>
        <v>8443.4181750186981</v>
      </c>
      <c r="T105" s="19">
        <f t="shared" si="53"/>
        <v>7904.940476190478</v>
      </c>
      <c r="U105" s="19">
        <f t="shared" si="54"/>
        <v>7227.3359514459125</v>
      </c>
      <c r="V105" s="19"/>
      <c r="W105" s="20">
        <f t="shared" si="55"/>
        <v>8049.8163351185931</v>
      </c>
      <c r="X105" s="21"/>
      <c r="Y105" s="41">
        <f t="shared" si="69"/>
        <v>2.8550443064967013E-2</v>
      </c>
      <c r="Z105" s="24">
        <f t="shared" si="70"/>
        <v>3.4903956295708749E-2</v>
      </c>
      <c r="AA105" s="24">
        <f t="shared" si="71"/>
        <v>2.656441408937571E-2</v>
      </c>
      <c r="AB105" s="24">
        <f t="shared" si="72"/>
        <v>3.6167207363829723E-2</v>
      </c>
      <c r="AC105" s="24">
        <f t="shared" si="73"/>
        <v>1.4885665420915961E-2</v>
      </c>
      <c r="AD105" s="24">
        <f t="shared" si="74"/>
        <v>7.0352300601093098E-3</v>
      </c>
      <c r="AE105" s="24">
        <f t="shared" si="75"/>
        <v>2.099119596399257E-2</v>
      </c>
      <c r="AF105" s="24">
        <f t="shared" si="76"/>
        <v>2.477135432486266E-2</v>
      </c>
      <c r="AG105" s="24">
        <f t="shared" si="77"/>
        <v>2.9243220889702881E-2</v>
      </c>
      <c r="AH105" s="24">
        <f t="shared" si="78"/>
        <v>2.1155353942652333E-2</v>
      </c>
      <c r="AI105" s="24">
        <f t="shared" si="79"/>
        <v>4.5659610331664213E-2</v>
      </c>
      <c r="AJ105" s="24">
        <f t="shared" si="80"/>
        <v>3.8815584617780008E-2</v>
      </c>
      <c r="AK105" s="24">
        <f t="shared" si="81"/>
        <v>4.0663079111771028E-2</v>
      </c>
      <c r="AL105" s="24">
        <f t="shared" si="82"/>
        <v>1.8989724356203608E-2</v>
      </c>
      <c r="AM105" s="24">
        <f t="shared" si="83"/>
        <v>3.220460761136601E-2</v>
      </c>
      <c r="AN105" s="24">
        <f t="shared" si="84"/>
        <v>2.1072460715831687E-2</v>
      </c>
      <c r="AO105" s="24">
        <f t="shared" si="85"/>
        <v>2.8548748580502936E-2</v>
      </c>
      <c r="AP105" s="24">
        <f t="shared" si="86"/>
        <v>3.1980621974981194E-2</v>
      </c>
      <c r="AQ105" s="24">
        <f t="shared" si="87"/>
        <v>2.9592816635354291E-2</v>
      </c>
      <c r="AR105" s="24">
        <f t="shared" si="88"/>
        <v>2.6301320907624381E-2</v>
      </c>
      <c r="AS105" s="24" t="e">
        <f t="shared" si="89"/>
        <v>#DIV/0!</v>
      </c>
      <c r="AT105" s="24">
        <f t="shared" si="90"/>
        <v>2.5694447340347315E-2</v>
      </c>
      <c r="AU105" s="21"/>
      <c r="AV105" s="24">
        <f t="shared" si="91"/>
        <v>0.46944232884826964</v>
      </c>
      <c r="AW105" s="24">
        <f t="shared" si="92"/>
        <v>0.40763434255666575</v>
      </c>
      <c r="AX105" s="24">
        <f t="shared" si="93"/>
        <v>0.38258825656556494</v>
      </c>
      <c r="AY105" s="24">
        <f t="shared" si="94"/>
        <v>0.4081723061345035</v>
      </c>
      <c r="AZ105" s="24">
        <f t="shared" si="95"/>
        <v>1.0043785575780322</v>
      </c>
      <c r="BA105" s="24">
        <f t="shared" si="96"/>
        <v>0.29717718134786986</v>
      </c>
      <c r="BB105" s="24">
        <f t="shared" si="97"/>
        <v>0.37020417916788362</v>
      </c>
      <c r="BC105" s="24">
        <f t="shared" si="98"/>
        <v>0.40756821904261553</v>
      </c>
      <c r="BD105" s="24">
        <f t="shared" si="99"/>
        <v>0.56335247666905941</v>
      </c>
      <c r="BE105" s="24">
        <f t="shared" si="100"/>
        <v>0.41728687744116888</v>
      </c>
      <c r="BF105" s="24">
        <f t="shared" si="101"/>
        <v>1.0907318684949612</v>
      </c>
      <c r="BG105" s="24">
        <f t="shared" si="102"/>
        <v>0.67283525024287827</v>
      </c>
      <c r="BH105" s="24">
        <f t="shared" si="103"/>
        <v>0.37416077233448242</v>
      </c>
      <c r="BI105" s="24">
        <f t="shared" si="104"/>
        <v>0.35493140526510936</v>
      </c>
      <c r="BJ105" s="24">
        <f t="shared" si="105"/>
        <v>0.44466791014516271</v>
      </c>
      <c r="BK105" s="24">
        <f t="shared" si="106"/>
        <v>0.62704153926467265</v>
      </c>
      <c r="BL105" s="24">
        <f t="shared" si="107"/>
        <v>0.46946440035515602</v>
      </c>
      <c r="BM105" s="24">
        <f t="shared" si="108"/>
        <v>0.42485301282916144</v>
      </c>
      <c r="BN105" s="24">
        <f t="shared" si="109"/>
        <v>0.44548941822678501</v>
      </c>
      <c r="BO105" s="24">
        <f t="shared" si="110"/>
        <v>0.37784532591482667</v>
      </c>
      <c r="BP105" s="24" t="e">
        <f t="shared" si="111"/>
        <v>#DIV/0!</v>
      </c>
      <c r="BQ105" s="24">
        <f t="shared" si="112"/>
        <v>0.4073628862427765</v>
      </c>
      <c r="BR105" s="21"/>
      <c r="BS105" s="35">
        <f t="shared" si="113"/>
        <v>45748</v>
      </c>
      <c r="BT105" s="24">
        <f t="shared" si="58"/>
        <v>1.0669452210586161E-2</v>
      </c>
      <c r="BU105" s="24">
        <f t="shared" si="49"/>
        <v>6.6949130455385179E-4</v>
      </c>
      <c r="BV105" s="24">
        <f t="shared" si="50"/>
        <v>3.141188456617542E-3</v>
      </c>
      <c r="BW105" s="24">
        <f t="shared" si="65"/>
        <v>1.4832962138084632E-3</v>
      </c>
      <c r="BX105" s="24">
        <f t="shared" si="66"/>
        <v>3.8835236696204193E-4</v>
      </c>
      <c r="BY105" s="24">
        <f t="shared" si="67"/>
        <v>1.8602568355210222E-3</v>
      </c>
      <c r="BZ105" s="24">
        <f t="shared" si="114"/>
        <v>3.1564469506705308E-3</v>
      </c>
      <c r="CA105" s="24">
        <f t="shared" si="115"/>
        <v>5.934464294176183E-4</v>
      </c>
      <c r="CB105" s="24">
        <f t="shared" si="116"/>
        <v>1.2029000616026184E-3</v>
      </c>
      <c r="CC105" s="24">
        <f t="shared" si="117"/>
        <v>7.3320380988485089E-4</v>
      </c>
      <c r="CD105" s="24">
        <f t="shared" si="118"/>
        <v>3.2370575273657893E-3</v>
      </c>
      <c r="CE105" s="24">
        <f t="shared" si="119"/>
        <v>1.4135205894896489E-3</v>
      </c>
      <c r="CF105" s="24">
        <f t="shared" si="120"/>
        <v>2.854861275648014E-2</v>
      </c>
    </row>
    <row r="106" spans="1:84" x14ac:dyDescent="0.25">
      <c r="A106" s="31">
        <f>+[1]CUY!A107</f>
        <v>45778</v>
      </c>
      <c r="B106" s="17">
        <f>+[1]CUY!B107</f>
        <v>8823.9</v>
      </c>
      <c r="C106" s="17">
        <f>+[1]CUY!C107</f>
        <v>9458.5</v>
      </c>
      <c r="D106" s="17">
        <f>+[1]CUY!D107</f>
        <v>6151.7</v>
      </c>
      <c r="E106" s="17">
        <f>+[1]CUY!E107</f>
        <v>6803.3</v>
      </c>
      <c r="F106" s="17">
        <f>+[1]CUY!F107</f>
        <v>9700.2999999999993</v>
      </c>
      <c r="G106" s="17">
        <f>+[1]CUY!G107</f>
        <v>7598.6</v>
      </c>
      <c r="H106" s="17">
        <f>+[1]CUY!H107</f>
        <v>10599.3</v>
      </c>
      <c r="I106" s="17">
        <f>+[1]CUY!I107</f>
        <v>9216.6</v>
      </c>
      <c r="J106" s="17">
        <f>+[1]CUY!J107</f>
        <v>7198.6</v>
      </c>
      <c r="K106" s="17">
        <f>+[1]CUY!K107</f>
        <v>7440.3</v>
      </c>
      <c r="L106" s="17">
        <f>+[1]CUY!L107</f>
        <v>6539.8</v>
      </c>
      <c r="M106" s="17">
        <f>+[1]CUY!M107</f>
        <v>11129.3</v>
      </c>
      <c r="N106" s="17">
        <f>+[1]CUY!N107</f>
        <v>8616.5</v>
      </c>
      <c r="O106" s="18">
        <f>+[1]CUY!R107</f>
        <v>7136.2</v>
      </c>
      <c r="P106" s="19">
        <f>+[1]CUY!S107</f>
        <v>9107.2999999999993</v>
      </c>
      <c r="Q106" s="20">
        <f>+[1]CUY!T107</f>
        <v>8855.2000000000007</v>
      </c>
      <c r="R106" s="18">
        <f t="shared" si="68"/>
        <v>8823.8127099999983</v>
      </c>
      <c r="S106" s="19">
        <f t="shared" si="52"/>
        <v>8577.7908302169017</v>
      </c>
      <c r="T106" s="19">
        <f t="shared" si="53"/>
        <v>8108.238037865749</v>
      </c>
      <c r="U106" s="19">
        <f t="shared" si="54"/>
        <v>7369.420671188861</v>
      </c>
      <c r="V106" s="19"/>
      <c r="W106" s="20">
        <f t="shared" si="55"/>
        <v>8210.3053366488148</v>
      </c>
      <c r="X106" s="21"/>
      <c r="Y106" s="41">
        <f t="shared" si="69"/>
        <v>1.6320748197461432E-2</v>
      </c>
      <c r="Z106" s="24">
        <f t="shared" si="70"/>
        <v>6.6410532029246294E-3</v>
      </c>
      <c r="AA106" s="24">
        <f t="shared" si="71"/>
        <v>5.6069572040409188E-3</v>
      </c>
      <c r="AB106" s="24">
        <f t="shared" si="72"/>
        <v>1.91751681572363E-2</v>
      </c>
      <c r="AC106" s="24">
        <f t="shared" si="73"/>
        <v>9.0604585361793166E-3</v>
      </c>
      <c r="AD106" s="24">
        <f t="shared" si="74"/>
        <v>1.6943254817987308E-2</v>
      </c>
      <c r="AE106" s="24">
        <f t="shared" si="75"/>
        <v>2.6944541332402983E-2</v>
      </c>
      <c r="AF106" s="24">
        <f t="shared" si="76"/>
        <v>1.1756957022888148E-2</v>
      </c>
      <c r="AG106" s="24">
        <f t="shared" si="77"/>
        <v>3.2975548157502033E-2</v>
      </c>
      <c r="AH106" s="24">
        <f t="shared" si="78"/>
        <v>2.0127510797285364E-2</v>
      </c>
      <c r="AI106" s="24">
        <f t="shared" si="79"/>
        <v>3.3535621720715669E-2</v>
      </c>
      <c r="AJ106" s="24">
        <f t="shared" si="80"/>
        <v>4.2489017113631844E-2</v>
      </c>
      <c r="AK106" s="24">
        <f t="shared" si="81"/>
        <v>2.4286155821306998E-2</v>
      </c>
      <c r="AL106" s="24">
        <f t="shared" si="82"/>
        <v>-2.3575289047000125E-2</v>
      </c>
      <c r="AM106" s="24">
        <f t="shared" si="83"/>
        <v>2.2476451370255113E-2</v>
      </c>
      <c r="AN106" s="24">
        <f t="shared" si="84"/>
        <v>1.4713296970252809E-2</v>
      </c>
      <c r="AO106" s="24">
        <f t="shared" si="85"/>
        <v>1.6317203865345853E-2</v>
      </c>
      <c r="AP106" s="24">
        <f t="shared" si="86"/>
        <v>1.5914485391208988E-2</v>
      </c>
      <c r="AQ106" s="24">
        <f t="shared" si="87"/>
        <v>2.5717785261963666E-2</v>
      </c>
      <c r="AR106" s="24">
        <f t="shared" si="88"/>
        <v>1.9659348990760828E-2</v>
      </c>
      <c r="AS106" s="24" t="e">
        <f t="shared" si="89"/>
        <v>#DIV/0!</v>
      </c>
      <c r="AT106" s="24">
        <f t="shared" si="90"/>
        <v>1.9936976801577799E-2</v>
      </c>
      <c r="AU106" s="21"/>
      <c r="AV106" s="24">
        <f t="shared" si="91"/>
        <v>0.43231178781287527</v>
      </c>
      <c r="AW106" s="24">
        <f t="shared" si="92"/>
        <v>0.36439039870751833</v>
      </c>
      <c r="AX106" s="24">
        <f t="shared" si="93"/>
        <v>0.32036230173209401</v>
      </c>
      <c r="AY106" s="24">
        <f t="shared" si="94"/>
        <v>0.37168837453123116</v>
      </c>
      <c r="AZ106" s="24">
        <f t="shared" si="95"/>
        <v>0.97852247695194561</v>
      </c>
      <c r="BA106" s="24">
        <f t="shared" si="96"/>
        <v>0.27538226556336975</v>
      </c>
      <c r="BB106" s="24">
        <f t="shared" si="97"/>
        <v>0.39178790902883542</v>
      </c>
      <c r="BC106" s="24">
        <f t="shared" si="98"/>
        <v>0.3183521670719498</v>
      </c>
      <c r="BD106" s="24">
        <f t="shared" si="99"/>
        <v>0.50371824866310178</v>
      </c>
      <c r="BE106" s="24">
        <f t="shared" si="100"/>
        <v>0.39949966142502458</v>
      </c>
      <c r="BF106" s="24">
        <f t="shared" si="101"/>
        <v>0.9381779384743052</v>
      </c>
      <c r="BG106" s="24">
        <f t="shared" si="102"/>
        <v>0.67905797866722972</v>
      </c>
      <c r="BH106" s="24">
        <f t="shared" si="103"/>
        <v>0.34504612790933642</v>
      </c>
      <c r="BI106" s="24">
        <f t="shared" si="104"/>
        <v>0.23275981205085672</v>
      </c>
      <c r="BJ106" s="24">
        <f t="shared" si="105"/>
        <v>0.43243838374305987</v>
      </c>
      <c r="BK106" s="24">
        <f t="shared" si="106"/>
        <v>0.54559893878833376</v>
      </c>
      <c r="BL106" s="24">
        <f t="shared" si="107"/>
        <v>0.43232699485696169</v>
      </c>
      <c r="BM106" s="24">
        <f t="shared" si="108"/>
        <v>0.39216673773630295</v>
      </c>
      <c r="BN106" s="24">
        <f t="shared" si="109"/>
        <v>0.42579620049081135</v>
      </c>
      <c r="BO106" s="24">
        <f t="shared" si="110"/>
        <v>0.35055951581096179</v>
      </c>
      <c r="BP106" s="24" t="e">
        <f t="shared" si="111"/>
        <v>#DIV/0!</v>
      </c>
      <c r="BQ106" s="24">
        <f t="shared" si="112"/>
        <v>0.36936710863026323</v>
      </c>
      <c r="BR106" s="21"/>
      <c r="BS106" s="35">
        <f t="shared" si="113"/>
        <v>45778</v>
      </c>
      <c r="BT106" s="24">
        <f t="shared" si="58"/>
        <v>2.0425790698210011E-3</v>
      </c>
      <c r="BU106" s="24">
        <f t="shared" si="49"/>
        <v>1.4103683398217117E-4</v>
      </c>
      <c r="BV106" s="24">
        <f t="shared" si="50"/>
        <v>1.6777314505540069E-3</v>
      </c>
      <c r="BW106" s="24">
        <f t="shared" si="65"/>
        <v>8.9084333463867115E-4</v>
      </c>
      <c r="BX106" s="24">
        <f t="shared" si="66"/>
        <v>9.1572182165810753E-4</v>
      </c>
      <c r="BY106" s="24">
        <f t="shared" si="67"/>
        <v>2.3702978507751365E-3</v>
      </c>
      <c r="BZ106" s="24">
        <f t="shared" si="114"/>
        <v>1.4926055608025664E-3</v>
      </c>
      <c r="CA106" s="24">
        <f t="shared" si="115"/>
        <v>6.6963903158185755E-4</v>
      </c>
      <c r="CB106" s="24">
        <f t="shared" si="116"/>
        <v>1.1362281449402239E-3</v>
      </c>
      <c r="CC106" s="24">
        <f t="shared" si="117"/>
        <v>5.4747414249844452E-4</v>
      </c>
      <c r="CD106" s="24">
        <f t="shared" si="118"/>
        <v>3.5787703577434176E-3</v>
      </c>
      <c r="CE106" s="24">
        <f t="shared" si="119"/>
        <v>8.5417175370297539E-4</v>
      </c>
      <c r="CF106" s="24">
        <f t="shared" si="120"/>
        <v>1.6317099352698584E-2</v>
      </c>
    </row>
    <row r="107" spans="1:84" x14ac:dyDescent="0.25">
      <c r="A107" s="31">
        <f>+[1]CUY!A108</f>
        <v>45809</v>
      </c>
      <c r="B107" s="17">
        <f>+[1]CUY!B108</f>
        <v>8909.2000000000007</v>
      </c>
      <c r="C107" s="17">
        <f>+[1]CUY!C108</f>
        <v>9456.6</v>
      </c>
      <c r="D107" s="17">
        <f>+[1]CUY!D108</f>
        <v>6323</v>
      </c>
      <c r="E107" s="17">
        <f>+[1]CUY!E108</f>
        <v>6775.2</v>
      </c>
      <c r="F107" s="17">
        <f>+[1]CUY!F108</f>
        <v>9726.5</v>
      </c>
      <c r="G107" s="17">
        <f>+[1]CUY!G108</f>
        <v>7747.3</v>
      </c>
      <c r="H107" s="17">
        <f>+[1]CUY!H108</f>
        <v>10828.6</v>
      </c>
      <c r="I107" s="17">
        <f>+[1]CUY!I108</f>
        <v>9297.1</v>
      </c>
      <c r="J107" s="17">
        <f>+[1]CUY!J108</f>
        <v>7301.1</v>
      </c>
      <c r="K107" s="17">
        <f>+[1]CUY!K108</f>
        <v>7724.1</v>
      </c>
      <c r="L107" s="17">
        <f>+[1]CUY!L108</f>
        <v>6641</v>
      </c>
      <c r="M107" s="17">
        <f>+[1]CUY!M108</f>
        <v>11411.8</v>
      </c>
      <c r="N107" s="17">
        <f>+[1]CUY!N108</f>
        <v>8652.9</v>
      </c>
      <c r="O107" s="18">
        <f>+[1]CUY!R108</f>
        <v>7040.5</v>
      </c>
      <c r="P107" s="19">
        <f>+[1]CUY!S108</f>
        <v>9241.1</v>
      </c>
      <c r="Q107" s="20">
        <f>+[1]CUY!T108</f>
        <v>8885.4</v>
      </c>
      <c r="R107" s="18">
        <f t="shared" si="68"/>
        <v>8909.1680400000005</v>
      </c>
      <c r="S107" s="19">
        <f t="shared" si="52"/>
        <v>8654.7690501121906</v>
      </c>
      <c r="T107" s="19">
        <f t="shared" si="53"/>
        <v>8239.8631382673557</v>
      </c>
      <c r="U107" s="19">
        <f t="shared" si="54"/>
        <v>7464.1484826847563</v>
      </c>
      <c r="V107" s="19"/>
      <c r="W107" s="20">
        <f t="shared" si="55"/>
        <v>8321.4416985462922</v>
      </c>
      <c r="X107" s="21"/>
      <c r="Y107" s="41">
        <f t="shared" si="69"/>
        <v>9.6669273223859431E-3</v>
      </c>
      <c r="Z107" s="24">
        <f t="shared" si="70"/>
        <v>-2.0087751757669192E-4</v>
      </c>
      <c r="AA107" s="24">
        <f t="shared" si="71"/>
        <v>2.7845961278996079E-2</v>
      </c>
      <c r="AB107" s="24">
        <f t="shared" si="72"/>
        <v>-4.1303485073420632E-3</v>
      </c>
      <c r="AC107" s="24">
        <f t="shared" si="73"/>
        <v>2.7009473933796713E-3</v>
      </c>
      <c r="AD107" s="24">
        <f t="shared" si="74"/>
        <v>1.9569394362119352E-2</v>
      </c>
      <c r="AE107" s="24">
        <f t="shared" si="75"/>
        <v>2.1633504099327405E-2</v>
      </c>
      <c r="AF107" s="24">
        <f t="shared" si="76"/>
        <v>8.7342403923356127E-3</v>
      </c>
      <c r="AG107" s="24">
        <f t="shared" si="77"/>
        <v>1.423887978217997E-2</v>
      </c>
      <c r="AH107" s="24">
        <f t="shared" si="78"/>
        <v>3.8143623240998403E-2</v>
      </c>
      <c r="AI107" s="24">
        <f t="shared" si="79"/>
        <v>1.5474479341875957E-2</v>
      </c>
      <c r="AJ107" s="24">
        <f t="shared" si="80"/>
        <v>2.5383447296775108E-2</v>
      </c>
      <c r="AK107" s="24">
        <f t="shared" si="81"/>
        <v>4.2244530841988315E-3</v>
      </c>
      <c r="AL107" s="24">
        <f t="shared" si="82"/>
        <v>-1.3410498584680908E-2</v>
      </c>
      <c r="AM107" s="24">
        <f t="shared" si="83"/>
        <v>1.4691511205296992E-2</v>
      </c>
      <c r="AN107" s="24">
        <f t="shared" si="84"/>
        <v>3.4104255126929939E-3</v>
      </c>
      <c r="AO107" s="24">
        <f t="shared" si="85"/>
        <v>9.6732934849432795E-3</v>
      </c>
      <c r="AP107" s="24">
        <f t="shared" si="86"/>
        <v>8.974131150892406E-3</v>
      </c>
      <c r="AQ107" s="24">
        <f t="shared" si="87"/>
        <v>1.6233502246346676E-2</v>
      </c>
      <c r="AR107" s="24">
        <f t="shared" si="88"/>
        <v>1.2854173444900363E-2</v>
      </c>
      <c r="AS107" s="24" t="e">
        <f t="shared" si="89"/>
        <v>#DIV/0!</v>
      </c>
      <c r="AT107" s="24">
        <f t="shared" si="90"/>
        <v>1.3536203264133295E-2</v>
      </c>
      <c r="AU107" s="21"/>
      <c r="AV107" s="24">
        <f t="shared" si="91"/>
        <v>0.37644841331149781</v>
      </c>
      <c r="AW107" s="24">
        <f t="shared" si="92"/>
        <v>0.3095788730248854</v>
      </c>
      <c r="AX107" s="24">
        <f t="shared" si="93"/>
        <v>0.32978611537571778</v>
      </c>
      <c r="AY107" s="24">
        <f t="shared" si="94"/>
        <v>0.31269253870148983</v>
      </c>
      <c r="AZ107" s="24">
        <f t="shared" si="95"/>
        <v>0.63300426446392</v>
      </c>
      <c r="BA107" s="24">
        <f t="shared" si="96"/>
        <v>0.27739946248083247</v>
      </c>
      <c r="BB107" s="24">
        <f t="shared" si="97"/>
        <v>0.35807361886248201</v>
      </c>
      <c r="BC107" s="24">
        <f t="shared" si="98"/>
        <v>0.28048646117400766</v>
      </c>
      <c r="BD107" s="24">
        <f t="shared" si="99"/>
        <v>0.42532797126347033</v>
      </c>
      <c r="BE107" s="24">
        <f t="shared" si="100"/>
        <v>0.39115321578444973</v>
      </c>
      <c r="BF107" s="24">
        <f t="shared" si="101"/>
        <v>0.85824612457328331</v>
      </c>
      <c r="BG107" s="24">
        <f t="shared" si="102"/>
        <v>0.67166671549526824</v>
      </c>
      <c r="BH107" s="24">
        <f t="shared" si="103"/>
        <v>0.34003902620330795</v>
      </c>
      <c r="BI107" s="24">
        <f t="shared" si="104"/>
        <v>0.12188476002294601</v>
      </c>
      <c r="BJ107" s="24">
        <f t="shared" si="105"/>
        <v>0.40921983652555816</v>
      </c>
      <c r="BK107" s="24">
        <f t="shared" si="106"/>
        <v>0.40865925773261247</v>
      </c>
      <c r="BL107" s="24">
        <f t="shared" si="107"/>
        <v>0.37646830797582487</v>
      </c>
      <c r="BM107" s="24">
        <f t="shared" si="108"/>
        <v>0.35644470947823903</v>
      </c>
      <c r="BN107" s="24">
        <f t="shared" si="109"/>
        <v>0.40572865828335658</v>
      </c>
      <c r="BO107" s="24">
        <f t="shared" si="110"/>
        <v>0.32680808181244947</v>
      </c>
      <c r="BP107" s="24" t="e">
        <f t="shared" si="111"/>
        <v>#DIV/0!</v>
      </c>
      <c r="BQ107" s="24">
        <f t="shared" si="112"/>
        <v>0.33696921455204065</v>
      </c>
      <c r="BR107" s="21"/>
      <c r="BS107" s="35">
        <f t="shared" si="113"/>
        <v>45809</v>
      </c>
      <c r="BT107" s="24">
        <f t="shared" si="58"/>
        <v>-6.1195163136469881E-5</v>
      </c>
      <c r="BU107" s="24">
        <f t="shared" si="49"/>
        <v>6.9305069187094233E-4</v>
      </c>
      <c r="BV107" s="24">
        <f t="shared" si="50"/>
        <v>-3.6239984587314471E-4</v>
      </c>
      <c r="BW107" s="24">
        <f t="shared" si="65"/>
        <v>2.6366572603951367E-4</v>
      </c>
      <c r="BX107" s="24">
        <f t="shared" si="66"/>
        <v>1.0583030179399119E-3</v>
      </c>
      <c r="BY107" s="24">
        <f t="shared" si="67"/>
        <v>1.9229819014268158E-3</v>
      </c>
      <c r="BZ107" s="24">
        <f t="shared" si="114"/>
        <v>1.1038769705005722E-3</v>
      </c>
      <c r="CA107" s="24">
        <f t="shared" si="115"/>
        <v>2.9388932331508741E-4</v>
      </c>
      <c r="CB107" s="24">
        <f t="shared" si="116"/>
        <v>2.1613300241389876E-3</v>
      </c>
      <c r="CC107" s="24">
        <f t="shared" si="117"/>
        <v>2.5690227677104184E-4</v>
      </c>
      <c r="CD107" s="24">
        <f t="shared" si="118"/>
        <v>2.1930495585852062E-3</v>
      </c>
      <c r="CE107" s="24">
        <f t="shared" si="119"/>
        <v>1.4974331078094569E-4</v>
      </c>
      <c r="CF107" s="24">
        <f t="shared" si="120"/>
        <v>9.6731977923594104E-3</v>
      </c>
    </row>
    <row r="108" spans="1:84" x14ac:dyDescent="0.25">
      <c r="A108" s="31">
        <f>+[1]CUY!A109</f>
        <v>45839</v>
      </c>
      <c r="B108" s="17">
        <f>+[1]CUY!B109</f>
        <v>9074.7000000000007</v>
      </c>
      <c r="C108" s="17">
        <f>+[1]CUY!C109</f>
        <v>9660.9</v>
      </c>
      <c r="D108" s="17">
        <f>+[1]CUY!D109</f>
        <v>6359.7</v>
      </c>
      <c r="E108" s="17">
        <f>+[1]CUY!E109</f>
        <v>6733.4</v>
      </c>
      <c r="F108" s="17">
        <f>+[1]CUY!F109</f>
        <v>9967.4</v>
      </c>
      <c r="G108" s="17">
        <f>+[1]CUY!G109</f>
        <v>7852</v>
      </c>
      <c r="H108" s="17">
        <f>+[1]CUY!H109</f>
        <v>10930.8</v>
      </c>
      <c r="I108" s="17">
        <f>+[1]CUY!I109</f>
        <v>9509.7999999999993</v>
      </c>
      <c r="J108" s="17">
        <f>+[1]CUY!J109</f>
        <v>7479.5</v>
      </c>
      <c r="K108" s="17">
        <f>+[1]CUY!K109</f>
        <v>8045.2</v>
      </c>
      <c r="L108" s="17">
        <f>+[1]CUY!L109</f>
        <v>6729.6</v>
      </c>
      <c r="M108" s="17">
        <f>+[1]CUY!M109</f>
        <v>11653.4</v>
      </c>
      <c r="N108" s="17">
        <f>+[1]CUY!N109</f>
        <v>8788.5</v>
      </c>
      <c r="O108" s="18">
        <f>+[1]CUY!R109</f>
        <v>7407.6</v>
      </c>
      <c r="P108" s="19">
        <f>+[1]CUY!S109</f>
        <v>9366.7000000000007</v>
      </c>
      <c r="Q108" s="20">
        <f>+[1]CUY!T109</f>
        <v>9066.5</v>
      </c>
      <c r="R108" s="18">
        <f t="shared" si="68"/>
        <v>9074.5979899999984</v>
      </c>
      <c r="S108" s="19">
        <f t="shared" si="52"/>
        <v>8810.7007928197454</v>
      </c>
      <c r="T108" s="19">
        <f t="shared" si="53"/>
        <v>8368.5726047045337</v>
      </c>
      <c r="U108" s="19">
        <f t="shared" si="54"/>
        <v>7565.2499464476987</v>
      </c>
      <c r="V108" s="19"/>
      <c r="W108" s="20">
        <f t="shared" si="55"/>
        <v>8451.7327850038237</v>
      </c>
      <c r="X108" s="21"/>
      <c r="Y108" s="41">
        <f t="shared" si="69"/>
        <v>1.8576303147308293E-2</v>
      </c>
      <c r="Z108" s="24">
        <f t="shared" si="70"/>
        <v>2.160395913964841E-2</v>
      </c>
      <c r="AA108" s="24">
        <f t="shared" si="71"/>
        <v>5.8042068638304301E-3</v>
      </c>
      <c r="AB108" s="24">
        <f t="shared" si="72"/>
        <v>-6.1695595701972694E-3</v>
      </c>
      <c r="AC108" s="24">
        <f t="shared" si="73"/>
        <v>2.4767388063537732E-2</v>
      </c>
      <c r="AD108" s="24">
        <f t="shared" si="74"/>
        <v>1.3514385656938632E-2</v>
      </c>
      <c r="AE108" s="24">
        <f t="shared" si="75"/>
        <v>9.4379698206599194E-3</v>
      </c>
      <c r="AF108" s="24">
        <f t="shared" si="76"/>
        <v>2.2878101773671222E-2</v>
      </c>
      <c r="AG108" s="24">
        <f t="shared" si="77"/>
        <v>2.4434674227171271E-2</v>
      </c>
      <c r="AH108" s="24">
        <f t="shared" si="78"/>
        <v>4.1571186287075346E-2</v>
      </c>
      <c r="AI108" s="24">
        <f t="shared" si="79"/>
        <v>1.3341364252371646E-2</v>
      </c>
      <c r="AJ108" s="24">
        <f t="shared" si="80"/>
        <v>2.1171068543087035E-2</v>
      </c>
      <c r="AK108" s="24">
        <f t="shared" si="81"/>
        <v>1.5671046701106084E-2</v>
      </c>
      <c r="AL108" s="24">
        <f t="shared" si="82"/>
        <v>5.2141183154605475E-2</v>
      </c>
      <c r="AM108" s="24">
        <f t="shared" si="83"/>
        <v>1.3591455562649513E-2</v>
      </c>
      <c r="AN108" s="24">
        <f t="shared" si="84"/>
        <v>2.0381749836811069E-2</v>
      </c>
      <c r="AO108" s="24">
        <f t="shared" si="85"/>
        <v>1.85685070993451E-2</v>
      </c>
      <c r="AP108" s="24">
        <f t="shared" si="86"/>
        <v>1.8016857735277503E-2</v>
      </c>
      <c r="AQ108" s="24">
        <f t="shared" si="87"/>
        <v>1.5620340323303283E-2</v>
      </c>
      <c r="AR108" s="24">
        <f t="shared" si="88"/>
        <v>1.3544942734925014E-2</v>
      </c>
      <c r="AS108" s="24" t="e">
        <f t="shared" si="89"/>
        <v>#DIV/0!</v>
      </c>
      <c r="AT108" s="24">
        <f t="shared" si="90"/>
        <v>1.5657273243925074E-2</v>
      </c>
      <c r="AU108" s="21"/>
      <c r="AV108" s="24">
        <f t="shared" si="91"/>
        <v>0.34046796064876372</v>
      </c>
      <c r="AW108" s="24">
        <f t="shared" si="92"/>
        <v>0.30044824940435322</v>
      </c>
      <c r="AX108" s="24">
        <f t="shared" si="93"/>
        <v>0.26209565389958311</v>
      </c>
      <c r="AY108" s="24">
        <f t="shared" si="94"/>
        <v>0.27014128609963572</v>
      </c>
      <c r="AZ108" s="24">
        <f t="shared" si="95"/>
        <v>0.56961985449277197</v>
      </c>
      <c r="BA108" s="24">
        <f t="shared" si="96"/>
        <v>0.25001989970548433</v>
      </c>
      <c r="BB108" s="24">
        <f t="shared" si="97"/>
        <v>0.30892108729493462</v>
      </c>
      <c r="BC108" s="24">
        <f t="shared" si="98"/>
        <v>0.24465676330083097</v>
      </c>
      <c r="BD108" s="24">
        <f t="shared" si="99"/>
        <v>0.38230238962095031</v>
      </c>
      <c r="BE108" s="24">
        <f t="shared" si="100"/>
        <v>0.37906681751174176</v>
      </c>
      <c r="BF108" s="24">
        <f t="shared" si="101"/>
        <v>0.78343138813801882</v>
      </c>
      <c r="BG108" s="24">
        <f t="shared" si="102"/>
        <v>0.54523635881455945</v>
      </c>
      <c r="BH108" s="24">
        <f t="shared" si="103"/>
        <v>0.30594686162624818</v>
      </c>
      <c r="BI108" s="24">
        <f t="shared" si="104"/>
        <v>0.13314568928593284</v>
      </c>
      <c r="BJ108" s="24">
        <f t="shared" si="105"/>
        <v>0.37006157941697038</v>
      </c>
      <c r="BK108" s="24">
        <f t="shared" si="106"/>
        <v>0.35652941528517568</v>
      </c>
      <c r="BL108" s="24">
        <f t="shared" si="107"/>
        <v>0.34048207879973003</v>
      </c>
      <c r="BM108" s="24">
        <f t="shared" si="108"/>
        <v>0.32601048577300995</v>
      </c>
      <c r="BN108" s="24">
        <f t="shared" si="109"/>
        <v>0.35645077765897248</v>
      </c>
      <c r="BO108" s="24">
        <f t="shared" si="110"/>
        <v>0.29676878879724278</v>
      </c>
      <c r="BP108" s="24" t="e">
        <f t="shared" si="111"/>
        <v>#DIV/0!</v>
      </c>
      <c r="BQ108" s="24">
        <f t="shared" si="112"/>
        <v>0.30035214105562269</v>
      </c>
      <c r="BR108" s="21"/>
      <c r="BS108" s="35">
        <f t="shared" si="113"/>
        <v>45839</v>
      </c>
      <c r="BT108" s="24">
        <f t="shared" si="58"/>
        <v>6.5170901988954996E-3</v>
      </c>
      <c r="BU108" s="24">
        <f t="shared" si="49"/>
        <v>1.4706034211825906E-4</v>
      </c>
      <c r="BV108" s="24">
        <f t="shared" si="50"/>
        <v>-5.3392448255735873E-4</v>
      </c>
      <c r="BW108" s="24">
        <f t="shared" si="65"/>
        <v>2.4011044762717155E-3</v>
      </c>
      <c r="BX108" s="24">
        <f t="shared" si="66"/>
        <v>7.3801912629641129E-4</v>
      </c>
      <c r="BY108" s="24">
        <f t="shared" si="67"/>
        <v>8.4887531989403294E-4</v>
      </c>
      <c r="BZ108" s="24">
        <f t="shared" si="114"/>
        <v>2.888777892515587E-3</v>
      </c>
      <c r="CA108" s="24">
        <f t="shared" si="115"/>
        <v>5.0661338840748786E-4</v>
      </c>
      <c r="CB108" s="24">
        <f t="shared" si="116"/>
        <v>2.4219817716517713E-3</v>
      </c>
      <c r="CC108" s="24">
        <f t="shared" si="117"/>
        <v>2.2276298657567548E-4</v>
      </c>
      <c r="CD108" s="24">
        <f t="shared" si="118"/>
        <v>1.8575854173214234E-3</v>
      </c>
      <c r="CE108" s="24">
        <f t="shared" si="119"/>
        <v>5.5249405109325338E-4</v>
      </c>
      <c r="CF108" s="24">
        <f t="shared" si="120"/>
        <v>1.8568440488483759E-2</v>
      </c>
    </row>
    <row r="109" spans="1:84" x14ac:dyDescent="0.25">
      <c r="A109" s="31">
        <f>+[1]CUY!A110</f>
        <v>45870</v>
      </c>
      <c r="B109" s="17">
        <f>+[1]CUY!B110</f>
        <v>9266.2000000000007</v>
      </c>
      <c r="C109" s="17">
        <f>+[1]CUY!C110</f>
        <v>9804.7000000000007</v>
      </c>
      <c r="D109" s="17">
        <f>+[1]CUY!D110</f>
        <v>6595.2</v>
      </c>
      <c r="E109" s="17">
        <f>+[1]CUY!E110</f>
        <v>6696.6</v>
      </c>
      <c r="F109" s="17">
        <f>+[1]CUY!F110</f>
        <v>10266.9</v>
      </c>
      <c r="G109" s="17">
        <f>+[1]CUY!G110</f>
        <v>7992.2</v>
      </c>
      <c r="H109" s="17">
        <f>+[1]CUY!H110</f>
        <v>11091.6</v>
      </c>
      <c r="I109" s="17">
        <f>+[1]CUY!I110</f>
        <v>9806.2000000000007</v>
      </c>
      <c r="J109" s="17">
        <f>+[1]CUY!J110</f>
        <v>7637.8</v>
      </c>
      <c r="K109" s="17">
        <f>+[1]CUY!K110</f>
        <v>8102.1</v>
      </c>
      <c r="L109" s="17">
        <f>+[1]CUY!L110</f>
        <v>7113.4</v>
      </c>
      <c r="M109" s="17">
        <f>+[1]CUY!M110</f>
        <v>12212.2</v>
      </c>
      <c r="N109" s="17">
        <f>+[1]CUY!N110</f>
        <v>9027.2000000000007</v>
      </c>
      <c r="O109" s="18">
        <f>+[1]CUY!R110</f>
        <v>7421.9</v>
      </c>
      <c r="P109" s="19">
        <f>+[1]CUY!S110</f>
        <v>9573.7999999999993</v>
      </c>
      <c r="Q109" s="20">
        <f>+[1]CUY!T110</f>
        <v>9307.6</v>
      </c>
      <c r="R109" s="18">
        <f t="shared" ref="R109" si="121">+SUMPRODUCT($C$3:$N$3,C109:N109)</f>
        <v>9266.2176200000013</v>
      </c>
      <c r="S109" s="19">
        <f t="shared" si="52"/>
        <v>8967.257741211668</v>
      </c>
      <c r="T109" s="19">
        <f t="shared" si="53"/>
        <v>8527.4452667814112</v>
      </c>
      <c r="U109" s="19">
        <f t="shared" si="54"/>
        <v>7626.3181720814</v>
      </c>
      <c r="V109" s="19"/>
      <c r="W109" s="20">
        <f t="shared" si="55"/>
        <v>8599.9174062739112</v>
      </c>
      <c r="X109" s="21"/>
      <c r="Y109" s="41">
        <f t="shared" ref="Y109" si="122">+B109/B108-1</f>
        <v>2.1102625982126089E-2</v>
      </c>
      <c r="Z109" s="24">
        <f t="shared" ref="Z109" si="123">+C109/C108-1</f>
        <v>1.4884741587222861E-2</v>
      </c>
      <c r="AA109" s="24">
        <f t="shared" ref="AA109" si="124">+D109/D108-1</f>
        <v>3.7030048587197495E-2</v>
      </c>
      <c r="AB109" s="24">
        <f t="shared" ref="AB109" si="125">+E109/E108-1</f>
        <v>-5.4652924228472122E-3</v>
      </c>
      <c r="AC109" s="24">
        <f t="shared" ref="AC109" si="126">+F109/F108-1</f>
        <v>3.0047956337660775E-2</v>
      </c>
      <c r="AD109" s="24">
        <f t="shared" ref="AD109" si="127">+G109/G108-1</f>
        <v>1.7855323484462504E-2</v>
      </c>
      <c r="AE109" s="24">
        <f t="shared" ref="AE109" si="128">+H109/H108-1</f>
        <v>1.4710725655944668E-2</v>
      </c>
      <c r="AF109" s="24">
        <f t="shared" ref="AF109" si="129">+I109/I108-1</f>
        <v>3.1167847904267409E-2</v>
      </c>
      <c r="AG109" s="24">
        <f t="shared" ref="AG109" si="130">+J109/J108-1</f>
        <v>2.1164516344675421E-2</v>
      </c>
      <c r="AH109" s="24">
        <f t="shared" ref="AH109" si="131">+K109/K108-1</f>
        <v>7.0725401481630534E-3</v>
      </c>
      <c r="AI109" s="24">
        <f t="shared" ref="AI109" si="132">+L109/L108-1</f>
        <v>5.7031621493105034E-2</v>
      </c>
      <c r="AJ109" s="24">
        <f t="shared" ref="AJ109" si="133">+M109/M108-1</f>
        <v>4.7951670757032439E-2</v>
      </c>
      <c r="AK109" s="24">
        <f t="shared" ref="AK109" si="134">+N109/N108-1</f>
        <v>2.716049382716057E-2</v>
      </c>
      <c r="AL109" s="24">
        <f t="shared" ref="AL109" si="135">+O109/O108-1</f>
        <v>1.9304498083048127E-3</v>
      </c>
      <c r="AM109" s="24">
        <f t="shared" ref="AM109" si="136">+P109/P108-1</f>
        <v>2.2110241600563629E-2</v>
      </c>
      <c r="AN109" s="24">
        <f t="shared" ref="AN109" si="137">+Q109/Q108-1</f>
        <v>2.6592400595599308E-2</v>
      </c>
      <c r="AO109" s="24">
        <f t="shared" ref="AO109" si="138">+R109/R108-1</f>
        <v>2.1116046155561286E-2</v>
      </c>
      <c r="AP109" s="24">
        <f t="shared" ref="AP109" si="139">+S109/S108-1</f>
        <v>1.7768955282139176E-2</v>
      </c>
      <c r="AQ109" s="24">
        <f t="shared" ref="AQ109" si="140">+T109/T108-1</f>
        <v>1.8984439710490797E-2</v>
      </c>
      <c r="AR109" s="24">
        <f t="shared" ref="AR109" si="141">+U109/U108-1</f>
        <v>8.0722019848631366E-3</v>
      </c>
      <c r="AS109" s="24" t="e">
        <f t="shared" ref="AS109" si="142">+V109/V108-1</f>
        <v>#DIV/0!</v>
      </c>
      <c r="AT109" s="24">
        <f t="shared" ref="AT109" si="143">+W109/W108-1</f>
        <v>1.753304618586804E-2</v>
      </c>
      <c r="AU109" s="21"/>
      <c r="AV109" s="24">
        <f t="shared" ref="AV109" si="144">+B109/B97-1</f>
        <v>0.30959918593476177</v>
      </c>
      <c r="AW109" s="24">
        <f t="shared" ref="AW109" si="145">+C109/C97-1</f>
        <v>0.25055163705470451</v>
      </c>
      <c r="AX109" s="24">
        <f t="shared" ref="AX109" si="146">+D109/D97-1</f>
        <v>0.28466243328528562</v>
      </c>
      <c r="AY109" s="24">
        <f t="shared" ref="AY109" si="147">+E109/E97-1</f>
        <v>0.23462389380530979</v>
      </c>
      <c r="AZ109" s="24">
        <f t="shared" ref="AZ109" si="148">+F109/F97-1</f>
        <v>0.51720112309738431</v>
      </c>
      <c r="BA109" s="24">
        <f t="shared" ref="BA109" si="149">+G109/G97-1</f>
        <v>0.21973627983639576</v>
      </c>
      <c r="BB109" s="24">
        <f t="shared" ref="BB109" si="150">+H109/H97-1</f>
        <v>0.28100710284691344</v>
      </c>
      <c r="BC109" s="24">
        <f t="shared" ref="BC109" si="151">+I109/I97-1</f>
        <v>0.23224428248303597</v>
      </c>
      <c r="BD109" s="24">
        <f t="shared" ref="BD109" si="152">+J109/J97-1</f>
        <v>0.34062346415783207</v>
      </c>
      <c r="BE109" s="24">
        <f t="shared" ref="BE109" si="153">+K109/K97-1</f>
        <v>0.3533725319881067</v>
      </c>
      <c r="BF109" s="24">
        <f t="shared" ref="BF109" si="154">+L109/L97-1</f>
        <v>0.75353744515111165</v>
      </c>
      <c r="BG109" s="24">
        <f t="shared" ref="BG109" si="155">+M109/M97-1</f>
        <v>0.53302117723854847</v>
      </c>
      <c r="BH109" s="24">
        <f t="shared" ref="BH109" si="156">+N109/N97-1</f>
        <v>0.32284110725223836</v>
      </c>
      <c r="BI109" s="24">
        <f t="shared" ref="BI109" si="157">+O109/O97-1</f>
        <v>5.6558380548358489E-2</v>
      </c>
      <c r="BJ109" s="24">
        <f t="shared" ref="BJ109" si="158">+P109/P97-1</f>
        <v>0.34764431806984675</v>
      </c>
      <c r="BK109" s="24">
        <f t="shared" ref="BK109" si="159">+Q109/Q97-1</f>
        <v>0.32741949285490168</v>
      </c>
      <c r="BL109" s="24">
        <f t="shared" ref="BL109" si="160">+R109/R97-1</f>
        <v>0.30962247289008094</v>
      </c>
      <c r="BM109" s="24">
        <f t="shared" ref="BM109" si="161">+S109/S97-1</f>
        <v>0.29307808934677904</v>
      </c>
      <c r="BN109" s="24">
        <f t="shared" ref="BN109" si="162">+T109/T97-1</f>
        <v>0.33637017759824683</v>
      </c>
      <c r="BO109" s="24">
        <f t="shared" ref="BO109" si="163">+U109/U97-1</f>
        <v>0.27244898987034016</v>
      </c>
      <c r="BP109" s="24" t="e">
        <f t="shared" ref="BP109" si="164">+V109/V97-1</f>
        <v>#DIV/0!</v>
      </c>
      <c r="BQ109" s="24">
        <f t="shared" ref="BQ109" si="165">+W109/W97-1</f>
        <v>0.27822360056963169</v>
      </c>
      <c r="BR109" s="21"/>
      <c r="BS109" s="35">
        <f t="shared" ref="BS109" si="166">+A109</f>
        <v>45870</v>
      </c>
      <c r="BT109" s="24">
        <f t="shared" ref="BT109" si="167">(C109-C108)/$B108*C$3</f>
        <v>4.5035053500391536E-3</v>
      </c>
      <c r="BU109" s="24">
        <f t="shared" ref="BU109" si="168">(D109-D108)/$B108*D$3</f>
        <v>9.2646037885549932E-4</v>
      </c>
      <c r="BV109" s="24">
        <f t="shared" ref="BV109" si="169">(E109-E108)/$B108*E$3</f>
        <v>-4.6148522816180328E-4</v>
      </c>
      <c r="BW109" s="24">
        <f t="shared" ref="BW109" si="170">(F109-F108)/$B108*F$3</f>
        <v>2.9307415121161027E-3</v>
      </c>
      <c r="BX109" s="24">
        <f t="shared" ref="BX109" si="171">(G109-G108)/$B108*G$3</f>
        <v>9.7023152280516017E-4</v>
      </c>
      <c r="BY109" s="24">
        <f t="shared" ref="BY109" si="172">(H109-H108)/$B108*H$3</f>
        <v>1.3112499586763284E-3</v>
      </c>
      <c r="BZ109" s="24">
        <f t="shared" ref="BZ109" si="173">(I109-I108)/$B108*I$3</f>
        <v>3.9521306489470921E-3</v>
      </c>
      <c r="CA109" s="24">
        <f t="shared" ref="CA109" si="174">(J109-J108)/$B108*J$3</f>
        <v>4.4133580173449309E-4</v>
      </c>
      <c r="CB109" s="24">
        <f t="shared" ref="CB109" si="175">(K109-K108)/$B108*K$3</f>
        <v>4.2135607788687627E-4</v>
      </c>
      <c r="CC109" s="24">
        <f t="shared" ref="CC109" si="176">(L109-L108)/$B108*L$3</f>
        <v>9.4737236492666238E-4</v>
      </c>
      <c r="CD109" s="24">
        <f t="shared" ref="CD109" si="177">(M109-M108)/$B108*M$3</f>
        <v>4.2180788345620324E-3</v>
      </c>
      <c r="CE109" s="24">
        <f t="shared" ref="CE109" si="178">(N109-N108)/$B108*N$3</f>
        <v>9.5483156467982694E-4</v>
      </c>
      <c r="CF109" s="24">
        <f t="shared" ref="CF109" si="179">+SUM(BT109:CE109)</f>
        <v>2.1115808787067425E-2</v>
      </c>
    </row>
    <row r="110" spans="1:84" x14ac:dyDescent="0.25">
      <c r="A110" s="31">
        <f>+[1]CUY!A111</f>
        <v>45901</v>
      </c>
      <c r="B110" s="17">
        <f>+[1]CUY!B111</f>
        <v>9465.5</v>
      </c>
      <c r="C110" s="17">
        <f>+[1]CUY!C111</f>
        <v>9986.7000000000007</v>
      </c>
      <c r="D110" s="17">
        <f>+[1]CUY!D111</f>
        <v>6671.8</v>
      </c>
      <c r="E110" s="17">
        <f>+[1]CUY!E111</f>
        <v>6858.1</v>
      </c>
      <c r="F110" s="17">
        <f>+[1]CUY!F111</f>
        <v>10656.5</v>
      </c>
      <c r="G110" s="17">
        <f>+[1]CUY!G111</f>
        <v>8152.2</v>
      </c>
      <c r="H110" s="17">
        <f>+[1]CUY!H111</f>
        <v>11324.4</v>
      </c>
      <c r="I110" s="17">
        <f>+[1]CUY!I111</f>
        <v>10078.1</v>
      </c>
      <c r="J110" s="17">
        <f>+[1]CUY!J111</f>
        <v>7818.6</v>
      </c>
      <c r="K110" s="17">
        <f>+[1]CUY!K111</f>
        <v>8213</v>
      </c>
      <c r="L110" s="17">
        <f>+[1]CUY!L111</f>
        <v>7242.6</v>
      </c>
      <c r="M110" s="17">
        <f>+[1]CUY!M111</f>
        <v>12330.5</v>
      </c>
      <c r="N110" s="17">
        <f>+[1]CUY!N111</f>
        <v>9264.2999999999993</v>
      </c>
      <c r="O110" s="18">
        <f>+[1]CUY!R111</f>
        <v>7593.2</v>
      </c>
      <c r="P110" s="19">
        <f>+[1]CUY!S111</f>
        <v>9757.2999999999993</v>
      </c>
      <c r="Q110" s="20">
        <f>+[1]CUY!T111</f>
        <v>9573.9</v>
      </c>
      <c r="R110" s="18">
        <f t="shared" ref="R110" si="180">+SUMPRODUCT($C$3:$N$3,C110:N110)</f>
        <v>9465.4580000000005</v>
      </c>
      <c r="S110" s="19">
        <f t="shared" si="52"/>
        <v>9127.3900972326082</v>
      </c>
      <c r="T110" s="19">
        <f t="shared" si="53"/>
        <v>8678.3043029259898</v>
      </c>
      <c r="U110" s="19">
        <f t="shared" si="54"/>
        <v>7785.1397001071045</v>
      </c>
      <c r="V110" s="19"/>
      <c r="W110" s="20">
        <f t="shared" si="55"/>
        <v>8795.1762624330549</v>
      </c>
      <c r="X110" s="21"/>
      <c r="Y110" s="41">
        <f t="shared" ref="Y110" si="181">+B110/B109-1</f>
        <v>2.1508277395264397E-2</v>
      </c>
      <c r="Z110" s="24">
        <f t="shared" ref="Z110" si="182">+C110/C109-1</f>
        <v>1.8562526135424751E-2</v>
      </c>
      <c r="AA110" s="24">
        <f t="shared" ref="AA110" si="183">+D110/D109-1</f>
        <v>1.1614507520621098E-2</v>
      </c>
      <c r="AB110" s="24">
        <f t="shared" ref="AB110" si="184">+E110/E109-1</f>
        <v>2.4116715945405209E-2</v>
      </c>
      <c r="AC110" s="24">
        <f t="shared" ref="AC110" si="185">+F110/F109-1</f>
        <v>3.7947189511926771E-2</v>
      </c>
      <c r="AD110" s="24">
        <f t="shared" ref="AD110" si="186">+G110/G109-1</f>
        <v>2.0019519031055255E-2</v>
      </c>
      <c r="AE110" s="24">
        <f t="shared" ref="AE110" si="187">+H110/H109-1</f>
        <v>2.0988856431894298E-2</v>
      </c>
      <c r="AF110" s="24">
        <f t="shared" ref="AF110" si="188">+I110/I109-1</f>
        <v>2.772735616242783E-2</v>
      </c>
      <c r="AG110" s="24">
        <f t="shared" ref="AG110" si="189">+J110/J109-1</f>
        <v>2.3671737935007542E-2</v>
      </c>
      <c r="AH110" s="24">
        <f t="shared" ref="AH110" si="190">+K110/K109-1</f>
        <v>1.3687809333382761E-2</v>
      </c>
      <c r="AI110" s="24">
        <f t="shared" ref="AI110" si="191">+L110/L109-1</f>
        <v>1.8162903815334586E-2</v>
      </c>
      <c r="AJ110" s="24">
        <f t="shared" ref="AJ110" si="192">+M110/M109-1</f>
        <v>9.6870342771981921E-3</v>
      </c>
      <c r="AK110" s="24">
        <f t="shared" ref="AK110" si="193">+N110/N109-1</f>
        <v>2.6265065579581526E-2</v>
      </c>
      <c r="AL110" s="24">
        <f t="shared" ref="AL110" si="194">+O110/O109-1</f>
        <v>2.3080343308317319E-2</v>
      </c>
      <c r="AM110" s="24">
        <f t="shared" ref="AM110" si="195">+P110/P109-1</f>
        <v>1.9166892978754513E-2</v>
      </c>
      <c r="AN110" s="24">
        <f t="shared" ref="AN110" si="196">+Q110/Q109-1</f>
        <v>2.8611027547380541E-2</v>
      </c>
      <c r="AO110" s="24">
        <f t="shared" ref="AO110" si="197">+R110/R109-1</f>
        <v>2.1501802371872047E-2</v>
      </c>
      <c r="AP110" s="24">
        <f t="shared" ref="AP110" si="198">+S110/S109-1</f>
        <v>1.7857449918608381E-2</v>
      </c>
      <c r="AQ110" s="24">
        <f t="shared" ref="AQ110" si="199">+T110/T109-1</f>
        <v>1.7691000226321973E-2</v>
      </c>
      <c r="AR110" s="24">
        <f t="shared" ref="AR110" si="200">+U110/U109-1</f>
        <v>2.0825452655138577E-2</v>
      </c>
      <c r="AS110" s="24" t="e">
        <f t="shared" ref="AS110" si="201">+V110/V109-1</f>
        <v>#DIV/0!</v>
      </c>
      <c r="AT110" s="24">
        <f t="shared" ref="AT110" si="202">+W110/W109-1</f>
        <v>2.2704736212547427E-2</v>
      </c>
      <c r="AU110" s="21"/>
      <c r="AV110" s="24">
        <f t="shared" ref="AV110" si="203">+B110/B98-1</f>
        <v>0.29840468580677904</v>
      </c>
      <c r="AW110" s="24">
        <f t="shared" ref="AW110" si="204">+C110/C98-1</f>
        <v>0.25173282528859531</v>
      </c>
      <c r="AX110" s="24">
        <f t="shared" ref="AX110" si="205">+D110/D98-1</f>
        <v>0.28067414004913993</v>
      </c>
      <c r="AY110" s="24">
        <f t="shared" ref="AY110" si="206">+E110/E98-1</f>
        <v>0.19560328446156805</v>
      </c>
      <c r="AZ110" s="24">
        <f t="shared" ref="AZ110" si="207">+F110/F98-1</f>
        <v>0.45963456059609897</v>
      </c>
      <c r="BA110" s="24">
        <f t="shared" ref="BA110" si="208">+G110/G98-1</f>
        <v>0.20253127212650468</v>
      </c>
      <c r="BB110" s="24">
        <f t="shared" ref="BB110" si="209">+H110/H98-1</f>
        <v>0.26471672194860441</v>
      </c>
      <c r="BC110" s="24">
        <f t="shared" ref="BC110" si="210">+I110/I98-1</f>
        <v>0.24916025235811068</v>
      </c>
      <c r="BD110" s="24">
        <f t="shared" ref="BD110" si="211">+J110/J98-1</f>
        <v>0.33041791451129865</v>
      </c>
      <c r="BE110" s="24">
        <f t="shared" ref="BE110" si="212">+K110/K98-1</f>
        <v>0.34063530410368581</v>
      </c>
      <c r="BF110" s="24">
        <f t="shared" ref="BF110" si="213">+L110/L98-1</f>
        <v>0.69362080254419634</v>
      </c>
      <c r="BG110" s="24">
        <f t="shared" ref="BG110" si="214">+M110/M98-1</f>
        <v>0.5152874382480892</v>
      </c>
      <c r="BH110" s="24">
        <f t="shared" ref="BH110" si="215">+N110/N98-1</f>
        <v>0.30668979816358477</v>
      </c>
      <c r="BI110" s="24">
        <f t="shared" ref="BI110" si="216">+O110/O98-1</f>
        <v>6.3935322058596977E-2</v>
      </c>
      <c r="BJ110" s="24">
        <f t="shared" ref="BJ110" si="217">+P110/P98-1</f>
        <v>0.33433162393162386</v>
      </c>
      <c r="BK110" s="24">
        <f t="shared" ref="BK110" si="218">+Q110/Q98-1</f>
        <v>0.31079286408631002</v>
      </c>
      <c r="BL110" s="24">
        <f t="shared" ref="BL110" si="219">+R110/R98-1</f>
        <v>0.29842062339124964</v>
      </c>
      <c r="BM110" s="24">
        <f t="shared" ref="BM110" si="220">+S110/S98-1</f>
        <v>0.28229958614240136</v>
      </c>
      <c r="BN110" s="24">
        <f t="shared" ref="BN110" si="221">+T110/T98-1</f>
        <v>0.3124998706592399</v>
      </c>
      <c r="BO110" s="24">
        <f t="shared" ref="BO110" si="222">+U110/U98-1</f>
        <v>0.24781704881636979</v>
      </c>
      <c r="BP110" s="24" t="e">
        <f t="shared" ref="BP110" si="223">+V110/V98-1</f>
        <v>#DIV/0!</v>
      </c>
      <c r="BQ110" s="24">
        <f t="shared" ref="BQ110" si="224">+W110/W98-1</f>
        <v>0.26640628428743751</v>
      </c>
      <c r="BR110" s="21"/>
      <c r="BS110" s="35">
        <f t="shared" ref="BS110" si="225">+A110</f>
        <v>45901</v>
      </c>
      <c r="BT110" s="24">
        <f t="shared" ref="BT110" si="226">(C110-C109)/$B109*C$3</f>
        <v>5.5820508946493701E-3</v>
      </c>
      <c r="BU110" s="24">
        <f t="shared" ref="BU110" si="227">(D110-D109)/$B109*D$3</f>
        <v>2.9511773974229055E-4</v>
      </c>
      <c r="BV110" s="24">
        <f t="shared" ref="BV110" si="228">(E110-E109)/$B109*E$3</f>
        <v>1.9834128337398284E-3</v>
      </c>
      <c r="BW110" s="24">
        <f t="shared" ref="BW110" si="229">(F110-F109)/$B109*F$3</f>
        <v>3.7336211176102426E-3</v>
      </c>
      <c r="BX110" s="24">
        <f t="shared" ref="BX110" si="230">(G110-G109)/$B109*G$3</f>
        <v>1.0843711553819256E-3</v>
      </c>
      <c r="BY110" s="24">
        <f t="shared" ref="BY110" si="231">(H110-H109)/$B109*H$3</f>
        <v>1.859143985668337E-3</v>
      </c>
      <c r="BZ110" s="24">
        <f t="shared" ref="BZ110" si="232">(I110-I109)/$B109*I$3</f>
        <v>3.5505277244177714E-3</v>
      </c>
      <c r="CA110" s="24">
        <f t="shared" ref="CA110" si="233">(J110-J109)/$B109*J$3</f>
        <v>4.936478815479921E-4</v>
      </c>
      <c r="CB110" s="24">
        <f t="shared" ref="CB110" si="234">(K110-K109)/$B109*K$3</f>
        <v>8.0426496298374468E-4</v>
      </c>
      <c r="CC110" s="24">
        <f t="shared" ref="CC110" si="235">(L110-L109)/$B109*L$3</f>
        <v>3.1232652004057932E-4</v>
      </c>
      <c r="CD110" s="24">
        <f t="shared" ref="CD110" si="236">(M110-M109)/$B109*M$3</f>
        <v>8.7452785392069571E-4</v>
      </c>
      <c r="CE110" s="24">
        <f t="shared" ref="CE110" si="237">(N110-N109)/$B109*N$3</f>
        <v>9.2883058859078663E-4</v>
      </c>
      <c r="CF110" s="24">
        <f t="shared" ref="CF110" si="238">+SUM(BT110:CE110)</f>
        <v>2.150184325829356E-2</v>
      </c>
    </row>
    <row r="111" spans="1:84" x14ac:dyDescent="0.25">
      <c r="A111" s="31">
        <f>+[1]CUY!A112</f>
        <v>45931</v>
      </c>
      <c r="B111" s="17">
        <f>+[1]CUY!B112</f>
        <v>9687.2999999999993</v>
      </c>
      <c r="C111" s="17">
        <f>+[1]CUY!C112</f>
        <v>10249.299999999999</v>
      </c>
      <c r="D111" s="17">
        <f>+[1]CUY!D112</f>
        <v>6835.2</v>
      </c>
      <c r="E111" s="17">
        <f>+[1]CUY!E112</f>
        <v>7031.8</v>
      </c>
      <c r="F111" s="17">
        <f>+[1]CUY!F112</f>
        <v>11138.5</v>
      </c>
      <c r="G111" s="17">
        <f>+[1]CUY!G112</f>
        <v>8238</v>
      </c>
      <c r="H111" s="17">
        <f>+[1]CUY!H112</f>
        <v>11563.4</v>
      </c>
      <c r="I111" s="17">
        <f>+[1]CUY!I112</f>
        <v>10369</v>
      </c>
      <c r="J111" s="17">
        <f>+[1]CUY!J112</f>
        <v>8045.4</v>
      </c>
      <c r="K111" s="17">
        <f>+[1]CUY!K112</f>
        <v>8302.7000000000007</v>
      </c>
      <c r="L111" s="17">
        <f>+[1]CUY!L112</f>
        <v>7384.2</v>
      </c>
      <c r="M111" s="17">
        <f>+[1]CUY!M112</f>
        <v>12309.6</v>
      </c>
      <c r="N111" s="17">
        <f>+[1]CUY!N112</f>
        <v>9457.2999999999993</v>
      </c>
      <c r="O111" s="18">
        <f>+[1]CUY!R112</f>
        <v>7886.6</v>
      </c>
      <c r="P111" s="19">
        <f>+[1]CUY!S112</f>
        <v>9936.2999999999993</v>
      </c>
      <c r="Q111" s="20">
        <f>+[1]CUY!T112</f>
        <v>9894.5</v>
      </c>
      <c r="R111" s="18">
        <f t="shared" ref="R111" si="239">+SUMPRODUCT($C$3:$N$3,C111:N111)</f>
        <v>9687.2760699999999</v>
      </c>
      <c r="S111" s="19">
        <f t="shared" si="52"/>
        <v>9302.7404188481632</v>
      </c>
      <c r="T111" s="19">
        <f t="shared" si="53"/>
        <v>8783.7471887550219</v>
      </c>
      <c r="U111" s="19">
        <f t="shared" si="54"/>
        <v>7921.4804355587303</v>
      </c>
      <c r="V111" s="19"/>
      <c r="W111" s="20">
        <f t="shared" si="55"/>
        <v>8986.4230489671008</v>
      </c>
      <c r="X111" s="21"/>
      <c r="Y111" s="41">
        <f t="shared" ref="Y111" si="240">+B111/B110-1</f>
        <v>2.3432465268606872E-2</v>
      </c>
      <c r="Z111" s="24">
        <f t="shared" ref="Z111" si="241">+C111/C110-1</f>
        <v>2.6294972313176457E-2</v>
      </c>
      <c r="AA111" s="24">
        <f t="shared" ref="AA111" si="242">+D111/D110-1</f>
        <v>2.4491141820798035E-2</v>
      </c>
      <c r="AB111" s="24">
        <f t="shared" ref="AB111" si="243">+E111/E110-1</f>
        <v>2.5327714673160084E-2</v>
      </c>
      <c r="AC111" s="24">
        <f t="shared" ref="AC111" si="244">+F111/F110-1</f>
        <v>4.5230610425561757E-2</v>
      </c>
      <c r="AD111" s="24">
        <f t="shared" ref="AD111" si="245">+G111/G110-1</f>
        <v>1.0524766320747725E-2</v>
      </c>
      <c r="AE111" s="24">
        <f t="shared" ref="AE111" si="246">+H111/H110-1</f>
        <v>2.1104870898237538E-2</v>
      </c>
      <c r="AF111" s="24">
        <f t="shared" ref="AF111" si="247">+I111/I110-1</f>
        <v>2.8864567726059498E-2</v>
      </c>
      <c r="AG111" s="24">
        <f t="shared" ref="AG111" si="248">+J111/J110-1</f>
        <v>2.9007750748215599E-2</v>
      </c>
      <c r="AH111" s="24">
        <f t="shared" ref="AH111" si="249">+K111/K110-1</f>
        <v>1.092170948496296E-2</v>
      </c>
      <c r="AI111" s="24">
        <f t="shared" ref="AI111" si="250">+L111/L110-1</f>
        <v>1.9550989975975375E-2</v>
      </c>
      <c r="AJ111" s="24">
        <f t="shared" ref="AJ111" si="251">+M111/M110-1</f>
        <v>-1.6949839828068747E-3</v>
      </c>
      <c r="AK111" s="24">
        <f t="shared" ref="AK111" si="252">+N111/N110-1</f>
        <v>2.0832658700603357E-2</v>
      </c>
      <c r="AL111" s="24">
        <f t="shared" ref="AL111" si="253">+O111/O110-1</f>
        <v>3.8639835642416909E-2</v>
      </c>
      <c r="AM111" s="24">
        <f t="shared" ref="AM111" si="254">+P111/P110-1</f>
        <v>1.8345238949299514E-2</v>
      </c>
      <c r="AN111" s="24">
        <f t="shared" ref="AN111" si="255">+Q111/Q110-1</f>
        <v>3.348687577685161E-2</v>
      </c>
      <c r="AO111" s="24">
        <f t="shared" ref="AO111" si="256">+R111/R110-1</f>
        <v>2.3434478289375837E-2</v>
      </c>
      <c r="AP111" s="24">
        <f t="shared" ref="AP111" si="257">+S111/S110-1</f>
        <v>1.9211441578323774E-2</v>
      </c>
      <c r="AQ111" s="24">
        <f t="shared" ref="AQ111" si="258">+T111/T110-1</f>
        <v>1.2150171525269204E-2</v>
      </c>
      <c r="AR111" s="24">
        <f t="shared" ref="AR111" si="259">+U111/U110-1</f>
        <v>1.751294654991864E-2</v>
      </c>
      <c r="AS111" s="24" t="e">
        <f t="shared" ref="AS111" si="260">+V111/V110-1</f>
        <v>#DIV/0!</v>
      </c>
      <c r="AT111" s="24">
        <f t="shared" ref="AT111" si="261">+W111/W110-1</f>
        <v>2.1744508674706342E-2</v>
      </c>
      <c r="AU111" s="21"/>
      <c r="AV111" s="24">
        <f t="shared" ref="AV111" si="262">+B111/B99-1</f>
        <v>0.29966325449105802</v>
      </c>
      <c r="AW111" s="24">
        <f t="shared" ref="AW111" si="263">+C111/C99-1</f>
        <v>0.28918769339136108</v>
      </c>
      <c r="AX111" s="24">
        <f t="shared" ref="AX111" si="264">+D111/D99-1</f>
        <v>0.28139177383675151</v>
      </c>
      <c r="AY111" s="24">
        <f t="shared" ref="AY111" si="265">+E111/E99-1</f>
        <v>0.17457029749277564</v>
      </c>
      <c r="AZ111" s="24">
        <f t="shared" ref="AZ111" si="266">+F111/F99-1</f>
        <v>0.43028660948174013</v>
      </c>
      <c r="BA111" s="24">
        <f t="shared" ref="BA111" si="267">+G111/G99-1</f>
        <v>0.1894311290788333</v>
      </c>
      <c r="BB111" s="24">
        <f t="shared" ref="BB111" si="268">+H111/H99-1</f>
        <v>0.25424648024817231</v>
      </c>
      <c r="BC111" s="24">
        <f t="shared" ref="BC111" si="269">+I111/I99-1</f>
        <v>0.26318738883609871</v>
      </c>
      <c r="BD111" s="24">
        <f t="shared" ref="BD111" si="270">+J111/J99-1</f>
        <v>0.34174977485740965</v>
      </c>
      <c r="BE111" s="24">
        <f t="shared" ref="BE111" si="271">+K111/K99-1</f>
        <v>0.30833595965962823</v>
      </c>
      <c r="BF111" s="24">
        <f t="shared" ref="BF111" si="272">+L111/L99-1</f>
        <v>0.6593334981236374</v>
      </c>
      <c r="BG111" s="24">
        <f t="shared" ref="BG111" si="273">+M111/M99-1</f>
        <v>0.45235735523148812</v>
      </c>
      <c r="BH111" s="24">
        <f t="shared" ref="BH111" si="274">+N111/N99-1</f>
        <v>0.30994791955232959</v>
      </c>
      <c r="BI111" s="24">
        <f t="shared" ref="BI111" si="275">+O111/O99-1</f>
        <v>0.12893113271017342</v>
      </c>
      <c r="BJ111" s="24">
        <f t="shared" ref="BJ111" si="276">+P111/P99-1</f>
        <v>0.32286452231334528</v>
      </c>
      <c r="BK111" s="24">
        <f t="shared" ref="BK111" si="277">+Q111/Q99-1</f>
        <v>0.31381869846370369</v>
      </c>
      <c r="BL111" s="24">
        <f t="shared" ref="BL111" si="278">+R111/R99-1</f>
        <v>0.29967408049203503</v>
      </c>
      <c r="BM111" s="24">
        <f t="shared" ref="BM111" si="279">+S111/S99-1</f>
        <v>0.28616363490283891</v>
      </c>
      <c r="BN111" s="24">
        <f t="shared" ref="BN111" si="280">+T111/T99-1</f>
        <v>0.2836801365057926</v>
      </c>
      <c r="BO111" s="24">
        <f t="shared" ref="BO111" si="281">+U111/U99-1</f>
        <v>0.22941791979500636</v>
      </c>
      <c r="BP111" s="24" t="e">
        <f t="shared" ref="BP111" si="282">+V111/V99-1</f>
        <v>#DIV/0!</v>
      </c>
      <c r="BQ111" s="24">
        <f t="shared" ref="BQ111" si="283">+W111/W99-1</f>
        <v>0.25899653015438662</v>
      </c>
      <c r="BR111" s="21"/>
      <c r="BS111" s="35">
        <f t="shared" ref="BS111" si="284">+A111</f>
        <v>45931</v>
      </c>
      <c r="BT111" s="24">
        <f t="shared" ref="BT111" si="285">(C111-C110)/$B110*C$3</f>
        <v>7.8845195710738562E-3</v>
      </c>
      <c r="BU111" s="24">
        <f t="shared" ref="BU111" si="286">(D111-D110)/$B110*D$3</f>
        <v>6.162780624372709E-4</v>
      </c>
      <c r="BV111" s="24">
        <f t="shared" ref="BV111" si="287">(E111-E110)/$B110*E$3</f>
        <v>2.0883270825629895E-3</v>
      </c>
      <c r="BW111" s="24">
        <f t="shared" ref="BW111" si="288">(F111-F110)/$B110*F$3</f>
        <v>4.5218530452696632E-3</v>
      </c>
      <c r="BX111" s="24">
        <f t="shared" ref="BX111" si="289">(G111-G110)/$B110*G$3</f>
        <v>5.6925043579314472E-4</v>
      </c>
      <c r="BY111" s="24">
        <f t="shared" ref="BY111" si="290">(H111-H110)/$B110*H$3</f>
        <v>1.8684697057735988E-3</v>
      </c>
      <c r="BZ111" s="24">
        <f t="shared" ref="BZ111" si="291">(I111-I110)/$B110*I$3</f>
        <v>3.7186519465427031E-3</v>
      </c>
      <c r="CA111" s="24">
        <f t="shared" ref="CA111" si="292">(J111-J110)/$B110*J$3</f>
        <v>6.0620569436374008E-4</v>
      </c>
      <c r="CB111" s="24">
        <f t="shared" ref="CB111" si="293">(K111-K110)/$B110*K$3</f>
        <v>6.368221435740371E-4</v>
      </c>
      <c r="CC111" s="24">
        <f t="shared" ref="CC111" si="294">(L111-L110)/$B110*L$3</f>
        <v>3.3509481802334668E-4</v>
      </c>
      <c r="CD111" s="24">
        <f t="shared" ref="CD111" si="295">(M111-M110)/$B110*M$3</f>
        <v>-1.512492736780915E-4</v>
      </c>
      <c r="CE111" s="24">
        <f t="shared" ref="CE111" si="296">(N111-N110)/$B110*N$3</f>
        <v>7.4015107495642072E-4</v>
      </c>
      <c r="CF111" s="24">
        <f t="shared" ref="CF111" si="297">+SUM(BT111:CE111)</f>
        <v>2.3434374306692676E-2</v>
      </c>
    </row>
    <row r="112" spans="1:84" x14ac:dyDescent="0.25">
      <c r="A112" s="31">
        <f>+[1]CUY!A113</f>
        <v>45962</v>
      </c>
      <c r="B112" s="17">
        <f>+[1]CUY!B113</f>
        <v>9960.7999999999993</v>
      </c>
      <c r="C112" s="17">
        <f>+[1]CUY!C113</f>
        <v>10593.3</v>
      </c>
      <c r="D112" s="17">
        <f>+[1]CUY!D113</f>
        <v>6931.6</v>
      </c>
      <c r="E112" s="17">
        <f>+[1]CUY!E113</f>
        <v>7068.5</v>
      </c>
      <c r="F112" s="17">
        <f>+[1]CUY!F113</f>
        <v>11660.1</v>
      </c>
      <c r="G112" s="17">
        <f>+[1]CUY!G113</f>
        <v>8328.6</v>
      </c>
      <c r="H112" s="17">
        <f>+[1]CUY!H113</f>
        <v>11816.4</v>
      </c>
      <c r="I112" s="17">
        <f>+[1]CUY!I113</f>
        <v>10843.2</v>
      </c>
      <c r="J112" s="17">
        <f>+[1]CUY!J113</f>
        <v>8233.5</v>
      </c>
      <c r="K112" s="17">
        <f>+[1]CUY!K113</f>
        <v>8446.4</v>
      </c>
      <c r="L112" s="17">
        <f>+[1]CUY!L113</f>
        <v>7509</v>
      </c>
      <c r="M112" s="17">
        <f>+[1]CUY!M113</f>
        <v>12514.5</v>
      </c>
      <c r="N112" s="17">
        <f>+[1]CUY!N113</f>
        <v>9698.2999999999993</v>
      </c>
      <c r="O112" s="18">
        <f>+[1]CUY!R113</f>
        <v>7848.5</v>
      </c>
      <c r="P112" s="19">
        <f>+[1]CUY!S113</f>
        <v>10218.200000000001</v>
      </c>
      <c r="Q112" s="20">
        <f>+[1]CUY!T113</f>
        <v>10316.700000000001</v>
      </c>
      <c r="R112" s="18">
        <f t="shared" ref="R112" si="298">+SUMPRODUCT($C$3:$N$3,C112:N112)</f>
        <v>9960.76181</v>
      </c>
      <c r="S112" s="19">
        <f t="shared" si="52"/>
        <v>9517.419566192968</v>
      </c>
      <c r="T112" s="19">
        <f t="shared" si="53"/>
        <v>8905.1090074584063</v>
      </c>
      <c r="U112" s="19">
        <f t="shared" si="54"/>
        <v>8022.4125312388442</v>
      </c>
      <c r="V112" s="19"/>
      <c r="W112" s="20">
        <f t="shared" si="55"/>
        <v>9200.512050497322</v>
      </c>
      <c r="X112" s="21"/>
      <c r="Y112" s="41">
        <f t="shared" ref="Y112" si="299">+B112/B111-1</f>
        <v>2.8232840936071035E-2</v>
      </c>
      <c r="Z112" s="24">
        <f t="shared" ref="Z112" si="300">+C112/C111-1</f>
        <v>3.3563267735357449E-2</v>
      </c>
      <c r="AA112" s="24">
        <f t="shared" ref="AA112" si="301">+D112/D111-1</f>
        <v>1.4103464419475742E-2</v>
      </c>
      <c r="AB112" s="24">
        <f t="shared" ref="AB112" si="302">+E112/E111-1</f>
        <v>5.2191473022553669E-3</v>
      </c>
      <c r="AC112" s="24">
        <f t="shared" ref="AC112" si="303">+F112/F111-1</f>
        <v>4.6828567580913028E-2</v>
      </c>
      <c r="AD112" s="24">
        <f t="shared" ref="AD112" si="304">+G112/G111-1</f>
        <v>1.0997815003641609E-2</v>
      </c>
      <c r="AE112" s="24">
        <f t="shared" ref="AE112" si="305">+H112/H111-1</f>
        <v>2.1879378037601427E-2</v>
      </c>
      <c r="AF112" s="24">
        <f t="shared" ref="AF112" si="306">+I112/I111-1</f>
        <v>4.573247179091533E-2</v>
      </c>
      <c r="AG112" s="24">
        <f t="shared" ref="AG112" si="307">+J112/J111-1</f>
        <v>2.3379819524200318E-2</v>
      </c>
      <c r="AH112" s="24">
        <f t="shared" ref="AH112" si="308">+K112/K111-1</f>
        <v>1.7307622821491675E-2</v>
      </c>
      <c r="AI112" s="24">
        <f t="shared" ref="AI112" si="309">+L112/L111-1</f>
        <v>1.6900950678475635E-2</v>
      </c>
      <c r="AJ112" s="24">
        <f t="shared" ref="AJ112" si="310">+M112/M111-1</f>
        <v>1.6645544940534274E-2</v>
      </c>
      <c r="AK112" s="24">
        <f t="shared" ref="AK112" si="311">+N112/N111-1</f>
        <v>2.548296025292629E-2</v>
      </c>
      <c r="AL112" s="24">
        <f t="shared" ref="AL112" si="312">+O112/O111-1</f>
        <v>-4.8309791291558657E-3</v>
      </c>
      <c r="AM112" s="24">
        <f t="shared" ref="AM112" si="313">+P112/P111-1</f>
        <v>2.837072149592923E-2</v>
      </c>
      <c r="AN112" s="24">
        <f t="shared" ref="AN112" si="314">+Q112/Q111-1</f>
        <v>4.267017029662945E-2</v>
      </c>
      <c r="AO112" s="24">
        <f t="shared" ref="AO112" si="315">+R112/R111-1</f>
        <v>2.8231438644237938E-2</v>
      </c>
      <c r="AP112" s="24">
        <f t="shared" ref="AP112" si="316">+S112/S111-1</f>
        <v>2.3076979221074101E-2</v>
      </c>
      <c r="AQ112" s="24">
        <f t="shared" ref="AQ112" si="317">+T112/T111-1</f>
        <v>1.3816633846059689E-2</v>
      </c>
      <c r="AR112" s="24">
        <f t="shared" ref="AR112" si="318">+U112/U111-1</f>
        <v>1.2741569773629724E-2</v>
      </c>
      <c r="AS112" s="24" t="e">
        <f t="shared" ref="AS112" si="319">+V112/V111-1</f>
        <v>#DIV/0!</v>
      </c>
      <c r="AT112" s="24">
        <f t="shared" ref="AT112" si="320">+W112/W111-1</f>
        <v>2.3823605940166415E-2</v>
      </c>
      <c r="AU112" s="21"/>
      <c r="AV112" s="24">
        <f t="shared" ref="AV112" si="321">+B112/B100-1</f>
        <v>0.30837635128922503</v>
      </c>
      <c r="AW112" s="24">
        <f t="shared" ref="AW112" si="322">+C112/C100-1</f>
        <v>0.32585296252722218</v>
      </c>
      <c r="AX112" s="24">
        <f t="shared" ref="AX112" si="323">+D112/D100-1</f>
        <v>0.24148800888363509</v>
      </c>
      <c r="AY112" s="24">
        <f t="shared" ref="AY112" si="324">+E112/E100-1</f>
        <v>0.1736235637909278</v>
      </c>
      <c r="AZ112" s="24">
        <f t="shared" ref="AZ112" si="325">+F112/F100-1</f>
        <v>0.42491751191494576</v>
      </c>
      <c r="BA112" s="24">
        <f t="shared" ref="BA112" si="326">+G112/G100-1</f>
        <v>0.1891714379542242</v>
      </c>
      <c r="BB112" s="24">
        <f t="shared" ref="BB112" si="327">+H112/H100-1</f>
        <v>0.25210867630229283</v>
      </c>
      <c r="BC112" s="24">
        <f t="shared" ref="BC112" si="328">+I112/I100-1</f>
        <v>0.28557709407789456</v>
      </c>
      <c r="BD112" s="24">
        <f t="shared" ref="BD112" si="329">+J112/J100-1</f>
        <v>0.35245901639344268</v>
      </c>
      <c r="BE112" s="24">
        <f t="shared" ref="BE112" si="330">+K112/K100-1</f>
        <v>0.2774156470712783</v>
      </c>
      <c r="BF112" s="24">
        <f t="shared" ref="BF112" si="331">+L112/L100-1</f>
        <v>0.58732507504333475</v>
      </c>
      <c r="BG112" s="24">
        <f t="shared" ref="BG112" si="332">+M112/M100-1</f>
        <v>0.42929748620898378</v>
      </c>
      <c r="BH112" s="24">
        <f t="shared" ref="BH112" si="333">+N112/N100-1</f>
        <v>0.31345648582030927</v>
      </c>
      <c r="BI112" s="24">
        <f t="shared" ref="BI112" si="334">+O112/O100-1</f>
        <v>0.14040568422888033</v>
      </c>
      <c r="BJ112" s="24">
        <f t="shared" ref="BJ112" si="335">+P112/P100-1</f>
        <v>0.32999258092647321</v>
      </c>
      <c r="BK112" s="24">
        <f t="shared" ref="BK112" si="336">+Q112/Q100-1</f>
        <v>0.32284040056931129</v>
      </c>
      <c r="BL112" s="24">
        <f t="shared" ref="BL112" si="337">+R112/R100-1</f>
        <v>0.30839763659669583</v>
      </c>
      <c r="BM112" s="24">
        <f t="shared" ref="BM112" si="338">+S112/S100-1</f>
        <v>0.29649461926595144</v>
      </c>
      <c r="BN112" s="24">
        <f t="shared" ref="BN112" si="339">+T112/T100-1</f>
        <v>0.27364204359170952</v>
      </c>
      <c r="BO112" s="24">
        <f t="shared" ref="BO112" si="340">+U112/U100-1</f>
        <v>0.22283819075709332</v>
      </c>
      <c r="BP112" s="24" t="e">
        <f t="shared" ref="BP112" si="341">+V112/V100-1</f>
        <v>#DIV/0!</v>
      </c>
      <c r="BQ112" s="24">
        <f t="shared" ref="BQ112" si="342">+W112/W100-1</f>
        <v>0.26032227475991943</v>
      </c>
      <c r="BR112" s="21"/>
      <c r="BS112" s="35">
        <f t="shared" ref="BS112" si="343">+A112</f>
        <v>45962</v>
      </c>
      <c r="BT112" s="24">
        <f t="shared" ref="BT112" si="344">(C112-C111)/$B111*C$3</f>
        <v>1.0092058674759737E-2</v>
      </c>
      <c r="BU112" s="24">
        <f t="shared" ref="BU112" si="345">(D112-D111)/$B111*D$3</f>
        <v>3.5525688272274215E-4</v>
      </c>
      <c r="BV112" s="24">
        <f t="shared" ref="BV112" si="346">(E112-E111)/$B111*E$3</f>
        <v>4.3112735230662615E-4</v>
      </c>
      <c r="BW112" s="24">
        <f t="shared" ref="BW112" si="347">(F112-F111)/$B111*F$3</f>
        <v>4.7813198724102725E-3</v>
      </c>
      <c r="BX112" s="24">
        <f t="shared" ref="BX112" si="348">(G112-G111)/$B111*G$3</f>
        <v>5.8733393205537385E-4</v>
      </c>
      <c r="BY112" s="24">
        <f t="shared" ref="BY112" si="349">(H112-H111)/$B111*H$3</f>
        <v>1.9326334479163442E-3</v>
      </c>
      <c r="BZ112" s="24">
        <f t="shared" ref="BZ112" si="350">(I112-I111)/$B111*I$3</f>
        <v>5.923033249718713E-3</v>
      </c>
      <c r="CA112" s="24">
        <f t="shared" ref="CA112" si="351">(J112-J111)/$B111*J$3</f>
        <v>4.912545291257636E-4</v>
      </c>
      <c r="CB112" s="24">
        <f t="shared" ref="CB112" si="352">(K112-K111)/$B111*K$3</f>
        <v>9.9683503143289942E-4</v>
      </c>
      <c r="CC112" s="24">
        <f t="shared" ref="CC112" si="353">(L112-L111)/$B111*L$3</f>
        <v>2.8857576414480858E-4</v>
      </c>
      <c r="CD112" s="24">
        <f t="shared" ref="CD112" si="354">(M112-M111)/$B111*M$3</f>
        <v>1.4488712025022429E-3</v>
      </c>
      <c r="CE112" s="24">
        <f t="shared" ref="CE112" si="355">(N112-N111)/$B111*N$3</f>
        <v>9.0306896658511667E-4</v>
      </c>
      <c r="CF112" s="24">
        <f t="shared" ref="CF112" si="356">+SUM(BT112:CE112)</f>
        <v>2.8231368905680638E-2</v>
      </c>
    </row>
    <row r="113" spans="1:84" x14ac:dyDescent="0.25">
      <c r="A113" s="31">
        <f>+[1]CUY!A114</f>
        <v>45992</v>
      </c>
      <c r="B113" s="17">
        <f>+[1]CUY!B114</f>
        <v>10255.4</v>
      </c>
      <c r="C113" s="17">
        <f>+[1]CUY!C114</f>
        <v>10943.8</v>
      </c>
      <c r="D113" s="17">
        <f>+[1]CUY!D114</f>
        <v>7124</v>
      </c>
      <c r="E113" s="17">
        <f>+[1]CUY!E114</f>
        <v>7171.4</v>
      </c>
      <c r="F113" s="17">
        <f>+[1]CUY!F114</f>
        <v>11952.7</v>
      </c>
      <c r="G113" s="17">
        <f>+[1]CUY!G114</f>
        <v>8528.2000000000007</v>
      </c>
      <c r="H113" s="17">
        <f>+[1]CUY!H114</f>
        <v>12026.5</v>
      </c>
      <c r="I113" s="17">
        <f>+[1]CUY!I114</f>
        <v>11269.6</v>
      </c>
      <c r="J113" s="17">
        <f>+[1]CUY!J114</f>
        <v>8479.5</v>
      </c>
      <c r="K113" s="17">
        <f>+[1]CUY!K114</f>
        <v>8667.6</v>
      </c>
      <c r="L113" s="17">
        <f>+[1]CUY!L114</f>
        <v>7629.7</v>
      </c>
      <c r="M113" s="17">
        <f>+[1]CUY!M114</f>
        <v>13083.2</v>
      </c>
      <c r="N113" s="17">
        <f>+[1]CUY!N114</f>
        <v>9918.2999999999993</v>
      </c>
      <c r="O113" s="18">
        <f>+[1]CUY!R114</f>
        <v>7797.7</v>
      </c>
      <c r="P113" s="19">
        <f>+[1]CUY!S114</f>
        <v>10567</v>
      </c>
      <c r="Q113" s="20">
        <f>+[1]CUY!T114</f>
        <v>10630.1</v>
      </c>
      <c r="R113" s="18">
        <f t="shared" ref="R113" si="357">+SUMPRODUCT($C$3:$N$3,C113:N113)</f>
        <v>10255.346240000001</v>
      </c>
      <c r="S113" s="19">
        <f t="shared" si="52"/>
        <v>9805.4259536275222</v>
      </c>
      <c r="T113" s="19">
        <f t="shared" si="53"/>
        <v>9151.95780263913</v>
      </c>
      <c r="U113" s="19">
        <f t="shared" si="54"/>
        <v>8190.550838986077</v>
      </c>
      <c r="V113" s="19"/>
      <c r="W113" s="20">
        <f t="shared" si="55"/>
        <v>9436.0989288446835</v>
      </c>
      <c r="X113" s="21"/>
      <c r="Y113" s="41">
        <f t="shared" ref="Y113" si="358">+B113/B112-1</f>
        <v>2.9575937675688779E-2</v>
      </c>
      <c r="Z113" s="24">
        <f t="shared" ref="Z113" si="359">+C113/C112-1</f>
        <v>3.3086951186127145E-2</v>
      </c>
      <c r="AA113" s="24">
        <f t="shared" ref="AA113" si="360">+D113/D112-1</f>
        <v>2.7756939234808709E-2</v>
      </c>
      <c r="AB113" s="24">
        <f t="shared" ref="AB113" si="361">+E113/E112-1</f>
        <v>1.4557544033387604E-2</v>
      </c>
      <c r="AC113" s="24">
        <f t="shared" ref="AC113" si="362">+F113/F112-1</f>
        <v>2.5094124407166296E-2</v>
      </c>
      <c r="AD113" s="24">
        <f t="shared" ref="AD113" si="363">+G113/G112-1</f>
        <v>2.3965612467881758E-2</v>
      </c>
      <c r="AE113" s="24">
        <f t="shared" ref="AE113" si="364">+H113/H112-1</f>
        <v>1.7780373040858555E-2</v>
      </c>
      <c r="AF113" s="24">
        <f t="shared" ref="AF113" si="365">+I113/I112-1</f>
        <v>3.9324184742511425E-2</v>
      </c>
      <c r="AG113" s="24">
        <f t="shared" ref="AG113" si="366">+J113/J112-1</f>
        <v>2.9877937693568946E-2</v>
      </c>
      <c r="AH113" s="24">
        <f t="shared" ref="AH113" si="367">+K113/K112-1</f>
        <v>2.6188672096988164E-2</v>
      </c>
      <c r="AI113" s="24">
        <f t="shared" ref="AI113" si="368">+L113/L112-1</f>
        <v>1.6074044479957417E-2</v>
      </c>
      <c r="AJ113" s="24">
        <f t="shared" ref="AJ113" si="369">+M113/M112-1</f>
        <v>4.5443285788485444E-2</v>
      </c>
      <c r="AK113" s="24">
        <f t="shared" ref="AK113" si="370">+N113/N112-1</f>
        <v>2.2684387985523191E-2</v>
      </c>
      <c r="AL113" s="24">
        <f t="shared" ref="AL113" si="371">+O113/O112-1</f>
        <v>-6.4725743772695576E-3</v>
      </c>
      <c r="AM113" s="24">
        <f t="shared" ref="AM113" si="372">+P113/P112-1</f>
        <v>3.4135170577988205E-2</v>
      </c>
      <c r="AN113" s="24">
        <f t="shared" ref="AN113" si="373">+Q113/Q112-1</f>
        <v>3.0377930927525165E-2</v>
      </c>
      <c r="AO113" s="24">
        <f t="shared" ref="AO113" si="374">+R113/R112-1</f>
        <v>2.9574487937685134E-2</v>
      </c>
      <c r="AP113" s="24">
        <f t="shared" ref="AP113" si="375">+S113/S112-1</f>
        <v>3.026097414656248E-2</v>
      </c>
      <c r="AQ113" s="24">
        <f t="shared" ref="AQ113" si="376">+T113/T112-1</f>
        <v>2.7719907187433446E-2</v>
      </c>
      <c r="AR113" s="24">
        <f t="shared" ref="AR113" si="377">+U113/U112-1</f>
        <v>2.0958571638208801E-2</v>
      </c>
      <c r="AS113" s="24" t="e">
        <f t="shared" ref="AS113" si="378">+V113/V112-1</f>
        <v>#DIV/0!</v>
      </c>
      <c r="AT113" s="24">
        <f t="shared" ref="AT113" si="379">+W113/W112-1</f>
        <v>2.5605844224140473E-2</v>
      </c>
      <c r="AU113" s="21"/>
      <c r="AV113" s="24">
        <f t="shared" ref="AV113" si="380">+B113/B101-1</f>
        <v>0.31670240219805623</v>
      </c>
      <c r="AW113" s="24">
        <f t="shared" ref="AW113" si="381">+C113/C101-1</f>
        <v>0.34064264801362221</v>
      </c>
      <c r="AX113" s="24">
        <f t="shared" ref="AX113" si="382">+D113/D101-1</f>
        <v>0.24759202830023463</v>
      </c>
      <c r="AY113" s="24">
        <f t="shared" ref="AY113" si="383">+E113/E101-1</f>
        <v>0.16938981834784572</v>
      </c>
      <c r="AZ113" s="24">
        <f t="shared" ref="AZ113" si="384">+F113/F101-1</f>
        <v>0.41917291001270462</v>
      </c>
      <c r="BA113" s="24">
        <f t="shared" ref="BA113" si="385">+G113/G101-1</f>
        <v>0.20562082078685839</v>
      </c>
      <c r="BB113" s="24">
        <f t="shared" ref="BB113" si="386">+H113/H101-1</f>
        <v>0.25590016708437768</v>
      </c>
      <c r="BC113" s="24">
        <f t="shared" ref="BC113" si="387">+I113/I101-1</f>
        <v>0.30906387575648475</v>
      </c>
      <c r="BD113" s="24">
        <f t="shared" ref="BD113" si="388">+J113/J101-1</f>
        <v>0.33689122928721216</v>
      </c>
      <c r="BE113" s="24">
        <f t="shared" ref="BE113" si="389">+K113/K101-1</f>
        <v>0.28991740456879245</v>
      </c>
      <c r="BF113" s="24">
        <f t="shared" ref="BF113" si="390">+L113/L101-1</f>
        <v>0.60042371992532462</v>
      </c>
      <c r="BG113" s="24">
        <f t="shared" ref="BG113" si="391">+M113/M101-1</f>
        <v>0.41417067502567151</v>
      </c>
      <c r="BH113" s="24">
        <f t="shared" ref="BH113" si="392">+N113/N101-1</f>
        <v>0.3242940116162627</v>
      </c>
      <c r="BI113" s="24">
        <f t="shared" ref="BI113" si="393">+O113/O101-1</f>
        <v>0.17909364462522492</v>
      </c>
      <c r="BJ113" s="24">
        <f t="shared" ref="BJ113" si="394">+P113/P101-1</f>
        <v>0.33174537159564954</v>
      </c>
      <c r="BK113" s="24">
        <f t="shared" ref="BK113" si="395">+Q113/Q101-1</f>
        <v>0.33252688845989931</v>
      </c>
      <c r="BL113" s="24">
        <f t="shared" ref="BL113" si="396">+R113/R101-1</f>
        <v>0.31672400775089926</v>
      </c>
      <c r="BM113" s="24">
        <f t="shared" ref="BM113" si="397">+S113/S101-1</f>
        <v>0.30496372100867974</v>
      </c>
      <c r="BN113" s="24">
        <f t="shared" ref="BN113" si="398">+T113/T101-1</f>
        <v>0.27652417156011855</v>
      </c>
      <c r="BO113" s="24">
        <f t="shared" ref="BO113" si="399">+U113/U101-1</f>
        <v>0.22976531015734225</v>
      </c>
      <c r="BP113" s="24" t="e">
        <f t="shared" ref="BP113" si="400">+V113/V101-1</f>
        <v>#DIV/0!</v>
      </c>
      <c r="BQ113" s="24">
        <f t="shared" ref="BQ113" si="401">+W113/W101-1</f>
        <v>0.27042757647658799</v>
      </c>
      <c r="BR113" s="21"/>
      <c r="BS113" s="35">
        <f t="shared" ref="BS113" si="402">+A113</f>
        <v>45992</v>
      </c>
      <c r="BT113" s="24">
        <f t="shared" ref="BT113" si="403">(C113-C112)/$B112*C$3</f>
        <v>1.000041161352502E-2</v>
      </c>
      <c r="BU113" s="24">
        <f t="shared" ref="BU113" si="404">(D113-D112)/$B112*D$3</f>
        <v>6.8957111878563859E-4</v>
      </c>
      <c r="BV113" s="24">
        <f t="shared" ref="BV113" si="405">(E113-E112)/$B112*E$3</f>
        <v>1.175610392739535E-3</v>
      </c>
      <c r="BW113" s="24">
        <f t="shared" ref="BW113" si="406">(F113-F112)/$B112*F$3</f>
        <v>2.6085133724198894E-3</v>
      </c>
      <c r="BX113" s="24">
        <f t="shared" ref="BX113" si="407">(G113-G112)/$B112*G$3</f>
        <v>1.258421010360616E-3</v>
      </c>
      <c r="BY113" s="24">
        <f t="shared" ref="BY113" si="408">(H113-H112)/$B112*H$3</f>
        <v>1.5608585655770648E-3</v>
      </c>
      <c r="BZ113" s="24">
        <f t="shared" ref="BZ113" si="409">(I113-I112)/$B112*I$3</f>
        <v>5.1797445988273991E-3</v>
      </c>
      <c r="CA113" s="24">
        <f t="shared" ref="CA113" si="410">(J113-J112)/$B112*J$3</f>
        <v>6.2482933097743158E-4</v>
      </c>
      <c r="CB113" s="24">
        <f t="shared" ref="CB113" si="411">(K113-K112)/$B112*K$3</f>
        <v>1.4923138703718628E-3</v>
      </c>
      <c r="CC113" s="24">
        <f t="shared" ref="CC113" si="412">(L113-L112)/$B112*L$3</f>
        <v>2.7143201349289175E-4</v>
      </c>
      <c r="CD113" s="24">
        <f t="shared" ref="CD113" si="413">(M113-M112)/$B112*M$3</f>
        <v>3.9109258292506681E-3</v>
      </c>
      <c r="CE113" s="24">
        <f t="shared" ref="CE113" si="414">(N113-N112)/$B112*N$3</f>
        <v>8.017428319010522E-4</v>
      </c>
      <c r="CF113" s="24">
        <f t="shared" ref="CF113" si="415">+SUM(BT113:CE113)</f>
        <v>2.9574374548229074E-2</v>
      </c>
    </row>
    <row r="114" spans="1:84" x14ac:dyDescent="0.25">
      <c r="A114" s="31">
        <f>+[1]CUY!A115</f>
        <v>46023</v>
      </c>
      <c r="B114" s="17">
        <f>+[1]CUY!B115</f>
        <v>10561.6</v>
      </c>
      <c r="C114" s="17">
        <f>+[1]CUY!C115</f>
        <v>11378.9</v>
      </c>
      <c r="D114" s="17">
        <f>+[1]CUY!D115</f>
        <v>7230.5</v>
      </c>
      <c r="E114" s="17">
        <f>+[1]CUY!E115</f>
        <v>7162.3</v>
      </c>
      <c r="F114" s="17">
        <f>+[1]CUY!F115</f>
        <v>12176.7</v>
      </c>
      <c r="G114" s="17">
        <f>+[1]CUY!G115</f>
        <v>8714.5</v>
      </c>
      <c r="H114" s="17">
        <f>+[1]CUY!H115</f>
        <v>12299.4</v>
      </c>
      <c r="I114" s="17">
        <f>+[1]CUY!I115</f>
        <v>11773.7</v>
      </c>
      <c r="J114" s="17">
        <f>+[1]CUY!J115</f>
        <v>8777.9</v>
      </c>
      <c r="K114" s="17">
        <f>+[1]CUY!K115</f>
        <v>8888.7000000000007</v>
      </c>
      <c r="L114" s="17">
        <f>+[1]CUY!L115</f>
        <v>7697.5</v>
      </c>
      <c r="M114" s="17">
        <f>+[1]CUY!M115</f>
        <v>13521.3</v>
      </c>
      <c r="N114" s="17">
        <f>+[1]CUY!N115</f>
        <v>10278.200000000001</v>
      </c>
      <c r="O114" s="18">
        <f>+[1]CUY!R115</f>
        <v>8203.2000000000007</v>
      </c>
      <c r="P114" s="19">
        <f>+[1]CUY!S115</f>
        <v>10832.4</v>
      </c>
      <c r="Q114" s="20">
        <f>+[1]CUY!T115</f>
        <v>11012.6</v>
      </c>
      <c r="R114" s="18">
        <f t="shared" ref="R114" si="416">+SUMPRODUCT($C$3:$N$3,C114:N114)</f>
        <v>10561.55005</v>
      </c>
      <c r="S114" s="19">
        <f t="shared" si="52"/>
        <v>10098.699955123409</v>
      </c>
      <c r="T114" s="19">
        <f t="shared" si="53"/>
        <v>9348.7340504876665</v>
      </c>
      <c r="U114" s="19">
        <f t="shared" si="54"/>
        <v>8328.3100321313832</v>
      </c>
      <c r="V114" s="19"/>
      <c r="W114" s="20">
        <f t="shared" si="55"/>
        <v>9682.5512815608254</v>
      </c>
      <c r="X114" s="21"/>
      <c r="Y114" s="41">
        <f t="shared" ref="Y114" si="417">+B114/B113-1</f>
        <v>2.9857440957934411E-2</v>
      </c>
      <c r="Z114" s="24">
        <f t="shared" ref="Z114" si="418">+C114/C113-1</f>
        <v>3.9757671010069773E-2</v>
      </c>
      <c r="AA114" s="24">
        <f t="shared" ref="AA114" si="419">+D114/D113-1</f>
        <v>1.4949466591802407E-2</v>
      </c>
      <c r="AB114" s="24">
        <f t="shared" ref="AB114" si="420">+E114/E113-1</f>
        <v>-1.2689293582842653E-3</v>
      </c>
      <c r="AC114" s="24">
        <f t="shared" ref="AC114" si="421">+F114/F113-1</f>
        <v>1.8740535611200926E-2</v>
      </c>
      <c r="AD114" s="24">
        <f t="shared" ref="AD114" si="422">+G114/G113-1</f>
        <v>2.1845172486573805E-2</v>
      </c>
      <c r="AE114" s="24">
        <f t="shared" ref="AE114" si="423">+H114/H113-1</f>
        <v>2.2691556146842373E-2</v>
      </c>
      <c r="AF114" s="24">
        <f t="shared" ref="AF114" si="424">+I114/I113-1</f>
        <v>4.4730957620501277E-2</v>
      </c>
      <c r="AG114" s="24">
        <f t="shared" ref="AG114" si="425">+J114/J113-1</f>
        <v>3.5190754171826155E-2</v>
      </c>
      <c r="AH114" s="24">
        <f t="shared" ref="AH114" si="426">+K114/K113-1</f>
        <v>2.5508791360930427E-2</v>
      </c>
      <c r="AI114" s="24">
        <f t="shared" ref="AI114" si="427">+L114/L113-1</f>
        <v>8.8863258057327865E-3</v>
      </c>
      <c r="AJ114" s="24">
        <f t="shared" ref="AJ114" si="428">+M114/M113-1</f>
        <v>3.3485691573926779E-2</v>
      </c>
      <c r="AK114" s="24">
        <f t="shared" ref="AK114" si="429">+N114/N113-1</f>
        <v>3.6286460381315555E-2</v>
      </c>
      <c r="AL114" s="24">
        <f t="shared" ref="AL114" si="430">+O114/O113-1</f>
        <v>5.2002513561691277E-2</v>
      </c>
      <c r="AM114" s="24">
        <f t="shared" ref="AM114" si="431">+P114/P113-1</f>
        <v>2.511592694236775E-2</v>
      </c>
      <c r="AN114" s="24">
        <f t="shared" ref="AN114" si="432">+Q114/Q113-1</f>
        <v>3.5982728290420596E-2</v>
      </c>
      <c r="AO114" s="24">
        <f t="shared" ref="AO114" si="433">+R114/R113-1</f>
        <v>2.9857968988475481E-2</v>
      </c>
      <c r="AP114" s="24">
        <f t="shared" ref="AP114" si="434">+S114/S113-1</f>
        <v>2.9909358643149142E-2</v>
      </c>
      <c r="AQ114" s="24">
        <f t="shared" ref="AQ114" si="435">+T114/T113-1</f>
        <v>2.1501000342439625E-2</v>
      </c>
      <c r="AR114" s="24">
        <f t="shared" ref="AR114" si="436">+U114/U113-1</f>
        <v>1.6819283080399039E-2</v>
      </c>
      <c r="AS114" s="24" t="e">
        <f t="shared" ref="AS114" si="437">+V114/V113-1</f>
        <v>#DIV/0!</v>
      </c>
      <c r="AT114" s="24">
        <f t="shared" ref="AT114" si="438">+W114/W113-1</f>
        <v>2.6118034006910928E-2</v>
      </c>
      <c r="AU114" s="21"/>
      <c r="AV114" s="24">
        <f t="shared" ref="AV114" si="439">+B114/B102-1</f>
        <v>0.3298748394570501</v>
      </c>
      <c r="AW114" s="24">
        <f t="shared" ref="AW114" si="440">+C114/C102-1</f>
        <v>0.3787759454252444</v>
      </c>
      <c r="AX114" s="24">
        <f t="shared" ref="AX114" si="441">+D114/D102-1</f>
        <v>0.23967012995919479</v>
      </c>
      <c r="AY114" s="24">
        <f t="shared" ref="AY114" si="442">+E114/E102-1</f>
        <v>0.15677692357387429</v>
      </c>
      <c r="AZ114" s="24">
        <f t="shared" ref="AZ114" si="443">+F114/F102-1</f>
        <v>0.40282946049008661</v>
      </c>
      <c r="BA114" s="24">
        <f t="shared" ref="BA114" si="444">+G114/G102-1</f>
        <v>0.20263034418039805</v>
      </c>
      <c r="BB114" s="24">
        <f t="shared" ref="BB114" si="445">+H114/H102-1</f>
        <v>0.26142517230062357</v>
      </c>
      <c r="BC114" s="24">
        <f t="shared" ref="BC114" si="446">+I114/I102-1</f>
        <v>0.35649518981508166</v>
      </c>
      <c r="BD114" s="24">
        <f t="shared" ref="BD114" si="447">+J114/J102-1</f>
        <v>0.34969862845193411</v>
      </c>
      <c r="BE114" s="24">
        <f t="shared" ref="BE114" si="448">+K114/K102-1</f>
        <v>0.27445695031901929</v>
      </c>
      <c r="BF114" s="24">
        <f t="shared" ref="BF114" si="449">+L114/L102-1</f>
        <v>0.60981679772461095</v>
      </c>
      <c r="BG114" s="24">
        <f t="shared" ref="BG114" si="450">+M114/M102-1</f>
        <v>0.38724107152017573</v>
      </c>
      <c r="BH114" s="24">
        <f t="shared" ref="BH114" si="451">+N114/N102-1</f>
        <v>0.3428884998301498</v>
      </c>
      <c r="BI114" s="24">
        <f t="shared" ref="BI114" si="452">+O114/O102-1</f>
        <v>0.2393787393485225</v>
      </c>
      <c r="BJ114" s="24">
        <f t="shared" ref="BJ114" si="453">+P114/P102-1</f>
        <v>0.3339244153829104</v>
      </c>
      <c r="BK114" s="24">
        <f t="shared" ref="BK114" si="454">+Q114/Q102-1</f>
        <v>0.35835604948626543</v>
      </c>
      <c r="BL114" s="24">
        <f t="shared" ref="BL114" si="455">+R114/R102-1</f>
        <v>0.32987921169122969</v>
      </c>
      <c r="BM114" s="24">
        <f t="shared" ref="BM114" si="456">+S114/S102-1</f>
        <v>0.3166106497080805</v>
      </c>
      <c r="BN114" s="24">
        <f t="shared" ref="BN114" si="457">+T114/T102-1</f>
        <v>0.26618565343634248</v>
      </c>
      <c r="BO114" s="24">
        <f t="shared" ref="BO114" si="458">+U114/U102-1</f>
        <v>0.22378463225375245</v>
      </c>
      <c r="BP114" s="24" t="e">
        <f t="shared" ref="BP114" si="459">+V114/V102-1</f>
        <v>#DIV/0!</v>
      </c>
      <c r="BQ114" s="24">
        <f t="shared" ref="BQ114" si="460">+W114/W102-1</f>
        <v>0.28166392916234062</v>
      </c>
      <c r="BR114" s="21"/>
      <c r="BS114" s="35">
        <f t="shared" ref="BS114" si="461">+A114</f>
        <v>46023</v>
      </c>
      <c r="BT114" s="24">
        <f t="shared" ref="BT114" si="462">(C114-C113)/$B113*C$3</f>
        <v>1.2057591122725598E-2</v>
      </c>
      <c r="BU114" s="24">
        <f t="shared" ref="BU114" si="463">(D114-D113)/$B113*D$3</f>
        <v>3.7073639253466469E-4</v>
      </c>
      <c r="BV114" s="24">
        <f t="shared" ref="BV114" si="464">(E114-E113)/$B113*E$3</f>
        <v>-1.0097899643114241E-4</v>
      </c>
      <c r="BW114" s="24">
        <f t="shared" ref="BW114" si="465">(F114-F113)/$B113*F$3</f>
        <v>1.9395830489303198E-3</v>
      </c>
      <c r="BX114" s="24">
        <f t="shared" ref="BX114" si="466">(G114-G113)/$B113*G$3</f>
        <v>1.1408272714862368E-3</v>
      </c>
      <c r="BY114" s="24">
        <f t="shared" ref="BY114" si="467">(H114-H113)/$B113*H$3</f>
        <v>1.9691674629951023E-3</v>
      </c>
      <c r="BZ114" s="24">
        <f t="shared" ref="BZ114" si="468">(I114-I113)/$B113*I$3</f>
        <v>5.9477055990015057E-3</v>
      </c>
      <c r="CA114" s="24">
        <f t="shared" ref="CA114" si="469">(J114-J113)/$B113*J$3</f>
        <v>7.3615071084501737E-4</v>
      </c>
      <c r="CB114" s="24">
        <f t="shared" ref="CB114" si="470">(K114-K113)/$B113*K$3</f>
        <v>1.4487899058057243E-3</v>
      </c>
      <c r="CC114" s="24">
        <f t="shared" ref="CC114" si="471">(L114-L113)/$B113*L$3</f>
        <v>1.4808978684400454E-4</v>
      </c>
      <c r="CD114" s="24">
        <f t="shared" ref="CD114" si="472">(M114-M113)/$B113*M$3</f>
        <v>2.9262486104881238E-3</v>
      </c>
      <c r="CE114" s="24">
        <f t="shared" ref="CE114" si="473">(N114-N113)/$B113*N$3</f>
        <v>1.2739015543031041E-3</v>
      </c>
      <c r="CF114" s="24">
        <f t="shared" ref="CF114" si="474">+SUM(BT114:CE114)</f>
        <v>2.9857812469528257E-2</v>
      </c>
    </row>
    <row r="115" spans="1:84" x14ac:dyDescent="0.25">
      <c r="A115" s="31">
        <f>+[1]CUY!A116</f>
        <v>46054</v>
      </c>
      <c r="B115" s="17">
        <f>+[1]CUY!B116</f>
        <v>10921.7</v>
      </c>
      <c r="C115" s="17">
        <f>+[1]CUY!C116</f>
        <v>11873.7</v>
      </c>
      <c r="D115" s="17">
        <f>+[1]CUY!D116</f>
        <v>7292.6</v>
      </c>
      <c r="E115" s="17">
        <f>+[1]CUY!E116</f>
        <v>7174.1</v>
      </c>
      <c r="F115" s="17">
        <f>+[1]CUY!F116</f>
        <v>13503.3</v>
      </c>
      <c r="G115" s="17">
        <f>+[1]CUY!G116</f>
        <v>8888.6</v>
      </c>
      <c r="H115" s="17">
        <f>+[1]CUY!H116</f>
        <v>12608.4</v>
      </c>
      <c r="I115" s="17">
        <f>+[1]CUY!I116</f>
        <v>11868.3</v>
      </c>
      <c r="J115" s="17">
        <f>+[1]CUY!J116</f>
        <v>8909.6</v>
      </c>
      <c r="K115" s="17">
        <f>+[1]CUY!K116</f>
        <v>8989</v>
      </c>
      <c r="L115" s="17">
        <f>+[1]CUY!L116</f>
        <v>7891.7</v>
      </c>
      <c r="M115" s="17">
        <f>+[1]CUY!M116</f>
        <v>13910.9</v>
      </c>
      <c r="N115" s="17">
        <f>+[1]CUY!N116</f>
        <v>10599.2</v>
      </c>
      <c r="O115" s="18">
        <f>+[1]CUY!R116</f>
        <v>8281.7999999999993</v>
      </c>
      <c r="P115" s="19">
        <f>+[1]CUY!S116</f>
        <v>11168.6</v>
      </c>
      <c r="Q115" s="20">
        <f>+[1]CUY!T116</f>
        <v>11609.2</v>
      </c>
      <c r="R115" s="18">
        <f t="shared" ref="R115" si="475">+SUMPRODUCT($C$3:$N$3,C115:N115)</f>
        <v>10921.542329999998</v>
      </c>
      <c r="S115" s="19">
        <f t="shared" si="52"/>
        <v>10398.169678384442</v>
      </c>
      <c r="T115" s="19">
        <f t="shared" si="53"/>
        <v>9513.2675559380386</v>
      </c>
      <c r="U115" s="19">
        <f t="shared" si="54"/>
        <v>8437.8022848982528</v>
      </c>
      <c r="V115" s="19"/>
      <c r="W115" s="20">
        <f t="shared" si="55"/>
        <v>9821.5403213465961</v>
      </c>
      <c r="X115" s="21"/>
      <c r="Y115" s="41">
        <f t="shared" ref="Y115" si="476">+B115/B114-1</f>
        <v>3.4095212846538381E-2</v>
      </c>
      <c r="Z115" s="24">
        <f t="shared" ref="Z115" si="477">+C115/C114-1</f>
        <v>4.3483992301540653E-2</v>
      </c>
      <c r="AA115" s="24">
        <f t="shared" ref="AA115" si="478">+D115/D114-1</f>
        <v>8.5886176612959275E-3</v>
      </c>
      <c r="AB115" s="24">
        <f t="shared" ref="AB115" si="479">+E115/E114-1</f>
        <v>1.6475154629100874E-3</v>
      </c>
      <c r="AC115" s="24">
        <f t="shared" ref="AC115" si="480">+F115/F114-1</f>
        <v>0.10894577348542689</v>
      </c>
      <c r="AD115" s="24">
        <f t="shared" ref="AD115" si="481">+G115/G114-1</f>
        <v>1.997819725744443E-2</v>
      </c>
      <c r="AE115" s="24">
        <f t="shared" ref="AE115" si="482">+H115/H114-1</f>
        <v>2.5123176740328823E-2</v>
      </c>
      <c r="AF115" s="24">
        <f t="shared" ref="AF115" si="483">+I115/I114-1</f>
        <v>8.0348573515545141E-3</v>
      </c>
      <c r="AG115" s="24">
        <f t="shared" ref="AG115" si="484">+J115/J114-1</f>
        <v>1.5003588557627845E-2</v>
      </c>
      <c r="AH115" s="24">
        <f t="shared" ref="AH115" si="485">+K115/K114-1</f>
        <v>1.1283989784782733E-2</v>
      </c>
      <c r="AI115" s="24">
        <f t="shared" ref="AI115" si="486">+L115/L114-1</f>
        <v>2.5228970444949539E-2</v>
      </c>
      <c r="AJ115" s="24">
        <f t="shared" ref="AJ115" si="487">+M115/M114-1</f>
        <v>2.8813797489886328E-2</v>
      </c>
      <c r="AK115" s="24">
        <f t="shared" ref="AK115" si="488">+N115/N114-1</f>
        <v>3.123114942305083E-2</v>
      </c>
      <c r="AL115" s="24">
        <f t="shared" ref="AL115" si="489">+O115/O114-1</f>
        <v>9.581626682270139E-3</v>
      </c>
      <c r="AM115" s="24">
        <f t="shared" ref="AM115" si="490">+P115/P114-1</f>
        <v>3.1036520069421369E-2</v>
      </c>
      <c r="AN115" s="24">
        <f t="shared" ref="AN115" si="491">+Q115/Q114-1</f>
        <v>5.4174309427383216E-2</v>
      </c>
      <c r="AO115" s="24">
        <f t="shared" ref="AO115" si="492">+R115/R114-1</f>
        <v>3.4085174836623322E-2</v>
      </c>
      <c r="AP115" s="24">
        <f t="shared" ref="AP115" si="493">+S115/S114-1</f>
        <v>2.9654284669493602E-2</v>
      </c>
      <c r="AQ115" s="24">
        <f t="shared" ref="AQ115" si="494">+T115/T114-1</f>
        <v>1.759954926108831E-2</v>
      </c>
      <c r="AR115" s="24">
        <f t="shared" ref="AR115" si="495">+U115/U114-1</f>
        <v>1.3146995290093555E-2</v>
      </c>
      <c r="AS115" s="24" t="e">
        <f t="shared" ref="AS115" si="496">+V115/V114-1</f>
        <v>#DIV/0!</v>
      </c>
      <c r="AT115" s="24">
        <f t="shared" ref="AT115" si="497">+W115/W114-1</f>
        <v>1.4354588552550007E-2</v>
      </c>
      <c r="AU115" s="21"/>
      <c r="AV115" s="24">
        <f t="shared" ref="AV115" si="498">+B115/B103-1</f>
        <v>0.33942850134903124</v>
      </c>
      <c r="AW115" s="24">
        <f t="shared" ref="AW115" si="499">+C115/C103-1</f>
        <v>0.38323625349487433</v>
      </c>
      <c r="AX115" s="24">
        <f t="shared" ref="AX115" si="500">+D115/D103-1</f>
        <v>0.23277435932111712</v>
      </c>
      <c r="AY115" s="24">
        <f t="shared" ref="AY115" si="501">+E115/E103-1</f>
        <v>0.16811580044288132</v>
      </c>
      <c r="AZ115" s="24">
        <f t="shared" ref="AZ115" si="502">+F115/F103-1</f>
        <v>0.4697629361952238</v>
      </c>
      <c r="BA115" s="24">
        <f t="shared" ref="BA115" si="503">+G115/G103-1</f>
        <v>0.21268264731162256</v>
      </c>
      <c r="BB115" s="24">
        <f t="shared" ref="BB115" si="504">+H115/H103-1</f>
        <v>0.26637405461868369</v>
      </c>
      <c r="BC115" s="24">
        <f t="shared" ref="BC115" si="505">+I115/I103-1</f>
        <v>0.34894637539496687</v>
      </c>
      <c r="BD115" s="24">
        <f t="shared" ref="BD115" si="506">+J115/J103-1</f>
        <v>0.3385616201679662</v>
      </c>
      <c r="BE115" s="24">
        <f t="shared" ref="BE115" si="507">+K115/K103-1</f>
        <v>0.27171637145605798</v>
      </c>
      <c r="BF115" s="24">
        <f t="shared" ref="BF115" si="508">+L115/L103-1</f>
        <v>0.6330470770822556</v>
      </c>
      <c r="BG115" s="24">
        <f t="shared" ref="BG115" si="509">+M115/M103-1</f>
        <v>0.38323323522392805</v>
      </c>
      <c r="BH115" s="24">
        <f t="shared" ref="BH115" si="510">+N115/N103-1</f>
        <v>0.34437665681561636</v>
      </c>
      <c r="BI115" s="24">
        <f t="shared" ref="BI115" si="511">+O115/O103-1</f>
        <v>0.28276695269663255</v>
      </c>
      <c r="BJ115" s="24">
        <f t="shared" ref="BJ115" si="512">+P115/P103-1</f>
        <v>0.33094202466781875</v>
      </c>
      <c r="BK115" s="24">
        <f t="shared" ref="BK115" si="513">+Q115/Q103-1</f>
        <v>0.39192364874586372</v>
      </c>
      <c r="BL115" s="24">
        <f t="shared" ref="BL115" si="514">+R115/R103-1</f>
        <v>0.33942626164892231</v>
      </c>
      <c r="BM115" s="24">
        <f t="shared" ref="BM115" si="515">+S115/S103-1</f>
        <v>0.32150159104582077</v>
      </c>
      <c r="BN115" s="24">
        <f t="shared" ref="BN115" si="516">+T115/T103-1</f>
        <v>0.2709638202301321</v>
      </c>
      <c r="BO115" s="24">
        <f t="shared" ref="BO115" si="517">+U115/U103-1</f>
        <v>0.23069042782589166</v>
      </c>
      <c r="BP115" s="24" t="e">
        <f t="shared" ref="BP115" si="518">+V115/V103-1</f>
        <v>#DIV/0!</v>
      </c>
      <c r="BQ115" s="24">
        <f t="shared" ref="BQ115" si="519">+W115/W103-1</f>
        <v>0.28418762096763261</v>
      </c>
      <c r="BR115" s="21"/>
      <c r="BS115" s="35">
        <f t="shared" ref="BS115" si="520">+A115</f>
        <v>46054</v>
      </c>
      <c r="BT115" s="24">
        <f t="shared" ref="BT115" si="521">(C115-C114)/$B114*C$3</f>
        <v>1.3314475079533433E-2</v>
      </c>
      <c r="BU115" s="24">
        <f t="shared" ref="BU115" si="522">(D115-D114)/$B114*D$3</f>
        <v>2.0990853658536709E-4</v>
      </c>
      <c r="BV115" s="24">
        <f t="shared" ref="BV115" si="523">(E115-E114)/$B114*E$3</f>
        <v>1.2714361460384985E-4</v>
      </c>
      <c r="BW115" s="24">
        <f t="shared" ref="BW115" si="524">(F115-F114)/$B114*F$3</f>
        <v>1.1153810028783507E-2</v>
      </c>
      <c r="BX115" s="24">
        <f t="shared" ref="BX115" si="525">(G115-G114)/$B114*G$3</f>
        <v>1.035210574155433E-3</v>
      </c>
      <c r="BY115" s="24">
        <f t="shared" ref="BY115" si="526">(H115-H114)/$B114*H$3</f>
        <v>2.1650128768368427E-3</v>
      </c>
      <c r="BZ115" s="24">
        <f t="shared" ref="BZ115" si="527">(I115-I114)/$B114*I$3</f>
        <v>1.083794122102695E-3</v>
      </c>
      <c r="CA115" s="24">
        <f t="shared" ref="CA115" si="528">(J115-J114)/$B114*J$3</f>
        <v>3.1548344947735364E-4</v>
      </c>
      <c r="CB115" s="24">
        <f t="shared" ref="CB115" si="529">(K115-K114)/$B114*K$3</f>
        <v>6.3817603393424762E-4</v>
      </c>
      <c r="CC115" s="24">
        <f t="shared" ref="CC115" si="530">(L115-L114)/$B114*L$3</f>
        <v>4.1187698833510038E-4</v>
      </c>
      <c r="CD115" s="24">
        <f t="shared" ref="CD115" si="531">(M115-M114)/$B114*M$3</f>
        <v>2.5268519921224082E-3</v>
      </c>
      <c r="CE115" s="24">
        <f t="shared" ref="CE115" si="532">(N115-N114)/$B114*N$3</f>
        <v>1.1032703378276018E-3</v>
      </c>
      <c r="CF115" s="24">
        <f t="shared" ref="CF115" si="533">+SUM(BT115:CE115)</f>
        <v>3.4085013634297841E-2</v>
      </c>
    </row>
    <row r="116" spans="1:84" x14ac:dyDescent="0.25">
      <c r="A116" s="31">
        <f>+[1]CUY!A117</f>
        <v>46082</v>
      </c>
      <c r="B116" s="17">
        <f>+[1]CUY!B117</f>
        <v>11271.7</v>
      </c>
      <c r="C116" s="17">
        <f>+[1]CUY!C117</f>
        <v>12349.6</v>
      </c>
      <c r="D116" s="17">
        <f>+[1]CUY!D117</f>
        <v>7445.7</v>
      </c>
      <c r="E116" s="17">
        <f>+[1]CUY!E117</f>
        <v>7308.9</v>
      </c>
      <c r="F116" s="17">
        <f>+[1]CUY!F117</f>
        <v>13935.3</v>
      </c>
      <c r="G116" s="17">
        <f>+[1]CUY!G117</f>
        <v>9005.7999999999993</v>
      </c>
      <c r="H116" s="17">
        <f>+[1]CUY!H117</f>
        <v>12883.7</v>
      </c>
      <c r="I116" s="17">
        <f>+[1]CUY!I117</f>
        <v>12315.3</v>
      </c>
      <c r="J116" s="17">
        <f>+[1]CUY!J117</f>
        <v>9159.4</v>
      </c>
      <c r="K116" s="17">
        <f>+[1]CUY!K117</f>
        <v>9263.2000000000007</v>
      </c>
      <c r="L116" s="17">
        <f>+[1]CUY!L117</f>
        <v>8614.6</v>
      </c>
      <c r="M116" s="17">
        <f>+[1]CUY!M117</f>
        <v>14310.4</v>
      </c>
      <c r="N116" s="17">
        <f>+[1]CUY!N117</f>
        <v>10752.2</v>
      </c>
      <c r="O116" s="18">
        <f>+[1]CUY!R117</f>
        <v>8359.5</v>
      </c>
      <c r="P116" s="19">
        <f>+[1]CUY!S117</f>
        <v>11522.3</v>
      </c>
      <c r="Q116" s="20">
        <f>+[1]CUY!T117</f>
        <v>12101</v>
      </c>
      <c r="R116" s="18">
        <f t="shared" ref="R116" si="534">+SUMPRODUCT($C$3:$N$3,C116:N116)</f>
        <v>11271.638769999998</v>
      </c>
      <c r="S116" s="19">
        <f t="shared" si="52"/>
        <v>10719.430321615555</v>
      </c>
      <c r="T116" s="19">
        <f t="shared" si="53"/>
        <v>9725.6780263912806</v>
      </c>
      <c r="U116" s="19">
        <f t="shared" si="54"/>
        <v>8604.4589789360962</v>
      </c>
      <c r="V116" s="19"/>
      <c r="W116" s="20">
        <f t="shared" si="55"/>
        <v>10096.315837796483</v>
      </c>
      <c r="X116" s="21"/>
      <c r="Y116" s="41">
        <f t="shared" ref="Y116" si="535">+B116/B115-1</f>
        <v>3.2046293159489814E-2</v>
      </c>
      <c r="Z116" s="24">
        <f t="shared" ref="Z116" si="536">+C116/C115-1</f>
        <v>4.008017719834589E-2</v>
      </c>
      <c r="AA116" s="24">
        <f t="shared" ref="AA116" si="537">+D116/D115-1</f>
        <v>2.0993884211392366E-2</v>
      </c>
      <c r="AB116" s="24">
        <f t="shared" ref="AB116" si="538">+E116/E115-1</f>
        <v>1.8789813356379081E-2</v>
      </c>
      <c r="AC116" s="24">
        <f t="shared" ref="AC116" si="539">+F116/F115-1</f>
        <v>3.199217968940915E-2</v>
      </c>
      <c r="AD116" s="24">
        <f t="shared" ref="AD116" si="540">+G116/G115-1</f>
        <v>1.3185428526427012E-2</v>
      </c>
      <c r="AE116" s="24">
        <f t="shared" ref="AE116" si="541">+H116/H115-1</f>
        <v>2.1834649915929205E-2</v>
      </c>
      <c r="AF116" s="24">
        <f t="shared" ref="AF116" si="542">+I116/I115-1</f>
        <v>3.7663355324688563E-2</v>
      </c>
      <c r="AG116" s="24">
        <f t="shared" ref="AG116" si="543">+J116/J115-1</f>
        <v>2.8037173386010528E-2</v>
      </c>
      <c r="AH116" s="24">
        <f t="shared" ref="AH116" si="544">+K116/K115-1</f>
        <v>3.050394927133171E-2</v>
      </c>
      <c r="AI116" s="24">
        <f t="shared" ref="AI116" si="545">+L116/L115-1</f>
        <v>9.1602569788512112E-2</v>
      </c>
      <c r="AJ116" s="24">
        <f t="shared" ref="AJ116" si="546">+M116/M115-1</f>
        <v>2.8718486941894383E-2</v>
      </c>
      <c r="AK116" s="24">
        <f t="shared" ref="AK116" si="547">+N116/N115-1</f>
        <v>1.4435051702015311E-2</v>
      </c>
      <c r="AL116" s="24">
        <f t="shared" ref="AL116" si="548">+O116/O115-1</f>
        <v>9.3820184017967545E-3</v>
      </c>
      <c r="AM116" s="24">
        <f t="shared" ref="AM116" si="549">+P116/P115-1</f>
        <v>3.1669143849721415E-2</v>
      </c>
      <c r="AN116" s="24">
        <f t="shared" ref="AN116" si="550">+Q116/Q115-1</f>
        <v>4.2362953519622382E-2</v>
      </c>
      <c r="AO116" s="24">
        <f t="shared" ref="AO116" si="551">+R116/R115-1</f>
        <v>3.2055586053842511E-2</v>
      </c>
      <c r="AP116" s="24">
        <f t="shared" ref="AP116" si="552">+S116/S115-1</f>
        <v>3.0895883907236632E-2</v>
      </c>
      <c r="AQ116" s="24">
        <f t="shared" ref="AQ116" si="553">+T116/T115-1</f>
        <v>2.232781420308716E-2</v>
      </c>
      <c r="AR116" s="24">
        <f t="shared" ref="AR116" si="554">+U116/U115-1</f>
        <v>1.9751196865103182E-2</v>
      </c>
      <c r="AS116" s="24" t="e">
        <f t="shared" ref="AS116" si="555">+V116/V115-1</f>
        <v>#DIV/0!</v>
      </c>
      <c r="AT116" s="24">
        <f t="shared" ref="AT116" si="556">+W116/W115-1</f>
        <v>2.7976825167909336E-2</v>
      </c>
      <c r="AU116" s="21"/>
      <c r="AV116" s="24">
        <f t="shared" ref="AV116" si="557">+B116/B104-1</f>
        <v>0.33531962280244509</v>
      </c>
      <c r="AW116" s="24">
        <f t="shared" ref="AW116" si="558">+C116/C104-1</f>
        <v>0.36020794783681365</v>
      </c>
      <c r="AX116" s="24">
        <f t="shared" ref="AX116" si="559">+D116/D104-1</f>
        <v>0.24946720142303347</v>
      </c>
      <c r="AY116" s="24">
        <f t="shared" ref="AY116" si="560">+E116/E104-1</f>
        <v>0.13451717554289599</v>
      </c>
      <c r="AZ116" s="24">
        <f t="shared" ref="AZ116" si="561">+F116/F104-1</f>
        <v>0.4711788180148222</v>
      </c>
      <c r="BA116" s="24">
        <f t="shared" ref="BA116" si="562">+G116/G104-1</f>
        <v>0.21375239224776932</v>
      </c>
      <c r="BB116" s="24">
        <f t="shared" ref="BB116" si="563">+H116/H104-1</f>
        <v>0.27447818775348698</v>
      </c>
      <c r="BC116" s="24">
        <f t="shared" ref="BC116" si="564">+I116/I104-1</f>
        <v>0.38540717491816001</v>
      </c>
      <c r="BD116" s="24">
        <f t="shared" ref="BD116" si="565">+J116/J104-1</f>
        <v>0.35277958291486966</v>
      </c>
      <c r="BE116" s="24">
        <f t="shared" ref="BE116" si="566">+K116/K104-1</f>
        <v>0.29693100358422964</v>
      </c>
      <c r="BF116" s="24">
        <f t="shared" ref="BF116" si="567">+L116/L104-1</f>
        <v>0.42359493001503812</v>
      </c>
      <c r="BG116" s="24">
        <f t="shared" ref="BG116" si="568">+M116/M104-1</f>
        <v>0.39249571851159892</v>
      </c>
      <c r="BH116" s="24">
        <f t="shared" ref="BH116" si="569">+N116/N104-1</f>
        <v>0.33014164656398837</v>
      </c>
      <c r="BI116" s="24">
        <f t="shared" ref="BI116" si="570">+O116/O104-1</f>
        <v>0.16552570305201963</v>
      </c>
      <c r="BJ116" s="24">
        <f t="shared" ref="BJ116" si="571">+P116/P104-1</f>
        <v>0.33526862281555636</v>
      </c>
      <c r="BK116" s="24">
        <f t="shared" ref="BK116" si="572">+Q116/Q104-1</f>
        <v>0.41586811283887326</v>
      </c>
      <c r="BL116" s="24">
        <f t="shared" ref="BL116" si="573">+R116/R104-1</f>
        <v>0.33531872203002822</v>
      </c>
      <c r="BM116" s="24">
        <f t="shared" ref="BM116" si="574">+S116/S104-1</f>
        <v>0.31016184929082891</v>
      </c>
      <c r="BN116" s="24">
        <f t="shared" ref="BN116" si="575">+T116/T104-1</f>
        <v>0.26673796760914259</v>
      </c>
      <c r="BO116" s="24">
        <f t="shared" ref="BO116" si="576">+U116/U104-1</f>
        <v>0.2218565284779499</v>
      </c>
      <c r="BP116" s="24" t="e">
        <f t="shared" ref="BP116" si="577">+V116/V104-1</f>
        <v>#DIV/0!</v>
      </c>
      <c r="BQ116" s="24">
        <f t="shared" ref="BQ116" si="578">+W116/W104-1</f>
        <v>0.28645607083527258</v>
      </c>
      <c r="BR116" s="21"/>
      <c r="BS116" s="35">
        <f t="shared" ref="BS116" si="579">+A116</f>
        <v>46082</v>
      </c>
      <c r="BT116" s="24">
        <f t="shared" ref="BT116" si="580">(C116-C115)/$B115*C$3</f>
        <v>1.238367470265617E-2</v>
      </c>
      <c r="BU116" s="24">
        <f t="shared" ref="BU116" si="581">(D116-D115)/$B115*D$3</f>
        <v>5.0044132323722314E-4</v>
      </c>
      <c r="BV116" s="24">
        <f t="shared" ref="BV116" si="582">(E116-E115)/$B115*E$3</f>
        <v>1.4045652233626556E-3</v>
      </c>
      <c r="BW116" s="24">
        <f t="shared" ref="BW116" si="583">(F116-F115)/$B115*F$3</f>
        <v>3.5124202276202421E-3</v>
      </c>
      <c r="BX116" s="24">
        <f t="shared" ref="BX116" si="584">(G116-G115)/$B115*G$3</f>
        <v>6.7390241445928101E-4</v>
      </c>
      <c r="BY116" s="24">
        <f t="shared" ref="BY116" si="585">(H116-H115)/$B115*H$3</f>
        <v>1.8652956957250317E-3</v>
      </c>
      <c r="BZ116" s="24">
        <f t="shared" ref="BZ116" si="586">(I116-I115)/$B115*I$3</f>
        <v>4.9522510231923599E-3</v>
      </c>
      <c r="CA116" s="24">
        <f t="shared" ref="CA116" si="587">(J116-J115)/$B115*J$3</f>
        <v>5.7865899997253003E-4</v>
      </c>
      <c r="CB116" s="24">
        <f t="shared" ref="CB116" si="588">(K116-K115)/$B115*K$3</f>
        <v>1.6871219681917691E-3</v>
      </c>
      <c r="CC116" s="24">
        <f t="shared" ref="CC116" si="589">(L116-L115)/$B115*L$3</f>
        <v>1.4826409807996933E-3</v>
      </c>
      <c r="CD116" s="24">
        <f t="shared" ref="CD116" si="590">(M116-M115)/$B115*M$3</f>
        <v>2.5056309915123106E-3</v>
      </c>
      <c r="CE116" s="24">
        <f t="shared" ref="CE116" si="591">(N116-N115)/$B115*N$3</f>
        <v>5.0851973593854429E-4</v>
      </c>
      <c r="CF116" s="24">
        <f t="shared" ref="CF116" si="592">+SUM(BT116:CE116)</f>
        <v>3.2055123286667805E-2</v>
      </c>
    </row>
    <row r="117" spans="1:84" x14ac:dyDescent="0.25">
      <c r="A117" s="31">
        <f>+[1]CUY!A118</f>
        <v>46113</v>
      </c>
      <c r="B117" s="17">
        <f>+[1]CUY!B118</f>
        <v>11511.1</v>
      </c>
      <c r="C117" s="17">
        <f>+[1]CUY!C118</f>
        <v>12399.5</v>
      </c>
      <c r="D117" s="17">
        <f>+[1]CUY!D118</f>
        <v>7619</v>
      </c>
      <c r="E117" s="17">
        <f>+[1]CUY!E118</f>
        <v>7537.6</v>
      </c>
      <c r="F117" s="17">
        <f>+[1]CUY!F118</f>
        <v>14117.1</v>
      </c>
      <c r="G117" s="17">
        <f>+[1]CUY!G118</f>
        <v>9235.1</v>
      </c>
      <c r="H117" s="17">
        <f>+[1]CUY!H118</f>
        <v>13206.5</v>
      </c>
      <c r="I117" s="17">
        <f>+[1]CUY!I118</f>
        <v>12952.2</v>
      </c>
      <c r="J117" s="17">
        <f>+[1]CUY!J118</f>
        <v>9572.7999999999993</v>
      </c>
      <c r="K117" s="17">
        <f>+[1]CUY!K118</f>
        <v>9334.1</v>
      </c>
      <c r="L117" s="17">
        <f>+[1]CUY!L118</f>
        <v>8944</v>
      </c>
      <c r="M117" s="17">
        <f>+[1]CUY!M118</f>
        <v>14696.1</v>
      </c>
      <c r="N117" s="17">
        <f>+[1]CUY!N118</f>
        <v>11095.3</v>
      </c>
      <c r="O117" s="18">
        <f>+[1]CUY!R118</f>
        <v>8396.7999999999993</v>
      </c>
      <c r="P117" s="19">
        <f>+[1]CUY!S118</f>
        <v>11714.7</v>
      </c>
      <c r="Q117" s="20">
        <f>+[1]CUY!T118</f>
        <v>12607.2</v>
      </c>
      <c r="R117" s="18">
        <f t="shared" ref="R117" si="593">+SUMPRODUCT($C$3:$N$3,C117:N117)</f>
        <v>11511.006239999999</v>
      </c>
      <c r="S117" s="19">
        <f t="shared" si="52"/>
        <v>10875.651637995512</v>
      </c>
      <c r="T117" s="19">
        <f t="shared" si="53"/>
        <v>9966.8299483648898</v>
      </c>
      <c r="U117" s="19">
        <f t="shared" si="54"/>
        <v>8810.2608711174598</v>
      </c>
      <c r="V117" s="19"/>
      <c r="W117" s="20">
        <f t="shared" si="55"/>
        <v>10433.79630833971</v>
      </c>
      <c r="X117" s="21"/>
      <c r="Y117" s="41">
        <f t="shared" ref="Y117" si="594">+B117/B116-1</f>
        <v>2.1239032266650026E-2</v>
      </c>
      <c r="Z117" s="24">
        <f t="shared" ref="Z117" si="595">+C117/C116-1</f>
        <v>4.0406167001361126E-3</v>
      </c>
      <c r="AA117" s="24">
        <f t="shared" ref="AA117" si="596">+D117/D116-1</f>
        <v>2.3275178962354204E-2</v>
      </c>
      <c r="AB117" s="24">
        <f t="shared" ref="AB117" si="597">+E117/E116-1</f>
        <v>3.1290618287293626E-2</v>
      </c>
      <c r="AC117" s="24">
        <f t="shared" ref="AC117" si="598">+F117/F116-1</f>
        <v>1.3046005468127841E-2</v>
      </c>
      <c r="AD117" s="24">
        <f t="shared" ref="AD117" si="599">+G117/G116-1</f>
        <v>2.5461369339758955E-2</v>
      </c>
      <c r="AE117" s="24">
        <f t="shared" ref="AE117" si="600">+H117/H116-1</f>
        <v>2.5054914349138757E-2</v>
      </c>
      <c r="AF117" s="24">
        <f t="shared" ref="AF117" si="601">+I117/I116-1</f>
        <v>5.1716157949867281E-2</v>
      </c>
      <c r="AG117" s="24">
        <f t="shared" ref="AG117" si="602">+J117/J116-1</f>
        <v>4.5133960739786483E-2</v>
      </c>
      <c r="AH117" s="24">
        <f t="shared" ref="AH117" si="603">+K117/K116-1</f>
        <v>7.6539424820796231E-3</v>
      </c>
      <c r="AI117" s="24">
        <f t="shared" ref="AI117" si="604">+L117/L116-1</f>
        <v>3.8237410907064673E-2</v>
      </c>
      <c r="AJ117" s="24">
        <f t="shared" ref="AJ117" si="605">+M117/M116-1</f>
        <v>2.6952426207513369E-2</v>
      </c>
      <c r="AK117" s="24">
        <f t="shared" ref="AK117" si="606">+N117/N116-1</f>
        <v>3.1909748702591001E-2</v>
      </c>
      <c r="AL117" s="24">
        <f t="shared" ref="AL117" si="607">+O117/O116-1</f>
        <v>4.461989353430118E-3</v>
      </c>
      <c r="AM117" s="24">
        <f t="shared" ref="AM117" si="608">+P117/P116-1</f>
        <v>1.669805507580957E-2</v>
      </c>
      <c r="AN117" s="24">
        <f t="shared" ref="AN117" si="609">+Q117/Q116-1</f>
        <v>4.1831253615403741E-2</v>
      </c>
      <c r="AO117" s="24">
        <f t="shared" ref="AO117" si="610">+R117/R116-1</f>
        <v>2.1236261637224363E-2</v>
      </c>
      <c r="AP117" s="24">
        <f t="shared" ref="AP117" si="611">+S117/S116-1</f>
        <v>1.4573658458783889E-2</v>
      </c>
      <c r="AQ117" s="24">
        <f t="shared" ref="AQ117" si="612">+T117/T116-1</f>
        <v>2.4795384066717663E-2</v>
      </c>
      <c r="AR117" s="24">
        <f t="shared" ref="AR117" si="613">+U117/U116-1</f>
        <v>2.3918051406273344E-2</v>
      </c>
      <c r="AS117" s="24" t="e">
        <f t="shared" ref="AS117" si="614">+V117/V116-1</f>
        <v>#DIV/0!</v>
      </c>
      <c r="AT117" s="24">
        <f t="shared" ref="AT117" si="615">+W117/W116-1</f>
        <v>3.3426100764383682E-2</v>
      </c>
      <c r="AU117" s="21"/>
      <c r="AV117" s="24">
        <f t="shared" ref="AV117" si="616">+B117/B105-1</f>
        <v>0.32582755522793749</v>
      </c>
      <c r="AW117" s="24">
        <f t="shared" ref="AW117" si="617">+C117/C105-1</f>
        <v>0.3196432562446121</v>
      </c>
      <c r="AX117" s="24">
        <f t="shared" ref="AX117" si="618">+D117/D105-1</f>
        <v>0.24546375911334883</v>
      </c>
      <c r="AY117" s="24">
        <f t="shared" ref="AY117" si="619">+E117/E105-1</f>
        <v>0.12917771485925722</v>
      </c>
      <c r="AZ117" s="24">
        <f t="shared" ref="AZ117" si="620">+F117/F105-1</f>
        <v>0.46851204593683682</v>
      </c>
      <c r="BA117" s="24">
        <f t="shared" ref="BA117" si="621">+G117/G105-1</f>
        <v>0.23596092077087794</v>
      </c>
      <c r="BB117" s="24">
        <f t="shared" ref="BB117" si="622">+H117/H105-1</f>
        <v>0.27955082742316772</v>
      </c>
      <c r="BC117" s="24">
        <f t="shared" ref="BC117" si="623">+I117/I105-1</f>
        <v>0.42183434875679238</v>
      </c>
      <c r="BD117" s="24">
        <f t="shared" ref="BD117" si="624">+J117/J105-1</f>
        <v>0.37366548042704606</v>
      </c>
      <c r="BE117" s="24">
        <f t="shared" ref="BE117" si="625">+K117/K105-1</f>
        <v>0.27978336875299936</v>
      </c>
      <c r="BF117" s="24">
        <f t="shared" ref="BF117" si="626">+L117/L105-1</f>
        <v>0.41349010683355458</v>
      </c>
      <c r="BG117" s="24">
        <f t="shared" ref="BG117" si="627">+M117/M105-1</f>
        <v>0.37659357231844282</v>
      </c>
      <c r="BH117" s="24">
        <f t="shared" ref="BH117" si="628">+N117/N105-1</f>
        <v>0.31895342478780808</v>
      </c>
      <c r="BI117" s="24">
        <f t="shared" ref="BI117" si="629">+O117/O105-1</f>
        <v>0.14890880481630964</v>
      </c>
      <c r="BJ117" s="24">
        <f t="shared" ref="BJ117" si="630">+P117/P105-1</f>
        <v>0.31520921512052191</v>
      </c>
      <c r="BK117" s="24">
        <f t="shared" ref="BK117" si="631">+Q117/Q105-1</f>
        <v>0.44465325205115303</v>
      </c>
      <c r="BL117" s="24">
        <f t="shared" ref="BL117" si="632">+R117/R105-1</f>
        <v>0.32582524811016178</v>
      </c>
      <c r="BM117" s="24">
        <f t="shared" ref="BM117" si="633">+S117/S105-1</f>
        <v>0.2880626557349717</v>
      </c>
      <c r="BN117" s="24">
        <f t="shared" ref="BN117" si="634">+T117/T105-1</f>
        <v>0.26083554688169786</v>
      </c>
      <c r="BO117" s="24">
        <f t="shared" ref="BO117" si="635">+U117/U105-1</f>
        <v>0.21901914208856788</v>
      </c>
      <c r="BP117" s="24" t="e">
        <f t="shared" ref="BP117" si="636">+V117/V105-1</f>
        <v>#DIV/0!</v>
      </c>
      <c r="BQ117" s="24">
        <f t="shared" ref="BQ117" si="637">+W117/W105-1</f>
        <v>0.2961533374147467</v>
      </c>
      <c r="BR117" s="21"/>
      <c r="BS117" s="35">
        <f t="shared" ref="BS117" si="638">+A117</f>
        <v>46113</v>
      </c>
      <c r="BT117" s="24">
        <f t="shared" ref="BT117" si="639">(C117-C116)/$B116*C$3</f>
        <v>1.2581580418215439E-3</v>
      </c>
      <c r="BU117" s="24">
        <f t="shared" ref="BU117" si="640">(D117-D116)/$B116*D$3</f>
        <v>5.4887993825243815E-4</v>
      </c>
      <c r="BV117" s="24">
        <f t="shared" ref="BV117" si="641">(E117-E116)/$B116*E$3</f>
        <v>2.3089738016448345E-3</v>
      </c>
      <c r="BW117" s="24">
        <f t="shared" ref="BW117" si="642">(F117-F116)/$B116*F$3</f>
        <v>1.4322453578431023E-3</v>
      </c>
      <c r="BX117" s="24">
        <f t="shared" ref="BX117" si="643">(G117-G116)/$B116*G$3</f>
        <v>1.2775393241480936E-3</v>
      </c>
      <c r="BY117" s="24">
        <f t="shared" ref="BY117" si="644">(H117-H116)/$B116*H$3</f>
        <v>2.1192189288217343E-3</v>
      </c>
      <c r="BZ117" s="24">
        <f t="shared" ref="BZ117" si="645">(I117-I116)/$B116*I$3</f>
        <v>6.8370254708695379E-3</v>
      </c>
      <c r="CA117" s="24">
        <f t="shared" ref="CA117" si="646">(J117-J116)/$B116*J$3</f>
        <v>9.2790084902898324E-4</v>
      </c>
      <c r="CB117" s="24">
        <f t="shared" ref="CB117" si="647">(K117-K116)/$B116*K$3</f>
        <v>4.2269400356645181E-4</v>
      </c>
      <c r="CC117" s="24">
        <f t="shared" ref="CC117" si="648">(L117-L116)/$B116*L$3</f>
        <v>6.5460933133422569E-4</v>
      </c>
      <c r="CD117" s="24">
        <f t="shared" ref="CD117" si="649">(M117-M116)/$B116*M$3</f>
        <v>2.3439631998722508E-3</v>
      </c>
      <c r="CE117" s="24">
        <f t="shared" ref="CE117" si="650">(N117-N116)/$B116*N$3</f>
        <v>1.1049380306431102E-3</v>
      </c>
      <c r="CF117" s="24">
        <f t="shared" ref="CF117" si="651">+SUM(BT117:CE117)</f>
        <v>2.1236146277846306E-2</v>
      </c>
    </row>
    <row r="118" spans="1:84" x14ac:dyDescent="0.25">
      <c r="A118" s="31">
        <f>+[1]CUY!A119</f>
        <v>46143</v>
      </c>
      <c r="B118" s="17">
        <f>+[1]CUY!B119</f>
        <v>11750.1</v>
      </c>
      <c r="C118" s="17">
        <f>+[1]CUY!C119</f>
        <v>12629.5</v>
      </c>
      <c r="D118" s="17">
        <f>+[1]CUY!D119</f>
        <v>7603.5</v>
      </c>
      <c r="E118" s="17">
        <f>+[1]CUY!E119</f>
        <v>7577.3</v>
      </c>
      <c r="F118" s="17">
        <f>+[1]CUY!F119</f>
        <v>14638.2</v>
      </c>
      <c r="G118" s="17">
        <f>+[1]CUY!G119</f>
        <v>9425.7999999999993</v>
      </c>
      <c r="H118" s="17">
        <f>+[1]CUY!H119</f>
        <v>13554.5</v>
      </c>
      <c r="I118" s="17">
        <f>+[1]CUY!I119</f>
        <v>13267.2</v>
      </c>
      <c r="J118" s="17">
        <f>+[1]CUY!J119</f>
        <v>9871.5</v>
      </c>
      <c r="K118" s="17">
        <f>+[1]CUY!K119</f>
        <v>9542.2999999999993</v>
      </c>
      <c r="L118" s="17">
        <f>+[1]CUY!L119</f>
        <v>9201</v>
      </c>
      <c r="M118" s="17">
        <f>+[1]CUY!M119</f>
        <v>14854</v>
      </c>
      <c r="N118" s="17">
        <f>+[1]CUY!N119</f>
        <v>11355</v>
      </c>
      <c r="O118" s="18">
        <f>+[1]CUY!R119</f>
        <v>8719.2999999999993</v>
      </c>
      <c r="P118" s="19">
        <f>+[1]CUY!S119</f>
        <v>11894</v>
      </c>
      <c r="Q118" s="20">
        <f>+[1]CUY!T119</f>
        <v>12993</v>
      </c>
      <c r="R118" s="18">
        <f t="shared" ref="R118" si="652">+SUMPRODUCT($C$3:$N$3,C118:N118)</f>
        <v>11750.0016</v>
      </c>
      <c r="S118" s="19">
        <f t="shared" si="52"/>
        <v>11048.487494390423</v>
      </c>
      <c r="T118" s="19">
        <f t="shared" si="53"/>
        <v>10112.349512335055</v>
      </c>
      <c r="U118" s="19">
        <f t="shared" si="54"/>
        <v>8952.7527311674403</v>
      </c>
      <c r="V118" s="19"/>
      <c r="W118" s="20">
        <f t="shared" si="55"/>
        <v>10657.768917368017</v>
      </c>
      <c r="X118" s="21"/>
      <c r="Y118" s="41">
        <f t="shared" ref="Y118" si="653">+B118/B117-1</f>
        <v>2.076256830363743E-2</v>
      </c>
      <c r="Z118" s="24">
        <f t="shared" ref="Z118" si="654">+C118/C117-1</f>
        <v>1.854913504576805E-2</v>
      </c>
      <c r="AA118" s="24">
        <f t="shared" ref="AA118" si="655">+D118/D117-1</f>
        <v>-2.0343877149232581E-3</v>
      </c>
      <c r="AB118" s="24">
        <f t="shared" ref="AB118" si="656">+E118/E117-1</f>
        <v>5.2669284652939741E-3</v>
      </c>
      <c r="AC118" s="24">
        <f t="shared" ref="AC118" si="657">+F118/F117-1</f>
        <v>3.6912680366364192E-2</v>
      </c>
      <c r="AD118" s="24">
        <f t="shared" ref="AD118" si="658">+G118/G117-1</f>
        <v>2.0649478619614081E-2</v>
      </c>
      <c r="AE118" s="24">
        <f t="shared" ref="AE118" si="659">+H118/H117-1</f>
        <v>2.6350660659523628E-2</v>
      </c>
      <c r="AF118" s="24">
        <f t="shared" ref="AF118" si="660">+I118/I117-1</f>
        <v>2.4320192708574551E-2</v>
      </c>
      <c r="AG118" s="24">
        <f t="shared" ref="AG118" si="661">+J118/J117-1</f>
        <v>3.1202991810128866E-2</v>
      </c>
      <c r="AH118" s="24">
        <f t="shared" ref="AH118" si="662">+K118/K117-1</f>
        <v>2.2305310635197806E-2</v>
      </c>
      <c r="AI118" s="24">
        <f t="shared" ref="AI118" si="663">+L118/L117-1</f>
        <v>2.8734347048300579E-2</v>
      </c>
      <c r="AJ118" s="24">
        <f t="shared" ref="AJ118" si="664">+M118/M117-1</f>
        <v>1.0744347139717281E-2</v>
      </c>
      <c r="AK118" s="24">
        <f t="shared" ref="AK118" si="665">+N118/N117-1</f>
        <v>2.3406307175110275E-2</v>
      </c>
      <c r="AL118" s="24">
        <f t="shared" ref="AL118" si="666">+O118/O117-1</f>
        <v>3.84074885670731E-2</v>
      </c>
      <c r="AM118" s="24">
        <f t="shared" ref="AM118" si="667">+P118/P117-1</f>
        <v>1.5305556266912435E-2</v>
      </c>
      <c r="AN118" s="24">
        <f t="shared" ref="AN118" si="668">+Q118/Q117-1</f>
        <v>3.0601561012754575E-2</v>
      </c>
      <c r="AO118" s="24">
        <f t="shared" ref="AO118" si="669">+R118/R117-1</f>
        <v>2.0762334327429022E-2</v>
      </c>
      <c r="AP118" s="24">
        <f t="shared" ref="AP118" si="670">+S118/S117-1</f>
        <v>1.5892000051848543E-2</v>
      </c>
      <c r="AQ118" s="24">
        <f t="shared" ref="AQ118" si="671">+T118/T117-1</f>
        <v>1.4600385952610484E-2</v>
      </c>
      <c r="AR118" s="24">
        <f t="shared" ref="AR118" si="672">+U118/U117-1</f>
        <v>1.6173398510492376E-2</v>
      </c>
      <c r="AS118" s="24" t="e">
        <f t="shared" ref="AS118" si="673">+V118/V117-1</f>
        <v>#DIV/0!</v>
      </c>
      <c r="AT118" s="24">
        <f t="shared" ref="AT118" si="674">+W118/W117-1</f>
        <v>2.1466070681223304E-2</v>
      </c>
      <c r="AU118" s="21"/>
      <c r="AV118" s="24">
        <f t="shared" ref="AV118" si="675">+B118/B106-1</f>
        <v>0.33162207187298143</v>
      </c>
      <c r="AW118" s="24">
        <f t="shared" ref="AW118" si="676">+C118/C106-1</f>
        <v>0.33525400433472541</v>
      </c>
      <c r="AX118" s="24">
        <f t="shared" ref="AX118" si="677">+D118/D106-1</f>
        <v>0.23599980493197004</v>
      </c>
      <c r="AY118" s="24">
        <f t="shared" ref="AY118" si="678">+E118/E106-1</f>
        <v>0.11376831831611134</v>
      </c>
      <c r="AZ118" s="24">
        <f t="shared" ref="AZ118" si="679">+F118/F106-1</f>
        <v>0.50904611197591842</v>
      </c>
      <c r="BA118" s="24">
        <f t="shared" ref="BA118" si="680">+G118/G106-1</f>
        <v>0.24046534888005677</v>
      </c>
      <c r="BB118" s="24">
        <f t="shared" ref="BB118" si="681">+H118/H106-1</f>
        <v>0.27881086486843487</v>
      </c>
      <c r="BC118" s="24">
        <f t="shared" ref="BC118" si="682">+I118/I106-1</f>
        <v>0.43948961656142171</v>
      </c>
      <c r="BD118" s="24">
        <f t="shared" ref="BD118" si="683">+J118/J106-1</f>
        <v>0.37130830994915676</v>
      </c>
      <c r="BE118" s="24">
        <f t="shared" ref="BE118" si="684">+K118/K106-1</f>
        <v>0.28251548996680231</v>
      </c>
      <c r="BF118" s="24">
        <f t="shared" ref="BF118" si="685">+L118/L106-1</f>
        <v>0.40692375913636503</v>
      </c>
      <c r="BG118" s="24">
        <f t="shared" ref="BG118" si="686">+M118/M106-1</f>
        <v>0.33467513680105676</v>
      </c>
      <c r="BH118" s="24">
        <f t="shared" ref="BH118" si="687">+N118/N106-1</f>
        <v>0.31782046074392145</v>
      </c>
      <c r="BI118" s="24">
        <f t="shared" ref="BI118" si="688">+O118/O106-1</f>
        <v>0.22184075558420435</v>
      </c>
      <c r="BJ118" s="24">
        <f t="shared" ref="BJ118" si="689">+P118/P106-1</f>
        <v>0.3059853084887949</v>
      </c>
      <c r="BK118" s="24">
        <f t="shared" ref="BK118" si="690">+Q118/Q106-1</f>
        <v>0.4672734664377991</v>
      </c>
      <c r="BL118" s="24">
        <f t="shared" ref="BL118" si="691">+R118/R106-1</f>
        <v>0.33162409336768461</v>
      </c>
      <c r="BM118" s="24">
        <f t="shared" ref="BM118" si="692">+S118/S106-1</f>
        <v>0.28803414691228224</v>
      </c>
      <c r="BN118" s="24">
        <f t="shared" ref="BN118" si="693">+T118/T106-1</f>
        <v>0.24716978770357212</v>
      </c>
      <c r="BO118" s="24">
        <f t="shared" ref="BO118" si="694">+U118/U106-1</f>
        <v>0.21485163225498849</v>
      </c>
      <c r="BP118" s="24" t="e">
        <f t="shared" ref="BP118" si="695">+V118/V106-1</f>
        <v>#DIV/0!</v>
      </c>
      <c r="BQ118" s="24">
        <f t="shared" ref="BQ118" si="696">+W118/W106-1</f>
        <v>0.29809653604407593</v>
      </c>
      <c r="BR118" s="21"/>
      <c r="BS118" s="35">
        <f t="shared" ref="BS118" si="697">+A118</f>
        <v>46143</v>
      </c>
      <c r="BT118" s="24">
        <f t="shared" ref="BT118" si="698">(C118-C117)/$B117*C$3</f>
        <v>5.6785189947094541E-3</v>
      </c>
      <c r="BU118" s="24">
        <f t="shared" ref="BU118" si="699">(D118-D117)/$B117*D$3</f>
        <v>-4.8070992346517708E-5</v>
      </c>
      <c r="BV118" s="24">
        <f t="shared" ref="BV118" si="700">(E118-E117)/$B117*E$3</f>
        <v>3.924785641684964E-4</v>
      </c>
      <c r="BW118" s="24">
        <f t="shared" ref="BW118" si="701">(F118-F117)/$B117*F$3</f>
        <v>4.0199181659441785E-3</v>
      </c>
      <c r="BX118" s="24">
        <f t="shared" ref="BX118" si="702">(G118-G117)/$B117*G$3</f>
        <v>1.0403836297139223E-3</v>
      </c>
      <c r="BY118" s="24">
        <f t="shared" ref="BY118" si="703">(H118-H117)/$B117*H$3</f>
        <v>2.2371450165492436E-3</v>
      </c>
      <c r="BZ118" s="24">
        <f t="shared" ref="BZ118" si="704">(I118-I117)/$B117*I$3</f>
        <v>3.3111518447411629E-3</v>
      </c>
      <c r="CA118" s="24">
        <f t="shared" ref="CA118" si="705">(J118-J117)/$B117*J$3</f>
        <v>6.5650632867406405E-4</v>
      </c>
      <c r="CB118" s="24">
        <f t="shared" ref="CB118" si="706">(K118-K117)/$B117*K$3</f>
        <v>1.21543901104151E-3</v>
      </c>
      <c r="CC118" s="24">
        <f t="shared" ref="CC118" si="707">(L118-L117)/$B117*L$3</f>
        <v>5.0010859083840812E-4</v>
      </c>
      <c r="CD118" s="24">
        <f t="shared" ref="CD118" si="708">(M118-M117)/$B117*M$3</f>
        <v>9.3962783747860552E-4</v>
      </c>
      <c r="CE118" s="24">
        <f t="shared" ref="CE118" si="709">(N118-N117)/$B117*N$3</f>
        <v>8.1895822293264994E-4</v>
      </c>
      <c r="CF118" s="24">
        <f t="shared" ref="CF118" si="710">+SUM(BT118:CE118)</f>
        <v>2.0762165214445179E-2</v>
      </c>
    </row>
  </sheetData>
  <mergeCells count="5">
    <mergeCell ref="B1:W1"/>
    <mergeCell ref="Y1:AT1"/>
    <mergeCell ref="AV1:BQ1"/>
    <mergeCell ref="BS1:CF1"/>
    <mergeCell ref="CH1:CU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A08-8983-47A7-A215-74795ADB2B72}">
  <sheetPr codeName="Hoja7"/>
  <dimension ref="A1:CU118"/>
  <sheetViews>
    <sheetView zoomScale="85" workbookViewId="0">
      <pane xSplit="1" ySplit="4" topLeftCell="B104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24" max="24" width="1.140625" customWidth="1"/>
    <col min="25" max="25" width="11.42578125" style="33"/>
    <col min="47" max="47" width="1.85546875" customWidth="1"/>
    <col min="70" max="70" width="3.140625" customWidth="1"/>
  </cols>
  <sheetData>
    <row r="1" spans="1:99" x14ac:dyDescent="0.25">
      <c r="A1" s="25"/>
      <c r="B1" s="227" t="s">
        <v>0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9"/>
      <c r="X1" s="21"/>
      <c r="Y1" s="227" t="s">
        <v>1</v>
      </c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9"/>
      <c r="AU1" s="21"/>
      <c r="AV1" s="227" t="s">
        <v>2</v>
      </c>
      <c r="AW1" s="228"/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9"/>
      <c r="BR1" s="21"/>
      <c r="BS1" s="227" t="s">
        <v>29</v>
      </c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  <c r="CG1" s="21"/>
      <c r="CH1" s="227" t="s">
        <v>30</v>
      </c>
      <c r="CI1" s="228"/>
      <c r="CJ1" s="228"/>
      <c r="CK1" s="228"/>
      <c r="CL1" s="228"/>
      <c r="CM1" s="228"/>
      <c r="CN1" s="228"/>
      <c r="CO1" s="228"/>
      <c r="CP1" s="228"/>
      <c r="CQ1" s="228"/>
      <c r="CR1" s="228"/>
      <c r="CS1" s="228"/>
      <c r="CT1" s="228"/>
      <c r="CU1" s="228"/>
    </row>
    <row r="2" spans="1:99" s="25" customForma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>
        <f>+SUM(C3:N3)</f>
        <v>1</v>
      </c>
      <c r="S2" s="28">
        <f>+SUM($C$3:$E$3,$G$3,$K$3,$M$3:$N$3)</f>
        <v>0.66289999999999993</v>
      </c>
      <c r="T2" s="28">
        <f>+SUM($E$3,$G$3,$K$3,$M$3:$N$3)</f>
        <v>0.35360000000000003</v>
      </c>
      <c r="U2" s="28">
        <f>+SUM($E$3,$G$3,$K$3,$N$3)</f>
        <v>0.30280000000000001</v>
      </c>
      <c r="V2" s="27"/>
      <c r="W2" s="28">
        <f>+SUM(E3,G3:L3,N3)</f>
        <v>0.5393</v>
      </c>
      <c r="X2" s="21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8"/>
      <c r="AQ2" s="28"/>
      <c r="AR2" s="28"/>
      <c r="AS2" s="27"/>
      <c r="AT2" s="28">
        <f>+SUM(AB3,AD3:AI3,AK3)</f>
        <v>0.5393</v>
      </c>
      <c r="AU2" s="21"/>
      <c r="AV2" s="26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8">
        <f>+SUM(AW3:BH3)</f>
        <v>1</v>
      </c>
      <c r="BM2" s="28"/>
      <c r="BN2" s="28"/>
      <c r="BO2" s="28"/>
      <c r="BP2" s="27"/>
      <c r="BQ2" s="28">
        <f>+SUM(AY3,BA3:BF3,BH3)</f>
        <v>0.5393</v>
      </c>
      <c r="BR2" s="21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6"/>
      <c r="CG2" s="21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6"/>
    </row>
    <row r="3" spans="1:99" s="1" customFormat="1" ht="38.25" x14ac:dyDescent="0.25">
      <c r="A3" s="29"/>
      <c r="B3" s="29"/>
      <c r="C3" s="32">
        <f>+[1]PAT!C3</f>
        <v>0.27429999999999999</v>
      </c>
      <c r="D3" s="32">
        <f>+[1]PAT!D3</f>
        <v>3.5000000000000003E-2</v>
      </c>
      <c r="E3" s="32">
        <f>+[1]PAT!E3</f>
        <v>0.12820000000000001</v>
      </c>
      <c r="F3" s="32">
        <f>+[1]PAT!F3</f>
        <v>0.10059999999999999</v>
      </c>
      <c r="G3" s="32">
        <f>+[1]PAT!G3</f>
        <v>6.5500000000000003E-2</v>
      </c>
      <c r="H3" s="32">
        <f>+[1]PAT!H3</f>
        <v>4.9500000000000002E-2</v>
      </c>
      <c r="I3" s="32">
        <f>+[1]PAT!I3</f>
        <v>0.13420000000000001</v>
      </c>
      <c r="J3" s="32">
        <f>+[1]PAT!J3</f>
        <v>3.1899999999999998E-2</v>
      </c>
      <c r="K3" s="32">
        <f>+[1]PAT!K3</f>
        <v>7.7700000000000005E-2</v>
      </c>
      <c r="L3" s="32">
        <f>+[1]PAT!L3</f>
        <v>2.0899999999999998E-2</v>
      </c>
      <c r="M3" s="32">
        <f>+[1]PAT!M3</f>
        <v>5.0799999999999998E-2</v>
      </c>
      <c r="N3" s="32">
        <f>+[1]PAT!N3</f>
        <v>3.1399999999999997E-2</v>
      </c>
      <c r="O3" s="4"/>
      <c r="P3" s="2"/>
      <c r="Q3" s="5"/>
      <c r="R3" s="4" t="s">
        <v>3</v>
      </c>
      <c r="S3" s="2"/>
      <c r="T3" s="2"/>
      <c r="U3" s="2"/>
      <c r="V3" s="5" t="s">
        <v>4</v>
      </c>
      <c r="W3" s="5" t="s">
        <v>5</v>
      </c>
      <c r="X3" s="22"/>
      <c r="Y3" s="39"/>
      <c r="Z3" s="32">
        <f>+C3</f>
        <v>0.27429999999999999</v>
      </c>
      <c r="AA3" s="32">
        <f t="shared" ref="AA3:AK3" si="0">+D3</f>
        <v>3.5000000000000003E-2</v>
      </c>
      <c r="AB3" s="32">
        <f t="shared" si="0"/>
        <v>0.12820000000000001</v>
      </c>
      <c r="AC3" s="32">
        <f t="shared" si="0"/>
        <v>0.10059999999999999</v>
      </c>
      <c r="AD3" s="32">
        <f t="shared" si="0"/>
        <v>6.5500000000000003E-2</v>
      </c>
      <c r="AE3" s="32">
        <f t="shared" si="0"/>
        <v>4.9500000000000002E-2</v>
      </c>
      <c r="AF3" s="32">
        <f t="shared" si="0"/>
        <v>0.13420000000000001</v>
      </c>
      <c r="AG3" s="32">
        <f t="shared" si="0"/>
        <v>3.1899999999999998E-2</v>
      </c>
      <c r="AH3" s="32">
        <f t="shared" si="0"/>
        <v>7.7700000000000005E-2</v>
      </c>
      <c r="AI3" s="32">
        <f t="shared" si="0"/>
        <v>2.0899999999999998E-2</v>
      </c>
      <c r="AJ3" s="32">
        <f t="shared" si="0"/>
        <v>5.0799999999999998E-2</v>
      </c>
      <c r="AK3" s="32">
        <f t="shared" si="0"/>
        <v>3.1399999999999997E-2</v>
      </c>
      <c r="AL3" s="4"/>
      <c r="AM3" s="2"/>
      <c r="AN3" s="5"/>
      <c r="AO3" s="4" t="s">
        <v>3</v>
      </c>
      <c r="AP3" s="2"/>
      <c r="AQ3" s="2"/>
      <c r="AR3" s="2"/>
      <c r="AS3" s="5" t="s">
        <v>4</v>
      </c>
      <c r="AT3" s="5" t="s">
        <v>5</v>
      </c>
      <c r="AU3" s="22"/>
      <c r="AV3" s="8"/>
      <c r="AW3" s="32">
        <f>+Z3</f>
        <v>0.27429999999999999</v>
      </c>
      <c r="AX3" s="32">
        <f t="shared" ref="AX3:BH3" si="1">+AA3</f>
        <v>3.5000000000000003E-2</v>
      </c>
      <c r="AY3" s="32">
        <f t="shared" si="1"/>
        <v>0.12820000000000001</v>
      </c>
      <c r="AZ3" s="32">
        <f t="shared" si="1"/>
        <v>0.10059999999999999</v>
      </c>
      <c r="BA3" s="32">
        <f t="shared" si="1"/>
        <v>6.5500000000000003E-2</v>
      </c>
      <c r="BB3" s="32">
        <f t="shared" si="1"/>
        <v>4.9500000000000002E-2</v>
      </c>
      <c r="BC3" s="32">
        <f t="shared" si="1"/>
        <v>0.13420000000000001</v>
      </c>
      <c r="BD3" s="32">
        <f t="shared" si="1"/>
        <v>3.1899999999999998E-2</v>
      </c>
      <c r="BE3" s="32">
        <f t="shared" si="1"/>
        <v>7.7700000000000005E-2</v>
      </c>
      <c r="BF3" s="32">
        <f t="shared" si="1"/>
        <v>2.0899999999999998E-2</v>
      </c>
      <c r="BG3" s="32">
        <f t="shared" si="1"/>
        <v>5.0799999999999998E-2</v>
      </c>
      <c r="BH3" s="32">
        <f t="shared" si="1"/>
        <v>3.1399999999999997E-2</v>
      </c>
      <c r="BI3" s="4"/>
      <c r="BJ3" s="2"/>
      <c r="BK3" s="5"/>
      <c r="BL3" s="4" t="s">
        <v>3</v>
      </c>
      <c r="BM3" s="2"/>
      <c r="BN3" s="2"/>
      <c r="BO3" s="2"/>
      <c r="BP3" s="5" t="s">
        <v>4</v>
      </c>
      <c r="BQ3" s="5" t="s">
        <v>5</v>
      </c>
      <c r="BR3" s="22"/>
      <c r="BS3" s="29"/>
      <c r="BT3" s="32">
        <f>+AW3</f>
        <v>0.27429999999999999</v>
      </c>
      <c r="BU3" s="32">
        <f t="shared" ref="BU3:CE3" si="2">+AX3</f>
        <v>3.5000000000000003E-2</v>
      </c>
      <c r="BV3" s="32">
        <f t="shared" si="2"/>
        <v>0.12820000000000001</v>
      </c>
      <c r="BW3" s="32">
        <f t="shared" si="2"/>
        <v>0.10059999999999999</v>
      </c>
      <c r="BX3" s="32">
        <f t="shared" si="2"/>
        <v>6.5500000000000003E-2</v>
      </c>
      <c r="BY3" s="32">
        <f t="shared" si="2"/>
        <v>4.9500000000000002E-2</v>
      </c>
      <c r="BZ3" s="32">
        <f t="shared" si="2"/>
        <v>0.13420000000000001</v>
      </c>
      <c r="CA3" s="32">
        <f t="shared" si="2"/>
        <v>3.1899999999999998E-2</v>
      </c>
      <c r="CB3" s="32">
        <f t="shared" si="2"/>
        <v>7.7700000000000005E-2</v>
      </c>
      <c r="CC3" s="32">
        <f t="shared" si="2"/>
        <v>2.0899999999999998E-2</v>
      </c>
      <c r="CD3" s="32">
        <f t="shared" si="2"/>
        <v>5.0799999999999998E-2</v>
      </c>
      <c r="CE3" s="32">
        <f t="shared" si="2"/>
        <v>3.1399999999999997E-2</v>
      </c>
      <c r="CF3" s="29"/>
      <c r="CG3" s="22"/>
      <c r="CH3" s="29">
        <v>1</v>
      </c>
      <c r="CI3" s="32">
        <f>+BT3</f>
        <v>0.27429999999999999</v>
      </c>
      <c r="CJ3" s="32">
        <f t="shared" ref="CJ3:CT3" si="3">+BU3</f>
        <v>3.5000000000000003E-2</v>
      </c>
      <c r="CK3" s="32">
        <f t="shared" si="3"/>
        <v>0.12820000000000001</v>
      </c>
      <c r="CL3" s="32">
        <f t="shared" si="3"/>
        <v>0.10059999999999999</v>
      </c>
      <c r="CM3" s="32">
        <f t="shared" si="3"/>
        <v>6.5500000000000003E-2</v>
      </c>
      <c r="CN3" s="32">
        <f t="shared" si="3"/>
        <v>4.9500000000000002E-2</v>
      </c>
      <c r="CO3" s="32">
        <f t="shared" si="3"/>
        <v>0.13420000000000001</v>
      </c>
      <c r="CP3" s="32">
        <f t="shared" si="3"/>
        <v>3.1899999999999998E-2</v>
      </c>
      <c r="CQ3" s="32">
        <f t="shared" si="3"/>
        <v>7.7700000000000005E-2</v>
      </c>
      <c r="CR3" s="32">
        <f t="shared" si="3"/>
        <v>2.0899999999999998E-2</v>
      </c>
      <c r="CS3" s="32">
        <f t="shared" si="3"/>
        <v>5.0799999999999998E-2</v>
      </c>
      <c r="CT3" s="32">
        <f t="shared" si="3"/>
        <v>3.1399999999999997E-2</v>
      </c>
      <c r="CU3" s="29"/>
    </row>
    <row r="4" spans="1:99" s="3" customFormat="1" ht="45.75" thickBot="1" x14ac:dyDescent="0.25">
      <c r="A4" s="30" t="s">
        <v>6</v>
      </c>
      <c r="B4" s="10" t="s">
        <v>7</v>
      </c>
      <c r="C4" s="11" t="s">
        <v>8</v>
      </c>
      <c r="D4" s="12" t="s">
        <v>9</v>
      </c>
      <c r="E4" s="12" t="s">
        <v>10</v>
      </c>
      <c r="F4" s="12" t="s">
        <v>11</v>
      </c>
      <c r="G4" s="12" t="s">
        <v>34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  <c r="P4" s="15" t="s">
        <v>21</v>
      </c>
      <c r="Q4" s="16" t="s">
        <v>22</v>
      </c>
      <c r="R4" s="14" t="s">
        <v>23</v>
      </c>
      <c r="S4" s="15" t="s">
        <v>24</v>
      </c>
      <c r="T4" s="15" t="s">
        <v>25</v>
      </c>
      <c r="U4" s="15" t="s">
        <v>26</v>
      </c>
      <c r="V4" s="15" t="s">
        <v>27</v>
      </c>
      <c r="W4" s="16" t="s">
        <v>28</v>
      </c>
      <c r="X4" s="23"/>
      <c r="Y4" s="40" t="s">
        <v>7</v>
      </c>
      <c r="Z4" s="11" t="s">
        <v>8</v>
      </c>
      <c r="AA4" s="12" t="s">
        <v>9</v>
      </c>
      <c r="AB4" s="12" t="s">
        <v>10</v>
      </c>
      <c r="AC4" s="12" t="s">
        <v>11</v>
      </c>
      <c r="AD4" s="12" t="s">
        <v>34</v>
      </c>
      <c r="AE4" s="12" t="s">
        <v>13</v>
      </c>
      <c r="AF4" s="12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3" t="s">
        <v>19</v>
      </c>
      <c r="AL4" s="14" t="s">
        <v>20</v>
      </c>
      <c r="AM4" s="15" t="s">
        <v>21</v>
      </c>
      <c r="AN4" s="16" t="s">
        <v>22</v>
      </c>
      <c r="AO4" s="14" t="str">
        <f>+R4</f>
        <v>Nivel General</v>
      </c>
      <c r="AP4" s="14" t="str">
        <f>+S4</f>
        <v>Subyacente</v>
      </c>
      <c r="AQ4" s="14" t="str">
        <f>+T4</f>
        <v>Subyacente-AyB</v>
      </c>
      <c r="AR4" s="14" t="str">
        <f>+U4</f>
        <v>Subyacente-Food</v>
      </c>
      <c r="AS4" s="15" t="s">
        <v>27</v>
      </c>
      <c r="AT4" s="16" t="s">
        <v>28</v>
      </c>
      <c r="AU4" s="23"/>
      <c r="AV4" s="10" t="s">
        <v>7</v>
      </c>
      <c r="AW4" s="11" t="s">
        <v>8</v>
      </c>
      <c r="AX4" s="12" t="s">
        <v>9</v>
      </c>
      <c r="AY4" s="12" t="s">
        <v>10</v>
      </c>
      <c r="AZ4" s="12" t="s">
        <v>11</v>
      </c>
      <c r="BA4" s="12" t="s">
        <v>34</v>
      </c>
      <c r="BB4" s="12" t="s">
        <v>13</v>
      </c>
      <c r="BC4" s="12" t="s">
        <v>14</v>
      </c>
      <c r="BD4" s="12" t="s">
        <v>15</v>
      </c>
      <c r="BE4" s="12" t="s">
        <v>16</v>
      </c>
      <c r="BF4" s="12" t="s">
        <v>17</v>
      </c>
      <c r="BG4" s="12" t="s">
        <v>18</v>
      </c>
      <c r="BH4" s="13" t="s">
        <v>19</v>
      </c>
      <c r="BI4" s="14" t="s">
        <v>20</v>
      </c>
      <c r="BJ4" s="15" t="s">
        <v>21</v>
      </c>
      <c r="BK4" s="16" t="s">
        <v>22</v>
      </c>
      <c r="BL4" s="14" t="str">
        <f>+AO4</f>
        <v>Nivel General</v>
      </c>
      <c r="BM4" s="14" t="str">
        <f>+AP4</f>
        <v>Subyacente</v>
      </c>
      <c r="BN4" s="14" t="str">
        <f>+AQ4</f>
        <v>Subyacente-AyB</v>
      </c>
      <c r="BO4" s="14" t="str">
        <f>+AR4</f>
        <v>Subyacente-Food</v>
      </c>
      <c r="BP4" s="15" t="s">
        <v>27</v>
      </c>
      <c r="BQ4" s="16" t="s">
        <v>28</v>
      </c>
      <c r="BR4" s="23"/>
      <c r="BS4" s="30" t="s">
        <v>6</v>
      </c>
      <c r="BT4" s="11" t="s">
        <v>8</v>
      </c>
      <c r="BU4" s="12" t="s">
        <v>9</v>
      </c>
      <c r="BV4" s="12" t="s">
        <v>10</v>
      </c>
      <c r="BW4" s="12" t="s">
        <v>11</v>
      </c>
      <c r="BX4" s="12" t="s">
        <v>12</v>
      </c>
      <c r="BY4" s="12" t="s">
        <v>13</v>
      </c>
      <c r="BZ4" s="12" t="s">
        <v>14</v>
      </c>
      <c r="CA4" s="12" t="s">
        <v>15</v>
      </c>
      <c r="CB4" s="12" t="s">
        <v>16</v>
      </c>
      <c r="CC4" s="12" t="s">
        <v>17</v>
      </c>
      <c r="CD4" s="12" t="s">
        <v>18</v>
      </c>
      <c r="CE4" s="13" t="s">
        <v>19</v>
      </c>
      <c r="CF4" s="10" t="s">
        <v>7</v>
      </c>
      <c r="CG4" s="23"/>
      <c r="CH4" s="30" t="s">
        <v>6</v>
      </c>
      <c r="CI4" s="11" t="s">
        <v>8</v>
      </c>
      <c r="CJ4" s="12" t="s">
        <v>9</v>
      </c>
      <c r="CK4" s="12" t="s">
        <v>10</v>
      </c>
      <c r="CL4" s="12" t="s">
        <v>11</v>
      </c>
      <c r="CM4" s="12" t="s">
        <v>12</v>
      </c>
      <c r="CN4" s="12" t="s">
        <v>13</v>
      </c>
      <c r="CO4" s="12" t="s">
        <v>14</v>
      </c>
      <c r="CP4" s="12" t="s">
        <v>15</v>
      </c>
      <c r="CQ4" s="12" t="s">
        <v>16</v>
      </c>
      <c r="CR4" s="12" t="s">
        <v>17</v>
      </c>
      <c r="CS4" s="12" t="s">
        <v>18</v>
      </c>
      <c r="CT4" s="13" t="s">
        <v>19</v>
      </c>
      <c r="CU4" s="10" t="s">
        <v>7</v>
      </c>
    </row>
    <row r="5" spans="1:99" x14ac:dyDescent="0.25">
      <c r="A5" s="31">
        <f>+[1]PAT!A6</f>
        <v>42705</v>
      </c>
      <c r="B5" s="17">
        <f>+[1]PAT!B6</f>
        <v>100</v>
      </c>
      <c r="C5" s="17">
        <f>+[1]PAT!C6</f>
        <v>100</v>
      </c>
      <c r="D5" s="17">
        <f>+[1]PAT!D6</f>
        <v>100</v>
      </c>
      <c r="E5" s="17">
        <f>+[1]PAT!E6</f>
        <v>100</v>
      </c>
      <c r="F5" s="17">
        <f>+[1]PAT!F6</f>
        <v>100</v>
      </c>
      <c r="G5" s="17">
        <f>+[1]PAT!G6</f>
        <v>100</v>
      </c>
      <c r="H5" s="17">
        <f>+[1]PAT!H6</f>
        <v>100</v>
      </c>
      <c r="I5" s="17">
        <f>+[1]PAT!I6</f>
        <v>100</v>
      </c>
      <c r="J5" s="17">
        <f>+[1]PAT!J6</f>
        <v>100</v>
      </c>
      <c r="K5" s="17">
        <f>+[1]PAT!K6</f>
        <v>100</v>
      </c>
      <c r="L5" s="17">
        <f>+[1]PAT!L6</f>
        <v>100</v>
      </c>
      <c r="M5" s="17">
        <f>+[1]PAT!M6</f>
        <v>100</v>
      </c>
      <c r="N5" s="17">
        <f>+[1]PAT!N6</f>
        <v>100</v>
      </c>
      <c r="O5" s="17">
        <f>+[1]PAT!R6</f>
        <v>100</v>
      </c>
      <c r="P5" s="17">
        <f>+[1]PAT!S6</f>
        <v>100</v>
      </c>
      <c r="Q5" s="17">
        <f>+[1]PAT!T6</f>
        <v>100</v>
      </c>
      <c r="R5" s="18">
        <f>+SUMPRODUCT($C$3:$N$3,C5:N5)</f>
        <v>100</v>
      </c>
      <c r="S5" s="19">
        <f>+($C$3*$C5+$D$3*$D5+$E$3*$E5+$G$3*$G5+$K$3*$K5+$M$3*$M5+$N$3*$N5)/SUM($C$3:$E$3,$G$3,$K$3,$M$3:$N$3)</f>
        <v>100</v>
      </c>
      <c r="T5" s="19">
        <f>+($E$3*$E5+$G$3*$G5+$K$3*$K5+$M$3*$M5+$N$3*$N5)/SUM($E$3,$G$3,$K$3,$M$3:$N$3)</f>
        <v>99.999999999999986</v>
      </c>
      <c r="U5" s="19">
        <f>+($E$3*$E5+$G$3*$G5+$K$3*$K5+$N$3*$N5)/SUM($E$3,$G$3,$K$3,$N$3)</f>
        <v>100</v>
      </c>
      <c r="V5" s="19"/>
      <c r="W5" s="20">
        <f>($E$3*$E5+SUMPRODUCT($G$3:$L$3,$G5:$L5)+$N$3*$N5)/SUM($E$3,$G$3:$L$3,$N$3)</f>
        <v>100</v>
      </c>
      <c r="X5" s="21"/>
      <c r="AU5" s="21"/>
      <c r="BR5" s="21"/>
      <c r="BS5" s="35">
        <f>+A5</f>
        <v>42705</v>
      </c>
      <c r="CG5" s="21"/>
    </row>
    <row r="6" spans="1:99" x14ac:dyDescent="0.25">
      <c r="A6" s="31">
        <f>+[1]PAT!A7</f>
        <v>42736</v>
      </c>
      <c r="B6" s="17">
        <f>+[1]PAT!B7</f>
        <v>102.6</v>
      </c>
      <c r="C6" s="17">
        <f>+[1]PAT!C7</f>
        <v>100.9</v>
      </c>
      <c r="D6" s="17">
        <f>+[1]PAT!D7</f>
        <v>101.2</v>
      </c>
      <c r="E6" s="17">
        <f>+[1]PAT!E7</f>
        <v>100.9</v>
      </c>
      <c r="F6" s="17">
        <f>+[1]PAT!F7</f>
        <v>110.3</v>
      </c>
      <c r="G6" s="17">
        <f>+[1]PAT!G7</f>
        <v>101.1</v>
      </c>
      <c r="H6" s="17">
        <f>+[1]PAT!H7</f>
        <v>104.7</v>
      </c>
      <c r="I6" s="17">
        <f>+[1]PAT!I7</f>
        <v>102.5</v>
      </c>
      <c r="J6" s="17">
        <f>+[1]PAT!J7</f>
        <v>101.7</v>
      </c>
      <c r="K6" s="17">
        <f>+[1]PAT!K7</f>
        <v>101</v>
      </c>
      <c r="L6" s="17">
        <f>+[1]PAT!L7</f>
        <v>107</v>
      </c>
      <c r="M6" s="17">
        <f>+[1]PAT!M7</f>
        <v>102.3</v>
      </c>
      <c r="N6" s="17">
        <f>+[1]PAT!N7</f>
        <v>102.5</v>
      </c>
      <c r="O6" s="18">
        <f>+[1]PAT!R7</f>
        <v>100.7</v>
      </c>
      <c r="P6" s="19">
        <f>+[1]PAT!S7</f>
        <v>101.8</v>
      </c>
      <c r="Q6" s="20">
        <f>+[1]PAT!T7</f>
        <v>106.2</v>
      </c>
      <c r="R6" s="18">
        <f t="shared" ref="R6:R69" si="4">+SUMPRODUCT($C$3:$N$3,C6:N6)</f>
        <v>102.55420000000001</v>
      </c>
      <c r="S6" s="19">
        <f t="shared" ref="S6:S69" si="5">+($C$3*$C6+$D$3*$D6+$E$3*$E6+$G$3*$G6+$K$3*$K6+$M$3*$M6+$N$3*$N6)/SUM($C$3:$E$3,$G$3,$K$3,$M$3:$N$3)</f>
        <v>101.13039674159</v>
      </c>
      <c r="T6" s="19">
        <f t="shared" ref="T6:T69" si="6">+($E$3*$E6+$G$3*$G6+$K$3*$K6+$M$3*$M6+$N$3*$N6)/SUM($E$3,$G$3,$K$3,$M$3:$N$3)</f>
        <v>101.30223416289591</v>
      </c>
      <c r="U6" s="19">
        <f t="shared" ref="U6:U69" si="7">+($E$3*$E6+$G$3*$G6+$K$3*$K6+$N$3*$N6)/SUM($E$3,$G$3,$K$3,$N$3)</f>
        <v>101.13484147952444</v>
      </c>
      <c r="V6" s="19"/>
      <c r="W6" s="20">
        <f t="shared" ref="W6:W69" si="8">($E$3*$E6+SUMPRODUCT($G$3:$L$3,$G6:$L6)+$N$3*$N6)/SUM($E$3,$G$3:$L$3,$N$3)</f>
        <v>102.0625069534582</v>
      </c>
      <c r="X6" s="21"/>
      <c r="Y6" s="41">
        <f t="shared" ref="Y6:AN21" si="9">+B6/B5-1</f>
        <v>2.6000000000000023E-2</v>
      </c>
      <c r="Z6" s="24">
        <f t="shared" si="9"/>
        <v>9.000000000000119E-3</v>
      </c>
      <c r="AA6" s="24">
        <f t="shared" si="9"/>
        <v>1.2000000000000011E-2</v>
      </c>
      <c r="AB6" s="24">
        <f t="shared" si="9"/>
        <v>9.000000000000119E-3</v>
      </c>
      <c r="AC6" s="24">
        <f t="shared" si="9"/>
        <v>0.10299999999999998</v>
      </c>
      <c r="AD6" s="24">
        <f t="shared" si="9"/>
        <v>1.0999999999999899E-2</v>
      </c>
      <c r="AE6" s="24">
        <f t="shared" si="9"/>
        <v>4.6999999999999931E-2</v>
      </c>
      <c r="AF6" s="24">
        <f t="shared" si="9"/>
        <v>2.4999999999999911E-2</v>
      </c>
      <c r="AG6" s="24">
        <f t="shared" si="9"/>
        <v>1.7000000000000126E-2</v>
      </c>
      <c r="AH6" s="24">
        <f t="shared" si="9"/>
        <v>1.0000000000000009E-2</v>
      </c>
      <c r="AI6" s="24">
        <f t="shared" si="9"/>
        <v>7.0000000000000062E-2</v>
      </c>
      <c r="AJ6" s="24">
        <f t="shared" si="9"/>
        <v>2.2999999999999909E-2</v>
      </c>
      <c r="AK6" s="24">
        <f t="shared" si="9"/>
        <v>2.4999999999999911E-2</v>
      </c>
      <c r="AL6" s="24">
        <f t="shared" si="9"/>
        <v>7.0000000000001172E-3</v>
      </c>
      <c r="AM6" s="24">
        <f t="shared" si="9"/>
        <v>1.8000000000000016E-2</v>
      </c>
      <c r="AN6" s="24">
        <f t="shared" si="9"/>
        <v>6.2000000000000055E-2</v>
      </c>
      <c r="AO6" s="24">
        <f t="shared" ref="AO6:AT21" si="10">+R6/R5-1</f>
        <v>2.5542000000000176E-2</v>
      </c>
      <c r="AP6" s="24">
        <f t="shared" si="10"/>
        <v>1.1303967415900118E-2</v>
      </c>
      <c r="AQ6" s="24">
        <f t="shared" si="10"/>
        <v>1.3022341628959211E-2</v>
      </c>
      <c r="AR6" s="24">
        <f t="shared" si="10"/>
        <v>1.1348414795244288E-2</v>
      </c>
      <c r="AS6" s="24" t="e">
        <f t="shared" si="10"/>
        <v>#DIV/0!</v>
      </c>
      <c r="AT6" s="24">
        <f>+W6/W5-1</f>
        <v>2.0625069534581986E-2</v>
      </c>
      <c r="AU6" s="21"/>
      <c r="BR6" s="21"/>
      <c r="BS6" s="35">
        <f t="shared" ref="BS6:BS69" si="11">+A6</f>
        <v>42736</v>
      </c>
      <c r="BT6" s="24">
        <f>(C6-C5)/$B5*C$3</f>
        <v>2.4687000000000155E-3</v>
      </c>
      <c r="BU6" s="24">
        <f t="shared" ref="BU6:CE21" si="12">(D6-D5)/$B5*D$3</f>
        <v>4.2000000000000099E-4</v>
      </c>
      <c r="BV6" s="24">
        <f t="shared" si="12"/>
        <v>1.1538000000000073E-3</v>
      </c>
      <c r="BW6" s="24">
        <f t="shared" si="12"/>
        <v>1.0361799999999996E-2</v>
      </c>
      <c r="BX6" s="24">
        <f t="shared" si="12"/>
        <v>7.2049999999999632E-4</v>
      </c>
      <c r="BY6" s="24">
        <f t="shared" si="12"/>
        <v>2.3265000000000013E-3</v>
      </c>
      <c r="BZ6" s="24">
        <f t="shared" si="12"/>
        <v>3.3550000000000003E-3</v>
      </c>
      <c r="CA6" s="24">
        <f t="shared" si="12"/>
        <v>5.4230000000000088E-4</v>
      </c>
      <c r="CB6" s="24">
        <f t="shared" si="12"/>
        <v>7.7700000000000002E-4</v>
      </c>
      <c r="CC6" s="24">
        <f t="shared" si="12"/>
        <v>1.4630000000000001E-3</v>
      </c>
      <c r="CD6" s="24">
        <f t="shared" si="12"/>
        <v>1.1683999999999985E-3</v>
      </c>
      <c r="CE6" s="24">
        <f t="shared" si="12"/>
        <v>7.85E-4</v>
      </c>
      <c r="CF6" s="24">
        <f>+SUM(BT6:CE6)</f>
        <v>2.554200000000002E-2</v>
      </c>
      <c r="CG6" s="21"/>
      <c r="CH6" s="24">
        <f>+CH$3*(B$95-B$55)/$B$55</f>
        <v>14.229492187499998</v>
      </c>
      <c r="CI6" s="56">
        <f>+CI$3*(C$95-C$55)/$B$55</f>
        <v>4.3113852539062494</v>
      </c>
      <c r="CJ6" s="56">
        <f t="shared" ref="CJ6:CT6" si="13">+CJ$3*(D$95-D$55)/$B$55</f>
        <v>0.38555541992187498</v>
      </c>
      <c r="CK6" s="56">
        <f t="shared" si="13"/>
        <v>1.587194873046875</v>
      </c>
      <c r="CL6" s="56">
        <f t="shared" si="13"/>
        <v>1.2502791992187496</v>
      </c>
      <c r="CM6" s="56">
        <f t="shared" si="13"/>
        <v>0.94611999511718747</v>
      </c>
      <c r="CN6" s="56">
        <f t="shared" si="13"/>
        <v>0.80066491699218756</v>
      </c>
      <c r="CO6" s="56">
        <f t="shared" si="13"/>
        <v>2.2406092285156252</v>
      </c>
      <c r="CP6" s="56">
        <f t="shared" si="13"/>
        <v>0.32849367675781255</v>
      </c>
      <c r="CQ6" s="56">
        <f t="shared" si="13"/>
        <v>0.95965949707031262</v>
      </c>
      <c r="CR6" s="56">
        <f t="shared" si="13"/>
        <v>0.16300571289062499</v>
      </c>
      <c r="CS6" s="56">
        <f t="shared" si="13"/>
        <v>0.75173085937499995</v>
      </c>
      <c r="CT6" s="56">
        <f t="shared" si="13"/>
        <v>0.5043931640624999</v>
      </c>
    </row>
    <row r="7" spans="1:99" x14ac:dyDescent="0.25">
      <c r="A7" s="31">
        <f>+[1]PAT!A8</f>
        <v>42767</v>
      </c>
      <c r="B7" s="17">
        <f>+[1]PAT!B8</f>
        <v>104.3</v>
      </c>
      <c r="C7" s="17">
        <f>+[1]PAT!C8</f>
        <v>102.2</v>
      </c>
      <c r="D7" s="17">
        <f>+[1]PAT!D8</f>
        <v>105.4</v>
      </c>
      <c r="E7" s="17">
        <f>+[1]PAT!E8</f>
        <v>102.4</v>
      </c>
      <c r="F7" s="17">
        <f>+[1]PAT!F8</f>
        <v>112</v>
      </c>
      <c r="G7" s="17">
        <f>+[1]PAT!G8</f>
        <v>101.3</v>
      </c>
      <c r="H7" s="17">
        <f>+[1]PAT!H8</f>
        <v>107</v>
      </c>
      <c r="I7" s="17">
        <f>+[1]PAT!I8</f>
        <v>104.4</v>
      </c>
      <c r="J7" s="17">
        <f>+[1]PAT!J8</f>
        <v>105.7</v>
      </c>
      <c r="K7" s="17">
        <f>+[1]PAT!K8</f>
        <v>102.5</v>
      </c>
      <c r="L7" s="17">
        <f>+[1]PAT!L8</f>
        <v>106.7</v>
      </c>
      <c r="M7" s="17">
        <f>+[1]PAT!M8</f>
        <v>105.7</v>
      </c>
      <c r="N7" s="17">
        <f>+[1]PAT!N8</f>
        <v>104.3</v>
      </c>
      <c r="O7" s="18">
        <f>+[1]PAT!R8</f>
        <v>101.2</v>
      </c>
      <c r="P7" s="19">
        <f>+[1]PAT!S8</f>
        <v>103.5</v>
      </c>
      <c r="Q7" s="20">
        <f>+[1]PAT!T8</f>
        <v>108.8</v>
      </c>
      <c r="R7" s="18">
        <f t="shared" si="4"/>
        <v>104.27016000000002</v>
      </c>
      <c r="S7" s="19">
        <f t="shared" si="5"/>
        <v>102.72155679589682</v>
      </c>
      <c r="T7" s="19">
        <f t="shared" si="6"/>
        <v>102.86102941176469</v>
      </c>
      <c r="U7" s="19">
        <f t="shared" si="7"/>
        <v>102.3847424042272</v>
      </c>
      <c r="V7" s="19"/>
      <c r="W7" s="20">
        <f t="shared" si="8"/>
        <v>103.67316892267756</v>
      </c>
      <c r="X7" s="21"/>
      <c r="Y7" s="41">
        <f t="shared" si="9"/>
        <v>1.6569200779727122E-2</v>
      </c>
      <c r="Z7" s="24">
        <f t="shared" si="9"/>
        <v>1.2884043607532147E-2</v>
      </c>
      <c r="AA7" s="24">
        <f t="shared" si="9"/>
        <v>4.1501976284584963E-2</v>
      </c>
      <c r="AB7" s="24">
        <f t="shared" si="9"/>
        <v>1.4866204162537144E-2</v>
      </c>
      <c r="AC7" s="24">
        <f t="shared" si="9"/>
        <v>1.5412511332729029E-2</v>
      </c>
      <c r="AD7" s="24">
        <f t="shared" si="9"/>
        <v>1.9782393669633969E-3</v>
      </c>
      <c r="AE7" s="24">
        <f t="shared" si="9"/>
        <v>2.1967526265520565E-2</v>
      </c>
      <c r="AF7" s="24">
        <f t="shared" si="9"/>
        <v>1.8536585365853675E-2</v>
      </c>
      <c r="AG7" s="24">
        <f t="shared" si="9"/>
        <v>3.9331366764995046E-2</v>
      </c>
      <c r="AH7" s="24">
        <f t="shared" si="9"/>
        <v>1.4851485148514865E-2</v>
      </c>
      <c r="AI7" s="24">
        <f t="shared" si="9"/>
        <v>-2.8037383177569319E-3</v>
      </c>
      <c r="AJ7" s="24">
        <f t="shared" si="9"/>
        <v>3.3235581622678367E-2</v>
      </c>
      <c r="AK7" s="24">
        <f t="shared" si="9"/>
        <v>1.7560975609756113E-2</v>
      </c>
      <c r="AL7" s="24">
        <f t="shared" si="9"/>
        <v>4.9652432969216065E-3</v>
      </c>
      <c r="AM7" s="24">
        <f t="shared" si="9"/>
        <v>1.6699410609037457E-2</v>
      </c>
      <c r="AN7" s="24">
        <f t="shared" si="9"/>
        <v>2.4482109227871973E-2</v>
      </c>
      <c r="AO7" s="24">
        <f t="shared" si="10"/>
        <v>1.6732225496371766E-2</v>
      </c>
      <c r="AP7" s="24">
        <f t="shared" si="10"/>
        <v>1.5733746782113034E-2</v>
      </c>
      <c r="AQ7" s="24">
        <f t="shared" si="10"/>
        <v>1.5387570291512054E-2</v>
      </c>
      <c r="AR7" s="24">
        <f t="shared" si="10"/>
        <v>1.2358756946841298E-2</v>
      </c>
      <c r="AS7" s="24" t="e">
        <f t="shared" si="10"/>
        <v>#DIV/0!</v>
      </c>
      <c r="AT7" s="24">
        <f t="shared" si="10"/>
        <v>1.5781132732256342E-2</v>
      </c>
      <c r="AU7" s="21"/>
      <c r="BR7" s="21"/>
      <c r="BS7" s="35">
        <f t="shared" si="11"/>
        <v>42767</v>
      </c>
      <c r="BT7" s="24">
        <f>(C7-C6)/$B6*C$3</f>
        <v>3.4755360623781604E-3</v>
      </c>
      <c r="BU7" s="24">
        <f t="shared" si="12"/>
        <v>1.4327485380116972E-3</v>
      </c>
      <c r="BV7" s="24">
        <f t="shared" si="12"/>
        <v>1.8742690058479534E-3</v>
      </c>
      <c r="BW7" s="24">
        <f t="shared" si="12"/>
        <v>1.6668615984405488E-3</v>
      </c>
      <c r="BX7" s="24">
        <f t="shared" si="12"/>
        <v>1.2768031189084003E-4</v>
      </c>
      <c r="BY7" s="24">
        <f t="shared" si="12"/>
        <v>1.1096491228070164E-3</v>
      </c>
      <c r="BZ7" s="24">
        <f t="shared" si="12"/>
        <v>2.4851851851851931E-3</v>
      </c>
      <c r="CA7" s="24">
        <f t="shared" si="12"/>
        <v>1.2436647173489279E-3</v>
      </c>
      <c r="CB7" s="24">
        <f t="shared" si="12"/>
        <v>1.1359649122807019E-3</v>
      </c>
      <c r="CC7" s="24">
        <f t="shared" si="12"/>
        <v>-6.1111111111110538E-5</v>
      </c>
      <c r="CD7" s="24">
        <f t="shared" si="12"/>
        <v>1.683430799220276E-3</v>
      </c>
      <c r="CE7" s="24">
        <f t="shared" si="12"/>
        <v>5.5087719298245528E-4</v>
      </c>
      <c r="CF7" s="24">
        <f t="shared" ref="CF7:CF70" si="14">+SUM(BT7:CE7)</f>
        <v>1.6724756335282656E-2</v>
      </c>
    </row>
    <row r="8" spans="1:99" x14ac:dyDescent="0.25">
      <c r="A8" s="31">
        <f>+[1]PAT!A9</f>
        <v>42795</v>
      </c>
      <c r="B8" s="17">
        <f>+[1]PAT!B9</f>
        <v>106.5</v>
      </c>
      <c r="C8" s="17">
        <f>+[1]PAT!C9</f>
        <v>104</v>
      </c>
      <c r="D8" s="17">
        <f>+[1]PAT!D9</f>
        <v>106.6</v>
      </c>
      <c r="E8" s="17">
        <f>+[1]PAT!E9</f>
        <v>104.8</v>
      </c>
      <c r="F8" s="17">
        <f>+[1]PAT!F9</f>
        <v>115.4</v>
      </c>
      <c r="G8" s="17">
        <f>+[1]PAT!G9</f>
        <v>102.3</v>
      </c>
      <c r="H8" s="17">
        <f>+[1]PAT!H9</f>
        <v>108.7</v>
      </c>
      <c r="I8" s="17">
        <f>+[1]PAT!I9</f>
        <v>106.3</v>
      </c>
      <c r="J8" s="17">
        <f>+[1]PAT!J9</f>
        <v>107.8</v>
      </c>
      <c r="K8" s="17">
        <f>+[1]PAT!K9</f>
        <v>105</v>
      </c>
      <c r="L8" s="17">
        <f>+[1]PAT!L9</f>
        <v>123.3</v>
      </c>
      <c r="M8" s="17">
        <f>+[1]PAT!M9</f>
        <v>105.5</v>
      </c>
      <c r="N8" s="17">
        <f>+[1]PAT!N9</f>
        <v>106.4</v>
      </c>
      <c r="O8" s="18">
        <f>+[1]PAT!R9</f>
        <v>102.5</v>
      </c>
      <c r="P8" s="19">
        <f>+[1]PAT!S9</f>
        <v>105.3</v>
      </c>
      <c r="Q8" s="20">
        <f>+[1]PAT!T9</f>
        <v>113.2</v>
      </c>
      <c r="R8" s="18">
        <f t="shared" si="4"/>
        <v>106.52421</v>
      </c>
      <c r="S8" s="19">
        <f t="shared" si="5"/>
        <v>104.46985970734652</v>
      </c>
      <c r="T8" s="19">
        <f t="shared" si="6"/>
        <v>104.62350113122173</v>
      </c>
      <c r="U8" s="19">
        <f t="shared" si="7"/>
        <v>104.47645310435931</v>
      </c>
      <c r="V8" s="19"/>
      <c r="W8" s="20">
        <f t="shared" si="8"/>
        <v>106.2439643982941</v>
      </c>
      <c r="X8" s="21"/>
      <c r="Y8" s="41">
        <f t="shared" si="9"/>
        <v>2.1093000958772867E-2</v>
      </c>
      <c r="Z8" s="24">
        <f t="shared" si="9"/>
        <v>1.7612524461839474E-2</v>
      </c>
      <c r="AA8" s="24">
        <f t="shared" si="9"/>
        <v>1.1385199240986577E-2</v>
      </c>
      <c r="AB8" s="24">
        <f t="shared" si="9"/>
        <v>2.34375E-2</v>
      </c>
      <c r="AC8" s="24">
        <f t="shared" si="9"/>
        <v>3.0357142857142971E-2</v>
      </c>
      <c r="AD8" s="24">
        <f t="shared" si="9"/>
        <v>9.8716683119446369E-3</v>
      </c>
      <c r="AE8" s="24">
        <f t="shared" si="9"/>
        <v>1.5887850467289688E-2</v>
      </c>
      <c r="AF8" s="24">
        <f t="shared" si="9"/>
        <v>1.8199233716474916E-2</v>
      </c>
      <c r="AG8" s="24">
        <f t="shared" si="9"/>
        <v>1.9867549668874052E-2</v>
      </c>
      <c r="AH8" s="24">
        <f t="shared" si="9"/>
        <v>2.4390243902439046E-2</v>
      </c>
      <c r="AI8" s="24">
        <f t="shared" si="9"/>
        <v>0.15557638238050608</v>
      </c>
      <c r="AJ8" s="24">
        <f t="shared" si="9"/>
        <v>-1.8921475875118832E-3</v>
      </c>
      <c r="AK8" s="24">
        <f t="shared" si="9"/>
        <v>2.0134228187919545E-2</v>
      </c>
      <c r="AL8" s="24">
        <f t="shared" si="9"/>
        <v>1.2845849802371578E-2</v>
      </c>
      <c r="AM8" s="24">
        <f t="shared" si="9"/>
        <v>1.7391304347825987E-2</v>
      </c>
      <c r="AN8" s="24">
        <f t="shared" si="9"/>
        <v>4.0441176470588314E-2</v>
      </c>
      <c r="AO8" s="24">
        <f t="shared" si="10"/>
        <v>2.1617402332555935E-2</v>
      </c>
      <c r="AP8" s="24">
        <f t="shared" si="10"/>
        <v>1.7019824912929415E-2</v>
      </c>
      <c r="AQ8" s="24">
        <f t="shared" si="10"/>
        <v>1.713449427383873E-2</v>
      </c>
      <c r="AR8" s="24">
        <f t="shared" si="10"/>
        <v>2.0429906361182137E-2</v>
      </c>
      <c r="AS8" s="24" t="e">
        <f t="shared" si="10"/>
        <v>#DIV/0!</v>
      </c>
      <c r="AT8" s="24">
        <f t="shared" si="10"/>
        <v>2.4797114840136691E-2</v>
      </c>
      <c r="AU8" s="21"/>
      <c r="BR8" s="21"/>
      <c r="BS8" s="35">
        <f t="shared" si="11"/>
        <v>42795</v>
      </c>
      <c r="BT8" s="24">
        <f t="shared" ref="BT8:CE42" si="15">(C8-C7)/$B7*C$3</f>
        <v>4.7338446788111142E-3</v>
      </c>
      <c r="BU8" s="24">
        <f t="shared" si="12"/>
        <v>4.0268456375838551E-4</v>
      </c>
      <c r="BV8" s="24">
        <f t="shared" si="12"/>
        <v>2.9499520613614468E-3</v>
      </c>
      <c r="BW8" s="24">
        <f t="shared" si="12"/>
        <v>3.2793863854266594E-3</v>
      </c>
      <c r="BX8" s="24">
        <f t="shared" si="12"/>
        <v>6.2799616490891662E-4</v>
      </c>
      <c r="BY8" s="24">
        <f t="shared" si="12"/>
        <v>8.0680728667305985E-4</v>
      </c>
      <c r="BZ8" s="24">
        <f t="shared" si="12"/>
        <v>2.4446788111217531E-3</v>
      </c>
      <c r="CA8" s="24">
        <f t="shared" si="12"/>
        <v>6.4228187919462907E-4</v>
      </c>
      <c r="CB8" s="24">
        <f t="shared" si="12"/>
        <v>1.8624161073825505E-3</v>
      </c>
      <c r="CC8" s="24">
        <f t="shared" si="12"/>
        <v>3.3263662511984647E-3</v>
      </c>
      <c r="CD8" s="24">
        <f t="shared" si="12"/>
        <v>-9.7411313518697446E-5</v>
      </c>
      <c r="CE8" s="24">
        <f t="shared" si="12"/>
        <v>6.3221476510067365E-4</v>
      </c>
      <c r="CF8" s="24">
        <f t="shared" si="14"/>
        <v>2.1611217641418958E-2</v>
      </c>
    </row>
    <row r="9" spans="1:99" x14ac:dyDescent="0.25">
      <c r="A9" s="31">
        <f>+[1]PAT!A10</f>
        <v>42826</v>
      </c>
      <c r="B9" s="17">
        <f>+[1]PAT!B10</f>
        <v>108.7</v>
      </c>
      <c r="C9" s="17">
        <f>+[1]PAT!C10</f>
        <v>105.5</v>
      </c>
      <c r="D9" s="17">
        <f>+[1]PAT!D10</f>
        <v>109.7</v>
      </c>
      <c r="E9" s="17">
        <f>+[1]PAT!E10</f>
        <v>105.8</v>
      </c>
      <c r="F9" s="17">
        <f>+[1]PAT!F10</f>
        <v>119.3</v>
      </c>
      <c r="G9" s="17">
        <f>+[1]PAT!G10</f>
        <v>103.7</v>
      </c>
      <c r="H9" s="17">
        <f>+[1]PAT!H10</f>
        <v>110.7</v>
      </c>
      <c r="I9" s="17">
        <f>+[1]PAT!I10</f>
        <v>107.5</v>
      </c>
      <c r="J9" s="17">
        <f>+[1]PAT!J10</f>
        <v>115.3</v>
      </c>
      <c r="K9" s="17">
        <f>+[1]PAT!K10</f>
        <v>109</v>
      </c>
      <c r="L9" s="17">
        <f>+[1]PAT!L10</f>
        <v>123.7</v>
      </c>
      <c r="M9" s="17">
        <f>+[1]PAT!M10</f>
        <v>107.7</v>
      </c>
      <c r="N9" s="17">
        <f>+[1]PAT!N10</f>
        <v>108.8</v>
      </c>
      <c r="O9" s="18">
        <f>+[1]PAT!R10</f>
        <v>105.2</v>
      </c>
      <c r="P9" s="19">
        <f>+[1]PAT!S10</f>
        <v>107</v>
      </c>
      <c r="Q9" s="20">
        <f>+[1]PAT!T10</f>
        <v>116.3</v>
      </c>
      <c r="R9" s="18">
        <f t="shared" si="4"/>
        <v>108.66197000000001</v>
      </c>
      <c r="S9" s="19">
        <f t="shared" si="5"/>
        <v>106.33706441393875</v>
      </c>
      <c r="T9" s="19">
        <f t="shared" si="6"/>
        <v>106.65353506787331</v>
      </c>
      <c r="U9" s="19">
        <f t="shared" si="7"/>
        <v>106.47797225891679</v>
      </c>
      <c r="V9" s="19"/>
      <c r="W9" s="20">
        <f t="shared" si="8"/>
        <v>108.30906730947525</v>
      </c>
      <c r="X9" s="21"/>
      <c r="Y9" s="41">
        <f t="shared" si="9"/>
        <v>2.0657276995305285E-2</v>
      </c>
      <c r="Z9" s="24">
        <f t="shared" si="9"/>
        <v>1.4423076923076872E-2</v>
      </c>
      <c r="AA9" s="24">
        <f t="shared" si="9"/>
        <v>2.908067542213888E-2</v>
      </c>
      <c r="AB9" s="24">
        <f t="shared" si="9"/>
        <v>9.5419847328244156E-3</v>
      </c>
      <c r="AC9" s="24">
        <f t="shared" si="9"/>
        <v>3.3795493934142051E-2</v>
      </c>
      <c r="AD9" s="24">
        <f t="shared" si="9"/>
        <v>1.3685239491691092E-2</v>
      </c>
      <c r="AE9" s="24">
        <f t="shared" si="9"/>
        <v>1.8399264029438811E-2</v>
      </c>
      <c r="AF9" s="24">
        <f t="shared" si="9"/>
        <v>1.1288805268109048E-2</v>
      </c>
      <c r="AG9" s="24">
        <f t="shared" si="9"/>
        <v>6.9573283858998192E-2</v>
      </c>
      <c r="AH9" s="24">
        <f t="shared" si="9"/>
        <v>3.8095238095238182E-2</v>
      </c>
      <c r="AI9" s="24">
        <f t="shared" si="9"/>
        <v>3.2441200324413444E-3</v>
      </c>
      <c r="AJ9" s="24">
        <f t="shared" si="9"/>
        <v>2.0853080568720372E-2</v>
      </c>
      <c r="AK9" s="24">
        <f t="shared" si="9"/>
        <v>2.2556390977443552E-2</v>
      </c>
      <c r="AL9" s="24">
        <f t="shared" si="9"/>
        <v>2.634146341463417E-2</v>
      </c>
      <c r="AM9" s="24">
        <f t="shared" si="9"/>
        <v>1.6144349477682729E-2</v>
      </c>
      <c r="AN9" s="24">
        <f t="shared" si="9"/>
        <v>2.7385159010600679E-2</v>
      </c>
      <c r="AO9" s="24">
        <f t="shared" si="10"/>
        <v>2.0068301844247571E-2</v>
      </c>
      <c r="AP9" s="24">
        <f t="shared" si="10"/>
        <v>1.7873142663566988E-2</v>
      </c>
      <c r="AQ9" s="24">
        <f t="shared" si="10"/>
        <v>1.9403230772266467E-2</v>
      </c>
      <c r="AR9" s="24">
        <f t="shared" si="10"/>
        <v>1.9157610112952472E-2</v>
      </c>
      <c r="AS9" s="24" t="e">
        <f t="shared" si="10"/>
        <v>#DIV/0!</v>
      </c>
      <c r="AT9" s="24">
        <f t="shared" si="10"/>
        <v>1.9437366845982629E-2</v>
      </c>
      <c r="AU9" s="21"/>
      <c r="BR9" s="21"/>
      <c r="BS9" s="35">
        <f t="shared" si="11"/>
        <v>42826</v>
      </c>
      <c r="BT9" s="24">
        <f t="shared" si="15"/>
        <v>3.8633802816901409E-3</v>
      </c>
      <c r="BU9" s="24">
        <f t="shared" si="12"/>
        <v>1.0187793427230076E-3</v>
      </c>
      <c r="BV9" s="24">
        <f t="shared" si="12"/>
        <v>1.203755868544601E-3</v>
      </c>
      <c r="BW9" s="24">
        <f t="shared" si="12"/>
        <v>3.6839436619718223E-3</v>
      </c>
      <c r="BX9" s="24">
        <f t="shared" si="12"/>
        <v>8.6103286384976881E-4</v>
      </c>
      <c r="BY9" s="24">
        <f t="shared" si="12"/>
        <v>9.2957746478873247E-4</v>
      </c>
      <c r="BZ9" s="24">
        <f t="shared" si="12"/>
        <v>1.5121126760563417E-3</v>
      </c>
      <c r="CA9" s="24">
        <f t="shared" si="12"/>
        <v>2.2464788732394366E-3</v>
      </c>
      <c r="CB9" s="24">
        <f t="shared" si="12"/>
        <v>2.9183098591549299E-3</v>
      </c>
      <c r="CC9" s="24">
        <f t="shared" si="12"/>
        <v>7.8497652582160731E-5</v>
      </c>
      <c r="CD9" s="24">
        <f t="shared" si="12"/>
        <v>1.0493896713615037E-3</v>
      </c>
      <c r="CE9" s="24">
        <f t="shared" si="12"/>
        <v>7.0760563380281442E-4</v>
      </c>
      <c r="CF9" s="24">
        <f t="shared" si="14"/>
        <v>2.0072863849765261E-2</v>
      </c>
    </row>
    <row r="10" spans="1:99" x14ac:dyDescent="0.25">
      <c r="A10" s="31">
        <f>+[1]PAT!A11</f>
        <v>42856</v>
      </c>
      <c r="B10" s="17">
        <f>+[1]PAT!B11</f>
        <v>110.5</v>
      </c>
      <c r="C10" s="17">
        <f>+[1]PAT!C11</f>
        <v>107.6</v>
      </c>
      <c r="D10" s="17">
        <f>+[1]PAT!D11</f>
        <v>111.7</v>
      </c>
      <c r="E10" s="17">
        <f>+[1]PAT!E11</f>
        <v>107</v>
      </c>
      <c r="F10" s="17">
        <f>+[1]PAT!F11</f>
        <v>123.2</v>
      </c>
      <c r="G10" s="17">
        <f>+[1]PAT!G11</f>
        <v>105.8</v>
      </c>
      <c r="H10" s="17">
        <f>+[1]PAT!H11</f>
        <v>112.6</v>
      </c>
      <c r="I10" s="17">
        <f>+[1]PAT!I11</f>
        <v>108.1</v>
      </c>
      <c r="J10" s="17">
        <f>+[1]PAT!J11</f>
        <v>115.4</v>
      </c>
      <c r="K10" s="17">
        <f>+[1]PAT!K11</f>
        <v>112.6</v>
      </c>
      <c r="L10" s="17">
        <f>+[1]PAT!L11</f>
        <v>123.9</v>
      </c>
      <c r="M10" s="17">
        <f>+[1]PAT!M11</f>
        <v>108</v>
      </c>
      <c r="N10" s="17">
        <f>+[1]PAT!N11</f>
        <v>109.9</v>
      </c>
      <c r="O10" s="18">
        <f>+[1]PAT!R11</f>
        <v>107.3</v>
      </c>
      <c r="P10" s="19">
        <f>+[1]PAT!S11</f>
        <v>109.2</v>
      </c>
      <c r="Q10" s="20">
        <f>+[1]PAT!T11</f>
        <v>116.9</v>
      </c>
      <c r="R10" s="18">
        <f t="shared" si="4"/>
        <v>110.50317000000001</v>
      </c>
      <c r="S10" s="19">
        <f t="shared" si="5"/>
        <v>108.2482425705235</v>
      </c>
      <c r="T10" s="19">
        <f t="shared" si="6"/>
        <v>108.40944570135747</v>
      </c>
      <c r="U10" s="19">
        <f t="shared" si="7"/>
        <v>108.47813738441215</v>
      </c>
      <c r="V10" s="19"/>
      <c r="W10" s="20">
        <f t="shared" si="8"/>
        <v>109.76946041164473</v>
      </c>
      <c r="X10" s="21"/>
      <c r="Y10" s="41">
        <f t="shared" si="9"/>
        <v>1.6559337626494974E-2</v>
      </c>
      <c r="Z10" s="24">
        <f t="shared" si="9"/>
        <v>1.9905213270142053E-2</v>
      </c>
      <c r="AA10" s="24">
        <f t="shared" si="9"/>
        <v>1.8231540565177839E-2</v>
      </c>
      <c r="AB10" s="24">
        <f t="shared" si="9"/>
        <v>1.1342155009451904E-2</v>
      </c>
      <c r="AC10" s="24">
        <f t="shared" si="9"/>
        <v>3.2690695725063001E-2</v>
      </c>
      <c r="AD10" s="24">
        <f t="shared" si="9"/>
        <v>2.0250723240115676E-2</v>
      </c>
      <c r="AE10" s="24">
        <f t="shared" si="9"/>
        <v>1.7163504968382925E-2</v>
      </c>
      <c r="AF10" s="24">
        <f t="shared" si="9"/>
        <v>5.5813953488370593E-3</v>
      </c>
      <c r="AG10" s="24">
        <f t="shared" si="9"/>
        <v>8.6730268863832727E-4</v>
      </c>
      <c r="AH10" s="24">
        <f t="shared" si="9"/>
        <v>3.3027522935779707E-2</v>
      </c>
      <c r="AI10" s="24">
        <f t="shared" si="9"/>
        <v>1.6168148746968924E-3</v>
      </c>
      <c r="AJ10" s="24">
        <f t="shared" si="9"/>
        <v>2.7855153203342198E-3</v>
      </c>
      <c r="AK10" s="24">
        <f t="shared" si="9"/>
        <v>1.0110294117647189E-2</v>
      </c>
      <c r="AL10" s="24">
        <f t="shared" si="9"/>
        <v>1.9961977186311763E-2</v>
      </c>
      <c r="AM10" s="24">
        <f t="shared" si="9"/>
        <v>2.0560747663551426E-2</v>
      </c>
      <c r="AN10" s="24">
        <f t="shared" si="9"/>
        <v>5.1590713671538779E-3</v>
      </c>
      <c r="AO10" s="24">
        <f t="shared" si="10"/>
        <v>1.6944290629002934E-2</v>
      </c>
      <c r="AP10" s="24">
        <f t="shared" si="10"/>
        <v>1.7972831647346421E-2</v>
      </c>
      <c r="AQ10" s="24">
        <f t="shared" si="10"/>
        <v>1.6463689012902627E-2</v>
      </c>
      <c r="AR10" s="24">
        <f t="shared" si="10"/>
        <v>1.8784778513922795E-2</v>
      </c>
      <c r="AS10" s="24" t="e">
        <f t="shared" si="10"/>
        <v>#DIV/0!</v>
      </c>
      <c r="AT10" s="24">
        <f t="shared" si="10"/>
        <v>1.3483571952444651E-2</v>
      </c>
      <c r="AU10" s="21"/>
      <c r="BR10" s="21"/>
      <c r="BS10" s="35">
        <f t="shared" si="11"/>
        <v>42856</v>
      </c>
      <c r="BT10" s="24">
        <f t="shared" si="15"/>
        <v>5.2992640294388079E-3</v>
      </c>
      <c r="BU10" s="24">
        <f t="shared" si="12"/>
        <v>6.4397424103035882E-4</v>
      </c>
      <c r="BV10" s="24">
        <f t="shared" si="12"/>
        <v>1.4152713891444374E-3</v>
      </c>
      <c r="BW10" s="24">
        <f t="shared" si="12"/>
        <v>3.6093836246550185E-3</v>
      </c>
      <c r="BX10" s="24">
        <f t="shared" si="12"/>
        <v>1.2654093836246517E-3</v>
      </c>
      <c r="BY10" s="24">
        <f t="shared" si="12"/>
        <v>8.6522539098435672E-4</v>
      </c>
      <c r="BZ10" s="24">
        <f t="shared" si="12"/>
        <v>7.4075436982520002E-4</v>
      </c>
      <c r="CA10" s="24">
        <f t="shared" si="12"/>
        <v>2.9346826126957421E-5</v>
      </c>
      <c r="CB10" s="24">
        <f t="shared" si="12"/>
        <v>2.57332106715731E-3</v>
      </c>
      <c r="CC10" s="24">
        <f t="shared" si="12"/>
        <v>3.8454461821527676E-5</v>
      </c>
      <c r="CD10" s="24">
        <f t="shared" si="12"/>
        <v>1.4020239190432249E-4</v>
      </c>
      <c r="CE10" s="24">
        <f t="shared" si="12"/>
        <v>3.1775528978841085E-4</v>
      </c>
      <c r="CF10" s="24">
        <f t="shared" si="14"/>
        <v>1.6938362465501362E-2</v>
      </c>
    </row>
    <row r="11" spans="1:99" x14ac:dyDescent="0.25">
      <c r="A11" s="31">
        <f>+[1]PAT!A12</f>
        <v>42887</v>
      </c>
      <c r="B11" s="17">
        <f>+[1]PAT!B12</f>
        <v>111.7</v>
      </c>
      <c r="C11" s="17">
        <f>+[1]PAT!C12</f>
        <v>107.9</v>
      </c>
      <c r="D11" s="17">
        <f>+[1]PAT!D12</f>
        <v>113</v>
      </c>
      <c r="E11" s="17">
        <f>+[1]PAT!E12</f>
        <v>108.3</v>
      </c>
      <c r="F11" s="17">
        <f>+[1]PAT!F12</f>
        <v>124.7</v>
      </c>
      <c r="G11" s="17">
        <f>+[1]PAT!G12</f>
        <v>107.8</v>
      </c>
      <c r="H11" s="17">
        <f>+[1]PAT!H12</f>
        <v>114.4</v>
      </c>
      <c r="I11" s="17">
        <f>+[1]PAT!I12</f>
        <v>108.9</v>
      </c>
      <c r="J11" s="17">
        <f>+[1]PAT!J12</f>
        <v>116.3</v>
      </c>
      <c r="K11" s="17">
        <f>+[1]PAT!K12</f>
        <v>115.3</v>
      </c>
      <c r="L11" s="17">
        <f>+[1]PAT!L12</f>
        <v>124.1</v>
      </c>
      <c r="M11" s="17">
        <f>+[1]PAT!M12</f>
        <v>109.1</v>
      </c>
      <c r="N11" s="17">
        <f>+[1]PAT!N12</f>
        <v>112</v>
      </c>
      <c r="O11" s="18">
        <f>+[1]PAT!R12</f>
        <v>107.5</v>
      </c>
      <c r="P11" s="19">
        <f>+[1]PAT!S12</f>
        <v>110.6</v>
      </c>
      <c r="Q11" s="20">
        <f>+[1]PAT!T12</f>
        <v>117.9</v>
      </c>
      <c r="R11" s="18">
        <f t="shared" si="4"/>
        <v>111.64048</v>
      </c>
      <c r="S11" s="19">
        <f t="shared" si="5"/>
        <v>109.39028511087646</v>
      </c>
      <c r="T11" s="19">
        <f t="shared" si="6"/>
        <v>110.18905542986425</v>
      </c>
      <c r="U11" s="19">
        <f t="shared" si="7"/>
        <v>110.37176354029062</v>
      </c>
      <c r="V11" s="19"/>
      <c r="W11" s="20">
        <f t="shared" si="8"/>
        <v>111.25794548488783</v>
      </c>
      <c r="X11" s="21"/>
      <c r="Y11" s="41">
        <f t="shared" si="9"/>
        <v>1.0859728506787292E-2</v>
      </c>
      <c r="Z11" s="24">
        <f t="shared" si="9"/>
        <v>2.7881040892194786E-3</v>
      </c>
      <c r="AA11" s="24">
        <f t="shared" si="9"/>
        <v>1.1638316920322245E-2</v>
      </c>
      <c r="AB11" s="24">
        <f t="shared" si="9"/>
        <v>1.2149532710280297E-2</v>
      </c>
      <c r="AC11" s="24">
        <f t="shared" si="9"/>
        <v>1.2175324675324672E-2</v>
      </c>
      <c r="AD11" s="24">
        <f t="shared" si="9"/>
        <v>1.8903591682419618E-2</v>
      </c>
      <c r="AE11" s="24">
        <f t="shared" si="9"/>
        <v>1.598579040852588E-2</v>
      </c>
      <c r="AF11" s="24">
        <f t="shared" si="9"/>
        <v>7.4005550416282873E-3</v>
      </c>
      <c r="AG11" s="24">
        <f t="shared" si="9"/>
        <v>7.7989601386481144E-3</v>
      </c>
      <c r="AH11" s="24">
        <f t="shared" si="9"/>
        <v>2.3978685612788597E-2</v>
      </c>
      <c r="AI11" s="24">
        <f t="shared" si="9"/>
        <v>1.6142050040355294E-3</v>
      </c>
      <c r="AJ11" s="24">
        <f t="shared" si="9"/>
        <v>1.0185185185185075E-2</v>
      </c>
      <c r="AK11" s="24">
        <f t="shared" si="9"/>
        <v>1.9108280254777066E-2</v>
      </c>
      <c r="AL11" s="24">
        <f t="shared" si="9"/>
        <v>1.8639328984155767E-3</v>
      </c>
      <c r="AM11" s="24">
        <f t="shared" si="9"/>
        <v>1.2820512820512775E-2</v>
      </c>
      <c r="AN11" s="24">
        <f t="shared" si="9"/>
        <v>8.5543199315654128E-3</v>
      </c>
      <c r="AO11" s="24">
        <f t="shared" si="10"/>
        <v>1.0292102932431657E-2</v>
      </c>
      <c r="AP11" s="24">
        <f t="shared" si="10"/>
        <v>1.055021784403487E-2</v>
      </c>
      <c r="AQ11" s="24">
        <f t="shared" si="10"/>
        <v>1.6415633499401894E-2</v>
      </c>
      <c r="AR11" s="24">
        <f t="shared" si="10"/>
        <v>1.745629305164087E-2</v>
      </c>
      <c r="AS11" s="24" t="e">
        <f t="shared" si="10"/>
        <v>#DIV/0!</v>
      </c>
      <c r="AT11" s="24">
        <f t="shared" si="10"/>
        <v>1.3560101941479497E-2</v>
      </c>
      <c r="AU11" s="21"/>
      <c r="BR11" s="21"/>
      <c r="BS11" s="35">
        <f t="shared" si="11"/>
        <v>42887</v>
      </c>
      <c r="BT11" s="24">
        <f t="shared" si="15"/>
        <v>7.4470588235296935E-4</v>
      </c>
      <c r="BU11" s="24">
        <f t="shared" si="12"/>
        <v>4.1176470588235204E-4</v>
      </c>
      <c r="BV11" s="24">
        <f t="shared" si="12"/>
        <v>1.5082352941176438E-3</v>
      </c>
      <c r="BW11" s="24">
        <f t="shared" si="12"/>
        <v>1.3656108597285067E-3</v>
      </c>
      <c r="BX11" s="24">
        <f t="shared" si="12"/>
        <v>1.1855203619909505E-3</v>
      </c>
      <c r="BY11" s="24">
        <f t="shared" si="12"/>
        <v>8.0633484162896435E-4</v>
      </c>
      <c r="BZ11" s="24">
        <f t="shared" si="12"/>
        <v>9.7158371040725368E-4</v>
      </c>
      <c r="CA11" s="24">
        <f t="shared" si="12"/>
        <v>2.5981900452488437E-4</v>
      </c>
      <c r="CB11" s="24">
        <f t="shared" si="12"/>
        <v>1.8985520361990971E-3</v>
      </c>
      <c r="CC11" s="24">
        <f t="shared" si="12"/>
        <v>3.7828054298640377E-5</v>
      </c>
      <c r="CD11" s="24">
        <f t="shared" si="12"/>
        <v>5.0570135746606077E-4</v>
      </c>
      <c r="CE11" s="24">
        <f t="shared" si="12"/>
        <v>5.9674208144796213E-4</v>
      </c>
      <c r="CF11" s="24">
        <f t="shared" si="14"/>
        <v>1.0292398190045285E-2</v>
      </c>
    </row>
    <row r="12" spans="1:99" x14ac:dyDescent="0.25">
      <c r="A12" s="31">
        <f>+[1]PAT!A13</f>
        <v>42917</v>
      </c>
      <c r="B12" s="17">
        <f>+[1]PAT!B13</f>
        <v>113.4</v>
      </c>
      <c r="C12" s="17">
        <f>+[1]PAT!C13</f>
        <v>108.7</v>
      </c>
      <c r="D12" s="17">
        <f>+[1]PAT!D13</f>
        <v>115.9</v>
      </c>
      <c r="E12" s="17">
        <f>+[1]PAT!E13</f>
        <v>108.1</v>
      </c>
      <c r="F12" s="17">
        <f>+[1]PAT!F13</f>
        <v>127.6</v>
      </c>
      <c r="G12" s="17">
        <f>+[1]PAT!G13</f>
        <v>109.7</v>
      </c>
      <c r="H12" s="17">
        <f>+[1]PAT!H13</f>
        <v>117.2</v>
      </c>
      <c r="I12" s="17">
        <f>+[1]PAT!I13</f>
        <v>112.2</v>
      </c>
      <c r="J12" s="17">
        <f>+[1]PAT!J13</f>
        <v>117</v>
      </c>
      <c r="K12" s="17">
        <f>+[1]PAT!K13</f>
        <v>118.2</v>
      </c>
      <c r="L12" s="17">
        <f>+[1]PAT!L13</f>
        <v>125</v>
      </c>
      <c r="M12" s="17">
        <f>+[1]PAT!M13</f>
        <v>112.1</v>
      </c>
      <c r="N12" s="17">
        <f>+[1]PAT!N13</f>
        <v>112.8</v>
      </c>
      <c r="O12" s="18">
        <f>+[1]PAT!R13</f>
        <v>107.9</v>
      </c>
      <c r="P12" s="19">
        <f>+[1]PAT!S13</f>
        <v>112.1</v>
      </c>
      <c r="Q12" s="20">
        <f>+[1]PAT!T13</f>
        <v>121.2</v>
      </c>
      <c r="R12" s="18">
        <f t="shared" si="4"/>
        <v>113.37742000000001</v>
      </c>
      <c r="S12" s="19">
        <f t="shared" si="5"/>
        <v>110.63119625886262</v>
      </c>
      <c r="T12" s="19">
        <f t="shared" si="6"/>
        <v>111.60777714932125</v>
      </c>
      <c r="U12" s="19">
        <f t="shared" si="7"/>
        <v>111.52519815059445</v>
      </c>
      <c r="V12" s="19"/>
      <c r="W12" s="20">
        <f t="shared" si="8"/>
        <v>113.0600222510662</v>
      </c>
      <c r="X12" s="21"/>
      <c r="Y12" s="41">
        <f t="shared" si="9"/>
        <v>1.5219337511190645E-2</v>
      </c>
      <c r="Z12" s="24">
        <f t="shared" si="9"/>
        <v>7.4142724745134281E-3</v>
      </c>
      <c r="AA12" s="24">
        <f t="shared" si="9"/>
        <v>2.5663716814159354E-2</v>
      </c>
      <c r="AB12" s="24">
        <f t="shared" si="9"/>
        <v>-1.8467220683286989E-3</v>
      </c>
      <c r="AC12" s="24">
        <f t="shared" si="9"/>
        <v>2.3255813953488413E-2</v>
      </c>
      <c r="AD12" s="24">
        <f t="shared" si="9"/>
        <v>1.7625231910946226E-2</v>
      </c>
      <c r="AE12" s="24">
        <f t="shared" si="9"/>
        <v>2.4475524475524368E-2</v>
      </c>
      <c r="AF12" s="24">
        <f t="shared" si="9"/>
        <v>3.0303030303030276E-2</v>
      </c>
      <c r="AG12" s="24">
        <f t="shared" si="9"/>
        <v>6.0189165950128576E-3</v>
      </c>
      <c r="AH12" s="24">
        <f t="shared" si="9"/>
        <v>2.5151777970511713E-2</v>
      </c>
      <c r="AI12" s="24">
        <f t="shared" si="9"/>
        <v>7.2522159548751297E-3</v>
      </c>
      <c r="AJ12" s="24">
        <f t="shared" si="9"/>
        <v>2.7497708524289566E-2</v>
      </c>
      <c r="AK12" s="24">
        <f t="shared" si="9"/>
        <v>7.1428571428571175E-3</v>
      </c>
      <c r="AL12" s="24">
        <f t="shared" si="9"/>
        <v>3.7209302325582616E-3</v>
      </c>
      <c r="AM12" s="24">
        <f t="shared" si="9"/>
        <v>1.3562386980108476E-2</v>
      </c>
      <c r="AN12" s="24">
        <f t="shared" si="9"/>
        <v>2.7989821882951738E-2</v>
      </c>
      <c r="AO12" s="24">
        <f t="shared" si="10"/>
        <v>1.5558335112855204E-2</v>
      </c>
      <c r="AP12" s="24">
        <f t="shared" si="10"/>
        <v>1.1343888049367257E-2</v>
      </c>
      <c r="AQ12" s="24">
        <f t="shared" si="10"/>
        <v>1.2875341511208616E-2</v>
      </c>
      <c r="AR12" s="24">
        <f t="shared" si="10"/>
        <v>1.0450450126972655E-2</v>
      </c>
      <c r="AS12" s="24" t="e">
        <f t="shared" si="10"/>
        <v>#DIV/0!</v>
      </c>
      <c r="AT12" s="24">
        <f t="shared" si="10"/>
        <v>1.6197286030444902E-2</v>
      </c>
      <c r="AU12" s="21"/>
      <c r="BR12" s="21"/>
      <c r="BS12" s="35">
        <f t="shared" si="11"/>
        <v>42917</v>
      </c>
      <c r="BT12" s="24">
        <f t="shared" si="15"/>
        <v>1.9645478961503957E-3</v>
      </c>
      <c r="BU12" s="24">
        <f t="shared" si="12"/>
        <v>9.0868397493285773E-4</v>
      </c>
      <c r="BV12" s="24">
        <f t="shared" si="12"/>
        <v>-2.2954341987466755E-4</v>
      </c>
      <c r="BW12" s="24">
        <f t="shared" si="12"/>
        <v>2.6118173679498579E-3</v>
      </c>
      <c r="BX12" s="24">
        <f t="shared" si="12"/>
        <v>1.1141450313339335E-3</v>
      </c>
      <c r="BY12" s="24">
        <f t="shared" si="12"/>
        <v>1.2408236347358984E-3</v>
      </c>
      <c r="BZ12" s="24">
        <f t="shared" si="12"/>
        <v>3.964726947179943E-3</v>
      </c>
      <c r="CA12" s="24">
        <f t="shared" si="12"/>
        <v>1.9991047448522908E-4</v>
      </c>
      <c r="CB12" s="24">
        <f t="shared" si="12"/>
        <v>2.0172784243509441E-3</v>
      </c>
      <c r="CC12" s="24">
        <f t="shared" si="12"/>
        <v>1.6839749328558743E-4</v>
      </c>
      <c r="CD12" s="24">
        <f t="shared" si="12"/>
        <v>1.3643688451208593E-3</v>
      </c>
      <c r="CE12" s="24">
        <f t="shared" si="12"/>
        <v>2.2488809310653452E-4</v>
      </c>
      <c r="CF12" s="24">
        <f t="shared" si="14"/>
        <v>1.5550044762757372E-2</v>
      </c>
    </row>
    <row r="13" spans="1:99" x14ac:dyDescent="0.25">
      <c r="A13" s="31">
        <f>+[1]PAT!A14</f>
        <v>42948</v>
      </c>
      <c r="B13" s="17">
        <f>+[1]PAT!B14</f>
        <v>115.3</v>
      </c>
      <c r="C13" s="17">
        <f>+[1]PAT!C14</f>
        <v>110.5</v>
      </c>
      <c r="D13" s="17">
        <f>+[1]PAT!D14</f>
        <v>117.2</v>
      </c>
      <c r="E13" s="17">
        <f>+[1]PAT!E14</f>
        <v>110.2</v>
      </c>
      <c r="F13" s="17">
        <f>+[1]PAT!F14</f>
        <v>131.1</v>
      </c>
      <c r="G13" s="17">
        <f>+[1]PAT!G14</f>
        <v>110.7</v>
      </c>
      <c r="H13" s="17">
        <f>+[1]PAT!H14</f>
        <v>119.4</v>
      </c>
      <c r="I13" s="17">
        <f>+[1]PAT!I14</f>
        <v>113.9</v>
      </c>
      <c r="J13" s="17">
        <f>+[1]PAT!J14</f>
        <v>119.1</v>
      </c>
      <c r="K13" s="17">
        <f>+[1]PAT!K14</f>
        <v>119.7</v>
      </c>
      <c r="L13" s="17">
        <f>+[1]PAT!L14</f>
        <v>126.1</v>
      </c>
      <c r="M13" s="17">
        <f>+[1]PAT!M14</f>
        <v>113.6</v>
      </c>
      <c r="N13" s="17">
        <f>+[1]PAT!N14</f>
        <v>115</v>
      </c>
      <c r="O13" s="18">
        <f>+[1]PAT!R14</f>
        <v>108.8</v>
      </c>
      <c r="P13" s="19">
        <f>+[1]PAT!S14</f>
        <v>113.9</v>
      </c>
      <c r="Q13" s="20">
        <f>+[1]PAT!T14</f>
        <v>123.9</v>
      </c>
      <c r="R13" s="18">
        <f t="shared" si="4"/>
        <v>115.29233000000002</v>
      </c>
      <c r="S13" s="19">
        <f t="shared" si="5"/>
        <v>112.34456177402326</v>
      </c>
      <c r="T13" s="19">
        <f t="shared" si="6"/>
        <v>113.29485294117646</v>
      </c>
      <c r="U13" s="19">
        <f t="shared" si="7"/>
        <v>113.24365918097753</v>
      </c>
      <c r="V13" s="19"/>
      <c r="W13" s="20">
        <f t="shared" si="8"/>
        <v>114.81668829964769</v>
      </c>
      <c r="X13" s="21"/>
      <c r="Y13" s="41">
        <f t="shared" si="9"/>
        <v>1.6754850088183337E-2</v>
      </c>
      <c r="Z13" s="24">
        <f t="shared" si="9"/>
        <v>1.6559337626494974E-2</v>
      </c>
      <c r="AA13" s="24">
        <f t="shared" si="9"/>
        <v>1.1216566005176842E-2</v>
      </c>
      <c r="AB13" s="24">
        <f t="shared" si="9"/>
        <v>1.9426456984273921E-2</v>
      </c>
      <c r="AC13" s="24">
        <f t="shared" si="9"/>
        <v>2.7429467084639558E-2</v>
      </c>
      <c r="AD13" s="24">
        <f t="shared" si="9"/>
        <v>9.1157702825888087E-3</v>
      </c>
      <c r="AE13" s="24">
        <f t="shared" si="9"/>
        <v>1.8771331058020424E-2</v>
      </c>
      <c r="AF13" s="24">
        <f t="shared" si="9"/>
        <v>1.5151515151515138E-2</v>
      </c>
      <c r="AG13" s="24">
        <f t="shared" si="9"/>
        <v>1.7948717948717885E-2</v>
      </c>
      <c r="AH13" s="24">
        <f t="shared" si="9"/>
        <v>1.2690355329949332E-2</v>
      </c>
      <c r="AI13" s="24">
        <f t="shared" si="9"/>
        <v>8.799999999999919E-3</v>
      </c>
      <c r="AJ13" s="24">
        <f t="shared" si="9"/>
        <v>1.338090990187335E-2</v>
      </c>
      <c r="AK13" s="24">
        <f t="shared" si="9"/>
        <v>1.9503546099290725E-2</v>
      </c>
      <c r="AL13" s="24">
        <f t="shared" si="9"/>
        <v>8.3410565338275511E-3</v>
      </c>
      <c r="AM13" s="24">
        <f t="shared" si="9"/>
        <v>1.605709188224802E-2</v>
      </c>
      <c r="AN13" s="24">
        <f t="shared" si="9"/>
        <v>2.2277227722772297E-2</v>
      </c>
      <c r="AO13" s="24">
        <f t="shared" si="10"/>
        <v>1.6889694614677264E-2</v>
      </c>
      <c r="AP13" s="24">
        <f t="shared" si="10"/>
        <v>1.5487182396108246E-2</v>
      </c>
      <c r="AQ13" s="24">
        <f t="shared" si="10"/>
        <v>1.5116113186252722E-2</v>
      </c>
      <c r="AR13" s="24">
        <f t="shared" si="10"/>
        <v>1.5408724296213538E-2</v>
      </c>
      <c r="AS13" s="24" t="e">
        <f t="shared" si="10"/>
        <v>#DIV/0!</v>
      </c>
      <c r="AT13" s="24">
        <f t="shared" si="10"/>
        <v>1.5537464203576379E-2</v>
      </c>
      <c r="AU13" s="21"/>
      <c r="BR13" s="21"/>
      <c r="BS13" s="35">
        <f t="shared" si="11"/>
        <v>42948</v>
      </c>
      <c r="BT13" s="24">
        <f t="shared" si="15"/>
        <v>4.3539682539682472E-3</v>
      </c>
      <c r="BU13" s="24">
        <f t="shared" si="12"/>
        <v>4.0123456790123373E-4</v>
      </c>
      <c r="BV13" s="24">
        <f t="shared" si="12"/>
        <v>2.374074074074084E-3</v>
      </c>
      <c r="BW13" s="24">
        <f t="shared" si="12"/>
        <v>3.104938271604938E-3</v>
      </c>
      <c r="BX13" s="24">
        <f t="shared" si="12"/>
        <v>5.7760141093474431E-4</v>
      </c>
      <c r="BY13" s="24">
        <f t="shared" si="12"/>
        <v>9.6031746031746148E-4</v>
      </c>
      <c r="BZ13" s="24">
        <f t="shared" si="12"/>
        <v>2.0118165784832483E-3</v>
      </c>
      <c r="CA13" s="24">
        <f t="shared" si="12"/>
        <v>5.9074074074073912E-4</v>
      </c>
      <c r="CB13" s="24">
        <f t="shared" si="12"/>
        <v>1.0277777777777778E-3</v>
      </c>
      <c r="CC13" s="24">
        <f t="shared" si="12"/>
        <v>2.0273368606701833E-4</v>
      </c>
      <c r="CD13" s="24">
        <f t="shared" si="12"/>
        <v>6.7195767195767184E-4</v>
      </c>
      <c r="CE13" s="24">
        <f t="shared" si="12"/>
        <v>6.0917107583774313E-4</v>
      </c>
      <c r="CF13" s="24">
        <f t="shared" si="14"/>
        <v>1.688633156966491E-2</v>
      </c>
    </row>
    <row r="14" spans="1:99" x14ac:dyDescent="0.25">
      <c r="A14" s="31">
        <f>+[1]PAT!A15</f>
        <v>42979</v>
      </c>
      <c r="B14" s="17">
        <f>+[1]PAT!B15</f>
        <v>116.8</v>
      </c>
      <c r="C14" s="17">
        <f>+[1]PAT!C15</f>
        <v>112.3</v>
      </c>
      <c r="D14" s="17">
        <f>+[1]PAT!D15</f>
        <v>117.6</v>
      </c>
      <c r="E14" s="17">
        <f>+[1]PAT!E15</f>
        <v>110.2</v>
      </c>
      <c r="F14" s="17">
        <f>+[1]PAT!F15</f>
        <v>133.1</v>
      </c>
      <c r="G14" s="17">
        <f>+[1]PAT!G15</f>
        <v>111.3</v>
      </c>
      <c r="H14" s="17">
        <f>+[1]PAT!H15</f>
        <v>123.4</v>
      </c>
      <c r="I14" s="17">
        <f>+[1]PAT!I15</f>
        <v>115.5</v>
      </c>
      <c r="J14" s="17">
        <f>+[1]PAT!J15</f>
        <v>120</v>
      </c>
      <c r="K14" s="17">
        <f>+[1]PAT!K15</f>
        <v>121.4</v>
      </c>
      <c r="L14" s="17">
        <f>+[1]PAT!L15</f>
        <v>128.80000000000001</v>
      </c>
      <c r="M14" s="17">
        <f>+[1]PAT!M15</f>
        <v>114.9</v>
      </c>
      <c r="N14" s="17">
        <f>+[1]PAT!N15</f>
        <v>117</v>
      </c>
      <c r="O14" s="18">
        <f>+[1]PAT!R15</f>
        <v>109.9</v>
      </c>
      <c r="P14" s="19">
        <f>+[1]PAT!S15</f>
        <v>115.6</v>
      </c>
      <c r="Q14" s="20">
        <f>+[1]PAT!T15</f>
        <v>125.2</v>
      </c>
      <c r="R14" s="18">
        <f t="shared" si="4"/>
        <v>116.79936000000001</v>
      </c>
      <c r="S14" s="19">
        <f t="shared" si="5"/>
        <v>113.56340322823958</v>
      </c>
      <c r="T14" s="19">
        <f t="shared" si="6"/>
        <v>114.14391968325792</v>
      </c>
      <c r="U14" s="19">
        <f t="shared" si="7"/>
        <v>114.01707397622191</v>
      </c>
      <c r="V14" s="19"/>
      <c r="W14" s="20">
        <f t="shared" si="8"/>
        <v>116.17409605043576</v>
      </c>
      <c r="X14" s="21"/>
      <c r="Y14" s="41">
        <f t="shared" si="9"/>
        <v>1.3009540329575131E-2</v>
      </c>
      <c r="Z14" s="24">
        <f t="shared" si="9"/>
        <v>1.6289592760180938E-2</v>
      </c>
      <c r="AA14" s="24">
        <f t="shared" si="9"/>
        <v>3.4129692832762792E-3</v>
      </c>
      <c r="AB14" s="24">
        <f t="shared" si="9"/>
        <v>0</v>
      </c>
      <c r="AC14" s="24">
        <f t="shared" si="9"/>
        <v>1.5255530129671957E-2</v>
      </c>
      <c r="AD14" s="24">
        <f t="shared" si="9"/>
        <v>5.4200542005420349E-3</v>
      </c>
      <c r="AE14" s="24">
        <f t="shared" si="9"/>
        <v>3.350083752093802E-2</v>
      </c>
      <c r="AF14" s="24">
        <f t="shared" si="9"/>
        <v>1.4047410008779515E-2</v>
      </c>
      <c r="AG14" s="24">
        <f t="shared" si="9"/>
        <v>7.5566750629723067E-3</v>
      </c>
      <c r="AH14" s="24">
        <f t="shared" si="9"/>
        <v>1.4202172096908994E-2</v>
      </c>
      <c r="AI14" s="24">
        <f t="shared" si="9"/>
        <v>2.1411578112609186E-2</v>
      </c>
      <c r="AJ14" s="24">
        <f t="shared" si="9"/>
        <v>1.1443661971830998E-2</v>
      </c>
      <c r="AK14" s="24">
        <f t="shared" si="9"/>
        <v>1.7391304347825987E-2</v>
      </c>
      <c r="AL14" s="24">
        <f t="shared" si="9"/>
        <v>1.0110294117647189E-2</v>
      </c>
      <c r="AM14" s="24">
        <f t="shared" si="9"/>
        <v>1.4925373134328179E-2</v>
      </c>
      <c r="AN14" s="24">
        <f t="shared" si="9"/>
        <v>1.0492332526230719E-2</v>
      </c>
      <c r="AO14" s="24">
        <f t="shared" si="10"/>
        <v>1.3071381244528446E-2</v>
      </c>
      <c r="AP14" s="24">
        <f t="shared" si="10"/>
        <v>1.0849136219588162E-2</v>
      </c>
      <c r="AQ14" s="24">
        <f t="shared" si="10"/>
        <v>7.49430993588307E-3</v>
      </c>
      <c r="AR14" s="24">
        <f t="shared" si="10"/>
        <v>6.8296521044799441E-3</v>
      </c>
      <c r="AS14" s="24" t="e">
        <f t="shared" si="10"/>
        <v>#DIV/0!</v>
      </c>
      <c r="AT14" s="24">
        <f t="shared" si="10"/>
        <v>1.182239072464375E-2</v>
      </c>
      <c r="AU14" s="21"/>
      <c r="BR14" s="21"/>
      <c r="BS14" s="35">
        <f t="shared" si="11"/>
        <v>42979</v>
      </c>
      <c r="BT14" s="24">
        <f t="shared" si="15"/>
        <v>4.2822202948829069E-3</v>
      </c>
      <c r="BU14" s="24">
        <f t="shared" si="12"/>
        <v>1.2142237640936429E-4</v>
      </c>
      <c r="BV14" s="24">
        <f t="shared" si="12"/>
        <v>0</v>
      </c>
      <c r="BW14" s="24">
        <f t="shared" si="12"/>
        <v>1.7450130095403294E-3</v>
      </c>
      <c r="BX14" s="24">
        <f t="shared" si="12"/>
        <v>3.4084995663486237E-4</v>
      </c>
      <c r="BY14" s="24">
        <f t="shared" si="12"/>
        <v>1.7172593235039028E-3</v>
      </c>
      <c r="BZ14" s="24">
        <f t="shared" si="12"/>
        <v>1.862272333044226E-3</v>
      </c>
      <c r="CA14" s="24">
        <f t="shared" si="12"/>
        <v>2.4900260190806745E-4</v>
      </c>
      <c r="CB14" s="24">
        <f t="shared" si="12"/>
        <v>1.1456201214223784E-3</v>
      </c>
      <c r="CC14" s="24">
        <f t="shared" si="12"/>
        <v>4.8941890719861531E-4</v>
      </c>
      <c r="CD14" s="24">
        <f t="shared" si="12"/>
        <v>5.7276669557676128E-4</v>
      </c>
      <c r="CE14" s="24">
        <f t="shared" si="12"/>
        <v>5.4466608846487417E-4</v>
      </c>
      <c r="CF14" s="24">
        <f t="shared" si="14"/>
        <v>1.3070511708586287E-2</v>
      </c>
    </row>
    <row r="15" spans="1:99" x14ac:dyDescent="0.25">
      <c r="A15" s="31">
        <f>+[1]PAT!A16</f>
        <v>43009</v>
      </c>
      <c r="B15" s="17">
        <f>+[1]PAT!B16</f>
        <v>118.7</v>
      </c>
      <c r="C15" s="17">
        <f>+[1]PAT!C16</f>
        <v>114.2</v>
      </c>
      <c r="D15" s="17">
        <f>+[1]PAT!D16</f>
        <v>120.5</v>
      </c>
      <c r="E15" s="17">
        <f>+[1]PAT!E16</f>
        <v>111.4</v>
      </c>
      <c r="F15" s="17">
        <f>+[1]PAT!F16</f>
        <v>136.4</v>
      </c>
      <c r="G15" s="17">
        <f>+[1]PAT!G16</f>
        <v>112</v>
      </c>
      <c r="H15" s="17">
        <f>+[1]PAT!H16</f>
        <v>124.6</v>
      </c>
      <c r="I15" s="17">
        <f>+[1]PAT!I16</f>
        <v>117.2</v>
      </c>
      <c r="J15" s="17">
        <f>+[1]PAT!J16</f>
        <v>127.4</v>
      </c>
      <c r="K15" s="17">
        <f>+[1]PAT!K16</f>
        <v>122.7</v>
      </c>
      <c r="L15" s="17">
        <f>+[1]PAT!L16</f>
        <v>129.19999999999999</v>
      </c>
      <c r="M15" s="17">
        <f>+[1]PAT!M16</f>
        <v>117.1</v>
      </c>
      <c r="N15" s="17">
        <f>+[1]PAT!N16</f>
        <v>117.4</v>
      </c>
      <c r="O15" s="18">
        <f>+[1]PAT!R16</f>
        <v>112.2</v>
      </c>
      <c r="P15" s="19">
        <f>+[1]PAT!S16</f>
        <v>117</v>
      </c>
      <c r="Q15" s="20">
        <f>+[1]PAT!T16</f>
        <v>128.6</v>
      </c>
      <c r="R15" s="18">
        <f t="shared" si="4"/>
        <v>118.71099</v>
      </c>
      <c r="S15" s="19">
        <f t="shared" si="5"/>
        <v>115.14386785337155</v>
      </c>
      <c r="T15" s="19">
        <f t="shared" si="6"/>
        <v>115.34589932126698</v>
      </c>
      <c r="U15" s="19">
        <f t="shared" si="7"/>
        <v>115.0516182298547</v>
      </c>
      <c r="V15" s="19"/>
      <c r="W15" s="20">
        <f t="shared" si="8"/>
        <v>117.74134989801595</v>
      </c>
      <c r="X15" s="21"/>
      <c r="Y15" s="41">
        <f t="shared" si="9"/>
        <v>1.6267123287671215E-2</v>
      </c>
      <c r="Z15" s="24">
        <f t="shared" si="9"/>
        <v>1.6918967052537814E-2</v>
      </c>
      <c r="AA15" s="24">
        <f t="shared" si="9"/>
        <v>2.4659863945578175E-2</v>
      </c>
      <c r="AB15" s="24">
        <f t="shared" si="9"/>
        <v>1.0889292196007316E-2</v>
      </c>
      <c r="AC15" s="24">
        <f t="shared" si="9"/>
        <v>2.4793388429752206E-2</v>
      </c>
      <c r="AD15" s="24">
        <f t="shared" si="9"/>
        <v>6.2893081761006275E-3</v>
      </c>
      <c r="AE15" s="24">
        <f t="shared" si="9"/>
        <v>9.7244732576984294E-3</v>
      </c>
      <c r="AF15" s="24">
        <f t="shared" si="9"/>
        <v>1.4718614718614687E-2</v>
      </c>
      <c r="AG15" s="24">
        <f t="shared" si="9"/>
        <v>6.1666666666666758E-2</v>
      </c>
      <c r="AH15" s="24">
        <f t="shared" si="9"/>
        <v>1.0708401976935678E-2</v>
      </c>
      <c r="AI15" s="24">
        <f t="shared" si="9"/>
        <v>3.1055900621115295E-3</v>
      </c>
      <c r="AJ15" s="24">
        <f t="shared" si="9"/>
        <v>1.9147084421235805E-2</v>
      </c>
      <c r="AK15" s="24">
        <f t="shared" si="9"/>
        <v>3.4188034188034067E-3</v>
      </c>
      <c r="AL15" s="24">
        <f t="shared" si="9"/>
        <v>2.0928116469517644E-2</v>
      </c>
      <c r="AM15" s="24">
        <f t="shared" si="9"/>
        <v>1.211072664359869E-2</v>
      </c>
      <c r="AN15" s="24">
        <f t="shared" si="9"/>
        <v>2.7156549520766626E-2</v>
      </c>
      <c r="AO15" s="24">
        <f t="shared" si="10"/>
        <v>1.6366784886492347E-2</v>
      </c>
      <c r="AP15" s="24">
        <f t="shared" si="10"/>
        <v>1.3917024148664803E-2</v>
      </c>
      <c r="AQ15" s="24">
        <f t="shared" si="10"/>
        <v>1.0530386912806833E-2</v>
      </c>
      <c r="AR15" s="24">
        <f t="shared" si="10"/>
        <v>9.0735906259842292E-3</v>
      </c>
      <c r="AS15" s="24" t="e">
        <f t="shared" si="10"/>
        <v>#DIV/0!</v>
      </c>
      <c r="AT15" s="24">
        <f t="shared" si="10"/>
        <v>1.349056201736909E-2</v>
      </c>
      <c r="AU15" s="21"/>
      <c r="BR15" s="21"/>
      <c r="BS15" s="35">
        <f t="shared" si="11"/>
        <v>43009</v>
      </c>
      <c r="BT15" s="24">
        <f t="shared" si="15"/>
        <v>4.4620719178082319E-3</v>
      </c>
      <c r="BU15" s="24">
        <f t="shared" si="12"/>
        <v>8.6900684931507039E-4</v>
      </c>
      <c r="BV15" s="24">
        <f t="shared" si="12"/>
        <v>1.3171232876712361E-3</v>
      </c>
      <c r="BW15" s="24">
        <f t="shared" si="12"/>
        <v>2.842294520547955E-3</v>
      </c>
      <c r="BX15" s="24">
        <f t="shared" si="12"/>
        <v>3.9255136986301537E-4</v>
      </c>
      <c r="BY15" s="24">
        <f t="shared" si="12"/>
        <v>5.085616438356116E-4</v>
      </c>
      <c r="BZ15" s="24">
        <f t="shared" si="12"/>
        <v>1.9532534246575377E-3</v>
      </c>
      <c r="CA15" s="24">
        <f t="shared" si="12"/>
        <v>2.0210616438356178E-3</v>
      </c>
      <c r="CB15" s="24">
        <f t="shared" si="12"/>
        <v>8.6481164383561454E-4</v>
      </c>
      <c r="CC15" s="24">
        <f t="shared" si="12"/>
        <v>7.1575342465749354E-5</v>
      </c>
      <c r="CD15" s="24">
        <f t="shared" si="12"/>
        <v>9.5684931506848808E-4</v>
      </c>
      <c r="CE15" s="24">
        <f t="shared" si="12"/>
        <v>1.07534246575344E-4</v>
      </c>
      <c r="CF15" s="24">
        <f t="shared" si="14"/>
        <v>1.6366695205479471E-2</v>
      </c>
    </row>
    <row r="16" spans="1:99" x14ac:dyDescent="0.25">
      <c r="A16" s="31">
        <f>+[1]PAT!A17</f>
        <v>43040</v>
      </c>
      <c r="B16" s="17">
        <f>+[1]PAT!B17</f>
        <v>120.4</v>
      </c>
      <c r="C16" s="17">
        <f>+[1]PAT!C17</f>
        <v>115.7</v>
      </c>
      <c r="D16" s="17">
        <f>+[1]PAT!D17</f>
        <v>121.7</v>
      </c>
      <c r="E16" s="17">
        <f>+[1]PAT!E17</f>
        <v>113.1</v>
      </c>
      <c r="F16" s="17">
        <f>+[1]PAT!F17</f>
        <v>137.5</v>
      </c>
      <c r="G16" s="17">
        <f>+[1]PAT!G17</f>
        <v>112.8</v>
      </c>
      <c r="H16" s="17">
        <f>+[1]PAT!H17</f>
        <v>126.4</v>
      </c>
      <c r="I16" s="17">
        <f>+[1]PAT!I17</f>
        <v>121.2</v>
      </c>
      <c r="J16" s="17">
        <f>+[1]PAT!J17</f>
        <v>128.5</v>
      </c>
      <c r="K16" s="17">
        <f>+[1]PAT!K17</f>
        <v>123.7</v>
      </c>
      <c r="L16" s="17">
        <f>+[1]PAT!L17</f>
        <v>129.30000000000001</v>
      </c>
      <c r="M16" s="17">
        <f>+[1]PAT!M17</f>
        <v>118.7</v>
      </c>
      <c r="N16" s="17">
        <f>+[1]PAT!N17</f>
        <v>118.7</v>
      </c>
      <c r="O16" s="18">
        <f>+[1]PAT!R17</f>
        <v>114</v>
      </c>
      <c r="P16" s="19">
        <f>+[1]PAT!S17</f>
        <v>118.4</v>
      </c>
      <c r="Q16" s="20">
        <f>+[1]PAT!T17</f>
        <v>131.19999999999999</v>
      </c>
      <c r="R16" s="18">
        <f t="shared" si="4"/>
        <v>120.40832</v>
      </c>
      <c r="S16" s="19">
        <f t="shared" si="5"/>
        <v>116.537124754865</v>
      </c>
      <c r="T16" s="19">
        <f t="shared" si="6"/>
        <v>116.67548076923076</v>
      </c>
      <c r="U16" s="19">
        <f t="shared" si="7"/>
        <v>116.33583223249668</v>
      </c>
      <c r="V16" s="19"/>
      <c r="W16" s="20">
        <f t="shared" si="8"/>
        <v>119.69191544594847</v>
      </c>
      <c r="X16" s="21"/>
      <c r="Y16" s="41">
        <f t="shared" si="9"/>
        <v>1.4321819713563722E-2</v>
      </c>
      <c r="Z16" s="24">
        <f t="shared" si="9"/>
        <v>1.3134851138353776E-2</v>
      </c>
      <c r="AA16" s="24">
        <f t="shared" si="9"/>
        <v>9.9585062240663547E-3</v>
      </c>
      <c r="AB16" s="24">
        <f t="shared" si="9"/>
        <v>1.5260323159784539E-2</v>
      </c>
      <c r="AC16" s="24">
        <f t="shared" si="9"/>
        <v>8.0645161290322509E-3</v>
      </c>
      <c r="AD16" s="24">
        <f t="shared" si="9"/>
        <v>7.1428571428571175E-3</v>
      </c>
      <c r="AE16" s="24">
        <f t="shared" si="9"/>
        <v>1.4446227929374E-2</v>
      </c>
      <c r="AF16" s="24">
        <f t="shared" si="9"/>
        <v>3.4129692832764569E-2</v>
      </c>
      <c r="AG16" s="24">
        <f t="shared" si="9"/>
        <v>8.6342229199372067E-3</v>
      </c>
      <c r="AH16" s="24">
        <f t="shared" si="9"/>
        <v>8.1499592502036755E-3</v>
      </c>
      <c r="AI16" s="24">
        <f t="shared" si="9"/>
        <v>7.7399380804976659E-4</v>
      </c>
      <c r="AJ16" s="24">
        <f t="shared" si="9"/>
        <v>1.3663535439795149E-2</v>
      </c>
      <c r="AK16" s="24">
        <f t="shared" si="9"/>
        <v>1.1073253833049357E-2</v>
      </c>
      <c r="AL16" s="24">
        <f t="shared" si="9"/>
        <v>1.6042780748663166E-2</v>
      </c>
      <c r="AM16" s="24">
        <f t="shared" si="9"/>
        <v>1.1965811965811923E-2</v>
      </c>
      <c r="AN16" s="24">
        <f t="shared" si="9"/>
        <v>2.0217729393467998E-2</v>
      </c>
      <c r="AO16" s="24">
        <f t="shared" si="10"/>
        <v>1.4298002232143947E-2</v>
      </c>
      <c r="AP16" s="24">
        <f t="shared" si="10"/>
        <v>1.2100139829136936E-2</v>
      </c>
      <c r="AQ16" s="24">
        <f t="shared" si="10"/>
        <v>1.1526906945001691E-2</v>
      </c>
      <c r="AR16" s="24">
        <f t="shared" si="10"/>
        <v>1.116206814298204E-2</v>
      </c>
      <c r="AS16" s="24" t="e">
        <f t="shared" si="10"/>
        <v>#DIV/0!</v>
      </c>
      <c r="AT16" s="24">
        <f t="shared" si="10"/>
        <v>1.6566529512546335E-2</v>
      </c>
      <c r="AU16" s="21"/>
      <c r="BR16" s="21"/>
      <c r="BS16" s="35">
        <f t="shared" si="11"/>
        <v>43040</v>
      </c>
      <c r="BT16" s="24">
        <f t="shared" si="15"/>
        <v>3.4663016006739674E-3</v>
      </c>
      <c r="BU16" s="24">
        <f t="shared" si="12"/>
        <v>3.5383319292333704E-4</v>
      </c>
      <c r="BV16" s="24">
        <f t="shared" si="12"/>
        <v>1.8360572872788421E-3</v>
      </c>
      <c r="BW16" s="24">
        <f t="shared" si="12"/>
        <v>9.3226621735467067E-4</v>
      </c>
      <c r="BX16" s="24">
        <f t="shared" si="12"/>
        <v>4.4144903117101781E-4</v>
      </c>
      <c r="BY16" s="24">
        <f t="shared" si="12"/>
        <v>7.5063184498736781E-4</v>
      </c>
      <c r="BZ16" s="24">
        <f t="shared" si="12"/>
        <v>4.5223251895534959E-3</v>
      </c>
      <c r="CA16" s="24">
        <f t="shared" si="12"/>
        <v>2.9561920808761425E-4</v>
      </c>
      <c r="CB16" s="24">
        <f t="shared" si="12"/>
        <v>6.5459140690817181E-4</v>
      </c>
      <c r="CC16" s="24">
        <f t="shared" si="12"/>
        <v>1.7607413647855727E-5</v>
      </c>
      <c r="CD16" s="24">
        <f t="shared" si="12"/>
        <v>6.8475147430497414E-4</v>
      </c>
      <c r="CE16" s="24">
        <f t="shared" si="12"/>
        <v>3.438921651221559E-4</v>
      </c>
      <c r="CF16" s="24">
        <f t="shared" si="14"/>
        <v>1.4299326032013469E-2</v>
      </c>
    </row>
    <row r="17" spans="1:84" x14ac:dyDescent="0.25">
      <c r="A17" s="31">
        <f>+[1]PAT!A18</f>
        <v>43070</v>
      </c>
      <c r="B17" s="17">
        <f>+[1]PAT!B18</f>
        <v>123.5</v>
      </c>
      <c r="C17" s="17">
        <f>+[1]PAT!C18</f>
        <v>116.9</v>
      </c>
      <c r="D17" s="17">
        <f>+[1]PAT!D18</f>
        <v>122.5</v>
      </c>
      <c r="E17" s="17">
        <f>+[1]PAT!E18</f>
        <v>114.6</v>
      </c>
      <c r="F17" s="17">
        <f>+[1]PAT!F18</f>
        <v>148.80000000000001</v>
      </c>
      <c r="G17" s="17">
        <f>+[1]PAT!G18</f>
        <v>115.9</v>
      </c>
      <c r="H17" s="17">
        <f>+[1]PAT!H18</f>
        <v>128.1</v>
      </c>
      <c r="I17" s="17">
        <f>+[1]PAT!I18</f>
        <v>127.1</v>
      </c>
      <c r="J17" s="17">
        <f>+[1]PAT!J18</f>
        <v>128.69999999999999</v>
      </c>
      <c r="K17" s="17">
        <f>+[1]PAT!K18</f>
        <v>124.5</v>
      </c>
      <c r="L17" s="17">
        <f>+[1]PAT!L18</f>
        <v>129.19999999999999</v>
      </c>
      <c r="M17" s="17">
        <f>+[1]PAT!M18</f>
        <v>121.7</v>
      </c>
      <c r="N17" s="17">
        <f>+[1]PAT!N18</f>
        <v>120.9</v>
      </c>
      <c r="O17" s="18">
        <f>+[1]PAT!R18</f>
        <v>116.3</v>
      </c>
      <c r="P17" s="19">
        <f>+[1]PAT!S18</f>
        <v>120</v>
      </c>
      <c r="Q17" s="20">
        <f>+[1]PAT!T18</f>
        <v>139.69999999999999</v>
      </c>
      <c r="R17" s="18">
        <f t="shared" si="4"/>
        <v>123.46146999999999</v>
      </c>
      <c r="S17" s="19">
        <f t="shared" si="5"/>
        <v>118.10018102277871</v>
      </c>
      <c r="T17" s="19">
        <f t="shared" si="6"/>
        <v>118.59570135746606</v>
      </c>
      <c r="U17" s="19">
        <f t="shared" si="7"/>
        <v>118.07490092470276</v>
      </c>
      <c r="V17" s="19"/>
      <c r="W17" s="20">
        <f t="shared" si="8"/>
        <v>122.30050064898946</v>
      </c>
      <c r="X17" s="21"/>
      <c r="Y17" s="41">
        <f t="shared" si="9"/>
        <v>2.5747508305647759E-2</v>
      </c>
      <c r="Z17" s="24">
        <f t="shared" si="9"/>
        <v>1.0371650821089151E-2</v>
      </c>
      <c r="AA17" s="24">
        <f t="shared" si="9"/>
        <v>6.5735414954806171E-3</v>
      </c>
      <c r="AB17" s="24">
        <f t="shared" si="9"/>
        <v>1.3262599469495928E-2</v>
      </c>
      <c r="AC17" s="24">
        <f t="shared" si="9"/>
        <v>8.2181818181818356E-2</v>
      </c>
      <c r="AD17" s="24">
        <f t="shared" si="9"/>
        <v>2.7482269503546153E-2</v>
      </c>
      <c r="AE17" s="24">
        <f t="shared" si="9"/>
        <v>1.3449367088607556E-2</v>
      </c>
      <c r="AF17" s="24">
        <f t="shared" si="9"/>
        <v>4.8679867986798575E-2</v>
      </c>
      <c r="AG17" s="24">
        <f t="shared" si="9"/>
        <v>1.5564202334630295E-3</v>
      </c>
      <c r="AH17" s="24">
        <f t="shared" si="9"/>
        <v>6.4672594987873477E-3</v>
      </c>
      <c r="AI17" s="24">
        <f t="shared" si="9"/>
        <v>-7.7339520494990044E-4</v>
      </c>
      <c r="AJ17" s="24">
        <f t="shared" si="9"/>
        <v>2.5273799494524019E-2</v>
      </c>
      <c r="AK17" s="24">
        <f t="shared" si="9"/>
        <v>1.8534119629317614E-2</v>
      </c>
      <c r="AL17" s="24">
        <f t="shared" si="9"/>
        <v>2.017543859649118E-2</v>
      </c>
      <c r="AM17" s="24">
        <f t="shared" si="9"/>
        <v>1.3513513513513375E-2</v>
      </c>
      <c r="AN17" s="24">
        <f t="shared" si="9"/>
        <v>6.4786585365853577E-2</v>
      </c>
      <c r="AO17" s="24">
        <f t="shared" si="10"/>
        <v>2.5356636484920481E-2</v>
      </c>
      <c r="AP17" s="24">
        <f t="shared" si="10"/>
        <v>1.3412517866745022E-2</v>
      </c>
      <c r="AQ17" s="24">
        <f t="shared" si="10"/>
        <v>1.6457790236435788E-2</v>
      </c>
      <c r="AR17" s="24">
        <f t="shared" si="10"/>
        <v>1.4948693440646421E-2</v>
      </c>
      <c r="AS17" s="24" t="e">
        <f t="shared" si="10"/>
        <v>#DIV/0!</v>
      </c>
      <c r="AT17" s="24">
        <f t="shared" si="10"/>
        <v>2.1794163735469718E-2</v>
      </c>
      <c r="AU17" s="21"/>
      <c r="AV17" s="24">
        <f t="shared" ref="AV17:BQ28" si="16">+B17/B5-1</f>
        <v>0.2350000000000001</v>
      </c>
      <c r="AW17" s="24">
        <f t="shared" si="16"/>
        <v>0.16900000000000004</v>
      </c>
      <c r="AX17" s="24">
        <f t="shared" si="16"/>
        <v>0.22500000000000009</v>
      </c>
      <c r="AY17" s="24">
        <f t="shared" si="16"/>
        <v>0.14599999999999991</v>
      </c>
      <c r="AZ17" s="24">
        <f t="shared" si="16"/>
        <v>0.48800000000000021</v>
      </c>
      <c r="BA17" s="24">
        <f t="shared" si="16"/>
        <v>0.15900000000000003</v>
      </c>
      <c r="BB17" s="24">
        <f t="shared" si="16"/>
        <v>0.28099999999999992</v>
      </c>
      <c r="BC17" s="24">
        <f t="shared" si="16"/>
        <v>0.27099999999999991</v>
      </c>
      <c r="BD17" s="24">
        <f t="shared" si="16"/>
        <v>0.28699999999999992</v>
      </c>
      <c r="BE17" s="24">
        <f t="shared" si="16"/>
        <v>0.24500000000000011</v>
      </c>
      <c r="BF17" s="24">
        <f t="shared" si="16"/>
        <v>0.29199999999999982</v>
      </c>
      <c r="BG17" s="24">
        <f t="shared" si="16"/>
        <v>0.21700000000000008</v>
      </c>
      <c r="BH17" s="24">
        <f t="shared" si="16"/>
        <v>0.20900000000000007</v>
      </c>
      <c r="BI17" s="24">
        <f t="shared" si="16"/>
        <v>0.16300000000000003</v>
      </c>
      <c r="BJ17" s="24">
        <f t="shared" si="16"/>
        <v>0.19999999999999996</v>
      </c>
      <c r="BK17" s="24">
        <f t="shared" si="16"/>
        <v>0.3969999999999998</v>
      </c>
      <c r="BL17" s="24">
        <f t="shared" si="16"/>
        <v>0.23461469999999984</v>
      </c>
      <c r="BM17" s="24">
        <f t="shared" si="16"/>
        <v>0.18100181022778705</v>
      </c>
      <c r="BN17" s="24">
        <f t="shared" si="16"/>
        <v>0.18595701357466066</v>
      </c>
      <c r="BO17" s="24">
        <f t="shared" si="16"/>
        <v>0.18074900924702764</v>
      </c>
      <c r="BP17" s="24" t="e">
        <f t="shared" si="16"/>
        <v>#DIV/0!</v>
      </c>
      <c r="BQ17" s="24">
        <f t="shared" si="16"/>
        <v>0.22300500648989452</v>
      </c>
      <c r="BR17" s="21"/>
      <c r="BS17" s="35">
        <f t="shared" si="11"/>
        <v>43070</v>
      </c>
      <c r="BT17" s="24">
        <f t="shared" si="15"/>
        <v>2.7338870431893752E-3</v>
      </c>
      <c r="BU17" s="24">
        <f t="shared" si="12"/>
        <v>2.3255813953488289E-4</v>
      </c>
      <c r="BV17" s="24">
        <f t="shared" si="12"/>
        <v>1.5971760797342193E-3</v>
      </c>
      <c r="BW17" s="24">
        <f t="shared" si="12"/>
        <v>9.4416943521594774E-3</v>
      </c>
      <c r="BX17" s="24">
        <f t="shared" si="12"/>
        <v>1.6864617940199381E-3</v>
      </c>
      <c r="BY17" s="24">
        <f t="shared" si="12"/>
        <v>6.9892026578072621E-4</v>
      </c>
      <c r="BZ17" s="24">
        <f t="shared" si="12"/>
        <v>6.5762458471760703E-3</v>
      </c>
      <c r="CA17" s="24">
        <f t="shared" si="12"/>
        <v>5.2990033222588342E-5</v>
      </c>
      <c r="CB17" s="24">
        <f t="shared" si="12"/>
        <v>5.1627906976744E-4</v>
      </c>
      <c r="CC17" s="24">
        <f t="shared" si="12"/>
        <v>-1.7358803986714906E-5</v>
      </c>
      <c r="CD17" s="24">
        <f t="shared" si="12"/>
        <v>1.26578073089701E-3</v>
      </c>
      <c r="CE17" s="24">
        <f t="shared" si="12"/>
        <v>5.7375415282392094E-4</v>
      </c>
      <c r="CF17" s="24">
        <f t="shared" si="14"/>
        <v>2.5358388704318929E-2</v>
      </c>
    </row>
    <row r="18" spans="1:84" x14ac:dyDescent="0.25">
      <c r="A18" s="31">
        <f>+[1]PAT!A19</f>
        <v>43101</v>
      </c>
      <c r="B18" s="17">
        <f>+[1]PAT!B19</f>
        <v>126.6</v>
      </c>
      <c r="C18" s="17">
        <f>+[1]PAT!C19</f>
        <v>118.5</v>
      </c>
      <c r="D18" s="17">
        <f>+[1]PAT!D19</f>
        <v>125.2</v>
      </c>
      <c r="E18" s="17">
        <f>+[1]PAT!E19</f>
        <v>114.2</v>
      </c>
      <c r="F18" s="17">
        <f>+[1]PAT!F19</f>
        <v>163.30000000000001</v>
      </c>
      <c r="G18" s="17">
        <f>+[1]PAT!G19</f>
        <v>117.4</v>
      </c>
      <c r="H18" s="17">
        <f>+[1]PAT!H19</f>
        <v>130.19999999999999</v>
      </c>
      <c r="I18" s="17">
        <f>+[1]PAT!I19</f>
        <v>129.9</v>
      </c>
      <c r="J18" s="17">
        <f>+[1]PAT!J19</f>
        <v>129.4</v>
      </c>
      <c r="K18" s="17">
        <f>+[1]PAT!K19</f>
        <v>129.19999999999999</v>
      </c>
      <c r="L18" s="17">
        <f>+[1]PAT!L19</f>
        <v>129.5</v>
      </c>
      <c r="M18" s="17">
        <f>+[1]PAT!M19</f>
        <v>125.4</v>
      </c>
      <c r="N18" s="17">
        <f>+[1]PAT!N19</f>
        <v>123.2</v>
      </c>
      <c r="O18" s="18">
        <f>+[1]PAT!R19</f>
        <v>117.4</v>
      </c>
      <c r="P18" s="19">
        <f>+[1]PAT!S19</f>
        <v>122.2</v>
      </c>
      <c r="Q18" s="20">
        <f>+[1]PAT!T19</f>
        <v>147.30000000000001</v>
      </c>
      <c r="R18" s="18">
        <f t="shared" si="4"/>
        <v>126.63420000000001</v>
      </c>
      <c r="S18" s="19">
        <f t="shared" si="5"/>
        <v>119.91903756222661</v>
      </c>
      <c r="T18" s="19">
        <f t="shared" si="6"/>
        <v>120.49711538461538</v>
      </c>
      <c r="U18" s="19">
        <f t="shared" si="7"/>
        <v>119.67457067371204</v>
      </c>
      <c r="V18" s="19"/>
      <c r="W18" s="20">
        <f t="shared" si="8"/>
        <v>124.14120155757465</v>
      </c>
      <c r="X18" s="21"/>
      <c r="Y18" s="41">
        <f t="shared" si="9"/>
        <v>2.5101214574898778E-2</v>
      </c>
      <c r="Z18" s="24">
        <f t="shared" si="9"/>
        <v>1.3686911890504749E-2</v>
      </c>
      <c r="AA18" s="24">
        <f t="shared" si="9"/>
        <v>2.2040816326530654E-2</v>
      </c>
      <c r="AB18" s="24">
        <f t="shared" si="9"/>
        <v>-3.4904013961605251E-3</v>
      </c>
      <c r="AC18" s="24">
        <f t="shared" si="9"/>
        <v>9.7446236559139754E-2</v>
      </c>
      <c r="AD18" s="24">
        <f t="shared" si="9"/>
        <v>1.2942191544434767E-2</v>
      </c>
      <c r="AE18" s="24">
        <f t="shared" si="9"/>
        <v>1.6393442622950838E-2</v>
      </c>
      <c r="AF18" s="24">
        <f t="shared" si="9"/>
        <v>2.2029897718332192E-2</v>
      </c>
      <c r="AG18" s="24">
        <f t="shared" si="9"/>
        <v>5.4390054390056619E-3</v>
      </c>
      <c r="AH18" s="24">
        <f t="shared" si="9"/>
        <v>3.7751004016064238E-2</v>
      </c>
      <c r="AI18" s="24">
        <f t="shared" si="9"/>
        <v>2.3219814241486336E-3</v>
      </c>
      <c r="AJ18" s="24">
        <f t="shared" si="9"/>
        <v>3.0402629416598215E-2</v>
      </c>
      <c r="AK18" s="24">
        <f t="shared" si="9"/>
        <v>1.9023986765922318E-2</v>
      </c>
      <c r="AL18" s="24">
        <f t="shared" si="9"/>
        <v>9.4582975064489982E-3</v>
      </c>
      <c r="AM18" s="24">
        <f t="shared" si="9"/>
        <v>1.8333333333333313E-2</v>
      </c>
      <c r="AN18" s="24">
        <f t="shared" si="9"/>
        <v>5.440229062276325E-2</v>
      </c>
      <c r="AO18" s="24">
        <f t="shared" si="10"/>
        <v>2.569813886065031E-2</v>
      </c>
      <c r="AP18" s="24">
        <f t="shared" si="10"/>
        <v>1.540096317970141E-2</v>
      </c>
      <c r="AQ18" s="24">
        <f t="shared" si="10"/>
        <v>1.6032739849635602E-2</v>
      </c>
      <c r="AR18" s="24">
        <f t="shared" si="10"/>
        <v>1.3547923703356668E-2</v>
      </c>
      <c r="AS18" s="24" t="e">
        <f t="shared" si="10"/>
        <v>#DIV/0!</v>
      </c>
      <c r="AT18" s="24">
        <f t="shared" si="10"/>
        <v>1.5050640829902484E-2</v>
      </c>
      <c r="AU18" s="21"/>
      <c r="AV18" s="24">
        <f t="shared" si="16"/>
        <v>0.23391812865497075</v>
      </c>
      <c r="AW18" s="24">
        <f t="shared" si="16"/>
        <v>0.17443012884043596</v>
      </c>
      <c r="AX18" s="24">
        <f t="shared" si="16"/>
        <v>0.23715415019762842</v>
      </c>
      <c r="AY18" s="24">
        <f t="shared" si="16"/>
        <v>0.13181367690782952</v>
      </c>
      <c r="AZ18" s="24">
        <f t="shared" si="16"/>
        <v>0.48050770625566641</v>
      </c>
      <c r="BA18" s="24">
        <f t="shared" si="16"/>
        <v>0.16122650840751751</v>
      </c>
      <c r="BB18" s="24">
        <f t="shared" si="16"/>
        <v>0.2435530085959885</v>
      </c>
      <c r="BC18" s="24">
        <f t="shared" si="16"/>
        <v>0.26731707317073172</v>
      </c>
      <c r="BD18" s="24">
        <f t="shared" si="16"/>
        <v>0.27236971484759098</v>
      </c>
      <c r="BE18" s="24">
        <f t="shared" si="16"/>
        <v>0.27920792079207901</v>
      </c>
      <c r="BF18" s="24">
        <f t="shared" si="16"/>
        <v>0.21028037383177578</v>
      </c>
      <c r="BG18" s="24">
        <f t="shared" si="16"/>
        <v>0.22580645161290325</v>
      </c>
      <c r="BH18" s="24">
        <f t="shared" si="16"/>
        <v>0.20195121951219508</v>
      </c>
      <c r="BI18" s="24">
        <f t="shared" si="16"/>
        <v>0.16583912611717966</v>
      </c>
      <c r="BJ18" s="24">
        <f t="shared" si="16"/>
        <v>0.20039292730844793</v>
      </c>
      <c r="BK18" s="24">
        <f t="shared" si="16"/>
        <v>0.38700564971751428</v>
      </c>
      <c r="BL18" s="24">
        <f t="shared" si="16"/>
        <v>0.23480267019780765</v>
      </c>
      <c r="BM18" s="24">
        <f t="shared" si="16"/>
        <v>0.18578628608217196</v>
      </c>
      <c r="BN18" s="24">
        <f t="shared" si="16"/>
        <v>0.18948132171353427</v>
      </c>
      <c r="BO18" s="24">
        <f t="shared" si="16"/>
        <v>0.18331693532086191</v>
      </c>
      <c r="BP18" s="24" t="e">
        <f t="shared" si="16"/>
        <v>#DIV/0!</v>
      </c>
      <c r="BQ18" s="24">
        <f t="shared" si="16"/>
        <v>0.21632522326915415</v>
      </c>
      <c r="BR18" s="21"/>
      <c r="BS18" s="35">
        <f t="shared" si="11"/>
        <v>43101</v>
      </c>
      <c r="BT18" s="24">
        <f t="shared" si="15"/>
        <v>3.5536842105263031E-3</v>
      </c>
      <c r="BU18" s="24">
        <f t="shared" si="12"/>
        <v>7.6518218623481868E-4</v>
      </c>
      <c r="BV18" s="24">
        <f t="shared" si="12"/>
        <v>-4.152226720647685E-4</v>
      </c>
      <c r="BW18" s="24">
        <f t="shared" si="12"/>
        <v>1.1811336032388663E-2</v>
      </c>
      <c r="BX18" s="24">
        <f t="shared" si="12"/>
        <v>7.9554655870445353E-4</v>
      </c>
      <c r="BY18" s="24">
        <f t="shared" si="12"/>
        <v>8.4170040485829741E-4</v>
      </c>
      <c r="BZ18" s="24">
        <f t="shared" si="12"/>
        <v>3.0425910931174216E-3</v>
      </c>
      <c r="CA18" s="24">
        <f t="shared" si="12"/>
        <v>1.8080971659919468E-4</v>
      </c>
      <c r="CB18" s="24">
        <f t="shared" si="12"/>
        <v>2.9570040485829888E-3</v>
      </c>
      <c r="CC18" s="24">
        <f t="shared" si="12"/>
        <v>5.076923076923269E-5</v>
      </c>
      <c r="CD18" s="24">
        <f t="shared" si="12"/>
        <v>1.5219433198380577E-3</v>
      </c>
      <c r="CE18" s="24">
        <f t="shared" si="12"/>
        <v>5.8477732793522192E-4</v>
      </c>
      <c r="CF18" s="24">
        <f t="shared" si="14"/>
        <v>2.5690121457489879E-2</v>
      </c>
    </row>
    <row r="19" spans="1:84" x14ac:dyDescent="0.25">
      <c r="A19" s="31">
        <f>+[1]PAT!A20</f>
        <v>43132</v>
      </c>
      <c r="B19" s="17">
        <f>+[1]PAT!B20</f>
        <v>129.19999999999999</v>
      </c>
      <c r="C19" s="17">
        <f>+[1]PAT!C20</f>
        <v>120.8</v>
      </c>
      <c r="D19" s="17">
        <f>+[1]PAT!D20</f>
        <v>127.2</v>
      </c>
      <c r="E19" s="17">
        <f>+[1]PAT!E20</f>
        <v>115.3</v>
      </c>
      <c r="F19" s="17">
        <f>+[1]PAT!F20</f>
        <v>164.3</v>
      </c>
      <c r="G19" s="17">
        <f>+[1]PAT!G20</f>
        <v>119.2</v>
      </c>
      <c r="H19" s="17">
        <f>+[1]PAT!H20</f>
        <v>132.4</v>
      </c>
      <c r="I19" s="17">
        <f>+[1]PAT!I20</f>
        <v>134.69999999999999</v>
      </c>
      <c r="J19" s="17">
        <f>+[1]PAT!J20</f>
        <v>139.9</v>
      </c>
      <c r="K19" s="17">
        <f>+[1]PAT!K20</f>
        <v>131.1</v>
      </c>
      <c r="L19" s="17">
        <f>+[1]PAT!L20</f>
        <v>132.6</v>
      </c>
      <c r="M19" s="17">
        <f>+[1]PAT!M20</f>
        <v>128.19999999999999</v>
      </c>
      <c r="N19" s="17">
        <f>+[1]PAT!N20</f>
        <v>125.3</v>
      </c>
      <c r="O19" s="18">
        <f>+[1]PAT!R20</f>
        <v>117.8</v>
      </c>
      <c r="P19" s="19">
        <f>+[1]PAT!S20</f>
        <v>124.5</v>
      </c>
      <c r="Q19" s="20">
        <f>+[1]PAT!T20</f>
        <v>152.1</v>
      </c>
      <c r="R19" s="18">
        <f t="shared" si="4"/>
        <v>129.20321999999999</v>
      </c>
      <c r="S19" s="19">
        <f t="shared" si="5"/>
        <v>121.90368079650021</v>
      </c>
      <c r="T19" s="19">
        <f t="shared" si="6"/>
        <v>122.2356052036199</v>
      </c>
      <c r="U19" s="19">
        <f t="shared" si="7"/>
        <v>121.23497357992076</v>
      </c>
      <c r="V19" s="19"/>
      <c r="W19" s="20">
        <f t="shared" si="8"/>
        <v>127.1549045058409</v>
      </c>
      <c r="X19" s="21"/>
      <c r="Y19" s="41">
        <f t="shared" si="9"/>
        <v>2.0537124802527673E-2</v>
      </c>
      <c r="Z19" s="24">
        <f t="shared" si="9"/>
        <v>1.940928270042197E-2</v>
      </c>
      <c r="AA19" s="24">
        <f t="shared" si="9"/>
        <v>1.5974440894568787E-2</v>
      </c>
      <c r="AB19" s="24">
        <f t="shared" si="9"/>
        <v>9.6322241681261467E-3</v>
      </c>
      <c r="AC19" s="24">
        <f t="shared" si="9"/>
        <v>6.1236987140231847E-3</v>
      </c>
      <c r="AD19" s="24">
        <f t="shared" si="9"/>
        <v>1.5332197614991383E-2</v>
      </c>
      <c r="AE19" s="24">
        <f t="shared" si="9"/>
        <v>1.6897081413210557E-2</v>
      </c>
      <c r="AF19" s="24">
        <f t="shared" si="9"/>
        <v>3.6951501154734334E-2</v>
      </c>
      <c r="AG19" s="24">
        <f t="shared" si="9"/>
        <v>8.1143740340030801E-2</v>
      </c>
      <c r="AH19" s="24">
        <f t="shared" si="9"/>
        <v>1.4705882352941124E-2</v>
      </c>
      <c r="AI19" s="24">
        <f t="shared" si="9"/>
        <v>2.3938223938223979E-2</v>
      </c>
      <c r="AJ19" s="24">
        <f t="shared" si="9"/>
        <v>2.2328548644338087E-2</v>
      </c>
      <c r="AK19" s="24">
        <f t="shared" si="9"/>
        <v>1.7045454545454586E-2</v>
      </c>
      <c r="AL19" s="24">
        <f t="shared" si="9"/>
        <v>3.4071550255536653E-3</v>
      </c>
      <c r="AM19" s="24">
        <f t="shared" si="9"/>
        <v>1.882160392798693E-2</v>
      </c>
      <c r="AN19" s="24">
        <f t="shared" si="9"/>
        <v>3.2586558044806369E-2</v>
      </c>
      <c r="AO19" s="24">
        <f t="shared" si="10"/>
        <v>2.0286936704302372E-2</v>
      </c>
      <c r="AP19" s="24">
        <f t="shared" si="10"/>
        <v>1.6549859593759431E-2</v>
      </c>
      <c r="AQ19" s="24">
        <f t="shared" si="10"/>
        <v>1.4427646781878689E-2</v>
      </c>
      <c r="AR19" s="24">
        <f t="shared" si="10"/>
        <v>1.3038717393548005E-2</v>
      </c>
      <c r="AS19" s="24" t="e">
        <f t="shared" si="10"/>
        <v>#DIV/0!</v>
      </c>
      <c r="AT19" s="24">
        <f t="shared" si="10"/>
        <v>2.427641194425334E-2</v>
      </c>
      <c r="AU19" s="21"/>
      <c r="AV19" s="24">
        <f t="shared" si="16"/>
        <v>0.23873441994247346</v>
      </c>
      <c r="AW19" s="24">
        <f t="shared" si="16"/>
        <v>0.18199608610567508</v>
      </c>
      <c r="AX19" s="24">
        <f t="shared" si="16"/>
        <v>0.20683111954459199</v>
      </c>
      <c r="AY19" s="24">
        <f t="shared" si="16"/>
        <v>0.1259765625</v>
      </c>
      <c r="AZ19" s="24">
        <f t="shared" si="16"/>
        <v>0.46696428571428572</v>
      </c>
      <c r="BA19" s="24">
        <f t="shared" si="16"/>
        <v>0.17670286278381053</v>
      </c>
      <c r="BB19" s="24">
        <f t="shared" si="16"/>
        <v>0.23738317757009342</v>
      </c>
      <c r="BC19" s="24">
        <f t="shared" si="16"/>
        <v>0.29022988505747116</v>
      </c>
      <c r="BD19" s="24">
        <f t="shared" si="16"/>
        <v>0.32355723746452214</v>
      </c>
      <c r="BE19" s="24">
        <f t="shared" si="16"/>
        <v>0.27902439024390246</v>
      </c>
      <c r="BF19" s="24">
        <f t="shared" si="16"/>
        <v>0.24273664479850043</v>
      </c>
      <c r="BG19" s="24">
        <f t="shared" si="16"/>
        <v>0.21286660359508036</v>
      </c>
      <c r="BH19" s="24">
        <f t="shared" si="16"/>
        <v>0.20134228187919456</v>
      </c>
      <c r="BI19" s="24">
        <f t="shared" si="16"/>
        <v>0.16403162055335962</v>
      </c>
      <c r="BJ19" s="24">
        <f t="shared" si="16"/>
        <v>0.20289855072463769</v>
      </c>
      <c r="BK19" s="24">
        <f t="shared" si="16"/>
        <v>0.39797794117647056</v>
      </c>
      <c r="BL19" s="24">
        <f t="shared" si="16"/>
        <v>0.23911980186853032</v>
      </c>
      <c r="BM19" s="24">
        <f t="shared" si="16"/>
        <v>0.18673903121150537</v>
      </c>
      <c r="BN19" s="24">
        <f t="shared" si="16"/>
        <v>0.18835681406897575</v>
      </c>
      <c r="BO19" s="24">
        <f t="shared" si="16"/>
        <v>0.18411172146403021</v>
      </c>
      <c r="BP19" s="24" t="e">
        <f t="shared" si="16"/>
        <v>#DIV/0!</v>
      </c>
      <c r="BQ19" s="24">
        <f t="shared" si="16"/>
        <v>0.22649771225452464</v>
      </c>
      <c r="BR19" s="21"/>
      <c r="BS19" s="35">
        <f t="shared" si="11"/>
        <v>43132</v>
      </c>
      <c r="BT19" s="24">
        <f t="shared" si="15"/>
        <v>4.9833333333333275E-3</v>
      </c>
      <c r="BU19" s="24">
        <f t="shared" si="12"/>
        <v>5.5292259083728292E-4</v>
      </c>
      <c r="BV19" s="24">
        <f t="shared" si="12"/>
        <v>1.1139020537124745E-3</v>
      </c>
      <c r="BW19" s="24">
        <f t="shared" si="12"/>
        <v>7.9462875197472361E-4</v>
      </c>
      <c r="BX19" s="24">
        <f t="shared" si="12"/>
        <v>9.3127962085307915E-4</v>
      </c>
      <c r="BY19" s="24">
        <f t="shared" si="12"/>
        <v>8.6018957345972234E-4</v>
      </c>
      <c r="BZ19" s="24">
        <f t="shared" si="12"/>
        <v>5.0881516587677547E-3</v>
      </c>
      <c r="CA19" s="24">
        <f t="shared" si="12"/>
        <v>2.6457345971563984E-3</v>
      </c>
      <c r="CB19" s="24">
        <f t="shared" si="12"/>
        <v>1.1661137440758329E-3</v>
      </c>
      <c r="CC19" s="24">
        <f t="shared" si="12"/>
        <v>5.1176935229067832E-4</v>
      </c>
      <c r="CD19" s="24">
        <f t="shared" si="12"/>
        <v>1.1235387045813517E-3</v>
      </c>
      <c r="CE19" s="24">
        <f t="shared" si="12"/>
        <v>5.2085308056871896E-4</v>
      </c>
      <c r="CF19" s="24">
        <f t="shared" si="14"/>
        <v>2.0292417061611345E-2</v>
      </c>
    </row>
    <row r="20" spans="1:84" x14ac:dyDescent="0.25">
      <c r="A20" s="31">
        <f>+[1]PAT!A21</f>
        <v>43160</v>
      </c>
      <c r="B20" s="17">
        <f>+[1]PAT!B21</f>
        <v>133.19999999999999</v>
      </c>
      <c r="C20" s="17">
        <f>+[1]PAT!C21</f>
        <v>123.4</v>
      </c>
      <c r="D20" s="17">
        <f>+[1]PAT!D21</f>
        <v>128.19999999999999</v>
      </c>
      <c r="E20" s="17">
        <f>+[1]PAT!E21</f>
        <v>119.4</v>
      </c>
      <c r="F20" s="17">
        <f>+[1]PAT!F21</f>
        <v>172.2</v>
      </c>
      <c r="G20" s="17">
        <f>+[1]PAT!G21</f>
        <v>124.5</v>
      </c>
      <c r="H20" s="17">
        <f>+[1]PAT!H21</f>
        <v>135.4</v>
      </c>
      <c r="I20" s="17">
        <f>+[1]PAT!I21</f>
        <v>136.6</v>
      </c>
      <c r="J20" s="17">
        <f>+[1]PAT!J21</f>
        <v>143.6</v>
      </c>
      <c r="K20" s="17">
        <f>+[1]PAT!K21</f>
        <v>133.9</v>
      </c>
      <c r="L20" s="17">
        <f>+[1]PAT!L21</f>
        <v>157.69999999999999</v>
      </c>
      <c r="M20" s="17">
        <f>+[1]PAT!M21</f>
        <v>133.5</v>
      </c>
      <c r="N20" s="17">
        <f>+[1]PAT!N21</f>
        <v>127.6</v>
      </c>
      <c r="O20" s="18">
        <f>+[1]PAT!R21</f>
        <v>119.2</v>
      </c>
      <c r="P20" s="19">
        <f>+[1]PAT!S21</f>
        <v>128.6</v>
      </c>
      <c r="Q20" s="20">
        <f>+[1]PAT!T21</f>
        <v>157.69999999999999</v>
      </c>
      <c r="R20" s="18">
        <f t="shared" si="4"/>
        <v>133.22403</v>
      </c>
      <c r="S20" s="19">
        <f t="shared" si="5"/>
        <v>125.19221602051594</v>
      </c>
      <c r="T20" s="19">
        <f t="shared" si="6"/>
        <v>126.28478506787327</v>
      </c>
      <c r="U20" s="19">
        <f t="shared" si="7"/>
        <v>125.0743064729194</v>
      </c>
      <c r="V20" s="19"/>
      <c r="W20" s="20">
        <f t="shared" si="8"/>
        <v>131.25030595216023</v>
      </c>
      <c r="X20" s="21"/>
      <c r="Y20" s="41">
        <f t="shared" si="9"/>
        <v>3.0959752321981338E-2</v>
      </c>
      <c r="Z20" s="24">
        <f t="shared" si="9"/>
        <v>2.1523178807947074E-2</v>
      </c>
      <c r="AA20" s="24">
        <f t="shared" si="9"/>
        <v>7.8616352201257289E-3</v>
      </c>
      <c r="AB20" s="24">
        <f t="shared" si="9"/>
        <v>3.5559410234171862E-2</v>
      </c>
      <c r="AC20" s="24">
        <f t="shared" si="9"/>
        <v>4.8082775410833722E-2</v>
      </c>
      <c r="AD20" s="24">
        <f t="shared" si="9"/>
        <v>4.4463087248322042E-2</v>
      </c>
      <c r="AE20" s="24">
        <f t="shared" si="9"/>
        <v>2.2658610271903301E-2</v>
      </c>
      <c r="AF20" s="24">
        <f t="shared" si="9"/>
        <v>1.4105419450631151E-2</v>
      </c>
      <c r="AG20" s="24">
        <f t="shared" si="9"/>
        <v>2.644746247319496E-2</v>
      </c>
      <c r="AH20" s="24">
        <f t="shared" si="9"/>
        <v>2.1357742181540962E-2</v>
      </c>
      <c r="AI20" s="24">
        <f t="shared" si="9"/>
        <v>0.18929110105580693</v>
      </c>
      <c r="AJ20" s="24">
        <f t="shared" si="9"/>
        <v>4.1341653666146838E-2</v>
      </c>
      <c r="AK20" s="24">
        <f t="shared" si="9"/>
        <v>1.8355945730247347E-2</v>
      </c>
      <c r="AL20" s="24">
        <f t="shared" si="9"/>
        <v>1.1884550084889645E-2</v>
      </c>
      <c r="AM20" s="24">
        <f t="shared" si="9"/>
        <v>3.2931726907630576E-2</v>
      </c>
      <c r="AN20" s="24">
        <f t="shared" si="9"/>
        <v>3.6817882971729166E-2</v>
      </c>
      <c r="AO20" s="24">
        <f t="shared" si="10"/>
        <v>3.1120044840987848E-2</v>
      </c>
      <c r="AP20" s="24">
        <f t="shared" si="10"/>
        <v>2.6976504749724795E-2</v>
      </c>
      <c r="AQ20" s="24">
        <f t="shared" si="10"/>
        <v>3.3126026230313688E-2</v>
      </c>
      <c r="AR20" s="24">
        <f t="shared" si="10"/>
        <v>3.1668525835638173E-2</v>
      </c>
      <c r="AS20" s="24" t="e">
        <f t="shared" si="10"/>
        <v>#DIV/0!</v>
      </c>
      <c r="AT20" s="24">
        <f t="shared" si="10"/>
        <v>3.2207970760036231E-2</v>
      </c>
      <c r="AU20" s="21"/>
      <c r="AV20" s="24">
        <f t="shared" si="16"/>
        <v>0.25070422535211256</v>
      </c>
      <c r="AW20" s="24">
        <f t="shared" si="16"/>
        <v>0.18653846153846154</v>
      </c>
      <c r="AX20" s="24">
        <f t="shared" si="16"/>
        <v>0.20262664165103184</v>
      </c>
      <c r="AY20" s="24">
        <f t="shared" si="16"/>
        <v>0.13931297709923673</v>
      </c>
      <c r="AZ20" s="24">
        <f t="shared" si="16"/>
        <v>0.49220103986135166</v>
      </c>
      <c r="BA20" s="24">
        <f t="shared" si="16"/>
        <v>0.21700879765395897</v>
      </c>
      <c r="BB20" s="24">
        <f t="shared" si="16"/>
        <v>0.2456301747930083</v>
      </c>
      <c r="BC20" s="24">
        <f t="shared" si="16"/>
        <v>0.28504233301975535</v>
      </c>
      <c r="BD20" s="24">
        <f t="shared" si="16"/>
        <v>0.33209647495361772</v>
      </c>
      <c r="BE20" s="24">
        <f t="shared" si="16"/>
        <v>0.27523809523809528</v>
      </c>
      <c r="BF20" s="24">
        <f t="shared" si="16"/>
        <v>0.27899432278994318</v>
      </c>
      <c r="BG20" s="24">
        <f t="shared" si="16"/>
        <v>0.26540284360189581</v>
      </c>
      <c r="BH20" s="24">
        <f t="shared" si="16"/>
        <v>0.19924812030075167</v>
      </c>
      <c r="BI20" s="24">
        <f t="shared" si="16"/>
        <v>0.16292682926829261</v>
      </c>
      <c r="BJ20" s="24">
        <f t="shared" si="16"/>
        <v>0.22127255460588802</v>
      </c>
      <c r="BK20" s="24">
        <f t="shared" si="16"/>
        <v>0.39310954063604231</v>
      </c>
      <c r="BL20" s="24">
        <f t="shared" si="16"/>
        <v>0.25064555747468109</v>
      </c>
      <c r="BM20" s="24">
        <f t="shared" si="16"/>
        <v>0.19835727138161552</v>
      </c>
      <c r="BN20" s="24">
        <f t="shared" si="16"/>
        <v>0.20704032748324264</v>
      </c>
      <c r="BO20" s="24">
        <f t="shared" si="16"/>
        <v>0.19715306900766749</v>
      </c>
      <c r="BP20" s="24" t="e">
        <f t="shared" si="16"/>
        <v>#DIV/0!</v>
      </c>
      <c r="BQ20" s="24">
        <f t="shared" si="16"/>
        <v>0.23536717304825694</v>
      </c>
      <c r="BR20" s="21"/>
      <c r="BS20" s="35">
        <f t="shared" si="11"/>
        <v>43160</v>
      </c>
      <c r="BT20" s="24">
        <f t="shared" si="15"/>
        <v>5.5199690402476971E-3</v>
      </c>
      <c r="BU20" s="24">
        <f t="shared" si="12"/>
        <v>2.7089783281733368E-4</v>
      </c>
      <c r="BV20" s="24">
        <f t="shared" si="12"/>
        <v>4.0682662538699781E-3</v>
      </c>
      <c r="BW20" s="24">
        <f t="shared" si="12"/>
        <v>6.1512383900928624E-3</v>
      </c>
      <c r="BX20" s="24">
        <f t="shared" si="12"/>
        <v>2.6869195046439619E-3</v>
      </c>
      <c r="BY20" s="24">
        <f t="shared" si="12"/>
        <v>1.1493808049535604E-3</v>
      </c>
      <c r="BZ20" s="24">
        <f t="shared" si="12"/>
        <v>1.9735294117647121E-3</v>
      </c>
      <c r="CA20" s="24">
        <f t="shared" si="12"/>
        <v>9.1354489164086408E-4</v>
      </c>
      <c r="CB20" s="24">
        <f t="shared" si="12"/>
        <v>1.6839009287925768E-3</v>
      </c>
      <c r="CC20" s="24">
        <f t="shared" si="12"/>
        <v>4.0602941176470578E-3</v>
      </c>
      <c r="CD20" s="24">
        <f t="shared" si="12"/>
        <v>2.0839009287925742E-3</v>
      </c>
      <c r="CE20" s="24">
        <f t="shared" si="12"/>
        <v>5.5897832817337391E-4</v>
      </c>
      <c r="CF20" s="24">
        <f t="shared" si="14"/>
        <v>3.1120820433436551E-2</v>
      </c>
    </row>
    <row r="21" spans="1:84" x14ac:dyDescent="0.25">
      <c r="A21" s="31">
        <f>+[1]PAT!A22</f>
        <v>43191</v>
      </c>
      <c r="B21" s="17">
        <f>+[1]PAT!B22</f>
        <v>136.9</v>
      </c>
      <c r="C21" s="17">
        <f>+[1]PAT!C22</f>
        <v>126.4</v>
      </c>
      <c r="D21" s="17">
        <f>+[1]PAT!D22</f>
        <v>130.30000000000001</v>
      </c>
      <c r="E21" s="17">
        <f>+[1]PAT!E22</f>
        <v>124.4</v>
      </c>
      <c r="F21" s="17">
        <f>+[1]PAT!F22</f>
        <v>181.7</v>
      </c>
      <c r="G21" s="17">
        <f>+[1]PAT!G22</f>
        <v>127.7</v>
      </c>
      <c r="H21" s="17">
        <f>+[1]PAT!H22</f>
        <v>138.6</v>
      </c>
      <c r="I21" s="17">
        <f>+[1]PAT!I22</f>
        <v>140.1</v>
      </c>
      <c r="J21" s="17">
        <f>+[1]PAT!J22</f>
        <v>143.6</v>
      </c>
      <c r="K21" s="17">
        <f>+[1]PAT!K22</f>
        <v>135.4</v>
      </c>
      <c r="L21" s="17">
        <f>+[1]PAT!L22</f>
        <v>157.5</v>
      </c>
      <c r="M21" s="17">
        <f>+[1]PAT!M22</f>
        <v>136.30000000000001</v>
      </c>
      <c r="N21" s="17">
        <f>+[1]PAT!N22</f>
        <v>129.80000000000001</v>
      </c>
      <c r="O21" s="18">
        <f>+[1]PAT!R22</f>
        <v>122.7</v>
      </c>
      <c r="P21" s="19">
        <f>+[1]PAT!S22</f>
        <v>131.5</v>
      </c>
      <c r="Q21" s="20">
        <f>+[1]PAT!T22</f>
        <v>163.80000000000001</v>
      </c>
      <c r="R21" s="18">
        <f t="shared" si="4"/>
        <v>136.87851999999998</v>
      </c>
      <c r="S21" s="19">
        <f t="shared" si="5"/>
        <v>128.32220546085387</v>
      </c>
      <c r="T21" s="19">
        <f t="shared" si="6"/>
        <v>129.61756221719455</v>
      </c>
      <c r="U21" s="19">
        <f t="shared" si="7"/>
        <v>128.49646631439896</v>
      </c>
      <c r="V21" s="19"/>
      <c r="W21" s="20">
        <f t="shared" si="8"/>
        <v>134.32864824772855</v>
      </c>
      <c r="X21" s="21"/>
      <c r="Y21" s="41">
        <f t="shared" si="9"/>
        <v>2.7777777777777901E-2</v>
      </c>
      <c r="Z21" s="24">
        <f t="shared" si="9"/>
        <v>2.4311183144246407E-2</v>
      </c>
      <c r="AA21" s="24">
        <f t="shared" si="9"/>
        <v>1.6380655226209129E-2</v>
      </c>
      <c r="AB21" s="24">
        <f t="shared" si="9"/>
        <v>4.1876046901172526E-2</v>
      </c>
      <c r="AC21" s="24">
        <f t="shared" si="9"/>
        <v>5.5168408826945514E-2</v>
      </c>
      <c r="AD21" s="24">
        <f t="shared" si="9"/>
        <v>2.5702811244979973E-2</v>
      </c>
      <c r="AE21" s="24">
        <f t="shared" si="9"/>
        <v>2.3633677991137247E-2</v>
      </c>
      <c r="AF21" s="24">
        <f t="shared" si="9"/>
        <v>2.5622254758418839E-2</v>
      </c>
      <c r="AG21" s="24">
        <f t="shared" si="9"/>
        <v>0</v>
      </c>
      <c r="AH21" s="24">
        <f t="shared" si="9"/>
        <v>1.1202389843166571E-2</v>
      </c>
      <c r="AI21" s="24">
        <f t="shared" si="9"/>
        <v>-1.2682308180087531E-3</v>
      </c>
      <c r="AJ21" s="24">
        <f t="shared" si="9"/>
        <v>2.0973782771535721E-2</v>
      </c>
      <c r="AK21" s="24">
        <f t="shared" si="9"/>
        <v>1.7241379310344973E-2</v>
      </c>
      <c r="AL21" s="24">
        <f t="shared" si="9"/>
        <v>2.9362416107382661E-2</v>
      </c>
      <c r="AM21" s="24">
        <f t="shared" si="9"/>
        <v>2.255054432348369E-2</v>
      </c>
      <c r="AN21" s="24">
        <f t="shared" ref="AN21:AN35" si="17">+Q21/Q20-1</f>
        <v>3.8681039949270968E-2</v>
      </c>
      <c r="AO21" s="24">
        <f t="shared" si="10"/>
        <v>2.7431162381140961E-2</v>
      </c>
      <c r="AP21" s="24">
        <f t="shared" si="10"/>
        <v>2.5001470058050534E-2</v>
      </c>
      <c r="AQ21" s="24">
        <f t="shared" si="10"/>
        <v>2.6390963468243989E-2</v>
      </c>
      <c r="AR21" s="24">
        <f t="shared" si="10"/>
        <v>2.736101392831225E-2</v>
      </c>
      <c r="AS21" s="24" t="e">
        <f t="shared" si="10"/>
        <v>#DIV/0!</v>
      </c>
      <c r="AT21" s="24">
        <f t="shared" si="10"/>
        <v>2.3453981864928863E-2</v>
      </c>
      <c r="AU21" s="21"/>
      <c r="AV21" s="24">
        <f t="shared" si="16"/>
        <v>0.25942962281508741</v>
      </c>
      <c r="AW21" s="24">
        <f t="shared" si="16"/>
        <v>0.19810426540284376</v>
      </c>
      <c r="AX21" s="24">
        <f t="shared" si="16"/>
        <v>0.18778486782133097</v>
      </c>
      <c r="AY21" s="24">
        <f t="shared" si="16"/>
        <v>0.17580340264650296</v>
      </c>
      <c r="AZ21" s="24">
        <f t="shared" si="16"/>
        <v>0.5230511316010058</v>
      </c>
      <c r="BA21" s="24">
        <f t="shared" si="16"/>
        <v>0.23143683702989382</v>
      </c>
      <c r="BB21" s="24">
        <f t="shared" si="16"/>
        <v>0.25203252032520318</v>
      </c>
      <c r="BC21" s="24">
        <f t="shared" si="16"/>
        <v>0.30325581395348822</v>
      </c>
      <c r="BD21" s="24">
        <f t="shared" si="16"/>
        <v>0.24544666088464862</v>
      </c>
      <c r="BE21" s="24">
        <f t="shared" si="16"/>
        <v>0.24220183486238533</v>
      </c>
      <c r="BF21" s="24">
        <f t="shared" si="16"/>
        <v>0.27324171382376705</v>
      </c>
      <c r="BG21" s="24">
        <f t="shared" si="16"/>
        <v>0.2655524605385331</v>
      </c>
      <c r="BH21" s="24">
        <f t="shared" si="16"/>
        <v>0.19301470588235303</v>
      </c>
      <c r="BI21" s="24">
        <f t="shared" si="16"/>
        <v>0.16634980988593151</v>
      </c>
      <c r="BJ21" s="24">
        <f t="shared" si="16"/>
        <v>0.22897196261682251</v>
      </c>
      <c r="BK21" s="24">
        <f t="shared" si="16"/>
        <v>0.40842648323301822</v>
      </c>
      <c r="BL21" s="24">
        <f t="shared" si="16"/>
        <v>0.25967272634574878</v>
      </c>
      <c r="BM21" s="24">
        <f t="shared" si="16"/>
        <v>0.20674955781488813</v>
      </c>
      <c r="BN21" s="24">
        <f t="shared" si="16"/>
        <v>0.21531426159205269</v>
      </c>
      <c r="BO21" s="24">
        <f t="shared" si="16"/>
        <v>0.20678919393713624</v>
      </c>
      <c r="BP21" s="24" t="e">
        <f t="shared" si="16"/>
        <v>#DIV/0!</v>
      </c>
      <c r="BQ21" s="24">
        <f t="shared" si="16"/>
        <v>0.2402345582379235</v>
      </c>
      <c r="BR21" s="21"/>
      <c r="BS21" s="35">
        <f t="shared" si="11"/>
        <v>43191</v>
      </c>
      <c r="BT21" s="24">
        <f t="shared" si="15"/>
        <v>6.1779279279279287E-3</v>
      </c>
      <c r="BU21" s="24">
        <f t="shared" si="12"/>
        <v>5.5180180180180788E-4</v>
      </c>
      <c r="BV21" s="24">
        <f t="shared" si="12"/>
        <v>4.8123123123123123E-3</v>
      </c>
      <c r="BW21" s="24">
        <f t="shared" si="12"/>
        <v>7.1749249249249249E-3</v>
      </c>
      <c r="BX21" s="24">
        <f t="shared" si="12"/>
        <v>1.5735735735735751E-3</v>
      </c>
      <c r="BY21" s="24">
        <f t="shared" si="12"/>
        <v>1.1891891891891852E-3</v>
      </c>
      <c r="BZ21" s="24">
        <f t="shared" si="12"/>
        <v>3.5262762762762767E-3</v>
      </c>
      <c r="CA21" s="24">
        <f t="shared" si="12"/>
        <v>0</v>
      </c>
      <c r="CB21" s="24">
        <f t="shared" si="12"/>
        <v>8.7500000000000013E-4</v>
      </c>
      <c r="CC21" s="24">
        <f t="shared" si="12"/>
        <v>-3.1381381381379599E-5</v>
      </c>
      <c r="CD21" s="24">
        <f t="shared" si="12"/>
        <v>1.0678678678678723E-3</v>
      </c>
      <c r="CE21" s="24">
        <f t="shared" si="12"/>
        <v>5.1861861861862268E-4</v>
      </c>
      <c r="CF21" s="24">
        <f t="shared" si="14"/>
        <v>2.743611111111113E-2</v>
      </c>
    </row>
    <row r="22" spans="1:84" x14ac:dyDescent="0.25">
      <c r="A22" s="31">
        <f>+[1]PAT!A23</f>
        <v>43221</v>
      </c>
      <c r="B22" s="17">
        <f>+[1]PAT!B23</f>
        <v>139.6</v>
      </c>
      <c r="C22" s="17">
        <f>+[1]PAT!C23</f>
        <v>129.69999999999999</v>
      </c>
      <c r="D22" s="17">
        <f>+[1]PAT!D23</f>
        <v>133</v>
      </c>
      <c r="E22" s="17">
        <f>+[1]PAT!E23</f>
        <v>125.5</v>
      </c>
      <c r="F22" s="17">
        <f>+[1]PAT!F23</f>
        <v>181.7</v>
      </c>
      <c r="G22" s="17">
        <f>+[1]PAT!G23</f>
        <v>130.6</v>
      </c>
      <c r="H22" s="17">
        <f>+[1]PAT!H23</f>
        <v>142.80000000000001</v>
      </c>
      <c r="I22" s="17">
        <f>+[1]PAT!I23</f>
        <v>144.1</v>
      </c>
      <c r="J22" s="17">
        <f>+[1]PAT!J23</f>
        <v>147.69999999999999</v>
      </c>
      <c r="K22" s="17">
        <f>+[1]PAT!K23</f>
        <v>139.30000000000001</v>
      </c>
      <c r="L22" s="17">
        <f>+[1]PAT!L23</f>
        <v>158.69999999999999</v>
      </c>
      <c r="M22" s="17">
        <f>+[1]PAT!M23</f>
        <v>138.30000000000001</v>
      </c>
      <c r="N22" s="17">
        <f>+[1]PAT!N23</f>
        <v>132.4</v>
      </c>
      <c r="O22" s="18">
        <f>+[1]PAT!R23</f>
        <v>124.5</v>
      </c>
      <c r="P22" s="19">
        <f>+[1]PAT!S23</f>
        <v>134.6</v>
      </c>
      <c r="Q22" s="20">
        <f>+[1]PAT!T23</f>
        <v>165.8</v>
      </c>
      <c r="R22" s="18">
        <f t="shared" si="4"/>
        <v>139.59602000000001</v>
      </c>
      <c r="S22" s="19">
        <f t="shared" si="5"/>
        <v>131.06308643837684</v>
      </c>
      <c r="T22" s="19">
        <f t="shared" si="6"/>
        <v>131.92876131221718</v>
      </c>
      <c r="U22" s="19">
        <f t="shared" si="7"/>
        <v>130.85987450462349</v>
      </c>
      <c r="V22" s="19"/>
      <c r="W22" s="20">
        <f t="shared" si="8"/>
        <v>137.32551455590581</v>
      </c>
      <c r="X22" s="21"/>
      <c r="Y22" s="41">
        <f t="shared" ref="Y22:AN49" si="18">+B22/B21-1</f>
        <v>1.9722425127830512E-2</v>
      </c>
      <c r="Z22" s="24">
        <f t="shared" si="18"/>
        <v>2.6107594936708667E-2</v>
      </c>
      <c r="AA22" s="24">
        <f t="shared" si="18"/>
        <v>2.0721412125863203E-2</v>
      </c>
      <c r="AB22" s="24">
        <f t="shared" ref="AB22:AB35" si="19">+E22/E21-1</f>
        <v>8.8424437299035041E-3</v>
      </c>
      <c r="AC22" s="24">
        <f t="shared" ref="AC22:AC35" si="20">+F22/F21-1</f>
        <v>0</v>
      </c>
      <c r="AD22" s="24">
        <f t="shared" ref="AD22:AD35" si="21">+G22/G21-1</f>
        <v>2.2709475332811202E-2</v>
      </c>
      <c r="AE22" s="24">
        <f t="shared" ref="AE22:AE35" si="22">+H22/H21-1</f>
        <v>3.0303030303030498E-2</v>
      </c>
      <c r="AF22" s="24">
        <f t="shared" ref="AF22:AF35" si="23">+I22/I21-1</f>
        <v>2.8551034975017764E-2</v>
      </c>
      <c r="AG22" s="24">
        <f t="shared" ref="AG22:AG35" si="24">+J22/J21-1</f>
        <v>2.8551532033426197E-2</v>
      </c>
      <c r="AH22" s="24">
        <f t="shared" ref="AH22:AH35" si="25">+K22/K21-1</f>
        <v>2.8803545051698798E-2</v>
      </c>
      <c r="AI22" s="24">
        <f t="shared" ref="AI22:AI35" si="26">+L22/L21-1</f>
        <v>7.6190476190476364E-3</v>
      </c>
      <c r="AJ22" s="24">
        <f t="shared" ref="AJ22:AJ35" si="27">+M22/M21-1</f>
        <v>1.4673514306676516E-2</v>
      </c>
      <c r="AK22" s="24">
        <f t="shared" ref="AK22:AK35" si="28">+N22/N21-1</f>
        <v>2.003081664098616E-2</v>
      </c>
      <c r="AL22" s="24">
        <f t="shared" ref="AL22:AL35" si="29">+O22/O21-1</f>
        <v>1.4669926650366705E-2</v>
      </c>
      <c r="AM22" s="24">
        <f t="shared" ref="AM22:AM35" si="30">+P22/P21-1</f>
        <v>2.3574144486691928E-2</v>
      </c>
      <c r="AN22" s="24">
        <f t="shared" si="17"/>
        <v>1.2210012210012167E-2</v>
      </c>
      <c r="AO22" s="24">
        <f t="shared" ref="AO22:AO35" si="31">+R22/R21-1</f>
        <v>1.9853370711489404E-2</v>
      </c>
      <c r="AP22" s="24">
        <f>+S22/S21-1</f>
        <v>2.1359366196048724E-2</v>
      </c>
      <c r="AQ22" s="24">
        <f>+T22/T21-1</f>
        <v>1.7830910067185624E-2</v>
      </c>
      <c r="AR22" s="24">
        <f t="shared" ref="AP22:AT37" si="32">+U22/U21-1</f>
        <v>1.8392787428425095E-2</v>
      </c>
      <c r="AS22" s="24" t="e">
        <f t="shared" si="32"/>
        <v>#DIV/0!</v>
      </c>
      <c r="AT22" s="24">
        <f t="shared" si="32"/>
        <v>2.2309956567496014E-2</v>
      </c>
      <c r="AU22" s="21"/>
      <c r="AV22" s="24">
        <f t="shared" si="16"/>
        <v>0.26334841628959271</v>
      </c>
      <c r="AW22" s="24">
        <f t="shared" si="16"/>
        <v>0.20539033457249056</v>
      </c>
      <c r="AX22" s="24">
        <f t="shared" si="16"/>
        <v>0.19068934646374203</v>
      </c>
      <c r="AY22" s="24">
        <f t="shared" si="16"/>
        <v>0.17289719626168232</v>
      </c>
      <c r="AZ22" s="24">
        <f t="shared" si="16"/>
        <v>0.47483766233766223</v>
      </c>
      <c r="BA22" s="24">
        <f t="shared" si="16"/>
        <v>0.2344045368620038</v>
      </c>
      <c r="BB22" s="24">
        <f t="shared" si="16"/>
        <v>0.26820603907637675</v>
      </c>
      <c r="BC22" s="24">
        <f t="shared" si="16"/>
        <v>0.3330249768732656</v>
      </c>
      <c r="BD22" s="24">
        <f t="shared" si="16"/>
        <v>0.27989601386481788</v>
      </c>
      <c r="BE22" s="24">
        <f t="shared" si="16"/>
        <v>0.23712255772646551</v>
      </c>
      <c r="BF22" s="24">
        <f t="shared" si="16"/>
        <v>0.280871670702179</v>
      </c>
      <c r="BG22" s="24">
        <f t="shared" si="16"/>
        <v>0.28055555555555567</v>
      </c>
      <c r="BH22" s="24">
        <f t="shared" si="16"/>
        <v>0.20473157415832577</v>
      </c>
      <c r="BI22" s="24">
        <f t="shared" si="16"/>
        <v>0.16029822926374648</v>
      </c>
      <c r="BJ22" s="24">
        <f t="shared" si="16"/>
        <v>0.23260073260073244</v>
      </c>
      <c r="BK22" s="24">
        <f t="shared" si="16"/>
        <v>0.41830624465355015</v>
      </c>
      <c r="BL22" s="24">
        <f t="shared" si="16"/>
        <v>0.26327615759801271</v>
      </c>
      <c r="BM22" s="24">
        <f t="shared" si="16"/>
        <v>0.21076410411919166</v>
      </c>
      <c r="BN22" s="24">
        <f t="shared" si="16"/>
        <v>0.21694895180674467</v>
      </c>
      <c r="BO22" s="24">
        <f t="shared" si="16"/>
        <v>0.20632486563534513</v>
      </c>
      <c r="BP22" s="24" t="e">
        <f t="shared" si="16"/>
        <v>#DIV/0!</v>
      </c>
      <c r="BQ22" s="24">
        <f t="shared" si="16"/>
        <v>0.25103570739004777</v>
      </c>
      <c r="BR22" s="21"/>
      <c r="BS22" s="35">
        <f t="shared" si="11"/>
        <v>43221</v>
      </c>
      <c r="BT22" s="24">
        <f t="shared" si="15"/>
        <v>6.6120525931336396E-3</v>
      </c>
      <c r="BU22" s="24">
        <f t="shared" si="15"/>
        <v>6.9028487947406583E-4</v>
      </c>
      <c r="BV22" s="24">
        <f t="shared" si="15"/>
        <v>1.0300949598246842E-3</v>
      </c>
      <c r="BW22" s="24">
        <f t="shared" si="15"/>
        <v>0</v>
      </c>
      <c r="BX22" s="24">
        <f t="shared" si="15"/>
        <v>1.38750913075237E-3</v>
      </c>
      <c r="BY22" s="24">
        <f t="shared" si="15"/>
        <v>1.5186267348429572E-3</v>
      </c>
      <c r="BZ22" s="24">
        <f t="shared" si="15"/>
        <v>3.921110299488678E-3</v>
      </c>
      <c r="CA22" s="24">
        <f t="shared" si="15"/>
        <v>9.5536888239590803E-4</v>
      </c>
      <c r="CB22" s="24">
        <f t="shared" si="15"/>
        <v>2.2135135135135167E-3</v>
      </c>
      <c r="CC22" s="24">
        <f t="shared" si="15"/>
        <v>1.8319941563184631E-4</v>
      </c>
      <c r="CD22" s="24">
        <f t="shared" si="15"/>
        <v>7.4214755295836364E-4</v>
      </c>
      <c r="CE22" s="24">
        <f t="shared" si="15"/>
        <v>5.9634769905040047E-4</v>
      </c>
      <c r="CF22" s="24">
        <f t="shared" si="14"/>
        <v>1.9850255661066431E-2</v>
      </c>
    </row>
    <row r="23" spans="1:84" x14ac:dyDescent="0.25">
      <c r="A23" s="31">
        <f>+[1]PAT!A24</f>
        <v>43252</v>
      </c>
      <c r="B23" s="17">
        <f>+[1]PAT!B24</f>
        <v>144.1</v>
      </c>
      <c r="C23" s="17">
        <f>+[1]PAT!C24</f>
        <v>135.5</v>
      </c>
      <c r="D23" s="17">
        <f>+[1]PAT!D24</f>
        <v>133.80000000000001</v>
      </c>
      <c r="E23" s="17">
        <f>+[1]PAT!E24</f>
        <v>127.3</v>
      </c>
      <c r="F23" s="17">
        <f>+[1]PAT!F24</f>
        <v>182.5</v>
      </c>
      <c r="G23" s="17">
        <f>+[1]PAT!G24</f>
        <v>136.6</v>
      </c>
      <c r="H23" s="17">
        <f>+[1]PAT!H24</f>
        <v>148.5</v>
      </c>
      <c r="I23" s="17">
        <f>+[1]PAT!I24</f>
        <v>152.4</v>
      </c>
      <c r="J23" s="17">
        <f>+[1]PAT!J24</f>
        <v>149.19999999999999</v>
      </c>
      <c r="K23" s="17">
        <f>+[1]PAT!K24</f>
        <v>145.5</v>
      </c>
      <c r="L23" s="17">
        <f>+[1]PAT!L24</f>
        <v>158.80000000000001</v>
      </c>
      <c r="M23" s="17">
        <f>+[1]PAT!M24</f>
        <v>141.30000000000001</v>
      </c>
      <c r="N23" s="17">
        <f>+[1]PAT!N24</f>
        <v>137.80000000000001</v>
      </c>
      <c r="O23" s="18">
        <f>+[1]PAT!R24</f>
        <v>128.1</v>
      </c>
      <c r="P23" s="19">
        <f>+[1]PAT!S24</f>
        <v>139.9</v>
      </c>
      <c r="Q23" s="20">
        <f>+[1]PAT!T24</f>
        <v>168.3</v>
      </c>
      <c r="R23" s="18">
        <f t="shared" si="4"/>
        <v>144.16885000000002</v>
      </c>
      <c r="S23" s="19">
        <f t="shared" si="5"/>
        <v>135.65865138029872</v>
      </c>
      <c r="T23" s="19">
        <f t="shared" si="6"/>
        <v>135.9656957013575</v>
      </c>
      <c r="U23" s="19">
        <f t="shared" si="7"/>
        <v>135.07077278731839</v>
      </c>
      <c r="V23" s="19"/>
      <c r="W23" s="20">
        <f t="shared" si="8"/>
        <v>142.37096235861301</v>
      </c>
      <c r="X23" s="21"/>
      <c r="Y23" s="41">
        <f t="shared" si="18"/>
        <v>3.2234957020057298E-2</v>
      </c>
      <c r="Z23" s="24">
        <f t="shared" si="18"/>
        <v>4.4718581341557595E-2</v>
      </c>
      <c r="AA23" s="24">
        <f t="shared" si="18"/>
        <v>6.0150375939851397E-3</v>
      </c>
      <c r="AB23" s="24">
        <f t="shared" si="19"/>
        <v>1.4342629482071656E-2</v>
      </c>
      <c r="AC23" s="24">
        <f t="shared" si="20"/>
        <v>4.4028618602092173E-3</v>
      </c>
      <c r="AD23" s="24">
        <f t="shared" si="21"/>
        <v>4.5941807044410421E-2</v>
      </c>
      <c r="AE23" s="24">
        <f t="shared" si="22"/>
        <v>3.991596638655448E-2</v>
      </c>
      <c r="AF23" s="24">
        <f t="shared" si="23"/>
        <v>5.7598889659958408E-2</v>
      </c>
      <c r="AG23" s="24">
        <f t="shared" si="24"/>
        <v>1.0155721056194889E-2</v>
      </c>
      <c r="AH23" s="24">
        <f t="shared" si="25"/>
        <v>4.4508255563531884E-2</v>
      </c>
      <c r="AI23" s="24">
        <f t="shared" si="26"/>
        <v>6.3011972274740202E-4</v>
      </c>
      <c r="AJ23" s="24">
        <f t="shared" si="27"/>
        <v>2.1691973969631295E-2</v>
      </c>
      <c r="AK23" s="24">
        <f t="shared" si="28"/>
        <v>4.0785498489426031E-2</v>
      </c>
      <c r="AL23" s="24">
        <f t="shared" si="29"/>
        <v>2.8915662650602414E-2</v>
      </c>
      <c r="AM23" s="24">
        <f t="shared" si="30"/>
        <v>3.9375928677563232E-2</v>
      </c>
      <c r="AN23" s="24">
        <f t="shared" si="17"/>
        <v>1.5078407720144682E-2</v>
      </c>
      <c r="AO23" s="24">
        <f t="shared" si="31"/>
        <v>3.2757595811112816E-2</v>
      </c>
      <c r="AP23" s="24">
        <f t="shared" si="32"/>
        <v>3.5063762549820687E-2</v>
      </c>
      <c r="AQ23" s="24">
        <f t="shared" si="32"/>
        <v>3.059935035383754E-2</v>
      </c>
      <c r="AR23" s="24">
        <f t="shared" si="32"/>
        <v>3.2178681957593769E-2</v>
      </c>
      <c r="AS23" s="24" t="e">
        <f t="shared" si="32"/>
        <v>#DIV/0!</v>
      </c>
      <c r="AT23" s="24">
        <f t="shared" si="32"/>
        <v>3.6740789350206082E-2</v>
      </c>
      <c r="AU23" s="21"/>
      <c r="AV23" s="24">
        <f t="shared" si="16"/>
        <v>0.29006266786034018</v>
      </c>
      <c r="AW23" s="24">
        <f t="shared" si="16"/>
        <v>0.25579240037071349</v>
      </c>
      <c r="AX23" s="24">
        <f t="shared" si="16"/>
        <v>0.1840707964601771</v>
      </c>
      <c r="AY23" s="24">
        <f t="shared" si="16"/>
        <v>0.17543859649122817</v>
      </c>
      <c r="AZ23" s="24">
        <f t="shared" si="16"/>
        <v>0.4635124298315958</v>
      </c>
      <c r="BA23" s="24">
        <f t="shared" si="16"/>
        <v>0.26716141001855287</v>
      </c>
      <c r="BB23" s="24">
        <f t="shared" si="16"/>
        <v>0.29807692307692291</v>
      </c>
      <c r="BC23" s="24">
        <f t="shared" si="16"/>
        <v>0.3994490358126721</v>
      </c>
      <c r="BD23" s="24">
        <f t="shared" si="16"/>
        <v>0.28288907996560608</v>
      </c>
      <c r="BE23" s="24">
        <f t="shared" si="16"/>
        <v>0.26192541196877706</v>
      </c>
      <c r="BF23" s="24">
        <f t="shared" si="16"/>
        <v>0.27961321514907356</v>
      </c>
      <c r="BG23" s="24">
        <f t="shared" si="16"/>
        <v>0.29514207149404226</v>
      </c>
      <c r="BH23" s="24">
        <f t="shared" si="16"/>
        <v>0.23035714285714293</v>
      </c>
      <c r="BI23" s="24">
        <f t="shared" si="16"/>
        <v>0.19162790697674414</v>
      </c>
      <c r="BJ23" s="24">
        <f t="shared" si="16"/>
        <v>0.26491862567811952</v>
      </c>
      <c r="BK23" s="24">
        <f t="shared" si="16"/>
        <v>0.4274809160305344</v>
      </c>
      <c r="BL23" s="24">
        <f t="shared" si="16"/>
        <v>0.2913671635951407</v>
      </c>
      <c r="BM23" s="24">
        <f t="shared" si="16"/>
        <v>0.24013436150017364</v>
      </c>
      <c r="BN23" s="24">
        <f t="shared" si="16"/>
        <v>0.23393103943885052</v>
      </c>
      <c r="BO23" s="24">
        <f t="shared" si="16"/>
        <v>0.22378014498256649</v>
      </c>
      <c r="BP23" s="24" t="e">
        <f t="shared" si="16"/>
        <v>#DIV/0!</v>
      </c>
      <c r="BQ23" s="24">
        <f t="shared" si="16"/>
        <v>0.27964759494818514</v>
      </c>
      <c r="BR23" s="21"/>
      <c r="BS23" s="35">
        <f t="shared" si="11"/>
        <v>43252</v>
      </c>
      <c r="BT23" s="24">
        <f t="shared" si="15"/>
        <v>1.1396418338108906E-2</v>
      </c>
      <c r="BU23" s="24">
        <f t="shared" si="15"/>
        <v>2.0057306590258166E-4</v>
      </c>
      <c r="BV23" s="24">
        <f t="shared" si="15"/>
        <v>1.6530085959885362E-3</v>
      </c>
      <c r="BW23" s="24">
        <f t="shared" si="15"/>
        <v>5.7650429799427751E-4</v>
      </c>
      <c r="BX23" s="24">
        <f t="shared" si="15"/>
        <v>2.8151862464183383E-3</v>
      </c>
      <c r="BY23" s="24">
        <f t="shared" si="15"/>
        <v>2.0211318051575893E-3</v>
      </c>
      <c r="BZ23" s="24">
        <f t="shared" si="15"/>
        <v>7.9789398280802407E-3</v>
      </c>
      <c r="CA23" s="24">
        <f t="shared" si="15"/>
        <v>3.4276504297994271E-4</v>
      </c>
      <c r="CB23" s="24">
        <f t="shared" si="15"/>
        <v>3.450859598853862E-3</v>
      </c>
      <c r="CC23" s="24">
        <f t="shared" si="15"/>
        <v>1.4971346704874465E-5</v>
      </c>
      <c r="CD23" s="24">
        <f t="shared" si="15"/>
        <v>1.0916905444126074E-3</v>
      </c>
      <c r="CE23" s="24">
        <f t="shared" si="15"/>
        <v>1.2146131805157606E-3</v>
      </c>
      <c r="CF23" s="24">
        <f t="shared" si="14"/>
        <v>3.2756661891117513E-2</v>
      </c>
    </row>
    <row r="24" spans="1:84" x14ac:dyDescent="0.25">
      <c r="A24" s="31">
        <f>+[1]PAT!A25</f>
        <v>43282</v>
      </c>
      <c r="B24" s="17">
        <f>+[1]PAT!B25</f>
        <v>148.80000000000001</v>
      </c>
      <c r="C24" s="17">
        <f>+[1]PAT!C25</f>
        <v>140.9</v>
      </c>
      <c r="D24" s="17">
        <f>+[1]PAT!D25</f>
        <v>137.69999999999999</v>
      </c>
      <c r="E24" s="17">
        <f>+[1]PAT!E25</f>
        <v>126.7</v>
      </c>
      <c r="F24" s="17">
        <f>+[1]PAT!F25</f>
        <v>185.9</v>
      </c>
      <c r="G24" s="17">
        <f>+[1]PAT!G25</f>
        <v>142.80000000000001</v>
      </c>
      <c r="H24" s="17">
        <f>+[1]PAT!H25</f>
        <v>151.69999999999999</v>
      </c>
      <c r="I24" s="17">
        <f>+[1]PAT!I25</f>
        <v>162</v>
      </c>
      <c r="J24" s="17">
        <f>+[1]PAT!J25</f>
        <v>150.4</v>
      </c>
      <c r="K24" s="17">
        <f>+[1]PAT!K25</f>
        <v>152.5</v>
      </c>
      <c r="L24" s="17">
        <f>+[1]PAT!L25</f>
        <v>160.80000000000001</v>
      </c>
      <c r="M24" s="17">
        <f>+[1]PAT!M25</f>
        <v>143.9</v>
      </c>
      <c r="N24" s="17">
        <f>+[1]PAT!N25</f>
        <v>141.80000000000001</v>
      </c>
      <c r="O24" s="18">
        <f>+[1]PAT!R25</f>
        <v>131.19999999999999</v>
      </c>
      <c r="P24" s="19">
        <f>+[1]PAT!S25</f>
        <v>144.69999999999999</v>
      </c>
      <c r="Q24" s="20">
        <f>+[1]PAT!T25</f>
        <v>173.4</v>
      </c>
      <c r="R24" s="18">
        <f t="shared" si="4"/>
        <v>148.78616999999997</v>
      </c>
      <c r="S24" s="19">
        <f t="shared" si="5"/>
        <v>139.80479710363554</v>
      </c>
      <c r="T24" s="19">
        <f t="shared" si="6"/>
        <v>139.16354638009048</v>
      </c>
      <c r="U24" s="19">
        <f t="shared" si="7"/>
        <v>138.36892338177014</v>
      </c>
      <c r="V24" s="19"/>
      <c r="W24" s="20">
        <f t="shared" si="8"/>
        <v>147.05384758019656</v>
      </c>
      <c r="X24" s="21"/>
      <c r="Y24" s="41">
        <f t="shared" si="18"/>
        <v>3.2616238723109037E-2</v>
      </c>
      <c r="Z24" s="24">
        <f t="shared" si="18"/>
        <v>3.9852398523985366E-2</v>
      </c>
      <c r="AA24" s="24">
        <f t="shared" si="18"/>
        <v>2.914798206278002E-2</v>
      </c>
      <c r="AB24" s="24">
        <f t="shared" si="19"/>
        <v>-4.7132757266299397E-3</v>
      </c>
      <c r="AC24" s="24">
        <f t="shared" si="20"/>
        <v>1.8630136986301338E-2</v>
      </c>
      <c r="AD24" s="24">
        <f t="shared" si="21"/>
        <v>4.5387994143484711E-2</v>
      </c>
      <c r="AE24" s="24">
        <f t="shared" si="22"/>
        <v>2.154882154882154E-2</v>
      </c>
      <c r="AF24" s="24">
        <f t="shared" si="23"/>
        <v>6.2992125984251857E-2</v>
      </c>
      <c r="AG24" s="24">
        <f t="shared" si="24"/>
        <v>8.0428954423592547E-3</v>
      </c>
      <c r="AH24" s="24">
        <f t="shared" si="25"/>
        <v>4.8109965635738883E-2</v>
      </c>
      <c r="AI24" s="24">
        <f t="shared" si="26"/>
        <v>1.2594458438287104E-2</v>
      </c>
      <c r="AJ24" s="24">
        <f t="shared" si="27"/>
        <v>1.840056617126673E-2</v>
      </c>
      <c r="AK24" s="24">
        <f t="shared" si="28"/>
        <v>2.9027576197387495E-2</v>
      </c>
      <c r="AL24" s="24">
        <f t="shared" si="29"/>
        <v>2.4199843871975046E-2</v>
      </c>
      <c r="AM24" s="24">
        <f t="shared" si="30"/>
        <v>3.43102215868476E-2</v>
      </c>
      <c r="AN24" s="24">
        <f t="shared" si="17"/>
        <v>3.0303030303030276E-2</v>
      </c>
      <c r="AO24" s="24">
        <f t="shared" si="31"/>
        <v>3.2027168143464735E-2</v>
      </c>
      <c r="AP24" s="24">
        <f t="shared" si="32"/>
        <v>3.056307637699951E-2</v>
      </c>
      <c r="AQ24" s="24">
        <f t="shared" si="32"/>
        <v>2.3519540441707454E-2</v>
      </c>
      <c r="AR24" s="24">
        <f t="shared" si="32"/>
        <v>2.441794421095822E-2</v>
      </c>
      <c r="AS24" s="24" t="e">
        <f t="shared" si="32"/>
        <v>#DIV/0!</v>
      </c>
      <c r="AT24" s="24">
        <f t="shared" si="32"/>
        <v>3.2892137160581925E-2</v>
      </c>
      <c r="AU24" s="21"/>
      <c r="AV24" s="24">
        <f t="shared" si="16"/>
        <v>0.3121693121693121</v>
      </c>
      <c r="AW24" s="24">
        <f t="shared" si="16"/>
        <v>0.29622815087396503</v>
      </c>
      <c r="AX24" s="24">
        <f t="shared" si="16"/>
        <v>0.18809318377911977</v>
      </c>
      <c r="AY24" s="24">
        <f t="shared" si="16"/>
        <v>0.1720629047178539</v>
      </c>
      <c r="AZ24" s="24">
        <f t="shared" si="16"/>
        <v>0.45689655172413812</v>
      </c>
      <c r="BA24" s="24">
        <f t="shared" si="16"/>
        <v>0.30173199635369197</v>
      </c>
      <c r="BB24" s="24">
        <f t="shared" si="16"/>
        <v>0.29436860068259363</v>
      </c>
      <c r="BC24" s="24">
        <f t="shared" si="16"/>
        <v>0.44385026737967914</v>
      </c>
      <c r="BD24" s="24">
        <f t="shared" si="16"/>
        <v>0.28547008547008557</v>
      </c>
      <c r="BE24" s="24">
        <f t="shared" si="16"/>
        <v>0.29018612521150589</v>
      </c>
      <c r="BF24" s="24">
        <f t="shared" si="16"/>
        <v>0.28639999999999999</v>
      </c>
      <c r="BG24" s="24">
        <f t="shared" si="16"/>
        <v>0.28367528991971458</v>
      </c>
      <c r="BH24" s="24">
        <f t="shared" si="16"/>
        <v>0.2570921985815604</v>
      </c>
      <c r="BI24" s="24">
        <f t="shared" si="16"/>
        <v>0.21594068582020376</v>
      </c>
      <c r="BJ24" s="24">
        <f t="shared" si="16"/>
        <v>0.29081177520071355</v>
      </c>
      <c r="BK24" s="24">
        <f t="shared" si="16"/>
        <v>0.43069306930693063</v>
      </c>
      <c r="BL24" s="24">
        <f t="shared" si="16"/>
        <v>0.31230865899047577</v>
      </c>
      <c r="BM24" s="24">
        <f t="shared" si="16"/>
        <v>0.263701395549502</v>
      </c>
      <c r="BN24" s="24">
        <f t="shared" si="16"/>
        <v>0.24689828912103562</v>
      </c>
      <c r="BO24" s="24">
        <f t="shared" si="16"/>
        <v>0.24069650335817516</v>
      </c>
      <c r="BP24" s="24" t="e">
        <f t="shared" si="16"/>
        <v>#DIV/0!</v>
      </c>
      <c r="BQ24" s="24">
        <f t="shared" si="16"/>
        <v>0.30067060533246792</v>
      </c>
      <c r="BR24" s="21"/>
      <c r="BS24" s="35">
        <f t="shared" si="11"/>
        <v>43282</v>
      </c>
      <c r="BT24" s="24">
        <f t="shared" si="15"/>
        <v>1.02791117279667E-2</v>
      </c>
      <c r="BU24" s="24">
        <f t="shared" si="15"/>
        <v>9.4725884802220137E-4</v>
      </c>
      <c r="BV24" s="24">
        <f t="shared" si="15"/>
        <v>-5.3379597501734409E-4</v>
      </c>
      <c r="BW24" s="24">
        <f t="shared" si="15"/>
        <v>2.3736294240111074E-3</v>
      </c>
      <c r="BX24" s="24">
        <f t="shared" si="15"/>
        <v>2.8181818181818264E-3</v>
      </c>
      <c r="BY24" s="24">
        <f t="shared" si="15"/>
        <v>1.0992366412213702E-3</v>
      </c>
      <c r="BZ24" s="24">
        <f t="shared" si="15"/>
        <v>8.940458015267173E-3</v>
      </c>
      <c r="CA24" s="24">
        <f t="shared" si="15"/>
        <v>2.6564885496183587E-4</v>
      </c>
      <c r="CB24" s="24">
        <f t="shared" si="15"/>
        <v>3.7744621790423323E-3</v>
      </c>
      <c r="CC24" s="24">
        <f t="shared" si="15"/>
        <v>2.9007633587786258E-4</v>
      </c>
      <c r="CD24" s="24">
        <f t="shared" si="15"/>
        <v>9.1658570437196194E-4</v>
      </c>
      <c r="CE24" s="24">
        <f t="shared" si="15"/>
        <v>8.7161693268563497E-4</v>
      </c>
      <c r="CF24" s="24">
        <f t="shared" si="14"/>
        <v>3.204247050659266E-2</v>
      </c>
    </row>
    <row r="25" spans="1:84" x14ac:dyDescent="0.25">
      <c r="A25" s="31">
        <f>+[1]PAT!A26</f>
        <v>43313</v>
      </c>
      <c r="B25" s="17">
        <f>+[1]PAT!B26</f>
        <v>154.19999999999999</v>
      </c>
      <c r="C25" s="17">
        <f>+[1]PAT!C26</f>
        <v>147.1</v>
      </c>
      <c r="D25" s="17">
        <f>+[1]PAT!D26</f>
        <v>139.80000000000001</v>
      </c>
      <c r="E25" s="17">
        <f>+[1]PAT!E26</f>
        <v>129</v>
      </c>
      <c r="F25" s="17">
        <f>+[1]PAT!F26</f>
        <v>190.8</v>
      </c>
      <c r="G25" s="17">
        <f>+[1]PAT!G26</f>
        <v>149.30000000000001</v>
      </c>
      <c r="H25" s="17">
        <f>+[1]PAT!H26</f>
        <v>156.30000000000001</v>
      </c>
      <c r="I25" s="17">
        <f>+[1]PAT!I26</f>
        <v>170.4</v>
      </c>
      <c r="J25" s="17">
        <f>+[1]PAT!J26</f>
        <v>164.4</v>
      </c>
      <c r="K25" s="17">
        <f>+[1]PAT!K26</f>
        <v>155.1</v>
      </c>
      <c r="L25" s="17">
        <f>+[1]PAT!L26</f>
        <v>161.80000000000001</v>
      </c>
      <c r="M25" s="17">
        <f>+[1]PAT!M26</f>
        <v>148</v>
      </c>
      <c r="N25" s="17">
        <f>+[1]PAT!N26</f>
        <v>148.4</v>
      </c>
      <c r="O25" s="18">
        <f>+[1]PAT!R26</f>
        <v>134.4</v>
      </c>
      <c r="P25" s="19">
        <f>+[1]PAT!S26</f>
        <v>149.6</v>
      </c>
      <c r="Q25" s="20">
        <f>+[1]PAT!T26</f>
        <v>182</v>
      </c>
      <c r="R25" s="18">
        <f t="shared" si="4"/>
        <v>154.21390000000002</v>
      </c>
      <c r="S25" s="19">
        <f t="shared" si="5"/>
        <v>144.4997888067582</v>
      </c>
      <c r="T25" s="19">
        <f t="shared" si="6"/>
        <v>142.94790723981899</v>
      </c>
      <c r="U25" s="19">
        <f t="shared" si="7"/>
        <v>142.10033025099074</v>
      </c>
      <c r="V25" s="19"/>
      <c r="W25" s="20">
        <f t="shared" si="8"/>
        <v>152.52825885407012</v>
      </c>
      <c r="X25" s="21"/>
      <c r="Y25" s="41">
        <f t="shared" si="18"/>
        <v>3.6290322580645018E-2</v>
      </c>
      <c r="Z25" s="24">
        <f t="shared" si="18"/>
        <v>4.4002838892831742E-2</v>
      </c>
      <c r="AA25" s="24">
        <f t="shared" si="18"/>
        <v>1.5250544662309462E-2</v>
      </c>
      <c r="AB25" s="24">
        <f t="shared" si="19"/>
        <v>1.8153117600631319E-2</v>
      </c>
      <c r="AC25" s="24">
        <f t="shared" si="20"/>
        <v>2.635825712748785E-2</v>
      </c>
      <c r="AD25" s="24">
        <f t="shared" si="21"/>
        <v>4.5518207282913226E-2</v>
      </c>
      <c r="AE25" s="24">
        <f t="shared" si="22"/>
        <v>3.0323005932762159E-2</v>
      </c>
      <c r="AF25" s="24">
        <f t="shared" si="23"/>
        <v>5.1851851851851816E-2</v>
      </c>
      <c r="AG25" s="24">
        <f t="shared" si="24"/>
        <v>9.3085106382978733E-2</v>
      </c>
      <c r="AH25" s="24">
        <f t="shared" si="25"/>
        <v>1.7049180327868729E-2</v>
      </c>
      <c r="AI25" s="24">
        <f t="shared" si="26"/>
        <v>6.2189054726369264E-3</v>
      </c>
      <c r="AJ25" s="24">
        <f t="shared" si="27"/>
        <v>2.8492008339124242E-2</v>
      </c>
      <c r="AK25" s="24">
        <f t="shared" si="28"/>
        <v>4.6544428772919533E-2</v>
      </c>
      <c r="AL25" s="24">
        <f t="shared" si="29"/>
        <v>2.4390243902439046E-2</v>
      </c>
      <c r="AM25" s="24">
        <f t="shared" si="30"/>
        <v>3.3863165169315979E-2</v>
      </c>
      <c r="AN25" s="24">
        <f t="shared" si="17"/>
        <v>4.9596309111880066E-2</v>
      </c>
      <c r="AO25" s="24">
        <f t="shared" si="31"/>
        <v>3.6480070694743016E-2</v>
      </c>
      <c r="AP25" s="24">
        <f t="shared" si="32"/>
        <v>3.358247928819158E-2</v>
      </c>
      <c r="AQ25" s="24">
        <f t="shared" si="32"/>
        <v>2.7193621879917362E-2</v>
      </c>
      <c r="AR25" s="24">
        <f t="shared" si="32"/>
        <v>2.6967087536883927E-2</v>
      </c>
      <c r="AS25" s="24" t="e">
        <f t="shared" si="32"/>
        <v>#DIV/0!</v>
      </c>
      <c r="AT25" s="24">
        <f t="shared" si="32"/>
        <v>3.7227256300710332E-2</v>
      </c>
      <c r="AU25" s="21"/>
      <c r="AV25" s="24">
        <f t="shared" si="16"/>
        <v>0.33738074588031219</v>
      </c>
      <c r="AW25" s="24">
        <f t="shared" si="16"/>
        <v>0.33122171945701351</v>
      </c>
      <c r="AX25" s="24">
        <f t="shared" si="16"/>
        <v>0.19283276450511955</v>
      </c>
      <c r="AY25" s="24">
        <f t="shared" si="16"/>
        <v>0.1705989110707804</v>
      </c>
      <c r="AZ25" s="24">
        <f t="shared" si="16"/>
        <v>0.45537757437070958</v>
      </c>
      <c r="BA25" s="24">
        <f t="shared" si="16"/>
        <v>0.34869015356820232</v>
      </c>
      <c r="BB25" s="24">
        <f t="shared" si="16"/>
        <v>0.30904522613065333</v>
      </c>
      <c r="BC25" s="24">
        <f t="shared" si="16"/>
        <v>0.49604916593503079</v>
      </c>
      <c r="BD25" s="24">
        <f t="shared" si="16"/>
        <v>0.38035264483627218</v>
      </c>
      <c r="BE25" s="24">
        <f t="shared" si="16"/>
        <v>0.29573934837092719</v>
      </c>
      <c r="BF25" s="24">
        <f t="shared" si="16"/>
        <v>0.28310864393338631</v>
      </c>
      <c r="BG25" s="24">
        <f t="shared" si="16"/>
        <v>0.30281690140845074</v>
      </c>
      <c r="BH25" s="24">
        <f t="shared" si="16"/>
        <v>0.29043478260869571</v>
      </c>
      <c r="BI25" s="24">
        <f t="shared" si="16"/>
        <v>0.23529411764705888</v>
      </c>
      <c r="BJ25" s="24">
        <f t="shared" si="16"/>
        <v>0.31343283582089532</v>
      </c>
      <c r="BK25" s="24">
        <f t="shared" si="16"/>
        <v>0.46892655367231639</v>
      </c>
      <c r="BL25" s="24">
        <f t="shared" si="16"/>
        <v>0.33759028029011118</v>
      </c>
      <c r="BM25" s="24">
        <f t="shared" si="16"/>
        <v>0.28621970236008343</v>
      </c>
      <c r="BN25" s="24">
        <f t="shared" si="16"/>
        <v>0.26173346386740648</v>
      </c>
      <c r="BO25" s="24">
        <f t="shared" si="16"/>
        <v>0.25481930978490053</v>
      </c>
      <c r="BP25" s="24" t="e">
        <f t="shared" si="16"/>
        <v>#DIV/0!</v>
      </c>
      <c r="BQ25" s="24">
        <f t="shared" si="16"/>
        <v>0.32845025503612391</v>
      </c>
      <c r="BR25" s="21"/>
      <c r="BS25" s="35">
        <f t="shared" si="11"/>
        <v>43313</v>
      </c>
      <c r="BT25" s="24">
        <f t="shared" si="15"/>
        <v>1.1429166666666645E-2</v>
      </c>
      <c r="BU25" s="24">
        <f t="shared" si="15"/>
        <v>4.9395161290323117E-4</v>
      </c>
      <c r="BV25" s="24">
        <f t="shared" si="15"/>
        <v>1.9815860215053739E-3</v>
      </c>
      <c r="BW25" s="24">
        <f t="shared" si="15"/>
        <v>3.3127688172043044E-3</v>
      </c>
      <c r="BX25" s="24">
        <f t="shared" si="15"/>
        <v>2.8612231182795697E-3</v>
      </c>
      <c r="BY25" s="24">
        <f t="shared" si="15"/>
        <v>1.5302419354838784E-3</v>
      </c>
      <c r="BZ25" s="24">
        <f t="shared" si="15"/>
        <v>7.5758064516129086E-3</v>
      </c>
      <c r="CA25" s="24">
        <f t="shared" si="15"/>
        <v>3.001344086021505E-3</v>
      </c>
      <c r="CB25" s="24">
        <f t="shared" si="15"/>
        <v>1.3576612903225776E-3</v>
      </c>
      <c r="CC25" s="24">
        <f t="shared" si="15"/>
        <v>1.4045698924731179E-4</v>
      </c>
      <c r="CD25" s="24">
        <f t="shared" si="15"/>
        <v>1.3997311827956967E-3</v>
      </c>
      <c r="CE25" s="24">
        <f t="shared" si="15"/>
        <v>1.3927419354838697E-3</v>
      </c>
      <c r="CF25" s="24">
        <f t="shared" si="14"/>
        <v>3.6476680107526867E-2</v>
      </c>
    </row>
    <row r="26" spans="1:84" x14ac:dyDescent="0.25">
      <c r="A26" s="31">
        <f>+[1]PAT!A27</f>
        <v>43344</v>
      </c>
      <c r="B26" s="17">
        <f>+[1]PAT!B27</f>
        <v>164.3</v>
      </c>
      <c r="C26" s="17">
        <f>+[1]PAT!C27</f>
        <v>157.1</v>
      </c>
      <c r="D26" s="17">
        <f>+[1]PAT!D27</f>
        <v>145.69999999999999</v>
      </c>
      <c r="E26" s="17">
        <f>+[1]PAT!E27</f>
        <v>134.80000000000001</v>
      </c>
      <c r="F26" s="17">
        <f>+[1]PAT!F27</f>
        <v>202.4</v>
      </c>
      <c r="G26" s="17">
        <f>+[1]PAT!G27</f>
        <v>161.5</v>
      </c>
      <c r="H26" s="17">
        <f>+[1]PAT!H27</f>
        <v>163.5</v>
      </c>
      <c r="I26" s="17">
        <f>+[1]PAT!I27</f>
        <v>190.6</v>
      </c>
      <c r="J26" s="17">
        <f>+[1]PAT!J27</f>
        <v>165.3</v>
      </c>
      <c r="K26" s="17">
        <f>+[1]PAT!K27</f>
        <v>163.69999999999999</v>
      </c>
      <c r="L26" s="17">
        <f>+[1]PAT!L27</f>
        <v>163.5</v>
      </c>
      <c r="M26" s="17">
        <f>+[1]PAT!M27</f>
        <v>154.69999999999999</v>
      </c>
      <c r="N26" s="17">
        <f>+[1]PAT!N27</f>
        <v>158.9</v>
      </c>
      <c r="O26" s="18">
        <f>+[1]PAT!R27</f>
        <v>138.80000000000001</v>
      </c>
      <c r="P26" s="19">
        <f>+[1]PAT!S27</f>
        <v>159.69999999999999</v>
      </c>
      <c r="Q26" s="20">
        <f>+[1]PAT!T27</f>
        <v>195.9</v>
      </c>
      <c r="R26" s="18">
        <f t="shared" si="4"/>
        <v>164.34277999999998</v>
      </c>
      <c r="S26" s="19">
        <f t="shared" si="5"/>
        <v>153.29514255543825</v>
      </c>
      <c r="T26" s="19">
        <f t="shared" si="6"/>
        <v>151.09536199095021</v>
      </c>
      <c r="U26" s="19">
        <f t="shared" si="7"/>
        <v>150.49062087186263</v>
      </c>
      <c r="V26" s="19"/>
      <c r="W26" s="20">
        <f t="shared" si="8"/>
        <v>163.04570739847952</v>
      </c>
      <c r="X26" s="21"/>
      <c r="Y26" s="41">
        <f t="shared" si="18"/>
        <v>6.5499351491569602E-2</v>
      </c>
      <c r="Z26" s="24">
        <f t="shared" si="18"/>
        <v>6.7980965329707654E-2</v>
      </c>
      <c r="AA26" s="24">
        <f t="shared" si="18"/>
        <v>4.2203147353361725E-2</v>
      </c>
      <c r="AB26" s="24">
        <f t="shared" si="19"/>
        <v>4.4961240310077644E-2</v>
      </c>
      <c r="AC26" s="24">
        <f t="shared" si="20"/>
        <v>6.079664570230614E-2</v>
      </c>
      <c r="AD26" s="24">
        <f t="shared" si="21"/>
        <v>8.1714668452779637E-2</v>
      </c>
      <c r="AE26" s="24">
        <f t="shared" si="22"/>
        <v>4.606525911708248E-2</v>
      </c>
      <c r="AF26" s="24">
        <f t="shared" si="23"/>
        <v>0.11854460093896702</v>
      </c>
      <c r="AG26" s="24">
        <f t="shared" si="24"/>
        <v>5.4744525547445466E-3</v>
      </c>
      <c r="AH26" s="24">
        <f t="shared" si="25"/>
        <v>5.544809800128947E-2</v>
      </c>
      <c r="AI26" s="24">
        <f t="shared" si="26"/>
        <v>1.0506798516687121E-2</v>
      </c>
      <c r="AJ26" s="24">
        <f t="shared" si="27"/>
        <v>4.5270270270270085E-2</v>
      </c>
      <c r="AK26" s="24">
        <f t="shared" si="28"/>
        <v>7.0754716981132004E-2</v>
      </c>
      <c r="AL26" s="24">
        <f t="shared" si="29"/>
        <v>3.2738095238095344E-2</v>
      </c>
      <c r="AM26" s="24">
        <f t="shared" si="30"/>
        <v>6.7513368983957101E-2</v>
      </c>
      <c r="AN26" s="24">
        <f t="shared" si="17"/>
        <v>7.6373626373626324E-2</v>
      </c>
      <c r="AO26" s="24">
        <f t="shared" si="31"/>
        <v>6.5680720090730782E-2</v>
      </c>
      <c r="AP26" s="24">
        <f t="shared" si="32"/>
        <v>6.0867588951581064E-2</v>
      </c>
      <c r="AQ26" s="24">
        <f t="shared" si="32"/>
        <v>5.6995970829167186E-2</v>
      </c>
      <c r="AR26" s="24">
        <f t="shared" si="32"/>
        <v>5.9044835476822488E-2</v>
      </c>
      <c r="AS26" s="24" t="e">
        <f t="shared" si="32"/>
        <v>#DIV/0!</v>
      </c>
      <c r="AT26" s="24">
        <f t="shared" si="32"/>
        <v>6.895409823350751E-2</v>
      </c>
      <c r="AU26" s="21"/>
      <c r="AV26" s="24">
        <f t="shared" si="16"/>
        <v>0.40667808219178103</v>
      </c>
      <c r="AW26" s="24">
        <f t="shared" si="16"/>
        <v>0.39893143365983974</v>
      </c>
      <c r="AX26" s="24">
        <f t="shared" si="16"/>
        <v>0.23894557823129259</v>
      </c>
      <c r="AY26" s="24">
        <f t="shared" si="16"/>
        <v>0.22323049001814899</v>
      </c>
      <c r="AZ26" s="24">
        <f t="shared" si="16"/>
        <v>0.52066115702479343</v>
      </c>
      <c r="BA26" s="24">
        <f t="shared" si="16"/>
        <v>0.45103324348607376</v>
      </c>
      <c r="BB26" s="24">
        <f t="shared" si="16"/>
        <v>0.32495948136142627</v>
      </c>
      <c r="BC26" s="24">
        <f t="shared" si="16"/>
        <v>0.65021645021645025</v>
      </c>
      <c r="BD26" s="24">
        <f t="shared" si="16"/>
        <v>0.37750000000000017</v>
      </c>
      <c r="BE26" s="24">
        <f t="shared" si="16"/>
        <v>0.34843492586490932</v>
      </c>
      <c r="BF26" s="24">
        <f t="shared" si="16"/>
        <v>0.26940993788819867</v>
      </c>
      <c r="BG26" s="24">
        <f t="shared" si="16"/>
        <v>0.34638816362053948</v>
      </c>
      <c r="BH26" s="24">
        <f t="shared" si="16"/>
        <v>0.35811965811965818</v>
      </c>
      <c r="BI26" s="24">
        <f t="shared" si="16"/>
        <v>0.26296633303002737</v>
      </c>
      <c r="BJ26" s="24">
        <f t="shared" si="16"/>
        <v>0.38148788927335642</v>
      </c>
      <c r="BK26" s="24">
        <f t="shared" si="16"/>
        <v>0.56469648562300323</v>
      </c>
      <c r="BL26" s="24">
        <f t="shared" si="16"/>
        <v>0.40705205918936516</v>
      </c>
      <c r="BM26" s="24">
        <f t="shared" si="16"/>
        <v>0.34986393677676131</v>
      </c>
      <c r="BN26" s="24">
        <f t="shared" si="16"/>
        <v>0.32372676889167806</v>
      </c>
      <c r="BO26" s="24">
        <f t="shared" si="16"/>
        <v>0.31989548252437383</v>
      </c>
      <c r="BP26" s="24" t="e">
        <f t="shared" si="16"/>
        <v>#DIV/0!</v>
      </c>
      <c r="BQ26" s="24">
        <f t="shared" si="16"/>
        <v>0.4034600908596262</v>
      </c>
      <c r="BR26" s="21"/>
      <c r="BS26" s="35">
        <f t="shared" si="11"/>
        <v>43344</v>
      </c>
      <c r="BT26" s="24">
        <f t="shared" si="15"/>
        <v>1.7788586251621271E-2</v>
      </c>
      <c r="BU26" s="24">
        <f t="shared" si="15"/>
        <v>1.3391699092088149E-3</v>
      </c>
      <c r="BV26" s="24">
        <f t="shared" si="15"/>
        <v>4.8220492866407364E-3</v>
      </c>
      <c r="BW26" s="24">
        <f t="shared" si="15"/>
        <v>7.5678339818417602E-3</v>
      </c>
      <c r="BX26" s="24">
        <f t="shared" si="15"/>
        <v>5.1822308690012923E-3</v>
      </c>
      <c r="BY26" s="24">
        <f t="shared" si="15"/>
        <v>2.3112840466926036E-3</v>
      </c>
      <c r="BZ26" s="24">
        <f t="shared" si="15"/>
        <v>1.7580025940337217E-2</v>
      </c>
      <c r="CA26" s="24">
        <f t="shared" si="15"/>
        <v>1.8618677042801673E-4</v>
      </c>
      <c r="CB26" s="24">
        <f t="shared" si="15"/>
        <v>4.3334630350194527E-3</v>
      </c>
      <c r="CC26" s="24">
        <f t="shared" si="15"/>
        <v>2.3041504539558861E-4</v>
      </c>
      <c r="CD26" s="24">
        <f t="shared" si="15"/>
        <v>2.2072632944228239E-3</v>
      </c>
      <c r="CE26" s="24">
        <f t="shared" si="15"/>
        <v>2.1381322957198445E-3</v>
      </c>
      <c r="CF26" s="24">
        <f t="shared" si="14"/>
        <v>6.5686640726329418E-2</v>
      </c>
    </row>
    <row r="27" spans="1:84" x14ac:dyDescent="0.25">
      <c r="A27" s="31">
        <f>+[1]PAT!A28</f>
        <v>43374</v>
      </c>
      <c r="B27" s="17">
        <f>+[1]PAT!B28</f>
        <v>173.9</v>
      </c>
      <c r="C27" s="17">
        <f>+[1]PAT!C28</f>
        <v>166.2</v>
      </c>
      <c r="D27" s="17">
        <f>+[1]PAT!D28</f>
        <v>148.1</v>
      </c>
      <c r="E27" s="17">
        <f>+[1]PAT!E28</f>
        <v>140.6</v>
      </c>
      <c r="F27" s="17">
        <f>+[1]PAT!F28</f>
        <v>222.3</v>
      </c>
      <c r="G27" s="17">
        <f>+[1]PAT!G28</f>
        <v>168.9</v>
      </c>
      <c r="H27" s="17">
        <f>+[1]PAT!H28</f>
        <v>170.9</v>
      </c>
      <c r="I27" s="17">
        <f>+[1]PAT!I28</f>
        <v>205.6</v>
      </c>
      <c r="J27" s="17">
        <f>+[1]PAT!J28</f>
        <v>167.4</v>
      </c>
      <c r="K27" s="17">
        <f>+[1]PAT!K28</f>
        <v>171.5</v>
      </c>
      <c r="L27" s="17">
        <f>+[1]PAT!L28</f>
        <v>164.3</v>
      </c>
      <c r="M27" s="17">
        <f>+[1]PAT!M28</f>
        <v>160.5</v>
      </c>
      <c r="N27" s="17">
        <f>+[1]PAT!N28</f>
        <v>169.9</v>
      </c>
      <c r="O27" s="18">
        <f>+[1]PAT!R28</f>
        <v>146.19999999999999</v>
      </c>
      <c r="P27" s="19">
        <f>+[1]PAT!S28</f>
        <v>167.7</v>
      </c>
      <c r="Q27" s="20">
        <f>+[1]PAT!T28</f>
        <v>211.6</v>
      </c>
      <c r="R27" s="18">
        <f t="shared" si="4"/>
        <v>173.86222000000001</v>
      </c>
      <c r="S27" s="19">
        <f t="shared" si="5"/>
        <v>160.91995776135167</v>
      </c>
      <c r="T27" s="19">
        <f t="shared" si="6"/>
        <v>158.09298642533935</v>
      </c>
      <c r="U27" s="19">
        <f t="shared" si="7"/>
        <v>157.68916776750331</v>
      </c>
      <c r="V27" s="19"/>
      <c r="W27" s="20">
        <f t="shared" si="8"/>
        <v>171.65451511218251</v>
      </c>
      <c r="X27" s="21"/>
      <c r="Y27" s="41">
        <f t="shared" si="18"/>
        <v>5.8429701765063902E-2</v>
      </c>
      <c r="Z27" s="24">
        <f t="shared" si="18"/>
        <v>5.7924888605983327E-2</v>
      </c>
      <c r="AA27" s="24">
        <f t="shared" si="18"/>
        <v>1.6472203157172238E-2</v>
      </c>
      <c r="AB27" s="24">
        <f t="shared" si="19"/>
        <v>4.3026706231453771E-2</v>
      </c>
      <c r="AC27" s="24">
        <f t="shared" si="20"/>
        <v>9.8320158102766841E-2</v>
      </c>
      <c r="AD27" s="24">
        <f t="shared" si="21"/>
        <v>4.5820433436532637E-2</v>
      </c>
      <c r="AE27" s="24">
        <f t="shared" si="22"/>
        <v>4.5259938837920455E-2</v>
      </c>
      <c r="AF27" s="24">
        <f t="shared" si="23"/>
        <v>7.8698845750262425E-2</v>
      </c>
      <c r="AG27" s="24">
        <f t="shared" si="24"/>
        <v>1.2704174228675091E-2</v>
      </c>
      <c r="AH27" s="24">
        <f t="shared" si="25"/>
        <v>4.7648136835675148E-2</v>
      </c>
      <c r="AI27" s="24">
        <f t="shared" si="26"/>
        <v>4.8929663608563434E-3</v>
      </c>
      <c r="AJ27" s="24">
        <f t="shared" si="27"/>
        <v>3.749191984486111E-2</v>
      </c>
      <c r="AK27" s="24">
        <f t="shared" si="28"/>
        <v>6.9225928256765323E-2</v>
      </c>
      <c r="AL27" s="24">
        <f t="shared" si="29"/>
        <v>5.3314121037463913E-2</v>
      </c>
      <c r="AM27" s="24">
        <f t="shared" si="30"/>
        <v>5.009392611145902E-2</v>
      </c>
      <c r="AN27" s="24">
        <f t="shared" si="17"/>
        <v>8.0142930066360307E-2</v>
      </c>
      <c r="AO27" s="24">
        <f t="shared" si="31"/>
        <v>5.7924297008971282E-2</v>
      </c>
      <c r="AP27" s="24">
        <f t="shared" si="32"/>
        <v>4.9739444308589009E-2</v>
      </c>
      <c r="AQ27" s="24">
        <f t="shared" si="32"/>
        <v>4.6312635557987925E-2</v>
      </c>
      <c r="AR27" s="24">
        <f t="shared" si="32"/>
        <v>4.7833857378859479E-2</v>
      </c>
      <c r="AS27" s="24" t="e">
        <f t="shared" si="32"/>
        <v>#DIV/0!</v>
      </c>
      <c r="AT27" s="24">
        <f t="shared" si="32"/>
        <v>5.279996542726062E-2</v>
      </c>
      <c r="AU27" s="21"/>
      <c r="AV27" s="24">
        <f t="shared" si="16"/>
        <v>0.46503791069924172</v>
      </c>
      <c r="AW27" s="24">
        <f t="shared" si="16"/>
        <v>0.45534150612959712</v>
      </c>
      <c r="AX27" s="24">
        <f t="shared" si="16"/>
        <v>0.22904564315352682</v>
      </c>
      <c r="AY27" s="24">
        <f t="shared" si="16"/>
        <v>0.26211849192100534</v>
      </c>
      <c r="AZ27" s="24">
        <f t="shared" si="16"/>
        <v>0.62976539589442826</v>
      </c>
      <c r="BA27" s="24">
        <f t="shared" si="16"/>
        <v>0.50803571428571437</v>
      </c>
      <c r="BB27" s="24">
        <f t="shared" si="16"/>
        <v>0.37158908507223121</v>
      </c>
      <c r="BC27" s="24">
        <f t="shared" si="16"/>
        <v>0.75426621160409546</v>
      </c>
      <c r="BD27" s="24">
        <f t="shared" si="16"/>
        <v>0.31397174254317117</v>
      </c>
      <c r="BE27" s="24">
        <f t="shared" si="16"/>
        <v>0.39771801140994301</v>
      </c>
      <c r="BF27" s="24">
        <f t="shared" si="16"/>
        <v>0.27167182662538725</v>
      </c>
      <c r="BG27" s="24">
        <f t="shared" si="16"/>
        <v>0.37062339880444073</v>
      </c>
      <c r="BH27" s="24">
        <f t="shared" si="16"/>
        <v>0.4471890971039183</v>
      </c>
      <c r="BI27" s="24">
        <f t="shared" si="16"/>
        <v>0.30303030303030298</v>
      </c>
      <c r="BJ27" s="24">
        <f t="shared" si="16"/>
        <v>0.43333333333333313</v>
      </c>
      <c r="BK27" s="24">
        <f t="shared" si="16"/>
        <v>0.64541213063763614</v>
      </c>
      <c r="BL27" s="24">
        <f t="shared" si="16"/>
        <v>0.46458402882496408</v>
      </c>
      <c r="BM27" s="24">
        <f t="shared" si="16"/>
        <v>0.39755560379709576</v>
      </c>
      <c r="BN27" s="24">
        <f t="shared" si="16"/>
        <v>0.37059910543513208</v>
      </c>
      <c r="BO27" s="24">
        <f t="shared" si="16"/>
        <v>0.37059495723446156</v>
      </c>
      <c r="BP27" s="24" t="e">
        <f t="shared" si="16"/>
        <v>#DIV/0!</v>
      </c>
      <c r="BQ27" s="24">
        <f t="shared" si="16"/>
        <v>0.4578949133916379</v>
      </c>
      <c r="BR27" s="21"/>
      <c r="BS27" s="35">
        <f t="shared" si="11"/>
        <v>43374</v>
      </c>
      <c r="BT27" s="24">
        <f t="shared" si="15"/>
        <v>1.519251369446134E-2</v>
      </c>
      <c r="BU27" s="24">
        <f t="shared" si="15"/>
        <v>5.1125989044431043E-4</v>
      </c>
      <c r="BV27" s="24">
        <f t="shared" si="15"/>
        <v>4.5256238587948741E-3</v>
      </c>
      <c r="BW27" s="24">
        <f t="shared" si="15"/>
        <v>1.2184662203286673E-2</v>
      </c>
      <c r="BX27" s="24">
        <f t="shared" si="15"/>
        <v>2.9500912964090104E-3</v>
      </c>
      <c r="BY27" s="24">
        <f t="shared" si="15"/>
        <v>2.2294583079732213E-3</v>
      </c>
      <c r="BZ27" s="24">
        <f t="shared" si="15"/>
        <v>1.2251978088861838E-2</v>
      </c>
      <c r="CA27" s="24">
        <f t="shared" si="15"/>
        <v>4.077297626293354E-4</v>
      </c>
      <c r="CB27" s="24">
        <f t="shared" si="15"/>
        <v>3.6887401095556959E-3</v>
      </c>
      <c r="CC27" s="24">
        <f t="shared" si="15"/>
        <v>1.0176506390748773E-4</v>
      </c>
      <c r="CD27" s="24">
        <f t="shared" si="15"/>
        <v>1.7933049300060896E-3</v>
      </c>
      <c r="CE27" s="24">
        <f t="shared" si="15"/>
        <v>2.1022519780888615E-3</v>
      </c>
      <c r="CF27" s="24">
        <f t="shared" si="14"/>
        <v>5.7939379184418736E-2</v>
      </c>
    </row>
    <row r="28" spans="1:84" x14ac:dyDescent="0.25">
      <c r="A28" s="31">
        <f>+[1]PAT!A29</f>
        <v>43405</v>
      </c>
      <c r="B28" s="17">
        <f>+[1]PAT!B29</f>
        <v>181.2</v>
      </c>
      <c r="C28" s="17">
        <f>+[1]PAT!C29</f>
        <v>174.5</v>
      </c>
      <c r="D28" s="17">
        <f>+[1]PAT!D29</f>
        <v>155.6</v>
      </c>
      <c r="E28" s="17">
        <f>+[1]PAT!E29</f>
        <v>146.69999999999999</v>
      </c>
      <c r="F28" s="17">
        <f>+[1]PAT!F29</f>
        <v>233.1</v>
      </c>
      <c r="G28" s="17">
        <f>+[1]PAT!G29</f>
        <v>177.1</v>
      </c>
      <c r="H28" s="17">
        <f>+[1]PAT!H29</f>
        <v>184.3</v>
      </c>
      <c r="I28" s="17">
        <f>+[1]PAT!I29</f>
        <v>210.2</v>
      </c>
      <c r="J28" s="17">
        <f>+[1]PAT!J29</f>
        <v>171.3</v>
      </c>
      <c r="K28" s="17">
        <f>+[1]PAT!K29</f>
        <v>176.1</v>
      </c>
      <c r="L28" s="17">
        <f>+[1]PAT!L29</f>
        <v>164.8</v>
      </c>
      <c r="M28" s="17">
        <f>+[1]PAT!M29</f>
        <v>164.9</v>
      </c>
      <c r="N28" s="17">
        <f>+[1]PAT!N29</f>
        <v>180.8</v>
      </c>
      <c r="O28" s="18">
        <f>+[1]PAT!R29</f>
        <v>153.9</v>
      </c>
      <c r="P28" s="19">
        <f>+[1]PAT!S29</f>
        <v>174.6</v>
      </c>
      <c r="Q28" s="20">
        <f>+[1]PAT!T29</f>
        <v>220.3</v>
      </c>
      <c r="R28" s="18">
        <f t="shared" si="4"/>
        <v>181.14569000000003</v>
      </c>
      <c r="S28" s="19">
        <f t="shared" si="5"/>
        <v>168.13297631618647</v>
      </c>
      <c r="T28" s="19">
        <f t="shared" si="6"/>
        <v>164.43438914027149</v>
      </c>
      <c r="U28" s="19">
        <f t="shared" si="7"/>
        <v>164.35627476882433</v>
      </c>
      <c r="V28" s="19"/>
      <c r="W28" s="20">
        <f t="shared" si="8"/>
        <v>178.02254774707956</v>
      </c>
      <c r="X28" s="21"/>
      <c r="Y28" s="41">
        <f t="shared" si="18"/>
        <v>4.197814836112701E-2</v>
      </c>
      <c r="Z28" s="24">
        <f t="shared" si="18"/>
        <v>4.9939831528279299E-2</v>
      </c>
      <c r="AA28" s="24">
        <f t="shared" si="18"/>
        <v>5.0641458474004031E-2</v>
      </c>
      <c r="AB28" s="24">
        <f t="shared" si="19"/>
        <v>4.3385490753911737E-2</v>
      </c>
      <c r="AC28" s="24">
        <f t="shared" si="20"/>
        <v>4.8582995951417018E-2</v>
      </c>
      <c r="AD28" s="24">
        <f t="shared" si="21"/>
        <v>4.8549437537004136E-2</v>
      </c>
      <c r="AE28" s="24">
        <f t="shared" si="22"/>
        <v>7.8408425980105445E-2</v>
      </c>
      <c r="AF28" s="24">
        <f t="shared" si="23"/>
        <v>2.2373540856031049E-2</v>
      </c>
      <c r="AG28" s="24">
        <f t="shared" si="24"/>
        <v>2.3297491039426577E-2</v>
      </c>
      <c r="AH28" s="24">
        <f t="shared" si="25"/>
        <v>2.6822157434402305E-2</v>
      </c>
      <c r="AI28" s="24">
        <f t="shared" si="26"/>
        <v>3.0432136335971638E-3</v>
      </c>
      <c r="AJ28" s="24">
        <f t="shared" si="27"/>
        <v>2.7414330218068494E-2</v>
      </c>
      <c r="AK28" s="24">
        <f t="shared" si="28"/>
        <v>6.4155385520894725E-2</v>
      </c>
      <c r="AL28" s="24">
        <f t="shared" si="29"/>
        <v>5.2667578659370884E-2</v>
      </c>
      <c r="AM28" s="24">
        <f t="shared" si="30"/>
        <v>4.1144901610017826E-2</v>
      </c>
      <c r="AN28" s="24">
        <f t="shared" si="17"/>
        <v>4.1115311909262875E-2</v>
      </c>
      <c r="AO28" s="24">
        <f t="shared" si="31"/>
        <v>4.1892194865566612E-2</v>
      </c>
      <c r="AP28" s="24">
        <f t="shared" si="32"/>
        <v>4.4823641860084917E-2</v>
      </c>
      <c r="AQ28" s="24">
        <f t="shared" si="32"/>
        <v>4.0111853525690133E-2</v>
      </c>
      <c r="AR28" s="24">
        <f t="shared" si="32"/>
        <v>4.2280056998911908E-2</v>
      </c>
      <c r="AS28" s="24" t="e">
        <f t="shared" si="32"/>
        <v>#DIV/0!</v>
      </c>
      <c r="AT28" s="24">
        <f t="shared" si="32"/>
        <v>3.7097961744468666E-2</v>
      </c>
      <c r="AU28" s="21"/>
      <c r="AV28" s="24">
        <f t="shared" si="16"/>
        <v>0.50498338870431869</v>
      </c>
      <c r="AW28" s="24">
        <f t="shared" si="16"/>
        <v>0.50821089023336219</v>
      </c>
      <c r="AX28" s="24">
        <f t="shared" si="16"/>
        <v>0.27855382087099412</v>
      </c>
      <c r="AY28" s="24">
        <f t="shared" si="16"/>
        <v>0.29708222811671092</v>
      </c>
      <c r="AZ28" s="24">
        <f t="shared" si="16"/>
        <v>0.69527272727272726</v>
      </c>
      <c r="BA28" s="24">
        <f t="shared" si="16"/>
        <v>0.57003546099290769</v>
      </c>
      <c r="BB28" s="24">
        <f t="shared" si="16"/>
        <v>0.45806962025316467</v>
      </c>
      <c r="BC28" s="24">
        <f t="shared" si="16"/>
        <v>0.73432343234323416</v>
      </c>
      <c r="BD28" s="24">
        <f t="shared" si="16"/>
        <v>0.33307392996108964</v>
      </c>
      <c r="BE28" s="24">
        <f t="shared" si="16"/>
        <v>0.42360549717057383</v>
      </c>
      <c r="BF28" s="24">
        <f t="shared" si="16"/>
        <v>0.27455529775715393</v>
      </c>
      <c r="BG28" s="24">
        <f t="shared" si="16"/>
        <v>0.38921651221566966</v>
      </c>
      <c r="BH28" s="24">
        <f t="shared" si="16"/>
        <v>0.52316764953664707</v>
      </c>
      <c r="BI28" s="24">
        <f t="shared" ref="BI28:BQ56" si="33">+O28/O16-1</f>
        <v>0.35000000000000009</v>
      </c>
      <c r="BJ28" s="24">
        <f t="shared" si="33"/>
        <v>0.47466216216216206</v>
      </c>
      <c r="BK28" s="24">
        <f t="shared" si="33"/>
        <v>0.67911585365853688</v>
      </c>
      <c r="BL28" s="24">
        <f t="shared" si="33"/>
        <v>0.50442834847292972</v>
      </c>
      <c r="BM28" s="24">
        <f t="shared" si="33"/>
        <v>0.44274175864432008</v>
      </c>
      <c r="BN28" s="24">
        <f t="shared" si="33"/>
        <v>0.40933114700852857</v>
      </c>
      <c r="BO28" s="24">
        <f t="shared" si="33"/>
        <v>0.41277430706266838</v>
      </c>
      <c r="BP28" s="24" t="e">
        <f t="shared" si="33"/>
        <v>#DIV/0!</v>
      </c>
      <c r="BQ28" s="24">
        <f t="shared" si="33"/>
        <v>0.4873397846780434</v>
      </c>
      <c r="BR28" s="21"/>
      <c r="BS28" s="35">
        <f t="shared" si="11"/>
        <v>43405</v>
      </c>
      <c r="BT28" s="24">
        <f t="shared" si="15"/>
        <v>1.3091949396204733E-2</v>
      </c>
      <c r="BU28" s="24">
        <f t="shared" si="15"/>
        <v>1.5094882116158711E-3</v>
      </c>
      <c r="BV28" s="24">
        <f t="shared" si="15"/>
        <v>4.4969522714203526E-3</v>
      </c>
      <c r="BW28" s="24">
        <f t="shared" si="15"/>
        <v>6.2477285796434627E-3</v>
      </c>
      <c r="BX28" s="24">
        <f t="shared" si="15"/>
        <v>3.088556641748127E-3</v>
      </c>
      <c r="BY28" s="24">
        <f t="shared" si="15"/>
        <v>3.8142610695802198E-3</v>
      </c>
      <c r="BZ28" s="24">
        <f t="shared" si="15"/>
        <v>3.5498562392179372E-3</v>
      </c>
      <c r="CA28" s="24">
        <f t="shared" si="15"/>
        <v>7.1541115583668871E-4</v>
      </c>
      <c r="CB28" s="24">
        <f t="shared" si="15"/>
        <v>2.0553191489361675E-3</v>
      </c>
      <c r="CC28" s="24">
        <f t="shared" si="15"/>
        <v>6.0092006900517531E-5</v>
      </c>
      <c r="CD28" s="24">
        <f t="shared" si="15"/>
        <v>1.2853364002300188E-3</v>
      </c>
      <c r="CE28" s="24">
        <f t="shared" si="15"/>
        <v>1.9681426106958029E-3</v>
      </c>
      <c r="CF28" s="24">
        <f t="shared" si="14"/>
        <v>4.1883093732029905E-2</v>
      </c>
    </row>
    <row r="29" spans="1:84" x14ac:dyDescent="0.25">
      <c r="A29" s="31">
        <f>+[1]PAT!A30</f>
        <v>43435</v>
      </c>
      <c r="B29" s="17">
        <f>+[1]PAT!B30</f>
        <v>185.9</v>
      </c>
      <c r="C29" s="17">
        <f>+[1]PAT!C30</f>
        <v>178.1</v>
      </c>
      <c r="D29" s="17">
        <f>+[1]PAT!D30</f>
        <v>158</v>
      </c>
      <c r="E29" s="17">
        <f>+[1]PAT!E30</f>
        <v>149.6</v>
      </c>
      <c r="F29" s="17">
        <f>+[1]PAT!F30</f>
        <v>237.2</v>
      </c>
      <c r="G29" s="17">
        <f>+[1]PAT!G30</f>
        <v>181.4</v>
      </c>
      <c r="H29" s="17">
        <f>+[1]PAT!H30</f>
        <v>195.4</v>
      </c>
      <c r="I29" s="17">
        <f>+[1]PAT!I30</f>
        <v>215.5</v>
      </c>
      <c r="J29" s="17">
        <f>+[1]PAT!J30</f>
        <v>185.1</v>
      </c>
      <c r="K29" s="17">
        <f>+[1]PAT!K30</f>
        <v>180.1</v>
      </c>
      <c r="L29" s="17">
        <f>+[1]PAT!L30</f>
        <v>164.8</v>
      </c>
      <c r="M29" s="17">
        <f>+[1]PAT!M30</f>
        <v>171</v>
      </c>
      <c r="N29" s="17">
        <f>+[1]PAT!N30</f>
        <v>190.7</v>
      </c>
      <c r="O29" s="18">
        <f>+[1]PAT!R30</f>
        <v>155.6</v>
      </c>
      <c r="P29" s="19">
        <f>+[1]PAT!S30</f>
        <v>179.7</v>
      </c>
      <c r="Q29" s="20">
        <f>+[1]PAT!T30</f>
        <v>225.5</v>
      </c>
      <c r="R29" s="18">
        <f t="shared" si="4"/>
        <v>185.91552999999999</v>
      </c>
      <c r="S29" s="19">
        <f t="shared" si="5"/>
        <v>172.14029265349222</v>
      </c>
      <c r="T29" s="19">
        <f t="shared" si="6"/>
        <v>168.91677036199096</v>
      </c>
      <c r="U29" s="19">
        <f t="shared" si="7"/>
        <v>168.56727212681639</v>
      </c>
      <c r="V29" s="19"/>
      <c r="W29" s="20">
        <f t="shared" si="8"/>
        <v>183.54084924902651</v>
      </c>
      <c r="X29" s="21"/>
      <c r="Y29" s="41">
        <f t="shared" si="18"/>
        <v>2.5938189845474691E-2</v>
      </c>
      <c r="Z29" s="24">
        <f t="shared" si="18"/>
        <v>2.0630372492836724E-2</v>
      </c>
      <c r="AA29" s="24">
        <f t="shared" si="18"/>
        <v>1.5424164524421524E-2</v>
      </c>
      <c r="AB29" s="24">
        <f t="shared" si="19"/>
        <v>1.9768234492160808E-2</v>
      </c>
      <c r="AC29" s="24">
        <f t="shared" si="20"/>
        <v>1.7589017589017653E-2</v>
      </c>
      <c r="AD29" s="24">
        <f t="shared" si="21"/>
        <v>2.4280067758328583E-2</v>
      </c>
      <c r="AE29" s="24">
        <f t="shared" si="22"/>
        <v>6.0227889310906058E-2</v>
      </c>
      <c r="AF29" s="24">
        <f t="shared" si="23"/>
        <v>2.5214081826831602E-2</v>
      </c>
      <c r="AG29" s="24">
        <f t="shared" si="24"/>
        <v>8.0560420315236358E-2</v>
      </c>
      <c r="AH29" s="24">
        <f t="shared" si="25"/>
        <v>2.2714366837024436E-2</v>
      </c>
      <c r="AI29" s="24">
        <f t="shared" si="26"/>
        <v>0</v>
      </c>
      <c r="AJ29" s="24">
        <f t="shared" si="27"/>
        <v>3.6992116434202416E-2</v>
      </c>
      <c r="AK29" s="24">
        <f t="shared" si="28"/>
        <v>5.4756637168141387E-2</v>
      </c>
      <c r="AL29" s="24">
        <f t="shared" si="29"/>
        <v>1.1046133853151341E-2</v>
      </c>
      <c r="AM29" s="24">
        <f t="shared" si="30"/>
        <v>2.9209621993127044E-2</v>
      </c>
      <c r="AN29" s="24">
        <f t="shared" si="17"/>
        <v>2.360417612346799E-2</v>
      </c>
      <c r="AO29" s="24">
        <f t="shared" si="31"/>
        <v>2.6331512496929665E-2</v>
      </c>
      <c r="AP29" s="24">
        <f t="shared" si="32"/>
        <v>2.3834208048334915E-2</v>
      </c>
      <c r="AQ29" s="24">
        <f t="shared" si="32"/>
        <v>2.7259390478811207E-2</v>
      </c>
      <c r="AR29" s="24">
        <f t="shared" si="32"/>
        <v>2.5621153581845579E-2</v>
      </c>
      <c r="AS29" s="24" t="e">
        <f t="shared" si="32"/>
        <v>#DIV/0!</v>
      </c>
      <c r="AT29" s="24">
        <f t="shared" si="32"/>
        <v>3.0997767259161479E-2</v>
      </c>
      <c r="AU29" s="21"/>
      <c r="AV29" s="24">
        <f t="shared" ref="AV29:BH48" si="34">+B29/B17-1</f>
        <v>0.50526315789473686</v>
      </c>
      <c r="AW29" s="24">
        <f t="shared" si="34"/>
        <v>0.52352437981180477</v>
      </c>
      <c r="AX29" s="24">
        <f t="shared" si="34"/>
        <v>0.28979591836734686</v>
      </c>
      <c r="AY29" s="24">
        <f t="shared" si="34"/>
        <v>0.30541012216404884</v>
      </c>
      <c r="AZ29" s="24">
        <f t="shared" si="34"/>
        <v>0.59408602150537604</v>
      </c>
      <c r="BA29" s="24">
        <f t="shared" si="34"/>
        <v>0.56514236410698881</v>
      </c>
      <c r="BB29" s="24">
        <f t="shared" si="34"/>
        <v>0.52537080405932879</v>
      </c>
      <c r="BC29" s="24">
        <f t="shared" si="34"/>
        <v>0.69551534225019673</v>
      </c>
      <c r="BD29" s="24">
        <f t="shared" si="34"/>
        <v>0.43822843822843827</v>
      </c>
      <c r="BE29" s="24">
        <f t="shared" si="34"/>
        <v>0.44658634538152597</v>
      </c>
      <c r="BF29" s="24">
        <f t="shared" si="34"/>
        <v>0.27554179566563497</v>
      </c>
      <c r="BG29" s="24">
        <f t="shared" si="34"/>
        <v>0.40509449465899761</v>
      </c>
      <c r="BH29" s="24">
        <f t="shared" si="34"/>
        <v>0.57733664185277078</v>
      </c>
      <c r="BI29" s="24">
        <f t="shared" si="33"/>
        <v>0.33791917454858122</v>
      </c>
      <c r="BJ29" s="24">
        <f t="shared" si="33"/>
        <v>0.49749999999999983</v>
      </c>
      <c r="BK29" s="24">
        <f t="shared" si="33"/>
        <v>0.61417322834645693</v>
      </c>
      <c r="BL29" s="24">
        <f t="shared" si="33"/>
        <v>0.50585871041386432</v>
      </c>
      <c r="BM29" s="24">
        <f t="shared" si="33"/>
        <v>0.45757856730372382</v>
      </c>
      <c r="BN29" s="24">
        <f t="shared" si="33"/>
        <v>0.42430769773728394</v>
      </c>
      <c r="BO29" s="24">
        <f t="shared" si="33"/>
        <v>0.42763001117665977</v>
      </c>
      <c r="BP29" s="24" t="e">
        <f t="shared" si="33"/>
        <v>#DIV/0!</v>
      </c>
      <c r="BQ29" s="24">
        <f t="shared" si="33"/>
        <v>0.50073669588484271</v>
      </c>
      <c r="BR29" s="21"/>
      <c r="BS29" s="35">
        <f t="shared" si="11"/>
        <v>43435</v>
      </c>
      <c r="BT29" s="24">
        <f t="shared" si="15"/>
        <v>5.4496688741721769E-3</v>
      </c>
      <c r="BU29" s="24">
        <f t="shared" si="15"/>
        <v>4.6357615894039854E-4</v>
      </c>
      <c r="BV29" s="24">
        <f t="shared" si="15"/>
        <v>2.0517660044150152E-3</v>
      </c>
      <c r="BW29" s="24">
        <f t="shared" si="15"/>
        <v>2.2762693156732862E-3</v>
      </c>
      <c r="BX29" s="24">
        <f t="shared" si="15"/>
        <v>1.5543598233995629E-3</v>
      </c>
      <c r="BY29" s="24">
        <f t="shared" si="15"/>
        <v>3.0322847682119195E-3</v>
      </c>
      <c r="BZ29" s="24">
        <f t="shared" si="15"/>
        <v>3.9252759381898546E-3</v>
      </c>
      <c r="CA29" s="24">
        <f t="shared" si="15"/>
        <v>2.429470198675494E-3</v>
      </c>
      <c r="CB29" s="24">
        <f t="shared" si="15"/>
        <v>1.7152317880794704E-3</v>
      </c>
      <c r="CC29" s="24">
        <f t="shared" si="15"/>
        <v>0</v>
      </c>
      <c r="CD29" s="24">
        <f t="shared" si="15"/>
        <v>1.7101545253863119E-3</v>
      </c>
      <c r="CE29" s="24">
        <f t="shared" si="15"/>
        <v>1.7155629139072807E-3</v>
      </c>
      <c r="CF29" s="24">
        <f t="shared" si="14"/>
        <v>2.632362030905077E-2</v>
      </c>
    </row>
    <row r="30" spans="1:84" x14ac:dyDescent="0.25">
      <c r="A30" s="31">
        <f>+[1]PAT!A31</f>
        <v>43466</v>
      </c>
      <c r="B30" s="17">
        <f>+[1]PAT!B31</f>
        <v>191.5</v>
      </c>
      <c r="C30" s="17">
        <f>+[1]PAT!C31</f>
        <v>182.7</v>
      </c>
      <c r="D30" s="17">
        <f>+[1]PAT!D31</f>
        <v>163.69999999999999</v>
      </c>
      <c r="E30" s="17">
        <f>+[1]PAT!E31</f>
        <v>152.5</v>
      </c>
      <c r="F30" s="17">
        <f>+[1]PAT!F31</f>
        <v>249.8</v>
      </c>
      <c r="G30" s="17">
        <f>+[1]PAT!G31</f>
        <v>186.2</v>
      </c>
      <c r="H30" s="17">
        <f>+[1]PAT!H31</f>
        <v>201.5</v>
      </c>
      <c r="I30" s="17">
        <f>+[1]PAT!I31</f>
        <v>218</v>
      </c>
      <c r="J30" s="17">
        <f>+[1]PAT!J31</f>
        <v>197.5</v>
      </c>
      <c r="K30" s="17">
        <f>+[1]PAT!K31</f>
        <v>187.5</v>
      </c>
      <c r="L30" s="17">
        <f>+[1]PAT!L31</f>
        <v>170.2</v>
      </c>
      <c r="M30" s="17">
        <f>+[1]PAT!M31</f>
        <v>176.9</v>
      </c>
      <c r="N30" s="17">
        <f>+[1]PAT!N31</f>
        <v>196.9</v>
      </c>
      <c r="O30" s="18">
        <f>+[1]PAT!R31</f>
        <v>156.6</v>
      </c>
      <c r="P30" s="19">
        <f>+[1]PAT!S31</f>
        <v>185.4</v>
      </c>
      <c r="Q30" s="20">
        <f>+[1]PAT!T31</f>
        <v>233.8</v>
      </c>
      <c r="R30" s="18">
        <f t="shared" si="4"/>
        <v>191.54580000000001</v>
      </c>
      <c r="S30" s="19">
        <f t="shared" si="5"/>
        <v>176.99297028209384</v>
      </c>
      <c r="T30" s="19">
        <f t="shared" si="6"/>
        <v>173.88158936651581</v>
      </c>
      <c r="U30" s="19">
        <f t="shared" si="7"/>
        <v>173.37519815059446</v>
      </c>
      <c r="V30" s="19"/>
      <c r="W30" s="20">
        <f t="shared" si="8"/>
        <v>188.36508436862599</v>
      </c>
      <c r="X30" s="21"/>
      <c r="Y30" s="41">
        <f t="shared" si="18"/>
        <v>3.0123722431414812E-2</v>
      </c>
      <c r="Z30" s="24">
        <f t="shared" si="18"/>
        <v>2.5828186412127918E-2</v>
      </c>
      <c r="AA30" s="24">
        <f t="shared" si="18"/>
        <v>3.6075949367088578E-2</v>
      </c>
      <c r="AB30" s="24">
        <f t="shared" si="19"/>
        <v>1.9385026737968047E-2</v>
      </c>
      <c r="AC30" s="24">
        <f t="shared" si="20"/>
        <v>5.3119730185497538E-2</v>
      </c>
      <c r="AD30" s="24">
        <f t="shared" si="21"/>
        <v>2.6460859977949225E-2</v>
      </c>
      <c r="AE30" s="24">
        <f t="shared" si="22"/>
        <v>3.1218014329580379E-2</v>
      </c>
      <c r="AF30" s="24">
        <f t="shared" si="23"/>
        <v>1.1600928074245953E-2</v>
      </c>
      <c r="AG30" s="24">
        <f t="shared" si="24"/>
        <v>6.6990815775256563E-2</v>
      </c>
      <c r="AH30" s="24">
        <f t="shared" si="25"/>
        <v>4.1088284286507459E-2</v>
      </c>
      <c r="AI30" s="24">
        <f t="shared" si="26"/>
        <v>3.2766990291261955E-2</v>
      </c>
      <c r="AJ30" s="24">
        <f t="shared" si="27"/>
        <v>3.4502923976608146E-2</v>
      </c>
      <c r="AK30" s="24">
        <f t="shared" si="28"/>
        <v>3.2511798636602141E-2</v>
      </c>
      <c r="AL30" s="24">
        <f t="shared" si="29"/>
        <v>6.4267352185090054E-3</v>
      </c>
      <c r="AM30" s="24">
        <f t="shared" si="30"/>
        <v>3.171953255425719E-2</v>
      </c>
      <c r="AN30" s="24">
        <f t="shared" si="17"/>
        <v>3.6807095343680762E-2</v>
      </c>
      <c r="AO30" s="24">
        <f t="shared" si="31"/>
        <v>3.0284021996441313E-2</v>
      </c>
      <c r="AP30" s="24">
        <f t="shared" si="32"/>
        <v>2.819024851067109E-2</v>
      </c>
      <c r="AQ30" s="24">
        <f t="shared" si="32"/>
        <v>2.9392102358369643E-2</v>
      </c>
      <c r="AR30" s="24">
        <f t="shared" si="32"/>
        <v>2.8522298327049889E-2</v>
      </c>
      <c r="AS30" s="24" t="e">
        <f t="shared" si="32"/>
        <v>#DIV/0!</v>
      </c>
      <c r="AT30" s="24">
        <f t="shared" si="32"/>
        <v>2.6284258459837506E-2</v>
      </c>
      <c r="AU30" s="21"/>
      <c r="AV30" s="24">
        <f t="shared" si="34"/>
        <v>0.5126382306477093</v>
      </c>
      <c r="AW30" s="24">
        <f t="shared" si="34"/>
        <v>0.54177215189873418</v>
      </c>
      <c r="AX30" s="24">
        <f t="shared" si="34"/>
        <v>0.30750798722044714</v>
      </c>
      <c r="AY30" s="24">
        <f t="shared" si="34"/>
        <v>0.33537653239929943</v>
      </c>
      <c r="AZ30" s="24">
        <f t="shared" si="34"/>
        <v>0.5296999387630128</v>
      </c>
      <c r="BA30" s="24">
        <f t="shared" si="34"/>
        <v>0.58603066439522977</v>
      </c>
      <c r="BB30" s="24">
        <f t="shared" si="34"/>
        <v>0.54761904761904767</v>
      </c>
      <c r="BC30" s="24">
        <f t="shared" si="34"/>
        <v>0.67821401077752119</v>
      </c>
      <c r="BD30" s="24">
        <f t="shared" si="34"/>
        <v>0.52627511591962906</v>
      </c>
      <c r="BE30" s="24">
        <f t="shared" si="34"/>
        <v>0.45123839009287936</v>
      </c>
      <c r="BF30" s="24">
        <f t="shared" si="34"/>
        <v>0.31428571428571428</v>
      </c>
      <c r="BG30" s="24">
        <f t="shared" si="34"/>
        <v>0.41068580542264743</v>
      </c>
      <c r="BH30" s="24">
        <f t="shared" si="34"/>
        <v>0.59821428571428581</v>
      </c>
      <c r="BI30" s="24">
        <f t="shared" si="33"/>
        <v>0.33390119250425876</v>
      </c>
      <c r="BJ30" s="24">
        <f t="shared" si="33"/>
        <v>0.51718494271685755</v>
      </c>
      <c r="BK30" s="24">
        <f t="shared" si="33"/>
        <v>0.58723693143245081</v>
      </c>
      <c r="BL30" s="24">
        <f t="shared" si="33"/>
        <v>0.51259138526559189</v>
      </c>
      <c r="BM30" s="24">
        <f t="shared" si="33"/>
        <v>0.47593721464159744</v>
      </c>
      <c r="BN30" s="24">
        <f t="shared" si="33"/>
        <v>0.44303528604400388</v>
      </c>
      <c r="BO30" s="24">
        <f t="shared" si="33"/>
        <v>0.44872212346008777</v>
      </c>
      <c r="BP30" s="24" t="e">
        <f t="shared" si="33"/>
        <v>#DIV/0!</v>
      </c>
      <c r="BQ30" s="24">
        <f t="shared" si="33"/>
        <v>0.51734542605716083</v>
      </c>
      <c r="BR30" s="21"/>
      <c r="BS30" s="35">
        <f t="shared" si="11"/>
        <v>43466</v>
      </c>
      <c r="BT30" s="24">
        <f t="shared" si="15"/>
        <v>6.7874125874125783E-3</v>
      </c>
      <c r="BU30" s="24">
        <f t="shared" si="15"/>
        <v>1.0731576116191481E-3</v>
      </c>
      <c r="BV30" s="24">
        <f t="shared" si="15"/>
        <v>1.9998924152770346E-3</v>
      </c>
      <c r="BW30" s="24">
        <f t="shared" si="15"/>
        <v>6.8185045723507384E-3</v>
      </c>
      <c r="BX30" s="24">
        <f t="shared" si="15"/>
        <v>1.6912318450779929E-3</v>
      </c>
      <c r="BY30" s="24">
        <f t="shared" si="15"/>
        <v>1.6242603550295843E-3</v>
      </c>
      <c r="BZ30" s="24">
        <f t="shared" si="15"/>
        <v>1.8047337278106511E-3</v>
      </c>
      <c r="CA30" s="24">
        <f t="shared" si="15"/>
        <v>2.1278106508875747E-3</v>
      </c>
      <c r="CB30" s="24">
        <f t="shared" si="15"/>
        <v>3.0929532006455109E-3</v>
      </c>
      <c r="CC30" s="24">
        <f t="shared" si="15"/>
        <v>6.071005917159737E-4</v>
      </c>
      <c r="CD30" s="24">
        <f t="shared" si="15"/>
        <v>1.6122646584185059E-3</v>
      </c>
      <c r="CE30" s="24">
        <f t="shared" si="15"/>
        <v>1.0472296933835422E-3</v>
      </c>
      <c r="CF30" s="24">
        <f t="shared" si="14"/>
        <v>3.0286551909628832E-2</v>
      </c>
    </row>
    <row r="31" spans="1:84" x14ac:dyDescent="0.25">
      <c r="A31" s="31">
        <f>+[1]PAT!A32</f>
        <v>43497</v>
      </c>
      <c r="B31" s="17">
        <f>+[1]PAT!B32</f>
        <v>197.3</v>
      </c>
      <c r="C31" s="17">
        <f>+[1]PAT!C32</f>
        <v>189.2</v>
      </c>
      <c r="D31" s="17">
        <f>+[1]PAT!D32</f>
        <v>167.5</v>
      </c>
      <c r="E31" s="17">
        <f>+[1]PAT!E32</f>
        <v>154.30000000000001</v>
      </c>
      <c r="F31" s="17">
        <f>+[1]PAT!F32</f>
        <v>264.3</v>
      </c>
      <c r="G31" s="17">
        <f>+[1]PAT!G32</f>
        <v>192</v>
      </c>
      <c r="H31" s="17">
        <f>+[1]PAT!H32</f>
        <v>206.4</v>
      </c>
      <c r="I31" s="17">
        <f>+[1]PAT!I32</f>
        <v>223.4</v>
      </c>
      <c r="J31" s="17">
        <f>+[1]PAT!J32</f>
        <v>198.9</v>
      </c>
      <c r="K31" s="17">
        <f>+[1]PAT!K32</f>
        <v>189.5</v>
      </c>
      <c r="L31" s="17">
        <f>+[1]PAT!L32</f>
        <v>171.7</v>
      </c>
      <c r="M31" s="17">
        <f>+[1]PAT!M32</f>
        <v>182.4</v>
      </c>
      <c r="N31" s="17">
        <f>+[1]PAT!N32</f>
        <v>205.3</v>
      </c>
      <c r="O31" s="18">
        <f>+[1]PAT!R32</f>
        <v>158.4</v>
      </c>
      <c r="P31" s="19">
        <f>+[1]PAT!S32</f>
        <v>191</v>
      </c>
      <c r="Q31" s="20">
        <f>+[1]PAT!T32</f>
        <v>242.6</v>
      </c>
      <c r="R31" s="18">
        <f t="shared" si="4"/>
        <v>197.27290999999997</v>
      </c>
      <c r="S31" s="19">
        <f t="shared" si="5"/>
        <v>181.85821390858354</v>
      </c>
      <c r="T31" s="19">
        <f t="shared" si="6"/>
        <v>177.58413461538461</v>
      </c>
      <c r="U31" s="19">
        <f t="shared" si="7"/>
        <v>176.77618890356672</v>
      </c>
      <c r="V31" s="19"/>
      <c r="W31" s="20">
        <f t="shared" si="8"/>
        <v>192.20906730947527</v>
      </c>
      <c r="X31" s="21"/>
      <c r="Y31" s="41">
        <f t="shared" si="18"/>
        <v>3.0287206266318645E-2</v>
      </c>
      <c r="Z31" s="24">
        <f t="shared" si="18"/>
        <v>3.5577449370552738E-2</v>
      </c>
      <c r="AA31" s="24">
        <f t="shared" si="18"/>
        <v>2.3213194868662246E-2</v>
      </c>
      <c r="AB31" s="24">
        <f t="shared" si="19"/>
        <v>1.180327868852471E-2</v>
      </c>
      <c r="AC31" s="24">
        <f t="shared" si="20"/>
        <v>5.8046437149719798E-2</v>
      </c>
      <c r="AD31" s="24">
        <f t="shared" si="21"/>
        <v>3.1149301825993625E-2</v>
      </c>
      <c r="AE31" s="24">
        <f t="shared" si="22"/>
        <v>2.4317617866004948E-2</v>
      </c>
      <c r="AF31" s="24">
        <f t="shared" si="23"/>
        <v>2.477064220183478E-2</v>
      </c>
      <c r="AG31" s="24">
        <f t="shared" si="24"/>
        <v>7.088607594936791E-3</v>
      </c>
      <c r="AH31" s="24">
        <f t="shared" si="25"/>
        <v>1.0666666666666602E-2</v>
      </c>
      <c r="AI31" s="24">
        <f t="shared" si="26"/>
        <v>8.8131609870740757E-3</v>
      </c>
      <c r="AJ31" s="24">
        <f t="shared" si="27"/>
        <v>3.1091011871113627E-2</v>
      </c>
      <c r="AK31" s="24">
        <f t="shared" si="28"/>
        <v>4.2661249365159915E-2</v>
      </c>
      <c r="AL31" s="24">
        <f t="shared" si="29"/>
        <v>1.1494252873563315E-2</v>
      </c>
      <c r="AM31" s="24">
        <f t="shared" si="30"/>
        <v>3.0204962243797207E-2</v>
      </c>
      <c r="AN31" s="24">
        <f t="shared" si="17"/>
        <v>3.763900769888795E-2</v>
      </c>
      <c r="AO31" s="24">
        <f t="shared" si="31"/>
        <v>2.989942875280982E-2</v>
      </c>
      <c r="AP31" s="24">
        <f t="shared" si="32"/>
        <v>2.7488343851935992E-2</v>
      </c>
      <c r="AQ31" s="24">
        <f t="shared" si="32"/>
        <v>2.1293486345264512E-2</v>
      </c>
      <c r="AR31" s="24">
        <f t="shared" si="32"/>
        <v>1.9616362601172943E-2</v>
      </c>
      <c r="AS31" s="24" t="e">
        <f t="shared" si="32"/>
        <v>#DIV/0!</v>
      </c>
      <c r="AT31" s="24">
        <f t="shared" si="32"/>
        <v>2.0407088467237822E-2</v>
      </c>
      <c r="AU31" s="21"/>
      <c r="AV31" s="24">
        <f t="shared" si="34"/>
        <v>0.52708978328173406</v>
      </c>
      <c r="AW31" s="24">
        <f t="shared" si="34"/>
        <v>0.5662251655629138</v>
      </c>
      <c r="AX31" s="24">
        <f t="shared" si="34"/>
        <v>0.31682389937106925</v>
      </c>
      <c r="AY31" s="24">
        <f t="shared" si="34"/>
        <v>0.33824804856895074</v>
      </c>
      <c r="AZ31" s="24">
        <f t="shared" si="34"/>
        <v>0.60864272671941566</v>
      </c>
      <c r="BA31" s="24">
        <f t="shared" si="34"/>
        <v>0.61073825503355694</v>
      </c>
      <c r="BB31" s="24">
        <f t="shared" si="34"/>
        <v>0.55891238670694854</v>
      </c>
      <c r="BC31" s="24">
        <f t="shared" si="34"/>
        <v>0.65850037119524885</v>
      </c>
      <c r="BD31" s="24">
        <f t="shared" si="34"/>
        <v>0.42172980700500351</v>
      </c>
      <c r="BE31" s="24">
        <f t="shared" si="34"/>
        <v>0.4454614797864227</v>
      </c>
      <c r="BF31" s="24">
        <f t="shared" si="34"/>
        <v>0.29487179487179493</v>
      </c>
      <c r="BG31" s="24">
        <f t="shared" si="34"/>
        <v>0.42277691107644322</v>
      </c>
      <c r="BH31" s="24">
        <f t="shared" si="34"/>
        <v>0.63846767757382294</v>
      </c>
      <c r="BI31" s="24">
        <f t="shared" si="33"/>
        <v>0.34465195246179969</v>
      </c>
      <c r="BJ31" s="24">
        <f t="shared" si="33"/>
        <v>0.53413654618473894</v>
      </c>
      <c r="BK31" s="24">
        <f t="shared" si="33"/>
        <v>0.59500328731097962</v>
      </c>
      <c r="BL31" s="24">
        <f t="shared" si="33"/>
        <v>0.52684205548437557</v>
      </c>
      <c r="BM31" s="24">
        <f t="shared" si="33"/>
        <v>0.49181889111427535</v>
      </c>
      <c r="BN31" s="24">
        <f t="shared" si="33"/>
        <v>0.45280202376030476</v>
      </c>
      <c r="BO31" s="24">
        <f t="shared" si="33"/>
        <v>0.45812865449285534</v>
      </c>
      <c r="BP31" s="24" t="e">
        <f t="shared" si="33"/>
        <v>#DIV/0!</v>
      </c>
      <c r="BQ31" s="24">
        <f t="shared" si="33"/>
        <v>0.51161347693549719</v>
      </c>
      <c r="BR31" s="21"/>
      <c r="BS31" s="35">
        <f t="shared" si="11"/>
        <v>43497</v>
      </c>
      <c r="BT31" s="24">
        <f t="shared" si="15"/>
        <v>9.3104438642297657E-3</v>
      </c>
      <c r="BU31" s="24">
        <f t="shared" si="15"/>
        <v>6.9451697127937545E-4</v>
      </c>
      <c r="BV31" s="24">
        <f t="shared" si="15"/>
        <v>1.205013054830295E-3</v>
      </c>
      <c r="BW31" s="24">
        <f t="shared" si="15"/>
        <v>7.6172323759791122E-3</v>
      </c>
      <c r="BX31" s="24">
        <f t="shared" si="15"/>
        <v>1.9838120104438682E-3</v>
      </c>
      <c r="BY31" s="24">
        <f t="shared" si="15"/>
        <v>1.2665796344647534E-3</v>
      </c>
      <c r="BZ31" s="24">
        <f t="shared" si="15"/>
        <v>3.784229765013059E-3</v>
      </c>
      <c r="CA31" s="24">
        <f t="shared" si="15"/>
        <v>2.3321148825065368E-4</v>
      </c>
      <c r="CB31" s="24">
        <f t="shared" si="15"/>
        <v>8.1148825065274158E-4</v>
      </c>
      <c r="CC31" s="24">
        <f t="shared" si="15"/>
        <v>1.6370757180156654E-4</v>
      </c>
      <c r="CD31" s="24">
        <f t="shared" si="15"/>
        <v>1.4590078328981723E-3</v>
      </c>
      <c r="CE31" s="24">
        <f t="shared" si="15"/>
        <v>1.3773368146214107E-3</v>
      </c>
      <c r="CF31" s="24">
        <f t="shared" si="14"/>
        <v>2.9906579634464775E-2</v>
      </c>
    </row>
    <row r="32" spans="1:84" x14ac:dyDescent="0.25">
      <c r="A32" s="31">
        <f>+[1]PAT!A33</f>
        <v>43525</v>
      </c>
      <c r="B32" s="17">
        <f>+[1]PAT!B33</f>
        <v>205.8</v>
      </c>
      <c r="C32" s="17">
        <f>+[1]PAT!C33</f>
        <v>201</v>
      </c>
      <c r="D32" s="17">
        <f>+[1]PAT!D33</f>
        <v>174.9</v>
      </c>
      <c r="E32" s="17">
        <f>+[1]PAT!E33</f>
        <v>162.19999999999999</v>
      </c>
      <c r="F32" s="17">
        <f>+[1]PAT!F33</f>
        <v>267.7</v>
      </c>
      <c r="G32" s="17">
        <f>+[1]PAT!G33</f>
        <v>196.7</v>
      </c>
      <c r="H32" s="17">
        <f>+[1]PAT!H33</f>
        <v>213.3</v>
      </c>
      <c r="I32" s="17">
        <f>+[1]PAT!I33</f>
        <v>231.4</v>
      </c>
      <c r="J32" s="17">
        <f>+[1]PAT!J33</f>
        <v>209.2</v>
      </c>
      <c r="K32" s="17">
        <f>+[1]PAT!K33</f>
        <v>193.5</v>
      </c>
      <c r="L32" s="17">
        <f>+[1]PAT!L33</f>
        <v>209.5</v>
      </c>
      <c r="M32" s="17">
        <f>+[1]PAT!M33</f>
        <v>188.7</v>
      </c>
      <c r="N32" s="17">
        <f>+[1]PAT!N33</f>
        <v>210.9</v>
      </c>
      <c r="O32" s="18">
        <f>+[1]PAT!R33</f>
        <v>164.1</v>
      </c>
      <c r="P32" s="19">
        <f>+[1]PAT!S33</f>
        <v>199.6</v>
      </c>
      <c r="Q32" s="20">
        <f>+[1]PAT!T33</f>
        <v>252.1</v>
      </c>
      <c r="R32" s="18">
        <f t="shared" si="4"/>
        <v>205.77173999999999</v>
      </c>
      <c r="S32" s="19">
        <f t="shared" si="5"/>
        <v>190.34071503997583</v>
      </c>
      <c r="T32" s="19">
        <f t="shared" si="6"/>
        <v>183.60028280542986</v>
      </c>
      <c r="U32" s="19">
        <f t="shared" si="7"/>
        <v>182.74471598414794</v>
      </c>
      <c r="V32" s="19"/>
      <c r="W32" s="20">
        <f t="shared" si="8"/>
        <v>200.25840904876691</v>
      </c>
      <c r="X32" s="21"/>
      <c r="Y32" s="41">
        <f t="shared" si="18"/>
        <v>4.308160162189556E-2</v>
      </c>
      <c r="Z32" s="24">
        <f t="shared" si="18"/>
        <v>6.236786469344624E-2</v>
      </c>
      <c r="AA32" s="24">
        <f t="shared" si="18"/>
        <v>4.4179104477611864E-2</v>
      </c>
      <c r="AB32" s="24">
        <f t="shared" si="19"/>
        <v>5.1198963058975977E-2</v>
      </c>
      <c r="AC32" s="24">
        <f t="shared" si="20"/>
        <v>1.2864169504350986E-2</v>
      </c>
      <c r="AD32" s="24">
        <f t="shared" si="21"/>
        <v>2.4479166666666607E-2</v>
      </c>
      <c r="AE32" s="24">
        <f t="shared" si="22"/>
        <v>3.3430232558139483E-2</v>
      </c>
      <c r="AF32" s="24">
        <f t="shared" si="23"/>
        <v>3.5810205908684001E-2</v>
      </c>
      <c r="AG32" s="24">
        <f t="shared" si="24"/>
        <v>5.178481649069866E-2</v>
      </c>
      <c r="AH32" s="24">
        <f t="shared" si="25"/>
        <v>2.1108179419525142E-2</v>
      </c>
      <c r="AI32" s="24">
        <f t="shared" si="26"/>
        <v>0.22015142690739675</v>
      </c>
      <c r="AJ32" s="24">
        <f t="shared" si="27"/>
        <v>3.4539473684210398E-2</v>
      </c>
      <c r="AK32" s="24">
        <f t="shared" si="28"/>
        <v>2.7277155382367191E-2</v>
      </c>
      <c r="AL32" s="24">
        <f t="shared" si="29"/>
        <v>3.5984848484848397E-2</v>
      </c>
      <c r="AM32" s="24">
        <f t="shared" si="30"/>
        <v>4.5026178010471263E-2</v>
      </c>
      <c r="AN32" s="24">
        <f t="shared" si="17"/>
        <v>3.9159109645507062E-2</v>
      </c>
      <c r="AO32" s="24">
        <f t="shared" si="31"/>
        <v>4.3081586823046525E-2</v>
      </c>
      <c r="AP32" s="24">
        <f t="shared" si="32"/>
        <v>4.6643486423199265E-2</v>
      </c>
      <c r="AQ32" s="24">
        <f t="shared" si="32"/>
        <v>3.3877734647158375E-2</v>
      </c>
      <c r="AR32" s="24">
        <f t="shared" si="32"/>
        <v>3.3763184496737431E-2</v>
      </c>
      <c r="AS32" s="24" t="e">
        <f t="shared" si="32"/>
        <v>#DIV/0!</v>
      </c>
      <c r="AT32" s="24">
        <f t="shared" si="32"/>
        <v>4.1878054204026682E-2</v>
      </c>
      <c r="AU32" s="21"/>
      <c r="AV32" s="24">
        <f t="shared" si="34"/>
        <v>0.54504504504504525</v>
      </c>
      <c r="AW32" s="24">
        <f t="shared" si="34"/>
        <v>0.62884927066450569</v>
      </c>
      <c r="AX32" s="24">
        <f t="shared" si="34"/>
        <v>0.36427457098283944</v>
      </c>
      <c r="AY32" s="24">
        <f t="shared" si="34"/>
        <v>0.35845896147403677</v>
      </c>
      <c r="AZ32" s="24">
        <f t="shared" si="34"/>
        <v>0.55458768873403019</v>
      </c>
      <c r="BA32" s="24">
        <f t="shared" si="34"/>
        <v>0.57991967871485928</v>
      </c>
      <c r="BB32" s="24">
        <f t="shared" si="34"/>
        <v>0.57533234859675031</v>
      </c>
      <c r="BC32" s="24">
        <f t="shared" si="34"/>
        <v>0.6939970717423134</v>
      </c>
      <c r="BD32" s="24">
        <f t="shared" si="34"/>
        <v>0.45682451253481893</v>
      </c>
      <c r="BE32" s="24">
        <f t="shared" si="34"/>
        <v>0.44510828976848393</v>
      </c>
      <c r="BF32" s="24">
        <f t="shared" si="34"/>
        <v>0.32847178186429948</v>
      </c>
      <c r="BG32" s="24">
        <f t="shared" si="34"/>
        <v>0.41348314606741554</v>
      </c>
      <c r="BH32" s="24">
        <f t="shared" si="34"/>
        <v>0.65282131661442011</v>
      </c>
      <c r="BI32" s="24">
        <f t="shared" si="33"/>
        <v>0.37667785234899331</v>
      </c>
      <c r="BJ32" s="24">
        <f t="shared" si="33"/>
        <v>0.55209953343701401</v>
      </c>
      <c r="BK32" s="24">
        <f t="shared" si="33"/>
        <v>0.59860494610019033</v>
      </c>
      <c r="BL32" s="24">
        <f t="shared" si="33"/>
        <v>0.54455423694959526</v>
      </c>
      <c r="BM32" s="24">
        <f t="shared" si="33"/>
        <v>0.52038777721438878</v>
      </c>
      <c r="BN32" s="24">
        <f t="shared" si="33"/>
        <v>0.45385909083783682</v>
      </c>
      <c r="BO32" s="24">
        <f t="shared" si="33"/>
        <v>0.46108918080401362</v>
      </c>
      <c r="BP32" s="24" t="e">
        <f t="shared" si="33"/>
        <v>#DIV/0!</v>
      </c>
      <c r="BQ32" s="24">
        <f t="shared" si="33"/>
        <v>0.52577479797844906</v>
      </c>
      <c r="BR32" s="21"/>
      <c r="BS32" s="35">
        <f t="shared" si="11"/>
        <v>43525</v>
      </c>
      <c r="BT32" s="24">
        <f t="shared" si="15"/>
        <v>1.6405169792194644E-2</v>
      </c>
      <c r="BU32" s="24">
        <f t="shared" si="15"/>
        <v>1.3127217435377609E-3</v>
      </c>
      <c r="BV32" s="24">
        <f t="shared" si="15"/>
        <v>5.1331981753674457E-3</v>
      </c>
      <c r="BW32" s="24">
        <f t="shared" si="15"/>
        <v>1.7336036492650669E-3</v>
      </c>
      <c r="BX32" s="24">
        <f t="shared" si="15"/>
        <v>1.5603142422706501E-3</v>
      </c>
      <c r="BY32" s="24">
        <f t="shared" si="15"/>
        <v>1.7311201216421708E-3</v>
      </c>
      <c r="BZ32" s="24">
        <f t="shared" si="15"/>
        <v>5.4414597060314243E-3</v>
      </c>
      <c r="CA32" s="24">
        <f t="shared" si="15"/>
        <v>1.6653319817536716E-3</v>
      </c>
      <c r="CB32" s="24">
        <f t="shared" si="15"/>
        <v>1.5752660922453117E-3</v>
      </c>
      <c r="CC32" s="24">
        <f t="shared" si="15"/>
        <v>4.0041561074505832E-3</v>
      </c>
      <c r="CD32" s="24">
        <f t="shared" si="15"/>
        <v>1.6220983274201676E-3</v>
      </c>
      <c r="CE32" s="24">
        <f t="shared" si="15"/>
        <v>8.9123162696401318E-4</v>
      </c>
      <c r="CF32" s="24">
        <f t="shared" si="14"/>
        <v>4.307567156614292E-2</v>
      </c>
    </row>
    <row r="33" spans="1:84" x14ac:dyDescent="0.25">
      <c r="A33" s="31">
        <f>+[1]PAT!A34</f>
        <v>43556</v>
      </c>
      <c r="B33" s="17">
        <f>+[1]PAT!B34</f>
        <v>213.1</v>
      </c>
      <c r="C33" s="17">
        <f>+[1]PAT!C34</f>
        <v>208.6</v>
      </c>
      <c r="D33" s="17">
        <f>+[1]PAT!D34</f>
        <v>176.8</v>
      </c>
      <c r="E33" s="17">
        <f>+[1]PAT!E34</f>
        <v>169.7</v>
      </c>
      <c r="F33" s="17">
        <f>+[1]PAT!F34</f>
        <v>270.5</v>
      </c>
      <c r="G33" s="17">
        <f>+[1]PAT!G34</f>
        <v>205.7</v>
      </c>
      <c r="H33" s="17">
        <f>+[1]PAT!H34</f>
        <v>220.4</v>
      </c>
      <c r="I33" s="17">
        <f>+[1]PAT!I34</f>
        <v>241.8</v>
      </c>
      <c r="J33" s="17">
        <f>+[1]PAT!J34</f>
        <v>217.4</v>
      </c>
      <c r="K33" s="17">
        <f>+[1]PAT!K34</f>
        <v>203.5</v>
      </c>
      <c r="L33" s="17">
        <f>+[1]PAT!L34</f>
        <v>209.8</v>
      </c>
      <c r="M33" s="17">
        <f>+[1]PAT!M34</f>
        <v>194.4</v>
      </c>
      <c r="N33" s="17">
        <f>+[1]PAT!N34</f>
        <v>217.7</v>
      </c>
      <c r="O33" s="18">
        <f>+[1]PAT!R34</f>
        <v>169</v>
      </c>
      <c r="P33" s="19">
        <f>+[1]PAT!S34</f>
        <v>207.4</v>
      </c>
      <c r="Q33" s="20">
        <f>+[1]PAT!T34</f>
        <v>259.3</v>
      </c>
      <c r="R33" s="18">
        <f t="shared" si="4"/>
        <v>213.05065999999999</v>
      </c>
      <c r="S33" s="19">
        <f t="shared" si="5"/>
        <v>197.85656961834363</v>
      </c>
      <c r="T33" s="19">
        <f t="shared" si="6"/>
        <v>191.60673076923075</v>
      </c>
      <c r="U33" s="19">
        <f t="shared" si="7"/>
        <v>191.1381109643329</v>
      </c>
      <c r="V33" s="19"/>
      <c r="W33" s="20">
        <f t="shared" si="8"/>
        <v>208.70732430928985</v>
      </c>
      <c r="X33" s="21"/>
      <c r="Y33" s="41">
        <f t="shared" si="18"/>
        <v>3.5471331389698602E-2</v>
      </c>
      <c r="Z33" s="24">
        <f t="shared" si="18"/>
        <v>3.7810945273631713E-2</v>
      </c>
      <c r="AA33" s="24">
        <f t="shared" si="18"/>
        <v>1.0863350485992074E-2</v>
      </c>
      <c r="AB33" s="24">
        <f t="shared" si="19"/>
        <v>4.6239210850801404E-2</v>
      </c>
      <c r="AC33" s="24">
        <f t="shared" si="20"/>
        <v>1.04594695554725E-2</v>
      </c>
      <c r="AD33" s="24">
        <f t="shared" si="21"/>
        <v>4.5754956786985268E-2</v>
      </c>
      <c r="AE33" s="24">
        <f t="shared" si="22"/>
        <v>3.3286451007970008E-2</v>
      </c>
      <c r="AF33" s="24">
        <f t="shared" si="23"/>
        <v>4.4943820224719211E-2</v>
      </c>
      <c r="AG33" s="24">
        <f t="shared" si="24"/>
        <v>3.9196940726577534E-2</v>
      </c>
      <c r="AH33" s="24">
        <f t="shared" si="25"/>
        <v>5.1679586563307511E-2</v>
      </c>
      <c r="AI33" s="24">
        <f t="shared" si="26"/>
        <v>1.4319809069212042E-3</v>
      </c>
      <c r="AJ33" s="24">
        <f t="shared" si="27"/>
        <v>3.020667726550097E-2</v>
      </c>
      <c r="AK33" s="24">
        <f t="shared" si="28"/>
        <v>3.2242769084874334E-2</v>
      </c>
      <c r="AL33" s="24">
        <f t="shared" si="29"/>
        <v>2.9859841560024414E-2</v>
      </c>
      <c r="AM33" s="24">
        <f t="shared" si="30"/>
        <v>3.9078156312625234E-2</v>
      </c>
      <c r="AN33" s="24">
        <f t="shared" si="17"/>
        <v>2.8560095200317326E-2</v>
      </c>
      <c r="AO33" s="24">
        <f t="shared" si="31"/>
        <v>3.5373759292699702E-2</v>
      </c>
      <c r="AP33" s="24">
        <f t="shared" si="32"/>
        <v>3.9486321025899773E-2</v>
      </c>
      <c r="AQ33" s="24">
        <f t="shared" si="32"/>
        <v>4.3608037207032657E-2</v>
      </c>
      <c r="AR33" s="24">
        <f t="shared" si="32"/>
        <v>4.5929617909789666E-2</v>
      </c>
      <c r="AS33" s="24" t="e">
        <f t="shared" si="32"/>
        <v>#DIV/0!</v>
      </c>
      <c r="AT33" s="24">
        <f t="shared" si="32"/>
        <v>4.2190064830013974E-2</v>
      </c>
      <c r="AU33" s="21"/>
      <c r="AV33" s="24">
        <f t="shared" si="34"/>
        <v>0.55661066471877274</v>
      </c>
      <c r="AW33" s="24">
        <f t="shared" si="34"/>
        <v>0.65031645569620244</v>
      </c>
      <c r="AX33" s="24">
        <f t="shared" si="34"/>
        <v>0.35686876438986959</v>
      </c>
      <c r="AY33" s="24">
        <f t="shared" si="34"/>
        <v>0.36414790996784552</v>
      </c>
      <c r="AZ33" s="24">
        <f t="shared" si="34"/>
        <v>0.48871766648321424</v>
      </c>
      <c r="BA33" s="24">
        <f t="shared" si="34"/>
        <v>0.61080657791699289</v>
      </c>
      <c r="BB33" s="24">
        <f t="shared" si="34"/>
        <v>0.59018759018759037</v>
      </c>
      <c r="BC33" s="24">
        <f t="shared" si="34"/>
        <v>0.72591006423982884</v>
      </c>
      <c r="BD33" s="24">
        <f t="shared" si="34"/>
        <v>0.51392757660167132</v>
      </c>
      <c r="BE33" s="24">
        <f t="shared" si="34"/>
        <v>0.50295420974889216</v>
      </c>
      <c r="BF33" s="24">
        <f t="shared" si="34"/>
        <v>0.33206349206349217</v>
      </c>
      <c r="BG33" s="24">
        <f t="shared" si="34"/>
        <v>0.42626559060895075</v>
      </c>
      <c r="BH33" s="24">
        <f t="shared" si="34"/>
        <v>0.67719568567026167</v>
      </c>
      <c r="BI33" s="24">
        <f t="shared" si="33"/>
        <v>0.3773431132844336</v>
      </c>
      <c r="BJ33" s="24">
        <f t="shared" si="33"/>
        <v>0.57718631178707236</v>
      </c>
      <c r="BK33" s="24">
        <f t="shared" si="33"/>
        <v>0.58302808302808296</v>
      </c>
      <c r="BL33" s="24">
        <f t="shared" si="33"/>
        <v>0.55649447407818275</v>
      </c>
      <c r="BM33" s="24">
        <f t="shared" si="33"/>
        <v>0.54187320041582354</v>
      </c>
      <c r="BN33" s="24">
        <f t="shared" si="33"/>
        <v>0.47824667808644361</v>
      </c>
      <c r="BO33" s="24">
        <f t="shared" si="33"/>
        <v>0.48749702187658128</v>
      </c>
      <c r="BP33" s="24" t="e">
        <f t="shared" si="33"/>
        <v>#DIV/0!</v>
      </c>
      <c r="BQ33" s="24">
        <f t="shared" si="33"/>
        <v>0.55370672624049888</v>
      </c>
      <c r="BR33" s="21"/>
      <c r="BS33" s="35">
        <f t="shared" si="11"/>
        <v>43556</v>
      </c>
      <c r="BT33" s="24">
        <f t="shared" si="15"/>
        <v>1.0129640427599602E-2</v>
      </c>
      <c r="BU33" s="24">
        <f t="shared" si="15"/>
        <v>3.2312925170068126E-4</v>
      </c>
      <c r="BV33" s="24">
        <f t="shared" si="15"/>
        <v>4.6720116618075794E-3</v>
      </c>
      <c r="BW33" s="24">
        <f t="shared" si="15"/>
        <v>1.3687074829932028E-3</v>
      </c>
      <c r="BX33" s="24">
        <f t="shared" si="15"/>
        <v>2.8644314868804662E-3</v>
      </c>
      <c r="BY33" s="24">
        <f t="shared" si="15"/>
        <v>1.7077259475218646E-3</v>
      </c>
      <c r="BZ33" s="24">
        <f t="shared" si="15"/>
        <v>6.7817298347910638E-3</v>
      </c>
      <c r="CA33" s="24">
        <f t="shared" si="15"/>
        <v>1.2710398445092347E-3</v>
      </c>
      <c r="CB33" s="24">
        <f t="shared" si="15"/>
        <v>3.7755102040816324E-3</v>
      </c>
      <c r="CC33" s="24">
        <f t="shared" si="15"/>
        <v>3.0466472303208146E-5</v>
      </c>
      <c r="CD33" s="24">
        <f t="shared" si="15"/>
        <v>1.4069970845481091E-3</v>
      </c>
      <c r="CE33" s="24">
        <f t="shared" si="15"/>
        <v>1.0375121477162266E-3</v>
      </c>
      <c r="CF33" s="24">
        <f t="shared" si="14"/>
        <v>3.5368901846452874E-2</v>
      </c>
    </row>
    <row r="34" spans="1:84" x14ac:dyDescent="0.25">
      <c r="A34" s="31">
        <f>+[1]PAT!A35</f>
        <v>43586</v>
      </c>
      <c r="B34" s="17">
        <f>+[1]PAT!B35</f>
        <v>220.3</v>
      </c>
      <c r="C34" s="17">
        <f>+[1]PAT!C35</f>
        <v>215.1</v>
      </c>
      <c r="D34" s="17">
        <f>+[1]PAT!D35</f>
        <v>180.7</v>
      </c>
      <c r="E34" s="17">
        <f>+[1]PAT!E35</f>
        <v>176.6</v>
      </c>
      <c r="F34" s="17">
        <f>+[1]PAT!F35</f>
        <v>282.39999999999998</v>
      </c>
      <c r="G34" s="17">
        <f>+[1]PAT!G35</f>
        <v>213.8</v>
      </c>
      <c r="H34" s="17">
        <f>+[1]PAT!H35</f>
        <v>230.3</v>
      </c>
      <c r="I34" s="17">
        <f>+[1]PAT!I35</f>
        <v>249.5</v>
      </c>
      <c r="J34" s="17">
        <f>+[1]PAT!J35</f>
        <v>223.7</v>
      </c>
      <c r="K34" s="17">
        <f>+[1]PAT!K35</f>
        <v>210.3</v>
      </c>
      <c r="L34" s="17">
        <f>+[1]PAT!L35</f>
        <v>209.8</v>
      </c>
      <c r="M34" s="17">
        <f>+[1]PAT!M35</f>
        <v>199.7</v>
      </c>
      <c r="N34" s="17">
        <f>+[1]PAT!N35</f>
        <v>225.6</v>
      </c>
      <c r="O34" s="18">
        <f>+[1]PAT!R35</f>
        <v>174</v>
      </c>
      <c r="P34" s="19">
        <f>+[1]PAT!S35</f>
        <v>214</v>
      </c>
      <c r="Q34" s="20">
        <f>+[1]PAT!T35</f>
        <v>270.39999999999998</v>
      </c>
      <c r="R34" s="18">
        <f t="shared" si="4"/>
        <v>220.35240000000002</v>
      </c>
      <c r="S34" s="19">
        <f t="shared" si="5"/>
        <v>204.46426308643836</v>
      </c>
      <c r="T34" s="19">
        <f t="shared" si="6"/>
        <v>198.5659785067873</v>
      </c>
      <c r="U34" s="19">
        <f t="shared" si="7"/>
        <v>198.37572655217966</v>
      </c>
      <c r="V34" s="19"/>
      <c r="W34" s="20">
        <f t="shared" si="8"/>
        <v>215.96842202855555</v>
      </c>
      <c r="X34" s="21"/>
      <c r="Y34" s="41">
        <f t="shared" si="18"/>
        <v>3.3786954481464182E-2</v>
      </c>
      <c r="Z34" s="24">
        <f t="shared" si="18"/>
        <v>3.1160115052732529E-2</v>
      </c>
      <c r="AA34" s="24">
        <f t="shared" si="18"/>
        <v>2.2058823529411686E-2</v>
      </c>
      <c r="AB34" s="24">
        <f t="shared" si="19"/>
        <v>4.0659988214496234E-2</v>
      </c>
      <c r="AC34" s="24">
        <f t="shared" si="20"/>
        <v>4.3992606284658065E-2</v>
      </c>
      <c r="AD34" s="24">
        <f t="shared" si="21"/>
        <v>3.9377734564900457E-2</v>
      </c>
      <c r="AE34" s="24">
        <f t="shared" si="22"/>
        <v>4.4918330308529875E-2</v>
      </c>
      <c r="AF34" s="24">
        <f t="shared" si="23"/>
        <v>3.1844499586435093E-2</v>
      </c>
      <c r="AG34" s="24">
        <f t="shared" si="24"/>
        <v>2.8978840846366039E-2</v>
      </c>
      <c r="AH34" s="24">
        <f t="shared" si="25"/>
        <v>3.3415233415233558E-2</v>
      </c>
      <c r="AI34" s="24">
        <f t="shared" si="26"/>
        <v>0</v>
      </c>
      <c r="AJ34" s="24">
        <f t="shared" si="27"/>
        <v>2.726337448559657E-2</v>
      </c>
      <c r="AK34" s="24">
        <f t="shared" si="28"/>
        <v>3.6288470372071613E-2</v>
      </c>
      <c r="AL34" s="24">
        <f t="shared" si="29"/>
        <v>2.9585798816567976E-2</v>
      </c>
      <c r="AM34" s="24">
        <f t="shared" si="30"/>
        <v>3.1822565091610411E-2</v>
      </c>
      <c r="AN34" s="24">
        <f t="shared" si="17"/>
        <v>4.2807558812186564E-2</v>
      </c>
      <c r="AO34" s="24">
        <f t="shared" si="31"/>
        <v>3.427231814254883E-2</v>
      </c>
      <c r="AP34" s="24">
        <f t="shared" ref="AP34" si="35">+S34/S33-1</f>
        <v>3.3396381433483224E-2</v>
      </c>
      <c r="AQ34" s="24">
        <f t="shared" si="32"/>
        <v>3.6320476371668908E-2</v>
      </c>
      <c r="AR34" s="24">
        <f t="shared" si="32"/>
        <v>3.7865894725711335E-2</v>
      </c>
      <c r="AS34" s="24" t="e">
        <f t="shared" si="32"/>
        <v>#DIV/0!</v>
      </c>
      <c r="AT34" s="24">
        <f t="shared" si="32"/>
        <v>3.4790814089999289E-2</v>
      </c>
      <c r="AU34" s="21"/>
      <c r="AV34" s="24">
        <f t="shared" si="34"/>
        <v>0.57808022922636115</v>
      </c>
      <c r="AW34" s="24">
        <f t="shared" si="34"/>
        <v>0.65844255975327681</v>
      </c>
      <c r="AX34" s="24">
        <f t="shared" si="34"/>
        <v>0.35864661654135332</v>
      </c>
      <c r="AY34" s="24">
        <f t="shared" si="34"/>
        <v>0.40717131474103585</v>
      </c>
      <c r="AZ34" s="24">
        <f t="shared" si="34"/>
        <v>0.55421023665382485</v>
      </c>
      <c r="BA34" s="24">
        <f t="shared" si="34"/>
        <v>0.63705972434915781</v>
      </c>
      <c r="BB34" s="24">
        <f t="shared" si="34"/>
        <v>0.61274509803921573</v>
      </c>
      <c r="BC34" s="24">
        <f t="shared" si="34"/>
        <v>0.73143650242886893</v>
      </c>
      <c r="BD34" s="24">
        <f t="shared" si="34"/>
        <v>0.51455653351387953</v>
      </c>
      <c r="BE34" s="24">
        <f t="shared" si="34"/>
        <v>0.50969131371141407</v>
      </c>
      <c r="BF34" s="24">
        <f t="shared" si="34"/>
        <v>0.3219911783238818</v>
      </c>
      <c r="BG34" s="24">
        <f t="shared" si="34"/>
        <v>0.44396240057845238</v>
      </c>
      <c r="BH34" s="24">
        <f t="shared" si="34"/>
        <v>0.70392749244712971</v>
      </c>
      <c r="BI34" s="24">
        <f t="shared" si="33"/>
        <v>0.39759036144578319</v>
      </c>
      <c r="BJ34" s="24">
        <f t="shared" si="33"/>
        <v>0.58989598811292732</v>
      </c>
      <c r="BK34" s="24">
        <f t="shared" si="33"/>
        <v>0.63088057901085626</v>
      </c>
      <c r="BL34" s="24">
        <f t="shared" si="33"/>
        <v>0.57850059048961433</v>
      </c>
      <c r="BM34" s="24">
        <f t="shared" si="33"/>
        <v>0.56004462158437907</v>
      </c>
      <c r="BN34" s="24">
        <f t="shared" si="33"/>
        <v>0.50509999890675261</v>
      </c>
      <c r="BO34" s="24">
        <f t="shared" si="33"/>
        <v>0.51594006415748717</v>
      </c>
      <c r="BP34" s="24" t="e">
        <f t="shared" si="33"/>
        <v>#DIV/0!</v>
      </c>
      <c r="BQ34" s="24">
        <f t="shared" si="33"/>
        <v>0.57267513416550031</v>
      </c>
      <c r="BR34" s="21"/>
      <c r="BS34" s="35">
        <f t="shared" si="11"/>
        <v>43586</v>
      </c>
      <c r="BT34" s="24">
        <f t="shared" si="15"/>
        <v>8.3667292351008917E-3</v>
      </c>
      <c r="BU34" s="24">
        <f t="shared" si="15"/>
        <v>6.4054434537775325E-4</v>
      </c>
      <c r="BV34" s="24">
        <f t="shared" si="15"/>
        <v>4.1510089160018814E-3</v>
      </c>
      <c r="BW34" s="24">
        <f t="shared" si="15"/>
        <v>5.6177381511027576E-3</v>
      </c>
      <c r="BX34" s="24">
        <f t="shared" si="15"/>
        <v>2.4896762083528928E-3</v>
      </c>
      <c r="BY34" s="24">
        <f t="shared" si="15"/>
        <v>2.2996245893946517E-3</v>
      </c>
      <c r="BZ34" s="24">
        <f t="shared" si="15"/>
        <v>4.8490849366494542E-3</v>
      </c>
      <c r="CA34" s="24">
        <f t="shared" si="15"/>
        <v>9.4307836696386411E-4</v>
      </c>
      <c r="CB34" s="24">
        <f t="shared" si="15"/>
        <v>2.479399343031445E-3</v>
      </c>
      <c r="CC34" s="24">
        <f t="shared" si="15"/>
        <v>0</v>
      </c>
      <c r="CD34" s="24">
        <f t="shared" si="15"/>
        <v>1.2634443923040784E-3</v>
      </c>
      <c r="CE34" s="24">
        <f t="shared" si="15"/>
        <v>1.1640544345377765E-3</v>
      </c>
      <c r="CF34" s="24">
        <f t="shared" si="14"/>
        <v>3.4264382918817456E-2</v>
      </c>
    </row>
    <row r="35" spans="1:84" x14ac:dyDescent="0.25">
      <c r="A35" s="31">
        <f>+[1]PAT!A36</f>
        <v>43617</v>
      </c>
      <c r="B35" s="17">
        <f>+[1]PAT!B36</f>
        <v>226.4</v>
      </c>
      <c r="C35" s="17">
        <f>+[1]PAT!C36</f>
        <v>221.3</v>
      </c>
      <c r="D35" s="17">
        <f>+[1]PAT!D36</f>
        <v>185.7</v>
      </c>
      <c r="E35" s="17">
        <f>+[1]PAT!E36</f>
        <v>179.9</v>
      </c>
      <c r="F35" s="17">
        <f>+[1]PAT!F36</f>
        <v>290.2</v>
      </c>
      <c r="G35" s="17">
        <f>+[1]PAT!G36</f>
        <v>221.6</v>
      </c>
      <c r="H35" s="17">
        <f>+[1]PAT!H36</f>
        <v>241</v>
      </c>
      <c r="I35" s="17">
        <f>+[1]PAT!I36</f>
        <v>253.3</v>
      </c>
      <c r="J35" s="17">
        <f>+[1]PAT!J36</f>
        <v>238.1</v>
      </c>
      <c r="K35" s="17">
        <f>+[1]PAT!K36</f>
        <v>217.6</v>
      </c>
      <c r="L35" s="17">
        <f>+[1]PAT!L36</f>
        <v>209.9</v>
      </c>
      <c r="M35" s="17">
        <f>+[1]PAT!M36</f>
        <v>204.4</v>
      </c>
      <c r="N35" s="17">
        <f>+[1]PAT!N36</f>
        <v>231.1</v>
      </c>
      <c r="O35" s="18">
        <f>+[1]PAT!R36</f>
        <v>178</v>
      </c>
      <c r="P35" s="19">
        <f>+[1]PAT!S36</f>
        <v>219.9</v>
      </c>
      <c r="Q35" s="20">
        <f>+[1]PAT!T36</f>
        <v>278.39999999999998</v>
      </c>
      <c r="R35" s="18">
        <f t="shared" si="4"/>
        <v>226.42643000000001</v>
      </c>
      <c r="S35" s="19">
        <f t="shared" si="5"/>
        <v>210.17898627243932</v>
      </c>
      <c r="T35" s="19">
        <f t="shared" si="6"/>
        <v>203.97499999999999</v>
      </c>
      <c r="U35" s="19">
        <f t="shared" si="7"/>
        <v>203.90369881109643</v>
      </c>
      <c r="V35" s="19"/>
      <c r="W35" s="20">
        <f t="shared" si="8"/>
        <v>221.85555349527166</v>
      </c>
      <c r="X35" s="21"/>
      <c r="Y35" s="41">
        <f t="shared" si="18"/>
        <v>2.7689514298683493E-2</v>
      </c>
      <c r="Z35" s="24">
        <f t="shared" si="18"/>
        <v>2.88238028823804E-2</v>
      </c>
      <c r="AA35" s="24">
        <f t="shared" si="18"/>
        <v>2.7670171555063572E-2</v>
      </c>
      <c r="AB35" s="24">
        <f t="shared" si="19"/>
        <v>1.8686296715741957E-2</v>
      </c>
      <c r="AC35" s="24">
        <f t="shared" si="20"/>
        <v>2.7620396600566588E-2</v>
      </c>
      <c r="AD35" s="24">
        <f t="shared" si="21"/>
        <v>3.6482694106641622E-2</v>
      </c>
      <c r="AE35" s="24">
        <f t="shared" si="22"/>
        <v>4.6461137646548023E-2</v>
      </c>
      <c r="AF35" s="24">
        <f t="shared" si="23"/>
        <v>1.5230460921843658E-2</v>
      </c>
      <c r="AG35" s="24">
        <f t="shared" si="24"/>
        <v>6.4371926687528003E-2</v>
      </c>
      <c r="AH35" s="24">
        <f t="shared" si="25"/>
        <v>3.4712315739419797E-2</v>
      </c>
      <c r="AI35" s="24">
        <f t="shared" si="26"/>
        <v>4.7664442326023071E-4</v>
      </c>
      <c r="AJ35" s="24">
        <f t="shared" si="27"/>
        <v>2.3535302954431625E-2</v>
      </c>
      <c r="AK35" s="24">
        <f t="shared" si="28"/>
        <v>2.4379432624113573E-2</v>
      </c>
      <c r="AL35" s="24">
        <f t="shared" si="29"/>
        <v>2.2988505747126409E-2</v>
      </c>
      <c r="AM35" s="24">
        <f t="shared" si="30"/>
        <v>2.7570093457943923E-2</v>
      </c>
      <c r="AN35" s="24">
        <f t="shared" si="17"/>
        <v>2.9585798816567976E-2</v>
      </c>
      <c r="AO35" s="24">
        <f t="shared" si="31"/>
        <v>2.7565073037552512E-2</v>
      </c>
      <c r="AP35" s="24">
        <f t="shared" si="32"/>
        <v>2.7949740946098922E-2</v>
      </c>
      <c r="AQ35" s="24">
        <f t="shared" si="32"/>
        <v>2.7240424235251304E-2</v>
      </c>
      <c r="AR35" s="24">
        <f t="shared" si="32"/>
        <v>2.7866172716765059E-2</v>
      </c>
      <c r="AS35" s="24" t="e">
        <f t="shared" si="32"/>
        <v>#DIV/0!</v>
      </c>
      <c r="AT35" s="24">
        <f t="shared" si="32"/>
        <v>2.7259223415253331E-2</v>
      </c>
      <c r="AU35" s="21"/>
      <c r="AV35" s="24">
        <f t="shared" si="34"/>
        <v>0.57113115891741861</v>
      </c>
      <c r="AW35" s="24">
        <f t="shared" si="34"/>
        <v>0.63321033210332112</v>
      </c>
      <c r="AX35" s="24">
        <f t="shared" si="34"/>
        <v>0.38789237668161425</v>
      </c>
      <c r="AY35" s="24">
        <f t="shared" si="34"/>
        <v>0.41319717203456419</v>
      </c>
      <c r="AZ35" s="24">
        <f t="shared" si="34"/>
        <v>0.5901369863013699</v>
      </c>
      <c r="BA35" s="24">
        <f t="shared" si="34"/>
        <v>0.62225475841874078</v>
      </c>
      <c r="BB35" s="24">
        <f t="shared" si="34"/>
        <v>0.62289562289562284</v>
      </c>
      <c r="BC35" s="24">
        <f t="shared" si="34"/>
        <v>0.6620734908136483</v>
      </c>
      <c r="BD35" s="24">
        <f t="shared" si="34"/>
        <v>0.59584450402144773</v>
      </c>
      <c r="BE35" s="24">
        <f t="shared" si="34"/>
        <v>0.49553264604810998</v>
      </c>
      <c r="BF35" s="24">
        <f t="shared" si="34"/>
        <v>0.32178841309823669</v>
      </c>
      <c r="BG35" s="24">
        <f t="shared" si="34"/>
        <v>0.4465675866949752</v>
      </c>
      <c r="BH35" s="24">
        <f t="shared" si="34"/>
        <v>0.67706821480406365</v>
      </c>
      <c r="BI35" s="24">
        <f t="shared" si="33"/>
        <v>0.38953942232630756</v>
      </c>
      <c r="BJ35" s="24">
        <f t="shared" si="33"/>
        <v>0.57183702644746237</v>
      </c>
      <c r="BK35" s="24">
        <f t="shared" si="33"/>
        <v>0.65418894830659502</v>
      </c>
      <c r="BL35" s="24">
        <f t="shared" si="33"/>
        <v>0.57056416833456036</v>
      </c>
      <c r="BM35" s="24">
        <f t="shared" si="33"/>
        <v>0.5493223921505308</v>
      </c>
      <c r="BN35" s="24">
        <f t="shared" si="33"/>
        <v>0.50019458178643705</v>
      </c>
      <c r="BO35" s="24">
        <f t="shared" si="33"/>
        <v>0.50960636859731268</v>
      </c>
      <c r="BP35" s="24" t="e">
        <f t="shared" si="33"/>
        <v>#DIV/0!</v>
      </c>
      <c r="BQ35" s="24">
        <f t="shared" si="33"/>
        <v>0.55829215325838577</v>
      </c>
      <c r="BR35" s="21"/>
      <c r="BS35" s="35">
        <f t="shared" si="11"/>
        <v>43617</v>
      </c>
      <c r="BT35" s="24">
        <f t="shared" si="15"/>
        <v>7.7197458011802299E-3</v>
      </c>
      <c r="BU35" s="24">
        <f t="shared" si="15"/>
        <v>7.9437131184748077E-4</v>
      </c>
      <c r="BV35" s="24">
        <f t="shared" si="15"/>
        <v>1.9203812982296934E-3</v>
      </c>
      <c r="BW35" s="24">
        <f t="shared" si="15"/>
        <v>3.5618701770313258E-3</v>
      </c>
      <c r="BX35" s="24">
        <f t="shared" si="15"/>
        <v>2.3191103041307255E-3</v>
      </c>
      <c r="BY35" s="24">
        <f t="shared" si="15"/>
        <v>2.4042215161143871E-3</v>
      </c>
      <c r="BZ35" s="24">
        <f t="shared" si="15"/>
        <v>2.3148433953699568E-3</v>
      </c>
      <c r="CA35" s="24">
        <f t="shared" si="15"/>
        <v>2.0851566046300504E-3</v>
      </c>
      <c r="CB35" s="24">
        <f t="shared" si="15"/>
        <v>2.5747162959600485E-3</v>
      </c>
      <c r="CC35" s="24">
        <f t="shared" si="15"/>
        <v>9.4870630957779437E-6</v>
      </c>
      <c r="CD35" s="24">
        <f t="shared" si="15"/>
        <v>1.0837948252383153E-3</v>
      </c>
      <c r="CE35" s="24">
        <f t="shared" si="15"/>
        <v>7.8393100317748516E-4</v>
      </c>
      <c r="CF35" s="24">
        <f t="shared" si="14"/>
        <v>2.7571629596005478E-2</v>
      </c>
    </row>
    <row r="36" spans="1:84" x14ac:dyDescent="0.25">
      <c r="A36" s="31">
        <f>+[1]PAT!A37</f>
        <v>43647</v>
      </c>
      <c r="B36" s="17">
        <f>+[1]PAT!B37</f>
        <v>232.2</v>
      </c>
      <c r="C36" s="17">
        <f>+[1]PAT!C37</f>
        <v>226.5</v>
      </c>
      <c r="D36" s="17">
        <f>+[1]PAT!D37</f>
        <v>186.9</v>
      </c>
      <c r="E36" s="17">
        <f>+[1]PAT!E37</f>
        <v>185.9</v>
      </c>
      <c r="F36" s="17">
        <f>+[1]PAT!F37</f>
        <v>296.8</v>
      </c>
      <c r="G36" s="17">
        <f>+[1]PAT!G37</f>
        <v>227.9</v>
      </c>
      <c r="H36" s="17">
        <f>+[1]PAT!H37</f>
        <v>250.2</v>
      </c>
      <c r="I36" s="17">
        <f>+[1]PAT!I37</f>
        <v>258.60000000000002</v>
      </c>
      <c r="J36" s="17">
        <f>+[1]PAT!J37</f>
        <v>241.8</v>
      </c>
      <c r="K36" s="17">
        <f>+[1]PAT!K37</f>
        <v>224.6</v>
      </c>
      <c r="L36" s="17">
        <f>+[1]PAT!L37</f>
        <v>214.9</v>
      </c>
      <c r="M36" s="17">
        <f>+[1]PAT!M37</f>
        <v>211.2</v>
      </c>
      <c r="N36" s="17">
        <f>+[1]PAT!N37</f>
        <v>236.5</v>
      </c>
      <c r="O36" s="18">
        <f>+[1]PAT!R37</f>
        <v>184</v>
      </c>
      <c r="P36" s="19">
        <f>+[1]PAT!S37</f>
        <v>225.2</v>
      </c>
      <c r="Q36" s="20">
        <f>+[1]PAT!T37</f>
        <v>285.7</v>
      </c>
      <c r="R36" s="18">
        <f t="shared" si="4"/>
        <v>232.18869000000004</v>
      </c>
      <c r="S36" s="19">
        <f t="shared" si="5"/>
        <v>215.77426459496152</v>
      </c>
      <c r="T36" s="19">
        <f t="shared" si="6"/>
        <v>210.31196266968328</v>
      </c>
      <c r="U36" s="19">
        <f t="shared" si="7"/>
        <v>210.16297886393659</v>
      </c>
      <c r="V36" s="19"/>
      <c r="W36" s="20">
        <f t="shared" si="8"/>
        <v>227.94585573892087</v>
      </c>
      <c r="X36" s="21"/>
      <c r="Y36" s="41">
        <f t="shared" si="18"/>
        <v>2.5618374558303847E-2</v>
      </c>
      <c r="Z36" s="24">
        <f t="shared" si="18"/>
        <v>2.349751468594663E-2</v>
      </c>
      <c r="AA36" s="24">
        <f t="shared" si="18"/>
        <v>6.4620355411955099E-3</v>
      </c>
      <c r="AB36" s="24">
        <f t="shared" si="18"/>
        <v>3.3351862145636568E-2</v>
      </c>
      <c r="AC36" s="24">
        <f t="shared" si="18"/>
        <v>2.2742935906271633E-2</v>
      </c>
      <c r="AD36" s="24">
        <f t="shared" si="18"/>
        <v>2.8429602888086603E-2</v>
      </c>
      <c r="AE36" s="24">
        <f t="shared" si="18"/>
        <v>3.8174273858921026E-2</v>
      </c>
      <c r="AF36" s="24">
        <f t="shared" si="18"/>
        <v>2.0923805763916281E-2</v>
      </c>
      <c r="AG36" s="24">
        <f t="shared" si="18"/>
        <v>1.5539689206215845E-2</v>
      </c>
      <c r="AH36" s="24">
        <f t="shared" si="18"/>
        <v>3.2169117647058876E-2</v>
      </c>
      <c r="AI36" s="24">
        <f t="shared" si="18"/>
        <v>2.3820867079561658E-2</v>
      </c>
      <c r="AJ36" s="24">
        <f t="shared" si="18"/>
        <v>3.3268101761252389E-2</v>
      </c>
      <c r="AK36" s="24">
        <f t="shared" si="18"/>
        <v>2.3366508005192577E-2</v>
      </c>
      <c r="AL36" s="24">
        <f t="shared" si="18"/>
        <v>3.3707865168539408E-2</v>
      </c>
      <c r="AM36" s="24">
        <f t="shared" si="18"/>
        <v>2.4101864483856206E-2</v>
      </c>
      <c r="AN36" s="24">
        <f t="shared" si="18"/>
        <v>2.6221264367816133E-2</v>
      </c>
      <c r="AO36" s="24">
        <f t="shared" ref="AO36:AO52" si="36">+R36/R35-1</f>
        <v>2.5448707555915773E-2</v>
      </c>
      <c r="AP36" s="24">
        <f t="shared" si="32"/>
        <v>2.6621492575235273E-2</v>
      </c>
      <c r="AQ36" s="24">
        <f t="shared" si="32"/>
        <v>3.1067349771703778E-2</v>
      </c>
      <c r="AR36" s="24">
        <f t="shared" si="32"/>
        <v>3.0697236437279951E-2</v>
      </c>
      <c r="AS36" s="24" t="e">
        <f t="shared" si="32"/>
        <v>#DIV/0!</v>
      </c>
      <c r="AT36" s="24">
        <f t="shared" si="32"/>
        <v>2.7451655582644729E-2</v>
      </c>
      <c r="AU36" s="21"/>
      <c r="AV36" s="24">
        <f t="shared" si="34"/>
        <v>0.56048387096774177</v>
      </c>
      <c r="AW36" s="24">
        <f t="shared" si="34"/>
        <v>0.60752306600425832</v>
      </c>
      <c r="AX36" s="24">
        <f t="shared" si="34"/>
        <v>0.35729847494553391</v>
      </c>
      <c r="AY36" s="24">
        <f t="shared" si="34"/>
        <v>0.46724546172059989</v>
      </c>
      <c r="AZ36" s="24">
        <f t="shared" si="34"/>
        <v>0.59655728886498127</v>
      </c>
      <c r="BA36" s="24">
        <f t="shared" si="34"/>
        <v>0.59593837535013994</v>
      </c>
      <c r="BB36" s="24">
        <f t="shared" si="34"/>
        <v>0.64930784442979572</v>
      </c>
      <c r="BC36" s="24">
        <f t="shared" si="34"/>
        <v>0.59629629629629655</v>
      </c>
      <c r="BD36" s="24">
        <f t="shared" si="34"/>
        <v>0.60771276595744683</v>
      </c>
      <c r="BE36" s="24">
        <f t="shared" si="34"/>
        <v>0.47278688524590162</v>
      </c>
      <c r="BF36" s="24">
        <f t="shared" si="34"/>
        <v>0.33644278606965172</v>
      </c>
      <c r="BG36" s="24">
        <f t="shared" si="34"/>
        <v>0.46768589298123686</v>
      </c>
      <c r="BH36" s="24">
        <f t="shared" si="34"/>
        <v>0.66784203102961914</v>
      </c>
      <c r="BI36" s="24">
        <f t="shared" si="33"/>
        <v>0.40243902439024404</v>
      </c>
      <c r="BJ36" s="24">
        <f t="shared" si="33"/>
        <v>0.55632342778161714</v>
      </c>
      <c r="BK36" s="24">
        <f t="shared" si="33"/>
        <v>0.64763552479815445</v>
      </c>
      <c r="BL36" s="24">
        <f t="shared" si="33"/>
        <v>0.56055290622777698</v>
      </c>
      <c r="BM36" s="24">
        <f t="shared" si="33"/>
        <v>0.54339671502838893</v>
      </c>
      <c r="BN36" s="24">
        <f t="shared" si="33"/>
        <v>0.51125756809379275</v>
      </c>
      <c r="BO36" s="24">
        <f t="shared" si="33"/>
        <v>0.51885968126008541</v>
      </c>
      <c r="BP36" s="24" t="e">
        <f t="shared" si="33"/>
        <v>#DIV/0!</v>
      </c>
      <c r="BQ36" s="24">
        <f t="shared" si="33"/>
        <v>0.55008426838073343</v>
      </c>
      <c r="BR36" s="21"/>
      <c r="BS36" s="35">
        <f t="shared" si="11"/>
        <v>43647</v>
      </c>
      <c r="BT36" s="24">
        <f t="shared" si="15"/>
        <v>6.3001766784452152E-3</v>
      </c>
      <c r="BU36" s="24">
        <f t="shared" si="15"/>
        <v>1.8551236749116872E-4</v>
      </c>
      <c r="BV36" s="24">
        <f t="shared" si="15"/>
        <v>3.3975265017667849E-3</v>
      </c>
      <c r="BW36" s="24">
        <f t="shared" si="15"/>
        <v>2.9326855123675008E-3</v>
      </c>
      <c r="BX36" s="24">
        <f t="shared" si="15"/>
        <v>1.8226590106007099E-3</v>
      </c>
      <c r="BY36" s="24">
        <f t="shared" si="15"/>
        <v>2.011484098939927E-3</v>
      </c>
      <c r="BZ36" s="24">
        <f t="shared" si="15"/>
        <v>3.1416077738515968E-3</v>
      </c>
      <c r="CA36" s="24">
        <f t="shared" si="15"/>
        <v>5.2133392226148649E-4</v>
      </c>
      <c r="CB36" s="24">
        <f t="shared" si="15"/>
        <v>2.4023851590106006E-3</v>
      </c>
      <c r="CC36" s="24">
        <f t="shared" si="15"/>
        <v>4.6157243816254416E-4</v>
      </c>
      <c r="CD36" s="24">
        <f t="shared" si="15"/>
        <v>1.5257950530035297E-3</v>
      </c>
      <c r="CE36" s="24">
        <f t="shared" si="15"/>
        <v>7.4893992932862264E-4</v>
      </c>
      <c r="CF36" s="24">
        <f t="shared" si="14"/>
        <v>2.5451678445229688E-2</v>
      </c>
    </row>
    <row r="37" spans="1:84" x14ac:dyDescent="0.25">
      <c r="A37" s="31">
        <f>+[1]PAT!A38</f>
        <v>43678</v>
      </c>
      <c r="B37" s="17">
        <f>+[1]PAT!B38</f>
        <v>242</v>
      </c>
      <c r="C37" s="17">
        <f>+[1]PAT!C38</f>
        <v>235.8</v>
      </c>
      <c r="D37" s="17">
        <f>+[1]PAT!D38</f>
        <v>195.8</v>
      </c>
      <c r="E37" s="17">
        <f>+[1]PAT!E38</f>
        <v>192.3</v>
      </c>
      <c r="F37" s="17">
        <f>+[1]PAT!F38</f>
        <v>302.7</v>
      </c>
      <c r="G37" s="17">
        <f>+[1]PAT!G38</f>
        <v>243.5</v>
      </c>
      <c r="H37" s="17">
        <f>+[1]PAT!H38</f>
        <v>266.5</v>
      </c>
      <c r="I37" s="17">
        <f>+[1]PAT!I38</f>
        <v>273.10000000000002</v>
      </c>
      <c r="J37" s="17">
        <f>+[1]PAT!J38</f>
        <v>243.6</v>
      </c>
      <c r="K37" s="17">
        <f>+[1]PAT!K38</f>
        <v>235.5</v>
      </c>
      <c r="L37" s="17">
        <f>+[1]PAT!L38</f>
        <v>222.3</v>
      </c>
      <c r="M37" s="17">
        <f>+[1]PAT!M38</f>
        <v>219.2</v>
      </c>
      <c r="N37" s="17">
        <f>+[1]PAT!N38</f>
        <v>246.3</v>
      </c>
      <c r="O37" s="18">
        <f>+[1]PAT!R38</f>
        <v>192.6</v>
      </c>
      <c r="P37" s="19">
        <f>+[1]PAT!S38</f>
        <v>236.7</v>
      </c>
      <c r="Q37" s="20">
        <f>+[1]PAT!T38</f>
        <v>290.39999999999998</v>
      </c>
      <c r="R37" s="18">
        <f t="shared" si="4"/>
        <v>242.01288000000002</v>
      </c>
      <c r="S37" s="19">
        <f t="shared" si="5"/>
        <v>225.22639915522706</v>
      </c>
      <c r="T37" s="19">
        <f t="shared" si="6"/>
        <v>219.93676470588233</v>
      </c>
      <c r="U37" s="19">
        <f t="shared" si="7"/>
        <v>220.06036988110964</v>
      </c>
      <c r="V37" s="19"/>
      <c r="W37" s="20">
        <f t="shared" si="8"/>
        <v>239.00048210643425</v>
      </c>
      <c r="X37" s="21"/>
      <c r="Y37" s="41">
        <f t="shared" si="18"/>
        <v>4.2204995693367886E-2</v>
      </c>
      <c r="Z37" s="24">
        <f t="shared" si="18"/>
        <v>4.1059602649006655E-2</v>
      </c>
      <c r="AA37" s="24">
        <f t="shared" si="18"/>
        <v>4.7619047619047672E-2</v>
      </c>
      <c r="AB37" s="24">
        <f t="shared" si="18"/>
        <v>3.4427111350188389E-2</v>
      </c>
      <c r="AC37" s="24">
        <f t="shared" si="18"/>
        <v>1.9878706199460749E-2</v>
      </c>
      <c r="AD37" s="24">
        <f t="shared" si="18"/>
        <v>6.8451075032909037E-2</v>
      </c>
      <c r="AE37" s="24">
        <f t="shared" si="18"/>
        <v>6.514788169464425E-2</v>
      </c>
      <c r="AF37" s="24">
        <f t="shared" si="18"/>
        <v>5.6071152358855292E-2</v>
      </c>
      <c r="AG37" s="24">
        <f t="shared" si="18"/>
        <v>7.4441687344912744E-3</v>
      </c>
      <c r="AH37" s="24">
        <f t="shared" si="18"/>
        <v>4.8530721282279643E-2</v>
      </c>
      <c r="AI37" s="24">
        <f t="shared" si="18"/>
        <v>3.4434620753839074E-2</v>
      </c>
      <c r="AJ37" s="24">
        <f t="shared" si="18"/>
        <v>3.7878787878787845E-2</v>
      </c>
      <c r="AK37" s="24">
        <f t="shared" si="18"/>
        <v>4.1437632135306712E-2</v>
      </c>
      <c r="AL37" s="24">
        <f t="shared" si="18"/>
        <v>4.6739130434782616E-2</v>
      </c>
      <c r="AM37" s="24">
        <f t="shared" si="18"/>
        <v>5.1065719360568362E-2</v>
      </c>
      <c r="AN37" s="24">
        <f t="shared" si="18"/>
        <v>1.6450822541127064E-2</v>
      </c>
      <c r="AO37" s="24">
        <f t="shared" si="36"/>
        <v>4.2311234022639033E-2</v>
      </c>
      <c r="AP37" s="24">
        <f t="shared" si="32"/>
        <v>4.3805662264721379E-2</v>
      </c>
      <c r="AQ37" s="24">
        <f t="shared" si="32"/>
        <v>4.5764405952103626E-2</v>
      </c>
      <c r="AR37" s="24">
        <f t="shared" si="32"/>
        <v>4.7093884330507096E-2</v>
      </c>
      <c r="AS37" s="24" t="e">
        <f t="shared" si="32"/>
        <v>#DIV/0!</v>
      </c>
      <c r="AT37" s="24">
        <f t="shared" si="32"/>
        <v>4.8496720116617764E-2</v>
      </c>
      <c r="AU37" s="21"/>
      <c r="AV37" s="24">
        <f t="shared" si="34"/>
        <v>0.56939040207522718</v>
      </c>
      <c r="AW37" s="24">
        <f t="shared" si="34"/>
        <v>0.60299116247450724</v>
      </c>
      <c r="AX37" s="24">
        <f t="shared" si="34"/>
        <v>0.40057224606580832</v>
      </c>
      <c r="AY37" s="24">
        <f t="shared" si="34"/>
        <v>0.49069767441860468</v>
      </c>
      <c r="AZ37" s="24">
        <f t="shared" si="34"/>
        <v>0.58647798742138346</v>
      </c>
      <c r="BA37" s="24">
        <f t="shared" si="34"/>
        <v>0.63094440723375733</v>
      </c>
      <c r="BB37" s="24">
        <f t="shared" si="34"/>
        <v>0.70505438259756859</v>
      </c>
      <c r="BC37" s="24">
        <f t="shared" si="34"/>
        <v>0.60269953051643199</v>
      </c>
      <c r="BD37" s="24">
        <f t="shared" si="34"/>
        <v>0.4817518248175181</v>
      </c>
      <c r="BE37" s="24">
        <f t="shared" si="34"/>
        <v>0.51837524177949712</v>
      </c>
      <c r="BF37" s="24">
        <f t="shared" si="34"/>
        <v>0.37391841779975277</v>
      </c>
      <c r="BG37" s="24">
        <f t="shared" si="34"/>
        <v>0.48108108108108105</v>
      </c>
      <c r="BH37" s="24">
        <f t="shared" si="34"/>
        <v>0.65970350404312672</v>
      </c>
      <c r="BI37" s="24">
        <f t="shared" si="33"/>
        <v>0.43303571428571419</v>
      </c>
      <c r="BJ37" s="24">
        <f t="shared" si="33"/>
        <v>0.58221925133689845</v>
      </c>
      <c r="BK37" s="24">
        <f t="shared" si="33"/>
        <v>0.59560439560439549</v>
      </c>
      <c r="BL37" s="24">
        <f t="shared" si="33"/>
        <v>0.56933246613956312</v>
      </c>
      <c r="BM37" s="24">
        <f t="shared" si="33"/>
        <v>0.55866247982151584</v>
      </c>
      <c r="BN37" s="24">
        <f t="shared" si="33"/>
        <v>0.53857981521129705</v>
      </c>
      <c r="BO37" s="24">
        <f t="shared" si="33"/>
        <v>0.54862673079238222</v>
      </c>
      <c r="BP37" s="24" t="e">
        <f t="shared" si="33"/>
        <v>#DIV/0!</v>
      </c>
      <c r="BQ37" s="24">
        <f t="shared" si="33"/>
        <v>0.56692591852828778</v>
      </c>
      <c r="BR37" s="21"/>
      <c r="BS37" s="35">
        <f t="shared" si="11"/>
        <v>43678</v>
      </c>
      <c r="BT37" s="24">
        <f t="shared" si="15"/>
        <v>1.0986175710594329E-2</v>
      </c>
      <c r="BU37" s="24">
        <f t="shared" si="15"/>
        <v>1.3415159345391912E-3</v>
      </c>
      <c r="BV37" s="24">
        <f t="shared" si="15"/>
        <v>3.533505598621881E-3</v>
      </c>
      <c r="BW37" s="24">
        <f t="shared" si="15"/>
        <v>2.5561584840654511E-3</v>
      </c>
      <c r="BX37" s="24">
        <f t="shared" si="15"/>
        <v>4.4005167958656314E-3</v>
      </c>
      <c r="BY37" s="24">
        <f t="shared" si="15"/>
        <v>3.4748062015503905E-3</v>
      </c>
      <c r="BZ37" s="24">
        <f t="shared" si="15"/>
        <v>8.3802756244616729E-3</v>
      </c>
      <c r="CA37" s="24">
        <f t="shared" si="15"/>
        <v>2.4728682170542402E-4</v>
      </c>
      <c r="CB37" s="24">
        <f t="shared" si="15"/>
        <v>3.6474160206718368E-3</v>
      </c>
      <c r="CC37" s="24">
        <f t="shared" si="15"/>
        <v>6.66063738156762E-4</v>
      </c>
      <c r="CD37" s="24">
        <f t="shared" si="15"/>
        <v>1.7502153316106806E-3</v>
      </c>
      <c r="CE37" s="24">
        <f t="shared" si="15"/>
        <v>1.3252368647717499E-3</v>
      </c>
      <c r="CF37" s="24">
        <f t="shared" si="14"/>
        <v>4.2309173126615002E-2</v>
      </c>
    </row>
    <row r="38" spans="1:84" x14ac:dyDescent="0.25">
      <c r="A38" s="31">
        <f>+[1]PAT!A39</f>
        <v>43709</v>
      </c>
      <c r="B38" s="17">
        <f>+[1]PAT!B39</f>
        <v>254.7</v>
      </c>
      <c r="C38" s="17">
        <f>+[1]PAT!C39</f>
        <v>248.2</v>
      </c>
      <c r="D38" s="17">
        <f>+[1]PAT!D39</f>
        <v>208</v>
      </c>
      <c r="E38" s="17">
        <f>+[1]PAT!E39</f>
        <v>205</v>
      </c>
      <c r="F38" s="17">
        <f>+[1]PAT!F39</f>
        <v>309.60000000000002</v>
      </c>
      <c r="G38" s="17">
        <f>+[1]PAT!G39</f>
        <v>257.89999999999998</v>
      </c>
      <c r="H38" s="17">
        <f>+[1]PAT!H39</f>
        <v>285.60000000000002</v>
      </c>
      <c r="I38" s="17">
        <f>+[1]PAT!I39</f>
        <v>286.3</v>
      </c>
      <c r="J38" s="17">
        <f>+[1]PAT!J39</f>
        <v>259.10000000000002</v>
      </c>
      <c r="K38" s="17">
        <f>+[1]PAT!K39</f>
        <v>251.4</v>
      </c>
      <c r="L38" s="17">
        <f>+[1]PAT!L39</f>
        <v>225.6</v>
      </c>
      <c r="M38" s="17">
        <f>+[1]PAT!M39</f>
        <v>227.7</v>
      </c>
      <c r="N38" s="17">
        <f>+[1]PAT!N39</f>
        <v>267.7</v>
      </c>
      <c r="O38" s="18">
        <f>+[1]PAT!R39</f>
        <v>205.8</v>
      </c>
      <c r="P38" s="19">
        <f>+[1]PAT!S39</f>
        <v>250.2</v>
      </c>
      <c r="Q38" s="20">
        <f>+[1]PAT!T39</f>
        <v>300.10000000000002</v>
      </c>
      <c r="R38" s="18">
        <f t="shared" si="4"/>
        <v>254.72618</v>
      </c>
      <c r="S38" s="19">
        <f t="shared" si="5"/>
        <v>238.40915673555591</v>
      </c>
      <c r="T38" s="19">
        <f t="shared" si="6"/>
        <v>233.82401018099543</v>
      </c>
      <c r="U38" s="19">
        <f t="shared" si="7"/>
        <v>234.85142007926024</v>
      </c>
      <c r="V38" s="19"/>
      <c r="W38" s="20">
        <f t="shared" si="8"/>
        <v>253.38772482848134</v>
      </c>
      <c r="X38" s="21"/>
      <c r="Y38" s="41">
        <f t="shared" si="18"/>
        <v>5.2479338842975176E-2</v>
      </c>
      <c r="Z38" s="24">
        <f t="shared" si="18"/>
        <v>5.2586938083121204E-2</v>
      </c>
      <c r="AA38" s="24">
        <f t="shared" si="18"/>
        <v>6.2308478038815007E-2</v>
      </c>
      <c r="AB38" s="24">
        <f t="shared" si="18"/>
        <v>6.6042641705668093E-2</v>
      </c>
      <c r="AC38" s="24">
        <f t="shared" si="18"/>
        <v>2.2794846382557132E-2</v>
      </c>
      <c r="AD38" s="24">
        <f t="shared" si="18"/>
        <v>5.9137577002053243E-2</v>
      </c>
      <c r="AE38" s="24">
        <f t="shared" si="18"/>
        <v>7.1669793621013111E-2</v>
      </c>
      <c r="AF38" s="24">
        <f t="shared" si="18"/>
        <v>4.833394361039911E-2</v>
      </c>
      <c r="AG38" s="24">
        <f t="shared" si="18"/>
        <v>6.362889983579656E-2</v>
      </c>
      <c r="AH38" s="24">
        <f t="shared" si="18"/>
        <v>6.7515923566878966E-2</v>
      </c>
      <c r="AI38" s="24">
        <f t="shared" si="18"/>
        <v>1.4844804318488558E-2</v>
      </c>
      <c r="AJ38" s="24">
        <f t="shared" si="18"/>
        <v>3.8777372262773779E-2</v>
      </c>
      <c r="AK38" s="24">
        <f t="shared" si="18"/>
        <v>8.6885911490052647E-2</v>
      </c>
      <c r="AL38" s="24">
        <f t="shared" si="18"/>
        <v>6.8535825545171347E-2</v>
      </c>
      <c r="AM38" s="24">
        <f t="shared" si="18"/>
        <v>5.7034220532319324E-2</v>
      </c>
      <c r="AN38" s="24">
        <f t="shared" si="18"/>
        <v>3.3402203856749413E-2</v>
      </c>
      <c r="AO38" s="24">
        <f t="shared" si="36"/>
        <v>5.2531501629169419E-2</v>
      </c>
      <c r="AP38" s="24">
        <f t="shared" ref="AP38:AP52" si="37">+S38/S37-1</f>
        <v>5.8531138577779362E-2</v>
      </c>
      <c r="AQ38" s="24">
        <f t="shared" ref="AQ38:AQ52" si="38">+T38/T37-1</f>
        <v>6.3141992170723693E-2</v>
      </c>
      <c r="AR38" s="24">
        <f t="shared" ref="AR38:AT95" si="39">+U38/U37-1</f>
        <v>6.7213602368030312E-2</v>
      </c>
      <c r="AS38" s="24" t="e">
        <f t="shared" si="39"/>
        <v>#DIV/0!</v>
      </c>
      <c r="AT38" s="24">
        <f t="shared" si="39"/>
        <v>6.0197546863692164E-2</v>
      </c>
      <c r="AU38" s="21"/>
      <c r="AV38" s="24">
        <f t="shared" si="34"/>
        <v>0.55021302495435154</v>
      </c>
      <c r="AW38" s="24">
        <f t="shared" si="34"/>
        <v>0.57988542329726278</v>
      </c>
      <c r="AX38" s="24">
        <f t="shared" si="34"/>
        <v>0.42759094028826361</v>
      </c>
      <c r="AY38" s="24">
        <f t="shared" si="34"/>
        <v>0.52077151335311567</v>
      </c>
      <c r="AZ38" s="24">
        <f t="shared" si="34"/>
        <v>0.52964426877470361</v>
      </c>
      <c r="BA38" s="24">
        <f t="shared" si="34"/>
        <v>0.59690402476780169</v>
      </c>
      <c r="BB38" s="24">
        <f t="shared" si="34"/>
        <v>0.74678899082568817</v>
      </c>
      <c r="BC38" s="24">
        <f t="shared" si="34"/>
        <v>0.50209863588667369</v>
      </c>
      <c r="BD38" s="24">
        <f t="shared" si="34"/>
        <v>0.56745311554748934</v>
      </c>
      <c r="BE38" s="24">
        <f t="shared" si="34"/>
        <v>0.53573610262675642</v>
      </c>
      <c r="BF38" s="24">
        <f t="shared" si="34"/>
        <v>0.37981651376146774</v>
      </c>
      <c r="BG38" s="24">
        <f t="shared" si="34"/>
        <v>0.47188106011635433</v>
      </c>
      <c r="BH38" s="24">
        <f t="shared" si="34"/>
        <v>0.68470736312145997</v>
      </c>
      <c r="BI38" s="24">
        <f t="shared" si="33"/>
        <v>0.48270893371757917</v>
      </c>
      <c r="BJ38" s="24">
        <f t="shared" si="33"/>
        <v>0.56668753913587988</v>
      </c>
      <c r="BK38" s="24">
        <f t="shared" si="33"/>
        <v>0.53190403266972952</v>
      </c>
      <c r="BL38" s="24">
        <f t="shared" si="33"/>
        <v>0.54996879084070516</v>
      </c>
      <c r="BM38" s="24">
        <f t="shared" si="33"/>
        <v>0.55522968804661699</v>
      </c>
      <c r="BN38" s="24">
        <f t="shared" si="33"/>
        <v>0.5475260597012912</v>
      </c>
      <c r="BO38" s="24">
        <f t="shared" si="33"/>
        <v>0.56057180652625394</v>
      </c>
      <c r="BP38" s="24" t="e">
        <f t="shared" si="33"/>
        <v>#DIV/0!</v>
      </c>
      <c r="BQ38" s="24">
        <f t="shared" si="33"/>
        <v>0.55409013135935092</v>
      </c>
      <c r="BR38" s="21"/>
      <c r="BS38" s="35">
        <f t="shared" si="11"/>
        <v>43709</v>
      </c>
      <c r="BT38" s="24">
        <f t="shared" si="15"/>
        <v>1.4055041322314022E-2</v>
      </c>
      <c r="BU38" s="24">
        <f t="shared" si="15"/>
        <v>1.7644628099173539E-3</v>
      </c>
      <c r="BV38" s="24">
        <f t="shared" si="15"/>
        <v>6.7278512396694162E-3</v>
      </c>
      <c r="BW38" s="24">
        <f t="shared" si="15"/>
        <v>2.8683471074380305E-3</v>
      </c>
      <c r="BX38" s="24">
        <f t="shared" si="15"/>
        <v>3.8975206611570187E-3</v>
      </c>
      <c r="BY38" s="24">
        <f t="shared" si="15"/>
        <v>3.9068181818181866E-3</v>
      </c>
      <c r="BZ38" s="24">
        <f t="shared" si="15"/>
        <v>7.3199999999999949E-3</v>
      </c>
      <c r="CA38" s="24">
        <f t="shared" si="15"/>
        <v>2.043181818181822E-3</v>
      </c>
      <c r="CB38" s="24">
        <f t="shared" si="15"/>
        <v>5.1050826446281021E-3</v>
      </c>
      <c r="CC38" s="24">
        <f t="shared" si="15"/>
        <v>2.8499999999999852E-4</v>
      </c>
      <c r="CD38" s="24">
        <f t="shared" si="15"/>
        <v>1.784297520661157E-3</v>
      </c>
      <c r="CE38" s="24">
        <f t="shared" si="15"/>
        <v>2.7766942148760299E-3</v>
      </c>
      <c r="CF38" s="24">
        <f t="shared" si="14"/>
        <v>5.2534297520661133E-2</v>
      </c>
    </row>
    <row r="39" spans="1:84" x14ac:dyDescent="0.25">
      <c r="A39" s="31">
        <f>+[1]PAT!A40</f>
        <v>43739</v>
      </c>
      <c r="B39" s="17">
        <f>+[1]PAT!B40</f>
        <v>263</v>
      </c>
      <c r="C39" s="17">
        <f>+[1]PAT!C40</f>
        <v>255.9</v>
      </c>
      <c r="D39" s="17">
        <f>+[1]PAT!D40</f>
        <v>221.2</v>
      </c>
      <c r="E39" s="17">
        <f>+[1]PAT!E40</f>
        <v>212.6</v>
      </c>
      <c r="F39" s="17">
        <f>+[1]PAT!F40</f>
        <v>313.39999999999998</v>
      </c>
      <c r="G39" s="17">
        <f>+[1]PAT!G40</f>
        <v>274.2</v>
      </c>
      <c r="H39" s="17">
        <f>+[1]PAT!H40</f>
        <v>296.60000000000002</v>
      </c>
      <c r="I39" s="17">
        <f>+[1]PAT!I40</f>
        <v>297</v>
      </c>
      <c r="J39" s="17">
        <f>+[1]PAT!J40</f>
        <v>262.89999999999998</v>
      </c>
      <c r="K39" s="17">
        <f>+[1]PAT!K40</f>
        <v>256</v>
      </c>
      <c r="L39" s="17">
        <f>+[1]PAT!L40</f>
        <v>226.9</v>
      </c>
      <c r="M39" s="17">
        <f>+[1]PAT!M40</f>
        <v>236</v>
      </c>
      <c r="N39" s="17">
        <f>+[1]PAT!N40</f>
        <v>279.2</v>
      </c>
      <c r="O39" s="18">
        <f>+[1]PAT!R40</f>
        <v>211.7</v>
      </c>
      <c r="P39" s="19">
        <f>+[1]PAT!S40</f>
        <v>259.60000000000002</v>
      </c>
      <c r="Q39" s="20">
        <f>+[1]PAT!T40</f>
        <v>306.2</v>
      </c>
      <c r="R39" s="18">
        <f t="shared" si="4"/>
        <v>262.99353000000002</v>
      </c>
      <c r="S39" s="19">
        <f t="shared" si="5"/>
        <v>247.09257806607332</v>
      </c>
      <c r="T39" s="19">
        <f t="shared" si="6"/>
        <v>242.82324660633483</v>
      </c>
      <c r="U39" s="19">
        <f t="shared" si="7"/>
        <v>243.96796565389698</v>
      </c>
      <c r="V39" s="19"/>
      <c r="W39" s="20">
        <f t="shared" si="8"/>
        <v>262.45377340997584</v>
      </c>
      <c r="X39" s="21"/>
      <c r="Y39" s="41">
        <f t="shared" si="18"/>
        <v>3.2587357675696982E-2</v>
      </c>
      <c r="Z39" s="24">
        <f t="shared" si="18"/>
        <v>3.1023368251410277E-2</v>
      </c>
      <c r="AA39" s="24">
        <f t="shared" si="18"/>
        <v>6.3461538461538458E-2</v>
      </c>
      <c r="AB39" s="24">
        <f t="shared" si="18"/>
        <v>3.707317073170735E-2</v>
      </c>
      <c r="AC39" s="24">
        <f t="shared" si="18"/>
        <v>1.2273901808785403E-2</v>
      </c>
      <c r="AD39" s="24">
        <f t="shared" si="18"/>
        <v>6.3202791779759737E-2</v>
      </c>
      <c r="AE39" s="24">
        <f t="shared" si="18"/>
        <v>3.8515406162465071E-2</v>
      </c>
      <c r="AF39" s="24">
        <f t="shared" si="18"/>
        <v>3.7373384561648626E-2</v>
      </c>
      <c r="AG39" s="24">
        <f t="shared" si="18"/>
        <v>1.4666152064839677E-2</v>
      </c>
      <c r="AH39" s="24">
        <f t="shared" si="18"/>
        <v>1.8297533810660349E-2</v>
      </c>
      <c r="AI39" s="24">
        <f t="shared" si="18"/>
        <v>5.7624113475178707E-3</v>
      </c>
      <c r="AJ39" s="24">
        <f t="shared" si="18"/>
        <v>3.6451471234079991E-2</v>
      </c>
      <c r="AK39" s="24">
        <f t="shared" si="18"/>
        <v>4.2958535674262333E-2</v>
      </c>
      <c r="AL39" s="24">
        <f t="shared" si="18"/>
        <v>2.866861030126322E-2</v>
      </c>
      <c r="AM39" s="24">
        <f t="shared" si="18"/>
        <v>3.7569944044764325E-2</v>
      </c>
      <c r="AN39" s="24">
        <f t="shared" si="18"/>
        <v>2.0326557814061896E-2</v>
      </c>
      <c r="AO39" s="24">
        <f t="shared" si="36"/>
        <v>3.2455831591397644E-2</v>
      </c>
      <c r="AP39" s="24">
        <f t="shared" si="37"/>
        <v>3.6422348241217373E-2</v>
      </c>
      <c r="AQ39" s="24">
        <f t="shared" si="38"/>
        <v>3.8487221301069185E-2</v>
      </c>
      <c r="AR39" s="24">
        <f t="shared" si="39"/>
        <v>3.8818354053639537E-2</v>
      </c>
      <c r="AS39" s="24" t="e">
        <f t="shared" si="39"/>
        <v>#DIV/0!</v>
      </c>
      <c r="AT39" s="24">
        <f t="shared" si="39"/>
        <v>3.5779351930451009E-2</v>
      </c>
      <c r="AU39" s="21"/>
      <c r="AV39" s="24">
        <f t="shared" si="34"/>
        <v>0.51236342725704431</v>
      </c>
      <c r="AW39" s="24">
        <f t="shared" si="34"/>
        <v>0.53971119133574019</v>
      </c>
      <c r="AX39" s="24">
        <f t="shared" si="34"/>
        <v>0.49358541525995947</v>
      </c>
      <c r="AY39" s="24">
        <f t="shared" si="34"/>
        <v>0.51209103840682779</v>
      </c>
      <c r="AZ39" s="24">
        <f t="shared" si="34"/>
        <v>0.4098065677013043</v>
      </c>
      <c r="BA39" s="24">
        <f t="shared" si="34"/>
        <v>0.62344582593250442</v>
      </c>
      <c r="BB39" s="24">
        <f t="shared" si="34"/>
        <v>0.73551784669397313</v>
      </c>
      <c r="BC39" s="24">
        <f t="shared" si="34"/>
        <v>0.44455252918287935</v>
      </c>
      <c r="BD39" s="24">
        <f t="shared" si="34"/>
        <v>0.57048984468339281</v>
      </c>
      <c r="BE39" s="24">
        <f t="shared" si="34"/>
        <v>0.49271137026239065</v>
      </c>
      <c r="BF39" s="24">
        <f t="shared" si="34"/>
        <v>0.38101034692635416</v>
      </c>
      <c r="BG39" s="24">
        <f t="shared" si="34"/>
        <v>0.47040498442367595</v>
      </c>
      <c r="BH39" s="24">
        <f t="shared" si="34"/>
        <v>0.64331959976456732</v>
      </c>
      <c r="BI39" s="24">
        <f t="shared" si="33"/>
        <v>0.44801641586867302</v>
      </c>
      <c r="BJ39" s="24">
        <f t="shared" si="33"/>
        <v>0.54800238521168776</v>
      </c>
      <c r="BK39" s="24">
        <f t="shared" si="33"/>
        <v>0.44706994328922489</v>
      </c>
      <c r="BL39" s="24">
        <f t="shared" si="33"/>
        <v>0.51265484818956075</v>
      </c>
      <c r="BM39" s="24">
        <f t="shared" si="33"/>
        <v>0.53549989388213604</v>
      </c>
      <c r="BN39" s="24">
        <f t="shared" si="33"/>
        <v>0.53595205009938884</v>
      </c>
      <c r="BO39" s="24">
        <f t="shared" si="33"/>
        <v>0.54714473484699355</v>
      </c>
      <c r="BP39" s="24" t="e">
        <f t="shared" si="33"/>
        <v>#DIV/0!</v>
      </c>
      <c r="BQ39" s="24">
        <f t="shared" si="33"/>
        <v>0.52896516143751127</v>
      </c>
      <c r="BR39" s="21"/>
      <c r="BS39" s="35">
        <f t="shared" si="11"/>
        <v>43739</v>
      </c>
      <c r="BT39" s="24">
        <f t="shared" si="15"/>
        <v>8.2925402434236538E-3</v>
      </c>
      <c r="BU39" s="24">
        <f t="shared" si="15"/>
        <v>1.8138987043580671E-3</v>
      </c>
      <c r="BV39" s="24">
        <f t="shared" si="15"/>
        <v>3.8253631723596361E-3</v>
      </c>
      <c r="BW39" s="24">
        <f t="shared" si="15"/>
        <v>1.5009030231644893E-3</v>
      </c>
      <c r="BX39" s="24">
        <f t="shared" si="15"/>
        <v>4.1917942677660025E-3</v>
      </c>
      <c r="BY39" s="24">
        <f t="shared" si="15"/>
        <v>2.1378091872791519E-3</v>
      </c>
      <c r="BZ39" s="24">
        <f t="shared" si="15"/>
        <v>5.6377699254024291E-3</v>
      </c>
      <c r="CA39" s="24">
        <f t="shared" si="15"/>
        <v>4.7593246957203987E-4</v>
      </c>
      <c r="CB39" s="24">
        <f t="shared" si="15"/>
        <v>1.4032979976442857E-3</v>
      </c>
      <c r="CC39" s="24">
        <f t="shared" si="15"/>
        <v>1.0667451904201113E-4</v>
      </c>
      <c r="CD39" s="24">
        <f t="shared" si="15"/>
        <v>1.655437769925405E-3</v>
      </c>
      <c r="CE39" s="24">
        <f t="shared" si="15"/>
        <v>1.4177463682764036E-3</v>
      </c>
      <c r="CF39" s="24">
        <f t="shared" si="14"/>
        <v>3.245916764821357E-2</v>
      </c>
    </row>
    <row r="40" spans="1:84" x14ac:dyDescent="0.25">
      <c r="A40" s="31">
        <f>+[1]PAT!A41</f>
        <v>43770</v>
      </c>
      <c r="B40" s="17">
        <f>+[1]PAT!B41</f>
        <v>275</v>
      </c>
      <c r="C40" s="17">
        <f>+[1]PAT!C41</f>
        <v>270</v>
      </c>
      <c r="D40" s="17">
        <f>+[1]PAT!D41</f>
        <v>233.9</v>
      </c>
      <c r="E40" s="17">
        <f>+[1]PAT!E41</f>
        <v>221.5</v>
      </c>
      <c r="F40" s="17">
        <f>+[1]PAT!F41</f>
        <v>323</v>
      </c>
      <c r="G40" s="17">
        <f>+[1]PAT!G41</f>
        <v>280.7</v>
      </c>
      <c r="H40" s="17">
        <f>+[1]PAT!H41</f>
        <v>316.2</v>
      </c>
      <c r="I40" s="17">
        <f>+[1]PAT!I41</f>
        <v>310.3</v>
      </c>
      <c r="J40" s="17">
        <f>+[1]PAT!J41</f>
        <v>286.60000000000002</v>
      </c>
      <c r="K40" s="17">
        <f>+[1]PAT!K41</f>
        <v>265.10000000000002</v>
      </c>
      <c r="L40" s="17">
        <f>+[1]PAT!L41</f>
        <v>227.3</v>
      </c>
      <c r="M40" s="17">
        <f>+[1]PAT!M41</f>
        <v>244</v>
      </c>
      <c r="N40" s="17">
        <f>+[1]PAT!N41</f>
        <v>294.7</v>
      </c>
      <c r="O40" s="18">
        <f>+[1]PAT!R41</f>
        <v>224.7</v>
      </c>
      <c r="P40" s="19">
        <f>+[1]PAT!S41</f>
        <v>269.89999999999998</v>
      </c>
      <c r="Q40" s="20">
        <f>+[1]PAT!T41</f>
        <v>322.89999999999998</v>
      </c>
      <c r="R40" s="18">
        <f t="shared" si="4"/>
        <v>274.95777000000004</v>
      </c>
      <c r="S40" s="19">
        <f t="shared" si="5"/>
        <v>258.37486800422386</v>
      </c>
      <c r="T40" s="19">
        <f t="shared" si="6"/>
        <v>251.77941176470588</v>
      </c>
      <c r="U40" s="19">
        <f t="shared" si="7"/>
        <v>253.08454425363274</v>
      </c>
      <c r="V40" s="19"/>
      <c r="W40" s="20">
        <f t="shared" si="8"/>
        <v>274.09840534025591</v>
      </c>
      <c r="X40" s="21"/>
      <c r="Y40" s="41">
        <f t="shared" si="18"/>
        <v>4.5627376425855459E-2</v>
      </c>
      <c r="Z40" s="24">
        <f t="shared" si="18"/>
        <v>5.5099648300117154E-2</v>
      </c>
      <c r="AA40" s="24">
        <f t="shared" si="18"/>
        <v>5.741410488245946E-2</v>
      </c>
      <c r="AB40" s="24">
        <f t="shared" si="18"/>
        <v>4.1862652869238071E-2</v>
      </c>
      <c r="AC40" s="24">
        <f t="shared" si="18"/>
        <v>3.0631780472240022E-2</v>
      </c>
      <c r="AD40" s="24">
        <f t="shared" si="18"/>
        <v>2.3705324580598042E-2</v>
      </c>
      <c r="AE40" s="24">
        <f t="shared" si="18"/>
        <v>6.6082265677680274E-2</v>
      </c>
      <c r="AF40" s="24">
        <f t="shared" si="18"/>
        <v>4.478114478114481E-2</v>
      </c>
      <c r="AG40" s="24">
        <f t="shared" si="18"/>
        <v>9.0148345378471051E-2</v>
      </c>
      <c r="AH40" s="24">
        <f t="shared" si="18"/>
        <v>3.5546875000000089E-2</v>
      </c>
      <c r="AI40" s="24">
        <f t="shared" si="18"/>
        <v>1.7628911414719894E-3</v>
      </c>
      <c r="AJ40" s="24">
        <f t="shared" si="18"/>
        <v>3.3898305084745672E-2</v>
      </c>
      <c r="AK40" s="24">
        <f t="shared" si="18"/>
        <v>5.5515759312321E-2</v>
      </c>
      <c r="AL40" s="24">
        <f t="shared" si="18"/>
        <v>6.1407652338214547E-2</v>
      </c>
      <c r="AM40" s="24">
        <f t="shared" si="18"/>
        <v>3.9676425269645321E-2</v>
      </c>
      <c r="AN40" s="24">
        <f t="shared" si="18"/>
        <v>5.4539516655780496E-2</v>
      </c>
      <c r="AO40" s="24">
        <f t="shared" si="36"/>
        <v>4.5492525994841104E-2</v>
      </c>
      <c r="AP40" s="24">
        <f t="shared" si="37"/>
        <v>4.5660173310157592E-2</v>
      </c>
      <c r="AQ40" s="24">
        <f t="shared" si="38"/>
        <v>3.6883475052496895E-2</v>
      </c>
      <c r="AR40" s="24">
        <f t="shared" si="39"/>
        <v>3.7367933020636457E-2</v>
      </c>
      <c r="AS40" s="24" t="e">
        <f t="shared" si="39"/>
        <v>#DIV/0!</v>
      </c>
      <c r="AT40" s="24">
        <f t="shared" si="39"/>
        <v>4.4368315909446343E-2</v>
      </c>
      <c r="AU40" s="21"/>
      <c r="AV40" s="24">
        <f t="shared" si="34"/>
        <v>0.51766004415011047</v>
      </c>
      <c r="AW40" s="24">
        <f t="shared" si="34"/>
        <v>0.54727793696275073</v>
      </c>
      <c r="AX40" s="24">
        <f t="shared" si="34"/>
        <v>0.5032133676092545</v>
      </c>
      <c r="AY40" s="24">
        <f t="shared" si="34"/>
        <v>0.50988411724608063</v>
      </c>
      <c r="AZ40" s="24">
        <f t="shared" si="34"/>
        <v>0.38567138567138581</v>
      </c>
      <c r="BA40" s="24">
        <f t="shared" si="34"/>
        <v>0.58498023715415015</v>
      </c>
      <c r="BB40" s="24">
        <f t="shared" si="34"/>
        <v>0.71568095496473116</v>
      </c>
      <c r="BC40" s="24">
        <f t="shared" si="34"/>
        <v>0.47621313035204582</v>
      </c>
      <c r="BD40" s="24">
        <f t="shared" si="34"/>
        <v>0.67308814944541751</v>
      </c>
      <c r="BE40" s="24">
        <f t="shared" si="34"/>
        <v>0.50539466212379347</v>
      </c>
      <c r="BF40" s="24">
        <f t="shared" si="34"/>
        <v>0.37924757281553401</v>
      </c>
      <c r="BG40" s="24">
        <f t="shared" si="34"/>
        <v>0.47968465736810173</v>
      </c>
      <c r="BH40" s="24">
        <f t="shared" si="34"/>
        <v>0.62997787610619449</v>
      </c>
      <c r="BI40" s="24">
        <f t="shared" si="33"/>
        <v>0.4600389863547758</v>
      </c>
      <c r="BJ40" s="24">
        <f t="shared" si="33"/>
        <v>0.54581901489117968</v>
      </c>
      <c r="BK40" s="24">
        <f t="shared" si="33"/>
        <v>0.46572855197457996</v>
      </c>
      <c r="BL40" s="24">
        <f t="shared" si="33"/>
        <v>0.51788193249312187</v>
      </c>
      <c r="BM40" s="24">
        <f t="shared" si="33"/>
        <v>0.53672928217443117</v>
      </c>
      <c r="BN40" s="24">
        <f t="shared" si="33"/>
        <v>0.53118464501926255</v>
      </c>
      <c r="BO40" s="24">
        <f t="shared" si="33"/>
        <v>0.53985325239093762</v>
      </c>
      <c r="BP40" s="24" t="e">
        <f t="shared" si="33"/>
        <v>#DIV/0!</v>
      </c>
      <c r="BQ40" s="24">
        <f t="shared" si="33"/>
        <v>0.53968364574623084</v>
      </c>
      <c r="BR40" s="21"/>
      <c r="BS40" s="35">
        <f t="shared" si="11"/>
        <v>43770</v>
      </c>
      <c r="BT40" s="24">
        <f t="shared" si="15"/>
        <v>1.4705817490494291E-2</v>
      </c>
      <c r="BU40" s="24">
        <f t="shared" si="15"/>
        <v>1.690114068441067E-3</v>
      </c>
      <c r="BV40" s="24">
        <f t="shared" si="15"/>
        <v>4.3383269961977224E-3</v>
      </c>
      <c r="BW40" s="24">
        <f t="shared" si="15"/>
        <v>3.67209125475286E-3</v>
      </c>
      <c r="BX40" s="24">
        <f t="shared" si="15"/>
        <v>1.6188212927756654E-3</v>
      </c>
      <c r="BY40" s="24">
        <f t="shared" si="15"/>
        <v>3.688973384030412E-3</v>
      </c>
      <c r="BZ40" s="24">
        <f t="shared" si="15"/>
        <v>6.7865399239543786E-3</v>
      </c>
      <c r="CA40" s="24">
        <f t="shared" si="15"/>
        <v>2.8746387832699672E-3</v>
      </c>
      <c r="CB40" s="24">
        <f t="shared" si="15"/>
        <v>2.6884790874524785E-3</v>
      </c>
      <c r="CC40" s="24">
        <f t="shared" si="15"/>
        <v>3.1787072243346456E-5</v>
      </c>
      <c r="CD40" s="24">
        <f t="shared" si="15"/>
        <v>1.5452471482889734E-3</v>
      </c>
      <c r="CE40" s="24">
        <f t="shared" si="15"/>
        <v>1.8505703422053231E-3</v>
      </c>
      <c r="CF40" s="24">
        <f t="shared" si="14"/>
        <v>4.5491406844106484E-2</v>
      </c>
    </row>
    <row r="41" spans="1:84" x14ac:dyDescent="0.25">
      <c r="A41" s="31">
        <f>+[1]PAT!A42</f>
        <v>43800</v>
      </c>
      <c r="B41" s="17">
        <f>+[1]PAT!B42</f>
        <v>286.39999999999998</v>
      </c>
      <c r="C41" s="17">
        <f>+[1]PAT!C42</f>
        <v>280.5</v>
      </c>
      <c r="D41" s="17">
        <f>+[1]PAT!D42</f>
        <v>241.2</v>
      </c>
      <c r="E41" s="17">
        <f>+[1]PAT!E42</f>
        <v>229.7</v>
      </c>
      <c r="F41" s="17">
        <f>+[1]PAT!F42</f>
        <v>327.39999999999998</v>
      </c>
      <c r="G41" s="17">
        <f>+[1]PAT!G42</f>
        <v>294</v>
      </c>
      <c r="H41" s="17">
        <f>+[1]PAT!H42</f>
        <v>333.7</v>
      </c>
      <c r="I41" s="17">
        <f>+[1]PAT!I42</f>
        <v>333.1</v>
      </c>
      <c r="J41" s="17">
        <f>+[1]PAT!J42</f>
        <v>310.2</v>
      </c>
      <c r="K41" s="17">
        <f>+[1]PAT!K42</f>
        <v>270.89999999999998</v>
      </c>
      <c r="L41" s="17">
        <f>+[1]PAT!L42</f>
        <v>227.6</v>
      </c>
      <c r="M41" s="17">
        <f>+[1]PAT!M42</f>
        <v>252.4</v>
      </c>
      <c r="N41" s="17">
        <f>+[1]PAT!N42</f>
        <v>305.7</v>
      </c>
      <c r="O41" s="18">
        <f>+[1]PAT!R42</f>
        <v>232.5</v>
      </c>
      <c r="P41" s="19">
        <f>+[1]PAT!S42</f>
        <v>280.60000000000002</v>
      </c>
      <c r="Q41" s="20">
        <f>+[1]PAT!T42</f>
        <v>339.2</v>
      </c>
      <c r="R41" s="18">
        <f t="shared" si="4"/>
        <v>286.36634999999995</v>
      </c>
      <c r="S41" s="19">
        <f t="shared" si="5"/>
        <v>267.84963041182687</v>
      </c>
      <c r="T41" s="19">
        <f t="shared" si="6"/>
        <v>260.67412330316739</v>
      </c>
      <c r="U41" s="19">
        <f t="shared" si="7"/>
        <v>262.06225231175688</v>
      </c>
      <c r="V41" s="19"/>
      <c r="W41" s="20">
        <f t="shared" si="8"/>
        <v>287.82651585388464</v>
      </c>
      <c r="X41" s="21"/>
      <c r="Y41" s="41">
        <f t="shared" si="18"/>
        <v>4.1454545454545411E-2</v>
      </c>
      <c r="Z41" s="24">
        <f t="shared" si="18"/>
        <v>3.8888888888888973E-2</v>
      </c>
      <c r="AA41" s="24">
        <f t="shared" si="18"/>
        <v>3.1209918768704492E-2</v>
      </c>
      <c r="AB41" s="24">
        <f t="shared" si="18"/>
        <v>3.7020316027087885E-2</v>
      </c>
      <c r="AC41" s="24">
        <f t="shared" si="18"/>
        <v>1.3622291021671673E-2</v>
      </c>
      <c r="AD41" s="24">
        <f t="shared" si="18"/>
        <v>4.7381546134663388E-2</v>
      </c>
      <c r="AE41" s="24">
        <f t="shared" si="18"/>
        <v>5.5344718532574388E-2</v>
      </c>
      <c r="AF41" s="24">
        <f t="shared" si="18"/>
        <v>7.3477280051563065E-2</v>
      </c>
      <c r="AG41" s="24">
        <f t="shared" si="18"/>
        <v>8.2344731332868015E-2</v>
      </c>
      <c r="AH41" s="24">
        <f t="shared" si="18"/>
        <v>2.187853640135784E-2</v>
      </c>
      <c r="AI41" s="24">
        <f t="shared" si="18"/>
        <v>1.3198416190056683E-3</v>
      </c>
      <c r="AJ41" s="24">
        <f t="shared" si="18"/>
        <v>3.4426229508196737E-2</v>
      </c>
      <c r="AK41" s="24">
        <f t="shared" si="18"/>
        <v>3.7326094333220317E-2</v>
      </c>
      <c r="AL41" s="24">
        <f t="shared" si="18"/>
        <v>3.471295060080104E-2</v>
      </c>
      <c r="AM41" s="24">
        <f t="shared" si="18"/>
        <v>3.9644312708410734E-2</v>
      </c>
      <c r="AN41" s="24">
        <f t="shared" si="18"/>
        <v>5.0480024775472421E-2</v>
      </c>
      <c r="AO41" s="24">
        <f t="shared" si="36"/>
        <v>4.1492117134932727E-2</v>
      </c>
      <c r="AP41" s="24">
        <f t="shared" si="37"/>
        <v>3.6670603765719623E-2</v>
      </c>
      <c r="AQ41" s="24">
        <f t="shared" si="38"/>
        <v>3.5327398201938198E-2</v>
      </c>
      <c r="AR41" s="24">
        <f t="shared" si="39"/>
        <v>3.5473158128245696E-2</v>
      </c>
      <c r="AS41" s="24" t="e">
        <f t="shared" si="39"/>
        <v>#DIV/0!</v>
      </c>
      <c r="AT41" s="24">
        <f t="shared" si="39"/>
        <v>5.0084605551014239E-2</v>
      </c>
      <c r="AU41" s="21"/>
      <c r="AV41" s="24">
        <f t="shared" si="34"/>
        <v>0.540613232920925</v>
      </c>
      <c r="AW41" s="24">
        <f t="shared" si="34"/>
        <v>0.57495788882650212</v>
      </c>
      <c r="AX41" s="24">
        <f t="shared" si="34"/>
        <v>0.52658227848101258</v>
      </c>
      <c r="AY41" s="24">
        <f t="shared" si="34"/>
        <v>0.53542780748663099</v>
      </c>
      <c r="AZ41" s="24">
        <f t="shared" si="34"/>
        <v>0.38026981450252939</v>
      </c>
      <c r="BA41" s="24">
        <f t="shared" si="34"/>
        <v>0.62072767364939363</v>
      </c>
      <c r="BB41" s="24">
        <f t="shared" si="34"/>
        <v>0.70777891504605916</v>
      </c>
      <c r="BC41" s="24">
        <f t="shared" si="34"/>
        <v>0.54570765661252918</v>
      </c>
      <c r="BD41" s="24">
        <f t="shared" si="34"/>
        <v>0.6758508914100485</v>
      </c>
      <c r="BE41" s="24">
        <f t="shared" si="34"/>
        <v>0.50416435313714603</v>
      </c>
      <c r="BF41" s="24">
        <f t="shared" si="34"/>
        <v>0.38106796116504849</v>
      </c>
      <c r="BG41" s="24">
        <f t="shared" si="34"/>
        <v>0.47602339181286557</v>
      </c>
      <c r="BH41" s="24">
        <f t="shared" si="34"/>
        <v>0.60304142632406932</v>
      </c>
      <c r="BI41" s="24">
        <f t="shared" si="33"/>
        <v>0.49421593830334198</v>
      </c>
      <c r="BJ41" s="24">
        <f t="shared" si="33"/>
        <v>0.56149137451307762</v>
      </c>
      <c r="BK41" s="24">
        <f t="shared" si="33"/>
        <v>0.50421286031042123</v>
      </c>
      <c r="BL41" s="24">
        <f t="shared" si="33"/>
        <v>0.54030354537891467</v>
      </c>
      <c r="BM41" s="24">
        <f t="shared" si="33"/>
        <v>0.55599613712166529</v>
      </c>
      <c r="BN41" s="24">
        <f t="shared" si="33"/>
        <v>0.54321043875358943</v>
      </c>
      <c r="BO41" s="24">
        <f t="shared" si="33"/>
        <v>0.55464491419545792</v>
      </c>
      <c r="BP41" s="24" t="e">
        <f t="shared" si="33"/>
        <v>#DIV/0!</v>
      </c>
      <c r="BQ41" s="24">
        <f t="shared" si="33"/>
        <v>0.56818777417426203</v>
      </c>
      <c r="BR41" s="21"/>
      <c r="BS41" s="35">
        <f t="shared" si="11"/>
        <v>43800</v>
      </c>
      <c r="BT41" s="24">
        <f t="shared" si="15"/>
        <v>1.0473272727272727E-2</v>
      </c>
      <c r="BU41" s="24">
        <f t="shared" si="15"/>
        <v>9.2909090909090697E-4</v>
      </c>
      <c r="BV41" s="24">
        <f t="shared" si="15"/>
        <v>3.8226909090909042E-3</v>
      </c>
      <c r="BW41" s="24">
        <f t="shared" si="15"/>
        <v>1.6095999999999916E-3</v>
      </c>
      <c r="BX41" s="24">
        <f t="shared" si="15"/>
        <v>3.1678181818181848E-3</v>
      </c>
      <c r="BY41" s="24">
        <f t="shared" si="15"/>
        <v>3.15E-3</v>
      </c>
      <c r="BZ41" s="24">
        <f t="shared" si="15"/>
        <v>1.1126400000000007E-2</v>
      </c>
      <c r="CA41" s="24">
        <f t="shared" si="15"/>
        <v>2.7375999999999959E-3</v>
      </c>
      <c r="CB41" s="24">
        <f t="shared" si="15"/>
        <v>1.6387636363636236E-3</v>
      </c>
      <c r="CC41" s="24">
        <f t="shared" si="15"/>
        <v>2.2799999999998704E-5</v>
      </c>
      <c r="CD41" s="24">
        <f t="shared" si="15"/>
        <v>1.551709090909092E-3</v>
      </c>
      <c r="CE41" s="24">
        <f t="shared" si="15"/>
        <v>1.256E-3</v>
      </c>
      <c r="CF41" s="24">
        <f t="shared" si="14"/>
        <v>4.1485745454545427E-2</v>
      </c>
    </row>
    <row r="42" spans="1:84" x14ac:dyDescent="0.25">
      <c r="A42" s="31">
        <f>+[1]PAT!A43</f>
        <v>43831</v>
      </c>
      <c r="B42" s="17">
        <f>+[1]PAT!B43</f>
        <v>293.60000000000002</v>
      </c>
      <c r="C42" s="17">
        <f>+[1]PAT!C43</f>
        <v>291</v>
      </c>
      <c r="D42" s="17">
        <f>+[1]PAT!D43</f>
        <v>252.2</v>
      </c>
      <c r="E42" s="17">
        <f>+[1]PAT!E43</f>
        <v>235.4</v>
      </c>
      <c r="F42" s="17">
        <f>+[1]PAT!F43</f>
        <v>333.6</v>
      </c>
      <c r="G42" s="17">
        <f>+[1]PAT!G43</f>
        <v>294.2</v>
      </c>
      <c r="H42" s="17">
        <f>+[1]PAT!H43</f>
        <v>330.7</v>
      </c>
      <c r="I42" s="17">
        <f>+[1]PAT!I43</f>
        <v>341.2</v>
      </c>
      <c r="J42" s="17">
        <f>+[1]PAT!J43</f>
        <v>313.10000000000002</v>
      </c>
      <c r="K42" s="17">
        <f>+[1]PAT!K43</f>
        <v>279.8</v>
      </c>
      <c r="L42" s="17">
        <f>+[1]PAT!L43</f>
        <v>227.6</v>
      </c>
      <c r="M42" s="17">
        <f>+[1]PAT!M43</f>
        <v>264.2</v>
      </c>
      <c r="N42" s="17">
        <f>+[1]PAT!N43</f>
        <v>314.60000000000002</v>
      </c>
      <c r="O42" s="18">
        <f>+[1]PAT!R43</f>
        <v>238.9</v>
      </c>
      <c r="P42" s="19">
        <f>+[1]PAT!S43</f>
        <v>288.8</v>
      </c>
      <c r="Q42" s="20">
        <f>+[1]PAT!T43</f>
        <v>343.6</v>
      </c>
      <c r="R42" s="18">
        <f t="shared" si="4"/>
        <v>293.60052000000002</v>
      </c>
      <c r="S42" s="19">
        <f t="shared" si="5"/>
        <v>276.26631467793032</v>
      </c>
      <c r="T42" s="19">
        <f t="shared" si="6"/>
        <v>267.21900452488683</v>
      </c>
      <c r="U42" s="19">
        <f t="shared" si="7"/>
        <v>267.72549537648609</v>
      </c>
      <c r="V42" s="19"/>
      <c r="W42" s="20">
        <f t="shared" si="8"/>
        <v>292.91804190617466</v>
      </c>
      <c r="X42" s="21"/>
      <c r="Y42" s="41">
        <f t="shared" si="18"/>
        <v>2.5139664804469497E-2</v>
      </c>
      <c r="Z42" s="24">
        <f t="shared" si="18"/>
        <v>3.7433155080213831E-2</v>
      </c>
      <c r="AA42" s="24">
        <f t="shared" si="18"/>
        <v>4.560530679933672E-2</v>
      </c>
      <c r="AB42" s="24">
        <f t="shared" si="18"/>
        <v>2.4814976055725024E-2</v>
      </c>
      <c r="AC42" s="24">
        <f t="shared" si="18"/>
        <v>1.893708002443506E-2</v>
      </c>
      <c r="AD42" s="24">
        <f t="shared" si="18"/>
        <v>6.8027210884347156E-4</v>
      </c>
      <c r="AE42" s="24">
        <f t="shared" si="18"/>
        <v>-8.990110878034141E-3</v>
      </c>
      <c r="AF42" s="24">
        <f t="shared" si="18"/>
        <v>2.4317021915340575E-2</v>
      </c>
      <c r="AG42" s="24">
        <f t="shared" si="18"/>
        <v>9.3488072211478368E-3</v>
      </c>
      <c r="AH42" s="24">
        <f t="shared" si="18"/>
        <v>3.28534514581027E-2</v>
      </c>
      <c r="AI42" s="24">
        <f t="shared" si="18"/>
        <v>0</v>
      </c>
      <c r="AJ42" s="24">
        <f t="shared" si="18"/>
        <v>4.6751188589540416E-2</v>
      </c>
      <c r="AK42" s="24">
        <f t="shared" si="18"/>
        <v>2.9113509977101826E-2</v>
      </c>
      <c r="AL42" s="24">
        <f t="shared" si="18"/>
        <v>2.7526881720430163E-2</v>
      </c>
      <c r="AM42" s="24">
        <f t="shared" si="18"/>
        <v>2.9223093371347098E-2</v>
      </c>
      <c r="AN42" s="24">
        <f t="shared" si="18"/>
        <v>1.2971698113207752E-2</v>
      </c>
      <c r="AO42" s="24">
        <f t="shared" si="36"/>
        <v>2.5261941565411172E-2</v>
      </c>
      <c r="AP42" s="24">
        <f t="shared" si="37"/>
        <v>3.142316923552424E-2</v>
      </c>
      <c r="AQ42" s="24">
        <f t="shared" si="38"/>
        <v>2.5107521754691664E-2</v>
      </c>
      <c r="AR42" s="24">
        <f t="shared" si="39"/>
        <v>2.1610296846537258E-2</v>
      </c>
      <c r="AS42" s="24" t="e">
        <f t="shared" si="39"/>
        <v>#DIV/0!</v>
      </c>
      <c r="AT42" s="24">
        <f t="shared" si="39"/>
        <v>1.7689565664876783E-2</v>
      </c>
      <c r="AU42" s="21"/>
      <c r="AV42" s="24">
        <f t="shared" si="34"/>
        <v>0.53315926892950394</v>
      </c>
      <c r="AW42" s="24">
        <f t="shared" si="34"/>
        <v>0.59277504105090317</v>
      </c>
      <c r="AX42" s="24">
        <f t="shared" si="34"/>
        <v>0.54062309102015882</v>
      </c>
      <c r="AY42" s="24">
        <f t="shared" si="34"/>
        <v>0.54360655737704922</v>
      </c>
      <c r="AZ42" s="24">
        <f t="shared" si="34"/>
        <v>0.33546837469975976</v>
      </c>
      <c r="BA42" s="24">
        <f t="shared" si="34"/>
        <v>0.58002148227712147</v>
      </c>
      <c r="BB42" s="24">
        <f t="shared" si="34"/>
        <v>0.64119106699751849</v>
      </c>
      <c r="BC42" s="24">
        <f t="shared" si="34"/>
        <v>0.56513761467889911</v>
      </c>
      <c r="BD42" s="24">
        <f t="shared" si="34"/>
        <v>0.58531645569620272</v>
      </c>
      <c r="BE42" s="24">
        <f t="shared" si="34"/>
        <v>0.49226666666666663</v>
      </c>
      <c r="BF42" s="24">
        <f t="shared" si="34"/>
        <v>0.33725029377203297</v>
      </c>
      <c r="BG42" s="24">
        <f t="shared" si="34"/>
        <v>0.49349915206331252</v>
      </c>
      <c r="BH42" s="24">
        <f t="shared" si="34"/>
        <v>0.5977653631284916</v>
      </c>
      <c r="BI42" s="24">
        <f t="shared" si="33"/>
        <v>0.52554278416347389</v>
      </c>
      <c r="BJ42" s="24">
        <f t="shared" si="33"/>
        <v>0.557713052858684</v>
      </c>
      <c r="BK42" s="24">
        <f t="shared" si="33"/>
        <v>0.46963216424294263</v>
      </c>
      <c r="BL42" s="24">
        <f t="shared" si="33"/>
        <v>0.53279539410417764</v>
      </c>
      <c r="BM42" s="24">
        <f t="shared" si="33"/>
        <v>0.56088862872696721</v>
      </c>
      <c r="BN42" s="24">
        <f t="shared" si="33"/>
        <v>0.53678722111074118</v>
      </c>
      <c r="BO42" s="24">
        <f t="shared" si="33"/>
        <v>0.54419719909383213</v>
      </c>
      <c r="BP42" s="24" t="e">
        <f t="shared" si="33"/>
        <v>#DIV/0!</v>
      </c>
      <c r="BQ42" s="24">
        <f t="shared" si="33"/>
        <v>0.55505487064121195</v>
      </c>
      <c r="BR42" s="21"/>
      <c r="BS42" s="35">
        <f t="shared" si="11"/>
        <v>43831</v>
      </c>
      <c r="BT42" s="24">
        <f t="shared" si="15"/>
        <v>1.0056389664804469E-2</v>
      </c>
      <c r="BU42" s="24">
        <f t="shared" ref="BU42:CE65" si="40">(D42-D41)/$B41*D$3</f>
        <v>1.3442737430167599E-3</v>
      </c>
      <c r="BV42" s="24">
        <f t="shared" si="40"/>
        <v>2.5514664804469353E-3</v>
      </c>
      <c r="BW42" s="24">
        <f t="shared" si="40"/>
        <v>2.1777932960894016E-3</v>
      </c>
      <c r="BX42" s="24">
        <f t="shared" si="40"/>
        <v>4.5740223463684554E-5</v>
      </c>
      <c r="BY42" s="24">
        <f t="shared" si="40"/>
        <v>-5.1850558659217885E-4</v>
      </c>
      <c r="BZ42" s="24">
        <f t="shared" si="40"/>
        <v>3.7954608938547334E-3</v>
      </c>
      <c r="CA42" s="24">
        <f t="shared" si="40"/>
        <v>3.2300977653631661E-4</v>
      </c>
      <c r="CB42" s="24">
        <f t="shared" si="40"/>
        <v>2.4145600558659313E-3</v>
      </c>
      <c r="CC42" s="24">
        <f t="shared" si="40"/>
        <v>0</v>
      </c>
      <c r="CD42" s="24">
        <f t="shared" si="40"/>
        <v>2.0930167597765334E-3</v>
      </c>
      <c r="CE42" s="24">
        <f t="shared" si="40"/>
        <v>9.7576815642458467E-4</v>
      </c>
      <c r="CF42" s="24">
        <f t="shared" si="14"/>
        <v>2.5258973463687166E-2</v>
      </c>
    </row>
    <row r="43" spans="1:84" x14ac:dyDescent="0.25">
      <c r="A43" s="31">
        <f>+[1]PAT!A44</f>
        <v>43862</v>
      </c>
      <c r="B43" s="17">
        <f>+[1]PAT!B44</f>
        <v>298.8</v>
      </c>
      <c r="C43" s="17">
        <f>+[1]PAT!C44</f>
        <v>299</v>
      </c>
      <c r="D43" s="17">
        <f>+[1]PAT!D44</f>
        <v>256.10000000000002</v>
      </c>
      <c r="E43" s="17">
        <f>+[1]PAT!E44</f>
        <v>240.4</v>
      </c>
      <c r="F43" s="17">
        <f>+[1]PAT!F44</f>
        <v>333.6</v>
      </c>
      <c r="G43" s="17">
        <f>+[1]PAT!G44</f>
        <v>298.8</v>
      </c>
      <c r="H43" s="17">
        <f>+[1]PAT!H44</f>
        <v>332.6</v>
      </c>
      <c r="I43" s="17">
        <f>+[1]PAT!I44</f>
        <v>347.3</v>
      </c>
      <c r="J43" s="17">
        <f>+[1]PAT!J44</f>
        <v>315.3</v>
      </c>
      <c r="K43" s="17">
        <f>+[1]PAT!K44</f>
        <v>287.2</v>
      </c>
      <c r="L43" s="17">
        <f>+[1]PAT!L44</f>
        <v>234.9</v>
      </c>
      <c r="M43" s="17">
        <f>+[1]PAT!M44</f>
        <v>265.89999999999998</v>
      </c>
      <c r="N43" s="17">
        <f>+[1]PAT!N44</f>
        <v>319.7</v>
      </c>
      <c r="O43" s="18">
        <f>+[1]PAT!R44</f>
        <v>244.1</v>
      </c>
      <c r="P43" s="19">
        <f>+[1]PAT!S44</f>
        <v>295.2</v>
      </c>
      <c r="Q43" s="20">
        <f>+[1]PAT!T44</f>
        <v>344.9</v>
      </c>
      <c r="R43" s="18">
        <f t="shared" si="4"/>
        <v>298.83062000000007</v>
      </c>
      <c r="S43" s="19">
        <f t="shared" si="5"/>
        <v>282.44323427364611</v>
      </c>
      <c r="T43" s="19">
        <f t="shared" si="6"/>
        <v>272.20707013574656</v>
      </c>
      <c r="U43" s="19">
        <f t="shared" si="7"/>
        <v>273.26519154557462</v>
      </c>
      <c r="V43" s="19"/>
      <c r="W43" s="20">
        <f t="shared" si="8"/>
        <v>298.13376599295378</v>
      </c>
      <c r="X43" s="21"/>
      <c r="Y43" s="41">
        <f t="shared" si="18"/>
        <v>1.7711171662125214E-2</v>
      </c>
      <c r="Z43" s="24">
        <f t="shared" si="18"/>
        <v>2.7491408934707806E-2</v>
      </c>
      <c r="AA43" s="24">
        <f t="shared" si="18"/>
        <v>1.5463917525773363E-2</v>
      </c>
      <c r="AB43" s="24">
        <f t="shared" si="18"/>
        <v>2.1240441801189558E-2</v>
      </c>
      <c r="AC43" s="24">
        <f t="shared" si="18"/>
        <v>0</v>
      </c>
      <c r="AD43" s="24">
        <f t="shared" si="18"/>
        <v>1.5635622025832907E-2</v>
      </c>
      <c r="AE43" s="24">
        <f t="shared" si="18"/>
        <v>5.745388569700749E-3</v>
      </c>
      <c r="AF43" s="24">
        <f t="shared" si="18"/>
        <v>1.7878077373974177E-2</v>
      </c>
      <c r="AG43" s="24">
        <f t="shared" si="18"/>
        <v>7.0265091025232262E-3</v>
      </c>
      <c r="AH43" s="24">
        <f t="shared" si="18"/>
        <v>2.644746247319496E-2</v>
      </c>
      <c r="AI43" s="24">
        <f t="shared" si="18"/>
        <v>3.2073813708260124E-2</v>
      </c>
      <c r="AJ43" s="24">
        <f t="shared" si="18"/>
        <v>6.4345193035577619E-3</v>
      </c>
      <c r="AK43" s="24">
        <f t="shared" si="18"/>
        <v>1.6211061665607041E-2</v>
      </c>
      <c r="AL43" s="24">
        <f t="shared" si="18"/>
        <v>2.1766429468396797E-2</v>
      </c>
      <c r="AM43" s="24">
        <f t="shared" si="18"/>
        <v>2.2160664819944609E-2</v>
      </c>
      <c r="AN43" s="24">
        <f t="shared" si="18"/>
        <v>3.7834691501745787E-3</v>
      </c>
      <c r="AO43" s="24">
        <f t="shared" si="36"/>
        <v>1.7813660548012811E-2</v>
      </c>
      <c r="AP43" s="24">
        <f t="shared" si="37"/>
        <v>2.2358569494499658E-2</v>
      </c>
      <c r="AQ43" s="24">
        <f t="shared" si="38"/>
        <v>1.866658256484599E-2</v>
      </c>
      <c r="AR43" s="24">
        <f t="shared" si="39"/>
        <v>2.06917020035704E-2</v>
      </c>
      <c r="AS43" s="24" t="e">
        <f t="shared" si="39"/>
        <v>#DIV/0!</v>
      </c>
      <c r="AT43" s="24">
        <f t="shared" si="39"/>
        <v>1.7806086824961653E-2</v>
      </c>
      <c r="AU43" s="21"/>
      <c r="AV43" s="24">
        <f t="shared" si="34"/>
        <v>0.51444500760263545</v>
      </c>
      <c r="AW43" s="24">
        <f t="shared" si="34"/>
        <v>0.58033826638477803</v>
      </c>
      <c r="AX43" s="24">
        <f t="shared" si="34"/>
        <v>0.52895522388059724</v>
      </c>
      <c r="AY43" s="24">
        <f t="shared" si="34"/>
        <v>0.55800388852883986</v>
      </c>
      <c r="AZ43" s="24">
        <f t="shared" si="34"/>
        <v>0.2622020431328036</v>
      </c>
      <c r="BA43" s="24">
        <f t="shared" si="34"/>
        <v>0.55625000000000013</v>
      </c>
      <c r="BB43" s="24">
        <f t="shared" si="34"/>
        <v>0.61143410852713176</v>
      </c>
      <c r="BC43" s="24">
        <f t="shared" si="34"/>
        <v>0.55461056401074305</v>
      </c>
      <c r="BD43" s="24">
        <f t="shared" si="34"/>
        <v>0.58521870286576161</v>
      </c>
      <c r="BE43" s="24">
        <f t="shared" si="34"/>
        <v>0.51556728232189974</v>
      </c>
      <c r="BF43" s="24">
        <f t="shared" si="34"/>
        <v>0.36808386721025066</v>
      </c>
      <c r="BG43" s="24">
        <f t="shared" si="34"/>
        <v>0.45778508771929816</v>
      </c>
      <c r="BH43" s="24">
        <f t="shared" si="34"/>
        <v>0.55723331709693125</v>
      </c>
      <c r="BI43" s="24">
        <f t="shared" si="33"/>
        <v>0.54103535353535337</v>
      </c>
      <c r="BJ43" s="24">
        <f t="shared" si="33"/>
        <v>0.54554973821989527</v>
      </c>
      <c r="BK43" s="24">
        <f t="shared" si="33"/>
        <v>0.42168178070898588</v>
      </c>
      <c r="BL43" s="24">
        <f t="shared" si="33"/>
        <v>0.51480819135278177</v>
      </c>
      <c r="BM43" s="24">
        <f t="shared" si="33"/>
        <v>0.55309583330464607</v>
      </c>
      <c r="BN43" s="24">
        <f t="shared" si="33"/>
        <v>0.53283439832785873</v>
      </c>
      <c r="BO43" s="24">
        <f t="shared" si="33"/>
        <v>0.54582578819279592</v>
      </c>
      <c r="BP43" s="24" t="e">
        <f t="shared" si="33"/>
        <v>#DIV/0!</v>
      </c>
      <c r="BQ43" s="24">
        <f t="shared" si="33"/>
        <v>0.55109106019920207</v>
      </c>
      <c r="BR43" s="21"/>
      <c r="BS43" s="35">
        <f t="shared" si="11"/>
        <v>43862</v>
      </c>
      <c r="BT43" s="24">
        <f t="shared" ref="BT43:BT74" si="41">(C43-C42)/$B42*C$3</f>
        <v>7.4741144414168922E-3</v>
      </c>
      <c r="BU43" s="24">
        <f t="shared" si="40"/>
        <v>4.6491825613079424E-4</v>
      </c>
      <c r="BV43" s="24">
        <f t="shared" si="40"/>
        <v>2.1832425068119888E-3</v>
      </c>
      <c r="BW43" s="24">
        <f t="shared" si="40"/>
        <v>0</v>
      </c>
      <c r="BX43" s="24">
        <f t="shared" si="40"/>
        <v>1.0262261580381521E-3</v>
      </c>
      <c r="BY43" s="24">
        <f t="shared" si="40"/>
        <v>3.2033378746594576E-4</v>
      </c>
      <c r="BZ43" s="24">
        <f t="shared" si="40"/>
        <v>2.788215258855596E-3</v>
      </c>
      <c r="CA43" s="24">
        <f t="shared" si="40"/>
        <v>2.3903269754768264E-4</v>
      </c>
      <c r="CB43" s="24">
        <f t="shared" si="40"/>
        <v>1.9583787465939995E-3</v>
      </c>
      <c r="CC43" s="24">
        <f t="shared" si="40"/>
        <v>5.1965258855585911E-4</v>
      </c>
      <c r="CD43" s="24">
        <f t="shared" si="40"/>
        <v>2.9414168937329498E-4</v>
      </c>
      <c r="CE43" s="24">
        <f t="shared" si="40"/>
        <v>5.4543596730244857E-4</v>
      </c>
      <c r="CF43" s="24">
        <f t="shared" si="14"/>
        <v>1.7813692098092651E-2</v>
      </c>
    </row>
    <row r="44" spans="1:84" x14ac:dyDescent="0.25">
      <c r="A44" s="31">
        <f>+[1]PAT!A45</f>
        <v>43891</v>
      </c>
      <c r="B44" s="17">
        <f>+[1]PAT!B45</f>
        <v>306.60000000000002</v>
      </c>
      <c r="C44" s="17">
        <f>+[1]PAT!C45</f>
        <v>308.3</v>
      </c>
      <c r="D44" s="17">
        <f>+[1]PAT!D45</f>
        <v>264.2</v>
      </c>
      <c r="E44" s="17">
        <f>+[1]PAT!E45</f>
        <v>244</v>
      </c>
      <c r="F44" s="17">
        <f>+[1]PAT!F45</f>
        <v>337.6</v>
      </c>
      <c r="G44" s="17">
        <f>+[1]PAT!G45</f>
        <v>311.60000000000002</v>
      </c>
      <c r="H44" s="17">
        <f>+[1]PAT!H45</f>
        <v>341.5</v>
      </c>
      <c r="I44" s="17">
        <f>+[1]PAT!I45</f>
        <v>350.8</v>
      </c>
      <c r="J44" s="17">
        <f>+[1]PAT!J45</f>
        <v>341.9</v>
      </c>
      <c r="K44" s="17">
        <f>+[1]PAT!K45</f>
        <v>291</v>
      </c>
      <c r="L44" s="17">
        <f>+[1]PAT!L45</f>
        <v>273.3</v>
      </c>
      <c r="M44" s="17">
        <f>+[1]PAT!M45</f>
        <v>270.2</v>
      </c>
      <c r="N44" s="17">
        <f>+[1]PAT!N45</f>
        <v>324.8</v>
      </c>
      <c r="O44" s="18">
        <f>+[1]PAT!R45</f>
        <v>245.4</v>
      </c>
      <c r="P44" s="19">
        <f>+[1]PAT!S45</f>
        <v>303.89999999999998</v>
      </c>
      <c r="Q44" s="20">
        <f>+[1]PAT!T45</f>
        <v>353.6</v>
      </c>
      <c r="R44" s="18">
        <f t="shared" si="4"/>
        <v>306.60261999999994</v>
      </c>
      <c r="S44" s="19">
        <f t="shared" si="5"/>
        <v>289.69659073766786</v>
      </c>
      <c r="T44" s="19">
        <f t="shared" si="6"/>
        <v>277.78897058823526</v>
      </c>
      <c r="U44" s="19">
        <f t="shared" si="7"/>
        <v>279.06215323645966</v>
      </c>
      <c r="V44" s="19"/>
      <c r="W44" s="20">
        <f t="shared" si="8"/>
        <v>306.13797515297614</v>
      </c>
      <c r="X44" s="21"/>
      <c r="Y44" s="41">
        <f t="shared" si="18"/>
        <v>2.6104417670682833E-2</v>
      </c>
      <c r="Z44" s="24">
        <f t="shared" si="18"/>
        <v>3.1103678929765843E-2</v>
      </c>
      <c r="AA44" s="24">
        <f t="shared" si="18"/>
        <v>3.162827020695036E-2</v>
      </c>
      <c r="AB44" s="24">
        <f t="shared" si="18"/>
        <v>1.4975041597337757E-2</v>
      </c>
      <c r="AC44" s="24">
        <f t="shared" si="18"/>
        <v>1.1990407673860837E-2</v>
      </c>
      <c r="AD44" s="24">
        <f t="shared" si="18"/>
        <v>4.2838018741633288E-2</v>
      </c>
      <c r="AE44" s="24">
        <f t="shared" si="18"/>
        <v>2.6758869512928385E-2</v>
      </c>
      <c r="AF44" s="24">
        <f t="shared" si="18"/>
        <v>1.0077742585660854E-2</v>
      </c>
      <c r="AG44" s="24">
        <f t="shared" si="18"/>
        <v>8.4364097684744621E-2</v>
      </c>
      <c r="AH44" s="24">
        <f t="shared" si="18"/>
        <v>1.3231197771587766E-2</v>
      </c>
      <c r="AI44" s="24">
        <f t="shared" si="18"/>
        <v>0.16347381864623256</v>
      </c>
      <c r="AJ44" s="24">
        <f t="shared" si="18"/>
        <v>1.6171493042497209E-2</v>
      </c>
      <c r="AK44" s="24">
        <f t="shared" si="18"/>
        <v>1.5952455426962775E-2</v>
      </c>
      <c r="AL44" s="24">
        <f t="shared" si="18"/>
        <v>5.3256861941828326E-3</v>
      </c>
      <c r="AM44" s="24">
        <f t="shared" si="18"/>
        <v>2.9471544715447218E-2</v>
      </c>
      <c r="AN44" s="24">
        <f t="shared" si="18"/>
        <v>2.5224702812409516E-2</v>
      </c>
      <c r="AO44" s="24">
        <f t="shared" si="36"/>
        <v>2.6008044289436816E-2</v>
      </c>
      <c r="AP44" s="24">
        <f t="shared" si="37"/>
        <v>2.568075841035844E-2</v>
      </c>
      <c r="AQ44" s="24">
        <f t="shared" si="38"/>
        <v>2.0506081821111577E-2</v>
      </c>
      <c r="AR44" s="24">
        <f t="shared" si="39"/>
        <v>2.1213684985261771E-2</v>
      </c>
      <c r="AS44" s="24" t="e">
        <f t="shared" si="39"/>
        <v>#DIV/0!</v>
      </c>
      <c r="AT44" s="24">
        <f t="shared" si="39"/>
        <v>2.6847710903740829E-2</v>
      </c>
      <c r="AU44" s="21"/>
      <c r="AV44" s="24">
        <f t="shared" si="34"/>
        <v>0.48979591836734704</v>
      </c>
      <c r="AW44" s="24">
        <f t="shared" si="34"/>
        <v>0.53383084577114426</v>
      </c>
      <c r="AX44" s="24">
        <f t="shared" si="34"/>
        <v>0.51057747284162369</v>
      </c>
      <c r="AY44" s="24">
        <f t="shared" si="34"/>
        <v>0.50431565967940828</v>
      </c>
      <c r="AZ44" s="24">
        <f t="shared" si="34"/>
        <v>0.26111318640268966</v>
      </c>
      <c r="BA44" s="24">
        <f t="shared" si="34"/>
        <v>0.58413828164717874</v>
      </c>
      <c r="BB44" s="24">
        <f t="shared" si="34"/>
        <v>0.6010314111579933</v>
      </c>
      <c r="BC44" s="24">
        <f t="shared" si="34"/>
        <v>0.51598962834917894</v>
      </c>
      <c r="BD44" s="24">
        <f t="shared" si="34"/>
        <v>0.63432122370936894</v>
      </c>
      <c r="BE44" s="24">
        <f t="shared" si="34"/>
        <v>0.50387596899224807</v>
      </c>
      <c r="BF44" s="24">
        <f t="shared" si="34"/>
        <v>0.30453460620525075</v>
      </c>
      <c r="BG44" s="24">
        <f t="shared" si="34"/>
        <v>0.43190249072602027</v>
      </c>
      <c r="BH44" s="24">
        <f t="shared" si="34"/>
        <v>0.54006638217164538</v>
      </c>
      <c r="BI44" s="24">
        <f t="shared" si="33"/>
        <v>0.49542961608775138</v>
      </c>
      <c r="BJ44" s="24">
        <f t="shared" si="33"/>
        <v>0.52254509018036055</v>
      </c>
      <c r="BK44" s="24">
        <f t="shared" si="33"/>
        <v>0.40261800872669595</v>
      </c>
      <c r="BL44" s="24">
        <f t="shared" si="33"/>
        <v>0.49001325449257482</v>
      </c>
      <c r="BM44" s="24">
        <f t="shared" si="33"/>
        <v>0.52198961045630754</v>
      </c>
      <c r="BN44" s="24">
        <f t="shared" si="33"/>
        <v>0.51300949183516087</v>
      </c>
      <c r="BO44" s="24">
        <f t="shared" si="33"/>
        <v>0.52706003964933634</v>
      </c>
      <c r="BP44" s="24" t="e">
        <f t="shared" si="33"/>
        <v>#DIV/0!</v>
      </c>
      <c r="BQ44" s="24">
        <f t="shared" si="33"/>
        <v>0.52871470719826519</v>
      </c>
      <c r="BR44" s="21"/>
      <c r="BS44" s="35">
        <f t="shared" si="11"/>
        <v>43891</v>
      </c>
      <c r="BT44" s="24">
        <f t="shared" si="41"/>
        <v>8.5374497991967963E-3</v>
      </c>
      <c r="BU44" s="24">
        <f t="shared" si="40"/>
        <v>9.4879518072288772E-4</v>
      </c>
      <c r="BV44" s="24">
        <f t="shared" si="40"/>
        <v>1.5445783132530095E-3</v>
      </c>
      <c r="BW44" s="24">
        <f t="shared" si="40"/>
        <v>1.3467202141900936E-3</v>
      </c>
      <c r="BX44" s="24">
        <f t="shared" si="40"/>
        <v>2.8058902275769769E-3</v>
      </c>
      <c r="BY44" s="24">
        <f t="shared" si="40"/>
        <v>1.4743975903614419E-3</v>
      </c>
      <c r="BZ44" s="24">
        <f t="shared" si="40"/>
        <v>1.5719544846050872E-3</v>
      </c>
      <c r="CA44" s="24">
        <f t="shared" si="40"/>
        <v>2.8398259705488581E-3</v>
      </c>
      <c r="CB44" s="24">
        <f t="shared" si="40"/>
        <v>9.8815261044177E-4</v>
      </c>
      <c r="CC44" s="24">
        <f t="shared" si="40"/>
        <v>2.6859437751004019E-3</v>
      </c>
      <c r="CD44" s="24">
        <f t="shared" si="40"/>
        <v>7.3105756358768587E-4</v>
      </c>
      <c r="CE44" s="24">
        <f t="shared" si="40"/>
        <v>5.3594377510040399E-4</v>
      </c>
      <c r="CF44" s="24">
        <f t="shared" si="14"/>
        <v>2.6010709504685415E-2</v>
      </c>
    </row>
    <row r="45" spans="1:84" x14ac:dyDescent="0.25">
      <c r="A45" s="31">
        <f>+[1]PAT!A46</f>
        <v>43922</v>
      </c>
      <c r="B45" s="17">
        <f>+[1]PAT!B46</f>
        <v>308.5</v>
      </c>
      <c r="C45" s="17">
        <f>+[1]PAT!C46</f>
        <v>309.39999999999998</v>
      </c>
      <c r="D45" s="17">
        <f>+[1]PAT!D46</f>
        <v>268.89999999999998</v>
      </c>
      <c r="E45" s="17">
        <f>+[1]PAT!E46</f>
        <v>245.5</v>
      </c>
      <c r="F45" s="17">
        <f>+[1]PAT!F46</f>
        <v>338.2</v>
      </c>
      <c r="G45" s="17">
        <f>+[1]PAT!G46</f>
        <v>312.10000000000002</v>
      </c>
      <c r="H45" s="17">
        <f>+[1]PAT!H46</f>
        <v>348.8</v>
      </c>
      <c r="I45" s="17">
        <f>+[1]PAT!I46</f>
        <v>355.3</v>
      </c>
      <c r="J45" s="17">
        <f>+[1]PAT!J46</f>
        <v>327.3</v>
      </c>
      <c r="K45" s="17">
        <f>+[1]PAT!K46</f>
        <v>298.60000000000002</v>
      </c>
      <c r="L45" s="17">
        <f>+[1]PAT!L46</f>
        <v>273.3</v>
      </c>
      <c r="M45" s="17">
        <f>+[1]PAT!M46</f>
        <v>271.89999999999998</v>
      </c>
      <c r="N45" s="17">
        <f>+[1]PAT!N46</f>
        <v>322.89999999999998</v>
      </c>
      <c r="O45" s="18">
        <f>+[1]PAT!R46</f>
        <v>253.5</v>
      </c>
      <c r="P45" s="19">
        <f>+[1]PAT!S46</f>
        <v>305.8</v>
      </c>
      <c r="Q45" s="20">
        <f>+[1]PAT!T46</f>
        <v>351.5</v>
      </c>
      <c r="R45" s="18">
        <f t="shared" si="4"/>
        <v>308.47098999999997</v>
      </c>
      <c r="S45" s="19">
        <f t="shared" si="5"/>
        <v>291.67049328707202</v>
      </c>
      <c r="T45" s="19">
        <f t="shared" si="6"/>
        <v>280.17095588235293</v>
      </c>
      <c r="U45" s="19">
        <f t="shared" si="7"/>
        <v>281.55855350066054</v>
      </c>
      <c r="V45" s="19"/>
      <c r="W45" s="20">
        <f t="shared" si="8"/>
        <v>308.46584461338779</v>
      </c>
      <c r="X45" s="21"/>
      <c r="Y45" s="41">
        <f t="shared" si="18"/>
        <v>6.1969993476842511E-3</v>
      </c>
      <c r="Z45" s="24">
        <f t="shared" si="18"/>
        <v>3.5679532922476831E-3</v>
      </c>
      <c r="AA45" s="24">
        <f t="shared" si="18"/>
        <v>1.778955336866006E-2</v>
      </c>
      <c r="AB45" s="24">
        <f t="shared" si="18"/>
        <v>6.1475409836064809E-3</v>
      </c>
      <c r="AC45" s="24">
        <f t="shared" si="18"/>
        <v>1.7772511848339612E-3</v>
      </c>
      <c r="AD45" s="24">
        <f t="shared" si="18"/>
        <v>1.6046213093710016E-3</v>
      </c>
      <c r="AE45" s="24">
        <f t="shared" si="18"/>
        <v>2.1376281112738038E-2</v>
      </c>
      <c r="AF45" s="24">
        <f t="shared" si="18"/>
        <v>1.2827822120866639E-2</v>
      </c>
      <c r="AG45" s="24">
        <f t="shared" si="18"/>
        <v>-4.2702544603685166E-2</v>
      </c>
      <c r="AH45" s="24">
        <f t="shared" si="18"/>
        <v>2.6116838487972638E-2</v>
      </c>
      <c r="AI45" s="24">
        <f t="shared" si="18"/>
        <v>0</v>
      </c>
      <c r="AJ45" s="24">
        <f t="shared" si="18"/>
        <v>6.2916358253144455E-3</v>
      </c>
      <c r="AK45" s="24">
        <f t="shared" si="18"/>
        <v>-5.8497536945814055E-3</v>
      </c>
      <c r="AL45" s="24">
        <f t="shared" si="18"/>
        <v>3.3007334963325086E-2</v>
      </c>
      <c r="AM45" s="24">
        <f t="shared" si="18"/>
        <v>6.2520565975650033E-3</v>
      </c>
      <c r="AN45" s="24">
        <f t="shared" si="18"/>
        <v>-5.9389140271494112E-3</v>
      </c>
      <c r="AO45" s="24">
        <f t="shared" si="36"/>
        <v>6.0937835430108223E-3</v>
      </c>
      <c r="AP45" s="24">
        <f t="shared" si="37"/>
        <v>6.8136892615060507E-3</v>
      </c>
      <c r="AQ45" s="24">
        <f t="shared" si="38"/>
        <v>8.5748015447613124E-3</v>
      </c>
      <c r="AR45" s="24">
        <f t="shared" si="39"/>
        <v>8.9456783560526443E-3</v>
      </c>
      <c r="AS45" s="24" t="e">
        <f t="shared" si="39"/>
        <v>#DIV/0!</v>
      </c>
      <c r="AT45" s="24">
        <f t="shared" si="39"/>
        <v>7.6039879052849368E-3</v>
      </c>
      <c r="AU45" s="21"/>
      <c r="AV45" s="24">
        <f t="shared" si="34"/>
        <v>0.44767714687939941</v>
      </c>
      <c r="AW45" s="24">
        <f t="shared" si="34"/>
        <v>0.48322147651006708</v>
      </c>
      <c r="AX45" s="24">
        <f t="shared" si="34"/>
        <v>0.52092760180995445</v>
      </c>
      <c r="AY45" s="24">
        <f t="shared" si="34"/>
        <v>0.4466705951679435</v>
      </c>
      <c r="AZ45" s="24">
        <f t="shared" si="34"/>
        <v>0.25027726432532349</v>
      </c>
      <c r="BA45" s="24">
        <f t="shared" si="34"/>
        <v>0.51725814292659233</v>
      </c>
      <c r="BB45" s="24">
        <f t="shared" si="34"/>
        <v>0.58257713248638843</v>
      </c>
      <c r="BC45" s="24">
        <f t="shared" si="34"/>
        <v>0.46939619520264686</v>
      </c>
      <c r="BD45" s="24">
        <f t="shared" si="34"/>
        <v>0.50551977920883173</v>
      </c>
      <c r="BE45" s="24">
        <f t="shared" si="34"/>
        <v>0.46732186732186753</v>
      </c>
      <c r="BF45" s="24">
        <f t="shared" si="34"/>
        <v>0.30266920877025738</v>
      </c>
      <c r="BG45" s="24">
        <f t="shared" si="34"/>
        <v>0.39866255144032903</v>
      </c>
      <c r="BH45" s="24">
        <f t="shared" si="34"/>
        <v>0.48323380799265037</v>
      </c>
      <c r="BI45" s="24">
        <f t="shared" si="33"/>
        <v>0.5</v>
      </c>
      <c r="BJ45" s="24">
        <f t="shared" si="33"/>
        <v>0.47444551591128259</v>
      </c>
      <c r="BK45" s="24">
        <f t="shared" si="33"/>
        <v>0.35557269571924399</v>
      </c>
      <c r="BL45" s="24">
        <f t="shared" si="33"/>
        <v>0.44787624689827288</v>
      </c>
      <c r="BM45" s="24">
        <f t="shared" si="33"/>
        <v>0.4741511684433386</v>
      </c>
      <c r="BN45" s="24">
        <f t="shared" si="33"/>
        <v>0.46221875796100331</v>
      </c>
      <c r="BO45" s="24">
        <f t="shared" si="33"/>
        <v>0.47306338898159583</v>
      </c>
      <c r="BP45" s="24" t="e">
        <f t="shared" si="33"/>
        <v>#DIV/0!</v>
      </c>
      <c r="BQ45" s="24">
        <f t="shared" si="33"/>
        <v>0.47798284336328667</v>
      </c>
      <c r="BR45" s="21"/>
      <c r="BS45" s="35">
        <f t="shared" si="11"/>
        <v>43922</v>
      </c>
      <c r="BT45" s="24">
        <f t="shared" si="41"/>
        <v>9.841161121982734E-4</v>
      </c>
      <c r="BU45" s="24">
        <f t="shared" si="40"/>
        <v>5.3652968036529546E-4</v>
      </c>
      <c r="BV45" s="24">
        <f t="shared" si="40"/>
        <v>6.2720156555772996E-4</v>
      </c>
      <c r="BW45" s="24">
        <f t="shared" si="40"/>
        <v>1.9686888454010617E-4</v>
      </c>
      <c r="BX45" s="24">
        <f t="shared" si="40"/>
        <v>1.068166992824527E-4</v>
      </c>
      <c r="BY45" s="24">
        <f t="shared" si="40"/>
        <v>1.1785714285714305E-3</v>
      </c>
      <c r="BZ45" s="24">
        <f t="shared" si="40"/>
        <v>1.9696673189823874E-3</v>
      </c>
      <c r="CA45" s="24">
        <f t="shared" si="40"/>
        <v>-1.5190476190476154E-3</v>
      </c>
      <c r="CB45" s="24">
        <f t="shared" si="40"/>
        <v>1.9260273972602797E-3</v>
      </c>
      <c r="CC45" s="24">
        <f t="shared" si="40"/>
        <v>0</v>
      </c>
      <c r="CD45" s="24">
        <f t="shared" si="40"/>
        <v>2.8166992824526881E-4</v>
      </c>
      <c r="CE45" s="24">
        <f t="shared" si="40"/>
        <v>-1.9458577951728982E-4</v>
      </c>
      <c r="CF45" s="24">
        <f t="shared" si="14"/>
        <v>6.0938356164383194E-3</v>
      </c>
    </row>
    <row r="46" spans="1:84" x14ac:dyDescent="0.25">
      <c r="A46" s="31">
        <f>+[1]PAT!A47</f>
        <v>43952</v>
      </c>
      <c r="B46" s="17">
        <f>+[1]PAT!B47</f>
        <v>313.39999999999998</v>
      </c>
      <c r="C46" s="17">
        <f>+[1]PAT!C47</f>
        <v>314</v>
      </c>
      <c r="D46" s="17">
        <f>+[1]PAT!D47</f>
        <v>268.3</v>
      </c>
      <c r="E46" s="17">
        <f>+[1]PAT!E47</f>
        <v>253.9</v>
      </c>
      <c r="F46" s="17">
        <f>+[1]PAT!F47</f>
        <v>338</v>
      </c>
      <c r="G46" s="17">
        <f>+[1]PAT!G47</f>
        <v>318.3</v>
      </c>
      <c r="H46" s="17">
        <f>+[1]PAT!H47</f>
        <v>355.7</v>
      </c>
      <c r="I46" s="17">
        <f>+[1]PAT!I47</f>
        <v>357.2</v>
      </c>
      <c r="J46" s="17">
        <f>+[1]PAT!J47</f>
        <v>327.8</v>
      </c>
      <c r="K46" s="17">
        <f>+[1]PAT!K47</f>
        <v>315.89999999999998</v>
      </c>
      <c r="L46" s="17">
        <f>+[1]PAT!L47</f>
        <v>272</v>
      </c>
      <c r="M46" s="17">
        <f>+[1]PAT!M47</f>
        <v>276.2</v>
      </c>
      <c r="N46" s="17">
        <f>+[1]PAT!N47</f>
        <v>324.7</v>
      </c>
      <c r="O46" s="18">
        <f>+[1]PAT!R47</f>
        <v>263.60000000000002</v>
      </c>
      <c r="P46" s="19">
        <f>+[1]PAT!S47</f>
        <v>311.2</v>
      </c>
      <c r="Q46" s="20">
        <f>+[1]PAT!T47</f>
        <v>351.6</v>
      </c>
      <c r="R46" s="18">
        <f t="shared" si="4"/>
        <v>313.37911000000003</v>
      </c>
      <c r="S46" s="19">
        <f t="shared" si="5"/>
        <v>298.22190375622273</v>
      </c>
      <c r="T46" s="19">
        <f t="shared" si="6"/>
        <v>288.94400452488685</v>
      </c>
      <c r="U46" s="19">
        <f t="shared" si="7"/>
        <v>291.08203434610306</v>
      </c>
      <c r="V46" s="19"/>
      <c r="W46" s="20">
        <f t="shared" si="8"/>
        <v>314.89829408492494</v>
      </c>
      <c r="X46" s="21"/>
      <c r="Y46" s="41">
        <f t="shared" si="18"/>
        <v>1.588330632090762E-2</v>
      </c>
      <c r="Z46" s="24">
        <f t="shared" si="18"/>
        <v>1.4867485455720919E-2</v>
      </c>
      <c r="AA46" s="24">
        <f t="shared" si="18"/>
        <v>-2.2313127556711221E-3</v>
      </c>
      <c r="AB46" s="24">
        <f t="shared" si="18"/>
        <v>3.4215885947046942E-2</v>
      </c>
      <c r="AC46" s="24">
        <f t="shared" si="18"/>
        <v>-5.9136605558840483E-4</v>
      </c>
      <c r="AD46" s="24">
        <f t="shared" si="18"/>
        <v>1.9865427747516762E-2</v>
      </c>
      <c r="AE46" s="24">
        <f t="shared" si="18"/>
        <v>1.9782110091743021E-2</v>
      </c>
      <c r="AF46" s="24">
        <f t="shared" si="18"/>
        <v>5.3475935828877219E-3</v>
      </c>
      <c r="AG46" s="24">
        <f t="shared" si="18"/>
        <v>1.5276504735717289E-3</v>
      </c>
      <c r="AH46" s="24">
        <f t="shared" si="18"/>
        <v>5.7937039517749422E-2</v>
      </c>
      <c r="AI46" s="24">
        <f t="shared" si="18"/>
        <v>-4.7566776436150926E-3</v>
      </c>
      <c r="AJ46" s="24">
        <f t="shared" si="18"/>
        <v>1.5814637734461234E-2</v>
      </c>
      <c r="AK46" s="24">
        <f t="shared" si="18"/>
        <v>5.5744812635492025E-3</v>
      </c>
      <c r="AL46" s="24">
        <f t="shared" si="18"/>
        <v>3.9842209072978418E-2</v>
      </c>
      <c r="AM46" s="24">
        <f t="shared" si="18"/>
        <v>1.7658600392413293E-2</v>
      </c>
      <c r="AN46" s="24">
        <f t="shared" si="18"/>
        <v>2.844950213372055E-4</v>
      </c>
      <c r="AO46" s="24">
        <f t="shared" si="36"/>
        <v>1.5911123441462172E-2</v>
      </c>
      <c r="AP46" s="24">
        <f t="shared" si="37"/>
        <v>2.2461684057641707E-2</v>
      </c>
      <c r="AQ46" s="24">
        <f t="shared" si="38"/>
        <v>3.1313198096871275E-2</v>
      </c>
      <c r="AR46" s="24">
        <f t="shared" si="39"/>
        <v>3.3824157451569636E-2</v>
      </c>
      <c r="AS46" s="24" t="e">
        <f t="shared" si="39"/>
        <v>#DIV/0!</v>
      </c>
      <c r="AT46" s="24">
        <f t="shared" si="39"/>
        <v>2.0853036353503551E-2</v>
      </c>
      <c r="AU46" s="21"/>
      <c r="AV46" s="24">
        <f t="shared" si="34"/>
        <v>0.42260553790285948</v>
      </c>
      <c r="AW46" s="24">
        <f t="shared" si="34"/>
        <v>0.45978614597861456</v>
      </c>
      <c r="AX46" s="24">
        <f t="shared" si="34"/>
        <v>0.48478140564471506</v>
      </c>
      <c r="AY46" s="24">
        <f t="shared" si="34"/>
        <v>0.43771234428086081</v>
      </c>
      <c r="AZ46" s="24">
        <f t="shared" si="34"/>
        <v>0.19688385269121822</v>
      </c>
      <c r="BA46" s="24">
        <f t="shared" si="34"/>
        <v>0.4887745556594949</v>
      </c>
      <c r="BB46" s="24">
        <f t="shared" si="34"/>
        <v>0.54450716456795467</v>
      </c>
      <c r="BC46" s="24">
        <f t="shared" si="34"/>
        <v>0.43166332665330653</v>
      </c>
      <c r="BD46" s="24">
        <f t="shared" si="34"/>
        <v>0.46535538667858756</v>
      </c>
      <c r="BE46" s="24">
        <f t="shared" si="34"/>
        <v>0.50213980028530658</v>
      </c>
      <c r="BF46" s="24">
        <f t="shared" si="34"/>
        <v>0.29647283126787416</v>
      </c>
      <c r="BG46" s="24">
        <f t="shared" si="34"/>
        <v>0.38307461191787673</v>
      </c>
      <c r="BH46" s="24">
        <f t="shared" si="34"/>
        <v>0.43927304964539005</v>
      </c>
      <c r="BI46" s="24">
        <f t="shared" si="33"/>
        <v>0.5149425287356324</v>
      </c>
      <c r="BJ46" s="24">
        <f t="shared" si="33"/>
        <v>0.45420560747663541</v>
      </c>
      <c r="BK46" s="24">
        <f t="shared" si="33"/>
        <v>0.30029585798816583</v>
      </c>
      <c r="BL46" s="24">
        <f t="shared" si="33"/>
        <v>0.42217243833060136</v>
      </c>
      <c r="BM46" s="24">
        <f t="shared" si="33"/>
        <v>0.4585527038050059</v>
      </c>
      <c r="BN46" s="24">
        <f t="shared" si="33"/>
        <v>0.45515363053500257</v>
      </c>
      <c r="BO46" s="24">
        <f t="shared" si="33"/>
        <v>0.46732687211879442</v>
      </c>
      <c r="BP46" s="24" t="e">
        <f t="shared" si="33"/>
        <v>#DIV/0!</v>
      </c>
      <c r="BQ46" s="24">
        <f t="shared" si="33"/>
        <v>0.45807563498004722</v>
      </c>
      <c r="BR46" s="21"/>
      <c r="BS46" s="35">
        <f t="shared" si="11"/>
        <v>43952</v>
      </c>
      <c r="BT46" s="24">
        <f t="shared" si="41"/>
        <v>4.0900486223663084E-3</v>
      </c>
      <c r="BU46" s="24">
        <f t="shared" si="40"/>
        <v>-6.8071312803885922E-5</v>
      </c>
      <c r="BV46" s="24">
        <f t="shared" si="40"/>
        <v>3.4906969205834712E-3</v>
      </c>
      <c r="BW46" s="24">
        <f t="shared" si="40"/>
        <v>-6.5218800648294515E-5</v>
      </c>
      <c r="BX46" s="24">
        <f t="shared" si="40"/>
        <v>1.3163695299837901E-3</v>
      </c>
      <c r="BY46" s="24">
        <f t="shared" si="40"/>
        <v>1.1071312803889754E-3</v>
      </c>
      <c r="BZ46" s="24">
        <f t="shared" si="40"/>
        <v>8.2651539708264812E-4</v>
      </c>
      <c r="CA46" s="24">
        <f t="shared" si="40"/>
        <v>5.1701782820097236E-5</v>
      </c>
      <c r="CB46" s="24">
        <f t="shared" si="40"/>
        <v>4.3572447325769736E-3</v>
      </c>
      <c r="CC46" s="24">
        <f t="shared" si="40"/>
        <v>-8.8071312803890555E-5</v>
      </c>
      <c r="CD46" s="24">
        <f t="shared" si="40"/>
        <v>7.0807131280389163E-4</v>
      </c>
      <c r="CE46" s="24">
        <f t="shared" si="40"/>
        <v>1.8320907617504166E-4</v>
      </c>
      <c r="CF46" s="24">
        <f t="shared" si="14"/>
        <v>1.5909627228525128E-2</v>
      </c>
    </row>
    <row r="47" spans="1:84" x14ac:dyDescent="0.25">
      <c r="A47" s="31">
        <f>+[1]PAT!A48</f>
        <v>43983</v>
      </c>
      <c r="B47" s="17">
        <f>+[1]PAT!B48</f>
        <v>319.39999999999998</v>
      </c>
      <c r="C47" s="17">
        <f>+[1]PAT!C48</f>
        <v>317.39999999999998</v>
      </c>
      <c r="D47" s="17">
        <f>+[1]PAT!D48</f>
        <v>278.5</v>
      </c>
      <c r="E47" s="17">
        <f>+[1]PAT!E48</f>
        <v>270.3</v>
      </c>
      <c r="F47" s="17">
        <f>+[1]PAT!F48</f>
        <v>344.6</v>
      </c>
      <c r="G47" s="17">
        <f>+[1]PAT!G48</f>
        <v>325.7</v>
      </c>
      <c r="H47" s="17">
        <f>+[1]PAT!H48</f>
        <v>362.1</v>
      </c>
      <c r="I47" s="17">
        <f>+[1]PAT!I48</f>
        <v>364.4</v>
      </c>
      <c r="J47" s="17">
        <f>+[1]PAT!J48</f>
        <v>329.7</v>
      </c>
      <c r="K47" s="17">
        <f>+[1]PAT!K48</f>
        <v>313.5</v>
      </c>
      <c r="L47" s="17">
        <f>+[1]PAT!L48</f>
        <v>268</v>
      </c>
      <c r="M47" s="17">
        <f>+[1]PAT!M48</f>
        <v>281.5</v>
      </c>
      <c r="N47" s="17">
        <f>+[1]PAT!N48</f>
        <v>329.1</v>
      </c>
      <c r="O47" s="18">
        <f>+[1]PAT!R48</f>
        <v>279.8</v>
      </c>
      <c r="P47" s="19">
        <f>+[1]PAT!S48</f>
        <v>316</v>
      </c>
      <c r="Q47" s="20">
        <f>+[1]PAT!T48</f>
        <v>355.5</v>
      </c>
      <c r="R47" s="18">
        <f t="shared" si="4"/>
        <v>319.40084000000002</v>
      </c>
      <c r="S47" s="19">
        <f t="shared" si="5"/>
        <v>304.40340926233222</v>
      </c>
      <c r="T47" s="19">
        <f t="shared" si="6"/>
        <v>296.88546380090503</v>
      </c>
      <c r="U47" s="19">
        <f t="shared" si="7"/>
        <v>299.46664464993398</v>
      </c>
      <c r="V47" s="19"/>
      <c r="W47" s="20">
        <f t="shared" si="8"/>
        <v>321.94244390877066</v>
      </c>
      <c r="X47" s="21"/>
      <c r="Y47" s="41">
        <f t="shared" si="18"/>
        <v>1.9144862795150042E-2</v>
      </c>
      <c r="Z47" s="24">
        <f t="shared" si="18"/>
        <v>1.0828025477706893E-2</v>
      </c>
      <c r="AA47" s="24">
        <f t="shared" si="18"/>
        <v>3.8017144986954854E-2</v>
      </c>
      <c r="AB47" s="24">
        <f t="shared" si="18"/>
        <v>6.4592359196534055E-2</v>
      </c>
      <c r="AC47" s="24">
        <f t="shared" si="18"/>
        <v>1.9526627218934944E-2</v>
      </c>
      <c r="AD47" s="24">
        <f t="shared" si="18"/>
        <v>2.324850769714093E-2</v>
      </c>
      <c r="AE47" s="24">
        <f t="shared" si="18"/>
        <v>1.7992690469496919E-2</v>
      </c>
      <c r="AF47" s="24">
        <f t="shared" si="18"/>
        <v>2.015677491601342E-2</v>
      </c>
      <c r="AG47" s="24">
        <f t="shared" si="18"/>
        <v>5.7962172056131855E-3</v>
      </c>
      <c r="AH47" s="24">
        <f t="shared" si="18"/>
        <v>-7.5973409306742123E-3</v>
      </c>
      <c r="AI47" s="24">
        <f t="shared" si="18"/>
        <v>-1.4705882352941124E-2</v>
      </c>
      <c r="AJ47" s="24">
        <f t="shared" si="18"/>
        <v>1.9188993482983419E-2</v>
      </c>
      <c r="AK47" s="24">
        <f t="shared" si="18"/>
        <v>1.3550970126270601E-2</v>
      </c>
      <c r="AL47" s="24">
        <f t="shared" si="18"/>
        <v>6.1456752655538738E-2</v>
      </c>
      <c r="AM47" s="24">
        <f t="shared" si="18"/>
        <v>1.5424164524421524E-2</v>
      </c>
      <c r="AN47" s="24">
        <f t="shared" si="18"/>
        <v>1.1092150170648463E-2</v>
      </c>
      <c r="AO47" s="24">
        <f t="shared" si="36"/>
        <v>1.9215479934192148E-2</v>
      </c>
      <c r="AP47" s="24">
        <f t="shared" si="37"/>
        <v>2.0727872192655816E-2</v>
      </c>
      <c r="AQ47" s="24">
        <f t="shared" si="38"/>
        <v>2.7484423111932665E-2</v>
      </c>
      <c r="AR47" s="24">
        <f t="shared" si="39"/>
        <v>2.88049735624063E-2</v>
      </c>
      <c r="AS47" s="24" t="e">
        <f t="shared" si="39"/>
        <v>#DIV/0!</v>
      </c>
      <c r="AT47" s="24">
        <f t="shared" si="39"/>
        <v>2.2369602999328997E-2</v>
      </c>
      <c r="AU47" s="21"/>
      <c r="AV47" s="24">
        <f t="shared" si="34"/>
        <v>0.41077738515901041</v>
      </c>
      <c r="AW47" s="24">
        <f t="shared" si="34"/>
        <v>0.43425214640759124</v>
      </c>
      <c r="AX47" s="24">
        <f t="shared" si="34"/>
        <v>0.49973074851911692</v>
      </c>
      <c r="AY47" s="24">
        <f t="shared" si="34"/>
        <v>0.50250138966092273</v>
      </c>
      <c r="AZ47" s="24">
        <f t="shared" si="34"/>
        <v>0.18745692625775345</v>
      </c>
      <c r="BA47" s="24">
        <f t="shared" si="34"/>
        <v>0.46976534296028882</v>
      </c>
      <c r="BB47" s="24">
        <f t="shared" si="34"/>
        <v>0.50248962655601659</v>
      </c>
      <c r="BC47" s="24">
        <f t="shared" si="34"/>
        <v>0.43861034346624539</v>
      </c>
      <c r="BD47" s="24">
        <f t="shared" si="34"/>
        <v>0.38471230575388482</v>
      </c>
      <c r="BE47" s="24">
        <f t="shared" si="34"/>
        <v>0.44071691176470584</v>
      </c>
      <c r="BF47" s="24">
        <f t="shared" si="34"/>
        <v>0.27679847546450698</v>
      </c>
      <c r="BG47" s="24">
        <f t="shared" si="34"/>
        <v>0.37720156555772988</v>
      </c>
      <c r="BH47" s="24">
        <f t="shared" si="34"/>
        <v>0.42405884898312429</v>
      </c>
      <c r="BI47" s="24">
        <f t="shared" si="33"/>
        <v>0.57191011235955069</v>
      </c>
      <c r="BJ47" s="24">
        <f t="shared" si="33"/>
        <v>0.43701682582992274</v>
      </c>
      <c r="BK47" s="24">
        <f t="shared" si="33"/>
        <v>0.27693965517241392</v>
      </c>
      <c r="BL47" s="24">
        <f t="shared" si="33"/>
        <v>0.41061641964677009</v>
      </c>
      <c r="BM47" s="24">
        <f t="shared" si="33"/>
        <v>0.44830563064833151</v>
      </c>
      <c r="BN47" s="24">
        <f t="shared" si="33"/>
        <v>0.45549927099352883</v>
      </c>
      <c r="BO47" s="24">
        <f t="shared" si="33"/>
        <v>0.46866705408502884</v>
      </c>
      <c r="BP47" s="24" t="e">
        <f t="shared" si="33"/>
        <v>#DIV/0!</v>
      </c>
      <c r="BQ47" s="24">
        <f t="shared" si="33"/>
        <v>0.45113538442765244</v>
      </c>
      <c r="BR47" s="21"/>
      <c r="BS47" s="35">
        <f t="shared" si="11"/>
        <v>43983</v>
      </c>
      <c r="BT47" s="24">
        <f t="shared" si="41"/>
        <v>2.9758136566687739E-3</v>
      </c>
      <c r="BU47" s="24">
        <f t="shared" si="40"/>
        <v>1.1391193363114221E-3</v>
      </c>
      <c r="BV47" s="24">
        <f t="shared" si="40"/>
        <v>6.708615188257821E-3</v>
      </c>
      <c r="BW47" s="24">
        <f t="shared" si="40"/>
        <v>2.118570516911303E-3</v>
      </c>
      <c r="BX47" s="24">
        <f t="shared" si="40"/>
        <v>1.546585832801527E-3</v>
      </c>
      <c r="BY47" s="24">
        <f t="shared" si="40"/>
        <v>1.0108487555839237E-3</v>
      </c>
      <c r="BZ47" s="24">
        <f t="shared" si="40"/>
        <v>3.0830887045309465E-3</v>
      </c>
      <c r="CA47" s="24">
        <f t="shared" si="40"/>
        <v>1.9339502233567095E-4</v>
      </c>
      <c r="CB47" s="24">
        <f t="shared" si="40"/>
        <v>-5.9502233567325542E-4</v>
      </c>
      <c r="CC47" s="24">
        <f t="shared" si="40"/>
        <v>-2.6675175494575621E-4</v>
      </c>
      <c r="CD47" s="24">
        <f t="shared" si="40"/>
        <v>8.5909380982769797E-4</v>
      </c>
      <c r="CE47" s="24">
        <f t="shared" si="40"/>
        <v>4.4084237396299002E-4</v>
      </c>
      <c r="CF47" s="24">
        <f t="shared" si="14"/>
        <v>1.9214199106573064E-2</v>
      </c>
    </row>
    <row r="48" spans="1:84" x14ac:dyDescent="0.25">
      <c r="A48" s="31">
        <f>+[1]PAT!A49</f>
        <v>44013</v>
      </c>
      <c r="B48" s="17">
        <f>+[1]PAT!B49</f>
        <v>328.1</v>
      </c>
      <c r="C48" s="17">
        <f>+[1]PAT!C49</f>
        <v>323.89999999999998</v>
      </c>
      <c r="D48" s="17">
        <f>+[1]PAT!D49</f>
        <v>282.2</v>
      </c>
      <c r="E48" s="17">
        <f>+[1]PAT!E49</f>
        <v>286.5</v>
      </c>
      <c r="F48" s="17">
        <f>+[1]PAT!F49</f>
        <v>348.4</v>
      </c>
      <c r="G48" s="17">
        <f>+[1]PAT!G49</f>
        <v>344.1</v>
      </c>
      <c r="H48" s="17">
        <f>+[1]PAT!H49</f>
        <v>369.8</v>
      </c>
      <c r="I48" s="17">
        <f>+[1]PAT!I49</f>
        <v>369.5</v>
      </c>
      <c r="J48" s="17">
        <f>+[1]PAT!J49</f>
        <v>330</v>
      </c>
      <c r="K48" s="17">
        <f>+[1]PAT!K49</f>
        <v>333.1</v>
      </c>
      <c r="L48" s="17">
        <f>+[1]PAT!L49</f>
        <v>268.3</v>
      </c>
      <c r="M48" s="17">
        <f>+[1]PAT!M49</f>
        <v>289.2</v>
      </c>
      <c r="N48" s="17">
        <f>+[1]PAT!N49</f>
        <v>334</v>
      </c>
      <c r="O48" s="18">
        <f>+[1]PAT!R49</f>
        <v>294.2</v>
      </c>
      <c r="P48" s="19">
        <f>+[1]PAT!S49</f>
        <v>325.8</v>
      </c>
      <c r="Q48" s="20">
        <f>+[1]PAT!T49</f>
        <v>356.8</v>
      </c>
      <c r="R48" s="18">
        <f t="shared" si="4"/>
        <v>328.12695999999988</v>
      </c>
      <c r="S48" s="19">
        <f t="shared" si="5"/>
        <v>315.35895308492985</v>
      </c>
      <c r="T48" s="19">
        <f t="shared" si="6"/>
        <v>312.01549773755653</v>
      </c>
      <c r="U48" s="19">
        <f t="shared" si="7"/>
        <v>315.84319682959051</v>
      </c>
      <c r="V48" s="19"/>
      <c r="W48" s="20">
        <f t="shared" si="8"/>
        <v>333.14257370665678</v>
      </c>
      <c r="X48" s="21"/>
      <c r="Y48" s="41">
        <f t="shared" si="18"/>
        <v>2.7238572323105892E-2</v>
      </c>
      <c r="Z48" s="24">
        <f t="shared" si="18"/>
        <v>2.0478890989287901E-2</v>
      </c>
      <c r="AA48" s="24">
        <f t="shared" si="18"/>
        <v>1.3285457809694812E-2</v>
      </c>
      <c r="AB48" s="24">
        <f t="shared" si="18"/>
        <v>5.9933407325194255E-2</v>
      </c>
      <c r="AC48" s="24">
        <f t="shared" si="18"/>
        <v>1.1027278003482133E-2</v>
      </c>
      <c r="AD48" s="24">
        <f t="shared" si="18"/>
        <v>5.6493705864292476E-2</v>
      </c>
      <c r="AE48" s="24">
        <f t="shared" si="18"/>
        <v>2.1264843965755231E-2</v>
      </c>
      <c r="AF48" s="24">
        <f t="shared" si="18"/>
        <v>1.3995609220636807E-2</v>
      </c>
      <c r="AG48" s="24">
        <f t="shared" si="18"/>
        <v>9.0991810737039991E-4</v>
      </c>
      <c r="AH48" s="24">
        <f t="shared" si="18"/>
        <v>6.2519936204146864E-2</v>
      </c>
      <c r="AI48" s="24">
        <f t="shared" si="18"/>
        <v>1.1194029850747356E-3</v>
      </c>
      <c r="AJ48" s="24">
        <f t="shared" si="18"/>
        <v>2.7353463587921789E-2</v>
      </c>
      <c r="AK48" s="24">
        <f t="shared" si="18"/>
        <v>1.488909146156181E-2</v>
      </c>
      <c r="AL48" s="24">
        <f t="shared" si="18"/>
        <v>5.1465332380271622E-2</v>
      </c>
      <c r="AM48" s="24">
        <f t="shared" si="18"/>
        <v>3.1012658227848044E-2</v>
      </c>
      <c r="AN48" s="24">
        <f t="shared" si="18"/>
        <v>3.6568213783403358E-3</v>
      </c>
      <c r="AO48" s="24">
        <f t="shared" si="36"/>
        <v>2.7320278807030807E-2</v>
      </c>
      <c r="AP48" s="24">
        <f t="shared" si="37"/>
        <v>3.5990213937309168E-2</v>
      </c>
      <c r="AQ48" s="24">
        <f t="shared" si="38"/>
        <v>5.0962528589132639E-2</v>
      </c>
      <c r="AR48" s="24">
        <f t="shared" si="39"/>
        <v>5.4685730355045425E-2</v>
      </c>
      <c r="AS48" s="24" t="e">
        <f t="shared" si="39"/>
        <v>#DIV/0!</v>
      </c>
      <c r="AT48" s="24">
        <f t="shared" si="39"/>
        <v>3.4789230217373568E-2</v>
      </c>
      <c r="AU48" s="21"/>
      <c r="AV48" s="24">
        <f t="shared" si="34"/>
        <v>0.41300602928509922</v>
      </c>
      <c r="AW48" s="24">
        <f t="shared" si="34"/>
        <v>0.43002207505518752</v>
      </c>
      <c r="AX48" s="24">
        <f t="shared" si="34"/>
        <v>0.50989834135901546</v>
      </c>
      <c r="AY48" s="24">
        <f t="shared" si="34"/>
        <v>0.54115115653577184</v>
      </c>
      <c r="AZ48" s="24">
        <f t="shared" si="34"/>
        <v>0.17385444743935308</v>
      </c>
      <c r="BA48" s="24">
        <f t="shared" si="34"/>
        <v>0.50987275120666964</v>
      </c>
      <c r="BB48" s="24">
        <f t="shared" si="34"/>
        <v>0.47801758593125521</v>
      </c>
      <c r="BC48" s="24">
        <f t="shared" si="34"/>
        <v>0.4288476411446247</v>
      </c>
      <c r="BD48" s="24">
        <f t="shared" ref="BD48:BK83" si="42">+J48/J36-1</f>
        <v>0.36476426799007444</v>
      </c>
      <c r="BE48" s="24">
        <f t="shared" si="42"/>
        <v>0.48308103294746219</v>
      </c>
      <c r="BF48" s="24">
        <f t="shared" si="42"/>
        <v>0.24848766868310834</v>
      </c>
      <c r="BG48" s="24">
        <f t="shared" si="42"/>
        <v>0.36931818181818188</v>
      </c>
      <c r="BH48" s="24">
        <f t="shared" si="42"/>
        <v>0.41226215644820297</v>
      </c>
      <c r="BI48" s="24">
        <f t="shared" si="33"/>
        <v>0.5989130434782608</v>
      </c>
      <c r="BJ48" s="24">
        <f t="shared" si="33"/>
        <v>0.44671403197158099</v>
      </c>
      <c r="BK48" s="24">
        <f t="shared" si="33"/>
        <v>0.24886244312215622</v>
      </c>
      <c r="BL48" s="24">
        <f t="shared" si="33"/>
        <v>0.41319096980994141</v>
      </c>
      <c r="BM48" s="24">
        <f t="shared" si="33"/>
        <v>0.46152254846935858</v>
      </c>
      <c r="BN48" s="24">
        <f t="shared" si="33"/>
        <v>0.48358416600205079</v>
      </c>
      <c r="BO48" s="24">
        <f t="shared" si="33"/>
        <v>0.50284887727097383</v>
      </c>
      <c r="BP48" s="24" t="e">
        <f t="shared" si="33"/>
        <v>#DIV/0!</v>
      </c>
      <c r="BQ48" s="24">
        <f t="shared" si="33"/>
        <v>0.46149870822053285</v>
      </c>
      <c r="BR48" s="21"/>
      <c r="BS48" s="35">
        <f t="shared" si="11"/>
        <v>44013</v>
      </c>
      <c r="BT48" s="24">
        <f t="shared" si="41"/>
        <v>5.5821853475266124E-3</v>
      </c>
      <c r="BU48" s="24">
        <f t="shared" si="40"/>
        <v>4.0544771446462003E-4</v>
      </c>
      <c r="BV48" s="24">
        <f t="shared" si="40"/>
        <v>6.5023168440826512E-3</v>
      </c>
      <c r="BW48" s="24">
        <f t="shared" si="40"/>
        <v>1.1968691296180196E-3</v>
      </c>
      <c r="BX48" s="24">
        <f t="shared" si="40"/>
        <v>3.7733249843456555E-3</v>
      </c>
      <c r="BY48" s="24">
        <f t="shared" si="40"/>
        <v>1.1933312460864103E-3</v>
      </c>
      <c r="BZ48" s="24">
        <f t="shared" si="40"/>
        <v>2.1428303068253074E-3</v>
      </c>
      <c r="CA48" s="24">
        <f t="shared" si="40"/>
        <v>2.9962429555417541E-5</v>
      </c>
      <c r="CB48" s="24">
        <f t="shared" si="40"/>
        <v>4.7680651221039512E-3</v>
      </c>
      <c r="CC48" s="24">
        <f t="shared" si="40"/>
        <v>1.9630557294928734E-5</v>
      </c>
      <c r="CD48" s="24">
        <f t="shared" si="40"/>
        <v>1.2246712586098918E-3</v>
      </c>
      <c r="CE48" s="24">
        <f t="shared" si="40"/>
        <v>4.8171571696931521E-4</v>
      </c>
      <c r="CF48" s="24">
        <f t="shared" si="14"/>
        <v>2.7320350657482777E-2</v>
      </c>
    </row>
    <row r="49" spans="1:84" x14ac:dyDescent="0.25">
      <c r="A49" s="31">
        <f>+[1]PAT!A50</f>
        <v>44044</v>
      </c>
      <c r="B49" s="17">
        <f>+[1]PAT!B50</f>
        <v>337.7</v>
      </c>
      <c r="C49" s="17">
        <f>+[1]PAT!C50</f>
        <v>335.2</v>
      </c>
      <c r="D49" s="17">
        <f>+[1]PAT!D50</f>
        <v>285.2</v>
      </c>
      <c r="E49" s="17">
        <f>+[1]PAT!E50</f>
        <v>293.3</v>
      </c>
      <c r="F49" s="17">
        <f>+[1]PAT!F50</f>
        <v>353.3</v>
      </c>
      <c r="G49" s="17">
        <f>+[1]PAT!G50</f>
        <v>359.5</v>
      </c>
      <c r="H49" s="17">
        <f>+[1]PAT!H50</f>
        <v>377.9</v>
      </c>
      <c r="I49" s="17">
        <f>+[1]PAT!I50</f>
        <v>382.3</v>
      </c>
      <c r="J49" s="17">
        <f>+[1]PAT!J50</f>
        <v>329.9</v>
      </c>
      <c r="K49" s="17">
        <f>+[1]PAT!K50</f>
        <v>350.6</v>
      </c>
      <c r="L49" s="17">
        <f>+[1]PAT!L50</f>
        <v>268.3</v>
      </c>
      <c r="M49" s="17">
        <f>+[1]PAT!M50</f>
        <v>294.39999999999998</v>
      </c>
      <c r="N49" s="17">
        <f>+[1]PAT!N50</f>
        <v>341.3</v>
      </c>
      <c r="O49" s="18">
        <f>+[1]PAT!R50</f>
        <v>303.89999999999998</v>
      </c>
      <c r="P49" s="19">
        <f>+[1]PAT!S50</f>
        <v>337.2</v>
      </c>
      <c r="Q49" s="20">
        <f>+[1]PAT!T50</f>
        <v>360.1</v>
      </c>
      <c r="R49" s="18">
        <f t="shared" si="4"/>
        <v>337.67359999999996</v>
      </c>
      <c r="S49" s="19">
        <f t="shared" si="5"/>
        <v>325.82535827424954</v>
      </c>
      <c r="T49" s="19">
        <f t="shared" si="6"/>
        <v>322.57429298642535</v>
      </c>
      <c r="U49" s="19">
        <f t="shared" si="7"/>
        <v>327.3010237780714</v>
      </c>
      <c r="V49" s="19"/>
      <c r="W49" s="20">
        <f t="shared" si="8"/>
        <v>343.49849805303177</v>
      </c>
      <c r="X49" s="21"/>
      <c r="Y49" s="41">
        <f t="shared" si="18"/>
        <v>2.9259372142639295E-2</v>
      </c>
      <c r="Z49" s="24">
        <f t="shared" si="18"/>
        <v>3.4887310898425561E-2</v>
      </c>
      <c r="AA49" s="24">
        <f t="shared" si="18"/>
        <v>1.0630758327427436E-2</v>
      </c>
      <c r="AB49" s="24">
        <f t="shared" si="18"/>
        <v>2.3734729493891882E-2</v>
      </c>
      <c r="AC49" s="24">
        <f t="shared" si="18"/>
        <v>1.4064293915040382E-2</v>
      </c>
      <c r="AD49" s="24">
        <f t="shared" ref="Y49:AN65" si="43">+G49/G48-1</f>
        <v>4.4754431851205867E-2</v>
      </c>
      <c r="AE49" s="24">
        <f t="shared" si="43"/>
        <v>2.1903731746890198E-2</v>
      </c>
      <c r="AF49" s="24">
        <f t="shared" si="43"/>
        <v>3.4641407307171912E-2</v>
      </c>
      <c r="AG49" s="24">
        <f t="shared" si="43"/>
        <v>-3.0303030303036049E-4</v>
      </c>
      <c r="AH49" s="24">
        <f t="shared" si="43"/>
        <v>5.2536775743020181E-2</v>
      </c>
      <c r="AI49" s="24">
        <f t="shared" si="43"/>
        <v>0</v>
      </c>
      <c r="AJ49" s="24">
        <f t="shared" si="43"/>
        <v>1.7980636237897585E-2</v>
      </c>
      <c r="AK49" s="24">
        <f t="shared" si="43"/>
        <v>2.1856287425149779E-2</v>
      </c>
      <c r="AL49" s="24">
        <f t="shared" si="43"/>
        <v>3.2970768184908295E-2</v>
      </c>
      <c r="AM49" s="24">
        <f t="shared" si="43"/>
        <v>3.4990791896869267E-2</v>
      </c>
      <c r="AN49" s="24">
        <f t="shared" si="43"/>
        <v>9.2488789237668012E-3</v>
      </c>
      <c r="AO49" s="24">
        <f t="shared" si="36"/>
        <v>2.9094348114522717E-2</v>
      </c>
      <c r="AP49" s="24">
        <f t="shared" si="37"/>
        <v>3.3188863315705364E-2</v>
      </c>
      <c r="AQ49" s="24">
        <f t="shared" si="38"/>
        <v>3.3840611525489228E-2</v>
      </c>
      <c r="AR49" s="24">
        <f t="shared" si="39"/>
        <v>3.6276947116460567E-2</v>
      </c>
      <c r="AS49" s="24" t="e">
        <f t="shared" si="39"/>
        <v>#DIV/0!</v>
      </c>
      <c r="AT49" s="24">
        <f t="shared" si="39"/>
        <v>3.1085562650103427E-2</v>
      </c>
      <c r="AU49" s="21"/>
      <c r="AV49" s="24">
        <f t="shared" ref="AV49:BC80" si="44">+B49/B37-1</f>
        <v>0.3954545454545455</v>
      </c>
      <c r="AW49" s="24">
        <f t="shared" si="44"/>
        <v>0.42154368108566564</v>
      </c>
      <c r="AX49" s="24">
        <f t="shared" si="44"/>
        <v>0.45658835546475984</v>
      </c>
      <c r="AY49" s="24">
        <f t="shared" si="44"/>
        <v>0.5252210088403535</v>
      </c>
      <c r="AZ49" s="24">
        <f t="shared" si="44"/>
        <v>0.16716220680541793</v>
      </c>
      <c r="BA49" s="24">
        <f t="shared" si="44"/>
        <v>0.47638603696098558</v>
      </c>
      <c r="BB49" s="24">
        <f t="shared" si="44"/>
        <v>0.41801125703564712</v>
      </c>
      <c r="BC49" s="24">
        <f t="shared" si="44"/>
        <v>0.39985353350421082</v>
      </c>
      <c r="BD49" s="24">
        <f t="shared" si="42"/>
        <v>0.35426929392446627</v>
      </c>
      <c r="BE49" s="24">
        <f t="shared" si="42"/>
        <v>0.48874734607218695</v>
      </c>
      <c r="BF49" s="24">
        <f t="shared" si="42"/>
        <v>0.20692757534862793</v>
      </c>
      <c r="BG49" s="24">
        <f t="shared" si="42"/>
        <v>0.34306569343065685</v>
      </c>
      <c r="BH49" s="24">
        <f t="shared" si="42"/>
        <v>0.3857084855866828</v>
      </c>
      <c r="BI49" s="24">
        <f t="shared" si="33"/>
        <v>0.5778816199376946</v>
      </c>
      <c r="BJ49" s="24">
        <f t="shared" si="33"/>
        <v>0.4245880861850444</v>
      </c>
      <c r="BK49" s="24">
        <f t="shared" si="33"/>
        <v>0.24001377410468328</v>
      </c>
      <c r="BL49" s="24">
        <f t="shared" si="33"/>
        <v>0.39527119383067522</v>
      </c>
      <c r="BM49" s="24">
        <f t="shared" si="33"/>
        <v>0.44665705040060266</v>
      </c>
      <c r="BN49" s="24">
        <f t="shared" si="33"/>
        <v>0.4666683554147868</v>
      </c>
      <c r="BO49" s="24">
        <f t="shared" si="33"/>
        <v>0.48732379189810437</v>
      </c>
      <c r="BP49" s="24" t="e">
        <f t="shared" si="33"/>
        <v>#DIV/0!</v>
      </c>
      <c r="BQ49" s="24">
        <f t="shared" si="33"/>
        <v>0.43722931027419998</v>
      </c>
      <c r="BR49" s="21"/>
      <c r="BS49" s="35">
        <f t="shared" si="11"/>
        <v>44044</v>
      </c>
      <c r="BT49" s="24">
        <f t="shared" si="41"/>
        <v>9.447089302042069E-3</v>
      </c>
      <c r="BU49" s="24">
        <f t="shared" si="40"/>
        <v>3.2002438281011892E-4</v>
      </c>
      <c r="BV49" s="24">
        <f t="shared" si="40"/>
        <v>2.656994818652854E-3</v>
      </c>
      <c r="BW49" s="24">
        <f t="shared" si="40"/>
        <v>1.5024078024992484E-3</v>
      </c>
      <c r="BX49" s="24">
        <f t="shared" si="40"/>
        <v>3.0743675708625371E-3</v>
      </c>
      <c r="BY49" s="24">
        <f t="shared" si="40"/>
        <v>1.2220359646449202E-3</v>
      </c>
      <c r="BZ49" s="24">
        <f t="shared" si="40"/>
        <v>5.2354769887229553E-3</v>
      </c>
      <c r="CA49" s="24">
        <f t="shared" si="40"/>
        <v>-9.7226455349001056E-6</v>
      </c>
      <c r="CB49" s="24">
        <f t="shared" si="40"/>
        <v>4.1443157573910396E-3</v>
      </c>
      <c r="CC49" s="24">
        <f t="shared" si="40"/>
        <v>0</v>
      </c>
      <c r="CD49" s="24">
        <f t="shared" si="40"/>
        <v>8.051203901249601E-4</v>
      </c>
      <c r="CE49" s="24">
        <f t="shared" si="40"/>
        <v>6.9862846693081473E-4</v>
      </c>
      <c r="CF49" s="24">
        <f t="shared" si="14"/>
        <v>2.9096738799146614E-2</v>
      </c>
    </row>
    <row r="50" spans="1:84" x14ac:dyDescent="0.25">
      <c r="A50" s="31">
        <f>+[1]PAT!A51</f>
        <v>44075</v>
      </c>
      <c r="B50" s="17">
        <f>+[1]PAT!B51</f>
        <v>345.3</v>
      </c>
      <c r="C50" s="17">
        <f>+[1]PAT!C51</f>
        <v>343.9</v>
      </c>
      <c r="D50" s="17">
        <f>+[1]PAT!D51</f>
        <v>297</v>
      </c>
      <c r="E50" s="17">
        <f>+[1]PAT!E51</f>
        <v>302</v>
      </c>
      <c r="F50" s="17">
        <f>+[1]PAT!F51</f>
        <v>358.5</v>
      </c>
      <c r="G50" s="17">
        <f>+[1]PAT!G51</f>
        <v>366.1</v>
      </c>
      <c r="H50" s="17">
        <f>+[1]PAT!H51</f>
        <v>393.3</v>
      </c>
      <c r="I50" s="17">
        <f>+[1]PAT!I51</f>
        <v>396.5</v>
      </c>
      <c r="J50" s="17">
        <f>+[1]PAT!J51</f>
        <v>331.2</v>
      </c>
      <c r="K50" s="17">
        <f>+[1]PAT!K51</f>
        <v>349.9</v>
      </c>
      <c r="L50" s="17">
        <f>+[1]PAT!L51</f>
        <v>266.39999999999998</v>
      </c>
      <c r="M50" s="17">
        <f>+[1]PAT!M51</f>
        <v>295.89999999999998</v>
      </c>
      <c r="N50" s="17">
        <f>+[1]PAT!N51</f>
        <v>344.4</v>
      </c>
      <c r="O50" s="18">
        <f>+[1]PAT!R51</f>
        <v>316.7</v>
      </c>
      <c r="P50" s="19">
        <f>+[1]PAT!S51</f>
        <v>343.8</v>
      </c>
      <c r="Q50" s="20">
        <f>+[1]PAT!T51</f>
        <v>368.4</v>
      </c>
      <c r="R50" s="18">
        <f t="shared" si="4"/>
        <v>345.33262000000002</v>
      </c>
      <c r="S50" s="19">
        <f t="shared" si="5"/>
        <v>332.5627243928194</v>
      </c>
      <c r="T50" s="19">
        <f t="shared" si="6"/>
        <v>327.28806561085969</v>
      </c>
      <c r="U50" s="19">
        <f t="shared" si="7"/>
        <v>332.55396301188904</v>
      </c>
      <c r="V50" s="19"/>
      <c r="W50" s="20">
        <f t="shared" si="8"/>
        <v>351.3981642870387</v>
      </c>
      <c r="X50" s="21"/>
      <c r="Y50" s="41">
        <f t="shared" si="43"/>
        <v>2.2505182114302746E-2</v>
      </c>
      <c r="Z50" s="24">
        <f t="shared" si="43"/>
        <v>2.5954653937947381E-2</v>
      </c>
      <c r="AA50" s="24">
        <f t="shared" si="43"/>
        <v>4.1374474053295973E-2</v>
      </c>
      <c r="AB50" s="24">
        <f t="shared" si="43"/>
        <v>2.9662461643368498E-2</v>
      </c>
      <c r="AC50" s="24">
        <f t="shared" si="43"/>
        <v>1.4718369657514829E-2</v>
      </c>
      <c r="AD50" s="24">
        <f t="shared" si="43"/>
        <v>1.8358831710709289E-2</v>
      </c>
      <c r="AE50" s="24">
        <f t="shared" si="43"/>
        <v>4.0751521566552151E-2</v>
      </c>
      <c r="AF50" s="24">
        <f t="shared" si="43"/>
        <v>3.7143604499084493E-2</v>
      </c>
      <c r="AG50" s="24">
        <f t="shared" si="43"/>
        <v>3.9405880569869378E-3</v>
      </c>
      <c r="AH50" s="24">
        <f t="shared" si="43"/>
        <v>-1.9965772960640615E-3</v>
      </c>
      <c r="AI50" s="24">
        <f t="shared" si="43"/>
        <v>-7.0816250465897124E-3</v>
      </c>
      <c r="AJ50" s="24">
        <f t="shared" si="43"/>
        <v>5.0951086956521063E-3</v>
      </c>
      <c r="AK50" s="24">
        <f t="shared" si="43"/>
        <v>9.082918253735528E-3</v>
      </c>
      <c r="AL50" s="24">
        <f t="shared" si="43"/>
        <v>4.2119118130964139E-2</v>
      </c>
      <c r="AM50" s="24">
        <f t="shared" si="43"/>
        <v>1.9572953736654908E-2</v>
      </c>
      <c r="AN50" s="24">
        <f t="shared" si="43"/>
        <v>2.3049153013051882E-2</v>
      </c>
      <c r="AO50" s="24">
        <f t="shared" si="36"/>
        <v>2.2681725784900131E-2</v>
      </c>
      <c r="AP50" s="24">
        <f t="shared" si="37"/>
        <v>2.0677844579853E-2</v>
      </c>
      <c r="AQ50" s="24">
        <f t="shared" si="38"/>
        <v>1.4612982890836568E-2</v>
      </c>
      <c r="AR50" s="24">
        <f t="shared" si="39"/>
        <v>1.6049260015084554E-2</v>
      </c>
      <c r="AS50" s="24" t="e">
        <f t="shared" si="39"/>
        <v>#DIV/0!</v>
      </c>
      <c r="AT50" s="24">
        <f t="shared" si="39"/>
        <v>2.2997673290517051E-2</v>
      </c>
      <c r="AU50" s="21"/>
      <c r="AV50" s="24">
        <f t="shared" si="44"/>
        <v>0.35571260306242647</v>
      </c>
      <c r="AW50" s="24">
        <f t="shared" si="44"/>
        <v>0.38557614826752618</v>
      </c>
      <c r="AX50" s="24">
        <f t="shared" si="44"/>
        <v>0.42788461538461542</v>
      </c>
      <c r="AY50" s="24">
        <f t="shared" si="44"/>
        <v>0.47317073170731705</v>
      </c>
      <c r="AZ50" s="24">
        <f t="shared" si="44"/>
        <v>0.15794573643410836</v>
      </c>
      <c r="BA50" s="24">
        <f t="shared" si="44"/>
        <v>0.4195424583171774</v>
      </c>
      <c r="BB50" s="24">
        <f t="shared" si="44"/>
        <v>0.37710084033613445</v>
      </c>
      <c r="BC50" s="24">
        <f t="shared" si="44"/>
        <v>0.38491093258819409</v>
      </c>
      <c r="BD50" s="24">
        <f t="shared" si="42"/>
        <v>0.27827093786182933</v>
      </c>
      <c r="BE50" s="24">
        <f t="shared" si="42"/>
        <v>0.39180588703261732</v>
      </c>
      <c r="BF50" s="24">
        <f t="shared" si="42"/>
        <v>0.18085106382978711</v>
      </c>
      <c r="BG50" s="24">
        <f t="shared" si="42"/>
        <v>0.29951690821256038</v>
      </c>
      <c r="BH50" s="24">
        <f t="shared" si="42"/>
        <v>0.28651475532312287</v>
      </c>
      <c r="BI50" s="24">
        <f t="shared" si="33"/>
        <v>0.53887269193391618</v>
      </c>
      <c r="BJ50" s="24">
        <f t="shared" si="33"/>
        <v>0.37410071942446055</v>
      </c>
      <c r="BK50" s="24">
        <f t="shared" si="33"/>
        <v>0.22759080306564461</v>
      </c>
      <c r="BL50" s="24">
        <f t="shared" si="33"/>
        <v>0.35570132602781546</v>
      </c>
      <c r="BM50" s="24">
        <f t="shared" si="33"/>
        <v>0.3949242929528034</v>
      </c>
      <c r="BN50" s="24">
        <f t="shared" si="33"/>
        <v>0.39971966675927262</v>
      </c>
      <c r="BO50" s="24">
        <f t="shared" si="33"/>
        <v>0.41601853163014768</v>
      </c>
      <c r="BP50" s="24" t="e">
        <f t="shared" si="33"/>
        <v>#DIV/0!</v>
      </c>
      <c r="BQ50" s="24">
        <f t="shared" si="33"/>
        <v>0.38680026637004938</v>
      </c>
      <c r="BR50" s="21"/>
      <c r="BS50" s="35">
        <f t="shared" si="11"/>
        <v>44075</v>
      </c>
      <c r="BT50" s="24">
        <f t="shared" si="41"/>
        <v>7.0666567959727471E-3</v>
      </c>
      <c r="BU50" s="24">
        <f t="shared" si="40"/>
        <v>1.2229789754219734E-3</v>
      </c>
      <c r="BV50" s="24">
        <f t="shared" si="40"/>
        <v>3.302753923600825E-3</v>
      </c>
      <c r="BW50" s="24">
        <f t="shared" si="40"/>
        <v>1.5490672194255221E-3</v>
      </c>
      <c r="BX50" s="24">
        <f t="shared" si="40"/>
        <v>1.2801302931596135E-3</v>
      </c>
      <c r="BY50" s="24">
        <f t="shared" si="40"/>
        <v>2.2573289902280184E-3</v>
      </c>
      <c r="BZ50" s="24">
        <f t="shared" si="40"/>
        <v>5.6429967426710062E-3</v>
      </c>
      <c r="CA50" s="24">
        <f t="shared" si="40"/>
        <v>1.2280130293159714E-4</v>
      </c>
      <c r="CB50" s="24">
        <f t="shared" si="40"/>
        <v>-1.6106011252592107E-4</v>
      </c>
      <c r="CC50" s="24">
        <f t="shared" si="40"/>
        <v>-1.1758957654723338E-4</v>
      </c>
      <c r="CD50" s="24">
        <f t="shared" si="40"/>
        <v>2.2564406277761324E-4</v>
      </c>
      <c r="CE50" s="24">
        <f t="shared" si="40"/>
        <v>2.882440035534466E-4</v>
      </c>
      <c r="CF50" s="24">
        <f t="shared" si="14"/>
        <v>2.2679952620669207E-2</v>
      </c>
    </row>
    <row r="51" spans="1:84" x14ac:dyDescent="0.25">
      <c r="A51" s="31">
        <f>+[1]PAT!A52</f>
        <v>44105</v>
      </c>
      <c r="B51" s="17">
        <f>+[1]PAT!B52</f>
        <v>357.3</v>
      </c>
      <c r="C51" s="17">
        <f>+[1]PAT!C52</f>
        <v>360.2</v>
      </c>
      <c r="D51" s="17">
        <f>+[1]PAT!D52</f>
        <v>298.8</v>
      </c>
      <c r="E51" s="17">
        <f>+[1]PAT!E52</f>
        <v>315.5</v>
      </c>
      <c r="F51" s="17">
        <f>+[1]PAT!F52</f>
        <v>367.9</v>
      </c>
      <c r="G51" s="17">
        <f>+[1]PAT!G52</f>
        <v>380.7</v>
      </c>
      <c r="H51" s="17">
        <f>+[1]PAT!H52</f>
        <v>407.2</v>
      </c>
      <c r="I51" s="17">
        <f>+[1]PAT!I52</f>
        <v>409.5</v>
      </c>
      <c r="J51" s="17">
        <f>+[1]PAT!J52</f>
        <v>332.3</v>
      </c>
      <c r="K51" s="17">
        <f>+[1]PAT!K52</f>
        <v>360.5</v>
      </c>
      <c r="L51" s="17">
        <f>+[1]PAT!L52</f>
        <v>266.2</v>
      </c>
      <c r="M51" s="17">
        <f>+[1]PAT!M52</f>
        <v>302.3</v>
      </c>
      <c r="N51" s="17">
        <f>+[1]PAT!N52</f>
        <v>350.5</v>
      </c>
      <c r="O51" s="18">
        <f>+[1]PAT!R52</f>
        <v>339.8</v>
      </c>
      <c r="P51" s="19">
        <f>+[1]PAT!S52</f>
        <v>354.8</v>
      </c>
      <c r="Q51" s="20">
        <f>+[1]PAT!T52</f>
        <v>376.5</v>
      </c>
      <c r="R51" s="18">
        <f t="shared" si="4"/>
        <v>357.30318999999997</v>
      </c>
      <c r="S51" s="19">
        <f t="shared" si="5"/>
        <v>345.47774928345154</v>
      </c>
      <c r="T51" s="19">
        <f t="shared" si="6"/>
        <v>338.67743212669689</v>
      </c>
      <c r="U51" s="19">
        <f t="shared" si="7"/>
        <v>344.7803830911493</v>
      </c>
      <c r="V51" s="19"/>
      <c r="W51" s="20">
        <f t="shared" si="8"/>
        <v>362.83098460967921</v>
      </c>
      <c r="X51" s="21"/>
      <c r="Y51" s="41">
        <f t="shared" si="43"/>
        <v>3.4752389226759384E-2</v>
      </c>
      <c r="Z51" s="24">
        <f t="shared" si="43"/>
        <v>4.7397499273044597E-2</v>
      </c>
      <c r="AA51" s="24">
        <f t="shared" si="43"/>
        <v>6.0606060606060996E-3</v>
      </c>
      <c r="AB51" s="24">
        <f t="shared" si="43"/>
        <v>4.4701986754966949E-2</v>
      </c>
      <c r="AC51" s="24">
        <f t="shared" si="43"/>
        <v>2.6220362622036308E-2</v>
      </c>
      <c r="AD51" s="24">
        <f t="shared" si="43"/>
        <v>3.9879814258399149E-2</v>
      </c>
      <c r="AE51" s="24">
        <f t="shared" si="43"/>
        <v>3.5341978133740071E-2</v>
      </c>
      <c r="AF51" s="24">
        <f t="shared" si="43"/>
        <v>3.2786885245901676E-2</v>
      </c>
      <c r="AG51" s="24">
        <f t="shared" si="43"/>
        <v>3.3212560386473022E-3</v>
      </c>
      <c r="AH51" s="24">
        <f t="shared" si="43"/>
        <v>3.0294369819948708E-2</v>
      </c>
      <c r="AI51" s="24">
        <f t="shared" si="43"/>
        <v>-7.5075075075070608E-4</v>
      </c>
      <c r="AJ51" s="24">
        <f t="shared" si="43"/>
        <v>2.1628928692125848E-2</v>
      </c>
      <c r="AK51" s="24">
        <f t="shared" si="43"/>
        <v>1.7711962833914185E-2</v>
      </c>
      <c r="AL51" s="24">
        <f t="shared" si="43"/>
        <v>7.2939690558888604E-2</v>
      </c>
      <c r="AM51" s="24">
        <f t="shared" si="43"/>
        <v>3.1995346131471702E-2</v>
      </c>
      <c r="AN51" s="24">
        <f t="shared" si="43"/>
        <v>2.1986970684039209E-2</v>
      </c>
      <c r="AO51" s="24">
        <f t="shared" si="36"/>
        <v>3.4663884344316997E-2</v>
      </c>
      <c r="AP51" s="24">
        <f t="shared" si="37"/>
        <v>3.8834854129283114E-2</v>
      </c>
      <c r="AQ51" s="24">
        <f t="shared" si="38"/>
        <v>3.4799211192072521E-2</v>
      </c>
      <c r="AR51" s="24">
        <f t="shared" si="39"/>
        <v>3.6765221405054005E-2</v>
      </c>
      <c r="AS51" s="24" t="e">
        <f t="shared" si="39"/>
        <v>#DIV/0!</v>
      </c>
      <c r="AT51" s="24">
        <f t="shared" si="39"/>
        <v>3.2535230643099267E-2</v>
      </c>
      <c r="AU51" s="21"/>
      <c r="AV51" s="24">
        <f t="shared" si="44"/>
        <v>0.35855513307984799</v>
      </c>
      <c r="AW51" s="24">
        <f t="shared" si="44"/>
        <v>0.40758108636186008</v>
      </c>
      <c r="AX51" s="24">
        <f t="shared" si="44"/>
        <v>0.35081374321880654</v>
      </c>
      <c r="AY51" s="24">
        <f t="shared" si="44"/>
        <v>0.48400752587017881</v>
      </c>
      <c r="AZ51" s="24">
        <f t="shared" si="44"/>
        <v>0.17389917038927893</v>
      </c>
      <c r="BA51" s="24">
        <f t="shared" si="44"/>
        <v>0.38840262582056884</v>
      </c>
      <c r="BB51" s="24">
        <f t="shared" si="44"/>
        <v>0.37289278489548194</v>
      </c>
      <c r="BC51" s="24">
        <f t="shared" si="44"/>
        <v>0.3787878787878789</v>
      </c>
      <c r="BD51" s="24">
        <f t="shared" si="42"/>
        <v>0.26397869912514271</v>
      </c>
      <c r="BE51" s="24">
        <f t="shared" si="42"/>
        <v>0.408203125</v>
      </c>
      <c r="BF51" s="24">
        <f t="shared" si="42"/>
        <v>0.17320405464962541</v>
      </c>
      <c r="BG51" s="24">
        <f t="shared" si="42"/>
        <v>0.28093220338983049</v>
      </c>
      <c r="BH51" s="24">
        <f t="shared" si="42"/>
        <v>0.25537249283667629</v>
      </c>
      <c r="BI51" s="24">
        <f t="shared" si="33"/>
        <v>0.60510155880963645</v>
      </c>
      <c r="BJ51" s="24">
        <f t="shared" si="33"/>
        <v>0.36671802773497686</v>
      </c>
      <c r="BK51" s="24">
        <f t="shared" si="33"/>
        <v>0.22958850424559119</v>
      </c>
      <c r="BL51" s="24">
        <f t="shared" si="33"/>
        <v>0.35860068496742081</v>
      </c>
      <c r="BM51" s="24">
        <f t="shared" si="33"/>
        <v>0.39817129266857099</v>
      </c>
      <c r="BN51" s="24">
        <f t="shared" si="33"/>
        <v>0.39474880127832623</v>
      </c>
      <c r="BO51" s="24">
        <f t="shared" si="33"/>
        <v>0.4132198961738649</v>
      </c>
      <c r="BP51" s="24" t="e">
        <f t="shared" si="33"/>
        <v>#DIV/0!</v>
      </c>
      <c r="BQ51" s="24">
        <f t="shared" si="33"/>
        <v>0.38245672712392431</v>
      </c>
      <c r="BR51" s="21"/>
      <c r="BS51" s="35">
        <f t="shared" si="11"/>
        <v>44105</v>
      </c>
      <c r="BT51" s="24">
        <f t="shared" si="41"/>
        <v>1.2948421662322627E-2</v>
      </c>
      <c r="BU51" s="24">
        <f t="shared" si="40"/>
        <v>1.8245004344048769E-4</v>
      </c>
      <c r="BV51" s="24">
        <f t="shared" si="40"/>
        <v>5.0121633362293664E-3</v>
      </c>
      <c r="BW51" s="24">
        <f t="shared" si="40"/>
        <v>2.7386041123660517E-3</v>
      </c>
      <c r="BX51" s="24">
        <f t="shared" si="40"/>
        <v>2.7694758181291564E-3</v>
      </c>
      <c r="BY51" s="24">
        <f t="shared" si="40"/>
        <v>1.9926151172893107E-3</v>
      </c>
      <c r="BZ51" s="24">
        <f t="shared" si="40"/>
        <v>5.0524181870836953E-3</v>
      </c>
      <c r="CA51" s="24">
        <f t="shared" si="40"/>
        <v>1.0162177816391753E-4</v>
      </c>
      <c r="CB51" s="24">
        <f t="shared" si="40"/>
        <v>2.3852302345786325E-3</v>
      </c>
      <c r="CC51" s="24">
        <f t="shared" si="40"/>
        <v>-1.2105415580653813E-5</v>
      </c>
      <c r="CD51" s="24">
        <f t="shared" si="40"/>
        <v>9.4155806545033807E-4</v>
      </c>
      <c r="CE51" s="24">
        <f t="shared" si="40"/>
        <v>5.5470605270779242E-4</v>
      </c>
      <c r="CF51" s="24">
        <f t="shared" si="14"/>
        <v>3.4667158992180716E-2</v>
      </c>
    </row>
    <row r="52" spans="1:84" x14ac:dyDescent="0.25">
      <c r="A52" s="31">
        <f>+[1]PAT!A53</f>
        <v>44136</v>
      </c>
      <c r="B52" s="17">
        <f>+[1]PAT!B53</f>
        <v>367.7</v>
      </c>
      <c r="C52" s="17">
        <f>+[1]PAT!C53</f>
        <v>371.3</v>
      </c>
      <c r="D52" s="17">
        <f>+[1]PAT!D53</f>
        <v>309.89999999999998</v>
      </c>
      <c r="E52" s="17">
        <f>+[1]PAT!E53</f>
        <v>330.7</v>
      </c>
      <c r="F52" s="17">
        <f>+[1]PAT!F53</f>
        <v>376.7</v>
      </c>
      <c r="G52" s="17">
        <f>+[1]PAT!G53</f>
        <v>395.8</v>
      </c>
      <c r="H52" s="17">
        <f>+[1]PAT!H53</f>
        <v>418.8</v>
      </c>
      <c r="I52" s="17">
        <f>+[1]PAT!I53</f>
        <v>422.3</v>
      </c>
      <c r="J52" s="17">
        <f>+[1]PAT!J53</f>
        <v>331.7</v>
      </c>
      <c r="K52" s="17">
        <f>+[1]PAT!K53</f>
        <v>365.2</v>
      </c>
      <c r="L52" s="17">
        <f>+[1]PAT!L53</f>
        <v>266.8</v>
      </c>
      <c r="M52" s="17">
        <f>+[1]PAT!M53</f>
        <v>309</v>
      </c>
      <c r="N52" s="17">
        <f>+[1]PAT!N53</f>
        <v>356.6</v>
      </c>
      <c r="O52" s="18">
        <f>+[1]PAT!R53</f>
        <v>355.9</v>
      </c>
      <c r="P52" s="19">
        <f>+[1]PAT!S53</f>
        <v>365</v>
      </c>
      <c r="Q52" s="20">
        <f>+[1]PAT!T53</f>
        <v>384.2</v>
      </c>
      <c r="R52" s="18">
        <f t="shared" si="4"/>
        <v>367.74184000000008</v>
      </c>
      <c r="S52" s="19">
        <f t="shared" si="5"/>
        <v>356.44171066525877</v>
      </c>
      <c r="T52" s="19">
        <f t="shared" si="6"/>
        <v>349.52239819004518</v>
      </c>
      <c r="U52" s="19">
        <f t="shared" si="7"/>
        <v>356.32073976221926</v>
      </c>
      <c r="V52" s="19"/>
      <c r="W52" s="20">
        <f t="shared" si="8"/>
        <v>373.54817355831636</v>
      </c>
      <c r="X52" s="21"/>
      <c r="Y52" s="41">
        <f t="shared" si="43"/>
        <v>2.9107192835152507E-2</v>
      </c>
      <c r="Z52" s="24">
        <f t="shared" si="43"/>
        <v>3.0816213214880595E-2</v>
      </c>
      <c r="AA52" s="24">
        <f t="shared" si="43"/>
        <v>3.7148594377509836E-2</v>
      </c>
      <c r="AB52" s="24">
        <f t="shared" si="43"/>
        <v>4.8177496038034784E-2</v>
      </c>
      <c r="AC52" s="24">
        <f t="shared" si="43"/>
        <v>2.3919543354172346E-2</v>
      </c>
      <c r="AD52" s="24">
        <f t="shared" si="43"/>
        <v>3.9663777252429755E-2</v>
      </c>
      <c r="AE52" s="24">
        <f t="shared" si="43"/>
        <v>2.8487229862475427E-2</v>
      </c>
      <c r="AF52" s="24">
        <f t="shared" si="43"/>
        <v>3.1257631257631369E-2</v>
      </c>
      <c r="AG52" s="24">
        <f t="shared" si="43"/>
        <v>-1.8055973517906443E-3</v>
      </c>
      <c r="AH52" s="24">
        <f t="shared" si="43"/>
        <v>1.3037447988904161E-2</v>
      </c>
      <c r="AI52" s="24">
        <f t="shared" si="43"/>
        <v>2.2539444027047661E-3</v>
      </c>
      <c r="AJ52" s="24">
        <f t="shared" si="43"/>
        <v>2.2163413827323897E-2</v>
      </c>
      <c r="AK52" s="24">
        <f t="shared" si="43"/>
        <v>1.7403708987161259E-2</v>
      </c>
      <c r="AL52" s="24">
        <f t="shared" si="43"/>
        <v>4.7380812242495463E-2</v>
      </c>
      <c r="AM52" s="24">
        <f t="shared" si="43"/>
        <v>2.8748590755355075E-2</v>
      </c>
      <c r="AN52" s="24">
        <f t="shared" si="43"/>
        <v>2.0451527224435662E-2</v>
      </c>
      <c r="AO52" s="24">
        <f t="shared" si="36"/>
        <v>2.9215104404749725E-2</v>
      </c>
      <c r="AP52" s="24">
        <f t="shared" si="37"/>
        <v>3.1735651296059819E-2</v>
      </c>
      <c r="AQ52" s="24">
        <f t="shared" si="38"/>
        <v>3.2021519695741851E-2</v>
      </c>
      <c r="AR52" s="24">
        <f t="shared" si="39"/>
        <v>3.3471616243372582E-2</v>
      </c>
      <c r="AS52" s="24" t="e">
        <f t="shared" si="39"/>
        <v>#DIV/0!</v>
      </c>
      <c r="AT52" s="24">
        <f t="shared" si="39"/>
        <v>2.953768945661106E-2</v>
      </c>
      <c r="AU52" s="21"/>
      <c r="AV52" s="24">
        <f t="shared" si="44"/>
        <v>0.33709090909090911</v>
      </c>
      <c r="AW52" s="24">
        <f t="shared" si="44"/>
        <v>0.37518518518518529</v>
      </c>
      <c r="AX52" s="24">
        <f t="shared" si="44"/>
        <v>0.32492518170158169</v>
      </c>
      <c r="AY52" s="24">
        <f t="shared" si="44"/>
        <v>0.49300225733634306</v>
      </c>
      <c r="AZ52" s="24">
        <f t="shared" si="44"/>
        <v>0.16625386996904012</v>
      </c>
      <c r="BA52" s="24">
        <f t="shared" si="44"/>
        <v>0.41004631278945514</v>
      </c>
      <c r="BB52" s="24">
        <f t="shared" si="44"/>
        <v>0.32447817836812143</v>
      </c>
      <c r="BC52" s="24">
        <f t="shared" si="44"/>
        <v>0.36094102481469537</v>
      </c>
      <c r="BD52" s="24">
        <f t="shared" si="42"/>
        <v>0.15736217725052315</v>
      </c>
      <c r="BE52" s="24">
        <f t="shared" si="42"/>
        <v>0.37759336099585039</v>
      </c>
      <c r="BF52" s="24">
        <f t="shared" si="42"/>
        <v>0.17377914650241966</v>
      </c>
      <c r="BG52" s="24">
        <f t="shared" si="42"/>
        <v>0.26639344262295084</v>
      </c>
      <c r="BH52" s="24">
        <f t="shared" si="42"/>
        <v>0.21004411265693945</v>
      </c>
      <c r="BI52" s="24">
        <f t="shared" si="33"/>
        <v>0.58388963061860255</v>
      </c>
      <c r="BJ52" s="24">
        <f t="shared" si="33"/>
        <v>0.35235272323082634</v>
      </c>
      <c r="BK52" s="24">
        <f t="shared" si="33"/>
        <v>0.1898420563641996</v>
      </c>
      <c r="BL52" s="24">
        <f t="shared" si="33"/>
        <v>0.33744843799104141</v>
      </c>
      <c r="BM52" s="24">
        <f t="shared" si="33"/>
        <v>0.37955256027235484</v>
      </c>
      <c r="BN52" s="24">
        <f t="shared" si="33"/>
        <v>0.38820881238964278</v>
      </c>
      <c r="BO52" s="24">
        <f t="shared" si="33"/>
        <v>0.40791189289349372</v>
      </c>
      <c r="BP52" s="24" t="e">
        <f t="shared" si="33"/>
        <v>#DIV/0!</v>
      </c>
      <c r="BQ52" s="24">
        <f t="shared" si="33"/>
        <v>0.36282505217280292</v>
      </c>
      <c r="BR52" s="21"/>
      <c r="BS52" s="35">
        <f t="shared" si="11"/>
        <v>44136</v>
      </c>
      <c r="BT52" s="24">
        <f t="shared" si="41"/>
        <v>8.5214945424013609E-3</v>
      </c>
      <c r="BU52" s="24">
        <f t="shared" si="40"/>
        <v>1.0873215785054543E-3</v>
      </c>
      <c r="BV52" s="24">
        <f t="shared" si="40"/>
        <v>5.4537923313741918E-3</v>
      </c>
      <c r="BW52" s="24">
        <f t="shared" si="40"/>
        <v>2.4776938147215255E-3</v>
      </c>
      <c r="BX52" s="24">
        <f t="shared" si="40"/>
        <v>2.7681220263084286E-3</v>
      </c>
      <c r="BY52" s="24">
        <f t="shared" si="40"/>
        <v>1.6070528967254438E-3</v>
      </c>
      <c r="BZ52" s="24">
        <f t="shared" si="40"/>
        <v>4.8076126504338138E-3</v>
      </c>
      <c r="CA52" s="24">
        <f t="shared" si="40"/>
        <v>-5.3568429890850049E-5</v>
      </c>
      <c r="CB52" s="24">
        <f t="shared" si="40"/>
        <v>1.0220822837951277E-3</v>
      </c>
      <c r="CC52" s="24">
        <f t="shared" si="40"/>
        <v>3.5096557514694862E-5</v>
      </c>
      <c r="CD52" s="24">
        <f t="shared" si="40"/>
        <v>9.5258886090120176E-4</v>
      </c>
      <c r="CE52" s="24">
        <f t="shared" si="40"/>
        <v>5.3607612650434001E-4</v>
      </c>
      <c r="CF52" s="24">
        <f t="shared" si="14"/>
        <v>2.9215365239294737E-2</v>
      </c>
    </row>
    <row r="53" spans="1:84" x14ac:dyDescent="0.25">
      <c r="A53" s="31">
        <f>+[1]PAT!A54</f>
        <v>44166</v>
      </c>
      <c r="B53" s="17">
        <f>+[1]PAT!B54</f>
        <v>378.9</v>
      </c>
      <c r="C53" s="17">
        <f>+[1]PAT!C54</f>
        <v>382.4</v>
      </c>
      <c r="D53" s="17">
        <f>+[1]PAT!D54</f>
        <v>322.60000000000002</v>
      </c>
      <c r="E53" s="17">
        <f>+[1]PAT!E54</f>
        <v>337.1</v>
      </c>
      <c r="F53" s="17">
        <f>+[1]PAT!F54</f>
        <v>384.9</v>
      </c>
      <c r="G53" s="17">
        <f>+[1]PAT!G54</f>
        <v>410.4</v>
      </c>
      <c r="H53" s="17">
        <f>+[1]PAT!H54</f>
        <v>432.9</v>
      </c>
      <c r="I53" s="17">
        <f>+[1]PAT!I54</f>
        <v>445.3</v>
      </c>
      <c r="J53" s="17">
        <f>+[1]PAT!J54</f>
        <v>333.5</v>
      </c>
      <c r="K53" s="17">
        <f>+[1]PAT!K54</f>
        <v>372.2</v>
      </c>
      <c r="L53" s="17">
        <f>+[1]PAT!L54</f>
        <v>265.89999999999998</v>
      </c>
      <c r="M53" s="17">
        <f>+[1]PAT!M54</f>
        <v>316.8</v>
      </c>
      <c r="N53" s="17">
        <f>+[1]PAT!N54</f>
        <v>364.5</v>
      </c>
      <c r="O53" s="18">
        <f>+[1]PAT!R54</f>
        <v>357.8</v>
      </c>
      <c r="P53" s="19">
        <f>+[1]PAT!S54</f>
        <v>378.2</v>
      </c>
      <c r="Q53" s="20">
        <f>+[1]PAT!T54</f>
        <v>393.9</v>
      </c>
      <c r="R53" s="18">
        <f t="shared" si="4"/>
        <v>378.84412999999989</v>
      </c>
      <c r="S53" s="19">
        <f t="shared" si="5"/>
        <v>366.17803590285121</v>
      </c>
      <c r="T53" s="19">
        <f t="shared" si="6"/>
        <v>357.90752262443436</v>
      </c>
      <c r="U53" s="19">
        <f t="shared" si="7"/>
        <v>364.80402906208718</v>
      </c>
      <c r="V53" s="19"/>
      <c r="W53" s="20">
        <f t="shared" si="8"/>
        <v>385.40038939365849</v>
      </c>
      <c r="X53" s="21"/>
      <c r="Y53" s="41">
        <f t="shared" si="43"/>
        <v>3.0459613815610576E-2</v>
      </c>
      <c r="Z53" s="24">
        <f t="shared" si="43"/>
        <v>2.989496364126043E-2</v>
      </c>
      <c r="AA53" s="24">
        <f t="shared" si="43"/>
        <v>4.0980961600516341E-2</v>
      </c>
      <c r="AB53" s="24">
        <f t="shared" si="43"/>
        <v>1.935288781372857E-2</v>
      </c>
      <c r="AC53" s="24">
        <f t="shared" si="43"/>
        <v>2.1767985134058865E-2</v>
      </c>
      <c r="AD53" s="24">
        <f t="shared" si="43"/>
        <v>3.6887316826680117E-2</v>
      </c>
      <c r="AE53" s="24">
        <f t="shared" si="43"/>
        <v>3.3667621776504175E-2</v>
      </c>
      <c r="AF53" s="24">
        <f t="shared" si="43"/>
        <v>5.4463651432630877E-2</v>
      </c>
      <c r="AG53" s="24">
        <f t="shared" si="43"/>
        <v>5.4265902924328646E-3</v>
      </c>
      <c r="AH53" s="24">
        <f t="shared" si="43"/>
        <v>1.91675794085433E-2</v>
      </c>
      <c r="AI53" s="24">
        <f t="shared" si="43"/>
        <v>-3.3733133433284657E-3</v>
      </c>
      <c r="AJ53" s="24">
        <f t="shared" si="43"/>
        <v>2.5242718446601975E-2</v>
      </c>
      <c r="AK53" s="24">
        <f t="shared" si="43"/>
        <v>2.2153673583847455E-2</v>
      </c>
      <c r="AL53" s="24">
        <f t="shared" si="43"/>
        <v>5.3385782523180936E-3</v>
      </c>
      <c r="AM53" s="24">
        <f t="shared" si="43"/>
        <v>3.6164383561643865E-2</v>
      </c>
      <c r="AN53" s="24">
        <f t="shared" si="43"/>
        <v>2.5247267048412292E-2</v>
      </c>
      <c r="AO53" s="24">
        <f t="shared" ref="AO53:AQ95" si="45">+R53/R52-1</f>
        <v>3.019044555822048E-2</v>
      </c>
      <c r="AP53" s="24">
        <f t="shared" si="45"/>
        <v>2.731533641060313E-2</v>
      </c>
      <c r="AQ53" s="24">
        <f t="shared" si="45"/>
        <v>2.3990234897135032E-2</v>
      </c>
      <c r="AR53" s="24">
        <f t="shared" si="39"/>
        <v>2.3808014390430898E-2</v>
      </c>
      <c r="AS53" s="24" t="e">
        <f t="shared" si="39"/>
        <v>#DIV/0!</v>
      </c>
      <c r="AT53" s="24">
        <f t="shared" si="39"/>
        <v>3.1728747921429212E-2</v>
      </c>
      <c r="AU53" s="21"/>
      <c r="AV53" s="24">
        <f t="shared" si="44"/>
        <v>0.32297486033519562</v>
      </c>
      <c r="AW53" s="24">
        <f t="shared" si="44"/>
        <v>0.36327985739750446</v>
      </c>
      <c r="AX53" s="24">
        <f t="shared" si="44"/>
        <v>0.33747927031509128</v>
      </c>
      <c r="AY53" s="24">
        <f t="shared" si="44"/>
        <v>0.46756639094471075</v>
      </c>
      <c r="AZ53" s="24">
        <f t="shared" si="44"/>
        <v>0.17562614538790466</v>
      </c>
      <c r="BA53" s="24">
        <f t="shared" si="44"/>
        <v>0.39591836734693864</v>
      </c>
      <c r="BB53" s="24">
        <f t="shared" si="44"/>
        <v>0.29727299970032961</v>
      </c>
      <c r="BC53" s="24">
        <f t="shared" si="44"/>
        <v>0.33683578504953471</v>
      </c>
      <c r="BD53" s="24">
        <f t="shared" si="42"/>
        <v>7.5112830431979472E-2</v>
      </c>
      <c r="BE53" s="24">
        <f t="shared" si="42"/>
        <v>0.3739387227759321</v>
      </c>
      <c r="BF53" s="24">
        <f t="shared" si="42"/>
        <v>0.16827768014059741</v>
      </c>
      <c r="BG53" s="24">
        <f t="shared" si="42"/>
        <v>0.25515055467511893</v>
      </c>
      <c r="BH53" s="24">
        <f t="shared" si="42"/>
        <v>0.19234543670264981</v>
      </c>
      <c r="BI53" s="24">
        <f t="shared" si="33"/>
        <v>0.53892473118279582</v>
      </c>
      <c r="BJ53" s="24">
        <f t="shared" si="33"/>
        <v>0.34782608695652151</v>
      </c>
      <c r="BK53" s="24">
        <f t="shared" si="33"/>
        <v>0.16126179245283012</v>
      </c>
      <c r="BL53" s="24">
        <f t="shared" si="33"/>
        <v>0.3229352191694308</v>
      </c>
      <c r="BM53" s="24">
        <f t="shared" si="33"/>
        <v>0.3671030097739596</v>
      </c>
      <c r="BN53" s="24">
        <f t="shared" si="33"/>
        <v>0.37300748570345532</v>
      </c>
      <c r="BO53" s="24">
        <f t="shared" si="33"/>
        <v>0.3920510330808944</v>
      </c>
      <c r="BP53" s="24" t="e">
        <f t="shared" si="33"/>
        <v>#DIV/0!</v>
      </c>
      <c r="BQ53" s="24">
        <f t="shared" si="33"/>
        <v>0.33900237874299011</v>
      </c>
      <c r="BR53" s="21"/>
      <c r="BS53" s="35">
        <f t="shared" si="11"/>
        <v>44166</v>
      </c>
      <c r="BT53" s="24">
        <f t="shared" si="41"/>
        <v>8.2804732118574673E-3</v>
      </c>
      <c r="BU53" s="24">
        <f t="shared" si="40"/>
        <v>1.2088659233070484E-3</v>
      </c>
      <c r="BV53" s="24">
        <f t="shared" si="40"/>
        <v>2.2313842806635964E-3</v>
      </c>
      <c r="BW53" s="24">
        <f t="shared" si="40"/>
        <v>2.2434593418547699E-3</v>
      </c>
      <c r="BX53" s="24">
        <f t="shared" si="40"/>
        <v>2.6007614903453846E-3</v>
      </c>
      <c r="BY53" s="24">
        <f t="shared" si="40"/>
        <v>1.8981506663040477E-3</v>
      </c>
      <c r="BZ53" s="24">
        <f t="shared" si="40"/>
        <v>8.3943432145771012E-3</v>
      </c>
      <c r="CA53" s="24">
        <f t="shared" si="40"/>
        <v>1.5615991297253295E-4</v>
      </c>
      <c r="CB53" s="24">
        <f t="shared" si="40"/>
        <v>1.4791949959205876E-3</v>
      </c>
      <c r="CC53" s="24">
        <f t="shared" si="40"/>
        <v>-5.11558335599693E-5</v>
      </c>
      <c r="CD53" s="24">
        <f t="shared" si="40"/>
        <v>1.0776176230622807E-3</v>
      </c>
      <c r="CE53" s="24">
        <f t="shared" si="40"/>
        <v>6.746260538482439E-4</v>
      </c>
      <c r="CF53" s="24">
        <f t="shared" si="14"/>
        <v>3.0193880881153094E-2</v>
      </c>
    </row>
    <row r="54" spans="1:84" x14ac:dyDescent="0.25">
      <c r="A54" s="31">
        <f>+[1]PAT!A55</f>
        <v>44197</v>
      </c>
      <c r="B54" s="17">
        <f>+[1]PAT!B55</f>
        <v>394.4</v>
      </c>
      <c r="C54" s="17">
        <f>+[1]PAT!C55</f>
        <v>396</v>
      </c>
      <c r="D54" s="17">
        <f>+[1]PAT!D55</f>
        <v>336.5</v>
      </c>
      <c r="E54" s="17">
        <f>+[1]PAT!E55</f>
        <v>342.6</v>
      </c>
      <c r="F54" s="17">
        <f>+[1]PAT!F55</f>
        <v>390.3</v>
      </c>
      <c r="G54" s="17">
        <f>+[1]PAT!G55</f>
        <v>426.6</v>
      </c>
      <c r="H54" s="17">
        <f>+[1]PAT!H55</f>
        <v>446.8</v>
      </c>
      <c r="I54" s="17">
        <f>+[1]PAT!I55</f>
        <v>478.8</v>
      </c>
      <c r="J54" s="17">
        <f>+[1]PAT!J55</f>
        <v>386.6</v>
      </c>
      <c r="K54" s="17">
        <f>+[1]PAT!K55</f>
        <v>389.5</v>
      </c>
      <c r="L54" s="17">
        <f>+[1]PAT!L55</f>
        <v>269.5</v>
      </c>
      <c r="M54" s="17">
        <f>+[1]PAT!M55</f>
        <v>329.2</v>
      </c>
      <c r="N54" s="17">
        <f>+[1]PAT!N55</f>
        <v>369.5</v>
      </c>
      <c r="O54" s="18">
        <f>+[1]PAT!R55</f>
        <v>370</v>
      </c>
      <c r="P54" s="19">
        <f>+[1]PAT!S55</f>
        <v>392.8</v>
      </c>
      <c r="Q54" s="20">
        <f>+[1]PAT!T55</f>
        <v>414.9</v>
      </c>
      <c r="R54" s="18">
        <f t="shared" si="4"/>
        <v>394.45456000000001</v>
      </c>
      <c r="S54" s="19">
        <f t="shared" si="5"/>
        <v>378.41866043143762</v>
      </c>
      <c r="T54" s="19">
        <f t="shared" si="6"/>
        <v>368.92938348416294</v>
      </c>
      <c r="U54" s="19">
        <f t="shared" si="7"/>
        <v>375.5946829590489</v>
      </c>
      <c r="V54" s="19"/>
      <c r="W54" s="20">
        <f t="shared" si="8"/>
        <v>404.35141850547012</v>
      </c>
      <c r="X54" s="21"/>
      <c r="Y54" s="41">
        <f t="shared" si="43"/>
        <v>4.0907891264185814E-2</v>
      </c>
      <c r="Z54" s="24">
        <f t="shared" si="43"/>
        <v>3.5564853556485421E-2</v>
      </c>
      <c r="AA54" s="24">
        <f t="shared" si="43"/>
        <v>4.3087414755114573E-2</v>
      </c>
      <c r="AB54" s="24">
        <f t="shared" si="43"/>
        <v>1.6315633343221503E-2</v>
      </c>
      <c r="AC54" s="24">
        <f t="shared" si="43"/>
        <v>1.4029618082618933E-2</v>
      </c>
      <c r="AD54" s="24">
        <f t="shared" si="43"/>
        <v>3.9473684210526327E-2</v>
      </c>
      <c r="AE54" s="24">
        <f t="shared" si="43"/>
        <v>3.2109032109032265E-2</v>
      </c>
      <c r="AF54" s="24">
        <f t="shared" si="43"/>
        <v>7.5230181899842874E-2</v>
      </c>
      <c r="AG54" s="24">
        <f t="shared" si="43"/>
        <v>0.15922038980509745</v>
      </c>
      <c r="AH54" s="24">
        <f t="shared" si="43"/>
        <v>4.6480386888769543E-2</v>
      </c>
      <c r="AI54" s="24">
        <f t="shared" si="43"/>
        <v>1.3538924407672237E-2</v>
      </c>
      <c r="AJ54" s="24">
        <f t="shared" si="43"/>
        <v>3.9141414141414144E-2</v>
      </c>
      <c r="AK54" s="24">
        <f t="shared" si="43"/>
        <v>1.3717421124828544E-2</v>
      </c>
      <c r="AL54" s="24">
        <f t="shared" si="43"/>
        <v>3.4097261039687021E-2</v>
      </c>
      <c r="AM54" s="24">
        <f t="shared" si="43"/>
        <v>3.8603913273400403E-2</v>
      </c>
      <c r="AN54" s="24">
        <f t="shared" si="43"/>
        <v>5.3313023610053412E-2</v>
      </c>
      <c r="AO54" s="24">
        <f t="shared" si="45"/>
        <v>4.1205416063857525E-2</v>
      </c>
      <c r="AP54" s="24">
        <f t="shared" si="45"/>
        <v>3.3428068667215038E-2</v>
      </c>
      <c r="AQ54" s="24">
        <f t="shared" si="45"/>
        <v>3.07952757709824E-2</v>
      </c>
      <c r="AR54" s="24">
        <f t="shared" si="39"/>
        <v>2.9579316666826561E-2</v>
      </c>
      <c r="AS54" s="24" t="e">
        <f t="shared" si="39"/>
        <v>#DIV/0!</v>
      </c>
      <c r="AT54" s="24">
        <f t="shared" si="39"/>
        <v>4.9172314386155325E-2</v>
      </c>
      <c r="AU54" s="21"/>
      <c r="AV54" s="24">
        <f t="shared" si="44"/>
        <v>0.34332425068119865</v>
      </c>
      <c r="AW54" s="24">
        <f t="shared" si="44"/>
        <v>0.36082474226804129</v>
      </c>
      <c r="AX54" s="24">
        <f t="shared" si="44"/>
        <v>0.33425852498017461</v>
      </c>
      <c r="AY54" s="24">
        <f t="shared" si="44"/>
        <v>0.45539507221750219</v>
      </c>
      <c r="AZ54" s="24">
        <f t="shared" si="44"/>
        <v>0.16996402877697836</v>
      </c>
      <c r="BA54" s="24">
        <f t="shared" si="44"/>
        <v>0.4500339904826649</v>
      </c>
      <c r="BB54" s="24">
        <f t="shared" si="44"/>
        <v>0.35107348049591791</v>
      </c>
      <c r="BC54" s="24">
        <f t="shared" si="44"/>
        <v>0.403282532239156</v>
      </c>
      <c r="BD54" s="24">
        <f t="shared" si="42"/>
        <v>0.23474928137975093</v>
      </c>
      <c r="BE54" s="24">
        <f t="shared" si="42"/>
        <v>0.39206576125804138</v>
      </c>
      <c r="BF54" s="24">
        <f t="shared" si="42"/>
        <v>0.18409490333919165</v>
      </c>
      <c r="BG54" s="24">
        <f t="shared" si="42"/>
        <v>0.24602573807721417</v>
      </c>
      <c r="BH54" s="24">
        <f t="shared" si="42"/>
        <v>0.17450731087094717</v>
      </c>
      <c r="BI54" s="24">
        <f t="shared" si="33"/>
        <v>0.5487651737128505</v>
      </c>
      <c r="BJ54" s="24">
        <f t="shared" si="33"/>
        <v>0.36011080332409962</v>
      </c>
      <c r="BK54" s="24">
        <f t="shared" si="33"/>
        <v>0.207508731082654</v>
      </c>
      <c r="BL54" s="24">
        <f t="shared" si="33"/>
        <v>0.34350770223431493</v>
      </c>
      <c r="BM54" s="24">
        <f t="shared" si="33"/>
        <v>0.36976040988781378</v>
      </c>
      <c r="BN54" s="24">
        <f t="shared" si="33"/>
        <v>0.38062554398073711</v>
      </c>
      <c r="BO54" s="24">
        <f t="shared" si="33"/>
        <v>0.40290965726246175</v>
      </c>
      <c r="BP54" s="24" t="e">
        <f t="shared" si="33"/>
        <v>#DIV/0!</v>
      </c>
      <c r="BQ54" s="24">
        <f t="shared" si="33"/>
        <v>0.38042510414906072</v>
      </c>
      <c r="BR54" s="21"/>
      <c r="BS54" s="35">
        <f t="shared" si="11"/>
        <v>44197</v>
      </c>
      <c r="BT54" s="24">
        <f t="shared" si="41"/>
        <v>9.8455529163367812E-3</v>
      </c>
      <c r="BU54" s="24">
        <f t="shared" si="40"/>
        <v>1.2839799419371847E-3</v>
      </c>
      <c r="BV54" s="24">
        <f t="shared" si="40"/>
        <v>1.8609131697017685E-3</v>
      </c>
      <c r="BW54" s="24">
        <f t="shared" si="40"/>
        <v>1.433729216152028E-3</v>
      </c>
      <c r="BX54" s="24">
        <f t="shared" si="40"/>
        <v>2.800475059382431E-3</v>
      </c>
      <c r="BY54" s="24">
        <f t="shared" si="40"/>
        <v>1.8159144893111685E-3</v>
      </c>
      <c r="BZ54" s="24">
        <f t="shared" si="40"/>
        <v>1.186513591976775E-2</v>
      </c>
      <c r="CA54" s="24">
        <f t="shared" si="40"/>
        <v>4.4705463182897883E-3</v>
      </c>
      <c r="CB54" s="24">
        <f t="shared" si="40"/>
        <v>3.5476642913697576E-3</v>
      </c>
      <c r="CC54" s="24">
        <f t="shared" si="40"/>
        <v>1.9857482185273284E-4</v>
      </c>
      <c r="CD54" s="24">
        <f t="shared" si="40"/>
        <v>1.6624967009765078E-3</v>
      </c>
      <c r="CE54" s="24">
        <f t="shared" si="40"/>
        <v>4.143573502243336E-4</v>
      </c>
      <c r="CF54" s="24">
        <f t="shared" si="14"/>
        <v>4.1199340195302234E-2</v>
      </c>
    </row>
    <row r="55" spans="1:84" x14ac:dyDescent="0.25">
      <c r="A55" s="31">
        <f>+[1]PAT!A56</f>
        <v>44228</v>
      </c>
      <c r="B55" s="17">
        <f>+[1]PAT!B56</f>
        <v>409.6</v>
      </c>
      <c r="C55" s="17">
        <f>+[1]PAT!C56</f>
        <v>413.7</v>
      </c>
      <c r="D55" s="17">
        <f>+[1]PAT!D56</f>
        <v>349.6</v>
      </c>
      <c r="E55" s="17">
        <f>+[1]PAT!E56</f>
        <v>354.5</v>
      </c>
      <c r="F55" s="17">
        <f>+[1]PAT!F56</f>
        <v>396.3</v>
      </c>
      <c r="G55" s="17">
        <f>+[1]PAT!G56</f>
        <v>444.2</v>
      </c>
      <c r="H55" s="17">
        <f>+[1]PAT!H56</f>
        <v>467.7</v>
      </c>
      <c r="I55" s="17">
        <f>+[1]PAT!I56</f>
        <v>499.5</v>
      </c>
      <c r="J55" s="17">
        <f>+[1]PAT!J56</f>
        <v>397.4</v>
      </c>
      <c r="K55" s="17">
        <f>+[1]PAT!K56</f>
        <v>405.7</v>
      </c>
      <c r="L55" s="17">
        <f>+[1]PAT!L56</f>
        <v>269.5</v>
      </c>
      <c r="M55" s="17">
        <f>+[1]PAT!M56</f>
        <v>346.5</v>
      </c>
      <c r="N55" s="17">
        <f>+[1]PAT!N56</f>
        <v>379.3</v>
      </c>
      <c r="O55" s="18">
        <f>+[1]PAT!R56</f>
        <v>390.6</v>
      </c>
      <c r="P55" s="19">
        <f>+[1]PAT!S56</f>
        <v>408.7</v>
      </c>
      <c r="Q55" s="20">
        <f>+[1]PAT!T56</f>
        <v>424.5</v>
      </c>
      <c r="R55" s="18">
        <f t="shared" si="4"/>
        <v>409.65246000000002</v>
      </c>
      <c r="S55" s="19">
        <f t="shared" si="5"/>
        <v>394.16355408055517</v>
      </c>
      <c r="T55" s="19">
        <f t="shared" si="6"/>
        <v>383.41942873303168</v>
      </c>
      <c r="U55" s="19">
        <f t="shared" si="7"/>
        <v>389.61330911492735</v>
      </c>
      <c r="V55" s="19"/>
      <c r="W55" s="20">
        <f t="shared" si="8"/>
        <v>419.93059521602083</v>
      </c>
      <c r="X55" s="21"/>
      <c r="Y55" s="41">
        <f t="shared" si="43"/>
        <v>3.8539553752535705E-2</v>
      </c>
      <c r="Z55" s="24">
        <f t="shared" si="43"/>
        <v>4.4696969696969679E-2</v>
      </c>
      <c r="AA55" s="24">
        <f t="shared" si="43"/>
        <v>3.8930163447251198E-2</v>
      </c>
      <c r="AB55" s="24">
        <f t="shared" si="43"/>
        <v>3.4734384121424267E-2</v>
      </c>
      <c r="AC55" s="24">
        <f t="shared" si="43"/>
        <v>1.537279016141424E-2</v>
      </c>
      <c r="AD55" s="24">
        <f t="shared" si="43"/>
        <v>4.125644631973735E-2</v>
      </c>
      <c r="AE55" s="24">
        <f t="shared" si="43"/>
        <v>4.6777081468218462E-2</v>
      </c>
      <c r="AF55" s="24">
        <f t="shared" si="43"/>
        <v>4.3233082706766846E-2</v>
      </c>
      <c r="AG55" s="24">
        <f t="shared" si="43"/>
        <v>2.7935851008794588E-2</v>
      </c>
      <c r="AH55" s="24">
        <f t="shared" si="43"/>
        <v>4.1591784338895987E-2</v>
      </c>
      <c r="AI55" s="24">
        <f t="shared" si="43"/>
        <v>0</v>
      </c>
      <c r="AJ55" s="24">
        <f t="shared" si="43"/>
        <v>5.2551640340218642E-2</v>
      </c>
      <c r="AK55" s="24">
        <f t="shared" si="43"/>
        <v>2.6522327469553408E-2</v>
      </c>
      <c r="AL55" s="24">
        <f t="shared" si="43"/>
        <v>5.5675675675675773E-2</v>
      </c>
      <c r="AM55" s="24">
        <f t="shared" si="43"/>
        <v>4.0478615071283031E-2</v>
      </c>
      <c r="AN55" s="24">
        <f t="shared" si="43"/>
        <v>2.3138105567606759E-2</v>
      </c>
      <c r="AO55" s="24">
        <f t="shared" si="45"/>
        <v>3.8528899247609161E-2</v>
      </c>
      <c r="AP55" s="24">
        <f t="shared" si="45"/>
        <v>4.1607075166871343E-2</v>
      </c>
      <c r="AQ55" s="24">
        <f t="shared" si="45"/>
        <v>3.9275931648558249E-2</v>
      </c>
      <c r="AR55" s="24">
        <f t="shared" si="39"/>
        <v>3.7323814185641346E-2</v>
      </c>
      <c r="AS55" s="24" t="e">
        <f t="shared" si="39"/>
        <v>#DIV/0!</v>
      </c>
      <c r="AT55" s="24">
        <f t="shared" si="39"/>
        <v>3.8528804395278726E-2</v>
      </c>
      <c r="AU55" s="21"/>
      <c r="AV55" s="24">
        <f t="shared" si="44"/>
        <v>0.37081659973226233</v>
      </c>
      <c r="AW55" s="24">
        <f t="shared" si="44"/>
        <v>0.38361204013377925</v>
      </c>
      <c r="AX55" s="24">
        <f t="shared" si="44"/>
        <v>0.36509176103084728</v>
      </c>
      <c r="AY55" s="24">
        <f t="shared" si="44"/>
        <v>0.47462562396006658</v>
      </c>
      <c r="AZ55" s="24">
        <f t="shared" si="44"/>
        <v>0.18794964028776984</v>
      </c>
      <c r="BA55" s="24">
        <f t="shared" si="44"/>
        <v>0.48661311914323946</v>
      </c>
      <c r="BB55" s="24">
        <f t="shared" si="44"/>
        <v>0.4061936259771497</v>
      </c>
      <c r="BC55" s="24">
        <f t="shared" si="44"/>
        <v>0.43823783472502154</v>
      </c>
      <c r="BD55" s="24">
        <f t="shared" si="42"/>
        <v>0.2603869330796067</v>
      </c>
      <c r="BE55" s="24">
        <f t="shared" si="42"/>
        <v>0.41260445682451263</v>
      </c>
      <c r="BF55" s="24">
        <f t="shared" si="42"/>
        <v>0.14729672200936572</v>
      </c>
      <c r="BG55" s="24">
        <f t="shared" si="42"/>
        <v>0.30312147423843561</v>
      </c>
      <c r="BH55" s="24">
        <f t="shared" si="42"/>
        <v>0.18642477322489848</v>
      </c>
      <c r="BI55" s="24">
        <f t="shared" si="33"/>
        <v>0.60016386726751336</v>
      </c>
      <c r="BJ55" s="24">
        <f t="shared" si="33"/>
        <v>0.38448509485094862</v>
      </c>
      <c r="BK55" s="24">
        <f t="shared" si="33"/>
        <v>0.23079153377790673</v>
      </c>
      <c r="BL55" s="24">
        <f t="shared" si="33"/>
        <v>0.37085168849162753</v>
      </c>
      <c r="BM55" s="24">
        <f t="shared" si="33"/>
        <v>0.39554964060023634</v>
      </c>
      <c r="BN55" s="24">
        <f t="shared" si="33"/>
        <v>0.40855793547840169</v>
      </c>
      <c r="BO55" s="24">
        <f t="shared" si="33"/>
        <v>0.42576998889354845</v>
      </c>
      <c r="BP55" s="24" t="e">
        <f t="shared" si="33"/>
        <v>#DIV/0!</v>
      </c>
      <c r="BQ55" s="24">
        <f t="shared" si="33"/>
        <v>0.40853081105192768</v>
      </c>
      <c r="BR55" s="21"/>
      <c r="BS55" s="35">
        <f t="shared" si="11"/>
        <v>44228</v>
      </c>
      <c r="BT55" s="24">
        <f t="shared" si="41"/>
        <v>1.2310116632860033E-2</v>
      </c>
      <c r="BU55" s="24">
        <f t="shared" si="40"/>
        <v>1.1625253549695763E-3</v>
      </c>
      <c r="BV55" s="24">
        <f t="shared" si="40"/>
        <v>3.8681034482758556E-3</v>
      </c>
      <c r="BW55" s="24">
        <f t="shared" si="40"/>
        <v>1.5304259634888438E-3</v>
      </c>
      <c r="BX55" s="24">
        <f t="shared" si="40"/>
        <v>2.9229208924949237E-3</v>
      </c>
      <c r="BY55" s="24">
        <f t="shared" si="40"/>
        <v>2.6230983772819448E-3</v>
      </c>
      <c r="BZ55" s="24">
        <f t="shared" si="40"/>
        <v>7.043458417849896E-3</v>
      </c>
      <c r="CA55" s="24">
        <f t="shared" si="40"/>
        <v>8.7352941176470215E-4</v>
      </c>
      <c r="CB55" s="24">
        <f t="shared" si="40"/>
        <v>3.19153144016227E-3</v>
      </c>
      <c r="CC55" s="24">
        <f t="shared" si="40"/>
        <v>0</v>
      </c>
      <c r="CD55" s="24">
        <f t="shared" si="40"/>
        <v>2.2282961460446263E-3</v>
      </c>
      <c r="CE55" s="24">
        <f t="shared" si="40"/>
        <v>7.8022312373225244E-4</v>
      </c>
      <c r="CF55" s="24">
        <f t="shared" si="14"/>
        <v>3.8534229208924922E-2</v>
      </c>
    </row>
    <row r="56" spans="1:84" x14ac:dyDescent="0.25">
      <c r="A56" s="31">
        <f>+[1]PAT!A57</f>
        <v>44256</v>
      </c>
      <c r="B56" s="17">
        <f>+[1]PAT!B57</f>
        <v>426.2</v>
      </c>
      <c r="C56" s="17">
        <f>+[1]PAT!C57</f>
        <v>430.5</v>
      </c>
      <c r="D56" s="17">
        <f>+[1]PAT!D57</f>
        <v>370.7</v>
      </c>
      <c r="E56" s="17">
        <f>+[1]PAT!E57</f>
        <v>376.5</v>
      </c>
      <c r="F56" s="17">
        <f>+[1]PAT!F57</f>
        <v>403.7</v>
      </c>
      <c r="G56" s="17">
        <f>+[1]PAT!G57</f>
        <v>453.2</v>
      </c>
      <c r="H56" s="17">
        <f>+[1]PAT!H57</f>
        <v>484.6</v>
      </c>
      <c r="I56" s="17">
        <f>+[1]PAT!I57</f>
        <v>518.6</v>
      </c>
      <c r="J56" s="17">
        <f>+[1]PAT!J57</f>
        <v>400.2</v>
      </c>
      <c r="K56" s="17">
        <f>+[1]PAT!K57</f>
        <v>420.5</v>
      </c>
      <c r="L56" s="17">
        <f>+[1]PAT!L57</f>
        <v>334.8</v>
      </c>
      <c r="M56" s="17">
        <f>+[1]PAT!M57</f>
        <v>363.2</v>
      </c>
      <c r="N56" s="17">
        <f>+[1]PAT!N57</f>
        <v>386.9</v>
      </c>
      <c r="O56" s="18">
        <f>+[1]PAT!R57</f>
        <v>403.2</v>
      </c>
      <c r="P56" s="19">
        <f>+[1]PAT!S57</f>
        <v>426.2</v>
      </c>
      <c r="Q56" s="20">
        <f>+[1]PAT!T57</f>
        <v>440.7</v>
      </c>
      <c r="R56" s="18">
        <f t="shared" si="4"/>
        <v>426.24435999999997</v>
      </c>
      <c r="S56" s="19">
        <f t="shared" si="5"/>
        <v>410.74765424649274</v>
      </c>
      <c r="T56" s="19">
        <f t="shared" si="6"/>
        <v>399.38905542986424</v>
      </c>
      <c r="U56" s="19">
        <f t="shared" si="7"/>
        <v>405.46040290620869</v>
      </c>
      <c r="V56" s="19"/>
      <c r="W56" s="20">
        <f t="shared" si="8"/>
        <v>437.82853699239763</v>
      </c>
      <c r="X56" s="21"/>
      <c r="Y56" s="41">
        <f t="shared" si="43"/>
        <v>4.052734375E-2</v>
      </c>
      <c r="Z56" s="24">
        <f t="shared" si="43"/>
        <v>4.0609137055837685E-2</v>
      </c>
      <c r="AA56" s="24">
        <f t="shared" si="43"/>
        <v>6.0354691075514832E-2</v>
      </c>
      <c r="AB56" s="24">
        <f t="shared" si="43"/>
        <v>6.205923836389271E-2</v>
      </c>
      <c r="AC56" s="24">
        <f t="shared" si="43"/>
        <v>1.8672722684834664E-2</v>
      </c>
      <c r="AD56" s="24">
        <f t="shared" si="43"/>
        <v>2.0261143628995892E-2</v>
      </c>
      <c r="AE56" s="24">
        <f t="shared" si="43"/>
        <v>3.613427410733383E-2</v>
      </c>
      <c r="AF56" s="24">
        <f t="shared" si="43"/>
        <v>3.8238238238238242E-2</v>
      </c>
      <c r="AG56" s="24">
        <f t="shared" si="43"/>
        <v>7.0457976849522819E-3</v>
      </c>
      <c r="AH56" s="24">
        <f t="shared" si="43"/>
        <v>3.6480157752033504E-2</v>
      </c>
      <c r="AI56" s="24">
        <f t="shared" si="43"/>
        <v>0.24230055658627081</v>
      </c>
      <c r="AJ56" s="24">
        <f t="shared" si="43"/>
        <v>4.8196248196248126E-2</v>
      </c>
      <c r="AK56" s="24">
        <f t="shared" si="43"/>
        <v>2.0036910097547933E-2</v>
      </c>
      <c r="AL56" s="24">
        <f t="shared" si="43"/>
        <v>3.2258064516129004E-2</v>
      </c>
      <c r="AM56" s="24">
        <f t="shared" si="43"/>
        <v>4.281869341815514E-2</v>
      </c>
      <c r="AN56" s="24">
        <f t="shared" si="43"/>
        <v>3.8162544169611179E-2</v>
      </c>
      <c r="AO56" s="24">
        <f t="shared" si="45"/>
        <v>4.0502380969468454E-2</v>
      </c>
      <c r="AP56" s="24">
        <f t="shared" si="45"/>
        <v>4.207415930329339E-2</v>
      </c>
      <c r="AQ56" s="24">
        <f t="shared" si="45"/>
        <v>4.16505411569843E-2</v>
      </c>
      <c r="AR56" s="24">
        <f t="shared" si="39"/>
        <v>4.0673902612004431E-2</v>
      </c>
      <c r="AS56" s="24" t="e">
        <f t="shared" si="39"/>
        <v>#DIV/0!</v>
      </c>
      <c r="AT56" s="24">
        <f t="shared" si="39"/>
        <v>4.2621190216373117E-2</v>
      </c>
      <c r="AU56" s="21"/>
      <c r="AV56" s="24">
        <f t="shared" si="44"/>
        <v>0.39008480104370502</v>
      </c>
      <c r="AW56" s="24">
        <f t="shared" si="44"/>
        <v>0.39636717482971129</v>
      </c>
      <c r="AX56" s="24">
        <f t="shared" si="44"/>
        <v>0.40310370931112804</v>
      </c>
      <c r="AY56" s="24">
        <f t="shared" si="44"/>
        <v>0.54303278688524581</v>
      </c>
      <c r="AZ56" s="24">
        <f t="shared" si="44"/>
        <v>0.19579383886255908</v>
      </c>
      <c r="BA56" s="24">
        <f t="shared" si="44"/>
        <v>0.45442875481386369</v>
      </c>
      <c r="BB56" s="24">
        <f t="shared" si="44"/>
        <v>0.41903367496339694</v>
      </c>
      <c r="BC56" s="24">
        <f t="shared" si="44"/>
        <v>0.47833523375142528</v>
      </c>
      <c r="BD56" s="24">
        <f t="shared" si="42"/>
        <v>0.17051769523252425</v>
      </c>
      <c r="BE56" s="24">
        <f t="shared" si="42"/>
        <v>0.44501718213058417</v>
      </c>
      <c r="BF56" s="24">
        <f t="shared" si="42"/>
        <v>0.22502744237102079</v>
      </c>
      <c r="BG56" s="24">
        <f t="shared" si="42"/>
        <v>0.34418948926720949</v>
      </c>
      <c r="BH56" s="24">
        <f t="shared" si="42"/>
        <v>0.19119458128078803</v>
      </c>
      <c r="BI56" s="24">
        <f t="shared" si="33"/>
        <v>0.64303178484107582</v>
      </c>
      <c r="BJ56" s="24">
        <f t="shared" si="33"/>
        <v>0.40243501151694638</v>
      </c>
      <c r="BK56" s="24">
        <f t="shared" si="33"/>
        <v>0.2463235294117645</v>
      </c>
      <c r="BL56" s="24">
        <f t="shared" ref="BL56:BQ95" si="46">+R56/R44-1</f>
        <v>0.39021760479411438</v>
      </c>
      <c r="BM56" s="24">
        <f t="shared" si="46"/>
        <v>0.4178546361232176</v>
      </c>
      <c r="BN56" s="24">
        <f t="shared" si="46"/>
        <v>0.43774266697534214</v>
      </c>
      <c r="BO56" s="24">
        <f t="shared" si="46"/>
        <v>0.45293941942262284</v>
      </c>
      <c r="BP56" s="24" t="e">
        <f t="shared" si="46"/>
        <v>#DIV/0!</v>
      </c>
      <c r="BQ56" s="24">
        <f t="shared" si="46"/>
        <v>0.43016735108937776</v>
      </c>
      <c r="BR56" s="21"/>
      <c r="BS56" s="35">
        <f t="shared" si="11"/>
        <v>44256</v>
      </c>
      <c r="BT56" s="24">
        <f t="shared" si="41"/>
        <v>1.1250585937500007E-2</v>
      </c>
      <c r="BU56" s="24">
        <f t="shared" si="40"/>
        <v>1.8029785156249973E-3</v>
      </c>
      <c r="BV56" s="24">
        <f t="shared" si="40"/>
        <v>6.8857421875000002E-3</v>
      </c>
      <c r="BW56" s="24">
        <f t="shared" si="40"/>
        <v>1.8174804687499943E-3</v>
      </c>
      <c r="BX56" s="24">
        <f t="shared" si="40"/>
        <v>1.4392089843750001E-3</v>
      </c>
      <c r="BY56" s="24">
        <f t="shared" si="40"/>
        <v>2.0423583984375041E-3</v>
      </c>
      <c r="BZ56" s="24">
        <f t="shared" si="40"/>
        <v>6.257861328125008E-3</v>
      </c>
      <c r="CA56" s="24">
        <f t="shared" si="40"/>
        <v>2.1806640625000087E-4</v>
      </c>
      <c r="CB56" s="24">
        <f t="shared" si="40"/>
        <v>2.8075195312500024E-3</v>
      </c>
      <c r="CC56" s="24">
        <f t="shared" si="40"/>
        <v>3.3319580078125005E-3</v>
      </c>
      <c r="CD56" s="24">
        <f t="shared" si="40"/>
        <v>2.0711914062499985E-3</v>
      </c>
      <c r="CE56" s="24">
        <f t="shared" si="40"/>
        <v>5.8261718749999731E-4</v>
      </c>
      <c r="CF56" s="24">
        <f t="shared" si="14"/>
        <v>4.050756835937501E-2</v>
      </c>
    </row>
    <row r="57" spans="1:84" x14ac:dyDescent="0.25">
      <c r="A57" s="31">
        <f>+[1]PAT!A58</f>
        <v>44287</v>
      </c>
      <c r="B57" s="17">
        <f>+[1]PAT!B58</f>
        <v>446.5</v>
      </c>
      <c r="C57" s="17">
        <f>+[1]PAT!C58</f>
        <v>448.9</v>
      </c>
      <c r="D57" s="17">
        <f>+[1]PAT!D58</f>
        <v>382.4</v>
      </c>
      <c r="E57" s="17">
        <f>+[1]PAT!E58</f>
        <v>410.9</v>
      </c>
      <c r="F57" s="17">
        <f>+[1]PAT!F58</f>
        <v>424.7</v>
      </c>
      <c r="G57" s="17">
        <f>+[1]PAT!G58</f>
        <v>474.8</v>
      </c>
      <c r="H57" s="17">
        <f>+[1]PAT!H58</f>
        <v>506.6</v>
      </c>
      <c r="I57" s="17">
        <f>+[1]PAT!I58</f>
        <v>545.4</v>
      </c>
      <c r="J57" s="17">
        <f>+[1]PAT!J58</f>
        <v>399</v>
      </c>
      <c r="K57" s="17">
        <f>+[1]PAT!K58</f>
        <v>434.3</v>
      </c>
      <c r="L57" s="17">
        <f>+[1]PAT!L58</f>
        <v>334.9</v>
      </c>
      <c r="M57" s="17">
        <f>+[1]PAT!M58</f>
        <v>377.2</v>
      </c>
      <c r="N57" s="17">
        <f>+[1]PAT!N58</f>
        <v>400.3</v>
      </c>
      <c r="O57" s="18">
        <f>+[1]PAT!R58</f>
        <v>419</v>
      </c>
      <c r="P57" s="19">
        <f>+[1]PAT!S58</f>
        <v>448.1</v>
      </c>
      <c r="Q57" s="20">
        <f>+[1]PAT!T58</f>
        <v>458.2</v>
      </c>
      <c r="R57" s="18">
        <f t="shared" si="4"/>
        <v>446.49205000000001</v>
      </c>
      <c r="S57" s="19">
        <f t="shared" si="5"/>
        <v>431.09117513953839</v>
      </c>
      <c r="T57" s="19">
        <f t="shared" si="6"/>
        <v>422.09578619909502</v>
      </c>
      <c r="U57" s="19">
        <f t="shared" si="7"/>
        <v>429.62784015852054</v>
      </c>
      <c r="V57" s="19"/>
      <c r="W57" s="20">
        <f t="shared" si="8"/>
        <v>460.01891340626747</v>
      </c>
      <c r="X57" s="21"/>
      <c r="Y57" s="41">
        <f t="shared" si="43"/>
        <v>4.7630220553730673E-2</v>
      </c>
      <c r="Z57" s="24">
        <f t="shared" si="43"/>
        <v>4.2740998838559863E-2</v>
      </c>
      <c r="AA57" s="24">
        <f t="shared" si="43"/>
        <v>3.15619099001887E-2</v>
      </c>
      <c r="AB57" s="24">
        <f t="shared" si="43"/>
        <v>9.1367861885790047E-2</v>
      </c>
      <c r="AC57" s="24">
        <f t="shared" si="43"/>
        <v>5.2018825860787654E-2</v>
      </c>
      <c r="AD57" s="24">
        <f t="shared" si="43"/>
        <v>4.7661076787290479E-2</v>
      </c>
      <c r="AE57" s="24">
        <f t="shared" si="43"/>
        <v>4.5398266611638372E-2</v>
      </c>
      <c r="AF57" s="24">
        <f t="shared" si="43"/>
        <v>5.1677593521018084E-2</v>
      </c>
      <c r="AG57" s="24">
        <f t="shared" si="43"/>
        <v>-2.9985007496251548E-3</v>
      </c>
      <c r="AH57" s="24">
        <f t="shared" si="43"/>
        <v>3.2818073721759822E-2</v>
      </c>
      <c r="AI57" s="24">
        <f t="shared" si="43"/>
        <v>2.9868578255665135E-4</v>
      </c>
      <c r="AJ57" s="24">
        <f t="shared" si="43"/>
        <v>3.8546255506607841E-2</v>
      </c>
      <c r="AK57" s="24">
        <f t="shared" si="43"/>
        <v>3.4634272421814494E-2</v>
      </c>
      <c r="AL57" s="24">
        <f t="shared" si="43"/>
        <v>3.9186507936507908E-2</v>
      </c>
      <c r="AM57" s="24">
        <f t="shared" si="43"/>
        <v>5.1384326607226694E-2</v>
      </c>
      <c r="AN57" s="24">
        <f t="shared" si="43"/>
        <v>3.970955298388934E-2</v>
      </c>
      <c r="AO57" s="24">
        <f t="shared" si="45"/>
        <v>4.7502540561475293E-2</v>
      </c>
      <c r="AP57" s="24">
        <f t="shared" si="45"/>
        <v>4.95280269594367E-2</v>
      </c>
      <c r="AQ57" s="24">
        <f t="shared" si="45"/>
        <v>5.685366301485506E-2</v>
      </c>
      <c r="AR57" s="24">
        <f t="shared" si="39"/>
        <v>5.9604925854873869E-2</v>
      </c>
      <c r="AS57" s="24" t="e">
        <f t="shared" si="39"/>
        <v>#DIV/0!</v>
      </c>
      <c r="AT57" s="24">
        <f t="shared" si="39"/>
        <v>5.0682800546313356E-2</v>
      </c>
      <c r="AU57" s="21"/>
      <c r="AV57" s="24">
        <f t="shared" si="44"/>
        <v>0.44732576985413286</v>
      </c>
      <c r="AW57" s="24">
        <f t="shared" si="44"/>
        <v>0.45087265675500965</v>
      </c>
      <c r="AX57" s="24">
        <f t="shared" si="44"/>
        <v>0.42208999628114552</v>
      </c>
      <c r="AY57" s="24">
        <f t="shared" si="44"/>
        <v>0.67372708757637456</v>
      </c>
      <c r="AZ57" s="24">
        <f t="shared" si="44"/>
        <v>0.25576581904198692</v>
      </c>
      <c r="BA57" s="24">
        <f t="shared" si="44"/>
        <v>0.52130727330983651</v>
      </c>
      <c r="BB57" s="24">
        <f t="shared" si="44"/>
        <v>0.45240825688073394</v>
      </c>
      <c r="BC57" s="24">
        <f t="shared" si="44"/>
        <v>0.53504081058260611</v>
      </c>
      <c r="BD57" s="24">
        <f t="shared" si="42"/>
        <v>0.21906507791017416</v>
      </c>
      <c r="BE57" s="24">
        <f t="shared" si="42"/>
        <v>0.45445411922304069</v>
      </c>
      <c r="BF57" s="24">
        <f t="shared" si="42"/>
        <v>0.2253933406512989</v>
      </c>
      <c r="BG57" s="24">
        <f t="shared" si="42"/>
        <v>0.38727473335785212</v>
      </c>
      <c r="BH57" s="24">
        <f t="shared" si="42"/>
        <v>0.23970269433261082</v>
      </c>
      <c r="BI57" s="24">
        <f t="shared" si="42"/>
        <v>0.65285996055226825</v>
      </c>
      <c r="BJ57" s="24">
        <f t="shared" si="42"/>
        <v>0.46533682145192934</v>
      </c>
      <c r="BK57" s="24">
        <f t="shared" si="42"/>
        <v>0.30355618776671411</v>
      </c>
      <c r="BL57" s="24">
        <f t="shared" si="46"/>
        <v>0.44743611060476085</v>
      </c>
      <c r="BM57" s="24">
        <f t="shared" si="46"/>
        <v>0.47800749496879624</v>
      </c>
      <c r="BN57" s="24">
        <f t="shared" si="46"/>
        <v>0.50656510725664927</v>
      </c>
      <c r="BO57" s="24">
        <f t="shared" si="46"/>
        <v>0.52589163006021988</v>
      </c>
      <c r="BP57" s="24" t="e">
        <f t="shared" si="46"/>
        <v>#DIV/0!</v>
      </c>
      <c r="BQ57" s="24">
        <f t="shared" si="46"/>
        <v>0.49131231687199284</v>
      </c>
      <c r="BR57" s="21"/>
      <c r="BS57" s="35">
        <f t="shared" si="11"/>
        <v>44287</v>
      </c>
      <c r="BT57" s="24">
        <f t="shared" si="41"/>
        <v>1.1842139840450478E-2</v>
      </c>
      <c r="BU57" s="24">
        <f t="shared" si="40"/>
        <v>9.6081651806663459E-4</v>
      </c>
      <c r="BV57" s="24">
        <f t="shared" si="40"/>
        <v>1.0347442515251049E-2</v>
      </c>
      <c r="BW57" s="24">
        <f t="shared" si="40"/>
        <v>4.9568277803847954E-3</v>
      </c>
      <c r="BX57" s="24">
        <f t="shared" si="40"/>
        <v>3.3195682778038513E-3</v>
      </c>
      <c r="BY57" s="24">
        <f t="shared" si="40"/>
        <v>2.5551384326607226E-3</v>
      </c>
      <c r="BZ57" s="24">
        <f t="shared" si="40"/>
        <v>8.4386672923509962E-3</v>
      </c>
      <c r="CA57" s="24">
        <f t="shared" si="40"/>
        <v>-8.9816987329891207E-5</v>
      </c>
      <c r="CB57" s="24">
        <f t="shared" si="40"/>
        <v>2.5158610980760229E-3</v>
      </c>
      <c r="CC57" s="24">
        <f t="shared" si="40"/>
        <v>4.903801032377492E-6</v>
      </c>
      <c r="CD57" s="24">
        <f t="shared" si="40"/>
        <v>1.668700140778977E-3</v>
      </c>
      <c r="CE57" s="24">
        <f t="shared" si="40"/>
        <v>9.8723603941811597E-4</v>
      </c>
      <c r="CF57" s="24">
        <f t="shared" si="14"/>
        <v>4.7507484748944132E-2</v>
      </c>
    </row>
    <row r="58" spans="1:84" x14ac:dyDescent="0.25">
      <c r="A58" s="31">
        <f>+[1]PAT!A59</f>
        <v>44317</v>
      </c>
      <c r="B58" s="17">
        <f>+[1]PAT!B59</f>
        <v>462.2</v>
      </c>
      <c r="C58" s="17">
        <f>+[1]PAT!C59</f>
        <v>462.9</v>
      </c>
      <c r="D58" s="17">
        <f>+[1]PAT!D59</f>
        <v>388.6</v>
      </c>
      <c r="E58" s="17">
        <f>+[1]PAT!E59</f>
        <v>434.1</v>
      </c>
      <c r="F58" s="17">
        <f>+[1]PAT!F59</f>
        <v>431.2</v>
      </c>
      <c r="G58" s="17">
        <f>+[1]PAT!G59</f>
        <v>485.3</v>
      </c>
      <c r="H58" s="17">
        <f>+[1]PAT!H59</f>
        <v>527.79999999999995</v>
      </c>
      <c r="I58" s="17">
        <f>+[1]PAT!I59</f>
        <v>577</v>
      </c>
      <c r="J58" s="17">
        <f>+[1]PAT!J59</f>
        <v>405.2</v>
      </c>
      <c r="K58" s="17">
        <f>+[1]PAT!K59</f>
        <v>443.6</v>
      </c>
      <c r="L58" s="17">
        <f>+[1]PAT!L59</f>
        <v>342.9</v>
      </c>
      <c r="M58" s="17">
        <f>+[1]PAT!M59</f>
        <v>391.1</v>
      </c>
      <c r="N58" s="17">
        <f>+[1]PAT!N59</f>
        <v>408</v>
      </c>
      <c r="O58" s="18">
        <f>+[1]PAT!R59</f>
        <v>439.3</v>
      </c>
      <c r="P58" s="19">
        <f>+[1]PAT!S59</f>
        <v>462.7</v>
      </c>
      <c r="Q58" s="20">
        <f>+[1]PAT!T59</f>
        <v>474.6</v>
      </c>
      <c r="R58" s="18">
        <f t="shared" si="4"/>
        <v>462.19074999999998</v>
      </c>
      <c r="S58" s="19">
        <f t="shared" si="5"/>
        <v>445.2557550158395</v>
      </c>
      <c r="T58" s="19">
        <f t="shared" si="6"/>
        <v>437.17638574660634</v>
      </c>
      <c r="U58" s="19">
        <f t="shared" si="7"/>
        <v>444.90650594451785</v>
      </c>
      <c r="V58" s="19"/>
      <c r="W58" s="20">
        <f t="shared" si="8"/>
        <v>479.08340441312816</v>
      </c>
      <c r="X58" s="21"/>
      <c r="Y58" s="41">
        <f t="shared" si="43"/>
        <v>3.5162374020156761E-2</v>
      </c>
      <c r="Z58" s="24">
        <f t="shared" si="43"/>
        <v>3.1187346847850295E-2</v>
      </c>
      <c r="AA58" s="24">
        <f t="shared" si="43"/>
        <v>1.6213389121338961E-2</v>
      </c>
      <c r="AB58" s="24">
        <f t="shared" si="43"/>
        <v>5.6461426137746518E-2</v>
      </c>
      <c r="AC58" s="24">
        <f t="shared" si="43"/>
        <v>1.5304921120791182E-2</v>
      </c>
      <c r="AD58" s="24">
        <f t="shared" si="43"/>
        <v>2.2114574557708488E-2</v>
      </c>
      <c r="AE58" s="24">
        <f t="shared" si="43"/>
        <v>4.1847611527832562E-2</v>
      </c>
      <c r="AF58" s="24">
        <f t="shared" si="43"/>
        <v>5.7939127246057875E-2</v>
      </c>
      <c r="AG58" s="24">
        <f t="shared" si="43"/>
        <v>1.5538847117794408E-2</v>
      </c>
      <c r="AH58" s="24">
        <f t="shared" si="43"/>
        <v>2.1413769283905149E-2</v>
      </c>
      <c r="AI58" s="24">
        <f t="shared" si="43"/>
        <v>2.3887727679904547E-2</v>
      </c>
      <c r="AJ58" s="24">
        <f t="shared" si="43"/>
        <v>3.6850477200424336E-2</v>
      </c>
      <c r="AK58" s="24">
        <f t="shared" si="43"/>
        <v>1.9235573320010024E-2</v>
      </c>
      <c r="AL58" s="24">
        <f t="shared" si="43"/>
        <v>4.8448687350835407E-2</v>
      </c>
      <c r="AM58" s="24">
        <f t="shared" si="43"/>
        <v>3.258201294353924E-2</v>
      </c>
      <c r="AN58" s="24">
        <f t="shared" si="43"/>
        <v>3.579223046704505E-2</v>
      </c>
      <c r="AO58" s="24">
        <f t="shared" si="45"/>
        <v>3.5160088516693611E-2</v>
      </c>
      <c r="AP58" s="24">
        <f t="shared" si="45"/>
        <v>3.2857503686351874E-2</v>
      </c>
      <c r="AQ58" s="24">
        <f t="shared" si="45"/>
        <v>3.5727908310361656E-2</v>
      </c>
      <c r="AR58" s="24">
        <f t="shared" si="39"/>
        <v>3.5562559866604282E-2</v>
      </c>
      <c r="AS58" s="24" t="e">
        <f t="shared" si="39"/>
        <v>#DIV/0!</v>
      </c>
      <c r="AT58" s="24">
        <f t="shared" si="39"/>
        <v>4.1442841699040889E-2</v>
      </c>
      <c r="AU58" s="21"/>
      <c r="AV58" s="24">
        <f t="shared" si="44"/>
        <v>0.47479259731971934</v>
      </c>
      <c r="AW58" s="24">
        <f t="shared" si="44"/>
        <v>0.47420382165605091</v>
      </c>
      <c r="AX58" s="24">
        <f t="shared" si="44"/>
        <v>0.4483786805814387</v>
      </c>
      <c r="AY58" s="24">
        <f t="shared" si="44"/>
        <v>0.70972823946435604</v>
      </c>
      <c r="AZ58" s="24">
        <f t="shared" si="44"/>
        <v>0.27573964497041414</v>
      </c>
      <c r="BA58" s="24">
        <f t="shared" si="44"/>
        <v>0.52466226830034546</v>
      </c>
      <c r="BB58" s="24">
        <f t="shared" si="44"/>
        <v>0.48383469215631147</v>
      </c>
      <c r="BC58" s="24">
        <f t="shared" si="44"/>
        <v>0.61534154535274355</v>
      </c>
      <c r="BD58" s="24">
        <f t="shared" si="42"/>
        <v>0.23611958511287368</v>
      </c>
      <c r="BE58" s="24">
        <f t="shared" si="42"/>
        <v>0.40424184868629331</v>
      </c>
      <c r="BF58" s="24">
        <f t="shared" si="42"/>
        <v>0.2606617647058822</v>
      </c>
      <c r="BG58" s="24">
        <f t="shared" si="42"/>
        <v>0.41600289645184674</v>
      </c>
      <c r="BH58" s="24">
        <f t="shared" si="42"/>
        <v>0.25654450261780104</v>
      </c>
      <c r="BI58" s="24">
        <f t="shared" si="42"/>
        <v>0.66654021244309547</v>
      </c>
      <c r="BJ58" s="24">
        <f t="shared" si="42"/>
        <v>0.48682519280205661</v>
      </c>
      <c r="BK58" s="24">
        <f t="shared" si="42"/>
        <v>0.34982935153583616</v>
      </c>
      <c r="BL58" s="24">
        <f t="shared" si="46"/>
        <v>0.47486139072894784</v>
      </c>
      <c r="BM58" s="24">
        <f t="shared" si="46"/>
        <v>0.4930350501008387</v>
      </c>
      <c r="BN58" s="24">
        <f t="shared" si="46"/>
        <v>0.51301421348215648</v>
      </c>
      <c r="BO58" s="24">
        <f t="shared" si="46"/>
        <v>0.52845745682646306</v>
      </c>
      <c r="BP58" s="24" t="e">
        <f t="shared" si="46"/>
        <v>#DIV/0!</v>
      </c>
      <c r="BQ58" s="24">
        <f t="shared" si="46"/>
        <v>0.52139091704296159</v>
      </c>
      <c r="BR58" s="21"/>
      <c r="BS58" s="35">
        <f t="shared" si="11"/>
        <v>44317</v>
      </c>
      <c r="BT58" s="24">
        <f t="shared" si="41"/>
        <v>8.6006718924972001E-3</v>
      </c>
      <c r="BU58" s="24">
        <f t="shared" si="40"/>
        <v>4.8600223964166093E-4</v>
      </c>
      <c r="BV58" s="24">
        <f t="shared" si="40"/>
        <v>6.6612318029115472E-3</v>
      </c>
      <c r="BW58" s="24">
        <f t="shared" si="40"/>
        <v>1.4645016797312431E-3</v>
      </c>
      <c r="BX58" s="24">
        <f t="shared" si="40"/>
        <v>1.5403135498320269E-3</v>
      </c>
      <c r="BY58" s="24">
        <f t="shared" si="40"/>
        <v>2.3502799552071593E-3</v>
      </c>
      <c r="BZ58" s="24">
        <f t="shared" si="40"/>
        <v>9.4976931690929529E-3</v>
      </c>
      <c r="CA58" s="24">
        <f t="shared" si="40"/>
        <v>4.4295632698768112E-4</v>
      </c>
      <c r="CB58" s="24">
        <f t="shared" si="40"/>
        <v>1.6183874580067209E-3</v>
      </c>
      <c r="CC58" s="24">
        <f t="shared" si="40"/>
        <v>3.7446808510638297E-4</v>
      </c>
      <c r="CD58" s="24">
        <f t="shared" si="40"/>
        <v>1.5814557670772716E-3</v>
      </c>
      <c r="CE58" s="24">
        <f t="shared" si="40"/>
        <v>5.4150055991041349E-4</v>
      </c>
      <c r="CF58" s="24">
        <f t="shared" si="14"/>
        <v>3.5159462486002255E-2</v>
      </c>
    </row>
    <row r="59" spans="1:84" x14ac:dyDescent="0.25">
      <c r="A59" s="31">
        <f>+[1]PAT!A60</f>
        <v>44348</v>
      </c>
      <c r="B59" s="17">
        <f>+[1]PAT!B60</f>
        <v>478.1</v>
      </c>
      <c r="C59" s="17">
        <f>+[1]PAT!C60</f>
        <v>477.7</v>
      </c>
      <c r="D59" s="17">
        <f>+[1]PAT!D60</f>
        <v>408</v>
      </c>
      <c r="E59" s="17">
        <f>+[1]PAT!E60</f>
        <v>448.3</v>
      </c>
      <c r="F59" s="17">
        <f>+[1]PAT!F60</f>
        <v>436.7</v>
      </c>
      <c r="G59" s="17">
        <f>+[1]PAT!G60</f>
        <v>501.9</v>
      </c>
      <c r="H59" s="17">
        <f>+[1]PAT!H60</f>
        <v>542.1</v>
      </c>
      <c r="I59" s="17">
        <f>+[1]PAT!I60</f>
        <v>605.5</v>
      </c>
      <c r="J59" s="17">
        <f>+[1]PAT!J60</f>
        <v>440.9</v>
      </c>
      <c r="K59" s="17">
        <f>+[1]PAT!K60</f>
        <v>456.2</v>
      </c>
      <c r="L59" s="17">
        <f>+[1]PAT!L60</f>
        <v>345.2</v>
      </c>
      <c r="M59" s="17">
        <f>+[1]PAT!M60</f>
        <v>403.6</v>
      </c>
      <c r="N59" s="17">
        <f>+[1]PAT!N60</f>
        <v>420.4</v>
      </c>
      <c r="O59" s="18">
        <f>+[1]PAT!R60</f>
        <v>447.1</v>
      </c>
      <c r="P59" s="19">
        <f>+[1]PAT!S60</f>
        <v>479.2</v>
      </c>
      <c r="Q59" s="20">
        <f>+[1]PAT!T60</f>
        <v>493.6</v>
      </c>
      <c r="R59" s="18">
        <f t="shared" si="4"/>
        <v>478.11325999999997</v>
      </c>
      <c r="S59" s="19">
        <f t="shared" si="5"/>
        <v>459.81264142404592</v>
      </c>
      <c r="T59" s="19">
        <f t="shared" si="6"/>
        <v>451.06529977375561</v>
      </c>
      <c r="U59" s="19">
        <f t="shared" si="7"/>
        <v>459.0284346103038</v>
      </c>
      <c r="V59" s="19"/>
      <c r="W59" s="20">
        <f t="shared" si="8"/>
        <v>497.61774522529203</v>
      </c>
      <c r="X59" s="21"/>
      <c r="Y59" s="41">
        <f t="shared" si="43"/>
        <v>3.440069234097809E-2</v>
      </c>
      <c r="Z59" s="24">
        <f t="shared" si="43"/>
        <v>3.1972348239360571E-2</v>
      </c>
      <c r="AA59" s="24">
        <f t="shared" si="43"/>
        <v>4.9922799794132722E-2</v>
      </c>
      <c r="AB59" s="24">
        <f t="shared" si="43"/>
        <v>3.2711356830223526E-2</v>
      </c>
      <c r="AC59" s="24">
        <f t="shared" si="43"/>
        <v>1.2755102040816313E-2</v>
      </c>
      <c r="AD59" s="24">
        <f t="shared" si="43"/>
        <v>3.4205645992169798E-2</v>
      </c>
      <c r="AE59" s="24">
        <f t="shared" si="43"/>
        <v>2.7093596059113434E-2</v>
      </c>
      <c r="AF59" s="24">
        <f t="shared" si="43"/>
        <v>4.9393414211438502E-2</v>
      </c>
      <c r="AG59" s="24">
        <f t="shared" si="43"/>
        <v>8.8104639684106534E-2</v>
      </c>
      <c r="AH59" s="24">
        <f t="shared" si="43"/>
        <v>2.840396753832275E-2</v>
      </c>
      <c r="AI59" s="24">
        <f t="shared" si="43"/>
        <v>6.7074948964713776E-3</v>
      </c>
      <c r="AJ59" s="24">
        <f t="shared" si="43"/>
        <v>3.1961135259524376E-2</v>
      </c>
      <c r="AK59" s="24">
        <f t="shared" si="43"/>
        <v>3.039215686274499E-2</v>
      </c>
      <c r="AL59" s="24">
        <f t="shared" si="43"/>
        <v>1.7755520145686265E-2</v>
      </c>
      <c r="AM59" s="24">
        <f t="shared" si="43"/>
        <v>3.5660255024854148E-2</v>
      </c>
      <c r="AN59" s="24">
        <f t="shared" si="43"/>
        <v>4.0033712600084259E-2</v>
      </c>
      <c r="AO59" s="24">
        <f t="shared" si="45"/>
        <v>3.4450083650527485E-2</v>
      </c>
      <c r="AP59" s="24">
        <f t="shared" si="45"/>
        <v>3.2693314447308053E-2</v>
      </c>
      <c r="AQ59" s="24">
        <f t="shared" si="45"/>
        <v>3.1769588843253427E-2</v>
      </c>
      <c r="AR59" s="24">
        <f t="shared" si="39"/>
        <v>3.1741339982892969E-2</v>
      </c>
      <c r="AS59" s="24" t="e">
        <f t="shared" si="39"/>
        <v>#DIV/0!</v>
      </c>
      <c r="AT59" s="24">
        <f t="shared" si="39"/>
        <v>3.8687085884071104E-2</v>
      </c>
      <c r="AU59" s="21"/>
      <c r="AV59" s="24">
        <f t="shared" si="44"/>
        <v>0.49686912961803409</v>
      </c>
      <c r="AW59" s="24">
        <f t="shared" si="44"/>
        <v>0.50504095778197855</v>
      </c>
      <c r="AX59" s="24">
        <f t="shared" si="44"/>
        <v>0.46499102333931774</v>
      </c>
      <c r="AY59" s="24">
        <f t="shared" si="44"/>
        <v>0.65852756196818341</v>
      </c>
      <c r="AZ59" s="24">
        <f t="shared" si="44"/>
        <v>0.26726639582124201</v>
      </c>
      <c r="BA59" s="24">
        <f t="shared" si="44"/>
        <v>0.54098863985262513</v>
      </c>
      <c r="BB59" s="24">
        <f t="shared" si="44"/>
        <v>0.49710024855012414</v>
      </c>
      <c r="BC59" s="24">
        <f t="shared" si="44"/>
        <v>0.66163556531284318</v>
      </c>
      <c r="BD59" s="24">
        <f t="shared" si="42"/>
        <v>0.33727631179860484</v>
      </c>
      <c r="BE59" s="24">
        <f t="shared" si="42"/>
        <v>0.4551834130781498</v>
      </c>
      <c r="BF59" s="24">
        <f t="shared" si="42"/>
        <v>0.28805970149253723</v>
      </c>
      <c r="BG59" s="24">
        <f t="shared" si="42"/>
        <v>0.43374777975133227</v>
      </c>
      <c r="BH59" s="24">
        <f t="shared" si="42"/>
        <v>0.27742327560012137</v>
      </c>
      <c r="BI59" s="24">
        <f t="shared" si="42"/>
        <v>0.59792709077912787</v>
      </c>
      <c r="BJ59" s="24">
        <f t="shared" si="42"/>
        <v>0.51645569620253151</v>
      </c>
      <c r="BK59" s="24">
        <f t="shared" si="42"/>
        <v>0.38846694796061887</v>
      </c>
      <c r="BL59" s="24">
        <f t="shared" si="46"/>
        <v>0.49690670819776162</v>
      </c>
      <c r="BM59" s="24">
        <f t="shared" si="46"/>
        <v>0.51053709463478247</v>
      </c>
      <c r="BN59" s="24">
        <f t="shared" si="46"/>
        <v>0.51932430102487426</v>
      </c>
      <c r="BO59" s="24">
        <f t="shared" si="46"/>
        <v>0.5328199076958704</v>
      </c>
      <c r="BP59" s="24" t="e">
        <f t="shared" si="46"/>
        <v>#DIV/0!</v>
      </c>
      <c r="BQ59" s="24">
        <f t="shared" si="46"/>
        <v>0.54567300658965845</v>
      </c>
      <c r="BR59" s="21"/>
      <c r="BS59" s="35">
        <f t="shared" si="11"/>
        <v>44348</v>
      </c>
      <c r="BT59" s="24">
        <f t="shared" si="41"/>
        <v>8.7832972739074061E-3</v>
      </c>
      <c r="BU59" s="24">
        <f t="shared" si="40"/>
        <v>1.4690610125486787E-3</v>
      </c>
      <c r="BV59" s="24">
        <f t="shared" si="40"/>
        <v>3.9386412808308062E-3</v>
      </c>
      <c r="BW59" s="24">
        <f t="shared" si="40"/>
        <v>1.1971008221549112E-3</v>
      </c>
      <c r="BX59" s="24">
        <f t="shared" si="40"/>
        <v>2.3524448290783164E-3</v>
      </c>
      <c r="BY59" s="24">
        <f t="shared" si="40"/>
        <v>1.5314798788403363E-3</v>
      </c>
      <c r="BZ59" s="24">
        <f t="shared" si="40"/>
        <v>8.27498918217222E-3</v>
      </c>
      <c r="CA59" s="24">
        <f t="shared" si="40"/>
        <v>2.4639333621808731E-3</v>
      </c>
      <c r="CB59" s="24">
        <f t="shared" si="40"/>
        <v>2.1181739506706998E-3</v>
      </c>
      <c r="CC59" s="24">
        <f t="shared" si="40"/>
        <v>1.0400259627866776E-4</v>
      </c>
      <c r="CD59" s="24">
        <f t="shared" si="40"/>
        <v>1.3738641280830808E-3</v>
      </c>
      <c r="CE59" s="24">
        <f t="shared" si="40"/>
        <v>8.4240588489831083E-4</v>
      </c>
      <c r="CF59" s="24">
        <f t="shared" si="14"/>
        <v>3.4449394201644314E-2</v>
      </c>
    </row>
    <row r="60" spans="1:84" x14ac:dyDescent="0.25">
      <c r="A60" s="31">
        <f>+[1]PAT!A61</f>
        <v>44378</v>
      </c>
      <c r="B60" s="17">
        <f>+[1]PAT!B61</f>
        <v>494.1</v>
      </c>
      <c r="C60" s="17">
        <f>+[1]PAT!C61</f>
        <v>497.3</v>
      </c>
      <c r="D60" s="17">
        <f>+[1]PAT!D61</f>
        <v>418.8</v>
      </c>
      <c r="E60" s="17">
        <f>+[1]PAT!E61</f>
        <v>464.6</v>
      </c>
      <c r="F60" s="17">
        <f>+[1]PAT!F61</f>
        <v>449.6</v>
      </c>
      <c r="G60" s="17">
        <f>+[1]PAT!G61</f>
        <v>516.70000000000005</v>
      </c>
      <c r="H60" s="17">
        <f>+[1]PAT!H61</f>
        <v>563.1</v>
      </c>
      <c r="I60" s="17">
        <f>+[1]PAT!I61</f>
        <v>620.29999999999995</v>
      </c>
      <c r="J60" s="17">
        <f>+[1]PAT!J61</f>
        <v>441.6</v>
      </c>
      <c r="K60" s="17">
        <f>+[1]PAT!K61</f>
        <v>472.6</v>
      </c>
      <c r="L60" s="17">
        <f>+[1]PAT!L61</f>
        <v>354</v>
      </c>
      <c r="M60" s="17">
        <f>+[1]PAT!M61</f>
        <v>423.5</v>
      </c>
      <c r="N60" s="17">
        <f>+[1]PAT!N61</f>
        <v>432.3</v>
      </c>
      <c r="O60" s="18">
        <f>+[1]PAT!R61</f>
        <v>468</v>
      </c>
      <c r="P60" s="19">
        <f>+[1]PAT!S61</f>
        <v>497.2</v>
      </c>
      <c r="Q60" s="20">
        <f>+[1]PAT!T61</f>
        <v>500</v>
      </c>
      <c r="R60" s="18">
        <f t="shared" si="4"/>
        <v>494.11511000000002</v>
      </c>
      <c r="S60" s="19">
        <f t="shared" si="5"/>
        <v>477.11872077236399</v>
      </c>
      <c r="T60" s="19">
        <f t="shared" si="6"/>
        <v>467.2358880090498</v>
      </c>
      <c r="U60" s="19">
        <f t="shared" si="7"/>
        <v>474.57334874504625</v>
      </c>
      <c r="V60" s="19"/>
      <c r="W60" s="20">
        <f t="shared" si="8"/>
        <v>512.33851288707604</v>
      </c>
      <c r="X60" s="21"/>
      <c r="Y60" s="41">
        <f t="shared" si="43"/>
        <v>3.3465802133444855E-2</v>
      </c>
      <c r="Z60" s="24">
        <f t="shared" si="43"/>
        <v>4.1029935105714843E-2</v>
      </c>
      <c r="AA60" s="24">
        <f t="shared" si="43"/>
        <v>2.6470588235294246E-2</v>
      </c>
      <c r="AB60" s="24">
        <f t="shared" si="43"/>
        <v>3.6359580637965738E-2</v>
      </c>
      <c r="AC60" s="24">
        <f t="shared" si="43"/>
        <v>2.9539729791619118E-2</v>
      </c>
      <c r="AD60" s="24">
        <f t="shared" si="43"/>
        <v>2.948794580593761E-2</v>
      </c>
      <c r="AE60" s="24">
        <f t="shared" si="43"/>
        <v>3.8738240177089045E-2</v>
      </c>
      <c r="AF60" s="24">
        <f t="shared" si="43"/>
        <v>2.4442609413707572E-2</v>
      </c>
      <c r="AG60" s="24">
        <f t="shared" si="43"/>
        <v>1.5876616012702183E-3</v>
      </c>
      <c r="AH60" s="24">
        <f t="shared" si="43"/>
        <v>3.5949145111793257E-2</v>
      </c>
      <c r="AI60" s="24">
        <f t="shared" si="43"/>
        <v>2.5492468134414858E-2</v>
      </c>
      <c r="AJ60" s="24">
        <f t="shared" si="43"/>
        <v>4.9306243805748107E-2</v>
      </c>
      <c r="AK60" s="24">
        <f t="shared" si="43"/>
        <v>2.8306374881065688E-2</v>
      </c>
      <c r="AL60" s="24">
        <f t="shared" si="43"/>
        <v>4.6745694475508692E-2</v>
      </c>
      <c r="AM60" s="24">
        <f t="shared" si="43"/>
        <v>3.7562604340567685E-2</v>
      </c>
      <c r="AN60" s="24">
        <f t="shared" si="43"/>
        <v>1.296596434359798E-2</v>
      </c>
      <c r="AO60" s="24">
        <f t="shared" si="45"/>
        <v>3.3468743368464615E-2</v>
      </c>
      <c r="AP60" s="24">
        <f t="shared" si="45"/>
        <v>3.7637241322293624E-2</v>
      </c>
      <c r="AQ60" s="24">
        <f t="shared" si="45"/>
        <v>3.5849772180225337E-2</v>
      </c>
      <c r="AR60" s="24">
        <f t="shared" si="39"/>
        <v>3.3864817433236771E-2</v>
      </c>
      <c r="AS60" s="24" t="e">
        <f t="shared" si="39"/>
        <v>#DIV/0!</v>
      </c>
      <c r="AT60" s="24">
        <f t="shared" si="39"/>
        <v>2.9582481338400246E-2</v>
      </c>
      <c r="AU60" s="21"/>
      <c r="AV60" s="24">
        <f t="shared" si="44"/>
        <v>0.50594330996647363</v>
      </c>
      <c r="AW60" s="24">
        <f t="shared" si="44"/>
        <v>0.53535041679530737</v>
      </c>
      <c r="AX60" s="24">
        <f t="shared" si="44"/>
        <v>0.48405386250885907</v>
      </c>
      <c r="AY60" s="24">
        <f t="shared" si="44"/>
        <v>0.62164048865619548</v>
      </c>
      <c r="AZ60" s="24">
        <f t="shared" si="44"/>
        <v>0.29047072330654444</v>
      </c>
      <c r="BA60" s="24">
        <f t="shared" si="44"/>
        <v>0.50159837256611461</v>
      </c>
      <c r="BB60" s="24">
        <f t="shared" si="44"/>
        <v>0.52271498107084913</v>
      </c>
      <c r="BC60" s="24">
        <f t="shared" si="44"/>
        <v>0.67875507442489846</v>
      </c>
      <c r="BD60" s="24">
        <f t="shared" si="42"/>
        <v>0.33818181818181836</v>
      </c>
      <c r="BE60" s="24">
        <f t="shared" si="42"/>
        <v>0.41879315520864613</v>
      </c>
      <c r="BF60" s="24">
        <f t="shared" si="42"/>
        <v>0.31941856131196422</v>
      </c>
      <c r="BG60" s="24">
        <f t="shared" si="42"/>
        <v>0.46438450899031825</v>
      </c>
      <c r="BH60" s="24">
        <f t="shared" si="42"/>
        <v>0.29431137724550904</v>
      </c>
      <c r="BI60" s="24">
        <f t="shared" si="42"/>
        <v>0.59075458871515973</v>
      </c>
      <c r="BJ60" s="24">
        <f t="shared" si="42"/>
        <v>0.52608962553713923</v>
      </c>
      <c r="BK60" s="24">
        <f t="shared" si="42"/>
        <v>0.40134529147982057</v>
      </c>
      <c r="BL60" s="24">
        <f t="shared" si="46"/>
        <v>0.50586562591504269</v>
      </c>
      <c r="BM60" s="24">
        <f t="shared" si="46"/>
        <v>0.51293856129675297</v>
      </c>
      <c r="BN60" s="24">
        <f t="shared" si="46"/>
        <v>0.49747654009818687</v>
      </c>
      <c r="BO60" s="24">
        <f t="shared" si="46"/>
        <v>0.50255998390586432</v>
      </c>
      <c r="BP60" s="24" t="e">
        <f t="shared" si="46"/>
        <v>#DIV/0!</v>
      </c>
      <c r="BQ60" s="24">
        <f t="shared" si="46"/>
        <v>0.53789564385789768</v>
      </c>
      <c r="BR60" s="21"/>
      <c r="BS60" s="35">
        <f t="shared" si="11"/>
        <v>44378</v>
      </c>
      <c r="BT60" s="24">
        <f t="shared" si="41"/>
        <v>1.1245095168374828E-2</v>
      </c>
      <c r="BU60" s="24">
        <f t="shared" si="40"/>
        <v>7.9062957540263629E-4</v>
      </c>
      <c r="BV60" s="24">
        <f t="shared" si="40"/>
        <v>4.3707592553859061E-3</v>
      </c>
      <c r="BW60" s="24">
        <f t="shared" si="40"/>
        <v>2.7143693787910548E-3</v>
      </c>
      <c r="BX60" s="24">
        <f t="shared" si="40"/>
        <v>2.0276092867601014E-3</v>
      </c>
      <c r="BY60" s="24">
        <f t="shared" si="40"/>
        <v>2.1742313323572476E-3</v>
      </c>
      <c r="BZ60" s="24">
        <f t="shared" si="40"/>
        <v>4.1542773478351683E-3</v>
      </c>
      <c r="CA60" s="24">
        <f t="shared" si="40"/>
        <v>4.6705710102492047E-5</v>
      </c>
      <c r="CB60" s="24">
        <f t="shared" si="40"/>
        <v>2.6653001464128898E-3</v>
      </c>
      <c r="CC60" s="24">
        <f t="shared" si="40"/>
        <v>3.8468939552394944E-4</v>
      </c>
      <c r="CD60" s="24">
        <f t="shared" si="40"/>
        <v>2.1144530432963787E-3</v>
      </c>
      <c r="CE60" s="24">
        <f t="shared" si="40"/>
        <v>7.8155197657394065E-4</v>
      </c>
      <c r="CF60" s="24">
        <f t="shared" si="14"/>
        <v>3.346967161681659E-2</v>
      </c>
    </row>
    <row r="61" spans="1:84" x14ac:dyDescent="0.25">
      <c r="A61" s="31">
        <f>+[1]PAT!A62</f>
        <v>44409</v>
      </c>
      <c r="B61" s="17">
        <f>+[1]PAT!B62</f>
        <v>511</v>
      </c>
      <c r="C61" s="17">
        <f>+[1]PAT!C62</f>
        <v>514.20000000000005</v>
      </c>
      <c r="D61" s="17">
        <f>+[1]PAT!D62</f>
        <v>425.7</v>
      </c>
      <c r="E61" s="17">
        <f>+[1]PAT!E62</f>
        <v>478.5</v>
      </c>
      <c r="F61" s="17">
        <f>+[1]PAT!F62</f>
        <v>466.7</v>
      </c>
      <c r="G61" s="17">
        <f>+[1]PAT!G62</f>
        <v>535.6</v>
      </c>
      <c r="H61" s="17">
        <f>+[1]PAT!H62</f>
        <v>585.4</v>
      </c>
      <c r="I61" s="17">
        <f>+[1]PAT!I62</f>
        <v>645.6</v>
      </c>
      <c r="J61" s="17">
        <f>+[1]PAT!J62</f>
        <v>442.6</v>
      </c>
      <c r="K61" s="17">
        <f>+[1]PAT!K62</f>
        <v>488.7</v>
      </c>
      <c r="L61" s="17">
        <f>+[1]PAT!L62</f>
        <v>359.8</v>
      </c>
      <c r="M61" s="17">
        <f>+[1]PAT!M62</f>
        <v>439.4</v>
      </c>
      <c r="N61" s="17">
        <f>+[1]PAT!N62</f>
        <v>448.5</v>
      </c>
      <c r="O61" s="18">
        <f>+[1]PAT!R62</f>
        <v>479.3</v>
      </c>
      <c r="P61" s="19">
        <f>+[1]PAT!S62</f>
        <v>516.70000000000005</v>
      </c>
      <c r="Q61" s="20">
        <f>+[1]PAT!T62</f>
        <v>511.1</v>
      </c>
      <c r="R61" s="18">
        <f t="shared" si="4"/>
        <v>510.95207000000005</v>
      </c>
      <c r="S61" s="19">
        <f t="shared" si="5"/>
        <v>492.90461608085695</v>
      </c>
      <c r="T61" s="19">
        <f t="shared" si="6"/>
        <v>483.03707579185516</v>
      </c>
      <c r="U61" s="19">
        <f t="shared" si="7"/>
        <v>490.35795904887715</v>
      </c>
      <c r="V61" s="19"/>
      <c r="W61" s="20">
        <f t="shared" si="8"/>
        <v>529.82749860930835</v>
      </c>
      <c r="X61" s="21"/>
      <c r="Y61" s="41">
        <f t="shared" si="43"/>
        <v>3.4203602509613296E-2</v>
      </c>
      <c r="Z61" s="24">
        <f t="shared" si="43"/>
        <v>3.398351095917973E-2</v>
      </c>
      <c r="AA61" s="24">
        <f t="shared" si="43"/>
        <v>1.6475644699140313E-2</v>
      </c>
      <c r="AB61" s="24">
        <f t="shared" si="43"/>
        <v>2.9918209212225433E-2</v>
      </c>
      <c r="AC61" s="24">
        <f t="shared" si="43"/>
        <v>3.803380782918131E-2</v>
      </c>
      <c r="AD61" s="24">
        <f t="shared" si="43"/>
        <v>3.6578285271917865E-2</v>
      </c>
      <c r="AE61" s="24">
        <f t="shared" si="43"/>
        <v>3.9602202095542438E-2</v>
      </c>
      <c r="AF61" s="24">
        <f t="shared" si="43"/>
        <v>4.0786716105110532E-2</v>
      </c>
      <c r="AG61" s="24">
        <f t="shared" si="43"/>
        <v>2.2644927536232817E-3</v>
      </c>
      <c r="AH61" s="24">
        <f t="shared" si="43"/>
        <v>3.4066864155734233E-2</v>
      </c>
      <c r="AI61" s="24">
        <f t="shared" si="43"/>
        <v>1.6384180790960379E-2</v>
      </c>
      <c r="AJ61" s="24">
        <f t="shared" si="43"/>
        <v>3.7544273907910153E-2</v>
      </c>
      <c r="AK61" s="24">
        <f t="shared" si="43"/>
        <v>3.7473976405274056E-2</v>
      </c>
      <c r="AL61" s="24">
        <f t="shared" si="43"/>
        <v>2.414529914529906E-2</v>
      </c>
      <c r="AM61" s="24">
        <f t="shared" si="43"/>
        <v>3.9219629927594646E-2</v>
      </c>
      <c r="AN61" s="24">
        <f t="shared" si="43"/>
        <v>2.2199999999999998E-2</v>
      </c>
      <c r="AO61" s="24">
        <f t="shared" si="45"/>
        <v>3.4074974958770321E-2</v>
      </c>
      <c r="AP61" s="24">
        <f t="shared" si="45"/>
        <v>3.3085885380767843E-2</v>
      </c>
      <c r="AQ61" s="24">
        <f t="shared" si="45"/>
        <v>3.3818437727752837E-2</v>
      </c>
      <c r="AR61" s="24">
        <f t="shared" si="39"/>
        <v>3.3260633673533269E-2</v>
      </c>
      <c r="AS61" s="24" t="e">
        <f t="shared" si="39"/>
        <v>#DIV/0!</v>
      </c>
      <c r="AT61" s="24">
        <f t="shared" si="39"/>
        <v>3.4135606210199176E-2</v>
      </c>
      <c r="AU61" s="21"/>
      <c r="AV61" s="24">
        <f t="shared" si="44"/>
        <v>0.51317737636955885</v>
      </c>
      <c r="AW61" s="24">
        <f t="shared" si="44"/>
        <v>0.53400954653937971</v>
      </c>
      <c r="AX61" s="24">
        <f t="shared" si="44"/>
        <v>0.49263674614305741</v>
      </c>
      <c r="AY61" s="24">
        <f t="shared" si="44"/>
        <v>0.63143539038527097</v>
      </c>
      <c r="AZ61" s="24">
        <f t="shared" si="44"/>
        <v>0.32097367676195865</v>
      </c>
      <c r="BA61" s="24">
        <f t="shared" si="44"/>
        <v>0.48984700973574413</v>
      </c>
      <c r="BB61" s="24">
        <f t="shared" si="44"/>
        <v>0.54908706006880137</v>
      </c>
      <c r="BC61" s="24">
        <f t="shared" si="44"/>
        <v>0.6887261313104891</v>
      </c>
      <c r="BD61" s="24">
        <f t="shared" si="42"/>
        <v>0.34161867232494703</v>
      </c>
      <c r="BE61" s="24">
        <f t="shared" si="42"/>
        <v>0.3938961779806045</v>
      </c>
      <c r="BF61" s="24">
        <f t="shared" si="42"/>
        <v>0.34103615355944839</v>
      </c>
      <c r="BG61" s="24">
        <f t="shared" si="42"/>
        <v>0.49252717391304346</v>
      </c>
      <c r="BH61" s="24">
        <f t="shared" si="42"/>
        <v>0.31409317316144159</v>
      </c>
      <c r="BI61" s="24">
        <f t="shared" si="42"/>
        <v>0.57716354063836794</v>
      </c>
      <c r="BJ61" s="24">
        <f t="shared" si="42"/>
        <v>0.53232502965599071</v>
      </c>
      <c r="BK61" s="24">
        <f t="shared" si="42"/>
        <v>0.41932796445431819</v>
      </c>
      <c r="BL61" s="24">
        <f t="shared" si="46"/>
        <v>0.51315373781071449</v>
      </c>
      <c r="BM61" s="24">
        <f t="shared" si="46"/>
        <v>0.51278776670898529</v>
      </c>
      <c r="BN61" s="24">
        <f t="shared" si="46"/>
        <v>0.49744442224409502</v>
      </c>
      <c r="BO61" s="24">
        <f t="shared" si="46"/>
        <v>0.49818645046881249</v>
      </c>
      <c r="BP61" s="24" t="e">
        <f t="shared" si="46"/>
        <v>#DIV/0!</v>
      </c>
      <c r="BQ61" s="24">
        <f t="shared" si="46"/>
        <v>0.54244487708796263</v>
      </c>
      <c r="BR61" s="21"/>
      <c r="BS61" s="35">
        <f t="shared" si="11"/>
        <v>44409</v>
      </c>
      <c r="BT61" s="24">
        <f t="shared" si="41"/>
        <v>9.3820481683869836E-3</v>
      </c>
      <c r="BU61" s="24">
        <f t="shared" si="40"/>
        <v>4.8876745598056914E-4</v>
      </c>
      <c r="BV61" s="24">
        <f t="shared" si="40"/>
        <v>3.6065168994130685E-3</v>
      </c>
      <c r="BW61" s="24">
        <f t="shared" si="40"/>
        <v>3.4816029143897925E-3</v>
      </c>
      <c r="BX61" s="24">
        <f t="shared" si="40"/>
        <v>2.5054644808743141E-3</v>
      </c>
      <c r="BY61" s="24">
        <f t="shared" si="40"/>
        <v>2.2340619307832377E-3</v>
      </c>
      <c r="BZ61" s="24">
        <f t="shared" si="40"/>
        <v>6.8716049382716235E-3</v>
      </c>
      <c r="CA61" s="24">
        <f t="shared" si="40"/>
        <v>6.4561829589151979E-5</v>
      </c>
      <c r="CB61" s="24">
        <f t="shared" si="40"/>
        <v>2.531815421979351E-3</v>
      </c>
      <c r="CC61" s="24">
        <f t="shared" si="40"/>
        <v>2.4533495243877801E-4</v>
      </c>
      <c r="CD61" s="24">
        <f t="shared" si="40"/>
        <v>1.6347298117789896E-3</v>
      </c>
      <c r="CE61" s="24">
        <f t="shared" si="40"/>
        <v>1.0295081967213106E-3</v>
      </c>
      <c r="CF61" s="24">
        <f t="shared" si="14"/>
        <v>3.4076017000607174E-2</v>
      </c>
    </row>
    <row r="62" spans="1:84" x14ac:dyDescent="0.25">
      <c r="A62" s="31">
        <f>+[1]PAT!A63</f>
        <v>44440</v>
      </c>
      <c r="B62" s="17">
        <f>+[1]PAT!B63</f>
        <v>530.1</v>
      </c>
      <c r="C62" s="17">
        <f>+[1]PAT!C63</f>
        <v>531.29999999999995</v>
      </c>
      <c r="D62" s="17">
        <f>+[1]PAT!D63</f>
        <v>450.4</v>
      </c>
      <c r="E62" s="17">
        <f>+[1]PAT!E63</f>
        <v>502.8</v>
      </c>
      <c r="F62" s="17">
        <f>+[1]PAT!F63</f>
        <v>481.1</v>
      </c>
      <c r="G62" s="17">
        <f>+[1]PAT!G63</f>
        <v>553.29999999999995</v>
      </c>
      <c r="H62" s="17">
        <f>+[1]PAT!H63</f>
        <v>606</v>
      </c>
      <c r="I62" s="17">
        <f>+[1]PAT!I63</f>
        <v>664.2</v>
      </c>
      <c r="J62" s="17">
        <f>+[1]PAT!J63</f>
        <v>458.8</v>
      </c>
      <c r="K62" s="17">
        <f>+[1]PAT!K63</f>
        <v>516.4</v>
      </c>
      <c r="L62" s="17">
        <f>+[1]PAT!L63</f>
        <v>364.7</v>
      </c>
      <c r="M62" s="17">
        <f>+[1]PAT!M63</f>
        <v>459.6</v>
      </c>
      <c r="N62" s="17">
        <f>+[1]PAT!N63</f>
        <v>464.9</v>
      </c>
      <c r="O62" s="18">
        <f>+[1]PAT!R63</f>
        <v>504.6</v>
      </c>
      <c r="P62" s="19">
        <f>+[1]PAT!S63</f>
        <v>537</v>
      </c>
      <c r="Q62" s="20">
        <f>+[1]PAT!T63</f>
        <v>522.6</v>
      </c>
      <c r="R62" s="18">
        <f t="shared" si="4"/>
        <v>530.05876999999998</v>
      </c>
      <c r="S62" s="19">
        <f t="shared" si="5"/>
        <v>513.30445014330985</v>
      </c>
      <c r="T62" s="19">
        <f t="shared" si="6"/>
        <v>505.57106900452482</v>
      </c>
      <c r="U62" s="19">
        <f t="shared" si="7"/>
        <v>513.28352047556132</v>
      </c>
      <c r="V62" s="19"/>
      <c r="W62" s="20">
        <f t="shared" si="8"/>
        <v>550.36684591136645</v>
      </c>
      <c r="X62" s="21"/>
      <c r="Y62" s="41">
        <f t="shared" si="43"/>
        <v>3.7377690802348429E-2</v>
      </c>
      <c r="Z62" s="24">
        <f t="shared" si="43"/>
        <v>3.3255542590431508E-2</v>
      </c>
      <c r="AA62" s="24">
        <f t="shared" si="43"/>
        <v>5.8022081277895099E-2</v>
      </c>
      <c r="AB62" s="24">
        <f t="shared" si="43"/>
        <v>5.0783699059561149E-2</v>
      </c>
      <c r="AC62" s="24">
        <f t="shared" si="43"/>
        <v>3.085493893293334E-2</v>
      </c>
      <c r="AD62" s="24">
        <f t="shared" si="43"/>
        <v>3.3047050037341208E-2</v>
      </c>
      <c r="AE62" s="24">
        <f t="shared" si="43"/>
        <v>3.5189613939186959E-2</v>
      </c>
      <c r="AF62" s="24">
        <f t="shared" si="43"/>
        <v>2.8810408921933206E-2</v>
      </c>
      <c r="AG62" s="24">
        <f t="shared" si="43"/>
        <v>3.6601897876186174E-2</v>
      </c>
      <c r="AH62" s="24">
        <f t="shared" si="43"/>
        <v>5.6680990382647733E-2</v>
      </c>
      <c r="AI62" s="24">
        <f t="shared" si="43"/>
        <v>1.3618677042801508E-2</v>
      </c>
      <c r="AJ62" s="24">
        <f t="shared" si="43"/>
        <v>4.5971779699590432E-2</v>
      </c>
      <c r="AK62" s="24">
        <f t="shared" si="43"/>
        <v>3.6566332218506137E-2</v>
      </c>
      <c r="AL62" s="24">
        <f t="shared" si="43"/>
        <v>5.2785311913206678E-2</v>
      </c>
      <c r="AM62" s="24">
        <f t="shared" si="43"/>
        <v>3.9287787884652481E-2</v>
      </c>
      <c r="AN62" s="24">
        <f t="shared" si="43"/>
        <v>2.2500489141068281E-2</v>
      </c>
      <c r="AO62" s="24">
        <f t="shared" si="45"/>
        <v>3.7394309802874393E-2</v>
      </c>
      <c r="AP62" s="24">
        <f t="shared" si="45"/>
        <v>4.138698116616224E-2</v>
      </c>
      <c r="AQ62" s="24">
        <f t="shared" si="45"/>
        <v>4.6650649281380963E-2</v>
      </c>
      <c r="AR62" s="24">
        <f t="shared" si="39"/>
        <v>4.6752705862369792E-2</v>
      </c>
      <c r="AS62" s="24" t="e">
        <f t="shared" si="39"/>
        <v>#DIV/0!</v>
      </c>
      <c r="AT62" s="24">
        <f t="shared" si="39"/>
        <v>3.8766102846624184E-2</v>
      </c>
      <c r="AU62" s="21"/>
      <c r="AV62" s="24">
        <f t="shared" si="44"/>
        <v>0.5351867940920938</v>
      </c>
      <c r="AW62" s="24">
        <f t="shared" si="44"/>
        <v>0.54492585053794707</v>
      </c>
      <c r="AX62" s="24">
        <f t="shared" si="44"/>
        <v>0.51649831649831635</v>
      </c>
      <c r="AY62" s="24">
        <f t="shared" si="44"/>
        <v>0.66490066225165556</v>
      </c>
      <c r="AZ62" s="24">
        <f t="shared" si="44"/>
        <v>0.34198047419804745</v>
      </c>
      <c r="BA62" s="24">
        <f t="shared" si="44"/>
        <v>0.51133570062824352</v>
      </c>
      <c r="BB62" s="24">
        <f t="shared" si="44"/>
        <v>0.54080854309687254</v>
      </c>
      <c r="BC62" s="24">
        <f t="shared" si="44"/>
        <v>0.67515762925598999</v>
      </c>
      <c r="BD62" s="24">
        <f t="shared" si="42"/>
        <v>0.38526570048309194</v>
      </c>
      <c r="BE62" s="24">
        <f t="shared" si="42"/>
        <v>0.47585024292655054</v>
      </c>
      <c r="BF62" s="24">
        <f t="shared" si="42"/>
        <v>0.36899399399399413</v>
      </c>
      <c r="BG62" s="24">
        <f t="shared" si="42"/>
        <v>0.55322744170327831</v>
      </c>
      <c r="BH62" s="24">
        <f t="shared" si="42"/>
        <v>0.34988385598141702</v>
      </c>
      <c r="BI62" s="24">
        <f t="shared" si="42"/>
        <v>0.59330596779286404</v>
      </c>
      <c r="BJ62" s="24">
        <f t="shared" si="42"/>
        <v>0.56195462478184988</v>
      </c>
      <c r="BK62" s="24">
        <f t="shared" si="42"/>
        <v>0.41856677524429986</v>
      </c>
      <c r="BL62" s="24">
        <f t="shared" si="46"/>
        <v>0.53492238873929709</v>
      </c>
      <c r="BM62" s="24">
        <f t="shared" si="46"/>
        <v>0.5434816126205424</v>
      </c>
      <c r="BN62" s="24">
        <f t="shared" si="46"/>
        <v>0.54472809163057234</v>
      </c>
      <c r="BO62" s="24">
        <f t="shared" si="46"/>
        <v>0.54345934063402246</v>
      </c>
      <c r="BP62" s="24" t="e">
        <f t="shared" si="46"/>
        <v>#DIV/0!</v>
      </c>
      <c r="BQ62" s="24">
        <f t="shared" si="46"/>
        <v>0.56622003711379865</v>
      </c>
      <c r="BR62" s="21"/>
      <c r="BS62" s="35">
        <f t="shared" si="11"/>
        <v>44440</v>
      </c>
      <c r="BT62" s="24">
        <f t="shared" si="41"/>
        <v>9.1791193737768596E-3</v>
      </c>
      <c r="BU62" s="24">
        <f t="shared" si="40"/>
        <v>1.6917808219178076E-3</v>
      </c>
      <c r="BV62" s="24">
        <f t="shared" si="40"/>
        <v>6.0963992172211384E-3</v>
      </c>
      <c r="BW62" s="24">
        <f t="shared" si="40"/>
        <v>2.8349119373776975E-3</v>
      </c>
      <c r="BX62" s="24">
        <f t="shared" si="40"/>
        <v>2.2687866927592871E-3</v>
      </c>
      <c r="BY62" s="24">
        <f t="shared" si="40"/>
        <v>1.9954990215264212E-3</v>
      </c>
      <c r="BZ62" s="24">
        <f t="shared" si="40"/>
        <v>4.8847749510763276E-3</v>
      </c>
      <c r="CA62" s="24">
        <f t="shared" si="40"/>
        <v>1.011311154598825E-3</v>
      </c>
      <c r="CB62" s="24">
        <f t="shared" si="40"/>
        <v>4.2119178082191764E-3</v>
      </c>
      <c r="CC62" s="24">
        <f t="shared" si="40"/>
        <v>2.0041095890410864E-4</v>
      </c>
      <c r="CD62" s="24">
        <f t="shared" si="40"/>
        <v>2.0081409001956991E-3</v>
      </c>
      <c r="CE62" s="24">
        <f t="shared" si="40"/>
        <v>1.0077495107632078E-3</v>
      </c>
      <c r="CF62" s="24">
        <f t="shared" si="14"/>
        <v>3.7390802348336555E-2</v>
      </c>
    </row>
    <row r="63" spans="1:84" x14ac:dyDescent="0.25">
      <c r="A63" s="31">
        <f>+[1]PAT!A64</f>
        <v>44470</v>
      </c>
      <c r="B63" s="17">
        <f>+[1]PAT!B64</f>
        <v>545.29999999999995</v>
      </c>
      <c r="C63" s="17">
        <f>+[1]PAT!C64</f>
        <v>546.9</v>
      </c>
      <c r="D63" s="17">
        <f>+[1]PAT!D64</f>
        <v>459.7</v>
      </c>
      <c r="E63" s="17">
        <f>+[1]PAT!E64</f>
        <v>522.6</v>
      </c>
      <c r="F63" s="17">
        <f>+[1]PAT!F64</f>
        <v>490.5</v>
      </c>
      <c r="G63" s="17">
        <f>+[1]PAT!G64</f>
        <v>572.5</v>
      </c>
      <c r="H63" s="17">
        <f>+[1]PAT!H64</f>
        <v>629.20000000000005</v>
      </c>
      <c r="I63" s="17">
        <f>+[1]PAT!I64</f>
        <v>684.7</v>
      </c>
      <c r="J63" s="17">
        <f>+[1]PAT!J64</f>
        <v>459.5</v>
      </c>
      <c r="K63" s="17">
        <f>+[1]PAT!K64</f>
        <v>524.9</v>
      </c>
      <c r="L63" s="17">
        <f>+[1]PAT!L64</f>
        <v>368.7</v>
      </c>
      <c r="M63" s="17">
        <f>+[1]PAT!M64</f>
        <v>475</v>
      </c>
      <c r="N63" s="17">
        <f>+[1]PAT!N64</f>
        <v>478.5</v>
      </c>
      <c r="O63" s="18">
        <f>+[1]PAT!R64</f>
        <v>527.9</v>
      </c>
      <c r="P63" s="19">
        <f>+[1]PAT!S64</f>
        <v>553.70000000000005</v>
      </c>
      <c r="Q63" s="20">
        <f>+[1]PAT!T64</f>
        <v>527.4</v>
      </c>
      <c r="R63" s="18">
        <f t="shared" si="4"/>
        <v>545.28019000000006</v>
      </c>
      <c r="S63" s="19">
        <f t="shared" si="5"/>
        <v>528.79751093679295</v>
      </c>
      <c r="T63" s="19">
        <f t="shared" si="6"/>
        <v>521.59417420814475</v>
      </c>
      <c r="U63" s="19">
        <f t="shared" si="7"/>
        <v>529.41116248348749</v>
      </c>
      <c r="V63" s="19"/>
      <c r="W63" s="20">
        <f t="shared" si="8"/>
        <v>566.84910068607462</v>
      </c>
      <c r="X63" s="21"/>
      <c r="Y63" s="41">
        <f t="shared" si="43"/>
        <v>2.8673835125447855E-2</v>
      </c>
      <c r="Z63" s="24">
        <f t="shared" si="43"/>
        <v>2.9361942405420782E-2</v>
      </c>
      <c r="AA63" s="24">
        <f t="shared" si="43"/>
        <v>2.0648312611012409E-2</v>
      </c>
      <c r="AB63" s="24">
        <f t="shared" si="43"/>
        <v>3.9379474940334225E-2</v>
      </c>
      <c r="AC63" s="24">
        <f t="shared" si="43"/>
        <v>1.9538557472458917E-2</v>
      </c>
      <c r="AD63" s="24">
        <f t="shared" si="43"/>
        <v>3.4700885595517983E-2</v>
      </c>
      <c r="AE63" s="24">
        <f t="shared" si="43"/>
        <v>3.8283828382838392E-2</v>
      </c>
      <c r="AF63" s="24">
        <f t="shared" si="43"/>
        <v>3.0864197530864113E-2</v>
      </c>
      <c r="AG63" s="24">
        <f t="shared" si="43"/>
        <v>1.5257192676547682E-3</v>
      </c>
      <c r="AH63" s="24">
        <f t="shared" si="43"/>
        <v>1.6460108443067334E-2</v>
      </c>
      <c r="AI63" s="24">
        <f t="shared" si="43"/>
        <v>1.0967918837400559E-2</v>
      </c>
      <c r="AJ63" s="24">
        <f t="shared" si="43"/>
        <v>3.3507397737162714E-2</v>
      </c>
      <c r="AK63" s="24">
        <f t="shared" si="43"/>
        <v>2.9253602925360278E-2</v>
      </c>
      <c r="AL63" s="24">
        <f t="shared" si="43"/>
        <v>4.6175188267934875E-2</v>
      </c>
      <c r="AM63" s="24">
        <f t="shared" si="43"/>
        <v>3.1098696461824948E-2</v>
      </c>
      <c r="AN63" s="24">
        <f t="shared" si="43"/>
        <v>9.1848450057403497E-3</v>
      </c>
      <c r="AO63" s="24">
        <f t="shared" si="45"/>
        <v>2.8716476099433397E-2</v>
      </c>
      <c r="AP63" s="24">
        <f t="shared" si="45"/>
        <v>3.0182985534525475E-2</v>
      </c>
      <c r="AQ63" s="24">
        <f t="shared" si="45"/>
        <v>3.169308171681906E-2</v>
      </c>
      <c r="AR63" s="24">
        <f t="shared" si="39"/>
        <v>3.1420533417834573E-2</v>
      </c>
      <c r="AS63" s="24" t="e">
        <f t="shared" si="39"/>
        <v>#DIV/0!</v>
      </c>
      <c r="AT63" s="24">
        <f t="shared" si="39"/>
        <v>2.9947761020042485E-2</v>
      </c>
      <c r="AU63" s="21"/>
      <c r="AV63" s="24">
        <f t="shared" si="44"/>
        <v>0.52616848586621878</v>
      </c>
      <c r="AW63" s="24">
        <f t="shared" si="44"/>
        <v>0.51832315380344252</v>
      </c>
      <c r="AX63" s="24">
        <f t="shared" si="44"/>
        <v>0.53848728246318589</v>
      </c>
      <c r="AY63" s="24">
        <f t="shared" si="44"/>
        <v>0.65641838351822512</v>
      </c>
      <c r="AZ63" s="24">
        <f t="shared" si="44"/>
        <v>0.33324272900244645</v>
      </c>
      <c r="BA63" s="24">
        <f t="shared" si="44"/>
        <v>0.50380877331231955</v>
      </c>
      <c r="BB63" s="24">
        <f t="shared" si="44"/>
        <v>0.54518664047151288</v>
      </c>
      <c r="BC63" s="24">
        <f t="shared" si="44"/>
        <v>0.67203907203907209</v>
      </c>
      <c r="BD63" s="24">
        <f t="shared" si="42"/>
        <v>0.38278663857959661</v>
      </c>
      <c r="BE63" s="24">
        <f t="shared" si="42"/>
        <v>0.45603328710124824</v>
      </c>
      <c r="BF63" s="24">
        <f t="shared" si="42"/>
        <v>0.3850488354620587</v>
      </c>
      <c r="BG63" s="24">
        <f t="shared" si="42"/>
        <v>0.57128680119086983</v>
      </c>
      <c r="BH63" s="24">
        <f t="shared" si="42"/>
        <v>0.36519258202567761</v>
      </c>
      <c r="BI63" s="24">
        <f t="shared" si="42"/>
        <v>0.55356091818716879</v>
      </c>
      <c r="BJ63" s="24">
        <f t="shared" si="42"/>
        <v>0.56059751972942506</v>
      </c>
      <c r="BK63" s="24">
        <f t="shared" si="42"/>
        <v>0.40079681274900403</v>
      </c>
      <c r="BL63" s="24">
        <f t="shared" si="46"/>
        <v>0.52609941713646635</v>
      </c>
      <c r="BM63" s="24">
        <f t="shared" si="46"/>
        <v>0.5306268262820435</v>
      </c>
      <c r="BN63" s="24">
        <f t="shared" si="46"/>
        <v>0.54009132209618249</v>
      </c>
      <c r="BO63" s="24">
        <f t="shared" si="46"/>
        <v>0.53550256466745538</v>
      </c>
      <c r="BP63" s="24" t="e">
        <f t="shared" si="46"/>
        <v>#DIV/0!</v>
      </c>
      <c r="BQ63" s="24">
        <f t="shared" si="46"/>
        <v>0.56229518627211772</v>
      </c>
      <c r="BR63" s="21"/>
      <c r="BS63" s="35">
        <f t="shared" si="11"/>
        <v>44470</v>
      </c>
      <c r="BT63" s="24">
        <f t="shared" si="41"/>
        <v>8.0722127900396262E-3</v>
      </c>
      <c r="BU63" s="24">
        <f t="shared" si="40"/>
        <v>6.1403508771929903E-4</v>
      </c>
      <c r="BV63" s="24">
        <f t="shared" si="40"/>
        <v>4.788455008488967E-3</v>
      </c>
      <c r="BW63" s="24">
        <f t="shared" si="40"/>
        <v>1.783889832107145E-3</v>
      </c>
      <c r="BX63" s="24">
        <f t="shared" si="40"/>
        <v>2.3723825693265478E-3</v>
      </c>
      <c r="BY63" s="24">
        <f t="shared" si="40"/>
        <v>2.1663837011884593E-3</v>
      </c>
      <c r="BZ63" s="24">
        <f t="shared" si="40"/>
        <v>5.189775514053952E-3</v>
      </c>
      <c r="CA63" s="24">
        <f t="shared" si="40"/>
        <v>4.2124127523108154E-5</v>
      </c>
      <c r="CB63" s="24">
        <f t="shared" si="40"/>
        <v>1.2458970005659309E-3</v>
      </c>
      <c r="CC63" s="24">
        <f t="shared" si="40"/>
        <v>1.5770609318996415E-4</v>
      </c>
      <c r="CD63" s="24">
        <f t="shared" si="40"/>
        <v>1.4757970194302938E-3</v>
      </c>
      <c r="CE63" s="24">
        <f t="shared" si="40"/>
        <v>8.0558385210337789E-4</v>
      </c>
      <c r="CF63" s="24">
        <f t="shared" si="14"/>
        <v>2.8714242595736676E-2</v>
      </c>
    </row>
    <row r="64" spans="1:84" x14ac:dyDescent="0.25">
      <c r="A64" s="31">
        <f>+[1]PAT!A65</f>
        <v>44501</v>
      </c>
      <c r="B64" s="17">
        <f>+[1]PAT!B65</f>
        <v>557.20000000000005</v>
      </c>
      <c r="C64" s="17">
        <f>+[1]PAT!C65</f>
        <v>556.5</v>
      </c>
      <c r="D64" s="17">
        <f>+[1]PAT!D65</f>
        <v>463.5</v>
      </c>
      <c r="E64" s="17">
        <f>+[1]PAT!E65</f>
        <v>537.79999999999995</v>
      </c>
      <c r="F64" s="17">
        <f>+[1]PAT!F65</f>
        <v>499.4</v>
      </c>
      <c r="G64" s="17">
        <f>+[1]PAT!G65</f>
        <v>590.29999999999995</v>
      </c>
      <c r="H64" s="17">
        <f>+[1]PAT!H65</f>
        <v>650.20000000000005</v>
      </c>
      <c r="I64" s="17">
        <f>+[1]PAT!I65</f>
        <v>705.9</v>
      </c>
      <c r="J64" s="17">
        <f>+[1]PAT!J65</f>
        <v>460.4</v>
      </c>
      <c r="K64" s="17">
        <f>+[1]PAT!K65</f>
        <v>530.4</v>
      </c>
      <c r="L64" s="17">
        <f>+[1]PAT!L65</f>
        <v>370.4</v>
      </c>
      <c r="M64" s="17">
        <f>+[1]PAT!M65</f>
        <v>484.8</v>
      </c>
      <c r="N64" s="17">
        <f>+[1]PAT!N65</f>
        <v>487.5</v>
      </c>
      <c r="O64" s="18">
        <f>+[1]PAT!R65</f>
        <v>543.79999999999995</v>
      </c>
      <c r="P64" s="19">
        <f>+[1]PAT!S65</f>
        <v>567.20000000000005</v>
      </c>
      <c r="Q64" s="20">
        <f>+[1]PAT!T65</f>
        <v>531.9</v>
      </c>
      <c r="R64" s="18">
        <f t="shared" si="4"/>
        <v>557.21292000000005</v>
      </c>
      <c r="S64" s="19">
        <f t="shared" si="5"/>
        <v>539.49084326444415</v>
      </c>
      <c r="T64" s="19">
        <f t="shared" si="6"/>
        <v>533.81795814479642</v>
      </c>
      <c r="U64" s="19">
        <f t="shared" si="7"/>
        <v>542.04157859973589</v>
      </c>
      <c r="V64" s="19"/>
      <c r="W64" s="20">
        <f t="shared" si="8"/>
        <v>581.26272946412018</v>
      </c>
      <c r="X64" s="21"/>
      <c r="Y64" s="41">
        <f t="shared" si="43"/>
        <v>2.1822849807445532E-2</v>
      </c>
      <c r="Z64" s="24">
        <f t="shared" si="43"/>
        <v>1.7553483269336256E-2</v>
      </c>
      <c r="AA64" s="24">
        <f t="shared" si="43"/>
        <v>8.266260604742337E-3</v>
      </c>
      <c r="AB64" s="24">
        <f t="shared" si="43"/>
        <v>2.9085342518178292E-2</v>
      </c>
      <c r="AC64" s="24">
        <f t="shared" si="43"/>
        <v>1.8144750254841968E-2</v>
      </c>
      <c r="AD64" s="24">
        <f t="shared" si="43"/>
        <v>3.109170305676856E-2</v>
      </c>
      <c r="AE64" s="24">
        <f t="shared" si="43"/>
        <v>3.3375715193896927E-2</v>
      </c>
      <c r="AF64" s="24">
        <f t="shared" si="43"/>
        <v>3.0962465313275844E-2</v>
      </c>
      <c r="AG64" s="24">
        <f t="shared" si="43"/>
        <v>1.9586507072903991E-3</v>
      </c>
      <c r="AH64" s="24">
        <f t="shared" si="43"/>
        <v>1.0478186321204008E-2</v>
      </c>
      <c r="AI64" s="24">
        <f t="shared" si="43"/>
        <v>4.6107946840250325E-3</v>
      </c>
      <c r="AJ64" s="24">
        <f t="shared" si="43"/>
        <v>2.0631578947368334E-2</v>
      </c>
      <c r="AK64" s="24">
        <f t="shared" si="43"/>
        <v>1.8808777429467183E-2</v>
      </c>
      <c r="AL64" s="24">
        <f t="shared" si="43"/>
        <v>3.0119340784239501E-2</v>
      </c>
      <c r="AM64" s="24">
        <f t="shared" si="43"/>
        <v>2.438143398952497E-2</v>
      </c>
      <c r="AN64" s="24">
        <f t="shared" si="43"/>
        <v>8.5324232081911422E-3</v>
      </c>
      <c r="AO64" s="24">
        <f t="shared" si="45"/>
        <v>2.1883666817237524E-2</v>
      </c>
      <c r="AP64" s="24">
        <f t="shared" si="45"/>
        <v>2.0221979314364313E-2</v>
      </c>
      <c r="AQ64" s="24">
        <f t="shared" si="45"/>
        <v>2.3435430342390484E-2</v>
      </c>
      <c r="AR64" s="24">
        <f t="shared" si="39"/>
        <v>2.3857479802652071E-2</v>
      </c>
      <c r="AS64" s="24" t="e">
        <f t="shared" si="39"/>
        <v>#DIV/0!</v>
      </c>
      <c r="AT64" s="24">
        <f t="shared" si="39"/>
        <v>2.5427629259004325E-2</v>
      </c>
      <c r="AU64" s="21"/>
      <c r="AV64" s="24">
        <f t="shared" si="44"/>
        <v>0.51536578732662508</v>
      </c>
      <c r="AW64" s="24">
        <f t="shared" si="44"/>
        <v>0.49878804201454341</v>
      </c>
      <c r="AX64" s="24">
        <f t="shared" si="44"/>
        <v>0.49564375605033884</v>
      </c>
      <c r="AY64" s="24">
        <f t="shared" si="44"/>
        <v>0.6262473540973692</v>
      </c>
      <c r="AZ64" s="24">
        <f t="shared" si="44"/>
        <v>0.32572338731085737</v>
      </c>
      <c r="BA64" s="24">
        <f t="shared" si="44"/>
        <v>0.49140980293077297</v>
      </c>
      <c r="BB64" s="24">
        <f t="shared" si="44"/>
        <v>0.55253104106972306</v>
      </c>
      <c r="BC64" s="24">
        <f t="shared" si="44"/>
        <v>0.67156050201278705</v>
      </c>
      <c r="BD64" s="24">
        <f t="shared" si="42"/>
        <v>0.38800120590895393</v>
      </c>
      <c r="BE64" s="24">
        <f t="shared" si="42"/>
        <v>0.452354874041621</v>
      </c>
      <c r="BF64" s="24">
        <f t="shared" si="42"/>
        <v>0.38830584707646154</v>
      </c>
      <c r="BG64" s="24">
        <f t="shared" si="42"/>
        <v>0.56893203883495147</v>
      </c>
      <c r="BH64" s="24">
        <f t="shared" si="42"/>
        <v>0.36707795849691527</v>
      </c>
      <c r="BI64" s="24">
        <f t="shared" si="42"/>
        <v>0.5279572913739814</v>
      </c>
      <c r="BJ64" s="24">
        <f t="shared" si="42"/>
        <v>0.55397260273972626</v>
      </c>
      <c r="BK64" s="24">
        <f t="shared" si="42"/>
        <v>0.38443519000520565</v>
      </c>
      <c r="BL64" s="24">
        <f t="shared" si="46"/>
        <v>0.51522850921722685</v>
      </c>
      <c r="BM64" s="24">
        <f t="shared" si="46"/>
        <v>0.51354576953843178</v>
      </c>
      <c r="BN64" s="24">
        <f t="shared" si="46"/>
        <v>0.52727825429529274</v>
      </c>
      <c r="BO64" s="24">
        <f t="shared" si="46"/>
        <v>0.52121815575891617</v>
      </c>
      <c r="BP64" s="24" t="e">
        <f t="shared" si="46"/>
        <v>#DIV/0!</v>
      </c>
      <c r="BQ64" s="24">
        <f t="shared" si="46"/>
        <v>0.55605828273010283</v>
      </c>
      <c r="BR64" s="21"/>
      <c r="BS64" s="35">
        <f t="shared" si="11"/>
        <v>44501</v>
      </c>
      <c r="BT64" s="24">
        <f t="shared" si="41"/>
        <v>4.8290482303319391E-3</v>
      </c>
      <c r="BU64" s="24">
        <f t="shared" si="40"/>
        <v>2.4390243902439103E-4</v>
      </c>
      <c r="BV64" s="24">
        <f t="shared" si="40"/>
        <v>3.5735191637630507E-3</v>
      </c>
      <c r="BW64" s="24">
        <f t="shared" si="40"/>
        <v>1.641921877865391E-3</v>
      </c>
      <c r="BX64" s="24">
        <f t="shared" si="40"/>
        <v>2.1380891252521495E-3</v>
      </c>
      <c r="BY64" s="24">
        <f t="shared" si="40"/>
        <v>1.9062901155327346E-3</v>
      </c>
      <c r="BZ64" s="24">
        <f t="shared" si="40"/>
        <v>5.2173849257289408E-3</v>
      </c>
      <c r="CA64" s="24">
        <f t="shared" si="40"/>
        <v>5.2649917476617042E-5</v>
      </c>
      <c r="CB64" s="24">
        <f t="shared" si="40"/>
        <v>7.8369704749679087E-4</v>
      </c>
      <c r="CC64" s="24">
        <f t="shared" si="40"/>
        <v>6.5156794425086679E-5</v>
      </c>
      <c r="CD64" s="24">
        <f t="shared" si="40"/>
        <v>9.1296534017971866E-4</v>
      </c>
      <c r="CE64" s="24">
        <f t="shared" si="40"/>
        <v>5.1824683660370437E-4</v>
      </c>
      <c r="CF64" s="24">
        <f t="shared" si="14"/>
        <v>2.1882871813680514E-2</v>
      </c>
    </row>
    <row r="65" spans="1:84" x14ac:dyDescent="0.25">
      <c r="A65" s="31">
        <f>+[1]PAT!A66</f>
        <v>44531</v>
      </c>
      <c r="B65" s="17">
        <f>+[1]PAT!B66</f>
        <v>574.5</v>
      </c>
      <c r="C65" s="17">
        <f>+[1]PAT!C66</f>
        <v>573</v>
      </c>
      <c r="D65" s="17">
        <f>+[1]PAT!D66</f>
        <v>485.9</v>
      </c>
      <c r="E65" s="17">
        <f>+[1]PAT!E66</f>
        <v>559.29999999999995</v>
      </c>
      <c r="F65" s="17">
        <f>+[1]PAT!F66</f>
        <v>508.8</v>
      </c>
      <c r="G65" s="17">
        <f>+[1]PAT!G66</f>
        <v>610.4</v>
      </c>
      <c r="H65" s="17">
        <f>+[1]PAT!H66</f>
        <v>653.4</v>
      </c>
      <c r="I65" s="17">
        <f>+[1]PAT!I66</f>
        <v>732.7</v>
      </c>
      <c r="J65" s="17">
        <f>+[1]PAT!J66</f>
        <v>470.3</v>
      </c>
      <c r="K65" s="17">
        <f>+[1]PAT!K66</f>
        <v>547.5</v>
      </c>
      <c r="L65" s="17">
        <f>+[1]PAT!L66</f>
        <v>370.4</v>
      </c>
      <c r="M65" s="17">
        <f>+[1]PAT!M66</f>
        <v>507.6</v>
      </c>
      <c r="N65" s="17">
        <f>+[1]PAT!N66</f>
        <v>498.4</v>
      </c>
      <c r="O65" s="18">
        <f>+[1]PAT!R66</f>
        <v>558.6</v>
      </c>
      <c r="P65" s="19">
        <f>+[1]PAT!S66</f>
        <v>587.20000000000005</v>
      </c>
      <c r="Q65" s="20">
        <f>+[1]PAT!T66</f>
        <v>541.1</v>
      </c>
      <c r="R65" s="18">
        <f t="shared" si="4"/>
        <v>574.44129999999996</v>
      </c>
      <c r="S65" s="19">
        <f t="shared" si="5"/>
        <v>557.91288278775085</v>
      </c>
      <c r="T65" s="19">
        <f t="shared" si="6"/>
        <v>553.33724547511304</v>
      </c>
      <c r="U65" s="19">
        <f t="shared" si="7"/>
        <v>561.01046895640684</v>
      </c>
      <c r="V65" s="19"/>
      <c r="W65" s="20">
        <f t="shared" si="8"/>
        <v>599.46141294270353</v>
      </c>
      <c r="X65" s="21"/>
      <c r="Y65" s="41">
        <f t="shared" si="43"/>
        <v>3.1048097631012128E-2</v>
      </c>
      <c r="Z65" s="24">
        <f t="shared" si="43"/>
        <v>2.9649595687331498E-2</v>
      </c>
      <c r="AA65" s="24">
        <f t="shared" si="43"/>
        <v>4.832793959007553E-2</v>
      </c>
      <c r="AB65" s="24">
        <f t="shared" si="43"/>
        <v>3.9977686872443297E-2</v>
      </c>
      <c r="AC65" s="24">
        <f t="shared" ref="Y65:AN81" si="47">+F65/F64-1</f>
        <v>1.8822587104525557E-2</v>
      </c>
      <c r="AD65" s="24">
        <f t="shared" si="47"/>
        <v>3.4050482805353166E-2</v>
      </c>
      <c r="AE65" s="24">
        <f t="shared" si="47"/>
        <v>4.921562596124085E-3</v>
      </c>
      <c r="AF65" s="24">
        <f t="shared" si="47"/>
        <v>3.7965717523728681E-2</v>
      </c>
      <c r="AG65" s="24">
        <f t="shared" si="47"/>
        <v>2.1503040834057519E-2</v>
      </c>
      <c r="AH65" s="24">
        <f t="shared" si="47"/>
        <v>3.2239819004524994E-2</v>
      </c>
      <c r="AI65" s="24">
        <f t="shared" si="47"/>
        <v>0</v>
      </c>
      <c r="AJ65" s="24">
        <f t="shared" si="47"/>
        <v>4.7029702970297071E-2</v>
      </c>
      <c r="AK65" s="24">
        <f t="shared" si="47"/>
        <v>2.2358974358974271E-2</v>
      </c>
      <c r="AL65" s="24">
        <f t="shared" si="47"/>
        <v>2.7215888194189075E-2</v>
      </c>
      <c r="AM65" s="24">
        <f t="shared" si="47"/>
        <v>3.5260930888575404E-2</v>
      </c>
      <c r="AN65" s="24">
        <f t="shared" si="47"/>
        <v>1.7296484301560611E-2</v>
      </c>
      <c r="AO65" s="24">
        <f t="shared" si="45"/>
        <v>3.0918845169634501E-2</v>
      </c>
      <c r="AP65" s="24">
        <f t="shared" si="45"/>
        <v>3.414708470645289E-2</v>
      </c>
      <c r="AQ65" s="24">
        <f t="shared" si="45"/>
        <v>3.6565437772368981E-2</v>
      </c>
      <c r="AR65" s="24">
        <f t="shared" si="39"/>
        <v>3.4995268085657782E-2</v>
      </c>
      <c r="AS65" s="24" t="e">
        <f t="shared" si="39"/>
        <v>#DIV/0!</v>
      </c>
      <c r="AT65" s="24">
        <f t="shared" si="39"/>
        <v>3.130887730469345E-2</v>
      </c>
      <c r="AU65" s="21"/>
      <c r="AV65" s="24">
        <f t="shared" si="44"/>
        <v>0.51623119556611252</v>
      </c>
      <c r="AW65" s="24">
        <f t="shared" si="44"/>
        <v>0.49843096234309625</v>
      </c>
      <c r="AX65" s="24">
        <f t="shared" si="44"/>
        <v>0.50619962802231844</v>
      </c>
      <c r="AY65" s="24">
        <f t="shared" si="44"/>
        <v>0.65915158706615218</v>
      </c>
      <c r="AZ65" s="24">
        <f t="shared" si="44"/>
        <v>0.32190179267342178</v>
      </c>
      <c r="BA65" s="24">
        <f t="shared" si="44"/>
        <v>0.48732943469785583</v>
      </c>
      <c r="BB65" s="24">
        <f t="shared" si="44"/>
        <v>0.50935550935550933</v>
      </c>
      <c r="BC65" s="24">
        <f t="shared" si="44"/>
        <v>0.64540759038850215</v>
      </c>
      <c r="BD65" s="24">
        <f t="shared" si="42"/>
        <v>0.4101949025487257</v>
      </c>
      <c r="BE65" s="24">
        <f t="shared" si="42"/>
        <v>0.47098334228909189</v>
      </c>
      <c r="BF65" s="24">
        <f t="shared" si="42"/>
        <v>0.39300488905603603</v>
      </c>
      <c r="BG65" s="24">
        <f t="shared" si="42"/>
        <v>0.60227272727272729</v>
      </c>
      <c r="BH65" s="24">
        <f t="shared" si="42"/>
        <v>0.3673525377229081</v>
      </c>
      <c r="BI65" s="24">
        <f t="shared" si="42"/>
        <v>0.56120737842370039</v>
      </c>
      <c r="BJ65" s="24">
        <f t="shared" si="42"/>
        <v>0.55261766261237466</v>
      </c>
      <c r="BK65" s="24">
        <f t="shared" si="42"/>
        <v>0.37369890835237385</v>
      </c>
      <c r="BL65" s="24">
        <f t="shared" si="46"/>
        <v>0.5162998566191328</v>
      </c>
      <c r="BM65" s="24">
        <f t="shared" si="46"/>
        <v>0.52361099816420387</v>
      </c>
      <c r="BN65" s="24">
        <f t="shared" si="46"/>
        <v>0.54603413031849102</v>
      </c>
      <c r="BO65" s="24">
        <f t="shared" si="46"/>
        <v>0.53784066036432576</v>
      </c>
      <c r="BP65" s="24" t="e">
        <f t="shared" si="46"/>
        <v>#DIV/0!</v>
      </c>
      <c r="BQ65" s="24">
        <f t="shared" si="46"/>
        <v>0.55542503183720782</v>
      </c>
      <c r="BR65" s="21"/>
      <c r="BS65" s="35">
        <f t="shared" si="11"/>
        <v>44531</v>
      </c>
      <c r="BT65" s="24">
        <f t="shared" si="41"/>
        <v>8.1226669059583628E-3</v>
      </c>
      <c r="BU65" s="24">
        <f t="shared" si="40"/>
        <v>1.4070351758793957E-3</v>
      </c>
      <c r="BV65" s="24">
        <f t="shared" si="40"/>
        <v>4.9466977745872224E-3</v>
      </c>
      <c r="BW65" s="24">
        <f t="shared" ref="BW65:CE93" si="48">(F65-F64)/$B64*F$3</f>
        <v>1.6971284996410683E-3</v>
      </c>
      <c r="BX65" s="24">
        <f t="shared" si="48"/>
        <v>2.3627961234745178E-3</v>
      </c>
      <c r="BY65" s="24">
        <f t="shared" si="48"/>
        <v>2.8427853553481089E-4</v>
      </c>
      <c r="BZ65" s="24">
        <f t="shared" si="48"/>
        <v>6.4547020818377767E-3</v>
      </c>
      <c r="CA65" s="24">
        <f t="shared" si="48"/>
        <v>5.6678033022254312E-4</v>
      </c>
      <c r="CB65" s="24">
        <f t="shared" si="48"/>
        <v>2.3845477386934704E-3</v>
      </c>
      <c r="CC65" s="24">
        <f t="shared" si="48"/>
        <v>0</v>
      </c>
      <c r="CD65" s="24">
        <f t="shared" si="48"/>
        <v>2.0786791098348894E-3</v>
      </c>
      <c r="CE65" s="24">
        <f t="shared" si="48"/>
        <v>6.1424982053122617E-4</v>
      </c>
      <c r="CF65" s="24">
        <f t="shared" si="14"/>
        <v>3.0919562096195282E-2</v>
      </c>
    </row>
    <row r="66" spans="1:84" x14ac:dyDescent="0.25">
      <c r="A66" s="31">
        <f>+[1]PAT!A67</f>
        <v>44562</v>
      </c>
      <c r="B66" s="17">
        <f>+[1]PAT!B67</f>
        <v>595.1</v>
      </c>
      <c r="C66" s="17">
        <f>+[1]PAT!C67</f>
        <v>594.4</v>
      </c>
      <c r="D66" s="17">
        <f>+[1]PAT!D67</f>
        <v>494.3</v>
      </c>
      <c r="E66" s="17">
        <f>+[1]PAT!E67</f>
        <v>577.6</v>
      </c>
      <c r="F66" s="17">
        <f>+[1]PAT!F67</f>
        <v>531.4</v>
      </c>
      <c r="G66" s="17">
        <f>+[1]PAT!G67</f>
        <v>625.5</v>
      </c>
      <c r="H66" s="17">
        <f>+[1]PAT!H67</f>
        <v>675.7</v>
      </c>
      <c r="I66" s="17">
        <f>+[1]PAT!I67</f>
        <v>758.4</v>
      </c>
      <c r="J66" s="17">
        <f>+[1]PAT!J67</f>
        <v>499.7</v>
      </c>
      <c r="K66" s="17">
        <f>+[1]PAT!K67</f>
        <v>563.9</v>
      </c>
      <c r="L66" s="17">
        <f>+[1]PAT!L67</f>
        <v>371.4</v>
      </c>
      <c r="M66" s="17">
        <f>+[1]PAT!M67</f>
        <v>538.70000000000005</v>
      </c>
      <c r="N66" s="17">
        <f>+[1]PAT!N67</f>
        <v>514.29999999999995</v>
      </c>
      <c r="O66" s="18">
        <f>+[1]PAT!R67</f>
        <v>580.9</v>
      </c>
      <c r="P66" s="19">
        <f>+[1]PAT!S67</f>
        <v>609.5</v>
      </c>
      <c r="Q66" s="20">
        <f>+[1]PAT!T67</f>
        <v>555.20000000000005</v>
      </c>
      <c r="R66" s="18">
        <f t="shared" si="4"/>
        <v>595.07895999999994</v>
      </c>
      <c r="S66" s="19">
        <f t="shared" si="5"/>
        <v>577.30125207421941</v>
      </c>
      <c r="T66" s="19">
        <f t="shared" si="6"/>
        <v>572.25277149321266</v>
      </c>
      <c r="U66" s="19">
        <f t="shared" si="7"/>
        <v>577.88183619550864</v>
      </c>
      <c r="V66" s="19"/>
      <c r="W66" s="20">
        <f t="shared" si="8"/>
        <v>619.15397737808269</v>
      </c>
      <c r="X66" s="21"/>
      <c r="Y66" s="41">
        <f t="shared" si="47"/>
        <v>3.5857267188859954E-2</v>
      </c>
      <c r="Z66" s="24">
        <f t="shared" si="47"/>
        <v>3.7347294938917974E-2</v>
      </c>
      <c r="AA66" s="24">
        <f t="shared" si="47"/>
        <v>1.728750771763754E-2</v>
      </c>
      <c r="AB66" s="24">
        <f t="shared" si="47"/>
        <v>3.2719470767030412E-2</v>
      </c>
      <c r="AC66" s="24">
        <f t="shared" si="47"/>
        <v>4.4418238993710668E-2</v>
      </c>
      <c r="AD66" s="24">
        <f t="shared" si="47"/>
        <v>2.4737876802096936E-2</v>
      </c>
      <c r="AE66" s="24">
        <f t="shared" si="47"/>
        <v>3.4129170492807059E-2</v>
      </c>
      <c r="AF66" s="24">
        <f t="shared" si="47"/>
        <v>3.5075747236249288E-2</v>
      </c>
      <c r="AG66" s="24">
        <f t="shared" si="47"/>
        <v>6.2513289389751092E-2</v>
      </c>
      <c r="AH66" s="24">
        <f t="shared" si="47"/>
        <v>2.9954337899543271E-2</v>
      </c>
      <c r="AI66" s="24">
        <f t="shared" si="47"/>
        <v>2.6997840172786614E-3</v>
      </c>
      <c r="AJ66" s="24">
        <f t="shared" si="47"/>
        <v>6.1268715524034789E-2</v>
      </c>
      <c r="AK66" s="24">
        <f t="shared" si="47"/>
        <v>3.1902086677367603E-2</v>
      </c>
      <c r="AL66" s="24">
        <f t="shared" si="47"/>
        <v>3.9921231650554834E-2</v>
      </c>
      <c r="AM66" s="24">
        <f t="shared" si="47"/>
        <v>3.7976839237057192E-2</v>
      </c>
      <c r="AN66" s="24">
        <f t="shared" si="47"/>
        <v>2.6058029939013183E-2</v>
      </c>
      <c r="AO66" s="24">
        <f t="shared" si="45"/>
        <v>3.5926490661447819E-2</v>
      </c>
      <c r="AP66" s="24">
        <f t="shared" si="45"/>
        <v>3.4751607078133295E-2</v>
      </c>
      <c r="AQ66" s="24">
        <f t="shared" si="45"/>
        <v>3.4184443886220217E-2</v>
      </c>
      <c r="AR66" s="24">
        <f t="shared" si="39"/>
        <v>3.0073177191302536E-2</v>
      </c>
      <c r="AS66" s="24" t="e">
        <f t="shared" si="39"/>
        <v>#DIV/0!</v>
      </c>
      <c r="AT66" s="24">
        <f t="shared" si="39"/>
        <v>3.2850428751886041E-2</v>
      </c>
      <c r="AU66" s="21"/>
      <c r="AV66" s="24">
        <f t="shared" si="44"/>
        <v>0.50887423935091292</v>
      </c>
      <c r="AW66" s="24">
        <f t="shared" si="44"/>
        <v>0.50101010101010091</v>
      </c>
      <c r="AX66" s="24">
        <f t="shared" si="44"/>
        <v>0.46894502228826163</v>
      </c>
      <c r="AY66" s="24">
        <f t="shared" si="44"/>
        <v>0.68593111500291881</v>
      </c>
      <c r="AZ66" s="24">
        <f t="shared" si="44"/>
        <v>0.36151678196259285</v>
      </c>
      <c r="BA66" s="24">
        <f t="shared" si="44"/>
        <v>0.46624472573839659</v>
      </c>
      <c r="BB66" s="24">
        <f t="shared" si="44"/>
        <v>0.51230975828111025</v>
      </c>
      <c r="BC66" s="24">
        <f t="shared" si="44"/>
        <v>0.58395989974937335</v>
      </c>
      <c r="BD66" s="24">
        <f t="shared" si="42"/>
        <v>0.29255043973098793</v>
      </c>
      <c r="BE66" s="24">
        <f t="shared" si="42"/>
        <v>0.44775353016688046</v>
      </c>
      <c r="BF66" s="24">
        <f t="shared" si="42"/>
        <v>0.3781076066790352</v>
      </c>
      <c r="BG66" s="24">
        <f t="shared" si="42"/>
        <v>0.63639125151883369</v>
      </c>
      <c r="BH66" s="24">
        <f t="shared" si="42"/>
        <v>0.39188092016238141</v>
      </c>
      <c r="BI66" s="24">
        <f t="shared" si="42"/>
        <v>0.56999999999999984</v>
      </c>
      <c r="BJ66" s="24">
        <f t="shared" si="42"/>
        <v>0.55168024439918528</v>
      </c>
      <c r="BK66" s="24">
        <f t="shared" si="42"/>
        <v>0.33815377199325147</v>
      </c>
      <c r="BL66" s="24">
        <f t="shared" si="46"/>
        <v>0.50861219604103436</v>
      </c>
      <c r="BM66" s="24">
        <f t="shared" si="46"/>
        <v>0.52556232669930814</v>
      </c>
      <c r="BN66" s="24">
        <f t="shared" si="46"/>
        <v>0.55111736042509563</v>
      </c>
      <c r="BO66" s="24">
        <f t="shared" si="46"/>
        <v>0.53857831970032199</v>
      </c>
      <c r="BP66" s="24" t="e">
        <f t="shared" si="46"/>
        <v>#DIV/0!</v>
      </c>
      <c r="BQ66" s="24">
        <f t="shared" si="46"/>
        <v>0.5312274151690819</v>
      </c>
      <c r="BR66" s="21"/>
      <c r="BS66" s="35">
        <f t="shared" si="11"/>
        <v>44562</v>
      </c>
      <c r="BT66" s="24">
        <f t="shared" si="41"/>
        <v>1.0217615317667527E-2</v>
      </c>
      <c r="BU66" s="24">
        <f t="shared" ref="BU66:BU108" si="49">(D66-D65)/$B65*D$3</f>
        <v>5.1174934725848773E-4</v>
      </c>
      <c r="BV66" s="24">
        <f t="shared" ref="BV66:BV108" si="50">(E66-E65)/$B65*E$3</f>
        <v>4.0836553524804331E-3</v>
      </c>
      <c r="BW66" s="24">
        <f t="shared" si="48"/>
        <v>3.9574586597040844E-3</v>
      </c>
      <c r="BX66" s="24">
        <f t="shared" si="48"/>
        <v>1.7215839860748503E-3</v>
      </c>
      <c r="BY66" s="24">
        <f t="shared" si="48"/>
        <v>1.9214099216710244E-3</v>
      </c>
      <c r="BZ66" s="24">
        <f t="shared" si="48"/>
        <v>6.003376849434275E-3</v>
      </c>
      <c r="CA66" s="24">
        <f t="shared" si="48"/>
        <v>1.6324804177545679E-3</v>
      </c>
      <c r="CB66" s="24">
        <f t="shared" si="48"/>
        <v>2.2180678851174904E-3</v>
      </c>
      <c r="CC66" s="24">
        <f t="shared" si="48"/>
        <v>3.6379460400348127E-5</v>
      </c>
      <c r="CD66" s="24">
        <f t="shared" si="48"/>
        <v>2.7500087032201934E-3</v>
      </c>
      <c r="CE66" s="24">
        <f t="shared" si="48"/>
        <v>8.6903394255874542E-4</v>
      </c>
      <c r="CF66" s="24">
        <f t="shared" si="14"/>
        <v>3.5922819843342023E-2</v>
      </c>
    </row>
    <row r="67" spans="1:84" x14ac:dyDescent="0.25">
      <c r="A67" s="31">
        <f>+[1]PAT!A68</f>
        <v>44593</v>
      </c>
      <c r="B67" s="17">
        <f>+[1]PAT!B68</f>
        <v>623.9</v>
      </c>
      <c r="C67" s="17">
        <f>+[1]PAT!C68</f>
        <v>630</v>
      </c>
      <c r="D67" s="17">
        <f>+[1]PAT!D68</f>
        <v>506.5</v>
      </c>
      <c r="E67" s="17">
        <f>+[1]PAT!E68</f>
        <v>608.1</v>
      </c>
      <c r="F67" s="17">
        <f>+[1]PAT!F68</f>
        <v>546.70000000000005</v>
      </c>
      <c r="G67" s="17">
        <f>+[1]PAT!G68</f>
        <v>648.6</v>
      </c>
      <c r="H67" s="17">
        <f>+[1]PAT!H68</f>
        <v>705.3</v>
      </c>
      <c r="I67" s="17">
        <f>+[1]PAT!I68</f>
        <v>799</v>
      </c>
      <c r="J67" s="17">
        <f>+[1]PAT!J68</f>
        <v>502.6</v>
      </c>
      <c r="K67" s="17">
        <f>+[1]PAT!K68</f>
        <v>586.70000000000005</v>
      </c>
      <c r="L67" s="17">
        <f>+[1]PAT!L68</f>
        <v>380</v>
      </c>
      <c r="M67" s="17">
        <f>+[1]PAT!M68</f>
        <v>579.1</v>
      </c>
      <c r="N67" s="17">
        <f>+[1]PAT!N68</f>
        <v>534.79999999999995</v>
      </c>
      <c r="O67" s="18">
        <f>+[1]PAT!R68</f>
        <v>622</v>
      </c>
      <c r="P67" s="19">
        <f>+[1]PAT!S68</f>
        <v>637.29999999999995</v>
      </c>
      <c r="Q67" s="20">
        <f>+[1]PAT!T68</f>
        <v>579.70000000000005</v>
      </c>
      <c r="R67" s="18">
        <f t="shared" si="4"/>
        <v>623.88692000000003</v>
      </c>
      <c r="S67" s="19">
        <f t="shared" si="5"/>
        <v>607.5966359933625</v>
      </c>
      <c r="T67" s="19">
        <f t="shared" si="6"/>
        <v>600.22429298642533</v>
      </c>
      <c r="U67" s="19">
        <f t="shared" si="7"/>
        <v>603.76826287978861</v>
      </c>
      <c r="V67" s="19"/>
      <c r="W67" s="20">
        <f t="shared" si="8"/>
        <v>647.01301687372506</v>
      </c>
      <c r="X67" s="21"/>
      <c r="Y67" s="41">
        <f t="shared" si="47"/>
        <v>4.8395227692824561E-2</v>
      </c>
      <c r="Z67" s="24">
        <f t="shared" si="47"/>
        <v>5.9892328398384986E-2</v>
      </c>
      <c r="AA67" s="24">
        <f t="shared" si="47"/>
        <v>2.4681367590531966E-2</v>
      </c>
      <c r="AB67" s="24">
        <f t="shared" si="47"/>
        <v>5.280470914127422E-2</v>
      </c>
      <c r="AC67" s="24">
        <f t="shared" si="47"/>
        <v>2.879187053067378E-2</v>
      </c>
      <c r="AD67" s="24">
        <f t="shared" si="47"/>
        <v>3.6930455635491688E-2</v>
      </c>
      <c r="AE67" s="24">
        <f t="shared" si="47"/>
        <v>4.3806422968772907E-2</v>
      </c>
      <c r="AF67" s="24">
        <f t="shared" si="47"/>
        <v>5.353375527426163E-2</v>
      </c>
      <c r="AG67" s="24">
        <f t="shared" si="47"/>
        <v>5.803482089253631E-3</v>
      </c>
      <c r="AH67" s="24">
        <f t="shared" si="47"/>
        <v>4.0432700833481272E-2</v>
      </c>
      <c r="AI67" s="24">
        <f t="shared" si="47"/>
        <v>2.3155627355950559E-2</v>
      </c>
      <c r="AJ67" s="24">
        <f t="shared" si="47"/>
        <v>7.4995359198069433E-2</v>
      </c>
      <c r="AK67" s="24">
        <f t="shared" si="47"/>
        <v>3.9860003888780859E-2</v>
      </c>
      <c r="AL67" s="24">
        <f t="shared" si="47"/>
        <v>7.0752280943363832E-2</v>
      </c>
      <c r="AM67" s="24">
        <f t="shared" si="47"/>
        <v>4.5611156685807952E-2</v>
      </c>
      <c r="AN67" s="24">
        <f t="shared" si="47"/>
        <v>4.4128242074928048E-2</v>
      </c>
      <c r="AO67" s="24">
        <f t="shared" si="45"/>
        <v>4.8410315162209949E-2</v>
      </c>
      <c r="AP67" s="24">
        <f t="shared" si="45"/>
        <v>5.2477599538010677E-2</v>
      </c>
      <c r="AQ67" s="24">
        <f t="shared" si="45"/>
        <v>4.887966102850827E-2</v>
      </c>
      <c r="AR67" s="24">
        <f t="shared" si="39"/>
        <v>4.4795363105204267E-2</v>
      </c>
      <c r="AS67" s="24" t="e">
        <f t="shared" si="39"/>
        <v>#DIV/0!</v>
      </c>
      <c r="AT67" s="24">
        <f t="shared" si="39"/>
        <v>4.4995333169975726E-2</v>
      </c>
      <c r="AU67" s="21"/>
      <c r="AV67" s="24">
        <f t="shared" si="44"/>
        <v>0.52319335937499978</v>
      </c>
      <c r="AW67" s="24">
        <f t="shared" si="44"/>
        <v>0.52284263959390875</v>
      </c>
      <c r="AX67" s="24">
        <f t="shared" si="44"/>
        <v>0.44879862700228834</v>
      </c>
      <c r="AY67" s="24">
        <f t="shared" si="44"/>
        <v>0.71537376586741885</v>
      </c>
      <c r="AZ67" s="24">
        <f t="shared" si="44"/>
        <v>0.37951047186474907</v>
      </c>
      <c r="BA67" s="24">
        <f t="shared" si="44"/>
        <v>0.46015308419630796</v>
      </c>
      <c r="BB67" s="24">
        <f t="shared" si="44"/>
        <v>0.50801796023091716</v>
      </c>
      <c r="BC67" s="24">
        <f t="shared" si="44"/>
        <v>0.59959959959959952</v>
      </c>
      <c r="BD67" s="24">
        <f t="shared" si="42"/>
        <v>0.26472068444891805</v>
      </c>
      <c r="BE67" s="24">
        <f t="shared" si="42"/>
        <v>0.44614246980527494</v>
      </c>
      <c r="BF67" s="24">
        <f t="shared" si="42"/>
        <v>0.41001855287569566</v>
      </c>
      <c r="BG67" s="24">
        <f t="shared" si="42"/>
        <v>0.67128427128427126</v>
      </c>
      <c r="BH67" s="24">
        <f t="shared" si="42"/>
        <v>0.40996572633799078</v>
      </c>
      <c r="BI67" s="24">
        <f t="shared" si="42"/>
        <v>0.59242191500256003</v>
      </c>
      <c r="BJ67" s="24">
        <f t="shared" si="42"/>
        <v>0.55933447516515766</v>
      </c>
      <c r="BK67" s="24">
        <f t="shared" si="42"/>
        <v>0.36560659599528877</v>
      </c>
      <c r="BL67" s="24">
        <f t="shared" si="46"/>
        <v>0.52296637007867597</v>
      </c>
      <c r="BM67" s="24">
        <f t="shared" si="46"/>
        <v>0.54148355347229304</v>
      </c>
      <c r="BN67" s="24">
        <f t="shared" si="46"/>
        <v>0.56545090834286116</v>
      </c>
      <c r="BO67" s="24">
        <f t="shared" si="46"/>
        <v>0.54966026250835864</v>
      </c>
      <c r="BP67" s="24" t="e">
        <f t="shared" si="46"/>
        <v>#DIV/0!</v>
      </c>
      <c r="BQ67" s="24">
        <f t="shared" si="46"/>
        <v>0.54076179312652473</v>
      </c>
      <c r="BR67" s="21"/>
      <c r="BS67" s="35">
        <f t="shared" si="11"/>
        <v>44593</v>
      </c>
      <c r="BT67" s="24">
        <f t="shared" si="41"/>
        <v>1.6409141320786431E-2</v>
      </c>
      <c r="BU67" s="24">
        <f t="shared" si="49"/>
        <v>7.1752646614014386E-4</v>
      </c>
      <c r="BV67" s="24">
        <f t="shared" si="50"/>
        <v>6.5704923542261803E-3</v>
      </c>
      <c r="BW67" s="24">
        <f t="shared" si="48"/>
        <v>2.5864224500084135E-3</v>
      </c>
      <c r="BX67" s="24">
        <f t="shared" si="48"/>
        <v>2.5425138632162686E-3</v>
      </c>
      <c r="BY67" s="24">
        <f t="shared" si="48"/>
        <v>2.4621072088724509E-3</v>
      </c>
      <c r="BZ67" s="24">
        <f t="shared" si="48"/>
        <v>9.1556377079482498E-3</v>
      </c>
      <c r="CA67" s="24">
        <f t="shared" si="48"/>
        <v>1.5545286506469681E-4</v>
      </c>
      <c r="CB67" s="24">
        <f t="shared" si="48"/>
        <v>2.9769114434548905E-3</v>
      </c>
      <c r="CC67" s="24">
        <f t="shared" si="48"/>
        <v>3.0203327171903958E-4</v>
      </c>
      <c r="CD67" s="24">
        <f t="shared" si="48"/>
        <v>3.4486976978659028E-3</v>
      </c>
      <c r="CE67" s="24">
        <f t="shared" si="48"/>
        <v>1.0816669467316417E-3</v>
      </c>
      <c r="CF67" s="24">
        <f t="shared" si="14"/>
        <v>4.84086035960343E-2</v>
      </c>
    </row>
    <row r="68" spans="1:84" x14ac:dyDescent="0.25">
      <c r="A68" s="31">
        <f>+[1]PAT!A69</f>
        <v>44621</v>
      </c>
      <c r="B68" s="17">
        <f>+[1]PAT!B69</f>
        <v>670.3</v>
      </c>
      <c r="C68" s="17">
        <f>+[1]PAT!C69</f>
        <v>688</v>
      </c>
      <c r="D68" s="17">
        <f>+[1]PAT!D69</f>
        <v>540.79999999999995</v>
      </c>
      <c r="E68" s="17">
        <f>+[1]PAT!E69</f>
        <v>661.9</v>
      </c>
      <c r="F68" s="17">
        <f>+[1]PAT!F69</f>
        <v>595.79999999999995</v>
      </c>
      <c r="G68" s="17">
        <f>+[1]PAT!G69</f>
        <v>674</v>
      </c>
      <c r="H68" s="17">
        <f>+[1]PAT!H69</f>
        <v>739.8</v>
      </c>
      <c r="I68" s="17">
        <f>+[1]PAT!I69</f>
        <v>838.3</v>
      </c>
      <c r="J68" s="17">
        <f>+[1]PAT!J69</f>
        <v>515.79999999999995</v>
      </c>
      <c r="K68" s="17">
        <f>+[1]PAT!K69</f>
        <v>611.6</v>
      </c>
      <c r="L68" s="17">
        <f>+[1]PAT!L69</f>
        <v>543.20000000000005</v>
      </c>
      <c r="M68" s="17">
        <f>+[1]PAT!M69</f>
        <v>616.1</v>
      </c>
      <c r="N68" s="17">
        <f>+[1]PAT!N69</f>
        <v>571.9</v>
      </c>
      <c r="O68" s="18">
        <f>+[1]PAT!R69</f>
        <v>672.7</v>
      </c>
      <c r="P68" s="19">
        <f>+[1]PAT!S69</f>
        <v>682.5</v>
      </c>
      <c r="Q68" s="20">
        <f>+[1]PAT!T69</f>
        <v>627.5</v>
      </c>
      <c r="R68" s="18">
        <f t="shared" si="4"/>
        <v>670.29017999999996</v>
      </c>
      <c r="S68" s="19">
        <f t="shared" si="5"/>
        <v>653.83291597526022</v>
      </c>
      <c r="T68" s="19">
        <f t="shared" si="6"/>
        <v>638.51651583710407</v>
      </c>
      <c r="U68" s="19">
        <f t="shared" si="7"/>
        <v>642.27727873183619</v>
      </c>
      <c r="V68" s="19"/>
      <c r="W68" s="20">
        <f t="shared" si="8"/>
        <v>688.6861116261822</v>
      </c>
      <c r="X68" s="21"/>
      <c r="Y68" s="41">
        <f t="shared" si="47"/>
        <v>7.4370892771277397E-2</v>
      </c>
      <c r="Z68" s="24">
        <f t="shared" si="47"/>
        <v>9.2063492063491958E-2</v>
      </c>
      <c r="AA68" s="24">
        <f t="shared" si="47"/>
        <v>6.7719644619940622E-2</v>
      </c>
      <c r="AB68" s="24">
        <f t="shared" si="47"/>
        <v>8.8472290741654191E-2</v>
      </c>
      <c r="AC68" s="24">
        <f t="shared" si="47"/>
        <v>8.9811596853850206E-2</v>
      </c>
      <c r="AD68" s="24">
        <f t="shared" si="47"/>
        <v>3.9161270428615502E-2</v>
      </c>
      <c r="AE68" s="24">
        <f t="shared" si="47"/>
        <v>4.8915355168013708E-2</v>
      </c>
      <c r="AF68" s="24">
        <f t="shared" si="47"/>
        <v>4.9186483103879741E-2</v>
      </c>
      <c r="AG68" s="24">
        <f t="shared" si="47"/>
        <v>2.6263430163151469E-2</v>
      </c>
      <c r="AH68" s="24">
        <f t="shared" si="47"/>
        <v>4.24407704107721E-2</v>
      </c>
      <c r="AI68" s="24">
        <f t="shared" si="47"/>
        <v>0.42947368421052645</v>
      </c>
      <c r="AJ68" s="24">
        <f t="shared" si="47"/>
        <v>6.3892246589535517E-2</v>
      </c>
      <c r="AK68" s="24">
        <f t="shared" si="47"/>
        <v>6.9371727748691159E-2</v>
      </c>
      <c r="AL68" s="24">
        <f t="shared" si="47"/>
        <v>8.1511254019292601E-2</v>
      </c>
      <c r="AM68" s="24">
        <f t="shared" si="47"/>
        <v>7.0924211517338742E-2</v>
      </c>
      <c r="AN68" s="24">
        <f t="shared" si="47"/>
        <v>8.2456442987752121E-2</v>
      </c>
      <c r="AO68" s="24">
        <f t="shared" si="45"/>
        <v>7.4377677288057109E-2</v>
      </c>
      <c r="AP68" s="24">
        <f t="shared" si="45"/>
        <v>7.6096997980092285E-2</v>
      </c>
      <c r="AQ68" s="24">
        <f t="shared" si="45"/>
        <v>6.379652289672455E-2</v>
      </c>
      <c r="AR68" s="24">
        <f t="shared" si="39"/>
        <v>6.3781119710352829E-2</v>
      </c>
      <c r="AS68" s="24" t="e">
        <f t="shared" si="39"/>
        <v>#DIV/0!</v>
      </c>
      <c r="AT68" s="24">
        <f t="shared" si="39"/>
        <v>6.4408433316868408E-2</v>
      </c>
      <c r="AU68" s="21"/>
      <c r="AV68" s="24">
        <f t="shared" si="44"/>
        <v>0.57273580478648523</v>
      </c>
      <c r="AW68" s="24">
        <f t="shared" si="44"/>
        <v>0.59814169570267128</v>
      </c>
      <c r="AX68" s="24">
        <f t="shared" si="44"/>
        <v>0.45886161316428375</v>
      </c>
      <c r="AY68" s="24">
        <f t="shared" si="44"/>
        <v>0.75803452855245679</v>
      </c>
      <c r="AZ68" s="24">
        <f t="shared" si="44"/>
        <v>0.47584840227892</v>
      </c>
      <c r="BA68" s="24">
        <f t="shared" si="44"/>
        <v>0.48720211827007942</v>
      </c>
      <c r="BB68" s="24">
        <f t="shared" si="44"/>
        <v>0.52661989269500609</v>
      </c>
      <c r="BC68" s="24">
        <f t="shared" si="44"/>
        <v>0.61646741226378698</v>
      </c>
      <c r="BD68" s="24">
        <f t="shared" si="42"/>
        <v>0.28885557221389302</v>
      </c>
      <c r="BE68" s="24">
        <f t="shared" si="42"/>
        <v>0.4544589774078478</v>
      </c>
      <c r="BF68" s="24">
        <f t="shared" si="42"/>
        <v>0.62246117084826769</v>
      </c>
      <c r="BG68" s="24">
        <f t="shared" si="42"/>
        <v>0.69631057268722474</v>
      </c>
      <c r="BH68" s="24">
        <f t="shared" si="42"/>
        <v>0.47815973119669164</v>
      </c>
      <c r="BI68" s="24">
        <f t="shared" si="42"/>
        <v>0.6684027777777779</v>
      </c>
      <c r="BJ68" s="24">
        <f t="shared" si="42"/>
        <v>0.60136086344439232</v>
      </c>
      <c r="BK68" s="24">
        <f t="shared" si="42"/>
        <v>0.42387111413660095</v>
      </c>
      <c r="BL68" s="24">
        <f t="shared" si="46"/>
        <v>0.57254908897797496</v>
      </c>
      <c r="BM68" s="24">
        <f t="shared" si="46"/>
        <v>0.59181168587487587</v>
      </c>
      <c r="BN68" s="24">
        <f t="shared" si="46"/>
        <v>0.59873313290937791</v>
      </c>
      <c r="BO68" s="24">
        <f t="shared" si="46"/>
        <v>0.58406905860153291</v>
      </c>
      <c r="BP68" s="24" t="e">
        <f t="shared" si="46"/>
        <v>#DIV/0!</v>
      </c>
      <c r="BQ68" s="24">
        <f t="shared" si="46"/>
        <v>0.57295848360414303</v>
      </c>
      <c r="BR68" s="21"/>
      <c r="BS68" s="35">
        <f t="shared" si="11"/>
        <v>44621</v>
      </c>
      <c r="BT68" s="24">
        <f t="shared" si="41"/>
        <v>2.5499919858951756E-2</v>
      </c>
      <c r="BU68" s="24">
        <f t="shared" si="49"/>
        <v>1.9241865683603118E-3</v>
      </c>
      <c r="BV68" s="24">
        <f t="shared" si="50"/>
        <v>1.1054912646257405E-2</v>
      </c>
      <c r="BW68" s="24">
        <f t="shared" si="48"/>
        <v>7.91707004327615E-3</v>
      </c>
      <c r="BX68" s="24">
        <f t="shared" si="48"/>
        <v>2.6666132393011678E-3</v>
      </c>
      <c r="BY68" s="24">
        <f t="shared" si="48"/>
        <v>2.7372175028049367E-3</v>
      </c>
      <c r="BZ68" s="24">
        <f t="shared" si="48"/>
        <v>8.4533739381311007E-3</v>
      </c>
      <c r="CA68" s="24">
        <f t="shared" si="48"/>
        <v>6.7491585189933926E-4</v>
      </c>
      <c r="CB68" s="24">
        <f t="shared" si="48"/>
        <v>3.1010258054175325E-3</v>
      </c>
      <c r="CC68" s="24">
        <f t="shared" si="48"/>
        <v>5.4670299727520447E-3</v>
      </c>
      <c r="CD68" s="24">
        <f t="shared" si="48"/>
        <v>3.0126622856226958E-3</v>
      </c>
      <c r="CE68" s="24">
        <f t="shared" si="48"/>
        <v>1.8671902548485343E-3</v>
      </c>
      <c r="CF68" s="24">
        <f t="shared" si="14"/>
        <v>7.4376117967622973E-2</v>
      </c>
    </row>
    <row r="69" spans="1:84" x14ac:dyDescent="0.25">
      <c r="A69" s="31">
        <f>+[1]PAT!A70</f>
        <v>44652</v>
      </c>
      <c r="B69" s="17">
        <f>+[1]PAT!B70</f>
        <v>709.8</v>
      </c>
      <c r="C69" s="17">
        <f>+[1]PAT!C70</f>
        <v>734.4</v>
      </c>
      <c r="D69" s="17">
        <f>+[1]PAT!D70</f>
        <v>553</v>
      </c>
      <c r="E69" s="17">
        <f>+[1]PAT!E70</f>
        <v>722.6</v>
      </c>
      <c r="F69" s="17">
        <f>+[1]PAT!F70</f>
        <v>628.29999999999995</v>
      </c>
      <c r="G69" s="17">
        <f>+[1]PAT!G70</f>
        <v>702.2</v>
      </c>
      <c r="H69" s="17">
        <f>+[1]PAT!H70</f>
        <v>781.9</v>
      </c>
      <c r="I69" s="17">
        <f>+[1]PAT!I70</f>
        <v>877.1</v>
      </c>
      <c r="J69" s="17">
        <f>+[1]PAT!J70</f>
        <v>534.5</v>
      </c>
      <c r="K69" s="17">
        <f>+[1]PAT!K70</f>
        <v>635.9</v>
      </c>
      <c r="L69" s="17">
        <f>+[1]PAT!L70</f>
        <v>552.9</v>
      </c>
      <c r="M69" s="17">
        <f>+[1]PAT!M70</f>
        <v>664.6</v>
      </c>
      <c r="N69" s="17">
        <f>+[1]PAT!N70</f>
        <v>603</v>
      </c>
      <c r="O69" s="18">
        <f>+[1]PAT!R70</f>
        <v>720.7</v>
      </c>
      <c r="P69" s="19">
        <f>+[1]PAT!S70</f>
        <v>724</v>
      </c>
      <c r="Q69" s="20">
        <f>+[1]PAT!T70</f>
        <v>655</v>
      </c>
      <c r="R69" s="18">
        <f t="shared" si="4"/>
        <v>709.76166000000001</v>
      </c>
      <c r="S69" s="19">
        <f t="shared" si="5"/>
        <v>696.24023231256592</v>
      </c>
      <c r="T69" s="19">
        <f t="shared" si="6"/>
        <v>680.81654411764703</v>
      </c>
      <c r="U69" s="19">
        <f t="shared" si="7"/>
        <v>683.53715323645963</v>
      </c>
      <c r="V69" s="19"/>
      <c r="W69" s="20">
        <f t="shared" si="8"/>
        <v>726.85347672909325</v>
      </c>
      <c r="X69" s="21"/>
      <c r="Y69" s="41">
        <f t="shared" si="47"/>
        <v>5.8928837833805758E-2</v>
      </c>
      <c r="Z69" s="24">
        <f t="shared" si="47"/>
        <v>6.7441860465116354E-2</v>
      </c>
      <c r="AA69" s="24">
        <f t="shared" si="47"/>
        <v>2.255917159763321E-2</v>
      </c>
      <c r="AB69" s="24">
        <f t="shared" si="47"/>
        <v>9.170569572442977E-2</v>
      </c>
      <c r="AC69" s="24">
        <f t="shared" si="47"/>
        <v>5.4548506210137626E-2</v>
      </c>
      <c r="AD69" s="24">
        <f t="shared" si="47"/>
        <v>4.1839762611276088E-2</v>
      </c>
      <c r="AE69" s="24">
        <f t="shared" si="47"/>
        <v>5.6907272235739326E-2</v>
      </c>
      <c r="AF69" s="24">
        <f t="shared" si="47"/>
        <v>4.6284146486937905E-2</v>
      </c>
      <c r="AG69" s="24">
        <f t="shared" si="47"/>
        <v>3.6254362155874409E-2</v>
      </c>
      <c r="AH69" s="24">
        <f t="shared" si="47"/>
        <v>3.9731850882929853E-2</v>
      </c>
      <c r="AI69" s="24">
        <f t="shared" si="47"/>
        <v>1.7857142857142794E-2</v>
      </c>
      <c r="AJ69" s="24">
        <f t="shared" si="47"/>
        <v>7.8720986852783614E-2</v>
      </c>
      <c r="AK69" s="24">
        <f t="shared" si="47"/>
        <v>5.4380136387480293E-2</v>
      </c>
      <c r="AL69" s="24">
        <f t="shared" si="47"/>
        <v>7.1354244090976682E-2</v>
      </c>
      <c r="AM69" s="24">
        <f t="shared" si="47"/>
        <v>6.0805860805860812E-2</v>
      </c>
      <c r="AN69" s="24">
        <f t="shared" si="47"/>
        <v>4.3824701195219085E-2</v>
      </c>
      <c r="AO69" s="24">
        <f t="shared" si="45"/>
        <v>5.8887152427028022E-2</v>
      </c>
      <c r="AP69" s="24">
        <f t="shared" si="45"/>
        <v>6.4859561672649502E-2</v>
      </c>
      <c r="AQ69" s="24">
        <f t="shared" si="45"/>
        <v>6.6247351840362345E-2</v>
      </c>
      <c r="AR69" s="24">
        <f t="shared" si="39"/>
        <v>6.4239972159828351E-2</v>
      </c>
      <c r="AS69" s="24" t="e">
        <f t="shared" si="39"/>
        <v>#DIV/0!</v>
      </c>
      <c r="AT69" s="24">
        <f t="shared" si="39"/>
        <v>5.5420552931998435E-2</v>
      </c>
      <c r="AU69" s="21"/>
      <c r="AV69" s="24">
        <f t="shared" si="44"/>
        <v>0.58969764837625971</v>
      </c>
      <c r="AW69" s="24">
        <f t="shared" si="44"/>
        <v>0.63599910893294731</v>
      </c>
      <c r="AX69" s="24">
        <f t="shared" si="44"/>
        <v>0.44612970711297084</v>
      </c>
      <c r="AY69" s="24">
        <f t="shared" si="44"/>
        <v>0.75857872961791206</v>
      </c>
      <c r="AZ69" s="24">
        <f t="shared" si="44"/>
        <v>0.47939722156816567</v>
      </c>
      <c r="BA69" s="24">
        <f t="shared" si="44"/>
        <v>0.4789385004212301</v>
      </c>
      <c r="BB69" s="24">
        <f t="shared" si="44"/>
        <v>0.54342676667982626</v>
      </c>
      <c r="BC69" s="24">
        <f t="shared" si="44"/>
        <v>0.60817748441510822</v>
      </c>
      <c r="BD69" s="24">
        <f t="shared" si="42"/>
        <v>0.33959899749373434</v>
      </c>
      <c r="BE69" s="24">
        <f t="shared" si="42"/>
        <v>0.46419525673497564</v>
      </c>
      <c r="BF69" s="24">
        <f t="shared" si="42"/>
        <v>0.65094057927739635</v>
      </c>
      <c r="BG69" s="24">
        <f t="shared" si="42"/>
        <v>0.76193001060445398</v>
      </c>
      <c r="BH69" s="24">
        <f t="shared" si="42"/>
        <v>0.50637022233325002</v>
      </c>
      <c r="BI69" s="24">
        <f t="shared" si="42"/>
        <v>0.72004773269689748</v>
      </c>
      <c r="BJ69" s="24">
        <f t="shared" si="42"/>
        <v>0.61571077884400793</v>
      </c>
      <c r="BK69" s="24">
        <f t="shared" si="42"/>
        <v>0.42950676560453949</v>
      </c>
      <c r="BL69" s="24">
        <f t="shared" si="46"/>
        <v>0.58964008429713366</v>
      </c>
      <c r="BM69" s="24">
        <f t="shared" si="46"/>
        <v>0.61506491541424468</v>
      </c>
      <c r="BN69" s="24">
        <f t="shared" si="46"/>
        <v>0.61294323795148742</v>
      </c>
      <c r="BO69" s="24">
        <f t="shared" si="46"/>
        <v>0.59099827651823889</v>
      </c>
      <c r="BP69" s="24" t="e">
        <f t="shared" si="46"/>
        <v>#DIV/0!</v>
      </c>
      <c r="BQ69" s="24">
        <f t="shared" si="46"/>
        <v>0.58005128821120833</v>
      </c>
      <c r="BR69" s="21"/>
      <c r="BS69" s="35">
        <f t="shared" si="11"/>
        <v>44652</v>
      </c>
      <c r="BT69" s="24">
        <f t="shared" si="41"/>
        <v>1.8987796509025802E-2</v>
      </c>
      <c r="BU69" s="24">
        <f t="shared" si="49"/>
        <v>6.3702819633000389E-4</v>
      </c>
      <c r="BV69" s="24">
        <f t="shared" si="50"/>
        <v>1.1609339101894683E-2</v>
      </c>
      <c r="BW69" s="24">
        <f t="shared" si="48"/>
        <v>4.8776667163956434E-3</v>
      </c>
      <c r="BX69" s="24">
        <f t="shared" si="48"/>
        <v>2.7556318066537418E-3</v>
      </c>
      <c r="BY69" s="24">
        <f t="shared" si="48"/>
        <v>3.1089810532597367E-3</v>
      </c>
      <c r="BZ69" s="24">
        <f t="shared" si="48"/>
        <v>7.7681038341041479E-3</v>
      </c>
      <c r="CA69" s="24">
        <f t="shared" si="48"/>
        <v>8.89944800835449E-4</v>
      </c>
      <c r="CB69" s="24">
        <f t="shared" si="48"/>
        <v>2.816813367149033E-3</v>
      </c>
      <c r="CC69" s="24">
        <f t="shared" si="48"/>
        <v>3.02446665672085E-4</v>
      </c>
      <c r="CD69" s="24">
        <f t="shared" si="48"/>
        <v>3.6756676115172315E-3</v>
      </c>
      <c r="CE69" s="24">
        <f t="shared" si="48"/>
        <v>1.4568700581829043E-3</v>
      </c>
      <c r="CF69" s="24">
        <f t="shared" si="14"/>
        <v>5.888628972102046E-2</v>
      </c>
    </row>
    <row r="70" spans="1:84" x14ac:dyDescent="0.25">
      <c r="A70" s="31">
        <f>+[1]PAT!A71</f>
        <v>44682</v>
      </c>
      <c r="B70" s="17">
        <f>+[1]PAT!B71</f>
        <v>744.3</v>
      </c>
      <c r="C70" s="17">
        <f>+[1]PAT!C71</f>
        <v>768.3</v>
      </c>
      <c r="D70" s="17">
        <f>+[1]PAT!D71</f>
        <v>582.4</v>
      </c>
      <c r="E70" s="17">
        <f>+[1]PAT!E71</f>
        <v>768.4</v>
      </c>
      <c r="F70" s="17">
        <f>+[1]PAT!F71</f>
        <v>643.20000000000005</v>
      </c>
      <c r="G70" s="17">
        <f>+[1]PAT!G71</f>
        <v>735.7</v>
      </c>
      <c r="H70" s="17">
        <f>+[1]PAT!H71</f>
        <v>831.7</v>
      </c>
      <c r="I70" s="17">
        <f>+[1]PAT!I71</f>
        <v>926.4</v>
      </c>
      <c r="J70" s="17">
        <f>+[1]PAT!J71</f>
        <v>555.79999999999995</v>
      </c>
      <c r="K70" s="17">
        <f>+[1]PAT!K71</f>
        <v>669</v>
      </c>
      <c r="L70" s="17">
        <f>+[1]PAT!L71</f>
        <v>563</v>
      </c>
      <c r="M70" s="17">
        <f>+[1]PAT!M71</f>
        <v>688.4</v>
      </c>
      <c r="N70" s="17">
        <f>+[1]PAT!N71</f>
        <v>631.9</v>
      </c>
      <c r="O70" s="18">
        <f>+[1]PAT!R71</f>
        <v>761.3</v>
      </c>
      <c r="P70" s="19">
        <f>+[1]PAT!S71</f>
        <v>758.8</v>
      </c>
      <c r="Q70" s="20">
        <f>+[1]PAT!T71</f>
        <v>684.8</v>
      </c>
      <c r="R70" s="18">
        <f t="shared" ref="R70:R95" si="51">+SUMPRODUCT($C$3:$N$3,C70:N70)</f>
        <v>744.31427000000008</v>
      </c>
      <c r="S70" s="19">
        <f t="shared" ref="S70:S118" si="52">+($C$3*$C70+$D$3*$D70+$E$3*$E70+$G$3*$G70+$K$3*$K70+$M$3*$M70+$N$3*$N70)/SUM($C$3:$E$3,$G$3,$K$3,$M$3:$N$3)</f>
        <v>731.05988836928657</v>
      </c>
      <c r="T70" s="19">
        <f t="shared" ref="T70:T118" si="53">+($E$3*$E70+$G$3*$G70+$K$3*$K70+$M$3*$M70+$N$3*$N70)/SUM($E$3,$G$3,$K$3,$M$3:$N$3)</f>
        <v>716.88605769230765</v>
      </c>
      <c r="U70" s="19">
        <f t="shared" ref="U70:U118" si="54">+($E$3*$E70+$G$3*$G70+$K$3*$K70+$N$3*$N70)/SUM($E$3,$G$3,$K$3,$N$3)</f>
        <v>721.66509247027739</v>
      </c>
      <c r="V70" s="19"/>
      <c r="W70" s="20">
        <f t="shared" ref="W70:W118" si="55">($E$3*$E70+SUMPRODUCT($G$3:$L$3,$G70:$L70)+$N$3*$N70)/SUM($E$3,$G$3:$L$3,$N$3)</f>
        <v>766.75123307991839</v>
      </c>
      <c r="X70" s="21"/>
      <c r="Y70" s="41">
        <f t="shared" si="47"/>
        <v>4.8605240912933168E-2</v>
      </c>
      <c r="Z70" s="24">
        <f t="shared" si="47"/>
        <v>4.6160130718954306E-2</v>
      </c>
      <c r="AA70" s="24">
        <f t="shared" si="47"/>
        <v>5.3164556962025378E-2</v>
      </c>
      <c r="AB70" s="24">
        <f t="shared" si="47"/>
        <v>6.3382230833102682E-2</v>
      </c>
      <c r="AC70" s="24">
        <f t="shared" si="47"/>
        <v>2.3714785930288196E-2</v>
      </c>
      <c r="AD70" s="24">
        <f t="shared" si="47"/>
        <v>4.770720592423805E-2</v>
      </c>
      <c r="AE70" s="24">
        <f t="shared" si="47"/>
        <v>6.3691009080445227E-2</v>
      </c>
      <c r="AF70" s="24">
        <f t="shared" si="47"/>
        <v>5.6207958043552608E-2</v>
      </c>
      <c r="AG70" s="24">
        <f t="shared" si="47"/>
        <v>3.9850327408793129E-2</v>
      </c>
      <c r="AH70" s="24">
        <f t="shared" si="47"/>
        <v>5.205220946689737E-2</v>
      </c>
      <c r="AI70" s="24">
        <f t="shared" si="47"/>
        <v>1.8267317778983605E-2</v>
      </c>
      <c r="AJ70" s="24">
        <f t="shared" si="47"/>
        <v>3.581101414384591E-2</v>
      </c>
      <c r="AK70" s="24">
        <f t="shared" si="47"/>
        <v>4.7927031509120921E-2</v>
      </c>
      <c r="AL70" s="24">
        <f t="shared" si="47"/>
        <v>5.6334119605938593E-2</v>
      </c>
      <c r="AM70" s="24">
        <f t="shared" si="47"/>
        <v>4.806629834254128E-2</v>
      </c>
      <c r="AN70" s="24">
        <f t="shared" si="47"/>
        <v>4.5496183206106711E-2</v>
      </c>
      <c r="AO70" s="24">
        <f t="shared" si="45"/>
        <v>4.8681989951387505E-2</v>
      </c>
      <c r="AP70" s="24">
        <f t="shared" si="45"/>
        <v>5.0010979602639338E-2</v>
      </c>
      <c r="AQ70" s="24">
        <f t="shared" si="45"/>
        <v>5.2979784181665934E-2</v>
      </c>
      <c r="AR70" s="24">
        <f t="shared" si="39"/>
        <v>5.5780346471712594E-2</v>
      </c>
      <c r="AS70" s="24" t="e">
        <f t="shared" si="39"/>
        <v>#DIV/0!</v>
      </c>
      <c r="AT70" s="24">
        <f t="shared" si="39"/>
        <v>5.4891058003008641E-2</v>
      </c>
      <c r="AU70" s="21"/>
      <c r="AV70" s="24">
        <f t="shared" si="44"/>
        <v>0.61034184335785358</v>
      </c>
      <c r="AW70" s="24">
        <f t="shared" si="44"/>
        <v>0.65975372650680497</v>
      </c>
      <c r="AX70" s="24">
        <f t="shared" si="44"/>
        <v>0.49871332990221284</v>
      </c>
      <c r="AY70" s="24">
        <f t="shared" si="44"/>
        <v>0.77009905551716185</v>
      </c>
      <c r="AZ70" s="24">
        <f t="shared" si="44"/>
        <v>0.49165120593692047</v>
      </c>
      <c r="BA70" s="24">
        <f t="shared" si="44"/>
        <v>0.51596950339995895</v>
      </c>
      <c r="BB70" s="24">
        <f t="shared" si="44"/>
        <v>0.5757862826828346</v>
      </c>
      <c r="BC70" s="24">
        <f t="shared" si="44"/>
        <v>0.60554592720970524</v>
      </c>
      <c r="BD70" s="24">
        <f t="shared" si="42"/>
        <v>0.37166831194471861</v>
      </c>
      <c r="BE70" s="24">
        <f t="shared" si="42"/>
        <v>0.50811541929666348</v>
      </c>
      <c r="BF70" s="24">
        <f t="shared" si="42"/>
        <v>0.64187809857101197</v>
      </c>
      <c r="BG70" s="24">
        <f t="shared" si="42"/>
        <v>0.76016364101252853</v>
      </c>
      <c r="BH70" s="24">
        <f t="shared" si="42"/>
        <v>0.54877450980392162</v>
      </c>
      <c r="BI70" s="24">
        <f t="shared" si="42"/>
        <v>0.73298429319371716</v>
      </c>
      <c r="BJ70" s="24">
        <f t="shared" si="42"/>
        <v>0.63993948562783665</v>
      </c>
      <c r="BK70" s="24">
        <f t="shared" si="42"/>
        <v>0.44289928360724806</v>
      </c>
      <c r="BL70" s="24">
        <f t="shared" si="46"/>
        <v>0.6104049464425676</v>
      </c>
      <c r="BM70" s="24">
        <f t="shared" si="46"/>
        <v>0.6418875671652573</v>
      </c>
      <c r="BN70" s="24">
        <f t="shared" si="46"/>
        <v>0.63980965364360975</v>
      </c>
      <c r="BO70" s="24">
        <f t="shared" si="46"/>
        <v>0.62206010212912632</v>
      </c>
      <c r="BP70" s="24" t="e">
        <f t="shared" si="46"/>
        <v>#DIV/0!</v>
      </c>
      <c r="BQ70" s="24">
        <f t="shared" si="46"/>
        <v>0.60045458894402759</v>
      </c>
      <c r="BR70" s="21"/>
      <c r="BS70" s="35">
        <f t="shared" ref="BS70:BS95" si="56">+A70</f>
        <v>44682</v>
      </c>
      <c r="BT70" s="24">
        <f t="shared" si="41"/>
        <v>1.3100549450549443E-2</v>
      </c>
      <c r="BU70" s="24">
        <f t="shared" si="49"/>
        <v>1.4497041420118333E-3</v>
      </c>
      <c r="BV70" s="24">
        <f t="shared" si="50"/>
        <v>8.2721329952099125E-3</v>
      </c>
      <c r="BW70" s="24">
        <f t="shared" si="48"/>
        <v>2.1117779656241323E-3</v>
      </c>
      <c r="BX70" s="24">
        <f t="shared" si="48"/>
        <v>3.091363764440688E-3</v>
      </c>
      <c r="BY70" s="24">
        <f t="shared" si="48"/>
        <v>3.4729501267962855E-3</v>
      </c>
      <c r="BZ70" s="24">
        <f t="shared" si="48"/>
        <v>9.3210200056353838E-3</v>
      </c>
      <c r="CA70" s="24">
        <f t="shared" si="48"/>
        <v>9.5726965342349756E-4</v>
      </c>
      <c r="CB70" s="24">
        <f t="shared" si="48"/>
        <v>3.6233727810650916E-3</v>
      </c>
      <c r="CC70" s="24">
        <f t="shared" si="48"/>
        <v>2.9739363200901729E-4</v>
      </c>
      <c r="CD70" s="24">
        <f t="shared" si="48"/>
        <v>1.7033530571992077E-3</v>
      </c>
      <c r="CE70" s="24">
        <f t="shared" si="48"/>
        <v>1.2784728092420389E-3</v>
      </c>
      <c r="CF70" s="24">
        <f t="shared" si="14"/>
        <v>4.8679360383206534E-2</v>
      </c>
    </row>
    <row r="71" spans="1:84" x14ac:dyDescent="0.25">
      <c r="A71" s="31">
        <f>+[1]PAT!A72</f>
        <v>44713</v>
      </c>
      <c r="B71" s="17">
        <f>+[1]PAT!B72</f>
        <v>782.1</v>
      </c>
      <c r="C71" s="17">
        <f>+[1]PAT!C72</f>
        <v>803.4</v>
      </c>
      <c r="D71" s="17">
        <f>+[1]PAT!D72</f>
        <v>622.6</v>
      </c>
      <c r="E71" s="17">
        <f>+[1]PAT!E72</f>
        <v>822</v>
      </c>
      <c r="F71" s="17">
        <f>+[1]PAT!F72</f>
        <v>675.5</v>
      </c>
      <c r="G71" s="17">
        <f>+[1]PAT!G72</f>
        <v>772.3</v>
      </c>
      <c r="H71" s="17">
        <f>+[1]PAT!H72</f>
        <v>885.4</v>
      </c>
      <c r="I71" s="17">
        <f>+[1]PAT!I72</f>
        <v>970</v>
      </c>
      <c r="J71" s="17">
        <f>+[1]PAT!J72</f>
        <v>558.70000000000005</v>
      </c>
      <c r="K71" s="17">
        <f>+[1]PAT!K72</f>
        <v>695.6</v>
      </c>
      <c r="L71" s="17">
        <f>+[1]PAT!L72</f>
        <v>568.20000000000005</v>
      </c>
      <c r="M71" s="17">
        <f>+[1]PAT!M72</f>
        <v>736.5</v>
      </c>
      <c r="N71" s="17">
        <f>+[1]PAT!N72</f>
        <v>665</v>
      </c>
      <c r="O71" s="18">
        <f>+[1]PAT!R72</f>
        <v>806.9</v>
      </c>
      <c r="P71" s="19">
        <f>+[1]PAT!S72</f>
        <v>797.1</v>
      </c>
      <c r="Q71" s="20">
        <f>+[1]PAT!T72</f>
        <v>716.5</v>
      </c>
      <c r="R71" s="18">
        <f t="shared" si="51"/>
        <v>782.12750000000005</v>
      </c>
      <c r="S71" s="19">
        <f t="shared" si="52"/>
        <v>770.0603258410016</v>
      </c>
      <c r="T71" s="19">
        <f t="shared" si="53"/>
        <v>758.7934671945701</v>
      </c>
      <c r="U71" s="19">
        <f t="shared" si="54"/>
        <v>762.53358652575957</v>
      </c>
      <c r="V71" s="19"/>
      <c r="W71" s="20">
        <f t="shared" si="55"/>
        <v>805.84902651585389</v>
      </c>
      <c r="X71" s="21"/>
      <c r="Y71" s="41">
        <f t="shared" si="47"/>
        <v>5.0785973397823536E-2</v>
      </c>
      <c r="Z71" s="24">
        <f t="shared" si="47"/>
        <v>4.5685279187817285E-2</v>
      </c>
      <c r="AA71" s="24">
        <f t="shared" si="47"/>
        <v>6.9024725274725363E-2</v>
      </c>
      <c r="AB71" s="24">
        <f t="shared" si="47"/>
        <v>6.9755335762623716E-2</v>
      </c>
      <c r="AC71" s="24">
        <f t="shared" si="47"/>
        <v>5.0217661691542181E-2</v>
      </c>
      <c r="AD71" s="24">
        <f t="shared" si="47"/>
        <v>4.9748538806578591E-2</v>
      </c>
      <c r="AE71" s="24">
        <f t="shared" si="47"/>
        <v>6.4566550438860171E-2</v>
      </c>
      <c r="AF71" s="24">
        <f t="shared" si="47"/>
        <v>4.7063903281519881E-2</v>
      </c>
      <c r="AG71" s="24">
        <f t="shared" si="47"/>
        <v>5.2177042101477777E-3</v>
      </c>
      <c r="AH71" s="24">
        <f t="shared" si="47"/>
        <v>3.976083707025424E-2</v>
      </c>
      <c r="AI71" s="24">
        <f t="shared" si="47"/>
        <v>9.2362344582594957E-3</v>
      </c>
      <c r="AJ71" s="24">
        <f t="shared" si="47"/>
        <v>6.9872167344567249E-2</v>
      </c>
      <c r="AK71" s="24">
        <f t="shared" si="47"/>
        <v>5.2381705966134007E-2</v>
      </c>
      <c r="AL71" s="24">
        <f t="shared" si="47"/>
        <v>5.9897543675292209E-2</v>
      </c>
      <c r="AM71" s="24">
        <f t="shared" si="47"/>
        <v>5.0474433315761846E-2</v>
      </c>
      <c r="AN71" s="24">
        <f t="shared" si="47"/>
        <v>4.629088785046731E-2</v>
      </c>
      <c r="AO71" s="24">
        <f t="shared" si="45"/>
        <v>5.0802774478581503E-2</v>
      </c>
      <c r="AP71" s="24">
        <f t="shared" si="45"/>
        <v>5.3347801038174936E-2</v>
      </c>
      <c r="AQ71" s="24">
        <f t="shared" si="45"/>
        <v>5.8457559681331484E-2</v>
      </c>
      <c r="AR71" s="24">
        <f t="shared" si="39"/>
        <v>5.6630831228912992E-2</v>
      </c>
      <c r="AS71" s="24" t="e">
        <f t="shared" si="39"/>
        <v>#DIV/0!</v>
      </c>
      <c r="AT71" s="24">
        <f t="shared" si="39"/>
        <v>5.0991497305959088E-2</v>
      </c>
      <c r="AU71" s="21"/>
      <c r="AV71" s="24">
        <f t="shared" si="44"/>
        <v>0.63585024053545269</v>
      </c>
      <c r="AW71" s="24">
        <f t="shared" si="44"/>
        <v>0.68180866652710903</v>
      </c>
      <c r="AX71" s="24">
        <f t="shared" si="44"/>
        <v>0.52598039215686287</v>
      </c>
      <c r="AY71" s="24">
        <f t="shared" si="44"/>
        <v>0.83359357573053749</v>
      </c>
      <c r="AZ71" s="24">
        <f t="shared" si="44"/>
        <v>0.54682848637508585</v>
      </c>
      <c r="BA71" s="24">
        <f t="shared" si="44"/>
        <v>0.53875273958955971</v>
      </c>
      <c r="BB71" s="24">
        <f t="shared" si="44"/>
        <v>0.63327799299022303</v>
      </c>
      <c r="BC71" s="24">
        <f t="shared" si="44"/>
        <v>0.60198183319570608</v>
      </c>
      <c r="BD71" s="24">
        <f t="shared" si="42"/>
        <v>0.26718076661374468</v>
      </c>
      <c r="BE71" s="24">
        <f t="shared" si="42"/>
        <v>0.52476983779044284</v>
      </c>
      <c r="BF71" s="24">
        <f t="shared" si="42"/>
        <v>0.64600231749710324</v>
      </c>
      <c r="BG71" s="24">
        <f t="shared" si="42"/>
        <v>0.82482656095143692</v>
      </c>
      <c r="BH71" s="24">
        <f t="shared" si="42"/>
        <v>0.58182683158896298</v>
      </c>
      <c r="BI71" s="24">
        <f t="shared" si="42"/>
        <v>0.80474166853052997</v>
      </c>
      <c r="BJ71" s="24">
        <f t="shared" si="42"/>
        <v>0.66339732888146918</v>
      </c>
      <c r="BK71" s="24">
        <f t="shared" si="42"/>
        <v>0.45158022690437605</v>
      </c>
      <c r="BL71" s="24">
        <f t="shared" si="46"/>
        <v>0.63586238959362906</v>
      </c>
      <c r="BM71" s="24">
        <f t="shared" si="46"/>
        <v>0.67472630473167161</v>
      </c>
      <c r="BN71" s="24">
        <f t="shared" si="46"/>
        <v>0.68222531765392747</v>
      </c>
      <c r="BO71" s="24">
        <f t="shared" si="46"/>
        <v>0.66119030768348619</v>
      </c>
      <c r="BP71" s="24" t="e">
        <f t="shared" si="46"/>
        <v>#DIV/0!</v>
      </c>
      <c r="BQ71" s="24">
        <f t="shared" si="46"/>
        <v>0.61941376538132276</v>
      </c>
      <c r="BR71" s="21"/>
      <c r="BS71" s="35">
        <f t="shared" si="56"/>
        <v>44713</v>
      </c>
      <c r="BT71" s="24">
        <f t="shared" si="41"/>
        <v>1.2935550181378486E-2</v>
      </c>
      <c r="BU71" s="24">
        <f t="shared" si="49"/>
        <v>1.8903667875856535E-3</v>
      </c>
      <c r="BV71" s="24">
        <f t="shared" si="50"/>
        <v>9.2321913207040213E-3</v>
      </c>
      <c r="BW71" s="24">
        <f t="shared" si="48"/>
        <v>4.3656858793497183E-3</v>
      </c>
      <c r="BX71" s="24">
        <f t="shared" si="48"/>
        <v>3.2208786779524311E-3</v>
      </c>
      <c r="BY71" s="24">
        <f t="shared" si="48"/>
        <v>3.5713422007255099E-3</v>
      </c>
      <c r="BZ71" s="24">
        <f t="shared" si="48"/>
        <v>7.8612387478167456E-3</v>
      </c>
      <c r="CA71" s="24">
        <f t="shared" si="48"/>
        <v>1.24291280397693E-4</v>
      </c>
      <c r="CB71" s="24">
        <f t="shared" si="48"/>
        <v>2.7768641676743275E-3</v>
      </c>
      <c r="CC71" s="24">
        <f t="shared" si="48"/>
        <v>1.4601639124009263E-4</v>
      </c>
      <c r="CD71" s="24">
        <f t="shared" si="48"/>
        <v>3.2829235523310508E-3</v>
      </c>
      <c r="CE71" s="24">
        <f t="shared" si="48"/>
        <v>1.3963993013569806E-3</v>
      </c>
      <c r="CF71" s="24">
        <f t="shared" ref="CF71:CF95" si="57">+SUM(BT71:CE71)</f>
        <v>5.0803748488512712E-2</v>
      </c>
    </row>
    <row r="72" spans="1:84" x14ac:dyDescent="0.25">
      <c r="A72" s="31">
        <f>+[1]PAT!A73</f>
        <v>44743</v>
      </c>
      <c r="B72" s="17">
        <f>+[1]PAT!B73</f>
        <v>845</v>
      </c>
      <c r="C72" s="17">
        <f>+[1]PAT!C73</f>
        <v>862.1</v>
      </c>
      <c r="D72" s="17">
        <f>+[1]PAT!D73</f>
        <v>655.7</v>
      </c>
      <c r="E72" s="17">
        <f>+[1]PAT!E73</f>
        <v>918.2</v>
      </c>
      <c r="F72" s="17">
        <f>+[1]PAT!F73</f>
        <v>712.8</v>
      </c>
      <c r="G72" s="17">
        <f>+[1]PAT!G73</f>
        <v>859</v>
      </c>
      <c r="H72" s="17">
        <f>+[1]PAT!H73</f>
        <v>936.8</v>
      </c>
      <c r="I72" s="17">
        <f>+[1]PAT!I73</f>
        <v>1037.7</v>
      </c>
      <c r="J72" s="17">
        <f>+[1]PAT!J73</f>
        <v>591.5</v>
      </c>
      <c r="K72" s="17">
        <f>+[1]PAT!K73</f>
        <v>763</v>
      </c>
      <c r="L72" s="17">
        <f>+[1]PAT!L73</f>
        <v>595.20000000000005</v>
      </c>
      <c r="M72" s="17">
        <f>+[1]PAT!M73</f>
        <v>812.5</v>
      </c>
      <c r="N72" s="17">
        <f>+[1]PAT!N73</f>
        <v>713.6</v>
      </c>
      <c r="O72" s="18">
        <f>+[1]PAT!R73</f>
        <v>896.8</v>
      </c>
      <c r="P72" s="19">
        <f>+[1]PAT!S73</f>
        <v>860.1</v>
      </c>
      <c r="Q72" s="20">
        <f>+[1]PAT!T73</f>
        <v>762.1</v>
      </c>
      <c r="R72" s="18">
        <f t="shared" si="51"/>
        <v>845.01556000000005</v>
      </c>
      <c r="S72" s="19">
        <f t="shared" si="52"/>
        <v>839.29462965756557</v>
      </c>
      <c r="T72" s="19">
        <f t="shared" si="53"/>
        <v>839.77624434389134</v>
      </c>
      <c r="U72" s="19">
        <f t="shared" si="54"/>
        <v>844.35231175693525</v>
      </c>
      <c r="V72" s="19"/>
      <c r="W72" s="20">
        <f t="shared" si="55"/>
        <v>876.33849434452065</v>
      </c>
      <c r="X72" s="21"/>
      <c r="Y72" s="41">
        <f t="shared" si="47"/>
        <v>8.0424498146017154E-2</v>
      </c>
      <c r="Z72" s="24">
        <f t="shared" si="47"/>
        <v>7.306447597709731E-2</v>
      </c>
      <c r="AA72" s="24">
        <f t="shared" si="47"/>
        <v>5.3164150337295268E-2</v>
      </c>
      <c r="AB72" s="24">
        <f t="shared" si="47"/>
        <v>0.11703163017031626</v>
      </c>
      <c r="AC72" s="24">
        <f t="shared" si="47"/>
        <v>5.5218356772760879E-2</v>
      </c>
      <c r="AD72" s="24">
        <f t="shared" si="47"/>
        <v>0.11226207432344948</v>
      </c>
      <c r="AE72" s="24">
        <f t="shared" si="47"/>
        <v>5.8052857465552332E-2</v>
      </c>
      <c r="AF72" s="24">
        <f t="shared" si="47"/>
        <v>6.9793814432989709E-2</v>
      </c>
      <c r="AG72" s="24">
        <f t="shared" si="47"/>
        <v>5.8707714336853289E-2</v>
      </c>
      <c r="AH72" s="24">
        <f t="shared" si="47"/>
        <v>9.6894767107533086E-2</v>
      </c>
      <c r="AI72" s="24">
        <f t="shared" si="47"/>
        <v>4.7518479408658942E-2</v>
      </c>
      <c r="AJ72" s="24">
        <f t="shared" si="47"/>
        <v>0.10319076714188724</v>
      </c>
      <c r="AK72" s="24">
        <f t="shared" si="47"/>
        <v>7.3082706766917305E-2</v>
      </c>
      <c r="AL72" s="24">
        <f t="shared" si="47"/>
        <v>0.11141405378609481</v>
      </c>
      <c r="AM72" s="24">
        <f t="shared" si="47"/>
        <v>7.9036507339104167E-2</v>
      </c>
      <c r="AN72" s="24">
        <f t="shared" si="47"/>
        <v>6.3642707606420101E-2</v>
      </c>
      <c r="AO72" s="24">
        <f t="shared" si="45"/>
        <v>8.0406404326660352E-2</v>
      </c>
      <c r="AP72" s="24">
        <f t="shared" si="45"/>
        <v>8.9907636445172745E-2</v>
      </c>
      <c r="AQ72" s="24">
        <f t="shared" si="45"/>
        <v>0.10672571740599301</v>
      </c>
      <c r="AR72" s="24">
        <f t="shared" si="39"/>
        <v>0.10729851993006179</v>
      </c>
      <c r="AS72" s="24" t="e">
        <f t="shared" si="39"/>
        <v>#DIV/0!</v>
      </c>
      <c r="AT72" s="24">
        <f t="shared" si="39"/>
        <v>8.7472300032964023E-2</v>
      </c>
      <c r="AU72" s="21"/>
      <c r="AV72" s="24">
        <f t="shared" si="44"/>
        <v>0.71018012548067189</v>
      </c>
      <c r="AW72" s="24">
        <f t="shared" si="44"/>
        <v>0.73356123064548573</v>
      </c>
      <c r="AX72" s="24">
        <f t="shared" si="44"/>
        <v>0.56566380133715377</v>
      </c>
      <c r="AY72" s="24">
        <f t="shared" si="44"/>
        <v>0.97632371932845463</v>
      </c>
      <c r="AZ72" s="24">
        <f t="shared" si="44"/>
        <v>0.58540925266903887</v>
      </c>
      <c r="BA72" s="24">
        <f t="shared" si="44"/>
        <v>0.66247338881362472</v>
      </c>
      <c r="BB72" s="24">
        <f t="shared" si="44"/>
        <v>0.66364766471319458</v>
      </c>
      <c r="BC72" s="24">
        <f t="shared" si="44"/>
        <v>0.67290020957601171</v>
      </c>
      <c r="BD72" s="24">
        <f t="shared" si="42"/>
        <v>0.33944746376811596</v>
      </c>
      <c r="BE72" s="24">
        <f t="shared" si="42"/>
        <v>0.61447312738044846</v>
      </c>
      <c r="BF72" s="24">
        <f t="shared" si="42"/>
        <v>0.68135593220338997</v>
      </c>
      <c r="BG72" s="24">
        <f t="shared" si="42"/>
        <v>0.91853600944510028</v>
      </c>
      <c r="BH72" s="24">
        <f t="shared" si="42"/>
        <v>0.65070552856812403</v>
      </c>
      <c r="BI72" s="24">
        <f t="shared" si="42"/>
        <v>0.91623931623931609</v>
      </c>
      <c r="BJ72" s="24">
        <f t="shared" si="42"/>
        <v>0.72988736926790043</v>
      </c>
      <c r="BK72" s="24">
        <f t="shared" si="42"/>
        <v>0.5242</v>
      </c>
      <c r="BL72" s="24">
        <f t="shared" si="46"/>
        <v>0.71015931894897943</v>
      </c>
      <c r="BM72" s="24">
        <f t="shared" si="46"/>
        <v>0.75908970475714721</v>
      </c>
      <c r="BN72" s="24">
        <f t="shared" si="46"/>
        <v>0.79732821449628433</v>
      </c>
      <c r="BO72" s="24">
        <f t="shared" si="46"/>
        <v>0.77918189883550415</v>
      </c>
      <c r="BP72" s="24" t="e">
        <f t="shared" si="46"/>
        <v>#DIV/0!</v>
      </c>
      <c r="BQ72" s="24">
        <f t="shared" si="46"/>
        <v>0.71046773237145544</v>
      </c>
      <c r="BR72" s="21"/>
      <c r="BS72" s="35">
        <f t="shared" si="56"/>
        <v>44743</v>
      </c>
      <c r="BT72" s="24">
        <f t="shared" si="41"/>
        <v>2.0587405702595592E-2</v>
      </c>
      <c r="BU72" s="24">
        <f t="shared" si="49"/>
        <v>1.4812683800025583E-3</v>
      </c>
      <c r="BV72" s="24">
        <f t="shared" si="50"/>
        <v>1.5768878660017908E-2</v>
      </c>
      <c r="BW72" s="24">
        <f t="shared" si="48"/>
        <v>4.7978263649149661E-3</v>
      </c>
      <c r="BX72" s="24">
        <f t="shared" si="48"/>
        <v>7.2610280015343344E-3</v>
      </c>
      <c r="BY72" s="24">
        <f t="shared" si="48"/>
        <v>3.2531645569620236E-3</v>
      </c>
      <c r="BZ72" s="24">
        <f t="shared" si="48"/>
        <v>1.1616596343178629E-2</v>
      </c>
      <c r="CA72" s="24">
        <f t="shared" si="48"/>
        <v>1.3378340365682118E-3</v>
      </c>
      <c r="CB72" s="24">
        <f t="shared" si="48"/>
        <v>6.6960490985807425E-3</v>
      </c>
      <c r="CC72" s="24">
        <f t="shared" si="48"/>
        <v>7.2151898734177202E-4</v>
      </c>
      <c r="CD72" s="24">
        <f t="shared" si="48"/>
        <v>4.9364531389847841E-3</v>
      </c>
      <c r="CE72" s="24">
        <f t="shared" si="48"/>
        <v>1.9512082853855011E-3</v>
      </c>
      <c r="CF72" s="24">
        <f t="shared" si="57"/>
        <v>8.0409231556067023E-2</v>
      </c>
    </row>
    <row r="73" spans="1:84" x14ac:dyDescent="0.25">
      <c r="A73" s="31">
        <f>+[1]PAT!A74</f>
        <v>44774</v>
      </c>
      <c r="B73" s="17">
        <f>+[1]PAT!B74</f>
        <v>899.5</v>
      </c>
      <c r="C73" s="17">
        <f>+[1]PAT!C74</f>
        <v>920.7</v>
      </c>
      <c r="D73" s="17">
        <f>+[1]PAT!D74</f>
        <v>700.2</v>
      </c>
      <c r="E73" s="17">
        <f>+[1]PAT!E74</f>
        <v>988.4</v>
      </c>
      <c r="F73" s="17">
        <f>+[1]PAT!F74</f>
        <v>735.2</v>
      </c>
      <c r="G73" s="17">
        <f>+[1]PAT!G74</f>
        <v>921.1</v>
      </c>
      <c r="H73" s="17">
        <f>+[1]PAT!H74</f>
        <v>994.9</v>
      </c>
      <c r="I73" s="17">
        <f>+[1]PAT!I74</f>
        <v>1097</v>
      </c>
      <c r="J73" s="17">
        <f>+[1]PAT!J74</f>
        <v>624.5</v>
      </c>
      <c r="K73" s="17">
        <f>+[1]PAT!K74</f>
        <v>819.3</v>
      </c>
      <c r="L73" s="17">
        <f>+[1]PAT!L74</f>
        <v>624.5</v>
      </c>
      <c r="M73" s="17">
        <f>+[1]PAT!M74</f>
        <v>865.7</v>
      </c>
      <c r="N73" s="17">
        <f>+[1]PAT!N74</f>
        <v>773.7</v>
      </c>
      <c r="O73" s="18">
        <f>+[1]PAT!R74</f>
        <v>970.1</v>
      </c>
      <c r="P73" s="19">
        <f>+[1]PAT!S74</f>
        <v>917.2</v>
      </c>
      <c r="Q73" s="20">
        <f>+[1]PAT!T74</f>
        <v>795.8</v>
      </c>
      <c r="R73" s="18">
        <f t="shared" si="51"/>
        <v>899.43096000000014</v>
      </c>
      <c r="S73" s="19">
        <f t="shared" si="52"/>
        <v>899.12700256448943</v>
      </c>
      <c r="T73" s="19">
        <f t="shared" si="53"/>
        <v>902.08223981900437</v>
      </c>
      <c r="U73" s="19">
        <f t="shared" si="54"/>
        <v>908.18599735799205</v>
      </c>
      <c r="V73" s="19"/>
      <c r="W73" s="20">
        <f t="shared" si="55"/>
        <v>935.355590580382</v>
      </c>
      <c r="X73" s="21"/>
      <c r="Y73" s="41">
        <f t="shared" si="47"/>
        <v>6.4497041420118251E-2</v>
      </c>
      <c r="Z73" s="24">
        <f t="shared" si="47"/>
        <v>6.797355295209373E-2</v>
      </c>
      <c r="AA73" s="24">
        <f t="shared" si="47"/>
        <v>6.7866402318133234E-2</v>
      </c>
      <c r="AB73" s="24">
        <f t="shared" si="47"/>
        <v>7.6453931605314773E-2</v>
      </c>
      <c r="AC73" s="24">
        <f t="shared" si="47"/>
        <v>3.1425364758698171E-2</v>
      </c>
      <c r="AD73" s="24">
        <f t="shared" si="47"/>
        <v>7.2293364377182812E-2</v>
      </c>
      <c r="AE73" s="24">
        <f t="shared" si="47"/>
        <v>6.201964133219473E-2</v>
      </c>
      <c r="AF73" s="24">
        <f t="shared" si="47"/>
        <v>5.7145610484725884E-2</v>
      </c>
      <c r="AG73" s="24">
        <f t="shared" si="47"/>
        <v>5.5790363482671079E-2</v>
      </c>
      <c r="AH73" s="24">
        <f t="shared" si="47"/>
        <v>7.3787680209698392E-2</v>
      </c>
      <c r="AI73" s="24">
        <f t="shared" si="47"/>
        <v>4.9227150537634268E-2</v>
      </c>
      <c r="AJ73" s="24">
        <f t="shared" si="47"/>
        <v>6.547692307692321E-2</v>
      </c>
      <c r="AK73" s="24">
        <f t="shared" si="47"/>
        <v>8.4220852017937275E-2</v>
      </c>
      <c r="AL73" s="24">
        <f t="shared" si="47"/>
        <v>8.1735057983943094E-2</v>
      </c>
      <c r="AM73" s="24">
        <f t="shared" si="47"/>
        <v>6.6387629345425081E-2</v>
      </c>
      <c r="AN73" s="24">
        <f t="shared" si="47"/>
        <v>4.4219918645846956E-2</v>
      </c>
      <c r="AO73" s="24">
        <f t="shared" si="45"/>
        <v>6.4395737280861454E-2</v>
      </c>
      <c r="AP73" s="24">
        <f t="shared" si="45"/>
        <v>7.1288878532840938E-2</v>
      </c>
      <c r="AQ73" s="24">
        <f t="shared" si="45"/>
        <v>7.4193567506535052E-2</v>
      </c>
      <c r="AR73" s="24">
        <f t="shared" si="39"/>
        <v>7.5600770806478979E-2</v>
      </c>
      <c r="AS73" s="24" t="e">
        <f t="shared" si="39"/>
        <v>#DIV/0!</v>
      </c>
      <c r="AT73" s="24">
        <f t="shared" si="39"/>
        <v>6.7345091670319324E-2</v>
      </c>
      <c r="AU73" s="21"/>
      <c r="AV73" s="24">
        <f t="shared" si="44"/>
        <v>0.76027397260273966</v>
      </c>
      <c r="AW73" s="24">
        <f t="shared" si="44"/>
        <v>0.79054842473745612</v>
      </c>
      <c r="AX73" s="24">
        <f t="shared" si="44"/>
        <v>0.64482029598308688</v>
      </c>
      <c r="AY73" s="24">
        <f t="shared" si="44"/>
        <v>1.0656217345872516</v>
      </c>
      <c r="AZ73" s="24">
        <f t="shared" si="44"/>
        <v>0.57531604885365351</v>
      </c>
      <c r="BA73" s="24">
        <f t="shared" si="44"/>
        <v>0.71975354742345021</v>
      </c>
      <c r="BB73" s="24">
        <f t="shared" si="44"/>
        <v>0.69952169456781688</v>
      </c>
      <c r="BC73" s="24">
        <f t="shared" si="44"/>
        <v>0.69919454770755873</v>
      </c>
      <c r="BD73" s="24">
        <f t="shared" si="42"/>
        <v>0.41098056936285587</v>
      </c>
      <c r="BE73" s="24">
        <f t="shared" si="42"/>
        <v>0.67648864333947212</v>
      </c>
      <c r="BF73" s="24">
        <f t="shared" si="42"/>
        <v>0.73568649249583107</v>
      </c>
      <c r="BG73" s="24">
        <f t="shared" si="42"/>
        <v>0.97018661811561246</v>
      </c>
      <c r="BH73" s="24">
        <f t="shared" si="42"/>
        <v>0.72508361204013383</v>
      </c>
      <c r="BI73" s="24">
        <f t="shared" si="42"/>
        <v>1.0239933235969123</v>
      </c>
      <c r="BJ73" s="24">
        <f t="shared" si="42"/>
        <v>0.77511128314302291</v>
      </c>
      <c r="BK73" s="24">
        <f t="shared" si="42"/>
        <v>0.55703384856192506</v>
      </c>
      <c r="BL73" s="24">
        <f t="shared" si="46"/>
        <v>0.76030397528284799</v>
      </c>
      <c r="BM73" s="24">
        <f t="shared" si="46"/>
        <v>0.82413995168792464</v>
      </c>
      <c r="BN73" s="24">
        <f t="shared" si="46"/>
        <v>0.86752173907188723</v>
      </c>
      <c r="BO73" s="24">
        <f t="shared" si="46"/>
        <v>0.85208780768962145</v>
      </c>
      <c r="BP73" s="24" t="e">
        <f t="shared" si="46"/>
        <v>#DIV/0!</v>
      </c>
      <c r="BQ73" s="24">
        <f t="shared" si="46"/>
        <v>0.76539646023565044</v>
      </c>
      <c r="BR73" s="21"/>
      <c r="BS73" s="35">
        <f t="shared" si="56"/>
        <v>44774</v>
      </c>
      <c r="BT73" s="24">
        <f t="shared" si="41"/>
        <v>1.9022461538461544E-2</v>
      </c>
      <c r="BU73" s="24">
        <f t="shared" si="49"/>
        <v>1.8431952662721896E-3</v>
      </c>
      <c r="BV73" s="24">
        <f t="shared" si="50"/>
        <v>1.0650461538461529E-2</v>
      </c>
      <c r="BW73" s="24">
        <f t="shared" si="48"/>
        <v>2.6667928994082947E-3</v>
      </c>
      <c r="BX73" s="24">
        <f t="shared" si="48"/>
        <v>4.8136686390532566E-3</v>
      </c>
      <c r="BY73" s="24">
        <f t="shared" si="48"/>
        <v>3.403491124260357E-3</v>
      </c>
      <c r="BZ73" s="24">
        <f t="shared" si="48"/>
        <v>9.4178224852070943E-3</v>
      </c>
      <c r="CA73" s="24">
        <f t="shared" si="48"/>
        <v>1.2457988165680471E-3</v>
      </c>
      <c r="CB73" s="24">
        <f t="shared" si="48"/>
        <v>5.1769349112425998E-3</v>
      </c>
      <c r="CC73" s="24">
        <f t="shared" si="48"/>
        <v>7.2469822485206976E-4</v>
      </c>
      <c r="CD73" s="24">
        <f t="shared" si="48"/>
        <v>3.1982958579881682E-3</v>
      </c>
      <c r="CE73" s="24">
        <f t="shared" si="48"/>
        <v>2.2333017751479298E-3</v>
      </c>
      <c r="CF73" s="24">
        <f t="shared" si="57"/>
        <v>6.4396923076923088E-2</v>
      </c>
    </row>
    <row r="74" spans="1:84" x14ac:dyDescent="0.25">
      <c r="A74" s="31">
        <f>+[1]PAT!A75</f>
        <v>44805</v>
      </c>
      <c r="B74" s="17">
        <f>+[1]PAT!B75</f>
        <v>954.6</v>
      </c>
      <c r="C74" s="17">
        <f>+[1]PAT!C75</f>
        <v>982.1</v>
      </c>
      <c r="D74" s="17">
        <f>+[1]PAT!D75</f>
        <v>763.9</v>
      </c>
      <c r="E74" s="17">
        <f>+[1]PAT!E75</f>
        <v>1067.3</v>
      </c>
      <c r="F74" s="17">
        <f>+[1]PAT!F75</f>
        <v>755</v>
      </c>
      <c r="G74" s="17">
        <f>+[1]PAT!G75</f>
        <v>979.7</v>
      </c>
      <c r="H74" s="17">
        <f>+[1]PAT!H75</f>
        <v>1042.7</v>
      </c>
      <c r="I74" s="17">
        <f>+[1]PAT!I75</f>
        <v>1156.8</v>
      </c>
      <c r="J74" s="17">
        <f>+[1]PAT!J75</f>
        <v>645.6</v>
      </c>
      <c r="K74" s="17">
        <f>+[1]PAT!K75</f>
        <v>872.4</v>
      </c>
      <c r="L74" s="17">
        <f>+[1]PAT!L75</f>
        <v>638.20000000000005</v>
      </c>
      <c r="M74" s="17">
        <f>+[1]PAT!M75</f>
        <v>929.1</v>
      </c>
      <c r="N74" s="17">
        <f>+[1]PAT!N75</f>
        <v>819.7</v>
      </c>
      <c r="O74" s="18">
        <f>+[1]PAT!R75</f>
        <v>1068.3</v>
      </c>
      <c r="P74" s="19">
        <f>+[1]PAT!S75</f>
        <v>968.7</v>
      </c>
      <c r="Q74" s="20">
        <f>+[1]PAT!T75</f>
        <v>836.6</v>
      </c>
      <c r="R74" s="18">
        <f t="shared" si="51"/>
        <v>954.58930999999995</v>
      </c>
      <c r="S74" s="19">
        <f t="shared" si="52"/>
        <v>962.20709005883236</v>
      </c>
      <c r="T74" s="19">
        <f t="shared" si="53"/>
        <v>966.40427036199105</v>
      </c>
      <c r="U74" s="19">
        <f t="shared" si="54"/>
        <v>972.66271466314413</v>
      </c>
      <c r="V74" s="19"/>
      <c r="W74" s="20">
        <f t="shared" si="55"/>
        <v>992.60430187279815</v>
      </c>
      <c r="X74" s="21"/>
      <c r="Y74" s="41">
        <f t="shared" si="47"/>
        <v>6.1256253474152311E-2</v>
      </c>
      <c r="Z74" s="24">
        <f t="shared" si="47"/>
        <v>6.668838926903442E-2</v>
      </c>
      <c r="AA74" s="24">
        <f t="shared" si="47"/>
        <v>9.0974007426449566E-2</v>
      </c>
      <c r="AB74" s="24">
        <f t="shared" si="47"/>
        <v>7.9825981384054945E-2</v>
      </c>
      <c r="AC74" s="24">
        <f t="shared" si="47"/>
        <v>2.6931447225244876E-2</v>
      </c>
      <c r="AD74" s="24">
        <f t="shared" si="47"/>
        <v>6.3619585278471336E-2</v>
      </c>
      <c r="AE74" s="24">
        <f t="shared" si="47"/>
        <v>4.8045029651221371E-2</v>
      </c>
      <c r="AF74" s="24">
        <f t="shared" si="47"/>
        <v>5.4512306289881352E-2</v>
      </c>
      <c r="AG74" s="24">
        <f t="shared" si="47"/>
        <v>3.3787029623699061E-2</v>
      </c>
      <c r="AH74" s="24">
        <f t="shared" si="47"/>
        <v>6.4811424386671534E-2</v>
      </c>
      <c r="AI74" s="24">
        <f t="shared" si="47"/>
        <v>2.1937550040032061E-2</v>
      </c>
      <c r="AJ74" s="24">
        <f t="shared" si="47"/>
        <v>7.3235531939470855E-2</v>
      </c>
      <c r="AK74" s="24">
        <f t="shared" si="47"/>
        <v>5.9454568954375064E-2</v>
      </c>
      <c r="AL74" s="24">
        <f t="shared" si="47"/>
        <v>0.1012266776620967</v>
      </c>
      <c r="AM74" s="24">
        <f t="shared" si="47"/>
        <v>5.6149149585695612E-2</v>
      </c>
      <c r="AN74" s="24">
        <f t="shared" si="47"/>
        <v>5.1269163106308246E-2</v>
      </c>
      <c r="AO74" s="24">
        <f t="shared" si="45"/>
        <v>6.1325829833564827E-2</v>
      </c>
      <c r="AP74" s="24">
        <f t="shared" si="45"/>
        <v>7.01570382320027E-2</v>
      </c>
      <c r="AQ74" s="24">
        <f t="shared" si="45"/>
        <v>7.1303954011878501E-2</v>
      </c>
      <c r="AR74" s="24">
        <f t="shared" si="39"/>
        <v>7.0995057722450738E-2</v>
      </c>
      <c r="AS74" s="24" t="e">
        <f t="shared" si="39"/>
        <v>#DIV/0!</v>
      </c>
      <c r="AT74" s="24">
        <f t="shared" si="39"/>
        <v>6.1205291195077782E-2</v>
      </c>
      <c r="AU74" s="21"/>
      <c r="AV74" s="24">
        <f t="shared" si="44"/>
        <v>0.80079230333899254</v>
      </c>
      <c r="AW74" s="24">
        <f t="shared" si="44"/>
        <v>0.84848484848484862</v>
      </c>
      <c r="AX74" s="24">
        <f t="shared" si="44"/>
        <v>0.69604795737122571</v>
      </c>
      <c r="AY74" s="24">
        <f t="shared" si="44"/>
        <v>1.1227128082736675</v>
      </c>
      <c r="AZ74" s="24">
        <f t="shared" si="44"/>
        <v>0.56932030762835173</v>
      </c>
      <c r="BA74" s="24">
        <f t="shared" si="44"/>
        <v>0.77064883426712472</v>
      </c>
      <c r="BB74" s="24">
        <f t="shared" si="44"/>
        <v>0.72062706270627075</v>
      </c>
      <c r="BC74" s="24">
        <f t="shared" si="44"/>
        <v>0.74164408310749752</v>
      </c>
      <c r="BD74" s="24">
        <f t="shared" si="42"/>
        <v>0.40714908456843935</v>
      </c>
      <c r="BE74" s="24">
        <f t="shared" si="42"/>
        <v>0.68938807126258728</v>
      </c>
      <c r="BF74" s="24">
        <f t="shared" si="42"/>
        <v>0.74993145050726651</v>
      </c>
      <c r="BG74" s="24">
        <f t="shared" si="42"/>
        <v>1.0215404699738904</v>
      </c>
      <c r="BH74" s="24">
        <f t="shared" si="42"/>
        <v>0.7631748763174877</v>
      </c>
      <c r="BI74" s="24">
        <f t="shared" si="42"/>
        <v>1.1171224732461353</v>
      </c>
      <c r="BJ74" s="24">
        <f t="shared" si="42"/>
        <v>0.80391061452513979</v>
      </c>
      <c r="BK74" s="24">
        <f t="shared" si="42"/>
        <v>0.60084194412552616</v>
      </c>
      <c r="BL74" s="24">
        <f t="shared" si="46"/>
        <v>0.80091220828211185</v>
      </c>
      <c r="BM74" s="24">
        <f t="shared" si="46"/>
        <v>0.87453486871230712</v>
      </c>
      <c r="BN74" s="24">
        <f t="shared" si="46"/>
        <v>0.91151022993632136</v>
      </c>
      <c r="BO74" s="24">
        <f t="shared" si="46"/>
        <v>0.89498138136592487</v>
      </c>
      <c r="BP74" s="24" t="e">
        <f t="shared" si="46"/>
        <v>#DIV/0!</v>
      </c>
      <c r="BQ74" s="24">
        <f t="shared" si="46"/>
        <v>0.80353215177618376</v>
      </c>
      <c r="BR74" s="21"/>
      <c r="BS74" s="35">
        <f t="shared" si="56"/>
        <v>44805</v>
      </c>
      <c r="BT74" s="24">
        <f t="shared" si="41"/>
        <v>1.872375764313507E-2</v>
      </c>
      <c r="BU74" s="24">
        <f t="shared" si="49"/>
        <v>2.4785992217898809E-3</v>
      </c>
      <c r="BV74" s="24">
        <f t="shared" si="50"/>
        <v>1.1245113952195662E-2</v>
      </c>
      <c r="BW74" s="24">
        <f t="shared" si="48"/>
        <v>2.2144302390216734E-3</v>
      </c>
      <c r="BX74" s="24">
        <f t="shared" si="48"/>
        <v>4.2671484157865494E-3</v>
      </c>
      <c r="BY74" s="24">
        <f t="shared" si="48"/>
        <v>2.6304613674263517E-3</v>
      </c>
      <c r="BZ74" s="24">
        <f t="shared" si="48"/>
        <v>8.9218010005558575E-3</v>
      </c>
      <c r="CA74" s="24">
        <f t="shared" si="48"/>
        <v>7.4829349638688236E-4</v>
      </c>
      <c r="CB74" s="24">
        <f t="shared" si="48"/>
        <v>4.5868482490272399E-3</v>
      </c>
      <c r="CC74" s="24">
        <f t="shared" si="48"/>
        <v>3.1832128960533731E-4</v>
      </c>
      <c r="CD74" s="24">
        <f t="shared" si="48"/>
        <v>3.5805669816564743E-3</v>
      </c>
      <c r="CE74" s="24">
        <f t="shared" si="48"/>
        <v>1.6057809894385769E-3</v>
      </c>
      <c r="CF74" s="24">
        <f t="shared" si="57"/>
        <v>6.1321122846025547E-2</v>
      </c>
    </row>
    <row r="75" spans="1:84" x14ac:dyDescent="0.25">
      <c r="A75" s="31">
        <f>+[1]PAT!A76</f>
        <v>44835</v>
      </c>
      <c r="B75" s="17">
        <f>+[1]PAT!B76</f>
        <v>1017.6</v>
      </c>
      <c r="C75" s="17">
        <f>+[1]PAT!C76</f>
        <v>1053.0999999999999</v>
      </c>
      <c r="D75" s="17">
        <f>+[1]PAT!D76</f>
        <v>802.5</v>
      </c>
      <c r="E75" s="17">
        <f>+[1]PAT!E76</f>
        <v>1130.3</v>
      </c>
      <c r="F75" s="17">
        <f>+[1]PAT!F76</f>
        <v>806.9</v>
      </c>
      <c r="G75" s="17">
        <f>+[1]PAT!G76</f>
        <v>1041.4000000000001</v>
      </c>
      <c r="H75" s="17">
        <f>+[1]PAT!H76</f>
        <v>1111.3</v>
      </c>
      <c r="I75" s="17">
        <f>+[1]PAT!I76</f>
        <v>1215.2</v>
      </c>
      <c r="J75" s="17">
        <f>+[1]PAT!J76</f>
        <v>713.4</v>
      </c>
      <c r="K75" s="17">
        <f>+[1]PAT!K76</f>
        <v>931.6</v>
      </c>
      <c r="L75" s="17">
        <f>+[1]PAT!L76</f>
        <v>661</v>
      </c>
      <c r="M75" s="17">
        <f>+[1]PAT!M76</f>
        <v>1000.7</v>
      </c>
      <c r="N75" s="17">
        <f>+[1]PAT!N76</f>
        <v>905.4</v>
      </c>
      <c r="O75" s="18">
        <f>+[1]PAT!R76</f>
        <v>1147</v>
      </c>
      <c r="P75" s="19">
        <f>+[1]PAT!S76</f>
        <v>1031.5</v>
      </c>
      <c r="Q75" s="20">
        <f>+[1]PAT!T76</f>
        <v>890.6</v>
      </c>
      <c r="R75" s="18">
        <f t="shared" si="51"/>
        <v>1017.5551199999999</v>
      </c>
      <c r="S75" s="19">
        <f t="shared" si="52"/>
        <v>1028.3895459345301</v>
      </c>
      <c r="T75" s="19">
        <f t="shared" si="53"/>
        <v>1031.5797511312217</v>
      </c>
      <c r="U75" s="19">
        <f t="shared" si="54"/>
        <v>1036.7603698811097</v>
      </c>
      <c r="V75" s="19"/>
      <c r="W75" s="20">
        <f t="shared" si="55"/>
        <v>1054.3159465974413</v>
      </c>
      <c r="X75" s="21"/>
      <c r="Y75" s="41">
        <f t="shared" si="47"/>
        <v>6.5996228786926459E-2</v>
      </c>
      <c r="Z75" s="24">
        <f t="shared" si="47"/>
        <v>7.2294063740963033E-2</v>
      </c>
      <c r="AA75" s="24">
        <f t="shared" si="47"/>
        <v>5.0530174106558468E-2</v>
      </c>
      <c r="AB75" s="24">
        <f t="shared" si="47"/>
        <v>5.9027452450107765E-2</v>
      </c>
      <c r="AC75" s="24">
        <f t="shared" si="47"/>
        <v>6.8741721854304716E-2</v>
      </c>
      <c r="AD75" s="24">
        <f t="shared" si="47"/>
        <v>6.2978462794733181E-2</v>
      </c>
      <c r="AE75" s="24">
        <f t="shared" si="47"/>
        <v>6.5790735590294247E-2</v>
      </c>
      <c r="AF75" s="24">
        <f t="shared" si="47"/>
        <v>5.0484094052558826E-2</v>
      </c>
      <c r="AG75" s="24">
        <f t="shared" si="47"/>
        <v>0.10501858736059466</v>
      </c>
      <c r="AH75" s="24">
        <f t="shared" si="47"/>
        <v>6.7858780375974481E-2</v>
      </c>
      <c r="AI75" s="24">
        <f t="shared" si="47"/>
        <v>3.5725477906612291E-2</v>
      </c>
      <c r="AJ75" s="24">
        <f t="shared" si="47"/>
        <v>7.7063825207189796E-2</v>
      </c>
      <c r="AK75" s="24">
        <f t="shared" si="47"/>
        <v>0.10455044528486024</v>
      </c>
      <c r="AL75" s="24">
        <f t="shared" si="47"/>
        <v>7.3668445193297849E-2</v>
      </c>
      <c r="AM75" s="24">
        <f t="shared" si="47"/>
        <v>6.4829152472385632E-2</v>
      </c>
      <c r="AN75" s="24">
        <f t="shared" si="47"/>
        <v>6.4546975854649746E-2</v>
      </c>
      <c r="AO75" s="24">
        <f t="shared" si="45"/>
        <v>6.5961151398185924E-2</v>
      </c>
      <c r="AP75" s="24">
        <f t="shared" si="45"/>
        <v>6.8781924971734743E-2</v>
      </c>
      <c r="AQ75" s="24">
        <f t="shared" si="45"/>
        <v>6.7441217685035193E-2</v>
      </c>
      <c r="AR75" s="24">
        <f t="shared" si="39"/>
        <v>6.5899159340310653E-2</v>
      </c>
      <c r="AS75" s="24" t="e">
        <f t="shared" si="39"/>
        <v>#DIV/0!</v>
      </c>
      <c r="AT75" s="24">
        <f t="shared" si="39"/>
        <v>6.2171445971177741E-2</v>
      </c>
      <c r="AU75" s="21"/>
      <c r="AV75" s="24">
        <f t="shared" si="44"/>
        <v>0.86612873647533495</v>
      </c>
      <c r="AW75" s="24">
        <f t="shared" si="44"/>
        <v>0.92558054488937636</v>
      </c>
      <c r="AX75" s="24">
        <f t="shared" si="44"/>
        <v>0.74570371981727224</v>
      </c>
      <c r="AY75" s="24">
        <f t="shared" si="44"/>
        <v>1.1628396479142746</v>
      </c>
      <c r="AZ75" s="24">
        <f t="shared" si="44"/>
        <v>0.64505606523955139</v>
      </c>
      <c r="BA75" s="24">
        <f t="shared" si="44"/>
        <v>0.81903930131004388</v>
      </c>
      <c r="BB75" s="24">
        <f t="shared" si="44"/>
        <v>0.76621106166560682</v>
      </c>
      <c r="BC75" s="24">
        <f t="shared" si="44"/>
        <v>0.77479187965532348</v>
      </c>
      <c r="BD75" s="24">
        <f t="shared" si="42"/>
        <v>0.552557127312296</v>
      </c>
      <c r="BE75" s="24">
        <f t="shared" si="42"/>
        <v>0.77481425033339701</v>
      </c>
      <c r="BF75" s="24">
        <f t="shared" si="42"/>
        <v>0.79278546243558456</v>
      </c>
      <c r="BG75" s="24">
        <f t="shared" si="42"/>
        <v>1.1067368421052635</v>
      </c>
      <c r="BH75" s="24">
        <f t="shared" si="42"/>
        <v>0.89216300940438864</v>
      </c>
      <c r="BI75" s="24">
        <f t="shared" si="42"/>
        <v>1.1727599924228076</v>
      </c>
      <c r="BJ75" s="24">
        <f t="shared" si="42"/>
        <v>0.8629221600144481</v>
      </c>
      <c r="BK75" s="24">
        <f t="shared" si="42"/>
        <v>0.68866135760333713</v>
      </c>
      <c r="BL75" s="24">
        <f t="shared" si="46"/>
        <v>0.86611422652269798</v>
      </c>
      <c r="BM75" s="24">
        <f t="shared" si="46"/>
        <v>0.94477002002653765</v>
      </c>
      <c r="BN75" s="24">
        <f t="shared" si="46"/>
        <v>0.97774400509228965</v>
      </c>
      <c r="BO75" s="24">
        <f t="shared" si="46"/>
        <v>0.95832737076722774</v>
      </c>
      <c r="BP75" s="24" t="e">
        <f t="shared" si="46"/>
        <v>#DIV/0!</v>
      </c>
      <c r="BQ75" s="24">
        <f t="shared" si="46"/>
        <v>0.85995875325791427</v>
      </c>
      <c r="BR75" s="21"/>
      <c r="BS75" s="35">
        <f t="shared" si="56"/>
        <v>44835</v>
      </c>
      <c r="BT75" s="24">
        <f t="shared" ref="BT75:BT108" si="58">(C75-C74)/$B74*C$3</f>
        <v>2.0401529436413122E-2</v>
      </c>
      <c r="BU75" s="24">
        <f t="shared" si="49"/>
        <v>1.4152524617640906E-3</v>
      </c>
      <c r="BV75" s="24">
        <f t="shared" si="50"/>
        <v>8.4607165304839728E-3</v>
      </c>
      <c r="BW75" s="24">
        <f t="shared" si="48"/>
        <v>5.4694531741043342E-3</v>
      </c>
      <c r="BX75" s="24">
        <f t="shared" si="48"/>
        <v>4.2335533207626258E-3</v>
      </c>
      <c r="BY75" s="24">
        <f t="shared" si="48"/>
        <v>3.5571967316153316E-3</v>
      </c>
      <c r="BZ75" s="24">
        <f t="shared" si="48"/>
        <v>8.2100146658286317E-3</v>
      </c>
      <c r="CA75" s="24">
        <f t="shared" si="48"/>
        <v>2.2656819610307965E-3</v>
      </c>
      <c r="CB75" s="24">
        <f t="shared" si="48"/>
        <v>4.8186046511627945E-3</v>
      </c>
      <c r="CC75" s="24">
        <f t="shared" si="48"/>
        <v>4.9918290383406557E-4</v>
      </c>
      <c r="CD75" s="24">
        <f t="shared" si="48"/>
        <v>3.8102660800335224E-3</v>
      </c>
      <c r="CE75" s="24">
        <f t="shared" si="48"/>
        <v>2.8189608212864001E-3</v>
      </c>
      <c r="CF75" s="24">
        <f t="shared" si="57"/>
        <v>6.5960412738319679E-2</v>
      </c>
    </row>
    <row r="76" spans="1:84" x14ac:dyDescent="0.25">
      <c r="A76" s="31">
        <f>+[1]PAT!A77</f>
        <v>44866</v>
      </c>
      <c r="B76" s="17">
        <f>+[1]PAT!B77</f>
        <v>1067.5</v>
      </c>
      <c r="C76" s="17">
        <f>+[1]PAT!C77</f>
        <v>1094.5</v>
      </c>
      <c r="D76" s="17">
        <f>+[1]PAT!D77</f>
        <v>854.9</v>
      </c>
      <c r="E76" s="17">
        <f>+[1]PAT!E77</f>
        <v>1189.3</v>
      </c>
      <c r="F76" s="17">
        <f>+[1]PAT!F77</f>
        <v>856.6</v>
      </c>
      <c r="G76" s="17">
        <f>+[1]PAT!G77</f>
        <v>1098</v>
      </c>
      <c r="H76" s="17">
        <f>+[1]PAT!H77</f>
        <v>1158.9000000000001</v>
      </c>
      <c r="I76" s="17">
        <f>+[1]PAT!I77</f>
        <v>1285.8</v>
      </c>
      <c r="J76" s="17">
        <f>+[1]PAT!J77</f>
        <v>759.3</v>
      </c>
      <c r="K76" s="17">
        <f>+[1]PAT!K77</f>
        <v>965.3</v>
      </c>
      <c r="L76" s="17">
        <f>+[1]PAT!L77</f>
        <v>665.7</v>
      </c>
      <c r="M76" s="17">
        <f>+[1]PAT!M77</f>
        <v>1059.5999999999999</v>
      </c>
      <c r="N76" s="17">
        <f>+[1]PAT!N77</f>
        <v>951.2</v>
      </c>
      <c r="O76" s="18">
        <f>+[1]PAT!R77</f>
        <v>1209.9000000000001</v>
      </c>
      <c r="P76" s="19">
        <f>+[1]PAT!S77</f>
        <v>1077.3</v>
      </c>
      <c r="Q76" s="20">
        <f>+[1]PAT!T77</f>
        <v>946.4</v>
      </c>
      <c r="R76" s="18">
        <f t="shared" si="51"/>
        <v>1067.45795</v>
      </c>
      <c r="S76" s="19">
        <f t="shared" si="52"/>
        <v>1075.9228842962739</v>
      </c>
      <c r="T76" s="19">
        <f t="shared" si="53"/>
        <v>1083.3892251131222</v>
      </c>
      <c r="U76" s="19">
        <f t="shared" si="54"/>
        <v>1087.3802840158521</v>
      </c>
      <c r="V76" s="19"/>
      <c r="W76" s="20">
        <f t="shared" si="55"/>
        <v>1107.5717782310401</v>
      </c>
      <c r="X76" s="21"/>
      <c r="Y76" s="41">
        <f t="shared" si="47"/>
        <v>4.9036949685534514E-2</v>
      </c>
      <c r="Z76" s="24">
        <f t="shared" si="47"/>
        <v>3.9312505934859132E-2</v>
      </c>
      <c r="AA76" s="24">
        <f t="shared" si="47"/>
        <v>6.5295950155763283E-2</v>
      </c>
      <c r="AB76" s="24">
        <f t="shared" si="47"/>
        <v>5.2198531363354839E-2</v>
      </c>
      <c r="AC76" s="24">
        <f t="shared" si="47"/>
        <v>6.1593753872846824E-2</v>
      </c>
      <c r="AD76" s="24">
        <f t="shared" si="47"/>
        <v>5.4349913577875775E-2</v>
      </c>
      <c r="AE76" s="24">
        <f t="shared" si="47"/>
        <v>4.2832718437865624E-2</v>
      </c>
      <c r="AF76" s="24">
        <f t="shared" si="47"/>
        <v>5.8097432521395653E-2</v>
      </c>
      <c r="AG76" s="24">
        <f t="shared" si="47"/>
        <v>6.4339781328847767E-2</v>
      </c>
      <c r="AH76" s="24">
        <f t="shared" si="47"/>
        <v>3.6174323744096126E-2</v>
      </c>
      <c r="AI76" s="24">
        <f t="shared" si="47"/>
        <v>7.110438729198254E-3</v>
      </c>
      <c r="AJ76" s="24">
        <f t="shared" si="47"/>
        <v>5.8858798840811355E-2</v>
      </c>
      <c r="AK76" s="24">
        <f t="shared" si="47"/>
        <v>5.058537662911422E-2</v>
      </c>
      <c r="AL76" s="24">
        <f t="shared" si="47"/>
        <v>5.4838709677419439E-2</v>
      </c>
      <c r="AM76" s="24">
        <f t="shared" si="47"/>
        <v>4.4401357246728113E-2</v>
      </c>
      <c r="AN76" s="24">
        <f t="shared" si="47"/>
        <v>6.2654390298674922E-2</v>
      </c>
      <c r="AO76" s="24">
        <f t="shared" si="45"/>
        <v>4.9041893671568415E-2</v>
      </c>
      <c r="AP76" s="24">
        <f t="shared" si="45"/>
        <v>4.6221141151866485E-2</v>
      </c>
      <c r="AQ76" s="24">
        <f t="shared" si="45"/>
        <v>5.0223430544353631E-2</v>
      </c>
      <c r="AR76" s="24">
        <f t="shared" si="39"/>
        <v>4.8825085916958111E-2</v>
      </c>
      <c r="AS76" s="24" t="e">
        <f t="shared" si="39"/>
        <v>#DIV/0!</v>
      </c>
      <c r="AT76" s="24">
        <f t="shared" si="39"/>
        <v>5.0512212971329351E-2</v>
      </c>
      <c r="AU76" s="21"/>
      <c r="AV76" s="24">
        <f t="shared" si="44"/>
        <v>0.91582914572864316</v>
      </c>
      <c r="AW76" s="24">
        <f t="shared" si="44"/>
        <v>0.96675651392632522</v>
      </c>
      <c r="AX76" s="24">
        <f t="shared" si="44"/>
        <v>0.84444444444444433</v>
      </c>
      <c r="AY76" s="24">
        <f t="shared" si="44"/>
        <v>1.2114168835998513</v>
      </c>
      <c r="AZ76" s="24">
        <f t="shared" si="44"/>
        <v>0.71525830997196649</v>
      </c>
      <c r="BA76" s="24">
        <f t="shared" si="44"/>
        <v>0.86007115026257841</v>
      </c>
      <c r="BB76" s="24">
        <f t="shared" si="44"/>
        <v>0.78237465395262995</v>
      </c>
      <c r="BC76" s="24">
        <f t="shared" si="44"/>
        <v>0.82150446238844022</v>
      </c>
      <c r="BD76" s="24">
        <f t="shared" si="42"/>
        <v>0.64921807124239783</v>
      </c>
      <c r="BE76" s="24">
        <f t="shared" si="42"/>
        <v>0.81994720965309198</v>
      </c>
      <c r="BF76" s="24">
        <f t="shared" si="42"/>
        <v>0.79724622030237602</v>
      </c>
      <c r="BG76" s="24">
        <f t="shared" si="42"/>
        <v>1.1856435643564356</v>
      </c>
      <c r="BH76" s="24">
        <f t="shared" si="42"/>
        <v>0.95117948717948719</v>
      </c>
      <c r="BI76" s="24">
        <f t="shared" si="42"/>
        <v>1.2248988598749544</v>
      </c>
      <c r="BJ76" s="24">
        <f t="shared" si="42"/>
        <v>0.89933004231311675</v>
      </c>
      <c r="BK76" s="24">
        <f t="shared" si="42"/>
        <v>0.77928181989095702</v>
      </c>
      <c r="BL76" s="24">
        <f t="shared" si="46"/>
        <v>0.91570925885925236</v>
      </c>
      <c r="BM76" s="24">
        <f t="shared" si="46"/>
        <v>0.99433020546909434</v>
      </c>
      <c r="BN76" s="24">
        <f t="shared" si="46"/>
        <v>1.0295106385672703</v>
      </c>
      <c r="BO76" s="24">
        <f t="shared" si="46"/>
        <v>1.0060827931777814</v>
      </c>
      <c r="BP76" s="24" t="e">
        <f t="shared" si="46"/>
        <v>#DIV/0!</v>
      </c>
      <c r="BQ76" s="24">
        <f t="shared" si="46"/>
        <v>0.90545810369114266</v>
      </c>
      <c r="BR76" s="21"/>
      <c r="BS76" s="35">
        <f t="shared" si="56"/>
        <v>44866</v>
      </c>
      <c r="BT76" s="24">
        <f t="shared" si="58"/>
        <v>1.1159610849056627E-2</v>
      </c>
      <c r="BU76" s="24">
        <f t="shared" si="49"/>
        <v>1.8022798742138358E-3</v>
      </c>
      <c r="BV76" s="24">
        <f t="shared" si="50"/>
        <v>7.4329795597484283E-3</v>
      </c>
      <c r="BW76" s="24">
        <f t="shared" si="48"/>
        <v>4.9133451257861675E-3</v>
      </c>
      <c r="BX76" s="24">
        <f t="shared" si="48"/>
        <v>3.6431800314465352E-3</v>
      </c>
      <c r="BY76" s="24">
        <f t="shared" si="48"/>
        <v>2.3154481132075539E-3</v>
      </c>
      <c r="BZ76" s="24">
        <f t="shared" si="48"/>
        <v>9.3106525157232584E-3</v>
      </c>
      <c r="CA76" s="24">
        <f t="shared" si="48"/>
        <v>1.4388856132075464E-3</v>
      </c>
      <c r="CB76" s="24">
        <f t="shared" si="48"/>
        <v>2.5732016509433914E-3</v>
      </c>
      <c r="CC76" s="24">
        <f t="shared" si="48"/>
        <v>9.6531053459120432E-5</v>
      </c>
      <c r="CD76" s="24">
        <f t="shared" si="48"/>
        <v>2.940369496855339E-3</v>
      </c>
      <c r="CE76" s="24">
        <f t="shared" si="48"/>
        <v>1.4132468553459138E-3</v>
      </c>
      <c r="CF76" s="24">
        <f t="shared" si="57"/>
        <v>4.9039730738993724E-2</v>
      </c>
    </row>
    <row r="77" spans="1:84" x14ac:dyDescent="0.25">
      <c r="A77" s="31">
        <f>+[1]PAT!A78</f>
        <v>44896</v>
      </c>
      <c r="B77" s="17">
        <f>+[1]PAT!B78</f>
        <v>1115.9000000000001</v>
      </c>
      <c r="C77" s="17">
        <f>+[1]PAT!C78</f>
        <v>1131.4000000000001</v>
      </c>
      <c r="D77" s="17">
        <f>+[1]PAT!D78</f>
        <v>915.3</v>
      </c>
      <c r="E77" s="17">
        <f>+[1]PAT!E78</f>
        <v>1239.5</v>
      </c>
      <c r="F77" s="17">
        <f>+[1]PAT!F78</f>
        <v>893</v>
      </c>
      <c r="G77" s="17">
        <f>+[1]PAT!G78</f>
        <v>1142.2</v>
      </c>
      <c r="H77" s="17">
        <f>+[1]PAT!H78</f>
        <v>1224.9000000000001</v>
      </c>
      <c r="I77" s="17">
        <f>+[1]PAT!I78</f>
        <v>1351.5</v>
      </c>
      <c r="J77" s="17">
        <f>+[1]PAT!J78</f>
        <v>786.7</v>
      </c>
      <c r="K77" s="17">
        <f>+[1]PAT!K78</f>
        <v>1023.2</v>
      </c>
      <c r="L77" s="17">
        <f>+[1]PAT!L78</f>
        <v>676.9</v>
      </c>
      <c r="M77" s="17">
        <f>+[1]PAT!M78</f>
        <v>1137.7</v>
      </c>
      <c r="N77" s="17">
        <f>+[1]PAT!N78</f>
        <v>999.4</v>
      </c>
      <c r="O77" s="18">
        <f>+[1]PAT!R78</f>
        <v>1255.5999999999999</v>
      </c>
      <c r="P77" s="19">
        <f>+[1]PAT!S78</f>
        <v>1123.7</v>
      </c>
      <c r="Q77" s="20">
        <f>+[1]PAT!T78</f>
        <v>1003.2</v>
      </c>
      <c r="R77" s="18">
        <f t="shared" si="51"/>
        <v>1115.85807</v>
      </c>
      <c r="S77" s="19">
        <f t="shared" si="52"/>
        <v>1123.5110574747325</v>
      </c>
      <c r="T77" s="19">
        <f t="shared" si="53"/>
        <v>1138.0004524886879</v>
      </c>
      <c r="U77" s="19">
        <f t="shared" si="54"/>
        <v>1138.0508586525759</v>
      </c>
      <c r="V77" s="19"/>
      <c r="W77" s="20">
        <f t="shared" si="55"/>
        <v>1160.4832004450213</v>
      </c>
      <c r="X77" s="21"/>
      <c r="Y77" s="41">
        <f t="shared" si="47"/>
        <v>4.5339578454332674E-2</v>
      </c>
      <c r="Z77" s="24">
        <f t="shared" si="47"/>
        <v>3.3714024668798581E-2</v>
      </c>
      <c r="AA77" s="24">
        <f t="shared" si="47"/>
        <v>7.0651538191601304E-2</v>
      </c>
      <c r="AB77" s="24">
        <f t="shared" si="47"/>
        <v>4.2209703186748548E-2</v>
      </c>
      <c r="AC77" s="24">
        <f t="shared" si="47"/>
        <v>4.249357926686903E-2</v>
      </c>
      <c r="AD77" s="24">
        <f t="shared" si="47"/>
        <v>4.0255009107468265E-2</v>
      </c>
      <c r="AE77" s="24">
        <f t="shared" si="47"/>
        <v>5.6950556562257226E-2</v>
      </c>
      <c r="AF77" s="24">
        <f t="shared" si="47"/>
        <v>5.1096593560429282E-2</v>
      </c>
      <c r="AG77" s="24">
        <f t="shared" si="47"/>
        <v>3.6085868563150436E-2</v>
      </c>
      <c r="AH77" s="24">
        <f t="shared" si="47"/>
        <v>5.9981352947270361E-2</v>
      </c>
      <c r="AI77" s="24">
        <f t="shared" si="47"/>
        <v>1.6824395373291168E-2</v>
      </c>
      <c r="AJ77" s="24">
        <f t="shared" si="47"/>
        <v>7.3707059267648312E-2</v>
      </c>
      <c r="AK77" s="24">
        <f t="shared" si="47"/>
        <v>5.0672834314549942E-2</v>
      </c>
      <c r="AL77" s="24">
        <f t="shared" si="47"/>
        <v>3.7771716670799149E-2</v>
      </c>
      <c r="AM77" s="24">
        <f t="shared" si="47"/>
        <v>4.307063956186763E-2</v>
      </c>
      <c r="AN77" s="24">
        <f t="shared" si="47"/>
        <v>6.0016906170752504E-2</v>
      </c>
      <c r="AO77" s="24">
        <f t="shared" si="45"/>
        <v>4.5341476917193813E-2</v>
      </c>
      <c r="AP77" s="24">
        <f t="shared" si="45"/>
        <v>4.4230096666811214E-2</v>
      </c>
      <c r="AQ77" s="24">
        <f t="shared" si="45"/>
        <v>5.0407763073205158E-2</v>
      </c>
      <c r="AR77" s="24">
        <f t="shared" si="39"/>
        <v>4.6598761612257844E-2</v>
      </c>
      <c r="AS77" s="24" t="e">
        <f t="shared" si="39"/>
        <v>#DIV/0!</v>
      </c>
      <c r="AT77" s="24">
        <f t="shared" si="39"/>
        <v>4.7772454349178872E-2</v>
      </c>
      <c r="AU77" s="21"/>
      <c r="AV77" s="24">
        <f t="shared" si="44"/>
        <v>0.94238468233246309</v>
      </c>
      <c r="AW77" s="24">
        <f t="shared" si="44"/>
        <v>0.97452006980802808</v>
      </c>
      <c r="AX77" s="24">
        <f t="shared" si="44"/>
        <v>0.88372093023255816</v>
      </c>
      <c r="AY77" s="24">
        <f t="shared" si="44"/>
        <v>1.2161630609690688</v>
      </c>
      <c r="AZ77" s="24">
        <f t="shared" si="44"/>
        <v>0.7551100628930818</v>
      </c>
      <c r="BA77" s="24">
        <f t="shared" si="44"/>
        <v>0.87123197903014438</v>
      </c>
      <c r="BB77" s="24">
        <f t="shared" si="44"/>
        <v>0.87465564738292034</v>
      </c>
      <c r="BC77" s="24">
        <f t="shared" si="44"/>
        <v>0.84454756380510432</v>
      </c>
      <c r="BD77" s="24">
        <f t="shared" si="42"/>
        <v>0.67276206676589423</v>
      </c>
      <c r="BE77" s="24">
        <f t="shared" si="42"/>
        <v>0.86885844748858454</v>
      </c>
      <c r="BF77" s="24">
        <f t="shared" si="42"/>
        <v>0.82748380129589627</v>
      </c>
      <c r="BG77" s="24">
        <f t="shared" si="42"/>
        <v>1.241331757289204</v>
      </c>
      <c r="BH77" s="24">
        <f t="shared" si="42"/>
        <v>1.0052166934189408</v>
      </c>
      <c r="BI77" s="24">
        <f t="shared" si="42"/>
        <v>1.2477622627998564</v>
      </c>
      <c r="BJ77" s="24">
        <f t="shared" si="42"/>
        <v>0.91365803814713886</v>
      </c>
      <c r="BK77" s="24">
        <f t="shared" si="42"/>
        <v>0.85400110885233782</v>
      </c>
      <c r="BL77" s="24">
        <f t="shared" si="46"/>
        <v>0.94251017466884801</v>
      </c>
      <c r="BM77" s="24">
        <f t="shared" si="46"/>
        <v>1.0137750751709289</v>
      </c>
      <c r="BN77" s="24">
        <f t="shared" si="46"/>
        <v>1.0566127832431818</v>
      </c>
      <c r="BO77" s="24">
        <f t="shared" si="46"/>
        <v>1.0285733005474587</v>
      </c>
      <c r="BP77" s="24" t="e">
        <f t="shared" si="46"/>
        <v>#DIV/0!</v>
      </c>
      <c r="BQ77" s="24">
        <f t="shared" si="46"/>
        <v>0.93587639736194372</v>
      </c>
      <c r="BR77" s="21"/>
      <c r="BS77" s="35">
        <f t="shared" si="56"/>
        <v>44896</v>
      </c>
      <c r="BT77" s="24">
        <f t="shared" si="58"/>
        <v>9.4816580796253155E-3</v>
      </c>
      <c r="BU77" s="24">
        <f t="shared" si="49"/>
        <v>1.9803278688524583E-3</v>
      </c>
      <c r="BV77" s="24">
        <f t="shared" si="50"/>
        <v>6.0287025761124186E-3</v>
      </c>
      <c r="BW77" s="24">
        <f t="shared" si="48"/>
        <v>3.4302950819672107E-3</v>
      </c>
      <c r="BX77" s="24">
        <f t="shared" si="48"/>
        <v>2.7120374707259982E-3</v>
      </c>
      <c r="BY77" s="24">
        <f t="shared" si="48"/>
        <v>3.0604215456674477E-3</v>
      </c>
      <c r="BZ77" s="24">
        <f t="shared" si="48"/>
        <v>8.259428571428579E-3</v>
      </c>
      <c r="CA77" s="24">
        <f t="shared" si="48"/>
        <v>8.187915690866537E-4</v>
      </c>
      <c r="CB77" s="24">
        <f t="shared" si="48"/>
        <v>4.2143606557377119E-3</v>
      </c>
      <c r="CC77" s="24">
        <f t="shared" si="48"/>
        <v>2.1927868852458879E-4</v>
      </c>
      <c r="CD77" s="24">
        <f t="shared" si="48"/>
        <v>3.7166088992974301E-3</v>
      </c>
      <c r="CE77" s="24">
        <f t="shared" si="48"/>
        <v>1.4177798594847753E-3</v>
      </c>
      <c r="CF77" s="24">
        <f t="shared" si="57"/>
        <v>4.5339690866510587E-2</v>
      </c>
    </row>
    <row r="78" spans="1:84" x14ac:dyDescent="0.25">
      <c r="A78" s="31">
        <f>+[1]PAT!A79</f>
        <v>44927</v>
      </c>
      <c r="B78" s="17">
        <f>+[1]PAT!B79</f>
        <v>1181.5999999999999</v>
      </c>
      <c r="C78" s="17">
        <f>+[1]PAT!C79</f>
        <v>1193.2</v>
      </c>
      <c r="D78" s="17">
        <f>+[1]PAT!D79</f>
        <v>987.2</v>
      </c>
      <c r="E78" s="17">
        <f>+[1]PAT!E79</f>
        <v>1288.0999999999999</v>
      </c>
      <c r="F78" s="17">
        <f>+[1]PAT!F79</f>
        <v>965.7</v>
      </c>
      <c r="G78" s="17">
        <f>+[1]PAT!G79</f>
        <v>1213.4000000000001</v>
      </c>
      <c r="H78" s="17">
        <f>+[1]PAT!H79</f>
        <v>1280.2</v>
      </c>
      <c r="I78" s="17">
        <f>+[1]PAT!I79</f>
        <v>1430.1</v>
      </c>
      <c r="J78" s="17">
        <f>+[1]PAT!J79</f>
        <v>859.8</v>
      </c>
      <c r="K78" s="17">
        <f>+[1]PAT!K79</f>
        <v>1095.5999999999999</v>
      </c>
      <c r="L78" s="17">
        <f>+[1]PAT!L79</f>
        <v>679</v>
      </c>
      <c r="M78" s="17">
        <f>+[1]PAT!M79</f>
        <v>1231.5999999999999</v>
      </c>
      <c r="N78" s="17">
        <f>+[1]PAT!N79</f>
        <v>1062.8</v>
      </c>
      <c r="O78" s="18">
        <f>+[1]PAT!R79</f>
        <v>1331.2</v>
      </c>
      <c r="P78" s="19">
        <f>+[1]PAT!S79</f>
        <v>1185.4000000000001</v>
      </c>
      <c r="Q78" s="20">
        <f>+[1]PAT!T79</f>
        <v>1076.4000000000001</v>
      </c>
      <c r="R78" s="18">
        <f t="shared" si="51"/>
        <v>1181.5816600000001</v>
      </c>
      <c r="S78" s="19">
        <f t="shared" si="52"/>
        <v>1187.9984914768445</v>
      </c>
      <c r="T78" s="19">
        <f t="shared" si="53"/>
        <v>1203.838914027149</v>
      </c>
      <c r="U78" s="19">
        <f t="shared" si="54"/>
        <v>1199.1815059445175</v>
      </c>
      <c r="V78" s="19"/>
      <c r="W78" s="20">
        <f t="shared" si="55"/>
        <v>1223.846096792138</v>
      </c>
      <c r="X78" s="21"/>
      <c r="Y78" s="41">
        <f t="shared" si="47"/>
        <v>5.8876243390984628E-2</v>
      </c>
      <c r="Z78" s="24">
        <f t="shared" si="47"/>
        <v>5.4622591479582816E-2</v>
      </c>
      <c r="AA78" s="24">
        <f t="shared" si="47"/>
        <v>7.8553479733420861E-2</v>
      </c>
      <c r="AB78" s="24">
        <f t="shared" si="47"/>
        <v>3.9209358612343648E-2</v>
      </c>
      <c r="AC78" s="24">
        <f t="shared" si="47"/>
        <v>8.1410974244120915E-2</v>
      </c>
      <c r="AD78" s="24">
        <f t="shared" si="47"/>
        <v>6.2335843109788236E-2</v>
      </c>
      <c r="AE78" s="24">
        <f t="shared" si="47"/>
        <v>4.5146542574904025E-2</v>
      </c>
      <c r="AF78" s="24">
        <f t="shared" si="47"/>
        <v>5.8157602663706953E-2</v>
      </c>
      <c r="AG78" s="24">
        <f t="shared" si="47"/>
        <v>9.2919791534257001E-2</v>
      </c>
      <c r="AH78" s="24">
        <f t="shared" si="47"/>
        <v>7.0758405003909175E-2</v>
      </c>
      <c r="AI78" s="24">
        <f t="shared" si="47"/>
        <v>3.1023784901758056E-3</v>
      </c>
      <c r="AJ78" s="24">
        <f t="shared" si="47"/>
        <v>8.2534938911839495E-2</v>
      </c>
      <c r="AK78" s="24">
        <f t="shared" si="47"/>
        <v>6.3438062837702702E-2</v>
      </c>
      <c r="AL78" s="24">
        <f t="shared" si="47"/>
        <v>6.0210258043963183E-2</v>
      </c>
      <c r="AM78" s="24">
        <f t="shared" si="47"/>
        <v>5.4907893565898425E-2</v>
      </c>
      <c r="AN78" s="24">
        <f t="shared" si="47"/>
        <v>7.2966507177033568E-2</v>
      </c>
      <c r="AO78" s="24">
        <f t="shared" si="45"/>
        <v>5.8899596433442447E-2</v>
      </c>
      <c r="AP78" s="24">
        <f t="shared" si="45"/>
        <v>5.7398130239196377E-2</v>
      </c>
      <c r="AQ78" s="24">
        <f t="shared" si="45"/>
        <v>5.7854512618584097E-2</v>
      </c>
      <c r="AR78" s="24">
        <f t="shared" si="39"/>
        <v>5.371521564890247E-2</v>
      </c>
      <c r="AS78" s="24" t="e">
        <f t="shared" si="39"/>
        <v>#DIV/0!</v>
      </c>
      <c r="AT78" s="24">
        <f t="shared" si="39"/>
        <v>5.4600442576694164E-2</v>
      </c>
      <c r="AU78" s="21"/>
      <c r="AV78" s="24">
        <f t="shared" si="44"/>
        <v>0.98554864728617009</v>
      </c>
      <c r="AW78" s="24">
        <f t="shared" si="44"/>
        <v>1.0074024226110363</v>
      </c>
      <c r="AX78" s="24">
        <f t="shared" si="44"/>
        <v>0.99716771191584064</v>
      </c>
      <c r="AY78" s="24">
        <f t="shared" si="44"/>
        <v>1.2300900277008306</v>
      </c>
      <c r="AZ78" s="24">
        <f t="shared" si="44"/>
        <v>0.81727512231840427</v>
      </c>
      <c r="BA78" s="24">
        <f t="shared" si="44"/>
        <v>0.93988808952837744</v>
      </c>
      <c r="BB78" s="24">
        <f t="shared" si="44"/>
        <v>0.89462779339943754</v>
      </c>
      <c r="BC78" s="24">
        <f t="shared" si="44"/>
        <v>0.88568037974683533</v>
      </c>
      <c r="BD78" s="24">
        <f t="shared" si="42"/>
        <v>0.72063237942765657</v>
      </c>
      <c r="BE78" s="24">
        <f t="shared" si="42"/>
        <v>0.94289767689306614</v>
      </c>
      <c r="BF78" s="24">
        <f t="shared" si="42"/>
        <v>0.8282175551965536</v>
      </c>
      <c r="BG78" s="24">
        <f t="shared" si="42"/>
        <v>1.2862446630777793</v>
      </c>
      <c r="BH78" s="24">
        <f t="shared" si="42"/>
        <v>1.0664981528290882</v>
      </c>
      <c r="BI78" s="24">
        <f t="shared" si="42"/>
        <v>1.2916164572215529</v>
      </c>
      <c r="BJ78" s="24">
        <f t="shared" si="42"/>
        <v>0.94487284659557025</v>
      </c>
      <c r="BK78" s="24">
        <f t="shared" si="42"/>
        <v>0.9387608069164266</v>
      </c>
      <c r="BL78" s="24">
        <f t="shared" si="46"/>
        <v>0.98558803020022778</v>
      </c>
      <c r="BM78" s="24">
        <f t="shared" si="46"/>
        <v>1.0578484581635936</v>
      </c>
      <c r="BN78" s="24">
        <f t="shared" si="46"/>
        <v>1.1036838509071814</v>
      </c>
      <c r="BO78" s="24">
        <f t="shared" si="46"/>
        <v>1.0751327188951674</v>
      </c>
      <c r="BP78" s="24" t="e">
        <f t="shared" si="46"/>
        <v>#DIV/0!</v>
      </c>
      <c r="BQ78" s="24">
        <f t="shared" si="46"/>
        <v>0.97664255016939627</v>
      </c>
      <c r="BR78" s="21"/>
      <c r="BS78" s="35">
        <f t="shared" si="56"/>
        <v>44927</v>
      </c>
      <c r="BT78" s="24">
        <f t="shared" si="58"/>
        <v>1.5191092391791367E-2</v>
      </c>
      <c r="BU78" s="24">
        <f t="shared" si="49"/>
        <v>2.2551303880276037E-3</v>
      </c>
      <c r="BV78" s="24">
        <f t="shared" si="50"/>
        <v>5.5834035307823181E-3</v>
      </c>
      <c r="BW78" s="24">
        <f t="shared" si="48"/>
        <v>6.5540102159691764E-3</v>
      </c>
      <c r="BX78" s="24">
        <f t="shared" si="48"/>
        <v>4.1792275293485101E-3</v>
      </c>
      <c r="BY78" s="24">
        <f t="shared" si="48"/>
        <v>2.4530423873106891E-3</v>
      </c>
      <c r="BZ78" s="24">
        <f t="shared" si="48"/>
        <v>9.4525674343579058E-3</v>
      </c>
      <c r="CA78" s="24">
        <f t="shared" si="48"/>
        <v>2.0896944170624579E-3</v>
      </c>
      <c r="CB78" s="24">
        <f t="shared" si="48"/>
        <v>5.0412044089972125E-3</v>
      </c>
      <c r="CC78" s="24">
        <f t="shared" si="48"/>
        <v>3.9331481315530489E-5</v>
      </c>
      <c r="CD78" s="24">
        <f t="shared" si="48"/>
        <v>4.2746841114795165E-3</v>
      </c>
      <c r="CE78" s="24">
        <f t="shared" si="48"/>
        <v>1.7839949816291772E-3</v>
      </c>
      <c r="CF78" s="24">
        <f t="shared" si="57"/>
        <v>5.8897383278071459E-2</v>
      </c>
    </row>
    <row r="79" spans="1:84" x14ac:dyDescent="0.25">
      <c r="A79" s="31">
        <f>+[1]PAT!A80</f>
        <v>44958</v>
      </c>
      <c r="B79" s="17">
        <f>+[1]PAT!B80</f>
        <v>1249.5999999999999</v>
      </c>
      <c r="C79" s="17">
        <f>+[1]PAT!C80</f>
        <v>1290.4000000000001</v>
      </c>
      <c r="D79" s="17">
        <f>+[1]PAT!D80</f>
        <v>1033.8</v>
      </c>
      <c r="E79" s="17">
        <f>+[1]PAT!E80</f>
        <v>1353.2</v>
      </c>
      <c r="F79" s="17">
        <f>+[1]PAT!F80</f>
        <v>1002.6</v>
      </c>
      <c r="G79" s="17">
        <f>+[1]PAT!G80</f>
        <v>1274.2</v>
      </c>
      <c r="H79" s="17">
        <f>+[1]PAT!H80</f>
        <v>1345.5</v>
      </c>
      <c r="I79" s="17">
        <f>+[1]PAT!I80</f>
        <v>1499.7</v>
      </c>
      <c r="J79" s="17">
        <f>+[1]PAT!J80</f>
        <v>894.3</v>
      </c>
      <c r="K79" s="17">
        <f>+[1]PAT!K80</f>
        <v>1145.9000000000001</v>
      </c>
      <c r="L79" s="17">
        <f>+[1]PAT!L80</f>
        <v>697.5</v>
      </c>
      <c r="M79" s="17">
        <f>+[1]PAT!M80</f>
        <v>1313.9</v>
      </c>
      <c r="N79" s="17">
        <f>+[1]PAT!N80</f>
        <v>1112.5</v>
      </c>
      <c r="O79" s="18">
        <f>+[1]PAT!R80</f>
        <v>1387.7</v>
      </c>
      <c r="P79" s="19">
        <f>+[1]PAT!S80</f>
        <v>1264.2</v>
      </c>
      <c r="Q79" s="20">
        <f>+[1]PAT!T80</f>
        <v>1115</v>
      </c>
      <c r="R79" s="18">
        <f t="shared" si="51"/>
        <v>1249.6245800000002</v>
      </c>
      <c r="S79" s="19">
        <f t="shared" si="52"/>
        <v>1263.8333232765124</v>
      </c>
      <c r="T79" s="19">
        <f t="shared" si="53"/>
        <v>1265.9937499999999</v>
      </c>
      <c r="U79" s="19">
        <f t="shared" si="54"/>
        <v>1257.9566380449141</v>
      </c>
      <c r="V79" s="19"/>
      <c r="W79" s="20">
        <f t="shared" si="55"/>
        <v>1282.9170776933061</v>
      </c>
      <c r="X79" s="21"/>
      <c r="Y79" s="41">
        <f t="shared" si="47"/>
        <v>5.7549085985104886E-2</v>
      </c>
      <c r="Z79" s="24">
        <f t="shared" si="47"/>
        <v>8.1461615822997047E-2</v>
      </c>
      <c r="AA79" s="24">
        <f t="shared" si="47"/>
        <v>4.7204213938411677E-2</v>
      </c>
      <c r="AB79" s="24">
        <f t="shared" si="47"/>
        <v>5.0539554382423857E-2</v>
      </c>
      <c r="AC79" s="24">
        <f t="shared" si="47"/>
        <v>3.8210624417520878E-2</v>
      </c>
      <c r="AD79" s="24">
        <f t="shared" si="47"/>
        <v>5.010713697049618E-2</v>
      </c>
      <c r="AE79" s="24">
        <f t="shared" si="47"/>
        <v>5.1007655053897816E-2</v>
      </c>
      <c r="AF79" s="24">
        <f t="shared" si="47"/>
        <v>4.8667925319907823E-2</v>
      </c>
      <c r="AG79" s="24">
        <f t="shared" si="47"/>
        <v>4.0125610607117945E-2</v>
      </c>
      <c r="AH79" s="24">
        <f t="shared" si="47"/>
        <v>4.591091639284417E-2</v>
      </c>
      <c r="AI79" s="24">
        <f t="shared" si="47"/>
        <v>2.7245949926362201E-2</v>
      </c>
      <c r="AJ79" s="24">
        <f t="shared" si="47"/>
        <v>6.6823644040272967E-2</v>
      </c>
      <c r="AK79" s="24">
        <f t="shared" si="47"/>
        <v>4.6763266842303475E-2</v>
      </c>
      <c r="AL79" s="24">
        <f t="shared" si="47"/>
        <v>4.2442908653846256E-2</v>
      </c>
      <c r="AM79" s="24">
        <f t="shared" si="47"/>
        <v>6.6475451324447432E-2</v>
      </c>
      <c r="AN79" s="24">
        <f t="shared" si="47"/>
        <v>3.5860274990709762E-2</v>
      </c>
      <c r="AO79" s="24">
        <f t="shared" si="45"/>
        <v>5.7586303429929764E-2</v>
      </c>
      <c r="AP79" s="24">
        <f t="shared" si="45"/>
        <v>6.3834114558003252E-2</v>
      </c>
      <c r="AQ79" s="24">
        <f t="shared" si="45"/>
        <v>5.1630525686303885E-2</v>
      </c>
      <c r="AR79" s="24">
        <f t="shared" si="39"/>
        <v>4.9012707258275556E-2</v>
      </c>
      <c r="AS79" s="24" t="e">
        <f t="shared" si="39"/>
        <v>#DIV/0!</v>
      </c>
      <c r="AT79" s="24">
        <f t="shared" si="39"/>
        <v>4.8266674262393616E-2</v>
      </c>
      <c r="AU79" s="21"/>
      <c r="AV79" s="24">
        <f t="shared" si="44"/>
        <v>1.0028850777368166</v>
      </c>
      <c r="AW79" s="24">
        <f t="shared" si="44"/>
        <v>1.0482539682539684</v>
      </c>
      <c r="AX79" s="24">
        <f t="shared" si="44"/>
        <v>1.0410661401776897</v>
      </c>
      <c r="AY79" s="24">
        <f t="shared" si="44"/>
        <v>1.2252918927807928</v>
      </c>
      <c r="AZ79" s="24">
        <f t="shared" si="44"/>
        <v>0.83391256630693245</v>
      </c>
      <c r="BA79" s="24">
        <f t="shared" si="44"/>
        <v>0.96453900709219864</v>
      </c>
      <c r="BB79" s="24">
        <f t="shared" si="44"/>
        <v>0.90769885155253105</v>
      </c>
      <c r="BC79" s="24">
        <f t="shared" si="44"/>
        <v>0.87697121401752187</v>
      </c>
      <c r="BD79" s="24">
        <f t="shared" si="42"/>
        <v>0.77934739355352156</v>
      </c>
      <c r="BE79" s="24">
        <f t="shared" si="42"/>
        <v>0.95312766320095443</v>
      </c>
      <c r="BF79" s="24">
        <f t="shared" si="42"/>
        <v>0.83552631578947367</v>
      </c>
      <c r="BG79" s="24">
        <f t="shared" si="42"/>
        <v>1.268865480918667</v>
      </c>
      <c r="BH79" s="24">
        <f t="shared" si="42"/>
        <v>1.0802169035153328</v>
      </c>
      <c r="BI79" s="24">
        <f t="shared" si="42"/>
        <v>1.2310289389067526</v>
      </c>
      <c r="BJ79" s="24">
        <f t="shared" si="42"/>
        <v>0.98368115487211694</v>
      </c>
      <c r="BK79" s="24">
        <f t="shared" si="42"/>
        <v>0.92340865965154384</v>
      </c>
      <c r="BL79" s="24">
        <f t="shared" si="46"/>
        <v>1.002966467064256</v>
      </c>
      <c r="BM79" s="24">
        <f t="shared" si="46"/>
        <v>1.0800531938598796</v>
      </c>
      <c r="BN79" s="24">
        <f t="shared" si="46"/>
        <v>1.1092011183036732</v>
      </c>
      <c r="BO79" s="24">
        <f t="shared" si="46"/>
        <v>1.0835090470718822</v>
      </c>
      <c r="BP79" s="24" t="e">
        <f t="shared" si="46"/>
        <v>#DIV/0!</v>
      </c>
      <c r="BQ79" s="24">
        <f t="shared" si="46"/>
        <v>0.98283039789860638</v>
      </c>
      <c r="BR79" s="21"/>
      <c r="BS79" s="35">
        <f t="shared" si="56"/>
        <v>44958</v>
      </c>
      <c r="BT79" s="24">
        <f t="shared" si="58"/>
        <v>2.2564285714285724E-2</v>
      </c>
      <c r="BU79" s="24">
        <f t="shared" si="49"/>
        <v>1.3803317535545001E-3</v>
      </c>
      <c r="BV79" s="24">
        <f t="shared" si="50"/>
        <v>7.0631516587677879E-3</v>
      </c>
      <c r="BW79" s="24">
        <f t="shared" si="48"/>
        <v>3.141621530128637E-3</v>
      </c>
      <c r="BX79" s="24">
        <f t="shared" si="48"/>
        <v>3.3703452945159085E-3</v>
      </c>
      <c r="BY79" s="24">
        <f t="shared" si="48"/>
        <v>2.7355704129993215E-3</v>
      </c>
      <c r="BZ79" s="24">
        <f t="shared" si="48"/>
        <v>7.9048070412999494E-3</v>
      </c>
      <c r="CA79" s="24">
        <f t="shared" si="48"/>
        <v>9.3140656736628304E-4</v>
      </c>
      <c r="CB79" s="24">
        <f t="shared" si="48"/>
        <v>3.3076421800947993E-3</v>
      </c>
      <c r="CC79" s="24">
        <f t="shared" si="48"/>
        <v>3.2722579553148276E-4</v>
      </c>
      <c r="CD79" s="24">
        <f t="shared" si="48"/>
        <v>3.5382870683818629E-3</v>
      </c>
      <c r="CE79" s="24">
        <f t="shared" si="48"/>
        <v>1.3207345971563993E-3</v>
      </c>
      <c r="CF79" s="24">
        <f t="shared" si="57"/>
        <v>5.758540961408265E-2</v>
      </c>
    </row>
    <row r="80" spans="1:84" x14ac:dyDescent="0.25">
      <c r="A80" s="31">
        <f>+[1]PAT!A81</f>
        <v>44986</v>
      </c>
      <c r="B80" s="17">
        <f>+[1]PAT!B81</f>
        <v>1336.7</v>
      </c>
      <c r="C80" s="17">
        <f>+[1]PAT!C81</f>
        <v>1398.2</v>
      </c>
      <c r="D80" s="17">
        <f>+[1]PAT!D81</f>
        <v>1126.9000000000001</v>
      </c>
      <c r="E80" s="17">
        <f>+[1]PAT!E81</f>
        <v>1458.7</v>
      </c>
      <c r="F80" s="17">
        <f>+[1]PAT!F81</f>
        <v>1045.7</v>
      </c>
      <c r="G80" s="17">
        <f>+[1]PAT!G81</f>
        <v>1329</v>
      </c>
      <c r="H80" s="17">
        <f>+[1]PAT!H81</f>
        <v>1428.6</v>
      </c>
      <c r="I80" s="17">
        <f>+[1]PAT!I81</f>
        <v>1569.2</v>
      </c>
      <c r="J80" s="17">
        <f>+[1]PAT!J81</f>
        <v>910.7</v>
      </c>
      <c r="K80" s="17">
        <f>+[1]PAT!K81</f>
        <v>1224.3</v>
      </c>
      <c r="L80" s="17">
        <f>+[1]PAT!L81</f>
        <v>1025</v>
      </c>
      <c r="M80" s="17">
        <f>+[1]PAT!M81</f>
        <v>1388.6</v>
      </c>
      <c r="N80" s="17">
        <f>+[1]PAT!N81</f>
        <v>1177</v>
      </c>
      <c r="O80" s="18">
        <f>+[1]PAT!R81</f>
        <v>1499.6</v>
      </c>
      <c r="P80" s="19">
        <f>+[1]PAT!S81</f>
        <v>1347.8</v>
      </c>
      <c r="Q80" s="20">
        <f>+[1]PAT!T81</f>
        <v>1198.2</v>
      </c>
      <c r="R80" s="18">
        <f t="shared" si="51"/>
        <v>1336.6229799999999</v>
      </c>
      <c r="S80" s="19">
        <f t="shared" si="52"/>
        <v>1357.1419369437324</v>
      </c>
      <c r="T80" s="19">
        <f t="shared" si="53"/>
        <v>1348.0815328054298</v>
      </c>
      <c r="U80" s="19">
        <f t="shared" si="54"/>
        <v>1341.2838507265521</v>
      </c>
      <c r="V80" s="19"/>
      <c r="W80" s="20">
        <f t="shared" si="55"/>
        <v>1368.2865195623958</v>
      </c>
      <c r="X80" s="21"/>
      <c r="Y80" s="41">
        <f t="shared" si="47"/>
        <v>6.9702304737516041E-2</v>
      </c>
      <c r="Z80" s="24">
        <f t="shared" si="47"/>
        <v>8.3539987600743881E-2</v>
      </c>
      <c r="AA80" s="24">
        <f t="shared" si="47"/>
        <v>9.0056103695105527E-2</v>
      </c>
      <c r="AB80" s="24">
        <f t="shared" si="47"/>
        <v>7.796334614247713E-2</v>
      </c>
      <c r="AC80" s="24">
        <f t="shared" si="47"/>
        <v>4.298823060043877E-2</v>
      </c>
      <c r="AD80" s="24">
        <f t="shared" si="47"/>
        <v>4.3007377177836981E-2</v>
      </c>
      <c r="AE80" s="24">
        <f t="shared" si="47"/>
        <v>6.1761426978818257E-2</v>
      </c>
      <c r="AF80" s="24">
        <f t="shared" si="47"/>
        <v>4.6342601853704091E-2</v>
      </c>
      <c r="AG80" s="24">
        <f t="shared" si="47"/>
        <v>1.8338365201833851E-2</v>
      </c>
      <c r="AH80" s="24">
        <f t="shared" si="47"/>
        <v>6.8417837507635859E-2</v>
      </c>
      <c r="AI80" s="24">
        <f t="shared" si="47"/>
        <v>0.46953405017921157</v>
      </c>
      <c r="AJ80" s="24">
        <f t="shared" si="47"/>
        <v>5.6853641829667234E-2</v>
      </c>
      <c r="AK80" s="24">
        <f t="shared" si="47"/>
        <v>5.7977528089887542E-2</v>
      </c>
      <c r="AL80" s="24">
        <f t="shared" si="47"/>
        <v>8.0637025293651243E-2</v>
      </c>
      <c r="AM80" s="24">
        <f t="shared" si="47"/>
        <v>6.6128777092232083E-2</v>
      </c>
      <c r="AN80" s="24">
        <f t="shared" si="47"/>
        <v>7.4618834080717455E-2</v>
      </c>
      <c r="AO80" s="24">
        <f t="shared" si="45"/>
        <v>6.9619629280979423E-2</v>
      </c>
      <c r="AP80" s="24">
        <f t="shared" si="45"/>
        <v>7.3829841284225317E-2</v>
      </c>
      <c r="AQ80" s="24">
        <f t="shared" si="45"/>
        <v>6.4840590883983307E-2</v>
      </c>
      <c r="AR80" s="24">
        <f t="shared" si="39"/>
        <v>6.6240131147241366E-2</v>
      </c>
      <c r="AS80" s="24" t="e">
        <f t="shared" si="39"/>
        <v>#DIV/0!</v>
      </c>
      <c r="AT80" s="24">
        <f t="shared" si="39"/>
        <v>6.6543226646093689E-2</v>
      </c>
      <c r="AU80" s="21"/>
      <c r="AV80" s="24">
        <f t="shared" si="44"/>
        <v>0.99418170968223207</v>
      </c>
      <c r="AW80" s="24">
        <f t="shared" si="44"/>
        <v>1.0322674418604652</v>
      </c>
      <c r="AX80" s="24">
        <f t="shared" si="44"/>
        <v>1.0837647928994087</v>
      </c>
      <c r="AY80" s="24">
        <f t="shared" si="44"/>
        <v>1.2038072216346882</v>
      </c>
      <c r="AZ80" s="24">
        <f t="shared" si="44"/>
        <v>0.7551191675058746</v>
      </c>
      <c r="BA80" s="24">
        <f t="shared" si="44"/>
        <v>0.97181008902077148</v>
      </c>
      <c r="BB80" s="24">
        <f t="shared" si="44"/>
        <v>0.93106244931062454</v>
      </c>
      <c r="BC80" s="24">
        <f t="shared" ref="BC80:BE95" si="59">+I80/I68-1</f>
        <v>0.87188357389955873</v>
      </c>
      <c r="BD80" s="24">
        <f t="shared" si="42"/>
        <v>0.76560682435052363</v>
      </c>
      <c r="BE80" s="24">
        <f t="shared" si="42"/>
        <v>1.0017985611510789</v>
      </c>
      <c r="BF80" s="24">
        <f t="shared" si="42"/>
        <v>0.88696612665684804</v>
      </c>
      <c r="BG80" s="24">
        <f t="shared" si="42"/>
        <v>1.2538548936860896</v>
      </c>
      <c r="BH80" s="24">
        <f t="shared" si="42"/>
        <v>1.0580521070117155</v>
      </c>
      <c r="BI80" s="24">
        <f t="shared" si="42"/>
        <v>1.2292255091422621</v>
      </c>
      <c r="BJ80" s="24">
        <f t="shared" si="42"/>
        <v>0.97479853479853462</v>
      </c>
      <c r="BK80" s="24">
        <f t="shared" si="42"/>
        <v>0.90948207171314754</v>
      </c>
      <c r="BL80" s="24">
        <f t="shared" si="46"/>
        <v>0.99409601972685913</v>
      </c>
      <c r="BM80" s="24">
        <f t="shared" si="46"/>
        <v>1.0756708690926229</v>
      </c>
      <c r="BN80" s="24">
        <f t="shared" si="46"/>
        <v>1.1112712034364156</v>
      </c>
      <c r="BO80" s="24">
        <f t="shared" si="46"/>
        <v>1.0883252376215</v>
      </c>
      <c r="BP80" s="24" t="e">
        <f t="shared" si="46"/>
        <v>#DIV/0!</v>
      </c>
      <c r="BQ80" s="24">
        <f t="shared" si="46"/>
        <v>0.98680719193172828</v>
      </c>
      <c r="BR80" s="21"/>
      <c r="BS80" s="35">
        <f t="shared" si="56"/>
        <v>44986</v>
      </c>
      <c r="BT80" s="24">
        <f t="shared" si="58"/>
        <v>2.3663204225352102E-2</v>
      </c>
      <c r="BU80" s="24">
        <f t="shared" si="49"/>
        <v>2.6076344430217713E-3</v>
      </c>
      <c r="BV80" s="24">
        <f t="shared" si="50"/>
        <v>1.0823543533930859E-2</v>
      </c>
      <c r="BW80" s="24">
        <f t="shared" si="48"/>
        <v>3.4697983354673514E-3</v>
      </c>
      <c r="BX80" s="24">
        <f t="shared" si="48"/>
        <v>2.8724391805377701E-3</v>
      </c>
      <c r="BY80" s="24">
        <f t="shared" si="48"/>
        <v>3.291813380281687E-3</v>
      </c>
      <c r="BZ80" s="24">
        <f t="shared" si="48"/>
        <v>7.4639084507042265E-3</v>
      </c>
      <c r="CA80" s="24">
        <f t="shared" si="48"/>
        <v>4.1866197183098826E-4</v>
      </c>
      <c r="CB80" s="24">
        <f t="shared" si="48"/>
        <v>4.8749039692701588E-3</v>
      </c>
      <c r="CC80" s="24">
        <f t="shared" si="48"/>
        <v>5.4775528169014086E-3</v>
      </c>
      <c r="CD80" s="24">
        <f t="shared" si="48"/>
        <v>3.0367797695262408E-3</v>
      </c>
      <c r="CE80" s="24">
        <f t="shared" si="48"/>
        <v>1.620758642765685E-3</v>
      </c>
      <c r="CF80" s="24">
        <f t="shared" si="57"/>
        <v>6.9620998719590252E-2</v>
      </c>
    </row>
    <row r="81" spans="1:84" x14ac:dyDescent="0.25">
      <c r="A81" s="31">
        <f>+[1]PAT!A82</f>
        <v>45017</v>
      </c>
      <c r="B81" s="17">
        <f>+[1]PAT!B82</f>
        <v>1445</v>
      </c>
      <c r="C81" s="17">
        <f>+[1]PAT!C82</f>
        <v>1535.9</v>
      </c>
      <c r="D81" s="17">
        <f>+[1]PAT!D82</f>
        <v>1157.5</v>
      </c>
      <c r="E81" s="17">
        <f>+[1]PAT!E82</f>
        <v>1600.6</v>
      </c>
      <c r="F81" s="17">
        <f>+[1]PAT!F82</f>
        <v>1116.0999999999999</v>
      </c>
      <c r="G81" s="17">
        <f>+[1]PAT!G82</f>
        <v>1445.3</v>
      </c>
      <c r="H81" s="17">
        <f>+[1]PAT!H82</f>
        <v>1507</v>
      </c>
      <c r="I81" s="17">
        <f>+[1]PAT!I82</f>
        <v>1682.5</v>
      </c>
      <c r="J81" s="17">
        <f>+[1]PAT!J82</f>
        <v>958.5</v>
      </c>
      <c r="K81" s="17">
        <f>+[1]PAT!K82</f>
        <v>1311.8</v>
      </c>
      <c r="L81" s="17">
        <f>+[1]PAT!L82</f>
        <v>1051.2</v>
      </c>
      <c r="M81" s="17">
        <f>+[1]PAT!M82</f>
        <v>1512.7</v>
      </c>
      <c r="N81" s="17">
        <f>+[1]PAT!N82</f>
        <v>1253.3</v>
      </c>
      <c r="O81" s="18">
        <f>+[1]PAT!R82</f>
        <v>1666.5</v>
      </c>
      <c r="P81" s="19">
        <f>+[1]PAT!S82</f>
        <v>1460.2</v>
      </c>
      <c r="Q81" s="20">
        <f>+[1]PAT!T82</f>
        <v>1257.2</v>
      </c>
      <c r="R81" s="18">
        <f t="shared" si="51"/>
        <v>1445.0134700000003</v>
      </c>
      <c r="S81" s="19">
        <f t="shared" si="52"/>
        <v>1478.0503545029417</v>
      </c>
      <c r="T81" s="19">
        <f t="shared" si="53"/>
        <v>1464.9030260180994</v>
      </c>
      <c r="U81" s="19">
        <f t="shared" si="54"/>
        <v>1456.8842470277409</v>
      </c>
      <c r="V81" s="19"/>
      <c r="W81" s="20">
        <f t="shared" si="55"/>
        <v>1472.4249582792509</v>
      </c>
      <c r="X81" s="21"/>
      <c r="Y81" s="41">
        <f t="shared" si="47"/>
        <v>8.1020423430837152E-2</v>
      </c>
      <c r="Z81" s="24">
        <f t="shared" si="47"/>
        <v>9.8483764840509247E-2</v>
      </c>
      <c r="AA81" s="24">
        <f t="shared" si="47"/>
        <v>2.7154139675215072E-2</v>
      </c>
      <c r="AB81" s="24">
        <f t="shared" ref="AB81:AN95" si="60">+E81/E80-1</f>
        <v>9.7278398574072611E-2</v>
      </c>
      <c r="AC81" s="24">
        <f t="shared" si="60"/>
        <v>6.7323324089126668E-2</v>
      </c>
      <c r="AD81" s="24">
        <f t="shared" si="60"/>
        <v>8.7509405568096277E-2</v>
      </c>
      <c r="AE81" s="24">
        <f t="shared" si="60"/>
        <v>5.4878902421951592E-2</v>
      </c>
      <c r="AF81" s="24">
        <f t="shared" si="60"/>
        <v>7.2202396125414126E-2</v>
      </c>
      <c r="AG81" s="24">
        <f t="shared" si="60"/>
        <v>5.2487097836828811E-2</v>
      </c>
      <c r="AH81" s="24">
        <f t="shared" si="60"/>
        <v>7.1469411092052626E-2</v>
      </c>
      <c r="AI81" s="24">
        <f t="shared" si="60"/>
        <v>2.556097560975612E-2</v>
      </c>
      <c r="AJ81" s="24">
        <f t="shared" si="60"/>
        <v>8.9370589082529373E-2</v>
      </c>
      <c r="AK81" s="24">
        <f t="shared" si="60"/>
        <v>6.4825828377230277E-2</v>
      </c>
      <c r="AL81" s="24">
        <f t="shared" si="60"/>
        <v>0.11129634569218472</v>
      </c>
      <c r="AM81" s="24">
        <f t="shared" si="60"/>
        <v>8.339516248701595E-2</v>
      </c>
      <c r="AN81" s="24">
        <f t="shared" si="60"/>
        <v>4.9240527457853345E-2</v>
      </c>
      <c r="AO81" s="24">
        <f t="shared" si="45"/>
        <v>8.1092792524037227E-2</v>
      </c>
      <c r="AP81" s="24">
        <f t="shared" si="45"/>
        <v>8.9090473345399435E-2</v>
      </c>
      <c r="AQ81" s="24">
        <f t="shared" si="45"/>
        <v>8.6657587371260725E-2</v>
      </c>
      <c r="AR81" s="24">
        <f t="shared" si="39"/>
        <v>8.6186377505827583E-2</v>
      </c>
      <c r="AS81" s="24" t="e">
        <f t="shared" si="39"/>
        <v>#DIV/0!</v>
      </c>
      <c r="AT81" s="24">
        <f t="shared" si="39"/>
        <v>7.6108649195901323E-2</v>
      </c>
      <c r="AU81" s="21"/>
      <c r="AV81" s="24">
        <f t="shared" ref="AV81:BB95" si="61">+B81/B69-1</f>
        <v>1.0357847280924206</v>
      </c>
      <c r="AW81" s="24">
        <f t="shared" si="61"/>
        <v>1.0913671023965144</v>
      </c>
      <c r="AX81" s="24">
        <f t="shared" si="61"/>
        <v>1.0931283905967448</v>
      </c>
      <c r="AY81" s="24">
        <f t="shared" si="61"/>
        <v>1.2150567395516187</v>
      </c>
      <c r="AZ81" s="24">
        <f t="shared" si="61"/>
        <v>0.77638070985198149</v>
      </c>
      <c r="BA81" s="24">
        <f t="shared" si="61"/>
        <v>1.0582455140985472</v>
      </c>
      <c r="BB81" s="24">
        <f t="shared" si="61"/>
        <v>0.92735643944238388</v>
      </c>
      <c r="BC81" s="24">
        <f t="shared" si="59"/>
        <v>0.91825333485349447</v>
      </c>
      <c r="BD81" s="24">
        <f t="shared" si="42"/>
        <v>0.79326473339569681</v>
      </c>
      <c r="BE81" s="24">
        <f t="shared" si="42"/>
        <v>1.0629029721654346</v>
      </c>
      <c r="BF81" s="24">
        <f t="shared" si="42"/>
        <v>0.90124796527400997</v>
      </c>
      <c r="BG81" s="24">
        <f t="shared" si="42"/>
        <v>1.2761059283779717</v>
      </c>
      <c r="BH81" s="24">
        <f t="shared" si="42"/>
        <v>1.0784411276948589</v>
      </c>
      <c r="BI81" s="24">
        <f t="shared" si="42"/>
        <v>1.3123352296378519</v>
      </c>
      <c r="BJ81" s="24">
        <f t="shared" si="42"/>
        <v>1.0168508287292819</v>
      </c>
      <c r="BK81" s="24">
        <f t="shared" si="42"/>
        <v>0.91938931297709936</v>
      </c>
      <c r="BL81" s="24">
        <f t="shared" si="46"/>
        <v>1.0359136755851259</v>
      </c>
      <c r="BM81" s="24">
        <f t="shared" si="46"/>
        <v>1.1229028227707971</v>
      </c>
      <c r="BN81" s="24">
        <f t="shared" si="46"/>
        <v>1.1516854116943431</v>
      </c>
      <c r="BO81" s="24">
        <f t="shared" si="46"/>
        <v>1.1313899912090855</v>
      </c>
      <c r="BP81" s="24" t="e">
        <f t="shared" si="46"/>
        <v>#DIV/0!</v>
      </c>
      <c r="BQ81" s="24">
        <f t="shared" si="46"/>
        <v>1.0257521019302227</v>
      </c>
      <c r="BR81" s="21"/>
      <c r="BS81" s="35">
        <f t="shared" si="56"/>
        <v>45017</v>
      </c>
      <c r="BT81" s="24">
        <f t="shared" si="58"/>
        <v>2.8256983616368678E-2</v>
      </c>
      <c r="BU81" s="24">
        <f t="shared" si="49"/>
        <v>8.0122690207226524E-4</v>
      </c>
      <c r="BV81" s="24">
        <f t="shared" si="50"/>
        <v>1.3609321463305141E-2</v>
      </c>
      <c r="BW81" s="24">
        <f t="shared" si="48"/>
        <v>5.2983017879853263E-3</v>
      </c>
      <c r="BX81" s="24">
        <f t="shared" si="48"/>
        <v>5.6988479090296978E-3</v>
      </c>
      <c r="BY81" s="24">
        <f t="shared" si="48"/>
        <v>2.9032692451559845E-3</v>
      </c>
      <c r="BZ81" s="24">
        <f t="shared" si="48"/>
        <v>1.1374923318620479E-2</v>
      </c>
      <c r="CA81" s="24">
        <f t="shared" si="48"/>
        <v>1.1407346450213198E-3</v>
      </c>
      <c r="CB81" s="24">
        <f t="shared" si="48"/>
        <v>5.0862197950175807E-3</v>
      </c>
      <c r="CC81" s="24">
        <f t="shared" si="48"/>
        <v>4.0965063215381233E-4</v>
      </c>
      <c r="CD81" s="24">
        <f t="shared" si="48"/>
        <v>4.7163013391187296E-3</v>
      </c>
      <c r="CE81" s="24">
        <f t="shared" si="48"/>
        <v>1.7923393431585235E-3</v>
      </c>
      <c r="CF81" s="24">
        <f t="shared" si="57"/>
        <v>8.1088119997007532E-2</v>
      </c>
    </row>
    <row r="82" spans="1:84" x14ac:dyDescent="0.25">
      <c r="A82" s="31">
        <f>+[1]PAT!A83</f>
        <v>45047</v>
      </c>
      <c r="B82" s="17">
        <f>+[1]PAT!B83</f>
        <v>1550.1</v>
      </c>
      <c r="C82" s="17">
        <f>+[1]PAT!C83</f>
        <v>1639.4</v>
      </c>
      <c r="D82" s="17">
        <f>+[1]PAT!D83</f>
        <v>1254.9000000000001</v>
      </c>
      <c r="E82" s="17">
        <f>+[1]PAT!E83</f>
        <v>1703.8</v>
      </c>
      <c r="F82" s="17">
        <f>+[1]PAT!F83</f>
        <v>1200.3</v>
      </c>
      <c r="G82" s="17">
        <f>+[1]PAT!G83</f>
        <v>1569.7</v>
      </c>
      <c r="H82" s="17">
        <f>+[1]PAT!H83</f>
        <v>1662.8</v>
      </c>
      <c r="I82" s="17">
        <f>+[1]PAT!I83</f>
        <v>1784.2</v>
      </c>
      <c r="J82" s="17">
        <f>+[1]PAT!J83</f>
        <v>1033.7</v>
      </c>
      <c r="K82" s="17">
        <f>+[1]PAT!K83</f>
        <v>1443.9</v>
      </c>
      <c r="L82" s="17">
        <f>+[1]PAT!L83</f>
        <v>1092.5999999999999</v>
      </c>
      <c r="M82" s="17">
        <f>+[1]PAT!M83</f>
        <v>1635.3</v>
      </c>
      <c r="N82" s="17">
        <f>+[1]PAT!N83</f>
        <v>1326.4</v>
      </c>
      <c r="O82" s="18">
        <f>+[1]PAT!R83</f>
        <v>1786.5</v>
      </c>
      <c r="P82" s="19">
        <f>+[1]PAT!S83</f>
        <v>1566</v>
      </c>
      <c r="Q82" s="20">
        <f>+[1]PAT!T83</f>
        <v>1350.3</v>
      </c>
      <c r="R82" s="18">
        <f t="shared" si="51"/>
        <v>1550.0734500000001</v>
      </c>
      <c r="S82" s="19">
        <f t="shared" si="52"/>
        <v>1586.6113440941322</v>
      </c>
      <c r="T82" s="19">
        <f t="shared" si="53"/>
        <v>1578.4947398190045</v>
      </c>
      <c r="U82" s="19">
        <f t="shared" si="54"/>
        <v>1568.9646631439896</v>
      </c>
      <c r="V82" s="19"/>
      <c r="W82" s="20">
        <f t="shared" si="55"/>
        <v>1581.0144817355831</v>
      </c>
      <c r="X82" s="21"/>
      <c r="Y82" s="41">
        <f t="shared" ref="Y82:AA95" si="62">+B82/B81-1</f>
        <v>7.2733564013840679E-2</v>
      </c>
      <c r="Z82" s="24">
        <f t="shared" si="62"/>
        <v>6.7387199687479749E-2</v>
      </c>
      <c r="AA82" s="24">
        <f t="shared" si="62"/>
        <v>8.4146868250539963E-2</v>
      </c>
      <c r="AB82" s="24">
        <f t="shared" si="60"/>
        <v>6.4475821566912339E-2</v>
      </c>
      <c r="AC82" s="24">
        <f t="shared" si="60"/>
        <v>7.5441268703521303E-2</v>
      </c>
      <c r="AD82" s="24">
        <f t="shared" si="60"/>
        <v>8.6072095758666034E-2</v>
      </c>
      <c r="AE82" s="24">
        <f t="shared" si="60"/>
        <v>0.10338420703384199</v>
      </c>
      <c r="AF82" s="24">
        <f t="shared" si="60"/>
        <v>6.0445765230312087E-2</v>
      </c>
      <c r="AG82" s="24">
        <f t="shared" si="60"/>
        <v>7.8455920709441962E-2</v>
      </c>
      <c r="AH82" s="24">
        <f t="shared" si="60"/>
        <v>0.1007013264217107</v>
      </c>
      <c r="AI82" s="24">
        <f t="shared" si="60"/>
        <v>3.9383561643835385E-2</v>
      </c>
      <c r="AJ82" s="24">
        <f t="shared" si="60"/>
        <v>8.1047134263237952E-2</v>
      </c>
      <c r="AK82" s="24">
        <f t="shared" si="60"/>
        <v>5.8326019309024257E-2</v>
      </c>
      <c r="AL82" s="24">
        <f t="shared" si="60"/>
        <v>7.2007200720072051E-2</v>
      </c>
      <c r="AM82" s="24">
        <f t="shared" si="60"/>
        <v>7.2455827968771258E-2</v>
      </c>
      <c r="AN82" s="24">
        <f t="shared" si="60"/>
        <v>7.4053452115812934E-2</v>
      </c>
      <c r="AO82" s="24">
        <f t="shared" si="45"/>
        <v>7.2705190768913575E-2</v>
      </c>
      <c r="AP82" s="24">
        <f t="shared" si="45"/>
        <v>7.3448776126236126E-2</v>
      </c>
      <c r="AQ82" s="24">
        <f t="shared" si="45"/>
        <v>7.7542138819707507E-2</v>
      </c>
      <c r="AR82" s="24">
        <f t="shared" si="39"/>
        <v>7.6931586256704598E-2</v>
      </c>
      <c r="AS82" s="24" t="e">
        <f t="shared" si="39"/>
        <v>#DIV/0!</v>
      </c>
      <c r="AT82" s="24">
        <f t="shared" si="39"/>
        <v>7.3748765834039665E-2</v>
      </c>
      <c r="AU82" s="21"/>
      <c r="AV82" s="24">
        <f t="shared" si="61"/>
        <v>1.082627972591697</v>
      </c>
      <c r="AW82" s="24">
        <f t="shared" si="61"/>
        <v>1.1338019002993627</v>
      </c>
      <c r="AX82" s="24">
        <f t="shared" si="61"/>
        <v>1.1547046703296706</v>
      </c>
      <c r="AY82" s="24">
        <f t="shared" si="61"/>
        <v>1.2173347214992192</v>
      </c>
      <c r="AZ82" s="24">
        <f t="shared" si="61"/>
        <v>0.86613805970149227</v>
      </c>
      <c r="BA82" s="24">
        <f t="shared" si="61"/>
        <v>1.133614244936795</v>
      </c>
      <c r="BB82" s="24">
        <f t="shared" si="61"/>
        <v>0.99927858602861597</v>
      </c>
      <c r="BC82" s="24">
        <f t="shared" si="59"/>
        <v>0.9259499136442142</v>
      </c>
      <c r="BD82" s="24">
        <f t="shared" si="42"/>
        <v>0.85984166966534747</v>
      </c>
      <c r="BE82" s="24">
        <f t="shared" si="42"/>
        <v>1.1582959641255606</v>
      </c>
      <c r="BF82" s="24">
        <f t="shared" si="42"/>
        <v>0.94067495559502645</v>
      </c>
      <c r="BG82" s="24">
        <f t="shared" si="42"/>
        <v>1.3755084253341079</v>
      </c>
      <c r="BH82" s="24">
        <f t="shared" si="42"/>
        <v>1.0990663079601206</v>
      </c>
      <c r="BI82" s="24">
        <f t="shared" si="42"/>
        <v>1.3466438985945097</v>
      </c>
      <c r="BJ82" s="24">
        <f t="shared" si="42"/>
        <v>1.0637849235635213</v>
      </c>
      <c r="BK82" s="24">
        <f t="shared" si="42"/>
        <v>0.97181658878504673</v>
      </c>
      <c r="BL82" s="24">
        <f t="shared" si="46"/>
        <v>1.0825523740126597</v>
      </c>
      <c r="BM82" s="24">
        <f t="shared" si="46"/>
        <v>1.1702891505007229</v>
      </c>
      <c r="BN82" s="24">
        <f t="shared" si="46"/>
        <v>1.201876745797315</v>
      </c>
      <c r="BO82" s="24">
        <f t="shared" si="46"/>
        <v>1.1740897259882486</v>
      </c>
      <c r="BP82" s="24" t="e">
        <f t="shared" si="46"/>
        <v>#DIV/0!</v>
      </c>
      <c r="BQ82" s="24">
        <f t="shared" si="46"/>
        <v>1.061965359201182</v>
      </c>
      <c r="BR82" s="21"/>
      <c r="BS82" s="35">
        <f t="shared" si="56"/>
        <v>45047</v>
      </c>
      <c r="BT82" s="24">
        <f t="shared" si="58"/>
        <v>1.9647093425605534E-2</v>
      </c>
      <c r="BU82" s="24">
        <f t="shared" si="49"/>
        <v>2.359169550173013E-3</v>
      </c>
      <c r="BV82" s="24">
        <f t="shared" si="50"/>
        <v>9.1558754325259568E-3</v>
      </c>
      <c r="BW82" s="24">
        <f t="shared" si="48"/>
        <v>5.8619515570934285E-3</v>
      </c>
      <c r="BX82" s="24">
        <f t="shared" si="48"/>
        <v>5.6388927335640181E-3</v>
      </c>
      <c r="BY82" s="24">
        <f t="shared" si="48"/>
        <v>5.3370934256055345E-3</v>
      </c>
      <c r="BZ82" s="24">
        <f t="shared" si="48"/>
        <v>9.4450795847750915E-3</v>
      </c>
      <c r="CA82" s="24">
        <f t="shared" si="48"/>
        <v>1.6601245674740493E-3</v>
      </c>
      <c r="CB82" s="24">
        <f t="shared" si="48"/>
        <v>7.1032318339100424E-3</v>
      </c>
      <c r="CC82" s="24">
        <f t="shared" si="48"/>
        <v>5.9879584775086295E-4</v>
      </c>
      <c r="CD82" s="24">
        <f t="shared" si="48"/>
        <v>4.3100899653979209E-3</v>
      </c>
      <c r="CE82" s="24">
        <f t="shared" si="48"/>
        <v>1.5884705882352969E-3</v>
      </c>
      <c r="CF82" s="24">
        <f t="shared" si="57"/>
        <v>7.270586851211075E-2</v>
      </c>
    </row>
    <row r="83" spans="1:84" x14ac:dyDescent="0.25">
      <c r="A83" s="31">
        <f>+[1]PAT!A84</f>
        <v>45078</v>
      </c>
      <c r="B83" s="17">
        <f>+[1]PAT!B84</f>
        <v>1655.2</v>
      </c>
      <c r="C83" s="17">
        <f>+[1]PAT!C84</f>
        <v>1732.4</v>
      </c>
      <c r="D83" s="17">
        <f>+[1]PAT!D84</f>
        <v>1306.2</v>
      </c>
      <c r="E83" s="17">
        <f>+[1]PAT!E84</f>
        <v>1800</v>
      </c>
      <c r="F83" s="17">
        <f>+[1]PAT!F84</f>
        <v>1364.9</v>
      </c>
      <c r="G83" s="17">
        <f>+[1]PAT!G84</f>
        <v>1683.7</v>
      </c>
      <c r="H83" s="17">
        <f>+[1]PAT!H84</f>
        <v>1799.1</v>
      </c>
      <c r="I83" s="17">
        <f>+[1]PAT!I84</f>
        <v>1892.6</v>
      </c>
      <c r="J83" s="17">
        <f>+[1]PAT!J84</f>
        <v>1097.8</v>
      </c>
      <c r="K83" s="17">
        <f>+[1]PAT!K84</f>
        <v>1555</v>
      </c>
      <c r="L83" s="17">
        <f>+[1]PAT!L84</f>
        <v>1122</v>
      </c>
      <c r="M83" s="17">
        <f>+[1]PAT!M84</f>
        <v>1754.8</v>
      </c>
      <c r="N83" s="17">
        <f>+[1]PAT!N84</f>
        <v>1414.7</v>
      </c>
      <c r="O83" s="18">
        <f>+[1]PAT!R84</f>
        <v>1887.6</v>
      </c>
      <c r="P83" s="19">
        <f>+[1]PAT!S84</f>
        <v>1667.8</v>
      </c>
      <c r="Q83" s="20">
        <f>+[1]PAT!T84</f>
        <v>1468.9</v>
      </c>
      <c r="R83" s="18">
        <f t="shared" si="51"/>
        <v>1655.16652</v>
      </c>
      <c r="S83" s="19">
        <f t="shared" si="52"/>
        <v>1684.0331724241967</v>
      </c>
      <c r="T83" s="19">
        <f t="shared" si="53"/>
        <v>1683.9119626696834</v>
      </c>
      <c r="U83" s="19">
        <f t="shared" si="54"/>
        <v>1672.0192536327611</v>
      </c>
      <c r="V83" s="19"/>
      <c r="W83" s="20">
        <f t="shared" si="55"/>
        <v>1683.2920823289448</v>
      </c>
      <c r="X83" s="21"/>
      <c r="Y83" s="41">
        <f t="shared" si="62"/>
        <v>6.7802077285336493E-2</v>
      </c>
      <c r="Z83" s="24">
        <f t="shared" si="62"/>
        <v>5.6728071245577549E-2</v>
      </c>
      <c r="AA83" s="24">
        <f t="shared" si="62"/>
        <v>4.0879751374611528E-2</v>
      </c>
      <c r="AB83" s="24">
        <f t="shared" si="60"/>
        <v>5.6462026059396653E-2</v>
      </c>
      <c r="AC83" s="24">
        <f t="shared" si="60"/>
        <v>0.13713238357077406</v>
      </c>
      <c r="AD83" s="24">
        <f t="shared" si="60"/>
        <v>7.2625342422118822E-2</v>
      </c>
      <c r="AE83" s="24">
        <f t="shared" si="60"/>
        <v>8.1970170796247244E-2</v>
      </c>
      <c r="AF83" s="24">
        <f t="shared" si="60"/>
        <v>6.0755520681537778E-2</v>
      </c>
      <c r="AG83" s="24">
        <f t="shared" si="60"/>
        <v>6.2010254425848732E-2</v>
      </c>
      <c r="AH83" s="24">
        <f t="shared" si="60"/>
        <v>7.6944386730382952E-2</v>
      </c>
      <c r="AI83" s="24">
        <f t="shared" si="60"/>
        <v>2.6908292147171942E-2</v>
      </c>
      <c r="AJ83" s="24">
        <f t="shared" si="60"/>
        <v>7.3075276707637693E-2</v>
      </c>
      <c r="AK83" s="24">
        <f t="shared" si="60"/>
        <v>6.6571170084439135E-2</v>
      </c>
      <c r="AL83" s="24">
        <f t="shared" si="60"/>
        <v>5.6591099916036836E-2</v>
      </c>
      <c r="AM83" s="24">
        <f t="shared" si="60"/>
        <v>6.500638569604078E-2</v>
      </c>
      <c r="AN83" s="24">
        <f t="shared" si="60"/>
        <v>8.7832333555506237E-2</v>
      </c>
      <c r="AO83" s="24">
        <f t="shared" si="45"/>
        <v>6.7798767858387565E-2</v>
      </c>
      <c r="AP83" s="24">
        <f t="shared" si="45"/>
        <v>6.1402452902343807E-2</v>
      </c>
      <c r="AQ83" s="24">
        <f t="shared" si="45"/>
        <v>6.6783385583385924E-2</v>
      </c>
      <c r="AR83" s="24">
        <f t="shared" si="39"/>
        <v>6.5683181342187869E-2</v>
      </c>
      <c r="AS83" s="24" t="e">
        <f t="shared" si="39"/>
        <v>#DIV/0!</v>
      </c>
      <c r="AT83" s="24">
        <f t="shared" si="39"/>
        <v>6.4691121918810657E-2</v>
      </c>
      <c r="AU83" s="21"/>
      <c r="AV83" s="24">
        <f t="shared" si="61"/>
        <v>1.1163534074926478</v>
      </c>
      <c r="AW83" s="24">
        <f t="shared" si="61"/>
        <v>1.1563355738113019</v>
      </c>
      <c r="AX83" s="24">
        <f t="shared" si="61"/>
        <v>1.0979762287182782</v>
      </c>
      <c r="AY83" s="24">
        <f t="shared" si="61"/>
        <v>1.1897810218978102</v>
      </c>
      <c r="AZ83" s="24">
        <f t="shared" si="61"/>
        <v>1.0205773501110289</v>
      </c>
      <c r="BA83" s="24">
        <f t="shared" si="61"/>
        <v>1.1801113556907938</v>
      </c>
      <c r="BB83" s="24">
        <f t="shared" si="61"/>
        <v>1.0319629545967923</v>
      </c>
      <c r="BC83" s="24">
        <f t="shared" si="59"/>
        <v>0.95113402061855656</v>
      </c>
      <c r="BD83" s="24">
        <f t="shared" si="42"/>
        <v>0.9649185609450508</v>
      </c>
      <c r="BE83" s="24">
        <f t="shared" si="42"/>
        <v>1.235480161012076</v>
      </c>
      <c r="BF83" s="24">
        <f t="shared" ref="BF83:BK95" si="63">+L83/L71-1</f>
        <v>0.97465681098204837</v>
      </c>
      <c r="BG83" s="24">
        <f t="shared" si="63"/>
        <v>1.3826205023761031</v>
      </c>
      <c r="BH83" s="24">
        <f t="shared" si="63"/>
        <v>1.1273684210526316</v>
      </c>
      <c r="BI83" s="24">
        <f t="shared" si="63"/>
        <v>1.3393233362250587</v>
      </c>
      <c r="BJ83" s="24">
        <f t="shared" si="63"/>
        <v>1.0923347133358425</v>
      </c>
      <c r="BK83" s="24">
        <f t="shared" si="63"/>
        <v>1.0501046755059318</v>
      </c>
      <c r="BL83" s="24">
        <f t="shared" si="46"/>
        <v>1.1162361891123886</v>
      </c>
      <c r="BM83" s="24">
        <f t="shared" si="46"/>
        <v>1.1868847360562604</v>
      </c>
      <c r="BN83" s="24">
        <f t="shared" si="46"/>
        <v>1.2191967056536268</v>
      </c>
      <c r="BO83" s="24">
        <f t="shared" si="46"/>
        <v>1.1927155513907026</v>
      </c>
      <c r="BP83" s="24" t="e">
        <f t="shared" si="46"/>
        <v>#DIV/0!</v>
      </c>
      <c r="BQ83" s="24">
        <f t="shared" si="46"/>
        <v>1.0888429804361484</v>
      </c>
      <c r="BR83" s="21"/>
      <c r="BS83" s="35">
        <f t="shared" si="56"/>
        <v>45078</v>
      </c>
      <c r="BT83" s="24">
        <f t="shared" si="58"/>
        <v>1.645693826204761E-2</v>
      </c>
      <c r="BU83" s="24">
        <f t="shared" si="49"/>
        <v>1.1583123669440675E-3</v>
      </c>
      <c r="BV83" s="24">
        <f t="shared" si="50"/>
        <v>7.9561576672472784E-3</v>
      </c>
      <c r="BW83" s="24">
        <f t="shared" si="48"/>
        <v>1.0682381781820537E-2</v>
      </c>
      <c r="BX83" s="24">
        <f t="shared" si="48"/>
        <v>4.8171085736404108E-3</v>
      </c>
      <c r="BY83" s="24">
        <f t="shared" si="48"/>
        <v>4.3525256435068696E-3</v>
      </c>
      <c r="BZ83" s="24">
        <f t="shared" si="48"/>
        <v>9.3847364686149171E-3</v>
      </c>
      <c r="CA83" s="24">
        <f t="shared" si="48"/>
        <v>1.3191342494032624E-3</v>
      </c>
      <c r="CB83" s="24">
        <f t="shared" si="48"/>
        <v>5.5689761950841847E-3</v>
      </c>
      <c r="CC83" s="24">
        <f t="shared" si="48"/>
        <v>3.9640023224308228E-4</v>
      </c>
      <c r="CD83" s="24">
        <f t="shared" si="48"/>
        <v>3.916263466873105E-3</v>
      </c>
      <c r="CE83" s="24">
        <f t="shared" si="48"/>
        <v>1.7886716986000894E-3</v>
      </c>
      <c r="CF83" s="24">
        <f t="shared" si="57"/>
        <v>6.7797606606025407E-2</v>
      </c>
    </row>
    <row r="84" spans="1:84" x14ac:dyDescent="0.25">
      <c r="A84" s="31">
        <f>+[1]PAT!A85</f>
        <v>45108</v>
      </c>
      <c r="B84" s="17">
        <f>+[1]PAT!B85</f>
        <v>1784.3</v>
      </c>
      <c r="C84" s="17">
        <f>+[1]PAT!C85</f>
        <v>1854.6</v>
      </c>
      <c r="D84" s="17">
        <f>+[1]PAT!D85</f>
        <v>1441.7</v>
      </c>
      <c r="E84" s="17">
        <f>+[1]PAT!E85</f>
        <v>1905.5</v>
      </c>
      <c r="F84" s="17">
        <f>+[1]PAT!F85</f>
        <v>1444.7</v>
      </c>
      <c r="G84" s="17">
        <f>+[1]PAT!G85</f>
        <v>1841.4</v>
      </c>
      <c r="H84" s="17">
        <f>+[1]PAT!H85</f>
        <v>1972.2</v>
      </c>
      <c r="I84" s="17">
        <f>+[1]PAT!I85</f>
        <v>2073.5</v>
      </c>
      <c r="J84" s="17">
        <f>+[1]PAT!J85</f>
        <v>1233</v>
      </c>
      <c r="K84" s="17">
        <f>+[1]PAT!K85</f>
        <v>1693.5</v>
      </c>
      <c r="L84" s="17">
        <f>+[1]PAT!L85</f>
        <v>1163.3</v>
      </c>
      <c r="M84" s="17">
        <f>+[1]PAT!M85</f>
        <v>1878.6</v>
      </c>
      <c r="N84" s="17">
        <f>+[1]PAT!N85</f>
        <v>1537</v>
      </c>
      <c r="O84" s="18">
        <f>+[1]PAT!R85</f>
        <v>2017.3</v>
      </c>
      <c r="P84" s="19">
        <f>+[1]PAT!S85</f>
        <v>1798.1</v>
      </c>
      <c r="Q84" s="20">
        <f>+[1]PAT!T85</f>
        <v>1593.7</v>
      </c>
      <c r="R84" s="18">
        <f t="shared" si="51"/>
        <v>1784.2228</v>
      </c>
      <c r="S84" s="19">
        <f t="shared" si="52"/>
        <v>1809.2513350429933</v>
      </c>
      <c r="T84" s="19">
        <f t="shared" si="53"/>
        <v>1810.453704751131</v>
      </c>
      <c r="U84" s="19">
        <f t="shared" si="54"/>
        <v>1799.0209709379128</v>
      </c>
      <c r="V84" s="19"/>
      <c r="W84" s="20">
        <f t="shared" si="55"/>
        <v>1825.1007231596516</v>
      </c>
      <c r="X84" s="21"/>
      <c r="Y84" s="41">
        <f t="shared" si="62"/>
        <v>7.7996616723054579E-2</v>
      </c>
      <c r="Z84" s="24">
        <f t="shared" si="62"/>
        <v>7.0537981990302256E-2</v>
      </c>
      <c r="AA84" s="24">
        <f t="shared" si="62"/>
        <v>0.10373602817332728</v>
      </c>
      <c r="AB84" s="24">
        <f t="shared" si="60"/>
        <v>5.8611111111111169E-2</v>
      </c>
      <c r="AC84" s="24">
        <f t="shared" si="60"/>
        <v>5.8465821671917384E-2</v>
      </c>
      <c r="AD84" s="24">
        <f t="shared" si="60"/>
        <v>9.3662766526103169E-2</v>
      </c>
      <c r="AE84" s="24">
        <f t="shared" si="60"/>
        <v>9.6214774053693608E-2</v>
      </c>
      <c r="AF84" s="24">
        <f t="shared" si="60"/>
        <v>9.5582796153439675E-2</v>
      </c>
      <c r="AG84" s="24">
        <f t="shared" si="60"/>
        <v>0.12315540171251604</v>
      </c>
      <c r="AH84" s="24">
        <f t="shared" si="60"/>
        <v>8.9067524115755692E-2</v>
      </c>
      <c r="AI84" s="24">
        <f t="shared" si="60"/>
        <v>3.680926916221039E-2</v>
      </c>
      <c r="AJ84" s="24">
        <f t="shared" si="60"/>
        <v>7.0549350353316553E-2</v>
      </c>
      <c r="AK84" s="24">
        <f t="shared" si="60"/>
        <v>8.644942390612842E-2</v>
      </c>
      <c r="AL84" s="24">
        <f t="shared" si="60"/>
        <v>6.8711591438864295E-2</v>
      </c>
      <c r="AM84" s="24">
        <f t="shared" si="60"/>
        <v>7.8126873725866464E-2</v>
      </c>
      <c r="AN84" s="24">
        <f t="shared" si="60"/>
        <v>8.4961535843147917E-2</v>
      </c>
      <c r="AO84" s="24">
        <f t="shared" si="45"/>
        <v>7.7971780144513891E-2</v>
      </c>
      <c r="AP84" s="24">
        <f t="shared" si="45"/>
        <v>7.4356114041710164E-2</v>
      </c>
      <c r="AQ84" s="24">
        <f t="shared" si="45"/>
        <v>7.5147480917486797E-2</v>
      </c>
      <c r="AR84" s="24">
        <f t="shared" si="39"/>
        <v>7.5957090224420432E-2</v>
      </c>
      <c r="AS84" s="24" t="e">
        <f t="shared" si="39"/>
        <v>#DIV/0!</v>
      </c>
      <c r="AT84" s="24">
        <f t="shared" si="39"/>
        <v>8.4244821394576563E-2</v>
      </c>
      <c r="AU84" s="21"/>
      <c r="AV84" s="24">
        <f t="shared" si="61"/>
        <v>1.1115976331360948</v>
      </c>
      <c r="AW84" s="24">
        <f t="shared" si="61"/>
        <v>1.1512585546920309</v>
      </c>
      <c r="AX84" s="24">
        <f t="shared" si="61"/>
        <v>1.1987189263382643</v>
      </c>
      <c r="AY84" s="24">
        <f t="shared" si="61"/>
        <v>1.0752559355260289</v>
      </c>
      <c r="AZ84" s="24">
        <f t="shared" si="61"/>
        <v>1.0267957351290686</v>
      </c>
      <c r="BA84" s="24">
        <f t="shared" si="61"/>
        <v>1.1436554132712455</v>
      </c>
      <c r="BB84" s="24">
        <f t="shared" si="61"/>
        <v>1.1052519214346712</v>
      </c>
      <c r="BC84" s="24">
        <f t="shared" si="59"/>
        <v>0.99816902765731896</v>
      </c>
      <c r="BD84" s="24">
        <f t="shared" si="59"/>
        <v>1.0845308537616232</v>
      </c>
      <c r="BE84" s="24">
        <f t="shared" si="59"/>
        <v>1.2195281782437744</v>
      </c>
      <c r="BF84" s="24">
        <f t="shared" si="63"/>
        <v>0.95446908602150504</v>
      </c>
      <c r="BG84" s="24">
        <f t="shared" si="63"/>
        <v>1.3121230769230769</v>
      </c>
      <c r="BH84" s="24">
        <f t="shared" si="63"/>
        <v>1.1538677130044843</v>
      </c>
      <c r="BI84" s="24">
        <f t="shared" si="63"/>
        <v>1.2494424620874218</v>
      </c>
      <c r="BJ84" s="24">
        <f t="shared" si="63"/>
        <v>1.0905708638530403</v>
      </c>
      <c r="BK84" s="24">
        <f t="shared" si="63"/>
        <v>1.0911953811835717</v>
      </c>
      <c r="BL84" s="24">
        <f t="shared" si="46"/>
        <v>1.1114673912040152</v>
      </c>
      <c r="BM84" s="24">
        <f t="shared" si="46"/>
        <v>1.1556808194771517</v>
      </c>
      <c r="BN84" s="24">
        <f t="shared" si="46"/>
        <v>1.1558763026996792</v>
      </c>
      <c r="BO84" s="24">
        <f t="shared" si="46"/>
        <v>1.1306520345689526</v>
      </c>
      <c r="BP84" s="24" t="e">
        <f t="shared" si="46"/>
        <v>#DIV/0!</v>
      </c>
      <c r="BQ84" s="24">
        <f t="shared" si="46"/>
        <v>1.0826435617492547</v>
      </c>
      <c r="BR84" s="21"/>
      <c r="BS84" s="35">
        <f t="shared" si="56"/>
        <v>45108</v>
      </c>
      <c r="BT84" s="24">
        <f t="shared" si="58"/>
        <v>2.0251002899951635E-2</v>
      </c>
      <c r="BU84" s="24">
        <f t="shared" si="49"/>
        <v>2.8652126631222813E-3</v>
      </c>
      <c r="BV84" s="24">
        <f t="shared" si="50"/>
        <v>8.1712783953600786E-3</v>
      </c>
      <c r="BW84" s="24">
        <f t="shared" si="48"/>
        <v>4.8500966650555791E-3</v>
      </c>
      <c r="BX84" s="24">
        <f t="shared" si="48"/>
        <v>6.2405449492508478E-3</v>
      </c>
      <c r="BY84" s="24">
        <f t="shared" si="48"/>
        <v>5.1766855969067223E-3</v>
      </c>
      <c r="BZ84" s="24">
        <f t="shared" si="48"/>
        <v>1.4666976800386668E-2</v>
      </c>
      <c r="CA84" s="24">
        <f t="shared" si="48"/>
        <v>2.6056549057515716E-3</v>
      </c>
      <c r="CB84" s="24">
        <f t="shared" si="48"/>
        <v>6.5016010149830834E-3</v>
      </c>
      <c r="CC84" s="24">
        <f t="shared" si="48"/>
        <v>5.2148985016916324E-4</v>
      </c>
      <c r="CD84" s="24">
        <f t="shared" si="48"/>
        <v>3.7995650072498773E-3</v>
      </c>
      <c r="CE84" s="24">
        <f t="shared" si="48"/>
        <v>2.3200942484291917E-3</v>
      </c>
      <c r="CF84" s="24">
        <f t="shared" si="57"/>
        <v>7.797020299661668E-2</v>
      </c>
    </row>
    <row r="85" spans="1:84" x14ac:dyDescent="0.25">
      <c r="A85" s="31">
        <f>+[1]PAT!A86</f>
        <v>45139</v>
      </c>
      <c r="B85" s="17">
        <f>+[1]PAT!B86</f>
        <v>2001</v>
      </c>
      <c r="C85" s="17">
        <f>+[1]PAT!C86</f>
        <v>2109.9</v>
      </c>
      <c r="D85" s="17">
        <f>+[1]PAT!D86</f>
        <v>1557.8</v>
      </c>
      <c r="E85" s="17">
        <f>+[1]PAT!E86</f>
        <v>2091</v>
      </c>
      <c r="F85" s="17">
        <f>+[1]PAT!F86</f>
        <v>1552.5</v>
      </c>
      <c r="G85" s="17">
        <f>+[1]PAT!G86</f>
        <v>2108.8000000000002</v>
      </c>
      <c r="H85" s="17">
        <f>+[1]PAT!H86</f>
        <v>2259.3000000000002</v>
      </c>
      <c r="I85" s="17">
        <f>+[1]PAT!I86</f>
        <v>2331.1</v>
      </c>
      <c r="J85" s="17">
        <f>+[1]PAT!J86</f>
        <v>1290</v>
      </c>
      <c r="K85" s="17">
        <f>+[1]PAT!K86</f>
        <v>1979.1</v>
      </c>
      <c r="L85" s="17">
        <f>+[1]PAT!L86</f>
        <v>1290.0999999999999</v>
      </c>
      <c r="M85" s="17">
        <f>+[1]PAT!M86</f>
        <v>2087.1999999999998</v>
      </c>
      <c r="N85" s="17">
        <f>+[1]PAT!N86</f>
        <v>1679</v>
      </c>
      <c r="O85" s="18">
        <f>+[1]PAT!R86</f>
        <v>2224.6999999999998</v>
      </c>
      <c r="P85" s="19">
        <f>+[1]PAT!S86</f>
        <v>2043</v>
      </c>
      <c r="Q85" s="20">
        <f>+[1]PAT!T86</f>
        <v>1720.8</v>
      </c>
      <c r="R85" s="18">
        <f t="shared" si="51"/>
        <v>2000.9521600000005</v>
      </c>
      <c r="S85" s="19">
        <f t="shared" si="52"/>
        <v>2039.5046009956261</v>
      </c>
      <c r="T85" s="19">
        <f t="shared" si="53"/>
        <v>2032.5764423076923</v>
      </c>
      <c r="U85" s="19">
        <f t="shared" si="54"/>
        <v>2023.4123844121534</v>
      </c>
      <c r="V85" s="19"/>
      <c r="W85" s="20">
        <f t="shared" si="55"/>
        <v>2049.8281661412943</v>
      </c>
      <c r="X85" s="21"/>
      <c r="Y85" s="41">
        <f t="shared" si="62"/>
        <v>0.12144818696407556</v>
      </c>
      <c r="Z85" s="24">
        <f t="shared" si="62"/>
        <v>0.13765771594953091</v>
      </c>
      <c r="AA85" s="24">
        <f t="shared" si="62"/>
        <v>8.0529929943816247E-2</v>
      </c>
      <c r="AB85" s="24">
        <f t="shared" si="60"/>
        <v>9.7349776961427548E-2</v>
      </c>
      <c r="AC85" s="24">
        <f t="shared" si="60"/>
        <v>7.4617567661106055E-2</v>
      </c>
      <c r="AD85" s="24">
        <f t="shared" si="60"/>
        <v>0.14521559682850005</v>
      </c>
      <c r="AE85" s="24">
        <f t="shared" si="60"/>
        <v>0.14557347125038045</v>
      </c>
      <c r="AF85" s="24">
        <f t="shared" si="60"/>
        <v>0.12423438630335171</v>
      </c>
      <c r="AG85" s="24">
        <f t="shared" si="60"/>
        <v>4.6228710462287159E-2</v>
      </c>
      <c r="AH85" s="24">
        <f t="shared" si="60"/>
        <v>0.16864481842338352</v>
      </c>
      <c r="AI85" s="24">
        <f t="shared" si="60"/>
        <v>0.10900025788704548</v>
      </c>
      <c r="AJ85" s="24">
        <f t="shared" si="60"/>
        <v>0.11104013627169174</v>
      </c>
      <c r="AK85" s="24">
        <f t="shared" si="60"/>
        <v>9.2387768379960988E-2</v>
      </c>
      <c r="AL85" s="24">
        <f t="shared" si="60"/>
        <v>0.10281068755266931</v>
      </c>
      <c r="AM85" s="24">
        <f t="shared" si="60"/>
        <v>0.1361993215060342</v>
      </c>
      <c r="AN85" s="24">
        <f t="shared" si="60"/>
        <v>7.9751521616364451E-2</v>
      </c>
      <c r="AO85" s="24">
        <f t="shared" si="45"/>
        <v>0.12146989714513268</v>
      </c>
      <c r="AP85" s="24">
        <f t="shared" si="45"/>
        <v>0.12726438913870486</v>
      </c>
      <c r="AQ85" s="24">
        <f t="shared" si="45"/>
        <v>0.12268899059592075</v>
      </c>
      <c r="AR85" s="24">
        <f t="shared" si="39"/>
        <v>0.12472973750675909</v>
      </c>
      <c r="AS85" s="24" t="e">
        <f t="shared" si="39"/>
        <v>#DIV/0!</v>
      </c>
      <c r="AT85" s="24">
        <f t="shared" si="39"/>
        <v>0.12313152919724346</v>
      </c>
      <c r="AU85" s="21"/>
      <c r="AV85" s="24">
        <f t="shared" si="61"/>
        <v>1.2245692051139523</v>
      </c>
      <c r="AW85" s="24">
        <f t="shared" si="61"/>
        <v>1.2916259367872271</v>
      </c>
      <c r="AX85" s="24">
        <f t="shared" si="61"/>
        <v>1.2247929163096254</v>
      </c>
      <c r="AY85" s="24">
        <f t="shared" si="61"/>
        <v>1.115540267098341</v>
      </c>
      <c r="AZ85" s="24">
        <f t="shared" si="61"/>
        <v>1.111670293797606</v>
      </c>
      <c r="BA85" s="24">
        <f t="shared" si="61"/>
        <v>1.2894365432634896</v>
      </c>
      <c r="BB85" s="24">
        <f t="shared" si="61"/>
        <v>1.2708814956277017</v>
      </c>
      <c r="BC85" s="24">
        <f t="shared" si="59"/>
        <v>1.1249772105742935</v>
      </c>
      <c r="BD85" s="24">
        <f t="shared" si="59"/>
        <v>1.0656525220176141</v>
      </c>
      <c r="BE85" s="24">
        <f t="shared" si="59"/>
        <v>1.415598681801538</v>
      </c>
      <c r="BF85" s="24">
        <f t="shared" si="63"/>
        <v>1.0658126501200957</v>
      </c>
      <c r="BG85" s="24">
        <f t="shared" si="63"/>
        <v>1.410996881136652</v>
      </c>
      <c r="BH85" s="24">
        <f t="shared" si="63"/>
        <v>1.1700917668346902</v>
      </c>
      <c r="BI85" s="24">
        <f t="shared" si="63"/>
        <v>1.2932687351819396</v>
      </c>
      <c r="BJ85" s="24">
        <f t="shared" si="63"/>
        <v>1.2274313126907979</v>
      </c>
      <c r="BK85" s="24">
        <f t="shared" si="63"/>
        <v>1.1623523498366426</v>
      </c>
      <c r="BL85" s="24">
        <f t="shared" si="46"/>
        <v>1.2246867730681634</v>
      </c>
      <c r="BM85" s="24">
        <f t="shared" si="46"/>
        <v>1.268316483854397</v>
      </c>
      <c r="BN85" s="24">
        <f t="shared" si="46"/>
        <v>1.2532052540082295</v>
      </c>
      <c r="BO85" s="24">
        <f t="shared" si="46"/>
        <v>1.2279713520121116</v>
      </c>
      <c r="BP85" s="24" t="e">
        <f t="shared" si="46"/>
        <v>#DIV/0!</v>
      </c>
      <c r="BQ85" s="24">
        <f t="shared" si="46"/>
        <v>1.1914961398470814</v>
      </c>
      <c r="BR85" s="21"/>
      <c r="BS85" s="35">
        <f t="shared" si="56"/>
        <v>45139</v>
      </c>
      <c r="BT85" s="24">
        <f t="shared" si="58"/>
        <v>3.9247206187300369E-2</v>
      </c>
      <c r="BU85" s="24">
        <f t="shared" si="49"/>
        <v>2.2773636720282448E-3</v>
      </c>
      <c r="BV85" s="24">
        <f t="shared" si="50"/>
        <v>1.3327971753628876E-2</v>
      </c>
      <c r="BW85" s="24">
        <f t="shared" si="48"/>
        <v>6.0778344448803425E-3</v>
      </c>
      <c r="BX85" s="24">
        <f t="shared" si="48"/>
        <v>9.8160062769713664E-3</v>
      </c>
      <c r="BY85" s="24">
        <f t="shared" si="48"/>
        <v>7.9647200582861673E-3</v>
      </c>
      <c r="BZ85" s="24">
        <f t="shared" si="48"/>
        <v>1.937449980384464E-2</v>
      </c>
      <c r="CA85" s="24">
        <f t="shared" si="48"/>
        <v>1.0190550916325729E-3</v>
      </c>
      <c r="CB85" s="24">
        <f t="shared" si="48"/>
        <v>1.2436877206747741E-2</v>
      </c>
      <c r="CC85" s="24">
        <f t="shared" si="48"/>
        <v>1.4852435128621861E-3</v>
      </c>
      <c r="CD85" s="24">
        <f t="shared" si="48"/>
        <v>5.9389564535111787E-3</v>
      </c>
      <c r="CE85" s="24">
        <f t="shared" si="48"/>
        <v>2.4989071344504849E-3</v>
      </c>
      <c r="CF85" s="24">
        <f t="shared" si="57"/>
        <v>0.12146464159614417</v>
      </c>
    </row>
    <row r="86" spans="1:84" x14ac:dyDescent="0.25">
      <c r="A86" s="31">
        <f>+[1]PAT!A87</f>
        <v>45170</v>
      </c>
      <c r="B86" s="17">
        <f>+[1]PAT!B87</f>
        <v>2280.9</v>
      </c>
      <c r="C86" s="17">
        <f>+[1]PAT!C87</f>
        <v>2479</v>
      </c>
      <c r="D86" s="17">
        <f>+[1]PAT!D87</f>
        <v>1744.7</v>
      </c>
      <c r="E86" s="17">
        <f>+[1]PAT!E87</f>
        <v>2388.4</v>
      </c>
      <c r="F86" s="17">
        <f>+[1]PAT!F87</f>
        <v>1749.9</v>
      </c>
      <c r="G86" s="17">
        <f>+[1]PAT!G87</f>
        <v>2415.3000000000002</v>
      </c>
      <c r="H86" s="17">
        <f>+[1]PAT!H87</f>
        <v>2508.3000000000002</v>
      </c>
      <c r="I86" s="17">
        <f>+[1]PAT!I87</f>
        <v>2553.1</v>
      </c>
      <c r="J86" s="17">
        <f>+[1]PAT!J87</f>
        <v>1407.1</v>
      </c>
      <c r="K86" s="17">
        <f>+[1]PAT!K87</f>
        <v>2291.5</v>
      </c>
      <c r="L86" s="17">
        <f>+[1]PAT!L87</f>
        <v>1339.9</v>
      </c>
      <c r="M86" s="17">
        <f>+[1]PAT!M87</f>
        <v>2430.3000000000002</v>
      </c>
      <c r="N86" s="17">
        <f>+[1]PAT!N87</f>
        <v>1853.4</v>
      </c>
      <c r="O86" s="18">
        <f>+[1]PAT!R87</f>
        <v>2574.6</v>
      </c>
      <c r="P86" s="19">
        <f>+[1]PAT!S87</f>
        <v>2345.4</v>
      </c>
      <c r="Q86" s="20">
        <f>+[1]PAT!T87</f>
        <v>1881.6</v>
      </c>
      <c r="R86" s="18">
        <f t="shared" si="51"/>
        <v>2280.8719900000001</v>
      </c>
      <c r="S86" s="19">
        <f t="shared" si="52"/>
        <v>2361.0722280887016</v>
      </c>
      <c r="T86" s="19">
        <f t="shared" si="53"/>
        <v>2330.6011877828055</v>
      </c>
      <c r="U86" s="19">
        <f t="shared" si="54"/>
        <v>2313.8749669749013</v>
      </c>
      <c r="V86" s="19"/>
      <c r="W86" s="20">
        <f t="shared" si="55"/>
        <v>2299.8676246986834</v>
      </c>
      <c r="X86" s="21"/>
      <c r="Y86" s="41">
        <f t="shared" si="62"/>
        <v>0.13988005997001496</v>
      </c>
      <c r="Z86" s="24">
        <f t="shared" si="62"/>
        <v>0.17493720081520436</v>
      </c>
      <c r="AA86" s="24">
        <f t="shared" si="62"/>
        <v>0.11997689048658366</v>
      </c>
      <c r="AB86" s="24">
        <f t="shared" si="60"/>
        <v>0.1422285987565759</v>
      </c>
      <c r="AC86" s="24">
        <f t="shared" si="60"/>
        <v>0.12714975845410637</v>
      </c>
      <c r="AD86" s="24">
        <f t="shared" si="60"/>
        <v>0.14534332321699539</v>
      </c>
      <c r="AE86" s="24">
        <f t="shared" si="60"/>
        <v>0.11021112734032656</v>
      </c>
      <c r="AF86" s="24">
        <f t="shared" si="60"/>
        <v>9.5234009694993738E-2</v>
      </c>
      <c r="AG86" s="24">
        <f t="shared" si="60"/>
        <v>9.077519379844956E-2</v>
      </c>
      <c r="AH86" s="24">
        <f t="shared" si="60"/>
        <v>0.15784952756303383</v>
      </c>
      <c r="AI86" s="24">
        <f t="shared" si="60"/>
        <v>3.8601658786140858E-2</v>
      </c>
      <c r="AJ86" s="24">
        <f t="shared" si="60"/>
        <v>0.16438290532771194</v>
      </c>
      <c r="AK86" s="24">
        <f t="shared" si="60"/>
        <v>0.10387135199523523</v>
      </c>
      <c r="AL86" s="24">
        <f t="shared" si="60"/>
        <v>0.15727963320897209</v>
      </c>
      <c r="AM86" s="24">
        <f t="shared" si="60"/>
        <v>0.14801762114537453</v>
      </c>
      <c r="AN86" s="24">
        <f t="shared" si="60"/>
        <v>9.3444909344490901E-2</v>
      </c>
      <c r="AO86" s="24">
        <f t="shared" si="45"/>
        <v>0.13989331459078946</v>
      </c>
      <c r="AP86" s="24">
        <f t="shared" si="45"/>
        <v>0.15766947862539538</v>
      </c>
      <c r="AQ86" s="24">
        <f t="shared" si="45"/>
        <v>0.14662412653801593</v>
      </c>
      <c r="AR86" s="24">
        <f t="shared" si="39"/>
        <v>0.14355085735384288</v>
      </c>
      <c r="AS86" s="24" t="e">
        <f t="shared" si="39"/>
        <v>#DIV/0!</v>
      </c>
      <c r="AT86" s="24">
        <f t="shared" si="39"/>
        <v>0.12198069218068985</v>
      </c>
      <c r="AU86" s="21"/>
      <c r="AV86" s="24">
        <f t="shared" si="61"/>
        <v>1.3893777498428661</v>
      </c>
      <c r="AW86" s="24">
        <f t="shared" si="61"/>
        <v>1.5241828734344769</v>
      </c>
      <c r="AX86" s="24">
        <f t="shared" si="61"/>
        <v>1.2839376881790812</v>
      </c>
      <c r="AY86" s="24">
        <f t="shared" si="61"/>
        <v>1.2377963084418626</v>
      </c>
      <c r="AZ86" s="24">
        <f t="shared" si="61"/>
        <v>1.3177483443708611</v>
      </c>
      <c r="BA86" s="24">
        <f t="shared" si="61"/>
        <v>1.4653465346534653</v>
      </c>
      <c r="BB86" s="24">
        <f t="shared" si="61"/>
        <v>1.4055816629903135</v>
      </c>
      <c r="BC86" s="24">
        <f t="shared" si="59"/>
        <v>1.207036652835408</v>
      </c>
      <c r="BD86" s="24">
        <f t="shared" si="59"/>
        <v>1.1795229244113998</v>
      </c>
      <c r="BE86" s="24">
        <f t="shared" si="59"/>
        <v>1.6266620816139388</v>
      </c>
      <c r="BF86" s="24">
        <f t="shared" si="63"/>
        <v>1.0994985897837668</v>
      </c>
      <c r="BG86" s="24">
        <f t="shared" si="63"/>
        <v>1.6157571843719731</v>
      </c>
      <c r="BH86" s="24">
        <f t="shared" si="63"/>
        <v>1.2610711235817984</v>
      </c>
      <c r="BI86" s="24">
        <f t="shared" si="63"/>
        <v>1.409997191800056</v>
      </c>
      <c r="BJ86" s="24">
        <f t="shared" si="63"/>
        <v>1.4211830288014866</v>
      </c>
      <c r="BK86" s="24">
        <f t="shared" si="63"/>
        <v>1.2491035142242408</v>
      </c>
      <c r="BL86" s="24">
        <f t="shared" si="46"/>
        <v>1.3893751649073045</v>
      </c>
      <c r="BM86" s="24">
        <f t="shared" si="46"/>
        <v>1.4538088032009182</v>
      </c>
      <c r="BN86" s="24">
        <f t="shared" si="46"/>
        <v>1.4116213672253539</v>
      </c>
      <c r="BO86" s="24">
        <f t="shared" si="46"/>
        <v>1.378907849650894</v>
      </c>
      <c r="BP86" s="24" t="e">
        <f t="shared" si="46"/>
        <v>#DIV/0!</v>
      </c>
      <c r="BQ86" s="24">
        <f t="shared" si="46"/>
        <v>1.3170034830187656</v>
      </c>
      <c r="BR86" s="21"/>
      <c r="BS86" s="35">
        <f t="shared" si="56"/>
        <v>45170</v>
      </c>
      <c r="BT86" s="24">
        <f t="shared" si="58"/>
        <v>5.0596766616691637E-2</v>
      </c>
      <c r="BU86" s="24">
        <f t="shared" si="49"/>
        <v>3.2691154422788624E-3</v>
      </c>
      <c r="BV86" s="24">
        <f t="shared" si="50"/>
        <v>1.9053813093453279E-2</v>
      </c>
      <c r="BW86" s="24">
        <f t="shared" si="48"/>
        <v>9.9242578710644711E-3</v>
      </c>
      <c r="BX86" s="24">
        <f t="shared" si="48"/>
        <v>1.0032858570714643E-2</v>
      </c>
      <c r="BY86" s="24">
        <f t="shared" si="48"/>
        <v>6.1596701649175422E-3</v>
      </c>
      <c r="BZ86" s="24">
        <f t="shared" si="48"/>
        <v>1.4888755622188906E-2</v>
      </c>
      <c r="CA86" s="24">
        <f t="shared" si="48"/>
        <v>1.8668115942028971E-3</v>
      </c>
      <c r="CB86" s="24">
        <f t="shared" si="48"/>
        <v>1.2130674662668669E-2</v>
      </c>
      <c r="CC86" s="24">
        <f t="shared" si="48"/>
        <v>5.2014992503748316E-4</v>
      </c>
      <c r="CD86" s="24">
        <f t="shared" si="48"/>
        <v>8.7103848075962102E-3</v>
      </c>
      <c r="CE86" s="24">
        <f t="shared" si="48"/>
        <v>2.7367116441779121E-3</v>
      </c>
      <c r="CF86" s="24">
        <f t="shared" si="57"/>
        <v>0.13988997001499251</v>
      </c>
    </row>
    <row r="87" spans="1:84" x14ac:dyDescent="0.25">
      <c r="A87" s="31">
        <f>+[1]PAT!A88</f>
        <v>45200</v>
      </c>
      <c r="B87" s="17">
        <f>+[1]PAT!B88</f>
        <v>2467.4</v>
      </c>
      <c r="C87" s="17">
        <f>+[1]PAT!C88</f>
        <v>2662.2</v>
      </c>
      <c r="D87" s="17">
        <f>+[1]PAT!D88</f>
        <v>1906.6</v>
      </c>
      <c r="E87" s="17">
        <f>+[1]PAT!E88</f>
        <v>2633.5</v>
      </c>
      <c r="F87" s="17">
        <f>+[1]PAT!F88</f>
        <v>1863.3</v>
      </c>
      <c r="G87" s="17">
        <f>+[1]PAT!G88</f>
        <v>2655.9</v>
      </c>
      <c r="H87" s="17">
        <f>+[1]PAT!H88</f>
        <v>2647.2</v>
      </c>
      <c r="I87" s="17">
        <f>+[1]PAT!I88</f>
        <v>2772</v>
      </c>
      <c r="J87" s="17">
        <f>+[1]PAT!J88</f>
        <v>1563.7</v>
      </c>
      <c r="K87" s="17">
        <f>+[1]PAT!K88</f>
        <v>2476.6</v>
      </c>
      <c r="L87" s="17">
        <f>+[1]PAT!L88</f>
        <v>1392.6</v>
      </c>
      <c r="M87" s="17">
        <f>+[1]PAT!M88</f>
        <v>2634.2</v>
      </c>
      <c r="N87" s="17">
        <f>+[1]PAT!N88</f>
        <v>2008.7</v>
      </c>
      <c r="O87" s="18">
        <f>+[1]PAT!R88</f>
        <v>2789.5</v>
      </c>
      <c r="P87" s="19">
        <f>+[1]PAT!S88</f>
        <v>2551.6999999999998</v>
      </c>
      <c r="Q87" s="20">
        <f>+[1]PAT!T88</f>
        <v>1983.8</v>
      </c>
      <c r="R87" s="18">
        <f t="shared" si="51"/>
        <v>2467.3451200000004</v>
      </c>
      <c r="S87" s="19">
        <f t="shared" si="52"/>
        <v>2561.2776738572943</v>
      </c>
      <c r="T87" s="19">
        <f t="shared" si="53"/>
        <v>2547.7899038461542</v>
      </c>
      <c r="U87" s="19">
        <f t="shared" si="54"/>
        <v>2533.2930977542933</v>
      </c>
      <c r="V87" s="19"/>
      <c r="W87" s="20">
        <f t="shared" si="55"/>
        <v>2501.5896903393291</v>
      </c>
      <c r="X87" s="21"/>
      <c r="Y87" s="41">
        <f t="shared" si="62"/>
        <v>8.1765969573414088E-2</v>
      </c>
      <c r="Z87" s="24">
        <f t="shared" si="62"/>
        <v>7.3900766438079746E-2</v>
      </c>
      <c r="AA87" s="24">
        <f t="shared" si="62"/>
        <v>9.2795322978162398E-2</v>
      </c>
      <c r="AB87" s="24">
        <f t="shared" si="60"/>
        <v>0.10262100150728526</v>
      </c>
      <c r="AC87" s="24">
        <f t="shared" si="60"/>
        <v>6.4803703068746721E-2</v>
      </c>
      <c r="AD87" s="24">
        <f t="shared" si="60"/>
        <v>9.9614954664016819E-2</v>
      </c>
      <c r="AE87" s="24">
        <f t="shared" si="60"/>
        <v>5.5376151178088584E-2</v>
      </c>
      <c r="AF87" s="24">
        <f t="shared" si="60"/>
        <v>8.5738905644118901E-2</v>
      </c>
      <c r="AG87" s="24">
        <f t="shared" si="60"/>
        <v>0.11129272972780901</v>
      </c>
      <c r="AH87" s="24">
        <f t="shared" si="60"/>
        <v>8.0776783766091986E-2</v>
      </c>
      <c r="AI87" s="24">
        <f t="shared" si="60"/>
        <v>3.9331293380102883E-2</v>
      </c>
      <c r="AJ87" s="24">
        <f t="shared" si="60"/>
        <v>8.3899107106118365E-2</v>
      </c>
      <c r="AK87" s="24">
        <f t="shared" si="60"/>
        <v>8.37919499298585E-2</v>
      </c>
      <c r="AL87" s="24">
        <f t="shared" si="60"/>
        <v>8.3469276780859136E-2</v>
      </c>
      <c r="AM87" s="24">
        <f t="shared" si="60"/>
        <v>8.7959409908757502E-2</v>
      </c>
      <c r="AN87" s="24">
        <f t="shared" si="60"/>
        <v>5.4315476190476275E-2</v>
      </c>
      <c r="AO87" s="24">
        <f t="shared" si="45"/>
        <v>8.1755193109281032E-2</v>
      </c>
      <c r="AP87" s="24">
        <f t="shared" si="45"/>
        <v>8.4794291079633766E-2</v>
      </c>
      <c r="AQ87" s="24">
        <f t="shared" si="45"/>
        <v>9.3189996298752797E-2</v>
      </c>
      <c r="AR87" s="24">
        <f t="shared" si="39"/>
        <v>9.4827133665849495E-2</v>
      </c>
      <c r="AS87" s="24" t="e">
        <f t="shared" si="39"/>
        <v>#DIV/0!</v>
      </c>
      <c r="AT87" s="24">
        <f t="shared" si="39"/>
        <v>8.7710294050977966E-2</v>
      </c>
      <c r="AU87" s="21"/>
      <c r="AV87" s="24">
        <f t="shared" si="61"/>
        <v>1.4247248427672958</v>
      </c>
      <c r="AW87" s="24">
        <f t="shared" si="61"/>
        <v>1.5279650555502799</v>
      </c>
      <c r="AX87" s="24">
        <f t="shared" si="61"/>
        <v>1.3758255451713395</v>
      </c>
      <c r="AY87" s="24">
        <f t="shared" si="61"/>
        <v>1.329912412633814</v>
      </c>
      <c r="AZ87" s="24">
        <f t="shared" si="61"/>
        <v>1.3092080803073491</v>
      </c>
      <c r="BA87" s="24">
        <f t="shared" si="61"/>
        <v>1.5503168811215668</v>
      </c>
      <c r="BB87" s="24">
        <f t="shared" si="61"/>
        <v>1.3820750472419689</v>
      </c>
      <c r="BC87" s="24">
        <f t="shared" si="59"/>
        <v>1.2811059907834101</v>
      </c>
      <c r="BD87" s="24">
        <f t="shared" si="59"/>
        <v>1.1918979534622935</v>
      </c>
      <c r="BE87" s="24">
        <f t="shared" si="59"/>
        <v>1.6584370974667237</v>
      </c>
      <c r="BF87" s="24">
        <f t="shared" si="63"/>
        <v>1.106807866868381</v>
      </c>
      <c r="BG87" s="24">
        <f t="shared" si="63"/>
        <v>1.6323573498551012</v>
      </c>
      <c r="BH87" s="24">
        <f t="shared" si="63"/>
        <v>1.2185774243428318</v>
      </c>
      <c r="BI87" s="24">
        <f t="shared" si="63"/>
        <v>1.4319965126416738</v>
      </c>
      <c r="BJ87" s="24">
        <f t="shared" si="63"/>
        <v>1.473776054289869</v>
      </c>
      <c r="BK87" s="24">
        <f t="shared" si="63"/>
        <v>1.2274870873568378</v>
      </c>
      <c r="BL87" s="24">
        <f t="shared" si="46"/>
        <v>1.4247778538031439</v>
      </c>
      <c r="BM87" s="24">
        <f t="shared" si="46"/>
        <v>1.4905714804109373</v>
      </c>
      <c r="BN87" s="24">
        <f t="shared" si="46"/>
        <v>1.4697944110014465</v>
      </c>
      <c r="BO87" s="24">
        <f t="shared" si="46"/>
        <v>1.4434702283660767</v>
      </c>
      <c r="BP87" s="24" t="e">
        <f t="shared" si="46"/>
        <v>#DIV/0!</v>
      </c>
      <c r="BQ87" s="24">
        <f t="shared" si="46"/>
        <v>1.3727135100371251</v>
      </c>
      <c r="BR87" s="21"/>
      <c r="BS87" s="35">
        <f t="shared" si="56"/>
        <v>45200</v>
      </c>
      <c r="BT87" s="24">
        <f t="shared" si="58"/>
        <v>2.2031548949975863E-2</v>
      </c>
      <c r="BU87" s="24">
        <f t="shared" si="49"/>
        <v>2.4843263624008049E-3</v>
      </c>
      <c r="BV87" s="24">
        <f t="shared" si="50"/>
        <v>1.377606208075759E-2</v>
      </c>
      <c r="BW87" s="24">
        <f t="shared" si="48"/>
        <v>5.0015520189398855E-3</v>
      </c>
      <c r="BX87" s="24">
        <f t="shared" si="48"/>
        <v>6.9092463501249481E-3</v>
      </c>
      <c r="BY87" s="24">
        <f t="shared" si="48"/>
        <v>3.014402209654076E-3</v>
      </c>
      <c r="BZ87" s="24">
        <f t="shared" si="48"/>
        <v>1.2879293261431897E-2</v>
      </c>
      <c r="CA87" s="24">
        <f t="shared" si="48"/>
        <v>2.1901617782454311E-3</v>
      </c>
      <c r="CB87" s="24">
        <f t="shared" si="48"/>
        <v>6.3055241352097825E-3</v>
      </c>
      <c r="CC87" s="24">
        <f t="shared" si="48"/>
        <v>4.8289271778683676E-4</v>
      </c>
      <c r="CD87" s="24">
        <f t="shared" si="48"/>
        <v>4.5412424919987638E-3</v>
      </c>
      <c r="CE87" s="24">
        <f t="shared" si="48"/>
        <v>2.1379367793414867E-3</v>
      </c>
      <c r="CF87" s="24">
        <f t="shared" si="57"/>
        <v>8.1754189135867378E-2</v>
      </c>
    </row>
    <row r="88" spans="1:84" x14ac:dyDescent="0.25">
      <c r="A88" s="31">
        <f>+[1]PAT!A89</f>
        <v>45231</v>
      </c>
      <c r="B88" s="17">
        <f>+[1]PAT!B89</f>
        <v>2762.3</v>
      </c>
      <c r="C88" s="17">
        <f>+[1]PAT!C89</f>
        <v>3024.1</v>
      </c>
      <c r="D88" s="17">
        <f>+[1]PAT!D89</f>
        <v>2112.3000000000002</v>
      </c>
      <c r="E88" s="17">
        <f>+[1]PAT!E89</f>
        <v>2905.3</v>
      </c>
      <c r="F88" s="17">
        <f>+[1]PAT!F89</f>
        <v>2012.2</v>
      </c>
      <c r="G88" s="17">
        <f>+[1]PAT!G89</f>
        <v>3035.4</v>
      </c>
      <c r="H88" s="17">
        <f>+[1]PAT!H89</f>
        <v>3015</v>
      </c>
      <c r="I88" s="17">
        <f>+[1]PAT!I89</f>
        <v>3084.5</v>
      </c>
      <c r="J88" s="17">
        <f>+[1]PAT!J89</f>
        <v>1772</v>
      </c>
      <c r="K88" s="17">
        <f>+[1]PAT!K89</f>
        <v>2773.7</v>
      </c>
      <c r="L88" s="17">
        <f>+[1]PAT!L89</f>
        <v>1422.8</v>
      </c>
      <c r="M88" s="17">
        <f>+[1]PAT!M89</f>
        <v>2939</v>
      </c>
      <c r="N88" s="17">
        <f>+[1]PAT!N89</f>
        <v>2257.1999999999998</v>
      </c>
      <c r="O88" s="18">
        <f>+[1]PAT!R89</f>
        <v>3116.4</v>
      </c>
      <c r="P88" s="19">
        <f>+[1]PAT!S89</f>
        <v>2862.6</v>
      </c>
      <c r="Q88" s="20">
        <f>+[1]PAT!T89</f>
        <v>2204.8000000000002</v>
      </c>
      <c r="R88" s="18">
        <f t="shared" si="51"/>
        <v>2762.2861000000003</v>
      </c>
      <c r="S88" s="19">
        <f t="shared" si="52"/>
        <v>2881.9023382108921</v>
      </c>
      <c r="T88" s="19">
        <f t="shared" si="53"/>
        <v>2847.7712952488687</v>
      </c>
      <c r="U88" s="19">
        <f t="shared" si="54"/>
        <v>2832.4660832232498</v>
      </c>
      <c r="V88" s="19"/>
      <c r="W88" s="20">
        <f t="shared" si="55"/>
        <v>2794.5789912849991</v>
      </c>
      <c r="X88" s="21"/>
      <c r="Y88" s="41">
        <f t="shared" si="62"/>
        <v>0.11951852152062914</v>
      </c>
      <c r="Z88" s="24">
        <f t="shared" si="62"/>
        <v>0.13594019983472316</v>
      </c>
      <c r="AA88" s="24">
        <f t="shared" si="62"/>
        <v>0.10788838770586406</v>
      </c>
      <c r="AB88" s="24">
        <f t="shared" si="60"/>
        <v>0.10320865767989384</v>
      </c>
      <c r="AC88" s="24">
        <f t="shared" si="60"/>
        <v>7.9911984114205969E-2</v>
      </c>
      <c r="AD88" s="24">
        <f t="shared" si="60"/>
        <v>0.14288941601716942</v>
      </c>
      <c r="AE88" s="24">
        <f t="shared" si="60"/>
        <v>0.13893925657298278</v>
      </c>
      <c r="AF88" s="24">
        <f t="shared" si="60"/>
        <v>0.1127344877344878</v>
      </c>
      <c r="AG88" s="24">
        <f t="shared" si="60"/>
        <v>0.13320969495427515</v>
      </c>
      <c r="AH88" s="24">
        <f t="shared" si="60"/>
        <v>0.1199628522975047</v>
      </c>
      <c r="AI88" s="24">
        <f t="shared" si="60"/>
        <v>2.1686054861410398E-2</v>
      </c>
      <c r="AJ88" s="24">
        <f t="shared" si="60"/>
        <v>0.11570875408093539</v>
      </c>
      <c r="AK88" s="24">
        <f t="shared" si="60"/>
        <v>0.12371185343754654</v>
      </c>
      <c r="AL88" s="24">
        <f t="shared" si="60"/>
        <v>0.11718946047678802</v>
      </c>
      <c r="AM88" s="24">
        <f t="shared" si="60"/>
        <v>0.12184034173296232</v>
      </c>
      <c r="AN88" s="24">
        <f t="shared" si="60"/>
        <v>0.11140235910878116</v>
      </c>
      <c r="AO88" s="24">
        <f t="shared" si="45"/>
        <v>0.1195377888602791</v>
      </c>
      <c r="AP88" s="24">
        <f t="shared" si="45"/>
        <v>0.12518153249301389</v>
      </c>
      <c r="AQ88" s="24">
        <f t="shared" si="45"/>
        <v>0.11774180867498596</v>
      </c>
      <c r="AR88" s="24">
        <f t="shared" si="39"/>
        <v>0.1180964751904019</v>
      </c>
      <c r="AS88" s="24" t="e">
        <f t="shared" si="39"/>
        <v>#DIV/0!</v>
      </c>
      <c r="AT88" s="24">
        <f t="shared" si="39"/>
        <v>0.11712124577309369</v>
      </c>
      <c r="AU88" s="21"/>
      <c r="AV88" s="24">
        <f t="shared" si="61"/>
        <v>1.5876346604215459</v>
      </c>
      <c r="AW88" s="24">
        <f t="shared" si="61"/>
        <v>1.7629968021927822</v>
      </c>
      <c r="AX88" s="24">
        <f t="shared" si="61"/>
        <v>1.4708153000350923</v>
      </c>
      <c r="AY88" s="24">
        <f t="shared" si="61"/>
        <v>1.4428655511645507</v>
      </c>
      <c r="AZ88" s="24">
        <f t="shared" si="61"/>
        <v>1.3490544011207097</v>
      </c>
      <c r="BA88" s="24">
        <f t="shared" si="61"/>
        <v>1.76448087431694</v>
      </c>
      <c r="BB88" s="24">
        <f t="shared" si="61"/>
        <v>1.6016049702303907</v>
      </c>
      <c r="BC88" s="24">
        <f t="shared" si="59"/>
        <v>1.3988956291802768</v>
      </c>
      <c r="BD88" s="24">
        <f t="shared" si="59"/>
        <v>1.333728434084025</v>
      </c>
      <c r="BE88" s="24">
        <f t="shared" si="59"/>
        <v>1.8734072309126697</v>
      </c>
      <c r="BF88" s="24">
        <f t="shared" si="63"/>
        <v>1.1372990836713233</v>
      </c>
      <c r="BG88" s="24">
        <f t="shared" si="63"/>
        <v>1.7736881842204606</v>
      </c>
      <c r="BH88" s="24">
        <f t="shared" si="63"/>
        <v>1.3730025231286791</v>
      </c>
      <c r="BI88" s="24">
        <f t="shared" si="63"/>
        <v>1.575750061988594</v>
      </c>
      <c r="BJ88" s="24">
        <f t="shared" si="63"/>
        <v>1.657198551935394</v>
      </c>
      <c r="BK88" s="24">
        <f t="shared" si="63"/>
        <v>1.3296703296703298</v>
      </c>
      <c r="BL88" s="24">
        <f t="shared" si="46"/>
        <v>1.5877235726241024</v>
      </c>
      <c r="BM88" s="24">
        <f t="shared" si="46"/>
        <v>1.6785398658899711</v>
      </c>
      <c r="BN88" s="24">
        <f t="shared" si="46"/>
        <v>1.6285763502507775</v>
      </c>
      <c r="BO88" s="24">
        <f t="shared" si="46"/>
        <v>1.6048532650992571</v>
      </c>
      <c r="BP88" s="24" t="e">
        <f t="shared" si="46"/>
        <v>#DIV/0!</v>
      </c>
      <c r="BQ88" s="24">
        <f t="shared" si="46"/>
        <v>1.5231583597664118</v>
      </c>
      <c r="BR88" s="21"/>
      <c r="BS88" s="35">
        <f t="shared" si="56"/>
        <v>45231</v>
      </c>
      <c r="BT88" s="24">
        <f t="shared" si="58"/>
        <v>4.0232297154899906E-2</v>
      </c>
      <c r="BU88" s="24">
        <f t="shared" si="49"/>
        <v>2.9178487476696161E-3</v>
      </c>
      <c r="BV88" s="24">
        <f t="shared" si="50"/>
        <v>1.4122055605090387E-2</v>
      </c>
      <c r="BW88" s="24">
        <f t="shared" si="48"/>
        <v>6.0709005430817902E-3</v>
      </c>
      <c r="BX88" s="24">
        <f t="shared" si="48"/>
        <v>1.0074268460727892E-2</v>
      </c>
      <c r="BY88" s="24">
        <f t="shared" si="48"/>
        <v>7.378657696360545E-3</v>
      </c>
      <c r="BZ88" s="24">
        <f t="shared" si="48"/>
        <v>1.6996636135203046E-2</v>
      </c>
      <c r="CA88" s="24">
        <f t="shared" si="48"/>
        <v>2.693025046607764E-3</v>
      </c>
      <c r="CB88" s="24">
        <f t="shared" si="48"/>
        <v>9.3558685255734752E-3</v>
      </c>
      <c r="CC88" s="24">
        <f t="shared" si="48"/>
        <v>2.5580773283618419E-4</v>
      </c>
      <c r="CD88" s="24">
        <f t="shared" si="48"/>
        <v>6.2753667828483453E-3</v>
      </c>
      <c r="CE88" s="24">
        <f t="shared" si="48"/>
        <v>3.1623976655588849E-3</v>
      </c>
      <c r="CF88" s="24">
        <f t="shared" si="57"/>
        <v>0.11953513009645783</v>
      </c>
    </row>
    <row r="89" spans="1:84" x14ac:dyDescent="0.25">
      <c r="A89" s="31">
        <f>+[1]PAT!A90</f>
        <v>45261</v>
      </c>
      <c r="B89" s="17">
        <f>+[1]PAT!B90</f>
        <v>3433.8</v>
      </c>
      <c r="C89" s="17">
        <f>+[1]PAT!C90</f>
        <v>3872.3</v>
      </c>
      <c r="D89" s="17">
        <f>+[1]PAT!D90</f>
        <v>2533.3000000000002</v>
      </c>
      <c r="E89" s="17">
        <f>+[1]PAT!E90</f>
        <v>3390.8</v>
      </c>
      <c r="F89" s="17">
        <f>+[1]PAT!F90</f>
        <v>2240.9</v>
      </c>
      <c r="G89" s="17">
        <f>+[1]PAT!G90</f>
        <v>3897.4</v>
      </c>
      <c r="H89" s="17">
        <f>+[1]PAT!H90</f>
        <v>3981.1</v>
      </c>
      <c r="I89" s="17">
        <f>+[1]PAT!I90</f>
        <v>4021.9</v>
      </c>
      <c r="J89" s="17">
        <f>+[1]PAT!J90</f>
        <v>2030.8</v>
      </c>
      <c r="K89" s="17">
        <f>+[1]PAT!K90</f>
        <v>3405.2</v>
      </c>
      <c r="L89" s="17">
        <f>+[1]PAT!L90</f>
        <v>1475.2</v>
      </c>
      <c r="M89" s="17">
        <f>+[1]PAT!M90</f>
        <v>3535.4</v>
      </c>
      <c r="N89" s="17">
        <f>+[1]PAT!N90</f>
        <v>2894.3</v>
      </c>
      <c r="O89" s="18">
        <f>+[1]PAT!R90</f>
        <v>3610.1</v>
      </c>
      <c r="P89" s="19">
        <f>+[1]PAT!S90</f>
        <v>3619.8</v>
      </c>
      <c r="Q89" s="20">
        <f>+[1]PAT!T90</f>
        <v>2696.6</v>
      </c>
      <c r="R89" s="18">
        <f t="shared" si="51"/>
        <v>3433.7332000000001</v>
      </c>
      <c r="S89" s="19">
        <f t="shared" si="52"/>
        <v>3584.0715492532813</v>
      </c>
      <c r="T89" s="19">
        <f t="shared" si="53"/>
        <v>3464.4899321266967</v>
      </c>
      <c r="U89" s="19">
        <f t="shared" si="54"/>
        <v>3452.5935270805812</v>
      </c>
      <c r="V89" s="19"/>
      <c r="W89" s="20">
        <f t="shared" si="55"/>
        <v>3482.0377340997593</v>
      </c>
      <c r="X89" s="21"/>
      <c r="Y89" s="41">
        <f t="shared" si="62"/>
        <v>0.24309452268037512</v>
      </c>
      <c r="Z89" s="24">
        <f t="shared" si="62"/>
        <v>0.28048014285241907</v>
      </c>
      <c r="AA89" s="24">
        <f t="shared" si="62"/>
        <v>0.199308810301567</v>
      </c>
      <c r="AB89" s="24">
        <f t="shared" si="60"/>
        <v>0.16710838811826667</v>
      </c>
      <c r="AC89" s="24">
        <f t="shared" si="60"/>
        <v>0.11365669416558988</v>
      </c>
      <c r="AD89" s="24">
        <f t="shared" si="60"/>
        <v>0.28398234170125858</v>
      </c>
      <c r="AE89" s="24">
        <f t="shared" si="60"/>
        <v>0.32043117744610283</v>
      </c>
      <c r="AF89" s="24">
        <f t="shared" si="60"/>
        <v>0.30390662992381268</v>
      </c>
      <c r="AG89" s="24">
        <f t="shared" si="60"/>
        <v>0.14604966139954856</v>
      </c>
      <c r="AH89" s="24">
        <f t="shared" si="60"/>
        <v>0.22767422576342078</v>
      </c>
      <c r="AI89" s="24">
        <f t="shared" si="60"/>
        <v>3.6828788304751336E-2</v>
      </c>
      <c r="AJ89" s="24">
        <f t="shared" si="60"/>
        <v>0.20292616536236818</v>
      </c>
      <c r="AK89" s="24">
        <f t="shared" si="60"/>
        <v>0.28225234804182198</v>
      </c>
      <c r="AL89" s="24">
        <f t="shared" si="60"/>
        <v>0.15841997176228984</v>
      </c>
      <c r="AM89" s="24">
        <f t="shared" si="60"/>
        <v>0.26451477677635715</v>
      </c>
      <c r="AN89" s="24">
        <f t="shared" si="60"/>
        <v>0.22305878084179964</v>
      </c>
      <c r="AO89" s="24">
        <f t="shared" si="45"/>
        <v>0.24307659514342106</v>
      </c>
      <c r="AP89" s="24">
        <f t="shared" si="45"/>
        <v>0.24364781614296538</v>
      </c>
      <c r="AQ89" s="24">
        <f t="shared" si="45"/>
        <v>0.2165618558999951</v>
      </c>
      <c r="AR89" s="24">
        <f t="shared" si="39"/>
        <v>0.21893552319314891</v>
      </c>
      <c r="AS89" s="24" t="e">
        <f t="shared" si="39"/>
        <v>#DIV/0!</v>
      </c>
      <c r="AT89" s="24">
        <f t="shared" si="39"/>
        <v>0.24599724858686289</v>
      </c>
      <c r="AU89" s="21"/>
      <c r="AV89" s="24">
        <f t="shared" si="61"/>
        <v>2.0771574513845326</v>
      </c>
      <c r="AW89" s="24">
        <f t="shared" si="61"/>
        <v>2.4225738023687464</v>
      </c>
      <c r="AX89" s="24">
        <f t="shared" si="61"/>
        <v>1.7677264284933907</v>
      </c>
      <c r="AY89" s="24">
        <f t="shared" si="61"/>
        <v>1.7356192012908433</v>
      </c>
      <c r="AZ89" s="24">
        <f t="shared" si="61"/>
        <v>1.5094064949608064</v>
      </c>
      <c r="BA89" s="24">
        <f t="shared" si="61"/>
        <v>2.4121870075293295</v>
      </c>
      <c r="BB89" s="24">
        <f t="shared" si="61"/>
        <v>2.2501428688056166</v>
      </c>
      <c r="BC89" s="24">
        <f t="shared" si="59"/>
        <v>1.9758786533481318</v>
      </c>
      <c r="BD89" s="24">
        <f t="shared" si="59"/>
        <v>1.5814160416931484</v>
      </c>
      <c r="BE89" s="24">
        <f t="shared" si="59"/>
        <v>2.3279906176700544</v>
      </c>
      <c r="BF89" s="24">
        <f t="shared" si="63"/>
        <v>1.1793470231939724</v>
      </c>
      <c r="BG89" s="24">
        <f t="shared" si="63"/>
        <v>2.1074975828425773</v>
      </c>
      <c r="BH89" s="24">
        <f t="shared" si="63"/>
        <v>1.8960376225735445</v>
      </c>
      <c r="BI89" s="24">
        <f t="shared" si="63"/>
        <v>1.8751991079961772</v>
      </c>
      <c r="BJ89" s="24">
        <f t="shared" si="63"/>
        <v>2.2213224170152177</v>
      </c>
      <c r="BK89" s="24">
        <f t="shared" si="63"/>
        <v>1.6879984051036678</v>
      </c>
      <c r="BL89" s="24">
        <f t="shared" si="46"/>
        <v>2.0772132158348779</v>
      </c>
      <c r="BM89" s="24">
        <f t="shared" si="46"/>
        <v>2.1900634403270089</v>
      </c>
      <c r="BN89" s="24">
        <f t="shared" si="46"/>
        <v>2.0443660409362931</v>
      </c>
      <c r="BO89" s="24">
        <f t="shared" si="46"/>
        <v>2.033777885083595</v>
      </c>
      <c r="BP89" s="24" t="e">
        <f t="shared" si="46"/>
        <v>#DIV/0!</v>
      </c>
      <c r="BQ89" s="24">
        <f t="shared" si="46"/>
        <v>2.0005067998954829</v>
      </c>
      <c r="BR89" s="21"/>
      <c r="BS89" s="35">
        <f t="shared" si="56"/>
        <v>45261</v>
      </c>
      <c r="BT89" s="24">
        <f t="shared" si="58"/>
        <v>8.422736849726678E-2</v>
      </c>
      <c r="BU89" s="24">
        <f t="shared" si="49"/>
        <v>5.3343228469029435E-3</v>
      </c>
      <c r="BV89" s="24">
        <f t="shared" si="50"/>
        <v>2.2532346233211455E-2</v>
      </c>
      <c r="BW89" s="24">
        <f t="shared" si="48"/>
        <v>8.3290084349998197E-3</v>
      </c>
      <c r="BX89" s="24">
        <f t="shared" si="48"/>
        <v>2.0439850848930238E-2</v>
      </c>
      <c r="BY89" s="24">
        <f t="shared" si="48"/>
        <v>1.7312366506172391E-2</v>
      </c>
      <c r="BZ89" s="24">
        <f t="shared" si="48"/>
        <v>4.5541425623574563E-2</v>
      </c>
      <c r="CA89" s="24">
        <f t="shared" si="48"/>
        <v>2.9887123049632544E-3</v>
      </c>
      <c r="CB89" s="24">
        <f t="shared" si="48"/>
        <v>1.77632950801868E-2</v>
      </c>
      <c r="CC89" s="24">
        <f t="shared" si="48"/>
        <v>3.9646671252217418E-4</v>
      </c>
      <c r="CD89" s="24">
        <f t="shared" si="48"/>
        <v>1.0968077326865293E-2</v>
      </c>
      <c r="CE89" s="24">
        <f t="shared" si="48"/>
        <v>7.2421315570358061E-3</v>
      </c>
      <c r="CF89" s="24">
        <f t="shared" si="57"/>
        <v>0.24307537197263149</v>
      </c>
    </row>
    <row r="90" spans="1:84" x14ac:dyDescent="0.25">
      <c r="A90" s="31">
        <f>+[1]PAT!A91</f>
        <v>45292</v>
      </c>
      <c r="B90" s="17">
        <f>+[1]PAT!B91</f>
        <v>4264.5</v>
      </c>
      <c r="C90" s="17">
        <f>+[1]PAT!C91</f>
        <v>4938.6000000000004</v>
      </c>
      <c r="D90" s="17">
        <f>+[1]PAT!D91</f>
        <v>3119.4</v>
      </c>
      <c r="E90" s="17">
        <f>+[1]PAT!E91</f>
        <v>3801.3</v>
      </c>
      <c r="F90" s="17">
        <f>+[1]PAT!F91</f>
        <v>2649.2</v>
      </c>
      <c r="G90" s="17">
        <f>+[1]PAT!G91</f>
        <v>4911.3999999999996</v>
      </c>
      <c r="H90" s="17">
        <f>+[1]PAT!H91</f>
        <v>4859</v>
      </c>
      <c r="I90" s="17">
        <f>+[1]PAT!I91</f>
        <v>5232.1000000000004</v>
      </c>
      <c r="J90" s="17">
        <f>+[1]PAT!J91</f>
        <v>2509.1999999999998</v>
      </c>
      <c r="K90" s="17">
        <f>+[1]PAT!K91</f>
        <v>4042.9</v>
      </c>
      <c r="L90" s="17">
        <f>+[1]PAT!L91</f>
        <v>1482.3</v>
      </c>
      <c r="M90" s="17">
        <f>+[1]PAT!M91</f>
        <v>4222.3999999999996</v>
      </c>
      <c r="N90" s="17">
        <f>+[1]PAT!N91</f>
        <v>4542.8</v>
      </c>
      <c r="O90" s="18">
        <f>+[1]PAT!R91</f>
        <v>4185.1000000000004</v>
      </c>
      <c r="P90" s="19">
        <f>+[1]PAT!S91</f>
        <v>4505.8</v>
      </c>
      <c r="Q90" s="20">
        <f>+[1]PAT!T91</f>
        <v>3498.2</v>
      </c>
      <c r="R90" s="18">
        <f t="shared" si="51"/>
        <v>4264.3369000000002</v>
      </c>
      <c r="S90" s="19">
        <f t="shared" si="52"/>
        <v>4441.2965907376683</v>
      </c>
      <c r="T90" s="19">
        <f t="shared" si="53"/>
        <v>4186.3646210407242</v>
      </c>
      <c r="U90" s="19">
        <f t="shared" si="54"/>
        <v>4180.3190554821667</v>
      </c>
      <c r="V90" s="19"/>
      <c r="W90" s="20">
        <f t="shared" si="55"/>
        <v>4300.9317263118865</v>
      </c>
      <c r="X90" s="21"/>
      <c r="Y90" s="41">
        <f t="shared" si="62"/>
        <v>0.24191857417438389</v>
      </c>
      <c r="Z90" s="24">
        <f t="shared" si="62"/>
        <v>0.27536606151382892</v>
      </c>
      <c r="AA90" s="24">
        <f t="shared" si="62"/>
        <v>0.23135830734614915</v>
      </c>
      <c r="AB90" s="24">
        <f t="shared" si="60"/>
        <v>0.12106287601745902</v>
      </c>
      <c r="AC90" s="24">
        <f t="shared" si="60"/>
        <v>0.18220357891918404</v>
      </c>
      <c r="AD90" s="24">
        <f t="shared" si="60"/>
        <v>0.26017344896597727</v>
      </c>
      <c r="AE90" s="24">
        <f t="shared" si="60"/>
        <v>0.22051694255356558</v>
      </c>
      <c r="AF90" s="24">
        <f t="shared" si="60"/>
        <v>0.30090255849225489</v>
      </c>
      <c r="AG90" s="24">
        <f t="shared" si="60"/>
        <v>0.23557218830017712</v>
      </c>
      <c r="AH90" s="24">
        <f t="shared" si="60"/>
        <v>0.18727240690708347</v>
      </c>
      <c r="AI90" s="24">
        <f t="shared" si="60"/>
        <v>4.8129067245119561E-3</v>
      </c>
      <c r="AJ90" s="24">
        <f t="shared" si="60"/>
        <v>0.19432030321887184</v>
      </c>
      <c r="AK90" s="24">
        <f t="shared" si="60"/>
        <v>0.56956777113637136</v>
      </c>
      <c r="AL90" s="24">
        <f t="shared" si="60"/>
        <v>0.15927536633334261</v>
      </c>
      <c r="AM90" s="24">
        <f t="shared" si="60"/>
        <v>0.24476490413835017</v>
      </c>
      <c r="AN90" s="24">
        <f t="shared" si="60"/>
        <v>0.29726322035155373</v>
      </c>
      <c r="AO90" s="24">
        <f t="shared" si="45"/>
        <v>0.24189523519183154</v>
      </c>
      <c r="AP90" s="24">
        <f t="shared" si="45"/>
        <v>0.23917631936309536</v>
      </c>
      <c r="AQ90" s="24">
        <f t="shared" si="45"/>
        <v>0.20836391591731385</v>
      </c>
      <c r="AR90" s="24">
        <f t="shared" si="39"/>
        <v>0.2107764851824101</v>
      </c>
      <c r="AS90" s="24" t="e">
        <f t="shared" si="39"/>
        <v>#DIV/0!</v>
      </c>
      <c r="AT90" s="24">
        <f t="shared" si="39"/>
        <v>0.23517665652863551</v>
      </c>
      <c r="AU90" s="21"/>
      <c r="AV90" s="24">
        <f t="shared" si="61"/>
        <v>2.6090893703452949</v>
      </c>
      <c r="AW90" s="24">
        <f t="shared" si="61"/>
        <v>3.1389540730807912</v>
      </c>
      <c r="AX90" s="24">
        <f t="shared" si="61"/>
        <v>2.1598460291734196</v>
      </c>
      <c r="AY90" s="24">
        <f t="shared" si="61"/>
        <v>1.9510907538234612</v>
      </c>
      <c r="AZ90" s="24">
        <f t="shared" si="61"/>
        <v>1.7432950191570877</v>
      </c>
      <c r="BA90" s="24">
        <f t="shared" si="61"/>
        <v>3.0476347453436619</v>
      </c>
      <c r="BB90" s="24">
        <f t="shared" si="61"/>
        <v>2.7955007030151537</v>
      </c>
      <c r="BC90" s="24">
        <f t="shared" si="59"/>
        <v>2.658555345780016</v>
      </c>
      <c r="BD90" s="24">
        <f t="shared" si="59"/>
        <v>1.9183531053733427</v>
      </c>
      <c r="BE90" s="24">
        <f t="shared" si="59"/>
        <v>2.6901241328952175</v>
      </c>
      <c r="BF90" s="24">
        <f t="shared" si="63"/>
        <v>1.183063328424153</v>
      </c>
      <c r="BG90" s="24">
        <f t="shared" si="63"/>
        <v>2.428385839558298</v>
      </c>
      <c r="BH90" s="24">
        <f t="shared" si="63"/>
        <v>3.2743695897628911</v>
      </c>
      <c r="BI90" s="24">
        <f t="shared" si="63"/>
        <v>2.1438551682692308</v>
      </c>
      <c r="BJ90" s="24">
        <f t="shared" si="63"/>
        <v>2.801079804285473</v>
      </c>
      <c r="BK90" s="24">
        <f t="shared" si="63"/>
        <v>2.2499070977331841</v>
      </c>
      <c r="BL90" s="24">
        <f t="shared" si="46"/>
        <v>2.6090073537532734</v>
      </c>
      <c r="BM90" s="24">
        <f t="shared" si="46"/>
        <v>2.7384698908300207</v>
      </c>
      <c r="BN90" s="24">
        <f t="shared" si="46"/>
        <v>2.4775122919363555</v>
      </c>
      <c r="BO90" s="24">
        <f t="shared" si="46"/>
        <v>2.4859769223922448</v>
      </c>
      <c r="BP90" s="24" t="e">
        <f t="shared" si="46"/>
        <v>#DIV/0!</v>
      </c>
      <c r="BQ90" s="24">
        <f t="shared" si="46"/>
        <v>2.5142749873412966</v>
      </c>
      <c r="BR90" s="21"/>
      <c r="BS90" s="35">
        <f t="shared" si="56"/>
        <v>45292</v>
      </c>
      <c r="BT90" s="24">
        <f t="shared" si="58"/>
        <v>8.5178545634573943E-2</v>
      </c>
      <c r="BU90" s="24">
        <f t="shared" si="49"/>
        <v>5.9739938260818908E-3</v>
      </c>
      <c r="BV90" s="24">
        <f t="shared" si="50"/>
        <v>1.5325907158250336E-2</v>
      </c>
      <c r="BW90" s="24">
        <f t="shared" si="48"/>
        <v>1.1961960510221902E-2</v>
      </c>
      <c r="BX90" s="24">
        <f t="shared" si="48"/>
        <v>1.9342128254412012E-2</v>
      </c>
      <c r="BY90" s="24">
        <f t="shared" si="48"/>
        <v>1.2655381792766032E-2</v>
      </c>
      <c r="BZ90" s="24">
        <f t="shared" si="48"/>
        <v>4.7297116896732494E-2</v>
      </c>
      <c r="CA90" s="24">
        <f t="shared" si="48"/>
        <v>4.4443357213582594E-3</v>
      </c>
      <c r="CB90" s="24">
        <f t="shared" si="48"/>
        <v>1.4429870697186797E-2</v>
      </c>
      <c r="CC90" s="24">
        <f t="shared" si="48"/>
        <v>4.3214514532004802E-5</v>
      </c>
      <c r="CD90" s="24">
        <f t="shared" si="48"/>
        <v>1.0163550585357322E-2</v>
      </c>
      <c r="CE90" s="24">
        <f t="shared" si="48"/>
        <v>1.5074523851127029E-2</v>
      </c>
      <c r="CF90" s="24">
        <f t="shared" si="57"/>
        <v>0.24189052944260006</v>
      </c>
    </row>
    <row r="91" spans="1:84" x14ac:dyDescent="0.25">
      <c r="A91" s="31">
        <f>+[1]PAT!A92</f>
        <v>45323</v>
      </c>
      <c r="B91" s="17">
        <f>+[1]PAT!B92</f>
        <v>4746.8</v>
      </c>
      <c r="C91" s="17">
        <f>+[1]PAT!C92</f>
        <v>5416</v>
      </c>
      <c r="D91" s="17">
        <f>+[1]PAT!D92</f>
        <v>3736.1</v>
      </c>
      <c r="E91" s="17">
        <f>+[1]PAT!E92</f>
        <v>4152.6000000000004</v>
      </c>
      <c r="F91" s="17">
        <f>+[1]PAT!F92</f>
        <v>3039.6</v>
      </c>
      <c r="G91" s="17">
        <f>+[1]PAT!G92</f>
        <v>5432.2</v>
      </c>
      <c r="H91" s="17">
        <f>+[1]PAT!H92</f>
        <v>5459.7</v>
      </c>
      <c r="I91" s="17">
        <f>+[1]PAT!I92</f>
        <v>5819.4</v>
      </c>
      <c r="J91" s="17">
        <f>+[1]PAT!J92</f>
        <v>3116.1</v>
      </c>
      <c r="K91" s="17">
        <f>+[1]PAT!K92</f>
        <v>4377</v>
      </c>
      <c r="L91" s="17">
        <f>+[1]PAT!L92</f>
        <v>1603.8</v>
      </c>
      <c r="M91" s="17">
        <f>+[1]PAT!M92</f>
        <v>4684.2</v>
      </c>
      <c r="N91" s="17">
        <f>+[1]PAT!N92</f>
        <v>5544</v>
      </c>
      <c r="O91" s="18">
        <f>+[1]PAT!R92</f>
        <v>4526.3</v>
      </c>
      <c r="P91" s="19">
        <f>+[1]PAT!S92</f>
        <v>5022.8</v>
      </c>
      <c r="Q91" s="20">
        <f>+[1]PAT!T92</f>
        <v>3950.7</v>
      </c>
      <c r="R91" s="18">
        <f t="shared" si="51"/>
        <v>4746.6019799999995</v>
      </c>
      <c r="S91" s="19">
        <f t="shared" si="52"/>
        <v>4912.7720319806913</v>
      </c>
      <c r="T91" s="19">
        <f t="shared" si="53"/>
        <v>4638.8695701357474</v>
      </c>
      <c r="U91" s="19">
        <f t="shared" si="54"/>
        <v>4631.264597093792</v>
      </c>
      <c r="V91" s="19"/>
      <c r="W91" s="20">
        <f t="shared" si="55"/>
        <v>4796.0106805117748</v>
      </c>
      <c r="X91" s="21"/>
      <c r="Y91" s="41">
        <f t="shared" si="62"/>
        <v>0.11309649431351865</v>
      </c>
      <c r="Z91" s="24">
        <f t="shared" si="62"/>
        <v>9.666707163973598E-2</v>
      </c>
      <c r="AA91" s="24">
        <f t="shared" si="62"/>
        <v>0.19769827530935435</v>
      </c>
      <c r="AB91" s="24">
        <f t="shared" si="60"/>
        <v>9.2415752505721871E-2</v>
      </c>
      <c r="AC91" s="24">
        <f t="shared" si="60"/>
        <v>0.14736524233730952</v>
      </c>
      <c r="AD91" s="24">
        <f t="shared" si="60"/>
        <v>0.10603901127987947</v>
      </c>
      <c r="AE91" s="24">
        <f t="shared" si="60"/>
        <v>0.12362626054743764</v>
      </c>
      <c r="AF91" s="24">
        <f t="shared" si="60"/>
        <v>0.11224938361269832</v>
      </c>
      <c r="AG91" s="24">
        <f t="shared" si="60"/>
        <v>0.24186991869918706</v>
      </c>
      <c r="AH91" s="24">
        <f t="shared" si="60"/>
        <v>8.2638699943110128E-2</v>
      </c>
      <c r="AI91" s="24">
        <f t="shared" si="60"/>
        <v>8.1967213114754189E-2</v>
      </c>
      <c r="AJ91" s="24">
        <f t="shared" si="60"/>
        <v>0.1093690791966655</v>
      </c>
      <c r="AK91" s="24">
        <f t="shared" si="60"/>
        <v>0.22039270934225574</v>
      </c>
      <c r="AL91" s="24">
        <f t="shared" si="60"/>
        <v>8.152732312250599E-2</v>
      </c>
      <c r="AM91" s="24">
        <f t="shared" si="60"/>
        <v>0.11474100048825964</v>
      </c>
      <c r="AN91" s="24">
        <f t="shared" si="60"/>
        <v>0.12935223829397979</v>
      </c>
      <c r="AO91" s="24">
        <f t="shared" si="45"/>
        <v>0.11309263111927192</v>
      </c>
      <c r="AP91" s="24">
        <f t="shared" si="45"/>
        <v>0.10615716190318958</v>
      </c>
      <c r="AQ91" s="24">
        <f t="shared" si="45"/>
        <v>0.10809019042935897</v>
      </c>
      <c r="AR91" s="24">
        <f t="shared" si="39"/>
        <v>0.10787347463831609</v>
      </c>
      <c r="AS91" s="24" t="e">
        <f t="shared" si="39"/>
        <v>#DIV/0!</v>
      </c>
      <c r="AT91" s="24">
        <f t="shared" si="39"/>
        <v>0.11510969848024666</v>
      </c>
      <c r="AU91" s="21"/>
      <c r="AV91" s="24">
        <f t="shared" si="61"/>
        <v>2.7986555697823308</v>
      </c>
      <c r="AW91" s="24">
        <f t="shared" si="61"/>
        <v>3.1971481711097329</v>
      </c>
      <c r="AX91" s="24">
        <f t="shared" si="61"/>
        <v>2.6139485393693174</v>
      </c>
      <c r="AY91" s="24">
        <f t="shared" si="61"/>
        <v>2.0687259828554541</v>
      </c>
      <c r="AZ91" s="24">
        <f t="shared" si="61"/>
        <v>2.0317175344105323</v>
      </c>
      <c r="BA91" s="24">
        <f t="shared" si="61"/>
        <v>3.2632239836760313</v>
      </c>
      <c r="BB91" s="24">
        <f t="shared" si="61"/>
        <v>3.0577480490523969</v>
      </c>
      <c r="BC91" s="24">
        <f t="shared" si="59"/>
        <v>2.8803760752150427</v>
      </c>
      <c r="BD91" s="24">
        <f t="shared" si="59"/>
        <v>2.4844012076484403</v>
      </c>
      <c r="BE91" s="24">
        <f t="shared" si="59"/>
        <v>2.8197050353433979</v>
      </c>
      <c r="BF91" s="24">
        <f t="shared" si="63"/>
        <v>1.2993548387096774</v>
      </c>
      <c r="BG91" s="24">
        <f t="shared" si="63"/>
        <v>2.5651115001141633</v>
      </c>
      <c r="BH91" s="24">
        <f t="shared" si="63"/>
        <v>3.9833707865168542</v>
      </c>
      <c r="BI91" s="24">
        <f t="shared" si="63"/>
        <v>2.2617280392015564</v>
      </c>
      <c r="BJ91" s="24">
        <f t="shared" si="63"/>
        <v>2.9731055212782787</v>
      </c>
      <c r="BK91" s="24">
        <f t="shared" si="63"/>
        <v>2.5432286995515692</v>
      </c>
      <c r="BL91" s="24">
        <f t="shared" si="46"/>
        <v>2.798422386986017</v>
      </c>
      <c r="BM91" s="24">
        <f t="shared" si="46"/>
        <v>2.8871993177424966</v>
      </c>
      <c r="BN91" s="24">
        <f t="shared" si="46"/>
        <v>2.6642120627655137</v>
      </c>
      <c r="BO91" s="24">
        <f t="shared" si="46"/>
        <v>2.6815772952965942</v>
      </c>
      <c r="BP91" s="24" t="e">
        <f t="shared" si="46"/>
        <v>#DIV/0!</v>
      </c>
      <c r="BQ91" s="24">
        <f t="shared" si="46"/>
        <v>2.7383637367545499</v>
      </c>
      <c r="BR91" s="21"/>
      <c r="BS91" s="35">
        <f t="shared" si="56"/>
        <v>45323</v>
      </c>
      <c r="BT91" s="24">
        <f t="shared" si="58"/>
        <v>3.0707191933403658E-2</v>
      </c>
      <c r="BU91" s="24">
        <f t="shared" si="49"/>
        <v>5.0614374487044193E-3</v>
      </c>
      <c r="BV91" s="24">
        <f t="shared" si="50"/>
        <v>1.0560830109039753E-2</v>
      </c>
      <c r="BW91" s="24">
        <f t="shared" si="48"/>
        <v>9.2095767381873625E-3</v>
      </c>
      <c r="BX91" s="24">
        <f t="shared" si="48"/>
        <v>7.9991558213155147E-3</v>
      </c>
      <c r="BY91" s="24">
        <f t="shared" si="48"/>
        <v>6.9725993668659858E-3</v>
      </c>
      <c r="BZ91" s="24">
        <f t="shared" si="48"/>
        <v>1.8481805604408468E-2</v>
      </c>
      <c r="CA91" s="24">
        <f t="shared" si="48"/>
        <v>4.5398311642631025E-3</v>
      </c>
      <c r="CB91" s="24">
        <f t="shared" si="48"/>
        <v>6.0873654590221588E-3</v>
      </c>
      <c r="CC91" s="24">
        <f t="shared" si="48"/>
        <v>5.9546253957087577E-4</v>
      </c>
      <c r="CD91" s="24">
        <f t="shared" si="48"/>
        <v>5.5010997772306268E-3</v>
      </c>
      <c r="CE91" s="24">
        <f t="shared" si="48"/>
        <v>7.3719498182670861E-3</v>
      </c>
      <c r="CF91" s="24">
        <f t="shared" si="57"/>
        <v>0.11308830578027902</v>
      </c>
    </row>
    <row r="92" spans="1:84" x14ac:dyDescent="0.25">
      <c r="A92" s="31">
        <f>+[1]PAT!A93</f>
        <v>45352</v>
      </c>
      <c r="B92" s="17">
        <f>+[1]PAT!B93</f>
        <v>5243.3</v>
      </c>
      <c r="C92" s="17">
        <f>+[1]PAT!C93</f>
        <v>5971.7</v>
      </c>
      <c r="D92" s="17">
        <f>+[1]PAT!D93</f>
        <v>4166.5</v>
      </c>
      <c r="E92" s="17">
        <f>+[1]PAT!E93</f>
        <v>4694.2</v>
      </c>
      <c r="F92" s="17">
        <f>+[1]PAT!F93</f>
        <v>3354.8</v>
      </c>
      <c r="G92" s="17">
        <f>+[1]PAT!G93</f>
        <v>5606.2</v>
      </c>
      <c r="H92" s="17">
        <f>+[1]PAT!H93</f>
        <v>6048.6</v>
      </c>
      <c r="I92" s="17">
        <f>+[1]PAT!I93</f>
        <v>6487.8</v>
      </c>
      <c r="J92" s="17">
        <f>+[1]PAT!J93</f>
        <v>3521.3</v>
      </c>
      <c r="K92" s="17">
        <f>+[1]PAT!K93</f>
        <v>4648.8999999999996</v>
      </c>
      <c r="L92" s="17">
        <f>+[1]PAT!L93</f>
        <v>2629.8</v>
      </c>
      <c r="M92" s="17">
        <f>+[1]PAT!M93</f>
        <v>5197.5</v>
      </c>
      <c r="N92" s="17">
        <f>+[1]PAT!N93</f>
        <v>6056.4</v>
      </c>
      <c r="O92" s="18">
        <f>+[1]PAT!R93</f>
        <v>5045.8</v>
      </c>
      <c r="P92" s="19">
        <f>+[1]PAT!S93</f>
        <v>5486.4</v>
      </c>
      <c r="Q92" s="20">
        <f>+[1]PAT!T93</f>
        <v>4544.2</v>
      </c>
      <c r="R92" s="18">
        <f t="shared" si="51"/>
        <v>5243.1444700000002</v>
      </c>
      <c r="S92" s="19">
        <f t="shared" si="52"/>
        <v>5382.8493588776591</v>
      </c>
      <c r="T92" s="19">
        <f t="shared" si="53"/>
        <v>5046.4537047511312</v>
      </c>
      <c r="U92" s="19">
        <f t="shared" si="54"/>
        <v>5021.1130449141347</v>
      </c>
      <c r="V92" s="19"/>
      <c r="W92" s="20">
        <f t="shared" si="55"/>
        <v>5299.0057111069909</v>
      </c>
      <c r="X92" s="21"/>
      <c r="Y92" s="41">
        <f t="shared" si="62"/>
        <v>0.10459678098929803</v>
      </c>
      <c r="Z92" s="24">
        <f t="shared" si="62"/>
        <v>0.10260339734121127</v>
      </c>
      <c r="AA92" s="24">
        <f t="shared" si="62"/>
        <v>0.11520034260324929</v>
      </c>
      <c r="AB92" s="24">
        <f t="shared" si="60"/>
        <v>0.13042431247892883</v>
      </c>
      <c r="AC92" s="24">
        <f t="shared" si="60"/>
        <v>0.10369785498091866</v>
      </c>
      <c r="AD92" s="24">
        <f t="shared" si="60"/>
        <v>3.2031221236331398E-2</v>
      </c>
      <c r="AE92" s="24">
        <f t="shared" si="60"/>
        <v>0.10786306939941759</v>
      </c>
      <c r="AF92" s="24">
        <f t="shared" si="60"/>
        <v>0.11485720177337888</v>
      </c>
      <c r="AG92" s="24">
        <f t="shared" si="60"/>
        <v>0.13003433779403761</v>
      </c>
      <c r="AH92" s="24">
        <f t="shared" si="60"/>
        <v>6.2120173634909737E-2</v>
      </c>
      <c r="AI92" s="24">
        <f t="shared" si="60"/>
        <v>0.63973063973063993</v>
      </c>
      <c r="AJ92" s="24">
        <f t="shared" si="60"/>
        <v>0.10958114512616879</v>
      </c>
      <c r="AK92" s="24">
        <f t="shared" si="60"/>
        <v>9.2424242424242298E-2</v>
      </c>
      <c r="AL92" s="24">
        <f t="shared" si="60"/>
        <v>0.11477365618717283</v>
      </c>
      <c r="AM92" s="24">
        <f t="shared" si="60"/>
        <v>9.229911603089902E-2</v>
      </c>
      <c r="AN92" s="24">
        <f t="shared" si="60"/>
        <v>0.15022654213177411</v>
      </c>
      <c r="AO92" s="24">
        <f t="shared" si="45"/>
        <v>0.10461009625247764</v>
      </c>
      <c r="AP92" s="24">
        <f t="shared" si="45"/>
        <v>9.5684742511336518E-2</v>
      </c>
      <c r="AQ92" s="24">
        <f t="shared" si="45"/>
        <v>8.7862814087152019E-2</v>
      </c>
      <c r="AR92" s="24">
        <f t="shared" si="39"/>
        <v>8.4177537181740814E-2</v>
      </c>
      <c r="AS92" s="24" t="e">
        <f t="shared" si="39"/>
        <v>#DIV/0!</v>
      </c>
      <c r="AT92" s="24">
        <f t="shared" si="39"/>
        <v>0.10487779617320259</v>
      </c>
      <c r="AU92" s="21"/>
      <c r="AV92" s="24">
        <f t="shared" si="61"/>
        <v>2.9225705094636045</v>
      </c>
      <c r="AW92" s="24">
        <f t="shared" si="61"/>
        <v>3.2709912744957803</v>
      </c>
      <c r="AX92" s="24">
        <f t="shared" si="61"/>
        <v>2.6973112077380423</v>
      </c>
      <c r="AY92" s="24">
        <f t="shared" si="61"/>
        <v>2.2180708850346198</v>
      </c>
      <c r="AZ92" s="24">
        <f t="shared" si="61"/>
        <v>2.2081859041790191</v>
      </c>
      <c r="BA92" s="24">
        <f t="shared" si="61"/>
        <v>3.2183596689240028</v>
      </c>
      <c r="BB92" s="24">
        <f t="shared" si="61"/>
        <v>3.2339353212935746</v>
      </c>
      <c r="BC92" s="24">
        <f t="shared" si="59"/>
        <v>3.1344634208513895</v>
      </c>
      <c r="BD92" s="24">
        <f t="shared" si="59"/>
        <v>2.8665861425277259</v>
      </c>
      <c r="BE92" s="24">
        <f t="shared" si="59"/>
        <v>2.797190231152495</v>
      </c>
      <c r="BF92" s="24">
        <f t="shared" si="63"/>
        <v>1.5656585365853659</v>
      </c>
      <c r="BG92" s="24">
        <f t="shared" si="63"/>
        <v>2.7429785395362236</v>
      </c>
      <c r="BH92" s="24">
        <f t="shared" si="63"/>
        <v>4.145624468988955</v>
      </c>
      <c r="BI92" s="24">
        <f t="shared" si="63"/>
        <v>2.3647639370498803</v>
      </c>
      <c r="BJ92" s="24">
        <f t="shared" si="63"/>
        <v>3.0706336251669386</v>
      </c>
      <c r="BK92" s="24">
        <f t="shared" si="63"/>
        <v>2.7925221165080951</v>
      </c>
      <c r="BL92" s="24">
        <f t="shared" si="46"/>
        <v>2.9226801786693812</v>
      </c>
      <c r="BM92" s="24">
        <f t="shared" si="46"/>
        <v>2.9663127432343388</v>
      </c>
      <c r="BN92" s="24">
        <f t="shared" si="46"/>
        <v>2.7434335994865169</v>
      </c>
      <c r="BO92" s="24">
        <f t="shared" si="46"/>
        <v>2.7435126369368255</v>
      </c>
      <c r="BP92" s="24" t="e">
        <f t="shared" si="46"/>
        <v>#DIV/0!</v>
      </c>
      <c r="BQ92" s="24">
        <f t="shared" si="46"/>
        <v>2.8727310657140102</v>
      </c>
      <c r="BR92" s="21"/>
      <c r="BS92" s="35">
        <f t="shared" si="56"/>
        <v>45352</v>
      </c>
      <c r="BT92" s="24">
        <f t="shared" si="58"/>
        <v>3.2111845875115855E-2</v>
      </c>
      <c r="BU92" s="24">
        <f t="shared" si="49"/>
        <v>3.1735063621808383E-3</v>
      </c>
      <c r="BV92" s="24">
        <f t="shared" si="50"/>
        <v>1.4627353164236944E-2</v>
      </c>
      <c r="BW92" s="24">
        <f t="shared" si="48"/>
        <v>6.6801044914468746E-3</v>
      </c>
      <c r="BX92" s="24">
        <f t="shared" si="48"/>
        <v>2.4009859273615912E-3</v>
      </c>
      <c r="BY92" s="24">
        <f t="shared" si="48"/>
        <v>6.1410950535097392E-3</v>
      </c>
      <c r="BZ92" s="24">
        <f t="shared" si="48"/>
        <v>1.8896789416027657E-2</v>
      </c>
      <c r="CA92" s="24">
        <f t="shared" si="48"/>
        <v>2.7230723856071473E-3</v>
      </c>
      <c r="CB92" s="24">
        <f t="shared" si="48"/>
        <v>4.4507099519676355E-3</v>
      </c>
      <c r="CC92" s="24">
        <f t="shared" si="48"/>
        <v>4.5174433302435334E-3</v>
      </c>
      <c r="CD92" s="24">
        <f t="shared" si="48"/>
        <v>5.4933091767085211E-3</v>
      </c>
      <c r="CE92" s="24">
        <f t="shared" si="48"/>
        <v>3.3895171483947048E-3</v>
      </c>
      <c r="CF92" s="24">
        <f t="shared" si="57"/>
        <v>0.10460573228280107</v>
      </c>
    </row>
    <row r="93" spans="1:84" x14ac:dyDescent="0.25">
      <c r="A93" s="31">
        <f>+[1]PAT!A94</f>
        <v>45383</v>
      </c>
      <c r="B93" s="17">
        <f>+[1]PAT!B94</f>
        <v>5686.5</v>
      </c>
      <c r="C93" s="17">
        <f>+[1]PAT!C94</f>
        <v>6302</v>
      </c>
      <c r="D93" s="17">
        <f>+[1]PAT!D94</f>
        <v>4431.8999999999996</v>
      </c>
      <c r="E93" s="17">
        <f>+[1]PAT!E94</f>
        <v>5009.8999999999996</v>
      </c>
      <c r="F93" s="17">
        <f>+[1]PAT!F94</f>
        <v>4672.2</v>
      </c>
      <c r="G93" s="17">
        <f>+[1]PAT!G94</f>
        <v>6058</v>
      </c>
      <c r="H93" s="17">
        <f>+[1]PAT!H94</f>
        <v>6566.4</v>
      </c>
      <c r="I93" s="17">
        <f>+[1]PAT!I94</f>
        <v>6721.9</v>
      </c>
      <c r="J93" s="17">
        <f>+[1]PAT!J94</f>
        <v>4007.2</v>
      </c>
      <c r="K93" s="17">
        <f>+[1]PAT!K94</f>
        <v>5018.8999999999996</v>
      </c>
      <c r="L93" s="17">
        <f>+[1]PAT!L94</f>
        <v>2953.2</v>
      </c>
      <c r="M93" s="17">
        <f>+[1]PAT!M94</f>
        <v>5568.4</v>
      </c>
      <c r="N93" s="17">
        <f>+[1]PAT!N94</f>
        <v>6498.9</v>
      </c>
      <c r="O93" s="18">
        <f>+[1]PAT!R94</f>
        <v>5495.1</v>
      </c>
      <c r="P93" s="19">
        <f>+[1]PAT!S94</f>
        <v>5807</v>
      </c>
      <c r="Q93" s="20">
        <f>+[1]PAT!T94</f>
        <v>5397.8</v>
      </c>
      <c r="R93" s="18">
        <f t="shared" si="51"/>
        <v>5686.4226499999995</v>
      </c>
      <c r="S93" s="19">
        <f t="shared" si="52"/>
        <v>5731.9836928646855</v>
      </c>
      <c r="T93" s="19">
        <f t="shared" si="53"/>
        <v>5418.4866798642524</v>
      </c>
      <c r="U93" s="19">
        <f t="shared" si="54"/>
        <v>5393.3360964332887</v>
      </c>
      <c r="V93" s="19"/>
      <c r="W93" s="20">
        <f t="shared" si="55"/>
        <v>5655.0519376970151</v>
      </c>
      <c r="X93" s="21"/>
      <c r="Y93" s="41">
        <f t="shared" si="62"/>
        <v>8.4526920069421863E-2</v>
      </c>
      <c r="Z93" s="24">
        <f t="shared" si="62"/>
        <v>5.5310882998141242E-2</v>
      </c>
      <c r="AA93" s="24">
        <f t="shared" si="62"/>
        <v>6.3698547941917649E-2</v>
      </c>
      <c r="AB93" s="24">
        <f t="shared" si="60"/>
        <v>6.7253206084103789E-2</v>
      </c>
      <c r="AC93" s="24">
        <f t="shared" si="60"/>
        <v>0.39269106951234045</v>
      </c>
      <c r="AD93" s="24">
        <f t="shared" si="60"/>
        <v>8.0589347508116083E-2</v>
      </c>
      <c r="AE93" s="24">
        <f t="shared" si="60"/>
        <v>8.5606586648149907E-2</v>
      </c>
      <c r="AF93" s="24">
        <f t="shared" si="60"/>
        <v>3.6083109836924532E-2</v>
      </c>
      <c r="AG93" s="24">
        <f t="shared" si="60"/>
        <v>0.1379888109505012</v>
      </c>
      <c r="AH93" s="24">
        <f t="shared" si="60"/>
        <v>7.9588719912237371E-2</v>
      </c>
      <c r="AI93" s="24">
        <f t="shared" si="60"/>
        <v>0.12297513118868331</v>
      </c>
      <c r="AJ93" s="24">
        <f t="shared" si="60"/>
        <v>7.1361231361231292E-2</v>
      </c>
      <c r="AK93" s="24">
        <f t="shared" si="60"/>
        <v>7.306320586487014E-2</v>
      </c>
      <c r="AL93" s="24">
        <f t="shared" si="60"/>
        <v>8.9044353719925473E-2</v>
      </c>
      <c r="AM93" s="24">
        <f t="shared" si="60"/>
        <v>5.8435403907844963E-2</v>
      </c>
      <c r="AN93" s="24">
        <f t="shared" si="60"/>
        <v>0.18784384490119277</v>
      </c>
      <c r="AO93" s="24">
        <f t="shared" si="45"/>
        <v>8.4544338332908753E-2</v>
      </c>
      <c r="AP93" s="24">
        <f t="shared" si="45"/>
        <v>6.4860506157620179E-2</v>
      </c>
      <c r="AQ93" s="24">
        <f t="shared" si="45"/>
        <v>7.3721666120281526E-2</v>
      </c>
      <c r="AR93" s="24">
        <f t="shared" si="39"/>
        <v>7.4131581621365239E-2</v>
      </c>
      <c r="AS93" s="24" t="e">
        <f t="shared" si="39"/>
        <v>#DIV/0!</v>
      </c>
      <c r="AT93" s="24">
        <f t="shared" si="39"/>
        <v>6.7191138489194779E-2</v>
      </c>
      <c r="AU93" s="21"/>
      <c r="AV93" s="24">
        <f t="shared" si="61"/>
        <v>2.9352941176470586</v>
      </c>
      <c r="AW93" s="24">
        <f t="shared" si="61"/>
        <v>3.1031317143043164</v>
      </c>
      <c r="AX93" s="24">
        <f t="shared" si="61"/>
        <v>2.8288552915766734</v>
      </c>
      <c r="AY93" s="24">
        <f t="shared" si="61"/>
        <v>2.1300137448456828</v>
      </c>
      <c r="AZ93" s="24">
        <f t="shared" si="61"/>
        <v>3.1861840336887379</v>
      </c>
      <c r="BA93" s="24">
        <f t="shared" si="61"/>
        <v>3.1915173320417907</v>
      </c>
      <c r="BB93" s="24">
        <f t="shared" si="61"/>
        <v>3.3572660915726606</v>
      </c>
      <c r="BC93" s="24">
        <f t="shared" si="59"/>
        <v>2.9951857355126297</v>
      </c>
      <c r="BD93" s="24">
        <f t="shared" si="59"/>
        <v>3.1806990088680225</v>
      </c>
      <c r="BE93" s="24">
        <f t="shared" si="59"/>
        <v>2.8259643238298522</v>
      </c>
      <c r="BF93" s="24">
        <f t="shared" si="63"/>
        <v>1.8093607305936068</v>
      </c>
      <c r="BG93" s="24">
        <f t="shared" si="63"/>
        <v>2.6811000198320878</v>
      </c>
      <c r="BH93" s="24">
        <f t="shared" si="63"/>
        <v>4.185430463576159</v>
      </c>
      <c r="BI93" s="24">
        <f t="shared" si="63"/>
        <v>2.2973897389738975</v>
      </c>
      <c r="BJ93" s="24">
        <f t="shared" si="63"/>
        <v>2.9768524859608272</v>
      </c>
      <c r="BK93" s="24">
        <f t="shared" si="63"/>
        <v>3.2935093859370026</v>
      </c>
      <c r="BL93" s="24">
        <f t="shared" si="46"/>
        <v>2.9352039050542542</v>
      </c>
      <c r="BM93" s="24">
        <f t="shared" si="46"/>
        <v>2.8780706458355492</v>
      </c>
      <c r="BN93" s="24">
        <f t="shared" si="46"/>
        <v>2.6988705625059617</v>
      </c>
      <c r="BO93" s="24">
        <f t="shared" si="46"/>
        <v>2.7019661015873369</v>
      </c>
      <c r="BP93" s="24" t="e">
        <f t="shared" si="46"/>
        <v>#DIV/0!</v>
      </c>
      <c r="BQ93" s="24">
        <f t="shared" si="46"/>
        <v>2.8406384691453415</v>
      </c>
      <c r="BR93" s="21"/>
      <c r="BS93" s="35">
        <f t="shared" si="56"/>
        <v>45383</v>
      </c>
      <c r="BT93" s="24">
        <f t="shared" si="58"/>
        <v>1.7279440428737636E-2</v>
      </c>
      <c r="BU93" s="24">
        <f t="shared" si="49"/>
        <v>1.7715942250109641E-3</v>
      </c>
      <c r="BV93" s="24">
        <f t="shared" si="50"/>
        <v>7.7189441763774683E-3</v>
      </c>
      <c r="BW93" s="24">
        <f t="shared" si="48"/>
        <v>2.5276150515896469E-2</v>
      </c>
      <c r="BX93" s="24">
        <f t="shared" si="48"/>
        <v>5.6439456067743617E-3</v>
      </c>
      <c r="BY93" s="24">
        <f t="shared" si="48"/>
        <v>4.8883527549443981E-3</v>
      </c>
      <c r="BZ93" s="24">
        <f t="shared" ref="BZ93:CE95" si="64">(I93-I92)/$B92*I$3</f>
        <v>5.9916884404859396E-3</v>
      </c>
      <c r="CA93" s="24">
        <f t="shared" si="64"/>
        <v>2.9561936185226838E-3</v>
      </c>
      <c r="CB93" s="24">
        <f t="shared" si="64"/>
        <v>5.4829973489977689E-3</v>
      </c>
      <c r="CC93" s="24">
        <f t="shared" si="64"/>
        <v>1.2890851181507814E-3</v>
      </c>
      <c r="CD93" s="24">
        <f t="shared" si="64"/>
        <v>3.5934850189765946E-3</v>
      </c>
      <c r="CE93" s="24">
        <f t="shared" si="64"/>
        <v>2.6499532737016764E-3</v>
      </c>
      <c r="CF93" s="24">
        <f t="shared" si="57"/>
        <v>8.4541830526576739E-2</v>
      </c>
    </row>
    <row r="94" spans="1:84" x14ac:dyDescent="0.25">
      <c r="A94" s="31">
        <f>+[1]PAT!A95</f>
        <v>45413</v>
      </c>
      <c r="B94" s="17">
        <f>+[1]PAT!B95</f>
        <v>5943.6</v>
      </c>
      <c r="C94" s="17">
        <f>+[1]PAT!C95</f>
        <v>6558.1</v>
      </c>
      <c r="D94" s="17">
        <f>+[1]PAT!D95</f>
        <v>4738.1000000000004</v>
      </c>
      <c r="E94" s="17">
        <f>+[1]PAT!E95</f>
        <v>5263.2</v>
      </c>
      <c r="F94" s="17">
        <f>+[1]PAT!F95</f>
        <v>4772.1000000000004</v>
      </c>
      <c r="G94" s="17">
        <f>+[1]PAT!G95</f>
        <v>6215.4</v>
      </c>
      <c r="H94" s="17">
        <f>+[1]PAT!H95</f>
        <v>6732.5</v>
      </c>
      <c r="I94" s="17">
        <f>+[1]PAT!I95</f>
        <v>7050.5</v>
      </c>
      <c r="J94" s="17">
        <f>+[1]PAT!J95</f>
        <v>4422.2</v>
      </c>
      <c r="K94" s="17">
        <f>+[1]PAT!K95</f>
        <v>5351.3</v>
      </c>
      <c r="L94" s="17">
        <f>+[1]PAT!L95</f>
        <v>3221.4</v>
      </c>
      <c r="M94" s="17">
        <f>+[1]PAT!M95</f>
        <v>5952.3</v>
      </c>
      <c r="N94" s="17">
        <f>+[1]PAT!N95</f>
        <v>6713.3</v>
      </c>
      <c r="O94" s="18">
        <f>+[1]PAT!R95</f>
        <v>5802.8</v>
      </c>
      <c r="P94" s="19">
        <f>+[1]PAT!S95</f>
        <v>6032.4</v>
      </c>
      <c r="Q94" s="20">
        <f>+[1]PAT!T95</f>
        <v>5730.7</v>
      </c>
      <c r="R94" s="18">
        <f t="shared" si="51"/>
        <v>5943.4462899999999</v>
      </c>
      <c r="S94" s="19">
        <f t="shared" si="52"/>
        <v>5997.1967717604457</v>
      </c>
      <c r="T94" s="19">
        <f t="shared" si="53"/>
        <v>5686.7121323529418</v>
      </c>
      <c r="U94" s="19">
        <f t="shared" si="54"/>
        <v>5642.1551188903568</v>
      </c>
      <c r="V94" s="19"/>
      <c r="W94" s="20">
        <f t="shared" si="55"/>
        <v>5926.7121453736318</v>
      </c>
      <c r="X94" s="21"/>
      <c r="Y94" s="41">
        <f t="shared" si="62"/>
        <v>4.5212345027697332E-2</v>
      </c>
      <c r="Z94" s="24">
        <f t="shared" si="62"/>
        <v>4.0637892732465986E-2</v>
      </c>
      <c r="AA94" s="24">
        <f t="shared" si="62"/>
        <v>6.9090006543469196E-2</v>
      </c>
      <c r="AB94" s="24">
        <f t="shared" si="60"/>
        <v>5.0559891414998281E-2</v>
      </c>
      <c r="AC94" s="24">
        <f t="shared" si="60"/>
        <v>2.1381790163092385E-2</v>
      </c>
      <c r="AD94" s="24">
        <f t="shared" si="60"/>
        <v>2.5982172334103604E-2</v>
      </c>
      <c r="AE94" s="24">
        <f t="shared" si="60"/>
        <v>2.5295443469785628E-2</v>
      </c>
      <c r="AF94" s="24">
        <f t="shared" si="60"/>
        <v>4.8884987875452035E-2</v>
      </c>
      <c r="AG94" s="24">
        <f t="shared" si="60"/>
        <v>0.10356358554601708</v>
      </c>
      <c r="AH94" s="24">
        <f t="shared" si="60"/>
        <v>6.6229651915758581E-2</v>
      </c>
      <c r="AI94" s="24">
        <f t="shared" si="60"/>
        <v>9.0816741162129233E-2</v>
      </c>
      <c r="AJ94" s="24">
        <f t="shared" si="60"/>
        <v>6.8942604697938448E-2</v>
      </c>
      <c r="AK94" s="24">
        <f t="shared" si="60"/>
        <v>3.2990198341257937E-2</v>
      </c>
      <c r="AL94" s="24">
        <f t="shared" si="60"/>
        <v>5.59953413040708E-2</v>
      </c>
      <c r="AM94" s="24">
        <f t="shared" si="60"/>
        <v>3.8815223006716026E-2</v>
      </c>
      <c r="AN94" s="24">
        <f t="shared" si="60"/>
        <v>6.1673274296935698E-2</v>
      </c>
      <c r="AO94" s="24">
        <f t="shared" si="45"/>
        <v>4.5199531554342087E-2</v>
      </c>
      <c r="AP94" s="24">
        <f t="shared" si="45"/>
        <v>4.6268986987158423E-2</v>
      </c>
      <c r="AQ94" s="24">
        <f t="shared" si="45"/>
        <v>4.950191231168799E-2</v>
      </c>
      <c r="AR94" s="24">
        <f t="shared" si="39"/>
        <v>4.6134529354033171E-2</v>
      </c>
      <c r="AS94" s="24" t="e">
        <f t="shared" si="39"/>
        <v>#DIV/0!</v>
      </c>
      <c r="AT94" s="24">
        <f t="shared" si="39"/>
        <v>4.8038499145464764E-2</v>
      </c>
      <c r="AU94" s="21"/>
      <c r="AV94" s="24">
        <f t="shared" si="61"/>
        <v>2.8343332688213669</v>
      </c>
      <c r="AW94" s="24">
        <f t="shared" si="61"/>
        <v>3.0003049896303526</v>
      </c>
      <c r="AX94" s="24">
        <f t="shared" si="61"/>
        <v>2.7756793369989641</v>
      </c>
      <c r="AY94" s="24">
        <f t="shared" si="61"/>
        <v>2.0890949641976757</v>
      </c>
      <c r="AZ94" s="24">
        <f t="shared" si="61"/>
        <v>2.9757560609847542</v>
      </c>
      <c r="BA94" s="24">
        <f t="shared" si="61"/>
        <v>2.9596101165827862</v>
      </c>
      <c r="BB94" s="24">
        <f t="shared" si="61"/>
        <v>3.0488934327640127</v>
      </c>
      <c r="BC94" s="24">
        <f t="shared" si="59"/>
        <v>2.9516309830736462</v>
      </c>
      <c r="BD94" s="24">
        <f t="shared" si="59"/>
        <v>3.27803037631808</v>
      </c>
      <c r="BE94" s="24">
        <f t="shared" si="59"/>
        <v>2.7061430847011563</v>
      </c>
      <c r="BF94" s="24">
        <f t="shared" si="63"/>
        <v>1.9483800109829765</v>
      </c>
      <c r="BG94" s="24">
        <f t="shared" si="63"/>
        <v>2.6398825903503949</v>
      </c>
      <c r="BH94" s="24">
        <f t="shared" si="63"/>
        <v>4.0612937273823881</v>
      </c>
      <c r="BI94" s="24">
        <f t="shared" si="63"/>
        <v>2.2481388189196756</v>
      </c>
      <c r="BJ94" s="24">
        <f t="shared" si="63"/>
        <v>2.8521072796934863</v>
      </c>
      <c r="BK94" s="24">
        <f t="shared" si="63"/>
        <v>3.2440198474413098</v>
      </c>
      <c r="BL94" s="24">
        <f t="shared" si="46"/>
        <v>2.8342997810845669</v>
      </c>
      <c r="BM94" s="24">
        <f t="shared" si="46"/>
        <v>2.7798776581825813</v>
      </c>
      <c r="BN94" s="24">
        <f t="shared" si="46"/>
        <v>2.6026170939315256</v>
      </c>
      <c r="BO94" s="24">
        <f t="shared" si="46"/>
        <v>2.596100824593623</v>
      </c>
      <c r="BP94" s="24" t="e">
        <f t="shared" si="46"/>
        <v>#DIV/0!</v>
      </c>
      <c r="BQ94" s="24">
        <f t="shared" si="46"/>
        <v>2.7486766970454894</v>
      </c>
      <c r="BR94" s="21"/>
      <c r="BS94" s="35">
        <f t="shared" si="56"/>
        <v>45413</v>
      </c>
      <c r="BT94" s="24">
        <f t="shared" si="58"/>
        <v>1.2353509188428752E-2</v>
      </c>
      <c r="BU94" s="24">
        <f t="shared" si="49"/>
        <v>1.8846390574166934E-3</v>
      </c>
      <c r="BV94" s="24">
        <f t="shared" si="50"/>
        <v>5.710553064275042E-3</v>
      </c>
      <c r="BW94" s="24">
        <f t="shared" ref="BW94:BW108" si="65">(F94-F93)/$B93*F$3</f>
        <v>1.7673331574782475E-3</v>
      </c>
      <c r="BX94" s="24">
        <f t="shared" ref="BX94:BX108" si="66">(G94-G93)/$B93*G$3</f>
        <v>1.8130132770596988E-3</v>
      </c>
      <c r="BY94" s="24">
        <f t="shared" ref="BY94:BY108" si="67">(H94-H93)/$B93*H$3</f>
        <v>1.4458718016354555E-3</v>
      </c>
      <c r="BZ94" s="24">
        <f t="shared" si="64"/>
        <v>7.7548790996219202E-3</v>
      </c>
      <c r="CA94" s="24">
        <f t="shared" si="64"/>
        <v>2.3280576804712914E-3</v>
      </c>
      <c r="CB94" s="24">
        <f t="shared" si="64"/>
        <v>4.5418939593774802E-3</v>
      </c>
      <c r="CC94" s="24">
        <f t="shared" si="64"/>
        <v>9.8573463466104013E-4</v>
      </c>
      <c r="CD94" s="24">
        <f t="shared" si="64"/>
        <v>3.4295471731293462E-3</v>
      </c>
      <c r="CE94" s="24">
        <f t="shared" si="64"/>
        <v>1.1838846390574195E-3</v>
      </c>
      <c r="CF94" s="24">
        <f t="shared" si="57"/>
        <v>4.5198916732612393E-2</v>
      </c>
    </row>
    <row r="95" spans="1:84" x14ac:dyDescent="0.25">
      <c r="A95" s="31">
        <f>+[1]PAT!A96</f>
        <v>45444</v>
      </c>
      <c r="B95" s="17">
        <f>+[1]PAT!B96</f>
        <v>6238</v>
      </c>
      <c r="C95" s="17">
        <f>+[1]PAT!C96</f>
        <v>6851.7</v>
      </c>
      <c r="D95" s="17">
        <f>+[1]PAT!D96</f>
        <v>4861.7</v>
      </c>
      <c r="E95" s="17">
        <f>+[1]PAT!E96</f>
        <v>5425.6</v>
      </c>
      <c r="F95" s="17">
        <f>+[1]PAT!F96</f>
        <v>5486.9</v>
      </c>
      <c r="G95" s="17">
        <f>+[1]PAT!G96</f>
        <v>6360.7</v>
      </c>
      <c r="H95" s="17">
        <f>+[1]PAT!H96</f>
        <v>7093</v>
      </c>
      <c r="I95" s="17">
        <f>+[1]PAT!I96</f>
        <v>7338.2</v>
      </c>
      <c r="J95" s="17">
        <f>+[1]PAT!J96</f>
        <v>4615.3</v>
      </c>
      <c r="K95" s="17">
        <f>+[1]PAT!K96</f>
        <v>5464.6</v>
      </c>
      <c r="L95" s="17">
        <f>+[1]PAT!L96</f>
        <v>3464.1</v>
      </c>
      <c r="M95" s="17">
        <f>+[1]PAT!M96</f>
        <v>6407.7</v>
      </c>
      <c r="N95" s="17">
        <f>+[1]PAT!N96</f>
        <v>6958.9</v>
      </c>
      <c r="O95" s="18">
        <f>+[1]PAT!R96</f>
        <v>6198</v>
      </c>
      <c r="P95" s="19">
        <f>+[1]PAT!S96</f>
        <v>6236.9</v>
      </c>
      <c r="Q95" s="20">
        <f>+[1]PAT!T96</f>
        <v>6266.6</v>
      </c>
      <c r="R95" s="18">
        <f t="shared" si="51"/>
        <v>6237.888460000001</v>
      </c>
      <c r="S95" s="19">
        <f t="shared" si="52"/>
        <v>6230.7868758485447</v>
      </c>
      <c r="T95" s="19">
        <f t="shared" si="53"/>
        <v>5884.6374717194558</v>
      </c>
      <c r="U95" s="19">
        <f t="shared" si="54"/>
        <v>5796.8845772787317</v>
      </c>
      <c r="V95" s="19"/>
      <c r="W95" s="20">
        <f t="shared" si="55"/>
        <v>6139.0957722974226</v>
      </c>
      <c r="X95" s="21"/>
      <c r="Y95" s="41">
        <f t="shared" si="62"/>
        <v>4.9532270004710943E-2</v>
      </c>
      <c r="Z95" s="24">
        <f t="shared" si="62"/>
        <v>4.4769064210670617E-2</v>
      </c>
      <c r="AA95" s="24">
        <f t="shared" si="62"/>
        <v>2.6086405943310575E-2</v>
      </c>
      <c r="AB95" s="24">
        <f t="shared" si="60"/>
        <v>3.0855753153974819E-2</v>
      </c>
      <c r="AC95" s="24">
        <f t="shared" si="60"/>
        <v>0.14978730537918294</v>
      </c>
      <c r="AD95" s="24">
        <f t="shared" si="60"/>
        <v>2.3377417382630217E-2</v>
      </c>
      <c r="AE95" s="24">
        <f t="shared" si="60"/>
        <v>5.3546230969179431E-2</v>
      </c>
      <c r="AF95" s="24">
        <f t="shared" si="60"/>
        <v>4.0805616622934471E-2</v>
      </c>
      <c r="AG95" s="24">
        <f t="shared" si="60"/>
        <v>4.3666048573108407E-2</v>
      </c>
      <c r="AH95" s="24">
        <f t="shared" si="60"/>
        <v>2.1172425391960958E-2</v>
      </c>
      <c r="AI95" s="24">
        <f t="shared" si="60"/>
        <v>7.5339914322965162E-2</v>
      </c>
      <c r="AJ95" s="24">
        <f t="shared" si="60"/>
        <v>7.6508240512070946E-2</v>
      </c>
      <c r="AK95" s="24">
        <f t="shared" si="60"/>
        <v>3.6584094260646793E-2</v>
      </c>
      <c r="AL95" s="24">
        <f t="shared" si="60"/>
        <v>6.8105052733163252E-2</v>
      </c>
      <c r="AM95" s="24">
        <f t="shared" si="60"/>
        <v>3.3900271865261011E-2</v>
      </c>
      <c r="AN95" s="24">
        <f t="shared" si="60"/>
        <v>9.3513881375748342E-2</v>
      </c>
      <c r="AO95" s="24">
        <f t="shared" si="45"/>
        <v>4.9540646223287688E-2</v>
      </c>
      <c r="AP95" s="24">
        <f t="shared" si="45"/>
        <v>3.8949881582679868E-2</v>
      </c>
      <c r="AQ95" s="24">
        <f t="shared" si="45"/>
        <v>3.4804881056045289E-2</v>
      </c>
      <c r="AR95" s="24">
        <f t="shared" si="39"/>
        <v>2.7423822126110942E-2</v>
      </c>
      <c r="AS95" s="24" t="e">
        <f t="shared" si="39"/>
        <v>#DIV/0!</v>
      </c>
      <c r="AT95" s="24">
        <f t="shared" si="39"/>
        <v>3.5834982653843994E-2</v>
      </c>
      <c r="AU95" s="21"/>
      <c r="AV95" s="24">
        <f t="shared" si="61"/>
        <v>2.7687288545190913</v>
      </c>
      <c r="AW95" s="24">
        <f t="shared" si="61"/>
        <v>2.9550334795659197</v>
      </c>
      <c r="AX95" s="24">
        <f t="shared" si="61"/>
        <v>2.7220180676772312</v>
      </c>
      <c r="AY95" s="24">
        <f t="shared" si="61"/>
        <v>2.0142222222222226</v>
      </c>
      <c r="AZ95" s="24">
        <f t="shared" si="61"/>
        <v>3.0200014653088134</v>
      </c>
      <c r="BA95" s="24">
        <f t="shared" si="61"/>
        <v>2.7778107738908355</v>
      </c>
      <c r="BB95" s="24">
        <f t="shared" si="61"/>
        <v>2.9425268189650384</v>
      </c>
      <c r="BC95" s="24">
        <f t="shared" si="59"/>
        <v>2.8773116347881222</v>
      </c>
      <c r="BD95" s="24">
        <f t="shared" si="59"/>
        <v>3.2041355438149033</v>
      </c>
      <c r="BE95" s="24">
        <f t="shared" si="59"/>
        <v>2.5142122186495177</v>
      </c>
      <c r="BF95" s="24">
        <f t="shared" si="63"/>
        <v>2.0874331550802139</v>
      </c>
      <c r="BG95" s="24">
        <f t="shared" si="63"/>
        <v>2.6515272395714611</v>
      </c>
      <c r="BH95" s="24">
        <f t="shared" si="63"/>
        <v>3.9189934261680914</v>
      </c>
      <c r="BI95" s="24">
        <f t="shared" si="63"/>
        <v>2.283534647171011</v>
      </c>
      <c r="BJ95" s="24">
        <f t="shared" si="63"/>
        <v>2.7395970739896871</v>
      </c>
      <c r="BK95" s="24">
        <f t="shared" si="63"/>
        <v>3.2661855810470417</v>
      </c>
      <c r="BL95" s="24">
        <f t="shared" si="46"/>
        <v>2.7687376977634859</v>
      </c>
      <c r="BM95" s="24">
        <f t="shared" si="46"/>
        <v>2.6999193233701049</v>
      </c>
      <c r="BN95" s="24">
        <f t="shared" si="46"/>
        <v>2.4946229982177446</v>
      </c>
      <c r="BO95" s="24">
        <f t="shared" si="46"/>
        <v>2.4669963068212057</v>
      </c>
      <c r="BP95" s="24" t="e">
        <f t="shared" si="46"/>
        <v>#DIV/0!</v>
      </c>
      <c r="BQ95" s="24">
        <f t="shared" si="46"/>
        <v>2.6470769611198914</v>
      </c>
      <c r="BR95" s="21"/>
      <c r="BS95" s="35">
        <f t="shared" si="56"/>
        <v>45444</v>
      </c>
      <c r="BT95" s="24">
        <f t="shared" si="58"/>
        <v>1.3549781277340306E-2</v>
      </c>
      <c r="BU95" s="24">
        <f t="shared" si="49"/>
        <v>7.2784171209367744E-4</v>
      </c>
      <c r="BV95" s="24">
        <f t="shared" si="50"/>
        <v>3.5028736792516437E-3</v>
      </c>
      <c r="BW95" s="24">
        <f t="shared" si="65"/>
        <v>1.2098539605626207E-2</v>
      </c>
      <c r="BX95" s="24">
        <f t="shared" si="66"/>
        <v>1.6012433541961121E-3</v>
      </c>
      <c r="BY95" s="24">
        <f t="shared" si="67"/>
        <v>3.0023470623864322E-3</v>
      </c>
      <c r="BZ95" s="24">
        <f t="shared" si="64"/>
        <v>6.4959519483141492E-3</v>
      </c>
      <c r="CA95" s="24">
        <f t="shared" si="64"/>
        <v>1.0363904031226883E-3</v>
      </c>
      <c r="CB95" s="24">
        <f t="shared" si="64"/>
        <v>1.4811578841106424E-3</v>
      </c>
      <c r="CC95" s="24">
        <f t="shared" si="64"/>
        <v>8.5342721582878987E-4</v>
      </c>
      <c r="CD95" s="24">
        <f t="shared" si="64"/>
        <v>3.8923076923076888E-3</v>
      </c>
      <c r="CE95" s="24">
        <f t="shared" si="64"/>
        <v>1.2975031967157921E-3</v>
      </c>
      <c r="CF95" s="24">
        <f t="shared" si="57"/>
        <v>4.9539365031294129E-2</v>
      </c>
    </row>
    <row r="96" spans="1:84" x14ac:dyDescent="0.25">
      <c r="A96" s="31">
        <f>+[1]PAT!A97</f>
        <v>45474</v>
      </c>
      <c r="B96" s="17">
        <f>+[1]PAT!B97</f>
        <v>6497.6</v>
      </c>
      <c r="C96" s="17">
        <f>+[1]PAT!C97</f>
        <v>7102.8</v>
      </c>
      <c r="D96" s="17">
        <f>+[1]PAT!D97</f>
        <v>5131.1000000000004</v>
      </c>
      <c r="E96" s="17">
        <f>+[1]PAT!E97</f>
        <v>5600.4</v>
      </c>
      <c r="F96" s="17">
        <f>+[1]PAT!F97</f>
        <v>5876.5</v>
      </c>
      <c r="G96" s="17">
        <f>+[1]PAT!G97</f>
        <v>6587.1</v>
      </c>
      <c r="H96" s="17">
        <f>+[1]PAT!H97</f>
        <v>7472.6</v>
      </c>
      <c r="I96" s="17">
        <f>+[1]PAT!I97</f>
        <v>7499.1</v>
      </c>
      <c r="J96" s="17">
        <f>+[1]PAT!J97</f>
        <v>4895.3</v>
      </c>
      <c r="K96" s="17">
        <f>+[1]PAT!K97</f>
        <v>5769.9</v>
      </c>
      <c r="L96" s="17">
        <f>+[1]PAT!L97</f>
        <v>3615.8</v>
      </c>
      <c r="M96" s="17">
        <f>+[1]PAT!M97</f>
        <v>6818.3</v>
      </c>
      <c r="N96" s="17">
        <f>+[1]PAT!N97</f>
        <v>7206.7</v>
      </c>
      <c r="O96" s="18">
        <f>+[1]PAT!R97</f>
        <v>6485.2</v>
      </c>
      <c r="P96" s="19">
        <f>+[1]PAT!S97</f>
        <v>6467.5</v>
      </c>
      <c r="Q96" s="20">
        <f>+[1]PAT!T97</f>
        <v>6606.9</v>
      </c>
      <c r="R96" s="18">
        <f t="shared" ref="R96:R108" si="68">+SUMPRODUCT($C$3:$N$3,C96:N96)</f>
        <v>6497.4732300000005</v>
      </c>
      <c r="S96" s="19">
        <f t="shared" si="52"/>
        <v>6484.0762105898339</v>
      </c>
      <c r="T96" s="19">
        <f t="shared" si="53"/>
        <v>6138.0304864253394</v>
      </c>
      <c r="U96" s="19">
        <f t="shared" si="54"/>
        <v>6023.9033685601053</v>
      </c>
      <c r="V96" s="19"/>
      <c r="W96" s="20">
        <f t="shared" si="55"/>
        <v>6363.8812349341752</v>
      </c>
      <c r="X96" s="21"/>
      <c r="Y96" s="41">
        <f t="shared" ref="Y96:Y108" si="69">+B96/B95-1</f>
        <v>4.1615902532863069E-2</v>
      </c>
      <c r="Z96" s="24">
        <f t="shared" ref="Z96:Z108" si="70">+C96/C95-1</f>
        <v>3.6647839222382794E-2</v>
      </c>
      <c r="AA96" s="24">
        <f t="shared" ref="AA96:AA108" si="71">+D96/D95-1</f>
        <v>5.5412715716724792E-2</v>
      </c>
      <c r="AB96" s="24">
        <f t="shared" ref="AB96:AB108" si="72">+E96/E95-1</f>
        <v>3.2217634915953752E-2</v>
      </c>
      <c r="AC96" s="24">
        <f t="shared" ref="AC96:AC108" si="73">+F96/F95-1</f>
        <v>7.1005485793435241E-2</v>
      </c>
      <c r="AD96" s="24">
        <f t="shared" ref="AD96:AD108" si="74">+G96/G95-1</f>
        <v>3.5593566745798499E-2</v>
      </c>
      <c r="AE96" s="24">
        <f t="shared" ref="AE96:AE108" si="75">+H96/H95-1</f>
        <v>5.3517552516565647E-2</v>
      </c>
      <c r="AF96" s="24">
        <f t="shared" ref="AF96:AF108" si="76">+I96/I95-1</f>
        <v>2.1926357962443133E-2</v>
      </c>
      <c r="AG96" s="24">
        <f t="shared" ref="AG96:AG108" si="77">+J96/J95-1</f>
        <v>6.066777890927999E-2</v>
      </c>
      <c r="AH96" s="24">
        <f t="shared" ref="AH96:AH108" si="78">+K96/K95-1</f>
        <v>5.586868206273099E-2</v>
      </c>
      <c r="AI96" s="24">
        <f t="shared" ref="AI96:AI108" si="79">+L96/L95-1</f>
        <v>4.3792038336075922E-2</v>
      </c>
      <c r="AJ96" s="24">
        <f t="shared" ref="AJ96:AJ108" si="80">+M96/M95-1</f>
        <v>6.4079154766921054E-2</v>
      </c>
      <c r="AK96" s="24">
        <f t="shared" ref="AK96:AK108" si="81">+N96/N95-1</f>
        <v>3.5609076147092189E-2</v>
      </c>
      <c r="AL96" s="24">
        <f t="shared" ref="AL96:AL108" si="82">+O96/O95-1</f>
        <v>4.6337528234914549E-2</v>
      </c>
      <c r="AM96" s="24">
        <f t="shared" ref="AM96:AM108" si="83">+P96/P95-1</f>
        <v>3.6973496448556187E-2</v>
      </c>
      <c r="AN96" s="24">
        <f t="shared" ref="AN96:AN108" si="84">+Q96/Q95-1</f>
        <v>5.430376918903379E-2</v>
      </c>
      <c r="AO96" s="24">
        <f t="shared" ref="AO96:AO108" si="85">+R96/R95-1</f>
        <v>4.1614205137614713E-2</v>
      </c>
      <c r="AP96" s="24">
        <f t="shared" ref="AP96:AP108" si="86">+S96/S95-1</f>
        <v>4.0651259590193334E-2</v>
      </c>
      <c r="AQ96" s="24">
        <f t="shared" ref="AQ96:AQ108" si="87">+T96/T95-1</f>
        <v>4.3060089244859379E-2</v>
      </c>
      <c r="AR96" s="24">
        <f t="shared" ref="AR96:AR108" si="88">+U96/U95-1</f>
        <v>3.9162206570610092E-2</v>
      </c>
      <c r="AS96" s="24" t="e">
        <f t="shared" ref="AS96:AS108" si="89">+V96/V95-1</f>
        <v>#DIV/0!</v>
      </c>
      <c r="AT96" s="24">
        <f t="shared" ref="AT96:AT108" si="90">+W96/W95-1</f>
        <v>3.6615402491535276E-2</v>
      </c>
      <c r="AU96" s="21"/>
      <c r="AV96" s="24">
        <f t="shared" ref="AV96:AV108" si="91">+B96/B84-1</f>
        <v>2.6415400997590095</v>
      </c>
      <c r="AW96" s="24">
        <f t="shared" ref="AW96:AW108" si="92">+C96/C84-1</f>
        <v>2.8298285344548693</v>
      </c>
      <c r="AX96" s="24">
        <f t="shared" ref="AX96:AX108" si="93">+D96/D84-1</f>
        <v>2.5590622182146081</v>
      </c>
      <c r="AY96" s="24">
        <f t="shared" ref="AY96:AY108" si="94">+E96/E84-1</f>
        <v>1.9390711099448961</v>
      </c>
      <c r="AZ96" s="24">
        <f t="shared" ref="AZ96:AZ108" si="95">+F96/F84-1</f>
        <v>3.0676264968505569</v>
      </c>
      <c r="BA96" s="24">
        <f t="shared" ref="BA96:BA108" si="96">+G96/G84-1</f>
        <v>2.5772238514173997</v>
      </c>
      <c r="BB96" s="24">
        <f t="shared" ref="BB96:BB108" si="97">+H96/H84-1</f>
        <v>2.7889666362437886</v>
      </c>
      <c r="BC96" s="24">
        <f t="shared" ref="BC96:BC108" si="98">+I96/I84-1</f>
        <v>2.6166385338799132</v>
      </c>
      <c r="BD96" s="24">
        <f t="shared" ref="BD96:BD108" si="99">+J96/J84-1</f>
        <v>2.9702351987023521</v>
      </c>
      <c r="BE96" s="24">
        <f t="shared" ref="BE96:BE108" si="100">+K96/K84-1</f>
        <v>2.4070859167404781</v>
      </c>
      <c r="BF96" s="24">
        <f t="shared" ref="BF96:BF108" si="101">+L96/L84-1</f>
        <v>2.1082265967506233</v>
      </c>
      <c r="BG96" s="24">
        <f t="shared" ref="BG96:BG108" si="102">+M96/M84-1</f>
        <v>2.629458107101033</v>
      </c>
      <c r="BH96" s="24">
        <f t="shared" ref="BH96:BH108" si="103">+N96/N84-1</f>
        <v>3.6888093689004551</v>
      </c>
      <c r="BI96" s="24">
        <f t="shared" ref="BI96:BI108" si="104">+O96/O84-1</f>
        <v>2.2147920487780697</v>
      </c>
      <c r="BJ96" s="24">
        <f t="shared" ref="BJ96:BJ108" si="105">+P96/P84-1</f>
        <v>2.5968522329125188</v>
      </c>
      <c r="BK96" s="24">
        <f t="shared" ref="BK96:BK108" si="106">+Q96/Q84-1</f>
        <v>3.1456359415197337</v>
      </c>
      <c r="BL96" s="24">
        <f t="shared" ref="BL96:BL108" si="107">+R96/R84-1</f>
        <v>2.6416266118782925</v>
      </c>
      <c r="BM96" s="24">
        <f t="shared" ref="BM96:BM108" si="108">+S96/S84-1</f>
        <v>2.5838449224832285</v>
      </c>
      <c r="BN96" s="24">
        <f t="shared" ref="BN96:BN108" si="109">+T96/T84-1</f>
        <v>2.3903272258867765</v>
      </c>
      <c r="BO96" s="24">
        <f t="shared" ref="BO96:BO108" si="110">+U96/U84-1</f>
        <v>2.34843421275938</v>
      </c>
      <c r="BP96" s="24" t="e">
        <f t="shared" ref="BP96:BP108" si="111">+V96/V84-1</f>
        <v>#DIV/0!</v>
      </c>
      <c r="BQ96" s="24">
        <f t="shared" ref="BQ96:BQ108" si="112">+W96/W84-1</f>
        <v>2.4868657681077977</v>
      </c>
      <c r="BR96" s="21"/>
      <c r="BS96" s="35">
        <f t="shared" ref="BS96:BS108" si="113">+A96</f>
        <v>45474</v>
      </c>
      <c r="BT96" s="24">
        <f t="shared" si="58"/>
        <v>1.1041476434754744E-2</v>
      </c>
      <c r="BU96" s="24">
        <f t="shared" si="49"/>
        <v>1.5115421609490252E-3</v>
      </c>
      <c r="BV96" s="24">
        <f t="shared" si="50"/>
        <v>3.5923949983969073E-3</v>
      </c>
      <c r="BW96" s="24">
        <f t="shared" si="65"/>
        <v>6.2830650849631346E-3</v>
      </c>
      <c r="BX96" s="24">
        <f t="shared" si="66"/>
        <v>2.3772362936838789E-3</v>
      </c>
      <c r="BY96" s="24">
        <f t="shared" si="67"/>
        <v>3.0122154536710516E-3</v>
      </c>
      <c r="BZ96" s="24">
        <f t="shared" ref="BZ96:BZ108" si="114">(I96-I95)/$B95*I$3</f>
        <v>3.4614908624559276E-3</v>
      </c>
      <c r="CA96" s="24">
        <f t="shared" ref="CA96:CA108" si="115">(J96-J95)/$B95*J$3</f>
        <v>1.4318691888425775E-3</v>
      </c>
      <c r="CB96" s="24">
        <f t="shared" ref="CB96:CB108" si="116">(K96-K95)/$B95*K$3</f>
        <v>3.8027909586405809E-3</v>
      </c>
      <c r="CC96" s="24">
        <f t="shared" ref="CC96:CC108" si="117">(L96-L95)/$B95*L$3</f>
        <v>5.0826066046809966E-4</v>
      </c>
      <c r="CD96" s="24">
        <f t="shared" ref="CD96:CD108" si="118">(M96-M95)/$B95*M$3</f>
        <v>3.3437768515549885E-3</v>
      </c>
      <c r="CE96" s="24">
        <f t="shared" ref="CE96:CE108" si="119">(N96-N95)/$B95*N$3</f>
        <v>1.2473420968259065E-3</v>
      </c>
      <c r="CF96" s="24">
        <f t="shared" ref="CF96:CF108" si="120">+SUM(BT96:CE96)</f>
        <v>4.1613461045206822E-2</v>
      </c>
    </row>
    <row r="97" spans="1:84" x14ac:dyDescent="0.25">
      <c r="A97" s="31">
        <f>+[1]PAT!A98</f>
        <v>45505</v>
      </c>
      <c r="B97" s="17">
        <f>+[1]PAT!B98</f>
        <v>6797.2</v>
      </c>
      <c r="C97" s="17">
        <f>+[1]PAT!C98</f>
        <v>7446.6</v>
      </c>
      <c r="D97" s="17">
        <f>+[1]PAT!D98</f>
        <v>5290</v>
      </c>
      <c r="E97" s="17">
        <f>+[1]PAT!E98</f>
        <v>5771.2</v>
      </c>
      <c r="F97" s="17">
        <f>+[1]PAT!F98</f>
        <v>6354.6</v>
      </c>
      <c r="G97" s="17">
        <f>+[1]PAT!G98</f>
        <v>6880.8</v>
      </c>
      <c r="H97" s="17">
        <f>+[1]PAT!H98</f>
        <v>7711.5</v>
      </c>
      <c r="I97" s="17">
        <f>+[1]PAT!I98</f>
        <v>7772.9</v>
      </c>
      <c r="J97" s="17">
        <f>+[1]PAT!J98</f>
        <v>5155</v>
      </c>
      <c r="K97" s="17">
        <f>+[1]PAT!K98</f>
        <v>5974.2</v>
      </c>
      <c r="L97" s="17">
        <f>+[1]PAT!L98</f>
        <v>4042.4</v>
      </c>
      <c r="M97" s="17">
        <f>+[1]PAT!M98</f>
        <v>7272.9</v>
      </c>
      <c r="N97" s="17">
        <f>+[1]PAT!N98</f>
        <v>7392.2</v>
      </c>
      <c r="O97" s="18">
        <f>+[1]PAT!R98</f>
        <v>6790.5</v>
      </c>
      <c r="P97" s="19">
        <f>+[1]PAT!S98</f>
        <v>6745.5</v>
      </c>
      <c r="Q97" s="20">
        <f>+[1]PAT!T98</f>
        <v>6976.1</v>
      </c>
      <c r="R97" s="18">
        <f t="shared" si="68"/>
        <v>6797.1322099999988</v>
      </c>
      <c r="S97" s="19">
        <f t="shared" si="52"/>
        <v>6764.3481068034389</v>
      </c>
      <c r="T97" s="19">
        <f t="shared" si="53"/>
        <v>6381.0350113122167</v>
      </c>
      <c r="U97" s="19">
        <f t="shared" si="54"/>
        <v>6231.4090488771462</v>
      </c>
      <c r="V97" s="19"/>
      <c r="W97" s="20">
        <f t="shared" si="55"/>
        <v>6602.3433154088634</v>
      </c>
      <c r="X97" s="21"/>
      <c r="Y97" s="41">
        <f t="shared" si="69"/>
        <v>4.6109332676680603E-2</v>
      </c>
      <c r="Z97" s="24">
        <f t="shared" si="70"/>
        <v>4.8403446528129779E-2</v>
      </c>
      <c r="AA97" s="24">
        <f t="shared" si="71"/>
        <v>3.0968018553526377E-2</v>
      </c>
      <c r="AB97" s="24">
        <f t="shared" si="72"/>
        <v>3.0497821584172691E-2</v>
      </c>
      <c r="AC97" s="24">
        <f t="shared" si="73"/>
        <v>8.1357951161405762E-2</v>
      </c>
      <c r="AD97" s="24">
        <f t="shared" si="74"/>
        <v>4.4587147606685695E-2</v>
      </c>
      <c r="AE97" s="24">
        <f t="shared" si="75"/>
        <v>3.1970130878141489E-2</v>
      </c>
      <c r="AF97" s="24">
        <f t="shared" si="76"/>
        <v>3.6511047992425549E-2</v>
      </c>
      <c r="AG97" s="24">
        <f t="shared" si="77"/>
        <v>5.3050885543276083E-2</v>
      </c>
      <c r="AH97" s="24">
        <f t="shared" si="78"/>
        <v>3.540789268444855E-2</v>
      </c>
      <c r="AI97" s="24">
        <f t="shared" si="79"/>
        <v>0.11798218928038051</v>
      </c>
      <c r="AJ97" s="24">
        <f t="shared" si="80"/>
        <v>6.6673510992476093E-2</v>
      </c>
      <c r="AK97" s="24">
        <f t="shared" si="81"/>
        <v>2.5739936448027523E-2</v>
      </c>
      <c r="AL97" s="24">
        <f t="shared" si="82"/>
        <v>4.7076420156664467E-2</v>
      </c>
      <c r="AM97" s="24">
        <f t="shared" si="83"/>
        <v>4.2984151526865189E-2</v>
      </c>
      <c r="AN97" s="24">
        <f t="shared" si="84"/>
        <v>5.5880972922248029E-2</v>
      </c>
      <c r="AO97" s="24">
        <f t="shared" si="85"/>
        <v>4.6119309675093145E-2</v>
      </c>
      <c r="AP97" s="24">
        <f t="shared" si="86"/>
        <v>4.3224645594982958E-2</v>
      </c>
      <c r="AQ97" s="24">
        <f t="shared" si="87"/>
        <v>3.958998337077313E-2</v>
      </c>
      <c r="AR97" s="24">
        <f t="shared" si="88"/>
        <v>3.4447046644216162E-2</v>
      </c>
      <c r="AS97" s="24" t="e">
        <f t="shared" si="89"/>
        <v>#DIV/0!</v>
      </c>
      <c r="AT97" s="24">
        <f t="shared" si="90"/>
        <v>3.7471170763788475E-2</v>
      </c>
      <c r="AU97" s="21"/>
      <c r="AV97" s="24">
        <f t="shared" si="91"/>
        <v>2.3969015492253871</v>
      </c>
      <c r="AW97" s="24">
        <f t="shared" si="92"/>
        <v>2.5293615811175885</v>
      </c>
      <c r="AX97" s="24">
        <f t="shared" si="93"/>
        <v>2.3958146103479265</v>
      </c>
      <c r="AY97" s="24">
        <f t="shared" si="94"/>
        <v>1.7600191296030605</v>
      </c>
      <c r="AZ97" s="24">
        <f t="shared" si="95"/>
        <v>3.0931400966183578</v>
      </c>
      <c r="BA97" s="24">
        <f t="shared" si="96"/>
        <v>2.2628983308042487</v>
      </c>
      <c r="BB97" s="24">
        <f t="shared" si="97"/>
        <v>2.4132253352808388</v>
      </c>
      <c r="BC97" s="24">
        <f t="shared" si="98"/>
        <v>2.3344343871991762</v>
      </c>
      <c r="BD97" s="24">
        <f t="shared" si="99"/>
        <v>2.9961240310077519</v>
      </c>
      <c r="BE97" s="24">
        <f t="shared" si="100"/>
        <v>2.0186448385629832</v>
      </c>
      <c r="BF97" s="24">
        <f t="shared" si="101"/>
        <v>2.1334005115882491</v>
      </c>
      <c r="BG97" s="24">
        <f t="shared" si="102"/>
        <v>2.4845247221157534</v>
      </c>
      <c r="BH97" s="24">
        <f t="shared" si="103"/>
        <v>3.4027397260273968</v>
      </c>
      <c r="BI97" s="24">
        <f t="shared" si="104"/>
        <v>2.0523216613475976</v>
      </c>
      <c r="BJ97" s="24">
        <f t="shared" si="105"/>
        <v>2.3017621145374449</v>
      </c>
      <c r="BK97" s="24">
        <f t="shared" si="106"/>
        <v>3.0539865178986521</v>
      </c>
      <c r="BL97" s="24">
        <f t="shared" si="107"/>
        <v>2.3969488855745542</v>
      </c>
      <c r="BM97" s="24">
        <f t="shared" si="108"/>
        <v>2.3166623421694088</v>
      </c>
      <c r="BN97" s="24">
        <f t="shared" si="109"/>
        <v>2.1393825484209037</v>
      </c>
      <c r="BO97" s="24">
        <f t="shared" si="110"/>
        <v>2.0796535085394914</v>
      </c>
      <c r="BP97" s="24" t="e">
        <f t="shared" si="111"/>
        <v>#DIV/0!</v>
      </c>
      <c r="BQ97" s="24">
        <f t="shared" si="112"/>
        <v>2.2209252582558987</v>
      </c>
      <c r="BR97" s="21"/>
      <c r="BS97" s="35">
        <f t="shared" si="113"/>
        <v>45505</v>
      </c>
      <c r="BT97" s="24">
        <f t="shared" si="58"/>
        <v>1.4513718911598136E-2</v>
      </c>
      <c r="BU97" s="24">
        <f t="shared" si="49"/>
        <v>8.5593142083230541E-4</v>
      </c>
      <c r="BV97" s="24">
        <f t="shared" si="50"/>
        <v>3.3699458261511979E-3</v>
      </c>
      <c r="BW97" s="24">
        <f t="shared" si="65"/>
        <v>7.4022500615611962E-3</v>
      </c>
      <c r="BX97" s="24">
        <f t="shared" si="66"/>
        <v>2.9606854838709657E-3</v>
      </c>
      <c r="BY97" s="24">
        <f t="shared" si="67"/>
        <v>1.8199873799556732E-3</v>
      </c>
      <c r="BZ97" s="24">
        <f t="shared" si="114"/>
        <v>5.6550049248953313E-3</v>
      </c>
      <c r="CA97" s="24">
        <f t="shared" si="115"/>
        <v>1.2749984609702033E-3</v>
      </c>
      <c r="CB97" s="24">
        <f t="shared" si="116"/>
        <v>2.4430728268899308E-3</v>
      </c>
      <c r="CC97" s="24">
        <f t="shared" si="117"/>
        <v>1.3721897315932033E-3</v>
      </c>
      <c r="CD97" s="24">
        <f t="shared" si="118"/>
        <v>3.554186161044073E-3</v>
      </c>
      <c r="CE97" s="24">
        <f t="shared" si="119"/>
        <v>8.9643868505294249E-4</v>
      </c>
      <c r="CF97" s="24">
        <f t="shared" si="120"/>
        <v>4.6118409874415164E-2</v>
      </c>
    </row>
    <row r="98" spans="1:84" x14ac:dyDescent="0.25">
      <c r="A98" s="31">
        <f>+[1]PAT!A99</f>
        <v>45536</v>
      </c>
      <c r="B98" s="17">
        <f>+[1]PAT!B99</f>
        <v>7050.5</v>
      </c>
      <c r="C98" s="17">
        <f>+[1]PAT!C99</f>
        <v>7676.3</v>
      </c>
      <c r="D98" s="17">
        <f>+[1]PAT!D99</f>
        <v>5389.9</v>
      </c>
      <c r="E98" s="17">
        <f>+[1]PAT!E99</f>
        <v>6001.8</v>
      </c>
      <c r="F98" s="17">
        <f>+[1]PAT!F99</f>
        <v>6761.4</v>
      </c>
      <c r="G98" s="17">
        <f>+[1]PAT!G99</f>
        <v>7085.7</v>
      </c>
      <c r="H98" s="17">
        <f>+[1]PAT!H99</f>
        <v>8048.4</v>
      </c>
      <c r="I98" s="17">
        <f>+[1]PAT!I99</f>
        <v>8091.7</v>
      </c>
      <c r="J98" s="17">
        <f>+[1]PAT!J99</f>
        <v>5401.9</v>
      </c>
      <c r="K98" s="17">
        <f>+[1]PAT!K99</f>
        <v>6156.5</v>
      </c>
      <c r="L98" s="17">
        <f>+[1]PAT!L99</f>
        <v>4267.2</v>
      </c>
      <c r="M98" s="17">
        <f>+[1]PAT!M99</f>
        <v>7482.9</v>
      </c>
      <c r="N98" s="17">
        <f>+[1]PAT!N99</f>
        <v>7584.4</v>
      </c>
      <c r="O98" s="18">
        <f>+[1]PAT!R99</f>
        <v>7013.5</v>
      </c>
      <c r="P98" s="19">
        <f>+[1]PAT!S99</f>
        <v>6960.7</v>
      </c>
      <c r="Q98" s="20">
        <f>+[1]PAT!T99</f>
        <v>7376.7</v>
      </c>
      <c r="R98" s="18">
        <f t="shared" si="68"/>
        <v>7050.4450999999999</v>
      </c>
      <c r="S98" s="19">
        <f t="shared" si="52"/>
        <v>6976.0766782320125</v>
      </c>
      <c r="T98" s="19">
        <f t="shared" si="53"/>
        <v>6589.8915158371037</v>
      </c>
      <c r="U98" s="19">
        <f t="shared" si="54"/>
        <v>6440.0737120211361</v>
      </c>
      <c r="V98" s="19"/>
      <c r="W98" s="20">
        <f t="shared" si="55"/>
        <v>6853.0712961246072</v>
      </c>
      <c r="X98" s="21"/>
      <c r="Y98" s="41">
        <f t="shared" si="69"/>
        <v>3.7265344553639723E-2</v>
      </c>
      <c r="Z98" s="24">
        <f t="shared" si="70"/>
        <v>3.0846292267612041E-2</v>
      </c>
      <c r="AA98" s="24">
        <f t="shared" si="71"/>
        <v>1.8884688090737178E-2</v>
      </c>
      <c r="AB98" s="24">
        <f t="shared" si="72"/>
        <v>3.9957028001109007E-2</v>
      </c>
      <c r="AC98" s="24">
        <f t="shared" si="73"/>
        <v>6.4016617883108085E-2</v>
      </c>
      <c r="AD98" s="24">
        <f t="shared" si="74"/>
        <v>2.977851412626431E-2</v>
      </c>
      <c r="AE98" s="24">
        <f t="shared" si="75"/>
        <v>4.3687998443882492E-2</v>
      </c>
      <c r="AF98" s="24">
        <f t="shared" si="76"/>
        <v>4.1014293249623801E-2</v>
      </c>
      <c r="AG98" s="24">
        <f t="shared" si="77"/>
        <v>4.7895247332686575E-2</v>
      </c>
      <c r="AH98" s="24">
        <f t="shared" si="78"/>
        <v>3.051454588061997E-2</v>
      </c>
      <c r="AI98" s="24">
        <f t="shared" si="79"/>
        <v>5.5610528398970738E-2</v>
      </c>
      <c r="AJ98" s="24">
        <f t="shared" si="80"/>
        <v>2.8874314235036946E-2</v>
      </c>
      <c r="AK98" s="24">
        <f t="shared" si="81"/>
        <v>2.6000378777630395E-2</v>
      </c>
      <c r="AL98" s="24">
        <f t="shared" si="82"/>
        <v>3.2839997054708858E-2</v>
      </c>
      <c r="AM98" s="24">
        <f t="shared" si="83"/>
        <v>3.1902749981469025E-2</v>
      </c>
      <c r="AN98" s="24">
        <f t="shared" si="84"/>
        <v>5.7424635541348135E-2</v>
      </c>
      <c r="AO98" s="24">
        <f t="shared" si="85"/>
        <v>3.7267612600991429E-2</v>
      </c>
      <c r="AP98" s="24">
        <f t="shared" si="86"/>
        <v>3.1300661658086648E-2</v>
      </c>
      <c r="AQ98" s="24">
        <f t="shared" si="87"/>
        <v>3.2730819397578825E-2</v>
      </c>
      <c r="AR98" s="24">
        <f t="shared" si="88"/>
        <v>3.3485951813994497E-2</v>
      </c>
      <c r="AS98" s="24" t="e">
        <f t="shared" si="89"/>
        <v>#DIV/0!</v>
      </c>
      <c r="AT98" s="24">
        <f t="shared" si="90"/>
        <v>3.7975604832693799E-2</v>
      </c>
      <c r="AU98" s="21"/>
      <c r="AV98" s="24">
        <f t="shared" si="91"/>
        <v>2.0911043886185277</v>
      </c>
      <c r="AW98" s="24">
        <f t="shared" si="92"/>
        <v>2.0965308592174265</v>
      </c>
      <c r="AX98" s="24">
        <f t="shared" si="93"/>
        <v>2.0892990198888057</v>
      </c>
      <c r="AY98" s="24">
        <f t="shared" si="94"/>
        <v>1.5128956623681127</v>
      </c>
      <c r="AZ98" s="24">
        <f t="shared" si="95"/>
        <v>2.8638779358820501</v>
      </c>
      <c r="BA98" s="24">
        <f t="shared" si="96"/>
        <v>1.9336728356725867</v>
      </c>
      <c r="BB98" s="24">
        <f t="shared" si="97"/>
        <v>2.2087070924530554</v>
      </c>
      <c r="BC98" s="24">
        <f t="shared" si="98"/>
        <v>2.1693627354980221</v>
      </c>
      <c r="BD98" s="24">
        <f t="shared" si="99"/>
        <v>2.8390306303745292</v>
      </c>
      <c r="BE98" s="24">
        <f t="shared" si="100"/>
        <v>1.686668121317914</v>
      </c>
      <c r="BF98" s="24">
        <f t="shared" si="101"/>
        <v>2.1847152772594964</v>
      </c>
      <c r="BG98" s="24">
        <f t="shared" si="102"/>
        <v>2.0790025922725586</v>
      </c>
      <c r="BH98" s="24">
        <f t="shared" si="103"/>
        <v>3.0921549584547314</v>
      </c>
      <c r="BI98" s="24">
        <f t="shared" si="104"/>
        <v>1.7241124834925814</v>
      </c>
      <c r="BJ98" s="24">
        <f t="shared" si="105"/>
        <v>1.9678093288991216</v>
      </c>
      <c r="BK98" s="24">
        <f t="shared" si="106"/>
        <v>2.920440051020408</v>
      </c>
      <c r="BL98" s="24">
        <f t="shared" si="107"/>
        <v>2.0911182788473806</v>
      </c>
      <c r="BM98" s="24">
        <f t="shared" si="108"/>
        <v>1.9546223089833967</v>
      </c>
      <c r="BN98" s="24">
        <f t="shared" si="109"/>
        <v>1.8275500546304673</v>
      </c>
      <c r="BO98" s="24">
        <f t="shared" si="110"/>
        <v>1.7832418795042835</v>
      </c>
      <c r="BP98" s="24" t="e">
        <f t="shared" si="111"/>
        <v>#DIV/0!</v>
      </c>
      <c r="BQ98" s="24">
        <f t="shared" si="112"/>
        <v>1.9797677146842139</v>
      </c>
      <c r="BR98" s="21"/>
      <c r="BS98" s="35">
        <f t="shared" si="113"/>
        <v>45536</v>
      </c>
      <c r="BT98" s="24">
        <f t="shared" si="58"/>
        <v>9.2695095039133681E-3</v>
      </c>
      <c r="BU98" s="24">
        <f t="shared" si="49"/>
        <v>5.1440298946624902E-4</v>
      </c>
      <c r="BV98" s="24">
        <f t="shared" si="50"/>
        <v>4.349279114929684E-3</v>
      </c>
      <c r="BW98" s="24">
        <f t="shared" si="65"/>
        <v>6.0207261813687877E-3</v>
      </c>
      <c r="BX98" s="24">
        <f t="shared" si="66"/>
        <v>1.9744821397045809E-3</v>
      </c>
      <c r="BY98" s="24">
        <f t="shared" si="67"/>
        <v>2.4534440652033166E-3</v>
      </c>
      <c r="BZ98" s="24">
        <f t="shared" si="114"/>
        <v>6.2942034955569982E-3</v>
      </c>
      <c r="CA98" s="24">
        <f t="shared" si="115"/>
        <v>1.1587285941269917E-3</v>
      </c>
      <c r="CB98" s="24">
        <f t="shared" si="116"/>
        <v>2.0839036662155027E-3</v>
      </c>
      <c r="CC98" s="24">
        <f t="shared" si="117"/>
        <v>6.91214029306184E-4</v>
      </c>
      <c r="CD98" s="24">
        <f t="shared" si="118"/>
        <v>1.5694697816748071E-3</v>
      </c>
      <c r="CE98" s="24">
        <f t="shared" si="119"/>
        <v>8.8787736126640288E-4</v>
      </c>
      <c r="CF98" s="24">
        <f t="shared" si="120"/>
        <v>3.7267240922732869E-2</v>
      </c>
    </row>
    <row r="99" spans="1:84" x14ac:dyDescent="0.25">
      <c r="A99" s="31">
        <f>+[1]PAT!A100</f>
        <v>45566</v>
      </c>
      <c r="B99" s="17">
        <f>+[1]PAT!B100</f>
        <v>7278.5</v>
      </c>
      <c r="C99" s="17">
        <f>+[1]PAT!C100</f>
        <v>7804.1</v>
      </c>
      <c r="D99" s="17">
        <f>+[1]PAT!D100</f>
        <v>5517.7</v>
      </c>
      <c r="E99" s="17">
        <f>+[1]PAT!E100</f>
        <v>6314.1</v>
      </c>
      <c r="F99" s="17">
        <f>+[1]PAT!F100</f>
        <v>7268</v>
      </c>
      <c r="G99" s="17">
        <f>+[1]PAT!G100</f>
        <v>7265.5</v>
      </c>
      <c r="H99" s="17">
        <f>+[1]PAT!H100</f>
        <v>8508.7999999999993</v>
      </c>
      <c r="I99" s="17">
        <f>+[1]PAT!I100</f>
        <v>8161.5</v>
      </c>
      <c r="J99" s="17">
        <f>+[1]PAT!J100</f>
        <v>5541.7</v>
      </c>
      <c r="K99" s="17">
        <f>+[1]PAT!K100</f>
        <v>6341.9</v>
      </c>
      <c r="L99" s="17">
        <f>+[1]PAT!L100</f>
        <v>4436.8</v>
      </c>
      <c r="M99" s="17">
        <f>+[1]PAT!M100</f>
        <v>7949.9</v>
      </c>
      <c r="N99" s="17">
        <f>+[1]PAT!N100</f>
        <v>7820.3</v>
      </c>
      <c r="O99" s="18">
        <f>+[1]PAT!R100</f>
        <v>7179.9</v>
      </c>
      <c r="P99" s="19">
        <f>+[1]PAT!S100</f>
        <v>7200.3</v>
      </c>
      <c r="Q99" s="20">
        <f>+[1]PAT!T100</f>
        <v>7603.5</v>
      </c>
      <c r="R99" s="18">
        <f t="shared" si="68"/>
        <v>7278.44902</v>
      </c>
      <c r="S99" s="19">
        <f t="shared" si="52"/>
        <v>7182.5614270629067</v>
      </c>
      <c r="T99" s="19">
        <f t="shared" si="53"/>
        <v>6865.2031674208156</v>
      </c>
      <c r="U99" s="19">
        <f t="shared" si="54"/>
        <v>6683.2262879788641</v>
      </c>
      <c r="V99" s="19"/>
      <c r="W99" s="20">
        <f t="shared" si="55"/>
        <v>7064.0629890598921</v>
      </c>
      <c r="X99" s="21"/>
      <c r="Y99" s="41">
        <f t="shared" si="69"/>
        <v>3.233813204737257E-2</v>
      </c>
      <c r="Z99" s="24">
        <f t="shared" si="70"/>
        <v>1.6648645831976339E-2</v>
      </c>
      <c r="AA99" s="24">
        <f t="shared" si="71"/>
        <v>2.3711015046661288E-2</v>
      </c>
      <c r="AB99" s="24">
        <f t="shared" si="72"/>
        <v>5.2034389683095039E-2</v>
      </c>
      <c r="AC99" s="24">
        <f t="shared" si="73"/>
        <v>7.4925311326056843E-2</v>
      </c>
      <c r="AD99" s="24">
        <f t="shared" si="74"/>
        <v>2.5375051159377326E-2</v>
      </c>
      <c r="AE99" s="24">
        <f t="shared" si="75"/>
        <v>5.720391630634647E-2</v>
      </c>
      <c r="AF99" s="24">
        <f t="shared" si="76"/>
        <v>8.6261230643747133E-3</v>
      </c>
      <c r="AG99" s="24">
        <f t="shared" si="77"/>
        <v>2.5879783039300941E-2</v>
      </c>
      <c r="AH99" s="24">
        <f t="shared" si="78"/>
        <v>3.01145131162186E-2</v>
      </c>
      <c r="AI99" s="24">
        <f t="shared" si="79"/>
        <v>3.974503187101619E-2</v>
      </c>
      <c r="AJ99" s="24">
        <f t="shared" si="80"/>
        <v>6.2408959093399607E-2</v>
      </c>
      <c r="AK99" s="24">
        <f t="shared" si="81"/>
        <v>3.1103317335583691E-2</v>
      </c>
      <c r="AL99" s="24">
        <f t="shared" si="82"/>
        <v>2.3725671918442881E-2</v>
      </c>
      <c r="AM99" s="24">
        <f t="shared" si="83"/>
        <v>3.4421825391124594E-2</v>
      </c>
      <c r="AN99" s="24">
        <f t="shared" si="84"/>
        <v>3.0745455284883594E-2</v>
      </c>
      <c r="AO99" s="24">
        <f t="shared" si="85"/>
        <v>3.2338939849343662E-2</v>
      </c>
      <c r="AP99" s="24">
        <f t="shared" si="86"/>
        <v>2.9598979247920987E-2</v>
      </c>
      <c r="AQ99" s="24">
        <f t="shared" si="87"/>
        <v>4.1777873114006603E-2</v>
      </c>
      <c r="AR99" s="24">
        <f t="shared" si="88"/>
        <v>3.7756179017618408E-2</v>
      </c>
      <c r="AS99" s="24" t="e">
        <f t="shared" si="89"/>
        <v>#DIV/0!</v>
      </c>
      <c r="AT99" s="24">
        <f t="shared" si="90"/>
        <v>3.0787902798355526E-2</v>
      </c>
      <c r="AU99" s="21"/>
      <c r="AV99" s="24">
        <f t="shared" si="91"/>
        <v>1.9498662559779523</v>
      </c>
      <c r="AW99" s="24">
        <f t="shared" si="92"/>
        <v>1.931447674855383</v>
      </c>
      <c r="AX99" s="24">
        <f t="shared" si="93"/>
        <v>1.8939997902024546</v>
      </c>
      <c r="AY99" s="24">
        <f t="shared" si="94"/>
        <v>1.3976077463451682</v>
      </c>
      <c r="AZ99" s="24">
        <f t="shared" si="95"/>
        <v>2.9006064509204101</v>
      </c>
      <c r="BA99" s="24">
        <f t="shared" si="96"/>
        <v>1.7356075153431982</v>
      </c>
      <c r="BB99" s="24">
        <f t="shared" si="97"/>
        <v>2.2142641281353881</v>
      </c>
      <c r="BC99" s="24">
        <f t="shared" si="98"/>
        <v>1.9442640692640691</v>
      </c>
      <c r="BD99" s="24">
        <f t="shared" si="99"/>
        <v>2.5439662339323399</v>
      </c>
      <c r="BE99" s="24">
        <f t="shared" si="100"/>
        <v>1.5607284179924088</v>
      </c>
      <c r="BF99" s="24">
        <f t="shared" si="101"/>
        <v>2.1859830532816318</v>
      </c>
      <c r="BG99" s="24">
        <f t="shared" si="102"/>
        <v>2.017956115708754</v>
      </c>
      <c r="BH99" s="24">
        <f t="shared" si="103"/>
        <v>2.8932145168516952</v>
      </c>
      <c r="BI99" s="24">
        <f t="shared" si="104"/>
        <v>1.5739021329987453</v>
      </c>
      <c r="BJ99" s="24">
        <f t="shared" si="105"/>
        <v>1.8217658815691502</v>
      </c>
      <c r="BK99" s="24">
        <f t="shared" si="106"/>
        <v>2.8327956447222502</v>
      </c>
      <c r="BL99" s="24">
        <f t="shared" si="107"/>
        <v>1.9499112065846704</v>
      </c>
      <c r="BM99" s="24">
        <f t="shared" si="108"/>
        <v>1.8042884613310748</v>
      </c>
      <c r="BN99" s="24">
        <f t="shared" si="109"/>
        <v>1.6945719335244545</v>
      </c>
      <c r="BO99" s="24">
        <f t="shared" si="110"/>
        <v>1.6381575404375406</v>
      </c>
      <c r="BP99" s="24" t="e">
        <f t="shared" si="111"/>
        <v>#DIV/0!</v>
      </c>
      <c r="BQ99" s="24">
        <f t="shared" si="112"/>
        <v>1.8238295897764449</v>
      </c>
      <c r="BR99" s="21"/>
      <c r="BS99" s="35">
        <f t="shared" si="113"/>
        <v>45566</v>
      </c>
      <c r="BT99" s="24">
        <f t="shared" si="58"/>
        <v>4.9720643925962767E-3</v>
      </c>
      <c r="BU99" s="24">
        <f t="shared" si="49"/>
        <v>6.3442309056095409E-4</v>
      </c>
      <c r="BV99" s="24">
        <f t="shared" si="50"/>
        <v>5.6785844975533687E-3</v>
      </c>
      <c r="BW99" s="24">
        <f t="shared" si="65"/>
        <v>7.2284178427061956E-3</v>
      </c>
      <c r="BX99" s="24">
        <f t="shared" si="66"/>
        <v>1.6703638039855346E-3</v>
      </c>
      <c r="BY99" s="24">
        <f t="shared" si="67"/>
        <v>3.232366498829868E-3</v>
      </c>
      <c r="BZ99" s="24">
        <f t="shared" si="114"/>
        <v>1.3285809517055564E-3</v>
      </c>
      <c r="CA99" s="24">
        <f t="shared" si="115"/>
        <v>6.3252535281185806E-4</v>
      </c>
      <c r="CB99" s="24">
        <f t="shared" si="116"/>
        <v>2.0431997730657359E-3</v>
      </c>
      <c r="CC99" s="24">
        <f t="shared" si="117"/>
        <v>5.0275015956315256E-4</v>
      </c>
      <c r="CD99" s="24">
        <f t="shared" si="118"/>
        <v>3.3648110063116089E-3</v>
      </c>
      <c r="CE99" s="24">
        <f t="shared" si="119"/>
        <v>1.050600666619391E-3</v>
      </c>
      <c r="CF99" s="24">
        <f t="shared" si="120"/>
        <v>3.2338688036309501E-2</v>
      </c>
    </row>
    <row r="100" spans="1:84" x14ac:dyDescent="0.25">
      <c r="A100" s="31">
        <f>+[1]PAT!A101</f>
        <v>45597</v>
      </c>
      <c r="B100" s="17">
        <f>+[1]PAT!B101</f>
        <v>7517.9</v>
      </c>
      <c r="C100" s="17">
        <f>+[1]PAT!C101</f>
        <v>8015</v>
      </c>
      <c r="D100" s="17">
        <f>+[1]PAT!D101</f>
        <v>5766.9</v>
      </c>
      <c r="E100" s="17">
        <f>+[1]PAT!E101</f>
        <v>6453.3</v>
      </c>
      <c r="F100" s="17">
        <f>+[1]PAT!F101</f>
        <v>7855.4</v>
      </c>
      <c r="G100" s="17">
        <f>+[1]PAT!G101</f>
        <v>7341.6</v>
      </c>
      <c r="H100" s="17">
        <f>+[1]PAT!H101</f>
        <v>8749</v>
      </c>
      <c r="I100" s="17">
        <f>+[1]PAT!I101</f>
        <v>8422</v>
      </c>
      <c r="J100" s="17">
        <f>+[1]PAT!J101</f>
        <v>5673.2</v>
      </c>
      <c r="K100" s="17">
        <f>+[1]PAT!K101</f>
        <v>6539.3</v>
      </c>
      <c r="L100" s="17">
        <f>+[1]PAT!L101</f>
        <v>4644.8999999999996</v>
      </c>
      <c r="M100" s="17">
        <f>+[1]PAT!M101</f>
        <v>8279.2000000000007</v>
      </c>
      <c r="N100" s="17">
        <f>+[1]PAT!N101</f>
        <v>7930.2</v>
      </c>
      <c r="O100" s="18">
        <f>+[1]PAT!R101</f>
        <v>7361.9</v>
      </c>
      <c r="P100" s="19">
        <f>+[1]PAT!S101</f>
        <v>7425.1</v>
      </c>
      <c r="Q100" s="20">
        <f>+[1]PAT!T101</f>
        <v>7927.6</v>
      </c>
      <c r="R100" s="18">
        <f t="shared" si="68"/>
        <v>7517.8537399999996</v>
      </c>
      <c r="S100" s="19">
        <f t="shared" si="52"/>
        <v>7371.0048423593298</v>
      </c>
      <c r="T100" s="19">
        <f t="shared" si="53"/>
        <v>7030.2124151583712</v>
      </c>
      <c r="U100" s="19">
        <f t="shared" si="54"/>
        <v>6820.6728863936596</v>
      </c>
      <c r="V100" s="19"/>
      <c r="W100" s="20">
        <f t="shared" si="55"/>
        <v>7243.947969590211</v>
      </c>
      <c r="X100" s="21"/>
      <c r="Y100" s="41">
        <f t="shared" si="69"/>
        <v>3.2891392457236934E-2</v>
      </c>
      <c r="Z100" s="24">
        <f t="shared" si="70"/>
        <v>2.7024256480567832E-2</v>
      </c>
      <c r="AA100" s="24">
        <f t="shared" si="71"/>
        <v>4.5163745763633356E-2</v>
      </c>
      <c r="AB100" s="24">
        <f t="shared" si="72"/>
        <v>2.2045897277521709E-2</v>
      </c>
      <c r="AC100" s="24">
        <f t="shared" si="73"/>
        <v>8.08200330214639E-2</v>
      </c>
      <c r="AD100" s="24">
        <f t="shared" si="74"/>
        <v>1.0474158695203517E-2</v>
      </c>
      <c r="AE100" s="24">
        <f t="shared" si="75"/>
        <v>2.8229597593080191E-2</v>
      </c>
      <c r="AF100" s="24">
        <f t="shared" si="76"/>
        <v>3.1918152300435043E-2</v>
      </c>
      <c r="AG100" s="24">
        <f t="shared" si="77"/>
        <v>2.3729180576357534E-2</v>
      </c>
      <c r="AH100" s="24">
        <f t="shared" si="78"/>
        <v>3.1126318611141901E-2</v>
      </c>
      <c r="AI100" s="24">
        <f t="shared" si="79"/>
        <v>4.6903173458348268E-2</v>
      </c>
      <c r="AJ100" s="24">
        <f t="shared" si="80"/>
        <v>4.1421904678046406E-2</v>
      </c>
      <c r="AK100" s="24">
        <f t="shared" si="81"/>
        <v>1.4053169315755065E-2</v>
      </c>
      <c r="AL100" s="24">
        <f t="shared" si="82"/>
        <v>2.5348542458808687E-2</v>
      </c>
      <c r="AM100" s="24">
        <f t="shared" si="83"/>
        <v>3.1220921350499253E-2</v>
      </c>
      <c r="AN100" s="24">
        <f t="shared" si="84"/>
        <v>4.2625106858683592E-2</v>
      </c>
      <c r="AO100" s="24">
        <f t="shared" si="85"/>
        <v>3.2892271326233624E-2</v>
      </c>
      <c r="AP100" s="24">
        <f t="shared" si="86"/>
        <v>2.6236241375729108E-2</v>
      </c>
      <c r="AQ100" s="24">
        <f t="shared" si="87"/>
        <v>2.4035595701029644E-2</v>
      </c>
      <c r="AR100" s="24">
        <f t="shared" si="88"/>
        <v>2.0565905221856751E-2</v>
      </c>
      <c r="AS100" s="24" t="e">
        <f t="shared" si="89"/>
        <v>#DIV/0!</v>
      </c>
      <c r="AT100" s="24">
        <f t="shared" si="90"/>
        <v>2.546480415150687E-2</v>
      </c>
      <c r="AU100" s="21"/>
      <c r="AV100" s="24">
        <f t="shared" si="91"/>
        <v>1.7216088042573214</v>
      </c>
      <c r="AW100" s="24">
        <f t="shared" si="92"/>
        <v>1.6503753182765122</v>
      </c>
      <c r="AX100" s="24">
        <f t="shared" si="93"/>
        <v>1.7301519670501344</v>
      </c>
      <c r="AY100" s="24">
        <f t="shared" si="94"/>
        <v>1.221216397618146</v>
      </c>
      <c r="AZ100" s="24">
        <f t="shared" si="95"/>
        <v>2.9038862936089851</v>
      </c>
      <c r="BA100" s="24">
        <f t="shared" si="96"/>
        <v>1.4186598141925284</v>
      </c>
      <c r="BB100" s="24">
        <f t="shared" si="97"/>
        <v>1.9018242122719733</v>
      </c>
      <c r="BC100" s="24">
        <f t="shared" si="98"/>
        <v>1.7304263251742582</v>
      </c>
      <c r="BD100" s="24">
        <f t="shared" si="99"/>
        <v>2.2015801354401803</v>
      </c>
      <c r="BE100" s="24">
        <f t="shared" si="100"/>
        <v>1.357608969967913</v>
      </c>
      <c r="BF100" s="24">
        <f t="shared" si="101"/>
        <v>2.2646190610064658</v>
      </c>
      <c r="BG100" s="24">
        <f t="shared" si="102"/>
        <v>1.8170125893160942</v>
      </c>
      <c r="BH100" s="24">
        <f t="shared" si="103"/>
        <v>2.5132908027644874</v>
      </c>
      <c r="BI100" s="24">
        <f t="shared" si="104"/>
        <v>1.3623090745732251</v>
      </c>
      <c r="BJ100" s="24">
        <f t="shared" si="105"/>
        <v>1.5938307832040803</v>
      </c>
      <c r="BK100" s="24">
        <f t="shared" si="106"/>
        <v>2.5956095791001452</v>
      </c>
      <c r="BL100" s="24">
        <f t="shared" si="107"/>
        <v>1.7216057525684971</v>
      </c>
      <c r="BM100" s="24">
        <f t="shared" si="108"/>
        <v>1.5576872417318999</v>
      </c>
      <c r="BN100" s="24">
        <f t="shared" si="109"/>
        <v>1.4686717036889005</v>
      </c>
      <c r="BO100" s="24">
        <f t="shared" si="110"/>
        <v>1.4080333836273042</v>
      </c>
      <c r="BP100" s="24" t="e">
        <f t="shared" si="111"/>
        <v>#DIV/0!</v>
      </c>
      <c r="BQ100" s="24">
        <f t="shared" si="112"/>
        <v>1.5921428566452187</v>
      </c>
      <c r="BR100" s="21"/>
      <c r="BS100" s="35">
        <f t="shared" si="113"/>
        <v>45597</v>
      </c>
      <c r="BT100" s="24">
        <f t="shared" si="58"/>
        <v>7.9480483616129558E-3</v>
      </c>
      <c r="BU100" s="24">
        <f t="shared" si="49"/>
        <v>1.1983238304595718E-3</v>
      </c>
      <c r="BV100" s="24">
        <f t="shared" si="50"/>
        <v>2.4518018822559562E-3</v>
      </c>
      <c r="BW100" s="24">
        <f t="shared" si="65"/>
        <v>8.1187662293054838E-3</v>
      </c>
      <c r="BX100" s="24">
        <f t="shared" si="66"/>
        <v>6.8483203956859581E-4</v>
      </c>
      <c r="BY100" s="24">
        <f t="shared" si="67"/>
        <v>1.6335646080923316E-3</v>
      </c>
      <c r="BZ100" s="24">
        <f t="shared" si="114"/>
        <v>4.803063818094388E-3</v>
      </c>
      <c r="CA100" s="24">
        <f t="shared" si="115"/>
        <v>5.7633440956240977E-4</v>
      </c>
      <c r="CB100" s="24">
        <f t="shared" si="116"/>
        <v>2.1072995809576205E-3</v>
      </c>
      <c r="CC100" s="24">
        <f t="shared" si="117"/>
        <v>5.9755306725286638E-4</v>
      </c>
      <c r="CD100" s="24">
        <f t="shared" si="118"/>
        <v>2.2983361956447146E-3</v>
      </c>
      <c r="CE100" s="24">
        <f t="shared" si="119"/>
        <v>4.7411691969499048E-4</v>
      </c>
      <c r="CF100" s="24">
        <f t="shared" si="120"/>
        <v>3.2892040942501886E-2</v>
      </c>
    </row>
    <row r="101" spans="1:84" x14ac:dyDescent="0.25">
      <c r="A101" s="31">
        <f>+[1]PAT!A102</f>
        <v>45627</v>
      </c>
      <c r="B101" s="17">
        <f>+[1]PAT!B102</f>
        <v>7717.1</v>
      </c>
      <c r="C101" s="17">
        <f>+[1]PAT!C102</f>
        <v>8169.6</v>
      </c>
      <c r="D101" s="17">
        <f>+[1]PAT!D102</f>
        <v>5901.8</v>
      </c>
      <c r="E101" s="17">
        <f>+[1]PAT!E102</f>
        <v>6626.5</v>
      </c>
      <c r="F101" s="17">
        <f>+[1]PAT!F102</f>
        <v>8247.5</v>
      </c>
      <c r="G101" s="17">
        <f>+[1]PAT!G102</f>
        <v>7481.6</v>
      </c>
      <c r="H101" s="17">
        <f>+[1]PAT!H102</f>
        <v>8870.7999999999993</v>
      </c>
      <c r="I101" s="17">
        <f>+[1]PAT!I102</f>
        <v>8593.2999999999993</v>
      </c>
      <c r="J101" s="17">
        <f>+[1]PAT!J102</f>
        <v>5958.1</v>
      </c>
      <c r="K101" s="17">
        <f>+[1]PAT!K102</f>
        <v>6689.8</v>
      </c>
      <c r="L101" s="17">
        <f>+[1]PAT!L102</f>
        <v>4711.1000000000004</v>
      </c>
      <c r="M101" s="17">
        <f>+[1]PAT!M102</f>
        <v>8737.6</v>
      </c>
      <c r="N101" s="17">
        <f>+[1]PAT!N102</f>
        <v>8146.2</v>
      </c>
      <c r="O101" s="18">
        <f>+[1]PAT!R102</f>
        <v>7231.6</v>
      </c>
      <c r="P101" s="19">
        <f>+[1]PAT!S102</f>
        <v>7643.2</v>
      </c>
      <c r="Q101" s="20">
        <f>+[1]PAT!T102</f>
        <v>8266.4</v>
      </c>
      <c r="R101" s="18">
        <f t="shared" si="68"/>
        <v>7717.0539399999998</v>
      </c>
      <c r="S101" s="19">
        <f t="shared" si="52"/>
        <v>7552.4281188716259</v>
      </c>
      <c r="T101" s="19">
        <f t="shared" si="53"/>
        <v>7237.0484162895928</v>
      </c>
      <c r="U101" s="19">
        <f t="shared" si="54"/>
        <v>6985.30462351387</v>
      </c>
      <c r="V101" s="19"/>
      <c r="W101" s="20">
        <f t="shared" si="55"/>
        <v>7409.6070461709614</v>
      </c>
      <c r="X101" s="21"/>
      <c r="Y101" s="41">
        <f t="shared" si="69"/>
        <v>2.6496761063594887E-2</v>
      </c>
      <c r="Z101" s="24">
        <f t="shared" si="70"/>
        <v>1.9288833437305142E-2</v>
      </c>
      <c r="AA101" s="24">
        <f t="shared" si="71"/>
        <v>2.3392117081967978E-2</v>
      </c>
      <c r="AB101" s="24">
        <f t="shared" si="72"/>
        <v>2.6838981606309931E-2</v>
      </c>
      <c r="AC101" s="24">
        <f t="shared" si="73"/>
        <v>4.9914708353489434E-2</v>
      </c>
      <c r="AD101" s="24">
        <f t="shared" si="74"/>
        <v>1.9069412662090057E-2</v>
      </c>
      <c r="AE101" s="24">
        <f t="shared" si="75"/>
        <v>1.3921591038975833E-2</v>
      </c>
      <c r="AF101" s="24">
        <f t="shared" si="76"/>
        <v>2.0339586796485287E-2</v>
      </c>
      <c r="AG101" s="24">
        <f t="shared" si="77"/>
        <v>5.0218571529295764E-2</v>
      </c>
      <c r="AH101" s="24">
        <f t="shared" si="78"/>
        <v>2.3014695762543447E-2</v>
      </c>
      <c r="AI101" s="24">
        <f t="shared" si="79"/>
        <v>1.4252190574608914E-2</v>
      </c>
      <c r="AJ101" s="24">
        <f t="shared" si="80"/>
        <v>5.5367668373755841E-2</v>
      </c>
      <c r="AK101" s="24">
        <f t="shared" si="81"/>
        <v>2.7237648483014354E-2</v>
      </c>
      <c r="AL101" s="24">
        <f t="shared" si="82"/>
        <v>-1.7699235251769196E-2</v>
      </c>
      <c r="AM101" s="24">
        <f t="shared" si="83"/>
        <v>2.9373341773174744E-2</v>
      </c>
      <c r="AN101" s="24">
        <f t="shared" si="84"/>
        <v>4.2736767748120297E-2</v>
      </c>
      <c r="AO101" s="24">
        <f t="shared" si="85"/>
        <v>2.6496950710828804E-2</v>
      </c>
      <c r="AP101" s="24">
        <f t="shared" si="86"/>
        <v>2.4613099623772117E-2</v>
      </c>
      <c r="AQ101" s="24">
        <f t="shared" si="87"/>
        <v>2.9421017305998776E-2</v>
      </c>
      <c r="AR101" s="24">
        <f t="shared" si="88"/>
        <v>2.4137169435090255E-2</v>
      </c>
      <c r="AS101" s="24" t="e">
        <f t="shared" si="89"/>
        <v>#DIV/0!</v>
      </c>
      <c r="AT101" s="24">
        <f t="shared" si="90"/>
        <v>2.2868617675910974E-2</v>
      </c>
      <c r="AU101" s="21"/>
      <c r="AV101" s="24">
        <f t="shared" si="91"/>
        <v>1.2473935581571438</v>
      </c>
      <c r="AW101" s="24">
        <f t="shared" si="92"/>
        <v>1.1097538930351472</v>
      </c>
      <c r="AX101" s="24">
        <f t="shared" si="93"/>
        <v>1.3296885485335332</v>
      </c>
      <c r="AY101" s="24">
        <f t="shared" si="94"/>
        <v>0.95425858204553493</v>
      </c>
      <c r="AZ101" s="24">
        <f t="shared" si="95"/>
        <v>2.6804408942835467</v>
      </c>
      <c r="BA101" s="24">
        <f t="shared" si="96"/>
        <v>0.91963873351465075</v>
      </c>
      <c r="BB101" s="24">
        <f t="shared" si="97"/>
        <v>1.2282283790912056</v>
      </c>
      <c r="BC101" s="24">
        <f t="shared" si="98"/>
        <v>1.1366269673537381</v>
      </c>
      <c r="BD101" s="24">
        <f t="shared" si="99"/>
        <v>1.9338684262359664</v>
      </c>
      <c r="BE101" s="24">
        <f t="shared" si="100"/>
        <v>0.96458357805708927</v>
      </c>
      <c r="BF101" s="24">
        <f t="shared" si="101"/>
        <v>2.1935330802603037</v>
      </c>
      <c r="BG101" s="24">
        <f t="shared" si="102"/>
        <v>1.4714600893816825</v>
      </c>
      <c r="BH101" s="24">
        <f t="shared" si="103"/>
        <v>1.8145665618629718</v>
      </c>
      <c r="BI101" s="24">
        <f t="shared" si="104"/>
        <v>1.0031578072629568</v>
      </c>
      <c r="BJ101" s="24">
        <f t="shared" si="105"/>
        <v>1.1114978728106522</v>
      </c>
      <c r="BK101" s="24">
        <f t="shared" si="106"/>
        <v>2.0654898761403246</v>
      </c>
      <c r="BL101" s="24">
        <f t="shared" si="107"/>
        <v>1.247423865080723</v>
      </c>
      <c r="BM101" s="24">
        <f t="shared" si="108"/>
        <v>1.1072202424209769</v>
      </c>
      <c r="BN101" s="24">
        <f t="shared" si="109"/>
        <v>1.0889217628198127</v>
      </c>
      <c r="BO101" s="24">
        <f t="shared" si="110"/>
        <v>1.0232050395519487</v>
      </c>
      <c r="BP101" s="24" t="e">
        <f t="shared" si="111"/>
        <v>#DIV/0!</v>
      </c>
      <c r="BQ101" s="24">
        <f t="shared" si="112"/>
        <v>1.127951392831942</v>
      </c>
      <c r="BR101" s="21"/>
      <c r="BS101" s="35">
        <f t="shared" si="113"/>
        <v>45627</v>
      </c>
      <c r="BT101" s="24">
        <f t="shared" si="58"/>
        <v>5.6407746844198648E-3</v>
      </c>
      <c r="BU101" s="24">
        <f t="shared" si="49"/>
        <v>6.280344245068462E-4</v>
      </c>
      <c r="BV101" s="24">
        <f t="shared" si="50"/>
        <v>2.9535162744915439E-3</v>
      </c>
      <c r="BW101" s="24">
        <f t="shared" si="65"/>
        <v>5.2468455286715752E-3</v>
      </c>
      <c r="BX101" s="24">
        <f t="shared" si="66"/>
        <v>1.2197555168331584E-3</v>
      </c>
      <c r="BY101" s="24">
        <f t="shared" si="67"/>
        <v>8.0196597454075796E-4</v>
      </c>
      <c r="BZ101" s="24">
        <f t="shared" si="114"/>
        <v>3.057829979116496E-3</v>
      </c>
      <c r="CA101" s="24">
        <f t="shared" si="115"/>
        <v>1.2088894505114483E-3</v>
      </c>
      <c r="CB101" s="24">
        <f t="shared" si="116"/>
        <v>1.5554676172867424E-3</v>
      </c>
      <c r="CC101" s="24">
        <f t="shared" si="117"/>
        <v>1.8403809574482437E-4</v>
      </c>
      <c r="CD101" s="24">
        <f t="shared" si="118"/>
        <v>3.0975032921427498E-3</v>
      </c>
      <c r="CE101" s="24">
        <f t="shared" si="119"/>
        <v>9.0216682850264034E-4</v>
      </c>
      <c r="CF101" s="24">
        <f t="shared" si="120"/>
        <v>2.6496787666768648E-2</v>
      </c>
    </row>
    <row r="102" spans="1:84" x14ac:dyDescent="0.25">
      <c r="A102" s="31">
        <f>+[1]PAT!A103</f>
        <v>45658</v>
      </c>
      <c r="B102" s="17">
        <f>+[1]PAT!B103</f>
        <v>7910.5</v>
      </c>
      <c r="C102" s="17">
        <f>+[1]PAT!C103</f>
        <v>8351.6</v>
      </c>
      <c r="D102" s="17">
        <f>+[1]PAT!D103</f>
        <v>6044.4</v>
      </c>
      <c r="E102" s="17">
        <f>+[1]PAT!E103</f>
        <v>6705.7</v>
      </c>
      <c r="F102" s="17">
        <f>+[1]PAT!F103</f>
        <v>8575.1</v>
      </c>
      <c r="G102" s="17">
        <f>+[1]PAT!G103</f>
        <v>7609.7</v>
      </c>
      <c r="H102" s="17">
        <f>+[1]PAT!H103</f>
        <v>9149.2000000000007</v>
      </c>
      <c r="I102" s="17">
        <f>+[1]PAT!I103</f>
        <v>8762.2999999999993</v>
      </c>
      <c r="J102" s="17">
        <f>+[1]PAT!J103</f>
        <v>6077.9</v>
      </c>
      <c r="K102" s="17">
        <f>+[1]PAT!K103</f>
        <v>6866.9</v>
      </c>
      <c r="L102" s="17">
        <f>+[1]PAT!L103</f>
        <v>4728.5</v>
      </c>
      <c r="M102" s="17">
        <f>+[1]PAT!M103</f>
        <v>9282.6</v>
      </c>
      <c r="N102" s="17">
        <f>+[1]PAT!N103</f>
        <v>8302.7000000000007</v>
      </c>
      <c r="O102" s="18">
        <f>+[1]PAT!R103</f>
        <v>7188.6</v>
      </c>
      <c r="P102" s="19">
        <f>+[1]PAT!S103</f>
        <v>7879.2</v>
      </c>
      <c r="Q102" s="20">
        <f>+[1]PAT!T103</f>
        <v>8462</v>
      </c>
      <c r="R102" s="18">
        <f t="shared" si="68"/>
        <v>7910.4747400000006</v>
      </c>
      <c r="S102" s="19">
        <f t="shared" si="52"/>
        <v>7733.1768894252536</v>
      </c>
      <c r="T102" s="19">
        <f t="shared" si="53"/>
        <v>7420.6026018099537</v>
      </c>
      <c r="U102" s="19">
        <f t="shared" si="54"/>
        <v>7108.2199471598415</v>
      </c>
      <c r="V102" s="19"/>
      <c r="W102" s="20">
        <f t="shared" si="55"/>
        <v>7553.9879844242541</v>
      </c>
      <c r="X102" s="21"/>
      <c r="Y102" s="41">
        <f t="shared" si="69"/>
        <v>2.506122766324137E-2</v>
      </c>
      <c r="Z102" s="24">
        <f t="shared" si="70"/>
        <v>2.2277712495103907E-2</v>
      </c>
      <c r="AA102" s="24">
        <f t="shared" si="71"/>
        <v>2.4162120031176793E-2</v>
      </c>
      <c r="AB102" s="24">
        <f t="shared" si="72"/>
        <v>1.1952010865464491E-2</v>
      </c>
      <c r="AC102" s="24">
        <f t="shared" si="73"/>
        <v>3.9721127614428697E-2</v>
      </c>
      <c r="AD102" s="24">
        <f t="shared" si="74"/>
        <v>1.7122005988023936E-2</v>
      </c>
      <c r="AE102" s="24">
        <f t="shared" si="75"/>
        <v>3.138386616765132E-2</v>
      </c>
      <c r="AF102" s="24">
        <f t="shared" si="76"/>
        <v>1.9666484354089908E-2</v>
      </c>
      <c r="AG102" s="24">
        <f t="shared" si="77"/>
        <v>2.0107081116463199E-2</v>
      </c>
      <c r="AH102" s="24">
        <f t="shared" si="78"/>
        <v>2.6473138210409752E-2</v>
      </c>
      <c r="AI102" s="24">
        <f t="shared" si="79"/>
        <v>3.6934049372756572E-3</v>
      </c>
      <c r="AJ102" s="24">
        <f t="shared" si="80"/>
        <v>6.2374107306354176E-2</v>
      </c>
      <c r="AK102" s="24">
        <f t="shared" si="81"/>
        <v>1.9211411455648086E-2</v>
      </c>
      <c r="AL102" s="24">
        <f t="shared" si="82"/>
        <v>-5.9461253387909085E-3</v>
      </c>
      <c r="AM102" s="24">
        <f t="shared" si="83"/>
        <v>3.0877119531086406E-2</v>
      </c>
      <c r="AN102" s="24">
        <f t="shared" si="84"/>
        <v>2.3662053614632805E-2</v>
      </c>
      <c r="AO102" s="24">
        <f t="shared" si="85"/>
        <v>2.5064072572751783E-2</v>
      </c>
      <c r="AP102" s="24">
        <f t="shared" si="86"/>
        <v>2.3932537683077237E-2</v>
      </c>
      <c r="AQ102" s="24">
        <f t="shared" si="87"/>
        <v>2.5363128027056758E-2</v>
      </c>
      <c r="AR102" s="24">
        <f t="shared" si="88"/>
        <v>1.7596272499300181E-2</v>
      </c>
      <c r="AS102" s="24" t="e">
        <f t="shared" si="89"/>
        <v>#DIV/0!</v>
      </c>
      <c r="AT102" s="24">
        <f t="shared" si="90"/>
        <v>1.9485640379256486E-2</v>
      </c>
      <c r="AU102" s="21"/>
      <c r="AV102" s="24">
        <f t="shared" si="91"/>
        <v>0.85496541212334387</v>
      </c>
      <c r="AW102" s="24">
        <f t="shared" si="92"/>
        <v>0.69108654274490733</v>
      </c>
      <c r="AX102" s="24">
        <f t="shared" si="93"/>
        <v>0.93768032313906513</v>
      </c>
      <c r="AY102" s="24">
        <f t="shared" si="94"/>
        <v>0.76405440244126988</v>
      </c>
      <c r="AZ102" s="24">
        <f t="shared" si="95"/>
        <v>2.2368639589309982</v>
      </c>
      <c r="BA102" s="24">
        <f t="shared" si="96"/>
        <v>0.54939528444028185</v>
      </c>
      <c r="BB102" s="24">
        <f t="shared" si="97"/>
        <v>0.88293887631199852</v>
      </c>
      <c r="BC102" s="24">
        <f t="shared" si="98"/>
        <v>0.67471951988685208</v>
      </c>
      <c r="BD102" s="24">
        <f t="shared" si="99"/>
        <v>1.422246134226048</v>
      </c>
      <c r="BE102" s="24">
        <f t="shared" si="100"/>
        <v>0.69850849637636347</v>
      </c>
      <c r="BF102" s="24">
        <f t="shared" si="101"/>
        <v>2.1899750387910681</v>
      </c>
      <c r="BG102" s="24">
        <f t="shared" si="102"/>
        <v>1.198417961348996</v>
      </c>
      <c r="BH102" s="24">
        <f t="shared" si="103"/>
        <v>0.82766135423087084</v>
      </c>
      <c r="BI102" s="24">
        <f t="shared" si="104"/>
        <v>0.717665049819598</v>
      </c>
      <c r="BJ102" s="24">
        <f t="shared" si="105"/>
        <v>0.74867947978161475</v>
      </c>
      <c r="BK102" s="24">
        <f t="shared" si="106"/>
        <v>1.4189583214224459</v>
      </c>
      <c r="BL102" s="24">
        <f t="shared" si="107"/>
        <v>0.85503043626782871</v>
      </c>
      <c r="BM102" s="24">
        <f t="shared" si="108"/>
        <v>0.74119803337448964</v>
      </c>
      <c r="BN102" s="24">
        <f t="shared" si="109"/>
        <v>0.77256480826201956</v>
      </c>
      <c r="BO102" s="24">
        <f t="shared" si="110"/>
        <v>0.70040129779997495</v>
      </c>
      <c r="BP102" s="24" t="e">
        <f t="shared" si="111"/>
        <v>#DIV/0!</v>
      </c>
      <c r="BQ102" s="24">
        <f t="shared" si="112"/>
        <v>0.7563608225192433</v>
      </c>
      <c r="BR102" s="21"/>
      <c r="BS102" s="35">
        <f t="shared" si="113"/>
        <v>45658</v>
      </c>
      <c r="BT102" s="24">
        <f t="shared" si="58"/>
        <v>6.4690881289603602E-3</v>
      </c>
      <c r="BU102" s="24">
        <f t="shared" si="49"/>
        <v>6.4674553912738998E-4</v>
      </c>
      <c r="BV102" s="24">
        <f t="shared" si="50"/>
        <v>1.315706677378805E-3</v>
      </c>
      <c r="BW102" s="24">
        <f t="shared" si="65"/>
        <v>4.270588692643614E-3</v>
      </c>
      <c r="BX102" s="24">
        <f t="shared" si="66"/>
        <v>1.087267237692911E-3</v>
      </c>
      <c r="BY102" s="24">
        <f t="shared" si="67"/>
        <v>1.7857485324798267E-3</v>
      </c>
      <c r="BZ102" s="24">
        <f t="shared" si="114"/>
        <v>2.9389019191146935E-3</v>
      </c>
      <c r="CA102" s="24">
        <f t="shared" si="115"/>
        <v>4.9521452359046483E-4</v>
      </c>
      <c r="CB102" s="24">
        <f t="shared" si="116"/>
        <v>1.7831400396521955E-3</v>
      </c>
      <c r="CC102" s="24">
        <f t="shared" si="117"/>
        <v>4.7123919607105312E-5</v>
      </c>
      <c r="CD102" s="24">
        <f t="shared" si="118"/>
        <v>3.5876171100542951E-3</v>
      </c>
      <c r="CE102" s="24">
        <f t="shared" si="119"/>
        <v>6.3678065594589004E-4</v>
      </c>
      <c r="CF102" s="24">
        <f t="shared" si="120"/>
        <v>2.5063922976247557E-2</v>
      </c>
    </row>
    <row r="103" spans="1:84" x14ac:dyDescent="0.25">
      <c r="A103" s="31">
        <f>+[1]PAT!A104</f>
        <v>45689</v>
      </c>
      <c r="B103" s="17">
        <f>+[1]PAT!B104</f>
        <v>8164.3</v>
      </c>
      <c r="C103" s="17">
        <f>+[1]PAT!C104</f>
        <v>8718.4</v>
      </c>
      <c r="D103" s="17">
        <f>+[1]PAT!D104</f>
        <v>6165.9</v>
      </c>
      <c r="E103" s="17">
        <f>+[1]PAT!E104</f>
        <v>6720.3</v>
      </c>
      <c r="F103" s="17">
        <f>+[1]PAT!F104</f>
        <v>9196.1</v>
      </c>
      <c r="G103" s="17">
        <f>+[1]PAT!G104</f>
        <v>7733.8</v>
      </c>
      <c r="H103" s="17">
        <f>+[1]PAT!H104</f>
        <v>9346.4</v>
      </c>
      <c r="I103" s="17">
        <f>+[1]PAT!I104</f>
        <v>8864.6</v>
      </c>
      <c r="J103" s="17">
        <f>+[1]PAT!J104</f>
        <v>6256.8</v>
      </c>
      <c r="K103" s="17">
        <f>+[1]PAT!K104</f>
        <v>6976</v>
      </c>
      <c r="L103" s="17">
        <f>+[1]PAT!L104</f>
        <v>5157.8</v>
      </c>
      <c r="M103" s="17">
        <f>+[1]PAT!M104</f>
        <v>9702.9</v>
      </c>
      <c r="N103" s="17">
        <f>+[1]PAT!N104</f>
        <v>8572.4</v>
      </c>
      <c r="O103" s="18">
        <f>+[1]PAT!R104</f>
        <v>7151.5</v>
      </c>
      <c r="P103" s="19">
        <f>+[1]PAT!S104</f>
        <v>8157.7</v>
      </c>
      <c r="Q103" s="20">
        <f>+[1]PAT!T104</f>
        <v>8811.7999999999993</v>
      </c>
      <c r="R103" s="18">
        <f t="shared" si="68"/>
        <v>8164.2795800000004</v>
      </c>
      <c r="S103" s="19">
        <f t="shared" si="52"/>
        <v>7964.2266706893952</v>
      </c>
      <c r="T103" s="19">
        <f t="shared" si="53"/>
        <v>7557.1895927601809</v>
      </c>
      <c r="U103" s="19">
        <f t="shared" si="54"/>
        <v>7197.2091149273456</v>
      </c>
      <c r="V103" s="19"/>
      <c r="W103" s="20">
        <f t="shared" si="55"/>
        <v>7674.7283144817375</v>
      </c>
      <c r="X103" s="21"/>
      <c r="Y103" s="41">
        <f t="shared" si="69"/>
        <v>3.2083939068326961E-2</v>
      </c>
      <c r="Z103" s="24">
        <f t="shared" si="70"/>
        <v>4.391972795631971E-2</v>
      </c>
      <c r="AA103" s="24">
        <f t="shared" si="71"/>
        <v>2.0101250744490873E-2</v>
      </c>
      <c r="AB103" s="24">
        <f t="shared" si="72"/>
        <v>2.1772521884366736E-3</v>
      </c>
      <c r="AC103" s="24">
        <f t="shared" si="73"/>
        <v>7.2418980536670174E-2</v>
      </c>
      <c r="AD103" s="24">
        <f t="shared" si="74"/>
        <v>1.6308133040724426E-2</v>
      </c>
      <c r="AE103" s="24">
        <f t="shared" si="75"/>
        <v>2.1553797053294188E-2</v>
      </c>
      <c r="AF103" s="24">
        <f t="shared" si="76"/>
        <v>1.1675016833479823E-2</v>
      </c>
      <c r="AG103" s="24">
        <f t="shared" si="77"/>
        <v>2.9434508629625489E-2</v>
      </c>
      <c r="AH103" s="24">
        <f t="shared" si="78"/>
        <v>1.5887809637536554E-2</v>
      </c>
      <c r="AI103" s="24">
        <f t="shared" si="79"/>
        <v>9.0789891085968133E-2</v>
      </c>
      <c r="AJ103" s="24">
        <f t="shared" si="80"/>
        <v>4.5278262555749293E-2</v>
      </c>
      <c r="AK103" s="24">
        <f t="shared" si="81"/>
        <v>3.2483409011526243E-2</v>
      </c>
      <c r="AL103" s="24">
        <f t="shared" si="82"/>
        <v>-5.1609492808057933E-3</v>
      </c>
      <c r="AM103" s="24">
        <f t="shared" si="83"/>
        <v>3.5346228043456218E-2</v>
      </c>
      <c r="AN103" s="24">
        <f t="shared" si="84"/>
        <v>4.1337745213897437E-2</v>
      </c>
      <c r="AO103" s="24">
        <f t="shared" si="85"/>
        <v>3.2084653366834415E-2</v>
      </c>
      <c r="AP103" s="24">
        <f t="shared" si="86"/>
        <v>2.9877731308602495E-2</v>
      </c>
      <c r="AQ103" s="24">
        <f t="shared" si="87"/>
        <v>1.8406455416021483E-2</v>
      </c>
      <c r="AR103" s="24">
        <f t="shared" si="88"/>
        <v>1.2519191644183802E-2</v>
      </c>
      <c r="AS103" s="24" t="e">
        <f t="shared" si="89"/>
        <v>#DIV/0!</v>
      </c>
      <c r="AT103" s="24">
        <f t="shared" si="90"/>
        <v>1.5983653972767797E-2</v>
      </c>
      <c r="AU103" s="21"/>
      <c r="AV103" s="24">
        <f t="shared" si="91"/>
        <v>0.71995870902502745</v>
      </c>
      <c r="AW103" s="24">
        <f t="shared" si="92"/>
        <v>0.60974889217134409</v>
      </c>
      <c r="AX103" s="24">
        <f t="shared" si="93"/>
        <v>0.65035732448274941</v>
      </c>
      <c r="AY103" s="24">
        <f t="shared" si="94"/>
        <v>0.61833550065019494</v>
      </c>
      <c r="AZ103" s="24">
        <f t="shared" si="95"/>
        <v>2.025430977760232</v>
      </c>
      <c r="BA103" s="24">
        <f t="shared" si="96"/>
        <v>0.42369574021575063</v>
      </c>
      <c r="BB103" s="24">
        <f t="shared" si="97"/>
        <v>0.71188893162627975</v>
      </c>
      <c r="BC103" s="24">
        <f t="shared" si="98"/>
        <v>0.52328418737326898</v>
      </c>
      <c r="BD103" s="24">
        <f t="shared" si="99"/>
        <v>1.0078944834889767</v>
      </c>
      <c r="BE103" s="24">
        <f t="shared" si="100"/>
        <v>0.59378569796664382</v>
      </c>
      <c r="BF103" s="24">
        <f t="shared" si="101"/>
        <v>2.2159870308018457</v>
      </c>
      <c r="BG103" s="24">
        <f t="shared" si="102"/>
        <v>1.0714102728320736</v>
      </c>
      <c r="BH103" s="24">
        <f t="shared" si="103"/>
        <v>0.54624819624819621</v>
      </c>
      <c r="BI103" s="24">
        <f t="shared" si="104"/>
        <v>0.57998806972582462</v>
      </c>
      <c r="BJ103" s="24">
        <f t="shared" si="105"/>
        <v>0.62413394919168574</v>
      </c>
      <c r="BK103" s="24">
        <f t="shared" si="106"/>
        <v>1.2304401751588325</v>
      </c>
      <c r="BL103" s="24">
        <f t="shared" si="107"/>
        <v>0.72002616069359182</v>
      </c>
      <c r="BM103" s="24">
        <f t="shared" si="108"/>
        <v>0.62112685442040405</v>
      </c>
      <c r="BN103" s="24">
        <f t="shared" si="109"/>
        <v>0.62910154693981513</v>
      </c>
      <c r="BO103" s="24">
        <f t="shared" si="110"/>
        <v>0.554048352029753</v>
      </c>
      <c r="BP103" s="24" t="e">
        <f t="shared" si="111"/>
        <v>#DIV/0!</v>
      </c>
      <c r="BQ103" s="24">
        <f t="shared" si="112"/>
        <v>0.60023169791247821</v>
      </c>
      <c r="BR103" s="21"/>
      <c r="BS103" s="35">
        <f t="shared" si="113"/>
        <v>45689</v>
      </c>
      <c r="BT103" s="24">
        <f t="shared" si="58"/>
        <v>1.2718948233360698E-2</v>
      </c>
      <c r="BU103" s="24">
        <f t="shared" si="49"/>
        <v>5.3757663864483917E-4</v>
      </c>
      <c r="BV103" s="24">
        <f t="shared" si="50"/>
        <v>2.3661209784464279E-4</v>
      </c>
      <c r="BW103" s="24">
        <f t="shared" si="65"/>
        <v>7.8974274698185958E-3</v>
      </c>
      <c r="BX103" s="24">
        <f t="shared" si="66"/>
        <v>1.0275646292901871E-3</v>
      </c>
      <c r="BY103" s="24">
        <f t="shared" si="67"/>
        <v>1.2339801529612474E-3</v>
      </c>
      <c r="BZ103" s="24">
        <f t="shared" si="114"/>
        <v>1.7354983882182098E-3</v>
      </c>
      <c r="CA103" s="24">
        <f t="shared" si="115"/>
        <v>7.2143480184565028E-4</v>
      </c>
      <c r="CB103" s="24">
        <f t="shared" si="116"/>
        <v>1.0716225270210515E-3</v>
      </c>
      <c r="CC103" s="24">
        <f t="shared" si="117"/>
        <v>1.1342355097655019E-3</v>
      </c>
      <c r="CD103" s="24">
        <f t="shared" si="118"/>
        <v>2.6991011946147477E-3</v>
      </c>
      <c r="CE103" s="24">
        <f t="shared" si="119"/>
        <v>1.0705492699576468E-3</v>
      </c>
      <c r="CF103" s="24">
        <f t="shared" si="120"/>
        <v>3.2084550913343016E-2</v>
      </c>
    </row>
    <row r="104" spans="1:84" x14ac:dyDescent="0.25">
      <c r="A104" s="31">
        <f>+[1]PAT!A105</f>
        <v>45717</v>
      </c>
      <c r="B104" s="17">
        <f>+[1]PAT!B105</f>
        <v>8434.2000000000007</v>
      </c>
      <c r="C104" s="17">
        <f>+[1]PAT!C105</f>
        <v>8980</v>
      </c>
      <c r="D104" s="17">
        <f>+[1]PAT!D105</f>
        <v>6224.6</v>
      </c>
      <c r="E104" s="17">
        <f>+[1]PAT!E105</f>
        <v>6985.4</v>
      </c>
      <c r="F104" s="17">
        <f>+[1]PAT!F105</f>
        <v>9627.7000000000007</v>
      </c>
      <c r="G104" s="17">
        <f>+[1]PAT!G105</f>
        <v>7878.2</v>
      </c>
      <c r="H104" s="17">
        <f>+[1]PAT!H105</f>
        <v>9600.2000000000007</v>
      </c>
      <c r="I104" s="17">
        <f>+[1]PAT!I105</f>
        <v>8989.7000000000007</v>
      </c>
      <c r="J104" s="17">
        <f>+[1]PAT!J105</f>
        <v>6440.4</v>
      </c>
      <c r="K104" s="17">
        <f>+[1]PAT!K105</f>
        <v>7104.7</v>
      </c>
      <c r="L104" s="17">
        <f>+[1]PAT!L105</f>
        <v>6738.4</v>
      </c>
      <c r="M104" s="17">
        <f>+[1]PAT!M105</f>
        <v>10199.799999999999</v>
      </c>
      <c r="N104" s="17">
        <f>+[1]PAT!N105</f>
        <v>8758.7000000000007</v>
      </c>
      <c r="O104" s="18">
        <f>+[1]PAT!R105</f>
        <v>7393.5</v>
      </c>
      <c r="P104" s="19">
        <f>+[1]PAT!S105</f>
        <v>8398.7000000000007</v>
      </c>
      <c r="Q104" s="20">
        <f>+[1]PAT!T105</f>
        <v>9197</v>
      </c>
      <c r="R104" s="18">
        <f t="shared" si="68"/>
        <v>8434.28917</v>
      </c>
      <c r="S104" s="19">
        <f t="shared" si="52"/>
        <v>8203.097888067583</v>
      </c>
      <c r="T104" s="19">
        <f t="shared" si="53"/>
        <v>7796.262980769231</v>
      </c>
      <c r="U104" s="19">
        <f t="shared" si="54"/>
        <v>7393.0275759577289</v>
      </c>
      <c r="V104" s="19"/>
      <c r="W104" s="20">
        <f t="shared" si="55"/>
        <v>7911.2139996291489</v>
      </c>
      <c r="X104" s="21"/>
      <c r="Y104" s="41">
        <f t="shared" si="69"/>
        <v>3.3058559827541911E-2</v>
      </c>
      <c r="Z104" s="24">
        <f t="shared" si="70"/>
        <v>3.0005505597357374E-2</v>
      </c>
      <c r="AA104" s="24">
        <f t="shared" si="71"/>
        <v>9.5201024992297434E-3</v>
      </c>
      <c r="AB104" s="24">
        <f t="shared" si="72"/>
        <v>3.9447643706381985E-2</v>
      </c>
      <c r="AC104" s="24">
        <f t="shared" si="73"/>
        <v>4.6932938963256232E-2</v>
      </c>
      <c r="AD104" s="24">
        <f t="shared" si="74"/>
        <v>1.8671287077503873E-2</v>
      </c>
      <c r="AE104" s="24">
        <f t="shared" si="75"/>
        <v>2.7154840366344413E-2</v>
      </c>
      <c r="AF104" s="24">
        <f t="shared" si="76"/>
        <v>1.411231189224571E-2</v>
      </c>
      <c r="AG104" s="24">
        <f t="shared" si="77"/>
        <v>2.934407364787095E-2</v>
      </c>
      <c r="AH104" s="24">
        <f t="shared" si="78"/>
        <v>1.8448967889908241E-2</v>
      </c>
      <c r="AI104" s="24">
        <f t="shared" si="79"/>
        <v>0.30644848578851436</v>
      </c>
      <c r="AJ104" s="24">
        <f t="shared" si="80"/>
        <v>5.1211493471024161E-2</v>
      </c>
      <c r="AK104" s="24">
        <f t="shared" si="81"/>
        <v>2.1732536979142569E-2</v>
      </c>
      <c r="AL104" s="24">
        <f t="shared" si="82"/>
        <v>3.3839054743760144E-2</v>
      </c>
      <c r="AM104" s="24">
        <f t="shared" si="83"/>
        <v>2.9542640695294109E-2</v>
      </c>
      <c r="AN104" s="24">
        <f t="shared" si="84"/>
        <v>4.3714110624390123E-2</v>
      </c>
      <c r="AO104" s="24">
        <f t="shared" si="85"/>
        <v>3.3072065618801272E-2</v>
      </c>
      <c r="AP104" s="24">
        <f t="shared" si="86"/>
        <v>2.9993020949202975E-2</v>
      </c>
      <c r="AQ104" s="24">
        <f t="shared" si="87"/>
        <v>3.1635224321761468E-2</v>
      </c>
      <c r="AR104" s="24">
        <f t="shared" si="88"/>
        <v>2.7207554748443608E-2</v>
      </c>
      <c r="AS104" s="24" t="e">
        <f t="shared" si="89"/>
        <v>#DIV/0!</v>
      </c>
      <c r="AT104" s="24">
        <f t="shared" si="90"/>
        <v>3.0813557882065634E-2</v>
      </c>
      <c r="AU104" s="21"/>
      <c r="AV104" s="24">
        <f t="shared" si="91"/>
        <v>0.60856712375793887</v>
      </c>
      <c r="AW104" s="24">
        <f t="shared" si="92"/>
        <v>0.50375939849624074</v>
      </c>
      <c r="AX104" s="24">
        <f t="shared" si="93"/>
        <v>0.49396375855034202</v>
      </c>
      <c r="AY104" s="24">
        <f t="shared" si="94"/>
        <v>0.48809168761450294</v>
      </c>
      <c r="AZ104" s="24">
        <f t="shared" si="95"/>
        <v>1.8698283057112199</v>
      </c>
      <c r="BA104" s="24">
        <f t="shared" si="96"/>
        <v>0.40526559880132718</v>
      </c>
      <c r="BB104" s="24">
        <f t="shared" si="97"/>
        <v>0.58717719802929613</v>
      </c>
      <c r="BC104" s="24">
        <f t="shared" si="98"/>
        <v>0.38563149295600985</v>
      </c>
      <c r="BD104" s="24">
        <f t="shared" si="99"/>
        <v>0.82898361400619081</v>
      </c>
      <c r="BE104" s="24">
        <f t="shared" si="100"/>
        <v>0.52825399556884434</v>
      </c>
      <c r="BF104" s="24">
        <f t="shared" si="101"/>
        <v>1.5623241311126317</v>
      </c>
      <c r="BG104" s="24">
        <f t="shared" si="102"/>
        <v>0.96244348244348221</v>
      </c>
      <c r="BH104" s="24">
        <f t="shared" si="103"/>
        <v>0.44618915527376024</v>
      </c>
      <c r="BI104" s="24">
        <f t="shared" si="104"/>
        <v>0.46527805303420666</v>
      </c>
      <c r="BJ104" s="24">
        <f t="shared" si="105"/>
        <v>0.5308216681248179</v>
      </c>
      <c r="BK104" s="24">
        <f t="shared" si="106"/>
        <v>1.0238985960124993</v>
      </c>
      <c r="BL104" s="24">
        <f t="shared" si="107"/>
        <v>0.60863184645377499</v>
      </c>
      <c r="BM104" s="24">
        <f t="shared" si="108"/>
        <v>0.52393227845743651</v>
      </c>
      <c r="BN104" s="24">
        <f t="shared" si="109"/>
        <v>0.54489933662310452</v>
      </c>
      <c r="BO104" s="24">
        <f t="shared" si="110"/>
        <v>0.47238819557072054</v>
      </c>
      <c r="BP104" s="24" t="e">
        <f t="shared" si="111"/>
        <v>#DIV/0!</v>
      </c>
      <c r="BQ104" s="24">
        <f t="shared" si="112"/>
        <v>0.49296196889292521</v>
      </c>
      <c r="BR104" s="21"/>
      <c r="BS104" s="35">
        <f t="shared" si="113"/>
        <v>45717</v>
      </c>
      <c r="BT104" s="24">
        <f t="shared" si="58"/>
        <v>8.789103781095757E-3</v>
      </c>
      <c r="BU104" s="24">
        <f t="shared" si="49"/>
        <v>2.5164435407812373E-4</v>
      </c>
      <c r="BV104" s="24">
        <f t="shared" si="50"/>
        <v>4.1627353232977643E-3</v>
      </c>
      <c r="BW104" s="24">
        <f t="shared" si="65"/>
        <v>5.3181485246745017E-3</v>
      </c>
      <c r="BX104" s="24">
        <f t="shared" si="66"/>
        <v>1.1584826623225477E-3</v>
      </c>
      <c r="BY104" s="24">
        <f t="shared" si="67"/>
        <v>1.538784709038136E-3</v>
      </c>
      <c r="BZ104" s="24">
        <f t="shared" si="114"/>
        <v>2.0563208113371693E-3</v>
      </c>
      <c r="CA104" s="24">
        <f t="shared" si="115"/>
        <v>7.1737197310240699E-4</v>
      </c>
      <c r="CB104" s="24">
        <f t="shared" si="116"/>
        <v>1.2248435260830671E-3</v>
      </c>
      <c r="CC104" s="24">
        <f t="shared" si="117"/>
        <v>4.0462182918315085E-3</v>
      </c>
      <c r="CD104" s="24">
        <f t="shared" si="118"/>
        <v>3.0918168122190488E-3</v>
      </c>
      <c r="CE104" s="24">
        <f t="shared" si="119"/>
        <v>7.1651213208726212E-4</v>
      </c>
      <c r="CF104" s="24">
        <f t="shared" si="120"/>
        <v>3.3071982901167279E-2</v>
      </c>
    </row>
    <row r="105" spans="1:84" x14ac:dyDescent="0.25">
      <c r="A105" s="31">
        <f>+[1]PAT!A106</f>
        <v>45748</v>
      </c>
      <c r="B105" s="17">
        <f>+[1]PAT!B106</f>
        <v>8659.4</v>
      </c>
      <c r="C105" s="17">
        <f>+[1]PAT!C106</f>
        <v>9258.2999999999993</v>
      </c>
      <c r="D105" s="17">
        <f>+[1]PAT!D106</f>
        <v>6415.7</v>
      </c>
      <c r="E105" s="17">
        <f>+[1]PAT!E106</f>
        <v>7199.2</v>
      </c>
      <c r="F105" s="17">
        <f>+[1]PAT!F106</f>
        <v>9904</v>
      </c>
      <c r="G105" s="17">
        <f>+[1]PAT!G106</f>
        <v>7981</v>
      </c>
      <c r="H105" s="17">
        <f>+[1]PAT!H106</f>
        <v>9839.5</v>
      </c>
      <c r="I105" s="17">
        <f>+[1]PAT!I106</f>
        <v>9136.2999999999993</v>
      </c>
      <c r="J105" s="17">
        <f>+[1]PAT!J106</f>
        <v>6647.7</v>
      </c>
      <c r="K105" s="17">
        <f>+[1]PAT!K106</f>
        <v>7204.9</v>
      </c>
      <c r="L105" s="17">
        <f>+[1]PAT!L106</f>
        <v>6927.6</v>
      </c>
      <c r="M105" s="17">
        <f>+[1]PAT!M106</f>
        <v>10681.4</v>
      </c>
      <c r="N105" s="17">
        <f>+[1]PAT!N106</f>
        <v>8945.5</v>
      </c>
      <c r="O105" s="18">
        <f>+[1]PAT!R106</f>
        <v>7752.5</v>
      </c>
      <c r="P105" s="19">
        <f>+[1]PAT!S106</f>
        <v>8627.2000000000007</v>
      </c>
      <c r="Q105" s="20">
        <f>+[1]PAT!T106</f>
        <v>9328.2999999999993</v>
      </c>
      <c r="R105" s="18">
        <f t="shared" si="68"/>
        <v>8659.4562600000008</v>
      </c>
      <c r="S105" s="19">
        <f t="shared" si="52"/>
        <v>8437.349042087797</v>
      </c>
      <c r="T105" s="19">
        <f t="shared" si="53"/>
        <v>8000.6150735294104</v>
      </c>
      <c r="U105" s="19">
        <f t="shared" si="54"/>
        <v>7550.8664795244376</v>
      </c>
      <c r="V105" s="19"/>
      <c r="W105" s="20">
        <f t="shared" si="55"/>
        <v>8077.8741887632123</v>
      </c>
      <c r="X105" s="21"/>
      <c r="Y105" s="41">
        <f t="shared" si="69"/>
        <v>2.6700813355149178E-2</v>
      </c>
      <c r="Z105" s="24">
        <f t="shared" si="70"/>
        <v>3.0991091314030994E-2</v>
      </c>
      <c r="AA105" s="24">
        <f t="shared" si="71"/>
        <v>3.0700767920830208E-2</v>
      </c>
      <c r="AB105" s="24">
        <f t="shared" si="72"/>
        <v>3.0606693961691578E-2</v>
      </c>
      <c r="AC105" s="24">
        <f t="shared" si="73"/>
        <v>2.8698443034161691E-2</v>
      </c>
      <c r="AD105" s="24">
        <f t="shared" si="74"/>
        <v>1.3048665938920179E-2</v>
      </c>
      <c r="AE105" s="24">
        <f t="shared" si="75"/>
        <v>2.4926564029915887E-2</v>
      </c>
      <c r="AF105" s="24">
        <f t="shared" si="76"/>
        <v>1.6307551976150414E-2</v>
      </c>
      <c r="AG105" s="24">
        <f t="shared" si="77"/>
        <v>3.2187441773802838E-2</v>
      </c>
      <c r="AH105" s="24">
        <f t="shared" si="78"/>
        <v>1.4103340042507018E-2</v>
      </c>
      <c r="AI105" s="24">
        <f t="shared" si="79"/>
        <v>2.8077881989789999E-2</v>
      </c>
      <c r="AJ105" s="24">
        <f t="shared" si="80"/>
        <v>4.7216612090433152E-2</v>
      </c>
      <c r="AK105" s="24">
        <f t="shared" si="81"/>
        <v>2.1327365933300424E-2</v>
      </c>
      <c r="AL105" s="24">
        <f t="shared" si="82"/>
        <v>4.8556164198282348E-2</v>
      </c>
      <c r="AM105" s="24">
        <f t="shared" si="83"/>
        <v>2.720659149630289E-2</v>
      </c>
      <c r="AN105" s="24">
        <f t="shared" si="84"/>
        <v>1.4276394476459675E-2</v>
      </c>
      <c r="AO105" s="24">
        <f t="shared" si="85"/>
        <v>2.6696629136323535E-2</v>
      </c>
      <c r="AP105" s="24">
        <f t="shared" si="86"/>
        <v>2.855642553783988E-2</v>
      </c>
      <c r="AQ105" s="24">
        <f t="shared" si="87"/>
        <v>2.6211544334028725E-2</v>
      </c>
      <c r="AR105" s="24">
        <f t="shared" si="88"/>
        <v>2.1349697663783029E-2</v>
      </c>
      <c r="AS105" s="24" t="e">
        <f t="shared" si="89"/>
        <v>#DIV/0!</v>
      </c>
      <c r="AT105" s="24">
        <f t="shared" si="90"/>
        <v>2.1066322961542427E-2</v>
      </c>
      <c r="AU105" s="21"/>
      <c r="AV105" s="24">
        <f t="shared" si="91"/>
        <v>0.52279961311878997</v>
      </c>
      <c r="AW105" s="24">
        <f t="shared" si="92"/>
        <v>0.46910504601713732</v>
      </c>
      <c r="AX105" s="24">
        <f t="shared" si="93"/>
        <v>0.44761840294230471</v>
      </c>
      <c r="AY105" s="24">
        <f t="shared" si="94"/>
        <v>0.43699475039421953</v>
      </c>
      <c r="AZ105" s="24">
        <f t="shared" si="95"/>
        <v>1.1197722700226875</v>
      </c>
      <c r="BA105" s="24">
        <f t="shared" si="96"/>
        <v>0.31743149554308348</v>
      </c>
      <c r="BB105" s="24">
        <f t="shared" si="97"/>
        <v>0.49846186647173507</v>
      </c>
      <c r="BC105" s="24">
        <f t="shared" si="98"/>
        <v>0.3591841592406908</v>
      </c>
      <c r="BD105" s="24">
        <f t="shared" si="99"/>
        <v>0.65893890996206839</v>
      </c>
      <c r="BE105" s="24">
        <f t="shared" si="100"/>
        <v>0.43555360736416349</v>
      </c>
      <c r="BF105" s="24">
        <f t="shared" si="101"/>
        <v>1.3457943925233646</v>
      </c>
      <c r="BG105" s="24">
        <f t="shared" si="102"/>
        <v>0.91821708210617059</v>
      </c>
      <c r="BH105" s="24">
        <f t="shared" si="103"/>
        <v>0.37646370924310268</v>
      </c>
      <c r="BI105" s="24">
        <f t="shared" si="104"/>
        <v>0.4108023511856016</v>
      </c>
      <c r="BJ105" s="24">
        <f t="shared" si="105"/>
        <v>0.4856552436714312</v>
      </c>
      <c r="BK105" s="24">
        <f t="shared" si="106"/>
        <v>0.72816703101263469</v>
      </c>
      <c r="BL105" s="24">
        <f t="shared" si="107"/>
        <v>0.52283022085950681</v>
      </c>
      <c r="BM105" s="24">
        <f t="shared" si="108"/>
        <v>0.47197715384131622</v>
      </c>
      <c r="BN105" s="24">
        <f t="shared" si="109"/>
        <v>0.47654050775111378</v>
      </c>
      <c r="BO105" s="24">
        <f t="shared" si="110"/>
        <v>0.40003633085613988</v>
      </c>
      <c r="BP105" s="24" t="e">
        <f t="shared" si="111"/>
        <v>#DIV/0!</v>
      </c>
      <c r="BQ105" s="24">
        <f t="shared" si="112"/>
        <v>0.42843501311022036</v>
      </c>
      <c r="BR105" s="21"/>
      <c r="BS105" s="35">
        <f t="shared" si="113"/>
        <v>45748</v>
      </c>
      <c r="BT105" s="24">
        <f t="shared" si="58"/>
        <v>9.0509698608047945E-3</v>
      </c>
      <c r="BU105" s="24">
        <f t="shared" si="49"/>
        <v>7.9302127054136501E-4</v>
      </c>
      <c r="BV105" s="24">
        <f t="shared" si="50"/>
        <v>3.2497640558677792E-3</v>
      </c>
      <c r="BW105" s="24">
        <f t="shared" si="65"/>
        <v>3.2956036138578554E-3</v>
      </c>
      <c r="BX105" s="24">
        <f t="shared" si="66"/>
        <v>7.9834483412771946E-4</v>
      </c>
      <c r="BY105" s="24">
        <f t="shared" si="67"/>
        <v>1.4044426264494514E-3</v>
      </c>
      <c r="BZ105" s="24">
        <f t="shared" si="114"/>
        <v>2.3326124587986774E-3</v>
      </c>
      <c r="CA105" s="24">
        <f t="shared" si="115"/>
        <v>7.8405420786796672E-4</v>
      </c>
      <c r="CB105" s="24">
        <f t="shared" si="116"/>
        <v>9.2309169808636098E-4</v>
      </c>
      <c r="CC105" s="24">
        <f t="shared" si="117"/>
        <v>4.6883877546181196E-4</v>
      </c>
      <c r="CD105" s="24">
        <f t="shared" si="118"/>
        <v>2.900723245832446E-3</v>
      </c>
      <c r="CE105" s="24">
        <f t="shared" si="119"/>
        <v>6.95444736904505E-4</v>
      </c>
      <c r="CF105" s="24">
        <f t="shared" si="120"/>
        <v>2.6696911384600733E-2</v>
      </c>
    </row>
    <row r="106" spans="1:84" x14ac:dyDescent="0.25">
      <c r="A106" s="31">
        <f>+[1]PAT!A107</f>
        <v>45778</v>
      </c>
      <c r="B106" s="17">
        <f>+[1]PAT!B107</f>
        <v>8789.7000000000007</v>
      </c>
      <c r="C106" s="17">
        <f>+[1]PAT!C107</f>
        <v>9332.7999999999993</v>
      </c>
      <c r="D106" s="17">
        <f>+[1]PAT!D107</f>
        <v>6473.9</v>
      </c>
      <c r="E106" s="17">
        <f>+[1]PAT!E107</f>
        <v>7329.2</v>
      </c>
      <c r="F106" s="17">
        <f>+[1]PAT!F107</f>
        <v>10255.1</v>
      </c>
      <c r="G106" s="17">
        <f>+[1]PAT!G107</f>
        <v>7996</v>
      </c>
      <c r="H106" s="17">
        <f>+[1]PAT!H107</f>
        <v>10082.799999999999</v>
      </c>
      <c r="I106" s="17">
        <f>+[1]PAT!I107</f>
        <v>9149.6</v>
      </c>
      <c r="J106" s="17">
        <f>+[1]PAT!J107</f>
        <v>6838.3</v>
      </c>
      <c r="K106" s="17">
        <f>+[1]PAT!K107</f>
        <v>7332.2</v>
      </c>
      <c r="L106" s="17">
        <f>+[1]PAT!L107</f>
        <v>7251.7</v>
      </c>
      <c r="M106" s="17">
        <f>+[1]PAT!M107</f>
        <v>10898.4</v>
      </c>
      <c r="N106" s="17">
        <f>+[1]PAT!N107</f>
        <v>9176.7000000000007</v>
      </c>
      <c r="O106" s="18">
        <f>+[1]PAT!R107</f>
        <v>7858.9</v>
      </c>
      <c r="P106" s="19">
        <f>+[1]PAT!S107</f>
        <v>8765.4</v>
      </c>
      <c r="Q106" s="20">
        <f>+[1]PAT!T107</f>
        <v>9446.5</v>
      </c>
      <c r="R106" s="18">
        <f t="shared" si="68"/>
        <v>8789.7543000000005</v>
      </c>
      <c r="S106" s="19">
        <f t="shared" si="52"/>
        <v>8540.3741439131081</v>
      </c>
      <c r="T106" s="19">
        <f t="shared" si="53"/>
        <v>8130.2049773755662</v>
      </c>
      <c r="U106" s="19">
        <f t="shared" si="54"/>
        <v>7665.79180977543</v>
      </c>
      <c r="V106" s="19"/>
      <c r="W106" s="20">
        <f t="shared" si="55"/>
        <v>8191.8764694974961</v>
      </c>
      <c r="X106" s="21"/>
      <c r="Y106" s="41">
        <f t="shared" si="69"/>
        <v>1.5047231909832259E-2</v>
      </c>
      <c r="Z106" s="24">
        <f t="shared" si="70"/>
        <v>8.0468336519663453E-3</v>
      </c>
      <c r="AA106" s="24">
        <f t="shared" si="71"/>
        <v>9.0714964851847935E-3</v>
      </c>
      <c r="AB106" s="24">
        <f t="shared" si="72"/>
        <v>1.8057561951327905E-2</v>
      </c>
      <c r="AC106" s="24">
        <f t="shared" si="73"/>
        <v>3.5450323101777093E-2</v>
      </c>
      <c r="AD106" s="24">
        <f t="shared" si="74"/>
        <v>1.8794637263501723E-3</v>
      </c>
      <c r="AE106" s="24">
        <f t="shared" si="75"/>
        <v>2.4726866202550823E-2</v>
      </c>
      <c r="AF106" s="24">
        <f t="shared" si="76"/>
        <v>1.4557315324585929E-3</v>
      </c>
      <c r="AG106" s="24">
        <f t="shared" si="77"/>
        <v>2.8671570618409525E-2</v>
      </c>
      <c r="AH106" s="24">
        <f t="shared" si="78"/>
        <v>1.766853113853073E-2</v>
      </c>
      <c r="AI106" s="24">
        <f t="shared" si="79"/>
        <v>4.6783878976846216E-2</v>
      </c>
      <c r="AJ106" s="24">
        <f t="shared" si="80"/>
        <v>2.0315688954631428E-2</v>
      </c>
      <c r="AK106" s="24">
        <f t="shared" si="81"/>
        <v>2.5845397127047143E-2</v>
      </c>
      <c r="AL106" s="24">
        <f t="shared" si="82"/>
        <v>1.3724604966139919E-2</v>
      </c>
      <c r="AM106" s="24">
        <f t="shared" si="83"/>
        <v>1.6019102373887151E-2</v>
      </c>
      <c r="AN106" s="24">
        <f t="shared" si="84"/>
        <v>1.2671119067783065E-2</v>
      </c>
      <c r="AO106" s="24">
        <f t="shared" si="85"/>
        <v>1.5046907806657073E-2</v>
      </c>
      <c r="AP106" s="24">
        <f t="shared" si="86"/>
        <v>1.2210600902178292E-2</v>
      </c>
      <c r="AQ106" s="24">
        <f t="shared" si="87"/>
        <v>1.6197492649647982E-2</v>
      </c>
      <c r="AR106" s="24">
        <f t="shared" si="88"/>
        <v>1.5220151298216411E-2</v>
      </c>
      <c r="AS106" s="24" t="e">
        <f t="shared" si="89"/>
        <v>#DIV/0!</v>
      </c>
      <c r="AT106" s="24">
        <f t="shared" si="90"/>
        <v>1.4112906201593001E-2</v>
      </c>
      <c r="AU106" s="21"/>
      <c r="AV106" s="24">
        <f t="shared" si="91"/>
        <v>0.4788512012921462</v>
      </c>
      <c r="AW106" s="24">
        <f t="shared" si="92"/>
        <v>0.42309510376480963</v>
      </c>
      <c r="AX106" s="24">
        <f t="shared" si="93"/>
        <v>0.36634938055338617</v>
      </c>
      <c r="AY106" s="24">
        <f t="shared" si="94"/>
        <v>0.39253685970512242</v>
      </c>
      <c r="AZ106" s="24">
        <f t="shared" si="95"/>
        <v>1.148970055112005</v>
      </c>
      <c r="BA106" s="24">
        <f t="shared" si="96"/>
        <v>0.28648196415355409</v>
      </c>
      <c r="BB106" s="24">
        <f t="shared" si="97"/>
        <v>0.4976308949127366</v>
      </c>
      <c r="BC106" s="24">
        <f t="shared" si="98"/>
        <v>0.29772356570456004</v>
      </c>
      <c r="BD106" s="24">
        <f t="shared" si="99"/>
        <v>0.54635701686943161</v>
      </c>
      <c r="BE106" s="24">
        <f t="shared" si="100"/>
        <v>0.37017173397118452</v>
      </c>
      <c r="BF106" s="24">
        <f t="shared" si="101"/>
        <v>1.2511020053392934</v>
      </c>
      <c r="BG106" s="24">
        <f t="shared" si="102"/>
        <v>0.83095610100297357</v>
      </c>
      <c r="BH106" s="24">
        <f t="shared" si="103"/>
        <v>0.3669432320915198</v>
      </c>
      <c r="BI106" s="24">
        <f t="shared" si="104"/>
        <v>0.35432894464741138</v>
      </c>
      <c r="BJ106" s="24">
        <f t="shared" si="105"/>
        <v>0.45305351104038194</v>
      </c>
      <c r="BK106" s="24">
        <f t="shared" si="106"/>
        <v>0.6484024639223831</v>
      </c>
      <c r="BL106" s="24">
        <f t="shared" si="107"/>
        <v>0.47889858360274684</v>
      </c>
      <c r="BM106" s="24">
        <f t="shared" si="108"/>
        <v>0.42406101866257861</v>
      </c>
      <c r="BN106" s="24">
        <f t="shared" si="109"/>
        <v>0.42968463817977742</v>
      </c>
      <c r="BO106" s="24">
        <f t="shared" si="110"/>
        <v>0.35866378152379874</v>
      </c>
      <c r="BP106" s="24" t="e">
        <f t="shared" si="111"/>
        <v>#DIV/0!</v>
      </c>
      <c r="BQ106" s="24">
        <f t="shared" si="112"/>
        <v>0.38219577205078914</v>
      </c>
      <c r="BR106" s="21"/>
      <c r="BS106" s="35">
        <f t="shared" si="113"/>
        <v>45778</v>
      </c>
      <c r="BT106" s="24">
        <f t="shared" si="58"/>
        <v>2.3599036884772617E-3</v>
      </c>
      <c r="BU106" s="24">
        <f t="shared" si="49"/>
        <v>2.3523569762339122E-4</v>
      </c>
      <c r="BV106" s="24">
        <f t="shared" si="50"/>
        <v>1.924613714576068E-3</v>
      </c>
      <c r="BW106" s="24">
        <f t="shared" si="65"/>
        <v>4.0788807538628584E-3</v>
      </c>
      <c r="BX106" s="24">
        <f t="shared" si="66"/>
        <v>1.1346051689493499E-4</v>
      </c>
      <c r="BY106" s="24">
        <f t="shared" si="67"/>
        <v>1.390783426103421E-3</v>
      </c>
      <c r="BZ106" s="24">
        <f t="shared" si="114"/>
        <v>2.0611820680418351E-4</v>
      </c>
      <c r="CA106" s="24">
        <f t="shared" si="115"/>
        <v>7.0214333556597585E-4</v>
      </c>
      <c r="CB106" s="24">
        <f t="shared" si="116"/>
        <v>1.1422511952329279E-3</v>
      </c>
      <c r="CC106" s="24">
        <f t="shared" si="117"/>
        <v>7.8223548975679474E-4</v>
      </c>
      <c r="CD106" s="24">
        <f t="shared" si="118"/>
        <v>1.2730212254890639E-3</v>
      </c>
      <c r="CE106" s="24">
        <f t="shared" si="119"/>
        <v>8.3835831581865051E-4</v>
      </c>
      <c r="CF106" s="24">
        <f t="shared" si="120"/>
        <v>1.5047005566205533E-2</v>
      </c>
    </row>
    <row r="107" spans="1:84" x14ac:dyDescent="0.25">
      <c r="A107" s="31">
        <f>+[1]PAT!A108</f>
        <v>45809</v>
      </c>
      <c r="B107" s="17">
        <f>+[1]PAT!B108</f>
        <v>8949.9</v>
      </c>
      <c r="C107" s="17">
        <f>+[1]PAT!C108</f>
        <v>9417.2999999999993</v>
      </c>
      <c r="D107" s="17">
        <f>+[1]PAT!D108</f>
        <v>6655.7</v>
      </c>
      <c r="E107" s="17">
        <f>+[1]PAT!E108</f>
        <v>7440</v>
      </c>
      <c r="F107" s="17">
        <f>+[1]PAT!F108</f>
        <v>10654.7</v>
      </c>
      <c r="G107" s="17">
        <f>+[1]PAT!G108</f>
        <v>8240.9</v>
      </c>
      <c r="H107" s="17">
        <f>+[1]PAT!H108</f>
        <v>10263.5</v>
      </c>
      <c r="I107" s="17">
        <f>+[1]PAT!I108</f>
        <v>9299.1</v>
      </c>
      <c r="J107" s="17">
        <f>+[1]PAT!J108</f>
        <v>6982.6</v>
      </c>
      <c r="K107" s="17">
        <f>+[1]PAT!K108</f>
        <v>7442.5</v>
      </c>
      <c r="L107" s="17">
        <f>+[1]PAT!L108</f>
        <v>7356</v>
      </c>
      <c r="M107" s="17">
        <f>+[1]PAT!M108</f>
        <v>11210.2</v>
      </c>
      <c r="N107" s="17">
        <f>+[1]PAT!N108</f>
        <v>9178.6</v>
      </c>
      <c r="O107" s="18">
        <f>+[1]PAT!R108</f>
        <v>7813.4</v>
      </c>
      <c r="P107" s="19">
        <f>+[1]PAT!S108</f>
        <v>8942.1</v>
      </c>
      <c r="Q107" s="20">
        <f>+[1]PAT!T108</f>
        <v>9678.2000000000007</v>
      </c>
      <c r="R107" s="18">
        <f t="shared" si="68"/>
        <v>8950.0009199999986</v>
      </c>
      <c r="S107" s="19">
        <f t="shared" si="52"/>
        <v>8667.4766782320112</v>
      </c>
      <c r="T107" s="19">
        <f t="shared" si="53"/>
        <v>8284.941742081448</v>
      </c>
      <c r="U107" s="19">
        <f t="shared" si="54"/>
        <v>7794.1784676354027</v>
      </c>
      <c r="V107" s="19"/>
      <c r="W107" s="20">
        <f t="shared" si="55"/>
        <v>8330.3264416836646</v>
      </c>
      <c r="X107" s="21"/>
      <c r="Y107" s="41">
        <f t="shared" si="69"/>
        <v>1.8225878016314478E-2</v>
      </c>
      <c r="Z107" s="24">
        <f t="shared" si="70"/>
        <v>9.0540888050745227E-3</v>
      </c>
      <c r="AA107" s="24">
        <f t="shared" si="71"/>
        <v>2.8081990762909514E-2</v>
      </c>
      <c r="AB107" s="24">
        <f t="shared" si="72"/>
        <v>1.5117611744801751E-2</v>
      </c>
      <c r="AC107" s="24">
        <f t="shared" si="73"/>
        <v>3.8965977903677285E-2</v>
      </c>
      <c r="AD107" s="24">
        <f t="shared" si="74"/>
        <v>3.0627813906953349E-2</v>
      </c>
      <c r="AE107" s="24">
        <f t="shared" si="75"/>
        <v>1.7921609076843703E-2</v>
      </c>
      <c r="AF107" s="24">
        <f t="shared" si="76"/>
        <v>1.6339512109819099E-2</v>
      </c>
      <c r="AG107" s="24">
        <f t="shared" si="77"/>
        <v>2.1101735811532185E-2</v>
      </c>
      <c r="AH107" s="24">
        <f t="shared" si="78"/>
        <v>1.5043233954338486E-2</v>
      </c>
      <c r="AI107" s="24">
        <f t="shared" si="79"/>
        <v>1.4382834369871977E-2</v>
      </c>
      <c r="AJ107" s="24">
        <f t="shared" si="80"/>
        <v>2.8609704176759898E-2</v>
      </c>
      <c r="AK107" s="24">
        <f t="shared" si="81"/>
        <v>2.070461058985007E-4</v>
      </c>
      <c r="AL107" s="24">
        <f t="shared" si="82"/>
        <v>-5.7896143226151553E-3</v>
      </c>
      <c r="AM107" s="24">
        <f t="shared" si="83"/>
        <v>2.0158806215346825E-2</v>
      </c>
      <c r="AN107" s="24">
        <f t="shared" si="84"/>
        <v>2.4527602815857863E-2</v>
      </c>
      <c r="AO107" s="24">
        <f t="shared" si="85"/>
        <v>1.8231069325794325E-2</v>
      </c>
      <c r="AP107" s="24">
        <f t="shared" si="86"/>
        <v>1.4882548724108435E-2</v>
      </c>
      <c r="AQ107" s="24">
        <f t="shared" si="87"/>
        <v>1.9032332534847152E-2</v>
      </c>
      <c r="AR107" s="24">
        <f t="shared" si="88"/>
        <v>1.674799695137219E-2</v>
      </c>
      <c r="AS107" s="24" t="e">
        <f t="shared" si="89"/>
        <v>#DIV/0!</v>
      </c>
      <c r="AT107" s="24">
        <f t="shared" si="90"/>
        <v>1.6900886225724721E-2</v>
      </c>
      <c r="AU107" s="21"/>
      <c r="AV107" s="24">
        <f t="shared" si="91"/>
        <v>0.4347386983007373</v>
      </c>
      <c r="AW107" s="24">
        <f t="shared" si="92"/>
        <v>0.37444721747887377</v>
      </c>
      <c r="AX107" s="24">
        <f t="shared" si="93"/>
        <v>0.36900672604233087</v>
      </c>
      <c r="AY107" s="24">
        <f t="shared" si="94"/>
        <v>0.37127690946623404</v>
      </c>
      <c r="AZ107" s="24">
        <f t="shared" si="95"/>
        <v>0.94184329949516155</v>
      </c>
      <c r="BA107" s="24">
        <f t="shared" si="96"/>
        <v>0.29559639662301307</v>
      </c>
      <c r="BB107" s="24">
        <f t="shared" si="97"/>
        <v>0.44698999013111518</v>
      </c>
      <c r="BC107" s="24">
        <f t="shared" si="98"/>
        <v>0.26721811888474023</v>
      </c>
      <c r="BD107" s="24">
        <f t="shared" si="99"/>
        <v>0.51292440361406633</v>
      </c>
      <c r="BE107" s="24">
        <f t="shared" si="100"/>
        <v>0.36194780953775196</v>
      </c>
      <c r="BF107" s="24">
        <f t="shared" si="101"/>
        <v>1.1234952801593487</v>
      </c>
      <c r="BG107" s="24">
        <f t="shared" si="102"/>
        <v>0.74948889617179337</v>
      </c>
      <c r="BH107" s="24">
        <f t="shared" si="103"/>
        <v>0.31897282616505485</v>
      </c>
      <c r="BI107" s="24">
        <f t="shared" si="104"/>
        <v>0.26063246208454327</v>
      </c>
      <c r="BJ107" s="24">
        <f t="shared" si="105"/>
        <v>0.43374112139043453</v>
      </c>
      <c r="BK107" s="24">
        <f t="shared" si="106"/>
        <v>0.54441004691539274</v>
      </c>
      <c r="BL107" s="24">
        <f t="shared" si="107"/>
        <v>0.4347805314877331</v>
      </c>
      <c r="BM107" s="24">
        <f t="shared" si="108"/>
        <v>0.39107256449878558</v>
      </c>
      <c r="BN107" s="24">
        <f t="shared" si="109"/>
        <v>0.40789331235737758</v>
      </c>
      <c r="BO107" s="24">
        <f t="shared" si="110"/>
        <v>0.34454608570010081</v>
      </c>
      <c r="BP107" s="24" t="e">
        <f t="shared" si="111"/>
        <v>#DIV/0!</v>
      </c>
      <c r="BQ107" s="24">
        <f t="shared" si="112"/>
        <v>0.35693052375467693</v>
      </c>
      <c r="BR107" s="21"/>
      <c r="BS107" s="35">
        <f t="shared" si="113"/>
        <v>45809</v>
      </c>
      <c r="BT107" s="24">
        <f t="shared" si="58"/>
        <v>2.6369898858891656E-3</v>
      </c>
      <c r="BU107" s="24">
        <f t="shared" si="49"/>
        <v>7.2391549199631456E-4</v>
      </c>
      <c r="BV107" s="24">
        <f t="shared" si="50"/>
        <v>1.6160460539040038E-3</v>
      </c>
      <c r="BW107" s="24">
        <f t="shared" si="65"/>
        <v>4.5735076282467013E-3</v>
      </c>
      <c r="BX107" s="24">
        <f t="shared" si="66"/>
        <v>1.8249712731947592E-3</v>
      </c>
      <c r="BY107" s="24">
        <f t="shared" si="67"/>
        <v>1.0176285880064207E-3</v>
      </c>
      <c r="BZ107" s="24">
        <f t="shared" si="114"/>
        <v>2.2825466170631535E-3</v>
      </c>
      <c r="CA107" s="24">
        <f t="shared" si="115"/>
        <v>5.2370046759275118E-4</v>
      </c>
      <c r="CB107" s="24">
        <f t="shared" si="116"/>
        <v>9.7504010375780903E-4</v>
      </c>
      <c r="CC107" s="24">
        <f t="shared" si="117"/>
        <v>2.4800277597642731E-4</v>
      </c>
      <c r="CD107" s="24">
        <f t="shared" si="118"/>
        <v>1.8020455760719995E-3</v>
      </c>
      <c r="CE107" s="24">
        <f t="shared" si="119"/>
        <v>6.7874899029532939E-6</v>
      </c>
      <c r="CF107" s="24">
        <f t="shared" si="120"/>
        <v>1.8231181951602456E-2</v>
      </c>
    </row>
    <row r="108" spans="1:84" x14ac:dyDescent="0.25">
      <c r="A108" s="31">
        <f>+[1]PAT!A109</f>
        <v>45839</v>
      </c>
      <c r="B108" s="17">
        <f>+[1]PAT!B109</f>
        <v>9141.6</v>
      </c>
      <c r="C108" s="17">
        <f>+[1]PAT!C109</f>
        <v>9541.5</v>
      </c>
      <c r="D108" s="17">
        <f>+[1]PAT!D109</f>
        <v>6679.9</v>
      </c>
      <c r="E108" s="17">
        <f>+[1]PAT!E109</f>
        <v>7523.9</v>
      </c>
      <c r="F108" s="17">
        <f>+[1]PAT!F109</f>
        <v>10904.6</v>
      </c>
      <c r="G108" s="17">
        <f>+[1]PAT!G109</f>
        <v>8342</v>
      </c>
      <c r="H108" s="17">
        <f>+[1]PAT!H109</f>
        <v>10469.9</v>
      </c>
      <c r="I108" s="17">
        <f>+[1]PAT!I109</f>
        <v>9730.5</v>
      </c>
      <c r="J108" s="17">
        <f>+[1]PAT!J109</f>
        <v>7142.1</v>
      </c>
      <c r="K108" s="17">
        <f>+[1]PAT!K109</f>
        <v>7656.8</v>
      </c>
      <c r="L108" s="17">
        <f>+[1]PAT!L109</f>
        <v>7510.7</v>
      </c>
      <c r="M108" s="17">
        <f>+[1]PAT!M109</f>
        <v>11500.9</v>
      </c>
      <c r="N108" s="17">
        <f>+[1]PAT!N109</f>
        <v>9383</v>
      </c>
      <c r="O108" s="18">
        <f>+[1]PAT!R109</f>
        <v>7959.1</v>
      </c>
      <c r="P108" s="19">
        <f>+[1]PAT!S109</f>
        <v>9132.7000000000007</v>
      </c>
      <c r="Q108" s="20">
        <f>+[1]PAT!T109</f>
        <v>9902.1</v>
      </c>
      <c r="R108" s="18">
        <f t="shared" si="68"/>
        <v>9141.7027400000006</v>
      </c>
      <c r="S108" s="19">
        <f t="shared" si="52"/>
        <v>8803.4397495851554</v>
      </c>
      <c r="T108" s="19">
        <f t="shared" si="53"/>
        <v>8441.0923642533944</v>
      </c>
      <c r="U108" s="19">
        <f t="shared" si="54"/>
        <v>7927.7560766182305</v>
      </c>
      <c r="V108" s="19"/>
      <c r="W108" s="20">
        <f t="shared" si="55"/>
        <v>8547.0504542926028</v>
      </c>
      <c r="X108" s="21"/>
      <c r="Y108" s="41">
        <f t="shared" si="69"/>
        <v>2.1419233734455201E-2</v>
      </c>
      <c r="Z108" s="24">
        <f t="shared" si="70"/>
        <v>1.3188493517250155E-2</v>
      </c>
      <c r="AA108" s="24">
        <f t="shared" si="71"/>
        <v>3.6359811890560589E-3</v>
      </c>
      <c r="AB108" s="24">
        <f t="shared" si="72"/>
        <v>1.1276881720430065E-2</v>
      </c>
      <c r="AC108" s="24">
        <f t="shared" si="73"/>
        <v>2.3454437947572293E-2</v>
      </c>
      <c r="AD108" s="24">
        <f t="shared" si="74"/>
        <v>1.2268077515805276E-2</v>
      </c>
      <c r="AE108" s="24">
        <f t="shared" si="75"/>
        <v>2.0110098894139394E-2</v>
      </c>
      <c r="AF108" s="24">
        <f t="shared" si="76"/>
        <v>4.6391586282543473E-2</v>
      </c>
      <c r="AG108" s="24">
        <f t="shared" si="77"/>
        <v>2.2842494199868169E-2</v>
      </c>
      <c r="AH108" s="24">
        <f t="shared" si="78"/>
        <v>2.8794088008061935E-2</v>
      </c>
      <c r="AI108" s="24">
        <f t="shared" si="79"/>
        <v>2.1030451332245681E-2</v>
      </c>
      <c r="AJ108" s="24">
        <f t="shared" si="80"/>
        <v>2.5931740736115261E-2</v>
      </c>
      <c r="AK108" s="24">
        <f t="shared" si="81"/>
        <v>2.2269191379948872E-2</v>
      </c>
      <c r="AL108" s="24">
        <f t="shared" si="82"/>
        <v>1.8647451813551097E-2</v>
      </c>
      <c r="AM108" s="24">
        <f t="shared" si="83"/>
        <v>2.1314903657977391E-2</v>
      </c>
      <c r="AN108" s="24">
        <f t="shared" si="84"/>
        <v>2.3134467152982952E-2</v>
      </c>
      <c r="AO108" s="24">
        <f t="shared" si="85"/>
        <v>2.1419195563613602E-2</v>
      </c>
      <c r="AP108" s="24">
        <f t="shared" si="86"/>
        <v>1.5686580581706133E-2</v>
      </c>
      <c r="AQ108" s="24">
        <f t="shared" si="87"/>
        <v>1.8847522050615684E-2</v>
      </c>
      <c r="AR108" s="24">
        <f t="shared" si="88"/>
        <v>1.7138125530162807E-2</v>
      </c>
      <c r="AS108" s="24" t="e">
        <f t="shared" si="89"/>
        <v>#DIV/0!</v>
      </c>
      <c r="AT108" s="24">
        <f t="shared" si="90"/>
        <v>2.6016268885272531E-2</v>
      </c>
      <c r="AU108" s="21"/>
      <c r="AV108" s="24">
        <f t="shared" si="91"/>
        <v>0.4069194779610934</v>
      </c>
      <c r="AW108" s="24">
        <f t="shared" si="92"/>
        <v>0.34334347018077382</v>
      </c>
      <c r="AX108" s="24">
        <f t="shared" si="93"/>
        <v>0.3018456081541967</v>
      </c>
      <c r="AY108" s="24">
        <f t="shared" si="94"/>
        <v>0.34345761017070209</v>
      </c>
      <c r="AZ108" s="24">
        <f t="shared" si="95"/>
        <v>0.8556283502084574</v>
      </c>
      <c r="BA108" s="24">
        <f t="shared" si="96"/>
        <v>0.26641465895462346</v>
      </c>
      <c r="BB108" s="24">
        <f t="shared" si="97"/>
        <v>0.40110537162433402</v>
      </c>
      <c r="BC108" s="24">
        <f t="shared" si="98"/>
        <v>0.29755570668480202</v>
      </c>
      <c r="BD108" s="24">
        <f t="shared" si="99"/>
        <v>0.45897084959042345</v>
      </c>
      <c r="BE108" s="24">
        <f t="shared" si="100"/>
        <v>0.32702473179777813</v>
      </c>
      <c r="BF108" s="24">
        <f t="shared" si="101"/>
        <v>1.0771890038165828</v>
      </c>
      <c r="BG108" s="24">
        <f t="shared" si="102"/>
        <v>0.6867694293298916</v>
      </c>
      <c r="BH108" s="24">
        <f t="shared" si="103"/>
        <v>0.30198287704497218</v>
      </c>
      <c r="BI108" s="24">
        <f t="shared" si="104"/>
        <v>0.22727132547955353</v>
      </c>
      <c r="BJ108" s="24">
        <f t="shared" si="105"/>
        <v>0.41209122535755704</v>
      </c>
      <c r="BK108" s="24">
        <f t="shared" si="106"/>
        <v>0.49875130545338986</v>
      </c>
      <c r="BL108" s="24">
        <f t="shared" si="107"/>
        <v>0.40696274019123591</v>
      </c>
      <c r="BM108" s="24">
        <f t="shared" si="108"/>
        <v>0.35770146180689899</v>
      </c>
      <c r="BN108" s="24">
        <f t="shared" si="109"/>
        <v>0.37521186688815389</v>
      </c>
      <c r="BO108" s="24">
        <f t="shared" si="110"/>
        <v>0.31604967602812062</v>
      </c>
      <c r="BP108" s="24" t="e">
        <f t="shared" si="111"/>
        <v>#DIV/0!</v>
      </c>
      <c r="BQ108" s="24">
        <f t="shared" si="112"/>
        <v>0.34305624802896073</v>
      </c>
      <c r="BR108" s="21"/>
      <c r="BS108" s="35">
        <f t="shared" si="113"/>
        <v>45839</v>
      </c>
      <c r="BT108" s="24">
        <f t="shared" si="58"/>
        <v>3.8065296818959094E-3</v>
      </c>
      <c r="BU108" s="24">
        <f t="shared" si="49"/>
        <v>9.4637928915406179E-5</v>
      </c>
      <c r="BV108" s="24">
        <f t="shared" si="50"/>
        <v>1.2017989027810316E-3</v>
      </c>
      <c r="BW108" s="24">
        <f t="shared" si="65"/>
        <v>2.8089632286394223E-3</v>
      </c>
      <c r="BX108" s="24">
        <f t="shared" si="66"/>
        <v>7.3990212181141953E-4</v>
      </c>
      <c r="BY108" s="24">
        <f t="shared" si="67"/>
        <v>1.1415546542419448E-3</v>
      </c>
      <c r="BZ108" s="24">
        <f t="shared" si="114"/>
        <v>6.4686622196896016E-3</v>
      </c>
      <c r="CA108" s="24">
        <f t="shared" si="115"/>
        <v>5.6850355869897981E-4</v>
      </c>
      <c r="CB108" s="24">
        <f t="shared" si="116"/>
        <v>1.8604800053631902E-3</v>
      </c>
      <c r="CC108" s="24">
        <f t="shared" si="117"/>
        <v>3.6125878501435722E-4</v>
      </c>
      <c r="CD108" s="24">
        <f t="shared" si="118"/>
        <v>1.6500251399456916E-3</v>
      </c>
      <c r="CE108" s="24">
        <f t="shared" si="119"/>
        <v>7.1712086168560407E-4</v>
      </c>
      <c r="CF108" s="24">
        <f t="shared" si="120"/>
        <v>2.1419437088682557E-2</v>
      </c>
    </row>
    <row r="109" spans="1:84" x14ac:dyDescent="0.25">
      <c r="A109" s="31">
        <f>+[1]PAT!A110</f>
        <v>45870</v>
      </c>
      <c r="B109" s="17">
        <f>+[1]PAT!B110</f>
        <v>9320.2999999999993</v>
      </c>
      <c r="C109" s="17">
        <f>+[1]PAT!C110</f>
        <v>9652.7999999999993</v>
      </c>
      <c r="D109" s="17">
        <f>+[1]PAT!D110</f>
        <v>6963</v>
      </c>
      <c r="E109" s="17">
        <f>+[1]PAT!E110</f>
        <v>7545.5</v>
      </c>
      <c r="F109" s="17">
        <f>+[1]PAT!F110</f>
        <v>11213.5</v>
      </c>
      <c r="G109" s="17">
        <f>+[1]PAT!G110</f>
        <v>8389.7999999999993</v>
      </c>
      <c r="H109" s="17">
        <f>+[1]PAT!H110</f>
        <v>10709.8</v>
      </c>
      <c r="I109" s="17">
        <f>+[1]PAT!I110</f>
        <v>10104</v>
      </c>
      <c r="J109" s="17">
        <f>+[1]PAT!J110</f>
        <v>7299.4</v>
      </c>
      <c r="K109" s="17">
        <f>+[1]PAT!K110</f>
        <v>7745.4</v>
      </c>
      <c r="L109" s="17">
        <f>+[1]PAT!L110</f>
        <v>8082.2</v>
      </c>
      <c r="M109" s="17">
        <f>+[1]PAT!M110</f>
        <v>11706</v>
      </c>
      <c r="N109" s="17">
        <f>+[1]PAT!N110</f>
        <v>9543.7000000000007</v>
      </c>
      <c r="O109" s="18">
        <f>+[1]PAT!R110</f>
        <v>8024</v>
      </c>
      <c r="P109" s="19">
        <f>+[1]PAT!S110</f>
        <v>9295.1</v>
      </c>
      <c r="Q109" s="20">
        <f>+[1]PAT!T110</f>
        <v>10206.1</v>
      </c>
      <c r="R109" s="18">
        <f t="shared" ref="R109" si="121">+SUMPRODUCT($C$3:$N$3,C109:N109)</f>
        <v>9320.4264399999993</v>
      </c>
      <c r="S109" s="19">
        <f t="shared" si="52"/>
        <v>8907.0562679137111</v>
      </c>
      <c r="T109" s="19">
        <f t="shared" si="53"/>
        <v>8520.9829185520357</v>
      </c>
      <c r="U109" s="19">
        <f t="shared" si="54"/>
        <v>7986.6405548216644</v>
      </c>
      <c r="V109" s="19"/>
      <c r="W109" s="20">
        <f t="shared" si="55"/>
        <v>8726.5260522900062</v>
      </c>
      <c r="X109" s="21"/>
      <c r="Y109" s="41">
        <f t="shared" ref="Y109" si="122">+B109/B108-1</f>
        <v>1.9548000350048111E-2</v>
      </c>
      <c r="Z109" s="24">
        <f t="shared" ref="Z109" si="123">+C109/C108-1</f>
        <v>1.166483257349471E-2</v>
      </c>
      <c r="AA109" s="24">
        <f t="shared" ref="AA109" si="124">+D109/D108-1</f>
        <v>4.23808739651792E-2</v>
      </c>
      <c r="AB109" s="24">
        <f t="shared" ref="AB109" si="125">+E109/E108-1</f>
        <v>2.8708515530508905E-3</v>
      </c>
      <c r="AC109" s="24">
        <f t="shared" ref="AC109" si="126">+F109/F108-1</f>
        <v>2.8327494818700227E-2</v>
      </c>
      <c r="AD109" s="24">
        <f t="shared" ref="AD109" si="127">+G109/G108-1</f>
        <v>5.730040757611965E-3</v>
      </c>
      <c r="AE109" s="24">
        <f t="shared" ref="AE109" si="128">+H109/H108-1</f>
        <v>2.2913303851994637E-2</v>
      </c>
      <c r="AF109" s="24">
        <f t="shared" ref="AF109" si="129">+I109/I108-1</f>
        <v>3.8384461230152711E-2</v>
      </c>
      <c r="AG109" s="24">
        <f t="shared" ref="AG109" si="130">+J109/J108-1</f>
        <v>2.2024334579465288E-2</v>
      </c>
      <c r="AH109" s="24">
        <f t="shared" ref="AH109" si="131">+K109/K108-1</f>
        <v>1.1571413645387052E-2</v>
      </c>
      <c r="AI109" s="24">
        <f t="shared" ref="AI109" si="132">+L109/L108-1</f>
        <v>7.6091442874831827E-2</v>
      </c>
      <c r="AJ109" s="24">
        <f t="shared" ref="AJ109" si="133">+M109/M108-1</f>
        <v>1.7833386952325503E-2</v>
      </c>
      <c r="AK109" s="24">
        <f t="shared" ref="AK109" si="134">+N109/N108-1</f>
        <v>1.7126718533518215E-2</v>
      </c>
      <c r="AL109" s="24">
        <f t="shared" ref="AL109" si="135">+O109/O108-1</f>
        <v>8.1541882876203786E-3</v>
      </c>
      <c r="AM109" s="24">
        <f t="shared" ref="AM109" si="136">+P109/P108-1</f>
        <v>1.7782254973885081E-2</v>
      </c>
      <c r="AN109" s="24">
        <f t="shared" ref="AN109" si="137">+Q109/Q108-1</f>
        <v>3.0700558467395833E-2</v>
      </c>
      <c r="AO109" s="24">
        <f t="shared" ref="AO109" si="138">+R109/R108-1</f>
        <v>1.9550373172602109E-2</v>
      </c>
      <c r="AP109" s="24">
        <f t="shared" ref="AP109" si="139">+S109/S108-1</f>
        <v>1.1770003689005604E-2</v>
      </c>
      <c r="AQ109" s="24">
        <f t="shared" ref="AQ109" si="140">+T109/T108-1</f>
        <v>9.4644805258812248E-3</v>
      </c>
      <c r="AR109" s="24">
        <f t="shared" ref="AR109" si="141">+U109/U108-1</f>
        <v>7.4276349618154214E-3</v>
      </c>
      <c r="AS109" s="24" t="e">
        <f t="shared" ref="AS109" si="142">+V109/V108-1</f>
        <v>#DIV/0!</v>
      </c>
      <c r="AT109" s="24">
        <f t="shared" ref="AT109" si="143">+W109/W108-1</f>
        <v>2.099854200664808E-2</v>
      </c>
      <c r="AU109" s="21"/>
      <c r="AV109" s="24">
        <f t="shared" ref="AV109" si="144">+B109/B97-1</f>
        <v>0.37119696345554054</v>
      </c>
      <c r="AW109" s="24">
        <f t="shared" ref="AW109" si="145">+C109/C97-1</f>
        <v>0.29626943840141795</v>
      </c>
      <c r="AX109" s="24">
        <f t="shared" ref="AX109" si="146">+D109/D97-1</f>
        <v>0.31625708884688097</v>
      </c>
      <c r="AY109" s="24">
        <f t="shared" ref="AY109" si="147">+E109/E97-1</f>
        <v>0.30744039367895759</v>
      </c>
      <c r="AZ109" s="24">
        <f t="shared" ref="AZ109" si="148">+F109/F97-1</f>
        <v>0.76462719919428435</v>
      </c>
      <c r="BA109" s="24">
        <f t="shared" ref="BA109" si="149">+G109/G97-1</f>
        <v>0.21930589466341099</v>
      </c>
      <c r="BB109" s="24">
        <f t="shared" ref="BB109" si="150">+H109/H97-1</f>
        <v>0.38880892174025794</v>
      </c>
      <c r="BC109" s="24">
        <f t="shared" ref="BC109" si="151">+I109/I97-1</f>
        <v>0.29990093787389527</v>
      </c>
      <c r="BD109" s="24">
        <f t="shared" ref="BD109" si="152">+J109/J97-1</f>
        <v>0.4159844810863238</v>
      </c>
      <c r="BE109" s="24">
        <f t="shared" ref="BE109" si="153">+K109/K97-1</f>
        <v>0.29647484181982531</v>
      </c>
      <c r="BF109" s="24">
        <f t="shared" ref="BF109" si="154">+L109/L97-1</f>
        <v>0.99935681773204021</v>
      </c>
      <c r="BG109" s="24">
        <f t="shared" ref="BG109" si="155">+M109/M97-1</f>
        <v>0.60953677350162949</v>
      </c>
      <c r="BH109" s="24">
        <f t="shared" ref="BH109" si="156">+N109/N97-1</f>
        <v>0.29105002570276794</v>
      </c>
      <c r="BI109" s="24">
        <f t="shared" ref="BI109" si="157">+O109/O97-1</f>
        <v>0.18165083572638241</v>
      </c>
      <c r="BJ109" s="24">
        <f t="shared" ref="BJ109" si="158">+P109/P97-1</f>
        <v>0.37797049885108591</v>
      </c>
      <c r="BK109" s="24">
        <f t="shared" ref="BK109" si="159">+Q109/Q97-1</f>
        <v>0.46300941786958316</v>
      </c>
      <c r="BL109" s="24">
        <f t="shared" ref="BL109" si="160">+R109/R97-1</f>
        <v>0.37122924080948549</v>
      </c>
      <c r="BM109" s="24">
        <f t="shared" ref="BM109" si="161">+S109/S97-1</f>
        <v>0.31676491618685043</v>
      </c>
      <c r="BN109" s="24">
        <f t="shared" ref="BN109" si="162">+T109/T97-1</f>
        <v>0.33536062777373066</v>
      </c>
      <c r="BO109" s="24">
        <f t="shared" ref="BO109" si="163">+U109/U97-1</f>
        <v>0.28167489763182818</v>
      </c>
      <c r="BP109" s="24" t="e">
        <f t="shared" ref="BP109" si="164">+V109/V97-1</f>
        <v>#DIV/0!</v>
      </c>
      <c r="BQ109" s="24">
        <f t="shared" ref="BQ109" si="165">+W109/W97-1</f>
        <v>0.32173163911722424</v>
      </c>
      <c r="BR109" s="21"/>
      <c r="BS109" s="35">
        <f t="shared" ref="BS109" si="166">+A109</f>
        <v>45870</v>
      </c>
      <c r="BT109" s="24">
        <f t="shared" ref="BT109" si="167">(C109-C108)/$B108*C$3</f>
        <v>3.3396331058020258E-3</v>
      </c>
      <c r="BU109" s="24">
        <f t="shared" ref="BU109" si="168">(D109-D108)/$B108*D$3</f>
        <v>1.0838912225431012E-3</v>
      </c>
      <c r="BV109" s="24">
        <f t="shared" ref="BV109" si="169">(E109-E108)/$B108*E$3</f>
        <v>3.0291415069572575E-4</v>
      </c>
      <c r="BW109" s="24">
        <f t="shared" ref="BW109" si="170">(F109-F108)/$B108*F$3</f>
        <v>3.399332720749099E-3</v>
      </c>
      <c r="BX109" s="24">
        <f t="shared" ref="BX109" si="171">(G109-G108)/$B108*G$3</f>
        <v>3.4248927977596397E-4</v>
      </c>
      <c r="BY109" s="24">
        <f t="shared" ref="BY109" si="172">(H109-H108)/$B108*H$3</f>
        <v>1.2990122079285882E-3</v>
      </c>
      <c r="BZ109" s="24">
        <f t="shared" ref="BZ109" si="173">(I109-I108)/$B108*I$3</f>
        <v>5.4830336046206357E-3</v>
      </c>
      <c r="CA109" s="24">
        <f t="shared" ref="CA109" si="174">(J109-J108)/$B108*J$3</f>
        <v>5.4890500568827952E-4</v>
      </c>
      <c r="CB109" s="24">
        <f t="shared" ref="CB109" si="175">(K109-K108)/$B108*K$3</f>
        <v>7.530651089524763E-4</v>
      </c>
      <c r="CC109" s="24">
        <f t="shared" ref="CC109" si="176">(L109-L108)/$B108*L$3</f>
        <v>1.3065929377789446E-3</v>
      </c>
      <c r="CD109" s="24">
        <f t="shared" ref="CD109" si="177">(M109-M108)/$B108*M$3</f>
        <v>1.1397435897435916E-3</v>
      </c>
      <c r="CE109" s="24">
        <f t="shared" ref="CE109" si="178">(N109-N108)/$B108*N$3</f>
        <v>5.5197995974446735E-4</v>
      </c>
      <c r="CF109" s="24">
        <f t="shared" ref="CF109" si="179">+SUM(BT109:CE109)</f>
        <v>1.9550592894022899E-2</v>
      </c>
    </row>
    <row r="110" spans="1:84" x14ac:dyDescent="0.25">
      <c r="A110" s="31">
        <f>+[1]PAT!A111</f>
        <v>45901</v>
      </c>
      <c r="B110" s="17">
        <f>+[1]PAT!B111</f>
        <v>9543.6</v>
      </c>
      <c r="C110" s="17">
        <f>+[1]PAT!C111</f>
        <v>9832</v>
      </c>
      <c r="D110" s="17">
        <f>+[1]PAT!D111</f>
        <v>7085.8</v>
      </c>
      <c r="E110" s="17">
        <f>+[1]PAT!E111</f>
        <v>7617.2</v>
      </c>
      <c r="F110" s="17">
        <f>+[1]PAT!F111</f>
        <v>11626.6</v>
      </c>
      <c r="G110" s="17">
        <f>+[1]PAT!G111</f>
        <v>8542.7000000000007</v>
      </c>
      <c r="H110" s="17">
        <f>+[1]PAT!H111</f>
        <v>10985.8</v>
      </c>
      <c r="I110" s="17">
        <f>+[1]PAT!I111</f>
        <v>10566.2</v>
      </c>
      <c r="J110" s="17">
        <f>+[1]PAT!J111</f>
        <v>7466.1</v>
      </c>
      <c r="K110" s="17">
        <f>+[1]PAT!K111</f>
        <v>7832.7</v>
      </c>
      <c r="L110" s="17">
        <f>+[1]PAT!L111</f>
        <v>8215.7999999999993</v>
      </c>
      <c r="M110" s="17">
        <f>+[1]PAT!M111</f>
        <v>11935</v>
      </c>
      <c r="N110" s="17">
        <f>+[1]PAT!N111</f>
        <v>9763.1</v>
      </c>
      <c r="O110" s="18">
        <f>+[1]PAT!R111</f>
        <v>8193.5</v>
      </c>
      <c r="P110" s="19">
        <f>+[1]PAT!S111</f>
        <v>9498</v>
      </c>
      <c r="Q110" s="20">
        <f>+[1]PAT!T111</f>
        <v>10531.6</v>
      </c>
      <c r="R110" s="18">
        <f t="shared" ref="R110" si="180">+SUMPRODUCT($C$3:$N$3,C110:N110)</f>
        <v>9543.7485300000008</v>
      </c>
      <c r="S110" s="19">
        <f t="shared" si="52"/>
        <v>9054.8387690451054</v>
      </c>
      <c r="T110" s="19">
        <f t="shared" si="53"/>
        <v>8646.8665723981903</v>
      </c>
      <c r="U110" s="19">
        <f t="shared" si="54"/>
        <v>8095.2246367239095</v>
      </c>
      <c r="V110" s="19"/>
      <c r="W110" s="20">
        <f t="shared" si="55"/>
        <v>8942.8777489338026</v>
      </c>
      <c r="X110" s="21"/>
      <c r="Y110" s="41">
        <f t="shared" ref="Y110" si="181">+B110/B109-1</f>
        <v>2.3958456272866968E-2</v>
      </c>
      <c r="Z110" s="24">
        <f t="shared" ref="Z110" si="182">+C110/C109-1</f>
        <v>1.8564561577987915E-2</v>
      </c>
      <c r="AA110" s="24">
        <f t="shared" ref="AA110" si="183">+D110/D109-1</f>
        <v>1.763607640384901E-2</v>
      </c>
      <c r="AB110" s="24">
        <f t="shared" ref="AB110" si="184">+E110/E109-1</f>
        <v>9.5023523954673728E-3</v>
      </c>
      <c r="AC110" s="24">
        <f t="shared" ref="AC110" si="185">+F110/F109-1</f>
        <v>3.6839523788291029E-2</v>
      </c>
      <c r="AD110" s="24">
        <f t="shared" ref="AD110" si="186">+G110/G109-1</f>
        <v>1.8224510715392661E-2</v>
      </c>
      <c r="AE110" s="24">
        <f t="shared" ref="AE110" si="187">+H110/H109-1</f>
        <v>2.5770789370483049E-2</v>
      </c>
      <c r="AF110" s="24">
        <f t="shared" ref="AF110" si="188">+I110/I109-1</f>
        <v>4.5744259699129097E-2</v>
      </c>
      <c r="AG110" s="24">
        <f t="shared" ref="AG110" si="189">+J110/J109-1</f>
        <v>2.2837493492615879E-2</v>
      </c>
      <c r="AH110" s="24">
        <f t="shared" ref="AH110" si="190">+K110/K109-1</f>
        <v>1.1271206135254452E-2</v>
      </c>
      <c r="AI110" s="24">
        <f t="shared" ref="AI110" si="191">+L110/L109-1</f>
        <v>1.6530152681200505E-2</v>
      </c>
      <c r="AJ110" s="24">
        <f t="shared" ref="AJ110" si="192">+M110/M109-1</f>
        <v>1.9562617461130971E-2</v>
      </c>
      <c r="AK110" s="24">
        <f t="shared" ref="AK110" si="193">+N110/N109-1</f>
        <v>2.2988987499606983E-2</v>
      </c>
      <c r="AL110" s="24">
        <f t="shared" ref="AL110" si="194">+O110/O109-1</f>
        <v>2.1124127617148547E-2</v>
      </c>
      <c r="AM110" s="24">
        <f t="shared" ref="AM110" si="195">+P110/P109-1</f>
        <v>2.1828705446955921E-2</v>
      </c>
      <c r="AN110" s="24">
        <f t="shared" ref="AN110" si="196">+Q110/Q109-1</f>
        <v>3.1892691625596381E-2</v>
      </c>
      <c r="AO110" s="24">
        <f t="shared" ref="AO110" si="197">+R110/R109-1</f>
        <v>2.3960501318006422E-2</v>
      </c>
      <c r="AP110" s="24">
        <f t="shared" ref="AP110" si="198">+S110/S109-1</f>
        <v>1.6591620922364436E-2</v>
      </c>
      <c r="AQ110" s="24">
        <f t="shared" ref="AQ110" si="199">+T110/T109-1</f>
        <v>1.4773372397224094E-2</v>
      </c>
      <c r="AR110" s="24">
        <f t="shared" ref="AR110" si="200">+U110/U109-1</f>
        <v>1.3595714137490722E-2</v>
      </c>
      <c r="AS110" s="24" t="e">
        <f t="shared" ref="AS110" si="201">+V110/V109-1</f>
        <v>#DIV/0!</v>
      </c>
      <c r="AT110" s="24">
        <f t="shared" ref="AT110" si="202">+W110/W109-1</f>
        <v>2.4792419726635817E-2</v>
      </c>
      <c r="AU110" s="21"/>
      <c r="AV110" s="24">
        <f t="shared" ref="AV110" si="203">+B110/B98-1</f>
        <v>0.3536061272250195</v>
      </c>
      <c r="AW110" s="24">
        <f t="shared" ref="AW110" si="204">+C110/C98-1</f>
        <v>0.2808253976525148</v>
      </c>
      <c r="AX110" s="24">
        <f t="shared" ref="AX110" si="205">+D110/D98-1</f>
        <v>0.31464405647600158</v>
      </c>
      <c r="AY110" s="24">
        <f t="shared" ref="AY110" si="206">+E110/E98-1</f>
        <v>0.26915258755706617</v>
      </c>
      <c r="AZ110" s="24">
        <f t="shared" ref="AZ110" si="207">+F110/F98-1</f>
        <v>0.71955512172035396</v>
      </c>
      <c r="BA110" s="24">
        <f t="shared" ref="BA110" si="208">+G110/G98-1</f>
        <v>0.20562541456736816</v>
      </c>
      <c r="BB110" s="24">
        <f t="shared" ref="BB110" si="209">+H110/H98-1</f>
        <v>0.36496694995278567</v>
      </c>
      <c r="BC110" s="24">
        <f t="shared" ref="BC110" si="210">+I110/I98-1</f>
        <v>0.30580718514032901</v>
      </c>
      <c r="BD110" s="24">
        <f t="shared" ref="BD110" si="211">+J110/J98-1</f>
        <v>0.38212480793794801</v>
      </c>
      <c r="BE110" s="24">
        <f t="shared" ref="BE110" si="212">+K110/K98-1</f>
        <v>0.27226508568179963</v>
      </c>
      <c r="BF110" s="24">
        <f t="shared" ref="BF110" si="213">+L110/L98-1</f>
        <v>0.92533745781777266</v>
      </c>
      <c r="BG110" s="24">
        <f t="shared" ref="BG110" si="214">+M110/M98-1</f>
        <v>0.59496986462467771</v>
      </c>
      <c r="BH110" s="24">
        <f t="shared" ref="BH110" si="215">+N110/N98-1</f>
        <v>0.28726069300142409</v>
      </c>
      <c r="BI110" s="24">
        <f t="shared" ref="BI110" si="216">+O110/O98-1</f>
        <v>0.16824695230626641</v>
      </c>
      <c r="BJ110" s="24">
        <f t="shared" ref="BJ110" si="217">+P110/P98-1</f>
        <v>0.36451793641444108</v>
      </c>
      <c r="BK110" s="24">
        <f t="shared" ref="BK110" si="218">+Q110/Q98-1</f>
        <v>0.42768446595361076</v>
      </c>
      <c r="BL110" s="24">
        <f t="shared" ref="BL110" si="219">+R110/R98-1</f>
        <v>0.35363773416234401</v>
      </c>
      <c r="BM110" s="24">
        <f t="shared" ref="BM110" si="220">+S110/S98-1</f>
        <v>0.29798440967537143</v>
      </c>
      <c r="BN110" s="24">
        <f t="shared" ref="BN110" si="221">+T110/T98-1</f>
        <v>0.31214095886368964</v>
      </c>
      <c r="BO110" s="24">
        <f t="shared" ref="BO110" si="222">+U110/U98-1</f>
        <v>0.25700807144695315</v>
      </c>
      <c r="BP110" s="24" t="e">
        <f t="shared" ref="BP110" si="223">+V110/V98-1</f>
        <v>#DIV/0!</v>
      </c>
      <c r="BQ110" s="24">
        <f t="shared" ref="BQ110" si="224">+W110/W98-1</f>
        <v>0.3049445077261892</v>
      </c>
      <c r="BR110" s="21"/>
      <c r="BS110" s="35">
        <f t="shared" ref="BS110" si="225">+A110</f>
        <v>45901</v>
      </c>
      <c r="BT110" s="24">
        <f t="shared" ref="BT110" si="226">(C110-C109)/$B109*C$3</f>
        <v>5.2739246590775184E-3</v>
      </c>
      <c r="BU110" s="24">
        <f t="shared" ref="BU110" si="227">(D110-D109)/$B109*D$3</f>
        <v>4.6114395459373702E-4</v>
      </c>
      <c r="BV110" s="24">
        <f t="shared" ref="BV110" si="228">(E110-E109)/$B109*E$3</f>
        <v>9.8622791111873851E-4</v>
      </c>
      <c r="BW110" s="24">
        <f t="shared" ref="BW110" si="229">(F110-F109)/$B109*F$3</f>
        <v>4.4588543287233289E-3</v>
      </c>
      <c r="BX110" s="24">
        <f t="shared" ref="BX110" si="230">(G110-G109)/$B109*G$3</f>
        <v>1.0745308627404799E-3</v>
      </c>
      <c r="BY110" s="24">
        <f t="shared" ref="BY110" si="231">(H110-H109)/$B109*H$3</f>
        <v>1.4658326448719465E-3</v>
      </c>
      <c r="BZ110" s="24">
        <f t="shared" ref="BZ110" si="232">(I110-I109)/$B109*I$3</f>
        <v>6.6550690428419804E-3</v>
      </c>
      <c r="CA110" s="24">
        <f t="shared" ref="CA110" si="233">(J110-J109)/$B109*J$3</f>
        <v>5.705535229552722E-4</v>
      </c>
      <c r="CB110" s="24">
        <f t="shared" ref="CB110" si="234">(K110-K109)/$B109*K$3</f>
        <v>7.2778880508138312E-4</v>
      </c>
      <c r="CC110" s="24">
        <f t="shared" ref="CC110" si="235">(L110-L109)/$B109*L$3</f>
        <v>2.9958692316770798E-4</v>
      </c>
      <c r="CD110" s="24">
        <f t="shared" ref="CD110" si="236">(M110-M109)/$B109*M$3</f>
        <v>1.2481572481572482E-3</v>
      </c>
      <c r="CE110" s="24">
        <f t="shared" ref="CE110" si="237">(N110-N109)/$B109*N$3</f>
        <v>7.3915646492065583E-4</v>
      </c>
      <c r="CF110" s="24">
        <f t="shared" ref="CF110" si="238">+SUM(BT110:CE110)</f>
        <v>2.3960826368249994E-2</v>
      </c>
    </row>
    <row r="111" spans="1:84" x14ac:dyDescent="0.25">
      <c r="A111" s="31">
        <f>+[1]PAT!A112</f>
        <v>45931</v>
      </c>
      <c r="B111" s="17">
        <f>+[1]PAT!B112</f>
        <v>9774.1</v>
      </c>
      <c r="C111" s="17">
        <f>+[1]PAT!C112</f>
        <v>9982.7999999999993</v>
      </c>
      <c r="D111" s="17">
        <f>+[1]PAT!D112</f>
        <v>7268.7</v>
      </c>
      <c r="E111" s="17">
        <f>+[1]PAT!E112</f>
        <v>7778.4</v>
      </c>
      <c r="F111" s="17">
        <f>+[1]PAT!F112</f>
        <v>12160.6</v>
      </c>
      <c r="G111" s="17">
        <f>+[1]PAT!G112</f>
        <v>8696.7999999999993</v>
      </c>
      <c r="H111" s="17">
        <f>+[1]PAT!H112</f>
        <v>11152.7</v>
      </c>
      <c r="I111" s="17">
        <f>+[1]PAT!I112</f>
        <v>10965</v>
      </c>
      <c r="J111" s="17">
        <f>+[1]PAT!J112</f>
        <v>7618.6</v>
      </c>
      <c r="K111" s="17">
        <f>+[1]PAT!K112</f>
        <v>7926.1</v>
      </c>
      <c r="L111" s="17">
        <f>+[1]PAT!L112</f>
        <v>8384.6</v>
      </c>
      <c r="M111" s="17">
        <f>+[1]PAT!M112</f>
        <v>12166.5</v>
      </c>
      <c r="N111" s="17">
        <f>+[1]PAT!N112</f>
        <v>10049.6</v>
      </c>
      <c r="O111" s="18">
        <f>+[1]PAT!R112</f>
        <v>8353.7999999999993</v>
      </c>
      <c r="P111" s="19">
        <f>+[1]PAT!S112</f>
        <v>9702.4</v>
      </c>
      <c r="Q111" s="20">
        <f>+[1]PAT!T112</f>
        <v>10893.4</v>
      </c>
      <c r="R111" s="18">
        <f t="shared" ref="R111" si="239">+SUMPRODUCT($C$3:$N$3,C111:N111)</f>
        <v>9774.1809200000007</v>
      </c>
      <c r="S111" s="19">
        <f t="shared" si="52"/>
        <v>9215.5550309247246</v>
      </c>
      <c r="T111" s="19">
        <f t="shared" si="53"/>
        <v>8813.0794400452487</v>
      </c>
      <c r="U111" s="19">
        <f t="shared" si="54"/>
        <v>8250.4844451783356</v>
      </c>
      <c r="V111" s="19"/>
      <c r="W111" s="20">
        <f t="shared" si="55"/>
        <v>9160.1702577415163</v>
      </c>
      <c r="X111" s="21"/>
      <c r="Y111" s="41">
        <f t="shared" ref="Y111" si="240">+B111/B110-1</f>
        <v>2.4152311496709933E-2</v>
      </c>
      <c r="Z111" s="24">
        <f t="shared" ref="Z111" si="241">+C111/C110-1</f>
        <v>1.5337672904800481E-2</v>
      </c>
      <c r="AA111" s="24">
        <f t="shared" ref="AA111" si="242">+D111/D110-1</f>
        <v>2.5812187755793303E-2</v>
      </c>
      <c r="AB111" s="24">
        <f t="shared" ref="AB111" si="243">+E111/E110-1</f>
        <v>2.1162631938244969E-2</v>
      </c>
      <c r="AC111" s="24">
        <f t="shared" ref="AC111" si="244">+F111/F110-1</f>
        <v>4.592916243785794E-2</v>
      </c>
      <c r="AD111" s="24">
        <f t="shared" ref="AD111" si="245">+G111/G110-1</f>
        <v>1.8038793355730443E-2</v>
      </c>
      <c r="AE111" s="24">
        <f t="shared" ref="AE111" si="246">+H111/H110-1</f>
        <v>1.5192339201514748E-2</v>
      </c>
      <c r="AF111" s="24">
        <f t="shared" ref="AF111" si="247">+I111/I110-1</f>
        <v>3.7742991804054382E-2</v>
      </c>
      <c r="AG111" s="24">
        <f t="shared" ref="AG111" si="248">+J111/J110-1</f>
        <v>2.0425657304349087E-2</v>
      </c>
      <c r="AH111" s="24">
        <f t="shared" ref="AH111" si="249">+K111/K110-1</f>
        <v>1.1924368353185999E-2</v>
      </c>
      <c r="AI111" s="24">
        <f t="shared" ref="AI111" si="250">+L111/L110-1</f>
        <v>2.0545777647946739E-2</v>
      </c>
      <c r="AJ111" s="24">
        <f t="shared" ref="AJ111" si="251">+M111/M110-1</f>
        <v>1.9396732299958197E-2</v>
      </c>
      <c r="AK111" s="24">
        <f t="shared" ref="AK111" si="252">+N111/N110-1</f>
        <v>2.9345187491677915E-2</v>
      </c>
      <c r="AL111" s="24">
        <f t="shared" ref="AL111" si="253">+O111/O110-1</f>
        <v>1.9564288765484772E-2</v>
      </c>
      <c r="AM111" s="24">
        <f t="shared" ref="AM111" si="254">+P111/P110-1</f>
        <v>2.1520320067382581E-2</v>
      </c>
      <c r="AN111" s="24">
        <f t="shared" ref="AN111" si="255">+Q111/Q110-1</f>
        <v>3.4353754415283433E-2</v>
      </c>
      <c r="AO111" s="24">
        <f t="shared" ref="AO111" si="256">+R111/R110-1</f>
        <v>2.4144851394151345E-2</v>
      </c>
      <c r="AP111" s="24">
        <f t="shared" ref="AP111" si="257">+S111/S110-1</f>
        <v>1.7749212987540286E-2</v>
      </c>
      <c r="AQ111" s="24">
        <f t="shared" ref="AQ111" si="258">+T111/T110-1</f>
        <v>1.9222323630808669E-2</v>
      </c>
      <c r="AR111" s="24">
        <f t="shared" ref="AR111" si="259">+U111/U110-1</f>
        <v>1.917918469489921E-2</v>
      </c>
      <c r="AS111" s="24" t="e">
        <f t="shared" ref="AS111" si="260">+V111/V110-1</f>
        <v>#DIV/0!</v>
      </c>
      <c r="AT111" s="24">
        <f t="shared" ref="AT111" si="261">+W111/W110-1</f>
        <v>2.4297828384562292E-2</v>
      </c>
      <c r="AU111" s="21"/>
      <c r="AV111" s="24">
        <f t="shared" ref="AV111" si="262">+B111/B99-1</f>
        <v>0.34287284467953572</v>
      </c>
      <c r="AW111" s="24">
        <f t="shared" ref="AW111" si="263">+C111/C99-1</f>
        <v>0.27917376763496105</v>
      </c>
      <c r="AX111" s="24">
        <f t="shared" ref="AX111" si="264">+D111/D99-1</f>
        <v>0.31734237091541773</v>
      </c>
      <c r="AY111" s="24">
        <f t="shared" ref="AY111" si="265">+E111/E99-1</f>
        <v>0.23190953580082652</v>
      </c>
      <c r="AZ111" s="24">
        <f t="shared" ref="AZ111" si="266">+F111/F99-1</f>
        <v>0.67317006053935069</v>
      </c>
      <c r="BA111" s="24">
        <f t="shared" ref="BA111" si="267">+G111/G99-1</f>
        <v>0.19699951827128204</v>
      </c>
      <c r="BB111" s="24">
        <f t="shared" ref="BB111" si="268">+H111/H99-1</f>
        <v>0.31072536667920292</v>
      </c>
      <c r="BC111" s="24">
        <f t="shared" ref="BC111" si="269">+I111/I99-1</f>
        <v>0.34350303253078485</v>
      </c>
      <c r="BD111" s="24">
        <f t="shared" ref="BD111" si="270">+J111/J99-1</f>
        <v>0.37477669307252293</v>
      </c>
      <c r="BE111" s="24">
        <f t="shared" ref="BE111" si="271">+K111/K99-1</f>
        <v>0.24979895614878833</v>
      </c>
      <c r="BF111" s="24">
        <f t="shared" ref="BF111" si="272">+L111/L99-1</f>
        <v>0.88978543094121898</v>
      </c>
      <c r="BG111" s="24">
        <f t="shared" ref="BG111" si="273">+M111/M99-1</f>
        <v>0.53039660876237438</v>
      </c>
      <c r="BH111" s="24">
        <f t="shared" ref="BH111" si="274">+N111/N99-1</f>
        <v>0.28506579031494961</v>
      </c>
      <c r="BI111" s="24">
        <f t="shared" ref="BI111" si="275">+O111/O99-1</f>
        <v>0.16349809885931554</v>
      </c>
      <c r="BJ111" s="24">
        <f t="shared" ref="BJ111" si="276">+P111/P99-1</f>
        <v>0.34749940974681603</v>
      </c>
      <c r="BK111" s="24">
        <f t="shared" ref="BK111" si="277">+Q111/Q99-1</f>
        <v>0.4326823173538501</v>
      </c>
      <c r="BL111" s="24">
        <f t="shared" ref="BL111" si="278">+R111/R99-1</f>
        <v>0.34289336823575089</v>
      </c>
      <c r="BM111" s="24">
        <f t="shared" ref="BM111" si="279">+S111/S99-1</f>
        <v>0.28304576640330237</v>
      </c>
      <c r="BN111" s="24">
        <f t="shared" ref="BN111" si="280">+T111/T99-1</f>
        <v>0.28373177386332604</v>
      </c>
      <c r="BO111" s="24">
        <f t="shared" ref="BO111" si="281">+U111/U99-1</f>
        <v>0.23450622344158889</v>
      </c>
      <c r="BP111" s="24" t="e">
        <f t="shared" ref="BP111" si="282">+V111/V99-1</f>
        <v>#DIV/0!</v>
      </c>
      <c r="BQ111" s="24">
        <f t="shared" ref="BQ111" si="283">+W111/W99-1</f>
        <v>0.2967282811503611</v>
      </c>
      <c r="BR111" s="21"/>
      <c r="BS111" s="35">
        <f t="shared" ref="BS111" si="284">+A111</f>
        <v>45931</v>
      </c>
      <c r="BT111" s="24">
        <f t="shared" ref="BT111" si="285">(C111-C110)/$B110*C$3</f>
        <v>4.3342596085334459E-3</v>
      </c>
      <c r="BU111" s="24">
        <f t="shared" ref="BU111" si="286">(D111-D110)/$B110*D$3</f>
        <v>6.7076365312879703E-4</v>
      </c>
      <c r="BV111" s="24">
        <f t="shared" ref="BV111" si="287">(E111-E110)/$B110*E$3</f>
        <v>2.1654134708076591E-3</v>
      </c>
      <c r="BW111" s="24">
        <f t="shared" ref="BW111" si="288">(F111-F110)/$B110*F$3</f>
        <v>5.6289450521815661E-3</v>
      </c>
      <c r="BX111" s="24">
        <f t="shared" ref="BX111" si="289">(G111-G110)/$B110*G$3</f>
        <v>1.0576250052391032E-3</v>
      </c>
      <c r="BY111" s="24">
        <f t="shared" ref="BY111" si="290">(H111-H110)/$B110*H$3</f>
        <v>8.6566390041494532E-4</v>
      </c>
      <c r="BZ111" s="24">
        <f t="shared" ref="BZ111" si="291">(I111-I110)/$B110*I$3</f>
        <v>5.6078377132318946E-3</v>
      </c>
      <c r="CA111" s="24">
        <f t="shared" ref="CA111" si="292">(J111-J110)/$B110*J$3</f>
        <v>5.0973951129552788E-4</v>
      </c>
      <c r="CB111" s="24">
        <f t="shared" ref="CB111" si="293">(K111-K110)/$B110*K$3</f>
        <v>7.6042373946938707E-4</v>
      </c>
      <c r="CC111" s="24">
        <f t="shared" ref="CC111" si="294">(L111-L110)/$B110*L$3</f>
        <v>3.6966343937298526E-4</v>
      </c>
      <c r="CD111" s="24">
        <f t="shared" ref="CD111" si="295">(M111-M110)/$B110*M$3</f>
        <v>1.2322603629657571E-3</v>
      </c>
      <c r="CE111" s="24">
        <f t="shared" ref="CE111" si="296">(N111-N110)/$B110*N$3</f>
        <v>9.4263171130391039E-4</v>
      </c>
      <c r="CF111" s="24">
        <f t="shared" ref="CF111" si="297">+SUM(BT111:CE111)</f>
        <v>2.4145227167944979E-2</v>
      </c>
    </row>
    <row r="112" spans="1:84" x14ac:dyDescent="0.25">
      <c r="A112" s="31">
        <f>+[1]PAT!A113</f>
        <v>45962</v>
      </c>
      <c r="B112" s="17">
        <f>+[1]PAT!B113</f>
        <v>10001.5</v>
      </c>
      <c r="C112" s="17">
        <f>+[1]PAT!C113</f>
        <v>10193.5</v>
      </c>
      <c r="D112" s="17">
        <f>+[1]PAT!D113</f>
        <v>7369.4</v>
      </c>
      <c r="E112" s="17">
        <f>+[1]PAT!E113</f>
        <v>7741</v>
      </c>
      <c r="F112" s="17">
        <f>+[1]PAT!F113</f>
        <v>12734.3</v>
      </c>
      <c r="G112" s="17">
        <f>+[1]PAT!G113</f>
        <v>8870.1</v>
      </c>
      <c r="H112" s="17">
        <f>+[1]PAT!H113</f>
        <v>11439.5</v>
      </c>
      <c r="I112" s="17">
        <f>+[1]PAT!I113</f>
        <v>11299.8</v>
      </c>
      <c r="J112" s="17">
        <f>+[1]PAT!J113</f>
        <v>7848.1</v>
      </c>
      <c r="K112" s="17">
        <f>+[1]PAT!K113</f>
        <v>8064.1</v>
      </c>
      <c r="L112" s="17">
        <f>+[1]PAT!L113</f>
        <v>8553.2999999999993</v>
      </c>
      <c r="M112" s="17">
        <f>+[1]PAT!M113</f>
        <v>12426.8</v>
      </c>
      <c r="N112" s="17">
        <f>+[1]PAT!N113</f>
        <v>10301.6</v>
      </c>
      <c r="O112" s="18">
        <f>+[1]PAT!R113</f>
        <v>8429.7999999999993</v>
      </c>
      <c r="P112" s="19">
        <f>+[1]PAT!S113</f>
        <v>9886.7000000000007</v>
      </c>
      <c r="Q112" s="20">
        <f>+[1]PAT!T113</f>
        <v>11359.8</v>
      </c>
      <c r="R112" s="18">
        <f t="shared" ref="R112" si="298">+SUMPRODUCT($C$3:$N$3,C112:N112)</f>
        <v>10001.603400000002</v>
      </c>
      <c r="S112" s="19">
        <f t="shared" si="52"/>
        <v>9366.0070146326743</v>
      </c>
      <c r="T112" s="19">
        <f t="shared" si="53"/>
        <v>8921.7194570135744</v>
      </c>
      <c r="U112" s="19">
        <f t="shared" si="54"/>
        <v>8333.6808454425354</v>
      </c>
      <c r="V112" s="19"/>
      <c r="W112" s="20">
        <f t="shared" si="55"/>
        <v>9336.6314296310029</v>
      </c>
      <c r="X112" s="21"/>
      <c r="Y112" s="41">
        <f t="shared" ref="Y112" si="299">+B112/B111-1</f>
        <v>2.3265569208418047E-2</v>
      </c>
      <c r="Z112" s="24">
        <f t="shared" ref="Z112" si="300">+C112/C111-1</f>
        <v>2.1106302840886437E-2</v>
      </c>
      <c r="AA112" s="24">
        <f t="shared" ref="AA112" si="301">+D112/D111-1</f>
        <v>1.3853921609090936E-2</v>
      </c>
      <c r="AB112" s="24">
        <f t="shared" ref="AB112" si="302">+E112/E111-1</f>
        <v>-4.8081867736294859E-3</v>
      </c>
      <c r="AC112" s="24">
        <f t="shared" ref="AC112" si="303">+F112/F111-1</f>
        <v>4.7176948505830207E-2</v>
      </c>
      <c r="AD112" s="24">
        <f t="shared" ref="AD112" si="304">+G112/G111-1</f>
        <v>1.9926869653206003E-2</v>
      </c>
      <c r="AE112" s="24">
        <f t="shared" ref="AE112" si="305">+H112/H111-1</f>
        <v>2.571574596286097E-2</v>
      </c>
      <c r="AF112" s="24">
        <f t="shared" ref="AF112" si="306">+I112/I111-1</f>
        <v>3.0533515731874017E-2</v>
      </c>
      <c r="AG112" s="24">
        <f t="shared" ref="AG112" si="307">+J112/J111-1</f>
        <v>3.0123644764129986E-2</v>
      </c>
      <c r="AH112" s="24">
        <f t="shared" ref="AH112" si="308">+K112/K111-1</f>
        <v>1.7410832565826873E-2</v>
      </c>
      <c r="AI112" s="24">
        <f t="shared" ref="AI112" si="309">+L112/L111-1</f>
        <v>2.0120220404074018E-2</v>
      </c>
      <c r="AJ112" s="24">
        <f t="shared" ref="AJ112" si="310">+M112/M111-1</f>
        <v>2.1394813627583886E-2</v>
      </c>
      <c r="AK112" s="24">
        <f t="shared" ref="AK112" si="311">+N112/N111-1</f>
        <v>2.5075624900493532E-2</v>
      </c>
      <c r="AL112" s="24">
        <f t="shared" ref="AL112" si="312">+O112/O111-1</f>
        <v>9.0976561564797276E-3</v>
      </c>
      <c r="AM112" s="24">
        <f t="shared" ref="AM112" si="313">+P112/P111-1</f>
        <v>1.8995300131926296E-2</v>
      </c>
      <c r="AN112" s="24">
        <f t="shared" ref="AN112" si="314">+Q112/Q111-1</f>
        <v>4.2814915453393665E-2</v>
      </c>
      <c r="AO112" s="24">
        <f t="shared" ref="AO112" si="315">+R112/R111-1</f>
        <v>2.3267676530792203E-2</v>
      </c>
      <c r="AP112" s="24">
        <f t="shared" ref="AP112" si="316">+S112/S111-1</f>
        <v>1.6325873287401205E-2</v>
      </c>
      <c r="AQ112" s="24">
        <f t="shared" ref="AQ112" si="317">+T112/T111-1</f>
        <v>1.232713465337465E-2</v>
      </c>
      <c r="AR112" s="24">
        <f t="shared" ref="AR112" si="318">+U112/U111-1</f>
        <v>1.0083820024995083E-2</v>
      </c>
      <c r="AS112" s="24" t="e">
        <f t="shared" ref="AS112" si="319">+V112/V111-1</f>
        <v>#DIV/0!</v>
      </c>
      <c r="AT112" s="24">
        <f t="shared" ref="AT112" si="320">+W112/W111-1</f>
        <v>1.9263962014281821E-2</v>
      </c>
      <c r="AU112" s="21"/>
      <c r="AV112" s="24">
        <f t="shared" ref="AV112" si="321">+B112/B100-1</f>
        <v>0.33035821173465996</v>
      </c>
      <c r="AW112" s="24">
        <f t="shared" ref="AW112" si="322">+C112/C100-1</f>
        <v>0.27180286961946343</v>
      </c>
      <c r="AX112" s="24">
        <f t="shared" ref="AX112" si="323">+D112/D100-1</f>
        <v>0.27787892975428741</v>
      </c>
      <c r="AY112" s="24">
        <f t="shared" ref="AY112" si="324">+E112/E100-1</f>
        <v>0.19954131994483437</v>
      </c>
      <c r="AZ112" s="24">
        <f t="shared" ref="AZ112" si="325">+F112/F100-1</f>
        <v>0.62108867785217803</v>
      </c>
      <c r="BA112" s="24">
        <f t="shared" ref="BA112" si="326">+G112/G100-1</f>
        <v>0.20819712324288986</v>
      </c>
      <c r="BB112" s="24">
        <f t="shared" ref="BB112" si="327">+H112/H100-1</f>
        <v>0.30752085952680308</v>
      </c>
      <c r="BC112" s="24">
        <f t="shared" ref="BC112" si="328">+I112/I100-1</f>
        <v>0.34170030871526946</v>
      </c>
      <c r="BD112" s="24">
        <f t="shared" ref="BD112" si="329">+J112/J100-1</f>
        <v>0.38336388634280483</v>
      </c>
      <c r="BE112" s="24">
        <f t="shared" ref="BE112" si="330">+K112/K100-1</f>
        <v>0.23317480464269869</v>
      </c>
      <c r="BF112" s="24">
        <f t="shared" ref="BF112" si="331">+L112/L100-1</f>
        <v>0.84143899761028229</v>
      </c>
      <c r="BG112" s="24">
        <f t="shared" ref="BG112" si="332">+M112/M100-1</f>
        <v>0.50096627693496942</v>
      </c>
      <c r="BH112" s="24">
        <f t="shared" ref="BH112" si="333">+N112/N100-1</f>
        <v>0.29903407228064882</v>
      </c>
      <c r="BI112" s="24">
        <f t="shared" ref="BI112" si="334">+O112/O100-1</f>
        <v>0.14505766174492996</v>
      </c>
      <c r="BJ112" s="24">
        <f t="shared" ref="BJ112" si="335">+P112/P100-1</f>
        <v>0.33152415455684103</v>
      </c>
      <c r="BK112" s="24">
        <f t="shared" ref="BK112" si="336">+Q112/Q100-1</f>
        <v>0.43294313537514495</v>
      </c>
      <c r="BL112" s="24">
        <f t="shared" ref="BL112" si="337">+R112/R100-1</f>
        <v>0.33038015182242719</v>
      </c>
      <c r="BM112" s="24">
        <f t="shared" ref="BM112" si="338">+S112/S100-1</f>
        <v>0.2706553875542943</v>
      </c>
      <c r="BN112" s="24">
        <f t="shared" ref="BN112" si="339">+T112/T100-1</f>
        <v>0.26905403850625942</v>
      </c>
      <c r="BO112" s="24">
        <f t="shared" ref="BO112" si="340">+U112/U100-1</f>
        <v>0.22182678809698175</v>
      </c>
      <c r="BP112" s="24" t="e">
        <f t="shared" ref="BP112" si="341">+V112/V100-1</f>
        <v>#DIV/0!</v>
      </c>
      <c r="BQ112" s="24">
        <f t="shared" ref="BQ112" si="342">+W112/W100-1</f>
        <v>0.28888714673625326</v>
      </c>
      <c r="BR112" s="21"/>
      <c r="BS112" s="35">
        <f t="shared" ref="BS112" si="343">+A112</f>
        <v>45962</v>
      </c>
      <c r="BT112" s="24">
        <f t="shared" ref="BT112" si="344">(C112-C111)/$B111*C$3</f>
        <v>5.9130774188928077E-3</v>
      </c>
      <c r="BU112" s="24">
        <f t="shared" ref="BU112" si="345">(D112-D111)/$B111*D$3</f>
        <v>3.6059586048843307E-4</v>
      </c>
      <c r="BV112" s="24">
        <f t="shared" ref="BV112" si="346">(E112-E111)/$B111*E$3</f>
        <v>-4.905495135101906E-4</v>
      </c>
      <c r="BW112" s="24">
        <f t="shared" ref="BW112" si="347">(F112-F111)/$B111*F$3</f>
        <v>5.9048116962175431E-3</v>
      </c>
      <c r="BX112" s="24">
        <f t="shared" ref="BX112" si="348">(G112-G111)/$B111*G$3</f>
        <v>1.1613498941079048E-3</v>
      </c>
      <c r="BY112" s="24">
        <f t="shared" ref="BY112" si="349">(H112-H111)/$B111*H$3</f>
        <v>1.4524713272833268E-3</v>
      </c>
      <c r="BZ112" s="24">
        <f t="shared" ref="BZ112" si="350">(I112-I111)/$B111*I$3</f>
        <v>4.5968590458456433E-3</v>
      </c>
      <c r="CA112" s="24">
        <f t="shared" ref="CA112" si="351">(J112-J111)/$B111*J$3</f>
        <v>7.4902548572247055E-4</v>
      </c>
      <c r="CB112" s="24">
        <f t="shared" ref="CB112" si="352">(K112-K111)/$B111*K$3</f>
        <v>1.0970421829119817E-3</v>
      </c>
      <c r="CC112" s="24">
        <f t="shared" ref="CC112" si="353">(L112-L111)/$B111*L$3</f>
        <v>3.6073193439804959E-4</v>
      </c>
      <c r="CD112" s="24">
        <f t="shared" ref="CD112" si="354">(M112-M111)/$B111*M$3</f>
        <v>1.3528856876847957E-3</v>
      </c>
      <c r="CE112" s="24">
        <f t="shared" ref="CE112" si="355">(N112-N111)/$B111*N$3</f>
        <v>8.0956814438157981E-4</v>
      </c>
      <c r="CF112" s="24">
        <f t="shared" ref="CF112" si="356">+SUM(BT112:CE112)</f>
        <v>2.3267869164424342E-2</v>
      </c>
    </row>
    <row r="113" spans="1:84" x14ac:dyDescent="0.25">
      <c r="A113" s="31">
        <f>+[1]PAT!A114</f>
        <v>45992</v>
      </c>
      <c r="B113" s="17">
        <f>+[1]PAT!B114</f>
        <v>10258.6</v>
      </c>
      <c r="C113" s="17">
        <f>+[1]PAT!C114</f>
        <v>10500.2</v>
      </c>
      <c r="D113" s="17">
        <f>+[1]PAT!D114</f>
        <v>7543.6</v>
      </c>
      <c r="E113" s="17">
        <f>+[1]PAT!E114</f>
        <v>7810.6</v>
      </c>
      <c r="F113" s="17">
        <f>+[1]PAT!F114</f>
        <v>13096.2</v>
      </c>
      <c r="G113" s="17">
        <f>+[1]PAT!G114</f>
        <v>8956.5</v>
      </c>
      <c r="H113" s="17">
        <f>+[1]PAT!H114</f>
        <v>11636.5</v>
      </c>
      <c r="I113" s="17">
        <f>+[1]PAT!I114</f>
        <v>11790.9</v>
      </c>
      <c r="J113" s="17">
        <f>+[1]PAT!J114</f>
        <v>8082.7</v>
      </c>
      <c r="K113" s="17">
        <f>+[1]PAT!K114</f>
        <v>8220.4</v>
      </c>
      <c r="L113" s="17">
        <f>+[1]PAT!L114</f>
        <v>8641.4</v>
      </c>
      <c r="M113" s="17">
        <f>+[1]PAT!M114</f>
        <v>12663.1</v>
      </c>
      <c r="N113" s="17">
        <f>+[1]PAT!N114</f>
        <v>10518.2</v>
      </c>
      <c r="O113" s="18">
        <f>+[1]PAT!R114</f>
        <v>8428.1</v>
      </c>
      <c r="P113" s="19">
        <f>+[1]PAT!S114</f>
        <v>10148.4</v>
      </c>
      <c r="Q113" s="20">
        <f>+[1]PAT!T114</f>
        <v>11761.4</v>
      </c>
      <c r="R113" s="18">
        <f t="shared" ref="R113" si="357">+SUMPRODUCT($C$3:$N$3,C113:N113)</f>
        <v>10258.74921</v>
      </c>
      <c r="S113" s="19">
        <f t="shared" si="52"/>
        <v>9570.7988686076351</v>
      </c>
      <c r="T113" s="19">
        <f t="shared" si="53"/>
        <v>9050.4856052036193</v>
      </c>
      <c r="U113" s="19">
        <f t="shared" si="54"/>
        <v>8444.4063077939227</v>
      </c>
      <c r="V113" s="19"/>
      <c r="W113" s="20">
        <f t="shared" si="55"/>
        <v>9556.3789171147801</v>
      </c>
      <c r="X113" s="21"/>
      <c r="Y113" s="41">
        <f t="shared" ref="Y113" si="358">+B113/B112-1</f>
        <v>2.5706144078388338E-2</v>
      </c>
      <c r="Z113" s="24">
        <f t="shared" ref="Z113" si="359">+C113/C112-1</f>
        <v>3.0087801049688556E-2</v>
      </c>
      <c r="AA113" s="24">
        <f t="shared" ref="AA113" si="360">+D113/D112-1</f>
        <v>2.3638288056015533E-2</v>
      </c>
      <c r="AB113" s="24">
        <f t="shared" ref="AB113" si="361">+E113/E112-1</f>
        <v>8.9910864229427734E-3</v>
      </c>
      <c r="AC113" s="24">
        <f t="shared" ref="AC113" si="362">+F113/F112-1</f>
        <v>2.8419308481816952E-2</v>
      </c>
      <c r="AD113" s="24">
        <f t="shared" ref="AD113" si="363">+G113/G112-1</f>
        <v>9.7405891703588043E-3</v>
      </c>
      <c r="AE113" s="24">
        <f t="shared" ref="AE113" si="364">+H113/H112-1</f>
        <v>1.7221032387779278E-2</v>
      </c>
      <c r="AF113" s="24">
        <f t="shared" ref="AF113" si="365">+I113/I112-1</f>
        <v>4.3460946211437479E-2</v>
      </c>
      <c r="AG113" s="24">
        <f t="shared" ref="AG113" si="366">+J113/J112-1</f>
        <v>2.989258546654594E-2</v>
      </c>
      <c r="AH113" s="24">
        <f t="shared" ref="AH113" si="367">+K113/K112-1</f>
        <v>1.938220012152625E-2</v>
      </c>
      <c r="AI113" s="24">
        <f t="shared" ref="AI113" si="368">+L113/L112-1</f>
        <v>1.0300118083079068E-2</v>
      </c>
      <c r="AJ113" s="24">
        <f t="shared" ref="AJ113" si="369">+M113/M112-1</f>
        <v>1.9015353912511745E-2</v>
      </c>
      <c r="AK113" s="24">
        <f t="shared" ref="AK113" si="370">+N113/N112-1</f>
        <v>2.1025860060573054E-2</v>
      </c>
      <c r="AL113" s="24">
        <f t="shared" ref="AL113" si="371">+O113/O112-1</f>
        <v>-2.016655199410522E-4</v>
      </c>
      <c r="AM113" s="24">
        <f t="shared" ref="AM113" si="372">+P113/P112-1</f>
        <v>2.6469904012460965E-2</v>
      </c>
      <c r="AN113" s="24">
        <f t="shared" ref="AN113" si="373">+Q113/Q112-1</f>
        <v>3.5352735083364228E-2</v>
      </c>
      <c r="AO113" s="24">
        <f t="shared" ref="AO113" si="374">+R113/R112-1</f>
        <v>2.5710458585070262E-2</v>
      </c>
      <c r="AP113" s="24">
        <f t="shared" ref="AP113" si="375">+S113/S112-1</f>
        <v>2.186543888500303E-2</v>
      </c>
      <c r="AQ113" s="24">
        <f t="shared" ref="AQ113" si="376">+T113/T112-1</f>
        <v>1.4432884693411641E-2</v>
      </c>
      <c r="AR113" s="24">
        <f t="shared" ref="AR113" si="377">+U113/U112-1</f>
        <v>1.3286501415750829E-2</v>
      </c>
      <c r="AS113" s="24" t="e">
        <f t="shared" ref="AS113" si="378">+V113/V112-1</f>
        <v>#DIV/0!</v>
      </c>
      <c r="AT113" s="24">
        <f t="shared" ref="AT113" si="379">+W113/W112-1</f>
        <v>2.3536056782361481E-2</v>
      </c>
      <c r="AU113" s="21"/>
      <c r="AV113" s="24">
        <f t="shared" ref="AV113" si="380">+B113/B101-1</f>
        <v>0.32933355794275054</v>
      </c>
      <c r="AW113" s="24">
        <f t="shared" ref="AW113" si="381">+C113/C101-1</f>
        <v>0.28527712495103796</v>
      </c>
      <c r="AX113" s="24">
        <f t="shared" ref="AX113" si="382">+D113/D101-1</f>
        <v>0.27818631603917443</v>
      </c>
      <c r="AY113" s="24">
        <f t="shared" ref="AY113" si="383">+E113/E101-1</f>
        <v>0.17869161699237912</v>
      </c>
      <c r="AZ113" s="24">
        <f t="shared" ref="AZ113" si="384">+F113/F101-1</f>
        <v>0.58789936344346772</v>
      </c>
      <c r="BA113" s="24">
        <f t="shared" ref="BA113" si="385">+G113/G101-1</f>
        <v>0.19713697604790403</v>
      </c>
      <c r="BB113" s="24">
        <f t="shared" ref="BB113" si="386">+H113/H101-1</f>
        <v>0.31177571357712952</v>
      </c>
      <c r="BC113" s="24">
        <f t="shared" ref="BC113" si="387">+I113/I101-1</f>
        <v>0.37210384834696808</v>
      </c>
      <c r="BD113" s="24">
        <f t="shared" ref="BD113" si="388">+J113/J101-1</f>
        <v>0.35659018814722798</v>
      </c>
      <c r="BE113" s="24">
        <f t="shared" ref="BE113" si="389">+K113/K101-1</f>
        <v>0.22879607761069076</v>
      </c>
      <c r="BF113" s="24">
        <f t="shared" ref="BF113" si="390">+L113/L101-1</f>
        <v>0.83426376005603764</v>
      </c>
      <c r="BG113" s="24">
        <f t="shared" ref="BG113" si="391">+M113/M101-1</f>
        <v>0.44926524446072147</v>
      </c>
      <c r="BH113" s="24">
        <f t="shared" ref="BH113" si="392">+N113/N101-1</f>
        <v>0.29117870909135557</v>
      </c>
      <c r="BI113" s="24">
        <f t="shared" ref="BI113" si="393">+O113/O101-1</f>
        <v>0.16545439460147127</v>
      </c>
      <c r="BJ113" s="24">
        <f t="shared" ref="BJ113" si="394">+P113/P101-1</f>
        <v>0.32776847393761765</v>
      </c>
      <c r="BK113" s="24">
        <f t="shared" ref="BK113" si="395">+Q113/Q101-1</f>
        <v>0.42279589664182726</v>
      </c>
      <c r="BL113" s="24">
        <f t="shared" ref="BL113" si="396">+R113/R101-1</f>
        <v>0.32936082730037275</v>
      </c>
      <c r="BM113" s="24">
        <f t="shared" ref="BM113" si="397">+S113/S101-1</f>
        <v>0.26724792582833157</v>
      </c>
      <c r="BN113" s="24">
        <f t="shared" ref="BN113" si="398">+T113/T101-1</f>
        <v>0.25057690436784008</v>
      </c>
      <c r="BO113" s="24">
        <f t="shared" ref="BO113" si="399">+U113/U101-1</f>
        <v>0.20888161117103432</v>
      </c>
      <c r="BP113" s="24" t="e">
        <f t="shared" ref="BP113" si="400">+V113/V101-1</f>
        <v>#DIV/0!</v>
      </c>
      <c r="BQ113" s="24">
        <f t="shared" ref="BQ113" si="401">+W113/W101-1</f>
        <v>0.28972816744083607</v>
      </c>
      <c r="BR113" s="21"/>
      <c r="BS113" s="35">
        <f t="shared" ref="BS113" si="402">+A113</f>
        <v>45992</v>
      </c>
      <c r="BT113" s="24">
        <f t="shared" ref="BT113" si="403">(C113-C112)/$B112*C$3</f>
        <v>8.4115192721092025E-3</v>
      </c>
      <c r="BU113" s="24">
        <f t="shared" ref="BU113" si="404">(D113-D112)/$B112*D$3</f>
        <v>6.0960855871619514E-4</v>
      </c>
      <c r="BV113" s="24">
        <f t="shared" ref="BV113" si="405">(E113-E112)/$B112*E$3</f>
        <v>8.9213817927311372E-4</v>
      </c>
      <c r="BW113" s="24">
        <f t="shared" ref="BW113" si="406">(F113-F112)/$B112*F$3</f>
        <v>3.6401679748037938E-3</v>
      </c>
      <c r="BX113" s="24">
        <f t="shared" ref="BX113" si="407">(G113-G112)/$B112*G$3</f>
        <v>5.6583512473128801E-4</v>
      </c>
      <c r="BY113" s="24">
        <f t="shared" ref="BY113" si="408">(H113-H112)/$B112*H$3</f>
        <v>9.7500374943758437E-4</v>
      </c>
      <c r="BZ113" s="24">
        <f t="shared" ref="BZ113" si="409">(I113-I112)/$B112*I$3</f>
        <v>6.5895735639654104E-3</v>
      </c>
      <c r="CA113" s="24">
        <f t="shared" ref="CA113" si="410">(J113-J112)/$B112*J$3</f>
        <v>7.4826176073588787E-4</v>
      </c>
      <c r="CB113" s="24">
        <f t="shared" ref="CB113" si="411">(K113-K112)/$B112*K$3</f>
        <v>1.2142688596710437E-3</v>
      </c>
      <c r="CC113" s="24">
        <f t="shared" ref="CC113" si="412">(L113-L112)/$B112*L$3</f>
        <v>1.841013847922819E-4</v>
      </c>
      <c r="CD113" s="24">
        <f t="shared" ref="CD113" si="413">(M113-M112)/$B112*M$3</f>
        <v>1.2002239664050448E-3</v>
      </c>
      <c r="CE113" s="24">
        <f t="shared" ref="CE113" si="414">(N113-N112)/$B112*N$3</f>
        <v>6.8002199670049606E-4</v>
      </c>
      <c r="CF113" s="24">
        <f t="shared" ref="CF113" si="415">+SUM(BT113:CE113)</f>
        <v>2.5710724391341339E-2</v>
      </c>
    </row>
    <row r="114" spans="1:84" x14ac:dyDescent="0.25">
      <c r="A114" s="31">
        <f>+[1]PAT!A115</f>
        <v>46023</v>
      </c>
      <c r="B114" s="17">
        <f>+[1]PAT!B115</f>
        <v>10554</v>
      </c>
      <c r="C114" s="17">
        <f>+[1]PAT!C115</f>
        <v>10853.2</v>
      </c>
      <c r="D114" s="17">
        <f>+[1]PAT!D115</f>
        <v>7710.5</v>
      </c>
      <c r="E114" s="17">
        <f>+[1]PAT!E115</f>
        <v>7911.8</v>
      </c>
      <c r="F114" s="17">
        <f>+[1]PAT!F115</f>
        <v>13674.7</v>
      </c>
      <c r="G114" s="17">
        <f>+[1]PAT!G115</f>
        <v>9138.4</v>
      </c>
      <c r="H114" s="17">
        <f>+[1]PAT!H115</f>
        <v>11945.3</v>
      </c>
      <c r="I114" s="17">
        <f>+[1]PAT!I115</f>
        <v>12113.4</v>
      </c>
      <c r="J114" s="17">
        <f>+[1]PAT!J115</f>
        <v>8385.2000000000007</v>
      </c>
      <c r="K114" s="17">
        <f>+[1]PAT!K115</f>
        <v>8419.1</v>
      </c>
      <c r="L114" s="17">
        <f>+[1]PAT!L115</f>
        <v>8629.5</v>
      </c>
      <c r="M114" s="17">
        <f>+[1]PAT!M115</f>
        <v>13020.5</v>
      </c>
      <c r="N114" s="17">
        <f>+[1]PAT!N115</f>
        <v>10776.3</v>
      </c>
      <c r="O114" s="18">
        <f>+[1]PAT!R115</f>
        <v>8671.9</v>
      </c>
      <c r="P114" s="19">
        <f>+[1]PAT!S115</f>
        <v>10436.700000000001</v>
      </c>
      <c r="Q114" s="20">
        <f>+[1]PAT!T115</f>
        <v>12112.7</v>
      </c>
      <c r="R114" s="18">
        <f t="shared" ref="R114" si="416">+SUMPRODUCT($C$3:$N$3,C114:N114)</f>
        <v>10554.169390000001</v>
      </c>
      <c r="S114" s="19">
        <f t="shared" si="52"/>
        <v>9826.1268818826375</v>
      </c>
      <c r="T114" s="19">
        <f t="shared" si="53"/>
        <v>9238.7987839366506</v>
      </c>
      <c r="U114" s="19">
        <f t="shared" si="54"/>
        <v>8604.3522126816388</v>
      </c>
      <c r="V114" s="19"/>
      <c r="W114" s="20">
        <f t="shared" si="55"/>
        <v>9772.2101056925658</v>
      </c>
      <c r="X114" s="21"/>
      <c r="Y114" s="41">
        <f t="shared" ref="Y114" si="417">+B114/B113-1</f>
        <v>2.8795352192307E-2</v>
      </c>
      <c r="Z114" s="24">
        <f t="shared" ref="Z114" si="418">+C114/C113-1</f>
        <v>3.3618407268432904E-2</v>
      </c>
      <c r="AA114" s="24">
        <f t="shared" ref="AA114" si="419">+D114/D113-1</f>
        <v>2.2124714990190419E-2</v>
      </c>
      <c r="AB114" s="24">
        <f t="shared" ref="AB114" si="420">+E114/E113-1</f>
        <v>1.2956751081863116E-2</v>
      </c>
      <c r="AC114" s="24">
        <f t="shared" ref="AC114" si="421">+F114/F113-1</f>
        <v>4.4173118919992094E-2</v>
      </c>
      <c r="AD114" s="24">
        <f t="shared" ref="AD114" si="422">+G114/G113-1</f>
        <v>2.0309272595321781E-2</v>
      </c>
      <c r="AE114" s="24">
        <f t="shared" ref="AE114" si="423">+H114/H113-1</f>
        <v>2.6537189017316054E-2</v>
      </c>
      <c r="AF114" s="24">
        <f t="shared" ref="AF114" si="424">+I114/I113-1</f>
        <v>2.7351601658906377E-2</v>
      </c>
      <c r="AG114" s="24">
        <f t="shared" ref="AG114" si="425">+J114/J113-1</f>
        <v>3.7425612728420043E-2</v>
      </c>
      <c r="AH114" s="24">
        <f t="shared" ref="AH114" si="426">+K114/K113-1</f>
        <v>2.4171573159456949E-2</v>
      </c>
      <c r="AI114" s="24">
        <f t="shared" ref="AI114" si="427">+L114/L113-1</f>
        <v>-1.3770916749600293E-3</v>
      </c>
      <c r="AJ114" s="24">
        <f t="shared" ref="AJ114" si="428">+M114/M113-1</f>
        <v>2.8223736683750333E-2</v>
      </c>
      <c r="AK114" s="24">
        <f t="shared" ref="AK114" si="429">+N114/N113-1</f>
        <v>2.4538419121142185E-2</v>
      </c>
      <c r="AL114" s="24">
        <f t="shared" ref="AL114" si="430">+O114/O113-1</f>
        <v>2.8927041681992227E-2</v>
      </c>
      <c r="AM114" s="24">
        <f t="shared" ref="AM114" si="431">+P114/P113-1</f>
        <v>2.8408419061132895E-2</v>
      </c>
      <c r="AN114" s="24">
        <f t="shared" ref="AN114" si="432">+Q114/Q113-1</f>
        <v>2.9868893158977672E-2</v>
      </c>
      <c r="AO114" s="24">
        <f t="shared" ref="AO114" si="433">+R114/R113-1</f>
        <v>2.8796900475160481E-2</v>
      </c>
      <c r="AP114" s="24">
        <f t="shared" ref="AP114" si="434">+S114/S113-1</f>
        <v>2.6677816217879347E-2</v>
      </c>
      <c r="AQ114" s="24">
        <f t="shared" ref="AQ114" si="435">+T114/T113-1</f>
        <v>2.0806969586776525E-2</v>
      </c>
      <c r="AR114" s="24">
        <f t="shared" ref="AR114" si="436">+U114/U113-1</f>
        <v>1.8941047962139246E-2</v>
      </c>
      <c r="AS114" s="24" t="e">
        <f t="shared" ref="AS114" si="437">+V114/V113-1</f>
        <v>#DIV/0!</v>
      </c>
      <c r="AT114" s="24">
        <f t="shared" ref="AT114" si="438">+W114/W113-1</f>
        <v>2.2585038794479706E-2</v>
      </c>
      <c r="AU114" s="21"/>
      <c r="AV114" s="24">
        <f t="shared" ref="AV114" si="439">+B114/B102-1</f>
        <v>0.33417609506352308</v>
      </c>
      <c r="AW114" s="24">
        <f t="shared" ref="AW114" si="440">+C114/C102-1</f>
        <v>0.29953541836294839</v>
      </c>
      <c r="AX114" s="24">
        <f t="shared" ref="AX114" si="441">+D114/D102-1</f>
        <v>0.2756435709086098</v>
      </c>
      <c r="AY114" s="24">
        <f t="shared" ref="AY114" si="442">+E114/E102-1</f>
        <v>0.17986190852558281</v>
      </c>
      <c r="AZ114" s="24">
        <f t="shared" ref="AZ114" si="443">+F114/F102-1</f>
        <v>0.59469860409791142</v>
      </c>
      <c r="BA114" s="24">
        <f t="shared" ref="BA114" si="444">+G114/G102-1</f>
        <v>0.20088833988199273</v>
      </c>
      <c r="BB114" s="24">
        <f t="shared" ref="BB114" si="445">+H114/H102-1</f>
        <v>0.3056114195776678</v>
      </c>
      <c r="BC114" s="24">
        <f t="shared" ref="BC114" si="446">+I114/I102-1</f>
        <v>0.38244524839368665</v>
      </c>
      <c r="BD114" s="24">
        <f t="shared" ref="BD114" si="447">+J114/J102-1</f>
        <v>0.37962125076095377</v>
      </c>
      <c r="BE114" s="24">
        <f t="shared" ref="BE114" si="448">+K114/K102-1</f>
        <v>0.22604086268913215</v>
      </c>
      <c r="BF114" s="24">
        <f t="shared" ref="BF114" si="449">+L114/L102-1</f>
        <v>0.82499735645553551</v>
      </c>
      <c r="BG114" s="24">
        <f t="shared" ref="BG114" si="450">+M114/M102-1</f>
        <v>0.40267812897248612</v>
      </c>
      <c r="BH114" s="24">
        <f t="shared" ref="BH114" si="451">+N114/N102-1</f>
        <v>0.29792718031483711</v>
      </c>
      <c r="BI114" s="24">
        <f t="shared" ref="BI114" si="452">+O114/O102-1</f>
        <v>0.20634059483070399</v>
      </c>
      <c r="BJ114" s="24">
        <f t="shared" ref="BJ114" si="453">+P114/P102-1</f>
        <v>0.32458879074017677</v>
      </c>
      <c r="BK114" s="24">
        <f t="shared" ref="BK114" si="454">+Q114/Q102-1</f>
        <v>0.43142283148191929</v>
      </c>
      <c r="BL114" s="24">
        <f t="shared" ref="BL114" si="455">+R114/R102-1</f>
        <v>0.33420176878031471</v>
      </c>
      <c r="BM114" s="24">
        <f t="shared" ref="BM114" si="456">+S114/S102-1</f>
        <v>0.270645560341364</v>
      </c>
      <c r="BN114" s="24">
        <f t="shared" ref="BN114" si="457">+T114/T102-1</f>
        <v>0.24502001787337613</v>
      </c>
      <c r="BO114" s="24">
        <f t="shared" ref="BO114" si="458">+U114/U102-1</f>
        <v>0.21047917434231778</v>
      </c>
      <c r="BP114" s="24" t="e">
        <f t="shared" ref="BP114" si="459">+V114/V102-1</f>
        <v>#DIV/0!</v>
      </c>
      <c r="BQ114" s="24">
        <f t="shared" ref="BQ114" si="460">+W114/W102-1</f>
        <v>0.29364914609900317</v>
      </c>
      <c r="BR114" s="21"/>
      <c r="BS114" s="35">
        <f t="shared" ref="BS114" si="461">+A114</f>
        <v>46023</v>
      </c>
      <c r="BT114" s="24">
        <f t="shared" ref="BT114" si="462">(C114-C113)/$B113*C$3</f>
        <v>9.4387050864640394E-3</v>
      </c>
      <c r="BU114" s="24">
        <f t="shared" ref="BU114" si="463">(D114-D113)/$B113*D$3</f>
        <v>5.6942467783128179E-4</v>
      </c>
      <c r="BV114" s="24">
        <f t="shared" ref="BV114" si="464">(E114-E113)/$B113*E$3</f>
        <v>1.2646793909500298E-3</v>
      </c>
      <c r="BW114" s="24">
        <f t="shared" ref="BW114" si="465">(F114-F113)/$B113*F$3</f>
        <v>5.6730060632055055E-3</v>
      </c>
      <c r="BX114" s="24">
        <f t="shared" ref="BX114" si="466">(G114-G113)/$B113*G$3</f>
        <v>1.1614109137699077E-3</v>
      </c>
      <c r="BY114" s="24">
        <f t="shared" ref="BY114" si="467">(H114-H113)/$B113*H$3</f>
        <v>1.4900278790478199E-3</v>
      </c>
      <c r="BZ114" s="24">
        <f t="shared" ref="BZ114" si="468">(I114-I113)/$B113*I$3</f>
        <v>4.218850525412824E-3</v>
      </c>
      <c r="CA114" s="24">
        <f t="shared" ref="CA114" si="469">(J114-J113)/$B113*J$3</f>
        <v>9.4064979626849938E-4</v>
      </c>
      <c r="CB114" s="24">
        <f t="shared" ref="CB114" si="470">(K114-K113)/$B113*K$3</f>
        <v>1.5049802117248024E-3</v>
      </c>
      <c r="CC114" s="24">
        <f t="shared" ref="CC114" si="471">(L114-L113)/$B113*L$3</f>
        <v>-2.4244048895560053E-5</v>
      </c>
      <c r="CD114" s="24">
        <f t="shared" ref="CD114" si="472">(M114-M113)/$B113*M$3</f>
        <v>1.7698243425028739E-3</v>
      </c>
      <c r="CE114" s="24">
        <f t="shared" ref="CE114" si="473">(N114-N113)/$B113*N$3</f>
        <v>7.9000448404265239E-4</v>
      </c>
      <c r="CF114" s="24">
        <f t="shared" ref="CF114" si="474">+SUM(BT114:CE114)</f>
        <v>2.8797319322324679E-2</v>
      </c>
    </row>
    <row r="115" spans="1:84" x14ac:dyDescent="0.25">
      <c r="A115" s="31">
        <f>+[1]PAT!A116</f>
        <v>46054</v>
      </c>
      <c r="B115" s="17">
        <f>+[1]PAT!B116</f>
        <v>10868.6</v>
      </c>
      <c r="C115" s="17">
        <f>+[1]PAT!C116</f>
        <v>11125.5</v>
      </c>
      <c r="D115" s="17">
        <f>+[1]PAT!D116</f>
        <v>7792.9</v>
      </c>
      <c r="E115" s="17">
        <f>+[1]PAT!E116</f>
        <v>8019.4</v>
      </c>
      <c r="F115" s="17">
        <f>+[1]PAT!F116</f>
        <v>14941.1</v>
      </c>
      <c r="G115" s="17">
        <f>+[1]PAT!G116</f>
        <v>9323.1</v>
      </c>
      <c r="H115" s="17">
        <f>+[1]PAT!H116</f>
        <v>12374.5</v>
      </c>
      <c r="I115" s="17">
        <f>+[1]PAT!I116</f>
        <v>12257.9</v>
      </c>
      <c r="J115" s="17">
        <f>+[1]PAT!J116</f>
        <v>8498.6</v>
      </c>
      <c r="K115" s="17">
        <f>+[1]PAT!K116</f>
        <v>8523.7000000000007</v>
      </c>
      <c r="L115" s="17">
        <f>+[1]PAT!L116</f>
        <v>8978.9</v>
      </c>
      <c r="M115" s="17">
        <f>+[1]PAT!M116</f>
        <v>13327.6</v>
      </c>
      <c r="N115" s="17">
        <f>+[1]PAT!N116</f>
        <v>11044.3</v>
      </c>
      <c r="O115" s="18">
        <f>+[1]PAT!R116</f>
        <v>8795.9</v>
      </c>
      <c r="P115" s="19">
        <f>+[1]PAT!S116</f>
        <v>10677.5</v>
      </c>
      <c r="Q115" s="20">
        <f>+[1]PAT!T116</f>
        <v>12794</v>
      </c>
      <c r="R115" s="18">
        <f t="shared" ref="R115" si="475">+SUMPRODUCT($C$3:$N$3,C115:N115)</f>
        <v>10868.737810000001</v>
      </c>
      <c r="S115" s="19">
        <f t="shared" si="52"/>
        <v>10030.699758636296</v>
      </c>
      <c r="T115" s="19">
        <f t="shared" si="53"/>
        <v>9402.9262443438911</v>
      </c>
      <c r="U115" s="19">
        <f t="shared" si="54"/>
        <v>8744.4935270805818</v>
      </c>
      <c r="V115" s="19"/>
      <c r="W115" s="20">
        <f t="shared" si="55"/>
        <v>9946.4953087335434</v>
      </c>
      <c r="X115" s="21"/>
      <c r="Y115" s="41">
        <f t="shared" ref="Y115" si="476">+B115/B114-1</f>
        <v>2.9808603373128628E-2</v>
      </c>
      <c r="Z115" s="24">
        <f t="shared" ref="Z115" si="477">+C115/C114-1</f>
        <v>2.508937456234106E-2</v>
      </c>
      <c r="AA115" s="24">
        <f t="shared" ref="AA115" si="478">+D115/D114-1</f>
        <v>1.0686725893262361E-2</v>
      </c>
      <c r="AB115" s="24">
        <f t="shared" ref="AB115" si="479">+E115/E114-1</f>
        <v>1.3599939331125688E-2</v>
      </c>
      <c r="AC115" s="24">
        <f t="shared" ref="AC115" si="480">+F115/F114-1</f>
        <v>9.2608978624759475E-2</v>
      </c>
      <c r="AD115" s="24">
        <f t="shared" ref="AD115" si="481">+G115/G114-1</f>
        <v>2.0211415565088098E-2</v>
      </c>
      <c r="AE115" s="24">
        <f t="shared" ref="AE115" si="482">+H115/H114-1</f>
        <v>3.5930449632910033E-2</v>
      </c>
      <c r="AF115" s="24">
        <f t="shared" ref="AF115" si="483">+I115/I114-1</f>
        <v>1.1928938200670425E-2</v>
      </c>
      <c r="AG115" s="24">
        <f t="shared" ref="AG115" si="484">+J115/J114-1</f>
        <v>1.3523827696417356E-2</v>
      </c>
      <c r="AH115" s="24">
        <f t="shared" ref="AH115" si="485">+K115/K114-1</f>
        <v>1.2424130845339887E-2</v>
      </c>
      <c r="AI115" s="24">
        <f t="shared" ref="AI115" si="486">+L115/L114-1</f>
        <v>4.0489020221333716E-2</v>
      </c>
      <c r="AJ115" s="24">
        <f t="shared" ref="AJ115" si="487">+M115/M114-1</f>
        <v>2.3585883798625362E-2</v>
      </c>
      <c r="AK115" s="24">
        <f t="shared" ref="AK115" si="488">+N115/N114-1</f>
        <v>2.4869389308018519E-2</v>
      </c>
      <c r="AL115" s="24">
        <f t="shared" ref="AL115" si="489">+O115/O114-1</f>
        <v>1.4299057876589805E-2</v>
      </c>
      <c r="AM115" s="24">
        <f t="shared" ref="AM115" si="490">+P115/P114-1</f>
        <v>2.3072427108185467E-2</v>
      </c>
      <c r="AN115" s="24">
        <f t="shared" ref="AN115" si="491">+Q115/Q114-1</f>
        <v>5.6246749279681652E-2</v>
      </c>
      <c r="AO115" s="24">
        <f t="shared" ref="AO115" si="492">+R115/R114-1</f>
        <v>2.980513277511454E-2</v>
      </c>
      <c r="AP115" s="24">
        <f t="shared" ref="AP115" si="493">+S115/S114-1</f>
        <v>2.0819278970521937E-2</v>
      </c>
      <c r="AQ115" s="24">
        <f t="shared" ref="AQ115" si="494">+T115/T114-1</f>
        <v>1.776502164898397E-2</v>
      </c>
      <c r="AR115" s="24">
        <f t="shared" ref="AR115" si="495">+U115/U114-1</f>
        <v>1.628725916082252E-2</v>
      </c>
      <c r="AS115" s="24" t="e">
        <f t="shared" ref="AS115" si="496">+V115/V114-1</f>
        <v>#DIV/0!</v>
      </c>
      <c r="AT115" s="24">
        <f t="shared" ref="AT115" si="497">+W115/W114-1</f>
        <v>1.7834778535865903E-2</v>
      </c>
      <c r="AU115" s="21"/>
      <c r="AV115" s="24">
        <f t="shared" ref="AV115" si="498">+B115/B103-1</f>
        <v>0.33123476599341029</v>
      </c>
      <c r="AW115" s="24">
        <f t="shared" ref="AW115" si="499">+C115/C103-1</f>
        <v>0.27609423747476614</v>
      </c>
      <c r="AX115" s="24">
        <f t="shared" ref="AX115" si="500">+D115/D103-1</f>
        <v>0.26387064337728483</v>
      </c>
      <c r="AY115" s="24">
        <f t="shared" ref="AY115" si="501">+E115/E103-1</f>
        <v>0.19330982247816308</v>
      </c>
      <c r="AZ115" s="24">
        <f t="shared" ref="AZ115" si="502">+F115/F103-1</f>
        <v>0.62472134926762424</v>
      </c>
      <c r="BA115" s="24">
        <f t="shared" ref="BA115" si="503">+G115/G103-1</f>
        <v>0.20550053014042269</v>
      </c>
      <c r="BB115" s="24">
        <f t="shared" ref="BB115" si="504">+H115/H103-1</f>
        <v>0.32398570572626895</v>
      </c>
      <c r="BC115" s="24">
        <f t="shared" ref="BC115" si="505">+I115/I103-1</f>
        <v>0.38279222976784055</v>
      </c>
      <c r="BD115" s="24">
        <f t="shared" ref="BD115" si="506">+J115/J103-1</f>
        <v>0.35829817158931077</v>
      </c>
      <c r="BE115" s="24">
        <f t="shared" ref="BE115" si="507">+K115/K103-1</f>
        <v>0.22186066513761471</v>
      </c>
      <c r="BF115" s="24">
        <f t="shared" ref="BF115" si="508">+L115/L103-1</f>
        <v>0.74083911745317765</v>
      </c>
      <c r="BG115" s="24">
        <f t="shared" ref="BG115" si="509">+M115/M103-1</f>
        <v>0.37356872687547038</v>
      </c>
      <c r="BH115" s="24">
        <f t="shared" ref="BH115" si="510">+N115/N103-1</f>
        <v>0.28835565302599031</v>
      </c>
      <c r="BI115" s="24">
        <f t="shared" ref="BI115" si="511">+O115/O103-1</f>
        <v>0.22993777529189674</v>
      </c>
      <c r="BJ115" s="24">
        <f t="shared" ref="BJ115" si="512">+P115/P103-1</f>
        <v>0.30888608308714471</v>
      </c>
      <c r="BK115" s="24">
        <f t="shared" ref="BK115" si="513">+Q115/Q103-1</f>
        <v>0.4519167479970041</v>
      </c>
      <c r="BL115" s="24">
        <f t="shared" ref="BL115" si="514">+R115/R103-1</f>
        <v>0.33125497522464808</v>
      </c>
      <c r="BM115" s="24">
        <f t="shared" ref="BM115" si="515">+S115/S103-1</f>
        <v>0.25946939651430379</v>
      </c>
      <c r="BN115" s="24">
        <f t="shared" ref="BN115" si="516">+T115/T103-1</f>
        <v>0.24423585367660139</v>
      </c>
      <c r="BO115" s="24">
        <f t="shared" ref="BO115" si="517">+U115/U103-1</f>
        <v>0.21498394550522315</v>
      </c>
      <c r="BP115" s="24" t="e">
        <f t="shared" ref="BP115" si="518">+V115/V103-1</f>
        <v>#DIV/0!</v>
      </c>
      <c r="BQ115" s="24">
        <f t="shared" ref="BQ115" si="519">+W115/W103-1</f>
        <v>0.29600617782979</v>
      </c>
      <c r="BR115" s="21"/>
      <c r="BS115" s="35">
        <f t="shared" ref="BS115" si="520">+A115</f>
        <v>46054</v>
      </c>
      <c r="BT115" s="24">
        <f t="shared" ref="BT115" si="521">(C115-C114)/$B114*C$3</f>
        <v>7.0771167329922108E-3</v>
      </c>
      <c r="BU115" s="24">
        <f t="shared" ref="BU115" si="522">(D115-D114)/$B114*D$3</f>
        <v>2.7326132272124194E-4</v>
      </c>
      <c r="BV115" s="24">
        <f t="shared" ref="BV115" si="523">(E115-E114)/$B114*E$3</f>
        <v>1.3070229296948959E-3</v>
      </c>
      <c r="BW115" s="24">
        <f t="shared" ref="BW115" si="524">(F115-F114)/$B114*F$3</f>
        <v>1.2071237445518282E-2</v>
      </c>
      <c r="BX115" s="24">
        <f t="shared" ref="BX115" si="525">(G115-G114)/$B114*G$3</f>
        <v>1.1462810308887671E-3</v>
      </c>
      <c r="BY115" s="24">
        <f t="shared" ref="BY115" si="526">(H115-H114)/$B114*H$3</f>
        <v>2.0130187606594691E-3</v>
      </c>
      <c r="BZ115" s="24">
        <f t="shared" ref="BZ115" si="527">(I115-I114)/$B114*I$3</f>
        <v>1.8373981428842145E-3</v>
      </c>
      <c r="CA115" s="24">
        <f t="shared" ref="CA115" si="528">(J115-J114)/$B114*J$3</f>
        <v>3.427572484366106E-4</v>
      </c>
      <c r="CB115" s="24">
        <f t="shared" ref="CB115" si="529">(K115-K114)/$B114*K$3</f>
        <v>7.7007959067652344E-4</v>
      </c>
      <c r="CC115" s="24">
        <f t="shared" ref="CC115" si="530">(L115-L114)/$B114*L$3</f>
        <v>6.9191396626871256E-4</v>
      </c>
      <c r="CD115" s="24">
        <f t="shared" ref="CD115" si="531">(M115-M114)/$B114*M$3</f>
        <v>1.478176994504455E-3</v>
      </c>
      <c r="CE115" s="24">
        <f t="shared" ref="CE115" si="532">(N115-N114)/$B114*N$3</f>
        <v>7.9734697744930823E-4</v>
      </c>
      <c r="CF115" s="24">
        <f t="shared" ref="CF115" si="533">+SUM(BT115:CE115)</f>
        <v>2.9805611142694692E-2</v>
      </c>
    </row>
    <row r="116" spans="1:84" x14ac:dyDescent="0.25">
      <c r="A116" s="31">
        <f>+[1]PAT!A117</f>
        <v>46082</v>
      </c>
      <c r="B116" s="17">
        <f>+[1]PAT!B117</f>
        <v>11137.8</v>
      </c>
      <c r="C116" s="17">
        <f>+[1]PAT!C117</f>
        <v>11478.7</v>
      </c>
      <c r="D116" s="17">
        <f>+[1]PAT!D117</f>
        <v>7937.7</v>
      </c>
      <c r="E116" s="17">
        <f>+[1]PAT!E117</f>
        <v>8117.5</v>
      </c>
      <c r="F116" s="17">
        <f>+[1]PAT!F117</f>
        <v>15250.2</v>
      </c>
      <c r="G116" s="17">
        <f>+[1]PAT!G117</f>
        <v>9332.2000000000007</v>
      </c>
      <c r="H116" s="17">
        <f>+[1]PAT!H117</f>
        <v>12691.4</v>
      </c>
      <c r="I116" s="17">
        <f>+[1]PAT!I117</f>
        <v>12640</v>
      </c>
      <c r="J116" s="17">
        <f>+[1]PAT!J117</f>
        <v>8731.1</v>
      </c>
      <c r="K116" s="17">
        <f>+[1]PAT!K117</f>
        <v>8684.4</v>
      </c>
      <c r="L116" s="17">
        <f>+[1]PAT!L117</f>
        <v>9880.1</v>
      </c>
      <c r="M116" s="17">
        <f>+[1]PAT!M117</f>
        <v>13575.3</v>
      </c>
      <c r="N116" s="17">
        <f>+[1]PAT!N117</f>
        <v>11196.3</v>
      </c>
      <c r="O116" s="18">
        <f>+[1]PAT!R117</f>
        <v>8839</v>
      </c>
      <c r="P116" s="19">
        <f>+[1]PAT!S117</f>
        <v>10921.2</v>
      </c>
      <c r="Q116" s="20">
        <f>+[1]PAT!T117</f>
        <v>13289.1</v>
      </c>
      <c r="R116" s="18">
        <f t="shared" ref="R116" si="534">+SUMPRODUCT($C$3:$N$3,C116:N116)</f>
        <v>11138.01505</v>
      </c>
      <c r="S116" s="19">
        <f t="shared" si="52"/>
        <v>10249.383692864689</v>
      </c>
      <c r="T116" s="19">
        <f t="shared" si="53"/>
        <v>9524.5744909502264</v>
      </c>
      <c r="U116" s="19">
        <f t="shared" si="54"/>
        <v>8844.9943857331582</v>
      </c>
      <c r="V116" s="19"/>
      <c r="W116" s="20">
        <f t="shared" si="55"/>
        <v>10175.770035230857</v>
      </c>
      <c r="X116" s="21"/>
      <c r="Y116" s="41">
        <f t="shared" ref="Y116" si="535">+B116/B115-1</f>
        <v>2.4768599451631124E-2</v>
      </c>
      <c r="Z116" s="24">
        <f t="shared" ref="Z116" si="536">+C116/C115-1</f>
        <v>3.174688778032464E-2</v>
      </c>
      <c r="AA116" s="24">
        <f t="shared" ref="AA116" si="537">+D116/D115-1</f>
        <v>1.858101605307394E-2</v>
      </c>
      <c r="AB116" s="24">
        <f t="shared" ref="AB116" si="538">+E116/E115-1</f>
        <v>1.2232835374217599E-2</v>
      </c>
      <c r="AC116" s="24">
        <f t="shared" ref="AC116" si="539">+F116/F115-1</f>
        <v>2.0687901158549238E-2</v>
      </c>
      <c r="AD116" s="24">
        <f t="shared" ref="AD116" si="540">+G116/G115-1</f>
        <v>9.7607019124534844E-4</v>
      </c>
      <c r="AE116" s="24">
        <f t="shared" ref="AE116" si="541">+H116/H115-1</f>
        <v>2.5609115519819037E-2</v>
      </c>
      <c r="AF116" s="24">
        <f t="shared" ref="AF116" si="542">+I116/I115-1</f>
        <v>3.1171734146958396E-2</v>
      </c>
      <c r="AG116" s="24">
        <f t="shared" ref="AG116" si="543">+J116/J115-1</f>
        <v>2.7357447108935506E-2</v>
      </c>
      <c r="AH116" s="24">
        <f t="shared" ref="AH116" si="544">+K116/K115-1</f>
        <v>1.8853314874995419E-2</v>
      </c>
      <c r="AI116" s="24">
        <f t="shared" ref="AI116" si="545">+L116/L115-1</f>
        <v>0.10036864203855722</v>
      </c>
      <c r="AJ116" s="24">
        <f t="shared" ref="AJ116" si="546">+M116/M115-1</f>
        <v>1.8585491761457407E-2</v>
      </c>
      <c r="AK116" s="24">
        <f t="shared" ref="AK116" si="547">+N116/N115-1</f>
        <v>1.3762755448511799E-2</v>
      </c>
      <c r="AL116" s="24">
        <f t="shared" ref="AL116" si="548">+O116/O115-1</f>
        <v>4.9000102320400085E-3</v>
      </c>
      <c r="AM116" s="24">
        <f t="shared" ref="AM116" si="549">+P116/P115-1</f>
        <v>2.2823694685085494E-2</v>
      </c>
      <c r="AN116" s="24">
        <f t="shared" ref="AN116" si="550">+Q116/Q115-1</f>
        <v>3.8697827106456195E-2</v>
      </c>
      <c r="AO116" s="24">
        <f t="shared" ref="AO116" si="551">+R116/R115-1</f>
        <v>2.4775392019507958E-2</v>
      </c>
      <c r="AP116" s="24">
        <f t="shared" ref="AP116" si="552">+S116/S115-1</f>
        <v>2.1801463456236903E-2</v>
      </c>
      <c r="AQ116" s="24">
        <f t="shared" ref="AQ116" si="553">+T116/T115-1</f>
        <v>1.29372754231174E-2</v>
      </c>
      <c r="AR116" s="24">
        <f t="shared" ref="AR116" si="554">+U116/U115-1</f>
        <v>1.1493045119347123E-2</v>
      </c>
      <c r="AS116" s="24" t="e">
        <f t="shared" ref="AS116" si="555">+V116/V115-1</f>
        <v>#DIV/0!</v>
      </c>
      <c r="AT116" s="24">
        <f t="shared" ref="AT116" si="556">+W116/W115-1</f>
        <v>2.3050805271681796E-2</v>
      </c>
      <c r="AU116" s="21"/>
      <c r="AV116" s="24">
        <f t="shared" ref="AV116" si="557">+B116/B104-1</f>
        <v>0.32055203813046851</v>
      </c>
      <c r="AW116" s="24">
        <f t="shared" ref="AW116" si="558">+C116/C104-1</f>
        <v>0.27825167037861931</v>
      </c>
      <c r="AX116" s="24">
        <f t="shared" ref="AX116" si="559">+D116/D104-1</f>
        <v>0.27521447161263368</v>
      </c>
      <c r="AY116" s="24">
        <f t="shared" ref="AY116" si="560">+E116/E104-1</f>
        <v>0.16206659604317575</v>
      </c>
      <c r="AZ116" s="24">
        <f t="shared" ref="AZ116" si="561">+F116/F104-1</f>
        <v>0.58399202301691999</v>
      </c>
      <c r="BA116" s="24">
        <f t="shared" ref="BA116" si="562">+G116/G104-1</f>
        <v>0.18455992485593176</v>
      </c>
      <c r="BB116" s="24">
        <f t="shared" ref="BB116" si="563">+H116/H104-1</f>
        <v>0.32199329180642056</v>
      </c>
      <c r="BC116" s="24">
        <f t="shared" ref="BC116" si="564">+I116/I104-1</f>
        <v>0.40605359466945501</v>
      </c>
      <c r="BD116" s="24">
        <f t="shared" ref="BD116" si="565">+J116/J104-1</f>
        <v>0.35567666604558745</v>
      </c>
      <c r="BE116" s="24">
        <f t="shared" ref="BE116" si="566">+K116/K104-1</f>
        <v>0.22234577110926557</v>
      </c>
      <c r="BF116" s="24">
        <f t="shared" ref="BF116" si="567">+L116/L104-1</f>
        <v>0.46623827614864077</v>
      </c>
      <c r="BG116" s="24">
        <f t="shared" ref="BG116" si="568">+M116/M104-1</f>
        <v>0.33093786152669669</v>
      </c>
      <c r="BH116" s="24">
        <f t="shared" ref="BH116" si="569">+N116/N104-1</f>
        <v>0.27830614132234222</v>
      </c>
      <c r="BI116" s="24">
        <f t="shared" ref="BI116" si="570">+O116/O104-1</f>
        <v>0.19550956921620344</v>
      </c>
      <c r="BJ116" s="24">
        <f t="shared" ref="BJ116" si="571">+P116/P104-1</f>
        <v>0.30034410087275409</v>
      </c>
      <c r="BK116" s="24">
        <f t="shared" ref="BK116" si="572">+Q116/Q104-1</f>
        <v>0.44493856692399691</v>
      </c>
      <c r="BL116" s="24">
        <f t="shared" ref="BL116" si="573">+R116/R104-1</f>
        <v>0.32056357394253299</v>
      </c>
      <c r="BM116" s="24">
        <f t="shared" ref="BM116" si="574">+S116/S104-1</f>
        <v>0.24945280828279293</v>
      </c>
      <c r="BN116" s="24">
        <f t="shared" ref="BN116" si="575">+T116/T104-1</f>
        <v>0.22168460895228415</v>
      </c>
      <c r="BO116" s="24">
        <f t="shared" ref="BO116" si="576">+U116/U104-1</f>
        <v>0.19639677991967108</v>
      </c>
      <c r="BP116" s="24" t="e">
        <f t="shared" ref="BP116" si="577">+V116/V104-1</f>
        <v>#DIV/0!</v>
      </c>
      <c r="BQ116" s="24">
        <f t="shared" ref="BQ116" si="578">+W116/W104-1</f>
        <v>0.28624633788289167</v>
      </c>
      <c r="BR116" s="21"/>
      <c r="BS116" s="35">
        <f t="shared" ref="BS116" si="579">+A116</f>
        <v>46082</v>
      </c>
      <c r="BT116" s="24">
        <f t="shared" ref="BT116" si="580">(C116-C115)/$B115*C$3</f>
        <v>8.9140054836869681E-3</v>
      </c>
      <c r="BU116" s="24">
        <f t="shared" ref="BU116" si="581">(D116-D115)/$B115*D$3</f>
        <v>4.6629740720976082E-4</v>
      </c>
      <c r="BV116" s="24">
        <f t="shared" ref="BV116" si="582">(E116-E115)/$B115*E$3</f>
        <v>1.1571333934453421E-3</v>
      </c>
      <c r="BW116" s="24">
        <f t="shared" ref="BW116" si="583">(F116-F115)/$B115*F$3</f>
        <v>2.86103638003055E-3</v>
      </c>
      <c r="BX116" s="24">
        <f t="shared" ref="BX116" si="584">(G116-G115)/$B115*G$3</f>
        <v>5.4841469922531313E-5</v>
      </c>
      <c r="BY116" s="24">
        <f t="shared" ref="BY116" si="585">(H116-H115)/$B115*H$3</f>
        <v>1.4432907642198611E-3</v>
      </c>
      <c r="BZ116" s="24">
        <f t="shared" ref="BZ116" si="586">(I116-I115)/$B115*I$3</f>
        <v>4.7179783964816117E-3</v>
      </c>
      <c r="CA116" s="24">
        <f t="shared" ref="CA116" si="587">(J116-J115)/$B115*J$3</f>
        <v>6.8240159726183679E-4</v>
      </c>
      <c r="CB116" s="24">
        <f t="shared" ref="CB116" si="588">(K116-K115)/$B115*K$3</f>
        <v>1.1488498978709232E-3</v>
      </c>
      <c r="CC116" s="24">
        <f t="shared" ref="CC116" si="589">(L116-L115)/$B115*L$3</f>
        <v>1.7329812487348888E-3</v>
      </c>
      <c r="CD116" s="24">
        <f t="shared" ref="CD116" si="590">(M116-M115)/$B115*M$3</f>
        <v>1.1577535285133269E-3</v>
      </c>
      <c r="CE116" s="24">
        <f t="shared" ref="CE116" si="591">(N116-N115)/$B115*N$3</f>
        <v>4.3913659532966525E-4</v>
      </c>
      <c r="CF116" s="24">
        <f t="shared" ref="CF116" si="592">+SUM(BT116:CE116)</f>
        <v>2.4775706162707266E-2</v>
      </c>
    </row>
    <row r="117" spans="1:84" x14ac:dyDescent="0.25">
      <c r="A117" s="31">
        <f>+[1]PAT!A118</f>
        <v>46113</v>
      </c>
      <c r="B117" s="17">
        <f>+[1]PAT!B118</f>
        <v>11429.6</v>
      </c>
      <c r="C117" s="17">
        <f>+[1]PAT!C118</f>
        <v>11680.3</v>
      </c>
      <c r="D117" s="17">
        <f>+[1]PAT!D118</f>
        <v>8123.4</v>
      </c>
      <c r="E117" s="17">
        <f>+[1]PAT!E118</f>
        <v>8251.9</v>
      </c>
      <c r="F117" s="17">
        <f>+[1]PAT!F118</f>
        <v>15744</v>
      </c>
      <c r="G117" s="17">
        <f>+[1]PAT!G118</f>
        <v>9633.9</v>
      </c>
      <c r="H117" s="17">
        <f>+[1]PAT!H118</f>
        <v>12983.2</v>
      </c>
      <c r="I117" s="17">
        <f>+[1]PAT!I118</f>
        <v>13235.7</v>
      </c>
      <c r="J117" s="17">
        <f>+[1]PAT!J118</f>
        <v>9028.7000000000007</v>
      </c>
      <c r="K117" s="17">
        <f>+[1]PAT!K118</f>
        <v>8782.7000000000007</v>
      </c>
      <c r="L117" s="17">
        <f>+[1]PAT!L118</f>
        <v>10130</v>
      </c>
      <c r="M117" s="17">
        <f>+[1]PAT!M118</f>
        <v>13938.9</v>
      </c>
      <c r="N117" s="17">
        <f>+[1]PAT!N118</f>
        <v>11454.8</v>
      </c>
      <c r="O117" s="18">
        <f>+[1]PAT!R118</f>
        <v>8877.4</v>
      </c>
      <c r="P117" s="19">
        <f>+[1]PAT!S118</f>
        <v>11199.5</v>
      </c>
      <c r="Q117" s="20">
        <f>+[1]PAT!T118</f>
        <v>13783.1</v>
      </c>
      <c r="R117" s="18">
        <f t="shared" ref="R117" si="593">+SUMPRODUCT($C$3:$N$3,C117:N117)</f>
        <v>11429.810220000003</v>
      </c>
      <c r="S117" s="19">
        <f t="shared" si="52"/>
        <v>10450.040654699051</v>
      </c>
      <c r="T117" s="19">
        <f t="shared" si="53"/>
        <v>9725.9803733031658</v>
      </c>
      <c r="U117" s="19">
        <f t="shared" si="54"/>
        <v>9019.1893659180969</v>
      </c>
      <c r="V117" s="19"/>
      <c r="W117" s="20">
        <f t="shared" si="55"/>
        <v>10475.8806044873</v>
      </c>
      <c r="X117" s="21"/>
      <c r="Y117" s="41">
        <f t="shared" ref="Y117" si="594">+B117/B116-1</f>
        <v>2.6199069834258237E-2</v>
      </c>
      <c r="Z117" s="24">
        <f t="shared" ref="Z117" si="595">+C117/C116-1</f>
        <v>1.7562964447193297E-2</v>
      </c>
      <c r="AA117" s="24">
        <f t="shared" ref="AA117" si="596">+D117/D116-1</f>
        <v>2.3394686118145103E-2</v>
      </c>
      <c r="AB117" s="24">
        <f t="shared" ref="AB117" si="597">+E117/E116-1</f>
        <v>1.6556821681552147E-2</v>
      </c>
      <c r="AC117" s="24">
        <f t="shared" ref="AC117" si="598">+F117/F116-1</f>
        <v>3.2379903214384109E-2</v>
      </c>
      <c r="AD117" s="24">
        <f t="shared" ref="AD117" si="599">+G117/G116-1</f>
        <v>3.2328925655257912E-2</v>
      </c>
      <c r="AE117" s="24">
        <f t="shared" ref="AE117" si="600">+H117/H116-1</f>
        <v>2.2991947302898108E-2</v>
      </c>
      <c r="AF117" s="24">
        <f t="shared" ref="AF117" si="601">+I117/I116-1</f>
        <v>4.7128164556962115E-2</v>
      </c>
      <c r="AG117" s="24">
        <f t="shared" ref="AG117" si="602">+J117/J116-1</f>
        <v>3.408505228436276E-2</v>
      </c>
      <c r="AH117" s="24">
        <f t="shared" ref="AH117" si="603">+K117/K116-1</f>
        <v>1.13191469761873E-2</v>
      </c>
      <c r="AI117" s="24">
        <f t="shared" ref="AI117" si="604">+L117/L116-1</f>
        <v>2.529326626248718E-2</v>
      </c>
      <c r="AJ117" s="24">
        <f t="shared" ref="AJ117" si="605">+M117/M116-1</f>
        <v>2.6783938476497848E-2</v>
      </c>
      <c r="AK117" s="24">
        <f t="shared" ref="AK117" si="606">+N117/N116-1</f>
        <v>2.3087984423425523E-2</v>
      </c>
      <c r="AL117" s="24">
        <f t="shared" ref="AL117" si="607">+O117/O116-1</f>
        <v>4.3443828487386149E-3</v>
      </c>
      <c r="AM117" s="24">
        <f t="shared" ref="AM117" si="608">+P117/P116-1</f>
        <v>2.5482547705380387E-2</v>
      </c>
      <c r="AN117" s="24">
        <f t="shared" ref="AN117" si="609">+Q117/Q116-1</f>
        <v>3.7173322497385142E-2</v>
      </c>
      <c r="AO117" s="24">
        <f t="shared" ref="AO117" si="610">+R117/R116-1</f>
        <v>2.6198130339211811E-2</v>
      </c>
      <c r="AP117" s="24">
        <f t="shared" ref="AP117" si="611">+S117/S116-1</f>
        <v>1.9577466104040209E-2</v>
      </c>
      <c r="AQ117" s="24">
        <f t="shared" ref="AQ117" si="612">+T117/T116-1</f>
        <v>2.114591917405928E-2</v>
      </c>
      <c r="AR117" s="24">
        <f t="shared" ref="AR117" si="613">+U117/U116-1</f>
        <v>1.969418776182752E-2</v>
      </c>
      <c r="AS117" s="24" t="e">
        <f t="shared" ref="AS117" si="614">+V117/V116-1</f>
        <v>#DIV/0!</v>
      </c>
      <c r="AT117" s="24">
        <f t="shared" ref="AT117" si="615">+W117/W116-1</f>
        <v>2.9492664262005919E-2</v>
      </c>
      <c r="AU117" s="21"/>
      <c r="AV117" s="24">
        <f t="shared" ref="AV117" si="616">+B117/B105-1</f>
        <v>0.31990669099475721</v>
      </c>
      <c r="AW117" s="24">
        <f t="shared" ref="AW117" si="617">+C117/C105-1</f>
        <v>0.2616031020813756</v>
      </c>
      <c r="AX117" s="24">
        <f t="shared" ref="AX117" si="618">+D117/D105-1</f>
        <v>0.2661751640506882</v>
      </c>
      <c r="AY117" s="24">
        <f t="shared" ref="AY117" si="619">+E117/E105-1</f>
        <v>0.14622458050894549</v>
      </c>
      <c r="AZ117" s="24">
        <f t="shared" ref="AZ117" si="620">+F117/F105-1</f>
        <v>0.58966074313408723</v>
      </c>
      <c r="BA117" s="24">
        <f t="shared" ref="BA117" si="621">+G117/G105-1</f>
        <v>0.20710437288560324</v>
      </c>
      <c r="BB117" s="24">
        <f t="shared" ref="BB117" si="622">+H117/H105-1</f>
        <v>0.31949794196859593</v>
      </c>
      <c r="BC117" s="24">
        <f t="shared" ref="BC117" si="623">+I117/I105-1</f>
        <v>0.44869367249324155</v>
      </c>
      <c r="BD117" s="24">
        <f t="shared" ref="BD117" si="624">+J117/J105-1</f>
        <v>0.35816899077876574</v>
      </c>
      <c r="BE117" s="24">
        <f t="shared" ref="BE117" si="625">+K117/K105-1</f>
        <v>0.21898985412705252</v>
      </c>
      <c r="BF117" s="24">
        <f t="shared" ref="BF117" si="626">+L117/L105-1</f>
        <v>0.46226687453086202</v>
      </c>
      <c r="BG117" s="24">
        <f t="shared" ref="BG117" si="627">+M117/M105-1</f>
        <v>0.30496938603553847</v>
      </c>
      <c r="BH117" s="24">
        <f t="shared" ref="BH117" si="628">+N117/N105-1</f>
        <v>0.28050975350734997</v>
      </c>
      <c r="BI117" s="24">
        <f t="shared" ref="BI117" si="629">+O117/O105-1</f>
        <v>0.14510158013544006</v>
      </c>
      <c r="BJ117" s="24">
        <f t="shared" ref="BJ117" si="630">+P117/P105-1</f>
        <v>0.29816162833827886</v>
      </c>
      <c r="BK117" s="24">
        <f t="shared" ref="BK117" si="631">+Q117/Q105-1</f>
        <v>0.47755753995904948</v>
      </c>
      <c r="BL117" s="24">
        <f t="shared" ref="BL117" si="632">+R117/R105-1</f>
        <v>0.31992239198630723</v>
      </c>
      <c r="BM117" s="24">
        <f t="shared" ref="BM117" si="633">+S117/S105-1</f>
        <v>0.23854549605230257</v>
      </c>
      <c r="BN117" s="24">
        <f t="shared" ref="BN117" si="634">+T117/T105-1</f>
        <v>0.21565408208204473</v>
      </c>
      <c r="BO117" s="24">
        <f t="shared" ref="BO117" si="635">+U117/U105-1</f>
        <v>0.19445753548619704</v>
      </c>
      <c r="BP117" s="24" t="e">
        <f t="shared" ref="BP117" si="636">+V117/V105-1</f>
        <v>#DIV/0!</v>
      </c>
      <c r="BQ117" s="24">
        <f t="shared" ref="BQ117" si="637">+W117/W105-1</f>
        <v>0.2968610750412346</v>
      </c>
      <c r="BR117" s="21"/>
      <c r="BS117" s="35">
        <f t="shared" ref="BS117" si="638">+A117</f>
        <v>46113</v>
      </c>
      <c r="BT117" s="24">
        <f t="shared" ref="BT117" si="639">(C117-C116)/$B116*C$3</f>
        <v>4.9649733340515721E-3</v>
      </c>
      <c r="BU117" s="24">
        <f t="shared" ref="BU117" si="640">(D117-D116)/$B116*D$3</f>
        <v>5.8355330496148207E-4</v>
      </c>
      <c r="BV117" s="24">
        <f t="shared" ref="BV117" si="641">(E117-E116)/$B116*E$3</f>
        <v>1.5469913268329433E-3</v>
      </c>
      <c r="BW117" s="24">
        <f t="shared" ref="BW117" si="642">(F117-F116)/$B116*F$3</f>
        <v>4.4601519150999228E-3</v>
      </c>
      <c r="BX117" s="24">
        <f t="shared" ref="BX117" si="643">(G117-G116)/$B116*G$3</f>
        <v>1.7742597281330183E-3</v>
      </c>
      <c r="BY117" s="24">
        <f t="shared" ref="BY117" si="644">(H117-H116)/$B116*H$3</f>
        <v>1.2968539567957816E-3</v>
      </c>
      <c r="BZ117" s="24">
        <f t="shared" ref="BZ117" si="645">(I117-I116)/$B116*I$3</f>
        <v>7.1776239472786463E-3</v>
      </c>
      <c r="CA117" s="24">
        <f t="shared" ref="CA117" si="646">(J117-J116)/$B116*J$3</f>
        <v>8.5236222593330923E-4</v>
      </c>
      <c r="CB117" s="24">
        <f t="shared" ref="CB117" si="647">(K117-K116)/$B116*K$3</f>
        <v>6.8576469320692475E-4</v>
      </c>
      <c r="CC117" s="24">
        <f t="shared" ref="CC117" si="648">(L117-L116)/$B116*L$3</f>
        <v>4.6893551688843328E-4</v>
      </c>
      <c r="CD117" s="24">
        <f t="shared" ref="CD117" si="649">(M117-M116)/$B116*M$3</f>
        <v>1.6583957334482592E-3</v>
      </c>
      <c r="CE117" s="24">
        <f t="shared" ref="CE117" si="650">(N117-N116)/$B116*N$3</f>
        <v>7.2877049327515304E-4</v>
      </c>
      <c r="CF117" s="24">
        <f t="shared" ref="CF117" si="651">+SUM(BT117:CE117)</f>
        <v>2.6198636175905447E-2</v>
      </c>
    </row>
    <row r="118" spans="1:84" x14ac:dyDescent="0.25">
      <c r="A118" s="31">
        <f>+[1]PAT!A119</f>
        <v>46143</v>
      </c>
      <c r="B118" s="17">
        <f>+[1]PAT!B119</f>
        <v>11622.7</v>
      </c>
      <c r="C118" s="17">
        <f>+[1]PAT!C119</f>
        <v>11919.3</v>
      </c>
      <c r="D118" s="17">
        <f>+[1]PAT!D119</f>
        <v>8162.6</v>
      </c>
      <c r="E118" s="17">
        <f>+[1]PAT!E119</f>
        <v>8411.5</v>
      </c>
      <c r="F118" s="17">
        <f>+[1]PAT!F119</f>
        <v>15825.4</v>
      </c>
      <c r="G118" s="17">
        <f>+[1]PAT!G119</f>
        <v>9762.4</v>
      </c>
      <c r="H118" s="17">
        <f>+[1]PAT!H119</f>
        <v>13283.7</v>
      </c>
      <c r="I118" s="17">
        <f>+[1]PAT!I119</f>
        <v>13405.9</v>
      </c>
      <c r="J118" s="17">
        <f>+[1]PAT!J119</f>
        <v>9358.1</v>
      </c>
      <c r="K118" s="17">
        <f>+[1]PAT!K119</f>
        <v>9002</v>
      </c>
      <c r="L118" s="17">
        <f>+[1]PAT!L119</f>
        <v>10431</v>
      </c>
      <c r="M118" s="17">
        <f>+[1]PAT!M119</f>
        <v>14151.9</v>
      </c>
      <c r="N118" s="17">
        <f>+[1]PAT!N119</f>
        <v>11670.1</v>
      </c>
      <c r="O118" s="18">
        <f>+[1]PAT!R119</f>
        <v>9136.2000000000007</v>
      </c>
      <c r="P118" s="19">
        <f>+[1]PAT!S119</f>
        <v>11417.9</v>
      </c>
      <c r="Q118" s="20">
        <f>+[1]PAT!T119</f>
        <v>13850.3</v>
      </c>
      <c r="R118" s="18">
        <f t="shared" ref="R118" si="652">+SUMPRODUCT($C$3:$N$3,C118:N118)</f>
        <v>11622.941010000004</v>
      </c>
      <c r="S118" s="19">
        <f t="shared" si="52"/>
        <v>10646.793709458441</v>
      </c>
      <c r="T118" s="19">
        <f t="shared" si="53"/>
        <v>9905.5558823529391</v>
      </c>
      <c r="U118" s="19">
        <f t="shared" si="54"/>
        <v>9193.1573315719943</v>
      </c>
      <c r="V118" s="19"/>
      <c r="W118" s="20">
        <f t="shared" si="55"/>
        <v>10674.641683664007</v>
      </c>
      <c r="X118" s="21"/>
      <c r="Y118" s="41">
        <f t="shared" ref="Y118" si="653">+B118/B117-1</f>
        <v>1.6894729474347336E-2</v>
      </c>
      <c r="Z118" s="24">
        <f t="shared" ref="Z118" si="654">+C118/C117-1</f>
        <v>2.046180320710933E-2</v>
      </c>
      <c r="AA118" s="24">
        <f t="shared" ref="AA118" si="655">+D118/D117-1</f>
        <v>4.825565649851038E-3</v>
      </c>
      <c r="AB118" s="24">
        <f t="shared" ref="AB118" si="656">+E118/E117-1</f>
        <v>1.9341000254486929E-2</v>
      </c>
      <c r="AC118" s="24">
        <f t="shared" ref="AC118" si="657">+F118/F117-1</f>
        <v>5.170223577235733E-3</v>
      </c>
      <c r="AD118" s="24">
        <f t="shared" ref="AD118" si="658">+G118/G117-1</f>
        <v>1.3338315739212625E-2</v>
      </c>
      <c r="AE118" s="24">
        <f t="shared" ref="AE118" si="659">+H118/H117-1</f>
        <v>2.3145295458746773E-2</v>
      </c>
      <c r="AF118" s="24">
        <f t="shared" ref="AF118" si="660">+I118/I117-1</f>
        <v>1.2859161207945169E-2</v>
      </c>
      <c r="AG118" s="24">
        <f t="shared" ref="AG118" si="661">+J118/J117-1</f>
        <v>3.6483657669431846E-2</v>
      </c>
      <c r="AH118" s="24">
        <f t="shared" ref="AH118" si="662">+K118/K117-1</f>
        <v>2.4969542395846256E-2</v>
      </c>
      <c r="AI118" s="24">
        <f t="shared" ref="AI118" si="663">+L118/L117-1</f>
        <v>2.9713721618953581E-2</v>
      </c>
      <c r="AJ118" s="24">
        <f t="shared" ref="AJ118" si="664">+M118/M117-1</f>
        <v>1.5280976260680479E-2</v>
      </c>
      <c r="AK118" s="24">
        <f t="shared" ref="AK118" si="665">+N118/N117-1</f>
        <v>1.8795614065719279E-2</v>
      </c>
      <c r="AL118" s="24">
        <f t="shared" ref="AL118" si="666">+O118/O117-1</f>
        <v>2.9152679838691631E-2</v>
      </c>
      <c r="AM118" s="24">
        <f t="shared" ref="AM118" si="667">+P118/P117-1</f>
        <v>1.9500870574579166E-2</v>
      </c>
      <c r="AN118" s="24">
        <f t="shared" ref="AN118" si="668">+Q118/Q117-1</f>
        <v>4.8755359824712574E-3</v>
      </c>
      <c r="AO118" s="24">
        <f t="shared" ref="AO118" si="669">+R118/R117-1</f>
        <v>1.689711257515536E-2</v>
      </c>
      <c r="AP118" s="24">
        <f t="shared" ref="AP118" si="670">+S118/S117-1</f>
        <v>1.8827970269275074E-2</v>
      </c>
      <c r="AQ118" s="24">
        <f t="shared" ref="AQ118" si="671">+T118/T117-1</f>
        <v>1.846348667767117E-2</v>
      </c>
      <c r="AR118" s="24">
        <f t="shared" ref="AR118" si="672">+U118/U117-1</f>
        <v>1.9288647637368816E-2</v>
      </c>
      <c r="AS118" s="24" t="e">
        <f t="shared" ref="AS118" si="673">+V118/V117-1</f>
        <v>#DIV/0!</v>
      </c>
      <c r="AT118" s="24">
        <f t="shared" ref="AT118" si="674">+W118/W117-1</f>
        <v>1.8973209669034263E-2</v>
      </c>
      <c r="AU118" s="21"/>
      <c r="AV118" s="24">
        <f t="shared" ref="AV118" si="675">+B118/B106-1</f>
        <v>0.32230906629350264</v>
      </c>
      <c r="AW118" s="24">
        <f t="shared" ref="AW118" si="676">+C118/C106-1</f>
        <v>0.27714083661923539</v>
      </c>
      <c r="AX118" s="24">
        <f t="shared" ref="AX118" si="677">+D118/D106-1</f>
        <v>0.26084740264755424</v>
      </c>
      <c r="AY118" s="24">
        <f t="shared" ref="AY118" si="678">+E118/E106-1</f>
        <v>0.14766959559024184</v>
      </c>
      <c r="AZ118" s="24">
        <f t="shared" ref="AZ118" si="679">+F118/F106-1</f>
        <v>0.54317364043256511</v>
      </c>
      <c r="BA118" s="24">
        <f t="shared" ref="BA118" si="680">+G118/G106-1</f>
        <v>0.22091045522761377</v>
      </c>
      <c r="BB118" s="24">
        <f t="shared" ref="BB118" si="681">+H118/H106-1</f>
        <v>0.31746141944697914</v>
      </c>
      <c r="BC118" s="24">
        <f t="shared" ref="BC118" si="682">+I118/I106-1</f>
        <v>0.46518973507038552</v>
      </c>
      <c r="BD118" s="24">
        <f t="shared" ref="BD118" si="683">+J118/J106-1</f>
        <v>0.36848339499583238</v>
      </c>
      <c r="BE118" s="24">
        <f t="shared" ref="BE118" si="684">+K118/K106-1</f>
        <v>0.22773519543929521</v>
      </c>
      <c r="BF118" s="24">
        <f t="shared" ref="BF118" si="685">+L118/L106-1</f>
        <v>0.43842133568680453</v>
      </c>
      <c r="BG118" s="24">
        <f t="shared" ref="BG118" si="686">+M118/M106-1</f>
        <v>0.29853005945826916</v>
      </c>
      <c r="BH118" s="24">
        <f t="shared" ref="BH118" si="687">+N118/N106-1</f>
        <v>0.27170987391981871</v>
      </c>
      <c r="BI118" s="24">
        <f t="shared" ref="BI118" si="688">+O118/O106-1</f>
        <v>0.16252910712695168</v>
      </c>
      <c r="BJ118" s="24">
        <f t="shared" ref="BJ118" si="689">+P118/P106-1</f>
        <v>0.30261026307983663</v>
      </c>
      <c r="BK118" s="24">
        <f t="shared" ref="BK118" si="690">+Q118/Q106-1</f>
        <v>0.46618324247075638</v>
      </c>
      <c r="BL118" s="24">
        <f t="shared" ref="BL118" si="691">+R118/R106-1</f>
        <v>0.32232831695875763</v>
      </c>
      <c r="BM118" s="24">
        <f t="shared" ref="BM118" si="692">+S118/S106-1</f>
        <v>0.24664253931388003</v>
      </c>
      <c r="BN118" s="24">
        <f t="shared" ref="BN118" si="693">+T118/T106-1</f>
        <v>0.21836483949885066</v>
      </c>
      <c r="BO118" s="24">
        <f t="shared" ref="BO118" si="694">+U118/U106-1</f>
        <v>0.19924432592193098</v>
      </c>
      <c r="BP118" s="24" t="e">
        <f t="shared" ref="BP118" si="695">+V118/V106-1</f>
        <v>#DIV/0!</v>
      </c>
      <c r="BQ118" s="24">
        <f t="shared" ref="BQ118" si="696">+W118/W106-1</f>
        <v>0.3030764957712806</v>
      </c>
      <c r="BR118" s="21"/>
      <c r="BS118" s="35">
        <f t="shared" ref="BS118" si="697">+A118</f>
        <v>46143</v>
      </c>
      <c r="BT118" s="24">
        <f t="shared" ref="BT118" si="698">(C118-C117)/$B117*C$3</f>
        <v>5.7357825295723383E-3</v>
      </c>
      <c r="BU118" s="24">
        <f t="shared" ref="BU118" si="699">(D118-D117)/$B117*D$3</f>
        <v>1.2003919647231973E-4</v>
      </c>
      <c r="BV118" s="24">
        <f t="shared" ref="BV118" si="700">(E118-E117)/$B117*E$3</f>
        <v>1.7901518863302345E-3</v>
      </c>
      <c r="BW118" s="24">
        <f t="shared" ref="BW118" si="701">(F118-F117)/$B117*F$3</f>
        <v>7.164590186883148E-4</v>
      </c>
      <c r="BX118" s="24">
        <f t="shared" ref="BX118" si="702">(G118-G117)/$B117*G$3</f>
        <v>7.3639934905858477E-4</v>
      </c>
      <c r="BY118" s="24">
        <f t="shared" ref="BY118" si="703">(H118-H117)/$B117*H$3</f>
        <v>1.3014234968852804E-3</v>
      </c>
      <c r="BZ118" s="24">
        <f t="shared" ref="BZ118" si="704">(I118-I117)/$B117*I$3</f>
        <v>1.9983936445719759E-3</v>
      </c>
      <c r="CA118" s="24">
        <f t="shared" ref="CA118" si="705">(J118-J117)/$B117*J$3</f>
        <v>9.1935500804927453E-4</v>
      </c>
      <c r="CB118" s="24">
        <f t="shared" ref="CB118" si="706">(K118-K117)/$B117*K$3</f>
        <v>1.4908317001469818E-3</v>
      </c>
      <c r="CC118" s="24">
        <f t="shared" ref="CC118" si="707">(L118-L117)/$B117*L$3</f>
        <v>5.5040421362077406E-4</v>
      </c>
      <c r="CD118" s="24">
        <f t="shared" ref="CD118" si="708">(M118-M117)/$B117*M$3</f>
        <v>9.466997970182684E-4</v>
      </c>
      <c r="CE118" s="24">
        <f t="shared" ref="CE118" si="709">(N118-N117)/$B117*N$3</f>
        <v>5.9148351648351933E-4</v>
      </c>
      <c r="CF118" s="24">
        <f t="shared" ref="CF118" si="710">+SUM(BT118:CE118)</f>
        <v>1.6897423356897871E-2</v>
      </c>
    </row>
  </sheetData>
  <mergeCells count="5">
    <mergeCell ref="B1:W1"/>
    <mergeCell ref="Y1:AT1"/>
    <mergeCell ref="AV1:BQ1"/>
    <mergeCell ref="BS1:CF1"/>
    <mergeCell ref="CH1:CU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C691-7EED-4C5F-9A07-6C07E7DAF70C}">
  <dimension ref="A1:BN117"/>
  <sheetViews>
    <sheetView zoomScale="85" workbookViewId="0">
      <pane xSplit="1" ySplit="3" topLeftCell="B101" activePane="bottomRight" state="frozen"/>
      <selection pane="topRight" activeCell="B1" sqref="B1"/>
      <selection pane="bottomLeft" activeCell="A4" sqref="A4"/>
      <selection pane="bottomRight" activeCell="A117" sqref="A117:XFD117"/>
    </sheetView>
  </sheetViews>
  <sheetFormatPr baseColWidth="10" defaultColWidth="11.42578125" defaultRowHeight="15" x14ac:dyDescent="0.25"/>
  <cols>
    <col min="2" max="4" width="14.7109375" style="36" customWidth="1"/>
    <col min="5" max="22" width="14.7109375" customWidth="1"/>
    <col min="23" max="23" width="3" customWidth="1"/>
    <col min="24" max="44" width="14.140625" customWidth="1"/>
  </cols>
  <sheetData>
    <row r="1" spans="1:66" ht="15.75" thickBot="1" x14ac:dyDescent="0.3">
      <c r="B1" s="230" t="s">
        <v>0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X1" s="230" t="s">
        <v>35</v>
      </c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T1" s="230" t="s">
        <v>36</v>
      </c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  <c r="BJ1" s="230"/>
      <c r="BK1" s="230"/>
      <c r="BL1" s="230"/>
      <c r="BM1" s="230"/>
      <c r="BN1" s="230"/>
    </row>
    <row r="2" spans="1:66" ht="15.75" thickBot="1" x14ac:dyDescent="0.3">
      <c r="B2" s="208" t="s">
        <v>0</v>
      </c>
      <c r="C2" s="191" t="s">
        <v>37</v>
      </c>
      <c r="D2" s="191" t="s">
        <v>37</v>
      </c>
      <c r="E2" s="33" t="s">
        <v>38</v>
      </c>
      <c r="F2" s="33" t="s">
        <v>38</v>
      </c>
      <c r="G2" s="33" t="s">
        <v>38</v>
      </c>
      <c r="H2" s="33" t="s">
        <v>39</v>
      </c>
      <c r="I2" s="33" t="s">
        <v>39</v>
      </c>
      <c r="J2" s="33" t="s">
        <v>39</v>
      </c>
      <c r="K2" s="33" t="s">
        <v>40</v>
      </c>
      <c r="L2" s="33" t="s">
        <v>40</v>
      </c>
      <c r="M2" s="33" t="s">
        <v>40</v>
      </c>
      <c r="N2" s="33" t="s">
        <v>41</v>
      </c>
      <c r="O2" s="33" t="s">
        <v>41</v>
      </c>
      <c r="P2" s="33" t="s">
        <v>41</v>
      </c>
      <c r="Q2" s="33" t="s">
        <v>42</v>
      </c>
      <c r="R2" s="33" t="s">
        <v>42</v>
      </c>
      <c r="S2" s="33" t="s">
        <v>42</v>
      </c>
      <c r="T2" s="33" t="s">
        <v>43</v>
      </c>
      <c r="U2" s="33" t="s">
        <v>43</v>
      </c>
      <c r="V2" s="33" t="s">
        <v>43</v>
      </c>
      <c r="X2" s="191" t="s">
        <v>37</v>
      </c>
      <c r="Y2" s="191" t="s">
        <v>37</v>
      </c>
      <c r="Z2" s="191" t="s">
        <v>37</v>
      </c>
      <c r="AA2" s="33" t="s">
        <v>38</v>
      </c>
      <c r="AB2" s="33" t="s">
        <v>38</v>
      </c>
      <c r="AC2" s="33" t="s">
        <v>38</v>
      </c>
      <c r="AD2" s="33" t="s">
        <v>39</v>
      </c>
      <c r="AE2" s="33" t="s">
        <v>39</v>
      </c>
      <c r="AF2" s="33" t="s">
        <v>39</v>
      </c>
      <c r="AG2" s="33" t="s">
        <v>40</v>
      </c>
      <c r="AH2" s="33" t="s">
        <v>40</v>
      </c>
      <c r="AI2" s="33" t="s">
        <v>40</v>
      </c>
      <c r="AJ2" s="33" t="s">
        <v>41</v>
      </c>
      <c r="AK2" s="33" t="s">
        <v>41</v>
      </c>
      <c r="AL2" s="33" t="s">
        <v>41</v>
      </c>
      <c r="AM2" s="33" t="s">
        <v>42</v>
      </c>
      <c r="AN2" s="33" t="s">
        <v>42</v>
      </c>
      <c r="AO2" s="33" t="s">
        <v>42</v>
      </c>
      <c r="AP2" s="33" t="s">
        <v>43</v>
      </c>
      <c r="AQ2" s="33" t="s">
        <v>43</v>
      </c>
      <c r="AR2" s="33" t="s">
        <v>43</v>
      </c>
      <c r="AT2" s="231" t="s">
        <v>37</v>
      </c>
      <c r="AU2" s="231"/>
      <c r="AV2" s="232"/>
      <c r="AW2" s="233" t="s">
        <v>38</v>
      </c>
      <c r="AX2" s="233"/>
      <c r="AY2" s="233"/>
      <c r="AZ2" s="233" t="s">
        <v>39</v>
      </c>
      <c r="BA2" s="233"/>
      <c r="BB2" s="233"/>
      <c r="BC2" s="233" t="s">
        <v>40</v>
      </c>
      <c r="BD2" s="233"/>
      <c r="BE2" s="233"/>
      <c r="BF2" s="233" t="s">
        <v>41</v>
      </c>
      <c r="BG2" s="233"/>
      <c r="BH2" s="233"/>
      <c r="BI2" s="233" t="s">
        <v>42</v>
      </c>
      <c r="BJ2" s="233"/>
      <c r="BK2" s="233"/>
      <c r="BL2" s="233" t="s">
        <v>43</v>
      </c>
      <c r="BM2" s="233"/>
      <c r="BN2" s="233"/>
    </row>
    <row r="3" spans="1:66" s="178" customFormat="1" ht="15.75" thickBot="1" x14ac:dyDescent="0.3">
      <c r="A3" s="214"/>
      <c r="B3" s="208" t="s">
        <v>44</v>
      </c>
      <c r="C3" s="208" t="s">
        <v>45</v>
      </c>
      <c r="D3" s="180" t="s">
        <v>46</v>
      </c>
      <c r="E3" s="208" t="str">
        <f>+B3</f>
        <v>Núcleo INDEC</v>
      </c>
      <c r="F3" s="208" t="str">
        <f t="shared" ref="F3:V3" si="0">+C3</f>
        <v>Subyacente CE</v>
      </c>
      <c r="G3" s="208" t="str">
        <f t="shared" si="0"/>
        <v>Subyacente SE</v>
      </c>
      <c r="H3" s="208" t="str">
        <f t="shared" si="0"/>
        <v>Núcleo INDEC</v>
      </c>
      <c r="I3" s="208" t="str">
        <f t="shared" si="0"/>
        <v>Subyacente CE</v>
      </c>
      <c r="J3" s="208" t="str">
        <f t="shared" si="0"/>
        <v>Subyacente SE</v>
      </c>
      <c r="K3" s="208" t="str">
        <f t="shared" si="0"/>
        <v>Núcleo INDEC</v>
      </c>
      <c r="L3" s="208" t="str">
        <f t="shared" si="0"/>
        <v>Subyacente CE</v>
      </c>
      <c r="M3" s="208" t="str">
        <f t="shared" si="0"/>
        <v>Subyacente SE</v>
      </c>
      <c r="N3" s="208" t="str">
        <f t="shared" si="0"/>
        <v>Núcleo INDEC</v>
      </c>
      <c r="O3" s="208" t="str">
        <f t="shared" si="0"/>
        <v>Subyacente CE</v>
      </c>
      <c r="P3" s="208" t="str">
        <f t="shared" si="0"/>
        <v>Subyacente SE</v>
      </c>
      <c r="Q3" s="208" t="str">
        <f t="shared" si="0"/>
        <v>Núcleo INDEC</v>
      </c>
      <c r="R3" s="208" t="str">
        <f t="shared" si="0"/>
        <v>Subyacente CE</v>
      </c>
      <c r="S3" s="208" t="str">
        <f t="shared" si="0"/>
        <v>Subyacente SE</v>
      </c>
      <c r="T3" s="208" t="str">
        <f t="shared" si="0"/>
        <v>Núcleo INDEC</v>
      </c>
      <c r="U3" s="208" t="str">
        <f t="shared" si="0"/>
        <v>Subyacente CE</v>
      </c>
      <c r="V3" s="208" t="str">
        <f t="shared" si="0"/>
        <v>Subyacente SE</v>
      </c>
      <c r="X3" s="208" t="s">
        <v>44</v>
      </c>
      <c r="Y3" s="208" t="s">
        <v>45</v>
      </c>
      <c r="Z3" s="180" t="s">
        <v>46</v>
      </c>
      <c r="AA3" s="208" t="str">
        <f t="shared" ref="AA3:AR3" si="1">+X3</f>
        <v>Núcleo INDEC</v>
      </c>
      <c r="AB3" s="208" t="str">
        <f t="shared" si="1"/>
        <v>Subyacente CE</v>
      </c>
      <c r="AC3" s="208" t="str">
        <f t="shared" si="1"/>
        <v>Subyacente SE</v>
      </c>
      <c r="AD3" s="208" t="str">
        <f t="shared" si="1"/>
        <v>Núcleo INDEC</v>
      </c>
      <c r="AE3" s="208" t="str">
        <f t="shared" si="1"/>
        <v>Subyacente CE</v>
      </c>
      <c r="AF3" s="208" t="str">
        <f t="shared" si="1"/>
        <v>Subyacente SE</v>
      </c>
      <c r="AG3" s="208" t="str">
        <f t="shared" si="1"/>
        <v>Núcleo INDEC</v>
      </c>
      <c r="AH3" s="208" t="str">
        <f t="shared" si="1"/>
        <v>Subyacente CE</v>
      </c>
      <c r="AI3" s="208" t="str">
        <f t="shared" si="1"/>
        <v>Subyacente SE</v>
      </c>
      <c r="AJ3" s="208" t="str">
        <f t="shared" si="1"/>
        <v>Núcleo INDEC</v>
      </c>
      <c r="AK3" s="208" t="str">
        <f t="shared" si="1"/>
        <v>Subyacente CE</v>
      </c>
      <c r="AL3" s="208" t="str">
        <f t="shared" si="1"/>
        <v>Subyacente SE</v>
      </c>
      <c r="AM3" s="208" t="str">
        <f t="shared" si="1"/>
        <v>Núcleo INDEC</v>
      </c>
      <c r="AN3" s="208" t="str">
        <f t="shared" si="1"/>
        <v>Subyacente CE</v>
      </c>
      <c r="AO3" s="208" t="str">
        <f t="shared" si="1"/>
        <v>Subyacente SE</v>
      </c>
      <c r="AP3" s="208" t="str">
        <f t="shared" si="1"/>
        <v>Núcleo INDEC</v>
      </c>
      <c r="AQ3" s="208" t="str">
        <f t="shared" si="1"/>
        <v>Subyacente CE</v>
      </c>
      <c r="AR3" s="208" t="str">
        <f t="shared" si="1"/>
        <v>Subyacente SE</v>
      </c>
      <c r="AT3" s="208" t="s">
        <v>47</v>
      </c>
      <c r="AU3" s="208" t="s">
        <v>48</v>
      </c>
      <c r="AV3" s="180" t="s">
        <v>49</v>
      </c>
      <c r="AW3" s="208" t="str">
        <f t="shared" ref="AW3:BN3" si="2">+AT3</f>
        <v>Max</v>
      </c>
      <c r="AX3" s="208" t="str">
        <f t="shared" si="2"/>
        <v>Min</v>
      </c>
      <c r="AY3" s="208" t="str">
        <f t="shared" si="2"/>
        <v>Dif</v>
      </c>
      <c r="AZ3" s="208" t="str">
        <f t="shared" si="2"/>
        <v>Max</v>
      </c>
      <c r="BA3" s="208" t="str">
        <f t="shared" si="2"/>
        <v>Min</v>
      </c>
      <c r="BB3" s="208" t="str">
        <f t="shared" si="2"/>
        <v>Dif</v>
      </c>
      <c r="BC3" s="208" t="str">
        <f t="shared" si="2"/>
        <v>Max</v>
      </c>
      <c r="BD3" s="208" t="str">
        <f t="shared" si="2"/>
        <v>Min</v>
      </c>
      <c r="BE3" s="208" t="str">
        <f t="shared" si="2"/>
        <v>Dif</v>
      </c>
      <c r="BF3" s="208" t="str">
        <f t="shared" si="2"/>
        <v>Max</v>
      </c>
      <c r="BG3" s="208" t="str">
        <f t="shared" si="2"/>
        <v>Min</v>
      </c>
      <c r="BH3" s="208" t="str">
        <f t="shared" si="2"/>
        <v>Dif</v>
      </c>
      <c r="BI3" s="208" t="str">
        <f t="shared" si="2"/>
        <v>Max</v>
      </c>
      <c r="BJ3" s="208" t="str">
        <f t="shared" si="2"/>
        <v>Min</v>
      </c>
      <c r="BK3" s="208" t="str">
        <f t="shared" si="2"/>
        <v>Dif</v>
      </c>
      <c r="BL3" s="208" t="str">
        <f t="shared" si="2"/>
        <v>Max</v>
      </c>
      <c r="BM3" s="208" t="str">
        <f t="shared" si="2"/>
        <v>Min</v>
      </c>
      <c r="BN3" s="208" t="str">
        <f t="shared" si="2"/>
        <v>Dif</v>
      </c>
    </row>
    <row r="4" spans="1:66" x14ac:dyDescent="0.25">
      <c r="A4" s="35">
        <f>+NAC!A5</f>
        <v>42705</v>
      </c>
      <c r="B4" s="71">
        <f>+NAC!$P5</f>
        <v>100</v>
      </c>
      <c r="C4" s="71">
        <f>+NAC!$S5</f>
        <v>100</v>
      </c>
      <c r="D4" s="179">
        <f>+[1]IPCse!$DK6</f>
        <v>99.977362021663282</v>
      </c>
      <c r="E4" s="71">
        <f>+GBA!$P5</f>
        <v>100</v>
      </c>
      <c r="F4" s="71">
        <f>+GBA!$S5</f>
        <v>100.00000000000003</v>
      </c>
      <c r="G4" s="179">
        <f>+[1]IPCse!$DE6</f>
        <v>99.964361044511705</v>
      </c>
      <c r="H4" s="71">
        <f>+PAM!$P5</f>
        <v>100</v>
      </c>
      <c r="I4" s="71">
        <f>+PAM!$S5</f>
        <v>100.00000000000001</v>
      </c>
      <c r="J4" s="179">
        <f>+[1]IPCse!$DF6</f>
        <v>100.05224715459087</v>
      </c>
      <c r="K4" s="71">
        <f>+NOA!$P5</f>
        <v>100</v>
      </c>
      <c r="L4" s="71">
        <f>+NOA!$S5</f>
        <v>99.999999999999986</v>
      </c>
      <c r="M4" s="179">
        <f>+[1]IPCse!$DG6</f>
        <v>100.02697913814032</v>
      </c>
      <c r="N4" s="71">
        <f>+NEA!$P5</f>
        <v>100</v>
      </c>
      <c r="O4" s="71">
        <f>+NEA!$S5</f>
        <v>100</v>
      </c>
      <c r="P4" s="179">
        <f>+[1]IPCse!$DH6</f>
        <v>99.490584028508522</v>
      </c>
      <c r="Q4" s="71">
        <f>+CUY!$P5</f>
        <v>100</v>
      </c>
      <c r="R4" s="71">
        <f>+CUY!$S5</f>
        <v>100</v>
      </c>
      <c r="S4" s="179">
        <f>+[1]IPCse!$DI6</f>
        <v>100.21806299033547</v>
      </c>
      <c r="T4" s="71">
        <f>+PAT!$P5</f>
        <v>100</v>
      </c>
      <c r="U4" s="71">
        <f>+PAT!$S5</f>
        <v>100</v>
      </c>
      <c r="V4" s="179">
        <f>+[1]IPCse!$DJ6</f>
        <v>99.677056315889075</v>
      </c>
      <c r="X4" s="164"/>
      <c r="Y4" s="164"/>
      <c r="Z4" s="181"/>
      <c r="AA4" s="164"/>
      <c r="AB4" s="164"/>
      <c r="AC4" s="181"/>
      <c r="AD4" s="164"/>
      <c r="AE4" s="164"/>
      <c r="AF4" s="181"/>
      <c r="AG4" s="164"/>
      <c r="AH4" s="164"/>
      <c r="AI4" s="181"/>
      <c r="AJ4" s="164"/>
      <c r="AK4" s="164"/>
      <c r="AL4" s="181"/>
      <c r="AM4" s="164"/>
      <c r="AN4" s="164"/>
      <c r="AO4" s="181"/>
      <c r="AP4" s="164"/>
      <c r="AQ4" s="164"/>
      <c r="AR4" s="181"/>
    </row>
    <row r="5" spans="1:66" x14ac:dyDescent="0.25">
      <c r="A5" s="35">
        <f>+NAC!A6</f>
        <v>42736</v>
      </c>
      <c r="B5" s="71">
        <f>+NAC!P6</f>
        <v>101.5</v>
      </c>
      <c r="C5" s="71">
        <f>+NAC!S6</f>
        <v>101.37853239492772</v>
      </c>
      <c r="D5" s="179">
        <f>+[1]IPCse!$DK7</f>
        <v>101.57698574509445</v>
      </c>
      <c r="E5" s="71">
        <f>+GBA!$P6</f>
        <v>101.3</v>
      </c>
      <c r="F5" s="71">
        <f>+GBA!$S6</f>
        <v>101.37428932406826</v>
      </c>
      <c r="G5" s="179">
        <f>+[1]IPCse!$DE7</f>
        <v>101.54004598199761</v>
      </c>
      <c r="H5" s="71">
        <f>+PAM!$P6</f>
        <v>101.6</v>
      </c>
      <c r="I5" s="71">
        <f>+PAM!$S6</f>
        <v>101.4720603309416</v>
      </c>
      <c r="J5" s="179">
        <f>+[1]IPCse!$DF7</f>
        <v>101.68056019581212</v>
      </c>
      <c r="K5" s="71">
        <f>+NOA!$P6</f>
        <v>101.4</v>
      </c>
      <c r="L5" s="71">
        <f>+NOA!$S6</f>
        <v>101.28177373353253</v>
      </c>
      <c r="M5" s="179">
        <f>+[1]IPCse!$DG7</f>
        <v>101.48762340236426</v>
      </c>
      <c r="N5" s="71">
        <f>+NEA!$P6</f>
        <v>101.9</v>
      </c>
      <c r="O5" s="71">
        <f>+NEA!$S6</f>
        <v>101.757621532546</v>
      </c>
      <c r="P5" s="179">
        <f>+[1]IPCse!$DH7</f>
        <v>101.46050582696483</v>
      </c>
      <c r="Q5" s="71">
        <f>+CUY!$P6</f>
        <v>101.7</v>
      </c>
      <c r="R5" s="71">
        <f>+CUY!$S6</f>
        <v>101.25690351533282</v>
      </c>
      <c r="S5" s="179">
        <f>+[1]IPCse!$DI7</f>
        <v>101.69780308592631</v>
      </c>
      <c r="T5" s="71">
        <f>+PAT!$P6</f>
        <v>101.8</v>
      </c>
      <c r="U5" s="71">
        <f>+PAT!$S6</f>
        <v>101.13039674159</v>
      </c>
      <c r="V5" s="179">
        <f>+[1]IPCse!$DJ7</f>
        <v>101.27571490718162</v>
      </c>
      <c r="X5" s="164">
        <f>+B5/B4-1</f>
        <v>1.4999999999999902E-2</v>
      </c>
      <c r="Y5" s="164">
        <f t="shared" ref="Y5:AR5" si="3">+C5/C4-1</f>
        <v>1.3785323949277117E-2</v>
      </c>
      <c r="Z5" s="181">
        <f t="shared" si="3"/>
        <v>1.599985927898917E-2</v>
      </c>
      <c r="AA5" s="164">
        <f t="shared" si="3"/>
        <v>1.2999999999999901E-2</v>
      </c>
      <c r="AB5" s="164">
        <f t="shared" si="3"/>
        <v>1.374289324068223E-2</v>
      </c>
      <c r="AC5" s="181">
        <f t="shared" si="3"/>
        <v>1.5762466953440413E-2</v>
      </c>
      <c r="AD5" s="164">
        <f t="shared" si="3"/>
        <v>1.6000000000000014E-2</v>
      </c>
      <c r="AE5" s="164">
        <f t="shared" si="3"/>
        <v>1.4720603309415825E-2</v>
      </c>
      <c r="AF5" s="181">
        <f t="shared" si="3"/>
        <v>1.6274627382484752E-2</v>
      </c>
      <c r="AG5" s="164">
        <f t="shared" si="3"/>
        <v>1.4000000000000012E-2</v>
      </c>
      <c r="AH5" s="164">
        <f t="shared" si="3"/>
        <v>1.2817737335325541E-2</v>
      </c>
      <c r="AI5" s="181">
        <f t="shared" si="3"/>
        <v>1.4602503012779655E-2</v>
      </c>
      <c r="AJ5" s="164">
        <f t="shared" si="3"/>
        <v>1.9000000000000128E-2</v>
      </c>
      <c r="AK5" s="164">
        <f t="shared" si="3"/>
        <v>1.7576215325459943E-2</v>
      </c>
      <c r="AL5" s="181">
        <f t="shared" si="3"/>
        <v>1.9800082768554716E-2</v>
      </c>
      <c r="AM5" s="164">
        <f t="shared" si="3"/>
        <v>1.7000000000000126E-2</v>
      </c>
      <c r="AN5" s="164">
        <f t="shared" si="3"/>
        <v>1.2569035153328301E-2</v>
      </c>
      <c r="AO5" s="181">
        <f t="shared" si="3"/>
        <v>1.4765203511601932E-2</v>
      </c>
      <c r="AP5" s="164">
        <f t="shared" si="3"/>
        <v>1.8000000000000016E-2</v>
      </c>
      <c r="AQ5" s="164">
        <f t="shared" si="3"/>
        <v>1.1303967415900118E-2</v>
      </c>
      <c r="AR5" s="181">
        <f t="shared" si="3"/>
        <v>1.6038380850917244E-2</v>
      </c>
      <c r="AT5" s="24">
        <f t="shared" ref="AT5:AT36" si="4">+MAX(X5:Z5)</f>
        <v>1.599985927898917E-2</v>
      </c>
      <c r="AU5" s="24">
        <f t="shared" ref="AU5:AU36" si="5">+MIN(X5:Z5)</f>
        <v>1.3785323949277117E-2</v>
      </c>
      <c r="AV5" s="24">
        <f>+AT5-AU5</f>
        <v>2.2145353297120529E-3</v>
      </c>
      <c r="AW5" s="24">
        <f t="shared" ref="AW5:AW36" si="6">+MAX(AA5:AC5)</f>
        <v>1.5762466953440413E-2</v>
      </c>
      <c r="AX5" s="24">
        <f t="shared" ref="AX5:AX36" si="7">+MIN(AA5:AC5)</f>
        <v>1.2999999999999901E-2</v>
      </c>
      <c r="AY5" s="24">
        <f>+AW5-AX5</f>
        <v>2.7624669534405122E-3</v>
      </c>
      <c r="AZ5" s="24">
        <f t="shared" ref="AZ5:AZ36" si="8">+MAX(AD5:AF5)</f>
        <v>1.6274627382484752E-2</v>
      </c>
      <c r="BA5" s="24">
        <f t="shared" ref="BA5:BA36" si="9">+MIN(AD5:AF5)</f>
        <v>1.4720603309415825E-2</v>
      </c>
      <c r="BB5" s="24">
        <f>+AZ5-BA5</f>
        <v>1.554024073068927E-3</v>
      </c>
      <c r="BC5" s="24">
        <f t="shared" ref="BC5:BC36" si="10">+MAX(AG5:AI5)</f>
        <v>1.4602503012779655E-2</v>
      </c>
      <c r="BD5" s="24">
        <f t="shared" ref="BD5:BD36" si="11">+MIN(AG5:AI5)</f>
        <v>1.2817737335325541E-2</v>
      </c>
      <c r="BE5" s="24">
        <f>+BC5-BD5</f>
        <v>1.7847656774541143E-3</v>
      </c>
      <c r="BF5" s="24">
        <f t="shared" ref="BF5:BF36" si="12">+MAX(AJ5:AL5)</f>
        <v>1.9800082768554716E-2</v>
      </c>
      <c r="BG5" s="24">
        <f t="shared" ref="BG5:BG36" si="13">+MIN(AJ5:AL5)</f>
        <v>1.7576215325459943E-2</v>
      </c>
      <c r="BH5" s="24">
        <f>+BF5-BG5</f>
        <v>2.2238674430947736E-3</v>
      </c>
      <c r="BI5" s="24">
        <f t="shared" ref="BI5:BI36" si="14">+MAX(AM5:AO5)</f>
        <v>1.7000000000000126E-2</v>
      </c>
      <c r="BJ5" s="24">
        <f t="shared" ref="BJ5:BJ36" si="15">+MIN(AM5:AO5)</f>
        <v>1.2569035153328301E-2</v>
      </c>
      <c r="BK5" s="24">
        <f>+BI5-BJ5</f>
        <v>4.4309648466718254E-3</v>
      </c>
      <c r="BL5" s="24">
        <f t="shared" ref="BL5:BL36" si="16">+MAX(AP5:AR5)</f>
        <v>1.8000000000000016E-2</v>
      </c>
      <c r="BM5" s="24">
        <f t="shared" ref="BM5:BM36" si="17">+MIN(AP5:AR5)</f>
        <v>1.1303967415900118E-2</v>
      </c>
      <c r="BN5" s="24">
        <f>+BL5-BM5</f>
        <v>6.696032584099898E-3</v>
      </c>
    </row>
    <row r="6" spans="1:66" x14ac:dyDescent="0.25">
      <c r="A6" s="35">
        <f>+NAC!A7</f>
        <v>42767</v>
      </c>
      <c r="B6" s="71">
        <f>+NAC!P7</f>
        <v>103.2</v>
      </c>
      <c r="C6" s="71">
        <f>+NAC!S7</f>
        <v>102.80720657076752</v>
      </c>
      <c r="D6" s="179">
        <f>+[1]IPCse!$DK8</f>
        <v>103.26805337810839</v>
      </c>
      <c r="E6" s="71">
        <f>+GBA!$P7</f>
        <v>103.2</v>
      </c>
      <c r="F6" s="71">
        <f>+GBA!$S7</f>
        <v>102.73057485786484</v>
      </c>
      <c r="G6" s="179">
        <f>+[1]IPCse!$DE8</f>
        <v>103.3372536466878</v>
      </c>
      <c r="H6" s="71">
        <f>+PAM!$P7</f>
        <v>103.2</v>
      </c>
      <c r="I6" s="71">
        <f>+PAM!$S7</f>
        <v>102.91809928247181</v>
      </c>
      <c r="J6" s="179">
        <f>+[1]IPCse!$DF8</f>
        <v>103.28050340091724</v>
      </c>
      <c r="K6" s="71">
        <f>+NOA!$P7</f>
        <v>103</v>
      </c>
      <c r="L6" s="71">
        <f>+NOA!$S7</f>
        <v>103.00897731902759</v>
      </c>
      <c r="M6" s="179">
        <f>+[1]IPCse!$DG8</f>
        <v>103.25749586203786</v>
      </c>
      <c r="N6" s="71">
        <f>+NEA!$P7</f>
        <v>103.4</v>
      </c>
      <c r="O6" s="71">
        <f>+NEA!$S7</f>
        <v>103.31726174127988</v>
      </c>
      <c r="P6" s="179">
        <f>+[1]IPCse!$DH8</f>
        <v>103.24488388469834</v>
      </c>
      <c r="Q6" s="71">
        <f>+CUY!$P7</f>
        <v>103.1</v>
      </c>
      <c r="R6" s="71">
        <f>+CUY!$S7</f>
        <v>102.20984293193716</v>
      </c>
      <c r="S6" s="179">
        <f>+[1]IPCse!$DI8</f>
        <v>102.49185840722585</v>
      </c>
      <c r="T6" s="71">
        <f>+PAT!$P7</f>
        <v>103.5</v>
      </c>
      <c r="U6" s="71">
        <f>+PAT!$S7</f>
        <v>102.72155679589682</v>
      </c>
      <c r="V6" s="179">
        <f>+[1]IPCse!$DJ8</f>
        <v>103.41706383713263</v>
      </c>
      <c r="X6" s="164">
        <f t="shared" ref="X6:X69" si="18">+B6/B5-1</f>
        <v>1.6748768472906406E-2</v>
      </c>
      <c r="Y6" s="164">
        <f t="shared" ref="Y6:Y69" si="19">+C6/C5-1</f>
        <v>1.4092472460286665E-2</v>
      </c>
      <c r="Z6" s="181">
        <f t="shared" ref="Z6:Z69" si="20">+D6/D5-1</f>
        <v>1.6648137573777255E-2</v>
      </c>
      <c r="AA6" s="164">
        <f t="shared" ref="AA6:AA69" si="21">+E6/E5-1</f>
        <v>1.875616979269501E-2</v>
      </c>
      <c r="AB6" s="164">
        <f t="shared" ref="AB6:AB69" si="22">+F6/F5-1</f>
        <v>1.3378989316126022E-2</v>
      </c>
      <c r="AC6" s="181">
        <f t="shared" ref="AC6:AC69" si="23">+G6/G5-1</f>
        <v>1.7699496265826342E-2</v>
      </c>
      <c r="AD6" s="164">
        <f t="shared" ref="AD6:AD69" si="24">+H6/H5-1</f>
        <v>1.5748031496063186E-2</v>
      </c>
      <c r="AE6" s="164">
        <f t="shared" ref="AE6:AE69" si="25">+I6/I5-1</f>
        <v>1.425061191045196E-2</v>
      </c>
      <c r="AF6" s="181">
        <f t="shared" ref="AF6:AF69" si="26">+J6/J5-1</f>
        <v>1.5734995971934174E-2</v>
      </c>
      <c r="AG6" s="164">
        <f t="shared" ref="AG6:AG69" si="27">+K6/K5-1</f>
        <v>1.5779092702169484E-2</v>
      </c>
      <c r="AH6" s="164">
        <f t="shared" ref="AH6:AH69" si="28">+L6/L5-1</f>
        <v>1.7053449222159678E-2</v>
      </c>
      <c r="AI6" s="181">
        <f t="shared" ref="AI6:AI69" si="29">+M6/M5-1</f>
        <v>1.7439293584170734E-2</v>
      </c>
      <c r="AJ6" s="164">
        <f t="shared" ref="AJ6:AJ69" si="30">+N6/N5-1</f>
        <v>1.4720314033366044E-2</v>
      </c>
      <c r="AK6" s="164">
        <f t="shared" ref="AK6:AK69" si="31">+O6/O5-1</f>
        <v>1.5327011237532107E-2</v>
      </c>
      <c r="AL6" s="181">
        <f t="shared" ref="AL6:AL69" si="32">+P6/P5-1</f>
        <v>1.7586922548727069E-2</v>
      </c>
      <c r="AM6" s="164">
        <f t="shared" ref="AM6:AM69" si="33">+Q6/Q5-1</f>
        <v>1.3765978367748177E-2</v>
      </c>
      <c r="AN6" s="164">
        <f t="shared" ref="AN6:AN69" si="34">+R6/R5-1</f>
        <v>9.4111056483179301E-3</v>
      </c>
      <c r="AO6" s="181">
        <f t="shared" ref="AO6:AO69" si="35">+S6/S5-1</f>
        <v>7.8079889358930732E-3</v>
      </c>
      <c r="AP6" s="164">
        <f t="shared" ref="AP6:AP69" si="36">+T6/T5-1</f>
        <v>1.6699410609037457E-2</v>
      </c>
      <c r="AQ6" s="164">
        <f t="shared" ref="AQ6:AQ69" si="37">+U6/U5-1</f>
        <v>1.5733746782113034E-2</v>
      </c>
      <c r="AR6" s="181">
        <f t="shared" ref="AR6:AR69" si="38">+V6/V5-1</f>
        <v>2.1143755261698649E-2</v>
      </c>
      <c r="AT6" s="24">
        <f t="shared" si="4"/>
        <v>1.6748768472906406E-2</v>
      </c>
      <c r="AU6" s="24">
        <f t="shared" si="5"/>
        <v>1.4092472460286665E-2</v>
      </c>
      <c r="AV6" s="24">
        <f t="shared" ref="AV6:AV69" si="39">+AT6-AU6</f>
        <v>2.656296012619741E-3</v>
      </c>
      <c r="AW6" s="24">
        <f t="shared" si="6"/>
        <v>1.875616979269501E-2</v>
      </c>
      <c r="AX6" s="24">
        <f t="shared" si="7"/>
        <v>1.3378989316126022E-2</v>
      </c>
      <c r="AY6" s="24">
        <f t="shared" ref="AY6:AY69" si="40">+AW6-AX6</f>
        <v>5.3771804765689879E-3</v>
      </c>
      <c r="AZ6" s="24">
        <f t="shared" si="8"/>
        <v>1.5748031496063186E-2</v>
      </c>
      <c r="BA6" s="24">
        <f t="shared" si="9"/>
        <v>1.425061191045196E-2</v>
      </c>
      <c r="BB6" s="24">
        <f t="shared" ref="BB6:BB69" si="41">+AZ6-BA6</f>
        <v>1.497419585611226E-3</v>
      </c>
      <c r="BC6" s="24">
        <f t="shared" si="10"/>
        <v>1.7439293584170734E-2</v>
      </c>
      <c r="BD6" s="24">
        <f t="shared" si="11"/>
        <v>1.5779092702169484E-2</v>
      </c>
      <c r="BE6" s="24">
        <f t="shared" ref="BE6:BE69" si="42">+BC6-BD6</f>
        <v>1.6602008820012504E-3</v>
      </c>
      <c r="BF6" s="24">
        <f t="shared" si="12"/>
        <v>1.7586922548727069E-2</v>
      </c>
      <c r="BG6" s="24">
        <f t="shared" si="13"/>
        <v>1.4720314033366044E-2</v>
      </c>
      <c r="BH6" s="24">
        <f t="shared" ref="BH6:BH69" si="43">+BF6-BG6</f>
        <v>2.8666085153610243E-3</v>
      </c>
      <c r="BI6" s="24">
        <f t="shared" si="14"/>
        <v>1.3765978367748177E-2</v>
      </c>
      <c r="BJ6" s="24">
        <f t="shared" si="15"/>
        <v>7.8079889358930732E-3</v>
      </c>
      <c r="BK6" s="24">
        <f t="shared" ref="BK6:BK69" si="44">+BI6-BJ6</f>
        <v>5.9579894318551041E-3</v>
      </c>
      <c r="BL6" s="24">
        <f t="shared" si="16"/>
        <v>2.1143755261698649E-2</v>
      </c>
      <c r="BM6" s="24">
        <f t="shared" si="17"/>
        <v>1.5733746782113034E-2</v>
      </c>
      <c r="BN6" s="24">
        <f t="shared" ref="BN6:BN69" si="45">+BL6-BM6</f>
        <v>5.4100084795856151E-3</v>
      </c>
    </row>
    <row r="7" spans="1:66" x14ac:dyDescent="0.25">
      <c r="A7" s="35">
        <f>+NAC!A8</f>
        <v>42795</v>
      </c>
      <c r="B7" s="71">
        <f>+NAC!P8</f>
        <v>105.2</v>
      </c>
      <c r="C7" s="71">
        <f>+NAC!S8</f>
        <v>105.08105051932766</v>
      </c>
      <c r="D7" s="179">
        <f>+[1]IPCse!$DK9</f>
        <v>104.86549309669118</v>
      </c>
      <c r="E7" s="71">
        <f>+GBA!$P8</f>
        <v>105.1</v>
      </c>
      <c r="F7" s="71">
        <f>+GBA!$S8</f>
        <v>105.31429248262795</v>
      </c>
      <c r="G7" s="179">
        <f>+[1]IPCse!$DE9</f>
        <v>105.19829729125887</v>
      </c>
      <c r="H7" s="71">
        <f>+PAM!$P8</f>
        <v>105.3</v>
      </c>
      <c r="I7" s="71">
        <f>+PAM!$S8</f>
        <v>104.96910235759263</v>
      </c>
      <c r="J7" s="179">
        <f>+[1]IPCse!$DF9</f>
        <v>104.64788130735651</v>
      </c>
      <c r="K7" s="71">
        <f>+NOA!$P8</f>
        <v>105.3</v>
      </c>
      <c r="L7" s="71">
        <f>+NOA!$S8</f>
        <v>104.88078228982751</v>
      </c>
      <c r="M7" s="179">
        <f>+[1]IPCse!$DG9</f>
        <v>104.66731634611472</v>
      </c>
      <c r="N7" s="71">
        <f>+NEA!$P8</f>
        <v>105.4</v>
      </c>
      <c r="O7" s="71">
        <f>+NEA!$S8</f>
        <v>104.99712990936557</v>
      </c>
      <c r="P7" s="179">
        <f>+[1]IPCse!$DH9</f>
        <v>104.64757060379897</v>
      </c>
      <c r="Q7" s="71">
        <f>+CUY!$P8</f>
        <v>105.2</v>
      </c>
      <c r="R7" s="71">
        <f>+CUY!$S8</f>
        <v>104.31929693343304</v>
      </c>
      <c r="S7" s="179">
        <f>+[1]IPCse!$DI9</f>
        <v>104.01003610102777</v>
      </c>
      <c r="T7" s="71">
        <f>+PAT!$P8</f>
        <v>105.3</v>
      </c>
      <c r="U7" s="71">
        <f>+PAT!$S8</f>
        <v>104.46985970734652</v>
      </c>
      <c r="V7" s="179">
        <f>+[1]IPCse!$DJ9</f>
        <v>104.72355380357521</v>
      </c>
      <c r="X7" s="164">
        <f t="shared" si="18"/>
        <v>1.9379844961240345E-2</v>
      </c>
      <c r="Y7" s="164">
        <f t="shared" si="19"/>
        <v>2.2117554054879696E-2</v>
      </c>
      <c r="Z7" s="181">
        <f t="shared" si="20"/>
        <v>1.5468866375682344E-2</v>
      </c>
      <c r="AA7" s="164">
        <f t="shared" si="21"/>
        <v>1.8410852713178105E-2</v>
      </c>
      <c r="AB7" s="164">
        <f t="shared" si="22"/>
        <v>2.5150425064182302E-2</v>
      </c>
      <c r="AC7" s="181">
        <f t="shared" si="23"/>
        <v>1.8009416535628153E-2</v>
      </c>
      <c r="AD7" s="164">
        <f t="shared" si="24"/>
        <v>2.0348837209302362E-2</v>
      </c>
      <c r="AE7" s="164">
        <f t="shared" si="25"/>
        <v>1.9928497411243251E-2</v>
      </c>
      <c r="AF7" s="181">
        <f t="shared" si="26"/>
        <v>1.3239458188263775E-2</v>
      </c>
      <c r="AG7" s="164">
        <f t="shared" si="27"/>
        <v>2.2330097087378542E-2</v>
      </c>
      <c r="AH7" s="164">
        <f t="shared" si="28"/>
        <v>1.8171280013806745E-2</v>
      </c>
      <c r="AI7" s="181">
        <f t="shared" si="29"/>
        <v>1.3653444452696339E-2</v>
      </c>
      <c r="AJ7" s="164">
        <f t="shared" si="30"/>
        <v>1.934235976789167E-2</v>
      </c>
      <c r="AK7" s="164">
        <f t="shared" si="31"/>
        <v>1.6259317560044284E-2</v>
      </c>
      <c r="AL7" s="181">
        <f t="shared" si="32"/>
        <v>1.3586016723764471E-2</v>
      </c>
      <c r="AM7" s="164">
        <f t="shared" si="33"/>
        <v>2.0368574199806089E-2</v>
      </c>
      <c r="AN7" s="164">
        <f t="shared" si="34"/>
        <v>2.0638462412084779E-2</v>
      </c>
      <c r="AO7" s="181">
        <f t="shared" si="35"/>
        <v>1.4812666268278818E-2</v>
      </c>
      <c r="AP7" s="164">
        <f t="shared" si="36"/>
        <v>1.7391304347825987E-2</v>
      </c>
      <c r="AQ7" s="164">
        <f t="shared" si="37"/>
        <v>1.7019824912929415E-2</v>
      </c>
      <c r="AR7" s="181">
        <f t="shared" si="38"/>
        <v>1.2633214654983016E-2</v>
      </c>
      <c r="AT7" s="24">
        <f t="shared" si="4"/>
        <v>2.2117554054879696E-2</v>
      </c>
      <c r="AU7" s="24">
        <f t="shared" si="5"/>
        <v>1.5468866375682344E-2</v>
      </c>
      <c r="AV7" s="24">
        <f t="shared" si="39"/>
        <v>6.6486876791973515E-3</v>
      </c>
      <c r="AW7" s="24">
        <f t="shared" si="6"/>
        <v>2.5150425064182302E-2</v>
      </c>
      <c r="AX7" s="24">
        <f t="shared" si="7"/>
        <v>1.8009416535628153E-2</v>
      </c>
      <c r="AY7" s="24">
        <f t="shared" si="40"/>
        <v>7.1410085285541491E-3</v>
      </c>
      <c r="AZ7" s="24">
        <f t="shared" si="8"/>
        <v>2.0348837209302362E-2</v>
      </c>
      <c r="BA7" s="24">
        <f t="shared" si="9"/>
        <v>1.3239458188263775E-2</v>
      </c>
      <c r="BB7" s="24">
        <f t="shared" si="41"/>
        <v>7.1093790210385865E-3</v>
      </c>
      <c r="BC7" s="24">
        <f t="shared" si="10"/>
        <v>2.2330097087378542E-2</v>
      </c>
      <c r="BD7" s="24">
        <f t="shared" si="11"/>
        <v>1.3653444452696339E-2</v>
      </c>
      <c r="BE7" s="24">
        <f t="shared" si="42"/>
        <v>8.6766526346822026E-3</v>
      </c>
      <c r="BF7" s="24">
        <f t="shared" si="12"/>
        <v>1.934235976789167E-2</v>
      </c>
      <c r="BG7" s="24">
        <f t="shared" si="13"/>
        <v>1.3586016723764471E-2</v>
      </c>
      <c r="BH7" s="24">
        <f t="shared" si="43"/>
        <v>5.756343044127199E-3</v>
      </c>
      <c r="BI7" s="24">
        <f t="shared" si="14"/>
        <v>2.0638462412084779E-2</v>
      </c>
      <c r="BJ7" s="24">
        <f t="shared" si="15"/>
        <v>1.4812666268278818E-2</v>
      </c>
      <c r="BK7" s="24">
        <f t="shared" si="44"/>
        <v>5.8257961438059613E-3</v>
      </c>
      <c r="BL7" s="24">
        <f t="shared" si="16"/>
        <v>1.7391304347825987E-2</v>
      </c>
      <c r="BM7" s="24">
        <f t="shared" si="17"/>
        <v>1.2633214654983016E-2</v>
      </c>
      <c r="BN7" s="24">
        <f t="shared" si="45"/>
        <v>4.7580896928429706E-3</v>
      </c>
    </row>
    <row r="8" spans="1:66" x14ac:dyDescent="0.25">
      <c r="A8" s="35">
        <f>+NAC!A9</f>
        <v>42826</v>
      </c>
      <c r="B8" s="71">
        <f>+NAC!P9</f>
        <v>107.4</v>
      </c>
      <c r="C8" s="71">
        <f>+NAC!S9</f>
        <v>107.64676359195884</v>
      </c>
      <c r="D8" s="179">
        <f>+[1]IPCse!$DK10</f>
        <v>107.32341323508781</v>
      </c>
      <c r="E8" s="71">
        <f>+GBA!$P9</f>
        <v>107.5</v>
      </c>
      <c r="F8" s="71">
        <f>+GBA!$S9</f>
        <v>108.02034112444728</v>
      </c>
      <c r="G8" s="179">
        <f>+[1]IPCse!$DE10</f>
        <v>107.9212715522883</v>
      </c>
      <c r="H8" s="71">
        <f>+PAM!$P9</f>
        <v>107.3</v>
      </c>
      <c r="I8" s="71">
        <f>+PAM!$S9</f>
        <v>107.42012007614586</v>
      </c>
      <c r="J8" s="179">
        <f>+[1]IPCse!$DF10</f>
        <v>106.86117811976962</v>
      </c>
      <c r="K8" s="71">
        <f>+NOA!$P9</f>
        <v>107.5</v>
      </c>
      <c r="L8" s="71">
        <f>+NOA!$S9</f>
        <v>107.3216759473041</v>
      </c>
      <c r="M8" s="179">
        <f>+[1]IPCse!$DG10</f>
        <v>106.84550936358168</v>
      </c>
      <c r="N8" s="71">
        <f>+NEA!$P9</f>
        <v>107.6</v>
      </c>
      <c r="O8" s="71">
        <f>+NEA!$S9</f>
        <v>107.23007415545179</v>
      </c>
      <c r="P8" s="179">
        <f>+[1]IPCse!$DH10</f>
        <v>107.1908131712491</v>
      </c>
      <c r="Q8" s="71">
        <f>+CUY!$P9</f>
        <v>107.7</v>
      </c>
      <c r="R8" s="71">
        <f>+CUY!$S9</f>
        <v>107.06649214659684</v>
      </c>
      <c r="S8" s="179">
        <f>+[1]IPCse!$DI10</f>
        <v>106.63810963386578</v>
      </c>
      <c r="T8" s="71">
        <f>+PAT!$P9</f>
        <v>107</v>
      </c>
      <c r="U8" s="71">
        <f>+PAT!$S9</f>
        <v>106.33706441393875</v>
      </c>
      <c r="V8" s="179">
        <f>+[1]IPCse!$DJ10</f>
        <v>106.56484980873927</v>
      </c>
      <c r="X8" s="164">
        <f t="shared" si="18"/>
        <v>2.0912547528517234E-2</v>
      </c>
      <c r="Y8" s="164">
        <f t="shared" si="19"/>
        <v>2.441651525133226E-2</v>
      </c>
      <c r="Z8" s="181">
        <f t="shared" si="20"/>
        <v>2.3438788736064975E-2</v>
      </c>
      <c r="AA8" s="164">
        <f t="shared" si="21"/>
        <v>2.2835394862036118E-2</v>
      </c>
      <c r="AB8" s="164">
        <f t="shared" si="22"/>
        <v>2.5694980026245817E-2</v>
      </c>
      <c r="AC8" s="181">
        <f t="shared" si="23"/>
        <v>2.5884204698583879E-2</v>
      </c>
      <c r="AD8" s="164">
        <f t="shared" si="24"/>
        <v>1.8993352326685642E-2</v>
      </c>
      <c r="AE8" s="164">
        <f t="shared" si="25"/>
        <v>2.3349896907791878E-2</v>
      </c>
      <c r="AF8" s="181">
        <f t="shared" si="26"/>
        <v>2.1149943837969643E-2</v>
      </c>
      <c r="AG8" s="164">
        <f t="shared" si="27"/>
        <v>2.089268755935425E-2</v>
      </c>
      <c r="AH8" s="164">
        <f t="shared" si="28"/>
        <v>2.3273030618053747E-2</v>
      </c>
      <c r="AI8" s="181">
        <f t="shared" si="29"/>
        <v>2.0810632139111052E-2</v>
      </c>
      <c r="AJ8" s="164">
        <f t="shared" si="30"/>
        <v>2.0872865275142205E-2</v>
      </c>
      <c r="AK8" s="164">
        <f t="shared" si="31"/>
        <v>2.1266716985633094E-2</v>
      </c>
      <c r="AL8" s="181">
        <f t="shared" si="32"/>
        <v>2.4302929850889443E-2</v>
      </c>
      <c r="AM8" s="164">
        <f t="shared" si="33"/>
        <v>2.3764258555132978E-2</v>
      </c>
      <c r="AN8" s="164">
        <f t="shared" si="34"/>
        <v>2.6334487423902209E-2</v>
      </c>
      <c r="AO8" s="181">
        <f t="shared" si="35"/>
        <v>2.5267499477505284E-2</v>
      </c>
      <c r="AP8" s="164">
        <f t="shared" si="36"/>
        <v>1.6144349477682729E-2</v>
      </c>
      <c r="AQ8" s="164">
        <f t="shared" si="37"/>
        <v>1.7873142663566988E-2</v>
      </c>
      <c r="AR8" s="181">
        <f t="shared" si="38"/>
        <v>1.7582443856113628E-2</v>
      </c>
      <c r="AT8" s="24">
        <f t="shared" si="4"/>
        <v>2.441651525133226E-2</v>
      </c>
      <c r="AU8" s="24">
        <f t="shared" si="5"/>
        <v>2.0912547528517234E-2</v>
      </c>
      <c r="AV8" s="24">
        <f t="shared" si="39"/>
        <v>3.5039677228150268E-3</v>
      </c>
      <c r="AW8" s="24">
        <f t="shared" si="6"/>
        <v>2.5884204698583879E-2</v>
      </c>
      <c r="AX8" s="24">
        <f t="shared" si="7"/>
        <v>2.2835394862036118E-2</v>
      </c>
      <c r="AY8" s="24">
        <f t="shared" si="40"/>
        <v>3.0488098365477612E-3</v>
      </c>
      <c r="AZ8" s="24">
        <f t="shared" si="8"/>
        <v>2.3349896907791878E-2</v>
      </c>
      <c r="BA8" s="24">
        <f t="shared" si="9"/>
        <v>1.8993352326685642E-2</v>
      </c>
      <c r="BB8" s="24">
        <f t="shared" si="41"/>
        <v>4.3565445811062364E-3</v>
      </c>
      <c r="BC8" s="24">
        <f t="shared" si="10"/>
        <v>2.3273030618053747E-2</v>
      </c>
      <c r="BD8" s="24">
        <f t="shared" si="11"/>
        <v>2.0810632139111052E-2</v>
      </c>
      <c r="BE8" s="24">
        <f t="shared" si="42"/>
        <v>2.4623984789426956E-3</v>
      </c>
      <c r="BF8" s="24">
        <f t="shared" si="12"/>
        <v>2.4302929850889443E-2</v>
      </c>
      <c r="BG8" s="24">
        <f t="shared" si="13"/>
        <v>2.0872865275142205E-2</v>
      </c>
      <c r="BH8" s="24">
        <f t="shared" si="43"/>
        <v>3.4300645757472381E-3</v>
      </c>
      <c r="BI8" s="24">
        <f t="shared" si="14"/>
        <v>2.6334487423902209E-2</v>
      </c>
      <c r="BJ8" s="24">
        <f t="shared" si="15"/>
        <v>2.3764258555132978E-2</v>
      </c>
      <c r="BK8" s="24">
        <f t="shared" si="44"/>
        <v>2.570228868769231E-3</v>
      </c>
      <c r="BL8" s="24">
        <f t="shared" si="16"/>
        <v>1.7873142663566988E-2</v>
      </c>
      <c r="BM8" s="24">
        <f t="shared" si="17"/>
        <v>1.6144349477682729E-2</v>
      </c>
      <c r="BN8" s="24">
        <f t="shared" si="45"/>
        <v>1.7287931858842587E-3</v>
      </c>
    </row>
    <row r="9" spans="1:66" x14ac:dyDescent="0.25">
      <c r="A9" s="35">
        <f>+NAC!A10</f>
        <v>42856</v>
      </c>
      <c r="B9" s="71">
        <f>+NAC!P10</f>
        <v>109.2</v>
      </c>
      <c r="C9" s="71">
        <f>+NAC!S10</f>
        <v>109.23838798417134</v>
      </c>
      <c r="D9" s="179">
        <f>+[1]IPCse!$DK11</f>
        <v>109.37670854437346</v>
      </c>
      <c r="E9" s="71">
        <f>+GBA!$P10</f>
        <v>109.2</v>
      </c>
      <c r="F9" s="71">
        <f>+GBA!$S10</f>
        <v>109.36422931143403</v>
      </c>
      <c r="G9" s="179">
        <f>+[1]IPCse!$DE11</f>
        <v>109.84493537267852</v>
      </c>
      <c r="H9" s="71">
        <f>+PAM!$P10</f>
        <v>109.1</v>
      </c>
      <c r="I9" s="71">
        <f>+PAM!$S10</f>
        <v>109.19893102943331</v>
      </c>
      <c r="J9" s="179">
        <f>+[1]IPCse!$DF11</f>
        <v>108.9268817277628</v>
      </c>
      <c r="K9" s="71">
        <f>+NOA!$P10</f>
        <v>109.1</v>
      </c>
      <c r="L9" s="71">
        <f>+NOA!$S10</f>
        <v>108.89262528860517</v>
      </c>
      <c r="M9" s="179">
        <f>+[1]IPCse!$DG11</f>
        <v>108.87372742201458</v>
      </c>
      <c r="N9" s="71">
        <f>+NEA!$P10</f>
        <v>109.8</v>
      </c>
      <c r="O9" s="71">
        <f>+NEA!$S10</f>
        <v>109.52795935182642</v>
      </c>
      <c r="P9" s="179">
        <f>+[1]IPCse!$DH11</f>
        <v>109.81082483176228</v>
      </c>
      <c r="Q9" s="71">
        <f>+CUY!$P10</f>
        <v>109.5</v>
      </c>
      <c r="R9" s="71">
        <f>+CUY!$S10</f>
        <v>109.05614061331336</v>
      </c>
      <c r="S9" s="179">
        <f>+[1]IPCse!$DI11</f>
        <v>109.19645076714338</v>
      </c>
      <c r="T9" s="71">
        <f>+PAT!$P10</f>
        <v>109.2</v>
      </c>
      <c r="U9" s="71">
        <f>+PAT!$S10</f>
        <v>108.2482425705235</v>
      </c>
      <c r="V9" s="179">
        <f>+[1]IPCse!$DJ11</f>
        <v>108.69843007419635</v>
      </c>
      <c r="X9" s="164">
        <f t="shared" si="18"/>
        <v>1.6759776536312776E-2</v>
      </c>
      <c r="Y9" s="164">
        <f t="shared" si="19"/>
        <v>1.4785622336456195E-2</v>
      </c>
      <c r="Z9" s="181">
        <f t="shared" si="20"/>
        <v>1.9131848749424085E-2</v>
      </c>
      <c r="AA9" s="164">
        <f t="shared" si="21"/>
        <v>1.5813953488372112E-2</v>
      </c>
      <c r="AB9" s="164">
        <f t="shared" si="22"/>
        <v>1.2441065941816376E-2</v>
      </c>
      <c r="AC9" s="181">
        <f t="shared" si="23"/>
        <v>1.7824695657502554E-2</v>
      </c>
      <c r="AD9" s="164">
        <f t="shared" si="24"/>
        <v>1.6775396085740857E-2</v>
      </c>
      <c r="AE9" s="164">
        <f t="shared" si="25"/>
        <v>1.6559383400674976E-2</v>
      </c>
      <c r="AF9" s="181">
        <f t="shared" si="26"/>
        <v>1.9330720887972497E-2</v>
      </c>
      <c r="AG9" s="164">
        <f t="shared" si="27"/>
        <v>1.4883720930232602E-2</v>
      </c>
      <c r="AH9" s="164">
        <f t="shared" si="28"/>
        <v>1.4637763782895385E-2</v>
      </c>
      <c r="AI9" s="181">
        <f t="shared" si="29"/>
        <v>1.8982716920101339E-2</v>
      </c>
      <c r="AJ9" s="164">
        <f t="shared" si="30"/>
        <v>2.0446096654275214E-2</v>
      </c>
      <c r="AK9" s="164">
        <f t="shared" si="31"/>
        <v>2.1429484353833184E-2</v>
      </c>
      <c r="AL9" s="181">
        <f t="shared" si="32"/>
        <v>2.4442501955157514E-2</v>
      </c>
      <c r="AM9" s="164">
        <f t="shared" si="33"/>
        <v>1.6713091922005541E-2</v>
      </c>
      <c r="AN9" s="164">
        <f t="shared" si="34"/>
        <v>1.8583297414771494E-2</v>
      </c>
      <c r="AO9" s="181">
        <f t="shared" si="35"/>
        <v>2.3990871012825377E-2</v>
      </c>
      <c r="AP9" s="164">
        <f t="shared" si="36"/>
        <v>2.0560747663551426E-2</v>
      </c>
      <c r="AQ9" s="164">
        <f t="shared" si="37"/>
        <v>1.7972831647346421E-2</v>
      </c>
      <c r="AR9" s="181">
        <f t="shared" si="38"/>
        <v>2.0021426101443307E-2</v>
      </c>
      <c r="AT9" s="24">
        <f t="shared" si="4"/>
        <v>1.9131848749424085E-2</v>
      </c>
      <c r="AU9" s="24">
        <f t="shared" si="5"/>
        <v>1.4785622336456195E-2</v>
      </c>
      <c r="AV9" s="24">
        <f t="shared" si="39"/>
        <v>4.3462264129678907E-3</v>
      </c>
      <c r="AW9" s="24">
        <f t="shared" si="6"/>
        <v>1.7824695657502554E-2</v>
      </c>
      <c r="AX9" s="24">
        <f t="shared" si="7"/>
        <v>1.2441065941816376E-2</v>
      </c>
      <c r="AY9" s="24">
        <f t="shared" si="40"/>
        <v>5.3836297156861779E-3</v>
      </c>
      <c r="AZ9" s="24">
        <f t="shared" si="8"/>
        <v>1.9330720887972497E-2</v>
      </c>
      <c r="BA9" s="24">
        <f t="shared" si="9"/>
        <v>1.6559383400674976E-2</v>
      </c>
      <c r="BB9" s="24">
        <f t="shared" si="41"/>
        <v>2.7713374872975205E-3</v>
      </c>
      <c r="BC9" s="24">
        <f t="shared" si="10"/>
        <v>1.8982716920101339E-2</v>
      </c>
      <c r="BD9" s="24">
        <f t="shared" si="11"/>
        <v>1.4637763782895385E-2</v>
      </c>
      <c r="BE9" s="24">
        <f t="shared" si="42"/>
        <v>4.3449531372059536E-3</v>
      </c>
      <c r="BF9" s="24">
        <f t="shared" si="12"/>
        <v>2.4442501955157514E-2</v>
      </c>
      <c r="BG9" s="24">
        <f t="shared" si="13"/>
        <v>2.0446096654275214E-2</v>
      </c>
      <c r="BH9" s="24">
        <f t="shared" si="43"/>
        <v>3.9964053008822997E-3</v>
      </c>
      <c r="BI9" s="24">
        <f t="shared" si="14"/>
        <v>2.3990871012825377E-2</v>
      </c>
      <c r="BJ9" s="24">
        <f t="shared" si="15"/>
        <v>1.6713091922005541E-2</v>
      </c>
      <c r="BK9" s="24">
        <f t="shared" si="44"/>
        <v>7.2777790908198359E-3</v>
      </c>
      <c r="BL9" s="24">
        <f t="shared" si="16"/>
        <v>2.0560747663551426E-2</v>
      </c>
      <c r="BM9" s="24">
        <f t="shared" si="17"/>
        <v>1.7972831647346421E-2</v>
      </c>
      <c r="BN9" s="24">
        <f t="shared" si="45"/>
        <v>2.5879160162050052E-3</v>
      </c>
    </row>
    <row r="10" spans="1:66" x14ac:dyDescent="0.25">
      <c r="A10" s="35">
        <f>+NAC!A11</f>
        <v>42887</v>
      </c>
      <c r="B10" s="71">
        <f>+NAC!P11</f>
        <v>110.7</v>
      </c>
      <c r="C10" s="71">
        <f>+NAC!S11</f>
        <v>110.44670587291908</v>
      </c>
      <c r="D10" s="179">
        <f>+[1]IPCse!$DK12</f>
        <v>110.76300692607124</v>
      </c>
      <c r="E10" s="71">
        <f>+GBA!$P11</f>
        <v>110.9</v>
      </c>
      <c r="F10" s="71">
        <f>+GBA!$S11</f>
        <v>110.90456411876185</v>
      </c>
      <c r="G10" s="179">
        <f>+[1]IPCse!$DE12</f>
        <v>111.40094000978792</v>
      </c>
      <c r="H10" s="71">
        <f>+PAM!$P11</f>
        <v>110.3</v>
      </c>
      <c r="I10" s="71">
        <f>+PAM!$S11</f>
        <v>110.19502123297703</v>
      </c>
      <c r="J10" s="179">
        <f>+[1]IPCse!$DF12</f>
        <v>110.20100852387935</v>
      </c>
      <c r="K10" s="71">
        <f>+NOA!$P11</f>
        <v>110.2</v>
      </c>
      <c r="L10" s="71">
        <f>+NOA!$S11</f>
        <v>109.91234551134048</v>
      </c>
      <c r="M10" s="179">
        <f>+[1]IPCse!$DG12</f>
        <v>110.04281220983412</v>
      </c>
      <c r="N10" s="71">
        <f>+NEA!$P11</f>
        <v>111.5</v>
      </c>
      <c r="O10" s="71">
        <f>+NEA!$S11</f>
        <v>110.86838780554793</v>
      </c>
      <c r="P10" s="179">
        <f>+[1]IPCse!$DH12</f>
        <v>111.54638296884087</v>
      </c>
      <c r="Q10" s="71">
        <f>+CUY!$P11</f>
        <v>111.1</v>
      </c>
      <c r="R10" s="71">
        <f>+CUY!$S11</f>
        <v>109.80746447270003</v>
      </c>
      <c r="S10" s="179">
        <f>+[1]IPCse!$DI12</f>
        <v>109.99208166192085</v>
      </c>
      <c r="T10" s="71">
        <f>+PAT!$P11</f>
        <v>110.6</v>
      </c>
      <c r="U10" s="71">
        <f>+PAT!$S11</f>
        <v>109.39028511087646</v>
      </c>
      <c r="V10" s="179">
        <f>+[1]IPCse!$DJ12</f>
        <v>109.91695902332233</v>
      </c>
      <c r="X10" s="164">
        <f t="shared" si="18"/>
        <v>1.3736263736263687E-2</v>
      </c>
      <c r="Y10" s="164">
        <f t="shared" si="19"/>
        <v>1.1061293662836036E-2</v>
      </c>
      <c r="Z10" s="181">
        <f t="shared" si="20"/>
        <v>1.267453007269248E-2</v>
      </c>
      <c r="AA10" s="164">
        <f t="shared" si="21"/>
        <v>1.5567765567765512E-2</v>
      </c>
      <c r="AB10" s="164">
        <f t="shared" si="22"/>
        <v>1.4084448059716648E-2</v>
      </c>
      <c r="AC10" s="181">
        <f t="shared" si="23"/>
        <v>1.416546545209596E-2</v>
      </c>
      <c r="AD10" s="164">
        <f t="shared" si="24"/>
        <v>1.0999083409715782E-2</v>
      </c>
      <c r="AE10" s="164">
        <f t="shared" si="25"/>
        <v>9.12179445488559E-3</v>
      </c>
      <c r="AF10" s="181">
        <f t="shared" si="26"/>
        <v>1.1697083180081558E-2</v>
      </c>
      <c r="AG10" s="164">
        <f t="shared" si="27"/>
        <v>1.0082493125572967E-2</v>
      </c>
      <c r="AH10" s="164">
        <f t="shared" si="28"/>
        <v>9.3644562249526331E-3</v>
      </c>
      <c r="AI10" s="181">
        <f t="shared" si="29"/>
        <v>1.0737988084930317E-2</v>
      </c>
      <c r="AJ10" s="164">
        <f t="shared" si="30"/>
        <v>1.5482695810564717E-2</v>
      </c>
      <c r="AK10" s="164">
        <f t="shared" si="31"/>
        <v>1.2238230874143996E-2</v>
      </c>
      <c r="AL10" s="181">
        <f t="shared" si="32"/>
        <v>1.5804982247766386E-2</v>
      </c>
      <c r="AM10" s="164">
        <f t="shared" si="33"/>
        <v>1.4611872146118587E-2</v>
      </c>
      <c r="AN10" s="164">
        <f t="shared" si="34"/>
        <v>6.8893310836175559E-3</v>
      </c>
      <c r="AO10" s="181">
        <f t="shared" si="35"/>
        <v>7.2862340230648304E-3</v>
      </c>
      <c r="AP10" s="164">
        <f t="shared" si="36"/>
        <v>1.2820512820512775E-2</v>
      </c>
      <c r="AQ10" s="164">
        <f t="shared" si="37"/>
        <v>1.055021784403487E-2</v>
      </c>
      <c r="AR10" s="181">
        <f t="shared" si="38"/>
        <v>1.1210179836951051E-2</v>
      </c>
      <c r="AT10" s="24">
        <f t="shared" si="4"/>
        <v>1.3736263736263687E-2</v>
      </c>
      <c r="AU10" s="24">
        <f t="shared" si="5"/>
        <v>1.1061293662836036E-2</v>
      </c>
      <c r="AV10" s="24">
        <f t="shared" si="39"/>
        <v>2.6749700734276516E-3</v>
      </c>
      <c r="AW10" s="24">
        <f t="shared" si="6"/>
        <v>1.5567765567765512E-2</v>
      </c>
      <c r="AX10" s="24">
        <f t="shared" si="7"/>
        <v>1.4084448059716648E-2</v>
      </c>
      <c r="AY10" s="24">
        <f t="shared" si="40"/>
        <v>1.4833175080488648E-3</v>
      </c>
      <c r="AZ10" s="24">
        <f t="shared" si="8"/>
        <v>1.1697083180081558E-2</v>
      </c>
      <c r="BA10" s="24">
        <f t="shared" si="9"/>
        <v>9.12179445488559E-3</v>
      </c>
      <c r="BB10" s="24">
        <f t="shared" si="41"/>
        <v>2.5752887251959677E-3</v>
      </c>
      <c r="BC10" s="24">
        <f t="shared" si="10"/>
        <v>1.0737988084930317E-2</v>
      </c>
      <c r="BD10" s="24">
        <f t="shared" si="11"/>
        <v>9.3644562249526331E-3</v>
      </c>
      <c r="BE10" s="24">
        <f t="shared" si="42"/>
        <v>1.3735318599776836E-3</v>
      </c>
      <c r="BF10" s="24">
        <f t="shared" si="12"/>
        <v>1.5804982247766386E-2</v>
      </c>
      <c r="BG10" s="24">
        <f t="shared" si="13"/>
        <v>1.2238230874143996E-2</v>
      </c>
      <c r="BH10" s="24">
        <f t="shared" si="43"/>
        <v>3.5667513736223899E-3</v>
      </c>
      <c r="BI10" s="24">
        <f t="shared" si="14"/>
        <v>1.4611872146118587E-2</v>
      </c>
      <c r="BJ10" s="24">
        <f t="shared" si="15"/>
        <v>6.8893310836175559E-3</v>
      </c>
      <c r="BK10" s="24">
        <f t="shared" si="44"/>
        <v>7.7225410625010316E-3</v>
      </c>
      <c r="BL10" s="24">
        <f t="shared" si="16"/>
        <v>1.2820512820512775E-2</v>
      </c>
      <c r="BM10" s="24">
        <f t="shared" si="17"/>
        <v>1.055021784403487E-2</v>
      </c>
      <c r="BN10" s="24">
        <f t="shared" si="45"/>
        <v>2.2702949764779046E-3</v>
      </c>
    </row>
    <row r="11" spans="1:66" x14ac:dyDescent="0.25">
      <c r="A11" s="35">
        <f>+NAC!A12</f>
        <v>42917</v>
      </c>
      <c r="B11" s="71">
        <f>+NAC!P12</f>
        <v>112.6</v>
      </c>
      <c r="C11" s="71">
        <f>+NAC!S12</f>
        <v>112.10480471205733</v>
      </c>
      <c r="D11" s="179">
        <f>+[1]IPCse!$DK13</f>
        <v>112.88076050848065</v>
      </c>
      <c r="E11" s="71">
        <f>+GBA!$P12</f>
        <v>112.8</v>
      </c>
      <c r="F11" s="71">
        <f>+GBA!$S12</f>
        <v>112.59448831332915</v>
      </c>
      <c r="G11" s="179">
        <f>+[1]IPCse!$DE13</f>
        <v>113.41561690743303</v>
      </c>
      <c r="H11" s="71">
        <f>+PAM!$P12</f>
        <v>112.4</v>
      </c>
      <c r="I11" s="71">
        <f>+PAM!$S12</f>
        <v>112.09114072338561</v>
      </c>
      <c r="J11" s="179">
        <f>+[1]IPCse!$DF13</f>
        <v>112.75051517431055</v>
      </c>
      <c r="K11" s="71">
        <f>+NOA!$P12</f>
        <v>111.9</v>
      </c>
      <c r="L11" s="71">
        <f>+NOA!$S12</f>
        <v>111.18186880347683</v>
      </c>
      <c r="M11" s="179">
        <f>+[1]IPCse!$DG13</f>
        <v>111.88030470134991</v>
      </c>
      <c r="N11" s="71">
        <f>+NEA!$P12</f>
        <v>113.2</v>
      </c>
      <c r="O11" s="71">
        <f>+NEA!$S12</f>
        <v>111.87805547926392</v>
      </c>
      <c r="P11" s="179">
        <f>+[1]IPCse!$DH13</f>
        <v>113.07127117430336</v>
      </c>
      <c r="Q11" s="71">
        <f>+CUY!$P12</f>
        <v>112.8</v>
      </c>
      <c r="R11" s="71">
        <f>+CUY!$S12</f>
        <v>111.27537771129391</v>
      </c>
      <c r="S11" s="179">
        <f>+[1]IPCse!$DI13</f>
        <v>111.71089896093333</v>
      </c>
      <c r="T11" s="71">
        <f>+PAT!$P12</f>
        <v>112.1</v>
      </c>
      <c r="U11" s="71">
        <f>+PAT!$S12</f>
        <v>110.63119625886262</v>
      </c>
      <c r="V11" s="179">
        <f>+[1]IPCse!$DJ13</f>
        <v>111.27132249985181</v>
      </c>
      <c r="X11" s="164">
        <f t="shared" si="18"/>
        <v>1.7163504968382925E-2</v>
      </c>
      <c r="Y11" s="164">
        <f t="shared" si="19"/>
        <v>1.5012659961502806E-2</v>
      </c>
      <c r="Z11" s="181">
        <f t="shared" si="20"/>
        <v>1.9119683016757483E-2</v>
      </c>
      <c r="AA11" s="164">
        <f t="shared" si="21"/>
        <v>1.7132551848512145E-2</v>
      </c>
      <c r="AB11" s="164">
        <f t="shared" si="22"/>
        <v>1.523764335575617E-2</v>
      </c>
      <c r="AC11" s="181">
        <f t="shared" si="23"/>
        <v>1.8084918291247032E-2</v>
      </c>
      <c r="AD11" s="164">
        <f t="shared" si="24"/>
        <v>1.9038984587488761E-2</v>
      </c>
      <c r="AE11" s="164">
        <f t="shared" si="25"/>
        <v>1.7206943373600847E-2</v>
      </c>
      <c r="AF11" s="181">
        <f t="shared" si="26"/>
        <v>2.3135057333697251E-2</v>
      </c>
      <c r="AG11" s="164">
        <f t="shared" si="27"/>
        <v>1.5426497277676976E-2</v>
      </c>
      <c r="AH11" s="164">
        <f t="shared" si="28"/>
        <v>1.1550324817746427E-2</v>
      </c>
      <c r="AI11" s="181">
        <f t="shared" si="29"/>
        <v>1.6697978310586725E-2</v>
      </c>
      <c r="AJ11" s="164">
        <f t="shared" si="30"/>
        <v>1.5246636771300448E-2</v>
      </c>
      <c r="AK11" s="164">
        <f t="shared" si="31"/>
        <v>9.1069031822383906E-3</v>
      </c>
      <c r="AL11" s="181">
        <f t="shared" si="32"/>
        <v>1.3670440626375457E-2</v>
      </c>
      <c r="AM11" s="164">
        <f t="shared" si="33"/>
        <v>1.5301530153015275E-2</v>
      </c>
      <c r="AN11" s="164">
        <f t="shared" si="34"/>
        <v>1.3368064235367516E-2</v>
      </c>
      <c r="AO11" s="181">
        <f t="shared" si="35"/>
        <v>1.5626736698152177E-2</v>
      </c>
      <c r="AP11" s="164">
        <f t="shared" si="36"/>
        <v>1.3562386980108476E-2</v>
      </c>
      <c r="AQ11" s="164">
        <f t="shared" si="37"/>
        <v>1.1343888049367257E-2</v>
      </c>
      <c r="AR11" s="181">
        <f t="shared" si="38"/>
        <v>1.2321697111745022E-2</v>
      </c>
      <c r="AT11" s="24">
        <f t="shared" si="4"/>
        <v>1.9119683016757483E-2</v>
      </c>
      <c r="AU11" s="24">
        <f t="shared" si="5"/>
        <v>1.5012659961502806E-2</v>
      </c>
      <c r="AV11" s="24">
        <f t="shared" si="39"/>
        <v>4.1070230552546771E-3</v>
      </c>
      <c r="AW11" s="24">
        <f t="shared" si="6"/>
        <v>1.8084918291247032E-2</v>
      </c>
      <c r="AX11" s="24">
        <f t="shared" si="7"/>
        <v>1.523764335575617E-2</v>
      </c>
      <c r="AY11" s="24">
        <f t="shared" si="40"/>
        <v>2.8472749354908622E-3</v>
      </c>
      <c r="AZ11" s="24">
        <f t="shared" si="8"/>
        <v>2.3135057333697251E-2</v>
      </c>
      <c r="BA11" s="24">
        <f t="shared" si="9"/>
        <v>1.7206943373600847E-2</v>
      </c>
      <c r="BB11" s="24">
        <f t="shared" si="41"/>
        <v>5.9281139600964039E-3</v>
      </c>
      <c r="BC11" s="24">
        <f t="shared" si="10"/>
        <v>1.6697978310586725E-2</v>
      </c>
      <c r="BD11" s="24">
        <f t="shared" si="11"/>
        <v>1.1550324817746427E-2</v>
      </c>
      <c r="BE11" s="24">
        <f t="shared" si="42"/>
        <v>5.1476534928402984E-3</v>
      </c>
      <c r="BF11" s="24">
        <f t="shared" si="12"/>
        <v>1.5246636771300448E-2</v>
      </c>
      <c r="BG11" s="24">
        <f t="shared" si="13"/>
        <v>9.1069031822383906E-3</v>
      </c>
      <c r="BH11" s="24">
        <f t="shared" si="43"/>
        <v>6.1397335890620575E-3</v>
      </c>
      <c r="BI11" s="24">
        <f t="shared" si="14"/>
        <v>1.5626736698152177E-2</v>
      </c>
      <c r="BJ11" s="24">
        <f t="shared" si="15"/>
        <v>1.3368064235367516E-2</v>
      </c>
      <c r="BK11" s="24">
        <f t="shared" si="44"/>
        <v>2.2586724627846611E-3</v>
      </c>
      <c r="BL11" s="24">
        <f t="shared" si="16"/>
        <v>1.3562386980108476E-2</v>
      </c>
      <c r="BM11" s="24">
        <f t="shared" si="17"/>
        <v>1.1343888049367257E-2</v>
      </c>
      <c r="BN11" s="24">
        <f t="shared" si="45"/>
        <v>2.2184989307412195E-3</v>
      </c>
    </row>
    <row r="12" spans="1:66" x14ac:dyDescent="0.25">
      <c r="A12" s="35">
        <f>+NAC!A13</f>
        <v>42948</v>
      </c>
      <c r="B12" s="71">
        <f>+NAC!P13</f>
        <v>114.2</v>
      </c>
      <c r="C12" s="71">
        <f>+NAC!S13</f>
        <v>113.40938894273957</v>
      </c>
      <c r="D12" s="179">
        <f>+[1]IPCse!$DK14</f>
        <v>114.22134365900729</v>
      </c>
      <c r="E12" s="71">
        <f>+GBA!$P13</f>
        <v>114.5</v>
      </c>
      <c r="F12" s="71">
        <f>+GBA!$S13</f>
        <v>113.83875552747949</v>
      </c>
      <c r="G12" s="179">
        <f>+[1]IPCse!$DE14</f>
        <v>114.67295295070691</v>
      </c>
      <c r="H12" s="71">
        <f>+PAM!$P13</f>
        <v>114</v>
      </c>
      <c r="I12" s="71">
        <f>+PAM!$S13</f>
        <v>113.41831893395813</v>
      </c>
      <c r="J12" s="179">
        <f>+[1]IPCse!$DF14</f>
        <v>114.26421792405897</v>
      </c>
      <c r="K12" s="71">
        <f>+NOA!$P13</f>
        <v>113.3</v>
      </c>
      <c r="L12" s="71">
        <f>+NOA!$S13</f>
        <v>112.54488659513785</v>
      </c>
      <c r="M12" s="179">
        <f>+[1]IPCse!$DG14</f>
        <v>113.14670608196955</v>
      </c>
      <c r="N12" s="71">
        <f>+NEA!$P13</f>
        <v>114.4</v>
      </c>
      <c r="O12" s="71">
        <f>+NEA!$S13</f>
        <v>113.025281516067</v>
      </c>
      <c r="P12" s="179">
        <f>+[1]IPCse!$DH14</f>
        <v>113.92834956755037</v>
      </c>
      <c r="Q12" s="71">
        <f>+CUY!$P13</f>
        <v>114.4</v>
      </c>
      <c r="R12" s="71">
        <f>+CUY!$S13</f>
        <v>112.76637247569185</v>
      </c>
      <c r="S12" s="179">
        <f>+[1]IPCse!$DI14</f>
        <v>113.18624632775506</v>
      </c>
      <c r="T12" s="71">
        <f>+PAT!$P13</f>
        <v>113.9</v>
      </c>
      <c r="U12" s="71">
        <f>+PAT!$S13</f>
        <v>112.34456177402326</v>
      </c>
      <c r="V12" s="179">
        <f>+[1]IPCse!$DJ14</f>
        <v>112.56651999949689</v>
      </c>
      <c r="X12" s="164">
        <f t="shared" si="18"/>
        <v>1.4209591474245276E-2</v>
      </c>
      <c r="Y12" s="164">
        <f t="shared" si="19"/>
        <v>1.1637183919396499E-2</v>
      </c>
      <c r="Z12" s="181">
        <f t="shared" si="20"/>
        <v>1.1876099562829534E-2</v>
      </c>
      <c r="AA12" s="164">
        <f t="shared" si="21"/>
        <v>1.5070921985815611E-2</v>
      </c>
      <c r="AB12" s="164">
        <f t="shared" si="22"/>
        <v>1.1050871430649201E-2</v>
      </c>
      <c r="AC12" s="181">
        <f t="shared" si="23"/>
        <v>1.1086092705381967E-2</v>
      </c>
      <c r="AD12" s="164">
        <f t="shared" si="24"/>
        <v>1.4234875444839812E-2</v>
      </c>
      <c r="AE12" s="164">
        <f t="shared" si="25"/>
        <v>1.184017043637442E-2</v>
      </c>
      <c r="AF12" s="181">
        <f t="shared" si="26"/>
        <v>1.342524020762359E-2</v>
      </c>
      <c r="AG12" s="164">
        <f t="shared" si="27"/>
        <v>1.2511170688114248E-2</v>
      </c>
      <c r="AH12" s="164">
        <f t="shared" si="28"/>
        <v>1.2259353133110773E-2</v>
      </c>
      <c r="AI12" s="181">
        <f t="shared" si="29"/>
        <v>1.131925215970897E-2</v>
      </c>
      <c r="AJ12" s="164">
        <f t="shared" si="30"/>
        <v>1.0600706713780994E-2</v>
      </c>
      <c r="AK12" s="164">
        <f t="shared" si="31"/>
        <v>1.0254254347634051E-2</v>
      </c>
      <c r="AL12" s="181">
        <f t="shared" si="32"/>
        <v>7.5799837071415244E-3</v>
      </c>
      <c r="AM12" s="164">
        <f t="shared" si="33"/>
        <v>1.4184397163120588E-2</v>
      </c>
      <c r="AN12" s="164">
        <f t="shared" si="34"/>
        <v>1.3399143593709972E-2</v>
      </c>
      <c r="AO12" s="181">
        <f t="shared" si="35"/>
        <v>1.3206834610987039E-2</v>
      </c>
      <c r="AP12" s="164">
        <f t="shared" si="36"/>
        <v>1.605709188224802E-2</v>
      </c>
      <c r="AQ12" s="164">
        <f t="shared" si="37"/>
        <v>1.5487182396108246E-2</v>
      </c>
      <c r="AR12" s="181">
        <f t="shared" si="38"/>
        <v>1.1639993760717671E-2</v>
      </c>
      <c r="AT12" s="24">
        <f t="shared" si="4"/>
        <v>1.4209591474245276E-2</v>
      </c>
      <c r="AU12" s="24">
        <f t="shared" si="5"/>
        <v>1.1637183919396499E-2</v>
      </c>
      <c r="AV12" s="24">
        <f t="shared" si="39"/>
        <v>2.5724075548487768E-3</v>
      </c>
      <c r="AW12" s="24">
        <f t="shared" si="6"/>
        <v>1.5070921985815611E-2</v>
      </c>
      <c r="AX12" s="24">
        <f t="shared" si="7"/>
        <v>1.1050871430649201E-2</v>
      </c>
      <c r="AY12" s="24">
        <f t="shared" si="40"/>
        <v>4.0200505551664101E-3</v>
      </c>
      <c r="AZ12" s="24">
        <f t="shared" si="8"/>
        <v>1.4234875444839812E-2</v>
      </c>
      <c r="BA12" s="24">
        <f t="shared" si="9"/>
        <v>1.184017043637442E-2</v>
      </c>
      <c r="BB12" s="24">
        <f t="shared" si="41"/>
        <v>2.394705008465392E-3</v>
      </c>
      <c r="BC12" s="24">
        <f t="shared" si="10"/>
        <v>1.2511170688114248E-2</v>
      </c>
      <c r="BD12" s="24">
        <f t="shared" si="11"/>
        <v>1.131925215970897E-2</v>
      </c>
      <c r="BE12" s="24">
        <f t="shared" si="42"/>
        <v>1.191918528405278E-3</v>
      </c>
      <c r="BF12" s="24">
        <f t="shared" si="12"/>
        <v>1.0600706713780994E-2</v>
      </c>
      <c r="BG12" s="24">
        <f t="shared" si="13"/>
        <v>7.5799837071415244E-3</v>
      </c>
      <c r="BH12" s="24">
        <f t="shared" si="43"/>
        <v>3.0207230066394697E-3</v>
      </c>
      <c r="BI12" s="24">
        <f t="shared" si="14"/>
        <v>1.4184397163120588E-2</v>
      </c>
      <c r="BJ12" s="24">
        <f t="shared" si="15"/>
        <v>1.3206834610987039E-2</v>
      </c>
      <c r="BK12" s="24">
        <f t="shared" si="44"/>
        <v>9.7756255213354848E-4</v>
      </c>
      <c r="BL12" s="24">
        <f t="shared" si="16"/>
        <v>1.605709188224802E-2</v>
      </c>
      <c r="BM12" s="24">
        <f t="shared" si="17"/>
        <v>1.1639993760717671E-2</v>
      </c>
      <c r="BN12" s="24">
        <f t="shared" si="45"/>
        <v>4.4170981215303495E-3</v>
      </c>
    </row>
    <row r="13" spans="1:66" x14ac:dyDescent="0.25">
      <c r="A13" s="35">
        <f>+NAC!A14</f>
        <v>42979</v>
      </c>
      <c r="B13" s="71">
        <f>+NAC!P14</f>
        <v>116.1</v>
      </c>
      <c r="C13" s="71">
        <f>+NAC!S14</f>
        <v>115.6739438621772</v>
      </c>
      <c r="D13" s="179">
        <f>+[1]IPCse!$DK15</f>
        <v>115.17750487823876</v>
      </c>
      <c r="E13" s="71">
        <f>+GBA!$P14</f>
        <v>116.5</v>
      </c>
      <c r="F13" s="71">
        <f>+GBA!$S14</f>
        <v>116.45674352495264</v>
      </c>
      <c r="G13" s="179">
        <f>+[1]IPCse!$DE15</f>
        <v>115.5434229046782</v>
      </c>
      <c r="H13" s="71">
        <f>+PAM!$P14</f>
        <v>115.8</v>
      </c>
      <c r="I13" s="71">
        <f>+PAM!$S14</f>
        <v>115.36317176746229</v>
      </c>
      <c r="J13" s="179">
        <f>+[1]IPCse!$DF15</f>
        <v>115.32764932659727</v>
      </c>
      <c r="K13" s="71">
        <f>+NOA!$P14</f>
        <v>115.3</v>
      </c>
      <c r="L13" s="71">
        <f>+NOA!$S14</f>
        <v>114.80043460545971</v>
      </c>
      <c r="M13" s="179">
        <f>+[1]IPCse!$DG15</f>
        <v>114.65029916058425</v>
      </c>
      <c r="N13" s="71">
        <f>+NEA!$P14</f>
        <v>115.9</v>
      </c>
      <c r="O13" s="71">
        <f>+NEA!$S14</f>
        <v>114.61727547377095</v>
      </c>
      <c r="P13" s="179">
        <f>+[1]IPCse!$DH15</f>
        <v>114.39448499379159</v>
      </c>
      <c r="Q13" s="71">
        <f>+CUY!$P14</f>
        <v>116.1</v>
      </c>
      <c r="R13" s="71">
        <f>+CUY!$S14</f>
        <v>114.9037546746447</v>
      </c>
      <c r="S13" s="179">
        <f>+[1]IPCse!$DI15</f>
        <v>114.41961704071007</v>
      </c>
      <c r="T13" s="71">
        <f>+PAT!$P14</f>
        <v>115.6</v>
      </c>
      <c r="U13" s="71">
        <f>+PAT!$S14</f>
        <v>113.56340322823958</v>
      </c>
      <c r="V13" s="179">
        <f>+[1]IPCse!$DJ15</f>
        <v>112.90298782884993</v>
      </c>
      <c r="X13" s="164">
        <f t="shared" si="18"/>
        <v>1.6637478108581405E-2</v>
      </c>
      <c r="Y13" s="164">
        <f t="shared" si="19"/>
        <v>1.9967966854851804E-2</v>
      </c>
      <c r="Z13" s="181">
        <f t="shared" si="20"/>
        <v>8.3711256460610173E-3</v>
      </c>
      <c r="AA13" s="164">
        <f t="shared" si="21"/>
        <v>1.7467248908296984E-2</v>
      </c>
      <c r="AB13" s="164">
        <f t="shared" si="22"/>
        <v>2.2997335005486841E-2</v>
      </c>
      <c r="AC13" s="181">
        <f t="shared" si="23"/>
        <v>7.5908915884066452E-3</v>
      </c>
      <c r="AD13" s="164">
        <f t="shared" si="24"/>
        <v>1.5789473684210575E-2</v>
      </c>
      <c r="AE13" s="164">
        <f t="shared" si="25"/>
        <v>1.7147607650900065E-2</v>
      </c>
      <c r="AF13" s="181">
        <f t="shared" si="26"/>
        <v>9.3067753130298136E-3</v>
      </c>
      <c r="AG13" s="164">
        <f t="shared" si="27"/>
        <v>1.7652250661959412E-2</v>
      </c>
      <c r="AH13" s="164">
        <f t="shared" si="28"/>
        <v>2.0041319322092521E-2</v>
      </c>
      <c r="AI13" s="181">
        <f t="shared" si="29"/>
        <v>1.3288880699058314E-2</v>
      </c>
      <c r="AJ13" s="164">
        <f t="shared" si="30"/>
        <v>1.3111888111888126E-2</v>
      </c>
      <c r="AK13" s="164">
        <f t="shared" si="31"/>
        <v>1.4085290798215189E-2</v>
      </c>
      <c r="AL13" s="181">
        <f t="shared" si="32"/>
        <v>4.0914787935626418E-3</v>
      </c>
      <c r="AM13" s="164">
        <f t="shared" si="33"/>
        <v>1.4860139860139787E-2</v>
      </c>
      <c r="AN13" s="164">
        <f t="shared" si="34"/>
        <v>1.8954074269025512E-2</v>
      </c>
      <c r="AO13" s="181">
        <f t="shared" si="35"/>
        <v>1.0896824949769179E-2</v>
      </c>
      <c r="AP13" s="164">
        <f t="shared" si="36"/>
        <v>1.4925373134328179E-2</v>
      </c>
      <c r="AQ13" s="164">
        <f t="shared" si="37"/>
        <v>1.0849136219588162E-2</v>
      </c>
      <c r="AR13" s="181">
        <f t="shared" si="38"/>
        <v>2.9890577531803686E-3</v>
      </c>
      <c r="AT13" s="24">
        <f t="shared" si="4"/>
        <v>1.9967966854851804E-2</v>
      </c>
      <c r="AU13" s="24">
        <f t="shared" si="5"/>
        <v>8.3711256460610173E-3</v>
      </c>
      <c r="AV13" s="24">
        <f t="shared" si="39"/>
        <v>1.1596841208790787E-2</v>
      </c>
      <c r="AW13" s="24">
        <f t="shared" si="6"/>
        <v>2.2997335005486841E-2</v>
      </c>
      <c r="AX13" s="24">
        <f t="shared" si="7"/>
        <v>7.5908915884066452E-3</v>
      </c>
      <c r="AY13" s="24">
        <f t="shared" si="40"/>
        <v>1.5406443417080196E-2</v>
      </c>
      <c r="AZ13" s="24">
        <f t="shared" si="8"/>
        <v>1.7147607650900065E-2</v>
      </c>
      <c r="BA13" s="24">
        <f t="shared" si="9"/>
        <v>9.3067753130298136E-3</v>
      </c>
      <c r="BB13" s="24">
        <f t="shared" si="41"/>
        <v>7.8408323378702516E-3</v>
      </c>
      <c r="BC13" s="24">
        <f t="shared" si="10"/>
        <v>2.0041319322092521E-2</v>
      </c>
      <c r="BD13" s="24">
        <f t="shared" si="11"/>
        <v>1.3288880699058314E-2</v>
      </c>
      <c r="BE13" s="24">
        <f t="shared" si="42"/>
        <v>6.7524386230342071E-3</v>
      </c>
      <c r="BF13" s="24">
        <f t="shared" si="12"/>
        <v>1.4085290798215189E-2</v>
      </c>
      <c r="BG13" s="24">
        <f t="shared" si="13"/>
        <v>4.0914787935626418E-3</v>
      </c>
      <c r="BH13" s="24">
        <f t="shared" si="43"/>
        <v>9.9938120046525469E-3</v>
      </c>
      <c r="BI13" s="24">
        <f t="shared" si="14"/>
        <v>1.8954074269025512E-2</v>
      </c>
      <c r="BJ13" s="24">
        <f t="shared" si="15"/>
        <v>1.0896824949769179E-2</v>
      </c>
      <c r="BK13" s="24">
        <f t="shared" si="44"/>
        <v>8.0572493192563321E-3</v>
      </c>
      <c r="BL13" s="24">
        <f t="shared" si="16"/>
        <v>1.4925373134328179E-2</v>
      </c>
      <c r="BM13" s="24">
        <f t="shared" si="17"/>
        <v>2.9890577531803686E-3</v>
      </c>
      <c r="BN13" s="24">
        <f t="shared" si="45"/>
        <v>1.1936315381147811E-2</v>
      </c>
    </row>
    <row r="14" spans="1:66" x14ac:dyDescent="0.25">
      <c r="A14" s="35">
        <f>+NAC!A15</f>
        <v>43009</v>
      </c>
      <c r="B14" s="71">
        <f>+NAC!P15</f>
        <v>117.6</v>
      </c>
      <c r="C14" s="71">
        <f>+NAC!S15</f>
        <v>117.47652992735524</v>
      </c>
      <c r="D14" s="179">
        <f>+[1]IPCse!$DK16</f>
        <v>116.46541909485029</v>
      </c>
      <c r="E14" s="71">
        <f>+GBA!$P15</f>
        <v>117.9</v>
      </c>
      <c r="F14" s="71">
        <f>+GBA!$S15</f>
        <v>118.14826279216682</v>
      </c>
      <c r="G14" s="179">
        <f>+[1]IPCse!$DE16</f>
        <v>116.70344459951481</v>
      </c>
      <c r="H14" s="71">
        <f>+PAM!$P15</f>
        <v>117.5</v>
      </c>
      <c r="I14" s="71">
        <f>+PAM!$S15</f>
        <v>117.26167813735543</v>
      </c>
      <c r="J14" s="179">
        <f>+[1]IPCse!$DF16</f>
        <v>116.71450786422875</v>
      </c>
      <c r="K14" s="71">
        <f>+NOA!$P15</f>
        <v>117.1</v>
      </c>
      <c r="L14" s="71">
        <f>+NOA!$S15</f>
        <v>117.15398614695096</v>
      </c>
      <c r="M14" s="179">
        <f>+[1]IPCse!$DG16</f>
        <v>116.43436362120389</v>
      </c>
      <c r="N14" s="71">
        <f>+NEA!$P15</f>
        <v>117.4</v>
      </c>
      <c r="O14" s="71">
        <f>+NEA!$S15</f>
        <v>116.14049711617686</v>
      </c>
      <c r="P14" s="179">
        <f>+[1]IPCse!$DH16</f>
        <v>115.33203406283462</v>
      </c>
      <c r="Q14" s="71">
        <f>+CUY!$P15</f>
        <v>118</v>
      </c>
      <c r="R14" s="71">
        <f>+CUY!$S15</f>
        <v>116.69374719521315</v>
      </c>
      <c r="S14" s="179">
        <f>+[1]IPCse!$DI16</f>
        <v>116.01341811775497</v>
      </c>
      <c r="T14" s="71">
        <f>+PAT!$P15</f>
        <v>117</v>
      </c>
      <c r="U14" s="71">
        <f>+PAT!$S15</f>
        <v>115.14386785337155</v>
      </c>
      <c r="V14" s="179">
        <f>+[1]IPCse!$DJ16</f>
        <v>113.95286961914265</v>
      </c>
      <c r="X14" s="164">
        <f t="shared" si="18"/>
        <v>1.2919896640826822E-2</v>
      </c>
      <c r="Y14" s="164">
        <f t="shared" si="19"/>
        <v>1.558333713706328E-2</v>
      </c>
      <c r="Z14" s="181">
        <f t="shared" si="20"/>
        <v>1.1181994417860164E-2</v>
      </c>
      <c r="AA14" s="164">
        <f t="shared" si="21"/>
        <v>1.2017167381974225E-2</v>
      </c>
      <c r="AB14" s="164">
        <f t="shared" si="22"/>
        <v>1.4524871776547155E-2</v>
      </c>
      <c r="AC14" s="181">
        <f t="shared" si="23"/>
        <v>1.0039703391802934E-2</v>
      </c>
      <c r="AD14" s="164">
        <f t="shared" si="24"/>
        <v>1.4680483592400817E-2</v>
      </c>
      <c r="AE14" s="164">
        <f t="shared" si="25"/>
        <v>1.6456780277504635E-2</v>
      </c>
      <c r="AF14" s="181">
        <f t="shared" si="26"/>
        <v>1.2025377658604786E-2</v>
      </c>
      <c r="AG14" s="164">
        <f t="shared" si="27"/>
        <v>1.5611448395489891E-2</v>
      </c>
      <c r="AH14" s="164">
        <f t="shared" si="28"/>
        <v>2.0501242435011724E-2</v>
      </c>
      <c r="AI14" s="181">
        <f t="shared" si="29"/>
        <v>1.5560922855690107E-2</v>
      </c>
      <c r="AJ14" s="164">
        <f t="shared" si="30"/>
        <v>1.2942191544434767E-2</v>
      </c>
      <c r="AK14" s="164">
        <f t="shared" si="31"/>
        <v>1.3289634011187879E-2</v>
      </c>
      <c r="AL14" s="181">
        <f t="shared" si="32"/>
        <v>8.1957540968335962E-3</v>
      </c>
      <c r="AM14" s="164">
        <f t="shared" si="33"/>
        <v>1.6365202411714019E-2</v>
      </c>
      <c r="AN14" s="164">
        <f t="shared" si="34"/>
        <v>1.5578189987236701E-2</v>
      </c>
      <c r="AO14" s="181">
        <f t="shared" si="35"/>
        <v>1.3929439009377598E-2</v>
      </c>
      <c r="AP14" s="164">
        <f t="shared" si="36"/>
        <v>1.211072664359869E-2</v>
      </c>
      <c r="AQ14" s="164">
        <f t="shared" si="37"/>
        <v>1.3917024148664803E-2</v>
      </c>
      <c r="AR14" s="181">
        <f t="shared" si="38"/>
        <v>9.2989726001249107E-3</v>
      </c>
      <c r="AT14" s="24">
        <f t="shared" si="4"/>
        <v>1.558333713706328E-2</v>
      </c>
      <c r="AU14" s="24">
        <f t="shared" si="5"/>
        <v>1.1181994417860164E-2</v>
      </c>
      <c r="AV14" s="24">
        <f t="shared" si="39"/>
        <v>4.4013427192031163E-3</v>
      </c>
      <c r="AW14" s="24">
        <f t="shared" si="6"/>
        <v>1.4524871776547155E-2</v>
      </c>
      <c r="AX14" s="24">
        <f t="shared" si="7"/>
        <v>1.0039703391802934E-2</v>
      </c>
      <c r="AY14" s="24">
        <f t="shared" si="40"/>
        <v>4.4851683847442203E-3</v>
      </c>
      <c r="AZ14" s="24">
        <f t="shared" si="8"/>
        <v>1.6456780277504635E-2</v>
      </c>
      <c r="BA14" s="24">
        <f t="shared" si="9"/>
        <v>1.2025377658604786E-2</v>
      </c>
      <c r="BB14" s="24">
        <f t="shared" si="41"/>
        <v>4.431402618899849E-3</v>
      </c>
      <c r="BC14" s="24">
        <f t="shared" si="10"/>
        <v>2.0501242435011724E-2</v>
      </c>
      <c r="BD14" s="24">
        <f t="shared" si="11"/>
        <v>1.5560922855690107E-2</v>
      </c>
      <c r="BE14" s="24">
        <f t="shared" si="42"/>
        <v>4.940319579321617E-3</v>
      </c>
      <c r="BF14" s="24">
        <f t="shared" si="12"/>
        <v>1.3289634011187879E-2</v>
      </c>
      <c r="BG14" s="24">
        <f t="shared" si="13"/>
        <v>8.1957540968335962E-3</v>
      </c>
      <c r="BH14" s="24">
        <f t="shared" si="43"/>
        <v>5.0938799143542823E-3</v>
      </c>
      <c r="BI14" s="24">
        <f t="shared" si="14"/>
        <v>1.6365202411714019E-2</v>
      </c>
      <c r="BJ14" s="24">
        <f t="shared" si="15"/>
        <v>1.3929439009377598E-2</v>
      </c>
      <c r="BK14" s="24">
        <f t="shared" si="44"/>
        <v>2.4357634023364216E-3</v>
      </c>
      <c r="BL14" s="24">
        <f t="shared" si="16"/>
        <v>1.3917024148664803E-2</v>
      </c>
      <c r="BM14" s="24">
        <f t="shared" si="17"/>
        <v>9.2989726001249107E-3</v>
      </c>
      <c r="BN14" s="24">
        <f t="shared" si="45"/>
        <v>4.6180515485398921E-3</v>
      </c>
    </row>
    <row r="15" spans="1:66" x14ac:dyDescent="0.25">
      <c r="A15" s="35">
        <f>+NAC!A16</f>
        <v>43040</v>
      </c>
      <c r="B15" s="71">
        <f>+NAC!P16</f>
        <v>119.1</v>
      </c>
      <c r="C15" s="71">
        <f>+NAC!S16</f>
        <v>118.91499506586324</v>
      </c>
      <c r="D15" s="179">
        <f>+[1]IPCse!$DK17</f>
        <v>118.23757944132494</v>
      </c>
      <c r="E15" s="71">
        <f>+GBA!$P16</f>
        <v>119.4</v>
      </c>
      <c r="F15" s="71">
        <f>+GBA!$S16</f>
        <v>119.34579911560328</v>
      </c>
      <c r="G15" s="179">
        <f>+[1]IPCse!$DE17</f>
        <v>118.45333593113496</v>
      </c>
      <c r="H15" s="71">
        <f>+PAM!$P16</f>
        <v>119</v>
      </c>
      <c r="I15" s="71">
        <f>+PAM!$S16</f>
        <v>118.95782691462881</v>
      </c>
      <c r="J15" s="179">
        <f>+[1]IPCse!$DF17</f>
        <v>118.56530117524771</v>
      </c>
      <c r="K15" s="71">
        <f>+NOA!$P16</f>
        <v>118.5</v>
      </c>
      <c r="L15" s="71">
        <f>+NOA!$S16</f>
        <v>118.44142333288062</v>
      </c>
      <c r="M15" s="179">
        <f>+[1]IPCse!$DG17</f>
        <v>118.10623257203915</v>
      </c>
      <c r="N15" s="71">
        <f>+NEA!$P16</f>
        <v>118.7</v>
      </c>
      <c r="O15" s="71">
        <f>+NEA!$S16</f>
        <v>117.77040648173576</v>
      </c>
      <c r="P15" s="179">
        <f>+[1]IPCse!$DH17</f>
        <v>117.19280326033642</v>
      </c>
      <c r="Q15" s="71">
        <f>+CUY!$P16</f>
        <v>119.4</v>
      </c>
      <c r="R15" s="71">
        <f>+CUY!$S16</f>
        <v>118.02442782348538</v>
      </c>
      <c r="S15" s="179">
        <f>+[1]IPCse!$DI17</f>
        <v>117.77038487854725</v>
      </c>
      <c r="T15" s="71">
        <f>+PAT!$P16</f>
        <v>118.4</v>
      </c>
      <c r="U15" s="71">
        <f>+PAT!$S16</f>
        <v>116.537124754865</v>
      </c>
      <c r="V15" s="179">
        <f>+[1]IPCse!$DJ17</f>
        <v>115.43517821364483</v>
      </c>
      <c r="X15" s="164">
        <f t="shared" si="18"/>
        <v>1.2755102040816313E-2</v>
      </c>
      <c r="Y15" s="164">
        <f t="shared" si="19"/>
        <v>1.2244702319667677E-2</v>
      </c>
      <c r="Z15" s="181">
        <f t="shared" si="20"/>
        <v>1.5216193443921666E-2</v>
      </c>
      <c r="AA15" s="164">
        <f t="shared" si="21"/>
        <v>1.2722646310432628E-2</v>
      </c>
      <c r="AB15" s="164">
        <f t="shared" si="22"/>
        <v>1.0135877541788574E-2</v>
      </c>
      <c r="AC15" s="181">
        <f t="shared" si="23"/>
        <v>1.4994341749081652E-2</v>
      </c>
      <c r="AD15" s="164">
        <f t="shared" si="24"/>
        <v>1.2765957446808418E-2</v>
      </c>
      <c r="AE15" s="164">
        <f t="shared" si="25"/>
        <v>1.4464646969204908E-2</v>
      </c>
      <c r="AF15" s="181">
        <f t="shared" si="26"/>
        <v>1.5857440046544546E-2</v>
      </c>
      <c r="AG15" s="164">
        <f t="shared" si="27"/>
        <v>1.1955593509820783E-2</v>
      </c>
      <c r="AH15" s="164">
        <f t="shared" si="28"/>
        <v>1.0989273419299339E-2</v>
      </c>
      <c r="AI15" s="181">
        <f t="shared" si="29"/>
        <v>1.4358896281465139E-2</v>
      </c>
      <c r="AJ15" s="164">
        <f t="shared" si="30"/>
        <v>1.1073253833049357E-2</v>
      </c>
      <c r="AK15" s="164">
        <f t="shared" si="31"/>
        <v>1.4033945144289239E-2</v>
      </c>
      <c r="AL15" s="181">
        <f t="shared" si="32"/>
        <v>1.6134018727945287E-2</v>
      </c>
      <c r="AM15" s="164">
        <f t="shared" si="33"/>
        <v>1.1864406779661163E-2</v>
      </c>
      <c r="AN15" s="164">
        <f t="shared" si="34"/>
        <v>1.1403187062338338E-2</v>
      </c>
      <c r="AO15" s="181">
        <f t="shared" si="35"/>
        <v>1.5144513361453837E-2</v>
      </c>
      <c r="AP15" s="164">
        <f t="shared" si="36"/>
        <v>1.1965811965811923E-2</v>
      </c>
      <c r="AQ15" s="164">
        <f t="shared" si="37"/>
        <v>1.2100139829136936E-2</v>
      </c>
      <c r="AR15" s="181">
        <f t="shared" si="38"/>
        <v>1.3008084828898259E-2</v>
      </c>
      <c r="AT15" s="24">
        <f t="shared" si="4"/>
        <v>1.5216193443921666E-2</v>
      </c>
      <c r="AU15" s="24">
        <f t="shared" si="5"/>
        <v>1.2244702319667677E-2</v>
      </c>
      <c r="AV15" s="24">
        <f t="shared" si="39"/>
        <v>2.9714911242539888E-3</v>
      </c>
      <c r="AW15" s="24">
        <f t="shared" si="6"/>
        <v>1.4994341749081652E-2</v>
      </c>
      <c r="AX15" s="24">
        <f t="shared" si="7"/>
        <v>1.0135877541788574E-2</v>
      </c>
      <c r="AY15" s="24">
        <f t="shared" si="40"/>
        <v>4.8584642072930784E-3</v>
      </c>
      <c r="AZ15" s="24">
        <f t="shared" si="8"/>
        <v>1.5857440046544546E-2</v>
      </c>
      <c r="BA15" s="24">
        <f t="shared" si="9"/>
        <v>1.2765957446808418E-2</v>
      </c>
      <c r="BB15" s="24">
        <f t="shared" si="41"/>
        <v>3.0914825997361284E-3</v>
      </c>
      <c r="BC15" s="24">
        <f t="shared" si="10"/>
        <v>1.4358896281465139E-2</v>
      </c>
      <c r="BD15" s="24">
        <f t="shared" si="11"/>
        <v>1.0989273419299339E-2</v>
      </c>
      <c r="BE15" s="24">
        <f t="shared" si="42"/>
        <v>3.3696228621657998E-3</v>
      </c>
      <c r="BF15" s="24">
        <f t="shared" si="12"/>
        <v>1.6134018727945287E-2</v>
      </c>
      <c r="BG15" s="24">
        <f t="shared" si="13"/>
        <v>1.1073253833049357E-2</v>
      </c>
      <c r="BH15" s="24">
        <f t="shared" si="43"/>
        <v>5.0607648948959305E-3</v>
      </c>
      <c r="BI15" s="24">
        <f t="shared" si="14"/>
        <v>1.5144513361453837E-2</v>
      </c>
      <c r="BJ15" s="24">
        <f t="shared" si="15"/>
        <v>1.1403187062338338E-2</v>
      </c>
      <c r="BK15" s="24">
        <f t="shared" si="44"/>
        <v>3.7413262991154994E-3</v>
      </c>
      <c r="BL15" s="24">
        <f t="shared" si="16"/>
        <v>1.3008084828898259E-2</v>
      </c>
      <c r="BM15" s="24">
        <f t="shared" si="17"/>
        <v>1.1965811965811923E-2</v>
      </c>
      <c r="BN15" s="24">
        <f t="shared" si="45"/>
        <v>1.0422728630863354E-3</v>
      </c>
    </row>
    <row r="16" spans="1:66" x14ac:dyDescent="0.25">
      <c r="A16" s="35">
        <f>+NAC!A17</f>
        <v>43070</v>
      </c>
      <c r="B16" s="71">
        <f>+NAC!P17</f>
        <v>121.1</v>
      </c>
      <c r="C16" s="71">
        <f>+NAC!S17</f>
        <v>120.17704939269439</v>
      </c>
      <c r="D16" s="179">
        <f>+[1]IPCse!$DK18</f>
        <v>120.170011166519</v>
      </c>
      <c r="E16" s="71">
        <f>+GBA!$P17</f>
        <v>121.8</v>
      </c>
      <c r="F16" s="71">
        <f>+GBA!$S17</f>
        <v>120.62185723310172</v>
      </c>
      <c r="G16" s="179">
        <f>+[1]IPCse!$DE18</f>
        <v>120.58905527422782</v>
      </c>
      <c r="H16" s="71">
        <f>+PAM!$P17</f>
        <v>120.8</v>
      </c>
      <c r="I16" s="71">
        <f>+PAM!$S17</f>
        <v>120.2492019329331</v>
      </c>
      <c r="J16" s="179">
        <f>+[1]IPCse!$DF18</f>
        <v>120.30440227194519</v>
      </c>
      <c r="K16" s="71">
        <f>+NOA!$P17</f>
        <v>120</v>
      </c>
      <c r="L16" s="71">
        <f>+NOA!$S17</f>
        <v>119.79358956946898</v>
      </c>
      <c r="M16" s="179">
        <f>+[1]IPCse!$DG18</f>
        <v>119.83283584937767</v>
      </c>
      <c r="N16" s="71">
        <f>+NEA!$P17</f>
        <v>120.5</v>
      </c>
      <c r="O16" s="71">
        <f>+NEA!$S17</f>
        <v>119.24755561658887</v>
      </c>
      <c r="P16" s="179">
        <f>+[1]IPCse!$DH18</f>
        <v>118.61558844418299</v>
      </c>
      <c r="Q16" s="71">
        <f>+CUY!$P17</f>
        <v>121</v>
      </c>
      <c r="R16" s="71">
        <f>+CUY!$S17</f>
        <v>119.35769633507853</v>
      </c>
      <c r="S16" s="179">
        <f>+[1]IPCse!$DI18</f>
        <v>119.62591525848542</v>
      </c>
      <c r="T16" s="71">
        <f>+PAT!$P17</f>
        <v>120</v>
      </c>
      <c r="U16" s="71">
        <f>+PAT!$S17</f>
        <v>118.10018102277871</v>
      </c>
      <c r="V16" s="179">
        <f>+[1]IPCse!$DJ18</f>
        <v>117.72692523159702</v>
      </c>
      <c r="X16" s="164">
        <f t="shared" si="18"/>
        <v>1.6792611251049472E-2</v>
      </c>
      <c r="Y16" s="164">
        <f t="shared" si="19"/>
        <v>1.0613079756107702E-2</v>
      </c>
      <c r="Z16" s="181">
        <f t="shared" si="20"/>
        <v>1.6343634014877928E-2</v>
      </c>
      <c r="AA16" s="164">
        <f t="shared" si="21"/>
        <v>2.0100502512562679E-2</v>
      </c>
      <c r="AB16" s="164">
        <f t="shared" si="22"/>
        <v>1.0692107530843264E-2</v>
      </c>
      <c r="AC16" s="181">
        <f t="shared" si="23"/>
        <v>1.8030048088594874E-2</v>
      </c>
      <c r="AD16" s="164">
        <f t="shared" si="24"/>
        <v>1.5126050420168013E-2</v>
      </c>
      <c r="AE16" s="164">
        <f t="shared" si="25"/>
        <v>1.0855738136768878E-2</v>
      </c>
      <c r="AF16" s="181">
        <f t="shared" si="26"/>
        <v>1.4667875672385478E-2</v>
      </c>
      <c r="AG16" s="164">
        <f t="shared" si="27"/>
        <v>1.2658227848101333E-2</v>
      </c>
      <c r="AH16" s="164">
        <f t="shared" si="28"/>
        <v>1.1416328836137746E-2</v>
      </c>
      <c r="AI16" s="181">
        <f t="shared" si="29"/>
        <v>1.4619069965553066E-2</v>
      </c>
      <c r="AJ16" s="164">
        <f t="shared" si="30"/>
        <v>1.5164279696714411E-2</v>
      </c>
      <c r="AK16" s="164">
        <f t="shared" si="31"/>
        <v>1.254261727526762E-2</v>
      </c>
      <c r="AL16" s="181">
        <f t="shared" si="32"/>
        <v>1.214055082107679E-2</v>
      </c>
      <c r="AM16" s="164">
        <f t="shared" si="33"/>
        <v>1.3400335008375119E-2</v>
      </c>
      <c r="AN16" s="164">
        <f t="shared" si="34"/>
        <v>1.1296547131642631E-2</v>
      </c>
      <c r="AO16" s="181">
        <f t="shared" si="35"/>
        <v>1.5755492196545928E-2</v>
      </c>
      <c r="AP16" s="164">
        <f t="shared" si="36"/>
        <v>1.3513513513513375E-2</v>
      </c>
      <c r="AQ16" s="164">
        <f t="shared" si="37"/>
        <v>1.3412517866745022E-2</v>
      </c>
      <c r="AR16" s="181">
        <f t="shared" si="38"/>
        <v>1.9853107635097844E-2</v>
      </c>
      <c r="AT16" s="24">
        <f t="shared" si="4"/>
        <v>1.6792611251049472E-2</v>
      </c>
      <c r="AU16" s="24">
        <f t="shared" si="5"/>
        <v>1.0613079756107702E-2</v>
      </c>
      <c r="AV16" s="24">
        <f t="shared" si="39"/>
        <v>6.1795314949417701E-3</v>
      </c>
      <c r="AW16" s="24">
        <f t="shared" si="6"/>
        <v>2.0100502512562679E-2</v>
      </c>
      <c r="AX16" s="24">
        <f t="shared" si="7"/>
        <v>1.0692107530843264E-2</v>
      </c>
      <c r="AY16" s="24">
        <f t="shared" si="40"/>
        <v>9.4083949817194146E-3</v>
      </c>
      <c r="AZ16" s="24">
        <f t="shared" si="8"/>
        <v>1.5126050420168013E-2</v>
      </c>
      <c r="BA16" s="24">
        <f t="shared" si="9"/>
        <v>1.0855738136768878E-2</v>
      </c>
      <c r="BB16" s="24">
        <f t="shared" si="41"/>
        <v>4.2703122833991358E-3</v>
      </c>
      <c r="BC16" s="24">
        <f t="shared" si="10"/>
        <v>1.4619069965553066E-2</v>
      </c>
      <c r="BD16" s="24">
        <f t="shared" si="11"/>
        <v>1.1416328836137746E-2</v>
      </c>
      <c r="BE16" s="24">
        <f t="shared" si="42"/>
        <v>3.2027411294153207E-3</v>
      </c>
      <c r="BF16" s="24">
        <f t="shared" si="12"/>
        <v>1.5164279696714411E-2</v>
      </c>
      <c r="BG16" s="24">
        <f t="shared" si="13"/>
        <v>1.214055082107679E-2</v>
      </c>
      <c r="BH16" s="24">
        <f t="shared" si="43"/>
        <v>3.0237288756376213E-3</v>
      </c>
      <c r="BI16" s="24">
        <f t="shared" si="14"/>
        <v>1.5755492196545928E-2</v>
      </c>
      <c r="BJ16" s="24">
        <f t="shared" si="15"/>
        <v>1.1296547131642631E-2</v>
      </c>
      <c r="BK16" s="24">
        <f t="shared" si="44"/>
        <v>4.4589450649032969E-3</v>
      </c>
      <c r="BL16" s="24">
        <f t="shared" si="16"/>
        <v>1.9853107635097844E-2</v>
      </c>
      <c r="BM16" s="24">
        <f t="shared" si="17"/>
        <v>1.3412517866745022E-2</v>
      </c>
      <c r="BN16" s="24">
        <f t="shared" si="45"/>
        <v>6.4405897683528224E-3</v>
      </c>
    </row>
    <row r="17" spans="1:66" x14ac:dyDescent="0.25">
      <c r="A17" s="35">
        <f>+NAC!A18</f>
        <v>43101</v>
      </c>
      <c r="B17" s="71">
        <f>+NAC!P18</f>
        <v>122.9</v>
      </c>
      <c r="C17" s="71">
        <f>+NAC!S18</f>
        <v>122.43068978134792</v>
      </c>
      <c r="D17" s="179">
        <f>+[1]IPCse!$DK19</f>
        <v>122.6422532620183</v>
      </c>
      <c r="E17" s="71">
        <f>+GBA!$P18</f>
        <v>123.5</v>
      </c>
      <c r="F17" s="71">
        <f>+GBA!$S18</f>
        <v>123.19088755527481</v>
      </c>
      <c r="G17" s="179">
        <f>+[1]IPCse!$DE19</f>
        <v>123.39230502460333</v>
      </c>
      <c r="H17" s="71">
        <f>+PAM!$P18</f>
        <v>122.7</v>
      </c>
      <c r="I17" s="71">
        <f>+PAM!$S18</f>
        <v>122.42252159906285</v>
      </c>
      <c r="J17" s="179">
        <f>+[1]IPCse!$DF19</f>
        <v>122.6738833989881</v>
      </c>
      <c r="K17" s="71">
        <f>+NOA!$P18</f>
        <v>121.9</v>
      </c>
      <c r="L17" s="71">
        <f>+NOA!$S18</f>
        <v>121.65626782561458</v>
      </c>
      <c r="M17" s="179">
        <f>+[1]IPCse!$DG19</f>
        <v>121.8887917060717</v>
      </c>
      <c r="N17" s="71">
        <f>+NEA!$P18</f>
        <v>122</v>
      </c>
      <c r="O17" s="71">
        <f>+NEA!$S18</f>
        <v>120.83238121395219</v>
      </c>
      <c r="P17" s="179">
        <f>+[1]IPCse!$DH19</f>
        <v>120.5057439826921</v>
      </c>
      <c r="Q17" s="71">
        <f>+CUY!$P18</f>
        <v>122.4</v>
      </c>
      <c r="R17" s="71">
        <f>+CUY!$S18</f>
        <v>120.55153328347045</v>
      </c>
      <c r="S17" s="179">
        <f>+[1]IPCse!$DI19</f>
        <v>121.06337173174722</v>
      </c>
      <c r="T17" s="71">
        <f>+PAT!$P18</f>
        <v>122.2</v>
      </c>
      <c r="U17" s="71">
        <f>+PAT!$S18</f>
        <v>119.91903756222661</v>
      </c>
      <c r="V17" s="179">
        <f>+[1]IPCse!$DJ19</f>
        <v>120.1065491184316</v>
      </c>
      <c r="X17" s="164">
        <f t="shared" si="18"/>
        <v>1.4863748967795409E-2</v>
      </c>
      <c r="Y17" s="164">
        <f t="shared" si="19"/>
        <v>1.8752668667121775E-2</v>
      </c>
      <c r="Z17" s="181">
        <f t="shared" si="20"/>
        <v>2.0572870648014829E-2</v>
      </c>
      <c r="AA17" s="164">
        <f t="shared" si="21"/>
        <v>1.3957307060755264E-2</v>
      </c>
      <c r="AB17" s="164">
        <f t="shared" si="22"/>
        <v>2.1298215606218474E-2</v>
      </c>
      <c r="AC17" s="181">
        <f t="shared" si="23"/>
        <v>2.3246303273549485E-2</v>
      </c>
      <c r="AD17" s="164">
        <f t="shared" si="24"/>
        <v>1.572847682119205E-2</v>
      </c>
      <c r="AE17" s="164">
        <f t="shared" si="25"/>
        <v>1.8073464365625291E-2</v>
      </c>
      <c r="AF17" s="181">
        <f t="shared" si="26"/>
        <v>1.9695714224045924E-2</v>
      </c>
      <c r="AG17" s="164">
        <f t="shared" si="27"/>
        <v>1.5833333333333366E-2</v>
      </c>
      <c r="AH17" s="164">
        <f t="shared" si="28"/>
        <v>1.5549064543770363E-2</v>
      </c>
      <c r="AI17" s="181">
        <f t="shared" si="29"/>
        <v>1.7156865579633251E-2</v>
      </c>
      <c r="AJ17" s="164">
        <f t="shared" si="30"/>
        <v>1.2448132780082943E-2</v>
      </c>
      <c r="AK17" s="164">
        <f t="shared" si="31"/>
        <v>1.3290214538727696E-2</v>
      </c>
      <c r="AL17" s="181">
        <f t="shared" si="32"/>
        <v>1.5935136041571374E-2</v>
      </c>
      <c r="AM17" s="164">
        <f t="shared" si="33"/>
        <v>1.1570247933884392E-2</v>
      </c>
      <c r="AN17" s="164">
        <f t="shared" si="34"/>
        <v>1.0002178200896328E-2</v>
      </c>
      <c r="AO17" s="181">
        <f t="shared" si="35"/>
        <v>1.2016263116196635E-2</v>
      </c>
      <c r="AP17" s="164">
        <f t="shared" si="36"/>
        <v>1.8333333333333313E-2</v>
      </c>
      <c r="AQ17" s="164">
        <f t="shared" si="37"/>
        <v>1.540096317970141E-2</v>
      </c>
      <c r="AR17" s="181">
        <f t="shared" si="38"/>
        <v>2.0213081095537655E-2</v>
      </c>
      <c r="AT17" s="24">
        <f t="shared" si="4"/>
        <v>2.0572870648014829E-2</v>
      </c>
      <c r="AU17" s="24">
        <f t="shared" si="5"/>
        <v>1.4863748967795409E-2</v>
      </c>
      <c r="AV17" s="24">
        <f t="shared" si="39"/>
        <v>5.70912168021942E-3</v>
      </c>
      <c r="AW17" s="24">
        <f t="shared" si="6"/>
        <v>2.3246303273549485E-2</v>
      </c>
      <c r="AX17" s="24">
        <f t="shared" si="7"/>
        <v>1.3957307060755264E-2</v>
      </c>
      <c r="AY17" s="24">
        <f t="shared" si="40"/>
        <v>9.2889962127942205E-3</v>
      </c>
      <c r="AZ17" s="24">
        <f t="shared" si="8"/>
        <v>1.9695714224045924E-2</v>
      </c>
      <c r="BA17" s="24">
        <f t="shared" si="9"/>
        <v>1.572847682119205E-2</v>
      </c>
      <c r="BB17" s="24">
        <f t="shared" si="41"/>
        <v>3.9672374028538737E-3</v>
      </c>
      <c r="BC17" s="24">
        <f t="shared" si="10"/>
        <v>1.7156865579633251E-2</v>
      </c>
      <c r="BD17" s="24">
        <f t="shared" si="11"/>
        <v>1.5549064543770363E-2</v>
      </c>
      <c r="BE17" s="24">
        <f t="shared" si="42"/>
        <v>1.607801035862888E-3</v>
      </c>
      <c r="BF17" s="24">
        <f t="shared" si="12"/>
        <v>1.5935136041571374E-2</v>
      </c>
      <c r="BG17" s="24">
        <f t="shared" si="13"/>
        <v>1.2448132780082943E-2</v>
      </c>
      <c r="BH17" s="24">
        <f t="shared" si="43"/>
        <v>3.4870032614884305E-3</v>
      </c>
      <c r="BI17" s="24">
        <f t="shared" si="14"/>
        <v>1.2016263116196635E-2</v>
      </c>
      <c r="BJ17" s="24">
        <f t="shared" si="15"/>
        <v>1.0002178200896328E-2</v>
      </c>
      <c r="BK17" s="24">
        <f t="shared" si="44"/>
        <v>2.0140849153003071E-3</v>
      </c>
      <c r="BL17" s="24">
        <f t="shared" si="16"/>
        <v>2.0213081095537655E-2</v>
      </c>
      <c r="BM17" s="24">
        <f t="shared" si="17"/>
        <v>1.540096317970141E-2</v>
      </c>
      <c r="BN17" s="24">
        <f t="shared" si="45"/>
        <v>4.8121179158362448E-3</v>
      </c>
    </row>
    <row r="18" spans="1:66" x14ac:dyDescent="0.25">
      <c r="A18" s="35">
        <f>+NAC!A19</f>
        <v>43132</v>
      </c>
      <c r="B18" s="71">
        <f>+NAC!P19</f>
        <v>125.5</v>
      </c>
      <c r="C18" s="71">
        <f>+NAC!S19</f>
        <v>124.33285977227146</v>
      </c>
      <c r="D18" s="179">
        <f>+[1]IPCse!$DK20</f>
        <v>124.87259286786734</v>
      </c>
      <c r="E18" s="71">
        <f>+GBA!$P19</f>
        <v>126.2</v>
      </c>
      <c r="F18" s="71">
        <f>+GBA!$S19</f>
        <v>125.12135186355025</v>
      </c>
      <c r="G18" s="179">
        <f>+[1]IPCse!$DE20</f>
        <v>125.84077493692762</v>
      </c>
      <c r="H18" s="71">
        <f>+PAM!$P19</f>
        <v>125.2</v>
      </c>
      <c r="I18" s="71">
        <f>+PAM!$S19</f>
        <v>124.20033679894571</v>
      </c>
      <c r="J18" s="179">
        <f>+[1]IPCse!$DF20</f>
        <v>124.63518340513451</v>
      </c>
      <c r="K18" s="71">
        <f>+NOA!$P19</f>
        <v>124</v>
      </c>
      <c r="L18" s="71">
        <f>+NOA!$S19</f>
        <v>123.38688034768437</v>
      </c>
      <c r="M18" s="179">
        <f>+[1]IPCse!$DG20</f>
        <v>123.69715483101439</v>
      </c>
      <c r="N18" s="71">
        <f>+NEA!$P19</f>
        <v>124.1</v>
      </c>
      <c r="O18" s="71">
        <f>+NEA!$S19</f>
        <v>122.56705575391375</v>
      </c>
      <c r="P18" s="179">
        <f>+[1]IPCse!$DH20</f>
        <v>122.46689118375019</v>
      </c>
      <c r="Q18" s="71">
        <f>+CUY!$P19</f>
        <v>125.6</v>
      </c>
      <c r="R18" s="71">
        <f>+CUY!$S19</f>
        <v>123.32459237097977</v>
      </c>
      <c r="S18" s="179">
        <f>+[1]IPCse!$DI20</f>
        <v>123.66034817584602</v>
      </c>
      <c r="T18" s="71">
        <f>+PAT!$P19</f>
        <v>124.5</v>
      </c>
      <c r="U18" s="71">
        <f>+PAT!$S19</f>
        <v>121.90368079650021</v>
      </c>
      <c r="V18" s="179">
        <f>+[1]IPCse!$DJ20</f>
        <v>122.7028975285896</v>
      </c>
      <c r="X18" s="164">
        <f t="shared" si="18"/>
        <v>2.11554109031733E-2</v>
      </c>
      <c r="Y18" s="164">
        <f t="shared" si="19"/>
        <v>1.5536708927481158E-2</v>
      </c>
      <c r="Z18" s="181">
        <f t="shared" si="20"/>
        <v>1.8185735719353113E-2</v>
      </c>
      <c r="AA18" s="164">
        <f t="shared" si="21"/>
        <v>2.1862348178137703E-2</v>
      </c>
      <c r="AB18" s="164">
        <f t="shared" si="22"/>
        <v>1.5670512215517851E-2</v>
      </c>
      <c r="AC18" s="181">
        <f t="shared" si="23"/>
        <v>1.9842970854917485E-2</v>
      </c>
      <c r="AD18" s="164">
        <f t="shared" si="24"/>
        <v>2.0374898125509411E-2</v>
      </c>
      <c r="AE18" s="164">
        <f t="shared" si="25"/>
        <v>1.4521961945084483E-2</v>
      </c>
      <c r="AF18" s="181">
        <f t="shared" si="26"/>
        <v>1.598791814364775E-2</v>
      </c>
      <c r="AG18" s="164">
        <f t="shared" si="27"/>
        <v>1.722723543888427E-2</v>
      </c>
      <c r="AH18" s="164">
        <f t="shared" si="28"/>
        <v>1.4225428356477998E-2</v>
      </c>
      <c r="AI18" s="181">
        <f t="shared" si="29"/>
        <v>1.4836172380012336E-2</v>
      </c>
      <c r="AJ18" s="164">
        <f t="shared" si="30"/>
        <v>1.7213114754098369E-2</v>
      </c>
      <c r="AK18" s="164">
        <f t="shared" si="31"/>
        <v>1.4356040347248022E-2</v>
      </c>
      <c r="AL18" s="181">
        <f t="shared" si="32"/>
        <v>1.6274304744674728E-2</v>
      </c>
      <c r="AM18" s="164">
        <f t="shared" si="33"/>
        <v>2.614379084967311E-2</v>
      </c>
      <c r="AN18" s="164">
        <f t="shared" si="34"/>
        <v>2.3003100931023646E-2</v>
      </c>
      <c r="AO18" s="181">
        <f t="shared" si="35"/>
        <v>2.1451380437785827E-2</v>
      </c>
      <c r="AP18" s="164">
        <f t="shared" si="36"/>
        <v>1.882160392798693E-2</v>
      </c>
      <c r="AQ18" s="164">
        <f t="shared" si="37"/>
        <v>1.6549859593759431E-2</v>
      </c>
      <c r="AR18" s="181">
        <f t="shared" si="38"/>
        <v>2.1617042777557938E-2</v>
      </c>
      <c r="AT18" s="24">
        <f t="shared" si="4"/>
        <v>2.11554109031733E-2</v>
      </c>
      <c r="AU18" s="24">
        <f t="shared" si="5"/>
        <v>1.5536708927481158E-2</v>
      </c>
      <c r="AV18" s="24">
        <f t="shared" si="39"/>
        <v>5.6187019756921419E-3</v>
      </c>
      <c r="AW18" s="24">
        <f t="shared" si="6"/>
        <v>2.1862348178137703E-2</v>
      </c>
      <c r="AX18" s="24">
        <f t="shared" si="7"/>
        <v>1.5670512215517851E-2</v>
      </c>
      <c r="AY18" s="24">
        <f t="shared" si="40"/>
        <v>6.1918359626198516E-3</v>
      </c>
      <c r="AZ18" s="24">
        <f t="shared" si="8"/>
        <v>2.0374898125509411E-2</v>
      </c>
      <c r="BA18" s="24">
        <f t="shared" si="9"/>
        <v>1.4521961945084483E-2</v>
      </c>
      <c r="BB18" s="24">
        <f t="shared" si="41"/>
        <v>5.852936180424928E-3</v>
      </c>
      <c r="BC18" s="24">
        <f t="shared" si="10"/>
        <v>1.722723543888427E-2</v>
      </c>
      <c r="BD18" s="24">
        <f t="shared" si="11"/>
        <v>1.4225428356477998E-2</v>
      </c>
      <c r="BE18" s="24">
        <f t="shared" si="42"/>
        <v>3.0018070824062715E-3</v>
      </c>
      <c r="BF18" s="24">
        <f t="shared" si="12"/>
        <v>1.7213114754098369E-2</v>
      </c>
      <c r="BG18" s="24">
        <f t="shared" si="13"/>
        <v>1.4356040347248022E-2</v>
      </c>
      <c r="BH18" s="24">
        <f t="shared" si="43"/>
        <v>2.8570744068503462E-3</v>
      </c>
      <c r="BI18" s="24">
        <f t="shared" si="14"/>
        <v>2.614379084967311E-2</v>
      </c>
      <c r="BJ18" s="24">
        <f t="shared" si="15"/>
        <v>2.1451380437785827E-2</v>
      </c>
      <c r="BK18" s="24">
        <f t="shared" si="44"/>
        <v>4.6924104118872823E-3</v>
      </c>
      <c r="BL18" s="24">
        <f t="shared" si="16"/>
        <v>2.1617042777557938E-2</v>
      </c>
      <c r="BM18" s="24">
        <f t="shared" si="17"/>
        <v>1.6549859593759431E-2</v>
      </c>
      <c r="BN18" s="24">
        <f t="shared" si="45"/>
        <v>5.0671831837985071E-3</v>
      </c>
    </row>
    <row r="19" spans="1:66" x14ac:dyDescent="0.25">
      <c r="A19" s="35">
        <f>+NAC!A20</f>
        <v>43160</v>
      </c>
      <c r="B19" s="71">
        <f>+NAC!P20</f>
        <v>128.69999999999999</v>
      </c>
      <c r="C19" s="71">
        <f>+NAC!S20</f>
        <v>127.44050925894925</v>
      </c>
      <c r="D19" s="179">
        <f>+[1]IPCse!$DK21</f>
        <v>127.13141430608515</v>
      </c>
      <c r="E19" s="71">
        <f>+GBA!$P20</f>
        <v>129.30000000000001</v>
      </c>
      <c r="F19" s="71">
        <f>+GBA!$S20</f>
        <v>128.35783322804807</v>
      </c>
      <c r="G19" s="179">
        <f>+[1]IPCse!$DE21</f>
        <v>128.19863756951224</v>
      </c>
      <c r="H19" s="71">
        <f>+PAM!$P20</f>
        <v>128.4</v>
      </c>
      <c r="I19" s="71">
        <f>+PAM!$S20</f>
        <v>127.02429345438574</v>
      </c>
      <c r="J19" s="179">
        <f>+[1]IPCse!$DF21</f>
        <v>126.62139213978931</v>
      </c>
      <c r="K19" s="71">
        <f>+NOA!$P20</f>
        <v>127.8</v>
      </c>
      <c r="L19" s="71">
        <f>+NOA!$S20</f>
        <v>126.71206030150753</v>
      </c>
      <c r="M19" s="179">
        <f>+[1]IPCse!$DG21</f>
        <v>126.4176177399535</v>
      </c>
      <c r="N19" s="71">
        <f>+NEA!$P20</f>
        <v>127.2</v>
      </c>
      <c r="O19" s="71">
        <f>+NEA!$S20</f>
        <v>125.13687173853337</v>
      </c>
      <c r="P19" s="179">
        <f>+[1]IPCse!$DH21</f>
        <v>124.71866971243018</v>
      </c>
      <c r="Q19" s="71">
        <f>+CUY!$P20</f>
        <v>128.69999999999999</v>
      </c>
      <c r="R19" s="71">
        <f>+CUY!$S20</f>
        <v>126.16661181750186</v>
      </c>
      <c r="S19" s="179">
        <f>+[1]IPCse!$DI21</f>
        <v>125.77967474642412</v>
      </c>
      <c r="T19" s="71">
        <f>+PAT!$P20</f>
        <v>128.6</v>
      </c>
      <c r="U19" s="71">
        <f>+PAT!$S20</f>
        <v>125.19221602051594</v>
      </c>
      <c r="V19" s="179">
        <f>+[1]IPCse!$DJ21</f>
        <v>125.50323139575239</v>
      </c>
      <c r="X19" s="164">
        <f t="shared" si="18"/>
        <v>2.549800796812729E-2</v>
      </c>
      <c r="Y19" s="164">
        <f t="shared" si="19"/>
        <v>2.4994595092317162E-2</v>
      </c>
      <c r="Z19" s="181">
        <f t="shared" si="20"/>
        <v>1.8089008855673772E-2</v>
      </c>
      <c r="AA19" s="164">
        <f t="shared" si="21"/>
        <v>2.4564183835182218E-2</v>
      </c>
      <c r="AB19" s="164">
        <f t="shared" si="22"/>
        <v>2.5866739100032454E-2</v>
      </c>
      <c r="AC19" s="181">
        <f t="shared" si="23"/>
        <v>1.8736873114190589E-2</v>
      </c>
      <c r="AD19" s="164">
        <f t="shared" si="24"/>
        <v>2.5559105431310014E-2</v>
      </c>
      <c r="AE19" s="164">
        <f t="shared" si="25"/>
        <v>2.2737109481526074E-2</v>
      </c>
      <c r="AF19" s="181">
        <f t="shared" si="26"/>
        <v>1.5936180141032041E-2</v>
      </c>
      <c r="AG19" s="164">
        <f t="shared" si="27"/>
        <v>3.0645161290322465E-2</v>
      </c>
      <c r="AH19" s="164">
        <f t="shared" si="28"/>
        <v>2.6949218137725328E-2</v>
      </c>
      <c r="AI19" s="181">
        <f t="shared" si="29"/>
        <v>2.1992930335831939E-2</v>
      </c>
      <c r="AJ19" s="164">
        <f t="shared" si="30"/>
        <v>2.4979854955681002E-2</v>
      </c>
      <c r="AK19" s="164">
        <f t="shared" si="31"/>
        <v>2.0966612674283569E-2</v>
      </c>
      <c r="AL19" s="181">
        <f t="shared" si="32"/>
        <v>1.8386835061416029E-2</v>
      </c>
      <c r="AM19" s="164">
        <f t="shared" si="33"/>
        <v>2.4681528662420238E-2</v>
      </c>
      <c r="AN19" s="164">
        <f t="shared" si="34"/>
        <v>2.3045034180797064E-2</v>
      </c>
      <c r="AO19" s="181">
        <f t="shared" si="35"/>
        <v>1.7138287267026042E-2</v>
      </c>
      <c r="AP19" s="164">
        <f t="shared" si="36"/>
        <v>3.2931726907630576E-2</v>
      </c>
      <c r="AQ19" s="164">
        <f t="shared" si="37"/>
        <v>2.6976504749724795E-2</v>
      </c>
      <c r="AR19" s="181">
        <f t="shared" si="38"/>
        <v>2.2822067967142479E-2</v>
      </c>
      <c r="AT19" s="24">
        <f t="shared" si="4"/>
        <v>2.549800796812729E-2</v>
      </c>
      <c r="AU19" s="24">
        <f t="shared" si="5"/>
        <v>1.8089008855673772E-2</v>
      </c>
      <c r="AV19" s="24">
        <f t="shared" si="39"/>
        <v>7.4089991124535182E-3</v>
      </c>
      <c r="AW19" s="24">
        <f t="shared" si="6"/>
        <v>2.5866739100032454E-2</v>
      </c>
      <c r="AX19" s="24">
        <f t="shared" si="7"/>
        <v>1.8736873114190589E-2</v>
      </c>
      <c r="AY19" s="24">
        <f t="shared" si="40"/>
        <v>7.1298659858418656E-3</v>
      </c>
      <c r="AZ19" s="24">
        <f t="shared" si="8"/>
        <v>2.5559105431310014E-2</v>
      </c>
      <c r="BA19" s="24">
        <f t="shared" si="9"/>
        <v>1.5936180141032041E-2</v>
      </c>
      <c r="BB19" s="24">
        <f t="shared" si="41"/>
        <v>9.6229252902779727E-3</v>
      </c>
      <c r="BC19" s="24">
        <f t="shared" si="10"/>
        <v>3.0645161290322465E-2</v>
      </c>
      <c r="BD19" s="24">
        <f t="shared" si="11"/>
        <v>2.1992930335831939E-2</v>
      </c>
      <c r="BE19" s="24">
        <f t="shared" si="42"/>
        <v>8.6522309544905251E-3</v>
      </c>
      <c r="BF19" s="24">
        <f t="shared" si="12"/>
        <v>2.4979854955681002E-2</v>
      </c>
      <c r="BG19" s="24">
        <f t="shared" si="13"/>
        <v>1.8386835061416029E-2</v>
      </c>
      <c r="BH19" s="24">
        <f t="shared" si="43"/>
        <v>6.5930198942649731E-3</v>
      </c>
      <c r="BI19" s="24">
        <f t="shared" si="14"/>
        <v>2.4681528662420238E-2</v>
      </c>
      <c r="BJ19" s="24">
        <f t="shared" si="15"/>
        <v>1.7138287267026042E-2</v>
      </c>
      <c r="BK19" s="24">
        <f t="shared" si="44"/>
        <v>7.5432413953941957E-3</v>
      </c>
      <c r="BL19" s="24">
        <f t="shared" si="16"/>
        <v>3.2931726907630576E-2</v>
      </c>
      <c r="BM19" s="24">
        <f t="shared" si="17"/>
        <v>2.2822067967142479E-2</v>
      </c>
      <c r="BN19" s="24">
        <f t="shared" si="45"/>
        <v>1.0109658940488098E-2</v>
      </c>
    </row>
    <row r="20" spans="1:66" x14ac:dyDescent="0.25">
      <c r="A20" s="35">
        <f>+NAC!A21</f>
        <v>43191</v>
      </c>
      <c r="B20" s="71">
        <f>+NAC!P21</f>
        <v>131.5</v>
      </c>
      <c r="C20" s="71">
        <f>+NAC!S21</f>
        <v>129.79367445339017</v>
      </c>
      <c r="D20" s="179">
        <f>+[1]IPCse!$DK22</f>
        <v>129.41289474163042</v>
      </c>
      <c r="E20" s="71">
        <f>+GBA!$P21</f>
        <v>132.1</v>
      </c>
      <c r="F20" s="71">
        <f>+GBA!$S21</f>
        <v>130.39428300694888</v>
      </c>
      <c r="G20" s="179">
        <f>+[1]IPCse!$DE22</f>
        <v>130.28524185280929</v>
      </c>
      <c r="H20" s="71">
        <f>+PAM!$P21</f>
        <v>131.1</v>
      </c>
      <c r="I20" s="71">
        <f>+PAM!$S21</f>
        <v>129.72971152438134</v>
      </c>
      <c r="J20" s="179">
        <f>+[1]IPCse!$DF22</f>
        <v>129.05058462799502</v>
      </c>
      <c r="K20" s="71">
        <f>+NOA!$P21</f>
        <v>130.4</v>
      </c>
      <c r="L20" s="71">
        <f>+NOA!$S21</f>
        <v>129.08988184164062</v>
      </c>
      <c r="M20" s="179">
        <f>+[1]IPCse!$DG22</f>
        <v>128.51426648991881</v>
      </c>
      <c r="N20" s="71">
        <f>+NEA!$P21</f>
        <v>129.80000000000001</v>
      </c>
      <c r="O20" s="71">
        <f>+NEA!$S21</f>
        <v>127.25715462784946</v>
      </c>
      <c r="P20" s="179">
        <f>+[1]IPCse!$DH22</f>
        <v>127.17124321375007</v>
      </c>
      <c r="Q20" s="71">
        <f>+CUY!$P21</f>
        <v>131.80000000000001</v>
      </c>
      <c r="R20" s="71">
        <f>+CUY!$S21</f>
        <v>128.7004637247569</v>
      </c>
      <c r="S20" s="179">
        <f>+[1]IPCse!$DI22</f>
        <v>128.17168228119087</v>
      </c>
      <c r="T20" s="71">
        <f>+PAT!$P21</f>
        <v>131.5</v>
      </c>
      <c r="U20" s="71">
        <f>+PAT!$S21</f>
        <v>128.32220546085387</v>
      </c>
      <c r="V20" s="179">
        <f>+[1]IPCse!$DJ22</f>
        <v>128.56859028570668</v>
      </c>
      <c r="X20" s="164">
        <f t="shared" si="18"/>
        <v>2.1756021756021759E-2</v>
      </c>
      <c r="Y20" s="164">
        <f t="shared" si="19"/>
        <v>1.8464813175373296E-2</v>
      </c>
      <c r="Z20" s="181">
        <f t="shared" si="20"/>
        <v>1.7945843267756834E-2</v>
      </c>
      <c r="AA20" s="164">
        <f t="shared" si="21"/>
        <v>2.1655065738592327E-2</v>
      </c>
      <c r="AB20" s="164">
        <f t="shared" si="22"/>
        <v>1.586541099741634E-2</v>
      </c>
      <c r="AC20" s="181">
        <f t="shared" si="23"/>
        <v>1.6276337431165411E-2</v>
      </c>
      <c r="AD20" s="164">
        <f t="shared" si="24"/>
        <v>2.1028037383177489E-2</v>
      </c>
      <c r="AE20" s="164">
        <f t="shared" si="25"/>
        <v>2.1298430374400157E-2</v>
      </c>
      <c r="AF20" s="181">
        <f t="shared" si="26"/>
        <v>1.918469262700806E-2</v>
      </c>
      <c r="AG20" s="164">
        <f t="shared" si="27"/>
        <v>2.0344287949921824E-2</v>
      </c>
      <c r="AH20" s="164">
        <f t="shared" si="28"/>
        <v>1.8765550291543809E-2</v>
      </c>
      <c r="AI20" s="181">
        <f t="shared" si="29"/>
        <v>1.6585099351248633E-2</v>
      </c>
      <c r="AJ20" s="164">
        <f t="shared" si="30"/>
        <v>2.0440251572327206E-2</v>
      </c>
      <c r="AK20" s="164">
        <f t="shared" si="31"/>
        <v>1.6943710193957129E-2</v>
      </c>
      <c r="AL20" s="181">
        <f t="shared" si="32"/>
        <v>1.9664846546029624E-2</v>
      </c>
      <c r="AM20" s="164">
        <f t="shared" si="33"/>
        <v>2.4087024087024345E-2</v>
      </c>
      <c r="AN20" s="164">
        <f t="shared" si="34"/>
        <v>2.0083379197978424E-2</v>
      </c>
      <c r="AO20" s="181">
        <f t="shared" si="35"/>
        <v>1.9017440930652052E-2</v>
      </c>
      <c r="AP20" s="164">
        <f t="shared" si="36"/>
        <v>2.255054432348369E-2</v>
      </c>
      <c r="AQ20" s="164">
        <f t="shared" si="37"/>
        <v>2.5001470058050534E-2</v>
      </c>
      <c r="AR20" s="181">
        <f t="shared" si="38"/>
        <v>2.4424541550553514E-2</v>
      </c>
      <c r="AT20" s="24">
        <f t="shared" si="4"/>
        <v>2.1756021756021759E-2</v>
      </c>
      <c r="AU20" s="24">
        <f t="shared" si="5"/>
        <v>1.7945843267756834E-2</v>
      </c>
      <c r="AV20" s="24">
        <f t="shared" si="39"/>
        <v>3.8101784882649259E-3</v>
      </c>
      <c r="AW20" s="24">
        <f t="shared" si="6"/>
        <v>2.1655065738592327E-2</v>
      </c>
      <c r="AX20" s="24">
        <f t="shared" si="7"/>
        <v>1.586541099741634E-2</v>
      </c>
      <c r="AY20" s="24">
        <f t="shared" si="40"/>
        <v>5.7896547411759869E-3</v>
      </c>
      <c r="AZ20" s="24">
        <f t="shared" si="8"/>
        <v>2.1298430374400157E-2</v>
      </c>
      <c r="BA20" s="24">
        <f t="shared" si="9"/>
        <v>1.918469262700806E-2</v>
      </c>
      <c r="BB20" s="24">
        <f t="shared" si="41"/>
        <v>2.1137377473920971E-3</v>
      </c>
      <c r="BC20" s="24">
        <f t="shared" si="10"/>
        <v>2.0344287949921824E-2</v>
      </c>
      <c r="BD20" s="24">
        <f t="shared" si="11"/>
        <v>1.6585099351248633E-2</v>
      </c>
      <c r="BE20" s="24">
        <f t="shared" si="42"/>
        <v>3.759188598673191E-3</v>
      </c>
      <c r="BF20" s="24">
        <f t="shared" si="12"/>
        <v>2.0440251572327206E-2</v>
      </c>
      <c r="BG20" s="24">
        <f t="shared" si="13"/>
        <v>1.6943710193957129E-2</v>
      </c>
      <c r="BH20" s="24">
        <f t="shared" si="43"/>
        <v>3.4965413783700772E-3</v>
      </c>
      <c r="BI20" s="24">
        <f t="shared" si="14"/>
        <v>2.4087024087024345E-2</v>
      </c>
      <c r="BJ20" s="24">
        <f t="shared" si="15"/>
        <v>1.9017440930652052E-2</v>
      </c>
      <c r="BK20" s="24">
        <f t="shared" si="44"/>
        <v>5.0695831563722926E-3</v>
      </c>
      <c r="BL20" s="24">
        <f t="shared" si="16"/>
        <v>2.5001470058050534E-2</v>
      </c>
      <c r="BM20" s="24">
        <f t="shared" si="17"/>
        <v>2.255054432348369E-2</v>
      </c>
      <c r="BN20" s="24">
        <f t="shared" si="45"/>
        <v>2.4509257345668445E-3</v>
      </c>
    </row>
    <row r="21" spans="1:66" x14ac:dyDescent="0.25">
      <c r="A21" s="35">
        <f>+NAC!A22</f>
        <v>43221</v>
      </c>
      <c r="B21" s="71">
        <f>+NAC!P22</f>
        <v>135</v>
      </c>
      <c r="C21" s="71">
        <f>+NAC!S22</f>
        <v>133.17826217267509</v>
      </c>
      <c r="D21" s="179">
        <f>+[1]IPCse!$DK23</f>
        <v>133.32541505087875</v>
      </c>
      <c r="E21" s="71">
        <f>+GBA!$P22</f>
        <v>135.4</v>
      </c>
      <c r="F21" s="71">
        <f>+GBA!$S22</f>
        <v>133.76577700568541</v>
      </c>
      <c r="G21" s="179">
        <f>+[1]IPCse!$DE23</f>
        <v>134.32979723905629</v>
      </c>
      <c r="H21" s="71">
        <f>+PAM!$P22</f>
        <v>134.9</v>
      </c>
      <c r="I21" s="71">
        <f>+PAM!$S22</f>
        <v>133.32152584565827</v>
      </c>
      <c r="J21" s="179">
        <f>+[1]IPCse!$DF23</f>
        <v>133.00215793699286</v>
      </c>
      <c r="K21" s="71">
        <f>+NOA!$P22</f>
        <v>133.6</v>
      </c>
      <c r="L21" s="71">
        <f>+NOA!$S22</f>
        <v>132.12648377020236</v>
      </c>
      <c r="M21" s="179">
        <f>+[1]IPCse!$DG23</f>
        <v>132.09299332630127</v>
      </c>
      <c r="N21" s="71">
        <f>+NEA!$P22</f>
        <v>133.80000000000001</v>
      </c>
      <c r="O21" s="71">
        <f>+NEA!$S22</f>
        <v>131.01305959901123</v>
      </c>
      <c r="P21" s="179">
        <f>+[1]IPCse!$DH23</f>
        <v>131.33289205498477</v>
      </c>
      <c r="Q21" s="71">
        <f>+CUY!$P22</f>
        <v>134.9</v>
      </c>
      <c r="R21" s="71">
        <f>+CUY!$S22</f>
        <v>131.52157068062826</v>
      </c>
      <c r="S21" s="179">
        <f>+[1]IPCse!$DI23</f>
        <v>131.66504543145504</v>
      </c>
      <c r="T21" s="71">
        <f>+PAT!$P22</f>
        <v>134.6</v>
      </c>
      <c r="U21" s="71">
        <f>+PAT!$S22</f>
        <v>131.06308643837684</v>
      </c>
      <c r="V21" s="179">
        <f>+[1]IPCse!$DJ23</f>
        <v>131.63011158984094</v>
      </c>
      <c r="X21" s="164">
        <f t="shared" si="18"/>
        <v>2.6615969581748944E-2</v>
      </c>
      <c r="Y21" s="164">
        <f t="shared" si="19"/>
        <v>2.6076676953161959E-2</v>
      </c>
      <c r="Z21" s="181">
        <f t="shared" si="20"/>
        <v>3.0232847484476411E-2</v>
      </c>
      <c r="AA21" s="164">
        <f t="shared" si="21"/>
        <v>2.4981074943224879E-2</v>
      </c>
      <c r="AB21" s="164">
        <f t="shared" si="22"/>
        <v>2.5856148912271282E-2</v>
      </c>
      <c r="AC21" s="181">
        <f t="shared" si="23"/>
        <v>3.1043849086271447E-2</v>
      </c>
      <c r="AD21" s="164">
        <f t="shared" si="24"/>
        <v>2.898550724637694E-2</v>
      </c>
      <c r="AE21" s="164">
        <f t="shared" si="25"/>
        <v>2.7686905945226714E-2</v>
      </c>
      <c r="AF21" s="181">
        <f t="shared" si="26"/>
        <v>3.0620344110712461E-2</v>
      </c>
      <c r="AG21" s="164">
        <f t="shared" si="27"/>
        <v>2.4539877300613355E-2</v>
      </c>
      <c r="AH21" s="164">
        <f t="shared" si="28"/>
        <v>2.35231598731096E-2</v>
      </c>
      <c r="AI21" s="181">
        <f t="shared" si="29"/>
        <v>2.7846922634563676E-2</v>
      </c>
      <c r="AJ21" s="164">
        <f t="shared" si="30"/>
        <v>3.0816640986132571E-2</v>
      </c>
      <c r="AK21" s="164">
        <f t="shared" si="31"/>
        <v>2.9514293181750917E-2</v>
      </c>
      <c r="AL21" s="181">
        <f t="shared" si="32"/>
        <v>3.2724763366823284E-2</v>
      </c>
      <c r="AM21" s="164">
        <f t="shared" si="33"/>
        <v>2.3520485584218376E-2</v>
      </c>
      <c r="AN21" s="164">
        <f t="shared" si="34"/>
        <v>2.1919943986407731E-2</v>
      </c>
      <c r="AO21" s="181">
        <f t="shared" si="35"/>
        <v>2.7255342897038792E-2</v>
      </c>
      <c r="AP21" s="164">
        <f t="shared" si="36"/>
        <v>2.3574144486691928E-2</v>
      </c>
      <c r="AQ21" s="164">
        <f t="shared" si="37"/>
        <v>2.1359366196048724E-2</v>
      </c>
      <c r="AR21" s="181">
        <f t="shared" si="38"/>
        <v>2.3812358036522818E-2</v>
      </c>
      <c r="AT21" s="24">
        <f t="shared" si="4"/>
        <v>3.0232847484476411E-2</v>
      </c>
      <c r="AU21" s="24">
        <f t="shared" si="5"/>
        <v>2.6076676953161959E-2</v>
      </c>
      <c r="AV21" s="24">
        <f t="shared" si="39"/>
        <v>4.1561705313144515E-3</v>
      </c>
      <c r="AW21" s="24">
        <f t="shared" si="6"/>
        <v>3.1043849086271447E-2</v>
      </c>
      <c r="AX21" s="24">
        <f t="shared" si="7"/>
        <v>2.4981074943224879E-2</v>
      </c>
      <c r="AY21" s="24">
        <f t="shared" si="40"/>
        <v>6.0627741430465676E-3</v>
      </c>
      <c r="AZ21" s="24">
        <f t="shared" si="8"/>
        <v>3.0620344110712461E-2</v>
      </c>
      <c r="BA21" s="24">
        <f t="shared" si="9"/>
        <v>2.7686905945226714E-2</v>
      </c>
      <c r="BB21" s="24">
        <f t="shared" si="41"/>
        <v>2.9334381654857467E-3</v>
      </c>
      <c r="BC21" s="24">
        <f t="shared" si="10"/>
        <v>2.7846922634563676E-2</v>
      </c>
      <c r="BD21" s="24">
        <f t="shared" si="11"/>
        <v>2.35231598731096E-2</v>
      </c>
      <c r="BE21" s="24">
        <f t="shared" si="42"/>
        <v>4.3237627614540752E-3</v>
      </c>
      <c r="BF21" s="24">
        <f t="shared" si="12"/>
        <v>3.2724763366823284E-2</v>
      </c>
      <c r="BG21" s="24">
        <f t="shared" si="13"/>
        <v>2.9514293181750917E-2</v>
      </c>
      <c r="BH21" s="24">
        <f t="shared" si="43"/>
        <v>3.2104701850723671E-3</v>
      </c>
      <c r="BI21" s="24">
        <f t="shared" si="14"/>
        <v>2.7255342897038792E-2</v>
      </c>
      <c r="BJ21" s="24">
        <f t="shared" si="15"/>
        <v>2.1919943986407731E-2</v>
      </c>
      <c r="BK21" s="24">
        <f t="shared" si="44"/>
        <v>5.3353989106310618E-3</v>
      </c>
      <c r="BL21" s="24">
        <f t="shared" si="16"/>
        <v>2.3812358036522818E-2</v>
      </c>
      <c r="BM21" s="24">
        <f t="shared" si="17"/>
        <v>2.1359366196048724E-2</v>
      </c>
      <c r="BN21" s="24">
        <f t="shared" si="45"/>
        <v>2.4529918404740947E-3</v>
      </c>
    </row>
    <row r="22" spans="1:66" x14ac:dyDescent="0.25">
      <c r="A22" s="35">
        <f>+NAC!A23</f>
        <v>43252</v>
      </c>
      <c r="B22" s="71">
        <f>+NAC!P23</f>
        <v>140.5</v>
      </c>
      <c r="C22" s="71">
        <f>+NAC!S23</f>
        <v>138.1492184056836</v>
      </c>
      <c r="D22" s="179">
        <f>+[1]IPCse!$DK24</f>
        <v>138.47513021275742</v>
      </c>
      <c r="E22" s="71">
        <f>+GBA!$P23</f>
        <v>141.1</v>
      </c>
      <c r="F22" s="71">
        <f>+GBA!$S23</f>
        <v>138.61852495262164</v>
      </c>
      <c r="G22" s="179">
        <f>+[1]IPCse!$DE24</f>
        <v>139.21847926231609</v>
      </c>
      <c r="H22" s="71">
        <f>+PAM!$P23</f>
        <v>140.30000000000001</v>
      </c>
      <c r="I22" s="71">
        <f>+PAM!$S23</f>
        <v>138.53887831307662</v>
      </c>
      <c r="J22" s="179">
        <f>+[1]IPCse!$DF24</f>
        <v>138.57681261314451</v>
      </c>
      <c r="K22" s="71">
        <f>+NOA!$P23</f>
        <v>138.69999999999999</v>
      </c>
      <c r="L22" s="71">
        <f>+NOA!$S23</f>
        <v>137.06106206709222</v>
      </c>
      <c r="M22" s="179">
        <f>+[1]IPCse!$DG24</f>
        <v>137.24875799109637</v>
      </c>
      <c r="N22" s="71">
        <f>+NEA!$P23</f>
        <v>138.5</v>
      </c>
      <c r="O22" s="71">
        <f>+NEA!$S23</f>
        <v>135.00442186212581</v>
      </c>
      <c r="P22" s="179">
        <f>+[1]IPCse!$DH24</f>
        <v>135.85133886798914</v>
      </c>
      <c r="Q22" s="71">
        <f>+CUY!$P23</f>
        <v>140.6</v>
      </c>
      <c r="R22" s="71">
        <f>+CUY!$S23</f>
        <v>136.95272999252057</v>
      </c>
      <c r="S22" s="179">
        <f>+[1]IPCse!$DI24</f>
        <v>137.18295498657415</v>
      </c>
      <c r="T22" s="71">
        <f>+PAT!$P23</f>
        <v>139.9</v>
      </c>
      <c r="U22" s="71">
        <f>+PAT!$S23</f>
        <v>135.65865138029872</v>
      </c>
      <c r="V22" s="179">
        <f>+[1]IPCse!$DJ24</f>
        <v>136.34871537874045</v>
      </c>
      <c r="X22" s="164">
        <f t="shared" si="18"/>
        <v>4.0740740740740744E-2</v>
      </c>
      <c r="Y22" s="164">
        <f t="shared" si="19"/>
        <v>3.7325582658251699E-2</v>
      </c>
      <c r="Z22" s="181">
        <f t="shared" si="20"/>
        <v>3.8625157550895128E-2</v>
      </c>
      <c r="AA22" s="164">
        <f t="shared" si="21"/>
        <v>4.2097488921713389E-2</v>
      </c>
      <c r="AB22" s="164">
        <f t="shared" si="22"/>
        <v>3.6277948333002907E-2</v>
      </c>
      <c r="AC22" s="181">
        <f t="shared" si="23"/>
        <v>3.6393131857109795E-2</v>
      </c>
      <c r="AD22" s="164">
        <f t="shared" si="24"/>
        <v>4.0029651593773252E-2</v>
      </c>
      <c r="AE22" s="164">
        <f t="shared" si="25"/>
        <v>3.913360902768459E-2</v>
      </c>
      <c r="AF22" s="181">
        <f t="shared" si="26"/>
        <v>4.191401675446893E-2</v>
      </c>
      <c r="AG22" s="164">
        <f t="shared" si="27"/>
        <v>3.8173652694610816E-2</v>
      </c>
      <c r="AH22" s="164">
        <f t="shared" si="28"/>
        <v>3.7347382266466722E-2</v>
      </c>
      <c r="AI22" s="181">
        <f t="shared" si="29"/>
        <v>3.903132584829172E-2</v>
      </c>
      <c r="AJ22" s="164">
        <f t="shared" si="30"/>
        <v>3.5127055306427346E-2</v>
      </c>
      <c r="AK22" s="164">
        <f t="shared" si="31"/>
        <v>3.0465377080199918E-2</v>
      </c>
      <c r="AL22" s="181">
        <f t="shared" si="32"/>
        <v>3.4404532956699541E-2</v>
      </c>
      <c r="AM22" s="164">
        <f t="shared" si="33"/>
        <v>4.2253521126760507E-2</v>
      </c>
      <c r="AN22" s="164">
        <f t="shared" si="34"/>
        <v>4.1294817905427106E-2</v>
      </c>
      <c r="AO22" s="181">
        <f t="shared" si="35"/>
        <v>4.1908689865540083E-2</v>
      </c>
      <c r="AP22" s="164">
        <f t="shared" si="36"/>
        <v>3.9375928677563232E-2</v>
      </c>
      <c r="AQ22" s="164">
        <f t="shared" si="37"/>
        <v>3.5063762549820687E-2</v>
      </c>
      <c r="AR22" s="181">
        <f t="shared" si="38"/>
        <v>3.5847449583592761E-2</v>
      </c>
      <c r="AT22" s="24">
        <f t="shared" si="4"/>
        <v>4.0740740740740744E-2</v>
      </c>
      <c r="AU22" s="24">
        <f t="shared" si="5"/>
        <v>3.7325582658251699E-2</v>
      </c>
      <c r="AV22" s="24">
        <f t="shared" si="39"/>
        <v>3.4151580824890448E-3</v>
      </c>
      <c r="AW22" s="24">
        <f t="shared" si="6"/>
        <v>4.2097488921713389E-2</v>
      </c>
      <c r="AX22" s="24">
        <f t="shared" si="7"/>
        <v>3.6277948333002907E-2</v>
      </c>
      <c r="AY22" s="24">
        <f t="shared" si="40"/>
        <v>5.8195405887104812E-3</v>
      </c>
      <c r="AZ22" s="24">
        <f t="shared" si="8"/>
        <v>4.191401675446893E-2</v>
      </c>
      <c r="BA22" s="24">
        <f t="shared" si="9"/>
        <v>3.913360902768459E-2</v>
      </c>
      <c r="BB22" s="24">
        <f t="shared" si="41"/>
        <v>2.7804077267843397E-3</v>
      </c>
      <c r="BC22" s="24">
        <f t="shared" si="10"/>
        <v>3.903132584829172E-2</v>
      </c>
      <c r="BD22" s="24">
        <f t="shared" si="11"/>
        <v>3.7347382266466722E-2</v>
      </c>
      <c r="BE22" s="24">
        <f t="shared" si="42"/>
        <v>1.6839435818249981E-3</v>
      </c>
      <c r="BF22" s="24">
        <f t="shared" si="12"/>
        <v>3.5127055306427346E-2</v>
      </c>
      <c r="BG22" s="24">
        <f t="shared" si="13"/>
        <v>3.0465377080199918E-2</v>
      </c>
      <c r="BH22" s="24">
        <f t="shared" si="43"/>
        <v>4.6616782262274281E-3</v>
      </c>
      <c r="BI22" s="24">
        <f t="shared" si="14"/>
        <v>4.2253521126760507E-2</v>
      </c>
      <c r="BJ22" s="24">
        <f t="shared" si="15"/>
        <v>4.1294817905427106E-2</v>
      </c>
      <c r="BK22" s="24">
        <f t="shared" si="44"/>
        <v>9.5870322133340125E-4</v>
      </c>
      <c r="BL22" s="24">
        <f t="shared" si="16"/>
        <v>3.9375928677563232E-2</v>
      </c>
      <c r="BM22" s="24">
        <f t="shared" si="17"/>
        <v>3.5063762549820687E-2</v>
      </c>
      <c r="BN22" s="24">
        <f t="shared" si="45"/>
        <v>4.3121661277425449E-3</v>
      </c>
    </row>
    <row r="23" spans="1:66" x14ac:dyDescent="0.25">
      <c r="A23" s="35">
        <f>+NAC!A24</f>
        <v>43282</v>
      </c>
      <c r="B23" s="71">
        <f>+NAC!P24</f>
        <v>145</v>
      </c>
      <c r="C23" s="71">
        <f>+NAC!S24</f>
        <v>142.71893518558713</v>
      </c>
      <c r="D23" s="179">
        <f>+[1]IPCse!$DK25</f>
        <v>143.65336378829406</v>
      </c>
      <c r="E23" s="71">
        <f>+GBA!$P24</f>
        <v>145.19999999999999</v>
      </c>
      <c r="F23" s="71">
        <f>+GBA!$S24</f>
        <v>143.21364497789014</v>
      </c>
      <c r="G23" s="179">
        <f>+[1]IPCse!$DE25</f>
        <v>144.22798891843081</v>
      </c>
      <c r="H23" s="71">
        <f>+PAM!$P24</f>
        <v>145.1</v>
      </c>
      <c r="I23" s="71">
        <f>+PAM!$S24</f>
        <v>143.08950065895448</v>
      </c>
      <c r="J23" s="179">
        <f>+[1]IPCse!$DF25</f>
        <v>143.92242439113446</v>
      </c>
      <c r="K23" s="71">
        <f>+NOA!$P24</f>
        <v>143.5</v>
      </c>
      <c r="L23" s="71">
        <f>+NOA!$S24</f>
        <v>142.12975689257095</v>
      </c>
      <c r="M23" s="179">
        <f>+[1]IPCse!$DG25</f>
        <v>143.01961722111855</v>
      </c>
      <c r="N23" s="71">
        <f>+NEA!$P24</f>
        <v>143.19999999999999</v>
      </c>
      <c r="O23" s="71">
        <f>+NEA!$S24</f>
        <v>139.43166712441638</v>
      </c>
      <c r="P23" s="179">
        <f>+[1]IPCse!$DH25</f>
        <v>140.88382617975091</v>
      </c>
      <c r="Q23" s="71">
        <f>+CUY!$P24</f>
        <v>145.6</v>
      </c>
      <c r="R23" s="71">
        <f>+CUY!$S24</f>
        <v>142.33640987284966</v>
      </c>
      <c r="S23" s="179">
        <f>+[1]IPCse!$DI25</f>
        <v>142.87679151974942</v>
      </c>
      <c r="T23" s="71">
        <f>+PAT!$P24</f>
        <v>144.69999999999999</v>
      </c>
      <c r="U23" s="71">
        <f>+PAT!$S24</f>
        <v>139.80479710363554</v>
      </c>
      <c r="V23" s="179">
        <f>+[1]IPCse!$DJ25</f>
        <v>140.59116439517246</v>
      </c>
      <c r="X23" s="164">
        <f t="shared" si="18"/>
        <v>3.2028469750889688E-2</v>
      </c>
      <c r="Y23" s="164">
        <f t="shared" si="19"/>
        <v>3.3078122573841018E-2</v>
      </c>
      <c r="Z23" s="181">
        <f t="shared" si="20"/>
        <v>3.7394682840020677E-2</v>
      </c>
      <c r="AA23" s="164">
        <f t="shared" si="21"/>
        <v>2.9057406094967986E-2</v>
      </c>
      <c r="AB23" s="164">
        <f t="shared" si="22"/>
        <v>3.3149393465549126E-2</v>
      </c>
      <c r="AC23" s="181">
        <f t="shared" si="23"/>
        <v>3.5983079851603428E-2</v>
      </c>
      <c r="AD23" s="164">
        <f t="shared" si="24"/>
        <v>3.4212401995723285E-2</v>
      </c>
      <c r="AE23" s="164">
        <f t="shared" si="25"/>
        <v>3.2847258482879838E-2</v>
      </c>
      <c r="AF23" s="181">
        <f t="shared" si="26"/>
        <v>3.8575081048464632E-2</v>
      </c>
      <c r="AG23" s="164">
        <f t="shared" si="27"/>
        <v>3.4607065609228549E-2</v>
      </c>
      <c r="AH23" s="164">
        <f t="shared" si="28"/>
        <v>3.6981289572946441E-2</v>
      </c>
      <c r="AI23" s="181">
        <f t="shared" si="29"/>
        <v>4.204671367879742E-2</v>
      </c>
      <c r="AJ23" s="164">
        <f t="shared" si="30"/>
        <v>3.3935018050541332E-2</v>
      </c>
      <c r="AK23" s="164">
        <f t="shared" si="31"/>
        <v>3.2793335219878372E-2</v>
      </c>
      <c r="AL23" s="181">
        <f t="shared" si="32"/>
        <v>3.7044075926642162E-2</v>
      </c>
      <c r="AM23" s="164">
        <f t="shared" si="33"/>
        <v>3.5561877667140918E-2</v>
      </c>
      <c r="AN23" s="164">
        <f t="shared" si="34"/>
        <v>3.9310496991356914E-2</v>
      </c>
      <c r="AO23" s="181">
        <f t="shared" si="35"/>
        <v>4.1505422694331884E-2</v>
      </c>
      <c r="AP23" s="164">
        <f t="shared" si="36"/>
        <v>3.43102215868476E-2</v>
      </c>
      <c r="AQ23" s="164">
        <f t="shared" si="37"/>
        <v>3.056307637699951E-2</v>
      </c>
      <c r="AR23" s="181">
        <f t="shared" si="38"/>
        <v>3.1114697374651445E-2</v>
      </c>
      <c r="AT23" s="24">
        <f t="shared" si="4"/>
        <v>3.7394682840020677E-2</v>
      </c>
      <c r="AU23" s="24">
        <f t="shared" si="5"/>
        <v>3.2028469750889688E-2</v>
      </c>
      <c r="AV23" s="24">
        <f t="shared" si="39"/>
        <v>5.3662130891309889E-3</v>
      </c>
      <c r="AW23" s="24">
        <f t="shared" si="6"/>
        <v>3.5983079851603428E-2</v>
      </c>
      <c r="AX23" s="24">
        <f t="shared" si="7"/>
        <v>2.9057406094967986E-2</v>
      </c>
      <c r="AY23" s="24">
        <f t="shared" si="40"/>
        <v>6.925673756635442E-3</v>
      </c>
      <c r="AZ23" s="24">
        <f t="shared" si="8"/>
        <v>3.8575081048464632E-2</v>
      </c>
      <c r="BA23" s="24">
        <f t="shared" si="9"/>
        <v>3.2847258482879838E-2</v>
      </c>
      <c r="BB23" s="24">
        <f t="shared" si="41"/>
        <v>5.7278225655847947E-3</v>
      </c>
      <c r="BC23" s="24">
        <f t="shared" si="10"/>
        <v>4.204671367879742E-2</v>
      </c>
      <c r="BD23" s="24">
        <f t="shared" si="11"/>
        <v>3.4607065609228549E-2</v>
      </c>
      <c r="BE23" s="24">
        <f t="shared" si="42"/>
        <v>7.4396480695688716E-3</v>
      </c>
      <c r="BF23" s="24">
        <f t="shared" si="12"/>
        <v>3.7044075926642162E-2</v>
      </c>
      <c r="BG23" s="24">
        <f t="shared" si="13"/>
        <v>3.2793335219878372E-2</v>
      </c>
      <c r="BH23" s="24">
        <f t="shared" si="43"/>
        <v>4.2507407067637892E-3</v>
      </c>
      <c r="BI23" s="24">
        <f t="shared" si="14"/>
        <v>4.1505422694331884E-2</v>
      </c>
      <c r="BJ23" s="24">
        <f t="shared" si="15"/>
        <v>3.5561877667140918E-2</v>
      </c>
      <c r="BK23" s="24">
        <f t="shared" si="44"/>
        <v>5.9435450271909662E-3</v>
      </c>
      <c r="BL23" s="24">
        <f t="shared" si="16"/>
        <v>3.43102215868476E-2</v>
      </c>
      <c r="BM23" s="24">
        <f t="shared" si="17"/>
        <v>3.056307637699951E-2</v>
      </c>
      <c r="BN23" s="24">
        <f t="shared" si="45"/>
        <v>3.7471452098480906E-3</v>
      </c>
    </row>
    <row r="24" spans="1:66" x14ac:dyDescent="0.25">
      <c r="A24" s="35">
        <f>+NAC!A25</f>
        <v>43313</v>
      </c>
      <c r="B24" s="71">
        <f>+NAC!P25</f>
        <v>149.80000000000001</v>
      </c>
      <c r="C24" s="71">
        <f>+NAC!S25</f>
        <v>147.0813895776821</v>
      </c>
      <c r="D24" s="179">
        <f>+[1]IPCse!$DK26</f>
        <v>148.02507662061689</v>
      </c>
      <c r="E24" s="71">
        <f>+GBA!$P25</f>
        <v>149.9</v>
      </c>
      <c r="F24" s="71">
        <f>+GBA!$S25</f>
        <v>147.0463202779533</v>
      </c>
      <c r="G24" s="179">
        <f>+[1]IPCse!$DE26</f>
        <v>148.04301814139626</v>
      </c>
      <c r="H24" s="71">
        <f>+PAM!$P25</f>
        <v>150.30000000000001</v>
      </c>
      <c r="I24" s="71">
        <f>+PAM!$S25</f>
        <v>147.94106018450728</v>
      </c>
      <c r="J24" s="179">
        <f>+[1]IPCse!$DF26</f>
        <v>148.98898723055026</v>
      </c>
      <c r="K24" s="71">
        <f>+NOA!$P25</f>
        <v>148</v>
      </c>
      <c r="L24" s="71">
        <f>+NOA!$S25</f>
        <v>147.14404454705965</v>
      </c>
      <c r="M24" s="179">
        <f>+[1]IPCse!$DG26</f>
        <v>147.89854602921474</v>
      </c>
      <c r="N24" s="71">
        <f>+NEA!$P25</f>
        <v>148.30000000000001</v>
      </c>
      <c r="O24" s="71">
        <f>+NEA!$S25</f>
        <v>144.39681406207086</v>
      </c>
      <c r="P24" s="179">
        <f>+[1]IPCse!$DH26</f>
        <v>145.50025767833927</v>
      </c>
      <c r="Q24" s="71">
        <f>+CUY!$P25</f>
        <v>150</v>
      </c>
      <c r="R24" s="71">
        <f>+CUY!$S25</f>
        <v>146.25772625280476</v>
      </c>
      <c r="S24" s="179">
        <f>+[1]IPCse!$DI26</f>
        <v>146.75209807975185</v>
      </c>
      <c r="T24" s="71">
        <f>+PAT!$P25</f>
        <v>149.6</v>
      </c>
      <c r="U24" s="71">
        <f>+PAT!$S25</f>
        <v>144.4997888067582</v>
      </c>
      <c r="V24" s="179">
        <f>+[1]IPCse!$DJ26</f>
        <v>144.76335698240379</v>
      </c>
      <c r="X24" s="164">
        <f t="shared" si="18"/>
        <v>3.3103448275862091E-2</v>
      </c>
      <c r="Y24" s="164">
        <f t="shared" si="19"/>
        <v>3.0566752662652519E-2</v>
      </c>
      <c r="Z24" s="181">
        <f t="shared" si="20"/>
        <v>3.0432373576476435E-2</v>
      </c>
      <c r="AA24" s="164">
        <f t="shared" si="21"/>
        <v>3.2369146005509775E-2</v>
      </c>
      <c r="AB24" s="164">
        <f t="shared" si="22"/>
        <v>2.6761942276204653E-2</v>
      </c>
      <c r="AC24" s="181">
        <f t="shared" si="23"/>
        <v>2.6451379178025425E-2</v>
      </c>
      <c r="AD24" s="164">
        <f t="shared" si="24"/>
        <v>3.5837353549276418E-2</v>
      </c>
      <c r="AE24" s="164">
        <f t="shared" si="25"/>
        <v>3.3905768789536994E-2</v>
      </c>
      <c r="AF24" s="181">
        <f t="shared" si="26"/>
        <v>3.5203428936456227E-2</v>
      </c>
      <c r="AG24" s="164">
        <f t="shared" si="27"/>
        <v>3.1358885017421567E-2</v>
      </c>
      <c r="AH24" s="164">
        <f t="shared" si="28"/>
        <v>3.5279647021972727E-2</v>
      </c>
      <c r="AI24" s="181">
        <f t="shared" si="29"/>
        <v>3.4113703440787457E-2</v>
      </c>
      <c r="AJ24" s="164">
        <f t="shared" si="30"/>
        <v>3.5614525139664899E-2</v>
      </c>
      <c r="AK24" s="164">
        <f t="shared" si="31"/>
        <v>3.5609894366564809E-2</v>
      </c>
      <c r="AL24" s="181">
        <f t="shared" si="32"/>
        <v>3.2767647101650477E-2</v>
      </c>
      <c r="AM24" s="164">
        <f t="shared" si="33"/>
        <v>3.0219780219780334E-2</v>
      </c>
      <c r="AN24" s="164">
        <f t="shared" si="34"/>
        <v>2.7549636691399204E-2</v>
      </c>
      <c r="AO24" s="181">
        <f t="shared" si="35"/>
        <v>2.7123415348158542E-2</v>
      </c>
      <c r="AP24" s="164">
        <f t="shared" si="36"/>
        <v>3.3863165169315979E-2</v>
      </c>
      <c r="AQ24" s="164">
        <f t="shared" si="37"/>
        <v>3.358247928819158E-2</v>
      </c>
      <c r="AR24" s="181">
        <f t="shared" si="38"/>
        <v>2.9676065385618289E-2</v>
      </c>
      <c r="AT24" s="24">
        <f t="shared" si="4"/>
        <v>3.3103448275862091E-2</v>
      </c>
      <c r="AU24" s="24">
        <f t="shared" si="5"/>
        <v>3.0432373576476435E-2</v>
      </c>
      <c r="AV24" s="24">
        <f t="shared" si="39"/>
        <v>2.671074699385656E-3</v>
      </c>
      <c r="AW24" s="24">
        <f t="shared" si="6"/>
        <v>3.2369146005509775E-2</v>
      </c>
      <c r="AX24" s="24">
        <f t="shared" si="7"/>
        <v>2.6451379178025425E-2</v>
      </c>
      <c r="AY24" s="24">
        <f t="shared" si="40"/>
        <v>5.9177668274843498E-3</v>
      </c>
      <c r="AZ24" s="24">
        <f t="shared" si="8"/>
        <v>3.5837353549276418E-2</v>
      </c>
      <c r="BA24" s="24">
        <f t="shared" si="9"/>
        <v>3.3905768789536994E-2</v>
      </c>
      <c r="BB24" s="24">
        <f t="shared" si="41"/>
        <v>1.9315847597394242E-3</v>
      </c>
      <c r="BC24" s="24">
        <f t="shared" si="10"/>
        <v>3.5279647021972727E-2</v>
      </c>
      <c r="BD24" s="24">
        <f t="shared" si="11"/>
        <v>3.1358885017421567E-2</v>
      </c>
      <c r="BE24" s="24">
        <f t="shared" si="42"/>
        <v>3.9207620045511593E-3</v>
      </c>
      <c r="BF24" s="24">
        <f t="shared" si="12"/>
        <v>3.5614525139664899E-2</v>
      </c>
      <c r="BG24" s="24">
        <f t="shared" si="13"/>
        <v>3.2767647101650477E-2</v>
      </c>
      <c r="BH24" s="24">
        <f t="shared" si="43"/>
        <v>2.8468780380144221E-3</v>
      </c>
      <c r="BI24" s="24">
        <f t="shared" si="14"/>
        <v>3.0219780219780334E-2</v>
      </c>
      <c r="BJ24" s="24">
        <f t="shared" si="15"/>
        <v>2.7123415348158542E-2</v>
      </c>
      <c r="BK24" s="24">
        <f t="shared" si="44"/>
        <v>3.0963648716217929E-3</v>
      </c>
      <c r="BL24" s="24">
        <f t="shared" si="16"/>
        <v>3.3863165169315979E-2</v>
      </c>
      <c r="BM24" s="24">
        <f t="shared" si="17"/>
        <v>2.9676065385618289E-2</v>
      </c>
      <c r="BN24" s="24">
        <f t="shared" si="45"/>
        <v>4.1870997836976898E-3</v>
      </c>
    </row>
    <row r="25" spans="1:66" x14ac:dyDescent="0.25">
      <c r="A25" s="35">
        <f>+NAC!A26</f>
        <v>43344</v>
      </c>
      <c r="B25" s="71">
        <f>+NAC!P26</f>
        <v>161.30000000000001</v>
      </c>
      <c r="C25" s="71">
        <f>+NAC!S26</f>
        <v>157.91046856625877</v>
      </c>
      <c r="D25" s="179">
        <f>+[1]IPCse!$DK27</f>
        <v>157.22054152647857</v>
      </c>
      <c r="E25" s="71">
        <f>+GBA!$P26</f>
        <v>161.6</v>
      </c>
      <c r="F25" s="71">
        <f>+GBA!$S26</f>
        <v>158.8660138976627</v>
      </c>
      <c r="G25" s="179">
        <f>+[1]IPCse!$DE27</f>
        <v>157.68123629173601</v>
      </c>
      <c r="H25" s="71">
        <f>+PAM!$P26</f>
        <v>161.4</v>
      </c>
      <c r="I25" s="71">
        <f>+PAM!$S26</f>
        <v>157.69771562454241</v>
      </c>
      <c r="J25" s="179">
        <f>+[1]IPCse!$DF27</f>
        <v>157.65777650380463</v>
      </c>
      <c r="K25" s="71">
        <f>+NOA!$P26</f>
        <v>159.30000000000001</v>
      </c>
      <c r="L25" s="71">
        <f>+NOA!$S26</f>
        <v>156.94722259948389</v>
      </c>
      <c r="M25" s="179">
        <f>+[1]IPCse!$DG27</f>
        <v>156.75084586289148</v>
      </c>
      <c r="N25" s="71">
        <f>+NEA!$P26</f>
        <v>160.1</v>
      </c>
      <c r="O25" s="71">
        <f>+NEA!$S26</f>
        <v>155.14159571546278</v>
      </c>
      <c r="P25" s="179">
        <f>+[1]IPCse!$DH27</f>
        <v>154.88039948023123</v>
      </c>
      <c r="Q25" s="71">
        <f>+CUY!$P26</f>
        <v>162.6</v>
      </c>
      <c r="R25" s="71">
        <f>+CUY!$S26</f>
        <v>157.90381451009722</v>
      </c>
      <c r="S25" s="179">
        <f>+[1]IPCse!$DI27</f>
        <v>157.27241863878464</v>
      </c>
      <c r="T25" s="71">
        <f>+PAT!$P26</f>
        <v>159.69999999999999</v>
      </c>
      <c r="U25" s="71">
        <f>+PAT!$S26</f>
        <v>153.29514255543825</v>
      </c>
      <c r="V25" s="179">
        <f>+[1]IPCse!$DJ27</f>
        <v>152.40402605896875</v>
      </c>
      <c r="X25" s="164">
        <f t="shared" si="18"/>
        <v>7.6769025367156241E-2</v>
      </c>
      <c r="Y25" s="164">
        <f t="shared" si="19"/>
        <v>7.3626439209409478E-2</v>
      </c>
      <c r="Z25" s="181">
        <f t="shared" si="20"/>
        <v>6.2120994062575985E-2</v>
      </c>
      <c r="AA25" s="164">
        <f t="shared" si="21"/>
        <v>7.8052034689793048E-2</v>
      </c>
      <c r="AB25" s="164">
        <f t="shared" si="22"/>
        <v>8.0380750755049801E-2</v>
      </c>
      <c r="AC25" s="181">
        <f t="shared" si="23"/>
        <v>6.5104172228738655E-2</v>
      </c>
      <c r="AD25" s="164">
        <f t="shared" si="24"/>
        <v>7.385229540918159E-2</v>
      </c>
      <c r="AE25" s="164">
        <f t="shared" si="25"/>
        <v>6.5949611472751135E-2</v>
      </c>
      <c r="AF25" s="181">
        <f t="shared" si="26"/>
        <v>5.8184094236710227E-2</v>
      </c>
      <c r="AG25" s="164">
        <f t="shared" si="27"/>
        <v>7.6351351351351404E-2</v>
      </c>
      <c r="AH25" s="164">
        <f t="shared" si="28"/>
        <v>6.6623002531978059E-2</v>
      </c>
      <c r="AI25" s="181">
        <f t="shared" si="29"/>
        <v>5.9853866527721733E-2</v>
      </c>
      <c r="AJ25" s="164">
        <f t="shared" si="30"/>
        <v>7.9568442346594548E-2</v>
      </c>
      <c r="AK25" s="164">
        <f t="shared" si="31"/>
        <v>7.441148700672251E-2</v>
      </c>
      <c r="AL25" s="181">
        <f t="shared" si="32"/>
        <v>6.4468214363089693E-2</v>
      </c>
      <c r="AM25" s="164">
        <f t="shared" si="33"/>
        <v>8.3999999999999853E-2</v>
      </c>
      <c r="AN25" s="164">
        <f t="shared" si="34"/>
        <v>7.9627166069588196E-2</v>
      </c>
      <c r="AO25" s="181">
        <f t="shared" si="35"/>
        <v>7.1687701209665722E-2</v>
      </c>
      <c r="AP25" s="164">
        <f t="shared" si="36"/>
        <v>6.7513368983957101E-2</v>
      </c>
      <c r="AQ25" s="164">
        <f t="shared" si="37"/>
        <v>6.0867588951581064E-2</v>
      </c>
      <c r="AR25" s="181">
        <f t="shared" si="38"/>
        <v>5.2780408218177088E-2</v>
      </c>
      <c r="AT25" s="24">
        <f t="shared" si="4"/>
        <v>7.6769025367156241E-2</v>
      </c>
      <c r="AU25" s="24">
        <f t="shared" si="5"/>
        <v>6.2120994062575985E-2</v>
      </c>
      <c r="AV25" s="24">
        <f t="shared" si="39"/>
        <v>1.4648031304580256E-2</v>
      </c>
      <c r="AW25" s="24">
        <f t="shared" si="6"/>
        <v>8.0380750755049801E-2</v>
      </c>
      <c r="AX25" s="24">
        <f t="shared" si="7"/>
        <v>6.5104172228738655E-2</v>
      </c>
      <c r="AY25" s="24">
        <f t="shared" si="40"/>
        <v>1.5276578526311146E-2</v>
      </c>
      <c r="AZ25" s="24">
        <f t="shared" si="8"/>
        <v>7.385229540918159E-2</v>
      </c>
      <c r="BA25" s="24">
        <f t="shared" si="9"/>
        <v>5.8184094236710227E-2</v>
      </c>
      <c r="BB25" s="24">
        <f t="shared" si="41"/>
        <v>1.5668201172471363E-2</v>
      </c>
      <c r="BC25" s="24">
        <f t="shared" si="10"/>
        <v>7.6351351351351404E-2</v>
      </c>
      <c r="BD25" s="24">
        <f t="shared" si="11"/>
        <v>5.9853866527721733E-2</v>
      </c>
      <c r="BE25" s="24">
        <f t="shared" si="42"/>
        <v>1.6497484823629671E-2</v>
      </c>
      <c r="BF25" s="24">
        <f t="shared" si="12"/>
        <v>7.9568442346594548E-2</v>
      </c>
      <c r="BG25" s="24">
        <f t="shared" si="13"/>
        <v>6.4468214363089693E-2</v>
      </c>
      <c r="BH25" s="24">
        <f t="shared" si="43"/>
        <v>1.5100227983504855E-2</v>
      </c>
      <c r="BI25" s="24">
        <f t="shared" si="14"/>
        <v>8.3999999999999853E-2</v>
      </c>
      <c r="BJ25" s="24">
        <f t="shared" si="15"/>
        <v>7.1687701209665722E-2</v>
      </c>
      <c r="BK25" s="24">
        <f t="shared" si="44"/>
        <v>1.2312298790334131E-2</v>
      </c>
      <c r="BL25" s="24">
        <f t="shared" si="16"/>
        <v>6.7513368983957101E-2</v>
      </c>
      <c r="BM25" s="24">
        <f t="shared" si="17"/>
        <v>5.2780408218177088E-2</v>
      </c>
      <c r="BN25" s="24">
        <f t="shared" si="45"/>
        <v>1.4732960765780012E-2</v>
      </c>
    </row>
    <row r="26" spans="1:66" x14ac:dyDescent="0.25">
      <c r="A26" s="35">
        <f>+NAC!A27</f>
        <v>43374</v>
      </c>
      <c r="B26" s="71">
        <f>+NAC!P27</f>
        <v>168.6</v>
      </c>
      <c r="C26" s="71">
        <f>+NAC!S27</f>
        <v>165.37571584933866</v>
      </c>
      <c r="D26" s="179">
        <f>+[1]IPCse!$DK28</f>
        <v>163.90994760783289</v>
      </c>
      <c r="E26" s="71">
        <f>+GBA!$P27</f>
        <v>168.5</v>
      </c>
      <c r="F26" s="71">
        <f>+GBA!$S27</f>
        <v>165.96490840176881</v>
      </c>
      <c r="G26" s="179">
        <f>+[1]IPCse!$DE28</f>
        <v>163.9554069007776</v>
      </c>
      <c r="H26" s="71">
        <f>+PAM!$P27</f>
        <v>168.9</v>
      </c>
      <c r="I26" s="71">
        <f>+PAM!$S27</f>
        <v>165.36053594962661</v>
      </c>
      <c r="J26" s="179">
        <f>+[1]IPCse!$DF28</f>
        <v>164.63680957243812</v>
      </c>
      <c r="K26" s="71">
        <f>+NOA!$P27</f>
        <v>167.2</v>
      </c>
      <c r="L26" s="71">
        <f>+NOA!$S27</f>
        <v>164.92853456471548</v>
      </c>
      <c r="M26" s="179">
        <f>+[1]IPCse!$DG28</f>
        <v>163.98812886343023</v>
      </c>
      <c r="N26" s="71">
        <f>+NEA!$P27</f>
        <v>168.5</v>
      </c>
      <c r="O26" s="71">
        <f>+NEA!$S27</f>
        <v>163.2250343312277</v>
      </c>
      <c r="P26" s="179">
        <f>+[1]IPCse!$DH28</f>
        <v>162.12351744093715</v>
      </c>
      <c r="Q26" s="71">
        <f>+CUY!$P27</f>
        <v>170.4</v>
      </c>
      <c r="R26" s="71">
        <f>+CUY!$S27</f>
        <v>165.23690351533281</v>
      </c>
      <c r="S26" s="179">
        <f>+[1]IPCse!$DI28</f>
        <v>164.32295675566385</v>
      </c>
      <c r="T26" s="71">
        <f>+PAT!$P27</f>
        <v>167.7</v>
      </c>
      <c r="U26" s="71">
        <f>+PAT!$S27</f>
        <v>160.91995776135167</v>
      </c>
      <c r="V26" s="179">
        <f>+[1]IPCse!$DJ28</f>
        <v>159.20479409420716</v>
      </c>
      <c r="X26" s="164">
        <f t="shared" si="18"/>
        <v>4.5257284562926214E-2</v>
      </c>
      <c r="Y26" s="164">
        <f t="shared" si="19"/>
        <v>4.7275189231342774E-2</v>
      </c>
      <c r="Z26" s="181">
        <f t="shared" si="20"/>
        <v>4.2547914009237298E-2</v>
      </c>
      <c r="AA26" s="164">
        <f t="shared" si="21"/>
        <v>4.269801980198018E-2</v>
      </c>
      <c r="AB26" s="164">
        <f t="shared" si="22"/>
        <v>4.4684790220009152E-2</v>
      </c>
      <c r="AC26" s="181">
        <f t="shared" si="23"/>
        <v>3.9790217001047345E-2</v>
      </c>
      <c r="AD26" s="164">
        <f t="shared" si="24"/>
        <v>4.6468401486988942E-2</v>
      </c>
      <c r="AE26" s="164">
        <f t="shared" si="25"/>
        <v>4.8591828326342901E-2</v>
      </c>
      <c r="AF26" s="181">
        <f t="shared" si="26"/>
        <v>4.4266976380103129E-2</v>
      </c>
      <c r="AG26" s="164">
        <f t="shared" si="27"/>
        <v>4.9591964846201986E-2</v>
      </c>
      <c r="AH26" s="164">
        <f t="shared" si="28"/>
        <v>5.0853476939819675E-2</v>
      </c>
      <c r="AI26" s="181">
        <f t="shared" si="29"/>
        <v>4.6170615288858796E-2</v>
      </c>
      <c r="AJ26" s="164">
        <f t="shared" si="30"/>
        <v>5.2467207995003262E-2</v>
      </c>
      <c r="AK26" s="164">
        <f t="shared" si="31"/>
        <v>5.210361913893391E-2</v>
      </c>
      <c r="AL26" s="181">
        <f t="shared" si="32"/>
        <v>4.6765878607063049E-2</v>
      </c>
      <c r="AM26" s="164">
        <f t="shared" si="33"/>
        <v>4.7970479704797064E-2</v>
      </c>
      <c r="AN26" s="164">
        <f t="shared" si="34"/>
        <v>4.6440227096392839E-2</v>
      </c>
      <c r="AO26" s="181">
        <f t="shared" si="35"/>
        <v>4.4830099122927125E-2</v>
      </c>
      <c r="AP26" s="164">
        <f t="shared" si="36"/>
        <v>5.009392611145902E-2</v>
      </c>
      <c r="AQ26" s="164">
        <f t="shared" si="37"/>
        <v>4.9739444308589009E-2</v>
      </c>
      <c r="AR26" s="181">
        <f t="shared" si="38"/>
        <v>4.4623283328532493E-2</v>
      </c>
      <c r="AT26" s="24">
        <f t="shared" si="4"/>
        <v>4.7275189231342774E-2</v>
      </c>
      <c r="AU26" s="24">
        <f t="shared" si="5"/>
        <v>4.2547914009237298E-2</v>
      </c>
      <c r="AV26" s="24">
        <f t="shared" si="39"/>
        <v>4.7272752221054759E-3</v>
      </c>
      <c r="AW26" s="24">
        <f t="shared" si="6"/>
        <v>4.4684790220009152E-2</v>
      </c>
      <c r="AX26" s="24">
        <f t="shared" si="7"/>
        <v>3.9790217001047345E-2</v>
      </c>
      <c r="AY26" s="24">
        <f t="shared" si="40"/>
        <v>4.8945732189618063E-3</v>
      </c>
      <c r="AZ26" s="24">
        <f t="shared" si="8"/>
        <v>4.8591828326342901E-2</v>
      </c>
      <c r="BA26" s="24">
        <f t="shared" si="9"/>
        <v>4.4266976380103129E-2</v>
      </c>
      <c r="BB26" s="24">
        <f t="shared" si="41"/>
        <v>4.3248519462397716E-3</v>
      </c>
      <c r="BC26" s="24">
        <f t="shared" si="10"/>
        <v>5.0853476939819675E-2</v>
      </c>
      <c r="BD26" s="24">
        <f t="shared" si="11"/>
        <v>4.6170615288858796E-2</v>
      </c>
      <c r="BE26" s="24">
        <f t="shared" si="42"/>
        <v>4.6828616509608789E-3</v>
      </c>
      <c r="BF26" s="24">
        <f t="shared" si="12"/>
        <v>5.2467207995003262E-2</v>
      </c>
      <c r="BG26" s="24">
        <f t="shared" si="13"/>
        <v>4.6765878607063049E-2</v>
      </c>
      <c r="BH26" s="24">
        <f t="shared" si="43"/>
        <v>5.7013293879402127E-3</v>
      </c>
      <c r="BI26" s="24">
        <f t="shared" si="14"/>
        <v>4.7970479704797064E-2</v>
      </c>
      <c r="BJ26" s="24">
        <f t="shared" si="15"/>
        <v>4.4830099122927125E-2</v>
      </c>
      <c r="BK26" s="24">
        <f t="shared" si="44"/>
        <v>3.1403805818699393E-3</v>
      </c>
      <c r="BL26" s="24">
        <f t="shared" si="16"/>
        <v>5.009392611145902E-2</v>
      </c>
      <c r="BM26" s="24">
        <f t="shared" si="17"/>
        <v>4.4623283328532493E-2</v>
      </c>
      <c r="BN26" s="24">
        <f t="shared" si="45"/>
        <v>5.4706427829265269E-3</v>
      </c>
    </row>
    <row r="27" spans="1:66" x14ac:dyDescent="0.25">
      <c r="A27" s="35">
        <f>+NAC!A28</f>
        <v>43405</v>
      </c>
      <c r="B27" s="71">
        <f>+NAC!P28</f>
        <v>174.2</v>
      </c>
      <c r="C27" s="71">
        <f>+NAC!S28</f>
        <v>170.67857299597912</v>
      </c>
      <c r="D27" s="179">
        <f>+[1]IPCse!$DK29</f>
        <v>169.82388999517082</v>
      </c>
      <c r="E27" s="71">
        <f>+GBA!$P28</f>
        <v>173.8</v>
      </c>
      <c r="F27" s="71">
        <f>+GBA!$S28</f>
        <v>171.27250473783963</v>
      </c>
      <c r="G27" s="179">
        <f>+[1]IPCse!$DE29</f>
        <v>170.12291890183295</v>
      </c>
      <c r="H27" s="71">
        <f>+PAM!$P28</f>
        <v>174.3</v>
      </c>
      <c r="I27" s="71">
        <f>+PAM!$S28</f>
        <v>170.55608434617079</v>
      </c>
      <c r="J27" s="179">
        <f>+[1]IPCse!$DF29</f>
        <v>170.11224705799182</v>
      </c>
      <c r="K27" s="71">
        <f>+NOA!$P28</f>
        <v>173.4</v>
      </c>
      <c r="L27" s="71">
        <f>+NOA!$S28</f>
        <v>169.88060573135948</v>
      </c>
      <c r="M27" s="179">
        <f>+[1]IPCse!$DG29</f>
        <v>169.548250877274</v>
      </c>
      <c r="N27" s="71">
        <f>+NEA!$P28</f>
        <v>174</v>
      </c>
      <c r="O27" s="71">
        <f>+NEA!$S28</f>
        <v>168.24851689096403</v>
      </c>
      <c r="P27" s="179">
        <f>+[1]IPCse!$DH29</f>
        <v>167.50777997738024</v>
      </c>
      <c r="Q27" s="71">
        <f>+CUY!$P28</f>
        <v>176.7</v>
      </c>
      <c r="R27" s="71">
        <f>+CUY!$S28</f>
        <v>170.8557516828721</v>
      </c>
      <c r="S27" s="179">
        <f>+[1]IPCse!$DI29</f>
        <v>170.58022330855792</v>
      </c>
      <c r="T27" s="71">
        <f>+PAT!$P28</f>
        <v>174.6</v>
      </c>
      <c r="U27" s="71">
        <f>+PAT!$S28</f>
        <v>168.13297631618647</v>
      </c>
      <c r="V27" s="179">
        <f>+[1]IPCse!$DJ29</f>
        <v>166.58706231673972</v>
      </c>
      <c r="X27" s="164">
        <f t="shared" si="18"/>
        <v>3.3214709371292894E-2</v>
      </c>
      <c r="Y27" s="164">
        <f t="shared" si="19"/>
        <v>3.2065512880207203E-2</v>
      </c>
      <c r="Z27" s="181">
        <f t="shared" si="20"/>
        <v>3.6080436078763656E-2</v>
      </c>
      <c r="AA27" s="164">
        <f t="shared" si="21"/>
        <v>3.1454005934718143E-2</v>
      </c>
      <c r="AB27" s="164">
        <f t="shared" si="22"/>
        <v>3.1980232370701911E-2</v>
      </c>
      <c r="AC27" s="181">
        <f t="shared" si="23"/>
        <v>3.7617008902840254E-2</v>
      </c>
      <c r="AD27" s="164">
        <f t="shared" si="24"/>
        <v>3.1971580817051537E-2</v>
      </c>
      <c r="AE27" s="164">
        <f t="shared" si="25"/>
        <v>3.141951836759227E-2</v>
      </c>
      <c r="AF27" s="181">
        <f t="shared" si="26"/>
        <v>3.3257674877042565E-2</v>
      </c>
      <c r="AG27" s="164">
        <f t="shared" si="27"/>
        <v>3.7081339712918826E-2</v>
      </c>
      <c r="AH27" s="164">
        <f t="shared" si="28"/>
        <v>3.0025557310102036E-2</v>
      </c>
      <c r="AI27" s="181">
        <f t="shared" si="29"/>
        <v>3.3905637270086997E-2</v>
      </c>
      <c r="AJ27" s="164">
        <f t="shared" si="30"/>
        <v>3.2640949554896048E-2</v>
      </c>
      <c r="AK27" s="164">
        <f t="shared" si="31"/>
        <v>3.0776422135971648E-2</v>
      </c>
      <c r="AL27" s="181">
        <f t="shared" si="32"/>
        <v>3.3210866760305935E-2</v>
      </c>
      <c r="AM27" s="164">
        <f t="shared" si="33"/>
        <v>3.6971830985915499E-2</v>
      </c>
      <c r="AN27" s="164">
        <f t="shared" si="34"/>
        <v>3.4004801881426516E-2</v>
      </c>
      <c r="AO27" s="181">
        <f t="shared" si="35"/>
        <v>3.8079077180908749E-2</v>
      </c>
      <c r="AP27" s="164">
        <f t="shared" si="36"/>
        <v>4.1144901610017826E-2</v>
      </c>
      <c r="AQ27" s="164">
        <f t="shared" si="37"/>
        <v>4.4823641860084917E-2</v>
      </c>
      <c r="AR27" s="181">
        <f t="shared" si="38"/>
        <v>4.6369635189278391E-2</v>
      </c>
      <c r="AT27" s="24">
        <f t="shared" si="4"/>
        <v>3.6080436078763656E-2</v>
      </c>
      <c r="AU27" s="24">
        <f t="shared" si="5"/>
        <v>3.2065512880207203E-2</v>
      </c>
      <c r="AV27" s="24">
        <f t="shared" si="39"/>
        <v>4.0149231985564526E-3</v>
      </c>
      <c r="AW27" s="24">
        <f t="shared" si="6"/>
        <v>3.7617008902840254E-2</v>
      </c>
      <c r="AX27" s="24">
        <f t="shared" si="7"/>
        <v>3.1454005934718143E-2</v>
      </c>
      <c r="AY27" s="24">
        <f t="shared" si="40"/>
        <v>6.163002968122111E-3</v>
      </c>
      <c r="AZ27" s="24">
        <f t="shared" si="8"/>
        <v>3.3257674877042565E-2</v>
      </c>
      <c r="BA27" s="24">
        <f t="shared" si="9"/>
        <v>3.141951836759227E-2</v>
      </c>
      <c r="BB27" s="24">
        <f t="shared" si="41"/>
        <v>1.838156509450295E-3</v>
      </c>
      <c r="BC27" s="24">
        <f t="shared" si="10"/>
        <v>3.7081339712918826E-2</v>
      </c>
      <c r="BD27" s="24">
        <f t="shared" si="11"/>
        <v>3.0025557310102036E-2</v>
      </c>
      <c r="BE27" s="24">
        <f t="shared" si="42"/>
        <v>7.0557824028167904E-3</v>
      </c>
      <c r="BF27" s="24">
        <f t="shared" si="12"/>
        <v>3.3210866760305935E-2</v>
      </c>
      <c r="BG27" s="24">
        <f t="shared" si="13"/>
        <v>3.0776422135971648E-2</v>
      </c>
      <c r="BH27" s="24">
        <f t="shared" si="43"/>
        <v>2.4344446243342865E-3</v>
      </c>
      <c r="BI27" s="24">
        <f t="shared" si="14"/>
        <v>3.8079077180908749E-2</v>
      </c>
      <c r="BJ27" s="24">
        <f t="shared" si="15"/>
        <v>3.4004801881426516E-2</v>
      </c>
      <c r="BK27" s="24">
        <f t="shared" si="44"/>
        <v>4.0742752994822329E-3</v>
      </c>
      <c r="BL27" s="24">
        <f t="shared" si="16"/>
        <v>4.6369635189278391E-2</v>
      </c>
      <c r="BM27" s="24">
        <f t="shared" si="17"/>
        <v>4.1144901610017826E-2</v>
      </c>
      <c r="BN27" s="24">
        <f t="shared" si="45"/>
        <v>5.2247335792605654E-3</v>
      </c>
    </row>
    <row r="28" spans="1:66" x14ac:dyDescent="0.25">
      <c r="A28" s="35">
        <f>+NAC!A29</f>
        <v>43435</v>
      </c>
      <c r="B28" s="71">
        <f>+NAC!P29</f>
        <v>178.9</v>
      </c>
      <c r="C28" s="71">
        <f>+NAC!S29</f>
        <v>173.99279923153233</v>
      </c>
      <c r="D28" s="179">
        <f>+[1]IPCse!$DK30</f>
        <v>173.93152432534427</v>
      </c>
      <c r="E28" s="71">
        <f>+GBA!$P29</f>
        <v>178.9</v>
      </c>
      <c r="F28" s="71">
        <f>+GBA!$S29</f>
        <v>174.27973783954522</v>
      </c>
      <c r="G28" s="179">
        <f>+[1]IPCse!$DE30</f>
        <v>174.26056810010815</v>
      </c>
      <c r="H28" s="71">
        <f>+PAM!$P29</f>
        <v>178.8</v>
      </c>
      <c r="I28" s="71">
        <f>+PAM!$S29</f>
        <v>174.07430077610192</v>
      </c>
      <c r="J28" s="179">
        <f>+[1]IPCse!$DF30</f>
        <v>174.18666328135274</v>
      </c>
      <c r="K28" s="71">
        <f>+NOA!$P29</f>
        <v>177.4</v>
      </c>
      <c r="L28" s="71">
        <f>+NOA!$S29</f>
        <v>173.31575444791525</v>
      </c>
      <c r="M28" s="179">
        <f>+[1]IPCse!$DG30</f>
        <v>173.43800718987487</v>
      </c>
      <c r="N28" s="71">
        <f>+NEA!$P29</f>
        <v>178.5</v>
      </c>
      <c r="O28" s="71">
        <f>+NEA!$S29</f>
        <v>172.01533919252952</v>
      </c>
      <c r="P28" s="179">
        <f>+[1]IPCse!$DH30</f>
        <v>171.09136072382793</v>
      </c>
      <c r="Q28" s="71">
        <f>+CUY!$P29</f>
        <v>181.7</v>
      </c>
      <c r="R28" s="71">
        <f>+CUY!$S29</f>
        <v>174.19941660433801</v>
      </c>
      <c r="S28" s="179">
        <f>+[1]IPCse!$DI30</f>
        <v>174.60217420380854</v>
      </c>
      <c r="T28" s="71">
        <f>+PAT!$P29</f>
        <v>179.7</v>
      </c>
      <c r="U28" s="71">
        <f>+PAT!$S29</f>
        <v>172.14029265349222</v>
      </c>
      <c r="V28" s="179">
        <f>+[1]IPCse!$DJ30</f>
        <v>171.59213330560522</v>
      </c>
      <c r="X28" s="164">
        <f t="shared" si="18"/>
        <v>2.6980482204362888E-2</v>
      </c>
      <c r="Y28" s="164">
        <f t="shared" si="19"/>
        <v>1.9417939682629504E-2</v>
      </c>
      <c r="Z28" s="181">
        <f t="shared" si="20"/>
        <v>2.4187611827112487E-2</v>
      </c>
      <c r="AA28" s="164">
        <f t="shared" si="21"/>
        <v>2.9344073647871172E-2</v>
      </c>
      <c r="AB28" s="164">
        <f t="shared" si="22"/>
        <v>1.7558177865785618E-2</v>
      </c>
      <c r="AC28" s="181">
        <f t="shared" si="23"/>
        <v>2.432152719330416E-2</v>
      </c>
      <c r="AD28" s="164">
        <f t="shared" si="24"/>
        <v>2.5817555938037806E-2</v>
      </c>
      <c r="AE28" s="164">
        <f t="shared" si="25"/>
        <v>2.0627915113191397E-2</v>
      </c>
      <c r="AF28" s="181">
        <f t="shared" si="26"/>
        <v>2.3951339740823752E-2</v>
      </c>
      <c r="AG28" s="164">
        <f t="shared" si="27"/>
        <v>2.3068050749711633E-2</v>
      </c>
      <c r="AH28" s="164">
        <f t="shared" si="28"/>
        <v>2.0220958724316951E-2</v>
      </c>
      <c r="AI28" s="181">
        <f t="shared" si="29"/>
        <v>2.2941884050555306E-2</v>
      </c>
      <c r="AJ28" s="164">
        <f t="shared" si="30"/>
        <v>2.5862068965517349E-2</v>
      </c>
      <c r="AK28" s="164">
        <f t="shared" si="31"/>
        <v>2.2388442829523569E-2</v>
      </c>
      <c r="AL28" s="181">
        <f t="shared" si="32"/>
        <v>2.139351824095348E-2</v>
      </c>
      <c r="AM28" s="164">
        <f t="shared" si="33"/>
        <v>2.8296547821165863E-2</v>
      </c>
      <c r="AN28" s="164">
        <f t="shared" si="34"/>
        <v>1.9570104538664479E-2</v>
      </c>
      <c r="AO28" s="181">
        <f t="shared" si="35"/>
        <v>2.3578060910234733E-2</v>
      </c>
      <c r="AP28" s="164">
        <f t="shared" si="36"/>
        <v>2.9209621993127044E-2</v>
      </c>
      <c r="AQ28" s="164">
        <f t="shared" si="37"/>
        <v>2.3834208048334915E-2</v>
      </c>
      <c r="AR28" s="181">
        <f t="shared" si="38"/>
        <v>3.0044776102414961E-2</v>
      </c>
      <c r="AT28" s="24">
        <f t="shared" si="4"/>
        <v>2.6980482204362888E-2</v>
      </c>
      <c r="AU28" s="24">
        <f t="shared" si="5"/>
        <v>1.9417939682629504E-2</v>
      </c>
      <c r="AV28" s="24">
        <f t="shared" si="39"/>
        <v>7.5625425217333841E-3</v>
      </c>
      <c r="AW28" s="24">
        <f t="shared" si="6"/>
        <v>2.9344073647871172E-2</v>
      </c>
      <c r="AX28" s="24">
        <f t="shared" si="7"/>
        <v>1.7558177865785618E-2</v>
      </c>
      <c r="AY28" s="24">
        <f t="shared" si="40"/>
        <v>1.1785895782085554E-2</v>
      </c>
      <c r="AZ28" s="24">
        <f t="shared" si="8"/>
        <v>2.5817555938037806E-2</v>
      </c>
      <c r="BA28" s="24">
        <f t="shared" si="9"/>
        <v>2.0627915113191397E-2</v>
      </c>
      <c r="BB28" s="24">
        <f t="shared" si="41"/>
        <v>5.1896408248464088E-3</v>
      </c>
      <c r="BC28" s="24">
        <f t="shared" si="10"/>
        <v>2.3068050749711633E-2</v>
      </c>
      <c r="BD28" s="24">
        <f t="shared" si="11"/>
        <v>2.0220958724316951E-2</v>
      </c>
      <c r="BE28" s="24">
        <f t="shared" si="42"/>
        <v>2.8470920253946819E-3</v>
      </c>
      <c r="BF28" s="24">
        <f t="shared" si="12"/>
        <v>2.5862068965517349E-2</v>
      </c>
      <c r="BG28" s="24">
        <f t="shared" si="13"/>
        <v>2.139351824095348E-2</v>
      </c>
      <c r="BH28" s="24">
        <f t="shared" si="43"/>
        <v>4.4685507245638689E-3</v>
      </c>
      <c r="BI28" s="24">
        <f t="shared" si="14"/>
        <v>2.8296547821165863E-2</v>
      </c>
      <c r="BJ28" s="24">
        <f t="shared" si="15"/>
        <v>1.9570104538664479E-2</v>
      </c>
      <c r="BK28" s="24">
        <f t="shared" si="44"/>
        <v>8.7264432825013838E-3</v>
      </c>
      <c r="BL28" s="24">
        <f t="shared" si="16"/>
        <v>3.0044776102414961E-2</v>
      </c>
      <c r="BM28" s="24">
        <f t="shared" si="17"/>
        <v>2.3834208048334915E-2</v>
      </c>
      <c r="BN28" s="24">
        <f t="shared" si="45"/>
        <v>6.2105680540800456E-3</v>
      </c>
    </row>
    <row r="29" spans="1:66" x14ac:dyDescent="0.25">
      <c r="A29" s="35">
        <f>+NAC!A30</f>
        <v>43466</v>
      </c>
      <c r="B29" s="71">
        <f>+NAC!P30</f>
        <v>184.3</v>
      </c>
      <c r="C29" s="71">
        <f>+NAC!S30</f>
        <v>178.94883933463331</v>
      </c>
      <c r="D29" s="179">
        <f>+[1]IPCse!$DK31</f>
        <v>179.19525456943427</v>
      </c>
      <c r="E29" s="71">
        <f>+GBA!$P30</f>
        <v>184.1</v>
      </c>
      <c r="F29" s="71">
        <f>+GBA!$S30</f>
        <v>179.41549273531271</v>
      </c>
      <c r="G29" s="179">
        <f>+[1]IPCse!$DE31</f>
        <v>179.765304657965</v>
      </c>
      <c r="H29" s="71">
        <f>+PAM!$P30</f>
        <v>184.1</v>
      </c>
      <c r="I29" s="71">
        <f>+PAM!$S30</f>
        <v>178.58749450871287</v>
      </c>
      <c r="J29" s="179">
        <f>+[1]IPCse!$DF31</f>
        <v>178.94586895819018</v>
      </c>
      <c r="K29" s="71">
        <f>+NOA!$P30</f>
        <v>183.3</v>
      </c>
      <c r="L29" s="71">
        <f>+NOA!$S30</f>
        <v>178.50387070487571</v>
      </c>
      <c r="M29" s="179">
        <f>+[1]IPCse!$DG31</f>
        <v>178.85915971130527</v>
      </c>
      <c r="N29" s="71">
        <f>+NEA!$P30</f>
        <v>184.4</v>
      </c>
      <c r="O29" s="71">
        <f>+NEA!$S30</f>
        <v>177.29218621257897</v>
      </c>
      <c r="P29" s="179">
        <f>+[1]IPCse!$DH31</f>
        <v>176.88576854012734</v>
      </c>
      <c r="Q29" s="71">
        <f>+CUY!$P30</f>
        <v>188.1</v>
      </c>
      <c r="R29" s="71">
        <f>+CUY!$S30</f>
        <v>179.25124906507102</v>
      </c>
      <c r="S29" s="179">
        <f>+[1]IPCse!$DI31</f>
        <v>180.02603527165445</v>
      </c>
      <c r="T29" s="71">
        <f>+PAT!$P30</f>
        <v>185.4</v>
      </c>
      <c r="U29" s="71">
        <f>+PAT!$S30</f>
        <v>176.99297028209384</v>
      </c>
      <c r="V29" s="179">
        <f>+[1]IPCse!$DJ31</f>
        <v>177.33245963997422</v>
      </c>
      <c r="X29" s="164">
        <f t="shared" si="18"/>
        <v>3.0184460592509899E-2</v>
      </c>
      <c r="Y29" s="164">
        <f t="shared" si="19"/>
        <v>2.8484167879303746E-2</v>
      </c>
      <c r="Z29" s="181">
        <f t="shared" si="20"/>
        <v>3.0263232984976574E-2</v>
      </c>
      <c r="AA29" s="164">
        <f t="shared" si="21"/>
        <v>2.9066517607601927E-2</v>
      </c>
      <c r="AB29" s="164">
        <f t="shared" si="22"/>
        <v>2.9468456628594764E-2</v>
      </c>
      <c r="AC29" s="181">
        <f t="shared" si="23"/>
        <v>3.158911174153034E-2</v>
      </c>
      <c r="AD29" s="164">
        <f t="shared" si="24"/>
        <v>2.9642058165548102E-2</v>
      </c>
      <c r="AE29" s="164">
        <f t="shared" si="25"/>
        <v>2.5926823847570279E-2</v>
      </c>
      <c r="AF29" s="181">
        <f t="shared" si="26"/>
        <v>2.7322445858843913E-2</v>
      </c>
      <c r="AG29" s="164">
        <f t="shared" si="27"/>
        <v>3.3258173618940345E-2</v>
      </c>
      <c r="AH29" s="164">
        <f t="shared" si="28"/>
        <v>2.9934475798157001E-2</v>
      </c>
      <c r="AI29" s="181">
        <f t="shared" si="29"/>
        <v>3.1257004213012474E-2</v>
      </c>
      <c r="AJ29" s="164">
        <f t="shared" si="30"/>
        <v>3.3053221288515511E-2</v>
      </c>
      <c r="AK29" s="164">
        <f t="shared" si="31"/>
        <v>3.0676607358505859E-2</v>
      </c>
      <c r="AL29" s="181">
        <f t="shared" si="32"/>
        <v>3.3867331417467783E-2</v>
      </c>
      <c r="AM29" s="164">
        <f t="shared" si="33"/>
        <v>3.5222894881673072E-2</v>
      </c>
      <c r="AN29" s="164">
        <f t="shared" si="34"/>
        <v>2.9000283463677334E-2</v>
      </c>
      <c r="AO29" s="181">
        <f t="shared" si="35"/>
        <v>3.1064109554069796E-2</v>
      </c>
      <c r="AP29" s="164">
        <f t="shared" si="36"/>
        <v>3.171953255425719E-2</v>
      </c>
      <c r="AQ29" s="164">
        <f t="shared" si="37"/>
        <v>2.819024851067109E-2</v>
      </c>
      <c r="AR29" s="181">
        <f t="shared" si="38"/>
        <v>3.345331877275215E-2</v>
      </c>
      <c r="AT29" s="24">
        <f t="shared" si="4"/>
        <v>3.0263232984976574E-2</v>
      </c>
      <c r="AU29" s="24">
        <f t="shared" si="5"/>
        <v>2.8484167879303746E-2</v>
      </c>
      <c r="AV29" s="24">
        <f t="shared" si="39"/>
        <v>1.7790651056728279E-3</v>
      </c>
      <c r="AW29" s="24">
        <f t="shared" si="6"/>
        <v>3.158911174153034E-2</v>
      </c>
      <c r="AX29" s="24">
        <f t="shared" si="7"/>
        <v>2.9066517607601927E-2</v>
      </c>
      <c r="AY29" s="24">
        <f t="shared" si="40"/>
        <v>2.522594133928413E-3</v>
      </c>
      <c r="AZ29" s="24">
        <f t="shared" si="8"/>
        <v>2.9642058165548102E-2</v>
      </c>
      <c r="BA29" s="24">
        <f t="shared" si="9"/>
        <v>2.5926823847570279E-2</v>
      </c>
      <c r="BB29" s="24">
        <f t="shared" si="41"/>
        <v>3.7152343179778224E-3</v>
      </c>
      <c r="BC29" s="24">
        <f t="shared" si="10"/>
        <v>3.3258173618940345E-2</v>
      </c>
      <c r="BD29" s="24">
        <f t="shared" si="11"/>
        <v>2.9934475798157001E-2</v>
      </c>
      <c r="BE29" s="24">
        <f t="shared" si="42"/>
        <v>3.3236978207833445E-3</v>
      </c>
      <c r="BF29" s="24">
        <f t="shared" si="12"/>
        <v>3.3867331417467783E-2</v>
      </c>
      <c r="BG29" s="24">
        <f t="shared" si="13"/>
        <v>3.0676607358505859E-2</v>
      </c>
      <c r="BH29" s="24">
        <f t="shared" si="43"/>
        <v>3.1907240589619246E-3</v>
      </c>
      <c r="BI29" s="24">
        <f t="shared" si="14"/>
        <v>3.5222894881673072E-2</v>
      </c>
      <c r="BJ29" s="24">
        <f t="shared" si="15"/>
        <v>2.9000283463677334E-2</v>
      </c>
      <c r="BK29" s="24">
        <f t="shared" si="44"/>
        <v>6.2226114179957381E-3</v>
      </c>
      <c r="BL29" s="24">
        <f t="shared" si="16"/>
        <v>3.345331877275215E-2</v>
      </c>
      <c r="BM29" s="24">
        <f t="shared" si="17"/>
        <v>2.819024851067109E-2</v>
      </c>
      <c r="BN29" s="24">
        <f t="shared" si="45"/>
        <v>5.2630702620810599E-3</v>
      </c>
    </row>
    <row r="30" spans="1:66" x14ac:dyDescent="0.25">
      <c r="A30" s="35">
        <f>+NAC!A31</f>
        <v>43497</v>
      </c>
      <c r="B30" s="71">
        <f>+NAC!P31</f>
        <v>191.4</v>
      </c>
      <c r="C30" s="71">
        <f>+NAC!S31</f>
        <v>185.85113925584329</v>
      </c>
      <c r="D30" s="179">
        <f>+[1]IPCse!$DK32</f>
        <v>186.49431440310113</v>
      </c>
      <c r="E30" s="71">
        <f>+GBA!$P31</f>
        <v>190.9</v>
      </c>
      <c r="F30" s="71">
        <f>+GBA!$S31</f>
        <v>185.96621920404303</v>
      </c>
      <c r="G30" s="179">
        <f>+[1]IPCse!$DE32</f>
        <v>187.01772297982072</v>
      </c>
      <c r="H30" s="71">
        <f>+PAM!$P31</f>
        <v>191.6</v>
      </c>
      <c r="I30" s="71">
        <f>+PAM!$S31</f>
        <v>185.75300922536246</v>
      </c>
      <c r="J30" s="179">
        <f>+[1]IPCse!$DF32</f>
        <v>186.29241923980891</v>
      </c>
      <c r="K30" s="71">
        <f>+NOA!$P31</f>
        <v>191</v>
      </c>
      <c r="L30" s="71">
        <f>+NOA!$S31</f>
        <v>186.71479016705143</v>
      </c>
      <c r="M30" s="179">
        <f>+[1]IPCse!$DG32</f>
        <v>187.13974284938462</v>
      </c>
      <c r="N30" s="71">
        <f>+NEA!$P31</f>
        <v>192</v>
      </c>
      <c r="O30" s="71">
        <f>+NEA!$S31</f>
        <v>184.88681680856911</v>
      </c>
      <c r="P30" s="179">
        <f>+[1]IPCse!$DH32</f>
        <v>184.70690260591695</v>
      </c>
      <c r="Q30" s="71">
        <f>+CUY!$P31</f>
        <v>194.8</v>
      </c>
      <c r="R30" s="71">
        <f>+CUY!$S31</f>
        <v>186.64727000747939</v>
      </c>
      <c r="S30" s="179">
        <f>+[1]IPCse!$DI32</f>
        <v>187.13707243381384</v>
      </c>
      <c r="T30" s="71">
        <f>+PAT!$P31</f>
        <v>191</v>
      </c>
      <c r="U30" s="71">
        <f>+PAT!$S31</f>
        <v>181.85821390858354</v>
      </c>
      <c r="V30" s="179">
        <f>+[1]IPCse!$DJ32</f>
        <v>182.95237291659691</v>
      </c>
      <c r="X30" s="164">
        <f t="shared" si="18"/>
        <v>3.8524145415083977E-2</v>
      </c>
      <c r="Y30" s="164">
        <f t="shared" si="19"/>
        <v>3.8571358981003057E-2</v>
      </c>
      <c r="Z30" s="181">
        <f t="shared" si="20"/>
        <v>4.0732439322708869E-2</v>
      </c>
      <c r="AA30" s="164">
        <f t="shared" si="21"/>
        <v>3.6936447582835541E-2</v>
      </c>
      <c r="AB30" s="164">
        <f t="shared" si="22"/>
        <v>3.6511487212503191E-2</v>
      </c>
      <c r="AC30" s="181">
        <f t="shared" si="23"/>
        <v>4.0343815708235198E-2</v>
      </c>
      <c r="AD30" s="164">
        <f t="shared" si="24"/>
        <v>4.0738728951656755E-2</v>
      </c>
      <c r="AE30" s="164">
        <f t="shared" si="25"/>
        <v>4.0123272552547107E-2</v>
      </c>
      <c r="AF30" s="181">
        <f t="shared" si="26"/>
        <v>4.1054595584630205E-2</v>
      </c>
      <c r="AG30" s="164">
        <f t="shared" si="27"/>
        <v>4.2007637752318638E-2</v>
      </c>
      <c r="AH30" s="164">
        <f t="shared" si="28"/>
        <v>4.5998551346547734E-2</v>
      </c>
      <c r="AI30" s="181">
        <f t="shared" si="29"/>
        <v>4.6296668012110409E-2</v>
      </c>
      <c r="AJ30" s="164">
        <f t="shared" si="30"/>
        <v>4.1214750542299283E-2</v>
      </c>
      <c r="AK30" s="164">
        <f t="shared" si="31"/>
        <v>4.2836803799598533E-2</v>
      </c>
      <c r="AL30" s="181">
        <f t="shared" si="32"/>
        <v>4.4215733862248863E-2</v>
      </c>
      <c r="AM30" s="164">
        <f t="shared" si="33"/>
        <v>3.5619351408825217E-2</v>
      </c>
      <c r="AN30" s="164">
        <f t="shared" si="34"/>
        <v>4.1260638243717285E-2</v>
      </c>
      <c r="AO30" s="181">
        <f t="shared" si="35"/>
        <v>3.9500048709227187E-2</v>
      </c>
      <c r="AP30" s="164">
        <f t="shared" si="36"/>
        <v>3.0204962243797207E-2</v>
      </c>
      <c r="AQ30" s="164">
        <f t="shared" si="37"/>
        <v>2.7488343851935992E-2</v>
      </c>
      <c r="AR30" s="181">
        <f t="shared" si="38"/>
        <v>3.1691396420217899E-2</v>
      </c>
      <c r="AT30" s="24">
        <f t="shared" si="4"/>
        <v>4.0732439322708869E-2</v>
      </c>
      <c r="AU30" s="24">
        <f t="shared" si="5"/>
        <v>3.8524145415083977E-2</v>
      </c>
      <c r="AV30" s="24">
        <f t="shared" si="39"/>
        <v>2.208293907624892E-3</v>
      </c>
      <c r="AW30" s="24">
        <f t="shared" si="6"/>
        <v>4.0343815708235198E-2</v>
      </c>
      <c r="AX30" s="24">
        <f t="shared" si="7"/>
        <v>3.6511487212503191E-2</v>
      </c>
      <c r="AY30" s="24">
        <f t="shared" si="40"/>
        <v>3.832328495732007E-3</v>
      </c>
      <c r="AZ30" s="24">
        <f t="shared" si="8"/>
        <v>4.1054595584630205E-2</v>
      </c>
      <c r="BA30" s="24">
        <f t="shared" si="9"/>
        <v>4.0123272552547107E-2</v>
      </c>
      <c r="BB30" s="24">
        <f t="shared" si="41"/>
        <v>9.3132303208309786E-4</v>
      </c>
      <c r="BC30" s="24">
        <f t="shared" si="10"/>
        <v>4.6296668012110409E-2</v>
      </c>
      <c r="BD30" s="24">
        <f t="shared" si="11"/>
        <v>4.2007637752318638E-2</v>
      </c>
      <c r="BE30" s="24">
        <f t="shared" si="42"/>
        <v>4.2890302597917707E-3</v>
      </c>
      <c r="BF30" s="24">
        <f t="shared" si="12"/>
        <v>4.4215733862248863E-2</v>
      </c>
      <c r="BG30" s="24">
        <f t="shared" si="13"/>
        <v>4.1214750542299283E-2</v>
      </c>
      <c r="BH30" s="24">
        <f t="shared" si="43"/>
        <v>3.0009833199495795E-3</v>
      </c>
      <c r="BI30" s="24">
        <f t="shared" si="14"/>
        <v>4.1260638243717285E-2</v>
      </c>
      <c r="BJ30" s="24">
        <f t="shared" si="15"/>
        <v>3.5619351408825217E-2</v>
      </c>
      <c r="BK30" s="24">
        <f t="shared" si="44"/>
        <v>5.6412868348920675E-3</v>
      </c>
      <c r="BL30" s="24">
        <f t="shared" si="16"/>
        <v>3.1691396420217899E-2</v>
      </c>
      <c r="BM30" s="24">
        <f t="shared" si="17"/>
        <v>2.7488343851935992E-2</v>
      </c>
      <c r="BN30" s="24">
        <f t="shared" si="45"/>
        <v>4.2030525682819064E-3</v>
      </c>
    </row>
    <row r="31" spans="1:66" x14ac:dyDescent="0.25">
      <c r="A31" s="35">
        <f>+NAC!A32</f>
        <v>43525</v>
      </c>
      <c r="B31" s="71">
        <f>+NAC!P32</f>
        <v>200.2</v>
      </c>
      <c r="C31" s="71">
        <f>+NAC!S32</f>
        <v>194.98254598687527</v>
      </c>
      <c r="D31" s="179">
        <f>+[1]IPCse!$DK33</f>
        <v>194.32069872413706</v>
      </c>
      <c r="E31" s="71">
        <f>+GBA!$P32</f>
        <v>199.1</v>
      </c>
      <c r="F31" s="71">
        <f>+GBA!$S32</f>
        <v>195.03090650663299</v>
      </c>
      <c r="G31" s="179">
        <f>+[1]IPCse!$DE33</f>
        <v>194.68794731160293</v>
      </c>
      <c r="H31" s="71">
        <f>+PAM!$P32</f>
        <v>200.7</v>
      </c>
      <c r="I31" s="71">
        <f>+PAM!$S32</f>
        <v>194.91480451017722</v>
      </c>
      <c r="J31" s="179">
        <f>+[1]IPCse!$DF33</f>
        <v>194.13176667641756</v>
      </c>
      <c r="K31" s="71">
        <f>+NOA!$P32</f>
        <v>200.7</v>
      </c>
      <c r="L31" s="71">
        <f>+NOA!$S32</f>
        <v>195.47132962107833</v>
      </c>
      <c r="M31" s="179">
        <f>+[1]IPCse!$DG33</f>
        <v>194.81841132339628</v>
      </c>
      <c r="N31" s="71">
        <f>+NEA!$P32</f>
        <v>201.6</v>
      </c>
      <c r="O31" s="71">
        <f>+NEA!$S32</f>
        <v>194.22541884097771</v>
      </c>
      <c r="P31" s="179">
        <f>+[1]IPCse!$DH33</f>
        <v>193.54699079732944</v>
      </c>
      <c r="Q31" s="71">
        <f>+CUY!$P32</f>
        <v>204.6</v>
      </c>
      <c r="R31" s="71">
        <f>+CUY!$S32</f>
        <v>196.27649962602842</v>
      </c>
      <c r="S31" s="179">
        <f>+[1]IPCse!$DI33</f>
        <v>195.58899623865756</v>
      </c>
      <c r="T31" s="71">
        <f>+PAT!$P32</f>
        <v>199.6</v>
      </c>
      <c r="U31" s="71">
        <f>+PAT!$S32</f>
        <v>190.34071503997583</v>
      </c>
      <c r="V31" s="179">
        <f>+[1]IPCse!$DJ33</f>
        <v>190.72113007013533</v>
      </c>
      <c r="X31" s="164">
        <f t="shared" si="18"/>
        <v>4.5977011494252817E-2</v>
      </c>
      <c r="Y31" s="164">
        <f t="shared" si="19"/>
        <v>4.9132906946895982E-2</v>
      </c>
      <c r="Z31" s="181">
        <f t="shared" si="20"/>
        <v>4.1965806550646079E-2</v>
      </c>
      <c r="AA31" s="164">
        <f t="shared" si="21"/>
        <v>4.2954426401257129E-2</v>
      </c>
      <c r="AB31" s="164">
        <f t="shared" si="22"/>
        <v>4.874373066994564E-2</v>
      </c>
      <c r="AC31" s="181">
        <f t="shared" si="23"/>
        <v>4.1013355363169746E-2</v>
      </c>
      <c r="AD31" s="164">
        <f t="shared" si="24"/>
        <v>4.749478079331948E-2</v>
      </c>
      <c r="AE31" s="164">
        <f t="shared" si="25"/>
        <v>4.9322459555416032E-2</v>
      </c>
      <c r="AF31" s="181">
        <f t="shared" si="26"/>
        <v>4.2080871935627595E-2</v>
      </c>
      <c r="AG31" s="164">
        <f t="shared" si="27"/>
        <v>5.0785340314136063E-2</v>
      </c>
      <c r="AH31" s="164">
        <f t="shared" si="28"/>
        <v>4.689794229044475E-2</v>
      </c>
      <c r="AI31" s="181">
        <f t="shared" si="29"/>
        <v>4.1031735734464947E-2</v>
      </c>
      <c r="AJ31" s="164">
        <f t="shared" si="30"/>
        <v>5.0000000000000044E-2</v>
      </c>
      <c r="AK31" s="164">
        <f t="shared" si="31"/>
        <v>5.0509831872316502E-2</v>
      </c>
      <c r="AL31" s="181">
        <f t="shared" si="32"/>
        <v>4.7860085717929879E-2</v>
      </c>
      <c r="AM31" s="164">
        <f t="shared" si="33"/>
        <v>5.0308008213552302E-2</v>
      </c>
      <c r="AN31" s="164">
        <f t="shared" si="34"/>
        <v>5.1590519476460317E-2</v>
      </c>
      <c r="AO31" s="181">
        <f t="shared" si="35"/>
        <v>4.5164347688686712E-2</v>
      </c>
      <c r="AP31" s="164">
        <f t="shared" si="36"/>
        <v>4.5026178010471263E-2</v>
      </c>
      <c r="AQ31" s="164">
        <f t="shared" si="37"/>
        <v>4.6643486423199265E-2</v>
      </c>
      <c r="AR31" s="181">
        <f t="shared" si="38"/>
        <v>4.2463276259772753E-2</v>
      </c>
      <c r="AT31" s="24">
        <f t="shared" si="4"/>
        <v>4.9132906946895982E-2</v>
      </c>
      <c r="AU31" s="24">
        <f t="shared" si="5"/>
        <v>4.1965806550646079E-2</v>
      </c>
      <c r="AV31" s="24">
        <f t="shared" si="39"/>
        <v>7.1671003962499036E-3</v>
      </c>
      <c r="AW31" s="24">
        <f t="shared" si="6"/>
        <v>4.874373066994564E-2</v>
      </c>
      <c r="AX31" s="24">
        <f t="shared" si="7"/>
        <v>4.1013355363169746E-2</v>
      </c>
      <c r="AY31" s="24">
        <f t="shared" si="40"/>
        <v>7.730375306775894E-3</v>
      </c>
      <c r="AZ31" s="24">
        <f t="shared" si="8"/>
        <v>4.9322459555416032E-2</v>
      </c>
      <c r="BA31" s="24">
        <f t="shared" si="9"/>
        <v>4.2080871935627595E-2</v>
      </c>
      <c r="BB31" s="24">
        <f t="shared" si="41"/>
        <v>7.2415876197884366E-3</v>
      </c>
      <c r="BC31" s="24">
        <f t="shared" si="10"/>
        <v>5.0785340314136063E-2</v>
      </c>
      <c r="BD31" s="24">
        <f t="shared" si="11"/>
        <v>4.1031735734464947E-2</v>
      </c>
      <c r="BE31" s="24">
        <f t="shared" si="42"/>
        <v>9.7536045796711157E-3</v>
      </c>
      <c r="BF31" s="24">
        <f t="shared" si="12"/>
        <v>5.0509831872316502E-2</v>
      </c>
      <c r="BG31" s="24">
        <f t="shared" si="13"/>
        <v>4.7860085717929879E-2</v>
      </c>
      <c r="BH31" s="24">
        <f t="shared" si="43"/>
        <v>2.649746154386623E-3</v>
      </c>
      <c r="BI31" s="24">
        <f t="shared" si="14"/>
        <v>5.1590519476460317E-2</v>
      </c>
      <c r="BJ31" s="24">
        <f t="shared" si="15"/>
        <v>4.5164347688686712E-2</v>
      </c>
      <c r="BK31" s="24">
        <f t="shared" si="44"/>
        <v>6.4261717877736046E-3</v>
      </c>
      <c r="BL31" s="24">
        <f t="shared" si="16"/>
        <v>4.6643486423199265E-2</v>
      </c>
      <c r="BM31" s="24">
        <f t="shared" si="17"/>
        <v>4.2463276259772753E-2</v>
      </c>
      <c r="BN31" s="24">
        <f t="shared" si="45"/>
        <v>4.1802101634265121E-3</v>
      </c>
    </row>
    <row r="32" spans="1:66" x14ac:dyDescent="0.25">
      <c r="A32" s="35">
        <f>+NAC!A33</f>
        <v>43556</v>
      </c>
      <c r="B32" s="71">
        <f>+NAC!P33</f>
        <v>207.7</v>
      </c>
      <c r="C32" s="71">
        <f>+NAC!S33</f>
        <v>201.67837540329256</v>
      </c>
      <c r="D32" s="179">
        <f>+[1]IPCse!$DK34</f>
        <v>200.9068742920455</v>
      </c>
      <c r="E32" s="71">
        <f>+GBA!$P33</f>
        <v>206.5</v>
      </c>
      <c r="F32" s="71">
        <f>+GBA!$S33</f>
        <v>201.34459886291859</v>
      </c>
      <c r="G32" s="179">
        <f>+[1]IPCse!$DE34</f>
        <v>201.07506637449472</v>
      </c>
      <c r="H32" s="71">
        <f>+PAM!$P33</f>
        <v>208.4</v>
      </c>
      <c r="I32" s="71">
        <f>+PAM!$S33</f>
        <v>201.93545174989021</v>
      </c>
      <c r="J32" s="179">
        <f>+[1]IPCse!$DF34</f>
        <v>200.80207842344234</v>
      </c>
      <c r="K32" s="71">
        <f>+NOA!$P33</f>
        <v>208.4</v>
      </c>
      <c r="L32" s="71">
        <f>+NOA!$S33</f>
        <v>202.21837566209425</v>
      </c>
      <c r="M32" s="179">
        <f>+[1]IPCse!$DG34</f>
        <v>201.17852661149917</v>
      </c>
      <c r="N32" s="71">
        <f>+NEA!$P33</f>
        <v>209.4</v>
      </c>
      <c r="O32" s="71">
        <f>+NEA!$S33</f>
        <v>201.54215874759683</v>
      </c>
      <c r="P32" s="179">
        <f>+[1]IPCse!$DH34</f>
        <v>201.26612368220196</v>
      </c>
      <c r="Q32" s="71">
        <f>+CUY!$P33</f>
        <v>211.6</v>
      </c>
      <c r="R32" s="71">
        <f>+CUY!$S33</f>
        <v>202.7782049364248</v>
      </c>
      <c r="S32" s="179">
        <f>+[1]IPCse!$DI34</f>
        <v>201.87289840439553</v>
      </c>
      <c r="T32" s="71">
        <f>+PAT!$P33</f>
        <v>207.4</v>
      </c>
      <c r="U32" s="71">
        <f>+PAT!$S33</f>
        <v>197.85656961834363</v>
      </c>
      <c r="V32" s="179">
        <f>+[1]IPCse!$DJ34</f>
        <v>198.18841538944463</v>
      </c>
      <c r="X32" s="164">
        <f t="shared" si="18"/>
        <v>3.7462537462537471E-2</v>
      </c>
      <c r="Y32" s="164">
        <f t="shared" si="19"/>
        <v>3.4340660506443577E-2</v>
      </c>
      <c r="Z32" s="181">
        <f t="shared" si="20"/>
        <v>3.3893330001135702E-2</v>
      </c>
      <c r="AA32" s="164">
        <f t="shared" si="21"/>
        <v>3.7167252636865822E-2</v>
      </c>
      <c r="AB32" s="164">
        <f t="shared" si="22"/>
        <v>3.2372778598918517E-2</v>
      </c>
      <c r="AC32" s="181">
        <f t="shared" si="23"/>
        <v>3.2806956727881253E-2</v>
      </c>
      <c r="AD32" s="164">
        <f t="shared" si="24"/>
        <v>3.8365719980069768E-2</v>
      </c>
      <c r="AE32" s="164">
        <f t="shared" si="25"/>
        <v>3.6019055901658881E-2</v>
      </c>
      <c r="AF32" s="181">
        <f t="shared" si="26"/>
        <v>3.435971279313077E-2</v>
      </c>
      <c r="AG32" s="164">
        <f t="shared" si="27"/>
        <v>3.8365719980069768E-2</v>
      </c>
      <c r="AH32" s="164">
        <f t="shared" si="28"/>
        <v>3.4516806398642075E-2</v>
      </c>
      <c r="AI32" s="181">
        <f t="shared" si="29"/>
        <v>3.2646376925562715E-2</v>
      </c>
      <c r="AJ32" s="164">
        <f t="shared" si="30"/>
        <v>3.8690476190476275E-2</v>
      </c>
      <c r="AK32" s="164">
        <f t="shared" si="31"/>
        <v>3.767138179071039E-2</v>
      </c>
      <c r="AL32" s="181">
        <f t="shared" si="32"/>
        <v>3.9882474292537662E-2</v>
      </c>
      <c r="AM32" s="164">
        <f t="shared" si="33"/>
        <v>3.4213098729227731E-2</v>
      </c>
      <c r="AN32" s="164">
        <f t="shared" si="34"/>
        <v>3.3125235689368093E-2</v>
      </c>
      <c r="AO32" s="181">
        <f t="shared" si="35"/>
        <v>3.2128096603504019E-2</v>
      </c>
      <c r="AP32" s="164">
        <f t="shared" si="36"/>
        <v>3.9078156312625234E-2</v>
      </c>
      <c r="AQ32" s="164">
        <f t="shared" si="37"/>
        <v>3.9486321025899773E-2</v>
      </c>
      <c r="AR32" s="181">
        <f t="shared" si="38"/>
        <v>3.9152899925473994E-2</v>
      </c>
      <c r="AT32" s="24">
        <f t="shared" si="4"/>
        <v>3.7462537462537471E-2</v>
      </c>
      <c r="AU32" s="24">
        <f t="shared" si="5"/>
        <v>3.3893330001135702E-2</v>
      </c>
      <c r="AV32" s="24">
        <f t="shared" si="39"/>
        <v>3.5692074614017688E-3</v>
      </c>
      <c r="AW32" s="24">
        <f t="shared" si="6"/>
        <v>3.7167252636865822E-2</v>
      </c>
      <c r="AX32" s="24">
        <f t="shared" si="7"/>
        <v>3.2372778598918517E-2</v>
      </c>
      <c r="AY32" s="24">
        <f t="shared" si="40"/>
        <v>4.794474037947305E-3</v>
      </c>
      <c r="AZ32" s="24">
        <f t="shared" si="8"/>
        <v>3.8365719980069768E-2</v>
      </c>
      <c r="BA32" s="24">
        <f t="shared" si="9"/>
        <v>3.435971279313077E-2</v>
      </c>
      <c r="BB32" s="24">
        <f t="shared" si="41"/>
        <v>4.0060071869389979E-3</v>
      </c>
      <c r="BC32" s="24">
        <f t="shared" si="10"/>
        <v>3.8365719980069768E-2</v>
      </c>
      <c r="BD32" s="24">
        <f t="shared" si="11"/>
        <v>3.2646376925562715E-2</v>
      </c>
      <c r="BE32" s="24">
        <f t="shared" si="42"/>
        <v>5.7193430545070534E-3</v>
      </c>
      <c r="BF32" s="24">
        <f t="shared" si="12"/>
        <v>3.9882474292537662E-2</v>
      </c>
      <c r="BG32" s="24">
        <f t="shared" si="13"/>
        <v>3.767138179071039E-2</v>
      </c>
      <c r="BH32" s="24">
        <f t="shared" si="43"/>
        <v>2.211092501827272E-3</v>
      </c>
      <c r="BI32" s="24">
        <f t="shared" si="14"/>
        <v>3.4213098729227731E-2</v>
      </c>
      <c r="BJ32" s="24">
        <f t="shared" si="15"/>
        <v>3.2128096603504019E-2</v>
      </c>
      <c r="BK32" s="24">
        <f t="shared" si="44"/>
        <v>2.0850021257237117E-3</v>
      </c>
      <c r="BL32" s="24">
        <f t="shared" si="16"/>
        <v>3.9486321025899773E-2</v>
      </c>
      <c r="BM32" s="24">
        <f t="shared" si="17"/>
        <v>3.9078156312625234E-2</v>
      </c>
      <c r="BN32" s="24">
        <f t="shared" si="45"/>
        <v>4.0816471327453918E-4</v>
      </c>
    </row>
    <row r="33" spans="1:66" x14ac:dyDescent="0.25">
      <c r="A33" s="35">
        <f>+NAC!A34</f>
        <v>43586</v>
      </c>
      <c r="B33" s="71">
        <f>+NAC!P34</f>
        <v>214.3</v>
      </c>
      <c r="C33" s="71">
        <f>+NAC!S34</f>
        <v>206.94044242867361</v>
      </c>
      <c r="D33" s="179">
        <f>+[1]IPCse!$DK35</f>
        <v>207.04292866073854</v>
      </c>
      <c r="E33" s="71">
        <f>+GBA!$P34</f>
        <v>213.2</v>
      </c>
      <c r="F33" s="71">
        <f>+GBA!$S34</f>
        <v>206.53716045483267</v>
      </c>
      <c r="G33" s="179">
        <f>+[1]IPCse!$DE35</f>
        <v>207.32344819492727</v>
      </c>
      <c r="H33" s="71">
        <f>+PAM!$P34</f>
        <v>215.1</v>
      </c>
      <c r="I33" s="71">
        <f>+PAM!$S34</f>
        <v>207.10518377507688</v>
      </c>
      <c r="J33" s="179">
        <f>+[1]IPCse!$DF35</f>
        <v>206.61977635326241</v>
      </c>
      <c r="K33" s="71">
        <f>+NOA!$P34</f>
        <v>214.3</v>
      </c>
      <c r="L33" s="71">
        <f>+NOA!$S34</f>
        <v>207.76186337090857</v>
      </c>
      <c r="M33" s="179">
        <f>+[1]IPCse!$DG35</f>
        <v>207.59029210051361</v>
      </c>
      <c r="N33" s="71">
        <f>+NEA!$P34</f>
        <v>215.3</v>
      </c>
      <c r="O33" s="71">
        <f>+NEA!$S34</f>
        <v>206.16858006042298</v>
      </c>
      <c r="P33" s="179">
        <f>+[1]IPCse!$DH35</f>
        <v>206.67055665127859</v>
      </c>
      <c r="Q33" s="71">
        <f>+CUY!$P34</f>
        <v>218.2</v>
      </c>
      <c r="R33" s="71">
        <f>+CUY!$S34</f>
        <v>208.3034554973822</v>
      </c>
      <c r="S33" s="179">
        <f>+[1]IPCse!$DI35</f>
        <v>208.434640757919</v>
      </c>
      <c r="T33" s="71">
        <f>+PAT!$P34</f>
        <v>214</v>
      </c>
      <c r="U33" s="71">
        <f>+PAT!$S34</f>
        <v>204.46426308643836</v>
      </c>
      <c r="V33" s="179">
        <f>+[1]IPCse!$DJ35</f>
        <v>205.43269637058921</v>
      </c>
      <c r="X33" s="164">
        <f t="shared" si="18"/>
        <v>3.1776600866634697E-2</v>
      </c>
      <c r="Y33" s="164">
        <f t="shared" si="19"/>
        <v>2.6091379479126431E-2</v>
      </c>
      <c r="Z33" s="181">
        <f t="shared" si="20"/>
        <v>3.0541784049526566E-2</v>
      </c>
      <c r="AA33" s="164">
        <f t="shared" si="21"/>
        <v>3.2445520581113829E-2</v>
      </c>
      <c r="AB33" s="164">
        <f t="shared" si="22"/>
        <v>2.5789425796563403E-2</v>
      </c>
      <c r="AC33" s="181">
        <f t="shared" si="23"/>
        <v>3.1074871355731171E-2</v>
      </c>
      <c r="AD33" s="164">
        <f t="shared" si="24"/>
        <v>3.2149712092130356E-2</v>
      </c>
      <c r="AE33" s="164">
        <f t="shared" si="25"/>
        <v>2.5600913462137997E-2</v>
      </c>
      <c r="AF33" s="181">
        <f t="shared" si="26"/>
        <v>2.8972299368096976E-2</v>
      </c>
      <c r="AG33" s="164">
        <f t="shared" si="27"/>
        <v>2.831094049904026E-2</v>
      </c>
      <c r="AH33" s="164">
        <f t="shared" si="28"/>
        <v>2.7413372749454989E-2</v>
      </c>
      <c r="AI33" s="181">
        <f t="shared" si="29"/>
        <v>3.1871023200186643E-2</v>
      </c>
      <c r="AJ33" s="164">
        <f t="shared" si="30"/>
        <v>2.8175740210124145E-2</v>
      </c>
      <c r="AK33" s="164">
        <f t="shared" si="31"/>
        <v>2.2955104488188383E-2</v>
      </c>
      <c r="AL33" s="181">
        <f t="shared" si="32"/>
        <v>2.6852173978419769E-2</v>
      </c>
      <c r="AM33" s="164">
        <f t="shared" si="33"/>
        <v>3.1190926275992403E-2</v>
      </c>
      <c r="AN33" s="164">
        <f t="shared" si="34"/>
        <v>2.7247753587175128E-2</v>
      </c>
      <c r="AO33" s="181">
        <f t="shared" si="35"/>
        <v>3.2504325272919354E-2</v>
      </c>
      <c r="AP33" s="164">
        <f t="shared" si="36"/>
        <v>3.1822565091610411E-2</v>
      </c>
      <c r="AQ33" s="164">
        <f t="shared" si="37"/>
        <v>3.3396381433483224E-2</v>
      </c>
      <c r="AR33" s="181">
        <f t="shared" si="38"/>
        <v>3.6552494589098039E-2</v>
      </c>
      <c r="AT33" s="24">
        <f t="shared" si="4"/>
        <v>3.1776600866634697E-2</v>
      </c>
      <c r="AU33" s="24">
        <f t="shared" si="5"/>
        <v>2.6091379479126431E-2</v>
      </c>
      <c r="AV33" s="24">
        <f t="shared" si="39"/>
        <v>5.6852213875082658E-3</v>
      </c>
      <c r="AW33" s="24">
        <f t="shared" si="6"/>
        <v>3.2445520581113829E-2</v>
      </c>
      <c r="AX33" s="24">
        <f t="shared" si="7"/>
        <v>2.5789425796563403E-2</v>
      </c>
      <c r="AY33" s="24">
        <f t="shared" si="40"/>
        <v>6.6560947845504259E-3</v>
      </c>
      <c r="AZ33" s="24">
        <f t="shared" si="8"/>
        <v>3.2149712092130356E-2</v>
      </c>
      <c r="BA33" s="24">
        <f t="shared" si="9"/>
        <v>2.5600913462137997E-2</v>
      </c>
      <c r="BB33" s="24">
        <f t="shared" si="41"/>
        <v>6.5487986299923584E-3</v>
      </c>
      <c r="BC33" s="24">
        <f t="shared" si="10"/>
        <v>3.1871023200186643E-2</v>
      </c>
      <c r="BD33" s="24">
        <f t="shared" si="11"/>
        <v>2.7413372749454989E-2</v>
      </c>
      <c r="BE33" s="24">
        <f t="shared" si="42"/>
        <v>4.4576504507316539E-3</v>
      </c>
      <c r="BF33" s="24">
        <f t="shared" si="12"/>
        <v>2.8175740210124145E-2</v>
      </c>
      <c r="BG33" s="24">
        <f t="shared" si="13"/>
        <v>2.2955104488188383E-2</v>
      </c>
      <c r="BH33" s="24">
        <f t="shared" si="43"/>
        <v>5.2206357219357624E-3</v>
      </c>
      <c r="BI33" s="24">
        <f t="shared" si="14"/>
        <v>3.2504325272919354E-2</v>
      </c>
      <c r="BJ33" s="24">
        <f t="shared" si="15"/>
        <v>2.7247753587175128E-2</v>
      </c>
      <c r="BK33" s="24">
        <f t="shared" si="44"/>
        <v>5.2565716857442268E-3</v>
      </c>
      <c r="BL33" s="24">
        <f t="shared" si="16"/>
        <v>3.6552494589098039E-2</v>
      </c>
      <c r="BM33" s="24">
        <f t="shared" si="17"/>
        <v>3.1822565091610411E-2</v>
      </c>
      <c r="BN33" s="24">
        <f t="shared" si="45"/>
        <v>4.7299294974876283E-3</v>
      </c>
    </row>
    <row r="34" spans="1:66" x14ac:dyDescent="0.25">
      <c r="A34" s="35">
        <f>+NAC!A35</f>
        <v>43617</v>
      </c>
      <c r="B34" s="71">
        <f>+NAC!P35</f>
        <v>220.2</v>
      </c>
      <c r="C34" s="71">
        <f>+NAC!S35</f>
        <v>212.42197651461959</v>
      </c>
      <c r="D34" s="179">
        <f>+[1]IPCse!$DK36</f>
        <v>212.84944134525858</v>
      </c>
      <c r="E34" s="71">
        <f>+GBA!$P35</f>
        <v>218.8</v>
      </c>
      <c r="F34" s="71">
        <f>+GBA!$S35</f>
        <v>211.65409033480734</v>
      </c>
      <c r="G34" s="179">
        <f>+[1]IPCse!$DE36</f>
        <v>212.52004777130367</v>
      </c>
      <c r="H34" s="71">
        <f>+PAM!$P35</f>
        <v>221.1</v>
      </c>
      <c r="I34" s="71">
        <f>+PAM!$S35</f>
        <v>212.8626592473276</v>
      </c>
      <c r="J34" s="179">
        <f>+[1]IPCse!$DF36</f>
        <v>213.01090623826383</v>
      </c>
      <c r="K34" s="71">
        <f>+NOA!$P35</f>
        <v>220.8</v>
      </c>
      <c r="L34" s="71">
        <f>+NOA!$S35</f>
        <v>213.57275567024305</v>
      </c>
      <c r="M34" s="179">
        <f>+[1]IPCse!$DG36</f>
        <v>213.90200526063182</v>
      </c>
      <c r="N34" s="71">
        <f>+NEA!$P35</f>
        <v>221.6</v>
      </c>
      <c r="O34" s="71">
        <f>+NEA!$S35</f>
        <v>211.97934633342487</v>
      </c>
      <c r="P34" s="179">
        <f>+[1]IPCse!$DH36</f>
        <v>213.40614872859686</v>
      </c>
      <c r="Q34" s="71">
        <f>+CUY!$P35</f>
        <v>224.1</v>
      </c>
      <c r="R34" s="71">
        <f>+CUY!$S35</f>
        <v>213.67944652206427</v>
      </c>
      <c r="S34" s="179">
        <f>+[1]IPCse!$DI36</f>
        <v>214.04989240222625</v>
      </c>
      <c r="T34" s="71">
        <f>+PAT!$P35</f>
        <v>219.9</v>
      </c>
      <c r="U34" s="71">
        <f>+PAT!$S35</f>
        <v>210.17898627243932</v>
      </c>
      <c r="V34" s="179">
        <f>+[1]IPCse!$DJ36</f>
        <v>211.36646535948179</v>
      </c>
      <c r="X34" s="164">
        <f t="shared" si="18"/>
        <v>2.7531497900139978E-2</v>
      </c>
      <c r="Y34" s="164">
        <f t="shared" si="19"/>
        <v>2.6488462195277895E-2</v>
      </c>
      <c r="Z34" s="181">
        <f t="shared" si="20"/>
        <v>2.8044969814132736E-2</v>
      </c>
      <c r="AA34" s="164">
        <f t="shared" si="21"/>
        <v>2.6266416510319024E-2</v>
      </c>
      <c r="AB34" s="164">
        <f t="shared" si="22"/>
        <v>2.4774863122482449E-2</v>
      </c>
      <c r="AC34" s="181">
        <f t="shared" si="23"/>
        <v>2.5065180140600996E-2</v>
      </c>
      <c r="AD34" s="164">
        <f t="shared" si="24"/>
        <v>2.7894002789400352E-2</v>
      </c>
      <c r="AE34" s="164">
        <f t="shared" si="25"/>
        <v>2.7799765159444378E-2</v>
      </c>
      <c r="AF34" s="181">
        <f t="shared" si="26"/>
        <v>3.0931840106507291E-2</v>
      </c>
      <c r="AG34" s="164">
        <f t="shared" si="27"/>
        <v>3.0331311245916925E-2</v>
      </c>
      <c r="AH34" s="164">
        <f t="shared" si="28"/>
        <v>2.7969003574831008E-2</v>
      </c>
      <c r="AI34" s="181">
        <f t="shared" si="29"/>
        <v>3.0404664381232793E-2</v>
      </c>
      <c r="AJ34" s="164">
        <f t="shared" si="30"/>
        <v>2.9261495587552089E-2</v>
      </c>
      <c r="AK34" s="164">
        <f t="shared" si="31"/>
        <v>2.818453845536939E-2</v>
      </c>
      <c r="AL34" s="181">
        <f t="shared" si="32"/>
        <v>3.2590961124101758E-2</v>
      </c>
      <c r="AM34" s="164">
        <f t="shared" si="33"/>
        <v>2.7039413382218269E-2</v>
      </c>
      <c r="AN34" s="164">
        <f t="shared" si="34"/>
        <v>2.5808458202699613E-2</v>
      </c>
      <c r="AO34" s="181">
        <f t="shared" si="35"/>
        <v>2.6940107574675798E-2</v>
      </c>
      <c r="AP34" s="164">
        <f t="shared" si="36"/>
        <v>2.7570093457943923E-2</v>
      </c>
      <c r="AQ34" s="164">
        <f t="shared" si="37"/>
        <v>2.7949740946098922E-2</v>
      </c>
      <c r="AR34" s="181">
        <f t="shared" si="38"/>
        <v>2.8884248192840634E-2</v>
      </c>
      <c r="AT34" s="24">
        <f t="shared" si="4"/>
        <v>2.8044969814132736E-2</v>
      </c>
      <c r="AU34" s="24">
        <f t="shared" si="5"/>
        <v>2.6488462195277895E-2</v>
      </c>
      <c r="AV34" s="24">
        <f t="shared" si="39"/>
        <v>1.556507618854841E-3</v>
      </c>
      <c r="AW34" s="24">
        <f t="shared" si="6"/>
        <v>2.6266416510319024E-2</v>
      </c>
      <c r="AX34" s="24">
        <f t="shared" si="7"/>
        <v>2.4774863122482449E-2</v>
      </c>
      <c r="AY34" s="24">
        <f t="shared" si="40"/>
        <v>1.491553387836575E-3</v>
      </c>
      <c r="AZ34" s="24">
        <f t="shared" si="8"/>
        <v>3.0931840106507291E-2</v>
      </c>
      <c r="BA34" s="24">
        <f t="shared" si="9"/>
        <v>2.7799765159444378E-2</v>
      </c>
      <c r="BB34" s="24">
        <f t="shared" si="41"/>
        <v>3.1320749470629128E-3</v>
      </c>
      <c r="BC34" s="24">
        <f t="shared" si="10"/>
        <v>3.0404664381232793E-2</v>
      </c>
      <c r="BD34" s="24">
        <f t="shared" si="11"/>
        <v>2.7969003574831008E-2</v>
      </c>
      <c r="BE34" s="24">
        <f t="shared" si="42"/>
        <v>2.4356608064017848E-3</v>
      </c>
      <c r="BF34" s="24">
        <f t="shared" si="12"/>
        <v>3.2590961124101758E-2</v>
      </c>
      <c r="BG34" s="24">
        <f t="shared" si="13"/>
        <v>2.818453845536939E-2</v>
      </c>
      <c r="BH34" s="24">
        <f t="shared" si="43"/>
        <v>4.4064226687323682E-3</v>
      </c>
      <c r="BI34" s="24">
        <f t="shared" si="14"/>
        <v>2.7039413382218269E-2</v>
      </c>
      <c r="BJ34" s="24">
        <f t="shared" si="15"/>
        <v>2.5808458202699613E-2</v>
      </c>
      <c r="BK34" s="24">
        <f t="shared" si="44"/>
        <v>1.2309551795186557E-3</v>
      </c>
      <c r="BL34" s="24">
        <f t="shared" si="16"/>
        <v>2.8884248192840634E-2</v>
      </c>
      <c r="BM34" s="24">
        <f t="shared" si="17"/>
        <v>2.7570093457943923E-2</v>
      </c>
      <c r="BN34" s="24">
        <f t="shared" si="45"/>
        <v>1.3141547348967109E-3</v>
      </c>
    </row>
    <row r="35" spans="1:66" x14ac:dyDescent="0.25">
      <c r="A35" s="35">
        <f>+NAC!A36</f>
        <v>43647</v>
      </c>
      <c r="B35" s="71">
        <f>+NAC!P36</f>
        <v>224.9</v>
      </c>
      <c r="C35" s="71">
        <f>+NAC!S36</f>
        <v>217.20923732304692</v>
      </c>
      <c r="D35" s="179">
        <f>+[1]IPCse!$DK37</f>
        <v>218.42243509482876</v>
      </c>
      <c r="E35" s="71">
        <f>+GBA!$P36</f>
        <v>223.4</v>
      </c>
      <c r="F35" s="71">
        <f>+GBA!$S36</f>
        <v>216.6971099178775</v>
      </c>
      <c r="G35" s="179">
        <f>+[1]IPCse!$DE37</f>
        <v>218.17919049256716</v>
      </c>
      <c r="H35" s="71">
        <f>+PAM!$P36</f>
        <v>225.8</v>
      </c>
      <c r="I35" s="71">
        <f>+PAM!$S36</f>
        <v>217.37642407380295</v>
      </c>
      <c r="J35" s="179">
        <f>+[1]IPCse!$DF37</f>
        <v>218.63252505393766</v>
      </c>
      <c r="K35" s="71">
        <f>+NOA!$P36</f>
        <v>225.6</v>
      </c>
      <c r="L35" s="71">
        <f>+NOA!$S36</f>
        <v>217.63717234822761</v>
      </c>
      <c r="M35" s="179">
        <f>+[1]IPCse!$DG37</f>
        <v>218.98207546995741</v>
      </c>
      <c r="N35" s="71">
        <f>+NEA!$P36</f>
        <v>226</v>
      </c>
      <c r="O35" s="71">
        <f>+NEA!$S36</f>
        <v>216.14290030211478</v>
      </c>
      <c r="P35" s="179">
        <f>+[1]IPCse!$DH37</f>
        <v>218.33194755630541</v>
      </c>
      <c r="Q35" s="71">
        <f>+CUY!$P36</f>
        <v>229.7</v>
      </c>
      <c r="R35" s="71">
        <f>+CUY!$S36</f>
        <v>218.94385938668657</v>
      </c>
      <c r="S35" s="179">
        <f>+[1]IPCse!$DI37</f>
        <v>219.74731884945226</v>
      </c>
      <c r="T35" s="71">
        <f>+PAT!$P36</f>
        <v>225.2</v>
      </c>
      <c r="U35" s="71">
        <f>+PAT!$S36</f>
        <v>215.77426459496152</v>
      </c>
      <c r="V35" s="179">
        <f>+[1]IPCse!$DJ37</f>
        <v>216.97334009482799</v>
      </c>
      <c r="X35" s="164">
        <f t="shared" si="18"/>
        <v>2.134423251589479E-2</v>
      </c>
      <c r="Y35" s="164">
        <f t="shared" si="19"/>
        <v>2.253656089156042E-2</v>
      </c>
      <c r="Z35" s="181">
        <f t="shared" si="20"/>
        <v>2.6182797165675176E-2</v>
      </c>
      <c r="AA35" s="164">
        <f t="shared" si="21"/>
        <v>2.1023765996343702E-2</v>
      </c>
      <c r="AB35" s="164">
        <f t="shared" si="22"/>
        <v>2.3826705050173258E-2</v>
      </c>
      <c r="AC35" s="181">
        <f t="shared" si="23"/>
        <v>2.6628747643391293E-2</v>
      </c>
      <c r="AD35" s="164">
        <f t="shared" si="24"/>
        <v>2.1257349615558585E-2</v>
      </c>
      <c r="AE35" s="164">
        <f t="shared" si="25"/>
        <v>2.1205057018623297E-2</v>
      </c>
      <c r="AF35" s="181">
        <f t="shared" si="26"/>
        <v>2.639122528959037E-2</v>
      </c>
      <c r="AG35" s="164">
        <f t="shared" si="27"/>
        <v>2.1739130434782483E-2</v>
      </c>
      <c r="AH35" s="164">
        <f t="shared" si="28"/>
        <v>1.9030595289316832E-2</v>
      </c>
      <c r="AI35" s="181">
        <f t="shared" si="29"/>
        <v>2.3749521203112245E-2</v>
      </c>
      <c r="AJ35" s="164">
        <f t="shared" si="30"/>
        <v>1.9855595667870096E-2</v>
      </c>
      <c r="AK35" s="164">
        <f t="shared" si="31"/>
        <v>1.9641319028038673E-2</v>
      </c>
      <c r="AL35" s="181">
        <f t="shared" si="32"/>
        <v>2.308180367367485E-2</v>
      </c>
      <c r="AM35" s="164">
        <f t="shared" si="33"/>
        <v>2.4988844265952714E-2</v>
      </c>
      <c r="AN35" s="164">
        <f t="shared" si="34"/>
        <v>2.4636964154990393E-2</v>
      </c>
      <c r="AO35" s="181">
        <f t="shared" si="35"/>
        <v>2.6617282462912062E-2</v>
      </c>
      <c r="AP35" s="164">
        <f t="shared" si="36"/>
        <v>2.4101864483856206E-2</v>
      </c>
      <c r="AQ35" s="164">
        <f t="shared" si="37"/>
        <v>2.6621492575235273E-2</v>
      </c>
      <c r="AR35" s="181">
        <f t="shared" si="38"/>
        <v>2.6526794237724971E-2</v>
      </c>
      <c r="AT35" s="24">
        <f t="shared" si="4"/>
        <v>2.6182797165675176E-2</v>
      </c>
      <c r="AU35" s="24">
        <f t="shared" si="5"/>
        <v>2.134423251589479E-2</v>
      </c>
      <c r="AV35" s="24">
        <f t="shared" si="39"/>
        <v>4.8385646497803858E-3</v>
      </c>
      <c r="AW35" s="24">
        <f t="shared" si="6"/>
        <v>2.6628747643391293E-2</v>
      </c>
      <c r="AX35" s="24">
        <f t="shared" si="7"/>
        <v>2.1023765996343702E-2</v>
      </c>
      <c r="AY35" s="24">
        <f t="shared" si="40"/>
        <v>5.6049816470475911E-3</v>
      </c>
      <c r="AZ35" s="24">
        <f t="shared" si="8"/>
        <v>2.639122528959037E-2</v>
      </c>
      <c r="BA35" s="24">
        <f t="shared" si="9"/>
        <v>2.1205057018623297E-2</v>
      </c>
      <c r="BB35" s="24">
        <f t="shared" si="41"/>
        <v>5.1861682709670731E-3</v>
      </c>
      <c r="BC35" s="24">
        <f t="shared" si="10"/>
        <v>2.3749521203112245E-2</v>
      </c>
      <c r="BD35" s="24">
        <f t="shared" si="11"/>
        <v>1.9030595289316832E-2</v>
      </c>
      <c r="BE35" s="24">
        <f t="shared" si="42"/>
        <v>4.7189259137954132E-3</v>
      </c>
      <c r="BF35" s="24">
        <f t="shared" si="12"/>
        <v>2.308180367367485E-2</v>
      </c>
      <c r="BG35" s="24">
        <f t="shared" si="13"/>
        <v>1.9641319028038673E-2</v>
      </c>
      <c r="BH35" s="24">
        <f t="shared" si="43"/>
        <v>3.4404846456361771E-3</v>
      </c>
      <c r="BI35" s="24">
        <f t="shared" si="14"/>
        <v>2.6617282462912062E-2</v>
      </c>
      <c r="BJ35" s="24">
        <f t="shared" si="15"/>
        <v>2.4636964154990393E-2</v>
      </c>
      <c r="BK35" s="24">
        <f t="shared" si="44"/>
        <v>1.9803183079216691E-3</v>
      </c>
      <c r="BL35" s="24">
        <f t="shared" si="16"/>
        <v>2.6621492575235273E-2</v>
      </c>
      <c r="BM35" s="24">
        <f t="shared" si="17"/>
        <v>2.4101864483856206E-2</v>
      </c>
      <c r="BN35" s="24">
        <f t="shared" si="45"/>
        <v>2.519628091379067E-3</v>
      </c>
    </row>
    <row r="36" spans="1:66" x14ac:dyDescent="0.25">
      <c r="A36" s="35">
        <f>+NAC!A37</f>
        <v>43678</v>
      </c>
      <c r="B36" s="71">
        <f>+NAC!P37</f>
        <v>235.3</v>
      </c>
      <c r="C36" s="71">
        <f>+NAC!S37</f>
        <v>226.61252297163762</v>
      </c>
      <c r="D36" s="179">
        <f>+[1]IPCse!$DK38</f>
        <v>227.7185338047222</v>
      </c>
      <c r="E36" s="71">
        <f>+GBA!$P37</f>
        <v>234</v>
      </c>
      <c r="F36" s="71">
        <f>+GBA!$S37</f>
        <v>225.98029058749216</v>
      </c>
      <c r="G36" s="179">
        <f>+[1]IPCse!$DE38</f>
        <v>227.30392410369737</v>
      </c>
      <c r="H36" s="71">
        <f>+PAM!$P37</f>
        <v>235.8</v>
      </c>
      <c r="I36" s="71">
        <f>+PAM!$S37</f>
        <v>226.29102357592623</v>
      </c>
      <c r="J36" s="179">
        <f>+[1]IPCse!$DF38</f>
        <v>227.80216934513444</v>
      </c>
      <c r="K36" s="71">
        <f>+NOA!$P37</f>
        <v>235.5</v>
      </c>
      <c r="L36" s="71">
        <f>+NOA!$S37</f>
        <v>228.05567024310747</v>
      </c>
      <c r="M36" s="179">
        <f>+[1]IPCse!$DG38</f>
        <v>229.09780369168968</v>
      </c>
      <c r="N36" s="71">
        <f>+NEA!$P37</f>
        <v>237.6</v>
      </c>
      <c r="O36" s="71">
        <f>+NEA!$S37</f>
        <v>227.04550947541887</v>
      </c>
      <c r="P36" s="179">
        <f>+[1]IPCse!$DH38</f>
        <v>228.62132762672917</v>
      </c>
      <c r="Q36" s="71">
        <f>+CUY!$P37</f>
        <v>240.5</v>
      </c>
      <c r="R36" s="71">
        <f>+CUY!$S37</f>
        <v>229.33796559461473</v>
      </c>
      <c r="S36" s="179">
        <f>+[1]IPCse!$DI38</f>
        <v>230.02398094363016</v>
      </c>
      <c r="T36" s="71">
        <f>+PAT!$P37</f>
        <v>236.7</v>
      </c>
      <c r="U36" s="71">
        <f>+PAT!$S37</f>
        <v>225.22639915522706</v>
      </c>
      <c r="V36" s="179">
        <f>+[1]IPCse!$DJ38</f>
        <v>225.56490646970121</v>
      </c>
      <c r="X36" s="164">
        <f t="shared" si="18"/>
        <v>4.6242774566473965E-2</v>
      </c>
      <c r="Y36" s="164">
        <f t="shared" si="19"/>
        <v>4.3291370866541667E-2</v>
      </c>
      <c r="Z36" s="181">
        <f t="shared" si="20"/>
        <v>4.2560182546529601E-2</v>
      </c>
      <c r="AA36" s="164">
        <f t="shared" si="21"/>
        <v>4.7448522829006246E-2</v>
      </c>
      <c r="AB36" s="164">
        <f t="shared" si="22"/>
        <v>4.2839429991164746E-2</v>
      </c>
      <c r="AC36" s="181">
        <f t="shared" si="23"/>
        <v>4.1822199406506E-2</v>
      </c>
      <c r="AD36" s="164">
        <f t="shared" si="24"/>
        <v>4.4286979627989442E-2</v>
      </c>
      <c r="AE36" s="164">
        <f t="shared" si="25"/>
        <v>4.1009964811531852E-2</v>
      </c>
      <c r="AF36" s="181">
        <f t="shared" si="26"/>
        <v>4.1940897352461981E-2</v>
      </c>
      <c r="AG36" s="164">
        <f t="shared" si="27"/>
        <v>4.3882978723404298E-2</v>
      </c>
      <c r="AH36" s="164">
        <f t="shared" si="28"/>
        <v>4.7870948618142561E-2</v>
      </c>
      <c r="AI36" s="181">
        <f t="shared" si="29"/>
        <v>4.6194320699641356E-2</v>
      </c>
      <c r="AJ36" s="164">
        <f t="shared" si="30"/>
        <v>5.1327433628318486E-2</v>
      </c>
      <c r="AK36" s="164">
        <f t="shared" si="31"/>
        <v>5.0441671496333829E-2</v>
      </c>
      <c r="AL36" s="181">
        <f t="shared" si="32"/>
        <v>4.7127230740110715E-2</v>
      </c>
      <c r="AM36" s="164">
        <f t="shared" si="33"/>
        <v>4.7017849368741871E-2</v>
      </c>
      <c r="AN36" s="164">
        <f t="shared" si="34"/>
        <v>4.7473842093788354E-2</v>
      </c>
      <c r="AO36" s="181">
        <f t="shared" si="35"/>
        <v>4.6765813334989526E-2</v>
      </c>
      <c r="AP36" s="164">
        <f t="shared" si="36"/>
        <v>5.1065719360568362E-2</v>
      </c>
      <c r="AQ36" s="164">
        <f t="shared" si="37"/>
        <v>4.3805662264721379E-2</v>
      </c>
      <c r="AR36" s="181">
        <f t="shared" si="38"/>
        <v>3.9597336571941533E-2</v>
      </c>
      <c r="AT36" s="24">
        <f t="shared" si="4"/>
        <v>4.6242774566473965E-2</v>
      </c>
      <c r="AU36" s="24">
        <f t="shared" si="5"/>
        <v>4.2560182546529601E-2</v>
      </c>
      <c r="AV36" s="24">
        <f t="shared" si="39"/>
        <v>3.682592019944364E-3</v>
      </c>
      <c r="AW36" s="24">
        <f t="shared" si="6"/>
        <v>4.7448522829006246E-2</v>
      </c>
      <c r="AX36" s="24">
        <f t="shared" si="7"/>
        <v>4.1822199406506E-2</v>
      </c>
      <c r="AY36" s="24">
        <f t="shared" si="40"/>
        <v>5.6263234225002456E-3</v>
      </c>
      <c r="AZ36" s="24">
        <f t="shared" si="8"/>
        <v>4.4286979627989442E-2</v>
      </c>
      <c r="BA36" s="24">
        <f t="shared" si="9"/>
        <v>4.1009964811531852E-2</v>
      </c>
      <c r="BB36" s="24">
        <f t="shared" si="41"/>
        <v>3.2770148164575907E-3</v>
      </c>
      <c r="BC36" s="24">
        <f t="shared" si="10"/>
        <v>4.7870948618142561E-2</v>
      </c>
      <c r="BD36" s="24">
        <f t="shared" si="11"/>
        <v>4.3882978723404298E-2</v>
      </c>
      <c r="BE36" s="24">
        <f t="shared" si="42"/>
        <v>3.9879698947382636E-3</v>
      </c>
      <c r="BF36" s="24">
        <f t="shared" si="12"/>
        <v>5.1327433628318486E-2</v>
      </c>
      <c r="BG36" s="24">
        <f t="shared" si="13"/>
        <v>4.7127230740110715E-2</v>
      </c>
      <c r="BH36" s="24">
        <f t="shared" si="43"/>
        <v>4.2002028882077713E-3</v>
      </c>
      <c r="BI36" s="24">
        <f t="shared" si="14"/>
        <v>4.7473842093788354E-2</v>
      </c>
      <c r="BJ36" s="24">
        <f t="shared" si="15"/>
        <v>4.6765813334989526E-2</v>
      </c>
      <c r="BK36" s="24">
        <f t="shared" si="44"/>
        <v>7.0802875879882876E-4</v>
      </c>
      <c r="BL36" s="24">
        <f t="shared" si="16"/>
        <v>5.1065719360568362E-2</v>
      </c>
      <c r="BM36" s="24">
        <f t="shared" si="17"/>
        <v>3.9597336571941533E-2</v>
      </c>
      <c r="BN36" s="24">
        <f t="shared" si="45"/>
        <v>1.146838278862683E-2</v>
      </c>
    </row>
    <row r="37" spans="1:66" x14ac:dyDescent="0.25">
      <c r="A37" s="35">
        <f>+NAC!A38</f>
        <v>43709</v>
      </c>
      <c r="B37" s="71">
        <f>+NAC!P38</f>
        <v>250.5</v>
      </c>
      <c r="C37" s="71">
        <f>+NAC!S38</f>
        <v>241.67410369326765</v>
      </c>
      <c r="D37" s="179">
        <f>+[1]IPCse!$DK39</f>
        <v>240.48188540917121</v>
      </c>
      <c r="E37" s="71">
        <f>+GBA!$P38</f>
        <v>248.7</v>
      </c>
      <c r="F37" s="71">
        <f>+GBA!$S38</f>
        <v>241.51482943777643</v>
      </c>
      <c r="G37" s="179">
        <f>+[1]IPCse!$DE39</f>
        <v>239.82812227128628</v>
      </c>
      <c r="H37" s="71">
        <f>+PAM!$P38</f>
        <v>251.4</v>
      </c>
      <c r="I37" s="71">
        <f>+PAM!$S38</f>
        <v>240.95649436227859</v>
      </c>
      <c r="J37" s="179">
        <f>+[1]IPCse!$DF39</f>
        <v>240.88874249109995</v>
      </c>
      <c r="K37" s="71">
        <f>+NOA!$P38</f>
        <v>251.5</v>
      </c>
      <c r="L37" s="71">
        <f>+NOA!$S38</f>
        <v>242.75713703653403</v>
      </c>
      <c r="M37" s="179">
        <f>+[1]IPCse!$DG39</f>
        <v>242.43441283986482</v>
      </c>
      <c r="N37" s="71">
        <f>+NEA!$P38</f>
        <v>253.3</v>
      </c>
      <c r="O37" s="71">
        <f>+NEA!$S38</f>
        <v>242.03887668223015</v>
      </c>
      <c r="P37" s="179">
        <f>+[1]IPCse!$DH39</f>
        <v>241.62956557770349</v>
      </c>
      <c r="Q37" s="71">
        <f>+CUY!$P38</f>
        <v>255.9</v>
      </c>
      <c r="R37" s="71">
        <f>+CUY!$S38</f>
        <v>243.81869857890794</v>
      </c>
      <c r="S37" s="179">
        <f>+[1]IPCse!$DI39</f>
        <v>242.89302389263813</v>
      </c>
      <c r="T37" s="71">
        <f>+PAT!$P38</f>
        <v>250.2</v>
      </c>
      <c r="U37" s="71">
        <f>+PAT!$S38</f>
        <v>238.40915673555591</v>
      </c>
      <c r="V37" s="179">
        <f>+[1]IPCse!$DJ39</f>
        <v>237.02324910951387</v>
      </c>
      <c r="X37" s="164">
        <f t="shared" si="18"/>
        <v>6.4598385040373962E-2</v>
      </c>
      <c r="Y37" s="164">
        <f t="shared" si="19"/>
        <v>6.6464026454156278E-2</v>
      </c>
      <c r="Z37" s="181">
        <f t="shared" si="20"/>
        <v>5.6048804597495394E-2</v>
      </c>
      <c r="AA37" s="164">
        <f t="shared" si="21"/>
        <v>6.2820512820512819E-2</v>
      </c>
      <c r="AB37" s="164">
        <f t="shared" si="22"/>
        <v>6.8742892620849094E-2</v>
      </c>
      <c r="AC37" s="181">
        <f t="shared" si="23"/>
        <v>5.5098908727485574E-2</v>
      </c>
      <c r="AD37" s="164">
        <f t="shared" si="24"/>
        <v>6.61577608142494E-2</v>
      </c>
      <c r="AE37" s="164">
        <f t="shared" si="25"/>
        <v>6.4808009414618839E-2</v>
      </c>
      <c r="AF37" s="181">
        <f t="shared" si="26"/>
        <v>5.744709623962585E-2</v>
      </c>
      <c r="AG37" s="164">
        <f t="shared" si="27"/>
        <v>6.7940552016985123E-2</v>
      </c>
      <c r="AH37" s="164">
        <f t="shared" si="28"/>
        <v>6.4464377394145789E-2</v>
      </c>
      <c r="AI37" s="181">
        <f t="shared" si="29"/>
        <v>5.8213605426453485E-2</v>
      </c>
      <c r="AJ37" s="164">
        <f t="shared" si="30"/>
        <v>6.6077441077441179E-2</v>
      </c>
      <c r="AK37" s="164">
        <f t="shared" si="31"/>
        <v>6.603683658599091E-2</v>
      </c>
      <c r="AL37" s="181">
        <f t="shared" si="32"/>
        <v>5.6898619590788568E-2</v>
      </c>
      <c r="AM37" s="164">
        <f t="shared" si="33"/>
        <v>6.4033264033264148E-2</v>
      </c>
      <c r="AN37" s="164">
        <f t="shared" si="34"/>
        <v>6.3141455653661138E-2</v>
      </c>
      <c r="AO37" s="181">
        <f t="shared" si="35"/>
        <v>5.5946527384732381E-2</v>
      </c>
      <c r="AP37" s="164">
        <f t="shared" si="36"/>
        <v>5.7034220532319324E-2</v>
      </c>
      <c r="AQ37" s="164">
        <f t="shared" si="37"/>
        <v>5.8531138577779362E-2</v>
      </c>
      <c r="AR37" s="181">
        <f t="shared" si="38"/>
        <v>5.0798427907719601E-2</v>
      </c>
      <c r="AT37" s="24">
        <f t="shared" ref="AT37:AT68" si="46">+MAX(X37:Z37)</f>
        <v>6.6464026454156278E-2</v>
      </c>
      <c r="AU37" s="24">
        <f t="shared" ref="AU37:AU68" si="47">+MIN(X37:Z37)</f>
        <v>5.6048804597495394E-2</v>
      </c>
      <c r="AV37" s="24">
        <f t="shared" si="39"/>
        <v>1.0415221856660883E-2</v>
      </c>
      <c r="AW37" s="24">
        <f t="shared" ref="AW37:AW68" si="48">+MAX(AA37:AC37)</f>
        <v>6.8742892620849094E-2</v>
      </c>
      <c r="AX37" s="24">
        <f t="shared" ref="AX37:AX68" si="49">+MIN(AA37:AC37)</f>
        <v>5.5098908727485574E-2</v>
      </c>
      <c r="AY37" s="24">
        <f t="shared" si="40"/>
        <v>1.364398389336352E-2</v>
      </c>
      <c r="AZ37" s="24">
        <f t="shared" ref="AZ37:AZ68" si="50">+MAX(AD37:AF37)</f>
        <v>6.61577608142494E-2</v>
      </c>
      <c r="BA37" s="24">
        <f t="shared" ref="BA37:BA68" si="51">+MIN(AD37:AF37)</f>
        <v>5.744709623962585E-2</v>
      </c>
      <c r="BB37" s="24">
        <f t="shared" si="41"/>
        <v>8.71066457462355E-3</v>
      </c>
      <c r="BC37" s="24">
        <f t="shared" ref="BC37:BC68" si="52">+MAX(AG37:AI37)</f>
        <v>6.7940552016985123E-2</v>
      </c>
      <c r="BD37" s="24">
        <f t="shared" ref="BD37:BD68" si="53">+MIN(AG37:AI37)</f>
        <v>5.8213605426453485E-2</v>
      </c>
      <c r="BE37" s="24">
        <f t="shared" si="42"/>
        <v>9.7269465905316377E-3</v>
      </c>
      <c r="BF37" s="24">
        <f t="shared" ref="BF37:BF68" si="54">+MAX(AJ37:AL37)</f>
        <v>6.6077441077441179E-2</v>
      </c>
      <c r="BG37" s="24">
        <f t="shared" ref="BG37:BG68" si="55">+MIN(AJ37:AL37)</f>
        <v>5.6898619590788568E-2</v>
      </c>
      <c r="BH37" s="24">
        <f t="shared" si="43"/>
        <v>9.1788214866526108E-3</v>
      </c>
      <c r="BI37" s="24">
        <f t="shared" ref="BI37:BI68" si="56">+MAX(AM37:AO37)</f>
        <v>6.4033264033264148E-2</v>
      </c>
      <c r="BJ37" s="24">
        <f t="shared" ref="BJ37:BJ68" si="57">+MIN(AM37:AO37)</f>
        <v>5.5946527384732381E-2</v>
      </c>
      <c r="BK37" s="24">
        <f t="shared" si="44"/>
        <v>8.0867366485317671E-3</v>
      </c>
      <c r="BL37" s="24">
        <f t="shared" ref="BL37:BL68" si="58">+MAX(AP37:AR37)</f>
        <v>5.8531138577779362E-2</v>
      </c>
      <c r="BM37" s="24">
        <f t="shared" ref="BM37:BM68" si="59">+MIN(AP37:AR37)</f>
        <v>5.0798427907719601E-2</v>
      </c>
      <c r="BN37" s="24">
        <f t="shared" si="45"/>
        <v>7.7327106700597614E-3</v>
      </c>
    </row>
    <row r="38" spans="1:66" x14ac:dyDescent="0.25">
      <c r="A38" s="35">
        <f>+NAC!A39</f>
        <v>43739</v>
      </c>
      <c r="B38" s="71">
        <f>+NAC!P39</f>
        <v>260</v>
      </c>
      <c r="C38" s="71">
        <f>+NAC!S39</f>
        <v>250.20881925500422</v>
      </c>
      <c r="D38" s="179">
        <f>+[1]IPCse!$DK40</f>
        <v>247.86704655364198</v>
      </c>
      <c r="E38" s="71">
        <f>+GBA!$P39</f>
        <v>258.2</v>
      </c>
      <c r="F38" s="71">
        <f>+GBA!$S39</f>
        <v>250.28002210991795</v>
      </c>
      <c r="G38" s="179">
        <f>+[1]IPCse!$DE40</f>
        <v>247.32237947588476</v>
      </c>
      <c r="H38" s="71">
        <f>+PAM!$P39</f>
        <v>261.10000000000002</v>
      </c>
      <c r="I38" s="71">
        <f>+PAM!$S39</f>
        <v>249.11995899838925</v>
      </c>
      <c r="J38" s="179">
        <f>+[1]IPCse!$DF40</f>
        <v>248.07902832760465</v>
      </c>
      <c r="K38" s="71">
        <f>+NOA!$P39</f>
        <v>260.10000000000002</v>
      </c>
      <c r="L38" s="71">
        <f>+NOA!$S39</f>
        <v>250.39178324052691</v>
      </c>
      <c r="M38" s="179">
        <f>+[1]IPCse!$DG40</f>
        <v>249.05635985942035</v>
      </c>
      <c r="N38" s="71">
        <f>+NEA!$P39</f>
        <v>262.39999999999998</v>
      </c>
      <c r="O38" s="71">
        <f>+NEA!$S39</f>
        <v>250.44804998626753</v>
      </c>
      <c r="P38" s="179">
        <f>+[1]IPCse!$DH40</f>
        <v>248.73582774245912</v>
      </c>
      <c r="Q38" s="71">
        <f>+CUY!$P39</f>
        <v>266.8</v>
      </c>
      <c r="R38" s="71">
        <f>+CUY!$S39</f>
        <v>253.15123410620788</v>
      </c>
      <c r="S38" s="179">
        <f>+[1]IPCse!$DI40</f>
        <v>251.86859826235042</v>
      </c>
      <c r="T38" s="71">
        <f>+PAT!$P39</f>
        <v>259.60000000000002</v>
      </c>
      <c r="U38" s="71">
        <f>+PAT!$S39</f>
        <v>247.09257806607332</v>
      </c>
      <c r="V38" s="179">
        <f>+[1]IPCse!$DJ40</f>
        <v>244.42151153289873</v>
      </c>
      <c r="X38" s="164">
        <f t="shared" si="18"/>
        <v>3.7924151696606678E-2</v>
      </c>
      <c r="Y38" s="164">
        <f t="shared" si="19"/>
        <v>3.5314977613690957E-2</v>
      </c>
      <c r="Z38" s="181">
        <f t="shared" si="20"/>
        <v>3.0709843828383043E-2</v>
      </c>
      <c r="AA38" s="164">
        <f t="shared" si="21"/>
        <v>3.8198632891033313E-2</v>
      </c>
      <c r="AB38" s="164">
        <f t="shared" si="22"/>
        <v>3.6292565108925423E-2</v>
      </c>
      <c r="AC38" s="181">
        <f t="shared" si="23"/>
        <v>3.1248450488726265E-2</v>
      </c>
      <c r="AD38" s="164">
        <f t="shared" si="24"/>
        <v>3.8583929992044519E-2</v>
      </c>
      <c r="AE38" s="164">
        <f t="shared" si="25"/>
        <v>3.3879413201608477E-2</v>
      </c>
      <c r="AF38" s="181">
        <f t="shared" si="26"/>
        <v>2.9848990708938317E-2</v>
      </c>
      <c r="AG38" s="164">
        <f t="shared" si="27"/>
        <v>3.4194831013916627E-2</v>
      </c>
      <c r="AH38" s="164">
        <f t="shared" si="28"/>
        <v>3.1449729129256809E-2</v>
      </c>
      <c r="AI38" s="181">
        <f t="shared" si="29"/>
        <v>2.7314385536221453E-2</v>
      </c>
      <c r="AJ38" s="164">
        <f t="shared" si="30"/>
        <v>3.5925779707856265E-2</v>
      </c>
      <c r="AK38" s="164">
        <f t="shared" si="31"/>
        <v>3.4743068631398755E-2</v>
      </c>
      <c r="AL38" s="181">
        <f t="shared" si="32"/>
        <v>2.9409737785049295E-2</v>
      </c>
      <c r="AM38" s="164">
        <f t="shared" si="33"/>
        <v>4.2594763579523187E-2</v>
      </c>
      <c r="AN38" s="164">
        <f t="shared" si="34"/>
        <v>3.8276537368521879E-2</v>
      </c>
      <c r="AO38" s="181">
        <f t="shared" si="35"/>
        <v>3.6952787798794962E-2</v>
      </c>
      <c r="AP38" s="164">
        <f t="shared" si="36"/>
        <v>3.7569944044764325E-2</v>
      </c>
      <c r="AQ38" s="164">
        <f t="shared" si="37"/>
        <v>3.6422348241217373E-2</v>
      </c>
      <c r="AR38" s="181">
        <f t="shared" si="38"/>
        <v>3.1213235204478051E-2</v>
      </c>
      <c r="AT38" s="24">
        <f t="shared" si="46"/>
        <v>3.7924151696606678E-2</v>
      </c>
      <c r="AU38" s="24">
        <f t="shared" si="47"/>
        <v>3.0709843828383043E-2</v>
      </c>
      <c r="AV38" s="24">
        <f t="shared" si="39"/>
        <v>7.214307868223635E-3</v>
      </c>
      <c r="AW38" s="24">
        <f t="shared" si="48"/>
        <v>3.8198632891033313E-2</v>
      </c>
      <c r="AX38" s="24">
        <f t="shared" si="49"/>
        <v>3.1248450488726265E-2</v>
      </c>
      <c r="AY38" s="24">
        <f t="shared" si="40"/>
        <v>6.950182402307048E-3</v>
      </c>
      <c r="AZ38" s="24">
        <f t="shared" si="50"/>
        <v>3.8583929992044519E-2</v>
      </c>
      <c r="BA38" s="24">
        <f t="shared" si="51"/>
        <v>2.9848990708938317E-2</v>
      </c>
      <c r="BB38" s="24">
        <f t="shared" si="41"/>
        <v>8.7349392831062023E-3</v>
      </c>
      <c r="BC38" s="24">
        <f t="shared" si="52"/>
        <v>3.4194831013916627E-2</v>
      </c>
      <c r="BD38" s="24">
        <f t="shared" si="53"/>
        <v>2.7314385536221453E-2</v>
      </c>
      <c r="BE38" s="24">
        <f t="shared" si="42"/>
        <v>6.880445477695174E-3</v>
      </c>
      <c r="BF38" s="24">
        <f t="shared" si="54"/>
        <v>3.5925779707856265E-2</v>
      </c>
      <c r="BG38" s="24">
        <f t="shared" si="55"/>
        <v>2.9409737785049295E-2</v>
      </c>
      <c r="BH38" s="24">
        <f t="shared" si="43"/>
        <v>6.5160419228069699E-3</v>
      </c>
      <c r="BI38" s="24">
        <f t="shared" si="56"/>
        <v>4.2594763579523187E-2</v>
      </c>
      <c r="BJ38" s="24">
        <f t="shared" si="57"/>
        <v>3.6952787798794962E-2</v>
      </c>
      <c r="BK38" s="24">
        <f t="shared" si="44"/>
        <v>5.6419757807282256E-3</v>
      </c>
      <c r="BL38" s="24">
        <f t="shared" si="58"/>
        <v>3.7569944044764325E-2</v>
      </c>
      <c r="BM38" s="24">
        <f t="shared" si="59"/>
        <v>3.1213235204478051E-2</v>
      </c>
      <c r="BN38" s="24">
        <f t="shared" si="45"/>
        <v>6.3567088402862737E-3</v>
      </c>
    </row>
    <row r="39" spans="1:66" x14ac:dyDescent="0.25">
      <c r="A39" s="35">
        <f>+NAC!A40</f>
        <v>43770</v>
      </c>
      <c r="B39" s="71">
        <f>+NAC!P40</f>
        <v>270.39999999999998</v>
      </c>
      <c r="C39" s="71">
        <f>+NAC!S40</f>
        <v>260.72020180386818</v>
      </c>
      <c r="D39" s="179">
        <f>+[1]IPCse!$DK41</f>
        <v>259.33119862805262</v>
      </c>
      <c r="E39" s="71">
        <f>+GBA!$P40</f>
        <v>267.7</v>
      </c>
      <c r="F39" s="71">
        <f>+GBA!$S40</f>
        <v>260.35121604548328</v>
      </c>
      <c r="G39" s="179">
        <f>+[1]IPCse!$DE41</f>
        <v>258.86110223841541</v>
      </c>
      <c r="H39" s="71">
        <f>+PAM!$P40</f>
        <v>272.10000000000002</v>
      </c>
      <c r="I39" s="71">
        <f>+PAM!$S40</f>
        <v>260.00680919607555</v>
      </c>
      <c r="J39" s="179">
        <f>+[1]IPCse!$DF41</f>
        <v>259.46779099546961</v>
      </c>
      <c r="K39" s="71">
        <f>+NOA!$P40</f>
        <v>270.2</v>
      </c>
      <c r="L39" s="71">
        <f>+NOA!$S40</f>
        <v>259.48535922857531</v>
      </c>
      <c r="M39" s="179">
        <f>+[1]IPCse!$DG41</f>
        <v>259.115891745765</v>
      </c>
      <c r="N39" s="71">
        <f>+NEA!$P40</f>
        <v>274.2</v>
      </c>
      <c r="O39" s="71">
        <f>+NEA!$S40</f>
        <v>261.05274649821479</v>
      </c>
      <c r="P39" s="179">
        <f>+[1]IPCse!$DH41</f>
        <v>259.9236440171174</v>
      </c>
      <c r="Q39" s="71">
        <f>+CUY!$P40</f>
        <v>279.39999999999998</v>
      </c>
      <c r="R39" s="71">
        <f>+CUY!$S40</f>
        <v>265.34399401645476</v>
      </c>
      <c r="S39" s="179">
        <f>+[1]IPCse!$DI41</f>
        <v>265.1083989976143</v>
      </c>
      <c r="T39" s="71">
        <f>+PAT!$P40</f>
        <v>269.89999999999998</v>
      </c>
      <c r="U39" s="71">
        <f>+PAT!$S40</f>
        <v>258.37486800422386</v>
      </c>
      <c r="V39" s="179">
        <f>+[1]IPCse!$DJ41</f>
        <v>256.09544313882611</v>
      </c>
      <c r="X39" s="164">
        <f t="shared" si="18"/>
        <v>3.9999999999999813E-2</v>
      </c>
      <c r="Y39" s="164">
        <f t="shared" si="19"/>
        <v>4.2010439840456382E-2</v>
      </c>
      <c r="Z39" s="181">
        <f t="shared" si="20"/>
        <v>4.625121505181462E-2</v>
      </c>
      <c r="AA39" s="164">
        <f t="shared" si="21"/>
        <v>3.6793183578621269E-2</v>
      </c>
      <c r="AB39" s="164">
        <f t="shared" si="22"/>
        <v>4.0239703715313935E-2</v>
      </c>
      <c r="AC39" s="181">
        <f t="shared" si="23"/>
        <v>4.6654584138253297E-2</v>
      </c>
      <c r="AD39" s="164">
        <f t="shared" si="24"/>
        <v>4.2129452317119842E-2</v>
      </c>
      <c r="AE39" s="164">
        <f t="shared" si="25"/>
        <v>4.370123630984013E-2</v>
      </c>
      <c r="AF39" s="181">
        <f t="shared" si="26"/>
        <v>4.5907801012608607E-2</v>
      </c>
      <c r="AG39" s="164">
        <f t="shared" si="27"/>
        <v>3.8831218762014563E-2</v>
      </c>
      <c r="AH39" s="164">
        <f t="shared" si="28"/>
        <v>3.6317389773581787E-2</v>
      </c>
      <c r="AI39" s="181">
        <f t="shared" si="29"/>
        <v>4.0390584251784434E-2</v>
      </c>
      <c r="AJ39" s="164">
        <f t="shared" si="30"/>
        <v>4.4969512195121908E-2</v>
      </c>
      <c r="AK39" s="164">
        <f t="shared" si="31"/>
        <v>4.2342899106336596E-2</v>
      </c>
      <c r="AL39" s="181">
        <f t="shared" si="32"/>
        <v>4.4978708440193582E-2</v>
      </c>
      <c r="AM39" s="164">
        <f t="shared" si="33"/>
        <v>4.7226386806596521E-2</v>
      </c>
      <c r="AN39" s="164">
        <f t="shared" si="34"/>
        <v>4.8163936286131248E-2</v>
      </c>
      <c r="AO39" s="181">
        <f t="shared" si="35"/>
        <v>5.2566301740692101E-2</v>
      </c>
      <c r="AP39" s="164">
        <f t="shared" si="36"/>
        <v>3.9676425269645321E-2</v>
      </c>
      <c r="AQ39" s="164">
        <f t="shared" si="37"/>
        <v>4.5660173310157592E-2</v>
      </c>
      <c r="AR39" s="181">
        <f t="shared" si="38"/>
        <v>4.776147374555495E-2</v>
      </c>
      <c r="AT39" s="24">
        <f t="shared" si="46"/>
        <v>4.625121505181462E-2</v>
      </c>
      <c r="AU39" s="24">
        <f t="shared" si="47"/>
        <v>3.9999999999999813E-2</v>
      </c>
      <c r="AV39" s="24">
        <f t="shared" si="39"/>
        <v>6.2512150518148069E-3</v>
      </c>
      <c r="AW39" s="24">
        <f t="shared" si="48"/>
        <v>4.6654584138253297E-2</v>
      </c>
      <c r="AX39" s="24">
        <f t="shared" si="49"/>
        <v>3.6793183578621269E-2</v>
      </c>
      <c r="AY39" s="24">
        <f t="shared" si="40"/>
        <v>9.8614005596320276E-3</v>
      </c>
      <c r="AZ39" s="24">
        <f t="shared" si="50"/>
        <v>4.5907801012608607E-2</v>
      </c>
      <c r="BA39" s="24">
        <f t="shared" si="51"/>
        <v>4.2129452317119842E-2</v>
      </c>
      <c r="BB39" s="24">
        <f t="shared" si="41"/>
        <v>3.7783486954887646E-3</v>
      </c>
      <c r="BC39" s="24">
        <f t="shared" si="52"/>
        <v>4.0390584251784434E-2</v>
      </c>
      <c r="BD39" s="24">
        <f t="shared" si="53"/>
        <v>3.6317389773581787E-2</v>
      </c>
      <c r="BE39" s="24">
        <f t="shared" si="42"/>
        <v>4.0731944782026464E-3</v>
      </c>
      <c r="BF39" s="24">
        <f t="shared" si="54"/>
        <v>4.4978708440193582E-2</v>
      </c>
      <c r="BG39" s="24">
        <f t="shared" si="55"/>
        <v>4.2342899106336596E-2</v>
      </c>
      <c r="BH39" s="24">
        <f t="shared" si="43"/>
        <v>2.6358093338569866E-3</v>
      </c>
      <c r="BI39" s="24">
        <f t="shared" si="56"/>
        <v>5.2566301740692101E-2</v>
      </c>
      <c r="BJ39" s="24">
        <f t="shared" si="57"/>
        <v>4.7226386806596521E-2</v>
      </c>
      <c r="BK39" s="24">
        <f t="shared" si="44"/>
        <v>5.3399149340955798E-3</v>
      </c>
      <c r="BL39" s="24">
        <f t="shared" si="58"/>
        <v>4.776147374555495E-2</v>
      </c>
      <c r="BM39" s="24">
        <f t="shared" si="59"/>
        <v>3.9676425269645321E-2</v>
      </c>
      <c r="BN39" s="24">
        <f t="shared" si="45"/>
        <v>8.0850484759096286E-3</v>
      </c>
    </row>
    <row r="40" spans="1:66" x14ac:dyDescent="0.25">
      <c r="A40" s="35">
        <f>+NAC!A41</f>
        <v>43800</v>
      </c>
      <c r="B40" s="71">
        <f>+NAC!P41</f>
        <v>280.3</v>
      </c>
      <c r="C40" s="71">
        <f>+NAC!S41</f>
        <v>269.17231677150403</v>
      </c>
      <c r="D40" s="179">
        <f>+[1]IPCse!$DK42</f>
        <v>268.80678051075262</v>
      </c>
      <c r="E40" s="71">
        <f>+GBA!$P41</f>
        <v>278.10000000000002</v>
      </c>
      <c r="F40" s="71">
        <f>+GBA!$S41</f>
        <v>268.68772899557808</v>
      </c>
      <c r="G40" s="179">
        <f>+[1]IPCse!$DE42</f>
        <v>268.60238025431011</v>
      </c>
      <c r="H40" s="71">
        <f>+PAM!$P41</f>
        <v>281.60000000000002</v>
      </c>
      <c r="I40" s="71">
        <f>+PAM!$S41</f>
        <v>268.45314101625422</v>
      </c>
      <c r="J40" s="179">
        <f>+[1]IPCse!$DF42</f>
        <v>268.60380218263487</v>
      </c>
      <c r="K40" s="71">
        <f>+NOA!$P41</f>
        <v>279.60000000000002</v>
      </c>
      <c r="L40" s="71">
        <f>+NOA!$S41</f>
        <v>268.37734619041152</v>
      </c>
      <c r="M40" s="179">
        <f>+[1]IPCse!$DG42</f>
        <v>268.58277286162115</v>
      </c>
      <c r="N40" s="71">
        <f>+NEA!$P41</f>
        <v>283.89999999999998</v>
      </c>
      <c r="O40" s="71">
        <f>+NEA!$S41</f>
        <v>270.98017028288933</v>
      </c>
      <c r="P40" s="179">
        <f>+[1]IPCse!$DH42</f>
        <v>269.41506701840819</v>
      </c>
      <c r="Q40" s="71">
        <f>+CUY!$P41</f>
        <v>288.5</v>
      </c>
      <c r="R40" s="71">
        <f>+CUY!$S41</f>
        <v>272.74738967838442</v>
      </c>
      <c r="S40" s="179">
        <f>+[1]IPCse!$DI42</f>
        <v>273.32265939021926</v>
      </c>
      <c r="T40" s="71">
        <f>+PAT!$P41</f>
        <v>280.60000000000002</v>
      </c>
      <c r="U40" s="71">
        <f>+PAT!$S41</f>
        <v>267.84963041182687</v>
      </c>
      <c r="V40" s="179">
        <f>+[1]IPCse!$DJ42</f>
        <v>266.94155871086025</v>
      </c>
      <c r="X40" s="164">
        <f t="shared" si="18"/>
        <v>3.6612426035503187E-2</v>
      </c>
      <c r="Y40" s="164">
        <f t="shared" si="19"/>
        <v>3.2418335476719573E-2</v>
      </c>
      <c r="Z40" s="181">
        <f t="shared" si="20"/>
        <v>3.6538534248208299E-2</v>
      </c>
      <c r="AA40" s="164">
        <f t="shared" si="21"/>
        <v>3.884945834889808E-2</v>
      </c>
      <c r="AB40" s="164">
        <f t="shared" si="22"/>
        <v>3.2020257391993212E-2</v>
      </c>
      <c r="AC40" s="181">
        <f t="shared" si="23"/>
        <v>3.7631293120751641E-2</v>
      </c>
      <c r="AD40" s="164">
        <f t="shared" si="24"/>
        <v>3.4913634693127582E-2</v>
      </c>
      <c r="AE40" s="164">
        <f t="shared" si="25"/>
        <v>3.2485040858330594E-2</v>
      </c>
      <c r="AF40" s="181">
        <f t="shared" si="26"/>
        <v>3.5210579132439523E-2</v>
      </c>
      <c r="AG40" s="164">
        <f t="shared" si="27"/>
        <v>3.4789045151739639E-2</v>
      </c>
      <c r="AH40" s="164">
        <f t="shared" si="28"/>
        <v>3.4267779069583115E-2</v>
      </c>
      <c r="AI40" s="181">
        <f t="shared" si="29"/>
        <v>3.6535316502874782E-2</v>
      </c>
      <c r="AJ40" s="164">
        <f t="shared" si="30"/>
        <v>3.5375638220277228E-2</v>
      </c>
      <c r="AK40" s="164">
        <f t="shared" si="31"/>
        <v>3.8028421144163049E-2</v>
      </c>
      <c r="AL40" s="181">
        <f t="shared" si="32"/>
        <v>3.6516197043873877E-2</v>
      </c>
      <c r="AM40" s="164">
        <f t="shared" si="33"/>
        <v>3.2569792412312282E-2</v>
      </c>
      <c r="AN40" s="164">
        <f t="shared" si="34"/>
        <v>2.7901123932997596E-2</v>
      </c>
      <c r="AO40" s="181">
        <f t="shared" si="35"/>
        <v>3.0984534717358736E-2</v>
      </c>
      <c r="AP40" s="164">
        <f t="shared" si="36"/>
        <v>3.9644312708410734E-2</v>
      </c>
      <c r="AQ40" s="164">
        <f t="shared" si="37"/>
        <v>3.6670603765719623E-2</v>
      </c>
      <c r="AR40" s="181">
        <f t="shared" si="38"/>
        <v>4.2351849135224828E-2</v>
      </c>
      <c r="AT40" s="24">
        <f t="shared" si="46"/>
        <v>3.6612426035503187E-2</v>
      </c>
      <c r="AU40" s="24">
        <f t="shared" si="47"/>
        <v>3.2418335476719573E-2</v>
      </c>
      <c r="AV40" s="24">
        <f t="shared" si="39"/>
        <v>4.1940905587836141E-3</v>
      </c>
      <c r="AW40" s="24">
        <f t="shared" si="48"/>
        <v>3.884945834889808E-2</v>
      </c>
      <c r="AX40" s="24">
        <f t="shared" si="49"/>
        <v>3.2020257391993212E-2</v>
      </c>
      <c r="AY40" s="24">
        <f t="shared" si="40"/>
        <v>6.8292009569048684E-3</v>
      </c>
      <c r="AZ40" s="24">
        <f t="shared" si="50"/>
        <v>3.5210579132439523E-2</v>
      </c>
      <c r="BA40" s="24">
        <f t="shared" si="51"/>
        <v>3.2485040858330594E-2</v>
      </c>
      <c r="BB40" s="24">
        <f t="shared" si="41"/>
        <v>2.7255382741089296E-3</v>
      </c>
      <c r="BC40" s="24">
        <f t="shared" si="52"/>
        <v>3.6535316502874782E-2</v>
      </c>
      <c r="BD40" s="24">
        <f t="shared" si="53"/>
        <v>3.4267779069583115E-2</v>
      </c>
      <c r="BE40" s="24">
        <f t="shared" si="42"/>
        <v>2.2675374332916665E-3</v>
      </c>
      <c r="BF40" s="24">
        <f t="shared" si="54"/>
        <v>3.8028421144163049E-2</v>
      </c>
      <c r="BG40" s="24">
        <f t="shared" si="55"/>
        <v>3.5375638220277228E-2</v>
      </c>
      <c r="BH40" s="24">
        <f t="shared" si="43"/>
        <v>2.6527829238858214E-3</v>
      </c>
      <c r="BI40" s="24">
        <f t="shared" si="56"/>
        <v>3.2569792412312282E-2</v>
      </c>
      <c r="BJ40" s="24">
        <f t="shared" si="57"/>
        <v>2.7901123932997596E-2</v>
      </c>
      <c r="BK40" s="24">
        <f t="shared" si="44"/>
        <v>4.668668479314686E-3</v>
      </c>
      <c r="BL40" s="24">
        <f t="shared" si="58"/>
        <v>4.2351849135224828E-2</v>
      </c>
      <c r="BM40" s="24">
        <f t="shared" si="59"/>
        <v>3.6670603765719623E-2</v>
      </c>
      <c r="BN40" s="24">
        <f t="shared" si="45"/>
        <v>5.6812453695052056E-3</v>
      </c>
    </row>
    <row r="41" spans="1:66" x14ac:dyDescent="0.25">
      <c r="A41" s="35">
        <f>+NAC!A42</f>
        <v>43831</v>
      </c>
      <c r="B41" s="71">
        <f>+NAC!P42</f>
        <v>287.2</v>
      </c>
      <c r="C41" s="71">
        <f>+NAC!S42</f>
        <v>278.49145280755243</v>
      </c>
      <c r="D41" s="179">
        <f>+[1]IPCse!$DK43</f>
        <v>277.88508928055023</v>
      </c>
      <c r="E41" s="71">
        <f>+GBA!$P42</f>
        <v>283.8</v>
      </c>
      <c r="F41" s="71">
        <f>+GBA!$S42</f>
        <v>277.82885344283017</v>
      </c>
      <c r="G41" s="179">
        <f>+[1]IPCse!$DE43</f>
        <v>278.19814083257995</v>
      </c>
      <c r="H41" s="71">
        <f>+PAM!$P42</f>
        <v>288.89999999999998</v>
      </c>
      <c r="I41" s="71">
        <f>+PAM!$S42</f>
        <v>278.00998682091085</v>
      </c>
      <c r="J41" s="179">
        <f>+[1]IPCse!$DF43</f>
        <v>277.26387148963317</v>
      </c>
      <c r="K41" s="71">
        <f>+NOA!$P42</f>
        <v>286.7</v>
      </c>
      <c r="L41" s="71">
        <f>+NOA!$S42</f>
        <v>277.20442754312097</v>
      </c>
      <c r="M41" s="179">
        <f>+[1]IPCse!$DG43</f>
        <v>276.54240120014236</v>
      </c>
      <c r="N41" s="71">
        <f>+NEA!$P42</f>
        <v>293.8</v>
      </c>
      <c r="O41" s="71">
        <f>+NEA!$S42</f>
        <v>282.36237297445757</v>
      </c>
      <c r="P41" s="179">
        <f>+[1]IPCse!$DH43</f>
        <v>279.82373568400743</v>
      </c>
      <c r="Q41" s="71">
        <f>+CUY!$P42</f>
        <v>297.3</v>
      </c>
      <c r="R41" s="71">
        <f>+CUY!$S42</f>
        <v>282.00210919970078</v>
      </c>
      <c r="S41" s="179">
        <f>+[1]IPCse!$DI43</f>
        <v>281.58528596806929</v>
      </c>
      <c r="T41" s="71">
        <f>+PAT!$P42</f>
        <v>288.8</v>
      </c>
      <c r="U41" s="71">
        <f>+PAT!$S42</f>
        <v>276.26631467793032</v>
      </c>
      <c r="V41" s="179">
        <f>+[1]IPCse!$DJ43</f>
        <v>275.38679678920465</v>
      </c>
      <c r="X41" s="164">
        <f t="shared" si="18"/>
        <v>2.4616482340349632E-2</v>
      </c>
      <c r="Y41" s="164">
        <f t="shared" si="19"/>
        <v>3.4621450481326033E-2</v>
      </c>
      <c r="Z41" s="181">
        <f t="shared" si="20"/>
        <v>3.3772618207577043E-2</v>
      </c>
      <c r="AA41" s="164">
        <f t="shared" si="21"/>
        <v>2.0496224379719541E-2</v>
      </c>
      <c r="AB41" s="164">
        <f t="shared" si="22"/>
        <v>3.4021369272887458E-2</v>
      </c>
      <c r="AC41" s="181">
        <f t="shared" si="23"/>
        <v>3.572477864561252E-2</v>
      </c>
      <c r="AD41" s="164">
        <f t="shared" si="24"/>
        <v>2.5923295454545192E-2</v>
      </c>
      <c r="AE41" s="164">
        <f t="shared" si="25"/>
        <v>3.5599679588319555E-2</v>
      </c>
      <c r="AF41" s="181">
        <f t="shared" si="26"/>
        <v>3.2241052571214013E-2</v>
      </c>
      <c r="AG41" s="164">
        <f t="shared" si="27"/>
        <v>2.5393419170243181E-2</v>
      </c>
      <c r="AH41" s="164">
        <f t="shared" si="28"/>
        <v>3.2890560541003033E-2</v>
      </c>
      <c r="AI41" s="181">
        <f t="shared" si="29"/>
        <v>2.9635662234458238E-2</v>
      </c>
      <c r="AJ41" s="164">
        <f t="shared" si="30"/>
        <v>3.4871433603381519E-2</v>
      </c>
      <c r="AK41" s="164">
        <f t="shared" si="31"/>
        <v>4.2003821459281721E-2</v>
      </c>
      <c r="AL41" s="181">
        <f t="shared" si="32"/>
        <v>3.863432279712864E-2</v>
      </c>
      <c r="AM41" s="164">
        <f t="shared" si="33"/>
        <v>3.0502599653379647E-2</v>
      </c>
      <c r="AN41" s="164">
        <f t="shared" si="34"/>
        <v>3.3931468719936131E-2</v>
      </c>
      <c r="AO41" s="181">
        <f t="shared" si="35"/>
        <v>3.0230302150154209E-2</v>
      </c>
      <c r="AP41" s="164">
        <f t="shared" si="36"/>
        <v>2.9223093371347098E-2</v>
      </c>
      <c r="AQ41" s="164">
        <f t="shared" si="37"/>
        <v>3.142316923552424E-2</v>
      </c>
      <c r="AR41" s="181">
        <f t="shared" si="38"/>
        <v>3.1637029914446169E-2</v>
      </c>
      <c r="AT41" s="24">
        <f t="shared" si="46"/>
        <v>3.4621450481326033E-2</v>
      </c>
      <c r="AU41" s="24">
        <f t="shared" si="47"/>
        <v>2.4616482340349632E-2</v>
      </c>
      <c r="AV41" s="24">
        <f t="shared" si="39"/>
        <v>1.00049681409764E-2</v>
      </c>
      <c r="AW41" s="24">
        <f t="shared" si="48"/>
        <v>3.572477864561252E-2</v>
      </c>
      <c r="AX41" s="24">
        <f t="shared" si="49"/>
        <v>2.0496224379719541E-2</v>
      </c>
      <c r="AY41" s="24">
        <f t="shared" si="40"/>
        <v>1.522855426589298E-2</v>
      </c>
      <c r="AZ41" s="24">
        <f t="shared" si="50"/>
        <v>3.5599679588319555E-2</v>
      </c>
      <c r="BA41" s="24">
        <f t="shared" si="51"/>
        <v>2.5923295454545192E-2</v>
      </c>
      <c r="BB41" s="24">
        <f t="shared" si="41"/>
        <v>9.6763841337743628E-3</v>
      </c>
      <c r="BC41" s="24">
        <f t="shared" si="52"/>
        <v>3.2890560541003033E-2</v>
      </c>
      <c r="BD41" s="24">
        <f t="shared" si="53"/>
        <v>2.5393419170243181E-2</v>
      </c>
      <c r="BE41" s="24">
        <f t="shared" si="42"/>
        <v>7.4971413707598522E-3</v>
      </c>
      <c r="BF41" s="24">
        <f t="shared" si="54"/>
        <v>4.2003821459281721E-2</v>
      </c>
      <c r="BG41" s="24">
        <f t="shared" si="55"/>
        <v>3.4871433603381519E-2</v>
      </c>
      <c r="BH41" s="24">
        <f t="shared" si="43"/>
        <v>7.1323878559002019E-3</v>
      </c>
      <c r="BI41" s="24">
        <f t="shared" si="56"/>
        <v>3.3931468719936131E-2</v>
      </c>
      <c r="BJ41" s="24">
        <f t="shared" si="57"/>
        <v>3.0230302150154209E-2</v>
      </c>
      <c r="BK41" s="24">
        <f t="shared" si="44"/>
        <v>3.7011665697819218E-3</v>
      </c>
      <c r="BL41" s="24">
        <f t="shared" si="58"/>
        <v>3.1637029914446169E-2</v>
      </c>
      <c r="BM41" s="24">
        <f t="shared" si="59"/>
        <v>2.9223093371347098E-2</v>
      </c>
      <c r="BN41" s="24">
        <f t="shared" si="45"/>
        <v>2.4139365430990711E-3</v>
      </c>
    </row>
    <row r="42" spans="1:66" x14ac:dyDescent="0.25">
      <c r="A42" s="35">
        <f>+NAC!A43</f>
        <v>43862</v>
      </c>
      <c r="B42" s="71">
        <f>+NAC!P43</f>
        <v>294</v>
      </c>
      <c r="C42" s="71">
        <f>+NAC!S43</f>
        <v>285.41710906669994</v>
      </c>
      <c r="D42" s="179">
        <f>+[1]IPCse!$DK44</f>
        <v>283.92618503002336</v>
      </c>
      <c r="E42" s="71">
        <f>+GBA!$P43</f>
        <v>289.89999999999998</v>
      </c>
      <c r="F42" s="71">
        <f>+GBA!$S43</f>
        <v>284.20552747946937</v>
      </c>
      <c r="G42" s="179">
        <f>+[1]IPCse!$DE44</f>
        <v>283.46327018186145</v>
      </c>
      <c r="H42" s="71">
        <f>+PAM!$P43</f>
        <v>296.5</v>
      </c>
      <c r="I42" s="71">
        <f>+PAM!$S43</f>
        <v>285.46513398740672</v>
      </c>
      <c r="J42" s="179">
        <f>+[1]IPCse!$DF44</f>
        <v>284.13249975371281</v>
      </c>
      <c r="K42" s="71">
        <f>+NOA!$P43</f>
        <v>294.2</v>
      </c>
      <c r="L42" s="71">
        <f>+NOA!$S43</f>
        <v>285.10507945131059</v>
      </c>
      <c r="M42" s="179">
        <f>+[1]IPCse!$DG44</f>
        <v>283.22701611052946</v>
      </c>
      <c r="N42" s="71">
        <f>+NEA!$P43</f>
        <v>301.3</v>
      </c>
      <c r="O42" s="71">
        <f>+NEA!$S43</f>
        <v>289.51187860477893</v>
      </c>
      <c r="P42" s="179">
        <f>+[1]IPCse!$DH44</f>
        <v>286.48537612497364</v>
      </c>
      <c r="Q42" s="71">
        <f>+CUY!$P43</f>
        <v>305.10000000000002</v>
      </c>
      <c r="R42" s="71">
        <f>+CUY!$S43</f>
        <v>290.6885415108452</v>
      </c>
      <c r="S42" s="179">
        <f>+[1]IPCse!$DI44</f>
        <v>288.44166524786982</v>
      </c>
      <c r="T42" s="71">
        <f>+PAT!$P43</f>
        <v>295.2</v>
      </c>
      <c r="U42" s="71">
        <f>+PAT!$S43</f>
        <v>282.44323427364611</v>
      </c>
      <c r="V42" s="179">
        <f>+[1]IPCse!$DJ44</f>
        <v>280.31626132409463</v>
      </c>
      <c r="X42" s="164">
        <f t="shared" si="18"/>
        <v>2.3676880222841312E-2</v>
      </c>
      <c r="Y42" s="164">
        <f t="shared" si="19"/>
        <v>2.4868469711827768E-2</v>
      </c>
      <c r="Z42" s="181">
        <f t="shared" si="20"/>
        <v>2.1739546245945096E-2</v>
      </c>
      <c r="AA42" s="164">
        <f t="shared" si="21"/>
        <v>2.1494009866102726E-2</v>
      </c>
      <c r="AB42" s="164">
        <f t="shared" si="22"/>
        <v>2.2951806328320501E-2</v>
      </c>
      <c r="AC42" s="181">
        <f t="shared" si="23"/>
        <v>1.8925825073899505E-2</v>
      </c>
      <c r="AD42" s="164">
        <f t="shared" si="24"/>
        <v>2.6306680512288017E-2</v>
      </c>
      <c r="AE42" s="164">
        <f t="shared" si="25"/>
        <v>2.6816112801366199E-2</v>
      </c>
      <c r="AF42" s="181">
        <f t="shared" si="26"/>
        <v>2.4772893154730635E-2</v>
      </c>
      <c r="AG42" s="164">
        <f t="shared" si="27"/>
        <v>2.6159748866410926E-2</v>
      </c>
      <c r="AH42" s="164">
        <f t="shared" si="28"/>
        <v>2.8501175028889492E-2</v>
      </c>
      <c r="AI42" s="181">
        <f t="shared" si="29"/>
        <v>2.4172115673318562E-2</v>
      </c>
      <c r="AJ42" s="164">
        <f t="shared" si="30"/>
        <v>2.5527569775357417E-2</v>
      </c>
      <c r="AK42" s="164">
        <f t="shared" si="31"/>
        <v>2.532031996688211E-2</v>
      </c>
      <c r="AL42" s="181">
        <f t="shared" si="32"/>
        <v>2.3806559599679256E-2</v>
      </c>
      <c r="AM42" s="164">
        <f t="shared" si="33"/>
        <v>2.6236125126135157E-2</v>
      </c>
      <c r="AN42" s="164">
        <f t="shared" si="34"/>
        <v>3.0802721071114814E-2</v>
      </c>
      <c r="AO42" s="181">
        <f t="shared" si="35"/>
        <v>2.434921006695645E-2</v>
      </c>
      <c r="AP42" s="164">
        <f t="shared" si="36"/>
        <v>2.2160664819944609E-2</v>
      </c>
      <c r="AQ42" s="164">
        <f t="shared" si="37"/>
        <v>2.2358569494499658E-2</v>
      </c>
      <c r="AR42" s="181">
        <f t="shared" si="38"/>
        <v>1.7900148418020345E-2</v>
      </c>
      <c r="AT42" s="24">
        <f t="shared" si="46"/>
        <v>2.4868469711827768E-2</v>
      </c>
      <c r="AU42" s="24">
        <f t="shared" si="47"/>
        <v>2.1739546245945096E-2</v>
      </c>
      <c r="AV42" s="24">
        <f t="shared" si="39"/>
        <v>3.1289234658826715E-3</v>
      </c>
      <c r="AW42" s="24">
        <f t="shared" si="48"/>
        <v>2.2951806328320501E-2</v>
      </c>
      <c r="AX42" s="24">
        <f t="shared" si="49"/>
        <v>1.8925825073899505E-2</v>
      </c>
      <c r="AY42" s="24">
        <f t="shared" si="40"/>
        <v>4.0259812544209961E-3</v>
      </c>
      <c r="AZ42" s="24">
        <f t="shared" si="50"/>
        <v>2.6816112801366199E-2</v>
      </c>
      <c r="BA42" s="24">
        <f t="shared" si="51"/>
        <v>2.4772893154730635E-2</v>
      </c>
      <c r="BB42" s="24">
        <f t="shared" si="41"/>
        <v>2.0432196466355634E-3</v>
      </c>
      <c r="BC42" s="24">
        <f t="shared" si="52"/>
        <v>2.8501175028889492E-2</v>
      </c>
      <c r="BD42" s="24">
        <f t="shared" si="53"/>
        <v>2.4172115673318562E-2</v>
      </c>
      <c r="BE42" s="24">
        <f t="shared" si="42"/>
        <v>4.32905935557093E-3</v>
      </c>
      <c r="BF42" s="24">
        <f t="shared" si="54"/>
        <v>2.5527569775357417E-2</v>
      </c>
      <c r="BG42" s="24">
        <f t="shared" si="55"/>
        <v>2.3806559599679256E-2</v>
      </c>
      <c r="BH42" s="24">
        <f t="shared" si="43"/>
        <v>1.7210101756781615E-3</v>
      </c>
      <c r="BI42" s="24">
        <f t="shared" si="56"/>
        <v>3.0802721071114814E-2</v>
      </c>
      <c r="BJ42" s="24">
        <f t="shared" si="57"/>
        <v>2.434921006695645E-2</v>
      </c>
      <c r="BK42" s="24">
        <f t="shared" si="44"/>
        <v>6.4535110041583632E-3</v>
      </c>
      <c r="BL42" s="24">
        <f t="shared" si="58"/>
        <v>2.2358569494499658E-2</v>
      </c>
      <c r="BM42" s="24">
        <f t="shared" si="59"/>
        <v>1.7900148418020345E-2</v>
      </c>
      <c r="BN42" s="24">
        <f t="shared" si="45"/>
        <v>4.4584210764793131E-3</v>
      </c>
    </row>
    <row r="43" spans="1:66" x14ac:dyDescent="0.25">
      <c r="A43" s="35">
        <f>+NAC!A44</f>
        <v>43891</v>
      </c>
      <c r="B43" s="71">
        <f>+NAC!P44</f>
        <v>303.2</v>
      </c>
      <c r="C43" s="71">
        <f>+NAC!S44</f>
        <v>294.914625868955</v>
      </c>
      <c r="D43" s="179">
        <f>+[1]IPCse!$DK45</f>
        <v>290.65376484612926</v>
      </c>
      <c r="E43" s="71">
        <f>+GBA!$P44</f>
        <v>299.3</v>
      </c>
      <c r="F43" s="71">
        <f>+GBA!$S44</f>
        <v>293.48644977890086</v>
      </c>
      <c r="G43" s="179">
        <f>+[1]IPCse!$DE45</f>
        <v>289.50204350810714</v>
      </c>
      <c r="H43" s="71">
        <f>+PAM!$P44</f>
        <v>305.3</v>
      </c>
      <c r="I43" s="71">
        <f>+PAM!$S44</f>
        <v>294.8980084931909</v>
      </c>
      <c r="J43" s="179">
        <f>+[1]IPCse!$DF45</f>
        <v>290.90582433109779</v>
      </c>
      <c r="K43" s="71">
        <f>+NOA!$P44</f>
        <v>304.60000000000002</v>
      </c>
      <c r="L43" s="71">
        <f>+NOA!$S44</f>
        <v>296.81723482276243</v>
      </c>
      <c r="M43" s="179">
        <f>+[1]IPCse!$DG45</f>
        <v>293.15433807494003</v>
      </c>
      <c r="N43" s="71">
        <f>+NEA!$P44</f>
        <v>309.60000000000002</v>
      </c>
      <c r="O43" s="71">
        <f>+NEA!$S44</f>
        <v>298.89647074979399</v>
      </c>
      <c r="P43" s="179">
        <f>+[1]IPCse!$DH45</f>
        <v>294.88406162199078</v>
      </c>
      <c r="Q43" s="71">
        <f>+CUY!$P44</f>
        <v>313.89999999999998</v>
      </c>
      <c r="R43" s="71">
        <f>+CUY!$S44</f>
        <v>300.63587135377708</v>
      </c>
      <c r="S43" s="179">
        <f>+[1]IPCse!$DI45</f>
        <v>295.82642144896016</v>
      </c>
      <c r="T43" s="71">
        <f>+PAT!$P44</f>
        <v>303.89999999999998</v>
      </c>
      <c r="U43" s="71">
        <f>+PAT!$S44</f>
        <v>289.69659073766786</v>
      </c>
      <c r="V43" s="179">
        <f>+[1]IPCse!$DJ45</f>
        <v>286.22324731929297</v>
      </c>
      <c r="X43" s="164">
        <f t="shared" si="18"/>
        <v>3.1292517006802578E-2</v>
      </c>
      <c r="Y43" s="164">
        <f t="shared" si="19"/>
        <v>3.3275919699808698E-2</v>
      </c>
      <c r="Z43" s="181">
        <f t="shared" si="20"/>
        <v>2.3694819889171104E-2</v>
      </c>
      <c r="AA43" s="164">
        <f t="shared" si="21"/>
        <v>3.2424974129010131E-2</v>
      </c>
      <c r="AB43" s="164">
        <f t="shared" si="22"/>
        <v>3.2655671343696735E-2</v>
      </c>
      <c r="AC43" s="181">
        <f t="shared" si="23"/>
        <v>2.1303547801347911E-2</v>
      </c>
      <c r="AD43" s="164">
        <f t="shared" si="24"/>
        <v>2.9679595278246262E-2</v>
      </c>
      <c r="AE43" s="164">
        <f t="shared" si="25"/>
        <v>3.3043876055982135E-2</v>
      </c>
      <c r="AF43" s="181">
        <f t="shared" si="26"/>
        <v>2.3838612560182826E-2</v>
      </c>
      <c r="AG43" s="164">
        <f t="shared" si="27"/>
        <v>3.5350101971448167E-2</v>
      </c>
      <c r="AH43" s="164">
        <f t="shared" si="28"/>
        <v>4.1080135766055292E-2</v>
      </c>
      <c r="AI43" s="181">
        <f t="shared" si="29"/>
        <v>3.5050759283981714E-2</v>
      </c>
      <c r="AJ43" s="164">
        <f t="shared" si="30"/>
        <v>2.7547295054762833E-2</v>
      </c>
      <c r="AK43" s="164">
        <f t="shared" si="31"/>
        <v>3.2415223134337312E-2</v>
      </c>
      <c r="AL43" s="181">
        <f t="shared" si="32"/>
        <v>2.931627998126296E-2</v>
      </c>
      <c r="AM43" s="164">
        <f t="shared" si="33"/>
        <v>2.8843002294329567E-2</v>
      </c>
      <c r="AN43" s="164">
        <f t="shared" si="34"/>
        <v>3.4219889752898247E-2</v>
      </c>
      <c r="AO43" s="181">
        <f t="shared" si="35"/>
        <v>2.5602252000397785E-2</v>
      </c>
      <c r="AP43" s="164">
        <f t="shared" si="36"/>
        <v>2.9471544715447218E-2</v>
      </c>
      <c r="AQ43" s="164">
        <f t="shared" si="37"/>
        <v>2.568075841035844E-2</v>
      </c>
      <c r="AR43" s="181">
        <f t="shared" si="38"/>
        <v>2.1072576978931723E-2</v>
      </c>
      <c r="AT43" s="24">
        <f t="shared" si="46"/>
        <v>3.3275919699808698E-2</v>
      </c>
      <c r="AU43" s="24">
        <f t="shared" si="47"/>
        <v>2.3694819889171104E-2</v>
      </c>
      <c r="AV43" s="24">
        <f t="shared" si="39"/>
        <v>9.5810998106375944E-3</v>
      </c>
      <c r="AW43" s="24">
        <f t="shared" si="48"/>
        <v>3.2655671343696735E-2</v>
      </c>
      <c r="AX43" s="24">
        <f t="shared" si="49"/>
        <v>2.1303547801347911E-2</v>
      </c>
      <c r="AY43" s="24">
        <f t="shared" si="40"/>
        <v>1.1352123542348824E-2</v>
      </c>
      <c r="AZ43" s="24">
        <f t="shared" si="50"/>
        <v>3.3043876055982135E-2</v>
      </c>
      <c r="BA43" s="24">
        <f t="shared" si="51"/>
        <v>2.3838612560182826E-2</v>
      </c>
      <c r="BB43" s="24">
        <f t="shared" si="41"/>
        <v>9.2052634957993096E-3</v>
      </c>
      <c r="BC43" s="24">
        <f t="shared" si="52"/>
        <v>4.1080135766055292E-2</v>
      </c>
      <c r="BD43" s="24">
        <f t="shared" si="53"/>
        <v>3.5050759283981714E-2</v>
      </c>
      <c r="BE43" s="24">
        <f t="shared" si="42"/>
        <v>6.0293764820735785E-3</v>
      </c>
      <c r="BF43" s="24">
        <f t="shared" si="54"/>
        <v>3.2415223134337312E-2</v>
      </c>
      <c r="BG43" s="24">
        <f t="shared" si="55"/>
        <v>2.7547295054762833E-2</v>
      </c>
      <c r="BH43" s="24">
        <f t="shared" si="43"/>
        <v>4.8679280795744795E-3</v>
      </c>
      <c r="BI43" s="24">
        <f t="shared" si="56"/>
        <v>3.4219889752898247E-2</v>
      </c>
      <c r="BJ43" s="24">
        <f t="shared" si="57"/>
        <v>2.5602252000397785E-2</v>
      </c>
      <c r="BK43" s="24">
        <f t="shared" si="44"/>
        <v>8.6176377525004622E-3</v>
      </c>
      <c r="BL43" s="24">
        <f t="shared" si="58"/>
        <v>2.9471544715447218E-2</v>
      </c>
      <c r="BM43" s="24">
        <f t="shared" si="59"/>
        <v>2.1072576978931723E-2</v>
      </c>
      <c r="BN43" s="24">
        <f t="shared" si="45"/>
        <v>8.3989677365154947E-3</v>
      </c>
    </row>
    <row r="44" spans="1:66" x14ac:dyDescent="0.25">
      <c r="A44" s="35">
        <f>+NAC!A45</f>
        <v>43922</v>
      </c>
      <c r="B44" s="71">
        <f>+NAC!P45</f>
        <v>308.39999999999998</v>
      </c>
      <c r="C44" s="71">
        <f>+NAC!S45</f>
        <v>301.44246073219097</v>
      </c>
      <c r="D44" s="179">
        <f>+[1]IPCse!$DK46</f>
        <v>296.91420526925521</v>
      </c>
      <c r="E44" s="71">
        <f>+GBA!$P45</f>
        <v>304.2</v>
      </c>
      <c r="F44" s="71">
        <f>+GBA!$S45</f>
        <v>299.4989418825017</v>
      </c>
      <c r="G44" s="179">
        <f>+[1]IPCse!$DE46</f>
        <v>295.20458868109301</v>
      </c>
      <c r="H44" s="71">
        <f>+PAM!$P45</f>
        <v>310.60000000000002</v>
      </c>
      <c r="I44" s="71">
        <f>+PAM!$S45</f>
        <v>301.72028115390253</v>
      </c>
      <c r="J44" s="179">
        <f>+[1]IPCse!$DF46</f>
        <v>297.38757102178351</v>
      </c>
      <c r="K44" s="71">
        <f>+NOA!$P45</f>
        <v>313.2</v>
      </c>
      <c r="L44" s="71">
        <f>+NOA!$S45</f>
        <v>306.9056362895559</v>
      </c>
      <c r="M44" s="179">
        <f>+[1]IPCse!$DG46</f>
        <v>302.3191600237887</v>
      </c>
      <c r="N44" s="71">
        <f>+NEA!$P45</f>
        <v>316.3</v>
      </c>
      <c r="O44" s="71">
        <f>+NEA!$S45</f>
        <v>307.36672617412796</v>
      </c>
      <c r="P44" s="179">
        <f>+[1]IPCse!$DH46</f>
        <v>303.53398564406814</v>
      </c>
      <c r="Q44" s="71">
        <f>+CUY!$P45</f>
        <v>318.3</v>
      </c>
      <c r="R44" s="71">
        <f>+CUY!$S45</f>
        <v>307.39127898279725</v>
      </c>
      <c r="S44" s="179">
        <f>+[1]IPCse!$DI46</f>
        <v>302.59131310756953</v>
      </c>
      <c r="T44" s="71">
        <f>+PAT!$P45</f>
        <v>305.8</v>
      </c>
      <c r="U44" s="71">
        <f>+PAT!$S45</f>
        <v>291.67049328707202</v>
      </c>
      <c r="V44" s="179">
        <f>+[1]IPCse!$DJ46</f>
        <v>288.97886196733037</v>
      </c>
      <c r="X44" s="164">
        <f t="shared" si="18"/>
        <v>1.715039577836408E-2</v>
      </c>
      <c r="Y44" s="164">
        <f t="shared" si="19"/>
        <v>2.2134659629043263E-2</v>
      </c>
      <c r="Z44" s="181">
        <f t="shared" si="20"/>
        <v>2.1539168523897034E-2</v>
      </c>
      <c r="AA44" s="164">
        <f t="shared" si="21"/>
        <v>1.6371533578349418E-2</v>
      </c>
      <c r="AB44" s="164">
        <f t="shared" si="22"/>
        <v>2.0486438498712234E-2</v>
      </c>
      <c r="AC44" s="181">
        <f t="shared" si="23"/>
        <v>1.969777174587084E-2</v>
      </c>
      <c r="AD44" s="164">
        <f t="shared" si="24"/>
        <v>1.7359973796265971E-2</v>
      </c>
      <c r="AE44" s="164">
        <f t="shared" si="25"/>
        <v>2.3134346330687894E-2</v>
      </c>
      <c r="AF44" s="181">
        <f t="shared" si="26"/>
        <v>2.2281254442360288E-2</v>
      </c>
      <c r="AG44" s="164">
        <f t="shared" si="27"/>
        <v>2.8233749179251255E-2</v>
      </c>
      <c r="AH44" s="164">
        <f t="shared" si="28"/>
        <v>3.3988597302368584E-2</v>
      </c>
      <c r="AI44" s="181">
        <f t="shared" si="29"/>
        <v>3.1262788089821303E-2</v>
      </c>
      <c r="AJ44" s="164">
        <f t="shared" si="30"/>
        <v>2.1640826873384977E-2</v>
      </c>
      <c r="AK44" s="164">
        <f t="shared" si="31"/>
        <v>2.8338425686613045E-2</v>
      </c>
      <c r="AL44" s="181">
        <f t="shared" si="32"/>
        <v>2.9333304670652538E-2</v>
      </c>
      <c r="AM44" s="164">
        <f t="shared" si="33"/>
        <v>1.4017202930869832E-2</v>
      </c>
      <c r="AN44" s="164">
        <f t="shared" si="34"/>
        <v>2.2470397822456301E-2</v>
      </c>
      <c r="AO44" s="181">
        <f t="shared" si="35"/>
        <v>2.2867773694705384E-2</v>
      </c>
      <c r="AP44" s="164">
        <f t="shared" si="36"/>
        <v>6.2520565975650033E-3</v>
      </c>
      <c r="AQ44" s="164">
        <f t="shared" si="37"/>
        <v>6.8136892615060507E-3</v>
      </c>
      <c r="AR44" s="181">
        <f t="shared" si="38"/>
        <v>9.6275011685664769E-3</v>
      </c>
      <c r="AT44" s="24">
        <f t="shared" si="46"/>
        <v>2.2134659629043263E-2</v>
      </c>
      <c r="AU44" s="24">
        <f t="shared" si="47"/>
        <v>1.715039577836408E-2</v>
      </c>
      <c r="AV44" s="24">
        <f t="shared" si="39"/>
        <v>4.9842638506791825E-3</v>
      </c>
      <c r="AW44" s="24">
        <f t="shared" si="48"/>
        <v>2.0486438498712234E-2</v>
      </c>
      <c r="AX44" s="24">
        <f t="shared" si="49"/>
        <v>1.6371533578349418E-2</v>
      </c>
      <c r="AY44" s="24">
        <f t="shared" si="40"/>
        <v>4.1149049203628163E-3</v>
      </c>
      <c r="AZ44" s="24">
        <f t="shared" si="50"/>
        <v>2.3134346330687894E-2</v>
      </c>
      <c r="BA44" s="24">
        <f t="shared" si="51"/>
        <v>1.7359973796265971E-2</v>
      </c>
      <c r="BB44" s="24">
        <f t="shared" si="41"/>
        <v>5.7743725344219232E-3</v>
      </c>
      <c r="BC44" s="24">
        <f t="shared" si="52"/>
        <v>3.3988597302368584E-2</v>
      </c>
      <c r="BD44" s="24">
        <f t="shared" si="53"/>
        <v>2.8233749179251255E-2</v>
      </c>
      <c r="BE44" s="24">
        <f t="shared" si="42"/>
        <v>5.7548481231173287E-3</v>
      </c>
      <c r="BF44" s="24">
        <f t="shared" si="54"/>
        <v>2.9333304670652538E-2</v>
      </c>
      <c r="BG44" s="24">
        <f t="shared" si="55"/>
        <v>2.1640826873384977E-2</v>
      </c>
      <c r="BH44" s="24">
        <f t="shared" si="43"/>
        <v>7.6924777972675606E-3</v>
      </c>
      <c r="BI44" s="24">
        <f t="shared" si="56"/>
        <v>2.2867773694705384E-2</v>
      </c>
      <c r="BJ44" s="24">
        <f t="shared" si="57"/>
        <v>1.4017202930869832E-2</v>
      </c>
      <c r="BK44" s="24">
        <f t="shared" si="44"/>
        <v>8.8505707638355524E-3</v>
      </c>
      <c r="BL44" s="24">
        <f t="shared" si="58"/>
        <v>9.6275011685664769E-3</v>
      </c>
      <c r="BM44" s="24">
        <f t="shared" si="59"/>
        <v>6.2520565975650033E-3</v>
      </c>
      <c r="BN44" s="24">
        <f t="shared" si="45"/>
        <v>3.3754445710014735E-3</v>
      </c>
    </row>
    <row r="45" spans="1:66" x14ac:dyDescent="0.25">
      <c r="A45" s="35">
        <f>+NAC!A46</f>
        <v>43952</v>
      </c>
      <c r="B45" s="71">
        <f>+NAC!P46</f>
        <v>313.3</v>
      </c>
      <c r="C45" s="71">
        <f>+NAC!S46</f>
        <v>307.7557923993694</v>
      </c>
      <c r="D45" s="179">
        <f>+[1]IPCse!$DK47</f>
        <v>304.95727293464512</v>
      </c>
      <c r="E45" s="71">
        <f>+GBA!$P46</f>
        <v>308.39999999999998</v>
      </c>
      <c r="F45" s="71">
        <f>+GBA!$S46</f>
        <v>306.38618130132664</v>
      </c>
      <c r="G45" s="179">
        <f>+[1]IPCse!$DE47</f>
        <v>303.82630433885032</v>
      </c>
      <c r="H45" s="71">
        <f>+PAM!$P46</f>
        <v>316.3</v>
      </c>
      <c r="I45" s="71">
        <f>+PAM!$S46</f>
        <v>307.3636403572998</v>
      </c>
      <c r="J45" s="179">
        <f>+[1]IPCse!$DF47</f>
        <v>304.82728126273184</v>
      </c>
      <c r="K45" s="71">
        <f>+NOA!$P46</f>
        <v>319</v>
      </c>
      <c r="L45" s="71">
        <f>+NOA!$S46</f>
        <v>313.22746163248667</v>
      </c>
      <c r="M45" s="179">
        <f>+[1]IPCse!$DG47</f>
        <v>310.36978970296411</v>
      </c>
      <c r="N45" s="71">
        <f>+NEA!$P46</f>
        <v>322.5</v>
      </c>
      <c r="O45" s="71">
        <f>+NEA!$S46</f>
        <v>312.89283163965945</v>
      </c>
      <c r="P45" s="179">
        <f>+[1]IPCse!$DH47</f>
        <v>311.17810130828121</v>
      </c>
      <c r="Q45" s="71">
        <f>+CUY!$P46</f>
        <v>322.60000000000002</v>
      </c>
      <c r="R45" s="71">
        <f>+CUY!$S46</f>
        <v>312.18783844427827</v>
      </c>
      <c r="S45" s="179">
        <f>+[1]IPCse!$DI47</f>
        <v>309.88267369270795</v>
      </c>
      <c r="T45" s="71">
        <f>+PAT!$P46</f>
        <v>311.2</v>
      </c>
      <c r="U45" s="71">
        <f>+PAT!$S46</f>
        <v>298.22190375622273</v>
      </c>
      <c r="V45" s="179">
        <f>+[1]IPCse!$DJ47</f>
        <v>297.1141996696507</v>
      </c>
      <c r="X45" s="164">
        <f t="shared" si="18"/>
        <v>1.5888456549935315E-2</v>
      </c>
      <c r="Y45" s="164">
        <f t="shared" si="19"/>
        <v>2.0943737162454124E-2</v>
      </c>
      <c r="Z45" s="181">
        <f t="shared" si="20"/>
        <v>2.7088861100788675E-2</v>
      </c>
      <c r="AA45" s="164">
        <f t="shared" si="21"/>
        <v>1.3806706114398493E-2</v>
      </c>
      <c r="AB45" s="164">
        <f t="shared" si="22"/>
        <v>2.2995872291017738E-2</v>
      </c>
      <c r="AC45" s="181">
        <f t="shared" si="23"/>
        <v>2.9205899868552709E-2</v>
      </c>
      <c r="AD45" s="164">
        <f t="shared" si="24"/>
        <v>1.8351577591757762E-2</v>
      </c>
      <c r="AE45" s="164">
        <f t="shared" si="25"/>
        <v>1.8703943870842066E-2</v>
      </c>
      <c r="AF45" s="181">
        <f t="shared" si="26"/>
        <v>2.5016883575148974E-2</v>
      </c>
      <c r="AG45" s="164">
        <f t="shared" si="27"/>
        <v>1.8518518518518601E-2</v>
      </c>
      <c r="AH45" s="164">
        <f t="shared" si="28"/>
        <v>2.0598596426447902E-2</v>
      </c>
      <c r="AI45" s="181">
        <f t="shared" si="29"/>
        <v>2.6629571471890712E-2</v>
      </c>
      <c r="AJ45" s="164">
        <f t="shared" si="30"/>
        <v>1.9601644008852226E-2</v>
      </c>
      <c r="AK45" s="164">
        <f t="shared" si="31"/>
        <v>1.7978866920034919E-2</v>
      </c>
      <c r="AL45" s="181">
        <f t="shared" si="32"/>
        <v>2.5183722501429529E-2</v>
      </c>
      <c r="AM45" s="164">
        <f t="shared" si="33"/>
        <v>1.3509267986176576E-2</v>
      </c>
      <c r="AN45" s="164">
        <f t="shared" si="34"/>
        <v>1.5604084401332319E-2</v>
      </c>
      <c r="AO45" s="181">
        <f t="shared" si="35"/>
        <v>2.4096397580806839E-2</v>
      </c>
      <c r="AP45" s="164">
        <f t="shared" si="36"/>
        <v>1.7658600392413293E-2</v>
      </c>
      <c r="AQ45" s="164">
        <f t="shared" si="37"/>
        <v>2.2461684057641707E-2</v>
      </c>
      <c r="AR45" s="181">
        <f t="shared" si="38"/>
        <v>2.8152016541749925E-2</v>
      </c>
      <c r="AT45" s="24">
        <f t="shared" si="46"/>
        <v>2.7088861100788675E-2</v>
      </c>
      <c r="AU45" s="24">
        <f t="shared" si="47"/>
        <v>1.5888456549935315E-2</v>
      </c>
      <c r="AV45" s="24">
        <f t="shared" si="39"/>
        <v>1.120040455085336E-2</v>
      </c>
      <c r="AW45" s="24">
        <f t="shared" si="48"/>
        <v>2.9205899868552709E-2</v>
      </c>
      <c r="AX45" s="24">
        <f t="shared" si="49"/>
        <v>1.3806706114398493E-2</v>
      </c>
      <c r="AY45" s="24">
        <f t="shared" si="40"/>
        <v>1.5399193754154217E-2</v>
      </c>
      <c r="AZ45" s="24">
        <f t="shared" si="50"/>
        <v>2.5016883575148974E-2</v>
      </c>
      <c r="BA45" s="24">
        <f t="shared" si="51"/>
        <v>1.8351577591757762E-2</v>
      </c>
      <c r="BB45" s="24">
        <f t="shared" si="41"/>
        <v>6.6653059833912121E-3</v>
      </c>
      <c r="BC45" s="24">
        <f t="shared" si="52"/>
        <v>2.6629571471890712E-2</v>
      </c>
      <c r="BD45" s="24">
        <f t="shared" si="53"/>
        <v>1.8518518518518601E-2</v>
      </c>
      <c r="BE45" s="24">
        <f t="shared" si="42"/>
        <v>8.111052953372111E-3</v>
      </c>
      <c r="BF45" s="24">
        <f t="shared" si="54"/>
        <v>2.5183722501429529E-2</v>
      </c>
      <c r="BG45" s="24">
        <f t="shared" si="55"/>
        <v>1.7978866920034919E-2</v>
      </c>
      <c r="BH45" s="24">
        <f t="shared" si="43"/>
        <v>7.2048555813946091E-3</v>
      </c>
      <c r="BI45" s="24">
        <f t="shared" si="56"/>
        <v>2.4096397580806839E-2</v>
      </c>
      <c r="BJ45" s="24">
        <f t="shared" si="57"/>
        <v>1.3509267986176576E-2</v>
      </c>
      <c r="BK45" s="24">
        <f t="shared" si="44"/>
        <v>1.0587129594630262E-2</v>
      </c>
      <c r="BL45" s="24">
        <f t="shared" si="58"/>
        <v>2.8152016541749925E-2</v>
      </c>
      <c r="BM45" s="24">
        <f t="shared" si="59"/>
        <v>1.7658600392413293E-2</v>
      </c>
      <c r="BN45" s="24">
        <f t="shared" si="45"/>
        <v>1.0493416149336632E-2</v>
      </c>
    </row>
    <row r="46" spans="1:66" x14ac:dyDescent="0.25">
      <c r="A46" s="35">
        <f>+NAC!A47</f>
        <v>43983</v>
      </c>
      <c r="B46" s="71">
        <f>+NAC!P47</f>
        <v>320.60000000000002</v>
      </c>
      <c r="C46" s="71">
        <f>+NAC!S47</f>
        <v>315.96510898189246</v>
      </c>
      <c r="D46" s="179">
        <f>+[1]IPCse!$DK48</f>
        <v>315.81554776117883</v>
      </c>
      <c r="E46" s="71">
        <f>+GBA!$P47</f>
        <v>315.60000000000002</v>
      </c>
      <c r="F46" s="71">
        <f>+GBA!$S47</f>
        <v>314.39840492735323</v>
      </c>
      <c r="G46" s="179">
        <f>+[1]IPCse!$DE48</f>
        <v>314.64578953762174</v>
      </c>
      <c r="H46" s="71">
        <f>+PAM!$P47</f>
        <v>324.2</v>
      </c>
      <c r="I46" s="71">
        <f>+PAM!$S47</f>
        <v>315.97412505491297</v>
      </c>
      <c r="J46" s="179">
        <f>+[1]IPCse!$DF48</f>
        <v>315.86273022290942</v>
      </c>
      <c r="K46" s="71">
        <f>+NOA!$P47</f>
        <v>325.2</v>
      </c>
      <c r="L46" s="71">
        <f>+NOA!$S47</f>
        <v>321.25389107700659</v>
      </c>
      <c r="M46" s="179">
        <f>+[1]IPCse!$DG48</f>
        <v>320.86573642120931</v>
      </c>
      <c r="N46" s="71">
        <f>+NEA!$P47</f>
        <v>330.4</v>
      </c>
      <c r="O46" s="71">
        <f>+NEA!$S47</f>
        <v>321.75030211480362</v>
      </c>
      <c r="P46" s="179">
        <f>+[1]IPCse!$DH48</f>
        <v>323.39006121506628</v>
      </c>
      <c r="Q46" s="71">
        <f>+CUY!$P47</f>
        <v>329.1</v>
      </c>
      <c r="R46" s="71">
        <f>+CUY!$S47</f>
        <v>321.33584143605083</v>
      </c>
      <c r="S46" s="179">
        <f>+[1]IPCse!$DI48</f>
        <v>321.60487063402854</v>
      </c>
      <c r="T46" s="71">
        <f>+PAT!$P47</f>
        <v>316</v>
      </c>
      <c r="U46" s="71">
        <f>+PAT!$S47</f>
        <v>304.40340926233222</v>
      </c>
      <c r="V46" s="179">
        <f>+[1]IPCse!$DJ48</f>
        <v>305.25644170873289</v>
      </c>
      <c r="X46" s="164">
        <f t="shared" si="18"/>
        <v>2.3300351101181116E-2</v>
      </c>
      <c r="Y46" s="164">
        <f t="shared" si="19"/>
        <v>2.6674775212256474E-2</v>
      </c>
      <c r="Z46" s="181">
        <f t="shared" si="20"/>
        <v>3.5605889054696416E-2</v>
      </c>
      <c r="AA46" s="164">
        <f t="shared" si="21"/>
        <v>2.3346303501945664E-2</v>
      </c>
      <c r="AB46" s="164">
        <f t="shared" si="22"/>
        <v>2.6150734318355795E-2</v>
      </c>
      <c r="AC46" s="181">
        <f t="shared" si="23"/>
        <v>3.5610758661319464E-2</v>
      </c>
      <c r="AD46" s="164">
        <f t="shared" si="24"/>
        <v>2.497628833386023E-2</v>
      </c>
      <c r="AE46" s="164">
        <f t="shared" si="25"/>
        <v>2.8013998947968632E-2</v>
      </c>
      <c r="AF46" s="181">
        <f t="shared" si="26"/>
        <v>3.6202300904511597E-2</v>
      </c>
      <c r="AG46" s="164">
        <f t="shared" si="27"/>
        <v>1.9435736677115845E-2</v>
      </c>
      <c r="AH46" s="164">
        <f t="shared" si="28"/>
        <v>2.5624922548896478E-2</v>
      </c>
      <c r="AI46" s="181">
        <f t="shared" si="29"/>
        <v>3.38175526950939E-2</v>
      </c>
      <c r="AJ46" s="164">
        <f t="shared" si="30"/>
        <v>2.449612403100776E-2</v>
      </c>
      <c r="AK46" s="164">
        <f t="shared" si="31"/>
        <v>2.830832022813734E-2</v>
      </c>
      <c r="AL46" s="181">
        <f t="shared" si="32"/>
        <v>3.924427797278307E-2</v>
      </c>
      <c r="AM46" s="164">
        <f t="shared" si="33"/>
        <v>2.0148791072535754E-2</v>
      </c>
      <c r="AN46" s="164">
        <f t="shared" si="34"/>
        <v>2.9302880718735436E-2</v>
      </c>
      <c r="AO46" s="181">
        <f t="shared" si="35"/>
        <v>3.7827855302890567E-2</v>
      </c>
      <c r="AP46" s="164">
        <f t="shared" si="36"/>
        <v>1.5424164524421524E-2</v>
      </c>
      <c r="AQ46" s="164">
        <f t="shared" si="37"/>
        <v>2.0727872192655816E-2</v>
      </c>
      <c r="AR46" s="181">
        <f t="shared" si="38"/>
        <v>2.7404419068947972E-2</v>
      </c>
      <c r="AT46" s="24">
        <f t="shared" si="46"/>
        <v>3.5605889054696416E-2</v>
      </c>
      <c r="AU46" s="24">
        <f t="shared" si="47"/>
        <v>2.3300351101181116E-2</v>
      </c>
      <c r="AV46" s="24">
        <f t="shared" si="39"/>
        <v>1.23055379535153E-2</v>
      </c>
      <c r="AW46" s="24">
        <f t="shared" si="48"/>
        <v>3.5610758661319464E-2</v>
      </c>
      <c r="AX46" s="24">
        <f t="shared" si="49"/>
        <v>2.3346303501945664E-2</v>
      </c>
      <c r="AY46" s="24">
        <f t="shared" si="40"/>
        <v>1.2264455159373799E-2</v>
      </c>
      <c r="AZ46" s="24">
        <f t="shared" si="50"/>
        <v>3.6202300904511597E-2</v>
      </c>
      <c r="BA46" s="24">
        <f t="shared" si="51"/>
        <v>2.497628833386023E-2</v>
      </c>
      <c r="BB46" s="24">
        <f t="shared" si="41"/>
        <v>1.1226012570651367E-2</v>
      </c>
      <c r="BC46" s="24">
        <f t="shared" si="52"/>
        <v>3.38175526950939E-2</v>
      </c>
      <c r="BD46" s="24">
        <f t="shared" si="53"/>
        <v>1.9435736677115845E-2</v>
      </c>
      <c r="BE46" s="24">
        <f t="shared" si="42"/>
        <v>1.4381816017978055E-2</v>
      </c>
      <c r="BF46" s="24">
        <f t="shared" si="54"/>
        <v>3.924427797278307E-2</v>
      </c>
      <c r="BG46" s="24">
        <f t="shared" si="55"/>
        <v>2.449612403100776E-2</v>
      </c>
      <c r="BH46" s="24">
        <f t="shared" si="43"/>
        <v>1.474815394177531E-2</v>
      </c>
      <c r="BI46" s="24">
        <f t="shared" si="56"/>
        <v>3.7827855302890567E-2</v>
      </c>
      <c r="BJ46" s="24">
        <f t="shared" si="57"/>
        <v>2.0148791072535754E-2</v>
      </c>
      <c r="BK46" s="24">
        <f t="shared" si="44"/>
        <v>1.7679064230354813E-2</v>
      </c>
      <c r="BL46" s="24">
        <f t="shared" si="58"/>
        <v>2.7404419068947972E-2</v>
      </c>
      <c r="BM46" s="24">
        <f t="shared" si="59"/>
        <v>1.5424164524421524E-2</v>
      </c>
      <c r="BN46" s="24">
        <f t="shared" si="45"/>
        <v>1.1980254544526447E-2</v>
      </c>
    </row>
    <row r="47" spans="1:66" x14ac:dyDescent="0.25">
      <c r="A47" s="35">
        <f>+NAC!A48</f>
        <v>44013</v>
      </c>
      <c r="B47" s="71">
        <f>+NAC!P48</f>
        <v>328.7</v>
      </c>
      <c r="C47" s="71">
        <f>+NAC!S48</f>
        <v>322.83459523323313</v>
      </c>
      <c r="D47" s="179">
        <f>+[1]IPCse!$DK49</f>
        <v>325.92448274417188</v>
      </c>
      <c r="E47" s="71">
        <f>+GBA!$P48</f>
        <v>322.8</v>
      </c>
      <c r="F47" s="71">
        <f>+GBA!$S48</f>
        <v>320.3826595072648</v>
      </c>
      <c r="G47" s="179">
        <f>+[1]IPCse!$DE49</f>
        <v>323.62214807812967</v>
      </c>
      <c r="H47" s="71">
        <f>+PAM!$P48</f>
        <v>333.2</v>
      </c>
      <c r="I47" s="71">
        <f>+PAM!$S48</f>
        <v>323.47812271196375</v>
      </c>
      <c r="J47" s="179">
        <f>+[1]IPCse!$DF49</f>
        <v>326.8408176840689</v>
      </c>
      <c r="K47" s="71">
        <f>+NOA!$P48</f>
        <v>333.4</v>
      </c>
      <c r="L47" s="71">
        <f>+NOA!$S48</f>
        <v>327.62216487844626</v>
      </c>
      <c r="M47" s="179">
        <f>+[1]IPCse!$DG49</f>
        <v>331.57278717924771</v>
      </c>
      <c r="N47" s="71">
        <f>+NEA!$P48</f>
        <v>339.3</v>
      </c>
      <c r="O47" s="71">
        <f>+NEA!$S48</f>
        <v>329.45863773688541</v>
      </c>
      <c r="P47" s="179">
        <f>+[1]IPCse!$DH49</f>
        <v>334.39442057635893</v>
      </c>
      <c r="Q47" s="71">
        <f>+CUY!$P48</f>
        <v>337.4</v>
      </c>
      <c r="R47" s="71">
        <f>+CUY!$S48</f>
        <v>328.7691997008227</v>
      </c>
      <c r="S47" s="179">
        <f>+[1]IPCse!$DI49</f>
        <v>331.98721775652609</v>
      </c>
      <c r="T47" s="71">
        <f>+PAT!$P48</f>
        <v>325.8</v>
      </c>
      <c r="U47" s="71">
        <f>+PAT!$S48</f>
        <v>315.35895308492985</v>
      </c>
      <c r="V47" s="179">
        <f>+[1]IPCse!$DJ49</f>
        <v>317.83937911978416</v>
      </c>
      <c r="X47" s="164">
        <f t="shared" si="18"/>
        <v>2.5265127885215177E-2</v>
      </c>
      <c r="Y47" s="164">
        <f t="shared" si="19"/>
        <v>2.174128109738338E-2</v>
      </c>
      <c r="Z47" s="181">
        <f t="shared" si="20"/>
        <v>3.2008984531177953E-2</v>
      </c>
      <c r="AA47" s="164">
        <f t="shared" si="21"/>
        <v>2.281368821292773E-2</v>
      </c>
      <c r="AB47" s="164">
        <f t="shared" si="22"/>
        <v>1.9033985179709667E-2</v>
      </c>
      <c r="AC47" s="181">
        <f t="shared" si="23"/>
        <v>2.8528455930393548E-2</v>
      </c>
      <c r="AD47" s="164">
        <f t="shared" si="24"/>
        <v>2.7760641579272161E-2</v>
      </c>
      <c r="AE47" s="164">
        <f t="shared" si="25"/>
        <v>2.3748772643160665E-2</v>
      </c>
      <c r="AF47" s="181">
        <f t="shared" si="26"/>
        <v>3.4755880991125698E-2</v>
      </c>
      <c r="AG47" s="164">
        <f t="shared" si="27"/>
        <v>2.5215252152521517E-2</v>
      </c>
      <c r="AH47" s="164">
        <f t="shared" si="28"/>
        <v>1.9823180289241016E-2</v>
      </c>
      <c r="AI47" s="181">
        <f t="shared" si="29"/>
        <v>3.3369255556732202E-2</v>
      </c>
      <c r="AJ47" s="164">
        <f t="shared" si="30"/>
        <v>2.6937046004842813E-2</v>
      </c>
      <c r="AK47" s="164">
        <f t="shared" si="31"/>
        <v>2.3957508575489728E-2</v>
      </c>
      <c r="AL47" s="181">
        <f t="shared" si="32"/>
        <v>3.402813098196722E-2</v>
      </c>
      <c r="AM47" s="164">
        <f t="shared" si="33"/>
        <v>2.5220297781828993E-2</v>
      </c>
      <c r="AN47" s="164">
        <f t="shared" si="34"/>
        <v>2.3132677112992273E-2</v>
      </c>
      <c r="AO47" s="181">
        <f t="shared" si="35"/>
        <v>3.2282928744298056E-2</v>
      </c>
      <c r="AP47" s="164">
        <f t="shared" si="36"/>
        <v>3.1012658227848044E-2</v>
      </c>
      <c r="AQ47" s="164">
        <f t="shared" si="37"/>
        <v>3.5990213937309168E-2</v>
      </c>
      <c r="AR47" s="181">
        <f t="shared" si="38"/>
        <v>4.1220874293809384E-2</v>
      </c>
      <c r="AT47" s="24">
        <f t="shared" si="46"/>
        <v>3.2008984531177953E-2</v>
      </c>
      <c r="AU47" s="24">
        <f t="shared" si="47"/>
        <v>2.174128109738338E-2</v>
      </c>
      <c r="AV47" s="24">
        <f t="shared" si="39"/>
        <v>1.0267703433794573E-2</v>
      </c>
      <c r="AW47" s="24">
        <f t="shared" si="48"/>
        <v>2.8528455930393548E-2</v>
      </c>
      <c r="AX47" s="24">
        <f t="shared" si="49"/>
        <v>1.9033985179709667E-2</v>
      </c>
      <c r="AY47" s="24">
        <f t="shared" si="40"/>
        <v>9.494470750683881E-3</v>
      </c>
      <c r="AZ47" s="24">
        <f t="shared" si="50"/>
        <v>3.4755880991125698E-2</v>
      </c>
      <c r="BA47" s="24">
        <f t="shared" si="51"/>
        <v>2.3748772643160665E-2</v>
      </c>
      <c r="BB47" s="24">
        <f t="shared" si="41"/>
        <v>1.1007108347965033E-2</v>
      </c>
      <c r="BC47" s="24">
        <f t="shared" si="52"/>
        <v>3.3369255556732202E-2</v>
      </c>
      <c r="BD47" s="24">
        <f t="shared" si="53"/>
        <v>1.9823180289241016E-2</v>
      </c>
      <c r="BE47" s="24">
        <f t="shared" si="42"/>
        <v>1.3546075267491187E-2</v>
      </c>
      <c r="BF47" s="24">
        <f t="shared" si="54"/>
        <v>3.402813098196722E-2</v>
      </c>
      <c r="BG47" s="24">
        <f t="shared" si="55"/>
        <v>2.3957508575489728E-2</v>
      </c>
      <c r="BH47" s="24">
        <f t="shared" si="43"/>
        <v>1.0070622406477492E-2</v>
      </c>
      <c r="BI47" s="24">
        <f t="shared" si="56"/>
        <v>3.2282928744298056E-2</v>
      </c>
      <c r="BJ47" s="24">
        <f t="shared" si="57"/>
        <v>2.3132677112992273E-2</v>
      </c>
      <c r="BK47" s="24">
        <f t="shared" si="44"/>
        <v>9.1502516313057836E-3</v>
      </c>
      <c r="BL47" s="24">
        <f t="shared" si="58"/>
        <v>4.1220874293809384E-2</v>
      </c>
      <c r="BM47" s="24">
        <f t="shared" si="59"/>
        <v>3.1012658227848044E-2</v>
      </c>
      <c r="BN47" s="24">
        <f t="shared" si="45"/>
        <v>1.020821606596134E-2</v>
      </c>
    </row>
    <row r="48" spans="1:66" x14ac:dyDescent="0.25">
      <c r="A48" s="35">
        <f>+NAC!A49</f>
        <v>44044</v>
      </c>
      <c r="B48" s="71">
        <f>+NAC!P49</f>
        <v>338.7</v>
      </c>
      <c r="C48" s="71">
        <f>+NAC!S49</f>
        <v>332.4001196844722</v>
      </c>
      <c r="D48" s="179">
        <f>+[1]IPCse!$DK50</f>
        <v>335.794972324149</v>
      </c>
      <c r="E48" s="71">
        <f>+GBA!$P49</f>
        <v>333.1</v>
      </c>
      <c r="F48" s="71">
        <f>+GBA!$S49</f>
        <v>330.37912192040432</v>
      </c>
      <c r="G48" s="179">
        <f>+[1]IPCse!$DE50</f>
        <v>334.11152768920186</v>
      </c>
      <c r="H48" s="71">
        <f>+PAM!$P49</f>
        <v>342.9</v>
      </c>
      <c r="I48" s="71">
        <f>+PAM!$S49</f>
        <v>332.84949480158161</v>
      </c>
      <c r="J48" s="179">
        <f>+[1]IPCse!$DF50</f>
        <v>336.69127859858446</v>
      </c>
      <c r="K48" s="71">
        <f>+NOA!$P49</f>
        <v>342.1</v>
      </c>
      <c r="L48" s="71">
        <f>+NOA!$S49</f>
        <v>336.00573135950015</v>
      </c>
      <c r="M48" s="179">
        <f>+[1]IPCse!$DG50</f>
        <v>339.3948936673587</v>
      </c>
      <c r="N48" s="71">
        <f>+NEA!$P49</f>
        <v>348</v>
      </c>
      <c r="O48" s="71">
        <f>+NEA!$S49</f>
        <v>336.96072507552873</v>
      </c>
      <c r="P48" s="179">
        <f>+[1]IPCse!$DH50</f>
        <v>341.34001107790152</v>
      </c>
      <c r="Q48" s="71">
        <f>+CUY!$P49</f>
        <v>347.7</v>
      </c>
      <c r="R48" s="71">
        <f>+CUY!$S49</f>
        <v>337.80215407629021</v>
      </c>
      <c r="S48" s="179">
        <f>+[1]IPCse!$DI50</f>
        <v>341.32395488835471</v>
      </c>
      <c r="T48" s="71">
        <f>+PAT!$P49</f>
        <v>337.2</v>
      </c>
      <c r="U48" s="71">
        <f>+PAT!$S49</f>
        <v>325.82535827424954</v>
      </c>
      <c r="V48" s="179">
        <f>+[1]IPCse!$DJ50</f>
        <v>328.38557342192848</v>
      </c>
      <c r="X48" s="164">
        <f t="shared" si="18"/>
        <v>3.0422878004259246E-2</v>
      </c>
      <c r="Y48" s="164">
        <f t="shared" si="19"/>
        <v>2.9629799880426244E-2</v>
      </c>
      <c r="Z48" s="181">
        <f t="shared" si="20"/>
        <v>3.0284590764311448E-2</v>
      </c>
      <c r="AA48" s="164">
        <f t="shared" si="21"/>
        <v>3.1908302354399121E-2</v>
      </c>
      <c r="AB48" s="164">
        <f t="shared" si="22"/>
        <v>3.1201633785404193E-2</v>
      </c>
      <c r="AC48" s="181">
        <f t="shared" si="23"/>
        <v>3.2412428115209835E-2</v>
      </c>
      <c r="AD48" s="164">
        <f t="shared" si="24"/>
        <v>2.91116446578632E-2</v>
      </c>
      <c r="AE48" s="164">
        <f t="shared" si="25"/>
        <v>2.8970651897725075E-2</v>
      </c>
      <c r="AF48" s="181">
        <f t="shared" si="26"/>
        <v>3.0138404940710961E-2</v>
      </c>
      <c r="AG48" s="164">
        <f t="shared" si="27"/>
        <v>2.6094781043791482E-2</v>
      </c>
      <c r="AH48" s="164">
        <f t="shared" si="28"/>
        <v>2.5589130955667727E-2</v>
      </c>
      <c r="AI48" s="181">
        <f t="shared" si="29"/>
        <v>2.3590918165073527E-2</v>
      </c>
      <c r="AJ48" s="164">
        <f t="shared" si="30"/>
        <v>2.564102564102555E-2</v>
      </c>
      <c r="AK48" s="164">
        <f t="shared" si="31"/>
        <v>2.2770953556344953E-2</v>
      </c>
      <c r="AL48" s="181">
        <f t="shared" si="32"/>
        <v>2.0770653079591694E-2</v>
      </c>
      <c r="AM48" s="164">
        <f t="shared" si="33"/>
        <v>3.0527563722584583E-2</v>
      </c>
      <c r="AN48" s="164">
        <f t="shared" si="34"/>
        <v>2.7475062699569897E-2</v>
      </c>
      <c r="AO48" s="181">
        <f t="shared" si="35"/>
        <v>2.8123784990649936E-2</v>
      </c>
      <c r="AP48" s="164">
        <f t="shared" si="36"/>
        <v>3.4990791896869267E-2</v>
      </c>
      <c r="AQ48" s="164">
        <f t="shared" si="37"/>
        <v>3.3188863315705364E-2</v>
      </c>
      <c r="AR48" s="181">
        <f t="shared" si="38"/>
        <v>3.3180892598489997E-2</v>
      </c>
      <c r="AT48" s="24">
        <f t="shared" si="46"/>
        <v>3.0422878004259246E-2</v>
      </c>
      <c r="AU48" s="24">
        <f t="shared" si="47"/>
        <v>2.9629799880426244E-2</v>
      </c>
      <c r="AV48" s="24">
        <f t="shared" si="39"/>
        <v>7.9307812383300202E-4</v>
      </c>
      <c r="AW48" s="24">
        <f t="shared" si="48"/>
        <v>3.2412428115209835E-2</v>
      </c>
      <c r="AX48" s="24">
        <f t="shared" si="49"/>
        <v>3.1201633785404193E-2</v>
      </c>
      <c r="AY48" s="24">
        <f t="shared" si="40"/>
        <v>1.2107943298056423E-3</v>
      </c>
      <c r="AZ48" s="24">
        <f t="shared" si="50"/>
        <v>3.0138404940710961E-2</v>
      </c>
      <c r="BA48" s="24">
        <f t="shared" si="51"/>
        <v>2.8970651897725075E-2</v>
      </c>
      <c r="BB48" s="24">
        <f t="shared" si="41"/>
        <v>1.1677530429858862E-3</v>
      </c>
      <c r="BC48" s="24">
        <f t="shared" si="52"/>
        <v>2.6094781043791482E-2</v>
      </c>
      <c r="BD48" s="24">
        <f t="shared" si="53"/>
        <v>2.3590918165073527E-2</v>
      </c>
      <c r="BE48" s="24">
        <f t="shared" si="42"/>
        <v>2.5038628787179551E-3</v>
      </c>
      <c r="BF48" s="24">
        <f t="shared" si="54"/>
        <v>2.564102564102555E-2</v>
      </c>
      <c r="BG48" s="24">
        <f t="shared" si="55"/>
        <v>2.0770653079591694E-2</v>
      </c>
      <c r="BH48" s="24">
        <f t="shared" si="43"/>
        <v>4.8703725614338556E-3</v>
      </c>
      <c r="BI48" s="24">
        <f t="shared" si="56"/>
        <v>3.0527563722584583E-2</v>
      </c>
      <c r="BJ48" s="24">
        <f t="shared" si="57"/>
        <v>2.7475062699569897E-2</v>
      </c>
      <c r="BK48" s="24">
        <f t="shared" si="44"/>
        <v>3.0525010230146865E-3</v>
      </c>
      <c r="BL48" s="24">
        <f t="shared" si="58"/>
        <v>3.4990791896869267E-2</v>
      </c>
      <c r="BM48" s="24">
        <f t="shared" si="59"/>
        <v>3.3180892598489997E-2</v>
      </c>
      <c r="BN48" s="24">
        <f t="shared" si="45"/>
        <v>1.8098992983792694E-3</v>
      </c>
    </row>
    <row r="49" spans="1:66" x14ac:dyDescent="0.25">
      <c r="A49" s="35">
        <f>+NAC!A50</f>
        <v>44075</v>
      </c>
      <c r="B49" s="71">
        <f>+NAC!P50</f>
        <v>346.5</v>
      </c>
      <c r="C49" s="71">
        <f>+NAC!S50</f>
        <v>342.5648141525316</v>
      </c>
      <c r="D49" s="179">
        <f>+[1]IPCse!$DK51</f>
        <v>344.01049958644734</v>
      </c>
      <c r="E49" s="71">
        <f>+GBA!$P50</f>
        <v>340.4</v>
      </c>
      <c r="F49" s="71">
        <f>+GBA!$S50</f>
        <v>341.01497157296285</v>
      </c>
      <c r="G49" s="179">
        <f>+[1]IPCse!$DE51</f>
        <v>342.30876236936734</v>
      </c>
      <c r="H49" s="71">
        <f>+PAM!$P50</f>
        <v>351.2</v>
      </c>
      <c r="I49" s="71">
        <f>+PAM!$S50</f>
        <v>342.17208961780648</v>
      </c>
      <c r="J49" s="179">
        <f>+[1]IPCse!$DF51</f>
        <v>344.73653402735897</v>
      </c>
      <c r="K49" s="71">
        <f>+NOA!$P50</f>
        <v>348.2</v>
      </c>
      <c r="L49" s="71">
        <f>+NOA!$S50</f>
        <v>344.55505907917967</v>
      </c>
      <c r="M49" s="179">
        <f>+[1]IPCse!$DG51</f>
        <v>346.673009781811</v>
      </c>
      <c r="N49" s="71">
        <f>+NEA!$P50</f>
        <v>359.1</v>
      </c>
      <c r="O49" s="71">
        <f>+NEA!$S50</f>
        <v>349.85964020873388</v>
      </c>
      <c r="P49" s="179">
        <f>+[1]IPCse!$DH51</f>
        <v>352.52893774744763</v>
      </c>
      <c r="Q49" s="71">
        <f>+CUY!$P50</f>
        <v>357.9</v>
      </c>
      <c r="R49" s="71">
        <f>+CUY!$S50</f>
        <v>349.97142857142848</v>
      </c>
      <c r="S49" s="179">
        <f>+[1]IPCse!$DI51</f>
        <v>351.6888468251779</v>
      </c>
      <c r="T49" s="71">
        <f>+PAT!$P50</f>
        <v>343.8</v>
      </c>
      <c r="U49" s="71">
        <f>+PAT!$S50</f>
        <v>332.5627243928194</v>
      </c>
      <c r="V49" s="179">
        <f>+[1]IPCse!$DJ51</f>
        <v>334.09439871234554</v>
      </c>
      <c r="X49" s="164">
        <f t="shared" si="18"/>
        <v>2.3029229406554608E-2</v>
      </c>
      <c r="Y49" s="164">
        <f t="shared" si="19"/>
        <v>3.0579695572035659E-2</v>
      </c>
      <c r="Z49" s="181">
        <f t="shared" si="20"/>
        <v>2.4465903123670696E-2</v>
      </c>
      <c r="AA49" s="164">
        <f t="shared" si="21"/>
        <v>2.1915340738516864E-2</v>
      </c>
      <c r="AB49" s="164">
        <f t="shared" si="22"/>
        <v>3.2192862523319432E-2</v>
      </c>
      <c r="AC49" s="181">
        <f t="shared" si="23"/>
        <v>2.453442638408676E-2</v>
      </c>
      <c r="AD49" s="164">
        <f t="shared" si="24"/>
        <v>2.420530766987472E-2</v>
      </c>
      <c r="AE49" s="164">
        <f t="shared" si="25"/>
        <v>2.8008439134877605E-2</v>
      </c>
      <c r="AF49" s="181">
        <f t="shared" si="26"/>
        <v>2.3895051461568562E-2</v>
      </c>
      <c r="AG49" s="164">
        <f t="shared" si="27"/>
        <v>1.7831043554516146E-2</v>
      </c>
      <c r="AH49" s="164">
        <f t="shared" si="28"/>
        <v>2.5443993723227365E-2</v>
      </c>
      <c r="AI49" s="181">
        <f t="shared" si="29"/>
        <v>2.144438897064127E-2</v>
      </c>
      <c r="AJ49" s="164">
        <f t="shared" si="30"/>
        <v>3.1896551724138078E-2</v>
      </c>
      <c r="AK49" s="164">
        <f t="shared" si="31"/>
        <v>3.8280173840182341E-2</v>
      </c>
      <c r="AL49" s="181">
        <f t="shared" si="32"/>
        <v>3.2779417315342396E-2</v>
      </c>
      <c r="AM49" s="164">
        <f t="shared" si="33"/>
        <v>2.9335634167385605E-2</v>
      </c>
      <c r="AN49" s="164">
        <f t="shared" si="34"/>
        <v>3.6024857592796611E-2</v>
      </c>
      <c r="AO49" s="181">
        <f t="shared" si="35"/>
        <v>3.0366728699758205E-2</v>
      </c>
      <c r="AP49" s="164">
        <f t="shared" si="36"/>
        <v>1.9572953736654908E-2</v>
      </c>
      <c r="AQ49" s="164">
        <f t="shared" si="37"/>
        <v>2.0677844579853E-2</v>
      </c>
      <c r="AR49" s="181">
        <f t="shared" si="38"/>
        <v>1.7384519152070066E-2</v>
      </c>
      <c r="AT49" s="24">
        <f t="shared" si="46"/>
        <v>3.0579695572035659E-2</v>
      </c>
      <c r="AU49" s="24">
        <f t="shared" si="47"/>
        <v>2.3029229406554608E-2</v>
      </c>
      <c r="AV49" s="24">
        <f t="shared" si="39"/>
        <v>7.5504661654810512E-3</v>
      </c>
      <c r="AW49" s="24">
        <f t="shared" si="48"/>
        <v>3.2192862523319432E-2</v>
      </c>
      <c r="AX49" s="24">
        <f t="shared" si="49"/>
        <v>2.1915340738516864E-2</v>
      </c>
      <c r="AY49" s="24">
        <f t="shared" si="40"/>
        <v>1.0277521784802568E-2</v>
      </c>
      <c r="AZ49" s="24">
        <f t="shared" si="50"/>
        <v>2.8008439134877605E-2</v>
      </c>
      <c r="BA49" s="24">
        <f t="shared" si="51"/>
        <v>2.3895051461568562E-2</v>
      </c>
      <c r="BB49" s="24">
        <f t="shared" si="41"/>
        <v>4.1133876733090435E-3</v>
      </c>
      <c r="BC49" s="24">
        <f t="shared" si="52"/>
        <v>2.5443993723227365E-2</v>
      </c>
      <c r="BD49" s="24">
        <f t="shared" si="53"/>
        <v>1.7831043554516146E-2</v>
      </c>
      <c r="BE49" s="24">
        <f t="shared" si="42"/>
        <v>7.6129501687112189E-3</v>
      </c>
      <c r="BF49" s="24">
        <f t="shared" si="54"/>
        <v>3.8280173840182341E-2</v>
      </c>
      <c r="BG49" s="24">
        <f t="shared" si="55"/>
        <v>3.1896551724138078E-2</v>
      </c>
      <c r="BH49" s="24">
        <f t="shared" si="43"/>
        <v>6.383622116044263E-3</v>
      </c>
      <c r="BI49" s="24">
        <f t="shared" si="56"/>
        <v>3.6024857592796611E-2</v>
      </c>
      <c r="BJ49" s="24">
        <f t="shared" si="57"/>
        <v>2.9335634167385605E-2</v>
      </c>
      <c r="BK49" s="24">
        <f t="shared" si="44"/>
        <v>6.6892234254110061E-3</v>
      </c>
      <c r="BL49" s="24">
        <f t="shared" si="58"/>
        <v>2.0677844579853E-2</v>
      </c>
      <c r="BM49" s="24">
        <f t="shared" si="59"/>
        <v>1.7384519152070066E-2</v>
      </c>
      <c r="BN49" s="24">
        <f t="shared" si="45"/>
        <v>3.2933254277829338E-3</v>
      </c>
    </row>
    <row r="50" spans="1:66" x14ac:dyDescent="0.25">
      <c r="A50" s="35">
        <f>+NAC!A51</f>
        <v>44105</v>
      </c>
      <c r="B50" s="71">
        <f>+NAC!P51</f>
        <v>358.5</v>
      </c>
      <c r="C50" s="71">
        <f>+NAC!S51</f>
        <v>357.20963750116675</v>
      </c>
      <c r="D50" s="179">
        <f>+[1]IPCse!$DK52</f>
        <v>358.36949981356145</v>
      </c>
      <c r="E50" s="71">
        <f>+GBA!$P51</f>
        <v>352.1</v>
      </c>
      <c r="F50" s="71">
        <f>+GBA!$S51</f>
        <v>355.28930827542649</v>
      </c>
      <c r="G50" s="179">
        <f>+[1]IPCse!$DE52</f>
        <v>356.06617707087321</v>
      </c>
      <c r="H50" s="71">
        <f>+PAM!$P51</f>
        <v>363.7</v>
      </c>
      <c r="I50" s="71">
        <f>+PAM!$S51</f>
        <v>357.4053009225363</v>
      </c>
      <c r="J50" s="179">
        <f>+[1]IPCse!$DF52</f>
        <v>359.63340054325954</v>
      </c>
      <c r="K50" s="71">
        <f>+NOA!$P51</f>
        <v>359.7</v>
      </c>
      <c r="L50" s="71">
        <f>+NOA!$S51</f>
        <v>360.96441667798439</v>
      </c>
      <c r="M50" s="179">
        <f>+[1]IPCse!$DG52</f>
        <v>363.27567910641602</v>
      </c>
      <c r="N50" s="71">
        <f>+NEA!$P51</f>
        <v>371.2</v>
      </c>
      <c r="O50" s="71">
        <f>+NEA!$S51</f>
        <v>364.25516341664371</v>
      </c>
      <c r="P50" s="179">
        <f>+[1]IPCse!$DH52</f>
        <v>366.86849020170598</v>
      </c>
      <c r="Q50" s="71">
        <f>+CUY!$P51</f>
        <v>370.1</v>
      </c>
      <c r="R50" s="71">
        <f>+CUY!$S51</f>
        <v>363.07097980553476</v>
      </c>
      <c r="S50" s="179">
        <f>+[1]IPCse!$DI52</f>
        <v>365.7884617257742</v>
      </c>
      <c r="T50" s="71">
        <f>+PAT!$P51</f>
        <v>354.8</v>
      </c>
      <c r="U50" s="71">
        <f>+PAT!$S51</f>
        <v>345.47774928345154</v>
      </c>
      <c r="V50" s="179">
        <f>+[1]IPCse!$DJ52</f>
        <v>347.24509676692503</v>
      </c>
      <c r="X50" s="164">
        <f t="shared" si="18"/>
        <v>3.463203463203457E-2</v>
      </c>
      <c r="Y50" s="164">
        <f t="shared" si="19"/>
        <v>4.2750518277438587E-2</v>
      </c>
      <c r="Z50" s="181">
        <f t="shared" si="20"/>
        <v>4.1740005739289376E-2</v>
      </c>
      <c r="AA50" s="164">
        <f t="shared" si="21"/>
        <v>3.4371327849588962E-2</v>
      </c>
      <c r="AB50" s="164">
        <f t="shared" si="22"/>
        <v>4.1858387145355946E-2</v>
      </c>
      <c r="AC50" s="181">
        <f t="shared" si="23"/>
        <v>4.0190074616497817E-2</v>
      </c>
      <c r="AD50" s="164">
        <f t="shared" si="24"/>
        <v>3.5592255125284744E-2</v>
      </c>
      <c r="AE50" s="164">
        <f t="shared" si="25"/>
        <v>4.4519152107773463E-2</v>
      </c>
      <c r="AF50" s="181">
        <f t="shared" si="26"/>
        <v>4.3212323167112654E-2</v>
      </c>
      <c r="AG50" s="164">
        <f t="shared" si="27"/>
        <v>3.3026995979322127E-2</v>
      </c>
      <c r="AH50" s="164">
        <f t="shared" si="28"/>
        <v>4.7624776262634505E-2</v>
      </c>
      <c r="AI50" s="181">
        <f t="shared" si="29"/>
        <v>4.7891439068344033E-2</v>
      </c>
      <c r="AJ50" s="164">
        <f t="shared" si="30"/>
        <v>3.3695349484823112E-2</v>
      </c>
      <c r="AK50" s="164">
        <f t="shared" si="31"/>
        <v>4.1146567232851261E-2</v>
      </c>
      <c r="AL50" s="181">
        <f t="shared" si="32"/>
        <v>4.0676242199814139E-2</v>
      </c>
      <c r="AM50" s="164">
        <f t="shared" si="33"/>
        <v>3.4087734003911851E-2</v>
      </c>
      <c r="AN50" s="164">
        <f t="shared" si="34"/>
        <v>3.7430344778653035E-2</v>
      </c>
      <c r="AO50" s="181">
        <f t="shared" si="35"/>
        <v>4.0091163049037926E-2</v>
      </c>
      <c r="AP50" s="164">
        <f t="shared" si="36"/>
        <v>3.1995346131471702E-2</v>
      </c>
      <c r="AQ50" s="164">
        <f t="shared" si="37"/>
        <v>3.8834854129283114E-2</v>
      </c>
      <c r="AR50" s="181">
        <f t="shared" si="38"/>
        <v>3.9362222489405463E-2</v>
      </c>
      <c r="AT50" s="24">
        <f t="shared" si="46"/>
        <v>4.2750518277438587E-2</v>
      </c>
      <c r="AU50" s="24">
        <f t="shared" si="47"/>
        <v>3.463203463203457E-2</v>
      </c>
      <c r="AV50" s="24">
        <f t="shared" si="39"/>
        <v>8.1184836454040177E-3</v>
      </c>
      <c r="AW50" s="24">
        <f t="shared" si="48"/>
        <v>4.1858387145355946E-2</v>
      </c>
      <c r="AX50" s="24">
        <f t="shared" si="49"/>
        <v>3.4371327849588962E-2</v>
      </c>
      <c r="AY50" s="24">
        <f t="shared" si="40"/>
        <v>7.4870592957669846E-3</v>
      </c>
      <c r="AZ50" s="24">
        <f t="shared" si="50"/>
        <v>4.4519152107773463E-2</v>
      </c>
      <c r="BA50" s="24">
        <f t="shared" si="51"/>
        <v>3.5592255125284744E-2</v>
      </c>
      <c r="BB50" s="24">
        <f t="shared" si="41"/>
        <v>8.926896982488719E-3</v>
      </c>
      <c r="BC50" s="24">
        <f t="shared" si="52"/>
        <v>4.7891439068344033E-2</v>
      </c>
      <c r="BD50" s="24">
        <f t="shared" si="53"/>
        <v>3.3026995979322127E-2</v>
      </c>
      <c r="BE50" s="24">
        <f t="shared" si="42"/>
        <v>1.4864443089021906E-2</v>
      </c>
      <c r="BF50" s="24">
        <f t="shared" si="54"/>
        <v>4.1146567232851261E-2</v>
      </c>
      <c r="BG50" s="24">
        <f t="shared" si="55"/>
        <v>3.3695349484823112E-2</v>
      </c>
      <c r="BH50" s="24">
        <f t="shared" si="43"/>
        <v>7.4512177480281494E-3</v>
      </c>
      <c r="BI50" s="24">
        <f t="shared" si="56"/>
        <v>4.0091163049037926E-2</v>
      </c>
      <c r="BJ50" s="24">
        <f t="shared" si="57"/>
        <v>3.4087734003911851E-2</v>
      </c>
      <c r="BK50" s="24">
        <f t="shared" si="44"/>
        <v>6.0034290451260741E-3</v>
      </c>
      <c r="BL50" s="24">
        <f t="shared" si="58"/>
        <v>3.9362222489405463E-2</v>
      </c>
      <c r="BM50" s="24">
        <f t="shared" si="59"/>
        <v>3.1995346131471702E-2</v>
      </c>
      <c r="BN50" s="24">
        <f t="shared" si="45"/>
        <v>7.3668763579337604E-3</v>
      </c>
    </row>
    <row r="51" spans="1:66" x14ac:dyDescent="0.25">
      <c r="A51" s="35">
        <f>+NAC!A52</f>
        <v>44136</v>
      </c>
      <c r="B51" s="71">
        <f>+NAC!P52</f>
        <v>372.6</v>
      </c>
      <c r="C51" s="71">
        <f>+NAC!S52</f>
        <v>369.01608732924723</v>
      </c>
      <c r="D51" s="179">
        <f>+[1]IPCse!$DK53</f>
        <v>371.19660905854937</v>
      </c>
      <c r="E51" s="71">
        <f>+GBA!$P52</f>
        <v>366.5</v>
      </c>
      <c r="F51" s="71">
        <f>+GBA!$S52</f>
        <v>366.36293430195832</v>
      </c>
      <c r="G51" s="179">
        <f>+[1]IPCse!$DE53</f>
        <v>368.65469491429803</v>
      </c>
      <c r="H51" s="71">
        <f>+PAM!$P52</f>
        <v>377.9</v>
      </c>
      <c r="I51" s="71">
        <f>+PAM!$S52</f>
        <v>370.33322594816229</v>
      </c>
      <c r="J51" s="179">
        <f>+[1]IPCse!$DF53</f>
        <v>372.71488412401663</v>
      </c>
      <c r="K51" s="71">
        <f>+NOA!$P52</f>
        <v>374.1</v>
      </c>
      <c r="L51" s="71">
        <f>+NOA!$S52</f>
        <v>372.74016026076333</v>
      </c>
      <c r="M51" s="179">
        <f>+[1]IPCse!$DG53</f>
        <v>376.28898356684971</v>
      </c>
      <c r="N51" s="71">
        <f>+NEA!$P52</f>
        <v>386.3</v>
      </c>
      <c r="O51" s="71">
        <f>+NEA!$S52</f>
        <v>378.39048338368576</v>
      </c>
      <c r="P51" s="179">
        <f>+[1]IPCse!$DH53</f>
        <v>381.6130662540163</v>
      </c>
      <c r="Q51" s="71">
        <f>+CUY!$P52</f>
        <v>383.8</v>
      </c>
      <c r="R51" s="71">
        <f>+CUY!$S52</f>
        <v>374.81048616305156</v>
      </c>
      <c r="S51" s="179">
        <f>+[1]IPCse!$DI53</f>
        <v>378.66254413411116</v>
      </c>
      <c r="T51" s="71">
        <f>+PAT!$P52</f>
        <v>365</v>
      </c>
      <c r="U51" s="71">
        <f>+PAT!$S52</f>
        <v>356.44171066525877</v>
      </c>
      <c r="V51" s="179">
        <f>+[1]IPCse!$DJ53</f>
        <v>358.2754226417693</v>
      </c>
      <c r="X51" s="164">
        <f t="shared" si="18"/>
        <v>3.9330543933054463E-2</v>
      </c>
      <c r="Y51" s="164">
        <f t="shared" si="19"/>
        <v>3.3051879312864019E-2</v>
      </c>
      <c r="Z51" s="181">
        <f t="shared" si="20"/>
        <v>3.5792971365200099E-2</v>
      </c>
      <c r="AA51" s="164">
        <f t="shared" si="21"/>
        <v>4.089747230900298E-2</v>
      </c>
      <c r="AB51" s="164">
        <f t="shared" si="22"/>
        <v>3.1167912370578144E-2</v>
      </c>
      <c r="AC51" s="181">
        <f t="shared" si="23"/>
        <v>3.5354433119658912E-2</v>
      </c>
      <c r="AD51" s="164">
        <f t="shared" si="24"/>
        <v>3.9043167445697025E-2</v>
      </c>
      <c r="AE51" s="164">
        <f t="shared" si="25"/>
        <v>3.617160963269539E-2</v>
      </c>
      <c r="AF51" s="181">
        <f t="shared" si="26"/>
        <v>3.6374495697552911E-2</v>
      </c>
      <c r="AG51" s="164">
        <f t="shared" si="27"/>
        <v>4.0033361134278689E-2</v>
      </c>
      <c r="AH51" s="164">
        <f t="shared" si="28"/>
        <v>3.2623003926960603E-2</v>
      </c>
      <c r="AI51" s="181">
        <f t="shared" si="29"/>
        <v>3.5822118597214514E-2</v>
      </c>
      <c r="AJ51" s="164">
        <f t="shared" si="30"/>
        <v>4.0678879310344973E-2</v>
      </c>
      <c r="AK51" s="164">
        <f t="shared" si="31"/>
        <v>3.8806093603328762E-2</v>
      </c>
      <c r="AL51" s="181">
        <f t="shared" si="32"/>
        <v>4.0190358251273262E-2</v>
      </c>
      <c r="AM51" s="164">
        <f t="shared" si="33"/>
        <v>3.7017022426371282E-2</v>
      </c>
      <c r="AN51" s="164">
        <f t="shared" si="34"/>
        <v>3.2333915433848892E-2</v>
      </c>
      <c r="AO51" s="181">
        <f t="shared" si="35"/>
        <v>3.5195430570985176E-2</v>
      </c>
      <c r="AP51" s="164">
        <f t="shared" si="36"/>
        <v>2.8748590755355075E-2</v>
      </c>
      <c r="AQ51" s="164">
        <f t="shared" si="37"/>
        <v>3.1735651296059819E-2</v>
      </c>
      <c r="AR51" s="181">
        <f t="shared" si="38"/>
        <v>3.1765245866806069E-2</v>
      </c>
      <c r="AT51" s="24">
        <f t="shared" si="46"/>
        <v>3.9330543933054463E-2</v>
      </c>
      <c r="AU51" s="24">
        <f t="shared" si="47"/>
        <v>3.3051879312864019E-2</v>
      </c>
      <c r="AV51" s="24">
        <f t="shared" si="39"/>
        <v>6.2786646201904439E-3</v>
      </c>
      <c r="AW51" s="24">
        <f t="shared" si="48"/>
        <v>4.089747230900298E-2</v>
      </c>
      <c r="AX51" s="24">
        <f t="shared" si="49"/>
        <v>3.1167912370578144E-2</v>
      </c>
      <c r="AY51" s="24">
        <f t="shared" si="40"/>
        <v>9.7295599384248366E-3</v>
      </c>
      <c r="AZ51" s="24">
        <f t="shared" si="50"/>
        <v>3.9043167445697025E-2</v>
      </c>
      <c r="BA51" s="24">
        <f t="shared" si="51"/>
        <v>3.617160963269539E-2</v>
      </c>
      <c r="BB51" s="24">
        <f t="shared" si="41"/>
        <v>2.871557813001635E-3</v>
      </c>
      <c r="BC51" s="24">
        <f t="shared" si="52"/>
        <v>4.0033361134278689E-2</v>
      </c>
      <c r="BD51" s="24">
        <f t="shared" si="53"/>
        <v>3.2623003926960603E-2</v>
      </c>
      <c r="BE51" s="24">
        <f t="shared" si="42"/>
        <v>7.4103572073180857E-3</v>
      </c>
      <c r="BF51" s="24">
        <f t="shared" si="54"/>
        <v>4.0678879310344973E-2</v>
      </c>
      <c r="BG51" s="24">
        <f t="shared" si="55"/>
        <v>3.8806093603328762E-2</v>
      </c>
      <c r="BH51" s="24">
        <f t="shared" si="43"/>
        <v>1.8727857070162113E-3</v>
      </c>
      <c r="BI51" s="24">
        <f t="shared" si="56"/>
        <v>3.7017022426371282E-2</v>
      </c>
      <c r="BJ51" s="24">
        <f t="shared" si="57"/>
        <v>3.2333915433848892E-2</v>
      </c>
      <c r="BK51" s="24">
        <f t="shared" si="44"/>
        <v>4.68310699252239E-3</v>
      </c>
      <c r="BL51" s="24">
        <f t="shared" si="58"/>
        <v>3.1765245866806069E-2</v>
      </c>
      <c r="BM51" s="24">
        <f t="shared" si="59"/>
        <v>2.8748590755355075E-2</v>
      </c>
      <c r="BN51" s="24">
        <f t="shared" si="45"/>
        <v>3.0166551114509943E-3</v>
      </c>
    </row>
    <row r="52" spans="1:66" x14ac:dyDescent="0.25">
      <c r="A52" s="35">
        <f>+NAC!A53</f>
        <v>44166</v>
      </c>
      <c r="B52" s="71">
        <f>+NAC!P53</f>
        <v>390.8</v>
      </c>
      <c r="C52" s="71">
        <f>+NAC!S53</f>
        <v>383.73804046463118</v>
      </c>
      <c r="D52" s="179">
        <f>+[1]IPCse!$DK54</f>
        <v>384.84135484184475</v>
      </c>
      <c r="E52" s="71">
        <f>+GBA!$P53</f>
        <v>382.8</v>
      </c>
      <c r="F52" s="71">
        <f>+GBA!$S53</f>
        <v>378.952479469362</v>
      </c>
      <c r="G52" s="179">
        <f>+[1]IPCse!$DE54</f>
        <v>380.48855235348015</v>
      </c>
      <c r="H52" s="71">
        <f>+PAM!$P53</f>
        <v>397.2</v>
      </c>
      <c r="I52" s="71">
        <f>+PAM!$S53</f>
        <v>386.87687802020804</v>
      </c>
      <c r="J52" s="179">
        <f>+[1]IPCse!$DF54</f>
        <v>387.8660210430636</v>
      </c>
      <c r="K52" s="71">
        <f>+NOA!$P53</f>
        <v>394.1</v>
      </c>
      <c r="L52" s="71">
        <f>+NOA!$S53</f>
        <v>390.79191905473311</v>
      </c>
      <c r="M52" s="179">
        <f>+[1]IPCse!$DG54</f>
        <v>391.98400054446751</v>
      </c>
      <c r="N52" s="71">
        <f>+NEA!$P53</f>
        <v>411.8</v>
      </c>
      <c r="O52" s="71">
        <f>+NEA!$S53</f>
        <v>403.41742653117274</v>
      </c>
      <c r="P52" s="179">
        <f>+[1]IPCse!$DH54</f>
        <v>401.60083796709392</v>
      </c>
      <c r="Q52" s="71">
        <f>+CUY!$P53</f>
        <v>405.4</v>
      </c>
      <c r="R52" s="71">
        <f>+CUY!$S53</f>
        <v>391.96845175766634</v>
      </c>
      <c r="S52" s="179">
        <f>+[1]IPCse!$DI54</f>
        <v>394.01217182822461</v>
      </c>
      <c r="T52" s="71">
        <f>+PAT!$P53</f>
        <v>378.2</v>
      </c>
      <c r="U52" s="71">
        <f>+PAT!$S53</f>
        <v>366.17803590285121</v>
      </c>
      <c r="V52" s="179">
        <f>+[1]IPCse!$DJ54</f>
        <v>367.07217462679273</v>
      </c>
      <c r="X52" s="164">
        <f t="shared" si="18"/>
        <v>4.8845947396672029E-2</v>
      </c>
      <c r="Y52" s="164">
        <f t="shared" si="19"/>
        <v>3.9895152652920984E-2</v>
      </c>
      <c r="Z52" s="181">
        <f t="shared" si="20"/>
        <v>3.6758810426372079E-2</v>
      </c>
      <c r="AA52" s="164">
        <f t="shared" si="21"/>
        <v>4.4474761255115958E-2</v>
      </c>
      <c r="AB52" s="164">
        <f t="shared" si="22"/>
        <v>3.4363588640294429E-2</v>
      </c>
      <c r="AC52" s="181">
        <f t="shared" si="23"/>
        <v>3.2100113201957603E-2</v>
      </c>
      <c r="AD52" s="164">
        <f t="shared" si="24"/>
        <v>5.1071712093146315E-2</v>
      </c>
      <c r="AE52" s="164">
        <f t="shared" si="25"/>
        <v>4.4672340780898434E-2</v>
      </c>
      <c r="AF52" s="181">
        <f t="shared" si="26"/>
        <v>4.0650742871877421E-2</v>
      </c>
      <c r="AG52" s="164">
        <f t="shared" si="27"/>
        <v>5.3461641272386951E-2</v>
      </c>
      <c r="AH52" s="164">
        <f t="shared" si="28"/>
        <v>4.8429873457534134E-2</v>
      </c>
      <c r="AI52" s="181">
        <f t="shared" si="29"/>
        <v>4.1710009229726674E-2</v>
      </c>
      <c r="AJ52" s="164">
        <f t="shared" si="30"/>
        <v>6.6010872378980068E-2</v>
      </c>
      <c r="AK52" s="164">
        <f t="shared" si="31"/>
        <v>6.6140519506960649E-2</v>
      </c>
      <c r="AL52" s="181">
        <f t="shared" si="32"/>
        <v>5.2377063262747381E-2</v>
      </c>
      <c r="AM52" s="164">
        <f t="shared" si="33"/>
        <v>5.6279312141740423E-2</v>
      </c>
      <c r="AN52" s="164">
        <f t="shared" si="34"/>
        <v>4.5777709610692829E-2</v>
      </c>
      <c r="AO52" s="181">
        <f t="shared" si="35"/>
        <v>4.0536429947708452E-2</v>
      </c>
      <c r="AP52" s="164">
        <f t="shared" si="36"/>
        <v>3.6164383561643865E-2</v>
      </c>
      <c r="AQ52" s="164">
        <f t="shared" si="37"/>
        <v>2.731533641060313E-2</v>
      </c>
      <c r="AR52" s="181">
        <f t="shared" si="38"/>
        <v>2.4553043354634596E-2</v>
      </c>
      <c r="AT52" s="24">
        <f t="shared" si="46"/>
        <v>4.8845947396672029E-2</v>
      </c>
      <c r="AU52" s="24">
        <f t="shared" si="47"/>
        <v>3.6758810426372079E-2</v>
      </c>
      <c r="AV52" s="24">
        <f t="shared" si="39"/>
        <v>1.208713697029995E-2</v>
      </c>
      <c r="AW52" s="24">
        <f t="shared" si="48"/>
        <v>4.4474761255115958E-2</v>
      </c>
      <c r="AX52" s="24">
        <f t="shared" si="49"/>
        <v>3.2100113201957603E-2</v>
      </c>
      <c r="AY52" s="24">
        <f t="shared" si="40"/>
        <v>1.2374648053158355E-2</v>
      </c>
      <c r="AZ52" s="24">
        <f t="shared" si="50"/>
        <v>5.1071712093146315E-2</v>
      </c>
      <c r="BA52" s="24">
        <f t="shared" si="51"/>
        <v>4.0650742871877421E-2</v>
      </c>
      <c r="BB52" s="24">
        <f t="shared" si="41"/>
        <v>1.0420969221268894E-2</v>
      </c>
      <c r="BC52" s="24">
        <f t="shared" si="52"/>
        <v>5.3461641272386951E-2</v>
      </c>
      <c r="BD52" s="24">
        <f t="shared" si="53"/>
        <v>4.1710009229726674E-2</v>
      </c>
      <c r="BE52" s="24">
        <f t="shared" si="42"/>
        <v>1.1751632042660276E-2</v>
      </c>
      <c r="BF52" s="24">
        <f t="shared" si="54"/>
        <v>6.6140519506960649E-2</v>
      </c>
      <c r="BG52" s="24">
        <f t="shared" si="55"/>
        <v>5.2377063262747381E-2</v>
      </c>
      <c r="BH52" s="24">
        <f t="shared" si="43"/>
        <v>1.3763456244213268E-2</v>
      </c>
      <c r="BI52" s="24">
        <f t="shared" si="56"/>
        <v>5.6279312141740423E-2</v>
      </c>
      <c r="BJ52" s="24">
        <f t="shared" si="57"/>
        <v>4.0536429947708452E-2</v>
      </c>
      <c r="BK52" s="24">
        <f t="shared" si="44"/>
        <v>1.5742882194031971E-2</v>
      </c>
      <c r="BL52" s="24">
        <f t="shared" si="58"/>
        <v>3.6164383561643865E-2</v>
      </c>
      <c r="BM52" s="24">
        <f t="shared" si="59"/>
        <v>2.4553043354634596E-2</v>
      </c>
      <c r="BN52" s="24">
        <f t="shared" si="45"/>
        <v>1.1611340207009269E-2</v>
      </c>
    </row>
    <row r="53" spans="1:66" x14ac:dyDescent="0.25">
      <c r="A53" s="35">
        <f>+NAC!A54</f>
        <v>44197</v>
      </c>
      <c r="B53" s="71">
        <f>+NAC!P54</f>
        <v>406.1</v>
      </c>
      <c r="C53" s="71">
        <f>+NAC!S54</f>
        <v>399.25580347730806</v>
      </c>
      <c r="D53" s="179">
        <f>+[1]IPCse!$DK55</f>
        <v>399.1406855008122</v>
      </c>
      <c r="E53" s="71">
        <f>+GBA!$P54</f>
        <v>394.9</v>
      </c>
      <c r="F53" s="71">
        <f>+GBA!$S54</f>
        <v>392.47198357548967</v>
      </c>
      <c r="G53" s="179">
        <f>+[1]IPCse!$DE55</f>
        <v>393.34278720887147</v>
      </c>
      <c r="H53" s="71">
        <f>+PAM!$P54</f>
        <v>415.3</v>
      </c>
      <c r="I53" s="71">
        <f>+PAM!$S54</f>
        <v>404.77452042758836</v>
      </c>
      <c r="J53" s="179">
        <f>+[1]IPCse!$DF55</f>
        <v>403.80869826341535</v>
      </c>
      <c r="K53" s="71">
        <f>+NOA!$P54</f>
        <v>414</v>
      </c>
      <c r="L53" s="71">
        <f>+NOA!$S54</f>
        <v>410.13540676354745</v>
      </c>
      <c r="M53" s="179">
        <f>+[1]IPCse!$DG55</f>
        <v>409.13061851135416</v>
      </c>
      <c r="N53" s="71">
        <f>+NEA!$P54</f>
        <v>429.8</v>
      </c>
      <c r="O53" s="71">
        <f>+NEA!$S54</f>
        <v>420.36716561384236</v>
      </c>
      <c r="P53" s="179">
        <f>+[1]IPCse!$DH55</f>
        <v>416.48657512959068</v>
      </c>
      <c r="Q53" s="71">
        <f>+CUY!$P54</f>
        <v>421.9</v>
      </c>
      <c r="R53" s="71">
        <f>+CUY!$S54</f>
        <v>409.86888556469711</v>
      </c>
      <c r="S53" s="179">
        <f>+[1]IPCse!$DI55</f>
        <v>409.29222107003466</v>
      </c>
      <c r="T53" s="71">
        <f>+PAT!$P54</f>
        <v>392.8</v>
      </c>
      <c r="U53" s="71">
        <f>+PAT!$S54</f>
        <v>378.41866043143762</v>
      </c>
      <c r="V53" s="179">
        <f>+[1]IPCse!$DJ55</f>
        <v>377.22539113772649</v>
      </c>
      <c r="X53" s="164">
        <f t="shared" si="18"/>
        <v>3.9150460593654124E-2</v>
      </c>
      <c r="Y53" s="164">
        <f t="shared" si="19"/>
        <v>4.0438427719826642E-2</v>
      </c>
      <c r="Z53" s="181">
        <f t="shared" si="20"/>
        <v>3.715642947168174E-2</v>
      </c>
      <c r="AA53" s="164">
        <f t="shared" si="21"/>
        <v>3.1609195402298784E-2</v>
      </c>
      <c r="AB53" s="164">
        <f t="shared" si="22"/>
        <v>3.5675987989467028E-2</v>
      </c>
      <c r="AC53" s="181">
        <f t="shared" si="23"/>
        <v>3.3783499597773714E-2</v>
      </c>
      <c r="AD53" s="164">
        <f t="shared" si="24"/>
        <v>4.5568982880161091E-2</v>
      </c>
      <c r="AE53" s="164">
        <f t="shared" si="25"/>
        <v>4.6261855965570087E-2</v>
      </c>
      <c r="AF53" s="181">
        <f t="shared" si="26"/>
        <v>4.1103567612027714E-2</v>
      </c>
      <c r="AG53" s="164">
        <f t="shared" si="27"/>
        <v>5.0494798274549613E-2</v>
      </c>
      <c r="AH53" s="164">
        <f t="shared" si="28"/>
        <v>4.9498177330798754E-2</v>
      </c>
      <c r="AI53" s="181">
        <f t="shared" si="29"/>
        <v>4.3743157738759475E-2</v>
      </c>
      <c r="AJ53" s="164">
        <f t="shared" si="30"/>
        <v>4.3710539096648793E-2</v>
      </c>
      <c r="AK53" s="164">
        <f t="shared" si="31"/>
        <v>4.2015386465611426E-2</v>
      </c>
      <c r="AL53" s="181">
        <f t="shared" si="32"/>
        <v>3.7066001251014447E-2</v>
      </c>
      <c r="AM53" s="164">
        <f t="shared" si="33"/>
        <v>4.0700542673902218E-2</v>
      </c>
      <c r="AN53" s="164">
        <f t="shared" si="34"/>
        <v>4.5668047330752248E-2</v>
      </c>
      <c r="AO53" s="181">
        <f t="shared" si="35"/>
        <v>3.8780652818186656E-2</v>
      </c>
      <c r="AP53" s="164">
        <f t="shared" si="36"/>
        <v>3.8603913273400403E-2</v>
      </c>
      <c r="AQ53" s="164">
        <f t="shared" si="37"/>
        <v>3.3428068667215038E-2</v>
      </c>
      <c r="AR53" s="181">
        <f t="shared" si="38"/>
        <v>2.7660000437943033E-2</v>
      </c>
      <c r="AT53" s="24">
        <f t="shared" si="46"/>
        <v>4.0438427719826642E-2</v>
      </c>
      <c r="AU53" s="24">
        <f t="shared" si="47"/>
        <v>3.715642947168174E-2</v>
      </c>
      <c r="AV53" s="24">
        <f t="shared" si="39"/>
        <v>3.2819982481449017E-3</v>
      </c>
      <c r="AW53" s="24">
        <f t="shared" si="48"/>
        <v>3.5675987989467028E-2</v>
      </c>
      <c r="AX53" s="24">
        <f t="shared" si="49"/>
        <v>3.1609195402298784E-2</v>
      </c>
      <c r="AY53" s="24">
        <f t="shared" si="40"/>
        <v>4.0667925871682442E-3</v>
      </c>
      <c r="AZ53" s="24">
        <f t="shared" si="50"/>
        <v>4.6261855965570087E-2</v>
      </c>
      <c r="BA53" s="24">
        <f t="shared" si="51"/>
        <v>4.1103567612027714E-2</v>
      </c>
      <c r="BB53" s="24">
        <f t="shared" si="41"/>
        <v>5.1582883535423729E-3</v>
      </c>
      <c r="BC53" s="24">
        <f t="shared" si="52"/>
        <v>5.0494798274549613E-2</v>
      </c>
      <c r="BD53" s="24">
        <f t="shared" si="53"/>
        <v>4.3743157738759475E-2</v>
      </c>
      <c r="BE53" s="24">
        <f t="shared" si="42"/>
        <v>6.7516405357901377E-3</v>
      </c>
      <c r="BF53" s="24">
        <f t="shared" si="54"/>
        <v>4.3710539096648793E-2</v>
      </c>
      <c r="BG53" s="24">
        <f t="shared" si="55"/>
        <v>3.7066001251014447E-2</v>
      </c>
      <c r="BH53" s="24">
        <f t="shared" si="43"/>
        <v>6.6445378456343462E-3</v>
      </c>
      <c r="BI53" s="24">
        <f t="shared" si="56"/>
        <v>4.5668047330752248E-2</v>
      </c>
      <c r="BJ53" s="24">
        <f t="shared" si="57"/>
        <v>3.8780652818186656E-2</v>
      </c>
      <c r="BK53" s="24">
        <f t="shared" si="44"/>
        <v>6.8873945125655922E-3</v>
      </c>
      <c r="BL53" s="24">
        <f t="shared" si="58"/>
        <v>3.8603913273400403E-2</v>
      </c>
      <c r="BM53" s="24">
        <f t="shared" si="59"/>
        <v>2.7660000437943033E-2</v>
      </c>
      <c r="BN53" s="24">
        <f t="shared" si="45"/>
        <v>1.094391283545737E-2</v>
      </c>
    </row>
    <row r="54" spans="1:66" x14ac:dyDescent="0.25">
      <c r="A54" s="35">
        <f>+NAC!A55</f>
        <v>44228</v>
      </c>
      <c r="B54" s="71">
        <f>+NAC!P55</f>
        <v>422.6</v>
      </c>
      <c r="C54" s="71">
        <f>+NAC!S55</f>
        <v>414.19830634990547</v>
      </c>
      <c r="D54" s="179">
        <f>+[1]IPCse!$DK56</f>
        <v>412.82472019307727</v>
      </c>
      <c r="E54" s="71">
        <f>+GBA!$P55</f>
        <v>411.8</v>
      </c>
      <c r="F54" s="71">
        <f>+GBA!$S55</f>
        <v>407.96100758054337</v>
      </c>
      <c r="G54" s="179">
        <f>+[1]IPCse!$DE56</f>
        <v>407.35420093261632</v>
      </c>
      <c r="H54" s="71">
        <f>+PAM!$P55</f>
        <v>431.3</v>
      </c>
      <c r="I54" s="71">
        <f>+PAM!$S55</f>
        <v>418.91525845658231</v>
      </c>
      <c r="J54" s="179">
        <f>+[1]IPCse!$DF56</f>
        <v>417.1239439854445</v>
      </c>
      <c r="K54" s="71">
        <f>+NOA!$P55</f>
        <v>430.4</v>
      </c>
      <c r="L54" s="71">
        <f>+NOA!$S55</f>
        <v>424.87658563085699</v>
      </c>
      <c r="M54" s="179">
        <f>+[1]IPCse!$DG56</f>
        <v>422.1309767541137</v>
      </c>
      <c r="N54" s="71">
        <f>+NEA!$P55</f>
        <v>447.5</v>
      </c>
      <c r="O54" s="71">
        <f>+NEA!$S55</f>
        <v>436.10942048887665</v>
      </c>
      <c r="P54" s="179">
        <f>+[1]IPCse!$DH56</f>
        <v>431.49151621184069</v>
      </c>
      <c r="Q54" s="71">
        <f>+CUY!$P55</f>
        <v>439</v>
      </c>
      <c r="R54" s="71">
        <f>+CUY!$S55</f>
        <v>425.29459985041132</v>
      </c>
      <c r="S54" s="179">
        <f>+[1]IPCse!$DI56</f>
        <v>422.06674228227178</v>
      </c>
      <c r="T54" s="71">
        <f>+PAT!$P55</f>
        <v>408.7</v>
      </c>
      <c r="U54" s="71">
        <f>+PAT!$S55</f>
        <v>394.16355408055517</v>
      </c>
      <c r="V54" s="179">
        <f>+[1]IPCse!$DJ56</f>
        <v>391.22508437188873</v>
      </c>
      <c r="X54" s="164">
        <f t="shared" si="18"/>
        <v>4.0630386604284752E-2</v>
      </c>
      <c r="Y54" s="164">
        <f t="shared" si="19"/>
        <v>3.7425887720243578E-2</v>
      </c>
      <c r="Z54" s="181">
        <f t="shared" si="20"/>
        <v>3.4283738013566323E-2</v>
      </c>
      <c r="AA54" s="164">
        <f t="shared" si="21"/>
        <v>4.2795644466953719E-2</v>
      </c>
      <c r="AB54" s="164">
        <f t="shared" si="22"/>
        <v>3.9465298551875971E-2</v>
      </c>
      <c r="AC54" s="181">
        <f t="shared" si="23"/>
        <v>3.5621382110928579E-2</v>
      </c>
      <c r="AD54" s="164">
        <f t="shared" si="24"/>
        <v>3.8526366482061203E-2</v>
      </c>
      <c r="AE54" s="164">
        <f t="shared" si="25"/>
        <v>3.4934852159311358E-2</v>
      </c>
      <c r="AF54" s="181">
        <f t="shared" si="26"/>
        <v>3.2974142903041903E-2</v>
      </c>
      <c r="AG54" s="164">
        <f t="shared" si="27"/>
        <v>3.9613526570048352E-2</v>
      </c>
      <c r="AH54" s="164">
        <f t="shared" si="28"/>
        <v>3.5942224504913689E-2</v>
      </c>
      <c r="AI54" s="181">
        <f t="shared" si="29"/>
        <v>3.1775569108130064E-2</v>
      </c>
      <c r="AJ54" s="164">
        <f t="shared" si="30"/>
        <v>4.1181945090739802E-2</v>
      </c>
      <c r="AK54" s="164">
        <f t="shared" si="31"/>
        <v>3.7448821322775272E-2</v>
      </c>
      <c r="AL54" s="181">
        <f t="shared" si="32"/>
        <v>3.6027430362145951E-2</v>
      </c>
      <c r="AM54" s="164">
        <f t="shared" si="33"/>
        <v>4.0530931500355694E-2</v>
      </c>
      <c r="AN54" s="164">
        <f t="shared" si="34"/>
        <v>3.7635728958692383E-2</v>
      </c>
      <c r="AO54" s="181">
        <f t="shared" si="35"/>
        <v>3.1211248478751896E-2</v>
      </c>
      <c r="AP54" s="164">
        <f t="shared" si="36"/>
        <v>4.0478615071283031E-2</v>
      </c>
      <c r="AQ54" s="164">
        <f t="shared" si="37"/>
        <v>4.1607075166871343E-2</v>
      </c>
      <c r="AR54" s="181">
        <f t="shared" si="38"/>
        <v>3.7112277071112976E-2</v>
      </c>
      <c r="AT54" s="24">
        <f t="shared" si="46"/>
        <v>4.0630386604284752E-2</v>
      </c>
      <c r="AU54" s="24">
        <f t="shared" si="47"/>
        <v>3.4283738013566323E-2</v>
      </c>
      <c r="AV54" s="24">
        <f t="shared" si="39"/>
        <v>6.3466485907184289E-3</v>
      </c>
      <c r="AW54" s="24">
        <f t="shared" si="48"/>
        <v>4.2795644466953719E-2</v>
      </c>
      <c r="AX54" s="24">
        <f t="shared" si="49"/>
        <v>3.5621382110928579E-2</v>
      </c>
      <c r="AY54" s="24">
        <f t="shared" si="40"/>
        <v>7.1742623560251406E-3</v>
      </c>
      <c r="AZ54" s="24">
        <f t="shared" si="50"/>
        <v>3.8526366482061203E-2</v>
      </c>
      <c r="BA54" s="24">
        <f t="shared" si="51"/>
        <v>3.2974142903041903E-2</v>
      </c>
      <c r="BB54" s="24">
        <f t="shared" si="41"/>
        <v>5.5522235790192997E-3</v>
      </c>
      <c r="BC54" s="24">
        <f t="shared" si="52"/>
        <v>3.9613526570048352E-2</v>
      </c>
      <c r="BD54" s="24">
        <f t="shared" si="53"/>
        <v>3.1775569108130064E-2</v>
      </c>
      <c r="BE54" s="24">
        <f t="shared" si="42"/>
        <v>7.8379574619182879E-3</v>
      </c>
      <c r="BF54" s="24">
        <f t="shared" si="54"/>
        <v>4.1181945090739802E-2</v>
      </c>
      <c r="BG54" s="24">
        <f t="shared" si="55"/>
        <v>3.6027430362145951E-2</v>
      </c>
      <c r="BH54" s="24">
        <f t="shared" si="43"/>
        <v>5.1545147285938508E-3</v>
      </c>
      <c r="BI54" s="24">
        <f t="shared" si="56"/>
        <v>4.0530931500355694E-2</v>
      </c>
      <c r="BJ54" s="24">
        <f t="shared" si="57"/>
        <v>3.1211248478751896E-2</v>
      </c>
      <c r="BK54" s="24">
        <f t="shared" si="44"/>
        <v>9.3196830216037974E-3</v>
      </c>
      <c r="BL54" s="24">
        <f t="shared" si="58"/>
        <v>4.1607075166871343E-2</v>
      </c>
      <c r="BM54" s="24">
        <f t="shared" si="59"/>
        <v>3.7112277071112976E-2</v>
      </c>
      <c r="BN54" s="24">
        <f t="shared" si="45"/>
        <v>4.4947980957583678E-3</v>
      </c>
    </row>
    <row r="55" spans="1:66" x14ac:dyDescent="0.25">
      <c r="A55" s="35">
        <f>+NAC!A56</f>
        <v>44256</v>
      </c>
      <c r="B55" s="71">
        <f>+NAC!P56</f>
        <v>441.7</v>
      </c>
      <c r="C55" s="71">
        <f>+NAC!S56</f>
        <v>435.6893036498347</v>
      </c>
      <c r="D55" s="179">
        <f>+[1]IPCse!$DK57</f>
        <v>429.54279789193146</v>
      </c>
      <c r="E55" s="71">
        <f>+GBA!$P56</f>
        <v>429.7</v>
      </c>
      <c r="F55" s="71">
        <f>+GBA!$S56</f>
        <v>430.63632343651307</v>
      </c>
      <c r="G55" s="179">
        <f>+[1]IPCse!$DE57</f>
        <v>424.66864530416058</v>
      </c>
      <c r="H55" s="71">
        <f>+PAM!$P56</f>
        <v>452.6</v>
      </c>
      <c r="I55" s="71">
        <f>+PAM!$S56</f>
        <v>440.66630546200037</v>
      </c>
      <c r="J55" s="179">
        <f>+[1]IPCse!$DF57</f>
        <v>434.62803479795701</v>
      </c>
      <c r="K55" s="71">
        <f>+NOA!$P56</f>
        <v>448.5</v>
      </c>
      <c r="L55" s="71">
        <f>+NOA!$S56</f>
        <v>441.70620670922182</v>
      </c>
      <c r="M55" s="179">
        <f>+[1]IPCse!$DG57</f>
        <v>436.4178070075352</v>
      </c>
      <c r="N55" s="71">
        <f>+NEA!$P56</f>
        <v>462.4</v>
      </c>
      <c r="O55" s="71">
        <f>+NEA!$S56</f>
        <v>449.88433122768464</v>
      </c>
      <c r="P55" s="179">
        <f>+[1]IPCse!$DH57</f>
        <v>443.81449594332867</v>
      </c>
      <c r="Q55" s="71">
        <f>+CUY!$P56</f>
        <v>460.7</v>
      </c>
      <c r="R55" s="71">
        <f>+CUY!$S56</f>
        <v>444.33012715033647</v>
      </c>
      <c r="S55" s="179">
        <f>+[1]IPCse!$DI57</f>
        <v>437.31684677737707</v>
      </c>
      <c r="T55" s="71">
        <f>+PAT!$P56</f>
        <v>426.2</v>
      </c>
      <c r="U55" s="71">
        <f>+PAT!$S56</f>
        <v>410.74765424649274</v>
      </c>
      <c r="V55" s="179">
        <f>+[1]IPCse!$DJ57</f>
        <v>405.8949099542823</v>
      </c>
      <c r="X55" s="164">
        <f t="shared" si="18"/>
        <v>4.5196403218173087E-2</v>
      </c>
      <c r="Y55" s="164">
        <f t="shared" si="19"/>
        <v>5.1885768170606861E-2</v>
      </c>
      <c r="Z55" s="181">
        <f t="shared" si="20"/>
        <v>4.0496794114061707E-2</v>
      </c>
      <c r="AA55" s="164">
        <f t="shared" si="21"/>
        <v>4.3467702768334116E-2</v>
      </c>
      <c r="AB55" s="164">
        <f t="shared" si="22"/>
        <v>5.5582066507895211E-2</v>
      </c>
      <c r="AC55" s="181">
        <f t="shared" si="23"/>
        <v>4.2504641739065763E-2</v>
      </c>
      <c r="AD55" s="164">
        <f t="shared" si="24"/>
        <v>4.9385578483654102E-2</v>
      </c>
      <c r="AE55" s="164">
        <f t="shared" si="25"/>
        <v>5.1922307832748427E-2</v>
      </c>
      <c r="AF55" s="181">
        <f t="shared" si="26"/>
        <v>4.1963764163879702E-2</v>
      </c>
      <c r="AG55" s="164">
        <f t="shared" si="27"/>
        <v>4.2053903345725008E-2</v>
      </c>
      <c r="AH55" s="164">
        <f t="shared" si="28"/>
        <v>3.9610610816259051E-2</v>
      </c>
      <c r="AI55" s="181">
        <f t="shared" si="29"/>
        <v>3.3844543613636313E-2</v>
      </c>
      <c r="AJ55" s="164">
        <f t="shared" si="30"/>
        <v>3.3296089385474792E-2</v>
      </c>
      <c r="AK55" s="164">
        <f t="shared" si="31"/>
        <v>3.1585905031279449E-2</v>
      </c>
      <c r="AL55" s="181">
        <f t="shared" si="32"/>
        <v>2.8559031333162954E-2</v>
      </c>
      <c r="AM55" s="164">
        <f t="shared" si="33"/>
        <v>4.9430523917995517E-2</v>
      </c>
      <c r="AN55" s="164">
        <f t="shared" si="34"/>
        <v>4.4758450510823611E-2</v>
      </c>
      <c r="AO55" s="181">
        <f t="shared" si="35"/>
        <v>3.6131973850017873E-2</v>
      </c>
      <c r="AP55" s="164">
        <f t="shared" si="36"/>
        <v>4.281869341815514E-2</v>
      </c>
      <c r="AQ55" s="164">
        <f t="shared" si="37"/>
        <v>4.207415930329339E-2</v>
      </c>
      <c r="AR55" s="181">
        <f t="shared" si="38"/>
        <v>3.7497149769795346E-2</v>
      </c>
      <c r="AT55" s="24">
        <f t="shared" si="46"/>
        <v>5.1885768170606861E-2</v>
      </c>
      <c r="AU55" s="24">
        <f t="shared" si="47"/>
        <v>4.0496794114061707E-2</v>
      </c>
      <c r="AV55" s="24">
        <f t="shared" si="39"/>
        <v>1.1388974056545154E-2</v>
      </c>
      <c r="AW55" s="24">
        <f t="shared" si="48"/>
        <v>5.5582066507895211E-2</v>
      </c>
      <c r="AX55" s="24">
        <f t="shared" si="49"/>
        <v>4.2504641739065763E-2</v>
      </c>
      <c r="AY55" s="24">
        <f t="shared" si="40"/>
        <v>1.3077424768829449E-2</v>
      </c>
      <c r="AZ55" s="24">
        <f t="shared" si="50"/>
        <v>5.1922307832748427E-2</v>
      </c>
      <c r="BA55" s="24">
        <f t="shared" si="51"/>
        <v>4.1963764163879702E-2</v>
      </c>
      <c r="BB55" s="24">
        <f t="shared" si="41"/>
        <v>9.9585436688687246E-3</v>
      </c>
      <c r="BC55" s="24">
        <f t="shared" si="52"/>
        <v>4.2053903345725008E-2</v>
      </c>
      <c r="BD55" s="24">
        <f t="shared" si="53"/>
        <v>3.3844543613636313E-2</v>
      </c>
      <c r="BE55" s="24">
        <f t="shared" si="42"/>
        <v>8.2093597320886946E-3</v>
      </c>
      <c r="BF55" s="24">
        <f t="shared" si="54"/>
        <v>3.3296089385474792E-2</v>
      </c>
      <c r="BG55" s="24">
        <f t="shared" si="55"/>
        <v>2.8559031333162954E-2</v>
      </c>
      <c r="BH55" s="24">
        <f t="shared" si="43"/>
        <v>4.7370580523118377E-3</v>
      </c>
      <c r="BI55" s="24">
        <f t="shared" si="56"/>
        <v>4.9430523917995517E-2</v>
      </c>
      <c r="BJ55" s="24">
        <f t="shared" si="57"/>
        <v>3.6131973850017873E-2</v>
      </c>
      <c r="BK55" s="24">
        <f t="shared" si="44"/>
        <v>1.3298550067977644E-2</v>
      </c>
      <c r="BL55" s="24">
        <f t="shared" si="58"/>
        <v>4.281869341815514E-2</v>
      </c>
      <c r="BM55" s="24">
        <f t="shared" si="59"/>
        <v>3.7497149769795346E-2</v>
      </c>
      <c r="BN55" s="24">
        <f t="shared" si="45"/>
        <v>5.3215436483597944E-3</v>
      </c>
    </row>
    <row r="56" spans="1:66" x14ac:dyDescent="0.25">
      <c r="A56" s="35">
        <f>+NAC!A57</f>
        <v>44287</v>
      </c>
      <c r="B56" s="71">
        <f>+NAC!P57</f>
        <v>461.9</v>
      </c>
      <c r="C56" s="71">
        <f>+NAC!S57</f>
        <v>453.72288383120065</v>
      </c>
      <c r="D56" s="179">
        <f>+[1]IPCse!$DK58</f>
        <v>446.73681092228236</v>
      </c>
      <c r="E56" s="71">
        <f>+GBA!$P57</f>
        <v>450.3</v>
      </c>
      <c r="F56" s="71">
        <f>+GBA!$S57</f>
        <v>448.69780480101076</v>
      </c>
      <c r="G56" s="179">
        <f>+[1]IPCse!$DE58</f>
        <v>441.76754128258477</v>
      </c>
      <c r="H56" s="71">
        <f>+PAM!$P57</f>
        <v>471.6</v>
      </c>
      <c r="I56" s="71">
        <f>+PAM!$S57</f>
        <v>458.10714599502131</v>
      </c>
      <c r="J56" s="179">
        <f>+[1]IPCse!$DF58</f>
        <v>451.31507482177858</v>
      </c>
      <c r="K56" s="71">
        <f>+NOA!$P57</f>
        <v>468.3</v>
      </c>
      <c r="L56" s="71">
        <f>+NOA!$S57</f>
        <v>459.62767893521658</v>
      </c>
      <c r="M56" s="179">
        <f>+[1]IPCse!$DG58</f>
        <v>452.57388521925975</v>
      </c>
      <c r="N56" s="71">
        <f>+NEA!$P57</f>
        <v>483.4</v>
      </c>
      <c r="O56" s="71">
        <f>+NEA!$S57</f>
        <v>467.61266135677016</v>
      </c>
      <c r="P56" s="179">
        <f>+[1]IPCse!$DH58</f>
        <v>461.40653412243967</v>
      </c>
      <c r="Q56" s="71">
        <f>+CUY!$P57</f>
        <v>482.3</v>
      </c>
      <c r="R56" s="71">
        <f>+CUY!$S57</f>
        <v>463.43745699326848</v>
      </c>
      <c r="S56" s="179">
        <f>+[1]IPCse!$DI58</f>
        <v>456.08986030927389</v>
      </c>
      <c r="T56" s="71">
        <f>+PAT!$P57</f>
        <v>448.1</v>
      </c>
      <c r="U56" s="71">
        <f>+PAT!$S57</f>
        <v>431.09117513953839</v>
      </c>
      <c r="V56" s="179">
        <f>+[1]IPCse!$DJ58</f>
        <v>427.19154034481716</v>
      </c>
      <c r="X56" s="164">
        <f t="shared" si="18"/>
        <v>4.5732397554901549E-2</v>
      </c>
      <c r="Y56" s="164">
        <f t="shared" si="19"/>
        <v>4.1390917863477261E-2</v>
      </c>
      <c r="Z56" s="181">
        <f t="shared" si="20"/>
        <v>4.0028637692760771E-2</v>
      </c>
      <c r="AA56" s="164">
        <f t="shared" si="21"/>
        <v>4.7940423551315003E-2</v>
      </c>
      <c r="AB56" s="164">
        <f t="shared" si="22"/>
        <v>4.1941379260266753E-2</v>
      </c>
      <c r="AC56" s="181">
        <f t="shared" si="23"/>
        <v>4.0264088642987694E-2</v>
      </c>
      <c r="AD56" s="164">
        <f t="shared" si="24"/>
        <v>4.1979673000441808E-2</v>
      </c>
      <c r="AE56" s="164">
        <f t="shared" si="25"/>
        <v>3.9578339248642402E-2</v>
      </c>
      <c r="AF56" s="181">
        <f t="shared" si="26"/>
        <v>3.8393841832082387E-2</v>
      </c>
      <c r="AG56" s="164">
        <f t="shared" si="27"/>
        <v>4.4147157190635555E-2</v>
      </c>
      <c r="AH56" s="164">
        <f t="shared" si="28"/>
        <v>4.057328593934062E-2</v>
      </c>
      <c r="AI56" s="181">
        <f t="shared" si="29"/>
        <v>3.701975023087356E-2</v>
      </c>
      <c r="AJ56" s="164">
        <f t="shared" si="30"/>
        <v>4.5415224913494923E-2</v>
      </c>
      <c r="AK56" s="164">
        <f t="shared" si="31"/>
        <v>3.940641826912894E-2</v>
      </c>
      <c r="AL56" s="181">
        <f t="shared" si="32"/>
        <v>3.9638268555692635E-2</v>
      </c>
      <c r="AM56" s="164">
        <f t="shared" si="33"/>
        <v>4.6885174734100366E-2</v>
      </c>
      <c r="AN56" s="164">
        <f t="shared" si="34"/>
        <v>4.300255300146949E-2</v>
      </c>
      <c r="AO56" s="181">
        <f t="shared" si="35"/>
        <v>4.2927716300519059E-2</v>
      </c>
      <c r="AP56" s="164">
        <f t="shared" si="36"/>
        <v>5.1384326607226694E-2</v>
      </c>
      <c r="AQ56" s="164">
        <f t="shared" si="37"/>
        <v>4.95280269594367E-2</v>
      </c>
      <c r="AR56" s="181">
        <f t="shared" si="38"/>
        <v>5.2468335690471157E-2</v>
      </c>
      <c r="AT56" s="24">
        <f t="shared" si="46"/>
        <v>4.5732397554901549E-2</v>
      </c>
      <c r="AU56" s="24">
        <f t="shared" si="47"/>
        <v>4.0028637692760771E-2</v>
      </c>
      <c r="AV56" s="24">
        <f t="shared" si="39"/>
        <v>5.7037598621407781E-3</v>
      </c>
      <c r="AW56" s="24">
        <f t="shared" si="48"/>
        <v>4.7940423551315003E-2</v>
      </c>
      <c r="AX56" s="24">
        <f t="shared" si="49"/>
        <v>4.0264088642987694E-2</v>
      </c>
      <c r="AY56" s="24">
        <f t="shared" si="40"/>
        <v>7.6763349083273091E-3</v>
      </c>
      <c r="AZ56" s="24">
        <f t="shared" si="50"/>
        <v>4.1979673000441808E-2</v>
      </c>
      <c r="BA56" s="24">
        <f t="shared" si="51"/>
        <v>3.8393841832082387E-2</v>
      </c>
      <c r="BB56" s="24">
        <f t="shared" si="41"/>
        <v>3.5858311683594213E-3</v>
      </c>
      <c r="BC56" s="24">
        <f t="shared" si="52"/>
        <v>4.4147157190635555E-2</v>
      </c>
      <c r="BD56" s="24">
        <f t="shared" si="53"/>
        <v>3.701975023087356E-2</v>
      </c>
      <c r="BE56" s="24">
        <f t="shared" si="42"/>
        <v>7.1274069597619949E-3</v>
      </c>
      <c r="BF56" s="24">
        <f t="shared" si="54"/>
        <v>4.5415224913494923E-2</v>
      </c>
      <c r="BG56" s="24">
        <f t="shared" si="55"/>
        <v>3.940641826912894E-2</v>
      </c>
      <c r="BH56" s="24">
        <f t="shared" si="43"/>
        <v>6.0088066443659827E-3</v>
      </c>
      <c r="BI56" s="24">
        <f t="shared" si="56"/>
        <v>4.6885174734100366E-2</v>
      </c>
      <c r="BJ56" s="24">
        <f t="shared" si="57"/>
        <v>4.2927716300519059E-2</v>
      </c>
      <c r="BK56" s="24">
        <f t="shared" si="44"/>
        <v>3.9574584335813068E-3</v>
      </c>
      <c r="BL56" s="24">
        <f t="shared" si="58"/>
        <v>5.2468335690471157E-2</v>
      </c>
      <c r="BM56" s="24">
        <f t="shared" si="59"/>
        <v>4.95280269594367E-2</v>
      </c>
      <c r="BN56" s="24">
        <f t="shared" si="45"/>
        <v>2.9403087310344578E-3</v>
      </c>
    </row>
    <row r="57" spans="1:66" x14ac:dyDescent="0.25">
      <c r="A57" s="35">
        <f>+NAC!A58</f>
        <v>44317</v>
      </c>
      <c r="B57" s="71">
        <f>+NAC!P58</f>
        <v>477.9</v>
      </c>
      <c r="C57" s="71">
        <f>+NAC!S58</f>
        <v>466.81839343345791</v>
      </c>
      <c r="D57" s="179">
        <f>+[1]IPCse!$DK59</f>
        <v>462.90490042712219</v>
      </c>
      <c r="E57" s="71">
        <f>+GBA!$P58</f>
        <v>466.3</v>
      </c>
      <c r="F57" s="71">
        <f>+GBA!$S58</f>
        <v>461.08746051800398</v>
      </c>
      <c r="G57" s="179">
        <f>+[1]IPCse!$DE59</f>
        <v>457.02770189271297</v>
      </c>
      <c r="H57" s="71">
        <f>+PAM!$P58</f>
        <v>487.6</v>
      </c>
      <c r="I57" s="71">
        <f>+PAM!$S58</f>
        <v>471.83687216283499</v>
      </c>
      <c r="J57" s="179">
        <f>+[1]IPCse!$DF59</f>
        <v>467.78315150979438</v>
      </c>
      <c r="K57" s="71">
        <f>+NOA!$P58</f>
        <v>484.8</v>
      </c>
      <c r="L57" s="71">
        <f>+NOA!$S58</f>
        <v>474.30355833220153</v>
      </c>
      <c r="M57" s="179">
        <f>+[1]IPCse!$DG59</f>
        <v>469.9724457652307</v>
      </c>
      <c r="N57" s="71">
        <f>+NEA!$P58</f>
        <v>498.1</v>
      </c>
      <c r="O57" s="71">
        <f>+NEA!$S58</f>
        <v>481.77188959077171</v>
      </c>
      <c r="P57" s="179">
        <f>+[1]IPCse!$DH59</f>
        <v>479.20010980301441</v>
      </c>
      <c r="Q57" s="71">
        <f>+CUY!$P58</f>
        <v>501.1</v>
      </c>
      <c r="R57" s="71">
        <f>+CUY!$S58</f>
        <v>478.4478683620045</v>
      </c>
      <c r="S57" s="179">
        <f>+[1]IPCse!$DI59</f>
        <v>474.82383279024867</v>
      </c>
      <c r="T57" s="71">
        <f>+PAT!$P58</f>
        <v>462.7</v>
      </c>
      <c r="U57" s="71">
        <f>+PAT!$S58</f>
        <v>445.2557550158395</v>
      </c>
      <c r="V57" s="179">
        <f>+[1]IPCse!$DJ59</f>
        <v>443.62500505798494</v>
      </c>
      <c r="X57" s="164">
        <f t="shared" si="18"/>
        <v>3.4639532366313119E-2</v>
      </c>
      <c r="Y57" s="164">
        <f t="shared" si="19"/>
        <v>2.8862352041139738E-2</v>
      </c>
      <c r="Z57" s="181">
        <f t="shared" si="20"/>
        <v>3.6191531813689171E-2</v>
      </c>
      <c r="AA57" s="164">
        <f t="shared" si="21"/>
        <v>3.5531867643793014E-2</v>
      </c>
      <c r="AB57" s="164">
        <f t="shared" si="22"/>
        <v>2.7612472324191062E-2</v>
      </c>
      <c r="AC57" s="181">
        <f t="shared" si="23"/>
        <v>3.454341748563805E-2</v>
      </c>
      <c r="AD57" s="164">
        <f t="shared" si="24"/>
        <v>3.3927056827820268E-2</v>
      </c>
      <c r="AE57" s="164">
        <f t="shared" si="25"/>
        <v>2.9970556643451385E-2</v>
      </c>
      <c r="AF57" s="181">
        <f t="shared" si="26"/>
        <v>3.6489090674666658E-2</v>
      </c>
      <c r="AG57" s="164">
        <f t="shared" si="27"/>
        <v>3.5233824471492703E-2</v>
      </c>
      <c r="AH57" s="164">
        <f t="shared" si="28"/>
        <v>3.1929929526836709E-2</v>
      </c>
      <c r="AI57" s="181">
        <f t="shared" si="29"/>
        <v>3.8443580405753686E-2</v>
      </c>
      <c r="AJ57" s="164">
        <f t="shared" si="30"/>
        <v>3.0409598676044869E-2</v>
      </c>
      <c r="AK57" s="164">
        <f t="shared" si="31"/>
        <v>3.0279822177865734E-2</v>
      </c>
      <c r="AL57" s="181">
        <f t="shared" si="32"/>
        <v>3.8563770481527371E-2</v>
      </c>
      <c r="AM57" s="164">
        <f t="shared" si="33"/>
        <v>3.8979888036491772E-2</v>
      </c>
      <c r="AN57" s="164">
        <f t="shared" si="34"/>
        <v>3.2389292540404346E-2</v>
      </c>
      <c r="AO57" s="181">
        <f t="shared" si="35"/>
        <v>4.1075178624386144E-2</v>
      </c>
      <c r="AP57" s="164">
        <f t="shared" si="36"/>
        <v>3.258201294353924E-2</v>
      </c>
      <c r="AQ57" s="164">
        <f t="shared" si="37"/>
        <v>3.2857503686351874E-2</v>
      </c>
      <c r="AR57" s="181">
        <f t="shared" si="38"/>
        <v>3.8468609888442806E-2</v>
      </c>
      <c r="AT57" s="24">
        <f t="shared" si="46"/>
        <v>3.6191531813689171E-2</v>
      </c>
      <c r="AU57" s="24">
        <f t="shared" si="47"/>
        <v>2.8862352041139738E-2</v>
      </c>
      <c r="AV57" s="24">
        <f t="shared" si="39"/>
        <v>7.3291797725494323E-3</v>
      </c>
      <c r="AW57" s="24">
        <f t="shared" si="48"/>
        <v>3.5531867643793014E-2</v>
      </c>
      <c r="AX57" s="24">
        <f t="shared" si="49"/>
        <v>2.7612472324191062E-2</v>
      </c>
      <c r="AY57" s="24">
        <f t="shared" si="40"/>
        <v>7.9193953196019518E-3</v>
      </c>
      <c r="AZ57" s="24">
        <f t="shared" si="50"/>
        <v>3.6489090674666658E-2</v>
      </c>
      <c r="BA57" s="24">
        <f t="shared" si="51"/>
        <v>2.9970556643451385E-2</v>
      </c>
      <c r="BB57" s="24">
        <f t="shared" si="41"/>
        <v>6.5185340312152729E-3</v>
      </c>
      <c r="BC57" s="24">
        <f t="shared" si="52"/>
        <v>3.8443580405753686E-2</v>
      </c>
      <c r="BD57" s="24">
        <f t="shared" si="53"/>
        <v>3.1929929526836709E-2</v>
      </c>
      <c r="BE57" s="24">
        <f t="shared" si="42"/>
        <v>6.5136508789169767E-3</v>
      </c>
      <c r="BF57" s="24">
        <f t="shared" si="54"/>
        <v>3.8563770481527371E-2</v>
      </c>
      <c r="BG57" s="24">
        <f t="shared" si="55"/>
        <v>3.0279822177865734E-2</v>
      </c>
      <c r="BH57" s="24">
        <f t="shared" si="43"/>
        <v>8.2839483036616368E-3</v>
      </c>
      <c r="BI57" s="24">
        <f t="shared" si="56"/>
        <v>4.1075178624386144E-2</v>
      </c>
      <c r="BJ57" s="24">
        <f t="shared" si="57"/>
        <v>3.2389292540404346E-2</v>
      </c>
      <c r="BK57" s="24">
        <f t="shared" si="44"/>
        <v>8.6858860839817975E-3</v>
      </c>
      <c r="BL57" s="24">
        <f t="shared" si="58"/>
        <v>3.8468609888442806E-2</v>
      </c>
      <c r="BM57" s="24">
        <f t="shared" si="59"/>
        <v>3.258201294353924E-2</v>
      </c>
      <c r="BN57" s="24">
        <f t="shared" si="45"/>
        <v>5.886596944903566E-3</v>
      </c>
    </row>
    <row r="58" spans="1:66" x14ac:dyDescent="0.25">
      <c r="A58" s="35">
        <f>+NAC!A59</f>
        <v>44348</v>
      </c>
      <c r="B58" s="71">
        <f>+NAC!P59</f>
        <v>495.2</v>
      </c>
      <c r="C58" s="71">
        <f>+NAC!S59</f>
        <v>481.71462242308695</v>
      </c>
      <c r="D58" s="179">
        <f>+[1]IPCse!$DK60</f>
        <v>481.83607379122117</v>
      </c>
      <c r="E58" s="71">
        <f>+GBA!$P59</f>
        <v>482.7</v>
      </c>
      <c r="F58" s="71">
        <f>+GBA!$S59</f>
        <v>475.88990840176893</v>
      </c>
      <c r="G58" s="179">
        <f>+[1]IPCse!$DE60</f>
        <v>476.09584231503766</v>
      </c>
      <c r="H58" s="71">
        <f>+PAM!$P59</f>
        <v>505.7</v>
      </c>
      <c r="I58" s="71">
        <f>+PAM!$S59</f>
        <v>486.50263581783577</v>
      </c>
      <c r="J58" s="179">
        <f>+[1]IPCse!$DF60</f>
        <v>486.43886392498848</v>
      </c>
      <c r="K58" s="71">
        <f>+NOA!$P59</f>
        <v>502.9</v>
      </c>
      <c r="L58" s="71">
        <f>+NOA!$S59</f>
        <v>488.55613201140835</v>
      </c>
      <c r="M58" s="179">
        <f>+[1]IPCse!$DG60</f>
        <v>488.12600982677077</v>
      </c>
      <c r="N58" s="71">
        <f>+NEA!$P59</f>
        <v>515.20000000000005</v>
      </c>
      <c r="O58" s="71">
        <f>+NEA!$S59</f>
        <v>495.00780005492999</v>
      </c>
      <c r="P58" s="179">
        <f>+[1]IPCse!$DH60</f>
        <v>497.84567399274204</v>
      </c>
      <c r="Q58" s="71">
        <f>+CUY!$P59</f>
        <v>520.1</v>
      </c>
      <c r="R58" s="71">
        <f>+CUY!$S59</f>
        <v>496.54689603590128</v>
      </c>
      <c r="S58" s="179">
        <f>+[1]IPCse!$DI60</f>
        <v>496.96164337053739</v>
      </c>
      <c r="T58" s="71">
        <f>+PAT!$P59</f>
        <v>479.2</v>
      </c>
      <c r="U58" s="71">
        <f>+PAT!$S59</f>
        <v>459.81264142404592</v>
      </c>
      <c r="V58" s="179">
        <f>+[1]IPCse!$DJ60</f>
        <v>461.09608213111375</v>
      </c>
      <c r="X58" s="164">
        <f t="shared" si="18"/>
        <v>3.6200041849759446E-2</v>
      </c>
      <c r="Y58" s="164">
        <f t="shared" si="19"/>
        <v>3.1910115794853366E-2</v>
      </c>
      <c r="Z58" s="181">
        <f t="shared" si="20"/>
        <v>4.0896463499589641E-2</v>
      </c>
      <c r="AA58" s="164">
        <f t="shared" si="21"/>
        <v>3.5170491100150025E-2</v>
      </c>
      <c r="AB58" s="164">
        <f t="shared" si="22"/>
        <v>3.2103340800323066E-2</v>
      </c>
      <c r="AC58" s="181">
        <f t="shared" si="23"/>
        <v>4.1722067050546041E-2</v>
      </c>
      <c r="AD58" s="164">
        <f t="shared" si="24"/>
        <v>3.7120590648072049E-2</v>
      </c>
      <c r="AE58" s="164">
        <f t="shared" si="25"/>
        <v>3.1082275507157586E-2</v>
      </c>
      <c r="AF58" s="181">
        <f t="shared" si="26"/>
        <v>3.9881112338017832E-2</v>
      </c>
      <c r="AG58" s="164">
        <f t="shared" si="27"/>
        <v>3.733498349834985E-2</v>
      </c>
      <c r="AH58" s="164">
        <f t="shared" si="28"/>
        <v>3.0049476603808856E-2</v>
      </c>
      <c r="AI58" s="181">
        <f t="shared" si="29"/>
        <v>3.8626868926286972E-2</v>
      </c>
      <c r="AJ58" s="164">
        <f t="shared" si="30"/>
        <v>3.4330455731780729E-2</v>
      </c>
      <c r="AK58" s="164">
        <f t="shared" si="31"/>
        <v>2.747339716188324E-2</v>
      </c>
      <c r="AL58" s="181">
        <f t="shared" si="32"/>
        <v>3.890976610458674E-2</v>
      </c>
      <c r="AM58" s="164">
        <f t="shared" si="33"/>
        <v>3.7916583516264257E-2</v>
      </c>
      <c r="AN58" s="164">
        <f t="shared" si="34"/>
        <v>3.7828630600570845E-2</v>
      </c>
      <c r="AO58" s="181">
        <f t="shared" si="35"/>
        <v>4.6623208549154693E-2</v>
      </c>
      <c r="AP58" s="164">
        <f t="shared" si="36"/>
        <v>3.5660255024854148E-2</v>
      </c>
      <c r="AQ58" s="164">
        <f t="shared" si="37"/>
        <v>3.2693314447308053E-2</v>
      </c>
      <c r="AR58" s="181">
        <f t="shared" si="38"/>
        <v>3.9382534514359024E-2</v>
      </c>
      <c r="AT58" s="24">
        <f t="shared" si="46"/>
        <v>4.0896463499589641E-2</v>
      </c>
      <c r="AU58" s="24">
        <f t="shared" si="47"/>
        <v>3.1910115794853366E-2</v>
      </c>
      <c r="AV58" s="24">
        <f t="shared" si="39"/>
        <v>8.986347704736275E-3</v>
      </c>
      <c r="AW58" s="24">
        <f t="shared" si="48"/>
        <v>4.1722067050546041E-2</v>
      </c>
      <c r="AX58" s="24">
        <f t="shared" si="49"/>
        <v>3.2103340800323066E-2</v>
      </c>
      <c r="AY58" s="24">
        <f t="shared" si="40"/>
        <v>9.6187262502229753E-3</v>
      </c>
      <c r="AZ58" s="24">
        <f t="shared" si="50"/>
        <v>3.9881112338017832E-2</v>
      </c>
      <c r="BA58" s="24">
        <f t="shared" si="51"/>
        <v>3.1082275507157586E-2</v>
      </c>
      <c r="BB58" s="24">
        <f t="shared" si="41"/>
        <v>8.798836830860246E-3</v>
      </c>
      <c r="BC58" s="24">
        <f t="shared" si="52"/>
        <v>3.8626868926286972E-2</v>
      </c>
      <c r="BD58" s="24">
        <f t="shared" si="53"/>
        <v>3.0049476603808856E-2</v>
      </c>
      <c r="BE58" s="24">
        <f t="shared" si="42"/>
        <v>8.5773923224781168E-3</v>
      </c>
      <c r="BF58" s="24">
        <f t="shared" si="54"/>
        <v>3.890976610458674E-2</v>
      </c>
      <c r="BG58" s="24">
        <f t="shared" si="55"/>
        <v>2.747339716188324E-2</v>
      </c>
      <c r="BH58" s="24">
        <f t="shared" si="43"/>
        <v>1.1436368942703501E-2</v>
      </c>
      <c r="BI58" s="24">
        <f t="shared" si="56"/>
        <v>4.6623208549154693E-2</v>
      </c>
      <c r="BJ58" s="24">
        <f t="shared" si="57"/>
        <v>3.7828630600570845E-2</v>
      </c>
      <c r="BK58" s="24">
        <f t="shared" si="44"/>
        <v>8.7945779485838482E-3</v>
      </c>
      <c r="BL58" s="24">
        <f t="shared" si="58"/>
        <v>3.9382534514359024E-2</v>
      </c>
      <c r="BM58" s="24">
        <f t="shared" si="59"/>
        <v>3.2693314447308053E-2</v>
      </c>
      <c r="BN58" s="24">
        <f t="shared" si="45"/>
        <v>6.6892200670509716E-3</v>
      </c>
    </row>
    <row r="59" spans="1:66" x14ac:dyDescent="0.25">
      <c r="A59" s="35">
        <f>+NAC!A60</f>
        <v>44378</v>
      </c>
      <c r="B59" s="71">
        <f>+NAC!P60</f>
        <v>510.7</v>
      </c>
      <c r="C59" s="71">
        <f>+NAC!S60</f>
        <v>496.74776999003262</v>
      </c>
      <c r="D59" s="179">
        <f>+[1]IPCse!$DK61</f>
        <v>502.17808585011886</v>
      </c>
      <c r="E59" s="71">
        <f>+GBA!$P60</f>
        <v>499.1</v>
      </c>
      <c r="F59" s="71">
        <f>+GBA!$S60</f>
        <v>492.1484996841441</v>
      </c>
      <c r="G59" s="179">
        <f>+[1]IPCse!$DE61</f>
        <v>497.26369555084563</v>
      </c>
      <c r="H59" s="71">
        <f>+PAM!$P60</f>
        <v>519.6</v>
      </c>
      <c r="I59" s="71">
        <f>+PAM!$S60</f>
        <v>500.08885634792802</v>
      </c>
      <c r="J59" s="179">
        <f>+[1]IPCse!$DF61</f>
        <v>505.59296058485535</v>
      </c>
      <c r="K59" s="71">
        <f>+NOA!$P60</f>
        <v>517.20000000000005</v>
      </c>
      <c r="L59" s="71">
        <f>+NOA!$S60</f>
        <v>502.31753361401599</v>
      </c>
      <c r="M59" s="179">
        <f>+[1]IPCse!$DG61</f>
        <v>508.81644652441366</v>
      </c>
      <c r="N59" s="71">
        <f>+NEA!$P60</f>
        <v>531.29999999999995</v>
      </c>
      <c r="O59" s="71">
        <f>+NEA!$S60</f>
        <v>510.26481735786865</v>
      </c>
      <c r="P59" s="179">
        <f>+[1]IPCse!$DH61</f>
        <v>518.1832014855006</v>
      </c>
      <c r="Q59" s="71">
        <f>+CUY!$P60</f>
        <v>538</v>
      </c>
      <c r="R59" s="71">
        <f>+CUY!$S60</f>
        <v>512.83471952131629</v>
      </c>
      <c r="S59" s="179">
        <f>+[1]IPCse!$DI61</f>
        <v>518.01955710747131</v>
      </c>
      <c r="T59" s="71">
        <f>+PAT!$P60</f>
        <v>497.2</v>
      </c>
      <c r="U59" s="71">
        <f>+PAT!$S60</f>
        <v>477.11872077236399</v>
      </c>
      <c r="V59" s="179">
        <f>+[1]IPCse!$DJ61</f>
        <v>480.92150672978812</v>
      </c>
      <c r="X59" s="164">
        <f t="shared" si="18"/>
        <v>3.1300484652665661E-2</v>
      </c>
      <c r="Y59" s="164">
        <f t="shared" si="19"/>
        <v>3.1207579897257309E-2</v>
      </c>
      <c r="Z59" s="181">
        <f t="shared" si="20"/>
        <v>4.221770258677604E-2</v>
      </c>
      <c r="AA59" s="164">
        <f t="shared" si="21"/>
        <v>3.397555417443554E-2</v>
      </c>
      <c r="AB59" s="164">
        <f t="shared" si="22"/>
        <v>3.4164606131233288E-2</v>
      </c>
      <c r="AC59" s="181">
        <f t="shared" si="23"/>
        <v>4.4461327645455517E-2</v>
      </c>
      <c r="AD59" s="164">
        <f t="shared" si="24"/>
        <v>2.7486652165315428E-2</v>
      </c>
      <c r="AE59" s="164">
        <f t="shared" si="25"/>
        <v>2.7926304052295903E-2</v>
      </c>
      <c r="AF59" s="181">
        <f t="shared" si="26"/>
        <v>3.9376164365889421E-2</v>
      </c>
      <c r="AG59" s="164">
        <f t="shared" si="27"/>
        <v>2.8435076555975547E-2</v>
      </c>
      <c r="AH59" s="164">
        <f t="shared" si="28"/>
        <v>2.8167493356293205E-2</v>
      </c>
      <c r="AI59" s="181">
        <f t="shared" si="29"/>
        <v>4.2387490691154994E-2</v>
      </c>
      <c r="AJ59" s="164">
        <f t="shared" si="30"/>
        <v>3.1249999999999778E-2</v>
      </c>
      <c r="AK59" s="164">
        <f t="shared" si="31"/>
        <v>3.0821771497834272E-2</v>
      </c>
      <c r="AL59" s="181">
        <f t="shared" si="32"/>
        <v>4.0851068022045522E-2</v>
      </c>
      <c r="AM59" s="164">
        <f t="shared" si="33"/>
        <v>3.4416458373389691E-2</v>
      </c>
      <c r="AN59" s="164">
        <f t="shared" si="34"/>
        <v>3.2802185685674612E-2</v>
      </c>
      <c r="AO59" s="181">
        <f t="shared" si="35"/>
        <v>4.2373317977043579E-2</v>
      </c>
      <c r="AP59" s="164">
        <f t="shared" si="36"/>
        <v>3.7562604340567685E-2</v>
      </c>
      <c r="AQ59" s="164">
        <f t="shared" si="37"/>
        <v>3.7637241322293624E-2</v>
      </c>
      <c r="AR59" s="181">
        <f t="shared" si="38"/>
        <v>4.2996298097013552E-2</v>
      </c>
      <c r="AT59" s="24">
        <f t="shared" si="46"/>
        <v>4.221770258677604E-2</v>
      </c>
      <c r="AU59" s="24">
        <f t="shared" si="47"/>
        <v>3.1207579897257309E-2</v>
      </c>
      <c r="AV59" s="24">
        <f t="shared" si="39"/>
        <v>1.1010122689518731E-2</v>
      </c>
      <c r="AW59" s="24">
        <f t="shared" si="48"/>
        <v>4.4461327645455517E-2</v>
      </c>
      <c r="AX59" s="24">
        <f t="shared" si="49"/>
        <v>3.397555417443554E-2</v>
      </c>
      <c r="AY59" s="24">
        <f t="shared" si="40"/>
        <v>1.0485773471019977E-2</v>
      </c>
      <c r="AZ59" s="24">
        <f t="shared" si="50"/>
        <v>3.9376164365889421E-2</v>
      </c>
      <c r="BA59" s="24">
        <f t="shared" si="51"/>
        <v>2.7486652165315428E-2</v>
      </c>
      <c r="BB59" s="24">
        <f t="shared" si="41"/>
        <v>1.1889512200573993E-2</v>
      </c>
      <c r="BC59" s="24">
        <f t="shared" si="52"/>
        <v>4.2387490691154994E-2</v>
      </c>
      <c r="BD59" s="24">
        <f t="shared" si="53"/>
        <v>2.8167493356293205E-2</v>
      </c>
      <c r="BE59" s="24">
        <f t="shared" si="42"/>
        <v>1.4219997334861789E-2</v>
      </c>
      <c r="BF59" s="24">
        <f t="shared" si="54"/>
        <v>4.0851068022045522E-2</v>
      </c>
      <c r="BG59" s="24">
        <f t="shared" si="55"/>
        <v>3.0821771497834272E-2</v>
      </c>
      <c r="BH59" s="24">
        <f t="shared" si="43"/>
        <v>1.0029296524211251E-2</v>
      </c>
      <c r="BI59" s="24">
        <f t="shared" si="56"/>
        <v>4.2373317977043579E-2</v>
      </c>
      <c r="BJ59" s="24">
        <f t="shared" si="57"/>
        <v>3.2802185685674612E-2</v>
      </c>
      <c r="BK59" s="24">
        <f t="shared" si="44"/>
        <v>9.5711322913689667E-3</v>
      </c>
      <c r="BL59" s="24">
        <f t="shared" si="58"/>
        <v>4.2996298097013552E-2</v>
      </c>
      <c r="BM59" s="24">
        <f t="shared" si="59"/>
        <v>3.7562604340567685E-2</v>
      </c>
      <c r="BN59" s="24">
        <f t="shared" si="45"/>
        <v>5.4336937564458676E-3</v>
      </c>
    </row>
    <row r="60" spans="1:66" x14ac:dyDescent="0.25">
      <c r="A60" s="35">
        <f>+NAC!A61</f>
        <v>44409</v>
      </c>
      <c r="B60" s="71">
        <f>+NAC!P61</f>
        <v>526.70000000000005</v>
      </c>
      <c r="C60" s="71">
        <f>+NAC!S61</f>
        <v>509.02183585098118</v>
      </c>
      <c r="D60" s="179">
        <f>+[1]IPCse!$DK62</f>
        <v>514.80190585510331</v>
      </c>
      <c r="E60" s="71">
        <f>+GBA!$P61</f>
        <v>514.4</v>
      </c>
      <c r="F60" s="71">
        <f>+GBA!$S61</f>
        <v>503.97198357548962</v>
      </c>
      <c r="G60" s="179">
        <f>+[1]IPCse!$DE62</f>
        <v>509.81645925846294</v>
      </c>
      <c r="H60" s="71">
        <f>+PAM!$P61</f>
        <v>536.29999999999995</v>
      </c>
      <c r="I60" s="71">
        <f>+PAM!$S61</f>
        <v>512.30039537267544</v>
      </c>
      <c r="J60" s="179">
        <f>+[1]IPCse!$DF62</f>
        <v>518.40927126844281</v>
      </c>
      <c r="K60" s="71">
        <f>+NOA!$P61</f>
        <v>532</v>
      </c>
      <c r="L60" s="71">
        <f>+NOA!$S61</f>
        <v>514.76404997962777</v>
      </c>
      <c r="M60" s="179">
        <f>+[1]IPCse!$DG62</f>
        <v>520.21903569969891</v>
      </c>
      <c r="N60" s="71">
        <f>+NEA!$P61</f>
        <v>547.29999999999995</v>
      </c>
      <c r="O60" s="71">
        <f>+NEA!$S61</f>
        <v>524.58441362263113</v>
      </c>
      <c r="P60" s="179">
        <f>+[1]IPCse!$DH62</f>
        <v>531.68706700537518</v>
      </c>
      <c r="Q60" s="71">
        <f>+CUY!$P61</f>
        <v>554.1</v>
      </c>
      <c r="R60" s="71">
        <f>+CUY!$S61</f>
        <v>522.36323111443517</v>
      </c>
      <c r="S60" s="179">
        <f>+[1]IPCse!$DI62</f>
        <v>527.95173217824765</v>
      </c>
      <c r="T60" s="71">
        <f>+PAT!$P61</f>
        <v>516.70000000000005</v>
      </c>
      <c r="U60" s="71">
        <f>+PAT!$S61</f>
        <v>492.90461608085695</v>
      </c>
      <c r="V60" s="179">
        <f>+[1]IPCse!$DJ62</f>
        <v>496.82073419589619</v>
      </c>
      <c r="X60" s="164">
        <f t="shared" si="18"/>
        <v>3.1329547679655567E-2</v>
      </c>
      <c r="Y60" s="164">
        <f t="shared" si="19"/>
        <v>2.4708849445252312E-2</v>
      </c>
      <c r="Z60" s="181">
        <f t="shared" si="20"/>
        <v>2.5138133982119282E-2</v>
      </c>
      <c r="AA60" s="164">
        <f t="shared" si="21"/>
        <v>3.0655179322780945E-2</v>
      </c>
      <c r="AB60" s="164">
        <f t="shared" si="22"/>
        <v>2.4024220126514173E-2</v>
      </c>
      <c r="AC60" s="181">
        <f t="shared" si="23"/>
        <v>2.5243676182135077E-2</v>
      </c>
      <c r="AD60" s="164">
        <f t="shared" si="24"/>
        <v>3.2140107775211479E-2</v>
      </c>
      <c r="AE60" s="164">
        <f t="shared" si="25"/>
        <v>2.4418738529641271E-2</v>
      </c>
      <c r="AF60" s="181">
        <f t="shared" si="26"/>
        <v>2.5349068683159448E-2</v>
      </c>
      <c r="AG60" s="164">
        <f t="shared" si="27"/>
        <v>2.8615622583139988E-2</v>
      </c>
      <c r="AH60" s="164">
        <f t="shared" si="28"/>
        <v>2.4778184181752483E-2</v>
      </c>
      <c r="AI60" s="181">
        <f t="shared" si="29"/>
        <v>2.241002478039622E-2</v>
      </c>
      <c r="AJ60" s="164">
        <f t="shared" si="30"/>
        <v>3.0114812723508466E-2</v>
      </c>
      <c r="AK60" s="164">
        <f t="shared" si="31"/>
        <v>2.8063067994593016E-2</v>
      </c>
      <c r="AL60" s="181">
        <f t="shared" si="32"/>
        <v>2.6060021786044718E-2</v>
      </c>
      <c r="AM60" s="164">
        <f t="shared" si="33"/>
        <v>2.9925650557620864E-2</v>
      </c>
      <c r="AN60" s="164">
        <f t="shared" si="34"/>
        <v>1.8580082881308968E-2</v>
      </c>
      <c r="AO60" s="181">
        <f t="shared" si="35"/>
        <v>1.9173359257391498E-2</v>
      </c>
      <c r="AP60" s="164">
        <f t="shared" si="36"/>
        <v>3.9219629927594646E-2</v>
      </c>
      <c r="AQ60" s="164">
        <f t="shared" si="37"/>
        <v>3.3085885380767843E-2</v>
      </c>
      <c r="AR60" s="181">
        <f t="shared" si="38"/>
        <v>3.3059921928260128E-2</v>
      </c>
      <c r="AT60" s="24">
        <f t="shared" si="46"/>
        <v>3.1329547679655567E-2</v>
      </c>
      <c r="AU60" s="24">
        <f t="shared" si="47"/>
        <v>2.4708849445252312E-2</v>
      </c>
      <c r="AV60" s="24">
        <f t="shared" si="39"/>
        <v>6.620698234403255E-3</v>
      </c>
      <c r="AW60" s="24">
        <f t="shared" si="48"/>
        <v>3.0655179322780945E-2</v>
      </c>
      <c r="AX60" s="24">
        <f t="shared" si="49"/>
        <v>2.4024220126514173E-2</v>
      </c>
      <c r="AY60" s="24">
        <f t="shared" si="40"/>
        <v>6.6309591962667724E-3</v>
      </c>
      <c r="AZ60" s="24">
        <f t="shared" si="50"/>
        <v>3.2140107775211479E-2</v>
      </c>
      <c r="BA60" s="24">
        <f t="shared" si="51"/>
        <v>2.4418738529641271E-2</v>
      </c>
      <c r="BB60" s="24">
        <f t="shared" si="41"/>
        <v>7.7213692455702088E-3</v>
      </c>
      <c r="BC60" s="24">
        <f t="shared" si="52"/>
        <v>2.8615622583139988E-2</v>
      </c>
      <c r="BD60" s="24">
        <f t="shared" si="53"/>
        <v>2.241002478039622E-2</v>
      </c>
      <c r="BE60" s="24">
        <f t="shared" si="42"/>
        <v>6.2055978027437675E-3</v>
      </c>
      <c r="BF60" s="24">
        <f t="shared" si="54"/>
        <v>3.0114812723508466E-2</v>
      </c>
      <c r="BG60" s="24">
        <f t="shared" si="55"/>
        <v>2.6060021786044718E-2</v>
      </c>
      <c r="BH60" s="24">
        <f t="shared" si="43"/>
        <v>4.0547909374637481E-3</v>
      </c>
      <c r="BI60" s="24">
        <f t="shared" si="56"/>
        <v>2.9925650557620864E-2</v>
      </c>
      <c r="BJ60" s="24">
        <f t="shared" si="57"/>
        <v>1.8580082881308968E-2</v>
      </c>
      <c r="BK60" s="24">
        <f t="shared" si="44"/>
        <v>1.1345567676311896E-2</v>
      </c>
      <c r="BL60" s="24">
        <f t="shared" si="58"/>
        <v>3.9219629927594646E-2</v>
      </c>
      <c r="BM60" s="24">
        <f t="shared" si="59"/>
        <v>3.3059921928260128E-2</v>
      </c>
      <c r="BN60" s="24">
        <f t="shared" si="45"/>
        <v>6.1597079993345183E-3</v>
      </c>
    </row>
    <row r="61" spans="1:66" x14ac:dyDescent="0.25">
      <c r="A61" s="35">
        <f>+NAC!A62</f>
        <v>44440</v>
      </c>
      <c r="B61" s="71">
        <f>+NAC!P62</f>
        <v>543.9</v>
      </c>
      <c r="C61" s="71">
        <f>+NAC!S62</f>
        <v>528.26193542783608</v>
      </c>
      <c r="D61" s="179">
        <f>+[1]IPCse!$DK63</f>
        <v>531.03980963006086</v>
      </c>
      <c r="E61" s="71">
        <f>+GBA!$P62</f>
        <v>531.70000000000005</v>
      </c>
      <c r="F61" s="71">
        <f>+GBA!$S62</f>
        <v>524.52089387239425</v>
      </c>
      <c r="G61" s="179">
        <f>+[1]IPCse!$DE63</f>
        <v>526.52700261274322</v>
      </c>
      <c r="H61" s="71">
        <f>+PAM!$P62</f>
        <v>553.6</v>
      </c>
      <c r="I61" s="71">
        <f>+PAM!$S62</f>
        <v>530.70445160345605</v>
      </c>
      <c r="J61" s="179">
        <f>+[1]IPCse!$DF63</f>
        <v>534.6181168722286</v>
      </c>
      <c r="K61" s="71">
        <f>+NOA!$P62</f>
        <v>548.9</v>
      </c>
      <c r="L61" s="71">
        <f>+NOA!$S62</f>
        <v>533.25562949884556</v>
      </c>
      <c r="M61" s="179">
        <f>+[1]IPCse!$DG63</f>
        <v>536.41352428535322</v>
      </c>
      <c r="N61" s="71">
        <f>+NEA!$P62</f>
        <v>563.79999999999995</v>
      </c>
      <c r="O61" s="71">
        <f>+NEA!$S62</f>
        <v>539.71786597088715</v>
      </c>
      <c r="P61" s="179">
        <f>+[1]IPCse!$DH63</f>
        <v>544.09443287544048</v>
      </c>
      <c r="Q61" s="71">
        <f>+CUY!$P62</f>
        <v>567.9</v>
      </c>
      <c r="R61" s="71">
        <f>+CUY!$S62</f>
        <v>538.60767389678381</v>
      </c>
      <c r="S61" s="179">
        <f>+[1]IPCse!$DI63</f>
        <v>541.39803058436496</v>
      </c>
      <c r="T61" s="71">
        <f>+PAT!$P62</f>
        <v>537</v>
      </c>
      <c r="U61" s="71">
        <f>+PAT!$S62</f>
        <v>513.30445014330985</v>
      </c>
      <c r="V61" s="179">
        <f>+[1]IPCse!$DJ63</f>
        <v>515.66599620456816</v>
      </c>
      <c r="X61" s="164">
        <f t="shared" si="18"/>
        <v>3.2656161002468043E-2</v>
      </c>
      <c r="Y61" s="164">
        <f t="shared" si="19"/>
        <v>3.7798181181538881E-2</v>
      </c>
      <c r="Z61" s="181">
        <f t="shared" si="20"/>
        <v>3.1542042852358509E-2</v>
      </c>
      <c r="AA61" s="164">
        <f t="shared" si="21"/>
        <v>3.3631415241057727E-2</v>
      </c>
      <c r="AB61" s="164">
        <f t="shared" si="22"/>
        <v>4.0773913960688635E-2</v>
      </c>
      <c r="AC61" s="181">
        <f t="shared" si="23"/>
        <v>3.2777567398639906E-2</v>
      </c>
      <c r="AD61" s="164">
        <f t="shared" si="24"/>
        <v>3.2258064516129226E-2</v>
      </c>
      <c r="AE61" s="164">
        <f t="shared" si="25"/>
        <v>3.5924345163529381E-2</v>
      </c>
      <c r="AF61" s="181">
        <f t="shared" si="26"/>
        <v>3.1266504096514325E-2</v>
      </c>
      <c r="AG61" s="164">
        <f t="shared" si="27"/>
        <v>3.176691729323311E-2</v>
      </c>
      <c r="AH61" s="164">
        <f t="shared" si="28"/>
        <v>3.5922437707041954E-2</v>
      </c>
      <c r="AI61" s="181">
        <f t="shared" si="29"/>
        <v>3.1130134567014744E-2</v>
      </c>
      <c r="AJ61" s="164">
        <f t="shared" si="30"/>
        <v>3.0147999269139358E-2</v>
      </c>
      <c r="AK61" s="164">
        <f t="shared" si="31"/>
        <v>2.8848459762173873E-2</v>
      </c>
      <c r="AL61" s="181">
        <f t="shared" si="32"/>
        <v>2.3335842904638193E-2</v>
      </c>
      <c r="AM61" s="164">
        <f t="shared" si="33"/>
        <v>2.4905251759610003E-2</v>
      </c>
      <c r="AN61" s="164">
        <f t="shared" si="34"/>
        <v>3.1097982811102431E-2</v>
      </c>
      <c r="AO61" s="181">
        <f t="shared" si="35"/>
        <v>2.5468802518442191E-2</v>
      </c>
      <c r="AP61" s="164">
        <f t="shared" si="36"/>
        <v>3.9287787884652481E-2</v>
      </c>
      <c r="AQ61" s="164">
        <f t="shared" si="37"/>
        <v>4.138698116616224E-2</v>
      </c>
      <c r="AR61" s="181">
        <f t="shared" si="38"/>
        <v>3.7931714019892926E-2</v>
      </c>
      <c r="AT61" s="24">
        <f t="shared" si="46"/>
        <v>3.7798181181538881E-2</v>
      </c>
      <c r="AU61" s="24">
        <f t="shared" si="47"/>
        <v>3.1542042852358509E-2</v>
      </c>
      <c r="AV61" s="24">
        <f t="shared" si="39"/>
        <v>6.2561383291803718E-3</v>
      </c>
      <c r="AW61" s="24">
        <f t="shared" si="48"/>
        <v>4.0773913960688635E-2</v>
      </c>
      <c r="AX61" s="24">
        <f t="shared" si="49"/>
        <v>3.2777567398639906E-2</v>
      </c>
      <c r="AY61" s="24">
        <f t="shared" si="40"/>
        <v>7.9963465620487284E-3</v>
      </c>
      <c r="AZ61" s="24">
        <f t="shared" si="50"/>
        <v>3.5924345163529381E-2</v>
      </c>
      <c r="BA61" s="24">
        <f t="shared" si="51"/>
        <v>3.1266504096514325E-2</v>
      </c>
      <c r="BB61" s="24">
        <f t="shared" si="41"/>
        <v>4.6578410670150561E-3</v>
      </c>
      <c r="BC61" s="24">
        <f t="shared" si="52"/>
        <v>3.5922437707041954E-2</v>
      </c>
      <c r="BD61" s="24">
        <f t="shared" si="53"/>
        <v>3.1130134567014744E-2</v>
      </c>
      <c r="BE61" s="24">
        <f t="shared" si="42"/>
        <v>4.7923031400272098E-3</v>
      </c>
      <c r="BF61" s="24">
        <f t="shared" si="54"/>
        <v>3.0147999269139358E-2</v>
      </c>
      <c r="BG61" s="24">
        <f t="shared" si="55"/>
        <v>2.3335842904638193E-2</v>
      </c>
      <c r="BH61" s="24">
        <f t="shared" si="43"/>
        <v>6.8121563645011651E-3</v>
      </c>
      <c r="BI61" s="24">
        <f t="shared" si="56"/>
        <v>3.1097982811102431E-2</v>
      </c>
      <c r="BJ61" s="24">
        <f t="shared" si="57"/>
        <v>2.4905251759610003E-2</v>
      </c>
      <c r="BK61" s="24">
        <f t="shared" si="44"/>
        <v>6.1927310514924283E-3</v>
      </c>
      <c r="BL61" s="24">
        <f t="shared" si="58"/>
        <v>4.138698116616224E-2</v>
      </c>
      <c r="BM61" s="24">
        <f t="shared" si="59"/>
        <v>3.7931714019892926E-2</v>
      </c>
      <c r="BN61" s="24">
        <f t="shared" si="45"/>
        <v>3.4552671462693141E-3</v>
      </c>
    </row>
    <row r="62" spans="1:66" x14ac:dyDescent="0.25">
      <c r="A62" s="35">
        <f>+NAC!A63</f>
        <v>44470</v>
      </c>
      <c r="B62" s="71">
        <f>+NAC!P63</f>
        <v>561.29999999999995</v>
      </c>
      <c r="C62" s="71">
        <f>+NAC!S63</f>
        <v>547.83887075628388</v>
      </c>
      <c r="D62" s="179">
        <f>+[1]IPCse!$DK64</f>
        <v>550.26917178151905</v>
      </c>
      <c r="E62" s="71">
        <f>+GBA!$P63</f>
        <v>549.29999999999995</v>
      </c>
      <c r="F62" s="71">
        <f>+GBA!$S63</f>
        <v>545.21776689829449</v>
      </c>
      <c r="G62" s="179">
        <f>+[1]IPCse!$DE64</f>
        <v>546.57165955831329</v>
      </c>
      <c r="H62" s="71">
        <f>+PAM!$P63</f>
        <v>570.79999999999995</v>
      </c>
      <c r="I62" s="71">
        <f>+PAM!$S63</f>
        <v>549.83536388929576</v>
      </c>
      <c r="J62" s="179">
        <f>+[1]IPCse!$DF64</f>
        <v>553.50520586037169</v>
      </c>
      <c r="K62" s="71">
        <f>+NOA!$P63</f>
        <v>565.79999999999995</v>
      </c>
      <c r="L62" s="71">
        <f>+NOA!$S63</f>
        <v>552.40177916610071</v>
      </c>
      <c r="M62" s="179">
        <f>+[1]IPCse!$DG64</f>
        <v>555.98363512016374</v>
      </c>
      <c r="N62" s="71">
        <f>+NEA!$P63</f>
        <v>582.9</v>
      </c>
      <c r="O62" s="71">
        <f>+NEA!$S63</f>
        <v>559.99570173029383</v>
      </c>
      <c r="P62" s="179">
        <f>+[1]IPCse!$DH64</f>
        <v>563.90703080883145</v>
      </c>
      <c r="Q62" s="71">
        <f>+CUY!$P63</f>
        <v>583.9</v>
      </c>
      <c r="R62" s="71">
        <f>+CUY!$S63</f>
        <v>553.58124158563942</v>
      </c>
      <c r="S62" s="179">
        <f>+[1]IPCse!$DI64</f>
        <v>557.90253193075728</v>
      </c>
      <c r="T62" s="71">
        <f>+PAT!$P63</f>
        <v>553.70000000000005</v>
      </c>
      <c r="U62" s="71">
        <f>+PAT!$S63</f>
        <v>528.79751093679295</v>
      </c>
      <c r="V62" s="179">
        <f>+[1]IPCse!$DJ64</f>
        <v>531.48685412255384</v>
      </c>
      <c r="X62" s="164">
        <f t="shared" si="18"/>
        <v>3.1991174848317705E-2</v>
      </c>
      <c r="Y62" s="164">
        <f t="shared" si="19"/>
        <v>3.7059144366690999E-2</v>
      </c>
      <c r="Z62" s="181">
        <f t="shared" si="20"/>
        <v>3.621077328431177E-2</v>
      </c>
      <c r="AA62" s="164">
        <f t="shared" si="21"/>
        <v>3.3101372954673414E-2</v>
      </c>
      <c r="AB62" s="164">
        <f t="shared" si="22"/>
        <v>3.9458624561360844E-2</v>
      </c>
      <c r="AC62" s="181">
        <f t="shared" si="23"/>
        <v>3.8069570688880283E-2</v>
      </c>
      <c r="AD62" s="164">
        <f t="shared" si="24"/>
        <v>3.1069364161849577E-2</v>
      </c>
      <c r="AE62" s="164">
        <f t="shared" si="25"/>
        <v>3.6048147378523243E-2</v>
      </c>
      <c r="AF62" s="181">
        <f t="shared" si="26"/>
        <v>3.5328187339855877E-2</v>
      </c>
      <c r="AG62" s="164">
        <f t="shared" si="27"/>
        <v>3.0788850428128844E-2</v>
      </c>
      <c r="AH62" s="164">
        <f t="shared" si="28"/>
        <v>3.59042616863674E-2</v>
      </c>
      <c r="AI62" s="181">
        <f t="shared" si="29"/>
        <v>3.6483253961359763E-2</v>
      </c>
      <c r="AJ62" s="164">
        <f t="shared" si="30"/>
        <v>3.387726144022718E-2</v>
      </c>
      <c r="AK62" s="164">
        <f t="shared" si="31"/>
        <v>3.7571177531670719E-2</v>
      </c>
      <c r="AL62" s="181">
        <f t="shared" si="32"/>
        <v>3.6413895706826072E-2</v>
      </c>
      <c r="AM62" s="164">
        <f t="shared" si="33"/>
        <v>2.8173974291248349E-2</v>
      </c>
      <c r="AN62" s="164">
        <f t="shared" si="34"/>
        <v>2.7800509377304383E-2</v>
      </c>
      <c r="AO62" s="181">
        <f t="shared" si="35"/>
        <v>3.0484967462068413E-2</v>
      </c>
      <c r="AP62" s="164">
        <f t="shared" si="36"/>
        <v>3.1098696461824948E-2</v>
      </c>
      <c r="AQ62" s="164">
        <f t="shared" si="37"/>
        <v>3.0182985534525475E-2</v>
      </c>
      <c r="AR62" s="181">
        <f t="shared" si="38"/>
        <v>3.0680436628420793E-2</v>
      </c>
      <c r="AT62" s="24">
        <f t="shared" si="46"/>
        <v>3.7059144366690999E-2</v>
      </c>
      <c r="AU62" s="24">
        <f t="shared" si="47"/>
        <v>3.1991174848317705E-2</v>
      </c>
      <c r="AV62" s="24">
        <f t="shared" si="39"/>
        <v>5.0679695183732942E-3</v>
      </c>
      <c r="AW62" s="24">
        <f t="shared" si="48"/>
        <v>3.9458624561360844E-2</v>
      </c>
      <c r="AX62" s="24">
        <f t="shared" si="49"/>
        <v>3.3101372954673414E-2</v>
      </c>
      <c r="AY62" s="24">
        <f t="shared" si="40"/>
        <v>6.3572516066874307E-3</v>
      </c>
      <c r="AZ62" s="24">
        <f t="shared" si="50"/>
        <v>3.6048147378523243E-2</v>
      </c>
      <c r="BA62" s="24">
        <f t="shared" si="51"/>
        <v>3.1069364161849577E-2</v>
      </c>
      <c r="BB62" s="24">
        <f t="shared" si="41"/>
        <v>4.9787832166736656E-3</v>
      </c>
      <c r="BC62" s="24">
        <f t="shared" si="52"/>
        <v>3.6483253961359763E-2</v>
      </c>
      <c r="BD62" s="24">
        <f t="shared" si="53"/>
        <v>3.0788850428128844E-2</v>
      </c>
      <c r="BE62" s="24">
        <f t="shared" si="42"/>
        <v>5.6944035332309184E-3</v>
      </c>
      <c r="BF62" s="24">
        <f t="shared" si="54"/>
        <v>3.7571177531670719E-2</v>
      </c>
      <c r="BG62" s="24">
        <f t="shared" si="55"/>
        <v>3.387726144022718E-2</v>
      </c>
      <c r="BH62" s="24">
        <f t="shared" si="43"/>
        <v>3.6939160914435387E-3</v>
      </c>
      <c r="BI62" s="24">
        <f t="shared" si="56"/>
        <v>3.0484967462068413E-2</v>
      </c>
      <c r="BJ62" s="24">
        <f t="shared" si="57"/>
        <v>2.7800509377304383E-2</v>
      </c>
      <c r="BK62" s="24">
        <f t="shared" si="44"/>
        <v>2.6844580847640298E-3</v>
      </c>
      <c r="BL62" s="24">
        <f t="shared" si="58"/>
        <v>3.1098696461824948E-2</v>
      </c>
      <c r="BM62" s="24">
        <f t="shared" si="59"/>
        <v>3.0182985534525475E-2</v>
      </c>
      <c r="BN62" s="24">
        <f t="shared" si="45"/>
        <v>9.1571092729947345E-4</v>
      </c>
    </row>
    <row r="63" spans="1:66" x14ac:dyDescent="0.25">
      <c r="A63" s="35">
        <f>+NAC!A64</f>
        <v>44501</v>
      </c>
      <c r="B63" s="71">
        <f>+NAC!P64</f>
        <v>579.5</v>
      </c>
      <c r="C63" s="71">
        <f>+NAC!S64</f>
        <v>562.79207195176821</v>
      </c>
      <c r="D63" s="179">
        <f>+[1]IPCse!$DK65</f>
        <v>566.91630976770296</v>
      </c>
      <c r="E63" s="71">
        <f>+GBA!$P64</f>
        <v>567.70000000000005</v>
      </c>
      <c r="F63" s="71">
        <f>+GBA!$S64</f>
        <v>559.69264055590656</v>
      </c>
      <c r="G63" s="179">
        <f>+[1]IPCse!$DE65</f>
        <v>563.62349126164304</v>
      </c>
      <c r="H63" s="71">
        <f>+PAM!$P64</f>
        <v>589.5</v>
      </c>
      <c r="I63" s="71">
        <f>+PAM!$S64</f>
        <v>566.32574315419549</v>
      </c>
      <c r="J63" s="179">
        <f>+[1]IPCse!$DF65</f>
        <v>570.15839629862694</v>
      </c>
      <c r="K63" s="71">
        <f>+NOA!$P64</f>
        <v>582.6</v>
      </c>
      <c r="L63" s="71">
        <f>+NOA!$S64</f>
        <v>567.66896645389113</v>
      </c>
      <c r="M63" s="179">
        <f>+[1]IPCse!$DG65</f>
        <v>573.21780492437085</v>
      </c>
      <c r="N63" s="71">
        <f>+NEA!$P64</f>
        <v>603.1</v>
      </c>
      <c r="O63" s="71">
        <f>+NEA!$S64</f>
        <v>576.52275473770942</v>
      </c>
      <c r="P63" s="179">
        <f>+[1]IPCse!$DH65</f>
        <v>581.35902675912985</v>
      </c>
      <c r="Q63" s="71">
        <f>+CUY!$P64</f>
        <v>602.70000000000005</v>
      </c>
      <c r="R63" s="71">
        <f>+CUY!$S64</f>
        <v>568.52061331338814</v>
      </c>
      <c r="S63" s="179">
        <f>+[1]IPCse!$DI65</f>
        <v>574.74067191561153</v>
      </c>
      <c r="T63" s="71">
        <f>+PAT!$P64</f>
        <v>567.20000000000005</v>
      </c>
      <c r="U63" s="71">
        <f>+PAT!$S64</f>
        <v>539.49084326444415</v>
      </c>
      <c r="V63" s="179">
        <f>+[1]IPCse!$DJ65</f>
        <v>542.23843841935093</v>
      </c>
      <c r="X63" s="164">
        <f t="shared" si="18"/>
        <v>3.2424728309282003E-2</v>
      </c>
      <c r="Y63" s="164">
        <f t="shared" si="19"/>
        <v>2.729488905166888E-2</v>
      </c>
      <c r="Z63" s="181">
        <f t="shared" si="20"/>
        <v>3.0252717833143539E-2</v>
      </c>
      <c r="AA63" s="164">
        <f t="shared" si="21"/>
        <v>3.349717822683429E-2</v>
      </c>
      <c r="AB63" s="164">
        <f t="shared" si="22"/>
        <v>2.6548793044582242E-2</v>
      </c>
      <c r="AC63" s="181">
        <f t="shared" si="23"/>
        <v>3.1197797041122577E-2</v>
      </c>
      <c r="AD63" s="164">
        <f t="shared" si="24"/>
        <v>3.2761037140855098E-2</v>
      </c>
      <c r="AE63" s="164">
        <f t="shared" si="25"/>
        <v>2.9991485357096614E-2</v>
      </c>
      <c r="AF63" s="181">
        <f t="shared" si="26"/>
        <v>3.0086781952428865E-2</v>
      </c>
      <c r="AG63" s="164">
        <f t="shared" si="27"/>
        <v>2.969247083775195E-2</v>
      </c>
      <c r="AH63" s="164">
        <f t="shared" si="28"/>
        <v>2.7637831490763043E-2</v>
      </c>
      <c r="AI63" s="181">
        <f t="shared" si="29"/>
        <v>3.0997620641266321E-2</v>
      </c>
      <c r="AJ63" s="164">
        <f t="shared" si="30"/>
        <v>3.4654314633727923E-2</v>
      </c>
      <c r="AK63" s="164">
        <f t="shared" si="31"/>
        <v>2.9512821181215676E-2</v>
      </c>
      <c r="AL63" s="181">
        <f t="shared" si="32"/>
        <v>3.0948356726934856E-2</v>
      </c>
      <c r="AM63" s="164">
        <f t="shared" si="33"/>
        <v>3.2197294057201731E-2</v>
      </c>
      <c r="AN63" s="164">
        <f t="shared" si="34"/>
        <v>2.6986773765956151E-2</v>
      </c>
      <c r="AO63" s="181">
        <f t="shared" si="35"/>
        <v>3.0181149970016863E-2</v>
      </c>
      <c r="AP63" s="164">
        <f t="shared" si="36"/>
        <v>2.438143398952497E-2</v>
      </c>
      <c r="AQ63" s="164">
        <f t="shared" si="37"/>
        <v>2.0221979314364313E-2</v>
      </c>
      <c r="AR63" s="181">
        <f t="shared" si="38"/>
        <v>2.022925724954594E-2</v>
      </c>
      <c r="AT63" s="24">
        <f t="shared" si="46"/>
        <v>3.2424728309282003E-2</v>
      </c>
      <c r="AU63" s="24">
        <f t="shared" si="47"/>
        <v>2.729488905166888E-2</v>
      </c>
      <c r="AV63" s="24">
        <f t="shared" si="39"/>
        <v>5.1298392576131224E-3</v>
      </c>
      <c r="AW63" s="24">
        <f t="shared" si="48"/>
        <v>3.349717822683429E-2</v>
      </c>
      <c r="AX63" s="24">
        <f t="shared" si="49"/>
        <v>2.6548793044582242E-2</v>
      </c>
      <c r="AY63" s="24">
        <f t="shared" si="40"/>
        <v>6.9483851822520482E-3</v>
      </c>
      <c r="AZ63" s="24">
        <f t="shared" si="50"/>
        <v>3.2761037140855098E-2</v>
      </c>
      <c r="BA63" s="24">
        <f t="shared" si="51"/>
        <v>2.9991485357096614E-2</v>
      </c>
      <c r="BB63" s="24">
        <f t="shared" si="41"/>
        <v>2.7695517837584838E-3</v>
      </c>
      <c r="BC63" s="24">
        <f t="shared" si="52"/>
        <v>3.0997620641266321E-2</v>
      </c>
      <c r="BD63" s="24">
        <f t="shared" si="53"/>
        <v>2.7637831490763043E-2</v>
      </c>
      <c r="BE63" s="24">
        <f t="shared" si="42"/>
        <v>3.3597891505032784E-3</v>
      </c>
      <c r="BF63" s="24">
        <f t="shared" si="54"/>
        <v>3.4654314633727923E-2</v>
      </c>
      <c r="BG63" s="24">
        <f t="shared" si="55"/>
        <v>2.9512821181215676E-2</v>
      </c>
      <c r="BH63" s="24">
        <f t="shared" si="43"/>
        <v>5.1414934525122469E-3</v>
      </c>
      <c r="BI63" s="24">
        <f t="shared" si="56"/>
        <v>3.2197294057201731E-2</v>
      </c>
      <c r="BJ63" s="24">
        <f t="shared" si="57"/>
        <v>2.6986773765956151E-2</v>
      </c>
      <c r="BK63" s="24">
        <f t="shared" si="44"/>
        <v>5.2105202912455795E-3</v>
      </c>
      <c r="BL63" s="24">
        <f t="shared" si="58"/>
        <v>2.438143398952497E-2</v>
      </c>
      <c r="BM63" s="24">
        <f t="shared" si="59"/>
        <v>2.0221979314364313E-2</v>
      </c>
      <c r="BN63" s="24">
        <f t="shared" si="45"/>
        <v>4.1594546751606565E-3</v>
      </c>
    </row>
    <row r="64" spans="1:66" x14ac:dyDescent="0.25">
      <c r="A64" s="35">
        <f>+NAC!A65</f>
        <v>44531</v>
      </c>
      <c r="B64" s="71">
        <f>+NAC!P65</f>
        <v>605.20000000000005</v>
      </c>
      <c r="C64" s="71">
        <f>+NAC!S65</f>
        <v>587.67816049248643</v>
      </c>
      <c r="D64" s="179">
        <f>+[1]IPCse!$DK66</f>
        <v>589.66812430793277</v>
      </c>
      <c r="E64" s="71">
        <f>+GBA!$P65</f>
        <v>593.9</v>
      </c>
      <c r="F64" s="71">
        <f>+GBA!$S65</f>
        <v>585.044156664561</v>
      </c>
      <c r="G64" s="179">
        <f>+[1]IPCse!$DE66</f>
        <v>587.47190419935248</v>
      </c>
      <c r="H64" s="71">
        <f>+PAM!$P65</f>
        <v>613.4</v>
      </c>
      <c r="I64" s="71">
        <f>+PAM!$S65</f>
        <v>590.23155659686643</v>
      </c>
      <c r="J64" s="179">
        <f>+[1]IPCse!$DF66</f>
        <v>591.88283114437786</v>
      </c>
      <c r="K64" s="71">
        <f>+NOA!$P65</f>
        <v>610.4</v>
      </c>
      <c r="L64" s="71">
        <f>+NOA!$S65</f>
        <v>594.87611028113531</v>
      </c>
      <c r="M64" s="179">
        <f>+[1]IPCse!$DG66</f>
        <v>596.60329703972002</v>
      </c>
      <c r="N64" s="71">
        <f>+NEA!$P65</f>
        <v>634.1</v>
      </c>
      <c r="O64" s="71">
        <f>+NEA!$S65</f>
        <v>607.1083081570996</v>
      </c>
      <c r="P64" s="179">
        <f>+[1]IPCse!$DH66</f>
        <v>604.13780237510753</v>
      </c>
      <c r="Q64" s="71">
        <f>+CUY!$P65</f>
        <v>632</v>
      </c>
      <c r="R64" s="71">
        <f>+CUY!$S65</f>
        <v>595.803335826477</v>
      </c>
      <c r="S64" s="179">
        <f>+[1]IPCse!$DI66</f>
        <v>599.01278183099282</v>
      </c>
      <c r="T64" s="71">
        <f>+PAT!$P65</f>
        <v>587.20000000000005</v>
      </c>
      <c r="U64" s="71">
        <f>+PAT!$S65</f>
        <v>557.91288278775085</v>
      </c>
      <c r="V64" s="179">
        <f>+[1]IPCse!$DJ66</f>
        <v>559.25384926747654</v>
      </c>
      <c r="X64" s="164">
        <f t="shared" si="18"/>
        <v>4.4348576358930192E-2</v>
      </c>
      <c r="Y64" s="164">
        <f t="shared" si="19"/>
        <v>4.4218974966035107E-2</v>
      </c>
      <c r="Z64" s="181">
        <f t="shared" si="20"/>
        <v>4.0132580679417273E-2</v>
      </c>
      <c r="AA64" s="164">
        <f t="shared" si="21"/>
        <v>4.6151136163466555E-2</v>
      </c>
      <c r="AB64" s="164">
        <f t="shared" si="22"/>
        <v>4.5295425152409363E-2</v>
      </c>
      <c r="AC64" s="181">
        <f t="shared" si="23"/>
        <v>4.2312666713599789E-2</v>
      </c>
      <c r="AD64" s="164">
        <f t="shared" si="24"/>
        <v>4.0542832909244986E-2</v>
      </c>
      <c r="AE64" s="164">
        <f t="shared" si="25"/>
        <v>4.2212125674396583E-2</v>
      </c>
      <c r="AF64" s="181">
        <f t="shared" si="26"/>
        <v>3.810245536465362E-2</v>
      </c>
      <c r="AG64" s="164">
        <f t="shared" si="27"/>
        <v>4.7717130106419425E-2</v>
      </c>
      <c r="AH64" s="164">
        <f t="shared" si="28"/>
        <v>4.7927833711258749E-2</v>
      </c>
      <c r="AI64" s="181">
        <f t="shared" si="29"/>
        <v>4.0796869731627661E-2</v>
      </c>
      <c r="AJ64" s="164">
        <f t="shared" si="30"/>
        <v>5.1401094345879583E-2</v>
      </c>
      <c r="AK64" s="164">
        <f t="shared" si="31"/>
        <v>5.3051771448821894E-2</v>
      </c>
      <c r="AL64" s="181">
        <f t="shared" si="32"/>
        <v>3.918194191111346E-2</v>
      </c>
      <c r="AM64" s="164">
        <f t="shared" si="33"/>
        <v>4.8614567778330731E-2</v>
      </c>
      <c r="AN64" s="164">
        <f t="shared" si="34"/>
        <v>4.7988976783238879E-2</v>
      </c>
      <c r="AO64" s="181">
        <f t="shared" si="35"/>
        <v>4.2231411663424367E-2</v>
      </c>
      <c r="AP64" s="164">
        <f t="shared" si="36"/>
        <v>3.5260930888575404E-2</v>
      </c>
      <c r="AQ64" s="164">
        <f t="shared" si="37"/>
        <v>3.414708470645289E-2</v>
      </c>
      <c r="AR64" s="181">
        <f t="shared" si="38"/>
        <v>3.1379942185076892E-2</v>
      </c>
      <c r="AT64" s="24">
        <f t="shared" si="46"/>
        <v>4.4348576358930192E-2</v>
      </c>
      <c r="AU64" s="24">
        <f t="shared" si="47"/>
        <v>4.0132580679417273E-2</v>
      </c>
      <c r="AV64" s="24">
        <f t="shared" si="39"/>
        <v>4.2159956795129183E-3</v>
      </c>
      <c r="AW64" s="24">
        <f t="shared" si="48"/>
        <v>4.6151136163466555E-2</v>
      </c>
      <c r="AX64" s="24">
        <f t="shared" si="49"/>
        <v>4.2312666713599789E-2</v>
      </c>
      <c r="AY64" s="24">
        <f t="shared" si="40"/>
        <v>3.838469449866766E-3</v>
      </c>
      <c r="AZ64" s="24">
        <f t="shared" si="50"/>
        <v>4.2212125674396583E-2</v>
      </c>
      <c r="BA64" s="24">
        <f t="shared" si="51"/>
        <v>3.810245536465362E-2</v>
      </c>
      <c r="BB64" s="24">
        <f t="shared" si="41"/>
        <v>4.1096703097429632E-3</v>
      </c>
      <c r="BC64" s="24">
        <f t="shared" si="52"/>
        <v>4.7927833711258749E-2</v>
      </c>
      <c r="BD64" s="24">
        <f t="shared" si="53"/>
        <v>4.0796869731627661E-2</v>
      </c>
      <c r="BE64" s="24">
        <f t="shared" si="42"/>
        <v>7.1309639796310886E-3</v>
      </c>
      <c r="BF64" s="24">
        <f t="shared" si="54"/>
        <v>5.3051771448821894E-2</v>
      </c>
      <c r="BG64" s="24">
        <f t="shared" si="55"/>
        <v>3.918194191111346E-2</v>
      </c>
      <c r="BH64" s="24">
        <f t="shared" si="43"/>
        <v>1.3869829537708434E-2</v>
      </c>
      <c r="BI64" s="24">
        <f t="shared" si="56"/>
        <v>4.8614567778330731E-2</v>
      </c>
      <c r="BJ64" s="24">
        <f t="shared" si="57"/>
        <v>4.2231411663424367E-2</v>
      </c>
      <c r="BK64" s="24">
        <f t="shared" si="44"/>
        <v>6.3831561149063631E-3</v>
      </c>
      <c r="BL64" s="24">
        <f t="shared" si="58"/>
        <v>3.5260930888575404E-2</v>
      </c>
      <c r="BM64" s="24">
        <f t="shared" si="59"/>
        <v>3.1379942185076892E-2</v>
      </c>
      <c r="BN64" s="24">
        <f t="shared" si="45"/>
        <v>3.8809887034985113E-3</v>
      </c>
    </row>
    <row r="65" spans="1:66" x14ac:dyDescent="0.25">
      <c r="A65" s="35">
        <f>+NAC!A66</f>
        <v>44562</v>
      </c>
      <c r="B65" s="71">
        <f>+NAC!P66</f>
        <v>625.20000000000005</v>
      </c>
      <c r="C65" s="71">
        <f>+NAC!S66</f>
        <v>612.60098226796993</v>
      </c>
      <c r="D65" s="179">
        <f>+[1]IPCse!$DK67</f>
        <v>612.46220449362204</v>
      </c>
      <c r="E65" s="71">
        <f>+GBA!$P66</f>
        <v>613.70000000000005</v>
      </c>
      <c r="F65" s="71">
        <f>+GBA!$S66</f>
        <v>611.38335439039815</v>
      </c>
      <c r="G65" s="179">
        <f>+[1]IPCse!$DE67</f>
        <v>612.95333351043303</v>
      </c>
      <c r="H65" s="71">
        <f>+PAM!$P66</f>
        <v>632.70000000000005</v>
      </c>
      <c r="I65" s="71">
        <f>+PAM!$S66</f>
        <v>614.31828964709337</v>
      </c>
      <c r="J65" s="179">
        <f>+[1]IPCse!$DF67</f>
        <v>612.73002147861087</v>
      </c>
      <c r="K65" s="71">
        <f>+NOA!$P66</f>
        <v>631.79999999999995</v>
      </c>
      <c r="L65" s="71">
        <f>+NOA!$S66</f>
        <v>621.3291593100638</v>
      </c>
      <c r="M65" s="179">
        <f>+[1]IPCse!$DG67</f>
        <v>619.72205487332394</v>
      </c>
      <c r="N65" s="71">
        <f>+NEA!$P66</f>
        <v>653</v>
      </c>
      <c r="O65" s="71">
        <f>+NEA!$S66</f>
        <v>628.16492721779741</v>
      </c>
      <c r="P65" s="179">
        <f>+[1]IPCse!$DH67</f>
        <v>622.27338142899657</v>
      </c>
      <c r="Q65" s="71">
        <f>+CUY!$P66</f>
        <v>655.29999999999995</v>
      </c>
      <c r="R65" s="71">
        <f>+CUY!$S66</f>
        <v>621.8377860882573</v>
      </c>
      <c r="S65" s="179">
        <f>+[1]IPCse!$DI67</f>
        <v>620.87009050528752</v>
      </c>
      <c r="T65" s="71">
        <f>+PAT!$P66</f>
        <v>609.5</v>
      </c>
      <c r="U65" s="71">
        <f>+PAT!$S66</f>
        <v>577.30125207421941</v>
      </c>
      <c r="V65" s="179">
        <f>+[1]IPCse!$DJ67</f>
        <v>575.51594102993761</v>
      </c>
      <c r="X65" s="164">
        <f t="shared" si="18"/>
        <v>3.3046926635822871E-2</v>
      </c>
      <c r="Y65" s="164">
        <f t="shared" si="19"/>
        <v>4.2408963699787083E-2</v>
      </c>
      <c r="Z65" s="181">
        <f t="shared" si="20"/>
        <v>3.8655778133575902E-2</v>
      </c>
      <c r="AA65" s="164">
        <f t="shared" si="21"/>
        <v>3.3338945950496912E-2</v>
      </c>
      <c r="AB65" s="164">
        <f t="shared" si="22"/>
        <v>4.5020871374908733E-2</v>
      </c>
      <c r="AC65" s="181">
        <f t="shared" si="23"/>
        <v>4.3374719929472061E-2</v>
      </c>
      <c r="AD65" s="164">
        <f t="shared" si="24"/>
        <v>3.1463971307466698E-2</v>
      </c>
      <c r="AE65" s="164">
        <f t="shared" si="25"/>
        <v>4.0808955029624672E-2</v>
      </c>
      <c r="AF65" s="181">
        <f t="shared" si="26"/>
        <v>3.5221819652930142E-2</v>
      </c>
      <c r="AG65" s="164">
        <f t="shared" si="27"/>
        <v>3.5058977719528039E-2</v>
      </c>
      <c r="AH65" s="164">
        <f t="shared" si="28"/>
        <v>4.4468165004015514E-2</v>
      </c>
      <c r="AI65" s="181">
        <f t="shared" si="29"/>
        <v>3.875063706204207E-2</v>
      </c>
      <c r="AJ65" s="164">
        <f t="shared" si="30"/>
        <v>2.9806024286390231E-2</v>
      </c>
      <c r="AK65" s="164">
        <f t="shared" si="31"/>
        <v>3.4683463852794194E-2</v>
      </c>
      <c r="AL65" s="181">
        <f t="shared" si="32"/>
        <v>3.0018944324607499E-2</v>
      </c>
      <c r="AM65" s="164">
        <f t="shared" si="33"/>
        <v>3.68670886075948E-2</v>
      </c>
      <c r="AN65" s="164">
        <f t="shared" si="34"/>
        <v>4.3696382172258685E-2</v>
      </c>
      <c r="AO65" s="181">
        <f t="shared" si="35"/>
        <v>3.6488885274674532E-2</v>
      </c>
      <c r="AP65" s="164">
        <f t="shared" si="36"/>
        <v>3.7976839237057192E-2</v>
      </c>
      <c r="AQ65" s="164">
        <f t="shared" si="37"/>
        <v>3.4751607078133295E-2</v>
      </c>
      <c r="AR65" s="181">
        <f t="shared" si="38"/>
        <v>2.9078193710712075E-2</v>
      </c>
      <c r="AT65" s="24">
        <f t="shared" si="46"/>
        <v>4.2408963699787083E-2</v>
      </c>
      <c r="AU65" s="24">
        <f t="shared" si="47"/>
        <v>3.3046926635822871E-2</v>
      </c>
      <c r="AV65" s="24">
        <f t="shared" si="39"/>
        <v>9.3620370639642125E-3</v>
      </c>
      <c r="AW65" s="24">
        <f t="shared" si="48"/>
        <v>4.5020871374908733E-2</v>
      </c>
      <c r="AX65" s="24">
        <f t="shared" si="49"/>
        <v>3.3338945950496912E-2</v>
      </c>
      <c r="AY65" s="24">
        <f t="shared" si="40"/>
        <v>1.1681925424411821E-2</v>
      </c>
      <c r="AZ65" s="24">
        <f t="shared" si="50"/>
        <v>4.0808955029624672E-2</v>
      </c>
      <c r="BA65" s="24">
        <f t="shared" si="51"/>
        <v>3.1463971307466698E-2</v>
      </c>
      <c r="BB65" s="24">
        <f t="shared" si="41"/>
        <v>9.3449837221579735E-3</v>
      </c>
      <c r="BC65" s="24">
        <f t="shared" si="52"/>
        <v>4.4468165004015514E-2</v>
      </c>
      <c r="BD65" s="24">
        <f t="shared" si="53"/>
        <v>3.5058977719528039E-2</v>
      </c>
      <c r="BE65" s="24">
        <f t="shared" si="42"/>
        <v>9.4091872844874747E-3</v>
      </c>
      <c r="BF65" s="24">
        <f t="shared" si="54"/>
        <v>3.4683463852794194E-2</v>
      </c>
      <c r="BG65" s="24">
        <f t="shared" si="55"/>
        <v>2.9806024286390231E-2</v>
      </c>
      <c r="BH65" s="24">
        <f t="shared" si="43"/>
        <v>4.8774395664039627E-3</v>
      </c>
      <c r="BI65" s="24">
        <f t="shared" si="56"/>
        <v>4.3696382172258685E-2</v>
      </c>
      <c r="BJ65" s="24">
        <f t="shared" si="57"/>
        <v>3.6488885274674532E-2</v>
      </c>
      <c r="BK65" s="24">
        <f t="shared" si="44"/>
        <v>7.2074968975841536E-3</v>
      </c>
      <c r="BL65" s="24">
        <f t="shared" si="58"/>
        <v>3.7976839237057192E-2</v>
      </c>
      <c r="BM65" s="24">
        <f t="shared" si="59"/>
        <v>2.9078193710712075E-2</v>
      </c>
      <c r="BN65" s="24">
        <f t="shared" si="45"/>
        <v>8.898645526345117E-3</v>
      </c>
    </row>
    <row r="66" spans="1:66" x14ac:dyDescent="0.25">
      <c r="A66" s="35">
        <f>+NAC!A67</f>
        <v>44593</v>
      </c>
      <c r="B66" s="71">
        <f>+NAC!P67</f>
        <v>653</v>
      </c>
      <c r="C66" s="71">
        <f>+NAC!S67</f>
        <v>644.68506540084229</v>
      </c>
      <c r="D66" s="179">
        <f>+[1]IPCse!$DK68</f>
        <v>642.25391410086195</v>
      </c>
      <c r="E66" s="71">
        <f>+GBA!$P67</f>
        <v>641.29999999999995</v>
      </c>
      <c r="F66" s="71">
        <f>+GBA!$S67</f>
        <v>644.00041061276067</v>
      </c>
      <c r="G66" s="179">
        <f>+[1]IPCse!$DE68</f>
        <v>643.21774076147324</v>
      </c>
      <c r="H66" s="71">
        <f>+PAM!$P67</f>
        <v>659.1</v>
      </c>
      <c r="I66" s="71">
        <f>+PAM!$S67</f>
        <v>644.42710499341058</v>
      </c>
      <c r="J66" s="179">
        <f>+[1]IPCse!$DF68</f>
        <v>641.68256128481869</v>
      </c>
      <c r="K66" s="71">
        <f>+NOA!$P67</f>
        <v>661.1</v>
      </c>
      <c r="L66" s="71">
        <f>+NOA!$S67</f>
        <v>654.21762868396036</v>
      </c>
      <c r="M66" s="179">
        <f>+[1]IPCse!$DG68</f>
        <v>649.8415985631608</v>
      </c>
      <c r="N66" s="71">
        <f>+NEA!$P67</f>
        <v>683.9</v>
      </c>
      <c r="O66" s="71">
        <f>+NEA!$S67</f>
        <v>660.63592419664928</v>
      </c>
      <c r="P66" s="179">
        <f>+[1]IPCse!$DH68</f>
        <v>653.62008041494619</v>
      </c>
      <c r="Q66" s="71">
        <f>+CUY!$P67</f>
        <v>689.3</v>
      </c>
      <c r="R66" s="71">
        <f>+CUY!$S67</f>
        <v>657.50525056095728</v>
      </c>
      <c r="S66" s="179">
        <f>+[1]IPCse!$DI68</f>
        <v>652.2421042659854</v>
      </c>
      <c r="T66" s="71">
        <f>+PAT!$P67</f>
        <v>637.29999999999995</v>
      </c>
      <c r="U66" s="71">
        <f>+PAT!$S67</f>
        <v>607.5966359933625</v>
      </c>
      <c r="V66" s="179">
        <f>+[1]IPCse!$DJ68</f>
        <v>603.14601729966307</v>
      </c>
      <c r="X66" s="164">
        <f t="shared" si="18"/>
        <v>4.4465770953294959E-2</v>
      </c>
      <c r="Y66" s="164">
        <f t="shared" si="19"/>
        <v>5.2373541769539456E-2</v>
      </c>
      <c r="Z66" s="181">
        <f t="shared" si="20"/>
        <v>4.8642527471342456E-2</v>
      </c>
      <c r="AA66" s="164">
        <f t="shared" si="21"/>
        <v>4.4973113899299255E-2</v>
      </c>
      <c r="AB66" s="164">
        <f t="shared" si="22"/>
        <v>5.3349598068276771E-2</v>
      </c>
      <c r="AC66" s="181">
        <f t="shared" si="23"/>
        <v>4.9374733110126856E-2</v>
      </c>
      <c r="AD66" s="164">
        <f t="shared" si="24"/>
        <v>4.1725936462778446E-2</v>
      </c>
      <c r="AE66" s="164">
        <f t="shared" si="25"/>
        <v>4.9011751487350042E-2</v>
      </c>
      <c r="AF66" s="181">
        <f t="shared" si="26"/>
        <v>4.7251707589487602E-2</v>
      </c>
      <c r="AG66" s="164">
        <f t="shared" si="27"/>
        <v>4.6375435264324194E-2</v>
      </c>
      <c r="AH66" s="164">
        <f t="shared" si="28"/>
        <v>5.2932441494322635E-2</v>
      </c>
      <c r="AI66" s="181">
        <f t="shared" si="29"/>
        <v>4.8601697249573528E-2</v>
      </c>
      <c r="AJ66" s="164">
        <f t="shared" si="30"/>
        <v>4.7320061255742729E-2</v>
      </c>
      <c r="AK66" s="164">
        <f t="shared" si="31"/>
        <v>5.1691833739697879E-2</v>
      </c>
      <c r="AL66" s="181">
        <f t="shared" si="32"/>
        <v>5.037448157265656E-2</v>
      </c>
      <c r="AM66" s="164">
        <f t="shared" si="33"/>
        <v>5.1884632992522439E-2</v>
      </c>
      <c r="AN66" s="164">
        <f t="shared" si="34"/>
        <v>5.7358149135758207E-2</v>
      </c>
      <c r="AO66" s="181">
        <f t="shared" si="35"/>
        <v>5.0529111065998E-2</v>
      </c>
      <c r="AP66" s="164">
        <f t="shared" si="36"/>
        <v>4.5611156685807952E-2</v>
      </c>
      <c r="AQ66" s="164">
        <f t="shared" si="37"/>
        <v>5.2477599538010677E-2</v>
      </c>
      <c r="AR66" s="181">
        <f t="shared" si="38"/>
        <v>4.8009228415600402E-2</v>
      </c>
      <c r="AT66" s="24">
        <f t="shared" si="46"/>
        <v>5.2373541769539456E-2</v>
      </c>
      <c r="AU66" s="24">
        <f t="shared" si="47"/>
        <v>4.4465770953294959E-2</v>
      </c>
      <c r="AV66" s="24">
        <f t="shared" si="39"/>
        <v>7.9077708162444971E-3</v>
      </c>
      <c r="AW66" s="24">
        <f t="shared" si="48"/>
        <v>5.3349598068276771E-2</v>
      </c>
      <c r="AX66" s="24">
        <f t="shared" si="49"/>
        <v>4.4973113899299255E-2</v>
      </c>
      <c r="AY66" s="24">
        <f t="shared" si="40"/>
        <v>8.376484168977516E-3</v>
      </c>
      <c r="AZ66" s="24">
        <f t="shared" si="50"/>
        <v>4.9011751487350042E-2</v>
      </c>
      <c r="BA66" s="24">
        <f t="shared" si="51"/>
        <v>4.1725936462778446E-2</v>
      </c>
      <c r="BB66" s="24">
        <f t="shared" si="41"/>
        <v>7.2858150245715958E-3</v>
      </c>
      <c r="BC66" s="24">
        <f t="shared" si="52"/>
        <v>5.2932441494322635E-2</v>
      </c>
      <c r="BD66" s="24">
        <f t="shared" si="53"/>
        <v>4.6375435264324194E-2</v>
      </c>
      <c r="BE66" s="24">
        <f t="shared" si="42"/>
        <v>6.5570062299984411E-3</v>
      </c>
      <c r="BF66" s="24">
        <f t="shared" si="54"/>
        <v>5.1691833739697879E-2</v>
      </c>
      <c r="BG66" s="24">
        <f t="shared" si="55"/>
        <v>4.7320061255742729E-2</v>
      </c>
      <c r="BH66" s="24">
        <f t="shared" si="43"/>
        <v>4.3717724839551497E-3</v>
      </c>
      <c r="BI66" s="24">
        <f t="shared" si="56"/>
        <v>5.7358149135758207E-2</v>
      </c>
      <c r="BJ66" s="24">
        <f t="shared" si="57"/>
        <v>5.0529111065998E-2</v>
      </c>
      <c r="BK66" s="24">
        <f t="shared" si="44"/>
        <v>6.8290380697602071E-3</v>
      </c>
      <c r="BL66" s="24">
        <f t="shared" si="58"/>
        <v>5.2477599538010677E-2</v>
      </c>
      <c r="BM66" s="24">
        <f t="shared" si="59"/>
        <v>4.5611156685807952E-2</v>
      </c>
      <c r="BN66" s="24">
        <f t="shared" si="45"/>
        <v>6.8664428522027254E-3</v>
      </c>
    </row>
    <row r="67" spans="1:66" x14ac:dyDescent="0.25">
      <c r="A67" s="35">
        <f>+NAC!A68</f>
        <v>44621</v>
      </c>
      <c r="B67" s="71">
        <f>+NAC!P68</f>
        <v>694.8</v>
      </c>
      <c r="C67" s="71">
        <f>+NAC!S68</f>
        <v>688.13564192238061</v>
      </c>
      <c r="D67" s="179">
        <f>+[1]IPCse!$DK69</f>
        <v>678.19171960904396</v>
      </c>
      <c r="E67" s="71">
        <f>+GBA!$P68</f>
        <v>680.7</v>
      </c>
      <c r="F67" s="71">
        <f>+GBA!$S68</f>
        <v>685.70195830701221</v>
      </c>
      <c r="G67" s="179">
        <f>+[1]IPCse!$DE69</f>
        <v>675.66935573650869</v>
      </c>
      <c r="H67" s="71">
        <f>+PAM!$P68</f>
        <v>701.9</v>
      </c>
      <c r="I67" s="71">
        <f>+PAM!$S68</f>
        <v>688.97857665836875</v>
      </c>
      <c r="J67" s="179">
        <f>+[1]IPCse!$DF69</f>
        <v>678.93081478295449</v>
      </c>
      <c r="K67" s="71">
        <f>+NOA!$P68</f>
        <v>707.9</v>
      </c>
      <c r="L67" s="71">
        <f>+NOA!$S68</f>
        <v>699.27376069536865</v>
      </c>
      <c r="M67" s="179">
        <f>+[1]IPCse!$DG69</f>
        <v>690.61903624120259</v>
      </c>
      <c r="N67" s="71">
        <f>+NEA!$P68</f>
        <v>725.4</v>
      </c>
      <c r="O67" s="71">
        <f>+NEA!$S68</f>
        <v>703.2644740455919</v>
      </c>
      <c r="P67" s="179">
        <f>+[1]IPCse!$DH69</f>
        <v>693.85444719013617</v>
      </c>
      <c r="Q67" s="71">
        <f>+CUY!$P68</f>
        <v>735.5</v>
      </c>
      <c r="R67" s="71">
        <f>+CUY!$S68</f>
        <v>704.68732984293183</v>
      </c>
      <c r="S67" s="179">
        <f>+[1]IPCse!$DI69</f>
        <v>693.18627035919394</v>
      </c>
      <c r="T67" s="71">
        <f>+PAT!$P68</f>
        <v>682.5</v>
      </c>
      <c r="U67" s="71">
        <f>+PAT!$S68</f>
        <v>653.83291597526022</v>
      </c>
      <c r="V67" s="179">
        <f>+[1]IPCse!$DJ69</f>
        <v>646.15533393823523</v>
      </c>
      <c r="X67" s="164">
        <f t="shared" si="18"/>
        <v>6.401225114854503E-2</v>
      </c>
      <c r="Y67" s="164">
        <f t="shared" si="19"/>
        <v>6.7398143455552617E-2</v>
      </c>
      <c r="Z67" s="181">
        <f t="shared" si="20"/>
        <v>5.5955759426540741E-2</v>
      </c>
      <c r="AA67" s="164">
        <f t="shared" si="21"/>
        <v>6.1437704662404613E-2</v>
      </c>
      <c r="AB67" s="164">
        <f t="shared" si="22"/>
        <v>6.4753914760043108E-2</v>
      </c>
      <c r="AC67" s="181">
        <f t="shared" si="23"/>
        <v>5.0451989922755569E-2</v>
      </c>
      <c r="AD67" s="164">
        <f t="shared" si="24"/>
        <v>6.4937035351236405E-2</v>
      </c>
      <c r="AE67" s="164">
        <f t="shared" si="25"/>
        <v>6.9133454070672062E-2</v>
      </c>
      <c r="AF67" s="181">
        <f t="shared" si="26"/>
        <v>5.8047788338762007E-2</v>
      </c>
      <c r="AG67" s="164">
        <f t="shared" si="27"/>
        <v>7.0791105732869397E-2</v>
      </c>
      <c r="AH67" s="164">
        <f t="shared" si="28"/>
        <v>6.8870250564853075E-2</v>
      </c>
      <c r="AI67" s="181">
        <f t="shared" si="29"/>
        <v>6.2749811289710022E-2</v>
      </c>
      <c r="AJ67" s="164">
        <f t="shared" si="30"/>
        <v>6.0681386167568352E-2</v>
      </c>
      <c r="AK67" s="164">
        <f t="shared" si="31"/>
        <v>6.4526539183862974E-2</v>
      </c>
      <c r="AL67" s="181">
        <f t="shared" si="32"/>
        <v>6.1556197523257694E-2</v>
      </c>
      <c r="AM67" s="164">
        <f t="shared" si="33"/>
        <v>6.7024517626577795E-2</v>
      </c>
      <c r="AN67" s="164">
        <f t="shared" si="34"/>
        <v>7.1759243354666324E-2</v>
      </c>
      <c r="AO67" s="181">
        <f t="shared" si="35"/>
        <v>6.2774490983353415E-2</v>
      </c>
      <c r="AP67" s="164">
        <f t="shared" si="36"/>
        <v>7.0924211517338742E-2</v>
      </c>
      <c r="AQ67" s="164">
        <f t="shared" si="37"/>
        <v>7.6096997980092285E-2</v>
      </c>
      <c r="AR67" s="181">
        <f t="shared" si="38"/>
        <v>7.130829915967718E-2</v>
      </c>
      <c r="AT67" s="24">
        <f t="shared" si="46"/>
        <v>6.7398143455552617E-2</v>
      </c>
      <c r="AU67" s="24">
        <f t="shared" si="47"/>
        <v>5.5955759426540741E-2</v>
      </c>
      <c r="AV67" s="24">
        <f t="shared" si="39"/>
        <v>1.1442384029011876E-2</v>
      </c>
      <c r="AW67" s="24">
        <f t="shared" si="48"/>
        <v>6.4753914760043108E-2</v>
      </c>
      <c r="AX67" s="24">
        <f t="shared" si="49"/>
        <v>5.0451989922755569E-2</v>
      </c>
      <c r="AY67" s="24">
        <f t="shared" si="40"/>
        <v>1.4301924837287538E-2</v>
      </c>
      <c r="AZ67" s="24">
        <f t="shared" si="50"/>
        <v>6.9133454070672062E-2</v>
      </c>
      <c r="BA67" s="24">
        <f t="shared" si="51"/>
        <v>5.8047788338762007E-2</v>
      </c>
      <c r="BB67" s="24">
        <f t="shared" si="41"/>
        <v>1.1085665731910055E-2</v>
      </c>
      <c r="BC67" s="24">
        <f t="shared" si="52"/>
        <v>7.0791105732869397E-2</v>
      </c>
      <c r="BD67" s="24">
        <f t="shared" si="53"/>
        <v>6.2749811289710022E-2</v>
      </c>
      <c r="BE67" s="24">
        <f t="shared" si="42"/>
        <v>8.0412944431593747E-3</v>
      </c>
      <c r="BF67" s="24">
        <f t="shared" si="54"/>
        <v>6.4526539183862974E-2</v>
      </c>
      <c r="BG67" s="24">
        <f t="shared" si="55"/>
        <v>6.0681386167568352E-2</v>
      </c>
      <c r="BH67" s="24">
        <f t="shared" si="43"/>
        <v>3.8451530162946224E-3</v>
      </c>
      <c r="BI67" s="24">
        <f t="shared" si="56"/>
        <v>7.1759243354666324E-2</v>
      </c>
      <c r="BJ67" s="24">
        <f t="shared" si="57"/>
        <v>6.2774490983353415E-2</v>
      </c>
      <c r="BK67" s="24">
        <f t="shared" si="44"/>
        <v>8.9847523713129096E-3</v>
      </c>
      <c r="BL67" s="24">
        <f t="shared" si="58"/>
        <v>7.6096997980092285E-2</v>
      </c>
      <c r="BM67" s="24">
        <f t="shared" si="59"/>
        <v>7.0924211517338742E-2</v>
      </c>
      <c r="BN67" s="24">
        <f t="shared" si="45"/>
        <v>5.1727864627535425E-3</v>
      </c>
    </row>
    <row r="68" spans="1:66" x14ac:dyDescent="0.25">
      <c r="A68" s="35">
        <f>+NAC!A69</f>
        <v>44652</v>
      </c>
      <c r="B68" s="71">
        <f>+NAC!P69</f>
        <v>741.4</v>
      </c>
      <c r="C68" s="71">
        <f>+NAC!S69</f>
        <v>732.60167053117993</v>
      </c>
      <c r="D68" s="179">
        <f>+[1]IPCse!$DK70</f>
        <v>720.65319547932165</v>
      </c>
      <c r="E68" s="71">
        <f>+GBA!$P69</f>
        <v>728.6</v>
      </c>
      <c r="F68" s="71">
        <f>+GBA!$S69</f>
        <v>730.84294061907792</v>
      </c>
      <c r="G68" s="179">
        <f>+[1]IPCse!$DE70</f>
        <v>718.43524850948143</v>
      </c>
      <c r="H68" s="71">
        <f>+PAM!$P69</f>
        <v>747.6</v>
      </c>
      <c r="I68" s="71">
        <f>+PAM!$S69</f>
        <v>731.78661590276772</v>
      </c>
      <c r="J68" s="179">
        <f>+[1]IPCse!$DF70</f>
        <v>720.20745051756739</v>
      </c>
      <c r="K68" s="71">
        <f>+NOA!$P69</f>
        <v>754.2</v>
      </c>
      <c r="L68" s="71">
        <f>+NOA!$S69</f>
        <v>747.3509303273122</v>
      </c>
      <c r="M68" s="179">
        <f>+[1]IPCse!$DG70</f>
        <v>735.20382024749028</v>
      </c>
      <c r="N68" s="71">
        <f>+NEA!$P69</f>
        <v>772.2</v>
      </c>
      <c r="O68" s="71">
        <f>+NEA!$S69</f>
        <v>748.64614117000815</v>
      </c>
      <c r="P68" s="179">
        <f>+[1]IPCse!$DH70</f>
        <v>738.028663748893</v>
      </c>
      <c r="Q68" s="71">
        <f>+CUY!$P69</f>
        <v>781.4</v>
      </c>
      <c r="R68" s="71">
        <f>+CUY!$S69</f>
        <v>747.75624532535517</v>
      </c>
      <c r="S68" s="179">
        <f>+[1]IPCse!$DI70</f>
        <v>735.38828700172894</v>
      </c>
      <c r="T68" s="71">
        <f>+PAT!$P69</f>
        <v>724</v>
      </c>
      <c r="U68" s="71">
        <f>+PAT!$S69</f>
        <v>696.24023231256592</v>
      </c>
      <c r="V68" s="179">
        <f>+[1]IPCse!$DJ70</f>
        <v>689.91277469120553</v>
      </c>
      <c r="X68" s="164">
        <f t="shared" si="18"/>
        <v>6.7069660333909153E-2</v>
      </c>
      <c r="Y68" s="164">
        <f t="shared" si="19"/>
        <v>6.4618115818821265E-2</v>
      </c>
      <c r="Z68" s="181">
        <f t="shared" si="20"/>
        <v>6.2609841203539629E-2</v>
      </c>
      <c r="AA68" s="164">
        <f t="shared" si="21"/>
        <v>7.0368738063757874E-2</v>
      </c>
      <c r="AB68" s="164">
        <f t="shared" si="22"/>
        <v>6.5831782693924534E-2</v>
      </c>
      <c r="AC68" s="181">
        <f t="shared" si="23"/>
        <v>6.3294113326119561E-2</v>
      </c>
      <c r="AD68" s="164">
        <f t="shared" si="24"/>
        <v>6.5108989884599122E-2</v>
      </c>
      <c r="AE68" s="164">
        <f t="shared" si="25"/>
        <v>6.2132612964576062E-2</v>
      </c>
      <c r="AF68" s="181">
        <f t="shared" si="26"/>
        <v>6.079652718047357E-2</v>
      </c>
      <c r="AG68" s="164">
        <f t="shared" si="27"/>
        <v>6.5404718180534172E-2</v>
      </c>
      <c r="AH68" s="164">
        <f t="shared" si="28"/>
        <v>6.8753001090924526E-2</v>
      </c>
      <c r="AI68" s="181">
        <f t="shared" si="29"/>
        <v>6.455771078791428E-2</v>
      </c>
      <c r="AJ68" s="164">
        <f t="shared" si="30"/>
        <v>6.4516129032258229E-2</v>
      </c>
      <c r="AK68" s="164">
        <f t="shared" si="31"/>
        <v>6.4530015092834292E-2</v>
      </c>
      <c r="AL68" s="181">
        <f t="shared" si="32"/>
        <v>6.366496134404942E-2</v>
      </c>
      <c r="AM68" s="164">
        <f t="shared" si="33"/>
        <v>6.2406526172671617E-2</v>
      </c>
      <c r="AN68" s="164">
        <f t="shared" si="34"/>
        <v>6.1117766218420577E-2</v>
      </c>
      <c r="AO68" s="181">
        <f t="shared" si="35"/>
        <v>6.0881206750772465E-2</v>
      </c>
      <c r="AP68" s="164">
        <f t="shared" si="36"/>
        <v>6.0805860805860812E-2</v>
      </c>
      <c r="AQ68" s="164">
        <f t="shared" si="37"/>
        <v>6.4859561672649502E-2</v>
      </c>
      <c r="AR68" s="181">
        <f t="shared" si="38"/>
        <v>6.7719692858177361E-2</v>
      </c>
      <c r="AT68" s="24">
        <f t="shared" si="46"/>
        <v>6.7069660333909153E-2</v>
      </c>
      <c r="AU68" s="24">
        <f t="shared" si="47"/>
        <v>6.2609841203539629E-2</v>
      </c>
      <c r="AV68" s="24">
        <f t="shared" si="39"/>
        <v>4.4598191303695245E-3</v>
      </c>
      <c r="AW68" s="24">
        <f t="shared" si="48"/>
        <v>7.0368738063757874E-2</v>
      </c>
      <c r="AX68" s="24">
        <f t="shared" si="49"/>
        <v>6.3294113326119561E-2</v>
      </c>
      <c r="AY68" s="24">
        <f t="shared" si="40"/>
        <v>7.0746247376383131E-3</v>
      </c>
      <c r="AZ68" s="24">
        <f t="shared" si="50"/>
        <v>6.5108989884599122E-2</v>
      </c>
      <c r="BA68" s="24">
        <f t="shared" si="51"/>
        <v>6.079652718047357E-2</v>
      </c>
      <c r="BB68" s="24">
        <f t="shared" si="41"/>
        <v>4.3124627041255525E-3</v>
      </c>
      <c r="BC68" s="24">
        <f t="shared" si="52"/>
        <v>6.8753001090924526E-2</v>
      </c>
      <c r="BD68" s="24">
        <f t="shared" si="53"/>
        <v>6.455771078791428E-2</v>
      </c>
      <c r="BE68" s="24">
        <f t="shared" si="42"/>
        <v>4.1952903030102462E-3</v>
      </c>
      <c r="BF68" s="24">
        <f t="shared" si="54"/>
        <v>6.4530015092834292E-2</v>
      </c>
      <c r="BG68" s="24">
        <f t="shared" si="55"/>
        <v>6.366496134404942E-2</v>
      </c>
      <c r="BH68" s="24">
        <f t="shared" si="43"/>
        <v>8.6505374878487196E-4</v>
      </c>
      <c r="BI68" s="24">
        <f t="shared" si="56"/>
        <v>6.2406526172671617E-2</v>
      </c>
      <c r="BJ68" s="24">
        <f t="shared" si="57"/>
        <v>6.0881206750772465E-2</v>
      </c>
      <c r="BK68" s="24">
        <f t="shared" si="44"/>
        <v>1.5253194218991517E-3</v>
      </c>
      <c r="BL68" s="24">
        <f t="shared" si="58"/>
        <v>6.7719692858177361E-2</v>
      </c>
      <c r="BM68" s="24">
        <f t="shared" si="59"/>
        <v>6.0805860805860812E-2</v>
      </c>
      <c r="BN68" s="24">
        <f t="shared" si="45"/>
        <v>6.9138320523165486E-3</v>
      </c>
    </row>
    <row r="69" spans="1:66" x14ac:dyDescent="0.25">
      <c r="A69" s="35">
        <f>+NAC!A70</f>
        <v>44682</v>
      </c>
      <c r="B69" s="71">
        <f>+NAC!P70</f>
        <v>779.9</v>
      </c>
      <c r="C69" s="71">
        <f>+NAC!S70</f>
        <v>769.38828257597493</v>
      </c>
      <c r="D69" s="179">
        <f>+[1]IPCse!$DK71</f>
        <v>762.10239994800202</v>
      </c>
      <c r="E69" s="71">
        <f>+GBA!$P70</f>
        <v>764.7</v>
      </c>
      <c r="F69" s="71">
        <f>+GBA!$S70</f>
        <v>766.13581806696163</v>
      </c>
      <c r="G69" s="179">
        <f>+[1]IPCse!$DE71</f>
        <v>758.53803397608795</v>
      </c>
      <c r="H69" s="71">
        <f>+PAM!$P70</f>
        <v>787.7</v>
      </c>
      <c r="I69" s="71">
        <f>+PAM!$S70</f>
        <v>769.27564797188484</v>
      </c>
      <c r="J69" s="179">
        <f>+[1]IPCse!$DF71</f>
        <v>762.05148741341304</v>
      </c>
      <c r="K69" s="71">
        <f>+NOA!$P70</f>
        <v>797.1</v>
      </c>
      <c r="L69" s="71">
        <f>+NOA!$S70</f>
        <v>786.96836887138386</v>
      </c>
      <c r="M69" s="179">
        <f>+[1]IPCse!$DG71</f>
        <v>779.45748251391365</v>
      </c>
      <c r="N69" s="71">
        <f>+NEA!$P70</f>
        <v>814.2</v>
      </c>
      <c r="O69" s="71">
        <f>+NEA!$S70</f>
        <v>787.92596814062085</v>
      </c>
      <c r="P69" s="179">
        <f>+[1]IPCse!$DH71</f>
        <v>783.75587149448677</v>
      </c>
      <c r="Q69" s="71">
        <f>+CUY!$P70</f>
        <v>825.8</v>
      </c>
      <c r="R69" s="71">
        <f>+CUY!$S70</f>
        <v>787.20869109947648</v>
      </c>
      <c r="S69" s="179">
        <f>+[1]IPCse!$DI71</f>
        <v>781.02949049451411</v>
      </c>
      <c r="T69" s="71">
        <f>+PAT!$P70</f>
        <v>758.8</v>
      </c>
      <c r="U69" s="71">
        <f>+PAT!$S70</f>
        <v>731.05988836928657</v>
      </c>
      <c r="V69" s="179">
        <f>+[1]IPCse!$DJ71</f>
        <v>728.37340077162378</v>
      </c>
      <c r="X69" s="164">
        <f t="shared" si="18"/>
        <v>5.1928783382789279E-2</v>
      </c>
      <c r="Y69" s="164">
        <f t="shared" si="19"/>
        <v>5.0213661153847067E-2</v>
      </c>
      <c r="Z69" s="181">
        <f t="shared" si="20"/>
        <v>5.7516159962506919E-2</v>
      </c>
      <c r="AA69" s="164">
        <f t="shared" si="21"/>
        <v>4.9547076585231942E-2</v>
      </c>
      <c r="AB69" s="164">
        <f t="shared" si="22"/>
        <v>4.8290645618042083E-2</v>
      </c>
      <c r="AC69" s="181">
        <f t="shared" si="23"/>
        <v>5.5819624036830939E-2</v>
      </c>
      <c r="AD69" s="164">
        <f t="shared" si="24"/>
        <v>5.3638309256286876E-2</v>
      </c>
      <c r="AE69" s="164">
        <f t="shared" si="25"/>
        <v>5.1229458498456948E-2</v>
      </c>
      <c r="AF69" s="181">
        <f t="shared" si="26"/>
        <v>5.809997781302445E-2</v>
      </c>
      <c r="AG69" s="164">
        <f t="shared" si="27"/>
        <v>5.6881463802704868E-2</v>
      </c>
      <c r="AH69" s="164">
        <f t="shared" si="28"/>
        <v>5.3010489365043822E-2</v>
      </c>
      <c r="AI69" s="181">
        <f t="shared" si="29"/>
        <v>6.0192372574351394E-2</v>
      </c>
      <c r="AJ69" s="164">
        <f t="shared" si="30"/>
        <v>5.4390054390054399E-2</v>
      </c>
      <c r="AK69" s="164">
        <f t="shared" si="31"/>
        <v>5.2467814646349309E-2</v>
      </c>
      <c r="AL69" s="181">
        <f t="shared" si="32"/>
        <v>6.1958579648272227E-2</v>
      </c>
      <c r="AM69" s="164">
        <f t="shared" si="33"/>
        <v>5.6821090350652748E-2</v>
      </c>
      <c r="AN69" s="164">
        <f t="shared" si="34"/>
        <v>5.2761105000139752E-2</v>
      </c>
      <c r="AO69" s="181">
        <f t="shared" si="35"/>
        <v>6.2064088182407939E-2</v>
      </c>
      <c r="AP69" s="164">
        <f t="shared" si="36"/>
        <v>4.806629834254128E-2</v>
      </c>
      <c r="AQ69" s="164">
        <f t="shared" si="37"/>
        <v>5.0010979602639338E-2</v>
      </c>
      <c r="AR69" s="181">
        <f t="shared" si="38"/>
        <v>5.5747084981333517E-2</v>
      </c>
      <c r="AT69" s="24">
        <f t="shared" ref="AT69:AT96" si="60">+MAX(X69:Z69)</f>
        <v>5.7516159962506919E-2</v>
      </c>
      <c r="AU69" s="24">
        <f t="shared" ref="AU69:AU96" si="61">+MIN(X69:Z69)</f>
        <v>5.0213661153847067E-2</v>
      </c>
      <c r="AV69" s="24">
        <f t="shared" si="39"/>
        <v>7.3024988086598519E-3</v>
      </c>
      <c r="AW69" s="24">
        <f t="shared" ref="AW69:AW96" si="62">+MAX(AA69:AC69)</f>
        <v>5.5819624036830939E-2</v>
      </c>
      <c r="AX69" s="24">
        <f t="shared" ref="AX69:AX96" si="63">+MIN(AA69:AC69)</f>
        <v>4.8290645618042083E-2</v>
      </c>
      <c r="AY69" s="24">
        <f t="shared" si="40"/>
        <v>7.5289784187888564E-3</v>
      </c>
      <c r="AZ69" s="24">
        <f t="shared" ref="AZ69:AZ96" si="64">+MAX(AD69:AF69)</f>
        <v>5.809997781302445E-2</v>
      </c>
      <c r="BA69" s="24">
        <f t="shared" ref="BA69:BA96" si="65">+MIN(AD69:AF69)</f>
        <v>5.1229458498456948E-2</v>
      </c>
      <c r="BB69" s="24">
        <f t="shared" si="41"/>
        <v>6.8705193145675025E-3</v>
      </c>
      <c r="BC69" s="24">
        <f t="shared" ref="BC69:BC96" si="66">+MAX(AG69:AI69)</f>
        <v>6.0192372574351394E-2</v>
      </c>
      <c r="BD69" s="24">
        <f t="shared" ref="BD69:BD96" si="67">+MIN(AG69:AI69)</f>
        <v>5.3010489365043822E-2</v>
      </c>
      <c r="BE69" s="24">
        <f t="shared" si="42"/>
        <v>7.1818832093075713E-3</v>
      </c>
      <c r="BF69" s="24">
        <f t="shared" ref="BF69:BF96" si="68">+MAX(AJ69:AL69)</f>
        <v>6.1958579648272227E-2</v>
      </c>
      <c r="BG69" s="24">
        <f t="shared" ref="BG69:BG96" si="69">+MIN(AJ69:AL69)</f>
        <v>5.2467814646349309E-2</v>
      </c>
      <c r="BH69" s="24">
        <f t="shared" si="43"/>
        <v>9.4907650019229184E-3</v>
      </c>
      <c r="BI69" s="24">
        <f t="shared" ref="BI69:BI96" si="70">+MAX(AM69:AO69)</f>
        <v>6.2064088182407939E-2</v>
      </c>
      <c r="BJ69" s="24">
        <f t="shared" ref="BJ69:BJ96" si="71">+MIN(AM69:AO69)</f>
        <v>5.2761105000139752E-2</v>
      </c>
      <c r="BK69" s="24">
        <f t="shared" si="44"/>
        <v>9.3029831822681874E-3</v>
      </c>
      <c r="BL69" s="24">
        <f t="shared" ref="BL69:BL96" si="72">+MAX(AP69:AR69)</f>
        <v>5.5747084981333517E-2</v>
      </c>
      <c r="BM69" s="24">
        <f t="shared" ref="BM69:BM96" si="73">+MIN(AP69:AR69)</f>
        <v>4.806629834254128E-2</v>
      </c>
      <c r="BN69" s="24">
        <f t="shared" si="45"/>
        <v>7.6807866387922363E-3</v>
      </c>
    </row>
    <row r="70" spans="1:66" x14ac:dyDescent="0.25">
      <c r="A70" s="35">
        <f>+NAC!A71</f>
        <v>44713</v>
      </c>
      <c r="B70" s="71">
        <f>+NAC!P71</f>
        <v>819.6</v>
      </c>
      <c r="C70" s="71">
        <f>+NAC!S71</f>
        <v>809.49548807536348</v>
      </c>
      <c r="D70" s="179">
        <f>+[1]IPCse!$DK72</f>
        <v>809.71106210004143</v>
      </c>
      <c r="E70" s="71">
        <f>+GBA!$P71</f>
        <v>805.2</v>
      </c>
      <c r="F70" s="71">
        <f>+GBA!$S71</f>
        <v>808.87920088439694</v>
      </c>
      <c r="G70" s="179">
        <f>+[1]IPCse!$DE72</f>
        <v>808.95802714000263</v>
      </c>
      <c r="H70" s="71">
        <f>+PAM!$P71</f>
        <v>826.4</v>
      </c>
      <c r="I70" s="71">
        <f>+PAM!$S71</f>
        <v>807.20522770537434</v>
      </c>
      <c r="J70" s="179">
        <f>+[1]IPCse!$DF72</f>
        <v>807.19302699013269</v>
      </c>
      <c r="K70" s="71">
        <f>+NOA!$P71</f>
        <v>836.9</v>
      </c>
      <c r="L70" s="71">
        <f>+NOA!$S71</f>
        <v>825.91526551677293</v>
      </c>
      <c r="M70" s="179">
        <f>+[1]IPCse!$DG72</f>
        <v>825.43804722437096</v>
      </c>
      <c r="N70" s="71">
        <f>+NEA!$P71</f>
        <v>854.7</v>
      </c>
      <c r="O70" s="71">
        <f>+NEA!$S71</f>
        <v>825.37997802801419</v>
      </c>
      <c r="P70" s="179">
        <f>+[1]IPCse!$DH72</f>
        <v>830.59093244565145</v>
      </c>
      <c r="Q70" s="71">
        <f>+CUY!$P71</f>
        <v>865.5</v>
      </c>
      <c r="R70" s="71">
        <f>+CUY!$S71</f>
        <v>826.19977561705309</v>
      </c>
      <c r="S70" s="179">
        <f>+[1]IPCse!$DI72</f>
        <v>826.83653716209528</v>
      </c>
      <c r="T70" s="71">
        <f>+PAT!$P71</f>
        <v>797.1</v>
      </c>
      <c r="U70" s="71">
        <f>+PAT!$S71</f>
        <v>770.0603258410016</v>
      </c>
      <c r="V70" s="179">
        <f>+[1]IPCse!$DJ72</f>
        <v>772.2165015611331</v>
      </c>
      <c r="X70" s="164">
        <f t="shared" ref="X70:X96" si="74">+B70/B69-1</f>
        <v>5.0903962046416229E-2</v>
      </c>
      <c r="Y70" s="164">
        <f t="shared" ref="Y70:Y96" si="75">+C70/C69-1</f>
        <v>5.2128692894966244E-2</v>
      </c>
      <c r="Z70" s="181">
        <f t="shared" ref="Z70:Z96" si="76">+D70/D69-1</f>
        <v>6.2470164318191079E-2</v>
      </c>
      <c r="AA70" s="164">
        <f t="shared" ref="AA70:AA96" si="77">+E70/E69-1</f>
        <v>5.2961945861121906E-2</v>
      </c>
      <c r="AB70" s="164">
        <f t="shared" ref="AB70:AB96" si="78">+F70/F69-1</f>
        <v>5.5790868680805517E-2</v>
      </c>
      <c r="AC70" s="181">
        <f t="shared" ref="AC70:AC96" si="79">+G70/G69-1</f>
        <v>6.6469960510251891E-2</v>
      </c>
      <c r="AD70" s="164">
        <f t="shared" ref="AD70:AD96" si="80">+H70/H69-1</f>
        <v>4.9130379586136863E-2</v>
      </c>
      <c r="AE70" s="164">
        <f t="shared" ref="AE70:AE96" si="81">+I70/I69-1</f>
        <v>4.9305577049640004E-2</v>
      </c>
      <c r="AF70" s="181">
        <f t="shared" ref="AF70:AF96" si="82">+J70/J69-1</f>
        <v>5.9236863023443442E-2</v>
      </c>
      <c r="AG70" s="164">
        <f t="shared" ref="AG70:AG96" si="83">+K70/K69-1</f>
        <v>4.993099987454519E-2</v>
      </c>
      <c r="AH70" s="164">
        <f t="shared" ref="AH70:AH96" si="84">+L70/L69-1</f>
        <v>4.9489786611428999E-2</v>
      </c>
      <c r="AI70" s="181">
        <f t="shared" ref="AI70:AI96" si="85">+M70/M69-1</f>
        <v>5.8990471888422213E-2</v>
      </c>
      <c r="AJ70" s="164">
        <f t="shared" ref="AJ70:AJ96" si="86">+N70/N69-1</f>
        <v>4.9742078113485633E-2</v>
      </c>
      <c r="AK70" s="164">
        <f t="shared" ref="AK70:AK96" si="87">+O70/O69-1</f>
        <v>4.7534935262736333E-2</v>
      </c>
      <c r="AL70" s="181">
        <f t="shared" ref="AL70:AL96" si="88">+P70/P69-1</f>
        <v>5.9757205852708051E-2</v>
      </c>
      <c r="AM70" s="164">
        <f t="shared" ref="AM70:AM96" si="89">+Q70/Q69-1</f>
        <v>4.8074594332768283E-2</v>
      </c>
      <c r="AN70" s="164">
        <f t="shared" ref="AN70:AN96" si="90">+R70/R69-1</f>
        <v>4.9530810518769286E-2</v>
      </c>
      <c r="AO70" s="181">
        <f t="shared" ref="AO70:AO96" si="91">+S70/S69-1</f>
        <v>5.8649573703776658E-2</v>
      </c>
      <c r="AP70" s="164">
        <f t="shared" ref="AP70:AP96" si="92">+T70/T69-1</f>
        <v>5.0474433315761846E-2</v>
      </c>
      <c r="AQ70" s="164">
        <f t="shared" ref="AQ70:AQ96" si="93">+U70/U69-1</f>
        <v>5.3347801038174936E-2</v>
      </c>
      <c r="AR70" s="181">
        <f t="shared" ref="AR70:AR96" si="94">+V70/V69-1</f>
        <v>6.0193165679942151E-2</v>
      </c>
      <c r="AT70" s="24">
        <f t="shared" si="60"/>
        <v>6.2470164318191079E-2</v>
      </c>
      <c r="AU70" s="24">
        <f t="shared" si="61"/>
        <v>5.0903962046416229E-2</v>
      </c>
      <c r="AV70" s="24">
        <f t="shared" ref="AV70:AV96" si="95">+AT70-AU70</f>
        <v>1.156620227177485E-2</v>
      </c>
      <c r="AW70" s="24">
        <f t="shared" si="62"/>
        <v>6.6469960510251891E-2</v>
      </c>
      <c r="AX70" s="24">
        <f t="shared" si="63"/>
        <v>5.2961945861121906E-2</v>
      </c>
      <c r="AY70" s="24">
        <f t="shared" ref="AY70:AY96" si="96">+AW70-AX70</f>
        <v>1.3508014649129985E-2</v>
      </c>
      <c r="AZ70" s="24">
        <f t="shared" si="64"/>
        <v>5.9236863023443442E-2</v>
      </c>
      <c r="BA70" s="24">
        <f t="shared" si="65"/>
        <v>4.9130379586136863E-2</v>
      </c>
      <c r="BB70" s="24">
        <f t="shared" ref="BB70:BB96" si="97">+AZ70-BA70</f>
        <v>1.0106483437306579E-2</v>
      </c>
      <c r="BC70" s="24">
        <f t="shared" si="66"/>
        <v>5.8990471888422213E-2</v>
      </c>
      <c r="BD70" s="24">
        <f t="shared" si="67"/>
        <v>4.9489786611428999E-2</v>
      </c>
      <c r="BE70" s="24">
        <f t="shared" ref="BE70:BE96" si="98">+BC70-BD70</f>
        <v>9.5006852769932149E-3</v>
      </c>
      <c r="BF70" s="24">
        <f t="shared" si="68"/>
        <v>5.9757205852708051E-2</v>
      </c>
      <c r="BG70" s="24">
        <f t="shared" si="69"/>
        <v>4.7534935262736333E-2</v>
      </c>
      <c r="BH70" s="24">
        <f t="shared" ref="BH70:BH96" si="99">+BF70-BG70</f>
        <v>1.2222270589971718E-2</v>
      </c>
      <c r="BI70" s="24">
        <f t="shared" si="70"/>
        <v>5.8649573703776658E-2</v>
      </c>
      <c r="BJ70" s="24">
        <f t="shared" si="71"/>
        <v>4.8074594332768283E-2</v>
      </c>
      <c r="BK70" s="24">
        <f t="shared" ref="BK70:BK96" si="100">+BI70-BJ70</f>
        <v>1.0574979371008375E-2</v>
      </c>
      <c r="BL70" s="24">
        <f t="shared" si="72"/>
        <v>6.0193165679942151E-2</v>
      </c>
      <c r="BM70" s="24">
        <f t="shared" si="73"/>
        <v>5.0474433315761846E-2</v>
      </c>
      <c r="BN70" s="24">
        <f t="shared" ref="BN70:BN96" si="101">+BL70-BM70</f>
        <v>9.7187323641803047E-3</v>
      </c>
    </row>
    <row r="71" spans="1:66" x14ac:dyDescent="0.25">
      <c r="A71" s="35">
        <f>+NAC!A72</f>
        <v>44743</v>
      </c>
      <c r="B71" s="71">
        <f>+NAC!P72</f>
        <v>879.6</v>
      </c>
      <c r="C71" s="71">
        <f>+NAC!S72</f>
        <v>875.28326402599521</v>
      </c>
      <c r="D71" s="179">
        <f>+[1]IPCse!$DK73</f>
        <v>885.66726070690117</v>
      </c>
      <c r="E71" s="71">
        <f>+GBA!$P72</f>
        <v>865.1</v>
      </c>
      <c r="F71" s="71">
        <f>+GBA!$S72</f>
        <v>876.87943777637406</v>
      </c>
      <c r="G71" s="179">
        <f>+[1]IPCse!$DE73</f>
        <v>886.45989997446429</v>
      </c>
      <c r="H71" s="71">
        <f>+PAM!$P72</f>
        <v>886.5</v>
      </c>
      <c r="I71" s="71">
        <f>+PAM!$S72</f>
        <v>872.96347927954332</v>
      </c>
      <c r="J71" s="179">
        <f>+[1]IPCse!$DF73</f>
        <v>882.96446884531315</v>
      </c>
      <c r="K71" s="71">
        <f>+NOA!$P72</f>
        <v>892.4</v>
      </c>
      <c r="L71" s="71">
        <f>+NOA!$S72</f>
        <v>885.26764905609139</v>
      </c>
      <c r="M71" s="179">
        <f>+[1]IPCse!$DG73</f>
        <v>897.05424684318348</v>
      </c>
      <c r="N71" s="71">
        <f>+NEA!$P72</f>
        <v>919.9</v>
      </c>
      <c r="O71" s="71">
        <f>+NEA!$S72</f>
        <v>892.36930788244968</v>
      </c>
      <c r="P71" s="179">
        <f>+[1]IPCse!$DH73</f>
        <v>906.43802550426005</v>
      </c>
      <c r="Q71" s="71">
        <f>+CUY!$P72</f>
        <v>925.1</v>
      </c>
      <c r="R71" s="71">
        <f>+CUY!$S72</f>
        <v>889.60255796559466</v>
      </c>
      <c r="S71" s="179">
        <f>+[1]IPCse!$DI73</f>
        <v>898.58258671583064</v>
      </c>
      <c r="T71" s="71">
        <f>+PAT!$P72</f>
        <v>860.1</v>
      </c>
      <c r="U71" s="71">
        <f>+PAT!$S72</f>
        <v>839.29462965756557</v>
      </c>
      <c r="V71" s="179">
        <f>+[1]IPCse!$DJ73</f>
        <v>845.86009551777556</v>
      </c>
      <c r="X71" s="164">
        <f t="shared" si="74"/>
        <v>7.3206442166910746E-2</v>
      </c>
      <c r="Y71" s="164">
        <f t="shared" si="75"/>
        <v>8.1270095905101591E-2</v>
      </c>
      <c r="Z71" s="181">
        <f t="shared" si="76"/>
        <v>9.3806546757385423E-2</v>
      </c>
      <c r="AA71" s="164">
        <f t="shared" si="77"/>
        <v>7.4391455538996398E-2</v>
      </c>
      <c r="AB71" s="164">
        <f t="shared" si="78"/>
        <v>8.406723379415415E-2</v>
      </c>
      <c r="AC71" s="181">
        <f t="shared" si="79"/>
        <v>9.5804566163293359E-2</v>
      </c>
      <c r="AD71" s="164">
        <f t="shared" si="80"/>
        <v>7.2725072604065799E-2</v>
      </c>
      <c r="AE71" s="164">
        <f t="shared" si="81"/>
        <v>8.1464105183137292E-2</v>
      </c>
      <c r="AF71" s="181">
        <f t="shared" si="82"/>
        <v>9.3870287925699181E-2</v>
      </c>
      <c r="AG71" s="164">
        <f t="shared" si="83"/>
        <v>6.6316166806070109E-2</v>
      </c>
      <c r="AH71" s="164">
        <f t="shared" si="84"/>
        <v>7.1862557840218333E-2</v>
      </c>
      <c r="AI71" s="181">
        <f t="shared" si="85"/>
        <v>8.676144728199775E-2</v>
      </c>
      <c r="AJ71" s="164">
        <f t="shared" si="86"/>
        <v>7.6284076284076185E-2</v>
      </c>
      <c r="AK71" s="164">
        <f t="shared" si="87"/>
        <v>8.1161806244059109E-2</v>
      </c>
      <c r="AL71" s="181">
        <f t="shared" si="88"/>
        <v>9.1317025139293184E-2</v>
      </c>
      <c r="AM71" s="164">
        <f t="shared" si="89"/>
        <v>6.8861929520508403E-2</v>
      </c>
      <c r="AN71" s="164">
        <f t="shared" si="90"/>
        <v>7.6740256073283053E-2</v>
      </c>
      <c r="AO71" s="181">
        <f t="shared" si="91"/>
        <v>8.6771745477026485E-2</v>
      </c>
      <c r="AP71" s="164">
        <f t="shared" si="92"/>
        <v>7.9036507339104167E-2</v>
      </c>
      <c r="AQ71" s="164">
        <f t="shared" si="93"/>
        <v>8.9907636445172745E-2</v>
      </c>
      <c r="AR71" s="181">
        <f t="shared" si="94"/>
        <v>9.5366511603627524E-2</v>
      </c>
      <c r="AT71" s="24">
        <f t="shared" si="60"/>
        <v>9.3806546757385423E-2</v>
      </c>
      <c r="AU71" s="24">
        <f t="shared" si="61"/>
        <v>7.3206442166910746E-2</v>
      </c>
      <c r="AV71" s="24">
        <f t="shared" si="95"/>
        <v>2.0600104590474677E-2</v>
      </c>
      <c r="AW71" s="24">
        <f t="shared" si="62"/>
        <v>9.5804566163293359E-2</v>
      </c>
      <c r="AX71" s="24">
        <f t="shared" si="63"/>
        <v>7.4391455538996398E-2</v>
      </c>
      <c r="AY71" s="24">
        <f t="shared" si="96"/>
        <v>2.141311062429696E-2</v>
      </c>
      <c r="AZ71" s="24">
        <f t="shared" si="64"/>
        <v>9.3870287925699181E-2</v>
      </c>
      <c r="BA71" s="24">
        <f t="shared" si="65"/>
        <v>7.2725072604065799E-2</v>
      </c>
      <c r="BB71" s="24">
        <f t="shared" si="97"/>
        <v>2.1145215321633382E-2</v>
      </c>
      <c r="BC71" s="24">
        <f t="shared" si="66"/>
        <v>8.676144728199775E-2</v>
      </c>
      <c r="BD71" s="24">
        <f t="shared" si="67"/>
        <v>6.6316166806070109E-2</v>
      </c>
      <c r="BE71" s="24">
        <f t="shared" si="98"/>
        <v>2.0445280475927641E-2</v>
      </c>
      <c r="BF71" s="24">
        <f t="shared" si="68"/>
        <v>9.1317025139293184E-2</v>
      </c>
      <c r="BG71" s="24">
        <f t="shared" si="69"/>
        <v>7.6284076284076185E-2</v>
      </c>
      <c r="BH71" s="24">
        <f t="shared" si="99"/>
        <v>1.5032948855216999E-2</v>
      </c>
      <c r="BI71" s="24">
        <f t="shared" si="70"/>
        <v>8.6771745477026485E-2</v>
      </c>
      <c r="BJ71" s="24">
        <f t="shared" si="71"/>
        <v>6.8861929520508403E-2</v>
      </c>
      <c r="BK71" s="24">
        <f t="shared" si="100"/>
        <v>1.7909815956518083E-2</v>
      </c>
      <c r="BL71" s="24">
        <f t="shared" si="72"/>
        <v>9.5366511603627524E-2</v>
      </c>
      <c r="BM71" s="24">
        <f t="shared" si="73"/>
        <v>7.9036507339104167E-2</v>
      </c>
      <c r="BN71" s="24">
        <f t="shared" si="101"/>
        <v>1.6330004264523357E-2</v>
      </c>
    </row>
    <row r="72" spans="1:66" x14ac:dyDescent="0.25">
      <c r="A72" s="35">
        <f>+NAC!A73</f>
        <v>44774</v>
      </c>
      <c r="B72" s="71">
        <f>+NAC!P73</f>
        <v>939.5</v>
      </c>
      <c r="C72" s="71">
        <f>+NAC!S73</f>
        <v>940.65310687500732</v>
      </c>
      <c r="D72" s="179">
        <f>+[1]IPCse!$DK74</f>
        <v>952.48286813934101</v>
      </c>
      <c r="E72" s="71">
        <f>+GBA!$P73</f>
        <v>924.9</v>
      </c>
      <c r="F72" s="71">
        <f>+GBA!$S73</f>
        <v>940.26181301326619</v>
      </c>
      <c r="G72" s="179">
        <f>+[1]IPCse!$DE74</f>
        <v>951.84100579166795</v>
      </c>
      <c r="H72" s="71">
        <f>+PAM!$P73</f>
        <v>945.8</v>
      </c>
      <c r="I72" s="71">
        <f>+PAM!$S73</f>
        <v>939.29995606970283</v>
      </c>
      <c r="J72" s="179">
        <f>+[1]IPCse!$DF74</f>
        <v>951.19203450625287</v>
      </c>
      <c r="K72" s="71">
        <f>+NOA!$P73</f>
        <v>955.8</v>
      </c>
      <c r="L72" s="71">
        <f>+NOA!$S73</f>
        <v>956.85776178188223</v>
      </c>
      <c r="M72" s="179">
        <f>+[1]IPCse!$DG74</f>
        <v>967.61276816481984</v>
      </c>
      <c r="N72" s="71">
        <f>+NEA!$P73</f>
        <v>983.7</v>
      </c>
      <c r="O72" s="71">
        <f>+NEA!$S73</f>
        <v>963.15939302389438</v>
      </c>
      <c r="P72" s="179">
        <f>+[1]IPCse!$DH74</f>
        <v>976.67679665196238</v>
      </c>
      <c r="Q72" s="71">
        <f>+CUY!$P73</f>
        <v>982.5</v>
      </c>
      <c r="R72" s="71">
        <f>+CUY!$S73</f>
        <v>955.970516080778</v>
      </c>
      <c r="S72" s="179">
        <f>+[1]IPCse!$DI74</f>
        <v>966.31678119098854</v>
      </c>
      <c r="T72" s="71">
        <f>+PAT!$P73</f>
        <v>917.2</v>
      </c>
      <c r="U72" s="71">
        <f>+PAT!$S73</f>
        <v>899.12700256448943</v>
      </c>
      <c r="V72" s="179">
        <f>+[1]IPCse!$DJ74</f>
        <v>906.07971575664669</v>
      </c>
      <c r="X72" s="164">
        <f t="shared" si="74"/>
        <v>6.8099135970895786E-2</v>
      </c>
      <c r="Y72" s="164">
        <f t="shared" si="75"/>
        <v>7.4684214283195383E-2</v>
      </c>
      <c r="Z72" s="181">
        <f t="shared" si="76"/>
        <v>7.5440981502591153E-2</v>
      </c>
      <c r="AA72" s="164">
        <f t="shared" si="77"/>
        <v>6.9124956652410141E-2</v>
      </c>
      <c r="AB72" s="164">
        <f t="shared" si="78"/>
        <v>7.2281744224291122E-2</v>
      </c>
      <c r="AC72" s="181">
        <f t="shared" si="79"/>
        <v>7.3755288670234398E-2</v>
      </c>
      <c r="AD72" s="164">
        <f t="shared" si="80"/>
        <v>6.6892272983643419E-2</v>
      </c>
      <c r="AE72" s="164">
        <f t="shared" si="81"/>
        <v>7.5989979380244987E-2</v>
      </c>
      <c r="AF72" s="181">
        <f t="shared" si="82"/>
        <v>7.7271020599689155E-2</v>
      </c>
      <c r="AG72" s="164">
        <f t="shared" si="83"/>
        <v>7.1044374719856584E-2</v>
      </c>
      <c r="AH72" s="164">
        <f t="shared" si="84"/>
        <v>8.0868325869722257E-2</v>
      </c>
      <c r="AI72" s="181">
        <f t="shared" si="85"/>
        <v>7.8655802110004336E-2</v>
      </c>
      <c r="AJ72" s="164">
        <f t="shared" si="86"/>
        <v>6.9355364713555856E-2</v>
      </c>
      <c r="AK72" s="164">
        <f t="shared" si="87"/>
        <v>7.9328238338257417E-2</v>
      </c>
      <c r="AL72" s="181">
        <f t="shared" si="88"/>
        <v>7.7488773828335189E-2</v>
      </c>
      <c r="AM72" s="164">
        <f t="shared" si="89"/>
        <v>6.2047346232839695E-2</v>
      </c>
      <c r="AN72" s="164">
        <f t="shared" si="90"/>
        <v>7.4604054946692422E-2</v>
      </c>
      <c r="AO72" s="181">
        <f t="shared" si="91"/>
        <v>7.537893063643164E-2</v>
      </c>
      <c r="AP72" s="164">
        <f t="shared" si="92"/>
        <v>6.6387629345425081E-2</v>
      </c>
      <c r="AQ72" s="164">
        <f t="shared" si="93"/>
        <v>7.1288878532840938E-2</v>
      </c>
      <c r="AR72" s="181">
        <f t="shared" si="94"/>
        <v>7.1193357575296101E-2</v>
      </c>
      <c r="AT72" s="24">
        <f t="shared" si="60"/>
        <v>7.5440981502591153E-2</v>
      </c>
      <c r="AU72" s="24">
        <f t="shared" si="61"/>
        <v>6.8099135970895786E-2</v>
      </c>
      <c r="AV72" s="24">
        <f t="shared" si="95"/>
        <v>7.3418455316953679E-3</v>
      </c>
      <c r="AW72" s="24">
        <f t="shared" si="62"/>
        <v>7.3755288670234398E-2</v>
      </c>
      <c r="AX72" s="24">
        <f t="shared" si="63"/>
        <v>6.9124956652410141E-2</v>
      </c>
      <c r="AY72" s="24">
        <f t="shared" si="96"/>
        <v>4.6303320178242569E-3</v>
      </c>
      <c r="AZ72" s="24">
        <f t="shared" si="64"/>
        <v>7.7271020599689155E-2</v>
      </c>
      <c r="BA72" s="24">
        <f t="shared" si="65"/>
        <v>6.6892272983643419E-2</v>
      </c>
      <c r="BB72" s="24">
        <f t="shared" si="97"/>
        <v>1.0378747616045736E-2</v>
      </c>
      <c r="BC72" s="24">
        <f t="shared" si="66"/>
        <v>8.0868325869722257E-2</v>
      </c>
      <c r="BD72" s="24">
        <f t="shared" si="67"/>
        <v>7.1044374719856584E-2</v>
      </c>
      <c r="BE72" s="24">
        <f t="shared" si="98"/>
        <v>9.8239511498656729E-3</v>
      </c>
      <c r="BF72" s="24">
        <f t="shared" si="68"/>
        <v>7.9328238338257417E-2</v>
      </c>
      <c r="BG72" s="24">
        <f t="shared" si="69"/>
        <v>6.9355364713555856E-2</v>
      </c>
      <c r="BH72" s="24">
        <f t="shared" si="99"/>
        <v>9.9728736247015615E-3</v>
      </c>
      <c r="BI72" s="24">
        <f t="shared" si="70"/>
        <v>7.537893063643164E-2</v>
      </c>
      <c r="BJ72" s="24">
        <f t="shared" si="71"/>
        <v>6.2047346232839695E-2</v>
      </c>
      <c r="BK72" s="24">
        <f t="shared" si="100"/>
        <v>1.3331584403591945E-2</v>
      </c>
      <c r="BL72" s="24">
        <f t="shared" si="72"/>
        <v>7.1288878532840938E-2</v>
      </c>
      <c r="BM72" s="24">
        <f t="shared" si="73"/>
        <v>6.6387629345425081E-2</v>
      </c>
      <c r="BN72" s="24">
        <f t="shared" si="101"/>
        <v>4.901249187415857E-3</v>
      </c>
    </row>
    <row r="73" spans="1:66" x14ac:dyDescent="0.25">
      <c r="A73" s="35">
        <f>+NAC!A74</f>
        <v>44805</v>
      </c>
      <c r="B73" s="71">
        <f>+NAC!P74</f>
        <v>991.3</v>
      </c>
      <c r="C73" s="71">
        <f>+NAC!S74</f>
        <v>1006.8543018147218</v>
      </c>
      <c r="D73" s="179">
        <f>+[1]IPCse!$DK75</f>
        <v>1012.2294713221158</v>
      </c>
      <c r="E73" s="71">
        <f>+GBA!$P74</f>
        <v>975.7</v>
      </c>
      <c r="F73" s="71">
        <f>+GBA!$S74</f>
        <v>1005.2547852179406</v>
      </c>
      <c r="G73" s="179">
        <f>+[1]IPCse!$DE75</f>
        <v>1009.1224365067961</v>
      </c>
      <c r="H73" s="71">
        <f>+PAM!$P74</f>
        <v>998.6</v>
      </c>
      <c r="I73" s="71">
        <f>+PAM!$S74</f>
        <v>1005.9261238834385</v>
      </c>
      <c r="J73" s="179">
        <f>+[1]IPCse!$DF75</f>
        <v>1013.4321026332271</v>
      </c>
      <c r="K73" s="71">
        <f>+NOA!$P74</f>
        <v>1006.3</v>
      </c>
      <c r="L73" s="71">
        <f>+NOA!$S74</f>
        <v>1019.7918104033679</v>
      </c>
      <c r="M73" s="179">
        <f>+[1]IPCse!$DG75</f>
        <v>1025.622898984878</v>
      </c>
      <c r="N73" s="71">
        <f>+NEA!$P74</f>
        <v>1039.0999999999999</v>
      </c>
      <c r="O73" s="71">
        <f>+NEA!$S74</f>
        <v>1031.7274924471299</v>
      </c>
      <c r="P73" s="179">
        <f>+[1]IPCse!$DH75</f>
        <v>1040.6296262007927</v>
      </c>
      <c r="Q73" s="71">
        <f>+CUY!$P74</f>
        <v>1035.5999999999999</v>
      </c>
      <c r="R73" s="71">
        <f>+CUY!$S74</f>
        <v>1023.5812565445026</v>
      </c>
      <c r="S73" s="179">
        <f>+[1]IPCse!$DI75</f>
        <v>1028.8843510426684</v>
      </c>
      <c r="T73" s="71">
        <f>+PAT!$P74</f>
        <v>968.7</v>
      </c>
      <c r="U73" s="71">
        <f>+PAT!$S74</f>
        <v>962.20709005883236</v>
      </c>
      <c r="V73" s="179">
        <f>+[1]IPCse!$DJ75</f>
        <v>966.53352447273369</v>
      </c>
      <c r="X73" s="164">
        <f t="shared" si="74"/>
        <v>5.5135710484300215E-2</v>
      </c>
      <c r="Y73" s="164">
        <f t="shared" si="75"/>
        <v>7.0377904942710456E-2</v>
      </c>
      <c r="Z73" s="181">
        <f t="shared" si="76"/>
        <v>6.2727220805019579E-2</v>
      </c>
      <c r="AA73" s="164">
        <f t="shared" si="77"/>
        <v>5.4924856741269457E-2</v>
      </c>
      <c r="AB73" s="164">
        <f t="shared" si="78"/>
        <v>6.9122207565136318E-2</v>
      </c>
      <c r="AC73" s="181">
        <f t="shared" si="79"/>
        <v>6.0179620720884897E-2</v>
      </c>
      <c r="AD73" s="164">
        <f t="shared" si="80"/>
        <v>5.5825755973778923E-2</v>
      </c>
      <c r="AE73" s="164">
        <f t="shared" si="81"/>
        <v>7.0931726743093337E-2</v>
      </c>
      <c r="AF73" s="181">
        <f t="shared" si="82"/>
        <v>6.5433756664375453E-2</v>
      </c>
      <c r="AG73" s="164">
        <f t="shared" si="83"/>
        <v>5.283532119690304E-2</v>
      </c>
      <c r="AH73" s="164">
        <f t="shared" si="84"/>
        <v>6.5771581874706664E-2</v>
      </c>
      <c r="AI73" s="181">
        <f t="shared" si="85"/>
        <v>5.9951803788286684E-2</v>
      </c>
      <c r="AJ73" s="164">
        <f t="shared" si="86"/>
        <v>5.6317983124936299E-2</v>
      </c>
      <c r="AK73" s="164">
        <f t="shared" si="87"/>
        <v>7.1190812154114935E-2</v>
      </c>
      <c r="AL73" s="181">
        <f t="shared" si="88"/>
        <v>6.5480033689814254E-2</v>
      </c>
      <c r="AM73" s="164">
        <f t="shared" si="89"/>
        <v>5.4045801526717563E-2</v>
      </c>
      <c r="AN73" s="164">
        <f t="shared" si="90"/>
        <v>7.072471308101691E-2</v>
      </c>
      <c r="AO73" s="181">
        <f t="shared" si="91"/>
        <v>6.4748508014695894E-2</v>
      </c>
      <c r="AP73" s="164">
        <f t="shared" si="92"/>
        <v>5.6149149585695612E-2</v>
      </c>
      <c r="AQ73" s="164">
        <f t="shared" si="93"/>
        <v>7.01570382320027E-2</v>
      </c>
      <c r="AR73" s="181">
        <f t="shared" si="94"/>
        <v>6.6720187710640255E-2</v>
      </c>
      <c r="AT73" s="24">
        <f t="shared" si="60"/>
        <v>7.0377904942710456E-2</v>
      </c>
      <c r="AU73" s="24">
        <f t="shared" si="61"/>
        <v>5.5135710484300215E-2</v>
      </c>
      <c r="AV73" s="24">
        <f t="shared" si="95"/>
        <v>1.5242194458410241E-2</v>
      </c>
      <c r="AW73" s="24">
        <f t="shared" si="62"/>
        <v>6.9122207565136318E-2</v>
      </c>
      <c r="AX73" s="24">
        <f t="shared" si="63"/>
        <v>5.4924856741269457E-2</v>
      </c>
      <c r="AY73" s="24">
        <f t="shared" si="96"/>
        <v>1.4197350823866861E-2</v>
      </c>
      <c r="AZ73" s="24">
        <f t="shared" si="64"/>
        <v>7.0931726743093337E-2</v>
      </c>
      <c r="BA73" s="24">
        <f t="shared" si="65"/>
        <v>5.5825755973778923E-2</v>
      </c>
      <c r="BB73" s="24">
        <f t="shared" si="97"/>
        <v>1.5105970769314414E-2</v>
      </c>
      <c r="BC73" s="24">
        <f t="shared" si="66"/>
        <v>6.5771581874706664E-2</v>
      </c>
      <c r="BD73" s="24">
        <f t="shared" si="67"/>
        <v>5.283532119690304E-2</v>
      </c>
      <c r="BE73" s="24">
        <f t="shared" si="98"/>
        <v>1.2936260677803624E-2</v>
      </c>
      <c r="BF73" s="24">
        <f t="shared" si="68"/>
        <v>7.1190812154114935E-2</v>
      </c>
      <c r="BG73" s="24">
        <f t="shared" si="69"/>
        <v>5.6317983124936299E-2</v>
      </c>
      <c r="BH73" s="24">
        <f t="shared" si="99"/>
        <v>1.4872829029178636E-2</v>
      </c>
      <c r="BI73" s="24">
        <f t="shared" si="70"/>
        <v>7.072471308101691E-2</v>
      </c>
      <c r="BJ73" s="24">
        <f t="shared" si="71"/>
        <v>5.4045801526717563E-2</v>
      </c>
      <c r="BK73" s="24">
        <f t="shared" si="100"/>
        <v>1.6678911554299347E-2</v>
      </c>
      <c r="BL73" s="24">
        <f t="shared" si="72"/>
        <v>7.01570382320027E-2</v>
      </c>
      <c r="BM73" s="24">
        <f t="shared" si="73"/>
        <v>5.6149149585695612E-2</v>
      </c>
      <c r="BN73" s="24">
        <f t="shared" si="101"/>
        <v>1.4007888646307087E-2</v>
      </c>
    </row>
    <row r="74" spans="1:66" x14ac:dyDescent="0.25">
      <c r="A74" s="35">
        <f>+NAC!A75</f>
        <v>44835</v>
      </c>
      <c r="B74" s="71">
        <f>+NAC!P75</f>
        <v>1046.3</v>
      </c>
      <c r="C74" s="71">
        <f>+NAC!S75</f>
        <v>1069.7478419650345</v>
      </c>
      <c r="D74" s="179">
        <f>+[1]IPCse!$DK76</f>
        <v>1074.7562758117058</v>
      </c>
      <c r="E74" s="71">
        <f>+GBA!$P75</f>
        <v>1032.3</v>
      </c>
      <c r="F74" s="71">
        <f>+GBA!$S75</f>
        <v>1069.962792166772</v>
      </c>
      <c r="G74" s="179">
        <f>+[1]IPCse!$DE76</f>
        <v>1072.8428783700424</v>
      </c>
      <c r="H74" s="71">
        <f>+PAM!$P75</f>
        <v>1052.7</v>
      </c>
      <c r="I74" s="71">
        <f>+PAM!$S75</f>
        <v>1066.6422023722362</v>
      </c>
      <c r="J74" s="179">
        <f>+[1]IPCse!$DF76</f>
        <v>1073.7992311915896</v>
      </c>
      <c r="K74" s="71">
        <f>+NOA!$P75</f>
        <v>1057.5</v>
      </c>
      <c r="L74" s="71">
        <f>+NOA!$S75</f>
        <v>1082.8956539454025</v>
      </c>
      <c r="M74" s="179">
        <f>+[1]IPCse!$DG76</f>
        <v>1089.6061908545007</v>
      </c>
      <c r="N74" s="71">
        <f>+NEA!$P75</f>
        <v>1090.2</v>
      </c>
      <c r="O74" s="71">
        <f>+NEA!$S75</f>
        <v>1094.438656962373</v>
      </c>
      <c r="P74" s="179">
        <f>+[1]IPCse!$DH76</f>
        <v>1101.8690943802751</v>
      </c>
      <c r="Q74" s="71">
        <f>+CUY!$P75</f>
        <v>1084.5</v>
      </c>
      <c r="R74" s="71">
        <f>+CUY!$S75</f>
        <v>1082.1948092744949</v>
      </c>
      <c r="S74" s="179">
        <f>+[1]IPCse!$DI76</f>
        <v>1090.6537769310087</v>
      </c>
      <c r="T74" s="71">
        <f>+PAT!$P75</f>
        <v>1031.5</v>
      </c>
      <c r="U74" s="71">
        <f>+PAT!$S75</f>
        <v>1028.3895459345301</v>
      </c>
      <c r="V74" s="179">
        <f>+[1]IPCse!$DJ76</f>
        <v>1033.4865900883406</v>
      </c>
      <c r="X74" s="164">
        <f t="shared" si="74"/>
        <v>5.5482699485523979E-2</v>
      </c>
      <c r="Y74" s="164">
        <f t="shared" si="75"/>
        <v>6.2465383558430787E-2</v>
      </c>
      <c r="Z74" s="181">
        <f t="shared" si="76"/>
        <v>6.1771373251878314E-2</v>
      </c>
      <c r="AA74" s="164">
        <f t="shared" si="77"/>
        <v>5.8009634108844743E-2</v>
      </c>
      <c r="AB74" s="164">
        <f t="shared" si="78"/>
        <v>6.4369757697599672E-2</v>
      </c>
      <c r="AC74" s="181">
        <f t="shared" si="79"/>
        <v>6.3144410983292154E-2</v>
      </c>
      <c r="AD74" s="164">
        <f t="shared" si="80"/>
        <v>5.4175846184658649E-2</v>
      </c>
      <c r="AE74" s="164">
        <f t="shared" si="81"/>
        <v>6.0358387208793829E-2</v>
      </c>
      <c r="AF74" s="181">
        <f t="shared" si="82"/>
        <v>5.9567018255597848E-2</v>
      </c>
      <c r="AG74" s="164">
        <f t="shared" si="83"/>
        <v>5.0879459405743788E-2</v>
      </c>
      <c r="AH74" s="164">
        <f t="shared" si="84"/>
        <v>6.1879143270501924E-2</v>
      </c>
      <c r="AI74" s="181">
        <f t="shared" si="85"/>
        <v>6.2384812130219514E-2</v>
      </c>
      <c r="AJ74" s="164">
        <f t="shared" si="86"/>
        <v>4.9177172553171111E-2</v>
      </c>
      <c r="AK74" s="164">
        <f t="shared" si="87"/>
        <v>6.0782682417912515E-2</v>
      </c>
      <c r="AL74" s="181">
        <f t="shared" si="88"/>
        <v>5.8848476573802655E-2</v>
      </c>
      <c r="AM74" s="164">
        <f t="shared" si="89"/>
        <v>4.7219003476245636E-2</v>
      </c>
      <c r="AN74" s="164">
        <f t="shared" si="90"/>
        <v>5.7263214185716116E-2</v>
      </c>
      <c r="AO74" s="181">
        <f t="shared" si="91"/>
        <v>6.0035343939037755E-2</v>
      </c>
      <c r="AP74" s="164">
        <f t="shared" si="92"/>
        <v>6.4829152472385632E-2</v>
      </c>
      <c r="AQ74" s="164">
        <f t="shared" si="93"/>
        <v>6.8781924971734743E-2</v>
      </c>
      <c r="AR74" s="181">
        <f t="shared" si="94"/>
        <v>6.9271332985714418E-2</v>
      </c>
      <c r="AT74" s="24">
        <f t="shared" si="60"/>
        <v>6.2465383558430787E-2</v>
      </c>
      <c r="AU74" s="24">
        <f t="shared" si="61"/>
        <v>5.5482699485523979E-2</v>
      </c>
      <c r="AV74" s="24">
        <f t="shared" si="95"/>
        <v>6.9826840729068085E-3</v>
      </c>
      <c r="AW74" s="24">
        <f t="shared" si="62"/>
        <v>6.4369757697599672E-2</v>
      </c>
      <c r="AX74" s="24">
        <f t="shared" si="63"/>
        <v>5.8009634108844743E-2</v>
      </c>
      <c r="AY74" s="24">
        <f t="shared" si="96"/>
        <v>6.360123588754929E-3</v>
      </c>
      <c r="AZ74" s="24">
        <f t="shared" si="64"/>
        <v>6.0358387208793829E-2</v>
      </c>
      <c r="BA74" s="24">
        <f t="shared" si="65"/>
        <v>5.4175846184658649E-2</v>
      </c>
      <c r="BB74" s="24">
        <f t="shared" si="97"/>
        <v>6.1825410241351797E-3</v>
      </c>
      <c r="BC74" s="24">
        <f t="shared" si="66"/>
        <v>6.2384812130219514E-2</v>
      </c>
      <c r="BD74" s="24">
        <f t="shared" si="67"/>
        <v>5.0879459405743788E-2</v>
      </c>
      <c r="BE74" s="24">
        <f t="shared" si="98"/>
        <v>1.1505352724475726E-2</v>
      </c>
      <c r="BF74" s="24">
        <f t="shared" si="68"/>
        <v>6.0782682417912515E-2</v>
      </c>
      <c r="BG74" s="24">
        <f t="shared" si="69"/>
        <v>4.9177172553171111E-2</v>
      </c>
      <c r="BH74" s="24">
        <f t="shared" si="99"/>
        <v>1.1605509864741403E-2</v>
      </c>
      <c r="BI74" s="24">
        <f t="shared" si="70"/>
        <v>6.0035343939037755E-2</v>
      </c>
      <c r="BJ74" s="24">
        <f t="shared" si="71"/>
        <v>4.7219003476245636E-2</v>
      </c>
      <c r="BK74" s="24">
        <f t="shared" si="100"/>
        <v>1.281634046279212E-2</v>
      </c>
      <c r="BL74" s="24">
        <f t="shared" si="72"/>
        <v>6.9271332985714418E-2</v>
      </c>
      <c r="BM74" s="24">
        <f t="shared" si="73"/>
        <v>6.4829152472385632E-2</v>
      </c>
      <c r="BN74" s="24">
        <f t="shared" si="101"/>
        <v>4.4421805133287862E-3</v>
      </c>
    </row>
    <row r="75" spans="1:66" x14ac:dyDescent="0.25">
      <c r="A75" s="35">
        <f>+NAC!A76</f>
        <v>44866</v>
      </c>
      <c r="B75" s="71">
        <f>+NAC!P76</f>
        <v>1096</v>
      </c>
      <c r="C75" s="71">
        <f>+NAC!S76</f>
        <v>1116.9492730565464</v>
      </c>
      <c r="D75" s="179">
        <f>+[1]IPCse!$DK77</f>
        <v>1125.5656640755112</v>
      </c>
      <c r="E75" s="71">
        <f>+GBA!$P76</f>
        <v>1082.5999999999999</v>
      </c>
      <c r="F75" s="71">
        <f>+GBA!$S76</f>
        <v>1115.646920404296</v>
      </c>
      <c r="G75" s="179">
        <f>+[1]IPCse!$DE77</f>
        <v>1124.2148936273734</v>
      </c>
      <c r="H75" s="71">
        <f>+PAM!$P76</f>
        <v>1102.7</v>
      </c>
      <c r="I75" s="71">
        <f>+PAM!$S76</f>
        <v>1115.9584712256553</v>
      </c>
      <c r="J75" s="179">
        <f>+[1]IPCse!$DF77</f>
        <v>1124.0051221287704</v>
      </c>
      <c r="K75" s="71">
        <f>+NOA!$P76</f>
        <v>1104.9000000000001</v>
      </c>
      <c r="L75" s="71">
        <f>+NOA!$S76</f>
        <v>1130.079763683281</v>
      </c>
      <c r="M75" s="179">
        <f>+[1]IPCse!$DG77</f>
        <v>1140.778362423486</v>
      </c>
      <c r="N75" s="71">
        <f>+NEA!$P76</f>
        <v>1137.0999999999999</v>
      </c>
      <c r="O75" s="71">
        <f>+NEA!$S76</f>
        <v>1140.9447267234277</v>
      </c>
      <c r="P75" s="179">
        <f>+[1]IPCse!$DH77</f>
        <v>1150.1440955740443</v>
      </c>
      <c r="Q75" s="71">
        <f>+CUY!$P76</f>
        <v>1137.5</v>
      </c>
      <c r="R75" s="71">
        <f>+CUY!$S76</f>
        <v>1132.3869708302168</v>
      </c>
      <c r="S75" s="179">
        <f>+[1]IPCse!$DI77</f>
        <v>1144.9774762292359</v>
      </c>
      <c r="T75" s="71">
        <f>+PAT!$P76</f>
        <v>1077.3</v>
      </c>
      <c r="U75" s="71">
        <f>+PAT!$S76</f>
        <v>1075.9228842962739</v>
      </c>
      <c r="V75" s="179">
        <f>+[1]IPCse!$DJ77</f>
        <v>1081.2830748914114</v>
      </c>
      <c r="X75" s="164">
        <f t="shared" si="74"/>
        <v>4.7500716811621935E-2</v>
      </c>
      <c r="Y75" s="164">
        <f t="shared" si="75"/>
        <v>4.4123885311894595E-2</v>
      </c>
      <c r="Z75" s="181">
        <f t="shared" si="76"/>
        <v>4.7275265478614603E-2</v>
      </c>
      <c r="AA75" s="164">
        <f t="shared" si="77"/>
        <v>4.8726145500338935E-2</v>
      </c>
      <c r="AB75" s="164">
        <f t="shared" si="78"/>
        <v>4.2696931680221706E-2</v>
      </c>
      <c r="AC75" s="181">
        <f t="shared" si="79"/>
        <v>4.7884006403043688E-2</v>
      </c>
      <c r="AD75" s="164">
        <f t="shared" si="80"/>
        <v>4.7496912700674354E-2</v>
      </c>
      <c r="AE75" s="164">
        <f t="shared" si="81"/>
        <v>4.6235062464000221E-2</v>
      </c>
      <c r="AF75" s="181">
        <f t="shared" si="82"/>
        <v>4.6755379850167644E-2</v>
      </c>
      <c r="AG75" s="164">
        <f t="shared" si="83"/>
        <v>4.4822695035461102E-2</v>
      </c>
      <c r="AH75" s="164">
        <f t="shared" si="84"/>
        <v>4.3572166501886667E-2</v>
      </c>
      <c r="AI75" s="181">
        <f t="shared" si="85"/>
        <v>4.696391411731482E-2</v>
      </c>
      <c r="AJ75" s="164">
        <f t="shared" si="86"/>
        <v>4.3019629425793404E-2</v>
      </c>
      <c r="AK75" s="164">
        <f t="shared" si="87"/>
        <v>4.2493080324970345E-2</v>
      </c>
      <c r="AL75" s="181">
        <f t="shared" si="88"/>
        <v>4.3811920526658055E-2</v>
      </c>
      <c r="AM75" s="164">
        <f t="shared" si="89"/>
        <v>4.8870447210696222E-2</v>
      </c>
      <c r="AN75" s="164">
        <f t="shared" si="90"/>
        <v>4.6379968861032239E-2</v>
      </c>
      <c r="AO75" s="181">
        <f t="shared" si="91"/>
        <v>4.9808381401372559E-2</v>
      </c>
      <c r="AP75" s="164">
        <f t="shared" si="92"/>
        <v>4.4401357246728113E-2</v>
      </c>
      <c r="AQ75" s="164">
        <f t="shared" si="93"/>
        <v>4.6221141151866485E-2</v>
      </c>
      <c r="AR75" s="181">
        <f t="shared" si="94"/>
        <v>4.6247803562681211E-2</v>
      </c>
      <c r="AT75" s="24">
        <f t="shared" si="60"/>
        <v>4.7500716811621935E-2</v>
      </c>
      <c r="AU75" s="24">
        <f t="shared" si="61"/>
        <v>4.4123885311894595E-2</v>
      </c>
      <c r="AV75" s="24">
        <f t="shared" si="95"/>
        <v>3.3768314997273396E-3</v>
      </c>
      <c r="AW75" s="24">
        <f t="shared" si="62"/>
        <v>4.8726145500338935E-2</v>
      </c>
      <c r="AX75" s="24">
        <f t="shared" si="63"/>
        <v>4.2696931680221706E-2</v>
      </c>
      <c r="AY75" s="24">
        <f t="shared" si="96"/>
        <v>6.0292138201172296E-3</v>
      </c>
      <c r="AZ75" s="24">
        <f t="shared" si="64"/>
        <v>4.7496912700674354E-2</v>
      </c>
      <c r="BA75" s="24">
        <f t="shared" si="65"/>
        <v>4.6235062464000221E-2</v>
      </c>
      <c r="BB75" s="24">
        <f t="shared" si="97"/>
        <v>1.2618502366741335E-3</v>
      </c>
      <c r="BC75" s="24">
        <f t="shared" si="66"/>
        <v>4.696391411731482E-2</v>
      </c>
      <c r="BD75" s="24">
        <f t="shared" si="67"/>
        <v>4.3572166501886667E-2</v>
      </c>
      <c r="BE75" s="24">
        <f t="shared" si="98"/>
        <v>3.3917476154281534E-3</v>
      </c>
      <c r="BF75" s="24">
        <f t="shared" si="68"/>
        <v>4.3811920526658055E-2</v>
      </c>
      <c r="BG75" s="24">
        <f t="shared" si="69"/>
        <v>4.2493080324970345E-2</v>
      </c>
      <c r="BH75" s="24">
        <f t="shared" si="99"/>
        <v>1.3188402016877099E-3</v>
      </c>
      <c r="BI75" s="24">
        <f t="shared" si="70"/>
        <v>4.9808381401372559E-2</v>
      </c>
      <c r="BJ75" s="24">
        <f t="shared" si="71"/>
        <v>4.6379968861032239E-2</v>
      </c>
      <c r="BK75" s="24">
        <f t="shared" si="100"/>
        <v>3.4284125403403198E-3</v>
      </c>
      <c r="BL75" s="24">
        <f t="shared" si="72"/>
        <v>4.6247803562681211E-2</v>
      </c>
      <c r="BM75" s="24">
        <f t="shared" si="73"/>
        <v>4.4401357246728113E-2</v>
      </c>
      <c r="BN75" s="24">
        <f t="shared" si="101"/>
        <v>1.8464463159530986E-3</v>
      </c>
    </row>
    <row r="76" spans="1:66" x14ac:dyDescent="0.25">
      <c r="A76" s="35">
        <f>+NAC!A77</f>
        <v>44896</v>
      </c>
      <c r="B76" s="71">
        <f>+NAC!P77</f>
        <v>1153.5999999999999</v>
      </c>
      <c r="C76" s="71">
        <f>+NAC!S77</f>
        <v>1174.4756296349274</v>
      </c>
      <c r="D76" s="179">
        <f>+[1]IPCse!$DK78</f>
        <v>1178.1846518239136</v>
      </c>
      <c r="E76" s="71">
        <f>+GBA!$P77</f>
        <v>1143.3</v>
      </c>
      <c r="F76" s="71">
        <f>+GBA!$S77</f>
        <v>1177.8257422615291</v>
      </c>
      <c r="G76" s="179">
        <f>+[1]IPCse!$DE78</f>
        <v>1183.1552724346222</v>
      </c>
      <c r="H76" s="71">
        <f>+PAM!$P77</f>
        <v>1159</v>
      </c>
      <c r="I76" s="71">
        <f>+PAM!$S77</f>
        <v>1170.9737589691026</v>
      </c>
      <c r="J76" s="179">
        <f>+[1]IPCse!$DF78</f>
        <v>1174.4128911922976</v>
      </c>
      <c r="K76" s="71">
        <f>+NOA!$P77</f>
        <v>1157.9000000000001</v>
      </c>
      <c r="L76" s="71">
        <f>+NOA!$S77</f>
        <v>1181.7138394676083</v>
      </c>
      <c r="M76" s="179">
        <f>+[1]IPCse!$DG78</f>
        <v>1184.4080961974769</v>
      </c>
      <c r="N76" s="71">
        <f>+NEA!$P77</f>
        <v>1191.5999999999999</v>
      </c>
      <c r="O76" s="71">
        <f>+NEA!$S77</f>
        <v>1194.212812414172</v>
      </c>
      <c r="P76" s="179">
        <f>+[1]IPCse!$DH78</f>
        <v>1187.9014284035163</v>
      </c>
      <c r="Q76" s="71">
        <f>+CUY!$P77</f>
        <v>1193.7</v>
      </c>
      <c r="R76" s="71">
        <f>+CUY!$S77</f>
        <v>1183.1114734480177</v>
      </c>
      <c r="S76" s="179">
        <f>+[1]IPCse!$DI78</f>
        <v>1189.4067335897528</v>
      </c>
      <c r="T76" s="71">
        <f>+PAT!$P77</f>
        <v>1123.7</v>
      </c>
      <c r="U76" s="71">
        <f>+PAT!$S77</f>
        <v>1123.5110574747325</v>
      </c>
      <c r="V76" s="179">
        <f>+[1]IPCse!$DJ78</f>
        <v>1126.1383783235681</v>
      </c>
      <c r="X76" s="164">
        <f t="shared" si="74"/>
        <v>5.2554744525547425E-2</v>
      </c>
      <c r="Y76" s="164">
        <f t="shared" si="75"/>
        <v>5.1503105795448922E-2</v>
      </c>
      <c r="Z76" s="181">
        <f t="shared" si="76"/>
        <v>4.6748927608431634E-2</v>
      </c>
      <c r="AA76" s="164">
        <f t="shared" si="77"/>
        <v>5.6068723443561952E-2</v>
      </c>
      <c r="AB76" s="164">
        <f t="shared" si="78"/>
        <v>5.5733423110871261E-2</v>
      </c>
      <c r="AC76" s="181">
        <f t="shared" si="79"/>
        <v>5.2428035904303671E-2</v>
      </c>
      <c r="AD76" s="164">
        <f t="shared" si="80"/>
        <v>5.1056497687494318E-2</v>
      </c>
      <c r="AE76" s="164">
        <f t="shared" si="81"/>
        <v>4.9298687327516744E-2</v>
      </c>
      <c r="AF76" s="181">
        <f t="shared" si="82"/>
        <v>4.4846565261249971E-2</v>
      </c>
      <c r="AG76" s="164">
        <f t="shared" si="83"/>
        <v>4.7968141913295348E-2</v>
      </c>
      <c r="AH76" s="164">
        <f t="shared" si="84"/>
        <v>4.5690647194704059E-2</v>
      </c>
      <c r="AI76" s="181">
        <f t="shared" si="85"/>
        <v>3.8245583201020006E-2</v>
      </c>
      <c r="AJ76" s="164">
        <f t="shared" si="86"/>
        <v>4.7928942045554424E-2</v>
      </c>
      <c r="AK76" s="164">
        <f t="shared" si="87"/>
        <v>4.6687700502126894E-2</v>
      </c>
      <c r="AL76" s="181">
        <f t="shared" si="88"/>
        <v>3.2828349921343536E-2</v>
      </c>
      <c r="AM76" s="164">
        <f t="shared" si="89"/>
        <v>4.940659340659348E-2</v>
      </c>
      <c r="AN76" s="164">
        <f t="shared" si="90"/>
        <v>4.479431848338189E-2</v>
      </c>
      <c r="AO76" s="181">
        <f t="shared" si="91"/>
        <v>3.8803608178246574E-2</v>
      </c>
      <c r="AP76" s="164">
        <f t="shared" si="92"/>
        <v>4.307063956186763E-2</v>
      </c>
      <c r="AQ76" s="164">
        <f t="shared" si="93"/>
        <v>4.4230096666811214E-2</v>
      </c>
      <c r="AR76" s="181">
        <f t="shared" si="94"/>
        <v>4.1483404738080543E-2</v>
      </c>
      <c r="AT76" s="24">
        <f t="shared" si="60"/>
        <v>5.2554744525547425E-2</v>
      </c>
      <c r="AU76" s="24">
        <f t="shared" si="61"/>
        <v>4.6748927608431634E-2</v>
      </c>
      <c r="AV76" s="24">
        <f t="shared" si="95"/>
        <v>5.8058169171157914E-3</v>
      </c>
      <c r="AW76" s="24">
        <f t="shared" si="62"/>
        <v>5.6068723443561952E-2</v>
      </c>
      <c r="AX76" s="24">
        <f t="shared" si="63"/>
        <v>5.2428035904303671E-2</v>
      </c>
      <c r="AY76" s="24">
        <f t="shared" si="96"/>
        <v>3.6406875392582805E-3</v>
      </c>
      <c r="AZ76" s="24">
        <f t="shared" si="64"/>
        <v>5.1056497687494318E-2</v>
      </c>
      <c r="BA76" s="24">
        <f t="shared" si="65"/>
        <v>4.4846565261249971E-2</v>
      </c>
      <c r="BB76" s="24">
        <f t="shared" si="97"/>
        <v>6.2099324262443467E-3</v>
      </c>
      <c r="BC76" s="24">
        <f t="shared" si="66"/>
        <v>4.7968141913295348E-2</v>
      </c>
      <c r="BD76" s="24">
        <f t="shared" si="67"/>
        <v>3.8245583201020006E-2</v>
      </c>
      <c r="BE76" s="24">
        <f t="shared" si="98"/>
        <v>9.7225587122753421E-3</v>
      </c>
      <c r="BF76" s="24">
        <f t="shared" si="68"/>
        <v>4.7928942045554424E-2</v>
      </c>
      <c r="BG76" s="24">
        <f t="shared" si="69"/>
        <v>3.2828349921343536E-2</v>
      </c>
      <c r="BH76" s="24">
        <f t="shared" si="99"/>
        <v>1.5100592124210888E-2</v>
      </c>
      <c r="BI76" s="24">
        <f t="shared" si="70"/>
        <v>4.940659340659348E-2</v>
      </c>
      <c r="BJ76" s="24">
        <f t="shared" si="71"/>
        <v>3.8803608178246574E-2</v>
      </c>
      <c r="BK76" s="24">
        <f t="shared" si="100"/>
        <v>1.0602985228346906E-2</v>
      </c>
      <c r="BL76" s="24">
        <f t="shared" si="72"/>
        <v>4.4230096666811214E-2</v>
      </c>
      <c r="BM76" s="24">
        <f t="shared" si="73"/>
        <v>4.1483404738080543E-2</v>
      </c>
      <c r="BN76" s="24">
        <f t="shared" si="101"/>
        <v>2.7466919287306713E-3</v>
      </c>
    </row>
    <row r="77" spans="1:66" x14ac:dyDescent="0.25">
      <c r="A77" s="35">
        <f>+NAC!A78</f>
        <v>44927</v>
      </c>
      <c r="B77" s="71">
        <f>+NAC!P78</f>
        <v>1215.3</v>
      </c>
      <c r="C77" s="71">
        <f>+NAC!S78</f>
        <v>1245.2472742891441</v>
      </c>
      <c r="D77" s="179">
        <f>+[1]IPCse!$DK79</f>
        <v>1244.3416023097668</v>
      </c>
      <c r="E77" s="71">
        <f>+GBA!$P78</f>
        <v>1206.5</v>
      </c>
      <c r="F77" s="71">
        <f>+GBA!$S78</f>
        <v>1247.1851389766268</v>
      </c>
      <c r="G77" s="179">
        <f>+[1]IPCse!$DE79</f>
        <v>1250.4371987863012</v>
      </c>
      <c r="H77" s="71">
        <f>+PAM!$P78</f>
        <v>1218.4000000000001</v>
      </c>
      <c r="I77" s="71">
        <f>+PAM!$S78</f>
        <v>1242.4124762044225</v>
      </c>
      <c r="J77" s="179">
        <f>+[1]IPCse!$DF79</f>
        <v>1238.8385453920798</v>
      </c>
      <c r="K77" s="71">
        <f>+NOA!$P78</f>
        <v>1220.5999999999999</v>
      </c>
      <c r="L77" s="71">
        <f>+NOA!$S78</f>
        <v>1260.2792475892977</v>
      </c>
      <c r="M77" s="179">
        <f>+[1]IPCse!$DG79</f>
        <v>1256.774599817031</v>
      </c>
      <c r="N77" s="71">
        <f>+NEA!$P78</f>
        <v>1249.9000000000001</v>
      </c>
      <c r="O77" s="71">
        <f>+NEA!$S78</f>
        <v>1267.0106701455643</v>
      </c>
      <c r="P77" s="179">
        <f>+[1]IPCse!$DH79</f>
        <v>1254.6324291601779</v>
      </c>
      <c r="Q77" s="71">
        <f>+CUY!$P78</f>
        <v>1259.7</v>
      </c>
      <c r="R77" s="71">
        <f>+CUY!$S78</f>
        <v>1257.5922662677635</v>
      </c>
      <c r="S77" s="179">
        <f>+[1]IPCse!$DI79</f>
        <v>1255.4926255495536</v>
      </c>
      <c r="T77" s="71">
        <f>+PAT!$P78</f>
        <v>1185.4000000000001</v>
      </c>
      <c r="U77" s="71">
        <f>+PAT!$S78</f>
        <v>1187.9984914768445</v>
      </c>
      <c r="V77" s="179">
        <f>+[1]IPCse!$DJ79</f>
        <v>1184.4173723494819</v>
      </c>
      <c r="X77" s="164">
        <f t="shared" si="74"/>
        <v>5.3484743411927882E-2</v>
      </c>
      <c r="Y77" s="164">
        <f t="shared" si="75"/>
        <v>6.0258078472190446E-2</v>
      </c>
      <c r="Z77" s="181">
        <f t="shared" si="76"/>
        <v>5.6151597615397231E-2</v>
      </c>
      <c r="AA77" s="164">
        <f t="shared" si="77"/>
        <v>5.5278579550424256E-2</v>
      </c>
      <c r="AB77" s="164">
        <f t="shared" si="78"/>
        <v>5.888765564074161E-2</v>
      </c>
      <c r="AC77" s="181">
        <f t="shared" si="79"/>
        <v>5.6866522864095881E-2</v>
      </c>
      <c r="AD77" s="164">
        <f t="shared" si="80"/>
        <v>5.1251078515962112E-2</v>
      </c>
      <c r="AE77" s="164">
        <f t="shared" si="81"/>
        <v>6.1007957426998827E-2</v>
      </c>
      <c r="AF77" s="181">
        <f t="shared" si="82"/>
        <v>5.4857754613350185E-2</v>
      </c>
      <c r="AG77" s="164">
        <f t="shared" si="83"/>
        <v>5.4149753864755068E-2</v>
      </c>
      <c r="AH77" s="164">
        <f t="shared" si="84"/>
        <v>6.6484292133774936E-2</v>
      </c>
      <c r="AI77" s="181">
        <f t="shared" si="85"/>
        <v>6.1099298334658103E-2</v>
      </c>
      <c r="AJ77" s="164">
        <f t="shared" si="86"/>
        <v>4.8925814031554271E-2</v>
      </c>
      <c r="AK77" s="164">
        <f t="shared" si="87"/>
        <v>6.0958865098949211E-2</v>
      </c>
      <c r="AL77" s="181">
        <f t="shared" si="88"/>
        <v>5.6175537095148442E-2</v>
      </c>
      <c r="AM77" s="164">
        <f t="shared" si="89"/>
        <v>5.5290273938175316E-2</v>
      </c>
      <c r="AN77" s="164">
        <f t="shared" si="90"/>
        <v>6.2953318001964576E-2</v>
      </c>
      <c r="AO77" s="181">
        <f t="shared" si="91"/>
        <v>5.5562063080260904E-2</v>
      </c>
      <c r="AP77" s="164">
        <f t="shared" si="92"/>
        <v>5.4907893565898425E-2</v>
      </c>
      <c r="AQ77" s="164">
        <f t="shared" si="93"/>
        <v>5.7398130239196377E-2</v>
      </c>
      <c r="AR77" s="181">
        <f t="shared" si="94"/>
        <v>5.1751183644652254E-2</v>
      </c>
      <c r="AT77" s="24">
        <f t="shared" si="60"/>
        <v>6.0258078472190446E-2</v>
      </c>
      <c r="AU77" s="24">
        <f t="shared" si="61"/>
        <v>5.3484743411927882E-2</v>
      </c>
      <c r="AV77" s="24">
        <f t="shared" si="95"/>
        <v>6.7733350602625642E-3</v>
      </c>
      <c r="AW77" s="24">
        <f t="shared" si="62"/>
        <v>5.888765564074161E-2</v>
      </c>
      <c r="AX77" s="24">
        <f t="shared" si="63"/>
        <v>5.5278579550424256E-2</v>
      </c>
      <c r="AY77" s="24">
        <f t="shared" si="96"/>
        <v>3.6090760903173535E-3</v>
      </c>
      <c r="AZ77" s="24">
        <f t="shared" si="64"/>
        <v>6.1007957426998827E-2</v>
      </c>
      <c r="BA77" s="24">
        <f t="shared" si="65"/>
        <v>5.1251078515962112E-2</v>
      </c>
      <c r="BB77" s="24">
        <f t="shared" si="97"/>
        <v>9.7568789110367149E-3</v>
      </c>
      <c r="BC77" s="24">
        <f t="shared" si="66"/>
        <v>6.6484292133774936E-2</v>
      </c>
      <c r="BD77" s="24">
        <f t="shared" si="67"/>
        <v>5.4149753864755068E-2</v>
      </c>
      <c r="BE77" s="24">
        <f t="shared" si="98"/>
        <v>1.2334538269019868E-2</v>
      </c>
      <c r="BF77" s="24">
        <f t="shared" si="68"/>
        <v>6.0958865098949211E-2</v>
      </c>
      <c r="BG77" s="24">
        <f t="shared" si="69"/>
        <v>4.8925814031554271E-2</v>
      </c>
      <c r="BH77" s="24">
        <f t="shared" si="99"/>
        <v>1.203305106739494E-2</v>
      </c>
      <c r="BI77" s="24">
        <f t="shared" si="70"/>
        <v>6.2953318001964576E-2</v>
      </c>
      <c r="BJ77" s="24">
        <f t="shared" si="71"/>
        <v>5.5290273938175316E-2</v>
      </c>
      <c r="BK77" s="24">
        <f t="shared" si="100"/>
        <v>7.6630440637892594E-3</v>
      </c>
      <c r="BL77" s="24">
        <f t="shared" si="72"/>
        <v>5.7398130239196377E-2</v>
      </c>
      <c r="BM77" s="24">
        <f t="shared" si="73"/>
        <v>5.1751183644652254E-2</v>
      </c>
      <c r="BN77" s="24">
        <f t="shared" si="101"/>
        <v>5.6469465945441222E-3</v>
      </c>
    </row>
    <row r="78" spans="1:66" x14ac:dyDescent="0.25">
      <c r="A78" s="35">
        <f>+NAC!A79</f>
        <v>44958</v>
      </c>
      <c r="B78" s="71">
        <f>+NAC!P79</f>
        <v>1308.8</v>
      </c>
      <c r="C78" s="71">
        <f>+NAC!S79</f>
        <v>1336.6976113860624</v>
      </c>
      <c r="D78" s="179">
        <f>+[1]IPCse!$DK80</f>
        <v>1331.4019054799551</v>
      </c>
      <c r="E78" s="71">
        <f>+GBA!$P79</f>
        <v>1297</v>
      </c>
      <c r="F78" s="71">
        <f>+GBA!$S79</f>
        <v>1341.1940145293752</v>
      </c>
      <c r="G78" s="179">
        <f>+[1]IPCse!$DE80</f>
        <v>1339.6668440212611</v>
      </c>
      <c r="H78" s="71">
        <f>+PAM!$P79</f>
        <v>1310</v>
      </c>
      <c r="I78" s="71">
        <f>+PAM!$S79</f>
        <v>1326.9063113193736</v>
      </c>
      <c r="J78" s="179">
        <f>+[1]IPCse!$DF80</f>
        <v>1321.197974189454</v>
      </c>
      <c r="K78" s="71">
        <f>+NOA!$P79</f>
        <v>1332.5</v>
      </c>
      <c r="L78" s="71">
        <f>+NOA!$S79</f>
        <v>1363.3992530218657</v>
      </c>
      <c r="M78" s="179">
        <f>+[1]IPCse!$DG80</f>
        <v>1354.0130692212063</v>
      </c>
      <c r="N78" s="71">
        <f>+NEA!$P79</f>
        <v>1361.1</v>
      </c>
      <c r="O78" s="71">
        <f>+NEA!$S79</f>
        <v>1371.5778220269158</v>
      </c>
      <c r="P78" s="179">
        <f>+[1]IPCse!$DH80</f>
        <v>1357.0388290409503</v>
      </c>
      <c r="Q78" s="71">
        <f>+CUY!$P79</f>
        <v>1363.9</v>
      </c>
      <c r="R78" s="71">
        <f>+CUY!$S79</f>
        <v>1353.7987135377709</v>
      </c>
      <c r="S78" s="179">
        <f>+[1]IPCse!$DI80</f>
        <v>1342.7770490450609</v>
      </c>
      <c r="T78" s="71">
        <f>+PAT!$P79</f>
        <v>1264.2</v>
      </c>
      <c r="U78" s="71">
        <f>+PAT!$S79</f>
        <v>1263.8333232765124</v>
      </c>
      <c r="V78" s="179">
        <f>+[1]IPCse!$DJ80</f>
        <v>1254.7207305817012</v>
      </c>
      <c r="X78" s="164">
        <f t="shared" si="74"/>
        <v>7.6935736032255342E-2</v>
      </c>
      <c r="Y78" s="164">
        <f t="shared" si="75"/>
        <v>7.3439499917093309E-2</v>
      </c>
      <c r="Z78" s="181">
        <f t="shared" si="76"/>
        <v>6.9964954164182469E-2</v>
      </c>
      <c r="AA78" s="164">
        <f t="shared" si="77"/>
        <v>7.5010360547036914E-2</v>
      </c>
      <c r="AB78" s="164">
        <f t="shared" si="78"/>
        <v>7.5376840706975479E-2</v>
      </c>
      <c r="AC78" s="181">
        <f t="shared" si="79"/>
        <v>7.1358757818119845E-2</v>
      </c>
      <c r="AD78" s="164">
        <f t="shared" si="80"/>
        <v>7.5180564674983463E-2</v>
      </c>
      <c r="AE78" s="164">
        <f t="shared" si="81"/>
        <v>6.8007877201201383E-2</v>
      </c>
      <c r="AF78" s="181">
        <f t="shared" si="82"/>
        <v>6.6481164235415502E-2</v>
      </c>
      <c r="AG78" s="164">
        <f t="shared" si="83"/>
        <v>9.167622480747184E-2</v>
      </c>
      <c r="AH78" s="164">
        <f t="shared" si="84"/>
        <v>8.1823140093609581E-2</v>
      </c>
      <c r="AI78" s="181">
        <f t="shared" si="85"/>
        <v>7.7371447050514686E-2</v>
      </c>
      <c r="AJ78" s="164">
        <f t="shared" si="86"/>
        <v>8.8967117369389337E-2</v>
      </c>
      <c r="AK78" s="164">
        <f t="shared" si="87"/>
        <v>8.2530600842799506E-2</v>
      </c>
      <c r="AL78" s="181">
        <f t="shared" si="88"/>
        <v>8.162263105961709E-2</v>
      </c>
      <c r="AM78" s="164">
        <f t="shared" si="89"/>
        <v>8.2718107485909353E-2</v>
      </c>
      <c r="AN78" s="164">
        <f t="shared" si="90"/>
        <v>7.6500508034710979E-2</v>
      </c>
      <c r="AO78" s="181">
        <f t="shared" si="91"/>
        <v>6.9522051917510153E-2</v>
      </c>
      <c r="AP78" s="164">
        <f t="shared" si="92"/>
        <v>6.6475451324447432E-2</v>
      </c>
      <c r="AQ78" s="164">
        <f t="shared" si="93"/>
        <v>6.3834114558003252E-2</v>
      </c>
      <c r="AR78" s="181">
        <f t="shared" si="94"/>
        <v>5.9356912414043173E-2</v>
      </c>
      <c r="AT78" s="24">
        <f t="shared" si="60"/>
        <v>7.6935736032255342E-2</v>
      </c>
      <c r="AU78" s="24">
        <f t="shared" si="61"/>
        <v>6.9964954164182469E-2</v>
      </c>
      <c r="AV78" s="24">
        <f t="shared" si="95"/>
        <v>6.9707818680728728E-3</v>
      </c>
      <c r="AW78" s="24">
        <f t="shared" si="62"/>
        <v>7.5376840706975479E-2</v>
      </c>
      <c r="AX78" s="24">
        <f t="shared" si="63"/>
        <v>7.1358757818119845E-2</v>
      </c>
      <c r="AY78" s="24">
        <f t="shared" si="96"/>
        <v>4.0180828888556341E-3</v>
      </c>
      <c r="AZ78" s="24">
        <f t="shared" si="64"/>
        <v>7.5180564674983463E-2</v>
      </c>
      <c r="BA78" s="24">
        <f t="shared" si="65"/>
        <v>6.6481164235415502E-2</v>
      </c>
      <c r="BB78" s="24">
        <f t="shared" si="97"/>
        <v>8.6994004395679614E-3</v>
      </c>
      <c r="BC78" s="24">
        <f t="shared" si="66"/>
        <v>9.167622480747184E-2</v>
      </c>
      <c r="BD78" s="24">
        <f t="shared" si="67"/>
        <v>7.7371447050514686E-2</v>
      </c>
      <c r="BE78" s="24">
        <f t="shared" si="98"/>
        <v>1.4304777756957154E-2</v>
      </c>
      <c r="BF78" s="24">
        <f t="shared" si="68"/>
        <v>8.8967117369389337E-2</v>
      </c>
      <c r="BG78" s="24">
        <f t="shared" si="69"/>
        <v>8.162263105961709E-2</v>
      </c>
      <c r="BH78" s="24">
        <f t="shared" si="99"/>
        <v>7.3444863097722468E-3</v>
      </c>
      <c r="BI78" s="24">
        <f t="shared" si="70"/>
        <v>8.2718107485909353E-2</v>
      </c>
      <c r="BJ78" s="24">
        <f t="shared" si="71"/>
        <v>6.9522051917510153E-2</v>
      </c>
      <c r="BK78" s="24">
        <f t="shared" si="100"/>
        <v>1.3196055568399201E-2</v>
      </c>
      <c r="BL78" s="24">
        <f t="shared" si="72"/>
        <v>6.6475451324447432E-2</v>
      </c>
      <c r="BM78" s="24">
        <f t="shared" si="73"/>
        <v>5.9356912414043173E-2</v>
      </c>
      <c r="BN78" s="24">
        <f t="shared" si="101"/>
        <v>7.1185389104042596E-3</v>
      </c>
    </row>
    <row r="79" spans="1:66" x14ac:dyDescent="0.25">
      <c r="A79" s="35">
        <f>+NAC!A80</f>
        <v>44986</v>
      </c>
      <c r="B79" s="71">
        <f>+NAC!P80</f>
        <v>1403.1</v>
      </c>
      <c r="C79" s="71">
        <f>+NAC!S80</f>
        <v>1445.78993383738</v>
      </c>
      <c r="D79" s="179">
        <f>+[1]IPCse!$DK81</f>
        <v>1423.3146457980295</v>
      </c>
      <c r="E79" s="71">
        <f>+GBA!$P80</f>
        <v>1385.7</v>
      </c>
      <c r="F79" s="71">
        <f>+GBA!$S80</f>
        <v>1451.1595862286799</v>
      </c>
      <c r="G79" s="179">
        <f>+[1]IPCse!$DE81</f>
        <v>1429.0921882306611</v>
      </c>
      <c r="H79" s="71">
        <f>+PAM!$P80</f>
        <v>1408.7</v>
      </c>
      <c r="I79" s="71">
        <f>+PAM!$S80</f>
        <v>1437.9788988138823</v>
      </c>
      <c r="J79" s="179">
        <f>+[1]IPCse!$DF81</f>
        <v>1416.2882532016736</v>
      </c>
      <c r="K79" s="71">
        <f>+NOA!$P80</f>
        <v>1438.1</v>
      </c>
      <c r="L79" s="71">
        <f>+NOA!$S80</f>
        <v>1463.422001901399</v>
      </c>
      <c r="M79" s="179">
        <f>+[1]IPCse!$DG81</f>
        <v>1445.7727677813427</v>
      </c>
      <c r="N79" s="71">
        <f>+NEA!$P80</f>
        <v>1451.8</v>
      </c>
      <c r="O79" s="71">
        <f>+NEA!$S80</f>
        <v>1460.3337269980775</v>
      </c>
      <c r="P79" s="179">
        <f>+[1]IPCse!$DH81</f>
        <v>1441.1561844045232</v>
      </c>
      <c r="Q79" s="71">
        <f>+CUY!$P80</f>
        <v>1476.8</v>
      </c>
      <c r="R79" s="71">
        <f>+CUY!$S80</f>
        <v>1470.6505759162301</v>
      </c>
      <c r="S79" s="179">
        <f>+[1]IPCse!$DI81</f>
        <v>1446.6888958602517</v>
      </c>
      <c r="T79" s="71">
        <f>+PAT!$P80</f>
        <v>1347.8</v>
      </c>
      <c r="U79" s="71">
        <f>+PAT!$S80</f>
        <v>1357.1419369437324</v>
      </c>
      <c r="V79" s="179">
        <f>+[1]IPCse!$DJ81</f>
        <v>1341.4970765903608</v>
      </c>
      <c r="X79" s="164">
        <f t="shared" si="74"/>
        <v>7.2050733496332509E-2</v>
      </c>
      <c r="Y79" s="164">
        <f t="shared" si="75"/>
        <v>8.1613314426586259E-2</v>
      </c>
      <c r="Z79" s="181">
        <f t="shared" si="76"/>
        <v>6.9034556687780135E-2</v>
      </c>
      <c r="AA79" s="164">
        <f t="shared" si="77"/>
        <v>6.8388589051657789E-2</v>
      </c>
      <c r="AB79" s="164">
        <f t="shared" si="78"/>
        <v>8.1990801113060119E-2</v>
      </c>
      <c r="AC79" s="181">
        <f t="shared" si="79"/>
        <v>6.6751927621775842E-2</v>
      </c>
      <c r="AD79" s="164">
        <f t="shared" si="80"/>
        <v>7.5343511450381762E-2</v>
      </c>
      <c r="AE79" s="164">
        <f t="shared" si="81"/>
        <v>8.3707935177478099E-2</v>
      </c>
      <c r="AF79" s="181">
        <f t="shared" si="82"/>
        <v>7.1972770826080668E-2</v>
      </c>
      <c r="AG79" s="164">
        <f t="shared" si="83"/>
        <v>7.9249530956847947E-2</v>
      </c>
      <c r="AH79" s="164">
        <f t="shared" si="84"/>
        <v>7.3362772245797236E-2</v>
      </c>
      <c r="AI79" s="181">
        <f t="shared" si="85"/>
        <v>6.7768694886316316E-2</v>
      </c>
      <c r="AJ79" s="164">
        <f t="shared" si="86"/>
        <v>6.6637278671662692E-2</v>
      </c>
      <c r="AK79" s="164">
        <f t="shared" si="87"/>
        <v>6.4710804990998128E-2</v>
      </c>
      <c r="AL79" s="181">
        <f t="shared" si="88"/>
        <v>6.1985960580818844E-2</v>
      </c>
      <c r="AM79" s="164">
        <f t="shared" si="89"/>
        <v>8.2777329716254844E-2</v>
      </c>
      <c r="AN79" s="164">
        <f t="shared" si="90"/>
        <v>8.6314059254126274E-2</v>
      </c>
      <c r="AO79" s="181">
        <f t="shared" si="91"/>
        <v>7.7385778144696049E-2</v>
      </c>
      <c r="AP79" s="164">
        <f t="shared" si="92"/>
        <v>6.6128777092232083E-2</v>
      </c>
      <c r="AQ79" s="164">
        <f t="shared" si="93"/>
        <v>7.3829841284225317E-2</v>
      </c>
      <c r="AR79" s="181">
        <f t="shared" si="94"/>
        <v>6.9159888645841772E-2</v>
      </c>
      <c r="AT79" s="24">
        <f t="shared" si="60"/>
        <v>8.1613314426586259E-2</v>
      </c>
      <c r="AU79" s="24">
        <f t="shared" si="61"/>
        <v>6.9034556687780135E-2</v>
      </c>
      <c r="AV79" s="24">
        <f t="shared" si="95"/>
        <v>1.2578757738806123E-2</v>
      </c>
      <c r="AW79" s="24">
        <f t="shared" si="62"/>
        <v>8.1990801113060119E-2</v>
      </c>
      <c r="AX79" s="24">
        <f t="shared" si="63"/>
        <v>6.6751927621775842E-2</v>
      </c>
      <c r="AY79" s="24">
        <f t="shared" si="96"/>
        <v>1.5238873491284277E-2</v>
      </c>
      <c r="AZ79" s="24">
        <f t="shared" si="64"/>
        <v>8.3707935177478099E-2</v>
      </c>
      <c r="BA79" s="24">
        <f t="shared" si="65"/>
        <v>7.1972770826080668E-2</v>
      </c>
      <c r="BB79" s="24">
        <f t="shared" si="97"/>
        <v>1.1735164351397431E-2</v>
      </c>
      <c r="BC79" s="24">
        <f t="shared" si="66"/>
        <v>7.9249530956847947E-2</v>
      </c>
      <c r="BD79" s="24">
        <f t="shared" si="67"/>
        <v>6.7768694886316316E-2</v>
      </c>
      <c r="BE79" s="24">
        <f t="shared" si="98"/>
        <v>1.148083607053163E-2</v>
      </c>
      <c r="BF79" s="24">
        <f t="shared" si="68"/>
        <v>6.6637278671662692E-2</v>
      </c>
      <c r="BG79" s="24">
        <f t="shared" si="69"/>
        <v>6.1985960580818844E-2</v>
      </c>
      <c r="BH79" s="24">
        <f t="shared" si="99"/>
        <v>4.6513180908438478E-3</v>
      </c>
      <c r="BI79" s="24">
        <f t="shared" si="70"/>
        <v>8.6314059254126274E-2</v>
      </c>
      <c r="BJ79" s="24">
        <f t="shared" si="71"/>
        <v>7.7385778144696049E-2</v>
      </c>
      <c r="BK79" s="24">
        <f t="shared" si="100"/>
        <v>8.928281109430225E-3</v>
      </c>
      <c r="BL79" s="24">
        <f t="shared" si="72"/>
        <v>7.3829841284225317E-2</v>
      </c>
      <c r="BM79" s="24">
        <f t="shared" si="73"/>
        <v>6.6128777092232083E-2</v>
      </c>
      <c r="BN79" s="24">
        <f t="shared" si="101"/>
        <v>7.7010641919932343E-3</v>
      </c>
    </row>
    <row r="80" spans="1:66" x14ac:dyDescent="0.25">
      <c r="A80" s="35">
        <f>+NAC!A81</f>
        <v>45017</v>
      </c>
      <c r="B80" s="71">
        <f>+NAC!P81</f>
        <v>1521</v>
      </c>
      <c r="C80" s="71">
        <f>+NAC!S81</f>
        <v>1581.9445092344517</v>
      </c>
      <c r="D80" s="179">
        <f>+[1]IPCse!$DK82</f>
        <v>1552.9008142716687</v>
      </c>
      <c r="E80" s="71">
        <f>+GBA!$P81</f>
        <v>1502.3</v>
      </c>
      <c r="F80" s="71">
        <f>+GBA!$S81</f>
        <v>1587.1425457991159</v>
      </c>
      <c r="G80" s="179">
        <f>+[1]IPCse!$DE82</f>
        <v>1558.0084619731074</v>
      </c>
      <c r="H80" s="71">
        <f>+PAM!$P81</f>
        <v>1528.9</v>
      </c>
      <c r="I80" s="71">
        <f>+PAM!$S81</f>
        <v>1578.3274857226538</v>
      </c>
      <c r="J80" s="179">
        <f>+[1]IPCse!$DF82</f>
        <v>1552.0075558803355</v>
      </c>
      <c r="K80" s="71">
        <f>+NOA!$P81</f>
        <v>1554</v>
      </c>
      <c r="L80" s="71">
        <f>+NOA!$S81</f>
        <v>1587.6782289827518</v>
      </c>
      <c r="M80" s="179">
        <f>+[1]IPCse!$DG82</f>
        <v>1561.1839089864977</v>
      </c>
      <c r="N80" s="71">
        <f>+NEA!$P81</f>
        <v>1581.9</v>
      </c>
      <c r="O80" s="71">
        <f>+NEA!$S81</f>
        <v>1596.9315572644878</v>
      </c>
      <c r="P80" s="179">
        <f>+[1]IPCse!$DH82</f>
        <v>1573.4368186638078</v>
      </c>
      <c r="Q80" s="71">
        <f>+CUY!$P81</f>
        <v>1587.1</v>
      </c>
      <c r="R80" s="71">
        <f>+CUY!$S81</f>
        <v>1590.4868212415854</v>
      </c>
      <c r="S80" s="179">
        <f>+[1]IPCse!$DI82</f>
        <v>1563.5806594176368</v>
      </c>
      <c r="T80" s="71">
        <f>+PAT!$P81</f>
        <v>1460.2</v>
      </c>
      <c r="U80" s="71">
        <f>+PAT!$S81</f>
        <v>1478.0503545029417</v>
      </c>
      <c r="V80" s="179">
        <f>+[1]IPCse!$DJ82</f>
        <v>1464.8166156444756</v>
      </c>
      <c r="X80" s="164">
        <f t="shared" si="74"/>
        <v>8.402822322001291E-2</v>
      </c>
      <c r="Y80" s="164">
        <f t="shared" si="75"/>
        <v>9.4173138303497383E-2</v>
      </c>
      <c r="Z80" s="181">
        <f t="shared" si="76"/>
        <v>9.1045341840758187E-2</v>
      </c>
      <c r="AA80" s="164">
        <f t="shared" si="77"/>
        <v>8.4145197373168834E-2</v>
      </c>
      <c r="AB80" s="164">
        <f t="shared" si="78"/>
        <v>9.3706413037474956E-2</v>
      </c>
      <c r="AC80" s="181">
        <f t="shared" si="79"/>
        <v>9.0208507753481992E-2</v>
      </c>
      <c r="AD80" s="164">
        <f t="shared" si="80"/>
        <v>8.5326897139206492E-2</v>
      </c>
      <c r="AE80" s="164">
        <f t="shared" si="81"/>
        <v>9.7601284013651535E-2</v>
      </c>
      <c r="AF80" s="181">
        <f t="shared" si="82"/>
        <v>9.5827457702804208E-2</v>
      </c>
      <c r="AG80" s="164">
        <f t="shared" si="83"/>
        <v>8.0592448369376291E-2</v>
      </c>
      <c r="AH80" s="164">
        <f t="shared" si="84"/>
        <v>8.4907994358366157E-2</v>
      </c>
      <c r="AI80" s="181">
        <f t="shared" si="85"/>
        <v>7.9826611606651721E-2</v>
      </c>
      <c r="AJ80" s="164">
        <f t="shared" si="86"/>
        <v>8.9612894338063187E-2</v>
      </c>
      <c r="AK80" s="164">
        <f t="shared" si="87"/>
        <v>9.3538776610471386E-2</v>
      </c>
      <c r="AL80" s="181">
        <f t="shared" si="88"/>
        <v>9.1787854564800098E-2</v>
      </c>
      <c r="AM80" s="164">
        <f t="shared" si="89"/>
        <v>7.4688515709642411E-2</v>
      </c>
      <c r="AN80" s="164">
        <f t="shared" si="90"/>
        <v>8.1485192531676853E-2</v>
      </c>
      <c r="AO80" s="181">
        <f t="shared" si="91"/>
        <v>8.0799516670014393E-2</v>
      </c>
      <c r="AP80" s="164">
        <f t="shared" si="92"/>
        <v>8.339516248701595E-2</v>
      </c>
      <c r="AQ80" s="164">
        <f t="shared" si="93"/>
        <v>8.9090473345399435E-2</v>
      </c>
      <c r="AR80" s="181">
        <f t="shared" si="94"/>
        <v>9.1926804169824905E-2</v>
      </c>
      <c r="AT80" s="24">
        <f t="shared" si="60"/>
        <v>9.4173138303497383E-2</v>
      </c>
      <c r="AU80" s="24">
        <f t="shared" si="61"/>
        <v>8.402822322001291E-2</v>
      </c>
      <c r="AV80" s="24">
        <f t="shared" si="95"/>
        <v>1.0144915083484474E-2</v>
      </c>
      <c r="AW80" s="24">
        <f t="shared" si="62"/>
        <v>9.3706413037474956E-2</v>
      </c>
      <c r="AX80" s="24">
        <f t="shared" si="63"/>
        <v>8.4145197373168834E-2</v>
      </c>
      <c r="AY80" s="24">
        <f t="shared" si="96"/>
        <v>9.5612156643061219E-3</v>
      </c>
      <c r="AZ80" s="24">
        <f t="shared" si="64"/>
        <v>9.7601284013651535E-2</v>
      </c>
      <c r="BA80" s="24">
        <f t="shared" si="65"/>
        <v>8.5326897139206492E-2</v>
      </c>
      <c r="BB80" s="24">
        <f t="shared" si="97"/>
        <v>1.2274386874445042E-2</v>
      </c>
      <c r="BC80" s="24">
        <f t="shared" si="66"/>
        <v>8.4907994358366157E-2</v>
      </c>
      <c r="BD80" s="24">
        <f t="shared" si="67"/>
        <v>7.9826611606651721E-2</v>
      </c>
      <c r="BE80" s="24">
        <f t="shared" si="98"/>
        <v>5.0813827517144361E-3</v>
      </c>
      <c r="BF80" s="24">
        <f t="shared" si="68"/>
        <v>9.3538776610471386E-2</v>
      </c>
      <c r="BG80" s="24">
        <f t="shared" si="69"/>
        <v>8.9612894338063187E-2</v>
      </c>
      <c r="BH80" s="24">
        <f t="shared" si="99"/>
        <v>3.9258822724081988E-3</v>
      </c>
      <c r="BI80" s="24">
        <f t="shared" si="70"/>
        <v>8.1485192531676853E-2</v>
      </c>
      <c r="BJ80" s="24">
        <f t="shared" si="71"/>
        <v>7.4688515709642411E-2</v>
      </c>
      <c r="BK80" s="24">
        <f t="shared" si="100"/>
        <v>6.796676822034442E-3</v>
      </c>
      <c r="BL80" s="24">
        <f t="shared" si="72"/>
        <v>9.1926804169824905E-2</v>
      </c>
      <c r="BM80" s="24">
        <f t="shared" si="73"/>
        <v>8.339516248701595E-2</v>
      </c>
      <c r="BN80" s="24">
        <f t="shared" si="101"/>
        <v>8.5316416828089547E-3</v>
      </c>
    </row>
    <row r="81" spans="1:66" x14ac:dyDescent="0.25">
      <c r="A81" s="35">
        <f>+NAC!A82</f>
        <v>45047</v>
      </c>
      <c r="B81" s="71">
        <f>+NAC!P82</f>
        <v>1640.3</v>
      </c>
      <c r="C81" s="71">
        <f>+NAC!S82</f>
        <v>1696.8168694524818</v>
      </c>
      <c r="D81" s="179">
        <f>+[1]IPCse!$DK83</f>
        <v>1677.7985169338895</v>
      </c>
      <c r="E81" s="71">
        <f>+GBA!$P82</f>
        <v>1621</v>
      </c>
      <c r="F81" s="71">
        <f>+GBA!$S82</f>
        <v>1705.9875868603922</v>
      </c>
      <c r="G81" s="179">
        <f>+[1]IPCse!$DE83</f>
        <v>1686.7896602090927</v>
      </c>
      <c r="H81" s="71">
        <f>+PAM!$P82</f>
        <v>1651.7</v>
      </c>
      <c r="I81" s="71">
        <f>+PAM!$S82</f>
        <v>1689.1303411919757</v>
      </c>
      <c r="J81" s="179">
        <f>+[1]IPCse!$DF83</f>
        <v>1671.2160699024528</v>
      </c>
      <c r="K81" s="71">
        <f>+NOA!$P82</f>
        <v>1675.8</v>
      </c>
      <c r="L81" s="71">
        <f>+NOA!$S82</f>
        <v>1713.650713024582</v>
      </c>
      <c r="M81" s="179">
        <f>+[1]IPCse!$DG83</f>
        <v>1696.9609167961705</v>
      </c>
      <c r="N81" s="71">
        <f>+NEA!$P82</f>
        <v>1697</v>
      </c>
      <c r="O81" s="71">
        <f>+NEA!$S82</f>
        <v>1705.7388080197745</v>
      </c>
      <c r="P81" s="179">
        <f>+[1]IPCse!$DH83</f>
        <v>1697.2657997709307</v>
      </c>
      <c r="Q81" s="71">
        <f>+CUY!$P82</f>
        <v>1700.2</v>
      </c>
      <c r="R81" s="71">
        <f>+CUY!$S82</f>
        <v>1700.5978309648463</v>
      </c>
      <c r="S81" s="179">
        <f>+[1]IPCse!$DI83</f>
        <v>1686.8188357466699</v>
      </c>
      <c r="T81" s="71">
        <f>+PAT!$P82</f>
        <v>1566</v>
      </c>
      <c r="U81" s="71">
        <f>+PAT!$S82</f>
        <v>1586.6113440941322</v>
      </c>
      <c r="V81" s="179">
        <f>+[1]IPCse!$DJ83</f>
        <v>1580.8749908515524</v>
      </c>
      <c r="X81" s="164">
        <f t="shared" si="74"/>
        <v>7.8435239973701387E-2</v>
      </c>
      <c r="Y81" s="164">
        <f t="shared" si="75"/>
        <v>7.2614658445649294E-2</v>
      </c>
      <c r="Z81" s="181">
        <f t="shared" si="76"/>
        <v>8.0428641362262132E-2</v>
      </c>
      <c r="AA81" s="164">
        <f t="shared" si="77"/>
        <v>7.9012181321973074E-2</v>
      </c>
      <c r="AB81" s="164">
        <f t="shared" si="78"/>
        <v>7.4879878543888889E-2</v>
      </c>
      <c r="AC81" s="181">
        <f t="shared" si="79"/>
        <v>8.2657573035831433E-2</v>
      </c>
      <c r="AD81" s="164">
        <f t="shared" si="80"/>
        <v>8.031918372686242E-2</v>
      </c>
      <c r="AE81" s="164">
        <f t="shared" si="81"/>
        <v>7.0202702843123577E-2</v>
      </c>
      <c r="AF81" s="181">
        <f t="shared" si="82"/>
        <v>7.6809235606136728E-2</v>
      </c>
      <c r="AG81" s="164">
        <f t="shared" si="83"/>
        <v>7.8378378378378244E-2</v>
      </c>
      <c r="AH81" s="164">
        <f t="shared" si="84"/>
        <v>7.93438379025595E-2</v>
      </c>
      <c r="AI81" s="181">
        <f t="shared" si="85"/>
        <v>8.6970540131827034E-2</v>
      </c>
      <c r="AJ81" s="164">
        <f t="shared" si="86"/>
        <v>7.2760604336557178E-2</v>
      </c>
      <c r="AK81" s="164">
        <f t="shared" si="87"/>
        <v>6.8135199821382164E-2</v>
      </c>
      <c r="AL81" s="181">
        <f t="shared" si="88"/>
        <v>7.8699684434917927E-2</v>
      </c>
      <c r="AM81" s="164">
        <f t="shared" si="89"/>
        <v>7.1262050280385791E-2</v>
      </c>
      <c r="AN81" s="164">
        <f t="shared" si="90"/>
        <v>6.9231010438240981E-2</v>
      </c>
      <c r="AO81" s="181">
        <f t="shared" si="91"/>
        <v>7.8817920640521288E-2</v>
      </c>
      <c r="AP81" s="164">
        <f t="shared" si="92"/>
        <v>7.2455827968771258E-2</v>
      </c>
      <c r="AQ81" s="164">
        <f t="shared" si="93"/>
        <v>7.3448776126236126E-2</v>
      </c>
      <c r="AR81" s="181">
        <f t="shared" si="94"/>
        <v>7.9230651787776551E-2</v>
      </c>
      <c r="AT81" s="24">
        <f t="shared" si="60"/>
        <v>8.0428641362262132E-2</v>
      </c>
      <c r="AU81" s="24">
        <f t="shared" si="61"/>
        <v>7.2614658445649294E-2</v>
      </c>
      <c r="AV81" s="24">
        <f t="shared" si="95"/>
        <v>7.8139829166128383E-3</v>
      </c>
      <c r="AW81" s="24">
        <f t="shared" si="62"/>
        <v>8.2657573035831433E-2</v>
      </c>
      <c r="AX81" s="24">
        <f t="shared" si="63"/>
        <v>7.4879878543888889E-2</v>
      </c>
      <c r="AY81" s="24">
        <f t="shared" si="96"/>
        <v>7.7776944919425439E-3</v>
      </c>
      <c r="AZ81" s="24">
        <f t="shared" si="64"/>
        <v>8.031918372686242E-2</v>
      </c>
      <c r="BA81" s="24">
        <f t="shared" si="65"/>
        <v>7.0202702843123577E-2</v>
      </c>
      <c r="BB81" s="24">
        <f t="shared" si="97"/>
        <v>1.0116480883738843E-2</v>
      </c>
      <c r="BC81" s="24">
        <f t="shared" si="66"/>
        <v>8.6970540131827034E-2</v>
      </c>
      <c r="BD81" s="24">
        <f t="shared" si="67"/>
        <v>7.8378378378378244E-2</v>
      </c>
      <c r="BE81" s="24">
        <f t="shared" si="98"/>
        <v>8.5921617534487904E-3</v>
      </c>
      <c r="BF81" s="24">
        <f t="shared" si="68"/>
        <v>7.8699684434917927E-2</v>
      </c>
      <c r="BG81" s="24">
        <f t="shared" si="69"/>
        <v>6.8135199821382164E-2</v>
      </c>
      <c r="BH81" s="24">
        <f t="shared" si="99"/>
        <v>1.0564484613535763E-2</v>
      </c>
      <c r="BI81" s="24">
        <f t="shared" si="70"/>
        <v>7.8817920640521288E-2</v>
      </c>
      <c r="BJ81" s="24">
        <f t="shared" si="71"/>
        <v>6.9231010438240981E-2</v>
      </c>
      <c r="BK81" s="24">
        <f t="shared" si="100"/>
        <v>9.5869102022803077E-3</v>
      </c>
      <c r="BL81" s="24">
        <f t="shared" si="72"/>
        <v>7.9230651787776551E-2</v>
      </c>
      <c r="BM81" s="24">
        <f t="shared" si="73"/>
        <v>7.2455827968771258E-2</v>
      </c>
      <c r="BN81" s="24">
        <f t="shared" si="101"/>
        <v>6.7748238190052934E-3</v>
      </c>
    </row>
    <row r="82" spans="1:66" x14ac:dyDescent="0.25">
      <c r="A82" s="35">
        <f>+NAC!A83</f>
        <v>45078</v>
      </c>
      <c r="B82" s="71">
        <f>+NAC!P83</f>
        <v>1746.8</v>
      </c>
      <c r="C82" s="71">
        <f>+NAC!S83</f>
        <v>1784.0954368086739</v>
      </c>
      <c r="D82" s="179">
        <f>+[1]IPCse!$DK84</f>
        <v>1783.8031391192892</v>
      </c>
      <c r="E82" s="71">
        <f>+GBA!$P83</f>
        <v>1726.8</v>
      </c>
      <c r="F82" s="71">
        <f>+GBA!$S83</f>
        <v>1791.4376026531907</v>
      </c>
      <c r="G82" s="179">
        <f>+[1]IPCse!$DE84</f>
        <v>1791.1428013682023</v>
      </c>
      <c r="H82" s="71">
        <f>+PAM!$P83</f>
        <v>1760.7</v>
      </c>
      <c r="I82" s="71">
        <f>+PAM!$S83</f>
        <v>1778.7336506077029</v>
      </c>
      <c r="J82" s="179">
        <f>+[1]IPCse!$DF84</f>
        <v>1778.6531676990292</v>
      </c>
      <c r="K82" s="71">
        <f>+NOA!$P83</f>
        <v>1779.3</v>
      </c>
      <c r="L82" s="71">
        <f>+NOA!$S83</f>
        <v>1805.967336683417</v>
      </c>
      <c r="M82" s="179">
        <f>+[1]IPCse!$DG84</f>
        <v>1805.4865642528839</v>
      </c>
      <c r="N82" s="71">
        <f>+NEA!$P83</f>
        <v>1808.1</v>
      </c>
      <c r="O82" s="71">
        <f>+NEA!$S83</f>
        <v>1802.3140758033503</v>
      </c>
      <c r="P82" s="179">
        <f>+[1]IPCse!$DH84</f>
        <v>1814.2566921478156</v>
      </c>
      <c r="Q82" s="71">
        <f>+CUY!$P83</f>
        <v>1800.5</v>
      </c>
      <c r="R82" s="71">
        <f>+CUY!$S83</f>
        <v>1781.8534031413612</v>
      </c>
      <c r="S82" s="179">
        <f>+[1]IPCse!$DI84</f>
        <v>1783.1070407114169</v>
      </c>
      <c r="T82" s="71">
        <f>+PAT!$P83</f>
        <v>1667.8</v>
      </c>
      <c r="U82" s="71">
        <f>+PAT!$S83</f>
        <v>1684.0331724241967</v>
      </c>
      <c r="V82" s="179">
        <f>+[1]IPCse!$DJ84</f>
        <v>1688.6812815426445</v>
      </c>
      <c r="X82" s="164">
        <f t="shared" si="74"/>
        <v>6.4927147473023306E-2</v>
      </c>
      <c r="Y82" s="164">
        <f t="shared" si="75"/>
        <v>5.1436645242898038E-2</v>
      </c>
      <c r="Z82" s="181">
        <f t="shared" si="76"/>
        <v>6.3180781908854566E-2</v>
      </c>
      <c r="AA82" s="164">
        <f t="shared" si="77"/>
        <v>6.5268352868599555E-2</v>
      </c>
      <c r="AB82" s="164">
        <f t="shared" si="78"/>
        <v>5.0088298678688581E-2</v>
      </c>
      <c r="AC82" s="181">
        <f t="shared" si="79"/>
        <v>6.1864940022322568E-2</v>
      </c>
      <c r="AD82" s="164">
        <f t="shared" si="80"/>
        <v>6.5992613670763367E-2</v>
      </c>
      <c r="AE82" s="164">
        <f t="shared" si="81"/>
        <v>5.3047007226509457E-2</v>
      </c>
      <c r="AF82" s="181">
        <f t="shared" si="82"/>
        <v>6.4286778790277666E-2</v>
      </c>
      <c r="AG82" s="164">
        <f t="shared" si="83"/>
        <v>6.1761546723952732E-2</v>
      </c>
      <c r="AH82" s="164">
        <f t="shared" si="84"/>
        <v>5.3871318674910462E-2</v>
      </c>
      <c r="AI82" s="181">
        <f t="shared" si="85"/>
        <v>6.395294457435563E-2</v>
      </c>
      <c r="AJ82" s="164">
        <f t="shared" si="86"/>
        <v>6.5468473777253955E-2</v>
      </c>
      <c r="AK82" s="164">
        <f t="shared" si="87"/>
        <v>5.6617852234769783E-2</v>
      </c>
      <c r="AL82" s="181">
        <f t="shared" si="88"/>
        <v>6.892903421059593E-2</v>
      </c>
      <c r="AM82" s="164">
        <f t="shared" si="89"/>
        <v>5.8993059640042311E-2</v>
      </c>
      <c r="AN82" s="164">
        <f t="shared" si="90"/>
        <v>4.7780592622780338E-2</v>
      </c>
      <c r="AO82" s="181">
        <f t="shared" si="91"/>
        <v>5.7082718620535822E-2</v>
      </c>
      <c r="AP82" s="164">
        <f t="shared" si="92"/>
        <v>6.500638569604078E-2</v>
      </c>
      <c r="AQ82" s="164">
        <f t="shared" si="93"/>
        <v>6.1402452902343807E-2</v>
      </c>
      <c r="AR82" s="181">
        <f t="shared" si="94"/>
        <v>6.819406424604213E-2</v>
      </c>
      <c r="AT82" s="24">
        <f t="shared" si="60"/>
        <v>6.4927147473023306E-2</v>
      </c>
      <c r="AU82" s="24">
        <f t="shared" si="61"/>
        <v>5.1436645242898038E-2</v>
      </c>
      <c r="AV82" s="24">
        <f t="shared" si="95"/>
        <v>1.3490502230125268E-2</v>
      </c>
      <c r="AW82" s="24">
        <f t="shared" si="62"/>
        <v>6.5268352868599555E-2</v>
      </c>
      <c r="AX82" s="24">
        <f t="shared" si="63"/>
        <v>5.0088298678688581E-2</v>
      </c>
      <c r="AY82" s="24">
        <f t="shared" si="96"/>
        <v>1.5180054189910974E-2</v>
      </c>
      <c r="AZ82" s="24">
        <f t="shared" si="64"/>
        <v>6.5992613670763367E-2</v>
      </c>
      <c r="BA82" s="24">
        <f t="shared" si="65"/>
        <v>5.3047007226509457E-2</v>
      </c>
      <c r="BB82" s="24">
        <f t="shared" si="97"/>
        <v>1.294560644425391E-2</v>
      </c>
      <c r="BC82" s="24">
        <f t="shared" si="66"/>
        <v>6.395294457435563E-2</v>
      </c>
      <c r="BD82" s="24">
        <f t="shared" si="67"/>
        <v>5.3871318674910462E-2</v>
      </c>
      <c r="BE82" s="24">
        <f t="shared" si="98"/>
        <v>1.0081625899445168E-2</v>
      </c>
      <c r="BF82" s="24">
        <f t="shared" si="68"/>
        <v>6.892903421059593E-2</v>
      </c>
      <c r="BG82" s="24">
        <f t="shared" si="69"/>
        <v>5.6617852234769783E-2</v>
      </c>
      <c r="BH82" s="24">
        <f t="shared" si="99"/>
        <v>1.2311181975826146E-2</v>
      </c>
      <c r="BI82" s="24">
        <f t="shared" si="70"/>
        <v>5.8993059640042311E-2</v>
      </c>
      <c r="BJ82" s="24">
        <f t="shared" si="71"/>
        <v>4.7780592622780338E-2</v>
      </c>
      <c r="BK82" s="24">
        <f t="shared" si="100"/>
        <v>1.1212467017261973E-2</v>
      </c>
      <c r="BL82" s="24">
        <f t="shared" si="72"/>
        <v>6.819406424604213E-2</v>
      </c>
      <c r="BM82" s="24">
        <f t="shared" si="73"/>
        <v>6.1402452902343807E-2</v>
      </c>
      <c r="BN82" s="24">
        <f t="shared" si="101"/>
        <v>6.7916113436983228E-3</v>
      </c>
    </row>
    <row r="83" spans="1:66" x14ac:dyDescent="0.25">
      <c r="A83" s="35">
        <f>+NAC!A84</f>
        <v>45108</v>
      </c>
      <c r="B83" s="71">
        <f>+NAC!P84</f>
        <v>1860.3</v>
      </c>
      <c r="C83" s="71">
        <f>+NAC!S84</f>
        <v>1895.8476343853497</v>
      </c>
      <c r="D83" s="179">
        <f>+[1]IPCse!$DK85</f>
        <v>1917.1323509773551</v>
      </c>
      <c r="E83" s="71">
        <f>+GBA!$P84</f>
        <v>1837.3</v>
      </c>
      <c r="F83" s="71">
        <f>+GBA!$S84</f>
        <v>1905.4289324068227</v>
      </c>
      <c r="G83" s="179">
        <f>+[1]IPCse!$DE85</f>
        <v>1927.2394252119739</v>
      </c>
      <c r="H83" s="71">
        <f>+PAM!$P84</f>
        <v>1876.1</v>
      </c>
      <c r="I83" s="71">
        <f>+PAM!$S84</f>
        <v>1889.3994581930008</v>
      </c>
      <c r="J83" s="179">
        <f>+[1]IPCse!$DF85</f>
        <v>1911.7246134341494</v>
      </c>
      <c r="K83" s="71">
        <f>+NOA!$P84</f>
        <v>1890.7</v>
      </c>
      <c r="L83" s="71">
        <f>+NOA!$S84</f>
        <v>1908.2741817194078</v>
      </c>
      <c r="M83" s="179">
        <f>+[1]IPCse!$DG85</f>
        <v>1934.0125269749763</v>
      </c>
      <c r="N83" s="71">
        <f>+NEA!$P84</f>
        <v>1922.4</v>
      </c>
      <c r="O83" s="71">
        <f>+NEA!$S84</f>
        <v>1909.0930513595165</v>
      </c>
      <c r="P83" s="179">
        <f>+[1]IPCse!$DH85</f>
        <v>1938.9252870066307</v>
      </c>
      <c r="Q83" s="71">
        <f>+CUY!$P84</f>
        <v>1915.1</v>
      </c>
      <c r="R83" s="71">
        <f>+CUY!$S84</f>
        <v>1887.8664921465968</v>
      </c>
      <c r="S83" s="179">
        <f>+[1]IPCse!$DI85</f>
        <v>1906.9780815905633</v>
      </c>
      <c r="T83" s="71">
        <f>+PAT!$P84</f>
        <v>1798.1</v>
      </c>
      <c r="U83" s="71">
        <f>+PAT!$S84</f>
        <v>1809.2513350429933</v>
      </c>
      <c r="V83" s="179">
        <f>+[1]IPCse!$DJ85</f>
        <v>1823.3872532989569</v>
      </c>
      <c r="X83" s="164">
        <f t="shared" si="74"/>
        <v>6.4975956033890503E-2</v>
      </c>
      <c r="Y83" s="164">
        <f t="shared" si="75"/>
        <v>6.2638015473305719E-2</v>
      </c>
      <c r="Z83" s="181">
        <f t="shared" si="76"/>
        <v>7.4744353193533453E-2</v>
      </c>
      <c r="AA83" s="164">
        <f t="shared" si="77"/>
        <v>6.3991197590919535E-2</v>
      </c>
      <c r="AB83" s="164">
        <f t="shared" si="78"/>
        <v>6.3631202998533976E-2</v>
      </c>
      <c r="AC83" s="181">
        <f t="shared" si="79"/>
        <v>7.598312303173782E-2</v>
      </c>
      <c r="AD83" s="164">
        <f t="shared" si="80"/>
        <v>6.5542113931958745E-2</v>
      </c>
      <c r="AE83" s="164">
        <f t="shared" si="81"/>
        <v>6.2216064528541892E-2</v>
      </c>
      <c r="AF83" s="181">
        <f t="shared" si="82"/>
        <v>7.4815848391212469E-2</v>
      </c>
      <c r="AG83" s="164">
        <f t="shared" si="83"/>
        <v>6.2608891136963996E-2</v>
      </c>
      <c r="AH83" s="164">
        <f t="shared" si="84"/>
        <v>5.664933299617303E-2</v>
      </c>
      <c r="AI83" s="181">
        <f t="shared" si="85"/>
        <v>7.1186330193089509E-2</v>
      </c>
      <c r="AJ83" s="164">
        <f t="shared" si="86"/>
        <v>6.3215530114484997E-2</v>
      </c>
      <c r="AK83" s="164">
        <f t="shared" si="87"/>
        <v>5.9245487226509796E-2</v>
      </c>
      <c r="AL83" s="181">
        <f t="shared" si="88"/>
        <v>6.8716072757722957E-2</v>
      </c>
      <c r="AM83" s="164">
        <f t="shared" si="89"/>
        <v>6.3648986392668583E-2</v>
      </c>
      <c r="AN83" s="164">
        <f t="shared" si="90"/>
        <v>5.9495965727784927E-2</v>
      </c>
      <c r="AO83" s="181">
        <f t="shared" si="91"/>
        <v>6.9469211915469176E-2</v>
      </c>
      <c r="AP83" s="164">
        <f t="shared" si="92"/>
        <v>7.8126873725866464E-2</v>
      </c>
      <c r="AQ83" s="164">
        <f t="shared" si="93"/>
        <v>7.4356114041710164E-2</v>
      </c>
      <c r="AR83" s="181">
        <f t="shared" si="94"/>
        <v>7.9769920605299749E-2</v>
      </c>
      <c r="AT83" s="24">
        <f t="shared" si="60"/>
        <v>7.4744353193533453E-2</v>
      </c>
      <c r="AU83" s="24">
        <f t="shared" si="61"/>
        <v>6.2638015473305719E-2</v>
      </c>
      <c r="AV83" s="24">
        <f t="shared" si="95"/>
        <v>1.2106337720227733E-2</v>
      </c>
      <c r="AW83" s="24">
        <f t="shared" si="62"/>
        <v>7.598312303173782E-2</v>
      </c>
      <c r="AX83" s="24">
        <f t="shared" si="63"/>
        <v>6.3631202998533976E-2</v>
      </c>
      <c r="AY83" s="24">
        <f t="shared" si="96"/>
        <v>1.2351920033203845E-2</v>
      </c>
      <c r="AZ83" s="24">
        <f t="shared" si="64"/>
        <v>7.4815848391212469E-2</v>
      </c>
      <c r="BA83" s="24">
        <f t="shared" si="65"/>
        <v>6.2216064528541892E-2</v>
      </c>
      <c r="BB83" s="24">
        <f t="shared" si="97"/>
        <v>1.2599783862670577E-2</v>
      </c>
      <c r="BC83" s="24">
        <f t="shared" si="66"/>
        <v>7.1186330193089509E-2</v>
      </c>
      <c r="BD83" s="24">
        <f t="shared" si="67"/>
        <v>5.664933299617303E-2</v>
      </c>
      <c r="BE83" s="24">
        <f t="shared" si="98"/>
        <v>1.4536997196916479E-2</v>
      </c>
      <c r="BF83" s="24">
        <f t="shared" si="68"/>
        <v>6.8716072757722957E-2</v>
      </c>
      <c r="BG83" s="24">
        <f t="shared" si="69"/>
        <v>5.9245487226509796E-2</v>
      </c>
      <c r="BH83" s="24">
        <f t="shared" si="99"/>
        <v>9.4705855312131604E-3</v>
      </c>
      <c r="BI83" s="24">
        <f t="shared" si="70"/>
        <v>6.9469211915469176E-2</v>
      </c>
      <c r="BJ83" s="24">
        <f t="shared" si="71"/>
        <v>5.9495965727784927E-2</v>
      </c>
      <c r="BK83" s="24">
        <f t="shared" si="100"/>
        <v>9.9732461876842482E-3</v>
      </c>
      <c r="BL83" s="24">
        <f t="shared" si="72"/>
        <v>7.9769920605299749E-2</v>
      </c>
      <c r="BM83" s="24">
        <f t="shared" si="73"/>
        <v>7.4356114041710164E-2</v>
      </c>
      <c r="BN83" s="24">
        <f t="shared" si="101"/>
        <v>5.4138065635895849E-3</v>
      </c>
    </row>
    <row r="84" spans="1:66" x14ac:dyDescent="0.25">
      <c r="A84" s="35">
        <f>+NAC!A85</f>
        <v>45139</v>
      </c>
      <c r="B84" s="71">
        <f>+NAC!P85</f>
        <v>2116.8000000000002</v>
      </c>
      <c r="C84" s="71">
        <f>+NAC!S85</f>
        <v>2142.2857370682104</v>
      </c>
      <c r="D84" s="179">
        <f>+[1]IPCse!$DK86</f>
        <v>2169.8597886413113</v>
      </c>
      <c r="E84" s="71">
        <f>+GBA!$P85</f>
        <v>2085.5</v>
      </c>
      <c r="F84" s="71">
        <f>+GBA!$S85</f>
        <v>2145.8427353126981</v>
      </c>
      <c r="G84" s="179">
        <f>+[1]IPCse!$DE86</f>
        <v>2174.2832308318216</v>
      </c>
      <c r="H84" s="71">
        <f>+PAM!$P85</f>
        <v>2131.1999999999998</v>
      </c>
      <c r="I84" s="71">
        <f>+PAM!$S85</f>
        <v>2133.096558793382</v>
      </c>
      <c r="J84" s="179">
        <f>+[1]IPCse!$DF86</f>
        <v>2162.4047690830762</v>
      </c>
      <c r="K84" s="71">
        <f>+NOA!$P85</f>
        <v>2179.6</v>
      </c>
      <c r="L84" s="71">
        <f>+NOA!$S85</f>
        <v>2192.796604644846</v>
      </c>
      <c r="M84" s="179">
        <f>+[1]IPCse!$DG86</f>
        <v>2218.6763707667601</v>
      </c>
      <c r="N84" s="71">
        <f>+NEA!$P85</f>
        <v>2225.1999999999998</v>
      </c>
      <c r="O84" s="71">
        <f>+NEA!$S85</f>
        <v>2202.6729744575664</v>
      </c>
      <c r="P84" s="179">
        <f>+[1]IPCse!$DH86</f>
        <v>2234.0117636006021</v>
      </c>
      <c r="Q84" s="71">
        <f>+CUY!$P85</f>
        <v>2177.4</v>
      </c>
      <c r="R84" s="71">
        <f>+CUY!$S85</f>
        <v>2138.4045624532537</v>
      </c>
      <c r="S84" s="179">
        <f>+[1]IPCse!$DI86</f>
        <v>2161.2154175417131</v>
      </c>
      <c r="T84" s="71">
        <f>+PAT!$P85</f>
        <v>2043</v>
      </c>
      <c r="U84" s="71">
        <f>+PAT!$S85</f>
        <v>2039.5046009956261</v>
      </c>
      <c r="V84" s="179">
        <f>+[1]IPCse!$DJ86</f>
        <v>2055.3928972304634</v>
      </c>
      <c r="X84" s="164">
        <f t="shared" si="74"/>
        <v>0.13788098693759077</v>
      </c>
      <c r="Y84" s="164">
        <f t="shared" si="75"/>
        <v>0.12998834833198925</v>
      </c>
      <c r="Z84" s="181">
        <f t="shared" si="76"/>
        <v>0.13182576442107163</v>
      </c>
      <c r="AA84" s="164">
        <f t="shared" si="77"/>
        <v>0.13508953355467268</v>
      </c>
      <c r="AB84" s="164">
        <f t="shared" si="78"/>
        <v>0.1261730620423609</v>
      </c>
      <c r="AC84" s="181">
        <f t="shared" si="79"/>
        <v>0.12818532165129182</v>
      </c>
      <c r="AD84" s="164">
        <f t="shared" si="80"/>
        <v>0.1359735621768563</v>
      </c>
      <c r="AE84" s="164">
        <f t="shared" si="81"/>
        <v>0.12898124827105129</v>
      </c>
      <c r="AF84" s="181">
        <f t="shared" si="82"/>
        <v>0.13112775443039082</v>
      </c>
      <c r="AG84" s="164">
        <f t="shared" si="83"/>
        <v>0.15280055006082405</v>
      </c>
      <c r="AH84" s="164">
        <f t="shared" si="84"/>
        <v>0.1490993409914898</v>
      </c>
      <c r="AI84" s="181">
        <f t="shared" si="85"/>
        <v>0.14718821094557843</v>
      </c>
      <c r="AJ84" s="164">
        <f t="shared" si="86"/>
        <v>0.15751144402829786</v>
      </c>
      <c r="AK84" s="164">
        <f t="shared" si="87"/>
        <v>0.15377978715546825</v>
      </c>
      <c r="AL84" s="181">
        <f t="shared" si="88"/>
        <v>0.15219074121702469</v>
      </c>
      <c r="AM84" s="164">
        <f t="shared" si="89"/>
        <v>0.13696412719962425</v>
      </c>
      <c r="AN84" s="164">
        <f t="shared" si="90"/>
        <v>0.13270963351957321</v>
      </c>
      <c r="AO84" s="181">
        <f t="shared" si="91"/>
        <v>0.13331948510865765</v>
      </c>
      <c r="AP84" s="164">
        <f t="shared" si="92"/>
        <v>0.1361993215060342</v>
      </c>
      <c r="AQ84" s="164">
        <f t="shared" si="93"/>
        <v>0.12726438913870486</v>
      </c>
      <c r="AR84" s="181">
        <f t="shared" si="94"/>
        <v>0.12723882077806081</v>
      </c>
      <c r="AT84" s="24">
        <f t="shared" si="60"/>
        <v>0.13788098693759077</v>
      </c>
      <c r="AU84" s="24">
        <f t="shared" si="61"/>
        <v>0.12998834833198925</v>
      </c>
      <c r="AV84" s="24">
        <f t="shared" si="95"/>
        <v>7.8926386056015208E-3</v>
      </c>
      <c r="AW84" s="24">
        <f t="shared" si="62"/>
        <v>0.13508953355467268</v>
      </c>
      <c r="AX84" s="24">
        <f t="shared" si="63"/>
        <v>0.1261730620423609</v>
      </c>
      <c r="AY84" s="24">
        <f t="shared" si="96"/>
        <v>8.9164715123117855E-3</v>
      </c>
      <c r="AZ84" s="24">
        <f t="shared" si="64"/>
        <v>0.1359735621768563</v>
      </c>
      <c r="BA84" s="24">
        <f t="shared" si="65"/>
        <v>0.12898124827105129</v>
      </c>
      <c r="BB84" s="24">
        <f t="shared" si="97"/>
        <v>6.9923139058050143E-3</v>
      </c>
      <c r="BC84" s="24">
        <f t="shared" si="66"/>
        <v>0.15280055006082405</v>
      </c>
      <c r="BD84" s="24">
        <f t="shared" si="67"/>
        <v>0.14718821094557843</v>
      </c>
      <c r="BE84" s="24">
        <f t="shared" si="98"/>
        <v>5.6123391152456126E-3</v>
      </c>
      <c r="BF84" s="24">
        <f t="shared" si="68"/>
        <v>0.15751144402829786</v>
      </c>
      <c r="BG84" s="24">
        <f t="shared" si="69"/>
        <v>0.15219074121702469</v>
      </c>
      <c r="BH84" s="24">
        <f t="shared" si="99"/>
        <v>5.3207028112731702E-3</v>
      </c>
      <c r="BI84" s="24">
        <f t="shared" si="70"/>
        <v>0.13696412719962425</v>
      </c>
      <c r="BJ84" s="24">
        <f t="shared" si="71"/>
        <v>0.13270963351957321</v>
      </c>
      <c r="BK84" s="24">
        <f t="shared" si="100"/>
        <v>4.2544936800510413E-3</v>
      </c>
      <c r="BL84" s="24">
        <f t="shared" si="72"/>
        <v>0.1361993215060342</v>
      </c>
      <c r="BM84" s="24">
        <f t="shared" si="73"/>
        <v>0.12723882077806081</v>
      </c>
      <c r="BN84" s="24">
        <f t="shared" si="101"/>
        <v>8.9605007279733861E-3</v>
      </c>
    </row>
    <row r="85" spans="1:66" x14ac:dyDescent="0.25">
      <c r="A85" s="35">
        <f>+NAC!A86</f>
        <v>45170</v>
      </c>
      <c r="B85" s="71">
        <f>+NAC!P86</f>
        <v>2401</v>
      </c>
      <c r="C85" s="71">
        <f>+NAC!S86</f>
        <v>2444.3051153788679</v>
      </c>
      <c r="D85" s="179">
        <f>+[1]IPCse!$DK87</f>
        <v>2460.1358017486746</v>
      </c>
      <c r="E85" s="71">
        <f>+GBA!$P86</f>
        <v>2350.4</v>
      </c>
      <c r="F85" s="71">
        <f>+GBA!$S86</f>
        <v>2443.3625710675938</v>
      </c>
      <c r="G85" s="179">
        <f>+[1]IPCse!$DE87</f>
        <v>2455.2748971853871</v>
      </c>
      <c r="H85" s="71">
        <f>+PAM!$P86</f>
        <v>2424.6999999999998</v>
      </c>
      <c r="I85" s="71">
        <f>+PAM!$S86</f>
        <v>2436.7428906135606</v>
      </c>
      <c r="J85" s="179">
        <f>+[1]IPCse!$DF87</f>
        <v>2457.4410927380477</v>
      </c>
      <c r="K85" s="71">
        <f>+NOA!$P86</f>
        <v>2489.1999999999998</v>
      </c>
      <c r="L85" s="71">
        <f>+NOA!$S86</f>
        <v>2492.6443025940512</v>
      </c>
      <c r="M85" s="179">
        <f>+[1]IPCse!$DG87</f>
        <v>2509.4327524391792</v>
      </c>
      <c r="N85" s="71">
        <f>+NEA!$P86</f>
        <v>2535.1999999999998</v>
      </c>
      <c r="O85" s="71">
        <f>+NEA!$S86</f>
        <v>2511.0307470475141</v>
      </c>
      <c r="P85" s="179">
        <f>+[1]IPCse!$DH87</f>
        <v>2533.8066565240829</v>
      </c>
      <c r="Q85" s="71">
        <f>+CUY!$P86</f>
        <v>2497.1</v>
      </c>
      <c r="R85" s="71">
        <f>+CUY!$S86</f>
        <v>2453.3358713537768</v>
      </c>
      <c r="S85" s="179">
        <f>+[1]IPCse!$DI87</f>
        <v>2468.0774164174954</v>
      </c>
      <c r="T85" s="71">
        <f>+PAT!$P86</f>
        <v>2345.4</v>
      </c>
      <c r="U85" s="71">
        <f>+PAT!$S86</f>
        <v>2361.0722280887016</v>
      </c>
      <c r="V85" s="179">
        <f>+[1]IPCse!$DJ87</f>
        <v>2371.8890989353677</v>
      </c>
      <c r="X85" s="164">
        <f t="shared" si="74"/>
        <v>0.13425925925925908</v>
      </c>
      <c r="Y85" s="164">
        <f t="shared" si="75"/>
        <v>0.14097996970468607</v>
      </c>
      <c r="Z85" s="181">
        <f t="shared" si="76"/>
        <v>0.13377639174055744</v>
      </c>
      <c r="AA85" s="164">
        <f t="shared" si="77"/>
        <v>0.12701989930472313</v>
      </c>
      <c r="AB85" s="164">
        <f t="shared" si="78"/>
        <v>0.1386494130528817</v>
      </c>
      <c r="AC85" s="181">
        <f t="shared" si="79"/>
        <v>0.12923415973091323</v>
      </c>
      <c r="AD85" s="164">
        <f t="shared" si="80"/>
        <v>0.13771584084084076</v>
      </c>
      <c r="AE85" s="164">
        <f t="shared" si="81"/>
        <v>0.14235001719375551</v>
      </c>
      <c r="AF85" s="181">
        <f t="shared" si="82"/>
        <v>0.13643899045786689</v>
      </c>
      <c r="AG85" s="164">
        <f t="shared" si="83"/>
        <v>0.14204441181868233</v>
      </c>
      <c r="AH85" s="164">
        <f t="shared" si="84"/>
        <v>0.13674213892618181</v>
      </c>
      <c r="AI85" s="181">
        <f t="shared" si="85"/>
        <v>0.13104947864565553</v>
      </c>
      <c r="AJ85" s="164">
        <f t="shared" si="86"/>
        <v>0.13931332015099773</v>
      </c>
      <c r="AK85" s="164">
        <f t="shared" si="87"/>
        <v>0.13999253460032324</v>
      </c>
      <c r="AL85" s="181">
        <f t="shared" si="88"/>
        <v>0.13419575393832983</v>
      </c>
      <c r="AM85" s="164">
        <f t="shared" si="89"/>
        <v>0.14682649030954331</v>
      </c>
      <c r="AN85" s="164">
        <f t="shared" si="90"/>
        <v>0.14727396042366414</v>
      </c>
      <c r="AO85" s="181">
        <f t="shared" si="91"/>
        <v>0.14198584573527806</v>
      </c>
      <c r="AP85" s="164">
        <f t="shared" si="92"/>
        <v>0.14801762114537453</v>
      </c>
      <c r="AQ85" s="164">
        <f t="shared" si="93"/>
        <v>0.15766947862539538</v>
      </c>
      <c r="AR85" s="181">
        <f t="shared" si="94"/>
        <v>0.15398331001891008</v>
      </c>
      <c r="AT85" s="24">
        <f t="shared" si="60"/>
        <v>0.14097996970468607</v>
      </c>
      <c r="AU85" s="24">
        <f t="shared" si="61"/>
        <v>0.13377639174055744</v>
      </c>
      <c r="AV85" s="24">
        <f t="shared" si="95"/>
        <v>7.2035779641286268E-3</v>
      </c>
      <c r="AW85" s="24">
        <f t="shared" si="62"/>
        <v>0.1386494130528817</v>
      </c>
      <c r="AX85" s="24">
        <f t="shared" si="63"/>
        <v>0.12701989930472313</v>
      </c>
      <c r="AY85" s="24">
        <f t="shared" si="96"/>
        <v>1.1629513748158571E-2</v>
      </c>
      <c r="AZ85" s="24">
        <f t="shared" si="64"/>
        <v>0.14235001719375551</v>
      </c>
      <c r="BA85" s="24">
        <f t="shared" si="65"/>
        <v>0.13643899045786689</v>
      </c>
      <c r="BB85" s="24">
        <f t="shared" si="97"/>
        <v>5.9110267358886137E-3</v>
      </c>
      <c r="BC85" s="24">
        <f t="shared" si="66"/>
        <v>0.14204441181868233</v>
      </c>
      <c r="BD85" s="24">
        <f t="shared" si="67"/>
        <v>0.13104947864565553</v>
      </c>
      <c r="BE85" s="24">
        <f t="shared" si="98"/>
        <v>1.09949331730268E-2</v>
      </c>
      <c r="BF85" s="24">
        <f t="shared" si="68"/>
        <v>0.13999253460032324</v>
      </c>
      <c r="BG85" s="24">
        <f t="shared" si="69"/>
        <v>0.13419575393832983</v>
      </c>
      <c r="BH85" s="24">
        <f t="shared" si="99"/>
        <v>5.7967806619934059E-3</v>
      </c>
      <c r="BI85" s="24">
        <f t="shared" si="70"/>
        <v>0.14727396042366414</v>
      </c>
      <c r="BJ85" s="24">
        <f t="shared" si="71"/>
        <v>0.14198584573527806</v>
      </c>
      <c r="BK85" s="24">
        <f t="shared" si="100"/>
        <v>5.2881146883860808E-3</v>
      </c>
      <c r="BL85" s="24">
        <f t="shared" si="72"/>
        <v>0.15766947862539538</v>
      </c>
      <c r="BM85" s="24">
        <f t="shared" si="73"/>
        <v>0.14801762114537453</v>
      </c>
      <c r="BN85" s="24">
        <f t="shared" si="101"/>
        <v>9.6518574800208423E-3</v>
      </c>
    </row>
    <row r="86" spans="1:66" x14ac:dyDescent="0.25">
      <c r="A86" s="35">
        <f>+NAC!A87</f>
        <v>45200</v>
      </c>
      <c r="B86" s="71">
        <f>+NAC!P87</f>
        <v>2612.5</v>
      </c>
      <c r="C86" s="71">
        <f>+NAC!S87</f>
        <v>2661.5819758748016</v>
      </c>
      <c r="D86" s="179">
        <f>+[1]IPCse!$DK88</f>
        <v>2676.2607986582029</v>
      </c>
      <c r="E86" s="71">
        <f>+GBA!$P87</f>
        <v>2566.3000000000002</v>
      </c>
      <c r="F86" s="71">
        <f>+GBA!$S87</f>
        <v>2671.9290429564121</v>
      </c>
      <c r="G86" s="179">
        <f>+[1]IPCse!$DE88</f>
        <v>2682.1292475243436</v>
      </c>
      <c r="H86" s="71">
        <f>+PAM!$P87</f>
        <v>2635.6</v>
      </c>
      <c r="I86" s="71">
        <f>+PAM!$S87</f>
        <v>2645.9082003221561</v>
      </c>
      <c r="J86" s="179">
        <f>+[1]IPCse!$DF88</f>
        <v>2666.5827404123265</v>
      </c>
      <c r="K86" s="71">
        <f>+NOA!$P87</f>
        <v>2694.1</v>
      </c>
      <c r="L86" s="71">
        <f>+NOA!$S87</f>
        <v>2701.0812712209695</v>
      </c>
      <c r="M86" s="179">
        <f>+[1]IPCse!$DG88</f>
        <v>2720.0173938457347</v>
      </c>
      <c r="N86" s="71">
        <f>+NEA!$P87</f>
        <v>2733.5</v>
      </c>
      <c r="O86" s="71">
        <f>+NEA!$S87</f>
        <v>2705.3425981873106</v>
      </c>
      <c r="P86" s="179">
        <f>+[1]IPCse!$DH88</f>
        <v>2725.1067445424897</v>
      </c>
      <c r="Q86" s="71">
        <f>+CUY!$P87</f>
        <v>2700.3</v>
      </c>
      <c r="R86" s="71">
        <f>+CUY!$S87</f>
        <v>2655.4171578160058</v>
      </c>
      <c r="S86" s="179">
        <f>+[1]IPCse!$DI88</f>
        <v>2679.0689666530884</v>
      </c>
      <c r="T86" s="71">
        <f>+PAT!$P87</f>
        <v>2551.6999999999998</v>
      </c>
      <c r="U86" s="71">
        <f>+PAT!$S87</f>
        <v>2561.2776738572943</v>
      </c>
      <c r="V86" s="179">
        <f>+[1]IPCse!$DJ88</f>
        <v>2574.0424834578089</v>
      </c>
      <c r="X86" s="164">
        <f t="shared" si="74"/>
        <v>8.8088296543107125E-2</v>
      </c>
      <c r="Y86" s="164">
        <f t="shared" si="75"/>
        <v>8.8891055019641341E-2</v>
      </c>
      <c r="Z86" s="181">
        <f t="shared" si="76"/>
        <v>8.7850840086106663E-2</v>
      </c>
      <c r="AA86" s="164">
        <f t="shared" si="77"/>
        <v>9.1856705241661007E-2</v>
      </c>
      <c r="AB86" s="164">
        <f t="shared" si="78"/>
        <v>9.3545867729712073E-2</v>
      </c>
      <c r="AC86" s="181">
        <f t="shared" si="79"/>
        <v>9.2394684847310504E-2</v>
      </c>
      <c r="AD86" s="164">
        <f t="shared" si="80"/>
        <v>8.6979832556604908E-2</v>
      </c>
      <c r="AE86" s="164">
        <f t="shared" si="81"/>
        <v>8.583807118687381E-2</v>
      </c>
      <c r="AF86" s="181">
        <f t="shared" si="82"/>
        <v>8.5105457173443755E-2</v>
      </c>
      <c r="AG86" s="164">
        <f t="shared" si="83"/>
        <v>8.2315603406716953E-2</v>
      </c>
      <c r="AH86" s="164">
        <f t="shared" si="84"/>
        <v>8.3620823239802577E-2</v>
      </c>
      <c r="AI86" s="181">
        <f t="shared" si="85"/>
        <v>8.3917228386322096E-2</v>
      </c>
      <c r="AJ86" s="164">
        <f t="shared" si="86"/>
        <v>7.8218680971915422E-2</v>
      </c>
      <c r="AK86" s="164">
        <f t="shared" si="87"/>
        <v>7.7383302202997495E-2</v>
      </c>
      <c r="AL86" s="181">
        <f t="shared" si="88"/>
        <v>7.549908653284354E-2</v>
      </c>
      <c r="AM86" s="164">
        <f t="shared" si="89"/>
        <v>8.1374394297385022E-2</v>
      </c>
      <c r="AN86" s="164">
        <f t="shared" si="90"/>
        <v>8.2370004377231298E-2</v>
      </c>
      <c r="AO86" s="181">
        <f t="shared" si="91"/>
        <v>8.5488222059847185E-2</v>
      </c>
      <c r="AP86" s="164">
        <f t="shared" si="92"/>
        <v>8.7959409908757502E-2</v>
      </c>
      <c r="AQ86" s="164">
        <f t="shared" si="93"/>
        <v>8.4794291079633766E-2</v>
      </c>
      <c r="AR86" s="181">
        <f t="shared" si="94"/>
        <v>8.5228851809799444E-2</v>
      </c>
      <c r="AT86" s="24">
        <f t="shared" si="60"/>
        <v>8.8891055019641341E-2</v>
      </c>
      <c r="AU86" s="24">
        <f t="shared" si="61"/>
        <v>8.7850840086106663E-2</v>
      </c>
      <c r="AV86" s="24">
        <f t="shared" si="95"/>
        <v>1.0402149335346778E-3</v>
      </c>
      <c r="AW86" s="24">
        <f t="shared" si="62"/>
        <v>9.3545867729712073E-2</v>
      </c>
      <c r="AX86" s="24">
        <f t="shared" si="63"/>
        <v>9.1856705241661007E-2</v>
      </c>
      <c r="AY86" s="24">
        <f t="shared" si="96"/>
        <v>1.6891624880510658E-3</v>
      </c>
      <c r="AZ86" s="24">
        <f t="shared" si="64"/>
        <v>8.6979832556604908E-2</v>
      </c>
      <c r="BA86" s="24">
        <f t="shared" si="65"/>
        <v>8.5105457173443755E-2</v>
      </c>
      <c r="BB86" s="24">
        <f t="shared" si="97"/>
        <v>1.8743753831611532E-3</v>
      </c>
      <c r="BC86" s="24">
        <f t="shared" si="66"/>
        <v>8.3917228386322096E-2</v>
      </c>
      <c r="BD86" s="24">
        <f t="shared" si="67"/>
        <v>8.2315603406716953E-2</v>
      </c>
      <c r="BE86" s="24">
        <f t="shared" si="98"/>
        <v>1.6016249796051429E-3</v>
      </c>
      <c r="BF86" s="24">
        <f t="shared" si="68"/>
        <v>7.8218680971915422E-2</v>
      </c>
      <c r="BG86" s="24">
        <f t="shared" si="69"/>
        <v>7.549908653284354E-2</v>
      </c>
      <c r="BH86" s="24">
        <f t="shared" si="99"/>
        <v>2.7195944390718818E-3</v>
      </c>
      <c r="BI86" s="24">
        <f t="shared" si="70"/>
        <v>8.5488222059847185E-2</v>
      </c>
      <c r="BJ86" s="24">
        <f t="shared" si="71"/>
        <v>8.1374394297385022E-2</v>
      </c>
      <c r="BK86" s="24">
        <f t="shared" si="100"/>
        <v>4.1138277624621633E-3</v>
      </c>
      <c r="BL86" s="24">
        <f t="shared" si="72"/>
        <v>8.7959409908757502E-2</v>
      </c>
      <c r="BM86" s="24">
        <f t="shared" si="73"/>
        <v>8.4794291079633766E-2</v>
      </c>
      <c r="BN86" s="24">
        <f t="shared" si="101"/>
        <v>3.1651188291237364E-3</v>
      </c>
    </row>
    <row r="87" spans="1:66" x14ac:dyDescent="0.25">
      <c r="A87" s="35">
        <f>+NAC!A88</f>
        <v>45231</v>
      </c>
      <c r="B87" s="71">
        <f>+NAC!P88</f>
        <v>2962.7</v>
      </c>
      <c r="C87" s="71">
        <f>+NAC!S88</f>
        <v>3017.5919996412081</v>
      </c>
      <c r="D87" s="179">
        <f>+[1]IPCse!$DK89</f>
        <v>3043.2522276669829</v>
      </c>
      <c r="E87" s="71">
        <f>+GBA!$P88</f>
        <v>2921.2</v>
      </c>
      <c r="F87" s="71">
        <f>+GBA!$S88</f>
        <v>3034.7893872394193</v>
      </c>
      <c r="G87" s="179">
        <f>+[1]IPCse!$DE89</f>
        <v>3061.2215321850158</v>
      </c>
      <c r="H87" s="71">
        <f>+PAM!$P88</f>
        <v>2988.2</v>
      </c>
      <c r="I87" s="71">
        <f>+PAM!$S88</f>
        <v>3005.0943769219512</v>
      </c>
      <c r="J87" s="179">
        <f>+[1]IPCse!$DF89</f>
        <v>3031.1139459660426</v>
      </c>
      <c r="K87" s="71">
        <f>+NOA!$P88</f>
        <v>3027.3</v>
      </c>
      <c r="L87" s="71">
        <f>+NOA!$S88</f>
        <v>3025.656648105391</v>
      </c>
      <c r="M87" s="179">
        <f>+[1]IPCse!$DG89</f>
        <v>3058.2826709092838</v>
      </c>
      <c r="N87" s="71">
        <f>+NEA!$P88</f>
        <v>3099.7</v>
      </c>
      <c r="O87" s="71">
        <f>+NEA!$S88</f>
        <v>3068.0309804998628</v>
      </c>
      <c r="P87" s="179">
        <f>+[1]IPCse!$DH89</f>
        <v>3094.518465817303</v>
      </c>
      <c r="Q87" s="71">
        <f>+CUY!$P88</f>
        <v>3036.6</v>
      </c>
      <c r="R87" s="71">
        <f>+CUY!$S88</f>
        <v>2996.2777262528043</v>
      </c>
      <c r="S87" s="179">
        <f>+[1]IPCse!$DI89</f>
        <v>3033.2646575689519</v>
      </c>
      <c r="T87" s="71">
        <f>+PAT!$P88</f>
        <v>2862.6</v>
      </c>
      <c r="U87" s="71">
        <f>+PAT!$S88</f>
        <v>2881.9023382108921</v>
      </c>
      <c r="V87" s="179">
        <f>+[1]IPCse!$DJ89</f>
        <v>2896.5201594126156</v>
      </c>
      <c r="X87" s="164">
        <f t="shared" si="74"/>
        <v>0.13404784688995219</v>
      </c>
      <c r="Y87" s="164">
        <f t="shared" si="75"/>
        <v>0.13375880472341795</v>
      </c>
      <c r="Z87" s="181">
        <f t="shared" si="76"/>
        <v>0.13712842529875213</v>
      </c>
      <c r="AA87" s="164">
        <f t="shared" si="77"/>
        <v>0.13829248334177602</v>
      </c>
      <c r="AB87" s="164">
        <f t="shared" si="78"/>
        <v>0.13580463344996341</v>
      </c>
      <c r="AC87" s="181">
        <f t="shared" si="79"/>
        <v>0.14134005101006286</v>
      </c>
      <c r="AD87" s="164">
        <f t="shared" si="80"/>
        <v>0.13378357869175894</v>
      </c>
      <c r="AE87" s="164">
        <f t="shared" si="81"/>
        <v>0.13575156407771893</v>
      </c>
      <c r="AF87" s="181">
        <f t="shared" si="82"/>
        <v>0.1367035044625502</v>
      </c>
      <c r="AG87" s="164">
        <f t="shared" si="83"/>
        <v>0.1236776660109129</v>
      </c>
      <c r="AH87" s="164">
        <f t="shared" si="84"/>
        <v>0.12016497998140707</v>
      </c>
      <c r="AI87" s="181">
        <f t="shared" si="85"/>
        <v>0.12436143894847973</v>
      </c>
      <c r="AJ87" s="164">
        <f t="shared" si="86"/>
        <v>0.13396744100969449</v>
      </c>
      <c r="AK87" s="164">
        <f t="shared" si="87"/>
        <v>0.13406375316589036</v>
      </c>
      <c r="AL87" s="181">
        <f t="shared" si="88"/>
        <v>0.13555862426843501</v>
      </c>
      <c r="AM87" s="164">
        <f t="shared" si="89"/>
        <v>0.12454171758693477</v>
      </c>
      <c r="AN87" s="164">
        <f t="shared" si="90"/>
        <v>0.12836422610040876</v>
      </c>
      <c r="AO87" s="181">
        <f t="shared" si="91"/>
        <v>0.13220850053679412</v>
      </c>
      <c r="AP87" s="164">
        <f t="shared" si="92"/>
        <v>0.12184034173296232</v>
      </c>
      <c r="AQ87" s="164">
        <f t="shared" si="93"/>
        <v>0.12518153249301389</v>
      </c>
      <c r="AR87" s="181">
        <f t="shared" si="94"/>
        <v>0.12528063465433181</v>
      </c>
      <c r="AT87" s="24">
        <f t="shared" si="60"/>
        <v>0.13712842529875213</v>
      </c>
      <c r="AU87" s="24">
        <f t="shared" si="61"/>
        <v>0.13375880472341795</v>
      </c>
      <c r="AV87" s="24">
        <f t="shared" si="95"/>
        <v>3.3696205753341868E-3</v>
      </c>
      <c r="AW87" s="24">
        <f t="shared" si="62"/>
        <v>0.14134005101006286</v>
      </c>
      <c r="AX87" s="24">
        <f t="shared" si="63"/>
        <v>0.13580463344996341</v>
      </c>
      <c r="AY87" s="24">
        <f t="shared" si="96"/>
        <v>5.5354175600994537E-3</v>
      </c>
      <c r="AZ87" s="24">
        <f t="shared" si="64"/>
        <v>0.1367035044625502</v>
      </c>
      <c r="BA87" s="24">
        <f t="shared" si="65"/>
        <v>0.13378357869175894</v>
      </c>
      <c r="BB87" s="24">
        <f t="shared" si="97"/>
        <v>2.919925770791254E-3</v>
      </c>
      <c r="BC87" s="24">
        <f t="shared" si="66"/>
        <v>0.12436143894847973</v>
      </c>
      <c r="BD87" s="24">
        <f t="shared" si="67"/>
        <v>0.12016497998140707</v>
      </c>
      <c r="BE87" s="24">
        <f t="shared" si="98"/>
        <v>4.1964589670726582E-3</v>
      </c>
      <c r="BF87" s="24">
        <f t="shared" si="68"/>
        <v>0.13555862426843501</v>
      </c>
      <c r="BG87" s="24">
        <f t="shared" si="69"/>
        <v>0.13396744100969449</v>
      </c>
      <c r="BH87" s="24">
        <f t="shared" si="99"/>
        <v>1.591183258740525E-3</v>
      </c>
      <c r="BI87" s="24">
        <f t="shared" si="70"/>
        <v>0.13220850053679412</v>
      </c>
      <c r="BJ87" s="24">
        <f t="shared" si="71"/>
        <v>0.12454171758693477</v>
      </c>
      <c r="BK87" s="24">
        <f t="shared" si="100"/>
        <v>7.6667829498593409E-3</v>
      </c>
      <c r="BL87" s="24">
        <f t="shared" si="72"/>
        <v>0.12528063465433181</v>
      </c>
      <c r="BM87" s="24">
        <f t="shared" si="73"/>
        <v>0.12184034173296232</v>
      </c>
      <c r="BN87" s="24">
        <f t="shared" si="101"/>
        <v>3.4402929213694922E-3</v>
      </c>
    </row>
    <row r="88" spans="1:66" x14ac:dyDescent="0.25">
      <c r="A88" s="35">
        <f>+NAC!A89</f>
        <v>45261</v>
      </c>
      <c r="B88" s="71">
        <f>+NAC!P89</f>
        <v>3799.9</v>
      </c>
      <c r="C88" s="71">
        <f>+NAC!S89</f>
        <v>3787.6220977294183</v>
      </c>
      <c r="D88" s="179">
        <f>+[1]IPCse!$DK90</f>
        <v>3801.2632998509293</v>
      </c>
      <c r="E88" s="71">
        <f>+GBA!$P89</f>
        <v>3753.7</v>
      </c>
      <c r="F88" s="71">
        <f>+GBA!$S89</f>
        <v>3811.7778742893247</v>
      </c>
      <c r="G88" s="179">
        <f>+[1]IPCse!$DE90</f>
        <v>3832.0391677955413</v>
      </c>
      <c r="H88" s="71">
        <f>+PAM!$P89</f>
        <v>3826.1</v>
      </c>
      <c r="I88" s="71">
        <f>+PAM!$S89</f>
        <v>3764.9708742129164</v>
      </c>
      <c r="J88" s="179">
        <f>+[1]IPCse!$DF90</f>
        <v>3778.1017707384326</v>
      </c>
      <c r="K88" s="71">
        <f>+NOA!$P89</f>
        <v>3876</v>
      </c>
      <c r="L88" s="71">
        <f>+NOA!$S89</f>
        <v>3786.6621485807423</v>
      </c>
      <c r="M88" s="179">
        <f>+[1]IPCse!$DG90</f>
        <v>3799.1865993298456</v>
      </c>
      <c r="N88" s="71">
        <f>+NEA!$P89</f>
        <v>4016.6</v>
      </c>
      <c r="O88" s="71">
        <f>+NEA!$S89</f>
        <v>3935.2572919527597</v>
      </c>
      <c r="P88" s="179">
        <f>+[1]IPCse!$DH90</f>
        <v>3917.5948328171326</v>
      </c>
      <c r="Q88" s="71">
        <f>+CUY!$P89</f>
        <v>3894.9</v>
      </c>
      <c r="R88" s="71">
        <f>+CUY!$S89</f>
        <v>3750.4420044876588</v>
      </c>
      <c r="S88" s="179">
        <f>+[1]IPCse!$DI90</f>
        <v>3774.1413685477346</v>
      </c>
      <c r="T88" s="71">
        <f>+PAT!$P89</f>
        <v>3619.8</v>
      </c>
      <c r="U88" s="71">
        <f>+PAT!$S89</f>
        <v>3584.0715492532813</v>
      </c>
      <c r="V88" s="179">
        <f>+[1]IPCse!$DJ90</f>
        <v>3592.7860021109864</v>
      </c>
      <c r="X88" s="164">
        <f t="shared" si="74"/>
        <v>0.28258007898200965</v>
      </c>
      <c r="Y88" s="164">
        <f t="shared" si="75"/>
        <v>0.25518032198513474</v>
      </c>
      <c r="Z88" s="181">
        <f t="shared" si="76"/>
        <v>0.24907927949339004</v>
      </c>
      <c r="AA88" s="164">
        <f t="shared" si="77"/>
        <v>0.28498562234698066</v>
      </c>
      <c r="AB88" s="164">
        <f t="shared" si="78"/>
        <v>0.25602715309238944</v>
      </c>
      <c r="AC88" s="181">
        <f t="shared" si="79"/>
        <v>0.25180067091071878</v>
      </c>
      <c r="AD88" s="164">
        <f t="shared" si="80"/>
        <v>0.28040291814470253</v>
      </c>
      <c r="AE88" s="164">
        <f t="shared" si="81"/>
        <v>0.25286277300524884</v>
      </c>
      <c r="AF88" s="181">
        <f t="shared" si="82"/>
        <v>0.24644003428723571</v>
      </c>
      <c r="AG88" s="164">
        <f t="shared" si="83"/>
        <v>0.28034882568625497</v>
      </c>
      <c r="AH88" s="164">
        <f t="shared" si="84"/>
        <v>0.25151746843181244</v>
      </c>
      <c r="AI88" s="181">
        <f t="shared" si="85"/>
        <v>0.24226142843763943</v>
      </c>
      <c r="AJ88" s="164">
        <f t="shared" si="86"/>
        <v>0.29580281962770605</v>
      </c>
      <c r="AK88" s="164">
        <f t="shared" si="87"/>
        <v>0.28266543492060925</v>
      </c>
      <c r="AL88" s="181">
        <f t="shared" si="88"/>
        <v>0.26597881902845399</v>
      </c>
      <c r="AM88" s="164">
        <f t="shared" si="89"/>
        <v>0.28265164987156699</v>
      </c>
      <c r="AN88" s="164">
        <f t="shared" si="90"/>
        <v>0.25170039199871663</v>
      </c>
      <c r="AO88" s="181">
        <f t="shared" si="91"/>
        <v>0.24425059947540739</v>
      </c>
      <c r="AP88" s="164">
        <f t="shared" si="92"/>
        <v>0.26451477677635715</v>
      </c>
      <c r="AQ88" s="164">
        <f t="shared" si="93"/>
        <v>0.24364781614296538</v>
      </c>
      <c r="AR88" s="181">
        <f t="shared" si="94"/>
        <v>0.24038011281770832</v>
      </c>
      <c r="AT88" s="24">
        <f t="shared" si="60"/>
        <v>0.28258007898200965</v>
      </c>
      <c r="AU88" s="24">
        <f t="shared" si="61"/>
        <v>0.24907927949339004</v>
      </c>
      <c r="AV88" s="24">
        <f t="shared" si="95"/>
        <v>3.3500799488619615E-2</v>
      </c>
      <c r="AW88" s="24">
        <f t="shared" si="62"/>
        <v>0.28498562234698066</v>
      </c>
      <c r="AX88" s="24">
        <f t="shared" si="63"/>
        <v>0.25180067091071878</v>
      </c>
      <c r="AY88" s="24">
        <f t="shared" si="96"/>
        <v>3.3184951436261878E-2</v>
      </c>
      <c r="AZ88" s="24">
        <f t="shared" si="64"/>
        <v>0.28040291814470253</v>
      </c>
      <c r="BA88" s="24">
        <f t="shared" si="65"/>
        <v>0.24644003428723571</v>
      </c>
      <c r="BB88" s="24">
        <f t="shared" si="97"/>
        <v>3.3962883857466819E-2</v>
      </c>
      <c r="BC88" s="24">
        <f t="shared" si="66"/>
        <v>0.28034882568625497</v>
      </c>
      <c r="BD88" s="24">
        <f t="shared" si="67"/>
        <v>0.24226142843763943</v>
      </c>
      <c r="BE88" s="24">
        <f t="shared" si="98"/>
        <v>3.808739724861554E-2</v>
      </c>
      <c r="BF88" s="24">
        <f t="shared" si="68"/>
        <v>0.29580281962770605</v>
      </c>
      <c r="BG88" s="24">
        <f t="shared" si="69"/>
        <v>0.26597881902845399</v>
      </c>
      <c r="BH88" s="24">
        <f t="shared" si="99"/>
        <v>2.9824000599252054E-2</v>
      </c>
      <c r="BI88" s="24">
        <f t="shared" si="70"/>
        <v>0.28265164987156699</v>
      </c>
      <c r="BJ88" s="24">
        <f t="shared" si="71"/>
        <v>0.24425059947540739</v>
      </c>
      <c r="BK88" s="24">
        <f t="shared" si="100"/>
        <v>3.8401050396159597E-2</v>
      </c>
      <c r="BL88" s="24">
        <f t="shared" si="72"/>
        <v>0.26451477677635715</v>
      </c>
      <c r="BM88" s="24">
        <f t="shared" si="73"/>
        <v>0.24038011281770832</v>
      </c>
      <c r="BN88" s="24">
        <f t="shared" si="101"/>
        <v>2.4134663958648828E-2</v>
      </c>
    </row>
    <row r="89" spans="1:66" x14ac:dyDescent="0.25">
      <c r="A89" s="35">
        <f>+NAC!A90</f>
        <v>45292</v>
      </c>
      <c r="B89" s="71">
        <f>+NAC!P90</f>
        <v>4568.2</v>
      </c>
      <c r="C89" s="71">
        <f>+NAC!S90</f>
        <v>4568.3187583373256</v>
      </c>
      <c r="D89" s="179">
        <f>+[1]IPCse!$DK91</f>
        <v>4559.05585824832</v>
      </c>
      <c r="E89" s="71">
        <f>+GBA!$P90</f>
        <v>4466.8</v>
      </c>
      <c r="F89" s="71">
        <f>+GBA!$S90</f>
        <v>4574.2162823752369</v>
      </c>
      <c r="G89" s="179">
        <f>+[1]IPCse!$DE91</f>
        <v>4579.7516944643166</v>
      </c>
      <c r="H89" s="71">
        <f>+PAM!$P90</f>
        <v>4618.6000000000004</v>
      </c>
      <c r="I89" s="71">
        <f>+PAM!$S90</f>
        <v>4555.9638746522187</v>
      </c>
      <c r="J89" s="179">
        <f>+[1]IPCse!$DF91</f>
        <v>4538.2633788491976</v>
      </c>
      <c r="K89" s="71">
        <f>+NOA!$P90</f>
        <v>4729.8</v>
      </c>
      <c r="L89" s="71">
        <f>+NOA!$S90</f>
        <v>4591.8729458101307</v>
      </c>
      <c r="M89" s="179">
        <f>+[1]IPCse!$DG91</f>
        <v>4577.7307753280702</v>
      </c>
      <c r="N89" s="71">
        <f>+NEA!$P90</f>
        <v>4809.8</v>
      </c>
      <c r="O89" s="71">
        <f>+NEA!$S90</f>
        <v>4675.4906619060694</v>
      </c>
      <c r="P89" s="179">
        <f>+[1]IPCse!$DH91</f>
        <v>4628.7860671561975</v>
      </c>
      <c r="Q89" s="71">
        <f>+CUY!$P90</f>
        <v>4741.3</v>
      </c>
      <c r="R89" s="71">
        <f>+CUY!$S90</f>
        <v>4557.5427823485397</v>
      </c>
      <c r="S89" s="179">
        <f>+[1]IPCse!$DI91</f>
        <v>4548.818072477472</v>
      </c>
      <c r="T89" s="71">
        <f>+PAT!$P90</f>
        <v>4505.8</v>
      </c>
      <c r="U89" s="71">
        <f>+PAT!$S90</f>
        <v>4441.2965907376683</v>
      </c>
      <c r="V89" s="179">
        <f>+[1]IPCse!$DJ91</f>
        <v>4426.9939163440076</v>
      </c>
      <c r="X89" s="164">
        <f t="shared" si="74"/>
        <v>0.20218953130345518</v>
      </c>
      <c r="Y89" s="164">
        <f t="shared" si="75"/>
        <v>0.20611788622627225</v>
      </c>
      <c r="Z89" s="181">
        <f t="shared" si="76"/>
        <v>0.19935282000252608</v>
      </c>
      <c r="AA89" s="164">
        <f t="shared" si="77"/>
        <v>0.18997256040706523</v>
      </c>
      <c r="AB89" s="164">
        <f t="shared" si="78"/>
        <v>0.20002173086438368</v>
      </c>
      <c r="AC89" s="181">
        <f t="shared" si="79"/>
        <v>0.19512131633532137</v>
      </c>
      <c r="AD89" s="164">
        <f t="shared" si="80"/>
        <v>0.20712997569326475</v>
      </c>
      <c r="AE89" s="164">
        <f t="shared" si="81"/>
        <v>0.21009272763754461</v>
      </c>
      <c r="AF89" s="181">
        <f t="shared" si="82"/>
        <v>0.20120199355090196</v>
      </c>
      <c r="AG89" s="164">
        <f t="shared" si="83"/>
        <v>0.22027863777089784</v>
      </c>
      <c r="AH89" s="164">
        <f t="shared" si="84"/>
        <v>0.212643950168933</v>
      </c>
      <c r="AI89" s="181">
        <f t="shared" si="85"/>
        <v>0.20492391085385364</v>
      </c>
      <c r="AJ89" s="164">
        <f t="shared" si="86"/>
        <v>0.19748045610715548</v>
      </c>
      <c r="AK89" s="164">
        <f t="shared" si="87"/>
        <v>0.1881029155239784</v>
      </c>
      <c r="AL89" s="181">
        <f t="shared" si="88"/>
        <v>0.18153772012907443</v>
      </c>
      <c r="AM89" s="164">
        <f t="shared" si="89"/>
        <v>0.21730981539962513</v>
      </c>
      <c r="AN89" s="164">
        <f t="shared" si="90"/>
        <v>0.21520150875420274</v>
      </c>
      <c r="AO89" s="181">
        <f t="shared" si="91"/>
        <v>0.20525905849356874</v>
      </c>
      <c r="AP89" s="164">
        <f t="shared" si="92"/>
        <v>0.24476490413835017</v>
      </c>
      <c r="AQ89" s="164">
        <f t="shared" si="93"/>
        <v>0.23917631936309536</v>
      </c>
      <c r="AR89" s="181">
        <f t="shared" si="94"/>
        <v>0.23218970284978613</v>
      </c>
      <c r="AT89" s="24">
        <f t="shared" si="60"/>
        <v>0.20611788622627225</v>
      </c>
      <c r="AU89" s="24">
        <f t="shared" si="61"/>
        <v>0.19935282000252608</v>
      </c>
      <c r="AV89" s="24">
        <f t="shared" si="95"/>
        <v>6.7650662237461745E-3</v>
      </c>
      <c r="AW89" s="24">
        <f t="shared" si="62"/>
        <v>0.20002173086438368</v>
      </c>
      <c r="AX89" s="24">
        <f t="shared" si="63"/>
        <v>0.18997256040706523</v>
      </c>
      <c r="AY89" s="24">
        <f t="shared" si="96"/>
        <v>1.0049170457318457E-2</v>
      </c>
      <c r="AZ89" s="24">
        <f t="shared" si="64"/>
        <v>0.21009272763754461</v>
      </c>
      <c r="BA89" s="24">
        <f t="shared" si="65"/>
        <v>0.20120199355090196</v>
      </c>
      <c r="BB89" s="24">
        <f t="shared" si="97"/>
        <v>8.8907340866426487E-3</v>
      </c>
      <c r="BC89" s="24">
        <f t="shared" si="66"/>
        <v>0.22027863777089784</v>
      </c>
      <c r="BD89" s="24">
        <f t="shared" si="67"/>
        <v>0.20492391085385364</v>
      </c>
      <c r="BE89" s="24">
        <f t="shared" si="98"/>
        <v>1.5354726917044204E-2</v>
      </c>
      <c r="BF89" s="24">
        <f t="shared" si="68"/>
        <v>0.19748045610715548</v>
      </c>
      <c r="BG89" s="24">
        <f t="shared" si="69"/>
        <v>0.18153772012907443</v>
      </c>
      <c r="BH89" s="24">
        <f t="shared" si="99"/>
        <v>1.5942735978081046E-2</v>
      </c>
      <c r="BI89" s="24">
        <f t="shared" si="70"/>
        <v>0.21730981539962513</v>
      </c>
      <c r="BJ89" s="24">
        <f t="shared" si="71"/>
        <v>0.20525905849356874</v>
      </c>
      <c r="BK89" s="24">
        <f t="shared" si="100"/>
        <v>1.2050756906056392E-2</v>
      </c>
      <c r="BL89" s="24">
        <f t="shared" si="72"/>
        <v>0.24476490413835017</v>
      </c>
      <c r="BM89" s="24">
        <f t="shared" si="73"/>
        <v>0.23218970284978613</v>
      </c>
      <c r="BN89" s="24">
        <f t="shared" si="101"/>
        <v>1.2575201288564042E-2</v>
      </c>
    </row>
    <row r="90" spans="1:66" x14ac:dyDescent="0.25">
      <c r="A90" s="35">
        <f>+NAC!A91</f>
        <v>45323</v>
      </c>
      <c r="B90" s="71">
        <f>+NAC!P91</f>
        <v>5129.6000000000004</v>
      </c>
      <c r="C90" s="71">
        <f>+NAC!S91</f>
        <v>5077.210836869348</v>
      </c>
      <c r="D90" s="179">
        <f>+[1]IPCse!$DK92</f>
        <v>5043.6895896194492</v>
      </c>
      <c r="E90" s="71">
        <f>+GBA!$P91</f>
        <v>5042.3</v>
      </c>
      <c r="F90" s="71">
        <f>+GBA!$S91</f>
        <v>5092.9567119393569</v>
      </c>
      <c r="G90" s="179">
        <f>+[1]IPCse!$DE92</f>
        <v>5075.822915587044</v>
      </c>
      <c r="H90" s="71">
        <f>+PAM!$P91</f>
        <v>5179.2</v>
      </c>
      <c r="I90" s="71">
        <f>+PAM!$S91</f>
        <v>5055.2037633621339</v>
      </c>
      <c r="J90" s="179">
        <f>+[1]IPCse!$DF92</f>
        <v>5023.7422411542784</v>
      </c>
      <c r="K90" s="71">
        <f>+NOA!$P91</f>
        <v>5239.3999999999996</v>
      </c>
      <c r="L90" s="71">
        <f>+NOA!$S91</f>
        <v>5052.3049300556822</v>
      </c>
      <c r="M90" s="179">
        <f>+[1]IPCse!$DG92</f>
        <v>5009.7619646438152</v>
      </c>
      <c r="N90" s="71">
        <f>+NEA!$P91</f>
        <v>5303.1</v>
      </c>
      <c r="O90" s="71">
        <f>+NEA!$S91</f>
        <v>5133.8641993957708</v>
      </c>
      <c r="P90" s="179">
        <f>+[1]IPCse!$DH92</f>
        <v>5076.726714064861</v>
      </c>
      <c r="Q90" s="71">
        <f>+CUY!$P91</f>
        <v>5355</v>
      </c>
      <c r="R90" s="71">
        <f>+CUY!$S91</f>
        <v>5109.8535228122664</v>
      </c>
      <c r="S90" s="179">
        <f>+[1]IPCse!$DI92</f>
        <v>5063.2906765475818</v>
      </c>
      <c r="T90" s="71">
        <f>+PAT!$P91</f>
        <v>5022.8</v>
      </c>
      <c r="U90" s="71">
        <f>+PAT!$S91</f>
        <v>4912.7720319806913</v>
      </c>
      <c r="V90" s="179">
        <f>+[1]IPCse!$DJ92</f>
        <v>4875.0889706582893</v>
      </c>
      <c r="X90" s="164">
        <f t="shared" si="74"/>
        <v>0.12289304321176853</v>
      </c>
      <c r="Y90" s="164">
        <f t="shared" si="75"/>
        <v>0.11139592166226975</v>
      </c>
      <c r="Z90" s="181">
        <f t="shared" si="76"/>
        <v>0.10630133660115648</v>
      </c>
      <c r="AA90" s="164">
        <f t="shared" si="77"/>
        <v>0.1288394376287274</v>
      </c>
      <c r="AB90" s="164">
        <f t="shared" si="78"/>
        <v>0.11340531307250634</v>
      </c>
      <c r="AC90" s="181">
        <f t="shared" si="79"/>
        <v>0.10831836619490609</v>
      </c>
      <c r="AD90" s="164">
        <f t="shared" si="80"/>
        <v>0.12137877278829068</v>
      </c>
      <c r="AE90" s="164">
        <f t="shared" si="81"/>
        <v>0.10957942214764049</v>
      </c>
      <c r="AF90" s="181">
        <f t="shared" si="82"/>
        <v>0.106974589568265</v>
      </c>
      <c r="AG90" s="164">
        <f t="shared" si="83"/>
        <v>0.10774239925578244</v>
      </c>
      <c r="AH90" s="164">
        <f t="shared" si="84"/>
        <v>0.1002710636115649</v>
      </c>
      <c r="AI90" s="181">
        <f t="shared" si="85"/>
        <v>9.4376714254189142E-2</v>
      </c>
      <c r="AJ90" s="164">
        <f t="shared" si="86"/>
        <v>0.10256143706599041</v>
      </c>
      <c r="AK90" s="164">
        <f t="shared" si="87"/>
        <v>9.8037526034291167E-2</v>
      </c>
      <c r="AL90" s="181">
        <f t="shared" si="88"/>
        <v>9.6772812657523799E-2</v>
      </c>
      <c r="AM90" s="164">
        <f t="shared" si="89"/>
        <v>0.12943707422015049</v>
      </c>
      <c r="AN90" s="164">
        <f t="shared" si="90"/>
        <v>0.12118607917468993</v>
      </c>
      <c r="AO90" s="181">
        <f t="shared" si="91"/>
        <v>0.11310028140780459</v>
      </c>
      <c r="AP90" s="164">
        <f t="shared" si="92"/>
        <v>0.11474100048825964</v>
      </c>
      <c r="AQ90" s="164">
        <f t="shared" si="93"/>
        <v>0.10615716190318958</v>
      </c>
      <c r="AR90" s="181">
        <f t="shared" si="94"/>
        <v>0.10121880959898344</v>
      </c>
      <c r="AT90" s="24">
        <f t="shared" si="60"/>
        <v>0.12289304321176853</v>
      </c>
      <c r="AU90" s="24">
        <f t="shared" si="61"/>
        <v>0.10630133660115648</v>
      </c>
      <c r="AV90" s="24">
        <f t="shared" si="95"/>
        <v>1.6591706610612045E-2</v>
      </c>
      <c r="AW90" s="24">
        <f t="shared" si="62"/>
        <v>0.1288394376287274</v>
      </c>
      <c r="AX90" s="24">
        <f t="shared" si="63"/>
        <v>0.10831836619490609</v>
      </c>
      <c r="AY90" s="24">
        <f t="shared" si="96"/>
        <v>2.0521071433821314E-2</v>
      </c>
      <c r="AZ90" s="24">
        <f t="shared" si="64"/>
        <v>0.12137877278829068</v>
      </c>
      <c r="BA90" s="24">
        <f t="shared" si="65"/>
        <v>0.106974589568265</v>
      </c>
      <c r="BB90" s="24">
        <f t="shared" si="97"/>
        <v>1.4404183220025679E-2</v>
      </c>
      <c r="BC90" s="24">
        <f t="shared" si="66"/>
        <v>0.10774239925578244</v>
      </c>
      <c r="BD90" s="24">
        <f t="shared" si="67"/>
        <v>9.4376714254189142E-2</v>
      </c>
      <c r="BE90" s="24">
        <f t="shared" si="98"/>
        <v>1.3365685001593297E-2</v>
      </c>
      <c r="BF90" s="24">
        <f t="shared" si="68"/>
        <v>0.10256143706599041</v>
      </c>
      <c r="BG90" s="24">
        <f t="shared" si="69"/>
        <v>9.6772812657523799E-2</v>
      </c>
      <c r="BH90" s="24">
        <f t="shared" si="99"/>
        <v>5.7886244084666139E-3</v>
      </c>
      <c r="BI90" s="24">
        <f t="shared" si="70"/>
        <v>0.12943707422015049</v>
      </c>
      <c r="BJ90" s="24">
        <f t="shared" si="71"/>
        <v>0.11310028140780459</v>
      </c>
      <c r="BK90" s="24">
        <f t="shared" si="100"/>
        <v>1.6336792812345902E-2</v>
      </c>
      <c r="BL90" s="24">
        <f t="shared" si="72"/>
        <v>0.11474100048825964</v>
      </c>
      <c r="BM90" s="24">
        <f t="shared" si="73"/>
        <v>0.10121880959898344</v>
      </c>
      <c r="BN90" s="24">
        <f t="shared" si="101"/>
        <v>1.3522190889276198E-2</v>
      </c>
    </row>
    <row r="91" spans="1:66" x14ac:dyDescent="0.25">
      <c r="A91" s="35">
        <f>+NAC!A92</f>
        <v>45352</v>
      </c>
      <c r="B91" s="71">
        <f>+NAC!P92</f>
        <v>5612.4</v>
      </c>
      <c r="C91" s="71">
        <f>+NAC!S92</f>
        <v>5563.6010909843499</v>
      </c>
      <c r="D91" s="179">
        <f>+[1]IPCse!$DK93</f>
        <v>5466.297114962138</v>
      </c>
      <c r="E91" s="71">
        <f>+GBA!$P92</f>
        <v>5530.6</v>
      </c>
      <c r="F91" s="71">
        <f>+GBA!$S92</f>
        <v>5596.068588123816</v>
      </c>
      <c r="G91" s="179">
        <f>+[1]IPCse!$DE93</f>
        <v>5506.6816680105503</v>
      </c>
      <c r="H91" s="71">
        <f>+PAM!$P92</f>
        <v>5679.7</v>
      </c>
      <c r="I91" s="71">
        <f>+PAM!$S92</f>
        <v>5549.1591448235486</v>
      </c>
      <c r="J91" s="179">
        <f>+[1]IPCse!$DF93</f>
        <v>5458.4001881405347</v>
      </c>
      <c r="K91" s="71">
        <f>+NOA!$P92</f>
        <v>5654</v>
      </c>
      <c r="L91" s="71">
        <f>+NOA!$S92</f>
        <v>5432.7506179546381</v>
      </c>
      <c r="M91" s="179">
        <f>+[1]IPCse!$DG93</f>
        <v>5358.6372892164391</v>
      </c>
      <c r="N91" s="71">
        <f>+NEA!$P92</f>
        <v>5737.4</v>
      </c>
      <c r="O91" s="71">
        <f>+NEA!$S92</f>
        <v>5526.0926531172745</v>
      </c>
      <c r="P91" s="179">
        <f>+[1]IPCse!$DH93</f>
        <v>5450.243631205869</v>
      </c>
      <c r="Q91" s="71">
        <f>+CUY!$P92</f>
        <v>5823.9</v>
      </c>
      <c r="R91" s="71">
        <f>+CUY!$S92</f>
        <v>5555.6492296185479</v>
      </c>
      <c r="S91" s="179">
        <f>+[1]IPCse!$DI93</f>
        <v>5458.8428282639925</v>
      </c>
      <c r="T91" s="71">
        <f>+PAT!$P92</f>
        <v>5486.4</v>
      </c>
      <c r="U91" s="71">
        <f>+PAT!$S92</f>
        <v>5382.8493588776591</v>
      </c>
      <c r="V91" s="179">
        <f>+[1]IPCse!$DJ93</f>
        <v>5317.004327506047</v>
      </c>
      <c r="X91" s="164">
        <f t="shared" si="74"/>
        <v>9.4120399251403475E-2</v>
      </c>
      <c r="Y91" s="164">
        <f t="shared" si="75"/>
        <v>9.5798711092115019E-2</v>
      </c>
      <c r="Z91" s="181">
        <f t="shared" si="76"/>
        <v>8.3789360513475852E-2</v>
      </c>
      <c r="AA91" s="164">
        <f t="shared" si="77"/>
        <v>9.6840727445808517E-2</v>
      </c>
      <c r="AB91" s="164">
        <f t="shared" si="78"/>
        <v>9.8785814339442446E-2</v>
      </c>
      <c r="AC91" s="181">
        <f t="shared" si="79"/>
        <v>8.488451224340543E-2</v>
      </c>
      <c r="AD91" s="164">
        <f t="shared" si="80"/>
        <v>9.6636546184738936E-2</v>
      </c>
      <c r="AE91" s="164">
        <f t="shared" si="81"/>
        <v>9.771225940314876E-2</v>
      </c>
      <c r="AF91" s="181">
        <f t="shared" si="82"/>
        <v>8.6520750094532639E-2</v>
      </c>
      <c r="AG91" s="164">
        <f t="shared" si="83"/>
        <v>7.9131198228804989E-2</v>
      </c>
      <c r="AH91" s="164">
        <f t="shared" si="84"/>
        <v>7.5301410577125028E-2</v>
      </c>
      <c r="AI91" s="181">
        <f t="shared" si="85"/>
        <v>6.9639102024167343E-2</v>
      </c>
      <c r="AJ91" s="164">
        <f t="shared" si="86"/>
        <v>8.1895495087778603E-2</v>
      </c>
      <c r="AK91" s="164">
        <f t="shared" si="87"/>
        <v>7.6400239368946909E-2</v>
      </c>
      <c r="AL91" s="181">
        <f t="shared" si="88"/>
        <v>7.357435965701975E-2</v>
      </c>
      <c r="AM91" s="164">
        <f t="shared" si="89"/>
        <v>8.7563025210083856E-2</v>
      </c>
      <c r="AN91" s="164">
        <f t="shared" si="90"/>
        <v>8.724236513161987E-2</v>
      </c>
      <c r="AO91" s="181">
        <f t="shared" si="91"/>
        <v>7.812155710288371E-2</v>
      </c>
      <c r="AP91" s="164">
        <f t="shared" si="92"/>
        <v>9.229911603089902E-2</v>
      </c>
      <c r="AQ91" s="164">
        <f t="shared" si="93"/>
        <v>9.5684742511336518E-2</v>
      </c>
      <c r="AR91" s="181">
        <f t="shared" si="94"/>
        <v>9.064764961368188E-2</v>
      </c>
      <c r="AT91" s="24">
        <f t="shared" si="60"/>
        <v>9.5798711092115019E-2</v>
      </c>
      <c r="AU91" s="24">
        <f t="shared" si="61"/>
        <v>8.3789360513475852E-2</v>
      </c>
      <c r="AV91" s="24">
        <f t="shared" si="95"/>
        <v>1.2009350578639166E-2</v>
      </c>
      <c r="AW91" s="24">
        <f t="shared" si="62"/>
        <v>9.8785814339442446E-2</v>
      </c>
      <c r="AX91" s="24">
        <f t="shared" si="63"/>
        <v>8.488451224340543E-2</v>
      </c>
      <c r="AY91" s="24">
        <f t="shared" si="96"/>
        <v>1.3901302096037016E-2</v>
      </c>
      <c r="AZ91" s="24">
        <f t="shared" si="64"/>
        <v>9.771225940314876E-2</v>
      </c>
      <c r="BA91" s="24">
        <f t="shared" si="65"/>
        <v>8.6520750094532639E-2</v>
      </c>
      <c r="BB91" s="24">
        <f t="shared" si="97"/>
        <v>1.1191509308616121E-2</v>
      </c>
      <c r="BC91" s="24">
        <f t="shared" si="66"/>
        <v>7.9131198228804989E-2</v>
      </c>
      <c r="BD91" s="24">
        <f t="shared" si="67"/>
        <v>6.9639102024167343E-2</v>
      </c>
      <c r="BE91" s="24">
        <f t="shared" si="98"/>
        <v>9.4920962046376456E-3</v>
      </c>
      <c r="BF91" s="24">
        <f t="shared" si="68"/>
        <v>8.1895495087778603E-2</v>
      </c>
      <c r="BG91" s="24">
        <f t="shared" si="69"/>
        <v>7.357435965701975E-2</v>
      </c>
      <c r="BH91" s="24">
        <f t="shared" si="99"/>
        <v>8.3211354307588525E-3</v>
      </c>
      <c r="BI91" s="24">
        <f t="shared" si="70"/>
        <v>8.7563025210083856E-2</v>
      </c>
      <c r="BJ91" s="24">
        <f t="shared" si="71"/>
        <v>7.812155710288371E-2</v>
      </c>
      <c r="BK91" s="24">
        <f t="shared" si="100"/>
        <v>9.4414681072001461E-3</v>
      </c>
      <c r="BL91" s="24">
        <f t="shared" si="72"/>
        <v>9.5684742511336518E-2</v>
      </c>
      <c r="BM91" s="24">
        <f t="shared" si="73"/>
        <v>9.064764961368188E-2</v>
      </c>
      <c r="BN91" s="24">
        <f t="shared" si="101"/>
        <v>5.0370928976546381E-3</v>
      </c>
    </row>
    <row r="92" spans="1:66" x14ac:dyDescent="0.25">
      <c r="A92" s="35">
        <f>+NAC!A93</f>
        <v>45383</v>
      </c>
      <c r="B92" s="71">
        <f>+NAC!P93</f>
        <v>5965.9</v>
      </c>
      <c r="C92" s="71">
        <f>+NAC!S93</f>
        <v>5940.4993531759847</v>
      </c>
      <c r="D92" s="179">
        <f>+[1]IPCse!$DK94</f>
        <v>5828.742690833642</v>
      </c>
      <c r="E92" s="71">
        <f>+GBA!$P93</f>
        <v>5884.3</v>
      </c>
      <c r="F92" s="71">
        <f>+GBA!$S93</f>
        <v>5975.7143240682262</v>
      </c>
      <c r="G92" s="179">
        <f>+[1]IPCse!$DE94</f>
        <v>5866.5484203918677</v>
      </c>
      <c r="H92" s="71">
        <f>+PAM!$P93</f>
        <v>6044.6</v>
      </c>
      <c r="I92" s="71">
        <f>+PAM!$S93</f>
        <v>5927.0750622345886</v>
      </c>
      <c r="J92" s="179">
        <f>+[1]IPCse!$DF94</f>
        <v>5826.1670883034931</v>
      </c>
      <c r="K92" s="71">
        <f>+NOA!$P93</f>
        <v>6030.9</v>
      </c>
      <c r="L92" s="71">
        <f>+NOA!$S93</f>
        <v>5854.8448594322963</v>
      </c>
      <c r="M92" s="179">
        <f>+[1]IPCse!$DG94</f>
        <v>5753.1602007299171</v>
      </c>
      <c r="N92" s="71">
        <f>+NEA!$P93</f>
        <v>6015.2</v>
      </c>
      <c r="O92" s="71">
        <f>+NEA!$S93</f>
        <v>5835.8728234001655</v>
      </c>
      <c r="P92" s="179">
        <f>+[1]IPCse!$DH94</f>
        <v>5748.5807599620102</v>
      </c>
      <c r="Q92" s="71">
        <f>+CUY!$P93</f>
        <v>6165.5</v>
      </c>
      <c r="R92" s="71">
        <f>+CUY!$S93</f>
        <v>5925.8169783096473</v>
      </c>
      <c r="S92" s="179">
        <f>+[1]IPCse!$DI94</f>
        <v>5822.9721150833211</v>
      </c>
      <c r="T92" s="71">
        <f>+PAT!$P93</f>
        <v>5807</v>
      </c>
      <c r="U92" s="71">
        <f>+PAT!$S93</f>
        <v>5731.9836928646855</v>
      </c>
      <c r="V92" s="179">
        <f>+[1]IPCse!$DJ94</f>
        <v>5677.9127857288804</v>
      </c>
      <c r="X92" s="164">
        <f t="shared" si="74"/>
        <v>6.2985532036205605E-2</v>
      </c>
      <c r="Y92" s="164">
        <f t="shared" si="75"/>
        <v>6.774358118564372E-2</v>
      </c>
      <c r="Z92" s="181">
        <f t="shared" si="76"/>
        <v>6.6305502289554008E-2</v>
      </c>
      <c r="AA92" s="164">
        <f t="shared" si="77"/>
        <v>6.3953278125338908E-2</v>
      </c>
      <c r="AB92" s="164">
        <f t="shared" si="78"/>
        <v>6.7841508724554966E-2</v>
      </c>
      <c r="AC92" s="181">
        <f t="shared" si="79"/>
        <v>6.5350927124016911E-2</v>
      </c>
      <c r="AD92" s="164">
        <f t="shared" si="80"/>
        <v>6.4246351039667582E-2</v>
      </c>
      <c r="AE92" s="164">
        <f t="shared" si="81"/>
        <v>6.8103276108700816E-2</v>
      </c>
      <c r="AF92" s="181">
        <f t="shared" si="82"/>
        <v>6.7376316775381362E-2</v>
      </c>
      <c r="AG92" s="164">
        <f t="shared" si="83"/>
        <v>6.6660771135479191E-2</v>
      </c>
      <c r="AH92" s="164">
        <f t="shared" si="84"/>
        <v>7.769438929935113E-2</v>
      </c>
      <c r="AI92" s="181">
        <f t="shared" si="85"/>
        <v>7.3623738689573948E-2</v>
      </c>
      <c r="AJ92" s="164">
        <f t="shared" si="86"/>
        <v>4.8419144560253757E-2</v>
      </c>
      <c r="AK92" s="164">
        <f t="shared" si="87"/>
        <v>5.6057722830279211E-2</v>
      </c>
      <c r="AL92" s="181">
        <f t="shared" si="88"/>
        <v>5.4738310604682816E-2</v>
      </c>
      <c r="AM92" s="164">
        <f t="shared" si="89"/>
        <v>5.8654853277013697E-2</v>
      </c>
      <c r="AN92" s="164">
        <f t="shared" si="90"/>
        <v>6.6629071309549648E-2</v>
      </c>
      <c r="AO92" s="181">
        <f t="shared" si="91"/>
        <v>6.6704482666911424E-2</v>
      </c>
      <c r="AP92" s="164">
        <f t="shared" si="92"/>
        <v>5.8435403907844963E-2</v>
      </c>
      <c r="AQ92" s="164">
        <f t="shared" si="93"/>
        <v>6.4860506157620179E-2</v>
      </c>
      <c r="AR92" s="181">
        <f t="shared" si="94"/>
        <v>6.7878157697892627E-2</v>
      </c>
      <c r="AT92" s="24">
        <f t="shared" si="60"/>
        <v>6.774358118564372E-2</v>
      </c>
      <c r="AU92" s="24">
        <f t="shared" si="61"/>
        <v>6.2985532036205605E-2</v>
      </c>
      <c r="AV92" s="24">
        <f t="shared" si="95"/>
        <v>4.758049149438115E-3</v>
      </c>
      <c r="AW92" s="24">
        <f t="shared" si="62"/>
        <v>6.7841508724554966E-2</v>
      </c>
      <c r="AX92" s="24">
        <f t="shared" si="63"/>
        <v>6.3953278125338908E-2</v>
      </c>
      <c r="AY92" s="24">
        <f t="shared" si="96"/>
        <v>3.8882305992160582E-3</v>
      </c>
      <c r="AZ92" s="24">
        <f t="shared" si="64"/>
        <v>6.8103276108700816E-2</v>
      </c>
      <c r="BA92" s="24">
        <f t="shared" si="65"/>
        <v>6.4246351039667582E-2</v>
      </c>
      <c r="BB92" s="24">
        <f t="shared" si="97"/>
        <v>3.8569250690332346E-3</v>
      </c>
      <c r="BC92" s="24">
        <f t="shared" si="66"/>
        <v>7.769438929935113E-2</v>
      </c>
      <c r="BD92" s="24">
        <f t="shared" si="67"/>
        <v>6.6660771135479191E-2</v>
      </c>
      <c r="BE92" s="24">
        <f t="shared" si="98"/>
        <v>1.1033618163871939E-2</v>
      </c>
      <c r="BF92" s="24">
        <f t="shared" si="68"/>
        <v>5.6057722830279211E-2</v>
      </c>
      <c r="BG92" s="24">
        <f t="shared" si="69"/>
        <v>4.8419144560253757E-2</v>
      </c>
      <c r="BH92" s="24">
        <f t="shared" si="99"/>
        <v>7.6385782700254534E-3</v>
      </c>
      <c r="BI92" s="24">
        <f t="shared" si="70"/>
        <v>6.6704482666911424E-2</v>
      </c>
      <c r="BJ92" s="24">
        <f t="shared" si="71"/>
        <v>5.8654853277013697E-2</v>
      </c>
      <c r="BK92" s="24">
        <f t="shared" si="100"/>
        <v>8.0496293898977278E-3</v>
      </c>
      <c r="BL92" s="24">
        <f t="shared" si="72"/>
        <v>6.7878157697892627E-2</v>
      </c>
      <c r="BM92" s="24">
        <f t="shared" si="73"/>
        <v>5.8435403907844963E-2</v>
      </c>
      <c r="BN92" s="24">
        <f t="shared" si="101"/>
        <v>9.4427537900476644E-3</v>
      </c>
    </row>
    <row r="93" spans="1:66" x14ac:dyDescent="0.25">
      <c r="A93" s="35">
        <f>+NAC!A94</f>
        <v>45413</v>
      </c>
      <c r="B93" s="71">
        <f>+NAC!P94</f>
        <v>6188.7</v>
      </c>
      <c r="C93" s="71">
        <f>+NAC!S94</f>
        <v>6215.5750308785118</v>
      </c>
      <c r="D93" s="179">
        <f>+[1]IPCse!$DK95</f>
        <v>6141.2740898804022</v>
      </c>
      <c r="E93" s="71">
        <f>+GBA!$P94</f>
        <v>6114.4</v>
      </c>
      <c r="F93" s="71">
        <f>+GBA!$S94</f>
        <v>6270.0411244472525</v>
      </c>
      <c r="G93" s="179">
        <f>+[1]IPCse!$DE95</f>
        <v>6197.8949870439619</v>
      </c>
      <c r="H93" s="71">
        <f>+PAM!$P94</f>
        <v>6271.7</v>
      </c>
      <c r="I93" s="71">
        <f>+PAM!$S94</f>
        <v>6199.2541660565248</v>
      </c>
      <c r="J93" s="179">
        <f>+[1]IPCse!$DF95</f>
        <v>6130.6324122653295</v>
      </c>
      <c r="K93" s="71">
        <f>+NOA!$P94</f>
        <v>6238.8</v>
      </c>
      <c r="L93" s="71">
        <f>+NOA!$S94</f>
        <v>6115.775648512833</v>
      </c>
      <c r="M93" s="179">
        <f>+[1]IPCse!$DG95</f>
        <v>6051.5237519406064</v>
      </c>
      <c r="N93" s="71">
        <f>+NEA!$P94</f>
        <v>6188.5</v>
      </c>
      <c r="O93" s="71">
        <f>+NEA!$S94</f>
        <v>6034.38006042296</v>
      </c>
      <c r="P93" s="179">
        <f>+[1]IPCse!$DH95</f>
        <v>6003.779552046929</v>
      </c>
      <c r="Q93" s="71">
        <f>+CUY!$P94</f>
        <v>6357.9</v>
      </c>
      <c r="R93" s="71">
        <f>+CUY!$S94</f>
        <v>6161.4680179506358</v>
      </c>
      <c r="S93" s="179">
        <f>+[1]IPCse!$DI95</f>
        <v>6109.4310679820201</v>
      </c>
      <c r="T93" s="71">
        <f>+PAT!$P94</f>
        <v>6032.4</v>
      </c>
      <c r="U93" s="71">
        <f>+PAT!$S94</f>
        <v>5997.1967717604457</v>
      </c>
      <c r="V93" s="179">
        <f>+[1]IPCse!$DJ95</f>
        <v>5974.3403974190296</v>
      </c>
      <c r="X93" s="164">
        <f t="shared" si="74"/>
        <v>3.7345580717075499E-2</v>
      </c>
      <c r="Y93" s="164">
        <f t="shared" si="75"/>
        <v>4.6305143953170091E-2</v>
      </c>
      <c r="Z93" s="181">
        <f t="shared" si="76"/>
        <v>5.3619007670084873E-2</v>
      </c>
      <c r="AA93" s="164">
        <f t="shared" si="77"/>
        <v>3.9104056557279554E-2</v>
      </c>
      <c r="AB93" s="164">
        <f t="shared" si="78"/>
        <v>4.9253827143907136E-2</v>
      </c>
      <c r="AC93" s="181">
        <f t="shared" si="79"/>
        <v>5.6480666809183289E-2</v>
      </c>
      <c r="AD93" s="164">
        <f t="shared" si="80"/>
        <v>3.7570724282830925E-2</v>
      </c>
      <c r="AE93" s="164">
        <f t="shared" si="81"/>
        <v>4.5921318856947391E-2</v>
      </c>
      <c r="AF93" s="181">
        <f t="shared" si="82"/>
        <v>5.2258254757759248E-2</v>
      </c>
      <c r="AG93" s="164">
        <f t="shared" si="83"/>
        <v>3.44724667960008E-2</v>
      </c>
      <c r="AH93" s="164">
        <f t="shared" si="84"/>
        <v>4.4566644436388581E-2</v>
      </c>
      <c r="AI93" s="181">
        <f t="shared" si="85"/>
        <v>5.1860810545973468E-2</v>
      </c>
      <c r="AJ93" s="164">
        <f t="shared" si="86"/>
        <v>2.8810347120627799E-2</v>
      </c>
      <c r="AK93" s="164">
        <f t="shared" si="87"/>
        <v>3.4015003929975585E-2</v>
      </c>
      <c r="AL93" s="181">
        <f t="shared" si="88"/>
        <v>4.4393355984896132E-2</v>
      </c>
      <c r="AM93" s="164">
        <f t="shared" si="89"/>
        <v>3.1205903819641501E-2</v>
      </c>
      <c r="AN93" s="164">
        <f t="shared" si="90"/>
        <v>3.9766844049275551E-2</v>
      </c>
      <c r="AO93" s="181">
        <f t="shared" si="91"/>
        <v>4.9194629003405321E-2</v>
      </c>
      <c r="AP93" s="164">
        <f t="shared" si="92"/>
        <v>3.8815223006716026E-2</v>
      </c>
      <c r="AQ93" s="164">
        <f t="shared" si="93"/>
        <v>4.6268986987158423E-2</v>
      </c>
      <c r="AR93" s="181">
        <f t="shared" si="94"/>
        <v>5.2207144222997437E-2</v>
      </c>
      <c r="AT93" s="24">
        <f t="shared" si="60"/>
        <v>5.3619007670084873E-2</v>
      </c>
      <c r="AU93" s="24">
        <f t="shared" si="61"/>
        <v>3.7345580717075499E-2</v>
      </c>
      <c r="AV93" s="24">
        <f t="shared" si="95"/>
        <v>1.6273426953009373E-2</v>
      </c>
      <c r="AW93" s="24">
        <f t="shared" si="62"/>
        <v>5.6480666809183289E-2</v>
      </c>
      <c r="AX93" s="24">
        <f t="shared" si="63"/>
        <v>3.9104056557279554E-2</v>
      </c>
      <c r="AY93" s="24">
        <f t="shared" si="96"/>
        <v>1.7376610251903735E-2</v>
      </c>
      <c r="AZ93" s="24">
        <f t="shared" si="64"/>
        <v>5.2258254757759248E-2</v>
      </c>
      <c r="BA93" s="24">
        <f t="shared" si="65"/>
        <v>3.7570724282830925E-2</v>
      </c>
      <c r="BB93" s="24">
        <f t="shared" si="97"/>
        <v>1.4687530474928323E-2</v>
      </c>
      <c r="BC93" s="24">
        <f t="shared" si="66"/>
        <v>5.1860810545973468E-2</v>
      </c>
      <c r="BD93" s="24">
        <f t="shared" si="67"/>
        <v>3.44724667960008E-2</v>
      </c>
      <c r="BE93" s="24">
        <f t="shared" si="98"/>
        <v>1.7388343749972668E-2</v>
      </c>
      <c r="BF93" s="24">
        <f t="shared" si="68"/>
        <v>4.4393355984896132E-2</v>
      </c>
      <c r="BG93" s="24">
        <f t="shared" si="69"/>
        <v>2.8810347120627799E-2</v>
      </c>
      <c r="BH93" s="24">
        <f t="shared" si="99"/>
        <v>1.5583008864268333E-2</v>
      </c>
      <c r="BI93" s="24">
        <f t="shared" si="70"/>
        <v>4.9194629003405321E-2</v>
      </c>
      <c r="BJ93" s="24">
        <f t="shared" si="71"/>
        <v>3.1205903819641501E-2</v>
      </c>
      <c r="BK93" s="24">
        <f t="shared" si="100"/>
        <v>1.7988725183763821E-2</v>
      </c>
      <c r="BL93" s="24">
        <f t="shared" si="72"/>
        <v>5.2207144222997437E-2</v>
      </c>
      <c r="BM93" s="24">
        <f t="shared" si="73"/>
        <v>3.8815223006716026E-2</v>
      </c>
      <c r="BN93" s="24">
        <f t="shared" si="101"/>
        <v>1.3391921216281411E-2</v>
      </c>
    </row>
    <row r="94" spans="1:66" s="81" customFormat="1" x14ac:dyDescent="0.25">
      <c r="A94" s="79">
        <f>+NAC!A95</f>
        <v>45444</v>
      </c>
      <c r="B94" s="182">
        <f>+NAC!P95</f>
        <v>6414.7</v>
      </c>
      <c r="C94" s="182">
        <f>+NAC!S95</f>
        <v>6435.5170520578986</v>
      </c>
      <c r="D94" s="183">
        <f>+[1]IPCse!$DK96</f>
        <v>6433.9606200863254</v>
      </c>
      <c r="E94" s="182">
        <f>+GBA!$P95</f>
        <v>6350.2</v>
      </c>
      <c r="F94" s="182">
        <f>+GBA!$S95</f>
        <v>6483.4299115603299</v>
      </c>
      <c r="G94" s="183">
        <f>+[1]IPCse!$DE96</f>
        <v>6483.8235890864107</v>
      </c>
      <c r="H94" s="182">
        <f>+PAM!$P95</f>
        <v>6503.5</v>
      </c>
      <c r="I94" s="182">
        <f>+PAM!$S95</f>
        <v>6444.4008932493789</v>
      </c>
      <c r="J94" s="183">
        <f>+[1]IPCse!$DF96</f>
        <v>6445.0716228912297</v>
      </c>
      <c r="K94" s="182">
        <f>+NOA!$P95</f>
        <v>6428.7</v>
      </c>
      <c r="L94" s="182">
        <f>+NOA!$S95</f>
        <v>6319.1302594051349</v>
      </c>
      <c r="M94" s="183">
        <f>+[1]IPCse!$DG96</f>
        <v>6316.7158703988316</v>
      </c>
      <c r="N94" s="182">
        <f>+NEA!$P95</f>
        <v>6380.1</v>
      </c>
      <c r="O94" s="182">
        <f>+NEA!$S95</f>
        <v>6238.7298269706134</v>
      </c>
      <c r="P94" s="183">
        <f>+[1]IPCse!$DH96</f>
        <v>6278.1247234062766</v>
      </c>
      <c r="Q94" s="182">
        <f>+CUY!$P95</f>
        <v>6557.6</v>
      </c>
      <c r="R94" s="182">
        <f>+CUY!$S95</f>
        <v>6380.4805235602089</v>
      </c>
      <c r="S94" s="183">
        <f>+[1]IPCse!$DI96</f>
        <v>6385.0691909671295</v>
      </c>
      <c r="T94" s="182">
        <f>+PAT!$P95</f>
        <v>6236.9</v>
      </c>
      <c r="U94" s="182">
        <f>+PAT!$S95</f>
        <v>6230.7868758485447</v>
      </c>
      <c r="V94" s="183">
        <f>+[1]IPCse!$DJ96</f>
        <v>6249.1591679158373</v>
      </c>
      <c r="X94" s="165">
        <f t="shared" si="74"/>
        <v>3.6518170213453605E-2</v>
      </c>
      <c r="Y94" s="165">
        <f t="shared" si="75"/>
        <v>3.5385627248763152E-2</v>
      </c>
      <c r="Z94" s="184">
        <f t="shared" si="76"/>
        <v>4.7658926457656792E-2</v>
      </c>
      <c r="AA94" s="165">
        <f t="shared" si="77"/>
        <v>3.8564699725238905E-2</v>
      </c>
      <c r="AB94" s="165">
        <f t="shared" si="78"/>
        <v>3.403307615974982E-2</v>
      </c>
      <c r="AC94" s="184">
        <f t="shared" si="79"/>
        <v>4.6133179513391465E-2</v>
      </c>
      <c r="AD94" s="165">
        <f t="shared" si="80"/>
        <v>3.6959676004910902E-2</v>
      </c>
      <c r="AE94" s="165">
        <f t="shared" si="81"/>
        <v>3.9544551751908186E-2</v>
      </c>
      <c r="AF94" s="184">
        <f t="shared" si="82"/>
        <v>5.1289848987979392E-2</v>
      </c>
      <c r="AG94" s="165">
        <f t="shared" si="83"/>
        <v>3.0438545874206469E-2</v>
      </c>
      <c r="AH94" s="165">
        <f t="shared" si="84"/>
        <v>3.3250829098309342E-2</v>
      </c>
      <c r="AI94" s="184">
        <f t="shared" si="85"/>
        <v>4.3822370914958997E-2</v>
      </c>
      <c r="AJ94" s="165">
        <f t="shared" si="86"/>
        <v>3.0960652823786017E-2</v>
      </c>
      <c r="AK94" s="165">
        <f t="shared" si="87"/>
        <v>3.3864251920077137E-2</v>
      </c>
      <c r="AL94" s="184">
        <f t="shared" si="88"/>
        <v>4.5695410529490887E-2</v>
      </c>
      <c r="AM94" s="165">
        <f t="shared" si="89"/>
        <v>3.1409742210478431E-2</v>
      </c>
      <c r="AN94" s="165">
        <f t="shared" si="90"/>
        <v>3.5545507169964852E-2</v>
      </c>
      <c r="AO94" s="184">
        <f t="shared" si="91"/>
        <v>4.5116823468171807E-2</v>
      </c>
      <c r="AP94" s="165">
        <f t="shared" si="92"/>
        <v>3.3900271865261011E-2</v>
      </c>
      <c r="AQ94" s="165">
        <f t="shared" si="93"/>
        <v>3.8949881582679868E-2</v>
      </c>
      <c r="AR94" s="184">
        <f t="shared" si="94"/>
        <v>4.5999851400420955E-2</v>
      </c>
      <c r="AT94" s="80">
        <f t="shared" si="60"/>
        <v>4.7658926457656792E-2</v>
      </c>
      <c r="AU94" s="80">
        <f t="shared" si="61"/>
        <v>3.5385627248763152E-2</v>
      </c>
      <c r="AV94" s="80">
        <f t="shared" si="95"/>
        <v>1.227329920889364E-2</v>
      </c>
      <c r="AW94" s="80">
        <f t="shared" si="62"/>
        <v>4.6133179513391465E-2</v>
      </c>
      <c r="AX94" s="80">
        <f t="shared" si="63"/>
        <v>3.403307615974982E-2</v>
      </c>
      <c r="AY94" s="80">
        <f t="shared" si="96"/>
        <v>1.2100103353641645E-2</v>
      </c>
      <c r="AZ94" s="80">
        <f t="shared" si="64"/>
        <v>5.1289848987979392E-2</v>
      </c>
      <c r="BA94" s="80">
        <f t="shared" si="65"/>
        <v>3.6959676004910902E-2</v>
      </c>
      <c r="BB94" s="80">
        <f t="shared" si="97"/>
        <v>1.433017298306849E-2</v>
      </c>
      <c r="BC94" s="80">
        <f t="shared" si="66"/>
        <v>4.3822370914958997E-2</v>
      </c>
      <c r="BD94" s="80">
        <f t="shared" si="67"/>
        <v>3.0438545874206469E-2</v>
      </c>
      <c r="BE94" s="80">
        <f t="shared" si="98"/>
        <v>1.3383825040752528E-2</v>
      </c>
      <c r="BF94" s="80">
        <f t="shared" si="68"/>
        <v>4.5695410529490887E-2</v>
      </c>
      <c r="BG94" s="80">
        <f t="shared" si="69"/>
        <v>3.0960652823786017E-2</v>
      </c>
      <c r="BH94" s="80">
        <f t="shared" si="99"/>
        <v>1.4734757705704871E-2</v>
      </c>
      <c r="BI94" s="80">
        <f t="shared" si="70"/>
        <v>4.5116823468171807E-2</v>
      </c>
      <c r="BJ94" s="80">
        <f t="shared" si="71"/>
        <v>3.1409742210478431E-2</v>
      </c>
      <c r="BK94" s="80">
        <f t="shared" si="100"/>
        <v>1.3707081257693376E-2</v>
      </c>
      <c r="BL94" s="80">
        <f t="shared" si="72"/>
        <v>4.5999851400420955E-2</v>
      </c>
      <c r="BM94" s="80">
        <f t="shared" si="73"/>
        <v>3.3900271865261011E-2</v>
      </c>
      <c r="BN94" s="80">
        <f t="shared" si="101"/>
        <v>1.2099579535159943E-2</v>
      </c>
    </row>
    <row r="95" spans="1:66" s="81" customFormat="1" x14ac:dyDescent="0.25">
      <c r="A95" s="79">
        <f>+NAC!A96</f>
        <v>45474</v>
      </c>
      <c r="B95" s="182">
        <f>+NAC!P96</f>
        <v>6657.5</v>
      </c>
      <c r="C95" s="182">
        <f>+NAC!S96</f>
        <v>6682.5338381399406</v>
      </c>
      <c r="D95" s="183">
        <f>+[1]IPCse!$DK97</f>
        <v>6756.2168043076008</v>
      </c>
      <c r="E95" s="182">
        <f>+GBA!$P96</f>
        <v>6597.6</v>
      </c>
      <c r="F95" s="182">
        <f>+GBA!$S96</f>
        <v>6750.5277321541389</v>
      </c>
      <c r="G95" s="183">
        <f>+[1]IPCse!$DE97</f>
        <v>6826.1369049828163</v>
      </c>
      <c r="H95" s="182">
        <f>+PAM!$P96</f>
        <v>6744.5</v>
      </c>
      <c r="I95" s="182">
        <f>+PAM!$S96</f>
        <v>6679.8815785620154</v>
      </c>
      <c r="J95" s="183">
        <f>+[1]IPCse!$DF97</f>
        <v>6760.0148555270134</v>
      </c>
      <c r="K95" s="182">
        <f>+NOA!$P96</f>
        <v>6654.2</v>
      </c>
      <c r="L95" s="182">
        <f>+NOA!$S96</f>
        <v>6521.3790846122502</v>
      </c>
      <c r="M95" s="183">
        <f>+[1]IPCse!$DG97</f>
        <v>6607.9150434126423</v>
      </c>
      <c r="N95" s="182">
        <f>+NEA!$P96</f>
        <v>6589.4</v>
      </c>
      <c r="O95" s="182">
        <f>+NEA!$S96</f>
        <v>6432.8068113155723</v>
      </c>
      <c r="P95" s="183">
        <f>+[1]IPCse!$DH97</f>
        <v>6531.7054970495783</v>
      </c>
      <c r="Q95" s="182">
        <f>+CUY!$P96</f>
        <v>6836.7</v>
      </c>
      <c r="R95" s="182">
        <f>+CUY!$S96</f>
        <v>6644.5181899775607</v>
      </c>
      <c r="S95" s="183">
        <f>+[1]IPCse!$DI97</f>
        <v>6713.0950721291501</v>
      </c>
      <c r="T95" s="182">
        <f>+PAT!$P96</f>
        <v>6467.5</v>
      </c>
      <c r="U95" s="182">
        <f>+PAT!$S96</f>
        <v>6484.0762105898339</v>
      </c>
      <c r="V95" s="183">
        <f>+[1]IPCse!$DJ97</f>
        <v>6538.0650351657623</v>
      </c>
      <c r="X95" s="165">
        <f t="shared" si="74"/>
        <v>3.7850561990428355E-2</v>
      </c>
      <c r="Y95" s="165">
        <f t="shared" si="75"/>
        <v>3.838336284153776E-2</v>
      </c>
      <c r="Z95" s="184">
        <f t="shared" si="76"/>
        <v>5.0086751108674221E-2</v>
      </c>
      <c r="AA95" s="165">
        <f t="shared" si="77"/>
        <v>3.8959402853453451E-2</v>
      </c>
      <c r="AB95" s="165">
        <f t="shared" si="78"/>
        <v>4.1196993603271448E-2</v>
      </c>
      <c r="AC95" s="184">
        <f t="shared" si="79"/>
        <v>5.2794976790020653E-2</v>
      </c>
      <c r="AD95" s="165">
        <f t="shared" si="80"/>
        <v>3.7056969324209987E-2</v>
      </c>
      <c r="AE95" s="165">
        <f t="shared" si="81"/>
        <v>3.6540353279279403E-2</v>
      </c>
      <c r="AF95" s="184">
        <f t="shared" si="82"/>
        <v>4.8865745962727081E-2</v>
      </c>
      <c r="AG95" s="165">
        <f t="shared" si="83"/>
        <v>3.5077076236253113E-2</v>
      </c>
      <c r="AH95" s="165">
        <f t="shared" si="84"/>
        <v>3.2005800941687479E-2</v>
      </c>
      <c r="AI95" s="184">
        <f t="shared" si="85"/>
        <v>4.6099773836340674E-2</v>
      </c>
      <c r="AJ95" s="165">
        <f t="shared" si="86"/>
        <v>3.2805128446262488E-2</v>
      </c>
      <c r="AK95" s="165">
        <f t="shared" si="87"/>
        <v>3.1108413046826655E-2</v>
      </c>
      <c r="AL95" s="184">
        <f t="shared" si="88"/>
        <v>4.0391165326469913E-2</v>
      </c>
      <c r="AM95" s="165">
        <f t="shared" si="89"/>
        <v>4.2561302915700816E-2</v>
      </c>
      <c r="AN95" s="165">
        <f t="shared" si="90"/>
        <v>4.1382097389433437E-2</v>
      </c>
      <c r="AO95" s="184">
        <f t="shared" si="91"/>
        <v>5.1373896092790083E-2</v>
      </c>
      <c r="AP95" s="165">
        <f t="shared" si="92"/>
        <v>3.6973496448556187E-2</v>
      </c>
      <c r="AQ95" s="165">
        <f t="shared" si="93"/>
        <v>4.0651259590193334E-2</v>
      </c>
      <c r="AR95" s="184">
        <f t="shared" si="94"/>
        <v>4.6231158382588955E-2</v>
      </c>
      <c r="AT95" s="80">
        <f t="shared" si="60"/>
        <v>5.0086751108674221E-2</v>
      </c>
      <c r="AU95" s="80">
        <f t="shared" si="61"/>
        <v>3.7850561990428355E-2</v>
      </c>
      <c r="AV95" s="80">
        <f t="shared" si="95"/>
        <v>1.2236189118245866E-2</v>
      </c>
      <c r="AW95" s="80">
        <f t="shared" si="62"/>
        <v>5.2794976790020653E-2</v>
      </c>
      <c r="AX95" s="80">
        <f t="shared" si="63"/>
        <v>3.8959402853453451E-2</v>
      </c>
      <c r="AY95" s="80">
        <f t="shared" si="96"/>
        <v>1.3835573936567203E-2</v>
      </c>
      <c r="AZ95" s="80">
        <f t="shared" si="64"/>
        <v>4.8865745962727081E-2</v>
      </c>
      <c r="BA95" s="80">
        <f t="shared" si="65"/>
        <v>3.6540353279279403E-2</v>
      </c>
      <c r="BB95" s="80">
        <f t="shared" si="97"/>
        <v>1.2325392683447678E-2</v>
      </c>
      <c r="BC95" s="80">
        <f t="shared" si="66"/>
        <v>4.6099773836340674E-2</v>
      </c>
      <c r="BD95" s="80">
        <f t="shared" si="67"/>
        <v>3.2005800941687479E-2</v>
      </c>
      <c r="BE95" s="80">
        <f t="shared" si="98"/>
        <v>1.4093972894653195E-2</v>
      </c>
      <c r="BF95" s="80">
        <f t="shared" si="68"/>
        <v>4.0391165326469913E-2</v>
      </c>
      <c r="BG95" s="80">
        <f t="shared" si="69"/>
        <v>3.1108413046826655E-2</v>
      </c>
      <c r="BH95" s="80">
        <f t="shared" si="99"/>
        <v>9.2827522796432582E-3</v>
      </c>
      <c r="BI95" s="80">
        <f t="shared" si="70"/>
        <v>5.1373896092790083E-2</v>
      </c>
      <c r="BJ95" s="80">
        <f t="shared" si="71"/>
        <v>4.1382097389433437E-2</v>
      </c>
      <c r="BK95" s="80">
        <f t="shared" si="100"/>
        <v>9.9917987033566469E-3</v>
      </c>
      <c r="BL95" s="80">
        <f t="shared" si="72"/>
        <v>4.6231158382588955E-2</v>
      </c>
      <c r="BM95" s="80">
        <f t="shared" si="73"/>
        <v>3.6973496448556187E-2</v>
      </c>
      <c r="BN95" s="80">
        <f t="shared" si="101"/>
        <v>9.2576619340327682E-3</v>
      </c>
    </row>
    <row r="96" spans="1:66" s="81" customFormat="1" x14ac:dyDescent="0.25">
      <c r="A96" s="79">
        <f>+NAC!A97</f>
        <v>45505</v>
      </c>
      <c r="B96" s="182">
        <f>+NAC!P97</f>
        <v>6931.8</v>
      </c>
      <c r="C96" s="182">
        <f>+NAC!S97</f>
        <v>6920.687298801754</v>
      </c>
      <c r="D96" s="183">
        <f>+[1]IPCse!$DK98</f>
        <v>7009.3747159708255</v>
      </c>
      <c r="E96" s="182">
        <f>+GBA!$P97</f>
        <v>6880.8</v>
      </c>
      <c r="F96" s="182">
        <f>+GBA!$S97</f>
        <v>6968.6620183196483</v>
      </c>
      <c r="G96" s="183">
        <f>+[1]IPCse!$DE98</f>
        <v>7062.2083932149453</v>
      </c>
      <c r="H96" s="182">
        <f>+PAM!$P97</f>
        <v>7016.5</v>
      </c>
      <c r="I96" s="182">
        <f>+PAM!$S97</f>
        <v>6920.5493922975556</v>
      </c>
      <c r="J96" s="183">
        <f>+[1]IPCse!$DF98</f>
        <v>7018.7493898056873</v>
      </c>
      <c r="K96" s="182">
        <f>+NOA!$P97</f>
        <v>6893.6</v>
      </c>
      <c r="L96" s="182">
        <f>+NOA!$S97</f>
        <v>6792.0557653130518</v>
      </c>
      <c r="M96" s="183">
        <f>+[1]IPCse!$DG98</f>
        <v>6873.5750661139991</v>
      </c>
      <c r="N96" s="182">
        <f>+NEA!$P97</f>
        <v>6850.5</v>
      </c>
      <c r="O96" s="182">
        <f>+NEA!$S97</f>
        <v>6722.2981049162299</v>
      </c>
      <c r="P96" s="183">
        <f>+[1]IPCse!$DH98</f>
        <v>6816.3949553322864</v>
      </c>
      <c r="Q96" s="182">
        <f>+CUY!$P97</f>
        <v>7104.1</v>
      </c>
      <c r="R96" s="182">
        <f>+CUY!$S97</f>
        <v>6934.8153178758403</v>
      </c>
      <c r="S96" s="183">
        <f>+[1]IPCse!$DI98</f>
        <v>7007.1459154141057</v>
      </c>
      <c r="T96" s="182">
        <f>+PAT!$P97</f>
        <v>6745.5</v>
      </c>
      <c r="U96" s="182">
        <f>+PAT!$S97</f>
        <v>6764.3481068034389</v>
      </c>
      <c r="V96" s="183">
        <f>+[1]IPCse!$DJ98</f>
        <v>6820.2248335791237</v>
      </c>
      <c r="X96" s="165">
        <f t="shared" si="74"/>
        <v>4.120165227187389E-2</v>
      </c>
      <c r="Y96" s="165">
        <f t="shared" si="75"/>
        <v>3.5638197490684531E-2</v>
      </c>
      <c r="Z96" s="184">
        <f t="shared" si="76"/>
        <v>3.7470365294052899E-2</v>
      </c>
      <c r="AA96" s="165">
        <f t="shared" si="77"/>
        <v>4.2924699890869444E-2</v>
      </c>
      <c r="AB96" s="165">
        <f t="shared" si="78"/>
        <v>3.2313664178652557E-2</v>
      </c>
      <c r="AC96" s="184">
        <f t="shared" si="79"/>
        <v>3.4583468148698504E-2</v>
      </c>
      <c r="AD96" s="165">
        <f t="shared" si="80"/>
        <v>4.0329157090962964E-2</v>
      </c>
      <c r="AE96" s="165">
        <f t="shared" si="81"/>
        <v>3.6028754537793528E-2</v>
      </c>
      <c r="AF96" s="184">
        <f t="shared" si="82"/>
        <v>3.8274255280242642E-2</v>
      </c>
      <c r="AG96" s="165">
        <f t="shared" si="83"/>
        <v>3.5977277508941752E-2</v>
      </c>
      <c r="AH96" s="165">
        <f t="shared" si="84"/>
        <v>4.1506049132995049E-2</v>
      </c>
      <c r="AI96" s="184">
        <f t="shared" si="85"/>
        <v>4.020330481793799E-2</v>
      </c>
      <c r="AJ96" s="165">
        <f t="shared" si="86"/>
        <v>3.9624244999544755E-2</v>
      </c>
      <c r="AK96" s="165">
        <f t="shared" si="87"/>
        <v>4.5002329790384987E-2</v>
      </c>
      <c r="AL96" s="184">
        <f t="shared" si="88"/>
        <v>4.3585776855876945E-2</v>
      </c>
      <c r="AM96" s="165">
        <f t="shared" si="89"/>
        <v>3.9112437286995316E-2</v>
      </c>
      <c r="AN96" s="165">
        <f t="shared" si="90"/>
        <v>4.3689718290809587E-2</v>
      </c>
      <c r="AO96" s="184">
        <f t="shared" si="91"/>
        <v>4.3802573943242828E-2</v>
      </c>
      <c r="AP96" s="165">
        <f t="shared" si="92"/>
        <v>4.2984151526865189E-2</v>
      </c>
      <c r="AQ96" s="165">
        <f t="shared" si="93"/>
        <v>4.3224645594982958E-2</v>
      </c>
      <c r="AR96" s="184">
        <f t="shared" si="94"/>
        <v>4.3156468602825404E-2</v>
      </c>
      <c r="AT96" s="80">
        <f t="shared" si="60"/>
        <v>4.120165227187389E-2</v>
      </c>
      <c r="AU96" s="80">
        <f t="shared" si="61"/>
        <v>3.5638197490684531E-2</v>
      </c>
      <c r="AV96" s="80">
        <f t="shared" si="95"/>
        <v>5.5634547811893587E-3</v>
      </c>
      <c r="AW96" s="80">
        <f t="shared" si="62"/>
        <v>4.2924699890869444E-2</v>
      </c>
      <c r="AX96" s="80">
        <f t="shared" si="63"/>
        <v>3.2313664178652557E-2</v>
      </c>
      <c r="AY96" s="80">
        <f t="shared" si="96"/>
        <v>1.0611035712216887E-2</v>
      </c>
      <c r="AZ96" s="80">
        <f t="shared" si="64"/>
        <v>4.0329157090962964E-2</v>
      </c>
      <c r="BA96" s="80">
        <f t="shared" si="65"/>
        <v>3.6028754537793528E-2</v>
      </c>
      <c r="BB96" s="80">
        <f t="shared" si="97"/>
        <v>4.3004025531694356E-3</v>
      </c>
      <c r="BC96" s="80">
        <f t="shared" si="66"/>
        <v>4.1506049132995049E-2</v>
      </c>
      <c r="BD96" s="80">
        <f t="shared" si="67"/>
        <v>3.5977277508941752E-2</v>
      </c>
      <c r="BE96" s="80">
        <f t="shared" si="98"/>
        <v>5.5287716240532969E-3</v>
      </c>
      <c r="BF96" s="80">
        <f t="shared" si="68"/>
        <v>4.5002329790384987E-2</v>
      </c>
      <c r="BG96" s="80">
        <f t="shared" si="69"/>
        <v>3.9624244999544755E-2</v>
      </c>
      <c r="BH96" s="80">
        <f t="shared" si="99"/>
        <v>5.3780847908402318E-3</v>
      </c>
      <c r="BI96" s="80">
        <f t="shared" si="70"/>
        <v>4.3802573943242828E-2</v>
      </c>
      <c r="BJ96" s="80">
        <f t="shared" si="71"/>
        <v>3.9112437286995316E-2</v>
      </c>
      <c r="BK96" s="80">
        <f t="shared" si="100"/>
        <v>4.6901366562475122E-3</v>
      </c>
      <c r="BL96" s="80">
        <f t="shared" si="72"/>
        <v>4.3224645594982958E-2</v>
      </c>
      <c r="BM96" s="80">
        <f t="shared" si="73"/>
        <v>4.2984151526865189E-2</v>
      </c>
      <c r="BN96" s="80">
        <f t="shared" si="101"/>
        <v>2.4049406811776919E-4</v>
      </c>
    </row>
    <row r="97" spans="1:66" s="81" customFormat="1" x14ac:dyDescent="0.25">
      <c r="A97" s="79">
        <f>+NAC!A98</f>
        <v>45536</v>
      </c>
      <c r="B97" s="182">
        <f>+NAC!P98</f>
        <v>7157.9</v>
      </c>
      <c r="C97" s="182">
        <f>+NAC!S98</f>
        <v>7131.2595029610911</v>
      </c>
      <c r="D97" s="183">
        <f>+[1]IPCse!$DK99</f>
        <v>7180.9115275275708</v>
      </c>
      <c r="E97" s="182">
        <f>+GBA!$P98</f>
        <v>7117.2</v>
      </c>
      <c r="F97" s="182">
        <f>+GBA!$S98</f>
        <v>7194.5438092229961</v>
      </c>
      <c r="G97" s="183">
        <f>+[1]IPCse!$DE99</f>
        <v>7238.1155311667162</v>
      </c>
      <c r="H97" s="182">
        <f>+PAM!$P98</f>
        <v>7238.6</v>
      </c>
      <c r="I97" s="182">
        <f>+PAM!$S98</f>
        <v>7121.5586908771429</v>
      </c>
      <c r="J97" s="183">
        <f>+[1]IPCse!$DF99</f>
        <v>7188.2738708406359</v>
      </c>
      <c r="K97" s="182">
        <f>+NOA!$P98</f>
        <v>7102.4</v>
      </c>
      <c r="L97" s="182">
        <f>+NOA!$S98</f>
        <v>6981.1343202498965</v>
      </c>
      <c r="M97" s="183">
        <f>+[1]IPCse!$DG99</f>
        <v>7033.0842758932222</v>
      </c>
      <c r="N97" s="182">
        <f>+NEA!$P98</f>
        <v>7062.6</v>
      </c>
      <c r="O97" s="182">
        <f>+NEA!$S98</f>
        <v>6913.3129634715751</v>
      </c>
      <c r="P97" s="183">
        <f>+[1]IPCse!$DH99</f>
        <v>6975.8304270917642</v>
      </c>
      <c r="Q97" s="182">
        <f>+CUY!$P98</f>
        <v>7312.5</v>
      </c>
      <c r="R97" s="182">
        <f>+CUY!$S98</f>
        <v>7117.9856843679881</v>
      </c>
      <c r="S97" s="183">
        <f>+[1]IPCse!$DI99</f>
        <v>7165.0819256084778</v>
      </c>
      <c r="T97" s="182">
        <f>+PAT!$P98</f>
        <v>6960.7</v>
      </c>
      <c r="U97" s="182">
        <f>+PAT!$S98</f>
        <v>6976.0766782320125</v>
      </c>
      <c r="V97" s="183">
        <f>+[1]IPCse!$DJ99</f>
        <v>7009.5643134611555</v>
      </c>
      <c r="X97" s="165">
        <f t="shared" ref="X97:X107" si="102">+B97/B96-1</f>
        <v>3.2617790472893038E-2</v>
      </c>
      <c r="Y97" s="165">
        <f t="shared" ref="Y97:Y107" si="103">+C97/C96-1</f>
        <v>3.0426487293508497E-2</v>
      </c>
      <c r="Z97" s="184">
        <f t="shared" ref="Z97:Z107" si="104">+D97/D96-1</f>
        <v>2.4472484138406747E-2</v>
      </c>
      <c r="AA97" s="165">
        <f t="shared" ref="AA97:AA107" si="105">+E97/E96-1</f>
        <v>3.4356470177886234E-2</v>
      </c>
      <c r="AB97" s="165">
        <f t="shared" ref="AB97:AB107" si="106">+F97/F96-1</f>
        <v>3.241393976484086E-2</v>
      </c>
      <c r="AC97" s="184">
        <f t="shared" ref="AC97:AC107" si="107">+G97/G96-1</f>
        <v>2.4908233821133718E-2</v>
      </c>
      <c r="AD97" s="165">
        <f t="shared" ref="AD97:AD107" si="108">+H97/H96-1</f>
        <v>3.1653958526330905E-2</v>
      </c>
      <c r="AE97" s="165">
        <f t="shared" ref="AE97:AE107" si="109">+I97/I96-1</f>
        <v>2.9045280538465112E-2</v>
      </c>
      <c r="AF97" s="184">
        <f t="shared" ref="AF97:AF107" si="110">+J97/J96-1</f>
        <v>2.4153089335426703E-2</v>
      </c>
      <c r="AG97" s="165">
        <f t="shared" ref="AG97:AG107" si="111">+K97/K96-1</f>
        <v>3.0288963676453395E-2</v>
      </c>
      <c r="AH97" s="165">
        <f t="shared" ref="AH97:AH107" si="112">+L97/L96-1</f>
        <v>2.7838192363270453E-2</v>
      </c>
      <c r="AI97" s="184">
        <f t="shared" ref="AI97:AI107" si="113">+M97/M96-1</f>
        <v>2.3206149382958952E-2</v>
      </c>
      <c r="AJ97" s="165">
        <f t="shared" ref="AJ97:AJ107" si="114">+N97/N96-1</f>
        <v>3.0961243704839214E-2</v>
      </c>
      <c r="AK97" s="165">
        <f t="shared" ref="AK97:AK107" si="115">+O97/O96-1</f>
        <v>2.8415112744799353E-2</v>
      </c>
      <c r="AL97" s="184">
        <f t="shared" ref="AL97:AL107" si="116">+P97/P96-1</f>
        <v>2.3389999083717417E-2</v>
      </c>
      <c r="AM97" s="165">
        <f t="shared" ref="AM97:AM107" si="117">+Q97/Q96-1</f>
        <v>2.9335172646781427E-2</v>
      </c>
      <c r="AN97" s="165">
        <f t="shared" ref="AN97:AN107" si="118">+R97/R96-1</f>
        <v>2.6413157105999785E-2</v>
      </c>
      <c r="AO97" s="184">
        <f t="shared" ref="AO97:AO107" si="119">+S97/S96-1</f>
        <v>2.2539278059980017E-2</v>
      </c>
      <c r="AP97" s="165">
        <f t="shared" ref="AP97:AP107" si="120">+T97/T96-1</f>
        <v>3.1902749981469025E-2</v>
      </c>
      <c r="AQ97" s="165">
        <f t="shared" ref="AQ97:AQ107" si="121">+U97/U96-1</f>
        <v>3.1300661658086648E-2</v>
      </c>
      <c r="AR97" s="184">
        <f t="shared" ref="AR97:AR107" si="122">+V97/V96-1</f>
        <v>2.7761471872573162E-2</v>
      </c>
      <c r="AT97" s="80">
        <f t="shared" ref="AT97:AT107" si="123">+MAX(X97:Z97)</f>
        <v>3.2617790472893038E-2</v>
      </c>
      <c r="AU97" s="80">
        <f t="shared" ref="AU97:AU107" si="124">+MIN(X97:Z97)</f>
        <v>2.4472484138406747E-2</v>
      </c>
      <c r="AV97" s="80">
        <f t="shared" ref="AV97:AV107" si="125">+AT97-AU97</f>
        <v>8.1453063344862908E-3</v>
      </c>
      <c r="AW97" s="80">
        <f t="shared" ref="AW97:AW107" si="126">+MAX(AA97:AC97)</f>
        <v>3.4356470177886234E-2</v>
      </c>
      <c r="AX97" s="80">
        <f t="shared" ref="AX97:AX107" si="127">+MIN(AA97:AC97)</f>
        <v>2.4908233821133718E-2</v>
      </c>
      <c r="AY97" s="80">
        <f t="shared" ref="AY97:AY107" si="128">+AW97-AX97</f>
        <v>9.4482363567525152E-3</v>
      </c>
      <c r="AZ97" s="80">
        <f t="shared" ref="AZ97:AZ107" si="129">+MAX(AD97:AF97)</f>
        <v>3.1653958526330905E-2</v>
      </c>
      <c r="BA97" s="80">
        <f t="shared" ref="BA97:BA107" si="130">+MIN(AD97:AF97)</f>
        <v>2.4153089335426703E-2</v>
      </c>
      <c r="BB97" s="80">
        <f t="shared" ref="BB97:BB107" si="131">+AZ97-BA97</f>
        <v>7.5008691909042025E-3</v>
      </c>
      <c r="BC97" s="80">
        <f t="shared" ref="BC97:BC107" si="132">+MAX(AG97:AI97)</f>
        <v>3.0288963676453395E-2</v>
      </c>
      <c r="BD97" s="80">
        <f t="shared" ref="BD97:BD107" si="133">+MIN(AG97:AI97)</f>
        <v>2.3206149382958952E-2</v>
      </c>
      <c r="BE97" s="80">
        <f t="shared" ref="BE97:BE107" si="134">+BC97-BD97</f>
        <v>7.0828142934944438E-3</v>
      </c>
      <c r="BF97" s="80">
        <f t="shared" ref="BF97:BF107" si="135">+MAX(AJ97:AL97)</f>
        <v>3.0961243704839214E-2</v>
      </c>
      <c r="BG97" s="80">
        <f t="shared" ref="BG97:BG107" si="136">+MIN(AJ97:AL97)</f>
        <v>2.3389999083717417E-2</v>
      </c>
      <c r="BH97" s="80">
        <f t="shared" ref="BH97:BH107" si="137">+BF97-BG97</f>
        <v>7.5712446211217976E-3</v>
      </c>
      <c r="BI97" s="80">
        <f t="shared" ref="BI97:BI107" si="138">+MAX(AM97:AO97)</f>
        <v>2.9335172646781427E-2</v>
      </c>
      <c r="BJ97" s="80">
        <f t="shared" ref="BJ97:BJ107" si="139">+MIN(AM97:AO97)</f>
        <v>2.2539278059980017E-2</v>
      </c>
      <c r="BK97" s="80">
        <f t="shared" ref="BK97:BK107" si="140">+BI97-BJ97</f>
        <v>6.7958945868014098E-3</v>
      </c>
      <c r="BL97" s="80">
        <f t="shared" ref="BL97:BL107" si="141">+MAX(AP97:AR97)</f>
        <v>3.1902749981469025E-2</v>
      </c>
      <c r="BM97" s="80">
        <f t="shared" ref="BM97:BM107" si="142">+MIN(AP97:AR97)</f>
        <v>2.7761471872573162E-2</v>
      </c>
      <c r="BN97" s="80">
        <f t="shared" ref="BN97:BN107" si="143">+BL97-BM97</f>
        <v>4.1412781088958628E-3</v>
      </c>
    </row>
    <row r="98" spans="1:66" s="81" customFormat="1" x14ac:dyDescent="0.25">
      <c r="A98" s="79">
        <f>+NAC!A99</f>
        <v>45566</v>
      </c>
      <c r="B98" s="182">
        <f>+NAC!P99</f>
        <v>7366.8</v>
      </c>
      <c r="C98" s="182">
        <f>+NAC!S99</f>
        <v>7310.4627476655478</v>
      </c>
      <c r="D98" s="183">
        <f>+[1]IPCse!$DK100</f>
        <v>7355.6234687876022</v>
      </c>
      <c r="E98" s="182">
        <f>+GBA!$P99</f>
        <v>7336.5</v>
      </c>
      <c r="F98" s="182">
        <f>+GBA!$S99</f>
        <v>7387.2909665192683</v>
      </c>
      <c r="G98" s="183">
        <f>+[1]IPCse!$DE100</f>
        <v>7422.4769408544453</v>
      </c>
      <c r="H98" s="182">
        <f>+PAM!$P99</f>
        <v>7440.5</v>
      </c>
      <c r="I98" s="182">
        <f>+PAM!$S99</f>
        <v>7295.1023868794855</v>
      </c>
      <c r="J98" s="183">
        <f>+[1]IPCse!$DF100</f>
        <v>7357.815495687757</v>
      </c>
      <c r="K98" s="182">
        <f>+NOA!$P99</f>
        <v>7285.5</v>
      </c>
      <c r="L98" s="182">
        <f>+NOA!$S99</f>
        <v>7137.2818280592146</v>
      </c>
      <c r="M98" s="183">
        <f>+[1]IPCse!$DG100</f>
        <v>7192.5333121301246</v>
      </c>
      <c r="N98" s="182">
        <f>+NEA!$P99</f>
        <v>7240.3</v>
      </c>
      <c r="O98" s="182">
        <f>+NEA!$S99</f>
        <v>7069.6495605602859</v>
      </c>
      <c r="P98" s="183">
        <f>+[1]IPCse!$DH100</f>
        <v>7123.4103810739298</v>
      </c>
      <c r="Q98" s="182">
        <f>+CUY!$P99</f>
        <v>7511.2</v>
      </c>
      <c r="R98" s="182">
        <f>+CUY!$S99</f>
        <v>7232.9369035153313</v>
      </c>
      <c r="S98" s="183">
        <f>+[1]IPCse!$DI100</f>
        <v>7303.1639932811431</v>
      </c>
      <c r="T98" s="182">
        <f>+PAT!$P99</f>
        <v>7200.3</v>
      </c>
      <c r="U98" s="182">
        <f>+PAT!$S99</f>
        <v>7182.5614270629067</v>
      </c>
      <c r="V98" s="183">
        <f>+[1]IPCse!$DJ100</f>
        <v>7219.9104249305747</v>
      </c>
      <c r="X98" s="165">
        <f t="shared" si="102"/>
        <v>2.9184537364310925E-2</v>
      </c>
      <c r="Y98" s="165">
        <f t="shared" si="103"/>
        <v>2.5129255867080147E-2</v>
      </c>
      <c r="Z98" s="184">
        <f t="shared" si="104"/>
        <v>2.4330050661435454E-2</v>
      </c>
      <c r="AA98" s="165">
        <f t="shared" si="105"/>
        <v>3.0812679143483512E-2</v>
      </c>
      <c r="AB98" s="165">
        <f t="shared" si="106"/>
        <v>2.6790740651155831E-2</v>
      </c>
      <c r="AC98" s="184">
        <f t="shared" si="107"/>
        <v>2.5470912821698555E-2</v>
      </c>
      <c r="AD98" s="165">
        <f t="shared" si="108"/>
        <v>2.7892133838034905E-2</v>
      </c>
      <c r="AE98" s="165">
        <f t="shared" si="109"/>
        <v>2.4368779860602041E-2</v>
      </c>
      <c r="AF98" s="184">
        <f t="shared" si="110"/>
        <v>2.3585860513032131E-2</v>
      </c>
      <c r="AG98" s="165">
        <f t="shared" si="111"/>
        <v>2.5780018022077078E-2</v>
      </c>
      <c r="AH98" s="165">
        <f t="shared" si="112"/>
        <v>2.2367068250841005E-2</v>
      </c>
      <c r="AI98" s="184">
        <f t="shared" si="113"/>
        <v>2.267128189881551E-2</v>
      </c>
      <c r="AJ98" s="165">
        <f t="shared" si="114"/>
        <v>2.5160705689122986E-2</v>
      </c>
      <c r="AK98" s="165">
        <f t="shared" si="115"/>
        <v>2.2613846344691657E-2</v>
      </c>
      <c r="AL98" s="184">
        <f t="shared" si="116"/>
        <v>2.1155897570132254E-2</v>
      </c>
      <c r="AM98" s="165">
        <f t="shared" si="117"/>
        <v>2.7172649572649643E-2</v>
      </c>
      <c r="AN98" s="165">
        <f t="shared" si="118"/>
        <v>1.6149402969408921E-2</v>
      </c>
      <c r="AO98" s="184">
        <f t="shared" si="119"/>
        <v>1.9271526704970565E-2</v>
      </c>
      <c r="AP98" s="165">
        <f t="shared" si="120"/>
        <v>3.4421825391124594E-2</v>
      </c>
      <c r="AQ98" s="165">
        <f t="shared" si="121"/>
        <v>2.9598979247920987E-2</v>
      </c>
      <c r="AR98" s="184">
        <f t="shared" si="122"/>
        <v>3.0008443044808208E-2</v>
      </c>
      <c r="AT98" s="80">
        <f t="shared" si="123"/>
        <v>2.9184537364310925E-2</v>
      </c>
      <c r="AU98" s="80">
        <f t="shared" si="124"/>
        <v>2.4330050661435454E-2</v>
      </c>
      <c r="AV98" s="80">
        <f t="shared" si="125"/>
        <v>4.8544867028754712E-3</v>
      </c>
      <c r="AW98" s="80">
        <f t="shared" si="126"/>
        <v>3.0812679143483512E-2</v>
      </c>
      <c r="AX98" s="80">
        <f t="shared" si="127"/>
        <v>2.5470912821698555E-2</v>
      </c>
      <c r="AY98" s="80">
        <f t="shared" si="128"/>
        <v>5.3417663217849576E-3</v>
      </c>
      <c r="AZ98" s="80">
        <f t="shared" si="129"/>
        <v>2.7892133838034905E-2</v>
      </c>
      <c r="BA98" s="80">
        <f t="shared" si="130"/>
        <v>2.3585860513032131E-2</v>
      </c>
      <c r="BB98" s="80">
        <f t="shared" si="131"/>
        <v>4.306273325002774E-3</v>
      </c>
      <c r="BC98" s="80">
        <f t="shared" si="132"/>
        <v>2.5780018022077078E-2</v>
      </c>
      <c r="BD98" s="80">
        <f t="shared" si="133"/>
        <v>2.2367068250841005E-2</v>
      </c>
      <c r="BE98" s="80">
        <f t="shared" si="134"/>
        <v>3.4129497712360735E-3</v>
      </c>
      <c r="BF98" s="80">
        <f t="shared" si="135"/>
        <v>2.5160705689122986E-2</v>
      </c>
      <c r="BG98" s="80">
        <f t="shared" si="136"/>
        <v>2.1155897570132254E-2</v>
      </c>
      <c r="BH98" s="80">
        <f t="shared" si="137"/>
        <v>4.0048081189907325E-3</v>
      </c>
      <c r="BI98" s="80">
        <f t="shared" si="138"/>
        <v>2.7172649572649643E-2</v>
      </c>
      <c r="BJ98" s="80">
        <f t="shared" si="139"/>
        <v>1.6149402969408921E-2</v>
      </c>
      <c r="BK98" s="80">
        <f t="shared" si="140"/>
        <v>1.1023246603240722E-2</v>
      </c>
      <c r="BL98" s="80">
        <f t="shared" si="141"/>
        <v>3.4421825391124594E-2</v>
      </c>
      <c r="BM98" s="80">
        <f t="shared" si="142"/>
        <v>2.9598979247920987E-2</v>
      </c>
      <c r="BN98" s="80">
        <f t="shared" si="143"/>
        <v>4.8228461432036074E-3</v>
      </c>
    </row>
    <row r="99" spans="1:66" s="81" customFormat="1" x14ac:dyDescent="0.25">
      <c r="A99" s="79">
        <f>+NAC!A100</f>
        <v>45597</v>
      </c>
      <c r="B99" s="182">
        <f>+NAC!P100</f>
        <v>7566.8</v>
      </c>
      <c r="C99" s="182">
        <f>+NAC!S100</f>
        <v>7448.9452807868465</v>
      </c>
      <c r="D99" s="183">
        <f>+[1]IPCse!$DK101</f>
        <v>7512.6550005379249</v>
      </c>
      <c r="E99" s="182">
        <f>+GBA!$P100</f>
        <v>7543.9</v>
      </c>
      <c r="F99" s="182">
        <f>+GBA!$S100</f>
        <v>7526.6210044219852</v>
      </c>
      <c r="G99" s="183">
        <f>+[1]IPCse!$DE101</f>
        <v>7593.8869989607047</v>
      </c>
      <c r="H99" s="182">
        <f>+PAM!$P100</f>
        <v>7635.6</v>
      </c>
      <c r="I99" s="182">
        <f>+PAM!$S100</f>
        <v>7433.7443256699398</v>
      </c>
      <c r="J99" s="183">
        <f>+[1]IPCse!$DF101</f>
        <v>7503.2079121564766</v>
      </c>
      <c r="K99" s="182">
        <f>+NOA!$P100</f>
        <v>7488.4</v>
      </c>
      <c r="L99" s="182">
        <f>+NOA!$S100</f>
        <v>7254.7987097650412</v>
      </c>
      <c r="M99" s="183">
        <f>+[1]IPCse!$DG101</f>
        <v>7335.8101929283321</v>
      </c>
      <c r="N99" s="182">
        <f>+NEA!$P100</f>
        <v>7407.3</v>
      </c>
      <c r="O99" s="182">
        <f>+NEA!$S100</f>
        <v>7179.3248008788796</v>
      </c>
      <c r="P99" s="183">
        <f>+[1]IPCse!$DH101</f>
        <v>7240.7673586247738</v>
      </c>
      <c r="Q99" s="182">
        <f>+CUY!$P100</f>
        <v>7682.9</v>
      </c>
      <c r="R99" s="182">
        <f>+CUY!$S100</f>
        <v>7340.8862827225112</v>
      </c>
      <c r="S99" s="183">
        <f>+[1]IPCse!$DI101</f>
        <v>7436.7789523996762</v>
      </c>
      <c r="T99" s="182">
        <f>+PAT!$P100</f>
        <v>7425.1</v>
      </c>
      <c r="U99" s="182">
        <f>+PAT!$S100</f>
        <v>7371.0048423593298</v>
      </c>
      <c r="V99" s="183">
        <f>+[1]IPCse!$DJ101</f>
        <v>7409.8773316002325</v>
      </c>
      <c r="X99" s="165">
        <f t="shared" si="102"/>
        <v>2.714882988543188E-2</v>
      </c>
      <c r="Y99" s="165">
        <f t="shared" si="103"/>
        <v>1.8943059817317254E-2</v>
      </c>
      <c r="Z99" s="184">
        <f t="shared" si="104"/>
        <v>2.1348500561055195E-2</v>
      </c>
      <c r="AA99" s="165">
        <f t="shared" si="105"/>
        <v>2.8269610849860127E-2</v>
      </c>
      <c r="AB99" s="165">
        <f t="shared" si="106"/>
        <v>1.8860775693578358E-2</v>
      </c>
      <c r="AC99" s="184">
        <f t="shared" si="107"/>
        <v>2.3093376978080116E-2</v>
      </c>
      <c r="AD99" s="165">
        <f t="shared" si="108"/>
        <v>2.6221356091660653E-2</v>
      </c>
      <c r="AE99" s="165">
        <f t="shared" si="109"/>
        <v>1.9004796840111027E-2</v>
      </c>
      <c r="AF99" s="184">
        <f t="shared" si="110"/>
        <v>1.9760269410660003E-2</v>
      </c>
      <c r="AG99" s="165">
        <f t="shared" si="111"/>
        <v>2.7849838720746645E-2</v>
      </c>
      <c r="AH99" s="165">
        <f t="shared" si="112"/>
        <v>1.6465215264980237E-2</v>
      </c>
      <c r="AI99" s="184">
        <f t="shared" si="113"/>
        <v>1.9920224847144175E-2</v>
      </c>
      <c r="AJ99" s="165">
        <f t="shared" si="114"/>
        <v>2.3065342596301219E-2</v>
      </c>
      <c r="AK99" s="165">
        <f t="shared" si="115"/>
        <v>1.5513532796652685E-2</v>
      </c>
      <c r="AL99" s="184">
        <f t="shared" si="116"/>
        <v>1.6474830351294711E-2</v>
      </c>
      <c r="AM99" s="165">
        <f t="shared" si="117"/>
        <v>2.285919693258065E-2</v>
      </c>
      <c r="AN99" s="165">
        <f t="shared" si="118"/>
        <v>1.4924695272084287E-2</v>
      </c>
      <c r="AO99" s="184">
        <f t="shared" si="119"/>
        <v>1.8295489357962991E-2</v>
      </c>
      <c r="AP99" s="165">
        <f t="shared" si="120"/>
        <v>3.1220921350499253E-2</v>
      </c>
      <c r="AQ99" s="165">
        <f t="shared" si="121"/>
        <v>2.6236241375729108E-2</v>
      </c>
      <c r="AR99" s="184">
        <f t="shared" si="122"/>
        <v>2.6311532344459154E-2</v>
      </c>
      <c r="AT99" s="80">
        <f t="shared" si="123"/>
        <v>2.714882988543188E-2</v>
      </c>
      <c r="AU99" s="80">
        <f t="shared" si="124"/>
        <v>1.8943059817317254E-2</v>
      </c>
      <c r="AV99" s="80">
        <f t="shared" si="125"/>
        <v>8.2057700681146262E-3</v>
      </c>
      <c r="AW99" s="80">
        <f t="shared" si="126"/>
        <v>2.8269610849860127E-2</v>
      </c>
      <c r="AX99" s="80">
        <f t="shared" si="127"/>
        <v>1.8860775693578358E-2</v>
      </c>
      <c r="AY99" s="80">
        <f t="shared" si="128"/>
        <v>9.4088351562817696E-3</v>
      </c>
      <c r="AZ99" s="80">
        <f t="shared" si="129"/>
        <v>2.6221356091660653E-2</v>
      </c>
      <c r="BA99" s="80">
        <f t="shared" si="130"/>
        <v>1.9004796840111027E-2</v>
      </c>
      <c r="BB99" s="80">
        <f t="shared" si="131"/>
        <v>7.2165592515496257E-3</v>
      </c>
      <c r="BC99" s="80">
        <f t="shared" si="132"/>
        <v>2.7849838720746645E-2</v>
      </c>
      <c r="BD99" s="80">
        <f t="shared" si="133"/>
        <v>1.6465215264980237E-2</v>
      </c>
      <c r="BE99" s="80">
        <f t="shared" si="134"/>
        <v>1.1384623455766407E-2</v>
      </c>
      <c r="BF99" s="80">
        <f t="shared" si="135"/>
        <v>2.3065342596301219E-2</v>
      </c>
      <c r="BG99" s="80">
        <f t="shared" si="136"/>
        <v>1.5513532796652685E-2</v>
      </c>
      <c r="BH99" s="80">
        <f t="shared" si="137"/>
        <v>7.5518097996485345E-3</v>
      </c>
      <c r="BI99" s="80">
        <f t="shared" si="138"/>
        <v>2.285919693258065E-2</v>
      </c>
      <c r="BJ99" s="80">
        <f t="shared" si="139"/>
        <v>1.4924695272084287E-2</v>
      </c>
      <c r="BK99" s="80">
        <f t="shared" si="140"/>
        <v>7.9345016604963625E-3</v>
      </c>
      <c r="BL99" s="80">
        <f t="shared" si="141"/>
        <v>3.1220921350499253E-2</v>
      </c>
      <c r="BM99" s="80">
        <f t="shared" si="142"/>
        <v>2.6236241375729108E-2</v>
      </c>
      <c r="BN99" s="80">
        <f t="shared" si="143"/>
        <v>4.9846799747701453E-3</v>
      </c>
    </row>
    <row r="100" spans="1:66" s="81" customFormat="1" x14ac:dyDescent="0.25">
      <c r="A100" s="79">
        <f>+NAC!A101</f>
        <v>45627</v>
      </c>
      <c r="B100" s="182">
        <f>+NAC!P101</f>
        <v>7808.7</v>
      </c>
      <c r="C100" s="182">
        <f>+NAC!S101</f>
        <v>7629.7616923090645</v>
      </c>
      <c r="D100" s="183">
        <f>+[1]IPCse!$DK102</f>
        <v>7657.0514164506667</v>
      </c>
      <c r="E100" s="182">
        <f>+GBA!$P101</f>
        <v>7806.1</v>
      </c>
      <c r="F100" s="182">
        <f>+GBA!$S101</f>
        <v>7727.9961149715746</v>
      </c>
      <c r="G100" s="183">
        <f>+[1]IPCse!$DE102</f>
        <v>7769.3077845373664</v>
      </c>
      <c r="H100" s="182">
        <f>+PAM!$P101</f>
        <v>7860.3</v>
      </c>
      <c r="I100" s="182">
        <f>+PAM!$S101</f>
        <v>7595.8010396837035</v>
      </c>
      <c r="J100" s="183">
        <f>+[1]IPCse!$DF102</f>
        <v>7621.3790703020322</v>
      </c>
      <c r="K100" s="182">
        <f>+NOA!$P101</f>
        <v>7718.4</v>
      </c>
      <c r="L100" s="182">
        <f>+NOA!$S101</f>
        <v>7433.3450767350259</v>
      </c>
      <c r="M100" s="183">
        <f>+[1]IPCse!$DG102</f>
        <v>7456.6185770442153</v>
      </c>
      <c r="N100" s="182">
        <f>+NEA!$P101</f>
        <v>7608.3</v>
      </c>
      <c r="O100" s="182">
        <f>+NEA!$S101</f>
        <v>7349.3363224388904</v>
      </c>
      <c r="P100" s="183">
        <f>+[1]IPCse!$DH102</f>
        <v>7317.2751198480728</v>
      </c>
      <c r="Q100" s="182">
        <f>+CUY!$P101</f>
        <v>7934.7</v>
      </c>
      <c r="R100" s="182">
        <f>+CUY!$S101</f>
        <v>7513.9452505609561</v>
      </c>
      <c r="S100" s="183">
        <f>+[1]IPCse!$DI102</f>
        <v>7562.3491212961308</v>
      </c>
      <c r="T100" s="182">
        <f>+PAT!$P101</f>
        <v>7643.2</v>
      </c>
      <c r="U100" s="182">
        <f>+PAT!$S101</f>
        <v>7552.4281188716259</v>
      </c>
      <c r="V100" s="183">
        <f>+[1]IPCse!$DJ102</f>
        <v>7571.0716514799115</v>
      </c>
      <c r="X100" s="165">
        <f t="shared" si="102"/>
        <v>3.1968599672252518E-2</v>
      </c>
      <c r="Y100" s="165">
        <f t="shared" si="103"/>
        <v>2.4274095822478303E-2</v>
      </c>
      <c r="Z100" s="184">
        <f t="shared" si="104"/>
        <v>1.9220424191235042E-2</v>
      </c>
      <c r="AA100" s="165">
        <f t="shared" si="105"/>
        <v>3.4756558278874472E-2</v>
      </c>
      <c r="AB100" s="165">
        <f t="shared" si="106"/>
        <v>2.6755048571102336E-2</v>
      </c>
      <c r="AC100" s="184">
        <f t="shared" si="107"/>
        <v>2.3100262829914397E-2</v>
      </c>
      <c r="AD100" s="165">
        <f t="shared" si="108"/>
        <v>2.9427942794279405E-2</v>
      </c>
      <c r="AE100" s="165">
        <f t="shared" si="109"/>
        <v>2.1800146321169001E-2</v>
      </c>
      <c r="AF100" s="184">
        <f t="shared" si="110"/>
        <v>1.5749418052790176E-2</v>
      </c>
      <c r="AG100" s="165">
        <f t="shared" si="111"/>
        <v>3.0714171251535749E-2</v>
      </c>
      <c r="AH100" s="165">
        <f t="shared" si="112"/>
        <v>2.4610795435255683E-2</v>
      </c>
      <c r="AI100" s="184">
        <f t="shared" si="113"/>
        <v>1.6468308331142767E-2</v>
      </c>
      <c r="AJ100" s="165">
        <f t="shared" si="114"/>
        <v>2.713539346320526E-2</v>
      </c>
      <c r="AK100" s="165">
        <f t="shared" si="115"/>
        <v>2.368071180443021E-2</v>
      </c>
      <c r="AL100" s="184">
        <f t="shared" si="116"/>
        <v>1.0566250430925406E-2</v>
      </c>
      <c r="AM100" s="165">
        <f t="shared" si="117"/>
        <v>3.2774082703145968E-2</v>
      </c>
      <c r="AN100" s="165">
        <f t="shared" si="118"/>
        <v>2.3574669484494715E-2</v>
      </c>
      <c r="AO100" s="184">
        <f t="shared" si="119"/>
        <v>1.6885021015171642E-2</v>
      </c>
      <c r="AP100" s="165">
        <f t="shared" si="120"/>
        <v>2.9373341773174744E-2</v>
      </c>
      <c r="AQ100" s="165">
        <f t="shared" si="121"/>
        <v>2.4613099623772117E-2</v>
      </c>
      <c r="AR100" s="184">
        <f t="shared" si="122"/>
        <v>2.1753979541907942E-2</v>
      </c>
      <c r="AT100" s="80">
        <f t="shared" si="123"/>
        <v>3.1968599672252518E-2</v>
      </c>
      <c r="AU100" s="80">
        <f t="shared" si="124"/>
        <v>1.9220424191235042E-2</v>
      </c>
      <c r="AV100" s="80">
        <f t="shared" si="125"/>
        <v>1.2748175481017476E-2</v>
      </c>
      <c r="AW100" s="80">
        <f t="shared" si="126"/>
        <v>3.4756558278874472E-2</v>
      </c>
      <c r="AX100" s="80">
        <f t="shared" si="127"/>
        <v>2.3100262829914397E-2</v>
      </c>
      <c r="AY100" s="80">
        <f t="shared" si="128"/>
        <v>1.1656295448960075E-2</v>
      </c>
      <c r="AZ100" s="80">
        <f t="shared" si="129"/>
        <v>2.9427942794279405E-2</v>
      </c>
      <c r="BA100" s="80">
        <f t="shared" si="130"/>
        <v>1.5749418052790176E-2</v>
      </c>
      <c r="BB100" s="80">
        <f t="shared" si="131"/>
        <v>1.3678524741489229E-2</v>
      </c>
      <c r="BC100" s="80">
        <f t="shared" si="132"/>
        <v>3.0714171251535749E-2</v>
      </c>
      <c r="BD100" s="80">
        <f t="shared" si="133"/>
        <v>1.6468308331142767E-2</v>
      </c>
      <c r="BE100" s="80">
        <f t="shared" si="134"/>
        <v>1.4245862920392982E-2</v>
      </c>
      <c r="BF100" s="80">
        <f t="shared" si="135"/>
        <v>2.713539346320526E-2</v>
      </c>
      <c r="BG100" s="80">
        <f t="shared" si="136"/>
        <v>1.0566250430925406E-2</v>
      </c>
      <c r="BH100" s="80">
        <f t="shared" si="137"/>
        <v>1.6569143032279854E-2</v>
      </c>
      <c r="BI100" s="80">
        <f t="shared" si="138"/>
        <v>3.2774082703145968E-2</v>
      </c>
      <c r="BJ100" s="80">
        <f t="shared" si="139"/>
        <v>1.6885021015171642E-2</v>
      </c>
      <c r="BK100" s="80">
        <f t="shared" si="140"/>
        <v>1.5889061687974326E-2</v>
      </c>
      <c r="BL100" s="80">
        <f t="shared" si="141"/>
        <v>2.9373341773174744E-2</v>
      </c>
      <c r="BM100" s="80">
        <f t="shared" si="142"/>
        <v>2.1753979541907942E-2</v>
      </c>
      <c r="BN100" s="80">
        <f t="shared" si="143"/>
        <v>7.6193622312668019E-3</v>
      </c>
    </row>
    <row r="101" spans="1:66" s="81" customFormat="1" x14ac:dyDescent="0.25">
      <c r="A101" s="79">
        <f>+NAC!A102</f>
        <v>45658</v>
      </c>
      <c r="B101" s="182">
        <f>+NAC!P102</f>
        <v>7995.9</v>
      </c>
      <c r="C101" s="182">
        <f>+NAC!S102</f>
        <v>7793.2821064762047</v>
      </c>
      <c r="D101" s="183">
        <f>+[1]IPCse!$DK103</f>
        <v>7776.8434637807668</v>
      </c>
      <c r="E101" s="182">
        <f>+GBA!$P102</f>
        <v>7982</v>
      </c>
      <c r="F101" s="182">
        <f>+GBA!$S102</f>
        <v>7896.166756159193</v>
      </c>
      <c r="G101" s="183">
        <f>+[1]IPCse!$DE103</f>
        <v>7901.7725399733999</v>
      </c>
      <c r="H101" s="182">
        <f>+PAM!$P102</f>
        <v>8047.6</v>
      </c>
      <c r="I101" s="182">
        <f>+PAM!$S102</f>
        <v>7759.7799677844505</v>
      </c>
      <c r="J101" s="183">
        <f>+[1]IPCse!$DF103</f>
        <v>7728.3387852113683</v>
      </c>
      <c r="K101" s="182">
        <f>+NOA!$P102</f>
        <v>7934.7</v>
      </c>
      <c r="L101" s="182">
        <f>+NOA!$S102</f>
        <v>7602.928534564714</v>
      </c>
      <c r="M101" s="183">
        <f>+[1]IPCse!$DG103</f>
        <v>7579.3573093150171</v>
      </c>
      <c r="N101" s="182">
        <f>+NEA!$P102</f>
        <v>7815.2</v>
      </c>
      <c r="O101" s="182">
        <f>+NEA!$S102</f>
        <v>7493.9163004669053</v>
      </c>
      <c r="P101" s="183">
        <f>+[1]IPCse!$DH103</f>
        <v>7419.9311198515361</v>
      </c>
      <c r="Q101" s="182">
        <f>+CUY!$P102</f>
        <v>8120.7</v>
      </c>
      <c r="R101" s="182">
        <f>+CUY!$S102</f>
        <v>7670.22502617801</v>
      </c>
      <c r="S101" s="183">
        <f>+[1]IPCse!$DI103</f>
        <v>7652.9347213507572</v>
      </c>
      <c r="T101" s="182">
        <f>+PAT!$P102</f>
        <v>7879.2</v>
      </c>
      <c r="U101" s="182">
        <f>+PAT!$S102</f>
        <v>7733.1768894252536</v>
      </c>
      <c r="V101" s="183">
        <f>+[1]IPCse!$DJ103</f>
        <v>7708.5764673684225</v>
      </c>
      <c r="X101" s="165">
        <f t="shared" si="102"/>
        <v>2.3973260593952883E-2</v>
      </c>
      <c r="Y101" s="165">
        <f t="shared" si="103"/>
        <v>2.14319163247223E-2</v>
      </c>
      <c r="Z101" s="184">
        <f t="shared" si="104"/>
        <v>1.5644670619911816E-2</v>
      </c>
      <c r="AA101" s="165">
        <f t="shared" si="105"/>
        <v>2.2533659573922948E-2</v>
      </c>
      <c r="AB101" s="165">
        <f t="shared" si="106"/>
        <v>2.1761222273626535E-2</v>
      </c>
      <c r="AC101" s="184">
        <f t="shared" si="107"/>
        <v>1.7049750004713093E-2</v>
      </c>
      <c r="AD101" s="165">
        <f t="shared" si="108"/>
        <v>2.3828607050621509E-2</v>
      </c>
      <c r="AE101" s="165">
        <f t="shared" si="109"/>
        <v>2.158810206376538E-2</v>
      </c>
      <c r="AF101" s="184">
        <f t="shared" si="110"/>
        <v>1.4034168084634757E-2</v>
      </c>
      <c r="AG101" s="165">
        <f t="shared" si="111"/>
        <v>2.8023942786069567E-2</v>
      </c>
      <c r="AH101" s="165">
        <f t="shared" si="112"/>
        <v>2.281388205162882E-2</v>
      </c>
      <c r="AI101" s="184">
        <f t="shared" si="113"/>
        <v>1.6460374230306218E-2</v>
      </c>
      <c r="AJ101" s="165">
        <f t="shared" si="114"/>
        <v>2.7193985515818309E-2</v>
      </c>
      <c r="AK101" s="165">
        <f t="shared" si="115"/>
        <v>1.9672521665199172E-2</v>
      </c>
      <c r="AL101" s="184">
        <f t="shared" si="116"/>
        <v>1.4029266130093809E-2</v>
      </c>
      <c r="AM101" s="165">
        <f t="shared" si="117"/>
        <v>2.3441339937237737E-2</v>
      </c>
      <c r="AN101" s="165">
        <f t="shared" si="118"/>
        <v>2.0798631132611378E-2</v>
      </c>
      <c r="AO101" s="184">
        <f t="shared" si="119"/>
        <v>1.1978500146142546E-2</v>
      </c>
      <c r="AP101" s="165">
        <f t="shared" si="120"/>
        <v>3.0877119531086406E-2</v>
      </c>
      <c r="AQ101" s="165">
        <f t="shared" si="121"/>
        <v>2.3932537683077237E-2</v>
      </c>
      <c r="AR101" s="184">
        <f t="shared" si="122"/>
        <v>1.8161869576499567E-2</v>
      </c>
      <c r="AT101" s="80">
        <f t="shared" si="123"/>
        <v>2.3973260593952883E-2</v>
      </c>
      <c r="AU101" s="80">
        <f t="shared" si="124"/>
        <v>1.5644670619911816E-2</v>
      </c>
      <c r="AV101" s="80">
        <f t="shared" si="125"/>
        <v>8.3285899740410674E-3</v>
      </c>
      <c r="AW101" s="80">
        <f t="shared" si="126"/>
        <v>2.2533659573922948E-2</v>
      </c>
      <c r="AX101" s="80">
        <f t="shared" si="127"/>
        <v>1.7049750004713093E-2</v>
      </c>
      <c r="AY101" s="80">
        <f t="shared" si="128"/>
        <v>5.483909569209855E-3</v>
      </c>
      <c r="AZ101" s="80">
        <f t="shared" si="129"/>
        <v>2.3828607050621509E-2</v>
      </c>
      <c r="BA101" s="80">
        <f t="shared" si="130"/>
        <v>1.4034168084634757E-2</v>
      </c>
      <c r="BB101" s="80">
        <f t="shared" si="131"/>
        <v>9.7944389659867515E-3</v>
      </c>
      <c r="BC101" s="80">
        <f t="shared" si="132"/>
        <v>2.8023942786069567E-2</v>
      </c>
      <c r="BD101" s="80">
        <f t="shared" si="133"/>
        <v>1.6460374230306218E-2</v>
      </c>
      <c r="BE101" s="80">
        <f t="shared" si="134"/>
        <v>1.1563568555763348E-2</v>
      </c>
      <c r="BF101" s="80">
        <f t="shared" si="135"/>
        <v>2.7193985515818309E-2</v>
      </c>
      <c r="BG101" s="80">
        <f t="shared" si="136"/>
        <v>1.4029266130093809E-2</v>
      </c>
      <c r="BH101" s="80">
        <f t="shared" si="137"/>
        <v>1.3164719385724499E-2</v>
      </c>
      <c r="BI101" s="80">
        <f t="shared" si="138"/>
        <v>2.3441339937237737E-2</v>
      </c>
      <c r="BJ101" s="80">
        <f t="shared" si="139"/>
        <v>1.1978500146142546E-2</v>
      </c>
      <c r="BK101" s="80">
        <f t="shared" si="140"/>
        <v>1.1462839791095192E-2</v>
      </c>
      <c r="BL101" s="80">
        <f t="shared" si="141"/>
        <v>3.0877119531086406E-2</v>
      </c>
      <c r="BM101" s="80">
        <f t="shared" si="142"/>
        <v>1.8161869576499567E-2</v>
      </c>
      <c r="BN101" s="80">
        <f t="shared" si="143"/>
        <v>1.2715249954586838E-2</v>
      </c>
    </row>
    <row r="102" spans="1:66" s="81" customFormat="1" x14ac:dyDescent="0.25">
      <c r="A102" s="79">
        <f>+NAC!A103</f>
        <v>45689</v>
      </c>
      <c r="B102" s="182">
        <f>+NAC!P103</f>
        <v>8229.4</v>
      </c>
      <c r="C102" s="182">
        <f>+NAC!S103</f>
        <v>7980.1467289677585</v>
      </c>
      <c r="D102" s="183">
        <f>+[1]IPCse!$DK104</f>
        <v>7933.5572136721248</v>
      </c>
      <c r="E102" s="182">
        <f>+GBA!$P103</f>
        <v>8201.6</v>
      </c>
      <c r="F102" s="182">
        <f>+GBA!$S103</f>
        <v>8076.1206253948212</v>
      </c>
      <c r="G102" s="183">
        <f>+[1]IPCse!$DE104</f>
        <v>8047.9882908565942</v>
      </c>
      <c r="H102" s="182">
        <f>+PAM!$P103</f>
        <v>8295.9</v>
      </c>
      <c r="I102" s="182">
        <f>+PAM!$S103</f>
        <v>7951.6254209986837</v>
      </c>
      <c r="J102" s="183">
        <f>+[1]IPCse!$DF104</f>
        <v>7900.6059199850333</v>
      </c>
      <c r="K102" s="182">
        <f>+NOA!$P103</f>
        <v>8168.5</v>
      </c>
      <c r="L102" s="182">
        <f>+NOA!$S103</f>
        <v>7805.0655439358934</v>
      </c>
      <c r="M102" s="183">
        <f>+[1]IPCse!$DG104</f>
        <v>7739.4984486750363</v>
      </c>
      <c r="N102" s="182">
        <f>+NEA!$P103</f>
        <v>7988.5</v>
      </c>
      <c r="O102" s="182">
        <f>+NEA!$S103</f>
        <v>7620.8207772589931</v>
      </c>
      <c r="P102" s="183">
        <f>+[1]IPCse!$DH104</f>
        <v>7537.425506780447</v>
      </c>
      <c r="Q102" s="182">
        <f>+CUY!$P103</f>
        <v>8391.5</v>
      </c>
      <c r="R102" s="182">
        <f>+CUY!$S103</f>
        <v>7868.4503664921458</v>
      </c>
      <c r="S102" s="183">
        <f>+[1]IPCse!$DI104</f>
        <v>7793.4709642722946</v>
      </c>
      <c r="T102" s="182">
        <f>+PAT!$P103</f>
        <v>8157.7</v>
      </c>
      <c r="U102" s="182">
        <f>+PAT!$S103</f>
        <v>7964.2266706893952</v>
      </c>
      <c r="V102" s="183">
        <f>+[1]IPCse!$DJ104</f>
        <v>7903.4245192484832</v>
      </c>
      <c r="X102" s="165">
        <f t="shared" si="102"/>
        <v>2.9202466263960281E-2</v>
      </c>
      <c r="Y102" s="165">
        <f t="shared" si="103"/>
        <v>2.3977654079308852E-2</v>
      </c>
      <c r="Z102" s="184">
        <f t="shared" si="104"/>
        <v>2.0151331400872774E-2</v>
      </c>
      <c r="AA102" s="165">
        <f t="shared" si="105"/>
        <v>2.7511901779002867E-2</v>
      </c>
      <c r="AB102" s="165">
        <f t="shared" si="106"/>
        <v>2.2790028984033261E-2</v>
      </c>
      <c r="AC102" s="184">
        <f t="shared" si="107"/>
        <v>1.8504171075985676E-2</v>
      </c>
      <c r="AD102" s="165">
        <f t="shared" si="108"/>
        <v>3.0853919180873657E-2</v>
      </c>
      <c r="AE102" s="165">
        <f t="shared" si="109"/>
        <v>2.4723053232269532E-2</v>
      </c>
      <c r="AF102" s="184">
        <f t="shared" si="110"/>
        <v>2.2290318729726089E-2</v>
      </c>
      <c r="AG102" s="165">
        <f t="shared" si="111"/>
        <v>2.9465512243689096E-2</v>
      </c>
      <c r="AH102" s="165">
        <f t="shared" si="112"/>
        <v>2.6586730159597893E-2</v>
      </c>
      <c r="AI102" s="184">
        <f t="shared" si="113"/>
        <v>2.1128590832260485E-2</v>
      </c>
      <c r="AJ102" s="165">
        <f t="shared" si="114"/>
        <v>2.2174736411096241E-2</v>
      </c>
      <c r="AK102" s="165">
        <f t="shared" si="115"/>
        <v>1.6934333358404441E-2</v>
      </c>
      <c r="AL102" s="184">
        <f t="shared" si="116"/>
        <v>1.58349700328837E-2</v>
      </c>
      <c r="AM102" s="165">
        <f t="shared" si="117"/>
        <v>3.3346878963636195E-2</v>
      </c>
      <c r="AN102" s="165">
        <f t="shared" si="118"/>
        <v>2.5843484335544842E-2</v>
      </c>
      <c r="AO102" s="184">
        <f t="shared" si="119"/>
        <v>1.836370595576331E-2</v>
      </c>
      <c r="AP102" s="165">
        <f t="shared" si="120"/>
        <v>3.5346228043456218E-2</v>
      </c>
      <c r="AQ102" s="165">
        <f t="shared" si="121"/>
        <v>2.9877731308602495E-2</v>
      </c>
      <c r="AR102" s="184">
        <f t="shared" si="122"/>
        <v>2.5276787835585734E-2</v>
      </c>
      <c r="AT102" s="80">
        <f t="shared" si="123"/>
        <v>2.9202466263960281E-2</v>
      </c>
      <c r="AU102" s="80">
        <f t="shared" si="124"/>
        <v>2.0151331400872774E-2</v>
      </c>
      <c r="AV102" s="80">
        <f t="shared" si="125"/>
        <v>9.0511348630875066E-3</v>
      </c>
      <c r="AW102" s="80">
        <f t="shared" si="126"/>
        <v>2.7511901779002867E-2</v>
      </c>
      <c r="AX102" s="80">
        <f t="shared" si="127"/>
        <v>1.8504171075985676E-2</v>
      </c>
      <c r="AY102" s="80">
        <f t="shared" si="128"/>
        <v>9.0077307030171916E-3</v>
      </c>
      <c r="AZ102" s="80">
        <f t="shared" si="129"/>
        <v>3.0853919180873657E-2</v>
      </c>
      <c r="BA102" s="80">
        <f t="shared" si="130"/>
        <v>2.2290318729726089E-2</v>
      </c>
      <c r="BB102" s="80">
        <f t="shared" si="131"/>
        <v>8.5636004511475683E-3</v>
      </c>
      <c r="BC102" s="80">
        <f t="shared" si="132"/>
        <v>2.9465512243689096E-2</v>
      </c>
      <c r="BD102" s="80">
        <f t="shared" si="133"/>
        <v>2.1128590832260485E-2</v>
      </c>
      <c r="BE102" s="80">
        <f t="shared" si="134"/>
        <v>8.3369214114286105E-3</v>
      </c>
      <c r="BF102" s="80">
        <f t="shared" si="135"/>
        <v>2.2174736411096241E-2</v>
      </c>
      <c r="BG102" s="80">
        <f t="shared" si="136"/>
        <v>1.58349700328837E-2</v>
      </c>
      <c r="BH102" s="80">
        <f t="shared" si="137"/>
        <v>6.3397663782125413E-3</v>
      </c>
      <c r="BI102" s="80">
        <f t="shared" si="138"/>
        <v>3.3346878963636195E-2</v>
      </c>
      <c r="BJ102" s="80">
        <f t="shared" si="139"/>
        <v>1.836370595576331E-2</v>
      </c>
      <c r="BK102" s="80">
        <f t="shared" si="140"/>
        <v>1.4983173007872885E-2</v>
      </c>
      <c r="BL102" s="80">
        <f t="shared" si="141"/>
        <v>3.5346228043456218E-2</v>
      </c>
      <c r="BM102" s="80">
        <f t="shared" si="142"/>
        <v>2.5276787835585734E-2</v>
      </c>
      <c r="BN102" s="80">
        <f t="shared" si="143"/>
        <v>1.0069440207870484E-2</v>
      </c>
    </row>
    <row r="103" spans="1:66" s="81" customFormat="1" x14ac:dyDescent="0.25">
      <c r="A103" s="79">
        <f>+NAC!A104</f>
        <v>45717</v>
      </c>
      <c r="B103" s="182">
        <f>+NAC!P104</f>
        <v>8492.2000000000007</v>
      </c>
      <c r="C103" s="182">
        <f>+NAC!S104</f>
        <v>8307.4932485712015</v>
      </c>
      <c r="D103" s="183">
        <f>+[1]IPCse!$DK105</f>
        <v>8174.0619319855259</v>
      </c>
      <c r="E103" s="182">
        <f>+GBA!$P104</f>
        <v>8462.4</v>
      </c>
      <c r="F103" s="182">
        <f>+GBA!$S104</f>
        <v>8416.6949778900835</v>
      </c>
      <c r="G103" s="183">
        <f>+[1]IPCse!$DE105</f>
        <v>8285.140129687923</v>
      </c>
      <c r="H103" s="182">
        <f>+PAM!$P104</f>
        <v>8560</v>
      </c>
      <c r="I103" s="182">
        <f>+PAM!$S104</f>
        <v>8269.6625420998698</v>
      </c>
      <c r="J103" s="183">
        <f>+[1]IPCse!$DF105</f>
        <v>8134.6893956118165</v>
      </c>
      <c r="K103" s="182">
        <f>+NOA!$P104</f>
        <v>8484.7000000000007</v>
      </c>
      <c r="L103" s="182">
        <f>+NOA!$S104</f>
        <v>8159.1863914165415</v>
      </c>
      <c r="M103" s="183">
        <f>+[1]IPCse!$DG105</f>
        <v>8050.6912173405326</v>
      </c>
      <c r="N103" s="182">
        <f>+NEA!$P104</f>
        <v>8231.1</v>
      </c>
      <c r="O103" s="182">
        <f>+NEA!$S104</f>
        <v>7895.2865146937647</v>
      </c>
      <c r="P103" s="183">
        <f>+[1]IPCse!$DH105</f>
        <v>7787.6461831322476</v>
      </c>
      <c r="Q103" s="182">
        <f>+CUY!$P104</f>
        <v>8629.2000000000007</v>
      </c>
      <c r="R103" s="182">
        <f>+CUY!$S104</f>
        <v>8181.7603889304391</v>
      </c>
      <c r="S103" s="183">
        <f>+[1]IPCse!$DI105</f>
        <v>8038.0258449205103</v>
      </c>
      <c r="T103" s="182">
        <f>+PAT!$P104</f>
        <v>8398.7000000000007</v>
      </c>
      <c r="U103" s="182">
        <f>+PAT!$S104</f>
        <v>8203.097888067583</v>
      </c>
      <c r="V103" s="183">
        <f>+[1]IPCse!$DJ105</f>
        <v>8104.1442957346999</v>
      </c>
      <c r="X103" s="165">
        <f t="shared" si="102"/>
        <v>3.1934284394974144E-2</v>
      </c>
      <c r="Y103" s="165">
        <f t="shared" si="103"/>
        <v>4.1020112877772297E-2</v>
      </c>
      <c r="Z103" s="184">
        <f t="shared" si="104"/>
        <v>3.031486530391847E-2</v>
      </c>
      <c r="AA103" s="165">
        <f t="shared" si="105"/>
        <v>3.1798673429574542E-2</v>
      </c>
      <c r="AB103" s="165">
        <f t="shared" si="106"/>
        <v>4.21705380952766E-2</v>
      </c>
      <c r="AC103" s="184">
        <f t="shared" si="107"/>
        <v>2.9467219665411326E-2</v>
      </c>
      <c r="AD103" s="165">
        <f t="shared" si="108"/>
        <v>3.1835002832724557E-2</v>
      </c>
      <c r="AE103" s="165">
        <f t="shared" si="109"/>
        <v>3.9996491819309421E-2</v>
      </c>
      <c r="AF103" s="184">
        <f t="shared" si="110"/>
        <v>2.9628547227581015E-2</v>
      </c>
      <c r="AG103" s="165">
        <f t="shared" si="111"/>
        <v>3.8709677419354938E-2</v>
      </c>
      <c r="AH103" s="165">
        <f t="shared" si="112"/>
        <v>4.5370643652798082E-2</v>
      </c>
      <c r="AI103" s="184">
        <f t="shared" si="113"/>
        <v>4.0208389565446812E-2</v>
      </c>
      <c r="AJ103" s="165">
        <f t="shared" si="114"/>
        <v>3.0368654941478335E-2</v>
      </c>
      <c r="AK103" s="165">
        <f t="shared" si="115"/>
        <v>3.6015246317535166E-2</v>
      </c>
      <c r="AL103" s="184">
        <f t="shared" si="116"/>
        <v>3.3197101069418089E-2</v>
      </c>
      <c r="AM103" s="165">
        <f t="shared" si="117"/>
        <v>2.8326282547816328E-2</v>
      </c>
      <c r="AN103" s="165">
        <f t="shared" si="118"/>
        <v>3.9818516714870134E-2</v>
      </c>
      <c r="AO103" s="184">
        <f t="shared" si="119"/>
        <v>3.1379456184456478E-2</v>
      </c>
      <c r="AP103" s="165">
        <f t="shared" si="120"/>
        <v>2.9542640695294109E-2</v>
      </c>
      <c r="AQ103" s="165">
        <f t="shared" si="121"/>
        <v>2.9993020949202975E-2</v>
      </c>
      <c r="AR103" s="184">
        <f t="shared" si="122"/>
        <v>2.5396557656414798E-2</v>
      </c>
      <c r="AT103" s="80">
        <f t="shared" si="123"/>
        <v>4.1020112877772297E-2</v>
      </c>
      <c r="AU103" s="80">
        <f t="shared" si="124"/>
        <v>3.031486530391847E-2</v>
      </c>
      <c r="AV103" s="80">
        <f t="shared" si="125"/>
        <v>1.0705247573853827E-2</v>
      </c>
      <c r="AW103" s="80">
        <f t="shared" si="126"/>
        <v>4.21705380952766E-2</v>
      </c>
      <c r="AX103" s="80">
        <f t="shared" si="127"/>
        <v>2.9467219665411326E-2</v>
      </c>
      <c r="AY103" s="80">
        <f t="shared" si="128"/>
        <v>1.2703318429865273E-2</v>
      </c>
      <c r="AZ103" s="80">
        <f t="shared" si="129"/>
        <v>3.9996491819309421E-2</v>
      </c>
      <c r="BA103" s="80">
        <f t="shared" si="130"/>
        <v>2.9628547227581015E-2</v>
      </c>
      <c r="BB103" s="80">
        <f t="shared" si="131"/>
        <v>1.0367944591728406E-2</v>
      </c>
      <c r="BC103" s="80">
        <f t="shared" si="132"/>
        <v>4.5370643652798082E-2</v>
      </c>
      <c r="BD103" s="80">
        <f t="shared" si="133"/>
        <v>3.8709677419354938E-2</v>
      </c>
      <c r="BE103" s="80">
        <f t="shared" si="134"/>
        <v>6.6609662334431441E-3</v>
      </c>
      <c r="BF103" s="80">
        <f t="shared" si="135"/>
        <v>3.6015246317535166E-2</v>
      </c>
      <c r="BG103" s="80">
        <f t="shared" si="136"/>
        <v>3.0368654941478335E-2</v>
      </c>
      <c r="BH103" s="80">
        <f t="shared" si="137"/>
        <v>5.6465913760568309E-3</v>
      </c>
      <c r="BI103" s="80">
        <f t="shared" si="138"/>
        <v>3.9818516714870134E-2</v>
      </c>
      <c r="BJ103" s="80">
        <f t="shared" si="139"/>
        <v>2.8326282547816328E-2</v>
      </c>
      <c r="BK103" s="80">
        <f t="shared" si="140"/>
        <v>1.1492234167053805E-2</v>
      </c>
      <c r="BL103" s="80">
        <f t="shared" si="141"/>
        <v>2.9993020949202975E-2</v>
      </c>
      <c r="BM103" s="80">
        <f t="shared" si="142"/>
        <v>2.5396557656414798E-2</v>
      </c>
      <c r="BN103" s="80">
        <f t="shared" si="143"/>
        <v>4.5964632927881777E-3</v>
      </c>
    </row>
    <row r="104" spans="1:66" s="81" customFormat="1" x14ac:dyDescent="0.25">
      <c r="A104" s="79">
        <f>+NAC!A105</f>
        <v>45748</v>
      </c>
      <c r="B104" s="182">
        <f>+NAC!P105</f>
        <v>8765.2000000000007</v>
      </c>
      <c r="C104" s="182">
        <f>+NAC!S105</f>
        <v>8569.0112808897429</v>
      </c>
      <c r="D104" s="183">
        <f>+[1]IPCse!$DK106</f>
        <v>8419.1560787244398</v>
      </c>
      <c r="E104" s="182">
        <f>+GBA!$P105</f>
        <v>8736.7000000000007</v>
      </c>
      <c r="F104" s="182">
        <f>+GBA!$S105</f>
        <v>8681.2568698673422</v>
      </c>
      <c r="G104" s="183">
        <f>+[1]IPCse!$DE106</f>
        <v>8527.2121937969077</v>
      </c>
      <c r="H104" s="182">
        <f>+PAM!$P105</f>
        <v>8838.5</v>
      </c>
      <c r="I104" s="182">
        <f>+PAM!$S105</f>
        <v>8531.2611949040875</v>
      </c>
      <c r="J104" s="183">
        <f>+[1]IPCse!$DF106</f>
        <v>8387.0220974370241</v>
      </c>
      <c r="K104" s="182">
        <f>+NOA!$P105</f>
        <v>8765</v>
      </c>
      <c r="L104" s="182">
        <f>+NOA!$S105</f>
        <v>8426.3624337905749</v>
      </c>
      <c r="M104" s="183">
        <f>+[1]IPCse!$DG106</f>
        <v>8282.2899916377646</v>
      </c>
      <c r="N104" s="182">
        <f>+NEA!$P105</f>
        <v>8477.7999999999993</v>
      </c>
      <c r="O104" s="182">
        <f>+NEA!$S105</f>
        <v>8131.7953996154911</v>
      </c>
      <c r="P104" s="183">
        <f>+[1]IPCse!$DH106</f>
        <v>8008.759089932475</v>
      </c>
      <c r="Q104" s="182">
        <f>+CUY!$P105</f>
        <v>8907.1</v>
      </c>
      <c r="R104" s="182">
        <f>+CUY!$S105</f>
        <v>8443.4181750186981</v>
      </c>
      <c r="S104" s="183">
        <f>+[1]IPCse!$DI106</f>
        <v>8292.4938185885894</v>
      </c>
      <c r="T104" s="182">
        <f>+PAT!$P105</f>
        <v>8627.2000000000007</v>
      </c>
      <c r="U104" s="182">
        <f>+PAT!$S105</f>
        <v>8437.349042087797</v>
      </c>
      <c r="V104" s="183">
        <f>+[1]IPCse!$DJ106</f>
        <v>8357.9818480988943</v>
      </c>
      <c r="X104" s="165">
        <f t="shared" si="102"/>
        <v>3.2147146793528147E-2</v>
      </c>
      <c r="Y104" s="165">
        <f t="shared" si="103"/>
        <v>3.1479776689980365E-2</v>
      </c>
      <c r="Z104" s="184">
        <f t="shared" si="104"/>
        <v>2.9984376039511984E-2</v>
      </c>
      <c r="AA104" s="165">
        <f t="shared" si="105"/>
        <v>3.2413972395538115E-2</v>
      </c>
      <c r="AB104" s="165">
        <f t="shared" si="106"/>
        <v>3.1432990345050982E-2</v>
      </c>
      <c r="AC104" s="184">
        <f t="shared" si="107"/>
        <v>2.9217618570092085E-2</v>
      </c>
      <c r="AD104" s="165">
        <f t="shared" si="108"/>
        <v>3.2535046728972006E-2</v>
      </c>
      <c r="AE104" s="165">
        <f t="shared" si="109"/>
        <v>3.1633534194708712E-2</v>
      </c>
      <c r="AF104" s="184">
        <f t="shared" si="110"/>
        <v>3.1019340696809561E-2</v>
      </c>
      <c r="AG104" s="165">
        <f t="shared" si="111"/>
        <v>3.3035935271724215E-2</v>
      </c>
      <c r="AH104" s="165">
        <f t="shared" si="112"/>
        <v>3.2745427001778404E-2</v>
      </c>
      <c r="AI104" s="184">
        <f t="shared" si="113"/>
        <v>2.8767563932695195E-2</v>
      </c>
      <c r="AJ104" s="165">
        <f t="shared" si="114"/>
        <v>2.9971692726366905E-2</v>
      </c>
      <c r="AK104" s="165">
        <f t="shared" si="115"/>
        <v>2.9955706418198336E-2</v>
      </c>
      <c r="AL104" s="184">
        <f t="shared" si="116"/>
        <v>2.8392777689252302E-2</v>
      </c>
      <c r="AM104" s="165">
        <f t="shared" si="117"/>
        <v>3.220460761136601E-2</v>
      </c>
      <c r="AN104" s="165">
        <f t="shared" si="118"/>
        <v>3.1980621974981194E-2</v>
      </c>
      <c r="AO104" s="184">
        <f t="shared" si="119"/>
        <v>3.1658018844127778E-2</v>
      </c>
      <c r="AP104" s="165">
        <f t="shared" si="120"/>
        <v>2.720659149630289E-2</v>
      </c>
      <c r="AQ104" s="165">
        <f t="shared" si="121"/>
        <v>2.855642553783988E-2</v>
      </c>
      <c r="AR104" s="184">
        <f t="shared" si="122"/>
        <v>3.1321943822963716E-2</v>
      </c>
      <c r="AT104" s="80">
        <f t="shared" si="123"/>
        <v>3.2147146793528147E-2</v>
      </c>
      <c r="AU104" s="80">
        <f t="shared" si="124"/>
        <v>2.9984376039511984E-2</v>
      </c>
      <c r="AV104" s="80">
        <f t="shared" si="125"/>
        <v>2.1627707540161634E-3</v>
      </c>
      <c r="AW104" s="80">
        <f t="shared" si="126"/>
        <v>3.2413972395538115E-2</v>
      </c>
      <c r="AX104" s="80">
        <f t="shared" si="127"/>
        <v>2.9217618570092085E-2</v>
      </c>
      <c r="AY104" s="80">
        <f t="shared" si="128"/>
        <v>3.19635382544603E-3</v>
      </c>
      <c r="AZ104" s="80">
        <f t="shared" si="129"/>
        <v>3.2535046728972006E-2</v>
      </c>
      <c r="BA104" s="80">
        <f t="shared" si="130"/>
        <v>3.1019340696809561E-2</v>
      </c>
      <c r="BB104" s="80">
        <f t="shared" si="131"/>
        <v>1.5157060321624449E-3</v>
      </c>
      <c r="BC104" s="80">
        <f t="shared" si="132"/>
        <v>3.3035935271724215E-2</v>
      </c>
      <c r="BD104" s="80">
        <f t="shared" si="133"/>
        <v>2.8767563932695195E-2</v>
      </c>
      <c r="BE104" s="80">
        <f t="shared" si="134"/>
        <v>4.2683713390290201E-3</v>
      </c>
      <c r="BF104" s="80">
        <f t="shared" si="135"/>
        <v>2.9971692726366905E-2</v>
      </c>
      <c r="BG104" s="80">
        <f t="shared" si="136"/>
        <v>2.8392777689252302E-2</v>
      </c>
      <c r="BH104" s="80">
        <f t="shared" si="137"/>
        <v>1.5789150371146032E-3</v>
      </c>
      <c r="BI104" s="80">
        <f t="shared" si="138"/>
        <v>3.220460761136601E-2</v>
      </c>
      <c r="BJ104" s="80">
        <f t="shared" si="139"/>
        <v>3.1658018844127778E-2</v>
      </c>
      <c r="BK104" s="80">
        <f t="shared" si="140"/>
        <v>5.4658876723823191E-4</v>
      </c>
      <c r="BL104" s="80">
        <f t="shared" si="141"/>
        <v>3.1321943822963716E-2</v>
      </c>
      <c r="BM104" s="80">
        <f t="shared" si="142"/>
        <v>2.720659149630289E-2</v>
      </c>
      <c r="BN104" s="80">
        <f t="shared" si="143"/>
        <v>4.1153523266608261E-3</v>
      </c>
    </row>
    <row r="105" spans="1:66" s="81" customFormat="1" x14ac:dyDescent="0.25">
      <c r="A105" s="79">
        <f>+NAC!A106</f>
        <v>45778</v>
      </c>
      <c r="B105" s="182">
        <f>+NAC!P106</f>
        <v>8957.7999999999993</v>
      </c>
      <c r="C105" s="182">
        <f>+NAC!S106</f>
        <v>8676.6710196490167</v>
      </c>
      <c r="D105" s="183">
        <f>+[1]IPCse!$DK107</f>
        <v>8582.9911406370611</v>
      </c>
      <c r="E105" s="182">
        <f>+GBA!$P106</f>
        <v>8922</v>
      </c>
      <c r="F105" s="182">
        <f>+GBA!$S106</f>
        <v>8784.8729469361988</v>
      </c>
      <c r="G105" s="183">
        <f>+[1]IPCse!$DE107</f>
        <v>8685.5852828452171</v>
      </c>
      <c r="H105" s="182">
        <f>+PAM!$P106</f>
        <v>9054.7000000000007</v>
      </c>
      <c r="I105" s="182">
        <f>+PAM!$S106</f>
        <v>8653.3319519695433</v>
      </c>
      <c r="J105" s="183">
        <f>+[1]IPCse!$DF107</f>
        <v>8556.7914601729026</v>
      </c>
      <c r="K105" s="182">
        <f>+NOA!$P106</f>
        <v>8924.2999999999993</v>
      </c>
      <c r="L105" s="182">
        <f>+NOA!$S106</f>
        <v>8497.8710715740854</v>
      </c>
      <c r="M105" s="183">
        <f>+[1]IPCse!$DG107</f>
        <v>8409.3828837253968</v>
      </c>
      <c r="N105" s="182">
        <f>+NEA!$P106</f>
        <v>8661.5</v>
      </c>
      <c r="O105" s="182">
        <f>+NEA!$S106</f>
        <v>8239.3196374622366</v>
      </c>
      <c r="P105" s="183">
        <f>+[1]IPCse!$DH107</f>
        <v>8198.1759156325443</v>
      </c>
      <c r="Q105" s="182">
        <f>+CUY!$P106</f>
        <v>9107.2999999999993</v>
      </c>
      <c r="R105" s="182">
        <f>+CUY!$S106</f>
        <v>8577.7908302169017</v>
      </c>
      <c r="S105" s="183">
        <f>+[1]IPCse!$DI107</f>
        <v>8503.0373947888802</v>
      </c>
      <c r="T105" s="182">
        <f>+PAT!$P106</f>
        <v>8765.4</v>
      </c>
      <c r="U105" s="182">
        <f>+PAT!$S106</f>
        <v>8540.3741439131081</v>
      </c>
      <c r="V105" s="183">
        <f>+[1]IPCse!$DJ107</f>
        <v>8507.9339455489935</v>
      </c>
      <c r="X105" s="165">
        <f t="shared" si="102"/>
        <v>2.197325788344795E-2</v>
      </c>
      <c r="Y105" s="165">
        <f t="shared" si="103"/>
        <v>1.2563846076311336E-2</v>
      </c>
      <c r="Z105" s="184">
        <f t="shared" si="104"/>
        <v>1.9459796252814465E-2</v>
      </c>
      <c r="AA105" s="165">
        <f t="shared" si="105"/>
        <v>2.1209381116439774E-2</v>
      </c>
      <c r="AB105" s="165">
        <f t="shared" si="106"/>
        <v>1.1935607783765567E-2</v>
      </c>
      <c r="AC105" s="184">
        <f t="shared" si="107"/>
        <v>1.8572668939037085E-2</v>
      </c>
      <c r="AD105" s="165">
        <f t="shared" si="108"/>
        <v>2.4461164224698795E-2</v>
      </c>
      <c r="AE105" s="165">
        <f t="shared" si="109"/>
        <v>1.4308641392713595E-2</v>
      </c>
      <c r="AF105" s="184">
        <f t="shared" si="110"/>
        <v>2.0241911940086288E-2</v>
      </c>
      <c r="AG105" s="165">
        <f t="shared" si="111"/>
        <v>1.8174557900741517E-2</v>
      </c>
      <c r="AH105" s="165">
        <f t="shared" si="112"/>
        <v>8.4862997936989704E-3</v>
      </c>
      <c r="AI105" s="184">
        <f t="shared" si="113"/>
        <v>1.534513911200297E-2</v>
      </c>
      <c r="AJ105" s="165">
        <f t="shared" si="114"/>
        <v>2.1668357356861456E-2</v>
      </c>
      <c r="AK105" s="165">
        <f t="shared" si="115"/>
        <v>1.3222693459777668E-2</v>
      </c>
      <c r="AL105" s="184">
        <f t="shared" si="116"/>
        <v>2.3651207830458931E-2</v>
      </c>
      <c r="AM105" s="165">
        <f t="shared" si="117"/>
        <v>2.2476451370255113E-2</v>
      </c>
      <c r="AN105" s="165">
        <f t="shared" si="118"/>
        <v>1.5914485391208988E-2</v>
      </c>
      <c r="AO105" s="184">
        <f t="shared" si="119"/>
        <v>2.5389657298065416E-2</v>
      </c>
      <c r="AP105" s="165">
        <f t="shared" si="120"/>
        <v>1.6019102373887151E-2</v>
      </c>
      <c r="AQ105" s="165">
        <f t="shared" si="121"/>
        <v>1.2210600902178292E-2</v>
      </c>
      <c r="AR105" s="184">
        <f t="shared" si="122"/>
        <v>1.7941184866799853E-2</v>
      </c>
      <c r="AT105" s="80">
        <f t="shared" si="123"/>
        <v>2.197325788344795E-2</v>
      </c>
      <c r="AU105" s="80">
        <f t="shared" si="124"/>
        <v>1.2563846076311336E-2</v>
      </c>
      <c r="AV105" s="80">
        <f t="shared" si="125"/>
        <v>9.409411807136614E-3</v>
      </c>
      <c r="AW105" s="80">
        <f t="shared" si="126"/>
        <v>2.1209381116439774E-2</v>
      </c>
      <c r="AX105" s="80">
        <f t="shared" si="127"/>
        <v>1.1935607783765567E-2</v>
      </c>
      <c r="AY105" s="80">
        <f t="shared" si="128"/>
        <v>9.2737733326742067E-3</v>
      </c>
      <c r="AZ105" s="80">
        <f t="shared" si="129"/>
        <v>2.4461164224698795E-2</v>
      </c>
      <c r="BA105" s="80">
        <f t="shared" si="130"/>
        <v>1.4308641392713595E-2</v>
      </c>
      <c r="BB105" s="80">
        <f t="shared" si="131"/>
        <v>1.01525228319852E-2</v>
      </c>
      <c r="BC105" s="80">
        <f t="shared" si="132"/>
        <v>1.8174557900741517E-2</v>
      </c>
      <c r="BD105" s="80">
        <f t="shared" si="133"/>
        <v>8.4862997936989704E-3</v>
      </c>
      <c r="BE105" s="80">
        <f t="shared" si="134"/>
        <v>9.6882581070425466E-3</v>
      </c>
      <c r="BF105" s="80">
        <f t="shared" si="135"/>
        <v>2.3651207830458931E-2</v>
      </c>
      <c r="BG105" s="80">
        <f t="shared" si="136"/>
        <v>1.3222693459777668E-2</v>
      </c>
      <c r="BH105" s="80">
        <f t="shared" si="137"/>
        <v>1.0428514370681263E-2</v>
      </c>
      <c r="BI105" s="80">
        <f t="shared" si="138"/>
        <v>2.5389657298065416E-2</v>
      </c>
      <c r="BJ105" s="80">
        <f t="shared" si="139"/>
        <v>1.5914485391208988E-2</v>
      </c>
      <c r="BK105" s="80">
        <f t="shared" si="140"/>
        <v>9.4751719068564277E-3</v>
      </c>
      <c r="BL105" s="80">
        <f t="shared" si="141"/>
        <v>1.7941184866799853E-2</v>
      </c>
      <c r="BM105" s="80">
        <f t="shared" si="142"/>
        <v>1.2210600902178292E-2</v>
      </c>
      <c r="BN105" s="80">
        <f t="shared" si="143"/>
        <v>5.7305839646215606E-3</v>
      </c>
    </row>
    <row r="106" spans="1:66" s="81" customFormat="1" x14ac:dyDescent="0.25">
      <c r="A106" s="79">
        <f>+NAC!A107</f>
        <v>45809</v>
      </c>
      <c r="B106" s="182">
        <f>+NAC!P107</f>
        <v>9111.2999999999993</v>
      </c>
      <c r="C106" s="182">
        <f>+NAC!S107</f>
        <v>8781.602800265744</v>
      </c>
      <c r="D106" s="183">
        <f>+[1]IPCse!$DK108</f>
        <v>8782.8072084153537</v>
      </c>
      <c r="E106" s="182">
        <f>+GBA!$P107</f>
        <v>9108</v>
      </c>
      <c r="F106" s="182">
        <f>+GBA!$S107</f>
        <v>8921.2048799747317</v>
      </c>
      <c r="G106" s="183">
        <f>+[1]IPCse!$DE108</f>
        <v>8921.2768123976875</v>
      </c>
      <c r="H106" s="182">
        <f>+PAM!$P107</f>
        <v>9176.1</v>
      </c>
      <c r="I106" s="182">
        <f>+PAM!$S107</f>
        <v>8730.902284375461</v>
      </c>
      <c r="J106" s="183">
        <f>+[1]IPCse!$DF108</f>
        <v>8730.7030667655199</v>
      </c>
      <c r="K106" s="182">
        <f>+NOA!$P107</f>
        <v>9047.7999999999993</v>
      </c>
      <c r="L106" s="182">
        <f>+NOA!$S107</f>
        <v>8579.8462447371985</v>
      </c>
      <c r="M106" s="183">
        <f>+[1]IPCse!$DG108</f>
        <v>8576.7303614941866</v>
      </c>
      <c r="N106" s="182">
        <f>+NEA!$P107</f>
        <v>8779.7999999999993</v>
      </c>
      <c r="O106" s="182">
        <f>+NEA!$S107</f>
        <v>8298.6088849217231</v>
      </c>
      <c r="P106" s="183">
        <f>+[1]IPCse!$DH108</f>
        <v>8351.3142038263104</v>
      </c>
      <c r="Q106" s="182">
        <f>+CUY!$P107</f>
        <v>9241.1</v>
      </c>
      <c r="R106" s="182">
        <f>+CUY!$S107</f>
        <v>8654.7690501121906</v>
      </c>
      <c r="S106" s="183">
        <f>+[1]IPCse!$DI108</f>
        <v>8661.4770960440146</v>
      </c>
      <c r="T106" s="182">
        <f>+PAT!$P107</f>
        <v>8942.1</v>
      </c>
      <c r="U106" s="182">
        <f>+PAT!$S107</f>
        <v>8667.4766782320112</v>
      </c>
      <c r="V106" s="183">
        <f>+[1]IPCse!$DJ108</f>
        <v>8692.727456274155</v>
      </c>
      <c r="X106" s="165">
        <f t="shared" si="102"/>
        <v>1.7135903904976768E-2</v>
      </c>
      <c r="Y106" s="165">
        <f t="shared" si="103"/>
        <v>1.2093552974303368E-2</v>
      </c>
      <c r="Z106" s="184">
        <f t="shared" si="104"/>
        <v>2.3280470002146725E-2</v>
      </c>
      <c r="AA106" s="165">
        <f t="shared" si="105"/>
        <v>2.0847343644922578E-2</v>
      </c>
      <c r="AB106" s="165">
        <f t="shared" si="106"/>
        <v>1.551894192005121E-2</v>
      </c>
      <c r="AC106" s="184">
        <f t="shared" si="107"/>
        <v>2.7135940973141093E-2</v>
      </c>
      <c r="AD106" s="165">
        <f t="shared" si="108"/>
        <v>1.3407401680894937E-2</v>
      </c>
      <c r="AE106" s="165">
        <f t="shared" si="109"/>
        <v>8.9642154994715728E-3</v>
      </c>
      <c r="AF106" s="184">
        <f t="shared" si="110"/>
        <v>2.032439465214031E-2</v>
      </c>
      <c r="AG106" s="165">
        <f t="shared" si="111"/>
        <v>1.3838620395997481E-2</v>
      </c>
      <c r="AH106" s="165">
        <f t="shared" si="112"/>
        <v>9.6465541160450918E-3</v>
      </c>
      <c r="AI106" s="184">
        <f t="shared" si="113"/>
        <v>1.9900090182914054E-2</v>
      </c>
      <c r="AJ106" s="165">
        <f t="shared" si="114"/>
        <v>1.365814235409557E-2</v>
      </c>
      <c r="AK106" s="165">
        <f t="shared" si="115"/>
        <v>7.1958911740614973E-3</v>
      </c>
      <c r="AL106" s="184">
        <f t="shared" si="116"/>
        <v>1.8679556253697438E-2</v>
      </c>
      <c r="AM106" s="165">
        <f t="shared" si="117"/>
        <v>1.4691511205296992E-2</v>
      </c>
      <c r="AN106" s="165">
        <f t="shared" si="118"/>
        <v>8.974131150892406E-3</v>
      </c>
      <c r="AO106" s="184">
        <f t="shared" si="119"/>
        <v>1.8633306417332074E-2</v>
      </c>
      <c r="AP106" s="165">
        <f t="shared" si="120"/>
        <v>2.0158806215346825E-2</v>
      </c>
      <c r="AQ106" s="165">
        <f t="shared" si="121"/>
        <v>1.4882548724108435E-2</v>
      </c>
      <c r="AR106" s="184">
        <f t="shared" si="122"/>
        <v>2.1720139332045196E-2</v>
      </c>
      <c r="AT106" s="80">
        <f t="shared" si="123"/>
        <v>2.3280470002146725E-2</v>
      </c>
      <c r="AU106" s="80">
        <f t="shared" si="124"/>
        <v>1.2093552974303368E-2</v>
      </c>
      <c r="AV106" s="80">
        <f t="shared" si="125"/>
        <v>1.1186917027843357E-2</v>
      </c>
      <c r="AW106" s="80">
        <f t="shared" si="126"/>
        <v>2.7135940973141093E-2</v>
      </c>
      <c r="AX106" s="80">
        <f t="shared" si="127"/>
        <v>1.551894192005121E-2</v>
      </c>
      <c r="AY106" s="80">
        <f t="shared" si="128"/>
        <v>1.1616999053089883E-2</v>
      </c>
      <c r="AZ106" s="80">
        <f t="shared" si="129"/>
        <v>2.032439465214031E-2</v>
      </c>
      <c r="BA106" s="80">
        <f t="shared" si="130"/>
        <v>8.9642154994715728E-3</v>
      </c>
      <c r="BB106" s="80">
        <f t="shared" si="131"/>
        <v>1.1360179152668737E-2</v>
      </c>
      <c r="BC106" s="80">
        <f t="shared" si="132"/>
        <v>1.9900090182914054E-2</v>
      </c>
      <c r="BD106" s="80">
        <f t="shared" si="133"/>
        <v>9.6465541160450918E-3</v>
      </c>
      <c r="BE106" s="80">
        <f t="shared" si="134"/>
        <v>1.0253536066868962E-2</v>
      </c>
      <c r="BF106" s="80">
        <f t="shared" si="135"/>
        <v>1.8679556253697438E-2</v>
      </c>
      <c r="BG106" s="80">
        <f t="shared" si="136"/>
        <v>7.1958911740614973E-3</v>
      </c>
      <c r="BH106" s="80">
        <f t="shared" si="137"/>
        <v>1.1483665079635941E-2</v>
      </c>
      <c r="BI106" s="80">
        <f t="shared" si="138"/>
        <v>1.8633306417332074E-2</v>
      </c>
      <c r="BJ106" s="80">
        <f t="shared" si="139"/>
        <v>8.974131150892406E-3</v>
      </c>
      <c r="BK106" s="80">
        <f t="shared" si="140"/>
        <v>9.659175266439668E-3</v>
      </c>
      <c r="BL106" s="80">
        <f t="shared" si="141"/>
        <v>2.1720139332045196E-2</v>
      </c>
      <c r="BM106" s="80">
        <f t="shared" si="142"/>
        <v>1.4882548724108435E-2</v>
      </c>
      <c r="BN106" s="80">
        <f t="shared" si="143"/>
        <v>6.837590607936761E-3</v>
      </c>
    </row>
    <row r="107" spans="1:66" s="81" customFormat="1" x14ac:dyDescent="0.25">
      <c r="A107" s="79">
        <f>+NAC!A108</f>
        <v>45839</v>
      </c>
      <c r="B107" s="182">
        <f>+NAC!P108</f>
        <v>9246.1</v>
      </c>
      <c r="C107" s="182">
        <f>+NAC!S108</f>
        <v>8948.4461082495782</v>
      </c>
      <c r="D107" s="183">
        <f>+[1]IPCse!$DK109</f>
        <v>9048.1480578337287</v>
      </c>
      <c r="E107" s="182">
        <f>+GBA!$P108</f>
        <v>9240.2999999999993</v>
      </c>
      <c r="F107" s="182">
        <f>+GBA!$S108</f>
        <v>9096.8270214782078</v>
      </c>
      <c r="G107" s="183">
        <f>+[1]IPCse!$DE109</f>
        <v>9194.7616415835309</v>
      </c>
      <c r="H107" s="182">
        <f>+PAM!$P108</f>
        <v>9309.9</v>
      </c>
      <c r="I107" s="182">
        <f>+PAM!$S108</f>
        <v>8908.2162834968531</v>
      </c>
      <c r="J107" s="183">
        <f>+[1]IPCse!$DF109</f>
        <v>9012.394489766044</v>
      </c>
      <c r="K107" s="182">
        <f>+NOA!$P108</f>
        <v>9174.1</v>
      </c>
      <c r="L107" s="182">
        <f>+NOA!$S108</f>
        <v>8712.4529403775614</v>
      </c>
      <c r="M107" s="183">
        <f>+[1]IPCse!$DG109</f>
        <v>8825.8839332190601</v>
      </c>
      <c r="N107" s="182">
        <f>+NEA!$P108</f>
        <v>8912.7000000000007</v>
      </c>
      <c r="O107" s="182">
        <f>+NEA!$S108</f>
        <v>8424.027025542433</v>
      </c>
      <c r="P107" s="183">
        <f>+[1]IPCse!$DH109</f>
        <v>8552.5300139856572</v>
      </c>
      <c r="Q107" s="182">
        <f>+CUY!$P108</f>
        <v>9366.7000000000007</v>
      </c>
      <c r="R107" s="182">
        <f>+CUY!$S108</f>
        <v>8810.7007928197454</v>
      </c>
      <c r="S107" s="183">
        <f>+[1]IPCse!$DI109</f>
        <v>8898.5047668050429</v>
      </c>
      <c r="T107" s="182">
        <f>+PAT!$P108</f>
        <v>9132.7000000000007</v>
      </c>
      <c r="U107" s="182">
        <f>+PAT!$S108</f>
        <v>8803.4397495851554</v>
      </c>
      <c r="V107" s="183">
        <f>+[1]IPCse!$DJ109</f>
        <v>8875.8838365564534</v>
      </c>
      <c r="X107" s="165">
        <f t="shared" si="102"/>
        <v>1.4794815229440594E-2</v>
      </c>
      <c r="Y107" s="165">
        <f t="shared" si="103"/>
        <v>1.8999186342017804E-2</v>
      </c>
      <c r="Z107" s="184">
        <f t="shared" si="104"/>
        <v>3.021139404769535E-2</v>
      </c>
      <c r="AA107" s="165">
        <f t="shared" si="105"/>
        <v>1.4525691699604604E-2</v>
      </c>
      <c r="AB107" s="165">
        <f t="shared" si="106"/>
        <v>1.968592178593398E-2</v>
      </c>
      <c r="AC107" s="184">
        <f t="shared" si="107"/>
        <v>3.0655346195040956E-2</v>
      </c>
      <c r="AD107" s="165">
        <f t="shared" si="108"/>
        <v>1.4581358093307628E-2</v>
      </c>
      <c r="AE107" s="165">
        <f t="shared" si="109"/>
        <v>2.0308782912243473E-2</v>
      </c>
      <c r="AF107" s="184">
        <f t="shared" si="110"/>
        <v>3.2264460358618408E-2</v>
      </c>
      <c r="AG107" s="165">
        <f t="shared" si="111"/>
        <v>1.3959194500320571E-2</v>
      </c>
      <c r="AH107" s="165">
        <f t="shared" si="112"/>
        <v>1.545560279960756E-2</v>
      </c>
      <c r="AI107" s="184">
        <f t="shared" si="113"/>
        <v>2.9049948083183841E-2</v>
      </c>
      <c r="AJ107" s="165">
        <f t="shared" si="114"/>
        <v>1.5137019066493673E-2</v>
      </c>
      <c r="AK107" s="165">
        <f t="shared" si="115"/>
        <v>1.5113152380104466E-2</v>
      </c>
      <c r="AL107" s="184">
        <f t="shared" si="116"/>
        <v>2.4093909682760595E-2</v>
      </c>
      <c r="AM107" s="165">
        <f t="shared" si="117"/>
        <v>1.3591455562649513E-2</v>
      </c>
      <c r="AN107" s="165">
        <f t="shared" si="118"/>
        <v>1.8016857735277503E-2</v>
      </c>
      <c r="AO107" s="184">
        <f t="shared" si="119"/>
        <v>2.7365733134512071E-2</v>
      </c>
      <c r="AP107" s="165">
        <f t="shared" si="120"/>
        <v>2.1314903657977391E-2</v>
      </c>
      <c r="AQ107" s="165">
        <f t="shared" si="121"/>
        <v>1.5686580581706133E-2</v>
      </c>
      <c r="AR107" s="184">
        <f t="shared" si="122"/>
        <v>2.107007049324916E-2</v>
      </c>
      <c r="AT107" s="80">
        <f t="shared" si="123"/>
        <v>3.021139404769535E-2</v>
      </c>
      <c r="AU107" s="80">
        <f t="shared" si="124"/>
        <v>1.4794815229440594E-2</v>
      </c>
      <c r="AV107" s="80">
        <f t="shared" si="125"/>
        <v>1.5416578818254756E-2</v>
      </c>
      <c r="AW107" s="80">
        <f t="shared" si="126"/>
        <v>3.0655346195040956E-2</v>
      </c>
      <c r="AX107" s="80">
        <f t="shared" si="127"/>
        <v>1.4525691699604604E-2</v>
      </c>
      <c r="AY107" s="80">
        <f t="shared" si="128"/>
        <v>1.6129654495436352E-2</v>
      </c>
      <c r="AZ107" s="80">
        <f t="shared" si="129"/>
        <v>3.2264460358618408E-2</v>
      </c>
      <c r="BA107" s="80">
        <f t="shared" si="130"/>
        <v>1.4581358093307628E-2</v>
      </c>
      <c r="BB107" s="80">
        <f t="shared" si="131"/>
        <v>1.7683102265310779E-2</v>
      </c>
      <c r="BC107" s="80">
        <f t="shared" si="132"/>
        <v>2.9049948083183841E-2</v>
      </c>
      <c r="BD107" s="80">
        <f t="shared" si="133"/>
        <v>1.3959194500320571E-2</v>
      </c>
      <c r="BE107" s="80">
        <f t="shared" si="134"/>
        <v>1.509075358286327E-2</v>
      </c>
      <c r="BF107" s="80">
        <f t="shared" si="135"/>
        <v>2.4093909682760595E-2</v>
      </c>
      <c r="BG107" s="80">
        <f t="shared" si="136"/>
        <v>1.5113152380104466E-2</v>
      </c>
      <c r="BH107" s="80">
        <f t="shared" si="137"/>
        <v>8.9807573026561283E-3</v>
      </c>
      <c r="BI107" s="80">
        <f t="shared" si="138"/>
        <v>2.7365733134512071E-2</v>
      </c>
      <c r="BJ107" s="80">
        <f t="shared" si="139"/>
        <v>1.3591455562649513E-2</v>
      </c>
      <c r="BK107" s="80">
        <f t="shared" si="140"/>
        <v>1.3774277571862559E-2</v>
      </c>
      <c r="BL107" s="80">
        <f t="shared" si="141"/>
        <v>2.1314903657977391E-2</v>
      </c>
      <c r="BM107" s="80">
        <f t="shared" si="142"/>
        <v>1.5686580581706133E-2</v>
      </c>
      <c r="BN107" s="80">
        <f t="shared" si="143"/>
        <v>5.6283230762712577E-3</v>
      </c>
    </row>
    <row r="108" spans="1:66" s="81" customFormat="1" x14ac:dyDescent="0.25">
      <c r="A108" s="79">
        <f>+NAC!A109</f>
        <v>45870</v>
      </c>
      <c r="B108" s="182">
        <f>+NAC!P109</f>
        <v>9435.1</v>
      </c>
      <c r="C108" s="182">
        <f>+NAC!S109</f>
        <v>9083.9176816480594</v>
      </c>
      <c r="D108" s="183">
        <f>+[1]IPCse!$DK110</f>
        <v>9199.1947229933048</v>
      </c>
      <c r="E108" s="182">
        <f>+GBA!$P109</f>
        <v>9428.4</v>
      </c>
      <c r="F108" s="182">
        <f>+GBA!$S109</f>
        <v>9232.0426563487053</v>
      </c>
      <c r="G108" s="183">
        <f>+[1]IPCse!$DE110</f>
        <v>9354.1889233813454</v>
      </c>
      <c r="H108" s="182">
        <f>+PAM!$P109</f>
        <v>9508.5</v>
      </c>
      <c r="I108" s="182">
        <f>+PAM!$S109</f>
        <v>9042.1240884463332</v>
      </c>
      <c r="J108" s="183">
        <f>+[1]IPCse!$DF110</f>
        <v>9169.7373490276477</v>
      </c>
      <c r="K108" s="182">
        <f>+NOA!$P109</f>
        <v>9362.1</v>
      </c>
      <c r="L108" s="182">
        <f>+NOA!$S109</f>
        <v>8847.5264837702016</v>
      </c>
      <c r="M108" s="183">
        <f>+[1]IPCse!$DG110</f>
        <v>8952.3819189363894</v>
      </c>
      <c r="N108" s="182">
        <f>+NEA!$P109</f>
        <v>9049</v>
      </c>
      <c r="O108" s="182">
        <f>+NEA!$S109</f>
        <v>8531.7982010436699</v>
      </c>
      <c r="P108" s="183">
        <f>+[1]IPCse!$DH110</f>
        <v>8650.3282412108401</v>
      </c>
      <c r="Q108" s="182">
        <f>+CUY!$P109</f>
        <v>9573.7999999999993</v>
      </c>
      <c r="R108" s="182">
        <f>+CUY!$S109</f>
        <v>8967.257741211668</v>
      </c>
      <c r="S108" s="183">
        <f>+[1]IPCse!$DI110</f>
        <v>9056.4566063197217</v>
      </c>
      <c r="T108" s="182">
        <f>+PAT!$P109</f>
        <v>9295.1</v>
      </c>
      <c r="U108" s="182">
        <f>+PAT!$S109</f>
        <v>8907.0562679137111</v>
      </c>
      <c r="V108" s="183">
        <f>+[1]IPCse!$DJ110</f>
        <v>8979.5886078229996</v>
      </c>
      <c r="X108" s="165">
        <f t="shared" ref="X108" si="144">+B108/B107-1</f>
        <v>2.0441050821427442E-2</v>
      </c>
      <c r="Y108" s="165">
        <f t="shared" ref="Y108" si="145">+C108/C107-1</f>
        <v>1.5139117089121301E-2</v>
      </c>
      <c r="Z108" s="184">
        <f t="shared" ref="Z108" si="146">+D108/D107-1</f>
        <v>1.6693655341857738E-2</v>
      </c>
      <c r="AA108" s="165">
        <f t="shared" ref="AA108" si="147">+E108/E107-1</f>
        <v>2.0356481932404913E-2</v>
      </c>
      <c r="AB108" s="165">
        <f t="shared" ref="AB108" si="148">+F108/F107-1</f>
        <v>1.4864043754074352E-2</v>
      </c>
      <c r="AC108" s="184">
        <f t="shared" ref="AC108" si="149">+G108/G107-1</f>
        <v>1.7338924924034993E-2</v>
      </c>
      <c r="AD108" s="165">
        <f t="shared" ref="AD108" si="150">+H108/H107-1</f>
        <v>2.1332130312892827E-2</v>
      </c>
      <c r="AE108" s="165">
        <f t="shared" ref="AE108" si="151">+I108/I107-1</f>
        <v>1.5031943622378696E-2</v>
      </c>
      <c r="AF108" s="184">
        <f t="shared" ref="AF108" si="152">+J108/J107-1</f>
        <v>1.7458496678132818E-2</v>
      </c>
      <c r="AG108" s="165">
        <f t="shared" ref="AG108" si="153">+K108/K107-1</f>
        <v>2.0492473376134912E-2</v>
      </c>
      <c r="AH108" s="165">
        <f t="shared" ref="AH108" si="154">+L108/L107-1</f>
        <v>1.5503503355139614E-2</v>
      </c>
      <c r="AI108" s="184">
        <f t="shared" ref="AI108" si="155">+M108/M107-1</f>
        <v>1.4332613784010073E-2</v>
      </c>
      <c r="AJ108" s="165">
        <f t="shared" ref="AJ108" si="156">+N108/N107-1</f>
        <v>1.5292784453644792E-2</v>
      </c>
      <c r="AK108" s="165">
        <f t="shared" ref="AK108" si="157">+O108/O107-1</f>
        <v>1.2793308375491197E-2</v>
      </c>
      <c r="AL108" s="184">
        <f t="shared" ref="AL108" si="158">+P108/P107-1</f>
        <v>1.1435005438771517E-2</v>
      </c>
      <c r="AM108" s="165">
        <f t="shared" ref="AM108" si="159">+Q108/Q107-1</f>
        <v>2.2110241600563629E-2</v>
      </c>
      <c r="AN108" s="165">
        <f t="shared" ref="AN108" si="160">+R108/R107-1</f>
        <v>1.7768955282139176E-2</v>
      </c>
      <c r="AO108" s="184">
        <f t="shared" ref="AO108" si="161">+S108/S107-1</f>
        <v>1.7750379828294527E-2</v>
      </c>
      <c r="AP108" s="165">
        <f t="shared" ref="AP108" si="162">+T108/T107-1</f>
        <v>1.7782254973885081E-2</v>
      </c>
      <c r="AQ108" s="165">
        <f t="shared" ref="AQ108" si="163">+U108/U107-1</f>
        <v>1.1770003689005604E-2</v>
      </c>
      <c r="AR108" s="184">
        <f t="shared" ref="AR108" si="164">+V108/V107-1</f>
        <v>1.1683881084543435E-2</v>
      </c>
      <c r="AT108" s="80">
        <f t="shared" ref="AT108" si="165">+MAX(X108:Z108)</f>
        <v>2.0441050821427442E-2</v>
      </c>
      <c r="AU108" s="80">
        <f t="shared" ref="AU108" si="166">+MIN(X108:Z108)</f>
        <v>1.5139117089121301E-2</v>
      </c>
      <c r="AV108" s="80">
        <f t="shared" ref="AV108" si="167">+AT108-AU108</f>
        <v>5.3019337323061411E-3</v>
      </c>
      <c r="AW108" s="80">
        <f t="shared" ref="AW108" si="168">+MAX(AA108:AC108)</f>
        <v>2.0356481932404913E-2</v>
      </c>
      <c r="AX108" s="80">
        <f t="shared" ref="AX108" si="169">+MIN(AA108:AC108)</f>
        <v>1.4864043754074352E-2</v>
      </c>
      <c r="AY108" s="80">
        <f t="shared" ref="AY108" si="170">+AW108-AX108</f>
        <v>5.4924381783305609E-3</v>
      </c>
      <c r="AZ108" s="80">
        <f t="shared" ref="AZ108" si="171">+MAX(AD108:AF108)</f>
        <v>2.1332130312892827E-2</v>
      </c>
      <c r="BA108" s="80">
        <f t="shared" ref="BA108" si="172">+MIN(AD108:AF108)</f>
        <v>1.5031943622378696E-2</v>
      </c>
      <c r="BB108" s="80">
        <f t="shared" ref="BB108" si="173">+AZ108-BA108</f>
        <v>6.3001866905141313E-3</v>
      </c>
      <c r="BC108" s="80">
        <f t="shared" ref="BC108" si="174">+MAX(AG108:AI108)</f>
        <v>2.0492473376134912E-2</v>
      </c>
      <c r="BD108" s="80">
        <f t="shared" ref="BD108" si="175">+MIN(AG108:AI108)</f>
        <v>1.4332613784010073E-2</v>
      </c>
      <c r="BE108" s="80">
        <f t="shared" ref="BE108" si="176">+BC108-BD108</f>
        <v>6.1598595921248389E-3</v>
      </c>
      <c r="BF108" s="80">
        <f t="shared" ref="BF108" si="177">+MAX(AJ108:AL108)</f>
        <v>1.5292784453644792E-2</v>
      </c>
      <c r="BG108" s="80">
        <f t="shared" ref="BG108" si="178">+MIN(AJ108:AL108)</f>
        <v>1.1435005438771517E-2</v>
      </c>
      <c r="BH108" s="80">
        <f t="shared" ref="BH108" si="179">+BF108-BG108</f>
        <v>3.8577790148732749E-3</v>
      </c>
      <c r="BI108" s="80">
        <f t="shared" ref="BI108" si="180">+MAX(AM108:AO108)</f>
        <v>2.2110241600563629E-2</v>
      </c>
      <c r="BJ108" s="80">
        <f t="shared" ref="BJ108" si="181">+MIN(AM108:AO108)</f>
        <v>1.7750379828294527E-2</v>
      </c>
      <c r="BK108" s="80">
        <f t="shared" ref="BK108" si="182">+BI108-BJ108</f>
        <v>4.3598617722691024E-3</v>
      </c>
      <c r="BL108" s="80">
        <f t="shared" ref="BL108" si="183">+MAX(AP108:AR108)</f>
        <v>1.7782254973885081E-2</v>
      </c>
      <c r="BM108" s="80">
        <f t="shared" ref="BM108" si="184">+MIN(AP108:AR108)</f>
        <v>1.1683881084543435E-2</v>
      </c>
      <c r="BN108" s="80">
        <f t="shared" ref="BN108" si="185">+BL108-BM108</f>
        <v>6.0983738893416461E-3</v>
      </c>
    </row>
    <row r="109" spans="1:66" s="81" customFormat="1" x14ac:dyDescent="0.25">
      <c r="A109" s="79">
        <f>+NAC!A110</f>
        <v>45901</v>
      </c>
      <c r="B109" s="182">
        <f>+NAC!P110</f>
        <v>9614</v>
      </c>
      <c r="C109" s="182">
        <f>+NAC!S110</f>
        <v>9241.3020845349038</v>
      </c>
      <c r="D109" s="183">
        <f>+[1]IPCse!$DK111</f>
        <v>9304.9843767230232</v>
      </c>
      <c r="E109" s="182">
        <f>+GBA!$P110</f>
        <v>9608.7999999999993</v>
      </c>
      <c r="F109" s="182">
        <f>+GBA!$S110</f>
        <v>9397.9957201516117</v>
      </c>
      <c r="G109" s="183">
        <f>+[1]IPCse!$DE111</f>
        <v>9456.8065659513304</v>
      </c>
      <c r="H109" s="182">
        <f>+PAM!$P110</f>
        <v>9689.5</v>
      </c>
      <c r="I109" s="182">
        <f>+PAM!$S110</f>
        <v>9183.3809049641259</v>
      </c>
      <c r="J109" s="183">
        <f>+[1]IPCse!$DF111</f>
        <v>9270.6369042176302</v>
      </c>
      <c r="K109" s="182">
        <f>+NOA!$P110</f>
        <v>9529.2999999999993</v>
      </c>
      <c r="L109" s="182">
        <f>+NOA!$S110</f>
        <v>9014.0465842727153</v>
      </c>
      <c r="M109" s="183">
        <f>+[1]IPCse!$DG111</f>
        <v>9081.3875454508816</v>
      </c>
      <c r="N109" s="182">
        <f>+NEA!$P110</f>
        <v>9186.2000000000007</v>
      </c>
      <c r="O109" s="182">
        <f>+NEA!$S110</f>
        <v>8663.116053282065</v>
      </c>
      <c r="P109" s="183">
        <f>+[1]IPCse!$DH111</f>
        <v>8741.3274501162341</v>
      </c>
      <c r="Q109" s="182">
        <f>+CUY!$P110</f>
        <v>9757.2999999999993</v>
      </c>
      <c r="R109" s="182">
        <f>+CUY!$S110</f>
        <v>9127.3900972326082</v>
      </c>
      <c r="S109" s="183">
        <f>+[1]IPCse!$DI111</f>
        <v>9192.9303870019412</v>
      </c>
      <c r="T109" s="182">
        <f>+PAT!$P110</f>
        <v>9498</v>
      </c>
      <c r="U109" s="182">
        <f>+PAT!$S110</f>
        <v>9054.8387690451054</v>
      </c>
      <c r="V109" s="183">
        <f>+[1]IPCse!$DJ111</f>
        <v>9097.8337196191278</v>
      </c>
      <c r="X109" s="165">
        <f t="shared" ref="X109" si="186">+B109/B108-1</f>
        <v>1.8961113289737153E-2</v>
      </c>
      <c r="Y109" s="165">
        <f t="shared" ref="Y109" si="187">+C109/C108-1</f>
        <v>1.7325608663848024E-2</v>
      </c>
      <c r="Z109" s="184">
        <f t="shared" ref="Z109" si="188">+D109/D108-1</f>
        <v>1.1499881991333227E-2</v>
      </c>
      <c r="AA109" s="165">
        <f t="shared" ref="AA109" si="189">+E109/E108-1</f>
        <v>1.9133681218446386E-2</v>
      </c>
      <c r="AB109" s="165">
        <f t="shared" ref="AB109" si="190">+F109/F108-1</f>
        <v>1.7975768741577802E-2</v>
      </c>
      <c r="AC109" s="184">
        <f t="shared" ref="AC109" si="191">+G109/G108-1</f>
        <v>1.0970234128315104E-2</v>
      </c>
      <c r="AD109" s="165">
        <f t="shared" ref="AD109" si="192">+H109/H108-1</f>
        <v>1.9035599726560548E-2</v>
      </c>
      <c r="AE109" s="165">
        <f t="shared" ref="AE109" si="193">+I109/I108-1</f>
        <v>1.5622083388380448E-2</v>
      </c>
      <c r="AF109" s="184">
        <f t="shared" ref="AF109" si="194">+J109/J108-1</f>
        <v>1.1003538198472107E-2</v>
      </c>
      <c r="AG109" s="165">
        <f t="shared" ref="AG109" si="195">+K109/K108-1</f>
        <v>1.7859240982258218E-2</v>
      </c>
      <c r="AH109" s="165">
        <f t="shared" ref="AH109" si="196">+L109/L108-1</f>
        <v>1.8821090935186913E-2</v>
      </c>
      <c r="AI109" s="184">
        <f t="shared" ref="AI109" si="197">+M109/M108-1</f>
        <v>1.4410201405909095E-2</v>
      </c>
      <c r="AJ109" s="165">
        <f t="shared" ref="AJ109" si="198">+N109/N108-1</f>
        <v>1.5161896342137382E-2</v>
      </c>
      <c r="AK109" s="165">
        <f t="shared" ref="AK109" si="199">+O109/O108-1</f>
        <v>1.539157972844829E-2</v>
      </c>
      <c r="AL109" s="184">
        <f t="shared" ref="AL109" si="200">+P109/P108-1</f>
        <v>1.0519740565666291E-2</v>
      </c>
      <c r="AM109" s="165">
        <f t="shared" ref="AM109" si="201">+Q109/Q108-1</f>
        <v>1.9166892978754513E-2</v>
      </c>
      <c r="AN109" s="165">
        <f t="shared" ref="AN109" si="202">+R109/R108-1</f>
        <v>1.7857449918608381E-2</v>
      </c>
      <c r="AO109" s="184">
        <f t="shared" ref="AO109" si="203">+S109/S108-1</f>
        <v>1.5069224820995153E-2</v>
      </c>
      <c r="AP109" s="165">
        <f t="shared" ref="AP109" si="204">+T109/T108-1</f>
        <v>2.1828705446955921E-2</v>
      </c>
      <c r="AQ109" s="165">
        <f t="shared" ref="AQ109" si="205">+U109/U108-1</f>
        <v>1.6591620922364436E-2</v>
      </c>
      <c r="AR109" s="184">
        <f t="shared" ref="AR109" si="206">+V109/V108-1</f>
        <v>1.3168210366910627E-2</v>
      </c>
      <c r="AT109" s="80">
        <f t="shared" ref="AT109" si="207">+MAX(X109:Z109)</f>
        <v>1.8961113289737153E-2</v>
      </c>
      <c r="AU109" s="80">
        <f t="shared" ref="AU109" si="208">+MIN(X109:Z109)</f>
        <v>1.1499881991333227E-2</v>
      </c>
      <c r="AV109" s="80">
        <f t="shared" ref="AV109" si="209">+AT109-AU109</f>
        <v>7.4612312984039253E-3</v>
      </c>
      <c r="AW109" s="80">
        <f t="shared" ref="AW109" si="210">+MAX(AA109:AC109)</f>
        <v>1.9133681218446386E-2</v>
      </c>
      <c r="AX109" s="80">
        <f t="shared" ref="AX109" si="211">+MIN(AA109:AC109)</f>
        <v>1.0970234128315104E-2</v>
      </c>
      <c r="AY109" s="80">
        <f t="shared" ref="AY109" si="212">+AW109-AX109</f>
        <v>8.1634470901312817E-3</v>
      </c>
      <c r="AZ109" s="80">
        <f t="shared" ref="AZ109" si="213">+MAX(AD109:AF109)</f>
        <v>1.9035599726560548E-2</v>
      </c>
      <c r="BA109" s="80">
        <f t="shared" ref="BA109" si="214">+MIN(AD109:AF109)</f>
        <v>1.1003538198472107E-2</v>
      </c>
      <c r="BB109" s="80">
        <f t="shared" ref="BB109" si="215">+AZ109-BA109</f>
        <v>8.0320615280884411E-3</v>
      </c>
      <c r="BC109" s="80">
        <f t="shared" ref="BC109" si="216">+MAX(AG109:AI109)</f>
        <v>1.8821090935186913E-2</v>
      </c>
      <c r="BD109" s="80">
        <f t="shared" ref="BD109" si="217">+MIN(AG109:AI109)</f>
        <v>1.4410201405909095E-2</v>
      </c>
      <c r="BE109" s="80">
        <f t="shared" ref="BE109" si="218">+BC109-BD109</f>
        <v>4.4108895292778172E-3</v>
      </c>
      <c r="BF109" s="80">
        <f t="shared" ref="BF109" si="219">+MAX(AJ109:AL109)</f>
        <v>1.539157972844829E-2</v>
      </c>
      <c r="BG109" s="80">
        <f t="shared" ref="BG109" si="220">+MIN(AJ109:AL109)</f>
        <v>1.0519740565666291E-2</v>
      </c>
      <c r="BH109" s="80">
        <f t="shared" ref="BH109" si="221">+BF109-BG109</f>
        <v>4.871839162781999E-3</v>
      </c>
      <c r="BI109" s="80">
        <f t="shared" ref="BI109" si="222">+MAX(AM109:AO109)</f>
        <v>1.9166892978754513E-2</v>
      </c>
      <c r="BJ109" s="80">
        <f t="shared" ref="BJ109" si="223">+MIN(AM109:AO109)</f>
        <v>1.5069224820995153E-2</v>
      </c>
      <c r="BK109" s="80">
        <f t="shared" ref="BK109" si="224">+BI109-BJ109</f>
        <v>4.0976681577593599E-3</v>
      </c>
      <c r="BL109" s="80">
        <f t="shared" ref="BL109" si="225">+MAX(AP109:AR109)</f>
        <v>2.1828705446955921E-2</v>
      </c>
      <c r="BM109" s="80">
        <f t="shared" ref="BM109" si="226">+MIN(AP109:AR109)</f>
        <v>1.3168210366910627E-2</v>
      </c>
      <c r="BN109" s="80">
        <f t="shared" ref="BN109" si="227">+BL109-BM109</f>
        <v>8.660495080045294E-3</v>
      </c>
    </row>
    <row r="110" spans="1:66" s="81" customFormat="1" x14ac:dyDescent="0.25">
      <c r="A110" s="79">
        <f>+NAC!A111</f>
        <v>45931</v>
      </c>
      <c r="B110" s="182">
        <f>+NAC!P111</f>
        <v>9827.1</v>
      </c>
      <c r="C110" s="182">
        <f>+NAC!S111</f>
        <v>9442.8026831543866</v>
      </c>
      <c r="D110" s="183">
        <f>+[1]IPCse!$DK112</f>
        <v>9502.1203345682188</v>
      </c>
      <c r="E110" s="182">
        <f>+GBA!$P111</f>
        <v>9836.1</v>
      </c>
      <c r="F110" s="182">
        <f>+GBA!$S111</f>
        <v>9625.0286955148476</v>
      </c>
      <c r="G110" s="183">
        <f>+[1]IPCse!$DE112</f>
        <v>9673.4476561399824</v>
      </c>
      <c r="H110" s="182">
        <f>+PAM!$P111</f>
        <v>9898.7999999999993</v>
      </c>
      <c r="I110" s="182">
        <f>+PAM!$S111</f>
        <v>9365.674930443698</v>
      </c>
      <c r="J110" s="183">
        <f>+[1]IPCse!$DF112</f>
        <v>9447.7840905493267</v>
      </c>
      <c r="K110" s="182">
        <f>+NOA!$P111</f>
        <v>9706.2999999999993</v>
      </c>
      <c r="L110" s="182">
        <f>+NOA!$S111</f>
        <v>9209.4630042102399</v>
      </c>
      <c r="M110" s="183">
        <f>+[1]IPCse!$DG112</f>
        <v>9282.0668337699444</v>
      </c>
      <c r="N110" s="182">
        <f>+NEA!$P111</f>
        <v>9389.4</v>
      </c>
      <c r="O110" s="182">
        <f>+NEA!$S111</f>
        <v>8841.8823674814612</v>
      </c>
      <c r="P110" s="183">
        <f>+[1]IPCse!$DH112</f>
        <v>8910.7768341812825</v>
      </c>
      <c r="Q110" s="182">
        <f>+CUY!$P111</f>
        <v>9936.2999999999993</v>
      </c>
      <c r="R110" s="182">
        <f>+CUY!$S111</f>
        <v>9302.7404188481632</v>
      </c>
      <c r="S110" s="183">
        <f>+[1]IPCse!$DI112</f>
        <v>9400.9255704702027</v>
      </c>
      <c r="T110" s="182">
        <f>+PAT!$P111</f>
        <v>9702.4</v>
      </c>
      <c r="U110" s="182">
        <f>+PAT!$S111</f>
        <v>9215.5550309247246</v>
      </c>
      <c r="V110" s="183">
        <f>+[1]IPCse!$DJ112</f>
        <v>9263.538469942423</v>
      </c>
      <c r="X110" s="165">
        <f t="shared" ref="X110" si="228">+B110/B109-1</f>
        <v>2.2165591845225707E-2</v>
      </c>
      <c r="Y110" s="165">
        <f t="shared" ref="Y110" si="229">+C110/C109-1</f>
        <v>2.1804351462191507E-2</v>
      </c>
      <c r="Z110" s="184">
        <f t="shared" ref="Z110" si="230">+D110/D109-1</f>
        <v>2.1186060058127953E-2</v>
      </c>
      <c r="AA110" s="165">
        <f t="shared" ref="AA110" si="231">+E110/E109-1</f>
        <v>2.3655399217384243E-2</v>
      </c>
      <c r="AB110" s="165">
        <f t="shared" ref="AB110" si="232">+F110/F109-1</f>
        <v>2.4157595100455342E-2</v>
      </c>
      <c r="AC110" s="184">
        <f t="shared" ref="AC110" si="233">+G110/G109-1</f>
        <v>2.2908482760835458E-2</v>
      </c>
      <c r="AD110" s="165">
        <f t="shared" ref="AD110" si="234">+H110/H109-1</f>
        <v>2.160070179059792E-2</v>
      </c>
      <c r="AE110" s="165">
        <f t="shared" ref="AE110" si="235">+I110/I109-1</f>
        <v>1.985042626088096E-2</v>
      </c>
      <c r="AF110" s="184">
        <f t="shared" ref="AF110" si="236">+J110/J109-1</f>
        <v>1.910841597637214E-2</v>
      </c>
      <c r="AG110" s="165">
        <f t="shared" ref="AG110" si="237">+K110/K109-1</f>
        <v>1.8574291920707697E-2</v>
      </c>
      <c r="AH110" s="165">
        <f t="shared" ref="AH110" si="238">+L110/L109-1</f>
        <v>2.1679100292035125E-2</v>
      </c>
      <c r="AI110" s="184">
        <f t="shared" ref="AI110" si="239">+M110/M109-1</f>
        <v>2.2097866357392526E-2</v>
      </c>
      <c r="AJ110" s="165">
        <f t="shared" ref="AJ110" si="240">+N110/N109-1</f>
        <v>2.2120136726829331E-2</v>
      </c>
      <c r="AK110" s="165">
        <f t="shared" ref="AK110" si="241">+O110/O109-1</f>
        <v>2.0635336419355665E-2</v>
      </c>
      <c r="AL110" s="184">
        <f t="shared" ref="AL110" si="242">+P110/P109-1</f>
        <v>1.9384857166378611E-2</v>
      </c>
      <c r="AM110" s="165">
        <f t="shared" ref="AM110" si="243">+Q110/Q109-1</f>
        <v>1.8345238949299514E-2</v>
      </c>
      <c r="AN110" s="165">
        <f t="shared" ref="AN110" si="244">+R110/R109-1</f>
        <v>1.9211441578323774E-2</v>
      </c>
      <c r="AO110" s="184">
        <f t="shared" ref="AO110" si="245">+S110/S109-1</f>
        <v>2.2625558414142821E-2</v>
      </c>
      <c r="AP110" s="165">
        <f t="shared" ref="AP110" si="246">+T110/T109-1</f>
        <v>2.1520320067382581E-2</v>
      </c>
      <c r="AQ110" s="165">
        <f t="shared" ref="AQ110" si="247">+U110/U109-1</f>
        <v>1.7749212987540286E-2</v>
      </c>
      <c r="AR110" s="184">
        <f t="shared" ref="AR110" si="248">+V110/V109-1</f>
        <v>1.8213649032292167E-2</v>
      </c>
      <c r="AT110" s="80">
        <f t="shared" ref="AT110" si="249">+MAX(X110:Z110)</f>
        <v>2.2165591845225707E-2</v>
      </c>
      <c r="AU110" s="80">
        <f t="shared" ref="AU110" si="250">+MIN(X110:Z110)</f>
        <v>2.1186060058127953E-2</v>
      </c>
      <c r="AV110" s="80">
        <f t="shared" ref="AV110" si="251">+AT110-AU110</f>
        <v>9.7953178709775379E-4</v>
      </c>
      <c r="AW110" s="80">
        <f t="shared" ref="AW110" si="252">+MAX(AA110:AC110)</f>
        <v>2.4157595100455342E-2</v>
      </c>
      <c r="AX110" s="80">
        <f t="shared" ref="AX110" si="253">+MIN(AA110:AC110)</f>
        <v>2.2908482760835458E-2</v>
      </c>
      <c r="AY110" s="80">
        <f t="shared" ref="AY110" si="254">+AW110-AX110</f>
        <v>1.2491123396198844E-3</v>
      </c>
      <c r="AZ110" s="80">
        <f t="shared" ref="AZ110" si="255">+MAX(AD110:AF110)</f>
        <v>2.160070179059792E-2</v>
      </c>
      <c r="BA110" s="80">
        <f t="shared" ref="BA110" si="256">+MIN(AD110:AF110)</f>
        <v>1.910841597637214E-2</v>
      </c>
      <c r="BB110" s="80">
        <f t="shared" ref="BB110" si="257">+AZ110-BA110</f>
        <v>2.4922858142257809E-3</v>
      </c>
      <c r="BC110" s="80">
        <f t="shared" ref="BC110" si="258">+MAX(AG110:AI110)</f>
        <v>2.2097866357392526E-2</v>
      </c>
      <c r="BD110" s="80">
        <f t="shared" ref="BD110" si="259">+MIN(AG110:AI110)</f>
        <v>1.8574291920707697E-2</v>
      </c>
      <c r="BE110" s="80">
        <f t="shared" ref="BE110" si="260">+BC110-BD110</f>
        <v>3.5235744366848287E-3</v>
      </c>
      <c r="BF110" s="80">
        <f t="shared" ref="BF110" si="261">+MAX(AJ110:AL110)</f>
        <v>2.2120136726829331E-2</v>
      </c>
      <c r="BG110" s="80">
        <f t="shared" ref="BG110" si="262">+MIN(AJ110:AL110)</f>
        <v>1.9384857166378611E-2</v>
      </c>
      <c r="BH110" s="80">
        <f t="shared" ref="BH110" si="263">+BF110-BG110</f>
        <v>2.7352795604507207E-3</v>
      </c>
      <c r="BI110" s="80">
        <f t="shared" ref="BI110" si="264">+MAX(AM110:AO110)</f>
        <v>2.2625558414142821E-2</v>
      </c>
      <c r="BJ110" s="80">
        <f t="shared" ref="BJ110" si="265">+MIN(AM110:AO110)</f>
        <v>1.8345238949299514E-2</v>
      </c>
      <c r="BK110" s="80">
        <f t="shared" ref="BK110" si="266">+BI110-BJ110</f>
        <v>4.2803194648433074E-3</v>
      </c>
      <c r="BL110" s="80">
        <f t="shared" ref="BL110" si="267">+MAX(AP110:AR110)</f>
        <v>2.1520320067382581E-2</v>
      </c>
      <c r="BM110" s="80">
        <f t="shared" ref="BM110" si="268">+MIN(AP110:AR110)</f>
        <v>1.7749212987540286E-2</v>
      </c>
      <c r="BN110" s="80">
        <f t="shared" ref="BN110" si="269">+BL110-BM110</f>
        <v>3.7711070798422952E-3</v>
      </c>
    </row>
    <row r="111" spans="1:66" s="81" customFormat="1" x14ac:dyDescent="0.25">
      <c r="A111" s="79">
        <f>+NAC!A112</f>
        <v>45962</v>
      </c>
      <c r="B111" s="182">
        <f>+NAC!P112</f>
        <v>10086.5</v>
      </c>
      <c r="C111" s="182">
        <f>+NAC!S112</f>
        <v>9651.8066795982522</v>
      </c>
      <c r="D111" s="183">
        <f>+[1]IPCse!$DK113</f>
        <v>9739.2093676770746</v>
      </c>
      <c r="E111" s="182">
        <f>+GBA!$P112</f>
        <v>10107.700000000001</v>
      </c>
      <c r="F111" s="182">
        <f>+GBA!$S112</f>
        <v>9841.4339071383474</v>
      </c>
      <c r="G111" s="183">
        <f>+[1]IPCse!$DE113</f>
        <v>9930.2750827829041</v>
      </c>
      <c r="H111" s="182">
        <f>+PAM!$P112</f>
        <v>10158.5</v>
      </c>
      <c r="I111" s="182">
        <f>+PAM!$S112</f>
        <v>9579.3960316298144</v>
      </c>
      <c r="J111" s="183">
        <f>+[1]IPCse!$DF113</f>
        <v>9671.5562582778693</v>
      </c>
      <c r="K111" s="182">
        <f>+NOA!$P112</f>
        <v>9936.4</v>
      </c>
      <c r="L111" s="182">
        <f>+NOA!$S112</f>
        <v>9406.034523971206</v>
      </c>
      <c r="M111" s="183">
        <f>+[1]IPCse!$DG113</f>
        <v>9514.7294081496075</v>
      </c>
      <c r="N111" s="182">
        <f>+NEA!$P112</f>
        <v>9618.7999999999993</v>
      </c>
      <c r="O111" s="182">
        <f>+NEA!$S112</f>
        <v>9050.2894397143646</v>
      </c>
      <c r="P111" s="183">
        <f>+[1]IPCse!$DH113</f>
        <v>9132.39743907716</v>
      </c>
      <c r="Q111" s="182">
        <f>+CUY!$P112</f>
        <v>10218.200000000001</v>
      </c>
      <c r="R111" s="182">
        <f>+CUY!$S112</f>
        <v>9517.419566192968</v>
      </c>
      <c r="S111" s="183">
        <f>+[1]IPCse!$DI113</f>
        <v>9650.1702462052199</v>
      </c>
      <c r="T111" s="182">
        <f>+PAT!$P112</f>
        <v>9886.7000000000007</v>
      </c>
      <c r="U111" s="182">
        <f>+PAT!$S112</f>
        <v>9366.0070146326743</v>
      </c>
      <c r="V111" s="183">
        <f>+[1]IPCse!$DJ113</f>
        <v>9415.4721434626881</v>
      </c>
      <c r="X111" s="165">
        <f t="shared" ref="X111" si="270">+B111/B110-1</f>
        <v>2.6396393646141769E-2</v>
      </c>
      <c r="Y111" s="165">
        <f t="shared" ref="Y111" si="271">+C111/C110-1</f>
        <v>2.213368249415204E-2</v>
      </c>
      <c r="Z111" s="184">
        <f t="shared" ref="Z111" si="272">+D111/D110-1</f>
        <v>2.4951171397644689E-2</v>
      </c>
      <c r="AA111" s="165">
        <f t="shared" ref="AA111" si="273">+E111/E110-1</f>
        <v>2.7612570022671701E-2</v>
      </c>
      <c r="AB111" s="165">
        <f t="shared" ref="AB111" si="274">+F111/F110-1</f>
        <v>2.2483591318989138E-2</v>
      </c>
      <c r="AC111" s="184">
        <f t="shared" ref="AC111" si="275">+G111/G110-1</f>
        <v>2.6549730331140609E-2</v>
      </c>
      <c r="AD111" s="165">
        <f t="shared" ref="AD111" si="276">+H111/H110-1</f>
        <v>2.6235503293328577E-2</v>
      </c>
      <c r="AE111" s="165">
        <f t="shared" ref="AE111" si="277">+I111/I110-1</f>
        <v>2.2819615540082827E-2</v>
      </c>
      <c r="AF111" s="184">
        <f t="shared" ref="AF111" si="278">+J111/J110-1</f>
        <v>2.3685148346307194E-2</v>
      </c>
      <c r="AG111" s="165">
        <f t="shared" ref="AG111" si="279">+K111/K110-1</f>
        <v>2.3706252640038006E-2</v>
      </c>
      <c r="AH111" s="165">
        <f t="shared" ref="AH111" si="280">+L111/L110-1</f>
        <v>2.1344514839909845E-2</v>
      </c>
      <c r="AI111" s="184">
        <f t="shared" ref="AI111" si="281">+M111/M110-1</f>
        <v>2.5065815463986008E-2</v>
      </c>
      <c r="AJ111" s="165">
        <f t="shared" ref="AJ111" si="282">+N111/N110-1</f>
        <v>2.4431806079195706E-2</v>
      </c>
      <c r="AK111" s="165">
        <f t="shared" ref="AK111" si="283">+O111/O110-1</f>
        <v>2.357044162896571E-2</v>
      </c>
      <c r="AL111" s="184">
        <f t="shared" ref="AL111" si="284">+P111/P110-1</f>
        <v>2.487107566713509E-2</v>
      </c>
      <c r="AM111" s="165">
        <f t="shared" ref="AM111" si="285">+Q111/Q110-1</f>
        <v>2.837072149592923E-2</v>
      </c>
      <c r="AN111" s="165">
        <f t="shared" ref="AN111" si="286">+R111/R110-1</f>
        <v>2.3076979221074101E-2</v>
      </c>
      <c r="AO111" s="184">
        <f t="shared" ref="AO111" si="287">+S111/S110-1</f>
        <v>2.6512780456206864E-2</v>
      </c>
      <c r="AP111" s="165">
        <f t="shared" ref="AP111" si="288">+T111/T110-1</f>
        <v>1.8995300131926296E-2</v>
      </c>
      <c r="AQ111" s="165">
        <f t="shared" ref="AQ111" si="289">+U111/U110-1</f>
        <v>1.6325873287401205E-2</v>
      </c>
      <c r="AR111" s="184">
        <f t="shared" ref="AR111" si="290">+V111/V110-1</f>
        <v>1.6401256821380716E-2</v>
      </c>
      <c r="AT111" s="80">
        <f t="shared" ref="AT111" si="291">+MAX(X111:Z111)</f>
        <v>2.6396393646141769E-2</v>
      </c>
      <c r="AU111" s="80">
        <f t="shared" ref="AU111" si="292">+MIN(X111:Z111)</f>
        <v>2.213368249415204E-2</v>
      </c>
      <c r="AV111" s="80">
        <f t="shared" ref="AV111" si="293">+AT111-AU111</f>
        <v>4.2627111519897287E-3</v>
      </c>
      <c r="AW111" s="80">
        <f t="shared" ref="AW111" si="294">+MAX(AA111:AC111)</f>
        <v>2.7612570022671701E-2</v>
      </c>
      <c r="AX111" s="80">
        <f t="shared" ref="AX111" si="295">+MIN(AA111:AC111)</f>
        <v>2.2483591318989138E-2</v>
      </c>
      <c r="AY111" s="80">
        <f t="shared" ref="AY111" si="296">+AW111-AX111</f>
        <v>5.1289787036825629E-3</v>
      </c>
      <c r="AZ111" s="80">
        <f t="shared" ref="AZ111" si="297">+MAX(AD111:AF111)</f>
        <v>2.6235503293328577E-2</v>
      </c>
      <c r="BA111" s="80">
        <f t="shared" ref="BA111" si="298">+MIN(AD111:AF111)</f>
        <v>2.2819615540082827E-2</v>
      </c>
      <c r="BB111" s="80">
        <f t="shared" ref="BB111" si="299">+AZ111-BA111</f>
        <v>3.4158877532457499E-3</v>
      </c>
      <c r="BC111" s="80">
        <f t="shared" ref="BC111" si="300">+MAX(AG111:AI111)</f>
        <v>2.5065815463986008E-2</v>
      </c>
      <c r="BD111" s="80">
        <f t="shared" ref="BD111" si="301">+MIN(AG111:AI111)</f>
        <v>2.1344514839909845E-2</v>
      </c>
      <c r="BE111" s="80">
        <f t="shared" ref="BE111" si="302">+BC111-BD111</f>
        <v>3.7213006240761626E-3</v>
      </c>
      <c r="BF111" s="80">
        <f t="shared" ref="BF111" si="303">+MAX(AJ111:AL111)</f>
        <v>2.487107566713509E-2</v>
      </c>
      <c r="BG111" s="80">
        <f t="shared" ref="BG111" si="304">+MIN(AJ111:AL111)</f>
        <v>2.357044162896571E-2</v>
      </c>
      <c r="BH111" s="80">
        <f t="shared" ref="BH111" si="305">+BF111-BG111</f>
        <v>1.3006340381693793E-3</v>
      </c>
      <c r="BI111" s="80">
        <f t="shared" ref="BI111" si="306">+MAX(AM111:AO111)</f>
        <v>2.837072149592923E-2</v>
      </c>
      <c r="BJ111" s="80">
        <f t="shared" ref="BJ111" si="307">+MIN(AM111:AO111)</f>
        <v>2.3076979221074101E-2</v>
      </c>
      <c r="BK111" s="80">
        <f t="shared" ref="BK111" si="308">+BI111-BJ111</f>
        <v>5.2937422748551288E-3</v>
      </c>
      <c r="BL111" s="80">
        <f t="shared" ref="BL111" si="309">+MAX(AP111:AR111)</f>
        <v>1.8995300131926296E-2</v>
      </c>
      <c r="BM111" s="80">
        <f t="shared" ref="BM111" si="310">+MIN(AP111:AR111)</f>
        <v>1.6325873287401205E-2</v>
      </c>
      <c r="BN111" s="80">
        <f t="shared" ref="BN111" si="311">+BL111-BM111</f>
        <v>2.6694268445250913E-3</v>
      </c>
    </row>
    <row r="112" spans="1:66" s="81" customFormat="1" x14ac:dyDescent="0.25">
      <c r="A112" s="79">
        <f>+NAC!A113</f>
        <v>45992</v>
      </c>
      <c r="B112" s="182">
        <f>+NAC!P113</f>
        <v>10392.5</v>
      </c>
      <c r="C112" s="182">
        <f>+NAC!S113</f>
        <v>9912.8872188816931</v>
      </c>
      <c r="D112" s="183">
        <f>+[1]IPCse!$DK114</f>
        <v>9950.2068677169245</v>
      </c>
      <c r="E112" s="182">
        <f>+GBA!$P113</f>
        <v>10407.4</v>
      </c>
      <c r="F112" s="182">
        <f>+GBA!$S113</f>
        <v>10091.184633607078</v>
      </c>
      <c r="G112" s="183">
        <f>+[1]IPCse!$DE114</f>
        <v>10145.392296845017</v>
      </c>
      <c r="H112" s="182">
        <f>+PAM!$P113</f>
        <v>10470.6</v>
      </c>
      <c r="I112" s="182">
        <f>+PAM!$S113</f>
        <v>9857.9729682237539</v>
      </c>
      <c r="J112" s="183">
        <f>+[1]IPCse!$DF114</f>
        <v>9891.1042902072531</v>
      </c>
      <c r="K112" s="182">
        <f>+NOA!$P113</f>
        <v>10208.4</v>
      </c>
      <c r="L112" s="182">
        <f>+NOA!$S113</f>
        <v>9641.2057449409185</v>
      </c>
      <c r="M112" s="183">
        <f>+[1]IPCse!$DG114</f>
        <v>9674.437967926533</v>
      </c>
      <c r="N112" s="182">
        <f>+NEA!$P113</f>
        <v>9987.7999999999993</v>
      </c>
      <c r="O112" s="182">
        <f>+NEA!$S113</f>
        <v>9371.9903735237567</v>
      </c>
      <c r="P112" s="183">
        <f>+[1]IPCse!$DH114</f>
        <v>9334.1795718524845</v>
      </c>
      <c r="Q112" s="182">
        <f>+CUY!$P113</f>
        <v>10567</v>
      </c>
      <c r="R112" s="182">
        <f>+CUY!$S113</f>
        <v>9805.4259536275222</v>
      </c>
      <c r="S112" s="183">
        <f>+[1]IPCse!$DI114</f>
        <v>9873.3407469461799</v>
      </c>
      <c r="T112" s="182">
        <f>+PAT!$P113</f>
        <v>10148.4</v>
      </c>
      <c r="U112" s="182">
        <f>+PAT!$S113</f>
        <v>9570.7988686076351</v>
      </c>
      <c r="V112" s="183">
        <f>+[1]IPCse!$DJ114</f>
        <v>9594.7415824658783</v>
      </c>
      <c r="X112" s="165">
        <f t="shared" ref="X112" si="312">+B112/B111-1</f>
        <v>3.0337579933574554E-2</v>
      </c>
      <c r="Y112" s="165">
        <f t="shared" ref="Y112" si="313">+C112/C111-1</f>
        <v>2.7049913860718533E-2</v>
      </c>
      <c r="Z112" s="184">
        <f t="shared" ref="Z112" si="314">+D112/D111-1</f>
        <v>2.1664746292457515E-2</v>
      </c>
      <c r="AA112" s="165">
        <f t="shared" ref="AA112" si="315">+E112/E111-1</f>
        <v>2.965066236631464E-2</v>
      </c>
      <c r="AB112" s="165">
        <f t="shared" ref="AB112" si="316">+F112/F111-1</f>
        <v>2.5377473326074762E-2</v>
      </c>
      <c r="AC112" s="184">
        <f t="shared" ref="AC112" si="317">+G112/G111-1</f>
        <v>2.1662764854830874E-2</v>
      </c>
      <c r="AD112" s="165">
        <f t="shared" ref="AD112" si="318">+H112/H111-1</f>
        <v>3.0723039818870923E-2</v>
      </c>
      <c r="AE112" s="165">
        <f t="shared" ref="AE112" si="319">+I112/I111-1</f>
        <v>2.9080845564179336E-2</v>
      </c>
      <c r="AF112" s="184">
        <f t="shared" ref="AF112" si="320">+J112/J111-1</f>
        <v>2.2700383068285701E-2</v>
      </c>
      <c r="AG112" s="165">
        <f t="shared" ref="AG112" si="321">+K112/K111-1</f>
        <v>2.7374099271365804E-2</v>
      </c>
      <c r="AH112" s="165">
        <f t="shared" ref="AH112" si="322">+L112/L111-1</f>
        <v>2.5002164341453303E-2</v>
      </c>
      <c r="AI112" s="184">
        <f t="shared" ref="AI112" si="323">+M112/M111-1</f>
        <v>1.6785402182865061E-2</v>
      </c>
      <c r="AJ112" s="165">
        <f t="shared" ref="AJ112" si="324">+N112/N111-1</f>
        <v>3.8362373684867057E-2</v>
      </c>
      <c r="AK112" s="165">
        <f t="shared" ref="AK112" si="325">+O112/O111-1</f>
        <v>3.5545927669197841E-2</v>
      </c>
      <c r="AL112" s="184">
        <f t="shared" ref="AL112" si="326">+P112/P111-1</f>
        <v>2.2095198344293188E-2</v>
      </c>
      <c r="AM112" s="165">
        <f t="shared" ref="AM112" si="327">+Q112/Q111-1</f>
        <v>3.4135170577988205E-2</v>
      </c>
      <c r="AN112" s="165">
        <f t="shared" ref="AN112" si="328">+R112/R111-1</f>
        <v>3.026097414656248E-2</v>
      </c>
      <c r="AO112" s="184">
        <f t="shared" ref="AO112" si="329">+S112/S111-1</f>
        <v>2.3126068768446695E-2</v>
      </c>
      <c r="AP112" s="165">
        <f t="shared" ref="AP112" si="330">+T112/T111-1</f>
        <v>2.6469904012460965E-2</v>
      </c>
      <c r="AQ112" s="165">
        <f t="shared" ref="AQ112" si="331">+U112/U111-1</f>
        <v>2.186543888500303E-2</v>
      </c>
      <c r="AR112" s="184">
        <f t="shared" ref="AR112" si="332">+V112/V111-1</f>
        <v>1.9039877796001914E-2</v>
      </c>
      <c r="AT112" s="80">
        <f t="shared" ref="AT112" si="333">+MAX(X112:Z112)</f>
        <v>3.0337579933574554E-2</v>
      </c>
      <c r="AU112" s="80">
        <f t="shared" ref="AU112" si="334">+MIN(X112:Z112)</f>
        <v>2.1664746292457515E-2</v>
      </c>
      <c r="AV112" s="80">
        <f t="shared" ref="AV112" si="335">+AT112-AU112</f>
        <v>8.6728336411170392E-3</v>
      </c>
      <c r="AW112" s="80">
        <f t="shared" ref="AW112" si="336">+MAX(AA112:AC112)</f>
        <v>2.965066236631464E-2</v>
      </c>
      <c r="AX112" s="80">
        <f t="shared" ref="AX112" si="337">+MIN(AA112:AC112)</f>
        <v>2.1662764854830874E-2</v>
      </c>
      <c r="AY112" s="80">
        <f t="shared" ref="AY112" si="338">+AW112-AX112</f>
        <v>7.9878975114837658E-3</v>
      </c>
      <c r="AZ112" s="80">
        <f t="shared" ref="AZ112" si="339">+MAX(AD112:AF112)</f>
        <v>3.0723039818870923E-2</v>
      </c>
      <c r="BA112" s="80">
        <f t="shared" ref="BA112" si="340">+MIN(AD112:AF112)</f>
        <v>2.2700383068285701E-2</v>
      </c>
      <c r="BB112" s="80">
        <f t="shared" ref="BB112" si="341">+AZ112-BA112</f>
        <v>8.022656750585222E-3</v>
      </c>
      <c r="BC112" s="80">
        <f t="shared" ref="BC112" si="342">+MAX(AG112:AI112)</f>
        <v>2.7374099271365804E-2</v>
      </c>
      <c r="BD112" s="80">
        <f t="shared" ref="BD112" si="343">+MIN(AG112:AI112)</f>
        <v>1.6785402182865061E-2</v>
      </c>
      <c r="BE112" s="80">
        <f t="shared" ref="BE112" si="344">+BC112-BD112</f>
        <v>1.0588697088500743E-2</v>
      </c>
      <c r="BF112" s="80">
        <f t="shared" ref="BF112" si="345">+MAX(AJ112:AL112)</f>
        <v>3.8362373684867057E-2</v>
      </c>
      <c r="BG112" s="80">
        <f t="shared" ref="BG112" si="346">+MIN(AJ112:AL112)</f>
        <v>2.2095198344293188E-2</v>
      </c>
      <c r="BH112" s="80">
        <f t="shared" ref="BH112" si="347">+BF112-BG112</f>
        <v>1.6267175340573869E-2</v>
      </c>
      <c r="BI112" s="80">
        <f t="shared" ref="BI112" si="348">+MAX(AM112:AO112)</f>
        <v>3.4135170577988205E-2</v>
      </c>
      <c r="BJ112" s="80">
        <f t="shared" ref="BJ112" si="349">+MIN(AM112:AO112)</f>
        <v>2.3126068768446695E-2</v>
      </c>
      <c r="BK112" s="80">
        <f t="shared" ref="BK112" si="350">+BI112-BJ112</f>
        <v>1.1009101809541511E-2</v>
      </c>
      <c r="BL112" s="80">
        <f t="shared" ref="BL112" si="351">+MAX(AP112:AR112)</f>
        <v>2.6469904012460965E-2</v>
      </c>
      <c r="BM112" s="80">
        <f t="shared" ref="BM112" si="352">+MIN(AP112:AR112)</f>
        <v>1.9039877796001914E-2</v>
      </c>
      <c r="BN112" s="80">
        <f t="shared" ref="BN112" si="353">+BL112-BM112</f>
        <v>7.4300262164590514E-3</v>
      </c>
    </row>
    <row r="113" spans="1:66" s="81" customFormat="1" x14ac:dyDescent="0.25">
      <c r="A113" s="79">
        <f>+NAC!A114</f>
        <v>46023</v>
      </c>
      <c r="B113" s="182">
        <f>+NAC!P114</f>
        <v>10665.9</v>
      </c>
      <c r="C113" s="182">
        <f>+NAC!S114</f>
        <v>10225.373343718386</v>
      </c>
      <c r="D113" s="183">
        <f>+[1]IPCse!$DK115</f>
        <v>10201.706289228852</v>
      </c>
      <c r="E113" s="182">
        <f>+GBA!$P114</f>
        <v>10683.3</v>
      </c>
      <c r="F113" s="182">
        <f>+GBA!$S114</f>
        <v>10424.158717624765</v>
      </c>
      <c r="G113" s="183">
        <f>+[1]IPCse!$DE115</f>
        <v>10427.712857558043</v>
      </c>
      <c r="H113" s="182">
        <f>+PAM!$P114</f>
        <v>10738.6</v>
      </c>
      <c r="I113" s="182">
        <f>+PAM!$S114</f>
        <v>10162.448352613856</v>
      </c>
      <c r="J113" s="183">
        <f>+[1]IPCse!$DF115</f>
        <v>10119.742167404676</v>
      </c>
      <c r="K113" s="182">
        <f>+NOA!$P114</f>
        <v>10469.799999999999</v>
      </c>
      <c r="L113" s="182">
        <f>+NOA!$S114</f>
        <v>9929.1179138937932</v>
      </c>
      <c r="M113" s="183">
        <f>+[1]IPCse!$DG115</f>
        <v>9897.8558720585424</v>
      </c>
      <c r="N113" s="182">
        <f>+NEA!$P114</f>
        <v>10288.1</v>
      </c>
      <c r="O113" s="182">
        <f>+NEA!$S114</f>
        <v>9704.7960175775879</v>
      </c>
      <c r="P113" s="183">
        <f>+[1]IPCse!$DH115</f>
        <v>9606.9306879170526</v>
      </c>
      <c r="Q113" s="182">
        <f>+CUY!$P114</f>
        <v>10832.4</v>
      </c>
      <c r="R113" s="182">
        <f>+CUY!$S114</f>
        <v>10098.699955123409</v>
      </c>
      <c r="S113" s="183">
        <f>+[1]IPCse!$DI115</f>
        <v>10074.623445951029</v>
      </c>
      <c r="T113" s="182">
        <f>+PAT!$P114</f>
        <v>10436.700000000001</v>
      </c>
      <c r="U113" s="182">
        <f>+PAT!$S114</f>
        <v>9826.1268818826375</v>
      </c>
      <c r="V113" s="183">
        <f>+[1]IPCse!$DJ115</f>
        <v>9794.2353654062317</v>
      </c>
      <c r="X113" s="165">
        <f t="shared" ref="X113" si="354">+B113/B112-1</f>
        <v>2.6307433245128742E-2</v>
      </c>
      <c r="Y113" s="165">
        <f t="shared" ref="Y113" si="355">+C113/C112-1</f>
        <v>3.152322002024599E-2</v>
      </c>
      <c r="Z113" s="184">
        <f t="shared" ref="Z113" si="356">+D113/D112-1</f>
        <v>2.5275798267863969E-2</v>
      </c>
      <c r="AA113" s="165">
        <f t="shared" ref="AA113" si="357">+E113/E112-1</f>
        <v>2.6509983281126859E-2</v>
      </c>
      <c r="AB113" s="165">
        <f t="shared" ref="AB113" si="358">+F113/F112-1</f>
        <v>3.2996530745138752E-2</v>
      </c>
      <c r="AC113" s="184">
        <f t="shared" ref="AC113" si="359">+G113/G112-1</f>
        <v>2.7827466149418445E-2</v>
      </c>
      <c r="AD113" s="165">
        <f t="shared" ref="AD113" si="360">+H113/H112-1</f>
        <v>2.5595476859014754E-2</v>
      </c>
      <c r="AE113" s="165">
        <f t="shared" ref="AE113" si="361">+I113/I112-1</f>
        <v>3.0886206055905197E-2</v>
      </c>
      <c r="AF113" s="184">
        <f t="shared" ref="AF113" si="362">+J113/J112-1</f>
        <v>2.3115505659341506E-2</v>
      </c>
      <c r="AG113" s="165">
        <f t="shared" ref="AG113" si="363">+K113/K112-1</f>
        <v>2.5606363387014497E-2</v>
      </c>
      <c r="AH113" s="165">
        <f t="shared" ref="AH113" si="364">+L113/L112-1</f>
        <v>2.98626724260036E-2</v>
      </c>
      <c r="AI113" s="184">
        <f t="shared" ref="AI113" si="365">+M113/M112-1</f>
        <v>2.3093631368840573E-2</v>
      </c>
      <c r="AJ113" s="165">
        <f t="shared" ref="AJ113" si="366">+N113/N112-1</f>
        <v>3.0066681351248681E-2</v>
      </c>
      <c r="AK113" s="165">
        <f t="shared" ref="AK113" si="367">+O113/O112-1</f>
        <v>3.5510668576231197E-2</v>
      </c>
      <c r="AL113" s="184">
        <f t="shared" ref="AL113" si="368">+P113/P112-1</f>
        <v>2.9220684470979919E-2</v>
      </c>
      <c r="AM113" s="165">
        <f t="shared" ref="AM113" si="369">+Q113/Q112-1</f>
        <v>2.511592694236775E-2</v>
      </c>
      <c r="AN113" s="165">
        <f t="shared" ref="AN113" si="370">+R113/R112-1</f>
        <v>2.9909358643149142E-2</v>
      </c>
      <c r="AO113" s="184">
        <f t="shared" ref="AO113" si="371">+S113/S112-1</f>
        <v>2.0386483578732406E-2</v>
      </c>
      <c r="AP113" s="165">
        <f t="shared" ref="AP113" si="372">+T113/T112-1</f>
        <v>2.8408419061132895E-2</v>
      </c>
      <c r="AQ113" s="165">
        <f t="shared" ref="AQ113" si="373">+U113/U112-1</f>
        <v>2.6677816217879347E-2</v>
      </c>
      <c r="AR113" s="184">
        <f t="shared" ref="AR113" si="374">+V113/V112-1</f>
        <v>2.0791991240798335E-2</v>
      </c>
      <c r="AT113" s="80">
        <f t="shared" ref="AT113" si="375">+MAX(X113:Z113)</f>
        <v>3.152322002024599E-2</v>
      </c>
      <c r="AU113" s="80">
        <f t="shared" ref="AU113" si="376">+MIN(X113:Z113)</f>
        <v>2.5275798267863969E-2</v>
      </c>
      <c r="AV113" s="80">
        <f t="shared" ref="AV113" si="377">+AT113-AU113</f>
        <v>6.2474217523820208E-3</v>
      </c>
      <c r="AW113" s="80">
        <f t="shared" ref="AW113" si="378">+MAX(AA113:AC113)</f>
        <v>3.2996530745138752E-2</v>
      </c>
      <c r="AX113" s="80">
        <f t="shared" ref="AX113" si="379">+MIN(AA113:AC113)</f>
        <v>2.6509983281126859E-2</v>
      </c>
      <c r="AY113" s="80">
        <f t="shared" ref="AY113" si="380">+AW113-AX113</f>
        <v>6.4865474640118936E-3</v>
      </c>
      <c r="AZ113" s="80">
        <f t="shared" ref="AZ113" si="381">+MAX(AD113:AF113)</f>
        <v>3.0886206055905197E-2</v>
      </c>
      <c r="BA113" s="80">
        <f t="shared" ref="BA113" si="382">+MIN(AD113:AF113)</f>
        <v>2.3115505659341506E-2</v>
      </c>
      <c r="BB113" s="80">
        <f t="shared" ref="BB113" si="383">+AZ113-BA113</f>
        <v>7.77070039656369E-3</v>
      </c>
      <c r="BC113" s="80">
        <f t="shared" ref="BC113" si="384">+MAX(AG113:AI113)</f>
        <v>2.98626724260036E-2</v>
      </c>
      <c r="BD113" s="80">
        <f t="shared" ref="BD113" si="385">+MIN(AG113:AI113)</f>
        <v>2.3093631368840573E-2</v>
      </c>
      <c r="BE113" s="80">
        <f t="shared" ref="BE113" si="386">+BC113-BD113</f>
        <v>6.7690410571630277E-3</v>
      </c>
      <c r="BF113" s="80">
        <f t="shared" ref="BF113" si="387">+MAX(AJ113:AL113)</f>
        <v>3.5510668576231197E-2</v>
      </c>
      <c r="BG113" s="80">
        <f t="shared" ref="BG113" si="388">+MIN(AJ113:AL113)</f>
        <v>2.9220684470979919E-2</v>
      </c>
      <c r="BH113" s="80">
        <f t="shared" ref="BH113" si="389">+BF113-BG113</f>
        <v>6.2899841052512784E-3</v>
      </c>
      <c r="BI113" s="80">
        <f t="shared" ref="BI113" si="390">+MAX(AM113:AO113)</f>
        <v>2.9909358643149142E-2</v>
      </c>
      <c r="BJ113" s="80">
        <f t="shared" ref="BJ113" si="391">+MIN(AM113:AO113)</f>
        <v>2.0386483578732406E-2</v>
      </c>
      <c r="BK113" s="80">
        <f t="shared" ref="BK113" si="392">+BI113-BJ113</f>
        <v>9.5228750644167359E-3</v>
      </c>
      <c r="BL113" s="80">
        <f t="shared" ref="BL113" si="393">+MAX(AP113:AR113)</f>
        <v>2.8408419061132895E-2</v>
      </c>
      <c r="BM113" s="80">
        <f t="shared" ref="BM113" si="394">+MIN(AP113:AR113)</f>
        <v>2.0791991240798335E-2</v>
      </c>
      <c r="BN113" s="80">
        <f t="shared" ref="BN113" si="395">+BL113-BM113</f>
        <v>7.6164278203345592E-3</v>
      </c>
    </row>
    <row r="114" spans="1:66" s="81" customFormat="1" x14ac:dyDescent="0.25">
      <c r="A114" s="79">
        <f>+NAC!A115</f>
        <v>46054</v>
      </c>
      <c r="B114" s="182">
        <f>+NAC!P115</f>
        <v>10993.9</v>
      </c>
      <c r="C114" s="182">
        <f>+NAC!S115</f>
        <v>10493.58220618367</v>
      </c>
      <c r="D114" s="183">
        <f>+[1]IPCse!$DK116</f>
        <v>10427.573805095815</v>
      </c>
      <c r="E114" s="182">
        <f>+GBA!$P115</f>
        <v>10991.2</v>
      </c>
      <c r="F114" s="182">
        <f>+GBA!$S115</f>
        <v>10667.527037271006</v>
      </c>
      <c r="G114" s="183">
        <f>+[1]IPCse!$DE116</f>
        <v>10621.490106961275</v>
      </c>
      <c r="H114" s="182">
        <f>+PAM!$P115</f>
        <v>11099.4</v>
      </c>
      <c r="I114" s="182">
        <f>+PAM!$S115</f>
        <v>10456.382545028555</v>
      </c>
      <c r="J114" s="183">
        <f>+[1]IPCse!$DF116</f>
        <v>10383.555709699021</v>
      </c>
      <c r="K114" s="182">
        <f>+NOA!$P115</f>
        <v>10807.4</v>
      </c>
      <c r="L114" s="182">
        <f>+NOA!$S115</f>
        <v>10231.146231155779</v>
      </c>
      <c r="M114" s="183">
        <f>+[1]IPCse!$DG116</f>
        <v>10140.061160439011</v>
      </c>
      <c r="N114" s="182">
        <f>+NEA!$P115</f>
        <v>10633</v>
      </c>
      <c r="O114" s="182">
        <f>+NEA!$S115</f>
        <v>10031.233768195552</v>
      </c>
      <c r="P114" s="183">
        <f>+[1]IPCse!$DH116</f>
        <v>9914.972884904897</v>
      </c>
      <c r="Q114" s="182">
        <f>+CUY!$P115</f>
        <v>11168.6</v>
      </c>
      <c r="R114" s="182">
        <f>+CUY!$S115</f>
        <v>10398.169678384442</v>
      </c>
      <c r="S114" s="183">
        <f>+[1]IPCse!$DI116</f>
        <v>10292.560269327661</v>
      </c>
      <c r="T114" s="182">
        <f>+PAT!$P115</f>
        <v>10677.5</v>
      </c>
      <c r="U114" s="182">
        <f>+PAT!$S115</f>
        <v>10030.699758636296</v>
      </c>
      <c r="V114" s="183">
        <f>+[1]IPCse!$DJ116</f>
        <v>9953.1809687424557</v>
      </c>
      <c r="X114" s="165">
        <f t="shared" ref="X114" si="396">+B114/B113-1</f>
        <v>3.0752210315116324E-2</v>
      </c>
      <c r="Y114" s="165">
        <f t="shared" ref="Y114" si="397">+C114/C113-1</f>
        <v>2.6229737873585846E-2</v>
      </c>
      <c r="Z114" s="184">
        <f t="shared" ref="Z114" si="398">+D114/D113-1</f>
        <v>2.214017042476879E-2</v>
      </c>
      <c r="AA114" s="165">
        <f t="shared" ref="AA114" si="399">+E114/E113-1</f>
        <v>2.8820682747840332E-2</v>
      </c>
      <c r="AB114" s="165">
        <f t="shared" ref="AB114" si="400">+F114/F113-1</f>
        <v>2.3346566973770466E-2</v>
      </c>
      <c r="AC114" s="184">
        <f t="shared" ref="AC114" si="401">+G114/G113-1</f>
        <v>1.858290998709089E-2</v>
      </c>
      <c r="AD114" s="165">
        <f t="shared" ref="AD114" si="402">+H114/H113-1</f>
        <v>3.3598420650736482E-2</v>
      </c>
      <c r="AE114" s="165">
        <f t="shared" ref="AE114" si="403">+I114/I113-1</f>
        <v>2.8923560761723088E-2</v>
      </c>
      <c r="AF114" s="184">
        <f t="shared" ref="AF114" si="404">+J114/J113-1</f>
        <v>2.6069196025969799E-2</v>
      </c>
      <c r="AG114" s="165">
        <f t="shared" ref="AG114" si="405">+K114/K113-1</f>
        <v>3.2245124071137887E-2</v>
      </c>
      <c r="AH114" s="165">
        <f t="shared" ref="AH114" si="406">+L114/L113-1</f>
        <v>3.0418444002901612E-2</v>
      </c>
      <c r="AI114" s="184">
        <f t="shared" ref="AI114" si="407">+M114/M113-1</f>
        <v>2.4470480426393104E-2</v>
      </c>
      <c r="AJ114" s="165">
        <f t="shared" ref="AJ114" si="408">+N114/N113-1</f>
        <v>3.3524168699759826E-2</v>
      </c>
      <c r="AK114" s="165">
        <f t="shared" ref="AK114" si="409">+O114/O113-1</f>
        <v>3.3636745174933314E-2</v>
      </c>
      <c r="AL114" s="184">
        <f t="shared" ref="AL114" si="410">+P114/P113-1</f>
        <v>3.2064579936574189E-2</v>
      </c>
      <c r="AM114" s="165">
        <f t="shared" ref="AM114" si="411">+Q114/Q113-1</f>
        <v>3.1036520069421369E-2</v>
      </c>
      <c r="AN114" s="165">
        <f t="shared" ref="AN114" si="412">+R114/R113-1</f>
        <v>2.9654284669493602E-2</v>
      </c>
      <c r="AO114" s="184">
        <f t="shared" ref="AO114" si="413">+S114/S113-1</f>
        <v>2.1632254996510225E-2</v>
      </c>
      <c r="AP114" s="165">
        <f t="shared" ref="AP114" si="414">+T114/T113-1</f>
        <v>2.3072427108185467E-2</v>
      </c>
      <c r="AQ114" s="165">
        <f t="shared" ref="AQ114" si="415">+U114/U113-1</f>
        <v>2.0819278970521937E-2</v>
      </c>
      <c r="AR114" s="184">
        <f t="shared" ref="AR114" si="416">+V114/V113-1</f>
        <v>1.6228485165634021E-2</v>
      </c>
      <c r="AT114" s="80">
        <f t="shared" ref="AT114" si="417">+MAX(X114:Z114)</f>
        <v>3.0752210315116324E-2</v>
      </c>
      <c r="AU114" s="80">
        <f t="shared" ref="AU114" si="418">+MIN(X114:Z114)</f>
        <v>2.214017042476879E-2</v>
      </c>
      <c r="AV114" s="80">
        <f t="shared" ref="AV114" si="419">+AT114-AU114</f>
        <v>8.6120398903475337E-3</v>
      </c>
      <c r="AW114" s="80">
        <f t="shared" ref="AW114" si="420">+MAX(AA114:AC114)</f>
        <v>2.8820682747840332E-2</v>
      </c>
      <c r="AX114" s="80">
        <f t="shared" ref="AX114" si="421">+MIN(AA114:AC114)</f>
        <v>1.858290998709089E-2</v>
      </c>
      <c r="AY114" s="80">
        <f t="shared" ref="AY114" si="422">+AW114-AX114</f>
        <v>1.0237772760749442E-2</v>
      </c>
      <c r="AZ114" s="80">
        <f t="shared" ref="AZ114" si="423">+MAX(AD114:AF114)</f>
        <v>3.3598420650736482E-2</v>
      </c>
      <c r="BA114" s="80">
        <f t="shared" ref="BA114" si="424">+MIN(AD114:AF114)</f>
        <v>2.6069196025969799E-2</v>
      </c>
      <c r="BB114" s="80">
        <f t="shared" ref="BB114" si="425">+AZ114-BA114</f>
        <v>7.5292246247666839E-3</v>
      </c>
      <c r="BC114" s="80">
        <f t="shared" ref="BC114" si="426">+MAX(AG114:AI114)</f>
        <v>3.2245124071137887E-2</v>
      </c>
      <c r="BD114" s="80">
        <f t="shared" ref="BD114" si="427">+MIN(AG114:AI114)</f>
        <v>2.4470480426393104E-2</v>
      </c>
      <c r="BE114" s="80">
        <f t="shared" ref="BE114" si="428">+BC114-BD114</f>
        <v>7.7746436447447831E-3</v>
      </c>
      <c r="BF114" s="80">
        <f t="shared" ref="BF114" si="429">+MAX(AJ114:AL114)</f>
        <v>3.3636745174933314E-2</v>
      </c>
      <c r="BG114" s="80">
        <f t="shared" ref="BG114" si="430">+MIN(AJ114:AL114)</f>
        <v>3.2064579936574189E-2</v>
      </c>
      <c r="BH114" s="80">
        <f t="shared" ref="BH114" si="431">+BF114-BG114</f>
        <v>1.5721652383591245E-3</v>
      </c>
      <c r="BI114" s="80">
        <f t="shared" ref="BI114" si="432">+MAX(AM114:AO114)</f>
        <v>3.1036520069421369E-2</v>
      </c>
      <c r="BJ114" s="80">
        <f t="shared" ref="BJ114" si="433">+MIN(AM114:AO114)</f>
        <v>2.1632254996510225E-2</v>
      </c>
      <c r="BK114" s="80">
        <f t="shared" ref="BK114" si="434">+BI114-BJ114</f>
        <v>9.4042650729111443E-3</v>
      </c>
      <c r="BL114" s="80">
        <f t="shared" ref="BL114" si="435">+MAX(AP114:AR114)</f>
        <v>2.3072427108185467E-2</v>
      </c>
      <c r="BM114" s="80">
        <f t="shared" ref="BM114" si="436">+MIN(AP114:AR114)</f>
        <v>1.6228485165634021E-2</v>
      </c>
      <c r="BN114" s="80">
        <f t="shared" ref="BN114" si="437">+BL114-BM114</f>
        <v>6.8439419425514458E-3</v>
      </c>
    </row>
    <row r="115" spans="1:66" s="81" customFormat="1" x14ac:dyDescent="0.25">
      <c r="A115" s="79">
        <f>+NAC!A116</f>
        <v>46082</v>
      </c>
      <c r="B115" s="182">
        <f>+NAC!P116</f>
        <v>11344.5</v>
      </c>
      <c r="C115" s="182">
        <f>+NAC!S116</f>
        <v>10814.643712692743</v>
      </c>
      <c r="D115" s="183">
        <f>+[1]IPCse!$DK117</f>
        <v>10645.19239874406</v>
      </c>
      <c r="E115" s="182">
        <f>+GBA!$P116</f>
        <v>11326</v>
      </c>
      <c r="F115" s="182">
        <f>+GBA!$S116</f>
        <v>10978.433228048012</v>
      </c>
      <c r="G115" s="183">
        <f>+[1]IPCse!$DE117</f>
        <v>10808.578646865932</v>
      </c>
      <c r="H115" s="182">
        <f>+PAM!$P116</f>
        <v>11471.7</v>
      </c>
      <c r="I115" s="182">
        <f>+PAM!$S116</f>
        <v>10791.828452189193</v>
      </c>
      <c r="J115" s="183">
        <f>+[1]IPCse!$DF117</f>
        <v>10614.30869242765</v>
      </c>
      <c r="K115" s="182">
        <f>+NOA!$P116</f>
        <v>11204</v>
      </c>
      <c r="L115" s="182">
        <f>+NOA!$S116</f>
        <v>10595.69781339128</v>
      </c>
      <c r="M115" s="183">
        <f>+[1]IPCse!$DG117</f>
        <v>10447.247418167941</v>
      </c>
      <c r="N115" s="182">
        <f>+NEA!$P116</f>
        <v>11009.9</v>
      </c>
      <c r="O115" s="182">
        <f>+NEA!$S116</f>
        <v>10382.003268332875</v>
      </c>
      <c r="P115" s="183">
        <f>+[1]IPCse!$DH117</f>
        <v>10233.63459793995</v>
      </c>
      <c r="Q115" s="182">
        <f>+CUY!$P116</f>
        <v>11522.3</v>
      </c>
      <c r="R115" s="182">
        <f>+CUY!$S116</f>
        <v>10719.430321615555</v>
      </c>
      <c r="S115" s="183">
        <f>+[1]IPCse!$DI117</f>
        <v>10522.065233629766</v>
      </c>
      <c r="T115" s="182">
        <f>+PAT!$P116</f>
        <v>10921.2</v>
      </c>
      <c r="U115" s="182">
        <f>+PAT!$S116</f>
        <v>10249.383692864689</v>
      </c>
      <c r="V115" s="183">
        <f>+[1]IPCse!$DJ117</f>
        <v>10122.924582253088</v>
      </c>
      <c r="X115" s="165">
        <f t="shared" ref="X115" si="438">+B115/B114-1</f>
        <v>3.1890411955720843E-2</v>
      </c>
      <c r="Y115" s="165">
        <f t="shared" ref="Y115" si="439">+C115/C114-1</f>
        <v>3.0595987166315508E-2</v>
      </c>
      <c r="Z115" s="184">
        <f t="shared" ref="Z115" si="440">+D115/D114-1</f>
        <v>2.0869532809434377E-2</v>
      </c>
      <c r="AA115" s="165">
        <f t="shared" ref="AA115" si="441">+E115/E114-1</f>
        <v>3.0460732222141296E-2</v>
      </c>
      <c r="AB115" s="165">
        <f t="shared" ref="AB115" si="442">+F115/F114-1</f>
        <v>2.9145104548668144E-2</v>
      </c>
      <c r="AC115" s="184">
        <f t="shared" ref="AC115" si="443">+G115/G114-1</f>
        <v>1.7614151877055395E-2</v>
      </c>
      <c r="AD115" s="165">
        <f t="shared" ref="AD115" si="444">+H115/H114-1</f>
        <v>3.3542353640737543E-2</v>
      </c>
      <c r="AE115" s="165">
        <f t="shared" ref="AE115" si="445">+I115/I114-1</f>
        <v>3.2080493011431122E-2</v>
      </c>
      <c r="AF115" s="184">
        <f t="shared" ref="AF115" si="446">+J115/J114-1</f>
        <v>2.2222925284937745E-2</v>
      </c>
      <c r="AG115" s="165">
        <f t="shared" ref="AG115" si="447">+K115/K114-1</f>
        <v>3.6697077928086408E-2</v>
      </c>
      <c r="AH115" s="165">
        <f t="shared" ref="AH115" si="448">+L115/L114-1</f>
        <v>3.5631548411005243E-2</v>
      </c>
      <c r="AI115" s="184">
        <f t="shared" ref="AI115" si="449">+M115/M114-1</f>
        <v>3.0294320011343023E-2</v>
      </c>
      <c r="AJ115" s="165">
        <f t="shared" ref="AJ115" si="450">+N115/N114-1</f>
        <v>3.5446252233612308E-2</v>
      </c>
      <c r="AK115" s="165">
        <f t="shared" ref="AK115" si="451">+O115/O114-1</f>
        <v>3.4967732608271129E-2</v>
      </c>
      <c r="AL115" s="184">
        <f t="shared" ref="AL115" si="452">+P115/P114-1</f>
        <v>3.2139443721545868E-2</v>
      </c>
      <c r="AM115" s="165">
        <f t="shared" ref="AM115" si="453">+Q115/Q114-1</f>
        <v>3.1669143849721415E-2</v>
      </c>
      <c r="AN115" s="165">
        <f t="shared" ref="AN115" si="454">+R115/R114-1</f>
        <v>3.0895883907236632E-2</v>
      </c>
      <c r="AO115" s="184">
        <f t="shared" ref="AO115" si="455">+S115/S114-1</f>
        <v>2.2298141404723193E-2</v>
      </c>
      <c r="AP115" s="165">
        <f t="shared" ref="AP115" si="456">+T115/T114-1</f>
        <v>2.2823694685085494E-2</v>
      </c>
      <c r="AQ115" s="165">
        <f t="shared" ref="AQ115" si="457">+U115/U114-1</f>
        <v>2.1801463456236903E-2</v>
      </c>
      <c r="AR115" s="184">
        <f t="shared" ref="AR115" si="458">+V115/V114-1</f>
        <v>1.7054207498457652E-2</v>
      </c>
      <c r="AT115" s="80">
        <f t="shared" ref="AT115" si="459">+MAX(X115:Z115)</f>
        <v>3.1890411955720843E-2</v>
      </c>
      <c r="AU115" s="80">
        <f t="shared" ref="AU115" si="460">+MIN(X115:Z115)</f>
        <v>2.0869532809434377E-2</v>
      </c>
      <c r="AV115" s="80">
        <f t="shared" ref="AV115" si="461">+AT115-AU115</f>
        <v>1.1020879146286466E-2</v>
      </c>
      <c r="AW115" s="80">
        <f t="shared" ref="AW115" si="462">+MAX(AA115:AC115)</f>
        <v>3.0460732222141296E-2</v>
      </c>
      <c r="AX115" s="80">
        <f t="shared" ref="AX115" si="463">+MIN(AA115:AC115)</f>
        <v>1.7614151877055395E-2</v>
      </c>
      <c r="AY115" s="80">
        <f t="shared" ref="AY115" si="464">+AW115-AX115</f>
        <v>1.2846580345085901E-2</v>
      </c>
      <c r="AZ115" s="80">
        <f t="shared" ref="AZ115" si="465">+MAX(AD115:AF115)</f>
        <v>3.3542353640737543E-2</v>
      </c>
      <c r="BA115" s="80">
        <f t="shared" ref="BA115" si="466">+MIN(AD115:AF115)</f>
        <v>2.2222925284937745E-2</v>
      </c>
      <c r="BB115" s="80">
        <f t="shared" ref="BB115" si="467">+AZ115-BA115</f>
        <v>1.1319428355799799E-2</v>
      </c>
      <c r="BC115" s="80">
        <f t="shared" ref="BC115" si="468">+MAX(AG115:AI115)</f>
        <v>3.6697077928086408E-2</v>
      </c>
      <c r="BD115" s="80">
        <f t="shared" ref="BD115" si="469">+MIN(AG115:AI115)</f>
        <v>3.0294320011343023E-2</v>
      </c>
      <c r="BE115" s="80">
        <f t="shared" ref="BE115" si="470">+BC115-BD115</f>
        <v>6.4027579167433846E-3</v>
      </c>
      <c r="BF115" s="80">
        <f t="shared" ref="BF115" si="471">+MAX(AJ115:AL115)</f>
        <v>3.5446252233612308E-2</v>
      </c>
      <c r="BG115" s="80">
        <f t="shared" ref="BG115" si="472">+MIN(AJ115:AL115)</f>
        <v>3.2139443721545868E-2</v>
      </c>
      <c r="BH115" s="80">
        <f t="shared" ref="BH115" si="473">+BF115-BG115</f>
        <v>3.3068085120664392E-3</v>
      </c>
      <c r="BI115" s="80">
        <f t="shared" ref="BI115" si="474">+MAX(AM115:AO115)</f>
        <v>3.1669143849721415E-2</v>
      </c>
      <c r="BJ115" s="80">
        <f t="shared" ref="BJ115" si="475">+MIN(AM115:AO115)</f>
        <v>2.2298141404723193E-2</v>
      </c>
      <c r="BK115" s="80">
        <f t="shared" ref="BK115" si="476">+BI115-BJ115</f>
        <v>9.3710024449982221E-3</v>
      </c>
      <c r="BL115" s="80">
        <f t="shared" ref="BL115" si="477">+MAX(AP115:AR115)</f>
        <v>2.2823694685085494E-2</v>
      </c>
      <c r="BM115" s="80">
        <f t="shared" ref="BM115" si="478">+MIN(AP115:AR115)</f>
        <v>1.7054207498457652E-2</v>
      </c>
      <c r="BN115" s="80">
        <f t="shared" ref="BN115" si="479">+BL115-BM115</f>
        <v>5.7694871866278419E-3</v>
      </c>
    </row>
    <row r="116" spans="1:66" s="81" customFormat="1" x14ac:dyDescent="0.25">
      <c r="A116" s="79">
        <f>+NAC!A117</f>
        <v>46113</v>
      </c>
      <c r="B116" s="182">
        <f>+NAC!P117</f>
        <v>11603.8</v>
      </c>
      <c r="C116" s="182">
        <f>+NAC!S117</f>
        <v>11031.034577838369</v>
      </c>
      <c r="D116" s="183">
        <f>+[1]IPCse!$DK118</f>
        <v>10847.246875190727</v>
      </c>
      <c r="E116" s="182">
        <f>+GBA!$P117</f>
        <v>11587</v>
      </c>
      <c r="F116" s="182">
        <f>+GBA!$S117</f>
        <v>11210.988708149085</v>
      </c>
      <c r="G116" s="183">
        <f>+[1]IPCse!$DE118</f>
        <v>11019.286258751228</v>
      </c>
      <c r="H116" s="182">
        <f>+PAM!$P117</f>
        <v>11735.7</v>
      </c>
      <c r="I116" s="182">
        <f>+PAM!$S117</f>
        <v>10995.657006882417</v>
      </c>
      <c r="J116" s="183">
        <f>+[1]IPCse!$DF118</f>
        <v>10812.307103525178</v>
      </c>
      <c r="K116" s="182">
        <f>+NOA!$P117</f>
        <v>11471.8</v>
      </c>
      <c r="L116" s="182">
        <f>+NOA!$S117</f>
        <v>10813.385970392501</v>
      </c>
      <c r="M116" s="183">
        <f>+[1]IPCse!$DG118</f>
        <v>10626.847893864926</v>
      </c>
      <c r="N116" s="182">
        <f>+NEA!$P117</f>
        <v>11263.8</v>
      </c>
      <c r="O116" s="182">
        <f>+NEA!$S117</f>
        <v>10607.084894259819</v>
      </c>
      <c r="P116" s="183">
        <f>+[1]IPCse!$DH118</f>
        <v>10443.233408276696</v>
      </c>
      <c r="Q116" s="182">
        <f>+CUY!$P117</f>
        <v>11714.7</v>
      </c>
      <c r="R116" s="182">
        <f>+CUY!$S117</f>
        <v>10875.651637995512</v>
      </c>
      <c r="S116" s="183">
        <f>+[1]IPCse!$DI118</f>
        <v>10677.548025076332</v>
      </c>
      <c r="T116" s="182">
        <f>+PAT!$P117</f>
        <v>11199.5</v>
      </c>
      <c r="U116" s="182">
        <f>+PAT!$S117</f>
        <v>10450.040654699051</v>
      </c>
      <c r="V116" s="183">
        <f>+[1]IPCse!$DJ118</f>
        <v>10349.889610528518</v>
      </c>
      <c r="X116" s="165">
        <f t="shared" ref="X116" si="480">+B116/B115-1</f>
        <v>2.2856891004451541E-2</v>
      </c>
      <c r="Y116" s="165">
        <f t="shared" ref="Y116" si="481">+C116/C115-1</f>
        <v>2.0009060944990331E-2</v>
      </c>
      <c r="Z116" s="184">
        <f t="shared" ref="Z116" si="482">+D116/D115-1</f>
        <v>1.8980819592373521E-2</v>
      </c>
      <c r="AA116" s="165">
        <f t="shared" ref="AA116" si="483">+E116/E115-1</f>
        <v>2.3044322797104E-2</v>
      </c>
      <c r="AB116" s="165">
        <f t="shared" ref="AB116" si="484">+F116/F115-1</f>
        <v>2.1182938883021363E-2</v>
      </c>
      <c r="AC116" s="184">
        <f t="shared" ref="AC116" si="485">+G116/G115-1</f>
        <v>1.9494479225202532E-2</v>
      </c>
      <c r="AD116" s="165">
        <f t="shared" ref="AD116" si="486">+H116/H115-1</f>
        <v>2.3013154109678524E-2</v>
      </c>
      <c r="AE116" s="165">
        <f t="shared" ref="AE116" si="487">+I116/I115-1</f>
        <v>1.8887304926708204E-2</v>
      </c>
      <c r="AF116" s="184">
        <f t="shared" ref="AF116" si="488">+J116/J115-1</f>
        <v>1.8653914902510893E-2</v>
      </c>
      <c r="AG116" s="165">
        <f t="shared" ref="AG116" si="489">+K116/K115-1</f>
        <v>2.3902177793645007E-2</v>
      </c>
      <c r="AH116" s="165">
        <f t="shared" ref="AH116" si="490">+L116/L115-1</f>
        <v>2.0544957098162842E-2</v>
      </c>
      <c r="AI116" s="184">
        <f t="shared" ref="AI116" si="491">+M116/M115-1</f>
        <v>1.7191176633249539E-2</v>
      </c>
      <c r="AJ116" s="165">
        <f t="shared" ref="AJ116" si="492">+N116/N115-1</f>
        <v>2.3061063224915745E-2</v>
      </c>
      <c r="AK116" s="165">
        <f t="shared" ref="AK116" si="493">+O116/O115-1</f>
        <v>2.1679980260985499E-2</v>
      </c>
      <c r="AL116" s="184">
        <f t="shared" ref="AL116" si="494">+P116/P115-1</f>
        <v>2.0481365474876112E-2</v>
      </c>
      <c r="AM116" s="165">
        <f t="shared" ref="AM116" si="495">+Q116/Q115-1</f>
        <v>1.669805507580957E-2</v>
      </c>
      <c r="AN116" s="165">
        <f t="shared" ref="AN116" si="496">+R116/R115-1</f>
        <v>1.4573658458783889E-2</v>
      </c>
      <c r="AO116" s="184">
        <f t="shared" ref="AO116" si="497">+S116/S115-1</f>
        <v>1.4776832113682747E-2</v>
      </c>
      <c r="AP116" s="165">
        <f t="shared" ref="AP116" si="498">+T116/T115-1</f>
        <v>2.5482547705380387E-2</v>
      </c>
      <c r="AQ116" s="165">
        <f t="shared" ref="AQ116" si="499">+U116/U115-1</f>
        <v>1.9577466104040209E-2</v>
      </c>
      <c r="AR116" s="184">
        <f t="shared" ref="AR116" si="500">+V116/V115-1</f>
        <v>2.2420894913445455E-2</v>
      </c>
      <c r="AT116" s="80">
        <f t="shared" ref="AT116" si="501">+MAX(X116:Z116)</f>
        <v>2.2856891004451541E-2</v>
      </c>
      <c r="AU116" s="80">
        <f t="shared" ref="AU116" si="502">+MIN(X116:Z116)</f>
        <v>1.8980819592373521E-2</v>
      </c>
      <c r="AV116" s="80">
        <f t="shared" ref="AV116" si="503">+AT116-AU116</f>
        <v>3.8760714120780193E-3</v>
      </c>
      <c r="AW116" s="80">
        <f t="shared" ref="AW116" si="504">+MAX(AA116:AC116)</f>
        <v>2.3044322797104E-2</v>
      </c>
      <c r="AX116" s="80">
        <f t="shared" ref="AX116" si="505">+MIN(AA116:AC116)</f>
        <v>1.9494479225202532E-2</v>
      </c>
      <c r="AY116" s="80">
        <f t="shared" ref="AY116" si="506">+AW116-AX116</f>
        <v>3.5498435719014676E-3</v>
      </c>
      <c r="AZ116" s="80">
        <f t="shared" ref="AZ116" si="507">+MAX(AD116:AF116)</f>
        <v>2.3013154109678524E-2</v>
      </c>
      <c r="BA116" s="80">
        <f t="shared" ref="BA116" si="508">+MIN(AD116:AF116)</f>
        <v>1.8653914902510893E-2</v>
      </c>
      <c r="BB116" s="80">
        <f t="shared" ref="BB116" si="509">+AZ116-BA116</f>
        <v>4.3592392071676311E-3</v>
      </c>
      <c r="BC116" s="80">
        <f t="shared" ref="BC116" si="510">+MAX(AG116:AI116)</f>
        <v>2.3902177793645007E-2</v>
      </c>
      <c r="BD116" s="80">
        <f t="shared" ref="BD116" si="511">+MIN(AG116:AI116)</f>
        <v>1.7191176633249539E-2</v>
      </c>
      <c r="BE116" s="80">
        <f t="shared" ref="BE116" si="512">+BC116-BD116</f>
        <v>6.7110011603954689E-3</v>
      </c>
      <c r="BF116" s="80">
        <f t="shared" ref="BF116" si="513">+MAX(AJ116:AL116)</f>
        <v>2.3061063224915745E-2</v>
      </c>
      <c r="BG116" s="80">
        <f t="shared" ref="BG116" si="514">+MIN(AJ116:AL116)</f>
        <v>2.0481365474876112E-2</v>
      </c>
      <c r="BH116" s="80">
        <f t="shared" ref="BH116" si="515">+BF116-BG116</f>
        <v>2.5796977500396334E-3</v>
      </c>
      <c r="BI116" s="80">
        <f t="shared" ref="BI116" si="516">+MAX(AM116:AO116)</f>
        <v>1.669805507580957E-2</v>
      </c>
      <c r="BJ116" s="80">
        <f t="shared" ref="BJ116" si="517">+MIN(AM116:AO116)</f>
        <v>1.4573658458783889E-2</v>
      </c>
      <c r="BK116" s="80">
        <f t="shared" ref="BK116" si="518">+BI116-BJ116</f>
        <v>2.1243966170256812E-3</v>
      </c>
      <c r="BL116" s="80">
        <f t="shared" ref="BL116" si="519">+MAX(AP116:AR116)</f>
        <v>2.5482547705380387E-2</v>
      </c>
      <c r="BM116" s="80">
        <f t="shared" ref="BM116" si="520">+MIN(AP116:AR116)</f>
        <v>1.9577466104040209E-2</v>
      </c>
      <c r="BN116" s="80">
        <f t="shared" ref="BN116" si="521">+BL116-BM116</f>
        <v>5.9050816013401786E-3</v>
      </c>
    </row>
    <row r="117" spans="1:66" s="81" customFormat="1" x14ac:dyDescent="0.25">
      <c r="A117" s="79">
        <f>+NAC!A118</f>
        <v>46143</v>
      </c>
      <c r="B117" s="182">
        <f>+NAC!P118</f>
        <v>11824.7</v>
      </c>
      <c r="C117" s="182">
        <f>+NAC!S118</f>
        <v>11249.072548985381</v>
      </c>
      <c r="D117" s="183">
        <f>+[1]IPCse!$DK119</f>
        <v>11134.770954135127</v>
      </c>
      <c r="E117" s="182">
        <f>+GBA!$P118</f>
        <v>11832</v>
      </c>
      <c r="F117" s="182">
        <f>+GBA!$S118</f>
        <v>11449.083433354393</v>
      </c>
      <c r="G117" s="183">
        <f>+[1]IPCse!$DE119</f>
        <v>11325.203627664478</v>
      </c>
      <c r="H117" s="182">
        <f>+PAM!$P118</f>
        <v>11938.7</v>
      </c>
      <c r="I117" s="182">
        <f>+PAM!$S118</f>
        <v>11201.853448528334</v>
      </c>
      <c r="J117" s="183">
        <f>+[1]IPCse!$DF119</f>
        <v>11080.70662762704</v>
      </c>
      <c r="K117" s="182">
        <f>+NOA!$P118</f>
        <v>11666.1</v>
      </c>
      <c r="L117" s="182">
        <f>+NOA!$S118</f>
        <v>11018.193494499525</v>
      </c>
      <c r="M117" s="183">
        <f>+[1]IPCse!$DG119</f>
        <v>10901.915005609706</v>
      </c>
      <c r="N117" s="182">
        <f>+NEA!$P118</f>
        <v>11470.3</v>
      </c>
      <c r="O117" s="182">
        <f>+NEA!$S118</f>
        <v>10819.429620983245</v>
      </c>
      <c r="P117" s="183">
        <f>+[1]IPCse!$DH119</f>
        <v>10762.113206358676</v>
      </c>
      <c r="Q117" s="182">
        <f>+CUY!$P118</f>
        <v>11894</v>
      </c>
      <c r="R117" s="182">
        <f>+CUY!$S118</f>
        <v>11048.487494390423</v>
      </c>
      <c r="S117" s="183">
        <f>+[1]IPCse!$DI119</f>
        <v>10950.177560930428</v>
      </c>
      <c r="T117" s="182">
        <f>+PAT!$P118</f>
        <v>11417.9</v>
      </c>
      <c r="U117" s="182">
        <f>+PAT!$S118</f>
        <v>10646.793709458441</v>
      </c>
      <c r="V117" s="183">
        <f>+[1]IPCse!$DJ119</f>
        <v>10605.396980805317</v>
      </c>
      <c r="X117" s="165">
        <f t="shared" ref="X117" si="522">+B117/B116-1</f>
        <v>1.9036867233147792E-2</v>
      </c>
      <c r="Y117" s="165">
        <f t="shared" ref="Y117" si="523">+C117/C116-1</f>
        <v>1.9765867798570369E-2</v>
      </c>
      <c r="Z117" s="184">
        <f t="shared" ref="Z117" si="524">+D117/D116-1</f>
        <v>2.6506641017087107E-2</v>
      </c>
      <c r="AA117" s="165">
        <f t="shared" ref="AA117" si="525">+E117/E116-1</f>
        <v>2.1144385949771305E-2</v>
      </c>
      <c r="AB117" s="165">
        <f t="shared" ref="AB117" si="526">+F117/F116-1</f>
        <v>2.1237620641990418E-2</v>
      </c>
      <c r="AC117" s="184">
        <f t="shared" ref="AC117" si="527">+G117/G116-1</f>
        <v>2.7761994899651254E-2</v>
      </c>
      <c r="AD117" s="165">
        <f t="shared" ref="AD117" si="528">+H117/H116-1</f>
        <v>1.7297647349540313E-2</v>
      </c>
      <c r="AE117" s="165">
        <f t="shared" ref="AE117" si="529">+I117/I116-1</f>
        <v>1.8752534888716088E-2</v>
      </c>
      <c r="AF117" s="184">
        <f t="shared" ref="AF117" si="530">+J117/J116-1</f>
        <v>2.4823520228569373E-2</v>
      </c>
      <c r="AG117" s="165">
        <f t="shared" ref="AG117" si="531">+K117/K116-1</f>
        <v>1.693718509736919E-2</v>
      </c>
      <c r="AH117" s="165">
        <f t="shared" ref="AH117" si="532">+L117/L116-1</f>
        <v>1.894018438514955E-2</v>
      </c>
      <c r="AI117" s="184">
        <f t="shared" ref="AI117" si="533">+M117/M116-1</f>
        <v>2.5884167581205375E-2</v>
      </c>
      <c r="AJ117" s="165">
        <f t="shared" ref="AJ117" si="534">+N117/N116-1</f>
        <v>1.8333066993377001E-2</v>
      </c>
      <c r="AK117" s="165">
        <f t="shared" ref="AK117" si="535">+O117/O116-1</f>
        <v>2.0019140870489283E-2</v>
      </c>
      <c r="AL117" s="184">
        <f t="shared" ref="AL117" si="536">+P117/P116-1</f>
        <v>3.053458499062689E-2</v>
      </c>
      <c r="AM117" s="165">
        <f t="shared" ref="AM117" si="537">+Q117/Q116-1</f>
        <v>1.5305556266912435E-2</v>
      </c>
      <c r="AN117" s="165">
        <f t="shared" ref="AN117" si="538">+R117/R116-1</f>
        <v>1.5892000051848543E-2</v>
      </c>
      <c r="AO117" s="184">
        <f t="shared" ref="AO117" si="539">+S117/S116-1</f>
        <v>2.5532972103129215E-2</v>
      </c>
      <c r="AP117" s="165">
        <f t="shared" ref="AP117" si="540">+T117/T116-1</f>
        <v>1.9500870574579166E-2</v>
      </c>
      <c r="AQ117" s="165">
        <f t="shared" ref="AQ117" si="541">+U117/U116-1</f>
        <v>1.8827970269275074E-2</v>
      </c>
      <c r="AR117" s="184">
        <f t="shared" ref="AR117" si="542">+V117/V116-1</f>
        <v>2.468696574472462E-2</v>
      </c>
      <c r="AT117" s="80">
        <f t="shared" ref="AT117" si="543">+MAX(X117:Z117)</f>
        <v>2.6506641017087107E-2</v>
      </c>
      <c r="AU117" s="80">
        <f t="shared" ref="AU117" si="544">+MIN(X117:Z117)</f>
        <v>1.9036867233147792E-2</v>
      </c>
      <c r="AV117" s="80">
        <f t="shared" ref="AV117" si="545">+AT117-AU117</f>
        <v>7.4697737839393152E-3</v>
      </c>
      <c r="AW117" s="80">
        <f t="shared" ref="AW117" si="546">+MAX(AA117:AC117)</f>
        <v>2.7761994899651254E-2</v>
      </c>
      <c r="AX117" s="80">
        <f t="shared" ref="AX117" si="547">+MIN(AA117:AC117)</f>
        <v>2.1144385949771305E-2</v>
      </c>
      <c r="AY117" s="80">
        <f t="shared" ref="AY117" si="548">+AW117-AX117</f>
        <v>6.6176089498799495E-3</v>
      </c>
      <c r="AZ117" s="80">
        <f t="shared" ref="AZ117" si="549">+MAX(AD117:AF117)</f>
        <v>2.4823520228569373E-2</v>
      </c>
      <c r="BA117" s="80">
        <f t="shared" ref="BA117" si="550">+MIN(AD117:AF117)</f>
        <v>1.7297647349540313E-2</v>
      </c>
      <c r="BB117" s="80">
        <f t="shared" ref="BB117" si="551">+AZ117-BA117</f>
        <v>7.5258728790290608E-3</v>
      </c>
      <c r="BC117" s="80">
        <f t="shared" ref="BC117" si="552">+MAX(AG117:AI117)</f>
        <v>2.5884167581205375E-2</v>
      </c>
      <c r="BD117" s="80">
        <f t="shared" ref="BD117" si="553">+MIN(AG117:AI117)</f>
        <v>1.693718509736919E-2</v>
      </c>
      <c r="BE117" s="80">
        <f t="shared" ref="BE117" si="554">+BC117-BD117</f>
        <v>8.9469824838361856E-3</v>
      </c>
      <c r="BF117" s="80">
        <f t="shared" ref="BF117" si="555">+MAX(AJ117:AL117)</f>
        <v>3.053458499062689E-2</v>
      </c>
      <c r="BG117" s="80">
        <f t="shared" ref="BG117" si="556">+MIN(AJ117:AL117)</f>
        <v>1.8333066993377001E-2</v>
      </c>
      <c r="BH117" s="80">
        <f t="shared" ref="BH117" si="557">+BF117-BG117</f>
        <v>1.2201517997249889E-2</v>
      </c>
      <c r="BI117" s="80">
        <f t="shared" ref="BI117" si="558">+MAX(AM117:AO117)</f>
        <v>2.5532972103129215E-2</v>
      </c>
      <c r="BJ117" s="80">
        <f t="shared" ref="BJ117" si="559">+MIN(AM117:AO117)</f>
        <v>1.5305556266912435E-2</v>
      </c>
      <c r="BK117" s="80">
        <f t="shared" ref="BK117" si="560">+BI117-BJ117</f>
        <v>1.022741583621678E-2</v>
      </c>
      <c r="BL117" s="80">
        <f t="shared" ref="BL117" si="561">+MAX(AP117:AR117)</f>
        <v>2.468696574472462E-2</v>
      </c>
      <c r="BM117" s="80">
        <f t="shared" ref="BM117" si="562">+MIN(AP117:AR117)</f>
        <v>1.8827970269275074E-2</v>
      </c>
      <c r="BN117" s="80">
        <f t="shared" ref="BN117" si="563">+BL117-BM117</f>
        <v>5.8589954754495466E-3</v>
      </c>
    </row>
  </sheetData>
  <mergeCells count="10">
    <mergeCell ref="B1:V1"/>
    <mergeCell ref="X1:AR1"/>
    <mergeCell ref="AT1:BN1"/>
    <mergeCell ref="AT2:AV2"/>
    <mergeCell ref="AW2:AY2"/>
    <mergeCell ref="AZ2:BB2"/>
    <mergeCell ref="BC2:BE2"/>
    <mergeCell ref="BF2:BH2"/>
    <mergeCell ref="BI2:BK2"/>
    <mergeCell ref="BL2:B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5543-979E-4924-9A66-A7633C59B46E}">
  <dimension ref="A1:GY115"/>
  <sheetViews>
    <sheetView topLeftCell="A97" workbookViewId="0">
      <selection activeCell="G115" sqref="G115"/>
    </sheetView>
  </sheetViews>
  <sheetFormatPr baseColWidth="10" defaultRowHeight="15" x14ac:dyDescent="0.25"/>
  <sheetData>
    <row r="1" spans="1:207" x14ac:dyDescent="0.25">
      <c r="A1" t="s">
        <v>253</v>
      </c>
      <c r="B1" t="s">
        <v>208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  <c r="Q1" t="s">
        <v>268</v>
      </c>
      <c r="R1" t="s">
        <v>269</v>
      </c>
      <c r="S1" t="s">
        <v>270</v>
      </c>
      <c r="T1" t="s">
        <v>271</v>
      </c>
      <c r="U1" t="s">
        <v>272</v>
      </c>
      <c r="V1" t="s">
        <v>273</v>
      </c>
      <c r="W1" t="s">
        <v>274</v>
      </c>
      <c r="X1" t="s">
        <v>275</v>
      </c>
      <c r="Y1" t="s">
        <v>276</v>
      </c>
      <c r="Z1" t="s">
        <v>277</v>
      </c>
      <c r="AA1" t="s">
        <v>278</v>
      </c>
      <c r="AB1" t="s">
        <v>279</v>
      </c>
      <c r="AC1" t="s">
        <v>280</v>
      </c>
      <c r="AD1" t="s">
        <v>281</v>
      </c>
      <c r="AE1" t="s">
        <v>282</v>
      </c>
      <c r="AF1" t="s">
        <v>283</v>
      </c>
      <c r="AG1" t="s">
        <v>284</v>
      </c>
      <c r="AH1" t="s">
        <v>285</v>
      </c>
      <c r="AI1" t="s">
        <v>286</v>
      </c>
      <c r="AJ1" t="s">
        <v>287</v>
      </c>
      <c r="AK1" t="s">
        <v>288</v>
      </c>
      <c r="AL1" t="s">
        <v>289</v>
      </c>
      <c r="AM1" t="s">
        <v>290</v>
      </c>
      <c r="AN1" t="s">
        <v>291</v>
      </c>
      <c r="AO1" t="s">
        <v>292</v>
      </c>
      <c r="AP1" t="s">
        <v>293</v>
      </c>
      <c r="AQ1" t="s">
        <v>294</v>
      </c>
      <c r="AR1" t="s">
        <v>295</v>
      </c>
      <c r="AS1" t="s">
        <v>296</v>
      </c>
      <c r="AT1" t="s">
        <v>297</v>
      </c>
      <c r="AU1" t="s">
        <v>298</v>
      </c>
      <c r="AV1" t="s">
        <v>299</v>
      </c>
      <c r="AW1" t="s">
        <v>300</v>
      </c>
      <c r="AX1" t="s">
        <v>301</v>
      </c>
      <c r="AY1" t="s">
        <v>302</v>
      </c>
      <c r="AZ1" t="s">
        <v>303</v>
      </c>
      <c r="BA1" t="s">
        <v>304</v>
      </c>
      <c r="BB1" t="s">
        <v>305</v>
      </c>
      <c r="BC1" t="s">
        <v>306</v>
      </c>
      <c r="BD1" t="s">
        <v>307</v>
      </c>
      <c r="BE1" t="s">
        <v>308</v>
      </c>
      <c r="BF1" t="s">
        <v>309</v>
      </c>
      <c r="BG1" t="s">
        <v>310</v>
      </c>
      <c r="BH1" t="s">
        <v>311</v>
      </c>
      <c r="BI1" t="s">
        <v>312</v>
      </c>
      <c r="BJ1" t="s">
        <v>313</v>
      </c>
      <c r="BK1" t="s">
        <v>314</v>
      </c>
      <c r="BL1" t="s">
        <v>315</v>
      </c>
      <c r="BM1" t="s">
        <v>316</v>
      </c>
      <c r="BN1" t="s">
        <v>317</v>
      </c>
      <c r="BO1" t="s">
        <v>318</v>
      </c>
      <c r="BP1" t="s">
        <v>319</v>
      </c>
      <c r="BQ1" t="s">
        <v>320</v>
      </c>
      <c r="BR1" t="s">
        <v>321</v>
      </c>
      <c r="BS1" t="s">
        <v>322</v>
      </c>
      <c r="BT1" t="s">
        <v>323</v>
      </c>
      <c r="BU1" t="s">
        <v>324</v>
      </c>
      <c r="BV1" t="s">
        <v>325</v>
      </c>
      <c r="BW1" t="s">
        <v>326</v>
      </c>
      <c r="BX1" t="s">
        <v>327</v>
      </c>
      <c r="BY1" t="s">
        <v>328</v>
      </c>
      <c r="BZ1" t="s">
        <v>329</v>
      </c>
      <c r="CA1" t="s">
        <v>330</v>
      </c>
      <c r="CB1" t="s">
        <v>331</v>
      </c>
      <c r="CC1" t="s">
        <v>332</v>
      </c>
      <c r="CD1" t="s">
        <v>333</v>
      </c>
      <c r="CE1" t="s">
        <v>334</v>
      </c>
      <c r="CF1" t="s">
        <v>335</v>
      </c>
      <c r="CG1" t="s">
        <v>336</v>
      </c>
      <c r="CH1" t="s">
        <v>337</v>
      </c>
      <c r="CI1" t="s">
        <v>338</v>
      </c>
      <c r="CJ1" t="s">
        <v>339</v>
      </c>
      <c r="CK1" t="s">
        <v>340</v>
      </c>
      <c r="CL1" t="s">
        <v>341</v>
      </c>
      <c r="CM1" t="s">
        <v>342</v>
      </c>
      <c r="CN1" t="s">
        <v>343</v>
      </c>
      <c r="CO1" t="s">
        <v>344</v>
      </c>
      <c r="CP1" t="s">
        <v>345</v>
      </c>
      <c r="CQ1" t="s">
        <v>346</v>
      </c>
      <c r="CR1" t="s">
        <v>347</v>
      </c>
      <c r="CS1" t="s">
        <v>348</v>
      </c>
      <c r="CT1" t="s">
        <v>349</v>
      </c>
      <c r="CU1" t="s">
        <v>350</v>
      </c>
      <c r="CV1" t="s">
        <v>351</v>
      </c>
      <c r="CW1" t="s">
        <v>352</v>
      </c>
      <c r="CX1" t="s">
        <v>353</v>
      </c>
      <c r="CY1" t="s">
        <v>354</v>
      </c>
      <c r="CZ1" t="s">
        <v>355</v>
      </c>
      <c r="DA1" t="s">
        <v>356</v>
      </c>
      <c r="DB1" t="s">
        <v>357</v>
      </c>
      <c r="DC1" t="s">
        <v>358</v>
      </c>
      <c r="DD1" t="s">
        <v>359</v>
      </c>
      <c r="DE1" t="s">
        <v>360</v>
      </c>
      <c r="DF1" t="s">
        <v>361</v>
      </c>
      <c r="DG1" t="s">
        <v>362</v>
      </c>
      <c r="DH1" t="s">
        <v>363</v>
      </c>
      <c r="DI1" t="s">
        <v>364</v>
      </c>
      <c r="DJ1" t="s">
        <v>365</v>
      </c>
      <c r="DK1" t="s">
        <v>366</v>
      </c>
      <c r="DL1" t="s">
        <v>367</v>
      </c>
      <c r="DM1" t="s">
        <v>368</v>
      </c>
      <c r="DN1" t="s">
        <v>369</v>
      </c>
      <c r="DO1" t="s">
        <v>370</v>
      </c>
      <c r="DP1" t="s">
        <v>371</v>
      </c>
      <c r="DQ1" t="s">
        <v>372</v>
      </c>
      <c r="DR1" t="s">
        <v>373</v>
      </c>
      <c r="DS1" t="s">
        <v>374</v>
      </c>
      <c r="DT1" t="s">
        <v>375</v>
      </c>
      <c r="DU1" t="s">
        <v>376</v>
      </c>
      <c r="DV1" t="s">
        <v>377</v>
      </c>
      <c r="DW1" t="s">
        <v>378</v>
      </c>
      <c r="DX1" t="s">
        <v>379</v>
      </c>
      <c r="DY1" t="s">
        <v>380</v>
      </c>
      <c r="DZ1" t="s">
        <v>381</v>
      </c>
      <c r="EA1" t="s">
        <v>382</v>
      </c>
      <c r="EB1" t="s">
        <v>383</v>
      </c>
      <c r="EC1" t="s">
        <v>384</v>
      </c>
      <c r="ED1" t="s">
        <v>385</v>
      </c>
      <c r="EE1" t="s">
        <v>386</v>
      </c>
      <c r="EF1" t="s">
        <v>387</v>
      </c>
      <c r="EG1" t="s">
        <v>388</v>
      </c>
      <c r="EH1" t="s">
        <v>389</v>
      </c>
      <c r="EI1" t="s">
        <v>390</v>
      </c>
      <c r="EJ1" t="s">
        <v>391</v>
      </c>
      <c r="EK1" t="s">
        <v>392</v>
      </c>
      <c r="EL1" t="s">
        <v>393</v>
      </c>
      <c r="EM1" t="s">
        <v>394</v>
      </c>
      <c r="EN1" t="s">
        <v>395</v>
      </c>
      <c r="EO1" t="s">
        <v>396</v>
      </c>
      <c r="EP1" t="s">
        <v>397</v>
      </c>
      <c r="EQ1" t="s">
        <v>398</v>
      </c>
      <c r="ER1" t="s">
        <v>399</v>
      </c>
      <c r="ES1" t="s">
        <v>400</v>
      </c>
      <c r="ET1" t="s">
        <v>401</v>
      </c>
      <c r="EU1" t="s">
        <v>402</v>
      </c>
      <c r="EV1" t="s">
        <v>403</v>
      </c>
      <c r="EW1" t="s">
        <v>404</v>
      </c>
      <c r="EX1" t="s">
        <v>405</v>
      </c>
      <c r="EY1" t="s">
        <v>406</v>
      </c>
      <c r="EZ1" t="s">
        <v>407</v>
      </c>
      <c r="FA1" t="s">
        <v>408</v>
      </c>
      <c r="FB1" t="s">
        <v>409</v>
      </c>
      <c r="FC1" t="s">
        <v>410</v>
      </c>
      <c r="FD1" t="s">
        <v>411</v>
      </c>
      <c r="FE1" t="s">
        <v>412</v>
      </c>
      <c r="FF1" t="s">
        <v>413</v>
      </c>
      <c r="FG1" t="s">
        <v>414</v>
      </c>
      <c r="FH1" t="s">
        <v>415</v>
      </c>
      <c r="FI1" t="s">
        <v>416</v>
      </c>
      <c r="FJ1" t="s">
        <v>417</v>
      </c>
      <c r="FK1" t="s">
        <v>418</v>
      </c>
      <c r="FL1" t="s">
        <v>419</v>
      </c>
      <c r="FM1" t="s">
        <v>420</v>
      </c>
      <c r="FN1" t="s">
        <v>421</v>
      </c>
      <c r="FO1" t="s">
        <v>422</v>
      </c>
      <c r="FP1" t="s">
        <v>423</v>
      </c>
      <c r="FQ1" t="s">
        <v>424</v>
      </c>
      <c r="FR1" t="s">
        <v>425</v>
      </c>
      <c r="FS1" t="s">
        <v>426</v>
      </c>
      <c r="FT1" t="s">
        <v>427</v>
      </c>
      <c r="FU1" t="s">
        <v>428</v>
      </c>
      <c r="FV1" t="s">
        <v>429</v>
      </c>
      <c r="FW1" t="s">
        <v>430</v>
      </c>
      <c r="FX1" t="s">
        <v>431</v>
      </c>
      <c r="FY1" t="s">
        <v>432</v>
      </c>
      <c r="FZ1" t="s">
        <v>433</v>
      </c>
      <c r="GA1" t="s">
        <v>434</v>
      </c>
      <c r="GB1" t="s">
        <v>435</v>
      </c>
      <c r="GC1" t="s">
        <v>436</v>
      </c>
      <c r="GD1" t="s">
        <v>437</v>
      </c>
      <c r="GE1" t="s">
        <v>438</v>
      </c>
      <c r="GF1" t="s">
        <v>439</v>
      </c>
      <c r="GG1" t="s">
        <v>440</v>
      </c>
      <c r="GH1" t="s">
        <v>441</v>
      </c>
      <c r="GI1" t="s">
        <v>442</v>
      </c>
      <c r="GJ1" t="s">
        <v>443</v>
      </c>
      <c r="GK1" t="s">
        <v>444</v>
      </c>
      <c r="GL1" t="s">
        <v>445</v>
      </c>
      <c r="GM1" t="s">
        <v>446</v>
      </c>
      <c r="GN1" t="s">
        <v>447</v>
      </c>
      <c r="GO1" t="s">
        <v>448</v>
      </c>
      <c r="GP1" t="s">
        <v>449</v>
      </c>
      <c r="GQ1" t="s">
        <v>450</v>
      </c>
      <c r="GR1" t="s">
        <v>451</v>
      </c>
      <c r="GS1" t="s">
        <v>452</v>
      </c>
      <c r="GT1" t="s">
        <v>453</v>
      </c>
      <c r="GU1" t="s">
        <v>454</v>
      </c>
      <c r="GV1" t="s">
        <v>455</v>
      </c>
      <c r="GW1" t="s">
        <v>456</v>
      </c>
      <c r="GX1" t="s">
        <v>457</v>
      </c>
      <c r="GY1" t="s">
        <v>458</v>
      </c>
    </row>
    <row r="2" spans="1:207" x14ac:dyDescent="0.25">
      <c r="A2" s="226">
        <v>42705</v>
      </c>
      <c r="B2" s="225">
        <v>12</v>
      </c>
      <c r="C2" s="225">
        <v>2016</v>
      </c>
      <c r="D2" s="225">
        <v>100</v>
      </c>
      <c r="E2" s="225">
        <v>100</v>
      </c>
      <c r="F2" s="225">
        <v>100</v>
      </c>
      <c r="G2" s="225">
        <v>100</v>
      </c>
      <c r="H2" s="225">
        <v>100</v>
      </c>
      <c r="I2" s="225">
        <v>100</v>
      </c>
      <c r="J2" s="225">
        <v>100</v>
      </c>
      <c r="K2" s="225">
        <v>100</v>
      </c>
      <c r="L2" s="225">
        <v>100</v>
      </c>
      <c r="M2" s="225">
        <v>100</v>
      </c>
      <c r="N2" s="225">
        <v>100</v>
      </c>
      <c r="O2" s="225">
        <v>100</v>
      </c>
      <c r="P2" s="225">
        <v>100</v>
      </c>
      <c r="Q2" s="225">
        <v>100</v>
      </c>
      <c r="R2" s="225">
        <v>100</v>
      </c>
      <c r="S2" s="225">
        <v>100</v>
      </c>
      <c r="T2" s="225">
        <v>100</v>
      </c>
      <c r="U2" s="225">
        <v>100</v>
      </c>
      <c r="V2" s="225">
        <v>100</v>
      </c>
      <c r="W2" s="225">
        <v>100</v>
      </c>
      <c r="X2" s="225">
        <v>100</v>
      </c>
      <c r="Y2" s="225">
        <v>100</v>
      </c>
      <c r="Z2" s="225">
        <v>100</v>
      </c>
      <c r="AA2" s="225">
        <v>100</v>
      </c>
      <c r="AB2" s="225">
        <v>100</v>
      </c>
      <c r="AC2" s="225">
        <v>100</v>
      </c>
      <c r="AD2" s="225">
        <v>100</v>
      </c>
      <c r="AE2" s="225">
        <v>100</v>
      </c>
      <c r="AF2" s="225">
        <v>100</v>
      </c>
      <c r="AG2" s="225">
        <v>100</v>
      </c>
      <c r="AH2" s="225">
        <v>100</v>
      </c>
      <c r="AI2" s="225">
        <v>100</v>
      </c>
      <c r="AJ2" s="225">
        <v>100</v>
      </c>
      <c r="AK2" s="225">
        <v>100</v>
      </c>
      <c r="AL2" s="225">
        <v>100</v>
      </c>
      <c r="AM2" s="225">
        <v>100</v>
      </c>
      <c r="AN2" s="225">
        <v>100</v>
      </c>
      <c r="AO2" s="225">
        <v>100</v>
      </c>
      <c r="AP2" s="225">
        <v>100</v>
      </c>
      <c r="AQ2" s="225">
        <v>100</v>
      </c>
      <c r="AR2" s="225">
        <v>100</v>
      </c>
      <c r="AS2" s="225">
        <v>100</v>
      </c>
      <c r="AT2" s="225">
        <v>100</v>
      </c>
      <c r="AU2" s="225">
        <v>100</v>
      </c>
      <c r="AV2" s="225">
        <v>100</v>
      </c>
      <c r="AW2" s="225">
        <v>100</v>
      </c>
      <c r="AX2" s="225">
        <v>100</v>
      </c>
      <c r="AY2" s="225">
        <v>100</v>
      </c>
      <c r="AZ2" s="225">
        <v>100</v>
      </c>
      <c r="BA2" s="225">
        <v>100</v>
      </c>
      <c r="BB2" s="225">
        <v>100</v>
      </c>
      <c r="BC2" s="225">
        <v>100</v>
      </c>
      <c r="BD2" s="225">
        <v>100</v>
      </c>
      <c r="BE2" s="225">
        <v>100</v>
      </c>
      <c r="BF2" s="225">
        <v>100</v>
      </c>
      <c r="BG2" s="225">
        <v>100</v>
      </c>
      <c r="BH2" s="225">
        <v>100</v>
      </c>
      <c r="BI2" s="225">
        <v>100</v>
      </c>
      <c r="BJ2" s="225">
        <v>100</v>
      </c>
      <c r="BK2" s="225">
        <v>100</v>
      </c>
      <c r="BL2" s="225">
        <v>100</v>
      </c>
      <c r="BM2" s="225">
        <v>100</v>
      </c>
      <c r="BN2" s="225">
        <v>100</v>
      </c>
      <c r="BO2" s="225">
        <v>100</v>
      </c>
      <c r="BP2" s="225">
        <v>100</v>
      </c>
      <c r="BQ2" s="225">
        <v>100</v>
      </c>
      <c r="BR2" s="225">
        <v>100</v>
      </c>
      <c r="BS2" s="225">
        <v>100</v>
      </c>
      <c r="BT2" s="225">
        <v>100</v>
      </c>
      <c r="BU2" s="225">
        <v>100</v>
      </c>
      <c r="BV2" s="225">
        <v>100</v>
      </c>
      <c r="BW2" s="225">
        <v>100</v>
      </c>
      <c r="BX2" s="225">
        <v>100</v>
      </c>
      <c r="BY2" s="225">
        <v>100</v>
      </c>
      <c r="BZ2" s="225">
        <v>100</v>
      </c>
      <c r="CA2" s="225">
        <v>100</v>
      </c>
      <c r="CB2" s="225">
        <v>100</v>
      </c>
      <c r="CC2" s="225">
        <v>100</v>
      </c>
      <c r="CD2" s="225">
        <v>100</v>
      </c>
      <c r="CE2" s="225">
        <v>100</v>
      </c>
      <c r="CF2" s="225">
        <v>100</v>
      </c>
      <c r="CG2" s="225">
        <v>100</v>
      </c>
      <c r="CH2" s="225">
        <v>100</v>
      </c>
      <c r="CI2" s="225">
        <v>100</v>
      </c>
      <c r="CJ2" s="225">
        <v>100</v>
      </c>
      <c r="CK2" s="225">
        <v>100</v>
      </c>
      <c r="CL2" s="225">
        <v>100</v>
      </c>
      <c r="CM2" s="225">
        <v>100</v>
      </c>
      <c r="CN2" s="225">
        <v>100</v>
      </c>
      <c r="CO2" s="225">
        <v>100</v>
      </c>
      <c r="CP2" s="225">
        <v>100</v>
      </c>
      <c r="CQ2" s="225">
        <v>100</v>
      </c>
      <c r="CR2" s="225">
        <v>100</v>
      </c>
      <c r="CS2" s="225">
        <v>100</v>
      </c>
      <c r="CT2" s="225">
        <v>100</v>
      </c>
      <c r="CU2" s="225">
        <v>100</v>
      </c>
      <c r="CV2" s="225">
        <v>100</v>
      </c>
      <c r="CW2" s="225">
        <v>100</v>
      </c>
      <c r="CX2" s="225">
        <v>100</v>
      </c>
      <c r="CY2" s="225">
        <v>100</v>
      </c>
      <c r="CZ2" s="225">
        <v>100</v>
      </c>
      <c r="DA2" s="225">
        <v>100</v>
      </c>
      <c r="DB2" s="225">
        <v>100</v>
      </c>
      <c r="DC2" s="225">
        <v>100</v>
      </c>
      <c r="DD2" s="225">
        <v>100</v>
      </c>
      <c r="DE2" s="225">
        <v>100</v>
      </c>
      <c r="DF2" s="225">
        <v>100</v>
      </c>
      <c r="DG2" s="225">
        <v>100</v>
      </c>
      <c r="DH2" s="225">
        <v>100</v>
      </c>
      <c r="DI2" s="225">
        <v>100</v>
      </c>
      <c r="DJ2" s="225">
        <v>100</v>
      </c>
      <c r="DK2" s="225">
        <v>100</v>
      </c>
      <c r="DL2" s="225">
        <v>100</v>
      </c>
      <c r="DM2" s="225">
        <v>100</v>
      </c>
      <c r="DN2" s="225">
        <v>100</v>
      </c>
      <c r="DO2" s="225">
        <v>100</v>
      </c>
      <c r="DP2" s="225">
        <v>100</v>
      </c>
      <c r="DQ2" s="225">
        <v>100</v>
      </c>
      <c r="DR2" s="225">
        <v>100</v>
      </c>
      <c r="DS2" s="225">
        <v>100</v>
      </c>
      <c r="DT2" s="225">
        <v>100</v>
      </c>
      <c r="DU2" s="225">
        <v>100</v>
      </c>
      <c r="DV2" s="225">
        <v>100</v>
      </c>
      <c r="DW2" s="225">
        <v>100</v>
      </c>
      <c r="DX2" s="225">
        <v>100</v>
      </c>
      <c r="DY2" s="225">
        <v>100</v>
      </c>
      <c r="DZ2" s="225">
        <v>100</v>
      </c>
      <c r="EA2" s="225">
        <v>100</v>
      </c>
      <c r="EB2" s="225">
        <v>100</v>
      </c>
      <c r="EC2" s="225">
        <v>100</v>
      </c>
      <c r="ED2" s="225">
        <v>100</v>
      </c>
      <c r="EE2" s="225">
        <v>100</v>
      </c>
      <c r="EF2" s="225">
        <v>100</v>
      </c>
      <c r="EG2" s="225">
        <v>100</v>
      </c>
      <c r="EH2" s="225">
        <v>100</v>
      </c>
      <c r="EI2" s="225">
        <v>100</v>
      </c>
      <c r="EJ2" s="225">
        <v>100</v>
      </c>
      <c r="EK2" s="225">
        <v>100</v>
      </c>
      <c r="EL2" s="225">
        <v>100</v>
      </c>
      <c r="EM2" s="225">
        <v>100</v>
      </c>
      <c r="EN2" s="225">
        <v>100</v>
      </c>
      <c r="EO2" s="225">
        <v>100</v>
      </c>
      <c r="EP2" s="225">
        <v>100</v>
      </c>
      <c r="EQ2" s="225">
        <v>100</v>
      </c>
      <c r="ER2" s="225">
        <v>100</v>
      </c>
      <c r="ES2" s="225">
        <v>100</v>
      </c>
      <c r="ET2" s="225">
        <v>100</v>
      </c>
      <c r="EU2" s="225">
        <v>100</v>
      </c>
      <c r="EV2" s="225">
        <v>100</v>
      </c>
      <c r="EW2" s="225">
        <v>100</v>
      </c>
      <c r="EX2" s="225">
        <v>100</v>
      </c>
      <c r="EY2" s="225">
        <v>100</v>
      </c>
      <c r="EZ2" s="225">
        <v>100</v>
      </c>
      <c r="FA2" s="225">
        <v>100</v>
      </c>
      <c r="FB2" s="225">
        <v>100</v>
      </c>
      <c r="FC2" s="225">
        <v>100</v>
      </c>
      <c r="FD2" s="225">
        <v>100</v>
      </c>
      <c r="FE2" s="225">
        <v>100</v>
      </c>
      <c r="FF2" s="225">
        <v>100</v>
      </c>
      <c r="FG2" s="225">
        <v>100</v>
      </c>
      <c r="FH2" s="225">
        <v>100</v>
      </c>
      <c r="FI2" s="225">
        <v>100</v>
      </c>
      <c r="FJ2" s="225">
        <v>100</v>
      </c>
      <c r="FK2" s="225">
        <v>100</v>
      </c>
      <c r="FL2" s="225">
        <v>100</v>
      </c>
      <c r="FM2" s="225">
        <v>100</v>
      </c>
      <c r="FN2" s="225">
        <v>100</v>
      </c>
      <c r="FO2" s="225">
        <v>100</v>
      </c>
      <c r="FP2" s="225">
        <v>100</v>
      </c>
      <c r="FQ2" s="225">
        <v>100</v>
      </c>
      <c r="FR2" s="225">
        <v>100</v>
      </c>
      <c r="FS2" s="225">
        <v>100</v>
      </c>
      <c r="FT2" s="225">
        <v>100</v>
      </c>
      <c r="FU2" s="225">
        <v>100</v>
      </c>
      <c r="FV2" s="225">
        <v>100</v>
      </c>
      <c r="FW2" s="225">
        <v>100</v>
      </c>
      <c r="FX2" s="225">
        <v>100</v>
      </c>
      <c r="FY2" s="225">
        <v>100</v>
      </c>
      <c r="FZ2" s="225">
        <v>100</v>
      </c>
      <c r="GA2" s="225">
        <v>100</v>
      </c>
      <c r="GB2" s="225">
        <v>100</v>
      </c>
      <c r="GC2" s="225">
        <v>100</v>
      </c>
      <c r="GD2" s="225">
        <v>100</v>
      </c>
      <c r="GE2" s="225">
        <v>100</v>
      </c>
      <c r="GF2" s="225">
        <v>100</v>
      </c>
      <c r="GG2" s="225">
        <v>100</v>
      </c>
      <c r="GH2" s="225">
        <v>100</v>
      </c>
      <c r="GI2" s="225">
        <v>100</v>
      </c>
      <c r="GJ2" s="225">
        <v>100</v>
      </c>
      <c r="GK2" s="225">
        <v>100</v>
      </c>
      <c r="GL2" s="225">
        <v>100</v>
      </c>
      <c r="GM2" s="225">
        <v>100</v>
      </c>
      <c r="GN2" s="225">
        <v>100</v>
      </c>
      <c r="GO2" s="225">
        <v>100</v>
      </c>
      <c r="GP2" s="225">
        <v>100</v>
      </c>
      <c r="GQ2" s="225">
        <v>100</v>
      </c>
      <c r="GR2" s="225">
        <v>100</v>
      </c>
      <c r="GS2" s="225">
        <v>100</v>
      </c>
      <c r="GT2" s="225">
        <v>100</v>
      </c>
      <c r="GU2" s="225">
        <v>100</v>
      </c>
      <c r="GV2" s="225">
        <v>100</v>
      </c>
      <c r="GW2" s="225">
        <v>100</v>
      </c>
      <c r="GX2" s="225">
        <v>100</v>
      </c>
      <c r="GY2" s="225">
        <v>100</v>
      </c>
    </row>
    <row r="3" spans="1:207" x14ac:dyDescent="0.25">
      <c r="A3" s="226">
        <v>42736</v>
      </c>
      <c r="B3" s="225">
        <v>1</v>
      </c>
      <c r="C3" s="225">
        <v>2017</v>
      </c>
      <c r="D3" s="225">
        <v>101.12459564208984</v>
      </c>
      <c r="E3" s="225">
        <v>101.62906646728516</v>
      </c>
      <c r="F3" s="225">
        <v>101.48822021484375</v>
      </c>
      <c r="G3" s="225">
        <v>101.68172454833984</v>
      </c>
      <c r="H3" s="225">
        <v>101.60206604003906</v>
      </c>
      <c r="I3" s="225">
        <v>102.54425811767578</v>
      </c>
      <c r="J3" s="225">
        <v>101.16011810302734</v>
      </c>
      <c r="K3" s="225">
        <v>101.66477966308594</v>
      </c>
      <c r="L3" s="225">
        <v>101.55498504638672</v>
      </c>
      <c r="M3" s="225">
        <v>101.71726226806641</v>
      </c>
      <c r="N3" s="225">
        <v>101.62483978271484</v>
      </c>
      <c r="O3" s="225">
        <v>102.52764892578125</v>
      </c>
      <c r="P3" s="225">
        <v>101.12685394287109</v>
      </c>
      <c r="Q3" s="225">
        <v>101.70814514160156</v>
      </c>
      <c r="R3" s="225">
        <v>101.63027191162109</v>
      </c>
      <c r="S3" s="225">
        <v>101.66059875488281</v>
      </c>
      <c r="T3" s="225">
        <v>101.68643188476563</v>
      </c>
      <c r="U3" s="225">
        <v>102.51063537597656</v>
      </c>
      <c r="V3" s="225">
        <v>101.23644256591797</v>
      </c>
      <c r="W3" s="225">
        <v>101.71445465087891</v>
      </c>
      <c r="X3" s="225">
        <v>101.69289398193359</v>
      </c>
      <c r="Y3" s="225">
        <v>101.73043823242188</v>
      </c>
      <c r="Z3" s="225">
        <v>101.74562072753906</v>
      </c>
      <c r="AA3" s="225">
        <v>102.60295867919922</v>
      </c>
      <c r="AB3" s="225">
        <v>101.25074768066406</v>
      </c>
      <c r="AC3" s="225">
        <v>101.77920532226563</v>
      </c>
      <c r="AD3" s="225">
        <v>101.72608947753906</v>
      </c>
      <c r="AE3" s="225">
        <v>101.70672607421875</v>
      </c>
      <c r="AF3" s="225">
        <v>101.69240570068359</v>
      </c>
      <c r="AG3" s="225">
        <v>102.56674957275391</v>
      </c>
      <c r="AH3" s="225">
        <v>101.23166656494141</v>
      </c>
      <c r="AI3" s="225">
        <v>101.7745361328125</v>
      </c>
      <c r="AJ3" s="225">
        <v>101.7122802734375</v>
      </c>
      <c r="AK3" s="225">
        <v>101.68672180175781</v>
      </c>
      <c r="AL3" s="225">
        <v>101.75642395019531</v>
      </c>
      <c r="AM3" s="225">
        <v>102.47037506103516</v>
      </c>
      <c r="AN3" s="225">
        <v>101.30482482910156</v>
      </c>
      <c r="AO3" s="225">
        <v>101.83065032958984</v>
      </c>
      <c r="AP3" s="225">
        <v>101.70267486572266</v>
      </c>
      <c r="AQ3" s="225">
        <v>101.7115478515625</v>
      </c>
      <c r="AR3" s="225">
        <v>101.78123474121094</v>
      </c>
      <c r="AS3" s="225">
        <v>102.56464385986328</v>
      </c>
      <c r="AT3" s="225">
        <v>101.29310607910156</v>
      </c>
      <c r="AU3" s="225">
        <v>101.79911804199219</v>
      </c>
      <c r="AV3" s="225">
        <v>101.78380584716797</v>
      </c>
      <c r="AW3" s="225">
        <v>101.67922210693359</v>
      </c>
      <c r="AX3" s="225">
        <v>101.79591369628906</v>
      </c>
      <c r="AY3" s="225">
        <v>102.69878387451172</v>
      </c>
      <c r="AZ3" s="225">
        <v>101.33720397949219</v>
      </c>
      <c r="BA3" s="225">
        <v>101.88690948486328</v>
      </c>
      <c r="BB3" s="225">
        <v>101.80376434326172</v>
      </c>
      <c r="BC3" s="225">
        <v>101.71952819824219</v>
      </c>
      <c r="BD3" s="225">
        <v>101.82838439941406</v>
      </c>
      <c r="BE3" s="225">
        <v>102.73217010498047</v>
      </c>
      <c r="BF3" s="225">
        <v>101.39569854736328</v>
      </c>
      <c r="BG3" s="225">
        <v>101.92427825927734</v>
      </c>
      <c r="BH3" s="225">
        <v>101.82014465332031</v>
      </c>
      <c r="BI3" s="225">
        <v>101.67378997802734</v>
      </c>
      <c r="BJ3" s="225">
        <v>101.86069488525391</v>
      </c>
      <c r="BK3" s="225">
        <v>102.80677795410156</v>
      </c>
      <c r="BL3" s="225">
        <v>101.32388305664063</v>
      </c>
      <c r="BM3" s="225">
        <v>101.02599334716797</v>
      </c>
      <c r="BN3" s="225">
        <v>99.465866088867188</v>
      </c>
      <c r="BO3" s="225">
        <v>101.68468475341797</v>
      </c>
      <c r="BP3" s="225">
        <v>100.9058837890625</v>
      </c>
      <c r="BQ3" s="225">
        <v>102.44462585449219</v>
      </c>
      <c r="BR3" s="225">
        <v>102.00237274169922</v>
      </c>
      <c r="BS3" s="225">
        <v>103.07477569580078</v>
      </c>
      <c r="BT3" s="225">
        <v>103.2191162109375</v>
      </c>
      <c r="BU3" s="225">
        <v>100.59349060058594</v>
      </c>
      <c r="BV3" s="225">
        <v>103.09571075439453</v>
      </c>
      <c r="BW3" s="225">
        <v>101.93489074707031</v>
      </c>
      <c r="BX3" s="225">
        <v>101.30797576904297</v>
      </c>
      <c r="BY3" s="225">
        <v>100.947998046875</v>
      </c>
      <c r="BZ3" s="225">
        <v>99.435287475585938</v>
      </c>
      <c r="CA3" s="225">
        <v>101.81882476806641</v>
      </c>
      <c r="CB3" s="225">
        <v>100.88941192626953</v>
      </c>
      <c r="CC3" s="225">
        <v>102.56169128417969</v>
      </c>
      <c r="CD3" s="225">
        <v>102.13166046142578</v>
      </c>
      <c r="CE3" s="225">
        <v>103.03269195556641</v>
      </c>
      <c r="CF3" s="225">
        <v>103.1927490234375</v>
      </c>
      <c r="CG3" s="225">
        <v>100.76076507568359</v>
      </c>
      <c r="CH3" s="225">
        <v>103.03661346435547</v>
      </c>
      <c r="CI3" s="225">
        <v>101.95714569091797</v>
      </c>
      <c r="CJ3" s="225">
        <v>101.30197143554688</v>
      </c>
      <c r="CK3" s="225">
        <v>100.99906158447266</v>
      </c>
      <c r="CL3" s="225">
        <v>99.265541076660156</v>
      </c>
      <c r="CM3" s="225">
        <v>101.56957244873047</v>
      </c>
      <c r="CN3" s="225">
        <v>100.89299774169922</v>
      </c>
      <c r="CO3" s="225">
        <v>102.36927032470703</v>
      </c>
      <c r="CP3" s="225">
        <v>102.07148742675781</v>
      </c>
      <c r="CQ3" s="225">
        <v>103.05467987060547</v>
      </c>
      <c r="CR3" s="225">
        <v>103.16592407226563</v>
      </c>
      <c r="CS3" s="225">
        <v>100.55531311035156</v>
      </c>
      <c r="CT3" s="225">
        <v>103.03279876708984</v>
      </c>
      <c r="CU3" s="225">
        <v>101.93257141113281</v>
      </c>
      <c r="CV3" s="225">
        <v>101.30726623535156</v>
      </c>
      <c r="CW3" s="225">
        <v>100.89014434814453</v>
      </c>
      <c r="CX3" s="225">
        <v>99.281578063964844</v>
      </c>
      <c r="CY3" s="225">
        <v>101.77670288085938</v>
      </c>
      <c r="CZ3" s="225">
        <v>100.90941619873047</v>
      </c>
      <c r="DA3" s="225">
        <v>102.50579071044922</v>
      </c>
      <c r="DB3" s="225">
        <v>102.12583923339844</v>
      </c>
      <c r="DC3" s="225">
        <v>103.04523468017578</v>
      </c>
      <c r="DD3" s="225">
        <v>103.14640808105469</v>
      </c>
      <c r="DE3" s="225">
        <v>100.68170928955078</v>
      </c>
      <c r="DF3" s="225">
        <v>103.08531188964844</v>
      </c>
      <c r="DG3" s="225">
        <v>101.95696258544922</v>
      </c>
      <c r="DH3" s="225">
        <v>101.30660247802734</v>
      </c>
      <c r="DI3" s="225">
        <v>101.00990295410156</v>
      </c>
      <c r="DJ3" s="225">
        <v>99.196266174316406</v>
      </c>
      <c r="DK3" s="225">
        <v>101.53768920898438</v>
      </c>
      <c r="DL3" s="225">
        <v>100.89386749267578</v>
      </c>
      <c r="DM3" s="225">
        <v>102.52700805664063</v>
      </c>
      <c r="DN3" s="225">
        <v>102.12203216552734</v>
      </c>
      <c r="DO3" s="225">
        <v>103.02452850341797</v>
      </c>
      <c r="DP3" s="225">
        <v>103.20461273193359</v>
      </c>
      <c r="DQ3" s="225">
        <v>100.54823303222656</v>
      </c>
      <c r="DR3" s="225">
        <v>103.10659027099609</v>
      </c>
      <c r="DS3" s="225">
        <v>101.90858459472656</v>
      </c>
      <c r="DT3" s="225">
        <v>101.29360961914063</v>
      </c>
      <c r="DU3" s="225">
        <v>100.99699401855469</v>
      </c>
      <c r="DV3" s="225">
        <v>99.216629028320313</v>
      </c>
      <c r="DW3" s="225">
        <v>101.71259307861328</v>
      </c>
      <c r="DX3" s="225">
        <v>100.88006591796875</v>
      </c>
      <c r="DY3" s="225">
        <v>102.53366851806641</v>
      </c>
      <c r="DZ3" s="225">
        <v>102.16676330566406</v>
      </c>
      <c r="EA3" s="225">
        <v>103.04659271240234</v>
      </c>
      <c r="EB3" s="225">
        <v>103.11391448974609</v>
      </c>
      <c r="EC3" s="225">
        <v>100.63634490966797</v>
      </c>
      <c r="ED3" s="225">
        <v>103.06965637207031</v>
      </c>
      <c r="EE3" s="225">
        <v>101.94712066650391</v>
      </c>
      <c r="EF3" s="225">
        <v>101.29032135009766</v>
      </c>
      <c r="EG3" s="225">
        <v>100.95854187011719</v>
      </c>
      <c r="EH3" s="225">
        <v>99.154342651367188</v>
      </c>
      <c r="EI3" s="225">
        <v>101.89775085449219</v>
      </c>
      <c r="EJ3" s="225">
        <v>100.87965393066406</v>
      </c>
      <c r="EK3" s="225">
        <v>102.39318084716797</v>
      </c>
      <c r="EL3" s="225">
        <v>102.09573364257813</v>
      </c>
      <c r="EM3" s="225">
        <v>103.01175689697266</v>
      </c>
      <c r="EN3" s="225">
        <v>103.09715270996094</v>
      </c>
      <c r="EO3" s="225">
        <v>100.70213317871094</v>
      </c>
      <c r="EP3" s="225">
        <v>103.06932067871094</v>
      </c>
      <c r="EQ3" s="225">
        <v>101.95564270019531</v>
      </c>
      <c r="ER3" s="225">
        <v>101.29831695556641</v>
      </c>
      <c r="ES3" s="225">
        <v>100.99006652832031</v>
      </c>
      <c r="ET3" s="225">
        <v>99.091461181640625</v>
      </c>
      <c r="EU3" s="225">
        <v>101.67122650146484</v>
      </c>
      <c r="EV3" s="225">
        <v>100.88381958007813</v>
      </c>
      <c r="EW3" s="225">
        <v>102.23954010009766</v>
      </c>
      <c r="EX3" s="225">
        <v>102.12364959716797</v>
      </c>
      <c r="EY3" s="225">
        <v>102.96444702148438</v>
      </c>
      <c r="EZ3" s="225">
        <v>103.09575653076172</v>
      </c>
      <c r="FA3" s="225">
        <v>100.88446044921875</v>
      </c>
      <c r="FB3" s="225">
        <v>103.07968902587891</v>
      </c>
      <c r="FC3" s="225">
        <v>101.96180725097656</v>
      </c>
      <c r="FD3" s="225">
        <v>101.28827667236328</v>
      </c>
      <c r="FE3" s="225">
        <v>100.94791412353516</v>
      </c>
      <c r="FF3" s="225">
        <v>99.079940795898438</v>
      </c>
      <c r="FG3" s="225">
        <v>101.72528839111328</v>
      </c>
      <c r="FH3" s="225">
        <v>100.87094879150391</v>
      </c>
      <c r="FI3" s="225">
        <v>102.24088287353516</v>
      </c>
      <c r="FJ3" s="225">
        <v>102.14467620849609</v>
      </c>
      <c r="FK3" s="225">
        <v>102.97534942626953</v>
      </c>
      <c r="FL3" s="225">
        <v>103.09561157226563</v>
      </c>
      <c r="FM3" s="225">
        <v>100.78555297851563</v>
      </c>
      <c r="FN3" s="225">
        <v>103.11466217041016</v>
      </c>
      <c r="FO3" s="225">
        <v>101.96543884277344</v>
      </c>
      <c r="FP3" s="225">
        <v>101.27766418457031</v>
      </c>
      <c r="FQ3" s="225">
        <v>100.88669586181641</v>
      </c>
      <c r="FR3" s="225">
        <v>98.947761535644531</v>
      </c>
      <c r="FS3" s="225">
        <v>101.76335144042969</v>
      </c>
      <c r="FT3" s="225">
        <v>100.87528991699219</v>
      </c>
      <c r="FU3" s="225">
        <v>102.07793426513672</v>
      </c>
      <c r="FV3" s="225">
        <v>102.08257293701172</v>
      </c>
      <c r="FW3" s="225">
        <v>103.05184173583984</v>
      </c>
      <c r="FX3" s="225">
        <v>103.06853485107422</v>
      </c>
      <c r="FY3" s="225">
        <v>100.87791442871094</v>
      </c>
      <c r="FZ3" s="225">
        <v>103.13177490234375</v>
      </c>
      <c r="GA3" s="225">
        <v>102.00129699707031</v>
      </c>
      <c r="GB3" s="225">
        <v>101.49103546142578</v>
      </c>
      <c r="GC3" s="225">
        <v>101.52407836914063</v>
      </c>
      <c r="GD3" s="225">
        <v>101.50873565673828</v>
      </c>
      <c r="GE3" s="225">
        <v>101.57210540771484</v>
      </c>
      <c r="GF3" s="225">
        <v>101.58574676513672</v>
      </c>
      <c r="GG3" s="225">
        <v>101.58734893798828</v>
      </c>
      <c r="GH3" s="225">
        <v>101.63844299316406</v>
      </c>
      <c r="GI3" s="225">
        <v>101.62297058105469</v>
      </c>
      <c r="GJ3" s="225">
        <v>101.67246246337891</v>
      </c>
      <c r="GK3" s="225">
        <v>101.69391632080078</v>
      </c>
      <c r="GL3" s="225">
        <v>101.29857635498047</v>
      </c>
      <c r="GM3" s="225">
        <v>100.95562744140625</v>
      </c>
      <c r="GN3" s="225">
        <v>99.1749267578125</v>
      </c>
      <c r="GO3" s="225">
        <v>101.72182464599609</v>
      </c>
      <c r="GP3" s="225">
        <v>100.88304138183594</v>
      </c>
      <c r="GQ3" s="225">
        <v>102.31048583984375</v>
      </c>
      <c r="GR3" s="225">
        <v>102.111328125</v>
      </c>
      <c r="GS3" s="225">
        <v>103.02314758300781</v>
      </c>
      <c r="GT3" s="225">
        <v>103.11925506591797</v>
      </c>
      <c r="GU3" s="225">
        <v>100.74968719482422</v>
      </c>
      <c r="GV3" s="225">
        <v>103.09443664550781</v>
      </c>
      <c r="GW3" s="225">
        <v>101.96110534667969</v>
      </c>
      <c r="GX3" s="225">
        <v>101.61145782470703</v>
      </c>
      <c r="GY3" s="225">
        <v>101.6114501953125</v>
      </c>
    </row>
    <row r="4" spans="1:207" x14ac:dyDescent="0.25">
      <c r="A4" s="226">
        <v>42767</v>
      </c>
      <c r="B4" s="225">
        <v>2</v>
      </c>
      <c r="C4" s="225">
        <v>2017</v>
      </c>
      <c r="D4" s="225">
        <v>103.60102081298828</v>
      </c>
      <c r="E4" s="225">
        <v>103.37284088134766</v>
      </c>
      <c r="F4" s="225">
        <v>103.74307250976563</v>
      </c>
      <c r="G4" s="225">
        <v>103.43946838378906</v>
      </c>
      <c r="H4" s="225">
        <v>103.07835388183594</v>
      </c>
      <c r="I4" s="225">
        <v>104.28549957275391</v>
      </c>
      <c r="J4" s="225">
        <v>103.51781463623047</v>
      </c>
      <c r="K4" s="225">
        <v>103.39798736572266</v>
      </c>
      <c r="L4" s="225">
        <v>103.80197143554688</v>
      </c>
      <c r="M4" s="225">
        <v>103.56216430664063</v>
      </c>
      <c r="N4" s="225">
        <v>103.11430358886719</v>
      </c>
      <c r="O4" s="225">
        <v>104.28329467773438</v>
      </c>
      <c r="P4" s="225">
        <v>103.70975494384766</v>
      </c>
      <c r="Q4" s="225">
        <v>103.48319244384766</v>
      </c>
      <c r="R4" s="225">
        <v>103.87205505371094</v>
      </c>
      <c r="S4" s="225">
        <v>103.44939422607422</v>
      </c>
      <c r="T4" s="225">
        <v>103.28166961669922</v>
      </c>
      <c r="U4" s="225">
        <v>104.23416900634766</v>
      </c>
      <c r="V4" s="225">
        <v>103.68557739257813</v>
      </c>
      <c r="W4" s="225">
        <v>103.44235992431641</v>
      </c>
      <c r="X4" s="225">
        <v>103.94068145751953</v>
      </c>
      <c r="Y4" s="225">
        <v>103.60171508789063</v>
      </c>
      <c r="Z4" s="225">
        <v>103.36339569091797</v>
      </c>
      <c r="AA4" s="225">
        <v>104.29422760009766</v>
      </c>
      <c r="AB4" s="225">
        <v>103.71411895751953</v>
      </c>
      <c r="AC4" s="225">
        <v>103.54885101318359</v>
      </c>
      <c r="AD4" s="225">
        <v>103.90730285644531</v>
      </c>
      <c r="AE4" s="225">
        <v>103.5595703125</v>
      </c>
      <c r="AF4" s="225">
        <v>103.26448059082031</v>
      </c>
      <c r="AG4" s="225">
        <v>104.33729553222656</v>
      </c>
      <c r="AH4" s="225">
        <v>103.73770904541016</v>
      </c>
      <c r="AI4" s="225">
        <v>103.51084136962891</v>
      </c>
      <c r="AJ4" s="225">
        <v>103.86097717285156</v>
      </c>
      <c r="AK4" s="225">
        <v>103.51454162597656</v>
      </c>
      <c r="AL4" s="225">
        <v>103.35926818847656</v>
      </c>
      <c r="AM4" s="225">
        <v>104.23459625244141</v>
      </c>
      <c r="AN4" s="225">
        <v>103.68890380859375</v>
      </c>
      <c r="AO4" s="225">
        <v>103.59220886230469</v>
      </c>
      <c r="AP4" s="225">
        <v>103.74437713623047</v>
      </c>
      <c r="AQ4" s="225">
        <v>103.56070709228516</v>
      </c>
      <c r="AR4" s="225">
        <v>103.42000579833984</v>
      </c>
      <c r="AS4" s="225">
        <v>104.38878631591797</v>
      </c>
      <c r="AT4" s="225">
        <v>103.76062774658203</v>
      </c>
      <c r="AU4" s="225">
        <v>103.51124572753906</v>
      </c>
      <c r="AV4" s="225">
        <v>103.88048553466797</v>
      </c>
      <c r="AW4" s="225">
        <v>103.5758056640625</v>
      </c>
      <c r="AX4" s="225">
        <v>103.46234130859375</v>
      </c>
      <c r="AY4" s="225">
        <v>104.48596954345703</v>
      </c>
      <c r="AZ4" s="225">
        <v>103.86964416503906</v>
      </c>
      <c r="BA4" s="225">
        <v>103.62742614746094</v>
      </c>
      <c r="BB4" s="225">
        <v>103.89811706542969</v>
      </c>
      <c r="BC4" s="225">
        <v>103.72893524169922</v>
      </c>
      <c r="BD4" s="225">
        <v>103.52762603759766</v>
      </c>
      <c r="BE4" s="225">
        <v>104.52831268310547</v>
      </c>
      <c r="BF4" s="225">
        <v>103.83692932128906</v>
      </c>
      <c r="BG4" s="225">
        <v>103.60753631591797</v>
      </c>
      <c r="BH4" s="225">
        <v>103.77854919433594</v>
      </c>
      <c r="BI4" s="225">
        <v>103.38887023925781</v>
      </c>
      <c r="BJ4" s="225">
        <v>103.57809448242188</v>
      </c>
      <c r="BK4" s="225">
        <v>104.5933837890625</v>
      </c>
      <c r="BL4" s="225">
        <v>103.28594207763672</v>
      </c>
      <c r="BM4" s="225">
        <v>105.09375762939453</v>
      </c>
      <c r="BN4" s="225">
        <v>99.311027526855469</v>
      </c>
      <c r="BO4" s="225">
        <v>106.74576568603516</v>
      </c>
      <c r="BP4" s="225">
        <v>101.31710052490234</v>
      </c>
      <c r="BQ4" s="225">
        <v>104.99870300292969</v>
      </c>
      <c r="BR4" s="225">
        <v>103.91244506835938</v>
      </c>
      <c r="BS4" s="225">
        <v>107.14360046386719</v>
      </c>
      <c r="BT4" s="225">
        <v>104.01230621337891</v>
      </c>
      <c r="BU4" s="225">
        <v>104.24992370605469</v>
      </c>
      <c r="BV4" s="225">
        <v>104.89109802246094</v>
      </c>
      <c r="BW4" s="225">
        <v>103.68007659912109</v>
      </c>
      <c r="BX4" s="225">
        <v>103.26078033447266</v>
      </c>
      <c r="BY4" s="225">
        <v>105.12474060058594</v>
      </c>
      <c r="BZ4" s="225">
        <v>99.292694091796875</v>
      </c>
      <c r="CA4" s="225">
        <v>106.74614715576172</v>
      </c>
      <c r="CB4" s="225">
        <v>101.32567596435547</v>
      </c>
      <c r="CC4" s="225">
        <v>105.10771942138672</v>
      </c>
      <c r="CD4" s="225">
        <v>104.10836029052734</v>
      </c>
      <c r="CE4" s="225">
        <v>107.09616851806641</v>
      </c>
      <c r="CF4" s="225">
        <v>103.89708709716797</v>
      </c>
      <c r="CG4" s="225">
        <v>104.19397735595703</v>
      </c>
      <c r="CH4" s="225">
        <v>104.82162475585938</v>
      </c>
      <c r="CI4" s="225">
        <v>103.71348571777344</v>
      </c>
      <c r="CJ4" s="225">
        <v>103.24057006835938</v>
      </c>
      <c r="CK4" s="225">
        <v>105.14353942871094</v>
      </c>
      <c r="CL4" s="225">
        <v>99.093376159667969</v>
      </c>
      <c r="CM4" s="225">
        <v>106.9000244140625</v>
      </c>
      <c r="CN4" s="225">
        <v>101.32411956787109</v>
      </c>
      <c r="CO4" s="225">
        <v>105.02154541015625</v>
      </c>
      <c r="CP4" s="225">
        <v>104.01107788085938</v>
      </c>
      <c r="CQ4" s="225">
        <v>107.15891265869141</v>
      </c>
      <c r="CR4" s="225">
        <v>103.83837890625</v>
      </c>
      <c r="CS4" s="225">
        <v>104.16473388671875</v>
      </c>
      <c r="CT4" s="225">
        <v>104.75736236572266</v>
      </c>
      <c r="CU4" s="225">
        <v>103.74788665771484</v>
      </c>
      <c r="CV4" s="225">
        <v>103.20242309570313</v>
      </c>
      <c r="CW4" s="225">
        <v>105.21501922607422</v>
      </c>
      <c r="CX4" s="225">
        <v>99.143325805664063</v>
      </c>
      <c r="CY4" s="225">
        <v>106.99555206298828</v>
      </c>
      <c r="CZ4" s="225">
        <v>101.33838653564453</v>
      </c>
      <c r="DA4" s="225">
        <v>105.11355590820313</v>
      </c>
      <c r="DB4" s="225">
        <v>104.09288024902344</v>
      </c>
      <c r="DC4" s="225">
        <v>107.150634765625</v>
      </c>
      <c r="DD4" s="225">
        <v>103.85716247558594</v>
      </c>
      <c r="DE4" s="225">
        <v>104.20877838134766</v>
      </c>
      <c r="DF4" s="225">
        <v>104.83070373535156</v>
      </c>
      <c r="DG4" s="225">
        <v>103.78737640380859</v>
      </c>
      <c r="DH4" s="225">
        <v>103.1954345703125</v>
      </c>
      <c r="DI4" s="225">
        <v>105.18437194824219</v>
      </c>
      <c r="DJ4" s="225">
        <v>99.036041259765625</v>
      </c>
      <c r="DK4" s="225">
        <v>106.77094268798828</v>
      </c>
      <c r="DL4" s="225">
        <v>101.34342956542969</v>
      </c>
      <c r="DM4" s="225">
        <v>105.13219451904297</v>
      </c>
      <c r="DN4" s="225">
        <v>104.07543182373047</v>
      </c>
      <c r="DO4" s="225">
        <v>107.19605255126953</v>
      </c>
      <c r="DP4" s="225">
        <v>103.86806488037109</v>
      </c>
      <c r="DQ4" s="225">
        <v>103.90746307373047</v>
      </c>
      <c r="DR4" s="225">
        <v>104.80493927001953</v>
      </c>
      <c r="DS4" s="225">
        <v>103.7447509765625</v>
      </c>
      <c r="DT4" s="225">
        <v>103.16162872314453</v>
      </c>
      <c r="DU4" s="225">
        <v>105.18415832519531</v>
      </c>
      <c r="DV4" s="225">
        <v>99.105644226074219</v>
      </c>
      <c r="DW4" s="225">
        <v>106.98666381835938</v>
      </c>
      <c r="DX4" s="225">
        <v>101.33283996582031</v>
      </c>
      <c r="DY4" s="225">
        <v>105.14797973632813</v>
      </c>
      <c r="DZ4" s="225">
        <v>104.140869140625</v>
      </c>
      <c r="EA4" s="225">
        <v>107.20531463623047</v>
      </c>
      <c r="EB4" s="225">
        <v>103.80165100097656</v>
      </c>
      <c r="EC4" s="225">
        <v>104.21804809570313</v>
      </c>
      <c r="ED4" s="225">
        <v>104.79445648193359</v>
      </c>
      <c r="EE4" s="225">
        <v>103.81425476074219</v>
      </c>
      <c r="EF4" s="225">
        <v>103.14656829833984</v>
      </c>
      <c r="EG4" s="225">
        <v>105.22994995117188</v>
      </c>
      <c r="EH4" s="225">
        <v>99.057502746582031</v>
      </c>
      <c r="EI4" s="225">
        <v>107.01710510253906</v>
      </c>
      <c r="EJ4" s="225">
        <v>101.30561065673828</v>
      </c>
      <c r="EK4" s="225">
        <v>105.09102630615234</v>
      </c>
      <c r="EL4" s="225">
        <v>104.0291748046875</v>
      </c>
      <c r="EM4" s="225">
        <v>107.16654205322266</v>
      </c>
      <c r="EN4" s="225">
        <v>103.73910522460938</v>
      </c>
      <c r="EO4" s="225">
        <v>103.97391510009766</v>
      </c>
      <c r="EP4" s="225">
        <v>104.83604431152344</v>
      </c>
      <c r="EQ4" s="225">
        <v>103.80403900146484</v>
      </c>
      <c r="ER4" s="225">
        <v>103.12890625</v>
      </c>
      <c r="ES4" s="225">
        <v>105.19194793701172</v>
      </c>
      <c r="ET4" s="225">
        <v>99.004867553710938</v>
      </c>
      <c r="EU4" s="225">
        <v>107.16883087158203</v>
      </c>
      <c r="EV4" s="225">
        <v>101.35173034667969</v>
      </c>
      <c r="EW4" s="225">
        <v>105.07842254638672</v>
      </c>
      <c r="EX4" s="225">
        <v>104.06493377685547</v>
      </c>
      <c r="EY4" s="225">
        <v>107.17730712890625</v>
      </c>
      <c r="EZ4" s="225">
        <v>103.75650024414063</v>
      </c>
      <c r="FA4" s="225">
        <v>104.32370758056641</v>
      </c>
      <c r="FB4" s="225">
        <v>104.84243011474609</v>
      </c>
      <c r="FC4" s="225">
        <v>103.84391784667969</v>
      </c>
      <c r="FD4" s="225">
        <v>103.11302947998047</v>
      </c>
      <c r="FE4" s="225">
        <v>105.2861328125</v>
      </c>
      <c r="FF4" s="225">
        <v>99.059989929199219</v>
      </c>
      <c r="FG4" s="225">
        <v>107.20250701904297</v>
      </c>
      <c r="FH4" s="225">
        <v>101.31819915771484</v>
      </c>
      <c r="FI4" s="225">
        <v>105.08232879638672</v>
      </c>
      <c r="FJ4" s="225">
        <v>104.08795928955078</v>
      </c>
      <c r="FK4" s="225">
        <v>107.23175811767578</v>
      </c>
      <c r="FL4" s="225">
        <v>103.70595550537109</v>
      </c>
      <c r="FM4" s="225">
        <v>104.26787567138672</v>
      </c>
      <c r="FN4" s="225">
        <v>104.83912658691406</v>
      </c>
      <c r="FO4" s="225">
        <v>103.88591766357422</v>
      </c>
      <c r="FP4" s="225">
        <v>103.08988189697266</v>
      </c>
      <c r="FQ4" s="225">
        <v>105.28859710693359</v>
      </c>
      <c r="FR4" s="225">
        <v>98.88720703125</v>
      </c>
      <c r="FS4" s="225">
        <v>107.68507385253906</v>
      </c>
      <c r="FT4" s="225">
        <v>101.30652618408203</v>
      </c>
      <c r="FU4" s="225">
        <v>105.028076171875</v>
      </c>
      <c r="FV4" s="225">
        <v>103.99976348876953</v>
      </c>
      <c r="FW4" s="225">
        <v>107.28961181640625</v>
      </c>
      <c r="FX4" s="225">
        <v>103.61799621582031</v>
      </c>
      <c r="FY4" s="225">
        <v>104.55600738525391</v>
      </c>
      <c r="FZ4" s="225">
        <v>104.94808197021484</v>
      </c>
      <c r="GA4" s="225">
        <v>103.93650054931641</v>
      </c>
      <c r="GB4" s="225">
        <v>103.52223205566406</v>
      </c>
      <c r="GC4" s="225">
        <v>103.52963256835938</v>
      </c>
      <c r="GD4" s="225">
        <v>103.62673187255859</v>
      </c>
      <c r="GE4" s="225">
        <v>103.62802886962891</v>
      </c>
      <c r="GF4" s="225">
        <v>103.6473388671875</v>
      </c>
      <c r="GG4" s="225">
        <v>103.66232299804688</v>
      </c>
      <c r="GH4" s="225">
        <v>103.68435668945313</v>
      </c>
      <c r="GI4" s="225">
        <v>103.70295715332031</v>
      </c>
      <c r="GJ4" s="225">
        <v>103.81382751464844</v>
      </c>
      <c r="GK4" s="225">
        <v>103.82208251953125</v>
      </c>
      <c r="GL4" s="225">
        <v>103.17746734619141</v>
      </c>
      <c r="GM4" s="225">
        <v>105.21090698242188</v>
      </c>
      <c r="GN4" s="225">
        <v>99.071189880371094</v>
      </c>
      <c r="GO4" s="225">
        <v>107.11887359619141</v>
      </c>
      <c r="GP4" s="225">
        <v>101.32311248779297</v>
      </c>
      <c r="GQ4" s="225">
        <v>105.07674407958984</v>
      </c>
      <c r="GR4" s="225">
        <v>104.05326080322266</v>
      </c>
      <c r="GS4" s="225">
        <v>107.19473266601563</v>
      </c>
      <c r="GT4" s="225">
        <v>103.76136779785156</v>
      </c>
      <c r="GU4" s="225">
        <v>104.26166534423828</v>
      </c>
      <c r="GV4" s="225">
        <v>104.85465240478516</v>
      </c>
      <c r="GW4" s="225">
        <v>103.83107757568359</v>
      </c>
      <c r="GX4" s="225">
        <v>103.69664001464844</v>
      </c>
      <c r="GY4" s="225">
        <v>103.69663238525391</v>
      </c>
    </row>
    <row r="5" spans="1:207" x14ac:dyDescent="0.25">
      <c r="A5" s="226">
        <v>42795</v>
      </c>
      <c r="B5" s="225">
        <v>3</v>
      </c>
      <c r="C5" s="225">
        <v>2017</v>
      </c>
      <c r="D5" s="225">
        <v>106.40770721435547</v>
      </c>
      <c r="E5" s="225">
        <v>105.69920349121094</v>
      </c>
      <c r="F5" s="225">
        <v>106.81870269775391</v>
      </c>
      <c r="G5" s="225">
        <v>105.89948272705078</v>
      </c>
      <c r="H5" s="225">
        <v>105.65979766845703</v>
      </c>
      <c r="I5" s="225">
        <v>106.28819274902344</v>
      </c>
      <c r="J5" s="225">
        <v>106.27845764160156</v>
      </c>
      <c r="K5" s="225">
        <v>105.72966003417969</v>
      </c>
      <c r="L5" s="225">
        <v>106.91769409179688</v>
      </c>
      <c r="M5" s="225">
        <v>106.11751556396484</v>
      </c>
      <c r="N5" s="225">
        <v>105.76007843017578</v>
      </c>
      <c r="O5" s="225">
        <v>106.42284393310547</v>
      </c>
      <c r="P5" s="225">
        <v>106.46856689453125</v>
      </c>
      <c r="Q5" s="225">
        <v>105.83708953857422</v>
      </c>
      <c r="R5" s="225">
        <v>107.06095123291016</v>
      </c>
      <c r="S5" s="225">
        <v>105.93801879882813</v>
      </c>
      <c r="T5" s="225">
        <v>105.93234252929688</v>
      </c>
      <c r="U5" s="225">
        <v>106.32880401611328</v>
      </c>
      <c r="V5" s="225">
        <v>106.25418090820313</v>
      </c>
      <c r="W5" s="225">
        <v>105.73887634277344</v>
      </c>
      <c r="X5" s="225">
        <v>107.223876953125</v>
      </c>
      <c r="Y5" s="225">
        <v>106.20375061035156</v>
      </c>
      <c r="Z5" s="225">
        <v>106.02092742919922</v>
      </c>
      <c r="AA5" s="225">
        <v>106.48468017578125</v>
      </c>
      <c r="AB5" s="225">
        <v>106.33651733398438</v>
      </c>
      <c r="AC5" s="225">
        <v>105.84441375732422</v>
      </c>
      <c r="AD5" s="225">
        <v>107.30372619628906</v>
      </c>
      <c r="AE5" s="225">
        <v>106.05429840087891</v>
      </c>
      <c r="AF5" s="225">
        <v>105.98654174804688</v>
      </c>
      <c r="AG5" s="225">
        <v>106.41868591308594</v>
      </c>
      <c r="AH5" s="225">
        <v>106.42908477783203</v>
      </c>
      <c r="AI5" s="225">
        <v>105.80442810058594</v>
      </c>
      <c r="AJ5" s="225">
        <v>107.3458251953125</v>
      </c>
      <c r="AK5" s="225">
        <v>106.05632019042969</v>
      </c>
      <c r="AL5" s="225">
        <v>106.016357421875</v>
      </c>
      <c r="AM5" s="225">
        <v>106.31789398193359</v>
      </c>
      <c r="AN5" s="225">
        <v>106.19261169433594</v>
      </c>
      <c r="AO5" s="225">
        <v>105.91941833496094</v>
      </c>
      <c r="AP5" s="225">
        <v>107.29132080078125</v>
      </c>
      <c r="AQ5" s="225">
        <v>106.07334136962891</v>
      </c>
      <c r="AR5" s="225">
        <v>106.08164215087891</v>
      </c>
      <c r="AS5" s="225">
        <v>106.49297332763672</v>
      </c>
      <c r="AT5" s="225">
        <v>106.24797058105469</v>
      </c>
      <c r="AU5" s="225">
        <v>105.72550201416016</v>
      </c>
      <c r="AV5" s="225">
        <v>107.47711181640625</v>
      </c>
      <c r="AW5" s="225">
        <v>106.25385284423828</v>
      </c>
      <c r="AX5" s="225">
        <v>106.07450103759766</v>
      </c>
      <c r="AY5" s="225">
        <v>106.74922943115234</v>
      </c>
      <c r="AZ5" s="225">
        <v>106.3277587890625</v>
      </c>
      <c r="BA5" s="225">
        <v>105.89844512939453</v>
      </c>
      <c r="BB5" s="225">
        <v>107.37089538574219</v>
      </c>
      <c r="BC5" s="225">
        <v>106.598876953125</v>
      </c>
      <c r="BD5" s="225">
        <v>106.14899444580078</v>
      </c>
      <c r="BE5" s="225">
        <v>106.76513671875</v>
      </c>
      <c r="BF5" s="225">
        <v>106.09928131103516</v>
      </c>
      <c r="BG5" s="225">
        <v>105.71685028076172</v>
      </c>
      <c r="BH5" s="225">
        <v>107.15054321289063</v>
      </c>
      <c r="BI5" s="225">
        <v>105.78604125976563</v>
      </c>
      <c r="BJ5" s="225">
        <v>106.24728393554688</v>
      </c>
      <c r="BK5" s="225">
        <v>106.76118469238281</v>
      </c>
      <c r="BL5" s="225">
        <v>105.84199523925781</v>
      </c>
      <c r="BM5" s="225">
        <v>107.27167510986328</v>
      </c>
      <c r="BN5" s="225">
        <v>102.28127288818359</v>
      </c>
      <c r="BO5" s="225">
        <v>111.86421966552734</v>
      </c>
      <c r="BP5" s="225">
        <v>102.30814361572266</v>
      </c>
      <c r="BQ5" s="225">
        <v>107.18893432617188</v>
      </c>
      <c r="BR5" s="225">
        <v>105.15789794921875</v>
      </c>
      <c r="BS5" s="225">
        <v>110.85438537597656</v>
      </c>
      <c r="BT5" s="225">
        <v>105.65202331542969</v>
      </c>
      <c r="BU5" s="225">
        <v>116.4608154296875</v>
      </c>
      <c r="BV5" s="225">
        <v>106.11093902587891</v>
      </c>
      <c r="BW5" s="225">
        <v>105.57999420166016</v>
      </c>
      <c r="BX5" s="225">
        <v>105.89610290527344</v>
      </c>
      <c r="BY5" s="225">
        <v>107.23607635498047</v>
      </c>
      <c r="BZ5" s="225">
        <v>102.28244018554688</v>
      </c>
      <c r="CA5" s="225">
        <v>111.70928192138672</v>
      </c>
      <c r="CB5" s="225">
        <v>102.25032043457031</v>
      </c>
      <c r="CC5" s="225">
        <v>107.23634338378906</v>
      </c>
      <c r="CD5" s="225">
        <v>105.36098480224609</v>
      </c>
      <c r="CE5" s="225">
        <v>110.79575347900391</v>
      </c>
      <c r="CF5" s="225">
        <v>105.55635833740234</v>
      </c>
      <c r="CG5" s="225">
        <v>116.69287109375</v>
      </c>
      <c r="CH5" s="225">
        <v>105.99739837646484</v>
      </c>
      <c r="CI5" s="225">
        <v>105.59506988525391</v>
      </c>
      <c r="CJ5" s="225">
        <v>105.94522857666016</v>
      </c>
      <c r="CK5" s="225">
        <v>107.33158111572266</v>
      </c>
      <c r="CL5" s="225">
        <v>102.23264312744141</v>
      </c>
      <c r="CM5" s="225">
        <v>111.28160095214844</v>
      </c>
      <c r="CN5" s="225">
        <v>102.24069213867188</v>
      </c>
      <c r="CO5" s="225">
        <v>107.13429260253906</v>
      </c>
      <c r="CP5" s="225">
        <v>105.28175354003906</v>
      </c>
      <c r="CQ5" s="225">
        <v>110.75825500488281</v>
      </c>
      <c r="CR5" s="225">
        <v>105.56757354736328</v>
      </c>
      <c r="CS5" s="225">
        <v>114.7735595703125</v>
      </c>
      <c r="CT5" s="225">
        <v>105.91287231445313</v>
      </c>
      <c r="CU5" s="225">
        <v>105.6431884765625</v>
      </c>
      <c r="CV5" s="225">
        <v>105.93080139160156</v>
      </c>
      <c r="CW5" s="225">
        <v>107.28050994873047</v>
      </c>
      <c r="CX5" s="225">
        <v>102.25759124755859</v>
      </c>
      <c r="CY5" s="225">
        <v>111.29945373535156</v>
      </c>
      <c r="CZ5" s="225">
        <v>102.23422241210938</v>
      </c>
      <c r="DA5" s="225">
        <v>107.21342468261719</v>
      </c>
      <c r="DB5" s="225">
        <v>105.37979125976563</v>
      </c>
      <c r="DC5" s="225">
        <v>110.64523315429688</v>
      </c>
      <c r="DD5" s="225">
        <v>105.61605072021484</v>
      </c>
      <c r="DE5" s="225">
        <v>114.96051788330078</v>
      </c>
      <c r="DF5" s="225">
        <v>105.94914245605469</v>
      </c>
      <c r="DG5" s="225">
        <v>105.67020416259766</v>
      </c>
      <c r="DH5" s="225">
        <v>105.98053741455078</v>
      </c>
      <c r="DI5" s="225">
        <v>107.37325286865234</v>
      </c>
      <c r="DJ5" s="225">
        <v>102.18939971923828</v>
      </c>
      <c r="DK5" s="225">
        <v>110.70598602294922</v>
      </c>
      <c r="DL5" s="225">
        <v>102.20587158203125</v>
      </c>
      <c r="DM5" s="225">
        <v>107.20441436767578</v>
      </c>
      <c r="DN5" s="225">
        <v>105.34203338623047</v>
      </c>
      <c r="DO5" s="225">
        <v>110.68824005126953</v>
      </c>
      <c r="DP5" s="225">
        <v>105.61463165283203</v>
      </c>
      <c r="DQ5" s="225">
        <v>115.42221832275391</v>
      </c>
      <c r="DR5" s="225">
        <v>105.91875457763672</v>
      </c>
      <c r="DS5" s="225">
        <v>105.67326354980469</v>
      </c>
      <c r="DT5" s="225">
        <v>105.94702911376953</v>
      </c>
      <c r="DU5" s="225">
        <v>107.31212615966797</v>
      </c>
      <c r="DV5" s="225">
        <v>102.28260803222656</v>
      </c>
      <c r="DW5" s="225">
        <v>110.84074401855469</v>
      </c>
      <c r="DX5" s="225">
        <v>102.17266082763672</v>
      </c>
      <c r="DY5" s="225">
        <v>107.21719360351563</v>
      </c>
      <c r="DZ5" s="225">
        <v>105.43074798583984</v>
      </c>
      <c r="EA5" s="225">
        <v>110.65188598632813</v>
      </c>
      <c r="EB5" s="225">
        <v>105.6058349609375</v>
      </c>
      <c r="EC5" s="225">
        <v>114.19925689697266</v>
      </c>
      <c r="ED5" s="225">
        <v>105.85849761962891</v>
      </c>
      <c r="EE5" s="225">
        <v>105.68768310546875</v>
      </c>
      <c r="EF5" s="225">
        <v>105.94630432128906</v>
      </c>
      <c r="EG5" s="225">
        <v>107.27442932128906</v>
      </c>
      <c r="EH5" s="225">
        <v>102.31894683837891</v>
      </c>
      <c r="EI5" s="225">
        <v>110.82839965820313</v>
      </c>
      <c r="EJ5" s="225">
        <v>102.18875885009766</v>
      </c>
      <c r="EK5" s="225">
        <v>107.14807891845703</v>
      </c>
      <c r="EL5" s="225">
        <v>105.30827331542969</v>
      </c>
      <c r="EM5" s="225">
        <v>110.55724334716797</v>
      </c>
      <c r="EN5" s="225">
        <v>105.51642608642578</v>
      </c>
      <c r="EO5" s="225">
        <v>114.88694763183594</v>
      </c>
      <c r="EP5" s="225">
        <v>105.86822509765625</v>
      </c>
      <c r="EQ5" s="225">
        <v>105.68378448486328</v>
      </c>
      <c r="ER5" s="225">
        <v>105.98097991943359</v>
      </c>
      <c r="ES5" s="225">
        <v>107.34298706054688</v>
      </c>
      <c r="ET5" s="225">
        <v>102.31876373291016</v>
      </c>
      <c r="EU5" s="225">
        <v>110.71713256835938</v>
      </c>
      <c r="EV5" s="225">
        <v>102.16819000244141</v>
      </c>
      <c r="EW5" s="225">
        <v>107.09229278564453</v>
      </c>
      <c r="EX5" s="225">
        <v>105.35472869873047</v>
      </c>
      <c r="EY5" s="225">
        <v>110.54005432128906</v>
      </c>
      <c r="EZ5" s="225">
        <v>105.55664825439453</v>
      </c>
      <c r="FA5" s="225">
        <v>114.47413635253906</v>
      </c>
      <c r="FB5" s="225">
        <v>105.86205291748047</v>
      </c>
      <c r="FC5" s="225">
        <v>105.70170593261719</v>
      </c>
      <c r="FD5" s="225">
        <v>106.02280426025391</v>
      </c>
      <c r="FE5" s="225">
        <v>107.30800628662109</v>
      </c>
      <c r="FF5" s="225">
        <v>102.38099670410156</v>
      </c>
      <c r="FG5" s="225">
        <v>110.57880401611328</v>
      </c>
      <c r="FH5" s="225">
        <v>102.15427398681641</v>
      </c>
      <c r="FI5" s="225">
        <v>107.0826416015625</v>
      </c>
      <c r="FJ5" s="225">
        <v>105.34673309326172</v>
      </c>
      <c r="FK5" s="225">
        <v>110.56033325195313</v>
      </c>
      <c r="FL5" s="225">
        <v>105.50490570068359</v>
      </c>
      <c r="FM5" s="225">
        <v>113.86842346191406</v>
      </c>
      <c r="FN5" s="225">
        <v>105.87247467041016</v>
      </c>
      <c r="FO5" s="225">
        <v>105.70314788818359</v>
      </c>
      <c r="FP5" s="225">
        <v>106.05245208740234</v>
      </c>
      <c r="FQ5" s="225">
        <v>107.27618408203125</v>
      </c>
      <c r="FR5" s="225">
        <v>102.39055633544922</v>
      </c>
      <c r="FS5" s="225">
        <v>110.84994506835938</v>
      </c>
      <c r="FT5" s="225">
        <v>102.1505126953125</v>
      </c>
      <c r="FU5" s="225">
        <v>107.01450347900391</v>
      </c>
      <c r="FV5" s="225">
        <v>105.25533294677734</v>
      </c>
      <c r="FW5" s="225">
        <v>110.44774627685547</v>
      </c>
      <c r="FX5" s="225">
        <v>105.39511108398438</v>
      </c>
      <c r="FY5" s="225">
        <v>113.53764343261719</v>
      </c>
      <c r="FZ5" s="225">
        <v>105.944091796875</v>
      </c>
      <c r="GA5" s="225">
        <v>105.70821380615234</v>
      </c>
      <c r="GB5" s="225">
        <v>106.14218902587891</v>
      </c>
      <c r="GC5" s="225">
        <v>106.15714263916016</v>
      </c>
      <c r="GD5" s="225">
        <v>106.26301574707031</v>
      </c>
      <c r="GE5" s="225">
        <v>106.16795349121094</v>
      </c>
      <c r="GF5" s="225">
        <v>106.19855499267578</v>
      </c>
      <c r="GG5" s="225">
        <v>106.23296356201172</v>
      </c>
      <c r="GH5" s="225">
        <v>106.18903350830078</v>
      </c>
      <c r="GI5" s="225">
        <v>106.14708709716797</v>
      </c>
      <c r="GJ5" s="225">
        <v>106.24524688720703</v>
      </c>
      <c r="GK5" s="225">
        <v>106.08660125732422</v>
      </c>
      <c r="GL5" s="225">
        <v>105.95873260498047</v>
      </c>
      <c r="GM5" s="225">
        <v>107.30047607421875</v>
      </c>
      <c r="GN5" s="225">
        <v>102.30607604980469</v>
      </c>
      <c r="GO5" s="225">
        <v>110.95749664306641</v>
      </c>
      <c r="GP5" s="225">
        <v>102.18454742431641</v>
      </c>
      <c r="GQ5" s="225">
        <v>107.1170654296875</v>
      </c>
      <c r="GR5" s="225">
        <v>105.32335662841797</v>
      </c>
      <c r="GS5" s="225">
        <v>110.61524963378906</v>
      </c>
      <c r="GT5" s="225">
        <v>105.52664184570313</v>
      </c>
      <c r="GU5" s="225">
        <v>114.42130279541016</v>
      </c>
      <c r="GV5" s="225">
        <v>105.91138458251953</v>
      </c>
      <c r="GW5" s="225">
        <v>105.68058013916016</v>
      </c>
      <c r="GX5" s="225">
        <v>106.17743682861328</v>
      </c>
      <c r="GY5" s="225">
        <v>106.17742919921875</v>
      </c>
    </row>
    <row r="6" spans="1:207" x14ac:dyDescent="0.25">
      <c r="A6" s="226">
        <v>42826</v>
      </c>
      <c r="B6" s="225">
        <v>4</v>
      </c>
      <c r="C6" s="225">
        <v>2017</v>
      </c>
      <c r="D6" s="225">
        <v>109.34986877441406</v>
      </c>
      <c r="E6" s="225">
        <v>108.67765808105469</v>
      </c>
      <c r="F6" s="225">
        <v>109.76416778564453</v>
      </c>
      <c r="G6" s="225">
        <v>108.39453125</v>
      </c>
      <c r="H6" s="225">
        <v>109.13150024414063</v>
      </c>
      <c r="I6" s="225">
        <v>108.50173187255859</v>
      </c>
      <c r="J6" s="225">
        <v>109.19170379638672</v>
      </c>
      <c r="K6" s="225">
        <v>108.72787475585938</v>
      </c>
      <c r="L6" s="225">
        <v>109.88420104980469</v>
      </c>
      <c r="M6" s="225">
        <v>108.59999084472656</v>
      </c>
      <c r="N6" s="225">
        <v>109.36410522460938</v>
      </c>
      <c r="O6" s="225">
        <v>108.60469818115234</v>
      </c>
      <c r="P6" s="225">
        <v>109.46977996826172</v>
      </c>
      <c r="Q6" s="225">
        <v>108.8970947265625</v>
      </c>
      <c r="R6" s="225">
        <v>110.02749633789063</v>
      </c>
      <c r="S6" s="225">
        <v>108.26914215087891</v>
      </c>
      <c r="T6" s="225">
        <v>109.49854278564453</v>
      </c>
      <c r="U6" s="225">
        <v>108.55646514892578</v>
      </c>
      <c r="V6" s="225">
        <v>109.06005096435547</v>
      </c>
      <c r="W6" s="225">
        <v>108.67162322998047</v>
      </c>
      <c r="X6" s="225">
        <v>110.13996124267578</v>
      </c>
      <c r="Y6" s="225">
        <v>108.60359191894531</v>
      </c>
      <c r="Z6" s="225">
        <v>109.58688354492188</v>
      </c>
      <c r="AA6" s="225">
        <v>108.68321990966797</v>
      </c>
      <c r="AB6" s="225">
        <v>109.24239349365234</v>
      </c>
      <c r="AC6" s="225">
        <v>108.83562469482422</v>
      </c>
      <c r="AD6" s="225">
        <v>110.17250823974609</v>
      </c>
      <c r="AE6" s="225">
        <v>108.38247680664063</v>
      </c>
      <c r="AF6" s="225">
        <v>109.57608032226563</v>
      </c>
      <c r="AG6" s="225">
        <v>108.61686706542969</v>
      </c>
      <c r="AH6" s="225">
        <v>109.35251617431641</v>
      </c>
      <c r="AI6" s="225">
        <v>108.75130462646484</v>
      </c>
      <c r="AJ6" s="225">
        <v>110.28838348388672</v>
      </c>
      <c r="AK6" s="225">
        <v>108.45518493652344</v>
      </c>
      <c r="AL6" s="225">
        <v>109.51718139648438</v>
      </c>
      <c r="AM6" s="225">
        <v>108.52354431152344</v>
      </c>
      <c r="AN6" s="225">
        <v>108.96672821044922</v>
      </c>
      <c r="AO6" s="225">
        <v>108.86298370361328</v>
      </c>
      <c r="AP6" s="225">
        <v>110.19193267822266</v>
      </c>
      <c r="AQ6" s="225">
        <v>108.42462158203125</v>
      </c>
      <c r="AR6" s="225">
        <v>109.49789428710938</v>
      </c>
      <c r="AS6" s="225">
        <v>108.72063446044922</v>
      </c>
      <c r="AT6" s="225">
        <v>109.0172119140625</v>
      </c>
      <c r="AU6" s="225">
        <v>108.57110595703125</v>
      </c>
      <c r="AV6" s="225">
        <v>110.37007141113281</v>
      </c>
      <c r="AW6" s="225">
        <v>108.57254791259766</v>
      </c>
      <c r="AX6" s="225">
        <v>109.44815063476563</v>
      </c>
      <c r="AY6" s="225">
        <v>108.94789123535156</v>
      </c>
      <c r="AZ6" s="225">
        <v>109.08989715576172</v>
      </c>
      <c r="BA6" s="225">
        <v>108.78296661376953</v>
      </c>
      <c r="BB6" s="225">
        <v>110.22367858886719</v>
      </c>
      <c r="BC6" s="225">
        <v>108.93157196044922</v>
      </c>
      <c r="BD6" s="225">
        <v>109.55227661132813</v>
      </c>
      <c r="BE6" s="225">
        <v>108.98765563964844</v>
      </c>
      <c r="BF6" s="225">
        <v>108.76602935791016</v>
      </c>
      <c r="BG6" s="225">
        <v>108.49466705322266</v>
      </c>
      <c r="BH6" s="225">
        <v>109.96451568603516</v>
      </c>
      <c r="BI6" s="225">
        <v>107.73445892333984</v>
      </c>
      <c r="BJ6" s="225">
        <v>109.55350494384766</v>
      </c>
      <c r="BK6" s="225">
        <v>109.03167724609375</v>
      </c>
      <c r="BL6" s="225">
        <v>108.26947021484375</v>
      </c>
      <c r="BM6" s="225">
        <v>109.86430358886719</v>
      </c>
      <c r="BN6" s="225">
        <v>106.27009582519531</v>
      </c>
      <c r="BO6" s="225">
        <v>118.51349639892578</v>
      </c>
      <c r="BP6" s="225">
        <v>103.53385162353516</v>
      </c>
      <c r="BQ6" s="225">
        <v>109.22998046875</v>
      </c>
      <c r="BR6" s="225">
        <v>105.79429626464844</v>
      </c>
      <c r="BS6" s="225">
        <v>118.66576385498047</v>
      </c>
      <c r="BT6" s="225">
        <v>108.28270721435547</v>
      </c>
      <c r="BU6" s="225">
        <v>119.68662261962891</v>
      </c>
      <c r="BV6" s="225">
        <v>108.03668975830078</v>
      </c>
      <c r="BW6" s="225">
        <v>107.50311279296875</v>
      </c>
      <c r="BX6" s="225">
        <v>108.29637145996094</v>
      </c>
      <c r="BY6" s="225">
        <v>109.8125</v>
      </c>
      <c r="BZ6" s="225">
        <v>106.41120147705078</v>
      </c>
      <c r="CA6" s="225">
        <v>118.60454559326172</v>
      </c>
      <c r="CB6" s="225">
        <v>103.43874359130859</v>
      </c>
      <c r="CC6" s="225">
        <v>109.27210998535156</v>
      </c>
      <c r="CD6" s="225">
        <v>106.01546478271484</v>
      </c>
      <c r="CE6" s="225">
        <v>118.52019500732422</v>
      </c>
      <c r="CF6" s="225">
        <v>108.29033660888672</v>
      </c>
      <c r="CG6" s="225">
        <v>120.12355041503906</v>
      </c>
      <c r="CH6" s="225">
        <v>107.9677734375</v>
      </c>
      <c r="CI6" s="225">
        <v>107.51139068603516</v>
      </c>
      <c r="CJ6" s="225">
        <v>108.33345794677734</v>
      </c>
      <c r="CK6" s="225">
        <v>109.87836456298828</v>
      </c>
      <c r="CL6" s="225">
        <v>106.60304260253906</v>
      </c>
      <c r="CM6" s="225">
        <v>118.06057739257813</v>
      </c>
      <c r="CN6" s="225">
        <v>103.41583251953125</v>
      </c>
      <c r="CO6" s="225">
        <v>109.08856964111328</v>
      </c>
      <c r="CP6" s="225">
        <v>105.93412017822266</v>
      </c>
      <c r="CQ6" s="225">
        <v>118.42727661132813</v>
      </c>
      <c r="CR6" s="225">
        <v>108.26233673095703</v>
      </c>
      <c r="CS6" s="225">
        <v>118.60959625244141</v>
      </c>
      <c r="CT6" s="225">
        <v>107.91941833496094</v>
      </c>
      <c r="CU6" s="225">
        <v>107.50716400146484</v>
      </c>
      <c r="CV6" s="225">
        <v>108.30657958984375</v>
      </c>
      <c r="CW6" s="225">
        <v>109.83834075927734</v>
      </c>
      <c r="CX6" s="225">
        <v>106.67707061767578</v>
      </c>
      <c r="CY6" s="225">
        <v>118.01432800292969</v>
      </c>
      <c r="CZ6" s="225">
        <v>103.39684295654297</v>
      </c>
      <c r="DA6" s="225">
        <v>109.21784210205078</v>
      </c>
      <c r="DB6" s="225">
        <v>106.03877258300781</v>
      </c>
      <c r="DC6" s="225">
        <v>118.30935668945313</v>
      </c>
      <c r="DD6" s="225">
        <v>108.28482818603516</v>
      </c>
      <c r="DE6" s="225">
        <v>118.76346588134766</v>
      </c>
      <c r="DF6" s="225">
        <v>107.96965026855469</v>
      </c>
      <c r="DG6" s="225">
        <v>107.55848693847656</v>
      </c>
      <c r="DH6" s="225">
        <v>108.34541320800781</v>
      </c>
      <c r="DI6" s="225">
        <v>109.92730712890625</v>
      </c>
      <c r="DJ6" s="225">
        <v>106.86167907714844</v>
      </c>
      <c r="DK6" s="225">
        <v>117.51205444335938</v>
      </c>
      <c r="DL6" s="225">
        <v>103.35319519042969</v>
      </c>
      <c r="DM6" s="225">
        <v>109.18553161621094</v>
      </c>
      <c r="DN6" s="225">
        <v>106.00401306152344</v>
      </c>
      <c r="DO6" s="225">
        <v>118.29206085205078</v>
      </c>
      <c r="DP6" s="225">
        <v>108.25765991210938</v>
      </c>
      <c r="DQ6" s="225">
        <v>119.35432434082031</v>
      </c>
      <c r="DR6" s="225">
        <v>107.94682312011719</v>
      </c>
      <c r="DS6" s="225">
        <v>107.50597381591797</v>
      </c>
      <c r="DT6" s="225">
        <v>108.27622985839844</v>
      </c>
      <c r="DU6" s="225">
        <v>109.88997650146484</v>
      </c>
      <c r="DV6" s="225">
        <v>106.80713653564453</v>
      </c>
      <c r="DW6" s="225">
        <v>117.54782104492188</v>
      </c>
      <c r="DX6" s="225">
        <v>103.30809020996094</v>
      </c>
      <c r="DY6" s="225">
        <v>109.18734741210938</v>
      </c>
      <c r="DZ6" s="225">
        <v>106.10588836669922</v>
      </c>
      <c r="EA6" s="225">
        <v>118.24732971191406</v>
      </c>
      <c r="EB6" s="225">
        <v>108.28409576416016</v>
      </c>
      <c r="EC6" s="225">
        <v>118.04006958007813</v>
      </c>
      <c r="ED6" s="225">
        <v>107.91573333740234</v>
      </c>
      <c r="EE6" s="225">
        <v>107.55427551269531</v>
      </c>
      <c r="EF6" s="225">
        <v>108.26526641845703</v>
      </c>
      <c r="EG6" s="225">
        <v>109.86708068847656</v>
      </c>
      <c r="EH6" s="225">
        <v>106.85147857666016</v>
      </c>
      <c r="EI6" s="225">
        <v>117.50032806396484</v>
      </c>
      <c r="EJ6" s="225">
        <v>103.3265380859375</v>
      </c>
      <c r="EK6" s="225">
        <v>109.07257080078125</v>
      </c>
      <c r="EL6" s="225">
        <v>105.97475433349609</v>
      </c>
      <c r="EM6" s="225">
        <v>118.1568603515625</v>
      </c>
      <c r="EN6" s="225">
        <v>108.28829956054688</v>
      </c>
      <c r="EO6" s="225">
        <v>118.62415313720703</v>
      </c>
      <c r="EP6" s="225">
        <v>107.93953704833984</v>
      </c>
      <c r="EQ6" s="225">
        <v>107.54859161376953</v>
      </c>
      <c r="ER6" s="225">
        <v>108.29801177978516</v>
      </c>
      <c r="ES6" s="225">
        <v>109.91780090332031</v>
      </c>
      <c r="ET6" s="225">
        <v>106.94533538818359</v>
      </c>
      <c r="EU6" s="225">
        <v>117.17196655273438</v>
      </c>
      <c r="EV6" s="225">
        <v>103.30179595947266</v>
      </c>
      <c r="EW6" s="225">
        <v>108.93238830566406</v>
      </c>
      <c r="EX6" s="225">
        <v>106.03291320800781</v>
      </c>
      <c r="EY6" s="225">
        <v>118.10879516601563</v>
      </c>
      <c r="EZ6" s="225">
        <v>108.30266571044922</v>
      </c>
      <c r="FA6" s="225">
        <v>118.23787689208984</v>
      </c>
      <c r="FB6" s="225">
        <v>107.94085693359375</v>
      </c>
      <c r="FC6" s="225">
        <v>107.6019287109375</v>
      </c>
      <c r="FD6" s="225">
        <v>108.31622314453125</v>
      </c>
      <c r="FE6" s="225">
        <v>109.87947082519531</v>
      </c>
      <c r="FF6" s="225">
        <v>107.09344482421875</v>
      </c>
      <c r="FG6" s="225">
        <v>116.96861267089844</v>
      </c>
      <c r="FH6" s="225">
        <v>103.27529907226563</v>
      </c>
      <c r="FI6" s="225">
        <v>108.92162322998047</v>
      </c>
      <c r="FJ6" s="225">
        <v>106.03218841552734</v>
      </c>
      <c r="FK6" s="225">
        <v>118.07100677490234</v>
      </c>
      <c r="FL6" s="225">
        <v>108.30451202392578</v>
      </c>
      <c r="FM6" s="225">
        <v>117.55598449707031</v>
      </c>
      <c r="FN6" s="225">
        <v>107.94039154052734</v>
      </c>
      <c r="FO6" s="225">
        <v>107.60025787353516</v>
      </c>
      <c r="FP6" s="225">
        <v>108.335693359375</v>
      </c>
      <c r="FQ6" s="225">
        <v>109.83818054199219</v>
      </c>
      <c r="FR6" s="225">
        <v>107.02817535400391</v>
      </c>
      <c r="FS6" s="225">
        <v>116.92342376708984</v>
      </c>
      <c r="FT6" s="225">
        <v>103.26222991943359</v>
      </c>
      <c r="FU6" s="225">
        <v>108.77930450439453</v>
      </c>
      <c r="FV6" s="225">
        <v>105.92633819580078</v>
      </c>
      <c r="FW6" s="225">
        <v>117.95951080322266</v>
      </c>
      <c r="FX6" s="225">
        <v>108.32992553710938</v>
      </c>
      <c r="FY6" s="225">
        <v>117.48415374755859</v>
      </c>
      <c r="FZ6" s="225">
        <v>108.04714202880859</v>
      </c>
      <c r="GA6" s="225">
        <v>107.62967681884766</v>
      </c>
      <c r="GB6" s="225">
        <v>109.04488372802734</v>
      </c>
      <c r="GC6" s="225">
        <v>109.08429718017578</v>
      </c>
      <c r="GD6" s="225">
        <v>109.24459075927734</v>
      </c>
      <c r="GE6" s="225">
        <v>109.03273773193359</v>
      </c>
      <c r="GF6" s="225">
        <v>109.13456726074219</v>
      </c>
      <c r="GG6" s="225">
        <v>109.14443206787109</v>
      </c>
      <c r="GH6" s="225">
        <v>109.02082824707031</v>
      </c>
      <c r="GI6" s="225">
        <v>108.9349365234375</v>
      </c>
      <c r="GJ6" s="225">
        <v>109.03555297851563</v>
      </c>
      <c r="GK6" s="225">
        <v>108.77033996582031</v>
      </c>
      <c r="GL6" s="225">
        <v>108.30473327636719</v>
      </c>
      <c r="GM6" s="225">
        <v>109.87007141113281</v>
      </c>
      <c r="GN6" s="225">
        <v>106.81305694580078</v>
      </c>
      <c r="GO6" s="225">
        <v>117.49214172363281</v>
      </c>
      <c r="GP6" s="225">
        <v>103.32266235351563</v>
      </c>
      <c r="GQ6" s="225">
        <v>109.00187683105469</v>
      </c>
      <c r="GR6" s="225">
        <v>105.99238586425781</v>
      </c>
      <c r="GS6" s="225">
        <v>118.21551513671875</v>
      </c>
      <c r="GT6" s="225">
        <v>108.29698181152344</v>
      </c>
      <c r="GU6" s="225">
        <v>118.20562744140625</v>
      </c>
      <c r="GV6" s="225">
        <v>107.96950531005859</v>
      </c>
      <c r="GW6" s="225">
        <v>107.57155609130859</v>
      </c>
      <c r="GX6" s="225">
        <v>109.01153564453125</v>
      </c>
      <c r="GY6" s="225">
        <v>109.01152801513672</v>
      </c>
    </row>
    <row r="7" spans="1:207" x14ac:dyDescent="0.25">
      <c r="A7" s="226">
        <v>42856</v>
      </c>
      <c r="B7" s="225">
        <v>5</v>
      </c>
      <c r="C7" s="225">
        <v>2017</v>
      </c>
      <c r="D7" s="225">
        <v>110.68337249755859</v>
      </c>
      <c r="E7" s="225">
        <v>110.29759216308594</v>
      </c>
      <c r="F7" s="225">
        <v>111.38063812255859</v>
      </c>
      <c r="G7" s="225">
        <v>110.46481323242188</v>
      </c>
      <c r="H7" s="225">
        <v>111.03797149658203</v>
      </c>
      <c r="I7" s="225">
        <v>110.52959442138672</v>
      </c>
      <c r="J7" s="225">
        <v>110.50898742675781</v>
      </c>
      <c r="K7" s="225">
        <v>110.35541534423828</v>
      </c>
      <c r="L7" s="225">
        <v>111.51132202148438</v>
      </c>
      <c r="M7" s="225">
        <v>110.65568542480469</v>
      </c>
      <c r="N7" s="225">
        <v>111.26253509521484</v>
      </c>
      <c r="O7" s="225">
        <v>110.50900268554688</v>
      </c>
      <c r="P7" s="225">
        <v>110.82777404785156</v>
      </c>
      <c r="Q7" s="225">
        <v>110.50298309326172</v>
      </c>
      <c r="R7" s="225">
        <v>111.67474365234375</v>
      </c>
      <c r="S7" s="225">
        <v>110.32472229003906</v>
      </c>
      <c r="T7" s="225">
        <v>111.34070587158203</v>
      </c>
      <c r="U7" s="225">
        <v>110.52484893798828</v>
      </c>
      <c r="V7" s="225">
        <v>110.4453125</v>
      </c>
      <c r="W7" s="225">
        <v>110.29116058349609</v>
      </c>
      <c r="X7" s="225">
        <v>111.77513122558594</v>
      </c>
      <c r="Y7" s="225">
        <v>110.67099761962891</v>
      </c>
      <c r="Z7" s="225">
        <v>111.42481231689453</v>
      </c>
      <c r="AA7" s="225">
        <v>110.61553192138672</v>
      </c>
      <c r="AB7" s="225">
        <v>110.59139251708984</v>
      </c>
      <c r="AC7" s="225">
        <v>110.45504760742188</v>
      </c>
      <c r="AD7" s="225">
        <v>111.80876159667969</v>
      </c>
      <c r="AE7" s="225">
        <v>110.38125610351563</v>
      </c>
      <c r="AF7" s="225">
        <v>111.45428466796875</v>
      </c>
      <c r="AG7" s="225">
        <v>110.51898956298828</v>
      </c>
      <c r="AH7" s="225">
        <v>110.73273468017578</v>
      </c>
      <c r="AI7" s="225">
        <v>110.36616516113281</v>
      </c>
      <c r="AJ7" s="225">
        <v>111.9632568359375</v>
      </c>
      <c r="AK7" s="225">
        <v>110.56580352783203</v>
      </c>
      <c r="AL7" s="225">
        <v>111.35435485839844</v>
      </c>
      <c r="AM7" s="225">
        <v>110.44785308837891</v>
      </c>
      <c r="AN7" s="225">
        <v>110.32316589355469</v>
      </c>
      <c r="AO7" s="225">
        <v>110.45390319824219</v>
      </c>
      <c r="AP7" s="225">
        <v>111.90393829345703</v>
      </c>
      <c r="AQ7" s="225">
        <v>110.43893432617188</v>
      </c>
      <c r="AR7" s="225">
        <v>111.31989288330078</v>
      </c>
      <c r="AS7" s="225">
        <v>110.56825256347656</v>
      </c>
      <c r="AT7" s="225">
        <v>110.41018676757813</v>
      </c>
      <c r="AU7" s="225">
        <v>110.19293212890625</v>
      </c>
      <c r="AV7" s="225">
        <v>112.10176086425781</v>
      </c>
      <c r="AW7" s="225">
        <v>110.64253234863281</v>
      </c>
      <c r="AX7" s="225">
        <v>111.22903442382813</v>
      </c>
      <c r="AY7" s="225">
        <v>110.73881530761719</v>
      </c>
      <c r="AZ7" s="225">
        <v>110.52715301513672</v>
      </c>
      <c r="BA7" s="225">
        <v>110.40563201904297</v>
      </c>
      <c r="BB7" s="225">
        <v>111.99961090087891</v>
      </c>
      <c r="BC7" s="225">
        <v>110.93595123291016</v>
      </c>
      <c r="BD7" s="225">
        <v>111.39208984375</v>
      </c>
      <c r="BE7" s="225">
        <v>110.82021331787109</v>
      </c>
      <c r="BF7" s="225">
        <v>110.23830413818359</v>
      </c>
      <c r="BG7" s="225">
        <v>110.08911895751953</v>
      </c>
      <c r="BH7" s="225">
        <v>111.76834869384766</v>
      </c>
      <c r="BI7" s="225">
        <v>109.96501159667969</v>
      </c>
      <c r="BJ7" s="225">
        <v>111.32535552978516</v>
      </c>
      <c r="BK7" s="225">
        <v>110.89219665527344</v>
      </c>
      <c r="BL7" s="225">
        <v>109.74583435058594</v>
      </c>
      <c r="BM7" s="225">
        <v>111.71512603759766</v>
      </c>
      <c r="BN7" s="225">
        <v>108.51030731201172</v>
      </c>
      <c r="BO7" s="225">
        <v>120.69847869873047</v>
      </c>
      <c r="BP7" s="225">
        <v>106.22679901123047</v>
      </c>
      <c r="BQ7" s="225">
        <v>110.96360015869141</v>
      </c>
      <c r="BR7" s="225">
        <v>106.89590454101563</v>
      </c>
      <c r="BS7" s="225">
        <v>119.04403686523438</v>
      </c>
      <c r="BT7" s="225">
        <v>109.06742095947266</v>
      </c>
      <c r="BU7" s="225">
        <v>121.62060546875</v>
      </c>
      <c r="BV7" s="225">
        <v>109.78994750976563</v>
      </c>
      <c r="BW7" s="225">
        <v>108.97765350341797</v>
      </c>
      <c r="BX7" s="225">
        <v>109.74929046630859</v>
      </c>
      <c r="BY7" s="225">
        <v>111.69273376464844</v>
      </c>
      <c r="BZ7" s="225">
        <v>108.54325103759766</v>
      </c>
      <c r="CA7" s="225">
        <v>120.81956481933594</v>
      </c>
      <c r="CB7" s="225">
        <v>106.17914581298828</v>
      </c>
      <c r="CC7" s="225">
        <v>110.97135925292969</v>
      </c>
      <c r="CD7" s="225">
        <v>107.04776000976563</v>
      </c>
      <c r="CE7" s="225">
        <v>118.91404724121094</v>
      </c>
      <c r="CF7" s="225">
        <v>109.11704254150391</v>
      </c>
      <c r="CG7" s="225">
        <v>122.01345062255859</v>
      </c>
      <c r="CH7" s="225">
        <v>109.65370178222656</v>
      </c>
      <c r="CI7" s="225">
        <v>108.97856140136719</v>
      </c>
      <c r="CJ7" s="225">
        <v>109.76941680908203</v>
      </c>
      <c r="CK7" s="225">
        <v>111.71811676025391</v>
      </c>
      <c r="CL7" s="225">
        <v>108.60926055908203</v>
      </c>
      <c r="CM7" s="225">
        <v>120.23619079589844</v>
      </c>
      <c r="CN7" s="225">
        <v>106.17872619628906</v>
      </c>
      <c r="CO7" s="225">
        <v>110.76220703125</v>
      </c>
      <c r="CP7" s="225">
        <v>106.97965240478516</v>
      </c>
      <c r="CQ7" s="225">
        <v>118.81475830078125</v>
      </c>
      <c r="CR7" s="225">
        <v>109.10004425048828</v>
      </c>
      <c r="CS7" s="225">
        <v>120.70808410644531</v>
      </c>
      <c r="CT7" s="225">
        <v>109.57801055908203</v>
      </c>
      <c r="CU7" s="225">
        <v>108.91937255859375</v>
      </c>
      <c r="CV7" s="225">
        <v>109.75503540039063</v>
      </c>
      <c r="CW7" s="225">
        <v>111.72607421875</v>
      </c>
      <c r="CX7" s="225">
        <v>108.76914978027344</v>
      </c>
      <c r="CY7" s="225">
        <v>120.232421875</v>
      </c>
      <c r="CZ7" s="225">
        <v>106.18825531005859</v>
      </c>
      <c r="DA7" s="225">
        <v>110.90211486816406</v>
      </c>
      <c r="DB7" s="225">
        <v>107.02307891845703</v>
      </c>
      <c r="DC7" s="225">
        <v>118.67855072021484</v>
      </c>
      <c r="DD7" s="225">
        <v>109.09745788574219</v>
      </c>
      <c r="DE7" s="225">
        <v>120.82361602783203</v>
      </c>
      <c r="DF7" s="225">
        <v>109.57779693603516</v>
      </c>
      <c r="DG7" s="225">
        <v>108.97165679931641</v>
      </c>
      <c r="DH7" s="225">
        <v>109.77237701416016</v>
      </c>
      <c r="DI7" s="225">
        <v>111.75708770751953</v>
      </c>
      <c r="DJ7" s="225">
        <v>108.93109130859375</v>
      </c>
      <c r="DK7" s="225">
        <v>119.59795379638672</v>
      </c>
      <c r="DL7" s="225">
        <v>106.16445922851563</v>
      </c>
      <c r="DM7" s="225">
        <v>110.84890747070313</v>
      </c>
      <c r="DN7" s="225">
        <v>106.99732971191406</v>
      </c>
      <c r="DO7" s="225">
        <v>118.69818878173828</v>
      </c>
      <c r="DP7" s="225">
        <v>109.00247192382813</v>
      </c>
      <c r="DQ7" s="225">
        <v>121.44860076904297</v>
      </c>
      <c r="DR7" s="225">
        <v>109.56227111816406</v>
      </c>
      <c r="DS7" s="225">
        <v>108.90254211425781</v>
      </c>
      <c r="DT7" s="225">
        <v>109.71086120605469</v>
      </c>
      <c r="DU7" s="225">
        <v>111.74063873291016</v>
      </c>
      <c r="DV7" s="225">
        <v>108.81394195556641</v>
      </c>
      <c r="DW7" s="225">
        <v>119.69252014160156</v>
      </c>
      <c r="DX7" s="225">
        <v>106.12677764892578</v>
      </c>
      <c r="DY7" s="225">
        <v>110.8511962890625</v>
      </c>
      <c r="DZ7" s="225">
        <v>107.05399322509766</v>
      </c>
      <c r="EA7" s="225">
        <v>118.62091827392578</v>
      </c>
      <c r="EB7" s="225">
        <v>109.12281036376953</v>
      </c>
      <c r="EC7" s="225">
        <v>120.17627716064453</v>
      </c>
      <c r="ED7" s="225">
        <v>109.45955657958984</v>
      </c>
      <c r="EE7" s="225">
        <v>108.93764495849609</v>
      </c>
      <c r="EF7" s="225">
        <v>109.70029449462891</v>
      </c>
      <c r="EG7" s="225">
        <v>111.74172973632813</v>
      </c>
      <c r="EH7" s="225">
        <v>108.72644805908203</v>
      </c>
      <c r="EI7" s="225">
        <v>119.65365600585938</v>
      </c>
      <c r="EJ7" s="225">
        <v>106.14157867431641</v>
      </c>
      <c r="EK7" s="225">
        <v>110.7315673828125</v>
      </c>
      <c r="EL7" s="225">
        <v>106.94329833984375</v>
      </c>
      <c r="EM7" s="225">
        <v>118.51963806152344</v>
      </c>
      <c r="EN7" s="225">
        <v>109.18727111816406</v>
      </c>
      <c r="EO7" s="225">
        <v>120.72205352783203</v>
      </c>
      <c r="EP7" s="225">
        <v>109.43236541748047</v>
      </c>
      <c r="EQ7" s="225">
        <v>108.95458984375</v>
      </c>
      <c r="ER7" s="225">
        <v>109.72425842285156</v>
      </c>
      <c r="ES7" s="225">
        <v>111.76040649414063</v>
      </c>
      <c r="ET7" s="225">
        <v>108.8603515625</v>
      </c>
      <c r="EU7" s="225">
        <v>119.30963897705078</v>
      </c>
      <c r="EV7" s="225">
        <v>106.13045501708984</v>
      </c>
      <c r="EW7" s="225">
        <v>110.58269500732422</v>
      </c>
      <c r="EX7" s="225">
        <v>106.97639465332031</v>
      </c>
      <c r="EY7" s="225">
        <v>118.50318908691406</v>
      </c>
      <c r="EZ7" s="225">
        <v>109.16465759277344</v>
      </c>
      <c r="FA7" s="225">
        <v>120.296630859375</v>
      </c>
      <c r="FB7" s="225">
        <v>109.42246246337891</v>
      </c>
      <c r="FC7" s="225">
        <v>108.98426818847656</v>
      </c>
      <c r="FD7" s="225">
        <v>109.72025299072266</v>
      </c>
      <c r="FE7" s="225">
        <v>111.75691223144531</v>
      </c>
      <c r="FF7" s="225">
        <v>108.99179840087891</v>
      </c>
      <c r="FG7" s="225">
        <v>119.07916259765625</v>
      </c>
      <c r="FH7" s="225">
        <v>106.13996887207031</v>
      </c>
      <c r="FI7" s="225">
        <v>110.56414031982422</v>
      </c>
      <c r="FJ7" s="225">
        <v>106.96772003173828</v>
      </c>
      <c r="FK7" s="225">
        <v>118.46588897705078</v>
      </c>
      <c r="FL7" s="225">
        <v>109.17826843261719</v>
      </c>
      <c r="FM7" s="225">
        <v>119.66805267333984</v>
      </c>
      <c r="FN7" s="225">
        <v>109.45500946044922</v>
      </c>
      <c r="FO7" s="225">
        <v>108.96647644042969</v>
      </c>
      <c r="FP7" s="225">
        <v>109.73090362548828</v>
      </c>
      <c r="FQ7" s="225">
        <v>111.73464965820313</v>
      </c>
      <c r="FR7" s="225">
        <v>108.70161437988281</v>
      </c>
      <c r="FS7" s="225">
        <v>119.14152526855469</v>
      </c>
      <c r="FT7" s="225">
        <v>106.15151214599609</v>
      </c>
      <c r="FU7" s="225">
        <v>110.41461944580078</v>
      </c>
      <c r="FV7" s="225">
        <v>106.87978363037109</v>
      </c>
      <c r="FW7" s="225">
        <v>118.27176666259766</v>
      </c>
      <c r="FX7" s="225">
        <v>109.27371978759766</v>
      </c>
      <c r="FY7" s="225">
        <v>119.60008239746094</v>
      </c>
      <c r="FZ7" s="225">
        <v>109.41282653808594</v>
      </c>
      <c r="GA7" s="225">
        <v>109.00447845458984</v>
      </c>
      <c r="GB7" s="225">
        <v>110.67587280273438</v>
      </c>
      <c r="GC7" s="225">
        <v>110.68723297119141</v>
      </c>
      <c r="GD7" s="225">
        <v>110.83026885986328</v>
      </c>
      <c r="GE7" s="225">
        <v>110.62454223632813</v>
      </c>
      <c r="GF7" s="225">
        <v>110.69765472412109</v>
      </c>
      <c r="GG7" s="225">
        <v>110.72052001953125</v>
      </c>
      <c r="GH7" s="225">
        <v>110.56778717041016</v>
      </c>
      <c r="GI7" s="225">
        <v>110.49209594726563</v>
      </c>
      <c r="GJ7" s="225">
        <v>110.60492706298828</v>
      </c>
      <c r="GK7" s="225">
        <v>110.33875274658203</v>
      </c>
      <c r="GL7" s="225">
        <v>109.736572265625</v>
      </c>
      <c r="GM7" s="225">
        <v>111.73695373535156</v>
      </c>
      <c r="GN7" s="225">
        <v>108.76464080810547</v>
      </c>
      <c r="GO7" s="225">
        <v>119.65521240234375</v>
      </c>
      <c r="GP7" s="225">
        <v>106.15341186523438</v>
      </c>
      <c r="GQ7" s="225">
        <v>110.65853118896484</v>
      </c>
      <c r="GR7" s="225">
        <v>106.96383666992188</v>
      </c>
      <c r="GS7" s="225">
        <v>118.58909606933594</v>
      </c>
      <c r="GT7" s="225">
        <v>109.16130828857422</v>
      </c>
      <c r="GU7" s="225">
        <v>120.29464721679688</v>
      </c>
      <c r="GV7" s="225">
        <v>109.48271179199219</v>
      </c>
      <c r="GW7" s="225">
        <v>108.9664306640625</v>
      </c>
      <c r="GX7" s="225">
        <v>110.58573913574219</v>
      </c>
      <c r="GY7" s="225">
        <v>110.58573913574219</v>
      </c>
    </row>
    <row r="8" spans="1:207" x14ac:dyDescent="0.25">
      <c r="A8" s="226">
        <v>42887</v>
      </c>
      <c r="B8" s="225">
        <v>6</v>
      </c>
      <c r="C8" s="225">
        <v>2017</v>
      </c>
      <c r="D8" s="225">
        <v>112.19669342041016</v>
      </c>
      <c r="E8" s="225">
        <v>111.30752563476563</v>
      </c>
      <c r="F8" s="225">
        <v>112.39476013183594</v>
      </c>
      <c r="G8" s="225">
        <v>111.98880004882813</v>
      </c>
      <c r="H8" s="225">
        <v>112.00383758544922</v>
      </c>
      <c r="I8" s="225">
        <v>111.61599731445313</v>
      </c>
      <c r="J8" s="225">
        <v>112.020263671875</v>
      </c>
      <c r="K8" s="225">
        <v>111.39462280273438</v>
      </c>
      <c r="L8" s="225">
        <v>112.54522705078125</v>
      </c>
      <c r="M8" s="225">
        <v>112.18891906738281</v>
      </c>
      <c r="N8" s="225">
        <v>112.24875640869141</v>
      </c>
      <c r="O8" s="225">
        <v>111.6357421875</v>
      </c>
      <c r="P8" s="225">
        <v>112.35944366455078</v>
      </c>
      <c r="Q8" s="225">
        <v>111.56417846679688</v>
      </c>
      <c r="R8" s="225">
        <v>112.69001770019531</v>
      </c>
      <c r="S8" s="225">
        <v>111.83077239990234</v>
      </c>
      <c r="T8" s="225">
        <v>112.39136505126953</v>
      </c>
      <c r="U8" s="225">
        <v>111.66703796386719</v>
      </c>
      <c r="V8" s="225">
        <v>111.90981292724609</v>
      </c>
      <c r="W8" s="225">
        <v>111.36452484130859</v>
      </c>
      <c r="X8" s="225">
        <v>112.78673553466797</v>
      </c>
      <c r="Y8" s="225">
        <v>112.19029998779297</v>
      </c>
      <c r="Z8" s="225">
        <v>112.5484619140625</v>
      </c>
      <c r="AA8" s="225">
        <v>111.79140472412109</v>
      </c>
      <c r="AB8" s="225">
        <v>112.1317138671875</v>
      </c>
      <c r="AC8" s="225">
        <v>111.55499267578125</v>
      </c>
      <c r="AD8" s="225">
        <v>112.85157012939453</v>
      </c>
      <c r="AE8" s="225">
        <v>111.91970062255859</v>
      </c>
      <c r="AF8" s="225">
        <v>112.53416442871094</v>
      </c>
      <c r="AG8" s="225">
        <v>111.65536499023438</v>
      </c>
      <c r="AH8" s="225">
        <v>112.24730682373047</v>
      </c>
      <c r="AI8" s="225">
        <v>111.46806335449219</v>
      </c>
      <c r="AJ8" s="225">
        <v>113.02156066894531</v>
      </c>
      <c r="AK8" s="225">
        <v>112.08390808105469</v>
      </c>
      <c r="AL8" s="225">
        <v>112.50791931152344</v>
      </c>
      <c r="AM8" s="225">
        <v>111.64327239990234</v>
      </c>
      <c r="AN8" s="225">
        <v>111.80905914306641</v>
      </c>
      <c r="AO8" s="225">
        <v>111.57413482666016</v>
      </c>
      <c r="AP8" s="225">
        <v>112.97721099853516</v>
      </c>
      <c r="AQ8" s="225">
        <v>111.99442291259766</v>
      </c>
      <c r="AR8" s="225">
        <v>112.54891204833984</v>
      </c>
      <c r="AS8" s="225">
        <v>111.73305511474609</v>
      </c>
      <c r="AT8" s="225">
        <v>111.91740417480469</v>
      </c>
      <c r="AU8" s="225">
        <v>111.31105804443359</v>
      </c>
      <c r="AV8" s="225">
        <v>113.15155792236328</v>
      </c>
      <c r="AW8" s="225">
        <v>112.17446136474609</v>
      </c>
      <c r="AX8" s="225">
        <v>112.48062133789063</v>
      </c>
      <c r="AY8" s="225">
        <v>111.97209167480469</v>
      </c>
      <c r="AZ8" s="225">
        <v>112.06205749511719</v>
      </c>
      <c r="BA8" s="225">
        <v>111.56539154052734</v>
      </c>
      <c r="BB8" s="225">
        <v>113.00576782226563</v>
      </c>
      <c r="BC8" s="225">
        <v>112.49700164794922</v>
      </c>
      <c r="BD8" s="225">
        <v>112.68894195556641</v>
      </c>
      <c r="BE8" s="225">
        <v>112.06022644042969</v>
      </c>
      <c r="BF8" s="225">
        <v>111.78319549560547</v>
      </c>
      <c r="BG8" s="225">
        <v>111.28529357910156</v>
      </c>
      <c r="BH8" s="225">
        <v>112.83023834228516</v>
      </c>
      <c r="BI8" s="225">
        <v>111.39206695556641</v>
      </c>
      <c r="BJ8" s="225">
        <v>112.68484497070313</v>
      </c>
      <c r="BK8" s="225">
        <v>112.22052001953125</v>
      </c>
      <c r="BL8" s="225">
        <v>110.70378875732422</v>
      </c>
      <c r="BM8" s="225">
        <v>112.61227416992188</v>
      </c>
      <c r="BN8" s="225">
        <v>109.65715789794922</v>
      </c>
      <c r="BO8" s="225">
        <v>122.74774932861328</v>
      </c>
      <c r="BP8" s="225">
        <v>107.35247039794922</v>
      </c>
      <c r="BQ8" s="225">
        <v>112.65257263183594</v>
      </c>
      <c r="BR8" s="225">
        <v>107.86479949951172</v>
      </c>
      <c r="BS8" s="225">
        <v>120.25272369384766</v>
      </c>
      <c r="BT8" s="225">
        <v>111.37447357177734</v>
      </c>
      <c r="BU8" s="225">
        <v>122.64774322509766</v>
      </c>
      <c r="BV8" s="225">
        <v>110.98987579345703</v>
      </c>
      <c r="BW8" s="225">
        <v>110.48260498046875</v>
      </c>
      <c r="BX8" s="225">
        <v>110.69538116455078</v>
      </c>
      <c r="BY8" s="225">
        <v>112.52183532714844</v>
      </c>
      <c r="BZ8" s="225">
        <v>109.69004821777344</v>
      </c>
      <c r="CA8" s="225">
        <v>122.77256774902344</v>
      </c>
      <c r="CB8" s="225">
        <v>107.37123870849609</v>
      </c>
      <c r="CC8" s="225">
        <v>112.67637634277344</v>
      </c>
      <c r="CD8" s="225">
        <v>107.96500396728516</v>
      </c>
      <c r="CE8" s="225">
        <v>120.13874053955078</v>
      </c>
      <c r="CF8" s="225">
        <v>111.53938293457031</v>
      </c>
      <c r="CG8" s="225">
        <v>123.03453826904297</v>
      </c>
      <c r="CH8" s="225">
        <v>110.85440826416016</v>
      </c>
      <c r="CI8" s="225">
        <v>110.43564605712891</v>
      </c>
      <c r="CJ8" s="225">
        <v>110.719970703125</v>
      </c>
      <c r="CK8" s="225">
        <v>112.44008636474609</v>
      </c>
      <c r="CL8" s="225">
        <v>109.70262908935547</v>
      </c>
      <c r="CM8" s="225">
        <v>122.27232360839844</v>
      </c>
      <c r="CN8" s="225">
        <v>107.40575408935547</v>
      </c>
      <c r="CO8" s="225">
        <v>112.42267608642578</v>
      </c>
      <c r="CP8" s="225">
        <v>107.93070220947266</v>
      </c>
      <c r="CQ8" s="225">
        <v>120.13090515136719</v>
      </c>
      <c r="CR8" s="225">
        <v>111.50823211669922</v>
      </c>
      <c r="CS8" s="225">
        <v>121.74567413330078</v>
      </c>
      <c r="CT8" s="225">
        <v>110.82768249511719</v>
      </c>
      <c r="CU8" s="225">
        <v>110.34331512451172</v>
      </c>
      <c r="CV8" s="225">
        <v>110.70578002929688</v>
      </c>
      <c r="CW8" s="225">
        <v>112.49421691894531</v>
      </c>
      <c r="CX8" s="225">
        <v>109.78805541992188</v>
      </c>
      <c r="CY8" s="225">
        <v>122.26983642578125</v>
      </c>
      <c r="CZ8" s="225">
        <v>107.48616790771484</v>
      </c>
      <c r="DA8" s="225">
        <v>112.59919738769531</v>
      </c>
      <c r="DB8" s="225">
        <v>107.88568878173828</v>
      </c>
      <c r="DC8" s="225">
        <v>120.02172088623047</v>
      </c>
      <c r="DD8" s="225">
        <v>111.52991485595703</v>
      </c>
      <c r="DE8" s="225">
        <v>121.84205627441406</v>
      </c>
      <c r="DF8" s="225">
        <v>110.93010711669922</v>
      </c>
      <c r="DG8" s="225">
        <v>110.41665649414063</v>
      </c>
      <c r="DH8" s="225">
        <v>110.72416687011719</v>
      </c>
      <c r="DI8" s="225">
        <v>112.50901031494141</v>
      </c>
      <c r="DJ8" s="225">
        <v>109.955322265625</v>
      </c>
      <c r="DK8" s="225">
        <v>121.62737274169922</v>
      </c>
      <c r="DL8" s="225">
        <v>107.46404266357422</v>
      </c>
      <c r="DM8" s="225">
        <v>112.52667236328125</v>
      </c>
      <c r="DN8" s="225">
        <v>107.87513732910156</v>
      </c>
      <c r="DO8" s="225">
        <v>120.08612823486328</v>
      </c>
      <c r="DP8" s="225">
        <v>111.43124389648438</v>
      </c>
      <c r="DQ8" s="225">
        <v>122.48358154296875</v>
      </c>
      <c r="DR8" s="225">
        <v>110.94673156738281</v>
      </c>
      <c r="DS8" s="225">
        <v>110.34646606445313</v>
      </c>
      <c r="DT8" s="225">
        <v>110.65133666992188</v>
      </c>
      <c r="DU8" s="225">
        <v>112.51617431640625</v>
      </c>
      <c r="DV8" s="225">
        <v>109.85004425048828</v>
      </c>
      <c r="DW8" s="225">
        <v>121.72779083251953</v>
      </c>
      <c r="DX8" s="225">
        <v>107.47490692138672</v>
      </c>
      <c r="DY8" s="225">
        <v>112.53128051757813</v>
      </c>
      <c r="DZ8" s="225">
        <v>107.89101409912109</v>
      </c>
      <c r="EA8" s="225">
        <v>120.03775787353516</v>
      </c>
      <c r="EB8" s="225">
        <v>111.56960296630859</v>
      </c>
      <c r="EC8" s="225">
        <v>121.20906829833984</v>
      </c>
      <c r="ED8" s="225">
        <v>110.85350036621094</v>
      </c>
      <c r="EE8" s="225">
        <v>110.35353088378906</v>
      </c>
      <c r="EF8" s="225">
        <v>110.64653015136719</v>
      </c>
      <c r="EG8" s="225">
        <v>112.51401519775391</v>
      </c>
      <c r="EH8" s="225">
        <v>109.76262664794922</v>
      </c>
      <c r="EI8" s="225">
        <v>121.66741943359375</v>
      </c>
      <c r="EJ8" s="225">
        <v>107.46132659912109</v>
      </c>
      <c r="EK8" s="225">
        <v>112.37591552734375</v>
      </c>
      <c r="EL8" s="225">
        <v>107.74176788330078</v>
      </c>
      <c r="EM8" s="225">
        <v>119.92405700683594</v>
      </c>
      <c r="EN8" s="225">
        <v>111.70819854736328</v>
      </c>
      <c r="EO8" s="225">
        <v>121.81044006347656</v>
      </c>
      <c r="EP8" s="225">
        <v>110.8626708984375</v>
      </c>
      <c r="EQ8" s="225">
        <v>110.36714935302734</v>
      </c>
      <c r="ER8" s="225">
        <v>110.68918609619141</v>
      </c>
      <c r="ES8" s="225">
        <v>112.54241180419922</v>
      </c>
      <c r="ET8" s="225">
        <v>109.82743072509766</v>
      </c>
      <c r="EU8" s="225">
        <v>121.43729400634766</v>
      </c>
      <c r="EV8" s="225">
        <v>107.49280548095703</v>
      </c>
      <c r="EW8" s="225">
        <v>112.18203735351563</v>
      </c>
      <c r="EX8" s="225">
        <v>107.76406097412109</v>
      </c>
      <c r="EY8" s="225">
        <v>119.92189788818359</v>
      </c>
      <c r="EZ8" s="225">
        <v>111.69614410400391</v>
      </c>
      <c r="FA8" s="225">
        <v>121.30730438232422</v>
      </c>
      <c r="FB8" s="225">
        <v>110.88166809082031</v>
      </c>
      <c r="FC8" s="225">
        <v>110.43807983398438</v>
      </c>
      <c r="FD8" s="225">
        <v>110.70436859130859</v>
      </c>
      <c r="FE8" s="225">
        <v>112.52119445800781</v>
      </c>
      <c r="FF8" s="225">
        <v>109.97984313964844</v>
      </c>
      <c r="FG8" s="225">
        <v>121.20697784423828</v>
      </c>
      <c r="FH8" s="225">
        <v>107.5223388671875</v>
      </c>
      <c r="FI8" s="225">
        <v>112.15654754638672</v>
      </c>
      <c r="FJ8" s="225">
        <v>107.69113922119141</v>
      </c>
      <c r="FK8" s="225">
        <v>119.95146942138672</v>
      </c>
      <c r="FL8" s="225">
        <v>111.76218414306641</v>
      </c>
      <c r="FM8" s="225">
        <v>120.77094268798828</v>
      </c>
      <c r="FN8" s="225">
        <v>110.931884765625</v>
      </c>
      <c r="FO8" s="225">
        <v>110.37795257568359</v>
      </c>
      <c r="FP8" s="225">
        <v>110.74691009521484</v>
      </c>
      <c r="FQ8" s="225">
        <v>112.42881011962891</v>
      </c>
      <c r="FR8" s="225">
        <v>109.65005493164063</v>
      </c>
      <c r="FS8" s="225">
        <v>121.38231658935547</v>
      </c>
      <c r="FT8" s="225">
        <v>107.5728759765625</v>
      </c>
      <c r="FU8" s="225">
        <v>111.96735382080078</v>
      </c>
      <c r="FV8" s="225">
        <v>107.56167602539063</v>
      </c>
      <c r="FW8" s="225">
        <v>119.85527038574219</v>
      </c>
      <c r="FX8" s="225">
        <v>111.95680999755859</v>
      </c>
      <c r="FY8" s="225">
        <v>120.54989624023438</v>
      </c>
      <c r="FZ8" s="225">
        <v>110.98101806640625</v>
      </c>
      <c r="GA8" s="225">
        <v>110.38523864746094</v>
      </c>
      <c r="GB8" s="225">
        <v>111.90989685058594</v>
      </c>
      <c r="GC8" s="225">
        <v>111.92645263671875</v>
      </c>
      <c r="GD8" s="225">
        <v>112.09340667724609</v>
      </c>
      <c r="GE8" s="225">
        <v>111.88223266601563</v>
      </c>
      <c r="GF8" s="225">
        <v>111.98290252685547</v>
      </c>
      <c r="GG8" s="225">
        <v>112.00867462158203</v>
      </c>
      <c r="GH8" s="225">
        <v>111.86569976806641</v>
      </c>
      <c r="GI8" s="225">
        <v>111.81098937988281</v>
      </c>
      <c r="GJ8" s="225">
        <v>111.95595550537109</v>
      </c>
      <c r="GK8" s="225">
        <v>111.74592590332031</v>
      </c>
      <c r="GL8" s="225">
        <v>110.69869995117188</v>
      </c>
      <c r="GM8" s="225">
        <v>112.50177001953125</v>
      </c>
      <c r="GN8" s="225">
        <v>109.79009246826172</v>
      </c>
      <c r="GO8" s="225">
        <v>121.74564361572266</v>
      </c>
      <c r="GP8" s="225">
        <v>107.49508666992188</v>
      </c>
      <c r="GQ8" s="225">
        <v>112.28048706054688</v>
      </c>
      <c r="GR8" s="225">
        <v>107.76163482666016</v>
      </c>
      <c r="GS8" s="225">
        <v>119.99961090087891</v>
      </c>
      <c r="GT8" s="225">
        <v>111.68613433837891</v>
      </c>
      <c r="GU8" s="225">
        <v>121.32559204101563</v>
      </c>
      <c r="GV8" s="225">
        <v>110.91706085205078</v>
      </c>
      <c r="GW8" s="225">
        <v>110.38911437988281</v>
      </c>
      <c r="GX8" s="225">
        <v>111.8983154296875</v>
      </c>
      <c r="GY8" s="225">
        <v>111.89830780029297</v>
      </c>
    </row>
    <row r="9" spans="1:207" x14ac:dyDescent="0.25">
      <c r="A9" s="226">
        <v>42917</v>
      </c>
      <c r="B9" s="225">
        <v>7</v>
      </c>
      <c r="C9" s="225">
        <v>2017</v>
      </c>
      <c r="D9" s="225">
        <v>113.85530090332031</v>
      </c>
      <c r="E9" s="225">
        <v>113.217529296875</v>
      </c>
      <c r="F9" s="225">
        <v>113.86048889160156</v>
      </c>
      <c r="G9" s="225">
        <v>113.28738403320313</v>
      </c>
      <c r="H9" s="225">
        <v>113.48530578613281</v>
      </c>
      <c r="I9" s="225">
        <v>113.16803741455078</v>
      </c>
      <c r="J9" s="225">
        <v>113.71345520019531</v>
      </c>
      <c r="K9" s="225">
        <v>113.35190582275391</v>
      </c>
      <c r="L9" s="225">
        <v>114.05009460449219</v>
      </c>
      <c r="M9" s="225">
        <v>113.51761627197266</v>
      </c>
      <c r="N9" s="225">
        <v>113.77794647216797</v>
      </c>
      <c r="O9" s="225">
        <v>113.15245819091797</v>
      </c>
      <c r="P9" s="225">
        <v>114.08363342285156</v>
      </c>
      <c r="Q9" s="225">
        <v>113.58037567138672</v>
      </c>
      <c r="R9" s="225">
        <v>114.27597808837891</v>
      </c>
      <c r="S9" s="225">
        <v>113.35157775878906</v>
      </c>
      <c r="T9" s="225">
        <v>113.97200012207031</v>
      </c>
      <c r="U9" s="225">
        <v>113.23902130126953</v>
      </c>
      <c r="V9" s="225">
        <v>113.71173095703125</v>
      </c>
      <c r="W9" s="225">
        <v>113.42845916748047</v>
      </c>
      <c r="X9" s="225">
        <v>114.44170379638672</v>
      </c>
      <c r="Y9" s="225">
        <v>113.61680603027344</v>
      </c>
      <c r="Z9" s="225">
        <v>114.13541412353516</v>
      </c>
      <c r="AA9" s="225">
        <v>113.43836212158203</v>
      </c>
      <c r="AB9" s="225">
        <v>113.91668701171875</v>
      </c>
      <c r="AC9" s="225">
        <v>113.67596435546875</v>
      </c>
      <c r="AD9" s="225">
        <v>114.55339813232422</v>
      </c>
      <c r="AE9" s="225">
        <v>113.54286193847656</v>
      </c>
      <c r="AF9" s="225">
        <v>114.11854553222656</v>
      </c>
      <c r="AG9" s="225">
        <v>113.32258605957031</v>
      </c>
      <c r="AH9" s="225">
        <v>114.00608825683594</v>
      </c>
      <c r="AI9" s="225">
        <v>113.60843658447266</v>
      </c>
      <c r="AJ9" s="225">
        <v>114.70622253417969</v>
      </c>
      <c r="AK9" s="225">
        <v>113.48519897460938</v>
      </c>
      <c r="AL9" s="225">
        <v>114.13799285888672</v>
      </c>
      <c r="AM9" s="225">
        <v>113.36297607421875</v>
      </c>
      <c r="AN9" s="225">
        <v>113.63480377197266</v>
      </c>
      <c r="AO9" s="225">
        <v>113.77318572998047</v>
      </c>
      <c r="AP9" s="225">
        <v>114.71012115478516</v>
      </c>
      <c r="AQ9" s="225">
        <v>113.64347076416016</v>
      </c>
      <c r="AR9" s="225">
        <v>114.19976043701172</v>
      </c>
      <c r="AS9" s="225">
        <v>113.47833251953125</v>
      </c>
      <c r="AT9" s="225">
        <v>113.81767272949219</v>
      </c>
      <c r="AU9" s="225">
        <v>113.53321838378906</v>
      </c>
      <c r="AV9" s="225">
        <v>114.96692657470703</v>
      </c>
      <c r="AW9" s="225">
        <v>113.74530029296875</v>
      </c>
      <c r="AX9" s="225">
        <v>114.15845489501953</v>
      </c>
      <c r="AY9" s="225">
        <v>113.81296539306641</v>
      </c>
      <c r="AZ9" s="225">
        <v>114.05481719970703</v>
      </c>
      <c r="BA9" s="225">
        <v>113.88331604003906</v>
      </c>
      <c r="BB9" s="225">
        <v>114.90625762939453</v>
      </c>
      <c r="BC9" s="225">
        <v>114.14110565185547</v>
      </c>
      <c r="BD9" s="225">
        <v>114.43871307373047</v>
      </c>
      <c r="BE9" s="225">
        <v>113.94441986083984</v>
      </c>
      <c r="BF9" s="225">
        <v>113.8770751953125</v>
      </c>
      <c r="BG9" s="225">
        <v>113.73747253417969</v>
      </c>
      <c r="BH9" s="225">
        <v>114.77076721191406</v>
      </c>
      <c r="BI9" s="225">
        <v>113.00032043457031</v>
      </c>
      <c r="BJ9" s="225">
        <v>114.41453552246094</v>
      </c>
      <c r="BK9" s="225">
        <v>114.19710540771484</v>
      </c>
      <c r="BL9" s="225">
        <v>111.88762664794922</v>
      </c>
      <c r="BM9" s="225">
        <v>115.80906677246094</v>
      </c>
      <c r="BN9" s="225">
        <v>108.65608978271484</v>
      </c>
      <c r="BO9" s="225">
        <v>125.07886505126953</v>
      </c>
      <c r="BP9" s="225">
        <v>109.9383544921875</v>
      </c>
      <c r="BQ9" s="225">
        <v>116.17973327636719</v>
      </c>
      <c r="BR9" s="225">
        <v>110.42564392089844</v>
      </c>
      <c r="BS9" s="225">
        <v>121.28269958496094</v>
      </c>
      <c r="BT9" s="225">
        <v>115.2176513671875</v>
      </c>
      <c r="BU9" s="225">
        <v>123.73434448242188</v>
      </c>
      <c r="BV9" s="225">
        <v>113.54531097412109</v>
      </c>
      <c r="BW9" s="225">
        <v>111.86551666259766</v>
      </c>
      <c r="BX9" s="225">
        <v>111.90562438964844</v>
      </c>
      <c r="BY9" s="225">
        <v>115.78314971923828</v>
      </c>
      <c r="BZ9" s="225">
        <v>108.66038513183594</v>
      </c>
      <c r="CA9" s="225">
        <v>125.07728576660156</v>
      </c>
      <c r="CB9" s="225">
        <v>109.96169281005859</v>
      </c>
      <c r="CC9" s="225">
        <v>116.34145355224609</v>
      </c>
      <c r="CD9" s="225">
        <v>110.50026702880859</v>
      </c>
      <c r="CE9" s="225">
        <v>121.21192932128906</v>
      </c>
      <c r="CF9" s="225">
        <v>115.385986328125</v>
      </c>
      <c r="CG9" s="225">
        <v>124.13405609130859</v>
      </c>
      <c r="CH9" s="225">
        <v>113.42379760742188</v>
      </c>
      <c r="CI9" s="225">
        <v>111.81432342529297</v>
      </c>
      <c r="CJ9" s="225">
        <v>111.95061492919922</v>
      </c>
      <c r="CK9" s="225">
        <v>115.673828125</v>
      </c>
      <c r="CL9" s="225">
        <v>108.55570220947266</v>
      </c>
      <c r="CM9" s="225">
        <v>124.65708923339844</v>
      </c>
      <c r="CN9" s="225">
        <v>109.99203491210938</v>
      </c>
      <c r="CO9" s="225">
        <v>116.12651062011719</v>
      </c>
      <c r="CP9" s="225">
        <v>110.45642852783203</v>
      </c>
      <c r="CQ9" s="225">
        <v>121.23542785644531</v>
      </c>
      <c r="CR9" s="225">
        <v>115.42520904541016</v>
      </c>
      <c r="CS9" s="225">
        <v>122.75491333007813</v>
      </c>
      <c r="CT9" s="225">
        <v>113.47780609130859</v>
      </c>
      <c r="CU9" s="225">
        <v>111.77295684814453</v>
      </c>
      <c r="CV9" s="225">
        <v>111.94340515136719</v>
      </c>
      <c r="CW9" s="225">
        <v>115.8814697265625</v>
      </c>
      <c r="CX9" s="225">
        <v>108.63576507568359</v>
      </c>
      <c r="CY9" s="225">
        <v>124.64266204833984</v>
      </c>
      <c r="CZ9" s="225">
        <v>110.06582641601563</v>
      </c>
      <c r="DA9" s="225">
        <v>116.28421783447266</v>
      </c>
      <c r="DB9" s="225">
        <v>110.20627593994141</v>
      </c>
      <c r="DC9" s="225">
        <v>121.155029296875</v>
      </c>
      <c r="DD9" s="225">
        <v>115.55506896972656</v>
      </c>
      <c r="DE9" s="225">
        <v>122.85063171386719</v>
      </c>
      <c r="DF9" s="225">
        <v>113.67381286621094</v>
      </c>
      <c r="DG9" s="225">
        <v>111.85060119628906</v>
      </c>
      <c r="DH9" s="225">
        <v>111.98342895507813</v>
      </c>
      <c r="DI9" s="225">
        <v>115.7894287109375</v>
      </c>
      <c r="DJ9" s="225">
        <v>108.73486328125</v>
      </c>
      <c r="DK9" s="225">
        <v>124.00093078613281</v>
      </c>
      <c r="DL9" s="225">
        <v>110.05860137939453</v>
      </c>
      <c r="DM9" s="225">
        <v>116.33496856689453</v>
      </c>
      <c r="DN9" s="225">
        <v>110.34976196289063</v>
      </c>
      <c r="DO9" s="225">
        <v>121.26164245605469</v>
      </c>
      <c r="DP9" s="225">
        <v>115.47946929931641</v>
      </c>
      <c r="DQ9" s="225">
        <v>123.54217529296875</v>
      </c>
      <c r="DR9" s="225">
        <v>113.77756500244141</v>
      </c>
      <c r="DS9" s="225">
        <v>111.81129455566406</v>
      </c>
      <c r="DT9" s="225">
        <v>111.90375518798828</v>
      </c>
      <c r="DU9" s="225">
        <v>115.78355407714844</v>
      </c>
      <c r="DV9" s="225">
        <v>108.64103698730469</v>
      </c>
      <c r="DW9" s="225">
        <v>124.13966369628906</v>
      </c>
      <c r="DX9" s="225">
        <v>110.05581665039063</v>
      </c>
      <c r="DY9" s="225">
        <v>116.3052978515625</v>
      </c>
      <c r="DZ9" s="225">
        <v>110.2650146484375</v>
      </c>
      <c r="EA9" s="225">
        <v>121.15746307373047</v>
      </c>
      <c r="EB9" s="225">
        <v>115.64712524414063</v>
      </c>
      <c r="EC9" s="225">
        <v>122.17274475097656</v>
      </c>
      <c r="ED9" s="225">
        <v>113.70558929443359</v>
      </c>
      <c r="EE9" s="225">
        <v>111.81584167480469</v>
      </c>
      <c r="EF9" s="225">
        <v>111.89788055419922</v>
      </c>
      <c r="EG9" s="225">
        <v>115.82878112792969</v>
      </c>
      <c r="EH9" s="225">
        <v>108.51204681396484</v>
      </c>
      <c r="EI9" s="225">
        <v>124.07404327392578</v>
      </c>
      <c r="EJ9" s="225">
        <v>110.03466796875</v>
      </c>
      <c r="EK9" s="225">
        <v>116.16329956054688</v>
      </c>
      <c r="EL9" s="225">
        <v>110.03525543212891</v>
      </c>
      <c r="EM9" s="225">
        <v>121.04254913330078</v>
      </c>
      <c r="EN9" s="225">
        <v>115.67279815673828</v>
      </c>
      <c r="EO9" s="225">
        <v>122.81337738037109</v>
      </c>
      <c r="EP9" s="225">
        <v>113.71822357177734</v>
      </c>
      <c r="EQ9" s="225">
        <v>111.82177734375</v>
      </c>
      <c r="ER9" s="225">
        <v>111.95478057861328</v>
      </c>
      <c r="ES9" s="225">
        <v>115.84892272949219</v>
      </c>
      <c r="ET9" s="225">
        <v>108.52306365966797</v>
      </c>
      <c r="EU9" s="225">
        <v>123.91297149658203</v>
      </c>
      <c r="EV9" s="225">
        <v>110.0849609375</v>
      </c>
      <c r="EW9" s="225">
        <v>115.95126342773438</v>
      </c>
      <c r="EX9" s="225">
        <v>110.06919097900391</v>
      </c>
      <c r="EY9" s="225">
        <v>121.08661651611328</v>
      </c>
      <c r="EZ9" s="225">
        <v>115.76486968994141</v>
      </c>
      <c r="FA9" s="225">
        <v>122.26387023925781</v>
      </c>
      <c r="FB9" s="225">
        <v>113.7738037109375</v>
      </c>
      <c r="FC9" s="225">
        <v>111.90543365478516</v>
      </c>
      <c r="FD9" s="225">
        <v>111.9761962890625</v>
      </c>
      <c r="FE9" s="225">
        <v>115.88227081298828</v>
      </c>
      <c r="FF9" s="225">
        <v>108.64131927490234</v>
      </c>
      <c r="FG9" s="225">
        <v>123.70957946777344</v>
      </c>
      <c r="FH9" s="225">
        <v>110.12245941162109</v>
      </c>
      <c r="FI9" s="225">
        <v>115.98957061767578</v>
      </c>
      <c r="FJ9" s="225">
        <v>110.04883575439453</v>
      </c>
      <c r="FK9" s="225">
        <v>121.09267425537109</v>
      </c>
      <c r="FL9" s="225">
        <v>115.82357025146484</v>
      </c>
      <c r="FM9" s="225">
        <v>121.69662475585938</v>
      </c>
      <c r="FN9" s="225">
        <v>113.88970184326172</v>
      </c>
      <c r="FO9" s="225">
        <v>111.87343597412109</v>
      </c>
      <c r="FP9" s="225">
        <v>112.01547241210938</v>
      </c>
      <c r="FQ9" s="225">
        <v>115.82869720458984</v>
      </c>
      <c r="FR9" s="225">
        <v>108.24948883056641</v>
      </c>
      <c r="FS9" s="225">
        <v>123.99661254882813</v>
      </c>
      <c r="FT9" s="225">
        <v>110.16863250732422</v>
      </c>
      <c r="FU9" s="225">
        <v>115.76422119140625</v>
      </c>
      <c r="FV9" s="225">
        <v>109.75240325927734</v>
      </c>
      <c r="FW9" s="225">
        <v>120.91194152832031</v>
      </c>
      <c r="FX9" s="225">
        <v>115.94339752197266</v>
      </c>
      <c r="FY9" s="225">
        <v>121.44947052001953</v>
      </c>
      <c r="FZ9" s="225">
        <v>113.86814117431641</v>
      </c>
      <c r="GA9" s="225">
        <v>111.87983703613281</v>
      </c>
      <c r="GB9" s="225">
        <v>113.54232788085938</v>
      </c>
      <c r="GC9" s="225">
        <v>113.61556243896484</v>
      </c>
      <c r="GD9" s="225">
        <v>113.858154296875</v>
      </c>
      <c r="GE9" s="225">
        <v>113.70517730712891</v>
      </c>
      <c r="GF9" s="225">
        <v>113.86012268066406</v>
      </c>
      <c r="GG9" s="225">
        <v>113.87364959716797</v>
      </c>
      <c r="GH9" s="225">
        <v>113.78647613525391</v>
      </c>
      <c r="GI9" s="225">
        <v>113.79155731201172</v>
      </c>
      <c r="GJ9" s="225">
        <v>114.03762817382813</v>
      </c>
      <c r="GK9" s="225">
        <v>113.9049072265625</v>
      </c>
      <c r="GL9" s="225">
        <v>111.94377136230469</v>
      </c>
      <c r="GM9" s="225">
        <v>115.81889343261719</v>
      </c>
      <c r="GN9" s="225">
        <v>108.55394744873047</v>
      </c>
      <c r="GO9" s="225">
        <v>124.19557189941406</v>
      </c>
      <c r="GP9" s="225">
        <v>110.08528900146484</v>
      </c>
      <c r="GQ9" s="225">
        <v>116.05193328857422</v>
      </c>
      <c r="GR9" s="225">
        <v>110.10426330566406</v>
      </c>
      <c r="GS9" s="225">
        <v>121.11514282226563</v>
      </c>
      <c r="GT9" s="225">
        <v>115.68686676025391</v>
      </c>
      <c r="GU9" s="225">
        <v>122.29196929931641</v>
      </c>
      <c r="GV9" s="225">
        <v>113.75749206542969</v>
      </c>
      <c r="GW9" s="225">
        <v>111.85124206542969</v>
      </c>
      <c r="GX9" s="225">
        <v>113.83236694335938</v>
      </c>
      <c r="GY9" s="225">
        <v>113.83235931396484</v>
      </c>
    </row>
    <row r="10" spans="1:207" x14ac:dyDescent="0.25">
      <c r="A10" s="226">
        <v>42948</v>
      </c>
      <c r="B10" s="225">
        <v>8</v>
      </c>
      <c r="C10" s="225">
        <v>2017</v>
      </c>
      <c r="D10" s="225">
        <v>115.66705322265625</v>
      </c>
      <c r="E10" s="225">
        <v>114.78810882568359</v>
      </c>
      <c r="F10" s="225">
        <v>115.28199768066406</v>
      </c>
      <c r="G10" s="225">
        <v>114.62978363037109</v>
      </c>
      <c r="H10" s="225">
        <v>115.16047668457031</v>
      </c>
      <c r="I10" s="225">
        <v>115.15987396240234</v>
      </c>
      <c r="J10" s="225">
        <v>115.46144104003906</v>
      </c>
      <c r="K10" s="225">
        <v>114.93164825439453</v>
      </c>
      <c r="L10" s="225">
        <v>115.46673583984375</v>
      </c>
      <c r="M10" s="225">
        <v>114.87823486328125</v>
      </c>
      <c r="N10" s="225">
        <v>115.41377258300781</v>
      </c>
      <c r="O10" s="225">
        <v>115.14580535888672</v>
      </c>
      <c r="P10" s="225">
        <v>115.86652374267578</v>
      </c>
      <c r="Q10" s="225">
        <v>115.119384765625</v>
      </c>
      <c r="R10" s="225">
        <v>115.73432159423828</v>
      </c>
      <c r="S10" s="225">
        <v>114.63779449462891</v>
      </c>
      <c r="T10" s="225">
        <v>115.59798431396484</v>
      </c>
      <c r="U10" s="225">
        <v>115.22283172607422</v>
      </c>
      <c r="V10" s="225">
        <v>115.39973449707031</v>
      </c>
      <c r="W10" s="225">
        <v>114.89389038085938</v>
      </c>
      <c r="X10" s="225">
        <v>115.90924072265625</v>
      </c>
      <c r="Y10" s="225">
        <v>114.9447021484375</v>
      </c>
      <c r="Z10" s="225">
        <v>115.73632049560547</v>
      </c>
      <c r="AA10" s="225">
        <v>115.41066741943359</v>
      </c>
      <c r="AB10" s="225">
        <v>115.66269683837891</v>
      </c>
      <c r="AC10" s="225">
        <v>115.18592834472656</v>
      </c>
      <c r="AD10" s="225">
        <v>116.05598449707031</v>
      </c>
      <c r="AE10" s="225">
        <v>114.88607025146484</v>
      </c>
      <c r="AF10" s="225">
        <v>115.72561645507813</v>
      </c>
      <c r="AG10" s="225">
        <v>115.28945159912109</v>
      </c>
      <c r="AH10" s="225">
        <v>115.72909545898438</v>
      </c>
      <c r="AI10" s="225">
        <v>115.11360931396484</v>
      </c>
      <c r="AJ10" s="225">
        <v>116.18614959716797</v>
      </c>
      <c r="AK10" s="225">
        <v>114.76996612548828</v>
      </c>
      <c r="AL10" s="225">
        <v>115.71586608886719</v>
      </c>
      <c r="AM10" s="225">
        <v>115.27463531494141</v>
      </c>
      <c r="AN10" s="225">
        <v>115.29743194580078</v>
      </c>
      <c r="AO10" s="225">
        <v>115.30003356933594</v>
      </c>
      <c r="AP10" s="225">
        <v>116.17778015136719</v>
      </c>
      <c r="AQ10" s="225">
        <v>115.0107421875</v>
      </c>
      <c r="AR10" s="225">
        <v>115.71522521972656</v>
      </c>
      <c r="AS10" s="225">
        <v>115.40953826904297</v>
      </c>
      <c r="AT10" s="225">
        <v>115.52447509765625</v>
      </c>
      <c r="AU10" s="225">
        <v>114.9609375</v>
      </c>
      <c r="AV10" s="225">
        <v>116.43447875976563</v>
      </c>
      <c r="AW10" s="225">
        <v>115.04500579833984</v>
      </c>
      <c r="AX10" s="225">
        <v>115.64787292480469</v>
      </c>
      <c r="AY10" s="225">
        <v>115.73368835449219</v>
      </c>
      <c r="AZ10" s="225">
        <v>115.77906036376953</v>
      </c>
      <c r="BA10" s="225">
        <v>115.31999969482422</v>
      </c>
      <c r="BB10" s="225">
        <v>116.36321258544922</v>
      </c>
      <c r="BC10" s="225">
        <v>115.48057556152344</v>
      </c>
      <c r="BD10" s="225">
        <v>115.94561767578125</v>
      </c>
      <c r="BE10" s="225">
        <v>115.86274719238281</v>
      </c>
      <c r="BF10" s="225">
        <v>115.50792694091797</v>
      </c>
      <c r="BG10" s="225">
        <v>115.09611511230469</v>
      </c>
      <c r="BH10" s="225">
        <v>116.23922729492188</v>
      </c>
      <c r="BI10" s="225">
        <v>114.05893707275391</v>
      </c>
      <c r="BJ10" s="225">
        <v>115.85100555419922</v>
      </c>
      <c r="BK10" s="225">
        <v>116.10512542724609</v>
      </c>
      <c r="BL10" s="225">
        <v>114.01351928710938</v>
      </c>
      <c r="BM10" s="225">
        <v>117.41269683837891</v>
      </c>
      <c r="BN10" s="225">
        <v>107.99556732177734</v>
      </c>
      <c r="BO10" s="225">
        <v>127.62354278564453</v>
      </c>
      <c r="BP10" s="225">
        <v>110.85186767578125</v>
      </c>
      <c r="BQ10" s="225">
        <v>119.02085113525391</v>
      </c>
      <c r="BR10" s="225">
        <v>111.57244110107422</v>
      </c>
      <c r="BS10" s="225">
        <v>123.08029937744141</v>
      </c>
      <c r="BT10" s="225">
        <v>116.5692138671875</v>
      </c>
      <c r="BU10" s="225">
        <v>125.97893524169922</v>
      </c>
      <c r="BV10" s="225">
        <v>114.37899017333984</v>
      </c>
      <c r="BW10" s="225">
        <v>113.77849578857422</v>
      </c>
      <c r="BX10" s="225">
        <v>114.08775329589844</v>
      </c>
      <c r="BY10" s="225">
        <v>117.40402984619141</v>
      </c>
      <c r="BZ10" s="225">
        <v>108.08010864257813</v>
      </c>
      <c r="CA10" s="225">
        <v>127.59278106689453</v>
      </c>
      <c r="CB10" s="225">
        <v>110.93614196777344</v>
      </c>
      <c r="CC10" s="225">
        <v>119.14369964599609</v>
      </c>
      <c r="CD10" s="225">
        <v>111.67485809326172</v>
      </c>
      <c r="CE10" s="225">
        <v>123.0234375</v>
      </c>
      <c r="CF10" s="225">
        <v>116.52355194091797</v>
      </c>
      <c r="CG10" s="225">
        <v>126.43806457519531</v>
      </c>
      <c r="CH10" s="225">
        <v>114.29833221435547</v>
      </c>
      <c r="CI10" s="225">
        <v>113.71540832519531</v>
      </c>
      <c r="CJ10" s="225">
        <v>114.17897796630859</v>
      </c>
      <c r="CK10" s="225">
        <v>117.26142120361328</v>
      </c>
      <c r="CL10" s="225">
        <v>107.931640625</v>
      </c>
      <c r="CM10" s="225">
        <v>127.25670623779297</v>
      </c>
      <c r="CN10" s="225">
        <v>110.98143005371094</v>
      </c>
      <c r="CO10" s="225">
        <v>119.00161743164063</v>
      </c>
      <c r="CP10" s="225">
        <v>111.61087036132813</v>
      </c>
      <c r="CQ10" s="225">
        <v>123.05606842041016</v>
      </c>
      <c r="CR10" s="225">
        <v>116.47205352783203</v>
      </c>
      <c r="CS10" s="225">
        <v>124.96530151367188</v>
      </c>
      <c r="CT10" s="225">
        <v>114.33989715576172</v>
      </c>
      <c r="CU10" s="225">
        <v>113.57845306396484</v>
      </c>
      <c r="CV10" s="225">
        <v>114.20954895019531</v>
      </c>
      <c r="CW10" s="225">
        <v>117.40982818603516</v>
      </c>
      <c r="CX10" s="225">
        <v>108.02485656738281</v>
      </c>
      <c r="CY10" s="225">
        <v>127.29371643066406</v>
      </c>
      <c r="CZ10" s="225">
        <v>111.0780029296875</v>
      </c>
      <c r="DA10" s="225">
        <v>119.10718536376953</v>
      </c>
      <c r="DB10" s="225">
        <v>111.37789154052734</v>
      </c>
      <c r="DC10" s="225">
        <v>122.98140716552734</v>
      </c>
      <c r="DD10" s="225">
        <v>116.47085571289063</v>
      </c>
      <c r="DE10" s="225">
        <v>125.04396820068359</v>
      </c>
      <c r="DF10" s="225">
        <v>114.50650024414063</v>
      </c>
      <c r="DG10" s="225">
        <v>113.64360809326172</v>
      </c>
      <c r="DH10" s="225">
        <v>114.29436492919922</v>
      </c>
      <c r="DI10" s="225">
        <v>117.29775238037109</v>
      </c>
      <c r="DJ10" s="225">
        <v>108.06903839111328</v>
      </c>
      <c r="DK10" s="225">
        <v>126.61408233642578</v>
      </c>
      <c r="DL10" s="225">
        <v>111.09552001953125</v>
      </c>
      <c r="DM10" s="225">
        <v>119.16755676269531</v>
      </c>
      <c r="DN10" s="225">
        <v>111.52034759521484</v>
      </c>
      <c r="DO10" s="225">
        <v>123.05450439453125</v>
      </c>
      <c r="DP10" s="225">
        <v>116.36815643310547</v>
      </c>
      <c r="DQ10" s="225">
        <v>125.81979370117188</v>
      </c>
      <c r="DR10" s="225">
        <v>114.59151458740234</v>
      </c>
      <c r="DS10" s="225">
        <v>113.55855560302734</v>
      </c>
      <c r="DT10" s="225">
        <v>114.215576171875</v>
      </c>
      <c r="DU10" s="225">
        <v>117.30922698974609</v>
      </c>
      <c r="DV10" s="225">
        <v>108.04661560058594</v>
      </c>
      <c r="DW10" s="225">
        <v>126.79396820068359</v>
      </c>
      <c r="DX10" s="225">
        <v>111.1190185546875</v>
      </c>
      <c r="DY10" s="225">
        <v>119.13134765625</v>
      </c>
      <c r="DZ10" s="225">
        <v>111.45128631591797</v>
      </c>
      <c r="EA10" s="225">
        <v>122.99571990966797</v>
      </c>
      <c r="EB10" s="225">
        <v>116.48795318603516</v>
      </c>
      <c r="EC10" s="225">
        <v>124.31849670410156</v>
      </c>
      <c r="ED10" s="225">
        <v>114.56301879882813</v>
      </c>
      <c r="EE10" s="225">
        <v>113.56195068359375</v>
      </c>
      <c r="EF10" s="225">
        <v>114.21430206298828</v>
      </c>
      <c r="EG10" s="225">
        <v>117.32379913330078</v>
      </c>
      <c r="EH10" s="225">
        <v>107.96150970458984</v>
      </c>
      <c r="EI10" s="225">
        <v>126.73398590087891</v>
      </c>
      <c r="EJ10" s="225">
        <v>111.07416534423828</v>
      </c>
      <c r="EK10" s="225">
        <v>119.05461883544922</v>
      </c>
      <c r="EL10" s="225">
        <v>111.22198486328125</v>
      </c>
      <c r="EM10" s="225">
        <v>122.88373565673828</v>
      </c>
      <c r="EN10" s="225">
        <v>116.45861053466797</v>
      </c>
      <c r="EO10" s="225">
        <v>125.09862518310547</v>
      </c>
      <c r="EP10" s="225">
        <v>114.58138275146484</v>
      </c>
      <c r="EQ10" s="225">
        <v>113.57697296142578</v>
      </c>
      <c r="ER10" s="225">
        <v>114.31142425537109</v>
      </c>
      <c r="ES10" s="225">
        <v>117.34244537353516</v>
      </c>
      <c r="ET10" s="225">
        <v>107.92393493652344</v>
      </c>
      <c r="EU10" s="225">
        <v>126.65831756591797</v>
      </c>
      <c r="EV10" s="225">
        <v>111.15969848632813</v>
      </c>
      <c r="EW10" s="225">
        <v>118.91902160644531</v>
      </c>
      <c r="EX10" s="225">
        <v>111.26528930664063</v>
      </c>
      <c r="EY10" s="225">
        <v>122.88381195068359</v>
      </c>
      <c r="EZ10" s="225">
        <v>116.46153259277344</v>
      </c>
      <c r="FA10" s="225">
        <v>124.3941650390625</v>
      </c>
      <c r="FB10" s="225">
        <v>114.62245941162109</v>
      </c>
      <c r="FC10" s="225">
        <v>113.65032958984375</v>
      </c>
      <c r="FD10" s="225">
        <v>114.34786224365234</v>
      </c>
      <c r="FE10" s="225">
        <v>117.32893371582031</v>
      </c>
      <c r="FF10" s="225">
        <v>108.0806884765625</v>
      </c>
      <c r="FG10" s="225">
        <v>126.45780944824219</v>
      </c>
      <c r="FH10" s="225">
        <v>111.19797515869141</v>
      </c>
      <c r="FI10" s="225">
        <v>118.96633148193359</v>
      </c>
      <c r="FJ10" s="225">
        <v>111.27553558349609</v>
      </c>
      <c r="FK10" s="225">
        <v>122.90656280517578</v>
      </c>
      <c r="FL10" s="225">
        <v>116.44023895263672</v>
      </c>
      <c r="FM10" s="225">
        <v>123.91193389892578</v>
      </c>
      <c r="FN10" s="225">
        <v>114.71408081054688</v>
      </c>
      <c r="FO10" s="225">
        <v>113.58444213867188</v>
      </c>
      <c r="FP10" s="225">
        <v>114.38613128662109</v>
      </c>
      <c r="FQ10" s="225">
        <v>117.30764007568359</v>
      </c>
      <c r="FR10" s="225">
        <v>107.70619964599609</v>
      </c>
      <c r="FS10" s="225">
        <v>126.88319396972656</v>
      </c>
      <c r="FT10" s="225">
        <v>111.24973297119141</v>
      </c>
      <c r="FU10" s="225">
        <v>118.80741882324219</v>
      </c>
      <c r="FV10" s="225">
        <v>110.97572326660156</v>
      </c>
      <c r="FW10" s="225">
        <v>122.81528472900391</v>
      </c>
      <c r="FX10" s="225">
        <v>116.48625946044922</v>
      </c>
      <c r="FY10" s="225">
        <v>123.42141723632813</v>
      </c>
      <c r="FZ10" s="225">
        <v>114.77469635009766</v>
      </c>
      <c r="GA10" s="225">
        <v>113.59114074707031</v>
      </c>
      <c r="GB10" s="225">
        <v>115.15065002441406</v>
      </c>
      <c r="GC10" s="225">
        <v>115.22452545166016</v>
      </c>
      <c r="GD10" s="225">
        <v>115.48074340820313</v>
      </c>
      <c r="GE10" s="225">
        <v>115.28363800048828</v>
      </c>
      <c r="GF10" s="225">
        <v>115.47391510009766</v>
      </c>
      <c r="GG10" s="225">
        <v>115.48494720458984</v>
      </c>
      <c r="GH10" s="225">
        <v>115.38714599609375</v>
      </c>
      <c r="GI10" s="225">
        <v>115.37896728515625</v>
      </c>
      <c r="GJ10" s="225">
        <v>115.64688873291016</v>
      </c>
      <c r="GK10" s="225">
        <v>115.46614837646484</v>
      </c>
      <c r="GL10" s="225">
        <v>114.23380279541016</v>
      </c>
      <c r="GM10" s="225">
        <v>117.33526611328125</v>
      </c>
      <c r="GN10" s="225">
        <v>107.96308898925781</v>
      </c>
      <c r="GO10" s="225">
        <v>126.89474487304688</v>
      </c>
      <c r="GP10" s="225">
        <v>111.13450622558594</v>
      </c>
      <c r="GQ10" s="225">
        <v>118.98265075683594</v>
      </c>
      <c r="GR10" s="225">
        <v>111.29925537109375</v>
      </c>
      <c r="GS10" s="225">
        <v>122.94519805908203</v>
      </c>
      <c r="GT10" s="225">
        <v>116.46917724609375</v>
      </c>
      <c r="GU10" s="225">
        <v>124.45167541503906</v>
      </c>
      <c r="GV10" s="225">
        <v>114.61578369140625</v>
      </c>
      <c r="GW10" s="225">
        <v>113.60847473144531</v>
      </c>
      <c r="GX10" s="225">
        <v>115.42844390869141</v>
      </c>
      <c r="GY10" s="225">
        <v>115.42843627929688</v>
      </c>
    </row>
    <row r="11" spans="1:207" x14ac:dyDescent="0.25">
      <c r="A11" s="226">
        <v>42979</v>
      </c>
      <c r="B11" s="225">
        <v>9</v>
      </c>
      <c r="C11" s="225">
        <v>2017</v>
      </c>
      <c r="D11" s="225">
        <v>118.06793975830078</v>
      </c>
      <c r="E11" s="225">
        <v>116.97536468505859</v>
      </c>
      <c r="F11" s="225">
        <v>117.49433898925781</v>
      </c>
      <c r="G11" s="225">
        <v>116.16960906982422</v>
      </c>
      <c r="H11" s="225">
        <v>117.2021484375</v>
      </c>
      <c r="I11" s="225">
        <v>116.62003326416016</v>
      </c>
      <c r="J11" s="225">
        <v>117.89884948730469</v>
      </c>
      <c r="K11" s="225">
        <v>117.15655517578125</v>
      </c>
      <c r="L11" s="225">
        <v>117.60580444335938</v>
      </c>
      <c r="M11" s="225">
        <v>116.40188598632813</v>
      </c>
      <c r="N11" s="225">
        <v>117.47735595703125</v>
      </c>
      <c r="O11" s="225">
        <v>116.5843505859375</v>
      </c>
      <c r="P11" s="225">
        <v>118.32405853271484</v>
      </c>
      <c r="Q11" s="225">
        <v>117.36663055419922</v>
      </c>
      <c r="R11" s="225">
        <v>117.81784820556641</v>
      </c>
      <c r="S11" s="225">
        <v>116.07064819335938</v>
      </c>
      <c r="T11" s="225">
        <v>117.6002197265625</v>
      </c>
      <c r="U11" s="225">
        <v>116.67971801757813</v>
      </c>
      <c r="V11" s="225">
        <v>117.70926666259766</v>
      </c>
      <c r="W11" s="225">
        <v>117.08114624023438</v>
      </c>
      <c r="X11" s="225">
        <v>117.96343231201172</v>
      </c>
      <c r="Y11" s="225">
        <v>116.40692138671875</v>
      </c>
      <c r="Z11" s="225">
        <v>117.75796508789063</v>
      </c>
      <c r="AA11" s="225">
        <v>116.90981292724609</v>
      </c>
      <c r="AB11" s="225">
        <v>118.04338073730469</v>
      </c>
      <c r="AC11" s="225">
        <v>117.43362426757813</v>
      </c>
      <c r="AD11" s="225">
        <v>118.07404327392578</v>
      </c>
      <c r="AE11" s="225">
        <v>116.2861328125</v>
      </c>
      <c r="AF11" s="225">
        <v>117.73773193359375</v>
      </c>
      <c r="AG11" s="225">
        <v>116.84786224365234</v>
      </c>
      <c r="AH11" s="225">
        <v>118.18650817871094</v>
      </c>
      <c r="AI11" s="225">
        <v>117.35291290283203</v>
      </c>
      <c r="AJ11" s="225">
        <v>118.17423248291016</v>
      </c>
      <c r="AK11" s="225">
        <v>116.24971771240234</v>
      </c>
      <c r="AL11" s="225">
        <v>117.74542999267578</v>
      </c>
      <c r="AM11" s="225">
        <v>116.79674530029297</v>
      </c>
      <c r="AN11" s="225">
        <v>117.69049072265625</v>
      </c>
      <c r="AO11" s="225">
        <v>117.56479644775391</v>
      </c>
      <c r="AP11" s="225">
        <v>118.12403869628906</v>
      </c>
      <c r="AQ11" s="225">
        <v>116.40113830566406</v>
      </c>
      <c r="AR11" s="225">
        <v>117.67905426025391</v>
      </c>
      <c r="AS11" s="225">
        <v>116.86759948730469</v>
      </c>
      <c r="AT11" s="225">
        <v>117.93540191650391</v>
      </c>
      <c r="AU11" s="225">
        <v>117.13710784912109</v>
      </c>
      <c r="AV11" s="225">
        <v>118.2979736328125</v>
      </c>
      <c r="AW11" s="225">
        <v>116.45477294921875</v>
      </c>
      <c r="AX11" s="225">
        <v>117.60922241210938</v>
      </c>
      <c r="AY11" s="225">
        <v>117.32608795166016</v>
      </c>
      <c r="AZ11" s="225">
        <v>118.17406463623047</v>
      </c>
      <c r="BA11" s="225">
        <v>117.57295989990234</v>
      </c>
      <c r="BB11" s="225">
        <v>118.16474151611328</v>
      </c>
      <c r="BC11" s="225">
        <v>116.82968139648438</v>
      </c>
      <c r="BD11" s="225">
        <v>117.96184539794922</v>
      </c>
      <c r="BE11" s="225">
        <v>117.37961578369141</v>
      </c>
      <c r="BF11" s="225">
        <v>117.85468292236328</v>
      </c>
      <c r="BG11" s="225">
        <v>117.30897521972656</v>
      </c>
      <c r="BH11" s="225">
        <v>117.98326110839844</v>
      </c>
      <c r="BI11" s="225">
        <v>115.3892822265625</v>
      </c>
      <c r="BJ11" s="225">
        <v>117.76595306396484</v>
      </c>
      <c r="BK11" s="225">
        <v>117.64047241210938</v>
      </c>
      <c r="BL11" s="225">
        <v>116.16947174072266</v>
      </c>
      <c r="BM11" s="225">
        <v>118.24253845214844</v>
      </c>
      <c r="BN11" s="225">
        <v>111.3055419921875</v>
      </c>
      <c r="BO11" s="225">
        <v>129.94151306152344</v>
      </c>
      <c r="BP11" s="225">
        <v>111.97245788574219</v>
      </c>
      <c r="BQ11" s="225">
        <v>121.78563690185547</v>
      </c>
      <c r="BR11" s="225">
        <v>112.46229553222656</v>
      </c>
      <c r="BS11" s="225">
        <v>124.31231689453125</v>
      </c>
      <c r="BT11" s="225">
        <v>119.33724212646484</v>
      </c>
      <c r="BU11" s="225">
        <v>130.68759155273438</v>
      </c>
      <c r="BV11" s="225">
        <v>115.97235870361328</v>
      </c>
      <c r="BW11" s="225">
        <v>115.53038024902344</v>
      </c>
      <c r="BX11" s="225">
        <v>116.23661804199219</v>
      </c>
      <c r="BY11" s="225">
        <v>118.22969055175781</v>
      </c>
      <c r="BZ11" s="225">
        <v>111.41008758544922</v>
      </c>
      <c r="CA11" s="225">
        <v>130.09423828125</v>
      </c>
      <c r="CB11" s="225">
        <v>112.08963775634766</v>
      </c>
      <c r="CC11" s="225">
        <v>122.00901031494141</v>
      </c>
      <c r="CD11" s="225">
        <v>112.55699920654297</v>
      </c>
      <c r="CE11" s="225">
        <v>124.27809906005859</v>
      </c>
      <c r="CF11" s="225">
        <v>119.44138336181641</v>
      </c>
      <c r="CG11" s="225">
        <v>130.59494018554688</v>
      </c>
      <c r="CH11" s="225">
        <v>115.91060638427734</v>
      </c>
      <c r="CI11" s="225">
        <v>115.49038696289063</v>
      </c>
      <c r="CJ11" s="225">
        <v>116.31761169433594</v>
      </c>
      <c r="CK11" s="225">
        <v>118.067138671875</v>
      </c>
      <c r="CL11" s="225">
        <v>111.56430053710938</v>
      </c>
      <c r="CM11" s="225">
        <v>129.73147583007813</v>
      </c>
      <c r="CN11" s="225">
        <v>112.13070678710938</v>
      </c>
      <c r="CO11" s="225">
        <v>121.87528991699219</v>
      </c>
      <c r="CP11" s="225">
        <v>112.49520874023438</v>
      </c>
      <c r="CQ11" s="225">
        <v>124.32211303710938</v>
      </c>
      <c r="CR11" s="225">
        <v>119.435546875</v>
      </c>
      <c r="CS11" s="225">
        <v>129.83895874023438</v>
      </c>
      <c r="CT11" s="225">
        <v>115.98445129394531</v>
      </c>
      <c r="CU11" s="225">
        <v>115.41469573974609</v>
      </c>
      <c r="CV11" s="225">
        <v>116.30471801757813</v>
      </c>
      <c r="CW11" s="225">
        <v>118.23519134521484</v>
      </c>
      <c r="CX11" s="225">
        <v>111.61511993408203</v>
      </c>
      <c r="CY11" s="225">
        <v>129.71218872070313</v>
      </c>
      <c r="CZ11" s="225">
        <v>112.20420074462891</v>
      </c>
      <c r="DA11" s="225">
        <v>122.02111053466797</v>
      </c>
      <c r="DB11" s="225">
        <v>112.29187774658203</v>
      </c>
      <c r="DC11" s="225">
        <v>124.22824859619141</v>
      </c>
      <c r="DD11" s="225">
        <v>119.48505401611328</v>
      </c>
      <c r="DE11" s="225">
        <v>129.82005310058594</v>
      </c>
      <c r="DF11" s="225">
        <v>116.13430786132813</v>
      </c>
      <c r="DG11" s="225">
        <v>115.48446655273438</v>
      </c>
      <c r="DH11" s="225">
        <v>116.37209320068359</v>
      </c>
      <c r="DI11" s="225">
        <v>118.10790252685547</v>
      </c>
      <c r="DJ11" s="225">
        <v>111.80992126464844</v>
      </c>
      <c r="DK11" s="225">
        <v>129.29631042480469</v>
      </c>
      <c r="DL11" s="225">
        <v>112.25373077392578</v>
      </c>
      <c r="DM11" s="225">
        <v>122.07566070556641</v>
      </c>
      <c r="DN11" s="225">
        <v>112.39235687255859</v>
      </c>
      <c r="DO11" s="225">
        <v>124.34058380126953</v>
      </c>
      <c r="DP11" s="225">
        <v>119.43149566650391</v>
      </c>
      <c r="DQ11" s="225">
        <v>130.24002075195313</v>
      </c>
      <c r="DR11" s="225">
        <v>116.24108123779297</v>
      </c>
      <c r="DS11" s="225">
        <v>115.38447570800781</v>
      </c>
      <c r="DT11" s="225">
        <v>116.28014373779297</v>
      </c>
      <c r="DU11" s="225">
        <v>118.10456848144531</v>
      </c>
      <c r="DV11" s="225">
        <v>111.73773956298828</v>
      </c>
      <c r="DW11" s="225">
        <v>129.4127197265625</v>
      </c>
      <c r="DX11" s="225">
        <v>112.26689147949219</v>
      </c>
      <c r="DY11" s="225">
        <v>122.07172393798828</v>
      </c>
      <c r="DZ11" s="225">
        <v>112.34706115722656</v>
      </c>
      <c r="EA11" s="225">
        <v>124.27061462402344</v>
      </c>
      <c r="EB11" s="225">
        <v>119.52197265625</v>
      </c>
      <c r="EC11" s="225">
        <v>129.51861572265625</v>
      </c>
      <c r="ED11" s="225">
        <v>116.2095947265625</v>
      </c>
      <c r="EE11" s="225">
        <v>115.45275115966797</v>
      </c>
      <c r="EF11" s="225">
        <v>116.27377319335938</v>
      </c>
      <c r="EG11" s="225">
        <v>118.10450744628906</v>
      </c>
      <c r="EH11" s="225">
        <v>111.75152587890625</v>
      </c>
      <c r="EI11" s="225">
        <v>129.40451049804688</v>
      </c>
      <c r="EJ11" s="225">
        <v>112.21570587158203</v>
      </c>
      <c r="EK11" s="225">
        <v>121.96634674072266</v>
      </c>
      <c r="EL11" s="225">
        <v>112.14139556884766</v>
      </c>
      <c r="EM11" s="225">
        <v>124.14305114746094</v>
      </c>
      <c r="EN11" s="225">
        <v>119.57487487792969</v>
      </c>
      <c r="EO11" s="225">
        <v>129.86189270019531</v>
      </c>
      <c r="EP11" s="225">
        <v>116.20965576171875</v>
      </c>
      <c r="EQ11" s="225">
        <v>115.42929840087891</v>
      </c>
      <c r="ER11" s="225">
        <v>116.34186553955078</v>
      </c>
      <c r="ES11" s="225">
        <v>118.14846801757813</v>
      </c>
      <c r="ET11" s="225">
        <v>111.83101654052734</v>
      </c>
      <c r="EU11" s="225">
        <v>129.14918518066406</v>
      </c>
      <c r="EV11" s="225">
        <v>112.31037139892578</v>
      </c>
      <c r="EW11" s="225">
        <v>121.86708068847656</v>
      </c>
      <c r="EX11" s="225">
        <v>112.18312072753906</v>
      </c>
      <c r="EY11" s="225">
        <v>124.16427612304688</v>
      </c>
      <c r="EZ11" s="225">
        <v>119.6015625</v>
      </c>
      <c r="FA11" s="225">
        <v>129.41288757324219</v>
      </c>
      <c r="FB11" s="225">
        <v>116.25444793701172</v>
      </c>
      <c r="FC11" s="225">
        <v>115.55438995361328</v>
      </c>
      <c r="FD11" s="225">
        <v>116.38039398193359</v>
      </c>
      <c r="FE11" s="225">
        <v>118.12165832519531</v>
      </c>
      <c r="FF11" s="225">
        <v>111.98187255859375</v>
      </c>
      <c r="FG11" s="225">
        <v>129.03570556640625</v>
      </c>
      <c r="FH11" s="225">
        <v>112.32138061523438</v>
      </c>
      <c r="FI11" s="225">
        <v>121.89972686767578</v>
      </c>
      <c r="FJ11" s="225">
        <v>112.18830871582031</v>
      </c>
      <c r="FK11" s="225">
        <v>124.21171569824219</v>
      </c>
      <c r="FL11" s="225">
        <v>119.64124298095703</v>
      </c>
      <c r="FM11" s="225">
        <v>129.18888854980469</v>
      </c>
      <c r="FN11" s="225">
        <v>116.35892486572266</v>
      </c>
      <c r="FO11" s="225">
        <v>115.54939270019531</v>
      </c>
      <c r="FP11" s="225">
        <v>116.43610382080078</v>
      </c>
      <c r="FQ11" s="225">
        <v>118.09109497070313</v>
      </c>
      <c r="FR11" s="225">
        <v>111.85498046875</v>
      </c>
      <c r="FS11" s="225">
        <v>129.12043762207031</v>
      </c>
      <c r="FT11" s="225">
        <v>112.34678649902344</v>
      </c>
      <c r="FU11" s="225">
        <v>121.75583648681641</v>
      </c>
      <c r="FV11" s="225">
        <v>111.92942047119141</v>
      </c>
      <c r="FW11" s="225">
        <v>124.08057403564453</v>
      </c>
      <c r="FX11" s="225">
        <v>119.74229431152344</v>
      </c>
      <c r="FY11" s="225">
        <v>128.90608215332031</v>
      </c>
      <c r="FZ11" s="225">
        <v>116.33865356445313</v>
      </c>
      <c r="GA11" s="225">
        <v>115.58264923095703</v>
      </c>
      <c r="GB11" s="225">
        <v>117.27975463867188</v>
      </c>
      <c r="GC11" s="225">
        <v>117.38927459716797</v>
      </c>
      <c r="GD11" s="225">
        <v>117.67479705810547</v>
      </c>
      <c r="GE11" s="225">
        <v>117.41259002685547</v>
      </c>
      <c r="GF11" s="225">
        <v>117.67322540283203</v>
      </c>
      <c r="GG11" s="225">
        <v>117.70862579345703</v>
      </c>
      <c r="GH11" s="225">
        <v>117.57968139648438</v>
      </c>
      <c r="GI11" s="225">
        <v>117.57351684570313</v>
      </c>
      <c r="GJ11" s="225">
        <v>117.87460327148438</v>
      </c>
      <c r="GK11" s="225">
        <v>117.66131591796875</v>
      </c>
      <c r="GL11" s="225">
        <v>116.31588745117188</v>
      </c>
      <c r="GM11" s="225">
        <v>118.13746643066406</v>
      </c>
      <c r="GN11" s="225">
        <v>111.72959136962891</v>
      </c>
      <c r="GO11" s="225">
        <v>129.38276672363281</v>
      </c>
      <c r="GP11" s="225">
        <v>112.26344299316406</v>
      </c>
      <c r="GQ11" s="225">
        <v>121.90503692626953</v>
      </c>
      <c r="GR11" s="225">
        <v>112.21338653564453</v>
      </c>
      <c r="GS11" s="225">
        <v>124.21607208251953</v>
      </c>
      <c r="GT11" s="225">
        <v>119.57537841796875</v>
      </c>
      <c r="GU11" s="225">
        <v>129.50704956054688</v>
      </c>
      <c r="GV11" s="225">
        <v>116.23412322998047</v>
      </c>
      <c r="GW11" s="225">
        <v>115.50531005859375</v>
      </c>
      <c r="GX11" s="225">
        <v>117.61986541748047</v>
      </c>
      <c r="GY11" s="225">
        <v>117.61985015869141</v>
      </c>
    </row>
    <row r="12" spans="1:207" x14ac:dyDescent="0.25">
      <c r="A12" s="226">
        <v>43009</v>
      </c>
      <c r="B12" s="225">
        <v>10</v>
      </c>
      <c r="C12" s="225">
        <v>2017</v>
      </c>
      <c r="D12" s="225">
        <v>119.72279357910156</v>
      </c>
      <c r="E12" s="225">
        <v>118.97615051269531</v>
      </c>
      <c r="F12" s="225">
        <v>119.73805236816406</v>
      </c>
      <c r="G12" s="225">
        <v>117.91407012939453</v>
      </c>
      <c r="H12" s="225">
        <v>119.30662536621094</v>
      </c>
      <c r="I12" s="225">
        <v>118.65823364257813</v>
      </c>
      <c r="J12" s="225">
        <v>119.56389617919922</v>
      </c>
      <c r="K12" s="225">
        <v>119.15012359619141</v>
      </c>
      <c r="L12" s="225">
        <v>119.85718536376953</v>
      </c>
      <c r="M12" s="225">
        <v>118.15602111816406</v>
      </c>
      <c r="N12" s="225">
        <v>119.5521240234375</v>
      </c>
      <c r="O12" s="225">
        <v>118.58494567871094</v>
      </c>
      <c r="P12" s="225">
        <v>119.94839477539063</v>
      </c>
      <c r="Q12" s="225">
        <v>119.39125061035156</v>
      </c>
      <c r="R12" s="225">
        <v>120.04779052734375</v>
      </c>
      <c r="S12" s="225">
        <v>117.8404541015625</v>
      </c>
      <c r="T12" s="225">
        <v>119.64183807373047</v>
      </c>
      <c r="U12" s="225">
        <v>118.69047546386719</v>
      </c>
      <c r="V12" s="225">
        <v>119.36521911621094</v>
      </c>
      <c r="W12" s="225">
        <v>119.12443542480469</v>
      </c>
      <c r="X12" s="225">
        <v>120.15238952636719</v>
      </c>
      <c r="Y12" s="225">
        <v>118.13568115234375</v>
      </c>
      <c r="Z12" s="225">
        <v>119.80899810791016</v>
      </c>
      <c r="AA12" s="225">
        <v>118.85490417480469</v>
      </c>
      <c r="AB12" s="225">
        <v>119.66933441162109</v>
      </c>
      <c r="AC12" s="225">
        <v>119.45645141601563</v>
      </c>
      <c r="AD12" s="225">
        <v>120.24544525146484</v>
      </c>
      <c r="AE12" s="225">
        <v>118.07339477539063</v>
      </c>
      <c r="AF12" s="225">
        <v>119.81881713867188</v>
      </c>
      <c r="AG12" s="225">
        <v>118.84244537353516</v>
      </c>
      <c r="AH12" s="225">
        <v>119.78549957275391</v>
      </c>
      <c r="AI12" s="225">
        <v>119.34246063232422</v>
      </c>
      <c r="AJ12" s="225">
        <v>120.37268829345703</v>
      </c>
      <c r="AK12" s="225">
        <v>118.02366638183594</v>
      </c>
      <c r="AL12" s="225">
        <v>119.80815887451172</v>
      </c>
      <c r="AM12" s="225">
        <v>118.7242431640625</v>
      </c>
      <c r="AN12" s="225">
        <v>119.24723815917969</v>
      </c>
      <c r="AO12" s="225">
        <v>119.53861236572266</v>
      </c>
      <c r="AP12" s="225">
        <v>120.27133941650391</v>
      </c>
      <c r="AQ12" s="225">
        <v>118.19857025146484</v>
      </c>
      <c r="AR12" s="225">
        <v>119.6878662109375</v>
      </c>
      <c r="AS12" s="225">
        <v>118.876708984375</v>
      </c>
      <c r="AT12" s="225">
        <v>119.44940948486328</v>
      </c>
      <c r="AU12" s="225">
        <v>119.12548828125</v>
      </c>
      <c r="AV12" s="225">
        <v>120.43116760253906</v>
      </c>
      <c r="AW12" s="225">
        <v>118.23605346679688</v>
      </c>
      <c r="AX12" s="225">
        <v>119.55797576904297</v>
      </c>
      <c r="AY12" s="225">
        <v>119.223388671875</v>
      </c>
      <c r="AZ12" s="225">
        <v>119.67909240722656</v>
      </c>
      <c r="BA12" s="225">
        <v>119.54161071777344</v>
      </c>
      <c r="BB12" s="225">
        <v>120.23369598388672</v>
      </c>
      <c r="BC12" s="225">
        <v>118.61787414550781</v>
      </c>
      <c r="BD12" s="225">
        <v>119.92073059082031</v>
      </c>
      <c r="BE12" s="225">
        <v>119.30950164794922</v>
      </c>
      <c r="BF12" s="225">
        <v>119.302001953125</v>
      </c>
      <c r="BG12" s="225">
        <v>119.26058959960938</v>
      </c>
      <c r="BH12" s="225">
        <v>120.04047393798828</v>
      </c>
      <c r="BI12" s="225">
        <v>117.03069305419922</v>
      </c>
      <c r="BJ12" s="225">
        <v>119.72423553466797</v>
      </c>
      <c r="BK12" s="225">
        <v>119.52850341796875</v>
      </c>
      <c r="BL12" s="225">
        <v>117.98972320556641</v>
      </c>
      <c r="BM12" s="225">
        <v>121.7137451171875</v>
      </c>
      <c r="BN12" s="225">
        <v>113.74278259277344</v>
      </c>
      <c r="BO12" s="225">
        <v>131.16184997558594</v>
      </c>
      <c r="BP12" s="225">
        <v>112.82835388183594</v>
      </c>
      <c r="BQ12" s="225">
        <v>123.22262573242188</v>
      </c>
      <c r="BR12" s="225">
        <v>114.04618072509766</v>
      </c>
      <c r="BS12" s="225">
        <v>130.86418151855469</v>
      </c>
      <c r="BT12" s="225">
        <v>121.11446380615234</v>
      </c>
      <c r="BU12" s="225">
        <v>131.7105712890625</v>
      </c>
      <c r="BV12" s="225">
        <v>117.58017730712891</v>
      </c>
      <c r="BW12" s="225">
        <v>117.08873748779297</v>
      </c>
      <c r="BX12" s="225">
        <v>118.04847717285156</v>
      </c>
      <c r="BY12" s="225">
        <v>121.74908447265625</v>
      </c>
      <c r="BZ12" s="225">
        <v>113.87599182128906</v>
      </c>
      <c r="CA12" s="225">
        <v>131.35440063476563</v>
      </c>
      <c r="CB12" s="225">
        <v>112.91408538818359</v>
      </c>
      <c r="CC12" s="225">
        <v>123.466552734375</v>
      </c>
      <c r="CD12" s="225">
        <v>114.12178802490234</v>
      </c>
      <c r="CE12" s="225">
        <v>130.89054870605469</v>
      </c>
      <c r="CF12" s="225">
        <v>121.07264709472656</v>
      </c>
      <c r="CG12" s="225">
        <v>131.73097229003906</v>
      </c>
      <c r="CH12" s="225">
        <v>117.50814056396484</v>
      </c>
      <c r="CI12" s="225">
        <v>117.04933929443359</v>
      </c>
      <c r="CJ12" s="225">
        <v>118.12184143066406</v>
      </c>
      <c r="CK12" s="225">
        <v>121.58772277832031</v>
      </c>
      <c r="CL12" s="225">
        <v>114.02447509765625</v>
      </c>
      <c r="CM12" s="225">
        <v>130.91435241699219</v>
      </c>
      <c r="CN12" s="225">
        <v>112.95049285888672</v>
      </c>
      <c r="CO12" s="225">
        <v>123.2642822265625</v>
      </c>
      <c r="CP12" s="225">
        <v>114.08128356933594</v>
      </c>
      <c r="CQ12" s="225">
        <v>130.91598510742188</v>
      </c>
      <c r="CR12" s="225">
        <v>121.07376098632813</v>
      </c>
      <c r="CS12" s="225">
        <v>130.90437316894531</v>
      </c>
      <c r="CT12" s="225">
        <v>117.55933380126953</v>
      </c>
      <c r="CU12" s="225">
        <v>117.00371551513672</v>
      </c>
      <c r="CV12" s="225">
        <v>118.09075927734375</v>
      </c>
      <c r="CW12" s="225">
        <v>121.81687927246094</v>
      </c>
      <c r="CX12" s="225">
        <v>114.08791351318359</v>
      </c>
      <c r="CY12" s="225">
        <v>130.94892883300781</v>
      </c>
      <c r="CZ12" s="225">
        <v>113.01888275146484</v>
      </c>
      <c r="DA12" s="225">
        <v>123.46772766113281</v>
      </c>
      <c r="DB12" s="225">
        <v>113.77737426757813</v>
      </c>
      <c r="DC12" s="225">
        <v>130.81031799316406</v>
      </c>
      <c r="DD12" s="225">
        <v>121.13254547119141</v>
      </c>
      <c r="DE12" s="225">
        <v>130.88604736328125</v>
      </c>
      <c r="DF12" s="225">
        <v>117.72454071044922</v>
      </c>
      <c r="DG12" s="225">
        <v>117.06591796875</v>
      </c>
      <c r="DH12" s="225">
        <v>118.1417236328125</v>
      </c>
      <c r="DI12" s="225">
        <v>121.63330078125</v>
      </c>
      <c r="DJ12" s="225">
        <v>114.36820983886719</v>
      </c>
      <c r="DK12" s="225">
        <v>130.47207641601563</v>
      </c>
      <c r="DL12" s="225">
        <v>113.05371856689453</v>
      </c>
      <c r="DM12" s="225">
        <v>123.48236083984375</v>
      </c>
      <c r="DN12" s="225">
        <v>113.95282745361328</v>
      </c>
      <c r="DO12" s="225">
        <v>130.94918823242188</v>
      </c>
      <c r="DP12" s="225">
        <v>121.07180786132813</v>
      </c>
      <c r="DQ12" s="225">
        <v>131.33804321289063</v>
      </c>
      <c r="DR12" s="225">
        <v>117.86958312988281</v>
      </c>
      <c r="DS12" s="225">
        <v>117.00673675537109</v>
      </c>
      <c r="DT12" s="225">
        <v>118.04680633544922</v>
      </c>
      <c r="DU12" s="225">
        <v>121.60726165771484</v>
      </c>
      <c r="DV12" s="225">
        <v>114.21436309814453</v>
      </c>
      <c r="DW12" s="225">
        <v>130.62800598144531</v>
      </c>
      <c r="DX12" s="225">
        <v>113.05855560302734</v>
      </c>
      <c r="DY12" s="225">
        <v>123.47509002685547</v>
      </c>
      <c r="DZ12" s="225">
        <v>113.86048889160156</v>
      </c>
      <c r="EA12" s="225">
        <v>130.86213684082031</v>
      </c>
      <c r="EB12" s="225">
        <v>121.13678741455078</v>
      </c>
      <c r="EC12" s="225">
        <v>130.51240539550781</v>
      </c>
      <c r="ED12" s="225">
        <v>117.88108825683594</v>
      </c>
      <c r="EE12" s="225">
        <v>117.04734039306641</v>
      </c>
      <c r="EF12" s="225">
        <v>118.03990173339844</v>
      </c>
      <c r="EG12" s="225">
        <v>121.61333465576172</v>
      </c>
      <c r="EH12" s="225">
        <v>114.1708984375</v>
      </c>
      <c r="EI12" s="225">
        <v>130.66844177246094</v>
      </c>
      <c r="EJ12" s="225">
        <v>113.02040863037109</v>
      </c>
      <c r="EK12" s="225">
        <v>123.31324005126953</v>
      </c>
      <c r="EL12" s="225">
        <v>113.60221862792969</v>
      </c>
      <c r="EM12" s="225">
        <v>130.74699401855469</v>
      </c>
      <c r="EN12" s="225">
        <v>121.10829162597656</v>
      </c>
      <c r="EO12" s="225">
        <v>130.88870239257813</v>
      </c>
      <c r="EP12" s="225">
        <v>117.86406707763672</v>
      </c>
      <c r="EQ12" s="225">
        <v>117.03871154785156</v>
      </c>
      <c r="ER12" s="225">
        <v>118.09130859375</v>
      </c>
      <c r="ES12" s="225">
        <v>121.67147827148438</v>
      </c>
      <c r="ET12" s="225">
        <v>114.24430847167969</v>
      </c>
      <c r="EU12" s="225">
        <v>130.34266662597656</v>
      </c>
      <c r="EV12" s="225">
        <v>113.09738159179688</v>
      </c>
      <c r="EW12" s="225">
        <v>123.12493133544922</v>
      </c>
      <c r="EX12" s="225">
        <v>113.65293121337891</v>
      </c>
      <c r="EY12" s="225">
        <v>130.79779052734375</v>
      </c>
      <c r="EZ12" s="225">
        <v>121.13656616210938</v>
      </c>
      <c r="FA12" s="225">
        <v>130.42108154296875</v>
      </c>
      <c r="FB12" s="225">
        <v>117.89736175537109</v>
      </c>
      <c r="FC12" s="225">
        <v>117.13173675537109</v>
      </c>
      <c r="FD12" s="225">
        <v>118.12801361083984</v>
      </c>
      <c r="FE12" s="225">
        <v>121.65505218505859</v>
      </c>
      <c r="FF12" s="225">
        <v>114.42359924316406</v>
      </c>
      <c r="FG12" s="225">
        <v>130.23974609375</v>
      </c>
      <c r="FH12" s="225">
        <v>113.12664794921875</v>
      </c>
      <c r="FI12" s="225">
        <v>123.14849090576172</v>
      </c>
      <c r="FJ12" s="225">
        <v>113.64450073242188</v>
      </c>
      <c r="FK12" s="225">
        <v>130.84820556640625</v>
      </c>
      <c r="FL12" s="225">
        <v>121.10079956054688</v>
      </c>
      <c r="FM12" s="225">
        <v>130.18658447265625</v>
      </c>
      <c r="FN12" s="225">
        <v>118.0511474609375</v>
      </c>
      <c r="FO12" s="225">
        <v>117.14080810546875</v>
      </c>
      <c r="FP12" s="225">
        <v>118.19878387451172</v>
      </c>
      <c r="FQ12" s="225">
        <v>121.66085815429688</v>
      </c>
      <c r="FR12" s="225">
        <v>114.13950347900391</v>
      </c>
      <c r="FS12" s="225">
        <v>130.31602478027344</v>
      </c>
      <c r="FT12" s="225">
        <v>113.15976715087891</v>
      </c>
      <c r="FU12" s="225">
        <v>122.93202972412109</v>
      </c>
      <c r="FV12" s="225">
        <v>113.29318237304688</v>
      </c>
      <c r="FW12" s="225">
        <v>130.63754272460938</v>
      </c>
      <c r="FX12" s="225">
        <v>121.0616455078125</v>
      </c>
      <c r="FY12" s="225">
        <v>129.87092590332031</v>
      </c>
      <c r="FZ12" s="225">
        <v>118.11412048339844</v>
      </c>
      <c r="GA12" s="225">
        <v>117.17131805419922</v>
      </c>
      <c r="GB12" s="225">
        <v>119.18893432617188</v>
      </c>
      <c r="GC12" s="225">
        <v>119.29899597167969</v>
      </c>
      <c r="GD12" s="225">
        <v>119.56129455566406</v>
      </c>
      <c r="GE12" s="225">
        <v>119.29445648193359</v>
      </c>
      <c r="GF12" s="225">
        <v>119.54824066162109</v>
      </c>
      <c r="GG12" s="225">
        <v>119.55155181884766</v>
      </c>
      <c r="GH12" s="225">
        <v>119.38697052001953</v>
      </c>
      <c r="GI12" s="225">
        <v>119.33946990966797</v>
      </c>
      <c r="GJ12" s="225">
        <v>119.61900329589844</v>
      </c>
      <c r="GK12" s="225">
        <v>119.32472229003906</v>
      </c>
      <c r="GL12" s="225">
        <v>118.09258270263672</v>
      </c>
      <c r="GM12" s="225">
        <v>121.66921997070313</v>
      </c>
      <c r="GN12" s="225">
        <v>114.15966033935547</v>
      </c>
      <c r="GO12" s="225">
        <v>130.59402465820313</v>
      </c>
      <c r="GP12" s="225">
        <v>113.07135009765625</v>
      </c>
      <c r="GQ12" s="225">
        <v>123.20909881591797</v>
      </c>
      <c r="GR12" s="225">
        <v>113.68617248535156</v>
      </c>
      <c r="GS12" s="225">
        <v>130.8150634765625</v>
      </c>
      <c r="GT12" s="225">
        <v>121.09747314453125</v>
      </c>
      <c r="GU12" s="225">
        <v>130.522705078125</v>
      </c>
      <c r="GV12" s="225">
        <v>117.90882110595703</v>
      </c>
      <c r="GW12" s="225">
        <v>117.09496307373047</v>
      </c>
      <c r="GX12" s="225">
        <v>119.42046356201172</v>
      </c>
      <c r="GY12" s="225">
        <v>119.42045593261719</v>
      </c>
    </row>
    <row r="13" spans="1:207" x14ac:dyDescent="0.25">
      <c r="A13" s="226">
        <v>43040</v>
      </c>
      <c r="B13" s="225">
        <v>11</v>
      </c>
      <c r="C13" s="225">
        <v>2017</v>
      </c>
      <c r="D13" s="225">
        <v>121.05091857910156</v>
      </c>
      <c r="E13" s="225">
        <v>120.79959106445313</v>
      </c>
      <c r="F13" s="225">
        <v>121.19486236572266</v>
      </c>
      <c r="G13" s="225">
        <v>119.72280120849609</v>
      </c>
      <c r="H13" s="225">
        <v>121.02539825439453</v>
      </c>
      <c r="I13" s="225">
        <v>120.24703979492188</v>
      </c>
      <c r="J13" s="225">
        <v>120.87618255615234</v>
      </c>
      <c r="K13" s="225">
        <v>121.01521301269531</v>
      </c>
      <c r="L13" s="225">
        <v>121.36572265625</v>
      </c>
      <c r="M13" s="225">
        <v>119.93375396728516</v>
      </c>
      <c r="N13" s="225">
        <v>121.31359100341797</v>
      </c>
      <c r="O13" s="225">
        <v>120.22518920898438</v>
      </c>
      <c r="P13" s="225">
        <v>121.27030944824219</v>
      </c>
      <c r="Q13" s="225">
        <v>121.27934265136719</v>
      </c>
      <c r="R13" s="225">
        <v>121.577880859375</v>
      </c>
      <c r="S13" s="225">
        <v>119.74199676513672</v>
      </c>
      <c r="T13" s="225">
        <v>121.51557159423828</v>
      </c>
      <c r="U13" s="225">
        <v>120.34364318847656</v>
      </c>
      <c r="V13" s="225">
        <v>120.74928283691406</v>
      </c>
      <c r="W13" s="225">
        <v>121.03357696533203</v>
      </c>
      <c r="X13" s="225">
        <v>121.72991180419922</v>
      </c>
      <c r="Y13" s="225">
        <v>119.91523742675781</v>
      </c>
      <c r="Z13" s="225">
        <v>121.71597290039063</v>
      </c>
      <c r="AA13" s="225">
        <v>120.55096435546875</v>
      </c>
      <c r="AB13" s="225">
        <v>121.02093505859375</v>
      </c>
      <c r="AC13" s="225">
        <v>121.38346862792969</v>
      </c>
      <c r="AD13" s="225">
        <v>121.83953857421875</v>
      </c>
      <c r="AE13" s="225">
        <v>119.94351959228516</v>
      </c>
      <c r="AF13" s="225">
        <v>121.62824249267578</v>
      </c>
      <c r="AG13" s="225">
        <v>120.55502319335938</v>
      </c>
      <c r="AH13" s="225">
        <v>121.13140106201172</v>
      </c>
      <c r="AI13" s="225">
        <v>121.26533508300781</v>
      </c>
      <c r="AJ13" s="225">
        <v>121.94252777099609</v>
      </c>
      <c r="AK13" s="225">
        <v>119.86215209960938</v>
      </c>
      <c r="AL13" s="225">
        <v>121.68842315673828</v>
      </c>
      <c r="AM13" s="225">
        <v>120.36320495605469</v>
      </c>
      <c r="AN13" s="225">
        <v>120.66445159912109</v>
      </c>
      <c r="AO13" s="225">
        <v>121.49678039550781</v>
      </c>
      <c r="AP13" s="225">
        <v>121.85850524902344</v>
      </c>
      <c r="AQ13" s="225">
        <v>120.06334686279297</v>
      </c>
      <c r="AR13" s="225">
        <v>121.61841583251953</v>
      </c>
      <c r="AS13" s="225">
        <v>120.57466125488281</v>
      </c>
      <c r="AT13" s="225">
        <v>120.85645294189453</v>
      </c>
      <c r="AU13" s="225">
        <v>121.09474182128906</v>
      </c>
      <c r="AV13" s="225">
        <v>122.06346130371094</v>
      </c>
      <c r="AW13" s="225">
        <v>120.07024383544922</v>
      </c>
      <c r="AX13" s="225">
        <v>121.56417846679688</v>
      </c>
      <c r="AY13" s="225">
        <v>120.96232604980469</v>
      </c>
      <c r="AZ13" s="225">
        <v>121.05528259277344</v>
      </c>
      <c r="BA13" s="225">
        <v>121.52799987792969</v>
      </c>
      <c r="BB13" s="225">
        <v>121.90756225585938</v>
      </c>
      <c r="BC13" s="225">
        <v>120.44926452636719</v>
      </c>
      <c r="BD13" s="225">
        <v>121.89283752441406</v>
      </c>
      <c r="BE13" s="225">
        <v>121.04669189453125</v>
      </c>
      <c r="BF13" s="225">
        <v>120.70259857177734</v>
      </c>
      <c r="BG13" s="225">
        <v>121.25402069091797</v>
      </c>
      <c r="BH13" s="225">
        <v>121.74812316894531</v>
      </c>
      <c r="BI13" s="225">
        <v>118.99346160888672</v>
      </c>
      <c r="BJ13" s="225">
        <v>121.78299713134766</v>
      </c>
      <c r="BK13" s="225">
        <v>121.23482513427734</v>
      </c>
      <c r="BL13" s="225">
        <v>119.41670227050781</v>
      </c>
      <c r="BM13" s="225">
        <v>123.07212829589844</v>
      </c>
      <c r="BN13" s="225">
        <v>115.35971069335938</v>
      </c>
      <c r="BO13" s="225">
        <v>132.90863037109375</v>
      </c>
      <c r="BP13" s="225">
        <v>113.85317230224609</v>
      </c>
      <c r="BQ13" s="225">
        <v>124.82123565673828</v>
      </c>
      <c r="BR13" s="225">
        <v>117.46540069580078</v>
      </c>
      <c r="BS13" s="225">
        <v>131.86187744140625</v>
      </c>
      <c r="BT13" s="225">
        <v>122.19178009033203</v>
      </c>
      <c r="BU13" s="225">
        <v>132.12849426269531</v>
      </c>
      <c r="BV13" s="225">
        <v>119.60304260253906</v>
      </c>
      <c r="BW13" s="225">
        <v>118.47789001464844</v>
      </c>
      <c r="BX13" s="225">
        <v>119.46060943603516</v>
      </c>
      <c r="BY13" s="225">
        <v>123.09297943115234</v>
      </c>
      <c r="BZ13" s="225">
        <v>115.4478759765625</v>
      </c>
      <c r="CA13" s="225">
        <v>133.12037658691406</v>
      </c>
      <c r="CB13" s="225">
        <v>113.96981811523438</v>
      </c>
      <c r="CC13" s="225">
        <v>125.10793304443359</v>
      </c>
      <c r="CD13" s="225">
        <v>117.5736083984375</v>
      </c>
      <c r="CE13" s="225">
        <v>131.91622924804688</v>
      </c>
      <c r="CF13" s="225">
        <v>122.03837585449219</v>
      </c>
      <c r="CG13" s="225">
        <v>132.18968200683594</v>
      </c>
      <c r="CH13" s="225">
        <v>119.54078674316406</v>
      </c>
      <c r="CI13" s="225">
        <v>118.43533325195313</v>
      </c>
      <c r="CJ13" s="225">
        <v>119.52484130859375</v>
      </c>
      <c r="CK13" s="225">
        <v>122.93501281738281</v>
      </c>
      <c r="CL13" s="225">
        <v>115.56016540527344</v>
      </c>
      <c r="CM13" s="225">
        <v>132.61013793945313</v>
      </c>
      <c r="CN13" s="225">
        <v>113.99153900146484</v>
      </c>
      <c r="CO13" s="225">
        <v>124.86872100830078</v>
      </c>
      <c r="CP13" s="225">
        <v>117.53462219238281</v>
      </c>
      <c r="CQ13" s="225">
        <v>131.91656494140625</v>
      </c>
      <c r="CR13" s="225">
        <v>122.06388854980469</v>
      </c>
      <c r="CS13" s="225">
        <v>131.40946960449219</v>
      </c>
      <c r="CT13" s="225">
        <v>119.65078735351563</v>
      </c>
      <c r="CU13" s="225">
        <v>118.42591094970703</v>
      </c>
      <c r="CV13" s="225">
        <v>119.50717926025391</v>
      </c>
      <c r="CW13" s="225">
        <v>123.18482208251953</v>
      </c>
      <c r="CX13" s="225">
        <v>115.63854217529297</v>
      </c>
      <c r="CY13" s="225">
        <v>132.68955993652344</v>
      </c>
      <c r="CZ13" s="225">
        <v>114.02676391601563</v>
      </c>
      <c r="DA13" s="225">
        <v>125.09796142578125</v>
      </c>
      <c r="DB13" s="225">
        <v>117.19120025634766</v>
      </c>
      <c r="DC13" s="225">
        <v>131.80308532714844</v>
      </c>
      <c r="DD13" s="225">
        <v>122.06185913085938</v>
      </c>
      <c r="DE13" s="225">
        <v>131.38796997070313</v>
      </c>
      <c r="DF13" s="225">
        <v>119.86655426025391</v>
      </c>
      <c r="DG13" s="225">
        <v>118.47247314453125</v>
      </c>
      <c r="DH13" s="225">
        <v>119.55467224121094</v>
      </c>
      <c r="DI13" s="225">
        <v>123.00953674316406</v>
      </c>
      <c r="DJ13" s="225">
        <v>115.90797424316406</v>
      </c>
      <c r="DK13" s="225">
        <v>132.16268920898438</v>
      </c>
      <c r="DL13" s="225">
        <v>114.09455108642578</v>
      </c>
      <c r="DM13" s="225">
        <v>125.14009094238281</v>
      </c>
      <c r="DN13" s="225">
        <v>117.43347930908203</v>
      </c>
      <c r="DO13" s="225">
        <v>131.9188232421875</v>
      </c>
      <c r="DP13" s="225">
        <v>122.00511932373047</v>
      </c>
      <c r="DQ13" s="225">
        <v>131.86802673339844</v>
      </c>
      <c r="DR13" s="225">
        <v>120.02031707763672</v>
      </c>
      <c r="DS13" s="225">
        <v>118.43642425537109</v>
      </c>
      <c r="DT13" s="225">
        <v>119.4586181640625</v>
      </c>
      <c r="DU13" s="225">
        <v>122.97061157226563</v>
      </c>
      <c r="DV13" s="225">
        <v>115.76609039306641</v>
      </c>
      <c r="DW13" s="225">
        <v>132.28195190429688</v>
      </c>
      <c r="DX13" s="225">
        <v>114.10497283935547</v>
      </c>
      <c r="DY13" s="225">
        <v>125.12429046630859</v>
      </c>
      <c r="DZ13" s="225">
        <v>117.33220672607422</v>
      </c>
      <c r="EA13" s="225">
        <v>131.83262634277344</v>
      </c>
      <c r="EB13" s="225">
        <v>122.07991790771484</v>
      </c>
      <c r="EC13" s="225">
        <v>131.01437377929688</v>
      </c>
      <c r="ED13" s="225">
        <v>120.00519561767578</v>
      </c>
      <c r="EE13" s="225">
        <v>118.47703552246094</v>
      </c>
      <c r="EF13" s="225">
        <v>119.44941711425781</v>
      </c>
      <c r="EG13" s="225">
        <v>122.97625732421875</v>
      </c>
      <c r="EH13" s="225">
        <v>115.70240783691406</v>
      </c>
      <c r="EI13" s="225">
        <v>132.31651306152344</v>
      </c>
      <c r="EJ13" s="225">
        <v>114.04740142822266</v>
      </c>
      <c r="EK13" s="225">
        <v>124.9395751953125</v>
      </c>
      <c r="EL13" s="225">
        <v>117.02922821044922</v>
      </c>
      <c r="EM13" s="225">
        <v>131.71893310546875</v>
      </c>
      <c r="EN13" s="225">
        <v>121.95064544677734</v>
      </c>
      <c r="EO13" s="225">
        <v>131.39277648925781</v>
      </c>
      <c r="EP13" s="225">
        <v>120.01276397705078</v>
      </c>
      <c r="EQ13" s="225">
        <v>118.44842529296875</v>
      </c>
      <c r="ER13" s="225">
        <v>119.50469207763672</v>
      </c>
      <c r="ES13" s="225">
        <v>123.05309295654297</v>
      </c>
      <c r="ET13" s="225">
        <v>115.79405212402344</v>
      </c>
      <c r="EU13" s="225">
        <v>131.94874572753906</v>
      </c>
      <c r="EV13" s="225">
        <v>114.14762115478516</v>
      </c>
      <c r="EW13" s="225">
        <v>124.71581268310547</v>
      </c>
      <c r="EX13" s="225">
        <v>117.10684967041016</v>
      </c>
      <c r="EY13" s="225">
        <v>131.74681091308594</v>
      </c>
      <c r="EZ13" s="225">
        <v>121.96290588378906</v>
      </c>
      <c r="FA13" s="225">
        <v>130.91574096679688</v>
      </c>
      <c r="FB13" s="225">
        <v>120.07540893554688</v>
      </c>
      <c r="FC13" s="225">
        <v>118.55438232421875</v>
      </c>
      <c r="FD13" s="225">
        <v>119.52565765380859</v>
      </c>
      <c r="FE13" s="225">
        <v>123.02899169921875</v>
      </c>
      <c r="FF13" s="225">
        <v>116.00196838378906</v>
      </c>
      <c r="FG13" s="225">
        <v>131.78506469726563</v>
      </c>
      <c r="FH13" s="225">
        <v>114.13932037353516</v>
      </c>
      <c r="FI13" s="225">
        <v>124.75409698486328</v>
      </c>
      <c r="FJ13" s="225">
        <v>117.11978149414063</v>
      </c>
      <c r="FK13" s="225">
        <v>131.77827453613281</v>
      </c>
      <c r="FL13" s="225">
        <v>121.88717651367188</v>
      </c>
      <c r="FM13" s="225">
        <v>130.67350769042969</v>
      </c>
      <c r="FN13" s="225">
        <v>120.21884155273438</v>
      </c>
      <c r="FO13" s="225">
        <v>118.5799560546875</v>
      </c>
      <c r="FP13" s="225">
        <v>119.57687377929688</v>
      </c>
      <c r="FQ13" s="225">
        <v>123.01940155029297</v>
      </c>
      <c r="FR13" s="225">
        <v>115.66127014160156</v>
      </c>
      <c r="FS13" s="225">
        <v>131.79740905761719</v>
      </c>
      <c r="FT13" s="225">
        <v>114.13542938232422</v>
      </c>
      <c r="FU13" s="225">
        <v>124.49482727050781</v>
      </c>
      <c r="FV13" s="225">
        <v>116.68309020996094</v>
      </c>
      <c r="FW13" s="225">
        <v>131.549072265625</v>
      </c>
      <c r="FX13" s="225">
        <v>121.77713775634766</v>
      </c>
      <c r="FY13" s="225">
        <v>130.37565612792969</v>
      </c>
      <c r="FZ13" s="225">
        <v>120.22711944580078</v>
      </c>
      <c r="GA13" s="225">
        <v>118.59617614746094</v>
      </c>
      <c r="GB13" s="225">
        <v>120.78549957275391</v>
      </c>
      <c r="GC13" s="225">
        <v>120.90573883056641</v>
      </c>
      <c r="GD13" s="225">
        <v>121.18553924560547</v>
      </c>
      <c r="GE13" s="225">
        <v>120.94942474365234</v>
      </c>
      <c r="GF13" s="225">
        <v>121.20668029785156</v>
      </c>
      <c r="GG13" s="225">
        <v>121.19160461425781</v>
      </c>
      <c r="GH13" s="225">
        <v>121.06570434570313</v>
      </c>
      <c r="GI13" s="225">
        <v>121.02164459228516</v>
      </c>
      <c r="GJ13" s="225">
        <v>121.27991485595703</v>
      </c>
      <c r="GK13" s="225">
        <v>120.95365142822266</v>
      </c>
      <c r="GL13" s="225">
        <v>119.49991607666016</v>
      </c>
      <c r="GM13" s="225">
        <v>123.03356170654297</v>
      </c>
      <c r="GN13" s="225">
        <v>115.71073913574219</v>
      </c>
      <c r="GO13" s="225">
        <v>132.21907043457031</v>
      </c>
      <c r="GP13" s="225">
        <v>114.08887481689453</v>
      </c>
      <c r="GQ13" s="225">
        <v>124.81568908691406</v>
      </c>
      <c r="GR13" s="225">
        <v>117.12571716308594</v>
      </c>
      <c r="GS13" s="225">
        <v>131.77784729003906</v>
      </c>
      <c r="GT13" s="225">
        <v>121.95121765136719</v>
      </c>
      <c r="GU13" s="225">
        <v>131.01982116699219</v>
      </c>
      <c r="GV13" s="225">
        <v>120.04073333740234</v>
      </c>
      <c r="GW13" s="225">
        <v>118.51575469970703</v>
      </c>
      <c r="GX13" s="225">
        <v>121.06728363037109</v>
      </c>
      <c r="GY13" s="225">
        <v>121.06727600097656</v>
      </c>
    </row>
    <row r="14" spans="1:207" x14ac:dyDescent="0.25">
      <c r="A14" s="226">
        <v>43070</v>
      </c>
      <c r="B14" s="225">
        <v>12</v>
      </c>
      <c r="C14" s="225">
        <v>2017</v>
      </c>
      <c r="D14" s="225">
        <v>124.92650604248047</v>
      </c>
      <c r="E14" s="225">
        <v>124.28070068359375</v>
      </c>
      <c r="F14" s="225">
        <v>123.95622253417969</v>
      </c>
      <c r="G14" s="225">
        <v>122.29387664794922</v>
      </c>
      <c r="H14" s="225">
        <v>124.61968231201172</v>
      </c>
      <c r="I14" s="225">
        <v>123.25078582763672</v>
      </c>
      <c r="J14" s="225">
        <v>124.38441467285156</v>
      </c>
      <c r="K14" s="225">
        <v>124.72406005859375</v>
      </c>
      <c r="L14" s="225">
        <v>124.23841857910156</v>
      </c>
      <c r="M14" s="225">
        <v>122.50651550292969</v>
      </c>
      <c r="N14" s="225">
        <v>125.09835815429688</v>
      </c>
      <c r="O14" s="225">
        <v>123.13351440429688</v>
      </c>
      <c r="P14" s="225">
        <v>125.44364166259766</v>
      </c>
      <c r="Q14" s="225">
        <v>125.33467864990234</v>
      </c>
      <c r="R14" s="225">
        <v>124.53909301757813</v>
      </c>
      <c r="S14" s="225">
        <v>122.48584747314453</v>
      </c>
      <c r="T14" s="225">
        <v>125.42513275146484</v>
      </c>
      <c r="U14" s="225">
        <v>123.32077026367188</v>
      </c>
      <c r="V14" s="225">
        <v>124.44944000244141</v>
      </c>
      <c r="W14" s="225">
        <v>124.56526184082031</v>
      </c>
      <c r="X14" s="225">
        <v>124.76552581787109</v>
      </c>
      <c r="Y14" s="225">
        <v>122.60923767089844</v>
      </c>
      <c r="Z14" s="225">
        <v>125.86163330078125</v>
      </c>
      <c r="AA14" s="225">
        <v>123.64028930664063</v>
      </c>
      <c r="AB14" s="225">
        <v>124.97467041015625</v>
      </c>
      <c r="AC14" s="225">
        <v>125.27440643310547</v>
      </c>
      <c r="AD14" s="225">
        <v>124.78981781005859</v>
      </c>
      <c r="AE14" s="225">
        <v>122.70320892333984</v>
      </c>
      <c r="AF14" s="225">
        <v>125.48414611816406</v>
      </c>
      <c r="AG14" s="225">
        <v>123.51417541503906</v>
      </c>
      <c r="AH14" s="225">
        <v>125.04933166503906</v>
      </c>
      <c r="AI14" s="225">
        <v>125.16993713378906</v>
      </c>
      <c r="AJ14" s="225">
        <v>124.94225311279297</v>
      </c>
      <c r="AK14" s="225">
        <v>122.53083038330078</v>
      </c>
      <c r="AL14" s="225">
        <v>125.76074981689453</v>
      </c>
      <c r="AM14" s="225">
        <v>123.20106506347656</v>
      </c>
      <c r="AN14" s="225">
        <v>124.44232940673828</v>
      </c>
      <c r="AO14" s="225">
        <v>125.6090087890625</v>
      </c>
      <c r="AP14" s="225">
        <v>124.89597320556641</v>
      </c>
      <c r="AQ14" s="225">
        <v>122.87693023681641</v>
      </c>
      <c r="AR14" s="225">
        <v>125.69033813476563</v>
      </c>
      <c r="AS14" s="225">
        <v>123.61939239501953</v>
      </c>
      <c r="AT14" s="225">
        <v>124.88144683837891</v>
      </c>
      <c r="AU14" s="225">
        <v>124.8984375</v>
      </c>
      <c r="AV14" s="225">
        <v>125.27028656005859</v>
      </c>
      <c r="AW14" s="225">
        <v>122.87593078613281</v>
      </c>
      <c r="AX14" s="225">
        <v>125.67970275878906</v>
      </c>
      <c r="AY14" s="225">
        <v>124.00904846191406</v>
      </c>
      <c r="AZ14" s="225">
        <v>125.13992309570313</v>
      </c>
      <c r="BA14" s="225">
        <v>125.60926818847656</v>
      </c>
      <c r="BB14" s="225">
        <v>125.32512664794922</v>
      </c>
      <c r="BC14" s="225">
        <v>123.49526214599609</v>
      </c>
      <c r="BD14" s="225">
        <v>126.11576843261719</v>
      </c>
      <c r="BE14" s="225">
        <v>124.24863433837891</v>
      </c>
      <c r="BF14" s="225">
        <v>124.84819030761719</v>
      </c>
      <c r="BG14" s="225">
        <v>125.2696533203125</v>
      </c>
      <c r="BH14" s="225">
        <v>125.10004425048828</v>
      </c>
      <c r="BI14" s="225">
        <v>121.8216552734375</v>
      </c>
      <c r="BJ14" s="225">
        <v>126.22936248779297</v>
      </c>
      <c r="BK14" s="225">
        <v>124.53346252441406</v>
      </c>
      <c r="BL14" s="225">
        <v>120.36328125</v>
      </c>
      <c r="BM14" s="225">
        <v>123.72574615478516</v>
      </c>
      <c r="BN14" s="225">
        <v>116.40384674072266</v>
      </c>
      <c r="BO14" s="225">
        <v>155.10923767089844</v>
      </c>
      <c r="BP14" s="225">
        <v>116.94930267333984</v>
      </c>
      <c r="BQ14" s="225">
        <v>127.48702239990234</v>
      </c>
      <c r="BR14" s="225">
        <v>121.27284240722656</v>
      </c>
      <c r="BS14" s="225">
        <v>133.79531860351563</v>
      </c>
      <c r="BT14" s="225">
        <v>123.17504119873047</v>
      </c>
      <c r="BU14" s="225">
        <v>132.11256408691406</v>
      </c>
      <c r="BV14" s="225">
        <v>121.54049682617188</v>
      </c>
      <c r="BW14" s="225">
        <v>119.81583404541016</v>
      </c>
      <c r="BX14" s="225">
        <v>120.36683654785156</v>
      </c>
      <c r="BY14" s="225">
        <v>123.74603271484375</v>
      </c>
      <c r="BZ14" s="225">
        <v>116.48133850097656</v>
      </c>
      <c r="CA14" s="225">
        <v>155.68905639648438</v>
      </c>
      <c r="CB14" s="225">
        <v>117.14900207519531</v>
      </c>
      <c r="CC14" s="225">
        <v>127.86962890625</v>
      </c>
      <c r="CD14" s="225">
        <v>121.42412567138672</v>
      </c>
      <c r="CE14" s="225">
        <v>133.87979125976563</v>
      </c>
      <c r="CF14" s="225">
        <v>122.98533630371094</v>
      </c>
      <c r="CG14" s="225">
        <v>132.18649291992188</v>
      </c>
      <c r="CH14" s="225">
        <v>121.47785186767578</v>
      </c>
      <c r="CI14" s="225">
        <v>119.76469421386719</v>
      </c>
      <c r="CJ14" s="225">
        <v>120.39688873291016</v>
      </c>
      <c r="CK14" s="225">
        <v>123.591796875</v>
      </c>
      <c r="CL14" s="225">
        <v>116.56171417236328</v>
      </c>
      <c r="CM14" s="225">
        <v>155.85317993164063</v>
      </c>
      <c r="CN14" s="225">
        <v>117.19503021240234</v>
      </c>
      <c r="CO14" s="225">
        <v>127.76535034179688</v>
      </c>
      <c r="CP14" s="225">
        <v>121.37645721435547</v>
      </c>
      <c r="CQ14" s="225">
        <v>134.02186584472656</v>
      </c>
      <c r="CR14" s="225">
        <v>122.99529266357422</v>
      </c>
      <c r="CS14" s="225">
        <v>131.3944091796875</v>
      </c>
      <c r="CT14" s="225">
        <v>121.61320495605469</v>
      </c>
      <c r="CU14" s="225">
        <v>119.75217437744141</v>
      </c>
      <c r="CV14" s="225">
        <v>120.35074615478516</v>
      </c>
      <c r="CW14" s="225">
        <v>123.85627746582031</v>
      </c>
      <c r="CX14" s="225">
        <v>116.65103912353516</v>
      </c>
      <c r="CY14" s="225">
        <v>155.69247436523438</v>
      </c>
      <c r="CZ14" s="225">
        <v>117.27392578125</v>
      </c>
      <c r="DA14" s="225">
        <v>127.93470764160156</v>
      </c>
      <c r="DB14" s="225">
        <v>121.03939056396484</v>
      </c>
      <c r="DC14" s="225">
        <v>133.96342468261719</v>
      </c>
      <c r="DD14" s="225">
        <v>122.95372009277344</v>
      </c>
      <c r="DE14" s="225">
        <v>131.373779296875</v>
      </c>
      <c r="DF14" s="225">
        <v>121.92735290527344</v>
      </c>
      <c r="DG14" s="225">
        <v>119.83399200439453</v>
      </c>
      <c r="DH14" s="225">
        <v>120.36650848388672</v>
      </c>
      <c r="DI14" s="225">
        <v>123.68038940429688</v>
      </c>
      <c r="DJ14" s="225">
        <v>116.88722991943359</v>
      </c>
      <c r="DK14" s="225">
        <v>155.90928649902344</v>
      </c>
      <c r="DL14" s="225">
        <v>117.37416076660156</v>
      </c>
      <c r="DM14" s="225">
        <v>128.06011962890625</v>
      </c>
      <c r="DN14" s="225">
        <v>121.27353668212891</v>
      </c>
      <c r="DO14" s="225">
        <v>134.15737915039063</v>
      </c>
      <c r="DP14" s="225">
        <v>122.90114593505859</v>
      </c>
      <c r="DQ14" s="225">
        <v>131.85711669921875</v>
      </c>
      <c r="DR14" s="225">
        <v>122.10250091552734</v>
      </c>
      <c r="DS14" s="225">
        <v>119.81436157226563</v>
      </c>
      <c r="DT14" s="225">
        <v>120.26924896240234</v>
      </c>
      <c r="DU14" s="225">
        <v>123.63996124267578</v>
      </c>
      <c r="DV14" s="225">
        <v>116.75811004638672</v>
      </c>
      <c r="DW14" s="225">
        <v>155.79307556152344</v>
      </c>
      <c r="DX14" s="225">
        <v>117.41703796386719</v>
      </c>
      <c r="DY14" s="225">
        <v>128.02955627441406</v>
      </c>
      <c r="DZ14" s="225">
        <v>121.20884704589844</v>
      </c>
      <c r="EA14" s="225">
        <v>134.04591369628906</v>
      </c>
      <c r="EB14" s="225">
        <v>122.95849609375</v>
      </c>
      <c r="EC14" s="225">
        <v>130.99142456054688</v>
      </c>
      <c r="ED14" s="225">
        <v>122.10809326171875</v>
      </c>
      <c r="EE14" s="225">
        <v>119.80809020996094</v>
      </c>
      <c r="EF14" s="225">
        <v>120.25569915771484</v>
      </c>
      <c r="EG14" s="225">
        <v>123.65358734130859</v>
      </c>
      <c r="EH14" s="225">
        <v>116.68708038330078</v>
      </c>
      <c r="EI14" s="225">
        <v>155.62565612792969</v>
      </c>
      <c r="EJ14" s="225">
        <v>117.32254028320313</v>
      </c>
      <c r="EK14" s="225">
        <v>127.92781829833984</v>
      </c>
      <c r="EL14" s="225">
        <v>120.87657928466797</v>
      </c>
      <c r="EM14" s="225">
        <v>133.89334106445313</v>
      </c>
      <c r="EN14" s="225">
        <v>122.82149505615234</v>
      </c>
      <c r="EO14" s="225">
        <v>131.37579345703125</v>
      </c>
      <c r="EP14" s="225">
        <v>122.16017150878906</v>
      </c>
      <c r="EQ14" s="225">
        <v>119.81294250488281</v>
      </c>
      <c r="ER14" s="225">
        <v>120.28062438964844</v>
      </c>
      <c r="ES14" s="225">
        <v>123.72763061523438</v>
      </c>
      <c r="ET14" s="225">
        <v>116.77252197265625</v>
      </c>
      <c r="EU14" s="225">
        <v>155.445556640625</v>
      </c>
      <c r="EV14" s="225">
        <v>117.48292541503906</v>
      </c>
      <c r="EW14" s="225">
        <v>127.81394195556641</v>
      </c>
      <c r="EX14" s="225">
        <v>120.98272705078125</v>
      </c>
      <c r="EY14" s="225">
        <v>133.957275390625</v>
      </c>
      <c r="EZ14" s="225">
        <v>122.80956268310547</v>
      </c>
      <c r="FA14" s="225">
        <v>130.89602661132813</v>
      </c>
      <c r="FB14" s="225">
        <v>122.25318145751953</v>
      </c>
      <c r="FC14" s="225">
        <v>119.89689636230469</v>
      </c>
      <c r="FD14" s="225">
        <v>120.28923797607422</v>
      </c>
      <c r="FE14" s="225">
        <v>123.71585083007813</v>
      </c>
      <c r="FF14" s="225">
        <v>116.96685028076172</v>
      </c>
      <c r="FG14" s="225">
        <v>155.30899047851563</v>
      </c>
      <c r="FH14" s="225">
        <v>117.48754119873047</v>
      </c>
      <c r="FI14" s="225">
        <v>127.89781188964844</v>
      </c>
      <c r="FJ14" s="225">
        <v>121.00529479980469</v>
      </c>
      <c r="FK14" s="225">
        <v>134.03025817871094</v>
      </c>
      <c r="FL14" s="225">
        <v>122.72397613525391</v>
      </c>
      <c r="FM14" s="225">
        <v>130.65275573730469</v>
      </c>
      <c r="FN14" s="225">
        <v>122.40565490722656</v>
      </c>
      <c r="FO14" s="225">
        <v>119.86032104492188</v>
      </c>
      <c r="FP14" s="225">
        <v>120.33735656738281</v>
      </c>
      <c r="FQ14" s="225">
        <v>123.70191955566406</v>
      </c>
      <c r="FR14" s="225">
        <v>116.62458801269531</v>
      </c>
      <c r="FS14" s="225">
        <v>155.05195617675781</v>
      </c>
      <c r="FT14" s="225">
        <v>117.50071716308594</v>
      </c>
      <c r="FU14" s="225">
        <v>127.71339416503906</v>
      </c>
      <c r="FV14" s="225">
        <v>120.53185272216797</v>
      </c>
      <c r="FW14" s="225">
        <v>133.84925842285156</v>
      </c>
      <c r="FX14" s="225">
        <v>122.60636138916016</v>
      </c>
      <c r="FY14" s="225">
        <v>130.34870910644531</v>
      </c>
      <c r="FZ14" s="225">
        <v>122.44240570068359</v>
      </c>
      <c r="GA14" s="225">
        <v>119.85579681396484</v>
      </c>
      <c r="GB14" s="225">
        <v>124.13025665283203</v>
      </c>
      <c r="GC14" s="225">
        <v>124.28175354003906</v>
      </c>
      <c r="GD14" s="225">
        <v>124.99198913574219</v>
      </c>
      <c r="GE14" s="225">
        <v>124.47533416748047</v>
      </c>
      <c r="GF14" s="225">
        <v>124.95466613769531</v>
      </c>
      <c r="GG14" s="225">
        <v>124.93343353271484</v>
      </c>
      <c r="GH14" s="225">
        <v>124.83925628662109</v>
      </c>
      <c r="GI14" s="225">
        <v>124.83785247802734</v>
      </c>
      <c r="GJ14" s="225">
        <v>125.26358795166016</v>
      </c>
      <c r="GK14" s="225">
        <v>124.96266174316406</v>
      </c>
      <c r="GL14" s="225">
        <v>120.32511901855469</v>
      </c>
      <c r="GM14" s="225">
        <v>123.70598602294922</v>
      </c>
      <c r="GN14" s="225">
        <v>116.70016479492188</v>
      </c>
      <c r="GO14" s="225">
        <v>155.492431640625</v>
      </c>
      <c r="GP14" s="225">
        <v>117.39194488525391</v>
      </c>
      <c r="GQ14" s="225">
        <v>127.85216522216797</v>
      </c>
      <c r="GR14" s="225">
        <v>120.98325347900391</v>
      </c>
      <c r="GS14" s="225">
        <v>133.963623046875</v>
      </c>
      <c r="GT14" s="225">
        <v>122.82270812988281</v>
      </c>
      <c r="GU14" s="225">
        <v>131.000244140625</v>
      </c>
      <c r="GV14" s="225">
        <v>122.17312622070313</v>
      </c>
      <c r="GW14" s="225">
        <v>119.83409881591797</v>
      </c>
      <c r="GX14" s="225">
        <v>124.84593200683594</v>
      </c>
      <c r="GY14" s="225">
        <v>124.84592437744141</v>
      </c>
    </row>
    <row r="15" spans="1:207" x14ac:dyDescent="0.25">
      <c r="A15" s="226">
        <v>43101</v>
      </c>
      <c r="B15" s="225">
        <v>1</v>
      </c>
      <c r="C15" s="225">
        <v>2018</v>
      </c>
      <c r="D15" s="225">
        <v>126.87031555175781</v>
      </c>
      <c r="E15" s="225">
        <v>126.62486267089844</v>
      </c>
      <c r="F15" s="225">
        <v>126.24305725097656</v>
      </c>
      <c r="G15" s="225">
        <v>124.72645568847656</v>
      </c>
      <c r="H15" s="225">
        <v>126.20127105712891</v>
      </c>
      <c r="I15" s="225">
        <v>126.71916961669922</v>
      </c>
      <c r="J15" s="225">
        <v>126.4305419921875</v>
      </c>
      <c r="K15" s="225">
        <v>127.02006530761719</v>
      </c>
      <c r="L15" s="225">
        <v>126.57081604003906</v>
      </c>
      <c r="M15" s="225">
        <v>124.96439361572266</v>
      </c>
      <c r="N15" s="225">
        <v>126.73296356201172</v>
      </c>
      <c r="O15" s="225">
        <v>126.33667755126953</v>
      </c>
      <c r="P15" s="225">
        <v>127.28089904785156</v>
      </c>
      <c r="Q15" s="225">
        <v>127.68782043457031</v>
      </c>
      <c r="R15" s="225">
        <v>126.96721649169922</v>
      </c>
      <c r="S15" s="225">
        <v>125.06023406982422</v>
      </c>
      <c r="T15" s="225">
        <v>127.24594116210938</v>
      </c>
      <c r="U15" s="225">
        <v>126.63846588134766</v>
      </c>
      <c r="V15" s="225">
        <v>126.47153472900391</v>
      </c>
      <c r="W15" s="225">
        <v>126.88524627685547</v>
      </c>
      <c r="X15" s="225">
        <v>127.21641540527344</v>
      </c>
      <c r="Y15" s="225">
        <v>125.09891510009766</v>
      </c>
      <c r="Z15" s="225">
        <v>127.74491119384766</v>
      </c>
      <c r="AA15" s="225">
        <v>126.98174285888672</v>
      </c>
      <c r="AB15" s="225">
        <v>126.96121978759766</v>
      </c>
      <c r="AC15" s="225">
        <v>127.60702514648438</v>
      </c>
      <c r="AD15" s="225">
        <v>127.21957397460938</v>
      </c>
      <c r="AE15" s="225">
        <v>125.33164978027344</v>
      </c>
      <c r="AF15" s="225">
        <v>127.2760009765625</v>
      </c>
      <c r="AG15" s="225">
        <v>126.72592163085938</v>
      </c>
      <c r="AH15" s="225">
        <v>126.97274780273438</v>
      </c>
      <c r="AI15" s="225">
        <v>127.50528717041016</v>
      </c>
      <c r="AJ15" s="225">
        <v>127.38349914550781</v>
      </c>
      <c r="AK15" s="225">
        <v>125.05742645263672</v>
      </c>
      <c r="AL15" s="225">
        <v>127.66554260253906</v>
      </c>
      <c r="AM15" s="225">
        <v>126.40071105957031</v>
      </c>
      <c r="AN15" s="225">
        <v>126.47127532958984</v>
      </c>
      <c r="AO15" s="225">
        <v>127.97052764892578</v>
      </c>
      <c r="AP15" s="225">
        <v>127.30996704101563</v>
      </c>
      <c r="AQ15" s="225">
        <v>125.54676818847656</v>
      </c>
      <c r="AR15" s="225">
        <v>127.75591278076172</v>
      </c>
      <c r="AS15" s="225">
        <v>126.92714691162109</v>
      </c>
      <c r="AT15" s="225">
        <v>126.84585571289063</v>
      </c>
      <c r="AU15" s="225">
        <v>127.22392272949219</v>
      </c>
      <c r="AV15" s="225">
        <v>127.79467010498047</v>
      </c>
      <c r="AW15" s="225">
        <v>125.49581909179688</v>
      </c>
      <c r="AX15" s="225">
        <v>127.84281158447266</v>
      </c>
      <c r="AY15" s="225">
        <v>127.25661468505859</v>
      </c>
      <c r="AZ15" s="225">
        <v>127.13788604736328</v>
      </c>
      <c r="BA15" s="225">
        <v>127.98332977294922</v>
      </c>
      <c r="BB15" s="225">
        <v>127.92584991455078</v>
      </c>
      <c r="BC15" s="225">
        <v>126.25577545166016</v>
      </c>
      <c r="BD15" s="225">
        <v>128.29945373535156</v>
      </c>
      <c r="BE15" s="225">
        <v>127.67201232910156</v>
      </c>
      <c r="BF15" s="225">
        <v>126.86930847167969</v>
      </c>
      <c r="BG15" s="225">
        <v>127.64710998535156</v>
      </c>
      <c r="BH15" s="225">
        <v>127.66811370849609</v>
      </c>
      <c r="BI15" s="225">
        <v>124.35150146484375</v>
      </c>
      <c r="BJ15" s="225">
        <v>128.57986450195313</v>
      </c>
      <c r="BK15" s="225">
        <v>128.10798645019531</v>
      </c>
      <c r="BL15" s="225">
        <v>122.61608123779297</v>
      </c>
      <c r="BM15" s="225">
        <v>126.59266662597656</v>
      </c>
      <c r="BN15" s="225">
        <v>115.91060638427734</v>
      </c>
      <c r="BO15" s="225">
        <v>158.080810546875</v>
      </c>
      <c r="BP15" s="225">
        <v>118.12653350830078</v>
      </c>
      <c r="BQ15" s="225">
        <v>129.693359375</v>
      </c>
      <c r="BR15" s="225">
        <v>124.14603424072266</v>
      </c>
      <c r="BS15" s="225">
        <v>136.49043273925781</v>
      </c>
      <c r="BT15" s="225">
        <v>127.16217803955078</v>
      </c>
      <c r="BU15" s="225">
        <v>132.83338928222656</v>
      </c>
      <c r="BV15" s="225">
        <v>124.95603179931641</v>
      </c>
      <c r="BW15" s="225">
        <v>122.41275787353516</v>
      </c>
      <c r="BX15" s="225">
        <v>122.67202758789063</v>
      </c>
      <c r="BY15" s="225">
        <v>126.56027984619141</v>
      </c>
      <c r="BZ15" s="225">
        <v>115.92359924316406</v>
      </c>
      <c r="CA15" s="225">
        <v>158.7119140625</v>
      </c>
      <c r="CB15" s="225">
        <v>118.32564544677734</v>
      </c>
      <c r="CC15" s="225">
        <v>130.07383728027344</v>
      </c>
      <c r="CD15" s="225">
        <v>124.19031524658203</v>
      </c>
      <c r="CE15" s="225">
        <v>136.49783325195313</v>
      </c>
      <c r="CF15" s="225">
        <v>127.08602142333984</v>
      </c>
      <c r="CG15" s="225">
        <v>133.14897155761719</v>
      </c>
      <c r="CH15" s="225">
        <v>124.942138671875</v>
      </c>
      <c r="CI15" s="225">
        <v>122.42938232421875</v>
      </c>
      <c r="CJ15" s="225">
        <v>122.74908447265625</v>
      </c>
      <c r="CK15" s="225">
        <v>126.45079803466797</v>
      </c>
      <c r="CL15" s="225">
        <v>115.86610412597656</v>
      </c>
      <c r="CM15" s="225">
        <v>157.98629760742188</v>
      </c>
      <c r="CN15" s="225">
        <v>118.37654113769531</v>
      </c>
      <c r="CO15" s="225">
        <v>129.98844909667969</v>
      </c>
      <c r="CP15" s="225">
        <v>124.20226287841797</v>
      </c>
      <c r="CQ15" s="225">
        <v>136.59645080566406</v>
      </c>
      <c r="CR15" s="225">
        <v>127.1282958984375</v>
      </c>
      <c r="CS15" s="225">
        <v>132.1185302734375</v>
      </c>
      <c r="CT15" s="225">
        <v>125.1273193359375</v>
      </c>
      <c r="CU15" s="225">
        <v>122.53080749511719</v>
      </c>
      <c r="CV15" s="225">
        <v>122.72047424316406</v>
      </c>
      <c r="CW15" s="225">
        <v>126.67816162109375</v>
      </c>
      <c r="CX15" s="225">
        <v>116.02227020263672</v>
      </c>
      <c r="CY15" s="225">
        <v>158.06863403320313</v>
      </c>
      <c r="CZ15" s="225">
        <v>118.45967864990234</v>
      </c>
      <c r="DA15" s="225">
        <v>130.14628601074219</v>
      </c>
      <c r="DB15" s="225">
        <v>123.79576110839844</v>
      </c>
      <c r="DC15" s="225">
        <v>136.4552001953125</v>
      </c>
      <c r="DD15" s="225">
        <v>127.11243438720703</v>
      </c>
      <c r="DE15" s="225">
        <v>132.11436462402344</v>
      </c>
      <c r="DF15" s="225">
        <v>125.48426055908203</v>
      </c>
      <c r="DG15" s="225">
        <v>122.66948699951172</v>
      </c>
      <c r="DH15" s="225">
        <v>122.79158020019531</v>
      </c>
      <c r="DI15" s="225">
        <v>126.57894134521484</v>
      </c>
      <c r="DJ15" s="225">
        <v>116.21434783935547</v>
      </c>
      <c r="DK15" s="225">
        <v>157.75471496582031</v>
      </c>
      <c r="DL15" s="225">
        <v>118.55213928222656</v>
      </c>
      <c r="DM15" s="225">
        <v>130.28102111816406</v>
      </c>
      <c r="DN15" s="225">
        <v>123.99418640136719</v>
      </c>
      <c r="DO15" s="225">
        <v>136.66963195800781</v>
      </c>
      <c r="DP15" s="225">
        <v>127.05979919433594</v>
      </c>
      <c r="DQ15" s="225">
        <v>132.7425537109375</v>
      </c>
      <c r="DR15" s="225">
        <v>125.68070983886719</v>
      </c>
      <c r="DS15" s="225">
        <v>122.5985107421875</v>
      </c>
      <c r="DT15" s="225">
        <v>122.70836639404297</v>
      </c>
      <c r="DU15" s="225">
        <v>126.51064300537109</v>
      </c>
      <c r="DV15" s="225">
        <v>116.05678558349609</v>
      </c>
      <c r="DW15" s="225">
        <v>157.7899169921875</v>
      </c>
      <c r="DX15" s="225">
        <v>118.62357330322266</v>
      </c>
      <c r="DY15" s="225">
        <v>130.24607849121094</v>
      </c>
      <c r="DZ15" s="225">
        <v>123.89650726318359</v>
      </c>
      <c r="EA15" s="225">
        <v>136.53106689453125</v>
      </c>
      <c r="EB15" s="225">
        <v>127.17444610595703</v>
      </c>
      <c r="EC15" s="225">
        <v>131.56591796875</v>
      </c>
      <c r="ED15" s="225">
        <v>125.72702789306641</v>
      </c>
      <c r="EE15" s="225">
        <v>122.735595703125</v>
      </c>
      <c r="EF15" s="225">
        <v>122.71076965332031</v>
      </c>
      <c r="EG15" s="225">
        <v>126.50305938720703</v>
      </c>
      <c r="EH15" s="225">
        <v>115.88504028320313</v>
      </c>
      <c r="EI15" s="225">
        <v>157.91256713867188</v>
      </c>
      <c r="EJ15" s="225">
        <v>118.54003143310547</v>
      </c>
      <c r="EK15" s="225">
        <v>130.16438293457031</v>
      </c>
      <c r="EL15" s="225">
        <v>123.57450103759766</v>
      </c>
      <c r="EM15" s="225">
        <v>136.31730651855469</v>
      </c>
      <c r="EN15" s="225">
        <v>127.05492401123047</v>
      </c>
      <c r="EO15" s="225">
        <v>132.13043212890625</v>
      </c>
      <c r="EP15" s="225">
        <v>125.80110168457031</v>
      </c>
      <c r="EQ15" s="225">
        <v>122.70789337158203</v>
      </c>
      <c r="ER15" s="225">
        <v>122.78701782226563</v>
      </c>
      <c r="ES15" s="225">
        <v>126.61282348632813</v>
      </c>
      <c r="ET15" s="225">
        <v>115.97238159179688</v>
      </c>
      <c r="EU15" s="225">
        <v>157.12255859375</v>
      </c>
      <c r="EV15" s="225">
        <v>118.67951202392578</v>
      </c>
      <c r="EW15" s="225">
        <v>130.07339477539063</v>
      </c>
      <c r="EX15" s="225">
        <v>123.65279388427734</v>
      </c>
      <c r="EY15" s="225">
        <v>136.37165832519531</v>
      </c>
      <c r="EZ15" s="225">
        <v>127.07566833496094</v>
      </c>
      <c r="FA15" s="225">
        <v>131.51622009277344</v>
      </c>
      <c r="FB15" s="225">
        <v>125.90699005126953</v>
      </c>
      <c r="FC15" s="225">
        <v>122.86931610107422</v>
      </c>
      <c r="FD15" s="225">
        <v>122.86643981933594</v>
      </c>
      <c r="FE15" s="225">
        <v>126.58950042724609</v>
      </c>
      <c r="FF15" s="225">
        <v>116.15984344482422</v>
      </c>
      <c r="FG15" s="225">
        <v>156.9857177734375</v>
      </c>
      <c r="FH15" s="225">
        <v>118.72933959960938</v>
      </c>
      <c r="FI15" s="225">
        <v>130.16447448730469</v>
      </c>
      <c r="FJ15" s="225">
        <v>123.58365631103516</v>
      </c>
      <c r="FK15" s="225">
        <v>136.44932556152344</v>
      </c>
      <c r="FL15" s="225">
        <v>127.04445648193359</v>
      </c>
      <c r="FM15" s="225">
        <v>131.23654174804688</v>
      </c>
      <c r="FN15" s="225">
        <v>126.05834197998047</v>
      </c>
      <c r="FO15" s="225">
        <v>122.97270202636719</v>
      </c>
      <c r="FP15" s="225">
        <v>122.95440673828125</v>
      </c>
      <c r="FQ15" s="225">
        <v>126.52313232421875</v>
      </c>
      <c r="FR15" s="225">
        <v>115.6263427734375</v>
      </c>
      <c r="FS15" s="225">
        <v>156.43681335449219</v>
      </c>
      <c r="FT15" s="225">
        <v>118.76540374755859</v>
      </c>
      <c r="FU15" s="225">
        <v>129.99559020996094</v>
      </c>
      <c r="FV15" s="225">
        <v>123.14128112792969</v>
      </c>
      <c r="FW15" s="225">
        <v>136.18818664550781</v>
      </c>
      <c r="FX15" s="225">
        <v>127.01285552978516</v>
      </c>
      <c r="FY15" s="225">
        <v>130.77191162109375</v>
      </c>
      <c r="FZ15" s="225">
        <v>126.18148803710938</v>
      </c>
      <c r="GA15" s="225">
        <v>123.07722473144531</v>
      </c>
      <c r="GB15" s="225">
        <v>126.34149169921875</v>
      </c>
      <c r="GC15" s="225">
        <v>126.50596618652344</v>
      </c>
      <c r="GD15" s="225">
        <v>127.17521667480469</v>
      </c>
      <c r="GE15" s="225">
        <v>126.71501922607422</v>
      </c>
      <c r="GF15" s="225">
        <v>127.16358184814453</v>
      </c>
      <c r="GG15" s="225">
        <v>127.13994598388672</v>
      </c>
      <c r="GH15" s="225">
        <v>127.11647796630859</v>
      </c>
      <c r="GI15" s="225">
        <v>127.06721496582031</v>
      </c>
      <c r="GJ15" s="225">
        <v>127.53730773925781</v>
      </c>
      <c r="GK15" s="225">
        <v>127.24838256835938</v>
      </c>
      <c r="GL15" s="225">
        <v>122.76414489746094</v>
      </c>
      <c r="GM15" s="225">
        <v>126.56014251708984</v>
      </c>
      <c r="GN15" s="225">
        <v>115.9486083984375</v>
      </c>
      <c r="GO15" s="225">
        <v>157.46630859375</v>
      </c>
      <c r="GP15" s="225">
        <v>118.61154937744141</v>
      </c>
      <c r="GQ15" s="225">
        <v>130.0999755859375</v>
      </c>
      <c r="GR15" s="225">
        <v>123.66461181640625</v>
      </c>
      <c r="GS15" s="225">
        <v>136.43167114257813</v>
      </c>
      <c r="GT15" s="225">
        <v>127.07318115234375</v>
      </c>
      <c r="GU15" s="225">
        <v>131.62811279296875</v>
      </c>
      <c r="GV15" s="225">
        <v>125.80586242675781</v>
      </c>
      <c r="GW15" s="225">
        <v>122.79916381835938</v>
      </c>
      <c r="GX15" s="225">
        <v>127.08894348144531</v>
      </c>
      <c r="GY15" s="225">
        <v>127.08893585205078</v>
      </c>
    </row>
    <row r="16" spans="1:207" x14ac:dyDescent="0.25">
      <c r="A16" s="226">
        <v>43132</v>
      </c>
      <c r="B16" s="225">
        <v>2</v>
      </c>
      <c r="C16" s="225">
        <v>2018</v>
      </c>
      <c r="D16" s="225">
        <v>130.13102722167969</v>
      </c>
      <c r="E16" s="225">
        <v>129.33427429199219</v>
      </c>
      <c r="F16" s="225">
        <v>128.76020812988281</v>
      </c>
      <c r="G16" s="225">
        <v>127.34841156005859</v>
      </c>
      <c r="H16" s="225">
        <v>129.37234497070313</v>
      </c>
      <c r="I16" s="225">
        <v>129.07936096191406</v>
      </c>
      <c r="J16" s="225">
        <v>129.57264709472656</v>
      </c>
      <c r="K16" s="225">
        <v>129.85459899902344</v>
      </c>
      <c r="L16" s="225">
        <v>129.22213745117188</v>
      </c>
      <c r="M16" s="225">
        <v>127.60318756103516</v>
      </c>
      <c r="N16" s="225">
        <v>129.92012023925781</v>
      </c>
      <c r="O16" s="225">
        <v>128.76950073242188</v>
      </c>
      <c r="P16" s="225">
        <v>130.58271789550781</v>
      </c>
      <c r="Q16" s="225">
        <v>130.66969299316406</v>
      </c>
      <c r="R16" s="225">
        <v>129.7119140625</v>
      </c>
      <c r="S16" s="225">
        <v>127.85507202148438</v>
      </c>
      <c r="T16" s="225">
        <v>130.60276794433594</v>
      </c>
      <c r="U16" s="225">
        <v>129.11508178710938</v>
      </c>
      <c r="V16" s="225">
        <v>129.7266845703125</v>
      </c>
      <c r="W16" s="225">
        <v>129.73443603515625</v>
      </c>
      <c r="X16" s="225">
        <v>130.111083984375</v>
      </c>
      <c r="Y16" s="225">
        <v>127.77836608886719</v>
      </c>
      <c r="Z16" s="225">
        <v>131.15632629394531</v>
      </c>
      <c r="AA16" s="225">
        <v>129.50616455078125</v>
      </c>
      <c r="AB16" s="225">
        <v>130.24632263183594</v>
      </c>
      <c r="AC16" s="225">
        <v>130.56443786621094</v>
      </c>
      <c r="AD16" s="225">
        <v>130.04257202148438</v>
      </c>
      <c r="AE16" s="225">
        <v>128.16938781738281</v>
      </c>
      <c r="AF16" s="225">
        <v>130.54776000976563</v>
      </c>
      <c r="AG16" s="225">
        <v>129.30343627929688</v>
      </c>
      <c r="AH16" s="225">
        <v>130.2322998046875</v>
      </c>
      <c r="AI16" s="225">
        <v>130.45498657226563</v>
      </c>
      <c r="AJ16" s="225">
        <v>130.19157409667969</v>
      </c>
      <c r="AK16" s="225">
        <v>127.73271942138672</v>
      </c>
      <c r="AL16" s="225">
        <v>131.04176330566406</v>
      </c>
      <c r="AM16" s="225">
        <v>128.88804626464844</v>
      </c>
      <c r="AN16" s="225">
        <v>129.73056030273438</v>
      </c>
      <c r="AO16" s="225">
        <v>131.03372192382813</v>
      </c>
      <c r="AP16" s="225">
        <v>130.0750732421875</v>
      </c>
      <c r="AQ16" s="225">
        <v>128.42173767089844</v>
      </c>
      <c r="AR16" s="225">
        <v>131.2481689453125</v>
      </c>
      <c r="AS16" s="225">
        <v>129.515869140625</v>
      </c>
      <c r="AT16" s="225">
        <v>130.11009216308594</v>
      </c>
      <c r="AU16" s="225">
        <v>130.21502685546875</v>
      </c>
      <c r="AV16" s="225">
        <v>130.74400329589844</v>
      </c>
      <c r="AW16" s="225">
        <v>128.255859375</v>
      </c>
      <c r="AX16" s="225">
        <v>131.44013977050781</v>
      </c>
      <c r="AY16" s="225">
        <v>129.90676879882813</v>
      </c>
      <c r="AZ16" s="225">
        <v>130.37641906738281</v>
      </c>
      <c r="BA16" s="225">
        <v>131.03077697753906</v>
      </c>
      <c r="BB16" s="225">
        <v>130.9835205078125</v>
      </c>
      <c r="BC16" s="225">
        <v>129.19589233398438</v>
      </c>
      <c r="BD16" s="225">
        <v>131.83245849609375</v>
      </c>
      <c r="BE16" s="225">
        <v>130.289306640625</v>
      </c>
      <c r="BF16" s="225">
        <v>130.0421142578125</v>
      </c>
      <c r="BG16" s="225">
        <v>130.65208435058594</v>
      </c>
      <c r="BH16" s="225">
        <v>130.57833862304688</v>
      </c>
      <c r="BI16" s="225">
        <v>126.9083251953125</v>
      </c>
      <c r="BJ16" s="225">
        <v>132.2222900390625</v>
      </c>
      <c r="BK16" s="225">
        <v>130.69107055664063</v>
      </c>
      <c r="BL16" s="225">
        <v>125.19200134277344</v>
      </c>
      <c r="BM16" s="225">
        <v>128.79132080078125</v>
      </c>
      <c r="BN16" s="225">
        <v>115.20816802978516</v>
      </c>
      <c r="BO16" s="225">
        <v>163.67681884765625</v>
      </c>
      <c r="BP16" s="225">
        <v>120.13687896728516</v>
      </c>
      <c r="BQ16" s="225">
        <v>132.58329772949219</v>
      </c>
      <c r="BR16" s="225">
        <v>129.54345703125</v>
      </c>
      <c r="BS16" s="225">
        <v>149.22669982910156</v>
      </c>
      <c r="BT16" s="225">
        <v>128.61038208007813</v>
      </c>
      <c r="BU16" s="225">
        <v>135.02470397949219</v>
      </c>
      <c r="BV16" s="225">
        <v>127.71131896972656</v>
      </c>
      <c r="BW16" s="225">
        <v>124.58788299560547</v>
      </c>
      <c r="BX16" s="225">
        <v>125.2698974609375</v>
      </c>
      <c r="BY16" s="225">
        <v>128.76203918457031</v>
      </c>
      <c r="BZ16" s="225">
        <v>115.30374908447266</v>
      </c>
      <c r="CA16" s="225">
        <v>164.19534301757813</v>
      </c>
      <c r="CB16" s="225">
        <v>120.36463928222656</v>
      </c>
      <c r="CC16" s="225">
        <v>132.955078125</v>
      </c>
      <c r="CD16" s="225">
        <v>129.70957946777344</v>
      </c>
      <c r="CE16" s="225">
        <v>149.28076171875</v>
      </c>
      <c r="CF16" s="225">
        <v>128.42169189453125</v>
      </c>
      <c r="CG16" s="225">
        <v>135.42755126953125</v>
      </c>
      <c r="CH16" s="225">
        <v>127.76503753662109</v>
      </c>
      <c r="CI16" s="225">
        <v>124.56981658935547</v>
      </c>
      <c r="CJ16" s="225">
        <v>125.37203216552734</v>
      </c>
      <c r="CK16" s="225">
        <v>128.64598083496094</v>
      </c>
      <c r="CL16" s="225">
        <v>115.22563171386719</v>
      </c>
      <c r="CM16" s="225">
        <v>163.75250244140625</v>
      </c>
      <c r="CN16" s="225">
        <v>120.42561340332031</v>
      </c>
      <c r="CO16" s="225">
        <v>132.95729064941406</v>
      </c>
      <c r="CP16" s="225">
        <v>129.675537109375</v>
      </c>
      <c r="CQ16" s="225">
        <v>149.24842834472656</v>
      </c>
      <c r="CR16" s="225">
        <v>128.49174499511719</v>
      </c>
      <c r="CS16" s="225">
        <v>134.311279296875</v>
      </c>
      <c r="CT16" s="225">
        <v>127.94779968261719</v>
      </c>
      <c r="CU16" s="225">
        <v>124.68405914306641</v>
      </c>
      <c r="CV16" s="225">
        <v>125.35794830322266</v>
      </c>
      <c r="CW16" s="225">
        <v>128.85159301757813</v>
      </c>
      <c r="CX16" s="225">
        <v>115.37411499023438</v>
      </c>
      <c r="CY16" s="225">
        <v>163.70538330078125</v>
      </c>
      <c r="CZ16" s="225">
        <v>120.52194976806641</v>
      </c>
      <c r="DA16" s="225">
        <v>133.0565185546875</v>
      </c>
      <c r="DB16" s="225">
        <v>129.35516357421875</v>
      </c>
      <c r="DC16" s="225">
        <v>148.94560241699219</v>
      </c>
      <c r="DD16" s="225">
        <v>128.51188659667969</v>
      </c>
      <c r="DE16" s="225">
        <v>134.32313537597656</v>
      </c>
      <c r="DF16" s="225">
        <v>128.20643615722656</v>
      </c>
      <c r="DG16" s="225">
        <v>124.79841613769531</v>
      </c>
      <c r="DH16" s="225">
        <v>125.44235229492188</v>
      </c>
      <c r="DI16" s="225">
        <v>128.74992370605469</v>
      </c>
      <c r="DJ16" s="225">
        <v>115.51030731201172</v>
      </c>
      <c r="DK16" s="225">
        <v>163.59344482421875</v>
      </c>
      <c r="DL16" s="225">
        <v>120.62701416015625</v>
      </c>
      <c r="DM16" s="225">
        <v>133.23619079589844</v>
      </c>
      <c r="DN16" s="225">
        <v>129.53469848632813</v>
      </c>
      <c r="DO16" s="225">
        <v>149.23228454589844</v>
      </c>
      <c r="DP16" s="225">
        <v>128.42971801757813</v>
      </c>
      <c r="DQ16" s="225">
        <v>134.88575744628906</v>
      </c>
      <c r="DR16" s="225">
        <v>128.3079833984375</v>
      </c>
      <c r="DS16" s="225">
        <v>124.77095031738281</v>
      </c>
      <c r="DT16" s="225">
        <v>125.35835266113281</v>
      </c>
      <c r="DU16" s="225">
        <v>128.67938232421875</v>
      </c>
      <c r="DV16" s="225">
        <v>115.39089965820313</v>
      </c>
      <c r="DW16" s="225">
        <v>163.55958557128906</v>
      </c>
      <c r="DX16" s="225">
        <v>120.69777679443359</v>
      </c>
      <c r="DY16" s="225">
        <v>133.18698120117188</v>
      </c>
      <c r="DZ16" s="225">
        <v>129.48452758789063</v>
      </c>
      <c r="EA16" s="225">
        <v>148.97651672363281</v>
      </c>
      <c r="EB16" s="225">
        <v>128.57968139648438</v>
      </c>
      <c r="EC16" s="225">
        <v>133.75248718261719</v>
      </c>
      <c r="ED16" s="225">
        <v>128.34407043457031</v>
      </c>
      <c r="EE16" s="225">
        <v>124.86569213867188</v>
      </c>
      <c r="EF16" s="225">
        <v>125.36898040771484</v>
      </c>
      <c r="EG16" s="225">
        <v>128.65528869628906</v>
      </c>
      <c r="EH16" s="225">
        <v>115.25828552246094</v>
      </c>
      <c r="EI16" s="225">
        <v>163.57640075683594</v>
      </c>
      <c r="EJ16" s="225">
        <v>120.60700988769531</v>
      </c>
      <c r="EK16" s="225">
        <v>133.18705749511719</v>
      </c>
      <c r="EL16" s="225">
        <v>129.10456848144531</v>
      </c>
      <c r="EM16" s="225">
        <v>148.67559814453125</v>
      </c>
      <c r="EN16" s="225">
        <v>128.35968017578125</v>
      </c>
      <c r="EO16" s="225">
        <v>134.41352844238281</v>
      </c>
      <c r="EP16" s="225">
        <v>128.43870544433594</v>
      </c>
      <c r="EQ16" s="225">
        <v>124.82117462158203</v>
      </c>
      <c r="ER16" s="225">
        <v>125.46775817871094</v>
      </c>
      <c r="ES16" s="225">
        <v>128.7723388671875</v>
      </c>
      <c r="ET16" s="225">
        <v>115.28319549560547</v>
      </c>
      <c r="EU16" s="225">
        <v>163.01881408691406</v>
      </c>
      <c r="EV16" s="225">
        <v>120.76029205322266</v>
      </c>
      <c r="EW16" s="225">
        <v>133.193359375</v>
      </c>
      <c r="EX16" s="225">
        <v>129.20159912109375</v>
      </c>
      <c r="EY16" s="225">
        <v>148.75648498535156</v>
      </c>
      <c r="EZ16" s="225">
        <v>128.41065979003906</v>
      </c>
      <c r="FA16" s="225">
        <v>133.77590942382813</v>
      </c>
      <c r="FB16" s="225">
        <v>128.53140258789063</v>
      </c>
      <c r="FC16" s="225">
        <v>124.99296569824219</v>
      </c>
      <c r="FD16" s="225">
        <v>125.56718444824219</v>
      </c>
      <c r="FE16" s="225">
        <v>128.73651123046875</v>
      </c>
      <c r="FF16" s="225">
        <v>115.43647003173828</v>
      </c>
      <c r="FG16" s="225">
        <v>162.90304565429688</v>
      </c>
      <c r="FH16" s="225">
        <v>120.80535888671875</v>
      </c>
      <c r="FI16" s="225">
        <v>133.31175231933594</v>
      </c>
      <c r="FJ16" s="225">
        <v>129.12635803222656</v>
      </c>
      <c r="FK16" s="225">
        <v>148.79701232910156</v>
      </c>
      <c r="FL16" s="225">
        <v>128.3172607421875</v>
      </c>
      <c r="FM16" s="225">
        <v>133.62814331054688</v>
      </c>
      <c r="FN16" s="225">
        <v>128.57005310058594</v>
      </c>
      <c r="FO16" s="225">
        <v>125.07623291015625</v>
      </c>
      <c r="FP16" s="225">
        <v>125.68755340576172</v>
      </c>
      <c r="FQ16" s="225">
        <v>128.67425537109375</v>
      </c>
      <c r="FR16" s="225">
        <v>114.98159790039063</v>
      </c>
      <c r="FS16" s="225">
        <v>162.43934631347656</v>
      </c>
      <c r="FT16" s="225">
        <v>120.84347534179688</v>
      </c>
      <c r="FU16" s="225">
        <v>133.21438598632813</v>
      </c>
      <c r="FV16" s="225">
        <v>128.65016174316406</v>
      </c>
      <c r="FW16" s="225">
        <v>148.16151428222656</v>
      </c>
      <c r="FX16" s="225">
        <v>128.17312622070313</v>
      </c>
      <c r="FY16" s="225">
        <v>132.93600463867188</v>
      </c>
      <c r="FZ16" s="225">
        <v>128.65397644042969</v>
      </c>
      <c r="GA16" s="225">
        <v>125.13076782226563</v>
      </c>
      <c r="GB16" s="225">
        <v>129.19355773925781</v>
      </c>
      <c r="GC16" s="225">
        <v>129.40251159667969</v>
      </c>
      <c r="GD16" s="225">
        <v>130.24070739746094</v>
      </c>
      <c r="GE16" s="225">
        <v>129.74650573730469</v>
      </c>
      <c r="GF16" s="225">
        <v>130.24150085449219</v>
      </c>
      <c r="GG16" s="225">
        <v>130.19467163085938</v>
      </c>
      <c r="GH16" s="225">
        <v>130.23223876953125</v>
      </c>
      <c r="GI16" s="225">
        <v>130.18777465820313</v>
      </c>
      <c r="GJ16" s="225">
        <v>130.66461181640625</v>
      </c>
      <c r="GK16" s="225">
        <v>130.32688903808594</v>
      </c>
      <c r="GL16" s="225">
        <v>125.41845703125</v>
      </c>
      <c r="GM16" s="225">
        <v>128.72749328613281</v>
      </c>
      <c r="GN16" s="225">
        <v>115.28179168701172</v>
      </c>
      <c r="GO16" s="225">
        <v>163.27241516113281</v>
      </c>
      <c r="GP16" s="225">
        <v>120.68070983886719</v>
      </c>
      <c r="GQ16" s="225">
        <v>133.17015075683594</v>
      </c>
      <c r="GR16" s="225">
        <v>129.1937255859375</v>
      </c>
      <c r="GS16" s="225">
        <v>148.84230041503906</v>
      </c>
      <c r="GT16" s="225">
        <v>128.37727355957031</v>
      </c>
      <c r="GU16" s="225">
        <v>133.87144470214844</v>
      </c>
      <c r="GV16" s="225">
        <v>128.40711975097656</v>
      </c>
      <c r="GW16" s="225">
        <v>124.91327667236328</v>
      </c>
      <c r="GX16" s="225">
        <v>130.15147399902344</v>
      </c>
      <c r="GY16" s="225">
        <v>130.15144348144531</v>
      </c>
    </row>
    <row r="17" spans="1:207" x14ac:dyDescent="0.25">
      <c r="A17" s="226">
        <v>43160</v>
      </c>
      <c r="B17" s="225">
        <v>3</v>
      </c>
      <c r="C17" s="225">
        <v>2018</v>
      </c>
      <c r="D17" s="225">
        <v>133.27418518066406</v>
      </c>
      <c r="E17" s="225">
        <v>131.80780029296875</v>
      </c>
      <c r="F17" s="225">
        <v>132.59921264648438</v>
      </c>
      <c r="G17" s="225">
        <v>130.24014282226563</v>
      </c>
      <c r="H17" s="225">
        <v>131.99726867675781</v>
      </c>
      <c r="I17" s="225">
        <v>132.7811279296875</v>
      </c>
      <c r="J17" s="225">
        <v>132.63948059082031</v>
      </c>
      <c r="K17" s="225">
        <v>132.38420104980469</v>
      </c>
      <c r="L17" s="225">
        <v>133.06901550292969</v>
      </c>
      <c r="M17" s="225">
        <v>130.62507629394531</v>
      </c>
      <c r="N17" s="225">
        <v>132.68336486816406</v>
      </c>
      <c r="O17" s="225">
        <v>132.65617370605469</v>
      </c>
      <c r="P17" s="225">
        <v>133.88328552246094</v>
      </c>
      <c r="Q17" s="225">
        <v>133.11923217773438</v>
      </c>
      <c r="R17" s="225">
        <v>133.59829711914063</v>
      </c>
      <c r="S17" s="225">
        <v>131.045166015625</v>
      </c>
      <c r="T17" s="225">
        <v>133.36727905273438</v>
      </c>
      <c r="U17" s="225">
        <v>132.866943359375</v>
      </c>
      <c r="V17" s="225">
        <v>132.93663024902344</v>
      </c>
      <c r="W17" s="225">
        <v>132.24964904785156</v>
      </c>
      <c r="X17" s="225">
        <v>134.169677734375</v>
      </c>
      <c r="Y17" s="225">
        <v>130.84561157226563</v>
      </c>
      <c r="Z17" s="225">
        <v>133.89712524414063</v>
      </c>
      <c r="AA17" s="225">
        <v>133.36882019042969</v>
      </c>
      <c r="AB17" s="225">
        <v>133.38777160644531</v>
      </c>
      <c r="AC17" s="225">
        <v>132.9915771484375</v>
      </c>
      <c r="AD17" s="225">
        <v>134.21647644042969</v>
      </c>
      <c r="AE17" s="225">
        <v>131.50582885742188</v>
      </c>
      <c r="AF17" s="225">
        <v>133.40830993652344</v>
      </c>
      <c r="AG17" s="225">
        <v>132.9935302734375</v>
      </c>
      <c r="AH17" s="225">
        <v>133.77729797363281</v>
      </c>
      <c r="AI17" s="225">
        <v>132.9412841796875</v>
      </c>
      <c r="AJ17" s="225">
        <v>134.31768798828125</v>
      </c>
      <c r="AK17" s="225">
        <v>130.63201904296875</v>
      </c>
      <c r="AL17" s="225">
        <v>133.78184509277344</v>
      </c>
      <c r="AM17" s="225">
        <v>132.73422241210938</v>
      </c>
      <c r="AN17" s="225">
        <v>132.95550537109375</v>
      </c>
      <c r="AO17" s="225">
        <v>133.49667358398438</v>
      </c>
      <c r="AP17" s="225">
        <v>134.32760620117188</v>
      </c>
      <c r="AQ17" s="225">
        <v>131.63694763183594</v>
      </c>
      <c r="AR17" s="225">
        <v>134.03630065917969</v>
      </c>
      <c r="AS17" s="225">
        <v>133.4276123046875</v>
      </c>
      <c r="AT17" s="225">
        <v>133.39265441894531</v>
      </c>
      <c r="AU17" s="225">
        <v>132.74647521972656</v>
      </c>
      <c r="AV17" s="225">
        <v>135.03805541992188</v>
      </c>
      <c r="AW17" s="225">
        <v>131.44851684570313</v>
      </c>
      <c r="AX17" s="225">
        <v>134.20555114746094</v>
      </c>
      <c r="AY17" s="225">
        <v>134.03860473632813</v>
      </c>
      <c r="AZ17" s="225">
        <v>133.75486755371094</v>
      </c>
      <c r="BA17" s="225">
        <v>133.50408935546875</v>
      </c>
      <c r="BB17" s="225">
        <v>135.24542236328125</v>
      </c>
      <c r="BC17" s="225">
        <v>132.60087585449219</v>
      </c>
      <c r="BD17" s="225">
        <v>134.57749938964844</v>
      </c>
      <c r="BE17" s="225">
        <v>134.41389465332031</v>
      </c>
      <c r="BF17" s="225">
        <v>133.32769775390625</v>
      </c>
      <c r="BG17" s="225">
        <v>133.06199645996094</v>
      </c>
      <c r="BH17" s="225">
        <v>134.77790832519531</v>
      </c>
      <c r="BI17" s="225">
        <v>129.91377258300781</v>
      </c>
      <c r="BJ17" s="225">
        <v>134.90312194824219</v>
      </c>
      <c r="BK17" s="225">
        <v>134.8814697265625</v>
      </c>
      <c r="BL17" s="225">
        <v>128.28984069824219</v>
      </c>
      <c r="BM17" s="225">
        <v>129.68238830566406</v>
      </c>
      <c r="BN17" s="225">
        <v>118.97913360595703</v>
      </c>
      <c r="BO17" s="225">
        <v>164.94613647460938</v>
      </c>
      <c r="BP17" s="225">
        <v>125.27047729492188</v>
      </c>
      <c r="BQ17" s="225">
        <v>134.46195983886719</v>
      </c>
      <c r="BR17" s="225">
        <v>132.406494140625</v>
      </c>
      <c r="BS17" s="225">
        <v>153.42103576660156</v>
      </c>
      <c r="BT17" s="225">
        <v>130.51060485839844</v>
      </c>
      <c r="BU17" s="225">
        <v>155.03216552734375</v>
      </c>
      <c r="BV17" s="225">
        <v>130.11265563964844</v>
      </c>
      <c r="BW17" s="225">
        <v>126.67666625976563</v>
      </c>
      <c r="BX17" s="225">
        <v>128.33712768554688</v>
      </c>
      <c r="BY17" s="225">
        <v>129.64791870117188</v>
      </c>
      <c r="BZ17" s="225">
        <v>119.27185821533203</v>
      </c>
      <c r="CA17" s="225">
        <v>165.35737609863281</v>
      </c>
      <c r="CB17" s="225">
        <v>125.59790802001953</v>
      </c>
      <c r="CC17" s="225">
        <v>134.81483459472656</v>
      </c>
      <c r="CD17" s="225">
        <v>132.46302795410156</v>
      </c>
      <c r="CE17" s="225">
        <v>153.50576782226563</v>
      </c>
      <c r="CF17" s="225">
        <v>130.23709106445313</v>
      </c>
      <c r="CG17" s="225">
        <v>154.84382629394531</v>
      </c>
      <c r="CH17" s="225">
        <v>130.24476623535156</v>
      </c>
      <c r="CI17" s="225">
        <v>126.71463012695313</v>
      </c>
      <c r="CJ17" s="225">
        <v>128.40676879882813</v>
      </c>
      <c r="CK17" s="225">
        <v>129.53814697265625</v>
      </c>
      <c r="CL17" s="225">
        <v>119.59683227539063</v>
      </c>
      <c r="CM17" s="225">
        <v>164.777099609375</v>
      </c>
      <c r="CN17" s="225">
        <v>125.71123504638672</v>
      </c>
      <c r="CO17" s="225">
        <v>134.73539733886719</v>
      </c>
      <c r="CP17" s="225">
        <v>132.39897155761719</v>
      </c>
      <c r="CQ17" s="225">
        <v>153.42616271972656</v>
      </c>
      <c r="CR17" s="225">
        <v>130.23722839355469</v>
      </c>
      <c r="CS17" s="225">
        <v>153.20849609375</v>
      </c>
      <c r="CT17" s="225">
        <v>130.33712768554688</v>
      </c>
      <c r="CU17" s="225">
        <v>126.92218780517578</v>
      </c>
      <c r="CV17" s="225">
        <v>128.3558349609375</v>
      </c>
      <c r="CW17" s="225">
        <v>129.74278259277344</v>
      </c>
      <c r="CX17" s="225">
        <v>119.73696136474609</v>
      </c>
      <c r="CY17" s="225">
        <v>164.87678527832031</v>
      </c>
      <c r="CZ17" s="225">
        <v>125.90314483642578</v>
      </c>
      <c r="DA17" s="225">
        <v>134.89364624023438</v>
      </c>
      <c r="DB17" s="225">
        <v>131.76423645019531</v>
      </c>
      <c r="DC17" s="225">
        <v>153.08415222167969</v>
      </c>
      <c r="DD17" s="225">
        <v>130.0472412109375</v>
      </c>
      <c r="DE17" s="225">
        <v>153.28764343261719</v>
      </c>
      <c r="DF17" s="225">
        <v>130.46687316894531</v>
      </c>
      <c r="DG17" s="225">
        <v>127.10836791992188</v>
      </c>
      <c r="DH17" s="225">
        <v>128.423583984375</v>
      </c>
      <c r="DI17" s="225">
        <v>129.65020751953125</v>
      </c>
      <c r="DJ17" s="225">
        <v>120.03023529052734</v>
      </c>
      <c r="DK17" s="225">
        <v>164.31338500976563</v>
      </c>
      <c r="DL17" s="225">
        <v>126.02626800537109</v>
      </c>
      <c r="DM17" s="225">
        <v>135.00831604003906</v>
      </c>
      <c r="DN17" s="225">
        <v>132.07017517089844</v>
      </c>
      <c r="DO17" s="225">
        <v>153.37628173828125</v>
      </c>
      <c r="DP17" s="225">
        <v>129.95323181152344</v>
      </c>
      <c r="DQ17" s="225">
        <v>153.58938598632813</v>
      </c>
      <c r="DR17" s="225">
        <v>130.47492980957031</v>
      </c>
      <c r="DS17" s="225">
        <v>127.04929351806641</v>
      </c>
      <c r="DT17" s="225">
        <v>128.31048583984375</v>
      </c>
      <c r="DU17" s="225">
        <v>129.58232116699219</v>
      </c>
      <c r="DV17" s="225">
        <v>119.96608734130859</v>
      </c>
      <c r="DW17" s="225">
        <v>164.49824523925781</v>
      </c>
      <c r="DX17" s="225">
        <v>126.14048004150391</v>
      </c>
      <c r="DY17" s="225">
        <v>134.98503112792969</v>
      </c>
      <c r="DZ17" s="225">
        <v>131.8388671875</v>
      </c>
      <c r="EA17" s="225">
        <v>153.08175659179688</v>
      </c>
      <c r="EB17" s="225">
        <v>130.09980773925781</v>
      </c>
      <c r="EC17" s="225">
        <v>152.69100952148438</v>
      </c>
      <c r="ED17" s="225">
        <v>130.59466552734375</v>
      </c>
      <c r="EE17" s="225">
        <v>127.23166656494141</v>
      </c>
      <c r="EF17" s="225">
        <v>128.29998779296875</v>
      </c>
      <c r="EG17" s="225">
        <v>129.56329345703125</v>
      </c>
      <c r="EH17" s="225">
        <v>120.06829833984375</v>
      </c>
      <c r="EI17" s="225">
        <v>164.57913208007813</v>
      </c>
      <c r="EJ17" s="225">
        <v>126.01669311523438</v>
      </c>
      <c r="EK17" s="225">
        <v>134.9188232421875</v>
      </c>
      <c r="EL17" s="225">
        <v>131.36709594726563</v>
      </c>
      <c r="EM17" s="225">
        <v>152.76155090332031</v>
      </c>
      <c r="EN17" s="225">
        <v>129.8785400390625</v>
      </c>
      <c r="EO17" s="225">
        <v>153.06350708007813</v>
      </c>
      <c r="EP17" s="225">
        <v>130.70181274414063</v>
      </c>
      <c r="EQ17" s="225">
        <v>127.18784332275391</v>
      </c>
      <c r="ER17" s="225">
        <v>128.36410522460938</v>
      </c>
      <c r="ES17" s="225">
        <v>129.67898559570313</v>
      </c>
      <c r="ET17" s="225">
        <v>120.21108245849609</v>
      </c>
      <c r="EU17" s="225">
        <v>164.05918884277344</v>
      </c>
      <c r="EV17" s="225">
        <v>126.23021697998047</v>
      </c>
      <c r="EW17" s="225">
        <v>134.87307739257813</v>
      </c>
      <c r="EX17" s="225">
        <v>131.41433715820313</v>
      </c>
      <c r="EY17" s="225">
        <v>152.8406982421875</v>
      </c>
      <c r="EZ17" s="225">
        <v>129.80854797363281</v>
      </c>
      <c r="FA17" s="225">
        <v>152.75486755371094</v>
      </c>
      <c r="FB17" s="225">
        <v>130.75189208984375</v>
      </c>
      <c r="FC17" s="225">
        <v>127.40033721923828</v>
      </c>
      <c r="FD17" s="225">
        <v>128.42237854003906</v>
      </c>
      <c r="FE17" s="225">
        <v>129.63674926757813</v>
      </c>
      <c r="FF17" s="225">
        <v>120.47467041015625</v>
      </c>
      <c r="FG17" s="225">
        <v>163.91525268554688</v>
      </c>
      <c r="FH17" s="225">
        <v>126.3233642578125</v>
      </c>
      <c r="FI17" s="225">
        <v>134.95225524902344</v>
      </c>
      <c r="FJ17" s="225">
        <v>131.34629821777344</v>
      </c>
      <c r="FK17" s="225">
        <v>152.850830078125</v>
      </c>
      <c r="FL17" s="225">
        <v>129.71522521972656</v>
      </c>
      <c r="FM17" s="225">
        <v>152.25054931640625</v>
      </c>
      <c r="FN17" s="225">
        <v>130.69670104980469</v>
      </c>
      <c r="FO17" s="225">
        <v>127.55976104736328</v>
      </c>
      <c r="FP17" s="225">
        <v>128.49008178710938</v>
      </c>
      <c r="FQ17" s="225">
        <v>129.57443237304688</v>
      </c>
      <c r="FR17" s="225">
        <v>120.38948059082031</v>
      </c>
      <c r="FS17" s="225">
        <v>163.88804626464844</v>
      </c>
      <c r="FT17" s="225">
        <v>126.41980743408203</v>
      </c>
      <c r="FU17" s="225">
        <v>134.81629943847656</v>
      </c>
      <c r="FV17" s="225">
        <v>130.72764587402344</v>
      </c>
      <c r="FW17" s="225">
        <v>152.0965576171875</v>
      </c>
      <c r="FX17" s="225">
        <v>129.64788818359375</v>
      </c>
      <c r="FY17" s="225">
        <v>152.06405639648438</v>
      </c>
      <c r="FZ17" s="225">
        <v>130.80387878417969</v>
      </c>
      <c r="GA17" s="225">
        <v>127.69583129882813</v>
      </c>
      <c r="GB17" s="225">
        <v>132.20503234863281</v>
      </c>
      <c r="GC17" s="225">
        <v>132.42958068847656</v>
      </c>
      <c r="GD17" s="225">
        <v>133.31954956054688</v>
      </c>
      <c r="GE17" s="225">
        <v>132.79554748535156</v>
      </c>
      <c r="GF17" s="225">
        <v>133.20999145507813</v>
      </c>
      <c r="GG17" s="225">
        <v>133.34974670410156</v>
      </c>
      <c r="GH17" s="225">
        <v>133.29261779785156</v>
      </c>
      <c r="GI17" s="225">
        <v>133.27882385253906</v>
      </c>
      <c r="GJ17" s="225">
        <v>133.78399658203125</v>
      </c>
      <c r="GK17" s="225">
        <v>133.45379638671875</v>
      </c>
      <c r="GL17" s="225">
        <v>128.37278747558594</v>
      </c>
      <c r="GM17" s="225">
        <v>129.62615966796875</v>
      </c>
      <c r="GN17" s="225">
        <v>119.97938537597656</v>
      </c>
      <c r="GO17" s="225">
        <v>164.37232971191406</v>
      </c>
      <c r="GP17" s="225">
        <v>126.1317138671875</v>
      </c>
      <c r="GQ17" s="225">
        <v>134.87704467773438</v>
      </c>
      <c r="GR17" s="225">
        <v>131.52066040039063</v>
      </c>
      <c r="GS17" s="225">
        <v>152.93429565429688</v>
      </c>
      <c r="GT17" s="225">
        <v>129.90634155273438</v>
      </c>
      <c r="GU17" s="225">
        <v>152.79335021972656</v>
      </c>
      <c r="GV17" s="225">
        <v>130.62808227539063</v>
      </c>
      <c r="GW17" s="225">
        <v>127.30188751220703</v>
      </c>
      <c r="GX17" s="225">
        <v>133.23297119140625</v>
      </c>
      <c r="GY17" s="225">
        <v>133.23297119140625</v>
      </c>
    </row>
    <row r="18" spans="1:207" x14ac:dyDescent="0.25">
      <c r="A18" s="226">
        <v>43191</v>
      </c>
      <c r="B18" s="225">
        <v>4</v>
      </c>
      <c r="C18" s="225">
        <v>2018</v>
      </c>
      <c r="D18" s="225">
        <v>136.40316772460938</v>
      </c>
      <c r="E18" s="225">
        <v>135.49171447753906</v>
      </c>
      <c r="F18" s="225">
        <v>136.18673706054688</v>
      </c>
      <c r="G18" s="225">
        <v>133.75987243652344</v>
      </c>
      <c r="H18" s="225">
        <v>136.16519165039063</v>
      </c>
      <c r="I18" s="225">
        <v>136.61738586425781</v>
      </c>
      <c r="J18" s="225">
        <v>135.66410827636719</v>
      </c>
      <c r="K18" s="225">
        <v>136.18203735351563</v>
      </c>
      <c r="L18" s="225">
        <v>136.81892395019531</v>
      </c>
      <c r="M18" s="225">
        <v>134.13847351074219</v>
      </c>
      <c r="N18" s="225">
        <v>137.04344177246094</v>
      </c>
      <c r="O18" s="225">
        <v>136.45256042480469</v>
      </c>
      <c r="P18" s="225">
        <v>137.16873168945313</v>
      </c>
      <c r="Q18" s="225">
        <v>137.09077453613281</v>
      </c>
      <c r="R18" s="225">
        <v>137.44590759277344</v>
      </c>
      <c r="S18" s="225">
        <v>134.63888549804688</v>
      </c>
      <c r="T18" s="225">
        <v>137.73880004882813</v>
      </c>
      <c r="U18" s="225">
        <v>136.63705444335938</v>
      </c>
      <c r="V18" s="225">
        <v>136.15379333496094</v>
      </c>
      <c r="W18" s="225">
        <v>136.03022766113281</v>
      </c>
      <c r="X18" s="225">
        <v>138.05178833007813</v>
      </c>
      <c r="Y18" s="225">
        <v>134.42356872558594</v>
      </c>
      <c r="Z18" s="225">
        <v>138.42164611816406</v>
      </c>
      <c r="AA18" s="225">
        <v>137.09783935546875</v>
      </c>
      <c r="AB18" s="225">
        <v>136.61680603027344</v>
      </c>
      <c r="AC18" s="225">
        <v>136.92665100097656</v>
      </c>
      <c r="AD18" s="225">
        <v>138.07632446289063</v>
      </c>
      <c r="AE18" s="225">
        <v>135.07733154296875</v>
      </c>
      <c r="AF18" s="225">
        <v>137.80720520019531</v>
      </c>
      <c r="AG18" s="225">
        <v>136.65632629394531</v>
      </c>
      <c r="AH18" s="225">
        <v>137.01123046875</v>
      </c>
      <c r="AI18" s="225">
        <v>136.845947265625</v>
      </c>
      <c r="AJ18" s="225">
        <v>138.28913879394531</v>
      </c>
      <c r="AK18" s="225">
        <v>134.2265625</v>
      </c>
      <c r="AL18" s="225">
        <v>138.23789978027344</v>
      </c>
      <c r="AM18" s="225">
        <v>136.286376953125</v>
      </c>
      <c r="AN18" s="225">
        <v>136.31135559082031</v>
      </c>
      <c r="AO18" s="225">
        <v>137.49151611328125</v>
      </c>
      <c r="AP18" s="225">
        <v>138.31684875488281</v>
      </c>
      <c r="AQ18" s="225">
        <v>135.28854370117188</v>
      </c>
      <c r="AR18" s="225">
        <v>138.44610595703125</v>
      </c>
      <c r="AS18" s="225">
        <v>137.06562805175781</v>
      </c>
      <c r="AT18" s="225">
        <v>136.77867126464844</v>
      </c>
      <c r="AU18" s="225">
        <v>136.60609436035156</v>
      </c>
      <c r="AV18" s="225">
        <v>139.19454956054688</v>
      </c>
      <c r="AW18" s="225">
        <v>135.12541198730469</v>
      </c>
      <c r="AX18" s="225">
        <v>138.60299682617188</v>
      </c>
      <c r="AY18" s="225">
        <v>137.56214904785156</v>
      </c>
      <c r="AZ18" s="225">
        <v>137.08283996582031</v>
      </c>
      <c r="BA18" s="225">
        <v>137.51119995117188</v>
      </c>
      <c r="BB18" s="225">
        <v>139.49473571777344</v>
      </c>
      <c r="BC18" s="225">
        <v>136.51620483398438</v>
      </c>
      <c r="BD18" s="225">
        <v>139.04359436035156</v>
      </c>
      <c r="BE18" s="225">
        <v>138.02618408203125</v>
      </c>
      <c r="BF18" s="225">
        <v>136.76902770996094</v>
      </c>
      <c r="BG18" s="225">
        <v>137.00053405761719</v>
      </c>
      <c r="BH18" s="225">
        <v>139.03971862792969</v>
      </c>
      <c r="BI18" s="225">
        <v>133.41261291503906</v>
      </c>
      <c r="BJ18" s="225">
        <v>139.48030090332031</v>
      </c>
      <c r="BK18" s="225">
        <v>138.50360107421875</v>
      </c>
      <c r="BL18" s="225">
        <v>129.90934753417969</v>
      </c>
      <c r="BM18" s="225">
        <v>131.41902160644531</v>
      </c>
      <c r="BN18" s="225">
        <v>123.74056243896484</v>
      </c>
      <c r="BO18" s="225">
        <v>179.09567260742188</v>
      </c>
      <c r="BP18" s="225">
        <v>126.83900451660156</v>
      </c>
      <c r="BQ18" s="225">
        <v>136.90948486328125</v>
      </c>
      <c r="BR18" s="225">
        <v>137.245361328125</v>
      </c>
      <c r="BS18" s="225">
        <v>155.46334838867188</v>
      </c>
      <c r="BT18" s="225">
        <v>133.00080871582031</v>
      </c>
      <c r="BU18" s="225">
        <v>156.27740478515625</v>
      </c>
      <c r="BV18" s="225">
        <v>132.92465209960938</v>
      </c>
      <c r="BW18" s="225">
        <v>128.84713745117188</v>
      </c>
      <c r="BX18" s="225">
        <v>129.91561889648438</v>
      </c>
      <c r="BY18" s="225">
        <v>131.33558654785156</v>
      </c>
      <c r="BZ18" s="225">
        <v>124.14817810058594</v>
      </c>
      <c r="CA18" s="225">
        <v>179.56500244140625</v>
      </c>
      <c r="CB18" s="225">
        <v>127.16276550292969</v>
      </c>
      <c r="CC18" s="225">
        <v>137.32614135742188</v>
      </c>
      <c r="CD18" s="225">
        <v>137.28428649902344</v>
      </c>
      <c r="CE18" s="225">
        <v>155.42181396484375</v>
      </c>
      <c r="CF18" s="225">
        <v>132.74404907226563</v>
      </c>
      <c r="CG18" s="225">
        <v>156.56471252441406</v>
      </c>
      <c r="CH18" s="225">
        <v>133.03077697753906</v>
      </c>
      <c r="CI18" s="225">
        <v>128.86415100097656</v>
      </c>
      <c r="CJ18" s="225">
        <v>129.95310974121094</v>
      </c>
      <c r="CK18" s="225">
        <v>131.21397399902344</v>
      </c>
      <c r="CL18" s="225">
        <v>124.48814392089844</v>
      </c>
      <c r="CM18" s="225">
        <v>178.47291564941406</v>
      </c>
      <c r="CN18" s="225">
        <v>127.27555084228516</v>
      </c>
      <c r="CO18" s="225">
        <v>137.16529846191406</v>
      </c>
      <c r="CP18" s="225">
        <v>137.24742126464844</v>
      </c>
      <c r="CQ18" s="225">
        <v>155.19784545898438</v>
      </c>
      <c r="CR18" s="225">
        <v>132.766845703125</v>
      </c>
      <c r="CS18" s="225">
        <v>154.73403930664063</v>
      </c>
      <c r="CT18" s="225">
        <v>133.17076110839844</v>
      </c>
      <c r="CU18" s="225">
        <v>129.08085632324219</v>
      </c>
      <c r="CV18" s="225">
        <v>129.91560363769531</v>
      </c>
      <c r="CW18" s="225">
        <v>131.40408325195313</v>
      </c>
      <c r="CX18" s="225">
        <v>124.73348999023438</v>
      </c>
      <c r="CY18" s="225">
        <v>178.54714965820313</v>
      </c>
      <c r="CZ18" s="225">
        <v>127.47992706298828</v>
      </c>
      <c r="DA18" s="225">
        <v>137.39712524414063</v>
      </c>
      <c r="DB18" s="225">
        <v>136.87425231933594</v>
      </c>
      <c r="DC18" s="225">
        <v>154.71824645996094</v>
      </c>
      <c r="DD18" s="225">
        <v>132.49214172363281</v>
      </c>
      <c r="DE18" s="225">
        <v>154.84101867675781</v>
      </c>
      <c r="DF18" s="225">
        <v>133.37857055664063</v>
      </c>
      <c r="DG18" s="225">
        <v>129.23634338378906</v>
      </c>
      <c r="DH18" s="225">
        <v>129.93775939941406</v>
      </c>
      <c r="DI18" s="225">
        <v>131.34933471679688</v>
      </c>
      <c r="DJ18" s="225">
        <v>125.13236999511719</v>
      </c>
      <c r="DK18" s="225">
        <v>177.78804016113281</v>
      </c>
      <c r="DL18" s="225">
        <v>127.57808685302734</v>
      </c>
      <c r="DM18" s="225">
        <v>137.49906921386719</v>
      </c>
      <c r="DN18" s="225">
        <v>137.00816345214844</v>
      </c>
      <c r="DO18" s="225">
        <v>154.98533630371094</v>
      </c>
      <c r="DP18" s="225">
        <v>132.44802856445313</v>
      </c>
      <c r="DQ18" s="225">
        <v>155.52162170410156</v>
      </c>
      <c r="DR18" s="225">
        <v>133.47088623046875</v>
      </c>
      <c r="DS18" s="225">
        <v>129.21331787109375</v>
      </c>
      <c r="DT18" s="225">
        <v>129.8436279296875</v>
      </c>
      <c r="DU18" s="225">
        <v>131.28620910644531</v>
      </c>
      <c r="DV18" s="225">
        <v>124.99150085449219</v>
      </c>
      <c r="DW18" s="225">
        <v>177.77189636230469</v>
      </c>
      <c r="DX18" s="225">
        <v>127.75276947021484</v>
      </c>
      <c r="DY18" s="225">
        <v>137.48138427734375</v>
      </c>
      <c r="DZ18" s="225">
        <v>136.88597106933594</v>
      </c>
      <c r="EA18" s="225">
        <v>154.65606689453125</v>
      </c>
      <c r="EB18" s="225">
        <v>132.536376953125</v>
      </c>
      <c r="EC18" s="225">
        <v>153.98466491699219</v>
      </c>
      <c r="ED18" s="225">
        <v>133.58880615234375</v>
      </c>
      <c r="EE18" s="225">
        <v>129.36100769042969</v>
      </c>
      <c r="EF18" s="225">
        <v>129.83560180664063</v>
      </c>
      <c r="EG18" s="225">
        <v>131.26113891601563</v>
      </c>
      <c r="EH18" s="225">
        <v>125.04398345947266</v>
      </c>
      <c r="EI18" s="225">
        <v>177.78671264648438</v>
      </c>
      <c r="EJ18" s="225">
        <v>127.62113952636719</v>
      </c>
      <c r="EK18" s="225">
        <v>137.34893798828125</v>
      </c>
      <c r="EL18" s="225">
        <v>136.58071899414063</v>
      </c>
      <c r="EM18" s="225">
        <v>154.27435302734375</v>
      </c>
      <c r="EN18" s="225">
        <v>132.35737609863281</v>
      </c>
      <c r="EO18" s="225">
        <v>154.57804870605469</v>
      </c>
      <c r="EP18" s="225">
        <v>133.68205261230469</v>
      </c>
      <c r="EQ18" s="225">
        <v>129.30282592773438</v>
      </c>
      <c r="ER18" s="225">
        <v>129.87460327148438</v>
      </c>
      <c r="ES18" s="225">
        <v>131.38539123535156</v>
      </c>
      <c r="ET18" s="225">
        <v>125.21409606933594</v>
      </c>
      <c r="EU18" s="225">
        <v>176.93057250976563</v>
      </c>
      <c r="EV18" s="225">
        <v>127.82891845703125</v>
      </c>
      <c r="EW18" s="225">
        <v>137.23309326171875</v>
      </c>
      <c r="EX18" s="225">
        <v>136.60395812988281</v>
      </c>
      <c r="EY18" s="225">
        <v>154.31723022460938</v>
      </c>
      <c r="EZ18" s="225">
        <v>132.22700500488281</v>
      </c>
      <c r="FA18" s="225">
        <v>154.07546997070313</v>
      </c>
      <c r="FB18" s="225">
        <v>133.75881958007813</v>
      </c>
      <c r="FC18" s="225">
        <v>129.51206970214844</v>
      </c>
      <c r="FD18" s="225">
        <v>129.89762878417969</v>
      </c>
      <c r="FE18" s="225">
        <v>131.33146667480469</v>
      </c>
      <c r="FF18" s="225">
        <v>125.57244110107422</v>
      </c>
      <c r="FG18" s="225">
        <v>176.54745483398438</v>
      </c>
      <c r="FH18" s="225">
        <v>127.93092346191406</v>
      </c>
      <c r="FI18" s="225">
        <v>137.30760192871094</v>
      </c>
      <c r="FJ18" s="225">
        <v>136.51226806640625</v>
      </c>
      <c r="FK18" s="225">
        <v>154.29022216796875</v>
      </c>
      <c r="FL18" s="225">
        <v>132.15226745605469</v>
      </c>
      <c r="FM18" s="225">
        <v>153.32026672363281</v>
      </c>
      <c r="FN18" s="225">
        <v>133.7843017578125</v>
      </c>
      <c r="FO18" s="225">
        <v>129.65377807617188</v>
      </c>
      <c r="FP18" s="225">
        <v>129.96116638183594</v>
      </c>
      <c r="FQ18" s="225">
        <v>131.22434997558594</v>
      </c>
      <c r="FR18" s="225">
        <v>125.26395416259766</v>
      </c>
      <c r="FS18" s="225">
        <v>176.05769348144531</v>
      </c>
      <c r="FT18" s="225">
        <v>128.04103088378906</v>
      </c>
      <c r="FU18" s="225">
        <v>137.09840393066406</v>
      </c>
      <c r="FV18" s="225">
        <v>136.15007019042969</v>
      </c>
      <c r="FW18" s="225">
        <v>153.38554382324219</v>
      </c>
      <c r="FX18" s="225">
        <v>132.09783935546875</v>
      </c>
      <c r="FY18" s="225">
        <v>153.18902587890625</v>
      </c>
      <c r="FZ18" s="225">
        <v>133.80813598632813</v>
      </c>
      <c r="GA18" s="225">
        <v>129.74705505371094</v>
      </c>
      <c r="GB18" s="225">
        <v>135.72254943847656</v>
      </c>
      <c r="GC18" s="225">
        <v>135.98634338378906</v>
      </c>
      <c r="GD18" s="225">
        <v>137.01907348632813</v>
      </c>
      <c r="GE18" s="225">
        <v>136.41236877441406</v>
      </c>
      <c r="GF18" s="225">
        <v>136.87544250488281</v>
      </c>
      <c r="GG18" s="225">
        <v>136.99546813964844</v>
      </c>
      <c r="GH18" s="225">
        <v>137.00703430175781</v>
      </c>
      <c r="GI18" s="225">
        <v>136.94332885742188</v>
      </c>
      <c r="GJ18" s="225">
        <v>137.46492004394531</v>
      </c>
      <c r="GK18" s="225">
        <v>137.1151123046875</v>
      </c>
      <c r="GL18" s="225">
        <v>129.90383911132813</v>
      </c>
      <c r="GM18" s="225">
        <v>131.31306457519531</v>
      </c>
      <c r="GN18" s="225">
        <v>124.94730377197266</v>
      </c>
      <c r="GO18" s="225">
        <v>177.48199462890625</v>
      </c>
      <c r="GP18" s="225">
        <v>127.72998046875</v>
      </c>
      <c r="GQ18" s="225">
        <v>137.26959228515625</v>
      </c>
      <c r="GR18" s="225">
        <v>136.66757202148438</v>
      </c>
      <c r="GS18" s="225">
        <v>154.49818420410156</v>
      </c>
      <c r="GT18" s="225">
        <v>132.36599731445313</v>
      </c>
      <c r="GU18" s="225">
        <v>154.12246704101563</v>
      </c>
      <c r="GV18" s="225">
        <v>133.6104736328125</v>
      </c>
      <c r="GW18" s="225">
        <v>129.41267395019531</v>
      </c>
      <c r="GX18" s="225">
        <v>136.88627624511719</v>
      </c>
      <c r="GY18" s="225">
        <v>136.88627624511719</v>
      </c>
    </row>
    <row r="19" spans="1:207" x14ac:dyDescent="0.25">
      <c r="A19" s="226">
        <v>43221</v>
      </c>
      <c r="B19" s="225">
        <v>5</v>
      </c>
      <c r="C19" s="225">
        <v>2018</v>
      </c>
      <c r="D19" s="225">
        <v>139.36952209472656</v>
      </c>
      <c r="E19" s="225">
        <v>138.59188842773438</v>
      </c>
      <c r="F19" s="225">
        <v>139.46290588378906</v>
      </c>
      <c r="G19" s="225">
        <v>137.36494445800781</v>
      </c>
      <c r="H19" s="225">
        <v>138.81065368652344</v>
      </c>
      <c r="I19" s="225">
        <v>139.21771240234375</v>
      </c>
      <c r="J19" s="225">
        <v>138.685546875</v>
      </c>
      <c r="K19" s="225">
        <v>139.21928405761719</v>
      </c>
      <c r="L19" s="225">
        <v>140.07795715332031</v>
      </c>
      <c r="M19" s="225">
        <v>137.68296813964844</v>
      </c>
      <c r="N19" s="225">
        <v>139.57403564453125</v>
      </c>
      <c r="O19" s="225">
        <v>139.02777099609375</v>
      </c>
      <c r="P19" s="225">
        <v>139.94557189941406</v>
      </c>
      <c r="Q19" s="225">
        <v>140.07038879394531</v>
      </c>
      <c r="R19" s="225">
        <v>140.64836120605469</v>
      </c>
      <c r="S19" s="225">
        <v>138.05718994140625</v>
      </c>
      <c r="T19" s="225">
        <v>140.28895568847656</v>
      </c>
      <c r="U19" s="225">
        <v>139.29071044921875</v>
      </c>
      <c r="V19" s="225">
        <v>138.97720336914063</v>
      </c>
      <c r="W19" s="225">
        <v>139.10865783691406</v>
      </c>
      <c r="X19" s="225">
        <v>141.25656127929688</v>
      </c>
      <c r="Y19" s="225">
        <v>137.85816955566406</v>
      </c>
      <c r="Z19" s="225">
        <v>140.94847106933594</v>
      </c>
      <c r="AA19" s="225">
        <v>139.79460144042969</v>
      </c>
      <c r="AB19" s="225">
        <v>139.46382141113281</v>
      </c>
      <c r="AC19" s="225">
        <v>139.91943359375</v>
      </c>
      <c r="AD19" s="225">
        <v>141.23207092285156</v>
      </c>
      <c r="AE19" s="225">
        <v>138.43876647949219</v>
      </c>
      <c r="AF19" s="225">
        <v>140.34620666503906</v>
      </c>
      <c r="AG19" s="225">
        <v>139.42739868164063</v>
      </c>
      <c r="AH19" s="225">
        <v>139.75895690917969</v>
      </c>
      <c r="AI19" s="225">
        <v>139.84074401855469</v>
      </c>
      <c r="AJ19" s="225">
        <v>141.43795776367188</v>
      </c>
      <c r="AK19" s="225">
        <v>137.68795776367188</v>
      </c>
      <c r="AL19" s="225">
        <v>140.75590515136719</v>
      </c>
      <c r="AM19" s="225">
        <v>139.03947448730469</v>
      </c>
      <c r="AN19" s="225">
        <v>139.07391357421875</v>
      </c>
      <c r="AO19" s="225">
        <v>140.43571472167969</v>
      </c>
      <c r="AP19" s="225">
        <v>141.42930603027344</v>
      </c>
      <c r="AQ19" s="225">
        <v>138.60736083984375</v>
      </c>
      <c r="AR19" s="225">
        <v>140.99221801757813</v>
      </c>
      <c r="AS19" s="225">
        <v>139.74972534179688</v>
      </c>
      <c r="AT19" s="225">
        <v>139.45584106445313</v>
      </c>
      <c r="AU19" s="225">
        <v>139.61705017089844</v>
      </c>
      <c r="AV19" s="225">
        <v>142.25791931152344</v>
      </c>
      <c r="AW19" s="225">
        <v>138.40948486328125</v>
      </c>
      <c r="AX19" s="225">
        <v>141.13536071777344</v>
      </c>
      <c r="AY19" s="225">
        <v>140.33847045898438</v>
      </c>
      <c r="AZ19" s="225">
        <v>139.69293212890625</v>
      </c>
      <c r="BA19" s="225">
        <v>140.46342468261719</v>
      </c>
      <c r="BB19" s="225">
        <v>142.51803588867188</v>
      </c>
      <c r="BC19" s="225">
        <v>139.7266845703125</v>
      </c>
      <c r="BD19" s="225">
        <v>141.57295227050781</v>
      </c>
      <c r="BE19" s="225">
        <v>140.7493896484375</v>
      </c>
      <c r="BF19" s="225">
        <v>139.28109741210938</v>
      </c>
      <c r="BG19" s="225">
        <v>139.96566772460938</v>
      </c>
      <c r="BH19" s="225">
        <v>141.99732971191406</v>
      </c>
      <c r="BI19" s="225">
        <v>136.59872436523438</v>
      </c>
      <c r="BJ19" s="225">
        <v>141.96525573730469</v>
      </c>
      <c r="BK19" s="225">
        <v>141.22610473632813</v>
      </c>
      <c r="BL19" s="225">
        <v>134.06919860839844</v>
      </c>
      <c r="BM19" s="225">
        <v>133.69970703125</v>
      </c>
      <c r="BN19" s="225">
        <v>126.33200073242188</v>
      </c>
      <c r="BO19" s="225">
        <v>178.50379943847656</v>
      </c>
      <c r="BP19" s="225">
        <v>129.53216552734375</v>
      </c>
      <c r="BQ19" s="225">
        <v>140.01982116699219</v>
      </c>
      <c r="BR19" s="225">
        <v>139.8785400390625</v>
      </c>
      <c r="BS19" s="225">
        <v>161.28067016601563</v>
      </c>
      <c r="BT19" s="225">
        <v>136.31787109375</v>
      </c>
      <c r="BU19" s="225">
        <v>157.35179138183594</v>
      </c>
      <c r="BV19" s="225">
        <v>136.02664184570313</v>
      </c>
      <c r="BW19" s="225">
        <v>131.46826171875</v>
      </c>
      <c r="BX19" s="225">
        <v>134.07792663574219</v>
      </c>
      <c r="BY19" s="225">
        <v>133.56076049804688</v>
      </c>
      <c r="BZ19" s="225">
        <v>126.65765380859375</v>
      </c>
      <c r="CA19" s="225">
        <v>178.89079284667969</v>
      </c>
      <c r="CB19" s="225">
        <v>129.90594482421875</v>
      </c>
      <c r="CC19" s="225">
        <v>140.33641052246094</v>
      </c>
      <c r="CD19" s="225">
        <v>139.92601013183594</v>
      </c>
      <c r="CE19" s="225">
        <v>161.32943725585938</v>
      </c>
      <c r="CF19" s="225">
        <v>136.01148986816406</v>
      </c>
      <c r="CG19" s="225">
        <v>157.79177856445313</v>
      </c>
      <c r="CH19" s="225">
        <v>136.04856872558594</v>
      </c>
      <c r="CI19" s="225">
        <v>131.44850158691406</v>
      </c>
      <c r="CJ19" s="225">
        <v>134.13275146484375</v>
      </c>
      <c r="CK19" s="225">
        <v>133.38751220703125</v>
      </c>
      <c r="CL19" s="225">
        <v>126.96681976318359</v>
      </c>
      <c r="CM19" s="225">
        <v>177.459228515625</v>
      </c>
      <c r="CN19" s="225">
        <v>130.05000305175781</v>
      </c>
      <c r="CO19" s="225">
        <v>140.18806457519531</v>
      </c>
      <c r="CP19" s="225">
        <v>139.87051391601563</v>
      </c>
      <c r="CQ19" s="225">
        <v>161.17709350585938</v>
      </c>
      <c r="CR19" s="225">
        <v>136.05809020996094</v>
      </c>
      <c r="CS19" s="225">
        <v>155.80996704101563</v>
      </c>
      <c r="CT19" s="225">
        <v>136.2298583984375</v>
      </c>
      <c r="CU19" s="225">
        <v>131.66079711914063</v>
      </c>
      <c r="CV19" s="225">
        <v>134.10029602050781</v>
      </c>
      <c r="CW19" s="225">
        <v>133.52728271484375</v>
      </c>
      <c r="CX19" s="225">
        <v>127.18720245361328</v>
      </c>
      <c r="CY19" s="225">
        <v>177.53659057617188</v>
      </c>
      <c r="CZ19" s="225">
        <v>130.29287719726563</v>
      </c>
      <c r="DA19" s="225">
        <v>140.38092041015625</v>
      </c>
      <c r="DB19" s="225">
        <v>139.54035949707031</v>
      </c>
      <c r="DC19" s="225">
        <v>160.65797424316406</v>
      </c>
      <c r="DD19" s="225">
        <v>135.94456481933594</v>
      </c>
      <c r="DE19" s="225">
        <v>155.92631530761719</v>
      </c>
      <c r="DF19" s="225">
        <v>136.516357421875</v>
      </c>
      <c r="DG19" s="225">
        <v>131.79048156738281</v>
      </c>
      <c r="DH19" s="225">
        <v>134.13652038574219</v>
      </c>
      <c r="DI19" s="225">
        <v>133.50204467773438</v>
      </c>
      <c r="DJ19" s="225">
        <v>127.62195587158203</v>
      </c>
      <c r="DK19" s="225">
        <v>176.53471374511719</v>
      </c>
      <c r="DL19" s="225">
        <v>130.397216796875</v>
      </c>
      <c r="DM19" s="225">
        <v>140.44650268554688</v>
      </c>
      <c r="DN19" s="225">
        <v>139.59616088867188</v>
      </c>
      <c r="DO19" s="225">
        <v>161.08370971679688</v>
      </c>
      <c r="DP19" s="225">
        <v>135.85406494140625</v>
      </c>
      <c r="DQ19" s="225">
        <v>156.70086669921875</v>
      </c>
      <c r="DR19" s="225">
        <v>136.69615173339844</v>
      </c>
      <c r="DS19" s="225">
        <v>131.82470703125</v>
      </c>
      <c r="DT19" s="225">
        <v>134.02987670898438</v>
      </c>
      <c r="DU19" s="225">
        <v>133.46624755859375</v>
      </c>
      <c r="DV19" s="225">
        <v>127.44913482666016</v>
      </c>
      <c r="DW19" s="225">
        <v>176.50711059570313</v>
      </c>
      <c r="DX19" s="225">
        <v>130.58708190917969</v>
      </c>
      <c r="DY19" s="225">
        <v>140.46131896972656</v>
      </c>
      <c r="DZ19" s="225">
        <v>139.51641845703125</v>
      </c>
      <c r="EA19" s="225">
        <v>160.66972351074219</v>
      </c>
      <c r="EB19" s="225">
        <v>136.01707458496094</v>
      </c>
      <c r="EC19" s="225">
        <v>154.99063110351563</v>
      </c>
      <c r="ED19" s="225">
        <v>136.7459716796875</v>
      </c>
      <c r="EE19" s="225">
        <v>131.89505004882813</v>
      </c>
      <c r="EF19" s="225">
        <v>134.02969360351563</v>
      </c>
      <c r="EG19" s="225">
        <v>133.41950988769531</v>
      </c>
      <c r="EH19" s="225">
        <v>127.45349884033203</v>
      </c>
      <c r="EI19" s="225">
        <v>176.53079223632813</v>
      </c>
      <c r="EJ19" s="225">
        <v>130.46240234375</v>
      </c>
      <c r="EK19" s="225">
        <v>140.33242797851563</v>
      </c>
      <c r="EL19" s="225">
        <v>139.23109436035156</v>
      </c>
      <c r="EM19" s="225">
        <v>160.22250366210938</v>
      </c>
      <c r="EN19" s="225">
        <v>135.71902465820313</v>
      </c>
      <c r="EO19" s="225">
        <v>155.78106689453125</v>
      </c>
      <c r="EP19" s="225">
        <v>136.80804443359375</v>
      </c>
      <c r="EQ19" s="225">
        <v>131.84309387207031</v>
      </c>
      <c r="ER19" s="225">
        <v>134.09919738769531</v>
      </c>
      <c r="ES19" s="225">
        <v>133.54588317871094</v>
      </c>
      <c r="ET19" s="225">
        <v>127.63787078857422</v>
      </c>
      <c r="EU19" s="225">
        <v>175.51820373535156</v>
      </c>
      <c r="EV19" s="225">
        <v>130.66018676757813</v>
      </c>
      <c r="EW19" s="225">
        <v>140.25926208496094</v>
      </c>
      <c r="EX19" s="225">
        <v>139.2520751953125</v>
      </c>
      <c r="EY19" s="225">
        <v>160.361328125</v>
      </c>
      <c r="EZ19" s="225">
        <v>135.71034240722656</v>
      </c>
      <c r="FA19" s="225">
        <v>155.12225341796875</v>
      </c>
      <c r="FB19" s="225">
        <v>136.91763305664063</v>
      </c>
      <c r="FC19" s="225">
        <v>132.0260009765625</v>
      </c>
      <c r="FD19" s="225">
        <v>134.152587890625</v>
      </c>
      <c r="FE19" s="225">
        <v>133.44639587402344</v>
      </c>
      <c r="FF19" s="225">
        <v>128.0189208984375</v>
      </c>
      <c r="FG19" s="225">
        <v>175.05238342285156</v>
      </c>
      <c r="FH19" s="225">
        <v>130.77748107910156</v>
      </c>
      <c r="FI19" s="225">
        <v>140.29135131835938</v>
      </c>
      <c r="FJ19" s="225">
        <v>139.15773010253906</v>
      </c>
      <c r="FK19" s="225">
        <v>160.39186096191406</v>
      </c>
      <c r="FL19" s="225">
        <v>135.58978271484375</v>
      </c>
      <c r="FM19" s="225">
        <v>154.43975830078125</v>
      </c>
      <c r="FN19" s="225">
        <v>137.04158020019531</v>
      </c>
      <c r="FO19" s="225">
        <v>132.11442565917969</v>
      </c>
      <c r="FP19" s="225">
        <v>134.25468444824219</v>
      </c>
      <c r="FQ19" s="225">
        <v>133.30073547363281</v>
      </c>
      <c r="FR19" s="225">
        <v>127.61103057861328</v>
      </c>
      <c r="FS19" s="225">
        <v>174.47860717773438</v>
      </c>
      <c r="FT19" s="225">
        <v>130.91395568847656</v>
      </c>
      <c r="FU19" s="225">
        <v>140.14335632324219</v>
      </c>
      <c r="FV19" s="225">
        <v>138.85055541992188</v>
      </c>
      <c r="FW19" s="225">
        <v>159.30113220214844</v>
      </c>
      <c r="FX19" s="225">
        <v>135.43801879882813</v>
      </c>
      <c r="FY19" s="225">
        <v>154.03640747070313</v>
      </c>
      <c r="FZ19" s="225">
        <v>136.87403869628906</v>
      </c>
      <c r="GA19" s="225">
        <v>132.14401245117188</v>
      </c>
      <c r="GB19" s="225">
        <v>138.83317565917969</v>
      </c>
      <c r="GC19" s="225">
        <v>139.044189453125</v>
      </c>
      <c r="GD19" s="225">
        <v>139.93984985351563</v>
      </c>
      <c r="GE19" s="225">
        <v>139.36297607421875</v>
      </c>
      <c r="GF19" s="225">
        <v>139.80294799804688</v>
      </c>
      <c r="GG19" s="225">
        <v>139.87409973144531</v>
      </c>
      <c r="GH19" s="225">
        <v>139.85560607910156</v>
      </c>
      <c r="GI19" s="225">
        <v>139.76997375488281</v>
      </c>
      <c r="GJ19" s="225">
        <v>140.22830200195313</v>
      </c>
      <c r="GK19" s="225">
        <v>139.79010009765625</v>
      </c>
      <c r="GL19" s="225">
        <v>134.11073303222656</v>
      </c>
      <c r="GM19" s="225">
        <v>133.46334838867188</v>
      </c>
      <c r="GN19" s="225">
        <v>127.39317321777344</v>
      </c>
      <c r="GO19" s="225">
        <v>176.22323608398438</v>
      </c>
      <c r="GP19" s="225">
        <v>130.56062316894531</v>
      </c>
      <c r="GQ19" s="225">
        <v>140.2772216796875</v>
      </c>
      <c r="GR19" s="225">
        <v>139.31938171386719</v>
      </c>
      <c r="GS19" s="225">
        <v>160.48677062988281</v>
      </c>
      <c r="GT19" s="225">
        <v>135.75628662109375</v>
      </c>
      <c r="GU19" s="225">
        <v>155.17384338378906</v>
      </c>
      <c r="GV19" s="225">
        <v>136.74993896484375</v>
      </c>
      <c r="GW19" s="225">
        <v>131.92100524902344</v>
      </c>
      <c r="GX19" s="225">
        <v>139.73991394042969</v>
      </c>
      <c r="GY19" s="225">
        <v>139.73991394042969</v>
      </c>
    </row>
    <row r="20" spans="1:207" x14ac:dyDescent="0.25">
      <c r="A20" s="226">
        <v>43252</v>
      </c>
      <c r="B20" s="225">
        <v>6</v>
      </c>
      <c r="C20" s="225">
        <v>2018</v>
      </c>
      <c r="D20" s="225">
        <v>144.89448547363281</v>
      </c>
      <c r="E20" s="225">
        <v>143.9200439453125</v>
      </c>
      <c r="F20" s="225">
        <v>144.65101623535156</v>
      </c>
      <c r="G20" s="225">
        <v>141.72315979003906</v>
      </c>
      <c r="H20" s="225">
        <v>144.26370239257813</v>
      </c>
      <c r="I20" s="225">
        <v>143.55191040039063</v>
      </c>
      <c r="J20" s="225">
        <v>144.16958618164063</v>
      </c>
      <c r="K20" s="225">
        <v>144.59033203125</v>
      </c>
      <c r="L20" s="225">
        <v>145.17010498046875</v>
      </c>
      <c r="M20" s="225">
        <v>141.93647766113281</v>
      </c>
      <c r="N20" s="225">
        <v>144.82194519042969</v>
      </c>
      <c r="O20" s="225">
        <v>143.269775390625</v>
      </c>
      <c r="P20" s="225">
        <v>145.377197265625</v>
      </c>
      <c r="Q20" s="225">
        <v>145.26182556152344</v>
      </c>
      <c r="R20" s="225">
        <v>145.62782287597656</v>
      </c>
      <c r="S20" s="225">
        <v>142.47695922851563</v>
      </c>
      <c r="T20" s="225">
        <v>145.51202392578125</v>
      </c>
      <c r="U20" s="225">
        <v>143.71604919433594</v>
      </c>
      <c r="V20" s="225">
        <v>144.38809204101563</v>
      </c>
      <c r="W20" s="225">
        <v>144.26344299316406</v>
      </c>
      <c r="X20" s="225">
        <v>146.29025268554688</v>
      </c>
      <c r="Y20" s="225">
        <v>142.11141967773438</v>
      </c>
      <c r="Z20" s="225">
        <v>146.19593811035156</v>
      </c>
      <c r="AA20" s="225">
        <v>144.36225891113281</v>
      </c>
      <c r="AB20" s="225">
        <v>144.91798400878906</v>
      </c>
      <c r="AC20" s="225">
        <v>145.05332946777344</v>
      </c>
      <c r="AD20" s="225">
        <v>146.12059020996094</v>
      </c>
      <c r="AE20" s="225">
        <v>142.83216857910156</v>
      </c>
      <c r="AF20" s="225">
        <v>145.54066467285156</v>
      </c>
      <c r="AG20" s="225">
        <v>144.00244140625</v>
      </c>
      <c r="AH20" s="225">
        <v>145.13526916503906</v>
      </c>
      <c r="AI20" s="225">
        <v>145.00918579101563</v>
      </c>
      <c r="AJ20" s="225">
        <v>146.18092346191406</v>
      </c>
      <c r="AK20" s="225">
        <v>141.86480712890625</v>
      </c>
      <c r="AL20" s="225">
        <v>145.91534423828125</v>
      </c>
      <c r="AM20" s="225">
        <v>143.57376098632813</v>
      </c>
      <c r="AN20" s="225">
        <v>144.59646606445313</v>
      </c>
      <c r="AO20" s="225">
        <v>145.60078430175781</v>
      </c>
      <c r="AP20" s="225">
        <v>146.09968566894531</v>
      </c>
      <c r="AQ20" s="225">
        <v>142.99272155761719</v>
      </c>
      <c r="AR20" s="225">
        <v>146.12879943847656</v>
      </c>
      <c r="AS20" s="225">
        <v>144.16252136230469</v>
      </c>
      <c r="AT20" s="225">
        <v>144.97262573242188</v>
      </c>
      <c r="AU20" s="225">
        <v>144.72480773925781</v>
      </c>
      <c r="AV20" s="225">
        <v>146.87687683105469</v>
      </c>
      <c r="AW20" s="225">
        <v>142.55865478515625</v>
      </c>
      <c r="AX20" s="225">
        <v>146.23983764648438</v>
      </c>
      <c r="AY20" s="225">
        <v>144.94834899902344</v>
      </c>
      <c r="AZ20" s="225">
        <v>145.12774658203125</v>
      </c>
      <c r="BA20" s="225">
        <v>145.41757202148438</v>
      </c>
      <c r="BB20" s="225">
        <v>147.17889404296875</v>
      </c>
      <c r="BC20" s="225">
        <v>143.86143493652344</v>
      </c>
      <c r="BD20" s="225">
        <v>146.67137145996094</v>
      </c>
      <c r="BE20" s="225">
        <v>145.28129577636719</v>
      </c>
      <c r="BF20" s="225">
        <v>144.71725463867188</v>
      </c>
      <c r="BG20" s="225">
        <v>144.90083312988281</v>
      </c>
      <c r="BH20" s="225">
        <v>146.47386169433594</v>
      </c>
      <c r="BI20" s="225">
        <v>140.77764892578125</v>
      </c>
      <c r="BJ20" s="225">
        <v>146.89582824707031</v>
      </c>
      <c r="BK20" s="225">
        <v>145.79975891113281</v>
      </c>
      <c r="BL20" s="225">
        <v>140.94537353515625</v>
      </c>
      <c r="BM20" s="225">
        <v>134.86936950683594</v>
      </c>
      <c r="BN20" s="225">
        <v>128.5596923828125</v>
      </c>
      <c r="BO20" s="225">
        <v>182.82772827148438</v>
      </c>
      <c r="BP20" s="225">
        <v>134.58108520507813</v>
      </c>
      <c r="BQ20" s="225">
        <v>145.96330261230469</v>
      </c>
      <c r="BR20" s="225">
        <v>147.65005493164063</v>
      </c>
      <c r="BS20" s="225">
        <v>161.99000549316406</v>
      </c>
      <c r="BT20" s="225">
        <v>140.39212036132813</v>
      </c>
      <c r="BU20" s="225">
        <v>159.23536682128906</v>
      </c>
      <c r="BV20" s="225">
        <v>139.5958251953125</v>
      </c>
      <c r="BW20" s="225">
        <v>135.75990295410156</v>
      </c>
      <c r="BX20" s="225">
        <v>141.017822265625</v>
      </c>
      <c r="BY20" s="225">
        <v>134.77969360351563</v>
      </c>
      <c r="BZ20" s="225">
        <v>128.90740966796875</v>
      </c>
      <c r="CA20" s="225">
        <v>183.10818481445313</v>
      </c>
      <c r="CB20" s="225">
        <v>135.05029296875</v>
      </c>
      <c r="CC20" s="225">
        <v>146.17648315429688</v>
      </c>
      <c r="CD20" s="225">
        <v>147.791015625</v>
      </c>
      <c r="CE20" s="225">
        <v>162.03361511230469</v>
      </c>
      <c r="CF20" s="225">
        <v>140.28326416015625</v>
      </c>
      <c r="CG20" s="225">
        <v>159.53157043457031</v>
      </c>
      <c r="CH20" s="225">
        <v>139.6402587890625</v>
      </c>
      <c r="CI20" s="225">
        <v>135.72177124023438</v>
      </c>
      <c r="CJ20" s="225">
        <v>141.10372924804688</v>
      </c>
      <c r="CK20" s="225">
        <v>134.57191467285156</v>
      </c>
      <c r="CL20" s="225">
        <v>129.28675842285156</v>
      </c>
      <c r="CM20" s="225">
        <v>181.96817016601563</v>
      </c>
      <c r="CN20" s="225">
        <v>135.21929931640625</v>
      </c>
      <c r="CO20" s="225">
        <v>146.12062072753906</v>
      </c>
      <c r="CP20" s="225">
        <v>147.71868896484375</v>
      </c>
      <c r="CQ20" s="225">
        <v>161.83552551269531</v>
      </c>
      <c r="CR20" s="225">
        <v>140.42008972167969</v>
      </c>
      <c r="CS20" s="225">
        <v>157.76091003417969</v>
      </c>
      <c r="CT20" s="225">
        <v>139.84967041015625</v>
      </c>
      <c r="CU20" s="225">
        <v>135.8876953125</v>
      </c>
      <c r="CV20" s="225">
        <v>141.07121276855469</v>
      </c>
      <c r="CW20" s="225">
        <v>134.75575256347656</v>
      </c>
      <c r="CX20" s="225">
        <v>129.52003479003906</v>
      </c>
      <c r="CY20" s="225">
        <v>181.95330810546875</v>
      </c>
      <c r="CZ20" s="225">
        <v>135.50816345214844</v>
      </c>
      <c r="DA20" s="225">
        <v>146.27200317382813</v>
      </c>
      <c r="DB20" s="225">
        <v>147.59651184082031</v>
      </c>
      <c r="DC20" s="225">
        <v>161.30621337890625</v>
      </c>
      <c r="DD20" s="225">
        <v>140.41708374023438</v>
      </c>
      <c r="DE20" s="225">
        <v>157.82839965820313</v>
      </c>
      <c r="DF20" s="225">
        <v>140.18165588378906</v>
      </c>
      <c r="DG20" s="225">
        <v>136.03619384765625</v>
      </c>
      <c r="DH20" s="225">
        <v>141.16081237792969</v>
      </c>
      <c r="DI20" s="225">
        <v>134.65858459472656</v>
      </c>
      <c r="DJ20" s="225">
        <v>130.01229858398438</v>
      </c>
      <c r="DK20" s="225">
        <v>181.03810119628906</v>
      </c>
      <c r="DL20" s="225">
        <v>135.63839721679688</v>
      </c>
      <c r="DM20" s="225">
        <v>146.27743530273438</v>
      </c>
      <c r="DN20" s="225">
        <v>147.60121154785156</v>
      </c>
      <c r="DO20" s="225">
        <v>161.70085144042969</v>
      </c>
      <c r="DP20" s="225">
        <v>140.29441833496094</v>
      </c>
      <c r="DQ20" s="225">
        <v>158.55795288085938</v>
      </c>
      <c r="DR20" s="225">
        <v>140.33602905273438</v>
      </c>
      <c r="DS20" s="225">
        <v>136.06269836425781</v>
      </c>
      <c r="DT20" s="225">
        <v>141.01959228515625</v>
      </c>
      <c r="DU20" s="225">
        <v>134.62916564941406</v>
      </c>
      <c r="DV20" s="225">
        <v>129.82850646972656</v>
      </c>
      <c r="DW20" s="225">
        <v>180.99284362792969</v>
      </c>
      <c r="DX20" s="225">
        <v>135.88775634765625</v>
      </c>
      <c r="DY20" s="225">
        <v>146.30387878417969</v>
      </c>
      <c r="DZ20" s="225">
        <v>147.63084411621094</v>
      </c>
      <c r="EA20" s="225">
        <v>161.29757690429688</v>
      </c>
      <c r="EB20" s="225">
        <v>140.58262634277344</v>
      </c>
      <c r="EC20" s="225">
        <v>157.00108337402344</v>
      </c>
      <c r="ED20" s="225">
        <v>140.38885498046875</v>
      </c>
      <c r="EE20" s="225">
        <v>136.094482421875</v>
      </c>
      <c r="EF20" s="225">
        <v>140.99325561523438</v>
      </c>
      <c r="EG20" s="225">
        <v>134.59115600585938</v>
      </c>
      <c r="EH20" s="225">
        <v>129.85238647460938</v>
      </c>
      <c r="EI20" s="225">
        <v>180.90394592285156</v>
      </c>
      <c r="EJ20" s="225">
        <v>135.71981811523438</v>
      </c>
      <c r="EK20" s="225">
        <v>146.28367614746094</v>
      </c>
      <c r="EL20" s="225">
        <v>147.42105102539063</v>
      </c>
      <c r="EM20" s="225">
        <v>160.86993408203125</v>
      </c>
      <c r="EN20" s="225">
        <v>140.34172058105469</v>
      </c>
      <c r="EO20" s="225">
        <v>157.70315551757813</v>
      </c>
      <c r="EP20" s="225">
        <v>140.49417114257813</v>
      </c>
      <c r="EQ20" s="225">
        <v>136.06431579589844</v>
      </c>
      <c r="ER20" s="225">
        <v>141.06605529785156</v>
      </c>
      <c r="ES20" s="225">
        <v>134.70623779296875</v>
      </c>
      <c r="ET20" s="225">
        <v>130.07640075683594</v>
      </c>
      <c r="EU20" s="225">
        <v>180.15467834472656</v>
      </c>
      <c r="EV20" s="225">
        <v>135.97430419921875</v>
      </c>
      <c r="EW20" s="225">
        <v>146.38363647460938</v>
      </c>
      <c r="EX20" s="225">
        <v>147.476318359375</v>
      </c>
      <c r="EY20" s="225">
        <v>160.99620056152344</v>
      </c>
      <c r="EZ20" s="225">
        <v>140.40231323242188</v>
      </c>
      <c r="FA20" s="225">
        <v>157.04330444335938</v>
      </c>
      <c r="FB20" s="225">
        <v>140.61459350585938</v>
      </c>
      <c r="FC20" s="225">
        <v>136.23643493652344</v>
      </c>
      <c r="FD20" s="225">
        <v>141.082275390625</v>
      </c>
      <c r="FE20" s="225">
        <v>134.61380004882813</v>
      </c>
      <c r="FF20" s="225">
        <v>130.50364685058594</v>
      </c>
      <c r="FG20" s="225">
        <v>179.67984008789063</v>
      </c>
      <c r="FH20" s="225">
        <v>136.07388305664063</v>
      </c>
      <c r="FI20" s="225">
        <v>146.39984130859375</v>
      </c>
      <c r="FJ20" s="225">
        <v>147.44911193847656</v>
      </c>
      <c r="FK20" s="225">
        <v>161.00950622558594</v>
      </c>
      <c r="FL20" s="225">
        <v>140.35096740722656</v>
      </c>
      <c r="FM20" s="225">
        <v>156.46269226074219</v>
      </c>
      <c r="FN20" s="225">
        <v>140.69857788085938</v>
      </c>
      <c r="FO20" s="225">
        <v>136.25326538085938</v>
      </c>
      <c r="FP20" s="225">
        <v>141.09442138671875</v>
      </c>
      <c r="FQ20" s="225">
        <v>134.51161193847656</v>
      </c>
      <c r="FR20" s="225">
        <v>130.09599304199219</v>
      </c>
      <c r="FS20" s="225">
        <v>179.32965087890625</v>
      </c>
      <c r="FT20" s="225">
        <v>136.21855163574219</v>
      </c>
      <c r="FU20" s="225">
        <v>146.38795471191406</v>
      </c>
      <c r="FV20" s="225">
        <v>147.23127746582031</v>
      </c>
      <c r="FW20" s="225">
        <v>159.91015625</v>
      </c>
      <c r="FX20" s="225">
        <v>140.29780578613281</v>
      </c>
      <c r="FY20" s="225">
        <v>156.04475402832031</v>
      </c>
      <c r="FZ20" s="225">
        <v>140.68707275390625</v>
      </c>
      <c r="GA20" s="225">
        <v>136.25601196289063</v>
      </c>
      <c r="GB20" s="225">
        <v>144.0355224609375</v>
      </c>
      <c r="GC20" s="225">
        <v>144.24069213867188</v>
      </c>
      <c r="GD20" s="225">
        <v>145.10874938964844</v>
      </c>
      <c r="GE20" s="225">
        <v>144.52729797363281</v>
      </c>
      <c r="GF20" s="225">
        <v>144.99058532714844</v>
      </c>
      <c r="GG20" s="225">
        <v>145.01870727539063</v>
      </c>
      <c r="GH20" s="225">
        <v>145.05827331542969</v>
      </c>
      <c r="GI20" s="225">
        <v>144.97918701171875</v>
      </c>
      <c r="GJ20" s="225">
        <v>145.36373901367188</v>
      </c>
      <c r="GK20" s="225">
        <v>144.9527587890625</v>
      </c>
      <c r="GL20" s="225">
        <v>141.05686950683594</v>
      </c>
      <c r="GM20" s="225">
        <v>134.64808654785156</v>
      </c>
      <c r="GN20" s="225">
        <v>129.78460693359375</v>
      </c>
      <c r="GO20" s="225">
        <v>180.77554321289063</v>
      </c>
      <c r="GP20" s="225">
        <v>135.82429504394531</v>
      </c>
      <c r="GQ20" s="225">
        <v>146.31785583496094</v>
      </c>
      <c r="GR20" s="225">
        <v>147.48443603515625</v>
      </c>
      <c r="GS20" s="225">
        <v>161.12570190429688</v>
      </c>
      <c r="GT20" s="225">
        <v>140.36767578125</v>
      </c>
      <c r="GU20" s="225">
        <v>157.13156127929688</v>
      </c>
      <c r="GV20" s="225">
        <v>140.44209289550781</v>
      </c>
      <c r="GW20" s="225">
        <v>136.11195373535156</v>
      </c>
      <c r="GX20" s="225">
        <v>144.91383361816406</v>
      </c>
      <c r="GY20" s="225">
        <v>144.913818359375</v>
      </c>
    </row>
    <row r="21" spans="1:207" x14ac:dyDescent="0.25">
      <c r="A21" s="226">
        <v>43282</v>
      </c>
      <c r="B21" s="225">
        <v>7</v>
      </c>
      <c r="C21" s="225">
        <v>2018</v>
      </c>
      <c r="D21" s="225">
        <v>148.96372985839844</v>
      </c>
      <c r="E21" s="225">
        <v>148.59367370605469</v>
      </c>
      <c r="F21" s="225">
        <v>149.73870849609375</v>
      </c>
      <c r="G21" s="225">
        <v>146.53428649902344</v>
      </c>
      <c r="H21" s="225">
        <v>149.6173095703125</v>
      </c>
      <c r="I21" s="225">
        <v>147.99923706054688</v>
      </c>
      <c r="J21" s="225">
        <v>148.31951904296875</v>
      </c>
      <c r="K21" s="225">
        <v>149.29379272460938</v>
      </c>
      <c r="L21" s="225">
        <v>150.24055480957031</v>
      </c>
      <c r="M21" s="225">
        <v>146.67718505859375</v>
      </c>
      <c r="N21" s="225">
        <v>150.0474853515625</v>
      </c>
      <c r="O21" s="225">
        <v>147.44711303710938</v>
      </c>
      <c r="P21" s="225">
        <v>149.30075073242188</v>
      </c>
      <c r="Q21" s="225">
        <v>149.9468994140625</v>
      </c>
      <c r="R21" s="225">
        <v>150.70704650878906</v>
      </c>
      <c r="S21" s="225">
        <v>147.67222595214844</v>
      </c>
      <c r="T21" s="225">
        <v>150.82112121582031</v>
      </c>
      <c r="U21" s="225">
        <v>148.17535400390625</v>
      </c>
      <c r="V21" s="225">
        <v>148.54576110839844</v>
      </c>
      <c r="W21" s="225">
        <v>148.94699096679688</v>
      </c>
      <c r="X21" s="225">
        <v>151.45175170898438</v>
      </c>
      <c r="Y21" s="225">
        <v>146.86618041992188</v>
      </c>
      <c r="Z21" s="225">
        <v>151.53672790527344</v>
      </c>
      <c r="AA21" s="225">
        <v>149.01113891601563</v>
      </c>
      <c r="AB21" s="225">
        <v>148.95637512207031</v>
      </c>
      <c r="AC21" s="225">
        <v>149.71446228027344</v>
      </c>
      <c r="AD21" s="225">
        <v>151.23635864257813</v>
      </c>
      <c r="AE21" s="225">
        <v>148.10676574707031</v>
      </c>
      <c r="AF21" s="225">
        <v>150.79344177246094</v>
      </c>
      <c r="AG21" s="225">
        <v>148.60679626464844</v>
      </c>
      <c r="AH21" s="225">
        <v>149.16056823730469</v>
      </c>
      <c r="AI21" s="225">
        <v>149.74647521972656</v>
      </c>
      <c r="AJ21" s="225">
        <v>151.19056701660156</v>
      </c>
      <c r="AK21" s="225">
        <v>146.64779663085938</v>
      </c>
      <c r="AL21" s="225">
        <v>151.22419738769531</v>
      </c>
      <c r="AM21" s="225">
        <v>148.16632080078125</v>
      </c>
      <c r="AN21" s="225">
        <v>148.72833251953125</v>
      </c>
      <c r="AO21" s="225">
        <v>150.38821411132813</v>
      </c>
      <c r="AP21" s="225">
        <v>151.09405517578125</v>
      </c>
      <c r="AQ21" s="225">
        <v>148.21401977539063</v>
      </c>
      <c r="AR21" s="225">
        <v>151.53926086425781</v>
      </c>
      <c r="AS21" s="225">
        <v>148.7288818359375</v>
      </c>
      <c r="AT21" s="225">
        <v>149.0198974609375</v>
      </c>
      <c r="AU21" s="225">
        <v>149.52285766601563</v>
      </c>
      <c r="AV21" s="225">
        <v>151.93069458007813</v>
      </c>
      <c r="AW21" s="225">
        <v>147.46786499023438</v>
      </c>
      <c r="AX21" s="225">
        <v>151.70767211914063</v>
      </c>
      <c r="AY21" s="225">
        <v>149.62165832519531</v>
      </c>
      <c r="AZ21" s="225">
        <v>149.20809936523438</v>
      </c>
      <c r="BA21" s="225">
        <v>150.14680480957031</v>
      </c>
      <c r="BB21" s="225">
        <v>152.32565307617188</v>
      </c>
      <c r="BC21" s="225">
        <v>148.81784057617188</v>
      </c>
      <c r="BD21" s="225">
        <v>152.12882995605469</v>
      </c>
      <c r="BE21" s="225">
        <v>150.02871704101563</v>
      </c>
      <c r="BF21" s="225">
        <v>148.83474731445313</v>
      </c>
      <c r="BG21" s="225">
        <v>149.80244445800781</v>
      </c>
      <c r="BH21" s="225">
        <v>151.55250549316406</v>
      </c>
      <c r="BI21" s="225">
        <v>145.92832946777344</v>
      </c>
      <c r="BJ21" s="225">
        <v>152.37992858886719</v>
      </c>
      <c r="BK21" s="225">
        <v>150.58023071289063</v>
      </c>
      <c r="BL21" s="225">
        <v>146.60699462890625</v>
      </c>
      <c r="BM21" s="225">
        <v>138.40589904785156</v>
      </c>
      <c r="BN21" s="225">
        <v>128.9862060546875</v>
      </c>
      <c r="BO21" s="225">
        <v>184.87457275390625</v>
      </c>
      <c r="BP21" s="225">
        <v>140.12239074707031</v>
      </c>
      <c r="BQ21" s="225">
        <v>150.21185302734375</v>
      </c>
      <c r="BR21" s="225">
        <v>155.80845642089844</v>
      </c>
      <c r="BS21" s="225">
        <v>163.14576721191406</v>
      </c>
      <c r="BT21" s="225">
        <v>147.25509643554688</v>
      </c>
      <c r="BU21" s="225">
        <v>162.20639038085938</v>
      </c>
      <c r="BV21" s="225">
        <v>143.801513671875</v>
      </c>
      <c r="BW21" s="225">
        <v>141.02021789550781</v>
      </c>
      <c r="BX21" s="225">
        <v>146.68730163574219</v>
      </c>
      <c r="BY21" s="225">
        <v>138.32888793945313</v>
      </c>
      <c r="BZ21" s="225">
        <v>129.22607421875</v>
      </c>
      <c r="CA21" s="225">
        <v>185.26873779296875</v>
      </c>
      <c r="CB21" s="225">
        <v>140.6395263671875</v>
      </c>
      <c r="CC21" s="225">
        <v>150.45535278320313</v>
      </c>
      <c r="CD21" s="225">
        <v>155.82106018066406</v>
      </c>
      <c r="CE21" s="225">
        <v>163.1639404296875</v>
      </c>
      <c r="CF21" s="225">
        <v>147.1885986328125</v>
      </c>
      <c r="CG21" s="225">
        <v>162.22529602050781</v>
      </c>
      <c r="CH21" s="225">
        <v>143.91009521484375</v>
      </c>
      <c r="CI21" s="225">
        <v>140.98872375488281</v>
      </c>
      <c r="CJ21" s="225">
        <v>146.77583312988281</v>
      </c>
      <c r="CK21" s="225">
        <v>138.08485412597656</v>
      </c>
      <c r="CL21" s="225">
        <v>129.43496704101563</v>
      </c>
      <c r="CM21" s="225">
        <v>183.90171813964844</v>
      </c>
      <c r="CN21" s="225">
        <v>140.83445739746094</v>
      </c>
      <c r="CO21" s="225">
        <v>150.3023681640625</v>
      </c>
      <c r="CP21" s="225">
        <v>155.81927490234375</v>
      </c>
      <c r="CQ21" s="225">
        <v>162.90086364746094</v>
      </c>
      <c r="CR21" s="225">
        <v>147.43733215332031</v>
      </c>
      <c r="CS21" s="225">
        <v>160.71380615234375</v>
      </c>
      <c r="CT21" s="225">
        <v>144.13157653808594</v>
      </c>
      <c r="CU21" s="225">
        <v>141.19389343261719</v>
      </c>
      <c r="CV21" s="225">
        <v>146.72901916503906</v>
      </c>
      <c r="CW21" s="225">
        <v>138.25946044921875</v>
      </c>
      <c r="CX21" s="225">
        <v>129.57756042480469</v>
      </c>
      <c r="CY21" s="225">
        <v>183.92414855957031</v>
      </c>
      <c r="CZ21" s="225">
        <v>141.16767883300781</v>
      </c>
      <c r="DA21" s="225">
        <v>150.48870849609375</v>
      </c>
      <c r="DB21" s="225">
        <v>155.36441040039063</v>
      </c>
      <c r="DC21" s="225">
        <v>162.35011291503906</v>
      </c>
      <c r="DD21" s="225">
        <v>147.58094787597656</v>
      </c>
      <c r="DE21" s="225">
        <v>160.73773193359375</v>
      </c>
      <c r="DF21" s="225">
        <v>144.34469604492188</v>
      </c>
      <c r="DG21" s="225">
        <v>141.31877136230469</v>
      </c>
      <c r="DH21" s="225">
        <v>146.81632995605469</v>
      </c>
      <c r="DI21" s="225">
        <v>138.13494873046875</v>
      </c>
      <c r="DJ21" s="225">
        <v>129.97921752929688</v>
      </c>
      <c r="DK21" s="225">
        <v>183.0382080078125</v>
      </c>
      <c r="DL21" s="225">
        <v>141.29864501953125</v>
      </c>
      <c r="DM21" s="225">
        <v>150.5419921875</v>
      </c>
      <c r="DN21" s="225">
        <v>155.57084655761719</v>
      </c>
      <c r="DO21" s="225">
        <v>162.696533203125</v>
      </c>
      <c r="DP21" s="225">
        <v>147.45570373535156</v>
      </c>
      <c r="DQ21" s="225">
        <v>161.37437438964844</v>
      </c>
      <c r="DR21" s="225">
        <v>144.42710876464844</v>
      </c>
      <c r="DS21" s="225">
        <v>141.34791564941406</v>
      </c>
      <c r="DT21" s="225">
        <v>146.66410827636719</v>
      </c>
      <c r="DU21" s="225">
        <v>138.13499450683594</v>
      </c>
      <c r="DV21" s="225">
        <v>129.76985168457031</v>
      </c>
      <c r="DW21" s="225">
        <v>182.95693969726563</v>
      </c>
      <c r="DX21" s="225">
        <v>141.60075378417969</v>
      </c>
      <c r="DY21" s="225">
        <v>150.52183532714844</v>
      </c>
      <c r="DZ21" s="225">
        <v>155.44754028320313</v>
      </c>
      <c r="EA21" s="225">
        <v>162.29095458984375</v>
      </c>
      <c r="EB21" s="225">
        <v>147.8226318359375</v>
      </c>
      <c r="EC21" s="225">
        <v>160.07752990722656</v>
      </c>
      <c r="ED21" s="225">
        <v>144.46250915527344</v>
      </c>
      <c r="EE21" s="225">
        <v>141.42594909667969</v>
      </c>
      <c r="EF21" s="225">
        <v>146.63259887695313</v>
      </c>
      <c r="EG21" s="225">
        <v>138.10293579101563</v>
      </c>
      <c r="EH21" s="225">
        <v>129.71145629882813</v>
      </c>
      <c r="EI21" s="225">
        <v>182.94886779785156</v>
      </c>
      <c r="EJ21" s="225">
        <v>141.42376708984375</v>
      </c>
      <c r="EK21" s="225">
        <v>150.4461669921875</v>
      </c>
      <c r="EL21" s="225">
        <v>155.13783264160156</v>
      </c>
      <c r="EM21" s="225">
        <v>161.8692626953125</v>
      </c>
      <c r="EN21" s="225">
        <v>147.49050903320313</v>
      </c>
      <c r="EO21" s="225">
        <v>160.60633850097656</v>
      </c>
      <c r="EP21" s="225">
        <v>144.55632019042969</v>
      </c>
      <c r="EQ21" s="225">
        <v>141.36155700683594</v>
      </c>
      <c r="ER21" s="225">
        <v>146.694091796875</v>
      </c>
      <c r="ES21" s="225">
        <v>138.189697265625</v>
      </c>
      <c r="ET21" s="225">
        <v>129.82734680175781</v>
      </c>
      <c r="EU21" s="225">
        <v>181.95950317382813</v>
      </c>
      <c r="EV21" s="225">
        <v>141.68832397460938</v>
      </c>
      <c r="EW21" s="225">
        <v>150.38526916503906</v>
      </c>
      <c r="EX21" s="225">
        <v>155.2047119140625</v>
      </c>
      <c r="EY21" s="225">
        <v>161.965087890625</v>
      </c>
      <c r="EZ21" s="225">
        <v>147.66703796386719</v>
      </c>
      <c r="FA21" s="225">
        <v>160.01722717285156</v>
      </c>
      <c r="FB21" s="225">
        <v>144.64938354492188</v>
      </c>
      <c r="FC21" s="225">
        <v>141.56520080566406</v>
      </c>
      <c r="FD21" s="225">
        <v>146.70236206054688</v>
      </c>
      <c r="FE21" s="225">
        <v>138.09579467773438</v>
      </c>
      <c r="FF21" s="225">
        <v>130.1231689453125</v>
      </c>
      <c r="FG21" s="225">
        <v>181.50032043457031</v>
      </c>
      <c r="FH21" s="225">
        <v>141.83609008789063</v>
      </c>
      <c r="FI21" s="225">
        <v>150.44024658203125</v>
      </c>
      <c r="FJ21" s="225">
        <v>155.16368103027344</v>
      </c>
      <c r="FK21" s="225">
        <v>161.93630981445313</v>
      </c>
      <c r="FL21" s="225">
        <v>147.61163330078125</v>
      </c>
      <c r="FM21" s="225">
        <v>159.48677062988281</v>
      </c>
      <c r="FN21" s="225">
        <v>144.64872741699219</v>
      </c>
      <c r="FO21" s="225">
        <v>141.66337585449219</v>
      </c>
      <c r="FP21" s="225">
        <v>146.71293640136719</v>
      </c>
      <c r="FQ21" s="225">
        <v>138.01182556152344</v>
      </c>
      <c r="FR21" s="225">
        <v>129.67381286621094</v>
      </c>
      <c r="FS21" s="225">
        <v>180.85209655761719</v>
      </c>
      <c r="FT21" s="225">
        <v>142.02098083496094</v>
      </c>
      <c r="FU21" s="225">
        <v>150.2908935546875</v>
      </c>
      <c r="FV21" s="225">
        <v>154.72557067871094</v>
      </c>
      <c r="FW21" s="225">
        <v>160.807373046875</v>
      </c>
      <c r="FX21" s="225">
        <v>147.48576354980469</v>
      </c>
      <c r="FY21" s="225">
        <v>159.19322204589844</v>
      </c>
      <c r="FZ21" s="225">
        <v>144.67706298828125</v>
      </c>
      <c r="GA21" s="225">
        <v>141.6912841796875</v>
      </c>
      <c r="GB21" s="225">
        <v>148.6552734375</v>
      </c>
      <c r="GC21" s="225">
        <v>148.84379577636719</v>
      </c>
      <c r="GD21" s="225">
        <v>149.64480590820313</v>
      </c>
      <c r="GE21" s="225">
        <v>149.10855102539063</v>
      </c>
      <c r="GF21" s="225">
        <v>149.52302551269531</v>
      </c>
      <c r="GG21" s="225">
        <v>149.52328491210938</v>
      </c>
      <c r="GH21" s="225">
        <v>149.62359619140625</v>
      </c>
      <c r="GI21" s="225">
        <v>149.48489379882813</v>
      </c>
      <c r="GJ21" s="225">
        <v>149.83261108398438</v>
      </c>
      <c r="GK21" s="225">
        <v>149.43318176269531</v>
      </c>
      <c r="GL21" s="225">
        <v>146.70211791992188</v>
      </c>
      <c r="GM21" s="225">
        <v>138.15090942382813</v>
      </c>
      <c r="GN21" s="225">
        <v>129.68392944335938</v>
      </c>
      <c r="GO21" s="225">
        <v>182.64491271972656</v>
      </c>
      <c r="GP21" s="225">
        <v>141.54196166992188</v>
      </c>
      <c r="GQ21" s="225">
        <v>150.40272521972656</v>
      </c>
      <c r="GR21" s="225">
        <v>155.24406433105469</v>
      </c>
      <c r="GS21" s="225">
        <v>162.12051391601563</v>
      </c>
      <c r="GT21" s="225">
        <v>147.52890014648438</v>
      </c>
      <c r="GU21" s="225">
        <v>160.12942504882813</v>
      </c>
      <c r="GV21" s="225">
        <v>144.50126647949219</v>
      </c>
      <c r="GW21" s="225">
        <v>141.45869445800781</v>
      </c>
      <c r="GX21" s="225">
        <v>149.43916320800781</v>
      </c>
      <c r="GY21" s="225">
        <v>149.43916320800781</v>
      </c>
    </row>
    <row r="22" spans="1:207" x14ac:dyDescent="0.25">
      <c r="A22" s="226">
        <v>43313</v>
      </c>
      <c r="B22" s="225">
        <v>8</v>
      </c>
      <c r="C22" s="225">
        <v>2018</v>
      </c>
      <c r="D22" s="225">
        <v>155.05561828613281</v>
      </c>
      <c r="E22" s="225">
        <v>154.1031494140625</v>
      </c>
      <c r="F22" s="225">
        <v>156.07196044921875</v>
      </c>
      <c r="G22" s="225">
        <v>152.60334777832031</v>
      </c>
      <c r="H22" s="225">
        <v>154.88383483886719</v>
      </c>
      <c r="I22" s="225">
        <v>153.392333984375</v>
      </c>
      <c r="J22" s="225">
        <v>154.17085266113281</v>
      </c>
      <c r="K22" s="225">
        <v>154.85800170898438</v>
      </c>
      <c r="L22" s="225">
        <v>156.54644775390625</v>
      </c>
      <c r="M22" s="225">
        <v>152.65725708007813</v>
      </c>
      <c r="N22" s="225">
        <v>155.22274780273438</v>
      </c>
      <c r="O22" s="225">
        <v>152.72282409667969</v>
      </c>
      <c r="P22" s="225">
        <v>155.54891967773438</v>
      </c>
      <c r="Q22" s="225">
        <v>155.56396484375</v>
      </c>
      <c r="R22" s="225">
        <v>156.98464965820313</v>
      </c>
      <c r="S22" s="225">
        <v>153.86576843261719</v>
      </c>
      <c r="T22" s="225">
        <v>156.03134155273438</v>
      </c>
      <c r="U22" s="225">
        <v>153.594482421875</v>
      </c>
      <c r="V22" s="225">
        <v>154.437255859375</v>
      </c>
      <c r="W22" s="225">
        <v>154.44876098632813</v>
      </c>
      <c r="X22" s="225">
        <v>157.83126831054688</v>
      </c>
      <c r="Y22" s="225">
        <v>152.78352355957031</v>
      </c>
      <c r="Z22" s="225">
        <v>156.86112976074219</v>
      </c>
      <c r="AA22" s="225">
        <v>154.51145935058594</v>
      </c>
      <c r="AB22" s="225">
        <v>155.14068603515625</v>
      </c>
      <c r="AC22" s="225">
        <v>155.24468994140625</v>
      </c>
      <c r="AD22" s="225">
        <v>157.42239379882813</v>
      </c>
      <c r="AE22" s="225">
        <v>154.26487731933594</v>
      </c>
      <c r="AF22" s="225">
        <v>156.01405334472656</v>
      </c>
      <c r="AG22" s="225">
        <v>154.15542602539063</v>
      </c>
      <c r="AH22" s="225">
        <v>155.27604675292969</v>
      </c>
      <c r="AI22" s="225">
        <v>155.29953002929688</v>
      </c>
      <c r="AJ22" s="225">
        <v>157.27438354492188</v>
      </c>
      <c r="AK22" s="225">
        <v>152.58360290527344</v>
      </c>
      <c r="AL22" s="225">
        <v>156.44384765625</v>
      </c>
      <c r="AM22" s="225">
        <v>153.48956298828125</v>
      </c>
      <c r="AN22" s="225">
        <v>154.68864440917969</v>
      </c>
      <c r="AO22" s="225">
        <v>156.00025939941406</v>
      </c>
      <c r="AP22" s="225">
        <v>157.08892822265625</v>
      </c>
      <c r="AQ22" s="225">
        <v>154.35728454589844</v>
      </c>
      <c r="AR22" s="225">
        <v>156.7078857421875</v>
      </c>
      <c r="AS22" s="225">
        <v>154.14752197265625</v>
      </c>
      <c r="AT22" s="225">
        <v>155.07110595703125</v>
      </c>
      <c r="AU22" s="225">
        <v>155.05326843261719</v>
      </c>
      <c r="AV22" s="225">
        <v>157.93873596191406</v>
      </c>
      <c r="AW22" s="225">
        <v>153.37644958496094</v>
      </c>
      <c r="AX22" s="225">
        <v>156.79273986816406</v>
      </c>
      <c r="AY22" s="225">
        <v>155.04728698730469</v>
      </c>
      <c r="AZ22" s="225">
        <v>155.27708435058594</v>
      </c>
      <c r="BA22" s="225">
        <v>155.61195373535156</v>
      </c>
      <c r="BB22" s="225">
        <v>158.4281005859375</v>
      </c>
      <c r="BC22" s="225">
        <v>154.90225219726563</v>
      </c>
      <c r="BD22" s="225">
        <v>157.25567626953125</v>
      </c>
      <c r="BE22" s="225">
        <v>155.42375183105469</v>
      </c>
      <c r="BF22" s="225">
        <v>154.76097106933594</v>
      </c>
      <c r="BG22" s="225">
        <v>155.33953857421875</v>
      </c>
      <c r="BH22" s="225">
        <v>157.36203002929688</v>
      </c>
      <c r="BI22" s="225">
        <v>151.64010620117188</v>
      </c>
      <c r="BJ22" s="225">
        <v>157.41543579101563</v>
      </c>
      <c r="BK22" s="225">
        <v>155.93412780761719</v>
      </c>
      <c r="BL22" s="225">
        <v>152.90008544921875</v>
      </c>
      <c r="BM22" s="225">
        <v>140.40180969238281</v>
      </c>
      <c r="BN22" s="225">
        <v>129.30451965332031</v>
      </c>
      <c r="BO22" s="225">
        <v>195.90916442871094</v>
      </c>
      <c r="BP22" s="225">
        <v>144.53302001953125</v>
      </c>
      <c r="BQ22" s="225">
        <v>155.91867065429688</v>
      </c>
      <c r="BR22" s="225">
        <v>162.31451416015625</v>
      </c>
      <c r="BS22" s="225">
        <v>181.84989929199219</v>
      </c>
      <c r="BT22" s="225">
        <v>152.51576232910156</v>
      </c>
      <c r="BU22" s="225">
        <v>165.35403442382813</v>
      </c>
      <c r="BV22" s="225">
        <v>147.40013122558594</v>
      </c>
      <c r="BW22" s="225">
        <v>147.63058471679688</v>
      </c>
      <c r="BX22" s="225">
        <v>152.89552307128906</v>
      </c>
      <c r="BY22" s="225">
        <v>140.23487854003906</v>
      </c>
      <c r="BZ22" s="225">
        <v>129.55906677246094</v>
      </c>
      <c r="CA22" s="225">
        <v>196.00437927246094</v>
      </c>
      <c r="CB22" s="225">
        <v>145.03227233886719</v>
      </c>
      <c r="CC22" s="225">
        <v>156.14173889160156</v>
      </c>
      <c r="CD22" s="225">
        <v>162.36201477050781</v>
      </c>
      <c r="CE22" s="225">
        <v>181.95475769042969</v>
      </c>
      <c r="CF22" s="225">
        <v>152.12385559082031</v>
      </c>
      <c r="CG22" s="225">
        <v>165.23526000976563</v>
      </c>
      <c r="CH22" s="225">
        <v>147.44677734375</v>
      </c>
      <c r="CI22" s="225">
        <v>147.62632751464844</v>
      </c>
      <c r="CJ22" s="225">
        <v>152.90277099609375</v>
      </c>
      <c r="CK22" s="225">
        <v>139.98490905761719</v>
      </c>
      <c r="CL22" s="225">
        <v>129.78184509277344</v>
      </c>
      <c r="CM22" s="225">
        <v>195.04182434082031</v>
      </c>
      <c r="CN22" s="225">
        <v>145.24308776855469</v>
      </c>
      <c r="CO22" s="225">
        <v>156.27554321289063</v>
      </c>
      <c r="CP22" s="225">
        <v>162.33839416503906</v>
      </c>
      <c r="CQ22" s="225">
        <v>182.28334045410156</v>
      </c>
      <c r="CR22" s="225">
        <v>152.50750732421875</v>
      </c>
      <c r="CS22" s="225">
        <v>163.81387329101563</v>
      </c>
      <c r="CT22" s="225">
        <v>147.59819030761719</v>
      </c>
      <c r="CU22" s="225">
        <v>147.94764709472656</v>
      </c>
      <c r="CV22" s="225">
        <v>152.7821044921875</v>
      </c>
      <c r="CW22" s="225">
        <v>140.11993408203125</v>
      </c>
      <c r="CX22" s="225">
        <v>129.9073486328125</v>
      </c>
      <c r="CY22" s="225">
        <v>194.97047424316406</v>
      </c>
      <c r="CZ22" s="225">
        <v>145.61097717285156</v>
      </c>
      <c r="DA22" s="225">
        <v>156.29257202148438</v>
      </c>
      <c r="DB22" s="225">
        <v>161.67886352539063</v>
      </c>
      <c r="DC22" s="225">
        <v>181.92594909667969</v>
      </c>
      <c r="DD22" s="225">
        <v>152.81781005859375</v>
      </c>
      <c r="DE22" s="225">
        <v>163.78680419921875</v>
      </c>
      <c r="DF22" s="225">
        <v>147.81803894042969</v>
      </c>
      <c r="DG22" s="225">
        <v>148.16561889648438</v>
      </c>
      <c r="DH22" s="225">
        <v>152.80905151367188</v>
      </c>
      <c r="DI22" s="225">
        <v>140.07470703125</v>
      </c>
      <c r="DJ22" s="225">
        <v>130.24107360839844</v>
      </c>
      <c r="DK22" s="225">
        <v>193.90164184570313</v>
      </c>
      <c r="DL22" s="225">
        <v>145.69012451171875</v>
      </c>
      <c r="DM22" s="225">
        <v>156.40190124511719</v>
      </c>
      <c r="DN22" s="225">
        <v>162.06169128417969</v>
      </c>
      <c r="DO22" s="225">
        <v>182.61289978027344</v>
      </c>
      <c r="DP22" s="225">
        <v>152.72666931152344</v>
      </c>
      <c r="DQ22" s="225">
        <v>164.43717956542969</v>
      </c>
      <c r="DR22" s="225">
        <v>147.90217590332031</v>
      </c>
      <c r="DS22" s="225">
        <v>148.14993286132813</v>
      </c>
      <c r="DT22" s="225">
        <v>152.62974548339844</v>
      </c>
      <c r="DU22" s="225">
        <v>140.0631103515625</v>
      </c>
      <c r="DV22" s="225">
        <v>130.1287841796875</v>
      </c>
      <c r="DW22" s="225">
        <v>193.82357788085938</v>
      </c>
      <c r="DX22" s="225">
        <v>146.068603515625</v>
      </c>
      <c r="DY22" s="225">
        <v>156.39291381835938</v>
      </c>
      <c r="DZ22" s="225">
        <v>161.86088562011719</v>
      </c>
      <c r="EA22" s="225">
        <v>182.22892761230469</v>
      </c>
      <c r="EB22" s="225">
        <v>153.10188293457031</v>
      </c>
      <c r="EC22" s="225">
        <v>163.18038940429688</v>
      </c>
      <c r="ED22" s="225">
        <v>147.93620300292969</v>
      </c>
      <c r="EE22" s="225">
        <v>148.35617065429688</v>
      </c>
      <c r="EF22" s="225">
        <v>152.57009887695313</v>
      </c>
      <c r="EG22" s="225">
        <v>140.00119018554688</v>
      </c>
      <c r="EH22" s="225">
        <v>130.1488037109375</v>
      </c>
      <c r="EI22" s="225">
        <v>193.55903625488281</v>
      </c>
      <c r="EJ22" s="225">
        <v>145.91184997558594</v>
      </c>
      <c r="EK22" s="225">
        <v>156.51362609863281</v>
      </c>
      <c r="EL22" s="225">
        <v>161.42192077636719</v>
      </c>
      <c r="EM22" s="225">
        <v>181.68452453613281</v>
      </c>
      <c r="EN22" s="225">
        <v>152.35090637207031</v>
      </c>
      <c r="EO22" s="225">
        <v>163.67494201660156</v>
      </c>
      <c r="EP22" s="225">
        <v>148.01907348632813</v>
      </c>
      <c r="EQ22" s="225">
        <v>148.25523376464844</v>
      </c>
      <c r="ER22" s="225">
        <v>152.55224609375</v>
      </c>
      <c r="ES22" s="225">
        <v>140.12722778320313</v>
      </c>
      <c r="ET22" s="225">
        <v>130.25701904296875</v>
      </c>
      <c r="EU22" s="225">
        <v>193.09878540039063</v>
      </c>
      <c r="EV22" s="225">
        <v>146.12556457519531</v>
      </c>
      <c r="EW22" s="225">
        <v>156.74964904785156</v>
      </c>
      <c r="EX22" s="225">
        <v>161.530517578125</v>
      </c>
      <c r="EY22" s="225">
        <v>181.939453125</v>
      </c>
      <c r="EZ22" s="225">
        <v>152.71096801757813</v>
      </c>
      <c r="FA22" s="225">
        <v>163.02079772949219</v>
      </c>
      <c r="FB22" s="225">
        <v>148.09829711914063</v>
      </c>
      <c r="FC22" s="225">
        <v>148.58786010742188</v>
      </c>
      <c r="FD22" s="225">
        <v>152.49778747558594</v>
      </c>
      <c r="FE22" s="225">
        <v>140.00129699707031</v>
      </c>
      <c r="FF22" s="225">
        <v>130.56712341308594</v>
      </c>
      <c r="FG22" s="225">
        <v>192.47323608398438</v>
      </c>
      <c r="FH22" s="225">
        <v>146.32553100585938</v>
      </c>
      <c r="FI22" s="225">
        <v>156.824462890625</v>
      </c>
      <c r="FJ22" s="225">
        <v>161.55282592773438</v>
      </c>
      <c r="FK22" s="225">
        <v>182.22308349609375</v>
      </c>
      <c r="FL22" s="225">
        <v>152.48786926269531</v>
      </c>
      <c r="FM22" s="225">
        <v>162.56391906738281</v>
      </c>
      <c r="FN22" s="225">
        <v>148.12890625</v>
      </c>
      <c r="FO22" s="225">
        <v>148.80935668945313</v>
      </c>
      <c r="FP22" s="225">
        <v>152.44285583496094</v>
      </c>
      <c r="FQ22" s="225">
        <v>139.83236694335938</v>
      </c>
      <c r="FR22" s="225">
        <v>130.26119995117188</v>
      </c>
      <c r="FS22" s="225">
        <v>192.45326232910156</v>
      </c>
      <c r="FT22" s="225">
        <v>146.56015014648438</v>
      </c>
      <c r="FU22" s="225">
        <v>156.9281005859375</v>
      </c>
      <c r="FV22" s="225">
        <v>160.88203430175781</v>
      </c>
      <c r="FW22" s="225">
        <v>181.4722900390625</v>
      </c>
      <c r="FX22" s="225">
        <v>151.94793701171875</v>
      </c>
      <c r="FY22" s="225">
        <v>162.20465087890625</v>
      </c>
      <c r="FZ22" s="225">
        <v>148.191162109375</v>
      </c>
      <c r="GA22" s="225">
        <v>148.93107604980469</v>
      </c>
      <c r="GB22" s="225">
        <v>154.53315734863281</v>
      </c>
      <c r="GC22" s="225">
        <v>154.61245727539063</v>
      </c>
      <c r="GD22" s="225">
        <v>155.58360290527344</v>
      </c>
      <c r="GE22" s="225">
        <v>154.85684204101563</v>
      </c>
      <c r="GF22" s="225">
        <v>155.36924743652344</v>
      </c>
      <c r="GG22" s="225">
        <v>155.32325744628906</v>
      </c>
      <c r="GH22" s="225">
        <v>155.38803100585938</v>
      </c>
      <c r="GI22" s="225">
        <v>155.25157165527344</v>
      </c>
      <c r="GJ22" s="225">
        <v>155.60581970214844</v>
      </c>
      <c r="GK22" s="225">
        <v>155.16592407226563</v>
      </c>
      <c r="GL22" s="225">
        <v>152.68449401855469</v>
      </c>
      <c r="GM22" s="225">
        <v>140.05006408691406</v>
      </c>
      <c r="GN22" s="225">
        <v>130.09046936035156</v>
      </c>
      <c r="GO22" s="225">
        <v>193.70396423339844</v>
      </c>
      <c r="GP22" s="225">
        <v>146.013916015625</v>
      </c>
      <c r="GQ22" s="225">
        <v>156.61416625976563</v>
      </c>
      <c r="GR22" s="225">
        <v>161.58787536621094</v>
      </c>
      <c r="GS22" s="225">
        <v>181.99313354492188</v>
      </c>
      <c r="GT22" s="225">
        <v>152.45530700683594</v>
      </c>
      <c r="GU22" s="225">
        <v>163.18353271484375</v>
      </c>
      <c r="GV22" s="225">
        <v>147.98829650878906</v>
      </c>
      <c r="GW22" s="225">
        <v>148.43862915039063</v>
      </c>
      <c r="GX22" s="225">
        <v>155.22792053222656</v>
      </c>
      <c r="GY22" s="225">
        <v>155.2279052734375</v>
      </c>
    </row>
    <row r="23" spans="1:207" x14ac:dyDescent="0.25">
      <c r="A23" s="226">
        <v>43344</v>
      </c>
      <c r="B23" s="225">
        <v>9</v>
      </c>
      <c r="C23" s="225">
        <v>2018</v>
      </c>
      <c r="D23" s="225">
        <v>165.45790100097656</v>
      </c>
      <c r="E23" s="225">
        <v>163.74786376953125</v>
      </c>
      <c r="F23" s="225">
        <v>165.43977355957031</v>
      </c>
      <c r="G23" s="225">
        <v>163.6629638671875</v>
      </c>
      <c r="H23" s="225">
        <v>165.92088317871094</v>
      </c>
      <c r="I23" s="225">
        <v>163.14169311523438</v>
      </c>
      <c r="J23" s="225">
        <v>164.74185180664063</v>
      </c>
      <c r="K23" s="225">
        <v>164.62432861328125</v>
      </c>
      <c r="L23" s="225">
        <v>165.93229675292969</v>
      </c>
      <c r="M23" s="225">
        <v>163.58753967285156</v>
      </c>
      <c r="N23" s="225">
        <v>165.92652893066406</v>
      </c>
      <c r="O23" s="225">
        <v>162.21986389160156</v>
      </c>
      <c r="P23" s="225">
        <v>165.70474243164063</v>
      </c>
      <c r="Q23" s="225">
        <v>165.28077697753906</v>
      </c>
      <c r="R23" s="225">
        <v>166.37702941894531</v>
      </c>
      <c r="S23" s="225">
        <v>165.32302856445313</v>
      </c>
      <c r="T23" s="225">
        <v>166.71156311035156</v>
      </c>
      <c r="U23" s="225">
        <v>163.41656494140625</v>
      </c>
      <c r="V23" s="225">
        <v>164.95716857910156</v>
      </c>
      <c r="W23" s="225">
        <v>164.24040222167969</v>
      </c>
      <c r="X23" s="225">
        <v>167.29362487792969</v>
      </c>
      <c r="Y23" s="225">
        <v>163.80276489257813</v>
      </c>
      <c r="Z23" s="225">
        <v>167.56512451171875</v>
      </c>
      <c r="AA23" s="225">
        <v>164.67198181152344</v>
      </c>
      <c r="AB23" s="225">
        <v>165.46052551269531</v>
      </c>
      <c r="AC23" s="225">
        <v>164.94525146484375</v>
      </c>
      <c r="AD23" s="225">
        <v>166.7930908203125</v>
      </c>
      <c r="AE23" s="225">
        <v>165.72276306152344</v>
      </c>
      <c r="AF23" s="225">
        <v>166.6220703125</v>
      </c>
      <c r="AG23" s="225">
        <v>164.15011596679688</v>
      </c>
      <c r="AH23" s="225">
        <v>165.50386047363281</v>
      </c>
      <c r="AI23" s="225">
        <v>165.0872802734375</v>
      </c>
      <c r="AJ23" s="225">
        <v>166.56990051269531</v>
      </c>
      <c r="AK23" s="225">
        <v>163.66226196289063</v>
      </c>
      <c r="AL23" s="225">
        <v>167.07075500488281</v>
      </c>
      <c r="AM23" s="225">
        <v>163.2642822265625</v>
      </c>
      <c r="AN23" s="225">
        <v>165.28518676757813</v>
      </c>
      <c r="AO23" s="225">
        <v>165.79084777832031</v>
      </c>
      <c r="AP23" s="225">
        <v>166.49249267578125</v>
      </c>
      <c r="AQ23" s="225">
        <v>165.81149291992188</v>
      </c>
      <c r="AR23" s="225">
        <v>167.42654418945313</v>
      </c>
      <c r="AS23" s="225">
        <v>164.08424377441406</v>
      </c>
      <c r="AT23" s="225">
        <v>165.4248046875</v>
      </c>
      <c r="AU23" s="225">
        <v>165.05155944824219</v>
      </c>
      <c r="AV23" s="225">
        <v>167.39213562011719</v>
      </c>
      <c r="AW23" s="225">
        <v>164.55607604980469</v>
      </c>
      <c r="AX23" s="225">
        <v>167.51649475097656</v>
      </c>
      <c r="AY23" s="225">
        <v>165.11085510253906</v>
      </c>
      <c r="AZ23" s="225">
        <v>165.39059448242188</v>
      </c>
      <c r="BA23" s="225">
        <v>165.35885620117188</v>
      </c>
      <c r="BB23" s="225">
        <v>168.15635681152344</v>
      </c>
      <c r="BC23" s="225">
        <v>166.07063293457031</v>
      </c>
      <c r="BD23" s="225">
        <v>167.85868835449219</v>
      </c>
      <c r="BE23" s="225">
        <v>165.65060424804688</v>
      </c>
      <c r="BF23" s="225">
        <v>165.08177185058594</v>
      </c>
      <c r="BG23" s="225">
        <v>165.35731506347656</v>
      </c>
      <c r="BH23" s="225">
        <v>167.10385131835938</v>
      </c>
      <c r="BI23" s="225">
        <v>163.41030883789063</v>
      </c>
      <c r="BJ23" s="225">
        <v>168.04501342773438</v>
      </c>
      <c r="BK23" s="225">
        <v>166.18318176269531</v>
      </c>
      <c r="BL23" s="225">
        <v>163.52247619628906</v>
      </c>
      <c r="BM23" s="225">
        <v>146.67034912109375</v>
      </c>
      <c r="BN23" s="225">
        <v>140.69677734375</v>
      </c>
      <c r="BO23" s="225">
        <v>201.39332580566406</v>
      </c>
      <c r="BP23" s="225">
        <v>158.43072509765625</v>
      </c>
      <c r="BQ23" s="225">
        <v>163.25334167480469</v>
      </c>
      <c r="BR23" s="225">
        <v>178.68746948242188</v>
      </c>
      <c r="BS23" s="225">
        <v>185.90383911132813</v>
      </c>
      <c r="BT23" s="225">
        <v>162.56892395019531</v>
      </c>
      <c r="BU23" s="225">
        <v>168.0849609375</v>
      </c>
      <c r="BV23" s="225">
        <v>156.16238403320313</v>
      </c>
      <c r="BW23" s="225">
        <v>159.43745422363281</v>
      </c>
      <c r="BX23" s="225">
        <v>163.54133605957031</v>
      </c>
      <c r="BY23" s="225">
        <v>146.47052001953125</v>
      </c>
      <c r="BZ23" s="225">
        <v>140.91598510742188</v>
      </c>
      <c r="CA23" s="225">
        <v>201.4417724609375</v>
      </c>
      <c r="CB23" s="225">
        <v>159.02232360839844</v>
      </c>
      <c r="CC23" s="225">
        <v>163.3614501953125</v>
      </c>
      <c r="CD23" s="225">
        <v>178.72538757324219</v>
      </c>
      <c r="CE23" s="225">
        <v>186.00889587402344</v>
      </c>
      <c r="CF23" s="225">
        <v>162.35113525390625</v>
      </c>
      <c r="CG23" s="225">
        <v>167.60557556152344</v>
      </c>
      <c r="CH23" s="225">
        <v>156.26025390625</v>
      </c>
      <c r="CI23" s="225">
        <v>159.39433288574219</v>
      </c>
      <c r="CJ23" s="225">
        <v>163.58694458007813</v>
      </c>
      <c r="CK23" s="225">
        <v>146.19561767578125</v>
      </c>
      <c r="CL23" s="225">
        <v>141.65988159179688</v>
      </c>
      <c r="CM23" s="225">
        <v>199.82200622558594</v>
      </c>
      <c r="CN23" s="225">
        <v>159.27926635742188</v>
      </c>
      <c r="CO23" s="225">
        <v>163.3868408203125</v>
      </c>
      <c r="CP23" s="225">
        <v>178.78553771972656</v>
      </c>
      <c r="CQ23" s="225">
        <v>186.26765441894531</v>
      </c>
      <c r="CR23" s="225">
        <v>162.70524597167969</v>
      </c>
      <c r="CS23" s="225">
        <v>166.61578369140625</v>
      </c>
      <c r="CT23" s="225">
        <v>156.38996887207031</v>
      </c>
      <c r="CU23" s="225">
        <v>159.759033203125</v>
      </c>
      <c r="CV23" s="225">
        <v>163.50419616699219</v>
      </c>
      <c r="CW23" s="225">
        <v>146.32615661621094</v>
      </c>
      <c r="CX23" s="225">
        <v>141.65505981445313</v>
      </c>
      <c r="CY23" s="225">
        <v>199.92778015136719</v>
      </c>
      <c r="CZ23" s="225">
        <v>159.71807861328125</v>
      </c>
      <c r="DA23" s="225">
        <v>163.46534729003906</v>
      </c>
      <c r="DB23" s="225">
        <v>178.21015930175781</v>
      </c>
      <c r="DC23" s="225">
        <v>185.78042602539063</v>
      </c>
      <c r="DD23" s="225">
        <v>162.93013000488281</v>
      </c>
      <c r="DE23" s="225">
        <v>166.53205871582031</v>
      </c>
      <c r="DF23" s="225">
        <v>156.49923706054688</v>
      </c>
      <c r="DG23" s="225">
        <v>159.90875244140625</v>
      </c>
      <c r="DH23" s="225">
        <v>163.53396606445313</v>
      </c>
      <c r="DI23" s="225">
        <v>146.29217529296875</v>
      </c>
      <c r="DJ23" s="225">
        <v>142.1810302734375</v>
      </c>
      <c r="DK23" s="225">
        <v>198.54710388183594</v>
      </c>
      <c r="DL23" s="225">
        <v>159.84344482421875</v>
      </c>
      <c r="DM23" s="225">
        <v>163.48487854003906</v>
      </c>
      <c r="DN23" s="225">
        <v>178.65007019042969</v>
      </c>
      <c r="DO23" s="225">
        <v>186.56146240234375</v>
      </c>
      <c r="DP23" s="225">
        <v>162.90939331054688</v>
      </c>
      <c r="DQ23" s="225">
        <v>166.98796081542969</v>
      </c>
      <c r="DR23" s="225">
        <v>156.45750427246094</v>
      </c>
      <c r="DS23" s="225">
        <v>160.01751708984375</v>
      </c>
      <c r="DT23" s="225">
        <v>163.32270812988281</v>
      </c>
      <c r="DU23" s="225">
        <v>146.26571655273438</v>
      </c>
      <c r="DV23" s="225">
        <v>142.04391479492188</v>
      </c>
      <c r="DW23" s="225">
        <v>198.49220275878906</v>
      </c>
      <c r="DX23" s="225">
        <v>160.18907165527344</v>
      </c>
      <c r="DY23" s="225">
        <v>163.46382141113281</v>
      </c>
      <c r="DZ23" s="225">
        <v>178.53317260742188</v>
      </c>
      <c r="EA23" s="225">
        <v>186.05276489257813</v>
      </c>
      <c r="EB23" s="225">
        <v>163.16845703125</v>
      </c>
      <c r="EC23" s="225">
        <v>166.192138671875</v>
      </c>
      <c r="ED23" s="225">
        <v>156.46575927734375</v>
      </c>
      <c r="EE23" s="225">
        <v>160.10484313964844</v>
      </c>
      <c r="EF23" s="225">
        <v>163.26585388183594</v>
      </c>
      <c r="EG23" s="225">
        <v>146.17562866210938</v>
      </c>
      <c r="EH23" s="225">
        <v>142.27577209472656</v>
      </c>
      <c r="EI23" s="225">
        <v>198.42446899414063</v>
      </c>
      <c r="EJ23" s="225">
        <v>160.009033203125</v>
      </c>
      <c r="EK23" s="225">
        <v>163.56640625</v>
      </c>
      <c r="EL23" s="225">
        <v>178.19515991210938</v>
      </c>
      <c r="EM23" s="225">
        <v>185.40766906738281</v>
      </c>
      <c r="EN23" s="225">
        <v>162.6405029296875</v>
      </c>
      <c r="EO23" s="225">
        <v>166.4320068359375</v>
      </c>
      <c r="EP23" s="225">
        <v>156.56858825683594</v>
      </c>
      <c r="EQ23" s="225">
        <v>160.00785827636719</v>
      </c>
      <c r="ER23" s="225">
        <v>163.27973937988281</v>
      </c>
      <c r="ES23" s="225">
        <v>146.3394775390625</v>
      </c>
      <c r="ET23" s="225">
        <v>142.57994079589844</v>
      </c>
      <c r="EU23" s="225">
        <v>197.54595947265625</v>
      </c>
      <c r="EV23" s="225">
        <v>160.28886413574219</v>
      </c>
      <c r="EW23" s="225">
        <v>163.74812316894531</v>
      </c>
      <c r="EX23" s="225">
        <v>178.38334655761719</v>
      </c>
      <c r="EY23" s="225">
        <v>185.70530700683594</v>
      </c>
      <c r="EZ23" s="225">
        <v>162.90338134765625</v>
      </c>
      <c r="FA23" s="225">
        <v>165.91670227050781</v>
      </c>
      <c r="FB23" s="225">
        <v>156.61045837402344</v>
      </c>
      <c r="FC23" s="225">
        <v>160.27366638183594</v>
      </c>
      <c r="FD23" s="225">
        <v>163.20423889160156</v>
      </c>
      <c r="FE23" s="225">
        <v>146.17884826660156</v>
      </c>
      <c r="FF23" s="225">
        <v>142.83663940429688</v>
      </c>
      <c r="FG23" s="225">
        <v>196.90031433105469</v>
      </c>
      <c r="FH23" s="225">
        <v>160.52235412597656</v>
      </c>
      <c r="FI23" s="225">
        <v>163.80384826660156</v>
      </c>
      <c r="FJ23" s="225">
        <v>178.50079345703125</v>
      </c>
      <c r="FK23" s="225">
        <v>185.96336364746094</v>
      </c>
      <c r="FL23" s="225">
        <v>162.76947021484375</v>
      </c>
      <c r="FM23" s="225">
        <v>165.5968017578125</v>
      </c>
      <c r="FN23" s="225">
        <v>156.51042175292969</v>
      </c>
      <c r="FO23" s="225">
        <v>160.45745849609375</v>
      </c>
      <c r="FP23" s="225">
        <v>163.18296813964844</v>
      </c>
      <c r="FQ23" s="225">
        <v>145.97816467285156</v>
      </c>
      <c r="FR23" s="225">
        <v>143.10464477539063</v>
      </c>
      <c r="FS23" s="225">
        <v>196.54960632324219</v>
      </c>
      <c r="FT23" s="225">
        <v>160.79269409179688</v>
      </c>
      <c r="FU23" s="225">
        <v>163.85520935058594</v>
      </c>
      <c r="FV23" s="225">
        <v>177.84463500976563</v>
      </c>
      <c r="FW23" s="225">
        <v>184.89189147949219</v>
      </c>
      <c r="FX23" s="225">
        <v>162.37608337402344</v>
      </c>
      <c r="FY23" s="225">
        <v>165.37557983398438</v>
      </c>
      <c r="FZ23" s="225">
        <v>156.79405212402344</v>
      </c>
      <c r="GA23" s="225">
        <v>160.48637390136719</v>
      </c>
      <c r="GB23" s="225">
        <v>164.66200256347656</v>
      </c>
      <c r="GC23" s="225">
        <v>164.75727844238281</v>
      </c>
      <c r="GD23" s="225">
        <v>165.62837219238281</v>
      </c>
      <c r="GE23" s="225">
        <v>165.07342529296875</v>
      </c>
      <c r="GF23" s="225">
        <v>165.44105529785156</v>
      </c>
      <c r="GG23" s="225">
        <v>165.35018920898438</v>
      </c>
      <c r="GH23" s="225">
        <v>165.62327575683594</v>
      </c>
      <c r="GI23" s="225">
        <v>165.46823120117188</v>
      </c>
      <c r="GJ23" s="225">
        <v>165.61822509765625</v>
      </c>
      <c r="GK23" s="225">
        <v>165.40530395507813</v>
      </c>
      <c r="GL23" s="225">
        <v>163.38259887695313</v>
      </c>
      <c r="GM23" s="225">
        <v>146.24667358398438</v>
      </c>
      <c r="GN23" s="225">
        <v>142.17915344238281</v>
      </c>
      <c r="GO23" s="225">
        <v>198.34718322753906</v>
      </c>
      <c r="GP23" s="225">
        <v>160.15982055664063</v>
      </c>
      <c r="GQ23" s="225">
        <v>163.64825439453125</v>
      </c>
      <c r="GR23" s="225">
        <v>178.33958435058594</v>
      </c>
      <c r="GS23" s="225">
        <v>185.77896118164063</v>
      </c>
      <c r="GT23" s="225">
        <v>162.70219421386719</v>
      </c>
      <c r="GU23" s="225">
        <v>166.09974670410156</v>
      </c>
      <c r="GV23" s="225">
        <v>156.55784606933594</v>
      </c>
      <c r="GW23" s="225">
        <v>160.13943481445313</v>
      </c>
      <c r="GX23" s="225">
        <v>165.36940002441406</v>
      </c>
      <c r="GY23" s="225">
        <v>165.36940002441406</v>
      </c>
    </row>
    <row r="24" spans="1:207" x14ac:dyDescent="0.25">
      <c r="A24" s="226">
        <v>43374</v>
      </c>
      <c r="B24" s="225">
        <v>10</v>
      </c>
      <c r="C24" s="225">
        <v>2018</v>
      </c>
      <c r="D24" s="225">
        <v>174.24784851074219</v>
      </c>
      <c r="E24" s="225">
        <v>173.19743347167969</v>
      </c>
      <c r="F24" s="225">
        <v>174.40306091308594</v>
      </c>
      <c r="G24" s="225">
        <v>171.71963500976563</v>
      </c>
      <c r="H24" s="225">
        <v>175.74404907226563</v>
      </c>
      <c r="I24" s="225">
        <v>172.81056213378906</v>
      </c>
      <c r="J24" s="225">
        <v>173.34039306640625</v>
      </c>
      <c r="K24" s="225">
        <v>174.29296875</v>
      </c>
      <c r="L24" s="225">
        <v>174.99908447265625</v>
      </c>
      <c r="M24" s="225">
        <v>171.45504760742188</v>
      </c>
      <c r="N24" s="225">
        <v>175.75233459472656</v>
      </c>
      <c r="O24" s="225">
        <v>171.60166931152344</v>
      </c>
      <c r="P24" s="225">
        <v>174.3504638671875</v>
      </c>
      <c r="Q24" s="225">
        <v>175.06465148925781</v>
      </c>
      <c r="R24" s="225">
        <v>175.41915893554688</v>
      </c>
      <c r="S24" s="225">
        <v>173.54074096679688</v>
      </c>
      <c r="T24" s="225">
        <v>176.5345458984375</v>
      </c>
      <c r="U24" s="225">
        <v>173.04551696777344</v>
      </c>
      <c r="V24" s="225">
        <v>173.35832214355469</v>
      </c>
      <c r="W24" s="225">
        <v>173.62957763671875</v>
      </c>
      <c r="X24" s="225">
        <v>176.49163818359375</v>
      </c>
      <c r="Y24" s="225">
        <v>171.61427307128906</v>
      </c>
      <c r="Z24" s="225">
        <v>177.68659973144531</v>
      </c>
      <c r="AA24" s="225">
        <v>174.49404907226563</v>
      </c>
      <c r="AB24" s="225">
        <v>173.94129943847656</v>
      </c>
      <c r="AC24" s="225">
        <v>174.60772705078125</v>
      </c>
      <c r="AD24" s="225">
        <v>175.85038757324219</v>
      </c>
      <c r="AE24" s="225">
        <v>173.92636108398438</v>
      </c>
      <c r="AF24" s="225">
        <v>176.49017333984375</v>
      </c>
      <c r="AG24" s="225">
        <v>173.75546264648438</v>
      </c>
      <c r="AH24" s="225">
        <v>173.90933227539063</v>
      </c>
      <c r="AI24" s="225">
        <v>174.72889709472656</v>
      </c>
      <c r="AJ24" s="225">
        <v>175.51286315917969</v>
      </c>
      <c r="AK24" s="225">
        <v>171.4405517578125</v>
      </c>
      <c r="AL24" s="225">
        <v>177.043701171875</v>
      </c>
      <c r="AM24" s="225">
        <v>172.54347229003906</v>
      </c>
      <c r="AN24" s="225">
        <v>173.72990417480469</v>
      </c>
      <c r="AO24" s="225">
        <v>175.61968994140625</v>
      </c>
      <c r="AP24" s="225">
        <v>175.42005920410156</v>
      </c>
      <c r="AQ24" s="225">
        <v>173.93003845214844</v>
      </c>
      <c r="AR24" s="225">
        <v>177.30369567871094</v>
      </c>
      <c r="AS24" s="225">
        <v>173.52691650390625</v>
      </c>
      <c r="AT24" s="225">
        <v>173.86520385742188</v>
      </c>
      <c r="AU24" s="225">
        <v>174.56559753417969</v>
      </c>
      <c r="AV24" s="225">
        <v>176.46946716308594</v>
      </c>
      <c r="AW24" s="225">
        <v>172.30274963378906</v>
      </c>
      <c r="AX24" s="225">
        <v>177.30107116699219</v>
      </c>
      <c r="AY24" s="225">
        <v>174.60032653808594</v>
      </c>
      <c r="AZ24" s="225">
        <v>173.6798095703125</v>
      </c>
      <c r="BA24" s="225">
        <v>174.948486328125</v>
      </c>
      <c r="BB24" s="225">
        <v>177.4508056640625</v>
      </c>
      <c r="BC24" s="225">
        <v>173.72439575195313</v>
      </c>
      <c r="BD24" s="225">
        <v>177.57717895507813</v>
      </c>
      <c r="BE24" s="225">
        <v>175.26777648925781</v>
      </c>
      <c r="BF24" s="225">
        <v>173.20159912109375</v>
      </c>
      <c r="BG24" s="225">
        <v>174.81172180175781</v>
      </c>
      <c r="BH24" s="225">
        <v>176.29183959960938</v>
      </c>
      <c r="BI24" s="225">
        <v>171.4332275390625</v>
      </c>
      <c r="BJ24" s="225">
        <v>177.99661254882813</v>
      </c>
      <c r="BK24" s="225">
        <v>175.84733581542969</v>
      </c>
      <c r="BL24" s="225">
        <v>173.00801086425781</v>
      </c>
      <c r="BM24" s="225">
        <v>149.96913146972656</v>
      </c>
      <c r="BN24" s="225">
        <v>147.86404418945313</v>
      </c>
      <c r="BO24" s="225">
        <v>217.9354248046875</v>
      </c>
      <c r="BP24" s="225">
        <v>165.9287109375</v>
      </c>
      <c r="BQ24" s="225">
        <v>171.87898254394531</v>
      </c>
      <c r="BR24" s="225">
        <v>192.33378601074219</v>
      </c>
      <c r="BS24" s="225">
        <v>187.4368896484375</v>
      </c>
      <c r="BT24" s="225">
        <v>167.6510009765625</v>
      </c>
      <c r="BU24" s="225">
        <v>171.37519836425781</v>
      </c>
      <c r="BV24" s="225">
        <v>161.04299926757813</v>
      </c>
      <c r="BW24" s="225">
        <v>169.24551391601563</v>
      </c>
      <c r="BX24" s="225">
        <v>173.05377197265625</v>
      </c>
      <c r="BY24" s="225">
        <v>149.814208984375</v>
      </c>
      <c r="BZ24" s="225">
        <v>148.09577941894531</v>
      </c>
      <c r="CA24" s="225">
        <v>218.86247253417969</v>
      </c>
      <c r="CB24" s="225">
        <v>166.30148315429688</v>
      </c>
      <c r="CC24" s="225">
        <v>172.09878540039063</v>
      </c>
      <c r="CD24" s="225">
        <v>192.49931335449219</v>
      </c>
      <c r="CE24" s="225">
        <v>187.56455993652344</v>
      </c>
      <c r="CF24" s="225">
        <v>167.20826721191406</v>
      </c>
      <c r="CG24" s="225">
        <v>170.95785522460938</v>
      </c>
      <c r="CH24" s="225">
        <v>161.10206604003906</v>
      </c>
      <c r="CI24" s="225">
        <v>169.19578552246094</v>
      </c>
      <c r="CJ24" s="225">
        <v>173.12956237792969</v>
      </c>
      <c r="CK24" s="225">
        <v>149.54144287109375</v>
      </c>
      <c r="CL24" s="225">
        <v>148.87226867675781</v>
      </c>
      <c r="CM24" s="225">
        <v>217.28355407714844</v>
      </c>
      <c r="CN24" s="225">
        <v>166.475341796875</v>
      </c>
      <c r="CO24" s="225">
        <v>172.24896240234375</v>
      </c>
      <c r="CP24" s="225">
        <v>192.517578125</v>
      </c>
      <c r="CQ24" s="225">
        <v>187.72621154785156</v>
      </c>
      <c r="CR24" s="225">
        <v>167.44036865234375</v>
      </c>
      <c r="CS24" s="225">
        <v>170.54161071777344</v>
      </c>
      <c r="CT24" s="225">
        <v>161.19705200195313</v>
      </c>
      <c r="CU24" s="225">
        <v>169.65577697753906</v>
      </c>
      <c r="CV24" s="225">
        <v>173.06617736816406</v>
      </c>
      <c r="CW24" s="225">
        <v>149.72502136230469</v>
      </c>
      <c r="CX24" s="225">
        <v>148.84428405761719</v>
      </c>
      <c r="CY24" s="225">
        <v>217.50375366210938</v>
      </c>
      <c r="CZ24" s="225">
        <v>166.78759765625</v>
      </c>
      <c r="DA24" s="225">
        <v>172.28067016601563</v>
      </c>
      <c r="DB24" s="225">
        <v>191.85572814941406</v>
      </c>
      <c r="DC24" s="225">
        <v>187.17109680175781</v>
      </c>
      <c r="DD24" s="225">
        <v>167.552978515625</v>
      </c>
      <c r="DE24" s="225">
        <v>170.41197204589844</v>
      </c>
      <c r="DF24" s="225">
        <v>161.26191711425781</v>
      </c>
      <c r="DG24" s="225">
        <v>169.85710144042969</v>
      </c>
      <c r="DH24" s="225">
        <v>173.11421203613281</v>
      </c>
      <c r="DI24" s="225">
        <v>149.63803100585938</v>
      </c>
      <c r="DJ24" s="225">
        <v>149.45121765136719</v>
      </c>
      <c r="DK24" s="225">
        <v>216.52583312988281</v>
      </c>
      <c r="DL24" s="225">
        <v>166.84165954589844</v>
      </c>
      <c r="DM24" s="225">
        <v>172.3951416015625</v>
      </c>
      <c r="DN24" s="225">
        <v>192.41499328613281</v>
      </c>
      <c r="DO24" s="225">
        <v>187.94303894042969</v>
      </c>
      <c r="DP24" s="225">
        <v>167.42314147949219</v>
      </c>
      <c r="DQ24" s="225">
        <v>170.88594055175781</v>
      </c>
      <c r="DR24" s="225">
        <v>161.29751586914063</v>
      </c>
      <c r="DS24" s="225">
        <v>170.00721740722656</v>
      </c>
      <c r="DT24" s="225">
        <v>172.898193359375</v>
      </c>
      <c r="DU24" s="225">
        <v>149.57769775390625</v>
      </c>
      <c r="DV24" s="225">
        <v>149.25788879394531</v>
      </c>
      <c r="DW24" s="225">
        <v>216.45976257324219</v>
      </c>
      <c r="DX24" s="225">
        <v>167.08586120605469</v>
      </c>
      <c r="DY24" s="225">
        <v>172.3463134765625</v>
      </c>
      <c r="DZ24" s="225">
        <v>192.28695678710938</v>
      </c>
      <c r="EA24" s="225">
        <v>187.41923522949219</v>
      </c>
      <c r="EB24" s="225">
        <v>167.75689697265625</v>
      </c>
      <c r="EC24" s="225">
        <v>170.23001098632813</v>
      </c>
      <c r="ED24" s="225">
        <v>161.32197570800781</v>
      </c>
      <c r="EE24" s="225">
        <v>170.07929992675781</v>
      </c>
      <c r="EF24" s="225">
        <v>172.84883117675781</v>
      </c>
      <c r="EG24" s="225">
        <v>149.48008728027344</v>
      </c>
      <c r="EH24" s="225">
        <v>149.46937561035156</v>
      </c>
      <c r="EI24" s="225">
        <v>216.53823852539063</v>
      </c>
      <c r="EJ24" s="225">
        <v>166.96482849121094</v>
      </c>
      <c r="EK24" s="225">
        <v>172.53985595703125</v>
      </c>
      <c r="EL24" s="225">
        <v>191.79623413085938</v>
      </c>
      <c r="EM24" s="225">
        <v>186.77435302734375</v>
      </c>
      <c r="EN24" s="225">
        <v>167.12493896484375</v>
      </c>
      <c r="EO24" s="225">
        <v>170.2783203125</v>
      </c>
      <c r="EP24" s="225">
        <v>161.34773254394531</v>
      </c>
      <c r="EQ24" s="225">
        <v>169.97686767578125</v>
      </c>
      <c r="ER24" s="225">
        <v>172.89057922363281</v>
      </c>
      <c r="ES24" s="225">
        <v>149.66877746582031</v>
      </c>
      <c r="ET24" s="225">
        <v>149.77278137207031</v>
      </c>
      <c r="EU24" s="225">
        <v>215.15437316894531</v>
      </c>
      <c r="EV24" s="225">
        <v>167.14694213867188</v>
      </c>
      <c r="EW24" s="225">
        <v>172.82865905761719</v>
      </c>
      <c r="EX24" s="225">
        <v>192.04055786132813</v>
      </c>
      <c r="EY24" s="225">
        <v>187.06826782226563</v>
      </c>
      <c r="EZ24" s="225">
        <v>167.33013916015625</v>
      </c>
      <c r="FA24" s="225">
        <v>169.85745239257813</v>
      </c>
      <c r="FB24" s="225">
        <v>161.37411499023438</v>
      </c>
      <c r="FC24" s="225">
        <v>170.28367614746094</v>
      </c>
      <c r="FD24" s="225">
        <v>172.83303833007813</v>
      </c>
      <c r="FE24" s="225">
        <v>149.52632141113281</v>
      </c>
      <c r="FF24" s="225">
        <v>150.05213928222656</v>
      </c>
      <c r="FG24" s="225">
        <v>214.58880615234375</v>
      </c>
      <c r="FH24" s="225">
        <v>167.29043579101563</v>
      </c>
      <c r="FI24" s="225">
        <v>172.9456787109375</v>
      </c>
      <c r="FJ24" s="225">
        <v>192.19082641601563</v>
      </c>
      <c r="FK24" s="225">
        <v>187.30708312988281</v>
      </c>
      <c r="FL24" s="225">
        <v>167.11383056640625</v>
      </c>
      <c r="FM24" s="225">
        <v>169.54638671875</v>
      </c>
      <c r="FN24" s="225">
        <v>161.37527465820313</v>
      </c>
      <c r="FO24" s="225">
        <v>170.45115661621094</v>
      </c>
      <c r="FP24" s="225">
        <v>172.8414306640625</v>
      </c>
      <c r="FQ24" s="225">
        <v>149.35037231445313</v>
      </c>
      <c r="FR24" s="225">
        <v>150.25283813476563</v>
      </c>
      <c r="FS24" s="225">
        <v>213.65119934082031</v>
      </c>
      <c r="FT24" s="225">
        <v>167.47975158691406</v>
      </c>
      <c r="FU24" s="225">
        <v>173.0562744140625</v>
      </c>
      <c r="FV24" s="225">
        <v>191.3187255859375</v>
      </c>
      <c r="FW24" s="225">
        <v>186.11030578613281</v>
      </c>
      <c r="FX24" s="225">
        <v>166.70327758789063</v>
      </c>
      <c r="FY24" s="225">
        <v>169.60258483886719</v>
      </c>
      <c r="FZ24" s="225">
        <v>161.45166015625</v>
      </c>
      <c r="GA24" s="225">
        <v>170.45808410644531</v>
      </c>
      <c r="GB24" s="225">
        <v>173.67080688476563</v>
      </c>
      <c r="GC24" s="225">
        <v>173.81040954589844</v>
      </c>
      <c r="GD24" s="225">
        <v>174.77801513671875</v>
      </c>
      <c r="GE24" s="225">
        <v>174.03872680664063</v>
      </c>
      <c r="GF24" s="225">
        <v>174.53993225097656</v>
      </c>
      <c r="GG24" s="225">
        <v>174.37269592285156</v>
      </c>
      <c r="GH24" s="225">
        <v>174.71543884277344</v>
      </c>
      <c r="GI24" s="225">
        <v>174.43721008300781</v>
      </c>
      <c r="GJ24" s="225">
        <v>174.54623413085938</v>
      </c>
      <c r="GK24" s="225">
        <v>174.12199401855469</v>
      </c>
      <c r="GL24" s="225">
        <v>172.96043395996094</v>
      </c>
      <c r="GM24" s="225">
        <v>149.59086608886719</v>
      </c>
      <c r="GN24" s="225">
        <v>149.37527465820313</v>
      </c>
      <c r="GO24" s="225">
        <v>215.90737915039063</v>
      </c>
      <c r="GP24" s="225">
        <v>167.06094360351563</v>
      </c>
      <c r="GQ24" s="225">
        <v>172.66815185546875</v>
      </c>
      <c r="GR24" s="225">
        <v>191.98260498046875</v>
      </c>
      <c r="GS24" s="225">
        <v>187.15086364746094</v>
      </c>
      <c r="GT24" s="225">
        <v>167.21194458007813</v>
      </c>
      <c r="GU24" s="225">
        <v>170.05613708496094</v>
      </c>
      <c r="GV24" s="225">
        <v>161.33856201171875</v>
      </c>
      <c r="GW24" s="225">
        <v>170.09715270996094</v>
      </c>
      <c r="GX24" s="225">
        <v>174.33638000488281</v>
      </c>
      <c r="GY24" s="225">
        <v>174.33636474609375</v>
      </c>
    </row>
    <row r="25" spans="1:207" x14ac:dyDescent="0.25">
      <c r="A25" s="226">
        <v>43405</v>
      </c>
      <c r="B25" s="225">
        <v>11</v>
      </c>
      <c r="C25" s="225">
        <v>2018</v>
      </c>
      <c r="D25" s="225">
        <v>179.24754333496094</v>
      </c>
      <c r="E25" s="225">
        <v>178.87776184082031</v>
      </c>
      <c r="F25" s="225">
        <v>179.83222961425781</v>
      </c>
      <c r="G25" s="225">
        <v>176.82040405273438</v>
      </c>
      <c r="H25" s="225">
        <v>182.078369140625</v>
      </c>
      <c r="I25" s="225">
        <v>180.5411376953125</v>
      </c>
      <c r="J25" s="225">
        <v>178.45118713378906</v>
      </c>
      <c r="K25" s="225">
        <v>180.07821655273438</v>
      </c>
      <c r="L25" s="225">
        <v>180.44522094726563</v>
      </c>
      <c r="M25" s="225">
        <v>176.53619384765625</v>
      </c>
      <c r="N25" s="225">
        <v>182.22572326660156</v>
      </c>
      <c r="O25" s="225">
        <v>179.07948303222656</v>
      </c>
      <c r="P25" s="225">
        <v>179.30496215820313</v>
      </c>
      <c r="Q25" s="225">
        <v>180.75721740722656</v>
      </c>
      <c r="R25" s="225">
        <v>180.95248413085938</v>
      </c>
      <c r="S25" s="225">
        <v>178.64651489257813</v>
      </c>
      <c r="T25" s="225">
        <v>182.89105224609375</v>
      </c>
      <c r="U25" s="225">
        <v>180.54534912109375</v>
      </c>
      <c r="V25" s="225">
        <v>178.47135925292969</v>
      </c>
      <c r="W25" s="225">
        <v>179.23060607910156</v>
      </c>
      <c r="X25" s="225">
        <v>182.08544921875</v>
      </c>
      <c r="Y25" s="225">
        <v>176.79490661621094</v>
      </c>
      <c r="Z25" s="225">
        <v>184.21882629394531</v>
      </c>
      <c r="AA25" s="225">
        <v>181.98973083496094</v>
      </c>
      <c r="AB25" s="225">
        <v>178.9825439453125</v>
      </c>
      <c r="AC25" s="225">
        <v>180.45426940917969</v>
      </c>
      <c r="AD25" s="225">
        <v>181.59878540039063</v>
      </c>
      <c r="AE25" s="225">
        <v>179.08233642578125</v>
      </c>
      <c r="AF25" s="225">
        <v>183.05393981933594</v>
      </c>
      <c r="AG25" s="225">
        <v>181.41047668457031</v>
      </c>
      <c r="AH25" s="225">
        <v>178.86430358886719</v>
      </c>
      <c r="AI25" s="225">
        <v>180.46565246582031</v>
      </c>
      <c r="AJ25" s="225">
        <v>181.28443908691406</v>
      </c>
      <c r="AK25" s="225">
        <v>176.4912109375</v>
      </c>
      <c r="AL25" s="225">
        <v>183.72866821289063</v>
      </c>
      <c r="AM25" s="225">
        <v>180.00897216796875</v>
      </c>
      <c r="AN25" s="225">
        <v>178.78846740722656</v>
      </c>
      <c r="AO25" s="225">
        <v>181.40827941894531</v>
      </c>
      <c r="AP25" s="225">
        <v>181.22207641601563</v>
      </c>
      <c r="AQ25" s="225">
        <v>179.23046875</v>
      </c>
      <c r="AR25" s="225">
        <v>183.79103088378906</v>
      </c>
      <c r="AS25" s="225">
        <v>180.82260131835938</v>
      </c>
      <c r="AT25" s="225">
        <v>178.87008666992188</v>
      </c>
      <c r="AU25" s="225">
        <v>180.16621398925781</v>
      </c>
      <c r="AV25" s="225">
        <v>182.23208618164063</v>
      </c>
      <c r="AW25" s="225">
        <v>177.41986083984375</v>
      </c>
      <c r="AX25" s="225">
        <v>183.64414978027344</v>
      </c>
      <c r="AY25" s="225">
        <v>181.903564453125</v>
      </c>
      <c r="AZ25" s="225">
        <v>178.69842529296875</v>
      </c>
      <c r="BA25" s="225">
        <v>180.65048217773438</v>
      </c>
      <c r="BB25" s="225">
        <v>183.13223266601563</v>
      </c>
      <c r="BC25" s="225">
        <v>178.76518249511719</v>
      </c>
      <c r="BD25" s="225">
        <v>184.10206604003906</v>
      </c>
      <c r="BE25" s="225">
        <v>182.50534057617188</v>
      </c>
      <c r="BF25" s="225">
        <v>178.2652587890625</v>
      </c>
      <c r="BG25" s="225">
        <v>180.41661071777344</v>
      </c>
      <c r="BH25" s="225">
        <v>182.05050659179688</v>
      </c>
      <c r="BI25" s="225">
        <v>176.42092895507813</v>
      </c>
      <c r="BJ25" s="225">
        <v>184.49053955078125</v>
      </c>
      <c r="BK25" s="225">
        <v>183.10734558105469</v>
      </c>
      <c r="BL25" s="225">
        <v>178.74021911621094</v>
      </c>
      <c r="BM25" s="225">
        <v>156.77012634277344</v>
      </c>
      <c r="BN25" s="225">
        <v>151.41960144042969</v>
      </c>
      <c r="BO25" s="225">
        <v>222.69161987304688</v>
      </c>
      <c r="BP25" s="225">
        <v>171.8470458984375</v>
      </c>
      <c r="BQ25" s="225">
        <v>182.80581665039063</v>
      </c>
      <c r="BR25" s="225">
        <v>197.48521423339844</v>
      </c>
      <c r="BS25" s="225">
        <v>192.68894958496094</v>
      </c>
      <c r="BT25" s="225">
        <v>171.93965148925781</v>
      </c>
      <c r="BU25" s="225">
        <v>173.65664672851563</v>
      </c>
      <c r="BV25" s="225">
        <v>165.09323120117188</v>
      </c>
      <c r="BW25" s="225">
        <v>177.17709350585938</v>
      </c>
      <c r="BX25" s="225">
        <v>178.82603454589844</v>
      </c>
      <c r="BY25" s="225">
        <v>156.71882629394531</v>
      </c>
      <c r="BZ25" s="225">
        <v>151.79289245605469</v>
      </c>
      <c r="CA25" s="225">
        <v>223.92585754394531</v>
      </c>
      <c r="CB25" s="225">
        <v>172.17434692382813</v>
      </c>
      <c r="CC25" s="225">
        <v>183.10371398925781</v>
      </c>
      <c r="CD25" s="225">
        <v>197.59611511230469</v>
      </c>
      <c r="CE25" s="225">
        <v>192.79588317871094</v>
      </c>
      <c r="CF25" s="225">
        <v>171.758544921875</v>
      </c>
      <c r="CG25" s="225">
        <v>173.0712890625</v>
      </c>
      <c r="CH25" s="225">
        <v>165.10795593261719</v>
      </c>
      <c r="CI25" s="225">
        <v>177.06770324707031</v>
      </c>
      <c r="CJ25" s="225">
        <v>178.92268371582031</v>
      </c>
      <c r="CK25" s="225">
        <v>156.43203735351563</v>
      </c>
      <c r="CL25" s="225">
        <v>152.50311279296875</v>
      </c>
      <c r="CM25" s="225">
        <v>222.05979919433594</v>
      </c>
      <c r="CN25" s="225">
        <v>172.38192749023438</v>
      </c>
      <c r="CO25" s="225">
        <v>182.5255126953125</v>
      </c>
      <c r="CP25" s="225">
        <v>197.62071228027344</v>
      </c>
      <c r="CQ25" s="225">
        <v>193.18785095214844</v>
      </c>
      <c r="CR25" s="225">
        <v>171.9256591796875</v>
      </c>
      <c r="CS25" s="225">
        <v>172.61994934082031</v>
      </c>
      <c r="CT25" s="225">
        <v>165.19528198242188</v>
      </c>
      <c r="CU25" s="225">
        <v>177.30662536621094</v>
      </c>
      <c r="CV25" s="225">
        <v>178.92147827148438</v>
      </c>
      <c r="CW25" s="225">
        <v>156.63603210449219</v>
      </c>
      <c r="CX25" s="225">
        <v>152.53370666503906</v>
      </c>
      <c r="CY25" s="225">
        <v>222.42207336425781</v>
      </c>
      <c r="CZ25" s="225">
        <v>172.77926635742188</v>
      </c>
      <c r="DA25" s="225">
        <v>183.02967834472656</v>
      </c>
      <c r="DB25" s="225">
        <v>196.9600830078125</v>
      </c>
      <c r="DC25" s="225">
        <v>192.77304077148438</v>
      </c>
      <c r="DD25" s="225">
        <v>171.94235229492188</v>
      </c>
      <c r="DE25" s="225">
        <v>172.45100402832031</v>
      </c>
      <c r="DF25" s="225">
        <v>165.34315490722656</v>
      </c>
      <c r="DG25" s="225">
        <v>177.5072021484375</v>
      </c>
      <c r="DH25" s="225">
        <v>178.97158813476563</v>
      </c>
      <c r="DI25" s="225">
        <v>156.45610046386719</v>
      </c>
      <c r="DJ25" s="225">
        <v>153.11796569824219</v>
      </c>
      <c r="DK25" s="225">
        <v>221.3616943359375</v>
      </c>
      <c r="DL25" s="225">
        <v>172.74835205078125</v>
      </c>
      <c r="DM25" s="225">
        <v>182.89823913574219</v>
      </c>
      <c r="DN25" s="225">
        <v>197.47996520996094</v>
      </c>
      <c r="DO25" s="225">
        <v>193.53593444824219</v>
      </c>
      <c r="DP25" s="225">
        <v>171.83935546875</v>
      </c>
      <c r="DQ25" s="225">
        <v>173.07803344726563</v>
      </c>
      <c r="DR25" s="225">
        <v>165.43785095214844</v>
      </c>
      <c r="DS25" s="225">
        <v>177.61709594726563</v>
      </c>
      <c r="DT25" s="225">
        <v>178.83110046386719</v>
      </c>
      <c r="DU25" s="225">
        <v>156.4559326171875</v>
      </c>
      <c r="DV25" s="225">
        <v>152.93260192871094</v>
      </c>
      <c r="DW25" s="225">
        <v>221.37297058105469</v>
      </c>
      <c r="DX25" s="225">
        <v>173.04112243652344</v>
      </c>
      <c r="DY25" s="225">
        <v>182.85600280761719</v>
      </c>
      <c r="DZ25" s="225">
        <v>197.33970642089844</v>
      </c>
      <c r="EA25" s="225">
        <v>193.10305786132813</v>
      </c>
      <c r="EB25" s="225">
        <v>172.10691833496094</v>
      </c>
      <c r="EC25" s="225">
        <v>172.27528381347656</v>
      </c>
      <c r="ED25" s="225">
        <v>165.48417663574219</v>
      </c>
      <c r="EE25" s="225">
        <v>177.55854797363281</v>
      </c>
      <c r="EF25" s="225">
        <v>178.80534362792969</v>
      </c>
      <c r="EG25" s="225">
        <v>156.41729736328125</v>
      </c>
      <c r="EH25" s="225">
        <v>153.13963317871094</v>
      </c>
      <c r="EI25" s="225">
        <v>221.61167907714844</v>
      </c>
      <c r="EJ25" s="225">
        <v>172.9437255859375</v>
      </c>
      <c r="EK25" s="225">
        <v>182.4925537109375</v>
      </c>
      <c r="EL25" s="225">
        <v>196.89349365234375</v>
      </c>
      <c r="EM25" s="225">
        <v>192.44528198242188</v>
      </c>
      <c r="EN25" s="225">
        <v>171.79011535644531</v>
      </c>
      <c r="EO25" s="225">
        <v>172.3497314453125</v>
      </c>
      <c r="EP25" s="225">
        <v>165.50914001464844</v>
      </c>
      <c r="EQ25" s="225">
        <v>177.52267456054688</v>
      </c>
      <c r="ER25" s="225">
        <v>178.856689453125</v>
      </c>
      <c r="ES25" s="225">
        <v>156.50030517578125</v>
      </c>
      <c r="ET25" s="225">
        <v>153.37699890136719</v>
      </c>
      <c r="EU25" s="225">
        <v>219.86018371582031</v>
      </c>
      <c r="EV25" s="225">
        <v>173.08221435546875</v>
      </c>
      <c r="EW25" s="225">
        <v>181.98643493652344</v>
      </c>
      <c r="EX25" s="225">
        <v>197.11030578613281</v>
      </c>
      <c r="EY25" s="225">
        <v>192.68821716308594</v>
      </c>
      <c r="EZ25" s="225">
        <v>171.87455749511719</v>
      </c>
      <c r="FA25" s="225">
        <v>171.78094482421875</v>
      </c>
      <c r="FB25" s="225">
        <v>165.54441833496094</v>
      </c>
      <c r="FC25" s="225">
        <v>177.7545166015625</v>
      </c>
      <c r="FD25" s="225">
        <v>178.81416320800781</v>
      </c>
      <c r="FE25" s="225">
        <v>156.43093872070313</v>
      </c>
      <c r="FF25" s="225">
        <v>153.68363952636719</v>
      </c>
      <c r="FG25" s="225">
        <v>219.32757568359375</v>
      </c>
      <c r="FH25" s="225">
        <v>173.27812194824219</v>
      </c>
      <c r="FI25" s="225">
        <v>182.0018310546875</v>
      </c>
      <c r="FJ25" s="225">
        <v>197.24832153320313</v>
      </c>
      <c r="FK25" s="225">
        <v>193.00497436523438</v>
      </c>
      <c r="FL25" s="225">
        <v>171.78701782226563</v>
      </c>
      <c r="FM25" s="225">
        <v>171.39935302734375</v>
      </c>
      <c r="FN25" s="225">
        <v>165.61712646484375</v>
      </c>
      <c r="FO25" s="225">
        <v>177.68840026855469</v>
      </c>
      <c r="FP25" s="225">
        <v>178.84088134765625</v>
      </c>
      <c r="FQ25" s="225">
        <v>156.35490417480469</v>
      </c>
      <c r="FR25" s="225">
        <v>153.79116821289063</v>
      </c>
      <c r="FS25" s="225">
        <v>218.14764404296875</v>
      </c>
      <c r="FT25" s="225">
        <v>173.54487609863281</v>
      </c>
      <c r="FU25" s="225">
        <v>181.46351623535156</v>
      </c>
      <c r="FV25" s="225">
        <v>196.44410705566406</v>
      </c>
      <c r="FW25" s="225">
        <v>192.18743896484375</v>
      </c>
      <c r="FX25" s="225">
        <v>171.639404296875</v>
      </c>
      <c r="FY25" s="225">
        <v>171.46217346191406</v>
      </c>
      <c r="FZ25" s="225">
        <v>165.77627563476563</v>
      </c>
      <c r="GA25" s="225">
        <v>177.60057067871094</v>
      </c>
      <c r="GB25" s="225">
        <v>179.14006042480469</v>
      </c>
      <c r="GC25" s="225">
        <v>179.38119506835938</v>
      </c>
      <c r="GD25" s="225">
        <v>180.25442504882813</v>
      </c>
      <c r="GE25" s="225">
        <v>179.58851623535156</v>
      </c>
      <c r="GF25" s="225">
        <v>180.14497375488281</v>
      </c>
      <c r="GG25" s="225">
        <v>179.93742370605469</v>
      </c>
      <c r="GH25" s="225">
        <v>180.3228759765625</v>
      </c>
      <c r="GI25" s="225">
        <v>179.91471862792969</v>
      </c>
      <c r="GJ25" s="225">
        <v>180.04534912109375</v>
      </c>
      <c r="GK25" s="225">
        <v>179.59367370605469</v>
      </c>
      <c r="GL25" s="225">
        <v>178.85232543945313</v>
      </c>
      <c r="GM25" s="225">
        <v>156.49143981933594</v>
      </c>
      <c r="GN25" s="225">
        <v>153.00523376464844</v>
      </c>
      <c r="GO25" s="225">
        <v>220.694580078125</v>
      </c>
      <c r="GP25" s="225">
        <v>173.04092407226563</v>
      </c>
      <c r="GQ25" s="225">
        <v>182.23558044433594</v>
      </c>
      <c r="GR25" s="225">
        <v>197.07276916503906</v>
      </c>
      <c r="GS25" s="225">
        <v>192.80342102050781</v>
      </c>
      <c r="GT25" s="225">
        <v>171.82246398925781</v>
      </c>
      <c r="GU25" s="225">
        <v>172.03294372558594</v>
      </c>
      <c r="GV25" s="225">
        <v>165.52658081054688</v>
      </c>
      <c r="GW25" s="225">
        <v>177.54730224609375</v>
      </c>
      <c r="GX25" s="225">
        <v>179.85954284667969</v>
      </c>
      <c r="GY25" s="225">
        <v>179.85954284667969</v>
      </c>
    </row>
    <row r="26" spans="1:207" x14ac:dyDescent="0.25">
      <c r="A26" s="226">
        <v>43435</v>
      </c>
      <c r="B26" s="225">
        <v>12</v>
      </c>
      <c r="C26" s="225">
        <v>2018</v>
      </c>
      <c r="D26" s="225">
        <v>183.77705383300781</v>
      </c>
      <c r="E26" s="225">
        <v>182.73533630371094</v>
      </c>
      <c r="F26" s="225">
        <v>183.77278137207031</v>
      </c>
      <c r="G26" s="225">
        <v>181.11775207519531</v>
      </c>
      <c r="H26" s="225">
        <v>186.05508422851563</v>
      </c>
      <c r="I26" s="225">
        <v>185.04208374023438</v>
      </c>
      <c r="J26" s="225">
        <v>182.91740417480469</v>
      </c>
      <c r="K26" s="225">
        <v>184.08612060546875</v>
      </c>
      <c r="L26" s="225">
        <v>184.47761535644531</v>
      </c>
      <c r="M26" s="225">
        <v>180.85122680664063</v>
      </c>
      <c r="N26" s="225">
        <v>186.38101196289063</v>
      </c>
      <c r="O26" s="225">
        <v>183.72732543945313</v>
      </c>
      <c r="P26" s="225">
        <v>184.11337280273438</v>
      </c>
      <c r="Q26" s="225">
        <v>184.80169677734375</v>
      </c>
      <c r="R26" s="225">
        <v>185.07652282714844</v>
      </c>
      <c r="S26" s="225">
        <v>183.10029602050781</v>
      </c>
      <c r="T26" s="225">
        <v>187.24201965332031</v>
      </c>
      <c r="U26" s="225">
        <v>185.197998046875</v>
      </c>
      <c r="V26" s="225">
        <v>183.11373901367188</v>
      </c>
      <c r="W26" s="225">
        <v>183.25283813476563</v>
      </c>
      <c r="X26" s="225">
        <v>186.33424377441406</v>
      </c>
      <c r="Y26" s="225">
        <v>181.03475952148438</v>
      </c>
      <c r="Z26" s="225">
        <v>188.78514099121094</v>
      </c>
      <c r="AA26" s="225">
        <v>186.75596618652344</v>
      </c>
      <c r="AB26" s="225">
        <v>183.82524108886719</v>
      </c>
      <c r="AC26" s="225">
        <v>184.68211364746094</v>
      </c>
      <c r="AD26" s="225">
        <v>185.85690307617188</v>
      </c>
      <c r="AE26" s="225">
        <v>183.55392456054688</v>
      </c>
      <c r="AF26" s="225">
        <v>187.51097106933594</v>
      </c>
      <c r="AG26" s="225">
        <v>186.33689880371094</v>
      </c>
      <c r="AH26" s="225">
        <v>183.6851806640625</v>
      </c>
      <c r="AI26" s="225">
        <v>184.60430908203125</v>
      </c>
      <c r="AJ26" s="225">
        <v>185.52999877929688</v>
      </c>
      <c r="AK26" s="225">
        <v>180.91816711425781</v>
      </c>
      <c r="AL26" s="225">
        <v>188.40705871582031</v>
      </c>
      <c r="AM26" s="225">
        <v>184.80679321289063</v>
      </c>
      <c r="AN26" s="225">
        <v>183.7442626953125</v>
      </c>
      <c r="AO26" s="225">
        <v>185.59904479980469</v>
      </c>
      <c r="AP26" s="225">
        <v>185.47267150878906</v>
      </c>
      <c r="AQ26" s="225">
        <v>183.8232421875</v>
      </c>
      <c r="AR26" s="225">
        <v>188.67384338378906</v>
      </c>
      <c r="AS26" s="225">
        <v>185.58615112304688</v>
      </c>
      <c r="AT26" s="225">
        <v>184.00563049316406</v>
      </c>
      <c r="AU26" s="225">
        <v>184.28836059570313</v>
      </c>
      <c r="AV26" s="225">
        <v>186.54270935058594</v>
      </c>
      <c r="AW26" s="225">
        <v>181.86000061035156</v>
      </c>
      <c r="AX26" s="225">
        <v>188.58763122558594</v>
      </c>
      <c r="AY26" s="225">
        <v>186.99711608886719</v>
      </c>
      <c r="AZ26" s="225">
        <v>183.88209533691406</v>
      </c>
      <c r="BA26" s="225">
        <v>184.89891052246094</v>
      </c>
      <c r="BB26" s="225">
        <v>187.47714233398438</v>
      </c>
      <c r="BC26" s="225">
        <v>183.13970947265625</v>
      </c>
      <c r="BD26" s="225">
        <v>189.15118408203125</v>
      </c>
      <c r="BE26" s="225">
        <v>187.39569091796875</v>
      </c>
      <c r="BF26" s="225">
        <v>183.5296630859375</v>
      </c>
      <c r="BG26" s="225">
        <v>184.69276428222656</v>
      </c>
      <c r="BH26" s="225">
        <v>186.35667419433594</v>
      </c>
      <c r="BI26" s="225">
        <v>180.79527282714844</v>
      </c>
      <c r="BJ26" s="225">
        <v>189.72273254394531</v>
      </c>
      <c r="BK26" s="225">
        <v>188.14834594726563</v>
      </c>
      <c r="BL26" s="225">
        <v>181.93180847167969</v>
      </c>
      <c r="BM26" s="225">
        <v>158.9671630859375</v>
      </c>
      <c r="BN26" s="225">
        <v>153.5015869140625</v>
      </c>
      <c r="BO26" s="225">
        <v>228.41207885742188</v>
      </c>
      <c r="BP26" s="225">
        <v>174.92988586425781</v>
      </c>
      <c r="BQ26" s="225">
        <v>191.73030090332031</v>
      </c>
      <c r="BR26" s="225">
        <v>202.64222717285156</v>
      </c>
      <c r="BS26" s="225">
        <v>207.44413757324219</v>
      </c>
      <c r="BT26" s="225">
        <v>176.59892272949219</v>
      </c>
      <c r="BU26" s="225">
        <v>175.73027038574219</v>
      </c>
      <c r="BV26" s="225">
        <v>169.36000061035156</v>
      </c>
      <c r="BW26" s="225">
        <v>183.34706115722656</v>
      </c>
      <c r="BX26" s="225">
        <v>181.95533752441406</v>
      </c>
      <c r="BY26" s="225">
        <v>158.91397094726563</v>
      </c>
      <c r="BZ26" s="225">
        <v>153.84548950195313</v>
      </c>
      <c r="CA26" s="225">
        <v>229.56364440917969</v>
      </c>
      <c r="CB26" s="225">
        <v>175.38778686523438</v>
      </c>
      <c r="CC26" s="225">
        <v>192.14395141601563</v>
      </c>
      <c r="CD26" s="225">
        <v>202.49592590332031</v>
      </c>
      <c r="CE26" s="225">
        <v>207.67779541015625</v>
      </c>
      <c r="CF26" s="225">
        <v>176.33566284179688</v>
      </c>
      <c r="CG26" s="225">
        <v>174.71328735351563</v>
      </c>
      <c r="CH26" s="225">
        <v>169.45159912109375</v>
      </c>
      <c r="CI26" s="225">
        <v>183.25410461425781</v>
      </c>
      <c r="CJ26" s="225">
        <v>182.00279235839844</v>
      </c>
      <c r="CK26" s="225">
        <v>158.62574768066406</v>
      </c>
      <c r="CL26" s="225">
        <v>154.42106628417969</v>
      </c>
      <c r="CM26" s="225">
        <v>228.27528381347656</v>
      </c>
      <c r="CN26" s="225">
        <v>175.58992004394531</v>
      </c>
      <c r="CO26" s="225">
        <v>191.82951354980469</v>
      </c>
      <c r="CP26" s="225">
        <v>202.57672119140625</v>
      </c>
      <c r="CQ26" s="225">
        <v>208.05198669433594</v>
      </c>
      <c r="CR26" s="225">
        <v>176.46023559570313</v>
      </c>
      <c r="CS26" s="225">
        <v>174.81463623046875</v>
      </c>
      <c r="CT26" s="225">
        <v>169.5704345703125</v>
      </c>
      <c r="CU26" s="225">
        <v>183.36524963378906</v>
      </c>
      <c r="CV26" s="225">
        <v>181.97413635253906</v>
      </c>
      <c r="CW26" s="225">
        <v>158.80241394042969</v>
      </c>
      <c r="CX26" s="225">
        <v>154.55882263183594</v>
      </c>
      <c r="CY26" s="225">
        <v>228.577392578125</v>
      </c>
      <c r="CZ26" s="225">
        <v>175.94804382324219</v>
      </c>
      <c r="DA26" s="225">
        <v>192.21640014648438</v>
      </c>
      <c r="DB26" s="225">
        <v>201.95169067382813</v>
      </c>
      <c r="DC26" s="225">
        <v>207.59336853027344</v>
      </c>
      <c r="DD26" s="225">
        <v>176.43098449707031</v>
      </c>
      <c r="DE26" s="225">
        <v>174.56849670410156</v>
      </c>
      <c r="DF26" s="225">
        <v>169.68745422363281</v>
      </c>
      <c r="DG26" s="225">
        <v>183.67449951171875</v>
      </c>
      <c r="DH26" s="225">
        <v>181.99295043945313</v>
      </c>
      <c r="DI26" s="225">
        <v>158.63066101074219</v>
      </c>
      <c r="DJ26" s="225">
        <v>155.07331848144531</v>
      </c>
      <c r="DK26" s="225">
        <v>227.64007568359375</v>
      </c>
      <c r="DL26" s="225">
        <v>175.98536682128906</v>
      </c>
      <c r="DM26" s="225">
        <v>192.18910217285156</v>
      </c>
      <c r="DN26" s="225">
        <v>202.1494140625</v>
      </c>
      <c r="DO26" s="225">
        <v>208.46302795410156</v>
      </c>
      <c r="DP26" s="225">
        <v>176.33221435546875</v>
      </c>
      <c r="DQ26" s="225">
        <v>174.91468811035156</v>
      </c>
      <c r="DR26" s="225">
        <v>169.79570007324219</v>
      </c>
      <c r="DS26" s="225">
        <v>183.60261535644531</v>
      </c>
      <c r="DT26" s="225">
        <v>181.86924743652344</v>
      </c>
      <c r="DU26" s="225">
        <v>158.64010620117188</v>
      </c>
      <c r="DV26" s="225">
        <v>154.86441040039063</v>
      </c>
      <c r="DW26" s="225">
        <v>227.74053955078125</v>
      </c>
      <c r="DX26" s="225">
        <v>176.36892700195313</v>
      </c>
      <c r="DY26" s="225">
        <v>192.20555114746094</v>
      </c>
      <c r="DZ26" s="225">
        <v>202.0230712890625</v>
      </c>
      <c r="EA26" s="225">
        <v>207.90382385253906</v>
      </c>
      <c r="EB26" s="225">
        <v>176.54539489746094</v>
      </c>
      <c r="EC26" s="225">
        <v>174.68980407714844</v>
      </c>
      <c r="ED26" s="225">
        <v>169.89939880371094</v>
      </c>
      <c r="EE26" s="225">
        <v>183.65396118164063</v>
      </c>
      <c r="EF26" s="225">
        <v>181.84577941894531</v>
      </c>
      <c r="EG26" s="225">
        <v>158.59588623046875</v>
      </c>
      <c r="EH26" s="225">
        <v>154.97622680664063</v>
      </c>
      <c r="EI26" s="225">
        <v>227.86631774902344</v>
      </c>
      <c r="EJ26" s="225">
        <v>176.2276611328125</v>
      </c>
      <c r="EK26" s="225">
        <v>191.99583435058594</v>
      </c>
      <c r="EL26" s="225">
        <v>201.75370788574219</v>
      </c>
      <c r="EM26" s="225">
        <v>207.2071533203125</v>
      </c>
      <c r="EN26" s="225">
        <v>176.22929382324219</v>
      </c>
      <c r="EO26" s="225">
        <v>174.32716369628906</v>
      </c>
      <c r="EP26" s="225">
        <v>169.92304992675781</v>
      </c>
      <c r="EQ26" s="225">
        <v>183.62586975097656</v>
      </c>
      <c r="ER26" s="225">
        <v>181.87385559082031</v>
      </c>
      <c r="ES26" s="225">
        <v>158.67599487304688</v>
      </c>
      <c r="ET26" s="225">
        <v>155.22047424316406</v>
      </c>
      <c r="EU26" s="225">
        <v>226.565185546875</v>
      </c>
      <c r="EV26" s="225">
        <v>176.39747619628906</v>
      </c>
      <c r="EW26" s="225">
        <v>191.85456848144531</v>
      </c>
      <c r="EX26" s="225">
        <v>201.847900390625</v>
      </c>
      <c r="EY26" s="225">
        <v>207.53300476074219</v>
      </c>
      <c r="EZ26" s="225">
        <v>176.27264404296875</v>
      </c>
      <c r="FA26" s="225">
        <v>174.03727722167969</v>
      </c>
      <c r="FB26" s="225">
        <v>169.96235656738281</v>
      </c>
      <c r="FC26" s="225">
        <v>183.95343017578125</v>
      </c>
      <c r="FD26" s="225">
        <v>181.841552734375</v>
      </c>
      <c r="FE26" s="225">
        <v>158.58311462402344</v>
      </c>
      <c r="FF26" s="225">
        <v>155.49934387207031</v>
      </c>
      <c r="FG26" s="225">
        <v>226.08757019042969</v>
      </c>
      <c r="FH26" s="225">
        <v>176.51930236816406</v>
      </c>
      <c r="FI26" s="225">
        <v>191.87992858886719</v>
      </c>
      <c r="FJ26" s="225">
        <v>201.81130981445313</v>
      </c>
      <c r="FK26" s="225">
        <v>207.81707763671875</v>
      </c>
      <c r="FL26" s="225">
        <v>176.15191650390625</v>
      </c>
      <c r="FM26" s="225">
        <v>173.74996948242188</v>
      </c>
      <c r="FN26" s="225">
        <v>170.02377319335938</v>
      </c>
      <c r="FO26" s="225">
        <v>183.83320617675781</v>
      </c>
      <c r="FP26" s="225">
        <v>181.86845397949219</v>
      </c>
      <c r="FQ26" s="225">
        <v>158.51686096191406</v>
      </c>
      <c r="FR26" s="225">
        <v>155.44021606445313</v>
      </c>
      <c r="FS26" s="225">
        <v>225.42916870117188</v>
      </c>
      <c r="FT26" s="225">
        <v>176.72915649414063</v>
      </c>
      <c r="FU26" s="225">
        <v>191.61273193359375</v>
      </c>
      <c r="FV26" s="225">
        <v>201.36042785644531</v>
      </c>
      <c r="FW26" s="225">
        <v>206.6905517578125</v>
      </c>
      <c r="FX26" s="225">
        <v>175.96270751953125</v>
      </c>
      <c r="FY26" s="225">
        <v>174.16481018066406</v>
      </c>
      <c r="FZ26" s="225">
        <v>170.07228088378906</v>
      </c>
      <c r="GA26" s="225">
        <v>183.81875610351563</v>
      </c>
      <c r="GB26" s="225">
        <v>183.30598449707031</v>
      </c>
      <c r="GC26" s="225">
        <v>183.60929870605469</v>
      </c>
      <c r="GD26" s="225">
        <v>184.66709899902344</v>
      </c>
      <c r="GE26" s="225">
        <v>183.9676513671875</v>
      </c>
      <c r="GF26" s="225">
        <v>184.66288757324219</v>
      </c>
      <c r="GG26" s="225">
        <v>184.44386291503906</v>
      </c>
      <c r="GH26" s="225">
        <v>184.94151306152344</v>
      </c>
      <c r="GI26" s="225">
        <v>184.62576293945313</v>
      </c>
      <c r="GJ26" s="225">
        <v>184.82328796386719</v>
      </c>
      <c r="GK26" s="225">
        <v>184.52604675292969</v>
      </c>
      <c r="GL26" s="225">
        <v>181.91160583496094</v>
      </c>
      <c r="GM26" s="225">
        <v>158.66580200195313</v>
      </c>
      <c r="GN26" s="225">
        <v>154.88395690917969</v>
      </c>
      <c r="GO26" s="225">
        <v>227.19911193847656</v>
      </c>
      <c r="GP26" s="225">
        <v>176.27284240722656</v>
      </c>
      <c r="GQ26" s="225">
        <v>191.90353393554688</v>
      </c>
      <c r="GR26" s="225">
        <v>201.88369750976563</v>
      </c>
      <c r="GS26" s="225">
        <v>207.58207702636719</v>
      </c>
      <c r="GT26" s="225">
        <v>176.25212097167969</v>
      </c>
      <c r="GU26" s="225">
        <v>174.32118225097656</v>
      </c>
      <c r="GV26" s="225">
        <v>169.89250183105469</v>
      </c>
      <c r="GW26" s="225">
        <v>183.69245910644531</v>
      </c>
      <c r="GX26" s="225">
        <v>184.46415710449219</v>
      </c>
      <c r="GY26" s="225">
        <v>184.46414184570313</v>
      </c>
    </row>
    <row r="27" spans="1:207" x14ac:dyDescent="0.25">
      <c r="A27" s="226">
        <v>43466</v>
      </c>
      <c r="B27" s="225">
        <v>1</v>
      </c>
      <c r="C27" s="225">
        <v>2019</v>
      </c>
      <c r="D27" s="225">
        <v>189.17779541015625</v>
      </c>
      <c r="E27" s="225">
        <v>187.96983337402344</v>
      </c>
      <c r="F27" s="225">
        <v>189.70355224609375</v>
      </c>
      <c r="G27" s="225">
        <v>187.427734375</v>
      </c>
      <c r="H27" s="225">
        <v>191.29811096191406</v>
      </c>
      <c r="I27" s="225">
        <v>190.96847534179688</v>
      </c>
      <c r="J27" s="225">
        <v>188.34226989746094</v>
      </c>
      <c r="K27" s="225">
        <v>189.30677795410156</v>
      </c>
      <c r="L27" s="225">
        <v>190.37812805175781</v>
      </c>
      <c r="M27" s="225">
        <v>187.22563171386719</v>
      </c>
      <c r="N27" s="225">
        <v>191.66818237304688</v>
      </c>
      <c r="O27" s="225">
        <v>189.51129150390625</v>
      </c>
      <c r="P27" s="225">
        <v>189.35980224609375</v>
      </c>
      <c r="Q27" s="225">
        <v>190.146240234375</v>
      </c>
      <c r="R27" s="225">
        <v>191.09317016601563</v>
      </c>
      <c r="S27" s="225">
        <v>189.2816162109375</v>
      </c>
      <c r="T27" s="225">
        <v>192.74183654785156</v>
      </c>
      <c r="U27" s="225">
        <v>191.04046630859375</v>
      </c>
      <c r="V27" s="225">
        <v>188.51882934570313</v>
      </c>
      <c r="W27" s="225">
        <v>188.40609741210938</v>
      </c>
      <c r="X27" s="225">
        <v>192.29811096191406</v>
      </c>
      <c r="Y27" s="225">
        <v>187.40835571289063</v>
      </c>
      <c r="Z27" s="225">
        <v>194.33203125</v>
      </c>
      <c r="AA27" s="225">
        <v>192.556640625</v>
      </c>
      <c r="AB27" s="225">
        <v>189.20263671875</v>
      </c>
      <c r="AC27" s="225">
        <v>189.96359252929688</v>
      </c>
      <c r="AD27" s="225">
        <v>191.74838256835938</v>
      </c>
      <c r="AE27" s="225">
        <v>189.739990234375</v>
      </c>
      <c r="AF27" s="225">
        <v>192.98182678222656</v>
      </c>
      <c r="AG27" s="225">
        <v>192.10989379882813</v>
      </c>
      <c r="AH27" s="225">
        <v>188.92718505859375</v>
      </c>
      <c r="AI27" s="225">
        <v>189.87899780273438</v>
      </c>
      <c r="AJ27" s="225">
        <v>191.5084228515625</v>
      </c>
      <c r="AK27" s="225">
        <v>187.24296569824219</v>
      </c>
      <c r="AL27" s="225">
        <v>193.96260070800781</v>
      </c>
      <c r="AM27" s="225">
        <v>190.58340454101563</v>
      </c>
      <c r="AN27" s="225">
        <v>189.01713562011719</v>
      </c>
      <c r="AO27" s="225">
        <v>190.93885803222656</v>
      </c>
      <c r="AP27" s="225">
        <v>191.38957214355469</v>
      </c>
      <c r="AQ27" s="225">
        <v>190.12942504882813</v>
      </c>
      <c r="AR27" s="225">
        <v>194.40762329101563</v>
      </c>
      <c r="AS27" s="225">
        <v>191.382568359375</v>
      </c>
      <c r="AT27" s="225">
        <v>189.13534545898438</v>
      </c>
      <c r="AU27" s="225">
        <v>189.51890563964844</v>
      </c>
      <c r="AV27" s="225">
        <v>192.44752502441406</v>
      </c>
      <c r="AW27" s="225">
        <v>188.185546875</v>
      </c>
      <c r="AX27" s="225">
        <v>194.40652465820313</v>
      </c>
      <c r="AY27" s="225">
        <v>192.75979614257813</v>
      </c>
      <c r="AZ27" s="225">
        <v>189.00462341308594</v>
      </c>
      <c r="BA27" s="225">
        <v>190.20347595214844</v>
      </c>
      <c r="BB27" s="225">
        <v>193.40130615234375</v>
      </c>
      <c r="BC27" s="225">
        <v>189.66587829589844</v>
      </c>
      <c r="BD27" s="225">
        <v>195.14738464355469</v>
      </c>
      <c r="BE27" s="225">
        <v>193.20378112792969</v>
      </c>
      <c r="BF27" s="225">
        <v>188.55583190917969</v>
      </c>
      <c r="BG27" s="225">
        <v>190.01779174804688</v>
      </c>
      <c r="BH27" s="225">
        <v>192.16824340820313</v>
      </c>
      <c r="BI27" s="225">
        <v>186.62008666992188</v>
      </c>
      <c r="BJ27" s="225">
        <v>195.57804870605469</v>
      </c>
      <c r="BK27" s="225">
        <v>194.07940673828125</v>
      </c>
      <c r="BL27" s="225">
        <v>187.88351440429688</v>
      </c>
      <c r="BM27" s="225">
        <v>164.20835876464844</v>
      </c>
      <c r="BN27" s="225">
        <v>153.19479370117188</v>
      </c>
      <c r="BO27" s="225">
        <v>236.90022277832031</v>
      </c>
      <c r="BP27" s="225">
        <v>179.63328552246094</v>
      </c>
      <c r="BQ27" s="225">
        <v>198.01649475097656</v>
      </c>
      <c r="BR27" s="225">
        <v>206.85971069335938</v>
      </c>
      <c r="BS27" s="225">
        <v>222.72915649414063</v>
      </c>
      <c r="BT27" s="225">
        <v>182.90228271484375</v>
      </c>
      <c r="BU27" s="225">
        <v>176.70957946777344</v>
      </c>
      <c r="BV27" s="225">
        <v>176.03012084960938</v>
      </c>
      <c r="BW27" s="225">
        <v>190.17388916015625</v>
      </c>
      <c r="BX27" s="225">
        <v>187.93524169921875</v>
      </c>
      <c r="BY27" s="225">
        <v>164.26432800292969</v>
      </c>
      <c r="BZ27" s="225">
        <v>153.43106079101563</v>
      </c>
      <c r="CA27" s="225">
        <v>238.03196716308594</v>
      </c>
      <c r="CB27" s="225">
        <v>180.09977722167969</v>
      </c>
      <c r="CC27" s="225">
        <v>198.30293273925781</v>
      </c>
      <c r="CD27" s="225">
        <v>206.78170776367188</v>
      </c>
      <c r="CE27" s="225">
        <v>222.8060302734375</v>
      </c>
      <c r="CF27" s="225">
        <v>182.56358337402344</v>
      </c>
      <c r="CG27" s="225">
        <v>176.07205200195313</v>
      </c>
      <c r="CH27" s="225">
        <v>176.22610473632813</v>
      </c>
      <c r="CI27" s="225">
        <v>190.11845397949219</v>
      </c>
      <c r="CJ27" s="225">
        <v>188.01725769042969</v>
      </c>
      <c r="CK27" s="225">
        <v>164.01658630371094</v>
      </c>
      <c r="CL27" s="225">
        <v>153.78752136230469</v>
      </c>
      <c r="CM27" s="225">
        <v>235.86807250976563</v>
      </c>
      <c r="CN27" s="225">
        <v>180.29788208007813</v>
      </c>
      <c r="CO27" s="225">
        <v>197.69624328613281</v>
      </c>
      <c r="CP27" s="225">
        <v>206.91032409667969</v>
      </c>
      <c r="CQ27" s="225">
        <v>223.291748046875</v>
      </c>
      <c r="CR27" s="225">
        <v>182.70989990234375</v>
      </c>
      <c r="CS27" s="225">
        <v>175.66818237304688</v>
      </c>
      <c r="CT27" s="225">
        <v>176.32684326171875</v>
      </c>
      <c r="CU27" s="225">
        <v>190.11405944824219</v>
      </c>
      <c r="CV27" s="225">
        <v>187.9798583984375</v>
      </c>
      <c r="CW27" s="225">
        <v>164.26579284667969</v>
      </c>
      <c r="CX27" s="225">
        <v>153.860107421875</v>
      </c>
      <c r="CY27" s="225">
        <v>236.19549560546875</v>
      </c>
      <c r="CZ27" s="225">
        <v>180.6417236328125</v>
      </c>
      <c r="DA27" s="225">
        <v>198.24273681640625</v>
      </c>
      <c r="DB27" s="225">
        <v>206.6629638671875</v>
      </c>
      <c r="DC27" s="225">
        <v>222.86056518554688</v>
      </c>
      <c r="DD27" s="225">
        <v>182.73143005371094</v>
      </c>
      <c r="DE27" s="225">
        <v>175.54200744628906</v>
      </c>
      <c r="DF27" s="225">
        <v>176.20889282226563</v>
      </c>
      <c r="DG27" s="225">
        <v>190.38978576660156</v>
      </c>
      <c r="DH27" s="225">
        <v>188.03143310546875</v>
      </c>
      <c r="DI27" s="225">
        <v>164.01432800292969</v>
      </c>
      <c r="DJ27" s="225">
        <v>154.14852905273438</v>
      </c>
      <c r="DK27" s="225">
        <v>234.94325256347656</v>
      </c>
      <c r="DL27" s="225">
        <v>180.68548583984375</v>
      </c>
      <c r="DM27" s="225">
        <v>198.02557373046875</v>
      </c>
      <c r="DN27" s="225">
        <v>206.71864318847656</v>
      </c>
      <c r="DO27" s="225">
        <v>223.77439880371094</v>
      </c>
      <c r="DP27" s="225">
        <v>182.58857727050781</v>
      </c>
      <c r="DQ27" s="225">
        <v>175.77719116210938</v>
      </c>
      <c r="DR27" s="225">
        <v>176.176513671875</v>
      </c>
      <c r="DS27" s="225">
        <v>190.24237060546875</v>
      </c>
      <c r="DT27" s="225">
        <v>187.8909912109375</v>
      </c>
      <c r="DU27" s="225">
        <v>164.04824829101563</v>
      </c>
      <c r="DV27" s="225">
        <v>154.09234619140625</v>
      </c>
      <c r="DW27" s="225">
        <v>235.00508117675781</v>
      </c>
      <c r="DX27" s="225">
        <v>181.08784484863281</v>
      </c>
      <c r="DY27" s="225">
        <v>198.04225158691406</v>
      </c>
      <c r="DZ27" s="225">
        <v>206.76214599609375</v>
      </c>
      <c r="EA27" s="225">
        <v>223.21060180664063</v>
      </c>
      <c r="EB27" s="225">
        <v>182.85710144042969</v>
      </c>
      <c r="EC27" s="225">
        <v>175.39453125</v>
      </c>
      <c r="ED27" s="225">
        <v>176.25349426269531</v>
      </c>
      <c r="EE27" s="225">
        <v>190.327880859375</v>
      </c>
      <c r="EF27" s="225">
        <v>187.87588500976563</v>
      </c>
      <c r="EG27" s="225">
        <v>164.08079528808594</v>
      </c>
      <c r="EH27" s="225">
        <v>154.216552734375</v>
      </c>
      <c r="EI27" s="225">
        <v>235.29141235351563</v>
      </c>
      <c r="EJ27" s="225">
        <v>180.94880676269531</v>
      </c>
      <c r="EK27" s="225">
        <v>197.62603759765625</v>
      </c>
      <c r="EL27" s="225">
        <v>206.65745544433594</v>
      </c>
      <c r="EM27" s="225">
        <v>222.45919799804688</v>
      </c>
      <c r="EN27" s="225">
        <v>182.46890258789063</v>
      </c>
      <c r="EO27" s="225">
        <v>175.12553405761719</v>
      </c>
      <c r="EP27" s="225">
        <v>176.25727844238281</v>
      </c>
      <c r="EQ27" s="225">
        <v>190.32600402832031</v>
      </c>
      <c r="ER27" s="225">
        <v>187.93937683105469</v>
      </c>
      <c r="ES27" s="225">
        <v>164.07481384277344</v>
      </c>
      <c r="ET27" s="225">
        <v>154.35682678222656</v>
      </c>
      <c r="EU27" s="225">
        <v>233.396728515625</v>
      </c>
      <c r="EV27" s="225">
        <v>181.10856628417969</v>
      </c>
      <c r="EW27" s="225">
        <v>197.14521789550781</v>
      </c>
      <c r="EX27" s="225">
        <v>206.77180480957031</v>
      </c>
      <c r="EY27" s="225">
        <v>222.80232238769531</v>
      </c>
      <c r="EZ27" s="225">
        <v>182.54653930664063</v>
      </c>
      <c r="FA27" s="225">
        <v>175.01618957519531</v>
      </c>
      <c r="FB27" s="225">
        <v>176.25180053710938</v>
      </c>
      <c r="FC27" s="225">
        <v>190.58851623535156</v>
      </c>
      <c r="FD27" s="225">
        <v>187.96000671386719</v>
      </c>
      <c r="FE27" s="225">
        <v>164.0860595703125</v>
      </c>
      <c r="FF27" s="225">
        <v>154.580078125</v>
      </c>
      <c r="FG27" s="225">
        <v>232.87748718261719</v>
      </c>
      <c r="FH27" s="225">
        <v>181.23831176757813</v>
      </c>
      <c r="FI27" s="225">
        <v>197.09576416015625</v>
      </c>
      <c r="FJ27" s="225">
        <v>206.72415161132813</v>
      </c>
      <c r="FK27" s="225">
        <v>223.12776184082031</v>
      </c>
      <c r="FL27" s="225">
        <v>182.37753295898438</v>
      </c>
      <c r="FM27" s="225">
        <v>174.58688354492188</v>
      </c>
      <c r="FN27" s="225">
        <v>176.15560913085938</v>
      </c>
      <c r="FO27" s="225">
        <v>190.470947265625</v>
      </c>
      <c r="FP27" s="225">
        <v>188.03804016113281</v>
      </c>
      <c r="FQ27" s="225">
        <v>164.111572265625</v>
      </c>
      <c r="FR27" s="225">
        <v>154.59757995605469</v>
      </c>
      <c r="FS27" s="225">
        <v>231.66970825195313</v>
      </c>
      <c r="FT27" s="225">
        <v>181.44474792480469</v>
      </c>
      <c r="FU27" s="225">
        <v>196.5889892578125</v>
      </c>
      <c r="FV27" s="225">
        <v>206.5076904296875</v>
      </c>
      <c r="FW27" s="225">
        <v>222.12770080566406</v>
      </c>
      <c r="FX27" s="225">
        <v>182.11012268066406</v>
      </c>
      <c r="FY27" s="225">
        <v>175.03350830078125</v>
      </c>
      <c r="FZ27" s="225">
        <v>176.07456970214844</v>
      </c>
      <c r="GA27" s="225">
        <v>190.5050048828125</v>
      </c>
      <c r="GB27" s="225">
        <v>188.88099670410156</v>
      </c>
      <c r="GC27" s="225">
        <v>189.14299011230469</v>
      </c>
      <c r="GD27" s="225">
        <v>190.15657043457031</v>
      </c>
      <c r="GE27" s="225">
        <v>189.43763732910156</v>
      </c>
      <c r="GF27" s="225">
        <v>190.10682678222656</v>
      </c>
      <c r="GG27" s="225">
        <v>189.847900390625</v>
      </c>
      <c r="GH27" s="225">
        <v>190.38471984863281</v>
      </c>
      <c r="GI27" s="225">
        <v>189.94465637207031</v>
      </c>
      <c r="GJ27" s="225">
        <v>190.148193359375</v>
      </c>
      <c r="GK27" s="225">
        <v>189.77490234375</v>
      </c>
      <c r="GL27" s="225">
        <v>187.95596313476563</v>
      </c>
      <c r="GM27" s="225">
        <v>164.11264038085938</v>
      </c>
      <c r="GN27" s="225">
        <v>154.13311767578125</v>
      </c>
      <c r="GO27" s="225">
        <v>234.36985778808594</v>
      </c>
      <c r="GP27" s="225">
        <v>180.98554992675781</v>
      </c>
      <c r="GQ27" s="225">
        <v>197.37986755371094</v>
      </c>
      <c r="GR27" s="225">
        <v>206.69526672363281</v>
      </c>
      <c r="GS27" s="225">
        <v>222.87774658203125</v>
      </c>
      <c r="GT27" s="225">
        <v>182.48793029785156</v>
      </c>
      <c r="GU27" s="225">
        <v>175.19845581054688</v>
      </c>
      <c r="GV27" s="225">
        <v>176.18089294433594</v>
      </c>
      <c r="GW27" s="225">
        <v>190.38420104980469</v>
      </c>
      <c r="GX27" s="225">
        <v>189.85586547851563</v>
      </c>
      <c r="GY27" s="225">
        <v>189.85586547851563</v>
      </c>
    </row>
    <row r="28" spans="1:207" x14ac:dyDescent="0.25">
      <c r="A28" s="226">
        <v>43497</v>
      </c>
      <c r="B28" s="225">
        <v>2</v>
      </c>
      <c r="C28" s="225">
        <v>2019</v>
      </c>
      <c r="D28" s="225">
        <v>197.15187072753906</v>
      </c>
      <c r="E28" s="225">
        <v>195.45429992675781</v>
      </c>
      <c r="F28" s="225">
        <v>198.69491577148438</v>
      </c>
      <c r="G28" s="225">
        <v>196.36993408203125</v>
      </c>
      <c r="H28" s="225">
        <v>199.37791442871094</v>
      </c>
      <c r="I28" s="225">
        <v>197.25131225585938</v>
      </c>
      <c r="J28" s="225">
        <v>196.06234741210938</v>
      </c>
      <c r="K28" s="225">
        <v>196.57203674316406</v>
      </c>
      <c r="L28" s="225">
        <v>199.0252685546875</v>
      </c>
      <c r="M28" s="225">
        <v>195.985595703125</v>
      </c>
      <c r="N28" s="225">
        <v>199.47506713867188</v>
      </c>
      <c r="O28" s="225">
        <v>195.3582763671875</v>
      </c>
      <c r="P28" s="225">
        <v>197.09463500976563</v>
      </c>
      <c r="Q28" s="225">
        <v>197.27374267578125</v>
      </c>
      <c r="R28" s="225">
        <v>199.49407958984375</v>
      </c>
      <c r="S28" s="225">
        <v>198.04737854003906</v>
      </c>
      <c r="T28" s="225">
        <v>200.41015625</v>
      </c>
      <c r="U28" s="225">
        <v>196.984130859375</v>
      </c>
      <c r="V28" s="225">
        <v>195.83181762695313</v>
      </c>
      <c r="W28" s="225">
        <v>195.21372985839844</v>
      </c>
      <c r="X28" s="225">
        <v>200.50868225097656</v>
      </c>
      <c r="Y28" s="225">
        <v>196.0653076171875</v>
      </c>
      <c r="Z28" s="225">
        <v>201.89930725097656</v>
      </c>
      <c r="AA28" s="225">
        <v>198.53752136230469</v>
      </c>
      <c r="AB28" s="225">
        <v>196.77699279785156</v>
      </c>
      <c r="AC28" s="225">
        <v>196.80638122558594</v>
      </c>
      <c r="AD28" s="225">
        <v>199.63873291015625</v>
      </c>
      <c r="AE28" s="225">
        <v>198.38882446289063</v>
      </c>
      <c r="AF28" s="225">
        <v>200.39984130859375</v>
      </c>
      <c r="AG28" s="225">
        <v>198.04783630371094</v>
      </c>
      <c r="AH28" s="225">
        <v>196.33364868164063</v>
      </c>
      <c r="AI28" s="225">
        <v>196.72492980957031</v>
      </c>
      <c r="AJ28" s="225">
        <v>199.26495361328125</v>
      </c>
      <c r="AK28" s="225">
        <v>195.786376953125</v>
      </c>
      <c r="AL28" s="225">
        <v>201.28494262695313</v>
      </c>
      <c r="AM28" s="225">
        <v>196.35719299316406</v>
      </c>
      <c r="AN28" s="225">
        <v>196.17472839355469</v>
      </c>
      <c r="AO28" s="225">
        <v>197.74151611328125</v>
      </c>
      <c r="AP28" s="225">
        <v>198.91023254394531</v>
      </c>
      <c r="AQ28" s="225">
        <v>198.68606567382813</v>
      </c>
      <c r="AR28" s="225">
        <v>201.38253784179688</v>
      </c>
      <c r="AS28" s="225">
        <v>197.22410583496094</v>
      </c>
      <c r="AT28" s="225">
        <v>196.33334350585938</v>
      </c>
      <c r="AU28" s="225">
        <v>196.05912780761719</v>
      </c>
      <c r="AV28" s="225">
        <v>199.66950988769531</v>
      </c>
      <c r="AW28" s="225">
        <v>196.57896423339844</v>
      </c>
      <c r="AX28" s="225">
        <v>201.34805297851563</v>
      </c>
      <c r="AY28" s="225">
        <v>198.46955871582031</v>
      </c>
      <c r="AZ28" s="225">
        <v>196.16645812988281</v>
      </c>
      <c r="BA28" s="225">
        <v>196.668212890625</v>
      </c>
      <c r="BB28" s="225">
        <v>200.54310607910156</v>
      </c>
      <c r="BC28" s="225">
        <v>198.34664916992188</v>
      </c>
      <c r="BD28" s="225">
        <v>202.07052612304688</v>
      </c>
      <c r="BE28" s="225">
        <v>199.01005554199219</v>
      </c>
      <c r="BF28" s="225">
        <v>195.39401245117188</v>
      </c>
      <c r="BG28" s="225">
        <v>196.20646667480469</v>
      </c>
      <c r="BH28" s="225">
        <v>198.92304992675781</v>
      </c>
      <c r="BI28" s="225">
        <v>194.73236083984375</v>
      </c>
      <c r="BJ28" s="225">
        <v>202.10610961914063</v>
      </c>
      <c r="BK28" s="225">
        <v>199.91285705566406</v>
      </c>
      <c r="BL28" s="225">
        <v>198.8836669921875</v>
      </c>
      <c r="BM28" s="225">
        <v>168.13951110839844</v>
      </c>
      <c r="BN28" s="225">
        <v>154.921875</v>
      </c>
      <c r="BO28" s="225">
        <v>252.94435119628906</v>
      </c>
      <c r="BP28" s="225">
        <v>184.90773010253906</v>
      </c>
      <c r="BQ28" s="225">
        <v>203.91426086425781</v>
      </c>
      <c r="BR28" s="225">
        <v>211.42581176757813</v>
      </c>
      <c r="BS28" s="225">
        <v>225.1241455078125</v>
      </c>
      <c r="BT28" s="225">
        <v>187.01567077636719</v>
      </c>
      <c r="BU28" s="225">
        <v>179.73579406738281</v>
      </c>
      <c r="BV28" s="225">
        <v>182.28471374511719</v>
      </c>
      <c r="BW28" s="225">
        <v>196.41171264648438</v>
      </c>
      <c r="BX28" s="225">
        <v>198.92715454101563</v>
      </c>
      <c r="BY28" s="225">
        <v>168.18899536132813</v>
      </c>
      <c r="BZ28" s="225">
        <v>155.0548095703125</v>
      </c>
      <c r="CA28" s="225">
        <v>253.65660095214844</v>
      </c>
      <c r="CB28" s="225">
        <v>185.33293151855469</v>
      </c>
      <c r="CC28" s="225">
        <v>204.29676818847656</v>
      </c>
      <c r="CD28" s="225">
        <v>211.08457946777344</v>
      </c>
      <c r="CE28" s="225">
        <v>225.13526916503906</v>
      </c>
      <c r="CF28" s="225">
        <v>186.66368103027344</v>
      </c>
      <c r="CG28" s="225">
        <v>178.70298767089844</v>
      </c>
      <c r="CH28" s="225">
        <v>182.41172790527344</v>
      </c>
      <c r="CI28" s="225">
        <v>196.2552490234375</v>
      </c>
      <c r="CJ28" s="225">
        <v>198.9874267578125</v>
      </c>
      <c r="CK28" s="225">
        <v>167.91242980957031</v>
      </c>
      <c r="CL28" s="225">
        <v>155.33763122558594</v>
      </c>
      <c r="CM28" s="225">
        <v>251.14694213867188</v>
      </c>
      <c r="CN28" s="225">
        <v>185.48263549804688</v>
      </c>
      <c r="CO28" s="225">
        <v>203.86360168457031</v>
      </c>
      <c r="CP28" s="225">
        <v>211.34629821777344</v>
      </c>
      <c r="CQ28" s="225">
        <v>225.67198181152344</v>
      </c>
      <c r="CR28" s="225">
        <v>186.76837158203125</v>
      </c>
      <c r="CS28" s="225">
        <v>178.62974548339844</v>
      </c>
      <c r="CT28" s="225">
        <v>182.54960632324219</v>
      </c>
      <c r="CU28" s="225">
        <v>196.08023071289063</v>
      </c>
      <c r="CV28" s="225">
        <v>198.84365844726563</v>
      </c>
      <c r="CW28" s="225">
        <v>168.14041137695313</v>
      </c>
      <c r="CX28" s="225">
        <v>155.35264587402344</v>
      </c>
      <c r="CY28" s="225">
        <v>251.51716613769531</v>
      </c>
      <c r="CZ28" s="225">
        <v>185.75019836425781</v>
      </c>
      <c r="DA28" s="225">
        <v>204.33155822753906</v>
      </c>
      <c r="DB28" s="225">
        <v>211.06544494628906</v>
      </c>
      <c r="DC28" s="225">
        <v>225.26620483398438</v>
      </c>
      <c r="DD28" s="225">
        <v>186.69844055175781</v>
      </c>
      <c r="DE28" s="225">
        <v>178.43647766113281</v>
      </c>
      <c r="DF28" s="225">
        <v>182.54377746582031</v>
      </c>
      <c r="DG28" s="225">
        <v>196.24201965332031</v>
      </c>
      <c r="DH28" s="225">
        <v>198.93936157226563</v>
      </c>
      <c r="DI28" s="225">
        <v>167.88204956054688</v>
      </c>
      <c r="DJ28" s="225">
        <v>155.55842590332031</v>
      </c>
      <c r="DK28" s="225">
        <v>249.74031066894531</v>
      </c>
      <c r="DL28" s="225">
        <v>185.79753112792969</v>
      </c>
      <c r="DM28" s="225">
        <v>204.19859313964844</v>
      </c>
      <c r="DN28" s="225">
        <v>211.05657958984375</v>
      </c>
      <c r="DO28" s="225">
        <v>226.17813110351563</v>
      </c>
      <c r="DP28" s="225">
        <v>186.6158447265625</v>
      </c>
      <c r="DQ28" s="225">
        <v>178.56121826171875</v>
      </c>
      <c r="DR28" s="225">
        <v>182.56719970703125</v>
      </c>
      <c r="DS28" s="225">
        <v>196.06443786621094</v>
      </c>
      <c r="DT28" s="225">
        <v>198.6595458984375</v>
      </c>
      <c r="DU28" s="225">
        <v>167.92227172851563</v>
      </c>
      <c r="DV28" s="225">
        <v>155.55210876464844</v>
      </c>
      <c r="DW28" s="225">
        <v>249.78285217285156</v>
      </c>
      <c r="DX28" s="225">
        <v>186.18730163574219</v>
      </c>
      <c r="DY28" s="225">
        <v>204.20744323730469</v>
      </c>
      <c r="DZ28" s="225">
        <v>211.07240295410156</v>
      </c>
      <c r="EA28" s="225">
        <v>225.62452697753906</v>
      </c>
      <c r="EB28" s="225">
        <v>186.73837280273438</v>
      </c>
      <c r="EC28" s="225">
        <v>178.5267333984375</v>
      </c>
      <c r="ED28" s="225">
        <v>182.59303283691406</v>
      </c>
      <c r="EE28" s="225">
        <v>196.10087585449219</v>
      </c>
      <c r="EF28" s="225">
        <v>198.57522583007813</v>
      </c>
      <c r="EG28" s="225">
        <v>167.93586730957031</v>
      </c>
      <c r="EH28" s="225">
        <v>155.67398071289063</v>
      </c>
      <c r="EI28" s="225">
        <v>249.98507690429688</v>
      </c>
      <c r="EJ28" s="225">
        <v>186.03471374511719</v>
      </c>
      <c r="EK28" s="225">
        <v>203.89749145507813</v>
      </c>
      <c r="EL28" s="225">
        <v>211.1629638671875</v>
      </c>
      <c r="EM28" s="225">
        <v>224.85664367675781</v>
      </c>
      <c r="EN28" s="225">
        <v>186.461669921875</v>
      </c>
      <c r="EO28" s="225">
        <v>178.08773803710938</v>
      </c>
      <c r="EP28" s="225">
        <v>182.60749816894531</v>
      </c>
      <c r="EQ28" s="225">
        <v>196.01925659179688</v>
      </c>
      <c r="ER28" s="225">
        <v>198.605224609375</v>
      </c>
      <c r="ES28" s="225">
        <v>167.93911743164063</v>
      </c>
      <c r="ET28" s="225">
        <v>155.78788757324219</v>
      </c>
      <c r="EU28" s="225">
        <v>248.17959594726563</v>
      </c>
      <c r="EV28" s="225">
        <v>186.19766235351563</v>
      </c>
      <c r="EW28" s="225">
        <v>203.57235717773438</v>
      </c>
      <c r="EX28" s="225">
        <v>211.23249816894531</v>
      </c>
      <c r="EY28" s="225">
        <v>225.19049072265625</v>
      </c>
      <c r="EZ28" s="225">
        <v>186.44192504882813</v>
      </c>
      <c r="FA28" s="225">
        <v>178.00218200683594</v>
      </c>
      <c r="FB28" s="225">
        <v>182.64013671875</v>
      </c>
      <c r="FC28" s="225">
        <v>196.34356689453125</v>
      </c>
      <c r="FD28" s="225">
        <v>198.5511474609375</v>
      </c>
      <c r="FE28" s="225">
        <v>167.91874694824219</v>
      </c>
      <c r="FF28" s="225">
        <v>155.96719360351563</v>
      </c>
      <c r="FG28" s="225">
        <v>247.44206237792969</v>
      </c>
      <c r="FH28" s="225">
        <v>186.227783203125</v>
      </c>
      <c r="FI28" s="225">
        <v>203.56613159179688</v>
      </c>
      <c r="FJ28" s="225">
        <v>211.14619445800781</v>
      </c>
      <c r="FK28" s="225">
        <v>225.52656555175781</v>
      </c>
      <c r="FL28" s="225">
        <v>186.27326965332031</v>
      </c>
      <c r="FM28" s="225">
        <v>177.71018981933594</v>
      </c>
      <c r="FN28" s="225">
        <v>182.60357666015625</v>
      </c>
      <c r="FO28" s="225">
        <v>196.11610412597656</v>
      </c>
      <c r="FP28" s="225">
        <v>198.47369384765625</v>
      </c>
      <c r="FQ28" s="225">
        <v>167.94534301757813</v>
      </c>
      <c r="FR28" s="225">
        <v>156.04249572753906</v>
      </c>
      <c r="FS28" s="225">
        <v>246.466552734375</v>
      </c>
      <c r="FT28" s="225">
        <v>186.35685729980469</v>
      </c>
      <c r="FU28" s="225">
        <v>203.17291259765625</v>
      </c>
      <c r="FV28" s="225">
        <v>211.12881469726563</v>
      </c>
      <c r="FW28" s="225">
        <v>224.615478515625</v>
      </c>
      <c r="FX28" s="225">
        <v>185.99848937988281</v>
      </c>
      <c r="FY28" s="225">
        <v>178.18618774414063</v>
      </c>
      <c r="FZ28" s="225">
        <v>182.45204162597656</v>
      </c>
      <c r="GA28" s="225">
        <v>196.01786804199219</v>
      </c>
      <c r="GB28" s="225">
        <v>196.96711730957031</v>
      </c>
      <c r="GC28" s="225">
        <v>196.89617919921875</v>
      </c>
      <c r="GD28" s="225">
        <v>197.7950439453125</v>
      </c>
      <c r="GE28" s="225">
        <v>196.71775817871094</v>
      </c>
      <c r="GF28" s="225">
        <v>197.42304992675781</v>
      </c>
      <c r="GG28" s="225">
        <v>197.02322387695313</v>
      </c>
      <c r="GH28" s="225">
        <v>197.39999389648438</v>
      </c>
      <c r="GI28" s="225">
        <v>196.8414306640625</v>
      </c>
      <c r="GJ28" s="225">
        <v>196.9857177734375</v>
      </c>
      <c r="GK28" s="225">
        <v>196.34939575195313</v>
      </c>
      <c r="GL28" s="225">
        <v>198.73078918457031</v>
      </c>
      <c r="GM28" s="225">
        <v>167.97991943359375</v>
      </c>
      <c r="GN28" s="225">
        <v>155.61270141601563</v>
      </c>
      <c r="GO28" s="225">
        <v>249.31629943847656</v>
      </c>
      <c r="GP28" s="225">
        <v>186.03620910644531</v>
      </c>
      <c r="GQ28" s="225">
        <v>203.72140502929688</v>
      </c>
      <c r="GR28" s="225">
        <v>211.15650939941406</v>
      </c>
      <c r="GS28" s="225">
        <v>225.28521728515625</v>
      </c>
      <c r="GT28" s="225">
        <v>186.43869018554688</v>
      </c>
      <c r="GU28" s="225">
        <v>178.22691345214844</v>
      </c>
      <c r="GV28" s="225">
        <v>182.5421142578125</v>
      </c>
      <c r="GW28" s="225">
        <v>196.13311767578125</v>
      </c>
      <c r="GX28" s="225">
        <v>196.96836853027344</v>
      </c>
      <c r="GY28" s="225">
        <v>196.96835327148438</v>
      </c>
    </row>
    <row r="29" spans="1:207" x14ac:dyDescent="0.25">
      <c r="A29" s="226">
        <v>43525</v>
      </c>
      <c r="B29" s="225">
        <v>3</v>
      </c>
      <c r="C29" s="225">
        <v>2019</v>
      </c>
      <c r="D29" s="225">
        <v>207.17874145507813</v>
      </c>
      <c r="E29" s="225">
        <v>204.64179992675781</v>
      </c>
      <c r="F29" s="225">
        <v>208.48495483398438</v>
      </c>
      <c r="G29" s="225">
        <v>206.66400146484375</v>
      </c>
      <c r="H29" s="225">
        <v>208.52850341796875</v>
      </c>
      <c r="I29" s="225">
        <v>205.54788208007813</v>
      </c>
      <c r="J29" s="225">
        <v>205.82757568359375</v>
      </c>
      <c r="K29" s="225">
        <v>205.71397399902344</v>
      </c>
      <c r="L29" s="225">
        <v>208.673095703125</v>
      </c>
      <c r="M29" s="225">
        <v>206.31221008300781</v>
      </c>
      <c r="N29" s="225">
        <v>208.65254211425781</v>
      </c>
      <c r="O29" s="225">
        <v>203.77812194824219</v>
      </c>
      <c r="P29" s="225">
        <v>207.07220458984375</v>
      </c>
      <c r="Q29" s="225">
        <v>206.277099609375</v>
      </c>
      <c r="R29" s="225">
        <v>209.04583740234375</v>
      </c>
      <c r="S29" s="225">
        <v>208.31263732910156</v>
      </c>
      <c r="T29" s="225">
        <v>209.58090209960938</v>
      </c>
      <c r="U29" s="225">
        <v>205.23530578613281</v>
      </c>
      <c r="V29" s="225">
        <v>205.55734252929688</v>
      </c>
      <c r="W29" s="225">
        <v>204.18161010742188</v>
      </c>
      <c r="X29" s="225">
        <v>210.27105712890625</v>
      </c>
      <c r="Y29" s="225">
        <v>206.14533996582031</v>
      </c>
      <c r="Z29" s="225">
        <v>210.91279602050781</v>
      </c>
      <c r="AA29" s="225">
        <v>206.8133544921875</v>
      </c>
      <c r="AB29" s="225">
        <v>206.4134521484375</v>
      </c>
      <c r="AC29" s="225">
        <v>205.63064575195313</v>
      </c>
      <c r="AD29" s="225">
        <v>209.48329162597656</v>
      </c>
      <c r="AE29" s="225">
        <v>208.61381530761719</v>
      </c>
      <c r="AF29" s="225">
        <v>209.55661010742188</v>
      </c>
      <c r="AG29" s="225">
        <v>206.400634765625</v>
      </c>
      <c r="AH29" s="225">
        <v>206.4599609375</v>
      </c>
      <c r="AI29" s="225">
        <v>205.595703125</v>
      </c>
      <c r="AJ29" s="225">
        <v>208.98101806640625</v>
      </c>
      <c r="AK29" s="225">
        <v>205.72781372070313</v>
      </c>
      <c r="AL29" s="225">
        <v>210.14938354492188</v>
      </c>
      <c r="AM29" s="225">
        <v>204.61137390136719</v>
      </c>
      <c r="AN29" s="225">
        <v>205.71720886230469</v>
      </c>
      <c r="AO29" s="225">
        <v>206.59715270996094</v>
      </c>
      <c r="AP29" s="225">
        <v>208.56834411621094</v>
      </c>
      <c r="AQ29" s="225">
        <v>208.63923645019531</v>
      </c>
      <c r="AR29" s="225">
        <v>210.18849182128906</v>
      </c>
      <c r="AS29" s="225">
        <v>205.49586486816406</v>
      </c>
      <c r="AT29" s="225">
        <v>205.85232543945313</v>
      </c>
      <c r="AU29" s="225">
        <v>204.78842163085938</v>
      </c>
      <c r="AV29" s="225">
        <v>209.27627563476563</v>
      </c>
      <c r="AW29" s="225">
        <v>206.53536987304688</v>
      </c>
      <c r="AX29" s="225">
        <v>210.15797424316406</v>
      </c>
      <c r="AY29" s="225">
        <v>206.84092712402344</v>
      </c>
      <c r="AZ29" s="225">
        <v>205.68914794921875</v>
      </c>
      <c r="BA29" s="225">
        <v>205.33551025390625</v>
      </c>
      <c r="BB29" s="225">
        <v>209.82685852050781</v>
      </c>
      <c r="BC29" s="225">
        <v>208.55326843261719</v>
      </c>
      <c r="BD29" s="225">
        <v>210.64369201660156</v>
      </c>
      <c r="BE29" s="225">
        <v>207.2001953125</v>
      </c>
      <c r="BF29" s="225">
        <v>204.421142578125</v>
      </c>
      <c r="BG29" s="225">
        <v>204.50628662109375</v>
      </c>
      <c r="BH29" s="225">
        <v>207.83110046386719</v>
      </c>
      <c r="BI29" s="225">
        <v>204.04167175292969</v>
      </c>
      <c r="BJ29" s="225">
        <v>210.41705322265625</v>
      </c>
      <c r="BK29" s="225">
        <v>207.66950988769531</v>
      </c>
      <c r="BL29" s="225">
        <v>210.93037414550781</v>
      </c>
      <c r="BM29" s="225">
        <v>174.8084716796875</v>
      </c>
      <c r="BN29" s="225">
        <v>163.72421264648438</v>
      </c>
      <c r="BO29" s="225">
        <v>260.19070434570313</v>
      </c>
      <c r="BP29" s="225">
        <v>191.62361145019531</v>
      </c>
      <c r="BQ29" s="225">
        <v>211.09730529785156</v>
      </c>
      <c r="BR29" s="225">
        <v>220.42564392089844</v>
      </c>
      <c r="BS29" s="225">
        <v>235.12527465820313</v>
      </c>
      <c r="BT29" s="225">
        <v>191.10459899902344</v>
      </c>
      <c r="BU29" s="225">
        <v>213.59269714355469</v>
      </c>
      <c r="BV29" s="225">
        <v>190.23542785644531</v>
      </c>
      <c r="BW29" s="225">
        <v>202.50833129882813</v>
      </c>
      <c r="BX29" s="225">
        <v>210.93844604492188</v>
      </c>
      <c r="BY29" s="225">
        <v>174.90469360351563</v>
      </c>
      <c r="BZ29" s="225">
        <v>163.97987365722656</v>
      </c>
      <c r="CA29" s="225">
        <v>260.50588989257813</v>
      </c>
      <c r="CB29" s="225">
        <v>192.15367126464844</v>
      </c>
      <c r="CC29" s="225">
        <v>211.34004211425781</v>
      </c>
      <c r="CD29" s="225">
        <v>219.98831176757813</v>
      </c>
      <c r="CE29" s="225">
        <v>235.13108825683594</v>
      </c>
      <c r="CF29" s="225">
        <v>190.48892211914063</v>
      </c>
      <c r="CG29" s="225">
        <v>211.77676391601563</v>
      </c>
      <c r="CH29" s="225">
        <v>190.42391967773438</v>
      </c>
      <c r="CI29" s="225">
        <v>202.3731689453125</v>
      </c>
      <c r="CJ29" s="225">
        <v>210.97421264648438</v>
      </c>
      <c r="CK29" s="225">
        <v>174.68710327148438</v>
      </c>
      <c r="CL29" s="225">
        <v>164.72366333007813</v>
      </c>
      <c r="CM29" s="225">
        <v>258.04705810546875</v>
      </c>
      <c r="CN29" s="225">
        <v>192.3665771484375</v>
      </c>
      <c r="CO29" s="225">
        <v>210.75735473632813</v>
      </c>
      <c r="CP29" s="225">
        <v>220.25494384765625</v>
      </c>
      <c r="CQ29" s="225">
        <v>235.63340759277344</v>
      </c>
      <c r="CR29" s="225">
        <v>190.6180419921875</v>
      </c>
      <c r="CS29" s="225">
        <v>210.67521667480469</v>
      </c>
      <c r="CT29" s="225">
        <v>190.62393188476563</v>
      </c>
      <c r="CU29" s="225">
        <v>202.14491271972656</v>
      </c>
      <c r="CV29" s="225">
        <v>210.80546569824219</v>
      </c>
      <c r="CW29" s="225">
        <v>174.91688537597656</v>
      </c>
      <c r="CX29" s="225">
        <v>164.80647277832031</v>
      </c>
      <c r="CY29" s="225">
        <v>258.25341796875</v>
      </c>
      <c r="CZ29" s="225">
        <v>192.72976684570313</v>
      </c>
      <c r="DA29" s="225">
        <v>211.27621459960938</v>
      </c>
      <c r="DB29" s="225">
        <v>219.87237548828125</v>
      </c>
      <c r="DC29" s="225">
        <v>235.22164916992188</v>
      </c>
      <c r="DD29" s="225">
        <v>190.69151306152344</v>
      </c>
      <c r="DE29" s="225">
        <v>210.52841186523438</v>
      </c>
      <c r="DF29" s="225">
        <v>190.56083679199219</v>
      </c>
      <c r="DG29" s="225">
        <v>202.30278015136719</v>
      </c>
      <c r="DH29" s="225">
        <v>210.85917663574219</v>
      </c>
      <c r="DI29" s="225">
        <v>174.65837097167969</v>
      </c>
      <c r="DJ29" s="225">
        <v>165.19638061523438</v>
      </c>
      <c r="DK29" s="225">
        <v>256.49725341796875</v>
      </c>
      <c r="DL29" s="225">
        <v>192.82272338867188</v>
      </c>
      <c r="DM29" s="225">
        <v>210.98652648925781</v>
      </c>
      <c r="DN29" s="225">
        <v>219.87026977539063</v>
      </c>
      <c r="DO29" s="225">
        <v>236.13102722167969</v>
      </c>
      <c r="DP29" s="225">
        <v>190.56039428710938</v>
      </c>
      <c r="DQ29" s="225">
        <v>210.60581970214844</v>
      </c>
      <c r="DR29" s="225">
        <v>190.49235534667969</v>
      </c>
      <c r="DS29" s="225">
        <v>202.07865905761719</v>
      </c>
      <c r="DT29" s="225">
        <v>210.54232788085938</v>
      </c>
      <c r="DU29" s="225">
        <v>174.72222900390625</v>
      </c>
      <c r="DV29" s="225">
        <v>165.22346496582031</v>
      </c>
      <c r="DW29" s="225">
        <v>256.48016357421875</v>
      </c>
      <c r="DX29" s="225">
        <v>193.17144775390625</v>
      </c>
      <c r="DY29" s="225">
        <v>211.01947021484375</v>
      </c>
      <c r="DZ29" s="225">
        <v>219.81355285644531</v>
      </c>
      <c r="EA29" s="225">
        <v>235.55253601074219</v>
      </c>
      <c r="EB29" s="225">
        <v>190.74705505371094</v>
      </c>
      <c r="EC29" s="225">
        <v>210.42466735839844</v>
      </c>
      <c r="ED29" s="225">
        <v>190.45002746582031</v>
      </c>
      <c r="EE29" s="225">
        <v>202.14706420898438</v>
      </c>
      <c r="EF29" s="225">
        <v>210.44320678710938</v>
      </c>
      <c r="EG29" s="225">
        <v>174.78831481933594</v>
      </c>
      <c r="EH29" s="225">
        <v>165.55642700195313</v>
      </c>
      <c r="EI29" s="225">
        <v>256.59213256835938</v>
      </c>
      <c r="EJ29" s="225">
        <v>193.00314331054688</v>
      </c>
      <c r="EK29" s="225">
        <v>210.55682373046875</v>
      </c>
      <c r="EL29" s="225">
        <v>219.92152404785156</v>
      </c>
      <c r="EM29" s="225">
        <v>234.79547119140625</v>
      </c>
      <c r="EN29" s="225">
        <v>190.17008972167969</v>
      </c>
      <c r="EO29" s="225">
        <v>209.85649108886719</v>
      </c>
      <c r="EP29" s="225">
        <v>190.50057983398438</v>
      </c>
      <c r="EQ29" s="225">
        <v>202.079833984375</v>
      </c>
      <c r="ER29" s="225">
        <v>210.43861389160156</v>
      </c>
      <c r="ES29" s="225">
        <v>174.72293090820313</v>
      </c>
      <c r="ET29" s="225">
        <v>165.90519714355469</v>
      </c>
      <c r="EU29" s="225">
        <v>255.0196533203125</v>
      </c>
      <c r="EV29" s="225">
        <v>193.22819519042969</v>
      </c>
      <c r="EW29" s="225">
        <v>209.99069213867188</v>
      </c>
      <c r="EX29" s="225">
        <v>219.94845581054688</v>
      </c>
      <c r="EY29" s="225">
        <v>235.14579772949219</v>
      </c>
      <c r="EZ29" s="225">
        <v>190.29212951660156</v>
      </c>
      <c r="FA29" s="225">
        <v>209.84912109375</v>
      </c>
      <c r="FB29" s="225">
        <v>190.54638671875</v>
      </c>
      <c r="FC29" s="225">
        <v>202.38230895996094</v>
      </c>
      <c r="FD29" s="225">
        <v>210.33071899414063</v>
      </c>
      <c r="FE29" s="225">
        <v>174.77665710449219</v>
      </c>
      <c r="FF29" s="225">
        <v>166.21598815917969</v>
      </c>
      <c r="FG29" s="225">
        <v>254.30218505859375</v>
      </c>
      <c r="FH29" s="225">
        <v>193.31314086914063</v>
      </c>
      <c r="FI29" s="225">
        <v>209.8975830078125</v>
      </c>
      <c r="FJ29" s="225">
        <v>219.84858703613281</v>
      </c>
      <c r="FK29" s="225">
        <v>235.45355224609375</v>
      </c>
      <c r="FL29" s="225">
        <v>189.98649597167969</v>
      </c>
      <c r="FM29" s="225">
        <v>209.05464172363281</v>
      </c>
      <c r="FN29" s="225">
        <v>190.38533020019531</v>
      </c>
      <c r="FO29" s="225">
        <v>202.17330932617188</v>
      </c>
      <c r="FP29" s="225">
        <v>210.24394226074219</v>
      </c>
      <c r="FQ29" s="225">
        <v>174.84503173828125</v>
      </c>
      <c r="FR29" s="225">
        <v>166.63972473144531</v>
      </c>
      <c r="FS29" s="225">
        <v>253.45231628417969</v>
      </c>
      <c r="FT29" s="225">
        <v>193.49905395507813</v>
      </c>
      <c r="FU29" s="225">
        <v>209.38133239746094</v>
      </c>
      <c r="FV29" s="225">
        <v>219.85215759277344</v>
      </c>
      <c r="FW29" s="225">
        <v>234.47761535644531</v>
      </c>
      <c r="FX29" s="225">
        <v>189.44978332519531</v>
      </c>
      <c r="FY29" s="225">
        <v>209.89140319824219</v>
      </c>
      <c r="FZ29" s="225">
        <v>190.15664672851563</v>
      </c>
      <c r="GA29" s="225">
        <v>202.11656188964844</v>
      </c>
      <c r="GB29" s="225">
        <v>206.62908935546875</v>
      </c>
      <c r="GC29" s="225">
        <v>206.40623474121094</v>
      </c>
      <c r="GD29" s="225">
        <v>207.30735778808594</v>
      </c>
      <c r="GE29" s="225">
        <v>206.09846496582031</v>
      </c>
      <c r="GF29" s="225">
        <v>206.72543334960938</v>
      </c>
      <c r="GG29" s="225">
        <v>206.46914672851563</v>
      </c>
      <c r="GH29" s="225">
        <v>206.60279846191406</v>
      </c>
      <c r="GI29" s="225">
        <v>205.98849487304688</v>
      </c>
      <c r="GJ29" s="225">
        <v>206.07838439941406</v>
      </c>
      <c r="GK29" s="225">
        <v>205.04257202148438</v>
      </c>
      <c r="GL29" s="225">
        <v>210.6292724609375</v>
      </c>
      <c r="GM29" s="225">
        <v>174.78733825683594</v>
      </c>
      <c r="GN29" s="225">
        <v>165.42437744140625</v>
      </c>
      <c r="GO29" s="225">
        <v>256.16122436523438</v>
      </c>
      <c r="GP29" s="225">
        <v>193.05966186523438</v>
      </c>
      <c r="GQ29" s="225">
        <v>210.27410888671875</v>
      </c>
      <c r="GR29" s="225">
        <v>219.92581176757813</v>
      </c>
      <c r="GS29" s="225">
        <v>235.22283935546875</v>
      </c>
      <c r="GT29" s="225">
        <v>190.205322265625</v>
      </c>
      <c r="GU29" s="225">
        <v>210.08473205566406</v>
      </c>
      <c r="GV29" s="225">
        <v>190.39840698242188</v>
      </c>
      <c r="GW29" s="225">
        <v>202.19903564453125</v>
      </c>
      <c r="GX29" s="225">
        <v>206.17079162597656</v>
      </c>
      <c r="GY29" s="225">
        <v>206.1707763671875</v>
      </c>
    </row>
    <row r="30" spans="1:207" x14ac:dyDescent="0.25">
      <c r="A30" s="226">
        <v>43556</v>
      </c>
      <c r="B30" s="225">
        <v>4</v>
      </c>
      <c r="C30" s="225">
        <v>2019</v>
      </c>
      <c r="D30" s="225">
        <v>213.4486083984375</v>
      </c>
      <c r="E30" s="225">
        <v>211.80313110351563</v>
      </c>
      <c r="F30" s="225">
        <v>215.66903686523438</v>
      </c>
      <c r="G30" s="225">
        <v>213.83415222167969</v>
      </c>
      <c r="H30" s="225">
        <v>215.25605773925781</v>
      </c>
      <c r="I30" s="225">
        <v>212.5155029296875</v>
      </c>
      <c r="J30" s="225">
        <v>212.07069396972656</v>
      </c>
      <c r="K30" s="225">
        <v>213.12480163574219</v>
      </c>
      <c r="L30" s="225">
        <v>216.05158996582031</v>
      </c>
      <c r="M30" s="225">
        <v>213.47096252441406</v>
      </c>
      <c r="N30" s="225">
        <v>215.48799133300781</v>
      </c>
      <c r="O30" s="225">
        <v>210.86891174316406</v>
      </c>
      <c r="P30" s="225">
        <v>213.47010803222656</v>
      </c>
      <c r="Q30" s="225">
        <v>213.68267822265625</v>
      </c>
      <c r="R30" s="225">
        <v>216.53559875488281</v>
      </c>
      <c r="S30" s="225">
        <v>215.61585998535156</v>
      </c>
      <c r="T30" s="225">
        <v>216.40306091308594</v>
      </c>
      <c r="U30" s="225">
        <v>212.46649169921875</v>
      </c>
      <c r="V30" s="225">
        <v>211.96745300292969</v>
      </c>
      <c r="W30" s="225">
        <v>211.64987182617188</v>
      </c>
      <c r="X30" s="225">
        <v>217.95008850097656</v>
      </c>
      <c r="Y30" s="225">
        <v>213.39350891113281</v>
      </c>
      <c r="Z30" s="225">
        <v>217.91827392578125</v>
      </c>
      <c r="AA30" s="225">
        <v>214.11051940917969</v>
      </c>
      <c r="AB30" s="225">
        <v>212.91488647460938</v>
      </c>
      <c r="AC30" s="225">
        <v>213.19090270996094</v>
      </c>
      <c r="AD30" s="225">
        <v>217.17767333984375</v>
      </c>
      <c r="AE30" s="225">
        <v>215.92381286621094</v>
      </c>
      <c r="AF30" s="225">
        <v>216.59257507324219</v>
      </c>
      <c r="AG30" s="225">
        <v>213.63148498535156</v>
      </c>
      <c r="AH30" s="225">
        <v>212.91761779785156</v>
      </c>
      <c r="AI30" s="225">
        <v>213.14762878417969</v>
      </c>
      <c r="AJ30" s="225">
        <v>216.72714233398438</v>
      </c>
      <c r="AK30" s="225">
        <v>212.849609375</v>
      </c>
      <c r="AL30" s="225">
        <v>217.20709228515625</v>
      </c>
      <c r="AM30" s="225">
        <v>211.83140563964844</v>
      </c>
      <c r="AN30" s="225">
        <v>212.36306762695313</v>
      </c>
      <c r="AO30" s="225">
        <v>214.20150756835938</v>
      </c>
      <c r="AP30" s="225">
        <v>216.49375915527344</v>
      </c>
      <c r="AQ30" s="225">
        <v>215.90750122070313</v>
      </c>
      <c r="AR30" s="225">
        <v>217.3492431640625</v>
      </c>
      <c r="AS30" s="225">
        <v>212.61927795410156</v>
      </c>
      <c r="AT30" s="225">
        <v>212.54586791992188</v>
      </c>
      <c r="AU30" s="225">
        <v>212.46749877929688</v>
      </c>
      <c r="AV30" s="225">
        <v>217.34269714355469</v>
      </c>
      <c r="AW30" s="225">
        <v>213.69180297851563</v>
      </c>
      <c r="AX30" s="225">
        <v>217.25782775878906</v>
      </c>
      <c r="AY30" s="225">
        <v>214.12452697753906</v>
      </c>
      <c r="AZ30" s="225">
        <v>212.3035888671875</v>
      </c>
      <c r="BA30" s="225">
        <v>213.03167724609375</v>
      </c>
      <c r="BB30" s="225">
        <v>218.08203125</v>
      </c>
      <c r="BC30" s="225">
        <v>215.73858642578125</v>
      </c>
      <c r="BD30" s="225">
        <v>217.74832153320313</v>
      </c>
      <c r="BE30" s="225">
        <v>214.40086364746094</v>
      </c>
      <c r="BF30" s="225">
        <v>211.2733154296875</v>
      </c>
      <c r="BG30" s="225">
        <v>212.27273559570313</v>
      </c>
      <c r="BH30" s="225">
        <v>216.16722106933594</v>
      </c>
      <c r="BI30" s="225">
        <v>211.45443725585938</v>
      </c>
      <c r="BJ30" s="225">
        <v>217.60179138183594</v>
      </c>
      <c r="BK30" s="225">
        <v>214.95086669921875</v>
      </c>
      <c r="BL30" s="225">
        <v>216.65232849121094</v>
      </c>
      <c r="BM30" s="225">
        <v>176.55039978027344</v>
      </c>
      <c r="BN30" s="225">
        <v>173.37657165527344</v>
      </c>
      <c r="BO30" s="225">
        <v>267.30905151367188</v>
      </c>
      <c r="BP30" s="225">
        <v>200.71112060546875</v>
      </c>
      <c r="BQ30" s="225">
        <v>218.83309936523438</v>
      </c>
      <c r="BR30" s="225">
        <v>229.91294860839844</v>
      </c>
      <c r="BS30" s="225">
        <v>243.89501953125</v>
      </c>
      <c r="BT30" s="225">
        <v>197.28242492675781</v>
      </c>
      <c r="BU30" s="225">
        <v>216.90522766113281</v>
      </c>
      <c r="BV30" s="225">
        <v>198.32783508300781</v>
      </c>
      <c r="BW30" s="225">
        <v>208.53707885742188</v>
      </c>
      <c r="BX30" s="225">
        <v>216.54484558105469</v>
      </c>
      <c r="BY30" s="225">
        <v>176.66981506347656</v>
      </c>
      <c r="BZ30" s="225">
        <v>173.76304626464844</v>
      </c>
      <c r="CA30" s="225">
        <v>267.64398193359375</v>
      </c>
      <c r="CB30" s="225">
        <v>201.16397094726563</v>
      </c>
      <c r="CC30" s="225">
        <v>219.05741882324219</v>
      </c>
      <c r="CD30" s="225">
        <v>229.71849060058594</v>
      </c>
      <c r="CE30" s="225">
        <v>243.90643310546875</v>
      </c>
      <c r="CF30" s="225">
        <v>196.67622375488281</v>
      </c>
      <c r="CG30" s="225">
        <v>215.96321105957031</v>
      </c>
      <c r="CH30" s="225">
        <v>198.36732482910156</v>
      </c>
      <c r="CI30" s="225">
        <v>208.39695739746094</v>
      </c>
      <c r="CJ30" s="225">
        <v>216.49050903320313</v>
      </c>
      <c r="CK30" s="225">
        <v>176.46015930175781</v>
      </c>
      <c r="CL30" s="225">
        <v>174.72784423828125</v>
      </c>
      <c r="CM30" s="225">
        <v>265.43331909179688</v>
      </c>
      <c r="CN30" s="225">
        <v>201.33290100097656</v>
      </c>
      <c r="CO30" s="225">
        <v>218.26504516601563</v>
      </c>
      <c r="CP30" s="225">
        <v>229.89192199707031</v>
      </c>
      <c r="CQ30" s="225">
        <v>244.20426940917969</v>
      </c>
      <c r="CR30" s="225">
        <v>196.78327941894531</v>
      </c>
      <c r="CS30" s="225">
        <v>214.12156677246094</v>
      </c>
      <c r="CT30" s="225">
        <v>198.48469543457031</v>
      </c>
      <c r="CU30" s="225">
        <v>208.20188903808594</v>
      </c>
      <c r="CV30" s="225">
        <v>216.33517456054688</v>
      </c>
      <c r="CW30" s="225">
        <v>176.74421691894531</v>
      </c>
      <c r="CX30" s="225">
        <v>174.93316650390625</v>
      </c>
      <c r="CY30" s="225">
        <v>265.40310668945313</v>
      </c>
      <c r="CZ30" s="225">
        <v>201.61732482910156</v>
      </c>
      <c r="DA30" s="225">
        <v>218.89700317382813</v>
      </c>
      <c r="DB30" s="225">
        <v>229.51507568359375</v>
      </c>
      <c r="DC30" s="225">
        <v>243.64717102050781</v>
      </c>
      <c r="DD30" s="225">
        <v>196.71783447265625</v>
      </c>
      <c r="DE30" s="225">
        <v>214.02182006835938</v>
      </c>
      <c r="DF30" s="225">
        <v>198.37763977050781</v>
      </c>
      <c r="DG30" s="225">
        <v>208.32289123535156</v>
      </c>
      <c r="DH30" s="225">
        <v>216.30322265625</v>
      </c>
      <c r="DI30" s="225">
        <v>176.4591064453125</v>
      </c>
      <c r="DJ30" s="225">
        <v>175.54945373535156</v>
      </c>
      <c r="DK30" s="225">
        <v>263.94012451171875</v>
      </c>
      <c r="DL30" s="225">
        <v>201.69680786132813</v>
      </c>
      <c r="DM30" s="225">
        <v>218.56724548339844</v>
      </c>
      <c r="DN30" s="225">
        <v>229.62052917480469</v>
      </c>
      <c r="DO30" s="225">
        <v>244.41180419921875</v>
      </c>
      <c r="DP30" s="225">
        <v>196.50053405761719</v>
      </c>
      <c r="DQ30" s="225">
        <v>214.55937194824219</v>
      </c>
      <c r="DR30" s="225">
        <v>198.32525634765625</v>
      </c>
      <c r="DS30" s="225">
        <v>208.15666198730469</v>
      </c>
      <c r="DT30" s="225">
        <v>216.00349426269531</v>
      </c>
      <c r="DU30" s="225">
        <v>176.52043151855469</v>
      </c>
      <c r="DV30" s="225">
        <v>175.44940185546875</v>
      </c>
      <c r="DW30" s="225">
        <v>263.86920166015625</v>
      </c>
      <c r="DX30" s="225">
        <v>202.0323486328125</v>
      </c>
      <c r="DY30" s="225">
        <v>218.56033325195313</v>
      </c>
      <c r="DZ30" s="225">
        <v>229.59822082519531</v>
      </c>
      <c r="EA30" s="225">
        <v>243.87982177734375</v>
      </c>
      <c r="EB30" s="225">
        <v>196.82005310058594</v>
      </c>
      <c r="EC30" s="225">
        <v>213.29473876953125</v>
      </c>
      <c r="ED30" s="225">
        <v>198.17649841308594</v>
      </c>
      <c r="EE30" s="225">
        <v>208.16703796386719</v>
      </c>
      <c r="EF30" s="225">
        <v>215.89585876464844</v>
      </c>
      <c r="EG30" s="225">
        <v>176.61380004882813</v>
      </c>
      <c r="EH30" s="225">
        <v>175.77825927734375</v>
      </c>
      <c r="EI30" s="225">
        <v>263.88275146484375</v>
      </c>
      <c r="EJ30" s="225">
        <v>201.88804626464844</v>
      </c>
      <c r="EK30" s="225">
        <v>217.97770690917969</v>
      </c>
      <c r="EL30" s="225">
        <v>229.51817321777344</v>
      </c>
      <c r="EM30" s="225">
        <v>243.083740234375</v>
      </c>
      <c r="EN30" s="225">
        <v>196.27552795410156</v>
      </c>
      <c r="EO30" s="225">
        <v>213.11349487304688</v>
      </c>
      <c r="EP30" s="225">
        <v>198.15153503417969</v>
      </c>
      <c r="EQ30" s="225">
        <v>208.09333801269531</v>
      </c>
      <c r="ER30" s="225">
        <v>215.84040832519531</v>
      </c>
      <c r="ES30" s="225">
        <v>176.53895568847656</v>
      </c>
      <c r="ET30" s="225">
        <v>176.26506042480469</v>
      </c>
      <c r="EU30" s="225">
        <v>262.42031860351563</v>
      </c>
      <c r="EV30" s="225">
        <v>202.0657958984375</v>
      </c>
      <c r="EW30" s="225">
        <v>217.16386413574219</v>
      </c>
      <c r="EX30" s="225">
        <v>229.61882019042969</v>
      </c>
      <c r="EY30" s="225">
        <v>243.26641845703125</v>
      </c>
      <c r="EZ30" s="225">
        <v>196.31149291992188</v>
      </c>
      <c r="FA30" s="225">
        <v>212.84228515625</v>
      </c>
      <c r="FB30" s="225">
        <v>198.17152404785156</v>
      </c>
      <c r="FC30" s="225">
        <v>208.36125183105469</v>
      </c>
      <c r="FD30" s="225">
        <v>215.64628601074219</v>
      </c>
      <c r="FE30" s="225">
        <v>176.61442565917969</v>
      </c>
      <c r="FF30" s="225">
        <v>176.693359375</v>
      </c>
      <c r="FG30" s="225">
        <v>261.7843017578125</v>
      </c>
      <c r="FH30" s="225">
        <v>202.13871765136719</v>
      </c>
      <c r="FI30" s="225">
        <v>217.07757568359375</v>
      </c>
      <c r="FJ30" s="225">
        <v>229.57395935058594</v>
      </c>
      <c r="FK30" s="225">
        <v>243.51301574707031</v>
      </c>
      <c r="FL30" s="225">
        <v>196.0289306640625</v>
      </c>
      <c r="FM30" s="225">
        <v>211.73931884765625</v>
      </c>
      <c r="FN30" s="225">
        <v>198.08602905273438</v>
      </c>
      <c r="FO30" s="225">
        <v>208.10334777832031</v>
      </c>
      <c r="FP30" s="225">
        <v>215.50047302246094</v>
      </c>
      <c r="FQ30" s="225">
        <v>176.70083618164063</v>
      </c>
      <c r="FR30" s="225">
        <v>176.99658203125</v>
      </c>
      <c r="FS30" s="225">
        <v>260.90765380859375</v>
      </c>
      <c r="FT30" s="225">
        <v>202.28681945800781</v>
      </c>
      <c r="FU30" s="225">
        <v>216.35293579101563</v>
      </c>
      <c r="FV30" s="225">
        <v>229.34309387207031</v>
      </c>
      <c r="FW30" s="225">
        <v>242.4739990234375</v>
      </c>
      <c r="FX30" s="225">
        <v>195.63174438476563</v>
      </c>
      <c r="FY30" s="225">
        <v>212.42648315429688</v>
      </c>
      <c r="FZ30" s="225">
        <v>197.76206970214844</v>
      </c>
      <c r="GA30" s="225">
        <v>207.98207092285156</v>
      </c>
      <c r="GB30" s="225">
        <v>213.48977661132813</v>
      </c>
      <c r="GC30" s="225">
        <v>213.3531494140625</v>
      </c>
      <c r="GD30" s="225">
        <v>214.29347229003906</v>
      </c>
      <c r="GE30" s="225">
        <v>213.11424255371094</v>
      </c>
      <c r="GF30" s="225">
        <v>213.8280029296875</v>
      </c>
      <c r="GG30" s="225">
        <v>213.52885437011719</v>
      </c>
      <c r="GH30" s="225">
        <v>213.74935913085938</v>
      </c>
      <c r="GI30" s="225">
        <v>213.16372680664063</v>
      </c>
      <c r="GJ30" s="225">
        <v>213.21315002441406</v>
      </c>
      <c r="GK30" s="225">
        <v>212.24830627441406</v>
      </c>
      <c r="GL30" s="225">
        <v>216.08964538574219</v>
      </c>
      <c r="GM30" s="225">
        <v>176.6004638671875</v>
      </c>
      <c r="GN30" s="225">
        <v>175.63331604003906</v>
      </c>
      <c r="GO30" s="225">
        <v>263.52352905273438</v>
      </c>
      <c r="GP30" s="225">
        <v>201.92031860351563</v>
      </c>
      <c r="GQ30" s="225">
        <v>217.57881164550781</v>
      </c>
      <c r="GR30" s="225">
        <v>229.56611633300781</v>
      </c>
      <c r="GS30" s="225">
        <v>243.50955200195313</v>
      </c>
      <c r="GT30" s="225">
        <v>196.29998779296875</v>
      </c>
      <c r="GU30" s="225">
        <v>213.11201477050781</v>
      </c>
      <c r="GV30" s="225">
        <v>198.11520385742188</v>
      </c>
      <c r="GW30" s="225">
        <v>208.17359924316406</v>
      </c>
      <c r="GX30" s="225">
        <v>213.26632690429688</v>
      </c>
      <c r="GY30" s="225">
        <v>213.26631164550781</v>
      </c>
    </row>
    <row r="31" spans="1:207" x14ac:dyDescent="0.25">
      <c r="A31" s="226">
        <v>43586</v>
      </c>
      <c r="B31" s="225">
        <v>5</v>
      </c>
      <c r="C31" s="225">
        <v>2019</v>
      </c>
      <c r="D31" s="225">
        <v>219.59098815917969</v>
      </c>
      <c r="E31" s="225">
        <v>217.62571716308594</v>
      </c>
      <c r="F31" s="225">
        <v>223.71905517578125</v>
      </c>
      <c r="G31" s="225">
        <v>219.71421813964844</v>
      </c>
      <c r="H31" s="225">
        <v>221.30024719238281</v>
      </c>
      <c r="I31" s="225">
        <v>219.86482238769531</v>
      </c>
      <c r="J31" s="225">
        <v>218.15298461914063</v>
      </c>
      <c r="K31" s="225">
        <v>219.2568359375</v>
      </c>
      <c r="L31" s="225">
        <v>224.40798950195313</v>
      </c>
      <c r="M31" s="225">
        <v>219.30778503417969</v>
      </c>
      <c r="N31" s="225">
        <v>221.56246948242188</v>
      </c>
      <c r="O31" s="225">
        <v>218.17550659179688</v>
      </c>
      <c r="P31" s="225">
        <v>219.7889404296875</v>
      </c>
      <c r="Q31" s="225">
        <v>219.81666564941406</v>
      </c>
      <c r="R31" s="225">
        <v>225.12159729003906</v>
      </c>
      <c r="S31" s="225">
        <v>221.61320495605469</v>
      </c>
      <c r="T31" s="225">
        <v>222.49348449707031</v>
      </c>
      <c r="U31" s="225">
        <v>219.84828186035156</v>
      </c>
      <c r="V31" s="225">
        <v>218.10699462890625</v>
      </c>
      <c r="W31" s="225">
        <v>217.79029846191406</v>
      </c>
      <c r="X31" s="225">
        <v>226.71188354492188</v>
      </c>
      <c r="Y31" s="225">
        <v>219.32847595214844</v>
      </c>
      <c r="Z31" s="225">
        <v>224.19856262207031</v>
      </c>
      <c r="AA31" s="225">
        <v>221.54280090332031</v>
      </c>
      <c r="AB31" s="225">
        <v>219.15592956542969</v>
      </c>
      <c r="AC31" s="225">
        <v>219.55595397949219</v>
      </c>
      <c r="AD31" s="225">
        <v>225.81430053710938</v>
      </c>
      <c r="AE31" s="225">
        <v>221.87394714355469</v>
      </c>
      <c r="AF31" s="225">
        <v>222.78367614746094</v>
      </c>
      <c r="AG31" s="225">
        <v>221.03706359863281</v>
      </c>
      <c r="AH31" s="225">
        <v>219.26695251464844</v>
      </c>
      <c r="AI31" s="225">
        <v>219.4486083984375</v>
      </c>
      <c r="AJ31" s="225">
        <v>225.51669311523438</v>
      </c>
      <c r="AK31" s="225">
        <v>218.77351379394531</v>
      </c>
      <c r="AL31" s="225">
        <v>223.56521606445313</v>
      </c>
      <c r="AM31" s="225">
        <v>219.09736633300781</v>
      </c>
      <c r="AN31" s="225">
        <v>218.71551513671875</v>
      </c>
      <c r="AO31" s="225">
        <v>220.62629699707031</v>
      </c>
      <c r="AP31" s="225">
        <v>225.31468200683594</v>
      </c>
      <c r="AQ31" s="225">
        <v>222.02557373046875</v>
      </c>
      <c r="AR31" s="225">
        <v>223.72407531738281</v>
      </c>
      <c r="AS31" s="225">
        <v>219.86476135253906</v>
      </c>
      <c r="AT31" s="225">
        <v>219.09686279296875</v>
      </c>
      <c r="AU31" s="225">
        <v>218.80818176269531</v>
      </c>
      <c r="AV31" s="225">
        <v>226.58323669433594</v>
      </c>
      <c r="AW31" s="225">
        <v>219.70498657226563</v>
      </c>
      <c r="AX31" s="225">
        <v>223.60391235351563</v>
      </c>
      <c r="AY31" s="225">
        <v>221.44891357421875</v>
      </c>
      <c r="AZ31" s="225">
        <v>218.91757202148438</v>
      </c>
      <c r="BA31" s="225">
        <v>219.49906921386719</v>
      </c>
      <c r="BB31" s="225">
        <v>227.651123046875</v>
      </c>
      <c r="BC31" s="225">
        <v>221.82237243652344</v>
      </c>
      <c r="BD31" s="225">
        <v>224.18626403808594</v>
      </c>
      <c r="BE31" s="225">
        <v>221.7291259765625</v>
      </c>
      <c r="BF31" s="225">
        <v>217.90065002441406</v>
      </c>
      <c r="BG31" s="225">
        <v>218.74476623535156</v>
      </c>
      <c r="BH31" s="225">
        <v>225.639892578125</v>
      </c>
      <c r="BI31" s="225">
        <v>217.34361267089844</v>
      </c>
      <c r="BJ31" s="225">
        <v>224.12310791015625</v>
      </c>
      <c r="BK31" s="225">
        <v>222.39559936523438</v>
      </c>
      <c r="BL31" s="225">
        <v>221.7918701171875</v>
      </c>
      <c r="BM31" s="225">
        <v>180.28324890136719</v>
      </c>
      <c r="BN31" s="225">
        <v>179.46131896972656</v>
      </c>
      <c r="BO31" s="225">
        <v>279.86044311523438</v>
      </c>
      <c r="BP31" s="225">
        <v>207.05828857421875</v>
      </c>
      <c r="BQ31" s="225">
        <v>229.55245971679688</v>
      </c>
      <c r="BR31" s="225">
        <v>238.12677001953125</v>
      </c>
      <c r="BS31" s="225">
        <v>249.331787109375</v>
      </c>
      <c r="BT31" s="225">
        <v>201.76846313476563</v>
      </c>
      <c r="BU31" s="225">
        <v>224.18879699707031</v>
      </c>
      <c r="BV31" s="225">
        <v>202.90339660644531</v>
      </c>
      <c r="BW31" s="225">
        <v>214.47261047363281</v>
      </c>
      <c r="BX31" s="225">
        <v>221.70814514160156</v>
      </c>
      <c r="BY31" s="225">
        <v>180.39825439453125</v>
      </c>
      <c r="BZ31" s="225">
        <v>179.91151428222656</v>
      </c>
      <c r="CA31" s="225">
        <v>280.0201416015625</v>
      </c>
      <c r="CB31" s="225">
        <v>207.54241943359375</v>
      </c>
      <c r="CC31" s="225">
        <v>229.82406616210938</v>
      </c>
      <c r="CD31" s="225">
        <v>238.10877990722656</v>
      </c>
      <c r="CE31" s="225">
        <v>249.30558776855469</v>
      </c>
      <c r="CF31" s="225">
        <v>201.28572082519531</v>
      </c>
      <c r="CG31" s="225">
        <v>221.93594360351563</v>
      </c>
      <c r="CH31" s="225">
        <v>202.99687194824219</v>
      </c>
      <c r="CI31" s="225">
        <v>214.31755065917969</v>
      </c>
      <c r="CJ31" s="225">
        <v>221.67839050292969</v>
      </c>
      <c r="CK31" s="225">
        <v>180.28968811035156</v>
      </c>
      <c r="CL31" s="225">
        <v>180.79791259765625</v>
      </c>
      <c r="CM31" s="225">
        <v>276.8843994140625</v>
      </c>
      <c r="CN31" s="225">
        <v>207.74435424804688</v>
      </c>
      <c r="CO31" s="225">
        <v>229.15829467773438</v>
      </c>
      <c r="CP31" s="225">
        <v>238.18479919433594</v>
      </c>
      <c r="CQ31" s="225">
        <v>249.35322570800781</v>
      </c>
      <c r="CR31" s="225">
        <v>201.46620178222656</v>
      </c>
      <c r="CS31" s="225">
        <v>221.84535217285156</v>
      </c>
      <c r="CT31" s="225">
        <v>203.0743408203125</v>
      </c>
      <c r="CU31" s="225">
        <v>214.05903625488281</v>
      </c>
      <c r="CV31" s="225">
        <v>221.5469970703125</v>
      </c>
      <c r="CW31" s="225">
        <v>180.54513549804688</v>
      </c>
      <c r="CX31" s="225">
        <v>181.10673522949219</v>
      </c>
      <c r="CY31" s="225">
        <v>276.45947265625</v>
      </c>
      <c r="CZ31" s="225">
        <v>208.08158874511719</v>
      </c>
      <c r="DA31" s="225">
        <v>229.75022888183594</v>
      </c>
      <c r="DB31" s="225">
        <v>237.64627075195313</v>
      </c>
      <c r="DC31" s="225">
        <v>248.69058227539063</v>
      </c>
      <c r="DD31" s="225">
        <v>201.38212585449219</v>
      </c>
      <c r="DE31" s="225">
        <v>221.47488403320313</v>
      </c>
      <c r="DF31" s="225">
        <v>202.82373046875</v>
      </c>
      <c r="DG31" s="225">
        <v>214.22698974609375</v>
      </c>
      <c r="DH31" s="225">
        <v>221.50004577636719</v>
      </c>
      <c r="DI31" s="225">
        <v>180.33001708984375</v>
      </c>
      <c r="DJ31" s="225">
        <v>181.75946044921875</v>
      </c>
      <c r="DK31" s="225">
        <v>274.30838012695313</v>
      </c>
      <c r="DL31" s="225">
        <v>208.13265991210938</v>
      </c>
      <c r="DM31" s="225">
        <v>229.47370910644531</v>
      </c>
      <c r="DN31" s="225">
        <v>237.93191528320313</v>
      </c>
      <c r="DO31" s="225">
        <v>249.34335327148438</v>
      </c>
      <c r="DP31" s="225">
        <v>201.13426208496094</v>
      </c>
      <c r="DQ31" s="225">
        <v>221.22447204589844</v>
      </c>
      <c r="DR31" s="225">
        <v>202.76077270507813</v>
      </c>
      <c r="DS31" s="225">
        <v>214.0379638671875</v>
      </c>
      <c r="DT31" s="225">
        <v>221.24378967285156</v>
      </c>
      <c r="DU31" s="225">
        <v>180.36842346191406</v>
      </c>
      <c r="DV31" s="225">
        <v>181.6051025390625</v>
      </c>
      <c r="DW31" s="225">
        <v>274.2899169921875</v>
      </c>
      <c r="DX31" s="225">
        <v>208.55061340332031</v>
      </c>
      <c r="DY31" s="225">
        <v>229.44610595703125</v>
      </c>
      <c r="DZ31" s="225">
        <v>237.83779907226563</v>
      </c>
      <c r="EA31" s="225">
        <v>248.76289367675781</v>
      </c>
      <c r="EB31" s="225">
        <v>201.54115295410156</v>
      </c>
      <c r="EC31" s="225">
        <v>221.72727966308594</v>
      </c>
      <c r="ED31" s="225">
        <v>202.66281127929688</v>
      </c>
      <c r="EE31" s="225">
        <v>214.00128173828125</v>
      </c>
      <c r="EF31" s="225">
        <v>221.16374206542969</v>
      </c>
      <c r="EG31" s="225">
        <v>180.47541809082031</v>
      </c>
      <c r="EH31" s="225">
        <v>181.85408020019531</v>
      </c>
      <c r="EI31" s="225">
        <v>274.18426513671875</v>
      </c>
      <c r="EJ31" s="225">
        <v>208.41954040527344</v>
      </c>
      <c r="EK31" s="225">
        <v>228.99343872070313</v>
      </c>
      <c r="EL31" s="225">
        <v>237.51736450195313</v>
      </c>
      <c r="EM31" s="225">
        <v>247.98741149902344</v>
      </c>
      <c r="EN31" s="225">
        <v>201.08726501464844</v>
      </c>
      <c r="EO31" s="225">
        <v>220.45158386230469</v>
      </c>
      <c r="EP31" s="225">
        <v>202.57939147949219</v>
      </c>
      <c r="EQ31" s="225">
        <v>213.96873474121094</v>
      </c>
      <c r="ER31" s="225">
        <v>221.11724853515625</v>
      </c>
      <c r="ES31" s="225">
        <v>180.40043640136719</v>
      </c>
      <c r="ET31" s="225">
        <v>182.3411865234375</v>
      </c>
      <c r="EU31" s="225">
        <v>272.26559448242188</v>
      </c>
      <c r="EV31" s="225">
        <v>208.56159973144531</v>
      </c>
      <c r="EW31" s="225">
        <v>228.35966491699219</v>
      </c>
      <c r="EX31" s="225">
        <v>237.65931701660156</v>
      </c>
      <c r="EY31" s="225">
        <v>248.11831665039063</v>
      </c>
      <c r="EZ31" s="225">
        <v>201.09042358398438</v>
      </c>
      <c r="FA31" s="225">
        <v>220.76416015625</v>
      </c>
      <c r="FB31" s="225">
        <v>202.55372619628906</v>
      </c>
      <c r="FC31" s="225">
        <v>214.21951293945313</v>
      </c>
      <c r="FD31" s="225">
        <v>220.96392822265625</v>
      </c>
      <c r="FE31" s="225">
        <v>180.501953125</v>
      </c>
      <c r="FF31" s="225">
        <v>182.83493041992188</v>
      </c>
      <c r="FG31" s="225">
        <v>271.45877075195313</v>
      </c>
      <c r="FH31" s="225">
        <v>208.69975280761719</v>
      </c>
      <c r="FI31" s="225">
        <v>228.32260131835938</v>
      </c>
      <c r="FJ31" s="225">
        <v>237.65179443359375</v>
      </c>
      <c r="FK31" s="225">
        <v>248.22569274902344</v>
      </c>
      <c r="FL31" s="225">
        <v>200.85427856445313</v>
      </c>
      <c r="FM31" s="225">
        <v>220.24383544921875</v>
      </c>
      <c r="FN31" s="225">
        <v>202.463134765625</v>
      </c>
      <c r="FO31" s="225">
        <v>213.85296630859375</v>
      </c>
      <c r="FP31" s="225">
        <v>220.90733337402344</v>
      </c>
      <c r="FQ31" s="225">
        <v>180.58415222167969</v>
      </c>
      <c r="FR31" s="225">
        <v>182.88493347167969</v>
      </c>
      <c r="FS31" s="225">
        <v>270.51351928710938</v>
      </c>
      <c r="FT31" s="225">
        <v>208.90771484375</v>
      </c>
      <c r="FU31" s="225">
        <v>227.70443725585938</v>
      </c>
      <c r="FV31" s="225">
        <v>237.11039733886719</v>
      </c>
      <c r="FW31" s="225">
        <v>246.94792175292969</v>
      </c>
      <c r="FX31" s="225">
        <v>200.54595947265625</v>
      </c>
      <c r="FY31" s="225">
        <v>221.48762512207031</v>
      </c>
      <c r="FZ31" s="225">
        <v>202.08598327636719</v>
      </c>
      <c r="GA31" s="225">
        <v>213.70570373535156</v>
      </c>
      <c r="GB31" s="225">
        <v>219.85122680664063</v>
      </c>
      <c r="GC31" s="225">
        <v>219.82286071777344</v>
      </c>
      <c r="GD31" s="225">
        <v>220.84989929199219</v>
      </c>
      <c r="GE31" s="225">
        <v>219.56045532226563</v>
      </c>
      <c r="GF31" s="225">
        <v>220.341064453125</v>
      </c>
      <c r="GG31" s="225">
        <v>220.09629821777344</v>
      </c>
      <c r="GH31" s="225">
        <v>220.35688781738281</v>
      </c>
      <c r="GI31" s="225">
        <v>219.78999328613281</v>
      </c>
      <c r="GJ31" s="225">
        <v>219.92849731445313</v>
      </c>
      <c r="GK31" s="225">
        <v>218.98313903808594</v>
      </c>
      <c r="GL31" s="225">
        <v>221.33665466308594</v>
      </c>
      <c r="GM31" s="225">
        <v>180.44227600097656</v>
      </c>
      <c r="GN31" s="225">
        <v>181.72085571289063</v>
      </c>
      <c r="GO31" s="225">
        <v>273.97158813476563</v>
      </c>
      <c r="GP31" s="225">
        <v>208.441650390625</v>
      </c>
      <c r="GQ31" s="225">
        <v>228.6793212890625</v>
      </c>
      <c r="GR31" s="225">
        <v>237.635009765625</v>
      </c>
      <c r="GS31" s="225">
        <v>248.40646362304688</v>
      </c>
      <c r="GT31" s="225">
        <v>201.0653076171875</v>
      </c>
      <c r="GU31" s="225">
        <v>221.166015625</v>
      </c>
      <c r="GV31" s="225">
        <v>202.53407287597656</v>
      </c>
      <c r="GW31" s="225">
        <v>213.99734497070313</v>
      </c>
      <c r="GX31" s="225">
        <v>219.86344909667969</v>
      </c>
      <c r="GY31" s="225">
        <v>219.86343383789063</v>
      </c>
    </row>
    <row r="32" spans="1:207" x14ac:dyDescent="0.25">
      <c r="A32" s="226">
        <v>43617</v>
      </c>
      <c r="B32" s="225">
        <v>6</v>
      </c>
      <c r="C32" s="225">
        <v>2019</v>
      </c>
      <c r="D32" s="225">
        <v>225.38778686523438</v>
      </c>
      <c r="E32" s="225">
        <v>223.61442565917969</v>
      </c>
      <c r="F32" s="225">
        <v>229.80722045898438</v>
      </c>
      <c r="G32" s="225">
        <v>226.09422302246094</v>
      </c>
      <c r="H32" s="225">
        <v>227.07954406738281</v>
      </c>
      <c r="I32" s="225">
        <v>226.12596130371094</v>
      </c>
      <c r="J32" s="225">
        <v>223.93804931640625</v>
      </c>
      <c r="K32" s="225">
        <v>225.34652709960938</v>
      </c>
      <c r="L32" s="225">
        <v>230.50418090820313</v>
      </c>
      <c r="M32" s="225">
        <v>225.70376586914063</v>
      </c>
      <c r="N32" s="225">
        <v>227.45774841308594</v>
      </c>
      <c r="O32" s="225">
        <v>224.31402587890625</v>
      </c>
      <c r="P32" s="225">
        <v>225.62138366699219</v>
      </c>
      <c r="Q32" s="225">
        <v>225.92433166503906</v>
      </c>
      <c r="R32" s="225">
        <v>231.32943725585938</v>
      </c>
      <c r="S32" s="225">
        <v>227.92720031738281</v>
      </c>
      <c r="T32" s="225">
        <v>228.32939147949219</v>
      </c>
      <c r="U32" s="225">
        <v>226.099853515625</v>
      </c>
      <c r="V32" s="225">
        <v>223.87590026855469</v>
      </c>
      <c r="W32" s="225">
        <v>223.86099243164063</v>
      </c>
      <c r="X32" s="225">
        <v>232.85842895507813</v>
      </c>
      <c r="Y32" s="225">
        <v>225.794921875</v>
      </c>
      <c r="Z32" s="225">
        <v>230.11341857910156</v>
      </c>
      <c r="AA32" s="225">
        <v>227.75886535644531</v>
      </c>
      <c r="AB32" s="225">
        <v>225.01220703125</v>
      </c>
      <c r="AC32" s="225">
        <v>225.73236083984375</v>
      </c>
      <c r="AD32" s="225">
        <v>232.02861022949219</v>
      </c>
      <c r="AE32" s="225">
        <v>228.21917724609375</v>
      </c>
      <c r="AF32" s="225">
        <v>228.72125244140625</v>
      </c>
      <c r="AG32" s="225">
        <v>227.4014892578125</v>
      </c>
      <c r="AH32" s="225">
        <v>225.0618896484375</v>
      </c>
      <c r="AI32" s="225">
        <v>225.61045837402344</v>
      </c>
      <c r="AJ32" s="225">
        <v>231.88627624511719</v>
      </c>
      <c r="AK32" s="225">
        <v>225.21380615234375</v>
      </c>
      <c r="AL32" s="225">
        <v>229.5423583984375</v>
      </c>
      <c r="AM32" s="225">
        <v>225.390625</v>
      </c>
      <c r="AN32" s="225">
        <v>224.42448425292969</v>
      </c>
      <c r="AO32" s="225">
        <v>226.79034423828125</v>
      </c>
      <c r="AP32" s="225">
        <v>231.75125122070313</v>
      </c>
      <c r="AQ32" s="225">
        <v>228.53707885742188</v>
      </c>
      <c r="AR32" s="225">
        <v>229.56985473632813</v>
      </c>
      <c r="AS32" s="225">
        <v>226.01638793945313</v>
      </c>
      <c r="AT32" s="225">
        <v>224.79495239257813</v>
      </c>
      <c r="AU32" s="225">
        <v>224.94834899902344</v>
      </c>
      <c r="AV32" s="225">
        <v>232.93511962890625</v>
      </c>
      <c r="AW32" s="225">
        <v>226.15788269042969</v>
      </c>
      <c r="AX32" s="225">
        <v>229.3724365234375</v>
      </c>
      <c r="AY32" s="225">
        <v>227.66554260253906</v>
      </c>
      <c r="AZ32" s="225">
        <v>224.63597106933594</v>
      </c>
      <c r="BA32" s="225">
        <v>225.69058227539063</v>
      </c>
      <c r="BB32" s="225">
        <v>233.93728637695313</v>
      </c>
      <c r="BC32" s="225">
        <v>228.32188415527344</v>
      </c>
      <c r="BD32" s="225">
        <v>230.08937072753906</v>
      </c>
      <c r="BE32" s="225">
        <v>227.87355041503906</v>
      </c>
      <c r="BF32" s="225">
        <v>223.54862976074219</v>
      </c>
      <c r="BG32" s="225">
        <v>225.04524230957031</v>
      </c>
      <c r="BH32" s="225">
        <v>232.03872680664063</v>
      </c>
      <c r="BI32" s="225">
        <v>223.55699157714844</v>
      </c>
      <c r="BJ32" s="225">
        <v>229.86373901367188</v>
      </c>
      <c r="BK32" s="225">
        <v>228.66375732421875</v>
      </c>
      <c r="BL32" s="225">
        <v>227.29267883300781</v>
      </c>
      <c r="BM32" s="225">
        <v>185.15081787109375</v>
      </c>
      <c r="BN32" s="225">
        <v>183.43031311035156</v>
      </c>
      <c r="BO32" s="225">
        <v>287.7977294921875</v>
      </c>
      <c r="BP32" s="225">
        <v>214.17245483398438</v>
      </c>
      <c r="BQ32" s="225">
        <v>238.34831237792969</v>
      </c>
      <c r="BR32" s="225">
        <v>241.52008056640625</v>
      </c>
      <c r="BS32" s="225">
        <v>266.42025756835938</v>
      </c>
      <c r="BT32" s="225">
        <v>209.61930847167969</v>
      </c>
      <c r="BU32" s="225">
        <v>227.89241027832031</v>
      </c>
      <c r="BV32" s="225">
        <v>208.45726013183594</v>
      </c>
      <c r="BW32" s="225">
        <v>219.37091064453125</v>
      </c>
      <c r="BX32" s="225">
        <v>227.23210144042969</v>
      </c>
      <c r="BY32" s="225">
        <v>185.30378723144531</v>
      </c>
      <c r="BZ32" s="225">
        <v>183.82275390625</v>
      </c>
      <c r="CA32" s="225">
        <v>287.8408203125</v>
      </c>
      <c r="CB32" s="225">
        <v>214.66081237792969</v>
      </c>
      <c r="CC32" s="225">
        <v>238.60829162597656</v>
      </c>
      <c r="CD32" s="225">
        <v>241.42352294921875</v>
      </c>
      <c r="CE32" s="225">
        <v>266.45892333984375</v>
      </c>
      <c r="CF32" s="225">
        <v>208.92808532714844</v>
      </c>
      <c r="CG32" s="225">
        <v>225.39190673828125</v>
      </c>
      <c r="CH32" s="225">
        <v>208.55903625488281</v>
      </c>
      <c r="CI32" s="225">
        <v>219.10366821289063</v>
      </c>
      <c r="CJ32" s="225">
        <v>227.22895812988281</v>
      </c>
      <c r="CK32" s="225">
        <v>185.19447326660156</v>
      </c>
      <c r="CL32" s="225">
        <v>184.55857849121094</v>
      </c>
      <c r="CM32" s="225">
        <v>284.46954345703125</v>
      </c>
      <c r="CN32" s="225">
        <v>214.83992004394531</v>
      </c>
      <c r="CO32" s="225">
        <v>237.57240295410156</v>
      </c>
      <c r="CP32" s="225">
        <v>241.57527160644531</v>
      </c>
      <c r="CQ32" s="225">
        <v>266.7786865234375</v>
      </c>
      <c r="CR32" s="225">
        <v>209.07757568359375</v>
      </c>
      <c r="CS32" s="225">
        <v>225.83944702148438</v>
      </c>
      <c r="CT32" s="225">
        <v>208.56317138671875</v>
      </c>
      <c r="CU32" s="225">
        <v>218.71047973632813</v>
      </c>
      <c r="CV32" s="225">
        <v>227.13449096679688</v>
      </c>
      <c r="CW32" s="225">
        <v>185.450927734375</v>
      </c>
      <c r="CX32" s="225">
        <v>184.84548950195313</v>
      </c>
      <c r="CY32" s="225">
        <v>284.01904296875</v>
      </c>
      <c r="CZ32" s="225">
        <v>215.17347717285156</v>
      </c>
      <c r="DA32" s="225">
        <v>238.39462280273438</v>
      </c>
      <c r="DB32" s="225">
        <v>241.18832397460938</v>
      </c>
      <c r="DC32" s="225">
        <v>266.20233154296875</v>
      </c>
      <c r="DD32" s="225">
        <v>208.96257019042969</v>
      </c>
      <c r="DE32" s="225">
        <v>225.37191772460938</v>
      </c>
      <c r="DF32" s="225">
        <v>208.07646179199219</v>
      </c>
      <c r="DG32" s="225">
        <v>218.8455810546875</v>
      </c>
      <c r="DH32" s="225">
        <v>227.09092712402344</v>
      </c>
      <c r="DI32" s="225">
        <v>185.20547485351563</v>
      </c>
      <c r="DJ32" s="225">
        <v>185.47413635253906</v>
      </c>
      <c r="DK32" s="225">
        <v>281.70913696289063</v>
      </c>
      <c r="DL32" s="225">
        <v>215.23019409179688</v>
      </c>
      <c r="DM32" s="225">
        <v>237.94975280761719</v>
      </c>
      <c r="DN32" s="225">
        <v>241.38694763183594</v>
      </c>
      <c r="DO32" s="225">
        <v>267.00369262695313</v>
      </c>
      <c r="DP32" s="225">
        <v>208.7037353515625</v>
      </c>
      <c r="DQ32" s="225">
        <v>225.03804016113281</v>
      </c>
      <c r="DR32" s="225">
        <v>207.97990417480469</v>
      </c>
      <c r="DS32" s="225">
        <v>218.7298583984375</v>
      </c>
      <c r="DT32" s="225">
        <v>226.86297607421875</v>
      </c>
      <c r="DU32" s="225">
        <v>185.26144409179688</v>
      </c>
      <c r="DV32" s="225">
        <v>185.26976013183594</v>
      </c>
      <c r="DW32" s="225">
        <v>281.67266845703125</v>
      </c>
      <c r="DX32" s="225">
        <v>215.69514465332031</v>
      </c>
      <c r="DY32" s="225">
        <v>237.95162963867188</v>
      </c>
      <c r="DZ32" s="225">
        <v>241.36495971679688</v>
      </c>
      <c r="EA32" s="225">
        <v>266.42581176757813</v>
      </c>
      <c r="EB32" s="225">
        <v>209.11146545410156</v>
      </c>
      <c r="EC32" s="225">
        <v>225.874755859375</v>
      </c>
      <c r="ED32" s="225">
        <v>207.86012268066406</v>
      </c>
      <c r="EE32" s="225">
        <v>218.49649047851563</v>
      </c>
      <c r="EF32" s="225">
        <v>226.80305480957031</v>
      </c>
      <c r="EG32" s="225">
        <v>185.38389587402344</v>
      </c>
      <c r="EH32" s="225">
        <v>185.41867065429688</v>
      </c>
      <c r="EI32" s="225">
        <v>281.5634765625</v>
      </c>
      <c r="EJ32" s="225">
        <v>215.50991821289063</v>
      </c>
      <c r="EK32" s="225">
        <v>237.20014953613281</v>
      </c>
      <c r="EL32" s="225">
        <v>241.20594787597656</v>
      </c>
      <c r="EM32" s="225">
        <v>265.58132934570313</v>
      </c>
      <c r="EN32" s="225">
        <v>208.47183227539063</v>
      </c>
      <c r="EO32" s="225">
        <v>224.40647888183594</v>
      </c>
      <c r="EP32" s="225">
        <v>207.66748046875</v>
      </c>
      <c r="EQ32" s="225">
        <v>218.51185607910156</v>
      </c>
      <c r="ER32" s="225">
        <v>226.78196716308594</v>
      </c>
      <c r="ES32" s="225">
        <v>185.28016662597656</v>
      </c>
      <c r="ET32" s="225">
        <v>185.83842468261719</v>
      </c>
      <c r="EU32" s="225">
        <v>279.56307983398438</v>
      </c>
      <c r="EV32" s="225">
        <v>215.7265625</v>
      </c>
      <c r="EW32" s="225">
        <v>236.17051696777344</v>
      </c>
      <c r="EX32" s="225">
        <v>241.34663391113281</v>
      </c>
      <c r="EY32" s="225">
        <v>265.76678466796875</v>
      </c>
      <c r="EZ32" s="225">
        <v>208.49687194824219</v>
      </c>
      <c r="FA32" s="225">
        <v>224.7333984375</v>
      </c>
      <c r="FB32" s="225">
        <v>207.57559204101563</v>
      </c>
      <c r="FC32" s="225">
        <v>218.69679260253906</v>
      </c>
      <c r="FD32" s="225">
        <v>226.65655517578125</v>
      </c>
      <c r="FE32" s="225">
        <v>185.39027404785156</v>
      </c>
      <c r="FF32" s="225">
        <v>186.29261779785156</v>
      </c>
      <c r="FG32" s="225">
        <v>278.70718383789063</v>
      </c>
      <c r="FH32" s="225">
        <v>215.85716247558594</v>
      </c>
      <c r="FI32" s="225">
        <v>236.04588317871094</v>
      </c>
      <c r="FJ32" s="225">
        <v>241.33706665039063</v>
      </c>
      <c r="FK32" s="225">
        <v>266.00485229492188</v>
      </c>
      <c r="FL32" s="225">
        <v>208.18060302734375</v>
      </c>
      <c r="FM32" s="225">
        <v>224.42120361328125</v>
      </c>
      <c r="FN32" s="225">
        <v>207.47927856445313</v>
      </c>
      <c r="FO32" s="225">
        <v>218.13824462890625</v>
      </c>
      <c r="FP32" s="225">
        <v>226.65328979492188</v>
      </c>
      <c r="FQ32" s="225">
        <v>185.51454162597656</v>
      </c>
      <c r="FR32" s="225">
        <v>186.1676025390625</v>
      </c>
      <c r="FS32" s="225">
        <v>277.70965576171875</v>
      </c>
      <c r="FT32" s="225">
        <v>216.05117797851563</v>
      </c>
      <c r="FU32" s="225">
        <v>235.12551879882813</v>
      </c>
      <c r="FV32" s="225">
        <v>240.98036193847656</v>
      </c>
      <c r="FW32" s="225">
        <v>264.886962890625</v>
      </c>
      <c r="FX32" s="225">
        <v>207.74703979492188</v>
      </c>
      <c r="FY32" s="225">
        <v>225.67828369140625</v>
      </c>
      <c r="FZ32" s="225">
        <v>206.89715576171875</v>
      </c>
      <c r="GA32" s="225">
        <v>217.84664916992188</v>
      </c>
      <c r="GB32" s="225">
        <v>225.84820556640625</v>
      </c>
      <c r="GC32" s="225">
        <v>225.83303833007813</v>
      </c>
      <c r="GD32" s="225">
        <v>226.86866760253906</v>
      </c>
      <c r="GE32" s="225">
        <v>225.54060363769531</v>
      </c>
      <c r="GF32" s="225">
        <v>226.39353942871094</v>
      </c>
      <c r="GG32" s="225">
        <v>226.13264465332031</v>
      </c>
      <c r="GH32" s="225">
        <v>226.33709716796875</v>
      </c>
      <c r="GI32" s="225">
        <v>225.73184204101563</v>
      </c>
      <c r="GJ32" s="225">
        <v>225.88783264160156</v>
      </c>
      <c r="GK32" s="225">
        <v>224.8966064453125</v>
      </c>
      <c r="GL32" s="225">
        <v>226.95413208007813</v>
      </c>
      <c r="GM32" s="225">
        <v>185.34124755859375</v>
      </c>
      <c r="GN32" s="225">
        <v>185.32411193847656</v>
      </c>
      <c r="GO32" s="225">
        <v>281.378662109375</v>
      </c>
      <c r="GP32" s="225">
        <v>215.57330322265625</v>
      </c>
      <c r="GQ32" s="225">
        <v>236.69615173339844</v>
      </c>
      <c r="GR32" s="225">
        <v>241.26913452148438</v>
      </c>
      <c r="GS32" s="225">
        <v>266.02352905273438</v>
      </c>
      <c r="GT32" s="225">
        <v>208.49900817871094</v>
      </c>
      <c r="GU32" s="225">
        <v>225.20060729980469</v>
      </c>
      <c r="GV32" s="225">
        <v>207.62602233886719</v>
      </c>
      <c r="GW32" s="225">
        <v>218.4544677734375</v>
      </c>
      <c r="GX32" s="225">
        <v>225.84109497070313</v>
      </c>
      <c r="GY32" s="225">
        <v>225.84107971191406</v>
      </c>
    </row>
    <row r="33" spans="1:207" x14ac:dyDescent="0.25">
      <c r="A33" s="226">
        <v>43647</v>
      </c>
      <c r="B33" s="225">
        <v>7</v>
      </c>
      <c r="C33" s="225">
        <v>2019</v>
      </c>
      <c r="D33" s="225">
        <v>230.154541015625</v>
      </c>
      <c r="E33" s="225">
        <v>228.2989501953125</v>
      </c>
      <c r="F33" s="225">
        <v>234.02998352050781</v>
      </c>
      <c r="G33" s="225">
        <v>230.19331359863281</v>
      </c>
      <c r="H33" s="225">
        <v>232.85124206542969</v>
      </c>
      <c r="I33" s="225">
        <v>231.69418334960938</v>
      </c>
      <c r="J33" s="225">
        <v>228.69654846191406</v>
      </c>
      <c r="K33" s="225">
        <v>230.20172119140625</v>
      </c>
      <c r="L33" s="225">
        <v>234.83052062988281</v>
      </c>
      <c r="M33" s="225">
        <v>229.83866882324219</v>
      </c>
      <c r="N33" s="225">
        <v>233.37672424316406</v>
      </c>
      <c r="O33" s="225">
        <v>230.02116394042969</v>
      </c>
      <c r="P33" s="225">
        <v>230.4039306640625</v>
      </c>
      <c r="Q33" s="225">
        <v>230.70504760742188</v>
      </c>
      <c r="R33" s="225">
        <v>235.82220458984375</v>
      </c>
      <c r="S33" s="225">
        <v>232.00218200683594</v>
      </c>
      <c r="T33" s="225">
        <v>234.51011657714844</v>
      </c>
      <c r="U33" s="225">
        <v>231.78866577148438</v>
      </c>
      <c r="V33" s="225">
        <v>228.42741394042969</v>
      </c>
      <c r="W33" s="225">
        <v>228.63058471679688</v>
      </c>
      <c r="X33" s="225">
        <v>237.52223205566406</v>
      </c>
      <c r="Y33" s="225">
        <v>230.03822326660156</v>
      </c>
      <c r="Z33" s="225">
        <v>236.51704406738281</v>
      </c>
      <c r="AA33" s="225">
        <v>233.48741149902344</v>
      </c>
      <c r="AB33" s="225">
        <v>229.82369995117188</v>
      </c>
      <c r="AC33" s="225">
        <v>230.70625305175781</v>
      </c>
      <c r="AD33" s="225">
        <v>236.811767578125</v>
      </c>
      <c r="AE33" s="225">
        <v>232.34828186035156</v>
      </c>
      <c r="AF33" s="225">
        <v>234.92633056640625</v>
      </c>
      <c r="AG33" s="225">
        <v>233.12643432617188</v>
      </c>
      <c r="AH33" s="225">
        <v>229.82496643066406</v>
      </c>
      <c r="AI33" s="225">
        <v>230.59214782714844</v>
      </c>
      <c r="AJ33" s="225">
        <v>236.64260864257813</v>
      </c>
      <c r="AK33" s="225">
        <v>229.28640747070313</v>
      </c>
      <c r="AL33" s="225">
        <v>235.97752380371094</v>
      </c>
      <c r="AM33" s="225">
        <v>231.15888977050781</v>
      </c>
      <c r="AN33" s="225">
        <v>229.09272766113281</v>
      </c>
      <c r="AO33" s="225">
        <v>231.86801147460938</v>
      </c>
      <c r="AP33" s="225">
        <v>236.59901428222656</v>
      </c>
      <c r="AQ33" s="225">
        <v>232.76094055175781</v>
      </c>
      <c r="AR33" s="225">
        <v>236.31307983398438</v>
      </c>
      <c r="AS33" s="225">
        <v>231.67007446289063</v>
      </c>
      <c r="AT33" s="225">
        <v>229.642822265625</v>
      </c>
      <c r="AU33" s="225">
        <v>229.89665222167969</v>
      </c>
      <c r="AV33" s="225">
        <v>237.93484497070313</v>
      </c>
      <c r="AW33" s="225">
        <v>230.30169677734375</v>
      </c>
      <c r="AX33" s="225">
        <v>236.26573181152344</v>
      </c>
      <c r="AY33" s="225">
        <v>233.56564331054688</v>
      </c>
      <c r="AZ33" s="225">
        <v>229.64036560058594</v>
      </c>
      <c r="BA33" s="225">
        <v>230.79573059082031</v>
      </c>
      <c r="BB33" s="225">
        <v>239.01004028320313</v>
      </c>
      <c r="BC33" s="225">
        <v>232.46783447265625</v>
      </c>
      <c r="BD33" s="225">
        <v>237.24409484863281</v>
      </c>
      <c r="BE33" s="225">
        <v>233.65679931640625</v>
      </c>
      <c r="BF33" s="225">
        <v>228.54525756835938</v>
      </c>
      <c r="BG33" s="225">
        <v>230.26495361328125</v>
      </c>
      <c r="BH33" s="225">
        <v>237.19892883300781</v>
      </c>
      <c r="BI33" s="225">
        <v>227.65077209472656</v>
      </c>
      <c r="BJ33" s="225">
        <v>237.02276611328125</v>
      </c>
      <c r="BK33" s="225">
        <v>234.60569763183594</v>
      </c>
      <c r="BL33" s="225">
        <v>231.99430847167969</v>
      </c>
      <c r="BM33" s="225">
        <v>186.63604736328125</v>
      </c>
      <c r="BN33" s="225">
        <v>184.46357727050781</v>
      </c>
      <c r="BO33" s="225">
        <v>293.66845703125</v>
      </c>
      <c r="BP33" s="225">
        <v>219.544189453125</v>
      </c>
      <c r="BQ33" s="225">
        <v>248.04756164550781</v>
      </c>
      <c r="BR33" s="225">
        <v>244.993408203125</v>
      </c>
      <c r="BS33" s="225">
        <v>267.10845947265625</v>
      </c>
      <c r="BT33" s="225">
        <v>217.39112854003906</v>
      </c>
      <c r="BU33" s="225">
        <v>232.97990417480469</v>
      </c>
      <c r="BV33" s="225">
        <v>214.82357788085938</v>
      </c>
      <c r="BW33" s="225">
        <v>225.29502868652344</v>
      </c>
      <c r="BX33" s="225">
        <v>232.02607727050781</v>
      </c>
      <c r="BY33" s="225">
        <v>186.88156127929688</v>
      </c>
      <c r="BZ33" s="225">
        <v>184.88565063476563</v>
      </c>
      <c r="CA33" s="225">
        <v>293.85916137695313</v>
      </c>
      <c r="CB33" s="225">
        <v>220.09664916992188</v>
      </c>
      <c r="CC33" s="225">
        <v>248.46672058105469</v>
      </c>
      <c r="CD33" s="225">
        <v>245.076904296875</v>
      </c>
      <c r="CE33" s="225">
        <v>267.14303588867188</v>
      </c>
      <c r="CF33" s="225">
        <v>216.80255126953125</v>
      </c>
      <c r="CG33" s="225">
        <v>230.127197265625</v>
      </c>
      <c r="CH33" s="225">
        <v>215.092529296875</v>
      </c>
      <c r="CI33" s="225">
        <v>225.05654907226563</v>
      </c>
      <c r="CJ33" s="225">
        <v>232.10513305664063</v>
      </c>
      <c r="CK33" s="225">
        <v>186.66679382324219</v>
      </c>
      <c r="CL33" s="225">
        <v>185.43081665039063</v>
      </c>
      <c r="CM33" s="225">
        <v>290.60629272460938</v>
      </c>
      <c r="CN33" s="225">
        <v>220.27384948730469</v>
      </c>
      <c r="CO33" s="225">
        <v>247.2537841796875</v>
      </c>
      <c r="CP33" s="225">
        <v>245.13739013671875</v>
      </c>
      <c r="CQ33" s="225">
        <v>267.3994140625</v>
      </c>
      <c r="CR33" s="225">
        <v>217.06263732910156</v>
      </c>
      <c r="CS33" s="225">
        <v>230.63047790527344</v>
      </c>
      <c r="CT33" s="225">
        <v>215.09091186523438</v>
      </c>
      <c r="CU33" s="225">
        <v>224.59864807128906</v>
      </c>
      <c r="CV33" s="225">
        <v>232.09065246582031</v>
      </c>
      <c r="CW33" s="225">
        <v>187.11210632324219</v>
      </c>
      <c r="CX33" s="225">
        <v>185.68052673339844</v>
      </c>
      <c r="CY33" s="225">
        <v>290.29791259765625</v>
      </c>
      <c r="CZ33" s="225">
        <v>220.619140625</v>
      </c>
      <c r="DA33" s="225">
        <v>248.19692993164063</v>
      </c>
      <c r="DB33" s="225">
        <v>244.44024658203125</v>
      </c>
      <c r="DC33" s="225">
        <v>266.85833740234375</v>
      </c>
      <c r="DD33" s="225">
        <v>216.96763610839844</v>
      </c>
      <c r="DE33" s="225">
        <v>230.13356018066406</v>
      </c>
      <c r="DF33" s="225">
        <v>214.39199829101563</v>
      </c>
      <c r="DG33" s="225">
        <v>224.73902893066406</v>
      </c>
      <c r="DH33" s="225">
        <v>232.11032104492188</v>
      </c>
      <c r="DI33" s="225">
        <v>186.68391418457031</v>
      </c>
      <c r="DJ33" s="225">
        <v>186.11483764648438</v>
      </c>
      <c r="DK33" s="225">
        <v>287.9234619140625</v>
      </c>
      <c r="DL33" s="225">
        <v>220.70199584960938</v>
      </c>
      <c r="DM33" s="225">
        <v>247.88490295410156</v>
      </c>
      <c r="DN33" s="225">
        <v>244.814208984375</v>
      </c>
      <c r="DO33" s="225">
        <v>267.57037353515625</v>
      </c>
      <c r="DP33" s="225">
        <v>216.76327514648438</v>
      </c>
      <c r="DQ33" s="225">
        <v>229.71156311035156</v>
      </c>
      <c r="DR33" s="225">
        <v>214.12127685546875</v>
      </c>
      <c r="DS33" s="225">
        <v>224.5538330078125</v>
      </c>
      <c r="DT33" s="225">
        <v>231.92375183105469</v>
      </c>
      <c r="DU33" s="225">
        <v>186.75624084472656</v>
      </c>
      <c r="DV33" s="225">
        <v>186.07719421386719</v>
      </c>
      <c r="DW33" s="225">
        <v>287.91342163085938</v>
      </c>
      <c r="DX33" s="225">
        <v>221.20011901855469</v>
      </c>
      <c r="DY33" s="225">
        <v>247.80113220214844</v>
      </c>
      <c r="DZ33" s="225">
        <v>244.69705200195313</v>
      </c>
      <c r="EA33" s="225">
        <v>267.05276489257813</v>
      </c>
      <c r="EB33" s="225">
        <v>217.15757751464844</v>
      </c>
      <c r="EC33" s="225">
        <v>230.74981689453125</v>
      </c>
      <c r="ED33" s="225">
        <v>214.0291748046875</v>
      </c>
      <c r="EE33" s="225">
        <v>224.37481689453125</v>
      </c>
      <c r="EF33" s="225">
        <v>231.89421081542969</v>
      </c>
      <c r="EG33" s="225">
        <v>186.93247985839844</v>
      </c>
      <c r="EH33" s="225">
        <v>186.27885437011719</v>
      </c>
      <c r="EI33" s="225">
        <v>287.79818725585938</v>
      </c>
      <c r="EJ33" s="225">
        <v>220.95820617675781</v>
      </c>
      <c r="EK33" s="225">
        <v>246.99560546875</v>
      </c>
      <c r="EL33" s="225">
        <v>244.15824890136719</v>
      </c>
      <c r="EM33" s="225">
        <v>266.29254150390625</v>
      </c>
      <c r="EN33" s="225">
        <v>216.55917358398438</v>
      </c>
      <c r="EO33" s="225">
        <v>229.13038635253906</v>
      </c>
      <c r="EP33" s="225">
        <v>213.86692810058594</v>
      </c>
      <c r="EQ33" s="225">
        <v>224.40519714355469</v>
      </c>
      <c r="ER33" s="225">
        <v>231.95074462890625</v>
      </c>
      <c r="ES33" s="225">
        <v>186.79966735839844</v>
      </c>
      <c r="ET33" s="225">
        <v>186.5660400390625</v>
      </c>
      <c r="EU33" s="225">
        <v>285.84063720703125</v>
      </c>
      <c r="EV33" s="225">
        <v>221.24946594238281</v>
      </c>
      <c r="EW33" s="225">
        <v>245.79806518554688</v>
      </c>
      <c r="EX33" s="225">
        <v>244.35072326660156</v>
      </c>
      <c r="EY33" s="225">
        <v>266.45135498046875</v>
      </c>
      <c r="EZ33" s="225">
        <v>216.58941650390625</v>
      </c>
      <c r="FA33" s="225">
        <v>229.51811218261719</v>
      </c>
      <c r="FB33" s="225">
        <v>213.73521423339844</v>
      </c>
      <c r="FC33" s="225">
        <v>224.57659912109375</v>
      </c>
      <c r="FD33" s="225">
        <v>231.89100646972656</v>
      </c>
      <c r="FE33" s="225">
        <v>186.9554443359375</v>
      </c>
      <c r="FF33" s="225">
        <v>187.02679443359375</v>
      </c>
      <c r="FG33" s="225">
        <v>284.90802001953125</v>
      </c>
      <c r="FH33" s="225">
        <v>221.299560546875</v>
      </c>
      <c r="FI33" s="225">
        <v>245.77967834472656</v>
      </c>
      <c r="FJ33" s="225">
        <v>244.27796936035156</v>
      </c>
      <c r="FK33" s="225">
        <v>266.66180419921875</v>
      </c>
      <c r="FL33" s="225">
        <v>216.30947875976563</v>
      </c>
      <c r="FM33" s="225">
        <v>229.1893310546875</v>
      </c>
      <c r="FN33" s="225">
        <v>213.42588806152344</v>
      </c>
      <c r="FO33" s="225">
        <v>224.04872131347656</v>
      </c>
      <c r="FP33" s="225">
        <v>231.94796752929688</v>
      </c>
      <c r="FQ33" s="225">
        <v>187.14790344238281</v>
      </c>
      <c r="FR33" s="225">
        <v>186.95719909667969</v>
      </c>
      <c r="FS33" s="225">
        <v>284.02316284179688</v>
      </c>
      <c r="FT33" s="225">
        <v>221.45808410644531</v>
      </c>
      <c r="FU33" s="225">
        <v>244.63957214355469</v>
      </c>
      <c r="FV33" s="225">
        <v>243.477294921875</v>
      </c>
      <c r="FW33" s="225">
        <v>265.63177490234375</v>
      </c>
      <c r="FX33" s="225">
        <v>215.86837768554688</v>
      </c>
      <c r="FY33" s="225">
        <v>230.57408142089844</v>
      </c>
      <c r="FZ33" s="225">
        <v>212.84716796875</v>
      </c>
      <c r="GA33" s="225">
        <v>223.81898498535156</v>
      </c>
      <c r="GB33" s="225">
        <v>230.50640869140625</v>
      </c>
      <c r="GC33" s="225">
        <v>230.62301635742188</v>
      </c>
      <c r="GD33" s="225">
        <v>231.70452880859375</v>
      </c>
      <c r="GE33" s="225">
        <v>230.36161804199219</v>
      </c>
      <c r="GF33" s="225">
        <v>231.36354064941406</v>
      </c>
      <c r="GG33" s="225">
        <v>231.11885070800781</v>
      </c>
      <c r="GH33" s="225">
        <v>231.34255981445313</v>
      </c>
      <c r="GI33" s="225">
        <v>230.79081726074219</v>
      </c>
      <c r="GJ33" s="225">
        <v>231.05339050292969</v>
      </c>
      <c r="GK33" s="225">
        <v>230.10809326171875</v>
      </c>
      <c r="GL33" s="225">
        <v>231.98847961425781</v>
      </c>
      <c r="GM33" s="225">
        <v>186.89627075195313</v>
      </c>
      <c r="GN33" s="225">
        <v>186.14247131347656</v>
      </c>
      <c r="GO33" s="225">
        <v>287.5888671875</v>
      </c>
      <c r="GP33" s="225">
        <v>221.02084350585938</v>
      </c>
      <c r="GQ33" s="225">
        <v>246.4029541015625</v>
      </c>
      <c r="GR33" s="225">
        <v>244.31694030761719</v>
      </c>
      <c r="GS33" s="225">
        <v>266.69223022460938</v>
      </c>
      <c r="GT33" s="225">
        <v>216.55491638183594</v>
      </c>
      <c r="GU33" s="225">
        <v>230.00691223144531</v>
      </c>
      <c r="GV33" s="225">
        <v>213.75851440429688</v>
      </c>
      <c r="GW33" s="225">
        <v>224.36360168457031</v>
      </c>
      <c r="GX33" s="225">
        <v>230.84716796875</v>
      </c>
      <c r="GY33" s="225">
        <v>230.84715270996094</v>
      </c>
    </row>
    <row r="34" spans="1:207" x14ac:dyDescent="0.25">
      <c r="A34" s="226">
        <v>43678</v>
      </c>
      <c r="B34" s="225">
        <v>8</v>
      </c>
      <c r="C34" s="225">
        <v>2019</v>
      </c>
      <c r="D34" s="225">
        <v>238.96818542480469</v>
      </c>
      <c r="E34" s="225">
        <v>237.09307861328125</v>
      </c>
      <c r="F34" s="225">
        <v>244.06126403808594</v>
      </c>
      <c r="G34" s="225">
        <v>240.54576110839844</v>
      </c>
      <c r="H34" s="225">
        <v>243.4896240234375</v>
      </c>
      <c r="I34" s="225">
        <v>240.86990356445313</v>
      </c>
      <c r="J34" s="225">
        <v>237.64723205566406</v>
      </c>
      <c r="K34" s="225">
        <v>239.07612609863281</v>
      </c>
      <c r="L34" s="225">
        <v>244.60467529296875</v>
      </c>
      <c r="M34" s="225">
        <v>240.05375671386719</v>
      </c>
      <c r="N34" s="225">
        <v>243.87318420410156</v>
      </c>
      <c r="O34" s="225">
        <v>239.13996887207031</v>
      </c>
      <c r="P34" s="225">
        <v>239.11601257324219</v>
      </c>
      <c r="Q34" s="225">
        <v>239.44815063476563</v>
      </c>
      <c r="R34" s="225">
        <v>245.51004028320313</v>
      </c>
      <c r="S34" s="225">
        <v>242.14688110351563</v>
      </c>
      <c r="T34" s="225">
        <v>244.93254089355469</v>
      </c>
      <c r="U34" s="225">
        <v>241.09422302246094</v>
      </c>
      <c r="V34" s="225">
        <v>237.29347229003906</v>
      </c>
      <c r="W34" s="225">
        <v>237.36637878417969</v>
      </c>
      <c r="X34" s="225">
        <v>247.11027526855469</v>
      </c>
      <c r="Y34" s="225">
        <v>240.21371459960938</v>
      </c>
      <c r="Z34" s="225">
        <v>246.91537475585938</v>
      </c>
      <c r="AA34" s="225">
        <v>243.1126708984375</v>
      </c>
      <c r="AB34" s="225">
        <v>238.65043640136719</v>
      </c>
      <c r="AC34" s="225">
        <v>239.54795837402344</v>
      </c>
      <c r="AD34" s="225">
        <v>246.33285522460938</v>
      </c>
      <c r="AE34" s="225">
        <v>242.47171020507813</v>
      </c>
      <c r="AF34" s="225">
        <v>245.24876403808594</v>
      </c>
      <c r="AG34" s="225">
        <v>242.83753967285156</v>
      </c>
      <c r="AH34" s="225">
        <v>238.53118896484375</v>
      </c>
      <c r="AI34" s="225">
        <v>239.43733215332031</v>
      </c>
      <c r="AJ34" s="225">
        <v>246.10258483886719</v>
      </c>
      <c r="AK34" s="225">
        <v>239.18412780761719</v>
      </c>
      <c r="AL34" s="225">
        <v>246.27114868164063</v>
      </c>
      <c r="AM34" s="225">
        <v>240.91653442382813</v>
      </c>
      <c r="AN34" s="225">
        <v>238.00076293945313</v>
      </c>
      <c r="AO34" s="225">
        <v>240.72923278808594</v>
      </c>
      <c r="AP34" s="225">
        <v>246.13198852539063</v>
      </c>
      <c r="AQ34" s="225">
        <v>242.78634643554688</v>
      </c>
      <c r="AR34" s="225">
        <v>246.45086669921875</v>
      </c>
      <c r="AS34" s="225">
        <v>241.23863220214844</v>
      </c>
      <c r="AT34" s="225">
        <v>238.58102416992188</v>
      </c>
      <c r="AU34" s="225">
        <v>238.74432373046875</v>
      </c>
      <c r="AV34" s="225">
        <v>247.1900634765625</v>
      </c>
      <c r="AW34" s="225">
        <v>240.13624572753906</v>
      </c>
      <c r="AX34" s="225">
        <v>246.37672424316406</v>
      </c>
      <c r="AY34" s="225">
        <v>243.57598876953125</v>
      </c>
      <c r="AZ34" s="225">
        <v>238.59425354003906</v>
      </c>
      <c r="BA34" s="225">
        <v>239.63357543945313</v>
      </c>
      <c r="BB34" s="225">
        <v>248.32870483398438</v>
      </c>
      <c r="BC34" s="225">
        <v>242.19195556640625</v>
      </c>
      <c r="BD34" s="225">
        <v>247.40248107910156</v>
      </c>
      <c r="BE34" s="225">
        <v>243.62678527832031</v>
      </c>
      <c r="BF34" s="225">
        <v>237.63533020019531</v>
      </c>
      <c r="BG34" s="225">
        <v>239.14488220214844</v>
      </c>
      <c r="BH34" s="225">
        <v>246.46589660644531</v>
      </c>
      <c r="BI34" s="225">
        <v>237.29733276367188</v>
      </c>
      <c r="BJ34" s="225">
        <v>246.9344482421875</v>
      </c>
      <c r="BK34" s="225">
        <v>244.78129577636719</v>
      </c>
      <c r="BL34" s="225">
        <v>243.00946044921875</v>
      </c>
      <c r="BM34" s="225">
        <v>194.84556579589844</v>
      </c>
      <c r="BN34" s="225">
        <v>190.26466369628906</v>
      </c>
      <c r="BO34" s="225">
        <v>300.04690551757813</v>
      </c>
      <c r="BP34" s="225">
        <v>233.24873352050781</v>
      </c>
      <c r="BQ34" s="225">
        <v>260.62973022460938</v>
      </c>
      <c r="BR34" s="225">
        <v>254.15817260742188</v>
      </c>
      <c r="BS34" s="225">
        <v>270.35528564453125</v>
      </c>
      <c r="BT34" s="225">
        <v>225.97782897949219</v>
      </c>
      <c r="BU34" s="225">
        <v>238.803955078125</v>
      </c>
      <c r="BV34" s="225">
        <v>222.6746826171875</v>
      </c>
      <c r="BW34" s="225">
        <v>235.64363098144531</v>
      </c>
      <c r="BX34" s="225">
        <v>242.91558837890625</v>
      </c>
      <c r="BY34" s="225">
        <v>195.10723876953125</v>
      </c>
      <c r="BZ34" s="225">
        <v>190.65879821777344</v>
      </c>
      <c r="CA34" s="225">
        <v>300.46511840820313</v>
      </c>
      <c r="CB34" s="225">
        <v>233.56880187988281</v>
      </c>
      <c r="CC34" s="225">
        <v>261.08050537109375</v>
      </c>
      <c r="CD34" s="225">
        <v>254.25282287597656</v>
      </c>
      <c r="CE34" s="225">
        <v>270.3167724609375</v>
      </c>
      <c r="CF34" s="225">
        <v>225.68301391601563</v>
      </c>
      <c r="CG34" s="225">
        <v>236.21260070800781</v>
      </c>
      <c r="CH34" s="225">
        <v>223.01785278320313</v>
      </c>
      <c r="CI34" s="225">
        <v>235.35975646972656</v>
      </c>
      <c r="CJ34" s="225">
        <v>242.90414428710938</v>
      </c>
      <c r="CK34" s="225">
        <v>194.83067321777344</v>
      </c>
      <c r="CL34" s="225">
        <v>191.19003295898438</v>
      </c>
      <c r="CM34" s="225">
        <v>296.99639892578125</v>
      </c>
      <c r="CN34" s="225">
        <v>233.73139953613281</v>
      </c>
      <c r="CO34" s="225">
        <v>259.8857421875</v>
      </c>
      <c r="CP34" s="225">
        <v>254.36845397949219</v>
      </c>
      <c r="CQ34" s="225">
        <v>270.56365966796875</v>
      </c>
      <c r="CR34" s="225">
        <v>225.88351440429688</v>
      </c>
      <c r="CS34" s="225">
        <v>236.04170227050781</v>
      </c>
      <c r="CT34" s="225">
        <v>223.02293395996094</v>
      </c>
      <c r="CU34" s="225">
        <v>234.72061157226563</v>
      </c>
      <c r="CV34" s="225">
        <v>242.80093383789063</v>
      </c>
      <c r="CW34" s="225">
        <v>195.3095703125</v>
      </c>
      <c r="CX34" s="225">
        <v>191.49017333984375</v>
      </c>
      <c r="CY34" s="225">
        <v>296.83236694335938</v>
      </c>
      <c r="CZ34" s="225">
        <v>234.09283447265625</v>
      </c>
      <c r="DA34" s="225">
        <v>260.83798217773438</v>
      </c>
      <c r="DB34" s="225">
        <v>253.85206604003906</v>
      </c>
      <c r="DC34" s="225">
        <v>270.00369262695313</v>
      </c>
      <c r="DD34" s="225">
        <v>225.671630859375</v>
      </c>
      <c r="DE34" s="225">
        <v>235.60736083984375</v>
      </c>
      <c r="DF34" s="225">
        <v>222.16111755371094</v>
      </c>
      <c r="DG34" s="225">
        <v>234.71937561035156</v>
      </c>
      <c r="DH34" s="225">
        <v>242.73562622070313</v>
      </c>
      <c r="DI34" s="225">
        <v>194.82783508300781</v>
      </c>
      <c r="DJ34" s="225">
        <v>191.88363647460938</v>
      </c>
      <c r="DK34" s="225">
        <v>294.32269287109375</v>
      </c>
      <c r="DL34" s="225">
        <v>234.0172119140625</v>
      </c>
      <c r="DM34" s="225">
        <v>260.54299926757813</v>
      </c>
      <c r="DN34" s="225">
        <v>254.17898559570313</v>
      </c>
      <c r="DO34" s="225">
        <v>270.68780517578125</v>
      </c>
      <c r="DP34" s="225">
        <v>225.44815063476563</v>
      </c>
      <c r="DQ34" s="225">
        <v>235.26992797851563</v>
      </c>
      <c r="DR34" s="225">
        <v>221.84800720214844</v>
      </c>
      <c r="DS34" s="225">
        <v>234.55581665039063</v>
      </c>
      <c r="DT34" s="225">
        <v>242.45285034179688</v>
      </c>
      <c r="DU34" s="225">
        <v>194.94627380371094</v>
      </c>
      <c r="DV34" s="225">
        <v>191.86933898925781</v>
      </c>
      <c r="DW34" s="225">
        <v>294.23837280273438</v>
      </c>
      <c r="DX34" s="225">
        <v>234.53643798828125</v>
      </c>
      <c r="DY34" s="225">
        <v>260.52215576171875</v>
      </c>
      <c r="DZ34" s="225">
        <v>254.21336364746094</v>
      </c>
      <c r="EA34" s="225">
        <v>270.17306518554688</v>
      </c>
      <c r="EB34" s="225">
        <v>225.87681579589844</v>
      </c>
      <c r="EC34" s="225">
        <v>235.90560913085938</v>
      </c>
      <c r="ED34" s="225">
        <v>221.75175476074219</v>
      </c>
      <c r="EE34" s="225">
        <v>234.25877380371094</v>
      </c>
      <c r="EF34" s="225">
        <v>242.38084411621094</v>
      </c>
      <c r="EG34" s="225">
        <v>195.15449523925781</v>
      </c>
      <c r="EH34" s="225">
        <v>192.06610107421875</v>
      </c>
      <c r="EI34" s="225">
        <v>294.12918090820313</v>
      </c>
      <c r="EJ34" s="225">
        <v>234.3883056640625</v>
      </c>
      <c r="EK34" s="225">
        <v>259.72909545898438</v>
      </c>
      <c r="EL34" s="225">
        <v>253.82815551757813</v>
      </c>
      <c r="EM34" s="225">
        <v>269.38162231445313</v>
      </c>
      <c r="EN34" s="225">
        <v>225.57223510742188</v>
      </c>
      <c r="EO34" s="225">
        <v>234.54692077636719</v>
      </c>
      <c r="EP34" s="225">
        <v>221.545166015625</v>
      </c>
      <c r="EQ34" s="225">
        <v>234.303955078125</v>
      </c>
      <c r="ER34" s="225">
        <v>242.3599853515625</v>
      </c>
      <c r="ES34" s="225">
        <v>194.96638488769531</v>
      </c>
      <c r="ET34" s="225">
        <v>192.39112854003906</v>
      </c>
      <c r="EU34" s="225">
        <v>291.94970703125</v>
      </c>
      <c r="EV34" s="225">
        <v>234.53221130371094</v>
      </c>
      <c r="EW34" s="225">
        <v>258.696044921875</v>
      </c>
      <c r="EX34" s="225">
        <v>254.09852600097656</v>
      </c>
      <c r="EY34" s="225">
        <v>269.50189208984375</v>
      </c>
      <c r="EZ34" s="225">
        <v>225.48789978027344</v>
      </c>
      <c r="FA34" s="225">
        <v>234.82240295410156</v>
      </c>
      <c r="FB34" s="225">
        <v>221.38851928710938</v>
      </c>
      <c r="FC34" s="225">
        <v>234.35227966308594</v>
      </c>
      <c r="FD34" s="225">
        <v>242.19468688964844</v>
      </c>
      <c r="FE34" s="225">
        <v>195.15957641601563</v>
      </c>
      <c r="FF34" s="225">
        <v>192.85072326660156</v>
      </c>
      <c r="FG34" s="225">
        <v>290.8489990234375</v>
      </c>
      <c r="FH34" s="225">
        <v>234.74183654785156</v>
      </c>
      <c r="FI34" s="225">
        <v>258.64645385742188</v>
      </c>
      <c r="FJ34" s="225">
        <v>254.14018249511719</v>
      </c>
      <c r="FK34" s="225">
        <v>269.69839477539063</v>
      </c>
      <c r="FL34" s="225">
        <v>225.359375</v>
      </c>
      <c r="FM34" s="225">
        <v>234.40577697753906</v>
      </c>
      <c r="FN34" s="225">
        <v>221.02308654785156</v>
      </c>
      <c r="FO34" s="225">
        <v>233.71318054199219</v>
      </c>
      <c r="FP34" s="225">
        <v>242.19346618652344</v>
      </c>
      <c r="FQ34" s="225">
        <v>195.36331176757813</v>
      </c>
      <c r="FR34" s="225">
        <v>192.78764343261719</v>
      </c>
      <c r="FS34" s="225">
        <v>289.73379516601563</v>
      </c>
      <c r="FT34" s="225">
        <v>235.00221252441406</v>
      </c>
      <c r="FU34" s="225">
        <v>257.6112060546875</v>
      </c>
      <c r="FV34" s="225">
        <v>253.45256042480469</v>
      </c>
      <c r="FW34" s="225">
        <v>268.7012939453125</v>
      </c>
      <c r="FX34" s="225">
        <v>225.25788879394531</v>
      </c>
      <c r="FY34" s="225">
        <v>235.53094482421875</v>
      </c>
      <c r="FZ34" s="225">
        <v>220.2186279296875</v>
      </c>
      <c r="GA34" s="225">
        <v>233.383056640625</v>
      </c>
      <c r="GB34" s="225">
        <v>239.87347412109375</v>
      </c>
      <c r="GC34" s="225">
        <v>239.92837524414063</v>
      </c>
      <c r="GD34" s="225">
        <v>240.81816101074219</v>
      </c>
      <c r="GE34" s="225">
        <v>239.50131225585938</v>
      </c>
      <c r="GF34" s="225">
        <v>240.45750427246094</v>
      </c>
      <c r="GG34" s="225">
        <v>240.14576721191406</v>
      </c>
      <c r="GH34" s="225">
        <v>240.44456481933594</v>
      </c>
      <c r="GI34" s="225">
        <v>239.87857055664063</v>
      </c>
      <c r="GJ34" s="225">
        <v>240.11051940917969</v>
      </c>
      <c r="GK34" s="225">
        <v>239.2738037109375</v>
      </c>
      <c r="GL34" s="225">
        <v>242.570068359375</v>
      </c>
      <c r="GM34" s="225">
        <v>195.09172058105469</v>
      </c>
      <c r="GN34" s="225">
        <v>191.9439697265625</v>
      </c>
      <c r="GO34" s="225">
        <v>293.76776123046875</v>
      </c>
      <c r="GP34" s="225">
        <v>234.46653747558594</v>
      </c>
      <c r="GQ34" s="225">
        <v>259.2083740234375</v>
      </c>
      <c r="GR34" s="225">
        <v>253.96177673339844</v>
      </c>
      <c r="GS34" s="225">
        <v>269.79693603515625</v>
      </c>
      <c r="GT34" s="225">
        <v>225.53146362304688</v>
      </c>
      <c r="GU34" s="225">
        <v>235.29371643066406</v>
      </c>
      <c r="GV34" s="225">
        <v>221.391845703125</v>
      </c>
      <c r="GW34" s="225">
        <v>234.20843505859375</v>
      </c>
      <c r="GX34" s="225">
        <v>239.9771728515625</v>
      </c>
      <c r="GY34" s="225">
        <v>239.97715759277344</v>
      </c>
    </row>
    <row r="35" spans="1:207" x14ac:dyDescent="0.25">
      <c r="A35" s="226">
        <v>43709</v>
      </c>
      <c r="B35" s="225">
        <v>9</v>
      </c>
      <c r="C35" s="225">
        <v>2019</v>
      </c>
      <c r="D35" s="225">
        <v>252.83381652832031</v>
      </c>
      <c r="E35" s="225">
        <v>251.24699401855469</v>
      </c>
      <c r="F35" s="225">
        <v>258.04559326171875</v>
      </c>
      <c r="G35" s="225">
        <v>255.23390197753906</v>
      </c>
      <c r="H35" s="225">
        <v>257.60870361328125</v>
      </c>
      <c r="I35" s="225">
        <v>253.36068725585938</v>
      </c>
      <c r="J35" s="225">
        <v>251.7933349609375</v>
      </c>
      <c r="K35" s="225">
        <v>253.48332214355469</v>
      </c>
      <c r="L35" s="225">
        <v>258.54547119140625</v>
      </c>
      <c r="M35" s="225">
        <v>254.74090576171875</v>
      </c>
      <c r="N35" s="225">
        <v>257.96292114257813</v>
      </c>
      <c r="O35" s="225">
        <v>251.72344970703125</v>
      </c>
      <c r="P35" s="225">
        <v>252.93315124511719</v>
      </c>
      <c r="Q35" s="225">
        <v>253.60092163085938</v>
      </c>
      <c r="R35" s="225">
        <v>259.40374755859375</v>
      </c>
      <c r="S35" s="225">
        <v>256.83370971679688</v>
      </c>
      <c r="T35" s="225">
        <v>258.95071411132813</v>
      </c>
      <c r="U35" s="225">
        <v>253.79534912109375</v>
      </c>
      <c r="V35" s="225">
        <v>251.08731079101563</v>
      </c>
      <c r="W35" s="225">
        <v>251.71676635742188</v>
      </c>
      <c r="X35" s="225">
        <v>260.97573852539063</v>
      </c>
      <c r="Y35" s="225">
        <v>254.94468688964844</v>
      </c>
      <c r="Z35" s="225">
        <v>261.1671142578125</v>
      </c>
      <c r="AA35" s="225">
        <v>255.97134399414063</v>
      </c>
      <c r="AB35" s="225">
        <v>252.640380859375</v>
      </c>
      <c r="AC35" s="225">
        <v>254.1026611328125</v>
      </c>
      <c r="AD35" s="225">
        <v>260.33123779296875</v>
      </c>
      <c r="AE35" s="225">
        <v>257.147216796875</v>
      </c>
      <c r="AF35" s="225">
        <v>259.544677734375</v>
      </c>
      <c r="AG35" s="225">
        <v>255.77676391601563</v>
      </c>
      <c r="AH35" s="225">
        <v>252.22604370117188</v>
      </c>
      <c r="AI35" s="225">
        <v>253.89248657226563</v>
      </c>
      <c r="AJ35" s="225">
        <v>260.17169189453125</v>
      </c>
      <c r="AK35" s="225">
        <v>254.00701904296875</v>
      </c>
      <c r="AL35" s="225">
        <v>260.72628784179688</v>
      </c>
      <c r="AM35" s="225">
        <v>253.76797485351563</v>
      </c>
      <c r="AN35" s="225">
        <v>251.98583984375</v>
      </c>
      <c r="AO35" s="225">
        <v>255.15122985839844</v>
      </c>
      <c r="AP35" s="225">
        <v>260.34878540039063</v>
      </c>
      <c r="AQ35" s="225">
        <v>257.69003295898438</v>
      </c>
      <c r="AR35" s="225">
        <v>260.99310302734375</v>
      </c>
      <c r="AS35" s="225">
        <v>253.84358215332031</v>
      </c>
      <c r="AT35" s="225">
        <v>252.55848693847656</v>
      </c>
      <c r="AU35" s="225">
        <v>253.19174194335938</v>
      </c>
      <c r="AV35" s="225">
        <v>261.06719970703125</v>
      </c>
      <c r="AW35" s="225">
        <v>254.89628601074219</v>
      </c>
      <c r="AX35" s="225">
        <v>260.78372192382813</v>
      </c>
      <c r="AY35" s="225">
        <v>256.50106811523438</v>
      </c>
      <c r="AZ35" s="225">
        <v>252.43690490722656</v>
      </c>
      <c r="BA35" s="225">
        <v>254.04605102539063</v>
      </c>
      <c r="BB35" s="225">
        <v>262.07537841796875</v>
      </c>
      <c r="BC35" s="225">
        <v>256.72665405273438</v>
      </c>
      <c r="BD35" s="225">
        <v>262.18154907226563</v>
      </c>
      <c r="BE35" s="225">
        <v>256.35696411132813</v>
      </c>
      <c r="BF35" s="225">
        <v>251.68568420410156</v>
      </c>
      <c r="BG35" s="225">
        <v>253.88095092773438</v>
      </c>
      <c r="BH35" s="225">
        <v>260.43020629882813</v>
      </c>
      <c r="BI35" s="225">
        <v>252.31886291503906</v>
      </c>
      <c r="BJ35" s="225">
        <v>261.5394287109375</v>
      </c>
      <c r="BK35" s="225">
        <v>257.63345336914063</v>
      </c>
      <c r="BL35" s="225">
        <v>256.89572143554688</v>
      </c>
      <c r="BM35" s="225">
        <v>205.73931884765625</v>
      </c>
      <c r="BN35" s="225">
        <v>207.52951049804688</v>
      </c>
      <c r="BO35" s="225">
        <v>306.3502197265625</v>
      </c>
      <c r="BP35" s="225">
        <v>250.18807983398438</v>
      </c>
      <c r="BQ35" s="225">
        <v>282.90847778320313</v>
      </c>
      <c r="BR35" s="225">
        <v>266.3055419921875</v>
      </c>
      <c r="BS35" s="225">
        <v>288.68899536132813</v>
      </c>
      <c r="BT35" s="225">
        <v>242.85720825195313</v>
      </c>
      <c r="BU35" s="225">
        <v>241.044189453125</v>
      </c>
      <c r="BV35" s="225">
        <v>234.70721435546875</v>
      </c>
      <c r="BW35" s="225">
        <v>255.24559020996094</v>
      </c>
      <c r="BX35" s="225">
        <v>256.78640747070313</v>
      </c>
      <c r="BY35" s="225">
        <v>206.11900329589844</v>
      </c>
      <c r="BZ35" s="225">
        <v>207.88236999511719</v>
      </c>
      <c r="CA35" s="225">
        <v>306.74603271484375</v>
      </c>
      <c r="CB35" s="225">
        <v>250.6949462890625</v>
      </c>
      <c r="CC35" s="225">
        <v>283.5054931640625</v>
      </c>
      <c r="CD35" s="225">
        <v>266.35382080078125</v>
      </c>
      <c r="CE35" s="225">
        <v>288.58572387695313</v>
      </c>
      <c r="CF35" s="225">
        <v>242.59614562988281</v>
      </c>
      <c r="CG35" s="225">
        <v>238.54266357421875</v>
      </c>
      <c r="CH35" s="225">
        <v>234.96858215332031</v>
      </c>
      <c r="CI35" s="225">
        <v>254.9664306640625</v>
      </c>
      <c r="CJ35" s="225">
        <v>256.765869140625</v>
      </c>
      <c r="CK35" s="225">
        <v>205.81889343261719</v>
      </c>
      <c r="CL35" s="225">
        <v>208.85980224609375</v>
      </c>
      <c r="CM35" s="225">
        <v>303.00027465820313</v>
      </c>
      <c r="CN35" s="225">
        <v>250.92021179199219</v>
      </c>
      <c r="CO35" s="225">
        <v>281.8570556640625</v>
      </c>
      <c r="CP35" s="225">
        <v>266.51821899414063</v>
      </c>
      <c r="CQ35" s="225">
        <v>288.7955322265625</v>
      </c>
      <c r="CR35" s="225">
        <v>242.79804992675781</v>
      </c>
      <c r="CS35" s="225">
        <v>238.28923034667969</v>
      </c>
      <c r="CT35" s="225">
        <v>234.91958618164063</v>
      </c>
      <c r="CU35" s="225">
        <v>254.15362548828125</v>
      </c>
      <c r="CV35" s="225">
        <v>256.65478515625</v>
      </c>
      <c r="CW35" s="225">
        <v>206.36993408203125</v>
      </c>
      <c r="CX35" s="225">
        <v>208.84426879882813</v>
      </c>
      <c r="CY35" s="225">
        <v>302.99136352539063</v>
      </c>
      <c r="CZ35" s="225">
        <v>251.35350036621094</v>
      </c>
      <c r="DA35" s="225">
        <v>283.01199340820313</v>
      </c>
      <c r="DB35" s="225">
        <v>265.84451293945313</v>
      </c>
      <c r="DC35" s="225">
        <v>288.11065673828125</v>
      </c>
      <c r="DD35" s="225">
        <v>242.74862670898438</v>
      </c>
      <c r="DE35" s="225">
        <v>237.87913513183594</v>
      </c>
      <c r="DF35" s="225">
        <v>233.9501953125</v>
      </c>
      <c r="DG35" s="225">
        <v>254.12637329101563</v>
      </c>
      <c r="DH35" s="225">
        <v>256.61810302734375</v>
      </c>
      <c r="DI35" s="225">
        <v>205.76873779296875</v>
      </c>
      <c r="DJ35" s="225">
        <v>209.41961669921875</v>
      </c>
      <c r="DK35" s="225">
        <v>300.34817504882813</v>
      </c>
      <c r="DL35" s="225">
        <v>251.38217163085938</v>
      </c>
      <c r="DM35" s="225">
        <v>282.86257934570313</v>
      </c>
      <c r="DN35" s="225">
        <v>266.28677368164063</v>
      </c>
      <c r="DO35" s="225">
        <v>288.85464477539063</v>
      </c>
      <c r="DP35" s="225">
        <v>242.52647399902344</v>
      </c>
      <c r="DQ35" s="225">
        <v>237.49359130859375</v>
      </c>
      <c r="DR35" s="225">
        <v>233.55690002441406</v>
      </c>
      <c r="DS35" s="225">
        <v>253.90507507324219</v>
      </c>
      <c r="DT35" s="225">
        <v>256.30172729492188</v>
      </c>
      <c r="DU35" s="225">
        <v>205.96760559082031</v>
      </c>
      <c r="DV35" s="225">
        <v>209.45632934570313</v>
      </c>
      <c r="DW35" s="225">
        <v>300.19137573242188</v>
      </c>
      <c r="DX35" s="225">
        <v>251.86445617675781</v>
      </c>
      <c r="DY35" s="225">
        <v>282.671875</v>
      </c>
      <c r="DZ35" s="225">
        <v>266.25790405273438</v>
      </c>
      <c r="EA35" s="225">
        <v>288.30972290039063</v>
      </c>
      <c r="EB35" s="225">
        <v>242.90522766113281</v>
      </c>
      <c r="EC35" s="225">
        <v>238.13774108886719</v>
      </c>
      <c r="ED35" s="225">
        <v>233.32574462890625</v>
      </c>
      <c r="EE35" s="225">
        <v>253.54890441894531</v>
      </c>
      <c r="EF35" s="225">
        <v>256.2138671875</v>
      </c>
      <c r="EG35" s="225">
        <v>206.275634765625</v>
      </c>
      <c r="EH35" s="225">
        <v>209.91929626464844</v>
      </c>
      <c r="EI35" s="225">
        <v>300.14202880859375</v>
      </c>
      <c r="EJ35" s="225">
        <v>251.67459106445313</v>
      </c>
      <c r="EK35" s="225">
        <v>281.59994506835938</v>
      </c>
      <c r="EL35" s="225">
        <v>265.80868530273438</v>
      </c>
      <c r="EM35" s="225">
        <v>287.42337036132813</v>
      </c>
      <c r="EN35" s="225">
        <v>242.65530395507813</v>
      </c>
      <c r="EO35" s="225">
        <v>236.81552124023438</v>
      </c>
      <c r="EP35" s="225">
        <v>233.08053588867188</v>
      </c>
      <c r="EQ35" s="225">
        <v>253.64866638183594</v>
      </c>
      <c r="ER35" s="225">
        <v>256.2108154296875</v>
      </c>
      <c r="ES35" s="225">
        <v>205.94635009765625</v>
      </c>
      <c r="ET35" s="225">
        <v>210.30104064941406</v>
      </c>
      <c r="EU35" s="225">
        <v>297.80569458007813</v>
      </c>
      <c r="EV35" s="225">
        <v>251.91508483886719</v>
      </c>
      <c r="EW35" s="225">
        <v>279.87615966796875</v>
      </c>
      <c r="EX35" s="225">
        <v>266.10140991210938</v>
      </c>
      <c r="EY35" s="225">
        <v>287.53976440429688</v>
      </c>
      <c r="EZ35" s="225">
        <v>242.63545227050781</v>
      </c>
      <c r="FA35" s="225">
        <v>237.12301635742188</v>
      </c>
      <c r="FB35" s="225">
        <v>232.89483642578125</v>
      </c>
      <c r="FC35" s="225">
        <v>253.59805297851563</v>
      </c>
      <c r="FD35" s="225">
        <v>256.03659057617188</v>
      </c>
      <c r="FE35" s="225">
        <v>206.24996948242188</v>
      </c>
      <c r="FF35" s="225">
        <v>210.7578125</v>
      </c>
      <c r="FG35" s="225">
        <v>296.608642578125</v>
      </c>
      <c r="FH35" s="225">
        <v>252.12464904785156</v>
      </c>
      <c r="FI35" s="225">
        <v>279.95907592773438</v>
      </c>
      <c r="FJ35" s="225">
        <v>266.12979125976563</v>
      </c>
      <c r="FK35" s="225">
        <v>287.77801513671875</v>
      </c>
      <c r="FL35" s="225">
        <v>242.48590087890625</v>
      </c>
      <c r="FM35" s="225">
        <v>236.73207092285156</v>
      </c>
      <c r="FN35" s="225">
        <v>232.48368835449219</v>
      </c>
      <c r="FO35" s="225">
        <v>252.81617736816406</v>
      </c>
      <c r="FP35" s="225">
        <v>255.97798156738281</v>
      </c>
      <c r="FQ35" s="225">
        <v>206.56373596191406</v>
      </c>
      <c r="FR35" s="225">
        <v>211.29612731933594</v>
      </c>
      <c r="FS35" s="225">
        <v>295.27481079101563</v>
      </c>
      <c r="FT35" s="225">
        <v>252.3992919921875</v>
      </c>
      <c r="FU35" s="225">
        <v>278.32998657226563</v>
      </c>
      <c r="FV35" s="225">
        <v>265.3067626953125</v>
      </c>
      <c r="FW35" s="225">
        <v>286.6671142578125</v>
      </c>
      <c r="FX35" s="225">
        <v>242.30699157714844</v>
      </c>
      <c r="FY35" s="225">
        <v>237.79815673828125</v>
      </c>
      <c r="FZ35" s="225">
        <v>231.624267578125</v>
      </c>
      <c r="GA35" s="225">
        <v>252.45242309570313</v>
      </c>
      <c r="GB35" s="225">
        <v>253.92852783203125</v>
      </c>
      <c r="GC35" s="225">
        <v>254.10728454589844</v>
      </c>
      <c r="GD35" s="225">
        <v>254.78890991210938</v>
      </c>
      <c r="GE35" s="225">
        <v>253.5355224609375</v>
      </c>
      <c r="GF35" s="225">
        <v>254.68257141113281</v>
      </c>
      <c r="GG35" s="225">
        <v>254.18411254882813</v>
      </c>
      <c r="GH35" s="225">
        <v>254.57077026367188</v>
      </c>
      <c r="GI35" s="225">
        <v>253.99578857421875</v>
      </c>
      <c r="GJ35" s="225">
        <v>254.12442016601563</v>
      </c>
      <c r="GK35" s="225">
        <v>253.4383544921875</v>
      </c>
      <c r="GL35" s="225">
        <v>256.41952514648438</v>
      </c>
      <c r="GM35" s="225">
        <v>206.14414978027344</v>
      </c>
      <c r="GN35" s="225">
        <v>209.72001647949219</v>
      </c>
      <c r="GO35" s="225">
        <v>299.67626953125</v>
      </c>
      <c r="GP35" s="225">
        <v>251.78842163085938</v>
      </c>
      <c r="GQ35" s="225">
        <v>280.74432373046875</v>
      </c>
      <c r="GR35" s="225">
        <v>265.95928955078125</v>
      </c>
      <c r="GS35" s="225">
        <v>287.90383911132813</v>
      </c>
      <c r="GT35" s="225">
        <v>242.58442687988281</v>
      </c>
      <c r="GU35" s="225">
        <v>237.57061767578125</v>
      </c>
      <c r="GV35" s="225">
        <v>232.96966552734375</v>
      </c>
      <c r="GW35" s="225">
        <v>253.47590637207031</v>
      </c>
      <c r="GX35" s="225">
        <v>254.07374572753906</v>
      </c>
      <c r="GY35" s="225">
        <v>254.07373046875</v>
      </c>
    </row>
    <row r="36" spans="1:207" x14ac:dyDescent="0.25">
      <c r="A36" s="226">
        <v>43739</v>
      </c>
      <c r="B36" s="225">
        <v>10</v>
      </c>
      <c r="C36" s="225">
        <v>2019</v>
      </c>
      <c r="D36" s="225">
        <v>260.4793701171875</v>
      </c>
      <c r="E36" s="225">
        <v>259.32403564453125</v>
      </c>
      <c r="F36" s="225">
        <v>264.75006103515625</v>
      </c>
      <c r="G36" s="225">
        <v>262.98275756835938</v>
      </c>
      <c r="H36" s="225">
        <v>266.62701416015625</v>
      </c>
      <c r="I36" s="225">
        <v>261.41159057617188</v>
      </c>
      <c r="J36" s="225">
        <v>259.538330078125</v>
      </c>
      <c r="K36" s="225">
        <v>261.90966796875</v>
      </c>
      <c r="L36" s="225">
        <v>265.29190063476563</v>
      </c>
      <c r="M36" s="225">
        <v>262.54617309570313</v>
      </c>
      <c r="N36" s="225">
        <v>267.22210693359375</v>
      </c>
      <c r="O36" s="225">
        <v>259.60671997070313</v>
      </c>
      <c r="P36" s="225">
        <v>260.64459228515625</v>
      </c>
      <c r="Q36" s="225">
        <v>261.97869873046875</v>
      </c>
      <c r="R36" s="225">
        <v>266.2879638671875</v>
      </c>
      <c r="S36" s="225">
        <v>264.91891479492188</v>
      </c>
      <c r="T36" s="225">
        <v>268.24954223632813</v>
      </c>
      <c r="U36" s="225">
        <v>261.73837280273438</v>
      </c>
      <c r="V36" s="225">
        <v>259.121826171875</v>
      </c>
      <c r="W36" s="225">
        <v>260.22598266601563</v>
      </c>
      <c r="X36" s="225">
        <v>267.82952880859375</v>
      </c>
      <c r="Y36" s="225">
        <v>263.1646728515625</v>
      </c>
      <c r="Z36" s="225">
        <v>270.61602783203125</v>
      </c>
      <c r="AA36" s="225">
        <v>264.10003662109375</v>
      </c>
      <c r="AB36" s="225">
        <v>260.45635986328125</v>
      </c>
      <c r="AC36" s="225">
        <v>262.7803955078125</v>
      </c>
      <c r="AD36" s="225">
        <v>267.38980102539063</v>
      </c>
      <c r="AE36" s="225">
        <v>265.32858276367188</v>
      </c>
      <c r="AF36" s="225">
        <v>268.99481201171875</v>
      </c>
      <c r="AG36" s="225">
        <v>264.01812744140625</v>
      </c>
      <c r="AH36" s="225">
        <v>259.98907470703125</v>
      </c>
      <c r="AI36" s="225">
        <v>262.58889770507813</v>
      </c>
      <c r="AJ36" s="225">
        <v>267.40682983398438</v>
      </c>
      <c r="AK36" s="225">
        <v>262.07247924804688</v>
      </c>
      <c r="AL36" s="225">
        <v>270.48419189453125</v>
      </c>
      <c r="AM36" s="225">
        <v>262.04171752929688</v>
      </c>
      <c r="AN36" s="225">
        <v>259.89398193359375</v>
      </c>
      <c r="AO36" s="225">
        <v>263.87680053710938</v>
      </c>
      <c r="AP36" s="225">
        <v>268.008056640625</v>
      </c>
      <c r="AQ36" s="225">
        <v>266.12081909179688</v>
      </c>
      <c r="AR36" s="225">
        <v>270.82537841796875</v>
      </c>
      <c r="AS36" s="225">
        <v>262.09848022460938</v>
      </c>
      <c r="AT36" s="225">
        <v>260.65625</v>
      </c>
      <c r="AU36" s="225">
        <v>262.16912841796875</v>
      </c>
      <c r="AV36" s="225">
        <v>268.66934204101563</v>
      </c>
      <c r="AW36" s="225">
        <v>263.36590576171875</v>
      </c>
      <c r="AX36" s="225">
        <v>270.64675903320313</v>
      </c>
      <c r="AY36" s="225">
        <v>264.77734375</v>
      </c>
      <c r="AZ36" s="225">
        <v>260.6671142578125</v>
      </c>
      <c r="BA36" s="225">
        <v>263.00015258789063</v>
      </c>
      <c r="BB36" s="225">
        <v>269.99066162109375</v>
      </c>
      <c r="BC36" s="225">
        <v>265.0040283203125</v>
      </c>
      <c r="BD36" s="225">
        <v>272.07229614257813</v>
      </c>
      <c r="BE36" s="225">
        <v>264.73385620117188</v>
      </c>
      <c r="BF36" s="225">
        <v>260.32363891601563</v>
      </c>
      <c r="BG36" s="225">
        <v>263.18011474609375</v>
      </c>
      <c r="BH36" s="225">
        <v>268.76190185546875</v>
      </c>
      <c r="BI36" s="225">
        <v>261.21719360351563</v>
      </c>
      <c r="BJ36" s="225">
        <v>271.970703125</v>
      </c>
      <c r="BK36" s="225">
        <v>266.1156005859375</v>
      </c>
      <c r="BL36" s="225">
        <v>262.82440185546875</v>
      </c>
      <c r="BM36" s="225">
        <v>218.18951416015625</v>
      </c>
      <c r="BN36" s="225">
        <v>217.67599487304688</v>
      </c>
      <c r="BO36" s="225">
        <v>311.48443603515625</v>
      </c>
      <c r="BP36" s="225">
        <v>270.20230102539063</v>
      </c>
      <c r="BQ36" s="225">
        <v>296.39144897460938</v>
      </c>
      <c r="BR36" s="225">
        <v>275.75164794921875</v>
      </c>
      <c r="BS36" s="225">
        <v>290.47958374023438</v>
      </c>
      <c r="BT36" s="225">
        <v>248.02354431152344</v>
      </c>
      <c r="BU36" s="225">
        <v>244.70582580566406</v>
      </c>
      <c r="BV36" s="225">
        <v>240.57199096679688</v>
      </c>
      <c r="BW36" s="225">
        <v>265.24691772460938</v>
      </c>
      <c r="BX36" s="225">
        <v>262.78414916992188</v>
      </c>
      <c r="BY36" s="225">
        <v>218.73464965820313</v>
      </c>
      <c r="BZ36" s="225">
        <v>217.94508361816406</v>
      </c>
      <c r="CA36" s="225">
        <v>312.05331420898438</v>
      </c>
      <c r="CB36" s="225">
        <v>270.82662963867188</v>
      </c>
      <c r="CC36" s="225">
        <v>296.945068359375</v>
      </c>
      <c r="CD36" s="225">
        <v>275.91741943359375</v>
      </c>
      <c r="CE36" s="225">
        <v>290.34170532226563</v>
      </c>
      <c r="CF36" s="225">
        <v>247.704345703125</v>
      </c>
      <c r="CG36" s="225">
        <v>242.53111267089844</v>
      </c>
      <c r="CH36" s="225">
        <v>240.92256164550781</v>
      </c>
      <c r="CI36" s="225">
        <v>264.96014404296875</v>
      </c>
      <c r="CJ36" s="225">
        <v>262.82266235351563</v>
      </c>
      <c r="CK36" s="225">
        <v>218.48399353027344</v>
      </c>
      <c r="CL36" s="225">
        <v>218.90043640136719</v>
      </c>
      <c r="CM36" s="225">
        <v>308.50762939453125</v>
      </c>
      <c r="CN36" s="225">
        <v>271.1578369140625</v>
      </c>
      <c r="CO36" s="225">
        <v>295.10488891601563</v>
      </c>
      <c r="CP36" s="225">
        <v>276.1732177734375</v>
      </c>
      <c r="CQ36" s="225">
        <v>290.36392211914063</v>
      </c>
      <c r="CR36" s="225">
        <v>247.77769470214844</v>
      </c>
      <c r="CS36" s="225">
        <v>242.02470397949219</v>
      </c>
      <c r="CT36" s="225">
        <v>240.85450744628906</v>
      </c>
      <c r="CU36" s="225">
        <v>264.00994873046875</v>
      </c>
      <c r="CV36" s="225">
        <v>262.80722045898438</v>
      </c>
      <c r="CW36" s="225">
        <v>219.09165954589844</v>
      </c>
      <c r="CX36" s="225">
        <v>218.90914916992188</v>
      </c>
      <c r="CY36" s="225">
        <v>308.5185546875</v>
      </c>
      <c r="CZ36" s="225">
        <v>271.7237548828125</v>
      </c>
      <c r="DA36" s="225">
        <v>296.36697387695313</v>
      </c>
      <c r="DB36" s="225">
        <v>275.1795654296875</v>
      </c>
      <c r="DC36" s="225">
        <v>289.61856079101563</v>
      </c>
      <c r="DD36" s="225">
        <v>247.50367736816406</v>
      </c>
      <c r="DE36" s="225">
        <v>241.60684204101563</v>
      </c>
      <c r="DF36" s="225">
        <v>239.85389709472656</v>
      </c>
      <c r="DG36" s="225">
        <v>263.98764038085938</v>
      </c>
      <c r="DH36" s="225">
        <v>262.8095703125</v>
      </c>
      <c r="DI36" s="225">
        <v>218.37565612792969</v>
      </c>
      <c r="DJ36" s="225">
        <v>219.47636413574219</v>
      </c>
      <c r="DK36" s="225">
        <v>306.078857421875</v>
      </c>
      <c r="DL36" s="225">
        <v>271.80224609375</v>
      </c>
      <c r="DM36" s="225">
        <v>296.19442749023438</v>
      </c>
      <c r="DN36" s="225">
        <v>276.07958984375</v>
      </c>
      <c r="DO36" s="225">
        <v>290.24862670898438</v>
      </c>
      <c r="DP36" s="225">
        <v>247.29925537109375</v>
      </c>
      <c r="DQ36" s="225">
        <v>241.42652893066406</v>
      </c>
      <c r="DR36" s="225">
        <v>239.43098449707031</v>
      </c>
      <c r="DS36" s="225">
        <v>263.71923828125</v>
      </c>
      <c r="DT36" s="225">
        <v>262.56045532226563</v>
      </c>
      <c r="DU36" s="225">
        <v>218.62281799316406</v>
      </c>
      <c r="DV36" s="225">
        <v>219.42169189453125</v>
      </c>
      <c r="DW36" s="225">
        <v>305.88323974609375</v>
      </c>
      <c r="DX36" s="225">
        <v>272.19210815429688</v>
      </c>
      <c r="DY36" s="225">
        <v>295.9154052734375</v>
      </c>
      <c r="DZ36" s="225">
        <v>275.92703247070313</v>
      </c>
      <c r="EA36" s="225">
        <v>289.71844482421875</v>
      </c>
      <c r="EB36" s="225">
        <v>247.53947448730469</v>
      </c>
      <c r="EC36" s="225">
        <v>241.63751220703125</v>
      </c>
      <c r="ED36" s="225">
        <v>239.30224609375</v>
      </c>
      <c r="EE36" s="225">
        <v>263.31240844726563</v>
      </c>
      <c r="EF36" s="225">
        <v>262.50564575195313</v>
      </c>
      <c r="EG36" s="225">
        <v>219.02442932128906</v>
      </c>
      <c r="EH36" s="225">
        <v>219.79779052734375</v>
      </c>
      <c r="EI36" s="225">
        <v>305.82391357421875</v>
      </c>
      <c r="EJ36" s="225">
        <v>272.04315185546875</v>
      </c>
      <c r="EK36" s="225">
        <v>294.79580688476563</v>
      </c>
      <c r="EL36" s="225">
        <v>275.17233276367188</v>
      </c>
      <c r="EM36" s="225">
        <v>288.8807373046875</v>
      </c>
      <c r="EN36" s="225">
        <v>247.45692443847656</v>
      </c>
      <c r="EO36" s="225">
        <v>240.50401306152344</v>
      </c>
      <c r="EP36" s="225">
        <v>239.08442687988281</v>
      </c>
      <c r="EQ36" s="225">
        <v>263.46377563476563</v>
      </c>
      <c r="ER36" s="225">
        <v>262.56414794921875</v>
      </c>
      <c r="ES36" s="225">
        <v>218.56950378417969</v>
      </c>
      <c r="ET36" s="225">
        <v>220.20596313476563</v>
      </c>
      <c r="EU36" s="225">
        <v>303.51187133789063</v>
      </c>
      <c r="EV36" s="225">
        <v>272.28598022460938</v>
      </c>
      <c r="EW36" s="225">
        <v>292.85140991210938</v>
      </c>
      <c r="EX36" s="225">
        <v>275.60684204101563</v>
      </c>
      <c r="EY36" s="225">
        <v>288.94345092773438</v>
      </c>
      <c r="EZ36" s="225">
        <v>247.24127197265625</v>
      </c>
      <c r="FA36" s="225">
        <v>240.63204956054688</v>
      </c>
      <c r="FB36" s="225">
        <v>238.88255310058594</v>
      </c>
      <c r="FC36" s="225">
        <v>263.34951782226563</v>
      </c>
      <c r="FD36" s="225">
        <v>262.43484497070313</v>
      </c>
      <c r="FE36" s="225">
        <v>218.98231506347656</v>
      </c>
      <c r="FF36" s="225">
        <v>220.54264831542969</v>
      </c>
      <c r="FG36" s="225">
        <v>302.33169555664063</v>
      </c>
      <c r="FH36" s="225">
        <v>272.641357421875</v>
      </c>
      <c r="FI36" s="225">
        <v>292.98748779296875</v>
      </c>
      <c r="FJ36" s="225">
        <v>275.64987182617188</v>
      </c>
      <c r="FK36" s="225">
        <v>289.09835815429688</v>
      </c>
      <c r="FL36" s="225">
        <v>247.091064453125</v>
      </c>
      <c r="FM36" s="225">
        <v>240.20213317871094</v>
      </c>
      <c r="FN36" s="225">
        <v>238.42402648925781</v>
      </c>
      <c r="FO36" s="225">
        <v>262.45077514648438</v>
      </c>
      <c r="FP36" s="225">
        <v>262.4200439453125</v>
      </c>
      <c r="FQ36" s="225">
        <v>219.45341491699219</v>
      </c>
      <c r="FR36" s="225">
        <v>221.04991149902344</v>
      </c>
      <c r="FS36" s="225">
        <v>300.920166015625</v>
      </c>
      <c r="FT36" s="225">
        <v>273.03216552734375</v>
      </c>
      <c r="FU36" s="225">
        <v>291.14718627929688</v>
      </c>
      <c r="FV36" s="225">
        <v>274.26596069335938</v>
      </c>
      <c r="FW36" s="225">
        <v>287.90414428710938</v>
      </c>
      <c r="FX36" s="225">
        <v>246.98809814453125</v>
      </c>
      <c r="FY36" s="225">
        <v>241.08280944824219</v>
      </c>
      <c r="FZ36" s="225">
        <v>237.68022155761719</v>
      </c>
      <c r="GA36" s="225">
        <v>262.06588745117188</v>
      </c>
      <c r="GB36" s="225">
        <v>261.66952514648438</v>
      </c>
      <c r="GC36" s="225">
        <v>262.03857421875</v>
      </c>
      <c r="GD36" s="225">
        <v>262.76107788085938</v>
      </c>
      <c r="GE36" s="225">
        <v>261.74508666992188</v>
      </c>
      <c r="GF36" s="225">
        <v>262.90899658203125</v>
      </c>
      <c r="GG36" s="225">
        <v>262.41143798828125</v>
      </c>
      <c r="GH36" s="225">
        <v>262.9033203125</v>
      </c>
      <c r="GI36" s="225">
        <v>262.5030517578125</v>
      </c>
      <c r="GJ36" s="225">
        <v>262.67483520507813</v>
      </c>
      <c r="GK36" s="225">
        <v>262.30194091796875</v>
      </c>
      <c r="GL36" s="225">
        <v>262.639892578125</v>
      </c>
      <c r="GM36" s="225">
        <v>218.84339904785156</v>
      </c>
      <c r="GN36" s="225">
        <v>219.65348815917969</v>
      </c>
      <c r="GO36" s="225">
        <v>305.28640747070313</v>
      </c>
      <c r="GP36" s="225">
        <v>272.2161865234375</v>
      </c>
      <c r="GQ36" s="225">
        <v>293.84091186523438</v>
      </c>
      <c r="GR36" s="225">
        <v>275.36886596679688</v>
      </c>
      <c r="GS36" s="225">
        <v>289.34103393554688</v>
      </c>
      <c r="GT36" s="225">
        <v>247.33378601074219</v>
      </c>
      <c r="GU36" s="225">
        <v>241.12051391601563</v>
      </c>
      <c r="GV36" s="225">
        <v>238.94340515136719</v>
      </c>
      <c r="GW36" s="225">
        <v>263.23123168945313</v>
      </c>
      <c r="GX36" s="225">
        <v>262.439208984375</v>
      </c>
      <c r="GY36" s="225">
        <v>262.439208984375</v>
      </c>
    </row>
    <row r="37" spans="1:207" x14ac:dyDescent="0.25">
      <c r="A37" s="226">
        <v>43770</v>
      </c>
      <c r="B37" s="225">
        <v>11</v>
      </c>
      <c r="C37" s="225">
        <v>2019</v>
      </c>
      <c r="D37" s="225">
        <v>271.87631225585938</v>
      </c>
      <c r="E37" s="225">
        <v>271.09707641601563</v>
      </c>
      <c r="F37" s="225">
        <v>274.73562622070313</v>
      </c>
      <c r="G37" s="225">
        <v>274.418212890625</v>
      </c>
      <c r="H37" s="225">
        <v>279.26885986328125</v>
      </c>
      <c r="I37" s="225">
        <v>273.63949584960938</v>
      </c>
      <c r="J37" s="225">
        <v>270.94110107421875</v>
      </c>
      <c r="K37" s="225">
        <v>273.8472900390625</v>
      </c>
      <c r="L37" s="225">
        <v>275.46209716796875</v>
      </c>
      <c r="M37" s="225">
        <v>273.90673828125</v>
      </c>
      <c r="N37" s="225">
        <v>279.708984375</v>
      </c>
      <c r="O37" s="225">
        <v>271.73263549804688</v>
      </c>
      <c r="P37" s="225">
        <v>271.89328002929688</v>
      </c>
      <c r="Q37" s="225">
        <v>273.74224853515625</v>
      </c>
      <c r="R37" s="225">
        <v>276.56100463867188</v>
      </c>
      <c r="S37" s="225">
        <v>276.46340942382813</v>
      </c>
      <c r="T37" s="225">
        <v>280.59408569335938</v>
      </c>
      <c r="U37" s="225">
        <v>273.94781494140625</v>
      </c>
      <c r="V37" s="225">
        <v>270.01522827148438</v>
      </c>
      <c r="W37" s="225">
        <v>272.03131103515625</v>
      </c>
      <c r="X37" s="225">
        <v>278.34555053710938</v>
      </c>
      <c r="Y37" s="225">
        <v>274.289794921875</v>
      </c>
      <c r="Z37" s="225">
        <v>283.01263427734375</v>
      </c>
      <c r="AA37" s="225">
        <v>276.27053833007813</v>
      </c>
      <c r="AB37" s="225">
        <v>271.494873046875</v>
      </c>
      <c r="AC37" s="225">
        <v>274.8267822265625</v>
      </c>
      <c r="AD37" s="225">
        <v>278.03921508789063</v>
      </c>
      <c r="AE37" s="225">
        <v>276.82452392578125</v>
      </c>
      <c r="AF37" s="225">
        <v>281.3861083984375</v>
      </c>
      <c r="AG37" s="225">
        <v>276.60690307617188</v>
      </c>
      <c r="AH37" s="225">
        <v>271.05337524414063</v>
      </c>
      <c r="AI37" s="225">
        <v>274.37429809570313</v>
      </c>
      <c r="AJ37" s="225">
        <v>277.96047973632813</v>
      </c>
      <c r="AK37" s="225">
        <v>273.58624267578125</v>
      </c>
      <c r="AL37" s="225">
        <v>282.88168334960938</v>
      </c>
      <c r="AM37" s="225">
        <v>274.13082885742188</v>
      </c>
      <c r="AN37" s="225">
        <v>270.74966430664063</v>
      </c>
      <c r="AO37" s="225">
        <v>275.76632690429688</v>
      </c>
      <c r="AP37" s="225">
        <v>278.34097290039063</v>
      </c>
      <c r="AQ37" s="225">
        <v>277.78866577148438</v>
      </c>
      <c r="AR37" s="225">
        <v>282.902587890625</v>
      </c>
      <c r="AS37" s="225">
        <v>274.12203979492188</v>
      </c>
      <c r="AT37" s="225">
        <v>271.45346069335938</v>
      </c>
      <c r="AU37" s="225">
        <v>273.74169921875</v>
      </c>
      <c r="AV37" s="225">
        <v>279.11965942382813</v>
      </c>
      <c r="AW37" s="225">
        <v>274.69223022460938</v>
      </c>
      <c r="AX37" s="225">
        <v>282.58468627929688</v>
      </c>
      <c r="AY37" s="225">
        <v>276.85552978515625</v>
      </c>
      <c r="AZ37" s="225">
        <v>271.35446166992188</v>
      </c>
      <c r="BA37" s="225">
        <v>274.617431640625</v>
      </c>
      <c r="BB37" s="225">
        <v>280.19024658203125</v>
      </c>
      <c r="BC37" s="225">
        <v>276.078369140625</v>
      </c>
      <c r="BD37" s="225">
        <v>283.949951171875</v>
      </c>
      <c r="BE37" s="225">
        <v>276.5721435546875</v>
      </c>
      <c r="BF37" s="225">
        <v>270.40618896484375</v>
      </c>
      <c r="BG37" s="225">
        <v>274.492431640625</v>
      </c>
      <c r="BH37" s="225">
        <v>278.86834716796875</v>
      </c>
      <c r="BI37" s="225">
        <v>272.38369750976563</v>
      </c>
      <c r="BJ37" s="225">
        <v>283.65274047851563</v>
      </c>
      <c r="BK37" s="225">
        <v>277.74447631835938</v>
      </c>
      <c r="BL37" s="225">
        <v>276.071044921875</v>
      </c>
      <c r="BM37" s="225">
        <v>230.5113525390625</v>
      </c>
      <c r="BN37" s="225">
        <v>227.3975830078125</v>
      </c>
      <c r="BO37" s="225">
        <v>315.97784423828125</v>
      </c>
      <c r="BP37" s="225">
        <v>272.0152587890625</v>
      </c>
      <c r="BQ37" s="225">
        <v>315.50848388671875</v>
      </c>
      <c r="BR37" s="225">
        <v>289.16024780273438</v>
      </c>
      <c r="BS37" s="225">
        <v>312.04986572265625</v>
      </c>
      <c r="BT37" s="225">
        <v>256.80270385742188</v>
      </c>
      <c r="BU37" s="225">
        <v>256.134765625</v>
      </c>
      <c r="BV37" s="225">
        <v>248.57325744628906</v>
      </c>
      <c r="BW37" s="225">
        <v>278.82781982421875</v>
      </c>
      <c r="BX37" s="225">
        <v>276.19271850585938</v>
      </c>
      <c r="BY37" s="225">
        <v>231.0482177734375</v>
      </c>
      <c r="BZ37" s="225">
        <v>227.70803833007813</v>
      </c>
      <c r="CA37" s="225">
        <v>316.52932739257813</v>
      </c>
      <c r="CB37" s="225">
        <v>272.6148681640625</v>
      </c>
      <c r="CC37" s="225">
        <v>316.15963745117188</v>
      </c>
      <c r="CD37" s="225">
        <v>289.33322143554688</v>
      </c>
      <c r="CE37" s="225">
        <v>312.04714965820313</v>
      </c>
      <c r="CF37" s="225">
        <v>256.2374267578125</v>
      </c>
      <c r="CG37" s="225">
        <v>251.67831420898438</v>
      </c>
      <c r="CH37" s="225">
        <v>248.93354797363281</v>
      </c>
      <c r="CI37" s="225">
        <v>278.447265625</v>
      </c>
      <c r="CJ37" s="225">
        <v>276.38412475585938</v>
      </c>
      <c r="CK37" s="225">
        <v>230.81044006347656</v>
      </c>
      <c r="CL37" s="225">
        <v>228.68475341796875</v>
      </c>
      <c r="CM37" s="225">
        <v>313.01852416992188</v>
      </c>
      <c r="CN37" s="225">
        <v>272.87200927734375</v>
      </c>
      <c r="CO37" s="225">
        <v>313.9747314453125</v>
      </c>
      <c r="CP37" s="225">
        <v>289.56427001953125</v>
      </c>
      <c r="CQ37" s="225">
        <v>311.94265747070313</v>
      </c>
      <c r="CR37" s="225">
        <v>256.24697875976563</v>
      </c>
      <c r="CS37" s="225">
        <v>254.24909973144531</v>
      </c>
      <c r="CT37" s="225">
        <v>248.84828186035156</v>
      </c>
      <c r="CU37" s="225">
        <v>277.15667724609375</v>
      </c>
      <c r="CV37" s="225">
        <v>276.53237915039063</v>
      </c>
      <c r="CW37" s="225">
        <v>231.330322265625</v>
      </c>
      <c r="CX37" s="225">
        <v>228.80030822753906</v>
      </c>
      <c r="CY37" s="225">
        <v>313.15371704101563</v>
      </c>
      <c r="CZ37" s="225">
        <v>273.3243408203125</v>
      </c>
      <c r="DA37" s="225">
        <v>315.42276000976563</v>
      </c>
      <c r="DB37" s="225">
        <v>287.968505859375</v>
      </c>
      <c r="DC37" s="225">
        <v>311.11532592773438</v>
      </c>
      <c r="DD37" s="225">
        <v>256.05935668945313</v>
      </c>
      <c r="DE37" s="225">
        <v>253.3992919921875</v>
      </c>
      <c r="DF37" s="225">
        <v>247.75698852539063</v>
      </c>
      <c r="DG37" s="225">
        <v>277.02825927734375</v>
      </c>
      <c r="DH37" s="225">
        <v>276.63082885742188</v>
      </c>
      <c r="DI37" s="225">
        <v>230.65199279785156</v>
      </c>
      <c r="DJ37" s="225">
        <v>229.4166259765625</v>
      </c>
      <c r="DK37" s="225">
        <v>310.63735961914063</v>
      </c>
      <c r="DL37" s="225">
        <v>273.37530517578125</v>
      </c>
      <c r="DM37" s="225">
        <v>315.24337768554688</v>
      </c>
      <c r="DN37" s="225">
        <v>289.33489990234375</v>
      </c>
      <c r="DO37" s="225">
        <v>311.74826049804688</v>
      </c>
      <c r="DP37" s="225">
        <v>255.78239440917969</v>
      </c>
      <c r="DQ37" s="225">
        <v>252.03239440917969</v>
      </c>
      <c r="DR37" s="225">
        <v>247.32968139648438</v>
      </c>
      <c r="DS37" s="225">
        <v>276.7371826171875</v>
      </c>
      <c r="DT37" s="225">
        <v>276.43511962890625</v>
      </c>
      <c r="DU37" s="225">
        <v>230.92250061035156</v>
      </c>
      <c r="DV37" s="225">
        <v>229.27876281738281</v>
      </c>
      <c r="DW37" s="225">
        <v>310.5689697265625</v>
      </c>
      <c r="DX37" s="225">
        <v>273.92587280273438</v>
      </c>
      <c r="DY37" s="225">
        <v>314.93179321289063</v>
      </c>
      <c r="DZ37" s="225">
        <v>288.88153076171875</v>
      </c>
      <c r="EA37" s="225">
        <v>311.20736694335938</v>
      </c>
      <c r="EB37" s="225">
        <v>255.99685668945313</v>
      </c>
      <c r="EC37" s="225">
        <v>255.13381958007813</v>
      </c>
      <c r="ED37" s="225">
        <v>247.19279479980469</v>
      </c>
      <c r="EE37" s="225">
        <v>276.12762451171875</v>
      </c>
      <c r="EF37" s="225">
        <v>276.4305419921875</v>
      </c>
      <c r="EG37" s="225">
        <v>231.30857849121094</v>
      </c>
      <c r="EH37" s="225">
        <v>229.59388732910156</v>
      </c>
      <c r="EI37" s="225">
        <v>310.60946655273438</v>
      </c>
      <c r="EJ37" s="225">
        <v>273.74481201171875</v>
      </c>
      <c r="EK37" s="225">
        <v>313.5323486328125</v>
      </c>
      <c r="EL37" s="225">
        <v>287.7633056640625</v>
      </c>
      <c r="EM37" s="225">
        <v>310.39459228515625</v>
      </c>
      <c r="EN37" s="225">
        <v>255.82858276367188</v>
      </c>
      <c r="EO37" s="225">
        <v>252.08636474609375</v>
      </c>
      <c r="EP37" s="225">
        <v>246.93095397949219</v>
      </c>
      <c r="EQ37" s="225">
        <v>276.34823608398438</v>
      </c>
      <c r="ER37" s="225">
        <v>276.62860107421875</v>
      </c>
      <c r="ES37" s="225">
        <v>230.84211730957031</v>
      </c>
      <c r="ET37" s="225">
        <v>230.05509948730469</v>
      </c>
      <c r="EU37" s="225">
        <v>308.33065795898438</v>
      </c>
      <c r="EV37" s="225">
        <v>273.95281982421875</v>
      </c>
      <c r="EW37" s="225">
        <v>311.1248779296875</v>
      </c>
      <c r="EX37" s="225">
        <v>288.23736572265625</v>
      </c>
      <c r="EY37" s="225">
        <v>310.46548461914063</v>
      </c>
      <c r="EZ37" s="225">
        <v>255.63356018066406</v>
      </c>
      <c r="FA37" s="225">
        <v>253.22895812988281</v>
      </c>
      <c r="FB37" s="225">
        <v>246.70985412597656</v>
      </c>
      <c r="FC37" s="225">
        <v>276.08172607421875</v>
      </c>
      <c r="FD37" s="225">
        <v>276.576416015625</v>
      </c>
      <c r="FE37" s="225">
        <v>231.2044677734375</v>
      </c>
      <c r="FF37" s="225">
        <v>230.38520812988281</v>
      </c>
      <c r="FG37" s="225">
        <v>307.22885131835938</v>
      </c>
      <c r="FH37" s="225">
        <v>274.17648315429688</v>
      </c>
      <c r="FI37" s="225">
        <v>311.26025390625</v>
      </c>
      <c r="FJ37" s="225">
        <v>288.32101440429688</v>
      </c>
      <c r="FK37" s="225">
        <v>310.61117553710938</v>
      </c>
      <c r="FL37" s="225">
        <v>255.340576171875</v>
      </c>
      <c r="FM37" s="225">
        <v>253.51785278320313</v>
      </c>
      <c r="FN37" s="225">
        <v>246.25302124023438</v>
      </c>
      <c r="FO37" s="225">
        <v>274.89776611328125</v>
      </c>
      <c r="FP37" s="225">
        <v>276.66934204101563</v>
      </c>
      <c r="FQ37" s="225">
        <v>231.69560241699219</v>
      </c>
      <c r="FR37" s="225">
        <v>230.77462768554688</v>
      </c>
      <c r="FS37" s="225">
        <v>305.99386596679688</v>
      </c>
      <c r="FT37" s="225">
        <v>274.4691162109375</v>
      </c>
      <c r="FU37" s="225">
        <v>309.04754638671875</v>
      </c>
      <c r="FV37" s="225">
        <v>286.3446044921875</v>
      </c>
      <c r="FW37" s="225">
        <v>309.2236328125</v>
      </c>
      <c r="FX37" s="225">
        <v>255.02020263671875</v>
      </c>
      <c r="FY37" s="225">
        <v>255.72027587890625</v>
      </c>
      <c r="FZ37" s="225">
        <v>245.36311340332031</v>
      </c>
      <c r="GA37" s="225">
        <v>274.35653686523438</v>
      </c>
      <c r="GB37" s="225">
        <v>273.06500244140625</v>
      </c>
      <c r="GC37" s="225">
        <v>273.5281982421875</v>
      </c>
      <c r="GD37" s="225">
        <v>274.18603515625</v>
      </c>
      <c r="GE37" s="225">
        <v>273.09622192382813</v>
      </c>
      <c r="GF37" s="225">
        <v>274.4630126953125</v>
      </c>
      <c r="GG37" s="225">
        <v>273.85659790039063</v>
      </c>
      <c r="GH37" s="225">
        <v>274.2535400390625</v>
      </c>
      <c r="GI37" s="225">
        <v>273.71841430664063</v>
      </c>
      <c r="GJ37" s="225">
        <v>273.80435180664063</v>
      </c>
      <c r="GK37" s="225">
        <v>272.923095703125</v>
      </c>
      <c r="GL37" s="225">
        <v>276.46591186523438</v>
      </c>
      <c r="GM37" s="225">
        <v>231.11480712890625</v>
      </c>
      <c r="GN37" s="225">
        <v>229.46864318847656</v>
      </c>
      <c r="GO37" s="225">
        <v>310.04800415039063</v>
      </c>
      <c r="GP37" s="225">
        <v>273.81515502929688</v>
      </c>
      <c r="GQ37" s="225">
        <v>312.3502197265625</v>
      </c>
      <c r="GR37" s="225">
        <v>288.08950805664063</v>
      </c>
      <c r="GS37" s="225">
        <v>310.84103393554688</v>
      </c>
      <c r="GT37" s="225">
        <v>255.67774963378906</v>
      </c>
      <c r="GU37" s="225">
        <v>253.91221618652344</v>
      </c>
      <c r="GV37" s="225">
        <v>246.77815246582031</v>
      </c>
      <c r="GW37" s="225">
        <v>275.99786376953125</v>
      </c>
      <c r="GX37" s="225">
        <v>273.65249633789063</v>
      </c>
      <c r="GY37" s="225">
        <v>273.6524658203125</v>
      </c>
    </row>
    <row r="38" spans="1:207" x14ac:dyDescent="0.25">
      <c r="A38" s="226">
        <v>43800</v>
      </c>
      <c r="B38" s="225">
        <v>12</v>
      </c>
      <c r="C38" s="225">
        <v>2019</v>
      </c>
      <c r="D38" s="225">
        <v>281.37966918945313</v>
      </c>
      <c r="E38" s="225">
        <v>280.3345947265625</v>
      </c>
      <c r="F38" s="225">
        <v>284.72146606445313</v>
      </c>
      <c r="G38" s="225">
        <v>285.22601318359375</v>
      </c>
      <c r="H38" s="225">
        <v>287.83834838867188</v>
      </c>
      <c r="I38" s="225">
        <v>284.09994506835938</v>
      </c>
      <c r="J38" s="225">
        <v>280.4688720703125</v>
      </c>
      <c r="K38" s="225">
        <v>283.5087890625</v>
      </c>
      <c r="L38" s="225">
        <v>285.60873413085938</v>
      </c>
      <c r="M38" s="225">
        <v>284.57244873046875</v>
      </c>
      <c r="N38" s="225">
        <v>288.41793823242188</v>
      </c>
      <c r="O38" s="225">
        <v>282.42819213867188</v>
      </c>
      <c r="P38" s="225">
        <v>281.7359619140625</v>
      </c>
      <c r="Q38" s="225">
        <v>283.376953125</v>
      </c>
      <c r="R38" s="225">
        <v>286.79058837890625</v>
      </c>
      <c r="S38" s="225">
        <v>287.86187744140625</v>
      </c>
      <c r="T38" s="225">
        <v>289.5631103515625</v>
      </c>
      <c r="U38" s="225">
        <v>284.84182739257813</v>
      </c>
      <c r="V38" s="225">
        <v>279.991455078125</v>
      </c>
      <c r="W38" s="225">
        <v>281.6766357421875</v>
      </c>
      <c r="X38" s="225">
        <v>288.81246948242188</v>
      </c>
      <c r="Y38" s="225">
        <v>285.1109619140625</v>
      </c>
      <c r="Z38" s="225">
        <v>292.32980346679688</v>
      </c>
      <c r="AA38" s="225">
        <v>287.50759887695313</v>
      </c>
      <c r="AB38" s="225">
        <v>281.58065795898438</v>
      </c>
      <c r="AC38" s="225">
        <v>284.76339721679688</v>
      </c>
      <c r="AD38" s="225">
        <v>288.46893310546875</v>
      </c>
      <c r="AE38" s="225">
        <v>288.1734619140625</v>
      </c>
      <c r="AF38" s="225">
        <v>290.54193115234375</v>
      </c>
      <c r="AG38" s="225">
        <v>288.12423706054688</v>
      </c>
      <c r="AH38" s="225">
        <v>281.14572143554688</v>
      </c>
      <c r="AI38" s="225">
        <v>284.21942138671875</v>
      </c>
      <c r="AJ38" s="225">
        <v>288.36798095703125</v>
      </c>
      <c r="AK38" s="225">
        <v>284.5128173828125</v>
      </c>
      <c r="AL38" s="225">
        <v>292.41656494140625</v>
      </c>
      <c r="AM38" s="225">
        <v>285.15826416015625</v>
      </c>
      <c r="AN38" s="225">
        <v>281.07598876953125</v>
      </c>
      <c r="AO38" s="225">
        <v>285.71640014648438</v>
      </c>
      <c r="AP38" s="225">
        <v>288.9276123046875</v>
      </c>
      <c r="AQ38" s="225">
        <v>289.26535034179688</v>
      </c>
      <c r="AR38" s="225">
        <v>292.58135986328125</v>
      </c>
      <c r="AS38" s="225">
        <v>285.33999633789063</v>
      </c>
      <c r="AT38" s="225">
        <v>281.98922729492188</v>
      </c>
      <c r="AU38" s="225">
        <v>283.75369262695313</v>
      </c>
      <c r="AV38" s="225">
        <v>289.744873046875</v>
      </c>
      <c r="AW38" s="225">
        <v>285.78543090820313</v>
      </c>
      <c r="AX38" s="225">
        <v>292.2833251953125</v>
      </c>
      <c r="AY38" s="225">
        <v>288.49343872070313</v>
      </c>
      <c r="AZ38" s="225">
        <v>281.97344970703125</v>
      </c>
      <c r="BA38" s="225">
        <v>284.612548828125</v>
      </c>
      <c r="BB38" s="225">
        <v>291.0694580078125</v>
      </c>
      <c r="BC38" s="225">
        <v>287.13873291015625</v>
      </c>
      <c r="BD38" s="225">
        <v>293.69650268554688</v>
      </c>
      <c r="BE38" s="225">
        <v>288.06964111328125</v>
      </c>
      <c r="BF38" s="225">
        <v>281.25537109375</v>
      </c>
      <c r="BG38" s="225">
        <v>284.60479736328125</v>
      </c>
      <c r="BH38" s="225">
        <v>289.7357177734375</v>
      </c>
      <c r="BI38" s="225">
        <v>283.84170532226563</v>
      </c>
      <c r="BJ38" s="225">
        <v>293.76763916015625</v>
      </c>
      <c r="BK38" s="225">
        <v>289.21719360351563</v>
      </c>
      <c r="BL38" s="225">
        <v>285.07119750976563</v>
      </c>
      <c r="BM38" s="225">
        <v>237.70608520507813</v>
      </c>
      <c r="BN38" s="225">
        <v>233.32066345214844</v>
      </c>
      <c r="BO38" s="225">
        <v>322.51373291015625</v>
      </c>
      <c r="BP38" s="225">
        <v>286.6331787109375</v>
      </c>
      <c r="BQ38" s="225">
        <v>332.14566040039063</v>
      </c>
      <c r="BR38" s="225">
        <v>304.18148803710938</v>
      </c>
      <c r="BS38" s="225">
        <v>341.1971435546875</v>
      </c>
      <c r="BT38" s="225">
        <v>262.97055053710938</v>
      </c>
      <c r="BU38" s="225">
        <v>261.64535522460938</v>
      </c>
      <c r="BV38" s="225">
        <v>256.42816162109375</v>
      </c>
      <c r="BW38" s="225">
        <v>288.87161254882813</v>
      </c>
      <c r="BX38" s="225">
        <v>285.07308959960938</v>
      </c>
      <c r="BY38" s="225">
        <v>238.22982788085938</v>
      </c>
      <c r="BZ38" s="225">
        <v>233.54066467285156</v>
      </c>
      <c r="CA38" s="225">
        <v>322.90948486328125</v>
      </c>
      <c r="CB38" s="225">
        <v>287.28390502929688</v>
      </c>
      <c r="CC38" s="225">
        <v>333.00704956054688</v>
      </c>
      <c r="CD38" s="225">
        <v>304.23773193359375</v>
      </c>
      <c r="CE38" s="225">
        <v>341.38180541992188</v>
      </c>
      <c r="CF38" s="225">
        <v>262.48123168945313</v>
      </c>
      <c r="CG38" s="225">
        <v>255.95480346679688</v>
      </c>
      <c r="CH38" s="225">
        <v>256.72210693359375</v>
      </c>
      <c r="CI38" s="225">
        <v>288.41537475585938</v>
      </c>
      <c r="CJ38" s="225">
        <v>285.168701171875</v>
      </c>
      <c r="CK38" s="225">
        <v>237.97084045410156</v>
      </c>
      <c r="CL38" s="225">
        <v>234.34577941894531</v>
      </c>
      <c r="CM38" s="225">
        <v>319.53268432617188</v>
      </c>
      <c r="CN38" s="225">
        <v>287.57687377929688</v>
      </c>
      <c r="CO38" s="225">
        <v>331.17889404296875</v>
      </c>
      <c r="CP38" s="225">
        <v>304.5185546875</v>
      </c>
      <c r="CQ38" s="225">
        <v>341.51815795898438</v>
      </c>
      <c r="CR38" s="225">
        <v>262.50030517578125</v>
      </c>
      <c r="CS38" s="225">
        <v>260.26837158203125</v>
      </c>
      <c r="CT38" s="225">
        <v>256.65133666992188</v>
      </c>
      <c r="CU38" s="225">
        <v>287.09051513671875</v>
      </c>
      <c r="CV38" s="225">
        <v>285.30142211914063</v>
      </c>
      <c r="CW38" s="225">
        <v>238.51100158691406</v>
      </c>
      <c r="CX38" s="225">
        <v>234.4801025390625</v>
      </c>
      <c r="CY38" s="225">
        <v>319.52798461914063</v>
      </c>
      <c r="CZ38" s="225">
        <v>288.06549072265625</v>
      </c>
      <c r="DA38" s="225">
        <v>332.52059936523438</v>
      </c>
      <c r="DB38" s="225">
        <v>302.58169555664063</v>
      </c>
      <c r="DC38" s="225">
        <v>340.6090087890625</v>
      </c>
      <c r="DD38" s="225">
        <v>261.97052001953125</v>
      </c>
      <c r="DE38" s="225">
        <v>259.20089721679688</v>
      </c>
      <c r="DF38" s="225">
        <v>255.75440979003906</v>
      </c>
      <c r="DG38" s="225">
        <v>287.00689697265625</v>
      </c>
      <c r="DH38" s="225">
        <v>285.3275146484375</v>
      </c>
      <c r="DI38" s="225">
        <v>237.82685852050781</v>
      </c>
      <c r="DJ38" s="225">
        <v>234.97354125976563</v>
      </c>
      <c r="DK38" s="225">
        <v>317.01284790039063</v>
      </c>
      <c r="DL38" s="225">
        <v>288.14132690429688</v>
      </c>
      <c r="DM38" s="225">
        <v>332.42135620117188</v>
      </c>
      <c r="DN38" s="225">
        <v>304.04290771484375</v>
      </c>
      <c r="DO38" s="225">
        <v>341.4664306640625</v>
      </c>
      <c r="DP38" s="225">
        <v>261.77471923828125</v>
      </c>
      <c r="DQ38" s="225">
        <v>257.0963134765625</v>
      </c>
      <c r="DR38" s="225">
        <v>255.38748168945313</v>
      </c>
      <c r="DS38" s="225">
        <v>286.71060180664063</v>
      </c>
      <c r="DT38" s="225">
        <v>285.15487670898438</v>
      </c>
      <c r="DU38" s="225">
        <v>238.10244750976563</v>
      </c>
      <c r="DV38" s="225">
        <v>234.92658996582031</v>
      </c>
      <c r="DW38" s="225">
        <v>316.96298217773438</v>
      </c>
      <c r="DX38" s="225">
        <v>288.656494140625</v>
      </c>
      <c r="DY38" s="225">
        <v>332.17095947265625</v>
      </c>
      <c r="DZ38" s="225">
        <v>303.52450561523438</v>
      </c>
      <c r="EA38" s="225">
        <v>340.9193115234375</v>
      </c>
      <c r="EB38" s="225">
        <v>261.90756225585938</v>
      </c>
      <c r="EC38" s="225">
        <v>261.87844848632813</v>
      </c>
      <c r="ED38" s="225">
        <v>255.26338195800781</v>
      </c>
      <c r="EE38" s="225">
        <v>286.07351684570313</v>
      </c>
      <c r="EF38" s="225">
        <v>285.14483642578125</v>
      </c>
      <c r="EG38" s="225">
        <v>238.49372863769531</v>
      </c>
      <c r="EH38" s="225">
        <v>235.21168518066406</v>
      </c>
      <c r="EI38" s="225">
        <v>316.91693115234375</v>
      </c>
      <c r="EJ38" s="225">
        <v>288.49169921875</v>
      </c>
      <c r="EK38" s="225">
        <v>330.96881103515625</v>
      </c>
      <c r="EL38" s="225">
        <v>302.306396484375</v>
      </c>
      <c r="EM38" s="225">
        <v>339.90957641601563</v>
      </c>
      <c r="EN38" s="225">
        <v>261.90109252929688</v>
      </c>
      <c r="EO38" s="225">
        <v>257.66412353515625</v>
      </c>
      <c r="EP38" s="225">
        <v>255.05647277832031</v>
      </c>
      <c r="EQ38" s="225">
        <v>286.2806396484375</v>
      </c>
      <c r="ER38" s="225">
        <v>285.29351806640625</v>
      </c>
      <c r="ES38" s="225">
        <v>238.02764892578125</v>
      </c>
      <c r="ET38" s="225">
        <v>235.64942932128906</v>
      </c>
      <c r="EU38" s="225">
        <v>314.81622314453125</v>
      </c>
      <c r="EV38" s="225">
        <v>288.69415283203125</v>
      </c>
      <c r="EW38" s="225">
        <v>329.00466918945313</v>
      </c>
      <c r="EX38" s="225">
        <v>302.82876586914063</v>
      </c>
      <c r="EY38" s="225">
        <v>339.98141479492188</v>
      </c>
      <c r="EZ38" s="225">
        <v>261.47503662109375</v>
      </c>
      <c r="FA38" s="225">
        <v>259.515625</v>
      </c>
      <c r="FB38" s="225">
        <v>254.87544250488281</v>
      </c>
      <c r="FC38" s="225">
        <v>286.10183715820313</v>
      </c>
      <c r="FD38" s="225">
        <v>285.19656372070313</v>
      </c>
      <c r="FE38" s="225">
        <v>238.38978576660156</v>
      </c>
      <c r="FF38" s="225">
        <v>236.01579284667969</v>
      </c>
      <c r="FG38" s="225">
        <v>313.73260498046875</v>
      </c>
      <c r="FH38" s="225">
        <v>288.947509765625</v>
      </c>
      <c r="FI38" s="225">
        <v>329.15957641601563</v>
      </c>
      <c r="FJ38" s="225">
        <v>302.92196655273438</v>
      </c>
      <c r="FK38" s="225">
        <v>340.33804321289063</v>
      </c>
      <c r="FL38" s="225">
        <v>261.26766967773438</v>
      </c>
      <c r="FM38" s="225">
        <v>260.13198852539063</v>
      </c>
      <c r="FN38" s="225">
        <v>254.48387145996094</v>
      </c>
      <c r="FO38" s="225">
        <v>284.86959838867188</v>
      </c>
      <c r="FP38" s="225">
        <v>285.24298095703125</v>
      </c>
      <c r="FQ38" s="225">
        <v>238.86689758300781</v>
      </c>
      <c r="FR38" s="225">
        <v>236.31651306152344</v>
      </c>
      <c r="FS38" s="225">
        <v>312.70489501953125</v>
      </c>
      <c r="FT38" s="225">
        <v>289.26763916015625</v>
      </c>
      <c r="FU38" s="225">
        <v>327.26904296875</v>
      </c>
      <c r="FV38" s="225">
        <v>300.74160766601563</v>
      </c>
      <c r="FW38" s="225">
        <v>338.95364379882813</v>
      </c>
      <c r="FX38" s="225">
        <v>261.12576293945313</v>
      </c>
      <c r="FY38" s="225">
        <v>263.258056640625</v>
      </c>
      <c r="FZ38" s="225">
        <v>253.77044677734375</v>
      </c>
      <c r="GA38" s="225">
        <v>284.28994750976563</v>
      </c>
      <c r="GB38" s="225">
        <v>282.72152709960938</v>
      </c>
      <c r="GC38" s="225">
        <v>283.29034423828125</v>
      </c>
      <c r="GD38" s="225">
        <v>284.099609375</v>
      </c>
      <c r="GE38" s="225">
        <v>283.07220458984375</v>
      </c>
      <c r="GF38" s="225">
        <v>284.55831909179688</v>
      </c>
      <c r="GG38" s="225">
        <v>283.9332275390625</v>
      </c>
      <c r="GH38" s="225">
        <v>284.52886962890625</v>
      </c>
      <c r="GI38" s="225">
        <v>284.11407470703125</v>
      </c>
      <c r="GJ38" s="225">
        <v>284.24557495117188</v>
      </c>
      <c r="GK38" s="225">
        <v>283.60357666015625</v>
      </c>
      <c r="GL38" s="225">
        <v>285.19924926757813</v>
      </c>
      <c r="GM38" s="225">
        <v>238.29415893554688</v>
      </c>
      <c r="GN38" s="225">
        <v>235.11500549316406</v>
      </c>
      <c r="GO38" s="225">
        <v>316.53182983398438</v>
      </c>
      <c r="GP38" s="225">
        <v>288.56674194335938</v>
      </c>
      <c r="GQ38" s="225">
        <v>329.9862060546875</v>
      </c>
      <c r="GR38" s="225">
        <v>302.70562744140625</v>
      </c>
      <c r="GS38" s="225">
        <v>340.43032836914063</v>
      </c>
      <c r="GT38" s="225">
        <v>261.70388793945313</v>
      </c>
      <c r="GU38" s="225">
        <v>260.27716064453125</v>
      </c>
      <c r="GV38" s="225">
        <v>254.93252563476563</v>
      </c>
      <c r="GW38" s="225">
        <v>285.96160888671875</v>
      </c>
      <c r="GX38" s="225">
        <v>283.88604736328125</v>
      </c>
      <c r="GY38" s="225">
        <v>283.88604736328125</v>
      </c>
    </row>
    <row r="39" spans="1:207" x14ac:dyDescent="0.25">
      <c r="A39" s="226">
        <v>43831</v>
      </c>
      <c r="B39" s="225">
        <v>1</v>
      </c>
      <c r="C39" s="225">
        <v>2020</v>
      </c>
      <c r="D39" s="225">
        <v>288.327880859375</v>
      </c>
      <c r="E39" s="225">
        <v>288.99029541015625</v>
      </c>
      <c r="F39" s="225">
        <v>292.85992431640625</v>
      </c>
      <c r="G39" s="225">
        <v>295.42611694335938</v>
      </c>
      <c r="H39" s="225">
        <v>296.30441284179688</v>
      </c>
      <c r="I39" s="225">
        <v>292.06900024414063</v>
      </c>
      <c r="J39" s="225">
        <v>287.5576171875</v>
      </c>
      <c r="K39" s="225">
        <v>291.3131103515625</v>
      </c>
      <c r="L39" s="225">
        <v>293.43682861328125</v>
      </c>
      <c r="M39" s="225">
        <v>294.39154052734375</v>
      </c>
      <c r="N39" s="225">
        <v>296.16494750976563</v>
      </c>
      <c r="O39" s="225">
        <v>290.01370239257813</v>
      </c>
      <c r="P39" s="225">
        <v>287.9071044921875</v>
      </c>
      <c r="Q39" s="225">
        <v>291.13275146484375</v>
      </c>
      <c r="R39" s="225">
        <v>294.33734130859375</v>
      </c>
      <c r="S39" s="225">
        <v>297.10812377929688</v>
      </c>
      <c r="T39" s="225">
        <v>297.40939331054688</v>
      </c>
      <c r="U39" s="225">
        <v>292.46578979492188</v>
      </c>
      <c r="V39" s="225">
        <v>286.24032592773438</v>
      </c>
      <c r="W39" s="225">
        <v>289.32479858398438</v>
      </c>
      <c r="X39" s="225">
        <v>296.09100341796875</v>
      </c>
      <c r="Y39" s="225">
        <v>294.09384155273438</v>
      </c>
      <c r="Z39" s="225">
        <v>299.76205444335938</v>
      </c>
      <c r="AA39" s="225">
        <v>294.88528442382813</v>
      </c>
      <c r="AB39" s="225">
        <v>287.72052001953125</v>
      </c>
      <c r="AC39" s="225">
        <v>291.83660888671875</v>
      </c>
      <c r="AD39" s="225">
        <v>295.4002685546875</v>
      </c>
      <c r="AE39" s="225">
        <v>297.1285400390625</v>
      </c>
      <c r="AF39" s="225">
        <v>297.87295532226563</v>
      </c>
      <c r="AG39" s="225">
        <v>295.44259643554688</v>
      </c>
      <c r="AH39" s="225">
        <v>287.08316040039063</v>
      </c>
      <c r="AI39" s="225">
        <v>291.37606811523438</v>
      </c>
      <c r="AJ39" s="225">
        <v>295.0137939453125</v>
      </c>
      <c r="AK39" s="225">
        <v>293.54595947265625</v>
      </c>
      <c r="AL39" s="225">
        <v>299.397216796875</v>
      </c>
      <c r="AM39" s="225">
        <v>292.5401611328125</v>
      </c>
      <c r="AN39" s="225">
        <v>286.67755126953125</v>
      </c>
      <c r="AO39" s="225">
        <v>292.64703369140625</v>
      </c>
      <c r="AP39" s="225">
        <v>295.02328491210938</v>
      </c>
      <c r="AQ39" s="225">
        <v>297.55160522460938</v>
      </c>
      <c r="AR39" s="225">
        <v>299.6717529296875</v>
      </c>
      <c r="AS39" s="225">
        <v>292.85989379882813</v>
      </c>
      <c r="AT39" s="225">
        <v>287.02676391601563</v>
      </c>
      <c r="AU39" s="225">
        <v>290.64404296875</v>
      </c>
      <c r="AV39" s="225">
        <v>295.71771240234375</v>
      </c>
      <c r="AW39" s="225">
        <v>293.80050659179688</v>
      </c>
      <c r="AX39" s="225">
        <v>299.49002075195313</v>
      </c>
      <c r="AY39" s="225">
        <v>295.4715576171875</v>
      </c>
      <c r="AZ39" s="225">
        <v>286.92919921875</v>
      </c>
      <c r="BA39" s="225">
        <v>291.10223388671875</v>
      </c>
      <c r="BB39" s="225">
        <v>296.81399536132813</v>
      </c>
      <c r="BC39" s="225">
        <v>295.09490966796875</v>
      </c>
      <c r="BD39" s="225">
        <v>300.52816772460938</v>
      </c>
      <c r="BE39" s="225">
        <v>295.16766357421875</v>
      </c>
      <c r="BF39" s="225">
        <v>285.616455078125</v>
      </c>
      <c r="BG39" s="225">
        <v>290.87017822265625</v>
      </c>
      <c r="BH39" s="225">
        <v>295.05807495117188</v>
      </c>
      <c r="BI39" s="225">
        <v>291.46343994140625</v>
      </c>
      <c r="BJ39" s="225">
        <v>300.39096069335938</v>
      </c>
      <c r="BK39" s="225">
        <v>296.05364990234375</v>
      </c>
      <c r="BL39" s="225">
        <v>298.8568115234375</v>
      </c>
      <c r="BM39" s="225">
        <v>247.84004211425781</v>
      </c>
      <c r="BN39" s="225">
        <v>236.06529235839844</v>
      </c>
      <c r="BO39" s="225">
        <v>325.14459228515625</v>
      </c>
      <c r="BP39" s="225">
        <v>283.50186157226563</v>
      </c>
      <c r="BQ39" s="225">
        <v>325.87551879882813</v>
      </c>
      <c r="BR39" s="225">
        <v>309.03237915039063</v>
      </c>
      <c r="BS39" s="225">
        <v>341.85638427734375</v>
      </c>
      <c r="BT39" s="225">
        <v>275.01181030273438</v>
      </c>
      <c r="BU39" s="225">
        <v>263.17642211914063</v>
      </c>
      <c r="BV39" s="225">
        <v>267.19400024414063</v>
      </c>
      <c r="BW39" s="225">
        <v>297.60614013671875</v>
      </c>
      <c r="BX39" s="225">
        <v>298.66995239257813</v>
      </c>
      <c r="BY39" s="225">
        <v>248.46415710449219</v>
      </c>
      <c r="BZ39" s="225">
        <v>236.34526062011719</v>
      </c>
      <c r="CA39" s="225">
        <v>325.79135131835938</v>
      </c>
      <c r="CB39" s="225">
        <v>284.03707885742188</v>
      </c>
      <c r="CC39" s="225">
        <v>326.62173461914063</v>
      </c>
      <c r="CD39" s="225">
        <v>309.18316650390625</v>
      </c>
      <c r="CE39" s="225">
        <v>341.98602294921875</v>
      </c>
      <c r="CF39" s="225">
        <v>274.873291015625</v>
      </c>
      <c r="CG39" s="225">
        <v>257.1229248046875</v>
      </c>
      <c r="CH39" s="225">
        <v>267.46371459960938</v>
      </c>
      <c r="CI39" s="225">
        <v>297.1435546875</v>
      </c>
      <c r="CJ39" s="225">
        <v>298.65615844726563</v>
      </c>
      <c r="CK39" s="225">
        <v>248.23585510253906</v>
      </c>
      <c r="CL39" s="225">
        <v>237.02000427246094</v>
      </c>
      <c r="CM39" s="225">
        <v>321.88165283203125</v>
      </c>
      <c r="CN39" s="225">
        <v>284.20651245117188</v>
      </c>
      <c r="CO39" s="225">
        <v>324.62255859375</v>
      </c>
      <c r="CP39" s="225">
        <v>309.4744873046875</v>
      </c>
      <c r="CQ39" s="225">
        <v>342.03555297851563</v>
      </c>
      <c r="CR39" s="225">
        <v>275.05352783203125</v>
      </c>
      <c r="CS39" s="225">
        <v>262.06259155273438</v>
      </c>
      <c r="CT39" s="225">
        <v>267.30389404296875</v>
      </c>
      <c r="CU39" s="225">
        <v>295.82534790039063</v>
      </c>
      <c r="CV39" s="225">
        <v>298.74362182617188</v>
      </c>
      <c r="CW39" s="225">
        <v>248.86346435546875</v>
      </c>
      <c r="CX39" s="225">
        <v>237.22721862792969</v>
      </c>
      <c r="CY39" s="225">
        <v>322.00067138671875</v>
      </c>
      <c r="CZ39" s="225">
        <v>284.48532104492188</v>
      </c>
      <c r="DA39" s="225">
        <v>325.98590087890625</v>
      </c>
      <c r="DB39" s="225">
        <v>307.3455810546875</v>
      </c>
      <c r="DC39" s="225">
        <v>341.1199951171875</v>
      </c>
      <c r="DD39" s="225">
        <v>274.7877197265625</v>
      </c>
      <c r="DE39" s="225">
        <v>260.930908203125</v>
      </c>
      <c r="DF39" s="225">
        <v>266.41156005859375</v>
      </c>
      <c r="DG39" s="225">
        <v>295.84564208984375</v>
      </c>
      <c r="DH39" s="225">
        <v>298.72879028320313</v>
      </c>
      <c r="DI39" s="225">
        <v>248.09947204589844</v>
      </c>
      <c r="DJ39" s="225">
        <v>237.64961242675781</v>
      </c>
      <c r="DK39" s="225">
        <v>319.43380737304688</v>
      </c>
      <c r="DL39" s="225">
        <v>284.53646850585938</v>
      </c>
      <c r="DM39" s="225">
        <v>325.8782958984375</v>
      </c>
      <c r="DN39" s="225">
        <v>308.94586181640625</v>
      </c>
      <c r="DO39" s="225">
        <v>341.90478515625</v>
      </c>
      <c r="DP39" s="225">
        <v>274.71408081054688</v>
      </c>
      <c r="DQ39" s="225">
        <v>258.61959838867188</v>
      </c>
      <c r="DR39" s="225">
        <v>265.90127563476563</v>
      </c>
      <c r="DS39" s="225">
        <v>295.51776123046875</v>
      </c>
      <c r="DT39" s="225">
        <v>298.4500732421875</v>
      </c>
      <c r="DU39" s="225">
        <v>248.41181945800781</v>
      </c>
      <c r="DV39" s="225">
        <v>237.64547729492188</v>
      </c>
      <c r="DW39" s="225">
        <v>319.32369995117188</v>
      </c>
      <c r="DX39" s="225">
        <v>285.12655639648438</v>
      </c>
      <c r="DY39" s="225">
        <v>325.66464233398438</v>
      </c>
      <c r="DZ39" s="225">
        <v>308.3994140625</v>
      </c>
      <c r="EA39" s="225">
        <v>341.40640258789063</v>
      </c>
      <c r="EB39" s="225">
        <v>274.83636474609375</v>
      </c>
      <c r="EC39" s="225">
        <v>263.92437744140625</v>
      </c>
      <c r="ED39" s="225">
        <v>265.74755859375</v>
      </c>
      <c r="EE39" s="225">
        <v>294.8994140625</v>
      </c>
      <c r="EF39" s="225">
        <v>298.40353393554688</v>
      </c>
      <c r="EG39" s="225">
        <v>248.89508056640625</v>
      </c>
      <c r="EH39" s="225">
        <v>237.90385437011719</v>
      </c>
      <c r="EI39" s="225">
        <v>319.44338989257813</v>
      </c>
      <c r="EJ39" s="225">
        <v>284.96139526367188</v>
      </c>
      <c r="EK39" s="225">
        <v>324.3385009765625</v>
      </c>
      <c r="EL39" s="225">
        <v>306.95379638671875</v>
      </c>
      <c r="EM39" s="225">
        <v>340.4569091796875</v>
      </c>
      <c r="EN39" s="225">
        <v>274.87081909179688</v>
      </c>
      <c r="EO39" s="225">
        <v>259.3251953125</v>
      </c>
      <c r="EP39" s="225">
        <v>265.62844848632813</v>
      </c>
      <c r="EQ39" s="225">
        <v>295.14410400390625</v>
      </c>
      <c r="ER39" s="225">
        <v>298.5572509765625</v>
      </c>
      <c r="ES39" s="225">
        <v>248.32911682128906</v>
      </c>
      <c r="ET39" s="225">
        <v>238.29620361328125</v>
      </c>
      <c r="EU39" s="225">
        <v>316.82052612304688</v>
      </c>
      <c r="EV39" s="225">
        <v>285.08645629882813</v>
      </c>
      <c r="EW39" s="225">
        <v>322.244384765625</v>
      </c>
      <c r="EX39" s="225">
        <v>307.54940795898438</v>
      </c>
      <c r="EY39" s="225">
        <v>340.50961303710938</v>
      </c>
      <c r="EZ39" s="225">
        <v>274.64382934570313</v>
      </c>
      <c r="FA39" s="225">
        <v>261.41461181640625</v>
      </c>
      <c r="FB39" s="225">
        <v>265.44552612304688</v>
      </c>
      <c r="FC39" s="225">
        <v>295.00662231445313</v>
      </c>
      <c r="FD39" s="225">
        <v>298.39373779296875</v>
      </c>
      <c r="FE39" s="225">
        <v>248.80506896972656</v>
      </c>
      <c r="FF39" s="225">
        <v>238.70693969726563</v>
      </c>
      <c r="FG39" s="225">
        <v>315.71771240234375</v>
      </c>
      <c r="FH39" s="225">
        <v>285.16036987304688</v>
      </c>
      <c r="FI39" s="225">
        <v>322.34365844726563</v>
      </c>
      <c r="FJ39" s="225">
        <v>307.5916748046875</v>
      </c>
      <c r="FK39" s="225">
        <v>340.84793090820313</v>
      </c>
      <c r="FL39" s="225">
        <v>274.57125854492188</v>
      </c>
      <c r="FM39" s="225">
        <v>262.09689331054688</v>
      </c>
      <c r="FN39" s="225">
        <v>264.92095947265625</v>
      </c>
      <c r="FO39" s="225">
        <v>293.77346801757813</v>
      </c>
      <c r="FP39" s="225">
        <v>298.34829711914063</v>
      </c>
      <c r="FQ39" s="225">
        <v>249.36604309082031</v>
      </c>
      <c r="FR39" s="225">
        <v>238.87432861328125</v>
      </c>
      <c r="FS39" s="225">
        <v>314.11013793945313</v>
      </c>
      <c r="FT39" s="225">
        <v>285.31893920898438</v>
      </c>
      <c r="FU39" s="225">
        <v>320.37423706054688</v>
      </c>
      <c r="FV39" s="225">
        <v>305.10418701171875</v>
      </c>
      <c r="FW39" s="225">
        <v>339.5125732421875</v>
      </c>
      <c r="FX39" s="225">
        <v>274.48980712890625</v>
      </c>
      <c r="FY39" s="225">
        <v>265.59259033203125</v>
      </c>
      <c r="FZ39" s="225">
        <v>264.32369995117188</v>
      </c>
      <c r="GA39" s="225">
        <v>293.24459838867188</v>
      </c>
      <c r="GB39" s="225">
        <v>290.95913696289063</v>
      </c>
      <c r="GC39" s="225">
        <v>291.05532836914063</v>
      </c>
      <c r="GD39" s="225">
        <v>291.35848999023438</v>
      </c>
      <c r="GE39" s="225">
        <v>290.197265625</v>
      </c>
      <c r="GF39" s="225">
        <v>291.37692260742188</v>
      </c>
      <c r="GG39" s="225">
        <v>290.62722778320313</v>
      </c>
      <c r="GH39" s="225">
        <v>290.93014526367188</v>
      </c>
      <c r="GI39" s="225">
        <v>290.18026733398438</v>
      </c>
      <c r="GJ39" s="225">
        <v>290.04940795898438</v>
      </c>
      <c r="GK39" s="225">
        <v>288.84481811523438</v>
      </c>
      <c r="GL39" s="225">
        <v>298.56704711914063</v>
      </c>
      <c r="GM39" s="225">
        <v>248.63960266113281</v>
      </c>
      <c r="GN39" s="225">
        <v>237.79647827148438</v>
      </c>
      <c r="GO39" s="225">
        <v>318.69699096679688</v>
      </c>
      <c r="GP39" s="225">
        <v>284.9080810546875</v>
      </c>
      <c r="GQ39" s="225">
        <v>323.29473876953125</v>
      </c>
      <c r="GR39" s="225">
        <v>307.39682006835938</v>
      </c>
      <c r="GS39" s="225">
        <v>340.9595947265625</v>
      </c>
      <c r="GT39" s="225">
        <v>274.71258544921875</v>
      </c>
      <c r="GU39" s="225">
        <v>262.1925048828125</v>
      </c>
      <c r="GV39" s="225">
        <v>265.48983764648438</v>
      </c>
      <c r="GW39" s="225">
        <v>294.82485961914063</v>
      </c>
      <c r="GX39" s="225">
        <v>290.3289794921875</v>
      </c>
      <c r="GY39" s="225">
        <v>290.32901000976563</v>
      </c>
    </row>
    <row r="40" spans="1:207" x14ac:dyDescent="0.25">
      <c r="A40" s="226">
        <v>43862</v>
      </c>
      <c r="B40" s="225">
        <v>2</v>
      </c>
      <c r="C40" s="225">
        <v>2020</v>
      </c>
      <c r="D40" s="225">
        <v>294.0474853515625</v>
      </c>
      <c r="E40" s="225">
        <v>295.71871948242188</v>
      </c>
      <c r="F40" s="225">
        <v>298.98919677734375</v>
      </c>
      <c r="G40" s="225">
        <v>302.18545532226563</v>
      </c>
      <c r="H40" s="225">
        <v>304.05783081054688</v>
      </c>
      <c r="I40" s="225">
        <v>297.382080078125</v>
      </c>
      <c r="J40" s="225">
        <v>293.17938232421875</v>
      </c>
      <c r="K40" s="225">
        <v>297.88238525390625</v>
      </c>
      <c r="L40" s="225">
        <v>299.20352172851563</v>
      </c>
      <c r="M40" s="225">
        <v>301.0670166015625</v>
      </c>
      <c r="N40" s="225">
        <v>303.50357055664063</v>
      </c>
      <c r="O40" s="225">
        <v>295.22039794921875</v>
      </c>
      <c r="P40" s="225">
        <v>293.36654663085938</v>
      </c>
      <c r="Q40" s="225">
        <v>297.69000244140625</v>
      </c>
      <c r="R40" s="225">
        <v>299.79904174804688</v>
      </c>
      <c r="S40" s="225">
        <v>303.57037353515625</v>
      </c>
      <c r="T40" s="225">
        <v>304.46151733398438</v>
      </c>
      <c r="U40" s="225">
        <v>297.78173828125</v>
      </c>
      <c r="V40" s="225">
        <v>291.71902465820313</v>
      </c>
      <c r="W40" s="225">
        <v>295.96258544921875</v>
      </c>
      <c r="X40" s="225">
        <v>301.37567138671875</v>
      </c>
      <c r="Y40" s="225">
        <v>300.47344970703125</v>
      </c>
      <c r="Z40" s="225">
        <v>306.64126586914063</v>
      </c>
      <c r="AA40" s="225">
        <v>300.17965698242188</v>
      </c>
      <c r="AB40" s="225">
        <v>293.26522827148438</v>
      </c>
      <c r="AC40" s="225">
        <v>298.286376953125</v>
      </c>
      <c r="AD40" s="225">
        <v>300.53890991210938</v>
      </c>
      <c r="AE40" s="225">
        <v>303.61468505859375</v>
      </c>
      <c r="AF40" s="225">
        <v>304.88983154296875</v>
      </c>
      <c r="AG40" s="225">
        <v>300.67520141601563</v>
      </c>
      <c r="AH40" s="225">
        <v>292.54302978515625</v>
      </c>
      <c r="AI40" s="225">
        <v>297.89431762695313</v>
      </c>
      <c r="AJ40" s="225">
        <v>299.91461181640625</v>
      </c>
      <c r="AK40" s="225">
        <v>299.85736083984375</v>
      </c>
      <c r="AL40" s="225">
        <v>306.09259033203125</v>
      </c>
      <c r="AM40" s="225">
        <v>297.76596069335938</v>
      </c>
      <c r="AN40" s="225">
        <v>292.0032958984375</v>
      </c>
      <c r="AO40" s="225">
        <v>299.0950927734375</v>
      </c>
      <c r="AP40" s="225">
        <v>299.77426147460938</v>
      </c>
      <c r="AQ40" s="225">
        <v>303.82980346679688</v>
      </c>
      <c r="AR40" s="225">
        <v>306.24819946289063</v>
      </c>
      <c r="AS40" s="225">
        <v>297.95639038085938</v>
      </c>
      <c r="AT40" s="225">
        <v>292.22808837890625</v>
      </c>
      <c r="AU40" s="225">
        <v>297.248046875</v>
      </c>
      <c r="AV40" s="225">
        <v>300.06448364257813</v>
      </c>
      <c r="AW40" s="225">
        <v>299.94784545898438</v>
      </c>
      <c r="AX40" s="225">
        <v>305.89584350585938</v>
      </c>
      <c r="AY40" s="225">
        <v>300.4951171875</v>
      </c>
      <c r="AZ40" s="225">
        <v>292.07595825195313</v>
      </c>
      <c r="BA40" s="225">
        <v>297.58340454101563</v>
      </c>
      <c r="BB40" s="225">
        <v>300.96768188476563</v>
      </c>
      <c r="BC40" s="225">
        <v>301.13751220703125</v>
      </c>
      <c r="BD40" s="225">
        <v>307.01071166992188</v>
      </c>
      <c r="BE40" s="225">
        <v>300.1500244140625</v>
      </c>
      <c r="BF40" s="225">
        <v>290.63565063476563</v>
      </c>
      <c r="BG40" s="225">
        <v>297.39434814453125</v>
      </c>
      <c r="BH40" s="225">
        <v>299.046142578125</v>
      </c>
      <c r="BI40" s="225">
        <v>297.14279174804688</v>
      </c>
      <c r="BJ40" s="225">
        <v>306.31588745117188</v>
      </c>
      <c r="BK40" s="225">
        <v>300.85873413085938</v>
      </c>
      <c r="BL40" s="225">
        <v>307.41098022460938</v>
      </c>
      <c r="BM40" s="225">
        <v>251.18971252441406</v>
      </c>
      <c r="BN40" s="225">
        <v>241.49685668945313</v>
      </c>
      <c r="BO40" s="225">
        <v>325.97525024414063</v>
      </c>
      <c r="BP40" s="225">
        <v>289.60693359375</v>
      </c>
      <c r="BQ40" s="225">
        <v>327.3853759765625</v>
      </c>
      <c r="BR40" s="225">
        <v>313.75735473632813</v>
      </c>
      <c r="BS40" s="225">
        <v>349.3271484375</v>
      </c>
      <c r="BT40" s="225">
        <v>282.38043212890625</v>
      </c>
      <c r="BU40" s="225">
        <v>267.05987548828125</v>
      </c>
      <c r="BV40" s="225">
        <v>274.62542724609375</v>
      </c>
      <c r="BW40" s="225">
        <v>304.65084838867188</v>
      </c>
      <c r="BX40" s="225">
        <v>307.12326049804688</v>
      </c>
      <c r="BY40" s="225">
        <v>251.78340148925781</v>
      </c>
      <c r="BZ40" s="225">
        <v>241.84480285644531</v>
      </c>
      <c r="CA40" s="225">
        <v>326.6220703125</v>
      </c>
      <c r="CB40" s="225">
        <v>290.0975341796875</v>
      </c>
      <c r="CC40" s="225">
        <v>328.194091796875</v>
      </c>
      <c r="CD40" s="225">
        <v>313.98812866210938</v>
      </c>
      <c r="CE40" s="225">
        <v>349.41717529296875</v>
      </c>
      <c r="CF40" s="225">
        <v>281.63150024414063</v>
      </c>
      <c r="CG40" s="225">
        <v>261.538818359375</v>
      </c>
      <c r="CH40" s="225">
        <v>274.825927734375</v>
      </c>
      <c r="CI40" s="225">
        <v>304.25320434570313</v>
      </c>
      <c r="CJ40" s="225">
        <v>307.01669311523438</v>
      </c>
      <c r="CK40" s="225">
        <v>251.52360534667969</v>
      </c>
      <c r="CL40" s="225">
        <v>242.59629821777344</v>
      </c>
      <c r="CM40" s="225">
        <v>323.268798828125</v>
      </c>
      <c r="CN40" s="225">
        <v>290.2109375</v>
      </c>
      <c r="CO40" s="225">
        <v>326.04864501953125</v>
      </c>
      <c r="CP40" s="225">
        <v>314.29684448242188</v>
      </c>
      <c r="CQ40" s="225">
        <v>349.69088745117188</v>
      </c>
      <c r="CR40" s="225">
        <v>281.70294189453125</v>
      </c>
      <c r="CS40" s="225">
        <v>265.40252685546875</v>
      </c>
      <c r="CT40" s="225">
        <v>275.02777099609375</v>
      </c>
      <c r="CU40" s="225">
        <v>303.04898071289063</v>
      </c>
      <c r="CV40" s="225">
        <v>306.99124145507813</v>
      </c>
      <c r="CW40" s="225">
        <v>252.08805847167969</v>
      </c>
      <c r="CX40" s="225">
        <v>242.92741394042969</v>
      </c>
      <c r="CY40" s="225">
        <v>323.63800048828125</v>
      </c>
      <c r="CZ40" s="225">
        <v>290.43743896484375</v>
      </c>
      <c r="DA40" s="225">
        <v>327.52340698242188</v>
      </c>
      <c r="DB40" s="225">
        <v>312.057861328125</v>
      </c>
      <c r="DC40" s="225">
        <v>348.78717041015625</v>
      </c>
      <c r="DD40" s="225">
        <v>281.45223999023438</v>
      </c>
      <c r="DE40" s="225">
        <v>264.398681640625</v>
      </c>
      <c r="DF40" s="225">
        <v>274.45980834960938</v>
      </c>
      <c r="DG40" s="225">
        <v>303.03048706054688</v>
      </c>
      <c r="DH40" s="225">
        <v>306.87509155273438</v>
      </c>
      <c r="DI40" s="225">
        <v>251.34828186035156</v>
      </c>
      <c r="DJ40" s="225">
        <v>243.40638732910156</v>
      </c>
      <c r="DK40" s="225">
        <v>321.3851318359375</v>
      </c>
      <c r="DL40" s="225">
        <v>290.51797485351563</v>
      </c>
      <c r="DM40" s="225">
        <v>327.42608642578125</v>
      </c>
      <c r="DN40" s="225">
        <v>313.93655395507813</v>
      </c>
      <c r="DO40" s="225">
        <v>349.84072875976563</v>
      </c>
      <c r="DP40" s="225">
        <v>281.26678466796875</v>
      </c>
      <c r="DQ40" s="225">
        <v>262.12783813476563</v>
      </c>
      <c r="DR40" s="225">
        <v>274.32000732421875</v>
      </c>
      <c r="DS40" s="225">
        <v>302.77822875976563</v>
      </c>
      <c r="DT40" s="225">
        <v>306.52780151367188</v>
      </c>
      <c r="DU40" s="225">
        <v>251.69364929199219</v>
      </c>
      <c r="DV40" s="225">
        <v>243.33529663085938</v>
      </c>
      <c r="DW40" s="225">
        <v>321.22793579101563</v>
      </c>
      <c r="DX40" s="225">
        <v>291.022705078125</v>
      </c>
      <c r="DY40" s="225">
        <v>327.18356323242188</v>
      </c>
      <c r="DZ40" s="225">
        <v>313.345703125</v>
      </c>
      <c r="EA40" s="225">
        <v>349.18295288085938</v>
      </c>
      <c r="EB40" s="225">
        <v>281.30941772460938</v>
      </c>
      <c r="EC40" s="225">
        <v>266.84310913085938</v>
      </c>
      <c r="ED40" s="225">
        <v>274.05987548828125</v>
      </c>
      <c r="EE40" s="225">
        <v>302.14981079101563</v>
      </c>
      <c r="EF40" s="225">
        <v>306.43923950195313</v>
      </c>
      <c r="EG40" s="225">
        <v>252.16374206542969</v>
      </c>
      <c r="EH40" s="225">
        <v>243.56745910644531</v>
      </c>
      <c r="EI40" s="225">
        <v>321.37435913085938</v>
      </c>
      <c r="EJ40" s="225">
        <v>290.7911376953125</v>
      </c>
      <c r="EK40" s="225">
        <v>325.79608154296875</v>
      </c>
      <c r="EL40" s="225">
        <v>311.8231201171875</v>
      </c>
      <c r="EM40" s="225">
        <v>348.1031494140625</v>
      </c>
      <c r="EN40" s="225">
        <v>281.09561157226563</v>
      </c>
      <c r="EO40" s="225">
        <v>262.56674194335938</v>
      </c>
      <c r="EP40" s="225">
        <v>273.86236572265625</v>
      </c>
      <c r="EQ40" s="225">
        <v>302.41278076171875</v>
      </c>
      <c r="ER40" s="225">
        <v>306.47271728515625</v>
      </c>
      <c r="ES40" s="225">
        <v>251.57925415039063</v>
      </c>
      <c r="ET40" s="225">
        <v>244.0400390625</v>
      </c>
      <c r="EU40" s="225">
        <v>319.11105346679688</v>
      </c>
      <c r="EV40" s="225">
        <v>291.03411865234375</v>
      </c>
      <c r="EW40" s="225">
        <v>323.59542846679688</v>
      </c>
      <c r="EX40" s="225">
        <v>312.51089477539063</v>
      </c>
      <c r="EY40" s="225">
        <v>348.33575439453125</v>
      </c>
      <c r="EZ40" s="225">
        <v>280.83297729492188</v>
      </c>
      <c r="FA40" s="225">
        <v>264.63946533203125</v>
      </c>
      <c r="FB40" s="225">
        <v>273.80841064453125</v>
      </c>
      <c r="FC40" s="225">
        <v>302.17990112304688</v>
      </c>
      <c r="FD40" s="225">
        <v>306.20199584960938</v>
      </c>
      <c r="FE40" s="225">
        <v>252.02992248535156</v>
      </c>
      <c r="FF40" s="225">
        <v>244.45704650878906</v>
      </c>
      <c r="FG40" s="225">
        <v>318.045654296875</v>
      </c>
      <c r="FH40" s="225">
        <v>290.98696899414063</v>
      </c>
      <c r="FI40" s="225">
        <v>323.72366333007813</v>
      </c>
      <c r="FJ40" s="225">
        <v>312.70040893554688</v>
      </c>
      <c r="FK40" s="225">
        <v>348.75692749023438</v>
      </c>
      <c r="FL40" s="225">
        <v>280.44815063476563</v>
      </c>
      <c r="FM40" s="225">
        <v>265.12261962890625</v>
      </c>
      <c r="FN40" s="225">
        <v>273.60467529296875</v>
      </c>
      <c r="FO40" s="225">
        <v>301.01348876953125</v>
      </c>
      <c r="FP40" s="225">
        <v>306.10409545898438</v>
      </c>
      <c r="FQ40" s="225">
        <v>252.57565307617188</v>
      </c>
      <c r="FR40" s="225">
        <v>244.56764221191406</v>
      </c>
      <c r="FS40" s="225">
        <v>316.57974243164063</v>
      </c>
      <c r="FT40" s="225">
        <v>291.0545654296875</v>
      </c>
      <c r="FU40" s="225">
        <v>321.62094116210938</v>
      </c>
      <c r="FV40" s="225">
        <v>309.9609375</v>
      </c>
      <c r="FW40" s="225">
        <v>347.25634765625</v>
      </c>
      <c r="FX40" s="225">
        <v>279.88919067382813</v>
      </c>
      <c r="FY40" s="225">
        <v>268.36880493164063</v>
      </c>
      <c r="FZ40" s="225">
        <v>272.7430419921875</v>
      </c>
      <c r="GA40" s="225">
        <v>300.50534057617188</v>
      </c>
      <c r="GB40" s="225">
        <v>297.31396484375</v>
      </c>
      <c r="GC40" s="225">
        <v>297.21044921875</v>
      </c>
      <c r="GD40" s="225">
        <v>297.35498046875</v>
      </c>
      <c r="GE40" s="225">
        <v>296.19631958007813</v>
      </c>
      <c r="GF40" s="225">
        <v>297.37103271484375</v>
      </c>
      <c r="GG40" s="225">
        <v>296.51889038085938</v>
      </c>
      <c r="GH40" s="225">
        <v>296.69097900390625</v>
      </c>
      <c r="GI40" s="225">
        <v>295.915771484375</v>
      </c>
      <c r="GJ40" s="225">
        <v>295.68624877929688</v>
      </c>
      <c r="GK40" s="225">
        <v>294.26507568359375</v>
      </c>
      <c r="GL40" s="225">
        <v>306.68170166015625</v>
      </c>
      <c r="GM40" s="225">
        <v>251.89559936523438</v>
      </c>
      <c r="GN40" s="225">
        <v>243.46481323242188</v>
      </c>
      <c r="GO40" s="225">
        <v>320.63088989257813</v>
      </c>
      <c r="GP40" s="225">
        <v>290.78363037109375</v>
      </c>
      <c r="GQ40" s="225">
        <v>324.69790649414063</v>
      </c>
      <c r="GR40" s="225">
        <v>312.30340576171875</v>
      </c>
      <c r="GS40" s="225">
        <v>348.69772338867188</v>
      </c>
      <c r="GT40" s="225">
        <v>280.88763427734375</v>
      </c>
      <c r="GU40" s="225">
        <v>265.35552978515625</v>
      </c>
      <c r="GV40" s="225">
        <v>273.77230834960938</v>
      </c>
      <c r="GW40" s="225">
        <v>302.04623413085938</v>
      </c>
      <c r="GX40" s="225">
        <v>296.13467407226563</v>
      </c>
      <c r="GY40" s="225">
        <v>296.1346435546875</v>
      </c>
    </row>
    <row r="41" spans="1:207" x14ac:dyDescent="0.25">
      <c r="A41" s="226">
        <v>43891</v>
      </c>
      <c r="B41" s="225">
        <v>3</v>
      </c>
      <c r="C41" s="225">
        <v>2020</v>
      </c>
      <c r="D41" s="225">
        <v>304.73464965820313</v>
      </c>
      <c r="E41" s="225">
        <v>305.24539184570313</v>
      </c>
      <c r="F41" s="225">
        <v>310.7183837890625</v>
      </c>
      <c r="G41" s="225">
        <v>312.35104370117188</v>
      </c>
      <c r="H41" s="225">
        <v>313.58868408203125</v>
      </c>
      <c r="I41" s="225">
        <v>304.90594482421875</v>
      </c>
      <c r="J41" s="225">
        <v>303.72418212890625</v>
      </c>
      <c r="K41" s="225">
        <v>307.41427612304688</v>
      </c>
      <c r="L41" s="225">
        <v>310.58682250976563</v>
      </c>
      <c r="M41" s="225">
        <v>311.48745727539063</v>
      </c>
      <c r="N41" s="225">
        <v>313.29901123046875</v>
      </c>
      <c r="O41" s="225">
        <v>302.7530517578125</v>
      </c>
      <c r="P41" s="225">
        <v>304.40988159179688</v>
      </c>
      <c r="Q41" s="225">
        <v>306.966796875</v>
      </c>
      <c r="R41" s="225">
        <v>310.91146850585938</v>
      </c>
      <c r="S41" s="225">
        <v>314.11016845703125</v>
      </c>
      <c r="T41" s="225">
        <v>314.111328125</v>
      </c>
      <c r="U41" s="225">
        <v>305.27972412109375</v>
      </c>
      <c r="V41" s="225">
        <v>302.41839599609375</v>
      </c>
      <c r="W41" s="225">
        <v>305.15374755859375</v>
      </c>
      <c r="X41" s="225">
        <v>312.4022216796875</v>
      </c>
      <c r="Y41" s="225">
        <v>310.79611206054688</v>
      </c>
      <c r="Z41" s="225">
        <v>316.17572021484375</v>
      </c>
      <c r="AA41" s="225">
        <v>307.770263671875</v>
      </c>
      <c r="AB41" s="225">
        <v>303.84490966796875</v>
      </c>
      <c r="AC41" s="225">
        <v>307.35971069335938</v>
      </c>
      <c r="AD41" s="225">
        <v>311.58139038085938</v>
      </c>
      <c r="AE41" s="225">
        <v>314.30703735351563</v>
      </c>
      <c r="AF41" s="225">
        <v>314.76705932617188</v>
      </c>
      <c r="AG41" s="225">
        <v>308.39767456054688</v>
      </c>
      <c r="AH41" s="225">
        <v>304.10122680664063</v>
      </c>
      <c r="AI41" s="225">
        <v>306.94509887695313</v>
      </c>
      <c r="AJ41" s="225">
        <v>310.93612670898438</v>
      </c>
      <c r="AK41" s="225">
        <v>310.2230224609375</v>
      </c>
      <c r="AL41" s="225">
        <v>315.5697021484375</v>
      </c>
      <c r="AM41" s="225">
        <v>305.4798583984375</v>
      </c>
      <c r="AN41" s="225">
        <v>302.60064697265625</v>
      </c>
      <c r="AO41" s="225">
        <v>308.03903198242188</v>
      </c>
      <c r="AP41" s="225">
        <v>310.71197509765625</v>
      </c>
      <c r="AQ41" s="225">
        <v>314.4473876953125</v>
      </c>
      <c r="AR41" s="225">
        <v>315.64212036132813</v>
      </c>
      <c r="AS41" s="225">
        <v>305.6246337890625</v>
      </c>
      <c r="AT41" s="225">
        <v>302.86575317382813</v>
      </c>
      <c r="AU41" s="225">
        <v>306.00814819335938</v>
      </c>
      <c r="AV41" s="225">
        <v>310.4910888671875</v>
      </c>
      <c r="AW41" s="225">
        <v>310.61434936523438</v>
      </c>
      <c r="AX41" s="225">
        <v>315.15054321289063</v>
      </c>
      <c r="AY41" s="225">
        <v>308.32492065429688</v>
      </c>
      <c r="AZ41" s="225">
        <v>303.0045166015625</v>
      </c>
      <c r="BA41" s="225">
        <v>306.211181640625</v>
      </c>
      <c r="BB41" s="225">
        <v>310.79580688476563</v>
      </c>
      <c r="BC41" s="225">
        <v>312.00619506835938</v>
      </c>
      <c r="BD41" s="225">
        <v>316.16397094726563</v>
      </c>
      <c r="BE41" s="225">
        <v>307.845703125</v>
      </c>
      <c r="BF41" s="225">
        <v>300.90298461914063</v>
      </c>
      <c r="BG41" s="225">
        <v>305.47933959960938</v>
      </c>
      <c r="BH41" s="225">
        <v>308.51242065429688</v>
      </c>
      <c r="BI41" s="225">
        <v>307.32470703125</v>
      </c>
      <c r="BJ41" s="225">
        <v>315.10147094726563</v>
      </c>
      <c r="BK41" s="225">
        <v>308.3792724609375</v>
      </c>
      <c r="BL41" s="225">
        <v>319.67288208007813</v>
      </c>
      <c r="BM41" s="225">
        <v>258.10858154296875</v>
      </c>
      <c r="BN41" s="225">
        <v>251.56507873535156</v>
      </c>
      <c r="BO41" s="225">
        <v>330.30224609375</v>
      </c>
      <c r="BP41" s="225">
        <v>297.76904296875</v>
      </c>
      <c r="BQ41" s="225">
        <v>336.21194458007813</v>
      </c>
      <c r="BR41" s="225">
        <v>319.17666625976563</v>
      </c>
      <c r="BS41" s="225">
        <v>378.421630859375</v>
      </c>
      <c r="BT41" s="225">
        <v>289.458740234375</v>
      </c>
      <c r="BU41" s="225">
        <v>315.23370361328125</v>
      </c>
      <c r="BV41" s="225">
        <v>281.18072509765625</v>
      </c>
      <c r="BW41" s="225">
        <v>310.94137573242188</v>
      </c>
      <c r="BX41" s="225">
        <v>319.40963745117188</v>
      </c>
      <c r="BY41" s="225">
        <v>258.92593383789063</v>
      </c>
      <c r="BZ41" s="225">
        <v>251.83381652832031</v>
      </c>
      <c r="CA41" s="225">
        <v>330.700439453125</v>
      </c>
      <c r="CB41" s="225">
        <v>298.27032470703125</v>
      </c>
      <c r="CC41" s="225">
        <v>336.99105834960938</v>
      </c>
      <c r="CD41" s="225">
        <v>318.84954833984375</v>
      </c>
      <c r="CE41" s="225">
        <v>378.54995727539063</v>
      </c>
      <c r="CF41" s="225">
        <v>288.80621337890625</v>
      </c>
      <c r="CG41" s="225">
        <v>306.66281127929688</v>
      </c>
      <c r="CH41" s="225">
        <v>281.449951171875</v>
      </c>
      <c r="CI41" s="225">
        <v>310.57034301757813</v>
      </c>
      <c r="CJ41" s="225">
        <v>319.28216552734375</v>
      </c>
      <c r="CK41" s="225">
        <v>258.65231323242188</v>
      </c>
      <c r="CL41" s="225">
        <v>252.70175170898438</v>
      </c>
      <c r="CM41" s="225">
        <v>327.49554443359375</v>
      </c>
      <c r="CN41" s="225">
        <v>298.41876220703125</v>
      </c>
      <c r="CO41" s="225">
        <v>334.74386596679688</v>
      </c>
      <c r="CP41" s="225">
        <v>319.41949462890625</v>
      </c>
      <c r="CQ41" s="225">
        <v>378.76034545898438</v>
      </c>
      <c r="CR41" s="225">
        <v>288.65731811523438</v>
      </c>
      <c r="CS41" s="225">
        <v>313.3365478515625</v>
      </c>
      <c r="CT41" s="225">
        <v>281.56622314453125</v>
      </c>
      <c r="CU41" s="225">
        <v>309.27703857421875</v>
      </c>
      <c r="CV41" s="225">
        <v>319.12399291992188</v>
      </c>
      <c r="CW41" s="225">
        <v>259.31842041015625</v>
      </c>
      <c r="CX41" s="225">
        <v>253.1097412109375</v>
      </c>
      <c r="CY41" s="225">
        <v>327.85177612304688</v>
      </c>
      <c r="CZ41" s="225">
        <v>298.76821899414063</v>
      </c>
      <c r="DA41" s="225">
        <v>336.29800415039063</v>
      </c>
      <c r="DB41" s="225">
        <v>317.00271606445313</v>
      </c>
      <c r="DC41" s="225">
        <v>377.77084350585938</v>
      </c>
      <c r="DD41" s="225">
        <v>288.10968017578125</v>
      </c>
      <c r="DE41" s="225">
        <v>311.89291381835938</v>
      </c>
      <c r="DF41" s="225">
        <v>280.65805053710938</v>
      </c>
      <c r="DG41" s="225">
        <v>309.21951293945313</v>
      </c>
      <c r="DH41" s="225">
        <v>319.0550537109375</v>
      </c>
      <c r="DI41" s="225">
        <v>258.37200927734375</v>
      </c>
      <c r="DJ41" s="225">
        <v>253.77684020996094</v>
      </c>
      <c r="DK41" s="225">
        <v>325.54669189453125</v>
      </c>
      <c r="DL41" s="225">
        <v>298.76080322265625</v>
      </c>
      <c r="DM41" s="225">
        <v>336.12582397460938</v>
      </c>
      <c r="DN41" s="225">
        <v>318.80169677734375</v>
      </c>
      <c r="DO41" s="225">
        <v>378.74795532226563</v>
      </c>
      <c r="DP41" s="225">
        <v>288.03396606445313</v>
      </c>
      <c r="DQ41" s="225">
        <v>308.02984619140625</v>
      </c>
      <c r="DR41" s="225">
        <v>280.30868530273438</v>
      </c>
      <c r="DS41" s="225">
        <v>308.925048828125</v>
      </c>
      <c r="DT41" s="225">
        <v>318.63058471679688</v>
      </c>
      <c r="DU41" s="225">
        <v>258.81472778320313</v>
      </c>
      <c r="DV41" s="225">
        <v>253.4598388671875</v>
      </c>
      <c r="DW41" s="225">
        <v>325.42974853515625</v>
      </c>
      <c r="DX41" s="225">
        <v>299.47332763671875</v>
      </c>
      <c r="DY41" s="225">
        <v>335.88125610351563</v>
      </c>
      <c r="DZ41" s="225">
        <v>318.05587768554688</v>
      </c>
      <c r="EA41" s="225">
        <v>378.10791015625</v>
      </c>
      <c r="EB41" s="225">
        <v>287.78607177734375</v>
      </c>
      <c r="EC41" s="225">
        <v>316.08346557617188</v>
      </c>
      <c r="ED41" s="225">
        <v>279.96697998046875</v>
      </c>
      <c r="EE41" s="225">
        <v>308.30935668945313</v>
      </c>
      <c r="EF41" s="225">
        <v>318.48721313476563</v>
      </c>
      <c r="EG41" s="225">
        <v>259.41525268554688</v>
      </c>
      <c r="EH41" s="225">
        <v>253.54086303710938</v>
      </c>
      <c r="EI41" s="225">
        <v>325.54074096679688</v>
      </c>
      <c r="EJ41" s="225">
        <v>299.20364379882813</v>
      </c>
      <c r="EK41" s="225">
        <v>334.44400024414063</v>
      </c>
      <c r="EL41" s="225">
        <v>316.84814453125</v>
      </c>
      <c r="EM41" s="225">
        <v>376.94781494140625</v>
      </c>
      <c r="EN41" s="225">
        <v>287.913818359375</v>
      </c>
      <c r="EO41" s="225">
        <v>309.28134155273438</v>
      </c>
      <c r="EP41" s="225">
        <v>279.72088623046875</v>
      </c>
      <c r="EQ41" s="225">
        <v>308.59869384765625</v>
      </c>
      <c r="ER41" s="225">
        <v>318.45849609375</v>
      </c>
      <c r="ES41" s="225">
        <v>258.64419555664063</v>
      </c>
      <c r="ET41" s="225">
        <v>254.14643859863281</v>
      </c>
      <c r="EU41" s="225">
        <v>323.5224609375</v>
      </c>
      <c r="EV41" s="225">
        <v>299.47125244140625</v>
      </c>
      <c r="EW41" s="225">
        <v>332.16867065429688</v>
      </c>
      <c r="EX41" s="225">
        <v>317.40103149414063</v>
      </c>
      <c r="EY41" s="225">
        <v>377.03903198242188</v>
      </c>
      <c r="EZ41" s="225">
        <v>287.39529418945313</v>
      </c>
      <c r="FA41" s="225">
        <v>312.88406372070313</v>
      </c>
      <c r="FB41" s="225">
        <v>279.58563232421875</v>
      </c>
      <c r="FC41" s="225">
        <v>308.2962646484375</v>
      </c>
      <c r="FD41" s="225">
        <v>318.16705322265625</v>
      </c>
      <c r="FE41" s="225">
        <v>259.22726440429688</v>
      </c>
      <c r="FF41" s="225">
        <v>254.49075317382813</v>
      </c>
      <c r="FG41" s="225">
        <v>322.47833251953125</v>
      </c>
      <c r="FH41" s="225">
        <v>299.56002807617188</v>
      </c>
      <c r="FI41" s="225">
        <v>332.27825927734375</v>
      </c>
      <c r="FJ41" s="225">
        <v>317.4384765625</v>
      </c>
      <c r="FK41" s="225">
        <v>377.42861938476563</v>
      </c>
      <c r="FL41" s="225">
        <v>287.10549926757813</v>
      </c>
      <c r="FM41" s="225">
        <v>313.73724365234375</v>
      </c>
      <c r="FN41" s="225">
        <v>279.1820068359375</v>
      </c>
      <c r="FO41" s="225">
        <v>307.14035034179688</v>
      </c>
      <c r="FP41" s="225">
        <v>317.94192504882813</v>
      </c>
      <c r="FQ41" s="225">
        <v>259.99002075195313</v>
      </c>
      <c r="FR41" s="225">
        <v>254.41844177246094</v>
      </c>
      <c r="FS41" s="225">
        <v>321.294921875</v>
      </c>
      <c r="FT41" s="225">
        <v>299.74984741210938</v>
      </c>
      <c r="FU41" s="225">
        <v>330.10549926757813</v>
      </c>
      <c r="FV41" s="225">
        <v>315.03240966796875</v>
      </c>
      <c r="FW41" s="225">
        <v>375.9136962890625</v>
      </c>
      <c r="FX41" s="225">
        <v>286.78280639648438</v>
      </c>
      <c r="FY41" s="225">
        <v>319.082275390625</v>
      </c>
      <c r="FZ41" s="225">
        <v>278.2021484375</v>
      </c>
      <c r="GA41" s="225">
        <v>306.66806030273438</v>
      </c>
      <c r="GB41" s="225">
        <v>307.57373046875</v>
      </c>
      <c r="GC41" s="225">
        <v>307.37481689453125</v>
      </c>
      <c r="GD41" s="225">
        <v>307.57937622070313</v>
      </c>
      <c r="GE41" s="225">
        <v>306.17318725585938</v>
      </c>
      <c r="GF41" s="225">
        <v>307.28997802734375</v>
      </c>
      <c r="GG41" s="225">
        <v>306.73477172851563</v>
      </c>
      <c r="GH41" s="225">
        <v>306.4876708984375</v>
      </c>
      <c r="GI41" s="225">
        <v>305.6322021484375</v>
      </c>
      <c r="GJ41" s="225">
        <v>305.46133422851563</v>
      </c>
      <c r="GK41" s="225">
        <v>303.62026977539063</v>
      </c>
      <c r="GL41" s="225">
        <v>318.77743530273438</v>
      </c>
      <c r="GM41" s="225">
        <v>259.07638549804688</v>
      </c>
      <c r="GN41" s="225">
        <v>253.52656555175781</v>
      </c>
      <c r="GO41" s="225">
        <v>324.98016357421875</v>
      </c>
      <c r="GP41" s="225">
        <v>299.25119018554688</v>
      </c>
      <c r="GQ41" s="225">
        <v>333.3125</v>
      </c>
      <c r="GR41" s="225">
        <v>317.24429321289063</v>
      </c>
      <c r="GS41" s="225">
        <v>377.54913330078125</v>
      </c>
      <c r="GT41" s="225">
        <v>287.66583251953125</v>
      </c>
      <c r="GU41" s="225">
        <v>313.79925537109375</v>
      </c>
      <c r="GV41" s="225">
        <v>279.61166381835938</v>
      </c>
      <c r="GW41" s="225">
        <v>308.21929931640625</v>
      </c>
      <c r="GX41" s="225">
        <v>305.98495483398438</v>
      </c>
      <c r="GY41" s="225">
        <v>305.98492431640625</v>
      </c>
    </row>
    <row r="42" spans="1:207" x14ac:dyDescent="0.25">
      <c r="A42" s="226">
        <v>43922</v>
      </c>
      <c r="B42" s="225">
        <v>4</v>
      </c>
      <c r="C42" s="225">
        <v>2020</v>
      </c>
      <c r="D42" s="225">
        <v>310.06109619140625</v>
      </c>
      <c r="E42" s="225">
        <v>310.64114379882813</v>
      </c>
      <c r="F42" s="225">
        <v>319.94833374023438</v>
      </c>
      <c r="G42" s="225">
        <v>319.70455932617188</v>
      </c>
      <c r="H42" s="225">
        <v>318.70620727539063</v>
      </c>
      <c r="I42" s="225">
        <v>306.42434692382813</v>
      </c>
      <c r="J42" s="225">
        <v>309.10614013671875</v>
      </c>
      <c r="K42" s="225">
        <v>312.45306396484375</v>
      </c>
      <c r="L42" s="225">
        <v>319.35012817382813</v>
      </c>
      <c r="M42" s="225">
        <v>318.52667236328125</v>
      </c>
      <c r="N42" s="225">
        <v>318.14828491210938</v>
      </c>
      <c r="O42" s="225">
        <v>304.31201171875</v>
      </c>
      <c r="P42" s="225">
        <v>309.11764526367188</v>
      </c>
      <c r="Q42" s="225">
        <v>311.58477783203125</v>
      </c>
      <c r="R42" s="225">
        <v>319.29351806640625</v>
      </c>
      <c r="S42" s="225">
        <v>320.56674194335938</v>
      </c>
      <c r="T42" s="225">
        <v>318.5673828125</v>
      </c>
      <c r="U42" s="225">
        <v>306.89364624023438</v>
      </c>
      <c r="V42" s="225">
        <v>307.0723876953125</v>
      </c>
      <c r="W42" s="225">
        <v>309.89505004882813</v>
      </c>
      <c r="X42" s="225">
        <v>320.5965576171875</v>
      </c>
      <c r="Y42" s="225">
        <v>317.53839111328125</v>
      </c>
      <c r="Z42" s="225">
        <v>320.31658935546875</v>
      </c>
      <c r="AA42" s="225">
        <v>309.48892211914063</v>
      </c>
      <c r="AB42" s="225">
        <v>308.552001953125</v>
      </c>
      <c r="AC42" s="225">
        <v>311.82049560546875</v>
      </c>
      <c r="AD42" s="225">
        <v>319.57052612304688</v>
      </c>
      <c r="AE42" s="225">
        <v>320.55368041992188</v>
      </c>
      <c r="AF42" s="225">
        <v>319.12548828125</v>
      </c>
      <c r="AG42" s="225">
        <v>310.17330932617188</v>
      </c>
      <c r="AH42" s="225">
        <v>308.42465209960938</v>
      </c>
      <c r="AI42" s="225">
        <v>311.48007202148438</v>
      </c>
      <c r="AJ42" s="225">
        <v>318.59423828125</v>
      </c>
      <c r="AK42" s="225">
        <v>316.650146484375</v>
      </c>
      <c r="AL42" s="225">
        <v>319.58538818359375</v>
      </c>
      <c r="AM42" s="225">
        <v>307.44009399414063</v>
      </c>
      <c r="AN42" s="225">
        <v>307.01132202148438</v>
      </c>
      <c r="AO42" s="225">
        <v>312.3603515625</v>
      </c>
      <c r="AP42" s="225">
        <v>318.09381103515625</v>
      </c>
      <c r="AQ42" s="225">
        <v>320.40383911132813</v>
      </c>
      <c r="AR42" s="225">
        <v>319.23178100585938</v>
      </c>
      <c r="AS42" s="225">
        <v>307.37484741210938</v>
      </c>
      <c r="AT42" s="225">
        <v>307.06524658203125</v>
      </c>
      <c r="AU42" s="225">
        <v>310.36392211914063</v>
      </c>
      <c r="AV42" s="225">
        <v>317.51864624023438</v>
      </c>
      <c r="AW42" s="225">
        <v>316.44619750976563</v>
      </c>
      <c r="AX42" s="225">
        <v>318.632080078125</v>
      </c>
      <c r="AY42" s="225">
        <v>310.36129760742188</v>
      </c>
      <c r="AZ42" s="225">
        <v>306.95523071289063</v>
      </c>
      <c r="BA42" s="225">
        <v>310.255615234375</v>
      </c>
      <c r="BB42" s="225">
        <v>317.57406616210938</v>
      </c>
      <c r="BC42" s="225">
        <v>317.59201049804688</v>
      </c>
      <c r="BD42" s="225">
        <v>319.59515380859375</v>
      </c>
      <c r="BE42" s="225">
        <v>309.89349365234375</v>
      </c>
      <c r="BF42" s="225">
        <v>304.6175537109375</v>
      </c>
      <c r="BG42" s="225">
        <v>309.57208251953125</v>
      </c>
      <c r="BH42" s="225">
        <v>315.08718872070313</v>
      </c>
      <c r="BI42" s="225">
        <v>312.90560913085938</v>
      </c>
      <c r="BJ42" s="225">
        <v>317.91116333007813</v>
      </c>
      <c r="BK42" s="225">
        <v>310.55047607421875</v>
      </c>
      <c r="BL42" s="225">
        <v>330.63662719726563</v>
      </c>
      <c r="BM42" s="225">
        <v>262.08920288085938</v>
      </c>
      <c r="BN42" s="225">
        <v>255.79277038574219</v>
      </c>
      <c r="BO42" s="225">
        <v>330.67767333984375</v>
      </c>
      <c r="BP42" s="225">
        <v>301.99551391601563</v>
      </c>
      <c r="BQ42" s="225">
        <v>340.98904418945313</v>
      </c>
      <c r="BR42" s="225">
        <v>322.88314819335938</v>
      </c>
      <c r="BS42" s="225">
        <v>362.42495727539063</v>
      </c>
      <c r="BT42" s="225">
        <v>296.25869750976563</v>
      </c>
      <c r="BU42" s="225">
        <v>310.75091552734375</v>
      </c>
      <c r="BV42" s="225">
        <v>285.93701171875</v>
      </c>
      <c r="BW42" s="225">
        <v>311.88043212890625</v>
      </c>
      <c r="BX42" s="225">
        <v>330.19912719726563</v>
      </c>
      <c r="BY42" s="225">
        <v>262.692626953125</v>
      </c>
      <c r="BZ42" s="225">
        <v>255.90338134765625</v>
      </c>
      <c r="CA42" s="225">
        <v>330.808837890625</v>
      </c>
      <c r="CB42" s="225">
        <v>302.3768310546875</v>
      </c>
      <c r="CC42" s="225">
        <v>341.45599365234375</v>
      </c>
      <c r="CD42" s="225">
        <v>322.70245361328125</v>
      </c>
      <c r="CE42" s="225">
        <v>362.45315551757813</v>
      </c>
      <c r="CF42" s="225">
        <v>295.519775390625</v>
      </c>
      <c r="CG42" s="225">
        <v>303.38882446289063</v>
      </c>
      <c r="CH42" s="225">
        <v>286.17276000976563</v>
      </c>
      <c r="CI42" s="225">
        <v>311.3179931640625</v>
      </c>
      <c r="CJ42" s="225">
        <v>329.93975830078125</v>
      </c>
      <c r="CK42" s="225">
        <v>262.39151000976563</v>
      </c>
      <c r="CL42" s="225">
        <v>256.68450927734375</v>
      </c>
      <c r="CM42" s="225">
        <v>327.5101318359375</v>
      </c>
      <c r="CN42" s="225">
        <v>302.40414428710938</v>
      </c>
      <c r="CO42" s="225">
        <v>338.9549560546875</v>
      </c>
      <c r="CP42" s="225">
        <v>323.10806274414063</v>
      </c>
      <c r="CQ42" s="225">
        <v>362.92263793945313</v>
      </c>
      <c r="CR42" s="225">
        <v>295.38397216796875</v>
      </c>
      <c r="CS42" s="225">
        <v>308.75369262695313</v>
      </c>
      <c r="CT42" s="225">
        <v>286.21359252929688</v>
      </c>
      <c r="CU42" s="225">
        <v>309.9285888671875</v>
      </c>
      <c r="CV42" s="225">
        <v>329.50479125976563</v>
      </c>
      <c r="CW42" s="225">
        <v>262.92730712890625</v>
      </c>
      <c r="CX42" s="225">
        <v>256.96133422851563</v>
      </c>
      <c r="CY42" s="225">
        <v>327.82723999023438</v>
      </c>
      <c r="CZ42" s="225">
        <v>302.54010009765625</v>
      </c>
      <c r="DA42" s="225">
        <v>340.65054321289063</v>
      </c>
      <c r="DB42" s="225">
        <v>320.91592407226563</v>
      </c>
      <c r="DC42" s="225">
        <v>362.1551513671875</v>
      </c>
      <c r="DD42" s="225">
        <v>294.82473754882813</v>
      </c>
      <c r="DE42" s="225">
        <v>307.52731323242188</v>
      </c>
      <c r="DF42" s="225">
        <v>285.07205200195313</v>
      </c>
      <c r="DG42" s="225">
        <v>309.69406127929688</v>
      </c>
      <c r="DH42" s="225">
        <v>329.43362426757813</v>
      </c>
      <c r="DI42" s="225">
        <v>262.17343139648438</v>
      </c>
      <c r="DJ42" s="225">
        <v>257.62936401367188</v>
      </c>
      <c r="DK42" s="225">
        <v>325.4022216796875</v>
      </c>
      <c r="DL42" s="225">
        <v>302.5989990234375</v>
      </c>
      <c r="DM42" s="225">
        <v>340.09823608398438</v>
      </c>
      <c r="DN42" s="225">
        <v>322.61834716796875</v>
      </c>
      <c r="DO42" s="225">
        <v>362.9912109375</v>
      </c>
      <c r="DP42" s="225">
        <v>294.72125244140625</v>
      </c>
      <c r="DQ42" s="225">
        <v>304.48800659179688</v>
      </c>
      <c r="DR42" s="225">
        <v>284.65032958984375</v>
      </c>
      <c r="DS42" s="225">
        <v>309.62387084960938</v>
      </c>
      <c r="DT42" s="225">
        <v>328.703369140625</v>
      </c>
      <c r="DU42" s="225">
        <v>262.61935424804688</v>
      </c>
      <c r="DV42" s="225">
        <v>257.27078247070313</v>
      </c>
      <c r="DW42" s="225">
        <v>325.30282592773438</v>
      </c>
      <c r="DX42" s="225">
        <v>303.12979125976563</v>
      </c>
      <c r="DY42" s="225">
        <v>339.96234130859375</v>
      </c>
      <c r="DZ42" s="225">
        <v>321.97665405273438</v>
      </c>
      <c r="EA42" s="225">
        <v>362.61257934570313</v>
      </c>
      <c r="EB42" s="225">
        <v>294.54681396484375</v>
      </c>
      <c r="EC42" s="225">
        <v>310.8671875</v>
      </c>
      <c r="ED42" s="225">
        <v>284.21652221679688</v>
      </c>
      <c r="EE42" s="225">
        <v>308.70175170898438</v>
      </c>
      <c r="EF42" s="225">
        <v>328.42913818359375</v>
      </c>
      <c r="EG42" s="225">
        <v>263.154052734375</v>
      </c>
      <c r="EH42" s="225">
        <v>257.28482055664063</v>
      </c>
      <c r="EI42" s="225">
        <v>325.40960693359375</v>
      </c>
      <c r="EJ42" s="225">
        <v>302.84918212890625</v>
      </c>
      <c r="EK42" s="225">
        <v>338.31661987304688</v>
      </c>
      <c r="EL42" s="225">
        <v>320.8814697265625</v>
      </c>
      <c r="EM42" s="225">
        <v>361.52392578125</v>
      </c>
      <c r="EN42" s="225">
        <v>294.53851318359375</v>
      </c>
      <c r="EO42" s="225">
        <v>304.89837646484375</v>
      </c>
      <c r="EP42" s="225">
        <v>283.86959838867188</v>
      </c>
      <c r="EQ42" s="225">
        <v>308.98895263671875</v>
      </c>
      <c r="ER42" s="225">
        <v>328.30776977539063</v>
      </c>
      <c r="ES42" s="225">
        <v>262.44839477539063</v>
      </c>
      <c r="ET42" s="225">
        <v>257.836669921875</v>
      </c>
      <c r="EU42" s="225">
        <v>323.47457885742188</v>
      </c>
      <c r="EV42" s="225">
        <v>303.14791870117188</v>
      </c>
      <c r="EW42" s="225">
        <v>335.85427856445313</v>
      </c>
      <c r="EX42" s="225">
        <v>321.43634033203125</v>
      </c>
      <c r="EY42" s="225">
        <v>361.4739990234375</v>
      </c>
      <c r="EZ42" s="225">
        <v>294.054443359375</v>
      </c>
      <c r="FA42" s="225">
        <v>308.0306396484375</v>
      </c>
      <c r="FB42" s="225">
        <v>283.66665649414063</v>
      </c>
      <c r="FC42" s="225">
        <v>308.58953857421875</v>
      </c>
      <c r="FD42" s="225">
        <v>327.88397216796875</v>
      </c>
      <c r="FE42" s="225">
        <v>262.94119262695313</v>
      </c>
      <c r="FF42" s="225">
        <v>258.11785888671875</v>
      </c>
      <c r="FG42" s="225">
        <v>322.44338989257813</v>
      </c>
      <c r="FH42" s="225">
        <v>303.05319213867188</v>
      </c>
      <c r="FI42" s="225">
        <v>335.75411987304688</v>
      </c>
      <c r="FJ42" s="225">
        <v>321.68994140625</v>
      </c>
      <c r="FK42" s="225">
        <v>361.98834228515625</v>
      </c>
      <c r="FL42" s="225">
        <v>293.73617553710938</v>
      </c>
      <c r="FM42" s="225">
        <v>308.18453979492188</v>
      </c>
      <c r="FN42" s="225">
        <v>283.228515625</v>
      </c>
      <c r="FO42" s="225">
        <v>307.27841186523438</v>
      </c>
      <c r="FP42" s="225">
        <v>327.42840576171875</v>
      </c>
      <c r="FQ42" s="225">
        <v>263.5166015625</v>
      </c>
      <c r="FR42" s="225">
        <v>257.99612426757813</v>
      </c>
      <c r="FS42" s="225">
        <v>321.374755859375</v>
      </c>
      <c r="FT42" s="225">
        <v>303.05203247070313</v>
      </c>
      <c r="FU42" s="225">
        <v>333.51473999023438</v>
      </c>
      <c r="FV42" s="225">
        <v>319.4378662109375</v>
      </c>
      <c r="FW42" s="225">
        <v>361.24050903320313</v>
      </c>
      <c r="FX42" s="225">
        <v>293.37811279296875</v>
      </c>
      <c r="FY42" s="225">
        <v>313.3927001953125</v>
      </c>
      <c r="FZ42" s="225">
        <v>282.12701416015625</v>
      </c>
      <c r="GA42" s="225">
        <v>306.551513671875</v>
      </c>
      <c r="GB42" s="225">
        <v>313.70257568359375</v>
      </c>
      <c r="GC42" s="225">
        <v>313.12896728515625</v>
      </c>
      <c r="GD42" s="225">
        <v>312.73724365234375</v>
      </c>
      <c r="GE42" s="225">
        <v>311.14291381835938</v>
      </c>
      <c r="GF42" s="225">
        <v>312.14419555664063</v>
      </c>
      <c r="GG42" s="225">
        <v>311.3199462890625</v>
      </c>
      <c r="GH42" s="225">
        <v>310.90774536132813</v>
      </c>
      <c r="GI42" s="225">
        <v>309.8865966796875</v>
      </c>
      <c r="GJ42" s="225">
        <v>309.43881225585938</v>
      </c>
      <c r="GK42" s="225">
        <v>307.38824462890625</v>
      </c>
      <c r="GL42" s="225">
        <v>328.96334838867188</v>
      </c>
      <c r="GM42" s="225">
        <v>262.79733276367188</v>
      </c>
      <c r="GN42" s="225">
        <v>257.3223876953125</v>
      </c>
      <c r="GO42" s="225">
        <v>324.97296142578125</v>
      </c>
      <c r="GP42" s="225">
        <v>302.8743896484375</v>
      </c>
      <c r="GQ42" s="225">
        <v>337.111572265625</v>
      </c>
      <c r="GR42" s="225">
        <v>321.30950927734375</v>
      </c>
      <c r="GS42" s="225">
        <v>362.06106567382813</v>
      </c>
      <c r="GT42" s="225">
        <v>294.332275390625</v>
      </c>
      <c r="GU42" s="225">
        <v>308.84756469726563</v>
      </c>
      <c r="GV42" s="225">
        <v>283.797119140625</v>
      </c>
      <c r="GW42" s="225">
        <v>308.54058837890625</v>
      </c>
      <c r="GX42" s="225">
        <v>310.53860473632813</v>
      </c>
      <c r="GY42" s="225">
        <v>310.53860473632813</v>
      </c>
    </row>
    <row r="43" spans="1:207" x14ac:dyDescent="0.25">
      <c r="A43" s="226">
        <v>43952</v>
      </c>
      <c r="B43" s="225">
        <v>5</v>
      </c>
      <c r="C43" s="225">
        <v>2020</v>
      </c>
      <c r="D43" s="225">
        <v>314.53213500976563</v>
      </c>
      <c r="E43" s="225">
        <v>315.37210083007813</v>
      </c>
      <c r="F43" s="225">
        <v>324.83004760742188</v>
      </c>
      <c r="G43" s="225">
        <v>324.2774658203125</v>
      </c>
      <c r="H43" s="225">
        <v>322.73031616210938</v>
      </c>
      <c r="I43" s="225">
        <v>311.04586791992188</v>
      </c>
      <c r="J43" s="225">
        <v>313.79611206054688</v>
      </c>
      <c r="K43" s="225">
        <v>317.33938598632813</v>
      </c>
      <c r="L43" s="225">
        <v>324.32376098632813</v>
      </c>
      <c r="M43" s="225">
        <v>323.26956176757813</v>
      </c>
      <c r="N43" s="225">
        <v>322.14923095703125</v>
      </c>
      <c r="O43" s="225">
        <v>309.25177001953125</v>
      </c>
      <c r="P43" s="225">
        <v>313.71530151367188</v>
      </c>
      <c r="Q43" s="225">
        <v>316.32583618164063</v>
      </c>
      <c r="R43" s="225">
        <v>324.21084594726563</v>
      </c>
      <c r="S43" s="225">
        <v>325.440673828125</v>
      </c>
      <c r="T43" s="225">
        <v>322.60635375976563</v>
      </c>
      <c r="U43" s="225">
        <v>311.91372680664063</v>
      </c>
      <c r="V43" s="225">
        <v>311.50033569335938</v>
      </c>
      <c r="W43" s="225">
        <v>314.88232421875</v>
      </c>
      <c r="X43" s="225">
        <v>325.38937377929688</v>
      </c>
      <c r="Y43" s="225">
        <v>322.54425048828125</v>
      </c>
      <c r="Z43" s="225">
        <v>324.4423828125</v>
      </c>
      <c r="AA43" s="225">
        <v>314.39852905273438</v>
      </c>
      <c r="AB43" s="225">
        <v>313.2066650390625</v>
      </c>
      <c r="AC43" s="225">
        <v>316.69586181640625</v>
      </c>
      <c r="AD43" s="225">
        <v>324.525634765625</v>
      </c>
      <c r="AE43" s="225">
        <v>325.60528564453125</v>
      </c>
      <c r="AF43" s="225">
        <v>323.3040771484375</v>
      </c>
      <c r="AG43" s="225">
        <v>314.9256591796875</v>
      </c>
      <c r="AH43" s="225">
        <v>312.89230346679688</v>
      </c>
      <c r="AI43" s="225">
        <v>316.3695068359375</v>
      </c>
      <c r="AJ43" s="225">
        <v>323.71817016601563</v>
      </c>
      <c r="AK43" s="225">
        <v>321.7650146484375</v>
      </c>
      <c r="AL43" s="225">
        <v>323.80203247070313</v>
      </c>
      <c r="AM43" s="225">
        <v>312.57952880859375</v>
      </c>
      <c r="AN43" s="225">
        <v>311.71002197265625</v>
      </c>
      <c r="AO43" s="225">
        <v>317.15374755859375</v>
      </c>
      <c r="AP43" s="225">
        <v>323.47100830078125</v>
      </c>
      <c r="AQ43" s="225">
        <v>325.69415283203125</v>
      </c>
      <c r="AR43" s="225">
        <v>323.73828125</v>
      </c>
      <c r="AS43" s="225">
        <v>312.07620239257813</v>
      </c>
      <c r="AT43" s="225">
        <v>311.74127197265625</v>
      </c>
      <c r="AU43" s="225">
        <v>315.41143798828125</v>
      </c>
      <c r="AV43" s="225">
        <v>322.71182250976563</v>
      </c>
      <c r="AW43" s="225">
        <v>321.8109130859375</v>
      </c>
      <c r="AX43" s="225">
        <v>323.1474609375</v>
      </c>
      <c r="AY43" s="225">
        <v>315.32757568359375</v>
      </c>
      <c r="AZ43" s="225">
        <v>311.4051513671875</v>
      </c>
      <c r="BA43" s="225">
        <v>315.1575927734375</v>
      </c>
      <c r="BB43" s="225">
        <v>322.737060546875</v>
      </c>
      <c r="BC43" s="225">
        <v>322.75146484375</v>
      </c>
      <c r="BD43" s="225">
        <v>324.2587890625</v>
      </c>
      <c r="BE43" s="225">
        <v>314.7030029296875</v>
      </c>
      <c r="BF43" s="225">
        <v>309.46685791015625</v>
      </c>
      <c r="BG43" s="225">
        <v>314.57107543945313</v>
      </c>
      <c r="BH43" s="225">
        <v>320.6956787109375</v>
      </c>
      <c r="BI43" s="225">
        <v>319.12094116210938</v>
      </c>
      <c r="BJ43" s="225">
        <v>322.6336669921875</v>
      </c>
      <c r="BK43" s="225">
        <v>315.65582275390625</v>
      </c>
      <c r="BL43" s="225">
        <v>332.84420776367188</v>
      </c>
      <c r="BM43" s="225">
        <v>262.24508666992188</v>
      </c>
      <c r="BN43" s="225">
        <v>273.00677490234375</v>
      </c>
      <c r="BO43" s="225">
        <v>331.20584106445313</v>
      </c>
      <c r="BP43" s="225">
        <v>310.74691772460938</v>
      </c>
      <c r="BQ43" s="225">
        <v>345.1558837890625</v>
      </c>
      <c r="BR43" s="225">
        <v>326.60498046875</v>
      </c>
      <c r="BS43" s="225">
        <v>363.6708984375</v>
      </c>
      <c r="BT43" s="225">
        <v>303.89382934570313</v>
      </c>
      <c r="BU43" s="225">
        <v>308.39822387695313</v>
      </c>
      <c r="BV43" s="225">
        <v>290.41305541992188</v>
      </c>
      <c r="BW43" s="225">
        <v>317.66708374023438</v>
      </c>
      <c r="BX43" s="225">
        <v>332.44256591796875</v>
      </c>
      <c r="BY43" s="225">
        <v>262.8243408203125</v>
      </c>
      <c r="BZ43" s="225">
        <v>273.11697387695313</v>
      </c>
      <c r="CA43" s="225">
        <v>331.21600341796875</v>
      </c>
      <c r="CB43" s="225">
        <v>311.05560302734375</v>
      </c>
      <c r="CC43" s="225">
        <v>345.3187255859375</v>
      </c>
      <c r="CD43" s="225">
        <v>326.50128173828125</v>
      </c>
      <c r="CE43" s="225">
        <v>363.65496826171875</v>
      </c>
      <c r="CF43" s="225">
        <v>303.24237060546875</v>
      </c>
      <c r="CG43" s="225">
        <v>302.56915283203125</v>
      </c>
      <c r="CH43" s="225">
        <v>290.64019775390625</v>
      </c>
      <c r="CI43" s="225">
        <v>317.23098754882813</v>
      </c>
      <c r="CJ43" s="225">
        <v>332.17803955078125</v>
      </c>
      <c r="CK43" s="225">
        <v>262.72308349609375</v>
      </c>
      <c r="CL43" s="225">
        <v>274.78311157226563</v>
      </c>
      <c r="CM43" s="225">
        <v>327.88552856445313</v>
      </c>
      <c r="CN43" s="225">
        <v>311.06011962890625</v>
      </c>
      <c r="CO43" s="225">
        <v>342.57418823242188</v>
      </c>
      <c r="CP43" s="225">
        <v>326.96868896484375</v>
      </c>
      <c r="CQ43" s="225">
        <v>364.12466430664063</v>
      </c>
      <c r="CR43" s="225">
        <v>302.72225952148438</v>
      </c>
      <c r="CS43" s="225">
        <v>306.3876953125</v>
      </c>
      <c r="CT43" s="225">
        <v>290.65811157226563</v>
      </c>
      <c r="CU43" s="225">
        <v>315.91696166992188</v>
      </c>
      <c r="CV43" s="225">
        <v>331.79006958007813</v>
      </c>
      <c r="CW43" s="225">
        <v>263.04620361328125</v>
      </c>
      <c r="CX43" s="225">
        <v>274.63555908203125</v>
      </c>
      <c r="CY43" s="225">
        <v>328.20993041992188</v>
      </c>
      <c r="CZ43" s="225">
        <v>311.1783447265625</v>
      </c>
      <c r="DA43" s="225">
        <v>344.35464477539063</v>
      </c>
      <c r="DB43" s="225">
        <v>324.3961181640625</v>
      </c>
      <c r="DC43" s="225">
        <v>363.3251953125</v>
      </c>
      <c r="DD43" s="225">
        <v>301.86923217773438</v>
      </c>
      <c r="DE43" s="225">
        <v>305.32183837890625</v>
      </c>
      <c r="DF43" s="225">
        <v>289.47476196289063</v>
      </c>
      <c r="DG43" s="225">
        <v>315.50164794921875</v>
      </c>
      <c r="DH43" s="225">
        <v>331.73028564453125</v>
      </c>
      <c r="DI43" s="225">
        <v>262.474853515625</v>
      </c>
      <c r="DJ43" s="225">
        <v>275.78921508789063</v>
      </c>
      <c r="DK43" s="225">
        <v>325.694580078125</v>
      </c>
      <c r="DL43" s="225">
        <v>311.24423217773438</v>
      </c>
      <c r="DM43" s="225">
        <v>343.6202392578125</v>
      </c>
      <c r="DN43" s="225">
        <v>326.53402709960938</v>
      </c>
      <c r="DO43" s="225">
        <v>364.15481567382813</v>
      </c>
      <c r="DP43" s="225">
        <v>301.4788818359375</v>
      </c>
      <c r="DQ43" s="225">
        <v>303.18084716796875</v>
      </c>
      <c r="DR43" s="225">
        <v>289.04620361328125</v>
      </c>
      <c r="DS43" s="225">
        <v>315.44631958007813</v>
      </c>
      <c r="DT43" s="225">
        <v>331.05551147460938</v>
      </c>
      <c r="DU43" s="225">
        <v>262.85494995117188</v>
      </c>
      <c r="DV43" s="225">
        <v>275.43670654296875</v>
      </c>
      <c r="DW43" s="225">
        <v>325.58544921875</v>
      </c>
      <c r="DX43" s="225">
        <v>311.62353515625</v>
      </c>
      <c r="DY43" s="225">
        <v>343.52328491210938</v>
      </c>
      <c r="DZ43" s="225">
        <v>325.69720458984375</v>
      </c>
      <c r="EA43" s="225">
        <v>363.80697631835938</v>
      </c>
      <c r="EB43" s="225">
        <v>301.47750854492188</v>
      </c>
      <c r="EC43" s="225">
        <v>307.67242431640625</v>
      </c>
      <c r="ED43" s="225">
        <v>288.60568237304688</v>
      </c>
      <c r="EE43" s="225">
        <v>314.634033203125</v>
      </c>
      <c r="EF43" s="225">
        <v>330.77462768554688</v>
      </c>
      <c r="EG43" s="225">
        <v>263.31759643554688</v>
      </c>
      <c r="EH43" s="225">
        <v>275.88079833984375</v>
      </c>
      <c r="EI43" s="225">
        <v>325.66720581054688</v>
      </c>
      <c r="EJ43" s="225">
        <v>311.33560180664063</v>
      </c>
      <c r="EK43" s="225">
        <v>341.78396606445313</v>
      </c>
      <c r="EL43" s="225">
        <v>324.27145385742188</v>
      </c>
      <c r="EM43" s="225">
        <v>362.69241333007813</v>
      </c>
      <c r="EN43" s="225">
        <v>301.87820434570313</v>
      </c>
      <c r="EO43" s="225">
        <v>302.98635864257813</v>
      </c>
      <c r="EP43" s="225">
        <v>288.237548828125</v>
      </c>
      <c r="EQ43" s="225">
        <v>314.8656005859375</v>
      </c>
      <c r="ER43" s="225">
        <v>330.63104248046875</v>
      </c>
      <c r="ES43" s="225">
        <v>262.67205810546875</v>
      </c>
      <c r="ET43" s="225">
        <v>276.64984130859375</v>
      </c>
      <c r="EU43" s="225">
        <v>323.79421997070313</v>
      </c>
      <c r="EV43" s="225">
        <v>311.68508911132813</v>
      </c>
      <c r="EW43" s="225">
        <v>339.22540283203125</v>
      </c>
      <c r="EX43" s="225">
        <v>324.90777587890625</v>
      </c>
      <c r="EY43" s="225">
        <v>362.61270141601563</v>
      </c>
      <c r="EZ43" s="225">
        <v>301.10494995117188</v>
      </c>
      <c r="FA43" s="225">
        <v>305.2298583984375</v>
      </c>
      <c r="FB43" s="225">
        <v>288.0208740234375</v>
      </c>
      <c r="FC43" s="225">
        <v>314.35232543945313</v>
      </c>
      <c r="FD43" s="225">
        <v>330.15850830078125</v>
      </c>
      <c r="FE43" s="225">
        <v>263.10763549804688</v>
      </c>
      <c r="FF43" s="225">
        <v>277.07913208007813</v>
      </c>
      <c r="FG43" s="225">
        <v>322.72201538085938</v>
      </c>
      <c r="FH43" s="225">
        <v>311.51998901367188</v>
      </c>
      <c r="FI43" s="225">
        <v>339.02386474609375</v>
      </c>
      <c r="FJ43" s="225">
        <v>325.1217041015625</v>
      </c>
      <c r="FK43" s="225">
        <v>363.15924072265625</v>
      </c>
      <c r="FL43" s="225">
        <v>300.85894775390625</v>
      </c>
      <c r="FM43" s="225">
        <v>305.20437622070313</v>
      </c>
      <c r="FN43" s="225">
        <v>287.58529663085938</v>
      </c>
      <c r="FO43" s="225">
        <v>313.24932861328125</v>
      </c>
      <c r="FP43" s="225">
        <v>329.603515625</v>
      </c>
      <c r="FQ43" s="225">
        <v>263.682861328125</v>
      </c>
      <c r="FR43" s="225">
        <v>277.79299926757813</v>
      </c>
      <c r="FS43" s="225">
        <v>321.72689819335938</v>
      </c>
      <c r="FT43" s="225">
        <v>311.47412109375</v>
      </c>
      <c r="FU43" s="225">
        <v>336.72543334960938</v>
      </c>
      <c r="FV43" s="225">
        <v>322.32864379882813</v>
      </c>
      <c r="FW43" s="225">
        <v>362.46804809570313</v>
      </c>
      <c r="FX43" s="225">
        <v>301.01296997070313</v>
      </c>
      <c r="FY43" s="225">
        <v>309.25601196289063</v>
      </c>
      <c r="FZ43" s="225">
        <v>286.45114135742188</v>
      </c>
      <c r="GA43" s="225">
        <v>312.59774780273438</v>
      </c>
      <c r="GB43" s="225">
        <v>318.30398559570313</v>
      </c>
      <c r="GC43" s="225">
        <v>317.88473510742188</v>
      </c>
      <c r="GD43" s="225">
        <v>317.4132080078125</v>
      </c>
      <c r="GE43" s="225">
        <v>315.82064819335938</v>
      </c>
      <c r="GF43" s="225">
        <v>316.89395141601563</v>
      </c>
      <c r="GG43" s="225">
        <v>316.03622436523438</v>
      </c>
      <c r="GH43" s="225">
        <v>315.69534301757813</v>
      </c>
      <c r="GI43" s="225">
        <v>314.74505615234375</v>
      </c>
      <c r="GJ43" s="225">
        <v>314.12350463867188</v>
      </c>
      <c r="GK43" s="225">
        <v>312.3350830078125</v>
      </c>
      <c r="GL43" s="225">
        <v>331.238037109375</v>
      </c>
      <c r="GM43" s="225">
        <v>262.99249267578125</v>
      </c>
      <c r="GN43" s="225">
        <v>275.79208374023438</v>
      </c>
      <c r="GO43" s="225">
        <v>325.306396484375</v>
      </c>
      <c r="GP43" s="225">
        <v>311.39846801757813</v>
      </c>
      <c r="GQ43" s="225">
        <v>340.54641723632813</v>
      </c>
      <c r="GR43" s="225">
        <v>324.7503662109375</v>
      </c>
      <c r="GS43" s="225">
        <v>363.2467041015625</v>
      </c>
      <c r="GT43" s="225">
        <v>301.60833740234375</v>
      </c>
      <c r="GU43" s="225">
        <v>306.03057861328125</v>
      </c>
      <c r="GV43" s="225">
        <v>288.1697998046875</v>
      </c>
      <c r="GW43" s="225">
        <v>314.45645141601563</v>
      </c>
      <c r="GX43" s="225">
        <v>315.30975341796875</v>
      </c>
      <c r="GY43" s="225">
        <v>315.30972290039063</v>
      </c>
    </row>
    <row r="44" spans="1:207" x14ac:dyDescent="0.25">
      <c r="A44" s="226">
        <v>43983</v>
      </c>
      <c r="B44" s="225">
        <v>6</v>
      </c>
      <c r="C44" s="225">
        <v>2020</v>
      </c>
      <c r="D44" s="225">
        <v>320.50210571289063</v>
      </c>
      <c r="E44" s="225">
        <v>322.85562133789063</v>
      </c>
      <c r="F44" s="225">
        <v>331.45135498046875</v>
      </c>
      <c r="G44" s="225">
        <v>331.27679443359375</v>
      </c>
      <c r="H44" s="225">
        <v>330.42758178710938</v>
      </c>
      <c r="I44" s="225">
        <v>317.044677734375</v>
      </c>
      <c r="J44" s="225">
        <v>320.11563110351563</v>
      </c>
      <c r="K44" s="225">
        <v>325.0943603515625</v>
      </c>
      <c r="L44" s="225">
        <v>330.94607543945313</v>
      </c>
      <c r="M44" s="225">
        <v>330.33013916015625</v>
      </c>
      <c r="N44" s="225">
        <v>329.91143798828125</v>
      </c>
      <c r="O44" s="225">
        <v>315.6248779296875</v>
      </c>
      <c r="P44" s="225">
        <v>319.7596435546875</v>
      </c>
      <c r="Q44" s="225">
        <v>324.02862548828125</v>
      </c>
      <c r="R44" s="225">
        <v>330.73291015625</v>
      </c>
      <c r="S44" s="225">
        <v>332.23773193359375</v>
      </c>
      <c r="T44" s="225">
        <v>330.01974487304688</v>
      </c>
      <c r="U44" s="225">
        <v>317.970703125</v>
      </c>
      <c r="V44" s="225">
        <v>317.8297119140625</v>
      </c>
      <c r="W44" s="225">
        <v>323.07150268554688</v>
      </c>
      <c r="X44" s="225">
        <v>331.70114135742188</v>
      </c>
      <c r="Y44" s="225">
        <v>330.06338500976563</v>
      </c>
      <c r="Z44" s="225">
        <v>331.72879028320313</v>
      </c>
      <c r="AA44" s="225">
        <v>320.33169555664063</v>
      </c>
      <c r="AB44" s="225">
        <v>319.38427734375</v>
      </c>
      <c r="AC44" s="225">
        <v>324.82391357421875</v>
      </c>
      <c r="AD44" s="225">
        <v>331.11911010742188</v>
      </c>
      <c r="AE44" s="225">
        <v>332.55804443359375</v>
      </c>
      <c r="AF44" s="225">
        <v>330.5958251953125</v>
      </c>
      <c r="AG44" s="225">
        <v>320.8958740234375</v>
      </c>
      <c r="AH44" s="225">
        <v>318.90371704101563</v>
      </c>
      <c r="AI44" s="225">
        <v>324.47183227539063</v>
      </c>
      <c r="AJ44" s="225">
        <v>330.62417602539063</v>
      </c>
      <c r="AK44" s="225">
        <v>328.82846069335938</v>
      </c>
      <c r="AL44" s="225">
        <v>331.17501831054688</v>
      </c>
      <c r="AM44" s="225">
        <v>318.32760620117188</v>
      </c>
      <c r="AN44" s="225">
        <v>318.02743530273438</v>
      </c>
      <c r="AO44" s="225">
        <v>325.15673828125</v>
      </c>
      <c r="AP44" s="225">
        <v>330.63568115234375</v>
      </c>
      <c r="AQ44" s="225">
        <v>332.7545166015625</v>
      </c>
      <c r="AR44" s="225">
        <v>330.81326293945313</v>
      </c>
      <c r="AS44" s="225">
        <v>318.11306762695313</v>
      </c>
      <c r="AT44" s="225">
        <v>318.00714111328125</v>
      </c>
      <c r="AU44" s="225">
        <v>323.77432250976563</v>
      </c>
      <c r="AV44" s="225">
        <v>329.693359375</v>
      </c>
      <c r="AW44" s="225">
        <v>329.13165283203125</v>
      </c>
      <c r="AX44" s="225">
        <v>330.283203125</v>
      </c>
      <c r="AY44" s="225">
        <v>321.03424072265625</v>
      </c>
      <c r="AZ44" s="225">
        <v>317.60720825195313</v>
      </c>
      <c r="BA44" s="225">
        <v>323.5535888671875</v>
      </c>
      <c r="BB44" s="225">
        <v>329.454833984375</v>
      </c>
      <c r="BC44" s="225">
        <v>329.99227905273438</v>
      </c>
      <c r="BD44" s="225">
        <v>331.24090576171875</v>
      </c>
      <c r="BE44" s="225">
        <v>320.57244873046875</v>
      </c>
      <c r="BF44" s="225">
        <v>316.1246337890625</v>
      </c>
      <c r="BG44" s="225">
        <v>323.39834594726563</v>
      </c>
      <c r="BH44" s="225">
        <v>327.90472412109375</v>
      </c>
      <c r="BI44" s="225">
        <v>326.572509765625</v>
      </c>
      <c r="BJ44" s="225">
        <v>329.73141479492188</v>
      </c>
      <c r="BK44" s="225">
        <v>321.39208984375</v>
      </c>
      <c r="BL44" s="225">
        <v>336.54568481445313</v>
      </c>
      <c r="BM44" s="225">
        <v>272.61154174804688</v>
      </c>
      <c r="BN44" s="225">
        <v>291.59878540039063</v>
      </c>
      <c r="BO44" s="225">
        <v>334.30868530273438</v>
      </c>
      <c r="BP44" s="225">
        <v>324.62472534179688</v>
      </c>
      <c r="BQ44" s="225">
        <v>353.39349365234375</v>
      </c>
      <c r="BR44" s="225">
        <v>331.5556640625</v>
      </c>
      <c r="BS44" s="225">
        <v>365.02877807617188</v>
      </c>
      <c r="BT44" s="225">
        <v>315.35928344726563</v>
      </c>
      <c r="BU44" s="225">
        <v>310.3299560546875</v>
      </c>
      <c r="BV44" s="225">
        <v>296.99136352539063</v>
      </c>
      <c r="BW44" s="225">
        <v>319.22784423828125</v>
      </c>
      <c r="BX44" s="225">
        <v>336.0540771484375</v>
      </c>
      <c r="BY44" s="225">
        <v>273.1171875</v>
      </c>
      <c r="BZ44" s="225">
        <v>292.1373291015625</v>
      </c>
      <c r="CA44" s="225">
        <v>334.362060546875</v>
      </c>
      <c r="CB44" s="225">
        <v>324.19830322265625</v>
      </c>
      <c r="CC44" s="225">
        <v>353.68359375</v>
      </c>
      <c r="CD44" s="225">
        <v>331.73965454101563</v>
      </c>
      <c r="CE44" s="225">
        <v>364.96566772460938</v>
      </c>
      <c r="CF44" s="225">
        <v>315.065185546875</v>
      </c>
      <c r="CG44" s="225">
        <v>304.34906005859375</v>
      </c>
      <c r="CH44" s="225">
        <v>297.19390869140625</v>
      </c>
      <c r="CI44" s="225">
        <v>318.53842163085938</v>
      </c>
      <c r="CJ44" s="225">
        <v>335.741455078125</v>
      </c>
      <c r="CK44" s="225">
        <v>272.71560668945313</v>
      </c>
      <c r="CL44" s="225">
        <v>293.77389526367188</v>
      </c>
      <c r="CM44" s="225">
        <v>330.90142822265625</v>
      </c>
      <c r="CN44" s="225">
        <v>324.10177612304688</v>
      </c>
      <c r="CO44" s="225">
        <v>350.40310668945313</v>
      </c>
      <c r="CP44" s="225">
        <v>332.22653198242188</v>
      </c>
      <c r="CQ44" s="225">
        <v>365.49722290039063</v>
      </c>
      <c r="CR44" s="225">
        <v>314.5477294921875</v>
      </c>
      <c r="CS44" s="225">
        <v>307.18215942382813</v>
      </c>
      <c r="CT44" s="225">
        <v>297.22891235351563</v>
      </c>
      <c r="CU44" s="225">
        <v>317.02468872070313</v>
      </c>
      <c r="CV44" s="225">
        <v>335.3211669921875</v>
      </c>
      <c r="CW44" s="225">
        <v>273.06582641601563</v>
      </c>
      <c r="CX44" s="225">
        <v>293.8272705078125</v>
      </c>
      <c r="CY44" s="225">
        <v>331.29425048828125</v>
      </c>
      <c r="CZ44" s="225">
        <v>324.2135009765625</v>
      </c>
      <c r="DA44" s="225">
        <v>352.34915161132813</v>
      </c>
      <c r="DB44" s="225">
        <v>330.01702880859375</v>
      </c>
      <c r="DC44" s="225">
        <v>364.7633056640625</v>
      </c>
      <c r="DD44" s="225">
        <v>313.94671630859375</v>
      </c>
      <c r="DE44" s="225">
        <v>306.0234375</v>
      </c>
      <c r="DF44" s="225">
        <v>295.99118041992188</v>
      </c>
      <c r="DG44" s="225">
        <v>316.62661743164063</v>
      </c>
      <c r="DH44" s="225">
        <v>335.18807983398438</v>
      </c>
      <c r="DI44" s="225">
        <v>272.37222290039063</v>
      </c>
      <c r="DJ44" s="225">
        <v>295.35406494140625</v>
      </c>
      <c r="DK44" s="225">
        <v>328.726806640625</v>
      </c>
      <c r="DL44" s="225">
        <v>323.98797607421875</v>
      </c>
      <c r="DM44" s="225">
        <v>351.93780517578125</v>
      </c>
      <c r="DN44" s="225">
        <v>332.19387817382813</v>
      </c>
      <c r="DO44" s="225">
        <v>365.6597900390625</v>
      </c>
      <c r="DP44" s="225">
        <v>313.94268798828125</v>
      </c>
      <c r="DQ44" s="225">
        <v>304.591064453125</v>
      </c>
      <c r="DR44" s="225">
        <v>295.57977294921875</v>
      </c>
      <c r="DS44" s="225">
        <v>316.6492919921875</v>
      </c>
      <c r="DT44" s="225">
        <v>334.48709106445313</v>
      </c>
      <c r="DU44" s="225">
        <v>272.81790161132813</v>
      </c>
      <c r="DV44" s="225">
        <v>294.60321044921875</v>
      </c>
      <c r="DW44" s="225">
        <v>328.67239379882813</v>
      </c>
      <c r="DX44" s="225">
        <v>323.818359375</v>
      </c>
      <c r="DY44" s="225">
        <v>351.62216186523438</v>
      </c>
      <c r="DZ44" s="225">
        <v>331.588134765625</v>
      </c>
      <c r="EA44" s="225">
        <v>365.26251220703125</v>
      </c>
      <c r="EB44" s="225">
        <v>313.38711547851563</v>
      </c>
      <c r="EC44" s="225">
        <v>307.965576171875</v>
      </c>
      <c r="ED44" s="225">
        <v>295.07846069335938</v>
      </c>
      <c r="EE44" s="225">
        <v>315.57327270507813</v>
      </c>
      <c r="EF44" s="225">
        <v>334.20828247070313</v>
      </c>
      <c r="EG44" s="225">
        <v>273.21270751953125</v>
      </c>
      <c r="EH44" s="225">
        <v>294.80215454101563</v>
      </c>
      <c r="EI44" s="225">
        <v>328.84454345703125</v>
      </c>
      <c r="EJ44" s="225">
        <v>323.69107055664063</v>
      </c>
      <c r="EK44" s="225">
        <v>349.61380004882813</v>
      </c>
      <c r="EL44" s="225">
        <v>330.16885375976563</v>
      </c>
      <c r="EM44" s="225">
        <v>364.17974853515625</v>
      </c>
      <c r="EN44" s="225">
        <v>314.06411743164063</v>
      </c>
      <c r="EO44" s="225">
        <v>303.85302734375</v>
      </c>
      <c r="EP44" s="225">
        <v>294.662353515625</v>
      </c>
      <c r="EQ44" s="225">
        <v>315.81503295898438</v>
      </c>
      <c r="ER44" s="225">
        <v>334.0372314453125</v>
      </c>
      <c r="ES44" s="225">
        <v>272.59613037109375</v>
      </c>
      <c r="ET44" s="225">
        <v>295.47390747070313</v>
      </c>
      <c r="EU44" s="225">
        <v>326.85003662109375</v>
      </c>
      <c r="EV44" s="225">
        <v>323.9493408203125</v>
      </c>
      <c r="EW44" s="225">
        <v>346.31915283203125</v>
      </c>
      <c r="EX44" s="225">
        <v>330.95608520507813</v>
      </c>
      <c r="EY44" s="225">
        <v>364.20571899414063</v>
      </c>
      <c r="EZ44" s="225">
        <v>313.4061279296875</v>
      </c>
      <c r="FA44" s="225">
        <v>305.26043701171875</v>
      </c>
      <c r="FB44" s="225">
        <v>294.445068359375</v>
      </c>
      <c r="FC44" s="225">
        <v>315.38507080078125</v>
      </c>
      <c r="FD44" s="225">
        <v>333.54562377929688</v>
      </c>
      <c r="FE44" s="225">
        <v>272.91815185546875</v>
      </c>
      <c r="FF44" s="225">
        <v>296.01513671875</v>
      </c>
      <c r="FG44" s="225">
        <v>325.82369995117188</v>
      </c>
      <c r="FH44" s="225">
        <v>323.86114501953125</v>
      </c>
      <c r="FI44" s="225">
        <v>346.32083129882813</v>
      </c>
      <c r="FJ44" s="225">
        <v>331.26568603515625</v>
      </c>
      <c r="FK44" s="225">
        <v>364.75131225585938</v>
      </c>
      <c r="FL44" s="225">
        <v>313.30355834960938</v>
      </c>
      <c r="FM44" s="225">
        <v>305.05929565429688</v>
      </c>
      <c r="FN44" s="225">
        <v>294.03268432617188</v>
      </c>
      <c r="FO44" s="225">
        <v>313.98226928710938</v>
      </c>
      <c r="FP44" s="225">
        <v>333.046875</v>
      </c>
      <c r="FQ44" s="225">
        <v>273.43017578125</v>
      </c>
      <c r="FR44" s="225">
        <v>295.96759033203125</v>
      </c>
      <c r="FS44" s="225">
        <v>324.77264404296875</v>
      </c>
      <c r="FT44" s="225">
        <v>323.87173461914063</v>
      </c>
      <c r="FU44" s="225">
        <v>343.358642578125</v>
      </c>
      <c r="FV44" s="225">
        <v>328.42446899414063</v>
      </c>
      <c r="FW44" s="225">
        <v>364.03378295898438</v>
      </c>
      <c r="FX44" s="225">
        <v>313.40536499023438</v>
      </c>
      <c r="FY44" s="225">
        <v>308.46176147460938</v>
      </c>
      <c r="FZ44" s="225">
        <v>292.68771362304688</v>
      </c>
      <c r="GA44" s="225">
        <v>313.08538818359375</v>
      </c>
      <c r="GB44" s="225">
        <v>325.08624267578125</v>
      </c>
      <c r="GC44" s="225">
        <v>324.878662109375</v>
      </c>
      <c r="GD44" s="225">
        <v>324.20083618164063</v>
      </c>
      <c r="GE44" s="225">
        <v>322.8846435546875</v>
      </c>
      <c r="GF44" s="225">
        <v>323.95205688476563</v>
      </c>
      <c r="GG44" s="225">
        <v>322.97833251953125</v>
      </c>
      <c r="GH44" s="225">
        <v>322.69573974609375</v>
      </c>
      <c r="GI44" s="225">
        <v>321.81808471679688</v>
      </c>
      <c r="GJ44" s="225">
        <v>321.15194702148438</v>
      </c>
      <c r="GK44" s="225">
        <v>319.55245971679688</v>
      </c>
      <c r="GL44" s="225">
        <v>334.727783203125</v>
      </c>
      <c r="GM44" s="225">
        <v>272.93923950195313</v>
      </c>
      <c r="GN44" s="225">
        <v>294.6798095703125</v>
      </c>
      <c r="GO44" s="225">
        <v>328.38760375976563</v>
      </c>
      <c r="GP44" s="225">
        <v>323.94906616210938</v>
      </c>
      <c r="GQ44" s="225">
        <v>348.01702880859375</v>
      </c>
      <c r="GR44" s="225">
        <v>330.59732055664063</v>
      </c>
      <c r="GS44" s="225">
        <v>364.73947143554688</v>
      </c>
      <c r="GT44" s="225">
        <v>313.80142211914063</v>
      </c>
      <c r="GU44" s="225">
        <v>306.2679443359375</v>
      </c>
      <c r="GV44" s="225">
        <v>294.59130859375</v>
      </c>
      <c r="GW44" s="225">
        <v>315.37051391601563</v>
      </c>
      <c r="GX44" s="225">
        <v>322.33782958984375</v>
      </c>
      <c r="GY44" s="225">
        <v>322.33779907226563</v>
      </c>
    </row>
    <row r="45" spans="1:207" x14ac:dyDescent="0.25">
      <c r="A45" s="226">
        <v>44013</v>
      </c>
      <c r="B45" s="225">
        <v>7</v>
      </c>
      <c r="C45" s="225">
        <v>2020</v>
      </c>
      <c r="D45" s="225">
        <v>325.4039306640625</v>
      </c>
      <c r="E45" s="225">
        <v>329.47210693359375</v>
      </c>
      <c r="F45" s="225">
        <v>336.94873046875</v>
      </c>
      <c r="G45" s="225">
        <v>338.25689697265625</v>
      </c>
      <c r="H45" s="225">
        <v>337.4566650390625</v>
      </c>
      <c r="I45" s="225">
        <v>325.33489990234375</v>
      </c>
      <c r="J45" s="225">
        <v>325.12832641601563</v>
      </c>
      <c r="K45" s="225">
        <v>331.88946533203125</v>
      </c>
      <c r="L45" s="225">
        <v>336.5999755859375</v>
      </c>
      <c r="M45" s="225">
        <v>337.27899169921875</v>
      </c>
      <c r="N45" s="225">
        <v>337.18365478515625</v>
      </c>
      <c r="O45" s="225">
        <v>324.28887939453125</v>
      </c>
      <c r="P45" s="225">
        <v>324.64263916015625</v>
      </c>
      <c r="Q45" s="225">
        <v>330.72537231445313</v>
      </c>
      <c r="R45" s="225">
        <v>336.53579711914063</v>
      </c>
      <c r="S45" s="225">
        <v>339.34158325195313</v>
      </c>
      <c r="T45" s="225">
        <v>337.161865234375</v>
      </c>
      <c r="U45" s="225">
        <v>326.68716430664063</v>
      </c>
      <c r="V45" s="225">
        <v>323.0137939453125</v>
      </c>
      <c r="W45" s="225">
        <v>330.03591918945313</v>
      </c>
      <c r="X45" s="225">
        <v>337.534423828125</v>
      </c>
      <c r="Y45" s="225">
        <v>337.12771606445313</v>
      </c>
      <c r="Z45" s="225">
        <v>339.05679321289063</v>
      </c>
      <c r="AA45" s="225">
        <v>328.97705078125</v>
      </c>
      <c r="AB45" s="225">
        <v>324.48904418945313</v>
      </c>
      <c r="AC45" s="225">
        <v>331.7532958984375</v>
      </c>
      <c r="AD45" s="225">
        <v>337.26345825195313</v>
      </c>
      <c r="AE45" s="225">
        <v>339.56234741210938</v>
      </c>
      <c r="AF45" s="225">
        <v>337.89926147460938</v>
      </c>
      <c r="AG45" s="225">
        <v>329.17767333984375</v>
      </c>
      <c r="AH45" s="225">
        <v>323.90548706054688</v>
      </c>
      <c r="AI45" s="225">
        <v>331.45492553710938</v>
      </c>
      <c r="AJ45" s="225">
        <v>336.87661743164063</v>
      </c>
      <c r="AK45" s="225">
        <v>336.07174682617188</v>
      </c>
      <c r="AL45" s="225">
        <v>338.68997192382813</v>
      </c>
      <c r="AM45" s="225">
        <v>327.16909790039063</v>
      </c>
      <c r="AN45" s="225">
        <v>323.22210693359375</v>
      </c>
      <c r="AO45" s="225">
        <v>332.0804443359375</v>
      </c>
      <c r="AP45" s="225">
        <v>337.29592895507813</v>
      </c>
      <c r="AQ45" s="225">
        <v>339.88436889648438</v>
      </c>
      <c r="AR45" s="225">
        <v>338.3026123046875</v>
      </c>
      <c r="AS45" s="225">
        <v>326.56643676757813</v>
      </c>
      <c r="AT45" s="225">
        <v>323.20181274414063</v>
      </c>
      <c r="AU45" s="225">
        <v>330.89523315429688</v>
      </c>
      <c r="AV45" s="225">
        <v>336.32681274414063</v>
      </c>
      <c r="AW45" s="225">
        <v>336.35458374023438</v>
      </c>
      <c r="AX45" s="225">
        <v>337.7662353515625</v>
      </c>
      <c r="AY45" s="225">
        <v>329.61212158203125</v>
      </c>
      <c r="AZ45" s="225">
        <v>322.86239624023438</v>
      </c>
      <c r="BA45" s="225">
        <v>330.66653442382813</v>
      </c>
      <c r="BB45" s="225">
        <v>336.26821899414063</v>
      </c>
      <c r="BC45" s="225">
        <v>336.8997802734375</v>
      </c>
      <c r="BD45" s="225">
        <v>338.79739379882813</v>
      </c>
      <c r="BE45" s="225">
        <v>329.1961669921875</v>
      </c>
      <c r="BF45" s="225">
        <v>321.695556640625</v>
      </c>
      <c r="BG45" s="225">
        <v>330.90792846679688</v>
      </c>
      <c r="BH45" s="225">
        <v>335.28887939453125</v>
      </c>
      <c r="BI45" s="225">
        <v>334.5443115234375</v>
      </c>
      <c r="BJ45" s="225">
        <v>337.44265747070313</v>
      </c>
      <c r="BK45" s="225">
        <v>330.47225952148438</v>
      </c>
      <c r="BL45" s="225">
        <v>340.62924194335938</v>
      </c>
      <c r="BM45" s="225">
        <v>276.160888671875</v>
      </c>
      <c r="BN45" s="225">
        <v>303.1103515625</v>
      </c>
      <c r="BO45" s="225">
        <v>337.81350708007813</v>
      </c>
      <c r="BP45" s="225">
        <v>336.62246704101563</v>
      </c>
      <c r="BQ45" s="225">
        <v>361.55682373046875</v>
      </c>
      <c r="BR45" s="225">
        <v>338.05975341796875</v>
      </c>
      <c r="BS45" s="225">
        <v>367.30624389648438</v>
      </c>
      <c r="BT45" s="225">
        <v>326.38275146484375</v>
      </c>
      <c r="BU45" s="225">
        <v>310.74237060546875</v>
      </c>
      <c r="BV45" s="225">
        <v>302.80615234375</v>
      </c>
      <c r="BW45" s="225">
        <v>326.22903442382813</v>
      </c>
      <c r="BX45" s="225">
        <v>340.12826538085938</v>
      </c>
      <c r="BY45" s="225">
        <v>276.80169677734375</v>
      </c>
      <c r="BZ45" s="225">
        <v>303.52166748046875</v>
      </c>
      <c r="CA45" s="225">
        <v>338.0496826171875</v>
      </c>
      <c r="CB45" s="225">
        <v>336.20675659179688</v>
      </c>
      <c r="CC45" s="225">
        <v>361.93557739257813</v>
      </c>
      <c r="CD45" s="225">
        <v>338.11447143554688</v>
      </c>
      <c r="CE45" s="225">
        <v>367.06735229492188</v>
      </c>
      <c r="CF45" s="225">
        <v>325.75726318359375</v>
      </c>
      <c r="CG45" s="225">
        <v>305.00457763671875</v>
      </c>
      <c r="CH45" s="225">
        <v>303.03121948242188</v>
      </c>
      <c r="CI45" s="225">
        <v>325.71810913085938</v>
      </c>
      <c r="CJ45" s="225">
        <v>339.83193969726563</v>
      </c>
      <c r="CK45" s="225">
        <v>276.4180908203125</v>
      </c>
      <c r="CL45" s="225">
        <v>304.4697265625</v>
      </c>
      <c r="CM45" s="225">
        <v>334.40264892578125</v>
      </c>
      <c r="CN45" s="225">
        <v>336.29168701171875</v>
      </c>
      <c r="CO45" s="225">
        <v>358.2685546875</v>
      </c>
      <c r="CP45" s="225">
        <v>338.64474487304688</v>
      </c>
      <c r="CQ45" s="225">
        <v>367.88751220703125</v>
      </c>
      <c r="CR45" s="225">
        <v>325.38455200195313</v>
      </c>
      <c r="CS45" s="225">
        <v>307.14596557617188</v>
      </c>
      <c r="CT45" s="225">
        <v>303.01263427734375</v>
      </c>
      <c r="CU45" s="225">
        <v>324.31100463867188</v>
      </c>
      <c r="CV45" s="225">
        <v>339.52041625976563</v>
      </c>
      <c r="CW45" s="225">
        <v>276.82720947265625</v>
      </c>
      <c r="CX45" s="225">
        <v>304.84738159179688</v>
      </c>
      <c r="CY45" s="225">
        <v>334.81341552734375</v>
      </c>
      <c r="CZ45" s="225">
        <v>336.72714233398438</v>
      </c>
      <c r="DA45" s="225">
        <v>360.49557495117188</v>
      </c>
      <c r="DB45" s="225">
        <v>336.18905639648438</v>
      </c>
      <c r="DC45" s="225">
        <v>367.41464233398438</v>
      </c>
      <c r="DD45" s="225">
        <v>324.72857666015625</v>
      </c>
      <c r="DE45" s="225">
        <v>306.01763916015625</v>
      </c>
      <c r="DF45" s="225">
        <v>301.68032836914063</v>
      </c>
      <c r="DG45" s="225">
        <v>323.92559814453125</v>
      </c>
      <c r="DH45" s="225">
        <v>339.37652587890625</v>
      </c>
      <c r="DI45" s="225">
        <v>276.02191162109375</v>
      </c>
      <c r="DJ45" s="225">
        <v>306.06076049804688</v>
      </c>
      <c r="DK45" s="225">
        <v>332.32040405273438</v>
      </c>
      <c r="DL45" s="225">
        <v>336.28802490234375</v>
      </c>
      <c r="DM45" s="225">
        <v>359.9539794921875</v>
      </c>
      <c r="DN45" s="225">
        <v>338.46823120117188</v>
      </c>
      <c r="DO45" s="225">
        <v>368.18923950195313</v>
      </c>
      <c r="DP45" s="225">
        <v>324.49176025390625</v>
      </c>
      <c r="DQ45" s="225">
        <v>304.97842407226563</v>
      </c>
      <c r="DR45" s="225">
        <v>301.23678588867188</v>
      </c>
      <c r="DS45" s="225">
        <v>323.875244140625</v>
      </c>
      <c r="DT45" s="225">
        <v>338.7509765625</v>
      </c>
      <c r="DU45" s="225">
        <v>276.49758911132813</v>
      </c>
      <c r="DV45" s="225">
        <v>305.26492309570313</v>
      </c>
      <c r="DW45" s="225">
        <v>332.20657348632813</v>
      </c>
      <c r="DX45" s="225">
        <v>336.371826171875</v>
      </c>
      <c r="DY45" s="225">
        <v>359.60525512695313</v>
      </c>
      <c r="DZ45" s="225">
        <v>337.71661376953125</v>
      </c>
      <c r="EA45" s="225">
        <v>367.91525268554688</v>
      </c>
      <c r="EB45" s="225">
        <v>324.4344482421875</v>
      </c>
      <c r="EC45" s="225">
        <v>307.62728881835938</v>
      </c>
      <c r="ED45" s="225">
        <v>300.7586669921875</v>
      </c>
      <c r="EE45" s="225">
        <v>322.97836303710938</v>
      </c>
      <c r="EF45" s="225">
        <v>338.51437377929688</v>
      </c>
      <c r="EG45" s="225">
        <v>276.953857421875</v>
      </c>
      <c r="EH45" s="225">
        <v>305.07257080078125</v>
      </c>
      <c r="EI45" s="225">
        <v>332.43426513671875</v>
      </c>
      <c r="EJ45" s="225">
        <v>336.3634033203125</v>
      </c>
      <c r="EK45" s="225">
        <v>357.32052612304688</v>
      </c>
      <c r="EL45" s="225">
        <v>336.22784423828125</v>
      </c>
      <c r="EM45" s="225">
        <v>366.85147094726563</v>
      </c>
      <c r="EN45" s="225">
        <v>324.57485961914063</v>
      </c>
      <c r="EO45" s="225">
        <v>303.96734619140625</v>
      </c>
      <c r="EP45" s="225">
        <v>300.32223510742188</v>
      </c>
      <c r="EQ45" s="225">
        <v>323.24130249023438</v>
      </c>
      <c r="ER45" s="225">
        <v>338.40240478515625</v>
      </c>
      <c r="ES45" s="225">
        <v>276.25845336914063</v>
      </c>
      <c r="ET45" s="225">
        <v>305.64498901367188</v>
      </c>
      <c r="EU45" s="225">
        <v>330.19107055664063</v>
      </c>
      <c r="EV45" s="225">
        <v>336.41806030273438</v>
      </c>
      <c r="EW45" s="225">
        <v>353.57614135742188</v>
      </c>
      <c r="EX45" s="225">
        <v>336.97640991210938</v>
      </c>
      <c r="EY45" s="225">
        <v>366.76715087890625</v>
      </c>
      <c r="EZ45" s="225">
        <v>324.0286865234375</v>
      </c>
      <c r="FA45" s="225">
        <v>304.95864868164063</v>
      </c>
      <c r="FB45" s="225">
        <v>300.08486938476563</v>
      </c>
      <c r="FC45" s="225">
        <v>322.73660278320313</v>
      </c>
      <c r="FD45" s="225">
        <v>337.94329833984375</v>
      </c>
      <c r="FE45" s="225">
        <v>276.64111328125</v>
      </c>
      <c r="FF45" s="225">
        <v>306.12384033203125</v>
      </c>
      <c r="FG45" s="225">
        <v>329.16241455078125</v>
      </c>
      <c r="FH45" s="225">
        <v>336.70602416992188</v>
      </c>
      <c r="FI45" s="225">
        <v>353.55905151367188</v>
      </c>
      <c r="FJ45" s="225">
        <v>337.21762084960938</v>
      </c>
      <c r="FK45" s="225">
        <v>367.31915283203125</v>
      </c>
      <c r="FL45" s="225">
        <v>323.79666137695313</v>
      </c>
      <c r="FM45" s="225">
        <v>304.61477661132813</v>
      </c>
      <c r="FN45" s="225">
        <v>299.64617919921875</v>
      </c>
      <c r="FO45" s="225">
        <v>321.52862548828125</v>
      </c>
      <c r="FP45" s="225">
        <v>337.51321411132813</v>
      </c>
      <c r="FQ45" s="225">
        <v>277.283935546875</v>
      </c>
      <c r="FR45" s="225">
        <v>305.30477905273438</v>
      </c>
      <c r="FS45" s="225">
        <v>327.77755737304688</v>
      </c>
      <c r="FT45" s="225">
        <v>337.07284545898438</v>
      </c>
      <c r="FU45" s="225">
        <v>350.21023559570313</v>
      </c>
      <c r="FV45" s="225">
        <v>334.2677001953125</v>
      </c>
      <c r="FW45" s="225">
        <v>367.22119140625</v>
      </c>
      <c r="FX45" s="225">
        <v>323.78424072265625</v>
      </c>
      <c r="FY45" s="225">
        <v>307.62283325195313</v>
      </c>
      <c r="FZ45" s="225">
        <v>298.13052368164063</v>
      </c>
      <c r="GA45" s="225">
        <v>320.82229614257813</v>
      </c>
      <c r="GB45" s="225">
        <v>331.14068603515625</v>
      </c>
      <c r="GC45" s="225">
        <v>331.05740356445313</v>
      </c>
      <c r="GD45" s="225">
        <v>330.25387573242188</v>
      </c>
      <c r="GE45" s="225">
        <v>329.166015625</v>
      </c>
      <c r="GF45" s="225">
        <v>330.184814453125</v>
      </c>
      <c r="GG45" s="225">
        <v>329.259033203125</v>
      </c>
      <c r="GH45" s="225">
        <v>329.00985717773438</v>
      </c>
      <c r="GI45" s="225">
        <v>328.16156005859375</v>
      </c>
      <c r="GJ45" s="225">
        <v>327.47891235351563</v>
      </c>
      <c r="GK45" s="225">
        <v>326.11474609375</v>
      </c>
      <c r="GL45" s="225">
        <v>338.9818115234375</v>
      </c>
      <c r="GM45" s="225">
        <v>276.6585693359375</v>
      </c>
      <c r="GN45" s="225">
        <v>305.10543823242188</v>
      </c>
      <c r="GO45" s="225">
        <v>331.7882080078125</v>
      </c>
      <c r="GP45" s="225">
        <v>336.62918090820313</v>
      </c>
      <c r="GQ45" s="225">
        <v>355.5062255859375</v>
      </c>
      <c r="GR45" s="225">
        <v>336.67636108398438</v>
      </c>
      <c r="GS45" s="225">
        <v>367.36654663085938</v>
      </c>
      <c r="GT45" s="225">
        <v>324.4193115234375</v>
      </c>
      <c r="GU45" s="225">
        <v>306.00103759765625</v>
      </c>
      <c r="GV45" s="225">
        <v>300.21304321289063</v>
      </c>
      <c r="GW45" s="225">
        <v>322.80581665039063</v>
      </c>
      <c r="GX45" s="225">
        <v>328.64688110351563</v>
      </c>
      <c r="GY45" s="225">
        <v>328.6468505859375</v>
      </c>
    </row>
    <row r="46" spans="1:207" x14ac:dyDescent="0.25">
      <c r="A46" s="226">
        <v>44044</v>
      </c>
      <c r="B46" s="225">
        <v>8</v>
      </c>
      <c r="C46" s="225">
        <v>2020</v>
      </c>
      <c r="D46" s="225">
        <v>335.13980102539063</v>
      </c>
      <c r="E46" s="225">
        <v>338.44589233398438</v>
      </c>
      <c r="F46" s="225">
        <v>345.74468994140625</v>
      </c>
      <c r="G46" s="225">
        <v>346.28579711914063</v>
      </c>
      <c r="H46" s="225">
        <v>346.88217163085938</v>
      </c>
      <c r="I46" s="225">
        <v>334.65081787109375</v>
      </c>
      <c r="J46" s="225">
        <v>334.849853515625</v>
      </c>
      <c r="K46" s="225">
        <v>340.83963012695313</v>
      </c>
      <c r="L46" s="225">
        <v>345.345703125</v>
      </c>
      <c r="M46" s="225">
        <v>345.12606811523438</v>
      </c>
      <c r="N46" s="225">
        <v>346.42755126953125</v>
      </c>
      <c r="O46" s="225">
        <v>333.38815307617188</v>
      </c>
      <c r="P46" s="225">
        <v>334.04629516601563</v>
      </c>
      <c r="Q46" s="225">
        <v>339.436767578125</v>
      </c>
      <c r="R46" s="225">
        <v>345.1864013671875</v>
      </c>
      <c r="S46" s="225">
        <v>347.65579223632813</v>
      </c>
      <c r="T46" s="225">
        <v>346.26547241210938</v>
      </c>
      <c r="U46" s="225">
        <v>336.17684936523438</v>
      </c>
      <c r="V46" s="225">
        <v>332.270751953125</v>
      </c>
      <c r="W46" s="225">
        <v>338.74542236328125</v>
      </c>
      <c r="X46" s="225">
        <v>346.22149658203125</v>
      </c>
      <c r="Y46" s="225">
        <v>345.00973510742188</v>
      </c>
      <c r="Z46" s="225">
        <v>348.275634765625</v>
      </c>
      <c r="AA46" s="225">
        <v>338.60101318359375</v>
      </c>
      <c r="AB46" s="225">
        <v>333.82785034179688</v>
      </c>
      <c r="AC46" s="225">
        <v>340.37692260742188</v>
      </c>
      <c r="AD46" s="225">
        <v>345.88104248046875</v>
      </c>
      <c r="AE46" s="225">
        <v>347.96963500976563</v>
      </c>
      <c r="AF46" s="225">
        <v>346.9576416015625</v>
      </c>
      <c r="AG46" s="225">
        <v>338.59951782226563</v>
      </c>
      <c r="AH46" s="225">
        <v>333.09597778320313</v>
      </c>
      <c r="AI46" s="225">
        <v>340.17202758789063</v>
      </c>
      <c r="AJ46" s="225">
        <v>345.45462036132813</v>
      </c>
      <c r="AK46" s="225">
        <v>343.67526245117188</v>
      </c>
      <c r="AL46" s="225">
        <v>347.85458374023438</v>
      </c>
      <c r="AM46" s="225">
        <v>336.76885986328125</v>
      </c>
      <c r="AN46" s="225">
        <v>332.36990356445313</v>
      </c>
      <c r="AO46" s="225">
        <v>340.7203369140625</v>
      </c>
      <c r="AP46" s="225">
        <v>345.92935180664063</v>
      </c>
      <c r="AQ46" s="225">
        <v>348.19189453125</v>
      </c>
      <c r="AR46" s="225">
        <v>347.28018188476563</v>
      </c>
      <c r="AS46" s="225">
        <v>335.82354736328125</v>
      </c>
      <c r="AT46" s="225">
        <v>332.2330322265625</v>
      </c>
      <c r="AU46" s="225">
        <v>339.55368041992188</v>
      </c>
      <c r="AV46" s="225">
        <v>344.83279418945313</v>
      </c>
      <c r="AW46" s="225">
        <v>344.08721923828125</v>
      </c>
      <c r="AX46" s="225">
        <v>346.70626831054688</v>
      </c>
      <c r="AY46" s="225">
        <v>339.0419921875</v>
      </c>
      <c r="AZ46" s="225">
        <v>331.82778930664063</v>
      </c>
      <c r="BA46" s="225">
        <v>339.11749267578125</v>
      </c>
      <c r="BB46" s="225">
        <v>344.79806518554688</v>
      </c>
      <c r="BC46" s="225">
        <v>344.73150634765625</v>
      </c>
      <c r="BD46" s="225">
        <v>347.78005981445313</v>
      </c>
      <c r="BE46" s="225">
        <v>338.6407470703125</v>
      </c>
      <c r="BF46" s="225">
        <v>330.5252685546875</v>
      </c>
      <c r="BG46" s="225">
        <v>339.5076904296875</v>
      </c>
      <c r="BH46" s="225">
        <v>343.7930908203125</v>
      </c>
      <c r="BI46" s="225">
        <v>342.22775268554688</v>
      </c>
      <c r="BJ46" s="225">
        <v>346.310546875</v>
      </c>
      <c r="BK46" s="225">
        <v>340.11880493164063</v>
      </c>
      <c r="BL46" s="225">
        <v>351.82839965820313</v>
      </c>
      <c r="BM46" s="225">
        <v>279.68167114257813</v>
      </c>
      <c r="BN46" s="225">
        <v>309.2037353515625</v>
      </c>
      <c r="BO46" s="225">
        <v>345.46026611328125</v>
      </c>
      <c r="BP46" s="225">
        <v>348.04562377929688</v>
      </c>
      <c r="BQ46" s="225">
        <v>370.625732421875</v>
      </c>
      <c r="BR46" s="225">
        <v>348.05905151367188</v>
      </c>
      <c r="BS46" s="225">
        <v>369.1888427734375</v>
      </c>
      <c r="BT46" s="225">
        <v>336.39614868164063</v>
      </c>
      <c r="BU46" s="225">
        <v>313.50265502929688</v>
      </c>
      <c r="BV46" s="225">
        <v>308.46099853515625</v>
      </c>
      <c r="BW46" s="225">
        <v>336.04855346679688</v>
      </c>
      <c r="BX46" s="225">
        <v>351.4547119140625</v>
      </c>
      <c r="BY46" s="225">
        <v>280.41763305664063</v>
      </c>
      <c r="BZ46" s="225">
        <v>309.94552612304688</v>
      </c>
      <c r="CA46" s="225">
        <v>345.80050659179688</v>
      </c>
      <c r="CB46" s="225">
        <v>347.6771240234375</v>
      </c>
      <c r="CC46" s="225">
        <v>370.84698486328125</v>
      </c>
      <c r="CD46" s="225">
        <v>347.88082885742188</v>
      </c>
      <c r="CE46" s="225">
        <v>368.80630493164063</v>
      </c>
      <c r="CF46" s="225">
        <v>336.04397583007813</v>
      </c>
      <c r="CG46" s="225">
        <v>307.34201049804688</v>
      </c>
      <c r="CH46" s="225">
        <v>308.634521484375</v>
      </c>
      <c r="CI46" s="225">
        <v>335.77981567382813</v>
      </c>
      <c r="CJ46" s="225">
        <v>351.27163696289063</v>
      </c>
      <c r="CK46" s="225">
        <v>279.9095458984375</v>
      </c>
      <c r="CL46" s="225">
        <v>311.12652587890625</v>
      </c>
      <c r="CM46" s="225">
        <v>342.21685791015625</v>
      </c>
      <c r="CN46" s="225">
        <v>347.83187866210938</v>
      </c>
      <c r="CO46" s="225">
        <v>367.04135131835938</v>
      </c>
      <c r="CP46" s="225">
        <v>348.530029296875</v>
      </c>
      <c r="CQ46" s="225">
        <v>369.35870361328125</v>
      </c>
      <c r="CR46" s="225">
        <v>335.87228393554688</v>
      </c>
      <c r="CS46" s="225">
        <v>309.70785522460938</v>
      </c>
      <c r="CT46" s="225">
        <v>308.62747192382813</v>
      </c>
      <c r="CU46" s="225">
        <v>334.60247802734375</v>
      </c>
      <c r="CV46" s="225">
        <v>351.0587158203125</v>
      </c>
      <c r="CW46" s="225">
        <v>280.49969482421875</v>
      </c>
      <c r="CX46" s="225">
        <v>311.35910034179688</v>
      </c>
      <c r="CY46" s="225">
        <v>342.591552734375</v>
      </c>
      <c r="CZ46" s="225">
        <v>348.41537475585938</v>
      </c>
      <c r="DA46" s="225">
        <v>369.33697509765625</v>
      </c>
      <c r="DB46" s="225">
        <v>345.83346557617188</v>
      </c>
      <c r="DC46" s="225">
        <v>368.66726684570313</v>
      </c>
      <c r="DD46" s="225">
        <v>335.4517822265625</v>
      </c>
      <c r="DE46" s="225">
        <v>308.49612426757813</v>
      </c>
      <c r="DF46" s="225">
        <v>307.25341796875</v>
      </c>
      <c r="DG46" s="225">
        <v>334.44342041015625</v>
      </c>
      <c r="DH46" s="225">
        <v>351.0029296875</v>
      </c>
      <c r="DI46" s="225">
        <v>279.49905395507813</v>
      </c>
      <c r="DJ46" s="225">
        <v>312.77072143554688</v>
      </c>
      <c r="DK46" s="225">
        <v>340.079345703125</v>
      </c>
      <c r="DL46" s="225">
        <v>347.89657592773438</v>
      </c>
      <c r="DM46" s="225">
        <v>368.62060546875</v>
      </c>
      <c r="DN46" s="225">
        <v>348.17404174804688</v>
      </c>
      <c r="DO46" s="225">
        <v>369.27151489257813</v>
      </c>
      <c r="DP46" s="225">
        <v>335.046142578125</v>
      </c>
      <c r="DQ46" s="225">
        <v>307.26141357421875</v>
      </c>
      <c r="DR46" s="225">
        <v>306.8974609375</v>
      </c>
      <c r="DS46" s="225">
        <v>334.05783081054688</v>
      </c>
      <c r="DT46" s="225">
        <v>350.41009521484375</v>
      </c>
      <c r="DU46" s="225">
        <v>279.99053955078125</v>
      </c>
      <c r="DV46" s="225">
        <v>311.95938110351563</v>
      </c>
      <c r="DW46" s="225">
        <v>339.92636108398438</v>
      </c>
      <c r="DX46" s="225">
        <v>348.10693359375</v>
      </c>
      <c r="DY46" s="225">
        <v>368.27633666992188</v>
      </c>
      <c r="DZ46" s="225">
        <v>347.32696533203125</v>
      </c>
      <c r="EA46" s="225">
        <v>369.05795288085938</v>
      </c>
      <c r="EB46" s="225">
        <v>335.449462890625</v>
      </c>
      <c r="EC46" s="225">
        <v>310.2691650390625</v>
      </c>
      <c r="ED46" s="225">
        <v>306.37744140625</v>
      </c>
      <c r="EE46" s="225">
        <v>333.77365112304688</v>
      </c>
      <c r="EF46" s="225">
        <v>350.20550537109375</v>
      </c>
      <c r="EG46" s="225">
        <v>280.4869384765625</v>
      </c>
      <c r="EH46" s="225">
        <v>311.94024658203125</v>
      </c>
      <c r="EI46" s="225">
        <v>340.06573486328125</v>
      </c>
      <c r="EJ46" s="225">
        <v>348.09194946289063</v>
      </c>
      <c r="EK46" s="225">
        <v>365.89544677734375</v>
      </c>
      <c r="EL46" s="225">
        <v>345.877685546875</v>
      </c>
      <c r="EM46" s="225">
        <v>367.91888427734375</v>
      </c>
      <c r="EN46" s="225">
        <v>335.4742431640625</v>
      </c>
      <c r="EO46" s="225">
        <v>306.31219482421875</v>
      </c>
      <c r="EP46" s="225">
        <v>305.85342407226563</v>
      </c>
      <c r="EQ46" s="225">
        <v>333.93658447265625</v>
      </c>
      <c r="ER46" s="225">
        <v>350.1949462890625</v>
      </c>
      <c r="ES46" s="225">
        <v>279.76812744140625</v>
      </c>
      <c r="ET46" s="225">
        <v>312.38937377929688</v>
      </c>
      <c r="EU46" s="225">
        <v>337.84115600585938</v>
      </c>
      <c r="EV46" s="225">
        <v>348.13232421875</v>
      </c>
      <c r="EW46" s="225">
        <v>361.9708251953125</v>
      </c>
      <c r="EX46" s="225">
        <v>346.614013671875</v>
      </c>
      <c r="EY46" s="225">
        <v>367.63592529296875</v>
      </c>
      <c r="EZ46" s="225">
        <v>335.14617919921875</v>
      </c>
      <c r="FA46" s="225">
        <v>307.4364013671875</v>
      </c>
      <c r="FB46" s="225">
        <v>305.6168212890625</v>
      </c>
      <c r="FC46" s="225">
        <v>333.74114990234375</v>
      </c>
      <c r="FD46" s="225">
        <v>349.80801391601563</v>
      </c>
      <c r="FE46" s="225">
        <v>280.19021606445313</v>
      </c>
      <c r="FF46" s="225">
        <v>312.96267700195313</v>
      </c>
      <c r="FG46" s="225">
        <v>336.71829223632813</v>
      </c>
      <c r="FH46" s="225">
        <v>348.45745849609375</v>
      </c>
      <c r="FI46" s="225">
        <v>361.88629150390625</v>
      </c>
      <c r="FJ46" s="225">
        <v>346.8150634765625</v>
      </c>
      <c r="FK46" s="225">
        <v>368.13177490234375</v>
      </c>
      <c r="FL46" s="225">
        <v>335.00820922851563</v>
      </c>
      <c r="FM46" s="225">
        <v>307.18508911132813</v>
      </c>
      <c r="FN46" s="225">
        <v>305.28274536132813</v>
      </c>
      <c r="FO46" s="225">
        <v>333.08758544921875</v>
      </c>
      <c r="FP46" s="225">
        <v>349.444580078125</v>
      </c>
      <c r="FQ46" s="225">
        <v>280.9012451171875</v>
      </c>
      <c r="FR46" s="225">
        <v>312.30209350585938</v>
      </c>
      <c r="FS46" s="225">
        <v>335.35519409179688</v>
      </c>
      <c r="FT46" s="225">
        <v>348.9251708984375</v>
      </c>
      <c r="FU46" s="225">
        <v>358.43624877929688</v>
      </c>
      <c r="FV46" s="225">
        <v>343.83883666992188</v>
      </c>
      <c r="FW46" s="225">
        <v>367.9835205078125</v>
      </c>
      <c r="FX46" s="225">
        <v>335.1722412109375</v>
      </c>
      <c r="FY46" s="225">
        <v>310.33352661132813</v>
      </c>
      <c r="FZ46" s="225">
        <v>303.44204711914063</v>
      </c>
      <c r="GA46" s="225">
        <v>332.88082885742188</v>
      </c>
      <c r="GB46" s="225">
        <v>340.22512817382813</v>
      </c>
      <c r="GC46" s="225">
        <v>340.14370727539063</v>
      </c>
      <c r="GD46" s="225">
        <v>339.24200439453125</v>
      </c>
      <c r="GE46" s="225">
        <v>338.11801147460938</v>
      </c>
      <c r="GF46" s="225">
        <v>339.13046264648438</v>
      </c>
      <c r="GG46" s="225">
        <v>338.19656372070313</v>
      </c>
      <c r="GH46" s="225">
        <v>337.91705322265625</v>
      </c>
      <c r="GI46" s="225">
        <v>337.02023315429688</v>
      </c>
      <c r="GJ46" s="225">
        <v>336.25759887695313</v>
      </c>
      <c r="GK46" s="225">
        <v>334.92910766601563</v>
      </c>
      <c r="GL46" s="225">
        <v>350.6064453125</v>
      </c>
      <c r="GM46" s="225">
        <v>280.213623046875</v>
      </c>
      <c r="GN46" s="225">
        <v>311.81573486328125</v>
      </c>
      <c r="GO46" s="225">
        <v>339.45416259765625</v>
      </c>
      <c r="GP46" s="225">
        <v>348.346435546875</v>
      </c>
      <c r="GQ46" s="225">
        <v>364.00601196289063</v>
      </c>
      <c r="GR46" s="225">
        <v>346.3343505859375</v>
      </c>
      <c r="GS46" s="225">
        <v>368.47198486328125</v>
      </c>
      <c r="GT46" s="225">
        <v>335.3670654296875</v>
      </c>
      <c r="GU46" s="225">
        <v>308.54434204101563</v>
      </c>
      <c r="GV46" s="225">
        <v>305.74209594726563</v>
      </c>
      <c r="GW46" s="225">
        <v>333.8231201171875</v>
      </c>
      <c r="GX46" s="225">
        <v>337.55081176757813</v>
      </c>
      <c r="GY46" s="225">
        <v>337.55078125</v>
      </c>
    </row>
    <row r="47" spans="1:207" x14ac:dyDescent="0.25">
      <c r="A47" s="226">
        <v>44075</v>
      </c>
      <c r="B47" s="225">
        <v>9</v>
      </c>
      <c r="C47" s="225">
        <v>2020</v>
      </c>
      <c r="D47" s="225">
        <v>344.88552856445313</v>
      </c>
      <c r="E47" s="225">
        <v>348.23818969726563</v>
      </c>
      <c r="F47" s="225">
        <v>354.20733642578125</v>
      </c>
      <c r="G47" s="225">
        <v>358.13934326171875</v>
      </c>
      <c r="H47" s="225">
        <v>359.64410400390625</v>
      </c>
      <c r="I47" s="225">
        <v>342.219970703125</v>
      </c>
      <c r="J47" s="225">
        <v>344.79379272460938</v>
      </c>
      <c r="K47" s="225">
        <v>350.85519409179688</v>
      </c>
      <c r="L47" s="225">
        <v>353.58929443359375</v>
      </c>
      <c r="M47" s="225">
        <v>356.80966186523438</v>
      </c>
      <c r="N47" s="225">
        <v>359.25146484375</v>
      </c>
      <c r="O47" s="225">
        <v>340.91778564453125</v>
      </c>
      <c r="P47" s="225">
        <v>343.600830078125</v>
      </c>
      <c r="Q47" s="225">
        <v>349.25811767578125</v>
      </c>
      <c r="R47" s="225">
        <v>353.21517944335938</v>
      </c>
      <c r="S47" s="225">
        <v>359.11007690429688</v>
      </c>
      <c r="T47" s="225">
        <v>358.67709350585938</v>
      </c>
      <c r="U47" s="225">
        <v>343.70477294921875</v>
      </c>
      <c r="V47" s="225">
        <v>341.8138427734375</v>
      </c>
      <c r="W47" s="225">
        <v>348.64898681640625</v>
      </c>
      <c r="X47" s="225">
        <v>354.14642333984375</v>
      </c>
      <c r="Y47" s="225">
        <v>356.68389892578125</v>
      </c>
      <c r="Z47" s="225">
        <v>360.721923828125</v>
      </c>
      <c r="AA47" s="225">
        <v>346.2034912109375</v>
      </c>
      <c r="AB47" s="225">
        <v>343.22793579101563</v>
      </c>
      <c r="AC47" s="225">
        <v>350.43515014648438</v>
      </c>
      <c r="AD47" s="225">
        <v>353.861328125</v>
      </c>
      <c r="AE47" s="225">
        <v>359.28018188476563</v>
      </c>
      <c r="AF47" s="225">
        <v>359.17868041992188</v>
      </c>
      <c r="AG47" s="225">
        <v>346.59927368164063</v>
      </c>
      <c r="AH47" s="225">
        <v>342.30233764648438</v>
      </c>
      <c r="AI47" s="225">
        <v>350.09396362304688</v>
      </c>
      <c r="AJ47" s="225">
        <v>353.23672485351563</v>
      </c>
      <c r="AK47" s="225">
        <v>355.3287353515625</v>
      </c>
      <c r="AL47" s="225">
        <v>360.27688598632813</v>
      </c>
      <c r="AM47" s="225">
        <v>344.23681640625</v>
      </c>
      <c r="AN47" s="225">
        <v>341.81173706054688</v>
      </c>
      <c r="AO47" s="225">
        <v>350.6732177734375</v>
      </c>
      <c r="AP47" s="225">
        <v>353.58810424804688</v>
      </c>
      <c r="AQ47" s="225">
        <v>359.52993774414063</v>
      </c>
      <c r="AR47" s="225">
        <v>359.02157592773438</v>
      </c>
      <c r="AS47" s="225">
        <v>343.36251831054688</v>
      </c>
      <c r="AT47" s="225">
        <v>341.52850341796875</v>
      </c>
      <c r="AU47" s="225">
        <v>349.43740844726563</v>
      </c>
      <c r="AV47" s="225">
        <v>352.19595336914063</v>
      </c>
      <c r="AW47" s="225">
        <v>355.41232299804688</v>
      </c>
      <c r="AX47" s="225">
        <v>358.46868896484375</v>
      </c>
      <c r="AY47" s="225">
        <v>346.55279541015625</v>
      </c>
      <c r="AZ47" s="225">
        <v>340.8165283203125</v>
      </c>
      <c r="BA47" s="225">
        <v>348.99481201171875</v>
      </c>
      <c r="BB47" s="225">
        <v>351.95211791992188</v>
      </c>
      <c r="BC47" s="225">
        <v>355.6339111328125</v>
      </c>
      <c r="BD47" s="225">
        <v>359.13046264648438</v>
      </c>
      <c r="BE47" s="225">
        <v>346.1624755859375</v>
      </c>
      <c r="BF47" s="225">
        <v>339.54348754882813</v>
      </c>
      <c r="BG47" s="225">
        <v>349.20809936523438</v>
      </c>
      <c r="BH47" s="225">
        <v>351.01544189453125</v>
      </c>
      <c r="BI47" s="225">
        <v>353.7607421875</v>
      </c>
      <c r="BJ47" s="225">
        <v>357.96865844726563</v>
      </c>
      <c r="BK47" s="225">
        <v>347.33245849609375</v>
      </c>
      <c r="BL47" s="225">
        <v>362.62789916992188</v>
      </c>
      <c r="BM47" s="225">
        <v>291.46145629882813</v>
      </c>
      <c r="BN47" s="225">
        <v>325.86260986328125</v>
      </c>
      <c r="BO47" s="225">
        <v>350.61614990234375</v>
      </c>
      <c r="BP47" s="225">
        <v>357.23699951171875</v>
      </c>
      <c r="BQ47" s="225">
        <v>384.14108276367188</v>
      </c>
      <c r="BR47" s="225">
        <v>359.8858642578125</v>
      </c>
      <c r="BS47" s="225">
        <v>369.95950317382813</v>
      </c>
      <c r="BT47" s="225">
        <v>343.08663940429688</v>
      </c>
      <c r="BU47" s="225">
        <v>314.39556884765625</v>
      </c>
      <c r="BV47" s="225">
        <v>313.64801025390625</v>
      </c>
      <c r="BW47" s="225">
        <v>341.39996337890625</v>
      </c>
      <c r="BX47" s="225">
        <v>362.1112060546875</v>
      </c>
      <c r="BY47" s="225">
        <v>292.3438720703125</v>
      </c>
      <c r="BZ47" s="225">
        <v>326.66299438476563</v>
      </c>
      <c r="CA47" s="225">
        <v>351.18212890625</v>
      </c>
      <c r="CB47" s="225">
        <v>356.60671997070313</v>
      </c>
      <c r="CC47" s="225">
        <v>384.36737060546875</v>
      </c>
      <c r="CD47" s="225">
        <v>359.95932006835938</v>
      </c>
      <c r="CE47" s="225">
        <v>369.56021118164063</v>
      </c>
      <c r="CF47" s="225">
        <v>342.67160034179688</v>
      </c>
      <c r="CG47" s="225">
        <v>308.3150634765625</v>
      </c>
      <c r="CH47" s="225">
        <v>313.57785034179688</v>
      </c>
      <c r="CI47" s="225">
        <v>341.31170654296875</v>
      </c>
      <c r="CJ47" s="225">
        <v>361.83383178710938</v>
      </c>
      <c r="CK47" s="225">
        <v>291.81326293945313</v>
      </c>
      <c r="CL47" s="225">
        <v>328.48294067382813</v>
      </c>
      <c r="CM47" s="225">
        <v>347.49118041992188</v>
      </c>
      <c r="CN47" s="225">
        <v>356.81964111328125</v>
      </c>
      <c r="CO47" s="225">
        <v>379.94332885742188</v>
      </c>
      <c r="CP47" s="225">
        <v>360.68359375</v>
      </c>
      <c r="CQ47" s="225">
        <v>369.9752197265625</v>
      </c>
      <c r="CR47" s="225">
        <v>342.18701171875</v>
      </c>
      <c r="CS47" s="225">
        <v>310.71334838867188</v>
      </c>
      <c r="CT47" s="225">
        <v>313.65460205078125</v>
      </c>
      <c r="CU47" s="225">
        <v>340.364990234375</v>
      </c>
      <c r="CV47" s="225">
        <v>361.57272338867188</v>
      </c>
      <c r="CW47" s="225">
        <v>292.50283813476563</v>
      </c>
      <c r="CX47" s="225">
        <v>328.66323852539063</v>
      </c>
      <c r="CY47" s="225">
        <v>348.01828002929688</v>
      </c>
      <c r="CZ47" s="225">
        <v>357.62869262695313</v>
      </c>
      <c r="DA47" s="225">
        <v>382.59048461914063</v>
      </c>
      <c r="DB47" s="225">
        <v>358.18179321289063</v>
      </c>
      <c r="DC47" s="225">
        <v>369.22174072265625</v>
      </c>
      <c r="DD47" s="225">
        <v>341.41653442382813</v>
      </c>
      <c r="DE47" s="225">
        <v>309.46157836914063</v>
      </c>
      <c r="DF47" s="225">
        <v>312.45703125</v>
      </c>
      <c r="DG47" s="225">
        <v>340.28387451171875</v>
      </c>
      <c r="DH47" s="225">
        <v>361.4649658203125</v>
      </c>
      <c r="DI47" s="225">
        <v>291.34701538085938</v>
      </c>
      <c r="DJ47" s="225">
        <v>330.23040771484375</v>
      </c>
      <c r="DK47" s="225">
        <v>345.5220947265625</v>
      </c>
      <c r="DL47" s="225">
        <v>356.93655395507813</v>
      </c>
      <c r="DM47" s="225">
        <v>381.82568359375</v>
      </c>
      <c r="DN47" s="225">
        <v>360.64761352539063</v>
      </c>
      <c r="DO47" s="225">
        <v>369.97882080078125</v>
      </c>
      <c r="DP47" s="225">
        <v>341.19967651367188</v>
      </c>
      <c r="DQ47" s="225">
        <v>308.38458251953125</v>
      </c>
      <c r="DR47" s="225">
        <v>312.24993896484375</v>
      </c>
      <c r="DS47" s="225">
        <v>339.73104858398438</v>
      </c>
      <c r="DT47" s="225">
        <v>360.78518676757813</v>
      </c>
      <c r="DU47" s="225">
        <v>291.86886596679688</v>
      </c>
      <c r="DV47" s="225">
        <v>329.26318359375</v>
      </c>
      <c r="DW47" s="225">
        <v>345.29559326171875</v>
      </c>
      <c r="DX47" s="225">
        <v>356.8653564453125</v>
      </c>
      <c r="DY47" s="225">
        <v>381.4052734375</v>
      </c>
      <c r="DZ47" s="225">
        <v>359.96124267578125</v>
      </c>
      <c r="EA47" s="225">
        <v>369.5240478515625</v>
      </c>
      <c r="EB47" s="225">
        <v>341.08096313476563</v>
      </c>
      <c r="EC47" s="225">
        <v>311.18649291992188</v>
      </c>
      <c r="ED47" s="225">
        <v>311.48355102539063</v>
      </c>
      <c r="EE47" s="225">
        <v>339.85565185546875</v>
      </c>
      <c r="EF47" s="225">
        <v>360.54180908203125</v>
      </c>
      <c r="EG47" s="225">
        <v>292.42657470703125</v>
      </c>
      <c r="EH47" s="225">
        <v>329.43441772460938</v>
      </c>
      <c r="EI47" s="225">
        <v>345.47943115234375</v>
      </c>
      <c r="EJ47" s="225">
        <v>356.882568359375</v>
      </c>
      <c r="EK47" s="225">
        <v>378.70114135742188</v>
      </c>
      <c r="EL47" s="225">
        <v>358.39910888671875</v>
      </c>
      <c r="EM47" s="225">
        <v>368.40463256835938</v>
      </c>
      <c r="EN47" s="225">
        <v>341.47622680664063</v>
      </c>
      <c r="EO47" s="225">
        <v>307.28851318359375</v>
      </c>
      <c r="EP47" s="225">
        <v>310.90444946289063</v>
      </c>
      <c r="EQ47" s="225">
        <v>339.90896606445313</v>
      </c>
      <c r="ER47" s="225">
        <v>360.50051879882813</v>
      </c>
      <c r="ES47" s="225">
        <v>291.63525390625</v>
      </c>
      <c r="ET47" s="225">
        <v>330.092529296875</v>
      </c>
      <c r="EU47" s="225">
        <v>343.07229614257813</v>
      </c>
      <c r="EV47" s="225">
        <v>356.98678588867188</v>
      </c>
      <c r="EW47" s="225">
        <v>374.21917724609375</v>
      </c>
      <c r="EX47" s="225">
        <v>359.29559326171875</v>
      </c>
      <c r="EY47" s="225">
        <v>368.35552978515625</v>
      </c>
      <c r="EZ47" s="225">
        <v>340.8226318359375</v>
      </c>
      <c r="FA47" s="225">
        <v>308.27218627929688</v>
      </c>
      <c r="FB47" s="225">
        <v>310.75576782226563</v>
      </c>
      <c r="FC47" s="225">
        <v>339.90304565429688</v>
      </c>
      <c r="FD47" s="225">
        <v>360.02337646484375</v>
      </c>
      <c r="FE47" s="225">
        <v>292.11431884765625</v>
      </c>
      <c r="FF47" s="225">
        <v>330.3248291015625</v>
      </c>
      <c r="FG47" s="225">
        <v>341.86331176757813</v>
      </c>
      <c r="FH47" s="225">
        <v>357.3660888671875</v>
      </c>
      <c r="FI47" s="225">
        <v>374.15713500976563</v>
      </c>
      <c r="FJ47" s="225">
        <v>359.49346923828125</v>
      </c>
      <c r="FK47" s="225">
        <v>368.73745727539063</v>
      </c>
      <c r="FL47" s="225">
        <v>340.71044921875</v>
      </c>
      <c r="FM47" s="225">
        <v>308.01522827148438</v>
      </c>
      <c r="FN47" s="225">
        <v>310.60391235351563</v>
      </c>
      <c r="FO47" s="225">
        <v>339.66311645507813</v>
      </c>
      <c r="FP47" s="225">
        <v>359.56488037109375</v>
      </c>
      <c r="FQ47" s="225">
        <v>292.9620361328125</v>
      </c>
      <c r="FR47" s="225">
        <v>330.46932983398438</v>
      </c>
      <c r="FS47" s="225">
        <v>340.23672485351563</v>
      </c>
      <c r="FT47" s="225">
        <v>357.97384643554688</v>
      </c>
      <c r="FU47" s="225">
        <v>370.17727661132813</v>
      </c>
      <c r="FV47" s="225">
        <v>356.31234741210938</v>
      </c>
      <c r="FW47" s="225">
        <v>368.02218627929688</v>
      </c>
      <c r="FX47" s="225">
        <v>340.96768188476563</v>
      </c>
      <c r="FY47" s="225">
        <v>311.1002197265625</v>
      </c>
      <c r="FZ47" s="225">
        <v>308.21197509765625</v>
      </c>
      <c r="GA47" s="225">
        <v>339.75836181640625</v>
      </c>
      <c r="GB47" s="225">
        <v>350.20950317382813</v>
      </c>
      <c r="GC47" s="225">
        <v>350.14608764648438</v>
      </c>
      <c r="GD47" s="225">
        <v>348.97174072265625</v>
      </c>
      <c r="GE47" s="225">
        <v>347.91134643554688</v>
      </c>
      <c r="GF47" s="225">
        <v>348.91323852539063</v>
      </c>
      <c r="GG47" s="225">
        <v>347.74563598632813</v>
      </c>
      <c r="GH47" s="225">
        <v>347.4945068359375</v>
      </c>
      <c r="GI47" s="225">
        <v>346.52285766601563</v>
      </c>
      <c r="GJ47" s="225">
        <v>345.51239013671875</v>
      </c>
      <c r="GK47" s="225">
        <v>344.04513549804688</v>
      </c>
      <c r="GL47" s="225">
        <v>361.02499389648438</v>
      </c>
      <c r="GM47" s="225">
        <v>292.1436767578125</v>
      </c>
      <c r="GN47" s="225">
        <v>329.26507568359375</v>
      </c>
      <c r="GO47" s="225">
        <v>344.68115234375</v>
      </c>
      <c r="GP47" s="225">
        <v>357.30813598632813</v>
      </c>
      <c r="GQ47" s="225">
        <v>376.5433349609375</v>
      </c>
      <c r="GR47" s="225">
        <v>358.81198120117188</v>
      </c>
      <c r="GS47" s="225">
        <v>368.99935913085938</v>
      </c>
      <c r="GT47" s="225">
        <v>341.3060302734375</v>
      </c>
      <c r="GU47" s="225">
        <v>309.4326171875</v>
      </c>
      <c r="GV47" s="225">
        <v>310.81912231445313</v>
      </c>
      <c r="GW47" s="225">
        <v>340.01910400390625</v>
      </c>
      <c r="GX47" s="225">
        <v>347.08343505859375</v>
      </c>
      <c r="GY47" s="225">
        <v>347.08343505859375</v>
      </c>
    </row>
    <row r="48" spans="1:207" x14ac:dyDescent="0.25">
      <c r="A48" s="226">
        <v>44105</v>
      </c>
      <c r="B48" s="225">
        <v>10</v>
      </c>
      <c r="C48" s="225">
        <v>2020</v>
      </c>
      <c r="D48" s="225">
        <v>358.2412109375</v>
      </c>
      <c r="E48" s="225">
        <v>362.71725463867188</v>
      </c>
      <c r="F48" s="225">
        <v>369.62295532226563</v>
      </c>
      <c r="G48" s="225">
        <v>371.92654418945313</v>
      </c>
      <c r="H48" s="225">
        <v>373.13385009765625</v>
      </c>
      <c r="I48" s="225">
        <v>354.47503662109375</v>
      </c>
      <c r="J48" s="225">
        <v>358.11892700195313</v>
      </c>
      <c r="K48" s="225">
        <v>365.45028686523438</v>
      </c>
      <c r="L48" s="225">
        <v>368.66189575195313</v>
      </c>
      <c r="M48" s="225">
        <v>370.1881103515625</v>
      </c>
      <c r="N48" s="225">
        <v>372.50079345703125</v>
      </c>
      <c r="O48" s="225">
        <v>353.01083374023438</v>
      </c>
      <c r="P48" s="225">
        <v>356.32699584960938</v>
      </c>
      <c r="Q48" s="225">
        <v>363.39401245117188</v>
      </c>
      <c r="R48" s="225">
        <v>367.78298950195313</v>
      </c>
      <c r="S48" s="225">
        <v>372.55349731445313</v>
      </c>
      <c r="T48" s="225">
        <v>371.90328979492188</v>
      </c>
      <c r="U48" s="225">
        <v>355.94491577148438</v>
      </c>
      <c r="V48" s="225">
        <v>354.44683837890625</v>
      </c>
      <c r="W48" s="225">
        <v>362.95846557617188</v>
      </c>
      <c r="X48" s="225">
        <v>368.58175659179688</v>
      </c>
      <c r="Y48" s="225">
        <v>369.8577880859375</v>
      </c>
      <c r="Z48" s="225">
        <v>374.10360717773438</v>
      </c>
      <c r="AA48" s="225">
        <v>358.33395385742188</v>
      </c>
      <c r="AB48" s="225">
        <v>355.92727661132813</v>
      </c>
      <c r="AC48" s="225">
        <v>364.60580444335938</v>
      </c>
      <c r="AD48" s="225">
        <v>367.95437622070313</v>
      </c>
      <c r="AE48" s="225">
        <v>372.45370483398438</v>
      </c>
      <c r="AF48" s="225">
        <v>372.31686401367188</v>
      </c>
      <c r="AG48" s="225">
        <v>358.77017211914063</v>
      </c>
      <c r="AH48" s="225">
        <v>354.66183471679688</v>
      </c>
      <c r="AI48" s="225">
        <v>364.25759887695313</v>
      </c>
      <c r="AJ48" s="225">
        <v>367.1959228515625</v>
      </c>
      <c r="AK48" s="225">
        <v>368.40704345703125</v>
      </c>
      <c r="AL48" s="225">
        <v>373.52908325195313</v>
      </c>
      <c r="AM48" s="225">
        <v>356.1861572265625</v>
      </c>
      <c r="AN48" s="225">
        <v>354.22323608398438</v>
      </c>
      <c r="AO48" s="225">
        <v>364.65005493164063</v>
      </c>
      <c r="AP48" s="225">
        <v>367.42068481445313</v>
      </c>
      <c r="AQ48" s="225">
        <v>372.52227783203125</v>
      </c>
      <c r="AR48" s="225">
        <v>372.17306518554688</v>
      </c>
      <c r="AS48" s="225">
        <v>354.99169921875</v>
      </c>
      <c r="AT48" s="225">
        <v>353.72824096679688</v>
      </c>
      <c r="AU48" s="225">
        <v>363.51766967773438</v>
      </c>
      <c r="AV48" s="225">
        <v>365.66421508789063</v>
      </c>
      <c r="AW48" s="225">
        <v>368.10137939453125</v>
      </c>
      <c r="AX48" s="225">
        <v>371.64501953125</v>
      </c>
      <c r="AY48" s="225">
        <v>358.12887573242188</v>
      </c>
      <c r="AZ48" s="225">
        <v>352.63485717773438</v>
      </c>
      <c r="BA48" s="225">
        <v>362.72955322265625</v>
      </c>
      <c r="BB48" s="225">
        <v>365.24603271484375</v>
      </c>
      <c r="BC48" s="225">
        <v>367.98114013671875</v>
      </c>
      <c r="BD48" s="225">
        <v>372.23843383789063</v>
      </c>
      <c r="BE48" s="225">
        <v>357.61172485351563</v>
      </c>
      <c r="BF48" s="225">
        <v>351.20623779296875</v>
      </c>
      <c r="BG48" s="225">
        <v>362.92459106445313</v>
      </c>
      <c r="BH48" s="225">
        <v>364.06396484375</v>
      </c>
      <c r="BI48" s="225">
        <v>366.71923828125</v>
      </c>
      <c r="BJ48" s="225">
        <v>370.92547607421875</v>
      </c>
      <c r="BK48" s="225">
        <v>358.69207763671875</v>
      </c>
      <c r="BL48" s="225">
        <v>380.13467407226563</v>
      </c>
      <c r="BM48" s="225">
        <v>296.77410888671875</v>
      </c>
      <c r="BN48" s="225">
        <v>345.600830078125</v>
      </c>
      <c r="BO48" s="225">
        <v>358.72549438476563</v>
      </c>
      <c r="BP48" s="225">
        <v>373.44830322265625</v>
      </c>
      <c r="BQ48" s="225">
        <v>396.34616088867188</v>
      </c>
      <c r="BR48" s="225">
        <v>374.68392944335938</v>
      </c>
      <c r="BS48" s="225">
        <v>369.29095458984375</v>
      </c>
      <c r="BT48" s="225">
        <v>351.54421997070313</v>
      </c>
      <c r="BU48" s="225">
        <v>314.77587890625</v>
      </c>
      <c r="BV48" s="225">
        <v>324.31719970703125</v>
      </c>
      <c r="BW48" s="225">
        <v>348.99636840820313</v>
      </c>
      <c r="BX48" s="225">
        <v>379.5936279296875</v>
      </c>
      <c r="BY48" s="225">
        <v>297.72283935546875</v>
      </c>
      <c r="BZ48" s="225">
        <v>346.414794921875</v>
      </c>
      <c r="CA48" s="225">
        <v>359.31729125976563</v>
      </c>
      <c r="CB48" s="225">
        <v>372.60494995117188</v>
      </c>
      <c r="CC48" s="225">
        <v>396.84100341796875</v>
      </c>
      <c r="CD48" s="225">
        <v>374.79977416992188</v>
      </c>
      <c r="CE48" s="225">
        <v>368.97427368164063</v>
      </c>
      <c r="CF48" s="225">
        <v>351.197021484375</v>
      </c>
      <c r="CG48" s="225">
        <v>308.7987060546875</v>
      </c>
      <c r="CH48" s="225">
        <v>324.33187866210938</v>
      </c>
      <c r="CI48" s="225">
        <v>348.83575439453125</v>
      </c>
      <c r="CJ48" s="225">
        <v>379.27728271484375</v>
      </c>
      <c r="CK48" s="225">
        <v>297.28347778320313</v>
      </c>
      <c r="CL48" s="225">
        <v>348.58782958984375</v>
      </c>
      <c r="CM48" s="225">
        <v>355.52426147460938</v>
      </c>
      <c r="CN48" s="225">
        <v>372.82366943359375</v>
      </c>
      <c r="CO48" s="225">
        <v>391.920166015625</v>
      </c>
      <c r="CP48" s="225">
        <v>375.61166381835938</v>
      </c>
      <c r="CQ48" s="225">
        <v>369.41928100585938</v>
      </c>
      <c r="CR48" s="225">
        <v>350.73129272460938</v>
      </c>
      <c r="CS48" s="225">
        <v>311.09640502929688</v>
      </c>
      <c r="CT48" s="225">
        <v>324.5543212890625</v>
      </c>
      <c r="CU48" s="225">
        <v>347.69134521484375</v>
      </c>
      <c r="CV48" s="225">
        <v>378.89669799804688</v>
      </c>
      <c r="CW48" s="225">
        <v>298.12762451171875</v>
      </c>
      <c r="CX48" s="225">
        <v>348.841064453125</v>
      </c>
      <c r="CY48" s="225">
        <v>356.17050170898438</v>
      </c>
      <c r="CZ48" s="225">
        <v>373.70770263671875</v>
      </c>
      <c r="DA48" s="225">
        <v>394.92340087890625</v>
      </c>
      <c r="DB48" s="225">
        <v>373.048583984375</v>
      </c>
      <c r="DC48" s="225">
        <v>368.739501953125</v>
      </c>
      <c r="DD48" s="225">
        <v>350.33407592773438</v>
      </c>
      <c r="DE48" s="225">
        <v>309.84475708007813</v>
      </c>
      <c r="DF48" s="225">
        <v>323.19464111328125</v>
      </c>
      <c r="DG48" s="225">
        <v>347.5401611328125</v>
      </c>
      <c r="DH48" s="225">
        <v>378.75900268554688</v>
      </c>
      <c r="DI48" s="225">
        <v>296.91476440429688</v>
      </c>
      <c r="DJ48" s="225">
        <v>350.89865112304688</v>
      </c>
      <c r="DK48" s="225">
        <v>353.6319580078125</v>
      </c>
      <c r="DL48" s="225">
        <v>372.90029907226563</v>
      </c>
      <c r="DM48" s="225">
        <v>394.12057495117188</v>
      </c>
      <c r="DN48" s="225">
        <v>375.68814086914063</v>
      </c>
      <c r="DO48" s="225">
        <v>369.5833740234375</v>
      </c>
      <c r="DP48" s="225">
        <v>350.00314331054688</v>
      </c>
      <c r="DQ48" s="225">
        <v>308.85415649414063</v>
      </c>
      <c r="DR48" s="225">
        <v>323.02462768554688</v>
      </c>
      <c r="DS48" s="225">
        <v>347.0404052734375</v>
      </c>
      <c r="DT48" s="225">
        <v>378.0372314453125</v>
      </c>
      <c r="DU48" s="225">
        <v>297.25738525390625</v>
      </c>
      <c r="DV48" s="225">
        <v>349.71737670898438</v>
      </c>
      <c r="DW48" s="225">
        <v>353.38720703125</v>
      </c>
      <c r="DX48" s="225">
        <v>372.69961547851563</v>
      </c>
      <c r="DY48" s="225">
        <v>393.67779541015625</v>
      </c>
      <c r="DZ48" s="225">
        <v>374.96307373046875</v>
      </c>
      <c r="EA48" s="225">
        <v>369.02618408203125</v>
      </c>
      <c r="EB48" s="225">
        <v>350.03067016601563</v>
      </c>
      <c r="EC48" s="225">
        <v>311.49234008789063</v>
      </c>
      <c r="ED48" s="225">
        <v>322.17971801757813</v>
      </c>
      <c r="EE48" s="225">
        <v>346.97314453125</v>
      </c>
      <c r="EF48" s="225">
        <v>377.76858520507813</v>
      </c>
      <c r="EG48" s="225">
        <v>297.75643920898438</v>
      </c>
      <c r="EH48" s="225">
        <v>349.84793090820313</v>
      </c>
      <c r="EI48" s="225">
        <v>353.62799072265625</v>
      </c>
      <c r="EJ48" s="225">
        <v>372.7691650390625</v>
      </c>
      <c r="EK48" s="225">
        <v>390.57171630859375</v>
      </c>
      <c r="EL48" s="225">
        <v>373.28713989257813</v>
      </c>
      <c r="EM48" s="225">
        <v>367.96417236328125</v>
      </c>
      <c r="EN48" s="225">
        <v>350.37713623046875</v>
      </c>
      <c r="EO48" s="225">
        <v>307.67596435546875</v>
      </c>
      <c r="EP48" s="225">
        <v>321.49786376953125</v>
      </c>
      <c r="EQ48" s="225">
        <v>347.11849975585938</v>
      </c>
      <c r="ER48" s="225">
        <v>377.64932250976563</v>
      </c>
      <c r="ES48" s="225">
        <v>297.1448974609375</v>
      </c>
      <c r="ET48" s="225">
        <v>350.77584838867188</v>
      </c>
      <c r="EU48" s="225">
        <v>351.14285278320313</v>
      </c>
      <c r="EV48" s="225">
        <v>372.8507080078125</v>
      </c>
      <c r="EW48" s="225">
        <v>385.51229858398438</v>
      </c>
      <c r="EX48" s="225">
        <v>374.23550415039063</v>
      </c>
      <c r="EY48" s="225">
        <v>368.05633544921875</v>
      </c>
      <c r="EZ48" s="225">
        <v>349.94866943359375</v>
      </c>
      <c r="FA48" s="225">
        <v>308.58135986328125</v>
      </c>
      <c r="FB48" s="225">
        <v>321.33975219726563</v>
      </c>
      <c r="FC48" s="225">
        <v>346.94674682617188</v>
      </c>
      <c r="FD48" s="225">
        <v>377.16433715820313</v>
      </c>
      <c r="FE48" s="225">
        <v>297.60910034179688</v>
      </c>
      <c r="FF48" s="225">
        <v>351.34988403320313</v>
      </c>
      <c r="FG48" s="225">
        <v>349.90597534179688</v>
      </c>
      <c r="FH48" s="225">
        <v>373.35794067382813</v>
      </c>
      <c r="FI48" s="225">
        <v>385.44775390625</v>
      </c>
      <c r="FJ48" s="225">
        <v>374.36471557617188</v>
      </c>
      <c r="FK48" s="225">
        <v>368.39382934570313</v>
      </c>
      <c r="FL48" s="225">
        <v>349.80282592773438</v>
      </c>
      <c r="FM48" s="225">
        <v>308.30264282226563</v>
      </c>
      <c r="FN48" s="225">
        <v>321.1907958984375</v>
      </c>
      <c r="FO48" s="225">
        <v>346.54837036132813</v>
      </c>
      <c r="FP48" s="225">
        <v>376.69659423828125</v>
      </c>
      <c r="FQ48" s="225">
        <v>298.47262573242188</v>
      </c>
      <c r="FR48" s="225">
        <v>351.13796997070313</v>
      </c>
      <c r="FS48" s="225">
        <v>348.17721557617188</v>
      </c>
      <c r="FT48" s="225">
        <v>374.06390380859375</v>
      </c>
      <c r="FU48" s="225">
        <v>380.95404052734375</v>
      </c>
      <c r="FV48" s="225">
        <v>370.98651123046875</v>
      </c>
      <c r="FW48" s="225">
        <v>367.49459838867188</v>
      </c>
      <c r="FX48" s="225">
        <v>349.98504638671875</v>
      </c>
      <c r="FY48" s="225">
        <v>311.31655883789063</v>
      </c>
      <c r="FZ48" s="225">
        <v>318.52520751953125</v>
      </c>
      <c r="GA48" s="225">
        <v>346.55133056640625</v>
      </c>
      <c r="GB48" s="225">
        <v>364.26065063476563</v>
      </c>
      <c r="GC48" s="225">
        <v>364.07421875</v>
      </c>
      <c r="GD48" s="225">
        <v>362.4530029296875</v>
      </c>
      <c r="GE48" s="225">
        <v>361.326904296875</v>
      </c>
      <c r="GF48" s="225">
        <v>362.32305908203125</v>
      </c>
      <c r="GG48" s="225">
        <v>360.93856811523438</v>
      </c>
      <c r="GH48" s="225">
        <v>360.55035400390625</v>
      </c>
      <c r="GI48" s="225">
        <v>359.46636962890625</v>
      </c>
      <c r="GJ48" s="225">
        <v>358.1064453125</v>
      </c>
      <c r="GK48" s="225">
        <v>356.35140991210938</v>
      </c>
      <c r="GL48" s="225">
        <v>378.30975341796875</v>
      </c>
      <c r="GM48" s="225">
        <v>297.61505126953125</v>
      </c>
      <c r="GN48" s="225">
        <v>349.71676635742188</v>
      </c>
      <c r="GO48" s="225">
        <v>352.74600219726563</v>
      </c>
      <c r="GP48" s="225">
        <v>373.3006591796875</v>
      </c>
      <c r="GQ48" s="225">
        <v>388.12203979492188</v>
      </c>
      <c r="GR48" s="225">
        <v>373.67633056640625</v>
      </c>
      <c r="GS48" s="225">
        <v>368.539306640625</v>
      </c>
      <c r="GT48" s="225">
        <v>350.21939086914063</v>
      </c>
      <c r="GU48" s="225">
        <v>309.75418090820313</v>
      </c>
      <c r="GV48" s="225">
        <v>321.40264892578125</v>
      </c>
      <c r="GW48" s="225">
        <v>347.11361694335938</v>
      </c>
      <c r="GX48" s="225">
        <v>360.14028930664063</v>
      </c>
      <c r="GY48" s="225">
        <v>360.1402587890625</v>
      </c>
    </row>
    <row r="49" spans="1:207" x14ac:dyDescent="0.25">
      <c r="A49" s="226">
        <v>44136</v>
      </c>
      <c r="B49" s="225">
        <v>11</v>
      </c>
      <c r="C49" s="225">
        <v>2020</v>
      </c>
      <c r="D49" s="225">
        <v>367.90646362304688</v>
      </c>
      <c r="E49" s="225">
        <v>375.13739013671875</v>
      </c>
      <c r="F49" s="225">
        <v>380.41265869140625</v>
      </c>
      <c r="G49" s="225">
        <v>385.44903564453125</v>
      </c>
      <c r="H49" s="225">
        <v>384.80075073242188</v>
      </c>
      <c r="I49" s="225">
        <v>364.9791259765625</v>
      </c>
      <c r="J49" s="225">
        <v>368.03182983398438</v>
      </c>
      <c r="K49" s="225">
        <v>377.9200439453125</v>
      </c>
      <c r="L49" s="225">
        <v>379.58755493164063</v>
      </c>
      <c r="M49" s="225">
        <v>383.61026000976563</v>
      </c>
      <c r="N49" s="225">
        <v>384.21401977539063</v>
      </c>
      <c r="O49" s="225">
        <v>363.48501586914063</v>
      </c>
      <c r="P49" s="225">
        <v>366.08352661132813</v>
      </c>
      <c r="Q49" s="225">
        <v>375.61761474609375</v>
      </c>
      <c r="R49" s="225">
        <v>378.78472900390625</v>
      </c>
      <c r="S49" s="225">
        <v>386.10015869140625</v>
      </c>
      <c r="T49" s="225">
        <v>383.47653198242188</v>
      </c>
      <c r="U49" s="225">
        <v>366.37966918945313</v>
      </c>
      <c r="V49" s="225">
        <v>364.50762939453125</v>
      </c>
      <c r="W49" s="225">
        <v>375.3255615234375</v>
      </c>
      <c r="X49" s="225">
        <v>379.614990234375</v>
      </c>
      <c r="Y49" s="225">
        <v>383.37210083007813</v>
      </c>
      <c r="Z49" s="225">
        <v>385.81039428710938</v>
      </c>
      <c r="AA49" s="225">
        <v>368.73544311523438</v>
      </c>
      <c r="AB49" s="225">
        <v>365.92324829101563</v>
      </c>
      <c r="AC49" s="225">
        <v>376.9276123046875</v>
      </c>
      <c r="AD49" s="225">
        <v>379.20361328125</v>
      </c>
      <c r="AE49" s="225">
        <v>386.089599609375</v>
      </c>
      <c r="AF49" s="225">
        <v>383.9481201171875</v>
      </c>
      <c r="AG49" s="225">
        <v>369.23110961914063</v>
      </c>
      <c r="AH49" s="225">
        <v>364.53262329101563</v>
      </c>
      <c r="AI49" s="225">
        <v>376.61489868164063</v>
      </c>
      <c r="AJ49" s="225">
        <v>378.59457397460938</v>
      </c>
      <c r="AK49" s="225">
        <v>381.88330078125</v>
      </c>
      <c r="AL49" s="225">
        <v>385.35763549804688</v>
      </c>
      <c r="AM49" s="225">
        <v>366.47079467773438</v>
      </c>
      <c r="AN49" s="225">
        <v>364.65603637695313</v>
      </c>
      <c r="AO49" s="225">
        <v>376.91281127929688</v>
      </c>
      <c r="AP49" s="225">
        <v>379.14419555664063</v>
      </c>
      <c r="AQ49" s="225">
        <v>386.1800537109375</v>
      </c>
      <c r="AR49" s="225">
        <v>383.85775756835938</v>
      </c>
      <c r="AS49" s="225">
        <v>365.2813720703125</v>
      </c>
      <c r="AT49" s="225">
        <v>364.2115478515625</v>
      </c>
      <c r="AU49" s="225">
        <v>375.83291625976563</v>
      </c>
      <c r="AV49" s="225">
        <v>377.3768310546875</v>
      </c>
      <c r="AW49" s="225">
        <v>381.51998901367188</v>
      </c>
      <c r="AX49" s="225">
        <v>383.34060668945313</v>
      </c>
      <c r="AY49" s="225">
        <v>368.194580078125</v>
      </c>
      <c r="AZ49" s="225">
        <v>363.11996459960938</v>
      </c>
      <c r="BA49" s="225">
        <v>374.91680908203125</v>
      </c>
      <c r="BB49" s="225">
        <v>377.08441162109375</v>
      </c>
      <c r="BC49" s="225">
        <v>381.16867065429688</v>
      </c>
      <c r="BD49" s="225">
        <v>384.11904907226563</v>
      </c>
      <c r="BE49" s="225">
        <v>367.80389404296875</v>
      </c>
      <c r="BF49" s="225">
        <v>362.24575805664063</v>
      </c>
      <c r="BG49" s="225">
        <v>375.38232421875</v>
      </c>
      <c r="BH49" s="225">
        <v>376.37142944335938</v>
      </c>
      <c r="BI49" s="225">
        <v>380.69320678710938</v>
      </c>
      <c r="BJ49" s="225">
        <v>382.75424194335938</v>
      </c>
      <c r="BK49" s="225">
        <v>368.77285766601563</v>
      </c>
      <c r="BL49" s="225">
        <v>390.6856689453125</v>
      </c>
      <c r="BM49" s="225">
        <v>306.06381225585938</v>
      </c>
      <c r="BN49" s="225">
        <v>359.80075073242188</v>
      </c>
      <c r="BO49" s="225">
        <v>367.392578125</v>
      </c>
      <c r="BP49" s="225">
        <v>388.96978759765625</v>
      </c>
      <c r="BQ49" s="225">
        <v>411.66415405273438</v>
      </c>
      <c r="BR49" s="225">
        <v>388.31549072265625</v>
      </c>
      <c r="BS49" s="225">
        <v>368.49319458007813</v>
      </c>
      <c r="BT49" s="225">
        <v>369.12734985351563</v>
      </c>
      <c r="BU49" s="225">
        <v>315.99664306640625</v>
      </c>
      <c r="BV49" s="225">
        <v>334.91213989257813</v>
      </c>
      <c r="BW49" s="225">
        <v>357.55679321289063</v>
      </c>
      <c r="BX49" s="225">
        <v>390.00595092773438</v>
      </c>
      <c r="BY49" s="225">
        <v>306.71511840820313</v>
      </c>
      <c r="BZ49" s="225">
        <v>360.4678955078125</v>
      </c>
      <c r="CA49" s="225">
        <v>368.01507568359375</v>
      </c>
      <c r="CB49" s="225">
        <v>387.78030395507813</v>
      </c>
      <c r="CC49" s="225">
        <v>411.935302734375</v>
      </c>
      <c r="CD49" s="225">
        <v>388.21121215820313</v>
      </c>
      <c r="CE49" s="225">
        <v>368.22702026367188</v>
      </c>
      <c r="CF49" s="225">
        <v>368.81045532226563</v>
      </c>
      <c r="CG49" s="225">
        <v>310.25460815429688</v>
      </c>
      <c r="CH49" s="225">
        <v>334.85064697265625</v>
      </c>
      <c r="CI49" s="225">
        <v>357.55905151367188</v>
      </c>
      <c r="CJ49" s="225">
        <v>389.58639526367188</v>
      </c>
      <c r="CK49" s="225">
        <v>306.39788818359375</v>
      </c>
      <c r="CL49" s="225">
        <v>362.23800659179688</v>
      </c>
      <c r="CM49" s="225">
        <v>364.26400756835938</v>
      </c>
      <c r="CN49" s="225">
        <v>387.89385986328125</v>
      </c>
      <c r="CO49" s="225">
        <v>406.6734619140625</v>
      </c>
      <c r="CP49" s="225">
        <v>389.09027099609375</v>
      </c>
      <c r="CQ49" s="225">
        <v>368.11300659179688</v>
      </c>
      <c r="CR49" s="225">
        <v>368.17105102539063</v>
      </c>
      <c r="CS49" s="225">
        <v>312.62030029296875</v>
      </c>
      <c r="CT49" s="225">
        <v>335.07904052734375</v>
      </c>
      <c r="CU49" s="225">
        <v>356.65155029296875</v>
      </c>
      <c r="CV49" s="225">
        <v>389.3035888671875</v>
      </c>
      <c r="CW49" s="225">
        <v>306.8167724609375</v>
      </c>
      <c r="CX49" s="225">
        <v>362.34765625</v>
      </c>
      <c r="CY49" s="225">
        <v>364.9945068359375</v>
      </c>
      <c r="CZ49" s="225">
        <v>388.55459594726563</v>
      </c>
      <c r="DA49" s="225">
        <v>409.80801391601563</v>
      </c>
      <c r="DB49" s="225">
        <v>386.49441528320313</v>
      </c>
      <c r="DC49" s="225">
        <v>367.11895751953125</v>
      </c>
      <c r="DD49" s="225">
        <v>367.87628173828125</v>
      </c>
      <c r="DE49" s="225">
        <v>311.37911987304688</v>
      </c>
      <c r="DF49" s="225">
        <v>333.6868896484375</v>
      </c>
      <c r="DG49" s="225">
        <v>356.5020751953125</v>
      </c>
      <c r="DH49" s="225">
        <v>389.16201782226563</v>
      </c>
      <c r="DI49" s="225">
        <v>306.02655029296875</v>
      </c>
      <c r="DJ49" s="225">
        <v>364.23089599609375</v>
      </c>
      <c r="DK49" s="225">
        <v>362.61941528320313</v>
      </c>
      <c r="DL49" s="225">
        <v>387.626708984375</v>
      </c>
      <c r="DM49" s="225">
        <v>408.810791015625</v>
      </c>
      <c r="DN49" s="225">
        <v>389.02719116210938</v>
      </c>
      <c r="DO49" s="225">
        <v>367.736083984375</v>
      </c>
      <c r="DP49" s="225">
        <v>367.8497314453125</v>
      </c>
      <c r="DQ49" s="225">
        <v>310.490478515625</v>
      </c>
      <c r="DR49" s="225">
        <v>333.53134155273438</v>
      </c>
      <c r="DS49" s="225">
        <v>355.92202758789063</v>
      </c>
      <c r="DT49" s="225">
        <v>388.42489624023438</v>
      </c>
      <c r="DU49" s="225">
        <v>306.39358520507813</v>
      </c>
      <c r="DV49" s="225">
        <v>363.0728759765625</v>
      </c>
      <c r="DW49" s="225">
        <v>362.31719970703125</v>
      </c>
      <c r="DX49" s="225">
        <v>387.34820556640625</v>
      </c>
      <c r="DY49" s="225">
        <v>408.2957763671875</v>
      </c>
      <c r="DZ49" s="225">
        <v>388.25726318359375</v>
      </c>
      <c r="EA49" s="225">
        <v>367.07614135742188</v>
      </c>
      <c r="EB49" s="225">
        <v>367.26715087890625</v>
      </c>
      <c r="EC49" s="225">
        <v>312.96603393554688</v>
      </c>
      <c r="ED49" s="225">
        <v>332.58755493164063</v>
      </c>
      <c r="EE49" s="225">
        <v>356.16229248046875</v>
      </c>
      <c r="EF49" s="225">
        <v>388.11801147460938</v>
      </c>
      <c r="EG49" s="225">
        <v>306.78079223632813</v>
      </c>
      <c r="EH49" s="225">
        <v>363.06222534179688</v>
      </c>
      <c r="EI49" s="225">
        <v>362.61764526367188</v>
      </c>
      <c r="EJ49" s="225">
        <v>387.61517333984375</v>
      </c>
      <c r="EK49" s="225">
        <v>404.96853637695313</v>
      </c>
      <c r="EL49" s="225">
        <v>386.73138427734375</v>
      </c>
      <c r="EM49" s="225">
        <v>365.98416137695313</v>
      </c>
      <c r="EN49" s="225">
        <v>367.8358154296875</v>
      </c>
      <c r="EO49" s="225">
        <v>309.18304443359375</v>
      </c>
      <c r="EP49" s="225">
        <v>331.84945678710938</v>
      </c>
      <c r="EQ49" s="225">
        <v>356.20266723632813</v>
      </c>
      <c r="ER49" s="225">
        <v>388.02359008789063</v>
      </c>
      <c r="ES49" s="225">
        <v>306.1968994140625</v>
      </c>
      <c r="ET49" s="225">
        <v>363.75723266601563</v>
      </c>
      <c r="EU49" s="225">
        <v>360.110595703125</v>
      </c>
      <c r="EV49" s="225">
        <v>387.3746337890625</v>
      </c>
      <c r="EW49" s="225">
        <v>399.37564086914063</v>
      </c>
      <c r="EX49" s="225">
        <v>387.60250854492188</v>
      </c>
      <c r="EY49" s="225">
        <v>365.8963623046875</v>
      </c>
      <c r="EZ49" s="225">
        <v>367.40029907226563</v>
      </c>
      <c r="FA49" s="225">
        <v>310.07647705078125</v>
      </c>
      <c r="FB49" s="225">
        <v>331.676513671875</v>
      </c>
      <c r="FC49" s="225">
        <v>356.139892578125</v>
      </c>
      <c r="FD49" s="225">
        <v>387.3900146484375</v>
      </c>
      <c r="FE49" s="225">
        <v>306.57254028320313</v>
      </c>
      <c r="FF49" s="225">
        <v>364.23550415039063</v>
      </c>
      <c r="FG49" s="225">
        <v>358.91290283203125</v>
      </c>
      <c r="FH49" s="225">
        <v>387.98565673828125</v>
      </c>
      <c r="FI49" s="225">
        <v>399.26873779296875</v>
      </c>
      <c r="FJ49" s="225">
        <v>387.67257690429688</v>
      </c>
      <c r="FK49" s="225">
        <v>365.960205078125</v>
      </c>
      <c r="FL49" s="225">
        <v>367.2633056640625</v>
      </c>
      <c r="FM49" s="225">
        <v>309.7298583984375</v>
      </c>
      <c r="FN49" s="225">
        <v>331.56753540039063</v>
      </c>
      <c r="FO49" s="225">
        <v>356.0924072265625</v>
      </c>
      <c r="FP49" s="225">
        <v>386.66458129882813</v>
      </c>
      <c r="FQ49" s="225">
        <v>307.19281005859375</v>
      </c>
      <c r="FR49" s="225">
        <v>363.79376220703125</v>
      </c>
      <c r="FS49" s="225">
        <v>357.00930786132813</v>
      </c>
      <c r="FT49" s="225">
        <v>388.66683959960938</v>
      </c>
      <c r="FU49" s="225">
        <v>394.41476440429688</v>
      </c>
      <c r="FV49" s="225">
        <v>384.49722290039063</v>
      </c>
      <c r="FW49" s="225">
        <v>364.463623046875</v>
      </c>
      <c r="FX49" s="225">
        <v>367.28494262695313</v>
      </c>
      <c r="FY49" s="225">
        <v>312.81967163085938</v>
      </c>
      <c r="FZ49" s="225">
        <v>328.91983032226563</v>
      </c>
      <c r="GA49" s="225">
        <v>356.30862426757813</v>
      </c>
      <c r="GB49" s="225">
        <v>375.61996459960938</v>
      </c>
      <c r="GC49" s="225">
        <v>375.43881225585938</v>
      </c>
      <c r="GD49" s="225">
        <v>373.59017944335938</v>
      </c>
      <c r="GE49" s="225">
        <v>372.59811401367188</v>
      </c>
      <c r="GF49" s="225">
        <v>373.60968017578125</v>
      </c>
      <c r="GG49" s="225">
        <v>372.10317993164063</v>
      </c>
      <c r="GH49" s="225">
        <v>371.8753662109375</v>
      </c>
      <c r="GI49" s="225">
        <v>370.77536010742188</v>
      </c>
      <c r="GJ49" s="225">
        <v>369.33261108398438</v>
      </c>
      <c r="GK49" s="225">
        <v>367.79995727539063</v>
      </c>
      <c r="GL49" s="225">
        <v>388.63815307617188</v>
      </c>
      <c r="GM49" s="225">
        <v>306.586669921875</v>
      </c>
      <c r="GN49" s="225">
        <v>362.98263549804688</v>
      </c>
      <c r="GO49" s="225">
        <v>361.63204956054688</v>
      </c>
      <c r="GP49" s="225">
        <v>388.04043579101563</v>
      </c>
      <c r="GQ49" s="225">
        <v>402.28189086914063</v>
      </c>
      <c r="GR49" s="225">
        <v>387.0904541015625</v>
      </c>
      <c r="GS49" s="225">
        <v>366.55551147460938</v>
      </c>
      <c r="GT49" s="225">
        <v>367.67059326171875</v>
      </c>
      <c r="GU49" s="225">
        <v>311.24151611328125</v>
      </c>
      <c r="GV49" s="225">
        <v>331.81838989257813</v>
      </c>
      <c r="GW49" s="225">
        <v>356.36151123046875</v>
      </c>
      <c r="GX49" s="225">
        <v>371.43972778320313</v>
      </c>
      <c r="GY49" s="225">
        <v>371.439697265625</v>
      </c>
    </row>
    <row r="50" spans="1:207" x14ac:dyDescent="0.25">
      <c r="A50" s="226">
        <v>44166</v>
      </c>
      <c r="B50" s="225">
        <v>12</v>
      </c>
      <c r="C50" s="225">
        <v>2020</v>
      </c>
      <c r="D50" s="225">
        <v>380.47576904296875</v>
      </c>
      <c r="E50" s="225">
        <v>391.32540893554688</v>
      </c>
      <c r="F50" s="225">
        <v>398.2567138671875</v>
      </c>
      <c r="G50" s="225">
        <v>409.05108642578125</v>
      </c>
      <c r="H50" s="225">
        <v>402.02801513671875</v>
      </c>
      <c r="I50" s="225">
        <v>375.53994750976563</v>
      </c>
      <c r="J50" s="225">
        <v>380.76559448242188</v>
      </c>
      <c r="K50" s="225">
        <v>394.13018798828125</v>
      </c>
      <c r="L50" s="225">
        <v>396.97048950195313</v>
      </c>
      <c r="M50" s="225">
        <v>406.25320434570313</v>
      </c>
      <c r="N50" s="225">
        <v>401.0758056640625</v>
      </c>
      <c r="O50" s="225">
        <v>373.79922485351563</v>
      </c>
      <c r="P50" s="225">
        <v>378.8189697265625</v>
      </c>
      <c r="Q50" s="225">
        <v>391.31317138671875</v>
      </c>
      <c r="R50" s="225">
        <v>395.69747924804688</v>
      </c>
      <c r="S50" s="225">
        <v>407.69940185546875</v>
      </c>
      <c r="T50" s="225">
        <v>400.28924560546875</v>
      </c>
      <c r="U50" s="225">
        <v>376.98605346679688</v>
      </c>
      <c r="V50" s="225">
        <v>377.25921630859375</v>
      </c>
      <c r="W50" s="225">
        <v>391.21145629882813</v>
      </c>
      <c r="X50" s="225">
        <v>396.417724609375</v>
      </c>
      <c r="Y50" s="225">
        <v>404.79037475585938</v>
      </c>
      <c r="Z50" s="225">
        <v>402.60928344726563</v>
      </c>
      <c r="AA50" s="225">
        <v>379.69131469726563</v>
      </c>
      <c r="AB50" s="225">
        <v>378.93374633789063</v>
      </c>
      <c r="AC50" s="225">
        <v>392.74334716796875</v>
      </c>
      <c r="AD50" s="225">
        <v>395.728271484375</v>
      </c>
      <c r="AE50" s="225">
        <v>406.78851318359375</v>
      </c>
      <c r="AF50" s="225">
        <v>400.4232177734375</v>
      </c>
      <c r="AG50" s="225">
        <v>380.35296630859375</v>
      </c>
      <c r="AH50" s="225">
        <v>377.22085571289063</v>
      </c>
      <c r="AI50" s="225">
        <v>392.44134521484375</v>
      </c>
      <c r="AJ50" s="225">
        <v>394.6298828125</v>
      </c>
      <c r="AK50" s="225">
        <v>403.30697631835938</v>
      </c>
      <c r="AL50" s="225">
        <v>401.9658203125</v>
      </c>
      <c r="AM50" s="225">
        <v>377.30130004882813</v>
      </c>
      <c r="AN50" s="225">
        <v>378.08203125</v>
      </c>
      <c r="AO50" s="225">
        <v>392.674560546875</v>
      </c>
      <c r="AP50" s="225">
        <v>394.71109008789063</v>
      </c>
      <c r="AQ50" s="225">
        <v>406.07083129882813</v>
      </c>
      <c r="AR50" s="225">
        <v>400.08261108398438</v>
      </c>
      <c r="AS50" s="225">
        <v>376.23916625976563</v>
      </c>
      <c r="AT50" s="225">
        <v>377.831787109375</v>
      </c>
      <c r="AU50" s="225">
        <v>391.44149780273438</v>
      </c>
      <c r="AV50" s="225">
        <v>392.55169677734375</v>
      </c>
      <c r="AW50" s="225">
        <v>400.95974731445313</v>
      </c>
      <c r="AX50" s="225">
        <v>399.69110107421875</v>
      </c>
      <c r="AY50" s="225">
        <v>379.31381225585938</v>
      </c>
      <c r="AZ50" s="225">
        <v>376.55364990234375</v>
      </c>
      <c r="BA50" s="225">
        <v>390.30093383789063</v>
      </c>
      <c r="BB50" s="225">
        <v>391.89727783203125</v>
      </c>
      <c r="BC50" s="225">
        <v>399.80145263671875</v>
      </c>
      <c r="BD50" s="225">
        <v>400.15438842773438</v>
      </c>
      <c r="BE50" s="225">
        <v>379.07293701171875</v>
      </c>
      <c r="BF50" s="225">
        <v>376.11968994140625</v>
      </c>
      <c r="BG50" s="225">
        <v>390.90396118164063</v>
      </c>
      <c r="BH50" s="225">
        <v>390.8392333984375</v>
      </c>
      <c r="BI50" s="225">
        <v>399.34222412109375</v>
      </c>
      <c r="BJ50" s="225">
        <v>398.62155151367188</v>
      </c>
      <c r="BK50" s="225">
        <v>380.004638671875</v>
      </c>
      <c r="BL50" s="225">
        <v>411.56692504882813</v>
      </c>
      <c r="BM50" s="225">
        <v>317.34039306640625</v>
      </c>
      <c r="BN50" s="225">
        <v>373.37374877929688</v>
      </c>
      <c r="BO50" s="225">
        <v>377.05282592773438</v>
      </c>
      <c r="BP50" s="225">
        <v>398.07455444335938</v>
      </c>
      <c r="BQ50" s="225">
        <v>432.61444091796875</v>
      </c>
      <c r="BR50" s="225">
        <v>406.71853637695313</v>
      </c>
      <c r="BS50" s="225">
        <v>368.6346435546875</v>
      </c>
      <c r="BT50" s="225">
        <v>387.40237426757813</v>
      </c>
      <c r="BU50" s="225">
        <v>316.22262573242188</v>
      </c>
      <c r="BV50" s="225">
        <v>350.07437133789063</v>
      </c>
      <c r="BW50" s="225">
        <v>364.04067993164063</v>
      </c>
      <c r="BX50" s="225">
        <v>409.711669921875</v>
      </c>
      <c r="BY50" s="225">
        <v>317.658935546875</v>
      </c>
      <c r="BZ50" s="225">
        <v>373.54541015625</v>
      </c>
      <c r="CA50" s="225">
        <v>377.5650634765625</v>
      </c>
      <c r="CB50" s="225">
        <v>397.10263061523438</v>
      </c>
      <c r="CC50" s="225">
        <v>433.02923583984375</v>
      </c>
      <c r="CD50" s="225">
        <v>406.88766479492188</v>
      </c>
      <c r="CE50" s="225">
        <v>368.2532958984375</v>
      </c>
      <c r="CF50" s="225">
        <v>387.1783447265625</v>
      </c>
      <c r="CG50" s="225">
        <v>310.481689453125</v>
      </c>
      <c r="CH50" s="225">
        <v>349.94219970703125</v>
      </c>
      <c r="CI50" s="225">
        <v>363.98220825195313</v>
      </c>
      <c r="CJ50" s="225">
        <v>408.41915893554688</v>
      </c>
      <c r="CK50" s="225">
        <v>317.0562744140625</v>
      </c>
      <c r="CL50" s="225">
        <v>375.30001831054688</v>
      </c>
      <c r="CM50" s="225">
        <v>374.46279907226563</v>
      </c>
      <c r="CN50" s="225">
        <v>397.18157958984375</v>
      </c>
      <c r="CO50" s="225">
        <v>427.88937377929688</v>
      </c>
      <c r="CP50" s="225">
        <v>407.7364501953125</v>
      </c>
      <c r="CQ50" s="225">
        <v>368.0537109375</v>
      </c>
      <c r="CR50" s="225">
        <v>386.94070434570313</v>
      </c>
      <c r="CS50" s="225">
        <v>312.78512573242188</v>
      </c>
      <c r="CT50" s="225">
        <v>350.30856323242188</v>
      </c>
      <c r="CU50" s="225">
        <v>362.99514770507813</v>
      </c>
      <c r="CV50" s="225">
        <v>407.6693115234375</v>
      </c>
      <c r="CW50" s="225">
        <v>317.22824096679688</v>
      </c>
      <c r="CX50" s="225">
        <v>375.17410278320313</v>
      </c>
      <c r="CY50" s="225">
        <v>375.12442016601563</v>
      </c>
      <c r="CZ50" s="225">
        <v>397.7979736328125</v>
      </c>
      <c r="DA50" s="225">
        <v>430.9927978515625</v>
      </c>
      <c r="DB50" s="225">
        <v>405.455078125</v>
      </c>
      <c r="DC50" s="225">
        <v>367.04818725585938</v>
      </c>
      <c r="DD50" s="225">
        <v>386.96798706054688</v>
      </c>
      <c r="DE50" s="225">
        <v>311.52621459960938</v>
      </c>
      <c r="DF50" s="225">
        <v>349.18093872070313</v>
      </c>
      <c r="DG50" s="225">
        <v>362.8526611328125</v>
      </c>
      <c r="DH50" s="225">
        <v>406.998046875</v>
      </c>
      <c r="DI50" s="225">
        <v>316.60897827148438</v>
      </c>
      <c r="DJ50" s="225">
        <v>376.98928833007813</v>
      </c>
      <c r="DK50" s="225">
        <v>372.93896484375</v>
      </c>
      <c r="DL50" s="225">
        <v>396.94796752929688</v>
      </c>
      <c r="DM50" s="225">
        <v>430.104248046875</v>
      </c>
      <c r="DN50" s="225">
        <v>407.86837768554688</v>
      </c>
      <c r="DO50" s="225">
        <v>367.60919189453125</v>
      </c>
      <c r="DP50" s="225">
        <v>387.29849243164063</v>
      </c>
      <c r="DQ50" s="225">
        <v>310.72238159179688</v>
      </c>
      <c r="DR50" s="225">
        <v>348.88916015625</v>
      </c>
      <c r="DS50" s="225">
        <v>362.36886596679688</v>
      </c>
      <c r="DT50" s="225">
        <v>405.72177124023438</v>
      </c>
      <c r="DU50" s="225">
        <v>317.07797241210938</v>
      </c>
      <c r="DV50" s="225">
        <v>375.81259155273438</v>
      </c>
      <c r="DW50" s="225">
        <v>372.73297119140625</v>
      </c>
      <c r="DX50" s="225">
        <v>396.93701171875</v>
      </c>
      <c r="DY50" s="225">
        <v>429.448974609375</v>
      </c>
      <c r="DZ50" s="225">
        <v>407.3502197265625</v>
      </c>
      <c r="EA50" s="225">
        <v>366.97720336914063</v>
      </c>
      <c r="EB50" s="225">
        <v>386.53738403320313</v>
      </c>
      <c r="EC50" s="225">
        <v>313.072998046875</v>
      </c>
      <c r="ED50" s="225">
        <v>347.7386474609375</v>
      </c>
      <c r="EE50" s="225">
        <v>362.38885498046875</v>
      </c>
      <c r="EF50" s="225">
        <v>405.09979248046875</v>
      </c>
      <c r="EG50" s="225">
        <v>317.31466674804688</v>
      </c>
      <c r="EH50" s="225">
        <v>375.7384033203125</v>
      </c>
      <c r="EI50" s="225">
        <v>372.9302978515625</v>
      </c>
      <c r="EJ50" s="225">
        <v>397.0498046875</v>
      </c>
      <c r="EK50" s="225">
        <v>426.24960327148438</v>
      </c>
      <c r="EL50" s="225">
        <v>405.78134155273438</v>
      </c>
      <c r="EM50" s="225">
        <v>365.9356689453125</v>
      </c>
      <c r="EN50" s="225">
        <v>386.70758056640625</v>
      </c>
      <c r="EO50" s="225">
        <v>309.33807373046875</v>
      </c>
      <c r="EP50" s="225">
        <v>347.189208984375</v>
      </c>
      <c r="EQ50" s="225">
        <v>362.52740478515625</v>
      </c>
      <c r="ER50" s="225">
        <v>404.55801391601563</v>
      </c>
      <c r="ES50" s="225">
        <v>316.8018798828125</v>
      </c>
      <c r="ET50" s="225">
        <v>376.50204467773438</v>
      </c>
      <c r="EU50" s="225">
        <v>370.9210205078125</v>
      </c>
      <c r="EV50" s="225">
        <v>396.94815063476563</v>
      </c>
      <c r="EW50" s="225">
        <v>420.60418701171875</v>
      </c>
      <c r="EX50" s="225">
        <v>406.76943969726563</v>
      </c>
      <c r="EY50" s="225">
        <v>365.85137939453125</v>
      </c>
      <c r="EZ50" s="225">
        <v>386.62527465820313</v>
      </c>
      <c r="FA50" s="225">
        <v>310.14205932617188</v>
      </c>
      <c r="FB50" s="225">
        <v>347.09481811523438</v>
      </c>
      <c r="FC50" s="225">
        <v>362.32901000976563</v>
      </c>
      <c r="FD50" s="225">
        <v>403.14923095703125</v>
      </c>
      <c r="FE50" s="225">
        <v>316.92758178710938</v>
      </c>
      <c r="FF50" s="225">
        <v>376.77218627929688</v>
      </c>
      <c r="FG50" s="225">
        <v>369.82119750976563</v>
      </c>
      <c r="FH50" s="225">
        <v>397.36325073242188</v>
      </c>
      <c r="FI50" s="225">
        <v>420.64691162109375</v>
      </c>
      <c r="FJ50" s="225">
        <v>406.8521728515625</v>
      </c>
      <c r="FK50" s="225">
        <v>365.89254760742188</v>
      </c>
      <c r="FL50" s="225">
        <v>386.51870727539063</v>
      </c>
      <c r="FM50" s="225">
        <v>309.7803955078125</v>
      </c>
      <c r="FN50" s="225">
        <v>346.81784057617188</v>
      </c>
      <c r="FO50" s="225">
        <v>362.0552978515625</v>
      </c>
      <c r="FP50" s="225">
        <v>401.57827758789063</v>
      </c>
      <c r="FQ50" s="225">
        <v>317.28750610351563</v>
      </c>
      <c r="FR50" s="225">
        <v>376.55718994140625</v>
      </c>
      <c r="FS50" s="225">
        <v>368.4609375</v>
      </c>
      <c r="FT50" s="225">
        <v>397.92742919921875</v>
      </c>
      <c r="FU50" s="225">
        <v>415.71524047851563</v>
      </c>
      <c r="FV50" s="225">
        <v>403.66973876953125</v>
      </c>
      <c r="FW50" s="225">
        <v>364.42572021484375</v>
      </c>
      <c r="FX50" s="225">
        <v>386.16119384765625</v>
      </c>
      <c r="FY50" s="225">
        <v>312.81454467773438</v>
      </c>
      <c r="FZ50" s="225">
        <v>344.758056640625</v>
      </c>
      <c r="GA50" s="225">
        <v>362.140380859375</v>
      </c>
      <c r="GB50" s="225">
        <v>391.9173583984375</v>
      </c>
      <c r="GC50" s="225">
        <v>391.15261840820313</v>
      </c>
      <c r="GD50" s="225">
        <v>388.69631958007813</v>
      </c>
      <c r="GE50" s="225">
        <v>387.55252075195313</v>
      </c>
      <c r="GF50" s="225">
        <v>388.54275512695313</v>
      </c>
      <c r="GG50" s="225">
        <v>386.64788818359375</v>
      </c>
      <c r="GH50" s="225">
        <v>386.48721313476563</v>
      </c>
      <c r="GI50" s="225">
        <v>385.33505249023438</v>
      </c>
      <c r="GJ50" s="225">
        <v>383.5589599609375</v>
      </c>
      <c r="GK50" s="225">
        <v>382.04437255859375</v>
      </c>
      <c r="GL50" s="225">
        <v>406.2081298828125</v>
      </c>
      <c r="GM50" s="225">
        <v>317.12005615234375</v>
      </c>
      <c r="GN50" s="225">
        <v>375.80712890625</v>
      </c>
      <c r="GO50" s="225">
        <v>372.2037353515625</v>
      </c>
      <c r="GP50" s="225">
        <v>397.40322875976563</v>
      </c>
      <c r="GQ50" s="225">
        <v>423.53927612304688</v>
      </c>
      <c r="GR50" s="225">
        <v>406.11370849609375</v>
      </c>
      <c r="GS50" s="225">
        <v>366.50567626953125</v>
      </c>
      <c r="GT50" s="225">
        <v>386.6705322265625</v>
      </c>
      <c r="GU50" s="225">
        <v>311.33587646484375</v>
      </c>
      <c r="GV50" s="225">
        <v>347.24356079101563</v>
      </c>
      <c r="GW50" s="225">
        <v>362.5235595703125</v>
      </c>
      <c r="GX50" s="225">
        <v>386.17568969726563</v>
      </c>
      <c r="GY50" s="225">
        <v>386.1756591796875</v>
      </c>
    </row>
    <row r="51" spans="1:207" x14ac:dyDescent="0.25">
      <c r="A51" s="226">
        <v>44197</v>
      </c>
      <c r="B51" s="225">
        <v>1</v>
      </c>
      <c r="C51" s="225">
        <v>2021</v>
      </c>
      <c r="D51" s="225">
        <v>392.9700927734375</v>
      </c>
      <c r="E51" s="225">
        <v>410.03585815429688</v>
      </c>
      <c r="F51" s="225">
        <v>420.33148193359375</v>
      </c>
      <c r="G51" s="225">
        <v>427.44091796875</v>
      </c>
      <c r="H51" s="225">
        <v>420.3009033203125</v>
      </c>
      <c r="I51" s="225">
        <v>389.64715576171875</v>
      </c>
      <c r="J51" s="225">
        <v>393.55935668945313</v>
      </c>
      <c r="K51" s="225">
        <v>412.71160888671875</v>
      </c>
      <c r="L51" s="225">
        <v>419.32281494140625</v>
      </c>
      <c r="M51" s="225">
        <v>424.23117065429688</v>
      </c>
      <c r="N51" s="225">
        <v>419.15652465820313</v>
      </c>
      <c r="O51" s="225">
        <v>388.13104248046875</v>
      </c>
      <c r="P51" s="225">
        <v>391.06137084960938</v>
      </c>
      <c r="Q51" s="225">
        <v>409.71615600585938</v>
      </c>
      <c r="R51" s="225">
        <v>418.18783569335938</v>
      </c>
      <c r="S51" s="225">
        <v>426.30953979492188</v>
      </c>
      <c r="T51" s="225">
        <v>418.565185546875</v>
      </c>
      <c r="U51" s="225">
        <v>391.89480590820313</v>
      </c>
      <c r="V51" s="225">
        <v>389.99267578125</v>
      </c>
      <c r="W51" s="225">
        <v>409.53854370117188</v>
      </c>
      <c r="X51" s="225">
        <v>419.25515747070313</v>
      </c>
      <c r="Y51" s="225">
        <v>422.3348388671875</v>
      </c>
      <c r="Z51" s="225">
        <v>420.80096435546875</v>
      </c>
      <c r="AA51" s="225">
        <v>394.94509887695313</v>
      </c>
      <c r="AB51" s="225">
        <v>391.82400512695313</v>
      </c>
      <c r="AC51" s="225">
        <v>410.85546875</v>
      </c>
      <c r="AD51" s="225">
        <v>418.260498046875</v>
      </c>
      <c r="AE51" s="225">
        <v>425.34750366210938</v>
      </c>
      <c r="AF51" s="225">
        <v>418.19952392578125</v>
      </c>
      <c r="AG51" s="225">
        <v>395.87875366210938</v>
      </c>
      <c r="AH51" s="225">
        <v>389.70748901367188</v>
      </c>
      <c r="AI51" s="225">
        <v>410.52761840820313</v>
      </c>
      <c r="AJ51" s="225">
        <v>417.08761596679688</v>
      </c>
      <c r="AK51" s="225">
        <v>421.09225463867188</v>
      </c>
      <c r="AL51" s="225">
        <v>419.92269897460938</v>
      </c>
      <c r="AM51" s="225">
        <v>392.37216186523438</v>
      </c>
      <c r="AN51" s="225">
        <v>390.71673583984375</v>
      </c>
      <c r="AO51" s="225">
        <v>410.66213989257813</v>
      </c>
      <c r="AP51" s="225">
        <v>416.7869873046875</v>
      </c>
      <c r="AQ51" s="225">
        <v>424.37057495117188</v>
      </c>
      <c r="AR51" s="225">
        <v>417.848388671875</v>
      </c>
      <c r="AS51" s="225">
        <v>391.79168701171875</v>
      </c>
      <c r="AT51" s="225">
        <v>390.1512451171875</v>
      </c>
      <c r="AU51" s="225">
        <v>409.401611328125</v>
      </c>
      <c r="AV51" s="225">
        <v>415.04742431640625</v>
      </c>
      <c r="AW51" s="225">
        <v>418.23861694335938</v>
      </c>
      <c r="AX51" s="225">
        <v>417.73593139648438</v>
      </c>
      <c r="AY51" s="225">
        <v>395.16757202148438</v>
      </c>
      <c r="AZ51" s="225">
        <v>388.8387451171875</v>
      </c>
      <c r="BA51" s="225">
        <v>407.80636596679688</v>
      </c>
      <c r="BB51" s="225">
        <v>414.3402099609375</v>
      </c>
      <c r="BC51" s="225">
        <v>417.016845703125</v>
      </c>
      <c r="BD51" s="225">
        <v>417.77890014648438</v>
      </c>
      <c r="BE51" s="225">
        <v>394.97598266601563</v>
      </c>
      <c r="BF51" s="225">
        <v>388.2801513671875</v>
      </c>
      <c r="BG51" s="225">
        <v>408.28045654296875</v>
      </c>
      <c r="BH51" s="225">
        <v>412.74612426757813</v>
      </c>
      <c r="BI51" s="225">
        <v>416.2252197265625</v>
      </c>
      <c r="BJ51" s="225">
        <v>416.162353515625</v>
      </c>
      <c r="BK51" s="225">
        <v>395.84710693359375</v>
      </c>
      <c r="BL51" s="225">
        <v>432.40432739257813</v>
      </c>
      <c r="BM51" s="225">
        <v>331.927490234375</v>
      </c>
      <c r="BN51" s="225">
        <v>380.3475341796875</v>
      </c>
      <c r="BO51" s="225">
        <v>383.36181640625</v>
      </c>
      <c r="BP51" s="225">
        <v>410.05862426757813</v>
      </c>
      <c r="BQ51" s="225">
        <v>448.25942993164063</v>
      </c>
      <c r="BR51" s="225">
        <v>427.49270629882813</v>
      </c>
      <c r="BS51" s="225">
        <v>423.424072265625</v>
      </c>
      <c r="BT51" s="225">
        <v>406.02679443359375</v>
      </c>
      <c r="BU51" s="225">
        <v>318.67330932617188</v>
      </c>
      <c r="BV51" s="225">
        <v>369.41622924804688</v>
      </c>
      <c r="BW51" s="225">
        <v>371.37548828125</v>
      </c>
      <c r="BX51" s="225">
        <v>430.210205078125</v>
      </c>
      <c r="BY51" s="225">
        <v>331.98056030273438</v>
      </c>
      <c r="BZ51" s="225">
        <v>380.54290771484375</v>
      </c>
      <c r="CA51" s="225">
        <v>384.39346313476563</v>
      </c>
      <c r="CB51" s="225">
        <v>409.126708984375</v>
      </c>
      <c r="CC51" s="225">
        <v>448.20529174804688</v>
      </c>
      <c r="CD51" s="225">
        <v>427.76654052734375</v>
      </c>
      <c r="CE51" s="225">
        <v>423.11758422851563</v>
      </c>
      <c r="CF51" s="225">
        <v>405.70510864257813</v>
      </c>
      <c r="CG51" s="225">
        <v>312.45425415039063</v>
      </c>
      <c r="CH51" s="225">
        <v>369.4935302734375</v>
      </c>
      <c r="CI51" s="225">
        <v>371.29727172851563</v>
      </c>
      <c r="CJ51" s="225">
        <v>428.629638671875</v>
      </c>
      <c r="CK51" s="225">
        <v>331.4906005859375</v>
      </c>
      <c r="CL51" s="225">
        <v>381.75982666015625</v>
      </c>
      <c r="CM51" s="225">
        <v>379.9505615234375</v>
      </c>
      <c r="CN51" s="225">
        <v>409.19903564453125</v>
      </c>
      <c r="CO51" s="225">
        <v>442.7926025390625</v>
      </c>
      <c r="CP51" s="225">
        <v>428.46923828125</v>
      </c>
      <c r="CQ51" s="225">
        <v>423.23822021484375</v>
      </c>
      <c r="CR51" s="225">
        <v>405.56948852539063</v>
      </c>
      <c r="CS51" s="225">
        <v>314.77783203125</v>
      </c>
      <c r="CT51" s="225">
        <v>369.941650390625</v>
      </c>
      <c r="CU51" s="225">
        <v>370.37216186523438</v>
      </c>
      <c r="CV51" s="225">
        <v>427.71356201171875</v>
      </c>
      <c r="CW51" s="225">
        <v>331.41165161132813</v>
      </c>
      <c r="CX51" s="225">
        <v>381.58255004882813</v>
      </c>
      <c r="CY51" s="225">
        <v>380.33944702148438</v>
      </c>
      <c r="CZ51" s="225">
        <v>409.73541259765625</v>
      </c>
      <c r="DA51" s="225">
        <v>445.86004638671875</v>
      </c>
      <c r="DB51" s="225">
        <v>424.93670654296875</v>
      </c>
      <c r="DC51" s="225">
        <v>422.28793334960938</v>
      </c>
      <c r="DD51" s="225">
        <v>405.67559814453125</v>
      </c>
      <c r="DE51" s="225">
        <v>313.50674438476563</v>
      </c>
      <c r="DF51" s="225">
        <v>368.461181640625</v>
      </c>
      <c r="DG51" s="225">
        <v>370.12738037109375</v>
      </c>
      <c r="DH51" s="225">
        <v>427.0201416015625</v>
      </c>
      <c r="DI51" s="225">
        <v>331.12832641601563</v>
      </c>
      <c r="DJ51" s="225">
        <v>383.39193725585938</v>
      </c>
      <c r="DK51" s="225">
        <v>377.92913818359375</v>
      </c>
      <c r="DL51" s="225">
        <v>408.86346435546875</v>
      </c>
      <c r="DM51" s="225">
        <v>444.7611083984375</v>
      </c>
      <c r="DN51" s="225">
        <v>428.10513305664063</v>
      </c>
      <c r="DO51" s="225">
        <v>422.81240844726563</v>
      </c>
      <c r="DP51" s="225">
        <v>406.04629516601563</v>
      </c>
      <c r="DQ51" s="225">
        <v>312.66595458984375</v>
      </c>
      <c r="DR51" s="225">
        <v>367.92388916015625</v>
      </c>
      <c r="DS51" s="225">
        <v>369.71588134765625</v>
      </c>
      <c r="DT51" s="225">
        <v>425.46127319335938</v>
      </c>
      <c r="DU51" s="225">
        <v>331.5013427734375</v>
      </c>
      <c r="DV51" s="225">
        <v>381.95578002929688</v>
      </c>
      <c r="DW51" s="225">
        <v>377.51773071289063</v>
      </c>
      <c r="DX51" s="225">
        <v>408.97735595703125</v>
      </c>
      <c r="DY51" s="225">
        <v>444.095947265625</v>
      </c>
      <c r="DZ51" s="225">
        <v>427.1492919921875</v>
      </c>
      <c r="EA51" s="225">
        <v>422.5142822265625</v>
      </c>
      <c r="EB51" s="225">
        <v>405.39413452148438</v>
      </c>
      <c r="EC51" s="225">
        <v>315.19448852539063</v>
      </c>
      <c r="ED51" s="225">
        <v>366.68267822265625</v>
      </c>
      <c r="EE51" s="225">
        <v>369.73248291015625</v>
      </c>
      <c r="EF51" s="225">
        <v>424.65188598632813</v>
      </c>
      <c r="EG51" s="225">
        <v>331.5865478515625</v>
      </c>
      <c r="EH51" s="225">
        <v>381.51019287109375</v>
      </c>
      <c r="EI51" s="225">
        <v>377.78713989257813</v>
      </c>
      <c r="EJ51" s="225">
        <v>409.15213012695313</v>
      </c>
      <c r="EK51" s="225">
        <v>440.68267822265625</v>
      </c>
      <c r="EL51" s="225">
        <v>424.7935791015625</v>
      </c>
      <c r="EM51" s="225">
        <v>421.3924560546875</v>
      </c>
      <c r="EN51" s="225">
        <v>405.19366455078125</v>
      </c>
      <c r="EO51" s="225">
        <v>311.2947998046875</v>
      </c>
      <c r="EP51" s="225">
        <v>366.11581420898438</v>
      </c>
      <c r="EQ51" s="225">
        <v>369.80697631835938</v>
      </c>
      <c r="ER51" s="225">
        <v>423.99417114257813</v>
      </c>
      <c r="ES51" s="225">
        <v>331.24554443359375</v>
      </c>
      <c r="ET51" s="225">
        <v>381.93341064453125</v>
      </c>
      <c r="EU51" s="225">
        <v>374.56298828125</v>
      </c>
      <c r="EV51" s="225">
        <v>408.87545776367188</v>
      </c>
      <c r="EW51" s="225">
        <v>434.55648803710938</v>
      </c>
      <c r="EX51" s="225">
        <v>425.943359375</v>
      </c>
      <c r="EY51" s="225">
        <v>421.08157348632813</v>
      </c>
      <c r="EZ51" s="225">
        <v>405.29864501953125</v>
      </c>
      <c r="FA51" s="225">
        <v>312.15798950195313</v>
      </c>
      <c r="FB51" s="225">
        <v>365.94314575195313</v>
      </c>
      <c r="FC51" s="225">
        <v>369.61843872070313</v>
      </c>
      <c r="FD51" s="225">
        <v>422.23565673828125</v>
      </c>
      <c r="FE51" s="225">
        <v>331.24591064453125</v>
      </c>
      <c r="FF51" s="225">
        <v>382.07382202148438</v>
      </c>
      <c r="FG51" s="225">
        <v>373.304931640625</v>
      </c>
      <c r="FH51" s="225">
        <v>409.17889404296875</v>
      </c>
      <c r="FI51" s="225">
        <v>434.47293090820313</v>
      </c>
      <c r="FJ51" s="225">
        <v>426.19241333007813</v>
      </c>
      <c r="FK51" s="225">
        <v>421.43655395507813</v>
      </c>
      <c r="FL51" s="225">
        <v>405.1737060546875</v>
      </c>
      <c r="FM51" s="225">
        <v>311.65328979492188</v>
      </c>
      <c r="FN51" s="225">
        <v>365.36978149414063</v>
      </c>
      <c r="FO51" s="225">
        <v>369.43203735351563</v>
      </c>
      <c r="FP51" s="225">
        <v>420.04806518554688</v>
      </c>
      <c r="FQ51" s="225">
        <v>331.35934448242188</v>
      </c>
      <c r="FR51" s="225">
        <v>381.1083984375</v>
      </c>
      <c r="FS51" s="225">
        <v>370.67962646484375</v>
      </c>
      <c r="FT51" s="225">
        <v>409.68609619140625</v>
      </c>
      <c r="FU51" s="225">
        <v>429.317626953125</v>
      </c>
      <c r="FV51" s="225">
        <v>421.7852783203125</v>
      </c>
      <c r="FW51" s="225">
        <v>420.7462158203125</v>
      </c>
      <c r="FX51" s="225">
        <v>404.70700073242188</v>
      </c>
      <c r="FY51" s="225">
        <v>314.95785522460938</v>
      </c>
      <c r="FZ51" s="225">
        <v>363.547607421875</v>
      </c>
      <c r="GA51" s="225">
        <v>369.48104858398438</v>
      </c>
      <c r="GB51" s="225">
        <v>409.07687377929688</v>
      </c>
      <c r="GC51" s="225">
        <v>408.16680908203125</v>
      </c>
      <c r="GD51" s="225">
        <v>405.2491455078125</v>
      </c>
      <c r="GE51" s="225">
        <v>403.92062377929688</v>
      </c>
      <c r="GF51" s="225">
        <v>404.94100952148438</v>
      </c>
      <c r="GG51" s="225">
        <v>402.64056396484375</v>
      </c>
      <c r="GH51" s="225">
        <v>402.3275146484375</v>
      </c>
      <c r="GI51" s="225">
        <v>400.8045654296875</v>
      </c>
      <c r="GJ51" s="225">
        <v>398.65411376953125</v>
      </c>
      <c r="GK51" s="225">
        <v>396.50991821289063</v>
      </c>
      <c r="GL51" s="225">
        <v>425.94375610351563</v>
      </c>
      <c r="GM51" s="225">
        <v>331.44387817382813</v>
      </c>
      <c r="GN51" s="225">
        <v>381.65380859375</v>
      </c>
      <c r="GO51" s="225">
        <v>376.51815795898438</v>
      </c>
      <c r="GP51" s="225">
        <v>409.30728149414063</v>
      </c>
      <c r="GQ51" s="225">
        <v>437.76968383789063</v>
      </c>
      <c r="GR51" s="225">
        <v>425.47430419921875</v>
      </c>
      <c r="GS51" s="225">
        <v>421.95294189453125</v>
      </c>
      <c r="GT51" s="225">
        <v>405.30343627929688</v>
      </c>
      <c r="GU51" s="225">
        <v>313.35806274414063</v>
      </c>
      <c r="GV51" s="225">
        <v>366.17984008789063</v>
      </c>
      <c r="GW51" s="225">
        <v>369.85406494140625</v>
      </c>
      <c r="GX51" s="225">
        <v>401.92373657226563</v>
      </c>
      <c r="GY51" s="225">
        <v>401.9237060546875</v>
      </c>
    </row>
    <row r="52" spans="1:207" x14ac:dyDescent="0.25">
      <c r="A52" s="226">
        <v>44228</v>
      </c>
      <c r="B52" s="225">
        <v>2</v>
      </c>
      <c r="C52" s="225">
        <v>2021</v>
      </c>
      <c r="D52" s="225">
        <v>407.00088500976563</v>
      </c>
      <c r="E52" s="225">
        <v>423.82656860351563</v>
      </c>
      <c r="F52" s="225">
        <v>434.54641723632813</v>
      </c>
      <c r="G52" s="225">
        <v>443.37615966796875</v>
      </c>
      <c r="H52" s="225">
        <v>437.1103515625</v>
      </c>
      <c r="I52" s="225">
        <v>404.53958129882813</v>
      </c>
      <c r="J52" s="225">
        <v>407.590576171875</v>
      </c>
      <c r="K52" s="225">
        <v>426.65518188476563</v>
      </c>
      <c r="L52" s="225">
        <v>433.36917114257813</v>
      </c>
      <c r="M52" s="225">
        <v>440.0234375</v>
      </c>
      <c r="N52" s="225">
        <v>436.0264892578125</v>
      </c>
      <c r="O52" s="225">
        <v>402.91680908203125</v>
      </c>
      <c r="P52" s="225">
        <v>404.64739990234375</v>
      </c>
      <c r="Q52" s="225">
        <v>423.53732299804688</v>
      </c>
      <c r="R52" s="225">
        <v>432.12503051757813</v>
      </c>
      <c r="S52" s="225">
        <v>442.70187377929688</v>
      </c>
      <c r="T52" s="225">
        <v>435.58132934570313</v>
      </c>
      <c r="U52" s="225">
        <v>406.8641357421875</v>
      </c>
      <c r="V52" s="225">
        <v>404.16445922851563</v>
      </c>
      <c r="W52" s="225">
        <v>423.5294189453125</v>
      </c>
      <c r="X52" s="225">
        <v>433.22283935546875</v>
      </c>
      <c r="Y52" s="225">
        <v>438.39654541015625</v>
      </c>
      <c r="Z52" s="225">
        <v>438.02490234375</v>
      </c>
      <c r="AA52" s="225">
        <v>409.95248413085938</v>
      </c>
      <c r="AB52" s="225">
        <v>405.84848022460938</v>
      </c>
      <c r="AC52" s="225">
        <v>424.93820190429688</v>
      </c>
      <c r="AD52" s="225">
        <v>432.0411376953125</v>
      </c>
      <c r="AE52" s="225">
        <v>441.73727416992188</v>
      </c>
      <c r="AF52" s="225">
        <v>434.89749145507813</v>
      </c>
      <c r="AG52" s="225">
        <v>411.21957397460938</v>
      </c>
      <c r="AH52" s="225">
        <v>403.43328857421875</v>
      </c>
      <c r="AI52" s="225">
        <v>424.57257080078125</v>
      </c>
      <c r="AJ52" s="225">
        <v>430.68997192382813</v>
      </c>
      <c r="AK52" s="225">
        <v>437.0458984375</v>
      </c>
      <c r="AL52" s="225">
        <v>437.06265258789063</v>
      </c>
      <c r="AM52" s="225">
        <v>407.69671630859375</v>
      </c>
      <c r="AN52" s="225">
        <v>404.83041381835938</v>
      </c>
      <c r="AO52" s="225">
        <v>424.76065063476563</v>
      </c>
      <c r="AP52" s="225">
        <v>430.373779296875</v>
      </c>
      <c r="AQ52" s="225">
        <v>440.88107299804688</v>
      </c>
      <c r="AR52" s="225">
        <v>434.8311767578125</v>
      </c>
      <c r="AS52" s="225">
        <v>406.89028930664063</v>
      </c>
      <c r="AT52" s="225">
        <v>404.15768432617188</v>
      </c>
      <c r="AU52" s="225">
        <v>423.67532348632813</v>
      </c>
      <c r="AV52" s="225">
        <v>428.59286499023438</v>
      </c>
      <c r="AW52" s="225">
        <v>434.23779296875</v>
      </c>
      <c r="AX52" s="225">
        <v>434.96310424804688</v>
      </c>
      <c r="AY52" s="225">
        <v>410.458251953125</v>
      </c>
      <c r="AZ52" s="225">
        <v>402.74273681640625</v>
      </c>
      <c r="BA52" s="225">
        <v>422.042724609375</v>
      </c>
      <c r="BB52" s="225">
        <v>428.083251953125</v>
      </c>
      <c r="BC52" s="225">
        <v>432.83969116210938</v>
      </c>
      <c r="BD52" s="225">
        <v>434.57589721679688</v>
      </c>
      <c r="BE52" s="225">
        <v>410.12149047851563</v>
      </c>
      <c r="BF52" s="225">
        <v>402.45297241210938</v>
      </c>
      <c r="BG52" s="225">
        <v>422.52322387695313</v>
      </c>
      <c r="BH52" s="225">
        <v>426.36526489257813</v>
      </c>
      <c r="BI52" s="225">
        <v>432.87747192382813</v>
      </c>
      <c r="BJ52" s="225">
        <v>433.5672607421875</v>
      </c>
      <c r="BK52" s="225">
        <v>411.05508422851563</v>
      </c>
      <c r="BL52" s="225">
        <v>448.81890869140625</v>
      </c>
      <c r="BM52" s="225">
        <v>343.729736328125</v>
      </c>
      <c r="BN52" s="225">
        <v>391.68447875976563</v>
      </c>
      <c r="BO52" s="225">
        <v>390.867919921875</v>
      </c>
      <c r="BP52" s="225">
        <v>428.573974609375</v>
      </c>
      <c r="BQ52" s="225">
        <v>465.06536865234375</v>
      </c>
      <c r="BR52" s="225">
        <v>448.00027465820313</v>
      </c>
      <c r="BS52" s="225">
        <v>431.86212158203125</v>
      </c>
      <c r="BT52" s="225">
        <v>415.10284423828125</v>
      </c>
      <c r="BU52" s="225">
        <v>319.150634765625</v>
      </c>
      <c r="BV52" s="225">
        <v>388.6982421875</v>
      </c>
      <c r="BW52" s="225">
        <v>383.1607666015625</v>
      </c>
      <c r="BX52" s="225">
        <v>446.57333374023438</v>
      </c>
      <c r="BY52" s="225">
        <v>343.87356567382813</v>
      </c>
      <c r="BZ52" s="225">
        <v>391.86627197265625</v>
      </c>
      <c r="CA52" s="225">
        <v>392.10427856445313</v>
      </c>
      <c r="CB52" s="225">
        <v>427.52011108398438</v>
      </c>
      <c r="CC52" s="225">
        <v>464.5638427734375</v>
      </c>
      <c r="CD52" s="225">
        <v>448.2257080078125</v>
      </c>
      <c r="CE52" s="225">
        <v>431.44500732421875</v>
      </c>
      <c r="CF52" s="225">
        <v>415.00811767578125</v>
      </c>
      <c r="CG52" s="225">
        <v>313.0977783203125</v>
      </c>
      <c r="CH52" s="225">
        <v>388.690185546875</v>
      </c>
      <c r="CI52" s="225">
        <v>383.04983520507813</v>
      </c>
      <c r="CJ52" s="225">
        <v>444.95462036132813</v>
      </c>
      <c r="CK52" s="225">
        <v>343.43368530273438</v>
      </c>
      <c r="CL52" s="225">
        <v>392.87527465820313</v>
      </c>
      <c r="CM52" s="225">
        <v>387.76510620117188</v>
      </c>
      <c r="CN52" s="225">
        <v>427.69851684570313</v>
      </c>
      <c r="CO52" s="225">
        <v>458.29550170898438</v>
      </c>
      <c r="CP52" s="225">
        <v>449.094970703125</v>
      </c>
      <c r="CQ52" s="225">
        <v>431.2381591796875</v>
      </c>
      <c r="CR52" s="225">
        <v>414.74224853515625</v>
      </c>
      <c r="CS52" s="225">
        <v>315.07809448242188</v>
      </c>
      <c r="CT52" s="225">
        <v>389.27471923828125</v>
      </c>
      <c r="CU52" s="225">
        <v>382.25106811523438</v>
      </c>
      <c r="CV52" s="225">
        <v>444.0015869140625</v>
      </c>
      <c r="CW52" s="225">
        <v>343.2215576171875</v>
      </c>
      <c r="CX52" s="225">
        <v>392.90499877929688</v>
      </c>
      <c r="CY52" s="225">
        <v>388.5162353515625</v>
      </c>
      <c r="CZ52" s="225">
        <v>428.38839721679688</v>
      </c>
      <c r="DA52" s="225">
        <v>461.90167236328125</v>
      </c>
      <c r="DB52" s="225">
        <v>445.45626831054688</v>
      </c>
      <c r="DC52" s="225">
        <v>430.09341430664063</v>
      </c>
      <c r="DD52" s="225">
        <v>414.74066162109375</v>
      </c>
      <c r="DE52" s="225">
        <v>313.82156372070313</v>
      </c>
      <c r="DF52" s="225">
        <v>388.14456176757813</v>
      </c>
      <c r="DG52" s="225">
        <v>382.08309936523438</v>
      </c>
      <c r="DH52" s="225">
        <v>443.2369384765625</v>
      </c>
      <c r="DI52" s="225">
        <v>342.93301391601563</v>
      </c>
      <c r="DJ52" s="225">
        <v>394.598388671875</v>
      </c>
      <c r="DK52" s="225">
        <v>385.82589721679688</v>
      </c>
      <c r="DL52" s="225">
        <v>427.38327026367188</v>
      </c>
      <c r="DM52" s="225">
        <v>460.2889404296875</v>
      </c>
      <c r="DN52" s="225">
        <v>448.77206420898438</v>
      </c>
      <c r="DO52" s="225">
        <v>430.6622314453125</v>
      </c>
      <c r="DP52" s="225">
        <v>414.9425048828125</v>
      </c>
      <c r="DQ52" s="225">
        <v>312.98104858398438</v>
      </c>
      <c r="DR52" s="225">
        <v>387.6695556640625</v>
      </c>
      <c r="DS52" s="225">
        <v>381.79946899414063</v>
      </c>
      <c r="DT52" s="225">
        <v>441.7073974609375</v>
      </c>
      <c r="DU52" s="225">
        <v>343.39132690429688</v>
      </c>
      <c r="DV52" s="225">
        <v>393.064697265625</v>
      </c>
      <c r="DW52" s="225">
        <v>385.36111450195313</v>
      </c>
      <c r="DX52" s="225">
        <v>427.42962646484375</v>
      </c>
      <c r="DY52" s="225">
        <v>459.6292724609375</v>
      </c>
      <c r="DZ52" s="225">
        <v>447.784912109375</v>
      </c>
      <c r="EA52" s="225">
        <v>430.23312377929688</v>
      </c>
      <c r="EB52" s="225">
        <v>414.58544921875</v>
      </c>
      <c r="EC52" s="225">
        <v>315.30987548828125</v>
      </c>
      <c r="ED52" s="225">
        <v>386.349609375</v>
      </c>
      <c r="EE52" s="225">
        <v>381.71481323242188</v>
      </c>
      <c r="EF52" s="225">
        <v>440.9136962890625</v>
      </c>
      <c r="EG52" s="225">
        <v>343.51565551757813</v>
      </c>
      <c r="EH52" s="225">
        <v>392.43359375</v>
      </c>
      <c r="EI52" s="225">
        <v>385.5616455078125</v>
      </c>
      <c r="EJ52" s="225">
        <v>427.77734375</v>
      </c>
      <c r="EK52" s="225">
        <v>455.86517333984375</v>
      </c>
      <c r="EL52" s="225">
        <v>445.33868408203125</v>
      </c>
      <c r="EM52" s="225">
        <v>429.1536865234375</v>
      </c>
      <c r="EN52" s="225">
        <v>414.47933959960938</v>
      </c>
      <c r="EO52" s="225">
        <v>311.47189331054688</v>
      </c>
      <c r="EP52" s="225">
        <v>385.91168212890625</v>
      </c>
      <c r="EQ52" s="225">
        <v>381.85183715820313</v>
      </c>
      <c r="ER52" s="225">
        <v>440.20840454101563</v>
      </c>
      <c r="ES52" s="225">
        <v>343.03973388671875</v>
      </c>
      <c r="ET52" s="225">
        <v>392.86215209960938</v>
      </c>
      <c r="EU52" s="225">
        <v>382.428955078125</v>
      </c>
      <c r="EV52" s="225">
        <v>427.285888671875</v>
      </c>
      <c r="EW52" s="225">
        <v>449.24996948242188</v>
      </c>
      <c r="EX52" s="225">
        <v>446.5472412109375</v>
      </c>
      <c r="EY52" s="225">
        <v>428.98468017578125</v>
      </c>
      <c r="EZ52" s="225">
        <v>414.5592041015625</v>
      </c>
      <c r="FA52" s="225">
        <v>312.33334350585938</v>
      </c>
      <c r="FB52" s="225">
        <v>385.84466552734375</v>
      </c>
      <c r="FC52" s="225">
        <v>381.63339233398438</v>
      </c>
      <c r="FD52" s="225">
        <v>438.46539306640625</v>
      </c>
      <c r="FE52" s="225">
        <v>343.08560180664063</v>
      </c>
      <c r="FF52" s="225">
        <v>392.8726806640625</v>
      </c>
      <c r="FG52" s="225">
        <v>380.84970092773438</v>
      </c>
      <c r="FH52" s="225">
        <v>427.8773193359375</v>
      </c>
      <c r="FI52" s="225">
        <v>449.0032958984375</v>
      </c>
      <c r="FJ52" s="225">
        <v>446.66390991210938</v>
      </c>
      <c r="FK52" s="225">
        <v>429.25323486328125</v>
      </c>
      <c r="FL52" s="225">
        <v>414.58047485351563</v>
      </c>
      <c r="FM52" s="225">
        <v>311.789306640625</v>
      </c>
      <c r="FN52" s="225">
        <v>385.3067626953125</v>
      </c>
      <c r="FO52" s="225">
        <v>381.4476318359375</v>
      </c>
      <c r="FP52" s="225">
        <v>436.35797119140625</v>
      </c>
      <c r="FQ52" s="225">
        <v>343.31423950195313</v>
      </c>
      <c r="FR52" s="225">
        <v>391.64871215820313</v>
      </c>
      <c r="FS52" s="225">
        <v>378.38442993164063</v>
      </c>
      <c r="FT52" s="225">
        <v>428.60964965820313</v>
      </c>
      <c r="FU52" s="225">
        <v>443.37579345703125</v>
      </c>
      <c r="FV52" s="225">
        <v>442.07803344726563</v>
      </c>
      <c r="FW52" s="225">
        <v>428.04876708984375</v>
      </c>
      <c r="FX52" s="225">
        <v>414.56573486328125</v>
      </c>
      <c r="FY52" s="225">
        <v>315.003662109375</v>
      </c>
      <c r="FZ52" s="225">
        <v>383.71075439453125</v>
      </c>
      <c r="GA52" s="225">
        <v>381.48336791992188</v>
      </c>
      <c r="GB52" s="225">
        <v>423.56381225585938</v>
      </c>
      <c r="GC52" s="225">
        <v>422.60061645507813</v>
      </c>
      <c r="GD52" s="225">
        <v>419.48556518554688</v>
      </c>
      <c r="GE52" s="225">
        <v>418.42947387695313</v>
      </c>
      <c r="GF52" s="225">
        <v>419.32064819335938</v>
      </c>
      <c r="GG52" s="225">
        <v>416.87216186523438</v>
      </c>
      <c r="GH52" s="225">
        <v>416.73748779296875</v>
      </c>
      <c r="GI52" s="225">
        <v>415.21707153320313</v>
      </c>
      <c r="GJ52" s="225">
        <v>412.90029907226563</v>
      </c>
      <c r="GK52" s="225">
        <v>410.91458129882813</v>
      </c>
      <c r="GL52" s="225">
        <v>442.22763061523438</v>
      </c>
      <c r="GM52" s="225">
        <v>343.31561279296875</v>
      </c>
      <c r="GN52" s="225">
        <v>392.64920043945313</v>
      </c>
      <c r="GO52" s="225">
        <v>384.28814697265625</v>
      </c>
      <c r="GP52" s="225">
        <v>427.95281982421875</v>
      </c>
      <c r="GQ52" s="225">
        <v>452.74197387695313</v>
      </c>
      <c r="GR52" s="225">
        <v>445.97808837890625</v>
      </c>
      <c r="GS52" s="225">
        <v>429.765869140625</v>
      </c>
      <c r="GT52" s="225">
        <v>414.66354370117188</v>
      </c>
      <c r="GU52" s="225">
        <v>313.54330444335938</v>
      </c>
      <c r="GV52" s="225">
        <v>386.007080078125</v>
      </c>
      <c r="GW52" s="225">
        <v>381.834228515625</v>
      </c>
      <c r="GX52" s="225">
        <v>416.29107666015625</v>
      </c>
      <c r="GY52" s="225">
        <v>416.29104614257813</v>
      </c>
    </row>
    <row r="53" spans="1:207" x14ac:dyDescent="0.25">
      <c r="A53" s="226">
        <v>44256</v>
      </c>
      <c r="B53" s="225">
        <v>3</v>
      </c>
      <c r="C53" s="225">
        <v>2021</v>
      </c>
      <c r="D53" s="225">
        <v>428.81280517578125</v>
      </c>
      <c r="E53" s="225">
        <v>444.42410278320313</v>
      </c>
      <c r="F53" s="225">
        <v>451.62728881835938</v>
      </c>
      <c r="G53" s="225">
        <v>457.48336791992188</v>
      </c>
      <c r="H53" s="225">
        <v>455.73419189453125</v>
      </c>
      <c r="I53" s="225">
        <v>420.00860595703125</v>
      </c>
      <c r="J53" s="225">
        <v>429.42971801757813</v>
      </c>
      <c r="K53" s="225">
        <v>447.33029174804688</v>
      </c>
      <c r="L53" s="225">
        <v>450.61495971679688</v>
      </c>
      <c r="M53" s="225">
        <v>454.49041748046875</v>
      </c>
      <c r="N53" s="225">
        <v>454.82928466796875</v>
      </c>
      <c r="O53" s="225">
        <v>419.13217163085938</v>
      </c>
      <c r="P53" s="225">
        <v>426.94747924804688</v>
      </c>
      <c r="Q53" s="225">
        <v>443.81222534179688</v>
      </c>
      <c r="R53" s="225">
        <v>449.42776489257813</v>
      </c>
      <c r="S53" s="225">
        <v>457.35671997070313</v>
      </c>
      <c r="T53" s="225">
        <v>454.43411254882813</v>
      </c>
      <c r="U53" s="225">
        <v>422.60079956054688</v>
      </c>
      <c r="V53" s="225">
        <v>425.634521484375</v>
      </c>
      <c r="W53" s="225">
        <v>444.37762451171875</v>
      </c>
      <c r="X53" s="225">
        <v>450.93057250976563</v>
      </c>
      <c r="Y53" s="225">
        <v>452.921875</v>
      </c>
      <c r="Z53" s="225">
        <v>456.77532958984375</v>
      </c>
      <c r="AA53" s="225">
        <v>425.82763671875</v>
      </c>
      <c r="AB53" s="225">
        <v>426.90707397460938</v>
      </c>
      <c r="AC53" s="225">
        <v>445.21881103515625</v>
      </c>
      <c r="AD53" s="225">
        <v>450.3267822265625</v>
      </c>
      <c r="AE53" s="225">
        <v>456.65167236328125</v>
      </c>
      <c r="AF53" s="225">
        <v>453.91378784179688</v>
      </c>
      <c r="AG53" s="225">
        <v>427.114501953125</v>
      </c>
      <c r="AH53" s="225">
        <v>426.20614624023438</v>
      </c>
      <c r="AI53" s="225">
        <v>445.08853149414063</v>
      </c>
      <c r="AJ53" s="225">
        <v>448.9473876953125</v>
      </c>
      <c r="AK53" s="225">
        <v>451.20599365234375</v>
      </c>
      <c r="AL53" s="225">
        <v>455.87457275390625</v>
      </c>
      <c r="AM53" s="225">
        <v>423.801025390625</v>
      </c>
      <c r="AN53" s="225">
        <v>426.30233764648438</v>
      </c>
      <c r="AO53" s="225">
        <v>445.2685546875</v>
      </c>
      <c r="AP53" s="225">
        <v>448.73770141601563</v>
      </c>
      <c r="AQ53" s="225">
        <v>455.43740844726563</v>
      </c>
      <c r="AR53" s="225">
        <v>453.8018798828125</v>
      </c>
      <c r="AS53" s="225">
        <v>423.07504272460938</v>
      </c>
      <c r="AT53" s="225">
        <v>425.66903686523438</v>
      </c>
      <c r="AU53" s="225">
        <v>444.066162109375</v>
      </c>
      <c r="AV53" s="225">
        <v>447.30120849609375</v>
      </c>
      <c r="AW53" s="225">
        <v>449.05224609375</v>
      </c>
      <c r="AX53" s="225">
        <v>453.96762084960938</v>
      </c>
      <c r="AY53" s="225">
        <v>427.07839965820313</v>
      </c>
      <c r="AZ53" s="225">
        <v>424.14682006835938</v>
      </c>
      <c r="BA53" s="225">
        <v>442.44732666015625</v>
      </c>
      <c r="BB53" s="225">
        <v>446.2559814453125</v>
      </c>
      <c r="BC53" s="225">
        <v>448.05523681640625</v>
      </c>
      <c r="BD53" s="225">
        <v>453.65231323242188</v>
      </c>
      <c r="BE53" s="225">
        <v>426.58563232421875</v>
      </c>
      <c r="BF53" s="225">
        <v>422.90048217773438</v>
      </c>
      <c r="BG53" s="225">
        <v>442.6689453125</v>
      </c>
      <c r="BH53" s="225">
        <v>444.51889038085938</v>
      </c>
      <c r="BI53" s="225">
        <v>447.09051513671875</v>
      </c>
      <c r="BJ53" s="225">
        <v>452.656982421875</v>
      </c>
      <c r="BK53" s="225">
        <v>427.03289794921875</v>
      </c>
      <c r="BL53" s="225">
        <v>467.87359619140625</v>
      </c>
      <c r="BM53" s="225">
        <v>365.76544189453125</v>
      </c>
      <c r="BN53" s="225">
        <v>425.7308349609375</v>
      </c>
      <c r="BO53" s="225">
        <v>396.55734252929688</v>
      </c>
      <c r="BP53" s="225">
        <v>441.95333862304688</v>
      </c>
      <c r="BQ53" s="225">
        <v>482.86978149414063</v>
      </c>
      <c r="BR53" s="225">
        <v>467.46493530273438</v>
      </c>
      <c r="BS53" s="225">
        <v>433.27841186523438</v>
      </c>
      <c r="BT53" s="225">
        <v>436.97225952148438</v>
      </c>
      <c r="BU53" s="225">
        <v>410.54541015625</v>
      </c>
      <c r="BV53" s="225">
        <v>401.70977783203125</v>
      </c>
      <c r="BW53" s="225">
        <v>391.83502197265625</v>
      </c>
      <c r="BX53" s="225">
        <v>465.95742797851563</v>
      </c>
      <c r="BY53" s="225">
        <v>365.79949951171875</v>
      </c>
      <c r="BZ53" s="225">
        <v>426.89401245117188</v>
      </c>
      <c r="CA53" s="225">
        <v>397.82803344726563</v>
      </c>
      <c r="CB53" s="225">
        <v>441.06204223632813</v>
      </c>
      <c r="CC53" s="225">
        <v>482.81039428710938</v>
      </c>
      <c r="CD53" s="225">
        <v>467.851806640625</v>
      </c>
      <c r="CE53" s="225">
        <v>432.53167724609375</v>
      </c>
      <c r="CF53" s="225">
        <v>436.39938354492188</v>
      </c>
      <c r="CG53" s="225">
        <v>399.14572143554688</v>
      </c>
      <c r="CH53" s="225">
        <v>401.84268188476563</v>
      </c>
      <c r="CI53" s="225">
        <v>391.73504638671875</v>
      </c>
      <c r="CJ53" s="225">
        <v>464.5946044921875</v>
      </c>
      <c r="CK53" s="225">
        <v>365.5933837890625</v>
      </c>
      <c r="CL53" s="225">
        <v>430.87600708007813</v>
      </c>
      <c r="CM53" s="225">
        <v>393.12088012695313</v>
      </c>
      <c r="CN53" s="225">
        <v>441.23611450195313</v>
      </c>
      <c r="CO53" s="225">
        <v>476.38653564453125</v>
      </c>
      <c r="CP53" s="225">
        <v>468.59841918945313</v>
      </c>
      <c r="CQ53" s="225">
        <v>431.99337768554688</v>
      </c>
      <c r="CR53" s="225">
        <v>436.94110107421875</v>
      </c>
      <c r="CS53" s="225">
        <v>404.7520751953125</v>
      </c>
      <c r="CT53" s="225">
        <v>402.1634521484375</v>
      </c>
      <c r="CU53" s="225">
        <v>390.80926513671875</v>
      </c>
      <c r="CV53" s="225">
        <v>463.82916259765625</v>
      </c>
      <c r="CW53" s="225">
        <v>365.2159423828125</v>
      </c>
      <c r="CX53" s="225">
        <v>430.22244262695313</v>
      </c>
      <c r="CY53" s="225">
        <v>394.0400390625</v>
      </c>
      <c r="CZ53" s="225">
        <v>441.87701416015625</v>
      </c>
      <c r="DA53" s="225">
        <v>480.08883666992188</v>
      </c>
      <c r="DB53" s="225">
        <v>464.45254516601563</v>
      </c>
      <c r="DC53" s="225">
        <v>430.78842163085938</v>
      </c>
      <c r="DD53" s="225">
        <v>437.99636840820313</v>
      </c>
      <c r="DE53" s="225">
        <v>402.53277587890625</v>
      </c>
      <c r="DF53" s="225">
        <v>400.49578857421875</v>
      </c>
      <c r="DG53" s="225">
        <v>390.4962158203125</v>
      </c>
      <c r="DH53" s="225">
        <v>463.34780883789063</v>
      </c>
      <c r="DI53" s="225">
        <v>365.18624877929688</v>
      </c>
      <c r="DJ53" s="225">
        <v>433.25650024414063</v>
      </c>
      <c r="DK53" s="225">
        <v>391.06463623046875</v>
      </c>
      <c r="DL53" s="225">
        <v>441.03488159179688</v>
      </c>
      <c r="DM53" s="225">
        <v>478.85696411132813</v>
      </c>
      <c r="DN53" s="225">
        <v>468.12246704101563</v>
      </c>
      <c r="DO53" s="225">
        <v>431.00137329101563</v>
      </c>
      <c r="DP53" s="225">
        <v>438.31283569335938</v>
      </c>
      <c r="DQ53" s="225">
        <v>399.79376220703125</v>
      </c>
      <c r="DR53" s="225">
        <v>399.75363159179688</v>
      </c>
      <c r="DS53" s="225">
        <v>390.19515991210938</v>
      </c>
      <c r="DT53" s="225">
        <v>461.82620239257813</v>
      </c>
      <c r="DU53" s="225">
        <v>365.52871704101563</v>
      </c>
      <c r="DV53" s="225">
        <v>431.87765502929688</v>
      </c>
      <c r="DW53" s="225">
        <v>390.57489013671875</v>
      </c>
      <c r="DX53" s="225">
        <v>440.9537353515625</v>
      </c>
      <c r="DY53" s="225">
        <v>478.06170654296875</v>
      </c>
      <c r="DZ53" s="225">
        <v>466.90042114257813</v>
      </c>
      <c r="EA53" s="225">
        <v>430.65878295898438</v>
      </c>
      <c r="EB53" s="225">
        <v>438.16534423828125</v>
      </c>
      <c r="EC53" s="225">
        <v>406.68341064453125</v>
      </c>
      <c r="ED53" s="225">
        <v>398.51220703125</v>
      </c>
      <c r="EE53" s="225">
        <v>390.09237670898438</v>
      </c>
      <c r="EF53" s="225">
        <v>461.05010986328125</v>
      </c>
      <c r="EG53" s="225">
        <v>365.57656860351563</v>
      </c>
      <c r="EH53" s="225">
        <v>432.8458251953125</v>
      </c>
      <c r="EI53" s="225">
        <v>390.82949829101563</v>
      </c>
      <c r="EJ53" s="225">
        <v>441.230712890625</v>
      </c>
      <c r="EK53" s="225">
        <v>474.19668579101563</v>
      </c>
      <c r="EL53" s="225">
        <v>463.99331665039063</v>
      </c>
      <c r="EM53" s="225">
        <v>429.65328979492188</v>
      </c>
      <c r="EN53" s="225">
        <v>436.92916870117188</v>
      </c>
      <c r="EO53" s="225">
        <v>399.94271850585938</v>
      </c>
      <c r="EP53" s="225">
        <v>397.98623657226563</v>
      </c>
      <c r="EQ53" s="225">
        <v>390.21377563476563</v>
      </c>
      <c r="ER53" s="225">
        <v>460.5679931640625</v>
      </c>
      <c r="ES53" s="225">
        <v>365.22225952148438</v>
      </c>
      <c r="ET53" s="225">
        <v>433.9534912109375</v>
      </c>
      <c r="EU53" s="225">
        <v>387.47879028320313</v>
      </c>
      <c r="EV53" s="225">
        <v>440.88156127929688</v>
      </c>
      <c r="EW53" s="225">
        <v>467.294921875</v>
      </c>
      <c r="EX53" s="225">
        <v>465.23818969726563</v>
      </c>
      <c r="EY53" s="225">
        <v>429.26849365234375</v>
      </c>
      <c r="EZ53" s="225">
        <v>437.86239624023438</v>
      </c>
      <c r="FA53" s="225">
        <v>401.69873046875</v>
      </c>
      <c r="FB53" s="225">
        <v>397.764892578125</v>
      </c>
      <c r="FC53" s="225">
        <v>389.89892578125</v>
      </c>
      <c r="FD53" s="225">
        <v>458.92950439453125</v>
      </c>
      <c r="FE53" s="225">
        <v>365.22036743164063</v>
      </c>
      <c r="FF53" s="225">
        <v>434.45367431640625</v>
      </c>
      <c r="FG53" s="225">
        <v>385.757080078125</v>
      </c>
      <c r="FH53" s="225">
        <v>441.3214111328125</v>
      </c>
      <c r="FI53" s="225">
        <v>467.25894165039063</v>
      </c>
      <c r="FJ53" s="225">
        <v>465.3470458984375</v>
      </c>
      <c r="FK53" s="225">
        <v>429.32440185546875</v>
      </c>
      <c r="FL53" s="225">
        <v>437.48446655273438</v>
      </c>
      <c r="FM53" s="225">
        <v>402.67153930664063</v>
      </c>
      <c r="FN53" s="225">
        <v>396.99349975585938</v>
      </c>
      <c r="FO53" s="225">
        <v>389.70172119140625</v>
      </c>
      <c r="FP53" s="225">
        <v>456.77496337890625</v>
      </c>
      <c r="FQ53" s="225">
        <v>365.34799194335938</v>
      </c>
      <c r="FR53" s="225">
        <v>436.09188842773438</v>
      </c>
      <c r="FS53" s="225">
        <v>383.14080810546875</v>
      </c>
      <c r="FT53" s="225">
        <v>441.93667602539063</v>
      </c>
      <c r="FU53" s="225">
        <v>461.29141235351563</v>
      </c>
      <c r="FV53" s="225">
        <v>460.15866088867188</v>
      </c>
      <c r="FW53" s="225">
        <v>428.24832153320313</v>
      </c>
      <c r="FX53" s="225">
        <v>436.16461181640625</v>
      </c>
      <c r="FY53" s="225">
        <v>406.86972045898438</v>
      </c>
      <c r="FZ53" s="225">
        <v>395.16131591796875</v>
      </c>
      <c r="GA53" s="225">
        <v>389.70547485351563</v>
      </c>
      <c r="GB53" s="225">
        <v>442.71731567382813</v>
      </c>
      <c r="GC53" s="225">
        <v>442.1771240234375</v>
      </c>
      <c r="GD53" s="225">
        <v>439.41738891601563</v>
      </c>
      <c r="GE53" s="225">
        <v>438.404541015625</v>
      </c>
      <c r="GF53" s="225">
        <v>439.23995971679688</v>
      </c>
      <c r="GG53" s="225">
        <v>437.51419067382813</v>
      </c>
      <c r="GH53" s="225">
        <v>436.90505981445313</v>
      </c>
      <c r="GI53" s="225">
        <v>435.54458618164063</v>
      </c>
      <c r="GJ53" s="225">
        <v>433.28353881835938</v>
      </c>
      <c r="GK53" s="225">
        <v>430.71002197265625</v>
      </c>
      <c r="GL53" s="225">
        <v>462.21270751953125</v>
      </c>
      <c r="GM53" s="225">
        <v>365.40750122070313</v>
      </c>
      <c r="GN53" s="225">
        <v>432.3590087890625</v>
      </c>
      <c r="GO53" s="225">
        <v>389.45376586914063</v>
      </c>
      <c r="GP53" s="225">
        <v>441.4168701171875</v>
      </c>
      <c r="GQ53" s="225">
        <v>470.9114990234375</v>
      </c>
      <c r="GR53" s="225">
        <v>464.77365112304688</v>
      </c>
      <c r="GS53" s="225">
        <v>430.235107421875</v>
      </c>
      <c r="GT53" s="225">
        <v>437.20867919921875</v>
      </c>
      <c r="GU53" s="225">
        <v>403.59442138671875</v>
      </c>
      <c r="GV53" s="225">
        <v>398.00189208984375</v>
      </c>
      <c r="GW53" s="225">
        <v>390.19000244140625</v>
      </c>
      <c r="GX53" s="225">
        <v>436.33578491210938</v>
      </c>
      <c r="GY53" s="225">
        <v>436.33575439453125</v>
      </c>
    </row>
    <row r="54" spans="1:207" x14ac:dyDescent="0.25">
      <c r="A54" s="226">
        <v>44287</v>
      </c>
      <c r="B54" s="225">
        <v>4</v>
      </c>
      <c r="C54" s="225">
        <v>2021</v>
      </c>
      <c r="D54" s="225">
        <v>447.1192626953125</v>
      </c>
      <c r="E54" s="225">
        <v>461.76812744140625</v>
      </c>
      <c r="F54" s="225">
        <v>469.81112670898438</v>
      </c>
      <c r="G54" s="225">
        <v>475.864013671875</v>
      </c>
      <c r="H54" s="225">
        <v>475.05050659179688</v>
      </c>
      <c r="I54" s="225">
        <v>439.8890380859375</v>
      </c>
      <c r="J54" s="225">
        <v>447.65606689453125</v>
      </c>
      <c r="K54" s="225">
        <v>465.08065795898438</v>
      </c>
      <c r="L54" s="225">
        <v>468.91854858398438</v>
      </c>
      <c r="M54" s="225">
        <v>472.82086181640625</v>
      </c>
      <c r="N54" s="225">
        <v>473.93939208984375</v>
      </c>
      <c r="O54" s="225">
        <v>439.59487915039063</v>
      </c>
      <c r="P54" s="225">
        <v>444.84158325195313</v>
      </c>
      <c r="Q54" s="225">
        <v>461.23443603515625</v>
      </c>
      <c r="R54" s="225">
        <v>467.5794677734375</v>
      </c>
      <c r="S54" s="225">
        <v>476.45199584960938</v>
      </c>
      <c r="T54" s="225">
        <v>473.57192993164063</v>
      </c>
      <c r="U54" s="225">
        <v>442.8775634765625</v>
      </c>
      <c r="V54" s="225">
        <v>443.4683837890625</v>
      </c>
      <c r="W54" s="225">
        <v>462.05368041992188</v>
      </c>
      <c r="X54" s="225">
        <v>469.20901489257813</v>
      </c>
      <c r="Y54" s="225">
        <v>471.37722778320313</v>
      </c>
      <c r="Z54" s="225">
        <v>475.97848510742188</v>
      </c>
      <c r="AA54" s="225">
        <v>446.06686401367188</v>
      </c>
      <c r="AB54" s="225">
        <v>444.6505126953125</v>
      </c>
      <c r="AC54" s="225">
        <v>462.96661376953125</v>
      </c>
      <c r="AD54" s="225">
        <v>468.48211669921875</v>
      </c>
      <c r="AE54" s="225">
        <v>475.72744750976563</v>
      </c>
      <c r="AF54" s="225">
        <v>472.60992431640625</v>
      </c>
      <c r="AG54" s="225">
        <v>447.18197631835938</v>
      </c>
      <c r="AH54" s="225">
        <v>443.8345947265625</v>
      </c>
      <c r="AI54" s="225">
        <v>462.70123291015625</v>
      </c>
      <c r="AJ54" s="225">
        <v>466.98681640625</v>
      </c>
      <c r="AK54" s="225">
        <v>469.78900146484375</v>
      </c>
      <c r="AL54" s="225">
        <v>474.8486328125</v>
      </c>
      <c r="AM54" s="225">
        <v>443.48294067382813</v>
      </c>
      <c r="AN54" s="225">
        <v>443.97607421875</v>
      </c>
      <c r="AO54" s="225">
        <v>462.90664672851563</v>
      </c>
      <c r="AP54" s="225">
        <v>466.63363647460938</v>
      </c>
      <c r="AQ54" s="225">
        <v>474.46856689453125</v>
      </c>
      <c r="AR54" s="225">
        <v>472.49591064453125</v>
      </c>
      <c r="AS54" s="225">
        <v>442.86285400390625</v>
      </c>
      <c r="AT54" s="225">
        <v>443.21524047851563</v>
      </c>
      <c r="AU54" s="225">
        <v>461.87478637695313</v>
      </c>
      <c r="AV54" s="225">
        <v>465.39031982421875</v>
      </c>
      <c r="AW54" s="225">
        <v>468.00299072265625</v>
      </c>
      <c r="AX54" s="225">
        <v>472.94021606445313</v>
      </c>
      <c r="AY54" s="225">
        <v>446.79501342773438</v>
      </c>
      <c r="AZ54" s="225">
        <v>441.42431640625</v>
      </c>
      <c r="BA54" s="225">
        <v>460.07662963867188</v>
      </c>
      <c r="BB54" s="225">
        <v>464.31854248046875</v>
      </c>
      <c r="BC54" s="225">
        <v>467.03570556640625</v>
      </c>
      <c r="BD54" s="225">
        <v>471.82138061523438</v>
      </c>
      <c r="BE54" s="225">
        <v>446.38327026367188</v>
      </c>
      <c r="BF54" s="225">
        <v>440.0076904296875</v>
      </c>
      <c r="BG54" s="225">
        <v>459.95443725585938</v>
      </c>
      <c r="BH54" s="225">
        <v>462.526611328125</v>
      </c>
      <c r="BI54" s="225">
        <v>466.71951293945313</v>
      </c>
      <c r="BJ54" s="225">
        <v>471.28717041015625</v>
      </c>
      <c r="BK54" s="225">
        <v>446.75277709960938</v>
      </c>
      <c r="BL54" s="225">
        <v>487.27291870117188</v>
      </c>
      <c r="BM54" s="225">
        <v>378.8099365234375</v>
      </c>
      <c r="BN54" s="225">
        <v>451.98934936523438</v>
      </c>
      <c r="BO54" s="225">
        <v>410.93328857421875</v>
      </c>
      <c r="BP54" s="225">
        <v>459.9222412109375</v>
      </c>
      <c r="BQ54" s="225">
        <v>500.327880859375</v>
      </c>
      <c r="BR54" s="225">
        <v>494.19561767578125</v>
      </c>
      <c r="BS54" s="225">
        <v>435.80877685546875</v>
      </c>
      <c r="BT54" s="225">
        <v>443.18890380859375</v>
      </c>
      <c r="BU54" s="225">
        <v>421.72088623046875</v>
      </c>
      <c r="BV54" s="225">
        <v>417.43722534179688</v>
      </c>
      <c r="BW54" s="225">
        <v>406.132568359375</v>
      </c>
      <c r="BX54" s="225">
        <v>485.5294189453125</v>
      </c>
      <c r="BY54" s="225">
        <v>379.0078125</v>
      </c>
      <c r="BZ54" s="225">
        <v>453.48812866210938</v>
      </c>
      <c r="CA54" s="225">
        <v>411.71270751953125</v>
      </c>
      <c r="CB54" s="225">
        <v>459.09375</v>
      </c>
      <c r="CC54" s="225">
        <v>500.54006958007813</v>
      </c>
      <c r="CD54" s="225">
        <v>494.65170288085938</v>
      </c>
      <c r="CE54" s="225">
        <v>434.9525146484375</v>
      </c>
      <c r="CF54" s="225">
        <v>443.118896484375</v>
      </c>
      <c r="CG54" s="225">
        <v>409.41348266601563</v>
      </c>
      <c r="CH54" s="225">
        <v>417.70053100585938</v>
      </c>
      <c r="CI54" s="225">
        <v>406.04122924804688</v>
      </c>
      <c r="CJ54" s="225">
        <v>484.31549072265625</v>
      </c>
      <c r="CK54" s="225">
        <v>378.55178833007813</v>
      </c>
      <c r="CL54" s="225">
        <v>457.28744506835938</v>
      </c>
      <c r="CM54" s="225">
        <v>406.72076416015625</v>
      </c>
      <c r="CN54" s="225">
        <v>459.45858764648438</v>
      </c>
      <c r="CO54" s="225">
        <v>493.95510864257813</v>
      </c>
      <c r="CP54" s="225">
        <v>495.547607421875</v>
      </c>
      <c r="CQ54" s="225">
        <v>434.3980712890625</v>
      </c>
      <c r="CR54" s="225">
        <v>443.29498291015625</v>
      </c>
      <c r="CS54" s="225">
        <v>415.42889404296875</v>
      </c>
      <c r="CT54" s="225">
        <v>418.1141357421875</v>
      </c>
      <c r="CU54" s="225">
        <v>404.97390747070313</v>
      </c>
      <c r="CV54" s="225">
        <v>483.611572265625</v>
      </c>
      <c r="CW54" s="225">
        <v>378.45236206054688</v>
      </c>
      <c r="CX54" s="225">
        <v>457.10894775390625</v>
      </c>
      <c r="CY54" s="225">
        <v>407.69918823242188</v>
      </c>
      <c r="CZ54" s="225">
        <v>460.6572265625</v>
      </c>
      <c r="DA54" s="225">
        <v>497.8138427734375</v>
      </c>
      <c r="DB54" s="225">
        <v>490.79522705078125</v>
      </c>
      <c r="DC54" s="225">
        <v>433.16848754882813</v>
      </c>
      <c r="DD54" s="225">
        <v>443.74862670898438</v>
      </c>
      <c r="DE54" s="225">
        <v>412.95022583007813</v>
      </c>
      <c r="DF54" s="225">
        <v>416.10659790039063</v>
      </c>
      <c r="DG54" s="225">
        <v>404.72320556640625</v>
      </c>
      <c r="DH54" s="225">
        <v>483.20712280273438</v>
      </c>
      <c r="DI54" s="225">
        <v>378.07156372070313</v>
      </c>
      <c r="DJ54" s="225">
        <v>460.1531982421875</v>
      </c>
      <c r="DK54" s="225">
        <v>404.06842041015625</v>
      </c>
      <c r="DL54" s="225">
        <v>459.6427001953125</v>
      </c>
      <c r="DM54" s="225">
        <v>496.66244506835938</v>
      </c>
      <c r="DN54" s="225">
        <v>495.12255859375</v>
      </c>
      <c r="DO54" s="225">
        <v>433.38461303710938</v>
      </c>
      <c r="DP54" s="225">
        <v>443.95147705078125</v>
      </c>
      <c r="DQ54" s="225">
        <v>409.54672241210938</v>
      </c>
      <c r="DR54" s="225">
        <v>415.30764770507813</v>
      </c>
      <c r="DS54" s="225">
        <v>404.26446533203125</v>
      </c>
      <c r="DT54" s="225">
        <v>481.669921875</v>
      </c>
      <c r="DU54" s="225">
        <v>378.43911743164063</v>
      </c>
      <c r="DV54" s="225">
        <v>458.7830810546875</v>
      </c>
      <c r="DW54" s="225">
        <v>403.82675170898438</v>
      </c>
      <c r="DX54" s="225">
        <v>459.69070434570313</v>
      </c>
      <c r="DY54" s="225">
        <v>495.91409301757813</v>
      </c>
      <c r="DZ54" s="225">
        <v>493.62850952148438</v>
      </c>
      <c r="EA54" s="225">
        <v>432.93807983398438</v>
      </c>
      <c r="EB54" s="225">
        <v>443.8480224609375</v>
      </c>
      <c r="EC54" s="225">
        <v>417.330810546875</v>
      </c>
      <c r="ED54" s="225">
        <v>413.9595947265625</v>
      </c>
      <c r="EE54" s="225">
        <v>404.28094482421875</v>
      </c>
      <c r="EF54" s="225">
        <v>480.91629028320313</v>
      </c>
      <c r="EG54" s="225">
        <v>378.517578125</v>
      </c>
      <c r="EH54" s="225">
        <v>459.64181518554688</v>
      </c>
      <c r="EI54" s="225">
        <v>404.1170654296875</v>
      </c>
      <c r="EJ54" s="225">
        <v>459.79327392578125</v>
      </c>
      <c r="EK54" s="225">
        <v>491.88339233398438</v>
      </c>
      <c r="EL54" s="225">
        <v>490.23812866210938</v>
      </c>
      <c r="EM54" s="225">
        <v>431.85760498046875</v>
      </c>
      <c r="EN54" s="225">
        <v>443.3646240234375</v>
      </c>
      <c r="EO54" s="225">
        <v>409.68585205078125</v>
      </c>
      <c r="EP54" s="225">
        <v>413.31375122070313</v>
      </c>
      <c r="EQ54" s="225">
        <v>404.42071533203125</v>
      </c>
      <c r="ER54" s="225">
        <v>480.51168823242188</v>
      </c>
      <c r="ES54" s="225">
        <v>378.15457153320313</v>
      </c>
      <c r="ET54" s="225">
        <v>460.82510375976563</v>
      </c>
      <c r="EU54" s="225">
        <v>400.92315673828125</v>
      </c>
      <c r="EV54" s="225">
        <v>459.78976440429688</v>
      </c>
      <c r="EW54" s="225">
        <v>484.89794921875</v>
      </c>
      <c r="EX54" s="225">
        <v>491.6334228515625</v>
      </c>
      <c r="EY54" s="225">
        <v>431.46670532226563</v>
      </c>
      <c r="EZ54" s="225">
        <v>443.8065185546875</v>
      </c>
      <c r="FA54" s="225">
        <v>411.92425537109375</v>
      </c>
      <c r="FB54" s="225">
        <v>413.07147216796875</v>
      </c>
      <c r="FC54" s="225">
        <v>404.163818359375</v>
      </c>
      <c r="FD54" s="225">
        <v>478.9256591796875</v>
      </c>
      <c r="FE54" s="225">
        <v>378.14892578125</v>
      </c>
      <c r="FF54" s="225">
        <v>461.64797973632813</v>
      </c>
      <c r="FG54" s="225">
        <v>399.17657470703125</v>
      </c>
      <c r="FH54" s="225">
        <v>460.50021362304688</v>
      </c>
      <c r="FI54" s="225">
        <v>484.86172485351563</v>
      </c>
      <c r="FJ54" s="225">
        <v>491.66961669921875</v>
      </c>
      <c r="FK54" s="225">
        <v>431.43325805664063</v>
      </c>
      <c r="FL54" s="225">
        <v>443.75445556640625</v>
      </c>
      <c r="FM54" s="225">
        <v>413.21871948242188</v>
      </c>
      <c r="FN54" s="225">
        <v>412.20330810546875</v>
      </c>
      <c r="FO54" s="225">
        <v>404.02932739257813</v>
      </c>
      <c r="FP54" s="225">
        <v>476.88385009765625</v>
      </c>
      <c r="FQ54" s="225">
        <v>378.41058349609375</v>
      </c>
      <c r="FR54" s="225">
        <v>462.65005493164063</v>
      </c>
      <c r="FS54" s="225">
        <v>397.18756103515625</v>
      </c>
      <c r="FT54" s="225">
        <v>461.47735595703125</v>
      </c>
      <c r="FU54" s="225">
        <v>478.76483154296875</v>
      </c>
      <c r="FV54" s="225">
        <v>485.65380859375</v>
      </c>
      <c r="FW54" s="225">
        <v>430.22549438476563</v>
      </c>
      <c r="FX54" s="225">
        <v>443.36557006835938</v>
      </c>
      <c r="FY54" s="225">
        <v>417.73345947265625</v>
      </c>
      <c r="FZ54" s="225">
        <v>409.61300659179688</v>
      </c>
      <c r="GA54" s="225">
        <v>404.16018676757813</v>
      </c>
      <c r="GB54" s="225">
        <v>460.86212158203125</v>
      </c>
      <c r="GC54" s="225">
        <v>460.4420166015625</v>
      </c>
      <c r="GD54" s="225">
        <v>457.47418212890625</v>
      </c>
      <c r="GE54" s="225">
        <v>456.49679565429688</v>
      </c>
      <c r="GF54" s="225">
        <v>457.228271484375</v>
      </c>
      <c r="GG54" s="225">
        <v>455.41409301757813</v>
      </c>
      <c r="GH54" s="225">
        <v>454.837646484375</v>
      </c>
      <c r="GI54" s="225">
        <v>453.47378540039063</v>
      </c>
      <c r="GJ54" s="225">
        <v>450.95391845703125</v>
      </c>
      <c r="GK54" s="225">
        <v>448.19879150390625</v>
      </c>
      <c r="GL54" s="225">
        <v>482.03695678710938</v>
      </c>
      <c r="GM54" s="225">
        <v>378.4168701171875</v>
      </c>
      <c r="GN54" s="225">
        <v>459.12307739257813</v>
      </c>
      <c r="GO54" s="225">
        <v>403.04110717773438</v>
      </c>
      <c r="GP54" s="225">
        <v>460.33804321289063</v>
      </c>
      <c r="GQ54" s="225">
        <v>488.53738403320313</v>
      </c>
      <c r="GR54" s="225">
        <v>491.090576171875</v>
      </c>
      <c r="GS54" s="225">
        <v>432.47689819335938</v>
      </c>
      <c r="GT54" s="225">
        <v>443.56060791015625</v>
      </c>
      <c r="GU54" s="225">
        <v>414.047119140625</v>
      </c>
      <c r="GV54" s="225">
        <v>413.21755981445313</v>
      </c>
      <c r="GW54" s="225">
        <v>404.4720458984375</v>
      </c>
      <c r="GX54" s="225">
        <v>454.20748901367188</v>
      </c>
      <c r="GY54" s="225">
        <v>454.20745849609375</v>
      </c>
    </row>
    <row r="55" spans="1:207" x14ac:dyDescent="0.25">
      <c r="A55" s="226">
        <v>44317</v>
      </c>
      <c r="B55" s="225">
        <v>5</v>
      </c>
      <c r="C55" s="225">
        <v>2021</v>
      </c>
      <c r="D55" s="225">
        <v>460.77047729492188</v>
      </c>
      <c r="E55" s="225">
        <v>476.04702758789063</v>
      </c>
      <c r="F55" s="225">
        <v>484.94854736328125</v>
      </c>
      <c r="G55" s="225">
        <v>490.6346435546875</v>
      </c>
      <c r="H55" s="225">
        <v>491.11917114257813</v>
      </c>
      <c r="I55" s="225">
        <v>454.07595825195313</v>
      </c>
      <c r="J55" s="225">
        <v>461.38223266601563</v>
      </c>
      <c r="K55" s="225">
        <v>479.86648559570313</v>
      </c>
      <c r="L55" s="225">
        <v>484.22332763671875</v>
      </c>
      <c r="M55" s="225">
        <v>487.44473266601563</v>
      </c>
      <c r="N55" s="225">
        <v>490.193603515625</v>
      </c>
      <c r="O55" s="225">
        <v>454.71133422851563</v>
      </c>
      <c r="P55" s="225">
        <v>458.58929443359375</v>
      </c>
      <c r="Q55" s="225">
        <v>475.75692749023438</v>
      </c>
      <c r="R55" s="225">
        <v>482.9522705078125</v>
      </c>
      <c r="S55" s="225">
        <v>491.57427978515625</v>
      </c>
      <c r="T55" s="225">
        <v>490.3887939453125</v>
      </c>
      <c r="U55" s="225">
        <v>457.84750366210938</v>
      </c>
      <c r="V55" s="225">
        <v>457.63546752929688</v>
      </c>
      <c r="W55" s="225">
        <v>476.8172607421875</v>
      </c>
      <c r="X55" s="225">
        <v>484.94570922851563</v>
      </c>
      <c r="Y55" s="225">
        <v>485.8184814453125</v>
      </c>
      <c r="Z55" s="225">
        <v>493.32693481445313</v>
      </c>
      <c r="AA55" s="225">
        <v>461.29415893554688</v>
      </c>
      <c r="AB55" s="225">
        <v>458.84738159179688</v>
      </c>
      <c r="AC55" s="225">
        <v>477.9449462890625</v>
      </c>
      <c r="AD55" s="225">
        <v>484.20556640625</v>
      </c>
      <c r="AE55" s="225">
        <v>490.6380615234375</v>
      </c>
      <c r="AF55" s="225">
        <v>489.552001953125</v>
      </c>
      <c r="AG55" s="225">
        <v>462.54489135742188</v>
      </c>
      <c r="AH55" s="225">
        <v>457.9903564453125</v>
      </c>
      <c r="AI55" s="225">
        <v>477.59814453125</v>
      </c>
      <c r="AJ55" s="225">
        <v>482.51235961914063</v>
      </c>
      <c r="AK55" s="225">
        <v>484.89208984375</v>
      </c>
      <c r="AL55" s="225">
        <v>492.331787109375</v>
      </c>
      <c r="AM55" s="225">
        <v>458.35589599609375</v>
      </c>
      <c r="AN55" s="225">
        <v>458.9661865234375</v>
      </c>
      <c r="AO55" s="225">
        <v>478.01437377929688</v>
      </c>
      <c r="AP55" s="225">
        <v>482.05313110351563</v>
      </c>
      <c r="AQ55" s="225">
        <v>489.56881713867188</v>
      </c>
      <c r="AR55" s="225">
        <v>490.50167846679688</v>
      </c>
      <c r="AS55" s="225">
        <v>458.00152587890625</v>
      </c>
      <c r="AT55" s="225">
        <v>458.3172607421875</v>
      </c>
      <c r="AU55" s="225">
        <v>476.90679931640625</v>
      </c>
      <c r="AV55" s="225">
        <v>481.1263427734375</v>
      </c>
      <c r="AW55" s="225">
        <v>482.88031005859375</v>
      </c>
      <c r="AX55" s="225">
        <v>491.28396606445313</v>
      </c>
      <c r="AY55" s="225">
        <v>462.48394775390625</v>
      </c>
      <c r="AZ55" s="225">
        <v>456.4447021484375</v>
      </c>
      <c r="BA55" s="225">
        <v>475.08828735351563</v>
      </c>
      <c r="BB55" s="225">
        <v>480.09658813476563</v>
      </c>
      <c r="BC55" s="225">
        <v>481.43194580078125</v>
      </c>
      <c r="BD55" s="225">
        <v>489.953369140625</v>
      </c>
      <c r="BE55" s="225">
        <v>461.85696411132813</v>
      </c>
      <c r="BF55" s="225">
        <v>455.37380981445313</v>
      </c>
      <c r="BG55" s="225">
        <v>474.994873046875</v>
      </c>
      <c r="BH55" s="225">
        <v>478.22906494140625</v>
      </c>
      <c r="BI55" s="225">
        <v>482.54949951171875</v>
      </c>
      <c r="BJ55" s="225">
        <v>490.14785766601563</v>
      </c>
      <c r="BK55" s="225">
        <v>462.028564453125</v>
      </c>
      <c r="BL55" s="225">
        <v>502.32852172851563</v>
      </c>
      <c r="BM55" s="225">
        <v>385.27639770507813</v>
      </c>
      <c r="BN55" s="225">
        <v>464.91326904296875</v>
      </c>
      <c r="BO55" s="225">
        <v>419.07196044921875</v>
      </c>
      <c r="BP55" s="225">
        <v>470.2225341796875</v>
      </c>
      <c r="BQ55" s="225">
        <v>523.62359619140625</v>
      </c>
      <c r="BR55" s="225">
        <v>522.80511474609375</v>
      </c>
      <c r="BS55" s="225">
        <v>440.03524780273438</v>
      </c>
      <c r="BT55" s="225">
        <v>456.28598022460938</v>
      </c>
      <c r="BU55" s="225">
        <v>430.21585083007813</v>
      </c>
      <c r="BV55" s="225">
        <v>432.82400512695313</v>
      </c>
      <c r="BW55" s="225">
        <v>418.02682495117188</v>
      </c>
      <c r="BX55" s="225">
        <v>500.60708618164063</v>
      </c>
      <c r="BY55" s="225">
        <v>385.14511108398438</v>
      </c>
      <c r="BZ55" s="225">
        <v>465.9603271484375</v>
      </c>
      <c r="CA55" s="225">
        <v>419.47134399414063</v>
      </c>
      <c r="CB55" s="225">
        <v>469.80340576171875</v>
      </c>
      <c r="CC55" s="225">
        <v>523.79119873046875</v>
      </c>
      <c r="CD55" s="225">
        <v>523.5087890625</v>
      </c>
      <c r="CE55" s="225">
        <v>438.97537231445313</v>
      </c>
      <c r="CF55" s="225">
        <v>456.57638549804688</v>
      </c>
      <c r="CG55" s="225">
        <v>418.18325805664063</v>
      </c>
      <c r="CH55" s="225">
        <v>433.38909912109375</v>
      </c>
      <c r="CI55" s="225">
        <v>417.77365112304688</v>
      </c>
      <c r="CJ55" s="225">
        <v>499.39346313476563</v>
      </c>
      <c r="CK55" s="225">
        <v>384.97103881835938</v>
      </c>
      <c r="CL55" s="225">
        <v>468.51226806640625</v>
      </c>
      <c r="CM55" s="225">
        <v>414.65032958984375</v>
      </c>
      <c r="CN55" s="225">
        <v>470.19552612304688</v>
      </c>
      <c r="CO55" s="225">
        <v>517.44036865234375</v>
      </c>
      <c r="CP55" s="225">
        <v>524.507568359375</v>
      </c>
      <c r="CQ55" s="225">
        <v>438.49075317382813</v>
      </c>
      <c r="CR55" s="225">
        <v>456.66415405273438</v>
      </c>
      <c r="CS55" s="225">
        <v>425.428955078125</v>
      </c>
      <c r="CT55" s="225">
        <v>433.9136962890625</v>
      </c>
      <c r="CU55" s="225">
        <v>416.80551147460938</v>
      </c>
      <c r="CV55" s="225">
        <v>498.65878295898438</v>
      </c>
      <c r="CW55" s="225">
        <v>384.41049194335938</v>
      </c>
      <c r="CX55" s="225">
        <v>468.7833251953125</v>
      </c>
      <c r="CY55" s="225">
        <v>415.43643188476563</v>
      </c>
      <c r="CZ55" s="225">
        <v>471.32846069335938</v>
      </c>
      <c r="DA55" s="225">
        <v>521.1842041015625</v>
      </c>
      <c r="DB55" s="225">
        <v>520.2159423828125</v>
      </c>
      <c r="DC55" s="225">
        <v>437.3446044921875</v>
      </c>
      <c r="DD55" s="225">
        <v>457.10952758789063</v>
      </c>
      <c r="DE55" s="225">
        <v>422.94488525390625</v>
      </c>
      <c r="DF55" s="225">
        <v>431.85916137695313</v>
      </c>
      <c r="DG55" s="225">
        <v>416.24658203125</v>
      </c>
      <c r="DH55" s="225">
        <v>498.2647705078125</v>
      </c>
      <c r="DI55" s="225">
        <v>384.56939697265625</v>
      </c>
      <c r="DJ55" s="225">
        <v>471.13973999023438</v>
      </c>
      <c r="DK55" s="225">
        <v>411.88162231445313</v>
      </c>
      <c r="DL55" s="225">
        <v>470.5458984375</v>
      </c>
      <c r="DM55" s="225">
        <v>519.90081787109375</v>
      </c>
      <c r="DN55" s="225">
        <v>524.2818603515625</v>
      </c>
      <c r="DO55" s="225">
        <v>437.46463012695313</v>
      </c>
      <c r="DP55" s="225">
        <v>457.4420166015625</v>
      </c>
      <c r="DQ55" s="225">
        <v>419.5185546875</v>
      </c>
      <c r="DR55" s="225">
        <v>430.85769653320313</v>
      </c>
      <c r="DS55" s="225">
        <v>416.1021728515625</v>
      </c>
      <c r="DT55" s="225">
        <v>496.67404174804688</v>
      </c>
      <c r="DU55" s="225">
        <v>384.82562255859375</v>
      </c>
      <c r="DV55" s="225">
        <v>469.9254150390625</v>
      </c>
      <c r="DW55" s="225">
        <v>411.66961669921875</v>
      </c>
      <c r="DX55" s="225">
        <v>470.76779174804688</v>
      </c>
      <c r="DY55" s="225">
        <v>519.2159423828125</v>
      </c>
      <c r="DZ55" s="225">
        <v>523.1219482421875</v>
      </c>
      <c r="EA55" s="225">
        <v>437.19918823242188</v>
      </c>
      <c r="EB55" s="225">
        <v>457.08847045898438</v>
      </c>
      <c r="EC55" s="225">
        <v>427.7025146484375</v>
      </c>
      <c r="ED55" s="225">
        <v>429.64898681640625</v>
      </c>
      <c r="EE55" s="225">
        <v>415.8800048828125</v>
      </c>
      <c r="EF55" s="225">
        <v>495.88641357421875</v>
      </c>
      <c r="EG55" s="225">
        <v>384.71728515625</v>
      </c>
      <c r="EH55" s="225">
        <v>470.21420288085938</v>
      </c>
      <c r="EI55" s="225">
        <v>411.9013671875</v>
      </c>
      <c r="EJ55" s="225">
        <v>470.77279663085938</v>
      </c>
      <c r="EK55" s="225">
        <v>515.2281494140625</v>
      </c>
      <c r="EL55" s="225">
        <v>519.6815185546875</v>
      </c>
      <c r="EM55" s="225">
        <v>436.1920166015625</v>
      </c>
      <c r="EN55" s="225">
        <v>457.0413818359375</v>
      </c>
      <c r="EO55" s="225">
        <v>419.73684692382813</v>
      </c>
      <c r="EP55" s="225">
        <v>429.16061401367188</v>
      </c>
      <c r="EQ55" s="225">
        <v>415.88485717773438</v>
      </c>
      <c r="ER55" s="225">
        <v>495.44998168945313</v>
      </c>
      <c r="ES55" s="225">
        <v>384.54483032226563</v>
      </c>
      <c r="ET55" s="225">
        <v>471.26467895507813</v>
      </c>
      <c r="EU55" s="225">
        <v>408.99310302734375</v>
      </c>
      <c r="EV55" s="225">
        <v>470.86331176757813</v>
      </c>
      <c r="EW55" s="225">
        <v>508.34716796875</v>
      </c>
      <c r="EX55" s="225">
        <v>521.18975830078125</v>
      </c>
      <c r="EY55" s="225">
        <v>435.74801635742188</v>
      </c>
      <c r="EZ55" s="225">
        <v>457.3841552734375</v>
      </c>
      <c r="FA55" s="225">
        <v>422.26611328125</v>
      </c>
      <c r="FB55" s="225">
        <v>428.89236450195313</v>
      </c>
      <c r="FC55" s="225">
        <v>415.587158203125</v>
      </c>
      <c r="FD55" s="225">
        <v>493.79669189453125</v>
      </c>
      <c r="FE55" s="225">
        <v>384.34423828125</v>
      </c>
      <c r="FF55" s="225">
        <v>472.07659912109375</v>
      </c>
      <c r="FG55" s="225">
        <v>407.367431640625</v>
      </c>
      <c r="FH55" s="225">
        <v>471.45986938476563</v>
      </c>
      <c r="FI55" s="225">
        <v>508.2275390625</v>
      </c>
      <c r="FJ55" s="225">
        <v>520.98358154296875</v>
      </c>
      <c r="FK55" s="225">
        <v>435.8065185546875</v>
      </c>
      <c r="FL55" s="225">
        <v>457.49237060546875</v>
      </c>
      <c r="FM55" s="225">
        <v>423.55368041992188</v>
      </c>
      <c r="FN55" s="225">
        <v>427.72561645507813</v>
      </c>
      <c r="FO55" s="225">
        <v>415.45608520507813</v>
      </c>
      <c r="FP55" s="225">
        <v>491.67050170898438</v>
      </c>
      <c r="FQ55" s="225">
        <v>384.34210205078125</v>
      </c>
      <c r="FR55" s="225">
        <v>471.93585205078125</v>
      </c>
      <c r="FS55" s="225">
        <v>405.63653564453125</v>
      </c>
      <c r="FT55" s="225">
        <v>472.32943725585938</v>
      </c>
      <c r="FU55" s="225">
        <v>502.31063842773438</v>
      </c>
      <c r="FV55" s="225">
        <v>515.0479736328125</v>
      </c>
      <c r="FW55" s="225">
        <v>435.05889892578125</v>
      </c>
      <c r="FX55" s="225">
        <v>457.3426513671875</v>
      </c>
      <c r="FY55" s="225">
        <v>428.68975830078125</v>
      </c>
      <c r="FZ55" s="225">
        <v>425.94647216796875</v>
      </c>
      <c r="GA55" s="225">
        <v>415.29733276367188</v>
      </c>
      <c r="GB55" s="225">
        <v>475.28646850585938</v>
      </c>
      <c r="GC55" s="225">
        <v>475.07708740234375</v>
      </c>
      <c r="GD55" s="225">
        <v>472.06671142578125</v>
      </c>
      <c r="GE55" s="225">
        <v>471.33450317382813</v>
      </c>
      <c r="GF55" s="225">
        <v>472.12570190429688</v>
      </c>
      <c r="GG55" s="225">
        <v>470.2432861328125</v>
      </c>
      <c r="GH55" s="225">
        <v>470.11224365234375</v>
      </c>
      <c r="GI55" s="225">
        <v>468.80722045898438</v>
      </c>
      <c r="GJ55" s="225">
        <v>466.1441650390625</v>
      </c>
      <c r="GK55" s="225">
        <v>463.60958862304688</v>
      </c>
      <c r="GL55" s="225">
        <v>497.01834106445313</v>
      </c>
      <c r="GM55" s="225">
        <v>384.63720703125</v>
      </c>
      <c r="GN55" s="225">
        <v>469.9854736328125</v>
      </c>
      <c r="GO55" s="225">
        <v>411.07412719726563</v>
      </c>
      <c r="GP55" s="225">
        <v>471.2203369140625</v>
      </c>
      <c r="GQ55" s="225">
        <v>511.9378662109375</v>
      </c>
      <c r="GR55" s="225">
        <v>520.409912109375</v>
      </c>
      <c r="GS55" s="225">
        <v>436.7972412109375</v>
      </c>
      <c r="GT55" s="225">
        <v>457.16656494140625</v>
      </c>
      <c r="GU55" s="225">
        <v>424.31393432617188</v>
      </c>
      <c r="GV55" s="225">
        <v>429.05416870117188</v>
      </c>
      <c r="GW55" s="225">
        <v>415.9580078125</v>
      </c>
      <c r="GX55" s="225">
        <v>469.25271606445313</v>
      </c>
      <c r="GY55" s="225">
        <v>469.25265502929688</v>
      </c>
    </row>
    <row r="56" spans="1:207" x14ac:dyDescent="0.25">
      <c r="A56" s="226">
        <v>44348</v>
      </c>
      <c r="B56" s="225">
        <v>6</v>
      </c>
      <c r="C56" s="225">
        <v>2021</v>
      </c>
      <c r="D56" s="225">
        <v>475.68026733398438</v>
      </c>
      <c r="E56" s="225">
        <v>491.24139404296875</v>
      </c>
      <c r="F56" s="225">
        <v>501.00390625</v>
      </c>
      <c r="G56" s="225">
        <v>504.38595581054688</v>
      </c>
      <c r="H56" s="225">
        <v>509.17068481445313</v>
      </c>
      <c r="I56" s="225">
        <v>469.15728759765625</v>
      </c>
      <c r="J56" s="225">
        <v>476.38055419921875</v>
      </c>
      <c r="K56" s="225">
        <v>495.27230834960938</v>
      </c>
      <c r="L56" s="225">
        <v>500.29840087890625</v>
      </c>
      <c r="M56" s="225">
        <v>501.22152709960938</v>
      </c>
      <c r="N56" s="225">
        <v>508.23162841796875</v>
      </c>
      <c r="O56" s="225">
        <v>470.00164794921875</v>
      </c>
      <c r="P56" s="225">
        <v>473.1524658203125</v>
      </c>
      <c r="Q56" s="225">
        <v>491.11129760742188</v>
      </c>
      <c r="R56" s="225">
        <v>499.05270385742188</v>
      </c>
      <c r="S56" s="225">
        <v>505.35739135742188</v>
      </c>
      <c r="T56" s="225">
        <v>508.21823120117188</v>
      </c>
      <c r="U56" s="225">
        <v>473.3780517578125</v>
      </c>
      <c r="V56" s="225">
        <v>472.42230224609375</v>
      </c>
      <c r="W56" s="225">
        <v>492.26702880859375</v>
      </c>
      <c r="X56" s="225">
        <v>501.13568115234375</v>
      </c>
      <c r="Y56" s="225">
        <v>499.842041015625</v>
      </c>
      <c r="Z56" s="225">
        <v>510.92453002929688</v>
      </c>
      <c r="AA56" s="225">
        <v>477.00924682617188</v>
      </c>
      <c r="AB56" s="225">
        <v>473.40170288085938</v>
      </c>
      <c r="AC56" s="225">
        <v>493.56768798828125</v>
      </c>
      <c r="AD56" s="225">
        <v>500.25625610351563</v>
      </c>
      <c r="AE56" s="225">
        <v>504.57952880859375</v>
      </c>
      <c r="AF56" s="225">
        <v>507.05233764648438</v>
      </c>
      <c r="AG56" s="225">
        <v>478.49554443359375</v>
      </c>
      <c r="AH56" s="225">
        <v>472.25186157226563</v>
      </c>
      <c r="AI56" s="225">
        <v>493.06704711914063</v>
      </c>
      <c r="AJ56" s="225">
        <v>498.583740234375</v>
      </c>
      <c r="AK56" s="225">
        <v>498.82257080078125</v>
      </c>
      <c r="AL56" s="225">
        <v>509.88052368164063</v>
      </c>
      <c r="AM56" s="225">
        <v>473.87564086914063</v>
      </c>
      <c r="AN56" s="225">
        <v>473.22073364257813</v>
      </c>
      <c r="AO56" s="225">
        <v>493.50704956054688</v>
      </c>
      <c r="AP56" s="225">
        <v>497.92922973632813</v>
      </c>
      <c r="AQ56" s="225">
        <v>503.76931762695313</v>
      </c>
      <c r="AR56" s="225">
        <v>507.39694213867188</v>
      </c>
      <c r="AS56" s="225">
        <v>473.92263793945313</v>
      </c>
      <c r="AT56" s="225">
        <v>472.24758911132813</v>
      </c>
      <c r="AU56" s="225">
        <v>492.41891479492188</v>
      </c>
      <c r="AV56" s="225">
        <v>497.09912109375</v>
      </c>
      <c r="AW56" s="225">
        <v>496.95684814453125</v>
      </c>
      <c r="AX56" s="225">
        <v>508.23947143554688</v>
      </c>
      <c r="AY56" s="225">
        <v>478.37863159179688</v>
      </c>
      <c r="AZ56" s="225">
        <v>470.08639526367188</v>
      </c>
      <c r="BA56" s="225">
        <v>490.62985229492188</v>
      </c>
      <c r="BB56" s="225">
        <v>496.01708984375</v>
      </c>
      <c r="BC56" s="225">
        <v>495.43548583984375</v>
      </c>
      <c r="BD56" s="225">
        <v>506.74636840820313</v>
      </c>
      <c r="BE56" s="225">
        <v>477.8360595703125</v>
      </c>
      <c r="BF56" s="225">
        <v>468.78121948242188</v>
      </c>
      <c r="BG56" s="225">
        <v>490.47640991210938</v>
      </c>
      <c r="BH56" s="225">
        <v>493.88803100585938</v>
      </c>
      <c r="BI56" s="225">
        <v>496.01458740234375</v>
      </c>
      <c r="BJ56" s="225">
        <v>506.6444091796875</v>
      </c>
      <c r="BK56" s="225">
        <v>477.78512573242188</v>
      </c>
      <c r="BL56" s="225">
        <v>518.32037353515625</v>
      </c>
      <c r="BM56" s="225">
        <v>406.65777587890625</v>
      </c>
      <c r="BN56" s="225">
        <v>479.52960205078125</v>
      </c>
      <c r="BO56" s="225">
        <v>430.00241088867188</v>
      </c>
      <c r="BP56" s="225">
        <v>485.572265625</v>
      </c>
      <c r="BQ56" s="225">
        <v>542.27459716796875</v>
      </c>
      <c r="BR56" s="225">
        <v>539.211669921875</v>
      </c>
      <c r="BS56" s="225">
        <v>470.41165161132813</v>
      </c>
      <c r="BT56" s="225">
        <v>467.04696655273438</v>
      </c>
      <c r="BU56" s="225">
        <v>434.59335327148438</v>
      </c>
      <c r="BV56" s="225">
        <v>446.08969116210938</v>
      </c>
      <c r="BW56" s="225">
        <v>426.33267211914063</v>
      </c>
      <c r="BX56" s="225">
        <v>516.71588134765625</v>
      </c>
      <c r="BY56" s="225">
        <v>406.68832397460938</v>
      </c>
      <c r="BZ56" s="225">
        <v>481.03271484375</v>
      </c>
      <c r="CA56" s="225">
        <v>430.55258178710938</v>
      </c>
      <c r="CB56" s="225">
        <v>485.070556640625</v>
      </c>
      <c r="CC56" s="225">
        <v>542.3663330078125</v>
      </c>
      <c r="CD56" s="225">
        <v>540.2054443359375</v>
      </c>
      <c r="CE56" s="225">
        <v>469.6044921875</v>
      </c>
      <c r="CF56" s="225">
        <v>467.06118774414063</v>
      </c>
      <c r="CG56" s="225">
        <v>422.81942749023438</v>
      </c>
      <c r="CH56" s="225">
        <v>446.74557495117188</v>
      </c>
      <c r="CI56" s="225">
        <v>425.9420166015625</v>
      </c>
      <c r="CJ56" s="225">
        <v>515.5872802734375</v>
      </c>
      <c r="CK56" s="225">
        <v>406.042236328125</v>
      </c>
      <c r="CL56" s="225">
        <v>484.13967895507813</v>
      </c>
      <c r="CM56" s="225">
        <v>425.35781860351563</v>
      </c>
      <c r="CN56" s="225">
        <v>485.48367309570313</v>
      </c>
      <c r="CO56" s="225">
        <v>534.78887939453125</v>
      </c>
      <c r="CP56" s="225">
        <v>541.04815673828125</v>
      </c>
      <c r="CQ56" s="225">
        <v>469.17010498046875</v>
      </c>
      <c r="CR56" s="225">
        <v>467.07492065429688</v>
      </c>
      <c r="CS56" s="225">
        <v>430.15090942382813</v>
      </c>
      <c r="CT56" s="225">
        <v>447.4107666015625</v>
      </c>
      <c r="CU56" s="225">
        <v>424.91180419921875</v>
      </c>
      <c r="CV56" s="225">
        <v>514.82440185546875</v>
      </c>
      <c r="CW56" s="225">
        <v>405.74374389648438</v>
      </c>
      <c r="CX56" s="225">
        <v>484.5213623046875</v>
      </c>
      <c r="CY56" s="225">
        <v>425.96035766601563</v>
      </c>
      <c r="CZ56" s="225">
        <v>486.65673828125</v>
      </c>
      <c r="DA56" s="225">
        <v>539.1455078125</v>
      </c>
      <c r="DB56" s="225">
        <v>536.921630859375</v>
      </c>
      <c r="DC56" s="225">
        <v>468.1036376953125</v>
      </c>
      <c r="DD56" s="225">
        <v>467.70925903320313</v>
      </c>
      <c r="DE56" s="225">
        <v>427.64663696289063</v>
      </c>
      <c r="DF56" s="225">
        <v>445.28021240234375</v>
      </c>
      <c r="DG56" s="225">
        <v>424.4893798828125</v>
      </c>
      <c r="DH56" s="225">
        <v>514.43719482421875</v>
      </c>
      <c r="DI56" s="225">
        <v>405.42547607421875</v>
      </c>
      <c r="DJ56" s="225">
        <v>487.18768310546875</v>
      </c>
      <c r="DK56" s="225">
        <v>422.3104248046875</v>
      </c>
      <c r="DL56" s="225">
        <v>485.79327392578125</v>
      </c>
      <c r="DM56" s="225">
        <v>537.7210693359375</v>
      </c>
      <c r="DN56" s="225">
        <v>540.97607421875</v>
      </c>
      <c r="DO56" s="225">
        <v>468.20703125</v>
      </c>
      <c r="DP56" s="225">
        <v>467.90618896484375</v>
      </c>
      <c r="DQ56" s="225">
        <v>424.33135986328125</v>
      </c>
      <c r="DR56" s="225">
        <v>444.323486328125</v>
      </c>
      <c r="DS56" s="225">
        <v>424.32302856445313</v>
      </c>
      <c r="DT56" s="225">
        <v>512.7850341796875</v>
      </c>
      <c r="DU56" s="225">
        <v>405.75936889648438</v>
      </c>
      <c r="DV56" s="225">
        <v>485.88031005859375</v>
      </c>
      <c r="DW56" s="225">
        <v>421.94302368164063</v>
      </c>
      <c r="DX56" s="225">
        <v>486.00674438476563</v>
      </c>
      <c r="DY56" s="225">
        <v>536.77850341796875</v>
      </c>
      <c r="DZ56" s="225">
        <v>540.05780029296875</v>
      </c>
      <c r="EA56" s="225">
        <v>468.06393432617188</v>
      </c>
      <c r="EB56" s="225">
        <v>467.62777709960938</v>
      </c>
      <c r="EC56" s="225">
        <v>432.34921264648438</v>
      </c>
      <c r="ED56" s="225">
        <v>443.07516479492188</v>
      </c>
      <c r="EE56" s="225">
        <v>424.03060913085938</v>
      </c>
      <c r="EF56" s="225">
        <v>511.98529052734375</v>
      </c>
      <c r="EG56" s="225">
        <v>405.61322021484375</v>
      </c>
      <c r="EH56" s="225">
        <v>486.3929443359375</v>
      </c>
      <c r="EI56" s="225">
        <v>422.05767822265625</v>
      </c>
      <c r="EJ56" s="225">
        <v>486.0723876953125</v>
      </c>
      <c r="EK56" s="225">
        <v>532.0621337890625</v>
      </c>
      <c r="EL56" s="225">
        <v>536.62457275390625</v>
      </c>
      <c r="EM56" s="225">
        <v>467.16879272460938</v>
      </c>
      <c r="EN56" s="225">
        <v>467.3953857421875</v>
      </c>
      <c r="EO56" s="225">
        <v>424.494384765625</v>
      </c>
      <c r="EP56" s="225">
        <v>442.540771484375</v>
      </c>
      <c r="EQ56" s="225">
        <v>424.03109741210938</v>
      </c>
      <c r="ER56" s="225">
        <v>511.5257568359375</v>
      </c>
      <c r="ES56" s="225">
        <v>405.45474243164063</v>
      </c>
      <c r="ET56" s="225">
        <v>487.57638549804688</v>
      </c>
      <c r="EU56" s="225">
        <v>418.84072875976563</v>
      </c>
      <c r="EV56" s="225">
        <v>486.06890869140625</v>
      </c>
      <c r="EW56" s="225">
        <v>523.6400146484375</v>
      </c>
      <c r="EX56" s="225">
        <v>538.3033447265625</v>
      </c>
      <c r="EY56" s="225">
        <v>466.71966552734375</v>
      </c>
      <c r="EZ56" s="225">
        <v>467.85092163085938</v>
      </c>
      <c r="FA56" s="225">
        <v>426.90777587890625</v>
      </c>
      <c r="FB56" s="225">
        <v>442.30191040039063</v>
      </c>
      <c r="FC56" s="225">
        <v>423.9033203125</v>
      </c>
      <c r="FD56" s="225">
        <v>509.84072875976563</v>
      </c>
      <c r="FE56" s="225">
        <v>405.1202392578125</v>
      </c>
      <c r="FF56" s="225">
        <v>488.49002075195313</v>
      </c>
      <c r="FG56" s="225">
        <v>417.03988647460938</v>
      </c>
      <c r="FH56" s="225">
        <v>486.703369140625</v>
      </c>
      <c r="FI56" s="225">
        <v>523.59075927734375</v>
      </c>
      <c r="FJ56" s="225">
        <v>538.4404296875</v>
      </c>
      <c r="FK56" s="225">
        <v>466.86346435546875</v>
      </c>
      <c r="FL56" s="225">
        <v>467.79388427734375</v>
      </c>
      <c r="FM56" s="225">
        <v>428.28054809570313</v>
      </c>
      <c r="FN56" s="225">
        <v>441.13192749023438</v>
      </c>
      <c r="FO56" s="225">
        <v>423.60684204101563</v>
      </c>
      <c r="FP56" s="225">
        <v>507.77532958984375</v>
      </c>
      <c r="FQ56" s="225">
        <v>405.27450561523438</v>
      </c>
      <c r="FR56" s="225">
        <v>488.64645385742188</v>
      </c>
      <c r="FS56" s="225">
        <v>414.92800903320313</v>
      </c>
      <c r="FT56" s="225">
        <v>487.62701416015625</v>
      </c>
      <c r="FU56" s="225">
        <v>516.399169921875</v>
      </c>
      <c r="FV56" s="225">
        <v>532.42169189453125</v>
      </c>
      <c r="FW56" s="225">
        <v>466.27609252929688</v>
      </c>
      <c r="FX56" s="225">
        <v>467.40792846679688</v>
      </c>
      <c r="FY56" s="225">
        <v>433.25006103515625</v>
      </c>
      <c r="FZ56" s="225">
        <v>438.92056274414063</v>
      </c>
      <c r="GA56" s="225">
        <v>423.35894775390625</v>
      </c>
      <c r="GB56" s="225">
        <v>490.53216552734375</v>
      </c>
      <c r="GC56" s="225">
        <v>490.4898681640625</v>
      </c>
      <c r="GD56" s="225">
        <v>487.31484985351563</v>
      </c>
      <c r="GE56" s="225">
        <v>486.6934814453125</v>
      </c>
      <c r="GF56" s="225">
        <v>487.44415283203125</v>
      </c>
      <c r="GG56" s="225">
        <v>485.36251831054688</v>
      </c>
      <c r="GH56" s="225">
        <v>485.18173217773438</v>
      </c>
      <c r="GI56" s="225">
        <v>483.69293212890625</v>
      </c>
      <c r="GJ56" s="225">
        <v>480.84292602539063</v>
      </c>
      <c r="GK56" s="225">
        <v>477.970458984375</v>
      </c>
      <c r="GL56" s="225">
        <v>513.12445068359375</v>
      </c>
      <c r="GM56" s="225">
        <v>405.66116333007813</v>
      </c>
      <c r="GN56" s="225">
        <v>485.99728393554688</v>
      </c>
      <c r="GO56" s="225">
        <v>421.17086791992188</v>
      </c>
      <c r="GP56" s="225">
        <v>486.49234008789063</v>
      </c>
      <c r="GQ56" s="225">
        <v>528.04620361328125</v>
      </c>
      <c r="GR56" s="225">
        <v>537.4464111328125</v>
      </c>
      <c r="GS56" s="225">
        <v>467.6922607421875</v>
      </c>
      <c r="GT56" s="225">
        <v>467.53396606445313</v>
      </c>
      <c r="GU56" s="225">
        <v>428.98046875</v>
      </c>
      <c r="GV56" s="225">
        <v>442.3604736328125</v>
      </c>
      <c r="GW56" s="225">
        <v>424.12530517578125</v>
      </c>
      <c r="GX56" s="225">
        <v>484.21316528320313</v>
      </c>
      <c r="GY56" s="225">
        <v>484.21310424804688</v>
      </c>
    </row>
    <row r="57" spans="1:207" x14ac:dyDescent="0.25">
      <c r="A57" s="226">
        <v>44378</v>
      </c>
      <c r="B57" s="225">
        <v>7</v>
      </c>
      <c r="C57" s="225">
        <v>2021</v>
      </c>
      <c r="D57" s="225">
        <v>490.3311767578125</v>
      </c>
      <c r="E57" s="225">
        <v>505.13259887695313</v>
      </c>
      <c r="F57" s="225">
        <v>514.6533203125</v>
      </c>
      <c r="G57" s="225">
        <v>519.38238525390625</v>
      </c>
      <c r="H57" s="225">
        <v>525.1630859375</v>
      </c>
      <c r="I57" s="225">
        <v>485.42816162109375</v>
      </c>
      <c r="J57" s="225">
        <v>490.94683837890625</v>
      </c>
      <c r="K57" s="225">
        <v>509.34246826171875</v>
      </c>
      <c r="L57" s="225">
        <v>513.92657470703125</v>
      </c>
      <c r="M57" s="225">
        <v>516.0616455078125</v>
      </c>
      <c r="N57" s="225">
        <v>524.38787841796875</v>
      </c>
      <c r="O57" s="225">
        <v>486.17974853515625</v>
      </c>
      <c r="P57" s="225">
        <v>487.549072265625</v>
      </c>
      <c r="Q57" s="225">
        <v>504.91415405273438</v>
      </c>
      <c r="R57" s="225">
        <v>512.85882568359375</v>
      </c>
      <c r="S57" s="225">
        <v>520.37933349609375</v>
      </c>
      <c r="T57" s="225">
        <v>524.2744140625</v>
      </c>
      <c r="U57" s="225">
        <v>489.49169921875</v>
      </c>
      <c r="V57" s="225">
        <v>486.80746459960938</v>
      </c>
      <c r="W57" s="225">
        <v>506.0552978515625</v>
      </c>
      <c r="X57" s="225">
        <v>515.03668212890625</v>
      </c>
      <c r="Y57" s="225">
        <v>514.77142333984375</v>
      </c>
      <c r="Z57" s="225">
        <v>527.13836669921875</v>
      </c>
      <c r="AA57" s="225">
        <v>492.966064453125</v>
      </c>
      <c r="AB57" s="225">
        <v>487.9739990234375</v>
      </c>
      <c r="AC57" s="225">
        <v>507.73373413085938</v>
      </c>
      <c r="AD57" s="225">
        <v>514.249267578125</v>
      </c>
      <c r="AE57" s="225">
        <v>519.5418701171875</v>
      </c>
      <c r="AF57" s="225">
        <v>523.02362060546875</v>
      </c>
      <c r="AG57" s="225">
        <v>494.646240234375</v>
      </c>
      <c r="AH57" s="225">
        <v>486.8074951171875</v>
      </c>
      <c r="AI57" s="225">
        <v>507.12188720703125</v>
      </c>
      <c r="AJ57" s="225">
        <v>512.48773193359375</v>
      </c>
      <c r="AK57" s="225">
        <v>513.6796875</v>
      </c>
      <c r="AL57" s="225">
        <v>526.1456298828125</v>
      </c>
      <c r="AM57" s="225">
        <v>490.12075805664063</v>
      </c>
      <c r="AN57" s="225">
        <v>487.51443481445313</v>
      </c>
      <c r="AO57" s="225">
        <v>507.70980834960938</v>
      </c>
      <c r="AP57" s="225">
        <v>511.69525146484375</v>
      </c>
      <c r="AQ57" s="225">
        <v>518.8062744140625</v>
      </c>
      <c r="AR57" s="225">
        <v>523.3792724609375</v>
      </c>
      <c r="AS57" s="225">
        <v>489.82305908203125</v>
      </c>
      <c r="AT57" s="225">
        <v>486.68356323242188</v>
      </c>
      <c r="AU57" s="225">
        <v>506.35971069335938</v>
      </c>
      <c r="AV57" s="225">
        <v>510.98202514648438</v>
      </c>
      <c r="AW57" s="225">
        <v>511.624267578125</v>
      </c>
      <c r="AX57" s="225">
        <v>524.38336181640625</v>
      </c>
      <c r="AY57" s="225">
        <v>494.370361328125</v>
      </c>
      <c r="AZ57" s="225">
        <v>484.81814575195313</v>
      </c>
      <c r="BA57" s="225">
        <v>504.78399658203125</v>
      </c>
      <c r="BB57" s="225">
        <v>509.791259765625</v>
      </c>
      <c r="BC57" s="225">
        <v>509.862060546875</v>
      </c>
      <c r="BD57" s="225">
        <v>523.000732421875</v>
      </c>
      <c r="BE57" s="225">
        <v>493.60995483398438</v>
      </c>
      <c r="BF57" s="225">
        <v>483.42034912109375</v>
      </c>
      <c r="BG57" s="225">
        <v>504.45562744140625</v>
      </c>
      <c r="BH57" s="225">
        <v>507.68270874023438</v>
      </c>
      <c r="BI57" s="225">
        <v>511.219482421875</v>
      </c>
      <c r="BJ57" s="225">
        <v>522.6292724609375</v>
      </c>
      <c r="BK57" s="225">
        <v>493.59326171875</v>
      </c>
      <c r="BL57" s="225">
        <v>535.23004150390625</v>
      </c>
      <c r="BM57" s="225">
        <v>418.5679931640625</v>
      </c>
      <c r="BN57" s="225">
        <v>487.24160766601563</v>
      </c>
      <c r="BO57" s="225">
        <v>441.18499755859375</v>
      </c>
      <c r="BP57" s="225">
        <v>498.80050659179688</v>
      </c>
      <c r="BQ57" s="225">
        <v>564.02252197265625</v>
      </c>
      <c r="BR57" s="225">
        <v>552.3824462890625</v>
      </c>
      <c r="BS57" s="225">
        <v>473.34490966796875</v>
      </c>
      <c r="BT57" s="225">
        <v>480.92803955078125</v>
      </c>
      <c r="BU57" s="225">
        <v>445.82644653320313</v>
      </c>
      <c r="BV57" s="225">
        <v>466.91580200195313</v>
      </c>
      <c r="BW57" s="225">
        <v>439.21804809570313</v>
      </c>
      <c r="BX57" s="225">
        <v>533.74456787109375</v>
      </c>
      <c r="BY57" s="225">
        <v>418.92745971679688</v>
      </c>
      <c r="BZ57" s="225">
        <v>488.6280517578125</v>
      </c>
      <c r="CA57" s="225">
        <v>441.75137329101563</v>
      </c>
      <c r="CB57" s="225">
        <v>498.31246948242188</v>
      </c>
      <c r="CC57" s="225">
        <v>564.494384765625</v>
      </c>
      <c r="CD57" s="225">
        <v>553.47637939453125</v>
      </c>
      <c r="CE57" s="225">
        <v>472.27713012695313</v>
      </c>
      <c r="CF57" s="225">
        <v>481.39788818359375</v>
      </c>
      <c r="CG57" s="225">
        <v>432.23959350585938</v>
      </c>
      <c r="CH57" s="225">
        <v>467.67984008789063</v>
      </c>
      <c r="CI57" s="225">
        <v>438.93179321289063</v>
      </c>
      <c r="CJ57" s="225">
        <v>532.72149658203125</v>
      </c>
      <c r="CK57" s="225">
        <v>418.32080078125</v>
      </c>
      <c r="CL57" s="225">
        <v>491.08676147460938</v>
      </c>
      <c r="CM57" s="225">
        <v>437.06967163085938</v>
      </c>
      <c r="CN57" s="225">
        <v>498.76266479492188</v>
      </c>
      <c r="CO57" s="225">
        <v>555.72381591796875</v>
      </c>
      <c r="CP57" s="225">
        <v>554.3402099609375</v>
      </c>
      <c r="CQ57" s="225">
        <v>471.42465209960938</v>
      </c>
      <c r="CR57" s="225">
        <v>481.3046875</v>
      </c>
      <c r="CS57" s="225">
        <v>442.21920776367188</v>
      </c>
      <c r="CT57" s="225">
        <v>468.4107666015625</v>
      </c>
      <c r="CU57" s="225">
        <v>438.14608764648438</v>
      </c>
      <c r="CV57" s="225">
        <v>532.098876953125</v>
      </c>
      <c r="CW57" s="225">
        <v>418.31582641601563</v>
      </c>
      <c r="CX57" s="225">
        <v>491.5230712890625</v>
      </c>
      <c r="CY57" s="225">
        <v>437.7509765625</v>
      </c>
      <c r="CZ57" s="225">
        <v>500.03240966796875</v>
      </c>
      <c r="DA57" s="225">
        <v>560.86474609375</v>
      </c>
      <c r="DB57" s="225">
        <v>549.48809814453125</v>
      </c>
      <c r="DC57" s="225">
        <v>470.02938842773438</v>
      </c>
      <c r="DD57" s="225">
        <v>481.64398193359375</v>
      </c>
      <c r="DE57" s="225">
        <v>439.47793579101563</v>
      </c>
      <c r="DF57" s="225">
        <v>466.46725463867188</v>
      </c>
      <c r="DG57" s="225">
        <v>437.82815551757813</v>
      </c>
      <c r="DH57" s="225">
        <v>531.753662109375</v>
      </c>
      <c r="DI57" s="225">
        <v>417.67593383789063</v>
      </c>
      <c r="DJ57" s="225">
        <v>493.607177734375</v>
      </c>
      <c r="DK57" s="225">
        <v>434.20098876953125</v>
      </c>
      <c r="DL57" s="225">
        <v>499.12567138671875</v>
      </c>
      <c r="DM57" s="225">
        <v>559.36773681640625</v>
      </c>
      <c r="DN57" s="225">
        <v>554.19281005859375</v>
      </c>
      <c r="DO57" s="225">
        <v>469.94622802734375</v>
      </c>
      <c r="DP57" s="225">
        <v>481.85830688476563</v>
      </c>
      <c r="DQ57" s="225">
        <v>435.00143432617188</v>
      </c>
      <c r="DR57" s="225">
        <v>465.40438842773438</v>
      </c>
      <c r="DS57" s="225">
        <v>437.55853271484375</v>
      </c>
      <c r="DT57" s="225">
        <v>530.194580078125</v>
      </c>
      <c r="DU57" s="225">
        <v>417.99081420898438</v>
      </c>
      <c r="DV57" s="225">
        <v>492.53756713867188</v>
      </c>
      <c r="DW57" s="225">
        <v>433.96343994140625</v>
      </c>
      <c r="DX57" s="225">
        <v>499.33804321289063</v>
      </c>
      <c r="DY57" s="225">
        <v>558.23016357421875</v>
      </c>
      <c r="DZ57" s="225">
        <v>552.95489501953125</v>
      </c>
      <c r="EA57" s="225">
        <v>469.83169555664063</v>
      </c>
      <c r="EB57" s="225">
        <v>481.54733276367188</v>
      </c>
      <c r="EC57" s="225">
        <v>445.68218994140625</v>
      </c>
      <c r="ED57" s="225">
        <v>464.24240112304688</v>
      </c>
      <c r="EE57" s="225">
        <v>437.58001708984375</v>
      </c>
      <c r="EF57" s="225">
        <v>529.4493408203125</v>
      </c>
      <c r="EG57" s="225">
        <v>417.98233032226563</v>
      </c>
      <c r="EH57" s="225">
        <v>492.93682861328125</v>
      </c>
      <c r="EI57" s="225">
        <v>434.0623779296875</v>
      </c>
      <c r="EJ57" s="225">
        <v>499.380126953125</v>
      </c>
      <c r="EK57" s="225">
        <v>552.74383544921875</v>
      </c>
      <c r="EL57" s="225">
        <v>548.9842529296875</v>
      </c>
      <c r="EM57" s="225">
        <v>468.8468017578125</v>
      </c>
      <c r="EN57" s="225">
        <v>481.84463500976563</v>
      </c>
      <c r="EO57" s="225">
        <v>436.1552734375</v>
      </c>
      <c r="EP57" s="225">
        <v>463.89224243164063</v>
      </c>
      <c r="EQ57" s="225">
        <v>437.47006225585938</v>
      </c>
      <c r="ER57" s="225">
        <v>529.0753173828125</v>
      </c>
      <c r="ES57" s="225">
        <v>417.69390869140625</v>
      </c>
      <c r="ET57" s="225">
        <v>493.84698486328125</v>
      </c>
      <c r="EU57" s="225">
        <v>431.1949462890625</v>
      </c>
      <c r="EV57" s="225">
        <v>499.4144287109375</v>
      </c>
      <c r="EW57" s="225">
        <v>542.94952392578125</v>
      </c>
      <c r="EX57" s="225">
        <v>550.7879638671875</v>
      </c>
      <c r="EY57" s="225">
        <v>468.20648193359375</v>
      </c>
      <c r="EZ57" s="225">
        <v>482.0318603515625</v>
      </c>
      <c r="FA57" s="225">
        <v>439.70693969726563</v>
      </c>
      <c r="FB57" s="225">
        <v>463.67605590820313</v>
      </c>
      <c r="FC57" s="225">
        <v>437.57028198242188</v>
      </c>
      <c r="FD57" s="225">
        <v>527.45550537109375</v>
      </c>
      <c r="FE57" s="225">
        <v>417.64486694335938</v>
      </c>
      <c r="FF57" s="225">
        <v>494.5240478515625</v>
      </c>
      <c r="FG57" s="225">
        <v>429.473388671875</v>
      </c>
      <c r="FH57" s="225">
        <v>499.98391723632813</v>
      </c>
      <c r="FI57" s="225">
        <v>542.996826171875</v>
      </c>
      <c r="FJ57" s="225">
        <v>550.9427490234375</v>
      </c>
      <c r="FK57" s="225">
        <v>468.25930786132813</v>
      </c>
      <c r="FL57" s="225">
        <v>482.22381591796875</v>
      </c>
      <c r="FM57" s="225">
        <v>441.53433227539063</v>
      </c>
      <c r="FN57" s="225">
        <v>462.3489990234375</v>
      </c>
      <c r="FO57" s="225">
        <v>437.59451293945313</v>
      </c>
      <c r="FP57" s="225">
        <v>525.50274658203125</v>
      </c>
      <c r="FQ57" s="225">
        <v>418.02896118164063</v>
      </c>
      <c r="FR57" s="225">
        <v>494.62252807617188</v>
      </c>
      <c r="FS57" s="225">
        <v>427.81988525390625</v>
      </c>
      <c r="FT57" s="225">
        <v>500.93209838867188</v>
      </c>
      <c r="FU57" s="225">
        <v>534.55487060546875</v>
      </c>
      <c r="FV57" s="225">
        <v>544.05084228515625</v>
      </c>
      <c r="FW57" s="225">
        <v>467.4658203125</v>
      </c>
      <c r="FX57" s="225">
        <v>482.3887939453125</v>
      </c>
      <c r="FY57" s="225">
        <v>447.94061279296875</v>
      </c>
      <c r="FZ57" s="225">
        <v>460.95394897460938</v>
      </c>
      <c r="GA57" s="225">
        <v>437.55752563476563</v>
      </c>
      <c r="GB57" s="225">
        <v>504.99859619140625</v>
      </c>
      <c r="GC57" s="225">
        <v>504.97946166992188</v>
      </c>
      <c r="GD57" s="225">
        <v>501.69064331054688</v>
      </c>
      <c r="GE57" s="225">
        <v>501.10177612304688</v>
      </c>
      <c r="GF57" s="225">
        <v>501.9869384765625</v>
      </c>
      <c r="GG57" s="225">
        <v>499.91098022460938</v>
      </c>
      <c r="GH57" s="225">
        <v>499.65097045898438</v>
      </c>
      <c r="GI57" s="225">
        <v>498.14065551757813</v>
      </c>
      <c r="GJ57" s="225">
        <v>495.45571899414063</v>
      </c>
      <c r="GK57" s="225">
        <v>492.55462646484375</v>
      </c>
      <c r="GL57" s="225">
        <v>530.48736572265625</v>
      </c>
      <c r="GM57" s="225">
        <v>418.056640625</v>
      </c>
      <c r="GN57" s="225">
        <v>492.57879638671875</v>
      </c>
      <c r="GO57" s="225">
        <v>433.29940795898438</v>
      </c>
      <c r="GP57" s="225">
        <v>499.80038452148438</v>
      </c>
      <c r="GQ57" s="225">
        <v>548.05487060546875</v>
      </c>
      <c r="GR57" s="225">
        <v>549.95367431640625</v>
      </c>
      <c r="GS57" s="225">
        <v>469.44573974609375</v>
      </c>
      <c r="GT57" s="225">
        <v>481.89981079101563</v>
      </c>
      <c r="GU57" s="225">
        <v>441.78912353515625</v>
      </c>
      <c r="GV57" s="225">
        <v>463.75042724609375</v>
      </c>
      <c r="GW57" s="225">
        <v>437.76498413085938</v>
      </c>
      <c r="GX57" s="225">
        <v>498.72381591796875</v>
      </c>
      <c r="GY57" s="225">
        <v>498.7237548828125</v>
      </c>
    </row>
    <row r="58" spans="1:207" x14ac:dyDescent="0.25">
      <c r="A58" s="226">
        <v>44409</v>
      </c>
      <c r="B58" s="225">
        <v>8</v>
      </c>
      <c r="C58" s="225">
        <v>2021</v>
      </c>
      <c r="D58" s="225">
        <v>501.66519165039063</v>
      </c>
      <c r="E58" s="225">
        <v>515.2781982421875</v>
      </c>
      <c r="F58" s="225">
        <v>525.85186767578125</v>
      </c>
      <c r="G58" s="225">
        <v>532.89422607421875</v>
      </c>
      <c r="H58" s="225">
        <v>533.39593505859375</v>
      </c>
      <c r="I58" s="225">
        <v>501.67205810546875</v>
      </c>
      <c r="J58" s="225">
        <v>502.462890625</v>
      </c>
      <c r="K58" s="225">
        <v>519.86212158203125</v>
      </c>
      <c r="L58" s="225">
        <v>525.21759033203125</v>
      </c>
      <c r="M58" s="225">
        <v>529.60595703125</v>
      </c>
      <c r="N58" s="225">
        <v>532.9442138671875</v>
      </c>
      <c r="O58" s="225">
        <v>502.39797973632813</v>
      </c>
      <c r="P58" s="225">
        <v>499.46160888671875</v>
      </c>
      <c r="Q58" s="225">
        <v>515.34039306640625</v>
      </c>
      <c r="R58" s="225">
        <v>524.3690185546875</v>
      </c>
      <c r="S58" s="225">
        <v>534.11639404296875</v>
      </c>
      <c r="T58" s="225">
        <v>533.01513671875</v>
      </c>
      <c r="U58" s="225">
        <v>505.923828125</v>
      </c>
      <c r="V58" s="225">
        <v>498.52447509765625</v>
      </c>
      <c r="W58" s="225">
        <v>517.19610595703125</v>
      </c>
      <c r="X58" s="225">
        <v>526.63226318359375</v>
      </c>
      <c r="Y58" s="225">
        <v>528.642333984375</v>
      </c>
      <c r="Z58" s="225">
        <v>536.25140380859375</v>
      </c>
      <c r="AA58" s="225">
        <v>509.73098754882813</v>
      </c>
      <c r="AB58" s="225">
        <v>499.8486328125</v>
      </c>
      <c r="AC58" s="225">
        <v>519.02685546875</v>
      </c>
      <c r="AD58" s="225">
        <v>526.35467529296875</v>
      </c>
      <c r="AE58" s="225">
        <v>533.29351806640625</v>
      </c>
      <c r="AF58" s="225">
        <v>532.21697998046875</v>
      </c>
      <c r="AG58" s="225">
        <v>511.3935546875</v>
      </c>
      <c r="AH58" s="225">
        <v>498.93545532226563</v>
      </c>
      <c r="AI58" s="225">
        <v>518.4312744140625</v>
      </c>
      <c r="AJ58" s="225">
        <v>524.72076416015625</v>
      </c>
      <c r="AK58" s="225">
        <v>527.59710693359375</v>
      </c>
      <c r="AL58" s="225">
        <v>535.743408203125</v>
      </c>
      <c r="AM58" s="225">
        <v>506.71551513671875</v>
      </c>
      <c r="AN58" s="225">
        <v>499.96533203125</v>
      </c>
      <c r="AO58" s="225">
        <v>519.15081787109375</v>
      </c>
      <c r="AP58" s="225">
        <v>524.337646484375</v>
      </c>
      <c r="AQ58" s="225">
        <v>532.81671142578125</v>
      </c>
      <c r="AR58" s="225">
        <v>533.376708984375</v>
      </c>
      <c r="AS58" s="225">
        <v>506.29959106445313</v>
      </c>
      <c r="AT58" s="225">
        <v>499.57315063476563</v>
      </c>
      <c r="AU58" s="225">
        <v>518.15301513671875</v>
      </c>
      <c r="AV58" s="225">
        <v>523.5791015625</v>
      </c>
      <c r="AW58" s="225">
        <v>525.80792236328125</v>
      </c>
      <c r="AX58" s="225">
        <v>534.43914794921875</v>
      </c>
      <c r="AY58" s="225">
        <v>511.35903930664063</v>
      </c>
      <c r="AZ58" s="225">
        <v>497.84506225585938</v>
      </c>
      <c r="BA58" s="225">
        <v>516.95452880859375</v>
      </c>
      <c r="BB58" s="225">
        <v>522.28607177734375</v>
      </c>
      <c r="BC58" s="225">
        <v>523.7325439453125</v>
      </c>
      <c r="BD58" s="225">
        <v>533.33819580078125</v>
      </c>
      <c r="BE58" s="225">
        <v>510.49667358398438</v>
      </c>
      <c r="BF58" s="225">
        <v>496.93020629882813</v>
      </c>
      <c r="BG58" s="225">
        <v>517.13360595703125</v>
      </c>
      <c r="BH58" s="225">
        <v>520.75604248046875</v>
      </c>
      <c r="BI58" s="225">
        <v>526.1165771484375</v>
      </c>
      <c r="BJ58" s="225">
        <v>533.24847412109375</v>
      </c>
      <c r="BK58" s="225">
        <v>510.69534301757813</v>
      </c>
      <c r="BL58" s="225">
        <v>543.37762451171875</v>
      </c>
      <c r="BM58" s="225">
        <v>427.71878051757813</v>
      </c>
      <c r="BN58" s="225">
        <v>504.03775024414063</v>
      </c>
      <c r="BO58" s="225">
        <v>446.14181518554688</v>
      </c>
      <c r="BP58" s="225">
        <v>515.598388671875</v>
      </c>
      <c r="BQ58" s="225">
        <v>586.60687255859375</v>
      </c>
      <c r="BR58" s="225">
        <v>566.0640869140625</v>
      </c>
      <c r="BS58" s="225">
        <v>471.10653686523438</v>
      </c>
      <c r="BT58" s="225">
        <v>498.67874145507813</v>
      </c>
      <c r="BU58" s="225">
        <v>465.8050537109375</v>
      </c>
      <c r="BV58" s="225">
        <v>480.82794189453125</v>
      </c>
      <c r="BW58" s="225">
        <v>453.71124267578125</v>
      </c>
      <c r="BX58" s="225">
        <v>541.7598876953125</v>
      </c>
      <c r="BY58" s="225">
        <v>427.81338500976563</v>
      </c>
      <c r="BZ58" s="225">
        <v>505.05419921875</v>
      </c>
      <c r="CA58" s="225">
        <v>445.76806640625</v>
      </c>
      <c r="CB58" s="225">
        <v>515.0322265625</v>
      </c>
      <c r="CC58" s="225">
        <v>587.30377197265625</v>
      </c>
      <c r="CD58" s="225">
        <v>567.02001953125</v>
      </c>
      <c r="CE58" s="225">
        <v>470.27896118164063</v>
      </c>
      <c r="CF58" s="225">
        <v>499.20269775390625</v>
      </c>
      <c r="CG58" s="225">
        <v>449.98818969726563</v>
      </c>
      <c r="CH58" s="225">
        <v>481.52658081054688</v>
      </c>
      <c r="CI58" s="225">
        <v>453.3560791015625</v>
      </c>
      <c r="CJ58" s="225">
        <v>540.6328125</v>
      </c>
      <c r="CK58" s="225">
        <v>426.77496337890625</v>
      </c>
      <c r="CL58" s="225">
        <v>507.59979248046875</v>
      </c>
      <c r="CM58" s="225">
        <v>441.47714233398438</v>
      </c>
      <c r="CN58" s="225">
        <v>515.40008544921875</v>
      </c>
      <c r="CO58" s="225">
        <v>578.69964599609375</v>
      </c>
      <c r="CP58" s="225">
        <v>568.0224609375</v>
      </c>
      <c r="CQ58" s="225">
        <v>469.14166259765625</v>
      </c>
      <c r="CR58" s="225">
        <v>499.17803955078125</v>
      </c>
      <c r="CS58" s="225">
        <v>461.162841796875</v>
      </c>
      <c r="CT58" s="225">
        <v>482.22222900390625</v>
      </c>
      <c r="CU58" s="225">
        <v>452.57257080078125</v>
      </c>
      <c r="CV58" s="225">
        <v>540.05419921875</v>
      </c>
      <c r="CW58" s="225">
        <v>426.87124633789063</v>
      </c>
      <c r="CX58" s="225">
        <v>507.74603271484375</v>
      </c>
      <c r="CY58" s="225">
        <v>442.22393798828125</v>
      </c>
      <c r="CZ58" s="225">
        <v>516.5440673828125</v>
      </c>
      <c r="DA58" s="225">
        <v>583.84576416015625</v>
      </c>
      <c r="DB58" s="225">
        <v>563.04693603515625</v>
      </c>
      <c r="DC58" s="225">
        <v>467.70504760742188</v>
      </c>
      <c r="DD58" s="225">
        <v>499.31134033203125</v>
      </c>
      <c r="DE58" s="225">
        <v>457.97494506835938</v>
      </c>
      <c r="DF58" s="225">
        <v>479.9730224609375</v>
      </c>
      <c r="DG58" s="225">
        <v>452.27169799804688</v>
      </c>
      <c r="DH58" s="225">
        <v>539.498779296875</v>
      </c>
      <c r="DI58" s="225">
        <v>426.157958984375</v>
      </c>
      <c r="DJ58" s="225">
        <v>509.73245239257813</v>
      </c>
      <c r="DK58" s="225">
        <v>437.96087646484375</v>
      </c>
      <c r="DL58" s="225">
        <v>515.6199951171875</v>
      </c>
      <c r="DM58" s="225">
        <v>582.40167236328125</v>
      </c>
      <c r="DN58" s="225">
        <v>567.7420654296875</v>
      </c>
      <c r="DO58" s="225">
        <v>467.40158081054688</v>
      </c>
      <c r="DP58" s="225">
        <v>499.63290405273438</v>
      </c>
      <c r="DQ58" s="225">
        <v>453.41595458984375</v>
      </c>
      <c r="DR58" s="225">
        <v>479.15252685546875</v>
      </c>
      <c r="DS58" s="225">
        <v>452.01199340820313</v>
      </c>
      <c r="DT58" s="225">
        <v>538.1656494140625</v>
      </c>
      <c r="DU58" s="225">
        <v>426.43521118164063</v>
      </c>
      <c r="DV58" s="225">
        <v>508.82949829101563</v>
      </c>
      <c r="DW58" s="225">
        <v>438.29940795898438</v>
      </c>
      <c r="DX58" s="225">
        <v>515.852783203125</v>
      </c>
      <c r="DY58" s="225">
        <v>581.27716064453125</v>
      </c>
      <c r="DZ58" s="225">
        <v>566.59527587890625</v>
      </c>
      <c r="EA58" s="225">
        <v>467.25537109375</v>
      </c>
      <c r="EB58" s="225">
        <v>499.2960205078125</v>
      </c>
      <c r="EC58" s="225">
        <v>465.12918090820313</v>
      </c>
      <c r="ED58" s="225">
        <v>477.96463012695313</v>
      </c>
      <c r="EE58" s="225">
        <v>452.01382446289063</v>
      </c>
      <c r="EF58" s="225">
        <v>537.50830078125</v>
      </c>
      <c r="EG58" s="225">
        <v>426.238525390625</v>
      </c>
      <c r="EH58" s="225">
        <v>509.36279296875</v>
      </c>
      <c r="EI58" s="225">
        <v>438.43228149414063</v>
      </c>
      <c r="EJ58" s="225">
        <v>515.87615966796875</v>
      </c>
      <c r="EK58" s="225">
        <v>575.87579345703125</v>
      </c>
      <c r="EL58" s="225">
        <v>562.689697265625</v>
      </c>
      <c r="EM58" s="225">
        <v>466.3470458984375</v>
      </c>
      <c r="EN58" s="225">
        <v>499.54458618164063</v>
      </c>
      <c r="EO58" s="225">
        <v>454.8470458984375</v>
      </c>
      <c r="EP58" s="225">
        <v>477.29644775390625</v>
      </c>
      <c r="EQ58" s="225">
        <v>451.85867309570313</v>
      </c>
      <c r="ER58" s="225">
        <v>537.03533935546875</v>
      </c>
      <c r="ES58" s="225">
        <v>426.18121337890625</v>
      </c>
      <c r="ET58" s="225">
        <v>510.31973266601563</v>
      </c>
      <c r="EU58" s="225">
        <v>436.42886352539063</v>
      </c>
      <c r="EV58" s="225">
        <v>515.89300537109375</v>
      </c>
      <c r="EW58" s="225">
        <v>566.2764892578125</v>
      </c>
      <c r="EX58" s="225">
        <v>564.59564208984375</v>
      </c>
      <c r="EY58" s="225">
        <v>465.55776977539063</v>
      </c>
      <c r="EZ58" s="225">
        <v>499.66360473632813</v>
      </c>
      <c r="FA58" s="225">
        <v>458.10946655273438</v>
      </c>
      <c r="FB58" s="225">
        <v>477.03445434570313</v>
      </c>
      <c r="FC58" s="225">
        <v>452.060546875</v>
      </c>
      <c r="FD58" s="225">
        <v>535.46441650390625</v>
      </c>
      <c r="FE58" s="225">
        <v>425.92544555664063</v>
      </c>
      <c r="FF58" s="225">
        <v>510.92538452148438</v>
      </c>
      <c r="FG58" s="225">
        <v>434.91864013671875</v>
      </c>
      <c r="FH58" s="225">
        <v>516.28973388671875</v>
      </c>
      <c r="FI58" s="225">
        <v>566.36260986328125</v>
      </c>
      <c r="FJ58" s="225">
        <v>564.7877197265625</v>
      </c>
      <c r="FK58" s="225">
        <v>465.37939453125</v>
      </c>
      <c r="FL58" s="225">
        <v>499.93338012695313</v>
      </c>
      <c r="FM58" s="225">
        <v>460.32821655273438</v>
      </c>
      <c r="FN58" s="225">
        <v>476.0008544921875</v>
      </c>
      <c r="FO58" s="225">
        <v>452.04104614257813</v>
      </c>
      <c r="FP58" s="225">
        <v>533.7352294921875</v>
      </c>
      <c r="FQ58" s="225">
        <v>426.02114868164063</v>
      </c>
      <c r="FR58" s="225">
        <v>511.48873901367188</v>
      </c>
      <c r="FS58" s="225">
        <v>434.93402099609375</v>
      </c>
      <c r="FT58" s="225">
        <v>517.11285400390625</v>
      </c>
      <c r="FU58" s="225">
        <v>558.03070068359375</v>
      </c>
      <c r="FV58" s="225">
        <v>557.86102294921875</v>
      </c>
      <c r="FW58" s="225">
        <v>464.3250732421875</v>
      </c>
      <c r="FX58" s="225">
        <v>500.19674682617188</v>
      </c>
      <c r="FY58" s="225">
        <v>466.88919067382813</v>
      </c>
      <c r="FZ58" s="225">
        <v>473.429443359375</v>
      </c>
      <c r="GA58" s="225">
        <v>451.941162109375</v>
      </c>
      <c r="GB58" s="225">
        <v>516.22314453125</v>
      </c>
      <c r="GC58" s="225">
        <v>516.3265380859375</v>
      </c>
      <c r="GD58" s="225">
        <v>513.1385498046875</v>
      </c>
      <c r="GE58" s="225">
        <v>512.78546142578125</v>
      </c>
      <c r="GF58" s="225">
        <v>513.70526123046875</v>
      </c>
      <c r="GG58" s="225">
        <v>511.91009521484375</v>
      </c>
      <c r="GH58" s="225">
        <v>511.93490600585938</v>
      </c>
      <c r="GI58" s="225">
        <v>510.76776123046875</v>
      </c>
      <c r="GJ58" s="225">
        <v>508.32879638671875</v>
      </c>
      <c r="GK58" s="225">
        <v>506.03732299804688</v>
      </c>
      <c r="GL58" s="225">
        <v>538.49114990234375</v>
      </c>
      <c r="GM58" s="225">
        <v>426.4794921875</v>
      </c>
      <c r="GN58" s="225">
        <v>509.05133056640625</v>
      </c>
      <c r="GO58" s="225">
        <v>438.3985595703125</v>
      </c>
      <c r="GP58" s="225">
        <v>516.21588134765625</v>
      </c>
      <c r="GQ58" s="225">
        <v>571.26885986328125</v>
      </c>
      <c r="GR58" s="225">
        <v>563.676025390625</v>
      </c>
      <c r="GS58" s="225">
        <v>466.84423828125</v>
      </c>
      <c r="GT58" s="225">
        <v>499.64508056640625</v>
      </c>
      <c r="GU58" s="225">
        <v>460.58612060546875</v>
      </c>
      <c r="GV58" s="225">
        <v>477.08999633789063</v>
      </c>
      <c r="GW58" s="225">
        <v>452.19549560546875</v>
      </c>
      <c r="GX58" s="225">
        <v>511.04452514648438</v>
      </c>
      <c r="GY58" s="225">
        <v>511.04449462890625</v>
      </c>
    </row>
    <row r="59" spans="1:207" x14ac:dyDescent="0.25">
      <c r="A59" s="226">
        <v>44440</v>
      </c>
      <c r="B59" s="225">
        <v>9</v>
      </c>
      <c r="C59" s="225">
        <v>2021</v>
      </c>
      <c r="D59" s="225">
        <v>520.42303466796875</v>
      </c>
      <c r="E59" s="225">
        <v>532.6839599609375</v>
      </c>
      <c r="F59" s="225">
        <v>542.4942626953125</v>
      </c>
      <c r="G59" s="225">
        <v>547.711181640625</v>
      </c>
      <c r="H59" s="225">
        <v>548.94171142578125</v>
      </c>
      <c r="I59" s="225">
        <v>520.63616943359375</v>
      </c>
      <c r="J59" s="225">
        <v>521.5653076171875</v>
      </c>
      <c r="K59" s="225">
        <v>537.43731689453125</v>
      </c>
      <c r="L59" s="225">
        <v>541.8409423828125</v>
      </c>
      <c r="M59" s="225">
        <v>544.533203125</v>
      </c>
      <c r="N59" s="225">
        <v>548.735107421875</v>
      </c>
      <c r="O59" s="225">
        <v>521.65509033203125</v>
      </c>
      <c r="P59" s="225">
        <v>518.3240966796875</v>
      </c>
      <c r="Q59" s="225">
        <v>532.71600341796875</v>
      </c>
      <c r="R59" s="225">
        <v>540.93621826171875</v>
      </c>
      <c r="S59" s="225">
        <v>548.79132080078125</v>
      </c>
      <c r="T59" s="225">
        <v>548.37841796875</v>
      </c>
      <c r="U59" s="225">
        <v>525.1536865234375</v>
      </c>
      <c r="V59" s="225">
        <v>517.646728515625</v>
      </c>
      <c r="W59" s="225">
        <v>535.0670166015625</v>
      </c>
      <c r="X59" s="225">
        <v>542.90667724609375</v>
      </c>
      <c r="Y59" s="225">
        <v>543.63037109375</v>
      </c>
      <c r="Z59" s="225">
        <v>551.46051025390625</v>
      </c>
      <c r="AA59" s="225">
        <v>528.78790283203125</v>
      </c>
      <c r="AB59" s="225">
        <v>518.8232421875</v>
      </c>
      <c r="AC59" s="225">
        <v>536.9271240234375</v>
      </c>
      <c r="AD59" s="225">
        <v>542.89508056640625</v>
      </c>
      <c r="AE59" s="225">
        <v>547.9544677734375</v>
      </c>
      <c r="AF59" s="225">
        <v>547.49066162109375</v>
      </c>
      <c r="AG59" s="225">
        <v>530.46856689453125</v>
      </c>
      <c r="AH59" s="225">
        <v>517.83734130859375</v>
      </c>
      <c r="AI59" s="225">
        <v>536.204833984375</v>
      </c>
      <c r="AJ59" s="225">
        <v>541.48175048828125</v>
      </c>
      <c r="AK59" s="225">
        <v>542.77105712890625</v>
      </c>
      <c r="AL59" s="225">
        <v>551.15069580078125</v>
      </c>
      <c r="AM59" s="225">
        <v>526.0477294921875</v>
      </c>
      <c r="AN59" s="225">
        <v>519.21246337890625</v>
      </c>
      <c r="AO59" s="225">
        <v>536.84722900390625</v>
      </c>
      <c r="AP59" s="225">
        <v>541.19622802734375</v>
      </c>
      <c r="AQ59" s="225">
        <v>547.69097900390625</v>
      </c>
      <c r="AR59" s="225">
        <v>548.08123779296875</v>
      </c>
      <c r="AS59" s="225">
        <v>525.49871826171875</v>
      </c>
      <c r="AT59" s="225">
        <v>518.867431640625</v>
      </c>
      <c r="AU59" s="225">
        <v>536.0118408203125</v>
      </c>
      <c r="AV59" s="225">
        <v>540.26934814453125</v>
      </c>
      <c r="AW59" s="225">
        <v>540.92584228515625</v>
      </c>
      <c r="AX59" s="225">
        <v>549.1285400390625</v>
      </c>
      <c r="AY59" s="225">
        <v>530.4945068359375</v>
      </c>
      <c r="AZ59" s="225">
        <v>516.9173583984375</v>
      </c>
      <c r="BA59" s="225">
        <v>534.9552001953125</v>
      </c>
      <c r="BB59" s="225">
        <v>538.72601318359375</v>
      </c>
      <c r="BC59" s="225">
        <v>538.63311767578125</v>
      </c>
      <c r="BD59" s="225">
        <v>547.8572998046875</v>
      </c>
      <c r="BE59" s="225">
        <v>529.68212890625</v>
      </c>
      <c r="BF59" s="225">
        <v>516.23480224609375</v>
      </c>
      <c r="BG59" s="225">
        <v>535.29473876953125</v>
      </c>
      <c r="BH59" s="225">
        <v>537.70977783203125</v>
      </c>
      <c r="BI59" s="225">
        <v>541.2291259765625</v>
      </c>
      <c r="BJ59" s="225">
        <v>547.8841552734375</v>
      </c>
      <c r="BK59" s="225">
        <v>530.0194091796875</v>
      </c>
      <c r="BL59" s="225">
        <v>558.61236572265625</v>
      </c>
      <c r="BM59" s="225">
        <v>452.29718017578125</v>
      </c>
      <c r="BN59" s="225">
        <v>533.020751953125</v>
      </c>
      <c r="BO59" s="225">
        <v>455.20098876953125</v>
      </c>
      <c r="BP59" s="225">
        <v>532.53680419921875</v>
      </c>
      <c r="BQ59" s="225">
        <v>610.771728515625</v>
      </c>
      <c r="BR59" s="225">
        <v>581.80010986328125</v>
      </c>
      <c r="BS59" s="225">
        <v>483.37890625</v>
      </c>
      <c r="BT59" s="225">
        <v>517.33380126953125</v>
      </c>
      <c r="BU59" s="225">
        <v>480.49609375</v>
      </c>
      <c r="BV59" s="225">
        <v>499.73776245117188</v>
      </c>
      <c r="BW59" s="225">
        <v>464.3118896484375</v>
      </c>
      <c r="BX59" s="225">
        <v>557.1480712890625</v>
      </c>
      <c r="BY59" s="225">
        <v>452.67352294921875</v>
      </c>
      <c r="BZ59" s="225">
        <v>534.4122314453125</v>
      </c>
      <c r="CA59" s="225">
        <v>454.89288330078125</v>
      </c>
      <c r="CB59" s="225">
        <v>532.2109375</v>
      </c>
      <c r="CC59" s="225">
        <v>611.75616455078125</v>
      </c>
      <c r="CD59" s="225">
        <v>582.90887451171875</v>
      </c>
      <c r="CE59" s="225">
        <v>482.3197021484375</v>
      </c>
      <c r="CF59" s="225">
        <v>517.8585205078125</v>
      </c>
      <c r="CG59" s="225">
        <v>463.4549560546875</v>
      </c>
      <c r="CH59" s="225">
        <v>500.3328857421875</v>
      </c>
      <c r="CI59" s="225">
        <v>463.94052124023438</v>
      </c>
      <c r="CJ59" s="225">
        <v>556.14483642578125</v>
      </c>
      <c r="CK59" s="225">
        <v>451.623046875</v>
      </c>
      <c r="CL59" s="225">
        <v>537.65325927734375</v>
      </c>
      <c r="CM59" s="225">
        <v>450.13009643554688</v>
      </c>
      <c r="CN59" s="225">
        <v>532.7672119140625</v>
      </c>
      <c r="CO59" s="225">
        <v>603.270751953125</v>
      </c>
      <c r="CP59" s="225">
        <v>583.89605712890625</v>
      </c>
      <c r="CQ59" s="225">
        <v>481.510009765625</v>
      </c>
      <c r="CR59" s="225">
        <v>517.9854736328125</v>
      </c>
      <c r="CS59" s="225">
        <v>476.15093994140625</v>
      </c>
      <c r="CT59" s="225">
        <v>501.07012939453125</v>
      </c>
      <c r="CU59" s="225">
        <v>462.62826538085938</v>
      </c>
      <c r="CV59" s="225">
        <v>555.63525390625</v>
      </c>
      <c r="CW59" s="225">
        <v>451.95123291015625</v>
      </c>
      <c r="CX59" s="225">
        <v>537.535888671875</v>
      </c>
      <c r="CY59" s="225">
        <v>451.05462646484375</v>
      </c>
      <c r="CZ59" s="225">
        <v>534.17437744140625</v>
      </c>
      <c r="DA59" s="225">
        <v>608.361572265625</v>
      </c>
      <c r="DB59" s="225">
        <v>579.4757080078125</v>
      </c>
      <c r="DC59" s="225">
        <v>480.361083984375</v>
      </c>
      <c r="DD59" s="225">
        <v>518.36383056640625</v>
      </c>
      <c r="DE59" s="225">
        <v>472.6676025390625</v>
      </c>
      <c r="DF59" s="225">
        <v>499.17184448242188</v>
      </c>
      <c r="DG59" s="225">
        <v>462.26324462890625</v>
      </c>
      <c r="DH59" s="225">
        <v>555.14178466796875</v>
      </c>
      <c r="DI59" s="225">
        <v>450.94760131835938</v>
      </c>
      <c r="DJ59" s="225">
        <v>539.96844482421875</v>
      </c>
      <c r="DK59" s="225">
        <v>446.56668090820313</v>
      </c>
      <c r="DL59" s="225">
        <v>533.25274658203125</v>
      </c>
      <c r="DM59" s="225">
        <v>607.22442626953125</v>
      </c>
      <c r="DN59" s="225">
        <v>583.99627685546875</v>
      </c>
      <c r="DO59" s="225">
        <v>480.01132202148438</v>
      </c>
      <c r="DP59" s="225">
        <v>518.43408203125</v>
      </c>
      <c r="DQ59" s="225">
        <v>467.63577270507813</v>
      </c>
      <c r="DR59" s="225">
        <v>498.56625366210938</v>
      </c>
      <c r="DS59" s="225">
        <v>461.68475341796875</v>
      </c>
      <c r="DT59" s="225">
        <v>553.91455078125</v>
      </c>
      <c r="DU59" s="225">
        <v>451.26995849609375</v>
      </c>
      <c r="DV59" s="225">
        <v>538.96746826171875</v>
      </c>
      <c r="DW59" s="225">
        <v>446.934326171875</v>
      </c>
      <c r="DX59" s="225">
        <v>533.6824951171875</v>
      </c>
      <c r="DY59" s="225">
        <v>605.9681396484375</v>
      </c>
      <c r="DZ59" s="225">
        <v>583.14886474609375</v>
      </c>
      <c r="EA59" s="225">
        <v>480.1376953125</v>
      </c>
      <c r="EB59" s="225">
        <v>518.70513916015625</v>
      </c>
      <c r="EC59" s="225">
        <v>480.63082885742188</v>
      </c>
      <c r="ED59" s="225">
        <v>497.47714233398438</v>
      </c>
      <c r="EE59" s="225">
        <v>461.733642578125</v>
      </c>
      <c r="EF59" s="225">
        <v>553.32373046875</v>
      </c>
      <c r="EG59" s="225">
        <v>451.21649169921875</v>
      </c>
      <c r="EH59" s="225">
        <v>539.8343505859375</v>
      </c>
      <c r="EI59" s="225">
        <v>447.23101806640625</v>
      </c>
      <c r="EJ59" s="225">
        <v>533.7611083984375</v>
      </c>
      <c r="EK59" s="225">
        <v>600.68896484375</v>
      </c>
      <c r="EL59" s="225">
        <v>579.54913330078125</v>
      </c>
      <c r="EM59" s="225">
        <v>479.37921142578125</v>
      </c>
      <c r="EN59" s="225">
        <v>518.479248046875</v>
      </c>
      <c r="EO59" s="225">
        <v>469.3917236328125</v>
      </c>
      <c r="EP59" s="225">
        <v>496.84628295898438</v>
      </c>
      <c r="EQ59" s="225">
        <v>461.59524536132813</v>
      </c>
      <c r="ER59" s="225">
        <v>552.92547607421875</v>
      </c>
      <c r="ES59" s="225">
        <v>451.00418090820313</v>
      </c>
      <c r="ET59" s="225">
        <v>540.80621337890625</v>
      </c>
      <c r="EU59" s="225">
        <v>444.8785400390625</v>
      </c>
      <c r="EV59" s="225">
        <v>533.7117919921875</v>
      </c>
      <c r="EW59" s="225">
        <v>591.0977783203125</v>
      </c>
      <c r="EX59" s="225">
        <v>581.53570556640625</v>
      </c>
      <c r="EY59" s="225">
        <v>478.60968017578125</v>
      </c>
      <c r="EZ59" s="225">
        <v>518.92730712890625</v>
      </c>
      <c r="FA59" s="225">
        <v>473.0062255859375</v>
      </c>
      <c r="FB59" s="225">
        <v>496.639892578125</v>
      </c>
      <c r="FC59" s="225">
        <v>461.76763916015625</v>
      </c>
      <c r="FD59" s="225">
        <v>551.5135498046875</v>
      </c>
      <c r="FE59" s="225">
        <v>450.93673706054688</v>
      </c>
      <c r="FF59" s="225">
        <v>541.49169921875</v>
      </c>
      <c r="FG59" s="225">
        <v>443.34619140625</v>
      </c>
      <c r="FH59" s="225">
        <v>534.515869140625</v>
      </c>
      <c r="FI59" s="225">
        <v>591.3837890625</v>
      </c>
      <c r="FJ59" s="225">
        <v>581.9444580078125</v>
      </c>
      <c r="FK59" s="225">
        <v>478.635986328125</v>
      </c>
      <c r="FL59" s="225">
        <v>519.1943359375</v>
      </c>
      <c r="FM59" s="225">
        <v>475.61767578125</v>
      </c>
      <c r="FN59" s="225">
        <v>495.83468627929688</v>
      </c>
      <c r="FO59" s="225">
        <v>461.49520874023438</v>
      </c>
      <c r="FP59" s="225">
        <v>549.97552490234375</v>
      </c>
      <c r="FQ59" s="225">
        <v>451.26828002929688</v>
      </c>
      <c r="FR59" s="225">
        <v>542.603515625</v>
      </c>
      <c r="FS59" s="225">
        <v>443.09661865234375</v>
      </c>
      <c r="FT59" s="225">
        <v>535.63739013671875</v>
      </c>
      <c r="FU59" s="225">
        <v>582.97882080078125</v>
      </c>
      <c r="FV59" s="225">
        <v>575.35662841796875</v>
      </c>
      <c r="FW59" s="225">
        <v>478.4244384765625</v>
      </c>
      <c r="FX59" s="225">
        <v>519.52337646484375</v>
      </c>
      <c r="FY59" s="225">
        <v>482.73675537109375</v>
      </c>
      <c r="FZ59" s="225">
        <v>493.63125610351563</v>
      </c>
      <c r="GA59" s="225">
        <v>461.37884521484375</v>
      </c>
      <c r="GB59" s="225">
        <v>533.46673583984375</v>
      </c>
      <c r="GC59" s="225">
        <v>533.91705322265625</v>
      </c>
      <c r="GD59" s="225">
        <v>530.66290283203125</v>
      </c>
      <c r="GE59" s="225">
        <v>530.64178466796875</v>
      </c>
      <c r="GF59" s="225">
        <v>531.5869140625</v>
      </c>
      <c r="GG59" s="225">
        <v>529.89404296875</v>
      </c>
      <c r="GH59" s="225">
        <v>530.03228759765625</v>
      </c>
      <c r="GI59" s="225">
        <v>529.0306396484375</v>
      </c>
      <c r="GJ59" s="225">
        <v>526.67083740234375</v>
      </c>
      <c r="GK59" s="225">
        <v>524.740234375</v>
      </c>
      <c r="GL59" s="225">
        <v>554.225341796875</v>
      </c>
      <c r="GM59" s="225">
        <v>451.429443359375</v>
      </c>
      <c r="GN59" s="225">
        <v>539.31695556640625</v>
      </c>
      <c r="GO59" s="225">
        <v>446.97869873046875</v>
      </c>
      <c r="GP59" s="225">
        <v>534.172119140625</v>
      </c>
      <c r="GQ59" s="225">
        <v>596.073486328125</v>
      </c>
      <c r="GR59" s="225">
        <v>580.46466064453125</v>
      </c>
      <c r="GS59" s="225">
        <v>479.8299560546875</v>
      </c>
      <c r="GT59" s="225">
        <v>518.75714111328125</v>
      </c>
      <c r="GU59" s="225">
        <v>475.67733764648438</v>
      </c>
      <c r="GV59" s="225">
        <v>496.7177734375</v>
      </c>
      <c r="GW59" s="225">
        <v>461.93777465820313</v>
      </c>
      <c r="GX59" s="225">
        <v>529.13427734375</v>
      </c>
      <c r="GY59" s="225">
        <v>529.13427734375</v>
      </c>
    </row>
    <row r="60" spans="1:207" x14ac:dyDescent="0.25">
      <c r="A60" s="226">
        <v>44470</v>
      </c>
      <c r="B60" s="225">
        <v>10</v>
      </c>
      <c r="C60" s="225">
        <v>2021</v>
      </c>
      <c r="D60" s="225">
        <v>539.73046875</v>
      </c>
      <c r="E60" s="225">
        <v>550.83697509765625</v>
      </c>
      <c r="F60" s="225">
        <v>560.29736328125</v>
      </c>
      <c r="G60" s="225">
        <v>566.75347900390625</v>
      </c>
      <c r="H60" s="225">
        <v>565.2847900390625</v>
      </c>
      <c r="I60" s="225">
        <v>535.31512451171875</v>
      </c>
      <c r="J60" s="225">
        <v>541.10601806640625</v>
      </c>
      <c r="K60" s="225">
        <v>555.75726318359375</v>
      </c>
      <c r="L60" s="225">
        <v>559.38775634765625</v>
      </c>
      <c r="M60" s="225">
        <v>563.45281982421875</v>
      </c>
      <c r="N60" s="225">
        <v>565.3492431640625</v>
      </c>
      <c r="O60" s="225">
        <v>536.6065673828125</v>
      </c>
      <c r="P60" s="225">
        <v>537.63043212890625</v>
      </c>
      <c r="Q60" s="225">
        <v>550.65704345703125</v>
      </c>
      <c r="R60" s="225">
        <v>558.2420654296875</v>
      </c>
      <c r="S60" s="225">
        <v>567.9915771484375</v>
      </c>
      <c r="T60" s="225">
        <v>565.13653564453125</v>
      </c>
      <c r="U60" s="225">
        <v>539.9893798828125</v>
      </c>
      <c r="V60" s="225">
        <v>536.4219970703125</v>
      </c>
      <c r="W60" s="225">
        <v>553.36810302734375</v>
      </c>
      <c r="X60" s="225">
        <v>560.01239013671875</v>
      </c>
      <c r="Y60" s="225">
        <v>562.50531005859375</v>
      </c>
      <c r="Z60" s="225">
        <v>568.5477294921875</v>
      </c>
      <c r="AA60" s="225">
        <v>543.76019287109375</v>
      </c>
      <c r="AB60" s="225">
        <v>538.30029296875</v>
      </c>
      <c r="AC60" s="225">
        <v>555.36260986328125</v>
      </c>
      <c r="AD60" s="225">
        <v>560.02667236328125</v>
      </c>
      <c r="AE60" s="225">
        <v>566.9122314453125</v>
      </c>
      <c r="AF60" s="225">
        <v>564.36517333984375</v>
      </c>
      <c r="AG60" s="225">
        <v>545.62652587890625</v>
      </c>
      <c r="AH60" s="225">
        <v>536.8897705078125</v>
      </c>
      <c r="AI60" s="225">
        <v>554.48272705078125</v>
      </c>
      <c r="AJ60" s="225">
        <v>558.45233154296875</v>
      </c>
      <c r="AK60" s="225">
        <v>562.2138671875</v>
      </c>
      <c r="AL60" s="225">
        <v>568.33221435546875</v>
      </c>
      <c r="AM60" s="225">
        <v>541.0140380859375</v>
      </c>
      <c r="AN60" s="225">
        <v>538.81201171875</v>
      </c>
      <c r="AO60" s="225">
        <v>555.1007080078125</v>
      </c>
      <c r="AP60" s="225">
        <v>558.0821533203125</v>
      </c>
      <c r="AQ60" s="225">
        <v>566.73193359375</v>
      </c>
      <c r="AR60" s="225">
        <v>565.34051513671875</v>
      </c>
      <c r="AS60" s="225">
        <v>540.35565185546875</v>
      </c>
      <c r="AT60" s="225">
        <v>538.7020263671875</v>
      </c>
      <c r="AU60" s="225">
        <v>554.22283935546875</v>
      </c>
      <c r="AV60" s="225">
        <v>556.7518310546875</v>
      </c>
      <c r="AW60" s="225">
        <v>560.01312255859375</v>
      </c>
      <c r="AX60" s="225">
        <v>566.472412109375</v>
      </c>
      <c r="AY60" s="225">
        <v>545.65399169921875</v>
      </c>
      <c r="AZ60" s="225">
        <v>536.4468994140625</v>
      </c>
      <c r="BA60" s="225">
        <v>553.28839111328125</v>
      </c>
      <c r="BB60" s="225">
        <v>554.935302734375</v>
      </c>
      <c r="BC60" s="225">
        <v>557.0927734375</v>
      </c>
      <c r="BD60" s="225">
        <v>565.4246826171875</v>
      </c>
      <c r="BE60" s="225">
        <v>544.6727294921875</v>
      </c>
      <c r="BF60" s="225">
        <v>536.0081787109375</v>
      </c>
      <c r="BG60" s="225">
        <v>553.50146484375</v>
      </c>
      <c r="BH60" s="225">
        <v>554.10943603515625</v>
      </c>
      <c r="BI60" s="225">
        <v>561.78521728515625</v>
      </c>
      <c r="BJ60" s="225">
        <v>565.6002197265625</v>
      </c>
      <c r="BK60" s="225">
        <v>545.05859375</v>
      </c>
      <c r="BL60" s="225">
        <v>577.4390869140625</v>
      </c>
      <c r="BM60" s="225">
        <v>463.32962036132813</v>
      </c>
      <c r="BN60" s="225">
        <v>559.6268310546875</v>
      </c>
      <c r="BO60" s="225">
        <v>466.04974365234375</v>
      </c>
      <c r="BP60" s="225">
        <v>546.9805908203125</v>
      </c>
      <c r="BQ60" s="225">
        <v>637.58984375</v>
      </c>
      <c r="BR60" s="225">
        <v>600.08001708984375</v>
      </c>
      <c r="BS60" s="225">
        <v>488.82421875</v>
      </c>
      <c r="BT60" s="225">
        <v>537.5670166015625</v>
      </c>
      <c r="BU60" s="225">
        <v>486.1593017578125</v>
      </c>
      <c r="BV60" s="225">
        <v>520.078857421875</v>
      </c>
      <c r="BW60" s="225">
        <v>479.12261962890625</v>
      </c>
      <c r="BX60" s="225">
        <v>575.97491455078125</v>
      </c>
      <c r="BY60" s="225">
        <v>463.00894165039063</v>
      </c>
      <c r="BZ60" s="225">
        <v>560.56304931640625</v>
      </c>
      <c r="CA60" s="225">
        <v>465.83633422851563</v>
      </c>
      <c r="CB60" s="225">
        <v>546.67340087890625</v>
      </c>
      <c r="CC60" s="225">
        <v>638.82708740234375</v>
      </c>
      <c r="CD60" s="225">
        <v>600.82659912109375</v>
      </c>
      <c r="CE60" s="225">
        <v>487.72991943359375</v>
      </c>
      <c r="CF60" s="225">
        <v>538.41619873046875</v>
      </c>
      <c r="CG60" s="225">
        <v>469.94039916992188</v>
      </c>
      <c r="CH60" s="225">
        <v>520.40362548828125</v>
      </c>
      <c r="CI60" s="225">
        <v>478.95571899414063</v>
      </c>
      <c r="CJ60" s="225">
        <v>574.965087890625</v>
      </c>
      <c r="CK60" s="225">
        <v>462.114501953125</v>
      </c>
      <c r="CL60" s="225">
        <v>564.25860595703125</v>
      </c>
      <c r="CM60" s="225">
        <v>461.33425903320313</v>
      </c>
      <c r="CN60" s="225">
        <v>547.29705810546875</v>
      </c>
      <c r="CO60" s="225">
        <v>631.0552978515625</v>
      </c>
      <c r="CP60" s="225">
        <v>602.0836181640625</v>
      </c>
      <c r="CQ60" s="225">
        <v>486.9720458984375</v>
      </c>
      <c r="CR60" s="225">
        <v>538.4344482421875</v>
      </c>
      <c r="CS60" s="225">
        <v>482.4769287109375</v>
      </c>
      <c r="CT60" s="225">
        <v>521.244873046875</v>
      </c>
      <c r="CU60" s="225">
        <v>477.90029907226563</v>
      </c>
      <c r="CV60" s="225">
        <v>574.380859375</v>
      </c>
      <c r="CW60" s="225">
        <v>461.7447509765625</v>
      </c>
      <c r="CX60" s="225">
        <v>564.00604248046875</v>
      </c>
      <c r="CY60" s="225">
        <v>462.5399169921875</v>
      </c>
      <c r="CZ60" s="225">
        <v>548.85211181640625</v>
      </c>
      <c r="DA60" s="225">
        <v>635.80743408203125</v>
      </c>
      <c r="DB60" s="225">
        <v>597.36297607421875</v>
      </c>
      <c r="DC60" s="225">
        <v>485.76785278320313</v>
      </c>
      <c r="DD60" s="225">
        <v>538.3773193359375</v>
      </c>
      <c r="DE60" s="225">
        <v>479.03268432617188</v>
      </c>
      <c r="DF60" s="225">
        <v>519.581787109375</v>
      </c>
      <c r="DG60" s="225">
        <v>477.65719604492188</v>
      </c>
      <c r="DH60" s="225">
        <v>573.973388671875</v>
      </c>
      <c r="DI60" s="225">
        <v>461.55401611328125</v>
      </c>
      <c r="DJ60" s="225">
        <v>566.52679443359375</v>
      </c>
      <c r="DK60" s="225">
        <v>457.81280517578125</v>
      </c>
      <c r="DL60" s="225">
        <v>547.82537841796875</v>
      </c>
      <c r="DM60" s="225">
        <v>634.9857177734375</v>
      </c>
      <c r="DN60" s="225">
        <v>602.01959228515625</v>
      </c>
      <c r="DO60" s="225">
        <v>485.56326293945313</v>
      </c>
      <c r="DP60" s="225">
        <v>538.869140625</v>
      </c>
      <c r="DQ60" s="225">
        <v>474.59927368164063</v>
      </c>
      <c r="DR60" s="225">
        <v>519.17376708984375</v>
      </c>
      <c r="DS60" s="225">
        <v>476.96652221679688</v>
      </c>
      <c r="DT60" s="225">
        <v>572.7078857421875</v>
      </c>
      <c r="DU60" s="225">
        <v>461.68539428710938</v>
      </c>
      <c r="DV60" s="225">
        <v>565.63330078125</v>
      </c>
      <c r="DW60" s="225">
        <v>458.182373046875</v>
      </c>
      <c r="DX60" s="225">
        <v>548.44354248046875</v>
      </c>
      <c r="DY60" s="225">
        <v>633.68487548828125</v>
      </c>
      <c r="DZ60" s="225">
        <v>601.03900146484375</v>
      </c>
      <c r="EA60" s="225">
        <v>485.52862548828125</v>
      </c>
      <c r="EB60" s="225">
        <v>538.4881591796875</v>
      </c>
      <c r="EC60" s="225">
        <v>486.68878173828125</v>
      </c>
      <c r="ED60" s="225">
        <v>517.84283447265625</v>
      </c>
      <c r="EE60" s="225">
        <v>477.32870483398438</v>
      </c>
      <c r="EF60" s="225">
        <v>572.0985107421875</v>
      </c>
      <c r="EG60" s="225">
        <v>461.20037841796875</v>
      </c>
      <c r="EH60" s="225">
        <v>566.685546875</v>
      </c>
      <c r="EI60" s="225">
        <v>458.38406372070313</v>
      </c>
      <c r="EJ60" s="225">
        <v>548.5333251953125</v>
      </c>
      <c r="EK60" s="225">
        <v>628.93218994140625</v>
      </c>
      <c r="EL60" s="225">
        <v>597.510498046875</v>
      </c>
      <c r="EM60" s="225">
        <v>484.6495361328125</v>
      </c>
      <c r="EN60" s="225">
        <v>538.81121826171875</v>
      </c>
      <c r="EO60" s="225">
        <v>475.9908447265625</v>
      </c>
      <c r="EP60" s="225">
        <v>517.14715576171875</v>
      </c>
      <c r="EQ60" s="225">
        <v>477.16165161132813</v>
      </c>
      <c r="ER60" s="225">
        <v>571.73040771484375</v>
      </c>
      <c r="ES60" s="225">
        <v>461.4459228515625</v>
      </c>
      <c r="ET60" s="225">
        <v>568.044921875</v>
      </c>
      <c r="EU60" s="225">
        <v>456.27716064453125</v>
      </c>
      <c r="EV60" s="225">
        <v>548.43414306640625</v>
      </c>
      <c r="EW60" s="225">
        <v>620.0941162109375</v>
      </c>
      <c r="EX60" s="225">
        <v>599.49639892578125</v>
      </c>
      <c r="EY60" s="225">
        <v>483.965087890625</v>
      </c>
      <c r="EZ60" s="225">
        <v>538.89520263671875</v>
      </c>
      <c r="FA60" s="225">
        <v>479.1416015625</v>
      </c>
      <c r="FB60" s="225">
        <v>517.0289306640625</v>
      </c>
      <c r="FC60" s="225">
        <v>477.4171142578125</v>
      </c>
      <c r="FD60" s="225">
        <v>570.39727783203125</v>
      </c>
      <c r="FE60" s="225">
        <v>460.88922119140625</v>
      </c>
      <c r="FF60" s="225">
        <v>568.759521484375</v>
      </c>
      <c r="FG60" s="225">
        <v>454.494873046875</v>
      </c>
      <c r="FH60" s="225">
        <v>549.3790283203125</v>
      </c>
      <c r="FI60" s="225">
        <v>620.56134033203125</v>
      </c>
      <c r="FJ60" s="225">
        <v>599.77484130859375</v>
      </c>
      <c r="FK60" s="225">
        <v>483.97076416015625</v>
      </c>
      <c r="FL60" s="225">
        <v>539.3876953125</v>
      </c>
      <c r="FM60" s="225">
        <v>481.63162231445313</v>
      </c>
      <c r="FN60" s="225">
        <v>516.46142578125</v>
      </c>
      <c r="FO60" s="225">
        <v>477.4564208984375</v>
      </c>
      <c r="FP60" s="225">
        <v>568.79949951171875</v>
      </c>
      <c r="FQ60" s="225">
        <v>460.63015747070313</v>
      </c>
      <c r="FR60" s="225">
        <v>570.45965576171875</v>
      </c>
      <c r="FS60" s="225">
        <v>454.60311889648438</v>
      </c>
      <c r="FT60" s="225">
        <v>550.64813232421875</v>
      </c>
      <c r="FU60" s="225">
        <v>612.69232177734375</v>
      </c>
      <c r="FV60" s="225">
        <v>593.14105224609375</v>
      </c>
      <c r="FW60" s="225">
        <v>483.49383544921875</v>
      </c>
      <c r="FX60" s="225">
        <v>539.98150634765625</v>
      </c>
      <c r="FY60" s="225">
        <v>488.4295654296875</v>
      </c>
      <c r="FZ60" s="225">
        <v>513.87896728515625</v>
      </c>
      <c r="GA60" s="225">
        <v>477.61392211914063</v>
      </c>
      <c r="GB60" s="225">
        <v>551.78729248046875</v>
      </c>
      <c r="GC60" s="225">
        <v>552.2984619140625</v>
      </c>
      <c r="GD60" s="225">
        <v>548.906982421875</v>
      </c>
      <c r="GE60" s="225">
        <v>548.79425048828125</v>
      </c>
      <c r="GF60" s="225">
        <v>550.11669921875</v>
      </c>
      <c r="GG60" s="225">
        <v>548.15374755859375</v>
      </c>
      <c r="GH60" s="225">
        <v>548.4974365234375</v>
      </c>
      <c r="GI60" s="225">
        <v>547.67431640625</v>
      </c>
      <c r="GJ60" s="225">
        <v>545.2352294921875</v>
      </c>
      <c r="GK60" s="225">
        <v>543.50689697265625</v>
      </c>
      <c r="GL60" s="225">
        <v>573.03948974609375</v>
      </c>
      <c r="GM60" s="225">
        <v>461.55465698242188</v>
      </c>
      <c r="GN60" s="225">
        <v>566.26251220703125</v>
      </c>
      <c r="GO60" s="225">
        <v>458.24069213867188</v>
      </c>
      <c r="GP60" s="225">
        <v>548.9521484375</v>
      </c>
      <c r="GQ60" s="225">
        <v>624.6666259765625</v>
      </c>
      <c r="GR60" s="225">
        <v>598.3861083984375</v>
      </c>
      <c r="GS60" s="225">
        <v>485.17184448242188</v>
      </c>
      <c r="GT60" s="225">
        <v>539.00689697265625</v>
      </c>
      <c r="GU60" s="225">
        <v>481.81805419921875</v>
      </c>
      <c r="GV60" s="225">
        <v>517.09197998046875</v>
      </c>
      <c r="GW60" s="225">
        <v>477.60504150390625</v>
      </c>
      <c r="GX60" s="225">
        <v>547.6201171875</v>
      </c>
      <c r="GY60" s="225">
        <v>547.6201171875</v>
      </c>
    </row>
    <row r="61" spans="1:207" x14ac:dyDescent="0.25">
      <c r="A61" s="226">
        <v>44501</v>
      </c>
      <c r="B61" s="225">
        <v>11</v>
      </c>
      <c r="C61" s="225">
        <v>2021</v>
      </c>
      <c r="D61" s="225">
        <v>551.16143798828125</v>
      </c>
      <c r="E61" s="225">
        <v>566.21710205078125</v>
      </c>
      <c r="F61" s="225">
        <v>575.07110595703125</v>
      </c>
      <c r="G61" s="225">
        <v>583.38665771484375</v>
      </c>
      <c r="H61" s="225">
        <v>579.966552734375</v>
      </c>
      <c r="I61" s="225">
        <v>546.19451904296875</v>
      </c>
      <c r="J61" s="225">
        <v>552.37335205078125</v>
      </c>
      <c r="K61" s="225">
        <v>571.36822509765625</v>
      </c>
      <c r="L61" s="225">
        <v>574.22308349609375</v>
      </c>
      <c r="M61" s="225">
        <v>579.9954833984375</v>
      </c>
      <c r="N61" s="225">
        <v>580.068359375</v>
      </c>
      <c r="O61" s="225">
        <v>547.90863037109375</v>
      </c>
      <c r="P61" s="225">
        <v>548.95501708984375</v>
      </c>
      <c r="Q61" s="225">
        <v>566.08917236328125</v>
      </c>
      <c r="R61" s="225">
        <v>572.995849609375</v>
      </c>
      <c r="S61" s="225">
        <v>585.2313232421875</v>
      </c>
      <c r="T61" s="225">
        <v>579.99310302734375</v>
      </c>
      <c r="U61" s="225">
        <v>551.2886962890625</v>
      </c>
      <c r="V61" s="225">
        <v>547.98382568359375</v>
      </c>
      <c r="W61" s="225">
        <v>569.1292724609375</v>
      </c>
      <c r="X61" s="225">
        <v>574.75732421875</v>
      </c>
      <c r="Y61" s="225">
        <v>579.37994384765625</v>
      </c>
      <c r="Z61" s="225">
        <v>583.612060546875</v>
      </c>
      <c r="AA61" s="225">
        <v>555.41650390625</v>
      </c>
      <c r="AB61" s="225">
        <v>550.2022705078125</v>
      </c>
      <c r="AC61" s="225">
        <v>571.14569091796875</v>
      </c>
      <c r="AD61" s="225">
        <v>574.72479248046875</v>
      </c>
      <c r="AE61" s="225">
        <v>584.1260986328125</v>
      </c>
      <c r="AF61" s="225">
        <v>579.15948486328125</v>
      </c>
      <c r="AG61" s="225">
        <v>557.3768310546875</v>
      </c>
      <c r="AH61" s="225">
        <v>548.60943603515625</v>
      </c>
      <c r="AI61" s="225">
        <v>570.1793212890625</v>
      </c>
      <c r="AJ61" s="225">
        <v>573.2655029296875</v>
      </c>
      <c r="AK61" s="225">
        <v>579.140869140625</v>
      </c>
      <c r="AL61" s="225">
        <v>583.3563232421875</v>
      </c>
      <c r="AM61" s="225">
        <v>552.48876953125</v>
      </c>
      <c r="AN61" s="225">
        <v>550.8050537109375</v>
      </c>
      <c r="AO61" s="225">
        <v>570.72216796875</v>
      </c>
      <c r="AP61" s="225">
        <v>572.899169921875</v>
      </c>
      <c r="AQ61" s="225">
        <v>583.98773193359375</v>
      </c>
      <c r="AR61" s="225">
        <v>580.51556396484375</v>
      </c>
      <c r="AS61" s="225">
        <v>551.84918212890625</v>
      </c>
      <c r="AT61" s="225">
        <v>550.95135498046875</v>
      </c>
      <c r="AU61" s="225">
        <v>570.02239990234375</v>
      </c>
      <c r="AV61" s="225">
        <v>571.55010986328125</v>
      </c>
      <c r="AW61" s="225">
        <v>577.00128173828125</v>
      </c>
      <c r="AX61" s="225">
        <v>581.85125732421875</v>
      </c>
      <c r="AY61" s="225">
        <v>557.70404052734375</v>
      </c>
      <c r="AZ61" s="225">
        <v>548.646240234375</v>
      </c>
      <c r="BA61" s="225">
        <v>569.1845703125</v>
      </c>
      <c r="BB61" s="225">
        <v>569.6138916015625</v>
      </c>
      <c r="BC61" s="225">
        <v>574.0802001953125</v>
      </c>
      <c r="BD61" s="225">
        <v>580.76025390625</v>
      </c>
      <c r="BE61" s="225">
        <v>556.619140625</v>
      </c>
      <c r="BF61" s="225">
        <v>548.70318603515625</v>
      </c>
      <c r="BG61" s="225">
        <v>569.28363037109375</v>
      </c>
      <c r="BH61" s="225">
        <v>568.8603515625</v>
      </c>
      <c r="BI61" s="225">
        <v>580.05029296875</v>
      </c>
      <c r="BJ61" s="225">
        <v>580.91387939453125</v>
      </c>
      <c r="BK61" s="225">
        <v>557.19073486328125</v>
      </c>
      <c r="BL61" s="225">
        <v>590.56842041015625</v>
      </c>
      <c r="BM61" s="225">
        <v>469.1956787109375</v>
      </c>
      <c r="BN61" s="225">
        <v>582.62261962890625</v>
      </c>
      <c r="BO61" s="225">
        <v>476.76336669921875</v>
      </c>
      <c r="BP61" s="225">
        <v>561.5770263671875</v>
      </c>
      <c r="BQ61" s="225">
        <v>654.049072265625</v>
      </c>
      <c r="BR61" s="225">
        <v>614.8553466796875</v>
      </c>
      <c r="BS61" s="225">
        <v>493.09646606445313</v>
      </c>
      <c r="BT61" s="225">
        <v>546.61993408203125</v>
      </c>
      <c r="BU61" s="225">
        <v>489.46127319335938</v>
      </c>
      <c r="BV61" s="225">
        <v>545.12921142578125</v>
      </c>
      <c r="BW61" s="225">
        <v>489.32025146484375</v>
      </c>
      <c r="BX61" s="225">
        <v>588.84661865234375</v>
      </c>
      <c r="BY61" s="225">
        <v>468.66998291015625</v>
      </c>
      <c r="BZ61" s="225">
        <v>583.61566162109375</v>
      </c>
      <c r="CA61" s="225">
        <v>476.50143432617188</v>
      </c>
      <c r="CB61" s="225">
        <v>561.2640380859375</v>
      </c>
      <c r="CC61" s="225">
        <v>655.08905029296875</v>
      </c>
      <c r="CD61" s="225">
        <v>615.1773681640625</v>
      </c>
      <c r="CE61" s="225">
        <v>492.234375</v>
      </c>
      <c r="CF61" s="225">
        <v>546.9010009765625</v>
      </c>
      <c r="CG61" s="225">
        <v>473.7747802734375</v>
      </c>
      <c r="CH61" s="225">
        <v>545.14373779296875</v>
      </c>
      <c r="CI61" s="225">
        <v>489.16403198242188</v>
      </c>
      <c r="CJ61" s="225">
        <v>587.64111328125</v>
      </c>
      <c r="CK61" s="225">
        <v>467.34344482421875</v>
      </c>
      <c r="CL61" s="225">
        <v>587.45794677734375</v>
      </c>
      <c r="CM61" s="225">
        <v>471.586181640625</v>
      </c>
      <c r="CN61" s="225">
        <v>561.95440673828125</v>
      </c>
      <c r="CO61" s="225">
        <v>646.65472412109375</v>
      </c>
      <c r="CP61" s="225">
        <v>616.67236328125</v>
      </c>
      <c r="CQ61" s="225">
        <v>491.27651977539063</v>
      </c>
      <c r="CR61" s="225">
        <v>546.84979248046875</v>
      </c>
      <c r="CS61" s="225">
        <v>486.01516723632813</v>
      </c>
      <c r="CT61" s="225">
        <v>546.39251708984375</v>
      </c>
      <c r="CU61" s="225">
        <v>487.88912963867188</v>
      </c>
      <c r="CV61" s="225">
        <v>586.9522705078125</v>
      </c>
      <c r="CW61" s="225">
        <v>466.9024658203125</v>
      </c>
      <c r="CX61" s="225">
        <v>587.71942138671875</v>
      </c>
      <c r="CY61" s="225">
        <v>472.69351196289063</v>
      </c>
      <c r="CZ61" s="225">
        <v>563.6737060546875</v>
      </c>
      <c r="DA61" s="225">
        <v>651.83978271484375</v>
      </c>
      <c r="DB61" s="225">
        <v>611.0694580078125</v>
      </c>
      <c r="DC61" s="225">
        <v>489.79269409179688</v>
      </c>
      <c r="DD61" s="225">
        <v>546.78125</v>
      </c>
      <c r="DE61" s="225">
        <v>482.58297729492188</v>
      </c>
      <c r="DF61" s="225">
        <v>545.49267578125</v>
      </c>
      <c r="DG61" s="225">
        <v>487.49411010742188</v>
      </c>
      <c r="DH61" s="225">
        <v>586.4398193359375</v>
      </c>
      <c r="DI61" s="225">
        <v>466.633056640625</v>
      </c>
      <c r="DJ61" s="225">
        <v>590.87603759765625</v>
      </c>
      <c r="DK61" s="225">
        <v>467.97549438476563</v>
      </c>
      <c r="DL61" s="225">
        <v>562.546875</v>
      </c>
      <c r="DM61" s="225">
        <v>650.59979248046875</v>
      </c>
      <c r="DN61" s="225">
        <v>616.08837890625</v>
      </c>
      <c r="DO61" s="225">
        <v>489.80484008789063</v>
      </c>
      <c r="DP61" s="225">
        <v>547.27923583984375</v>
      </c>
      <c r="DQ61" s="225">
        <v>478.58706665039063</v>
      </c>
      <c r="DR61" s="225">
        <v>545.2288818359375</v>
      </c>
      <c r="DS61" s="225">
        <v>486.783447265625</v>
      </c>
      <c r="DT61" s="225">
        <v>584.98968505859375</v>
      </c>
      <c r="DU61" s="225">
        <v>466.78369140625</v>
      </c>
      <c r="DV61" s="225">
        <v>589.47027587890625</v>
      </c>
      <c r="DW61" s="225">
        <v>468.21417236328125</v>
      </c>
      <c r="DX61" s="225">
        <v>563.27178955078125</v>
      </c>
      <c r="DY61" s="225">
        <v>649.37628173828125</v>
      </c>
      <c r="DZ61" s="225">
        <v>614.7530517578125</v>
      </c>
      <c r="EA61" s="225">
        <v>489.50665283203125</v>
      </c>
      <c r="EB61" s="225">
        <v>546.6878662109375</v>
      </c>
      <c r="EC61" s="225">
        <v>489.98458862304688</v>
      </c>
      <c r="ED61" s="225">
        <v>543.4801025390625</v>
      </c>
      <c r="EE61" s="225">
        <v>487.05938720703125</v>
      </c>
      <c r="EF61" s="225">
        <v>584.275634765625</v>
      </c>
      <c r="EG61" s="225">
        <v>466.07598876953125</v>
      </c>
      <c r="EH61" s="225">
        <v>590.10882568359375</v>
      </c>
      <c r="EI61" s="225">
        <v>468.44113159179688</v>
      </c>
      <c r="EJ61" s="225">
        <v>563.3599853515625</v>
      </c>
      <c r="EK61" s="225">
        <v>644.18792724609375</v>
      </c>
      <c r="EL61" s="225">
        <v>610.9730224609375</v>
      </c>
      <c r="EM61" s="225">
        <v>488.47604370117188</v>
      </c>
      <c r="EN61" s="225">
        <v>546.77435302734375</v>
      </c>
      <c r="EO61" s="225">
        <v>479.80105590820313</v>
      </c>
      <c r="EP61" s="225">
        <v>542.9971923828125</v>
      </c>
      <c r="EQ61" s="225">
        <v>486.94000244140625</v>
      </c>
      <c r="ER61" s="225">
        <v>583.79986572265625</v>
      </c>
      <c r="ES61" s="225">
        <v>466.49932861328125</v>
      </c>
      <c r="ET61" s="225">
        <v>591.89385986328125</v>
      </c>
      <c r="EU61" s="225">
        <v>466.045654296875</v>
      </c>
      <c r="EV61" s="225">
        <v>563.25787353515625</v>
      </c>
      <c r="EW61" s="225">
        <v>634.83868408203125</v>
      </c>
      <c r="EX61" s="225">
        <v>612.96923828125</v>
      </c>
      <c r="EY61" s="225">
        <v>487.91171264648438</v>
      </c>
      <c r="EZ61" s="225">
        <v>546.81658935546875</v>
      </c>
      <c r="FA61" s="225">
        <v>482.48455810546875</v>
      </c>
      <c r="FB61" s="225">
        <v>543.1031494140625</v>
      </c>
      <c r="FC61" s="225">
        <v>487.00238037109375</v>
      </c>
      <c r="FD61" s="225">
        <v>582.21038818359375</v>
      </c>
      <c r="FE61" s="225">
        <v>465.67022705078125</v>
      </c>
      <c r="FF61" s="225">
        <v>593.06036376953125</v>
      </c>
      <c r="FG61" s="225">
        <v>464.24212646484375</v>
      </c>
      <c r="FH61" s="225">
        <v>564.31768798828125</v>
      </c>
      <c r="FI61" s="225">
        <v>635.11102294921875</v>
      </c>
      <c r="FJ61" s="225">
        <v>613.07061767578125</v>
      </c>
      <c r="FK61" s="225">
        <v>487.86602783203125</v>
      </c>
      <c r="FL61" s="225">
        <v>547.02777099609375</v>
      </c>
      <c r="FM61" s="225">
        <v>485.0106201171875</v>
      </c>
      <c r="FN61" s="225">
        <v>542.64410400390625</v>
      </c>
      <c r="FO61" s="225">
        <v>486.95046997070313</v>
      </c>
      <c r="FP61" s="225">
        <v>580.3255615234375</v>
      </c>
      <c r="FQ61" s="225">
        <v>465.22341918945313</v>
      </c>
      <c r="FR61" s="225">
        <v>593.5313720703125</v>
      </c>
      <c r="FS61" s="225">
        <v>463.900390625</v>
      </c>
      <c r="FT61" s="225">
        <v>565.72528076171875</v>
      </c>
      <c r="FU61" s="225">
        <v>626.83026123046875</v>
      </c>
      <c r="FV61" s="225">
        <v>605.9490966796875</v>
      </c>
      <c r="FW61" s="225">
        <v>486.57464599609375</v>
      </c>
      <c r="FX61" s="225">
        <v>547.1158447265625</v>
      </c>
      <c r="FY61" s="225">
        <v>491.27944946289063</v>
      </c>
      <c r="FZ61" s="225">
        <v>540.79974365234375</v>
      </c>
      <c r="GA61" s="225">
        <v>487.0626220703125</v>
      </c>
      <c r="GB61" s="225">
        <v>565.85223388671875</v>
      </c>
      <c r="GC61" s="225">
        <v>566.236083984375</v>
      </c>
      <c r="GD61" s="225">
        <v>562.6766357421875</v>
      </c>
      <c r="GE61" s="225">
        <v>562.64654541015625</v>
      </c>
      <c r="GF61" s="225">
        <v>564.17999267578125</v>
      </c>
      <c r="GG61" s="225">
        <v>561.93389892578125</v>
      </c>
      <c r="GH61" s="225">
        <v>562.2713623046875</v>
      </c>
      <c r="GI61" s="225">
        <v>561.58917236328125</v>
      </c>
      <c r="GJ61" s="225">
        <v>559.0369873046875</v>
      </c>
      <c r="GK61" s="225">
        <v>557.22235107421875</v>
      </c>
      <c r="GL61" s="225">
        <v>585.35931396484375</v>
      </c>
      <c r="GM61" s="225">
        <v>466.60162353515625</v>
      </c>
      <c r="GN61" s="225">
        <v>589.862548828125</v>
      </c>
      <c r="GO61" s="225">
        <v>468.18206787109375</v>
      </c>
      <c r="GP61" s="225">
        <v>563.82403564453125</v>
      </c>
      <c r="GQ61" s="225">
        <v>639.68597412109375</v>
      </c>
      <c r="GR61" s="225">
        <v>611.93963623046875</v>
      </c>
      <c r="GS61" s="225">
        <v>489.08364868164063</v>
      </c>
      <c r="GT61" s="225">
        <v>546.92889404296875</v>
      </c>
      <c r="GU61" s="225">
        <v>485.19354248046875</v>
      </c>
      <c r="GV61" s="225">
        <v>543.1651611328125</v>
      </c>
      <c r="GW61" s="225">
        <v>487.30416870117188</v>
      </c>
      <c r="GX61" s="225">
        <v>561.46112060546875</v>
      </c>
      <c r="GY61" s="225">
        <v>561.4610595703125</v>
      </c>
    </row>
    <row r="62" spans="1:207" x14ac:dyDescent="0.25">
      <c r="A62" s="226">
        <v>44531</v>
      </c>
      <c r="B62" s="225">
        <v>12</v>
      </c>
      <c r="C62" s="225">
        <v>2021</v>
      </c>
      <c r="D62" s="225">
        <v>573.46417236328125</v>
      </c>
      <c r="E62" s="225">
        <v>587.8359375</v>
      </c>
      <c r="F62" s="225">
        <v>599.20440673828125</v>
      </c>
      <c r="G62" s="225">
        <v>610.62896728515625</v>
      </c>
      <c r="H62" s="225">
        <v>604.0164794921875</v>
      </c>
      <c r="I62" s="225">
        <v>563.1234130859375</v>
      </c>
      <c r="J62" s="225">
        <v>574.89825439453125</v>
      </c>
      <c r="K62" s="225">
        <v>592.1019287109375</v>
      </c>
      <c r="L62" s="225">
        <v>598.203125</v>
      </c>
      <c r="M62" s="225">
        <v>606.6688232421875</v>
      </c>
      <c r="N62" s="225">
        <v>603.43695068359375</v>
      </c>
      <c r="O62" s="225">
        <v>564.8634033203125</v>
      </c>
      <c r="P62" s="225">
        <v>570.7054443359375</v>
      </c>
      <c r="Q62" s="225">
        <v>586.61761474609375</v>
      </c>
      <c r="R62" s="225">
        <v>596.79937744140625</v>
      </c>
      <c r="S62" s="225">
        <v>611.36956787109375</v>
      </c>
      <c r="T62" s="225">
        <v>603.17388916015625</v>
      </c>
      <c r="U62" s="225">
        <v>568.3092041015625</v>
      </c>
      <c r="V62" s="225">
        <v>570.86846923828125</v>
      </c>
      <c r="W62" s="225">
        <v>589.86260986328125</v>
      </c>
      <c r="X62" s="225">
        <v>598.16864013671875</v>
      </c>
      <c r="Y62" s="225">
        <v>605.31011962890625</v>
      </c>
      <c r="Z62" s="225">
        <v>606.2236328125</v>
      </c>
      <c r="AA62" s="225">
        <v>572.35736083984375</v>
      </c>
      <c r="AB62" s="225">
        <v>572.39459228515625</v>
      </c>
      <c r="AC62" s="225">
        <v>591.04742431640625</v>
      </c>
      <c r="AD62" s="225">
        <v>597.61541748046875</v>
      </c>
      <c r="AE62" s="225">
        <v>609.62322998046875</v>
      </c>
      <c r="AF62" s="225">
        <v>601.6051025390625</v>
      </c>
      <c r="AG62" s="225">
        <v>574.11175537109375</v>
      </c>
      <c r="AH62" s="225">
        <v>570.62158203125</v>
      </c>
      <c r="AI62" s="225">
        <v>590.21795654296875</v>
      </c>
      <c r="AJ62" s="225">
        <v>596.10516357421875</v>
      </c>
      <c r="AK62" s="225">
        <v>605.217041015625</v>
      </c>
      <c r="AL62" s="225">
        <v>605.60260009765625</v>
      </c>
      <c r="AM62" s="225">
        <v>569.430908203125</v>
      </c>
      <c r="AN62" s="225">
        <v>573.5184326171875</v>
      </c>
      <c r="AO62" s="225">
        <v>590.339111328125</v>
      </c>
      <c r="AP62" s="225">
        <v>595.088134765625</v>
      </c>
      <c r="AQ62" s="225">
        <v>608.55767822265625</v>
      </c>
      <c r="AR62" s="225">
        <v>602.615966796875</v>
      </c>
      <c r="AS62" s="225">
        <v>569.2120361328125</v>
      </c>
      <c r="AT62" s="225">
        <v>572.95013427734375</v>
      </c>
      <c r="AU62" s="225">
        <v>590.1298828125</v>
      </c>
      <c r="AV62" s="225">
        <v>594.02374267578125</v>
      </c>
      <c r="AW62" s="225">
        <v>601.6104736328125</v>
      </c>
      <c r="AX62" s="225">
        <v>604.24700927734375</v>
      </c>
      <c r="AY62" s="225">
        <v>574.49163818359375</v>
      </c>
      <c r="AZ62" s="225">
        <v>570.13946533203125</v>
      </c>
      <c r="BA62" s="225">
        <v>588.56573486328125</v>
      </c>
      <c r="BB62" s="225">
        <v>591.92413330078125</v>
      </c>
      <c r="BC62" s="225">
        <v>598.32208251953125</v>
      </c>
      <c r="BD62" s="225">
        <v>602.4132080078125</v>
      </c>
      <c r="BE62" s="225">
        <v>573.828369140625</v>
      </c>
      <c r="BF62" s="225">
        <v>570.58172607421875</v>
      </c>
      <c r="BG62" s="225">
        <v>588.6160888671875</v>
      </c>
      <c r="BH62" s="225">
        <v>590.8201904296875</v>
      </c>
      <c r="BI62" s="225">
        <v>605.46905517578125</v>
      </c>
      <c r="BJ62" s="225">
        <v>602.51690673828125</v>
      </c>
      <c r="BK62" s="225">
        <v>574.3057861328125</v>
      </c>
      <c r="BL62" s="225">
        <v>617.36956787109375</v>
      </c>
      <c r="BM62" s="225">
        <v>494.83908081054688</v>
      </c>
      <c r="BN62" s="225">
        <v>610.57440185546875</v>
      </c>
      <c r="BO62" s="225">
        <v>486.24313354492188</v>
      </c>
      <c r="BP62" s="225">
        <v>579.74468994140625</v>
      </c>
      <c r="BQ62" s="225">
        <v>657.938720703125</v>
      </c>
      <c r="BR62" s="225">
        <v>642.51702880859375</v>
      </c>
      <c r="BS62" s="225">
        <v>502.60601806640625</v>
      </c>
      <c r="BT62" s="225">
        <v>566.92889404296875</v>
      </c>
      <c r="BU62" s="225">
        <v>494.53634643554688</v>
      </c>
      <c r="BV62" s="225">
        <v>579.67559814453125</v>
      </c>
      <c r="BW62" s="225">
        <v>505.1920166015625</v>
      </c>
      <c r="BX62" s="225">
        <v>615.01849365234375</v>
      </c>
      <c r="BY62" s="225">
        <v>494.02365112304688</v>
      </c>
      <c r="BZ62" s="225">
        <v>611.39971923828125</v>
      </c>
      <c r="CA62" s="225">
        <v>485.90908813476563</v>
      </c>
      <c r="CB62" s="225">
        <v>579.684326171875</v>
      </c>
      <c r="CC62" s="225">
        <v>658.75225830078125</v>
      </c>
      <c r="CD62" s="225">
        <v>642.78729248046875</v>
      </c>
      <c r="CE62" s="225">
        <v>501.75057983398438</v>
      </c>
      <c r="CF62" s="225">
        <v>567.80621337890625</v>
      </c>
      <c r="CG62" s="225">
        <v>478.13870239257813</v>
      </c>
      <c r="CH62" s="225">
        <v>579.6090087890625</v>
      </c>
      <c r="CI62" s="225">
        <v>504.89602661132813</v>
      </c>
      <c r="CJ62" s="225">
        <v>613.3773193359375</v>
      </c>
      <c r="CK62" s="225">
        <v>492.53790283203125</v>
      </c>
      <c r="CL62" s="225">
        <v>615.50201416015625</v>
      </c>
      <c r="CM62" s="225">
        <v>481.235595703125</v>
      </c>
      <c r="CN62" s="225">
        <v>580.535888671875</v>
      </c>
      <c r="CO62" s="225">
        <v>650.1473388671875</v>
      </c>
      <c r="CP62" s="225">
        <v>644.36187744140625</v>
      </c>
      <c r="CQ62" s="225">
        <v>500.60647583007813</v>
      </c>
      <c r="CR62" s="225">
        <v>567.9561767578125</v>
      </c>
      <c r="CS62" s="225">
        <v>491.61846923828125</v>
      </c>
      <c r="CT62" s="225">
        <v>580.33135986328125</v>
      </c>
      <c r="CU62" s="225">
        <v>503.6138916015625</v>
      </c>
      <c r="CV62" s="225">
        <v>612.44866943359375</v>
      </c>
      <c r="CW62" s="225">
        <v>492.0611572265625</v>
      </c>
      <c r="CX62" s="225">
        <v>615.29534912109375</v>
      </c>
      <c r="CY62" s="225">
        <v>482.28970336914063</v>
      </c>
      <c r="CZ62" s="225">
        <v>582.56109619140625</v>
      </c>
      <c r="DA62" s="225">
        <v>655.4248046875</v>
      </c>
      <c r="DB62" s="225">
        <v>640.27105712890625</v>
      </c>
      <c r="DC62" s="225">
        <v>499.0340576171875</v>
      </c>
      <c r="DD62" s="225">
        <v>567.89044189453125</v>
      </c>
      <c r="DE62" s="225">
        <v>488.02279663085938</v>
      </c>
      <c r="DF62" s="225">
        <v>578.52716064453125</v>
      </c>
      <c r="DG62" s="225">
        <v>502.96258544921875</v>
      </c>
      <c r="DH62" s="225">
        <v>611.76611328125</v>
      </c>
      <c r="DI62" s="225">
        <v>491.9246826171875</v>
      </c>
      <c r="DJ62" s="225">
        <v>618.3951416015625</v>
      </c>
      <c r="DK62" s="225">
        <v>477.64276123046875</v>
      </c>
      <c r="DL62" s="225">
        <v>581.4384765625</v>
      </c>
      <c r="DM62" s="225">
        <v>653.90863037109375</v>
      </c>
      <c r="DN62" s="225">
        <v>644.2003173828125</v>
      </c>
      <c r="DO62" s="225">
        <v>498.965087890625</v>
      </c>
      <c r="DP62" s="225">
        <v>568.5953369140625</v>
      </c>
      <c r="DQ62" s="225">
        <v>483.539794921875</v>
      </c>
      <c r="DR62" s="225">
        <v>577.52496337890625</v>
      </c>
      <c r="DS62" s="225">
        <v>502.59170532226563</v>
      </c>
      <c r="DT62" s="225">
        <v>609.916748046875</v>
      </c>
      <c r="DU62" s="225">
        <v>491.92587280273438</v>
      </c>
      <c r="DV62" s="225">
        <v>617.00726318359375</v>
      </c>
      <c r="DW62" s="225">
        <v>477.93902587890625</v>
      </c>
      <c r="DX62" s="225">
        <v>582.28411865234375</v>
      </c>
      <c r="DY62" s="225">
        <v>652.72113037109375</v>
      </c>
      <c r="DZ62" s="225">
        <v>643.5872802734375</v>
      </c>
      <c r="EA62" s="225">
        <v>498.62847900390625</v>
      </c>
      <c r="EB62" s="225">
        <v>567.8995361328125</v>
      </c>
      <c r="EC62" s="225">
        <v>496.02450561523438</v>
      </c>
      <c r="ED62" s="225">
        <v>575.4521484375</v>
      </c>
      <c r="EE62" s="225">
        <v>502.48583984375</v>
      </c>
      <c r="EF62" s="225">
        <v>609.00537109375</v>
      </c>
      <c r="EG62" s="225">
        <v>490.98538208007813</v>
      </c>
      <c r="EH62" s="225">
        <v>617.84368896484375</v>
      </c>
      <c r="EI62" s="225">
        <v>478.1336669921875</v>
      </c>
      <c r="EJ62" s="225">
        <v>582.2908935546875</v>
      </c>
      <c r="EK62" s="225">
        <v>647.39447021484375</v>
      </c>
      <c r="EL62" s="225">
        <v>640.78106689453125</v>
      </c>
      <c r="EM62" s="225">
        <v>497.60137939453125</v>
      </c>
      <c r="EN62" s="225">
        <v>568.354248046875</v>
      </c>
      <c r="EO62" s="225">
        <v>485.02850341796875</v>
      </c>
      <c r="EP62" s="225">
        <v>574.8624267578125</v>
      </c>
      <c r="EQ62" s="225">
        <v>502.39791870117188</v>
      </c>
      <c r="ER62" s="225">
        <v>608.39813232421875</v>
      </c>
      <c r="ES62" s="225">
        <v>491.7335205078125</v>
      </c>
      <c r="ET62" s="225">
        <v>619.49749755859375</v>
      </c>
      <c r="EU62" s="225">
        <v>475.93338012695313</v>
      </c>
      <c r="EV62" s="225">
        <v>582.3338623046875</v>
      </c>
      <c r="EW62" s="225">
        <v>637.8367919921875</v>
      </c>
      <c r="EX62" s="225">
        <v>642.67877197265625</v>
      </c>
      <c r="EY62" s="225">
        <v>496.98614501953125</v>
      </c>
      <c r="EZ62" s="225">
        <v>568.3665771484375</v>
      </c>
      <c r="FA62" s="225">
        <v>488.203857421875</v>
      </c>
      <c r="FB62" s="225">
        <v>574.64324951171875</v>
      </c>
      <c r="FC62" s="225">
        <v>502.20986938476563</v>
      </c>
      <c r="FD62" s="225">
        <v>606.41021728515625</v>
      </c>
      <c r="FE62" s="225">
        <v>490.65634155273438</v>
      </c>
      <c r="FF62" s="225">
        <v>620.2542724609375</v>
      </c>
      <c r="FG62" s="225">
        <v>474.19610595703125</v>
      </c>
      <c r="FH62" s="225">
        <v>583.4862060546875</v>
      </c>
      <c r="FI62" s="225">
        <v>637.98602294921875</v>
      </c>
      <c r="FJ62" s="225">
        <v>642.75067138671875</v>
      </c>
      <c r="FK62" s="225">
        <v>496.83779907226563</v>
      </c>
      <c r="FL62" s="225">
        <v>568.84869384765625</v>
      </c>
      <c r="FM62" s="225">
        <v>490.96932983398438</v>
      </c>
      <c r="FN62" s="225">
        <v>573.604248046875</v>
      </c>
      <c r="FO62" s="225">
        <v>502.0208740234375</v>
      </c>
      <c r="FP62" s="225">
        <v>603.9820556640625</v>
      </c>
      <c r="FQ62" s="225">
        <v>489.91293334960938</v>
      </c>
      <c r="FR62" s="225">
        <v>621.57977294921875</v>
      </c>
      <c r="FS62" s="225">
        <v>474.08798217773438</v>
      </c>
      <c r="FT62" s="225">
        <v>585.06829833984375</v>
      </c>
      <c r="FU62" s="225">
        <v>629.60821533203125</v>
      </c>
      <c r="FV62" s="225">
        <v>637.1282958984375</v>
      </c>
      <c r="FW62" s="225">
        <v>495.35101318359375</v>
      </c>
      <c r="FX62" s="225">
        <v>569.23974609375</v>
      </c>
      <c r="FY62" s="225">
        <v>497.87164306640625</v>
      </c>
      <c r="FZ62" s="225">
        <v>572.4344482421875</v>
      </c>
      <c r="GA62" s="225">
        <v>501.85195922851563</v>
      </c>
      <c r="GB62" s="225">
        <v>588.8946533203125</v>
      </c>
      <c r="GC62" s="225">
        <v>588.6776123046875</v>
      </c>
      <c r="GD62" s="225">
        <v>584.580810546875</v>
      </c>
      <c r="GE62" s="225">
        <v>584.78228759765625</v>
      </c>
      <c r="GF62" s="225">
        <v>585.58123779296875</v>
      </c>
      <c r="GG62" s="225">
        <v>583.1768798828125</v>
      </c>
      <c r="GH62" s="225">
        <v>583.58270263671875</v>
      </c>
      <c r="GI62" s="225">
        <v>582.72491455078125</v>
      </c>
      <c r="GJ62" s="225">
        <v>579.57427978515625</v>
      </c>
      <c r="GK62" s="225">
        <v>578.02886962890625</v>
      </c>
      <c r="GL62" s="225">
        <v>610.45025634765625</v>
      </c>
      <c r="GM62" s="225">
        <v>491.69778442382813</v>
      </c>
      <c r="GN62" s="225">
        <v>617.5546875</v>
      </c>
      <c r="GO62" s="225">
        <v>477.98757934570313</v>
      </c>
      <c r="GP62" s="225">
        <v>582.84381103515625</v>
      </c>
      <c r="GQ62" s="225">
        <v>642.807861328125</v>
      </c>
      <c r="GR62" s="225">
        <v>641.4180908203125</v>
      </c>
      <c r="GS62" s="225">
        <v>498.20263671875</v>
      </c>
      <c r="GT62" s="225">
        <v>568.4461669921875</v>
      </c>
      <c r="GU62" s="225">
        <v>490.982666015625</v>
      </c>
      <c r="GV62" s="225">
        <v>575.228271484375</v>
      </c>
      <c r="GW62" s="225">
        <v>502.60379028320313</v>
      </c>
      <c r="GX62" s="225">
        <v>582.83331298828125</v>
      </c>
      <c r="GY62" s="225">
        <v>582.833251953125</v>
      </c>
    </row>
    <row r="63" spans="1:207" x14ac:dyDescent="0.25">
      <c r="A63" s="226">
        <v>44562</v>
      </c>
      <c r="B63" s="225">
        <v>1</v>
      </c>
      <c r="C63" s="225">
        <v>2022</v>
      </c>
      <c r="D63" s="225">
        <v>596.66717529296875</v>
      </c>
      <c r="E63" s="225">
        <v>611.266357421875</v>
      </c>
      <c r="F63" s="225">
        <v>624.49822998046875</v>
      </c>
      <c r="G63" s="225">
        <v>632.02252197265625</v>
      </c>
      <c r="H63" s="225">
        <v>628.2794189453125</v>
      </c>
      <c r="I63" s="225">
        <v>583.688720703125</v>
      </c>
      <c r="J63" s="225">
        <v>598.2806396484375</v>
      </c>
      <c r="K63" s="225">
        <v>615.36590576171875</v>
      </c>
      <c r="L63" s="225">
        <v>623.0709228515625</v>
      </c>
      <c r="M63" s="225">
        <v>627.79180908203125</v>
      </c>
      <c r="N63" s="225">
        <v>627.61505126953125</v>
      </c>
      <c r="O63" s="225">
        <v>585.59478759765625</v>
      </c>
      <c r="P63" s="225">
        <v>593.224609375</v>
      </c>
      <c r="Q63" s="225">
        <v>609.36859130859375</v>
      </c>
      <c r="R63" s="225">
        <v>621.30401611328125</v>
      </c>
      <c r="S63" s="225">
        <v>632.75927734375</v>
      </c>
      <c r="T63" s="225">
        <v>627.72943115234375</v>
      </c>
      <c r="U63" s="225">
        <v>589.012939453125</v>
      </c>
      <c r="V63" s="225">
        <v>593.20550537109375</v>
      </c>
      <c r="W63" s="225">
        <v>612.6236572265625</v>
      </c>
      <c r="X63" s="225">
        <v>622.50042724609375</v>
      </c>
      <c r="Y63" s="225">
        <v>626.29296875</v>
      </c>
      <c r="Z63" s="225">
        <v>630.7799072265625</v>
      </c>
      <c r="AA63" s="225">
        <v>592.92388916015625</v>
      </c>
      <c r="AB63" s="225">
        <v>595.65802001953125</v>
      </c>
      <c r="AC63" s="225">
        <v>613.76953125</v>
      </c>
      <c r="AD63" s="225">
        <v>621.45367431640625</v>
      </c>
      <c r="AE63" s="225">
        <v>630.84716796875</v>
      </c>
      <c r="AF63" s="225">
        <v>625.73797607421875</v>
      </c>
      <c r="AG63" s="225">
        <v>594.90625</v>
      </c>
      <c r="AH63" s="225">
        <v>593.1737060546875</v>
      </c>
      <c r="AI63" s="225">
        <v>612.851318359375</v>
      </c>
      <c r="AJ63" s="225">
        <v>619.79998779296875</v>
      </c>
      <c r="AK63" s="225">
        <v>626.2376708984375</v>
      </c>
      <c r="AL63" s="225">
        <v>629.87725830078125</v>
      </c>
      <c r="AM63" s="225">
        <v>589.98284912109375</v>
      </c>
      <c r="AN63" s="225">
        <v>596.1248779296875</v>
      </c>
      <c r="AO63" s="225">
        <v>612.8544921875</v>
      </c>
      <c r="AP63" s="225">
        <v>618.4833984375</v>
      </c>
      <c r="AQ63" s="225">
        <v>629.6829833984375</v>
      </c>
      <c r="AR63" s="225">
        <v>627.33990478515625</v>
      </c>
      <c r="AS63" s="225">
        <v>589.966552734375</v>
      </c>
      <c r="AT63" s="225">
        <v>595.5126953125</v>
      </c>
      <c r="AU63" s="225">
        <v>612.498291015625</v>
      </c>
      <c r="AV63" s="225">
        <v>616.94476318359375</v>
      </c>
      <c r="AW63" s="225">
        <v>622.141357421875</v>
      </c>
      <c r="AX63" s="225">
        <v>629.4678955078125</v>
      </c>
      <c r="AY63" s="225">
        <v>595.35784912109375</v>
      </c>
      <c r="AZ63" s="225">
        <v>592.65643310546875</v>
      </c>
      <c r="BA63" s="225">
        <v>610.64520263671875</v>
      </c>
      <c r="BB63" s="225">
        <v>614.57281494140625</v>
      </c>
      <c r="BC63" s="225">
        <v>618.80731201171875</v>
      </c>
      <c r="BD63" s="225">
        <v>627.8575439453125</v>
      </c>
      <c r="BE63" s="225">
        <v>594.456298828125</v>
      </c>
      <c r="BF63" s="225">
        <v>592.89385986328125</v>
      </c>
      <c r="BG63" s="225">
        <v>610.33837890625</v>
      </c>
      <c r="BH63" s="225">
        <v>612.9425048828125</v>
      </c>
      <c r="BI63" s="225">
        <v>626.30816650390625</v>
      </c>
      <c r="BJ63" s="225">
        <v>627.07525634765625</v>
      </c>
      <c r="BK63" s="225">
        <v>595.06158447265625</v>
      </c>
      <c r="BL63" s="225">
        <v>646.9058837890625</v>
      </c>
      <c r="BM63" s="225">
        <v>503.99154663085938</v>
      </c>
      <c r="BN63" s="225">
        <v>626.26019287109375</v>
      </c>
      <c r="BO63" s="225">
        <v>495.7764892578125</v>
      </c>
      <c r="BP63" s="225">
        <v>598.97052001953125</v>
      </c>
      <c r="BQ63" s="225">
        <v>683.61474609375</v>
      </c>
      <c r="BR63" s="225">
        <v>660.63238525390625</v>
      </c>
      <c r="BS63" s="225">
        <v>539.4801025390625</v>
      </c>
      <c r="BT63" s="225">
        <v>589.21826171875</v>
      </c>
      <c r="BU63" s="225">
        <v>498.5897216796875</v>
      </c>
      <c r="BV63" s="225">
        <v>612.30889892578125</v>
      </c>
      <c r="BW63" s="225">
        <v>526.1376953125</v>
      </c>
      <c r="BX63" s="225">
        <v>644.77197265625</v>
      </c>
      <c r="BY63" s="225">
        <v>502.90408325195313</v>
      </c>
      <c r="BZ63" s="225">
        <v>627.14215087890625</v>
      </c>
      <c r="CA63" s="225">
        <v>495.6004638671875</v>
      </c>
      <c r="CB63" s="225">
        <v>598.84478759765625</v>
      </c>
      <c r="CC63" s="225">
        <v>684.4798583984375</v>
      </c>
      <c r="CD63" s="225">
        <v>661.1536865234375</v>
      </c>
      <c r="CE63" s="225">
        <v>538.28338623046875</v>
      </c>
      <c r="CF63" s="225">
        <v>590.9053955078125</v>
      </c>
      <c r="CG63" s="225">
        <v>481.953857421875</v>
      </c>
      <c r="CH63" s="225">
        <v>612.7373046875</v>
      </c>
      <c r="CI63" s="225">
        <v>526.08978271484375</v>
      </c>
      <c r="CJ63" s="225">
        <v>643.2684326171875</v>
      </c>
      <c r="CK63" s="225">
        <v>501.45382690429688</v>
      </c>
      <c r="CL63" s="225">
        <v>630.9664306640625</v>
      </c>
      <c r="CM63" s="225">
        <v>490.12454223632813</v>
      </c>
      <c r="CN63" s="225">
        <v>599.78271484375</v>
      </c>
      <c r="CO63" s="225">
        <v>676.3966064453125</v>
      </c>
      <c r="CP63" s="225">
        <v>662.79876708984375</v>
      </c>
      <c r="CQ63" s="225">
        <v>537.52557373046875</v>
      </c>
      <c r="CR63" s="225">
        <v>591.202880859375</v>
      </c>
      <c r="CS63" s="225">
        <v>495.48016357421875</v>
      </c>
      <c r="CT63" s="225">
        <v>613.653564453125</v>
      </c>
      <c r="CU63" s="225">
        <v>525.1002197265625</v>
      </c>
      <c r="CV63" s="225">
        <v>642.25531005859375</v>
      </c>
      <c r="CW63" s="225">
        <v>500.91134643554688</v>
      </c>
      <c r="CX63" s="225">
        <v>630.693603515625</v>
      </c>
      <c r="CY63" s="225">
        <v>491.60308837890625</v>
      </c>
      <c r="CZ63" s="225">
        <v>601.88134765625</v>
      </c>
      <c r="DA63" s="225">
        <v>681.44561767578125</v>
      </c>
      <c r="DB63" s="225">
        <v>658.1024169921875</v>
      </c>
      <c r="DC63" s="225">
        <v>536.08758544921875</v>
      </c>
      <c r="DD63" s="225">
        <v>591.101806640625</v>
      </c>
      <c r="DE63" s="225">
        <v>491.81698608398438</v>
      </c>
      <c r="DF63" s="225">
        <v>611.6690673828125</v>
      </c>
      <c r="DG63" s="225">
        <v>524.34002685546875</v>
      </c>
      <c r="DH63" s="225">
        <v>641.85394287109375</v>
      </c>
      <c r="DI63" s="225">
        <v>501.02667236328125</v>
      </c>
      <c r="DJ63" s="225">
        <v>633.7183837890625</v>
      </c>
      <c r="DK63" s="225">
        <v>486.30258178710938</v>
      </c>
      <c r="DL63" s="225">
        <v>600.721923828125</v>
      </c>
      <c r="DM63" s="225">
        <v>679.98089599609375</v>
      </c>
      <c r="DN63" s="225">
        <v>662.74957275390625</v>
      </c>
      <c r="DO63" s="225">
        <v>536.0325927734375</v>
      </c>
      <c r="DP63" s="225">
        <v>592.100830078125</v>
      </c>
      <c r="DQ63" s="225">
        <v>487.44839477539063</v>
      </c>
      <c r="DR63" s="225">
        <v>610.14825439453125</v>
      </c>
      <c r="DS63" s="225">
        <v>523.94171142578125</v>
      </c>
      <c r="DT63" s="225">
        <v>639.85565185546875</v>
      </c>
      <c r="DU63" s="225">
        <v>500.91961669921875</v>
      </c>
      <c r="DV63" s="225">
        <v>632.34515380859375</v>
      </c>
      <c r="DW63" s="225">
        <v>486.79153442382813</v>
      </c>
      <c r="DX63" s="225">
        <v>601.40234375</v>
      </c>
      <c r="DY63" s="225">
        <v>678.79620361328125</v>
      </c>
      <c r="DZ63" s="225">
        <v>661.97052001953125</v>
      </c>
      <c r="EA63" s="225">
        <v>535.8211669921875</v>
      </c>
      <c r="EB63" s="225">
        <v>591.04443359375</v>
      </c>
      <c r="EC63" s="225">
        <v>499.85720825195313</v>
      </c>
      <c r="ED63" s="225">
        <v>608.11029052734375</v>
      </c>
      <c r="EE63" s="225">
        <v>524.14849853515625</v>
      </c>
      <c r="EF63" s="225">
        <v>638.877197265625</v>
      </c>
      <c r="EG63" s="225">
        <v>499.86941528320313</v>
      </c>
      <c r="EH63" s="225">
        <v>633.10479736328125</v>
      </c>
      <c r="EI63" s="225">
        <v>487.285888671875</v>
      </c>
      <c r="EJ63" s="225">
        <v>601.5775146484375</v>
      </c>
      <c r="EK63" s="225">
        <v>673.84173583984375</v>
      </c>
      <c r="EL63" s="225">
        <v>658.6004638671875</v>
      </c>
      <c r="EM63" s="225">
        <v>534.647705078125</v>
      </c>
      <c r="EN63" s="225">
        <v>592.30633544921875</v>
      </c>
      <c r="EO63" s="225">
        <v>488.80984497070313</v>
      </c>
      <c r="EP63" s="225">
        <v>607.8486328125</v>
      </c>
      <c r="EQ63" s="225">
        <v>523.962646484375</v>
      </c>
      <c r="ER63" s="225">
        <v>638.374267578125</v>
      </c>
      <c r="ES63" s="225">
        <v>500.81304931640625</v>
      </c>
      <c r="ET63" s="225">
        <v>634.54974365234375</v>
      </c>
      <c r="EU63" s="225">
        <v>484.52777099609375</v>
      </c>
      <c r="EV63" s="225">
        <v>601.43182373046875</v>
      </c>
      <c r="EW63" s="225">
        <v>664.83740234375</v>
      </c>
      <c r="EX63" s="225">
        <v>660.76446533203125</v>
      </c>
      <c r="EY63" s="225">
        <v>533.9287109375</v>
      </c>
      <c r="EZ63" s="225">
        <v>592.1212158203125</v>
      </c>
      <c r="FA63" s="225">
        <v>491.86541748046875</v>
      </c>
      <c r="FB63" s="225">
        <v>607.64190673828125</v>
      </c>
      <c r="FC63" s="225">
        <v>523.74249267578125</v>
      </c>
      <c r="FD63" s="225">
        <v>636.46923828125</v>
      </c>
      <c r="FE63" s="225">
        <v>499.6265869140625</v>
      </c>
      <c r="FF63" s="225">
        <v>635.31842041015625</v>
      </c>
      <c r="FG63" s="225">
        <v>482.7049560546875</v>
      </c>
      <c r="FH63" s="225">
        <v>602.8026123046875</v>
      </c>
      <c r="FI63" s="225">
        <v>665.0416259765625</v>
      </c>
      <c r="FJ63" s="225">
        <v>660.93438720703125</v>
      </c>
      <c r="FK63" s="225">
        <v>533.93695068359375</v>
      </c>
      <c r="FL63" s="225">
        <v>592.9434814453125</v>
      </c>
      <c r="FM63" s="225">
        <v>494.59304809570313</v>
      </c>
      <c r="FN63" s="225">
        <v>605.8985595703125</v>
      </c>
      <c r="FO63" s="225">
        <v>523.98681640625</v>
      </c>
      <c r="FP63" s="225">
        <v>633.84930419921875</v>
      </c>
      <c r="FQ63" s="225">
        <v>498.61160278320313</v>
      </c>
      <c r="FR63" s="225">
        <v>636.395751953125</v>
      </c>
      <c r="FS63" s="225">
        <v>482.45449829101563</v>
      </c>
      <c r="FT63" s="225">
        <v>604.52899169921875</v>
      </c>
      <c r="FU63" s="225">
        <v>657.09906005859375</v>
      </c>
      <c r="FV63" s="225">
        <v>654.31884765625</v>
      </c>
      <c r="FW63" s="225">
        <v>533.1131591796875</v>
      </c>
      <c r="FX63" s="225">
        <v>593.7308349609375</v>
      </c>
      <c r="FY63" s="225">
        <v>501.53237915039063</v>
      </c>
      <c r="FZ63" s="225">
        <v>605.34033203125</v>
      </c>
      <c r="GA63" s="225">
        <v>524.055419921875</v>
      </c>
      <c r="GB63" s="225">
        <v>612.23675537109375</v>
      </c>
      <c r="GC63" s="225">
        <v>611.97418212890625</v>
      </c>
      <c r="GD63" s="225">
        <v>607.4437255859375</v>
      </c>
      <c r="GE63" s="225">
        <v>607.45526123046875</v>
      </c>
      <c r="GF63" s="225">
        <v>608.58172607421875</v>
      </c>
      <c r="GG63" s="225">
        <v>605.79425048828125</v>
      </c>
      <c r="GH63" s="225">
        <v>606.18255615234375</v>
      </c>
      <c r="GI63" s="225">
        <v>605.22772216796875</v>
      </c>
      <c r="GJ63" s="225">
        <v>601.89227294921875</v>
      </c>
      <c r="GK63" s="225">
        <v>600.1060791015625</v>
      </c>
      <c r="GL63" s="225">
        <v>640.3369140625</v>
      </c>
      <c r="GM63" s="225">
        <v>500.62600708007813</v>
      </c>
      <c r="GN63" s="225">
        <v>632.79949951171875</v>
      </c>
      <c r="GO63" s="225">
        <v>486.81185913085938</v>
      </c>
      <c r="GP63" s="225">
        <v>602.1341552734375</v>
      </c>
      <c r="GQ63" s="225">
        <v>669.521728515625</v>
      </c>
      <c r="GR63" s="225">
        <v>659.37835693359375</v>
      </c>
      <c r="GS63" s="225">
        <v>535.319580078125</v>
      </c>
      <c r="GT63" s="225">
        <v>592.1842041015625</v>
      </c>
      <c r="GU63" s="225">
        <v>494.7215576171875</v>
      </c>
      <c r="GV63" s="225">
        <v>608.0482177734375</v>
      </c>
      <c r="GW63" s="225">
        <v>524.29119873046875</v>
      </c>
      <c r="GX63" s="225">
        <v>605.43438720703125</v>
      </c>
      <c r="GY63" s="225">
        <v>605.434326171875</v>
      </c>
    </row>
    <row r="64" spans="1:207" x14ac:dyDescent="0.25">
      <c r="A64" s="226">
        <v>44593</v>
      </c>
      <c r="B64" s="225">
        <v>2</v>
      </c>
      <c r="C64" s="225">
        <v>2022</v>
      </c>
      <c r="D64" s="225">
        <v>628.823974609375</v>
      </c>
      <c r="E64" s="225">
        <v>641.41400146484375</v>
      </c>
      <c r="F64" s="225">
        <v>656.09820556640625</v>
      </c>
      <c r="G64" s="225">
        <v>664.30804443359375</v>
      </c>
      <c r="H64" s="225">
        <v>664.06842041015625</v>
      </c>
      <c r="I64" s="225">
        <v>612.17791748046875</v>
      </c>
      <c r="J64" s="225">
        <v>629.91357421875</v>
      </c>
      <c r="K64" s="225">
        <v>645.44146728515625</v>
      </c>
      <c r="L64" s="225">
        <v>654.2259521484375</v>
      </c>
      <c r="M64" s="225">
        <v>659.40960693359375</v>
      </c>
      <c r="N64" s="225">
        <v>662.50042724609375</v>
      </c>
      <c r="O64" s="225">
        <v>614.241455078125</v>
      </c>
      <c r="P64" s="225">
        <v>622.9742431640625</v>
      </c>
      <c r="Q64" s="225">
        <v>638.406005859375</v>
      </c>
      <c r="R64" s="225">
        <v>652.09954833984375</v>
      </c>
      <c r="S64" s="225">
        <v>664.7642822265625</v>
      </c>
      <c r="T64" s="225">
        <v>662.47265625</v>
      </c>
      <c r="U64" s="225">
        <v>617.55963134765625</v>
      </c>
      <c r="V64" s="225">
        <v>622.389892578125</v>
      </c>
      <c r="W64" s="225">
        <v>641.4261474609375</v>
      </c>
      <c r="X64" s="225">
        <v>653.49505615234375</v>
      </c>
      <c r="Y64" s="225">
        <v>657.32611083984375</v>
      </c>
      <c r="Z64" s="225">
        <v>665.4439697265625</v>
      </c>
      <c r="AA64" s="225">
        <v>621.3643798828125</v>
      </c>
      <c r="AB64" s="225">
        <v>625.2650146484375</v>
      </c>
      <c r="AC64" s="225">
        <v>642.32684326171875</v>
      </c>
      <c r="AD64" s="225">
        <v>652.0242919921875</v>
      </c>
      <c r="AE64" s="225">
        <v>662.6458740234375</v>
      </c>
      <c r="AF64" s="225">
        <v>659.81011962890625</v>
      </c>
      <c r="AG64" s="225">
        <v>623.62689208984375</v>
      </c>
      <c r="AH64" s="225">
        <v>621.95367431640625</v>
      </c>
      <c r="AI64" s="225">
        <v>641.45989990234375</v>
      </c>
      <c r="AJ64" s="225">
        <v>649.76959228515625</v>
      </c>
      <c r="AK64" s="225">
        <v>656.84613037109375</v>
      </c>
      <c r="AL64" s="225">
        <v>663.8209228515625</v>
      </c>
      <c r="AM64" s="225">
        <v>618.57745361328125</v>
      </c>
      <c r="AN64" s="225">
        <v>624.06329345703125</v>
      </c>
      <c r="AO64" s="225">
        <v>641.2310791015625</v>
      </c>
      <c r="AP64" s="225">
        <v>648.0030517578125</v>
      </c>
      <c r="AQ64" s="225">
        <v>660.76983642578125</v>
      </c>
      <c r="AR64" s="225">
        <v>660.77410888671875</v>
      </c>
      <c r="AS64" s="225">
        <v>618.4417724609375</v>
      </c>
      <c r="AT64" s="225">
        <v>622.7650146484375</v>
      </c>
      <c r="AU64" s="225">
        <v>640.572998046875</v>
      </c>
      <c r="AV64" s="225">
        <v>646.365966796875</v>
      </c>
      <c r="AW64" s="225">
        <v>652.09637451171875</v>
      </c>
      <c r="AX64" s="225">
        <v>663.05792236328125</v>
      </c>
      <c r="AY64" s="225">
        <v>624.0299072265625</v>
      </c>
      <c r="AZ64" s="225">
        <v>619.23907470703125</v>
      </c>
      <c r="BA64" s="225">
        <v>637.81585693359375</v>
      </c>
      <c r="BB64" s="225">
        <v>643.77685546875</v>
      </c>
      <c r="BC64" s="225">
        <v>648.51824951171875</v>
      </c>
      <c r="BD64" s="225">
        <v>660.6708984375</v>
      </c>
      <c r="BE64" s="225">
        <v>622.7159423828125</v>
      </c>
      <c r="BF64" s="225">
        <v>617.756591796875</v>
      </c>
      <c r="BG64" s="225">
        <v>636.975830078125</v>
      </c>
      <c r="BH64" s="225">
        <v>641.48876953125</v>
      </c>
      <c r="BI64" s="225">
        <v>656.005859375</v>
      </c>
      <c r="BJ64" s="225">
        <v>659.26678466796875</v>
      </c>
      <c r="BK64" s="225">
        <v>623.14935302734375</v>
      </c>
      <c r="BL64" s="225">
        <v>692.8427734375</v>
      </c>
      <c r="BM64" s="225">
        <v>517.83831787109375</v>
      </c>
      <c r="BN64" s="225">
        <v>647.79962158203125</v>
      </c>
      <c r="BO64" s="225">
        <v>508.95126342773438</v>
      </c>
      <c r="BP64" s="225">
        <v>625.691162109375</v>
      </c>
      <c r="BQ64" s="225">
        <v>709.93707275390625</v>
      </c>
      <c r="BR64" s="225">
        <v>694.9058837890625</v>
      </c>
      <c r="BS64" s="225">
        <v>547.8577880859375</v>
      </c>
      <c r="BT64" s="225">
        <v>605.47637939453125</v>
      </c>
      <c r="BU64" s="225">
        <v>512.9429931640625</v>
      </c>
      <c r="BV64" s="225">
        <v>640.09808349609375</v>
      </c>
      <c r="BW64" s="225">
        <v>548.91009521484375</v>
      </c>
      <c r="BX64" s="225">
        <v>691.16058349609375</v>
      </c>
      <c r="BY64" s="225">
        <v>516.775146484375</v>
      </c>
      <c r="BZ64" s="225">
        <v>649.05926513671875</v>
      </c>
      <c r="CA64" s="225">
        <v>509.09478759765625</v>
      </c>
      <c r="CB64" s="225">
        <v>625.5859375</v>
      </c>
      <c r="CC64" s="225">
        <v>710.53692626953125</v>
      </c>
      <c r="CD64" s="225">
        <v>695.41748046875</v>
      </c>
      <c r="CE64" s="225">
        <v>546.49713134765625</v>
      </c>
      <c r="CF64" s="225">
        <v>606.109375</v>
      </c>
      <c r="CG64" s="225">
        <v>496.51992797851563</v>
      </c>
      <c r="CH64" s="225">
        <v>641.28997802734375</v>
      </c>
      <c r="CI64" s="225">
        <v>548.88507080078125</v>
      </c>
      <c r="CJ64" s="225">
        <v>690.12725830078125</v>
      </c>
      <c r="CK64" s="225">
        <v>514.83026123046875</v>
      </c>
      <c r="CL64" s="225">
        <v>652.7322998046875</v>
      </c>
      <c r="CM64" s="225">
        <v>503.69659423828125</v>
      </c>
      <c r="CN64" s="225">
        <v>626.47296142578125</v>
      </c>
      <c r="CO64" s="225">
        <v>701.45648193359375</v>
      </c>
      <c r="CP64" s="225">
        <v>697.16796875</v>
      </c>
      <c r="CQ64" s="225">
        <v>545.69390869140625</v>
      </c>
      <c r="CR64" s="225">
        <v>606.1195068359375</v>
      </c>
      <c r="CS64" s="225">
        <v>508.234375</v>
      </c>
      <c r="CT64" s="225">
        <v>641.65234375</v>
      </c>
      <c r="CU64" s="225">
        <v>547.903076171875</v>
      </c>
      <c r="CV64" s="225">
        <v>689.30072021484375</v>
      </c>
      <c r="CW64" s="225">
        <v>514.362060546875</v>
      </c>
      <c r="CX64" s="225">
        <v>652.822998046875</v>
      </c>
      <c r="CY64" s="225">
        <v>505.4820556640625</v>
      </c>
      <c r="CZ64" s="225">
        <v>628.54437255859375</v>
      </c>
      <c r="DA64" s="225">
        <v>707.110595703125</v>
      </c>
      <c r="DB64" s="225">
        <v>691.3055419921875</v>
      </c>
      <c r="DC64" s="225">
        <v>544.22479248046875</v>
      </c>
      <c r="DD64" s="225">
        <v>605.59136962890625</v>
      </c>
      <c r="DE64" s="225">
        <v>504.5438232421875</v>
      </c>
      <c r="DF64" s="225">
        <v>638.56158447265625</v>
      </c>
      <c r="DG64" s="225">
        <v>547.12359619140625</v>
      </c>
      <c r="DH64" s="225">
        <v>689.26025390625</v>
      </c>
      <c r="DI64" s="225">
        <v>514.14483642578125</v>
      </c>
      <c r="DJ64" s="225">
        <v>655.7933349609375</v>
      </c>
      <c r="DK64" s="225">
        <v>500.44232177734375</v>
      </c>
      <c r="DL64" s="225">
        <v>627.4771728515625</v>
      </c>
      <c r="DM64" s="225">
        <v>705.126708984375</v>
      </c>
      <c r="DN64" s="225">
        <v>696.75689697265625</v>
      </c>
      <c r="DO64" s="225">
        <v>544.03802490234375</v>
      </c>
      <c r="DP64" s="225">
        <v>606.28411865234375</v>
      </c>
      <c r="DQ64" s="225">
        <v>500.5318603515625</v>
      </c>
      <c r="DR64" s="225">
        <v>636.13690185546875</v>
      </c>
      <c r="DS64" s="225">
        <v>546.77947998046875</v>
      </c>
      <c r="DT64" s="225">
        <v>687.08056640625</v>
      </c>
      <c r="DU64" s="225">
        <v>514.13140869140625</v>
      </c>
      <c r="DV64" s="225">
        <v>654.4910888671875</v>
      </c>
      <c r="DW64" s="225">
        <v>500.84893798828125</v>
      </c>
      <c r="DX64" s="225">
        <v>627.997314453125</v>
      </c>
      <c r="DY64" s="225">
        <v>703.96197509765625</v>
      </c>
      <c r="DZ64" s="225">
        <v>695.52069091796875</v>
      </c>
      <c r="EA64" s="225">
        <v>543.7760009765625</v>
      </c>
      <c r="EB64" s="225">
        <v>605.30517578125</v>
      </c>
      <c r="EC64" s="225">
        <v>511.680908203125</v>
      </c>
      <c r="ED64" s="225">
        <v>634.67218017578125</v>
      </c>
      <c r="EE64" s="225">
        <v>546.92864990234375</v>
      </c>
      <c r="EF64" s="225">
        <v>686.160888671875</v>
      </c>
      <c r="EG64" s="225">
        <v>512.96173095703125</v>
      </c>
      <c r="EH64" s="225">
        <v>655.23291015625</v>
      </c>
      <c r="EI64" s="225">
        <v>501.49514770507813</v>
      </c>
      <c r="EJ64" s="225">
        <v>628.041748046875</v>
      </c>
      <c r="EK64" s="225">
        <v>698.36590576171875</v>
      </c>
      <c r="EL64" s="225">
        <v>691.37689208984375</v>
      </c>
      <c r="EM64" s="225">
        <v>542.49139404296875</v>
      </c>
      <c r="EN64" s="225">
        <v>606.16729736328125</v>
      </c>
      <c r="EO64" s="225">
        <v>501.01373291015625</v>
      </c>
      <c r="EP64" s="225">
        <v>634.55706787109375</v>
      </c>
      <c r="EQ64" s="225">
        <v>546.80230712890625</v>
      </c>
      <c r="ER64" s="225">
        <v>686.06903076171875</v>
      </c>
      <c r="ES64" s="225">
        <v>513.94976806640625</v>
      </c>
      <c r="ET64" s="225">
        <v>656.66705322265625</v>
      </c>
      <c r="EU64" s="225">
        <v>498.5823974609375</v>
      </c>
      <c r="EV64" s="225">
        <v>628.1439208984375</v>
      </c>
      <c r="EW64" s="225">
        <v>688.4271240234375</v>
      </c>
      <c r="EX64" s="225">
        <v>693.697998046875</v>
      </c>
      <c r="EY64" s="225">
        <v>541.612060546875</v>
      </c>
      <c r="EZ64" s="225">
        <v>605.68450927734375</v>
      </c>
      <c r="FA64" s="225">
        <v>503.66159057617188</v>
      </c>
      <c r="FB64" s="225">
        <v>633.968505859375</v>
      </c>
      <c r="FC64" s="225">
        <v>546.46728515625</v>
      </c>
      <c r="FD64" s="225">
        <v>684.4281005859375</v>
      </c>
      <c r="FE64" s="225">
        <v>512.56201171875</v>
      </c>
      <c r="FF64" s="225">
        <v>657.6727294921875</v>
      </c>
      <c r="FG64" s="225">
        <v>496.77432250976563</v>
      </c>
      <c r="FH64" s="225">
        <v>629.32708740234375</v>
      </c>
      <c r="FI64" s="225">
        <v>688.42730712890625</v>
      </c>
      <c r="FJ64" s="225">
        <v>693.75067138671875</v>
      </c>
      <c r="FK64" s="225">
        <v>541.4771728515625</v>
      </c>
      <c r="FL64" s="225">
        <v>606.05584716796875</v>
      </c>
      <c r="FM64" s="225">
        <v>506.04568481445313</v>
      </c>
      <c r="FN64" s="225">
        <v>631.267333984375</v>
      </c>
      <c r="FO64" s="225">
        <v>546.7193603515625</v>
      </c>
      <c r="FP64" s="225">
        <v>682.1385498046875</v>
      </c>
      <c r="FQ64" s="225">
        <v>511.58621215820313</v>
      </c>
      <c r="FR64" s="225">
        <v>658.36181640625</v>
      </c>
      <c r="FS64" s="225">
        <v>496.15084838867188</v>
      </c>
      <c r="FT64" s="225">
        <v>630.92706298828125</v>
      </c>
      <c r="FU64" s="225">
        <v>679.73919677734375</v>
      </c>
      <c r="FV64" s="225">
        <v>685.9285888671875</v>
      </c>
      <c r="FW64" s="225">
        <v>540.668701171875</v>
      </c>
      <c r="FX64" s="225">
        <v>606.39300537109375</v>
      </c>
      <c r="FY64" s="225">
        <v>512.50543212890625</v>
      </c>
      <c r="FZ64" s="225">
        <v>631.76568603515625</v>
      </c>
      <c r="GA64" s="225">
        <v>546.80126953125</v>
      </c>
      <c r="GB64" s="225">
        <v>643.872314453125</v>
      </c>
      <c r="GC64" s="225">
        <v>643.18133544921875</v>
      </c>
      <c r="GD64" s="225">
        <v>637.628173828125</v>
      </c>
      <c r="GE64" s="225">
        <v>637.22491455078125</v>
      </c>
      <c r="GF64" s="225">
        <v>638.2900390625</v>
      </c>
      <c r="GG64" s="225">
        <v>635.010498046875</v>
      </c>
      <c r="GH64" s="225">
        <v>634.89288330078125</v>
      </c>
      <c r="GI64" s="225">
        <v>633.4195556640625</v>
      </c>
      <c r="GJ64" s="225">
        <v>629.20263671875</v>
      </c>
      <c r="GK64" s="225">
        <v>626.16473388671875</v>
      </c>
      <c r="GL64" s="225">
        <v>687.5972900390625</v>
      </c>
      <c r="GM64" s="225">
        <v>513.85821533203125</v>
      </c>
      <c r="GN64" s="225">
        <v>654.843994140625</v>
      </c>
      <c r="GO64" s="225">
        <v>500.69039916992188</v>
      </c>
      <c r="GP64" s="225">
        <v>628.70172119140625</v>
      </c>
      <c r="GQ64" s="225">
        <v>693.61346435546875</v>
      </c>
      <c r="GR64" s="225">
        <v>692.3623046875</v>
      </c>
      <c r="GS64" s="225">
        <v>543.18780517578125</v>
      </c>
      <c r="GT64" s="225">
        <v>605.996826171875</v>
      </c>
      <c r="GU64" s="225">
        <v>506.69863891601563</v>
      </c>
      <c r="GV64" s="225">
        <v>634.55377197265625</v>
      </c>
      <c r="GW64" s="225">
        <v>547.06304931640625</v>
      </c>
      <c r="GX64" s="225">
        <v>634.05645751953125</v>
      </c>
      <c r="GY64" s="225">
        <v>634.05645751953125</v>
      </c>
    </row>
    <row r="65" spans="1:207" x14ac:dyDescent="0.25">
      <c r="A65" s="226">
        <v>44621</v>
      </c>
      <c r="B65" s="225">
        <v>3</v>
      </c>
      <c r="C65" s="225">
        <v>2022</v>
      </c>
      <c r="D65" s="225">
        <v>671.64501953125</v>
      </c>
      <c r="E65" s="225">
        <v>685.817138671875</v>
      </c>
      <c r="F65" s="225">
        <v>702.439697265625</v>
      </c>
      <c r="G65" s="225">
        <v>713.31634521484375</v>
      </c>
      <c r="H65" s="225">
        <v>711.75</v>
      </c>
      <c r="I65" s="225">
        <v>658.9425048828125</v>
      </c>
      <c r="J65" s="225">
        <v>671.97235107421875</v>
      </c>
      <c r="K65" s="225">
        <v>689.69970703125</v>
      </c>
      <c r="L65" s="225">
        <v>699.70391845703125</v>
      </c>
      <c r="M65" s="225">
        <v>708.06915283203125</v>
      </c>
      <c r="N65" s="225">
        <v>709.41241455078125</v>
      </c>
      <c r="O65" s="225">
        <v>661.40423583984375</v>
      </c>
      <c r="P65" s="225">
        <v>666.21331787109375</v>
      </c>
      <c r="Q65" s="225">
        <v>681.77313232421875</v>
      </c>
      <c r="R65" s="225">
        <v>696.54180908203125</v>
      </c>
      <c r="S65" s="225">
        <v>713.9140625</v>
      </c>
      <c r="T65" s="225">
        <v>708.552001953125</v>
      </c>
      <c r="U65" s="225">
        <v>663.71728515625</v>
      </c>
      <c r="V65" s="225">
        <v>663.9488525390625</v>
      </c>
      <c r="W65" s="225">
        <v>684.706787109375</v>
      </c>
      <c r="X65" s="225">
        <v>698.0238037109375</v>
      </c>
      <c r="Y65" s="225">
        <v>704.96826171875</v>
      </c>
      <c r="Z65" s="225">
        <v>711.07855224609375</v>
      </c>
      <c r="AA65" s="225">
        <v>667.4500732421875</v>
      </c>
      <c r="AB65" s="225">
        <v>666.99395751953125</v>
      </c>
      <c r="AC65" s="225">
        <v>684.9354248046875</v>
      </c>
      <c r="AD65" s="225">
        <v>696.1341552734375</v>
      </c>
      <c r="AE65" s="225">
        <v>711.2445068359375</v>
      </c>
      <c r="AF65" s="225">
        <v>705.427490234375</v>
      </c>
      <c r="AG65" s="225">
        <v>669.38104248046875</v>
      </c>
      <c r="AH65" s="225">
        <v>665.4576416015625</v>
      </c>
      <c r="AI65" s="225">
        <v>684.13800048828125</v>
      </c>
      <c r="AJ65" s="225">
        <v>693.23553466796875</v>
      </c>
      <c r="AK65" s="225">
        <v>704.45245361328125</v>
      </c>
      <c r="AL65" s="225">
        <v>708.54736328125</v>
      </c>
      <c r="AM65" s="225">
        <v>663.9324951171875</v>
      </c>
      <c r="AN65" s="225">
        <v>665.77252197265625</v>
      </c>
      <c r="AO65" s="225">
        <v>683.7169189453125</v>
      </c>
      <c r="AP65" s="225">
        <v>690.75579833984375</v>
      </c>
      <c r="AQ65" s="225">
        <v>708.4608154296875</v>
      </c>
      <c r="AR65" s="225">
        <v>704.27813720703125</v>
      </c>
      <c r="AS65" s="225">
        <v>663.94195556640625</v>
      </c>
      <c r="AT65" s="225">
        <v>664.81951904296875</v>
      </c>
      <c r="AU65" s="225">
        <v>682.37994384765625</v>
      </c>
      <c r="AV65" s="225">
        <v>688.413818359375</v>
      </c>
      <c r="AW65" s="225">
        <v>699.53619384765625</v>
      </c>
      <c r="AX65" s="225">
        <v>706.29351806640625</v>
      </c>
      <c r="AY65" s="225">
        <v>669.5970458984375</v>
      </c>
      <c r="AZ65" s="225">
        <v>661.04949951171875</v>
      </c>
      <c r="BA65" s="225">
        <v>679.195068359375</v>
      </c>
      <c r="BB65" s="225">
        <v>684.62890625</v>
      </c>
      <c r="BC65" s="225">
        <v>696.86163330078125</v>
      </c>
      <c r="BD65" s="225">
        <v>702.50787353515625</v>
      </c>
      <c r="BE65" s="225">
        <v>667.81744384765625</v>
      </c>
      <c r="BF65" s="225">
        <v>658.24835205078125</v>
      </c>
      <c r="BG65" s="225">
        <v>676.53179931640625</v>
      </c>
      <c r="BH65" s="225">
        <v>681.03338623046875</v>
      </c>
      <c r="BI65" s="225">
        <v>701.74249267578125</v>
      </c>
      <c r="BJ65" s="225">
        <v>700.5982666015625</v>
      </c>
      <c r="BK65" s="225">
        <v>666.567626953125</v>
      </c>
      <c r="BL65" s="225">
        <v>745.57220458984375</v>
      </c>
      <c r="BM65" s="225">
        <v>546.57086181640625</v>
      </c>
      <c r="BN65" s="225">
        <v>709.9134521484375</v>
      </c>
      <c r="BO65" s="225">
        <v>550.8609619140625</v>
      </c>
      <c r="BP65" s="225">
        <v>652.7335205078125</v>
      </c>
      <c r="BQ65" s="225">
        <v>744.67724609375</v>
      </c>
      <c r="BR65" s="225">
        <v>735.95928955078125</v>
      </c>
      <c r="BS65" s="225">
        <v>567.8209228515625</v>
      </c>
      <c r="BT65" s="225">
        <v>626.53662109375</v>
      </c>
      <c r="BU65" s="225">
        <v>628.67626953125</v>
      </c>
      <c r="BV65" s="225">
        <v>673.99346923828125</v>
      </c>
      <c r="BW65" s="225">
        <v>578.72418212890625</v>
      </c>
      <c r="BX65" s="225">
        <v>743.343505859375</v>
      </c>
      <c r="BY65" s="225">
        <v>545.828857421875</v>
      </c>
      <c r="BZ65" s="225">
        <v>712.2293701171875</v>
      </c>
      <c r="CA65" s="225">
        <v>549.11199951171875</v>
      </c>
      <c r="CB65" s="225">
        <v>653.000732421875</v>
      </c>
      <c r="CC65" s="225">
        <v>744.78912353515625</v>
      </c>
      <c r="CD65" s="225">
        <v>735.43231201171875</v>
      </c>
      <c r="CE65" s="225">
        <v>566.3875732421875</v>
      </c>
      <c r="CF65" s="225">
        <v>626.5885009765625</v>
      </c>
      <c r="CG65" s="225">
        <v>610.60467529296875</v>
      </c>
      <c r="CH65" s="225">
        <v>675.31024169921875</v>
      </c>
      <c r="CI65" s="225">
        <v>578.8974609375</v>
      </c>
      <c r="CJ65" s="225">
        <v>741.7529296875</v>
      </c>
      <c r="CK65" s="225">
        <v>544.23284912109375</v>
      </c>
      <c r="CL65" s="225">
        <v>718.99462890625</v>
      </c>
      <c r="CM65" s="225">
        <v>542.40814208984375</v>
      </c>
      <c r="CN65" s="225">
        <v>653.9425048828125</v>
      </c>
      <c r="CO65" s="225">
        <v>736.01959228515625</v>
      </c>
      <c r="CP65" s="225">
        <v>737.67889404296875</v>
      </c>
      <c r="CQ65" s="225">
        <v>565.0345458984375</v>
      </c>
      <c r="CR65" s="225">
        <v>626.81805419921875</v>
      </c>
      <c r="CS65" s="225">
        <v>622.5794677734375</v>
      </c>
      <c r="CT65" s="225">
        <v>675.74114990234375</v>
      </c>
      <c r="CU65" s="225">
        <v>577.8939208984375</v>
      </c>
      <c r="CV65" s="225">
        <v>740.6219482421875</v>
      </c>
      <c r="CW65" s="225">
        <v>543.8419189453125</v>
      </c>
      <c r="CX65" s="225">
        <v>719.085693359375</v>
      </c>
      <c r="CY65" s="225">
        <v>544.85443115234375</v>
      </c>
      <c r="CZ65" s="225">
        <v>655.99884033203125</v>
      </c>
      <c r="DA65" s="225">
        <v>741.36883544921875</v>
      </c>
      <c r="DB65" s="225">
        <v>729.968994140625</v>
      </c>
      <c r="DC65" s="225">
        <v>562.95745849609375</v>
      </c>
      <c r="DD65" s="225">
        <v>626.6060791015625</v>
      </c>
      <c r="DE65" s="225">
        <v>619.50537109375</v>
      </c>
      <c r="DF65" s="225">
        <v>672.88726806640625</v>
      </c>
      <c r="DG65" s="225">
        <v>577.5618896484375</v>
      </c>
      <c r="DH65" s="225">
        <v>740.08074951171875</v>
      </c>
      <c r="DI65" s="225">
        <v>543.5797119140625</v>
      </c>
      <c r="DJ65" s="225">
        <v>723.354248046875</v>
      </c>
      <c r="DK65" s="225">
        <v>538.037109375</v>
      </c>
      <c r="DL65" s="225">
        <v>655.14776611328125</v>
      </c>
      <c r="DM65" s="225">
        <v>739.1610107421875</v>
      </c>
      <c r="DN65" s="225">
        <v>736.2265625</v>
      </c>
      <c r="DO65" s="225">
        <v>563.13525390625</v>
      </c>
      <c r="DP65" s="225">
        <v>627.1090087890625</v>
      </c>
      <c r="DQ65" s="225">
        <v>612.19024658203125</v>
      </c>
      <c r="DR65" s="225">
        <v>670.49298095703125</v>
      </c>
      <c r="DS65" s="225">
        <v>576.75946044921875</v>
      </c>
      <c r="DT65" s="225">
        <v>737.7376708984375</v>
      </c>
      <c r="DU65" s="225">
        <v>543.74896240234375</v>
      </c>
      <c r="DV65" s="225">
        <v>722.19287109375</v>
      </c>
      <c r="DW65" s="225">
        <v>538.491455078125</v>
      </c>
      <c r="DX65" s="225">
        <v>655.70672607421875</v>
      </c>
      <c r="DY65" s="225">
        <v>738.11566162109375</v>
      </c>
      <c r="DZ65" s="225">
        <v>734.02099609375</v>
      </c>
      <c r="EA65" s="225">
        <v>562.3524169921875</v>
      </c>
      <c r="EB65" s="225">
        <v>626.50469970703125</v>
      </c>
      <c r="EC65" s="225">
        <v>627.987060546875</v>
      </c>
      <c r="ED65" s="225">
        <v>669.2303466796875</v>
      </c>
      <c r="EE65" s="225">
        <v>577.35498046875</v>
      </c>
      <c r="EF65" s="225">
        <v>736.59222412109375</v>
      </c>
      <c r="EG65" s="225">
        <v>542.95806884765625</v>
      </c>
      <c r="EH65" s="225">
        <v>724.44500732421875</v>
      </c>
      <c r="EI65" s="225">
        <v>539.2677001953125</v>
      </c>
      <c r="EJ65" s="225">
        <v>655.67779541015625</v>
      </c>
      <c r="EK65" s="225">
        <v>732.671142578125</v>
      </c>
      <c r="EL65" s="225">
        <v>729.42852783203125</v>
      </c>
      <c r="EM65" s="225">
        <v>560.807861328125</v>
      </c>
      <c r="EN65" s="225">
        <v>626.58544921875</v>
      </c>
      <c r="EO65" s="225">
        <v>616.16424560546875</v>
      </c>
      <c r="EP65" s="225">
        <v>669.259765625</v>
      </c>
      <c r="EQ65" s="225">
        <v>577.29296875</v>
      </c>
      <c r="ER65" s="225">
        <v>735.89794921875</v>
      </c>
      <c r="ES65" s="225">
        <v>543.5035400390625</v>
      </c>
      <c r="ET65" s="225">
        <v>727.0206298828125</v>
      </c>
      <c r="EU65" s="225">
        <v>536.73834228515625</v>
      </c>
      <c r="EV65" s="225">
        <v>655.87725830078125</v>
      </c>
      <c r="EW65" s="225">
        <v>723.01690673828125</v>
      </c>
      <c r="EX65" s="225">
        <v>731.58807373046875</v>
      </c>
      <c r="EY65" s="225">
        <v>560.230712890625</v>
      </c>
      <c r="EZ65" s="225">
        <v>626.4453125</v>
      </c>
      <c r="FA65" s="225">
        <v>621.3897705078125</v>
      </c>
      <c r="FB65" s="225">
        <v>668.7069091796875</v>
      </c>
      <c r="FC65" s="225">
        <v>577.21978759765625</v>
      </c>
      <c r="FD65" s="225">
        <v>733.5089111328125</v>
      </c>
      <c r="FE65" s="225">
        <v>542.489990234375</v>
      </c>
      <c r="FF65" s="225">
        <v>728.66815185546875</v>
      </c>
      <c r="FG65" s="225">
        <v>534.4530029296875</v>
      </c>
      <c r="FH65" s="225">
        <v>656.9102783203125</v>
      </c>
      <c r="FI65" s="225">
        <v>722.8350830078125</v>
      </c>
      <c r="FJ65" s="225">
        <v>731.15924072265625</v>
      </c>
      <c r="FK65" s="225">
        <v>559.94964599609375</v>
      </c>
      <c r="FL65" s="225">
        <v>626.50384521484375</v>
      </c>
      <c r="FM65" s="225">
        <v>624.71673583984375</v>
      </c>
      <c r="FN65" s="225">
        <v>665.9827880859375</v>
      </c>
      <c r="FO65" s="225">
        <v>577.56256103515625</v>
      </c>
      <c r="FP65" s="225">
        <v>730.5657958984375</v>
      </c>
      <c r="FQ65" s="225">
        <v>541.8531494140625</v>
      </c>
      <c r="FR65" s="225">
        <v>731.97216796875</v>
      </c>
      <c r="FS65" s="225">
        <v>534.60595703125</v>
      </c>
      <c r="FT65" s="225">
        <v>658.41412353515625</v>
      </c>
      <c r="FU65" s="225">
        <v>714.55584716796875</v>
      </c>
      <c r="FV65" s="225">
        <v>722.478515625</v>
      </c>
      <c r="FW65" s="225">
        <v>557.59130859375</v>
      </c>
      <c r="FX65" s="225">
        <v>626.2493896484375</v>
      </c>
      <c r="FY65" s="225">
        <v>631.67047119140625</v>
      </c>
      <c r="FZ65" s="225">
        <v>667.0963134765625</v>
      </c>
      <c r="GA65" s="225">
        <v>578.0455322265625</v>
      </c>
      <c r="GB65" s="225">
        <v>689.08099365234375</v>
      </c>
      <c r="GC65" s="225">
        <v>687.6837158203125</v>
      </c>
      <c r="GD65" s="225">
        <v>681.83612060546875</v>
      </c>
      <c r="GE65" s="225">
        <v>680.5638427734375</v>
      </c>
      <c r="GF65" s="225">
        <v>681.2998046875</v>
      </c>
      <c r="GG65" s="225">
        <v>678.55426025390625</v>
      </c>
      <c r="GH65" s="225">
        <v>677.5159912109375</v>
      </c>
      <c r="GI65" s="225">
        <v>675.84503173828125</v>
      </c>
      <c r="GJ65" s="225">
        <v>671.1578369140625</v>
      </c>
      <c r="GK65" s="225">
        <v>666.703369140625</v>
      </c>
      <c r="GL65" s="225">
        <v>738.203369140625</v>
      </c>
      <c r="GM65" s="225">
        <v>543.51513671875</v>
      </c>
      <c r="GN65" s="225">
        <v>723.43450927734375</v>
      </c>
      <c r="GO65" s="225">
        <v>539.15069580078125</v>
      </c>
      <c r="GP65" s="225">
        <v>656.2545166015625</v>
      </c>
      <c r="GQ65" s="225">
        <v>728.08111572265625</v>
      </c>
      <c r="GR65" s="225">
        <v>730.542236328125</v>
      </c>
      <c r="GS65" s="225">
        <v>561.75030517578125</v>
      </c>
      <c r="GT65" s="225">
        <v>626.52783203125</v>
      </c>
      <c r="GU65" s="225">
        <v>623.5087890625</v>
      </c>
      <c r="GV65" s="225">
        <v>669.255615234375</v>
      </c>
      <c r="GW65" s="225">
        <v>577.6641845703125</v>
      </c>
      <c r="GX65" s="225">
        <v>676.74639892578125</v>
      </c>
      <c r="GY65" s="225">
        <v>676.746337890625</v>
      </c>
    </row>
    <row r="66" spans="1:207" x14ac:dyDescent="0.25">
      <c r="A66" s="226">
        <v>44652</v>
      </c>
      <c r="B66" s="225">
        <v>4</v>
      </c>
      <c r="C66" s="225">
        <v>2022</v>
      </c>
      <c r="D66" s="225">
        <v>713.52911376953125</v>
      </c>
      <c r="E66" s="225">
        <v>725.723388671875</v>
      </c>
      <c r="F66" s="225">
        <v>747.59759521484375</v>
      </c>
      <c r="G66" s="225">
        <v>757.0557861328125</v>
      </c>
      <c r="H66" s="225">
        <v>753.12628173828125</v>
      </c>
      <c r="I66" s="225">
        <v>699.05523681640625</v>
      </c>
      <c r="J66" s="225">
        <v>713.97998046875</v>
      </c>
      <c r="K66" s="225">
        <v>729.99041748046875</v>
      </c>
      <c r="L66" s="225">
        <v>744.54718017578125</v>
      </c>
      <c r="M66" s="225">
        <v>751.1236572265625</v>
      </c>
      <c r="N66" s="225">
        <v>751.21246337890625</v>
      </c>
      <c r="O66" s="225">
        <v>702.45635986328125</v>
      </c>
      <c r="P66" s="225">
        <v>707.63262939453125</v>
      </c>
      <c r="Q66" s="225">
        <v>721.263671875</v>
      </c>
      <c r="R66" s="225">
        <v>740.54656982421875</v>
      </c>
      <c r="S66" s="225">
        <v>756.33502197265625</v>
      </c>
      <c r="T66" s="225">
        <v>749.67779541015625</v>
      </c>
      <c r="U66" s="225">
        <v>703.9906005859375</v>
      </c>
      <c r="V66" s="225">
        <v>704.68597412109375</v>
      </c>
      <c r="W66" s="225">
        <v>724.9666748046875</v>
      </c>
      <c r="X66" s="225">
        <v>741.665283203125</v>
      </c>
      <c r="Y66" s="225">
        <v>747.4539794921875</v>
      </c>
      <c r="Z66" s="225">
        <v>752.49078369140625</v>
      </c>
      <c r="AA66" s="225">
        <v>706.93914794921875</v>
      </c>
      <c r="AB66" s="225">
        <v>708.55511474609375</v>
      </c>
      <c r="AC66" s="225">
        <v>725.355224609375</v>
      </c>
      <c r="AD66" s="225">
        <v>739.5865478515625</v>
      </c>
      <c r="AE66" s="225">
        <v>752.68304443359375</v>
      </c>
      <c r="AF66" s="225">
        <v>746.5125732421875</v>
      </c>
      <c r="AG66" s="225">
        <v>709.0977783203125</v>
      </c>
      <c r="AH66" s="225">
        <v>706.50067138671875</v>
      </c>
      <c r="AI66" s="225">
        <v>724.30755615234375</v>
      </c>
      <c r="AJ66" s="225">
        <v>736.71136474609375</v>
      </c>
      <c r="AK66" s="225">
        <v>747.08551025390625</v>
      </c>
      <c r="AL66" s="225">
        <v>749.87060546875</v>
      </c>
      <c r="AM66" s="225">
        <v>703.10430908203125</v>
      </c>
      <c r="AN66" s="225">
        <v>707.26519775390625</v>
      </c>
      <c r="AO66" s="225">
        <v>723.740478515625</v>
      </c>
      <c r="AP66" s="225">
        <v>734.1402587890625</v>
      </c>
      <c r="AQ66" s="225">
        <v>749.67962646484375</v>
      </c>
      <c r="AR66" s="225">
        <v>744.849853515625</v>
      </c>
      <c r="AS66" s="225">
        <v>702.99249267578125</v>
      </c>
      <c r="AT66" s="225">
        <v>706.219970703125</v>
      </c>
      <c r="AU66" s="225">
        <v>722.5205078125</v>
      </c>
      <c r="AV66" s="225">
        <v>731.0247802734375</v>
      </c>
      <c r="AW66" s="225">
        <v>740.694580078125</v>
      </c>
      <c r="AX66" s="225">
        <v>747.0133056640625</v>
      </c>
      <c r="AY66" s="225">
        <v>708.35357666015625</v>
      </c>
      <c r="AZ66" s="225">
        <v>701.52252197265625</v>
      </c>
      <c r="BA66" s="225">
        <v>719.5111083984375</v>
      </c>
      <c r="BB66" s="225">
        <v>726.44012451171875</v>
      </c>
      <c r="BC66" s="225">
        <v>737.1395263671875</v>
      </c>
      <c r="BD66" s="225">
        <v>742.60955810546875</v>
      </c>
      <c r="BE66" s="225">
        <v>705.8880615234375</v>
      </c>
      <c r="BF66" s="225">
        <v>698.769287109375</v>
      </c>
      <c r="BG66" s="225">
        <v>716.51202392578125</v>
      </c>
      <c r="BH66" s="225">
        <v>723.040771484375</v>
      </c>
      <c r="BI66" s="225">
        <v>743.7890625</v>
      </c>
      <c r="BJ66" s="225">
        <v>740.46990966796875</v>
      </c>
      <c r="BK66" s="225">
        <v>704.2396240234375</v>
      </c>
      <c r="BL66" s="225">
        <v>790.0855712890625</v>
      </c>
      <c r="BM66" s="225">
        <v>564.67987060546875</v>
      </c>
      <c r="BN66" s="225">
        <v>779.35546875</v>
      </c>
      <c r="BO66" s="225">
        <v>576.770263671875</v>
      </c>
      <c r="BP66" s="225">
        <v>688.84454345703125</v>
      </c>
      <c r="BQ66" s="225">
        <v>791.732177734375</v>
      </c>
      <c r="BR66" s="225">
        <v>773.86260986328125</v>
      </c>
      <c r="BS66" s="225">
        <v>588.03533935546875</v>
      </c>
      <c r="BT66" s="225">
        <v>658.39898681640625</v>
      </c>
      <c r="BU66" s="225">
        <v>652.12945556640625</v>
      </c>
      <c r="BV66" s="225">
        <v>722.93902587890625</v>
      </c>
      <c r="BW66" s="225">
        <v>609.79217529296875</v>
      </c>
      <c r="BX66" s="225">
        <v>787.4725341796875</v>
      </c>
      <c r="BY66" s="225">
        <v>563.9427490234375</v>
      </c>
      <c r="BZ66" s="225">
        <v>781.95037841796875</v>
      </c>
      <c r="CA66" s="225">
        <v>574.51513671875</v>
      </c>
      <c r="CB66" s="225">
        <v>689.1846923828125</v>
      </c>
      <c r="CC66" s="225">
        <v>792.575927734375</v>
      </c>
      <c r="CD66" s="225">
        <v>773.52386474609375</v>
      </c>
      <c r="CE66" s="225">
        <v>586.44573974609375</v>
      </c>
      <c r="CF66" s="225">
        <v>658.93414306640625</v>
      </c>
      <c r="CG66" s="225">
        <v>633.79473876953125</v>
      </c>
      <c r="CH66" s="225">
        <v>724.09454345703125</v>
      </c>
      <c r="CI66" s="225">
        <v>609.8690185546875</v>
      </c>
      <c r="CJ66" s="225">
        <v>785.59930419921875</v>
      </c>
      <c r="CK66" s="225">
        <v>562.37567138671875</v>
      </c>
      <c r="CL66" s="225">
        <v>789.80645751953125</v>
      </c>
      <c r="CM66" s="225">
        <v>567.2845458984375</v>
      </c>
      <c r="CN66" s="225">
        <v>690.140380859375</v>
      </c>
      <c r="CO66" s="225">
        <v>782.9912109375</v>
      </c>
      <c r="CP66" s="225">
        <v>775.80169677734375</v>
      </c>
      <c r="CQ66" s="225">
        <v>585.32513427734375</v>
      </c>
      <c r="CR66" s="225">
        <v>659.18115234375</v>
      </c>
      <c r="CS66" s="225">
        <v>645.9998779296875</v>
      </c>
      <c r="CT66" s="225">
        <v>724.602294921875</v>
      </c>
      <c r="CU66" s="225">
        <v>608.58514404296875</v>
      </c>
      <c r="CV66" s="225">
        <v>784.25927734375</v>
      </c>
      <c r="CW66" s="225">
        <v>562.12762451171875</v>
      </c>
      <c r="CX66" s="225">
        <v>789.04327392578125</v>
      </c>
      <c r="CY66" s="225">
        <v>569.9151611328125</v>
      </c>
      <c r="CZ66" s="225">
        <v>692.1263427734375</v>
      </c>
      <c r="DA66" s="225">
        <v>789.051513671875</v>
      </c>
      <c r="DB66" s="225">
        <v>768.6666259765625</v>
      </c>
      <c r="DC66" s="225">
        <v>583.373046875</v>
      </c>
      <c r="DD66" s="225">
        <v>658.56719970703125</v>
      </c>
      <c r="DE66" s="225">
        <v>642.67047119140625</v>
      </c>
      <c r="DF66" s="225">
        <v>721.77911376953125</v>
      </c>
      <c r="DG66" s="225">
        <v>607.978759765625</v>
      </c>
      <c r="DH66" s="225">
        <v>783.40087890625</v>
      </c>
      <c r="DI66" s="225">
        <v>561.811767578125</v>
      </c>
      <c r="DJ66" s="225">
        <v>793.86041259765625</v>
      </c>
      <c r="DK66" s="225">
        <v>562.34521484375</v>
      </c>
      <c r="DL66" s="225">
        <v>691.426025390625</v>
      </c>
      <c r="DM66" s="225">
        <v>787.0072021484375</v>
      </c>
      <c r="DN66" s="225">
        <v>774.57098388671875</v>
      </c>
      <c r="DO66" s="225">
        <v>583.5059814453125</v>
      </c>
      <c r="DP66" s="225">
        <v>659.42596435546875</v>
      </c>
      <c r="DQ66" s="225">
        <v>635.95880126953125</v>
      </c>
      <c r="DR66" s="225">
        <v>719.56640625</v>
      </c>
      <c r="DS66" s="225">
        <v>607.230712890625</v>
      </c>
      <c r="DT66" s="225">
        <v>781.036376953125</v>
      </c>
      <c r="DU66" s="225">
        <v>561.7117919921875</v>
      </c>
      <c r="DV66" s="225">
        <v>792.76641845703125</v>
      </c>
      <c r="DW66" s="225">
        <v>562.9674072265625</v>
      </c>
      <c r="DX66" s="225">
        <v>691.66436767578125</v>
      </c>
      <c r="DY66" s="225">
        <v>785.66680908203125</v>
      </c>
      <c r="DZ66" s="225">
        <v>772.69866943359375</v>
      </c>
      <c r="EA66" s="225">
        <v>582.8875732421875</v>
      </c>
      <c r="EB66" s="225">
        <v>658.51226806640625</v>
      </c>
      <c r="EC66" s="225">
        <v>651.12548828125</v>
      </c>
      <c r="ED66" s="225">
        <v>718.12420654296875</v>
      </c>
      <c r="EE66" s="225">
        <v>607.626953125</v>
      </c>
      <c r="EF66" s="225">
        <v>779.8779296875</v>
      </c>
      <c r="EG66" s="225">
        <v>560.7379150390625</v>
      </c>
      <c r="EH66" s="225">
        <v>795.72314453125</v>
      </c>
      <c r="EI66" s="225">
        <v>563.8238525390625</v>
      </c>
      <c r="EJ66" s="225">
        <v>691.67681884765625</v>
      </c>
      <c r="EK66" s="225">
        <v>779.7979736328125</v>
      </c>
      <c r="EL66" s="225">
        <v>768.2388916015625</v>
      </c>
      <c r="EM66" s="225">
        <v>581.327392578125</v>
      </c>
      <c r="EN66" s="225">
        <v>658.90545654296875</v>
      </c>
      <c r="EO66" s="225">
        <v>639.3560791015625</v>
      </c>
      <c r="EP66" s="225">
        <v>718.03021240234375</v>
      </c>
      <c r="EQ66" s="225">
        <v>607.53924560546875</v>
      </c>
      <c r="ER66" s="225">
        <v>778.9549560546875</v>
      </c>
      <c r="ES66" s="225">
        <v>561.6268310546875</v>
      </c>
      <c r="ET66" s="225">
        <v>798.1968994140625</v>
      </c>
      <c r="EU66" s="225">
        <v>561.30950927734375</v>
      </c>
      <c r="EV66" s="225">
        <v>691.89385986328125</v>
      </c>
      <c r="EW66" s="225">
        <v>769.20355224609375</v>
      </c>
      <c r="EX66" s="225">
        <v>770.44464111328125</v>
      </c>
      <c r="EY66" s="225">
        <v>580.6634521484375</v>
      </c>
      <c r="EZ66" s="225">
        <v>658.56280517578125</v>
      </c>
      <c r="FA66" s="225">
        <v>643.964599609375</v>
      </c>
      <c r="FB66" s="225">
        <v>717.5484619140625</v>
      </c>
      <c r="FC66" s="225">
        <v>607.3031005859375</v>
      </c>
      <c r="FD66" s="225">
        <v>776.47003173828125</v>
      </c>
      <c r="FE66" s="225">
        <v>560.4713134765625</v>
      </c>
      <c r="FF66" s="225">
        <v>799.86370849609375</v>
      </c>
      <c r="FG66" s="225">
        <v>558.90972900390625</v>
      </c>
      <c r="FH66" s="225">
        <v>692.7940673828125</v>
      </c>
      <c r="FI66" s="225">
        <v>769.32403564453125</v>
      </c>
      <c r="FJ66" s="225">
        <v>769.89544677734375</v>
      </c>
      <c r="FK66" s="225">
        <v>580.50872802734375</v>
      </c>
      <c r="FL66" s="225">
        <v>658.953369140625</v>
      </c>
      <c r="FM66" s="225">
        <v>647.293212890625</v>
      </c>
      <c r="FN66" s="225">
        <v>715.0260009765625</v>
      </c>
      <c r="FO66" s="225">
        <v>607.45037841796875</v>
      </c>
      <c r="FP66" s="225">
        <v>773.615966796875</v>
      </c>
      <c r="FQ66" s="225">
        <v>559.7821044921875</v>
      </c>
      <c r="FR66" s="225">
        <v>804.56634521484375</v>
      </c>
      <c r="FS66" s="225">
        <v>559.4698486328125</v>
      </c>
      <c r="FT66" s="225">
        <v>694.1910400390625</v>
      </c>
      <c r="FU66" s="225">
        <v>760.00482177734375</v>
      </c>
      <c r="FV66" s="225">
        <v>761.52899169921875</v>
      </c>
      <c r="FW66" s="225">
        <v>578.6988525390625</v>
      </c>
      <c r="FX66" s="225">
        <v>659.162353515625</v>
      </c>
      <c r="FY66" s="225">
        <v>654.06036376953125</v>
      </c>
      <c r="FZ66" s="225">
        <v>715.16815185546875</v>
      </c>
      <c r="GA66" s="225">
        <v>607.71484375</v>
      </c>
      <c r="GB66" s="225">
        <v>731.097900390625</v>
      </c>
      <c r="GC66" s="225">
        <v>729.64385986328125</v>
      </c>
      <c r="GD66" s="225">
        <v>723.00390625</v>
      </c>
      <c r="GE66" s="225">
        <v>721.53106689453125</v>
      </c>
      <c r="GF66" s="225">
        <v>722.4976806640625</v>
      </c>
      <c r="GG66" s="225">
        <v>719.449462890625</v>
      </c>
      <c r="GH66" s="225">
        <v>718.42254638671875</v>
      </c>
      <c r="GI66" s="225">
        <v>716.6495361328125</v>
      </c>
      <c r="GJ66" s="225">
        <v>711.447998046875</v>
      </c>
      <c r="GK66" s="225">
        <v>706.87567138671875</v>
      </c>
      <c r="GL66" s="225">
        <v>781.6767578125</v>
      </c>
      <c r="GM66" s="225">
        <v>561.56451416015625</v>
      </c>
      <c r="GN66" s="225">
        <v>794.38201904296875</v>
      </c>
      <c r="GO66" s="225">
        <v>563.91229248046875</v>
      </c>
      <c r="GP66" s="225">
        <v>692.22821044921875</v>
      </c>
      <c r="GQ66" s="225">
        <v>774.72833251953125</v>
      </c>
      <c r="GR66" s="225">
        <v>769.229248046875</v>
      </c>
      <c r="GS66" s="225">
        <v>582.2705078125</v>
      </c>
      <c r="GT66" s="225">
        <v>658.9056396484375</v>
      </c>
      <c r="GU66" s="225">
        <v>646.38714599609375</v>
      </c>
      <c r="GV66" s="225">
        <v>717.96820068359375</v>
      </c>
      <c r="GW66" s="225">
        <v>607.84820556640625</v>
      </c>
      <c r="GX66" s="225">
        <v>717.59942626953125</v>
      </c>
      <c r="GY66" s="225">
        <v>717.599365234375</v>
      </c>
    </row>
    <row r="67" spans="1:207" x14ac:dyDescent="0.25">
      <c r="A67" s="226">
        <v>44682</v>
      </c>
      <c r="B67" s="225">
        <v>5</v>
      </c>
      <c r="C67" s="225">
        <v>2022</v>
      </c>
      <c r="D67" s="225">
        <v>746.35321044921875</v>
      </c>
      <c r="E67" s="225">
        <v>762.364990234375</v>
      </c>
      <c r="F67" s="225">
        <v>788.3514404296875</v>
      </c>
      <c r="G67" s="225">
        <v>796.604248046875</v>
      </c>
      <c r="H67" s="225">
        <v>791.08575439453125</v>
      </c>
      <c r="I67" s="225">
        <v>732.047119140625</v>
      </c>
      <c r="J67" s="225">
        <v>747.204345703125</v>
      </c>
      <c r="K67" s="225">
        <v>767.55792236328125</v>
      </c>
      <c r="L67" s="225">
        <v>785.5589599609375</v>
      </c>
      <c r="M67" s="225">
        <v>790.5025634765625</v>
      </c>
      <c r="N67" s="225">
        <v>789.81134033203125</v>
      </c>
      <c r="O67" s="225">
        <v>736.4395751953125</v>
      </c>
      <c r="P67" s="225">
        <v>740.35955810546875</v>
      </c>
      <c r="Q67" s="225">
        <v>758.41632080078125</v>
      </c>
      <c r="R67" s="225">
        <v>781.9288330078125</v>
      </c>
      <c r="S67" s="225">
        <v>796.241455078125</v>
      </c>
      <c r="T67" s="225">
        <v>788.25750732421875</v>
      </c>
      <c r="U67" s="225">
        <v>737.9530029296875</v>
      </c>
      <c r="V67" s="225">
        <v>737.864990234375</v>
      </c>
      <c r="W67" s="225">
        <v>763.026611328125</v>
      </c>
      <c r="X67" s="225">
        <v>783.11346435546875</v>
      </c>
      <c r="Y67" s="225">
        <v>787.11376953125</v>
      </c>
      <c r="Z67" s="225">
        <v>791.35430908203125</v>
      </c>
      <c r="AA67" s="225">
        <v>741.140869140625</v>
      </c>
      <c r="AB67" s="225">
        <v>741.73956298828125</v>
      </c>
      <c r="AC67" s="225">
        <v>763.68096923828125</v>
      </c>
      <c r="AD67" s="225">
        <v>780.99371337890625</v>
      </c>
      <c r="AE67" s="225">
        <v>792.62060546875</v>
      </c>
      <c r="AF67" s="225">
        <v>784.933349609375</v>
      </c>
      <c r="AG67" s="225">
        <v>743.68096923828125</v>
      </c>
      <c r="AH67" s="225">
        <v>739.41790771484375</v>
      </c>
      <c r="AI67" s="225">
        <v>762.4857177734375</v>
      </c>
      <c r="AJ67" s="225">
        <v>778.1444091796875</v>
      </c>
      <c r="AK67" s="225">
        <v>786.56683349609375</v>
      </c>
      <c r="AL67" s="225">
        <v>789.06256103515625</v>
      </c>
      <c r="AM67" s="225">
        <v>737.11907958984375</v>
      </c>
      <c r="AN67" s="225">
        <v>741.003173828125</v>
      </c>
      <c r="AO67" s="225">
        <v>762.133056640625</v>
      </c>
      <c r="AP67" s="225">
        <v>775.51593017578125</v>
      </c>
      <c r="AQ67" s="225">
        <v>789.5594482421875</v>
      </c>
      <c r="AR67" s="225">
        <v>783.77825927734375</v>
      </c>
      <c r="AS67" s="225">
        <v>736.78399658203125</v>
      </c>
      <c r="AT67" s="225">
        <v>740.069091796875</v>
      </c>
      <c r="AU67" s="225">
        <v>761.272216796875</v>
      </c>
      <c r="AV67" s="225">
        <v>772.8865966796875</v>
      </c>
      <c r="AW67" s="225">
        <v>780.14324951171875</v>
      </c>
      <c r="AX67" s="225">
        <v>786.44287109375</v>
      </c>
      <c r="AY67" s="225">
        <v>742.81011962890625</v>
      </c>
      <c r="AZ67" s="225">
        <v>735.124755859375</v>
      </c>
      <c r="BA67" s="225">
        <v>758.42791748046875</v>
      </c>
      <c r="BB67" s="225">
        <v>768.681640625</v>
      </c>
      <c r="BC67" s="225">
        <v>776.59014892578125</v>
      </c>
      <c r="BD67" s="225">
        <v>781.42193603515625</v>
      </c>
      <c r="BE67" s="225">
        <v>739.98663330078125</v>
      </c>
      <c r="BF67" s="225">
        <v>732.87969970703125</v>
      </c>
      <c r="BG67" s="225">
        <v>755.66302490234375</v>
      </c>
      <c r="BH67" s="225">
        <v>765.576416015625</v>
      </c>
      <c r="BI67" s="225">
        <v>783.90887451171875</v>
      </c>
      <c r="BJ67" s="225">
        <v>780.1285400390625</v>
      </c>
      <c r="BK67" s="225">
        <v>738.15277099609375</v>
      </c>
      <c r="BL67" s="225">
        <v>825.7750244140625</v>
      </c>
      <c r="BM67" s="225">
        <v>597.8758544921875</v>
      </c>
      <c r="BN67" s="225">
        <v>824.53192138671875</v>
      </c>
      <c r="BO67" s="225">
        <v>600.8751220703125</v>
      </c>
      <c r="BP67" s="225">
        <v>725.5452880859375</v>
      </c>
      <c r="BQ67" s="225">
        <v>840.67535400390625</v>
      </c>
      <c r="BR67" s="225">
        <v>820.7574462890625</v>
      </c>
      <c r="BS67" s="225">
        <v>606.2960205078125</v>
      </c>
      <c r="BT67" s="225">
        <v>693.669189453125</v>
      </c>
      <c r="BU67" s="225">
        <v>671.62762451171875</v>
      </c>
      <c r="BV67" s="225">
        <v>765.6884765625</v>
      </c>
      <c r="BW67" s="225">
        <v>638.2198486328125</v>
      </c>
      <c r="BX67" s="225">
        <v>822.7423095703125</v>
      </c>
      <c r="BY67" s="225">
        <v>596.98114013671875</v>
      </c>
      <c r="BZ67" s="225">
        <v>827.9130859375</v>
      </c>
      <c r="CA67" s="225">
        <v>598.09228515625</v>
      </c>
      <c r="CB67" s="225">
        <v>726.0091552734375</v>
      </c>
      <c r="CC67" s="225">
        <v>841.9464111328125</v>
      </c>
      <c r="CD67" s="225">
        <v>821.05841064453125</v>
      </c>
      <c r="CE67" s="225">
        <v>604.7955322265625</v>
      </c>
      <c r="CF67" s="225">
        <v>693.9515380859375</v>
      </c>
      <c r="CG67" s="225">
        <v>653.47674560546875</v>
      </c>
      <c r="CH67" s="225">
        <v>766.7208251953125</v>
      </c>
      <c r="CI67" s="225">
        <v>638.26007080078125</v>
      </c>
      <c r="CJ67" s="225">
        <v>820.5657958984375</v>
      </c>
      <c r="CK67" s="225">
        <v>594.64501953125</v>
      </c>
      <c r="CL67" s="225">
        <v>835.97576904296875</v>
      </c>
      <c r="CM67" s="225">
        <v>589.0098876953125</v>
      </c>
      <c r="CN67" s="225">
        <v>726.9359130859375</v>
      </c>
      <c r="CO67" s="225">
        <v>831.62615966796875</v>
      </c>
      <c r="CP67" s="225">
        <v>823.39666748046875</v>
      </c>
      <c r="CQ67" s="225">
        <v>603.49371337890625</v>
      </c>
      <c r="CR67" s="225">
        <v>694.10357666015625</v>
      </c>
      <c r="CS67" s="225">
        <v>666.9677734375</v>
      </c>
      <c r="CT67" s="225">
        <v>767.2218017578125</v>
      </c>
      <c r="CU67" s="225">
        <v>636.58148193359375</v>
      </c>
      <c r="CV67" s="225">
        <v>819.04168701171875</v>
      </c>
      <c r="CW67" s="225">
        <v>594.00531005859375</v>
      </c>
      <c r="CX67" s="225">
        <v>836.0609130859375</v>
      </c>
      <c r="CY67" s="225">
        <v>590.91009521484375</v>
      </c>
      <c r="CZ67" s="225">
        <v>728.886962890625</v>
      </c>
      <c r="DA67" s="225">
        <v>838.2939453125</v>
      </c>
      <c r="DB67" s="225">
        <v>815.44879150390625</v>
      </c>
      <c r="DC67" s="225">
        <v>601.48724365234375</v>
      </c>
      <c r="DD67" s="225">
        <v>692.6434326171875</v>
      </c>
      <c r="DE67" s="225">
        <v>663.45269775390625</v>
      </c>
      <c r="DF67" s="225">
        <v>763.53765869140625</v>
      </c>
      <c r="DG67" s="225">
        <v>635.87890625</v>
      </c>
      <c r="DH67" s="225">
        <v>817.97271728515625</v>
      </c>
      <c r="DI67" s="225">
        <v>593.44647216796875</v>
      </c>
      <c r="DJ67" s="225">
        <v>841.299560546875</v>
      </c>
      <c r="DK67" s="225">
        <v>582.42706298828125</v>
      </c>
      <c r="DL67" s="225">
        <v>728.32330322265625</v>
      </c>
      <c r="DM67" s="225">
        <v>836.145751953125</v>
      </c>
      <c r="DN67" s="225">
        <v>822.70172119140625</v>
      </c>
      <c r="DO67" s="225">
        <v>601.38385009765625</v>
      </c>
      <c r="DP67" s="225">
        <v>693.6688232421875</v>
      </c>
      <c r="DQ67" s="225">
        <v>656.2705078125</v>
      </c>
      <c r="DR67" s="225">
        <v>760.9609375</v>
      </c>
      <c r="DS67" s="225">
        <v>635.0247802734375</v>
      </c>
      <c r="DT67" s="225">
        <v>815.507568359375</v>
      </c>
      <c r="DU67" s="225">
        <v>593.4805908203125</v>
      </c>
      <c r="DV67" s="225">
        <v>839.658935546875</v>
      </c>
      <c r="DW67" s="225">
        <v>582.7823486328125</v>
      </c>
      <c r="DX67" s="225">
        <v>728.5712890625</v>
      </c>
      <c r="DY67" s="225">
        <v>834.72979736328125</v>
      </c>
      <c r="DZ67" s="225">
        <v>820.52154541015625</v>
      </c>
      <c r="EA67" s="225">
        <v>600.9259033203125</v>
      </c>
      <c r="EB67" s="225">
        <v>692.5496826171875</v>
      </c>
      <c r="EC67" s="225">
        <v>672.26702880859375</v>
      </c>
      <c r="ED67" s="225">
        <v>758.82330322265625</v>
      </c>
      <c r="EE67" s="225">
        <v>635.30426025390625</v>
      </c>
      <c r="EF67" s="225">
        <v>814.29119873046875</v>
      </c>
      <c r="EG67" s="225">
        <v>592.06182861328125</v>
      </c>
      <c r="EH67" s="225">
        <v>842.30999755859375</v>
      </c>
      <c r="EI67" s="225">
        <v>583.40570068359375</v>
      </c>
      <c r="EJ67" s="225">
        <v>728.46978759765625</v>
      </c>
      <c r="EK67" s="225">
        <v>828.35260009765625</v>
      </c>
      <c r="EL67" s="225">
        <v>815.04217529296875</v>
      </c>
      <c r="EM67" s="225">
        <v>599.4232177734375</v>
      </c>
      <c r="EN67" s="225">
        <v>692.932373046875</v>
      </c>
      <c r="EO67" s="225">
        <v>659.98876953125</v>
      </c>
      <c r="EP67" s="225">
        <v>758.40447998046875</v>
      </c>
      <c r="EQ67" s="225">
        <v>635.31158447265625</v>
      </c>
      <c r="ER67" s="225">
        <v>813.21685791015625</v>
      </c>
      <c r="ES67" s="225">
        <v>593.1646728515625</v>
      </c>
      <c r="ET67" s="225">
        <v>845.0181884765625</v>
      </c>
      <c r="EU67" s="225">
        <v>579.9881591796875</v>
      </c>
      <c r="EV67" s="225">
        <v>728.8875732421875</v>
      </c>
      <c r="EW67" s="225">
        <v>816.99114990234375</v>
      </c>
      <c r="EX67" s="225">
        <v>817.68719482421875</v>
      </c>
      <c r="EY67" s="225">
        <v>598.53912353515625</v>
      </c>
      <c r="EZ67" s="225">
        <v>692.11480712890625</v>
      </c>
      <c r="FA67" s="225">
        <v>664.9393310546875</v>
      </c>
      <c r="FB67" s="225">
        <v>757.78271484375</v>
      </c>
      <c r="FC67" s="225">
        <v>634.89227294921875</v>
      </c>
      <c r="FD67" s="225">
        <v>810.5980224609375</v>
      </c>
      <c r="FE67" s="225">
        <v>591.383056640625</v>
      </c>
      <c r="FF67" s="225">
        <v>846.80462646484375</v>
      </c>
      <c r="FG67" s="225">
        <v>577.2174072265625</v>
      </c>
      <c r="FH67" s="225">
        <v>729.831787109375</v>
      </c>
      <c r="FI67" s="225">
        <v>817.15240478515625</v>
      </c>
      <c r="FJ67" s="225">
        <v>817.3084716796875</v>
      </c>
      <c r="FK67" s="225">
        <v>598.34130859375</v>
      </c>
      <c r="FL67" s="225">
        <v>692.54620361328125</v>
      </c>
      <c r="FM67" s="225">
        <v>668.9490966796875</v>
      </c>
      <c r="FN67" s="225">
        <v>754.9627685546875</v>
      </c>
      <c r="FO67" s="225">
        <v>634.830810546875</v>
      </c>
      <c r="FP67" s="225">
        <v>807.619873046875</v>
      </c>
      <c r="FQ67" s="225">
        <v>590.6490478515625</v>
      </c>
      <c r="FR67" s="225">
        <v>850.6044921875</v>
      </c>
      <c r="FS67" s="225">
        <v>576.98284912109375</v>
      </c>
      <c r="FT67" s="225">
        <v>731.1893310546875</v>
      </c>
      <c r="FU67" s="225">
        <v>807.076904296875</v>
      </c>
      <c r="FV67" s="225">
        <v>807.2022705078125</v>
      </c>
      <c r="FW67" s="225">
        <v>596.69482421875</v>
      </c>
      <c r="FX67" s="225">
        <v>692.9378662109375</v>
      </c>
      <c r="FY67" s="225">
        <v>675.6552734375</v>
      </c>
      <c r="FZ67" s="225">
        <v>754.03704833984375</v>
      </c>
      <c r="GA67" s="225">
        <v>635.04522705078125</v>
      </c>
      <c r="GB67" s="225">
        <v>767.64544677734375</v>
      </c>
      <c r="GC67" s="225">
        <v>766.44696044921875</v>
      </c>
      <c r="GD67" s="225">
        <v>759.28564453125</v>
      </c>
      <c r="GE67" s="225">
        <v>757.9989013671875</v>
      </c>
      <c r="GF67" s="225">
        <v>759.0767822265625</v>
      </c>
      <c r="GG67" s="225">
        <v>755.64776611328125</v>
      </c>
      <c r="GH67" s="225">
        <v>754.83380126953125</v>
      </c>
      <c r="GI67" s="225">
        <v>753.11456298828125</v>
      </c>
      <c r="GJ67" s="225">
        <v>747.629638671875</v>
      </c>
      <c r="GK67" s="225">
        <v>742.89093017578125</v>
      </c>
      <c r="GL67" s="225">
        <v>816.293212890625</v>
      </c>
      <c r="GM67" s="225">
        <v>593.218505859375</v>
      </c>
      <c r="GN67" s="225">
        <v>840.9239501953125</v>
      </c>
      <c r="GO67" s="225">
        <v>583.66143798828125</v>
      </c>
      <c r="GP67" s="225">
        <v>729.14971923828125</v>
      </c>
      <c r="GQ67" s="225">
        <v>822.8951416015625</v>
      </c>
      <c r="GR67" s="225">
        <v>816.22314453125</v>
      </c>
      <c r="GS67" s="225">
        <v>600.295654296875</v>
      </c>
      <c r="GT67" s="225">
        <v>692.9532470703125</v>
      </c>
      <c r="GU67" s="225">
        <v>667.46160888671875</v>
      </c>
      <c r="GV67" s="225">
        <v>758.39990234375</v>
      </c>
      <c r="GW67" s="225">
        <v>635.52264404296875</v>
      </c>
      <c r="GX67" s="225">
        <v>753.9342041015625</v>
      </c>
      <c r="GY67" s="225">
        <v>753.93414306640625</v>
      </c>
    </row>
    <row r="68" spans="1:207" x14ac:dyDescent="0.25">
      <c r="A68" s="226">
        <v>44713</v>
      </c>
      <c r="B68" s="225">
        <v>6</v>
      </c>
      <c r="C68" s="225">
        <v>2022</v>
      </c>
      <c r="D68" s="225">
        <v>786.24505615234375</v>
      </c>
      <c r="E68" s="225">
        <v>800.38519287109375</v>
      </c>
      <c r="F68" s="225">
        <v>828.365234375</v>
      </c>
      <c r="G68" s="225">
        <v>834.8223876953125</v>
      </c>
      <c r="H68" s="225">
        <v>831.29620361328125</v>
      </c>
      <c r="I68" s="225">
        <v>769.37841796875</v>
      </c>
      <c r="J68" s="225">
        <v>787.142333984375</v>
      </c>
      <c r="K68" s="225">
        <v>806.4542236328125</v>
      </c>
      <c r="L68" s="225">
        <v>825.92047119140625</v>
      </c>
      <c r="M68" s="225">
        <v>828.39813232421875</v>
      </c>
      <c r="N68" s="225">
        <v>830.6693115234375</v>
      </c>
      <c r="O68" s="225">
        <v>774.51318359375</v>
      </c>
      <c r="P68" s="225">
        <v>780.196044921875</v>
      </c>
      <c r="Q68" s="225">
        <v>796.89154052734375</v>
      </c>
      <c r="R68" s="225">
        <v>822.77349853515625</v>
      </c>
      <c r="S68" s="225">
        <v>835.5928955078125</v>
      </c>
      <c r="T68" s="225">
        <v>829.4962158203125</v>
      </c>
      <c r="U68" s="225">
        <v>775.38214111328125</v>
      </c>
      <c r="V68" s="225">
        <v>777.188720703125</v>
      </c>
      <c r="W68" s="225">
        <v>802.01666259765625</v>
      </c>
      <c r="X68" s="225">
        <v>824.1676025390625</v>
      </c>
      <c r="Y68" s="225">
        <v>825.59619140625</v>
      </c>
      <c r="Z68" s="225">
        <v>833.13580322265625</v>
      </c>
      <c r="AA68" s="225">
        <v>778.43450927734375</v>
      </c>
      <c r="AB68" s="225">
        <v>781.845703125</v>
      </c>
      <c r="AC68" s="225">
        <v>803.3685302734375</v>
      </c>
      <c r="AD68" s="225">
        <v>822.01544189453125</v>
      </c>
      <c r="AE68" s="225">
        <v>831.833740234375</v>
      </c>
      <c r="AF68" s="225">
        <v>825.98779296875</v>
      </c>
      <c r="AG68" s="225">
        <v>781.47821044921875</v>
      </c>
      <c r="AH68" s="225">
        <v>778.80096435546875</v>
      </c>
      <c r="AI68" s="225">
        <v>801.86761474609375</v>
      </c>
      <c r="AJ68" s="225">
        <v>819.639892578125</v>
      </c>
      <c r="AK68" s="225">
        <v>825.29168701171875</v>
      </c>
      <c r="AL68" s="225">
        <v>831.1533203125</v>
      </c>
      <c r="AM68" s="225">
        <v>774.79974365234375</v>
      </c>
      <c r="AN68" s="225">
        <v>780.76513671875</v>
      </c>
      <c r="AO68" s="225">
        <v>801.72344970703125</v>
      </c>
      <c r="AP68" s="225">
        <v>816.92559814453125</v>
      </c>
      <c r="AQ68" s="225">
        <v>829.1907958984375</v>
      </c>
      <c r="AR68" s="225">
        <v>825.75238037109375</v>
      </c>
      <c r="AS68" s="225">
        <v>774.47412109375</v>
      </c>
      <c r="AT68" s="225">
        <v>780.65240478515625</v>
      </c>
      <c r="AU68" s="225">
        <v>800.8916015625</v>
      </c>
      <c r="AV68" s="225">
        <v>815.06842041015625</v>
      </c>
      <c r="AW68" s="225">
        <v>819.1533203125</v>
      </c>
      <c r="AX68" s="225">
        <v>828.96502685546875</v>
      </c>
      <c r="AY68" s="225">
        <v>780.6456298828125</v>
      </c>
      <c r="AZ68" s="225">
        <v>775.75213623046875</v>
      </c>
      <c r="BA68" s="225">
        <v>798.4619140625</v>
      </c>
      <c r="BB68" s="225">
        <v>810.951416015625</v>
      </c>
      <c r="BC68" s="225">
        <v>815.05743408203125</v>
      </c>
      <c r="BD68" s="225">
        <v>823.9464111328125</v>
      </c>
      <c r="BE68" s="225">
        <v>777.68731689453125</v>
      </c>
      <c r="BF68" s="225">
        <v>774.06231689453125</v>
      </c>
      <c r="BG68" s="225">
        <v>795.79644775390625</v>
      </c>
      <c r="BH68" s="225">
        <v>807.87469482421875</v>
      </c>
      <c r="BI68" s="225">
        <v>824.72418212890625</v>
      </c>
      <c r="BJ68" s="225">
        <v>823.329833984375</v>
      </c>
      <c r="BK68" s="225">
        <v>775.9742431640625</v>
      </c>
      <c r="BL68" s="225">
        <v>863.0391845703125</v>
      </c>
      <c r="BM68" s="225">
        <v>637.19207763671875</v>
      </c>
      <c r="BN68" s="225">
        <v>871.845947265625</v>
      </c>
      <c r="BO68" s="225">
        <v>640.68255615234375</v>
      </c>
      <c r="BP68" s="225">
        <v>768.13714599609375</v>
      </c>
      <c r="BQ68" s="225">
        <v>902.54583740234375</v>
      </c>
      <c r="BR68" s="225">
        <v>862.45550537109375</v>
      </c>
      <c r="BS68" s="225">
        <v>610.063232421875</v>
      </c>
      <c r="BT68" s="225">
        <v>721.2147216796875</v>
      </c>
      <c r="BU68" s="225">
        <v>684.49542236328125</v>
      </c>
      <c r="BV68" s="225">
        <v>813.66705322265625</v>
      </c>
      <c r="BW68" s="225">
        <v>670.30706787109375</v>
      </c>
      <c r="BX68" s="225">
        <v>860.08575439453125</v>
      </c>
      <c r="BY68" s="225">
        <v>636.38458251953125</v>
      </c>
      <c r="BZ68" s="225">
        <v>875.54638671875</v>
      </c>
      <c r="CA68" s="225">
        <v>638.031494140625</v>
      </c>
      <c r="CB68" s="225">
        <v>768.92694091796875</v>
      </c>
      <c r="CC68" s="225">
        <v>903.6187744140625</v>
      </c>
      <c r="CD68" s="225">
        <v>862.41943359375</v>
      </c>
      <c r="CE68" s="225">
        <v>608.0987548828125</v>
      </c>
      <c r="CF68" s="225">
        <v>722.64215087890625</v>
      </c>
      <c r="CG68" s="225">
        <v>666.42401123046875</v>
      </c>
      <c r="CH68" s="225">
        <v>815.24652099609375</v>
      </c>
      <c r="CI68" s="225">
        <v>670.4986572265625</v>
      </c>
      <c r="CJ68" s="225">
        <v>858.0150146484375</v>
      </c>
      <c r="CK68" s="225">
        <v>634.02288818359375</v>
      </c>
      <c r="CL68" s="225">
        <v>883.92303466796875</v>
      </c>
      <c r="CM68" s="225">
        <v>629.09130859375</v>
      </c>
      <c r="CN68" s="225">
        <v>770.099853515625</v>
      </c>
      <c r="CO68" s="225">
        <v>893.35235595703125</v>
      </c>
      <c r="CP68" s="225">
        <v>865.2012939453125</v>
      </c>
      <c r="CQ68" s="225">
        <v>606.35028076171875</v>
      </c>
      <c r="CR68" s="225">
        <v>722.896728515625</v>
      </c>
      <c r="CS68" s="225">
        <v>681.04150390625</v>
      </c>
      <c r="CT68" s="225">
        <v>815.652099609375</v>
      </c>
      <c r="CU68" s="225">
        <v>668.5712890625</v>
      </c>
      <c r="CV68" s="225">
        <v>856.51678466796875</v>
      </c>
      <c r="CW68" s="225">
        <v>634.09124755859375</v>
      </c>
      <c r="CX68" s="225">
        <v>884.32232666015625</v>
      </c>
      <c r="CY68" s="225">
        <v>630.55096435546875</v>
      </c>
      <c r="CZ68" s="225">
        <v>772.3984375</v>
      </c>
      <c r="DA68" s="225">
        <v>899.92449951171875</v>
      </c>
      <c r="DB68" s="225">
        <v>854.83941650390625</v>
      </c>
      <c r="DC68" s="225">
        <v>604.1217041015625</v>
      </c>
      <c r="DD68" s="225">
        <v>721.81268310546875</v>
      </c>
      <c r="DE68" s="225">
        <v>677.38360595703125</v>
      </c>
      <c r="DF68" s="225">
        <v>811.31201171875</v>
      </c>
      <c r="DG68" s="225">
        <v>667.8768310546875</v>
      </c>
      <c r="DH68" s="225">
        <v>855.47967529296875</v>
      </c>
      <c r="DI68" s="225">
        <v>633.28057861328125</v>
      </c>
      <c r="DJ68" s="225">
        <v>889.73760986328125</v>
      </c>
      <c r="DK68" s="225">
        <v>621.78125</v>
      </c>
      <c r="DL68" s="225">
        <v>771.9415283203125</v>
      </c>
      <c r="DM68" s="225">
        <v>897.62115478515625</v>
      </c>
      <c r="DN68" s="225">
        <v>864.01654052734375</v>
      </c>
      <c r="DO68" s="225">
        <v>603.74371337890625</v>
      </c>
      <c r="DP68" s="225">
        <v>722.96441650390625</v>
      </c>
      <c r="DQ68" s="225">
        <v>670.44134521484375</v>
      </c>
      <c r="DR68" s="225">
        <v>808.33099365234375</v>
      </c>
      <c r="DS68" s="225">
        <v>666.66265869140625</v>
      </c>
      <c r="DT68" s="225">
        <v>852.969970703125</v>
      </c>
      <c r="DU68" s="225">
        <v>633.25567626953125</v>
      </c>
      <c r="DV68" s="225">
        <v>888.24237060546875</v>
      </c>
      <c r="DW68" s="225">
        <v>622.1951904296875</v>
      </c>
      <c r="DX68" s="225">
        <v>772.015380859375</v>
      </c>
      <c r="DY68" s="225">
        <v>896.12628173828125</v>
      </c>
      <c r="DZ68" s="225">
        <v>860.6883544921875</v>
      </c>
      <c r="EA68" s="225">
        <v>603.29547119140625</v>
      </c>
      <c r="EB68" s="225">
        <v>721.82861328125</v>
      </c>
      <c r="EC68" s="225">
        <v>686.50714111328125</v>
      </c>
      <c r="ED68" s="225">
        <v>806.5147705078125</v>
      </c>
      <c r="EE68" s="225">
        <v>667.266357421875</v>
      </c>
      <c r="EF68" s="225">
        <v>851.782470703125</v>
      </c>
      <c r="EG68" s="225">
        <v>632.1199951171875</v>
      </c>
      <c r="EH68" s="225">
        <v>891.09600830078125</v>
      </c>
      <c r="EI68" s="225">
        <v>622.44915771484375</v>
      </c>
      <c r="EJ68" s="225">
        <v>771.93280029296875</v>
      </c>
      <c r="EK68" s="225">
        <v>889.72320556640625</v>
      </c>
      <c r="EL68" s="225">
        <v>853.885986328125</v>
      </c>
      <c r="EM68" s="225">
        <v>601.79083251953125</v>
      </c>
      <c r="EN68" s="225">
        <v>722.965576171875</v>
      </c>
      <c r="EO68" s="225">
        <v>674.00689697265625</v>
      </c>
      <c r="EP68" s="225">
        <v>806.09881591796875</v>
      </c>
      <c r="EQ68" s="225">
        <v>667.2569580078125</v>
      </c>
      <c r="ER68" s="225">
        <v>850.78778076171875</v>
      </c>
      <c r="ES68" s="225">
        <v>633.1690673828125</v>
      </c>
      <c r="ET68" s="225">
        <v>894.06683349609375</v>
      </c>
      <c r="EU68" s="225">
        <v>619.17108154296875</v>
      </c>
      <c r="EV68" s="225">
        <v>772.4456787109375</v>
      </c>
      <c r="EW68" s="225">
        <v>878.0498046875</v>
      </c>
      <c r="EX68" s="225">
        <v>856.77801513671875</v>
      </c>
      <c r="EY68" s="225">
        <v>600.7493896484375</v>
      </c>
      <c r="EZ68" s="225">
        <v>722.28369140625</v>
      </c>
      <c r="FA68" s="225">
        <v>678.8734130859375</v>
      </c>
      <c r="FB68" s="225">
        <v>805.24658203125</v>
      </c>
      <c r="FC68" s="225">
        <v>666.87237548828125</v>
      </c>
      <c r="FD68" s="225">
        <v>848.24322509765625</v>
      </c>
      <c r="FE68" s="225">
        <v>631.73553466796875</v>
      </c>
      <c r="FF68" s="225">
        <v>896.3160400390625</v>
      </c>
      <c r="FG68" s="225">
        <v>616.188720703125</v>
      </c>
      <c r="FH68" s="225">
        <v>773.546630859375</v>
      </c>
      <c r="FI68" s="225">
        <v>878.1927490234375</v>
      </c>
      <c r="FJ68" s="225">
        <v>856.17889404296875</v>
      </c>
      <c r="FK68" s="225">
        <v>600.35284423828125</v>
      </c>
      <c r="FL68" s="225">
        <v>723.180419921875</v>
      </c>
      <c r="FM68" s="225">
        <v>682.96636962890625</v>
      </c>
      <c r="FN68" s="225">
        <v>801.9451904296875</v>
      </c>
      <c r="FO68" s="225">
        <v>666.94451904296875</v>
      </c>
      <c r="FP68" s="225">
        <v>845.441162109375</v>
      </c>
      <c r="FQ68" s="225">
        <v>630.9603271484375</v>
      </c>
      <c r="FR68" s="225">
        <v>900.0567626953125</v>
      </c>
      <c r="FS68" s="225">
        <v>616.4327392578125</v>
      </c>
      <c r="FT68" s="225">
        <v>775.1163330078125</v>
      </c>
      <c r="FU68" s="225">
        <v>868.00262451171875</v>
      </c>
      <c r="FV68" s="225">
        <v>843.73529052734375</v>
      </c>
      <c r="FW68" s="225">
        <v>598.585693359375</v>
      </c>
      <c r="FX68" s="225">
        <v>724.238037109375</v>
      </c>
      <c r="FY68" s="225">
        <v>689.9771728515625</v>
      </c>
      <c r="FZ68" s="225">
        <v>801.95281982421875</v>
      </c>
      <c r="GA68" s="225">
        <v>667.41131591796875</v>
      </c>
      <c r="GB68" s="225">
        <v>806.71630859375</v>
      </c>
      <c r="GC68" s="225">
        <v>805.918701171875</v>
      </c>
      <c r="GD68" s="225">
        <v>798.81781005859375</v>
      </c>
      <c r="GE68" s="225">
        <v>797.4305419921875</v>
      </c>
      <c r="GF68" s="225">
        <v>799.06109619140625</v>
      </c>
      <c r="GG68" s="225">
        <v>795.259765625</v>
      </c>
      <c r="GH68" s="225">
        <v>794.66351318359375</v>
      </c>
      <c r="GI68" s="225">
        <v>793.3336181640625</v>
      </c>
      <c r="GJ68" s="225">
        <v>787.9510498046875</v>
      </c>
      <c r="GK68" s="225">
        <v>783.605712890625</v>
      </c>
      <c r="GL68" s="225">
        <v>853.8072509765625</v>
      </c>
      <c r="GM68" s="225">
        <v>633.1632080078125</v>
      </c>
      <c r="GN68" s="225">
        <v>889.5966796875</v>
      </c>
      <c r="GO68" s="225">
        <v>623.07391357421875</v>
      </c>
      <c r="GP68" s="225">
        <v>772.71856689453125</v>
      </c>
      <c r="GQ68" s="225">
        <v>884.1387939453125</v>
      </c>
      <c r="GR68" s="225">
        <v>855.384765625</v>
      </c>
      <c r="GS68" s="225">
        <v>602.7166748046875</v>
      </c>
      <c r="GT68" s="225">
        <v>722.913818359375</v>
      </c>
      <c r="GU68" s="225">
        <v>681.49468994140625</v>
      </c>
      <c r="GV68" s="225">
        <v>806.06689453125</v>
      </c>
      <c r="GW68" s="225">
        <v>667.59619140625</v>
      </c>
      <c r="GX68" s="225">
        <v>793.91253662109375</v>
      </c>
      <c r="GY68" s="225">
        <v>793.9124755859375</v>
      </c>
    </row>
    <row r="69" spans="1:207" x14ac:dyDescent="0.25">
      <c r="A69" s="226">
        <v>44743</v>
      </c>
      <c r="B69" s="225">
        <v>7</v>
      </c>
      <c r="C69" s="225">
        <v>2022</v>
      </c>
      <c r="D69" s="225">
        <v>840.28472900390625</v>
      </c>
      <c r="E69" s="225">
        <v>859.19281005859375</v>
      </c>
      <c r="F69" s="225">
        <v>882.6729736328125</v>
      </c>
      <c r="G69" s="225">
        <v>895.691650390625</v>
      </c>
      <c r="H69" s="225">
        <v>890.57415771484375</v>
      </c>
      <c r="I69" s="225">
        <v>830.345458984375</v>
      </c>
      <c r="J69" s="225">
        <v>842.12982177734375</v>
      </c>
      <c r="K69" s="225">
        <v>865.65484619140625</v>
      </c>
      <c r="L69" s="225">
        <v>880.19757080078125</v>
      </c>
      <c r="M69" s="225">
        <v>889.1607666015625</v>
      </c>
      <c r="N69" s="225">
        <v>890.1705322265625</v>
      </c>
      <c r="O69" s="225">
        <v>837.35772705078125</v>
      </c>
      <c r="P69" s="225">
        <v>834.6766357421875</v>
      </c>
      <c r="Q69" s="225">
        <v>855.50006103515625</v>
      </c>
      <c r="R69" s="225">
        <v>876.8426513671875</v>
      </c>
      <c r="S69" s="225">
        <v>895.863525390625</v>
      </c>
      <c r="T69" s="225">
        <v>889.0872802734375</v>
      </c>
      <c r="U69" s="225">
        <v>837.74005126953125</v>
      </c>
      <c r="V69" s="225">
        <v>832.4193115234375</v>
      </c>
      <c r="W69" s="225">
        <v>862.5396728515625</v>
      </c>
      <c r="X69" s="225">
        <v>877.80218505859375</v>
      </c>
      <c r="Y69" s="225">
        <v>886.720947265625</v>
      </c>
      <c r="Z69" s="225">
        <v>893.25714111328125</v>
      </c>
      <c r="AA69" s="225">
        <v>840.5079345703125</v>
      </c>
      <c r="AB69" s="225">
        <v>837.83563232421875</v>
      </c>
      <c r="AC69" s="225">
        <v>863.148193359375</v>
      </c>
      <c r="AD69" s="225">
        <v>876.07879638671875</v>
      </c>
      <c r="AE69" s="225">
        <v>892.05096435546875</v>
      </c>
      <c r="AF69" s="225">
        <v>886.043701171875</v>
      </c>
      <c r="AG69" s="225">
        <v>842.66363525390625</v>
      </c>
      <c r="AH69" s="225">
        <v>834.8038330078125</v>
      </c>
      <c r="AI69" s="225">
        <v>862.062255859375</v>
      </c>
      <c r="AJ69" s="225">
        <v>874.11773681640625</v>
      </c>
      <c r="AK69" s="225">
        <v>886.137451171875</v>
      </c>
      <c r="AL69" s="225">
        <v>891.656494140625</v>
      </c>
      <c r="AM69" s="225">
        <v>837.02093505859375</v>
      </c>
      <c r="AN69" s="225">
        <v>837.21478271484375</v>
      </c>
      <c r="AO69" s="225">
        <v>861.462646484375</v>
      </c>
      <c r="AP69" s="225">
        <v>872.4075927734375</v>
      </c>
      <c r="AQ69" s="225">
        <v>889.591064453125</v>
      </c>
      <c r="AR69" s="225">
        <v>887.34002685546875</v>
      </c>
      <c r="AS69" s="225">
        <v>836.43536376953125</v>
      </c>
      <c r="AT69" s="225">
        <v>837.7525634765625</v>
      </c>
      <c r="AU69" s="225">
        <v>862.24639892578125</v>
      </c>
      <c r="AV69" s="225">
        <v>869.79486083984375</v>
      </c>
      <c r="AW69" s="225">
        <v>879.670166015625</v>
      </c>
      <c r="AX69" s="225">
        <v>890.8892822265625</v>
      </c>
      <c r="AY69" s="225">
        <v>842.73419189453125</v>
      </c>
      <c r="AZ69" s="225">
        <v>833.67730712890625</v>
      </c>
      <c r="BA69" s="225">
        <v>859.36822509765625</v>
      </c>
      <c r="BB69" s="225">
        <v>865.793212890625</v>
      </c>
      <c r="BC69" s="225">
        <v>874.6278076171875</v>
      </c>
      <c r="BD69" s="225">
        <v>886.7003173828125</v>
      </c>
      <c r="BE69" s="225">
        <v>839.67999267578125</v>
      </c>
      <c r="BF69" s="225">
        <v>833.89422607421875</v>
      </c>
      <c r="BG69" s="225">
        <v>859.0587158203125</v>
      </c>
      <c r="BH69" s="225">
        <v>864.18817138671875</v>
      </c>
      <c r="BI69" s="225">
        <v>887.46722412109375</v>
      </c>
      <c r="BJ69" s="225">
        <v>885.7298583984375</v>
      </c>
      <c r="BK69" s="225">
        <v>838.79058837890625</v>
      </c>
      <c r="BL69" s="225">
        <v>914.9298095703125</v>
      </c>
      <c r="BM69" s="225">
        <v>678.0206298828125</v>
      </c>
      <c r="BN69" s="225">
        <v>949.65380859375</v>
      </c>
      <c r="BO69" s="225">
        <v>670.67266845703125</v>
      </c>
      <c r="BP69" s="225">
        <v>847.74920654296875</v>
      </c>
      <c r="BQ69" s="225">
        <v>963.531494140625</v>
      </c>
      <c r="BR69" s="225">
        <v>910.491455078125</v>
      </c>
      <c r="BS69" s="225">
        <v>645.23748779296875</v>
      </c>
      <c r="BT69" s="225">
        <v>813.70587158203125</v>
      </c>
      <c r="BU69" s="225">
        <v>727.26837158203125</v>
      </c>
      <c r="BV69" s="225">
        <v>888.61151123046875</v>
      </c>
      <c r="BW69" s="225">
        <v>725.08612060546875</v>
      </c>
      <c r="BX69" s="225">
        <v>911.65972900390625</v>
      </c>
      <c r="BY69" s="225">
        <v>677.07049560546875</v>
      </c>
      <c r="BZ69" s="225">
        <v>953.61553955078125</v>
      </c>
      <c r="CA69" s="225">
        <v>667.5670166015625</v>
      </c>
      <c r="CB69" s="225">
        <v>848.06817626953125</v>
      </c>
      <c r="CC69" s="225">
        <v>965.0726318359375</v>
      </c>
      <c r="CD69" s="225">
        <v>911.52630615234375</v>
      </c>
      <c r="CE69" s="225">
        <v>643.0404052734375</v>
      </c>
      <c r="CF69" s="225">
        <v>815.96319580078125</v>
      </c>
      <c r="CG69" s="225">
        <v>706.15740966796875</v>
      </c>
      <c r="CH69" s="225">
        <v>890.2745361328125</v>
      </c>
      <c r="CI69" s="225">
        <v>725.0888671875</v>
      </c>
      <c r="CJ69" s="225">
        <v>909.39007568359375</v>
      </c>
      <c r="CK69" s="225">
        <v>674.7269287109375</v>
      </c>
      <c r="CL69" s="225">
        <v>961.0919189453125</v>
      </c>
      <c r="CM69" s="225">
        <v>657.95697021484375</v>
      </c>
      <c r="CN69" s="225">
        <v>849.36004638671875</v>
      </c>
      <c r="CO69" s="225">
        <v>954.27655029296875</v>
      </c>
      <c r="CP69" s="225">
        <v>914.37158203125</v>
      </c>
      <c r="CQ69" s="225">
        <v>640.6265869140625</v>
      </c>
      <c r="CR69" s="225">
        <v>816.79180908203125</v>
      </c>
      <c r="CS69" s="225">
        <v>726.27606201171875</v>
      </c>
      <c r="CT69" s="225">
        <v>891.45001220703125</v>
      </c>
      <c r="CU69" s="225">
        <v>722.726806640625</v>
      </c>
      <c r="CV69" s="225">
        <v>908.044189453125</v>
      </c>
      <c r="CW69" s="225">
        <v>675.09405517578125</v>
      </c>
      <c r="CX69" s="225">
        <v>961.7027587890625</v>
      </c>
      <c r="CY69" s="225">
        <v>659.73614501953125</v>
      </c>
      <c r="CZ69" s="225">
        <v>852.22991943359375</v>
      </c>
      <c r="DA69" s="225">
        <v>961.27264404296875</v>
      </c>
      <c r="DB69" s="225">
        <v>902.687744140625</v>
      </c>
      <c r="DC69" s="225">
        <v>638.07208251953125</v>
      </c>
      <c r="DD69" s="225">
        <v>816.64886474609375</v>
      </c>
      <c r="DE69" s="225">
        <v>722.0411376953125</v>
      </c>
      <c r="DF69" s="225">
        <v>889.231689453125</v>
      </c>
      <c r="DG69" s="225">
        <v>721.81787109375</v>
      </c>
      <c r="DH69" s="225">
        <v>906.76788330078125</v>
      </c>
      <c r="DI69" s="225">
        <v>674.29498291015625</v>
      </c>
      <c r="DJ69" s="225">
        <v>966.62353515625</v>
      </c>
      <c r="DK69" s="225">
        <v>649.94024658203125</v>
      </c>
      <c r="DL69" s="225">
        <v>851.2730712890625</v>
      </c>
      <c r="DM69" s="225">
        <v>959.1966552734375</v>
      </c>
      <c r="DN69" s="225">
        <v>913.60260009765625</v>
      </c>
      <c r="DO69" s="225">
        <v>637.4271240234375</v>
      </c>
      <c r="DP69" s="225">
        <v>818.55645751953125</v>
      </c>
      <c r="DQ69" s="225">
        <v>713.41217041015625</v>
      </c>
      <c r="DR69" s="225">
        <v>886.54595947265625</v>
      </c>
      <c r="DS69" s="225">
        <v>720.4854736328125</v>
      </c>
      <c r="DT69" s="225">
        <v>904.37255859375</v>
      </c>
      <c r="DU69" s="225">
        <v>673.86279296875</v>
      </c>
      <c r="DV69" s="225">
        <v>965.48382568359375</v>
      </c>
      <c r="DW69" s="225">
        <v>650.53570556640625</v>
      </c>
      <c r="DX69" s="225">
        <v>851.44378662109375</v>
      </c>
      <c r="DY69" s="225">
        <v>957.34271240234375</v>
      </c>
      <c r="DZ69" s="225">
        <v>910.034423828125</v>
      </c>
      <c r="EA69" s="225">
        <v>636.7398681640625</v>
      </c>
      <c r="EB69" s="225">
        <v>816.73883056640625</v>
      </c>
      <c r="EC69" s="225">
        <v>733.8192138671875</v>
      </c>
      <c r="ED69" s="225">
        <v>885.0440673828125</v>
      </c>
      <c r="EE69" s="225">
        <v>721.093505859375</v>
      </c>
      <c r="EF69" s="225">
        <v>903.22381591796875</v>
      </c>
      <c r="EG69" s="225">
        <v>672.48834228515625</v>
      </c>
      <c r="EH69" s="225">
        <v>968.22198486328125</v>
      </c>
      <c r="EI69" s="225">
        <v>650.85565185546875</v>
      </c>
      <c r="EJ69" s="225">
        <v>851.32098388671875</v>
      </c>
      <c r="EK69" s="225">
        <v>950.76483154296875</v>
      </c>
      <c r="EL69" s="225">
        <v>901.48260498046875</v>
      </c>
      <c r="EM69" s="225">
        <v>635.18719482421875</v>
      </c>
      <c r="EN69" s="225">
        <v>817.9521484375</v>
      </c>
      <c r="EO69" s="225">
        <v>717.83758544921875</v>
      </c>
      <c r="EP69" s="225">
        <v>885.620361328125</v>
      </c>
      <c r="EQ69" s="225">
        <v>721.007080078125</v>
      </c>
      <c r="ER69" s="225">
        <v>902.18768310546875</v>
      </c>
      <c r="ES69" s="225">
        <v>674.068115234375</v>
      </c>
      <c r="ET69" s="225">
        <v>970.7738037109375</v>
      </c>
      <c r="EU69" s="225">
        <v>647.5380859375</v>
      </c>
      <c r="EV69" s="225">
        <v>851.97784423828125</v>
      </c>
      <c r="EW69" s="225">
        <v>938.3251953125</v>
      </c>
      <c r="EX69" s="225">
        <v>905.1444091796875</v>
      </c>
      <c r="EY69" s="225">
        <v>634.00848388671875</v>
      </c>
      <c r="EZ69" s="225">
        <v>817.9100341796875</v>
      </c>
      <c r="FA69" s="225">
        <v>724.84130859375</v>
      </c>
      <c r="FB69" s="225">
        <v>885.2965087890625</v>
      </c>
      <c r="FC69" s="225">
        <v>720.685546875</v>
      </c>
      <c r="FD69" s="225">
        <v>899.4931640625</v>
      </c>
      <c r="FE69" s="225">
        <v>672.47784423828125</v>
      </c>
      <c r="FF69" s="225">
        <v>973.287841796875</v>
      </c>
      <c r="FG69" s="225">
        <v>644.2877197265625</v>
      </c>
      <c r="FH69" s="225">
        <v>853.54498291015625</v>
      </c>
      <c r="FI69" s="225">
        <v>938.81683349609375</v>
      </c>
      <c r="FJ69" s="225">
        <v>904.65081787109375</v>
      </c>
      <c r="FK69" s="225">
        <v>633.174560546875</v>
      </c>
      <c r="FL69" s="225">
        <v>819.0740966796875</v>
      </c>
      <c r="FM69" s="225">
        <v>729.290771484375</v>
      </c>
      <c r="FN69" s="225">
        <v>882.0052490234375</v>
      </c>
      <c r="FO69" s="225">
        <v>720.830810546875</v>
      </c>
      <c r="FP69" s="225">
        <v>896.69317626953125</v>
      </c>
      <c r="FQ69" s="225">
        <v>671.45281982421875</v>
      </c>
      <c r="FR69" s="225">
        <v>976.3104248046875</v>
      </c>
      <c r="FS69" s="225">
        <v>645.013671875</v>
      </c>
      <c r="FT69" s="225">
        <v>855.61260986328125</v>
      </c>
      <c r="FU69" s="225">
        <v>927.79803466796875</v>
      </c>
      <c r="FV69" s="225">
        <v>889.458251953125</v>
      </c>
      <c r="FW69" s="225">
        <v>630.63433837890625</v>
      </c>
      <c r="FX69" s="225">
        <v>819.731689453125</v>
      </c>
      <c r="FY69" s="225">
        <v>739.8592529296875</v>
      </c>
      <c r="FZ69" s="225">
        <v>884.9512939453125</v>
      </c>
      <c r="GA69" s="225">
        <v>721.27777099609375</v>
      </c>
      <c r="GB69" s="225">
        <v>863.74725341796875</v>
      </c>
      <c r="GC69" s="225">
        <v>863.3470458984375</v>
      </c>
      <c r="GD69" s="225">
        <v>855.65301513671875</v>
      </c>
      <c r="GE69" s="225">
        <v>855.32525634765625</v>
      </c>
      <c r="GF69" s="225">
        <v>856.97332763671875</v>
      </c>
      <c r="GG69" s="225">
        <v>853.47021484375</v>
      </c>
      <c r="GH69" s="225">
        <v>852.98638916015625</v>
      </c>
      <c r="GI69" s="225">
        <v>852.504638671875</v>
      </c>
      <c r="GJ69" s="225">
        <v>847.3040771484375</v>
      </c>
      <c r="GK69" s="225">
        <v>844.641357421875</v>
      </c>
      <c r="GL69" s="225">
        <v>905.23529052734375</v>
      </c>
      <c r="GM69" s="225">
        <v>673.87896728515625</v>
      </c>
      <c r="GN69" s="225">
        <v>966.64453125</v>
      </c>
      <c r="GO69" s="225">
        <v>651.6878662109375</v>
      </c>
      <c r="GP69" s="225">
        <v>852.52978515625</v>
      </c>
      <c r="GQ69" s="225">
        <v>944.802734375</v>
      </c>
      <c r="GR69" s="225">
        <v>903.3365478515625</v>
      </c>
      <c r="GS69" s="225">
        <v>636.1519775390625</v>
      </c>
      <c r="GT69" s="225">
        <v>817.9622802734375</v>
      </c>
      <c r="GU69" s="225">
        <v>727.63287353515625</v>
      </c>
      <c r="GV69" s="225">
        <v>885.71234130859375</v>
      </c>
      <c r="GW69" s="225">
        <v>721.54486083984375</v>
      </c>
      <c r="GX69" s="225">
        <v>852.653564453125</v>
      </c>
      <c r="GY69" s="225">
        <v>852.65350341796875</v>
      </c>
    </row>
    <row r="70" spans="1:207" x14ac:dyDescent="0.25">
      <c r="A70" s="226">
        <v>44774</v>
      </c>
      <c r="B70" s="225">
        <v>8</v>
      </c>
      <c r="C70" s="225">
        <v>2022</v>
      </c>
      <c r="D70" s="225">
        <v>899.3717041015625</v>
      </c>
      <c r="E70" s="225">
        <v>920.25518798828125</v>
      </c>
      <c r="F70" s="225">
        <v>949.975341796875</v>
      </c>
      <c r="G70" s="225">
        <v>963.987548828125</v>
      </c>
      <c r="H70" s="225">
        <v>950.63006591796875</v>
      </c>
      <c r="I70" s="225">
        <v>883.90240478515625</v>
      </c>
      <c r="J70" s="225">
        <v>901.4072265625</v>
      </c>
      <c r="K70" s="225">
        <v>926.48297119140625</v>
      </c>
      <c r="L70" s="225">
        <v>947.243408203125</v>
      </c>
      <c r="M70" s="225">
        <v>956.54168701171875</v>
      </c>
      <c r="N70" s="225">
        <v>949.5791015625</v>
      </c>
      <c r="O70" s="225">
        <v>891.70672607421875</v>
      </c>
      <c r="P70" s="225">
        <v>892.90521240234375</v>
      </c>
      <c r="Q70" s="225">
        <v>915.2049560546875</v>
      </c>
      <c r="R70" s="225">
        <v>943.0029296875</v>
      </c>
      <c r="S70" s="225">
        <v>963.931640625</v>
      </c>
      <c r="T70" s="225">
        <v>947.14263916015625</v>
      </c>
      <c r="U70" s="225">
        <v>891.92193603515625</v>
      </c>
      <c r="V70" s="225">
        <v>891.06158447265625</v>
      </c>
      <c r="W70" s="225">
        <v>923.034423828125</v>
      </c>
      <c r="X70" s="225">
        <v>943.16278076171875</v>
      </c>
      <c r="Y70" s="225">
        <v>953.70062255859375</v>
      </c>
      <c r="Z70" s="225">
        <v>950.46746826171875</v>
      </c>
      <c r="AA70" s="225">
        <v>894.6527099609375</v>
      </c>
      <c r="AB70" s="225">
        <v>896.28485107421875</v>
      </c>
      <c r="AC70" s="225">
        <v>922.9747314453125</v>
      </c>
      <c r="AD70" s="225">
        <v>941.1292724609375</v>
      </c>
      <c r="AE70" s="225">
        <v>959.05291748046875</v>
      </c>
      <c r="AF70" s="225">
        <v>943.66510009765625</v>
      </c>
      <c r="AG70" s="225">
        <v>896.8408203125</v>
      </c>
      <c r="AH70" s="225">
        <v>892.71185302734375</v>
      </c>
      <c r="AI70" s="225">
        <v>921.7998046875</v>
      </c>
      <c r="AJ70" s="225">
        <v>939.5509033203125</v>
      </c>
      <c r="AK70" s="225">
        <v>953.55126953125</v>
      </c>
      <c r="AL70" s="225">
        <v>948.36883544921875</v>
      </c>
      <c r="AM70" s="225">
        <v>891.36566162109375</v>
      </c>
      <c r="AN70" s="225">
        <v>895.90216064453125</v>
      </c>
      <c r="AO70" s="225">
        <v>920.4732666015625</v>
      </c>
      <c r="AP70" s="225">
        <v>938.067138671875</v>
      </c>
      <c r="AQ70" s="225">
        <v>956.21185302734375</v>
      </c>
      <c r="AR70" s="225">
        <v>943.00421142578125</v>
      </c>
      <c r="AS70" s="225">
        <v>890.16229248046875</v>
      </c>
      <c r="AT70" s="225">
        <v>896.114013671875</v>
      </c>
      <c r="AU70" s="225">
        <v>922.0362548828125</v>
      </c>
      <c r="AV70" s="225">
        <v>934.6568603515625</v>
      </c>
      <c r="AW70" s="225">
        <v>946.20037841796875</v>
      </c>
      <c r="AX70" s="225">
        <v>946.3397216796875</v>
      </c>
      <c r="AY70" s="225">
        <v>896.76055908203125</v>
      </c>
      <c r="AZ70" s="225">
        <v>891.1217041015625</v>
      </c>
      <c r="BA70" s="225">
        <v>918.17718505859375</v>
      </c>
      <c r="BB70" s="225">
        <v>930.3304443359375</v>
      </c>
      <c r="BC70" s="225">
        <v>940.1806640625</v>
      </c>
      <c r="BD70" s="225">
        <v>941.4686279296875</v>
      </c>
      <c r="BE70" s="225">
        <v>893.20599365234375</v>
      </c>
      <c r="BF70" s="225">
        <v>891.76654052734375</v>
      </c>
      <c r="BG70" s="225">
        <v>917.64599609375</v>
      </c>
      <c r="BH70" s="225">
        <v>929.34771728515625</v>
      </c>
      <c r="BI70" s="225">
        <v>956.4307861328125</v>
      </c>
      <c r="BJ70" s="225">
        <v>939.1395263671875</v>
      </c>
      <c r="BK70" s="225">
        <v>892.29083251953125</v>
      </c>
      <c r="BL70" s="225">
        <v>980.57427978515625</v>
      </c>
      <c r="BM70" s="225">
        <v>724.86956787109375</v>
      </c>
      <c r="BN70" s="225">
        <v>1045.65234375</v>
      </c>
      <c r="BO70" s="225">
        <v>710.90277099609375</v>
      </c>
      <c r="BP70" s="225">
        <v>919.20074462890625</v>
      </c>
      <c r="BQ70" s="225">
        <v>1016.912353515625</v>
      </c>
      <c r="BR70" s="225">
        <v>971.32647705078125</v>
      </c>
      <c r="BS70" s="225">
        <v>671.24188232421875</v>
      </c>
      <c r="BT70" s="225">
        <v>856.31927490234375</v>
      </c>
      <c r="BU70" s="225">
        <v>761.23870849609375</v>
      </c>
      <c r="BV70" s="225">
        <v>948.7840576171875</v>
      </c>
      <c r="BW70" s="225">
        <v>788.2501220703125</v>
      </c>
      <c r="BX70" s="225">
        <v>976.8568115234375</v>
      </c>
      <c r="BY70" s="225">
        <v>724.23974609375</v>
      </c>
      <c r="BZ70" s="225">
        <v>1048.9803466796875</v>
      </c>
      <c r="CA70" s="225">
        <v>706.82403564453125</v>
      </c>
      <c r="CB70" s="225">
        <v>919.45135498046875</v>
      </c>
      <c r="CC70" s="225">
        <v>1018.3194580078125</v>
      </c>
      <c r="CD70" s="225">
        <v>971.23577880859375</v>
      </c>
      <c r="CE70" s="225">
        <v>669.2550048828125</v>
      </c>
      <c r="CF70" s="225">
        <v>858.4185791015625</v>
      </c>
      <c r="CG70" s="225">
        <v>741.94769287109375</v>
      </c>
      <c r="CH70" s="225">
        <v>950.45703125</v>
      </c>
      <c r="CI70" s="225">
        <v>787.80462646484375</v>
      </c>
      <c r="CJ70" s="225">
        <v>974.2664794921875</v>
      </c>
      <c r="CK70" s="225">
        <v>721.73675537109375</v>
      </c>
      <c r="CL70" s="225">
        <v>1056.79931640625</v>
      </c>
      <c r="CM70" s="225">
        <v>695.61151123046875</v>
      </c>
      <c r="CN70" s="225">
        <v>920.845458984375</v>
      </c>
      <c r="CO70" s="225">
        <v>1007.888427734375</v>
      </c>
      <c r="CP70" s="225">
        <v>974.441650390625</v>
      </c>
      <c r="CQ70" s="225">
        <v>666.65997314453125</v>
      </c>
      <c r="CR70" s="225">
        <v>859.05096435546875</v>
      </c>
      <c r="CS70" s="225">
        <v>760.72357177734375</v>
      </c>
      <c r="CT70" s="225">
        <v>951.5291748046875</v>
      </c>
      <c r="CU70" s="225">
        <v>785.25323486328125</v>
      </c>
      <c r="CV70" s="225">
        <v>972.7930908203125</v>
      </c>
      <c r="CW70" s="225">
        <v>722.54888916015625</v>
      </c>
      <c r="CX70" s="225">
        <v>1056.70947265625</v>
      </c>
      <c r="CY70" s="225">
        <v>696.96624755859375</v>
      </c>
      <c r="CZ70" s="225">
        <v>923.949462890625</v>
      </c>
      <c r="DA70" s="225">
        <v>1014.5964965820313</v>
      </c>
      <c r="DB70" s="225">
        <v>962.38427734375</v>
      </c>
      <c r="DC70" s="225">
        <v>664.11407470703125</v>
      </c>
      <c r="DD70" s="225">
        <v>857.79815673828125</v>
      </c>
      <c r="DE70" s="225">
        <v>756.56842041015625</v>
      </c>
      <c r="DF70" s="225">
        <v>948.591552734375</v>
      </c>
      <c r="DG70" s="225">
        <v>784.03509521484375</v>
      </c>
      <c r="DH70" s="225">
        <v>971.38470458984375</v>
      </c>
      <c r="DI70" s="225">
        <v>721.277587890625</v>
      </c>
      <c r="DJ70" s="225">
        <v>1062.4464111328125</v>
      </c>
      <c r="DK70" s="225">
        <v>686.02154541015625</v>
      </c>
      <c r="DL70" s="225">
        <v>923.0009765625</v>
      </c>
      <c r="DM70" s="225">
        <v>1012.7368774414063</v>
      </c>
      <c r="DN70" s="225">
        <v>973.48681640625</v>
      </c>
      <c r="DO70" s="225">
        <v>663.2149658203125</v>
      </c>
      <c r="DP70" s="225">
        <v>859.4595947265625</v>
      </c>
      <c r="DQ70" s="225">
        <v>749.336669921875</v>
      </c>
      <c r="DR70" s="225">
        <v>945.6927490234375</v>
      </c>
      <c r="DS70" s="225">
        <v>783.01177978515625</v>
      </c>
      <c r="DT70" s="225">
        <v>968.66326904296875</v>
      </c>
      <c r="DU70" s="225">
        <v>720.81439208984375</v>
      </c>
      <c r="DV70" s="225">
        <v>1060.71337890625</v>
      </c>
      <c r="DW70" s="225">
        <v>686.1220703125</v>
      </c>
      <c r="DX70" s="225">
        <v>922.785888671875</v>
      </c>
      <c r="DY70" s="225">
        <v>1010.9436645507813</v>
      </c>
      <c r="DZ70" s="225">
        <v>969.529541015625</v>
      </c>
      <c r="EA70" s="225">
        <v>662.73663330078125</v>
      </c>
      <c r="EB70" s="225">
        <v>857.89202880859375</v>
      </c>
      <c r="EC70" s="225">
        <v>767.293701171875</v>
      </c>
      <c r="ED70" s="225">
        <v>943.90472412109375</v>
      </c>
      <c r="EE70" s="225">
        <v>783.20556640625</v>
      </c>
      <c r="EF70" s="225">
        <v>967.33880615234375</v>
      </c>
      <c r="EG70" s="225">
        <v>719.53997802734375</v>
      </c>
      <c r="EH70" s="225">
        <v>1063.1793212890625</v>
      </c>
      <c r="EI70" s="225">
        <v>686.01611328125</v>
      </c>
      <c r="EJ70" s="225">
        <v>922.66778564453125</v>
      </c>
      <c r="EK70" s="225">
        <v>1004.7197875976563</v>
      </c>
      <c r="EL70" s="225">
        <v>961.92388916015625</v>
      </c>
      <c r="EM70" s="225">
        <v>661.3372802734375</v>
      </c>
      <c r="EN70" s="225">
        <v>859.46319580078125</v>
      </c>
      <c r="EO70" s="225">
        <v>752.86761474609375</v>
      </c>
      <c r="EP70" s="225">
        <v>944.203857421875</v>
      </c>
      <c r="EQ70" s="225">
        <v>782.94903564453125</v>
      </c>
      <c r="ER70" s="225">
        <v>966.18719482421875</v>
      </c>
      <c r="ES70" s="225">
        <v>721.07537841796875</v>
      </c>
      <c r="ET70" s="225">
        <v>1065.8009033203125</v>
      </c>
      <c r="EU70" s="225">
        <v>682.331298828125</v>
      </c>
      <c r="EV70" s="225">
        <v>923.50189208984375</v>
      </c>
      <c r="EW70" s="225">
        <v>992.9490966796875</v>
      </c>
      <c r="EX70" s="225">
        <v>965.36553955078125</v>
      </c>
      <c r="EY70" s="225">
        <v>659.96551513671875</v>
      </c>
      <c r="EZ70" s="225">
        <v>858.64276123046875</v>
      </c>
      <c r="FA70" s="225">
        <v>758.53009033203125</v>
      </c>
      <c r="FB70" s="225">
        <v>943.73480224609375</v>
      </c>
      <c r="FC70" s="225">
        <v>782.7589111328125</v>
      </c>
      <c r="FD70" s="225">
        <v>963.0712890625</v>
      </c>
      <c r="FE70" s="225">
        <v>719.66162109375</v>
      </c>
      <c r="FF70" s="225">
        <v>1068.3319091796875</v>
      </c>
      <c r="FG70" s="225">
        <v>678.33392333984375</v>
      </c>
      <c r="FH70" s="225">
        <v>925.2501220703125</v>
      </c>
      <c r="FI70" s="225">
        <v>993.471923828125</v>
      </c>
      <c r="FJ70" s="225">
        <v>965.2625732421875</v>
      </c>
      <c r="FK70" s="225">
        <v>659.10369873046875</v>
      </c>
      <c r="FL70" s="225">
        <v>859.8712158203125</v>
      </c>
      <c r="FM70" s="225">
        <v>762.80743408203125</v>
      </c>
      <c r="FN70" s="225">
        <v>940.28118896484375</v>
      </c>
      <c r="FO70" s="225">
        <v>782.69769287109375</v>
      </c>
      <c r="FP70" s="225">
        <v>959.750732421875</v>
      </c>
      <c r="FQ70" s="225">
        <v>718.85858154296875</v>
      </c>
      <c r="FR70" s="225">
        <v>1070.9727783203125</v>
      </c>
      <c r="FS70" s="225">
        <v>678.5726318359375</v>
      </c>
      <c r="FT70" s="225">
        <v>927.47674560546875</v>
      </c>
      <c r="FU70" s="225">
        <v>982.9498291015625</v>
      </c>
      <c r="FV70" s="225">
        <v>950.78240966796875</v>
      </c>
      <c r="FW70" s="225">
        <v>656.77734375</v>
      </c>
      <c r="FX70" s="225">
        <v>861.124267578125</v>
      </c>
      <c r="FY70" s="225">
        <v>771.984130859375</v>
      </c>
      <c r="FZ70" s="225">
        <v>942.35107421875</v>
      </c>
      <c r="GA70" s="225">
        <v>782.664794921875</v>
      </c>
      <c r="GB70" s="225">
        <v>925.93255615234375</v>
      </c>
      <c r="GC70" s="225">
        <v>924.892822265625</v>
      </c>
      <c r="GD70" s="225">
        <v>915.94830322265625</v>
      </c>
      <c r="GE70" s="225">
        <v>915.4068603515625</v>
      </c>
      <c r="GF70" s="225">
        <v>916.72259521484375</v>
      </c>
      <c r="GG70" s="225">
        <v>912.69073486328125</v>
      </c>
      <c r="GH70" s="225">
        <v>912.03656005859375</v>
      </c>
      <c r="GI70" s="225">
        <v>911.459228515625</v>
      </c>
      <c r="GJ70" s="225">
        <v>905.2900390625</v>
      </c>
      <c r="GK70" s="225">
        <v>902.534423828125</v>
      </c>
      <c r="GL70" s="225">
        <v>969.58697509765625</v>
      </c>
      <c r="GM70" s="225">
        <v>721.0234375</v>
      </c>
      <c r="GN70" s="225">
        <v>1061.8367919921875</v>
      </c>
      <c r="GO70" s="225">
        <v>687.35308837890625</v>
      </c>
      <c r="GP70" s="225">
        <v>924.15386962890625</v>
      </c>
      <c r="GQ70" s="225">
        <v>999.07598876953125</v>
      </c>
      <c r="GR70" s="225">
        <v>963.729736328125</v>
      </c>
      <c r="GS70" s="225">
        <v>662.17694091796875</v>
      </c>
      <c r="GT70" s="225">
        <v>859.3046875</v>
      </c>
      <c r="GU70" s="225">
        <v>761.4110107421875</v>
      </c>
      <c r="GV70" s="225">
        <v>944.27313232421875</v>
      </c>
      <c r="GW70" s="225">
        <v>783.58575439453125</v>
      </c>
      <c r="GX70" s="225">
        <v>911.92144775390625</v>
      </c>
      <c r="GY70" s="225">
        <v>911.92138671875</v>
      </c>
    </row>
    <row r="71" spans="1:207" x14ac:dyDescent="0.25">
      <c r="A71" s="226">
        <v>44805</v>
      </c>
      <c r="B71" s="225">
        <v>9</v>
      </c>
      <c r="C71" s="225">
        <v>2022</v>
      </c>
      <c r="D71" s="225">
        <v>958.06646728515625</v>
      </c>
      <c r="E71" s="225">
        <v>980.582275390625</v>
      </c>
      <c r="F71" s="225">
        <v>1007.1699829101563</v>
      </c>
      <c r="G71" s="225">
        <v>1031.115234375</v>
      </c>
      <c r="H71" s="225">
        <v>1011.4683227539063</v>
      </c>
      <c r="I71" s="225">
        <v>939.1573486328125</v>
      </c>
      <c r="J71" s="225">
        <v>960.80206298828125</v>
      </c>
      <c r="K71" s="225">
        <v>986.0113525390625</v>
      </c>
      <c r="L71" s="225">
        <v>1004.7748413085938</v>
      </c>
      <c r="M71" s="225">
        <v>1022.745361328125</v>
      </c>
      <c r="N71" s="225">
        <v>1009.7313842773438</v>
      </c>
      <c r="O71" s="225">
        <v>947.522705078125</v>
      </c>
      <c r="P71" s="225">
        <v>949.77288818359375</v>
      </c>
      <c r="Q71" s="225">
        <v>973.45111083984375</v>
      </c>
      <c r="R71" s="225">
        <v>999.8740234375</v>
      </c>
      <c r="S71" s="225">
        <v>1028.30224609375</v>
      </c>
      <c r="T71" s="225">
        <v>1005.243408203125</v>
      </c>
      <c r="U71" s="225">
        <v>947.24237060546875</v>
      </c>
      <c r="V71" s="225">
        <v>947.9571533203125</v>
      </c>
      <c r="W71" s="225">
        <v>982.53839111328125</v>
      </c>
      <c r="X71" s="225">
        <v>999.5101318359375</v>
      </c>
      <c r="Y71" s="225">
        <v>1018.9476318359375</v>
      </c>
      <c r="Z71" s="225">
        <v>1007.5655517578125</v>
      </c>
      <c r="AA71" s="225">
        <v>949.25</v>
      </c>
      <c r="AB71" s="225">
        <v>952.34698486328125</v>
      </c>
      <c r="AC71" s="225">
        <v>981.12579345703125</v>
      </c>
      <c r="AD71" s="225">
        <v>997.77496337890625</v>
      </c>
      <c r="AE71" s="225">
        <v>1021.77001953125</v>
      </c>
      <c r="AF71" s="225">
        <v>1001.26025390625</v>
      </c>
      <c r="AG71" s="225">
        <v>951.71337890625</v>
      </c>
      <c r="AH71" s="225">
        <v>948.0211181640625</v>
      </c>
      <c r="AI71" s="225">
        <v>979.7996826171875</v>
      </c>
      <c r="AJ71" s="225">
        <v>996.63446044921875</v>
      </c>
      <c r="AK71" s="225">
        <v>1019.6156005859375</v>
      </c>
      <c r="AL71" s="225">
        <v>1005.4290161132813</v>
      </c>
      <c r="AM71" s="225">
        <v>946.63751220703125</v>
      </c>
      <c r="AN71" s="225">
        <v>951.28143310546875</v>
      </c>
      <c r="AO71" s="225">
        <v>977.399169921875</v>
      </c>
      <c r="AP71" s="225">
        <v>994.955078125</v>
      </c>
      <c r="AQ71" s="225">
        <v>1018.8338623046875</v>
      </c>
      <c r="AR71" s="225">
        <v>997.91168212890625</v>
      </c>
      <c r="AS71" s="225">
        <v>945.18255615234375</v>
      </c>
      <c r="AT71" s="225">
        <v>950.16326904296875</v>
      </c>
      <c r="AU71" s="225">
        <v>979.91192626953125</v>
      </c>
      <c r="AV71" s="225">
        <v>991.48388671875</v>
      </c>
      <c r="AW71" s="225">
        <v>1010.2294921875</v>
      </c>
      <c r="AX71" s="225">
        <v>1000.8546142578125</v>
      </c>
      <c r="AY71" s="225">
        <v>950.7977294921875</v>
      </c>
      <c r="AZ71" s="225">
        <v>943.6248779296875</v>
      </c>
      <c r="BA71" s="225">
        <v>974.6614990234375</v>
      </c>
      <c r="BB71" s="225">
        <v>986.234619140625</v>
      </c>
      <c r="BC71" s="225">
        <v>1002.8773803710938</v>
      </c>
      <c r="BD71" s="225">
        <v>994.97723388671875</v>
      </c>
      <c r="BE71" s="225">
        <v>947.24395751953125</v>
      </c>
      <c r="BF71" s="225">
        <v>943.4427490234375</v>
      </c>
      <c r="BG71" s="225">
        <v>974.03436279296875</v>
      </c>
      <c r="BH71" s="225">
        <v>986.1956787109375</v>
      </c>
      <c r="BI71" s="225">
        <v>1020.2272338867188</v>
      </c>
      <c r="BJ71" s="225">
        <v>991.9595947265625</v>
      </c>
      <c r="BK71" s="225">
        <v>945.85296630859375</v>
      </c>
      <c r="BL71" s="225">
        <v>1044.65673828125</v>
      </c>
      <c r="BM71" s="225">
        <v>793.04638671875</v>
      </c>
      <c r="BN71" s="225">
        <v>1156.4427490234375</v>
      </c>
      <c r="BO71" s="225">
        <v>738.36260986328125</v>
      </c>
      <c r="BP71" s="225">
        <v>973.73876953125</v>
      </c>
      <c r="BQ71" s="225">
        <v>1063.74169921875</v>
      </c>
      <c r="BR71" s="225">
        <v>1026.245849609375</v>
      </c>
      <c r="BS71" s="225">
        <v>688.46966552734375</v>
      </c>
      <c r="BT71" s="225">
        <v>900.5494384765625</v>
      </c>
      <c r="BU71" s="225">
        <v>788.5445556640625</v>
      </c>
      <c r="BV71" s="225">
        <v>996.586181640625</v>
      </c>
      <c r="BW71" s="225">
        <v>841.828125</v>
      </c>
      <c r="BX71" s="225">
        <v>1040.952880859375</v>
      </c>
      <c r="BY71" s="225">
        <v>793.05242919921875</v>
      </c>
      <c r="BZ71" s="225">
        <v>1159.521484375</v>
      </c>
      <c r="CA71" s="225">
        <v>732.269775390625</v>
      </c>
      <c r="CB71" s="225">
        <v>974.5294189453125</v>
      </c>
      <c r="CC71" s="225">
        <v>1064.371337890625</v>
      </c>
      <c r="CD71" s="225">
        <v>1026.5262451171875</v>
      </c>
      <c r="CE71" s="225">
        <v>686.53875732421875</v>
      </c>
      <c r="CF71" s="225">
        <v>902.81982421875</v>
      </c>
      <c r="CG71" s="225">
        <v>768.52130126953125</v>
      </c>
      <c r="CH71" s="225">
        <v>998.36956787109375</v>
      </c>
      <c r="CI71" s="225">
        <v>841.29486083984375</v>
      </c>
      <c r="CJ71" s="225">
        <v>1038.5286865234375</v>
      </c>
      <c r="CK71" s="225">
        <v>789.378662109375</v>
      </c>
      <c r="CL71" s="225">
        <v>1168.74609375</v>
      </c>
      <c r="CM71" s="225">
        <v>718.38134765625</v>
      </c>
      <c r="CN71" s="225">
        <v>976.21136474609375</v>
      </c>
      <c r="CO71" s="225">
        <v>1052.6846923828125</v>
      </c>
      <c r="CP71" s="225">
        <v>1029.2921142578125</v>
      </c>
      <c r="CQ71" s="225">
        <v>683.5672607421875</v>
      </c>
      <c r="CR71" s="225">
        <v>903.94903564453125</v>
      </c>
      <c r="CS71" s="225">
        <v>788.1280517578125</v>
      </c>
      <c r="CT71" s="225">
        <v>998.6600341796875</v>
      </c>
      <c r="CU71" s="225">
        <v>838.544189453125</v>
      </c>
      <c r="CV71" s="225">
        <v>1037.4921875</v>
      </c>
      <c r="CW71" s="225">
        <v>790.96148681640625</v>
      </c>
      <c r="CX71" s="225">
        <v>1167.7064208984375</v>
      </c>
      <c r="CY71" s="225">
        <v>720.25</v>
      </c>
      <c r="CZ71" s="225">
        <v>979.75506591796875</v>
      </c>
      <c r="DA71" s="225">
        <v>1060.088623046875</v>
      </c>
      <c r="DB71" s="225">
        <v>1017.3657836914063</v>
      </c>
      <c r="DC71" s="225">
        <v>680.94537353515625</v>
      </c>
      <c r="DD71" s="225">
        <v>903.33203125</v>
      </c>
      <c r="DE71" s="225">
        <v>783.6522216796875</v>
      </c>
      <c r="DF71" s="225">
        <v>994.26763916015625</v>
      </c>
      <c r="DG71" s="225">
        <v>837.13726806640625</v>
      </c>
      <c r="DH71" s="225">
        <v>1036.2664794921875</v>
      </c>
      <c r="DI71" s="225">
        <v>788.28802490234375</v>
      </c>
      <c r="DJ71" s="225">
        <v>1174.5426025390625</v>
      </c>
      <c r="DK71" s="225">
        <v>707.70947265625</v>
      </c>
      <c r="DL71" s="225">
        <v>978.87139892578125</v>
      </c>
      <c r="DM71" s="225">
        <v>1057.0841064453125</v>
      </c>
      <c r="DN71" s="225">
        <v>1028.5341796875</v>
      </c>
      <c r="DO71" s="225">
        <v>679.70550537109375</v>
      </c>
      <c r="DP71" s="225">
        <v>904.76220703125</v>
      </c>
      <c r="DQ71" s="225">
        <v>776.8394775390625</v>
      </c>
      <c r="DR71" s="225">
        <v>991.21484375</v>
      </c>
      <c r="DS71" s="225">
        <v>836.09442138671875</v>
      </c>
      <c r="DT71" s="225">
        <v>1033.51904296875</v>
      </c>
      <c r="DU71" s="225">
        <v>788.077392578125</v>
      </c>
      <c r="DV71" s="225">
        <v>1172.18603515625</v>
      </c>
      <c r="DW71" s="225">
        <v>707.08026123046875</v>
      </c>
      <c r="DX71" s="225">
        <v>978.880615234375</v>
      </c>
      <c r="DY71" s="225">
        <v>1055.434814453125</v>
      </c>
      <c r="DZ71" s="225">
        <v>1024.657470703125</v>
      </c>
      <c r="EA71" s="225">
        <v>679.292236328125</v>
      </c>
      <c r="EB71" s="225">
        <v>903.85443115234375</v>
      </c>
      <c r="EC71" s="225">
        <v>794.7930908203125</v>
      </c>
      <c r="ED71" s="225">
        <v>989.702880859375</v>
      </c>
      <c r="EE71" s="225">
        <v>836.31024169921875</v>
      </c>
      <c r="EF71" s="225">
        <v>1032.26513671875</v>
      </c>
      <c r="EG71" s="225">
        <v>786.82550048828125</v>
      </c>
      <c r="EH71" s="225">
        <v>1174.928466796875</v>
      </c>
      <c r="EI71" s="225">
        <v>707.09423828125</v>
      </c>
      <c r="EJ71" s="225">
        <v>978.68426513671875</v>
      </c>
      <c r="EK71" s="225">
        <v>1048.2166748046875</v>
      </c>
      <c r="EL71" s="225">
        <v>1017.0968627929688</v>
      </c>
      <c r="EM71" s="225">
        <v>677.99517822265625</v>
      </c>
      <c r="EN71" s="225">
        <v>905.00634765625</v>
      </c>
      <c r="EO71" s="225">
        <v>780.35162353515625</v>
      </c>
      <c r="EP71" s="225">
        <v>989.37603759765625</v>
      </c>
      <c r="EQ71" s="225">
        <v>836.00164794921875</v>
      </c>
      <c r="ER71" s="225">
        <v>1031.5399169921875</v>
      </c>
      <c r="ES71" s="225">
        <v>788.20208740234375</v>
      </c>
      <c r="ET71" s="225">
        <v>1177.76953125</v>
      </c>
      <c r="EU71" s="225">
        <v>702.84161376953125</v>
      </c>
      <c r="EV71" s="225">
        <v>979.63262939453125</v>
      </c>
      <c r="EW71" s="225">
        <v>1034.9969482421875</v>
      </c>
      <c r="EX71" s="225">
        <v>1020.5913696289063</v>
      </c>
      <c r="EY71" s="225">
        <v>676.3909912109375</v>
      </c>
      <c r="EZ71" s="225">
        <v>904.68212890625</v>
      </c>
      <c r="FA71" s="225">
        <v>785.3475341796875</v>
      </c>
      <c r="FB71" s="225">
        <v>988.49169921875</v>
      </c>
      <c r="FC71" s="225">
        <v>835.80108642578125</v>
      </c>
      <c r="FD71" s="225">
        <v>1028.4752197265625</v>
      </c>
      <c r="FE71" s="225">
        <v>786.73297119140625</v>
      </c>
      <c r="FF71" s="225">
        <v>1180.0360107421875</v>
      </c>
      <c r="FG71" s="225">
        <v>698.0311279296875</v>
      </c>
      <c r="FH71" s="225">
        <v>981.42431640625</v>
      </c>
      <c r="FI71" s="225">
        <v>1034.987548828125</v>
      </c>
      <c r="FJ71" s="225">
        <v>1021.1055297851563</v>
      </c>
      <c r="FK71" s="225">
        <v>675.29693603515625</v>
      </c>
      <c r="FL71" s="225">
        <v>905.8709716796875</v>
      </c>
      <c r="FM71" s="225">
        <v>790.02410888671875</v>
      </c>
      <c r="FN71" s="225">
        <v>985.08447265625</v>
      </c>
      <c r="FO71" s="225">
        <v>835.91339111328125</v>
      </c>
      <c r="FP71" s="225">
        <v>1025.1953125</v>
      </c>
      <c r="FQ71" s="225">
        <v>786.476806640625</v>
      </c>
      <c r="FR71" s="225">
        <v>1183.7047119140625</v>
      </c>
      <c r="FS71" s="225">
        <v>697.103759765625</v>
      </c>
      <c r="FT71" s="225">
        <v>983.875244140625</v>
      </c>
      <c r="FU71" s="225">
        <v>1023.5589599609375</v>
      </c>
      <c r="FV71" s="225">
        <v>1006.600830078125</v>
      </c>
      <c r="FW71" s="225">
        <v>672.888671875</v>
      </c>
      <c r="FX71" s="225">
        <v>906.913330078125</v>
      </c>
      <c r="FY71" s="225">
        <v>798.761474609375</v>
      </c>
      <c r="FZ71" s="225">
        <v>985.236328125</v>
      </c>
      <c r="GA71" s="225">
        <v>835.91290283203125</v>
      </c>
      <c r="GB71" s="225">
        <v>986.07403564453125</v>
      </c>
      <c r="GC71" s="225">
        <v>984.6326904296875</v>
      </c>
      <c r="GD71" s="225">
        <v>973.84173583984375</v>
      </c>
      <c r="GE71" s="225">
        <v>973.54095458984375</v>
      </c>
      <c r="GF71" s="225">
        <v>974.01385498046875</v>
      </c>
      <c r="GG71" s="225">
        <v>969.60321044921875</v>
      </c>
      <c r="GH71" s="225">
        <v>968.24102783203125</v>
      </c>
      <c r="GI71" s="225">
        <v>967.28900146484375</v>
      </c>
      <c r="GJ71" s="225">
        <v>959.665283203125</v>
      </c>
      <c r="GK71" s="225">
        <v>956.00311279296875</v>
      </c>
      <c r="GL71" s="225">
        <v>1034.4244384765625</v>
      </c>
      <c r="GM71" s="225">
        <v>788.6064453125</v>
      </c>
      <c r="GN71" s="225">
        <v>1173.5667724609375</v>
      </c>
      <c r="GO71" s="225">
        <v>708.6522216796875</v>
      </c>
      <c r="GP71" s="225">
        <v>980.14984130859375</v>
      </c>
      <c r="GQ71" s="225">
        <v>1041.92822265625</v>
      </c>
      <c r="GR71" s="225">
        <v>1019.0918579101563</v>
      </c>
      <c r="GS71" s="225">
        <v>678.73858642578125</v>
      </c>
      <c r="GT71" s="225">
        <v>904.87530517578125</v>
      </c>
      <c r="GU71" s="225">
        <v>788.54522705078125</v>
      </c>
      <c r="GV71" s="225">
        <v>989.22503662109375</v>
      </c>
      <c r="GW71" s="225">
        <v>836.778564453125</v>
      </c>
      <c r="GX71" s="225">
        <v>968.216064453125</v>
      </c>
      <c r="GY71" s="225">
        <v>968.21600341796875</v>
      </c>
    </row>
    <row r="72" spans="1:207" x14ac:dyDescent="0.25">
      <c r="A72" s="226">
        <v>44835</v>
      </c>
      <c r="B72" s="225">
        <v>10</v>
      </c>
      <c r="C72" s="225">
        <v>2022</v>
      </c>
      <c r="D72" s="225">
        <v>1021.5792236328125</v>
      </c>
      <c r="E72" s="225">
        <v>1040.1324462890625</v>
      </c>
      <c r="F72" s="225">
        <v>1069.6439208984375</v>
      </c>
      <c r="G72" s="225">
        <v>1095.509765625</v>
      </c>
      <c r="H72" s="225">
        <v>1072.142822265625</v>
      </c>
      <c r="I72" s="225">
        <v>1003.1083374023438</v>
      </c>
      <c r="J72" s="225">
        <v>1023.8007202148438</v>
      </c>
      <c r="K72" s="225">
        <v>1046.2098388671875</v>
      </c>
      <c r="L72" s="225">
        <v>1067.5718994140625</v>
      </c>
      <c r="M72" s="225">
        <v>1086.4951171875</v>
      </c>
      <c r="N72" s="225">
        <v>1070.4354248046875</v>
      </c>
      <c r="O72" s="225">
        <v>1011.3333740234375</v>
      </c>
      <c r="P72" s="225">
        <v>1013.177490234375</v>
      </c>
      <c r="Q72" s="225">
        <v>1033.0684814453125</v>
      </c>
      <c r="R72" s="225">
        <v>1062.6177978515625</v>
      </c>
      <c r="S72" s="225">
        <v>1092.7454833984375</v>
      </c>
      <c r="T72" s="225">
        <v>1065.3311767578125</v>
      </c>
      <c r="U72" s="225">
        <v>1011.05615234375</v>
      </c>
      <c r="V72" s="225">
        <v>1009.3698120117188</v>
      </c>
      <c r="W72" s="225">
        <v>1042.773193359375</v>
      </c>
      <c r="X72" s="225">
        <v>1062.114501953125</v>
      </c>
      <c r="Y72" s="225">
        <v>1082.3338623046875</v>
      </c>
      <c r="Z72" s="225">
        <v>1068.3382568359375</v>
      </c>
      <c r="AA72" s="225">
        <v>1012.8314208984375</v>
      </c>
      <c r="AB72" s="225">
        <v>1015.6181030273438</v>
      </c>
      <c r="AC72" s="225">
        <v>1041.849609375</v>
      </c>
      <c r="AD72" s="225">
        <v>1060.284912109375</v>
      </c>
      <c r="AE72" s="225">
        <v>1085.0850830078125</v>
      </c>
      <c r="AF72" s="225">
        <v>1061.3052978515625</v>
      </c>
      <c r="AG72" s="225">
        <v>1015.5158081054688</v>
      </c>
      <c r="AH72" s="225">
        <v>1011.309326171875</v>
      </c>
      <c r="AI72" s="225">
        <v>1040.076904296875</v>
      </c>
      <c r="AJ72" s="225">
        <v>1059.556884765625</v>
      </c>
      <c r="AK72" s="225">
        <v>1084.39990234375</v>
      </c>
      <c r="AL72" s="225">
        <v>1066.093017578125</v>
      </c>
      <c r="AM72" s="225">
        <v>1010.15771484375</v>
      </c>
      <c r="AN72" s="225">
        <v>1013.2013549804688</v>
      </c>
      <c r="AO72" s="225">
        <v>1037.604736328125</v>
      </c>
      <c r="AP72" s="225">
        <v>1057.8094482421875</v>
      </c>
      <c r="AQ72" s="225">
        <v>1082.4705810546875</v>
      </c>
      <c r="AR72" s="225">
        <v>1057.448486328125</v>
      </c>
      <c r="AS72" s="225">
        <v>1008.117431640625</v>
      </c>
      <c r="AT72" s="225">
        <v>1012.64990234375</v>
      </c>
      <c r="AU72" s="225">
        <v>1040.0496826171875</v>
      </c>
      <c r="AV72" s="225">
        <v>1054.2686767578125</v>
      </c>
      <c r="AW72" s="225">
        <v>1073.826904296875</v>
      </c>
      <c r="AX72" s="225">
        <v>1060.3009033203125</v>
      </c>
      <c r="AY72" s="225">
        <v>1013.9559936523438</v>
      </c>
      <c r="AZ72" s="225">
        <v>1005.9967041015625</v>
      </c>
      <c r="BA72" s="225">
        <v>1035.177734375</v>
      </c>
      <c r="BB72" s="225">
        <v>1048.5999755859375</v>
      </c>
      <c r="BC72" s="225">
        <v>1065.694580078125</v>
      </c>
      <c r="BD72" s="225">
        <v>1053.835693359375</v>
      </c>
      <c r="BE72" s="225">
        <v>1009.5211791992188</v>
      </c>
      <c r="BF72" s="225">
        <v>1004.6092529296875</v>
      </c>
      <c r="BG72" s="225">
        <v>1034.2174072265625</v>
      </c>
      <c r="BH72" s="225">
        <v>1048.8565673828125</v>
      </c>
      <c r="BI72" s="225">
        <v>1085.642333984375</v>
      </c>
      <c r="BJ72" s="225">
        <v>1050.7535400390625</v>
      </c>
      <c r="BK72" s="225">
        <v>1008.3540649414063</v>
      </c>
      <c r="BL72" s="225">
        <v>1107.284423828125</v>
      </c>
      <c r="BM72" s="225">
        <v>836.3173828125</v>
      </c>
      <c r="BN72" s="225">
        <v>1237.385986328125</v>
      </c>
      <c r="BO72" s="225">
        <v>793.2989501953125</v>
      </c>
      <c r="BP72" s="225">
        <v>1022.8223266601563</v>
      </c>
      <c r="BQ72" s="225">
        <v>1136.582275390625</v>
      </c>
      <c r="BR72" s="225">
        <v>1076.6680908203125</v>
      </c>
      <c r="BS72" s="225">
        <v>770.1961669921875</v>
      </c>
      <c r="BT72" s="225">
        <v>951.90264892578125</v>
      </c>
      <c r="BU72" s="225">
        <v>845.763916015625</v>
      </c>
      <c r="BV72" s="225">
        <v>1069.2008056640625</v>
      </c>
      <c r="BW72" s="225">
        <v>893.89227294921875</v>
      </c>
      <c r="BX72" s="225">
        <v>1103.744140625</v>
      </c>
      <c r="BY72" s="225">
        <v>835.91314697265625</v>
      </c>
      <c r="BZ72" s="225">
        <v>1239.7813720703125</v>
      </c>
      <c r="CA72" s="225">
        <v>786.3160400390625</v>
      </c>
      <c r="CB72" s="225">
        <v>1023.91650390625</v>
      </c>
      <c r="CC72" s="225">
        <v>1138.6907958984375</v>
      </c>
      <c r="CD72" s="225">
        <v>1076.2327880859375</v>
      </c>
      <c r="CE72" s="225">
        <v>767.754150390625</v>
      </c>
      <c r="CF72" s="225">
        <v>954.030517578125</v>
      </c>
      <c r="CG72" s="225">
        <v>816.97119140625</v>
      </c>
      <c r="CH72" s="225">
        <v>1070.6641845703125</v>
      </c>
      <c r="CI72" s="225">
        <v>893.8111572265625</v>
      </c>
      <c r="CJ72" s="225">
        <v>1101.544921875</v>
      </c>
      <c r="CK72" s="225">
        <v>832.1390380859375</v>
      </c>
      <c r="CL72" s="225">
        <v>1249.18408203125</v>
      </c>
      <c r="CM72" s="225">
        <v>771.79315185546875</v>
      </c>
      <c r="CN72" s="225">
        <v>1025.240234375</v>
      </c>
      <c r="CO72" s="225">
        <v>1126.8507080078125</v>
      </c>
      <c r="CP72" s="225">
        <v>1079.393310546875</v>
      </c>
      <c r="CQ72" s="225">
        <v>765.30255126953125</v>
      </c>
      <c r="CR72" s="225">
        <v>955.5589599609375</v>
      </c>
      <c r="CS72" s="225">
        <v>848.1978759765625</v>
      </c>
      <c r="CT72" s="225">
        <v>1070.93115234375</v>
      </c>
      <c r="CU72" s="225">
        <v>890.1334228515625</v>
      </c>
      <c r="CV72" s="225">
        <v>1100.75537109375</v>
      </c>
      <c r="CW72" s="225">
        <v>834.0640869140625</v>
      </c>
      <c r="CX72" s="225">
        <v>1247.80126953125</v>
      </c>
      <c r="CY72" s="225">
        <v>773.50323486328125</v>
      </c>
      <c r="CZ72" s="225">
        <v>1028.05419921875</v>
      </c>
      <c r="DA72" s="225">
        <v>1134.64599609375</v>
      </c>
      <c r="DB72" s="225">
        <v>1064.7396240234375</v>
      </c>
      <c r="DC72" s="225">
        <v>762.692626953125</v>
      </c>
      <c r="DD72" s="225">
        <v>954.53314208984375</v>
      </c>
      <c r="DE72" s="225">
        <v>842.177001953125</v>
      </c>
      <c r="DF72" s="225">
        <v>1067.2705078125</v>
      </c>
      <c r="DG72" s="225">
        <v>889.48681640625</v>
      </c>
      <c r="DH72" s="225">
        <v>1099.4248046875</v>
      </c>
      <c r="DI72" s="225">
        <v>831.55413818359375</v>
      </c>
      <c r="DJ72" s="225">
        <v>1254.9642333984375</v>
      </c>
      <c r="DK72" s="225">
        <v>759.97625732421875</v>
      </c>
      <c r="DL72" s="225">
        <v>1027.445556640625</v>
      </c>
      <c r="DM72" s="225">
        <v>1132.4512939453125</v>
      </c>
      <c r="DN72" s="225">
        <v>1077.2890625</v>
      </c>
      <c r="DO72" s="225">
        <v>761.58636474609375</v>
      </c>
      <c r="DP72" s="225">
        <v>955.897705078125</v>
      </c>
      <c r="DQ72" s="225">
        <v>830.80938720703125</v>
      </c>
      <c r="DR72" s="225">
        <v>1064.568115234375</v>
      </c>
      <c r="DS72" s="225">
        <v>886.91851806640625</v>
      </c>
      <c r="DT72" s="225">
        <v>1096.956787109375</v>
      </c>
      <c r="DU72" s="225">
        <v>831.01611328125</v>
      </c>
      <c r="DV72" s="225">
        <v>1252.2615966796875</v>
      </c>
      <c r="DW72" s="225">
        <v>759.38531494140625</v>
      </c>
      <c r="DX72" s="225">
        <v>1028.1009521484375</v>
      </c>
      <c r="DY72" s="225">
        <v>1130.5020751953125</v>
      </c>
      <c r="DZ72" s="225">
        <v>1072.2027587890625</v>
      </c>
      <c r="EA72" s="225">
        <v>761.32861328125</v>
      </c>
      <c r="EB72" s="225">
        <v>955.56689453125</v>
      </c>
      <c r="EC72" s="225">
        <v>859.9774169921875</v>
      </c>
      <c r="ED72" s="225">
        <v>1063.199951171875</v>
      </c>
      <c r="EE72" s="225">
        <v>888.13421630859375</v>
      </c>
      <c r="EF72" s="225">
        <v>1095.9256591796875</v>
      </c>
      <c r="EG72" s="225">
        <v>829.58624267578125</v>
      </c>
      <c r="EH72" s="225">
        <v>1254.770263671875</v>
      </c>
      <c r="EI72" s="225">
        <v>759.18829345703125</v>
      </c>
      <c r="EJ72" s="225">
        <v>1027.67626953125</v>
      </c>
      <c r="EK72" s="225">
        <v>1123.148193359375</v>
      </c>
      <c r="EL72" s="225">
        <v>1063.333984375</v>
      </c>
      <c r="EM72" s="225">
        <v>759.6947021484375</v>
      </c>
      <c r="EN72" s="225">
        <v>956.0902099609375</v>
      </c>
      <c r="EO72" s="225">
        <v>838.63104248046875</v>
      </c>
      <c r="EP72" s="225">
        <v>1062.9703369140625</v>
      </c>
      <c r="EQ72" s="225">
        <v>887.92169189453125</v>
      </c>
      <c r="ER72" s="225">
        <v>1095.352294921875</v>
      </c>
      <c r="ES72" s="225">
        <v>831.4290771484375</v>
      </c>
      <c r="ET72" s="225">
        <v>1257.8115234375</v>
      </c>
      <c r="EU72" s="225">
        <v>755.14849853515625</v>
      </c>
      <c r="EV72" s="225">
        <v>1028.621337890625</v>
      </c>
      <c r="EW72" s="225">
        <v>1109.5269775390625</v>
      </c>
      <c r="EX72" s="225">
        <v>1066.8680419921875</v>
      </c>
      <c r="EY72" s="225">
        <v>757.94952392578125</v>
      </c>
      <c r="EZ72" s="225">
        <v>955.770751953125</v>
      </c>
      <c r="FA72" s="225">
        <v>847.30303955078125</v>
      </c>
      <c r="FB72" s="225">
        <v>1062.1522216796875</v>
      </c>
      <c r="FC72" s="225">
        <v>888.20281982421875</v>
      </c>
      <c r="FD72" s="225">
        <v>1092.600830078125</v>
      </c>
      <c r="FE72" s="225">
        <v>829.93096923828125</v>
      </c>
      <c r="FF72" s="225">
        <v>1259.901611328125</v>
      </c>
      <c r="FG72" s="225">
        <v>750.02154541015625</v>
      </c>
      <c r="FH72" s="225">
        <v>1029.736083984375</v>
      </c>
      <c r="FI72" s="225">
        <v>1110.0545654296875</v>
      </c>
      <c r="FJ72" s="225">
        <v>1066.8394775390625</v>
      </c>
      <c r="FK72" s="225">
        <v>757.180419921875</v>
      </c>
      <c r="FL72" s="225">
        <v>956.99945068359375</v>
      </c>
      <c r="FM72" s="225">
        <v>854.9501953125</v>
      </c>
      <c r="FN72" s="225">
        <v>1059.1756591796875</v>
      </c>
      <c r="FO72" s="225">
        <v>887.87042236328125</v>
      </c>
      <c r="FP72" s="225">
        <v>1090.0660400390625</v>
      </c>
      <c r="FQ72" s="225">
        <v>829.12701416015625</v>
      </c>
      <c r="FR72" s="225">
        <v>1263.500732421875</v>
      </c>
      <c r="FS72" s="225">
        <v>749.68243408203125</v>
      </c>
      <c r="FT72" s="225">
        <v>1031.5433349609375</v>
      </c>
      <c r="FU72" s="225">
        <v>1097.9400634765625</v>
      </c>
      <c r="FV72" s="225">
        <v>1050.3135986328125</v>
      </c>
      <c r="FW72" s="225">
        <v>755.56378173828125</v>
      </c>
      <c r="FX72" s="225">
        <v>958.1329345703125</v>
      </c>
      <c r="FY72" s="225">
        <v>868.20220947265625</v>
      </c>
      <c r="FZ72" s="225">
        <v>1060.62744140625</v>
      </c>
      <c r="GA72" s="225">
        <v>888.5355224609375</v>
      </c>
      <c r="GB72" s="225">
        <v>1048.2110595703125</v>
      </c>
      <c r="GC72" s="225">
        <v>1046.6729736328125</v>
      </c>
      <c r="GD72" s="225">
        <v>1035.8109130859375</v>
      </c>
      <c r="GE72" s="225">
        <v>1034.8646240234375</v>
      </c>
      <c r="GF72" s="225">
        <v>1036.04248046875</v>
      </c>
      <c r="GG72" s="225">
        <v>1031.6806640625</v>
      </c>
      <c r="GH72" s="225">
        <v>1029.623779296875</v>
      </c>
      <c r="GI72" s="225">
        <v>1028.8707275390625</v>
      </c>
      <c r="GJ72" s="225">
        <v>1021.240966796875</v>
      </c>
      <c r="GK72" s="225">
        <v>1017.021484375</v>
      </c>
      <c r="GL72" s="225">
        <v>1097.951904296875</v>
      </c>
      <c r="GM72" s="225">
        <v>831.5887451171875</v>
      </c>
      <c r="GN72" s="225">
        <v>1253.6715087890625</v>
      </c>
      <c r="GO72" s="225">
        <v>761.349365234375</v>
      </c>
      <c r="GP72" s="225">
        <v>1028.657958984375</v>
      </c>
      <c r="GQ72" s="225">
        <v>1116.5919189453125</v>
      </c>
      <c r="GR72" s="225">
        <v>1065.6983642578125</v>
      </c>
      <c r="GS72" s="225">
        <v>760.62579345703125</v>
      </c>
      <c r="GT72" s="225">
        <v>956.1197509765625</v>
      </c>
      <c r="GU72" s="225">
        <v>851.1259765625</v>
      </c>
      <c r="GV72" s="225">
        <v>1063.1060791015625</v>
      </c>
      <c r="GW72" s="225">
        <v>888.867431640625</v>
      </c>
      <c r="GX72" s="225">
        <v>1029.8272705078125</v>
      </c>
      <c r="GY72" s="225">
        <v>1029.8271484375</v>
      </c>
    </row>
    <row r="73" spans="1:207" x14ac:dyDescent="0.25">
      <c r="A73" s="226">
        <v>44866</v>
      </c>
      <c r="B73" s="225">
        <v>11</v>
      </c>
      <c r="C73" s="225">
        <v>2022</v>
      </c>
      <c r="D73" s="225">
        <v>1069.2215576171875</v>
      </c>
      <c r="E73" s="225">
        <v>1090.0408935546875</v>
      </c>
      <c r="F73" s="225">
        <v>1117.2049560546875</v>
      </c>
      <c r="G73" s="225">
        <v>1144.0164794921875</v>
      </c>
      <c r="H73" s="225">
        <v>1122.5465087890625</v>
      </c>
      <c r="I73" s="225">
        <v>1051.7733154296875</v>
      </c>
      <c r="J73" s="225">
        <v>1070.9688720703125</v>
      </c>
      <c r="K73" s="225">
        <v>1096.568603515625</v>
      </c>
      <c r="L73" s="225">
        <v>1115.558349609375</v>
      </c>
      <c r="M73" s="225">
        <v>1135.1534423828125</v>
      </c>
      <c r="N73" s="225">
        <v>1121.10888671875</v>
      </c>
      <c r="O73" s="225">
        <v>1060.575439453125</v>
      </c>
      <c r="P73" s="225">
        <v>1061.6710205078125</v>
      </c>
      <c r="Q73" s="225">
        <v>1083.9378662109375</v>
      </c>
      <c r="R73" s="225">
        <v>1110.8443603515625</v>
      </c>
      <c r="S73" s="225">
        <v>1142.0660400390625</v>
      </c>
      <c r="T73" s="225">
        <v>1116.630859375</v>
      </c>
      <c r="U73" s="225">
        <v>1060.1663818359375</v>
      </c>
      <c r="V73" s="225">
        <v>1058.759033203125</v>
      </c>
      <c r="W73" s="225">
        <v>1093.822509765625</v>
      </c>
      <c r="X73" s="225">
        <v>1110.4442138671875</v>
      </c>
      <c r="Y73" s="225">
        <v>1131.8619384765625</v>
      </c>
      <c r="Z73" s="225">
        <v>1120.343994140625</v>
      </c>
      <c r="AA73" s="225">
        <v>1062.213134765625</v>
      </c>
      <c r="AB73" s="225">
        <v>1064.4456787109375</v>
      </c>
      <c r="AC73" s="225">
        <v>1093.2999267578125</v>
      </c>
      <c r="AD73" s="225">
        <v>1108.722412109375</v>
      </c>
      <c r="AE73" s="225">
        <v>1134.8048095703125</v>
      </c>
      <c r="AF73" s="225">
        <v>1113.3223876953125</v>
      </c>
      <c r="AG73" s="225">
        <v>1064.9591064453125</v>
      </c>
      <c r="AH73" s="225">
        <v>1060.3060302734375</v>
      </c>
      <c r="AI73" s="225">
        <v>1091.3326416015625</v>
      </c>
      <c r="AJ73" s="225">
        <v>1108.28369140625</v>
      </c>
      <c r="AK73" s="225">
        <v>1133.9794921875</v>
      </c>
      <c r="AL73" s="225">
        <v>1118.7667236328125</v>
      </c>
      <c r="AM73" s="225">
        <v>1059.1593017578125</v>
      </c>
      <c r="AN73" s="225">
        <v>1063.065673828125</v>
      </c>
      <c r="AO73" s="225">
        <v>1089.08642578125</v>
      </c>
      <c r="AP73" s="225">
        <v>1106.4970703125</v>
      </c>
      <c r="AQ73" s="225">
        <v>1132.839111328125</v>
      </c>
      <c r="AR73" s="225">
        <v>1111.2606201171875</v>
      </c>
      <c r="AS73" s="225">
        <v>1058.141357421875</v>
      </c>
      <c r="AT73" s="225">
        <v>1062.5919189453125</v>
      </c>
      <c r="AU73" s="225">
        <v>1091.929931640625</v>
      </c>
      <c r="AV73" s="225">
        <v>1103.336669921875</v>
      </c>
      <c r="AW73" s="225">
        <v>1123.9951171875</v>
      </c>
      <c r="AX73" s="225">
        <v>1114.1563720703125</v>
      </c>
      <c r="AY73" s="225">
        <v>1063.7486572265625</v>
      </c>
      <c r="AZ73" s="225">
        <v>1055.88818359375</v>
      </c>
      <c r="BA73" s="225">
        <v>1087.50634765625</v>
      </c>
      <c r="BB73" s="225">
        <v>1097.7376708984375</v>
      </c>
      <c r="BC73" s="225">
        <v>1116.1962890625</v>
      </c>
      <c r="BD73" s="225">
        <v>1108.2991943359375</v>
      </c>
      <c r="BE73" s="225">
        <v>1059.80908203125</v>
      </c>
      <c r="BF73" s="225">
        <v>1055.87353515625</v>
      </c>
      <c r="BG73" s="225">
        <v>1086.5235595703125</v>
      </c>
      <c r="BH73" s="225">
        <v>1098.279052734375</v>
      </c>
      <c r="BI73" s="225">
        <v>1136.5826416015625</v>
      </c>
      <c r="BJ73" s="225">
        <v>1106.146240234375</v>
      </c>
      <c r="BK73" s="225">
        <v>1058.855224609375</v>
      </c>
      <c r="BL73" s="225">
        <v>1147.2772216796875</v>
      </c>
      <c r="BM73" s="225">
        <v>890.71307373046875</v>
      </c>
      <c r="BN73" s="225">
        <v>1293.1676025390625</v>
      </c>
      <c r="BO73" s="225">
        <v>856.980712890625</v>
      </c>
      <c r="BP73" s="225">
        <v>1076.419921875</v>
      </c>
      <c r="BQ73" s="225">
        <v>1186.98681640625</v>
      </c>
      <c r="BR73" s="225">
        <v>1138.98876953125</v>
      </c>
      <c r="BS73" s="225">
        <v>817.21893310546875</v>
      </c>
      <c r="BT73" s="225">
        <v>993.30645751953125</v>
      </c>
      <c r="BU73" s="225">
        <v>874.5889892578125</v>
      </c>
      <c r="BV73" s="225">
        <v>1126.62109375</v>
      </c>
      <c r="BW73" s="225">
        <v>946.01898193359375</v>
      </c>
      <c r="BX73" s="225">
        <v>1143.4012451171875</v>
      </c>
      <c r="BY73" s="225">
        <v>889.14837646484375</v>
      </c>
      <c r="BZ73" s="225">
        <v>1296.1654052734375</v>
      </c>
      <c r="CA73" s="225">
        <v>848.73980712890625</v>
      </c>
      <c r="CB73" s="225">
        <v>1078.113525390625</v>
      </c>
      <c r="CC73" s="225">
        <v>1188.847900390625</v>
      </c>
      <c r="CD73" s="225">
        <v>1138.716064453125</v>
      </c>
      <c r="CE73" s="225">
        <v>815.32562255859375</v>
      </c>
      <c r="CF73" s="225">
        <v>994.9783935546875</v>
      </c>
      <c r="CG73" s="225">
        <v>846.14141845703125</v>
      </c>
      <c r="CH73" s="225">
        <v>1127.8302001953125</v>
      </c>
      <c r="CI73" s="225">
        <v>946.0631103515625</v>
      </c>
      <c r="CJ73" s="225">
        <v>1140.861572265625</v>
      </c>
      <c r="CK73" s="225">
        <v>885.59088134765625</v>
      </c>
      <c r="CL73" s="225">
        <v>1305.7703857421875</v>
      </c>
      <c r="CM73" s="225">
        <v>836.04071044921875</v>
      </c>
      <c r="CN73" s="225">
        <v>1079.8115234375</v>
      </c>
      <c r="CO73" s="225">
        <v>1174.6544189453125</v>
      </c>
      <c r="CP73" s="225">
        <v>1142.0496826171875</v>
      </c>
      <c r="CQ73" s="225">
        <v>813.2587890625</v>
      </c>
      <c r="CR73" s="225">
        <v>995.93121337890625</v>
      </c>
      <c r="CS73" s="225">
        <v>879.8980712890625</v>
      </c>
      <c r="CT73" s="225">
        <v>1128.307861328125</v>
      </c>
      <c r="CU73" s="225">
        <v>942.43524169921875</v>
      </c>
      <c r="CV73" s="225">
        <v>1139.9180908203125</v>
      </c>
      <c r="CW73" s="225">
        <v>886.82391357421875</v>
      </c>
      <c r="CX73" s="225">
        <v>1304.6925048828125</v>
      </c>
      <c r="CY73" s="225">
        <v>837.09002685546875</v>
      </c>
      <c r="CZ73" s="225">
        <v>1083.4365234375</v>
      </c>
      <c r="DA73" s="225">
        <v>1183.746337890625</v>
      </c>
      <c r="DB73" s="225">
        <v>1128.864501953125</v>
      </c>
      <c r="DC73" s="225">
        <v>810.8687744140625</v>
      </c>
      <c r="DD73" s="225">
        <v>994.72406005859375</v>
      </c>
      <c r="DE73" s="225">
        <v>873.41168212890625</v>
      </c>
      <c r="DF73" s="225">
        <v>1125.3109130859375</v>
      </c>
      <c r="DG73" s="225">
        <v>941.7139892578125</v>
      </c>
      <c r="DH73" s="225">
        <v>1138.4090576171875</v>
      </c>
      <c r="DI73" s="225">
        <v>885.53436279296875</v>
      </c>
      <c r="DJ73" s="225">
        <v>1312.2947998046875</v>
      </c>
      <c r="DK73" s="225">
        <v>824.14910888671875</v>
      </c>
      <c r="DL73" s="225">
        <v>1082.8577880859375</v>
      </c>
      <c r="DM73" s="225">
        <v>1180.7755126953125</v>
      </c>
      <c r="DN73" s="225">
        <v>1140.4212646484375</v>
      </c>
      <c r="DO73" s="225">
        <v>810.34320068359375</v>
      </c>
      <c r="DP73" s="225">
        <v>996.117919921875</v>
      </c>
      <c r="DQ73" s="225">
        <v>862.71759033203125</v>
      </c>
      <c r="DR73" s="225">
        <v>1123.1024169921875</v>
      </c>
      <c r="DS73" s="225">
        <v>939.42279052734375</v>
      </c>
      <c r="DT73" s="225">
        <v>1135.8658447265625</v>
      </c>
      <c r="DU73" s="225">
        <v>884.64276123046875</v>
      </c>
      <c r="DV73" s="225">
        <v>1309.4088134765625</v>
      </c>
      <c r="DW73" s="225">
        <v>823.6622314453125</v>
      </c>
      <c r="DX73" s="225">
        <v>1083.7518310546875</v>
      </c>
      <c r="DY73" s="225">
        <v>1178.6158447265625</v>
      </c>
      <c r="DZ73" s="225">
        <v>1136.21240234375</v>
      </c>
      <c r="EA73" s="225">
        <v>809.59375</v>
      </c>
      <c r="EB73" s="225">
        <v>994.8243408203125</v>
      </c>
      <c r="EC73" s="225">
        <v>891.892822265625</v>
      </c>
      <c r="ED73" s="225">
        <v>1121.744873046875</v>
      </c>
      <c r="EE73" s="225">
        <v>940.29486083984375</v>
      </c>
      <c r="EF73" s="225">
        <v>1134.698974609375</v>
      </c>
      <c r="EG73" s="225">
        <v>882.67303466796875</v>
      </c>
      <c r="EH73" s="225">
        <v>1311.90869140625</v>
      </c>
      <c r="EI73" s="225">
        <v>822.9552001953125</v>
      </c>
      <c r="EJ73" s="225">
        <v>1083.0074462890625</v>
      </c>
      <c r="EK73" s="225">
        <v>1169.62158203125</v>
      </c>
      <c r="EL73" s="225">
        <v>1128.053466796875</v>
      </c>
      <c r="EM73" s="225">
        <v>807.937744140625</v>
      </c>
      <c r="EN73" s="225">
        <v>996.30859375</v>
      </c>
      <c r="EO73" s="225">
        <v>870.5335693359375</v>
      </c>
      <c r="EP73" s="225">
        <v>1121.5252685546875</v>
      </c>
      <c r="EQ73" s="225">
        <v>940.3809814453125</v>
      </c>
      <c r="ER73" s="225">
        <v>1133.8585205078125</v>
      </c>
      <c r="ES73" s="225">
        <v>885.2752685546875</v>
      </c>
      <c r="ET73" s="225">
        <v>1315.0008544921875</v>
      </c>
      <c r="EU73" s="225">
        <v>820.77606201171875</v>
      </c>
      <c r="EV73" s="225">
        <v>1084.53857421875</v>
      </c>
      <c r="EW73" s="225">
        <v>1153.111572265625</v>
      </c>
      <c r="EX73" s="225">
        <v>1131.6837158203125</v>
      </c>
      <c r="EY73" s="225">
        <v>806.741943359375</v>
      </c>
      <c r="EZ73" s="225">
        <v>995.3621826171875</v>
      </c>
      <c r="FA73" s="225">
        <v>878.40618896484375</v>
      </c>
      <c r="FB73" s="225">
        <v>1120.8900146484375</v>
      </c>
      <c r="FC73" s="225">
        <v>940.07879638671875</v>
      </c>
      <c r="FD73" s="225">
        <v>1130.7484130859375</v>
      </c>
      <c r="FE73" s="225">
        <v>883.1217041015625</v>
      </c>
      <c r="FF73" s="225">
        <v>1317.542236328125</v>
      </c>
      <c r="FG73" s="225">
        <v>815.97845458984375</v>
      </c>
      <c r="FH73" s="225">
        <v>1085.8792724609375</v>
      </c>
      <c r="FI73" s="225">
        <v>1153.4276123046875</v>
      </c>
      <c r="FJ73" s="225">
        <v>1131.5323486328125</v>
      </c>
      <c r="FK73" s="225">
        <v>805.9427490234375</v>
      </c>
      <c r="FL73" s="225">
        <v>996.27154541015625</v>
      </c>
      <c r="FM73" s="225">
        <v>886.98193359375</v>
      </c>
      <c r="FN73" s="225">
        <v>1118.412109375</v>
      </c>
      <c r="FO73" s="225">
        <v>939.62164306640625</v>
      </c>
      <c r="FP73" s="225">
        <v>1127.7109375</v>
      </c>
      <c r="FQ73" s="225">
        <v>881.2735595703125</v>
      </c>
      <c r="FR73" s="225">
        <v>1320.52490234375</v>
      </c>
      <c r="FS73" s="225">
        <v>817.3507080078125</v>
      </c>
      <c r="FT73" s="225">
        <v>1088.1138916015625</v>
      </c>
      <c r="FU73" s="225">
        <v>1139.0601806640625</v>
      </c>
      <c r="FV73" s="225">
        <v>1116.1363525390625</v>
      </c>
      <c r="FW73" s="225">
        <v>803.4942626953125</v>
      </c>
      <c r="FX73" s="225">
        <v>997.00079345703125</v>
      </c>
      <c r="FY73" s="225">
        <v>899.63092041015625</v>
      </c>
      <c r="FZ73" s="225">
        <v>1119.697021484375</v>
      </c>
      <c r="GA73" s="225">
        <v>940.26171875</v>
      </c>
      <c r="GB73" s="225">
        <v>1096.846435546875</v>
      </c>
      <c r="GC73" s="225">
        <v>1095.4517822265625</v>
      </c>
      <c r="GD73" s="225">
        <v>1085.314697265625</v>
      </c>
      <c r="GE73" s="225">
        <v>1084.9134521484375</v>
      </c>
      <c r="GF73" s="225">
        <v>1086.119384765625</v>
      </c>
      <c r="GG73" s="225">
        <v>1081.7281494140625</v>
      </c>
      <c r="GH73" s="225">
        <v>1080.234375</v>
      </c>
      <c r="GI73" s="225">
        <v>1079.67431640625</v>
      </c>
      <c r="GJ73" s="225">
        <v>1072.1842041015625</v>
      </c>
      <c r="GK73" s="225">
        <v>1068.59228515625</v>
      </c>
      <c r="GL73" s="225">
        <v>1136.8077392578125</v>
      </c>
      <c r="GM73" s="225">
        <v>884.82061767578125</v>
      </c>
      <c r="GN73" s="225">
        <v>1310.6705322265625</v>
      </c>
      <c r="GO73" s="225">
        <v>826.3896484375</v>
      </c>
      <c r="GP73" s="225">
        <v>1084.380615234375</v>
      </c>
      <c r="GQ73" s="225">
        <v>1161.707275390625</v>
      </c>
      <c r="GR73" s="225">
        <v>1130.09765625</v>
      </c>
      <c r="GS73" s="225">
        <v>808.8707275390625</v>
      </c>
      <c r="GT73" s="225">
        <v>995.84356689453125</v>
      </c>
      <c r="GU73" s="225">
        <v>882.6163330078125</v>
      </c>
      <c r="GV73" s="225">
        <v>1121.716552734375</v>
      </c>
      <c r="GW73" s="225">
        <v>940.91326904296875</v>
      </c>
      <c r="GX73" s="225">
        <v>1080.225341796875</v>
      </c>
      <c r="GY73" s="225">
        <v>1080.2252197265625</v>
      </c>
    </row>
    <row r="74" spans="1:207" x14ac:dyDescent="0.25">
      <c r="A74" s="226">
        <v>44896</v>
      </c>
      <c r="B74" s="225">
        <v>12</v>
      </c>
      <c r="C74" s="225">
        <v>2022</v>
      </c>
      <c r="D74" s="225">
        <v>1125.384033203125</v>
      </c>
      <c r="E74" s="225">
        <v>1143.5960693359375</v>
      </c>
      <c r="F74" s="225">
        <v>1166.2452392578125</v>
      </c>
      <c r="G74" s="225">
        <v>1196.3006591796875</v>
      </c>
      <c r="H74" s="225">
        <v>1173.3009033203125</v>
      </c>
      <c r="I74" s="225">
        <v>1097.7008056640625</v>
      </c>
      <c r="J74" s="225">
        <v>1127.015869140625</v>
      </c>
      <c r="K74" s="225">
        <v>1150.559814453125</v>
      </c>
      <c r="L74" s="225">
        <v>1165.5462646484375</v>
      </c>
      <c r="M74" s="225">
        <v>1187.8226318359375</v>
      </c>
      <c r="N74" s="225">
        <v>1173.0987548828125</v>
      </c>
      <c r="O74" s="225">
        <v>1107.58251953125</v>
      </c>
      <c r="P74" s="225">
        <v>1117.112060546875</v>
      </c>
      <c r="Q74" s="225">
        <v>1137.8941650390625</v>
      </c>
      <c r="R74" s="225">
        <v>1161.9564208984375</v>
      </c>
      <c r="S74" s="225">
        <v>1197.1370849609375</v>
      </c>
      <c r="T74" s="225">
        <v>1171.024169921875</v>
      </c>
      <c r="U74" s="225">
        <v>1106.8851318359375</v>
      </c>
      <c r="V74" s="225">
        <v>1115.2469482421875</v>
      </c>
      <c r="W74" s="225">
        <v>1148.6552734375</v>
      </c>
      <c r="X74" s="225">
        <v>1161.9171142578125</v>
      </c>
      <c r="Y74" s="225">
        <v>1186.41064453125</v>
      </c>
      <c r="Z74" s="225">
        <v>1175.555908203125</v>
      </c>
      <c r="AA74" s="225">
        <v>1109.361572265625</v>
      </c>
      <c r="AB74" s="225">
        <v>1120.7843017578125</v>
      </c>
      <c r="AC74" s="225">
        <v>1148.5992431640625</v>
      </c>
      <c r="AD74" s="225">
        <v>1160.7750244140625</v>
      </c>
      <c r="AE74" s="225">
        <v>1190.7574462890625</v>
      </c>
      <c r="AF74" s="225">
        <v>1167.1197509765625</v>
      </c>
      <c r="AG74" s="225">
        <v>1112.6131591796875</v>
      </c>
      <c r="AH74" s="225">
        <v>1116.5325927734375</v>
      </c>
      <c r="AI74" s="225">
        <v>1146.431640625</v>
      </c>
      <c r="AJ74" s="225">
        <v>1160.7490234375</v>
      </c>
      <c r="AK74" s="225">
        <v>1188.42626953125</v>
      </c>
      <c r="AL74" s="225">
        <v>1174.988037109375</v>
      </c>
      <c r="AM74" s="225">
        <v>1107.5987548828125</v>
      </c>
      <c r="AN74" s="225">
        <v>1119.5208740234375</v>
      </c>
      <c r="AO74" s="225">
        <v>1144.4991455078125</v>
      </c>
      <c r="AP74" s="225">
        <v>1159.5426025390625</v>
      </c>
      <c r="AQ74" s="225">
        <v>1189.329833984375</v>
      </c>
      <c r="AR74" s="225">
        <v>1169.486083984375</v>
      </c>
      <c r="AS74" s="225">
        <v>1106.81884765625</v>
      </c>
      <c r="AT74" s="225">
        <v>1119.3570556640625</v>
      </c>
      <c r="AU74" s="225">
        <v>1147.8878173828125</v>
      </c>
      <c r="AV74" s="225">
        <v>1157.5633544921875</v>
      </c>
      <c r="AW74" s="225">
        <v>1180.0279541015625</v>
      </c>
      <c r="AX74" s="225">
        <v>1174.168212890625</v>
      </c>
      <c r="AY74" s="225">
        <v>1113.57763671875</v>
      </c>
      <c r="AZ74" s="225">
        <v>1112.820556640625</v>
      </c>
      <c r="BA74" s="225">
        <v>1143.9967041015625</v>
      </c>
      <c r="BB74" s="225">
        <v>1152.9637451171875</v>
      </c>
      <c r="BC74" s="225">
        <v>1172.592041015625</v>
      </c>
      <c r="BD74" s="225">
        <v>1167.958984375</v>
      </c>
      <c r="BE74" s="225">
        <v>1109.55322265625</v>
      </c>
      <c r="BF74" s="225">
        <v>1113.259765625</v>
      </c>
      <c r="BG74" s="225">
        <v>1143.3927001953125</v>
      </c>
      <c r="BH74" s="225">
        <v>1154.6805419921875</v>
      </c>
      <c r="BI74" s="225">
        <v>1196.4193115234375</v>
      </c>
      <c r="BJ74" s="225">
        <v>1169.064697265625</v>
      </c>
      <c r="BK74" s="225">
        <v>1109.5992431640625</v>
      </c>
      <c r="BL74" s="225">
        <v>1196.033203125</v>
      </c>
      <c r="BM74" s="225">
        <v>955.2789306640625</v>
      </c>
      <c r="BN74" s="225">
        <v>1346.11474609375</v>
      </c>
      <c r="BO74" s="225">
        <v>892.45172119140625</v>
      </c>
      <c r="BP74" s="225">
        <v>1141.6307373046875</v>
      </c>
      <c r="BQ74" s="225">
        <v>1253.635986328125</v>
      </c>
      <c r="BR74" s="225">
        <v>1207.4237060546875</v>
      </c>
      <c r="BS74" s="225">
        <v>847.5675048828125</v>
      </c>
      <c r="BT74" s="225">
        <v>1043.1617431640625</v>
      </c>
      <c r="BU74" s="225">
        <v>908.92523193359375</v>
      </c>
      <c r="BV74" s="225">
        <v>1206.418701171875</v>
      </c>
      <c r="BW74" s="225">
        <v>999.63934326171875</v>
      </c>
      <c r="BX74" s="225">
        <v>1192.9705810546875</v>
      </c>
      <c r="BY74" s="225">
        <v>952.99627685546875</v>
      </c>
      <c r="BZ74" s="225">
        <v>1349.014892578125</v>
      </c>
      <c r="CA74" s="225">
        <v>883.8076171875</v>
      </c>
      <c r="CB74" s="225">
        <v>1142.700927734375</v>
      </c>
      <c r="CC74" s="225">
        <v>1256.4140625</v>
      </c>
      <c r="CD74" s="225">
        <v>1206.940673828125</v>
      </c>
      <c r="CE74" s="225">
        <v>845.68951416015625</v>
      </c>
      <c r="CF74" s="225">
        <v>1043.3505859375</v>
      </c>
      <c r="CG74" s="225">
        <v>875.68701171875</v>
      </c>
      <c r="CH74" s="225">
        <v>1208.043701171875</v>
      </c>
      <c r="CI74" s="225">
        <v>1000.0514526367188</v>
      </c>
      <c r="CJ74" s="225">
        <v>1191.1884765625</v>
      </c>
      <c r="CK74" s="225">
        <v>949.74383544921875</v>
      </c>
      <c r="CL74" s="225">
        <v>1358.7459716796875</v>
      </c>
      <c r="CM74" s="225">
        <v>870.7418212890625</v>
      </c>
      <c r="CN74" s="225">
        <v>1144.4915771484375</v>
      </c>
      <c r="CO74" s="225">
        <v>1241.1900634765625</v>
      </c>
      <c r="CP74" s="225">
        <v>1210.784423828125</v>
      </c>
      <c r="CQ74" s="225">
        <v>842.61041259765625</v>
      </c>
      <c r="CR74" s="225">
        <v>1043.726318359375</v>
      </c>
      <c r="CS74" s="225">
        <v>917.02716064453125</v>
      </c>
      <c r="CT74" s="225">
        <v>1208.7606201171875</v>
      </c>
      <c r="CU74" s="225">
        <v>996.64630126953125</v>
      </c>
      <c r="CV74" s="225">
        <v>1190.724853515625</v>
      </c>
      <c r="CW74" s="225">
        <v>949.924560546875</v>
      </c>
      <c r="CX74" s="225">
        <v>1357.36865234375</v>
      </c>
      <c r="CY74" s="225">
        <v>871.8310546875</v>
      </c>
      <c r="CZ74" s="225">
        <v>1148.1668701171875</v>
      </c>
      <c r="DA74" s="225">
        <v>1250.9744873046875</v>
      </c>
      <c r="DB74" s="225">
        <v>1195.697509765625</v>
      </c>
      <c r="DC74" s="225">
        <v>839.79058837890625</v>
      </c>
      <c r="DD74" s="225">
        <v>1041.71435546875</v>
      </c>
      <c r="DE74" s="225">
        <v>909.60089111328125</v>
      </c>
      <c r="DF74" s="225">
        <v>1205.947265625</v>
      </c>
      <c r="DG74" s="225">
        <v>995.6739501953125</v>
      </c>
      <c r="DH74" s="225">
        <v>1190.1458740234375</v>
      </c>
      <c r="DI74" s="225">
        <v>949.6258544921875</v>
      </c>
      <c r="DJ74" s="225">
        <v>1364.966552734375</v>
      </c>
      <c r="DK74" s="225">
        <v>858.6446533203125</v>
      </c>
      <c r="DL74" s="225">
        <v>1147.4505615234375</v>
      </c>
      <c r="DM74" s="225">
        <v>1248.4892578125</v>
      </c>
      <c r="DN74" s="225">
        <v>1208.51318359375</v>
      </c>
      <c r="DO74" s="225">
        <v>838.53961181640625</v>
      </c>
      <c r="DP74" s="225">
        <v>1042.7152099609375</v>
      </c>
      <c r="DQ74" s="225">
        <v>895.90240478515625</v>
      </c>
      <c r="DR74" s="225">
        <v>1203.2095947265625</v>
      </c>
      <c r="DS74" s="225">
        <v>993.35516357421875</v>
      </c>
      <c r="DT74" s="225">
        <v>1187.7061767578125</v>
      </c>
      <c r="DU74" s="225">
        <v>948.45452880859375</v>
      </c>
      <c r="DV74" s="225">
        <v>1362.1318359375</v>
      </c>
      <c r="DW74" s="225">
        <v>858.1268310546875</v>
      </c>
      <c r="DX74" s="225">
        <v>1147.2568359375</v>
      </c>
      <c r="DY74" s="225">
        <v>1246.0233154296875</v>
      </c>
      <c r="DZ74" s="225">
        <v>1203.447998046875</v>
      </c>
      <c r="EA74" s="225">
        <v>837.63153076171875</v>
      </c>
      <c r="EB74" s="225">
        <v>1041.457275390625</v>
      </c>
      <c r="EC74" s="225">
        <v>932.127685546875</v>
      </c>
      <c r="ED74" s="225">
        <v>1201.873291015625</v>
      </c>
      <c r="EE74" s="225">
        <v>994.5101318359375</v>
      </c>
      <c r="EF74" s="225">
        <v>1186.7283935546875</v>
      </c>
      <c r="EG74" s="225">
        <v>945.85443115234375</v>
      </c>
      <c r="EH74" s="225">
        <v>1364.7635498046875</v>
      </c>
      <c r="EI74" s="225">
        <v>857.47076416015625</v>
      </c>
      <c r="EJ74" s="225">
        <v>1146.9954833984375</v>
      </c>
      <c r="EK74" s="225">
        <v>1236.365234375</v>
      </c>
      <c r="EL74" s="225">
        <v>1193.879638671875</v>
      </c>
      <c r="EM74" s="225">
        <v>835.900146484375</v>
      </c>
      <c r="EN74" s="225">
        <v>1042.4041748046875</v>
      </c>
      <c r="EO74" s="225">
        <v>906.30902099609375</v>
      </c>
      <c r="EP74" s="225">
        <v>1202.1663818359375</v>
      </c>
      <c r="EQ74" s="225">
        <v>994.54754638671875</v>
      </c>
      <c r="ER74" s="225">
        <v>1186.794677734375</v>
      </c>
      <c r="ES74" s="225">
        <v>949.095458984375</v>
      </c>
      <c r="ET74" s="225">
        <v>1367.7677001953125</v>
      </c>
      <c r="EU74" s="225">
        <v>855.26690673828125</v>
      </c>
      <c r="EV74" s="225">
        <v>1148.12109375</v>
      </c>
      <c r="EW74" s="225">
        <v>1218.5703125</v>
      </c>
      <c r="EX74" s="225">
        <v>1197.6673583984375</v>
      </c>
      <c r="EY74" s="225">
        <v>834.09161376953125</v>
      </c>
      <c r="EZ74" s="225">
        <v>1040.951904296875</v>
      </c>
      <c r="FA74" s="225">
        <v>916.7845458984375</v>
      </c>
      <c r="FB74" s="225">
        <v>1201.6259765625</v>
      </c>
      <c r="FC74" s="225">
        <v>993.97088623046875</v>
      </c>
      <c r="FD74" s="225">
        <v>1184.5408935546875</v>
      </c>
      <c r="FE74" s="225">
        <v>946.12176513671875</v>
      </c>
      <c r="FF74" s="225">
        <v>1370.1795654296875</v>
      </c>
      <c r="FG74" s="225">
        <v>850.4393310546875</v>
      </c>
      <c r="FH74" s="225">
        <v>1149.7584228515625</v>
      </c>
      <c r="FI74" s="225">
        <v>1219.2431640625</v>
      </c>
      <c r="FJ74" s="225">
        <v>1196.6556396484375</v>
      </c>
      <c r="FK74" s="225">
        <v>832.55352783203125</v>
      </c>
      <c r="FL74" s="225">
        <v>1041.291748046875</v>
      </c>
      <c r="FM74" s="225">
        <v>927.287109375</v>
      </c>
      <c r="FN74" s="225">
        <v>1198.4193115234375</v>
      </c>
      <c r="FO74" s="225">
        <v>993.909423828125</v>
      </c>
      <c r="FP74" s="225">
        <v>1181.8289794921875</v>
      </c>
      <c r="FQ74" s="225">
        <v>943.7607421875</v>
      </c>
      <c r="FR74" s="225">
        <v>1373.5797119140625</v>
      </c>
      <c r="FS74" s="225">
        <v>851.77105712890625</v>
      </c>
      <c r="FT74" s="225">
        <v>1152.1781005859375</v>
      </c>
      <c r="FU74" s="225">
        <v>1203.570068359375</v>
      </c>
      <c r="FV74" s="225">
        <v>1179.28662109375</v>
      </c>
      <c r="FW74" s="225">
        <v>829.30352783203125</v>
      </c>
      <c r="FX74" s="225">
        <v>1041.581787109375</v>
      </c>
      <c r="FY74" s="225">
        <v>942.93402099609375</v>
      </c>
      <c r="FZ74" s="225">
        <v>1200.83154296875</v>
      </c>
      <c r="GA74" s="225">
        <v>994.786376953125</v>
      </c>
      <c r="GB74" s="225">
        <v>1149.8037109375</v>
      </c>
      <c r="GC74" s="225">
        <v>1148.91552734375</v>
      </c>
      <c r="GD74" s="225">
        <v>1139.29296875</v>
      </c>
      <c r="GE74" s="225">
        <v>1139.72314453125</v>
      </c>
      <c r="GF74" s="225">
        <v>1141.2186279296875</v>
      </c>
      <c r="GG74" s="225">
        <v>1136.7327880859375</v>
      </c>
      <c r="GH74" s="225">
        <v>1135.7003173828125</v>
      </c>
      <c r="GI74" s="225">
        <v>1135.77001953125</v>
      </c>
      <c r="GJ74" s="225">
        <v>1128.49755859375</v>
      </c>
      <c r="GK74" s="225">
        <v>1125.466796875</v>
      </c>
      <c r="GL74" s="225">
        <v>1188.5341796875</v>
      </c>
      <c r="GM74" s="225">
        <v>948.26483154296875</v>
      </c>
      <c r="GN74" s="225">
        <v>1363.4908447265625</v>
      </c>
      <c r="GO74" s="225">
        <v>860.98809814453125</v>
      </c>
      <c r="GP74" s="225">
        <v>1148.4891357421875</v>
      </c>
      <c r="GQ74" s="225">
        <v>1227.786865234375</v>
      </c>
      <c r="GR74" s="225">
        <v>1196.054931640625</v>
      </c>
      <c r="GS74" s="225">
        <v>836.746826171875</v>
      </c>
      <c r="GT74" s="225">
        <v>1041.9537353515625</v>
      </c>
      <c r="GU74" s="225">
        <v>921.3363037109375</v>
      </c>
      <c r="GV74" s="225">
        <v>1202.2366943359375</v>
      </c>
      <c r="GW74" s="225">
        <v>995.0843505859375</v>
      </c>
      <c r="GX74" s="225">
        <v>1135.630615234375</v>
      </c>
      <c r="GY74" s="225">
        <v>1135.630615234375</v>
      </c>
    </row>
    <row r="75" spans="1:207" x14ac:dyDescent="0.25">
      <c r="A75" s="226">
        <v>44927</v>
      </c>
      <c r="B75" s="225">
        <v>1</v>
      </c>
      <c r="C75" s="225">
        <v>2023</v>
      </c>
      <c r="D75" s="225">
        <v>1193.05078125</v>
      </c>
      <c r="E75" s="225">
        <v>1214.9122314453125</v>
      </c>
      <c r="F75" s="225">
        <v>1243.4014892578125</v>
      </c>
      <c r="G75" s="225">
        <v>1265.4666748046875</v>
      </c>
      <c r="H75" s="225">
        <v>1249.46826171875</v>
      </c>
      <c r="I75" s="225">
        <v>1163.62353515625</v>
      </c>
      <c r="J75" s="225">
        <v>1195.5029296875</v>
      </c>
      <c r="K75" s="225">
        <v>1220.95166015625</v>
      </c>
      <c r="L75" s="225">
        <v>1241.6563720703125</v>
      </c>
      <c r="M75" s="225">
        <v>1255.8883056640625</v>
      </c>
      <c r="N75" s="225">
        <v>1247.7371826171875</v>
      </c>
      <c r="O75" s="225">
        <v>1172.4915771484375</v>
      </c>
      <c r="P75" s="225">
        <v>1183.599853515625</v>
      </c>
      <c r="Q75" s="225">
        <v>1208.0440673828125</v>
      </c>
      <c r="R75" s="225">
        <v>1237.94482421875</v>
      </c>
      <c r="S75" s="225">
        <v>1264.872314453125</v>
      </c>
      <c r="T75" s="225">
        <v>1246.4775390625</v>
      </c>
      <c r="U75" s="225">
        <v>1172.4306640625</v>
      </c>
      <c r="V75" s="225">
        <v>1182.19482421875</v>
      </c>
      <c r="W75" s="225">
        <v>1218.3948974609375</v>
      </c>
      <c r="X75" s="225">
        <v>1237.158447265625</v>
      </c>
      <c r="Y75" s="225">
        <v>1253.3743896484375</v>
      </c>
      <c r="Z75" s="225">
        <v>1250.7752685546875</v>
      </c>
      <c r="AA75" s="225">
        <v>1174.9141845703125</v>
      </c>
      <c r="AB75" s="225">
        <v>1187.991455078125</v>
      </c>
      <c r="AC75" s="225">
        <v>1217.935302734375</v>
      </c>
      <c r="AD75" s="225">
        <v>1234.442138671875</v>
      </c>
      <c r="AE75" s="225">
        <v>1258.28857421875</v>
      </c>
      <c r="AF75" s="225">
        <v>1241.0997314453125</v>
      </c>
      <c r="AG75" s="225">
        <v>1178.273681640625</v>
      </c>
      <c r="AH75" s="225">
        <v>1182.0528564453125</v>
      </c>
      <c r="AI75" s="225">
        <v>1215.96337890625</v>
      </c>
      <c r="AJ75" s="225">
        <v>1233.9013671875</v>
      </c>
      <c r="AK75" s="225">
        <v>1255.0550537109375</v>
      </c>
      <c r="AL75" s="225">
        <v>1249.2120361328125</v>
      </c>
      <c r="AM75" s="225">
        <v>1173.817138671875</v>
      </c>
      <c r="AN75" s="225">
        <v>1185.953857421875</v>
      </c>
      <c r="AO75" s="225">
        <v>1213.8245849609375</v>
      </c>
      <c r="AP75" s="225">
        <v>1231.1953125</v>
      </c>
      <c r="AQ75" s="225">
        <v>1256.044189453125</v>
      </c>
      <c r="AR75" s="225">
        <v>1244.0986328125</v>
      </c>
      <c r="AS75" s="225">
        <v>1173.621337890625</v>
      </c>
      <c r="AT75" s="225">
        <v>1185.03955078125</v>
      </c>
      <c r="AU75" s="225">
        <v>1217.1458740234375</v>
      </c>
      <c r="AV75" s="225">
        <v>1229.1937255859375</v>
      </c>
      <c r="AW75" s="225">
        <v>1245.1304931640625</v>
      </c>
      <c r="AX75" s="225">
        <v>1249.4005126953125</v>
      </c>
      <c r="AY75" s="225">
        <v>1179.885986328125</v>
      </c>
      <c r="AZ75" s="225">
        <v>1178.5465087890625</v>
      </c>
      <c r="BA75" s="225">
        <v>1212.5684814453125</v>
      </c>
      <c r="BB75" s="225">
        <v>1224.6942138671875</v>
      </c>
      <c r="BC75" s="225">
        <v>1236.9365234375</v>
      </c>
      <c r="BD75" s="225">
        <v>1243.2303466796875</v>
      </c>
      <c r="BE75" s="225">
        <v>1176.475830078125</v>
      </c>
      <c r="BF75" s="225">
        <v>1179.01904296875</v>
      </c>
      <c r="BG75" s="225">
        <v>1212.1986083984375</v>
      </c>
      <c r="BH75" s="225">
        <v>1224.8193359375</v>
      </c>
      <c r="BI75" s="225">
        <v>1260.99560546875</v>
      </c>
      <c r="BJ75" s="225">
        <v>1243.5233154296875</v>
      </c>
      <c r="BK75" s="225">
        <v>1177.4512939453125</v>
      </c>
      <c r="BL75" s="225">
        <v>1278.7440185546875</v>
      </c>
      <c r="BM75" s="225">
        <v>1023.96533203125</v>
      </c>
      <c r="BN75" s="225">
        <v>1380.474609375</v>
      </c>
      <c r="BO75" s="225">
        <v>959.4256591796875</v>
      </c>
      <c r="BP75" s="225">
        <v>1205.9710693359375</v>
      </c>
      <c r="BQ75" s="225">
        <v>1312.7034912109375</v>
      </c>
      <c r="BR75" s="225">
        <v>1276.760498046875</v>
      </c>
      <c r="BS75" s="225">
        <v>915.22021484375</v>
      </c>
      <c r="BT75" s="225">
        <v>1130.929443359375</v>
      </c>
      <c r="BU75" s="225">
        <v>916.724609375</v>
      </c>
      <c r="BV75" s="225">
        <v>1284.7637939453125</v>
      </c>
      <c r="BW75" s="225">
        <v>1067.87060546875</v>
      </c>
      <c r="BX75" s="225">
        <v>1275.26123046875</v>
      </c>
      <c r="BY75" s="225">
        <v>1022.009033203125</v>
      </c>
      <c r="BZ75" s="225">
        <v>1383.3128662109375</v>
      </c>
      <c r="CA75" s="225">
        <v>952.54632568359375</v>
      </c>
      <c r="CB75" s="225">
        <v>1206.45068359375</v>
      </c>
      <c r="CC75" s="225">
        <v>1315.6365966796875</v>
      </c>
      <c r="CD75" s="225">
        <v>1276.5240478515625</v>
      </c>
      <c r="CE75" s="225">
        <v>913.5694580078125</v>
      </c>
      <c r="CF75" s="225">
        <v>1133.7471923828125</v>
      </c>
      <c r="CG75" s="225">
        <v>884.029052734375</v>
      </c>
      <c r="CH75" s="225">
        <v>1287.6448974609375</v>
      </c>
      <c r="CI75" s="225">
        <v>1068.1566162109375</v>
      </c>
      <c r="CJ75" s="225">
        <v>1273.1112060546875</v>
      </c>
      <c r="CK75" s="225">
        <v>1018.3152465820313</v>
      </c>
      <c r="CL75" s="225">
        <v>1391.817138671875</v>
      </c>
      <c r="CM75" s="225">
        <v>940.07574462890625</v>
      </c>
      <c r="CN75" s="225">
        <v>1207.864013671875</v>
      </c>
      <c r="CO75" s="225">
        <v>1301.0091552734375</v>
      </c>
      <c r="CP75" s="225">
        <v>1280.749267578125</v>
      </c>
      <c r="CQ75" s="225">
        <v>910.03033447265625</v>
      </c>
      <c r="CR75" s="225">
        <v>1134.3524169921875</v>
      </c>
      <c r="CS75" s="225">
        <v>925.67486572265625</v>
      </c>
      <c r="CT75" s="225">
        <v>1287.600830078125</v>
      </c>
      <c r="CU75" s="225">
        <v>1064.30078125</v>
      </c>
      <c r="CV75" s="225">
        <v>1272.0079345703125</v>
      </c>
      <c r="CW75" s="225">
        <v>1019.0741577148438</v>
      </c>
      <c r="CX75" s="225">
        <v>1391.29931640625</v>
      </c>
      <c r="CY75" s="225">
        <v>941.61785888671875</v>
      </c>
      <c r="CZ75" s="225">
        <v>1210.97412109375</v>
      </c>
      <c r="DA75" s="225">
        <v>1310.40478515625</v>
      </c>
      <c r="DB75" s="225">
        <v>1265.963623046875</v>
      </c>
      <c r="DC75" s="225">
        <v>906.9923095703125</v>
      </c>
      <c r="DD75" s="225">
        <v>1132.4332275390625</v>
      </c>
      <c r="DE75" s="225">
        <v>918.15826416015625</v>
      </c>
      <c r="DF75" s="225">
        <v>1281.9385986328125</v>
      </c>
      <c r="DG75" s="225">
        <v>1063.5623779296875</v>
      </c>
      <c r="DH75" s="225">
        <v>1271.3990478515625</v>
      </c>
      <c r="DI75" s="225">
        <v>1018.1312255859375</v>
      </c>
      <c r="DJ75" s="225">
        <v>1398.3349609375</v>
      </c>
      <c r="DK75" s="225">
        <v>928.4698486328125</v>
      </c>
      <c r="DL75" s="225">
        <v>1210.0765380859375</v>
      </c>
      <c r="DM75" s="225">
        <v>1308.34521484375</v>
      </c>
      <c r="DN75" s="225">
        <v>1279.1068115234375</v>
      </c>
      <c r="DO75" s="225">
        <v>905.157470703125</v>
      </c>
      <c r="DP75" s="225">
        <v>1134.2354736328125</v>
      </c>
      <c r="DQ75" s="225">
        <v>904.77545166015625</v>
      </c>
      <c r="DR75" s="225">
        <v>1278.2298583984375</v>
      </c>
      <c r="DS75" s="225">
        <v>1060.99951171875</v>
      </c>
      <c r="DT75" s="225">
        <v>1268.2554931640625</v>
      </c>
      <c r="DU75" s="225">
        <v>1017.2223510742188</v>
      </c>
      <c r="DV75" s="225">
        <v>1395.5301513671875</v>
      </c>
      <c r="DW75" s="225">
        <v>928.1690673828125</v>
      </c>
      <c r="DX75" s="225">
        <v>1209.84130859375</v>
      </c>
      <c r="DY75" s="225">
        <v>1305.783447265625</v>
      </c>
      <c r="DZ75" s="225">
        <v>1274.3634033203125</v>
      </c>
      <c r="EA75" s="225">
        <v>904.67279052734375</v>
      </c>
      <c r="EB75" s="225">
        <v>1132.35400390625</v>
      </c>
      <c r="EC75" s="225">
        <v>940.67596435546875</v>
      </c>
      <c r="ED75" s="225">
        <v>1277.5899658203125</v>
      </c>
      <c r="EE75" s="225">
        <v>1062.1629638671875</v>
      </c>
      <c r="EF75" s="225">
        <v>1266.9278564453125</v>
      </c>
      <c r="EG75" s="225">
        <v>1014.947265625</v>
      </c>
      <c r="EH75" s="225">
        <v>1397.5032958984375</v>
      </c>
      <c r="EI75" s="225">
        <v>927.50640869140625</v>
      </c>
      <c r="EJ75" s="225">
        <v>1209.61767578125</v>
      </c>
      <c r="EK75" s="225">
        <v>1296.5992431640625</v>
      </c>
      <c r="EL75" s="225">
        <v>1264.736328125</v>
      </c>
      <c r="EM75" s="225">
        <v>903.00921630859375</v>
      </c>
      <c r="EN75" s="225">
        <v>1135.1048583984375</v>
      </c>
      <c r="EO75" s="225">
        <v>915.36456298828125</v>
      </c>
      <c r="EP75" s="225">
        <v>1277.2479248046875</v>
      </c>
      <c r="EQ75" s="225">
        <v>1062.4046630859375</v>
      </c>
      <c r="ER75" s="225">
        <v>1266.6937255859375</v>
      </c>
      <c r="ES75" s="225">
        <v>1017.7723999023438</v>
      </c>
      <c r="ET75" s="225">
        <v>1400.4620361328125</v>
      </c>
      <c r="EU75" s="225">
        <v>924.9068603515625</v>
      </c>
      <c r="EV75" s="225">
        <v>1210.52978515625</v>
      </c>
      <c r="EW75" s="225">
        <v>1279.3685302734375</v>
      </c>
      <c r="EX75" s="225">
        <v>1268.8936767578125</v>
      </c>
      <c r="EY75" s="225">
        <v>900.58721923828125</v>
      </c>
      <c r="EZ75" s="225">
        <v>1133.56689453125</v>
      </c>
      <c r="FA75" s="225">
        <v>925.27740478515625</v>
      </c>
      <c r="FB75" s="225">
        <v>1275.93896484375</v>
      </c>
      <c r="FC75" s="225">
        <v>1061.8526611328125</v>
      </c>
      <c r="FD75" s="225">
        <v>1263.984375</v>
      </c>
      <c r="FE75" s="225">
        <v>1015.2607421875</v>
      </c>
      <c r="FF75" s="225">
        <v>1403.0367431640625</v>
      </c>
      <c r="FG75" s="225">
        <v>919.82147216796875</v>
      </c>
      <c r="FH75" s="225">
        <v>1211.59130859375</v>
      </c>
      <c r="FI75" s="225">
        <v>1280.2591552734375</v>
      </c>
      <c r="FJ75" s="225">
        <v>1267.8709716796875</v>
      </c>
      <c r="FK75" s="225">
        <v>898.9849853515625</v>
      </c>
      <c r="FL75" s="225">
        <v>1135.149169921875</v>
      </c>
      <c r="FM75" s="225">
        <v>936.32281494140625</v>
      </c>
      <c r="FN75" s="225">
        <v>1271.7333984375</v>
      </c>
      <c r="FO75" s="225">
        <v>1061.75927734375</v>
      </c>
      <c r="FP75" s="225">
        <v>1260.528076171875</v>
      </c>
      <c r="FQ75" s="225">
        <v>1013.1005249023438</v>
      </c>
      <c r="FR75" s="225">
        <v>1404.850341796875</v>
      </c>
      <c r="FS75" s="225">
        <v>921.24462890625</v>
      </c>
      <c r="FT75" s="225">
        <v>1213.5487060546875</v>
      </c>
      <c r="FU75" s="225">
        <v>1264.99169921875</v>
      </c>
      <c r="FV75" s="225">
        <v>1250.142578125</v>
      </c>
      <c r="FW75" s="225">
        <v>896.14898681640625</v>
      </c>
      <c r="FX75" s="225">
        <v>1137.1220703125</v>
      </c>
      <c r="FY75" s="225">
        <v>951.0078125</v>
      </c>
      <c r="FZ75" s="225">
        <v>1272.9034423828125</v>
      </c>
      <c r="GA75" s="225">
        <v>1062.85107421875</v>
      </c>
      <c r="GB75" s="225">
        <v>1220.8385009765625</v>
      </c>
      <c r="GC75" s="225">
        <v>1219.4298095703125</v>
      </c>
      <c r="GD75" s="225">
        <v>1208.936279296875</v>
      </c>
      <c r="GE75" s="225">
        <v>1208.9688720703125</v>
      </c>
      <c r="GF75" s="225">
        <v>1210.2547607421875</v>
      </c>
      <c r="GG75" s="225">
        <v>1204.961669921875</v>
      </c>
      <c r="GH75" s="225">
        <v>1204.0562744140625</v>
      </c>
      <c r="GI75" s="225">
        <v>1203.56689453125</v>
      </c>
      <c r="GJ75" s="225">
        <v>1195.91162109375</v>
      </c>
      <c r="GK75" s="225">
        <v>1192.6826171875</v>
      </c>
      <c r="GL75" s="225">
        <v>1269.25830078125</v>
      </c>
      <c r="GM75" s="225">
        <v>1017.2159423828125</v>
      </c>
      <c r="GN75" s="225">
        <v>1396.4718017578125</v>
      </c>
      <c r="GO75" s="225">
        <v>930.44061279296875</v>
      </c>
      <c r="GP75" s="225">
        <v>1210.8115234375</v>
      </c>
      <c r="GQ75" s="225">
        <v>1288.283935546875</v>
      </c>
      <c r="GR75" s="225">
        <v>1266.7764892578125</v>
      </c>
      <c r="GS75" s="225">
        <v>903.70977783203125</v>
      </c>
      <c r="GT75" s="225">
        <v>1134.55810546875</v>
      </c>
      <c r="GU75" s="225">
        <v>929.92608642578125</v>
      </c>
      <c r="GV75" s="225">
        <v>1276.8453369140625</v>
      </c>
      <c r="GW75" s="225">
        <v>1062.9727783203125</v>
      </c>
      <c r="GX75" s="225">
        <v>1204.084228515625</v>
      </c>
      <c r="GY75" s="225">
        <v>1204.0841064453125</v>
      </c>
    </row>
    <row r="76" spans="1:207" x14ac:dyDescent="0.25">
      <c r="A76" s="226">
        <v>44958</v>
      </c>
      <c r="B76" s="225">
        <v>2</v>
      </c>
      <c r="C76" s="225">
        <v>2023</v>
      </c>
      <c r="D76" s="225">
        <v>1281.4107666015625</v>
      </c>
      <c r="E76" s="225">
        <v>1297.3868408203125</v>
      </c>
      <c r="F76" s="225">
        <v>1341.4315185546875</v>
      </c>
      <c r="G76" s="225">
        <v>1367.1224365234375</v>
      </c>
      <c r="H76" s="225">
        <v>1340.528076171875</v>
      </c>
      <c r="I76" s="225">
        <v>1234.459228515625</v>
      </c>
      <c r="J76" s="225">
        <v>1283.2269287109375</v>
      </c>
      <c r="K76" s="225">
        <v>1301.6097412109375</v>
      </c>
      <c r="L76" s="225">
        <v>1336.843505859375</v>
      </c>
      <c r="M76" s="225">
        <v>1355.974365234375</v>
      </c>
      <c r="N76" s="225">
        <v>1335.7467041015625</v>
      </c>
      <c r="O76" s="225">
        <v>1241.9361572265625</v>
      </c>
      <c r="P76" s="225">
        <v>1267.55517578125</v>
      </c>
      <c r="Q76" s="225">
        <v>1286.722412109375</v>
      </c>
      <c r="R76" s="225">
        <v>1331.1873779296875</v>
      </c>
      <c r="S76" s="225">
        <v>1364.8624267578125</v>
      </c>
      <c r="T76" s="225">
        <v>1334.010009765625</v>
      </c>
      <c r="U76" s="225">
        <v>1241.8536376953125</v>
      </c>
      <c r="V76" s="225">
        <v>1264.6038818359375</v>
      </c>
      <c r="W76" s="225">
        <v>1296.341064453125</v>
      </c>
      <c r="X76" s="225">
        <v>1329.1964111328125</v>
      </c>
      <c r="Y76" s="225">
        <v>1351.407470703125</v>
      </c>
      <c r="Z76" s="225">
        <v>1336.613525390625</v>
      </c>
      <c r="AA76" s="225">
        <v>1243.1119384765625</v>
      </c>
      <c r="AB76" s="225">
        <v>1272.1746826171875</v>
      </c>
      <c r="AC76" s="225">
        <v>1295.1912841796875</v>
      </c>
      <c r="AD76" s="225">
        <v>1324.6270751953125</v>
      </c>
      <c r="AE76" s="225">
        <v>1357.57470703125</v>
      </c>
      <c r="AF76" s="225">
        <v>1325.7652587890625</v>
      </c>
      <c r="AG76" s="225">
        <v>1247.6885986328125</v>
      </c>
      <c r="AH76" s="225">
        <v>1264.307373046875</v>
      </c>
      <c r="AI76" s="225">
        <v>1293.064697265625</v>
      </c>
      <c r="AJ76" s="225">
        <v>1321.94580078125</v>
      </c>
      <c r="AK76" s="225">
        <v>1351.900390625</v>
      </c>
      <c r="AL76" s="225">
        <v>1332.767822265625</v>
      </c>
      <c r="AM76" s="225">
        <v>1242.72216796875</v>
      </c>
      <c r="AN76" s="225">
        <v>1266.3221435546875</v>
      </c>
      <c r="AO76" s="225">
        <v>1290.069580078125</v>
      </c>
      <c r="AP76" s="225">
        <v>1317.2685546875</v>
      </c>
      <c r="AQ76" s="225">
        <v>1352.616455078125</v>
      </c>
      <c r="AR76" s="225">
        <v>1325.81005859375</v>
      </c>
      <c r="AS76" s="225">
        <v>1241.6131591796875</v>
      </c>
      <c r="AT76" s="225">
        <v>1264.2386474609375</v>
      </c>
      <c r="AU76" s="225">
        <v>1292.4327392578125</v>
      </c>
      <c r="AV76" s="225">
        <v>1312.762451171875</v>
      </c>
      <c r="AW76" s="225">
        <v>1339.47802734375</v>
      </c>
      <c r="AX76" s="225">
        <v>1331.8106689453125</v>
      </c>
      <c r="AY76" s="225">
        <v>1246.6141357421875</v>
      </c>
      <c r="AZ76" s="225">
        <v>1256.7744140625</v>
      </c>
      <c r="BA76" s="225">
        <v>1286.2568359375</v>
      </c>
      <c r="BB76" s="225">
        <v>1307.015380859375</v>
      </c>
      <c r="BC76" s="225">
        <v>1331.5069580078125</v>
      </c>
      <c r="BD76" s="225">
        <v>1323.99072265625</v>
      </c>
      <c r="BE76" s="225">
        <v>1242.3587646484375</v>
      </c>
      <c r="BF76" s="225">
        <v>1253.98291015625</v>
      </c>
      <c r="BG76" s="225">
        <v>1284.3697509765625</v>
      </c>
      <c r="BH76" s="225">
        <v>1305.277587890625</v>
      </c>
      <c r="BI76" s="225">
        <v>1354.4844970703125</v>
      </c>
      <c r="BJ76" s="225">
        <v>1320.49072265625</v>
      </c>
      <c r="BK76" s="225">
        <v>1242.210205078125</v>
      </c>
      <c r="BL76" s="225">
        <v>1405.171630859375</v>
      </c>
      <c r="BM76" s="225">
        <v>1078.067138671875</v>
      </c>
      <c r="BN76" s="225">
        <v>1432.911865234375</v>
      </c>
      <c r="BO76" s="225">
        <v>1004.3413696289063</v>
      </c>
      <c r="BP76" s="225">
        <v>1271.6138916015625</v>
      </c>
      <c r="BQ76" s="225">
        <v>1381.278564453125</v>
      </c>
      <c r="BR76" s="225">
        <v>1343.144775390625</v>
      </c>
      <c r="BS76" s="225">
        <v>986.268798828125</v>
      </c>
      <c r="BT76" s="225">
        <v>1207.1456298828125</v>
      </c>
      <c r="BU76" s="225">
        <v>950.833251953125</v>
      </c>
      <c r="BV76" s="225">
        <v>1383.608642578125</v>
      </c>
      <c r="BW76" s="225">
        <v>1136.00634765625</v>
      </c>
      <c r="BX76" s="225">
        <v>1401.200439453125</v>
      </c>
      <c r="BY76" s="225">
        <v>1076.091064453125</v>
      </c>
      <c r="BZ76" s="225">
        <v>1435.7249755859375</v>
      </c>
      <c r="CA76" s="225">
        <v>997.27349853515625</v>
      </c>
      <c r="CB76" s="225">
        <v>1269.981689453125</v>
      </c>
      <c r="CC76" s="225">
        <v>1385.022216796875</v>
      </c>
      <c r="CD76" s="225">
        <v>1341.206787109375</v>
      </c>
      <c r="CE76" s="225">
        <v>983.689697265625</v>
      </c>
      <c r="CF76" s="225">
        <v>1207.528076171875</v>
      </c>
      <c r="CG76" s="225">
        <v>915.8634033203125</v>
      </c>
      <c r="CH76" s="225">
        <v>1386.95166015625</v>
      </c>
      <c r="CI76" s="225">
        <v>1136.329345703125</v>
      </c>
      <c r="CJ76" s="225">
        <v>1398.8138427734375</v>
      </c>
      <c r="CK76" s="225">
        <v>1071.417724609375</v>
      </c>
      <c r="CL76" s="225">
        <v>1444.9144287109375</v>
      </c>
      <c r="CM76" s="225">
        <v>984.6334228515625</v>
      </c>
      <c r="CN76" s="225">
        <v>1271.064697265625</v>
      </c>
      <c r="CO76" s="225">
        <v>1369.986083984375</v>
      </c>
      <c r="CP76" s="225">
        <v>1346.1396484375</v>
      </c>
      <c r="CQ76" s="225">
        <v>980.494140625</v>
      </c>
      <c r="CR76" s="225">
        <v>1207.4818115234375</v>
      </c>
      <c r="CS76" s="225">
        <v>957.76568603515625</v>
      </c>
      <c r="CT76" s="225">
        <v>1386.67578125</v>
      </c>
      <c r="CU76" s="225">
        <v>1132.7735595703125</v>
      </c>
      <c r="CV76" s="225">
        <v>1396.9876708984375</v>
      </c>
      <c r="CW76" s="225">
        <v>1072.7977294921875</v>
      </c>
      <c r="CX76" s="225">
        <v>1443.6610107421875</v>
      </c>
      <c r="CY76" s="225">
        <v>986.25885009765625</v>
      </c>
      <c r="CZ76" s="225">
        <v>1273.829833984375</v>
      </c>
      <c r="DA76" s="225">
        <v>1379.7137451171875</v>
      </c>
      <c r="DB76" s="225">
        <v>1328.239990234375</v>
      </c>
      <c r="DC76" s="225">
        <v>976.80633544921875</v>
      </c>
      <c r="DD76" s="225">
        <v>1202.8428955078125</v>
      </c>
      <c r="DE76" s="225">
        <v>949.87493896484375</v>
      </c>
      <c r="DF76" s="225">
        <v>1379.984130859375</v>
      </c>
      <c r="DG76" s="225">
        <v>1131.9495849609375</v>
      </c>
      <c r="DH76" s="225">
        <v>1396.1912841796875</v>
      </c>
      <c r="DI76" s="225">
        <v>1071.114501953125</v>
      </c>
      <c r="DJ76" s="225">
        <v>1450.24267578125</v>
      </c>
      <c r="DK76" s="225">
        <v>973.5321044921875</v>
      </c>
      <c r="DL76" s="225">
        <v>1271.961181640625</v>
      </c>
      <c r="DM76" s="225">
        <v>1378.094482421875</v>
      </c>
      <c r="DN76" s="225">
        <v>1342.84521484375</v>
      </c>
      <c r="DO76" s="225">
        <v>976.2232666015625</v>
      </c>
      <c r="DP76" s="225">
        <v>1205.39990234375</v>
      </c>
      <c r="DQ76" s="225">
        <v>933.128662109375</v>
      </c>
      <c r="DR76" s="225">
        <v>1374.6815185546875</v>
      </c>
      <c r="DS76" s="225">
        <v>1129.4639892578125</v>
      </c>
      <c r="DT76" s="225">
        <v>1392.05908203125</v>
      </c>
      <c r="DU76" s="225">
        <v>1070.1190185546875</v>
      </c>
      <c r="DV76" s="225">
        <v>1448.5108642578125</v>
      </c>
      <c r="DW76" s="225">
        <v>972.814697265625</v>
      </c>
      <c r="DX76" s="225">
        <v>1270.5567626953125</v>
      </c>
      <c r="DY76" s="225">
        <v>1375.31640625</v>
      </c>
      <c r="DZ76" s="225">
        <v>1336.502197265625</v>
      </c>
      <c r="EA76" s="225">
        <v>974.6849365234375</v>
      </c>
      <c r="EB76" s="225">
        <v>1201.864013671875</v>
      </c>
      <c r="EC76" s="225">
        <v>972.600830078125</v>
      </c>
      <c r="ED76" s="225">
        <v>1373.5064697265625</v>
      </c>
      <c r="EE76" s="225">
        <v>1130.9390869140625</v>
      </c>
      <c r="EF76" s="225">
        <v>1390.431884765625</v>
      </c>
      <c r="EG76" s="225">
        <v>1067.5758056640625</v>
      </c>
      <c r="EH76" s="225">
        <v>1451.6319580078125</v>
      </c>
      <c r="EI76" s="225">
        <v>972.18017578125</v>
      </c>
      <c r="EJ76" s="225">
        <v>1271.1072998046875</v>
      </c>
      <c r="EK76" s="225">
        <v>1365.7879638671875</v>
      </c>
      <c r="EL76" s="225">
        <v>1326.2615966796875</v>
      </c>
      <c r="EM76" s="225">
        <v>972.0638427734375</v>
      </c>
      <c r="EN76" s="225">
        <v>1204.009033203125</v>
      </c>
      <c r="EO76" s="225">
        <v>943.56561279296875</v>
      </c>
      <c r="EP76" s="225">
        <v>1373.6290283203125</v>
      </c>
      <c r="EQ76" s="225">
        <v>1131.0697021484375</v>
      </c>
      <c r="ER76" s="225">
        <v>1389.9881591796875</v>
      </c>
      <c r="ES76" s="225">
        <v>1070.8179931640625</v>
      </c>
      <c r="ET76" s="225">
        <v>1454.53515625</v>
      </c>
      <c r="EU76" s="225">
        <v>969.481201171875</v>
      </c>
      <c r="EV76" s="225">
        <v>1271.008544921875</v>
      </c>
      <c r="EW76" s="225">
        <v>1347.81689453125</v>
      </c>
      <c r="EX76" s="225">
        <v>1330.206298828125</v>
      </c>
      <c r="EY76" s="225">
        <v>970.4342041015625</v>
      </c>
      <c r="EZ76" s="225">
        <v>1200.8245849609375</v>
      </c>
      <c r="FA76" s="225">
        <v>956.8201904296875</v>
      </c>
      <c r="FB76" s="225">
        <v>1372.0946044921875</v>
      </c>
      <c r="FC76" s="225">
        <v>1130.6492919921875</v>
      </c>
      <c r="FD76" s="225">
        <v>1386.8924560546875</v>
      </c>
      <c r="FE76" s="225">
        <v>1067.874267578125</v>
      </c>
      <c r="FF76" s="225">
        <v>1457.2392578125</v>
      </c>
      <c r="FG76" s="225">
        <v>964.3336181640625</v>
      </c>
      <c r="FH76" s="225">
        <v>1272.048583984375</v>
      </c>
      <c r="FI76" s="225">
        <v>1349.000244140625</v>
      </c>
      <c r="FJ76" s="225">
        <v>1328.7686767578125</v>
      </c>
      <c r="FK76" s="225">
        <v>969.007568359375</v>
      </c>
      <c r="FL76" s="225">
        <v>1201.7484130859375</v>
      </c>
      <c r="FM76" s="225">
        <v>968.06536865234375</v>
      </c>
      <c r="FN76" s="225">
        <v>1366.197021484375</v>
      </c>
      <c r="FO76" s="225">
        <v>1131.336669921875</v>
      </c>
      <c r="FP76" s="225">
        <v>1383.301025390625</v>
      </c>
      <c r="FQ76" s="225">
        <v>1065.636962890625</v>
      </c>
      <c r="FR76" s="225">
        <v>1461.3333740234375</v>
      </c>
      <c r="FS76" s="225">
        <v>964.9462890625</v>
      </c>
      <c r="FT76" s="225">
        <v>1274.0228271484375</v>
      </c>
      <c r="FU76" s="225">
        <v>1332.97900390625</v>
      </c>
      <c r="FV76" s="225">
        <v>1309.6092529296875</v>
      </c>
      <c r="FW76" s="225">
        <v>964.43328857421875</v>
      </c>
      <c r="FX76" s="225">
        <v>1202.7904052734375</v>
      </c>
      <c r="FY76" s="225">
        <v>985.40283203125</v>
      </c>
      <c r="FZ76" s="225">
        <v>1368.6324462890625</v>
      </c>
      <c r="GA76" s="225">
        <v>1132.7841796875</v>
      </c>
      <c r="GB76" s="225">
        <v>1310.5560302734375</v>
      </c>
      <c r="GC76" s="225">
        <v>1306.607177734375</v>
      </c>
      <c r="GD76" s="225">
        <v>1293.40625</v>
      </c>
      <c r="GE76" s="225">
        <v>1291.473876953125</v>
      </c>
      <c r="GF76" s="225">
        <v>1292.6591796875</v>
      </c>
      <c r="GG76" s="225">
        <v>1285.6829833984375</v>
      </c>
      <c r="GH76" s="225">
        <v>1283.2994384765625</v>
      </c>
      <c r="GI76" s="225">
        <v>1281.4678955078125</v>
      </c>
      <c r="GJ76" s="225">
        <v>1272.230712890625</v>
      </c>
      <c r="GK76" s="225">
        <v>1266.464111328125</v>
      </c>
      <c r="GL76" s="225">
        <v>1393.568115234375</v>
      </c>
      <c r="GM76" s="225">
        <v>1070.27294921875</v>
      </c>
      <c r="GN76" s="225">
        <v>1450.2049560546875</v>
      </c>
      <c r="GO76" s="225">
        <v>974.93341064453125</v>
      </c>
      <c r="GP76" s="225">
        <v>1272.1690673828125</v>
      </c>
      <c r="GQ76" s="225">
        <v>1357.0777587890625</v>
      </c>
      <c r="GR76" s="225">
        <v>1328.612060546875</v>
      </c>
      <c r="GS76" s="225">
        <v>973.50604248046875</v>
      </c>
      <c r="GT76" s="225">
        <v>1203.443115234375</v>
      </c>
      <c r="GU76" s="225">
        <v>961.7076416015625</v>
      </c>
      <c r="GV76" s="225">
        <v>1373.1650390625</v>
      </c>
      <c r="GW76" s="225">
        <v>1131.9810791015625</v>
      </c>
      <c r="GX76" s="225">
        <v>1283.92431640625</v>
      </c>
      <c r="GY76" s="225">
        <v>1283.9241943359375</v>
      </c>
    </row>
    <row r="77" spans="1:207" x14ac:dyDescent="0.25">
      <c r="A77" s="226">
        <v>44986</v>
      </c>
      <c r="B77" s="225">
        <v>3</v>
      </c>
      <c r="C77" s="225">
        <v>2023</v>
      </c>
      <c r="D77" s="225">
        <v>1388.2459716796875</v>
      </c>
      <c r="E77" s="225">
        <v>1403.888427734375</v>
      </c>
      <c r="F77" s="225">
        <v>1439.757080078125</v>
      </c>
      <c r="G77" s="225">
        <v>1452.8975830078125</v>
      </c>
      <c r="H77" s="225">
        <v>1448.3853759765625</v>
      </c>
      <c r="I77" s="225">
        <v>1319.866455078125</v>
      </c>
      <c r="J77" s="225">
        <v>1388.4873046875</v>
      </c>
      <c r="K77" s="225">
        <v>1406.529052734375</v>
      </c>
      <c r="L77" s="225">
        <v>1433.51708984375</v>
      </c>
      <c r="M77" s="225">
        <v>1441.7086181640625</v>
      </c>
      <c r="N77" s="225">
        <v>1443.6014404296875</v>
      </c>
      <c r="O77" s="225">
        <v>1329.110595703125</v>
      </c>
      <c r="P77" s="225">
        <v>1372.19384765625</v>
      </c>
      <c r="Q77" s="225">
        <v>1389.536865234375</v>
      </c>
      <c r="R77" s="225">
        <v>1427.096923828125</v>
      </c>
      <c r="S77" s="225">
        <v>1449.14306640625</v>
      </c>
      <c r="T77" s="225">
        <v>1440.6707763671875</v>
      </c>
      <c r="U77" s="225">
        <v>1326.9981689453125</v>
      </c>
      <c r="V77" s="225">
        <v>1366.61083984375</v>
      </c>
      <c r="W77" s="225">
        <v>1399.068603515625</v>
      </c>
      <c r="X77" s="225">
        <v>1425.2359619140625</v>
      </c>
      <c r="Y77" s="225">
        <v>1436.3157958984375</v>
      </c>
      <c r="Z77" s="225">
        <v>1441.1123046875</v>
      </c>
      <c r="AA77" s="225">
        <v>1328.204833984375</v>
      </c>
      <c r="AB77" s="225">
        <v>1374.0933837890625</v>
      </c>
      <c r="AC77" s="225">
        <v>1396.482666015625</v>
      </c>
      <c r="AD77" s="225">
        <v>1421.33984375</v>
      </c>
      <c r="AE77" s="225">
        <v>1441.68896484375</v>
      </c>
      <c r="AF77" s="225">
        <v>1431.552490234375</v>
      </c>
      <c r="AG77" s="225">
        <v>1332.7958984375</v>
      </c>
      <c r="AH77" s="225">
        <v>1369.2169189453125</v>
      </c>
      <c r="AI77" s="225">
        <v>1394.404052734375</v>
      </c>
      <c r="AJ77" s="225">
        <v>1418.32275390625</v>
      </c>
      <c r="AK77" s="225">
        <v>1435.2647705078125</v>
      </c>
      <c r="AL77" s="225">
        <v>1435.8380126953125</v>
      </c>
      <c r="AM77" s="225">
        <v>1328.734130859375</v>
      </c>
      <c r="AN77" s="225">
        <v>1366.238037109375</v>
      </c>
      <c r="AO77" s="225">
        <v>1390.75244140625</v>
      </c>
      <c r="AP77" s="225">
        <v>1413.0428466796875</v>
      </c>
      <c r="AQ77" s="225">
        <v>1434.9752197265625</v>
      </c>
      <c r="AR77" s="225">
        <v>1427.8204345703125</v>
      </c>
      <c r="AS77" s="225">
        <v>1326.64208984375</v>
      </c>
      <c r="AT77" s="225">
        <v>1363.8536376953125</v>
      </c>
      <c r="AU77" s="225">
        <v>1391.5946044921875</v>
      </c>
      <c r="AV77" s="225">
        <v>1407.9832763671875</v>
      </c>
      <c r="AW77" s="225">
        <v>1422.275390625</v>
      </c>
      <c r="AX77" s="225">
        <v>1434.1141357421875</v>
      </c>
      <c r="AY77" s="225">
        <v>1332.8492431640625</v>
      </c>
      <c r="AZ77" s="225">
        <v>1355.986328125</v>
      </c>
      <c r="BA77" s="225">
        <v>1385.224853515625</v>
      </c>
      <c r="BB77" s="225">
        <v>1399.4010009765625</v>
      </c>
      <c r="BC77" s="225">
        <v>1414.66650390625</v>
      </c>
      <c r="BD77" s="225">
        <v>1425.3460693359375</v>
      </c>
      <c r="BE77" s="225">
        <v>1327.244873046875</v>
      </c>
      <c r="BF77" s="225">
        <v>1348.5999755859375</v>
      </c>
      <c r="BG77" s="225">
        <v>1378.58447265625</v>
      </c>
      <c r="BH77" s="225">
        <v>1395.6707763671875</v>
      </c>
      <c r="BI77" s="225">
        <v>1435.3651123046875</v>
      </c>
      <c r="BJ77" s="225">
        <v>1418.4947509765625</v>
      </c>
      <c r="BK77" s="225">
        <v>1324.274658203125</v>
      </c>
      <c r="BL77" s="225">
        <v>1530.193115234375</v>
      </c>
      <c r="BM77" s="225">
        <v>1167.6898193359375</v>
      </c>
      <c r="BN77" s="225">
        <v>1554.1417236328125</v>
      </c>
      <c r="BO77" s="225">
        <v>1067.527587890625</v>
      </c>
      <c r="BP77" s="225">
        <v>1345.8714599609375</v>
      </c>
      <c r="BQ77" s="225">
        <v>1460.0108642578125</v>
      </c>
      <c r="BR77" s="225">
        <v>1413.4755859375</v>
      </c>
      <c r="BS77" s="225">
        <v>1005.7456665039063</v>
      </c>
      <c r="BT77" s="225">
        <v>1263.813720703125</v>
      </c>
      <c r="BU77" s="225">
        <v>1227.36279296875</v>
      </c>
      <c r="BV77" s="225">
        <v>1493.5721435546875</v>
      </c>
      <c r="BW77" s="225">
        <v>1206.791015625</v>
      </c>
      <c r="BX77" s="225">
        <v>1527.898681640625</v>
      </c>
      <c r="BY77" s="225">
        <v>1165.6439208984375</v>
      </c>
      <c r="BZ77" s="225">
        <v>1559.7366943359375</v>
      </c>
      <c r="CA77" s="225">
        <v>1060.81982421875</v>
      </c>
      <c r="CB77" s="225">
        <v>1344.1376953125</v>
      </c>
      <c r="CC77" s="225">
        <v>1464.39599609375</v>
      </c>
      <c r="CD77" s="225">
        <v>1411.283447265625</v>
      </c>
      <c r="CE77" s="225">
        <v>1003.3427734375</v>
      </c>
      <c r="CF77" s="225">
        <v>1262.6058349609375</v>
      </c>
      <c r="CG77" s="225">
        <v>1186.8594970703125</v>
      </c>
      <c r="CH77" s="225">
        <v>1497.4002685546875</v>
      </c>
      <c r="CI77" s="225">
        <v>1207.0009765625</v>
      </c>
      <c r="CJ77" s="225">
        <v>1526.7659912109375</v>
      </c>
      <c r="CK77" s="225">
        <v>1160.51904296875</v>
      </c>
      <c r="CL77" s="225">
        <v>1574.1593017578125</v>
      </c>
      <c r="CM77" s="225">
        <v>1048.2066650390625</v>
      </c>
      <c r="CN77" s="225">
        <v>1345.181884765625</v>
      </c>
      <c r="CO77" s="225">
        <v>1448.127685546875</v>
      </c>
      <c r="CP77" s="225">
        <v>1416.3526611328125</v>
      </c>
      <c r="CQ77" s="225">
        <v>999.81573486328125</v>
      </c>
      <c r="CR77" s="225">
        <v>1262.5743408203125</v>
      </c>
      <c r="CS77" s="225">
        <v>1224.947021484375</v>
      </c>
      <c r="CT77" s="225">
        <v>1497.915283203125</v>
      </c>
      <c r="CU77" s="225">
        <v>1204.0408935546875</v>
      </c>
      <c r="CV77" s="225">
        <v>1525.54931640625</v>
      </c>
      <c r="CW77" s="225">
        <v>1161.447509765625</v>
      </c>
      <c r="CX77" s="225">
        <v>1574.3411865234375</v>
      </c>
      <c r="CY77" s="225">
        <v>1049.5931396484375</v>
      </c>
      <c r="CZ77" s="225">
        <v>1347.6337890625</v>
      </c>
      <c r="DA77" s="225">
        <v>1458.6883544921875</v>
      </c>
      <c r="DB77" s="225">
        <v>1398.0400390625</v>
      </c>
      <c r="DC77" s="225">
        <v>995.8701171875</v>
      </c>
      <c r="DD77" s="225">
        <v>1257.98828125</v>
      </c>
      <c r="DE77" s="225">
        <v>1217.55810546875</v>
      </c>
      <c r="DF77" s="225">
        <v>1489.8905029296875</v>
      </c>
      <c r="DG77" s="225">
        <v>1202.9012451171875</v>
      </c>
      <c r="DH77" s="225">
        <v>1526.0701904296875</v>
      </c>
      <c r="DI77" s="225">
        <v>1159.6868896484375</v>
      </c>
      <c r="DJ77" s="225">
        <v>1583.98876953125</v>
      </c>
      <c r="DK77" s="225">
        <v>1037.75146484375</v>
      </c>
      <c r="DL77" s="225">
        <v>1346.023681640625</v>
      </c>
      <c r="DM77" s="225">
        <v>1457.2431640625</v>
      </c>
      <c r="DN77" s="225">
        <v>1412.9913330078125</v>
      </c>
      <c r="DO77" s="225">
        <v>995.09674072265625</v>
      </c>
      <c r="DP77" s="225">
        <v>1259.69091796875</v>
      </c>
      <c r="DQ77" s="225">
        <v>1202.7415771484375</v>
      </c>
      <c r="DR77" s="225">
        <v>1484.039306640625</v>
      </c>
      <c r="DS77" s="225">
        <v>1200.931640625</v>
      </c>
      <c r="DT77" s="225">
        <v>1521.7110595703125</v>
      </c>
      <c r="DU77" s="225">
        <v>1159.042724609375</v>
      </c>
      <c r="DV77" s="225">
        <v>1581.4818115234375</v>
      </c>
      <c r="DW77" s="225">
        <v>1036.3360595703125</v>
      </c>
      <c r="DX77" s="225">
        <v>1343.8778076171875</v>
      </c>
      <c r="DY77" s="225">
        <v>1454.28515625</v>
      </c>
      <c r="DZ77" s="225">
        <v>1406.3990478515625</v>
      </c>
      <c r="EA77" s="225">
        <v>993.52020263671875</v>
      </c>
      <c r="EB77" s="225">
        <v>1256.67919921875</v>
      </c>
      <c r="EC77" s="225">
        <v>1241.1812744140625</v>
      </c>
      <c r="ED77" s="225">
        <v>1481.8162841796875</v>
      </c>
      <c r="EE77" s="225">
        <v>1202.26513671875</v>
      </c>
      <c r="EF77" s="225">
        <v>1520.0538330078125</v>
      </c>
      <c r="EG77" s="225">
        <v>1156.3994140625</v>
      </c>
      <c r="EH77" s="225">
        <v>1586.3494873046875</v>
      </c>
      <c r="EI77" s="225">
        <v>1035.4813232421875</v>
      </c>
      <c r="EJ77" s="225">
        <v>1344.6859130859375</v>
      </c>
      <c r="EK77" s="225">
        <v>1443.989013671875</v>
      </c>
      <c r="EL77" s="225">
        <v>1396.1480712890625</v>
      </c>
      <c r="EM77" s="225">
        <v>990.77252197265625</v>
      </c>
      <c r="EN77" s="225">
        <v>1258.4398193359375</v>
      </c>
      <c r="EO77" s="225">
        <v>1214.1607666015625</v>
      </c>
      <c r="EP77" s="225">
        <v>1481.5731201171875</v>
      </c>
      <c r="EQ77" s="225">
        <v>1202.1170654296875</v>
      </c>
      <c r="ER77" s="225">
        <v>1520.4808349609375</v>
      </c>
      <c r="ES77" s="225">
        <v>1159.406494140625</v>
      </c>
      <c r="ET77" s="225">
        <v>1591.6260986328125</v>
      </c>
      <c r="EU77" s="225">
        <v>1032.499755859375</v>
      </c>
      <c r="EV77" s="225">
        <v>1344.379638671875</v>
      </c>
      <c r="EW77" s="225">
        <v>1424.787841796875</v>
      </c>
      <c r="EX77" s="225">
        <v>1400.0894775390625</v>
      </c>
      <c r="EY77" s="225">
        <v>988.869140625</v>
      </c>
      <c r="EZ77" s="225">
        <v>1254.9537353515625</v>
      </c>
      <c r="FA77" s="225">
        <v>1224.977783203125</v>
      </c>
      <c r="FB77" s="225">
        <v>1479.9879150390625</v>
      </c>
      <c r="FC77" s="225">
        <v>1201.8043212890625</v>
      </c>
      <c r="FD77" s="225">
        <v>1517.7174072265625</v>
      </c>
      <c r="FE77" s="225">
        <v>1156.24951171875</v>
      </c>
      <c r="FF77" s="225">
        <v>1595.953857421875</v>
      </c>
      <c r="FG77" s="225">
        <v>1027.148681640625</v>
      </c>
      <c r="FH77" s="225">
        <v>1345.4056396484375</v>
      </c>
      <c r="FI77" s="225">
        <v>1426.1455078125</v>
      </c>
      <c r="FJ77" s="225">
        <v>1398.706298828125</v>
      </c>
      <c r="FK77" s="225">
        <v>987.27178955078125</v>
      </c>
      <c r="FL77" s="225">
        <v>1254.92236328125</v>
      </c>
      <c r="FM77" s="225">
        <v>1234.0345458984375</v>
      </c>
      <c r="FN77" s="225">
        <v>1473.3140869140625</v>
      </c>
      <c r="FO77" s="225">
        <v>1202.7720947265625</v>
      </c>
      <c r="FP77" s="225">
        <v>1513.8404541015625</v>
      </c>
      <c r="FQ77" s="225">
        <v>1154.064208984375</v>
      </c>
      <c r="FR77" s="225">
        <v>1602.081787109375</v>
      </c>
      <c r="FS77" s="225">
        <v>1026.4224853515625</v>
      </c>
      <c r="FT77" s="225">
        <v>1347.2049560546875</v>
      </c>
      <c r="FU77" s="225">
        <v>1408.877685546875</v>
      </c>
      <c r="FV77" s="225">
        <v>1379.3310546875</v>
      </c>
      <c r="FW77" s="225">
        <v>982.3494873046875</v>
      </c>
      <c r="FX77" s="225">
        <v>1254.7415771484375</v>
      </c>
      <c r="FY77" s="225">
        <v>1251.1236572265625</v>
      </c>
      <c r="FZ77" s="225">
        <v>1473.84326171875</v>
      </c>
      <c r="GA77" s="225">
        <v>1203.9359130859375</v>
      </c>
      <c r="GB77" s="225">
        <v>1412.263427734375</v>
      </c>
      <c r="GC77" s="225">
        <v>1407.949462890625</v>
      </c>
      <c r="GD77" s="225">
        <v>1394.2637939453125</v>
      </c>
      <c r="GE77" s="225">
        <v>1391.44580078125</v>
      </c>
      <c r="GF77" s="225">
        <v>1392.8046875</v>
      </c>
      <c r="GG77" s="225">
        <v>1386.63671875</v>
      </c>
      <c r="GH77" s="225">
        <v>1381.7149658203125</v>
      </c>
      <c r="GI77" s="225">
        <v>1379.521240234375</v>
      </c>
      <c r="GJ77" s="225">
        <v>1369.9100341796875</v>
      </c>
      <c r="GK77" s="225">
        <v>1359.743896484375</v>
      </c>
      <c r="GL77" s="225">
        <v>1522.6220703125</v>
      </c>
      <c r="GM77" s="225">
        <v>1159.0390625</v>
      </c>
      <c r="GN77" s="225">
        <v>1583.9705810546875</v>
      </c>
      <c r="GO77" s="225">
        <v>1037.9251708984375</v>
      </c>
      <c r="GP77" s="225">
        <v>1345.6949462890625</v>
      </c>
      <c r="GQ77" s="225">
        <v>1434.6512451171875</v>
      </c>
      <c r="GR77" s="225">
        <v>1398.5316162109375</v>
      </c>
      <c r="GS77" s="225">
        <v>992.20904541015625</v>
      </c>
      <c r="GT77" s="225">
        <v>1257.3580322265625</v>
      </c>
      <c r="GU77" s="225">
        <v>1229.5740966796875</v>
      </c>
      <c r="GV77" s="225">
        <v>1480.949462890625</v>
      </c>
      <c r="GW77" s="225">
        <v>1203.15673828125</v>
      </c>
      <c r="GX77" s="225">
        <v>1382.3240966796875</v>
      </c>
      <c r="GY77" s="225">
        <v>1382.323974609375</v>
      </c>
    </row>
    <row r="78" spans="1:207" x14ac:dyDescent="0.25">
      <c r="A78" s="226">
        <v>45017</v>
      </c>
      <c r="B78" s="225">
        <v>4</v>
      </c>
      <c r="C78" s="225">
        <v>2023</v>
      </c>
      <c r="D78" s="225">
        <v>1514.1851806640625</v>
      </c>
      <c r="E78" s="225">
        <v>1529.9046630859375</v>
      </c>
      <c r="F78" s="225">
        <v>1553.3253173828125</v>
      </c>
      <c r="G78" s="225">
        <v>1577.6873779296875</v>
      </c>
      <c r="H78" s="225">
        <v>1556.58056640625</v>
      </c>
      <c r="I78" s="225">
        <v>1430.3359375</v>
      </c>
      <c r="J78" s="225">
        <v>1513.7249755859375</v>
      </c>
      <c r="K78" s="225">
        <v>1530.3250732421875</v>
      </c>
      <c r="L78" s="225">
        <v>1545.7431640625</v>
      </c>
      <c r="M78" s="225">
        <v>1564.352783203125</v>
      </c>
      <c r="N78" s="225">
        <v>1550.36083984375</v>
      </c>
      <c r="O78" s="225">
        <v>1439.899169921875</v>
      </c>
      <c r="P78" s="225">
        <v>1494.0714111328125</v>
      </c>
      <c r="Q78" s="225">
        <v>1509.4703369140625</v>
      </c>
      <c r="R78" s="225">
        <v>1537.4700927734375</v>
      </c>
      <c r="S78" s="225">
        <v>1569.863525390625</v>
      </c>
      <c r="T78" s="225">
        <v>1545.7847900390625</v>
      </c>
      <c r="U78" s="225">
        <v>1437.3775634765625</v>
      </c>
      <c r="V78" s="225">
        <v>1485.615966796875</v>
      </c>
      <c r="W78" s="225">
        <v>1520.40576171875</v>
      </c>
      <c r="X78" s="225">
        <v>1534.317138671875</v>
      </c>
      <c r="Y78" s="225">
        <v>1557.32177734375</v>
      </c>
      <c r="Z78" s="225">
        <v>1545.400146484375</v>
      </c>
      <c r="AA78" s="225">
        <v>1436.840087890625</v>
      </c>
      <c r="AB78" s="225">
        <v>1495.8043212890625</v>
      </c>
      <c r="AC78" s="225">
        <v>1515.4049072265625</v>
      </c>
      <c r="AD78" s="225">
        <v>1528.5762939453125</v>
      </c>
      <c r="AE78" s="225">
        <v>1559.9935302734375</v>
      </c>
      <c r="AF78" s="225">
        <v>1534.9635009765625</v>
      </c>
      <c r="AG78" s="225">
        <v>1441.059814453125</v>
      </c>
      <c r="AH78" s="225">
        <v>1489.1156005859375</v>
      </c>
      <c r="AI78" s="225">
        <v>1513.64208984375</v>
      </c>
      <c r="AJ78" s="225">
        <v>1526.07177734375</v>
      </c>
      <c r="AK78" s="225">
        <v>1555.4892578125</v>
      </c>
      <c r="AL78" s="225">
        <v>1538.6529541015625</v>
      </c>
      <c r="AM78" s="225">
        <v>1436.71630859375</v>
      </c>
      <c r="AN78" s="225">
        <v>1484.7579345703125</v>
      </c>
      <c r="AO78" s="225">
        <v>1507.86376953125</v>
      </c>
      <c r="AP78" s="225">
        <v>1519.91650390625</v>
      </c>
      <c r="AQ78" s="225">
        <v>1550.9705810546875</v>
      </c>
      <c r="AR78" s="225">
        <v>1529.1436767578125</v>
      </c>
      <c r="AS78" s="225">
        <v>1433.73388671875</v>
      </c>
      <c r="AT78" s="225">
        <v>1481.3016357421875</v>
      </c>
      <c r="AU78" s="225">
        <v>1509.380126953125</v>
      </c>
      <c r="AV78" s="225">
        <v>1513.6845703125</v>
      </c>
      <c r="AW78" s="225">
        <v>1537.4964599609375</v>
      </c>
      <c r="AX78" s="225">
        <v>1536.1602783203125</v>
      </c>
      <c r="AY78" s="225">
        <v>1438.30859375</v>
      </c>
      <c r="AZ78" s="225">
        <v>1470.9132080078125</v>
      </c>
      <c r="BA78" s="225">
        <v>1500.55712890625</v>
      </c>
      <c r="BB78" s="225">
        <v>1503.5970458984375</v>
      </c>
      <c r="BC78" s="225">
        <v>1528.13232421875</v>
      </c>
      <c r="BD78" s="225">
        <v>1525.931640625</v>
      </c>
      <c r="BE78" s="225">
        <v>1431.7335205078125</v>
      </c>
      <c r="BF78" s="225">
        <v>1461.28076171875</v>
      </c>
      <c r="BG78" s="225">
        <v>1492.38330078125</v>
      </c>
      <c r="BH78" s="225">
        <v>1498.9063720703125</v>
      </c>
      <c r="BI78" s="225">
        <v>1554.55419921875</v>
      </c>
      <c r="BJ78" s="225">
        <v>1515.6927490234375</v>
      </c>
      <c r="BK78" s="225">
        <v>1428.0142822265625</v>
      </c>
      <c r="BL78" s="225">
        <v>1680.8602294921875</v>
      </c>
      <c r="BM78" s="225">
        <v>1213.7353515625</v>
      </c>
      <c r="BN78" s="225">
        <v>1716.1356201171875</v>
      </c>
      <c r="BO78" s="225">
        <v>1124.012939453125</v>
      </c>
      <c r="BP78" s="225">
        <v>1461.2398681640625</v>
      </c>
      <c r="BQ78" s="225">
        <v>1555.9560546875</v>
      </c>
      <c r="BR78" s="225">
        <v>1500.501953125</v>
      </c>
      <c r="BS78" s="225">
        <v>1068.334228515625</v>
      </c>
      <c r="BT78" s="225">
        <v>1355.2803955078125</v>
      </c>
      <c r="BU78" s="225">
        <v>1287.09130859375</v>
      </c>
      <c r="BV78" s="225">
        <v>1648.192138671875</v>
      </c>
      <c r="BW78" s="225">
        <v>1284.58203125</v>
      </c>
      <c r="BX78" s="225">
        <v>1679.0272216796875</v>
      </c>
      <c r="BY78" s="225">
        <v>1210.6837158203125</v>
      </c>
      <c r="BZ78" s="225">
        <v>1722.71630859375</v>
      </c>
      <c r="CA78" s="225">
        <v>1116.12939453125</v>
      </c>
      <c r="CB78" s="225">
        <v>1459.4703369140625</v>
      </c>
      <c r="CC78" s="225">
        <v>1560.1309814453125</v>
      </c>
      <c r="CD78" s="225">
        <v>1498.5025634765625</v>
      </c>
      <c r="CE78" s="225">
        <v>1065.6446533203125</v>
      </c>
      <c r="CF78" s="225">
        <v>1354.7469482421875</v>
      </c>
      <c r="CG78" s="225">
        <v>1242.24365234375</v>
      </c>
      <c r="CH78" s="225">
        <v>1650.932861328125</v>
      </c>
      <c r="CI78" s="225">
        <v>1284.73583984375</v>
      </c>
      <c r="CJ78" s="225">
        <v>1678.3851318359375</v>
      </c>
      <c r="CK78" s="225">
        <v>1204.5032958984375</v>
      </c>
      <c r="CL78" s="225">
        <v>1741.161376953125</v>
      </c>
      <c r="CM78" s="225">
        <v>1105.150634765625</v>
      </c>
      <c r="CN78" s="225">
        <v>1460.8134765625</v>
      </c>
      <c r="CO78" s="225">
        <v>1543.2412109375</v>
      </c>
      <c r="CP78" s="225">
        <v>1503.7783203125</v>
      </c>
      <c r="CQ78" s="225">
        <v>1062.232421875</v>
      </c>
      <c r="CR78" s="225">
        <v>1355.5140380859375</v>
      </c>
      <c r="CS78" s="225">
        <v>1286.4091796875</v>
      </c>
      <c r="CT78" s="225">
        <v>1649.8302001953125</v>
      </c>
      <c r="CU78" s="225">
        <v>1282.3480224609375</v>
      </c>
      <c r="CV78" s="225">
        <v>1678.1036376953125</v>
      </c>
      <c r="CW78" s="225">
        <v>1205.5560302734375</v>
      </c>
      <c r="CX78" s="225">
        <v>1739.64794921875</v>
      </c>
      <c r="CY78" s="225">
        <v>1106.72900390625</v>
      </c>
      <c r="CZ78" s="225">
        <v>1463.8729248046875</v>
      </c>
      <c r="DA78" s="225">
        <v>1554.1011962890625</v>
      </c>
      <c r="DB78" s="225">
        <v>1486.9705810546875</v>
      </c>
      <c r="DC78" s="225">
        <v>1058.11279296875</v>
      </c>
      <c r="DD78" s="225">
        <v>1353.2479248046875</v>
      </c>
      <c r="DE78" s="225">
        <v>1277.908935546875</v>
      </c>
      <c r="DF78" s="225">
        <v>1638.366943359375</v>
      </c>
      <c r="DG78" s="225">
        <v>1281.8997802734375</v>
      </c>
      <c r="DH78" s="225">
        <v>1679.7498779296875</v>
      </c>
      <c r="DI78" s="225">
        <v>1203.878173828125</v>
      </c>
      <c r="DJ78" s="225">
        <v>1751.1279296875</v>
      </c>
      <c r="DK78" s="225">
        <v>1094.0238037109375</v>
      </c>
      <c r="DL78" s="225">
        <v>1462.0048828125</v>
      </c>
      <c r="DM78" s="225">
        <v>1552.67041015625</v>
      </c>
      <c r="DN78" s="225">
        <v>1501.0084228515625</v>
      </c>
      <c r="DO78" s="225">
        <v>1057.3077392578125</v>
      </c>
      <c r="DP78" s="225">
        <v>1354.9222412109375</v>
      </c>
      <c r="DQ78" s="225">
        <v>1260.64990234375</v>
      </c>
      <c r="DR78" s="225">
        <v>1631.1611328125</v>
      </c>
      <c r="DS78" s="225">
        <v>1279.765380859375</v>
      </c>
      <c r="DT78" s="225">
        <v>1675.39990234375</v>
      </c>
      <c r="DU78" s="225">
        <v>1202.668701171875</v>
      </c>
      <c r="DV78" s="225">
        <v>1749.0423583984375</v>
      </c>
      <c r="DW78" s="225">
        <v>1093.549560546875</v>
      </c>
      <c r="DX78" s="225">
        <v>1459.869140625</v>
      </c>
      <c r="DY78" s="225">
        <v>1549.2012939453125</v>
      </c>
      <c r="DZ78" s="225">
        <v>1495.5216064453125</v>
      </c>
      <c r="EA78" s="225">
        <v>1055.6917724609375</v>
      </c>
      <c r="EB78" s="225">
        <v>1352.677490234375</v>
      </c>
      <c r="EC78" s="225">
        <v>1304.924560546875</v>
      </c>
      <c r="ED78" s="225">
        <v>1627.0726318359375</v>
      </c>
      <c r="EE78" s="225">
        <v>1281.614013671875</v>
      </c>
      <c r="EF78" s="225">
        <v>1673.765869140625</v>
      </c>
      <c r="EG78" s="225">
        <v>1199.0565185546875</v>
      </c>
      <c r="EH78" s="225">
        <v>1756.2987060546875</v>
      </c>
      <c r="EI78" s="225">
        <v>1092.5284423828125</v>
      </c>
      <c r="EJ78" s="225">
        <v>1460.7823486328125</v>
      </c>
      <c r="EK78" s="225">
        <v>1538.8812255859375</v>
      </c>
      <c r="EL78" s="225">
        <v>1486.1678466796875</v>
      </c>
      <c r="EM78" s="225">
        <v>1052.5672607421875</v>
      </c>
      <c r="EN78" s="225">
        <v>1353.2967529296875</v>
      </c>
      <c r="EO78" s="225">
        <v>1274.79345703125</v>
      </c>
      <c r="EP78" s="225">
        <v>1625.4580078125</v>
      </c>
      <c r="EQ78" s="225">
        <v>1281.357666015625</v>
      </c>
      <c r="ER78" s="225">
        <v>1675.329345703125</v>
      </c>
      <c r="ES78" s="225">
        <v>1203.3150634765625</v>
      </c>
      <c r="ET78" s="225">
        <v>1762.2039794921875</v>
      </c>
      <c r="EU78" s="225">
        <v>1091.5045166015625</v>
      </c>
      <c r="EV78" s="225">
        <v>1460.4364013671875</v>
      </c>
      <c r="EW78" s="225">
        <v>1518.725341796875</v>
      </c>
      <c r="EX78" s="225">
        <v>1490.423583984375</v>
      </c>
      <c r="EY78" s="225">
        <v>1050.3865966796875</v>
      </c>
      <c r="EZ78" s="225">
        <v>1351.6470947265625</v>
      </c>
      <c r="FA78" s="225">
        <v>1286.777587890625</v>
      </c>
      <c r="FB78" s="225">
        <v>1623.0369873046875</v>
      </c>
      <c r="FC78" s="225">
        <v>1281.849853515625</v>
      </c>
      <c r="FD78" s="225">
        <v>1672.8956298828125</v>
      </c>
      <c r="FE78" s="225">
        <v>1199.367431640625</v>
      </c>
      <c r="FF78" s="225">
        <v>1767.207763671875</v>
      </c>
      <c r="FG78" s="225">
        <v>1086.388427734375</v>
      </c>
      <c r="FH78" s="225">
        <v>1462.0284423828125</v>
      </c>
      <c r="FI78" s="225">
        <v>1520.4366455078125</v>
      </c>
      <c r="FJ78" s="225">
        <v>1489.3302001953125</v>
      </c>
      <c r="FK78" s="225">
        <v>1048.78857421875</v>
      </c>
      <c r="FL78" s="225">
        <v>1351.654541015625</v>
      </c>
      <c r="FM78" s="225">
        <v>1298.7196044921875</v>
      </c>
      <c r="FN78" s="225">
        <v>1615.71875</v>
      </c>
      <c r="FO78" s="225">
        <v>1283.364013671875</v>
      </c>
      <c r="FP78" s="225">
        <v>1668.217041015625</v>
      </c>
      <c r="FQ78" s="225">
        <v>1196.0064697265625</v>
      </c>
      <c r="FR78" s="225">
        <v>1777.68603515625</v>
      </c>
      <c r="FS78" s="225">
        <v>1088.9105224609375</v>
      </c>
      <c r="FT78" s="225">
        <v>1464.3807373046875</v>
      </c>
      <c r="FU78" s="225">
        <v>1502.276123046875</v>
      </c>
      <c r="FV78" s="225">
        <v>1471.04833984375</v>
      </c>
      <c r="FW78" s="225">
        <v>1044.0013427734375</v>
      </c>
      <c r="FX78" s="225">
        <v>1350.8046875</v>
      </c>
      <c r="FY78" s="225">
        <v>1316.13720703125</v>
      </c>
      <c r="FZ78" s="225">
        <v>1611.8182373046875</v>
      </c>
      <c r="GA78" s="225">
        <v>1284.977294921875</v>
      </c>
      <c r="GB78" s="225">
        <v>1534.2386474609375</v>
      </c>
      <c r="GC78" s="225">
        <v>1528.4697265625</v>
      </c>
      <c r="GD78" s="225">
        <v>1512.1856689453125</v>
      </c>
      <c r="GE78" s="225">
        <v>1508.6904296875</v>
      </c>
      <c r="GF78" s="225">
        <v>1510.268798828125</v>
      </c>
      <c r="GG78" s="225">
        <v>1503.4932861328125</v>
      </c>
      <c r="GH78" s="225">
        <v>1496.9361572265625</v>
      </c>
      <c r="GI78" s="225">
        <v>1494.7720947265625</v>
      </c>
      <c r="GJ78" s="225">
        <v>1483.2449951171875</v>
      </c>
      <c r="GK78" s="225">
        <v>1471.1788330078125</v>
      </c>
      <c r="GL78" s="225">
        <v>1675.8782958984375</v>
      </c>
      <c r="GM78" s="225">
        <v>1202.625244140625</v>
      </c>
      <c r="GN78" s="225">
        <v>1752.9249267578125</v>
      </c>
      <c r="GO78" s="225">
        <v>1096.33251953125</v>
      </c>
      <c r="GP78" s="225">
        <v>1462.0513916015625</v>
      </c>
      <c r="GQ78" s="225">
        <v>1529.1234130859375</v>
      </c>
      <c r="GR78" s="225">
        <v>1488.307861328125</v>
      </c>
      <c r="GS78" s="225">
        <v>1054.1512451171875</v>
      </c>
      <c r="GT78" s="225">
        <v>1352.688720703125</v>
      </c>
      <c r="GU78" s="225">
        <v>1292.033935546875</v>
      </c>
      <c r="GV78" s="225">
        <v>1624.999755859375</v>
      </c>
      <c r="GW78" s="225">
        <v>1282.8441162109375</v>
      </c>
      <c r="GX78" s="225">
        <v>1498.02392578125</v>
      </c>
      <c r="GY78" s="225">
        <v>1498.0238037109375</v>
      </c>
    </row>
    <row r="79" spans="1:207" x14ac:dyDescent="0.25">
      <c r="A79" s="226">
        <v>45047</v>
      </c>
      <c r="B79" s="225">
        <v>5</v>
      </c>
      <c r="C79" s="225">
        <v>2023</v>
      </c>
      <c r="D79" s="225">
        <v>1626.7696533203125</v>
      </c>
      <c r="E79" s="225">
        <v>1640.5736083984375</v>
      </c>
      <c r="F79" s="225">
        <v>1676.5916748046875</v>
      </c>
      <c r="G79" s="225">
        <v>1690.000244140625</v>
      </c>
      <c r="H79" s="225">
        <v>1670.4281005859375</v>
      </c>
      <c r="I79" s="225">
        <v>1533.7342529296875</v>
      </c>
      <c r="J79" s="225">
        <v>1626.652587890625</v>
      </c>
      <c r="K79" s="225">
        <v>1643.01953125</v>
      </c>
      <c r="L79" s="225">
        <v>1668.0770263671875</v>
      </c>
      <c r="M79" s="225">
        <v>1676.5980224609375</v>
      </c>
      <c r="N79" s="225">
        <v>1665.9097900390625</v>
      </c>
      <c r="O79" s="225">
        <v>1543.861328125</v>
      </c>
      <c r="P79" s="225">
        <v>1607.6817626953125</v>
      </c>
      <c r="Q79" s="225">
        <v>1623.04052734375</v>
      </c>
      <c r="R79" s="225">
        <v>1659.5440673828125</v>
      </c>
      <c r="S79" s="225">
        <v>1681.5596923828125</v>
      </c>
      <c r="T79" s="225">
        <v>1660.7913818359375</v>
      </c>
      <c r="U79" s="225">
        <v>1541.5716552734375</v>
      </c>
      <c r="V79" s="225">
        <v>1599.8685302734375</v>
      </c>
      <c r="W79" s="225">
        <v>1635.1124267578125</v>
      </c>
      <c r="X79" s="225">
        <v>1655.703857421875</v>
      </c>
      <c r="Y79" s="225">
        <v>1671.633544921875</v>
      </c>
      <c r="Z79" s="225">
        <v>1660.85400390625</v>
      </c>
      <c r="AA79" s="225">
        <v>1540.8355712890625</v>
      </c>
      <c r="AB79" s="225">
        <v>1610.759765625</v>
      </c>
      <c r="AC79" s="225">
        <v>1631.9071044921875</v>
      </c>
      <c r="AD79" s="225">
        <v>1649.2730712890625</v>
      </c>
      <c r="AE79" s="225">
        <v>1671.1087646484375</v>
      </c>
      <c r="AF79" s="225">
        <v>1649.627197265625</v>
      </c>
      <c r="AG79" s="225">
        <v>1546.3720703125</v>
      </c>
      <c r="AH79" s="225">
        <v>1603.33251953125</v>
      </c>
      <c r="AI79" s="225">
        <v>1629.8382568359375</v>
      </c>
      <c r="AJ79" s="225">
        <v>1647.419677734375</v>
      </c>
      <c r="AK79" s="225">
        <v>1669.1300048828125</v>
      </c>
      <c r="AL79" s="225">
        <v>1654.4066162109375</v>
      </c>
      <c r="AM79" s="225">
        <v>1543.2939453125</v>
      </c>
      <c r="AN79" s="225">
        <v>1601.1219482421875</v>
      </c>
      <c r="AO79" s="225">
        <v>1625.0230712890625</v>
      </c>
      <c r="AP79" s="225">
        <v>1640.9434814453125</v>
      </c>
      <c r="AQ79" s="225">
        <v>1664.167236328125</v>
      </c>
      <c r="AR79" s="225">
        <v>1642.801513671875</v>
      </c>
      <c r="AS79" s="225">
        <v>1538.35888671875</v>
      </c>
      <c r="AT79" s="225">
        <v>1598.4090576171875</v>
      </c>
      <c r="AU79" s="225">
        <v>1627.41357421875</v>
      </c>
      <c r="AV79" s="225">
        <v>1634.104248046875</v>
      </c>
      <c r="AW79" s="225">
        <v>1651.560791015625</v>
      </c>
      <c r="AX79" s="225">
        <v>1650.1083984375</v>
      </c>
      <c r="AY79" s="225">
        <v>1544.6365966796875</v>
      </c>
      <c r="AZ79" s="225">
        <v>1587.7261962890625</v>
      </c>
      <c r="BA79" s="225">
        <v>1620.9212646484375</v>
      </c>
      <c r="BB79" s="225">
        <v>1623.49267578125</v>
      </c>
      <c r="BC79" s="225">
        <v>1641.8330078125</v>
      </c>
      <c r="BD79" s="225">
        <v>1640.9521484375</v>
      </c>
      <c r="BE79" s="225">
        <v>1537.285400390625</v>
      </c>
      <c r="BF79" s="225">
        <v>1580.8790283203125</v>
      </c>
      <c r="BG79" s="225">
        <v>1613.5380859375</v>
      </c>
      <c r="BH79" s="225">
        <v>1618.435791015625</v>
      </c>
      <c r="BI79" s="225">
        <v>1669.2415771484375</v>
      </c>
      <c r="BJ79" s="225">
        <v>1629.445556640625</v>
      </c>
      <c r="BK79" s="225">
        <v>1535.3526611328125</v>
      </c>
      <c r="BL79" s="225">
        <v>1783.425537109375</v>
      </c>
      <c r="BM79" s="225">
        <v>1317.7784423828125</v>
      </c>
      <c r="BN79" s="225">
        <v>1846.547119140625</v>
      </c>
      <c r="BO79" s="225">
        <v>1256.5018310546875</v>
      </c>
      <c r="BP79" s="225">
        <v>1590.1387939453125</v>
      </c>
      <c r="BQ79" s="225">
        <v>1702.8890380859375</v>
      </c>
      <c r="BR79" s="225">
        <v>1612.57470703125</v>
      </c>
      <c r="BS79" s="225">
        <v>1139.9866943359375</v>
      </c>
      <c r="BT79" s="225">
        <v>1458.465087890625</v>
      </c>
      <c r="BU79" s="225">
        <v>1347.36279296875</v>
      </c>
      <c r="BV79" s="225">
        <v>1798.9002685546875</v>
      </c>
      <c r="BW79" s="225">
        <v>1377.96923828125</v>
      </c>
      <c r="BX79" s="225">
        <v>1780.8565673828125</v>
      </c>
      <c r="BY79" s="225">
        <v>1313.375244140625</v>
      </c>
      <c r="BZ79" s="225">
        <v>1852.662353515625</v>
      </c>
      <c r="CA79" s="225">
        <v>1247.7568359375</v>
      </c>
      <c r="CB79" s="225">
        <v>1588.229248046875</v>
      </c>
      <c r="CC79" s="225">
        <v>1706.197998046875</v>
      </c>
      <c r="CD79" s="225">
        <v>1612.59423828125</v>
      </c>
      <c r="CE79" s="225">
        <v>1137.191650390625</v>
      </c>
      <c r="CF79" s="225">
        <v>1462.5313720703125</v>
      </c>
      <c r="CG79" s="225">
        <v>1302.5980224609375</v>
      </c>
      <c r="CH79" s="225">
        <v>1801.1519775390625</v>
      </c>
      <c r="CI79" s="225">
        <v>1378.014404296875</v>
      </c>
      <c r="CJ79" s="225">
        <v>1779.4542236328125</v>
      </c>
      <c r="CK79" s="225">
        <v>1306.9820556640625</v>
      </c>
      <c r="CL79" s="225">
        <v>1872.957275390625</v>
      </c>
      <c r="CM79" s="225">
        <v>1236.121337890625</v>
      </c>
      <c r="CN79" s="225">
        <v>1589.29052734375</v>
      </c>
      <c r="CO79" s="225">
        <v>1684.99853515625</v>
      </c>
      <c r="CP79" s="225">
        <v>1617.7232666015625</v>
      </c>
      <c r="CQ79" s="225">
        <v>1133.43115234375</v>
      </c>
      <c r="CR79" s="225">
        <v>1463.9466552734375</v>
      </c>
      <c r="CS79" s="225">
        <v>1350.376953125</v>
      </c>
      <c r="CT79" s="225">
        <v>1801.1944580078125</v>
      </c>
      <c r="CU79" s="225">
        <v>1374.386962890625</v>
      </c>
      <c r="CV79" s="225">
        <v>1777.8626708984375</v>
      </c>
      <c r="CW79" s="225">
        <v>1307.1588134765625</v>
      </c>
      <c r="CX79" s="225">
        <v>1871.17724609375</v>
      </c>
      <c r="CY79" s="225">
        <v>1237.9716796875</v>
      </c>
      <c r="CZ79" s="225">
        <v>1591.7430419921875</v>
      </c>
      <c r="DA79" s="225">
        <v>1698.6015625</v>
      </c>
      <c r="DB79" s="225">
        <v>1602.8665771484375</v>
      </c>
      <c r="DC79" s="225">
        <v>1129.0455322265625</v>
      </c>
      <c r="DD79" s="225">
        <v>1463.033935546875</v>
      </c>
      <c r="DE79" s="225">
        <v>1341.4888916015625</v>
      </c>
      <c r="DF79" s="225">
        <v>1790.0806884765625</v>
      </c>
      <c r="DG79" s="225">
        <v>1372.972412109375</v>
      </c>
      <c r="DH79" s="225">
        <v>1778.42919921875</v>
      </c>
      <c r="DI79" s="225">
        <v>1306.6258544921875</v>
      </c>
      <c r="DJ79" s="225">
        <v>1883.9541015625</v>
      </c>
      <c r="DK79" s="225">
        <v>1224.9373779296875</v>
      </c>
      <c r="DL79" s="225">
        <v>1590.0673828125</v>
      </c>
      <c r="DM79" s="225">
        <v>1694.820556640625</v>
      </c>
      <c r="DN79" s="225">
        <v>1618.47412109375</v>
      </c>
      <c r="DO79" s="225">
        <v>1128.383544921875</v>
      </c>
      <c r="DP79" s="225">
        <v>1464.4281005859375</v>
      </c>
      <c r="DQ79" s="225">
        <v>1324.4031982421875</v>
      </c>
      <c r="DR79" s="225">
        <v>1784.4566650390625</v>
      </c>
      <c r="DS79" s="225">
        <v>1370.7457275390625</v>
      </c>
      <c r="DT79" s="225">
        <v>1773.6956787109375</v>
      </c>
      <c r="DU79" s="225">
        <v>1305.00146484375</v>
      </c>
      <c r="DV79" s="225">
        <v>1881.52294921875</v>
      </c>
      <c r="DW79" s="225">
        <v>1222.9130859375</v>
      </c>
      <c r="DX79" s="225">
        <v>1587.8892822265625</v>
      </c>
      <c r="DY79" s="225">
        <v>1691.4107666015625</v>
      </c>
      <c r="DZ79" s="225">
        <v>1613.798828125</v>
      </c>
      <c r="EA79" s="225">
        <v>1126.6434326171875</v>
      </c>
      <c r="EB79" s="225">
        <v>1463.98974609375</v>
      </c>
      <c r="EC79" s="225">
        <v>1369.6473388671875</v>
      </c>
      <c r="ED79" s="225">
        <v>1779.6890869140625</v>
      </c>
      <c r="EE79" s="225">
        <v>1372.2713623046875</v>
      </c>
      <c r="EF79" s="225">
        <v>1771.8128662109375</v>
      </c>
      <c r="EG79" s="225">
        <v>1300.4906005859375</v>
      </c>
      <c r="EH79" s="225">
        <v>1889.1964111328125</v>
      </c>
      <c r="EI79" s="225">
        <v>1221.0626220703125</v>
      </c>
      <c r="EJ79" s="225">
        <v>1588.8516845703125</v>
      </c>
      <c r="EK79" s="225">
        <v>1678.174560546875</v>
      </c>
      <c r="EL79" s="225">
        <v>1604.5025634765625</v>
      </c>
      <c r="EM79" s="225">
        <v>1123.5633544921875</v>
      </c>
      <c r="EN79" s="225">
        <v>1466.45361328125</v>
      </c>
      <c r="EO79" s="225">
        <v>1338.6026611328125</v>
      </c>
      <c r="EP79" s="225">
        <v>1777.12158203125</v>
      </c>
      <c r="EQ79" s="225">
        <v>1372.133544921875</v>
      </c>
      <c r="ER79" s="225">
        <v>1772.0693359375</v>
      </c>
      <c r="ES79" s="225">
        <v>1305.8106689453125</v>
      </c>
      <c r="ET79" s="225">
        <v>1896.206787109375</v>
      </c>
      <c r="EU79" s="225">
        <v>1220.3482666015625</v>
      </c>
      <c r="EV79" s="225">
        <v>1588.363525390625</v>
      </c>
      <c r="EW79" s="225">
        <v>1653.7020263671875</v>
      </c>
      <c r="EX79" s="225">
        <v>1609.7047119140625</v>
      </c>
      <c r="EY79" s="225">
        <v>1121.6094970703125</v>
      </c>
      <c r="EZ79" s="225">
        <v>1465.791748046875</v>
      </c>
      <c r="FA79" s="225">
        <v>1350.7427978515625</v>
      </c>
      <c r="FB79" s="225">
        <v>1774.97021484375</v>
      </c>
      <c r="FC79" s="225">
        <v>1371.7867431640625</v>
      </c>
      <c r="FD79" s="225">
        <v>1769.04443359375</v>
      </c>
      <c r="FE79" s="225">
        <v>1300.822265625</v>
      </c>
      <c r="FF79" s="225">
        <v>1901.77197265625</v>
      </c>
      <c r="FG79" s="225">
        <v>1213.68798828125</v>
      </c>
      <c r="FH79" s="225">
        <v>1589.837646484375</v>
      </c>
      <c r="FI79" s="225">
        <v>1654.5360107421875</v>
      </c>
      <c r="FJ79" s="225">
        <v>1610.15380859375</v>
      </c>
      <c r="FK79" s="225">
        <v>1120.019775390625</v>
      </c>
      <c r="FL79" s="225">
        <v>1467.81787109375</v>
      </c>
      <c r="FM79" s="225">
        <v>1363.215576171875</v>
      </c>
      <c r="FN79" s="225">
        <v>1769.2196044921875</v>
      </c>
      <c r="FO79" s="225">
        <v>1373.274169921875</v>
      </c>
      <c r="FP79" s="225">
        <v>1764.5533447265625</v>
      </c>
      <c r="FQ79" s="225">
        <v>1296.242919921875</v>
      </c>
      <c r="FR79" s="225">
        <v>1913.013671875</v>
      </c>
      <c r="FS79" s="225">
        <v>1214.8604736328125</v>
      </c>
      <c r="FT79" s="225">
        <v>1591.833740234375</v>
      </c>
      <c r="FU79" s="225">
        <v>1632.9600830078125</v>
      </c>
      <c r="FV79" s="225">
        <v>1590.9705810546875</v>
      </c>
      <c r="FW79" s="225">
        <v>1114.63427734375</v>
      </c>
      <c r="FX79" s="225">
        <v>1470.4246826171875</v>
      </c>
      <c r="FY79" s="225">
        <v>1381.5552978515625</v>
      </c>
      <c r="FZ79" s="225">
        <v>1762.685302734375</v>
      </c>
      <c r="GA79" s="225">
        <v>1374.779052734375</v>
      </c>
      <c r="GB79" s="225">
        <v>1647.763916015625</v>
      </c>
      <c r="GC79" s="225">
        <v>1642.5137939453125</v>
      </c>
      <c r="GD79" s="225">
        <v>1626.5166015625</v>
      </c>
      <c r="GE79" s="225">
        <v>1623.37841796875</v>
      </c>
      <c r="GF79" s="225">
        <v>1625.7921142578125</v>
      </c>
      <c r="GG79" s="225">
        <v>1618.62841796875</v>
      </c>
      <c r="GH79" s="225">
        <v>1612.83935546875</v>
      </c>
      <c r="GI79" s="225">
        <v>1611.3857421875</v>
      </c>
      <c r="GJ79" s="225">
        <v>1600.554931640625</v>
      </c>
      <c r="GK79" s="225">
        <v>1589.899658203125</v>
      </c>
      <c r="GL79" s="225">
        <v>1774.654541015625</v>
      </c>
      <c r="GM79" s="225">
        <v>1304.516357421875</v>
      </c>
      <c r="GN79" s="225">
        <v>1885.9188232421875</v>
      </c>
      <c r="GO79" s="225">
        <v>1225.32861328125</v>
      </c>
      <c r="GP79" s="225">
        <v>1589.972412109375</v>
      </c>
      <c r="GQ79" s="225">
        <v>1666.4085693359375</v>
      </c>
      <c r="GR79" s="225">
        <v>1606.4866943359375</v>
      </c>
      <c r="GS79" s="225">
        <v>1125.2330322265625</v>
      </c>
      <c r="GT79" s="225">
        <v>1466.08251953125</v>
      </c>
      <c r="GU79" s="225">
        <v>1356.20263671875</v>
      </c>
      <c r="GV79" s="225">
        <v>1776.909912109375</v>
      </c>
      <c r="GW79" s="225">
        <v>1373.5394287109375</v>
      </c>
      <c r="GX79" s="225">
        <v>1614.14794921875</v>
      </c>
      <c r="GY79" s="225">
        <v>1614.1478271484375</v>
      </c>
    </row>
    <row r="80" spans="1:207" x14ac:dyDescent="0.25">
      <c r="A80" s="226">
        <v>45078</v>
      </c>
      <c r="B80" s="225">
        <v>6</v>
      </c>
      <c r="C80" s="225">
        <v>2023</v>
      </c>
      <c r="D80" s="225">
        <v>1710.693115234375</v>
      </c>
      <c r="E80" s="225">
        <v>1729.564453125</v>
      </c>
      <c r="F80" s="225">
        <v>1784.1436767578125</v>
      </c>
      <c r="G80" s="225">
        <v>1800.9447021484375</v>
      </c>
      <c r="H80" s="225">
        <v>1753.307861328125</v>
      </c>
      <c r="I80" s="225">
        <v>1638.5560302734375</v>
      </c>
      <c r="J80" s="225">
        <v>1710.6015625</v>
      </c>
      <c r="K80" s="225">
        <v>1735.014404296875</v>
      </c>
      <c r="L80" s="225">
        <v>1776.375732421875</v>
      </c>
      <c r="M80" s="225">
        <v>1787.35107421875</v>
      </c>
      <c r="N80" s="225">
        <v>1750.834228515625</v>
      </c>
      <c r="O80" s="225">
        <v>1648.5921630859375</v>
      </c>
      <c r="P80" s="225">
        <v>1694.2862548828125</v>
      </c>
      <c r="Q80" s="225">
        <v>1715.09619140625</v>
      </c>
      <c r="R80" s="225">
        <v>1768.6593017578125</v>
      </c>
      <c r="S80" s="225">
        <v>1792.3626708984375</v>
      </c>
      <c r="T80" s="225">
        <v>1746.0537109375</v>
      </c>
      <c r="U80" s="225">
        <v>1646.812744140625</v>
      </c>
      <c r="V80" s="225">
        <v>1687.90869140625</v>
      </c>
      <c r="W80" s="225">
        <v>1728.7144775390625</v>
      </c>
      <c r="X80" s="225">
        <v>1765.5198974609375</v>
      </c>
      <c r="Y80" s="225">
        <v>1783.356201171875</v>
      </c>
      <c r="Z80" s="225">
        <v>1748.50634765625</v>
      </c>
      <c r="AA80" s="225">
        <v>1646.4449462890625</v>
      </c>
      <c r="AB80" s="225">
        <v>1699.5418701171875</v>
      </c>
      <c r="AC80" s="225">
        <v>1727.432861328125</v>
      </c>
      <c r="AD80" s="225">
        <v>1759.168212890625</v>
      </c>
      <c r="AE80" s="225">
        <v>1782.283203125</v>
      </c>
      <c r="AF80" s="225">
        <v>1737.324951171875</v>
      </c>
      <c r="AG80" s="225">
        <v>1651.590087890625</v>
      </c>
      <c r="AH80" s="225">
        <v>1692.805908203125</v>
      </c>
      <c r="AI80" s="225">
        <v>1725.2119140625</v>
      </c>
      <c r="AJ80" s="225">
        <v>1758.5767822265625</v>
      </c>
      <c r="AK80" s="225">
        <v>1778.40869140625</v>
      </c>
      <c r="AL80" s="225">
        <v>1743.885498046875</v>
      </c>
      <c r="AM80" s="225">
        <v>1648.424072265625</v>
      </c>
      <c r="AN80" s="225">
        <v>1692.449951171875</v>
      </c>
      <c r="AO80" s="225">
        <v>1721.4710693359375</v>
      </c>
      <c r="AP80" s="225">
        <v>1753.384521484375</v>
      </c>
      <c r="AQ80" s="225">
        <v>1776.2618408203125</v>
      </c>
      <c r="AR80" s="225">
        <v>1733.055419921875</v>
      </c>
      <c r="AS80" s="225">
        <v>1643.0350341796875</v>
      </c>
      <c r="AT80" s="225">
        <v>1691.8214111328125</v>
      </c>
      <c r="AU80" s="225">
        <v>1724.653076171875</v>
      </c>
      <c r="AV80" s="225">
        <v>1746.4764404296875</v>
      </c>
      <c r="AW80" s="225">
        <v>1762.3697509765625</v>
      </c>
      <c r="AX80" s="225">
        <v>1740.145263671875</v>
      </c>
      <c r="AY80" s="225">
        <v>1650.945068359375</v>
      </c>
      <c r="AZ80" s="225">
        <v>1682.3255615234375</v>
      </c>
      <c r="BA80" s="225">
        <v>1719.8824462890625</v>
      </c>
      <c r="BB80" s="225">
        <v>1736.755859375</v>
      </c>
      <c r="BC80" s="225">
        <v>1755.0826416015625</v>
      </c>
      <c r="BD80" s="225">
        <v>1733.3662109375</v>
      </c>
      <c r="BE80" s="225">
        <v>1643.4920654296875</v>
      </c>
      <c r="BF80" s="225">
        <v>1678.8143310546875</v>
      </c>
      <c r="BG80" s="225">
        <v>1714.152587890625</v>
      </c>
      <c r="BH80" s="225">
        <v>1731.870849609375</v>
      </c>
      <c r="BI80" s="225">
        <v>1774.9810791015625</v>
      </c>
      <c r="BJ80" s="225">
        <v>1721.67919921875</v>
      </c>
      <c r="BK80" s="225">
        <v>1643.9871826171875</v>
      </c>
      <c r="BL80" s="225">
        <v>1864.1639404296875</v>
      </c>
      <c r="BM80" s="225">
        <v>1377.6810302734375</v>
      </c>
      <c r="BN80" s="225">
        <v>1927.763671875</v>
      </c>
      <c r="BO80" s="225">
        <v>1378.217529296875</v>
      </c>
      <c r="BP80" s="225">
        <v>1714.96875</v>
      </c>
      <c r="BQ80" s="225">
        <v>1851.3375244140625</v>
      </c>
      <c r="BR80" s="225">
        <v>1714.404296875</v>
      </c>
      <c r="BS80" s="225">
        <v>1255.9296875</v>
      </c>
      <c r="BT80" s="225">
        <v>1553.627685546875</v>
      </c>
      <c r="BU80" s="225">
        <v>1439.1551513671875</v>
      </c>
      <c r="BV80" s="225">
        <v>1902.7615966796875</v>
      </c>
      <c r="BW80" s="225">
        <v>1469.9273681640625</v>
      </c>
      <c r="BX80" s="225">
        <v>1859.4893798828125</v>
      </c>
      <c r="BY80" s="225">
        <v>1372.9810791015625</v>
      </c>
      <c r="BZ80" s="225">
        <v>1934.806884765625</v>
      </c>
      <c r="CA80" s="225">
        <v>1364.1158447265625</v>
      </c>
      <c r="CB80" s="225">
        <v>1713.078369140625</v>
      </c>
      <c r="CC80" s="225">
        <v>1854.5291748046875</v>
      </c>
      <c r="CD80" s="225">
        <v>1715.4122314453125</v>
      </c>
      <c r="CE80" s="225">
        <v>1253.089111328125</v>
      </c>
      <c r="CF80" s="225">
        <v>1557.414794921875</v>
      </c>
      <c r="CG80" s="225">
        <v>1392.8040771484375</v>
      </c>
      <c r="CH80" s="225">
        <v>1904.5380859375</v>
      </c>
      <c r="CI80" s="225">
        <v>1469.814453125</v>
      </c>
      <c r="CJ80" s="225">
        <v>1856.4417724609375</v>
      </c>
      <c r="CK80" s="225">
        <v>1365.7335205078125</v>
      </c>
      <c r="CL80" s="225">
        <v>1954.564453125</v>
      </c>
      <c r="CM80" s="225">
        <v>1342.7476806640625</v>
      </c>
      <c r="CN80" s="225">
        <v>1714.7353515625</v>
      </c>
      <c r="CO80" s="225">
        <v>1831.3974609375</v>
      </c>
      <c r="CP80" s="225">
        <v>1720.7476806640625</v>
      </c>
      <c r="CQ80" s="225">
        <v>1250.4075927734375</v>
      </c>
      <c r="CR80" s="225">
        <v>1559.0809326171875</v>
      </c>
      <c r="CS80" s="225">
        <v>1442.0062255859375</v>
      </c>
      <c r="CT80" s="225">
        <v>1906.2445068359375</v>
      </c>
      <c r="CU80" s="225">
        <v>1464.978271484375</v>
      </c>
      <c r="CV80" s="225">
        <v>1854.0616455078125</v>
      </c>
      <c r="CW80" s="225">
        <v>1365.993896484375</v>
      </c>
      <c r="CX80" s="225">
        <v>1952.799072265625</v>
      </c>
      <c r="CY80" s="225">
        <v>1343.70947265625</v>
      </c>
      <c r="CZ80" s="225">
        <v>1718.4132080078125</v>
      </c>
      <c r="DA80" s="225">
        <v>1846.28857421875</v>
      </c>
      <c r="DB80" s="225">
        <v>1705.7939453125</v>
      </c>
      <c r="DC80" s="225">
        <v>1245.0999755859375</v>
      </c>
      <c r="DD80" s="225">
        <v>1558.7828369140625</v>
      </c>
      <c r="DE80" s="225">
        <v>1431.9649658203125</v>
      </c>
      <c r="DF80" s="225">
        <v>1898.9630126953125</v>
      </c>
      <c r="DG80" s="225">
        <v>1462.8548583984375</v>
      </c>
      <c r="DH80" s="225">
        <v>1853.1544189453125</v>
      </c>
      <c r="DI80" s="225">
        <v>1365.135009765625</v>
      </c>
      <c r="DJ80" s="225">
        <v>1965.8992919921875</v>
      </c>
      <c r="DK80" s="225">
        <v>1321.83154296875</v>
      </c>
      <c r="DL80" s="225">
        <v>1716.448974609375</v>
      </c>
      <c r="DM80" s="225">
        <v>1841.24755859375</v>
      </c>
      <c r="DN80" s="225">
        <v>1722.882568359375</v>
      </c>
      <c r="DO80" s="225">
        <v>1246.16357421875</v>
      </c>
      <c r="DP80" s="225">
        <v>1559.634521484375</v>
      </c>
      <c r="DQ80" s="225">
        <v>1413.9307861328125</v>
      </c>
      <c r="DR80" s="225">
        <v>1895.82470703125</v>
      </c>
      <c r="DS80" s="225">
        <v>1460.1033935546875</v>
      </c>
      <c r="DT80" s="225">
        <v>1848.3187255859375</v>
      </c>
      <c r="DU80" s="225">
        <v>1363.3565673828125</v>
      </c>
      <c r="DV80" s="225">
        <v>1963.4825439453125</v>
      </c>
      <c r="DW80" s="225">
        <v>1320.9512939453125</v>
      </c>
      <c r="DX80" s="225">
        <v>1713.8828125</v>
      </c>
      <c r="DY80" s="225">
        <v>1837.717041015625</v>
      </c>
      <c r="DZ80" s="225">
        <v>1718.3116455078125</v>
      </c>
      <c r="EA80" s="225">
        <v>1243.6107177734375</v>
      </c>
      <c r="EB80" s="225">
        <v>1559.9815673828125</v>
      </c>
      <c r="EC80" s="225">
        <v>1460.0501708984375</v>
      </c>
      <c r="ED80" s="225">
        <v>1891.6910400390625</v>
      </c>
      <c r="EE80" s="225">
        <v>1461.789794921875</v>
      </c>
      <c r="EF80" s="225">
        <v>1846.2181396484375</v>
      </c>
      <c r="EG80" s="225">
        <v>1358.33203125</v>
      </c>
      <c r="EH80" s="225">
        <v>1971.09228515625</v>
      </c>
      <c r="EI80" s="225">
        <v>1319.317626953125</v>
      </c>
      <c r="EJ80" s="225">
        <v>1714.940185546875</v>
      </c>
      <c r="EK80" s="225">
        <v>1822.8411865234375</v>
      </c>
      <c r="EL80" s="225">
        <v>1708.2470703125</v>
      </c>
      <c r="EM80" s="225">
        <v>1238.9637451171875</v>
      </c>
      <c r="EN80" s="225">
        <v>1562.0111083984375</v>
      </c>
      <c r="EO80" s="225">
        <v>1426.2525634765625</v>
      </c>
      <c r="EP80" s="225">
        <v>1889.6484375</v>
      </c>
      <c r="EQ80" s="225">
        <v>1461.42529296875</v>
      </c>
      <c r="ER80" s="225">
        <v>1845.340087890625</v>
      </c>
      <c r="ES80" s="225">
        <v>1364.1412353515625</v>
      </c>
      <c r="ET80" s="225">
        <v>1977.4893798828125</v>
      </c>
      <c r="EU80" s="225">
        <v>1315.812255859375</v>
      </c>
      <c r="EV80" s="225">
        <v>1714.7164306640625</v>
      </c>
      <c r="EW80" s="225">
        <v>1795.5023193359375</v>
      </c>
      <c r="EX80" s="225">
        <v>1714.165283203125</v>
      </c>
      <c r="EY80" s="225">
        <v>1237.48095703125</v>
      </c>
      <c r="EZ80" s="225">
        <v>1561.7293701171875</v>
      </c>
      <c r="FA80" s="225">
        <v>1439.2169189453125</v>
      </c>
      <c r="FB80" s="225">
        <v>1888.59716796875</v>
      </c>
      <c r="FC80" s="225">
        <v>1461.0023193359375</v>
      </c>
      <c r="FD80" s="225">
        <v>1841.3739013671875</v>
      </c>
      <c r="FE80" s="225">
        <v>1358.8138427734375</v>
      </c>
      <c r="FF80" s="225">
        <v>1983.84716796875</v>
      </c>
      <c r="FG80" s="225">
        <v>1307.63916015625</v>
      </c>
      <c r="FH80" s="225">
        <v>1717.3026123046875</v>
      </c>
      <c r="FI80" s="225">
        <v>1795.9583740234375</v>
      </c>
      <c r="FJ80" s="225">
        <v>1715.0758056640625</v>
      </c>
      <c r="FK80" s="225">
        <v>1236.7921142578125</v>
      </c>
      <c r="FL80" s="225">
        <v>1563.4696044921875</v>
      </c>
      <c r="FM80" s="225">
        <v>1452.3897705078125</v>
      </c>
      <c r="FN80" s="225">
        <v>1885.0059814453125</v>
      </c>
      <c r="FO80" s="225">
        <v>1462.450439453125</v>
      </c>
      <c r="FP80" s="225">
        <v>1836.3709716796875</v>
      </c>
      <c r="FQ80" s="225">
        <v>1353.8162841796875</v>
      </c>
      <c r="FR80" s="225">
        <v>1993.736572265625</v>
      </c>
      <c r="FS80" s="225">
        <v>1310.223876953125</v>
      </c>
      <c r="FT80" s="225">
        <v>1720.33154296875</v>
      </c>
      <c r="FU80" s="225">
        <v>1772.31787109375</v>
      </c>
      <c r="FV80" s="225">
        <v>1694.2281494140625</v>
      </c>
      <c r="FW80" s="225">
        <v>1230.068359375</v>
      </c>
      <c r="FX80" s="225">
        <v>1565.6964111328125</v>
      </c>
      <c r="FY80" s="225">
        <v>1471.785888671875</v>
      </c>
      <c r="FZ80" s="225">
        <v>1878.81103515625</v>
      </c>
      <c r="GA80" s="225">
        <v>1463.88037109375</v>
      </c>
      <c r="GB80" s="225">
        <v>1741.48828125</v>
      </c>
      <c r="GC80" s="225">
        <v>1736.2574462890625</v>
      </c>
      <c r="GD80" s="225">
        <v>1720.1470947265625</v>
      </c>
      <c r="GE80" s="225">
        <v>1717.5968017578125</v>
      </c>
      <c r="GF80" s="225">
        <v>1720.42822265625</v>
      </c>
      <c r="GG80" s="225">
        <v>1713.5738525390625</v>
      </c>
      <c r="GH80" s="225">
        <v>1708.9439697265625</v>
      </c>
      <c r="GI80" s="225">
        <v>1708.159423828125</v>
      </c>
      <c r="GJ80" s="225">
        <v>1698.4913330078125</v>
      </c>
      <c r="GK80" s="225">
        <v>1689.85986328125</v>
      </c>
      <c r="GL80" s="225">
        <v>1849.81787109375</v>
      </c>
      <c r="GM80" s="225">
        <v>1362.9189453125</v>
      </c>
      <c r="GN80" s="225">
        <v>1967.5184326171875</v>
      </c>
      <c r="GO80" s="225">
        <v>1325.609130859375</v>
      </c>
      <c r="GP80" s="225">
        <v>1716.842041015625</v>
      </c>
      <c r="GQ80" s="225">
        <v>1809.7384033203125</v>
      </c>
      <c r="GR80" s="225">
        <v>1710.2900390625</v>
      </c>
      <c r="GS80" s="225">
        <v>1241.508544921875</v>
      </c>
      <c r="GT80" s="225">
        <v>1561.573974609375</v>
      </c>
      <c r="GU80" s="225">
        <v>1445.8486328125</v>
      </c>
      <c r="GV80" s="225">
        <v>1889.4732666015625</v>
      </c>
      <c r="GW80" s="225">
        <v>1463.1724853515625</v>
      </c>
      <c r="GX80" s="225">
        <v>1710.4364013671875</v>
      </c>
      <c r="GY80" s="225">
        <v>1710.4364013671875</v>
      </c>
    </row>
    <row r="81" spans="1:207" x14ac:dyDescent="0.25">
      <c r="A81" s="226">
        <v>45108</v>
      </c>
      <c r="B81" s="225">
        <v>7</v>
      </c>
      <c r="C81" s="225">
        <v>2023</v>
      </c>
      <c r="D81" s="225">
        <v>1812.0382080078125</v>
      </c>
      <c r="E81" s="225">
        <v>1836.141357421875</v>
      </c>
      <c r="F81" s="225">
        <v>1888.0291748046875</v>
      </c>
      <c r="G81" s="225">
        <v>1910.4317626953125</v>
      </c>
      <c r="H81" s="225">
        <v>1860.7947998046875</v>
      </c>
      <c r="I81" s="225">
        <v>1762.493896484375</v>
      </c>
      <c r="J81" s="225">
        <v>1814.4283447265625</v>
      </c>
      <c r="K81" s="225">
        <v>1842.3267822265625</v>
      </c>
      <c r="L81" s="225">
        <v>1880.781494140625</v>
      </c>
      <c r="M81" s="225">
        <v>1897.8525390625</v>
      </c>
      <c r="N81" s="225">
        <v>1859.3211669921875</v>
      </c>
      <c r="O81" s="225">
        <v>1772.7943115234375</v>
      </c>
      <c r="P81" s="225">
        <v>1796.1920166015625</v>
      </c>
      <c r="Q81" s="225">
        <v>1822.2440185546875</v>
      </c>
      <c r="R81" s="225">
        <v>1875.092041015625</v>
      </c>
      <c r="S81" s="225">
        <v>1903.1541748046875</v>
      </c>
      <c r="T81" s="225">
        <v>1855.6885986328125</v>
      </c>
      <c r="U81" s="225">
        <v>1772.6043701171875</v>
      </c>
      <c r="V81" s="225">
        <v>1790.5357666015625</v>
      </c>
      <c r="W81" s="225">
        <v>1838.181640625</v>
      </c>
      <c r="X81" s="225">
        <v>1873.050048828125</v>
      </c>
      <c r="Y81" s="225">
        <v>1896.148193359375</v>
      </c>
      <c r="Z81" s="225">
        <v>1859.04150390625</v>
      </c>
      <c r="AA81" s="225">
        <v>1774.071044921875</v>
      </c>
      <c r="AB81" s="225">
        <v>1803.326416015625</v>
      </c>
      <c r="AC81" s="225">
        <v>1838.2149658203125</v>
      </c>
      <c r="AD81" s="225">
        <v>1868.37353515625</v>
      </c>
      <c r="AE81" s="225">
        <v>1894.9029541015625</v>
      </c>
      <c r="AF81" s="225">
        <v>1847.2586669921875</v>
      </c>
      <c r="AG81" s="225">
        <v>1780.7352294921875</v>
      </c>
      <c r="AH81" s="225">
        <v>1795.935546875</v>
      </c>
      <c r="AI81" s="225">
        <v>1835.4862060546875</v>
      </c>
      <c r="AJ81" s="225">
        <v>1867.7821044921875</v>
      </c>
      <c r="AK81" s="225">
        <v>1889.83056640625</v>
      </c>
      <c r="AL81" s="225">
        <v>1855.6380615234375</v>
      </c>
      <c r="AM81" s="225">
        <v>1777.12353515625</v>
      </c>
      <c r="AN81" s="225">
        <v>1796.04638671875</v>
      </c>
      <c r="AO81" s="225">
        <v>1832.43359375</v>
      </c>
      <c r="AP81" s="225">
        <v>1862.7578125</v>
      </c>
      <c r="AQ81" s="225">
        <v>1890.492919921875</v>
      </c>
      <c r="AR81" s="225">
        <v>1844.7972412109375</v>
      </c>
      <c r="AS81" s="225">
        <v>1771.2642822265625</v>
      </c>
      <c r="AT81" s="225">
        <v>1795.9439697265625</v>
      </c>
      <c r="AU81" s="225">
        <v>1836.0369873046875</v>
      </c>
      <c r="AV81" s="225">
        <v>1856.7598876953125</v>
      </c>
      <c r="AW81" s="225">
        <v>1875.5283203125</v>
      </c>
      <c r="AX81" s="225">
        <v>1852.5650634765625</v>
      </c>
      <c r="AY81" s="225">
        <v>1781.67236328125</v>
      </c>
      <c r="AZ81" s="225">
        <v>1788.1087646484375</v>
      </c>
      <c r="BA81" s="225">
        <v>1833.4027099609375</v>
      </c>
      <c r="BB81" s="225">
        <v>1846.5562744140625</v>
      </c>
      <c r="BC81" s="225">
        <v>1868.94873046875</v>
      </c>
      <c r="BD81" s="225">
        <v>1848.0029296875</v>
      </c>
      <c r="BE81" s="225">
        <v>1773.929931640625</v>
      </c>
      <c r="BF81" s="225">
        <v>1785.4552001953125</v>
      </c>
      <c r="BG81" s="225">
        <v>1829.228271484375</v>
      </c>
      <c r="BH81" s="225">
        <v>1842.6868896484375</v>
      </c>
      <c r="BI81" s="225">
        <v>1887.329345703125</v>
      </c>
      <c r="BJ81" s="225">
        <v>1835.0673828125</v>
      </c>
      <c r="BK81" s="225">
        <v>1775.5885009765625</v>
      </c>
      <c r="BL81" s="225">
        <v>1968.779052734375</v>
      </c>
      <c r="BM81" s="225">
        <v>1502.9068603515625</v>
      </c>
      <c r="BN81" s="225">
        <v>1990.413818359375</v>
      </c>
      <c r="BO81" s="225">
        <v>1437.8515625</v>
      </c>
      <c r="BP81" s="225">
        <v>1823.181396484375</v>
      </c>
      <c r="BQ81" s="225">
        <v>2022.313232421875</v>
      </c>
      <c r="BR81" s="225">
        <v>1809.865234375</v>
      </c>
      <c r="BS81" s="225">
        <v>1405.036865234375</v>
      </c>
      <c r="BT81" s="225">
        <v>1720.2908935546875</v>
      </c>
      <c r="BU81" s="225">
        <v>1533.0693359375</v>
      </c>
      <c r="BV81" s="225">
        <v>2044.6480712890625</v>
      </c>
      <c r="BW81" s="225">
        <v>1561.6573486328125</v>
      </c>
      <c r="BX81" s="225">
        <v>1964.583740234375</v>
      </c>
      <c r="BY81" s="225">
        <v>1496.724853515625</v>
      </c>
      <c r="BZ81" s="225">
        <v>1997.893310546875</v>
      </c>
      <c r="CA81" s="225">
        <v>1422.1053466796875</v>
      </c>
      <c r="CB81" s="225">
        <v>1819.63134765625</v>
      </c>
      <c r="CC81" s="225">
        <v>2026.115478515625</v>
      </c>
      <c r="CD81" s="225">
        <v>1812.302001953125</v>
      </c>
      <c r="CE81" s="225">
        <v>1402.534912109375</v>
      </c>
      <c r="CF81" s="225">
        <v>1727.4306640625</v>
      </c>
      <c r="CG81" s="225">
        <v>1478.8182373046875</v>
      </c>
      <c r="CH81" s="225">
        <v>2045.6668701171875</v>
      </c>
      <c r="CI81" s="225">
        <v>1562.1080322265625</v>
      </c>
      <c r="CJ81" s="225">
        <v>1961.9381103515625</v>
      </c>
      <c r="CK81" s="225">
        <v>1489.2635498046875</v>
      </c>
      <c r="CL81" s="225">
        <v>2016.2884521484375</v>
      </c>
      <c r="CM81" s="225">
        <v>1397.59814453125</v>
      </c>
      <c r="CN81" s="225">
        <v>1821.1776123046875</v>
      </c>
      <c r="CO81" s="225">
        <v>1998.3802490234375</v>
      </c>
      <c r="CP81" s="225">
        <v>1816.964111328125</v>
      </c>
      <c r="CQ81" s="225">
        <v>1400.728759765625</v>
      </c>
      <c r="CR81" s="225">
        <v>1729.5977783203125</v>
      </c>
      <c r="CS81" s="225">
        <v>1535.2958984375</v>
      </c>
      <c r="CT81" s="225">
        <v>2047.680908203125</v>
      </c>
      <c r="CU81" s="225">
        <v>1556.8953857421875</v>
      </c>
      <c r="CV81" s="225">
        <v>1960.032958984375</v>
      </c>
      <c r="CW81" s="225">
        <v>1489.16748046875</v>
      </c>
      <c r="CX81" s="225">
        <v>2014.789306640625</v>
      </c>
      <c r="CY81" s="225">
        <v>1399.821044921875</v>
      </c>
      <c r="CZ81" s="225">
        <v>1825.2247314453125</v>
      </c>
      <c r="DA81" s="225">
        <v>2016.0374755859375</v>
      </c>
      <c r="DB81" s="225">
        <v>1799.0902099609375</v>
      </c>
      <c r="DC81" s="225">
        <v>1395.3544921875</v>
      </c>
      <c r="DD81" s="225">
        <v>1730.1593017578125</v>
      </c>
      <c r="DE81" s="225">
        <v>1523.6461181640625</v>
      </c>
      <c r="DF81" s="225">
        <v>2039.7166748046875</v>
      </c>
      <c r="DG81" s="225">
        <v>1556.0430908203125</v>
      </c>
      <c r="DH81" s="225">
        <v>1959.071533203125</v>
      </c>
      <c r="DI81" s="225">
        <v>1489.5216064453125</v>
      </c>
      <c r="DJ81" s="225">
        <v>2026.4117431640625</v>
      </c>
      <c r="DK81" s="225">
        <v>1374.7393798828125</v>
      </c>
      <c r="DL81" s="225">
        <v>1821.6217041015625</v>
      </c>
      <c r="DM81" s="225">
        <v>2010.2288818359375</v>
      </c>
      <c r="DN81" s="225">
        <v>1818.0950927734375</v>
      </c>
      <c r="DO81" s="225">
        <v>1397.2799072265625</v>
      </c>
      <c r="DP81" s="225">
        <v>1732.198486328125</v>
      </c>
      <c r="DQ81" s="225">
        <v>1502.7320556640625</v>
      </c>
      <c r="DR81" s="225">
        <v>2037.5732421875</v>
      </c>
      <c r="DS81" s="225">
        <v>1551.7047119140625</v>
      </c>
      <c r="DT81" s="225">
        <v>1954.7586669921875</v>
      </c>
      <c r="DU81" s="225">
        <v>1487.8682861328125</v>
      </c>
      <c r="DV81" s="225">
        <v>2025.259765625</v>
      </c>
      <c r="DW81" s="225">
        <v>1373.981201171875</v>
      </c>
      <c r="DX81" s="225">
        <v>1820.2796630859375</v>
      </c>
      <c r="DY81" s="225">
        <v>2006.2073974609375</v>
      </c>
      <c r="DZ81" s="225">
        <v>1813.360595703125</v>
      </c>
      <c r="EA81" s="225">
        <v>1394.605712890625</v>
      </c>
      <c r="EB81" s="225">
        <v>1731.8062744140625</v>
      </c>
      <c r="EC81" s="225">
        <v>1555.917724609375</v>
      </c>
      <c r="ED81" s="225">
        <v>2032.481689453125</v>
      </c>
      <c r="EE81" s="225">
        <v>1554.76513671875</v>
      </c>
      <c r="EF81" s="225">
        <v>1952.94775390625</v>
      </c>
      <c r="EG81" s="225">
        <v>1482.761474609375</v>
      </c>
      <c r="EH81" s="225">
        <v>2033.2288818359375</v>
      </c>
      <c r="EI81" s="225">
        <v>1372.770751953125</v>
      </c>
      <c r="EJ81" s="225">
        <v>1821.7958984375</v>
      </c>
      <c r="EK81" s="225">
        <v>1988.195068359375</v>
      </c>
      <c r="EL81" s="225">
        <v>1800.740478515625</v>
      </c>
      <c r="EM81" s="225">
        <v>1389.4920654296875</v>
      </c>
      <c r="EN81" s="225">
        <v>1735.4320068359375</v>
      </c>
      <c r="EO81" s="225">
        <v>1516.0689697265625</v>
      </c>
      <c r="EP81" s="225">
        <v>2029.2611083984375</v>
      </c>
      <c r="EQ81" s="225">
        <v>1554.51513671875</v>
      </c>
      <c r="ER81" s="225">
        <v>1952.23193359375</v>
      </c>
      <c r="ES81" s="225">
        <v>1488.75390625</v>
      </c>
      <c r="ET81" s="225">
        <v>2038.918212890625</v>
      </c>
      <c r="EU81" s="225">
        <v>1368.4871826171875</v>
      </c>
      <c r="EV81" s="225">
        <v>1820.441650390625</v>
      </c>
      <c r="EW81" s="225">
        <v>1955.5294189453125</v>
      </c>
      <c r="EX81" s="225">
        <v>1807.861083984375</v>
      </c>
      <c r="EY81" s="225">
        <v>1388.3409423828125</v>
      </c>
      <c r="EZ81" s="225">
        <v>1735.7554931640625</v>
      </c>
      <c r="FA81" s="225">
        <v>1531.57275390625</v>
      </c>
      <c r="FB81" s="225">
        <v>2028.2427978515625</v>
      </c>
      <c r="FC81" s="225">
        <v>1554.9541015625</v>
      </c>
      <c r="FD81" s="225">
        <v>1948.5826416015625</v>
      </c>
      <c r="FE81" s="225">
        <v>1483.2977294921875</v>
      </c>
      <c r="FF81" s="225">
        <v>2045.5113525390625</v>
      </c>
      <c r="FG81" s="225">
        <v>1359.3154296875</v>
      </c>
      <c r="FH81" s="225">
        <v>1823.7213134765625</v>
      </c>
      <c r="FI81" s="225">
        <v>1955.936279296875</v>
      </c>
      <c r="FJ81" s="225">
        <v>1809.8543701171875</v>
      </c>
      <c r="FK81" s="225">
        <v>1388.3172607421875</v>
      </c>
      <c r="FL81" s="225">
        <v>1739.0477294921875</v>
      </c>
      <c r="FM81" s="225">
        <v>1545.9295654296875</v>
      </c>
      <c r="FN81" s="225">
        <v>2025.8580322265625</v>
      </c>
      <c r="FO81" s="225">
        <v>1556.4166259765625</v>
      </c>
      <c r="FP81" s="225">
        <v>1944.37646484375</v>
      </c>
      <c r="FQ81" s="225">
        <v>1476.88623046875</v>
      </c>
      <c r="FR81" s="225">
        <v>2055.56396484375</v>
      </c>
      <c r="FS81" s="225">
        <v>1362.1142578125</v>
      </c>
      <c r="FT81" s="225">
        <v>1827.5137939453125</v>
      </c>
      <c r="FU81" s="225">
        <v>1927.770751953125</v>
      </c>
      <c r="FV81" s="225">
        <v>1784.983642578125</v>
      </c>
      <c r="FW81" s="225">
        <v>1381.58837890625</v>
      </c>
      <c r="FX81" s="225">
        <v>1743.019775390625</v>
      </c>
      <c r="FY81" s="225">
        <v>1569.752197265625</v>
      </c>
      <c r="FZ81" s="225">
        <v>2015.159423828125</v>
      </c>
      <c r="GA81" s="225">
        <v>1558.929931640625</v>
      </c>
      <c r="GB81" s="225">
        <v>1847.118896484375</v>
      </c>
      <c r="GC81" s="225">
        <v>1843.1253662109375</v>
      </c>
      <c r="GD81" s="225">
        <v>1826.430419921875</v>
      </c>
      <c r="GE81" s="225">
        <v>1825.3839111328125</v>
      </c>
      <c r="GF81" s="225">
        <v>1828.977783203125</v>
      </c>
      <c r="GG81" s="225">
        <v>1822.1011962890625</v>
      </c>
      <c r="GH81" s="225">
        <v>1817.959716796875</v>
      </c>
      <c r="GI81" s="225">
        <v>1817.5550537109375</v>
      </c>
      <c r="GJ81" s="225">
        <v>1809.3533935546875</v>
      </c>
      <c r="GK81" s="225">
        <v>1801.3717041015625</v>
      </c>
      <c r="GL81" s="225">
        <v>1956.1339111328125</v>
      </c>
      <c r="GM81" s="225">
        <v>1486.943603515625</v>
      </c>
      <c r="GN81" s="225">
        <v>2029.3453369140625</v>
      </c>
      <c r="GO81" s="225">
        <v>1379.267822265625</v>
      </c>
      <c r="GP81" s="225">
        <v>1823.4403076171875</v>
      </c>
      <c r="GQ81" s="225">
        <v>1972.518798828125</v>
      </c>
      <c r="GR81" s="225">
        <v>1803.97705078125</v>
      </c>
      <c r="GS81" s="225">
        <v>1392.2850341796875</v>
      </c>
      <c r="GT81" s="225">
        <v>1735.1981201171875</v>
      </c>
      <c r="GU81" s="225">
        <v>1539.31689453125</v>
      </c>
      <c r="GV81" s="225">
        <v>2029.10986328125</v>
      </c>
      <c r="GW81" s="225">
        <v>1556.6241455078125</v>
      </c>
      <c r="GX81" s="225">
        <v>1819.4920654296875</v>
      </c>
      <c r="GY81" s="225">
        <v>1819.491943359375</v>
      </c>
    </row>
    <row r="82" spans="1:207" x14ac:dyDescent="0.25">
      <c r="A82" s="226">
        <v>45139</v>
      </c>
      <c r="B82" s="225">
        <v>8</v>
      </c>
      <c r="C82" s="225">
        <v>2023</v>
      </c>
      <c r="D82" s="225">
        <v>2040.622314453125</v>
      </c>
      <c r="E82" s="225">
        <v>2067.251953125</v>
      </c>
      <c r="F82" s="225">
        <v>2158.857177734375</v>
      </c>
      <c r="G82" s="225">
        <v>2189.589599609375</v>
      </c>
      <c r="H82" s="225">
        <v>2098.457763671875</v>
      </c>
      <c r="I82" s="225">
        <v>1973.95361328125</v>
      </c>
      <c r="J82" s="225">
        <v>2042.042236328125</v>
      </c>
      <c r="K82" s="225">
        <v>2073.46435546875</v>
      </c>
      <c r="L82" s="225">
        <v>2144.9638671875</v>
      </c>
      <c r="M82" s="225">
        <v>2170.72265625</v>
      </c>
      <c r="N82" s="225">
        <v>2093.486328125</v>
      </c>
      <c r="O82" s="225">
        <v>1983.691650390625</v>
      </c>
      <c r="P82" s="225">
        <v>2018.911865234375</v>
      </c>
      <c r="Q82" s="225">
        <v>2045.4759521484375</v>
      </c>
      <c r="R82" s="225">
        <v>2134.935791015625</v>
      </c>
      <c r="S82" s="225">
        <v>2170.825439453125</v>
      </c>
      <c r="T82" s="225">
        <v>2088.336181640625</v>
      </c>
      <c r="U82" s="225">
        <v>1986.3310546875</v>
      </c>
      <c r="V82" s="225">
        <v>2009.2662353515625</v>
      </c>
      <c r="W82" s="225">
        <v>2063.19970703125</v>
      </c>
      <c r="X82" s="225">
        <v>2131.2080078125</v>
      </c>
      <c r="Y82" s="225">
        <v>2165.293212890625</v>
      </c>
      <c r="Z82" s="225">
        <v>2090.3955078125</v>
      </c>
      <c r="AA82" s="225">
        <v>1988.9068603515625</v>
      </c>
      <c r="AB82" s="225">
        <v>2027.7099609375</v>
      </c>
      <c r="AC82" s="225">
        <v>2063.00732421875</v>
      </c>
      <c r="AD82" s="225">
        <v>2122.937255859375</v>
      </c>
      <c r="AE82" s="225">
        <v>2158.56640625</v>
      </c>
      <c r="AF82" s="225">
        <v>2076.626708984375</v>
      </c>
      <c r="AG82" s="225">
        <v>1996.929443359375</v>
      </c>
      <c r="AH82" s="225">
        <v>2016.788818359375</v>
      </c>
      <c r="AI82" s="225">
        <v>2060.069091796875</v>
      </c>
      <c r="AJ82" s="225">
        <v>2119.357177734375</v>
      </c>
      <c r="AK82" s="225">
        <v>2154.004638671875</v>
      </c>
      <c r="AL82" s="225">
        <v>2084.394775390625</v>
      </c>
      <c r="AM82" s="225">
        <v>1995.3580322265625</v>
      </c>
      <c r="AN82" s="225">
        <v>2015.39794921875</v>
      </c>
      <c r="AO82" s="225">
        <v>2055.187255859375</v>
      </c>
      <c r="AP82" s="225">
        <v>2111.823974609375</v>
      </c>
      <c r="AQ82" s="225">
        <v>2151.17529296875</v>
      </c>
      <c r="AR82" s="225">
        <v>2070.255859375</v>
      </c>
      <c r="AS82" s="225">
        <v>1983.462890625</v>
      </c>
      <c r="AT82" s="225">
        <v>2017.3438720703125</v>
      </c>
      <c r="AU82" s="225">
        <v>2057.88037109375</v>
      </c>
      <c r="AV82" s="225">
        <v>2100.749267578125</v>
      </c>
      <c r="AW82" s="225">
        <v>2130.181396484375</v>
      </c>
      <c r="AX82" s="225">
        <v>2079.503173828125</v>
      </c>
      <c r="AY82" s="225">
        <v>1999.02392578125</v>
      </c>
      <c r="AZ82" s="225">
        <v>2009.0087890625</v>
      </c>
      <c r="BA82" s="225">
        <v>2052.4453125</v>
      </c>
      <c r="BB82" s="225">
        <v>2087.62255859375</v>
      </c>
      <c r="BC82" s="225">
        <v>2117.81103515625</v>
      </c>
      <c r="BD82" s="225">
        <v>2074.02734375</v>
      </c>
      <c r="BE82" s="225">
        <v>1988.4892578125</v>
      </c>
      <c r="BF82" s="225">
        <v>2003.98583984375</v>
      </c>
      <c r="BG82" s="225">
        <v>2046.409912109375</v>
      </c>
      <c r="BH82" s="225">
        <v>2079.508544921875</v>
      </c>
      <c r="BI82" s="225">
        <v>2138.615478515625</v>
      </c>
      <c r="BJ82" s="225">
        <v>2053.350341796875</v>
      </c>
      <c r="BK82" s="225">
        <v>1992.3076171875</v>
      </c>
      <c r="BL82" s="225">
        <v>2287.182861328125</v>
      </c>
      <c r="BM82" s="225">
        <v>1638.0367431640625</v>
      </c>
      <c r="BN82" s="225">
        <v>2180.4306640625</v>
      </c>
      <c r="BO82" s="225">
        <v>1558.384765625</v>
      </c>
      <c r="BP82" s="225">
        <v>2086.69775390625</v>
      </c>
      <c r="BQ82" s="225">
        <v>2332.117431640625</v>
      </c>
      <c r="BR82" s="225">
        <v>2002.9437255859375</v>
      </c>
      <c r="BS82" s="225">
        <v>1470.6280517578125</v>
      </c>
      <c r="BT82" s="225">
        <v>1920.1171875</v>
      </c>
      <c r="BU82" s="225">
        <v>1669.93798828125</v>
      </c>
      <c r="BV82" s="225">
        <v>2305.8583984375</v>
      </c>
      <c r="BW82" s="225">
        <v>1712.52783203125</v>
      </c>
      <c r="BX82" s="225">
        <v>2279.369384765625</v>
      </c>
      <c r="BY82" s="225">
        <v>1628.0032958984375</v>
      </c>
      <c r="BZ82" s="225">
        <v>2186.59228515625</v>
      </c>
      <c r="CA82" s="225">
        <v>1539.972412109375</v>
      </c>
      <c r="CB82" s="225">
        <v>2078.147705078125</v>
      </c>
      <c r="CC82" s="225">
        <v>2331.431396484375</v>
      </c>
      <c r="CD82" s="225">
        <v>2006.5050048828125</v>
      </c>
      <c r="CE82" s="225">
        <v>1466.3543701171875</v>
      </c>
      <c r="CF82" s="225">
        <v>1928.541748046875</v>
      </c>
      <c r="CG82" s="225">
        <v>1606.2403564453125</v>
      </c>
      <c r="CH82" s="225">
        <v>2308.73291015625</v>
      </c>
      <c r="CI82" s="225">
        <v>1712.2884521484375</v>
      </c>
      <c r="CJ82" s="225">
        <v>2274.013427734375</v>
      </c>
      <c r="CK82" s="225">
        <v>1618.1761474609375</v>
      </c>
      <c r="CL82" s="225">
        <v>2203.887451171875</v>
      </c>
      <c r="CM82" s="225">
        <v>1520.0447998046875</v>
      </c>
      <c r="CN82" s="225">
        <v>2079.0693359375</v>
      </c>
      <c r="CO82" s="225">
        <v>2301.186279296875</v>
      </c>
      <c r="CP82" s="225">
        <v>2011.2989501953125</v>
      </c>
      <c r="CQ82" s="225">
        <v>1463.961181640625</v>
      </c>
      <c r="CR82" s="225">
        <v>1930.4886474609375</v>
      </c>
      <c r="CS82" s="225">
        <v>1672.0010986328125</v>
      </c>
      <c r="CT82" s="225">
        <v>2310.510498046875</v>
      </c>
      <c r="CU82" s="225">
        <v>1703.758544921875</v>
      </c>
      <c r="CV82" s="225">
        <v>2269.44580078125</v>
      </c>
      <c r="CW82" s="225">
        <v>1614.9937744140625</v>
      </c>
      <c r="CX82" s="225">
        <v>2202.873779296875</v>
      </c>
      <c r="CY82" s="225">
        <v>1522.305419921875</v>
      </c>
      <c r="CZ82" s="225">
        <v>2082.976806640625</v>
      </c>
      <c r="DA82" s="225">
        <v>2319.647216796875</v>
      </c>
      <c r="DB82" s="225">
        <v>1989.17919921875</v>
      </c>
      <c r="DC82" s="225">
        <v>1458.1444091796875</v>
      </c>
      <c r="DD82" s="225">
        <v>1931.910400390625</v>
      </c>
      <c r="DE82" s="225">
        <v>1659.3138427734375</v>
      </c>
      <c r="DF82" s="225">
        <v>2297.76953125</v>
      </c>
      <c r="DG82" s="225">
        <v>1702.1507568359375</v>
      </c>
      <c r="DH82" s="225">
        <v>2266.968505859375</v>
      </c>
      <c r="DI82" s="225">
        <v>1617.72509765625</v>
      </c>
      <c r="DJ82" s="225">
        <v>2214.306640625</v>
      </c>
      <c r="DK82" s="225">
        <v>1496.8187255859375</v>
      </c>
      <c r="DL82" s="225">
        <v>2076.705810546875</v>
      </c>
      <c r="DM82" s="225">
        <v>2311.493408203125</v>
      </c>
      <c r="DN82" s="225">
        <v>2011.9869384765625</v>
      </c>
      <c r="DO82" s="225">
        <v>1459.4915771484375</v>
      </c>
      <c r="DP82" s="225">
        <v>1931.5372314453125</v>
      </c>
      <c r="DQ82" s="225">
        <v>1635.161865234375</v>
      </c>
      <c r="DR82" s="225">
        <v>2292.828857421875</v>
      </c>
      <c r="DS82" s="225">
        <v>1696.4842529296875</v>
      </c>
      <c r="DT82" s="225">
        <v>2260.16064453125</v>
      </c>
      <c r="DU82" s="225">
        <v>1615.581787109375</v>
      </c>
      <c r="DV82" s="225">
        <v>2213.075927734375</v>
      </c>
      <c r="DW82" s="225">
        <v>1496.9039306640625</v>
      </c>
      <c r="DX82" s="225">
        <v>2074.207275390625</v>
      </c>
      <c r="DY82" s="225">
        <v>2306.806396484375</v>
      </c>
      <c r="DZ82" s="225">
        <v>2006.1697998046875</v>
      </c>
      <c r="EA82" s="225">
        <v>1457.1739501953125</v>
      </c>
      <c r="EB82" s="225">
        <v>1934.674560546875</v>
      </c>
      <c r="EC82" s="225">
        <v>1697.5650634765625</v>
      </c>
      <c r="ED82" s="225">
        <v>2286.896240234375</v>
      </c>
      <c r="EE82" s="225">
        <v>1699.4365234375</v>
      </c>
      <c r="EF82" s="225">
        <v>2257.12548828125</v>
      </c>
      <c r="EG82" s="225">
        <v>1607.445556640625</v>
      </c>
      <c r="EH82" s="225">
        <v>2220.1533203125</v>
      </c>
      <c r="EI82" s="225">
        <v>1494.6392822265625</v>
      </c>
      <c r="EJ82" s="225">
        <v>2077.336181640625</v>
      </c>
      <c r="EK82" s="225">
        <v>2288.921142578125</v>
      </c>
      <c r="EL82" s="225">
        <v>1990.2109375</v>
      </c>
      <c r="EM82" s="225">
        <v>1451.9195556640625</v>
      </c>
      <c r="EN82" s="225">
        <v>1938.8514404296875</v>
      </c>
      <c r="EO82" s="225">
        <v>1651.210693359375</v>
      </c>
      <c r="EP82" s="225">
        <v>2283.028076171875</v>
      </c>
      <c r="EQ82" s="225">
        <v>1699.3446044921875</v>
      </c>
      <c r="ER82" s="225">
        <v>2254.710693359375</v>
      </c>
      <c r="ES82" s="225">
        <v>1616.1053466796875</v>
      </c>
      <c r="ET82" s="225">
        <v>2226.32177734375</v>
      </c>
      <c r="EU82" s="225">
        <v>1495.281005859375</v>
      </c>
      <c r="EV82" s="225">
        <v>2073.857421875</v>
      </c>
      <c r="EW82" s="225">
        <v>2254.739501953125</v>
      </c>
      <c r="EX82" s="225">
        <v>1998.76025390625</v>
      </c>
      <c r="EY82" s="225">
        <v>1450.331787109375</v>
      </c>
      <c r="EZ82" s="225">
        <v>1939.6016845703125</v>
      </c>
      <c r="FA82" s="225">
        <v>1670.2252197265625</v>
      </c>
      <c r="FB82" s="225">
        <v>2280.847412109375</v>
      </c>
      <c r="FC82" s="225">
        <v>1699.52734375</v>
      </c>
      <c r="FD82" s="225">
        <v>2248.93603515625</v>
      </c>
      <c r="FE82" s="225">
        <v>1607.369384765625</v>
      </c>
      <c r="FF82" s="225">
        <v>2233.377197265625</v>
      </c>
      <c r="FG82" s="225">
        <v>1486.1412353515625</v>
      </c>
      <c r="FH82" s="225">
        <v>2079.495361328125</v>
      </c>
      <c r="FI82" s="225">
        <v>2254.76806640625</v>
      </c>
      <c r="FJ82" s="225">
        <v>2001.4490966796875</v>
      </c>
      <c r="FK82" s="225">
        <v>1450.2637939453125</v>
      </c>
      <c r="FL82" s="225">
        <v>1943.243408203125</v>
      </c>
      <c r="FM82" s="225">
        <v>1684.798828125</v>
      </c>
      <c r="FN82" s="225">
        <v>2275.46044921875</v>
      </c>
      <c r="FO82" s="225">
        <v>1700.2919921875</v>
      </c>
      <c r="FP82" s="225">
        <v>2242.307861328125</v>
      </c>
      <c r="FQ82" s="225">
        <v>1597.5072021484375</v>
      </c>
      <c r="FR82" s="225">
        <v>2241.51708984375</v>
      </c>
      <c r="FS82" s="225">
        <v>1494.821533203125</v>
      </c>
      <c r="FT82" s="225">
        <v>2084.60205078125</v>
      </c>
      <c r="FU82" s="225">
        <v>2225.4482421875</v>
      </c>
      <c r="FV82" s="225">
        <v>1970.851806640625</v>
      </c>
      <c r="FW82" s="225">
        <v>1444.349365234375</v>
      </c>
      <c r="FX82" s="225">
        <v>1949.3778076171875</v>
      </c>
      <c r="FY82" s="225">
        <v>1715.3870849609375</v>
      </c>
      <c r="FZ82" s="225">
        <v>2265.294921875</v>
      </c>
      <c r="GA82" s="225">
        <v>1702.7921142578125</v>
      </c>
      <c r="GB82" s="225">
        <v>2090.56640625</v>
      </c>
      <c r="GC82" s="225">
        <v>2081.699951171875</v>
      </c>
      <c r="GD82" s="225">
        <v>2057.9716796875</v>
      </c>
      <c r="GE82" s="225">
        <v>2053.984375</v>
      </c>
      <c r="GF82" s="225">
        <v>2058.11865234375</v>
      </c>
      <c r="GG82" s="225">
        <v>2048.6943359375</v>
      </c>
      <c r="GH82" s="225">
        <v>2041.9820556640625</v>
      </c>
      <c r="GI82" s="225">
        <v>2041.243896484375</v>
      </c>
      <c r="GJ82" s="225">
        <v>2030.663818359375</v>
      </c>
      <c r="GK82" s="225">
        <v>2020.3153076171875</v>
      </c>
      <c r="GL82" s="225">
        <v>2262.924072265625</v>
      </c>
      <c r="GM82" s="225">
        <v>1613.291259765625</v>
      </c>
      <c r="GN82" s="225">
        <v>2216.942138671875</v>
      </c>
      <c r="GO82" s="225">
        <v>1504.3154296875</v>
      </c>
      <c r="GP82" s="225">
        <v>2079.74365234375</v>
      </c>
      <c r="GQ82" s="225">
        <v>2272.80908203125</v>
      </c>
      <c r="GR82" s="225">
        <v>1994.5528564453125</v>
      </c>
      <c r="GS82" s="225">
        <v>1454.9893798828125</v>
      </c>
      <c r="GT82" s="225">
        <v>1938.4989013671875</v>
      </c>
      <c r="GU82" s="225">
        <v>1678.2540283203125</v>
      </c>
      <c r="GV82" s="225">
        <v>2282.802978515625</v>
      </c>
      <c r="GW82" s="225">
        <v>1701.8358154296875</v>
      </c>
      <c r="GX82" s="225">
        <v>2045.8101806640625</v>
      </c>
      <c r="GY82" s="225">
        <v>2045.81005859375</v>
      </c>
    </row>
    <row r="83" spans="1:207" x14ac:dyDescent="0.25">
      <c r="A83" s="226">
        <v>45170</v>
      </c>
      <c r="B83" s="225">
        <v>9</v>
      </c>
      <c r="C83" s="225">
        <v>2023</v>
      </c>
      <c r="D83" s="225">
        <v>2296.883544921875</v>
      </c>
      <c r="E83" s="225">
        <v>2348.007080078125</v>
      </c>
      <c r="F83" s="225">
        <v>2448.57861328125</v>
      </c>
      <c r="G83" s="225">
        <v>2480.446533203125</v>
      </c>
      <c r="H83" s="225">
        <v>2397.48486328125</v>
      </c>
      <c r="I83" s="225">
        <v>2265.619873046875</v>
      </c>
      <c r="J83" s="225">
        <v>2300.03759765625</v>
      </c>
      <c r="K83" s="225">
        <v>2350.805908203125</v>
      </c>
      <c r="L83" s="225">
        <v>2431.356689453125</v>
      </c>
      <c r="M83" s="225">
        <v>2455.6796875</v>
      </c>
      <c r="N83" s="225">
        <v>2387.707763671875</v>
      </c>
      <c r="O83" s="225">
        <v>2270.568603515625</v>
      </c>
      <c r="P83" s="225">
        <v>2268.90673828125</v>
      </c>
      <c r="Q83" s="225">
        <v>2315.9521484375</v>
      </c>
      <c r="R83" s="225">
        <v>2417.69677734375</v>
      </c>
      <c r="S83" s="225">
        <v>2453.663330078125</v>
      </c>
      <c r="T83" s="225">
        <v>2376.70849609375</v>
      </c>
      <c r="U83" s="225">
        <v>2273.716064453125</v>
      </c>
      <c r="V83" s="225">
        <v>2258.0546875</v>
      </c>
      <c r="W83" s="225">
        <v>2336.814453125</v>
      </c>
      <c r="X83" s="225">
        <v>2411.594482421875</v>
      </c>
      <c r="Y83" s="225">
        <v>2445.21728515625</v>
      </c>
      <c r="Z83" s="225">
        <v>2377.069580078125</v>
      </c>
      <c r="AA83" s="225">
        <v>2270.085693359375</v>
      </c>
      <c r="AB83" s="225">
        <v>2279.084716796875</v>
      </c>
      <c r="AC83" s="225">
        <v>2332.172607421875</v>
      </c>
      <c r="AD83" s="225">
        <v>2401.319091796875</v>
      </c>
      <c r="AE83" s="225">
        <v>2437.8515625</v>
      </c>
      <c r="AF83" s="225">
        <v>2362.23388671875</v>
      </c>
      <c r="AG83" s="225">
        <v>2279.726806640625</v>
      </c>
      <c r="AH83" s="225">
        <v>2265.65185546875</v>
      </c>
      <c r="AI83" s="225">
        <v>2329.87841796875</v>
      </c>
      <c r="AJ83" s="225">
        <v>2396.148193359375</v>
      </c>
      <c r="AK83" s="225">
        <v>2431.826171875</v>
      </c>
      <c r="AL83" s="225">
        <v>2369.166015625</v>
      </c>
      <c r="AM83" s="225">
        <v>2281.2470703125</v>
      </c>
      <c r="AN83" s="225">
        <v>2262.917724609375</v>
      </c>
      <c r="AO83" s="225">
        <v>2321.177734375</v>
      </c>
      <c r="AP83" s="225">
        <v>2386.67626953125</v>
      </c>
      <c r="AQ83" s="225">
        <v>2424.968994140625</v>
      </c>
      <c r="AR83" s="225">
        <v>2347.4775390625</v>
      </c>
      <c r="AS83" s="225">
        <v>2263.354736328125</v>
      </c>
      <c r="AT83" s="225">
        <v>2262.11181640625</v>
      </c>
      <c r="AU83" s="225">
        <v>2325.818115234375</v>
      </c>
      <c r="AV83" s="225">
        <v>2371.47998046875</v>
      </c>
      <c r="AW83" s="225">
        <v>2399.01513671875</v>
      </c>
      <c r="AX83" s="225">
        <v>2356.1318359375</v>
      </c>
      <c r="AY83" s="225">
        <v>2273.468994140625</v>
      </c>
      <c r="AZ83" s="225">
        <v>2250.920654296875</v>
      </c>
      <c r="BA83" s="225">
        <v>2315.07275390625</v>
      </c>
      <c r="BB83" s="225">
        <v>2355.6201171875</v>
      </c>
      <c r="BC83" s="225">
        <v>2382.946044921875</v>
      </c>
      <c r="BD83" s="225">
        <v>2348.5458984375</v>
      </c>
      <c r="BE83" s="225">
        <v>2261.117919921875</v>
      </c>
      <c r="BF83" s="225">
        <v>2244.461181640625</v>
      </c>
      <c r="BG83" s="225">
        <v>2308.85498046875</v>
      </c>
      <c r="BH83" s="225">
        <v>2347.0966796875</v>
      </c>
      <c r="BI83" s="225">
        <v>2409.50634765625</v>
      </c>
      <c r="BJ83" s="225">
        <v>2320.80419921875</v>
      </c>
      <c r="BK83" s="225">
        <v>2264.68505859375</v>
      </c>
      <c r="BL83" s="225">
        <v>2618.75244140625</v>
      </c>
      <c r="BM83" s="225">
        <v>1827.9268798828125</v>
      </c>
      <c r="BN83" s="225">
        <v>2509.73779296875</v>
      </c>
      <c r="BO83" s="225">
        <v>1697.3594970703125</v>
      </c>
      <c r="BP83" s="225">
        <v>2355.23095703125</v>
      </c>
      <c r="BQ83" s="225">
        <v>2561.59130859375</v>
      </c>
      <c r="BR83" s="225">
        <v>2227.721435546875</v>
      </c>
      <c r="BS83" s="225">
        <v>1612.1712646484375</v>
      </c>
      <c r="BT83" s="225">
        <v>2209.95263671875</v>
      </c>
      <c r="BU83" s="225">
        <v>1811.133544921875</v>
      </c>
      <c r="BV83" s="225">
        <v>2603.6552734375</v>
      </c>
      <c r="BW83" s="225">
        <v>1911.0584716796875</v>
      </c>
      <c r="BX83" s="225">
        <v>2608.960205078125</v>
      </c>
      <c r="BY83" s="225">
        <v>1816.654052734375</v>
      </c>
      <c r="BZ83" s="225">
        <v>2519.3046875</v>
      </c>
      <c r="CA83" s="225">
        <v>1678.5357666015625</v>
      </c>
      <c r="CB83" s="225">
        <v>2345.1142578125</v>
      </c>
      <c r="CC83" s="225">
        <v>2565.12109375</v>
      </c>
      <c r="CD83" s="225">
        <v>2230.475341796875</v>
      </c>
      <c r="CE83" s="225">
        <v>1608.2652587890625</v>
      </c>
      <c r="CF83" s="225">
        <v>2219.60302734375</v>
      </c>
      <c r="CG83" s="225">
        <v>1732.2420654296875</v>
      </c>
      <c r="CH83" s="225">
        <v>2606.320556640625</v>
      </c>
      <c r="CI83" s="225">
        <v>1911.802490234375</v>
      </c>
      <c r="CJ83" s="225">
        <v>2601.900146484375</v>
      </c>
      <c r="CK83" s="225">
        <v>1806.5130615234375</v>
      </c>
      <c r="CL83" s="225">
        <v>2544.30126953125</v>
      </c>
      <c r="CM83" s="225">
        <v>1652.1173095703125</v>
      </c>
      <c r="CN83" s="225">
        <v>2345.335693359375</v>
      </c>
      <c r="CO83" s="225">
        <v>2526.872314453125</v>
      </c>
      <c r="CP83" s="225">
        <v>2235.9990234375</v>
      </c>
      <c r="CQ83" s="225">
        <v>1605.1094970703125</v>
      </c>
      <c r="CR83" s="225">
        <v>2222.986572265625</v>
      </c>
      <c r="CS83" s="225">
        <v>1816.703125</v>
      </c>
      <c r="CT83" s="225">
        <v>2607.8505859375</v>
      </c>
      <c r="CU83" s="225">
        <v>1902.245849609375</v>
      </c>
      <c r="CV83" s="225">
        <v>2597.705322265625</v>
      </c>
      <c r="CW83" s="225">
        <v>1800.8272705078125</v>
      </c>
      <c r="CX83" s="225">
        <v>2540.27978515625</v>
      </c>
      <c r="CY83" s="225">
        <v>1655.1796875</v>
      </c>
      <c r="CZ83" s="225">
        <v>2348.59033203125</v>
      </c>
      <c r="DA83" s="225">
        <v>2551.501220703125</v>
      </c>
      <c r="DB83" s="225">
        <v>2207.125</v>
      </c>
      <c r="DC83" s="225">
        <v>1598.087158203125</v>
      </c>
      <c r="DD83" s="225">
        <v>2224.883544921875</v>
      </c>
      <c r="DE83" s="225">
        <v>1800.9154052734375</v>
      </c>
      <c r="DF83" s="225">
        <v>2597.51025390625</v>
      </c>
      <c r="DG83" s="225">
        <v>1900.4066162109375</v>
      </c>
      <c r="DH83" s="225">
        <v>2593.640380859375</v>
      </c>
      <c r="DI83" s="225">
        <v>1804.9681396484375</v>
      </c>
      <c r="DJ83" s="225">
        <v>2555.22216796875</v>
      </c>
      <c r="DK83" s="225">
        <v>1624.5484619140625</v>
      </c>
      <c r="DL83" s="225">
        <v>2341.320068359375</v>
      </c>
      <c r="DM83" s="225">
        <v>2540.777587890625</v>
      </c>
      <c r="DN83" s="225">
        <v>2234.8251953125</v>
      </c>
      <c r="DO83" s="225">
        <v>1599.9613037109375</v>
      </c>
      <c r="DP83" s="225">
        <v>2224.29248046875</v>
      </c>
      <c r="DQ83" s="225">
        <v>1769.6458740234375</v>
      </c>
      <c r="DR83" s="225">
        <v>2593.54150390625</v>
      </c>
      <c r="DS83" s="225">
        <v>1892.987060546875</v>
      </c>
      <c r="DT83" s="225">
        <v>2586.916259765625</v>
      </c>
      <c r="DU83" s="225">
        <v>1802.915283203125</v>
      </c>
      <c r="DV83" s="225">
        <v>2554.28125</v>
      </c>
      <c r="DW83" s="225">
        <v>1625.6689453125</v>
      </c>
      <c r="DX83" s="225">
        <v>2339.018310546875</v>
      </c>
      <c r="DY83" s="225">
        <v>2536.359375</v>
      </c>
      <c r="DZ83" s="225">
        <v>2225.691650390625</v>
      </c>
      <c r="EA83" s="225">
        <v>1596.806396484375</v>
      </c>
      <c r="EB83" s="225">
        <v>2229.25244140625</v>
      </c>
      <c r="EC83" s="225">
        <v>1849.43115234375</v>
      </c>
      <c r="ED83" s="225">
        <v>2589.09765625</v>
      </c>
      <c r="EE83" s="225">
        <v>1897.9744873046875</v>
      </c>
      <c r="EF83" s="225">
        <v>2583.469482421875</v>
      </c>
      <c r="EG83" s="225">
        <v>1793.5018310546875</v>
      </c>
      <c r="EH83" s="225">
        <v>2565.890625</v>
      </c>
      <c r="EI83" s="225">
        <v>1624.464599609375</v>
      </c>
      <c r="EJ83" s="225">
        <v>2342.0849609375</v>
      </c>
      <c r="EK83" s="225">
        <v>2510.826416015625</v>
      </c>
      <c r="EL83" s="225">
        <v>2205.90576171875</v>
      </c>
      <c r="EM83" s="225">
        <v>1590.69970703125</v>
      </c>
      <c r="EN83" s="225">
        <v>2232.5166015625</v>
      </c>
      <c r="EO83" s="225">
        <v>1790.462158203125</v>
      </c>
      <c r="EP83" s="225">
        <v>2586.013916015625</v>
      </c>
      <c r="EQ83" s="225">
        <v>1897.7889404296875</v>
      </c>
      <c r="ER83" s="225">
        <v>2579.864990234375</v>
      </c>
      <c r="ES83" s="225">
        <v>1802.841796875</v>
      </c>
      <c r="ET83" s="225">
        <v>2572.509765625</v>
      </c>
      <c r="EU83" s="225">
        <v>1621.4617919921875</v>
      </c>
      <c r="EV83" s="225">
        <v>2338.23193359375</v>
      </c>
      <c r="EW83" s="225">
        <v>2466.188232421875</v>
      </c>
      <c r="EX83" s="225">
        <v>2214.849853515625</v>
      </c>
      <c r="EY83" s="225">
        <v>1589.1156005859375</v>
      </c>
      <c r="EZ83" s="225">
        <v>2234.09912109375</v>
      </c>
      <c r="FA83" s="225">
        <v>1815.6043701171875</v>
      </c>
      <c r="FB83" s="225">
        <v>2584.201904296875</v>
      </c>
      <c r="FC83" s="225">
        <v>1897.93994140625</v>
      </c>
      <c r="FD83" s="225">
        <v>2571.671630859375</v>
      </c>
      <c r="FE83" s="225">
        <v>1792.4686279296875</v>
      </c>
      <c r="FF83" s="225">
        <v>2580.11083984375</v>
      </c>
      <c r="FG83" s="225">
        <v>1611.490966796875</v>
      </c>
      <c r="FH83" s="225">
        <v>2342.082763671875</v>
      </c>
      <c r="FI83" s="225">
        <v>2465.118896484375</v>
      </c>
      <c r="FJ83" s="225">
        <v>2216.862548828125</v>
      </c>
      <c r="FK83" s="225">
        <v>1588.82373046875</v>
      </c>
      <c r="FL83" s="225">
        <v>2238.302001953125</v>
      </c>
      <c r="FM83" s="225">
        <v>1834.287353515625</v>
      </c>
      <c r="FN83" s="225">
        <v>2579.787109375</v>
      </c>
      <c r="FO83" s="225">
        <v>1900.4580078125</v>
      </c>
      <c r="FP83" s="225">
        <v>2563.031005859375</v>
      </c>
      <c r="FQ83" s="225">
        <v>1781.84912109375</v>
      </c>
      <c r="FR83" s="225">
        <v>2596.67578125</v>
      </c>
      <c r="FS83" s="225">
        <v>1619.508056640625</v>
      </c>
      <c r="FT83" s="225">
        <v>2346.329833984375</v>
      </c>
      <c r="FU83" s="225">
        <v>2427.355224609375</v>
      </c>
      <c r="FV83" s="225">
        <v>2180.015625</v>
      </c>
      <c r="FW83" s="225">
        <v>1580.3692626953125</v>
      </c>
      <c r="FX83" s="225">
        <v>2245.0908203125</v>
      </c>
      <c r="FY83" s="225">
        <v>1873.6036376953125</v>
      </c>
      <c r="FZ83" s="225">
        <v>2572.2509765625</v>
      </c>
      <c r="GA83" s="225">
        <v>1904.8203125</v>
      </c>
      <c r="GB83" s="225">
        <v>2368.521484375</v>
      </c>
      <c r="GC83" s="225">
        <v>2356.657958984375</v>
      </c>
      <c r="GD83" s="225">
        <v>2325.496826171875</v>
      </c>
      <c r="GE83" s="225">
        <v>2320.42529296875</v>
      </c>
      <c r="GF83" s="225">
        <v>2323.369140625</v>
      </c>
      <c r="GG83" s="225">
        <v>2312.8720703125</v>
      </c>
      <c r="GH83" s="225">
        <v>2302.68603515625</v>
      </c>
      <c r="GI83" s="225">
        <v>2299.78515625</v>
      </c>
      <c r="GJ83" s="225">
        <v>2284.769775390625</v>
      </c>
      <c r="GK83" s="225">
        <v>2271.704345703125</v>
      </c>
      <c r="GL83" s="225">
        <v>2589.248291015625</v>
      </c>
      <c r="GM83" s="225">
        <v>1799.8021240234375</v>
      </c>
      <c r="GN83" s="225">
        <v>2560.347412109375</v>
      </c>
      <c r="GO83" s="225">
        <v>1633.296875</v>
      </c>
      <c r="GP83" s="225">
        <v>2343.72509765625</v>
      </c>
      <c r="GQ83" s="225">
        <v>2489.4931640625</v>
      </c>
      <c r="GR83" s="225">
        <v>2211.263427734375</v>
      </c>
      <c r="GS83" s="225">
        <v>1594.1956787109375</v>
      </c>
      <c r="GT83" s="225">
        <v>2232.47998046875</v>
      </c>
      <c r="GU83" s="225">
        <v>1825.359619140625</v>
      </c>
      <c r="GV83" s="225">
        <v>2585.81103515625</v>
      </c>
      <c r="GW83" s="225">
        <v>1901.23046875</v>
      </c>
      <c r="GX83" s="225">
        <v>2307.21142578125</v>
      </c>
      <c r="GY83" s="225">
        <v>2307.211181640625</v>
      </c>
    </row>
    <row r="84" spans="1:207" x14ac:dyDescent="0.25">
      <c r="A84" s="226">
        <v>45200</v>
      </c>
      <c r="B84" s="225">
        <v>10</v>
      </c>
      <c r="C84" s="225">
        <v>2023</v>
      </c>
      <c r="D84" s="225">
        <v>2499.492919921875</v>
      </c>
      <c r="E84" s="225">
        <v>2542.03955078125</v>
      </c>
      <c r="F84" s="225">
        <v>2634.857666015625</v>
      </c>
      <c r="G84" s="225">
        <v>2658.041015625</v>
      </c>
      <c r="H84" s="225">
        <v>2577.39208984375</v>
      </c>
      <c r="I84" s="225">
        <v>2449.170166015625</v>
      </c>
      <c r="J84" s="225">
        <v>2503.386962890625</v>
      </c>
      <c r="K84" s="225">
        <v>2544.459228515625</v>
      </c>
      <c r="L84" s="225">
        <v>2616.79833984375</v>
      </c>
      <c r="M84" s="225">
        <v>2633.96826171875</v>
      </c>
      <c r="N84" s="225">
        <v>2564.981201171875</v>
      </c>
      <c r="O84" s="225">
        <v>2456.441162109375</v>
      </c>
      <c r="P84" s="225">
        <v>2467.739501953125</v>
      </c>
      <c r="Q84" s="225">
        <v>2508.68408203125</v>
      </c>
      <c r="R84" s="225">
        <v>2602.205078125</v>
      </c>
      <c r="S84" s="225">
        <v>2633.079833984375</v>
      </c>
      <c r="T84" s="225">
        <v>2552.344482421875</v>
      </c>
      <c r="U84" s="225">
        <v>2459.488037109375</v>
      </c>
      <c r="V84" s="225">
        <v>2456.154541015625</v>
      </c>
      <c r="W84" s="225">
        <v>2532.99658203125</v>
      </c>
      <c r="X84" s="225">
        <v>2593.7939453125</v>
      </c>
      <c r="Y84" s="225">
        <v>2625.419189453125</v>
      </c>
      <c r="Z84" s="225">
        <v>2550.03955078125</v>
      </c>
      <c r="AA84" s="225">
        <v>2455.117919921875</v>
      </c>
      <c r="AB84" s="225">
        <v>2478.6142578125</v>
      </c>
      <c r="AC84" s="225">
        <v>2525.443359375</v>
      </c>
      <c r="AD84" s="225">
        <v>2582.774169921875</v>
      </c>
      <c r="AE84" s="225">
        <v>2618.353271484375</v>
      </c>
      <c r="AF84" s="225">
        <v>2535.5556640625</v>
      </c>
      <c r="AG84" s="225">
        <v>2463.5146484375</v>
      </c>
      <c r="AH84" s="225">
        <v>2462.897705078125</v>
      </c>
      <c r="AI84" s="225">
        <v>2523.534423828125</v>
      </c>
      <c r="AJ84" s="225">
        <v>2578.586181640625</v>
      </c>
      <c r="AK84" s="225">
        <v>2613.3349609375</v>
      </c>
      <c r="AL84" s="225">
        <v>2541.720458984375</v>
      </c>
      <c r="AM84" s="225">
        <v>2466.266357421875</v>
      </c>
      <c r="AN84" s="225">
        <v>2457.228515625</v>
      </c>
      <c r="AO84" s="225">
        <v>2512.895263671875</v>
      </c>
      <c r="AP84" s="225">
        <v>2570.34765625</v>
      </c>
      <c r="AQ84" s="225">
        <v>2605.41162109375</v>
      </c>
      <c r="AR84" s="225">
        <v>2519.683349609375</v>
      </c>
      <c r="AS84" s="225">
        <v>2448.8828125</v>
      </c>
      <c r="AT84" s="225">
        <v>2454.8876953125</v>
      </c>
      <c r="AU84" s="225">
        <v>2522.041259765625</v>
      </c>
      <c r="AV84" s="225">
        <v>2553.57177734375</v>
      </c>
      <c r="AW84" s="225">
        <v>2580.852294921875</v>
      </c>
      <c r="AX84" s="225">
        <v>2529.15869140625</v>
      </c>
      <c r="AY84" s="225">
        <v>2457.135009765625</v>
      </c>
      <c r="AZ84" s="225">
        <v>2442.636962890625</v>
      </c>
      <c r="BA84" s="225">
        <v>2508.88916015625</v>
      </c>
      <c r="BB84" s="225">
        <v>2538.352783203125</v>
      </c>
      <c r="BC84" s="225">
        <v>2563.73388671875</v>
      </c>
      <c r="BD84" s="225">
        <v>2521.7958984375</v>
      </c>
      <c r="BE84" s="225">
        <v>2445.660888671875</v>
      </c>
      <c r="BF84" s="225">
        <v>2435.743896484375</v>
      </c>
      <c r="BG84" s="225">
        <v>2504.35888671875</v>
      </c>
      <c r="BH84" s="225">
        <v>2531.853759765625</v>
      </c>
      <c r="BI84" s="225">
        <v>2600.94091796875</v>
      </c>
      <c r="BJ84" s="225">
        <v>2490.824951171875</v>
      </c>
      <c r="BK84" s="225">
        <v>2449.84326171875</v>
      </c>
      <c r="BL84" s="225">
        <v>2809.212646484375</v>
      </c>
      <c r="BM84" s="225">
        <v>2004.70068359375</v>
      </c>
      <c r="BN84" s="225">
        <v>2780.612548828125</v>
      </c>
      <c r="BO84" s="225">
        <v>1820.04150390625</v>
      </c>
      <c r="BP84" s="225">
        <v>2601.720947265625</v>
      </c>
      <c r="BQ84" s="225">
        <v>2685.315673828125</v>
      </c>
      <c r="BR84" s="225">
        <v>2383.55517578125</v>
      </c>
      <c r="BS84" s="225">
        <v>1813.0555419921875</v>
      </c>
      <c r="BT84" s="225">
        <v>2421.0908203125</v>
      </c>
      <c r="BU84" s="225">
        <v>1928.4100341796875</v>
      </c>
      <c r="BV84" s="225">
        <v>2834.956298828125</v>
      </c>
      <c r="BW84" s="225">
        <v>2060.9287109375</v>
      </c>
      <c r="BX84" s="225">
        <v>2801.936279296875</v>
      </c>
      <c r="BY84" s="225">
        <v>1993.568603515625</v>
      </c>
      <c r="BZ84" s="225">
        <v>2792.01171875</v>
      </c>
      <c r="CA84" s="225">
        <v>1799.9656982421875</v>
      </c>
      <c r="CB84" s="225">
        <v>2591.453125</v>
      </c>
      <c r="CC84" s="225">
        <v>2692.260986328125</v>
      </c>
      <c r="CD84" s="225">
        <v>2389.105712890625</v>
      </c>
      <c r="CE84" s="225">
        <v>1808.3685302734375</v>
      </c>
      <c r="CF84" s="225">
        <v>2430.467041015625</v>
      </c>
      <c r="CG84" s="225">
        <v>1840.3851318359375</v>
      </c>
      <c r="CH84" s="225">
        <v>2837.232666015625</v>
      </c>
      <c r="CI84" s="225">
        <v>2060.65673828125</v>
      </c>
      <c r="CJ84" s="225">
        <v>2796.92431640625</v>
      </c>
      <c r="CK84" s="225">
        <v>1983.0506591796875</v>
      </c>
      <c r="CL84" s="225">
        <v>2821.11328125</v>
      </c>
      <c r="CM84" s="225">
        <v>1776.6942138671875</v>
      </c>
      <c r="CN84" s="225">
        <v>2593.154052734375</v>
      </c>
      <c r="CO84" s="225">
        <v>2652.944091796875</v>
      </c>
      <c r="CP84" s="225">
        <v>2394.173095703125</v>
      </c>
      <c r="CQ84" s="225">
        <v>1806.1990966796875</v>
      </c>
      <c r="CR84" s="225">
        <v>2431.252685546875</v>
      </c>
      <c r="CS84" s="225">
        <v>1934.667236328125</v>
      </c>
      <c r="CT84" s="225">
        <v>2838.2275390625</v>
      </c>
      <c r="CU84" s="225">
        <v>2050.2021484375</v>
      </c>
      <c r="CV84" s="225">
        <v>2793.3779296875</v>
      </c>
      <c r="CW84" s="225">
        <v>1978.7406005859375</v>
      </c>
      <c r="CX84" s="225">
        <v>2819.2255859375</v>
      </c>
      <c r="CY84" s="225">
        <v>1780.1046142578125</v>
      </c>
      <c r="CZ84" s="225">
        <v>2598.9716796875</v>
      </c>
      <c r="DA84" s="225">
        <v>2678.505615234375</v>
      </c>
      <c r="DB84" s="225">
        <v>2361.037353515625</v>
      </c>
      <c r="DC84" s="225">
        <v>1798.6243896484375</v>
      </c>
      <c r="DD84" s="225">
        <v>2430.2197265625</v>
      </c>
      <c r="DE84" s="225">
        <v>1916.741943359375</v>
      </c>
      <c r="DF84" s="225">
        <v>2826.330810546875</v>
      </c>
      <c r="DG84" s="225">
        <v>2046.1612548828125</v>
      </c>
      <c r="DH84" s="225">
        <v>2790.6953125</v>
      </c>
      <c r="DI84" s="225">
        <v>1982.139404296875</v>
      </c>
      <c r="DJ84" s="225">
        <v>2837.78271484375</v>
      </c>
      <c r="DK84" s="225">
        <v>1750.197998046875</v>
      </c>
      <c r="DL84" s="225">
        <v>2590.62841796875</v>
      </c>
      <c r="DM84" s="225">
        <v>2670.527099609375</v>
      </c>
      <c r="DN84" s="225">
        <v>2395.209228515625</v>
      </c>
      <c r="DO84" s="225">
        <v>1801.7135009765625</v>
      </c>
      <c r="DP84" s="225">
        <v>2430.25634765625</v>
      </c>
      <c r="DQ84" s="225">
        <v>1883.0887451171875</v>
      </c>
      <c r="DR84" s="225">
        <v>2821.734619140625</v>
      </c>
      <c r="DS84" s="225">
        <v>2040.3411865234375</v>
      </c>
      <c r="DT84" s="225">
        <v>2784.394287109375</v>
      </c>
      <c r="DU84" s="225">
        <v>1979.4141845703125</v>
      </c>
      <c r="DV84" s="225">
        <v>2835.442626953125</v>
      </c>
      <c r="DW84" s="225">
        <v>1751.524169921875</v>
      </c>
      <c r="DX84" s="225">
        <v>2587.872314453125</v>
      </c>
      <c r="DY84" s="225">
        <v>2665.4619140625</v>
      </c>
      <c r="DZ84" s="225">
        <v>2384.816162109375</v>
      </c>
      <c r="EA84" s="225">
        <v>1798.0067138671875</v>
      </c>
      <c r="EB84" s="225">
        <v>2432.282958984375</v>
      </c>
      <c r="EC84" s="225">
        <v>1971.2490234375</v>
      </c>
      <c r="ED84" s="225">
        <v>2816.416259765625</v>
      </c>
      <c r="EE84" s="225">
        <v>2042.98876953125</v>
      </c>
      <c r="EF84" s="225">
        <v>2781.48583984375</v>
      </c>
      <c r="EG84" s="225">
        <v>1969.8214111328125</v>
      </c>
      <c r="EH84" s="225">
        <v>2847.5205078125</v>
      </c>
      <c r="EI84" s="225">
        <v>1749.916748046875</v>
      </c>
      <c r="EJ84" s="225">
        <v>2591.9111328125</v>
      </c>
      <c r="EK84" s="225">
        <v>2639.413818359375</v>
      </c>
      <c r="EL84" s="225">
        <v>2361.20751953125</v>
      </c>
      <c r="EM84" s="225">
        <v>1790.68798828125</v>
      </c>
      <c r="EN84" s="225">
        <v>2438.732421875</v>
      </c>
      <c r="EO84" s="225">
        <v>1907.7943115234375</v>
      </c>
      <c r="EP84" s="225">
        <v>2812.691162109375</v>
      </c>
      <c r="EQ84" s="225">
        <v>2042.4287109375</v>
      </c>
      <c r="ER84" s="225">
        <v>2779.08203125</v>
      </c>
      <c r="ES84" s="225">
        <v>1980.0291748046875</v>
      </c>
      <c r="ET84" s="225">
        <v>2856.99560546875</v>
      </c>
      <c r="EU84" s="225">
        <v>1749.7783203125</v>
      </c>
      <c r="EV84" s="225">
        <v>2587.1884765625</v>
      </c>
      <c r="EW84" s="225">
        <v>2593.900390625</v>
      </c>
      <c r="EX84" s="225">
        <v>2372.449951171875</v>
      </c>
      <c r="EY84" s="225">
        <v>1789.453125</v>
      </c>
      <c r="EZ84" s="225">
        <v>2437.56103515625</v>
      </c>
      <c r="FA84" s="225">
        <v>1933.096435546875</v>
      </c>
      <c r="FB84" s="225">
        <v>2810.429931640625</v>
      </c>
      <c r="FC84" s="225">
        <v>2041.3624267578125</v>
      </c>
      <c r="FD84" s="225">
        <v>2772.64453125</v>
      </c>
      <c r="FE84" s="225">
        <v>1969.4573974609375</v>
      </c>
      <c r="FF84" s="225">
        <v>2867.193359375</v>
      </c>
      <c r="FG84" s="225">
        <v>1740.025634765625</v>
      </c>
      <c r="FH84" s="225">
        <v>2593.5810546875</v>
      </c>
      <c r="FI84" s="225">
        <v>2594.219970703125</v>
      </c>
      <c r="FJ84" s="225">
        <v>2377.4658203125</v>
      </c>
      <c r="FK84" s="225">
        <v>1789.8397216796875</v>
      </c>
      <c r="FL84" s="225">
        <v>2442.037841796875</v>
      </c>
      <c r="FM84" s="225">
        <v>1955.974853515625</v>
      </c>
      <c r="FN84" s="225">
        <v>2805.6796875</v>
      </c>
      <c r="FO84" s="225">
        <v>2042.0506591796875</v>
      </c>
      <c r="FP84" s="225">
        <v>2765.9384765625</v>
      </c>
      <c r="FQ84" s="225">
        <v>1958.73095703125</v>
      </c>
      <c r="FR84" s="225">
        <v>2882.45849609375</v>
      </c>
      <c r="FS84" s="225">
        <v>1750.6951904296875</v>
      </c>
      <c r="FT84" s="225">
        <v>2600.297119140625</v>
      </c>
      <c r="FU84" s="225">
        <v>2554.656982421875</v>
      </c>
      <c r="FV84" s="225">
        <v>2332.827392578125</v>
      </c>
      <c r="FW84" s="225">
        <v>1780.945068359375</v>
      </c>
      <c r="FX84" s="225">
        <v>2450.355712890625</v>
      </c>
      <c r="FY84" s="225">
        <v>1995.5291748046875</v>
      </c>
      <c r="FZ84" s="225">
        <v>2797.460205078125</v>
      </c>
      <c r="GA84" s="225">
        <v>2043.8743896484375</v>
      </c>
      <c r="GB84" s="225">
        <v>2560.180419921875</v>
      </c>
      <c r="GC84" s="225">
        <v>2549.055908203125</v>
      </c>
      <c r="GD84" s="225">
        <v>2516.790283203125</v>
      </c>
      <c r="GE84" s="225">
        <v>2512.552978515625</v>
      </c>
      <c r="GF84" s="225">
        <v>2515.6298828125</v>
      </c>
      <c r="GG84" s="225">
        <v>2504.71240234375</v>
      </c>
      <c r="GH84" s="225">
        <v>2492.82568359375</v>
      </c>
      <c r="GI84" s="225">
        <v>2491.15185546875</v>
      </c>
      <c r="GJ84" s="225">
        <v>2475.467041015625</v>
      </c>
      <c r="GK84" s="225">
        <v>2462.650146484375</v>
      </c>
      <c r="GL84" s="225">
        <v>2786.509521484375</v>
      </c>
      <c r="GM84" s="225">
        <v>1976.739501953125</v>
      </c>
      <c r="GN84" s="225">
        <v>2841.729736328125</v>
      </c>
      <c r="GO84" s="225">
        <v>1760.1287841796875</v>
      </c>
      <c r="GP84" s="225">
        <v>2594.292236328125</v>
      </c>
      <c r="GQ84" s="225">
        <v>2617.44384765625</v>
      </c>
      <c r="GR84" s="225">
        <v>2368.115478515625</v>
      </c>
      <c r="GS84" s="225">
        <v>1794.9345703125</v>
      </c>
      <c r="GT84" s="225">
        <v>2438.071533203125</v>
      </c>
      <c r="GU84" s="225">
        <v>1944.357666015625</v>
      </c>
      <c r="GV84" s="225">
        <v>2812.821044921875</v>
      </c>
      <c r="GW84" s="225">
        <v>2045.0494384765625</v>
      </c>
      <c r="GX84" s="225">
        <v>2498.536376953125</v>
      </c>
      <c r="GY84" s="225">
        <v>2498.5361328125</v>
      </c>
    </row>
    <row r="85" spans="1:207" x14ac:dyDescent="0.25">
      <c r="A85" s="226">
        <v>45231</v>
      </c>
      <c r="B85" s="225">
        <v>11</v>
      </c>
      <c r="C85" s="225">
        <v>2023</v>
      </c>
      <c r="D85" s="225">
        <v>2835.949462890625</v>
      </c>
      <c r="E85" s="225">
        <v>2881.568603515625</v>
      </c>
      <c r="F85" s="225">
        <v>2951.33935546875</v>
      </c>
      <c r="G85" s="225">
        <v>3006.022216796875</v>
      </c>
      <c r="H85" s="225">
        <v>2915.043701171875</v>
      </c>
      <c r="I85" s="225">
        <v>2745.76123046875</v>
      </c>
      <c r="J85" s="225">
        <v>2841.618896484375</v>
      </c>
      <c r="K85" s="225">
        <v>2881.9169921875</v>
      </c>
      <c r="L85" s="225">
        <v>2928.289306640625</v>
      </c>
      <c r="M85" s="225">
        <v>2975.406982421875</v>
      </c>
      <c r="N85" s="225">
        <v>2900.018798828125</v>
      </c>
      <c r="O85" s="225">
        <v>2749.705810546875</v>
      </c>
      <c r="P85" s="225">
        <v>2793.2470703125</v>
      </c>
      <c r="Q85" s="225">
        <v>2836.810546875</v>
      </c>
      <c r="R85" s="225">
        <v>2910.006103515625</v>
      </c>
      <c r="S85" s="225">
        <v>2968.26708984375</v>
      </c>
      <c r="T85" s="225">
        <v>2881.658203125</v>
      </c>
      <c r="U85" s="225">
        <v>2755.272705078125</v>
      </c>
      <c r="V85" s="225">
        <v>2777.10546875</v>
      </c>
      <c r="W85" s="225">
        <v>2864.194580078125</v>
      </c>
      <c r="X85" s="225">
        <v>2900.146484375</v>
      </c>
      <c r="Y85" s="225">
        <v>2961.93994140625</v>
      </c>
      <c r="Z85" s="225">
        <v>2878.234619140625</v>
      </c>
      <c r="AA85" s="225">
        <v>2749.7373046875</v>
      </c>
      <c r="AB85" s="225">
        <v>2806.867919921875</v>
      </c>
      <c r="AC85" s="225">
        <v>2854.522216796875</v>
      </c>
      <c r="AD85" s="225">
        <v>2886.89404296875</v>
      </c>
      <c r="AE85" s="225">
        <v>2948.5224609375</v>
      </c>
      <c r="AF85" s="225">
        <v>2863.710205078125</v>
      </c>
      <c r="AG85" s="225">
        <v>2762.12890625</v>
      </c>
      <c r="AH85" s="225">
        <v>2784.578857421875</v>
      </c>
      <c r="AI85" s="225">
        <v>2851.852294921875</v>
      </c>
      <c r="AJ85" s="225">
        <v>2880.883056640625</v>
      </c>
      <c r="AK85" s="225">
        <v>2948.257080078125</v>
      </c>
      <c r="AL85" s="225">
        <v>2867.828857421875</v>
      </c>
      <c r="AM85" s="225">
        <v>2764.97314453125</v>
      </c>
      <c r="AN85" s="225">
        <v>2776.498779296875</v>
      </c>
      <c r="AO85" s="225">
        <v>2837.622314453125</v>
      </c>
      <c r="AP85" s="225">
        <v>2871.687255859375</v>
      </c>
      <c r="AQ85" s="225">
        <v>2934.140625</v>
      </c>
      <c r="AR85" s="225">
        <v>2836.814453125</v>
      </c>
      <c r="AS85" s="225">
        <v>2741.398681640625</v>
      </c>
      <c r="AT85" s="225">
        <v>2773.8642578125</v>
      </c>
      <c r="AU85" s="225">
        <v>2846.6474609375</v>
      </c>
      <c r="AV85" s="225">
        <v>2848.663818359375</v>
      </c>
      <c r="AW85" s="225">
        <v>2903.505126953125</v>
      </c>
      <c r="AX85" s="225">
        <v>2844.392333984375</v>
      </c>
      <c r="AY85" s="225">
        <v>2750.5439453125</v>
      </c>
      <c r="AZ85" s="225">
        <v>2759.72900390625</v>
      </c>
      <c r="BA85" s="225">
        <v>2828.573974609375</v>
      </c>
      <c r="BB85" s="225">
        <v>2831.0576171875</v>
      </c>
      <c r="BC85" s="225">
        <v>2877.962158203125</v>
      </c>
      <c r="BD85" s="225">
        <v>2837.5126953125</v>
      </c>
      <c r="BE85" s="225">
        <v>2735.8515625</v>
      </c>
      <c r="BF85" s="225">
        <v>2745.938720703125</v>
      </c>
      <c r="BG85" s="225">
        <v>2822.342041015625</v>
      </c>
      <c r="BH85" s="225">
        <v>2822.682373046875</v>
      </c>
      <c r="BI85" s="225">
        <v>2920.751708984375</v>
      </c>
      <c r="BJ85" s="225">
        <v>2795.731201171875</v>
      </c>
      <c r="BK85" s="225">
        <v>2741.170654296875</v>
      </c>
      <c r="BL85" s="225">
        <v>3234.263427734375</v>
      </c>
      <c r="BM85" s="225">
        <v>2240.791748046875</v>
      </c>
      <c r="BN85" s="225">
        <v>3069.57763671875</v>
      </c>
      <c r="BO85" s="225">
        <v>1952.8260498046875</v>
      </c>
      <c r="BP85" s="225">
        <v>2928.158935546875</v>
      </c>
      <c r="BQ85" s="225">
        <v>3109.61572265625</v>
      </c>
      <c r="BR85" s="225">
        <v>2631.193603515625</v>
      </c>
      <c r="BS85" s="225">
        <v>2088.0537109375</v>
      </c>
      <c r="BT85" s="225">
        <v>2732.934814453125</v>
      </c>
      <c r="BU85" s="225">
        <v>2086.908935546875</v>
      </c>
      <c r="BV85" s="225">
        <v>3167.13720703125</v>
      </c>
      <c r="BW85" s="225">
        <v>2299.171142578125</v>
      </c>
      <c r="BX85" s="225">
        <v>3228.93359375</v>
      </c>
      <c r="BY85" s="225">
        <v>2227.58056640625</v>
      </c>
      <c r="BZ85" s="225">
        <v>3079.933837890625</v>
      </c>
      <c r="CA85" s="225">
        <v>1934.513671875</v>
      </c>
      <c r="CB85" s="225">
        <v>2915.90771484375</v>
      </c>
      <c r="CC85" s="225">
        <v>3110.553466796875</v>
      </c>
      <c r="CD85" s="225">
        <v>2638.91943359375</v>
      </c>
      <c r="CE85" s="225">
        <v>2081.427978515625</v>
      </c>
      <c r="CF85" s="225">
        <v>2745.63134765625</v>
      </c>
      <c r="CG85" s="225">
        <v>1988.479736328125</v>
      </c>
      <c r="CH85" s="225">
        <v>3167.95361328125</v>
      </c>
      <c r="CI85" s="225">
        <v>2299.20751953125</v>
      </c>
      <c r="CJ85" s="225">
        <v>3226.238037109375</v>
      </c>
      <c r="CK85" s="225">
        <v>2216.58740234375</v>
      </c>
      <c r="CL85" s="225">
        <v>3108.195068359375</v>
      </c>
      <c r="CM85" s="225">
        <v>1906.1728515625</v>
      </c>
      <c r="CN85" s="225">
        <v>2917.31689453125</v>
      </c>
      <c r="CO85" s="225">
        <v>3072.49755859375</v>
      </c>
      <c r="CP85" s="225">
        <v>2643.585693359375</v>
      </c>
      <c r="CQ85" s="225">
        <v>2079.64306640625</v>
      </c>
      <c r="CR85" s="225">
        <v>2747.294189453125</v>
      </c>
      <c r="CS85" s="225">
        <v>2108.686767578125</v>
      </c>
      <c r="CT85" s="225">
        <v>3170.69384765625</v>
      </c>
      <c r="CU85" s="225">
        <v>2286.686767578125</v>
      </c>
      <c r="CV85" s="225">
        <v>3224.56591796875</v>
      </c>
      <c r="CW85" s="225">
        <v>2211.705078125</v>
      </c>
      <c r="CX85" s="225">
        <v>3108.902587890625</v>
      </c>
      <c r="CY85" s="225">
        <v>1912.824951171875</v>
      </c>
      <c r="CZ85" s="225">
        <v>2922.638671875</v>
      </c>
      <c r="DA85" s="225">
        <v>3097.415771484375</v>
      </c>
      <c r="DB85" s="225">
        <v>2605.40771484375</v>
      </c>
      <c r="DC85" s="225">
        <v>2070.59619140625</v>
      </c>
      <c r="DD85" s="225">
        <v>2749.71337890625</v>
      </c>
      <c r="DE85" s="225">
        <v>2087.333984375</v>
      </c>
      <c r="DF85" s="225">
        <v>3162.994873046875</v>
      </c>
      <c r="DG85" s="225">
        <v>2282.32470703125</v>
      </c>
      <c r="DH85" s="225">
        <v>3224.419189453125</v>
      </c>
      <c r="DI85" s="225">
        <v>2216.484619140625</v>
      </c>
      <c r="DJ85" s="225">
        <v>3128.21484375</v>
      </c>
      <c r="DK85" s="225">
        <v>1878.0751953125</v>
      </c>
      <c r="DL85" s="225">
        <v>2912.599365234375</v>
      </c>
      <c r="DM85" s="225">
        <v>3084.001953125</v>
      </c>
      <c r="DN85" s="225">
        <v>2645.549072265625</v>
      </c>
      <c r="DO85" s="225">
        <v>2075.366455078125</v>
      </c>
      <c r="DP85" s="225">
        <v>2750.192626953125</v>
      </c>
      <c r="DQ85" s="225">
        <v>2050.32666015625</v>
      </c>
      <c r="DR85" s="225">
        <v>3160.580322265625</v>
      </c>
      <c r="DS85" s="225">
        <v>2274.90966796875</v>
      </c>
      <c r="DT85" s="225">
        <v>3217.07568359375</v>
      </c>
      <c r="DU85" s="225">
        <v>2212.230712890625</v>
      </c>
      <c r="DV85" s="225">
        <v>3124.529296875</v>
      </c>
      <c r="DW85" s="225">
        <v>1878.8070068359375</v>
      </c>
      <c r="DX85" s="225">
        <v>2911.456787109375</v>
      </c>
      <c r="DY85" s="225">
        <v>3079.341064453125</v>
      </c>
      <c r="DZ85" s="225">
        <v>2633.5712890625</v>
      </c>
      <c r="EA85" s="225">
        <v>2070.453857421875</v>
      </c>
      <c r="EB85" s="225">
        <v>2752.83447265625</v>
      </c>
      <c r="EC85" s="225">
        <v>2152.902099609375</v>
      </c>
      <c r="ED85" s="225">
        <v>3154.5791015625</v>
      </c>
      <c r="EE85" s="225">
        <v>2278.3564453125</v>
      </c>
      <c r="EF85" s="225">
        <v>3214.3818359375</v>
      </c>
      <c r="EG85" s="225">
        <v>2200.679443359375</v>
      </c>
      <c r="EH85" s="225">
        <v>3134.55517578125</v>
      </c>
      <c r="EI85" s="225">
        <v>1877.6143798828125</v>
      </c>
      <c r="EJ85" s="225">
        <v>2916.728271484375</v>
      </c>
      <c r="EK85" s="225">
        <v>3054.73974609375</v>
      </c>
      <c r="EL85" s="225">
        <v>2605.91064453125</v>
      </c>
      <c r="EM85" s="225">
        <v>2061.307861328125</v>
      </c>
      <c r="EN85" s="225">
        <v>2759.44482421875</v>
      </c>
      <c r="EO85" s="225">
        <v>2077.10205078125</v>
      </c>
      <c r="EP85" s="225">
        <v>3151.404052734375</v>
      </c>
      <c r="EQ85" s="225">
        <v>2277.8525390625</v>
      </c>
      <c r="ER85" s="225">
        <v>3215.005126953125</v>
      </c>
      <c r="ES85" s="225">
        <v>2213.714599609375</v>
      </c>
      <c r="ET85" s="225">
        <v>3145.854248046875</v>
      </c>
      <c r="EU85" s="225">
        <v>1874.225341796875</v>
      </c>
      <c r="EV85" s="225">
        <v>2909.435302734375</v>
      </c>
      <c r="EW85" s="225">
        <v>3010.484130859375</v>
      </c>
      <c r="EX85" s="225">
        <v>2619.127685546875</v>
      </c>
      <c r="EY85" s="225">
        <v>2060.741943359375</v>
      </c>
      <c r="EZ85" s="225">
        <v>2760.81884765625</v>
      </c>
      <c r="FA85" s="225">
        <v>2107.291748046875</v>
      </c>
      <c r="FB85" s="225">
        <v>3150.291259765625</v>
      </c>
      <c r="FC85" s="225">
        <v>2276.5859375</v>
      </c>
      <c r="FD85" s="225">
        <v>3209.734619140625</v>
      </c>
      <c r="FE85" s="225">
        <v>2201.036376953125</v>
      </c>
      <c r="FF85" s="225">
        <v>3157.019287109375</v>
      </c>
      <c r="FG85" s="225">
        <v>1861.3265380859375</v>
      </c>
      <c r="FH85" s="225">
        <v>2917.135009765625</v>
      </c>
      <c r="FI85" s="225">
        <v>3008.915771484375</v>
      </c>
      <c r="FJ85" s="225">
        <v>2626.449951171875</v>
      </c>
      <c r="FK85" s="225">
        <v>2061.7001953125</v>
      </c>
      <c r="FL85" s="225">
        <v>2766.479248046875</v>
      </c>
      <c r="FM85" s="225">
        <v>2133.224609375</v>
      </c>
      <c r="FN85" s="225">
        <v>3147.61767578125</v>
      </c>
      <c r="FO85" s="225">
        <v>2277.02734375</v>
      </c>
      <c r="FP85" s="225">
        <v>3203.467529296875</v>
      </c>
      <c r="FQ85" s="225">
        <v>2188.22314453125</v>
      </c>
      <c r="FR85" s="225">
        <v>3167.69580078125</v>
      </c>
      <c r="FS85" s="225">
        <v>1869.954833984375</v>
      </c>
      <c r="FT85" s="225">
        <v>2924.593505859375</v>
      </c>
      <c r="FU85" s="225">
        <v>2971.713134765625</v>
      </c>
      <c r="FV85" s="225">
        <v>2574.140380859375</v>
      </c>
      <c r="FW85" s="225">
        <v>2050.818115234375</v>
      </c>
      <c r="FX85" s="225">
        <v>2775.666259765625</v>
      </c>
      <c r="FY85" s="225">
        <v>2184.257568359375</v>
      </c>
      <c r="FZ85" s="225">
        <v>3141.027587890625</v>
      </c>
      <c r="GA85" s="225">
        <v>2279.419189453125</v>
      </c>
      <c r="GB85" s="225">
        <v>2894.578369140625</v>
      </c>
      <c r="GC85" s="225">
        <v>2881.166015625</v>
      </c>
      <c r="GD85" s="225">
        <v>2840.708740234375</v>
      </c>
      <c r="GE85" s="225">
        <v>2835.792236328125</v>
      </c>
      <c r="GF85" s="225">
        <v>2841.2666015625</v>
      </c>
      <c r="GG85" s="225">
        <v>2826.632080078125</v>
      </c>
      <c r="GH85" s="225">
        <v>2811.048583984375</v>
      </c>
      <c r="GI85" s="225">
        <v>2809.197998046875</v>
      </c>
      <c r="GJ85" s="225">
        <v>2790.548095703125</v>
      </c>
      <c r="GK85" s="225">
        <v>2772.666015625</v>
      </c>
      <c r="GL85" s="225">
        <v>3219.051025390625</v>
      </c>
      <c r="GM85" s="225">
        <v>2209.21728515625</v>
      </c>
      <c r="GN85" s="225">
        <v>3129.9541015625</v>
      </c>
      <c r="GO85" s="225">
        <v>1886.1585693359375</v>
      </c>
      <c r="GP85" s="225">
        <v>2918.09765625</v>
      </c>
      <c r="GQ85" s="225">
        <v>3033.810791015625</v>
      </c>
      <c r="GR85" s="225">
        <v>2614.4248046875</v>
      </c>
      <c r="GS85" s="225">
        <v>2066.884033203125</v>
      </c>
      <c r="GT85" s="225">
        <v>2759.452392578125</v>
      </c>
      <c r="GU85" s="225">
        <v>2120.41357421875</v>
      </c>
      <c r="GV85" s="225">
        <v>3152.265869140625</v>
      </c>
      <c r="GW85" s="225">
        <v>2280.755126953125</v>
      </c>
      <c r="GX85" s="225">
        <v>2818.4072265625</v>
      </c>
      <c r="GY85" s="225">
        <v>2818.406982421875</v>
      </c>
    </row>
    <row r="86" spans="1:207" x14ac:dyDescent="0.25">
      <c r="A86" s="226">
        <v>45261</v>
      </c>
      <c r="B86" s="225">
        <v>12</v>
      </c>
      <c r="C86" s="225">
        <v>2023</v>
      </c>
      <c r="D86" s="225">
        <v>3562.521728515625</v>
      </c>
      <c r="E86" s="225">
        <v>3618.370849609375</v>
      </c>
      <c r="F86" s="225">
        <v>3709.128173828125</v>
      </c>
      <c r="G86" s="225">
        <v>3864.2109375</v>
      </c>
      <c r="H86" s="225">
        <v>3669.37646484375</v>
      </c>
      <c r="I86" s="225">
        <v>3405.81298828125</v>
      </c>
      <c r="J86" s="225">
        <v>3570.41259765625</v>
      </c>
      <c r="K86" s="225">
        <v>3625.243896484375</v>
      </c>
      <c r="L86" s="225">
        <v>3675.3828125</v>
      </c>
      <c r="M86" s="225">
        <v>3815.592041015625</v>
      </c>
      <c r="N86" s="225">
        <v>3646.28955078125</v>
      </c>
      <c r="O86" s="225">
        <v>3399.189453125</v>
      </c>
      <c r="P86" s="225">
        <v>3494.85009765625</v>
      </c>
      <c r="Q86" s="225">
        <v>3557.498046875</v>
      </c>
      <c r="R86" s="225">
        <v>3649.519287109375</v>
      </c>
      <c r="S86" s="225">
        <v>3826.1416015625</v>
      </c>
      <c r="T86" s="225">
        <v>3626.40869140625</v>
      </c>
      <c r="U86" s="225">
        <v>3416.1162109375</v>
      </c>
      <c r="V86" s="225">
        <v>3481.2392578125</v>
      </c>
      <c r="W86" s="225">
        <v>3589.408203125</v>
      </c>
      <c r="X86" s="225">
        <v>3644.844482421875</v>
      </c>
      <c r="Y86" s="225">
        <v>3797.5107421875</v>
      </c>
      <c r="Z86" s="225">
        <v>3631.002685546875</v>
      </c>
      <c r="AA86" s="225">
        <v>3418.08935546875</v>
      </c>
      <c r="AB86" s="225">
        <v>3518.20751953125</v>
      </c>
      <c r="AC86" s="225">
        <v>3584.955078125</v>
      </c>
      <c r="AD86" s="225">
        <v>3625.94921875</v>
      </c>
      <c r="AE86" s="225">
        <v>3800.110595703125</v>
      </c>
      <c r="AF86" s="225">
        <v>3607.5517578125</v>
      </c>
      <c r="AG86" s="225">
        <v>3442.746826171875</v>
      </c>
      <c r="AH86" s="225">
        <v>3479.48486328125</v>
      </c>
      <c r="AI86" s="225">
        <v>3580.480712890625</v>
      </c>
      <c r="AJ86" s="225">
        <v>3607.947509765625</v>
      </c>
      <c r="AK86" s="225">
        <v>3773.91455078125</v>
      </c>
      <c r="AL86" s="225">
        <v>3620.32177734375</v>
      </c>
      <c r="AM86" s="225">
        <v>3439.407958984375</v>
      </c>
      <c r="AN86" s="225">
        <v>3479.0615234375</v>
      </c>
      <c r="AO86" s="225">
        <v>3564.320556640625</v>
      </c>
      <c r="AP86" s="225">
        <v>3596.728271484375</v>
      </c>
      <c r="AQ86" s="225">
        <v>3779.57373046875</v>
      </c>
      <c r="AR86" s="225">
        <v>3579.83642578125</v>
      </c>
      <c r="AS86" s="225">
        <v>3400.53466796875</v>
      </c>
      <c r="AT86" s="225">
        <v>3473.6376953125</v>
      </c>
      <c r="AU86" s="225">
        <v>3571.973876953125</v>
      </c>
      <c r="AV86" s="225">
        <v>3563.0087890625</v>
      </c>
      <c r="AW86" s="225">
        <v>3717.487060546875</v>
      </c>
      <c r="AX86" s="225">
        <v>3588.13818359375</v>
      </c>
      <c r="AY86" s="225">
        <v>3423.27685546875</v>
      </c>
      <c r="AZ86" s="225">
        <v>3452.077392578125</v>
      </c>
      <c r="BA86" s="225">
        <v>3543.220947265625</v>
      </c>
      <c r="BB86" s="225">
        <v>3545.87841796875</v>
      </c>
      <c r="BC86" s="225">
        <v>3682.99755859375</v>
      </c>
      <c r="BD86" s="225">
        <v>3579.46044921875</v>
      </c>
      <c r="BE86" s="225">
        <v>3398.692626953125</v>
      </c>
      <c r="BF86" s="225">
        <v>3434.718994140625</v>
      </c>
      <c r="BG86" s="225">
        <v>3538.757568359375</v>
      </c>
      <c r="BH86" s="225">
        <v>3529.4326171875</v>
      </c>
      <c r="BI86" s="225">
        <v>3747.651123046875</v>
      </c>
      <c r="BJ86" s="225">
        <v>3527.540771484375</v>
      </c>
      <c r="BK86" s="225">
        <v>3405.21044921875</v>
      </c>
      <c r="BL86" s="225">
        <v>4198.88916015625</v>
      </c>
      <c r="BM86" s="225">
        <v>2691.583740234375</v>
      </c>
      <c r="BN86" s="225">
        <v>3590.310791015625</v>
      </c>
      <c r="BO86" s="225">
        <v>2226.510986328125</v>
      </c>
      <c r="BP86" s="225">
        <v>3822.512939453125</v>
      </c>
      <c r="BQ86" s="225">
        <v>4135.56298828125</v>
      </c>
      <c r="BR86" s="225">
        <v>3489.927978515625</v>
      </c>
      <c r="BS86" s="225">
        <v>2421.756591796875</v>
      </c>
      <c r="BT86" s="225">
        <v>3286.00439453125</v>
      </c>
      <c r="BU86" s="225">
        <v>2222.8935546875</v>
      </c>
      <c r="BV86" s="225">
        <v>3851.345458984375</v>
      </c>
      <c r="BW86" s="225">
        <v>3066.952392578125</v>
      </c>
      <c r="BX86" s="225">
        <v>4189.74609375</v>
      </c>
      <c r="BY86" s="225">
        <v>2676.286865234375</v>
      </c>
      <c r="BZ86" s="225">
        <v>3600.019775390625</v>
      </c>
      <c r="CA86" s="225">
        <v>2199.58740234375</v>
      </c>
      <c r="CB86" s="225">
        <v>3806.34228515625</v>
      </c>
      <c r="CC86" s="225">
        <v>4144.20458984375</v>
      </c>
      <c r="CD86" s="225">
        <v>3491.41064453125</v>
      </c>
      <c r="CE86" s="225">
        <v>2410.267578125</v>
      </c>
      <c r="CF86" s="225">
        <v>3302.834228515625</v>
      </c>
      <c r="CG86" s="225">
        <v>2111.39111328125</v>
      </c>
      <c r="CH86" s="225">
        <v>3852.180908203125</v>
      </c>
      <c r="CI86" s="225">
        <v>3061.310791015625</v>
      </c>
      <c r="CJ86" s="225">
        <v>4184.9970703125</v>
      </c>
      <c r="CK86" s="225">
        <v>2662.8046875</v>
      </c>
      <c r="CL86" s="225">
        <v>3636.108642578125</v>
      </c>
      <c r="CM86" s="225">
        <v>2167.28369140625</v>
      </c>
      <c r="CN86" s="225">
        <v>3807.97998046875</v>
      </c>
      <c r="CO86" s="225">
        <v>4084.4296875</v>
      </c>
      <c r="CP86" s="225">
        <v>3500.1904296875</v>
      </c>
      <c r="CQ86" s="225">
        <v>2406.23193359375</v>
      </c>
      <c r="CR86" s="225">
        <v>3301.814208984375</v>
      </c>
      <c r="CS86" s="225">
        <v>2245.10693359375</v>
      </c>
      <c r="CT86" s="225">
        <v>3855.455322265625</v>
      </c>
      <c r="CU86" s="225">
        <v>3038.83056640625</v>
      </c>
      <c r="CV86" s="225">
        <v>4182.59765625</v>
      </c>
      <c r="CW86" s="225">
        <v>2658.96630859375</v>
      </c>
      <c r="CX86" s="225">
        <v>3635.111083984375</v>
      </c>
      <c r="CY86" s="225">
        <v>2174.548828125</v>
      </c>
      <c r="CZ86" s="225">
        <v>3817.580810546875</v>
      </c>
      <c r="DA86" s="225">
        <v>4124.92822265625</v>
      </c>
      <c r="DB86" s="225">
        <v>3436.919921875</v>
      </c>
      <c r="DC86" s="225">
        <v>2394.5029296875</v>
      </c>
      <c r="DD86" s="225">
        <v>3302.803955078125</v>
      </c>
      <c r="DE86" s="225">
        <v>2221.078125</v>
      </c>
      <c r="DF86" s="225">
        <v>3848.09521484375</v>
      </c>
      <c r="DG86" s="225">
        <v>3025.78271484375</v>
      </c>
      <c r="DH86" s="225">
        <v>4182.42919921875</v>
      </c>
      <c r="DI86" s="225">
        <v>2663.55859375</v>
      </c>
      <c r="DJ86" s="225">
        <v>3656.745849609375</v>
      </c>
      <c r="DK86" s="225">
        <v>2135.98681640625</v>
      </c>
      <c r="DL86" s="225">
        <v>3805.106201171875</v>
      </c>
      <c r="DM86" s="225">
        <v>4105.83837890625</v>
      </c>
      <c r="DN86" s="225">
        <v>3493.78515625</v>
      </c>
      <c r="DO86" s="225">
        <v>2398.566162109375</v>
      </c>
      <c r="DP86" s="225">
        <v>3301.3203125</v>
      </c>
      <c r="DQ86" s="225">
        <v>2180.48486328125</v>
      </c>
      <c r="DR86" s="225">
        <v>3841.774169921875</v>
      </c>
      <c r="DS86" s="225">
        <v>3020.41845703125</v>
      </c>
      <c r="DT86" s="225">
        <v>4171.23046875</v>
      </c>
      <c r="DU86" s="225">
        <v>2658.178466796875</v>
      </c>
      <c r="DV86" s="225">
        <v>3654.945556640625</v>
      </c>
      <c r="DW86" s="225">
        <v>2134.938720703125</v>
      </c>
      <c r="DX86" s="225">
        <v>3800.816650390625</v>
      </c>
      <c r="DY86" s="225">
        <v>4098.634765625</v>
      </c>
      <c r="DZ86" s="225">
        <v>3470.272216796875</v>
      </c>
      <c r="EA86" s="225">
        <v>2393.086181640625</v>
      </c>
      <c r="EB86" s="225">
        <v>3305.587646484375</v>
      </c>
      <c r="EC86" s="225">
        <v>2294.379638671875</v>
      </c>
      <c r="ED86" s="225">
        <v>3833.05419921875</v>
      </c>
      <c r="EE86" s="225">
        <v>3017.900634765625</v>
      </c>
      <c r="EF86" s="225">
        <v>4167.078125</v>
      </c>
      <c r="EG86" s="225">
        <v>2644.93212890625</v>
      </c>
      <c r="EH86" s="225">
        <v>3669.490234375</v>
      </c>
      <c r="EI86" s="225">
        <v>2133.161865234375</v>
      </c>
      <c r="EJ86" s="225">
        <v>3803.92431640625</v>
      </c>
      <c r="EK86" s="225">
        <v>4057.110107421875</v>
      </c>
      <c r="EL86" s="225">
        <v>3431.835205078125</v>
      </c>
      <c r="EM86" s="225">
        <v>2382.0615234375</v>
      </c>
      <c r="EN86" s="225">
        <v>3317.45849609375</v>
      </c>
      <c r="EO86" s="225">
        <v>2209.59521484375</v>
      </c>
      <c r="EP86" s="225">
        <v>3832.18212890625</v>
      </c>
      <c r="EQ86" s="225">
        <v>3016.031982421875</v>
      </c>
      <c r="ER86" s="225">
        <v>4168.345703125</v>
      </c>
      <c r="ES86" s="225">
        <v>2660.326904296875</v>
      </c>
      <c r="ET86" s="225">
        <v>3684.363037109375</v>
      </c>
      <c r="EU86" s="225">
        <v>2132.175048828125</v>
      </c>
      <c r="EV86" s="225">
        <v>3801.8603515625</v>
      </c>
      <c r="EW86" s="225">
        <v>3984.1376953125</v>
      </c>
      <c r="EX86" s="225">
        <v>3446.5791015625</v>
      </c>
      <c r="EY86" s="225">
        <v>2380.376953125</v>
      </c>
      <c r="EZ86" s="225">
        <v>3316.9443359375</v>
      </c>
      <c r="FA86" s="225">
        <v>2242.709228515625</v>
      </c>
      <c r="FB86" s="225">
        <v>3831.30078125</v>
      </c>
      <c r="FC86" s="225">
        <v>3012.015869140625</v>
      </c>
      <c r="FD86" s="225">
        <v>4160.3447265625</v>
      </c>
      <c r="FE86" s="225">
        <v>2646.768310546875</v>
      </c>
      <c r="FF86" s="225">
        <v>3697.2412109375</v>
      </c>
      <c r="FG86" s="225">
        <v>2117.48291015625</v>
      </c>
      <c r="FH86" s="225">
        <v>3810.64794921875</v>
      </c>
      <c r="FI86" s="225">
        <v>3982.303466796875</v>
      </c>
      <c r="FJ86" s="225">
        <v>3452.5205078125</v>
      </c>
      <c r="FK86" s="225">
        <v>2380.67626953125</v>
      </c>
      <c r="FL86" s="225">
        <v>3324.65185546875</v>
      </c>
      <c r="FM86" s="225">
        <v>2270.88623046875</v>
      </c>
      <c r="FN86" s="225">
        <v>3824.3740234375</v>
      </c>
      <c r="FO86" s="225">
        <v>3009.70458984375</v>
      </c>
      <c r="FP86" s="225">
        <v>4150.087890625</v>
      </c>
      <c r="FQ86" s="225">
        <v>2631.225341796875</v>
      </c>
      <c r="FR86" s="225">
        <v>3716.936279296875</v>
      </c>
      <c r="FS86" s="225">
        <v>2126.67333984375</v>
      </c>
      <c r="FT86" s="225">
        <v>3820.2333984375</v>
      </c>
      <c r="FU86" s="225">
        <v>3921.042236328125</v>
      </c>
      <c r="FV86" s="225">
        <v>3380.118408203125</v>
      </c>
      <c r="FW86" s="225">
        <v>2368.46435546875</v>
      </c>
      <c r="FX86" s="225">
        <v>3340.122802734375</v>
      </c>
      <c r="FY86" s="225">
        <v>2328.474853515625</v>
      </c>
      <c r="FZ86" s="225">
        <v>3824.48681640625</v>
      </c>
      <c r="GA86" s="225">
        <v>3006.28955078125</v>
      </c>
      <c r="GB86" s="225">
        <v>3647.4755859375</v>
      </c>
      <c r="GC86" s="225">
        <v>3626.332763671875</v>
      </c>
      <c r="GD86" s="225">
        <v>3566.722412109375</v>
      </c>
      <c r="GE86" s="225">
        <v>3561.3955078125</v>
      </c>
      <c r="GF86" s="225">
        <v>3570.339599609375</v>
      </c>
      <c r="GG86" s="225">
        <v>3543.51416015625</v>
      </c>
      <c r="GH86" s="225">
        <v>3528.14013671875</v>
      </c>
      <c r="GI86" s="225">
        <v>3522.82958984375</v>
      </c>
      <c r="GJ86" s="225">
        <v>3493.596923828125</v>
      </c>
      <c r="GK86" s="225">
        <v>3470.546630859375</v>
      </c>
      <c r="GL86" s="225">
        <v>4174.39794921875</v>
      </c>
      <c r="GM86" s="225">
        <v>2655.29345703125</v>
      </c>
      <c r="GN86" s="225">
        <v>3663.9384765625</v>
      </c>
      <c r="GO86" s="225">
        <v>2145.024658203125</v>
      </c>
      <c r="GP86" s="225">
        <v>3810.846435546875</v>
      </c>
      <c r="GQ86" s="225">
        <v>4022.19775390625</v>
      </c>
      <c r="GR86" s="225">
        <v>3443.954345703125</v>
      </c>
      <c r="GS86" s="225">
        <v>2389.13427734375</v>
      </c>
      <c r="GT86" s="225">
        <v>3316.875244140625</v>
      </c>
      <c r="GU86" s="225">
        <v>2257.632568359375</v>
      </c>
      <c r="GV86" s="225">
        <v>3833.654052734375</v>
      </c>
      <c r="GW86" s="225">
        <v>3019.9248046875</v>
      </c>
      <c r="GX86" s="225">
        <v>3535.775634765625</v>
      </c>
      <c r="GY86" s="225">
        <v>3535.775390625</v>
      </c>
    </row>
    <row r="87" spans="1:207" x14ac:dyDescent="0.25">
      <c r="A87" s="226">
        <v>45292</v>
      </c>
      <c r="B87" s="225">
        <v>1</v>
      </c>
      <c r="C87" s="225">
        <v>2024</v>
      </c>
      <c r="D87" s="225">
        <v>4246.07763671875</v>
      </c>
      <c r="E87" s="225">
        <v>4374.1552734375</v>
      </c>
      <c r="F87" s="225">
        <v>4508.10009765625</v>
      </c>
      <c r="G87" s="225">
        <v>4607.775390625</v>
      </c>
      <c r="H87" s="225">
        <v>4464.66162109375</v>
      </c>
      <c r="I87" s="225">
        <v>4242.27685546875</v>
      </c>
      <c r="J87" s="225">
        <v>4262.57666015625</v>
      </c>
      <c r="K87" s="225">
        <v>4378.43896484375</v>
      </c>
      <c r="L87" s="225">
        <v>4471.46826171875</v>
      </c>
      <c r="M87" s="225">
        <v>4553.591796875</v>
      </c>
      <c r="N87" s="225">
        <v>4427.76513671875</v>
      </c>
      <c r="O87" s="225">
        <v>4203.57470703125</v>
      </c>
      <c r="P87" s="225">
        <v>4161.57373046875</v>
      </c>
      <c r="Q87" s="225">
        <v>4304.38623046875</v>
      </c>
      <c r="R87" s="225">
        <v>4445.736328125</v>
      </c>
      <c r="S87" s="225">
        <v>4580.25537109375</v>
      </c>
      <c r="T87" s="225">
        <v>4417.96044921875</v>
      </c>
      <c r="U87" s="225">
        <v>4240.607421875</v>
      </c>
      <c r="V87" s="225">
        <v>4163.3212890625</v>
      </c>
      <c r="W87" s="225">
        <v>4341.9423828125</v>
      </c>
      <c r="X87" s="225">
        <v>4447.37158203125</v>
      </c>
      <c r="Y87" s="225">
        <v>4535.35400390625</v>
      </c>
      <c r="Z87" s="225">
        <v>4434.69677734375</v>
      </c>
      <c r="AA87" s="225">
        <v>4262.41259765625</v>
      </c>
      <c r="AB87" s="225">
        <v>4201.5615234375</v>
      </c>
      <c r="AC87" s="225">
        <v>4337.8173828125</v>
      </c>
      <c r="AD87" s="225">
        <v>4420.22705078125</v>
      </c>
      <c r="AE87" s="225">
        <v>4556.78759765625</v>
      </c>
      <c r="AF87" s="225">
        <v>4403.86865234375</v>
      </c>
      <c r="AG87" s="225">
        <v>4291.18017578125</v>
      </c>
      <c r="AH87" s="225">
        <v>4148.1435546875</v>
      </c>
      <c r="AI87" s="225">
        <v>4333.39990234375</v>
      </c>
      <c r="AJ87" s="225">
        <v>4392.65869140625</v>
      </c>
      <c r="AK87" s="225">
        <v>4507.244140625</v>
      </c>
      <c r="AL87" s="225">
        <v>4427.09130859375</v>
      </c>
      <c r="AM87" s="225">
        <v>4271.95751953125</v>
      </c>
      <c r="AN87" s="225">
        <v>4164.77783203125</v>
      </c>
      <c r="AO87" s="225">
        <v>4317.390625</v>
      </c>
      <c r="AP87" s="225">
        <v>4382.78125</v>
      </c>
      <c r="AQ87" s="225">
        <v>4539.8388671875</v>
      </c>
      <c r="AR87" s="225">
        <v>4405.30029296875</v>
      </c>
      <c r="AS87" s="225">
        <v>4224.11328125</v>
      </c>
      <c r="AT87" s="225">
        <v>4151.94384765625</v>
      </c>
      <c r="AU87" s="225">
        <v>4330.58642578125</v>
      </c>
      <c r="AV87" s="225">
        <v>4345.4716796875</v>
      </c>
      <c r="AW87" s="225">
        <v>4453.21826171875</v>
      </c>
      <c r="AX87" s="225">
        <v>4413.67919921875</v>
      </c>
      <c r="AY87" s="225">
        <v>4257.7783203125</v>
      </c>
      <c r="AZ87" s="225">
        <v>4129.0791015625</v>
      </c>
      <c r="BA87" s="225">
        <v>4292.5126953125</v>
      </c>
      <c r="BB87" s="225">
        <v>4343.5927734375</v>
      </c>
      <c r="BC87" s="225">
        <v>4418.5458984375</v>
      </c>
      <c r="BD87" s="225">
        <v>4403.33056640625</v>
      </c>
      <c r="BE87" s="225">
        <v>4223.93212890625</v>
      </c>
      <c r="BF87" s="225">
        <v>4118.3330078125</v>
      </c>
      <c r="BG87" s="225">
        <v>4303.34228515625</v>
      </c>
      <c r="BH87" s="225">
        <v>4318.91748046875</v>
      </c>
      <c r="BI87" s="225">
        <v>4490.9375</v>
      </c>
      <c r="BJ87" s="225">
        <v>4365.005859375</v>
      </c>
      <c r="BK87" s="225">
        <v>4228.494140625</v>
      </c>
      <c r="BL87" s="225">
        <v>5051.76416015625</v>
      </c>
      <c r="BM87" s="225">
        <v>3256.563720703125</v>
      </c>
      <c r="BN87" s="225">
        <v>4024.561767578125</v>
      </c>
      <c r="BO87" s="225">
        <v>2572.982421875</v>
      </c>
      <c r="BP87" s="225">
        <v>4680.4716796875</v>
      </c>
      <c r="BQ87" s="225">
        <v>4980.06494140625</v>
      </c>
      <c r="BR87" s="225">
        <v>4418.439453125</v>
      </c>
      <c r="BS87" s="225">
        <v>3036.202880859375</v>
      </c>
      <c r="BT87" s="225">
        <v>4065.986572265625</v>
      </c>
      <c r="BU87" s="225">
        <v>2245.828857421875</v>
      </c>
      <c r="BV87" s="225">
        <v>4606.80517578125</v>
      </c>
      <c r="BW87" s="225">
        <v>4429.62109375</v>
      </c>
      <c r="BX87" s="225">
        <v>5043.80859375</v>
      </c>
      <c r="BY87" s="225">
        <v>3235.2099609375</v>
      </c>
      <c r="BZ87" s="225">
        <v>4038.447265625</v>
      </c>
      <c r="CA87" s="225">
        <v>2543.96923828125</v>
      </c>
      <c r="CB87" s="225">
        <v>4667.728515625</v>
      </c>
      <c r="CC87" s="225">
        <v>4987.18798828125</v>
      </c>
      <c r="CD87" s="225">
        <v>4427.4892578125</v>
      </c>
      <c r="CE87" s="225">
        <v>3020.158203125</v>
      </c>
      <c r="CF87" s="225">
        <v>4087.99072265625</v>
      </c>
      <c r="CG87" s="225">
        <v>2132.902587890625</v>
      </c>
      <c r="CH87" s="225">
        <v>4607.89697265625</v>
      </c>
      <c r="CI87" s="225">
        <v>4429.3212890625</v>
      </c>
      <c r="CJ87" s="225">
        <v>5038.22900390625</v>
      </c>
      <c r="CK87" s="225">
        <v>3222.19384765625</v>
      </c>
      <c r="CL87" s="225">
        <v>4076.834228515625</v>
      </c>
      <c r="CM87" s="225">
        <v>2486.36474609375</v>
      </c>
      <c r="CN87" s="225">
        <v>4668.0419921875</v>
      </c>
      <c r="CO87" s="225">
        <v>4914.873046875</v>
      </c>
      <c r="CP87" s="225">
        <v>4434.73779296875</v>
      </c>
      <c r="CQ87" s="225">
        <v>3013.660400390625</v>
      </c>
      <c r="CR87" s="225">
        <v>4089.487548828125</v>
      </c>
      <c r="CS87" s="225">
        <v>2264.906005859375</v>
      </c>
      <c r="CT87" s="225">
        <v>4610.72314453125</v>
      </c>
      <c r="CU87" s="225">
        <v>4390.95263671875</v>
      </c>
      <c r="CV87" s="225">
        <v>5035.91796875</v>
      </c>
      <c r="CW87" s="225">
        <v>3217.61328125</v>
      </c>
      <c r="CX87" s="225">
        <v>4079.024658203125</v>
      </c>
      <c r="CY87" s="225">
        <v>2496.2998046875</v>
      </c>
      <c r="CZ87" s="225">
        <v>4671.22021484375</v>
      </c>
      <c r="DA87" s="225">
        <v>4962.3720703125</v>
      </c>
      <c r="DB87" s="225">
        <v>4358.7890625</v>
      </c>
      <c r="DC87" s="225">
        <v>2998.412109375</v>
      </c>
      <c r="DD87" s="225">
        <v>4094.1806640625</v>
      </c>
      <c r="DE87" s="225">
        <v>2240.570556640625</v>
      </c>
      <c r="DF87" s="225">
        <v>4598.08984375</v>
      </c>
      <c r="DG87" s="225">
        <v>4378.95361328125</v>
      </c>
      <c r="DH87" s="225">
        <v>5033.11279296875</v>
      </c>
      <c r="DI87" s="225">
        <v>3227.665283203125</v>
      </c>
      <c r="DJ87" s="225">
        <v>4103.33642578125</v>
      </c>
      <c r="DK87" s="225">
        <v>2444.43798828125</v>
      </c>
      <c r="DL87" s="225">
        <v>4660.01171875</v>
      </c>
      <c r="DM87" s="225">
        <v>4940.6015625</v>
      </c>
      <c r="DN87" s="225">
        <v>4422.85595703125</v>
      </c>
      <c r="DO87" s="225">
        <v>3002.125</v>
      </c>
      <c r="DP87" s="225">
        <v>4097.18701171875</v>
      </c>
      <c r="DQ87" s="225">
        <v>2199.219482421875</v>
      </c>
      <c r="DR87" s="225">
        <v>4589.384765625</v>
      </c>
      <c r="DS87" s="225">
        <v>4357.7275390625</v>
      </c>
      <c r="DT87" s="225">
        <v>5027.681640625</v>
      </c>
      <c r="DU87" s="225">
        <v>3221.392333984375</v>
      </c>
      <c r="DV87" s="225">
        <v>4098.16796875</v>
      </c>
      <c r="DW87" s="225">
        <v>2441.11376953125</v>
      </c>
      <c r="DX87" s="225">
        <v>4662.59375</v>
      </c>
      <c r="DY87" s="225">
        <v>4932.28662109375</v>
      </c>
      <c r="DZ87" s="225">
        <v>4398.474609375</v>
      </c>
      <c r="EA87" s="225">
        <v>2994.4111328125</v>
      </c>
      <c r="EB87" s="225">
        <v>4097.04248046875</v>
      </c>
      <c r="EC87" s="225">
        <v>2313.23876953125</v>
      </c>
      <c r="ED87" s="225">
        <v>4577.96923828125</v>
      </c>
      <c r="EE87" s="225">
        <v>4363.32958984375</v>
      </c>
      <c r="EF87" s="225">
        <v>5024.87353515625</v>
      </c>
      <c r="EG87" s="225">
        <v>3207.40673828125</v>
      </c>
      <c r="EH87" s="225">
        <v>4111.5771484375</v>
      </c>
      <c r="EI87" s="225">
        <v>2442.092041015625</v>
      </c>
      <c r="EJ87" s="225">
        <v>4668.138671875</v>
      </c>
      <c r="EK87" s="225">
        <v>4883.83935546875</v>
      </c>
      <c r="EL87" s="225">
        <v>4344.61865234375</v>
      </c>
      <c r="EM87" s="225">
        <v>2979.94482421875</v>
      </c>
      <c r="EN87" s="225">
        <v>4110.53857421875</v>
      </c>
      <c r="EO87" s="225">
        <v>2227.41650390625</v>
      </c>
      <c r="EP87" s="225">
        <v>4575.56689453125</v>
      </c>
      <c r="EQ87" s="225">
        <v>4362.845703125</v>
      </c>
      <c r="ER87" s="225">
        <v>5022.728515625</v>
      </c>
      <c r="ES87" s="225">
        <v>3225.127685546875</v>
      </c>
      <c r="ET87" s="225">
        <v>4127.3115234375</v>
      </c>
      <c r="EU87" s="225">
        <v>2426.2822265625</v>
      </c>
      <c r="EV87" s="225">
        <v>4658.3544921875</v>
      </c>
      <c r="EW87" s="225">
        <v>4799.20654296875</v>
      </c>
      <c r="EX87" s="225">
        <v>4364.22607421875</v>
      </c>
      <c r="EY87" s="225">
        <v>2976.690185546875</v>
      </c>
      <c r="EZ87" s="225">
        <v>4112.47900390625</v>
      </c>
      <c r="FA87" s="225">
        <v>2261.044677734375</v>
      </c>
      <c r="FB87" s="225">
        <v>4573.7392578125</v>
      </c>
      <c r="FC87" s="225">
        <v>4357.4755859375</v>
      </c>
      <c r="FD87" s="225">
        <v>5015.72998046875</v>
      </c>
      <c r="FE87" s="225">
        <v>3210.2890625</v>
      </c>
      <c r="FF87" s="225">
        <v>4139.62353515625</v>
      </c>
      <c r="FG87" s="225">
        <v>2406.49951171875</v>
      </c>
      <c r="FH87" s="225">
        <v>4663.10205078125</v>
      </c>
      <c r="FI87" s="225">
        <v>4796.9169921875</v>
      </c>
      <c r="FJ87" s="225">
        <v>4368.234375</v>
      </c>
      <c r="FK87" s="225">
        <v>2975.18994140625</v>
      </c>
      <c r="FL87" s="225">
        <v>4122.2080078125</v>
      </c>
      <c r="FM87" s="225">
        <v>2289.03125</v>
      </c>
      <c r="FN87" s="225">
        <v>4564.63330078125</v>
      </c>
      <c r="FO87" s="225">
        <v>4349.0634765625</v>
      </c>
      <c r="FP87" s="225">
        <v>5007.83935546875</v>
      </c>
      <c r="FQ87" s="225">
        <v>3188.935302734375</v>
      </c>
      <c r="FR87" s="225">
        <v>4156.7275390625</v>
      </c>
      <c r="FS87" s="225">
        <v>2402.532958984375</v>
      </c>
      <c r="FT87" s="225">
        <v>4668.83349609375</v>
      </c>
      <c r="FU87" s="225">
        <v>4725.294921875</v>
      </c>
      <c r="FV87" s="225">
        <v>4275.96337890625</v>
      </c>
      <c r="FW87" s="225">
        <v>2958.64013671875</v>
      </c>
      <c r="FX87" s="225">
        <v>4136.806640625</v>
      </c>
      <c r="FY87" s="225">
        <v>2346.944091796875</v>
      </c>
      <c r="FZ87" s="225">
        <v>4559.0390625</v>
      </c>
      <c r="GA87" s="225">
        <v>4350.77490234375</v>
      </c>
      <c r="GB87" s="225">
        <v>4392.4814453125</v>
      </c>
      <c r="GC87" s="225">
        <v>4369.23046875</v>
      </c>
      <c r="GD87" s="225">
        <v>4297.58154296875</v>
      </c>
      <c r="GE87" s="225">
        <v>4298.84375</v>
      </c>
      <c r="GF87" s="225">
        <v>4306.43017578125</v>
      </c>
      <c r="GG87" s="225">
        <v>4272.65869140625</v>
      </c>
      <c r="GH87" s="225">
        <v>4264.63232421875</v>
      </c>
      <c r="GI87" s="225">
        <v>4254.388671875</v>
      </c>
      <c r="GJ87" s="225">
        <v>4218.07275390625</v>
      </c>
      <c r="GK87" s="225">
        <v>4197.8466796875</v>
      </c>
      <c r="GL87" s="225">
        <v>5029.12841796875</v>
      </c>
      <c r="GM87" s="225">
        <v>3216.794677734375</v>
      </c>
      <c r="GN87" s="225">
        <v>4105.57373046875</v>
      </c>
      <c r="GO87" s="225">
        <v>2448.9638671875</v>
      </c>
      <c r="GP87" s="225">
        <v>4666.0166015625</v>
      </c>
      <c r="GQ87" s="225">
        <v>4843.41552734375</v>
      </c>
      <c r="GR87" s="225">
        <v>4360.6953125</v>
      </c>
      <c r="GS87" s="225">
        <v>2988.981689453125</v>
      </c>
      <c r="GT87" s="225">
        <v>4110.2109375</v>
      </c>
      <c r="GU87" s="225">
        <v>2276.392822265625</v>
      </c>
      <c r="GV87" s="225">
        <v>4576.82373046875</v>
      </c>
      <c r="GW87" s="225">
        <v>4366.72802734375</v>
      </c>
      <c r="GX87" s="225">
        <v>4268.13330078125</v>
      </c>
      <c r="GY87" s="225">
        <v>4268.1328125</v>
      </c>
    </row>
    <row r="88" spans="1:207" x14ac:dyDescent="0.25">
      <c r="A88" s="226">
        <v>45323</v>
      </c>
      <c r="B88" s="225">
        <v>2</v>
      </c>
      <c r="C88" s="225">
        <v>2024</v>
      </c>
      <c r="D88" s="225">
        <v>4861.6865234375</v>
      </c>
      <c r="E88" s="225">
        <v>4884.65283203125</v>
      </c>
      <c r="F88" s="225">
        <v>5015.3017578125</v>
      </c>
      <c r="G88" s="225">
        <v>5093.00244140625</v>
      </c>
      <c r="H88" s="225">
        <v>5057.4775390625</v>
      </c>
      <c r="I88" s="225">
        <v>4725.78564453125</v>
      </c>
      <c r="J88" s="225">
        <v>4877.01513671875</v>
      </c>
      <c r="K88" s="225">
        <v>4889.93310546875</v>
      </c>
      <c r="L88" s="225">
        <v>4987.7744140625</v>
      </c>
      <c r="M88" s="225">
        <v>5041.646484375</v>
      </c>
      <c r="N88" s="225">
        <v>5015.47802734375</v>
      </c>
      <c r="O88" s="225">
        <v>4678.5048828125</v>
      </c>
      <c r="P88" s="225">
        <v>4771.380859375</v>
      </c>
      <c r="Q88" s="225">
        <v>4815.6318359375</v>
      </c>
      <c r="R88" s="225">
        <v>4971.26611328125</v>
      </c>
      <c r="S88" s="225">
        <v>5080.1826171875</v>
      </c>
      <c r="T88" s="225">
        <v>5014.71435546875</v>
      </c>
      <c r="U88" s="225">
        <v>4719.10302734375</v>
      </c>
      <c r="V88" s="225">
        <v>4790.7568359375</v>
      </c>
      <c r="W88" s="225">
        <v>4852.0712890625</v>
      </c>
      <c r="X88" s="225">
        <v>4982.10400390625</v>
      </c>
      <c r="Y88" s="225">
        <v>5028.2626953125</v>
      </c>
      <c r="Z88" s="225">
        <v>5037.4892578125</v>
      </c>
      <c r="AA88" s="225">
        <v>4750.1494140625</v>
      </c>
      <c r="AB88" s="225">
        <v>4815.0966796875</v>
      </c>
      <c r="AC88" s="225">
        <v>4854.533203125</v>
      </c>
      <c r="AD88" s="225">
        <v>4950.0712890625</v>
      </c>
      <c r="AE88" s="225">
        <v>5059.74072265625</v>
      </c>
      <c r="AF88" s="225">
        <v>4996.82470703125</v>
      </c>
      <c r="AG88" s="225">
        <v>4783.91015625</v>
      </c>
      <c r="AH88" s="225">
        <v>4758.66162109375</v>
      </c>
      <c r="AI88" s="225">
        <v>4845.80615234375</v>
      </c>
      <c r="AJ88" s="225">
        <v>4922.01806640625</v>
      </c>
      <c r="AK88" s="225">
        <v>5003.6923828125</v>
      </c>
      <c r="AL88" s="225">
        <v>5026.1767578125</v>
      </c>
      <c r="AM88" s="225">
        <v>4756.0732421875</v>
      </c>
      <c r="AN88" s="225">
        <v>4796.54248046875</v>
      </c>
      <c r="AO88" s="225">
        <v>4832.392578125</v>
      </c>
      <c r="AP88" s="225">
        <v>4910.046875</v>
      </c>
      <c r="AQ88" s="225">
        <v>5050.0126953125</v>
      </c>
      <c r="AR88" s="225">
        <v>5009.427734375</v>
      </c>
      <c r="AS88" s="225">
        <v>4710.4169921875</v>
      </c>
      <c r="AT88" s="225">
        <v>4774.15771484375</v>
      </c>
      <c r="AU88" s="225">
        <v>4844.7177734375</v>
      </c>
      <c r="AV88" s="225">
        <v>4887.298828125</v>
      </c>
      <c r="AW88" s="225">
        <v>4958.38623046875</v>
      </c>
      <c r="AX88" s="225">
        <v>5019.87109375</v>
      </c>
      <c r="AY88" s="225">
        <v>4748.40087890625</v>
      </c>
      <c r="AZ88" s="225">
        <v>4740.853515625</v>
      </c>
      <c r="BA88" s="225">
        <v>4805.7734375</v>
      </c>
      <c r="BB88" s="225">
        <v>4898.56396484375</v>
      </c>
      <c r="BC88" s="225">
        <v>4925.158203125</v>
      </c>
      <c r="BD88" s="225">
        <v>5005.994140625</v>
      </c>
      <c r="BE88" s="225">
        <v>4712.23193359375</v>
      </c>
      <c r="BF88" s="225">
        <v>4728.62451171875</v>
      </c>
      <c r="BG88" s="225">
        <v>4816.294921875</v>
      </c>
      <c r="BH88" s="225">
        <v>4866.25048828125</v>
      </c>
      <c r="BI88" s="225">
        <v>4996.91650390625</v>
      </c>
      <c r="BJ88" s="225">
        <v>4973.31103515625</v>
      </c>
      <c r="BK88" s="225">
        <v>4717.4267578125</v>
      </c>
      <c r="BL88" s="225">
        <v>5612.89208984375</v>
      </c>
      <c r="BM88" s="225">
        <v>3819.420654296875</v>
      </c>
      <c r="BN88" s="225">
        <v>4329.41748046875</v>
      </c>
      <c r="BO88" s="225">
        <v>3085.598876953125</v>
      </c>
      <c r="BP88" s="225">
        <v>5157.40185546875</v>
      </c>
      <c r="BQ88" s="225">
        <v>5637.80322265625</v>
      </c>
      <c r="BR88" s="225">
        <v>5286.1982421875</v>
      </c>
      <c r="BS88" s="225">
        <v>3767.762451171875</v>
      </c>
      <c r="BT88" s="225">
        <v>4420.0546875</v>
      </c>
      <c r="BU88" s="225">
        <v>2490.23779296875</v>
      </c>
      <c r="BV88" s="225">
        <v>5133.42919921875</v>
      </c>
      <c r="BW88" s="225">
        <v>5174.58251953125</v>
      </c>
      <c r="BX88" s="225">
        <v>5615.13134765625</v>
      </c>
      <c r="BY88" s="225">
        <v>3798.9384765625</v>
      </c>
      <c r="BZ88" s="225">
        <v>4340.72265625</v>
      </c>
      <c r="CA88" s="225">
        <v>3054.84423828125</v>
      </c>
      <c r="CB88" s="225">
        <v>5148.1884765625</v>
      </c>
      <c r="CC88" s="225">
        <v>5644.08935546875</v>
      </c>
      <c r="CD88" s="225">
        <v>5289.205078125</v>
      </c>
      <c r="CE88" s="225">
        <v>3750.509521484375</v>
      </c>
      <c r="CF88" s="225">
        <v>4442.435546875</v>
      </c>
      <c r="CG88" s="225">
        <v>2345.6591796875</v>
      </c>
      <c r="CH88" s="225">
        <v>5138.5625</v>
      </c>
      <c r="CI88" s="225">
        <v>5174.45263671875</v>
      </c>
      <c r="CJ88" s="225">
        <v>5618.3388671875</v>
      </c>
      <c r="CK88" s="225">
        <v>3782.9296875</v>
      </c>
      <c r="CL88" s="225">
        <v>4376.2158203125</v>
      </c>
      <c r="CM88" s="225">
        <v>2993.849365234375</v>
      </c>
      <c r="CN88" s="225">
        <v>5147.96533203125</v>
      </c>
      <c r="CO88" s="225">
        <v>5573.25146484375</v>
      </c>
      <c r="CP88" s="225">
        <v>5297.29833984375</v>
      </c>
      <c r="CQ88" s="225">
        <v>3748.715087890625</v>
      </c>
      <c r="CR88" s="225">
        <v>4441.3798828125</v>
      </c>
      <c r="CS88" s="225">
        <v>2518.3525390625</v>
      </c>
      <c r="CT88" s="225">
        <v>5141.67578125</v>
      </c>
      <c r="CU88" s="225">
        <v>5126.3916015625</v>
      </c>
      <c r="CV88" s="225">
        <v>5620.8310546875</v>
      </c>
      <c r="CW88" s="225">
        <v>3787.841796875</v>
      </c>
      <c r="CX88" s="225">
        <v>4380.689453125</v>
      </c>
      <c r="CY88" s="225">
        <v>3004.061279296875</v>
      </c>
      <c r="CZ88" s="225">
        <v>5149.78271484375</v>
      </c>
      <c r="DA88" s="225">
        <v>5620.5029296875</v>
      </c>
      <c r="DB88" s="225">
        <v>5267.75146484375</v>
      </c>
      <c r="DC88" s="225">
        <v>3732.717041015625</v>
      </c>
      <c r="DD88" s="225">
        <v>4445.51513671875</v>
      </c>
      <c r="DE88" s="225">
        <v>2488.990478515625</v>
      </c>
      <c r="DF88" s="225">
        <v>5117.1025390625</v>
      </c>
      <c r="DG88" s="225">
        <v>5117.50244140625</v>
      </c>
      <c r="DH88" s="225">
        <v>5625.10791015625</v>
      </c>
      <c r="DI88" s="225">
        <v>3793.44482421875</v>
      </c>
      <c r="DJ88" s="225">
        <v>4400.9833984375</v>
      </c>
      <c r="DK88" s="225">
        <v>2935.58349609375</v>
      </c>
      <c r="DL88" s="225">
        <v>5140.49462890625</v>
      </c>
      <c r="DM88" s="225">
        <v>5598.3447265625</v>
      </c>
      <c r="DN88" s="225">
        <v>5293.61181640625</v>
      </c>
      <c r="DO88" s="225">
        <v>3742.789306640625</v>
      </c>
      <c r="DP88" s="225">
        <v>4448.62451171875</v>
      </c>
      <c r="DQ88" s="225">
        <v>2418.42822265625</v>
      </c>
      <c r="DR88" s="225">
        <v>5103.93798828125</v>
      </c>
      <c r="DS88" s="225">
        <v>5092.427734375</v>
      </c>
      <c r="DT88" s="225">
        <v>5619.31396484375</v>
      </c>
      <c r="DU88" s="225">
        <v>3788.836669921875</v>
      </c>
      <c r="DV88" s="225">
        <v>4397.75244140625</v>
      </c>
      <c r="DW88" s="225">
        <v>2932.31396484375</v>
      </c>
      <c r="DX88" s="225">
        <v>5146.7705078125</v>
      </c>
      <c r="DY88" s="225">
        <v>5588.9248046875</v>
      </c>
      <c r="DZ88" s="225">
        <v>5287.685546875</v>
      </c>
      <c r="EA88" s="225">
        <v>3731.892578125</v>
      </c>
      <c r="EB88" s="225">
        <v>4445.91845703125</v>
      </c>
      <c r="EC88" s="225">
        <v>2583.212158203125</v>
      </c>
      <c r="ED88" s="225">
        <v>5089.91845703125</v>
      </c>
      <c r="EE88" s="225">
        <v>5092.76953125</v>
      </c>
      <c r="EF88" s="225">
        <v>5617.81005859375</v>
      </c>
      <c r="EG88" s="225">
        <v>3779.80419921875</v>
      </c>
      <c r="EH88" s="225">
        <v>4410.4375</v>
      </c>
      <c r="EI88" s="225">
        <v>2926.662841796875</v>
      </c>
      <c r="EJ88" s="225">
        <v>5150.5712890625</v>
      </c>
      <c r="EK88" s="225">
        <v>5543.083984375</v>
      </c>
      <c r="EL88" s="225">
        <v>5266.04150390625</v>
      </c>
      <c r="EM88" s="225">
        <v>3714.033935546875</v>
      </c>
      <c r="EN88" s="225">
        <v>4462.96484375</v>
      </c>
      <c r="EO88" s="225">
        <v>2458.361572265625</v>
      </c>
      <c r="EP88" s="225">
        <v>5084.552734375</v>
      </c>
      <c r="EQ88" s="225">
        <v>5097.46826171875</v>
      </c>
      <c r="ER88" s="225">
        <v>5622.33056640625</v>
      </c>
      <c r="ES88" s="225">
        <v>3794.284423828125</v>
      </c>
      <c r="ET88" s="225">
        <v>4427.25048828125</v>
      </c>
      <c r="EU88" s="225">
        <v>2914.357177734375</v>
      </c>
      <c r="EV88" s="225">
        <v>5142.27099609375</v>
      </c>
      <c r="EW88" s="225">
        <v>5460.423828125</v>
      </c>
      <c r="EX88" s="225">
        <v>5277.38427734375</v>
      </c>
      <c r="EY88" s="225">
        <v>3714.651611328125</v>
      </c>
      <c r="EZ88" s="225">
        <v>4463.3251953125</v>
      </c>
      <c r="FA88" s="225">
        <v>2521.85205078125</v>
      </c>
      <c r="FB88" s="225">
        <v>5080.82958984375</v>
      </c>
      <c r="FC88" s="225">
        <v>5086.8671875</v>
      </c>
      <c r="FD88" s="225">
        <v>5619.84619140625</v>
      </c>
      <c r="FE88" s="225">
        <v>3784.985595703125</v>
      </c>
      <c r="FF88" s="225">
        <v>4438.50537109375</v>
      </c>
      <c r="FG88" s="225">
        <v>2884.007080078125</v>
      </c>
      <c r="FH88" s="225">
        <v>5145.87548828125</v>
      </c>
      <c r="FI88" s="225">
        <v>5459.14306640625</v>
      </c>
      <c r="FJ88" s="225">
        <v>5276.70703125</v>
      </c>
      <c r="FK88" s="225">
        <v>3715.8212890625</v>
      </c>
      <c r="FL88" s="225">
        <v>4473.14892578125</v>
      </c>
      <c r="FM88" s="225">
        <v>2556.8896484375</v>
      </c>
      <c r="FN88" s="225">
        <v>5066.6083984375</v>
      </c>
      <c r="FO88" s="225">
        <v>5064.74169921875</v>
      </c>
      <c r="FP88" s="225">
        <v>5615.9736328125</v>
      </c>
      <c r="FQ88" s="225">
        <v>3763.014404296875</v>
      </c>
      <c r="FR88" s="225">
        <v>4455.97998046875</v>
      </c>
      <c r="FS88" s="225">
        <v>2891.7841796875</v>
      </c>
      <c r="FT88" s="225">
        <v>5150.1689453125</v>
      </c>
      <c r="FU88" s="225">
        <v>5388.4853515625</v>
      </c>
      <c r="FV88" s="225">
        <v>5237.6015625</v>
      </c>
      <c r="FW88" s="225">
        <v>3695.5439453125</v>
      </c>
      <c r="FX88" s="225">
        <v>4488.74755859375</v>
      </c>
      <c r="FY88" s="225">
        <v>2646.88720703125</v>
      </c>
      <c r="FZ88" s="225">
        <v>5046.9609375</v>
      </c>
      <c r="GA88" s="225">
        <v>5063.4326171875</v>
      </c>
      <c r="GB88" s="225">
        <v>4935.40966796875</v>
      </c>
      <c r="GC88" s="225">
        <v>4916.61572265625</v>
      </c>
      <c r="GD88" s="225">
        <v>4851.64990234375</v>
      </c>
      <c r="GE88" s="225">
        <v>4862.40576171875</v>
      </c>
      <c r="GF88" s="225">
        <v>4865.86083984375</v>
      </c>
      <c r="GG88" s="225">
        <v>4829.47314453125</v>
      </c>
      <c r="GH88" s="225">
        <v>4834.09619140625</v>
      </c>
      <c r="GI88" s="225">
        <v>4822.54248046875</v>
      </c>
      <c r="GJ88" s="225">
        <v>4781.9462890625</v>
      </c>
      <c r="GK88" s="225">
        <v>4767.896484375</v>
      </c>
      <c r="GL88" s="225">
        <v>5618.802734375</v>
      </c>
      <c r="GM88" s="225">
        <v>3786.0478515625</v>
      </c>
      <c r="GN88" s="225">
        <v>4405.50537109375</v>
      </c>
      <c r="GO88" s="225">
        <v>2941.716796875</v>
      </c>
      <c r="GP88" s="225">
        <v>5147.6884765625</v>
      </c>
      <c r="GQ88" s="225">
        <v>5503.74072265625</v>
      </c>
      <c r="GR88" s="225">
        <v>5271.18505859375</v>
      </c>
      <c r="GS88" s="225">
        <v>3725.537109375</v>
      </c>
      <c r="GT88" s="225">
        <v>4461.818359375</v>
      </c>
      <c r="GU88" s="225">
        <v>2538.423828125</v>
      </c>
      <c r="GV88" s="225">
        <v>5083.54150390625</v>
      </c>
      <c r="GW88" s="225">
        <v>5093.9482421875</v>
      </c>
      <c r="GX88" s="225">
        <v>4830.16064453125</v>
      </c>
      <c r="GY88" s="225">
        <v>4830.16015625</v>
      </c>
    </row>
    <row r="89" spans="1:207" x14ac:dyDescent="0.25">
      <c r="A89" s="226">
        <v>45352</v>
      </c>
      <c r="B89" s="225">
        <v>3</v>
      </c>
      <c r="C89" s="225">
        <v>2024</v>
      </c>
      <c r="D89" s="225">
        <v>5424.720703125</v>
      </c>
      <c r="E89" s="225">
        <v>5419.9755859375</v>
      </c>
      <c r="F89" s="225">
        <v>5436.43896484375</v>
      </c>
      <c r="G89" s="225">
        <v>5596.49169921875</v>
      </c>
      <c r="H89" s="225">
        <v>5526.22607421875</v>
      </c>
      <c r="I89" s="225">
        <v>5206.93505859375</v>
      </c>
      <c r="J89" s="225">
        <v>5436.45654296875</v>
      </c>
      <c r="K89" s="225">
        <v>5435.33544921875</v>
      </c>
      <c r="L89" s="225">
        <v>5411.82177734375</v>
      </c>
      <c r="M89" s="225">
        <v>5546.59423828125</v>
      </c>
      <c r="N89" s="225">
        <v>5486.11865234375</v>
      </c>
      <c r="O89" s="225">
        <v>5172.47998046875</v>
      </c>
      <c r="P89" s="225">
        <v>5335.447265625</v>
      </c>
      <c r="Q89" s="225">
        <v>5359.59814453125</v>
      </c>
      <c r="R89" s="225">
        <v>5398.8017578125</v>
      </c>
      <c r="S89" s="225">
        <v>5647.2734375</v>
      </c>
      <c r="T89" s="225">
        <v>5487.0224609375</v>
      </c>
      <c r="U89" s="225">
        <v>5204.40576171875</v>
      </c>
      <c r="V89" s="225">
        <v>5342.57666015625</v>
      </c>
      <c r="W89" s="225">
        <v>5395.34912109375</v>
      </c>
      <c r="X89" s="225">
        <v>5421.6708984375</v>
      </c>
      <c r="Y89" s="225">
        <v>5541.40625</v>
      </c>
      <c r="Z89" s="225">
        <v>5509.9794921875</v>
      </c>
      <c r="AA89" s="225">
        <v>5238.8046875</v>
      </c>
      <c r="AB89" s="225">
        <v>5366.45849609375</v>
      </c>
      <c r="AC89" s="225">
        <v>5404.88232421875</v>
      </c>
      <c r="AD89" s="225">
        <v>5397.927734375</v>
      </c>
      <c r="AE89" s="225">
        <v>5638.35107421875</v>
      </c>
      <c r="AF89" s="225">
        <v>5472.40673828125</v>
      </c>
      <c r="AG89" s="225">
        <v>5279.59716796875</v>
      </c>
      <c r="AH89" s="225">
        <v>5325.91845703125</v>
      </c>
      <c r="AI89" s="225">
        <v>5392.64794921875</v>
      </c>
      <c r="AJ89" s="225">
        <v>5365.74365234375</v>
      </c>
      <c r="AK89" s="225">
        <v>5528.8623046875</v>
      </c>
      <c r="AL89" s="225">
        <v>5498.31396484375</v>
      </c>
      <c r="AM89" s="225">
        <v>5240.6591796875</v>
      </c>
      <c r="AN89" s="225">
        <v>5350.65380859375</v>
      </c>
      <c r="AO89" s="225">
        <v>5387.7744140625</v>
      </c>
      <c r="AP89" s="225">
        <v>5349.90234375</v>
      </c>
      <c r="AQ89" s="225">
        <v>5631.29736328125</v>
      </c>
      <c r="AR89" s="225">
        <v>5476.56005859375</v>
      </c>
      <c r="AS89" s="225">
        <v>5200.36181640625</v>
      </c>
      <c r="AT89" s="225">
        <v>5328.05908203125</v>
      </c>
      <c r="AU89" s="225">
        <v>5387.7265625</v>
      </c>
      <c r="AV89" s="225">
        <v>5334.1962890625</v>
      </c>
      <c r="AW89" s="225">
        <v>5510.63623046875</v>
      </c>
      <c r="AX89" s="225">
        <v>5484.62158203125</v>
      </c>
      <c r="AY89" s="225">
        <v>5248.1806640625</v>
      </c>
      <c r="AZ89" s="225">
        <v>5293.45849609375</v>
      </c>
      <c r="BA89" s="225">
        <v>5356.482421875</v>
      </c>
      <c r="BB89" s="225">
        <v>5333.8701171875</v>
      </c>
      <c r="BC89" s="225">
        <v>5491.5546875</v>
      </c>
      <c r="BD89" s="225">
        <v>5467.25</v>
      </c>
      <c r="BE89" s="225">
        <v>5202.396484375</v>
      </c>
      <c r="BF89" s="225">
        <v>5260.40185546875</v>
      </c>
      <c r="BG89" s="225">
        <v>5351.26611328125</v>
      </c>
      <c r="BH89" s="225">
        <v>5292.87744140625</v>
      </c>
      <c r="BI89" s="225">
        <v>5574.66552734375</v>
      </c>
      <c r="BJ89" s="225">
        <v>5431.447265625</v>
      </c>
      <c r="BK89" s="225">
        <v>5193.3798828125</v>
      </c>
      <c r="BL89" s="225">
        <v>6168.28564453125</v>
      </c>
      <c r="BM89" s="225">
        <v>4283.26025390625</v>
      </c>
      <c r="BN89" s="225">
        <v>4747.8916015625</v>
      </c>
      <c r="BO89" s="225">
        <v>3473.33154296875</v>
      </c>
      <c r="BP89" s="225">
        <v>5408.0830078125</v>
      </c>
      <c r="BQ89" s="225">
        <v>6308.541015625</v>
      </c>
      <c r="BR89" s="225">
        <v>6027.61962890625</v>
      </c>
      <c r="BS89" s="225">
        <v>4352.91455078125</v>
      </c>
      <c r="BT89" s="225">
        <v>4787.11181640625</v>
      </c>
      <c r="BU89" s="225">
        <v>3798.348388671875</v>
      </c>
      <c r="BV89" s="225">
        <v>5557.7490234375</v>
      </c>
      <c r="BW89" s="225">
        <v>5662.19775390625</v>
      </c>
      <c r="BX89" s="225">
        <v>6180.35888671875</v>
      </c>
      <c r="BY89" s="225">
        <v>4263.68212890625</v>
      </c>
      <c r="BZ89" s="225">
        <v>4773.43017578125</v>
      </c>
      <c r="CA89" s="225">
        <v>3435.466552734375</v>
      </c>
      <c r="CB89" s="225">
        <v>5403.96240234375</v>
      </c>
      <c r="CC89" s="225">
        <v>6323.71044921875</v>
      </c>
      <c r="CD89" s="225">
        <v>5995.962890625</v>
      </c>
      <c r="CE89" s="225">
        <v>4335.94140625</v>
      </c>
      <c r="CF89" s="225">
        <v>4813.10546875</v>
      </c>
      <c r="CG89" s="225">
        <v>3572.232421875</v>
      </c>
      <c r="CH89" s="225">
        <v>5562.4873046875</v>
      </c>
      <c r="CI89" s="225">
        <v>5658.40966796875</v>
      </c>
      <c r="CJ89" s="225">
        <v>6191.943359375</v>
      </c>
      <c r="CK89" s="225">
        <v>4252.482421875</v>
      </c>
      <c r="CL89" s="225">
        <v>4827.43359375</v>
      </c>
      <c r="CM89" s="225">
        <v>3376.4423828125</v>
      </c>
      <c r="CN89" s="225">
        <v>5403.77490234375</v>
      </c>
      <c r="CO89" s="225">
        <v>6248.75</v>
      </c>
      <c r="CP89" s="225">
        <v>6019.47314453125</v>
      </c>
      <c r="CQ89" s="225">
        <v>4339.57421875</v>
      </c>
      <c r="CR89" s="225">
        <v>4812.5869140625</v>
      </c>
      <c r="CS89" s="225">
        <v>3799.71533203125</v>
      </c>
      <c r="CT89" s="225">
        <v>5563.39013671875</v>
      </c>
      <c r="CU89" s="225">
        <v>5612.48974609375</v>
      </c>
      <c r="CV89" s="225">
        <v>6200.5693359375</v>
      </c>
      <c r="CW89" s="225">
        <v>4252.8681640625</v>
      </c>
      <c r="CX89" s="225">
        <v>4839.12548828125</v>
      </c>
      <c r="CY89" s="225">
        <v>3384.644287109375</v>
      </c>
      <c r="CZ89" s="225">
        <v>5406.302734375</v>
      </c>
      <c r="DA89" s="225">
        <v>6299.65478515625</v>
      </c>
      <c r="DB89" s="225">
        <v>5942.6611328125</v>
      </c>
      <c r="DC89" s="225">
        <v>4322.33740234375</v>
      </c>
      <c r="DD89" s="225">
        <v>4822.2666015625</v>
      </c>
      <c r="DE89" s="225">
        <v>3757.689453125</v>
      </c>
      <c r="DF89" s="225">
        <v>5536.640625</v>
      </c>
      <c r="DG89" s="225">
        <v>5604.95166015625</v>
      </c>
      <c r="DH89" s="225">
        <v>6210.9716796875</v>
      </c>
      <c r="DI89" s="225">
        <v>4261.4619140625</v>
      </c>
      <c r="DJ89" s="225">
        <v>4868.4951171875</v>
      </c>
      <c r="DK89" s="225">
        <v>3323.00048828125</v>
      </c>
      <c r="DL89" s="225">
        <v>5401.00048828125</v>
      </c>
      <c r="DM89" s="225">
        <v>6283.177734375</v>
      </c>
      <c r="DN89" s="225">
        <v>5995.8427734375</v>
      </c>
      <c r="DO89" s="225">
        <v>4340.6142578125</v>
      </c>
      <c r="DP89" s="225">
        <v>4827.64453125</v>
      </c>
      <c r="DQ89" s="225">
        <v>3675.59716796875</v>
      </c>
      <c r="DR89" s="225">
        <v>5524.26611328125</v>
      </c>
      <c r="DS89" s="225">
        <v>5583.65087890625</v>
      </c>
      <c r="DT89" s="225">
        <v>6207.2119140625</v>
      </c>
      <c r="DU89" s="225">
        <v>4254.99267578125</v>
      </c>
      <c r="DV89" s="225">
        <v>4868.05712890625</v>
      </c>
      <c r="DW89" s="225">
        <v>3316.79296875</v>
      </c>
      <c r="DX89" s="225">
        <v>5405.36279296875</v>
      </c>
      <c r="DY89" s="225">
        <v>6270.0107421875</v>
      </c>
      <c r="DZ89" s="225">
        <v>5962.19677734375</v>
      </c>
      <c r="EA89" s="225">
        <v>4324.173828125</v>
      </c>
      <c r="EB89" s="225">
        <v>4822.5703125</v>
      </c>
      <c r="EC89" s="225">
        <v>3894.281005859375</v>
      </c>
      <c r="ED89" s="225">
        <v>5511.48876953125</v>
      </c>
      <c r="EE89" s="225">
        <v>5579.83837890625</v>
      </c>
      <c r="EF89" s="225">
        <v>6207.82275390625</v>
      </c>
      <c r="EG89" s="225">
        <v>4244.111328125</v>
      </c>
      <c r="EH89" s="225">
        <v>4890.890625</v>
      </c>
      <c r="EI89" s="225">
        <v>3311.4052734375</v>
      </c>
      <c r="EJ89" s="225">
        <v>5404.98095703125</v>
      </c>
      <c r="EK89" s="225">
        <v>6222.2041015625</v>
      </c>
      <c r="EL89" s="225">
        <v>5941.01171875</v>
      </c>
      <c r="EM89" s="225">
        <v>4301.42333984375</v>
      </c>
      <c r="EN89" s="225">
        <v>4839.7880859375</v>
      </c>
      <c r="EO89" s="225">
        <v>3737.843994140625</v>
      </c>
      <c r="EP89" s="225">
        <v>5504.66455078125</v>
      </c>
      <c r="EQ89" s="225">
        <v>5584.236328125</v>
      </c>
      <c r="ER89" s="225">
        <v>6218.81201171875</v>
      </c>
      <c r="ES89" s="225">
        <v>4260.4921875</v>
      </c>
      <c r="ET89" s="225">
        <v>4916.1435546875</v>
      </c>
      <c r="EU89" s="225">
        <v>3302.40966796875</v>
      </c>
      <c r="EV89" s="225">
        <v>5403.97021484375</v>
      </c>
      <c r="EW89" s="225">
        <v>6131.98291015625</v>
      </c>
      <c r="EX89" s="225">
        <v>5947.9091796875</v>
      </c>
      <c r="EY89" s="225">
        <v>4306.818359375</v>
      </c>
      <c r="EZ89" s="225">
        <v>4844.00244140625</v>
      </c>
      <c r="FA89" s="225">
        <v>3801.441650390625</v>
      </c>
      <c r="FB89" s="225">
        <v>5500.4091796875</v>
      </c>
      <c r="FC89" s="225">
        <v>5575.9375</v>
      </c>
      <c r="FD89" s="225">
        <v>6221.35205078125</v>
      </c>
      <c r="FE89" s="225">
        <v>4248.578125</v>
      </c>
      <c r="FF89" s="225">
        <v>4939.068359375</v>
      </c>
      <c r="FG89" s="225">
        <v>3274.77197265625</v>
      </c>
      <c r="FH89" s="225">
        <v>5402.97021484375</v>
      </c>
      <c r="FI89" s="225">
        <v>6135.35107421875</v>
      </c>
      <c r="FJ89" s="225">
        <v>5945.578125</v>
      </c>
      <c r="FK89" s="225">
        <v>4310.0185546875</v>
      </c>
      <c r="FL89" s="225">
        <v>4854.97705078125</v>
      </c>
      <c r="FM89" s="225">
        <v>3850.329345703125</v>
      </c>
      <c r="FN89" s="225">
        <v>5487.57763671875</v>
      </c>
      <c r="FO89" s="225">
        <v>5550.9794921875</v>
      </c>
      <c r="FP89" s="225">
        <v>6222.5966796875</v>
      </c>
      <c r="FQ89" s="225">
        <v>4228.43603515625</v>
      </c>
      <c r="FR89" s="225">
        <v>4964.80126953125</v>
      </c>
      <c r="FS89" s="225">
        <v>3278.508056640625</v>
      </c>
      <c r="FT89" s="225">
        <v>5404.58203125</v>
      </c>
      <c r="FU89" s="225">
        <v>6056.0615234375</v>
      </c>
      <c r="FV89" s="225">
        <v>5890.8125</v>
      </c>
      <c r="FW89" s="225">
        <v>4281.66162109375</v>
      </c>
      <c r="FX89" s="225">
        <v>4869.78076171875</v>
      </c>
      <c r="FY89" s="225">
        <v>3955.696533203125</v>
      </c>
      <c r="FZ89" s="225">
        <v>5459.8486328125</v>
      </c>
      <c r="GA89" s="225">
        <v>5545.8291015625</v>
      </c>
      <c r="GB89" s="225">
        <v>5449.2177734375</v>
      </c>
      <c r="GC89" s="225">
        <v>5436.099609375</v>
      </c>
      <c r="GD89" s="225">
        <v>5381.5712890625</v>
      </c>
      <c r="GE89" s="225">
        <v>5388.8505859375</v>
      </c>
      <c r="GF89" s="225">
        <v>5401.80224609375</v>
      </c>
      <c r="GG89" s="225">
        <v>5366.79931640625</v>
      </c>
      <c r="GH89" s="225">
        <v>5371.3017578125</v>
      </c>
      <c r="GI89" s="225">
        <v>5358.75390625</v>
      </c>
      <c r="GJ89" s="225">
        <v>5321.49169921875</v>
      </c>
      <c r="GK89" s="225">
        <v>5290.2392578125</v>
      </c>
      <c r="GL89" s="225">
        <v>6204.25439453125</v>
      </c>
      <c r="GM89" s="225">
        <v>4251.63134765625</v>
      </c>
      <c r="GN89" s="225">
        <v>4880.16162109375</v>
      </c>
      <c r="GO89" s="225">
        <v>3327.693603515625</v>
      </c>
      <c r="GP89" s="225">
        <v>5404.3173828125</v>
      </c>
      <c r="GQ89" s="225">
        <v>6178.86181640625</v>
      </c>
      <c r="GR89" s="225">
        <v>5949.15869140625</v>
      </c>
      <c r="GS89" s="225">
        <v>4315.92431640625</v>
      </c>
      <c r="GT89" s="225">
        <v>4839.7255859375</v>
      </c>
      <c r="GU89" s="225">
        <v>3827.037841796875</v>
      </c>
      <c r="GV89" s="225">
        <v>5502.5244140625</v>
      </c>
      <c r="GW89" s="225">
        <v>5580.21728515625</v>
      </c>
      <c r="GX89" s="225">
        <v>5360.8837890625</v>
      </c>
      <c r="GY89" s="225">
        <v>5360.88330078125</v>
      </c>
    </row>
    <row r="90" spans="1:207" x14ac:dyDescent="0.25">
      <c r="A90" s="226">
        <v>45383</v>
      </c>
      <c r="B90" s="225">
        <v>4</v>
      </c>
      <c r="C90" s="225">
        <v>2024</v>
      </c>
      <c r="D90" s="225">
        <v>5911.31298828125</v>
      </c>
      <c r="E90" s="225">
        <v>5880.06640625</v>
      </c>
      <c r="F90" s="225">
        <v>5930.93603515625</v>
      </c>
      <c r="G90" s="225">
        <v>5942.546875</v>
      </c>
      <c r="H90" s="225">
        <v>5960.27294921875</v>
      </c>
      <c r="I90" s="225">
        <v>5678.04345703125</v>
      </c>
      <c r="J90" s="225">
        <v>5906.97412109375</v>
      </c>
      <c r="K90" s="225">
        <v>5909.74951171875</v>
      </c>
      <c r="L90" s="225">
        <v>5908.56591796875</v>
      </c>
      <c r="M90" s="225">
        <v>5895.310546875</v>
      </c>
      <c r="N90" s="225">
        <v>5929.7890625</v>
      </c>
      <c r="O90" s="225">
        <v>5629.98583984375</v>
      </c>
      <c r="P90" s="225">
        <v>5835.5888671875</v>
      </c>
      <c r="Q90" s="225">
        <v>5840.2109375</v>
      </c>
      <c r="R90" s="225">
        <v>5896.5166015625</v>
      </c>
      <c r="S90" s="225">
        <v>5993.51123046875</v>
      </c>
      <c r="T90" s="225">
        <v>5927.2626953125</v>
      </c>
      <c r="U90" s="225">
        <v>5664.77490234375</v>
      </c>
      <c r="V90" s="225">
        <v>5808.71142578125</v>
      </c>
      <c r="W90" s="225">
        <v>5861.22216796875</v>
      </c>
      <c r="X90" s="225">
        <v>5920.83349609375</v>
      </c>
      <c r="Y90" s="225">
        <v>5892.91552734375</v>
      </c>
      <c r="Z90" s="225">
        <v>5958.90234375</v>
      </c>
      <c r="AA90" s="225">
        <v>5698.59716796875</v>
      </c>
      <c r="AB90" s="225">
        <v>5855.0283203125</v>
      </c>
      <c r="AC90" s="225">
        <v>5886.83349609375</v>
      </c>
      <c r="AD90" s="225">
        <v>5893.06103515625</v>
      </c>
      <c r="AE90" s="225">
        <v>5984.15625</v>
      </c>
      <c r="AF90" s="225">
        <v>5915.20556640625</v>
      </c>
      <c r="AG90" s="225">
        <v>5731.966796875</v>
      </c>
      <c r="AH90" s="225">
        <v>5811.27392578125</v>
      </c>
      <c r="AI90" s="225">
        <v>5871.484375</v>
      </c>
      <c r="AJ90" s="225">
        <v>5862.6943359375</v>
      </c>
      <c r="AK90" s="225">
        <v>5881.955078125</v>
      </c>
      <c r="AL90" s="225">
        <v>5946.46240234375</v>
      </c>
      <c r="AM90" s="225">
        <v>5686.12255859375</v>
      </c>
      <c r="AN90" s="225">
        <v>5824.078125</v>
      </c>
      <c r="AO90" s="225">
        <v>5874.81640625</v>
      </c>
      <c r="AP90" s="225">
        <v>5845.21142578125</v>
      </c>
      <c r="AQ90" s="225">
        <v>5984.662109375</v>
      </c>
      <c r="AR90" s="225">
        <v>5917.29736328125</v>
      </c>
      <c r="AS90" s="225">
        <v>5650.0634765625</v>
      </c>
      <c r="AT90" s="225">
        <v>5814.81884765625</v>
      </c>
      <c r="AU90" s="225">
        <v>5861.01904296875</v>
      </c>
      <c r="AV90" s="225">
        <v>5830.4892578125</v>
      </c>
      <c r="AW90" s="225">
        <v>5866.03125</v>
      </c>
      <c r="AX90" s="225">
        <v>5923.0478515625</v>
      </c>
      <c r="AY90" s="225">
        <v>5694.69140625</v>
      </c>
      <c r="AZ90" s="225">
        <v>5780.9013671875</v>
      </c>
      <c r="BA90" s="225">
        <v>5839.580078125</v>
      </c>
      <c r="BB90" s="225">
        <v>5830.64794921875</v>
      </c>
      <c r="BC90" s="225">
        <v>5849.45458984375</v>
      </c>
      <c r="BD90" s="225">
        <v>5915.07861328125</v>
      </c>
      <c r="BE90" s="225">
        <v>5656.52099609375</v>
      </c>
      <c r="BF90" s="225">
        <v>5744.52294921875</v>
      </c>
      <c r="BG90" s="225">
        <v>5827.26171875</v>
      </c>
      <c r="BH90" s="225">
        <v>5785.9912109375</v>
      </c>
      <c r="BI90" s="225">
        <v>5919.8115234375</v>
      </c>
      <c r="BJ90" s="225">
        <v>5873.9345703125</v>
      </c>
      <c r="BK90" s="225">
        <v>5658.86767578125</v>
      </c>
      <c r="BL90" s="225">
        <v>6544.99658203125</v>
      </c>
      <c r="BM90" s="225">
        <v>4519.4638671875</v>
      </c>
      <c r="BN90" s="225">
        <v>5198.2421875</v>
      </c>
      <c r="BO90" s="225">
        <v>4595.79296875</v>
      </c>
      <c r="BP90" s="225">
        <v>5751.142578125</v>
      </c>
      <c r="BQ90" s="225">
        <v>6871.0087890625</v>
      </c>
      <c r="BR90" s="225">
        <v>6385.7646484375</v>
      </c>
      <c r="BS90" s="225">
        <v>4979.5810546875</v>
      </c>
      <c r="BT90" s="225">
        <v>5147.134765625</v>
      </c>
      <c r="BU90" s="225">
        <v>4118.55712890625</v>
      </c>
      <c r="BV90" s="225">
        <v>5947.59716796875</v>
      </c>
      <c r="BW90" s="225">
        <v>5984.28564453125</v>
      </c>
      <c r="BX90" s="225">
        <v>6558.744140625</v>
      </c>
      <c r="BY90" s="225">
        <v>4499.0810546875</v>
      </c>
      <c r="BZ90" s="225">
        <v>5226.162109375</v>
      </c>
      <c r="CA90" s="225">
        <v>4570.623046875</v>
      </c>
      <c r="CB90" s="225">
        <v>5749.9111328125</v>
      </c>
      <c r="CC90" s="225">
        <v>6892.658203125</v>
      </c>
      <c r="CD90" s="225">
        <v>6370.21728515625</v>
      </c>
      <c r="CE90" s="225">
        <v>4954.80517578125</v>
      </c>
      <c r="CF90" s="225">
        <v>5169.88623046875</v>
      </c>
      <c r="CG90" s="225">
        <v>3883.44091796875</v>
      </c>
      <c r="CH90" s="225">
        <v>5952.9892578125</v>
      </c>
      <c r="CI90" s="225">
        <v>5978.73388671875</v>
      </c>
      <c r="CJ90" s="225">
        <v>6570.26708984375</v>
      </c>
      <c r="CK90" s="225">
        <v>4486.83447265625</v>
      </c>
      <c r="CL90" s="225">
        <v>5289.8916015625</v>
      </c>
      <c r="CM90" s="225">
        <v>4543.52734375</v>
      </c>
      <c r="CN90" s="225">
        <v>5750.423828125</v>
      </c>
      <c r="CO90" s="225">
        <v>6816.365234375</v>
      </c>
      <c r="CP90" s="225">
        <v>6389.19580078125</v>
      </c>
      <c r="CQ90" s="225">
        <v>4956.5673828125</v>
      </c>
      <c r="CR90" s="225">
        <v>5168.69091796875</v>
      </c>
      <c r="CS90" s="225">
        <v>4121.7841796875</v>
      </c>
      <c r="CT90" s="225">
        <v>5957.7861328125</v>
      </c>
      <c r="CU90" s="225">
        <v>5930.68798828125</v>
      </c>
      <c r="CV90" s="225">
        <v>6575.759765625</v>
      </c>
      <c r="CW90" s="225">
        <v>4486.20361328125</v>
      </c>
      <c r="CX90" s="225">
        <v>5299.08154296875</v>
      </c>
      <c r="CY90" s="225">
        <v>4549.18359375</v>
      </c>
      <c r="CZ90" s="225">
        <v>5754.89208984375</v>
      </c>
      <c r="DA90" s="225">
        <v>6869.8857421875</v>
      </c>
      <c r="DB90" s="225">
        <v>6304.96240234375</v>
      </c>
      <c r="DC90" s="225">
        <v>4935.17919921875</v>
      </c>
      <c r="DD90" s="225">
        <v>5168.28955078125</v>
      </c>
      <c r="DE90" s="225">
        <v>4078.954345703125</v>
      </c>
      <c r="DF90" s="225">
        <v>5936.33447265625</v>
      </c>
      <c r="DG90" s="225">
        <v>5928.5400390625</v>
      </c>
      <c r="DH90" s="225">
        <v>6587.61083984375</v>
      </c>
      <c r="DI90" s="225">
        <v>4495.25537109375</v>
      </c>
      <c r="DJ90" s="225">
        <v>5335.7578125</v>
      </c>
      <c r="DK90" s="225">
        <v>4491.18310546875</v>
      </c>
      <c r="DL90" s="225">
        <v>5749.23583984375</v>
      </c>
      <c r="DM90" s="225">
        <v>6855.29150390625</v>
      </c>
      <c r="DN90" s="225">
        <v>6379.39453125</v>
      </c>
      <c r="DO90" s="225">
        <v>4954.44287109375</v>
      </c>
      <c r="DP90" s="225">
        <v>5174.5673828125</v>
      </c>
      <c r="DQ90" s="225">
        <v>3986.240234375</v>
      </c>
      <c r="DR90" s="225">
        <v>5926.74072265625</v>
      </c>
      <c r="DS90" s="225">
        <v>5906.54736328125</v>
      </c>
      <c r="DT90" s="225">
        <v>6582.90087890625</v>
      </c>
      <c r="DU90" s="225">
        <v>4490.2529296875</v>
      </c>
      <c r="DV90" s="225">
        <v>5331.7822265625</v>
      </c>
      <c r="DW90" s="225">
        <v>4499.09716796875</v>
      </c>
      <c r="DX90" s="225">
        <v>5759.201171875</v>
      </c>
      <c r="DY90" s="225">
        <v>6840.7822265625</v>
      </c>
      <c r="DZ90" s="225">
        <v>6341.15869140625</v>
      </c>
      <c r="EA90" s="225">
        <v>4936.37841796875</v>
      </c>
      <c r="EB90" s="225">
        <v>5167.19189453125</v>
      </c>
      <c r="EC90" s="225">
        <v>4221.99072265625</v>
      </c>
      <c r="ED90" s="225">
        <v>5914.5263671875</v>
      </c>
      <c r="EE90" s="225">
        <v>5899.50048828125</v>
      </c>
      <c r="EF90" s="225">
        <v>6582.38671875</v>
      </c>
      <c r="EG90" s="225">
        <v>4479.8115234375</v>
      </c>
      <c r="EH90" s="225">
        <v>5356.994140625</v>
      </c>
      <c r="EI90" s="225">
        <v>4491.2802734375</v>
      </c>
      <c r="EJ90" s="225">
        <v>5757.08544921875</v>
      </c>
      <c r="EK90" s="225">
        <v>6791.4326171875</v>
      </c>
      <c r="EL90" s="225">
        <v>6303.78564453125</v>
      </c>
      <c r="EM90" s="225">
        <v>4910.01513671875</v>
      </c>
      <c r="EN90" s="225">
        <v>5186.7724609375</v>
      </c>
      <c r="EO90" s="225">
        <v>4054.068115234375</v>
      </c>
      <c r="EP90" s="225">
        <v>5908.99951171875</v>
      </c>
      <c r="EQ90" s="225">
        <v>5906.9306640625</v>
      </c>
      <c r="ER90" s="225">
        <v>6591.6494140625</v>
      </c>
      <c r="ES90" s="225">
        <v>4495.0380859375</v>
      </c>
      <c r="ET90" s="225">
        <v>5384.50732421875</v>
      </c>
      <c r="EU90" s="225">
        <v>4498.189453125</v>
      </c>
      <c r="EV90" s="225">
        <v>5757.484375</v>
      </c>
      <c r="EW90" s="225">
        <v>6697.6484375</v>
      </c>
      <c r="EX90" s="225">
        <v>6316.62451171875</v>
      </c>
      <c r="EY90" s="225">
        <v>4915.15673828125</v>
      </c>
      <c r="EZ90" s="225">
        <v>5183.84814453125</v>
      </c>
      <c r="FA90" s="225">
        <v>4128.05615234375</v>
      </c>
      <c r="FB90" s="225">
        <v>5906.43017578125</v>
      </c>
      <c r="FC90" s="225">
        <v>5899.1943359375</v>
      </c>
      <c r="FD90" s="225">
        <v>6594.23974609375</v>
      </c>
      <c r="FE90" s="225">
        <v>4482.54052734375</v>
      </c>
      <c r="FF90" s="225">
        <v>5407.84716796875</v>
      </c>
      <c r="FG90" s="225">
        <v>4477.53369140625</v>
      </c>
      <c r="FH90" s="225">
        <v>5757.5771484375</v>
      </c>
      <c r="FI90" s="225">
        <v>6702.921875</v>
      </c>
      <c r="FJ90" s="225">
        <v>6321.052734375</v>
      </c>
      <c r="FK90" s="225">
        <v>4918.4404296875</v>
      </c>
      <c r="FL90" s="225">
        <v>5194.5595703125</v>
      </c>
      <c r="FM90" s="225">
        <v>4179.50537109375</v>
      </c>
      <c r="FN90" s="225">
        <v>5895.29833984375</v>
      </c>
      <c r="FO90" s="225">
        <v>5867.7138671875</v>
      </c>
      <c r="FP90" s="225">
        <v>6592.63720703125</v>
      </c>
      <c r="FQ90" s="225">
        <v>4462.228515625</v>
      </c>
      <c r="FR90" s="225">
        <v>5438.4501953125</v>
      </c>
      <c r="FS90" s="225">
        <v>4515.1201171875</v>
      </c>
      <c r="FT90" s="225">
        <v>5760.53076171875</v>
      </c>
      <c r="FU90" s="225">
        <v>6619.537109375</v>
      </c>
      <c r="FV90" s="225">
        <v>6240.1962890625</v>
      </c>
      <c r="FW90" s="225">
        <v>4887.29052734375</v>
      </c>
      <c r="FX90" s="225">
        <v>5210.7216796875</v>
      </c>
      <c r="FY90" s="225">
        <v>4294.029296875</v>
      </c>
      <c r="FZ90" s="225">
        <v>5870.794921875</v>
      </c>
      <c r="GA90" s="225">
        <v>5861.3232421875</v>
      </c>
      <c r="GB90" s="225">
        <v>5905.3984375</v>
      </c>
      <c r="GC90" s="225">
        <v>5897.02294921875</v>
      </c>
      <c r="GD90" s="225">
        <v>5857.6982421875</v>
      </c>
      <c r="GE90" s="225">
        <v>5848.84130859375</v>
      </c>
      <c r="GF90" s="225">
        <v>5877.06591796875</v>
      </c>
      <c r="GG90" s="225">
        <v>5841.19970703125</v>
      </c>
      <c r="GH90" s="225">
        <v>5842.92529296875</v>
      </c>
      <c r="GI90" s="225">
        <v>5831.89453125</v>
      </c>
      <c r="GJ90" s="225">
        <v>5801.7333984375</v>
      </c>
      <c r="GK90" s="225">
        <v>5767.85546875</v>
      </c>
      <c r="GL90" s="225">
        <v>6579.20751953125</v>
      </c>
      <c r="GM90" s="225">
        <v>4486.1064453125</v>
      </c>
      <c r="GN90" s="225">
        <v>5345.1240234375</v>
      </c>
      <c r="GO90" s="225">
        <v>4514.404296875</v>
      </c>
      <c r="GP90" s="225">
        <v>5756.6669921875</v>
      </c>
      <c r="GQ90" s="225">
        <v>6746.10595703125</v>
      </c>
      <c r="GR90" s="225">
        <v>6315.59912109375</v>
      </c>
      <c r="GS90" s="225">
        <v>4927.4990234375</v>
      </c>
      <c r="GT90" s="225">
        <v>5184.93603515625</v>
      </c>
      <c r="GU90" s="225">
        <v>4153.212890625</v>
      </c>
      <c r="GV90" s="225">
        <v>5906.96923828125</v>
      </c>
      <c r="GW90" s="225">
        <v>5899.8466796875</v>
      </c>
      <c r="GX90" s="225">
        <v>5833.4052734375</v>
      </c>
      <c r="GY90" s="225">
        <v>5833.40478515625</v>
      </c>
    </row>
    <row r="91" spans="1:207" x14ac:dyDescent="0.25">
      <c r="A91" s="226">
        <v>45413</v>
      </c>
      <c r="B91" s="225">
        <v>5</v>
      </c>
      <c r="C91" s="225">
        <v>2024</v>
      </c>
      <c r="D91" s="225">
        <v>6181.31103515625</v>
      </c>
      <c r="E91" s="225">
        <v>6132.01318359375</v>
      </c>
      <c r="F91" s="225">
        <v>6183.6328125</v>
      </c>
      <c r="G91" s="225">
        <v>6162.03125</v>
      </c>
      <c r="H91" s="225">
        <v>6208.44775390625</v>
      </c>
      <c r="I91" s="225">
        <v>5927.0068359375</v>
      </c>
      <c r="J91" s="225">
        <v>6177.13037109375</v>
      </c>
      <c r="K91" s="225">
        <v>6151.8037109375</v>
      </c>
      <c r="L91" s="225">
        <v>6161.52685546875</v>
      </c>
      <c r="M91" s="225">
        <v>6114.92626953125</v>
      </c>
      <c r="N91" s="225">
        <v>6174.5048828125</v>
      </c>
      <c r="O91" s="225">
        <v>5884.2021484375</v>
      </c>
      <c r="P91" s="225">
        <v>6095.48876953125</v>
      </c>
      <c r="Q91" s="225">
        <v>6082.3876953125</v>
      </c>
      <c r="R91" s="225">
        <v>6148.28369140625</v>
      </c>
      <c r="S91" s="225">
        <v>6222.92578125</v>
      </c>
      <c r="T91" s="225">
        <v>6178.7646484375</v>
      </c>
      <c r="U91" s="225">
        <v>5918.17919921875</v>
      </c>
      <c r="V91" s="225">
        <v>6074.20361328125</v>
      </c>
      <c r="W91" s="225">
        <v>6103.58447265625</v>
      </c>
      <c r="X91" s="225">
        <v>6173.75341796875</v>
      </c>
      <c r="Y91" s="225">
        <v>6112.23486328125</v>
      </c>
      <c r="Z91" s="225">
        <v>6212.09521484375</v>
      </c>
      <c r="AA91" s="225">
        <v>5950.4814453125</v>
      </c>
      <c r="AB91" s="225">
        <v>6115.4599609375</v>
      </c>
      <c r="AC91" s="225">
        <v>6121.9892578125</v>
      </c>
      <c r="AD91" s="225">
        <v>6141.09521484375</v>
      </c>
      <c r="AE91" s="225">
        <v>6215.73291015625</v>
      </c>
      <c r="AF91" s="225">
        <v>6165.7314453125</v>
      </c>
      <c r="AG91" s="225">
        <v>5984.95751953125</v>
      </c>
      <c r="AH91" s="225">
        <v>6073.86181640625</v>
      </c>
      <c r="AI91" s="225">
        <v>6107.01123046875</v>
      </c>
      <c r="AJ91" s="225">
        <v>6107.896484375</v>
      </c>
      <c r="AK91" s="225">
        <v>6103.4111328125</v>
      </c>
      <c r="AL91" s="225">
        <v>6197.48046875</v>
      </c>
      <c r="AM91" s="225">
        <v>5942.57763671875</v>
      </c>
      <c r="AN91" s="225">
        <v>6077.955078125</v>
      </c>
      <c r="AO91" s="225">
        <v>6106.4267578125</v>
      </c>
      <c r="AP91" s="225">
        <v>6084.4296875</v>
      </c>
      <c r="AQ91" s="225">
        <v>6214.25390625</v>
      </c>
      <c r="AR91" s="225">
        <v>6176.2763671875</v>
      </c>
      <c r="AS91" s="225">
        <v>5909.751953125</v>
      </c>
      <c r="AT91" s="225">
        <v>6059.642578125</v>
      </c>
      <c r="AU91" s="225">
        <v>6096.08056640625</v>
      </c>
      <c r="AV91" s="225">
        <v>6073.88720703125</v>
      </c>
      <c r="AW91" s="225">
        <v>6092.279296875</v>
      </c>
      <c r="AX91" s="225">
        <v>6184.1064453125</v>
      </c>
      <c r="AY91" s="225">
        <v>5954.1357421875</v>
      </c>
      <c r="AZ91" s="225">
        <v>6026.11376953125</v>
      </c>
      <c r="BA91" s="225">
        <v>6069.76416015625</v>
      </c>
      <c r="BB91" s="225">
        <v>6073.82470703125</v>
      </c>
      <c r="BC91" s="225">
        <v>6080.794921875</v>
      </c>
      <c r="BD91" s="225">
        <v>6167.625</v>
      </c>
      <c r="BE91" s="225">
        <v>5914.96826171875</v>
      </c>
      <c r="BF91" s="225">
        <v>5979.91357421875</v>
      </c>
      <c r="BG91" s="225">
        <v>6052.8173828125</v>
      </c>
      <c r="BH91" s="225">
        <v>6022.4873046875</v>
      </c>
      <c r="BI91" s="225">
        <v>6144.50439453125</v>
      </c>
      <c r="BJ91" s="225">
        <v>6138.0654296875</v>
      </c>
      <c r="BK91" s="225">
        <v>5915.67236328125</v>
      </c>
      <c r="BL91" s="225">
        <v>6845.39404296875</v>
      </c>
      <c r="BM91" s="225">
        <v>4809.78076171875</v>
      </c>
      <c r="BN91" s="225">
        <v>5393.26318359375</v>
      </c>
      <c r="BO91" s="225">
        <v>4719.494140625</v>
      </c>
      <c r="BP91" s="225">
        <v>5939.62158203125</v>
      </c>
      <c r="BQ91" s="225">
        <v>6930.19384765625</v>
      </c>
      <c r="BR91" s="225">
        <v>6670.31298828125</v>
      </c>
      <c r="BS91" s="225">
        <v>5381.7958984375</v>
      </c>
      <c r="BT91" s="225">
        <v>5360.0908203125</v>
      </c>
      <c r="BU91" s="225">
        <v>4425.45703125</v>
      </c>
      <c r="BV91" s="225">
        <v>6266.08251953125</v>
      </c>
      <c r="BW91" s="225">
        <v>6230.54638671875</v>
      </c>
      <c r="BX91" s="225">
        <v>6864.86865234375</v>
      </c>
      <c r="BY91" s="225">
        <v>4792.3017578125</v>
      </c>
      <c r="BZ91" s="225">
        <v>5425.1484375</v>
      </c>
      <c r="CA91" s="225">
        <v>4690.23095703125</v>
      </c>
      <c r="CB91" s="225">
        <v>5938.25732421875</v>
      </c>
      <c r="CC91" s="225">
        <v>6950.69384765625</v>
      </c>
      <c r="CD91" s="225">
        <v>6645.8974609375</v>
      </c>
      <c r="CE91" s="225">
        <v>5356.09521484375</v>
      </c>
      <c r="CF91" s="225">
        <v>5394.59619140625</v>
      </c>
      <c r="CG91" s="225">
        <v>4178.12158203125</v>
      </c>
      <c r="CH91" s="225">
        <v>6273.19482421875</v>
      </c>
      <c r="CI91" s="225">
        <v>6225.50244140625</v>
      </c>
      <c r="CJ91" s="225">
        <v>6880.75146484375</v>
      </c>
      <c r="CK91" s="225">
        <v>4780.44384765625</v>
      </c>
      <c r="CL91" s="225">
        <v>5486.26416015625</v>
      </c>
      <c r="CM91" s="225">
        <v>4658.4013671875</v>
      </c>
      <c r="CN91" s="225">
        <v>5938.0244140625</v>
      </c>
      <c r="CO91" s="225">
        <v>6867.0009765625</v>
      </c>
      <c r="CP91" s="225">
        <v>6667.40380859375</v>
      </c>
      <c r="CQ91" s="225">
        <v>5359.64599609375</v>
      </c>
      <c r="CR91" s="225">
        <v>5394.1953125</v>
      </c>
      <c r="CS91" s="225">
        <v>4450.10400390625</v>
      </c>
      <c r="CT91" s="225">
        <v>6279.703125</v>
      </c>
      <c r="CU91" s="225">
        <v>6181.9013671875</v>
      </c>
      <c r="CV91" s="225">
        <v>6886.9443359375</v>
      </c>
      <c r="CW91" s="225">
        <v>4786.0400390625</v>
      </c>
      <c r="CX91" s="225">
        <v>5500.7998046875</v>
      </c>
      <c r="CY91" s="225">
        <v>4665.53564453125</v>
      </c>
      <c r="CZ91" s="225">
        <v>5941.4091796875</v>
      </c>
      <c r="DA91" s="225">
        <v>6924.5576171875</v>
      </c>
      <c r="DB91" s="225">
        <v>6576.126953125</v>
      </c>
      <c r="DC91" s="225">
        <v>5338.837890625</v>
      </c>
      <c r="DD91" s="225">
        <v>5396.1123046875</v>
      </c>
      <c r="DE91" s="225">
        <v>4405.20703125</v>
      </c>
      <c r="DF91" s="225">
        <v>6260.60986328125</v>
      </c>
      <c r="DG91" s="225">
        <v>6182.072265625</v>
      </c>
      <c r="DH91" s="225">
        <v>6902.83837890625</v>
      </c>
      <c r="DI91" s="225">
        <v>4791.533203125</v>
      </c>
      <c r="DJ91" s="225">
        <v>5538.60009765625</v>
      </c>
      <c r="DK91" s="225">
        <v>4607.21630859375</v>
      </c>
      <c r="DL91" s="225">
        <v>5936.6171875</v>
      </c>
      <c r="DM91" s="225">
        <v>6906.59033203125</v>
      </c>
      <c r="DN91" s="225">
        <v>6643.154296875</v>
      </c>
      <c r="DO91" s="225">
        <v>5358.4091796875</v>
      </c>
      <c r="DP91" s="225">
        <v>5400.4384765625</v>
      </c>
      <c r="DQ91" s="225">
        <v>4296.04248046875</v>
      </c>
      <c r="DR91" s="225">
        <v>6254.9873046875</v>
      </c>
      <c r="DS91" s="225">
        <v>6161.9560546875</v>
      </c>
      <c r="DT91" s="225">
        <v>6898.68212890625</v>
      </c>
      <c r="DU91" s="225">
        <v>4786.720703125</v>
      </c>
      <c r="DV91" s="225">
        <v>5532.8349609375</v>
      </c>
      <c r="DW91" s="225">
        <v>4612.66650390625</v>
      </c>
      <c r="DX91" s="225">
        <v>5944.96142578125</v>
      </c>
      <c r="DY91" s="225">
        <v>6894.0302734375</v>
      </c>
      <c r="DZ91" s="225">
        <v>6602.4384765625</v>
      </c>
      <c r="EA91" s="225">
        <v>5342.271484375</v>
      </c>
      <c r="EB91" s="225">
        <v>5399.07958984375</v>
      </c>
      <c r="EC91" s="225">
        <v>4563.322265625</v>
      </c>
      <c r="ED91" s="225">
        <v>6246.578125</v>
      </c>
      <c r="EE91" s="225">
        <v>6154.9287109375</v>
      </c>
      <c r="EF91" s="225">
        <v>6898.97265625</v>
      </c>
      <c r="EG91" s="225">
        <v>4779.72119140625</v>
      </c>
      <c r="EH91" s="225">
        <v>5555.373046875</v>
      </c>
      <c r="EI91" s="225">
        <v>4605.76806640625</v>
      </c>
      <c r="EJ91" s="225">
        <v>5942.0712890625</v>
      </c>
      <c r="EK91" s="225">
        <v>6838.19140625</v>
      </c>
      <c r="EL91" s="225">
        <v>6564.66064453125</v>
      </c>
      <c r="EM91" s="225">
        <v>5316.146484375</v>
      </c>
      <c r="EN91" s="225">
        <v>5423.96630859375</v>
      </c>
      <c r="EO91" s="225">
        <v>4372.09326171875</v>
      </c>
      <c r="EP91" s="225">
        <v>6240.4697265625</v>
      </c>
      <c r="EQ91" s="225">
        <v>6163.05517578125</v>
      </c>
      <c r="ER91" s="225">
        <v>6910.95166015625</v>
      </c>
      <c r="ES91" s="225">
        <v>4792.5771484375</v>
      </c>
      <c r="ET91" s="225">
        <v>5583.20947265625</v>
      </c>
      <c r="EU91" s="225">
        <v>4611.34619140625</v>
      </c>
      <c r="EV91" s="225">
        <v>5943.8935546875</v>
      </c>
      <c r="EW91" s="225">
        <v>6738.16064453125</v>
      </c>
      <c r="EX91" s="225">
        <v>6573.89453125</v>
      </c>
      <c r="EY91" s="225">
        <v>5321.21337890625</v>
      </c>
      <c r="EZ91" s="225">
        <v>5422.74609375</v>
      </c>
      <c r="FA91" s="225">
        <v>4465.701171875</v>
      </c>
      <c r="FB91" s="225">
        <v>6238.27880859375</v>
      </c>
      <c r="FC91" s="225">
        <v>6155.779296875</v>
      </c>
      <c r="FD91" s="225">
        <v>6917.72998046875</v>
      </c>
      <c r="FE91" s="225">
        <v>4785.15185546875</v>
      </c>
      <c r="FF91" s="225">
        <v>5609.35693359375</v>
      </c>
      <c r="FG91" s="225">
        <v>4589.90283203125</v>
      </c>
      <c r="FH91" s="225">
        <v>5941.69775390625</v>
      </c>
      <c r="FI91" s="225">
        <v>6740.55126953125</v>
      </c>
      <c r="FJ91" s="225">
        <v>6569.30322265625</v>
      </c>
      <c r="FK91" s="225">
        <v>5326.66748046875</v>
      </c>
      <c r="FL91" s="225">
        <v>5438.76611328125</v>
      </c>
      <c r="FM91" s="225">
        <v>4520.9130859375</v>
      </c>
      <c r="FN91" s="225">
        <v>6230.51611328125</v>
      </c>
      <c r="FO91" s="225">
        <v>6126.04345703125</v>
      </c>
      <c r="FP91" s="225">
        <v>6918.88330078125</v>
      </c>
      <c r="FQ91" s="225">
        <v>4766.27294921875</v>
      </c>
      <c r="FR91" s="225">
        <v>5630.4423828125</v>
      </c>
      <c r="FS91" s="225">
        <v>4622.3671875</v>
      </c>
      <c r="FT91" s="225">
        <v>5942.95458984375</v>
      </c>
      <c r="FU91" s="225">
        <v>6652.77587890625</v>
      </c>
      <c r="FV91" s="225">
        <v>6492.4775390625</v>
      </c>
      <c r="FW91" s="225">
        <v>5300.115234375</v>
      </c>
      <c r="FX91" s="225">
        <v>5465.400390625</v>
      </c>
      <c r="FY91" s="225">
        <v>4658.55029296875</v>
      </c>
      <c r="FZ91" s="225">
        <v>6207.38671875</v>
      </c>
      <c r="GA91" s="225">
        <v>6120.74853515625</v>
      </c>
      <c r="GB91" s="225">
        <v>6157.95361328125</v>
      </c>
      <c r="GC91" s="225">
        <v>6148.259765625</v>
      </c>
      <c r="GD91" s="225">
        <v>6107.8544921875</v>
      </c>
      <c r="GE91" s="225">
        <v>6101.04443359375</v>
      </c>
      <c r="GF91" s="225">
        <v>6124.603515625</v>
      </c>
      <c r="GG91" s="225">
        <v>6090.13671875</v>
      </c>
      <c r="GH91" s="225">
        <v>6088.1650390625</v>
      </c>
      <c r="GI91" s="225">
        <v>6074.62939453125</v>
      </c>
      <c r="GJ91" s="225">
        <v>6042.47412109375</v>
      </c>
      <c r="GK91" s="225">
        <v>6003.3173828125</v>
      </c>
      <c r="GL91" s="225">
        <v>6894.29150390625</v>
      </c>
      <c r="GM91" s="225">
        <v>4784.61865234375</v>
      </c>
      <c r="GN91" s="225">
        <v>5543.51953125</v>
      </c>
      <c r="GO91" s="225">
        <v>4628.11669921875</v>
      </c>
      <c r="GP91" s="225">
        <v>5941.806640625</v>
      </c>
      <c r="GQ91" s="225">
        <v>6789.81201171875</v>
      </c>
      <c r="GR91" s="225">
        <v>6576.09619140625</v>
      </c>
      <c r="GS91" s="225">
        <v>5333.74267578125</v>
      </c>
      <c r="GT91" s="225">
        <v>5422.6611328125</v>
      </c>
      <c r="GU91" s="225">
        <v>4490.0068359375</v>
      </c>
      <c r="GV91" s="225">
        <v>6238.16748046875</v>
      </c>
      <c r="GW91" s="225">
        <v>6155.5048828125</v>
      </c>
      <c r="GX91" s="225">
        <v>6078.2001953125</v>
      </c>
      <c r="GY91" s="225">
        <v>6078.19970703125</v>
      </c>
    </row>
    <row r="92" spans="1:207" x14ac:dyDescent="0.25">
      <c r="A92" s="226">
        <v>45444</v>
      </c>
      <c r="B92" s="225">
        <v>6</v>
      </c>
      <c r="C92" s="225">
        <v>2024</v>
      </c>
      <c r="D92" s="225">
        <v>6417.12939453125</v>
      </c>
      <c r="E92" s="225">
        <v>6415.8193359375</v>
      </c>
      <c r="F92" s="225">
        <v>6465.99169921875</v>
      </c>
      <c r="G92" s="225">
        <v>6435.87158203125</v>
      </c>
      <c r="H92" s="225">
        <v>6518.5703125</v>
      </c>
      <c r="I92" s="225">
        <v>6235.501953125</v>
      </c>
      <c r="J92" s="225">
        <v>6408.39404296875</v>
      </c>
      <c r="K92" s="225">
        <v>6439.8642578125</v>
      </c>
      <c r="L92" s="225">
        <v>6451.2314453125</v>
      </c>
      <c r="M92" s="225">
        <v>6389.64697265625</v>
      </c>
      <c r="N92" s="225">
        <v>6489.57666015625</v>
      </c>
      <c r="O92" s="225">
        <v>6185.0947265625</v>
      </c>
      <c r="P92" s="225">
        <v>6341.66162109375</v>
      </c>
      <c r="Q92" s="225">
        <v>6375.57275390625</v>
      </c>
      <c r="R92" s="225">
        <v>6446.2763671875</v>
      </c>
      <c r="S92" s="225">
        <v>6492.40771484375</v>
      </c>
      <c r="T92" s="225">
        <v>6492.52197265625</v>
      </c>
      <c r="U92" s="225">
        <v>6217.1416015625</v>
      </c>
      <c r="V92" s="225">
        <v>6314.98486328125</v>
      </c>
      <c r="W92" s="225">
        <v>6388.86083984375</v>
      </c>
      <c r="X92" s="225">
        <v>6479.07763671875</v>
      </c>
      <c r="Y92" s="225">
        <v>6391.00537109375</v>
      </c>
      <c r="Z92" s="225">
        <v>6533.16357421875</v>
      </c>
      <c r="AA92" s="225">
        <v>6248.576171875</v>
      </c>
      <c r="AB92" s="225">
        <v>6365.76416015625</v>
      </c>
      <c r="AC92" s="225">
        <v>6414.8544921875</v>
      </c>
      <c r="AD92" s="225">
        <v>6445.0029296875</v>
      </c>
      <c r="AE92" s="225">
        <v>6484.42236328125</v>
      </c>
      <c r="AF92" s="225">
        <v>6476.3447265625</v>
      </c>
      <c r="AG92" s="225">
        <v>6285.259765625</v>
      </c>
      <c r="AH92" s="225">
        <v>6324.81103515625</v>
      </c>
      <c r="AI92" s="225">
        <v>6399.35595703125</v>
      </c>
      <c r="AJ92" s="225">
        <v>6415.26953125</v>
      </c>
      <c r="AK92" s="225">
        <v>6378.4482421875</v>
      </c>
      <c r="AL92" s="225">
        <v>6512.3662109375</v>
      </c>
      <c r="AM92" s="225">
        <v>6236.24658203125</v>
      </c>
      <c r="AN92" s="225">
        <v>6331.3408203125</v>
      </c>
      <c r="AO92" s="225">
        <v>6404.30224609375</v>
      </c>
      <c r="AP92" s="225">
        <v>6390.57275390625</v>
      </c>
      <c r="AQ92" s="225">
        <v>6487.75830078125</v>
      </c>
      <c r="AR92" s="225">
        <v>6481.29443359375</v>
      </c>
      <c r="AS92" s="225">
        <v>6208.99365234375</v>
      </c>
      <c r="AT92" s="225">
        <v>6320.80224609375</v>
      </c>
      <c r="AU92" s="225">
        <v>6384.90478515625</v>
      </c>
      <c r="AV92" s="225">
        <v>6392.62890625</v>
      </c>
      <c r="AW92" s="225">
        <v>6368.64404296875</v>
      </c>
      <c r="AX92" s="225">
        <v>6488.75390625</v>
      </c>
      <c r="AY92" s="225">
        <v>6253.796875</v>
      </c>
      <c r="AZ92" s="225">
        <v>6291.31201171875</v>
      </c>
      <c r="BA92" s="225">
        <v>6366.90771484375</v>
      </c>
      <c r="BB92" s="225">
        <v>6395.8349609375</v>
      </c>
      <c r="BC92" s="225">
        <v>6370.36669921875</v>
      </c>
      <c r="BD92" s="225">
        <v>6476.61474609375</v>
      </c>
      <c r="BE92" s="225">
        <v>6214.365234375</v>
      </c>
      <c r="BF92" s="225">
        <v>6251.7861328125</v>
      </c>
      <c r="BG92" s="225">
        <v>6345.84130859375</v>
      </c>
      <c r="BH92" s="225">
        <v>6338.90185546875</v>
      </c>
      <c r="BI92" s="225">
        <v>6406.83203125</v>
      </c>
      <c r="BJ92" s="225">
        <v>6442.3466796875</v>
      </c>
      <c r="BK92" s="225">
        <v>6217.3310546875</v>
      </c>
      <c r="BL92" s="225">
        <v>7060.38916015625</v>
      </c>
      <c r="BM92" s="225">
        <v>4906.41357421875</v>
      </c>
      <c r="BN92" s="225">
        <v>5557.42724609375</v>
      </c>
      <c r="BO92" s="225">
        <v>5453.31591796875</v>
      </c>
      <c r="BP92" s="225">
        <v>6082.4443359375</v>
      </c>
      <c r="BQ92" s="225">
        <v>7259.94677734375</v>
      </c>
      <c r="BR92" s="225">
        <v>6917.427734375</v>
      </c>
      <c r="BS92" s="225">
        <v>5668.009765625</v>
      </c>
      <c r="BT92" s="225">
        <v>5650.49658203125</v>
      </c>
      <c r="BU92" s="225">
        <v>4687.623046875</v>
      </c>
      <c r="BV92" s="225">
        <v>6641.06689453125</v>
      </c>
      <c r="BW92" s="225">
        <v>6389.08837890625</v>
      </c>
      <c r="BX92" s="225">
        <v>7078.89453125</v>
      </c>
      <c r="BY92" s="225">
        <v>4889.80517578125</v>
      </c>
      <c r="BZ92" s="225">
        <v>5587.97998046875</v>
      </c>
      <c r="CA92" s="225">
        <v>5419.212890625</v>
      </c>
      <c r="CB92" s="225">
        <v>6077.67724609375</v>
      </c>
      <c r="CC92" s="225">
        <v>7278.62353515625</v>
      </c>
      <c r="CD92" s="225">
        <v>6904.31640625</v>
      </c>
      <c r="CE92" s="225">
        <v>5641.23828125</v>
      </c>
      <c r="CF92" s="225">
        <v>5689.1748046875</v>
      </c>
      <c r="CG92" s="225">
        <v>4428.26025390625</v>
      </c>
      <c r="CH92" s="225">
        <v>6647.76708984375</v>
      </c>
      <c r="CI92" s="225">
        <v>6383.69970703125</v>
      </c>
      <c r="CJ92" s="225">
        <v>7093.19873046875</v>
      </c>
      <c r="CK92" s="225">
        <v>4877.56494140625</v>
      </c>
      <c r="CL92" s="225">
        <v>5644.68896484375</v>
      </c>
      <c r="CM92" s="225">
        <v>5351.60546875</v>
      </c>
      <c r="CN92" s="225">
        <v>6076.31884765625</v>
      </c>
      <c r="CO92" s="225">
        <v>7193.69677734375</v>
      </c>
      <c r="CP92" s="225">
        <v>6921.13037109375</v>
      </c>
      <c r="CQ92" s="225">
        <v>5645.6884765625</v>
      </c>
      <c r="CR92" s="225">
        <v>5690.3642578125</v>
      </c>
      <c r="CS92" s="225">
        <v>4700.1376953125</v>
      </c>
      <c r="CT92" s="225">
        <v>6655.52587890625</v>
      </c>
      <c r="CU92" s="225">
        <v>6346.24072265625</v>
      </c>
      <c r="CV92" s="225">
        <v>7100.44677734375</v>
      </c>
      <c r="CW92" s="225">
        <v>4885.43896484375</v>
      </c>
      <c r="CX92" s="225">
        <v>5663.2822265625</v>
      </c>
      <c r="CY92" s="225">
        <v>5364.92236328125</v>
      </c>
      <c r="CZ92" s="225">
        <v>6078.72216796875</v>
      </c>
      <c r="DA92" s="225">
        <v>7251.85546875</v>
      </c>
      <c r="DB92" s="225">
        <v>6834.40966796875</v>
      </c>
      <c r="DC92" s="225">
        <v>5624.45166015625</v>
      </c>
      <c r="DD92" s="225">
        <v>5695.3515625</v>
      </c>
      <c r="DE92" s="225">
        <v>4654.095703125</v>
      </c>
      <c r="DF92" s="225">
        <v>6645.615234375</v>
      </c>
      <c r="DG92" s="225">
        <v>6348.71728515625</v>
      </c>
      <c r="DH92" s="225">
        <v>7114.8154296875</v>
      </c>
      <c r="DI92" s="225">
        <v>4889.60791015625</v>
      </c>
      <c r="DJ92" s="225">
        <v>5700.203125</v>
      </c>
      <c r="DK92" s="225">
        <v>5278.44677734375</v>
      </c>
      <c r="DL92" s="225">
        <v>6072.59033203125</v>
      </c>
      <c r="DM92" s="225">
        <v>7230.71337890625</v>
      </c>
      <c r="DN92" s="225">
        <v>6902.9990234375</v>
      </c>
      <c r="DO92" s="225">
        <v>5644.54736328125</v>
      </c>
      <c r="DP92" s="225">
        <v>5704.94140625</v>
      </c>
      <c r="DQ92" s="225">
        <v>4545.74560546875</v>
      </c>
      <c r="DR92" s="225">
        <v>6644.97119140625</v>
      </c>
      <c r="DS92" s="225">
        <v>6329.19775390625</v>
      </c>
      <c r="DT92" s="225">
        <v>7111.44287109375</v>
      </c>
      <c r="DU92" s="225">
        <v>4885.82666015625</v>
      </c>
      <c r="DV92" s="225">
        <v>5692.3291015625</v>
      </c>
      <c r="DW92" s="225">
        <v>5279.3671875</v>
      </c>
      <c r="DX92" s="225">
        <v>6079.8505859375</v>
      </c>
      <c r="DY92" s="225">
        <v>7219.71533203125</v>
      </c>
      <c r="DZ92" s="225">
        <v>6865.9375</v>
      </c>
      <c r="EA92" s="225">
        <v>5626.63818359375</v>
      </c>
      <c r="EB92" s="225">
        <v>5697.583984375</v>
      </c>
      <c r="EC92" s="225">
        <v>4815.001953125</v>
      </c>
      <c r="ED92" s="225">
        <v>6641.51416015625</v>
      </c>
      <c r="EE92" s="225">
        <v>6324.73388671875</v>
      </c>
      <c r="EF92" s="225">
        <v>7111.08984375</v>
      </c>
      <c r="EG92" s="225">
        <v>4880.76318359375</v>
      </c>
      <c r="EH92" s="225">
        <v>5710.59814453125</v>
      </c>
      <c r="EI92" s="225">
        <v>5272.0673828125</v>
      </c>
      <c r="EJ92" s="225">
        <v>6077.2138671875</v>
      </c>
      <c r="EK92" s="225">
        <v>7161.41845703125</v>
      </c>
      <c r="EL92" s="225">
        <v>6822.2724609375</v>
      </c>
      <c r="EM92" s="225">
        <v>5598.357421875</v>
      </c>
      <c r="EN92" s="225">
        <v>5723.74951171875</v>
      </c>
      <c r="EO92" s="225">
        <v>4620.65234375</v>
      </c>
      <c r="EP92" s="225">
        <v>6637.4072265625</v>
      </c>
      <c r="EQ92" s="225">
        <v>6329.83056640625</v>
      </c>
      <c r="ER92" s="225">
        <v>7121.1982421875</v>
      </c>
      <c r="ES92" s="225">
        <v>4891.853515625</v>
      </c>
      <c r="ET92" s="225">
        <v>5739.27099609375</v>
      </c>
      <c r="EU92" s="225">
        <v>5260.91357421875</v>
      </c>
      <c r="EV92" s="225">
        <v>6078.73779296875</v>
      </c>
      <c r="EW92" s="225">
        <v>7059.6435546875</v>
      </c>
      <c r="EX92" s="225">
        <v>6834.49853515625</v>
      </c>
      <c r="EY92" s="225">
        <v>5602.86083984375</v>
      </c>
      <c r="EZ92" s="225">
        <v>5724.736328125</v>
      </c>
      <c r="FA92" s="225">
        <v>4713.248046875</v>
      </c>
      <c r="FB92" s="225">
        <v>6636.51025390625</v>
      </c>
      <c r="FC92" s="225">
        <v>6328.583984375</v>
      </c>
      <c r="FD92" s="225">
        <v>7124.28369140625</v>
      </c>
      <c r="FE92" s="225">
        <v>4886.0712890625</v>
      </c>
      <c r="FF92" s="225">
        <v>5765.14111328125</v>
      </c>
      <c r="FG92" s="225">
        <v>5224.63330078125</v>
      </c>
      <c r="FH92" s="225">
        <v>6076.1953125</v>
      </c>
      <c r="FI92" s="225">
        <v>7059.71533203125</v>
      </c>
      <c r="FJ92" s="225">
        <v>6832.8330078125</v>
      </c>
      <c r="FK92" s="225">
        <v>5607.2890625</v>
      </c>
      <c r="FL92" s="225">
        <v>5742.57373046875</v>
      </c>
      <c r="FM92" s="225">
        <v>4765.81201171875</v>
      </c>
      <c r="FN92" s="225">
        <v>6633.46142578125</v>
      </c>
      <c r="FO92" s="225">
        <v>6300.564453125</v>
      </c>
      <c r="FP92" s="225">
        <v>7121.7216796875</v>
      </c>
      <c r="FQ92" s="225">
        <v>4867.9423828125</v>
      </c>
      <c r="FR92" s="225">
        <v>5777.97412109375</v>
      </c>
      <c r="FS92" s="225">
        <v>5245.54150390625</v>
      </c>
      <c r="FT92" s="225">
        <v>6076.9677734375</v>
      </c>
      <c r="FU92" s="225">
        <v>6971.87353515625</v>
      </c>
      <c r="FV92" s="225">
        <v>6749.65185546875</v>
      </c>
      <c r="FW92" s="225">
        <v>5579.03564453125</v>
      </c>
      <c r="FX92" s="225">
        <v>5767.85498046875</v>
      </c>
      <c r="FY92" s="225">
        <v>4907.58740234375</v>
      </c>
      <c r="FZ92" s="225">
        <v>6624.05908203125</v>
      </c>
      <c r="GA92" s="225">
        <v>6294.76953125</v>
      </c>
      <c r="GB92" s="225">
        <v>6428.39306640625</v>
      </c>
      <c r="GC92" s="225">
        <v>6419.587890625</v>
      </c>
      <c r="GD92" s="225">
        <v>6384.48876953125</v>
      </c>
      <c r="GE92" s="225">
        <v>6374.0390625</v>
      </c>
      <c r="GF92" s="225">
        <v>6402.43359375</v>
      </c>
      <c r="GG92" s="225">
        <v>6368.017578125</v>
      </c>
      <c r="GH92" s="225">
        <v>6367.40966796875</v>
      </c>
      <c r="GI92" s="225">
        <v>6353.60791015625</v>
      </c>
      <c r="GJ92" s="225">
        <v>6325.80712890625</v>
      </c>
      <c r="GK92" s="225">
        <v>6286.03369140625</v>
      </c>
      <c r="GL92" s="225">
        <v>7105.169921875</v>
      </c>
      <c r="GM92" s="225">
        <v>4884.12109375</v>
      </c>
      <c r="GN92" s="225">
        <v>5700.666015625</v>
      </c>
      <c r="GO92" s="225">
        <v>5292.6005859375</v>
      </c>
      <c r="GP92" s="225">
        <v>6077.39599609375</v>
      </c>
      <c r="GQ92" s="225">
        <v>7112.27685546875</v>
      </c>
      <c r="GR92" s="225">
        <v>6835.03515625</v>
      </c>
      <c r="GS92" s="225">
        <v>5616.74609375</v>
      </c>
      <c r="GT92" s="225">
        <v>5723.1064453125</v>
      </c>
      <c r="GU92" s="225">
        <v>4738.7890625</v>
      </c>
      <c r="GV92" s="225">
        <v>6636.5283203125</v>
      </c>
      <c r="GW92" s="225">
        <v>6325.05908203125</v>
      </c>
      <c r="GX92" s="225">
        <v>6356.66748046875</v>
      </c>
      <c r="GY92" s="225">
        <v>6356.6669921875</v>
      </c>
    </row>
    <row r="93" spans="1:207" x14ac:dyDescent="0.25">
      <c r="A93" s="226">
        <v>45474</v>
      </c>
      <c r="B93" s="225">
        <v>7</v>
      </c>
      <c r="C93" s="225">
        <v>2024</v>
      </c>
      <c r="D93" s="225">
        <v>6661.5185546875</v>
      </c>
      <c r="E93" s="225">
        <v>6654.22119140625</v>
      </c>
      <c r="F93" s="225">
        <v>6675.1826171875</v>
      </c>
      <c r="G93" s="225">
        <v>6723.70751953125</v>
      </c>
      <c r="H93" s="225">
        <v>6789.78125</v>
      </c>
      <c r="I93" s="225">
        <v>6502.689453125</v>
      </c>
      <c r="J93" s="225">
        <v>6653.5478515625</v>
      </c>
      <c r="K93" s="225">
        <v>6682.0859375</v>
      </c>
      <c r="L93" s="225">
        <v>6665.63232421875</v>
      </c>
      <c r="M93" s="225">
        <v>6684.70166015625</v>
      </c>
      <c r="N93" s="225">
        <v>6769.126953125</v>
      </c>
      <c r="O93" s="225">
        <v>6448.42529296875</v>
      </c>
      <c r="P93" s="225">
        <v>6586.6728515625</v>
      </c>
      <c r="Q93" s="225">
        <v>6618.51904296875</v>
      </c>
      <c r="R93" s="225">
        <v>6671.36083984375</v>
      </c>
      <c r="S93" s="225">
        <v>6785.451171875</v>
      </c>
      <c r="T93" s="225">
        <v>6785.99267578125</v>
      </c>
      <c r="U93" s="225">
        <v>6479.63134765625</v>
      </c>
      <c r="V93" s="225">
        <v>6559.84375</v>
      </c>
      <c r="W93" s="225">
        <v>6634.26416015625</v>
      </c>
      <c r="X93" s="225">
        <v>6705.69287109375</v>
      </c>
      <c r="Y93" s="225">
        <v>6696.517578125</v>
      </c>
      <c r="Z93" s="225">
        <v>6829.36572265625</v>
      </c>
      <c r="AA93" s="225">
        <v>6508.54345703125</v>
      </c>
      <c r="AB93" s="225">
        <v>6617.11474609375</v>
      </c>
      <c r="AC93" s="225">
        <v>6667.5517578125</v>
      </c>
      <c r="AD93" s="225">
        <v>6677.5224609375</v>
      </c>
      <c r="AE93" s="225">
        <v>6781.18310546875</v>
      </c>
      <c r="AF93" s="225">
        <v>6764.451171875</v>
      </c>
      <c r="AG93" s="225">
        <v>6549.31494140625</v>
      </c>
      <c r="AH93" s="225">
        <v>6571.869140625</v>
      </c>
      <c r="AI93" s="225">
        <v>6650.43505859375</v>
      </c>
      <c r="AJ93" s="225">
        <v>6652.42724609375</v>
      </c>
      <c r="AK93" s="225">
        <v>6679.22412109375</v>
      </c>
      <c r="AL93" s="225">
        <v>6809.37158203125</v>
      </c>
      <c r="AM93" s="225">
        <v>6504.0048828125</v>
      </c>
      <c r="AN93" s="225">
        <v>6579.21533203125</v>
      </c>
      <c r="AO93" s="225">
        <v>6659.16015625</v>
      </c>
      <c r="AP93" s="225">
        <v>6630.708984375</v>
      </c>
      <c r="AQ93" s="225">
        <v>6794.54052734375</v>
      </c>
      <c r="AR93" s="225">
        <v>6789.36376953125</v>
      </c>
      <c r="AS93" s="225">
        <v>6473.92138671875</v>
      </c>
      <c r="AT93" s="225">
        <v>6574.53955078125</v>
      </c>
      <c r="AU93" s="225">
        <v>6637.23779296875</v>
      </c>
      <c r="AV93" s="225">
        <v>6640.8603515625</v>
      </c>
      <c r="AW93" s="225">
        <v>6683.26025390625</v>
      </c>
      <c r="AX93" s="225">
        <v>6807.4169921875</v>
      </c>
      <c r="AY93" s="225">
        <v>6520.6787109375</v>
      </c>
      <c r="AZ93" s="225">
        <v>6550.27783203125</v>
      </c>
      <c r="BA93" s="225">
        <v>6628.32666015625</v>
      </c>
      <c r="BB93" s="225">
        <v>6647.25439453125</v>
      </c>
      <c r="BC93" s="225">
        <v>6704.5947265625</v>
      </c>
      <c r="BD93" s="225">
        <v>6797.794921875</v>
      </c>
      <c r="BE93" s="225">
        <v>6479.52978515625</v>
      </c>
      <c r="BF93" s="225">
        <v>6513.2880859375</v>
      </c>
      <c r="BG93" s="225">
        <v>6609.18603515625</v>
      </c>
      <c r="BH93" s="225">
        <v>6596.80029296875</v>
      </c>
      <c r="BI93" s="225">
        <v>6701.94482421875</v>
      </c>
      <c r="BJ93" s="225">
        <v>6768.74853515625</v>
      </c>
      <c r="BK93" s="225">
        <v>6488.36279296875</v>
      </c>
      <c r="BL93" s="225">
        <v>7263.74609375</v>
      </c>
      <c r="BM93" s="225">
        <v>5201.14599609375</v>
      </c>
      <c r="BN93" s="225">
        <v>5673.7333984375</v>
      </c>
      <c r="BO93" s="225">
        <v>5868.595703125</v>
      </c>
      <c r="BP93" s="225">
        <v>6292.59326171875</v>
      </c>
      <c r="BQ93" s="225">
        <v>7673.5830078125</v>
      </c>
      <c r="BR93" s="225">
        <v>7107.90380859375</v>
      </c>
      <c r="BS93" s="225">
        <v>5875.05908203125</v>
      </c>
      <c r="BT93" s="225">
        <v>5974.46484375</v>
      </c>
      <c r="BU93" s="225">
        <v>4894.27734375</v>
      </c>
      <c r="BV93" s="225">
        <v>7058.18408203125</v>
      </c>
      <c r="BW93" s="225">
        <v>6616.1083984375</v>
      </c>
      <c r="BX93" s="225">
        <v>7287.9384765625</v>
      </c>
      <c r="BY93" s="225">
        <v>5186.44775390625</v>
      </c>
      <c r="BZ93" s="225">
        <v>5700.87548828125</v>
      </c>
      <c r="CA93" s="225">
        <v>5803.52392578125</v>
      </c>
      <c r="CB93" s="225">
        <v>6289.89794921875</v>
      </c>
      <c r="CC93" s="225">
        <v>7698.52978515625</v>
      </c>
      <c r="CD93" s="225">
        <v>7097.31103515625</v>
      </c>
      <c r="CE93" s="225">
        <v>5846.4453125</v>
      </c>
      <c r="CF93" s="225">
        <v>6013.6181640625</v>
      </c>
      <c r="CG93" s="225">
        <v>4644.2060546875</v>
      </c>
      <c r="CH93" s="225">
        <v>7074.248046875</v>
      </c>
      <c r="CI93" s="225">
        <v>6610.73681640625</v>
      </c>
      <c r="CJ93" s="225">
        <v>7307.2236328125</v>
      </c>
      <c r="CK93" s="225">
        <v>5174.462890625</v>
      </c>
      <c r="CL93" s="225">
        <v>5749.369140625</v>
      </c>
      <c r="CM93" s="225">
        <v>5694.86474609375</v>
      </c>
      <c r="CN93" s="225">
        <v>6287.3232421875</v>
      </c>
      <c r="CO93" s="225">
        <v>7607.31884765625</v>
      </c>
      <c r="CP93" s="225">
        <v>7115.86572265625</v>
      </c>
      <c r="CQ93" s="225">
        <v>5848.7099609375</v>
      </c>
      <c r="CR93" s="225">
        <v>6017.30078125</v>
      </c>
      <c r="CS93" s="225">
        <v>4889.6611328125</v>
      </c>
      <c r="CT93" s="225">
        <v>7088.669921875</v>
      </c>
      <c r="CU93" s="225">
        <v>6567.85498046875</v>
      </c>
      <c r="CV93" s="225">
        <v>7319.35546875</v>
      </c>
      <c r="CW93" s="225">
        <v>5184.5556640625</v>
      </c>
      <c r="CX93" s="225">
        <v>5768.61181640625</v>
      </c>
      <c r="CY93" s="225">
        <v>5716.5341796875</v>
      </c>
      <c r="CZ93" s="225">
        <v>6286.759765625</v>
      </c>
      <c r="DA93" s="225">
        <v>7669.12060546875</v>
      </c>
      <c r="DB93" s="225">
        <v>7021.5107421875</v>
      </c>
      <c r="DC93" s="225">
        <v>5829.17236328125</v>
      </c>
      <c r="DD93" s="225">
        <v>6019.09326171875</v>
      </c>
      <c r="DE93" s="225">
        <v>4844.23779296875</v>
      </c>
      <c r="DF93" s="225">
        <v>7079.28125</v>
      </c>
      <c r="DG93" s="225">
        <v>6570.349609375</v>
      </c>
      <c r="DH93" s="225">
        <v>7337.00146484375</v>
      </c>
      <c r="DI93" s="225">
        <v>5186.6552734375</v>
      </c>
      <c r="DJ93" s="225">
        <v>5800.205078125</v>
      </c>
      <c r="DK93" s="225">
        <v>5596.478515625</v>
      </c>
      <c r="DL93" s="225">
        <v>6282.5927734375</v>
      </c>
      <c r="DM93" s="225">
        <v>7655.2900390625</v>
      </c>
      <c r="DN93" s="225">
        <v>7097.35791015625</v>
      </c>
      <c r="DO93" s="225">
        <v>5844.00048828125</v>
      </c>
      <c r="DP93" s="225">
        <v>6030.4033203125</v>
      </c>
      <c r="DQ93" s="225">
        <v>4740.56103515625</v>
      </c>
      <c r="DR93" s="225">
        <v>7074.5537109375</v>
      </c>
      <c r="DS93" s="225">
        <v>6548.25439453125</v>
      </c>
      <c r="DT93" s="225">
        <v>7336.3330078125</v>
      </c>
      <c r="DU93" s="225">
        <v>5181.92041015625</v>
      </c>
      <c r="DV93" s="225">
        <v>5793.83935546875</v>
      </c>
      <c r="DW93" s="225">
        <v>5591.0810546875</v>
      </c>
      <c r="DX93" s="225">
        <v>6292.02197265625</v>
      </c>
      <c r="DY93" s="225">
        <v>7640.0107421875</v>
      </c>
      <c r="DZ93" s="225">
        <v>7057.07421875</v>
      </c>
      <c r="EA93" s="225">
        <v>5828.970703125</v>
      </c>
      <c r="EB93" s="225">
        <v>6023.0517578125</v>
      </c>
      <c r="EC93" s="225">
        <v>4990.4091796875</v>
      </c>
      <c r="ED93" s="225">
        <v>7073.71484375</v>
      </c>
      <c r="EE93" s="225">
        <v>6543.25</v>
      </c>
      <c r="EF93" s="225">
        <v>7337.88330078125</v>
      </c>
      <c r="EG93" s="225">
        <v>5177.06494140625</v>
      </c>
      <c r="EH93" s="225">
        <v>5809.1513671875</v>
      </c>
      <c r="EI93" s="225">
        <v>5584.85693359375</v>
      </c>
      <c r="EJ93" s="225">
        <v>6288.5087890625</v>
      </c>
      <c r="EK93" s="225">
        <v>7580.828125</v>
      </c>
      <c r="EL93" s="225">
        <v>7004.392578125</v>
      </c>
      <c r="EM93" s="225">
        <v>5803.20068359375</v>
      </c>
      <c r="EN93" s="225">
        <v>6048.00244140625</v>
      </c>
      <c r="EO93" s="225">
        <v>4802.08642578125</v>
      </c>
      <c r="EP93" s="225">
        <v>7074.53271484375</v>
      </c>
      <c r="EQ93" s="225">
        <v>6550.0009765625</v>
      </c>
      <c r="ER93" s="225">
        <v>7352.24365234375</v>
      </c>
      <c r="ES93" s="225">
        <v>5188.6396484375</v>
      </c>
      <c r="ET93" s="225">
        <v>5835.51171875</v>
      </c>
      <c r="EU93" s="225">
        <v>5566.95458984375</v>
      </c>
      <c r="EV93" s="225">
        <v>6290.306640625</v>
      </c>
      <c r="EW93" s="225">
        <v>7472.8115234375</v>
      </c>
      <c r="EX93" s="225">
        <v>7018.3984375</v>
      </c>
      <c r="EY93" s="225">
        <v>5804.578125</v>
      </c>
      <c r="EZ93" s="225">
        <v>6047.83544921875</v>
      </c>
      <c r="FA93" s="225">
        <v>4890.7861328125</v>
      </c>
      <c r="FB93" s="225">
        <v>7074.9658203125</v>
      </c>
      <c r="FC93" s="225">
        <v>6546.80224609375</v>
      </c>
      <c r="FD93" s="225">
        <v>7358.93603515625</v>
      </c>
      <c r="FE93" s="225">
        <v>5183.58984375</v>
      </c>
      <c r="FF93" s="225">
        <v>5859.67041015625</v>
      </c>
      <c r="FG93" s="225">
        <v>5516.95947265625</v>
      </c>
      <c r="FH93" s="225">
        <v>6286.0908203125</v>
      </c>
      <c r="FI93" s="225">
        <v>7478.25927734375</v>
      </c>
      <c r="FJ93" s="225">
        <v>7012.6220703125</v>
      </c>
      <c r="FK93" s="225">
        <v>5807.0712890625</v>
      </c>
      <c r="FL93" s="225">
        <v>6066.52294921875</v>
      </c>
      <c r="FM93" s="225">
        <v>4937.560546875</v>
      </c>
      <c r="FN93" s="225">
        <v>7063.875</v>
      </c>
      <c r="FO93" s="225">
        <v>6516.15869140625</v>
      </c>
      <c r="FP93" s="225">
        <v>7360.44189453125</v>
      </c>
      <c r="FQ93" s="225">
        <v>5166.791015625</v>
      </c>
      <c r="FR93" s="225">
        <v>5868.0830078125</v>
      </c>
      <c r="FS93" s="225">
        <v>5531.59423828125</v>
      </c>
      <c r="FT93" s="225">
        <v>6284.52783203125</v>
      </c>
      <c r="FU93" s="225">
        <v>7381.7578125</v>
      </c>
      <c r="FV93" s="225">
        <v>6917.369140625</v>
      </c>
      <c r="FW93" s="225">
        <v>5784.95849609375</v>
      </c>
      <c r="FX93" s="225">
        <v>6092.1875</v>
      </c>
      <c r="FY93" s="225">
        <v>5073.70166015625</v>
      </c>
      <c r="FZ93" s="225">
        <v>7063.76708984375</v>
      </c>
      <c r="GA93" s="225">
        <v>6510.8193359375</v>
      </c>
      <c r="GB93" s="225">
        <v>6674.07275390625</v>
      </c>
      <c r="GC93" s="225">
        <v>6667.57275390625</v>
      </c>
      <c r="GD93" s="225">
        <v>6634.2890625</v>
      </c>
      <c r="GE93" s="225">
        <v>6626.25390625</v>
      </c>
      <c r="GF93" s="225">
        <v>6657.984375</v>
      </c>
      <c r="GG93" s="225">
        <v>6622.1943359375</v>
      </c>
      <c r="GH93" s="225">
        <v>6624.24609375</v>
      </c>
      <c r="GI93" s="225">
        <v>6613.1650390625</v>
      </c>
      <c r="GJ93" s="225">
        <v>6589.4814453125</v>
      </c>
      <c r="GK93" s="225">
        <v>6551.4287109375</v>
      </c>
      <c r="GL93" s="225">
        <v>7328.39404296875</v>
      </c>
      <c r="GM93" s="225">
        <v>5181.38232421875</v>
      </c>
      <c r="GN93" s="225">
        <v>5800.77685546875</v>
      </c>
      <c r="GO93" s="225">
        <v>5612.396484375</v>
      </c>
      <c r="GP93" s="225">
        <v>6287.2734375</v>
      </c>
      <c r="GQ93" s="225">
        <v>7528.37744140625</v>
      </c>
      <c r="GR93" s="225">
        <v>7017.78955078125</v>
      </c>
      <c r="GS93" s="225">
        <v>5819.9150390625</v>
      </c>
      <c r="GT93" s="225">
        <v>6047.533203125</v>
      </c>
      <c r="GU93" s="225">
        <v>4917.86376953125</v>
      </c>
      <c r="GV93" s="225">
        <v>7070.68310546875</v>
      </c>
      <c r="GW93" s="225">
        <v>6544.04443359375</v>
      </c>
      <c r="GX93" s="225">
        <v>6613.8818359375</v>
      </c>
      <c r="GY93" s="225">
        <v>6613.88134765625</v>
      </c>
    </row>
    <row r="94" spans="1:207" x14ac:dyDescent="0.25">
      <c r="A94" s="226">
        <v>45505</v>
      </c>
      <c r="B94" s="225">
        <v>8</v>
      </c>
      <c r="C94" s="225">
        <v>2024</v>
      </c>
      <c r="D94" s="225">
        <v>6911.82373046875</v>
      </c>
      <c r="E94" s="225">
        <v>6909.06201171875</v>
      </c>
      <c r="F94" s="225">
        <v>7014.56689453125</v>
      </c>
      <c r="G94" s="225">
        <v>7027.3193359375</v>
      </c>
      <c r="H94" s="225">
        <v>7101.30224609375</v>
      </c>
      <c r="I94" s="225">
        <v>6811.537109375</v>
      </c>
      <c r="J94" s="225">
        <v>6900.99658203125</v>
      </c>
      <c r="K94" s="225">
        <v>6939.96826171875</v>
      </c>
      <c r="L94" s="225">
        <v>7006.02099609375</v>
      </c>
      <c r="M94" s="225">
        <v>6984.55322265625</v>
      </c>
      <c r="N94" s="225">
        <v>7080.025390625</v>
      </c>
      <c r="O94" s="225">
        <v>6749.1611328125</v>
      </c>
      <c r="P94" s="225">
        <v>6842.41943359375</v>
      </c>
      <c r="Q94" s="225">
        <v>6876.376953125</v>
      </c>
      <c r="R94" s="225">
        <v>7014.861328125</v>
      </c>
      <c r="S94" s="225">
        <v>7086.01123046875</v>
      </c>
      <c r="T94" s="225">
        <v>7098.3427734375</v>
      </c>
      <c r="U94" s="225">
        <v>6780.423828125</v>
      </c>
      <c r="V94" s="225">
        <v>6821.087890625</v>
      </c>
      <c r="W94" s="225">
        <v>6889.2314453125</v>
      </c>
      <c r="X94" s="225">
        <v>7050.40283203125</v>
      </c>
      <c r="Y94" s="225">
        <v>6994.40283203125</v>
      </c>
      <c r="Z94" s="225">
        <v>7142.31640625</v>
      </c>
      <c r="AA94" s="225">
        <v>6807.77685546875</v>
      </c>
      <c r="AB94" s="225">
        <v>6876.51318359375</v>
      </c>
      <c r="AC94" s="225">
        <v>6926.1796875</v>
      </c>
      <c r="AD94" s="225">
        <v>7016.25439453125</v>
      </c>
      <c r="AE94" s="225">
        <v>7081.46728515625</v>
      </c>
      <c r="AF94" s="225">
        <v>7071.1474609375</v>
      </c>
      <c r="AG94" s="225">
        <v>6848.74755859375</v>
      </c>
      <c r="AH94" s="225">
        <v>6835.2373046875</v>
      </c>
      <c r="AI94" s="225">
        <v>6910.06884765625</v>
      </c>
      <c r="AJ94" s="225">
        <v>6995.38671875</v>
      </c>
      <c r="AK94" s="225">
        <v>6972.19482421875</v>
      </c>
      <c r="AL94" s="225">
        <v>7116.048828125</v>
      </c>
      <c r="AM94" s="225">
        <v>6804.4287109375</v>
      </c>
      <c r="AN94" s="225">
        <v>6848.91552734375</v>
      </c>
      <c r="AO94" s="225">
        <v>6921.35498046875</v>
      </c>
      <c r="AP94" s="225">
        <v>6970.9560546875</v>
      </c>
      <c r="AQ94" s="225">
        <v>7090.44921875</v>
      </c>
      <c r="AR94" s="225">
        <v>7091.99462890625</v>
      </c>
      <c r="AS94" s="225">
        <v>6776.37890625</v>
      </c>
      <c r="AT94" s="225">
        <v>6846.98828125</v>
      </c>
      <c r="AU94" s="225">
        <v>6896.69189453125</v>
      </c>
      <c r="AV94" s="225">
        <v>6987.283203125</v>
      </c>
      <c r="AW94" s="225">
        <v>6970.82568359375</v>
      </c>
      <c r="AX94" s="225">
        <v>7113.07763671875</v>
      </c>
      <c r="AY94" s="225">
        <v>6821.236328125</v>
      </c>
      <c r="AZ94" s="225">
        <v>6823.1474609375</v>
      </c>
      <c r="BA94" s="225">
        <v>6890.61181640625</v>
      </c>
      <c r="BB94" s="225">
        <v>6995.53076171875</v>
      </c>
      <c r="BC94" s="225">
        <v>6996.54833984375</v>
      </c>
      <c r="BD94" s="225">
        <v>7100.4619140625</v>
      </c>
      <c r="BE94" s="225">
        <v>6780.39599609375</v>
      </c>
      <c r="BF94" s="225">
        <v>6791.2197265625</v>
      </c>
      <c r="BG94" s="225">
        <v>6870.75732421875</v>
      </c>
      <c r="BH94" s="225">
        <v>6936.29638671875</v>
      </c>
      <c r="BI94" s="225">
        <v>6985.251953125</v>
      </c>
      <c r="BJ94" s="225">
        <v>7064.05810546875</v>
      </c>
      <c r="BK94" s="225">
        <v>6790.53369140625</v>
      </c>
      <c r="BL94" s="225">
        <v>7555.810546875</v>
      </c>
      <c r="BM94" s="225">
        <v>5358.9150390625</v>
      </c>
      <c r="BN94" s="225">
        <v>5800.77734375</v>
      </c>
      <c r="BO94" s="225">
        <v>6313.6123046875</v>
      </c>
      <c r="BP94" s="225">
        <v>6557.59130859375</v>
      </c>
      <c r="BQ94" s="225">
        <v>7988.123046875</v>
      </c>
      <c r="BR94" s="225">
        <v>7435.626953125</v>
      </c>
      <c r="BS94" s="225">
        <v>6161.31396484375</v>
      </c>
      <c r="BT94" s="225">
        <v>6201.77685546875</v>
      </c>
      <c r="BU94" s="225">
        <v>5215.33154296875</v>
      </c>
      <c r="BV94" s="225">
        <v>7408.61572265625</v>
      </c>
      <c r="BW94" s="225">
        <v>6757.47705078125</v>
      </c>
      <c r="BX94" s="225">
        <v>7573.955078125</v>
      </c>
      <c r="BY94" s="225">
        <v>5343.60546875</v>
      </c>
      <c r="BZ94" s="225">
        <v>5828.02099609375</v>
      </c>
      <c r="CA94" s="225">
        <v>6250.35009765625</v>
      </c>
      <c r="CB94" s="225">
        <v>6556.35986328125</v>
      </c>
      <c r="CC94" s="225">
        <v>8012.27001953125</v>
      </c>
      <c r="CD94" s="225">
        <v>7422.91796875</v>
      </c>
      <c r="CE94" s="225">
        <v>6132.6533203125</v>
      </c>
      <c r="CF94" s="225">
        <v>6237.44921875</v>
      </c>
      <c r="CG94" s="225">
        <v>4948.65234375</v>
      </c>
      <c r="CH94" s="225">
        <v>7427.45166015625</v>
      </c>
      <c r="CI94" s="225">
        <v>6751.9365234375</v>
      </c>
      <c r="CJ94" s="225">
        <v>7588.35546875</v>
      </c>
      <c r="CK94" s="225">
        <v>5328.56494140625</v>
      </c>
      <c r="CL94" s="225">
        <v>5874.240234375</v>
      </c>
      <c r="CM94" s="225">
        <v>6117.634765625</v>
      </c>
      <c r="CN94" s="225">
        <v>6553.96484375</v>
      </c>
      <c r="CO94" s="225">
        <v>7921.75634765625</v>
      </c>
      <c r="CP94" s="225">
        <v>7444.56689453125</v>
      </c>
      <c r="CQ94" s="225">
        <v>6134.005859375</v>
      </c>
      <c r="CR94" s="225">
        <v>6239.8740234375</v>
      </c>
      <c r="CS94" s="225">
        <v>5210.77490234375</v>
      </c>
      <c r="CT94" s="225">
        <v>7437.61181640625</v>
      </c>
      <c r="CU94" s="225">
        <v>6711.822265625</v>
      </c>
      <c r="CV94" s="225">
        <v>7598.79931640625</v>
      </c>
      <c r="CW94" s="225">
        <v>5342.39404296875</v>
      </c>
      <c r="CX94" s="225">
        <v>5888.646484375</v>
      </c>
      <c r="CY94" s="225">
        <v>6131.27783203125</v>
      </c>
      <c r="CZ94" s="225">
        <v>6553.8232421875</v>
      </c>
      <c r="DA94" s="225">
        <v>7982.18212890625</v>
      </c>
      <c r="DB94" s="225">
        <v>7366.673828125</v>
      </c>
      <c r="DC94" s="225">
        <v>6113.3447265625</v>
      </c>
      <c r="DD94" s="225">
        <v>6244.91162109375</v>
      </c>
      <c r="DE94" s="225">
        <v>5165.7001953125</v>
      </c>
      <c r="DF94" s="225">
        <v>7422.55419921875</v>
      </c>
      <c r="DG94" s="225">
        <v>6718.1181640625</v>
      </c>
      <c r="DH94" s="225">
        <v>7610.9033203125</v>
      </c>
      <c r="DI94" s="225">
        <v>5342.29833984375</v>
      </c>
      <c r="DJ94" s="225">
        <v>5917.986328125</v>
      </c>
      <c r="DK94" s="225">
        <v>5991.5458984375</v>
      </c>
      <c r="DL94" s="225">
        <v>6549.9912109375</v>
      </c>
      <c r="DM94" s="225">
        <v>7969.5283203125</v>
      </c>
      <c r="DN94" s="225">
        <v>7432.18798828125</v>
      </c>
      <c r="DO94" s="225">
        <v>6128.462890625</v>
      </c>
      <c r="DP94" s="225">
        <v>6255.64404296875</v>
      </c>
      <c r="DQ94" s="225">
        <v>5053.4755859375</v>
      </c>
      <c r="DR94" s="225">
        <v>7412.90625</v>
      </c>
      <c r="DS94" s="225">
        <v>6694.60205078125</v>
      </c>
      <c r="DT94" s="225">
        <v>7608.783203125</v>
      </c>
      <c r="DU94" s="225">
        <v>5337.78125</v>
      </c>
      <c r="DV94" s="225">
        <v>5914.23974609375</v>
      </c>
      <c r="DW94" s="225">
        <v>5988.8740234375</v>
      </c>
      <c r="DX94" s="225">
        <v>6561.05615234375</v>
      </c>
      <c r="DY94" s="225">
        <v>7952.65087890625</v>
      </c>
      <c r="DZ94" s="225">
        <v>7399.14794921875</v>
      </c>
      <c r="EA94" s="225">
        <v>6112.51025390625</v>
      </c>
      <c r="EB94" s="225">
        <v>6248.62451171875</v>
      </c>
      <c r="EC94" s="225">
        <v>5323.87646484375</v>
      </c>
      <c r="ED94" s="225">
        <v>7414.703125</v>
      </c>
      <c r="EE94" s="225">
        <v>6692.4345703125</v>
      </c>
      <c r="EF94" s="225">
        <v>7609.00048828125</v>
      </c>
      <c r="EG94" s="225">
        <v>5333.59521484375</v>
      </c>
      <c r="EH94" s="225">
        <v>5931.478515625</v>
      </c>
      <c r="EI94" s="225">
        <v>5980.08349609375</v>
      </c>
      <c r="EJ94" s="225">
        <v>6556.7412109375</v>
      </c>
      <c r="EK94" s="225">
        <v>7894.35498046875</v>
      </c>
      <c r="EL94" s="225">
        <v>7357.82958984375</v>
      </c>
      <c r="EM94" s="225">
        <v>6085.9267578125</v>
      </c>
      <c r="EN94" s="225">
        <v>6268.96484375</v>
      </c>
      <c r="EO94" s="225">
        <v>5122.80908203125</v>
      </c>
      <c r="EP94" s="225">
        <v>7416.33935546875</v>
      </c>
      <c r="EQ94" s="225">
        <v>6698.2958984375</v>
      </c>
      <c r="ER94" s="225">
        <v>7618.88525390625</v>
      </c>
      <c r="ES94" s="225">
        <v>5345.00927734375</v>
      </c>
      <c r="ET94" s="225">
        <v>5953.56982421875</v>
      </c>
      <c r="EU94" s="225">
        <v>5947.6396484375</v>
      </c>
      <c r="EV94" s="225">
        <v>6559.36474609375</v>
      </c>
      <c r="EW94" s="225">
        <v>7784.205078125</v>
      </c>
      <c r="EX94" s="225">
        <v>7370.8662109375</v>
      </c>
      <c r="EY94" s="225">
        <v>6087.2314453125</v>
      </c>
      <c r="EZ94" s="225">
        <v>6271.94384765625</v>
      </c>
      <c r="FA94" s="225">
        <v>5222.52490234375</v>
      </c>
      <c r="FB94" s="225">
        <v>7414.8974609375</v>
      </c>
      <c r="FC94" s="225">
        <v>6699.78369140625</v>
      </c>
      <c r="FD94" s="225">
        <v>7619.3359375</v>
      </c>
      <c r="FE94" s="225">
        <v>5341.79150390625</v>
      </c>
      <c r="FF94" s="225">
        <v>5976.85595703125</v>
      </c>
      <c r="FG94" s="225">
        <v>5892.0703125</v>
      </c>
      <c r="FH94" s="225">
        <v>6554.87548828125</v>
      </c>
      <c r="FI94" s="225">
        <v>7790.91552734375</v>
      </c>
      <c r="FJ94" s="225">
        <v>7363.64794921875</v>
      </c>
      <c r="FK94" s="225">
        <v>6089.21142578125</v>
      </c>
      <c r="FL94" s="225">
        <v>6288.9404296875</v>
      </c>
      <c r="FM94" s="225">
        <v>5266.611328125</v>
      </c>
      <c r="FN94" s="225">
        <v>7399.044921875</v>
      </c>
      <c r="FO94" s="225">
        <v>6670.78857421875</v>
      </c>
      <c r="FP94" s="225">
        <v>7617.75146484375</v>
      </c>
      <c r="FQ94" s="225">
        <v>5323.32568359375</v>
      </c>
      <c r="FR94" s="225">
        <v>5989.0400390625</v>
      </c>
      <c r="FS94" s="225">
        <v>5905.296875</v>
      </c>
      <c r="FT94" s="225">
        <v>6553.314453125</v>
      </c>
      <c r="FU94" s="225">
        <v>7693.1259765625</v>
      </c>
      <c r="FV94" s="225">
        <v>7284.66748046875</v>
      </c>
      <c r="FW94" s="225">
        <v>6064.59423828125</v>
      </c>
      <c r="FX94" s="225">
        <v>6311.50830078125</v>
      </c>
      <c r="FY94" s="225">
        <v>5420.7060546875</v>
      </c>
      <c r="FZ94" s="225">
        <v>7400.66845703125</v>
      </c>
      <c r="GA94" s="225">
        <v>6667.21630859375</v>
      </c>
      <c r="GB94" s="225">
        <v>6954.205078125</v>
      </c>
      <c r="GC94" s="225">
        <v>6944.734375</v>
      </c>
      <c r="GD94" s="225">
        <v>6911.6923828125</v>
      </c>
      <c r="GE94" s="225">
        <v>6901.787109375</v>
      </c>
      <c r="GF94" s="225">
        <v>6930.69287109375</v>
      </c>
      <c r="GG94" s="225">
        <v>6896.77294921875</v>
      </c>
      <c r="GH94" s="225">
        <v>6901.80908203125</v>
      </c>
      <c r="GI94" s="225">
        <v>6888.85888671875</v>
      </c>
      <c r="GJ94" s="225">
        <v>6865.0712890625</v>
      </c>
      <c r="GK94" s="225">
        <v>6829.61083984375</v>
      </c>
      <c r="GL94" s="225">
        <v>7601.5859375</v>
      </c>
      <c r="GM94" s="225">
        <v>5338.0458984375</v>
      </c>
      <c r="GN94" s="225">
        <v>5921.8271484375</v>
      </c>
      <c r="GO94" s="225">
        <v>6008.91259765625</v>
      </c>
      <c r="GP94" s="225">
        <v>6555.46435546875</v>
      </c>
      <c r="GQ94" s="225">
        <v>7841.01513671875</v>
      </c>
      <c r="GR94" s="225">
        <v>7366.681640625</v>
      </c>
      <c r="GS94" s="225">
        <v>6103.0595703125</v>
      </c>
      <c r="GT94" s="225">
        <v>6270.35888671875</v>
      </c>
      <c r="GU94" s="225">
        <v>5247.47265625</v>
      </c>
      <c r="GV94" s="225">
        <v>7410.9501953125</v>
      </c>
      <c r="GW94" s="225">
        <v>6694.5361328125</v>
      </c>
      <c r="GX94" s="225">
        <v>6890.32275390625</v>
      </c>
      <c r="GY94" s="225">
        <v>6890.32275390625</v>
      </c>
    </row>
    <row r="95" spans="1:207" x14ac:dyDescent="0.25">
      <c r="A95" s="226">
        <v>45536</v>
      </c>
      <c r="B95" s="225">
        <v>9</v>
      </c>
      <c r="C95" s="225">
        <v>2024</v>
      </c>
      <c r="D95" s="225">
        <v>7155.9873046875</v>
      </c>
      <c r="E95" s="225">
        <v>7126.70458984375</v>
      </c>
      <c r="F95" s="225">
        <v>7243.32275390625</v>
      </c>
      <c r="G95" s="225">
        <v>7253.89501953125</v>
      </c>
      <c r="H95" s="225">
        <v>7306.24365234375</v>
      </c>
      <c r="I95" s="225">
        <v>7060.77197265625</v>
      </c>
      <c r="J95" s="225">
        <v>7140.65087890625</v>
      </c>
      <c r="K95" s="225">
        <v>7161.7216796875</v>
      </c>
      <c r="L95" s="225">
        <v>7240.89111328125</v>
      </c>
      <c r="M95" s="225">
        <v>7212.71337890625</v>
      </c>
      <c r="N95" s="225">
        <v>7292.4111328125</v>
      </c>
      <c r="O95" s="225">
        <v>7000.6435546875</v>
      </c>
      <c r="P95" s="225">
        <v>7091.95166015625</v>
      </c>
      <c r="Q95" s="225">
        <v>7100.03125</v>
      </c>
      <c r="R95" s="225">
        <v>7253.7578125</v>
      </c>
      <c r="S95" s="225">
        <v>7313.1171875</v>
      </c>
      <c r="T95" s="225">
        <v>7306.75</v>
      </c>
      <c r="U95" s="225">
        <v>7032.5087890625</v>
      </c>
      <c r="V95" s="225">
        <v>7066.01708984375</v>
      </c>
      <c r="W95" s="225">
        <v>7109.486328125</v>
      </c>
      <c r="X95" s="225">
        <v>7292.29833984375</v>
      </c>
      <c r="Y95" s="225">
        <v>7225.18310546875</v>
      </c>
      <c r="Z95" s="225">
        <v>7355.92529296875</v>
      </c>
      <c r="AA95" s="225">
        <v>7062.25830078125</v>
      </c>
      <c r="AB95" s="225">
        <v>7124.98828125</v>
      </c>
      <c r="AC95" s="225">
        <v>7151.9970703125</v>
      </c>
      <c r="AD95" s="225">
        <v>7257.5400390625</v>
      </c>
      <c r="AE95" s="225">
        <v>7309.31982421875</v>
      </c>
      <c r="AF95" s="225">
        <v>7284.03076171875</v>
      </c>
      <c r="AG95" s="225">
        <v>7103.419921875</v>
      </c>
      <c r="AH95" s="225">
        <v>7084.92529296875</v>
      </c>
      <c r="AI95" s="225">
        <v>7134.25439453125</v>
      </c>
      <c r="AJ95" s="225">
        <v>7240.89990234375</v>
      </c>
      <c r="AK95" s="225">
        <v>7203.779296875</v>
      </c>
      <c r="AL95" s="225">
        <v>7330.509765625</v>
      </c>
      <c r="AM95" s="225">
        <v>7052.4716796875</v>
      </c>
      <c r="AN95" s="225">
        <v>7101.2490234375</v>
      </c>
      <c r="AO95" s="225">
        <v>7148.1328125</v>
      </c>
      <c r="AP95" s="225">
        <v>7217.73046875</v>
      </c>
      <c r="AQ95" s="225">
        <v>7323.29248046875</v>
      </c>
      <c r="AR95" s="225">
        <v>7303.63916015625</v>
      </c>
      <c r="AS95" s="225">
        <v>7026.57861328125</v>
      </c>
      <c r="AT95" s="225">
        <v>7102.0947265625</v>
      </c>
      <c r="AU95" s="225">
        <v>7119.02685546875</v>
      </c>
      <c r="AV95" s="225">
        <v>7240.5322265625</v>
      </c>
      <c r="AW95" s="225">
        <v>7204.34423828125</v>
      </c>
      <c r="AX95" s="225">
        <v>7322.2021484375</v>
      </c>
      <c r="AY95" s="225">
        <v>7076.59033203125</v>
      </c>
      <c r="AZ95" s="225">
        <v>7074.85986328125</v>
      </c>
      <c r="BA95" s="225">
        <v>7118.482421875</v>
      </c>
      <c r="BB95" s="225">
        <v>7252.0107421875</v>
      </c>
      <c r="BC95" s="225">
        <v>7234.64111328125</v>
      </c>
      <c r="BD95" s="225">
        <v>7313.78955078125</v>
      </c>
      <c r="BE95" s="225">
        <v>7034.52587890625</v>
      </c>
      <c r="BF95" s="225">
        <v>7046.251953125</v>
      </c>
      <c r="BG95" s="225">
        <v>7093.974609375</v>
      </c>
      <c r="BH95" s="225">
        <v>7192.38330078125</v>
      </c>
      <c r="BI95" s="225">
        <v>7217.36962890625</v>
      </c>
      <c r="BJ95" s="225">
        <v>7276.3076171875</v>
      </c>
      <c r="BK95" s="225">
        <v>7045.6044921875</v>
      </c>
      <c r="BL95" s="225">
        <v>7727.59814453125</v>
      </c>
      <c r="BM95" s="225">
        <v>5468.068359375</v>
      </c>
      <c r="BN95" s="225">
        <v>6127.53125</v>
      </c>
      <c r="BO95" s="225">
        <v>6793.13330078125</v>
      </c>
      <c r="BP95" s="225">
        <v>6728.18798828125</v>
      </c>
      <c r="BQ95" s="225">
        <v>8257.216796875</v>
      </c>
      <c r="BR95" s="225">
        <v>7670.3974609375</v>
      </c>
      <c r="BS95" s="225">
        <v>6330.9541015625</v>
      </c>
      <c r="BT95" s="225">
        <v>6352.8984375</v>
      </c>
      <c r="BU95" s="225">
        <v>5425.63525390625</v>
      </c>
      <c r="BV95" s="225">
        <v>7669.953125</v>
      </c>
      <c r="BW95" s="225">
        <v>6982.46875</v>
      </c>
      <c r="BX95" s="225">
        <v>7746.09423828125</v>
      </c>
      <c r="BY95" s="225">
        <v>5456.37939453125</v>
      </c>
      <c r="BZ95" s="225">
        <v>6157.65576171875</v>
      </c>
      <c r="CA95" s="225">
        <v>6724.75634765625</v>
      </c>
      <c r="CB95" s="225">
        <v>6729.44189453125</v>
      </c>
      <c r="CC95" s="225">
        <v>8279.916015625</v>
      </c>
      <c r="CD95" s="225">
        <v>7659.01611328125</v>
      </c>
      <c r="CE95" s="225">
        <v>6306.71728515625</v>
      </c>
      <c r="CF95" s="225">
        <v>6382.3095703125</v>
      </c>
      <c r="CG95" s="225">
        <v>5158.125</v>
      </c>
      <c r="CH95" s="225">
        <v>7686.93994140625</v>
      </c>
      <c r="CI95" s="225">
        <v>6978.52001953125</v>
      </c>
      <c r="CJ95" s="225">
        <v>7760.59130859375</v>
      </c>
      <c r="CK95" s="225">
        <v>5440.6845703125</v>
      </c>
      <c r="CL95" s="225">
        <v>6216.2001953125</v>
      </c>
      <c r="CM95" s="225">
        <v>6574.05029296875</v>
      </c>
      <c r="CN95" s="225">
        <v>6728.53125</v>
      </c>
      <c r="CO95" s="225">
        <v>8184.63818359375</v>
      </c>
      <c r="CP95" s="225">
        <v>7678.158203125</v>
      </c>
      <c r="CQ95" s="225">
        <v>6311.3525390625</v>
      </c>
      <c r="CR95" s="225">
        <v>6379.02099609375</v>
      </c>
      <c r="CS95" s="225">
        <v>5425.55322265625</v>
      </c>
      <c r="CT95" s="225">
        <v>7700.05712890625</v>
      </c>
      <c r="CU95" s="225">
        <v>6938.31640625</v>
      </c>
      <c r="CV95" s="225">
        <v>7772.294921875</v>
      </c>
      <c r="CW95" s="225">
        <v>5461.47802734375</v>
      </c>
      <c r="CX95" s="225">
        <v>6227.04248046875</v>
      </c>
      <c r="CY95" s="225">
        <v>6585.83984375</v>
      </c>
      <c r="CZ95" s="225">
        <v>6730.2177734375</v>
      </c>
      <c r="DA95" s="225">
        <v>8248.84375</v>
      </c>
      <c r="DB95" s="225">
        <v>7610.42822265625</v>
      </c>
      <c r="DC95" s="225">
        <v>6293.60546875</v>
      </c>
      <c r="DD95" s="225">
        <v>6382.29443359375</v>
      </c>
      <c r="DE95" s="225">
        <v>5380.46484375</v>
      </c>
      <c r="DF95" s="225">
        <v>7691.1259765625</v>
      </c>
      <c r="DG95" s="225">
        <v>6942.5</v>
      </c>
      <c r="DH95" s="225">
        <v>7784.47607421875</v>
      </c>
      <c r="DI95" s="225">
        <v>5456.34375</v>
      </c>
      <c r="DJ95" s="225">
        <v>6262.166015625</v>
      </c>
      <c r="DK95" s="225">
        <v>6431.9658203125</v>
      </c>
      <c r="DL95" s="225">
        <v>6726.400390625</v>
      </c>
      <c r="DM95" s="225">
        <v>8232.23828125</v>
      </c>
      <c r="DN95" s="225">
        <v>7667.9052734375</v>
      </c>
      <c r="DO95" s="225">
        <v>6309.80615234375</v>
      </c>
      <c r="DP95" s="225">
        <v>6390.45849609375</v>
      </c>
      <c r="DQ95" s="225">
        <v>5268.01611328125</v>
      </c>
      <c r="DR95" s="225">
        <v>7685.45556640625</v>
      </c>
      <c r="DS95" s="225">
        <v>6919.75537109375</v>
      </c>
      <c r="DT95" s="225">
        <v>7784.35791015625</v>
      </c>
      <c r="DU95" s="225">
        <v>5451.43994140625</v>
      </c>
      <c r="DV95" s="225">
        <v>6257.7216796875</v>
      </c>
      <c r="DW95" s="225">
        <v>6426.82861328125</v>
      </c>
      <c r="DX95" s="225">
        <v>6739.09130859375</v>
      </c>
      <c r="DY95" s="225">
        <v>8216.703125</v>
      </c>
      <c r="DZ95" s="225">
        <v>7640.58544921875</v>
      </c>
      <c r="EA95" s="225">
        <v>6295.2822265625</v>
      </c>
      <c r="EB95" s="225">
        <v>6382.60986328125</v>
      </c>
      <c r="EC95" s="225">
        <v>5541.46484375</v>
      </c>
      <c r="ED95" s="225">
        <v>7686.7685546875</v>
      </c>
      <c r="EE95" s="225">
        <v>6916.97607421875</v>
      </c>
      <c r="EF95" s="225">
        <v>7785.22900390625</v>
      </c>
      <c r="EG95" s="225">
        <v>5449.89013671875</v>
      </c>
      <c r="EH95" s="225">
        <v>6280.671875</v>
      </c>
      <c r="EI95" s="225">
        <v>6415.67041015625</v>
      </c>
      <c r="EJ95" s="225">
        <v>6735.12158203125</v>
      </c>
      <c r="EK95" s="225">
        <v>8155.42724609375</v>
      </c>
      <c r="EL95" s="225">
        <v>7606.3740234375</v>
      </c>
      <c r="EM95" s="225">
        <v>6270.57177734375</v>
      </c>
      <c r="EN95" s="225">
        <v>6402.2802734375</v>
      </c>
      <c r="EO95" s="225">
        <v>5340.2216796875</v>
      </c>
      <c r="EP95" s="225">
        <v>7688.72900390625</v>
      </c>
      <c r="EQ95" s="225">
        <v>6923.5244140625</v>
      </c>
      <c r="ER95" s="225">
        <v>7795.47021484375</v>
      </c>
      <c r="ES95" s="225">
        <v>5460.18359375</v>
      </c>
      <c r="ET95" s="225">
        <v>6305.43310546875</v>
      </c>
      <c r="EU95" s="225">
        <v>6376.1220703125</v>
      </c>
      <c r="EV95" s="225">
        <v>6736.90087890625</v>
      </c>
      <c r="EW95" s="225">
        <v>8043.5556640625</v>
      </c>
      <c r="EX95" s="225">
        <v>7619.09326171875</v>
      </c>
      <c r="EY95" s="225">
        <v>6273.07568359375</v>
      </c>
      <c r="EZ95" s="225">
        <v>6403.60107421875</v>
      </c>
      <c r="FA95" s="225">
        <v>5439.931640625</v>
      </c>
      <c r="FB95" s="225">
        <v>7688.7958984375</v>
      </c>
      <c r="FC95" s="225">
        <v>6921.50927734375</v>
      </c>
      <c r="FD95" s="225">
        <v>7796.8359375</v>
      </c>
      <c r="FE95" s="225">
        <v>5460.36376953125</v>
      </c>
      <c r="FF95" s="225">
        <v>6328.89013671875</v>
      </c>
      <c r="FG95" s="225">
        <v>6313.39990234375</v>
      </c>
      <c r="FH95" s="225">
        <v>6732.99658203125</v>
      </c>
      <c r="FI95" s="225">
        <v>8048.2255859375</v>
      </c>
      <c r="FJ95" s="225">
        <v>7615.8642578125</v>
      </c>
      <c r="FK95" s="225">
        <v>6276.90234375</v>
      </c>
      <c r="FL95" s="225">
        <v>6418.04150390625</v>
      </c>
      <c r="FM95" s="225">
        <v>5485.39453125</v>
      </c>
      <c r="FN95" s="225">
        <v>7676.73779296875</v>
      </c>
      <c r="FO95" s="225">
        <v>6892.7705078125</v>
      </c>
      <c r="FP95" s="225">
        <v>7795.7568359375</v>
      </c>
      <c r="FQ95" s="225">
        <v>5444.21435546875</v>
      </c>
      <c r="FR95" s="225">
        <v>6353.20458984375</v>
      </c>
      <c r="FS95" s="225">
        <v>6322.443359375</v>
      </c>
      <c r="FT95" s="225">
        <v>6732.7197265625</v>
      </c>
      <c r="FU95" s="225">
        <v>7948.701171875</v>
      </c>
      <c r="FV95" s="225">
        <v>7547.30322265625</v>
      </c>
      <c r="FW95" s="225">
        <v>6255.744140625</v>
      </c>
      <c r="FX95" s="225">
        <v>6439.7177734375</v>
      </c>
      <c r="FY95" s="225">
        <v>5639.6396484375</v>
      </c>
      <c r="FZ95" s="225">
        <v>7682.24755859375</v>
      </c>
      <c r="GA95" s="225">
        <v>6889.27734375</v>
      </c>
      <c r="GB95" s="225">
        <v>7183.09765625</v>
      </c>
      <c r="GC95" s="225">
        <v>7175.408203125</v>
      </c>
      <c r="GD95" s="225">
        <v>7146.95166015625</v>
      </c>
      <c r="GE95" s="225">
        <v>7135.43212890625</v>
      </c>
      <c r="GF95" s="225">
        <v>7166.60302734375</v>
      </c>
      <c r="GG95" s="225">
        <v>7133.9306640625</v>
      </c>
      <c r="GH95" s="225">
        <v>7141.66552734375</v>
      </c>
      <c r="GI95" s="225">
        <v>7129.14794921875</v>
      </c>
      <c r="GJ95" s="225">
        <v>7106.93408203125</v>
      </c>
      <c r="GK95" s="225">
        <v>7074.162109375</v>
      </c>
      <c r="GL95" s="225">
        <v>7776.47998046875</v>
      </c>
      <c r="GM95" s="225">
        <v>5454.13427734375</v>
      </c>
      <c r="GN95" s="225">
        <v>6268.7001953125</v>
      </c>
      <c r="GO95" s="225">
        <v>6446.7451171875</v>
      </c>
      <c r="GP95" s="225">
        <v>6732.88671875</v>
      </c>
      <c r="GQ95" s="225">
        <v>8101.28955078125</v>
      </c>
      <c r="GR95" s="225">
        <v>7614.6318359375</v>
      </c>
      <c r="GS95" s="225">
        <v>6286.345703125</v>
      </c>
      <c r="GT95" s="225">
        <v>6404.07958984375</v>
      </c>
      <c r="GU95" s="225">
        <v>5464.48486328125</v>
      </c>
      <c r="GV95" s="225">
        <v>7684.8154296875</v>
      </c>
      <c r="GW95" s="225">
        <v>6918.18310546875</v>
      </c>
      <c r="GX95" s="225">
        <v>7128.73046875</v>
      </c>
      <c r="GY95" s="225">
        <v>7128.72998046875</v>
      </c>
    </row>
    <row r="96" spans="1:207" x14ac:dyDescent="0.25">
      <c r="A96" s="226">
        <v>45566</v>
      </c>
      <c r="B96" s="225">
        <v>10</v>
      </c>
      <c r="C96" s="225">
        <v>2024</v>
      </c>
      <c r="D96" s="225">
        <v>7335.18896484375</v>
      </c>
      <c r="E96" s="225">
        <v>7302.4130859375</v>
      </c>
      <c r="F96" s="225">
        <v>7405.697265625</v>
      </c>
      <c r="G96" s="225">
        <v>7431.892578125</v>
      </c>
      <c r="H96" s="225">
        <v>7438.97802734375</v>
      </c>
      <c r="I96" s="225">
        <v>7289.47412109375</v>
      </c>
      <c r="J96" s="225">
        <v>7319.92236328125</v>
      </c>
      <c r="K96" s="225">
        <v>7340.3173828125</v>
      </c>
      <c r="L96" s="225">
        <v>7410.17333984375</v>
      </c>
      <c r="M96" s="225">
        <v>7395.26220703125</v>
      </c>
      <c r="N96" s="225">
        <v>7439.0751953125</v>
      </c>
      <c r="O96" s="225">
        <v>7238.44287109375</v>
      </c>
      <c r="P96" s="225">
        <v>7280.0673828125</v>
      </c>
      <c r="Q96" s="225">
        <v>7281.49853515625</v>
      </c>
      <c r="R96" s="225">
        <v>7432.10205078125</v>
      </c>
      <c r="S96" s="225">
        <v>7492.5068359375</v>
      </c>
      <c r="T96" s="225">
        <v>7458.99462890625</v>
      </c>
      <c r="U96" s="225">
        <v>7260.95556640625</v>
      </c>
      <c r="V96" s="225">
        <v>7251.158203125</v>
      </c>
      <c r="W96" s="225">
        <v>7290.0556640625</v>
      </c>
      <c r="X96" s="225">
        <v>7473.34375</v>
      </c>
      <c r="Y96" s="225">
        <v>7416.13916015625</v>
      </c>
      <c r="Z96" s="225">
        <v>7514.45361328125</v>
      </c>
      <c r="AA96" s="225">
        <v>7288.056640625</v>
      </c>
      <c r="AB96" s="225">
        <v>7315.41064453125</v>
      </c>
      <c r="AC96" s="225">
        <v>7338.58154296875</v>
      </c>
      <c r="AD96" s="225">
        <v>7443.1533203125</v>
      </c>
      <c r="AE96" s="225">
        <v>7488.5751953125</v>
      </c>
      <c r="AF96" s="225">
        <v>7438.43310546875</v>
      </c>
      <c r="AG96" s="225">
        <v>7331.255859375</v>
      </c>
      <c r="AH96" s="225">
        <v>7275.55908203125</v>
      </c>
      <c r="AI96" s="225">
        <v>7319.0625</v>
      </c>
      <c r="AJ96" s="225">
        <v>7433.6171875</v>
      </c>
      <c r="AK96" s="225">
        <v>7394.27490234375</v>
      </c>
      <c r="AL96" s="225">
        <v>7493.47998046875</v>
      </c>
      <c r="AM96" s="225">
        <v>7284.328125</v>
      </c>
      <c r="AN96" s="225">
        <v>7294.69482421875</v>
      </c>
      <c r="AO96" s="225">
        <v>7334.5712890625</v>
      </c>
      <c r="AP96" s="225">
        <v>7413.5302734375</v>
      </c>
      <c r="AQ96" s="225">
        <v>7509.76513671875</v>
      </c>
      <c r="AR96" s="225">
        <v>7473.33984375</v>
      </c>
      <c r="AS96" s="225">
        <v>7257.89599609375</v>
      </c>
      <c r="AT96" s="225">
        <v>7302.35888671875</v>
      </c>
      <c r="AU96" s="225">
        <v>7303.58203125</v>
      </c>
      <c r="AV96" s="225">
        <v>7446.69287109375</v>
      </c>
      <c r="AW96" s="225">
        <v>7399.43017578125</v>
      </c>
      <c r="AX96" s="225">
        <v>7496.82666015625</v>
      </c>
      <c r="AY96" s="225">
        <v>7315.5751953125</v>
      </c>
      <c r="AZ96" s="225">
        <v>7277.86767578125</v>
      </c>
      <c r="BA96" s="225">
        <v>7311.2265625</v>
      </c>
      <c r="BB96" s="225">
        <v>7459.23681640625</v>
      </c>
      <c r="BC96" s="225">
        <v>7436.3271484375</v>
      </c>
      <c r="BD96" s="225">
        <v>7496.49267578125</v>
      </c>
      <c r="BE96" s="225">
        <v>7269.72607421875</v>
      </c>
      <c r="BF96" s="225">
        <v>7257.02783203125</v>
      </c>
      <c r="BG96" s="225">
        <v>7285.0498046875</v>
      </c>
      <c r="BH96" s="225">
        <v>7403.96337890625</v>
      </c>
      <c r="BI96" s="225">
        <v>7419.2578125</v>
      </c>
      <c r="BJ96" s="225">
        <v>7465.2412109375</v>
      </c>
      <c r="BK96" s="225">
        <v>7291.69482421875</v>
      </c>
      <c r="BL96" s="225">
        <v>7812.2060546875</v>
      </c>
      <c r="BM96" s="225">
        <v>5620.13525390625</v>
      </c>
      <c r="BN96" s="225">
        <v>6397.9384765625</v>
      </c>
      <c r="BO96" s="225">
        <v>7177.0283203125</v>
      </c>
      <c r="BP96" s="225">
        <v>6900.72216796875</v>
      </c>
      <c r="BQ96" s="225">
        <v>8536.8974609375</v>
      </c>
      <c r="BR96" s="225">
        <v>7765.11083984375</v>
      </c>
      <c r="BS96" s="225">
        <v>6452.5859375</v>
      </c>
      <c r="BT96" s="225">
        <v>6528.6923828125</v>
      </c>
      <c r="BU96" s="225">
        <v>5621.8359375</v>
      </c>
      <c r="BV96" s="225">
        <v>8011.17578125</v>
      </c>
      <c r="BW96" s="225">
        <v>7170.11572265625</v>
      </c>
      <c r="BX96" s="225">
        <v>7831.59912109375</v>
      </c>
      <c r="BY96" s="225">
        <v>5614.30908203125</v>
      </c>
      <c r="BZ96" s="225">
        <v>6429.45458984375</v>
      </c>
      <c r="CA96" s="225">
        <v>7103.57958984375</v>
      </c>
      <c r="CB96" s="225">
        <v>6903.2578125</v>
      </c>
      <c r="CC96" s="225">
        <v>8561.7333984375</v>
      </c>
      <c r="CD96" s="225">
        <v>7754.56103515625</v>
      </c>
      <c r="CE96" s="225">
        <v>6429.92431640625</v>
      </c>
      <c r="CF96" s="225">
        <v>6563.23828125</v>
      </c>
      <c r="CG96" s="225">
        <v>5345.18896484375</v>
      </c>
      <c r="CH96" s="225">
        <v>8031.0205078125</v>
      </c>
      <c r="CI96" s="225">
        <v>7167.84375</v>
      </c>
      <c r="CJ96" s="225">
        <v>7846.58544921875</v>
      </c>
      <c r="CK96" s="225">
        <v>5598.484375</v>
      </c>
      <c r="CL96" s="225">
        <v>6490.056640625</v>
      </c>
      <c r="CM96" s="225">
        <v>6934.06396484375</v>
      </c>
      <c r="CN96" s="225">
        <v>6902.287109375</v>
      </c>
      <c r="CO96" s="225">
        <v>8467.6767578125</v>
      </c>
      <c r="CP96" s="225">
        <v>7772.29638671875</v>
      </c>
      <c r="CQ96" s="225">
        <v>6437.26953125</v>
      </c>
      <c r="CR96" s="225">
        <v>6559.71044921875</v>
      </c>
      <c r="CS96" s="225">
        <v>5607.32421875</v>
      </c>
      <c r="CT96" s="225">
        <v>8037.7724609375</v>
      </c>
      <c r="CU96" s="225">
        <v>7128.57373046875</v>
      </c>
      <c r="CV96" s="225">
        <v>7859.79638671875</v>
      </c>
      <c r="CW96" s="225">
        <v>5626.74951171875</v>
      </c>
      <c r="CX96" s="225">
        <v>6502.38623046875</v>
      </c>
      <c r="CY96" s="225">
        <v>6952.748046875</v>
      </c>
      <c r="CZ96" s="225">
        <v>6904.18017578125</v>
      </c>
      <c r="DA96" s="225">
        <v>8532.69140625</v>
      </c>
      <c r="DB96" s="225">
        <v>7706.962890625</v>
      </c>
      <c r="DC96" s="225">
        <v>6421.2568359375</v>
      </c>
      <c r="DD96" s="225">
        <v>6560.84375</v>
      </c>
      <c r="DE96" s="225">
        <v>5561.27001953125</v>
      </c>
      <c r="DF96" s="225">
        <v>8019.98974609375</v>
      </c>
      <c r="DG96" s="225">
        <v>7136.07470703125</v>
      </c>
      <c r="DH96" s="225">
        <v>7873.67724609375</v>
      </c>
      <c r="DI96" s="225">
        <v>5614.8662109375</v>
      </c>
      <c r="DJ96" s="225">
        <v>6537.10693359375</v>
      </c>
      <c r="DK96" s="225">
        <v>6782.6181640625</v>
      </c>
      <c r="DL96" s="225">
        <v>6901.033203125</v>
      </c>
      <c r="DM96" s="225">
        <v>8515.404296875</v>
      </c>
      <c r="DN96" s="225">
        <v>7760.2998046875</v>
      </c>
      <c r="DO96" s="225">
        <v>6438.93798828125</v>
      </c>
      <c r="DP96" s="225">
        <v>6569.68505859375</v>
      </c>
      <c r="DQ96" s="225">
        <v>5456.5419921875</v>
      </c>
      <c r="DR96" s="225">
        <v>8009.7333984375</v>
      </c>
      <c r="DS96" s="225">
        <v>7109.1357421875</v>
      </c>
      <c r="DT96" s="225">
        <v>7876.2392578125</v>
      </c>
      <c r="DU96" s="225">
        <v>5609.3447265625</v>
      </c>
      <c r="DV96" s="225">
        <v>6534.2451171875</v>
      </c>
      <c r="DW96" s="225">
        <v>6777.865234375</v>
      </c>
      <c r="DX96" s="225">
        <v>6914.9462890625</v>
      </c>
      <c r="DY96" s="225">
        <v>8503.7138671875</v>
      </c>
      <c r="DZ96" s="225">
        <v>7734.11181640625</v>
      </c>
      <c r="EA96" s="225">
        <v>6424.6357421875</v>
      </c>
      <c r="EB96" s="225">
        <v>6560.86328125</v>
      </c>
      <c r="EC96" s="225">
        <v>5722.35888671875</v>
      </c>
      <c r="ED96" s="225">
        <v>8015.07421875</v>
      </c>
      <c r="EE96" s="225">
        <v>7111.83642578125</v>
      </c>
      <c r="EF96" s="225">
        <v>7878.02685546875</v>
      </c>
      <c r="EG96" s="225">
        <v>5610.607421875</v>
      </c>
      <c r="EH96" s="225">
        <v>6559.04345703125</v>
      </c>
      <c r="EI96" s="225">
        <v>6769.69580078125</v>
      </c>
      <c r="EJ96" s="225">
        <v>6909.87255859375</v>
      </c>
      <c r="EK96" s="225">
        <v>8441.94140625</v>
      </c>
      <c r="EL96" s="225">
        <v>7699.9189453125</v>
      </c>
      <c r="EM96" s="225">
        <v>6400.43994140625</v>
      </c>
      <c r="EN96" s="225">
        <v>6586.42431640625</v>
      </c>
      <c r="EO96" s="225">
        <v>5524.3681640625</v>
      </c>
      <c r="EP96" s="225">
        <v>8015.94287109375</v>
      </c>
      <c r="EQ96" s="225">
        <v>7117.4873046875</v>
      </c>
      <c r="ER96" s="225">
        <v>7889.85205078125</v>
      </c>
      <c r="ES96" s="225">
        <v>5619.43115234375</v>
      </c>
      <c r="ET96" s="225">
        <v>6585.2451171875</v>
      </c>
      <c r="EU96" s="225">
        <v>6722.37548828125</v>
      </c>
      <c r="EV96" s="225">
        <v>6913.20263671875</v>
      </c>
      <c r="EW96" s="225">
        <v>8337.478515625</v>
      </c>
      <c r="EX96" s="225">
        <v>7711.53759765625</v>
      </c>
      <c r="EY96" s="225">
        <v>6404.24853515625</v>
      </c>
      <c r="EZ96" s="225">
        <v>6585.2392578125</v>
      </c>
      <c r="FA96" s="225">
        <v>5616.2890625</v>
      </c>
      <c r="FB96" s="225">
        <v>8012.7353515625</v>
      </c>
      <c r="FC96" s="225">
        <v>7119.51025390625</v>
      </c>
      <c r="FD96" s="225">
        <v>7894.03466796875</v>
      </c>
      <c r="FE96" s="225">
        <v>5623.46728515625</v>
      </c>
      <c r="FF96" s="225">
        <v>6609.8583984375</v>
      </c>
      <c r="FG96" s="225">
        <v>6654.37158203125</v>
      </c>
      <c r="FH96" s="225">
        <v>6909.501953125</v>
      </c>
      <c r="FI96" s="225">
        <v>8339.6416015625</v>
      </c>
      <c r="FJ96" s="225">
        <v>7706.52880859375</v>
      </c>
      <c r="FK96" s="225">
        <v>6409.34521484375</v>
      </c>
      <c r="FL96" s="225">
        <v>6602.15576171875</v>
      </c>
      <c r="FM96" s="225">
        <v>5657.24853515625</v>
      </c>
      <c r="FN96" s="225">
        <v>7996.97119140625</v>
      </c>
      <c r="FO96" s="225">
        <v>7093.64208984375</v>
      </c>
      <c r="FP96" s="225">
        <v>7893.171875</v>
      </c>
      <c r="FQ96" s="225">
        <v>5611.69677734375</v>
      </c>
      <c r="FR96" s="225">
        <v>6636.896484375</v>
      </c>
      <c r="FS96" s="225">
        <v>6660.70263671875</v>
      </c>
      <c r="FT96" s="225">
        <v>6909.16650390625</v>
      </c>
      <c r="FU96" s="225">
        <v>8245.375</v>
      </c>
      <c r="FV96" s="225">
        <v>7640.79638671875</v>
      </c>
      <c r="FW96" s="225">
        <v>6389.900390625</v>
      </c>
      <c r="FX96" s="225">
        <v>6628.537109375</v>
      </c>
      <c r="FY96" s="225">
        <v>5810.97119140625</v>
      </c>
      <c r="FZ96" s="225">
        <v>8003.9921875</v>
      </c>
      <c r="GA96" s="225">
        <v>7094.05810546875</v>
      </c>
      <c r="GB96" s="225">
        <v>7356.7578125</v>
      </c>
      <c r="GC96" s="225">
        <v>7353.2177734375</v>
      </c>
      <c r="GD96" s="225">
        <v>7329.71240234375</v>
      </c>
      <c r="GE96" s="225">
        <v>7318.818359375</v>
      </c>
      <c r="GF96" s="225">
        <v>7353.11181640625</v>
      </c>
      <c r="GG96" s="225">
        <v>7323.193359375</v>
      </c>
      <c r="GH96" s="225">
        <v>7333.6123046875</v>
      </c>
      <c r="GI96" s="225">
        <v>7325.03662109375</v>
      </c>
      <c r="GJ96" s="225">
        <v>7307.84375</v>
      </c>
      <c r="GK96" s="225">
        <v>7281.67041015625</v>
      </c>
      <c r="GL96" s="225">
        <v>7867.50634765625</v>
      </c>
      <c r="GM96" s="225">
        <v>5615.2265625</v>
      </c>
      <c r="GN96" s="225">
        <v>6546.3193359375</v>
      </c>
      <c r="GO96" s="225">
        <v>6799.10302734375</v>
      </c>
      <c r="GP96" s="225">
        <v>6908.384765625</v>
      </c>
      <c r="GQ96" s="225">
        <v>8390.9970703125</v>
      </c>
      <c r="GR96" s="225">
        <v>7707.91748046875</v>
      </c>
      <c r="GS96" s="225">
        <v>6415.89453125</v>
      </c>
      <c r="GT96" s="225">
        <v>6586.876953125</v>
      </c>
      <c r="GU96" s="225">
        <v>5642.5927734375</v>
      </c>
      <c r="GV96" s="225">
        <v>8010.95654296875</v>
      </c>
      <c r="GW96" s="225">
        <v>7114.95458984375</v>
      </c>
      <c r="GX96" s="225">
        <v>7321.21337890625</v>
      </c>
      <c r="GY96" s="225">
        <v>7321.212890625</v>
      </c>
    </row>
    <row r="97" spans="1:207" x14ac:dyDescent="0.25">
      <c r="A97" s="226">
        <v>45597</v>
      </c>
      <c r="B97" s="225">
        <v>11</v>
      </c>
      <c r="C97" s="225">
        <v>2024</v>
      </c>
      <c r="D97" s="225">
        <v>7497.01953125</v>
      </c>
      <c r="E97" s="225">
        <v>7454.412109375</v>
      </c>
      <c r="F97" s="225">
        <v>7522.46484375</v>
      </c>
      <c r="G97" s="225">
        <v>7545.9326171875</v>
      </c>
      <c r="H97" s="225">
        <v>7573.99951171875</v>
      </c>
      <c r="I97" s="225">
        <v>7538.66015625</v>
      </c>
      <c r="J97" s="225">
        <v>7481.23046875</v>
      </c>
      <c r="K97" s="225">
        <v>7496.69580078125</v>
      </c>
      <c r="L97" s="225">
        <v>7535.90380859375</v>
      </c>
      <c r="M97" s="225">
        <v>7516.25341796875</v>
      </c>
      <c r="N97" s="225">
        <v>7581.9345703125</v>
      </c>
      <c r="O97" s="225">
        <v>7481.3935546875</v>
      </c>
      <c r="P97" s="225">
        <v>7451.7119140625</v>
      </c>
      <c r="Q97" s="225">
        <v>7444.841796875</v>
      </c>
      <c r="R97" s="225">
        <v>7570.26318359375</v>
      </c>
      <c r="S97" s="225">
        <v>7622.84765625</v>
      </c>
      <c r="T97" s="225">
        <v>7612.0791015625</v>
      </c>
      <c r="U97" s="225">
        <v>7503.83251953125</v>
      </c>
      <c r="V97" s="225">
        <v>7428.02685546875</v>
      </c>
      <c r="W97" s="225">
        <v>7453.84375</v>
      </c>
      <c r="X97" s="225">
        <v>7615.583984375</v>
      </c>
      <c r="Y97" s="225">
        <v>7549.513671875</v>
      </c>
      <c r="Z97" s="225">
        <v>7671.412109375</v>
      </c>
      <c r="AA97" s="225">
        <v>7529.42529296875</v>
      </c>
      <c r="AB97" s="225">
        <v>7489.06591796875</v>
      </c>
      <c r="AC97" s="225">
        <v>7508.283203125</v>
      </c>
      <c r="AD97" s="225">
        <v>7592.93505859375</v>
      </c>
      <c r="AE97" s="225">
        <v>7624.2265625</v>
      </c>
      <c r="AF97" s="225">
        <v>7592.28173828125</v>
      </c>
      <c r="AG97" s="225">
        <v>7573.33203125</v>
      </c>
      <c r="AH97" s="225">
        <v>7453.41015625</v>
      </c>
      <c r="AI97" s="225">
        <v>7488.30859375</v>
      </c>
      <c r="AJ97" s="225">
        <v>7587.21337890625</v>
      </c>
      <c r="AK97" s="225">
        <v>7529.97314453125</v>
      </c>
      <c r="AL97" s="225">
        <v>7653.53564453125</v>
      </c>
      <c r="AM97" s="225">
        <v>7523.3251953125</v>
      </c>
      <c r="AN97" s="225">
        <v>7480.716796875</v>
      </c>
      <c r="AO97" s="225">
        <v>7509.25341796875</v>
      </c>
      <c r="AP97" s="225">
        <v>7568.99658203125</v>
      </c>
      <c r="AQ97" s="225">
        <v>7652.6171875</v>
      </c>
      <c r="AR97" s="225">
        <v>7642.9384765625</v>
      </c>
      <c r="AS97" s="225">
        <v>7502.88427734375</v>
      </c>
      <c r="AT97" s="225">
        <v>7492.119140625</v>
      </c>
      <c r="AU97" s="225">
        <v>7476.6728515625</v>
      </c>
      <c r="AV97" s="225">
        <v>7615.44189453125</v>
      </c>
      <c r="AW97" s="225">
        <v>7547.05908203125</v>
      </c>
      <c r="AX97" s="225">
        <v>7671.09228515625</v>
      </c>
      <c r="AY97" s="225">
        <v>7557.72802734375</v>
      </c>
      <c r="AZ97" s="225">
        <v>7469.22900390625</v>
      </c>
      <c r="BA97" s="225">
        <v>7495.095703125</v>
      </c>
      <c r="BB97" s="225">
        <v>7630.73388671875</v>
      </c>
      <c r="BC97" s="225">
        <v>7587.69384765625</v>
      </c>
      <c r="BD97" s="225">
        <v>7677.46533203125</v>
      </c>
      <c r="BE97" s="225">
        <v>7515.92919921875</v>
      </c>
      <c r="BF97" s="225">
        <v>7455.9091796875</v>
      </c>
      <c r="BG97" s="225">
        <v>7468.9638671875</v>
      </c>
      <c r="BH97" s="225">
        <v>7582.84033203125</v>
      </c>
      <c r="BI97" s="225">
        <v>7585.34228515625</v>
      </c>
      <c r="BJ97" s="225">
        <v>7653.8798828125</v>
      </c>
      <c r="BK97" s="225">
        <v>7538.53076171875</v>
      </c>
      <c r="BL97" s="225">
        <v>7866.37548828125</v>
      </c>
      <c r="BM97" s="225">
        <v>5845.8994140625</v>
      </c>
      <c r="BN97" s="225">
        <v>6524.544921875</v>
      </c>
      <c r="BO97" s="225">
        <v>7468.96923828125</v>
      </c>
      <c r="BP97" s="225">
        <v>7008.462890625</v>
      </c>
      <c r="BQ97" s="225">
        <v>8777.75390625</v>
      </c>
      <c r="BR97" s="225">
        <v>8011.1376953125</v>
      </c>
      <c r="BS97" s="225">
        <v>6558.95751953125</v>
      </c>
      <c r="BT97" s="225">
        <v>6746.09033203125</v>
      </c>
      <c r="BU97" s="225">
        <v>5889.36181640625</v>
      </c>
      <c r="BV97" s="225">
        <v>8317.80078125</v>
      </c>
      <c r="BW97" s="225">
        <v>7327.61962890625</v>
      </c>
      <c r="BX97" s="225">
        <v>7890.107421875</v>
      </c>
      <c r="BY97" s="225">
        <v>5840.65234375</v>
      </c>
      <c r="BZ97" s="225">
        <v>6552.65185546875</v>
      </c>
      <c r="CA97" s="225">
        <v>7401.732421875</v>
      </c>
      <c r="CB97" s="225">
        <v>7010.791015625</v>
      </c>
      <c r="CC97" s="225">
        <v>8803.8818359375</v>
      </c>
      <c r="CD97" s="225">
        <v>7999.8212890625</v>
      </c>
      <c r="CE97" s="225">
        <v>6535.82666015625</v>
      </c>
      <c r="CF97" s="225">
        <v>6773.58740234375</v>
      </c>
      <c r="CG97" s="225">
        <v>5609.29443359375</v>
      </c>
      <c r="CH97" s="225">
        <v>8337.9931640625</v>
      </c>
      <c r="CI97" s="225">
        <v>7326.33154296875</v>
      </c>
      <c r="CJ97" s="225">
        <v>7908.10498046875</v>
      </c>
      <c r="CK97" s="225">
        <v>5823.91455078125</v>
      </c>
      <c r="CL97" s="225">
        <v>6612.24560546875</v>
      </c>
      <c r="CM97" s="225">
        <v>7233.56884765625</v>
      </c>
      <c r="CN97" s="225">
        <v>7008.0966796875</v>
      </c>
      <c r="CO97" s="225">
        <v>8710.552734375</v>
      </c>
      <c r="CP97" s="225">
        <v>8017.8876953125</v>
      </c>
      <c r="CQ97" s="225">
        <v>6540.12841796875</v>
      </c>
      <c r="CR97" s="225">
        <v>6770.52099609375</v>
      </c>
      <c r="CS97" s="225">
        <v>5878.98388671875</v>
      </c>
      <c r="CT97" s="225">
        <v>8339.861328125</v>
      </c>
      <c r="CU97" s="225">
        <v>7289.89404296875</v>
      </c>
      <c r="CV97" s="225">
        <v>7925.435546875</v>
      </c>
      <c r="CW97" s="225">
        <v>5851.0859375</v>
      </c>
      <c r="CX97" s="225">
        <v>6625.201171875</v>
      </c>
      <c r="CY97" s="225">
        <v>7260.744140625</v>
      </c>
      <c r="CZ97" s="225">
        <v>7008.203125</v>
      </c>
      <c r="DA97" s="225">
        <v>8775.2705078125</v>
      </c>
      <c r="DB97" s="225">
        <v>7964.32177734375</v>
      </c>
      <c r="DC97" s="225">
        <v>6522.607421875</v>
      </c>
      <c r="DD97" s="225">
        <v>6764.2392578125</v>
      </c>
      <c r="DE97" s="225">
        <v>5831.24560546875</v>
      </c>
      <c r="DF97" s="225">
        <v>8312.8818359375</v>
      </c>
      <c r="DG97" s="225">
        <v>7297.2177734375</v>
      </c>
      <c r="DH97" s="225">
        <v>7940.13720703125</v>
      </c>
      <c r="DI97" s="225">
        <v>5838.603515625</v>
      </c>
      <c r="DJ97" s="225">
        <v>6658.13330078125</v>
      </c>
      <c r="DK97" s="225">
        <v>7084.17724609375</v>
      </c>
      <c r="DL97" s="225">
        <v>7006.48681640625</v>
      </c>
      <c r="DM97" s="225">
        <v>8760.0791015625</v>
      </c>
      <c r="DN97" s="225">
        <v>8008.1142578125</v>
      </c>
      <c r="DO97" s="225">
        <v>6538.00439453125</v>
      </c>
      <c r="DP97" s="225">
        <v>6774.07080078125</v>
      </c>
      <c r="DQ97" s="225">
        <v>5732.35888671875</v>
      </c>
      <c r="DR97" s="225">
        <v>8299.77734375</v>
      </c>
      <c r="DS97" s="225">
        <v>7271.5087890625</v>
      </c>
      <c r="DT97" s="225">
        <v>7947.9541015625</v>
      </c>
      <c r="DU97" s="225">
        <v>5834.6796875</v>
      </c>
      <c r="DV97" s="225">
        <v>6657.09326171875</v>
      </c>
      <c r="DW97" s="225">
        <v>7087.111328125</v>
      </c>
      <c r="DX97" s="225">
        <v>7019.04541015625</v>
      </c>
      <c r="DY97" s="225">
        <v>8747.70703125</v>
      </c>
      <c r="DZ97" s="225">
        <v>7987.81640625</v>
      </c>
      <c r="EA97" s="225">
        <v>6524.8740234375</v>
      </c>
      <c r="EB97" s="225">
        <v>6762.6787109375</v>
      </c>
      <c r="EC97" s="225">
        <v>5996.48388671875</v>
      </c>
      <c r="ED97" s="225">
        <v>8305.3974609375</v>
      </c>
      <c r="EE97" s="225">
        <v>7274.8505859375</v>
      </c>
      <c r="EF97" s="225">
        <v>7951.96923828125</v>
      </c>
      <c r="EG97" s="225">
        <v>5836.47998046875</v>
      </c>
      <c r="EH97" s="225">
        <v>6681.87353515625</v>
      </c>
      <c r="EI97" s="225">
        <v>7084.13037109375</v>
      </c>
      <c r="EJ97" s="225">
        <v>7011.509765625</v>
      </c>
      <c r="EK97" s="225">
        <v>8687.4287109375</v>
      </c>
      <c r="EL97" s="225">
        <v>7961.58251953125</v>
      </c>
      <c r="EM97" s="225">
        <v>6501.09130859375</v>
      </c>
      <c r="EN97" s="225">
        <v>6786.607421875</v>
      </c>
      <c r="EO97" s="225">
        <v>5802.3916015625</v>
      </c>
      <c r="EP97" s="225">
        <v>8303.09765625</v>
      </c>
      <c r="EQ97" s="225">
        <v>7280.40380859375</v>
      </c>
      <c r="ER97" s="225">
        <v>7965.34228515625</v>
      </c>
      <c r="ES97" s="225">
        <v>5843.62890625</v>
      </c>
      <c r="ET97" s="225">
        <v>6709.81787109375</v>
      </c>
      <c r="EU97" s="225">
        <v>7035.41943359375</v>
      </c>
      <c r="EV97" s="225">
        <v>7018.7841796875</v>
      </c>
      <c r="EW97" s="225">
        <v>8584.677734375</v>
      </c>
      <c r="EX97" s="225">
        <v>7972.234375</v>
      </c>
      <c r="EY97" s="225">
        <v>6503.02587890625</v>
      </c>
      <c r="EZ97" s="225">
        <v>6780.3828125</v>
      </c>
      <c r="FA97" s="225">
        <v>5886.345703125</v>
      </c>
      <c r="FB97" s="225">
        <v>8296.986328125</v>
      </c>
      <c r="FC97" s="225">
        <v>7281.92626953125</v>
      </c>
      <c r="FD97" s="225">
        <v>7972.615234375</v>
      </c>
      <c r="FE97" s="225">
        <v>5847.46533203125</v>
      </c>
      <c r="FF97" s="225">
        <v>6735.1904296875</v>
      </c>
      <c r="FG97" s="225">
        <v>6969.52685546875</v>
      </c>
      <c r="FH97" s="225">
        <v>7011.52685546875</v>
      </c>
      <c r="FI97" s="225">
        <v>8588.1396484375</v>
      </c>
      <c r="FJ97" s="225">
        <v>7967.0361328125</v>
      </c>
      <c r="FK97" s="225">
        <v>6507.43017578125</v>
      </c>
      <c r="FL97" s="225">
        <v>6794.81787109375</v>
      </c>
      <c r="FM97" s="225">
        <v>5930.7919921875</v>
      </c>
      <c r="FN97" s="225">
        <v>8279.72265625</v>
      </c>
      <c r="FO97" s="225">
        <v>7258.427734375</v>
      </c>
      <c r="FP97" s="225">
        <v>7976.0107421875</v>
      </c>
      <c r="FQ97" s="225">
        <v>5836.82275390625</v>
      </c>
      <c r="FR97" s="225">
        <v>6762.68408203125</v>
      </c>
      <c r="FS97" s="225">
        <v>6985.1796875</v>
      </c>
      <c r="FT97" s="225">
        <v>7008.29345703125</v>
      </c>
      <c r="FU97" s="225">
        <v>8494.291015625</v>
      </c>
      <c r="FV97" s="225">
        <v>7913.8095703125</v>
      </c>
      <c r="FW97" s="225">
        <v>6488.09423828125</v>
      </c>
      <c r="FX97" s="225">
        <v>6817.4150390625</v>
      </c>
      <c r="FY97" s="225">
        <v>6078.29931640625</v>
      </c>
      <c r="FZ97" s="225">
        <v>8281.447265625</v>
      </c>
      <c r="GA97" s="225">
        <v>7259.79150390625</v>
      </c>
      <c r="GB97" s="225">
        <v>7502.69921875</v>
      </c>
      <c r="GC97" s="225">
        <v>7505.5859375</v>
      </c>
      <c r="GD97" s="225">
        <v>7492.4736328125</v>
      </c>
      <c r="GE97" s="225">
        <v>7486.7978515625</v>
      </c>
      <c r="GF97" s="225">
        <v>7522.06201171875</v>
      </c>
      <c r="GG97" s="225">
        <v>7496.8701171875</v>
      </c>
      <c r="GH97" s="225">
        <v>7514.9130859375</v>
      </c>
      <c r="GI97" s="225">
        <v>7509.19775390625</v>
      </c>
      <c r="GJ97" s="225">
        <v>7498.3779296875</v>
      </c>
      <c r="GK97" s="225">
        <v>7479.13818359375</v>
      </c>
      <c r="GL97" s="225">
        <v>7937.1103515625</v>
      </c>
      <c r="GM97" s="225">
        <v>5840.1484375</v>
      </c>
      <c r="GN97" s="225">
        <v>6670.19775390625</v>
      </c>
      <c r="GO97" s="225">
        <v>7109.8388671875</v>
      </c>
      <c r="GP97" s="225">
        <v>7011.30712890625</v>
      </c>
      <c r="GQ97" s="225">
        <v>8637.2236328125</v>
      </c>
      <c r="GR97" s="225">
        <v>7967.15869140625</v>
      </c>
      <c r="GS97" s="225">
        <v>6516.2802734375</v>
      </c>
      <c r="GT97" s="225">
        <v>6785.61962890625</v>
      </c>
      <c r="GU97" s="225">
        <v>5914.22900390625</v>
      </c>
      <c r="GV97" s="225">
        <v>8297.974609375</v>
      </c>
      <c r="GW97" s="225">
        <v>7277.96337890625</v>
      </c>
      <c r="GX97" s="225">
        <v>7499.01513671875</v>
      </c>
      <c r="GY97" s="225">
        <v>7499.0146484375</v>
      </c>
    </row>
    <row r="98" spans="1:207" x14ac:dyDescent="0.25">
      <c r="A98" s="226">
        <v>45627</v>
      </c>
      <c r="B98" s="225">
        <v>12</v>
      </c>
      <c r="C98" s="225">
        <v>2024</v>
      </c>
      <c r="D98" s="225">
        <v>7701.66259765625</v>
      </c>
      <c r="E98" s="225">
        <v>7639.79541015625</v>
      </c>
      <c r="F98" s="225">
        <v>7726.73291015625</v>
      </c>
      <c r="G98" s="225">
        <v>7761.09423828125</v>
      </c>
      <c r="H98" s="225">
        <v>7745.02490234375</v>
      </c>
      <c r="I98" s="225">
        <v>7743.345703125</v>
      </c>
      <c r="J98" s="225">
        <v>7683.90234375</v>
      </c>
      <c r="K98" s="225">
        <v>7682.02099609375</v>
      </c>
      <c r="L98" s="225">
        <v>7743.4423828125</v>
      </c>
      <c r="M98" s="225">
        <v>7731.169921875</v>
      </c>
      <c r="N98" s="225">
        <v>7754.77734375</v>
      </c>
      <c r="O98" s="225">
        <v>7685.966796875</v>
      </c>
      <c r="P98" s="225">
        <v>7659.943359375</v>
      </c>
      <c r="Q98" s="225">
        <v>7636.2431640625</v>
      </c>
      <c r="R98" s="225">
        <v>7780.85205078125</v>
      </c>
      <c r="S98" s="225">
        <v>7868.2041015625</v>
      </c>
      <c r="T98" s="225">
        <v>7791.0224609375</v>
      </c>
      <c r="U98" s="225">
        <v>7705.15869140625</v>
      </c>
      <c r="V98" s="225">
        <v>7631.50927734375</v>
      </c>
      <c r="W98" s="225">
        <v>7639.00537109375</v>
      </c>
      <c r="X98" s="225">
        <v>7827.98388671875</v>
      </c>
      <c r="Y98" s="225">
        <v>7767.68994140625</v>
      </c>
      <c r="Z98" s="225">
        <v>7848.580078125</v>
      </c>
      <c r="AA98" s="225">
        <v>7728.06396484375</v>
      </c>
      <c r="AB98" s="225">
        <v>7700.48779296875</v>
      </c>
      <c r="AC98" s="225">
        <v>7699.31396484375</v>
      </c>
      <c r="AD98" s="225">
        <v>7802.27099609375</v>
      </c>
      <c r="AE98" s="225">
        <v>7874.55859375</v>
      </c>
      <c r="AF98" s="225">
        <v>7763.21875</v>
      </c>
      <c r="AG98" s="225">
        <v>7770.47900390625</v>
      </c>
      <c r="AH98" s="225">
        <v>7662.3994140625</v>
      </c>
      <c r="AI98" s="225">
        <v>7677.6953125</v>
      </c>
      <c r="AJ98" s="225">
        <v>7798.36865234375</v>
      </c>
      <c r="AK98" s="225">
        <v>7756.93017578125</v>
      </c>
      <c r="AL98" s="225">
        <v>7826.95361328125</v>
      </c>
      <c r="AM98" s="225">
        <v>7723.50439453125</v>
      </c>
      <c r="AN98" s="225">
        <v>7689.20068359375</v>
      </c>
      <c r="AO98" s="225">
        <v>7702.548828125</v>
      </c>
      <c r="AP98" s="225">
        <v>7776.1982421875</v>
      </c>
      <c r="AQ98" s="225">
        <v>7902.88916015625</v>
      </c>
      <c r="AR98" s="225">
        <v>7818.98046875</v>
      </c>
      <c r="AS98" s="225">
        <v>7709.5546875</v>
      </c>
      <c r="AT98" s="225">
        <v>7703.35107421875</v>
      </c>
      <c r="AU98" s="225">
        <v>7665.275390625</v>
      </c>
      <c r="AV98" s="225">
        <v>7828.662109375</v>
      </c>
      <c r="AW98" s="225">
        <v>7783.6015625</v>
      </c>
      <c r="AX98" s="225">
        <v>7854.2666015625</v>
      </c>
      <c r="AY98" s="225">
        <v>7761.71142578125</v>
      </c>
      <c r="AZ98" s="225">
        <v>7682.6484375</v>
      </c>
      <c r="BA98" s="225">
        <v>7691.09423828125</v>
      </c>
      <c r="BB98" s="225">
        <v>7843.2744140625</v>
      </c>
      <c r="BC98" s="225">
        <v>7831.00732421875</v>
      </c>
      <c r="BD98" s="225">
        <v>7858.08056640625</v>
      </c>
      <c r="BE98" s="225">
        <v>7721.203125</v>
      </c>
      <c r="BF98" s="225">
        <v>7670.18408203125</v>
      </c>
      <c r="BG98" s="225">
        <v>7657.50390625</v>
      </c>
      <c r="BH98" s="225">
        <v>7790.11328125</v>
      </c>
      <c r="BI98" s="225">
        <v>7841.228515625</v>
      </c>
      <c r="BJ98" s="225">
        <v>7832.501953125</v>
      </c>
      <c r="BK98" s="225">
        <v>7749.11865234375</v>
      </c>
      <c r="BL98" s="225">
        <v>8045.154296875</v>
      </c>
      <c r="BM98" s="225">
        <v>5987.97119140625</v>
      </c>
      <c r="BN98" s="225">
        <v>6635.21435546875</v>
      </c>
      <c r="BO98" s="225">
        <v>7833.7578125</v>
      </c>
      <c r="BP98" s="225">
        <v>7080.1572265625</v>
      </c>
      <c r="BQ98" s="225">
        <v>8952.724609375</v>
      </c>
      <c r="BR98" s="225">
        <v>8239.4384765625</v>
      </c>
      <c r="BS98" s="225">
        <v>6894.30712890625</v>
      </c>
      <c r="BT98" s="225">
        <v>6911.1171875</v>
      </c>
      <c r="BU98" s="225">
        <v>6025.8701171875</v>
      </c>
      <c r="BV98" s="225">
        <v>8683.16015625</v>
      </c>
      <c r="BW98" s="225">
        <v>7482.14453125</v>
      </c>
      <c r="BX98" s="225">
        <v>8067.92822265625</v>
      </c>
      <c r="BY98" s="225">
        <v>5985.32958984375</v>
      </c>
      <c r="BZ98" s="225">
        <v>6663.94287109375</v>
      </c>
      <c r="CA98" s="225">
        <v>7770.42919921875</v>
      </c>
      <c r="CB98" s="225">
        <v>7082.46875</v>
      </c>
      <c r="CC98" s="225">
        <v>8979.451171875</v>
      </c>
      <c r="CD98" s="225">
        <v>8204.564453125</v>
      </c>
      <c r="CE98" s="225">
        <v>6869.130859375</v>
      </c>
      <c r="CF98" s="225">
        <v>6953.3955078125</v>
      </c>
      <c r="CG98" s="225">
        <v>5730.5283203125</v>
      </c>
      <c r="CH98" s="225">
        <v>8708.15234375</v>
      </c>
      <c r="CI98" s="225">
        <v>7480.65966796875</v>
      </c>
      <c r="CJ98" s="225">
        <v>8085.29296875</v>
      </c>
      <c r="CK98" s="225">
        <v>5965.986328125</v>
      </c>
      <c r="CL98" s="225">
        <v>6720.84130859375</v>
      </c>
      <c r="CM98" s="225">
        <v>7605.71337890625</v>
      </c>
      <c r="CN98" s="225">
        <v>7077.72900390625</v>
      </c>
      <c r="CO98" s="225">
        <v>8890.2431640625</v>
      </c>
      <c r="CP98" s="225">
        <v>8231.87890625</v>
      </c>
      <c r="CQ98" s="225">
        <v>6871.8544921875</v>
      </c>
      <c r="CR98" s="225">
        <v>6946.994140625</v>
      </c>
      <c r="CS98" s="225">
        <v>6009.61962890625</v>
      </c>
      <c r="CT98" s="225">
        <v>8713.2158203125</v>
      </c>
      <c r="CU98" s="225">
        <v>7444.62060546875</v>
      </c>
      <c r="CV98" s="225">
        <v>8101.92919921875</v>
      </c>
      <c r="CW98" s="225">
        <v>5999.99951171875</v>
      </c>
      <c r="CX98" s="225">
        <v>6731.78076171875</v>
      </c>
      <c r="CY98" s="225">
        <v>7627.88818359375</v>
      </c>
      <c r="CZ98" s="225">
        <v>7075.0888671875</v>
      </c>
      <c r="DA98" s="225">
        <v>8951.87890625</v>
      </c>
      <c r="DB98" s="225">
        <v>8147.52685546875</v>
      </c>
      <c r="DC98" s="225">
        <v>6851.5751953125</v>
      </c>
      <c r="DD98" s="225">
        <v>6935.9267578125</v>
      </c>
      <c r="DE98" s="225">
        <v>5959.240234375</v>
      </c>
      <c r="DF98" s="225">
        <v>8690.0068359375</v>
      </c>
      <c r="DG98" s="225">
        <v>7452.50390625</v>
      </c>
      <c r="DH98" s="225">
        <v>8116.3974609375</v>
      </c>
      <c r="DI98" s="225">
        <v>5982.22216796875</v>
      </c>
      <c r="DJ98" s="225">
        <v>6762.3369140625</v>
      </c>
      <c r="DK98" s="225">
        <v>7456.22119140625</v>
      </c>
      <c r="DL98" s="225">
        <v>7073.81884765625</v>
      </c>
      <c r="DM98" s="225">
        <v>8939.984375</v>
      </c>
      <c r="DN98" s="225">
        <v>8204.46484375</v>
      </c>
      <c r="DO98" s="225">
        <v>6867.1875</v>
      </c>
      <c r="DP98" s="225">
        <v>6948.259765625</v>
      </c>
      <c r="DQ98" s="225">
        <v>5857.7353515625</v>
      </c>
      <c r="DR98" s="225">
        <v>8676.5439453125</v>
      </c>
      <c r="DS98" s="225">
        <v>7425.84521484375</v>
      </c>
      <c r="DT98" s="225">
        <v>8123.44921875</v>
      </c>
      <c r="DU98" s="225">
        <v>5978.38623046875</v>
      </c>
      <c r="DV98" s="225">
        <v>6763.58251953125</v>
      </c>
      <c r="DW98" s="225">
        <v>7461.3203125</v>
      </c>
      <c r="DX98" s="225">
        <v>7089.06396484375</v>
      </c>
      <c r="DY98" s="225">
        <v>8926.328125</v>
      </c>
      <c r="DZ98" s="225">
        <v>8166.326171875</v>
      </c>
      <c r="EA98" s="225">
        <v>6854.00146484375</v>
      </c>
      <c r="EB98" s="225">
        <v>6933.8271484375</v>
      </c>
      <c r="EC98" s="225">
        <v>6131.78662109375</v>
      </c>
      <c r="ED98" s="225">
        <v>8686.001953125</v>
      </c>
      <c r="EE98" s="225">
        <v>7430.3173828125</v>
      </c>
      <c r="EF98" s="225">
        <v>8127.16259765625</v>
      </c>
      <c r="EG98" s="225">
        <v>5982.26904296875</v>
      </c>
      <c r="EH98" s="225">
        <v>6789.40234375</v>
      </c>
      <c r="EI98" s="225">
        <v>7458.35400390625</v>
      </c>
      <c r="EJ98" s="225">
        <v>7079.59716796875</v>
      </c>
      <c r="EK98" s="225">
        <v>8869.57421875</v>
      </c>
      <c r="EL98" s="225">
        <v>8139.85791015625</v>
      </c>
      <c r="EM98" s="225">
        <v>6828.5166015625</v>
      </c>
      <c r="EN98" s="225">
        <v>6971.75048828125</v>
      </c>
      <c r="EO98" s="225">
        <v>5931.30615234375</v>
      </c>
      <c r="EP98" s="225">
        <v>8687.37109375</v>
      </c>
      <c r="EQ98" s="225">
        <v>7434.67431640625</v>
      </c>
      <c r="ER98" s="225">
        <v>8140.3076171875</v>
      </c>
      <c r="ES98" s="225">
        <v>5988.81298828125</v>
      </c>
      <c r="ET98" s="225">
        <v>6814.43359375</v>
      </c>
      <c r="EU98" s="225">
        <v>7408.58740234375</v>
      </c>
      <c r="EV98" s="225">
        <v>7088.40478515625</v>
      </c>
      <c r="EW98" s="225">
        <v>8769.7685546875</v>
      </c>
      <c r="EX98" s="225">
        <v>8146</v>
      </c>
      <c r="EY98" s="225">
        <v>6829.64208984375</v>
      </c>
      <c r="EZ98" s="225">
        <v>6960.984375</v>
      </c>
      <c r="FA98" s="225">
        <v>6015.48095703125</v>
      </c>
      <c r="FB98" s="225">
        <v>8682.724609375</v>
      </c>
      <c r="FC98" s="225">
        <v>7438.44287109375</v>
      </c>
      <c r="FD98" s="225">
        <v>8147.22265625</v>
      </c>
      <c r="FE98" s="225">
        <v>5994.37109375</v>
      </c>
      <c r="FF98" s="225">
        <v>6839.71728515625</v>
      </c>
      <c r="FG98" s="225">
        <v>7346.740234375</v>
      </c>
      <c r="FH98" s="225">
        <v>7077.64501953125</v>
      </c>
      <c r="FI98" s="225">
        <v>8775.1884765625</v>
      </c>
      <c r="FJ98" s="225">
        <v>8136.40185546875</v>
      </c>
      <c r="FK98" s="225">
        <v>6834.61279296875</v>
      </c>
      <c r="FL98" s="225">
        <v>6983.294921875</v>
      </c>
      <c r="FM98" s="225">
        <v>6062.8642578125</v>
      </c>
      <c r="FN98" s="225">
        <v>8662.91015625</v>
      </c>
      <c r="FO98" s="225">
        <v>7414.51123046875</v>
      </c>
      <c r="FP98" s="225">
        <v>8150.07861328125</v>
      </c>
      <c r="FQ98" s="225">
        <v>5985.47265625</v>
      </c>
      <c r="FR98" s="225">
        <v>6868.4951171875</v>
      </c>
      <c r="FS98" s="225">
        <v>7362.9599609375</v>
      </c>
      <c r="FT98" s="225">
        <v>7071.498046875</v>
      </c>
      <c r="FU98" s="225">
        <v>8683.5078125</v>
      </c>
      <c r="FV98" s="225">
        <v>8075.5546875</v>
      </c>
      <c r="FW98" s="225">
        <v>6813.794921875</v>
      </c>
      <c r="FX98" s="225">
        <v>7020.97265625</v>
      </c>
      <c r="FY98" s="225">
        <v>6212.84765625</v>
      </c>
      <c r="FZ98" s="225">
        <v>8670.029296875</v>
      </c>
      <c r="GA98" s="225">
        <v>7415.4619140625</v>
      </c>
      <c r="GB98" s="225">
        <v>7700.8251953125</v>
      </c>
      <c r="GC98" s="225">
        <v>7702.66796875</v>
      </c>
      <c r="GD98" s="225">
        <v>7695.9541015625</v>
      </c>
      <c r="GE98" s="225">
        <v>7683.77294921875</v>
      </c>
      <c r="GF98" s="225">
        <v>7724.05419921875</v>
      </c>
      <c r="GG98" s="225">
        <v>7696.79931640625</v>
      </c>
      <c r="GH98" s="225">
        <v>7717.41162109375</v>
      </c>
      <c r="GI98" s="225">
        <v>7711.3037109375</v>
      </c>
      <c r="GJ98" s="225">
        <v>7704.24267578125</v>
      </c>
      <c r="GK98" s="225">
        <v>7684.97119140625</v>
      </c>
      <c r="GL98" s="225">
        <v>8113.0830078125</v>
      </c>
      <c r="GM98" s="225">
        <v>5985.84814453125</v>
      </c>
      <c r="GN98" s="225">
        <v>6776.83056640625</v>
      </c>
      <c r="GO98" s="225">
        <v>7483.3056640625</v>
      </c>
      <c r="GP98" s="225">
        <v>7078.439453125</v>
      </c>
      <c r="GQ98" s="225">
        <v>8820.7890625</v>
      </c>
      <c r="GR98" s="225">
        <v>8147.26171875</v>
      </c>
      <c r="GS98" s="225">
        <v>6844.91943359375</v>
      </c>
      <c r="GT98" s="225">
        <v>6970.0087890625</v>
      </c>
      <c r="GU98" s="225">
        <v>6045.40380859375</v>
      </c>
      <c r="GV98" s="225">
        <v>8680.01171875</v>
      </c>
      <c r="GW98" s="225">
        <v>7433.31103515625</v>
      </c>
      <c r="GX98" s="225">
        <v>7701.2978515625</v>
      </c>
      <c r="GY98" s="225">
        <v>7701.29736328125</v>
      </c>
    </row>
    <row r="99" spans="1:207" x14ac:dyDescent="0.25">
      <c r="A99" s="226">
        <v>45658</v>
      </c>
      <c r="B99" s="225">
        <v>1</v>
      </c>
      <c r="C99" s="225">
        <v>2025</v>
      </c>
      <c r="D99" s="225">
        <v>7841.29296875</v>
      </c>
      <c r="E99" s="225">
        <v>7816.0302734375</v>
      </c>
      <c r="F99" s="225">
        <v>7920.51708984375</v>
      </c>
      <c r="G99" s="225">
        <v>7948.89697265625</v>
      </c>
      <c r="H99" s="225">
        <v>7883.9169921875</v>
      </c>
      <c r="I99" s="225">
        <v>7940.5791015625</v>
      </c>
      <c r="J99" s="225">
        <v>7822.37548828125</v>
      </c>
      <c r="K99" s="225">
        <v>7855.95263671875</v>
      </c>
      <c r="L99" s="225">
        <v>7941.427734375</v>
      </c>
      <c r="M99" s="225">
        <v>7921.861328125</v>
      </c>
      <c r="N99" s="225">
        <v>7897.93798828125</v>
      </c>
      <c r="O99" s="225">
        <v>7880.05224609375</v>
      </c>
      <c r="P99" s="225">
        <v>7799.20458984375</v>
      </c>
      <c r="Q99" s="225">
        <v>7817.177734375</v>
      </c>
      <c r="R99" s="225">
        <v>7987.55419921875</v>
      </c>
      <c r="S99" s="225">
        <v>8075.28955078125</v>
      </c>
      <c r="T99" s="225">
        <v>7941.42431640625</v>
      </c>
      <c r="U99" s="225">
        <v>7896.4072265625</v>
      </c>
      <c r="V99" s="225">
        <v>7776.462890625</v>
      </c>
      <c r="W99" s="225">
        <v>7814.39794921875</v>
      </c>
      <c r="X99" s="225">
        <v>8037.61474609375</v>
      </c>
      <c r="Y99" s="225">
        <v>7966.5703125</v>
      </c>
      <c r="Z99" s="225">
        <v>7998.671875</v>
      </c>
      <c r="AA99" s="225">
        <v>7917.1875</v>
      </c>
      <c r="AB99" s="225">
        <v>7850.64697265625</v>
      </c>
      <c r="AC99" s="225">
        <v>7881.171875</v>
      </c>
      <c r="AD99" s="225">
        <v>8009.396484375</v>
      </c>
      <c r="AE99" s="225">
        <v>8086.1884765625</v>
      </c>
      <c r="AF99" s="225">
        <v>7909.98876953125</v>
      </c>
      <c r="AG99" s="225">
        <v>7964.5107421875</v>
      </c>
      <c r="AH99" s="225">
        <v>7808.9580078125</v>
      </c>
      <c r="AI99" s="225">
        <v>7858.6591796875</v>
      </c>
      <c r="AJ99" s="225">
        <v>8008.98681640625</v>
      </c>
      <c r="AK99" s="225">
        <v>7954.9453125</v>
      </c>
      <c r="AL99" s="225">
        <v>7977.66015625</v>
      </c>
      <c r="AM99" s="225">
        <v>7923.416015625</v>
      </c>
      <c r="AN99" s="225">
        <v>7838.28955078125</v>
      </c>
      <c r="AO99" s="225">
        <v>7887.12060546875</v>
      </c>
      <c r="AP99" s="225">
        <v>7983.462890625</v>
      </c>
      <c r="AQ99" s="225">
        <v>8115.02294921875</v>
      </c>
      <c r="AR99" s="225">
        <v>7978.22900390625</v>
      </c>
      <c r="AS99" s="225">
        <v>7910.427734375</v>
      </c>
      <c r="AT99" s="225">
        <v>7856.89697265625</v>
      </c>
      <c r="AU99" s="225">
        <v>7845.89111328125</v>
      </c>
      <c r="AV99" s="225">
        <v>8047.62060546875</v>
      </c>
      <c r="AW99" s="225">
        <v>7991.55078125</v>
      </c>
      <c r="AX99" s="225">
        <v>8020.10009765625</v>
      </c>
      <c r="AY99" s="225">
        <v>7965.78369140625</v>
      </c>
      <c r="AZ99" s="225">
        <v>7842.81201171875</v>
      </c>
      <c r="BA99" s="225">
        <v>7882.32861328125</v>
      </c>
      <c r="BB99" s="225">
        <v>8065.47412109375</v>
      </c>
      <c r="BC99" s="225">
        <v>8052.4599609375</v>
      </c>
      <c r="BD99" s="225">
        <v>8030.66796875</v>
      </c>
      <c r="BE99" s="225">
        <v>7923.08740234375</v>
      </c>
      <c r="BF99" s="225">
        <v>7835.36865234375</v>
      </c>
      <c r="BG99" s="225">
        <v>7844.03564453125</v>
      </c>
      <c r="BH99" s="225">
        <v>8007.84375</v>
      </c>
      <c r="BI99" s="225">
        <v>8060.732421875</v>
      </c>
      <c r="BJ99" s="225">
        <v>8001.2431640625</v>
      </c>
      <c r="BK99" s="225">
        <v>7958.927734375</v>
      </c>
      <c r="BL99" s="225">
        <v>8193.625</v>
      </c>
      <c r="BM99" s="225">
        <v>6131.59716796875</v>
      </c>
      <c r="BN99" s="225">
        <v>6628.94091796875</v>
      </c>
      <c r="BO99" s="225">
        <v>8173.44970703125</v>
      </c>
      <c r="BP99" s="225">
        <v>7196.27978515625</v>
      </c>
      <c r="BQ99" s="225">
        <v>9162.494140625</v>
      </c>
      <c r="BR99" s="225">
        <v>8372.8544921875</v>
      </c>
      <c r="BS99" s="225">
        <v>7050.7431640625</v>
      </c>
      <c r="BT99" s="225">
        <v>7073.744140625</v>
      </c>
      <c r="BU99" s="225">
        <v>6065.56396484375</v>
      </c>
      <c r="BV99" s="225">
        <v>9149.12109375</v>
      </c>
      <c r="BW99" s="225">
        <v>7651.38671875</v>
      </c>
      <c r="BX99" s="225">
        <v>8216.5927734375</v>
      </c>
      <c r="BY99" s="225">
        <v>6129.76318359375</v>
      </c>
      <c r="BZ99" s="225">
        <v>6655.24609375</v>
      </c>
      <c r="CA99" s="225">
        <v>8112.794921875</v>
      </c>
      <c r="CB99" s="225">
        <v>7199.0576171875</v>
      </c>
      <c r="CC99" s="225">
        <v>9187.154296875</v>
      </c>
      <c r="CD99" s="225">
        <v>8326.3916015625</v>
      </c>
      <c r="CE99" s="225">
        <v>7026.0439453125</v>
      </c>
      <c r="CF99" s="225">
        <v>7120.9677734375</v>
      </c>
      <c r="CG99" s="225">
        <v>5773.0830078125</v>
      </c>
      <c r="CH99" s="225">
        <v>9176.689453125</v>
      </c>
      <c r="CI99" s="225">
        <v>7653.96142578125</v>
      </c>
      <c r="CJ99" s="225">
        <v>8233.865234375</v>
      </c>
      <c r="CK99" s="225">
        <v>6108.39111328125</v>
      </c>
      <c r="CL99" s="225">
        <v>6697.72607421875</v>
      </c>
      <c r="CM99" s="225">
        <v>7923.19970703125</v>
      </c>
      <c r="CN99" s="225">
        <v>7194.41259765625</v>
      </c>
      <c r="CO99" s="225">
        <v>9099.9013671875</v>
      </c>
      <c r="CP99" s="225">
        <v>8356.2421875</v>
      </c>
      <c r="CQ99" s="225">
        <v>7031.080078125</v>
      </c>
      <c r="CR99" s="225">
        <v>7116.05078125</v>
      </c>
      <c r="CS99" s="225">
        <v>6041.61376953125</v>
      </c>
      <c r="CT99" s="225">
        <v>9179.787109375</v>
      </c>
      <c r="CU99" s="225">
        <v>7623.0947265625</v>
      </c>
      <c r="CV99" s="225">
        <v>8250.283203125</v>
      </c>
      <c r="CW99" s="225">
        <v>6146.705078125</v>
      </c>
      <c r="CX99" s="225">
        <v>6714.88916015625</v>
      </c>
      <c r="CY99" s="225">
        <v>7941.4052734375</v>
      </c>
      <c r="CZ99" s="225">
        <v>7190.75244140625</v>
      </c>
      <c r="DA99" s="225">
        <v>9159.1474609375</v>
      </c>
      <c r="DB99" s="225">
        <v>8253.1162109375</v>
      </c>
      <c r="DC99" s="225">
        <v>7011.4970703125</v>
      </c>
      <c r="DD99" s="225">
        <v>7104.9814453125</v>
      </c>
      <c r="DE99" s="225">
        <v>5991.40869140625</v>
      </c>
      <c r="DF99" s="225">
        <v>9152.99609375</v>
      </c>
      <c r="DG99" s="225">
        <v>7635.03466796875</v>
      </c>
      <c r="DH99" s="225">
        <v>8264.7578125</v>
      </c>
      <c r="DI99" s="225">
        <v>6126.0576171875</v>
      </c>
      <c r="DJ99" s="225">
        <v>6740.15478515625</v>
      </c>
      <c r="DK99" s="225">
        <v>7769.65087890625</v>
      </c>
      <c r="DL99" s="225">
        <v>7189.64794921875</v>
      </c>
      <c r="DM99" s="225">
        <v>9147.0107421875</v>
      </c>
      <c r="DN99" s="225">
        <v>8316.728515625</v>
      </c>
      <c r="DO99" s="225">
        <v>7027.771484375</v>
      </c>
      <c r="DP99" s="225">
        <v>7117.7724609375</v>
      </c>
      <c r="DQ99" s="225">
        <v>5889.99462890625</v>
      </c>
      <c r="DR99" s="225">
        <v>9137.697265625</v>
      </c>
      <c r="DS99" s="225">
        <v>7605.583984375</v>
      </c>
      <c r="DT99" s="225">
        <v>8273.3740234375</v>
      </c>
      <c r="DU99" s="225">
        <v>6122.310546875</v>
      </c>
      <c r="DV99" s="225">
        <v>6739.8505859375</v>
      </c>
      <c r="DW99" s="225">
        <v>7769.3603515625</v>
      </c>
      <c r="DX99" s="225">
        <v>7205.15673828125</v>
      </c>
      <c r="DY99" s="225">
        <v>9135.345703125</v>
      </c>
      <c r="DZ99" s="225">
        <v>8268.7177734375</v>
      </c>
      <c r="EA99" s="225">
        <v>7014.79736328125</v>
      </c>
      <c r="EB99" s="225">
        <v>7103.12255859375</v>
      </c>
      <c r="EC99" s="225">
        <v>6158.26416015625</v>
      </c>
      <c r="ED99" s="225">
        <v>9149.919921875</v>
      </c>
      <c r="EE99" s="225">
        <v>7616.5498046875</v>
      </c>
      <c r="EF99" s="225">
        <v>8277.650390625</v>
      </c>
      <c r="EG99" s="225">
        <v>6127.39794921875</v>
      </c>
      <c r="EH99" s="225">
        <v>6757.15478515625</v>
      </c>
      <c r="EI99" s="225">
        <v>7769.77978515625</v>
      </c>
      <c r="EJ99" s="225">
        <v>7196.85205078125</v>
      </c>
      <c r="EK99" s="225">
        <v>9078.421875</v>
      </c>
      <c r="EL99" s="225">
        <v>8240.7177734375</v>
      </c>
      <c r="EM99" s="225">
        <v>6988.39794921875</v>
      </c>
      <c r="EN99" s="225">
        <v>7146.0146484375</v>
      </c>
      <c r="EO99" s="225">
        <v>5958.8984375</v>
      </c>
      <c r="EP99" s="225">
        <v>9151.25</v>
      </c>
      <c r="EQ99" s="225">
        <v>7620.9453125</v>
      </c>
      <c r="ER99" s="225">
        <v>8290.6611328125</v>
      </c>
      <c r="ES99" s="225">
        <v>6133.7041015625</v>
      </c>
      <c r="ET99" s="225">
        <v>6779.78076171875</v>
      </c>
      <c r="EU99" s="225">
        <v>7699.68994140625</v>
      </c>
      <c r="EV99" s="225">
        <v>7203.3935546875</v>
      </c>
      <c r="EW99" s="225">
        <v>8981.1923828125</v>
      </c>
      <c r="EX99" s="225">
        <v>8244.4052734375</v>
      </c>
      <c r="EY99" s="225">
        <v>6989.150390625</v>
      </c>
      <c r="EZ99" s="225">
        <v>7133.95947265625</v>
      </c>
      <c r="FA99" s="225">
        <v>6042.94140625</v>
      </c>
      <c r="FB99" s="225">
        <v>9145.41015625</v>
      </c>
      <c r="FC99" s="225">
        <v>7626.9267578125</v>
      </c>
      <c r="FD99" s="225">
        <v>8299.2421875</v>
      </c>
      <c r="FE99" s="225">
        <v>6140.43359375</v>
      </c>
      <c r="FF99" s="225">
        <v>6804.69970703125</v>
      </c>
      <c r="FG99" s="225">
        <v>7637.62548828125</v>
      </c>
      <c r="FH99" s="225">
        <v>7191.96875</v>
      </c>
      <c r="FI99" s="225">
        <v>8984.755859375</v>
      </c>
      <c r="FJ99" s="225">
        <v>8234.197265625</v>
      </c>
      <c r="FK99" s="225">
        <v>6994.962890625</v>
      </c>
      <c r="FL99" s="225">
        <v>7158.103515625</v>
      </c>
      <c r="FM99" s="225">
        <v>6088.60205078125</v>
      </c>
      <c r="FN99" s="225">
        <v>9123.6201171875</v>
      </c>
      <c r="FO99" s="225">
        <v>7608.92626953125</v>
      </c>
      <c r="FP99" s="225">
        <v>8303.298828125</v>
      </c>
      <c r="FQ99" s="225">
        <v>6131.7119140625</v>
      </c>
      <c r="FR99" s="225">
        <v>6815.55615234375</v>
      </c>
      <c r="FS99" s="225">
        <v>7627.296875</v>
      </c>
      <c r="FT99" s="225">
        <v>7185.32275390625</v>
      </c>
      <c r="FU99" s="225">
        <v>8896.498046875</v>
      </c>
      <c r="FV99" s="225">
        <v>8167.90966796875</v>
      </c>
      <c r="FW99" s="225">
        <v>6976.15771484375</v>
      </c>
      <c r="FX99" s="225">
        <v>7198.42578125</v>
      </c>
      <c r="FY99" s="225">
        <v>6236.7294921875</v>
      </c>
      <c r="FZ99" s="225">
        <v>9131.3291015625</v>
      </c>
      <c r="GA99" s="225">
        <v>7616.02587890625</v>
      </c>
      <c r="GB99" s="225">
        <v>7868.6376953125</v>
      </c>
      <c r="GC99" s="225">
        <v>7868.98046875</v>
      </c>
      <c r="GD99" s="225">
        <v>7864.85888671875</v>
      </c>
      <c r="GE99" s="225">
        <v>7850.63134765625</v>
      </c>
      <c r="GF99" s="225">
        <v>7895.0673828125</v>
      </c>
      <c r="GG99" s="225">
        <v>7866.005859375</v>
      </c>
      <c r="GH99" s="225">
        <v>7888.876953125</v>
      </c>
      <c r="GI99" s="225">
        <v>7882.89892578125</v>
      </c>
      <c r="GJ99" s="225">
        <v>7882.3603515625</v>
      </c>
      <c r="GK99" s="225">
        <v>7862.2177734375</v>
      </c>
      <c r="GL99" s="225">
        <v>8263.056640625</v>
      </c>
      <c r="GM99" s="225">
        <v>6130.84619140625</v>
      </c>
      <c r="GN99" s="225">
        <v>6747.80615234375</v>
      </c>
      <c r="GO99" s="225">
        <v>7784.66162109375</v>
      </c>
      <c r="GP99" s="225">
        <v>7193.6484375</v>
      </c>
      <c r="GQ99" s="225">
        <v>9030.8662109375</v>
      </c>
      <c r="GR99" s="225">
        <v>8250.66796875</v>
      </c>
      <c r="GS99" s="225">
        <v>7004.9453125</v>
      </c>
      <c r="GT99" s="225">
        <v>7142.46484375</v>
      </c>
      <c r="GU99" s="225">
        <v>6073.46484375</v>
      </c>
      <c r="GV99" s="225">
        <v>9142.763671875</v>
      </c>
      <c r="GW99" s="225">
        <v>7621.443359375</v>
      </c>
      <c r="GX99" s="225">
        <v>7873.412109375</v>
      </c>
      <c r="GY99" s="225">
        <v>7873.41162109375</v>
      </c>
    </row>
    <row r="100" spans="1:207" x14ac:dyDescent="0.25">
      <c r="A100" s="226">
        <v>45689</v>
      </c>
      <c r="B100" s="225">
        <v>2</v>
      </c>
      <c r="C100" s="225">
        <v>2025</v>
      </c>
      <c r="D100" s="225">
        <v>8032.46240234375</v>
      </c>
      <c r="E100" s="225">
        <v>8021.81396484375</v>
      </c>
      <c r="F100" s="225">
        <v>8138.14208984375</v>
      </c>
      <c r="G100" s="225">
        <v>8108.109375</v>
      </c>
      <c r="H100" s="225">
        <v>8110.22265625</v>
      </c>
      <c r="I100" s="225">
        <v>8227.2783203125</v>
      </c>
      <c r="J100" s="225">
        <v>8010.685546875</v>
      </c>
      <c r="K100" s="225">
        <v>8058.12841796875</v>
      </c>
      <c r="L100" s="225">
        <v>8156.5546875</v>
      </c>
      <c r="M100" s="225">
        <v>8079.5400390625</v>
      </c>
      <c r="N100" s="225">
        <v>8119.0908203125</v>
      </c>
      <c r="O100" s="225">
        <v>8146.439453125</v>
      </c>
      <c r="P100" s="225">
        <v>7984.05810546875</v>
      </c>
      <c r="Q100" s="225">
        <v>8018.75048828125</v>
      </c>
      <c r="R100" s="225">
        <v>8201.7783203125</v>
      </c>
      <c r="S100" s="225">
        <v>8230.4384765625</v>
      </c>
      <c r="T100" s="225">
        <v>8162.9345703125</v>
      </c>
      <c r="U100" s="225">
        <v>8162.849609375</v>
      </c>
      <c r="V100" s="225">
        <v>7953.767578125</v>
      </c>
      <c r="W100" s="225">
        <v>8010.71826171875</v>
      </c>
      <c r="X100" s="225">
        <v>8253.1220703125</v>
      </c>
      <c r="Y100" s="225">
        <v>8117.662109375</v>
      </c>
      <c r="Z100" s="225">
        <v>8218.9423828125</v>
      </c>
      <c r="AA100" s="225">
        <v>8178.99462890625</v>
      </c>
      <c r="AB100" s="225">
        <v>8034.49853515625</v>
      </c>
      <c r="AC100" s="225">
        <v>8079.3642578125</v>
      </c>
      <c r="AD100" s="225">
        <v>8218.7978515625</v>
      </c>
      <c r="AE100" s="225">
        <v>8241.5595703125</v>
      </c>
      <c r="AF100" s="225">
        <v>8125.0947265625</v>
      </c>
      <c r="AG100" s="225">
        <v>8228.3095703125</v>
      </c>
      <c r="AH100" s="225">
        <v>7989.3193359375</v>
      </c>
      <c r="AI100" s="225">
        <v>8056.4150390625</v>
      </c>
      <c r="AJ100" s="225">
        <v>8215.23046875</v>
      </c>
      <c r="AK100" s="225">
        <v>8101.60400390625</v>
      </c>
      <c r="AL100" s="225">
        <v>8189.9619140625</v>
      </c>
      <c r="AM100" s="225">
        <v>8184.8642578125</v>
      </c>
      <c r="AN100" s="225">
        <v>8014.255859375</v>
      </c>
      <c r="AO100" s="225">
        <v>8086.333984375</v>
      </c>
      <c r="AP100" s="225">
        <v>8182.65673828125</v>
      </c>
      <c r="AQ100" s="225">
        <v>8267.4619140625</v>
      </c>
      <c r="AR100" s="225">
        <v>8185.25634765625</v>
      </c>
      <c r="AS100" s="225">
        <v>8172.2041015625</v>
      </c>
      <c r="AT100" s="225">
        <v>8031.70068359375</v>
      </c>
      <c r="AU100" s="225">
        <v>8037.46142578125</v>
      </c>
      <c r="AV100" s="225">
        <v>8248.9677734375</v>
      </c>
      <c r="AW100" s="225">
        <v>8137.83935546875</v>
      </c>
      <c r="AX100" s="225">
        <v>8227.33984375</v>
      </c>
      <c r="AY100" s="225">
        <v>8220.8681640625</v>
      </c>
      <c r="AZ100" s="225">
        <v>8017.29541015625</v>
      </c>
      <c r="BA100" s="225">
        <v>8075.56591796875</v>
      </c>
      <c r="BB100" s="225">
        <v>8265.2880859375</v>
      </c>
      <c r="BC100" s="225">
        <v>8202.8525390625</v>
      </c>
      <c r="BD100" s="225">
        <v>8237.2197265625</v>
      </c>
      <c r="BE100" s="225">
        <v>8177.1318359375</v>
      </c>
      <c r="BF100" s="225">
        <v>8002.6630859375</v>
      </c>
      <c r="BG100" s="225">
        <v>8033.3544921875</v>
      </c>
      <c r="BH100" s="225">
        <v>8197.244140625</v>
      </c>
      <c r="BI100" s="225">
        <v>8183.927734375</v>
      </c>
      <c r="BJ100" s="225">
        <v>8196.669921875</v>
      </c>
      <c r="BK100" s="225">
        <v>8211.353515625</v>
      </c>
      <c r="BL100" s="225">
        <v>8459.6630859375</v>
      </c>
      <c r="BM100" s="225">
        <v>6215.26513671875</v>
      </c>
      <c r="BN100" s="225">
        <v>6651.0224609375</v>
      </c>
      <c r="BO100" s="225">
        <v>8472.2919921875</v>
      </c>
      <c r="BP100" s="225">
        <v>7269.369140625</v>
      </c>
      <c r="BQ100" s="225">
        <v>9349.494140625</v>
      </c>
      <c r="BR100" s="225">
        <v>8522.3154296875</v>
      </c>
      <c r="BS100" s="225">
        <v>7211.90576171875</v>
      </c>
      <c r="BT100" s="225">
        <v>7267.08056640625</v>
      </c>
      <c r="BU100" s="225">
        <v>6207.5986328125</v>
      </c>
      <c r="BV100" s="225">
        <v>9350.9658203125</v>
      </c>
      <c r="BW100" s="225">
        <v>7869.720703125</v>
      </c>
      <c r="BX100" s="225">
        <v>8485.1376953125</v>
      </c>
      <c r="BY100" s="225">
        <v>6208.359375</v>
      </c>
      <c r="BZ100" s="225">
        <v>6678.34375</v>
      </c>
      <c r="CA100" s="225">
        <v>8418.998046875</v>
      </c>
      <c r="CB100" s="225">
        <v>7269.97314453125</v>
      </c>
      <c r="CC100" s="225">
        <v>9377.79296875</v>
      </c>
      <c r="CD100" s="225">
        <v>8476.6181640625</v>
      </c>
      <c r="CE100" s="225">
        <v>7186.5498046875</v>
      </c>
      <c r="CF100" s="225">
        <v>7317.6181640625</v>
      </c>
      <c r="CG100" s="225">
        <v>5930.63037109375</v>
      </c>
      <c r="CH100" s="225">
        <v>9387.7373046875</v>
      </c>
      <c r="CI100" s="225">
        <v>7873.99951171875</v>
      </c>
      <c r="CJ100" s="225">
        <v>8503.6435546875</v>
      </c>
      <c r="CK100" s="225">
        <v>6191.5244140625</v>
      </c>
      <c r="CL100" s="225">
        <v>6723.00537109375</v>
      </c>
      <c r="CM100" s="225">
        <v>8219.845703125</v>
      </c>
      <c r="CN100" s="225">
        <v>7266.66064453125</v>
      </c>
      <c r="CO100" s="225">
        <v>9286.0751953125</v>
      </c>
      <c r="CP100" s="225">
        <v>8505.0078125</v>
      </c>
      <c r="CQ100" s="225">
        <v>7191.54931640625</v>
      </c>
      <c r="CR100" s="225">
        <v>7316.763671875</v>
      </c>
      <c r="CS100" s="225">
        <v>6166.2421875</v>
      </c>
      <c r="CT100" s="225">
        <v>9390.6904296875</v>
      </c>
      <c r="CU100" s="225">
        <v>7843.96630859375</v>
      </c>
      <c r="CV100" s="225">
        <v>8520.6435546875</v>
      </c>
      <c r="CW100" s="225">
        <v>6224.14306640625</v>
      </c>
      <c r="CX100" s="225">
        <v>6739.31298828125</v>
      </c>
      <c r="CY100" s="225">
        <v>8249.279296875</v>
      </c>
      <c r="CZ100" s="225">
        <v>7265.2919921875</v>
      </c>
      <c r="DA100" s="225">
        <v>9348.66796875</v>
      </c>
      <c r="DB100" s="225">
        <v>8396.3388671875</v>
      </c>
      <c r="DC100" s="225">
        <v>7172.34619140625</v>
      </c>
      <c r="DD100" s="225">
        <v>7313.71337890625</v>
      </c>
      <c r="DE100" s="225">
        <v>6123.0546875</v>
      </c>
      <c r="DF100" s="225">
        <v>9357.056640625</v>
      </c>
      <c r="DG100" s="225">
        <v>7859.271484375</v>
      </c>
      <c r="DH100" s="225">
        <v>8533.876953125</v>
      </c>
      <c r="DI100" s="225">
        <v>6211.79150390625</v>
      </c>
      <c r="DJ100" s="225">
        <v>6766.7861328125</v>
      </c>
      <c r="DK100" s="225">
        <v>8065.078125</v>
      </c>
      <c r="DL100" s="225">
        <v>7261.2431640625</v>
      </c>
      <c r="DM100" s="225">
        <v>9338.1142578125</v>
      </c>
      <c r="DN100" s="225">
        <v>8464.271484375</v>
      </c>
      <c r="DO100" s="225">
        <v>7187.2470703125</v>
      </c>
      <c r="DP100" s="225">
        <v>7328.8154296875</v>
      </c>
      <c r="DQ100" s="225">
        <v>6013.619140625</v>
      </c>
      <c r="DR100" s="225">
        <v>9341.4072265625</v>
      </c>
      <c r="DS100" s="225">
        <v>7827.1005859375</v>
      </c>
      <c r="DT100" s="225">
        <v>8544.7197265625</v>
      </c>
      <c r="DU100" s="225">
        <v>6207.62255859375</v>
      </c>
      <c r="DV100" s="225">
        <v>6766.5478515625</v>
      </c>
      <c r="DW100" s="225">
        <v>8071.109375</v>
      </c>
      <c r="DX100" s="225">
        <v>7277.60400390625</v>
      </c>
      <c r="DY100" s="225">
        <v>9325.3671875</v>
      </c>
      <c r="DZ100" s="225">
        <v>8412.82421875</v>
      </c>
      <c r="EA100" s="225">
        <v>7175.826171875</v>
      </c>
      <c r="EB100" s="225">
        <v>7314.94287109375</v>
      </c>
      <c r="EC100" s="225">
        <v>6275.357421875</v>
      </c>
      <c r="ED100" s="225">
        <v>9362.4423828125</v>
      </c>
      <c r="EE100" s="225">
        <v>7841.06689453125</v>
      </c>
      <c r="EF100" s="225">
        <v>8549.744140625</v>
      </c>
      <c r="EG100" s="225">
        <v>6211.96240234375</v>
      </c>
      <c r="EH100" s="225">
        <v>6785.01123046875</v>
      </c>
      <c r="EI100" s="225">
        <v>8078.02978515625</v>
      </c>
      <c r="EJ100" s="225">
        <v>7271.6240234375</v>
      </c>
      <c r="EK100" s="225">
        <v>9265.9912109375</v>
      </c>
      <c r="EL100" s="225">
        <v>8381.029296875</v>
      </c>
      <c r="EM100" s="225">
        <v>7149.9404296875</v>
      </c>
      <c r="EN100" s="225">
        <v>7352.87255859375</v>
      </c>
      <c r="EO100" s="225">
        <v>6081.1806640625</v>
      </c>
      <c r="EP100" s="225">
        <v>9362.990234375</v>
      </c>
      <c r="EQ100" s="225">
        <v>7846.0634765625</v>
      </c>
      <c r="ER100" s="225">
        <v>8561.2587890625</v>
      </c>
      <c r="ES100" s="225">
        <v>6218.8671875</v>
      </c>
      <c r="ET100" s="225">
        <v>6808.05126953125</v>
      </c>
      <c r="EU100" s="225">
        <v>7999.3720703125</v>
      </c>
      <c r="EV100" s="225">
        <v>7274.548828125</v>
      </c>
      <c r="EW100" s="225">
        <v>9164.455078125</v>
      </c>
      <c r="EX100" s="225">
        <v>8384.4736328125</v>
      </c>
      <c r="EY100" s="225">
        <v>7149.51416015625</v>
      </c>
      <c r="EZ100" s="225">
        <v>7347.916015625</v>
      </c>
      <c r="FA100" s="225">
        <v>6175.5419921875</v>
      </c>
      <c r="FB100" s="225">
        <v>9355.4921875</v>
      </c>
      <c r="FC100" s="225">
        <v>7853.615234375</v>
      </c>
      <c r="FD100" s="225">
        <v>8569.8525390625</v>
      </c>
      <c r="FE100" s="225">
        <v>6225.248046875</v>
      </c>
      <c r="FF100" s="225">
        <v>6835.10986328125</v>
      </c>
      <c r="FG100" s="225">
        <v>7936.20458984375</v>
      </c>
      <c r="FH100" s="225">
        <v>7266.40673828125</v>
      </c>
      <c r="FI100" s="225">
        <v>9169.3701171875</v>
      </c>
      <c r="FJ100" s="225">
        <v>8374.9736328125</v>
      </c>
      <c r="FK100" s="225">
        <v>7155.6630859375</v>
      </c>
      <c r="FL100" s="225">
        <v>7372.94482421875</v>
      </c>
      <c r="FM100" s="225">
        <v>6213.0478515625</v>
      </c>
      <c r="FN100" s="225">
        <v>9331.4638671875</v>
      </c>
      <c r="FO100" s="225">
        <v>7836.361328125</v>
      </c>
      <c r="FP100" s="225">
        <v>8576.5439453125</v>
      </c>
      <c r="FQ100" s="225">
        <v>6212.171875</v>
      </c>
      <c r="FR100" s="225">
        <v>6846.12890625</v>
      </c>
      <c r="FS100" s="225">
        <v>7928.5576171875</v>
      </c>
      <c r="FT100" s="225">
        <v>7262.9091796875</v>
      </c>
      <c r="FU100" s="225">
        <v>9076.16796875</v>
      </c>
      <c r="FV100" s="225">
        <v>8303.2578125</v>
      </c>
      <c r="FW100" s="225">
        <v>7140.13427734375</v>
      </c>
      <c r="FX100" s="225">
        <v>7410.32861328125</v>
      </c>
      <c r="FY100" s="225">
        <v>6362.00439453125</v>
      </c>
      <c r="FZ100" s="225">
        <v>9335.412109375</v>
      </c>
      <c r="GA100" s="225">
        <v>7846.302734375</v>
      </c>
      <c r="GB100" s="225">
        <v>8069.6396484375</v>
      </c>
      <c r="GC100" s="225">
        <v>8068.392578125</v>
      </c>
      <c r="GD100" s="225">
        <v>8062.4873046875</v>
      </c>
      <c r="GE100" s="225">
        <v>8043.49951171875</v>
      </c>
      <c r="GF100" s="225">
        <v>8089.9697265625</v>
      </c>
      <c r="GG100" s="225">
        <v>8060.29541015625</v>
      </c>
      <c r="GH100" s="225">
        <v>8081.19677734375</v>
      </c>
      <c r="GI100" s="225">
        <v>8070.98583984375</v>
      </c>
      <c r="GJ100" s="225">
        <v>8070.80859375</v>
      </c>
      <c r="GK100" s="225">
        <v>8044.03369140625</v>
      </c>
      <c r="GL100" s="225">
        <v>8533.365234375</v>
      </c>
      <c r="GM100" s="225">
        <v>6213.6328125</v>
      </c>
      <c r="GN100" s="225">
        <v>6775.02587890625</v>
      </c>
      <c r="GO100" s="225">
        <v>8085.9248046875</v>
      </c>
      <c r="GP100" s="225">
        <v>7267.8388671875</v>
      </c>
      <c r="GQ100" s="225">
        <v>9216.16796875</v>
      </c>
      <c r="GR100" s="225">
        <v>8392.4541015625</v>
      </c>
      <c r="GS100" s="225">
        <v>7166.1328125</v>
      </c>
      <c r="GT100" s="225">
        <v>7351.7041015625</v>
      </c>
      <c r="GU100" s="225">
        <v>6200.181640625</v>
      </c>
      <c r="GV100" s="225">
        <v>9350.3427734375</v>
      </c>
      <c r="GW100" s="225">
        <v>7846.9677734375</v>
      </c>
      <c r="GX100" s="225">
        <v>8064.568359375</v>
      </c>
      <c r="GY100" s="225">
        <v>8064.5673828125</v>
      </c>
    </row>
    <row r="101" spans="1:207" x14ac:dyDescent="0.25">
      <c r="A101" s="226">
        <v>45717</v>
      </c>
      <c r="B101" s="225">
        <v>3</v>
      </c>
      <c r="C101" s="225">
        <v>2025</v>
      </c>
      <c r="D101" s="225">
        <v>8391.263671875</v>
      </c>
      <c r="E101" s="225">
        <v>8338.46484375</v>
      </c>
      <c r="F101" s="225">
        <v>8504.2421875</v>
      </c>
      <c r="G101" s="225">
        <v>8386.7373046875</v>
      </c>
      <c r="H101" s="225">
        <v>8419.9208984375</v>
      </c>
      <c r="I101" s="225">
        <v>8485.423828125</v>
      </c>
      <c r="J101" s="225">
        <v>8355.5751953125</v>
      </c>
      <c r="K101" s="225">
        <v>8368.400390625</v>
      </c>
      <c r="L101" s="225">
        <v>8513.0556640625</v>
      </c>
      <c r="M101" s="225">
        <v>8354.7841796875</v>
      </c>
      <c r="N101" s="225">
        <v>8429.1220703125</v>
      </c>
      <c r="O101" s="225">
        <v>8416.4150390625</v>
      </c>
      <c r="P101" s="225">
        <v>8329.3662109375</v>
      </c>
      <c r="Q101" s="225">
        <v>8320.2080078125</v>
      </c>
      <c r="R101" s="225">
        <v>8553.1669921875</v>
      </c>
      <c r="S101" s="225">
        <v>8485.94140625</v>
      </c>
      <c r="T101" s="225">
        <v>8460.900390625</v>
      </c>
      <c r="U101" s="225">
        <v>8419.50390625</v>
      </c>
      <c r="V101" s="225">
        <v>8278.5361328125</v>
      </c>
      <c r="W101" s="225">
        <v>8305.4794921875</v>
      </c>
      <c r="X101" s="225">
        <v>8608.681640625</v>
      </c>
      <c r="Y101" s="225">
        <v>8373.8447265625</v>
      </c>
      <c r="Z101" s="225">
        <v>8510.7783203125</v>
      </c>
      <c r="AA101" s="225">
        <v>8437.8662109375</v>
      </c>
      <c r="AB101" s="225">
        <v>8367.185546875</v>
      </c>
      <c r="AC101" s="225">
        <v>8368.2412109375</v>
      </c>
      <c r="AD101" s="225">
        <v>8573.7998046875</v>
      </c>
      <c r="AE101" s="225">
        <v>8491.298828125</v>
      </c>
      <c r="AF101" s="225">
        <v>8427.3486328125</v>
      </c>
      <c r="AG101" s="225">
        <v>8483.115234375</v>
      </c>
      <c r="AH101" s="225">
        <v>8335.4541015625</v>
      </c>
      <c r="AI101" s="225">
        <v>8347.3056640625</v>
      </c>
      <c r="AJ101" s="225">
        <v>8567.2060546875</v>
      </c>
      <c r="AK101" s="225">
        <v>8346.5185546875</v>
      </c>
      <c r="AL101" s="225">
        <v>8471.2294921875</v>
      </c>
      <c r="AM101" s="225">
        <v>8447.255859375</v>
      </c>
      <c r="AN101" s="225">
        <v>8330.2646484375</v>
      </c>
      <c r="AO101" s="225">
        <v>8376.8740234375</v>
      </c>
      <c r="AP101" s="225">
        <v>8528.060546875</v>
      </c>
      <c r="AQ101" s="225">
        <v>8501.392578125</v>
      </c>
      <c r="AR101" s="225">
        <v>8456.9140625</v>
      </c>
      <c r="AS101" s="225">
        <v>8437.658203125</v>
      </c>
      <c r="AT101" s="225">
        <v>8346.015625</v>
      </c>
      <c r="AU101" s="225">
        <v>8315.880859375</v>
      </c>
      <c r="AV101" s="225">
        <v>8592.15625</v>
      </c>
      <c r="AW101" s="225">
        <v>8368.3447265625</v>
      </c>
      <c r="AX101" s="225">
        <v>8491.240234375</v>
      </c>
      <c r="AY101" s="225">
        <v>8499.4716796875</v>
      </c>
      <c r="AZ101" s="225">
        <v>8330.845703125</v>
      </c>
      <c r="BA101" s="225">
        <v>8353.6826171875</v>
      </c>
      <c r="BB101" s="225">
        <v>8589.5283203125</v>
      </c>
      <c r="BC101" s="225">
        <v>8437.853515625</v>
      </c>
      <c r="BD101" s="225">
        <v>8493.69140625</v>
      </c>
      <c r="BE101" s="225">
        <v>8448.791015625</v>
      </c>
      <c r="BF101" s="225">
        <v>8286.2333984375</v>
      </c>
      <c r="BG101" s="225">
        <v>8282.3388671875</v>
      </c>
      <c r="BH101" s="225">
        <v>8502.1728515625</v>
      </c>
      <c r="BI101" s="225">
        <v>8377.9423828125</v>
      </c>
      <c r="BJ101" s="225">
        <v>8433.771484375</v>
      </c>
      <c r="BK101" s="225">
        <v>8481.6220703125</v>
      </c>
      <c r="BL101" s="225">
        <v>8957.8466796875</v>
      </c>
      <c r="BM101" s="225">
        <v>6256.50927734375</v>
      </c>
      <c r="BN101" s="225">
        <v>6915.3154296875</v>
      </c>
      <c r="BO101" s="225">
        <v>8704.2216796875</v>
      </c>
      <c r="BP101" s="225">
        <v>7368.9375</v>
      </c>
      <c r="BQ101" s="225">
        <v>9526.98046875</v>
      </c>
      <c r="BR101" s="225">
        <v>8654.1748046875</v>
      </c>
      <c r="BS101" s="225">
        <v>7377.96728515625</v>
      </c>
      <c r="BT101" s="225">
        <v>7294.24365234375</v>
      </c>
      <c r="BU101" s="225">
        <v>7532.53369140625</v>
      </c>
      <c r="BV101" s="225">
        <v>9732.9287109375</v>
      </c>
      <c r="BW101" s="225">
        <v>8102.0166015625</v>
      </c>
      <c r="BX101" s="225">
        <v>8985.37890625</v>
      </c>
      <c r="BY101" s="225">
        <v>6252.6650390625</v>
      </c>
      <c r="BZ101" s="225">
        <v>6954.546875</v>
      </c>
      <c r="CA101" s="225">
        <v>8652.83984375</v>
      </c>
      <c r="CB101" s="225">
        <v>7373.94287109375</v>
      </c>
      <c r="CC101" s="225">
        <v>9549.3388671875</v>
      </c>
      <c r="CD101" s="225">
        <v>8615.8115234375</v>
      </c>
      <c r="CE101" s="225">
        <v>7353.349609375</v>
      </c>
      <c r="CF101" s="225">
        <v>7338.9716796875</v>
      </c>
      <c r="CG101" s="225">
        <v>7270.98681640625</v>
      </c>
      <c r="CH101" s="225">
        <v>9771.8125</v>
      </c>
      <c r="CI101" s="225">
        <v>8110.58447265625</v>
      </c>
      <c r="CJ101" s="225">
        <v>9006.13671875</v>
      </c>
      <c r="CK101" s="225">
        <v>6238.32080078125</v>
      </c>
      <c r="CL101" s="225">
        <v>7014.54833984375</v>
      </c>
      <c r="CM101" s="225">
        <v>8451.7705078125</v>
      </c>
      <c r="CN101" s="225">
        <v>7370.6376953125</v>
      </c>
      <c r="CO101" s="225">
        <v>9457.1484375</v>
      </c>
      <c r="CP101" s="225">
        <v>8641.1025390625</v>
      </c>
      <c r="CQ101" s="225">
        <v>7363.57763671875</v>
      </c>
      <c r="CR101" s="225">
        <v>7336.5634765625</v>
      </c>
      <c r="CS101" s="225">
        <v>7418.45166015625</v>
      </c>
      <c r="CT101" s="225">
        <v>9767.41796875</v>
      </c>
      <c r="CU101" s="225">
        <v>8084.21044921875</v>
      </c>
      <c r="CV101" s="225">
        <v>9021.451171875</v>
      </c>
      <c r="CW101" s="225">
        <v>6273.35498046875</v>
      </c>
      <c r="CX101" s="225">
        <v>7032.5380859375</v>
      </c>
      <c r="CY101" s="225">
        <v>8486.2412109375</v>
      </c>
      <c r="CZ101" s="225">
        <v>7368.865234375</v>
      </c>
      <c r="DA101" s="225">
        <v>9518.908203125</v>
      </c>
      <c r="DB101" s="225">
        <v>8535.5556640625</v>
      </c>
      <c r="DC101" s="225">
        <v>7347.1923828125</v>
      </c>
      <c r="DD101" s="225">
        <v>7332.0888671875</v>
      </c>
      <c r="DE101" s="225">
        <v>7382.76708984375</v>
      </c>
      <c r="DF101" s="225">
        <v>9722.5859375</v>
      </c>
      <c r="DG101" s="225">
        <v>8104.65380859375</v>
      </c>
      <c r="DH101" s="225">
        <v>9039.451171875</v>
      </c>
      <c r="DI101" s="225">
        <v>6259.48681640625</v>
      </c>
      <c r="DJ101" s="225">
        <v>7068.5380859375</v>
      </c>
      <c r="DK101" s="225">
        <v>8293.5341796875</v>
      </c>
      <c r="DL101" s="225">
        <v>7366.84619140625</v>
      </c>
      <c r="DM101" s="225">
        <v>9504.13671875</v>
      </c>
      <c r="DN101" s="225">
        <v>8605.9931640625</v>
      </c>
      <c r="DO101" s="225">
        <v>7364.06787109375</v>
      </c>
      <c r="DP101" s="225">
        <v>7343.51611328125</v>
      </c>
      <c r="DQ101" s="225">
        <v>7310.033203125</v>
      </c>
      <c r="DR101" s="225">
        <v>9705.546875</v>
      </c>
      <c r="DS101" s="225">
        <v>8067.1259765625</v>
      </c>
      <c r="DT101" s="225">
        <v>9044.638671875</v>
      </c>
      <c r="DU101" s="225">
        <v>6255.60107421875</v>
      </c>
      <c r="DV101" s="225">
        <v>7067.05908203125</v>
      </c>
      <c r="DW101" s="225">
        <v>8305.2978515625</v>
      </c>
      <c r="DX101" s="225">
        <v>7387.49658203125</v>
      </c>
      <c r="DY101" s="225">
        <v>9493.9267578125</v>
      </c>
      <c r="DZ101" s="225">
        <v>8556.3251953125</v>
      </c>
      <c r="EA101" s="225">
        <v>7354.443359375</v>
      </c>
      <c r="EB101" s="225">
        <v>7332.87548828125</v>
      </c>
      <c r="EC101" s="225">
        <v>7499.80908203125</v>
      </c>
      <c r="ED101" s="225">
        <v>9731.98828125</v>
      </c>
      <c r="EE101" s="225">
        <v>8090.3037109375</v>
      </c>
      <c r="EF101" s="225">
        <v>9047.9599609375</v>
      </c>
      <c r="EG101" s="225">
        <v>6262.53759765625</v>
      </c>
      <c r="EH101" s="225">
        <v>7092.6708984375</v>
      </c>
      <c r="EI101" s="225">
        <v>8315.0126953125</v>
      </c>
      <c r="EJ101" s="225">
        <v>7379.58837890625</v>
      </c>
      <c r="EK101" s="225">
        <v>9433.4921875</v>
      </c>
      <c r="EL101" s="225">
        <v>8521.353515625</v>
      </c>
      <c r="EM101" s="225">
        <v>7329.103515625</v>
      </c>
      <c r="EN101" s="225">
        <v>7368.20947265625</v>
      </c>
      <c r="EO101" s="225">
        <v>7352.73486328125</v>
      </c>
      <c r="EP101" s="225">
        <v>9727.9423828125</v>
      </c>
      <c r="EQ101" s="225">
        <v>8095.24365234375</v>
      </c>
      <c r="ER101" s="225">
        <v>9062.4189453125</v>
      </c>
      <c r="ES101" s="225">
        <v>6267.197265625</v>
      </c>
      <c r="ET101" s="225">
        <v>7119.123046875</v>
      </c>
      <c r="EU101" s="225">
        <v>8235.421875</v>
      </c>
      <c r="EV101" s="225">
        <v>7384.3916015625</v>
      </c>
      <c r="EW101" s="225">
        <v>9333.63671875</v>
      </c>
      <c r="EX101" s="225">
        <v>8526.7392578125</v>
      </c>
      <c r="EY101" s="225">
        <v>7329.9833984375</v>
      </c>
      <c r="EZ101" s="225">
        <v>7362.16162109375</v>
      </c>
      <c r="FA101" s="225">
        <v>7409.5400390625</v>
      </c>
      <c r="FB101" s="225">
        <v>9715.8466796875</v>
      </c>
      <c r="FC101" s="225">
        <v>8106.61962890625</v>
      </c>
      <c r="FD101" s="225">
        <v>9071.380859375</v>
      </c>
      <c r="FE101" s="225">
        <v>6276.6083984375</v>
      </c>
      <c r="FF101" s="225">
        <v>7150.31005859375</v>
      </c>
      <c r="FG101" s="225">
        <v>8172.47802734375</v>
      </c>
      <c r="FH101" s="225">
        <v>7376.1943359375</v>
      </c>
      <c r="FI101" s="225">
        <v>9335.0830078125</v>
      </c>
      <c r="FJ101" s="225">
        <v>8520.3974609375</v>
      </c>
      <c r="FK101" s="225">
        <v>7339.36572265625</v>
      </c>
      <c r="FL101" s="225">
        <v>7384.44189453125</v>
      </c>
      <c r="FM101" s="225">
        <v>7422.62646484375</v>
      </c>
      <c r="FN101" s="225">
        <v>9692.2333984375</v>
      </c>
      <c r="FO101" s="225">
        <v>8097.61279296875</v>
      </c>
      <c r="FP101" s="225">
        <v>9074.7939453125</v>
      </c>
      <c r="FQ101" s="225">
        <v>6266.19677734375</v>
      </c>
      <c r="FR101" s="225">
        <v>7170.330078125</v>
      </c>
      <c r="FS101" s="225">
        <v>8173.36474609375</v>
      </c>
      <c r="FT101" s="225">
        <v>7372.10400390625</v>
      </c>
      <c r="FU101" s="225">
        <v>9244.935546875</v>
      </c>
      <c r="FV101" s="225">
        <v>8444.4453125</v>
      </c>
      <c r="FW101" s="225">
        <v>7330.2734375</v>
      </c>
      <c r="FX101" s="225">
        <v>7419.98193359375</v>
      </c>
      <c r="FY101" s="225">
        <v>7539.0703125</v>
      </c>
      <c r="FZ101" s="225">
        <v>9696.6259765625</v>
      </c>
      <c r="GA101" s="225">
        <v>8116.34912109375</v>
      </c>
      <c r="GB101" s="225">
        <v>8399.24609375</v>
      </c>
      <c r="GC101" s="225">
        <v>8391.6279296875</v>
      </c>
      <c r="GD101" s="225">
        <v>8381.27734375</v>
      </c>
      <c r="GE101" s="225">
        <v>8351.2119140625</v>
      </c>
      <c r="GF101" s="225">
        <v>8399.4892578125</v>
      </c>
      <c r="GG101" s="225">
        <v>8374.3662109375</v>
      </c>
      <c r="GH101" s="225">
        <v>8381.6611328125</v>
      </c>
      <c r="GI101" s="225">
        <v>8366.42578125</v>
      </c>
      <c r="GJ101" s="225">
        <v>8365.7705078125</v>
      </c>
      <c r="GK101" s="225">
        <v>8315.0458984375</v>
      </c>
      <c r="GL101" s="225">
        <v>9033.97265625</v>
      </c>
      <c r="GM101" s="225">
        <v>6262.70703125</v>
      </c>
      <c r="GN101" s="225">
        <v>7077.83544921875</v>
      </c>
      <c r="GO101" s="225">
        <v>8322.283203125</v>
      </c>
      <c r="GP101" s="225">
        <v>7375.583984375</v>
      </c>
      <c r="GQ101" s="225">
        <v>9384.7021484375</v>
      </c>
      <c r="GR101" s="225">
        <v>8533.6328125</v>
      </c>
      <c r="GS101" s="225">
        <v>7345.068359375</v>
      </c>
      <c r="GT101" s="225">
        <v>7366.677734375</v>
      </c>
      <c r="GU101" s="225">
        <v>7433.68896484375</v>
      </c>
      <c r="GV101" s="225">
        <v>9715.6015625</v>
      </c>
      <c r="GW101" s="225">
        <v>8099.986328125</v>
      </c>
      <c r="GX101" s="225">
        <v>8365.41796875</v>
      </c>
      <c r="GY101" s="225">
        <v>8365.4169921875</v>
      </c>
    </row>
    <row r="102" spans="1:207" x14ac:dyDescent="0.25">
      <c r="A102" s="226">
        <v>45748</v>
      </c>
      <c r="B102" s="225">
        <v>4</v>
      </c>
      <c r="C102" s="225">
        <v>2025</v>
      </c>
      <c r="D102" s="225">
        <v>8625.0009765625</v>
      </c>
      <c r="E102" s="225">
        <v>8582.1025390625</v>
      </c>
      <c r="F102" s="225">
        <v>8756.9501953125</v>
      </c>
      <c r="G102" s="225">
        <v>8617.48046875</v>
      </c>
      <c r="H102" s="225">
        <v>8670.2783203125</v>
      </c>
      <c r="I102" s="225">
        <v>8723.7255859375</v>
      </c>
      <c r="J102" s="225">
        <v>8589.4921875</v>
      </c>
      <c r="K102" s="225">
        <v>8605.57421875</v>
      </c>
      <c r="L102" s="225">
        <v>8762.6533203125</v>
      </c>
      <c r="M102" s="225">
        <v>8585.9130859375</v>
      </c>
      <c r="N102" s="225">
        <v>8676.578125</v>
      </c>
      <c r="O102" s="225">
        <v>8652.830078125</v>
      </c>
      <c r="P102" s="225">
        <v>8559.8046875</v>
      </c>
      <c r="Q102" s="225">
        <v>8556.3603515625</v>
      </c>
      <c r="R102" s="225">
        <v>8800.8662109375</v>
      </c>
      <c r="S102" s="225">
        <v>8711.2490234375</v>
      </c>
      <c r="T102" s="225">
        <v>8707.404296875</v>
      </c>
      <c r="U102" s="225">
        <v>8649.4033203125</v>
      </c>
      <c r="V102" s="225">
        <v>8505.390625</v>
      </c>
      <c r="W102" s="225">
        <v>8544.380859375</v>
      </c>
      <c r="X102" s="225">
        <v>8852.6689453125</v>
      </c>
      <c r="Y102" s="225">
        <v>8599.76171875</v>
      </c>
      <c r="Z102" s="225">
        <v>8754.5048828125</v>
      </c>
      <c r="AA102" s="225">
        <v>8661.123046875</v>
      </c>
      <c r="AB102" s="225">
        <v>8600.771484375</v>
      </c>
      <c r="AC102" s="225">
        <v>8603.716796875</v>
      </c>
      <c r="AD102" s="225">
        <v>8815.73046875</v>
      </c>
      <c r="AE102" s="225">
        <v>8715.044921875</v>
      </c>
      <c r="AF102" s="225">
        <v>8670.9423828125</v>
      </c>
      <c r="AG102" s="225">
        <v>8712.248046875</v>
      </c>
      <c r="AH102" s="225">
        <v>8565.15625</v>
      </c>
      <c r="AI102" s="225">
        <v>8582.8994140625</v>
      </c>
      <c r="AJ102" s="225">
        <v>8808.578125</v>
      </c>
      <c r="AK102" s="225">
        <v>8573.720703125</v>
      </c>
      <c r="AL102" s="225">
        <v>8709.6826171875</v>
      </c>
      <c r="AM102" s="225">
        <v>8677.21484375</v>
      </c>
      <c r="AN102" s="225">
        <v>8560.34375</v>
      </c>
      <c r="AO102" s="225">
        <v>8611.5185546875</v>
      </c>
      <c r="AP102" s="225">
        <v>8762.7080078125</v>
      </c>
      <c r="AQ102" s="225">
        <v>8721.478515625</v>
      </c>
      <c r="AR102" s="225">
        <v>8694.2626953125</v>
      </c>
      <c r="AS102" s="225">
        <v>8669.1953125</v>
      </c>
      <c r="AT102" s="225">
        <v>8576.951171875</v>
      </c>
      <c r="AU102" s="225">
        <v>8548.45703125</v>
      </c>
      <c r="AV102" s="225">
        <v>8823.662109375</v>
      </c>
      <c r="AW102" s="225">
        <v>8587.865234375</v>
      </c>
      <c r="AX102" s="225">
        <v>8729.1708984375</v>
      </c>
      <c r="AY102" s="225">
        <v>8726.6650390625</v>
      </c>
      <c r="AZ102" s="225">
        <v>8559.529296875</v>
      </c>
      <c r="BA102" s="225">
        <v>8588.2265625</v>
      </c>
      <c r="BB102" s="225">
        <v>8812.482421875</v>
      </c>
      <c r="BC102" s="225">
        <v>8658.669921875</v>
      </c>
      <c r="BD102" s="225">
        <v>8726.20703125</v>
      </c>
      <c r="BE102" s="225">
        <v>8672.4560546875</v>
      </c>
      <c r="BF102" s="225">
        <v>8513.2177734375</v>
      </c>
      <c r="BG102" s="225">
        <v>8515.1689453125</v>
      </c>
      <c r="BH102" s="225">
        <v>8722.1669921875</v>
      </c>
      <c r="BI102" s="225">
        <v>8597.7060546875</v>
      </c>
      <c r="BJ102" s="225">
        <v>8659.6953125</v>
      </c>
      <c r="BK102" s="225">
        <v>8703.8984375</v>
      </c>
      <c r="BL102" s="225">
        <v>9230.6357421875</v>
      </c>
      <c r="BM102" s="225">
        <v>6428.03857421875</v>
      </c>
      <c r="BN102" s="225">
        <v>7167.142578125</v>
      </c>
      <c r="BO102" s="225">
        <v>8864.4892578125</v>
      </c>
      <c r="BP102" s="225">
        <v>7430.15576171875</v>
      </c>
      <c r="BQ102" s="225">
        <v>9756.140625</v>
      </c>
      <c r="BR102" s="225">
        <v>8796.3291015625</v>
      </c>
      <c r="BS102" s="225">
        <v>7599.7060546875</v>
      </c>
      <c r="BT102" s="225">
        <v>7601.7568359375</v>
      </c>
      <c r="BU102" s="225">
        <v>7702.0537109375</v>
      </c>
      <c r="BV102" s="225">
        <v>10134.80859375</v>
      </c>
      <c r="BW102" s="225">
        <v>8311.80859375</v>
      </c>
      <c r="BX102" s="225">
        <v>9257.3896484375</v>
      </c>
      <c r="BY102" s="225">
        <v>6427.55810546875</v>
      </c>
      <c r="BZ102" s="225">
        <v>7208.47998046875</v>
      </c>
      <c r="CA102" s="225">
        <v>8813.5908203125</v>
      </c>
      <c r="CB102" s="225">
        <v>7436.2626953125</v>
      </c>
      <c r="CC102" s="225">
        <v>9776.7744140625</v>
      </c>
      <c r="CD102" s="225">
        <v>8757.4912109375</v>
      </c>
      <c r="CE102" s="225">
        <v>7574.54052734375</v>
      </c>
      <c r="CF102" s="225">
        <v>7634.85107421875</v>
      </c>
      <c r="CG102" s="225">
        <v>7459.95361328125</v>
      </c>
      <c r="CH102" s="225">
        <v>10173.9033203125</v>
      </c>
      <c r="CI102" s="225">
        <v>8320.3505859375</v>
      </c>
      <c r="CJ102" s="225">
        <v>9277.34765625</v>
      </c>
      <c r="CK102" s="225">
        <v>6412.3876953125</v>
      </c>
      <c r="CL102" s="225">
        <v>7276.51171875</v>
      </c>
      <c r="CM102" s="225">
        <v>8608.474609375</v>
      </c>
      <c r="CN102" s="225">
        <v>7434.78173828125</v>
      </c>
      <c r="CO102" s="225">
        <v>9689.919921875</v>
      </c>
      <c r="CP102" s="225">
        <v>8784.490234375</v>
      </c>
      <c r="CQ102" s="225">
        <v>7578.42578125</v>
      </c>
      <c r="CR102" s="225">
        <v>7636.11865234375</v>
      </c>
      <c r="CS102" s="225">
        <v>7590.35205078125</v>
      </c>
      <c r="CT102" s="225">
        <v>10166.30078125</v>
      </c>
      <c r="CU102" s="225">
        <v>8292.1240234375</v>
      </c>
      <c r="CV102" s="225">
        <v>9291.91015625</v>
      </c>
      <c r="CW102" s="225">
        <v>6452.82958984375</v>
      </c>
      <c r="CX102" s="225">
        <v>7288.80078125</v>
      </c>
      <c r="CY102" s="225">
        <v>8645.216796875</v>
      </c>
      <c r="CZ102" s="225">
        <v>7436.61767578125</v>
      </c>
      <c r="DA102" s="225">
        <v>9748.5498046875</v>
      </c>
      <c r="DB102" s="225">
        <v>8679.7890625</v>
      </c>
      <c r="DC102" s="225">
        <v>7557.49755859375</v>
      </c>
      <c r="DD102" s="225">
        <v>7635.3564453125</v>
      </c>
      <c r="DE102" s="225">
        <v>7556.87890625</v>
      </c>
      <c r="DF102" s="225">
        <v>10121.009765625</v>
      </c>
      <c r="DG102" s="225">
        <v>8314.0419921875</v>
      </c>
      <c r="DH102" s="225">
        <v>9308.734375</v>
      </c>
      <c r="DI102" s="225">
        <v>6434.5673828125</v>
      </c>
      <c r="DJ102" s="225">
        <v>7327.3857421875</v>
      </c>
      <c r="DK102" s="225">
        <v>8449.27734375</v>
      </c>
      <c r="DL102" s="225">
        <v>7433.32568359375</v>
      </c>
      <c r="DM102" s="225">
        <v>9733.0615234375</v>
      </c>
      <c r="DN102" s="225">
        <v>8749.58203125</v>
      </c>
      <c r="DO102" s="225">
        <v>7571.84130859375</v>
      </c>
      <c r="DP102" s="225">
        <v>7651.28271484375</v>
      </c>
      <c r="DQ102" s="225">
        <v>7491.70849609375</v>
      </c>
      <c r="DR102" s="225">
        <v>10101.5615234375</v>
      </c>
      <c r="DS102" s="225">
        <v>8277.0498046875</v>
      </c>
      <c r="DT102" s="225">
        <v>9313.296875</v>
      </c>
      <c r="DU102" s="225">
        <v>6431.705078125</v>
      </c>
      <c r="DV102" s="225">
        <v>7327.482421875</v>
      </c>
      <c r="DW102" s="225">
        <v>8463.33984375</v>
      </c>
      <c r="DX102" s="225">
        <v>7455.8916015625</v>
      </c>
      <c r="DY102" s="225">
        <v>9724.1982421875</v>
      </c>
      <c r="DZ102" s="225">
        <v>8700.677734375</v>
      </c>
      <c r="EA102" s="225">
        <v>7561.9072265625</v>
      </c>
      <c r="EB102" s="225">
        <v>7636.42529296875</v>
      </c>
      <c r="EC102" s="225">
        <v>7661.9736328125</v>
      </c>
      <c r="ED102" s="225">
        <v>10129.8896484375</v>
      </c>
      <c r="EE102" s="225">
        <v>8297.5537109375</v>
      </c>
      <c r="EF102" s="225">
        <v>9316.169921875</v>
      </c>
      <c r="EG102" s="225">
        <v>6441.81201171875</v>
      </c>
      <c r="EH102" s="225">
        <v>7358.96337890625</v>
      </c>
      <c r="EI102" s="225">
        <v>8475.6455078125</v>
      </c>
      <c r="EJ102" s="225">
        <v>7448.06640625</v>
      </c>
      <c r="EK102" s="225">
        <v>9666.7900390625</v>
      </c>
      <c r="EL102" s="225">
        <v>8665.6259765625</v>
      </c>
      <c r="EM102" s="225">
        <v>7535.55224609375</v>
      </c>
      <c r="EN102" s="225">
        <v>7656.91015625</v>
      </c>
      <c r="EO102" s="225">
        <v>7526.7900390625</v>
      </c>
      <c r="EP102" s="225">
        <v>10127.3046875</v>
      </c>
      <c r="EQ102" s="225">
        <v>8305.5908203125</v>
      </c>
      <c r="ER102" s="225">
        <v>9329.3125</v>
      </c>
      <c r="ES102" s="225">
        <v>6443.85888671875</v>
      </c>
      <c r="ET102" s="225">
        <v>7384.9189453125</v>
      </c>
      <c r="EU102" s="225">
        <v>8393.076171875</v>
      </c>
      <c r="EV102" s="225">
        <v>7452.8720703125</v>
      </c>
      <c r="EW102" s="225">
        <v>9573.1904296875</v>
      </c>
      <c r="EX102" s="225">
        <v>8671.3466796875</v>
      </c>
      <c r="EY102" s="225">
        <v>7533.77587890625</v>
      </c>
      <c r="EZ102" s="225">
        <v>7656.59521484375</v>
      </c>
      <c r="FA102" s="225">
        <v>7577.39306640625</v>
      </c>
      <c r="FB102" s="225">
        <v>10114.5078125</v>
      </c>
      <c r="FC102" s="225">
        <v>8313.697265625</v>
      </c>
      <c r="FD102" s="225">
        <v>9336.666015625</v>
      </c>
      <c r="FE102" s="225">
        <v>6456.5673828125</v>
      </c>
      <c r="FF102" s="225">
        <v>7415.69287109375</v>
      </c>
      <c r="FG102" s="225">
        <v>8331.236328125</v>
      </c>
      <c r="FH102" s="225">
        <v>7447.61474609375</v>
      </c>
      <c r="FI102" s="225">
        <v>9573.609375</v>
      </c>
      <c r="FJ102" s="225">
        <v>8662.8740234375</v>
      </c>
      <c r="FK102" s="225">
        <v>7541.1318359375</v>
      </c>
      <c r="FL102" s="225">
        <v>7673.72119140625</v>
      </c>
      <c r="FM102" s="225">
        <v>7587.6494140625</v>
      </c>
      <c r="FN102" s="225">
        <v>10088.9189453125</v>
      </c>
      <c r="FO102" s="225">
        <v>8302.283203125</v>
      </c>
      <c r="FP102" s="225">
        <v>9339.375</v>
      </c>
      <c r="FQ102" s="225">
        <v>6448.79345703125</v>
      </c>
      <c r="FR102" s="225">
        <v>7448.0341796875</v>
      </c>
      <c r="FS102" s="225">
        <v>8332.4541015625</v>
      </c>
      <c r="FT102" s="225">
        <v>7446.62255859375</v>
      </c>
      <c r="FU102" s="225">
        <v>9489.33984375</v>
      </c>
      <c r="FV102" s="225">
        <v>8587.1201171875</v>
      </c>
      <c r="FW102" s="225">
        <v>7526.6435546875</v>
      </c>
      <c r="FX102" s="225">
        <v>7694.666015625</v>
      </c>
      <c r="FY102" s="225">
        <v>7694.53369140625</v>
      </c>
      <c r="FZ102" s="225">
        <v>10098.0595703125</v>
      </c>
      <c r="GA102" s="225">
        <v>8321.2890625</v>
      </c>
      <c r="GB102" s="225">
        <v>8639.873046875</v>
      </c>
      <c r="GC102" s="225">
        <v>8629.8037109375</v>
      </c>
      <c r="GD102" s="225">
        <v>8616.634765625</v>
      </c>
      <c r="GE102" s="225">
        <v>8584.720703125</v>
      </c>
      <c r="GF102" s="225">
        <v>8634.6416015625</v>
      </c>
      <c r="GG102" s="225">
        <v>8607.6201171875</v>
      </c>
      <c r="GH102" s="225">
        <v>8613.8271484375</v>
      </c>
      <c r="GI102" s="225">
        <v>8597.794921875</v>
      </c>
      <c r="GJ102" s="225">
        <v>8595.9765625</v>
      </c>
      <c r="GK102" s="225">
        <v>8542.892578125</v>
      </c>
      <c r="GL102" s="225">
        <v>9302.6943359375</v>
      </c>
      <c r="GM102" s="225">
        <v>6440.52392578125</v>
      </c>
      <c r="GN102" s="225">
        <v>7341.51416015625</v>
      </c>
      <c r="GO102" s="225">
        <v>8480.9033203125</v>
      </c>
      <c r="GP102" s="225">
        <v>7445.0751953125</v>
      </c>
      <c r="GQ102" s="225">
        <v>9621.0673828125</v>
      </c>
      <c r="GR102" s="225">
        <v>8677.0380859375</v>
      </c>
      <c r="GS102" s="225">
        <v>7551.9912109375</v>
      </c>
      <c r="GT102" s="225">
        <v>7658.78662109375</v>
      </c>
      <c r="GU102" s="225">
        <v>7600.8046875</v>
      </c>
      <c r="GV102" s="225">
        <v>10114.662109375</v>
      </c>
      <c r="GW102" s="225">
        <v>8307.3037109375</v>
      </c>
      <c r="GX102" s="225">
        <v>8597.9912109375</v>
      </c>
      <c r="GY102" s="225">
        <v>8597.990234375</v>
      </c>
    </row>
    <row r="103" spans="1:207" x14ac:dyDescent="0.25">
      <c r="A103" s="226">
        <v>45778</v>
      </c>
      <c r="B103" s="225">
        <v>5</v>
      </c>
      <c r="C103" s="225">
        <v>2025</v>
      </c>
      <c r="D103" s="225">
        <v>8729.640625</v>
      </c>
      <c r="E103" s="225">
        <v>8699.287109375</v>
      </c>
      <c r="F103" s="225">
        <v>8854.2001953125</v>
      </c>
      <c r="G103" s="225">
        <v>8721.14453125</v>
      </c>
      <c r="H103" s="225">
        <v>8789.369140625</v>
      </c>
      <c r="I103" s="225">
        <v>8855.912109375</v>
      </c>
      <c r="J103" s="225">
        <v>8690.537109375</v>
      </c>
      <c r="K103" s="225">
        <v>8727.0859375</v>
      </c>
      <c r="L103" s="225">
        <v>8859.978515625</v>
      </c>
      <c r="M103" s="225">
        <v>8693.8837890625</v>
      </c>
      <c r="N103" s="225">
        <v>8805.6015625</v>
      </c>
      <c r="O103" s="225">
        <v>8789.8291015625</v>
      </c>
      <c r="P103" s="225">
        <v>8673.11328125</v>
      </c>
      <c r="Q103" s="225">
        <v>8682.0908203125</v>
      </c>
      <c r="R103" s="225">
        <v>8900.2548828125</v>
      </c>
      <c r="S103" s="225">
        <v>8813.732421875</v>
      </c>
      <c r="T103" s="225">
        <v>8842.375</v>
      </c>
      <c r="U103" s="225">
        <v>8781.44140625</v>
      </c>
      <c r="V103" s="225">
        <v>8617.4384765625</v>
      </c>
      <c r="W103" s="225">
        <v>8672.4970703125</v>
      </c>
      <c r="X103" s="225">
        <v>8952.892578125</v>
      </c>
      <c r="Y103" s="225">
        <v>8712.0693359375</v>
      </c>
      <c r="Z103" s="225">
        <v>8892.8369140625</v>
      </c>
      <c r="AA103" s="225">
        <v>8793.1552734375</v>
      </c>
      <c r="AB103" s="225">
        <v>8720.3125</v>
      </c>
      <c r="AC103" s="225">
        <v>8739.779296875</v>
      </c>
      <c r="AD103" s="225">
        <v>8920.6728515625</v>
      </c>
      <c r="AE103" s="225">
        <v>8817.845703125</v>
      </c>
      <c r="AF103" s="225">
        <v>8808.490234375</v>
      </c>
      <c r="AG103" s="225">
        <v>8843.6904296875</v>
      </c>
      <c r="AH103" s="225">
        <v>8686.1015625</v>
      </c>
      <c r="AI103" s="225">
        <v>8716.931640625</v>
      </c>
      <c r="AJ103" s="225">
        <v>8916.7919921875</v>
      </c>
      <c r="AK103" s="225">
        <v>8686.2568359375</v>
      </c>
      <c r="AL103" s="225">
        <v>8850.6904296875</v>
      </c>
      <c r="AM103" s="225">
        <v>8809.017578125</v>
      </c>
      <c r="AN103" s="225">
        <v>8682.154296875</v>
      </c>
      <c r="AO103" s="225">
        <v>8749.08203125</v>
      </c>
      <c r="AP103" s="225">
        <v>8874.501953125</v>
      </c>
      <c r="AQ103" s="225">
        <v>8829.728515625</v>
      </c>
      <c r="AR103" s="225">
        <v>8844.0712890625</v>
      </c>
      <c r="AS103" s="225">
        <v>8801.416015625</v>
      </c>
      <c r="AT103" s="225">
        <v>8706.1259765625</v>
      </c>
      <c r="AU103" s="225">
        <v>8685.1103515625</v>
      </c>
      <c r="AV103" s="225">
        <v>8929.6162109375</v>
      </c>
      <c r="AW103" s="225">
        <v>8701.05859375</v>
      </c>
      <c r="AX103" s="225">
        <v>8883.5859375</v>
      </c>
      <c r="AY103" s="225">
        <v>8865.57421875</v>
      </c>
      <c r="AZ103" s="225">
        <v>8694.09375</v>
      </c>
      <c r="BA103" s="225">
        <v>8736.453125</v>
      </c>
      <c r="BB103" s="225">
        <v>8914.478515625</v>
      </c>
      <c r="BC103" s="225">
        <v>8772.318359375</v>
      </c>
      <c r="BD103" s="225">
        <v>8885.62109375</v>
      </c>
      <c r="BE103" s="225">
        <v>8807.734375</v>
      </c>
      <c r="BF103" s="225">
        <v>8654.0048828125</v>
      </c>
      <c r="BG103" s="225">
        <v>8665.125</v>
      </c>
      <c r="BH103" s="225">
        <v>8826.44921875</v>
      </c>
      <c r="BI103" s="225">
        <v>8714.0634765625</v>
      </c>
      <c r="BJ103" s="225">
        <v>8817.294921875</v>
      </c>
      <c r="BK103" s="225">
        <v>8843.484375</v>
      </c>
      <c r="BL103" s="225">
        <v>9282.6474609375</v>
      </c>
      <c r="BM103" s="225">
        <v>6468.36865234375</v>
      </c>
      <c r="BN103" s="225">
        <v>7253.2490234375</v>
      </c>
      <c r="BO103" s="225">
        <v>9067.0126953125</v>
      </c>
      <c r="BP103" s="225">
        <v>7530.072265625</v>
      </c>
      <c r="BQ103" s="225">
        <v>10030.62109375</v>
      </c>
      <c r="BR103" s="225">
        <v>8817.8564453125</v>
      </c>
      <c r="BS103" s="225">
        <v>7911.0283203125</v>
      </c>
      <c r="BT103" s="225">
        <v>7742.671875</v>
      </c>
      <c r="BU103" s="225">
        <v>7843.65771484375</v>
      </c>
      <c r="BV103" s="225">
        <v>10405.8798828125</v>
      </c>
      <c r="BW103" s="225">
        <v>8518.546875</v>
      </c>
      <c r="BX103" s="225">
        <v>9308.3291015625</v>
      </c>
      <c r="BY103" s="225">
        <v>6466.46533203125</v>
      </c>
      <c r="BZ103" s="225">
        <v>7292.5068359375</v>
      </c>
      <c r="CA103" s="225">
        <v>9015.8017578125</v>
      </c>
      <c r="CB103" s="225">
        <v>7538.83544921875</v>
      </c>
      <c r="CC103" s="225">
        <v>10053.3974609375</v>
      </c>
      <c r="CD103" s="225">
        <v>8781.0703125</v>
      </c>
      <c r="CE103" s="225">
        <v>7883.45068359375</v>
      </c>
      <c r="CF103" s="225">
        <v>7769.39306640625</v>
      </c>
      <c r="CG103" s="225">
        <v>7605.41259765625</v>
      </c>
      <c r="CH103" s="225">
        <v>10442.6748046875</v>
      </c>
      <c r="CI103" s="225">
        <v>8530.8896484375</v>
      </c>
      <c r="CJ103" s="225">
        <v>9327.302734375</v>
      </c>
      <c r="CK103" s="225">
        <v>6449.99072265625</v>
      </c>
      <c r="CL103" s="225">
        <v>7353.6923828125</v>
      </c>
      <c r="CM103" s="225">
        <v>8812.6767578125</v>
      </c>
      <c r="CN103" s="225">
        <v>7537.5341796875</v>
      </c>
      <c r="CO103" s="225">
        <v>9959.7294921875</v>
      </c>
      <c r="CP103" s="225">
        <v>8809.166015625</v>
      </c>
      <c r="CQ103" s="225">
        <v>7889.38525390625</v>
      </c>
      <c r="CR103" s="225">
        <v>7771.79052734375</v>
      </c>
      <c r="CS103" s="225">
        <v>7729.88330078125</v>
      </c>
      <c r="CT103" s="225">
        <v>10445.2392578125</v>
      </c>
      <c r="CU103" s="225">
        <v>8504.2763671875</v>
      </c>
      <c r="CV103" s="225">
        <v>9341.3017578125</v>
      </c>
      <c r="CW103" s="225">
        <v>6490.60302734375</v>
      </c>
      <c r="CX103" s="225">
        <v>7370.20751953125</v>
      </c>
      <c r="CY103" s="225">
        <v>8848.8662109375</v>
      </c>
      <c r="CZ103" s="225">
        <v>7539.1044921875</v>
      </c>
      <c r="DA103" s="225">
        <v>10020.720703125</v>
      </c>
      <c r="DB103" s="225">
        <v>8711.203125</v>
      </c>
      <c r="DC103" s="225">
        <v>7866.6220703125</v>
      </c>
      <c r="DD103" s="225">
        <v>7774.07568359375</v>
      </c>
      <c r="DE103" s="225">
        <v>7700.15771484375</v>
      </c>
      <c r="DF103" s="225">
        <v>10416.876953125</v>
      </c>
      <c r="DG103" s="225">
        <v>8528.3125</v>
      </c>
      <c r="DH103" s="225">
        <v>9356.888671875</v>
      </c>
      <c r="DI103" s="225">
        <v>6472.78955078125</v>
      </c>
      <c r="DJ103" s="225">
        <v>7405.28125</v>
      </c>
      <c r="DK103" s="225">
        <v>8649.158203125</v>
      </c>
      <c r="DL103" s="225">
        <v>7538.482421875</v>
      </c>
      <c r="DM103" s="225">
        <v>10008.099609375</v>
      </c>
      <c r="DN103" s="225">
        <v>8777.54296875</v>
      </c>
      <c r="DO103" s="225">
        <v>7883.09912109375</v>
      </c>
      <c r="DP103" s="225">
        <v>7789.25048828125</v>
      </c>
      <c r="DQ103" s="225">
        <v>7636.4482421875</v>
      </c>
      <c r="DR103" s="225">
        <v>10402.4658203125</v>
      </c>
      <c r="DS103" s="225">
        <v>8487.7119140625</v>
      </c>
      <c r="DT103" s="225">
        <v>9361.634765625</v>
      </c>
      <c r="DU103" s="225">
        <v>6470.6416015625</v>
      </c>
      <c r="DV103" s="225">
        <v>7404.94921875</v>
      </c>
      <c r="DW103" s="225">
        <v>8669.072265625</v>
      </c>
      <c r="DX103" s="225">
        <v>7558.3564453125</v>
      </c>
      <c r="DY103" s="225">
        <v>9997.0029296875</v>
      </c>
      <c r="DZ103" s="225">
        <v>8732.3583984375</v>
      </c>
      <c r="EA103" s="225">
        <v>7872.48828125</v>
      </c>
      <c r="EB103" s="225">
        <v>7775.16552734375</v>
      </c>
      <c r="EC103" s="225">
        <v>7803.6220703125</v>
      </c>
      <c r="ED103" s="225">
        <v>10426.427734375</v>
      </c>
      <c r="EE103" s="225">
        <v>8513.4912109375</v>
      </c>
      <c r="EF103" s="225">
        <v>9364.4140625</v>
      </c>
      <c r="EG103" s="225">
        <v>6480.9658203125</v>
      </c>
      <c r="EH103" s="225">
        <v>7432.1943359375</v>
      </c>
      <c r="EI103" s="225">
        <v>8682.7626953125</v>
      </c>
      <c r="EJ103" s="225">
        <v>7549.35546875</v>
      </c>
      <c r="EK103" s="225">
        <v>9934.7470703125</v>
      </c>
      <c r="EL103" s="225">
        <v>8698.6884765625</v>
      </c>
      <c r="EM103" s="225">
        <v>7842.7861328125</v>
      </c>
      <c r="EN103" s="225">
        <v>7789.19091796875</v>
      </c>
      <c r="EO103" s="225">
        <v>7671.044921875</v>
      </c>
      <c r="EP103" s="225">
        <v>10429.55078125</v>
      </c>
      <c r="EQ103" s="225">
        <v>8521.6669921875</v>
      </c>
      <c r="ER103" s="225">
        <v>9376.4375</v>
      </c>
      <c r="ES103" s="225">
        <v>6482.712890625</v>
      </c>
      <c r="ET103" s="225">
        <v>7458.16845703125</v>
      </c>
      <c r="EU103" s="225">
        <v>8601.9287109375</v>
      </c>
      <c r="EV103" s="225">
        <v>7556.8291015625</v>
      </c>
      <c r="EW103" s="225">
        <v>9830.162109375</v>
      </c>
      <c r="EX103" s="225">
        <v>8705.0859375</v>
      </c>
      <c r="EY103" s="225">
        <v>7840.6953125</v>
      </c>
      <c r="EZ103" s="225">
        <v>7791.62109375</v>
      </c>
      <c r="FA103" s="225">
        <v>7724.58251953125</v>
      </c>
      <c r="FB103" s="225">
        <v>10423.44921875</v>
      </c>
      <c r="FC103" s="225">
        <v>8530.3388671875</v>
      </c>
      <c r="FD103" s="225">
        <v>9383.0302734375</v>
      </c>
      <c r="FE103" s="225">
        <v>6495.31201171875</v>
      </c>
      <c r="FF103" s="225">
        <v>7488.20263671875</v>
      </c>
      <c r="FG103" s="225">
        <v>8543.2314453125</v>
      </c>
      <c r="FH103" s="225">
        <v>7549.3857421875</v>
      </c>
      <c r="FI103" s="225">
        <v>9832.3193359375</v>
      </c>
      <c r="FJ103" s="225">
        <v>8694.6220703125</v>
      </c>
      <c r="FK103" s="225">
        <v>7849.775390625</v>
      </c>
      <c r="FL103" s="225">
        <v>7805.31591796875</v>
      </c>
      <c r="FM103" s="225">
        <v>7726.62841796875</v>
      </c>
      <c r="FN103" s="225">
        <v>10400.2734375</v>
      </c>
      <c r="FO103" s="225">
        <v>8522.1962890625</v>
      </c>
      <c r="FP103" s="225">
        <v>9385.671875</v>
      </c>
      <c r="FQ103" s="225">
        <v>6486.23779296875</v>
      </c>
      <c r="FR103" s="225">
        <v>7512.7275390625</v>
      </c>
      <c r="FS103" s="225">
        <v>8554.3154296875</v>
      </c>
      <c r="FT103" s="225">
        <v>7546.8115234375</v>
      </c>
      <c r="FU103" s="225">
        <v>9739.09375</v>
      </c>
      <c r="FV103" s="225">
        <v>8622.08203125</v>
      </c>
      <c r="FW103" s="225">
        <v>7835.4169921875</v>
      </c>
      <c r="FX103" s="225">
        <v>7819.34375</v>
      </c>
      <c r="FY103" s="225">
        <v>7841.19921875</v>
      </c>
      <c r="FZ103" s="225">
        <v>10404.8828125</v>
      </c>
      <c r="GA103" s="225">
        <v>8545.8017578125</v>
      </c>
      <c r="GB103" s="225">
        <v>8748.748046875</v>
      </c>
      <c r="GC103" s="225">
        <v>8740.9326171875</v>
      </c>
      <c r="GD103" s="225">
        <v>8733.5849609375</v>
      </c>
      <c r="GE103" s="225">
        <v>8703.9619140625</v>
      </c>
      <c r="GF103" s="225">
        <v>8760.029296875</v>
      </c>
      <c r="GG103" s="225">
        <v>8733.8759765625</v>
      </c>
      <c r="GH103" s="225">
        <v>8742.25390625</v>
      </c>
      <c r="GI103" s="225">
        <v>8730.1220703125</v>
      </c>
      <c r="GJ103" s="225">
        <v>8734.728515625</v>
      </c>
      <c r="GK103" s="225">
        <v>8685.2509765625</v>
      </c>
      <c r="GL103" s="225">
        <v>9351.234375</v>
      </c>
      <c r="GM103" s="225">
        <v>6478.98828125</v>
      </c>
      <c r="GN103" s="225">
        <v>7416.7490234375</v>
      </c>
      <c r="GO103" s="225">
        <v>8689.873046875</v>
      </c>
      <c r="GP103" s="225">
        <v>7547.0087890625</v>
      </c>
      <c r="GQ103" s="225">
        <v>9883.6689453125</v>
      </c>
      <c r="GR103" s="225">
        <v>8708.3251953125</v>
      </c>
      <c r="GS103" s="225">
        <v>7861.12060546875</v>
      </c>
      <c r="GT103" s="225">
        <v>7791.798828125</v>
      </c>
      <c r="GU103" s="225">
        <v>7744.28466796875</v>
      </c>
      <c r="GV103" s="225">
        <v>10415.4658203125</v>
      </c>
      <c r="GW103" s="225">
        <v>8524.3310546875</v>
      </c>
      <c r="GX103" s="225">
        <v>8726.5830078125</v>
      </c>
      <c r="GY103" s="225">
        <v>8726.58203125</v>
      </c>
    </row>
    <row r="104" spans="1:207" x14ac:dyDescent="0.25">
      <c r="A104" s="226">
        <v>45809</v>
      </c>
      <c r="B104" s="225">
        <v>6</v>
      </c>
      <c r="C104" s="225">
        <v>2025</v>
      </c>
      <c r="D104" s="225">
        <v>8880.921875</v>
      </c>
      <c r="E104" s="225">
        <v>8797.53125</v>
      </c>
      <c r="F104" s="225">
        <v>8943.99609375</v>
      </c>
      <c r="G104" s="225">
        <v>8802.626953125</v>
      </c>
      <c r="H104" s="225">
        <v>8853.416015625</v>
      </c>
      <c r="I104" s="225">
        <v>9015.6611328125</v>
      </c>
      <c r="J104" s="225">
        <v>8842.2197265625</v>
      </c>
      <c r="K104" s="225">
        <v>8830.7158203125</v>
      </c>
      <c r="L104" s="225">
        <v>8954.310546875</v>
      </c>
      <c r="M104" s="225">
        <v>8781.5859375</v>
      </c>
      <c r="N104" s="225">
        <v>8876.5146484375</v>
      </c>
      <c r="O104" s="225">
        <v>8947.2412109375</v>
      </c>
      <c r="P104" s="225">
        <v>8834.2900390625</v>
      </c>
      <c r="Q104" s="225">
        <v>8791.8857421875</v>
      </c>
      <c r="R104" s="225">
        <v>9000.7294921875</v>
      </c>
      <c r="S104" s="225">
        <v>8904.2509765625</v>
      </c>
      <c r="T104" s="225">
        <v>8921.8271484375</v>
      </c>
      <c r="U104" s="225">
        <v>8938.0185546875</v>
      </c>
      <c r="V104" s="225">
        <v>8780.1552734375</v>
      </c>
      <c r="W104" s="225">
        <v>8780.115234375</v>
      </c>
      <c r="X104" s="225">
        <v>9056.3251953125</v>
      </c>
      <c r="Y104" s="225">
        <v>8809.955078125</v>
      </c>
      <c r="Z104" s="225">
        <v>8973.947265625</v>
      </c>
      <c r="AA104" s="225">
        <v>8949.71484375</v>
      </c>
      <c r="AB104" s="225">
        <v>8882.8212890625</v>
      </c>
      <c r="AC104" s="225">
        <v>8854.9990234375</v>
      </c>
      <c r="AD104" s="225">
        <v>9030.349609375</v>
      </c>
      <c r="AE104" s="225">
        <v>8912.5048828125</v>
      </c>
      <c r="AF104" s="225">
        <v>8889.197265625</v>
      </c>
      <c r="AG104" s="225">
        <v>9000.2509765625</v>
      </c>
      <c r="AH104" s="225">
        <v>8852.462890625</v>
      </c>
      <c r="AI104" s="225">
        <v>8830.7998046875</v>
      </c>
      <c r="AJ104" s="225">
        <v>9030.2763671875</v>
      </c>
      <c r="AK104" s="225">
        <v>8781.7568359375</v>
      </c>
      <c r="AL104" s="225">
        <v>8937.7587890625</v>
      </c>
      <c r="AM104" s="225">
        <v>8969.2783203125</v>
      </c>
      <c r="AN104" s="225">
        <v>8850.361328125</v>
      </c>
      <c r="AO104" s="225">
        <v>8867.875</v>
      </c>
      <c r="AP104" s="225">
        <v>8992.314453125</v>
      </c>
      <c r="AQ104" s="225">
        <v>8931.0810546875</v>
      </c>
      <c r="AR104" s="225">
        <v>8940.7109375</v>
      </c>
      <c r="AS104" s="225">
        <v>8966.3994140625</v>
      </c>
      <c r="AT104" s="225">
        <v>8879.166015625</v>
      </c>
      <c r="AU104" s="225">
        <v>8801.0595703125</v>
      </c>
      <c r="AV104" s="225">
        <v>9053.5078125</v>
      </c>
      <c r="AW104" s="225">
        <v>8806.181640625</v>
      </c>
      <c r="AX104" s="225">
        <v>8985.5927734375</v>
      </c>
      <c r="AY104" s="225">
        <v>9029.474609375</v>
      </c>
      <c r="AZ104" s="225">
        <v>8872.97265625</v>
      </c>
      <c r="BA104" s="225">
        <v>8862.16015625</v>
      </c>
      <c r="BB104" s="225">
        <v>9039.115234375</v>
      </c>
      <c r="BC104" s="225">
        <v>8885.2646484375</v>
      </c>
      <c r="BD104" s="225">
        <v>8997.50390625</v>
      </c>
      <c r="BE104" s="225">
        <v>8976.9951171875</v>
      </c>
      <c r="BF104" s="225">
        <v>8839.3642578125</v>
      </c>
      <c r="BG104" s="225">
        <v>8788.923828125</v>
      </c>
      <c r="BH104" s="225">
        <v>8956.31640625</v>
      </c>
      <c r="BI104" s="225">
        <v>8823.7041015625</v>
      </c>
      <c r="BJ104" s="225">
        <v>8930.21875</v>
      </c>
      <c r="BK104" s="225">
        <v>9020.005859375</v>
      </c>
      <c r="BL104" s="225">
        <v>9321.1455078125</v>
      </c>
      <c r="BM104" s="225">
        <v>6641.60205078125</v>
      </c>
      <c r="BN104" s="225">
        <v>7305.66162109375</v>
      </c>
      <c r="BO104" s="225">
        <v>9353.0771484375</v>
      </c>
      <c r="BP104" s="225">
        <v>7663.3193359375</v>
      </c>
      <c r="BQ104" s="225">
        <v>10247.5986328125</v>
      </c>
      <c r="BR104" s="225">
        <v>8943.205078125</v>
      </c>
      <c r="BS104" s="225">
        <v>8034.68603515625</v>
      </c>
      <c r="BT104" s="225">
        <v>7901.2705078125</v>
      </c>
      <c r="BU104" s="225">
        <v>8145.603515625</v>
      </c>
      <c r="BV104" s="225">
        <v>10622.646484375</v>
      </c>
      <c r="BW104" s="225">
        <v>8604.3818359375</v>
      </c>
      <c r="BX104" s="225">
        <v>9350.251953125</v>
      </c>
      <c r="BY104" s="225">
        <v>6643.42919921875</v>
      </c>
      <c r="BZ104" s="225">
        <v>7343.82421875</v>
      </c>
      <c r="CA104" s="225">
        <v>9295.6435546875</v>
      </c>
      <c r="CB104" s="225">
        <v>7674.52978515625</v>
      </c>
      <c r="CC104" s="225">
        <v>10269.552734375</v>
      </c>
      <c r="CD104" s="225">
        <v>8909.11328125</v>
      </c>
      <c r="CE104" s="225">
        <v>8010.27880859375</v>
      </c>
      <c r="CF104" s="225">
        <v>7946.6025390625</v>
      </c>
      <c r="CG104" s="225">
        <v>7878.2666015625</v>
      </c>
      <c r="CH104" s="225">
        <v>10661.0849609375</v>
      </c>
      <c r="CI104" s="225">
        <v>8612.8984375</v>
      </c>
      <c r="CJ104" s="225">
        <v>9372.0107421875</v>
      </c>
      <c r="CK104" s="225">
        <v>6628.16943359375</v>
      </c>
      <c r="CL104" s="225">
        <v>7398.93701171875</v>
      </c>
      <c r="CM104" s="225">
        <v>9099.6728515625</v>
      </c>
      <c r="CN104" s="225">
        <v>7675.42333984375</v>
      </c>
      <c r="CO104" s="225">
        <v>10174.16015625</v>
      </c>
      <c r="CP104" s="225">
        <v>8935.623046875</v>
      </c>
      <c r="CQ104" s="225">
        <v>8022.0224609375</v>
      </c>
      <c r="CR104" s="225">
        <v>7950.0419921875</v>
      </c>
      <c r="CS104" s="225">
        <v>8016.27001953125</v>
      </c>
      <c r="CT104" s="225">
        <v>10661.4990234375</v>
      </c>
      <c r="CU104" s="225">
        <v>8588.13671875</v>
      </c>
      <c r="CV104" s="225">
        <v>9387.736328125</v>
      </c>
      <c r="CW104" s="225">
        <v>6671.9609375</v>
      </c>
      <c r="CX104" s="225">
        <v>7414.9697265625</v>
      </c>
      <c r="CY104" s="225">
        <v>9134.2578125</v>
      </c>
      <c r="CZ104" s="225">
        <v>7680.08984375</v>
      </c>
      <c r="DA104" s="225">
        <v>10236.4208984375</v>
      </c>
      <c r="DB104" s="225">
        <v>8846.96875</v>
      </c>
      <c r="DC104" s="225">
        <v>8002.40625</v>
      </c>
      <c r="DD104" s="225">
        <v>7948.36181640625</v>
      </c>
      <c r="DE104" s="225">
        <v>7980.46240234375</v>
      </c>
      <c r="DF104" s="225">
        <v>10633.8984375</v>
      </c>
      <c r="DG104" s="225">
        <v>8609.1826171875</v>
      </c>
      <c r="DH104" s="225">
        <v>9404.78125</v>
      </c>
      <c r="DI104" s="225">
        <v>6651.1171875</v>
      </c>
      <c r="DJ104" s="225">
        <v>7448.2353515625</v>
      </c>
      <c r="DK104" s="225">
        <v>8936.4326171875</v>
      </c>
      <c r="DL104" s="225">
        <v>7677.88037109375</v>
      </c>
      <c r="DM104" s="225">
        <v>10222.8212890625</v>
      </c>
      <c r="DN104" s="225">
        <v>8907.4619140625</v>
      </c>
      <c r="DO104" s="225">
        <v>8022.6552734375</v>
      </c>
      <c r="DP104" s="225">
        <v>7968.05224609375</v>
      </c>
      <c r="DQ104" s="225">
        <v>7916.1640625</v>
      </c>
      <c r="DR104" s="225">
        <v>10616.0439453125</v>
      </c>
      <c r="DS104" s="225">
        <v>8573.8125</v>
      </c>
      <c r="DT104" s="225">
        <v>9412.0400390625</v>
      </c>
      <c r="DU104" s="225">
        <v>6649.37890625</v>
      </c>
      <c r="DV104" s="225">
        <v>7449.16845703125</v>
      </c>
      <c r="DW104" s="225">
        <v>8961.181640625</v>
      </c>
      <c r="DX104" s="225">
        <v>7703.42041015625</v>
      </c>
      <c r="DY104" s="225">
        <v>10210.7822265625</v>
      </c>
      <c r="DZ104" s="225">
        <v>8867.20703125</v>
      </c>
      <c r="EA104" s="225">
        <v>8012.0869140625</v>
      </c>
      <c r="EB104" s="225">
        <v>7948.81591796875</v>
      </c>
      <c r="EC104" s="225">
        <v>8095.53955078125</v>
      </c>
      <c r="ED104" s="225">
        <v>10642.37890625</v>
      </c>
      <c r="EE104" s="225">
        <v>8595.4208984375</v>
      </c>
      <c r="EF104" s="225">
        <v>9416.365234375</v>
      </c>
      <c r="EG104" s="225">
        <v>6662.14208984375</v>
      </c>
      <c r="EH104" s="225">
        <v>7474.61328125</v>
      </c>
      <c r="EI104" s="225">
        <v>8976.4423828125</v>
      </c>
      <c r="EJ104" s="225">
        <v>7695.5693359375</v>
      </c>
      <c r="EK104" s="225">
        <v>10148.404296875</v>
      </c>
      <c r="EL104" s="225">
        <v>8837.7734375</v>
      </c>
      <c r="EM104" s="225">
        <v>7982.91943359375</v>
      </c>
      <c r="EN104" s="225">
        <v>7981.41552734375</v>
      </c>
      <c r="EO104" s="225">
        <v>7954.4501953125</v>
      </c>
      <c r="EP104" s="225">
        <v>10648.6474609375</v>
      </c>
      <c r="EQ104" s="225">
        <v>8601.9130859375</v>
      </c>
      <c r="ER104" s="225">
        <v>9430.2001953125</v>
      </c>
      <c r="ES104" s="225">
        <v>6661.6669921875</v>
      </c>
      <c r="ET104" s="225">
        <v>7498.076171875</v>
      </c>
      <c r="EU104" s="225">
        <v>8902.669921875</v>
      </c>
      <c r="EV104" s="225">
        <v>7700.1513671875</v>
      </c>
      <c r="EW104" s="225">
        <v>10041.9658203125</v>
      </c>
      <c r="EX104" s="225">
        <v>8844.3017578125</v>
      </c>
      <c r="EY104" s="225">
        <v>7983.85986328125</v>
      </c>
      <c r="EZ104" s="225">
        <v>7977.93505859375</v>
      </c>
      <c r="FA104" s="225">
        <v>8002.64013671875</v>
      </c>
      <c r="FB104" s="225">
        <v>10642.421875</v>
      </c>
      <c r="FC104" s="225">
        <v>8611.4482421875</v>
      </c>
      <c r="FD104" s="225">
        <v>9440.451171875</v>
      </c>
      <c r="FE104" s="225">
        <v>6677.16455078125</v>
      </c>
      <c r="FF104" s="225">
        <v>7530.07275390625</v>
      </c>
      <c r="FG104" s="225">
        <v>8849.9990234375</v>
      </c>
      <c r="FH104" s="225">
        <v>7697.2255859375</v>
      </c>
      <c r="FI104" s="225">
        <v>10044.5673828125</v>
      </c>
      <c r="FJ104" s="225">
        <v>8835.58203125</v>
      </c>
      <c r="FK104" s="225">
        <v>7995.84375</v>
      </c>
      <c r="FL104" s="225">
        <v>8000.2470703125</v>
      </c>
      <c r="FM104" s="225">
        <v>8010.8447265625</v>
      </c>
      <c r="FN104" s="225">
        <v>10615.4755859375</v>
      </c>
      <c r="FO104" s="225">
        <v>8603.51953125</v>
      </c>
      <c r="FP104" s="225">
        <v>9447.3642578125</v>
      </c>
      <c r="FQ104" s="225">
        <v>6671.28076171875</v>
      </c>
      <c r="FR104" s="225">
        <v>7548.28515625</v>
      </c>
      <c r="FS104" s="225">
        <v>8871.794921875</v>
      </c>
      <c r="FT104" s="225">
        <v>7698.52685546875</v>
      </c>
      <c r="FU104" s="225">
        <v>9949.478515625</v>
      </c>
      <c r="FV104" s="225">
        <v>8770.0478515625</v>
      </c>
      <c r="FW104" s="225">
        <v>7984.1474609375</v>
      </c>
      <c r="FX104" s="225">
        <v>8027.83251953125</v>
      </c>
      <c r="FY104" s="225">
        <v>8124.443359375</v>
      </c>
      <c r="FZ104" s="225">
        <v>10627.005859375</v>
      </c>
      <c r="GA104" s="225">
        <v>8622.8828125</v>
      </c>
      <c r="GB104" s="225">
        <v>8858.8818359375</v>
      </c>
      <c r="GC104" s="225">
        <v>8856.7548828125</v>
      </c>
      <c r="GD104" s="225">
        <v>8858.923828125</v>
      </c>
      <c r="GE104" s="225">
        <v>8832.115234375</v>
      </c>
      <c r="GF104" s="225">
        <v>8890.70703125</v>
      </c>
      <c r="GG104" s="225">
        <v>8869.0556640625</v>
      </c>
      <c r="GH104" s="225">
        <v>8882.974609375</v>
      </c>
      <c r="GI104" s="225">
        <v>8874.2080078125</v>
      </c>
      <c r="GJ104" s="225">
        <v>8888.08984375</v>
      </c>
      <c r="GK104" s="225">
        <v>8847.7412109375</v>
      </c>
      <c r="GL104" s="225">
        <v>9401.259765625</v>
      </c>
      <c r="GM104" s="225">
        <v>6659.19775390625</v>
      </c>
      <c r="GN104" s="225">
        <v>7459.66015625</v>
      </c>
      <c r="GO104" s="225">
        <v>8987.544921875</v>
      </c>
      <c r="GP104" s="225">
        <v>7692.1435546875</v>
      </c>
      <c r="GQ104" s="225">
        <v>10096.5478515625</v>
      </c>
      <c r="GR104" s="225">
        <v>8846.380859375</v>
      </c>
      <c r="GS104" s="225">
        <v>8000.951171875</v>
      </c>
      <c r="GT104" s="225">
        <v>7980.0634765625</v>
      </c>
      <c r="GU104" s="225">
        <v>8027.93115234375</v>
      </c>
      <c r="GV104" s="225">
        <v>10633.5166015625</v>
      </c>
      <c r="GW104" s="225">
        <v>8605.3916015625</v>
      </c>
      <c r="GX104" s="225">
        <v>8866.5859375</v>
      </c>
      <c r="GY104" s="225">
        <v>8866.5859375</v>
      </c>
    </row>
    <row r="105" spans="1:207" x14ac:dyDescent="0.25">
      <c r="A105" s="226">
        <v>45839</v>
      </c>
      <c r="B105" s="225">
        <v>7</v>
      </c>
      <c r="C105" s="225">
        <v>2025</v>
      </c>
      <c r="D105" s="225">
        <v>9034.7177734375</v>
      </c>
      <c r="E105" s="225">
        <v>8970.9052734375</v>
      </c>
      <c r="F105" s="225">
        <v>9093.041015625</v>
      </c>
      <c r="G105" s="225">
        <v>8945.9052734375</v>
      </c>
      <c r="H105" s="225">
        <v>9019.951171875</v>
      </c>
      <c r="I105" s="225">
        <v>9185.2666015625</v>
      </c>
      <c r="J105" s="225">
        <v>8999.00390625</v>
      </c>
      <c r="K105" s="225">
        <v>9001.1455078125</v>
      </c>
      <c r="L105" s="225">
        <v>9107.158203125</v>
      </c>
      <c r="M105" s="225">
        <v>8930.02734375</v>
      </c>
      <c r="N105" s="225">
        <v>9038.08203125</v>
      </c>
      <c r="O105" s="225">
        <v>9122.412109375</v>
      </c>
      <c r="P105" s="225">
        <v>8985.505859375</v>
      </c>
      <c r="Q105" s="225">
        <v>8965.267578125</v>
      </c>
      <c r="R105" s="225">
        <v>9159.3154296875</v>
      </c>
      <c r="S105" s="225">
        <v>9063.8916015625</v>
      </c>
      <c r="T105" s="225">
        <v>9088.3056640625</v>
      </c>
      <c r="U105" s="225">
        <v>9116.40625</v>
      </c>
      <c r="V105" s="225">
        <v>8940.7431640625</v>
      </c>
      <c r="W105" s="225">
        <v>8953.7353515625</v>
      </c>
      <c r="X105" s="225">
        <v>9220.1142578125</v>
      </c>
      <c r="Y105" s="225">
        <v>8963.2080078125</v>
      </c>
      <c r="Z105" s="225">
        <v>9142.15234375</v>
      </c>
      <c r="AA105" s="225">
        <v>9136.7705078125</v>
      </c>
      <c r="AB105" s="225">
        <v>9043.4375</v>
      </c>
      <c r="AC105" s="225">
        <v>9026.0576171875</v>
      </c>
      <c r="AD105" s="225">
        <v>9191.2587890625</v>
      </c>
      <c r="AE105" s="225">
        <v>9078.626953125</v>
      </c>
      <c r="AF105" s="225">
        <v>9054.306640625</v>
      </c>
      <c r="AG105" s="225">
        <v>9184.8779296875</v>
      </c>
      <c r="AH105" s="225">
        <v>9012.619140625</v>
      </c>
      <c r="AI105" s="225">
        <v>9005.740234375</v>
      </c>
      <c r="AJ105" s="225">
        <v>9189.490234375</v>
      </c>
      <c r="AK105" s="225">
        <v>8933.9521484375</v>
      </c>
      <c r="AL105" s="225">
        <v>9102.513671875</v>
      </c>
      <c r="AM105" s="225">
        <v>9151.88671875</v>
      </c>
      <c r="AN105" s="225">
        <v>9017.158203125</v>
      </c>
      <c r="AO105" s="225">
        <v>9044.6171875</v>
      </c>
      <c r="AP105" s="225">
        <v>9149.0927734375</v>
      </c>
      <c r="AQ105" s="225">
        <v>9095.876953125</v>
      </c>
      <c r="AR105" s="225">
        <v>9112.2451171875</v>
      </c>
      <c r="AS105" s="225">
        <v>9155.138671875</v>
      </c>
      <c r="AT105" s="225">
        <v>9042.9375</v>
      </c>
      <c r="AU105" s="225">
        <v>8977.875</v>
      </c>
      <c r="AV105" s="225">
        <v>9221.1201171875</v>
      </c>
      <c r="AW105" s="225">
        <v>8967.78125</v>
      </c>
      <c r="AX105" s="225">
        <v>9158.5673828125</v>
      </c>
      <c r="AY105" s="225">
        <v>9231.232421875</v>
      </c>
      <c r="AZ105" s="225">
        <v>9039.115234375</v>
      </c>
      <c r="BA105" s="225">
        <v>9040.3447265625</v>
      </c>
      <c r="BB105" s="225">
        <v>9211.9990234375</v>
      </c>
      <c r="BC105" s="225">
        <v>9058.541015625</v>
      </c>
      <c r="BD105" s="225">
        <v>9175.421875</v>
      </c>
      <c r="BE105" s="225">
        <v>9177.5380859375</v>
      </c>
      <c r="BF105" s="225">
        <v>9009.2734375</v>
      </c>
      <c r="BG105" s="225">
        <v>8973.9521484375</v>
      </c>
      <c r="BH105" s="225">
        <v>9124.376953125</v>
      </c>
      <c r="BI105" s="225">
        <v>8995.890625</v>
      </c>
      <c r="BJ105" s="225">
        <v>9101.7763671875</v>
      </c>
      <c r="BK105" s="225">
        <v>9225.4130859375</v>
      </c>
      <c r="BL105" s="225">
        <v>9486.740234375</v>
      </c>
      <c r="BM105" s="225">
        <v>6689.00244140625</v>
      </c>
      <c r="BN105" s="225">
        <v>7260.1083984375</v>
      </c>
      <c r="BO105" s="225">
        <v>9517.96484375</v>
      </c>
      <c r="BP105" s="225">
        <v>7775.5849609375</v>
      </c>
      <c r="BQ105" s="225">
        <v>10350.19140625</v>
      </c>
      <c r="BR105" s="225">
        <v>9186.4599609375</v>
      </c>
      <c r="BS105" s="225">
        <v>8215.2744140625</v>
      </c>
      <c r="BT105" s="225">
        <v>8264.623046875</v>
      </c>
      <c r="BU105" s="225">
        <v>8302.2783203125</v>
      </c>
      <c r="BV105" s="225">
        <v>10928.8583984375</v>
      </c>
      <c r="BW105" s="225">
        <v>8774.0224609375</v>
      </c>
      <c r="BX105" s="225">
        <v>9520.1318359375</v>
      </c>
      <c r="BY105" s="225">
        <v>6686.23095703125</v>
      </c>
      <c r="BZ105" s="225">
        <v>7296.24365234375</v>
      </c>
      <c r="CA105" s="225">
        <v>9462.5</v>
      </c>
      <c r="CB105" s="225">
        <v>7788.97216796875</v>
      </c>
      <c r="CC105" s="225">
        <v>10378.0673828125</v>
      </c>
      <c r="CD105" s="225">
        <v>9152.453125</v>
      </c>
      <c r="CE105" s="225">
        <v>8190.25439453125</v>
      </c>
      <c r="CF105" s="225">
        <v>8313.5927734375</v>
      </c>
      <c r="CG105" s="225">
        <v>8038.77099609375</v>
      </c>
      <c r="CH105" s="225">
        <v>10965.8212890625</v>
      </c>
      <c r="CI105" s="225">
        <v>8784.498046875</v>
      </c>
      <c r="CJ105" s="225">
        <v>9545.234375</v>
      </c>
      <c r="CK105" s="225">
        <v>6672.86767578125</v>
      </c>
      <c r="CL105" s="225">
        <v>7341.73876953125</v>
      </c>
      <c r="CM105" s="225">
        <v>9246.556640625</v>
      </c>
      <c r="CN105" s="225">
        <v>7790.5302734375</v>
      </c>
      <c r="CO105" s="225">
        <v>10284.0400390625</v>
      </c>
      <c r="CP105" s="225">
        <v>9177.2861328125</v>
      </c>
      <c r="CQ105" s="225">
        <v>8203.7392578125</v>
      </c>
      <c r="CR105" s="225">
        <v>8324</v>
      </c>
      <c r="CS105" s="225">
        <v>8163.740234375</v>
      </c>
      <c r="CT105" s="225">
        <v>10961.83203125</v>
      </c>
      <c r="CU105" s="225">
        <v>8764.66015625</v>
      </c>
      <c r="CV105" s="225">
        <v>9562.5458984375</v>
      </c>
      <c r="CW105" s="225">
        <v>6713.4677734375</v>
      </c>
      <c r="CX105" s="225">
        <v>7359.49609375</v>
      </c>
      <c r="CY105" s="225">
        <v>9284.2607421875</v>
      </c>
      <c r="CZ105" s="225">
        <v>7796.72412109375</v>
      </c>
      <c r="DA105" s="225">
        <v>10347.138671875</v>
      </c>
      <c r="DB105" s="225">
        <v>9093.810546875</v>
      </c>
      <c r="DC105" s="225">
        <v>8184.90087890625</v>
      </c>
      <c r="DD105" s="225">
        <v>8333.490234375</v>
      </c>
      <c r="DE105" s="225">
        <v>8128.5029296875</v>
      </c>
      <c r="DF105" s="225">
        <v>10929.97265625</v>
      </c>
      <c r="DG105" s="225">
        <v>8792.189453125</v>
      </c>
      <c r="DH105" s="225">
        <v>9582.6357421875</v>
      </c>
      <c r="DI105" s="225">
        <v>6698.07958984375</v>
      </c>
      <c r="DJ105" s="225">
        <v>7385.91259765625</v>
      </c>
      <c r="DK105" s="225">
        <v>9078.6494140625</v>
      </c>
      <c r="DL105" s="225">
        <v>7795.443359375</v>
      </c>
      <c r="DM105" s="225">
        <v>10336.3251953125</v>
      </c>
      <c r="DN105" s="225">
        <v>9146.80859375</v>
      </c>
      <c r="DO105" s="225">
        <v>8205.44140625</v>
      </c>
      <c r="DP105" s="225">
        <v>8357.318359375</v>
      </c>
      <c r="DQ105" s="225">
        <v>8062.27685546875</v>
      </c>
      <c r="DR105" s="225">
        <v>10909.125</v>
      </c>
      <c r="DS105" s="225">
        <v>8753.5634765625</v>
      </c>
      <c r="DT105" s="225">
        <v>9589.2841796875</v>
      </c>
      <c r="DU105" s="225">
        <v>6694.0634765625</v>
      </c>
      <c r="DV105" s="225">
        <v>7390.20263671875</v>
      </c>
      <c r="DW105" s="225">
        <v>9101.666015625</v>
      </c>
      <c r="DX105" s="225">
        <v>7821.28076171875</v>
      </c>
      <c r="DY105" s="225">
        <v>10325.8486328125</v>
      </c>
      <c r="DZ105" s="225">
        <v>9111.48828125</v>
      </c>
      <c r="EA105" s="225">
        <v>8195.2626953125</v>
      </c>
      <c r="EB105" s="225">
        <v>8337.103515625</v>
      </c>
      <c r="EC105" s="225">
        <v>8237.1162109375</v>
      </c>
      <c r="ED105" s="225">
        <v>10934.837890625</v>
      </c>
      <c r="EE105" s="225">
        <v>8781.3798828125</v>
      </c>
      <c r="EF105" s="225">
        <v>9593.666015625</v>
      </c>
      <c r="EG105" s="225">
        <v>6704.130859375</v>
      </c>
      <c r="EH105" s="225">
        <v>7413.408203125</v>
      </c>
      <c r="EI105" s="225">
        <v>9120.62109375</v>
      </c>
      <c r="EJ105" s="225">
        <v>7812.037109375</v>
      </c>
      <c r="EK105" s="225">
        <v>10263.404296875</v>
      </c>
      <c r="EL105" s="225">
        <v>9086.4697265625</v>
      </c>
      <c r="EM105" s="225">
        <v>8165.70556640625</v>
      </c>
      <c r="EN105" s="225">
        <v>8363.916015625</v>
      </c>
      <c r="EO105" s="225">
        <v>8097.701171875</v>
      </c>
      <c r="EP105" s="225">
        <v>10940.1494140625</v>
      </c>
      <c r="EQ105" s="225">
        <v>8787.5068359375</v>
      </c>
      <c r="ER105" s="225">
        <v>9609.69921875</v>
      </c>
      <c r="ES105" s="225">
        <v>6707.4140625</v>
      </c>
      <c r="ET105" s="225">
        <v>7434.01953125</v>
      </c>
      <c r="EU105" s="225">
        <v>9032.552734375</v>
      </c>
      <c r="EV105" s="225">
        <v>7819.0859375</v>
      </c>
      <c r="EW105" s="225">
        <v>10161.46875</v>
      </c>
      <c r="EX105" s="225">
        <v>9093.25390625</v>
      </c>
      <c r="EY105" s="225">
        <v>8166.50634765625</v>
      </c>
      <c r="EZ105" s="225">
        <v>8369.3037109375</v>
      </c>
      <c r="FA105" s="225">
        <v>8146.64990234375</v>
      </c>
      <c r="FB105" s="225">
        <v>10931.9541015625</v>
      </c>
      <c r="FC105" s="225">
        <v>8802.7099609375</v>
      </c>
      <c r="FD105" s="225">
        <v>9620.8525390625</v>
      </c>
      <c r="FE105" s="225">
        <v>6720.48681640625</v>
      </c>
      <c r="FF105" s="225">
        <v>7465.6591796875</v>
      </c>
      <c r="FG105" s="225">
        <v>8977.1142578125</v>
      </c>
      <c r="FH105" s="225">
        <v>7816.111328125</v>
      </c>
      <c r="FI105" s="225">
        <v>10164.296875</v>
      </c>
      <c r="FJ105" s="225">
        <v>9086.8662109375</v>
      </c>
      <c r="FK105" s="225">
        <v>8179.14697265625</v>
      </c>
      <c r="FL105" s="225">
        <v>8391.919921875</v>
      </c>
      <c r="FM105" s="225">
        <v>8154.5703125</v>
      </c>
      <c r="FN105" s="225">
        <v>10903.453125</v>
      </c>
      <c r="FO105" s="225">
        <v>8799.326171875</v>
      </c>
      <c r="FP105" s="225">
        <v>9627.828125</v>
      </c>
      <c r="FQ105" s="225">
        <v>6710.19482421875</v>
      </c>
      <c r="FR105" s="225">
        <v>7479.00732421875</v>
      </c>
      <c r="FS105" s="225">
        <v>8985.01953125</v>
      </c>
      <c r="FT105" s="225">
        <v>7817.783203125</v>
      </c>
      <c r="FU105" s="225">
        <v>10071.3447265625</v>
      </c>
      <c r="FV105" s="225">
        <v>9028.30859375</v>
      </c>
      <c r="FW105" s="225">
        <v>8169.7783203125</v>
      </c>
      <c r="FX105" s="225">
        <v>8412.646484375</v>
      </c>
      <c r="FY105" s="225">
        <v>8263.994140625</v>
      </c>
      <c r="FZ105" s="225">
        <v>10918.4560546875</v>
      </c>
      <c r="GA105" s="225">
        <v>8824.0830078125</v>
      </c>
      <c r="GB105" s="225">
        <v>9017.5068359375</v>
      </c>
      <c r="GC105" s="225">
        <v>9017.4384765625</v>
      </c>
      <c r="GD105" s="225">
        <v>9020.8369140625</v>
      </c>
      <c r="GE105" s="225">
        <v>8998.6044921875</v>
      </c>
      <c r="GF105" s="225">
        <v>9056.6103515625</v>
      </c>
      <c r="GG105" s="225">
        <v>9035.728515625</v>
      </c>
      <c r="GH105" s="225">
        <v>9054.064453125</v>
      </c>
      <c r="GI105" s="225">
        <v>9045.5908203125</v>
      </c>
      <c r="GJ105" s="225">
        <v>9061.7158203125</v>
      </c>
      <c r="GK105" s="225">
        <v>9024.8330078125</v>
      </c>
      <c r="GL105" s="225">
        <v>9577.2265625</v>
      </c>
      <c r="GM105" s="225">
        <v>6702.46337890625</v>
      </c>
      <c r="GN105" s="225">
        <v>7399.37255859375</v>
      </c>
      <c r="GO105" s="225">
        <v>9124.55078125</v>
      </c>
      <c r="GP105" s="225">
        <v>7809.87890625</v>
      </c>
      <c r="GQ105" s="225">
        <v>10213.2333984375</v>
      </c>
      <c r="GR105" s="225">
        <v>9095.34375</v>
      </c>
      <c r="GS105" s="225">
        <v>8183.86376953125</v>
      </c>
      <c r="GT105" s="225">
        <v>8364.294921875</v>
      </c>
      <c r="GU105" s="225">
        <v>8172.15673828125</v>
      </c>
      <c r="GV105" s="225">
        <v>10926.2724609375</v>
      </c>
      <c r="GW105" s="225">
        <v>8793.9384765625</v>
      </c>
      <c r="GX105" s="225">
        <v>9035.8740234375</v>
      </c>
      <c r="GY105" s="225">
        <v>9035.873046875</v>
      </c>
    </row>
    <row r="106" spans="1:207" x14ac:dyDescent="0.25">
      <c r="A106" s="226">
        <v>45870</v>
      </c>
      <c r="B106" s="225">
        <v>8</v>
      </c>
      <c r="C106" s="225">
        <v>2025</v>
      </c>
      <c r="D106" s="225">
        <v>9191.9873046875</v>
      </c>
      <c r="E106" s="225">
        <v>9122.5380859375</v>
      </c>
      <c r="F106" s="225">
        <v>9250.220703125</v>
      </c>
      <c r="G106" s="225">
        <v>9093.34375</v>
      </c>
      <c r="H106" s="225">
        <v>9188.001953125</v>
      </c>
      <c r="I106" s="225">
        <v>9346.703125</v>
      </c>
      <c r="J106" s="225">
        <v>9152.841796875</v>
      </c>
      <c r="K106" s="225">
        <v>9152.4990234375</v>
      </c>
      <c r="L106" s="225">
        <v>9274.458984375</v>
      </c>
      <c r="M106" s="225">
        <v>9080.2783203125</v>
      </c>
      <c r="N106" s="225">
        <v>9213.3525390625</v>
      </c>
      <c r="O106" s="225">
        <v>9284.5107421875</v>
      </c>
      <c r="P106" s="225">
        <v>9142.8251953125</v>
      </c>
      <c r="Q106" s="225">
        <v>9125.744140625</v>
      </c>
      <c r="R106" s="225">
        <v>9341.3876953125</v>
      </c>
      <c r="S106" s="225">
        <v>9226.8701171875</v>
      </c>
      <c r="T106" s="225">
        <v>9278.7080078125</v>
      </c>
      <c r="U106" s="225">
        <v>9278.9658203125</v>
      </c>
      <c r="V106" s="225">
        <v>9108.03515625</v>
      </c>
      <c r="W106" s="225">
        <v>9111.8994140625</v>
      </c>
      <c r="X106" s="225">
        <v>9411.060546875</v>
      </c>
      <c r="Y106" s="225">
        <v>9120.103515625</v>
      </c>
      <c r="Z106" s="225">
        <v>9332.8876953125</v>
      </c>
      <c r="AA106" s="225">
        <v>9308.89453125</v>
      </c>
      <c r="AB106" s="225">
        <v>9205.4365234375</v>
      </c>
      <c r="AC106" s="225">
        <v>9189.9716796875</v>
      </c>
      <c r="AD106" s="225">
        <v>9385.4228515625</v>
      </c>
      <c r="AE106" s="225">
        <v>9245.798828125</v>
      </c>
      <c r="AF106" s="225">
        <v>9239.9365234375</v>
      </c>
      <c r="AG106" s="225">
        <v>9359.1630859375</v>
      </c>
      <c r="AH106" s="225">
        <v>9175.138671875</v>
      </c>
      <c r="AI106" s="225">
        <v>9168.9736328125</v>
      </c>
      <c r="AJ106" s="225">
        <v>9386.23046875</v>
      </c>
      <c r="AK106" s="225">
        <v>9088.2900390625</v>
      </c>
      <c r="AL106" s="225">
        <v>9292.390625</v>
      </c>
      <c r="AM106" s="225">
        <v>9321.552734375</v>
      </c>
      <c r="AN106" s="225">
        <v>9186.44921875</v>
      </c>
      <c r="AO106" s="225">
        <v>9214.6044921875</v>
      </c>
      <c r="AP106" s="225">
        <v>9342.798828125</v>
      </c>
      <c r="AQ106" s="225">
        <v>9264.5703125</v>
      </c>
      <c r="AR106" s="225">
        <v>9314.591796875</v>
      </c>
      <c r="AS106" s="225">
        <v>9334.029296875</v>
      </c>
      <c r="AT106" s="225">
        <v>9211.7568359375</v>
      </c>
      <c r="AU106" s="225">
        <v>9146.2197265625</v>
      </c>
      <c r="AV106" s="225">
        <v>9437.439453125</v>
      </c>
      <c r="AW106" s="225">
        <v>9130.4775390625</v>
      </c>
      <c r="AX106" s="225">
        <v>9370.0009765625</v>
      </c>
      <c r="AY106" s="225">
        <v>9419.671875</v>
      </c>
      <c r="AZ106" s="225">
        <v>9207.1494140625</v>
      </c>
      <c r="BA106" s="225">
        <v>9218.6142578125</v>
      </c>
      <c r="BB106" s="225">
        <v>9432.0986328125</v>
      </c>
      <c r="BC106" s="225">
        <v>9232.6865234375</v>
      </c>
      <c r="BD106" s="225">
        <v>9384.689453125</v>
      </c>
      <c r="BE106" s="225">
        <v>9368.1025390625</v>
      </c>
      <c r="BF106" s="225">
        <v>9179.427734375</v>
      </c>
      <c r="BG106" s="225">
        <v>9148.7900390625</v>
      </c>
      <c r="BH106" s="225">
        <v>9340.6630859375</v>
      </c>
      <c r="BI106" s="225">
        <v>9163.19140625</v>
      </c>
      <c r="BJ106" s="225">
        <v>9319.8212890625</v>
      </c>
      <c r="BK106" s="225">
        <v>9413.9814453125</v>
      </c>
      <c r="BL106" s="225">
        <v>9611.427734375</v>
      </c>
      <c r="BM106" s="225">
        <v>6913.46875</v>
      </c>
      <c r="BN106" s="225">
        <v>7234.826171875</v>
      </c>
      <c r="BO106" s="225">
        <v>9783.02734375</v>
      </c>
      <c r="BP106" s="225">
        <v>7842.7021484375</v>
      </c>
      <c r="BQ106" s="225">
        <v>10530.2802734375</v>
      </c>
      <c r="BR106" s="225">
        <v>9500.3408203125</v>
      </c>
      <c r="BS106" s="225">
        <v>8360.51953125</v>
      </c>
      <c r="BT106" s="225">
        <v>8333.0712890625</v>
      </c>
      <c r="BU106" s="225">
        <v>8526.388671875</v>
      </c>
      <c r="BV106" s="225">
        <v>11337.5595703125</v>
      </c>
      <c r="BW106" s="225">
        <v>8970.11328125</v>
      </c>
      <c r="BX106" s="225">
        <v>9646.1748046875</v>
      </c>
      <c r="BY106" s="225">
        <v>6911.8828125</v>
      </c>
      <c r="BZ106" s="225">
        <v>7272.2197265625</v>
      </c>
      <c r="CA106" s="225">
        <v>9727.4599609375</v>
      </c>
      <c r="CB106" s="225">
        <v>7860.564453125</v>
      </c>
      <c r="CC106" s="225">
        <v>10555.998046875</v>
      </c>
      <c r="CD106" s="225">
        <v>9468.583984375</v>
      </c>
      <c r="CE106" s="225">
        <v>8336.5947265625</v>
      </c>
      <c r="CF106" s="225">
        <v>8371.5869140625</v>
      </c>
      <c r="CG106" s="225">
        <v>8279.0419921875</v>
      </c>
      <c r="CH106" s="225">
        <v>11377.076171875</v>
      </c>
      <c r="CI106" s="225">
        <v>8979.611328125</v>
      </c>
      <c r="CJ106" s="225">
        <v>9672.8701171875</v>
      </c>
      <c r="CK106" s="225">
        <v>6903.1474609375</v>
      </c>
      <c r="CL106" s="225">
        <v>7319.40869140625</v>
      </c>
      <c r="CM106" s="225">
        <v>9499.0888671875</v>
      </c>
      <c r="CN106" s="225">
        <v>7862.70849609375</v>
      </c>
      <c r="CO106" s="225">
        <v>10458.1552734375</v>
      </c>
      <c r="CP106" s="225">
        <v>9492.0556640625</v>
      </c>
      <c r="CQ106" s="225">
        <v>8353.53125</v>
      </c>
      <c r="CR106" s="225">
        <v>8381.9365234375</v>
      </c>
      <c r="CS106" s="225">
        <v>8358.3916015625</v>
      </c>
      <c r="CT106" s="225">
        <v>11371.4599609375</v>
      </c>
      <c r="CU106" s="225">
        <v>8962.0078125</v>
      </c>
      <c r="CV106" s="225">
        <v>9692.0732421875</v>
      </c>
      <c r="CW106" s="225">
        <v>6943.3837890625</v>
      </c>
      <c r="CX106" s="225">
        <v>7334.56689453125</v>
      </c>
      <c r="CY106" s="225">
        <v>9537.7353515625</v>
      </c>
      <c r="CZ106" s="225">
        <v>7869.06298828125</v>
      </c>
      <c r="DA106" s="225">
        <v>10523.662109375</v>
      </c>
      <c r="DB106" s="225">
        <v>9415.6279296875</v>
      </c>
      <c r="DC106" s="225">
        <v>8337.08203125</v>
      </c>
      <c r="DD106" s="225">
        <v>8387.2470703125</v>
      </c>
      <c r="DE106" s="225">
        <v>8331.875</v>
      </c>
      <c r="DF106" s="225">
        <v>11319.72265625</v>
      </c>
      <c r="DG106" s="225">
        <v>8989.5400390625</v>
      </c>
      <c r="DH106" s="225">
        <v>9713.4033203125</v>
      </c>
      <c r="DI106" s="225">
        <v>6930.1220703125</v>
      </c>
      <c r="DJ106" s="225">
        <v>7359.63916015625</v>
      </c>
      <c r="DK106" s="225">
        <v>9324.8798828125</v>
      </c>
      <c r="DL106" s="225">
        <v>7870.37060546875</v>
      </c>
      <c r="DM106" s="225">
        <v>10510.990234375</v>
      </c>
      <c r="DN106" s="225">
        <v>9463.42578125</v>
      </c>
      <c r="DO106" s="225">
        <v>8359.46875</v>
      </c>
      <c r="DP106" s="225">
        <v>8409.9072265625</v>
      </c>
      <c r="DQ106" s="225">
        <v>8285.255859375</v>
      </c>
      <c r="DR106" s="225">
        <v>11292.68359375</v>
      </c>
      <c r="DS106" s="225">
        <v>8954.1787109375</v>
      </c>
      <c r="DT106" s="225">
        <v>9719.9560546875</v>
      </c>
      <c r="DU106" s="225">
        <v>6927.2802734375</v>
      </c>
      <c r="DV106" s="225">
        <v>7366.875</v>
      </c>
      <c r="DW106" s="225">
        <v>9347.50390625</v>
      </c>
      <c r="DX106" s="225">
        <v>7896.234375</v>
      </c>
      <c r="DY106" s="225">
        <v>10501.0400390625</v>
      </c>
      <c r="DZ106" s="225">
        <v>9432.466796875</v>
      </c>
      <c r="EA106" s="225">
        <v>8349.1181640625</v>
      </c>
      <c r="EB106" s="225">
        <v>8390.3388671875</v>
      </c>
      <c r="EC106" s="225">
        <v>8421.0537109375</v>
      </c>
      <c r="ED106" s="225">
        <v>11312.0625</v>
      </c>
      <c r="EE106" s="225">
        <v>8979.1611328125</v>
      </c>
      <c r="EF106" s="225">
        <v>9724.708984375</v>
      </c>
      <c r="EG106" s="225">
        <v>6940.60009765625</v>
      </c>
      <c r="EH106" s="225">
        <v>7393.572265625</v>
      </c>
      <c r="EI106" s="225">
        <v>9367.7275390625</v>
      </c>
      <c r="EJ106" s="225">
        <v>7885.4794921875</v>
      </c>
      <c r="EK106" s="225">
        <v>10437.5</v>
      </c>
      <c r="EL106" s="225">
        <v>9410.505859375</v>
      </c>
      <c r="EM106" s="225">
        <v>8320.126953125</v>
      </c>
      <c r="EN106" s="225">
        <v>8410.193359375</v>
      </c>
      <c r="EO106" s="225">
        <v>8304.0595703125</v>
      </c>
      <c r="EP106" s="225">
        <v>11310.3515625</v>
      </c>
      <c r="EQ106" s="225">
        <v>8985.9599609375</v>
      </c>
      <c r="ER106" s="225">
        <v>9742.6689453125</v>
      </c>
      <c r="ES106" s="225">
        <v>6940.36865234375</v>
      </c>
      <c r="ET106" s="225">
        <v>7412.841796875</v>
      </c>
      <c r="EU106" s="225">
        <v>9272.0283203125</v>
      </c>
      <c r="EV106" s="225">
        <v>7894.76611328125</v>
      </c>
      <c r="EW106" s="225">
        <v>10335.4091796875</v>
      </c>
      <c r="EX106" s="225">
        <v>9417.6435546875</v>
      </c>
      <c r="EY106" s="225">
        <v>8322.77734375</v>
      </c>
      <c r="EZ106" s="225">
        <v>8413.859375</v>
      </c>
      <c r="FA106" s="225">
        <v>8342.5712890625</v>
      </c>
      <c r="FB106" s="225">
        <v>11297.96484375</v>
      </c>
      <c r="FC106" s="225">
        <v>9000.0888671875</v>
      </c>
      <c r="FD106" s="225">
        <v>9754.365234375</v>
      </c>
      <c r="FE106" s="225">
        <v>6957.0400390625</v>
      </c>
      <c r="FF106" s="225">
        <v>7444.42431640625</v>
      </c>
      <c r="FG106" s="225">
        <v>9214.158203125</v>
      </c>
      <c r="FH106" s="225">
        <v>7888.849609375</v>
      </c>
      <c r="FI106" s="225">
        <v>10337.357421875</v>
      </c>
      <c r="FJ106" s="225">
        <v>9412.5908203125</v>
      </c>
      <c r="FK106" s="225">
        <v>8336.55859375</v>
      </c>
      <c r="FL106" s="225">
        <v>8432.2412109375</v>
      </c>
      <c r="FM106" s="225">
        <v>8324.6279296875</v>
      </c>
      <c r="FN106" s="225">
        <v>11263.9560546875</v>
      </c>
      <c r="FO106" s="225">
        <v>8996.0986328125</v>
      </c>
      <c r="FP106" s="225">
        <v>9762.064453125</v>
      </c>
      <c r="FQ106" s="225">
        <v>6948.08935546875</v>
      </c>
      <c r="FR106" s="225">
        <v>7464.52197265625</v>
      </c>
      <c r="FS106" s="225">
        <v>9216.6083984375</v>
      </c>
      <c r="FT106" s="225">
        <v>7888.97509765625</v>
      </c>
      <c r="FU106" s="225">
        <v>10243.4697265625</v>
      </c>
      <c r="FV106" s="225">
        <v>9359.36328125</v>
      </c>
      <c r="FW106" s="225">
        <v>8329.0830078125</v>
      </c>
      <c r="FX106" s="225">
        <v>8446.8212890625</v>
      </c>
      <c r="FY106" s="225">
        <v>8436.5703125</v>
      </c>
      <c r="FZ106" s="225">
        <v>11260.587890625</v>
      </c>
      <c r="GA106" s="225">
        <v>9019.28125</v>
      </c>
      <c r="GB106" s="225">
        <v>9172.658203125</v>
      </c>
      <c r="GC106" s="225">
        <v>9174.2099609375</v>
      </c>
      <c r="GD106" s="225">
        <v>9185.626953125</v>
      </c>
      <c r="GE106" s="225">
        <v>9166.67578125</v>
      </c>
      <c r="GF106" s="225">
        <v>9224.50390625</v>
      </c>
      <c r="GG106" s="225">
        <v>9203.21875</v>
      </c>
      <c r="GH106" s="225">
        <v>9228.1640625</v>
      </c>
      <c r="GI106" s="225">
        <v>9220.12109375</v>
      </c>
      <c r="GJ106" s="225">
        <v>9238.767578125</v>
      </c>
      <c r="GK106" s="225">
        <v>9201.02734375</v>
      </c>
      <c r="GL106" s="225">
        <v>9707.5673828125</v>
      </c>
      <c r="GM106" s="225">
        <v>6935.44189453125</v>
      </c>
      <c r="GN106" s="225">
        <v>7377.865234375</v>
      </c>
      <c r="GO106" s="225">
        <v>9369.2568359375</v>
      </c>
      <c r="GP106" s="225">
        <v>7882.634765625</v>
      </c>
      <c r="GQ106" s="225">
        <v>10387.3095703125</v>
      </c>
      <c r="GR106" s="225">
        <v>9418.787109375</v>
      </c>
      <c r="GS106" s="225">
        <v>8338.0068359375</v>
      </c>
      <c r="GT106" s="225">
        <v>8410.900390625</v>
      </c>
      <c r="GU106" s="225">
        <v>8362.5498046875</v>
      </c>
      <c r="GV106" s="225">
        <v>11295.9423828125</v>
      </c>
      <c r="GW106" s="225">
        <v>8990.966796875</v>
      </c>
      <c r="GX106" s="225">
        <v>9206.294921875</v>
      </c>
      <c r="GY106" s="225">
        <v>9206.2939453125</v>
      </c>
    </row>
    <row r="107" spans="1:207" x14ac:dyDescent="0.25">
      <c r="A107" s="226">
        <v>45901</v>
      </c>
      <c r="B107" s="225">
        <v>9</v>
      </c>
      <c r="C107" s="225">
        <v>2025</v>
      </c>
      <c r="D107" s="225">
        <v>9387.18359375</v>
      </c>
      <c r="E107" s="225">
        <v>9296.197265625</v>
      </c>
      <c r="F107" s="225">
        <v>9443.501953125</v>
      </c>
      <c r="G107" s="225">
        <v>9260.0869140625</v>
      </c>
      <c r="H107" s="225">
        <v>9382.8544921875</v>
      </c>
      <c r="I107" s="225">
        <v>9559.30078125</v>
      </c>
      <c r="J107" s="225">
        <v>9346.830078125</v>
      </c>
      <c r="K107" s="225">
        <v>9333.1025390625</v>
      </c>
      <c r="L107" s="225">
        <v>9472.3701171875</v>
      </c>
      <c r="M107" s="225">
        <v>9243.97265625</v>
      </c>
      <c r="N107" s="225">
        <v>9409.4560546875</v>
      </c>
      <c r="O107" s="225">
        <v>9494.25390625</v>
      </c>
      <c r="P107" s="225">
        <v>9339.3828125</v>
      </c>
      <c r="Q107" s="225">
        <v>9308.54296875</v>
      </c>
      <c r="R107" s="225">
        <v>9543.2724609375</v>
      </c>
      <c r="S107" s="225">
        <v>9396.953125</v>
      </c>
      <c r="T107" s="225">
        <v>9475.291015625</v>
      </c>
      <c r="U107" s="225">
        <v>9492.7998046875</v>
      </c>
      <c r="V107" s="225">
        <v>9301.4111328125</v>
      </c>
      <c r="W107" s="225">
        <v>9289.4306640625</v>
      </c>
      <c r="X107" s="225">
        <v>9620.7470703125</v>
      </c>
      <c r="Y107" s="225">
        <v>9281.087890625</v>
      </c>
      <c r="Z107" s="225">
        <v>9535.10546875</v>
      </c>
      <c r="AA107" s="225">
        <v>9531.3427734375</v>
      </c>
      <c r="AB107" s="225">
        <v>9397.6884765625</v>
      </c>
      <c r="AC107" s="225">
        <v>9375.7216796875</v>
      </c>
      <c r="AD107" s="225">
        <v>9598.5849609375</v>
      </c>
      <c r="AE107" s="225">
        <v>9413.0390625</v>
      </c>
      <c r="AF107" s="225">
        <v>9438.4306640625</v>
      </c>
      <c r="AG107" s="225">
        <v>9582.427734375</v>
      </c>
      <c r="AH107" s="225">
        <v>9370.193359375</v>
      </c>
      <c r="AI107" s="225">
        <v>9353.2451171875</v>
      </c>
      <c r="AJ107" s="225">
        <v>9598.4794921875</v>
      </c>
      <c r="AK107" s="225">
        <v>9253.4052734375</v>
      </c>
      <c r="AL107" s="225">
        <v>9493.4814453125</v>
      </c>
      <c r="AM107" s="225">
        <v>9535.248046875</v>
      </c>
      <c r="AN107" s="225">
        <v>9380.5869140625</v>
      </c>
      <c r="AO107" s="225">
        <v>9404.07421875</v>
      </c>
      <c r="AP107" s="225">
        <v>9557.65625</v>
      </c>
      <c r="AQ107" s="225">
        <v>9432.4580078125</v>
      </c>
      <c r="AR107" s="225">
        <v>9515.1787109375</v>
      </c>
      <c r="AS107" s="225">
        <v>9556.0859375</v>
      </c>
      <c r="AT107" s="225">
        <v>9405.3583984375</v>
      </c>
      <c r="AU107" s="225">
        <v>9329.8466796875</v>
      </c>
      <c r="AV107" s="225">
        <v>9658.037109375</v>
      </c>
      <c r="AW107" s="225">
        <v>9294.4638671875</v>
      </c>
      <c r="AX107" s="225">
        <v>9569.2265625</v>
      </c>
      <c r="AY107" s="225">
        <v>9649.109375</v>
      </c>
      <c r="AZ107" s="225">
        <v>9399.703125</v>
      </c>
      <c r="BA107" s="225">
        <v>9407.91015625</v>
      </c>
      <c r="BB107" s="225">
        <v>9653.826171875</v>
      </c>
      <c r="BC107" s="225">
        <v>9397.181640625</v>
      </c>
      <c r="BD107" s="225">
        <v>9583.693359375</v>
      </c>
      <c r="BE107" s="225">
        <v>9599.2451171875</v>
      </c>
      <c r="BF107" s="225">
        <v>9369.6826171875</v>
      </c>
      <c r="BG107" s="225">
        <v>9333.111328125</v>
      </c>
      <c r="BH107" s="225">
        <v>9562.3173828125</v>
      </c>
      <c r="BI107" s="225">
        <v>9324.208984375</v>
      </c>
      <c r="BJ107" s="225">
        <v>9521.9658203125</v>
      </c>
      <c r="BK107" s="225">
        <v>9646.07421875</v>
      </c>
      <c r="BL107" s="225">
        <v>9788.4365234375</v>
      </c>
      <c r="BM107" s="225">
        <v>7016.05615234375</v>
      </c>
      <c r="BN107" s="225">
        <v>7382.82177734375</v>
      </c>
      <c r="BO107" s="225">
        <v>10078.548828125</v>
      </c>
      <c r="BP107" s="225">
        <v>7998.10888671875</v>
      </c>
      <c r="BQ107" s="225">
        <v>10772.6259765625</v>
      </c>
      <c r="BR107" s="225">
        <v>9783.9208984375</v>
      </c>
      <c r="BS107" s="225">
        <v>8541.9501953125</v>
      </c>
      <c r="BT107" s="225">
        <v>8435.361328125</v>
      </c>
      <c r="BU107" s="225">
        <v>8808.5986328125</v>
      </c>
      <c r="BV107" s="225">
        <v>11464.583984375</v>
      </c>
      <c r="BW107" s="225">
        <v>9154.1806640625</v>
      </c>
      <c r="BX107" s="225">
        <v>9824.064453125</v>
      </c>
      <c r="BY107" s="225">
        <v>7018.1455078125</v>
      </c>
      <c r="BZ107" s="225">
        <v>7417.65380859375</v>
      </c>
      <c r="CA107" s="225">
        <v>10026.736328125</v>
      </c>
      <c r="CB107" s="225">
        <v>8022.115234375</v>
      </c>
      <c r="CC107" s="225">
        <v>10802.923828125</v>
      </c>
      <c r="CD107" s="225">
        <v>9754.404296875</v>
      </c>
      <c r="CE107" s="225">
        <v>8519.25390625</v>
      </c>
      <c r="CF107" s="225">
        <v>8481.6083984375</v>
      </c>
      <c r="CG107" s="225">
        <v>8531.1962890625</v>
      </c>
      <c r="CH107" s="225">
        <v>11505.9482421875</v>
      </c>
      <c r="CI107" s="225">
        <v>9165.15625</v>
      </c>
      <c r="CJ107" s="225">
        <v>9851.708984375</v>
      </c>
      <c r="CK107" s="225">
        <v>7008.31787109375</v>
      </c>
      <c r="CL107" s="225">
        <v>7467.73779296875</v>
      </c>
      <c r="CM107" s="225">
        <v>9792.947265625</v>
      </c>
      <c r="CN107" s="225">
        <v>8027.2890625</v>
      </c>
      <c r="CO107" s="225">
        <v>10698.85546875</v>
      </c>
      <c r="CP107" s="225">
        <v>9775.333984375</v>
      </c>
      <c r="CQ107" s="225">
        <v>8535.822265625</v>
      </c>
      <c r="CR107" s="225">
        <v>8491.8935546875</v>
      </c>
      <c r="CS107" s="225">
        <v>8624.0302734375</v>
      </c>
      <c r="CT107" s="225">
        <v>11498.3095703125</v>
      </c>
      <c r="CU107" s="225">
        <v>9151.708984375</v>
      </c>
      <c r="CV107" s="225">
        <v>9871.5771484375</v>
      </c>
      <c r="CW107" s="225">
        <v>7053.59521484375</v>
      </c>
      <c r="CX107" s="225">
        <v>7478.42333984375</v>
      </c>
      <c r="CY107" s="225">
        <v>9836.5419921875</v>
      </c>
      <c r="CZ107" s="225">
        <v>8037.50244140625</v>
      </c>
      <c r="DA107" s="225">
        <v>10766.59765625</v>
      </c>
      <c r="DB107" s="225">
        <v>9698.9375</v>
      </c>
      <c r="DC107" s="225">
        <v>8518.587890625</v>
      </c>
      <c r="DD107" s="225">
        <v>8489.6474609375</v>
      </c>
      <c r="DE107" s="225">
        <v>8592.4365234375</v>
      </c>
      <c r="DF107" s="225">
        <v>11438.8876953125</v>
      </c>
      <c r="DG107" s="225">
        <v>9183.3359375</v>
      </c>
      <c r="DH107" s="225">
        <v>9893.24609375</v>
      </c>
      <c r="DI107" s="225">
        <v>7035.6162109375</v>
      </c>
      <c r="DJ107" s="225">
        <v>7503.84033203125</v>
      </c>
      <c r="DK107" s="225">
        <v>9620.791015625</v>
      </c>
      <c r="DL107" s="225">
        <v>8040.447265625</v>
      </c>
      <c r="DM107" s="225">
        <v>10758.51953125</v>
      </c>
      <c r="DN107" s="225">
        <v>9744.228515625</v>
      </c>
      <c r="DO107" s="225">
        <v>8540.7109375</v>
      </c>
      <c r="DP107" s="225">
        <v>8515.0283203125</v>
      </c>
      <c r="DQ107" s="225">
        <v>8544.60546875</v>
      </c>
      <c r="DR107" s="225">
        <v>11413.712890625</v>
      </c>
      <c r="DS107" s="225">
        <v>9148.1123046875</v>
      </c>
      <c r="DT107" s="225">
        <v>9900.0751953125</v>
      </c>
      <c r="DU107" s="225">
        <v>7034.06591796875</v>
      </c>
      <c r="DV107" s="225">
        <v>7511.12109375</v>
      </c>
      <c r="DW107" s="225">
        <v>9644.5244140625</v>
      </c>
      <c r="DX107" s="225">
        <v>8069.27783203125</v>
      </c>
      <c r="DY107" s="225">
        <v>10747.341796875</v>
      </c>
      <c r="DZ107" s="225">
        <v>9715.7529296875</v>
      </c>
      <c r="EA107" s="225">
        <v>8530.513671875</v>
      </c>
      <c r="EB107" s="225">
        <v>8492.6181640625</v>
      </c>
      <c r="EC107" s="225">
        <v>8693.3291015625</v>
      </c>
      <c r="ED107" s="225">
        <v>11435.5439453125</v>
      </c>
      <c r="EE107" s="225">
        <v>9174.2041015625</v>
      </c>
      <c r="EF107" s="225">
        <v>9905.2470703125</v>
      </c>
      <c r="EG107" s="225">
        <v>7050.51708984375</v>
      </c>
      <c r="EH107" s="225">
        <v>7539.51513671875</v>
      </c>
      <c r="EI107" s="225">
        <v>9668.091796875</v>
      </c>
      <c r="EJ107" s="225">
        <v>8058.35986328125</v>
      </c>
      <c r="EK107" s="225">
        <v>10678.544921875</v>
      </c>
      <c r="EL107" s="225">
        <v>9693.19921875</v>
      </c>
      <c r="EM107" s="225">
        <v>8500.869140625</v>
      </c>
      <c r="EN107" s="225">
        <v>8521.451171875</v>
      </c>
      <c r="EO107" s="225">
        <v>8564.9423828125</v>
      </c>
      <c r="EP107" s="225">
        <v>11429.2802734375</v>
      </c>
      <c r="EQ107" s="225">
        <v>9182.1787109375</v>
      </c>
      <c r="ER107" s="225">
        <v>9923.9599609375</v>
      </c>
      <c r="ES107" s="225">
        <v>7047.20703125</v>
      </c>
      <c r="ET107" s="225">
        <v>7558.408203125</v>
      </c>
      <c r="EU107" s="225">
        <v>9566.90625</v>
      </c>
      <c r="EV107" s="225">
        <v>8068.1337890625</v>
      </c>
      <c r="EW107" s="225">
        <v>10567.3671875</v>
      </c>
      <c r="EX107" s="225">
        <v>9701.466796875</v>
      </c>
      <c r="EY107" s="225">
        <v>8502.5263671875</v>
      </c>
      <c r="EZ107" s="225">
        <v>8519.1396484375</v>
      </c>
      <c r="FA107" s="225">
        <v>8601.8671875</v>
      </c>
      <c r="FB107" s="225">
        <v>11415.1474609375</v>
      </c>
      <c r="FC107" s="225">
        <v>9197.2314453125</v>
      </c>
      <c r="FD107" s="225">
        <v>9936.46875</v>
      </c>
      <c r="FE107" s="225">
        <v>7067.69775390625</v>
      </c>
      <c r="FF107" s="225">
        <v>7587.2041015625</v>
      </c>
      <c r="FG107" s="225">
        <v>9508.7919921875</v>
      </c>
      <c r="FH107" s="225">
        <v>8066.62548828125</v>
      </c>
      <c r="FI107" s="225">
        <v>10570.921875</v>
      </c>
      <c r="FJ107" s="225">
        <v>9699.052734375</v>
      </c>
      <c r="FK107" s="225">
        <v>8516.3505859375</v>
      </c>
      <c r="FL107" s="225">
        <v>8542.140625</v>
      </c>
      <c r="FM107" s="225">
        <v>8585.150390625</v>
      </c>
      <c r="FN107" s="225">
        <v>11383.4609375</v>
      </c>
      <c r="FO107" s="225">
        <v>9193.8076171875</v>
      </c>
      <c r="FP107" s="225">
        <v>9945.6376953125</v>
      </c>
      <c r="FQ107" s="225">
        <v>7061.53662109375</v>
      </c>
      <c r="FR107" s="225">
        <v>7614.392578125</v>
      </c>
      <c r="FS107" s="225">
        <v>9507.6337890625</v>
      </c>
      <c r="FT107" s="225">
        <v>8070.20703125</v>
      </c>
      <c r="FU107" s="225">
        <v>10469.2099609375</v>
      </c>
      <c r="FV107" s="225">
        <v>9645.548828125</v>
      </c>
      <c r="FW107" s="225">
        <v>8508.3759765625</v>
      </c>
      <c r="FX107" s="225">
        <v>8565.203125</v>
      </c>
      <c r="FY107" s="225">
        <v>8704.4091796875</v>
      </c>
      <c r="FZ107" s="225">
        <v>11364.2119140625</v>
      </c>
      <c r="GA107" s="225">
        <v>9218.8935546875</v>
      </c>
      <c r="GB107" s="225">
        <v>9357.8896484375</v>
      </c>
      <c r="GC107" s="225">
        <v>9362.4912109375</v>
      </c>
      <c r="GD107" s="225">
        <v>9377.2841796875</v>
      </c>
      <c r="GE107" s="225">
        <v>9356.48828125</v>
      </c>
      <c r="GF107" s="225">
        <v>9416.36328125</v>
      </c>
      <c r="GG107" s="225">
        <v>9396.2314453125</v>
      </c>
      <c r="GH107" s="225">
        <v>9423.58984375</v>
      </c>
      <c r="GI107" s="225">
        <v>9413.2919921875</v>
      </c>
      <c r="GJ107" s="225">
        <v>9433.7568359375</v>
      </c>
      <c r="GK107" s="225">
        <v>9394.3369140625</v>
      </c>
      <c r="GL107" s="225">
        <v>9887.7880859375</v>
      </c>
      <c r="GM107" s="225">
        <v>7044.0068359375</v>
      </c>
      <c r="GN107" s="225">
        <v>7523.78271484375</v>
      </c>
      <c r="GO107" s="225">
        <v>9664.76171875</v>
      </c>
      <c r="GP107" s="225">
        <v>8056.3154296875</v>
      </c>
      <c r="GQ107" s="225">
        <v>10623.6728515625</v>
      </c>
      <c r="GR107" s="225">
        <v>9703.1044921875</v>
      </c>
      <c r="GS107" s="225">
        <v>8518.74609375</v>
      </c>
      <c r="GT107" s="225">
        <v>8520.3916015625</v>
      </c>
      <c r="GU107" s="225">
        <v>8626.3046875</v>
      </c>
      <c r="GV107" s="225">
        <v>11412.84375</v>
      </c>
      <c r="GW107" s="225">
        <v>9186.25</v>
      </c>
      <c r="GX107" s="225">
        <v>9398.712890625</v>
      </c>
      <c r="GY107" s="225">
        <v>9398.7119140625</v>
      </c>
    </row>
    <row r="108" spans="1:207" x14ac:dyDescent="0.25">
      <c r="A108" s="226">
        <v>45931</v>
      </c>
      <c r="B108" s="225">
        <v>10</v>
      </c>
      <c r="C108" s="225">
        <v>2025</v>
      </c>
      <c r="D108" s="225">
        <v>9615.876953125</v>
      </c>
      <c r="E108" s="225">
        <v>9505.921875</v>
      </c>
      <c r="F108" s="225">
        <v>9648.4345703125</v>
      </c>
      <c r="G108" s="225">
        <v>9462.7392578125</v>
      </c>
      <c r="H108" s="225">
        <v>9614.1669921875</v>
      </c>
      <c r="I108" s="225">
        <v>9786.1953125</v>
      </c>
      <c r="J108" s="225">
        <v>9573.181640625</v>
      </c>
      <c r="K108" s="225">
        <v>9546.5556640625</v>
      </c>
      <c r="L108" s="225">
        <v>9678.373046875</v>
      </c>
      <c r="M108" s="225">
        <v>9446.2587890625</v>
      </c>
      <c r="N108" s="225">
        <v>9638.0888671875</v>
      </c>
      <c r="O108" s="225">
        <v>9718.6748046875</v>
      </c>
      <c r="P108" s="225">
        <v>9563.966796875</v>
      </c>
      <c r="Q108" s="225">
        <v>9524.7275390625</v>
      </c>
      <c r="R108" s="225">
        <v>9750.1083984375</v>
      </c>
      <c r="S108" s="225">
        <v>9609.6484375</v>
      </c>
      <c r="T108" s="225">
        <v>9700.65234375</v>
      </c>
      <c r="U108" s="225">
        <v>9718.986328125</v>
      </c>
      <c r="V108" s="225">
        <v>9528.4462890625</v>
      </c>
      <c r="W108" s="225">
        <v>9502.521484375</v>
      </c>
      <c r="X108" s="225">
        <v>9828.2998046875</v>
      </c>
      <c r="Y108" s="225">
        <v>9483.1015625</v>
      </c>
      <c r="Z108" s="225">
        <v>9764.2216796875</v>
      </c>
      <c r="AA108" s="225">
        <v>9763.9873046875</v>
      </c>
      <c r="AB108" s="225">
        <v>9624.3662109375</v>
      </c>
      <c r="AC108" s="225">
        <v>9593.736328125</v>
      </c>
      <c r="AD108" s="225">
        <v>9803.841796875</v>
      </c>
      <c r="AE108" s="225">
        <v>9627.2490234375</v>
      </c>
      <c r="AF108" s="225">
        <v>9663.482421875</v>
      </c>
      <c r="AG108" s="225">
        <v>9810.5966796875</v>
      </c>
      <c r="AH108" s="225">
        <v>9595.42578125</v>
      </c>
      <c r="AI108" s="225">
        <v>9570.1083984375</v>
      </c>
      <c r="AJ108" s="225">
        <v>9803.2294921875</v>
      </c>
      <c r="AK108" s="225">
        <v>9459.767578125</v>
      </c>
      <c r="AL108" s="225">
        <v>9718.8505859375</v>
      </c>
      <c r="AM108" s="225">
        <v>9755.4814453125</v>
      </c>
      <c r="AN108" s="225">
        <v>9608.279296875</v>
      </c>
      <c r="AO108" s="225">
        <v>9625.9970703125</v>
      </c>
      <c r="AP108" s="225">
        <v>9758.6435546875</v>
      </c>
      <c r="AQ108" s="225">
        <v>9647.345703125</v>
      </c>
      <c r="AR108" s="225">
        <v>9731.67578125</v>
      </c>
      <c r="AS108" s="225">
        <v>9787.90234375</v>
      </c>
      <c r="AT108" s="225">
        <v>9630.1611328125</v>
      </c>
      <c r="AU108" s="225">
        <v>9547.083984375</v>
      </c>
      <c r="AV108" s="225">
        <v>9862.734375</v>
      </c>
      <c r="AW108" s="225">
        <v>9502.140625</v>
      </c>
      <c r="AX108" s="225">
        <v>9781.74609375</v>
      </c>
      <c r="AY108" s="225">
        <v>9881.9794921875</v>
      </c>
      <c r="AZ108" s="225">
        <v>9620.771484375</v>
      </c>
      <c r="BA108" s="225">
        <v>9628.87890625</v>
      </c>
      <c r="BB108" s="225">
        <v>9858.3583984375</v>
      </c>
      <c r="BC108" s="225">
        <v>9607.6474609375</v>
      </c>
      <c r="BD108" s="225">
        <v>9792.5</v>
      </c>
      <c r="BE108" s="225">
        <v>9837.7099609375</v>
      </c>
      <c r="BF108" s="225">
        <v>9589.6884765625</v>
      </c>
      <c r="BG108" s="225">
        <v>9550.623046875</v>
      </c>
      <c r="BH108" s="225">
        <v>9762.880859375</v>
      </c>
      <c r="BI108" s="225">
        <v>9538.0458984375</v>
      </c>
      <c r="BJ108" s="225">
        <v>9732.703125</v>
      </c>
      <c r="BK108" s="225">
        <v>9885.40625</v>
      </c>
      <c r="BL108" s="225">
        <v>10010.9189453125</v>
      </c>
      <c r="BM108" s="225">
        <v>7187.73828125</v>
      </c>
      <c r="BN108" s="225">
        <v>7547.42333984375</v>
      </c>
      <c r="BO108" s="225">
        <v>10356.6416015625</v>
      </c>
      <c r="BP108" s="225">
        <v>8113.34521484375</v>
      </c>
      <c r="BQ108" s="225">
        <v>10972.0634765625</v>
      </c>
      <c r="BR108" s="225">
        <v>10106.939453125</v>
      </c>
      <c r="BS108" s="225">
        <v>8732.560546875</v>
      </c>
      <c r="BT108" s="225">
        <v>8578.935546875</v>
      </c>
      <c r="BU108" s="225">
        <v>8949.232421875</v>
      </c>
      <c r="BV108" s="225">
        <v>11715.77734375</v>
      </c>
      <c r="BW108" s="225">
        <v>9377.7099609375</v>
      </c>
      <c r="BX108" s="225">
        <v>10048.0185546875</v>
      </c>
      <c r="BY108" s="225">
        <v>7188.271484375</v>
      </c>
      <c r="BZ108" s="225">
        <v>7584.59716796875</v>
      </c>
      <c r="CA108" s="225">
        <v>10312.666015625</v>
      </c>
      <c r="CB108" s="225">
        <v>8140.84423828125</v>
      </c>
      <c r="CC108" s="225">
        <v>11008.78515625</v>
      </c>
      <c r="CD108" s="225">
        <v>10078.873046875</v>
      </c>
      <c r="CE108" s="225">
        <v>8709.087890625</v>
      </c>
      <c r="CF108" s="225">
        <v>8622.4140625</v>
      </c>
      <c r="CG108" s="225">
        <v>8669.5478515625</v>
      </c>
      <c r="CH108" s="225">
        <v>11751.640625</v>
      </c>
      <c r="CI108" s="225">
        <v>9388.5576171875</v>
      </c>
      <c r="CJ108" s="225">
        <v>10077.2041015625</v>
      </c>
      <c r="CK108" s="225">
        <v>7177.46875</v>
      </c>
      <c r="CL108" s="225">
        <v>7641.1962890625</v>
      </c>
      <c r="CM108" s="225">
        <v>10069.048828125</v>
      </c>
      <c r="CN108" s="225">
        <v>8149.0810546875</v>
      </c>
      <c r="CO108" s="225">
        <v>10894.9970703125</v>
      </c>
      <c r="CP108" s="225">
        <v>10102.0322265625</v>
      </c>
      <c r="CQ108" s="225">
        <v>8726.13671875</v>
      </c>
      <c r="CR108" s="225">
        <v>8630.5751953125</v>
      </c>
      <c r="CS108" s="225">
        <v>8765.5732421875</v>
      </c>
      <c r="CT108" s="225">
        <v>11742.0205078125</v>
      </c>
      <c r="CU108" s="225">
        <v>9374.572265625</v>
      </c>
      <c r="CV108" s="225">
        <v>10097.123046875</v>
      </c>
      <c r="CW108" s="225">
        <v>7219.81103515625</v>
      </c>
      <c r="CX108" s="225">
        <v>7646.91357421875</v>
      </c>
      <c r="CY108" s="225">
        <v>10121.83203125</v>
      </c>
      <c r="CZ108" s="225">
        <v>8164.6806640625</v>
      </c>
      <c r="DA108" s="225">
        <v>10969.6064453125</v>
      </c>
      <c r="DB108" s="225">
        <v>10026.107421875</v>
      </c>
      <c r="DC108" s="225">
        <v>8709.1162109375</v>
      </c>
      <c r="DD108" s="225">
        <v>8627.53125</v>
      </c>
      <c r="DE108" s="225">
        <v>8734.142578125</v>
      </c>
      <c r="DF108" s="225">
        <v>11688.7353515625</v>
      </c>
      <c r="DG108" s="225">
        <v>9407.6708984375</v>
      </c>
      <c r="DH108" s="225">
        <v>10120.2197265625</v>
      </c>
      <c r="DI108" s="225">
        <v>7203.28076171875</v>
      </c>
      <c r="DJ108" s="225">
        <v>7673.22607421875</v>
      </c>
      <c r="DK108" s="225">
        <v>9896.03515625</v>
      </c>
      <c r="DL108" s="225">
        <v>8166.94970703125</v>
      </c>
      <c r="DM108" s="225">
        <v>10964.716796875</v>
      </c>
      <c r="DN108" s="225">
        <v>10076.44921875</v>
      </c>
      <c r="DO108" s="225">
        <v>8730.3828125</v>
      </c>
      <c r="DP108" s="225">
        <v>8653.6767578125</v>
      </c>
      <c r="DQ108" s="225">
        <v>8687.56640625</v>
      </c>
      <c r="DR108" s="225">
        <v>11667.779296875</v>
      </c>
      <c r="DS108" s="225">
        <v>9370.65625</v>
      </c>
      <c r="DT108" s="225">
        <v>10125.08984375</v>
      </c>
      <c r="DU108" s="225">
        <v>7202.59228515625</v>
      </c>
      <c r="DV108" s="225">
        <v>7682.89404296875</v>
      </c>
      <c r="DW108" s="225">
        <v>9924.2294921875</v>
      </c>
      <c r="DX108" s="225">
        <v>8199.1328125</v>
      </c>
      <c r="DY108" s="225">
        <v>10950.08984375</v>
      </c>
      <c r="DZ108" s="225">
        <v>10049.119140625</v>
      </c>
      <c r="EA108" s="225">
        <v>8720.236328125</v>
      </c>
      <c r="EB108" s="225">
        <v>8628.873046875</v>
      </c>
      <c r="EC108" s="225">
        <v>8837.625</v>
      </c>
      <c r="ED108" s="225">
        <v>11689.9404296875</v>
      </c>
      <c r="EE108" s="225">
        <v>9398.1015625</v>
      </c>
      <c r="EF108" s="225">
        <v>10129.8828125</v>
      </c>
      <c r="EG108" s="225">
        <v>7218.0458984375</v>
      </c>
      <c r="EH108" s="225">
        <v>7717.05078125</v>
      </c>
      <c r="EI108" s="225">
        <v>9953.2587890625</v>
      </c>
      <c r="EJ108" s="225">
        <v>8188.10107421875</v>
      </c>
      <c r="EK108" s="225">
        <v>10876.7451171875</v>
      </c>
      <c r="EL108" s="225">
        <v>10026.7119140625</v>
      </c>
      <c r="EM108" s="225">
        <v>8689.82421875</v>
      </c>
      <c r="EN108" s="225">
        <v>8656.486328125</v>
      </c>
      <c r="EO108" s="225">
        <v>8710.2626953125</v>
      </c>
      <c r="EP108" s="225">
        <v>11683.013671875</v>
      </c>
      <c r="EQ108" s="225">
        <v>9405.548828125</v>
      </c>
      <c r="ER108" s="225">
        <v>10149.7939453125</v>
      </c>
      <c r="ES108" s="225">
        <v>7214.419921875</v>
      </c>
      <c r="ET108" s="225">
        <v>7734.93017578125</v>
      </c>
      <c r="EU108" s="225">
        <v>9842.693359375</v>
      </c>
      <c r="EV108" s="225">
        <v>8198.3544921875</v>
      </c>
      <c r="EW108" s="225">
        <v>10754.984375</v>
      </c>
      <c r="EX108" s="225">
        <v>10037.923828125</v>
      </c>
      <c r="EY108" s="225">
        <v>8690.2109375</v>
      </c>
      <c r="EZ108" s="225">
        <v>8653.955078125</v>
      </c>
      <c r="FA108" s="225">
        <v>8745.744140625</v>
      </c>
      <c r="FB108" s="225">
        <v>11669.0205078125</v>
      </c>
      <c r="FC108" s="225">
        <v>9422.78125</v>
      </c>
      <c r="FD108" s="225">
        <v>10162.2080078125</v>
      </c>
      <c r="FE108" s="225">
        <v>7234.224609375</v>
      </c>
      <c r="FF108" s="225">
        <v>7762.8369140625</v>
      </c>
      <c r="FG108" s="225">
        <v>9783.1328125</v>
      </c>
      <c r="FH108" s="225">
        <v>8202.3037109375</v>
      </c>
      <c r="FI108" s="225">
        <v>10762.107421875</v>
      </c>
      <c r="FJ108" s="225">
        <v>10038.3544921875</v>
      </c>
      <c r="FK108" s="225">
        <v>8703.4619140625</v>
      </c>
      <c r="FL108" s="225">
        <v>8676.08203125</v>
      </c>
      <c r="FM108" s="225">
        <v>8729.14453125</v>
      </c>
      <c r="FN108" s="225">
        <v>11643.3994140625</v>
      </c>
      <c r="FO108" s="225">
        <v>9418.6396484375</v>
      </c>
      <c r="FP108" s="225">
        <v>10171.3232421875</v>
      </c>
      <c r="FQ108" s="225">
        <v>7226.82275390625</v>
      </c>
      <c r="FR108" s="225">
        <v>7802.359375</v>
      </c>
      <c r="FS108" s="225">
        <v>9781.1748046875</v>
      </c>
      <c r="FT108" s="225">
        <v>8210.7421875</v>
      </c>
      <c r="FU108" s="225">
        <v>10648.8251953125</v>
      </c>
      <c r="FV108" s="225">
        <v>9981.0576171875</v>
      </c>
      <c r="FW108" s="225">
        <v>8696.8232421875</v>
      </c>
      <c r="FX108" s="225">
        <v>8697.822265625</v>
      </c>
      <c r="FY108" s="225">
        <v>8848.3623046875</v>
      </c>
      <c r="FZ108" s="225">
        <v>11633.4111328125</v>
      </c>
      <c r="GA108" s="225">
        <v>9444.0439453125</v>
      </c>
      <c r="GB108" s="225">
        <v>9573.6552734375</v>
      </c>
      <c r="GC108" s="225">
        <v>9579.4853515625</v>
      </c>
      <c r="GD108" s="225">
        <v>9596.1650390625</v>
      </c>
      <c r="GE108" s="225">
        <v>9576.013671875</v>
      </c>
      <c r="GF108" s="225">
        <v>9637.2744140625</v>
      </c>
      <c r="GG108" s="225">
        <v>9615.8720703125</v>
      </c>
      <c r="GH108" s="225">
        <v>9646.4990234375</v>
      </c>
      <c r="GI108" s="225">
        <v>9633.79296875</v>
      </c>
      <c r="GJ108" s="225">
        <v>9654.6396484375</v>
      </c>
      <c r="GK108" s="225">
        <v>9614.2646484375</v>
      </c>
      <c r="GL108" s="225">
        <v>10112.9697265625</v>
      </c>
      <c r="GM108" s="225">
        <v>7211.53076171875</v>
      </c>
      <c r="GN108" s="225">
        <v>7698.64453125</v>
      </c>
      <c r="GO108" s="225">
        <v>9942.7109375</v>
      </c>
      <c r="GP108" s="225">
        <v>8187.91162109375</v>
      </c>
      <c r="GQ108" s="225">
        <v>10816.5166015625</v>
      </c>
      <c r="GR108" s="225">
        <v>10036.4072265625</v>
      </c>
      <c r="GS108" s="225">
        <v>8707.75390625</v>
      </c>
      <c r="GT108" s="225">
        <v>8656.26171875</v>
      </c>
      <c r="GU108" s="225">
        <v>8769.787109375</v>
      </c>
      <c r="GV108" s="225">
        <v>11670.1298828125</v>
      </c>
      <c r="GW108" s="225">
        <v>9410.515625</v>
      </c>
      <c r="GX108" s="225">
        <v>9618.669921875</v>
      </c>
      <c r="GY108" s="225">
        <v>9618.6689453125</v>
      </c>
    </row>
    <row r="109" spans="1:207" x14ac:dyDescent="0.25">
      <c r="A109" s="226">
        <v>45962</v>
      </c>
      <c r="B109" s="225">
        <v>11</v>
      </c>
      <c r="C109" s="225">
        <v>2025</v>
      </c>
      <c r="D109" s="225">
        <v>9856.228515625</v>
      </c>
      <c r="E109" s="225">
        <v>9741.9150390625</v>
      </c>
      <c r="F109" s="225">
        <v>9888.123046875</v>
      </c>
      <c r="G109" s="225">
        <v>9698.05859375</v>
      </c>
      <c r="H109" s="225">
        <v>9891.8427734375</v>
      </c>
      <c r="I109" s="225">
        <v>10017.1875</v>
      </c>
      <c r="J109" s="225">
        <v>9809.8173828125</v>
      </c>
      <c r="K109" s="225">
        <v>9783.318359375</v>
      </c>
      <c r="L109" s="225">
        <v>9914.216796875</v>
      </c>
      <c r="M109" s="225">
        <v>9676.8388671875</v>
      </c>
      <c r="N109" s="225">
        <v>9910.83203125</v>
      </c>
      <c r="O109" s="225">
        <v>9937.46484375</v>
      </c>
      <c r="P109" s="225">
        <v>9802.0166015625</v>
      </c>
      <c r="Q109" s="225">
        <v>9762.7265625</v>
      </c>
      <c r="R109" s="225">
        <v>9980.958984375</v>
      </c>
      <c r="S109" s="225">
        <v>9851.2587890625</v>
      </c>
      <c r="T109" s="225">
        <v>9977.927734375</v>
      </c>
      <c r="U109" s="225">
        <v>9944.1201171875</v>
      </c>
      <c r="V109" s="225">
        <v>9762.6884765625</v>
      </c>
      <c r="W109" s="225">
        <v>9735.814453125</v>
      </c>
      <c r="X109" s="225">
        <v>10061.46484375</v>
      </c>
      <c r="Y109" s="225">
        <v>9710.8017578125</v>
      </c>
      <c r="Z109" s="225">
        <v>10047.38671875</v>
      </c>
      <c r="AA109" s="225">
        <v>9995.685546875</v>
      </c>
      <c r="AB109" s="225">
        <v>9863.837890625</v>
      </c>
      <c r="AC109" s="225">
        <v>9831.49609375</v>
      </c>
      <c r="AD109" s="225">
        <v>10031.55078125</v>
      </c>
      <c r="AE109" s="225">
        <v>9868.359375</v>
      </c>
      <c r="AF109" s="225">
        <v>9937.373046875</v>
      </c>
      <c r="AG109" s="225">
        <v>10042.884765625</v>
      </c>
      <c r="AH109" s="225">
        <v>9834.787109375</v>
      </c>
      <c r="AI109" s="225">
        <v>9807.0712890625</v>
      </c>
      <c r="AJ109" s="225">
        <v>10025.6572265625</v>
      </c>
      <c r="AK109" s="225">
        <v>9686.6201171875</v>
      </c>
      <c r="AL109" s="225">
        <v>9995.373046875</v>
      </c>
      <c r="AM109" s="225">
        <v>9980.5517578125</v>
      </c>
      <c r="AN109" s="225">
        <v>9846.71875</v>
      </c>
      <c r="AO109" s="225">
        <v>9867.1953125</v>
      </c>
      <c r="AP109" s="225">
        <v>9975.962890625</v>
      </c>
      <c r="AQ109" s="225">
        <v>9884.044921875</v>
      </c>
      <c r="AR109" s="225">
        <v>10007.2763671875</v>
      </c>
      <c r="AS109" s="225">
        <v>10017.82421875</v>
      </c>
      <c r="AT109" s="225">
        <v>9869.0244140625</v>
      </c>
      <c r="AU109" s="225">
        <v>9781.3564453125</v>
      </c>
      <c r="AV109" s="225">
        <v>10075.65625</v>
      </c>
      <c r="AW109" s="225">
        <v>9725.0224609375</v>
      </c>
      <c r="AX109" s="225">
        <v>10057.8369140625</v>
      </c>
      <c r="AY109" s="225">
        <v>10117.453125</v>
      </c>
      <c r="AZ109" s="225">
        <v>9860.126953125</v>
      </c>
      <c r="BA109" s="225">
        <v>9867.0361328125</v>
      </c>
      <c r="BB109" s="225">
        <v>10069.1298828125</v>
      </c>
      <c r="BC109" s="225">
        <v>9835.103515625</v>
      </c>
      <c r="BD109" s="225">
        <v>10064.3916015625</v>
      </c>
      <c r="BE109" s="225">
        <v>10074.9052734375</v>
      </c>
      <c r="BF109" s="225">
        <v>9824.302734375</v>
      </c>
      <c r="BG109" s="225">
        <v>9783.6787109375</v>
      </c>
      <c r="BH109" s="225">
        <v>9963.404296875</v>
      </c>
      <c r="BI109" s="225">
        <v>9764.0068359375</v>
      </c>
      <c r="BJ109" s="225">
        <v>10007.0556640625</v>
      </c>
      <c r="BK109" s="225">
        <v>10126.6875</v>
      </c>
      <c r="BL109" s="225">
        <v>10304.677734375</v>
      </c>
      <c r="BM109" s="225">
        <v>7269.68017578125</v>
      </c>
      <c r="BN109" s="225">
        <v>7593.3408203125</v>
      </c>
      <c r="BO109" s="225">
        <v>10698.615234375</v>
      </c>
      <c r="BP109" s="225">
        <v>8207.5166015625</v>
      </c>
      <c r="BQ109" s="225">
        <v>11232.3720703125</v>
      </c>
      <c r="BR109" s="225">
        <v>10417.2763671875</v>
      </c>
      <c r="BS109" s="225">
        <v>8965.4658203125</v>
      </c>
      <c r="BT109" s="225">
        <v>8768.9765625</v>
      </c>
      <c r="BU109" s="225">
        <v>9152.37109375</v>
      </c>
      <c r="BV109" s="225">
        <v>11975.650390625</v>
      </c>
      <c r="BW109" s="225">
        <v>9605.947265625</v>
      </c>
      <c r="BX109" s="225">
        <v>10340.2998046875</v>
      </c>
      <c r="BY109" s="225">
        <v>7271.349609375</v>
      </c>
      <c r="BZ109" s="225">
        <v>7629.033203125</v>
      </c>
      <c r="CA109" s="225">
        <v>10662.84375</v>
      </c>
      <c r="CB109" s="225">
        <v>8233.119140625</v>
      </c>
      <c r="CC109" s="225">
        <v>11269.4296875</v>
      </c>
      <c r="CD109" s="225">
        <v>10386.6982421875</v>
      </c>
      <c r="CE109" s="225">
        <v>8940.8984375</v>
      </c>
      <c r="CF109" s="225">
        <v>8820.083984375</v>
      </c>
      <c r="CG109" s="225">
        <v>8848.880859375</v>
      </c>
      <c r="CH109" s="225">
        <v>12005.2666015625</v>
      </c>
      <c r="CI109" s="225">
        <v>9618.5927734375</v>
      </c>
      <c r="CJ109" s="225">
        <v>10368.548828125</v>
      </c>
      <c r="CK109" s="225">
        <v>7261.341796875</v>
      </c>
      <c r="CL109" s="225">
        <v>7684.9453125</v>
      </c>
      <c r="CM109" s="225">
        <v>10413.693359375</v>
      </c>
      <c r="CN109" s="225">
        <v>8241.4267578125</v>
      </c>
      <c r="CO109" s="225">
        <v>11155.263671875</v>
      </c>
      <c r="CP109" s="225">
        <v>10413.919921875</v>
      </c>
      <c r="CQ109" s="225">
        <v>8958.755859375</v>
      </c>
      <c r="CR109" s="225">
        <v>8830.6904296875</v>
      </c>
      <c r="CS109" s="225">
        <v>8976.5419921875</v>
      </c>
      <c r="CT109" s="225">
        <v>12000.2490234375</v>
      </c>
      <c r="CU109" s="225">
        <v>9608.55859375</v>
      </c>
      <c r="CV109" s="225">
        <v>10386.3466796875</v>
      </c>
      <c r="CW109" s="225">
        <v>7303.6572265625</v>
      </c>
      <c r="CX109" s="225">
        <v>7690.56005859375</v>
      </c>
      <c r="CY109" s="225">
        <v>10473.2470703125</v>
      </c>
      <c r="CZ109" s="225">
        <v>8257.7666015625</v>
      </c>
      <c r="DA109" s="225">
        <v>11229.6884765625</v>
      </c>
      <c r="DB109" s="225">
        <v>10335.2373046875</v>
      </c>
      <c r="DC109" s="225">
        <v>8941.7734375</v>
      </c>
      <c r="DD109" s="225">
        <v>8834.310546875</v>
      </c>
      <c r="DE109" s="225">
        <v>8942.091796875</v>
      </c>
      <c r="DF109" s="225">
        <v>11964.0009765625</v>
      </c>
      <c r="DG109" s="225">
        <v>9642.828125</v>
      </c>
      <c r="DH109" s="225">
        <v>10408.826171875</v>
      </c>
      <c r="DI109" s="225">
        <v>7286.78173828125</v>
      </c>
      <c r="DJ109" s="225">
        <v>7719.6865234375</v>
      </c>
      <c r="DK109" s="225">
        <v>10237.6484375</v>
      </c>
      <c r="DL109" s="225">
        <v>8257.7138671875</v>
      </c>
      <c r="DM109" s="225">
        <v>11225.310546875</v>
      </c>
      <c r="DN109" s="225">
        <v>10386.7080078125</v>
      </c>
      <c r="DO109" s="225">
        <v>8963.466796875</v>
      </c>
      <c r="DP109" s="225">
        <v>8862.2724609375</v>
      </c>
      <c r="DQ109" s="225">
        <v>8881.703125</v>
      </c>
      <c r="DR109" s="225">
        <v>11949.4931640625</v>
      </c>
      <c r="DS109" s="225">
        <v>9606.4521484375</v>
      </c>
      <c r="DT109" s="225">
        <v>10410.578125</v>
      </c>
      <c r="DU109" s="225">
        <v>7286.89697265625</v>
      </c>
      <c r="DV109" s="225">
        <v>7725.890625</v>
      </c>
      <c r="DW109" s="225">
        <v>10271.51953125</v>
      </c>
      <c r="DX109" s="225">
        <v>8292.1171875</v>
      </c>
      <c r="DY109" s="225">
        <v>11211.140625</v>
      </c>
      <c r="DZ109" s="225">
        <v>10358.8330078125</v>
      </c>
      <c r="EA109" s="225">
        <v>8953.984375</v>
      </c>
      <c r="EB109" s="225">
        <v>8837.810546875</v>
      </c>
      <c r="EC109" s="225">
        <v>9063.896484375</v>
      </c>
      <c r="ED109" s="225">
        <v>11969.16796875</v>
      </c>
      <c r="EE109" s="225">
        <v>9635.1015625</v>
      </c>
      <c r="EF109" s="225">
        <v>10414.1875</v>
      </c>
      <c r="EG109" s="225">
        <v>7303.46826171875</v>
      </c>
      <c r="EH109" s="225">
        <v>7757.0810546875</v>
      </c>
      <c r="EI109" s="225">
        <v>10304.234375</v>
      </c>
      <c r="EJ109" s="225">
        <v>8281.837890625</v>
      </c>
      <c r="EK109" s="225">
        <v>11136.890625</v>
      </c>
      <c r="EL109" s="225">
        <v>10334.7705078125</v>
      </c>
      <c r="EM109" s="225">
        <v>8923.4609375</v>
      </c>
      <c r="EN109" s="225">
        <v>8866.451171875</v>
      </c>
      <c r="EO109" s="225">
        <v>8915.537109375</v>
      </c>
      <c r="EP109" s="225">
        <v>11966.2802734375</v>
      </c>
      <c r="EQ109" s="225">
        <v>9642.458984375</v>
      </c>
      <c r="ER109" s="225">
        <v>10433.109375</v>
      </c>
      <c r="ES109" s="225">
        <v>7298.31884765625</v>
      </c>
      <c r="ET109" s="225">
        <v>7775.27001953125</v>
      </c>
      <c r="EU109" s="225">
        <v>10187.2919921875</v>
      </c>
      <c r="EV109" s="225">
        <v>8290.2080078125</v>
      </c>
      <c r="EW109" s="225">
        <v>11014.5830078125</v>
      </c>
      <c r="EX109" s="225">
        <v>10346.669921875</v>
      </c>
      <c r="EY109" s="225">
        <v>8924.0615234375</v>
      </c>
      <c r="EZ109" s="225">
        <v>8868.767578125</v>
      </c>
      <c r="FA109" s="225">
        <v>8964.8720703125</v>
      </c>
      <c r="FB109" s="225">
        <v>11957.3369140625</v>
      </c>
      <c r="FC109" s="225">
        <v>9659.794921875</v>
      </c>
      <c r="FD109" s="225">
        <v>10443.4990234375</v>
      </c>
      <c r="FE109" s="225">
        <v>7319.005859375</v>
      </c>
      <c r="FF109" s="225">
        <v>7803.1513671875</v>
      </c>
      <c r="FG109" s="225">
        <v>10126.568359375</v>
      </c>
      <c r="FH109" s="225">
        <v>8295.345703125</v>
      </c>
      <c r="FI109" s="225">
        <v>11021.3701171875</v>
      </c>
      <c r="FJ109" s="225">
        <v>10342.578125</v>
      </c>
      <c r="FK109" s="225">
        <v>8938.3857421875</v>
      </c>
      <c r="FL109" s="225">
        <v>8893.728515625</v>
      </c>
      <c r="FM109" s="225">
        <v>8952.7578125</v>
      </c>
      <c r="FN109" s="225">
        <v>11937.869140625</v>
      </c>
      <c r="FO109" s="225">
        <v>9656.845703125</v>
      </c>
      <c r="FP109" s="225">
        <v>10451.0703125</v>
      </c>
      <c r="FQ109" s="225">
        <v>7312.931640625</v>
      </c>
      <c r="FR109" s="225">
        <v>7836.96923828125</v>
      </c>
      <c r="FS109" s="225">
        <v>10128.841796875</v>
      </c>
      <c r="FT109" s="225">
        <v>8305.0986328125</v>
      </c>
      <c r="FU109" s="225">
        <v>10907.91015625</v>
      </c>
      <c r="FV109" s="225">
        <v>10282.814453125</v>
      </c>
      <c r="FW109" s="225">
        <v>8933.5390625</v>
      </c>
      <c r="FX109" s="225">
        <v>8917.2890625</v>
      </c>
      <c r="FY109" s="225">
        <v>9090.779296875</v>
      </c>
      <c r="FZ109" s="225">
        <v>11929.033203125</v>
      </c>
      <c r="GA109" s="225">
        <v>9683.15625</v>
      </c>
      <c r="GB109" s="225">
        <v>9814.2568359375</v>
      </c>
      <c r="GC109" s="225">
        <v>9817.48046875</v>
      </c>
      <c r="GD109" s="225">
        <v>9836.1533203125</v>
      </c>
      <c r="GE109" s="225">
        <v>9813.345703125</v>
      </c>
      <c r="GF109" s="225">
        <v>9877.5185546875</v>
      </c>
      <c r="GG109" s="225">
        <v>9854.2275390625</v>
      </c>
      <c r="GH109" s="225">
        <v>9886.1796875</v>
      </c>
      <c r="GI109" s="225">
        <v>9871.38671875</v>
      </c>
      <c r="GJ109" s="225">
        <v>9893.32421875</v>
      </c>
      <c r="GK109" s="225">
        <v>9849.2451171875</v>
      </c>
      <c r="GL109" s="225">
        <v>10399.5263671875</v>
      </c>
      <c r="GM109" s="225">
        <v>7295.88671875</v>
      </c>
      <c r="GN109" s="225">
        <v>7740.04052734375</v>
      </c>
      <c r="GO109" s="225">
        <v>10289.0947265625</v>
      </c>
      <c r="GP109" s="225">
        <v>8281.0341796875</v>
      </c>
      <c r="GQ109" s="225">
        <v>11076.3369140625</v>
      </c>
      <c r="GR109" s="225">
        <v>10343.380859375</v>
      </c>
      <c r="GS109" s="225">
        <v>8941.7041015625</v>
      </c>
      <c r="GT109" s="225">
        <v>8867.326171875</v>
      </c>
      <c r="GU109" s="225">
        <v>8989.232421875</v>
      </c>
      <c r="GV109" s="225">
        <v>11954.3134765625</v>
      </c>
      <c r="GW109" s="225">
        <v>9646.9560546875</v>
      </c>
      <c r="GX109" s="225">
        <v>9856.80078125</v>
      </c>
      <c r="GY109" s="225">
        <v>9856.7998046875</v>
      </c>
    </row>
    <row r="110" spans="1:207" x14ac:dyDescent="0.25">
      <c r="A110" s="226">
        <v>45992</v>
      </c>
      <c r="B110" s="225">
        <v>12</v>
      </c>
      <c r="C110" s="225">
        <v>2025</v>
      </c>
      <c r="D110" s="225">
        <v>10128.638671875</v>
      </c>
      <c r="E110" s="225">
        <v>10032.8720703125</v>
      </c>
      <c r="F110" s="225">
        <v>10161.9912109375</v>
      </c>
      <c r="G110" s="225">
        <v>10050.8984375</v>
      </c>
      <c r="H110" s="225">
        <v>10186.0634765625</v>
      </c>
      <c r="I110" s="225">
        <v>10276.32421875</v>
      </c>
      <c r="J110" s="225">
        <v>10080.6826171875</v>
      </c>
      <c r="K110" s="225">
        <v>10070.1640625</v>
      </c>
      <c r="L110" s="225">
        <v>10188.2978515625</v>
      </c>
      <c r="M110" s="225">
        <v>10019.119140625</v>
      </c>
      <c r="N110" s="225">
        <v>10201.484375</v>
      </c>
      <c r="O110" s="225">
        <v>10187.4013671875</v>
      </c>
      <c r="P110" s="225">
        <v>10071.5234375</v>
      </c>
      <c r="Q110" s="225">
        <v>10051.0107421875</v>
      </c>
      <c r="R110" s="225">
        <v>10253.27734375</v>
      </c>
      <c r="S110" s="225">
        <v>10199.11328125</v>
      </c>
      <c r="T110" s="225">
        <v>10277.306640625</v>
      </c>
      <c r="U110" s="225">
        <v>10200.404296875</v>
      </c>
      <c r="V110" s="225">
        <v>10036.2333984375</v>
      </c>
      <c r="W110" s="225">
        <v>10019.8916015625</v>
      </c>
      <c r="X110" s="225">
        <v>10340.1953125</v>
      </c>
      <c r="Y110" s="225">
        <v>10042.9541015625</v>
      </c>
      <c r="Z110" s="225">
        <v>10346.22265625</v>
      </c>
      <c r="AA110" s="225">
        <v>10255.6435546875</v>
      </c>
      <c r="AB110" s="225">
        <v>10137.7958984375</v>
      </c>
      <c r="AC110" s="225">
        <v>10116.3798828125</v>
      </c>
      <c r="AD110" s="225">
        <v>10302.6611328125</v>
      </c>
      <c r="AE110" s="225">
        <v>10211.978515625</v>
      </c>
      <c r="AF110" s="225">
        <v>10227.8720703125</v>
      </c>
      <c r="AG110" s="225">
        <v>10305.158203125</v>
      </c>
      <c r="AH110" s="225">
        <v>10102.390625</v>
      </c>
      <c r="AI110" s="225">
        <v>10092.1962890625</v>
      </c>
      <c r="AJ110" s="225">
        <v>10289.51171875</v>
      </c>
      <c r="AK110" s="225">
        <v>10018.45703125</v>
      </c>
      <c r="AL110" s="225">
        <v>10288.60546875</v>
      </c>
      <c r="AM110" s="225">
        <v>10231.4521484375</v>
      </c>
      <c r="AN110" s="225">
        <v>10122.513671875</v>
      </c>
      <c r="AO110" s="225">
        <v>10155.0322265625</v>
      </c>
      <c r="AP110" s="225">
        <v>10232.4951171875</v>
      </c>
      <c r="AQ110" s="225">
        <v>10218.5556640625</v>
      </c>
      <c r="AR110" s="225">
        <v>10305.78515625</v>
      </c>
      <c r="AS110" s="225">
        <v>10275.751953125</v>
      </c>
      <c r="AT110" s="225">
        <v>10142.185546875</v>
      </c>
      <c r="AU110" s="225">
        <v>10065.3896484375</v>
      </c>
      <c r="AV110" s="225">
        <v>10338.1357421875</v>
      </c>
      <c r="AW110" s="225">
        <v>10042.3037109375</v>
      </c>
      <c r="AX110" s="225">
        <v>10363.7099609375</v>
      </c>
      <c r="AY110" s="225">
        <v>10374.8173828125</v>
      </c>
      <c r="AZ110" s="225">
        <v>10130.5048828125</v>
      </c>
      <c r="BA110" s="225">
        <v>10153.2412109375</v>
      </c>
      <c r="BB110" s="225">
        <v>10334.6103515625</v>
      </c>
      <c r="BC110" s="225">
        <v>10157.3359375</v>
      </c>
      <c r="BD110" s="225">
        <v>10365.4755859375</v>
      </c>
      <c r="BE110" s="225">
        <v>10333.4794921875</v>
      </c>
      <c r="BF110" s="225">
        <v>10096.7099609375</v>
      </c>
      <c r="BG110" s="225">
        <v>10062.3017578125</v>
      </c>
      <c r="BH110" s="225">
        <v>10216.07421875</v>
      </c>
      <c r="BI110" s="225">
        <v>10078.091796875</v>
      </c>
      <c r="BJ110" s="225">
        <v>10308.236328125</v>
      </c>
      <c r="BK110" s="225">
        <v>10379.54296875</v>
      </c>
      <c r="BL110" s="225">
        <v>10656.24609375</v>
      </c>
      <c r="BM110" s="225">
        <v>7467.919921875</v>
      </c>
      <c r="BN110" s="225">
        <v>7670.31396484375</v>
      </c>
      <c r="BO110" s="225">
        <v>11053.4365234375</v>
      </c>
      <c r="BP110" s="225">
        <v>8363.9697265625</v>
      </c>
      <c r="BQ110" s="225">
        <v>11458.6328125</v>
      </c>
      <c r="BR110" s="225">
        <v>10835.54296875</v>
      </c>
      <c r="BS110" s="225">
        <v>9250.501953125</v>
      </c>
      <c r="BT110" s="225">
        <v>8981.962890625</v>
      </c>
      <c r="BU110" s="225">
        <v>9167.9619140625</v>
      </c>
      <c r="BV110" s="225">
        <v>12347.8154296875</v>
      </c>
      <c r="BW110" s="225">
        <v>9846.0966796875</v>
      </c>
      <c r="BX110" s="225">
        <v>10683.6005859375</v>
      </c>
      <c r="BY110" s="225">
        <v>7473.13330078125</v>
      </c>
      <c r="BZ110" s="225">
        <v>7707.5224609375</v>
      </c>
      <c r="CA110" s="225">
        <v>11012.1572265625</v>
      </c>
      <c r="CB110" s="225">
        <v>8392.09765625</v>
      </c>
      <c r="CC110" s="225">
        <v>11495.9033203125</v>
      </c>
      <c r="CD110" s="225">
        <v>10804.548828125</v>
      </c>
      <c r="CE110" s="225">
        <v>9226.259765625</v>
      </c>
      <c r="CF110" s="225">
        <v>9037.58203125</v>
      </c>
      <c r="CG110" s="225">
        <v>8877.607421875</v>
      </c>
      <c r="CH110" s="225">
        <v>12374.5419921875</v>
      </c>
      <c r="CI110" s="225">
        <v>9863.2109375</v>
      </c>
      <c r="CJ110" s="225">
        <v>10705.8017578125</v>
      </c>
      <c r="CK110" s="225">
        <v>7463.9658203125</v>
      </c>
      <c r="CL110" s="225">
        <v>7766.15625</v>
      </c>
      <c r="CM110" s="225">
        <v>10761.3134765625</v>
      </c>
      <c r="CN110" s="225">
        <v>8402.8203125</v>
      </c>
      <c r="CO110" s="225">
        <v>11386.298828125</v>
      </c>
      <c r="CP110" s="225">
        <v>10830.294921875</v>
      </c>
      <c r="CQ110" s="225">
        <v>9249.2255859375</v>
      </c>
      <c r="CR110" s="225">
        <v>9047.6572265625</v>
      </c>
      <c r="CS110" s="225">
        <v>8992.609375</v>
      </c>
      <c r="CT110" s="225">
        <v>12376.2880859375</v>
      </c>
      <c r="CU110" s="225">
        <v>9856.6455078125</v>
      </c>
      <c r="CV110" s="225">
        <v>10721.6044921875</v>
      </c>
      <c r="CW110" s="225">
        <v>7510.74072265625</v>
      </c>
      <c r="CX110" s="225">
        <v>7771.43994140625</v>
      </c>
      <c r="CY110" s="225">
        <v>10821.357421875</v>
      </c>
      <c r="CZ110" s="225">
        <v>8422.5322265625</v>
      </c>
      <c r="DA110" s="225">
        <v>11457.7626953125</v>
      </c>
      <c r="DB110" s="225">
        <v>10752.1630859375</v>
      </c>
      <c r="DC110" s="225">
        <v>9233.8388671875</v>
      </c>
      <c r="DD110" s="225">
        <v>9056.6728515625</v>
      </c>
      <c r="DE110" s="225">
        <v>8960.4853515625</v>
      </c>
      <c r="DF110" s="225">
        <v>12343.615234375</v>
      </c>
      <c r="DG110" s="225">
        <v>9895.7001953125</v>
      </c>
      <c r="DH110" s="225">
        <v>10740.736328125</v>
      </c>
      <c r="DI110" s="225">
        <v>7490.28857421875</v>
      </c>
      <c r="DJ110" s="225">
        <v>7801.4990234375</v>
      </c>
      <c r="DK110" s="225">
        <v>10582.92578125</v>
      </c>
      <c r="DL110" s="225">
        <v>8423.28515625</v>
      </c>
      <c r="DM110" s="225">
        <v>11454.9189453125</v>
      </c>
      <c r="DN110" s="225">
        <v>10799.5625</v>
      </c>
      <c r="DO110" s="225">
        <v>9258.2099609375</v>
      </c>
      <c r="DP110" s="225">
        <v>9085.7001953125</v>
      </c>
      <c r="DQ110" s="225">
        <v>8914.3857421875</v>
      </c>
      <c r="DR110" s="225">
        <v>12331.861328125</v>
      </c>
      <c r="DS110" s="225">
        <v>9854.2216796875</v>
      </c>
      <c r="DT110" s="225">
        <v>10739.6171875</v>
      </c>
      <c r="DU110" s="225">
        <v>7489.361328125</v>
      </c>
      <c r="DV110" s="225">
        <v>7807.64013671875</v>
      </c>
      <c r="DW110" s="225">
        <v>10616.951171875</v>
      </c>
      <c r="DX110" s="225">
        <v>8455.083984375</v>
      </c>
      <c r="DY110" s="225">
        <v>11440.658203125</v>
      </c>
      <c r="DZ110" s="225">
        <v>10772.947265625</v>
      </c>
      <c r="EA110" s="225">
        <v>9249.021484375</v>
      </c>
      <c r="EB110" s="225">
        <v>9059.365234375</v>
      </c>
      <c r="EC110" s="225">
        <v>9075.5029296875</v>
      </c>
      <c r="ED110" s="225">
        <v>12343.45703125</v>
      </c>
      <c r="EE110" s="225">
        <v>9891.400390625</v>
      </c>
      <c r="EF110" s="225">
        <v>10741.3359375</v>
      </c>
      <c r="EG110" s="225">
        <v>7507.37744140625</v>
      </c>
      <c r="EH110" s="225">
        <v>7840.26806640625</v>
      </c>
      <c r="EI110" s="225">
        <v>10649.7587890625</v>
      </c>
      <c r="EJ110" s="225">
        <v>8445.3798828125</v>
      </c>
      <c r="EK110" s="225">
        <v>11369.1806640625</v>
      </c>
      <c r="EL110" s="225">
        <v>10749.7587890625</v>
      </c>
      <c r="EM110" s="225">
        <v>9217.2353515625</v>
      </c>
      <c r="EN110" s="225">
        <v>9090.693359375</v>
      </c>
      <c r="EO110" s="225">
        <v>8944.6123046875</v>
      </c>
      <c r="EP110" s="225">
        <v>12340.0546875</v>
      </c>
      <c r="EQ110" s="225">
        <v>9898.876953125</v>
      </c>
      <c r="ER110" s="225">
        <v>10757.9013671875</v>
      </c>
      <c r="ES110" s="225">
        <v>7502.0830078125</v>
      </c>
      <c r="ET110" s="225">
        <v>7858.83056640625</v>
      </c>
      <c r="EU110" s="225">
        <v>10534.88671875</v>
      </c>
      <c r="EV110" s="225">
        <v>8454.2822265625</v>
      </c>
      <c r="EW110" s="225">
        <v>11250.484375</v>
      </c>
      <c r="EX110" s="225">
        <v>10761.00390625</v>
      </c>
      <c r="EY110" s="225">
        <v>9218.849609375</v>
      </c>
      <c r="EZ110" s="225">
        <v>9095.861328125</v>
      </c>
      <c r="FA110" s="225">
        <v>8980.0458984375</v>
      </c>
      <c r="FB110" s="225">
        <v>12334.662109375</v>
      </c>
      <c r="FC110" s="225">
        <v>9919.2607421875</v>
      </c>
      <c r="FD110" s="225">
        <v>10763.1787109375</v>
      </c>
      <c r="FE110" s="225">
        <v>7524.6025390625</v>
      </c>
      <c r="FF110" s="225">
        <v>7886.46484375</v>
      </c>
      <c r="FG110" s="225">
        <v>10473.91015625</v>
      </c>
      <c r="FH110" s="225">
        <v>8460.80078125</v>
      </c>
      <c r="FI110" s="225">
        <v>11257.8662109375</v>
      </c>
      <c r="FJ110" s="225">
        <v>10756.9453125</v>
      </c>
      <c r="FK110" s="225">
        <v>9235.796875</v>
      </c>
      <c r="FL110" s="225">
        <v>9122.154296875</v>
      </c>
      <c r="FM110" s="225">
        <v>8964.611328125</v>
      </c>
      <c r="FN110" s="225">
        <v>12316.8818359375</v>
      </c>
      <c r="FO110" s="225">
        <v>9923.4404296875</v>
      </c>
      <c r="FP110" s="225">
        <v>10764.5576171875</v>
      </c>
      <c r="FQ110" s="225">
        <v>7521.25244140625</v>
      </c>
      <c r="FR110" s="225">
        <v>7923.33251953125</v>
      </c>
      <c r="FS110" s="225">
        <v>10478.6416015625</v>
      </c>
      <c r="FT110" s="225">
        <v>8472.615234375</v>
      </c>
      <c r="FU110" s="225">
        <v>11147.7275390625</v>
      </c>
      <c r="FV110" s="225">
        <v>10699.9697265625</v>
      </c>
      <c r="FW110" s="225">
        <v>9234.65625</v>
      </c>
      <c r="FX110" s="225">
        <v>9146.4248046875</v>
      </c>
      <c r="FY110" s="225">
        <v>9090.0078125</v>
      </c>
      <c r="FZ110" s="225">
        <v>12286.4814453125</v>
      </c>
      <c r="GA110" s="225">
        <v>9957.8427734375</v>
      </c>
      <c r="GB110" s="225">
        <v>10104.6845703125</v>
      </c>
      <c r="GC110" s="225">
        <v>10101.515625</v>
      </c>
      <c r="GD110" s="225">
        <v>10119.5537109375</v>
      </c>
      <c r="GE110" s="225">
        <v>10096.0244140625</v>
      </c>
      <c r="GF110" s="225">
        <v>10159.53125</v>
      </c>
      <c r="GG110" s="225">
        <v>10130.826171875</v>
      </c>
      <c r="GH110" s="225">
        <v>10166.9951171875</v>
      </c>
      <c r="GI110" s="225">
        <v>10150.0810546875</v>
      </c>
      <c r="GJ110" s="225">
        <v>10170.4111328125</v>
      </c>
      <c r="GK110" s="225">
        <v>10122.541015625</v>
      </c>
      <c r="GL110" s="225">
        <v>10730.0029296875</v>
      </c>
      <c r="GM110" s="225">
        <v>7500.3115234375</v>
      </c>
      <c r="GN110" s="225">
        <v>7822.43310546875</v>
      </c>
      <c r="GO110" s="225">
        <v>10636.982421875</v>
      </c>
      <c r="GP110" s="225">
        <v>8445.521484375</v>
      </c>
      <c r="GQ110" s="225">
        <v>11310.3642578125</v>
      </c>
      <c r="GR110" s="225">
        <v>10758.9111328125</v>
      </c>
      <c r="GS110" s="225">
        <v>9236.0400390625</v>
      </c>
      <c r="GT110" s="225">
        <v>9091.7763671875</v>
      </c>
      <c r="GU110" s="225">
        <v>9003.4248046875</v>
      </c>
      <c r="GV110" s="225">
        <v>12326.4873046875</v>
      </c>
      <c r="GW110" s="225">
        <v>9906.4169921875</v>
      </c>
      <c r="GX110" s="225">
        <v>10136.2568359375</v>
      </c>
      <c r="GY110" s="225">
        <v>10136.255859375</v>
      </c>
    </row>
    <row r="111" spans="1:207" x14ac:dyDescent="0.25">
      <c r="A111" s="226">
        <v>46023</v>
      </c>
      <c r="B111" s="225">
        <v>1</v>
      </c>
      <c r="C111" s="225">
        <v>2026</v>
      </c>
      <c r="D111" s="225">
        <v>10449.2099609375</v>
      </c>
      <c r="E111" s="225">
        <v>10347.0419921875</v>
      </c>
      <c r="F111" s="225">
        <v>10474.8095703125</v>
      </c>
      <c r="G111" s="225">
        <v>10467.9560546875</v>
      </c>
      <c r="H111" s="225">
        <v>10499.8984375</v>
      </c>
      <c r="I111" s="225">
        <v>10591.3291015625</v>
      </c>
      <c r="J111" s="225">
        <v>10391.9287109375</v>
      </c>
      <c r="K111" s="225">
        <v>10376.5263671875</v>
      </c>
      <c r="L111" s="225">
        <v>10495.1591796875</v>
      </c>
      <c r="M111" s="225">
        <v>10427.1611328125</v>
      </c>
      <c r="N111" s="225">
        <v>10506.07421875</v>
      </c>
      <c r="O111" s="225">
        <v>10487.8564453125</v>
      </c>
      <c r="P111" s="225">
        <v>10368.6884765625</v>
      </c>
      <c r="Q111" s="225">
        <v>10351.85546875</v>
      </c>
      <c r="R111" s="225">
        <v>10558.041015625</v>
      </c>
      <c r="S111" s="225">
        <v>10598.78515625</v>
      </c>
      <c r="T111" s="225">
        <v>10589.365234375</v>
      </c>
      <c r="U111" s="225">
        <v>10505.375</v>
      </c>
      <c r="V111" s="225">
        <v>10327.451171875</v>
      </c>
      <c r="W111" s="225">
        <v>10310.44921875</v>
      </c>
      <c r="X111" s="225">
        <v>10646.3408203125</v>
      </c>
      <c r="Y111" s="225">
        <v>10442.669921875</v>
      </c>
      <c r="Z111" s="225">
        <v>10660.9580078125</v>
      </c>
      <c r="AA111" s="225">
        <v>10558.642578125</v>
      </c>
      <c r="AB111" s="225">
        <v>10442.2373046875</v>
      </c>
      <c r="AC111" s="225">
        <v>10410.1953125</v>
      </c>
      <c r="AD111" s="225">
        <v>10600.10546875</v>
      </c>
      <c r="AE111" s="225">
        <v>10603.3291015625</v>
      </c>
      <c r="AF111" s="225">
        <v>10534.931640625</v>
      </c>
      <c r="AG111" s="225">
        <v>10611.689453125</v>
      </c>
      <c r="AH111" s="225">
        <v>10395.984375</v>
      </c>
      <c r="AI111" s="225">
        <v>10384.12890625</v>
      </c>
      <c r="AJ111" s="225">
        <v>10580.95703125</v>
      </c>
      <c r="AK111" s="225">
        <v>10411.9775390625</v>
      </c>
      <c r="AL111" s="225">
        <v>10596.451171875</v>
      </c>
      <c r="AM111" s="225">
        <v>10529.9150390625</v>
      </c>
      <c r="AN111" s="225">
        <v>10404.9951171875</v>
      </c>
      <c r="AO111" s="225">
        <v>10446.5830078125</v>
      </c>
      <c r="AP111" s="225">
        <v>10515.4853515625</v>
      </c>
      <c r="AQ111" s="225">
        <v>10604.1171875</v>
      </c>
      <c r="AR111" s="225">
        <v>10618.6806640625</v>
      </c>
      <c r="AS111" s="225">
        <v>10576.5576171875</v>
      </c>
      <c r="AT111" s="225">
        <v>10421.9658203125</v>
      </c>
      <c r="AU111" s="225">
        <v>10347.5166015625</v>
      </c>
      <c r="AV111" s="225">
        <v>10620.603515625</v>
      </c>
      <c r="AW111" s="225">
        <v>10420.505859375</v>
      </c>
      <c r="AX111" s="225">
        <v>10679.4384765625</v>
      </c>
      <c r="AY111" s="225">
        <v>10671.451171875</v>
      </c>
      <c r="AZ111" s="225">
        <v>10409.671875</v>
      </c>
      <c r="BA111" s="225">
        <v>10434.951171875</v>
      </c>
      <c r="BB111" s="225">
        <v>10615.919921875</v>
      </c>
      <c r="BC111" s="225">
        <v>10552.7333984375</v>
      </c>
      <c r="BD111" s="225">
        <v>10676.4697265625</v>
      </c>
      <c r="BE111" s="225">
        <v>10630.521484375</v>
      </c>
      <c r="BF111" s="225">
        <v>10358.4052734375</v>
      </c>
      <c r="BG111" s="225">
        <v>10327.66796875</v>
      </c>
      <c r="BH111" s="225">
        <v>10484.072265625</v>
      </c>
      <c r="BI111" s="225">
        <v>10431.8603515625</v>
      </c>
      <c r="BJ111" s="225">
        <v>10616.5234375</v>
      </c>
      <c r="BK111" s="225">
        <v>10676.5693359375</v>
      </c>
      <c r="BL111" s="225">
        <v>11144.064453125</v>
      </c>
      <c r="BM111" s="225">
        <v>7585.0009765625</v>
      </c>
      <c r="BN111" s="225">
        <v>7661.8662109375</v>
      </c>
      <c r="BO111" s="225">
        <v>11464.7216796875</v>
      </c>
      <c r="BP111" s="225">
        <v>8517.8994140625</v>
      </c>
      <c r="BQ111" s="225">
        <v>11728.080078125</v>
      </c>
      <c r="BR111" s="225">
        <v>11056.87109375</v>
      </c>
      <c r="BS111" s="225">
        <v>9579.548828125</v>
      </c>
      <c r="BT111" s="225">
        <v>9091.1435546875</v>
      </c>
      <c r="BU111" s="225">
        <v>9228.263671875</v>
      </c>
      <c r="BV111" s="225">
        <v>12840.8251953125</v>
      </c>
      <c r="BW111" s="225">
        <v>10109.875</v>
      </c>
      <c r="BX111" s="225">
        <v>11173.455078125</v>
      </c>
      <c r="BY111" s="225">
        <v>7587.25634765625</v>
      </c>
      <c r="BZ111" s="225">
        <v>7696.5673828125</v>
      </c>
      <c r="CA111" s="225">
        <v>11396.62890625</v>
      </c>
      <c r="CB111" s="225">
        <v>8549.4853515625</v>
      </c>
      <c r="CC111" s="225">
        <v>11768.2578125</v>
      </c>
      <c r="CD111" s="225">
        <v>11027.3818359375</v>
      </c>
      <c r="CE111" s="225">
        <v>9554.9677734375</v>
      </c>
      <c r="CF111" s="225">
        <v>9143.6123046875</v>
      </c>
      <c r="CG111" s="225">
        <v>8934.7939453125</v>
      </c>
      <c r="CH111" s="225">
        <v>12864.02734375</v>
      </c>
      <c r="CI111" s="225">
        <v>10127.1142578125</v>
      </c>
      <c r="CJ111" s="225">
        <v>11198.5302734375</v>
      </c>
      <c r="CK111" s="225">
        <v>7577.783203125</v>
      </c>
      <c r="CL111" s="225">
        <v>7744.0693359375</v>
      </c>
      <c r="CM111" s="225">
        <v>11101.2158203125</v>
      </c>
      <c r="CN111" s="225">
        <v>8558.8740234375</v>
      </c>
      <c r="CO111" s="225">
        <v>11653.1748046875</v>
      </c>
      <c r="CP111" s="225">
        <v>11053.712890625</v>
      </c>
      <c r="CQ111" s="225">
        <v>9581.2998046875</v>
      </c>
      <c r="CR111" s="225">
        <v>9151.0625</v>
      </c>
      <c r="CS111" s="225">
        <v>9052.5087890625</v>
      </c>
      <c r="CT111" s="225">
        <v>12871.54296875</v>
      </c>
      <c r="CU111" s="225">
        <v>10123.0146484375</v>
      </c>
      <c r="CV111" s="225">
        <v>11215.841796875</v>
      </c>
      <c r="CW111" s="225">
        <v>7622.8017578125</v>
      </c>
      <c r="CX111" s="225">
        <v>7754.58935546875</v>
      </c>
      <c r="CY111" s="225">
        <v>11170.13671875</v>
      </c>
      <c r="CZ111" s="225">
        <v>8575.3955078125</v>
      </c>
      <c r="DA111" s="225">
        <v>11727.5</v>
      </c>
      <c r="DB111" s="225">
        <v>10969.6025390625</v>
      </c>
      <c r="DC111" s="225">
        <v>9567.1533203125</v>
      </c>
      <c r="DD111" s="225">
        <v>9152.4248046875</v>
      </c>
      <c r="DE111" s="225">
        <v>9018.8994140625</v>
      </c>
      <c r="DF111" s="225">
        <v>12852.26171875</v>
      </c>
      <c r="DG111" s="225">
        <v>10167.72265625</v>
      </c>
      <c r="DH111" s="225">
        <v>11239.197265625</v>
      </c>
      <c r="DI111" s="225">
        <v>7605.24755859375</v>
      </c>
      <c r="DJ111" s="225">
        <v>7778.92333984375</v>
      </c>
      <c r="DK111" s="225">
        <v>10903.9384765625</v>
      </c>
      <c r="DL111" s="225">
        <v>8578.8642578125</v>
      </c>
      <c r="DM111" s="225">
        <v>11726.568359375</v>
      </c>
      <c r="DN111" s="225">
        <v>11016.3759765625</v>
      </c>
      <c r="DO111" s="225">
        <v>9592.7626953125</v>
      </c>
      <c r="DP111" s="225">
        <v>9179.248046875</v>
      </c>
      <c r="DQ111" s="225">
        <v>8974</v>
      </c>
      <c r="DR111" s="225">
        <v>12843.845703125</v>
      </c>
      <c r="DS111" s="225">
        <v>10126.3876953125</v>
      </c>
      <c r="DT111" s="225">
        <v>11235.9794921875</v>
      </c>
      <c r="DU111" s="225">
        <v>7605.880859375</v>
      </c>
      <c r="DV111" s="225">
        <v>7786.1552734375</v>
      </c>
      <c r="DW111" s="225">
        <v>10934.4931640625</v>
      </c>
      <c r="DX111" s="225">
        <v>8613.404296875</v>
      </c>
      <c r="DY111" s="225">
        <v>11711.7490234375</v>
      </c>
      <c r="DZ111" s="225">
        <v>10989.435546875</v>
      </c>
      <c r="EA111" s="225">
        <v>9584.361328125</v>
      </c>
      <c r="EB111" s="225">
        <v>9152.853515625</v>
      </c>
      <c r="EC111" s="225">
        <v>9134.779296875</v>
      </c>
      <c r="ED111" s="225">
        <v>12852.36328125</v>
      </c>
      <c r="EE111" s="225">
        <v>10163.4033203125</v>
      </c>
      <c r="EF111" s="225">
        <v>11237.865234375</v>
      </c>
      <c r="EG111" s="225">
        <v>7624.58447265625</v>
      </c>
      <c r="EH111" s="225">
        <v>7813.52490234375</v>
      </c>
      <c r="EI111" s="225">
        <v>10974.501953125</v>
      </c>
      <c r="EJ111" s="225">
        <v>8601.939453125</v>
      </c>
      <c r="EK111" s="225">
        <v>11636.2529296875</v>
      </c>
      <c r="EL111" s="225">
        <v>10958.421875</v>
      </c>
      <c r="EM111" s="225">
        <v>9551.9736328125</v>
      </c>
      <c r="EN111" s="225">
        <v>9188.384765625</v>
      </c>
      <c r="EO111" s="225">
        <v>9002.111328125</v>
      </c>
      <c r="EP111" s="225">
        <v>12853.009765625</v>
      </c>
      <c r="EQ111" s="225">
        <v>10173.5419921875</v>
      </c>
      <c r="ER111" s="225">
        <v>11259.0830078125</v>
      </c>
      <c r="ES111" s="225">
        <v>7617.88818359375</v>
      </c>
      <c r="ET111" s="225">
        <v>7830.978515625</v>
      </c>
      <c r="EU111" s="225">
        <v>10845.5380859375</v>
      </c>
      <c r="EV111" s="225">
        <v>8612.1728515625</v>
      </c>
      <c r="EW111" s="225">
        <v>11511.486328125</v>
      </c>
      <c r="EX111" s="225">
        <v>10970.5576171875</v>
      </c>
      <c r="EY111" s="225">
        <v>9553.8798828125</v>
      </c>
      <c r="EZ111" s="225">
        <v>9186.8583984375</v>
      </c>
      <c r="FA111" s="225">
        <v>9036.1767578125</v>
      </c>
      <c r="FB111" s="225">
        <v>12851.212890625</v>
      </c>
      <c r="FC111" s="225">
        <v>10194.7587890625</v>
      </c>
      <c r="FD111" s="225">
        <v>11267.15625</v>
      </c>
      <c r="FE111" s="225">
        <v>7640.97998046875</v>
      </c>
      <c r="FF111" s="225">
        <v>7859.21826171875</v>
      </c>
      <c r="FG111" s="225">
        <v>10778.052734375</v>
      </c>
      <c r="FH111" s="225">
        <v>8615.369140625</v>
      </c>
      <c r="FI111" s="225">
        <v>11519.548828125</v>
      </c>
      <c r="FJ111" s="225">
        <v>10960.2890625</v>
      </c>
      <c r="FK111" s="225">
        <v>9572.68359375</v>
      </c>
      <c r="FL111" s="225">
        <v>9212.212890625</v>
      </c>
      <c r="FM111" s="225">
        <v>9021.1630859375</v>
      </c>
      <c r="FN111" s="225">
        <v>12835.94140625</v>
      </c>
      <c r="FO111" s="225">
        <v>10198.9189453125</v>
      </c>
      <c r="FP111" s="225">
        <v>11269.04296875</v>
      </c>
      <c r="FQ111" s="225">
        <v>7635.0732421875</v>
      </c>
      <c r="FR111" s="225">
        <v>7884.42529296875</v>
      </c>
      <c r="FS111" s="225">
        <v>10769.3017578125</v>
      </c>
      <c r="FT111" s="225">
        <v>8623.9228515625</v>
      </c>
      <c r="FU111" s="225">
        <v>11403.783203125</v>
      </c>
      <c r="FV111" s="225">
        <v>10896.1923828125</v>
      </c>
      <c r="FW111" s="225">
        <v>9575.3515625</v>
      </c>
      <c r="FX111" s="225">
        <v>9238.728515625</v>
      </c>
      <c r="FY111" s="225">
        <v>9147.1435546875</v>
      </c>
      <c r="FZ111" s="225">
        <v>12818.8916015625</v>
      </c>
      <c r="GA111" s="225">
        <v>10235.7138671875</v>
      </c>
      <c r="GB111" s="225">
        <v>10435.06640625</v>
      </c>
      <c r="GC111" s="225">
        <v>10419.2841796875</v>
      </c>
      <c r="GD111" s="225">
        <v>10427.9267578125</v>
      </c>
      <c r="GE111" s="225">
        <v>10397.984375</v>
      </c>
      <c r="GF111" s="225">
        <v>10463.8125</v>
      </c>
      <c r="GG111" s="225">
        <v>10428.4853515625</v>
      </c>
      <c r="GH111" s="225">
        <v>10459.3857421875</v>
      </c>
      <c r="GI111" s="225">
        <v>10436.984375</v>
      </c>
      <c r="GJ111" s="225">
        <v>10455.0224609375</v>
      </c>
      <c r="GK111" s="225">
        <v>10391.1083984375</v>
      </c>
      <c r="GL111" s="225">
        <v>11226.9794921875</v>
      </c>
      <c r="GM111" s="225">
        <v>7615.392578125</v>
      </c>
      <c r="GN111" s="225">
        <v>7797.98828125</v>
      </c>
      <c r="GO111" s="225">
        <v>10961.2294921875</v>
      </c>
      <c r="GP111" s="225">
        <v>8600.294921875</v>
      </c>
      <c r="GQ111" s="225">
        <v>11574.310546875</v>
      </c>
      <c r="GR111" s="225">
        <v>10968.400390625</v>
      </c>
      <c r="GS111" s="225">
        <v>9571.05078125</v>
      </c>
      <c r="GT111" s="225">
        <v>9186.939453125</v>
      </c>
      <c r="GU111" s="225">
        <v>9061.0966796875</v>
      </c>
      <c r="GV111" s="225">
        <v>12842.1025390625</v>
      </c>
      <c r="GW111" s="225">
        <v>10179.759765625</v>
      </c>
      <c r="GX111" s="225">
        <v>10429.794921875</v>
      </c>
      <c r="GY111" s="225">
        <v>10429.794921875</v>
      </c>
    </row>
    <row r="112" spans="1:207" x14ac:dyDescent="0.25">
      <c r="A112" s="226">
        <v>46054</v>
      </c>
      <c r="B112" s="225">
        <v>2</v>
      </c>
      <c r="C112" s="225">
        <v>2026</v>
      </c>
      <c r="D112" s="225">
        <v>10733.5888671875</v>
      </c>
      <c r="E112" s="225">
        <v>10669.5234375</v>
      </c>
      <c r="F112" s="225">
        <v>10864.849609375</v>
      </c>
      <c r="G112" s="225">
        <v>10821.103515625</v>
      </c>
      <c r="H112" s="225">
        <v>10879.27734375</v>
      </c>
      <c r="I112" s="225">
        <v>10940.8017578125</v>
      </c>
      <c r="J112" s="225">
        <v>10664.244140625</v>
      </c>
      <c r="K112" s="225">
        <v>10694.787109375</v>
      </c>
      <c r="L112" s="225">
        <v>10885.650390625</v>
      </c>
      <c r="M112" s="225">
        <v>10770.2587890625</v>
      </c>
      <c r="N112" s="225">
        <v>10882.4482421875</v>
      </c>
      <c r="O112" s="225">
        <v>10818.197265625</v>
      </c>
      <c r="P112" s="225">
        <v>10647.2509765625</v>
      </c>
      <c r="Q112" s="225">
        <v>10672.55078125</v>
      </c>
      <c r="R112" s="225">
        <v>10950.69140625</v>
      </c>
      <c r="S112" s="225">
        <v>10937.5478515625</v>
      </c>
      <c r="T112" s="225">
        <v>10961.5302734375</v>
      </c>
      <c r="U112" s="225">
        <v>10836.4755859375</v>
      </c>
      <c r="V112" s="225">
        <v>10594.7197265625</v>
      </c>
      <c r="W112" s="225">
        <v>10618.001953125</v>
      </c>
      <c r="X112" s="225">
        <v>11044.720703125</v>
      </c>
      <c r="Y112" s="225">
        <v>10774.7890625</v>
      </c>
      <c r="Z112" s="225">
        <v>11033.935546875</v>
      </c>
      <c r="AA112" s="225">
        <v>10889.017578125</v>
      </c>
      <c r="AB112" s="225">
        <v>10720.6728515625</v>
      </c>
      <c r="AC112" s="225">
        <v>10724.525390625</v>
      </c>
      <c r="AD112" s="225">
        <v>10983.3916015625</v>
      </c>
      <c r="AE112" s="225">
        <v>10938.65234375</v>
      </c>
      <c r="AF112" s="225">
        <v>10898.2548828125</v>
      </c>
      <c r="AG112" s="225">
        <v>10938.77734375</v>
      </c>
      <c r="AH112" s="225">
        <v>10670.263671875</v>
      </c>
      <c r="AI112" s="225">
        <v>10699.2294921875</v>
      </c>
      <c r="AJ112" s="225">
        <v>10962.810546875</v>
      </c>
      <c r="AK112" s="225">
        <v>10736.814453125</v>
      </c>
      <c r="AL112" s="225">
        <v>10955.1630859375</v>
      </c>
      <c r="AM112" s="225">
        <v>10845.59375</v>
      </c>
      <c r="AN112" s="225">
        <v>10671.748046875</v>
      </c>
      <c r="AO112" s="225">
        <v>10765.2763671875</v>
      </c>
      <c r="AP112" s="225">
        <v>10888.8134765625</v>
      </c>
      <c r="AQ112" s="225">
        <v>10930.4609375</v>
      </c>
      <c r="AR112" s="225">
        <v>10963.396484375</v>
      </c>
      <c r="AS112" s="225">
        <v>10897.376953125</v>
      </c>
      <c r="AT112" s="225">
        <v>10692.5869140625</v>
      </c>
      <c r="AU112" s="225">
        <v>10654.1953125</v>
      </c>
      <c r="AV112" s="225">
        <v>11005.2451171875</v>
      </c>
      <c r="AW112" s="225">
        <v>10731.4140625</v>
      </c>
      <c r="AX112" s="225">
        <v>11021.8896484375</v>
      </c>
      <c r="AY112" s="225">
        <v>10989.7177734375</v>
      </c>
      <c r="AZ112" s="225">
        <v>10682.4765625</v>
      </c>
      <c r="BA112" s="225">
        <v>10747.6513671875</v>
      </c>
      <c r="BB112" s="225">
        <v>11008.3125</v>
      </c>
      <c r="BC112" s="225">
        <v>10867.6728515625</v>
      </c>
      <c r="BD112" s="225">
        <v>11020.8046875</v>
      </c>
      <c r="BE112" s="225">
        <v>10953.9765625</v>
      </c>
      <c r="BF112" s="225">
        <v>10625.5361328125</v>
      </c>
      <c r="BG112" s="225">
        <v>10635.728515625</v>
      </c>
      <c r="BH112" s="225">
        <v>10855.3603515625</v>
      </c>
      <c r="BI112" s="225">
        <v>10723.806640625</v>
      </c>
      <c r="BJ112" s="225">
        <v>10942.650390625</v>
      </c>
      <c r="BK112" s="225">
        <v>11006.228515625</v>
      </c>
      <c r="BL112" s="225">
        <v>11547.072265625</v>
      </c>
      <c r="BM112" s="225">
        <v>7644.25634765625</v>
      </c>
      <c r="BN112" s="225">
        <v>7669.5859375</v>
      </c>
      <c r="BO112" s="225">
        <v>12236.115234375</v>
      </c>
      <c r="BP112" s="225">
        <v>8734.755859375</v>
      </c>
      <c r="BQ112" s="225">
        <v>12013.7314453125</v>
      </c>
      <c r="BR112" s="225">
        <v>11294.2626953125</v>
      </c>
      <c r="BS112" s="225">
        <v>9752.3115234375</v>
      </c>
      <c r="BT112" s="225">
        <v>9314.779296875</v>
      </c>
      <c r="BU112" s="225">
        <v>9334.26171875</v>
      </c>
      <c r="BV112" s="225">
        <v>13234.9130859375</v>
      </c>
      <c r="BW112" s="225">
        <v>10427.7275390625</v>
      </c>
      <c r="BX112" s="225">
        <v>11569.1142578125</v>
      </c>
      <c r="BY112" s="225">
        <v>7641.26806640625</v>
      </c>
      <c r="BZ112" s="225">
        <v>7705.29736328125</v>
      </c>
      <c r="CA112" s="225">
        <v>12189.25390625</v>
      </c>
      <c r="CB112" s="225">
        <v>8763.0341796875</v>
      </c>
      <c r="CC112" s="225">
        <v>12060.0087890625</v>
      </c>
      <c r="CD112" s="225">
        <v>11261.8203125</v>
      </c>
      <c r="CE112" s="225">
        <v>9726.4970703125</v>
      </c>
      <c r="CF112" s="225">
        <v>9357.208984375</v>
      </c>
      <c r="CG112" s="225">
        <v>9046.0771484375</v>
      </c>
      <c r="CH112" s="225">
        <v>13258.3134765625</v>
      </c>
      <c r="CI112" s="225">
        <v>10446.291015625</v>
      </c>
      <c r="CJ112" s="225">
        <v>11588.9140625</v>
      </c>
      <c r="CK112" s="225">
        <v>7627.3662109375</v>
      </c>
      <c r="CL112" s="225">
        <v>7748.67138671875</v>
      </c>
      <c r="CM112" s="225">
        <v>11866.404296875</v>
      </c>
      <c r="CN112" s="225">
        <v>8774.9150390625</v>
      </c>
      <c r="CO112" s="225">
        <v>11937.6103515625</v>
      </c>
      <c r="CP112" s="225">
        <v>11284.3759765625</v>
      </c>
      <c r="CQ112" s="225">
        <v>9755.419921875</v>
      </c>
      <c r="CR112" s="225">
        <v>9364.78125</v>
      </c>
      <c r="CS112" s="225">
        <v>9159.7626953125</v>
      </c>
      <c r="CT112" s="225">
        <v>13267.4736328125</v>
      </c>
      <c r="CU112" s="225">
        <v>10450.0283203125</v>
      </c>
      <c r="CV112" s="225">
        <v>11602.0478515625</v>
      </c>
      <c r="CW112" s="225">
        <v>7671.39111328125</v>
      </c>
      <c r="CX112" s="225">
        <v>7759.35888671875</v>
      </c>
      <c r="CY112" s="225">
        <v>11949.775390625</v>
      </c>
      <c r="CZ112" s="225">
        <v>8796.0810546875</v>
      </c>
      <c r="DA112" s="225">
        <v>12017.8193359375</v>
      </c>
      <c r="DB112" s="225">
        <v>11187.6572265625</v>
      </c>
      <c r="DC112" s="225">
        <v>9741.37890625</v>
      </c>
      <c r="DD112" s="225">
        <v>9379.724609375</v>
      </c>
      <c r="DE112" s="225">
        <v>9131.1201171875</v>
      </c>
      <c r="DF112" s="225">
        <v>13241.0869140625</v>
      </c>
      <c r="DG112" s="225">
        <v>10497.43359375</v>
      </c>
      <c r="DH112" s="225">
        <v>11621.9560546875</v>
      </c>
      <c r="DI112" s="225">
        <v>7655.88330078125</v>
      </c>
      <c r="DJ112" s="225">
        <v>7780.1982421875</v>
      </c>
      <c r="DK112" s="225">
        <v>11649.8134765625</v>
      </c>
      <c r="DL112" s="225">
        <v>8796.201171875</v>
      </c>
      <c r="DM112" s="225">
        <v>12018.1103515625</v>
      </c>
      <c r="DN112" s="225">
        <v>11239.7021484375</v>
      </c>
      <c r="DO112" s="225">
        <v>9768.3671875</v>
      </c>
      <c r="DP112" s="225">
        <v>9406.2880859375</v>
      </c>
      <c r="DQ112" s="225">
        <v>9083.3740234375</v>
      </c>
      <c r="DR112" s="225">
        <v>13235.31640625</v>
      </c>
      <c r="DS112" s="225">
        <v>10458.4638671875</v>
      </c>
      <c r="DT112" s="225">
        <v>11612.6201171875</v>
      </c>
      <c r="DU112" s="225">
        <v>7657.6220703125</v>
      </c>
      <c r="DV112" s="225">
        <v>7790.16748046875</v>
      </c>
      <c r="DW112" s="225">
        <v>11692.01953125</v>
      </c>
      <c r="DX112" s="225">
        <v>8828.3203125</v>
      </c>
      <c r="DY112" s="225">
        <v>12004.482421875</v>
      </c>
      <c r="DZ112" s="225">
        <v>11204.5341796875</v>
      </c>
      <c r="EA112" s="225">
        <v>9760.095703125</v>
      </c>
      <c r="EB112" s="225">
        <v>9379.7744140625</v>
      </c>
      <c r="EC112" s="225">
        <v>9246.0673828125</v>
      </c>
      <c r="ED112" s="225">
        <v>13241.314453125</v>
      </c>
      <c r="EE112" s="225">
        <v>10497.3525390625</v>
      </c>
      <c r="EF112" s="225">
        <v>11611.595703125</v>
      </c>
      <c r="EG112" s="225">
        <v>7674.9384765625</v>
      </c>
      <c r="EH112" s="225">
        <v>7817.94189453125</v>
      </c>
      <c r="EI112" s="225">
        <v>11738.75</v>
      </c>
      <c r="EJ112" s="225">
        <v>8819.912109375</v>
      </c>
      <c r="EK112" s="225">
        <v>11923.4150390625</v>
      </c>
      <c r="EL112" s="225">
        <v>11169.3798828125</v>
      </c>
      <c r="EM112" s="225">
        <v>9726.1904296875</v>
      </c>
      <c r="EN112" s="225">
        <v>9400.7314453125</v>
      </c>
      <c r="EO112" s="225">
        <v>9112.490234375</v>
      </c>
      <c r="EP112" s="225">
        <v>13236.3330078125</v>
      </c>
      <c r="EQ112" s="225">
        <v>10507.123046875</v>
      </c>
      <c r="ER112" s="225">
        <v>11629.4921875</v>
      </c>
      <c r="ES112" s="225">
        <v>7669.63818359375</v>
      </c>
      <c r="ET112" s="225">
        <v>7832.9716796875</v>
      </c>
      <c r="EU112" s="225">
        <v>11586.0234375</v>
      </c>
      <c r="EV112" s="225">
        <v>8827.1171875</v>
      </c>
      <c r="EW112" s="225">
        <v>11794.8701171875</v>
      </c>
      <c r="EX112" s="225">
        <v>11178.66796875</v>
      </c>
      <c r="EY112" s="225">
        <v>9728.1435546875</v>
      </c>
      <c r="EZ112" s="225">
        <v>9410.56640625</v>
      </c>
      <c r="FA112" s="225">
        <v>9155.5888671875</v>
      </c>
      <c r="FB112" s="225">
        <v>13233.486328125</v>
      </c>
      <c r="FC112" s="225">
        <v>10530.2841796875</v>
      </c>
      <c r="FD112" s="225">
        <v>11630.888671875</v>
      </c>
      <c r="FE112" s="225">
        <v>7689.6572265625</v>
      </c>
      <c r="FF112" s="225">
        <v>7861.67138671875</v>
      </c>
      <c r="FG112" s="225">
        <v>11509.53125</v>
      </c>
      <c r="FH112" s="225">
        <v>8836.654296875</v>
      </c>
      <c r="FI112" s="225">
        <v>11802.6474609375</v>
      </c>
      <c r="FJ112" s="225">
        <v>11170.375</v>
      </c>
      <c r="FK112" s="225">
        <v>9748.46484375</v>
      </c>
      <c r="FL112" s="225">
        <v>9429.982421875</v>
      </c>
      <c r="FM112" s="225">
        <v>9130.939453125</v>
      </c>
      <c r="FN112" s="225">
        <v>13221.1357421875</v>
      </c>
      <c r="FO112" s="225">
        <v>10538.982421875</v>
      </c>
      <c r="FP112" s="225">
        <v>11626.5888671875</v>
      </c>
      <c r="FQ112" s="225">
        <v>7679.25927734375</v>
      </c>
      <c r="FR112" s="225">
        <v>7886.22705078125</v>
      </c>
      <c r="FS112" s="225">
        <v>11505.384765625</v>
      </c>
      <c r="FT112" s="225">
        <v>8850.6220703125</v>
      </c>
      <c r="FU112" s="225">
        <v>11681.73046875</v>
      </c>
      <c r="FV112" s="225">
        <v>11100.62109375</v>
      </c>
      <c r="FW112" s="225">
        <v>9753.3134765625</v>
      </c>
      <c r="FX112" s="225">
        <v>9442.533203125</v>
      </c>
      <c r="FY112" s="225">
        <v>9270.5546875</v>
      </c>
      <c r="FZ112" s="225">
        <v>13187.46484375</v>
      </c>
      <c r="GA112" s="225">
        <v>10577.943359375</v>
      </c>
      <c r="GB112" s="225">
        <v>10766.4833984375</v>
      </c>
      <c r="GC112" s="225">
        <v>10741.2236328125</v>
      </c>
      <c r="GD112" s="225">
        <v>10748.400390625</v>
      </c>
      <c r="GE112" s="225">
        <v>10706.498046875</v>
      </c>
      <c r="GF112" s="225">
        <v>10775.341796875</v>
      </c>
      <c r="GG112" s="225">
        <v>10735.865234375</v>
      </c>
      <c r="GH112" s="225">
        <v>10762.0576171875</v>
      </c>
      <c r="GI112" s="225">
        <v>10734.0302734375</v>
      </c>
      <c r="GJ112" s="225">
        <v>10753.8623046875</v>
      </c>
      <c r="GK112" s="225">
        <v>10680.55078125</v>
      </c>
      <c r="GL112" s="225">
        <v>11605.8603515625</v>
      </c>
      <c r="GM112" s="225">
        <v>7665.33642578125</v>
      </c>
      <c r="GN112" s="225">
        <v>7801.72216796875</v>
      </c>
      <c r="GO112" s="225">
        <v>11713.9921875</v>
      </c>
      <c r="GP112" s="225">
        <v>8820.208984375</v>
      </c>
      <c r="GQ112" s="225">
        <v>11859.150390625</v>
      </c>
      <c r="GR112" s="225">
        <v>11182.734375</v>
      </c>
      <c r="GS112" s="225">
        <v>9746.09375</v>
      </c>
      <c r="GT112" s="225">
        <v>9403.646484375</v>
      </c>
      <c r="GU112" s="225">
        <v>9175.111328125</v>
      </c>
      <c r="GV112" s="225">
        <v>13225.13671875</v>
      </c>
      <c r="GW112" s="225">
        <v>10514.1669921875</v>
      </c>
      <c r="GX112" s="225">
        <v>10734.712890625</v>
      </c>
      <c r="GY112" s="225">
        <v>10734.7119140625</v>
      </c>
    </row>
    <row r="113" spans="1:207" x14ac:dyDescent="0.25">
      <c r="A113" s="226">
        <v>46082</v>
      </c>
      <c r="B113" s="225">
        <v>3</v>
      </c>
      <c r="C113" s="225">
        <v>2026</v>
      </c>
      <c r="D113" s="225">
        <v>11084.880859375</v>
      </c>
      <c r="E113" s="225">
        <v>11020.462890625</v>
      </c>
      <c r="F113" s="225">
        <v>11295.359375</v>
      </c>
      <c r="G113" s="225">
        <v>11282.7890625</v>
      </c>
      <c r="H113" s="225">
        <v>11235.21484375</v>
      </c>
      <c r="I113" s="225">
        <v>11204.5107421875</v>
      </c>
      <c r="J113" s="225">
        <v>11010.4794921875</v>
      </c>
      <c r="K113" s="225">
        <v>11045.5400390625</v>
      </c>
      <c r="L113" s="225">
        <v>11316.521484375</v>
      </c>
      <c r="M113" s="225">
        <v>11236.0283203125</v>
      </c>
      <c r="N113" s="225">
        <v>11236.8310546875</v>
      </c>
      <c r="O113" s="225">
        <v>11080.9228515625</v>
      </c>
      <c r="P113" s="225">
        <v>11005.865234375</v>
      </c>
      <c r="Q113" s="225">
        <v>11023.7890625</v>
      </c>
      <c r="R113" s="225">
        <v>11384.169921875</v>
      </c>
      <c r="S113" s="225">
        <v>11396.4853515625</v>
      </c>
      <c r="T113" s="225">
        <v>11318.8583984375</v>
      </c>
      <c r="U113" s="225">
        <v>11098.6064453125</v>
      </c>
      <c r="V113" s="225">
        <v>10949.416015625</v>
      </c>
      <c r="W113" s="225">
        <v>10966.97265625</v>
      </c>
      <c r="X113" s="225">
        <v>11491.96875</v>
      </c>
      <c r="Y113" s="225">
        <v>11234.34375</v>
      </c>
      <c r="Z113" s="225">
        <v>11391.806640625</v>
      </c>
      <c r="AA113" s="225">
        <v>11154.8837890625</v>
      </c>
      <c r="AB113" s="225">
        <v>11075.416015625</v>
      </c>
      <c r="AC113" s="225">
        <v>11072.7080078125</v>
      </c>
      <c r="AD113" s="225">
        <v>11433.2490234375</v>
      </c>
      <c r="AE113" s="225">
        <v>11396.478515625</v>
      </c>
      <c r="AF113" s="225">
        <v>11253.0712890625</v>
      </c>
      <c r="AG113" s="225">
        <v>11209.2265625</v>
      </c>
      <c r="AH113" s="225">
        <v>11040.5087890625</v>
      </c>
      <c r="AI113" s="225">
        <v>11049.78125</v>
      </c>
      <c r="AJ113" s="225">
        <v>11404.2333984375</v>
      </c>
      <c r="AK113" s="225">
        <v>11183.8447265625</v>
      </c>
      <c r="AL113" s="225">
        <v>11304.556640625</v>
      </c>
      <c r="AM113" s="225">
        <v>11107.916015625</v>
      </c>
      <c r="AN113" s="225">
        <v>11037.482421875</v>
      </c>
      <c r="AO113" s="225">
        <v>11121.16015625</v>
      </c>
      <c r="AP113" s="225">
        <v>11324.783203125</v>
      </c>
      <c r="AQ113" s="225">
        <v>11376.4072265625</v>
      </c>
      <c r="AR113" s="225">
        <v>11312.6650390625</v>
      </c>
      <c r="AS113" s="225">
        <v>11162.01171875</v>
      </c>
      <c r="AT113" s="225">
        <v>11060.244140625</v>
      </c>
      <c r="AU113" s="225">
        <v>11001.41796875</v>
      </c>
      <c r="AV113" s="225">
        <v>11451.6884765625</v>
      </c>
      <c r="AW113" s="225">
        <v>11182.1904296875</v>
      </c>
      <c r="AX113" s="225">
        <v>11372.34765625</v>
      </c>
      <c r="AY113" s="225">
        <v>11263.2412109375</v>
      </c>
      <c r="AZ113" s="225">
        <v>11050.595703125</v>
      </c>
      <c r="BA113" s="225">
        <v>11101.9873046875</v>
      </c>
      <c r="BB113" s="225">
        <v>11446.4140625</v>
      </c>
      <c r="BC113" s="225">
        <v>11350.8876953125</v>
      </c>
      <c r="BD113" s="225">
        <v>11367.220703125</v>
      </c>
      <c r="BE113" s="225">
        <v>11221.474609375</v>
      </c>
      <c r="BF113" s="225">
        <v>10987.46875</v>
      </c>
      <c r="BG113" s="225">
        <v>10976.4697265625</v>
      </c>
      <c r="BH113" s="225">
        <v>11277.1201171875</v>
      </c>
      <c r="BI113" s="225">
        <v>11134.8935546875</v>
      </c>
      <c r="BJ113" s="225">
        <v>11282.1796875</v>
      </c>
      <c r="BK113" s="225">
        <v>11263.7177734375</v>
      </c>
      <c r="BL113" s="225">
        <v>11970.427734375</v>
      </c>
      <c r="BM113" s="225">
        <v>7808.962890625</v>
      </c>
      <c r="BN113" s="225">
        <v>7876.2822265625</v>
      </c>
      <c r="BO113" s="225">
        <v>12771.443359375</v>
      </c>
      <c r="BP113" s="225">
        <v>8841.8115234375</v>
      </c>
      <c r="BQ113" s="225">
        <v>12316.9951171875</v>
      </c>
      <c r="BR113" s="225">
        <v>11746.466796875</v>
      </c>
      <c r="BS113" s="225">
        <v>10034.9501953125</v>
      </c>
      <c r="BT113" s="225">
        <v>9645.6064453125</v>
      </c>
      <c r="BU113" s="225">
        <v>10551.1826171875</v>
      </c>
      <c r="BV113" s="225">
        <v>13708.322265625</v>
      </c>
      <c r="BW113" s="225">
        <v>10605.533203125</v>
      </c>
      <c r="BX113" s="225">
        <v>11984.2529296875</v>
      </c>
      <c r="BY113" s="225">
        <v>7805.208984375</v>
      </c>
      <c r="BZ113" s="225">
        <v>7912.96240234375</v>
      </c>
      <c r="CA113" s="225">
        <v>12689.216796875</v>
      </c>
      <c r="CB113" s="225">
        <v>8874.181640625</v>
      </c>
      <c r="CC113" s="225">
        <v>12365.310546875</v>
      </c>
      <c r="CD113" s="225">
        <v>11719.81640625</v>
      </c>
      <c r="CE113" s="225">
        <v>10008.6552734375</v>
      </c>
      <c r="CF113" s="225">
        <v>9686.98046875</v>
      </c>
      <c r="CG113" s="225">
        <v>10228.3125</v>
      </c>
      <c r="CH113" s="225">
        <v>13724.6083984375</v>
      </c>
      <c r="CI113" s="225">
        <v>10624.5810546875</v>
      </c>
      <c r="CJ113" s="225">
        <v>11997.4169921875</v>
      </c>
      <c r="CK113" s="225">
        <v>7791.142578125</v>
      </c>
      <c r="CL113" s="225">
        <v>7969.6162109375</v>
      </c>
      <c r="CM113" s="225">
        <v>12325.0107421875</v>
      </c>
      <c r="CN113" s="225">
        <v>8886.2333984375</v>
      </c>
      <c r="CO113" s="225">
        <v>12248.5390625</v>
      </c>
      <c r="CP113" s="225">
        <v>11736.7529296875</v>
      </c>
      <c r="CQ113" s="225">
        <v>10039.1650390625</v>
      </c>
      <c r="CR113" s="225">
        <v>9702.2666015625</v>
      </c>
      <c r="CS113" s="225">
        <v>10261.78125</v>
      </c>
      <c r="CT113" s="225">
        <v>13733.0244140625</v>
      </c>
      <c r="CU113" s="225">
        <v>10626.9736328125</v>
      </c>
      <c r="CV113" s="225">
        <v>12005.4931640625</v>
      </c>
      <c r="CW113" s="225">
        <v>7834.56396484375</v>
      </c>
      <c r="CX113" s="225">
        <v>7979.06005859375</v>
      </c>
      <c r="CY113" s="225">
        <v>12410.7080078125</v>
      </c>
      <c r="CZ113" s="225">
        <v>8906.890625</v>
      </c>
      <c r="DA113" s="225">
        <v>12325.4443359375</v>
      </c>
      <c r="DB113" s="225">
        <v>11649.171875</v>
      </c>
      <c r="DC113" s="225">
        <v>10024.7373046875</v>
      </c>
      <c r="DD113" s="225">
        <v>9715.76953125</v>
      </c>
      <c r="DE113" s="225">
        <v>10227.650390625</v>
      </c>
      <c r="DF113" s="225">
        <v>13702.90234375</v>
      </c>
      <c r="DG113" s="225">
        <v>10673.4375</v>
      </c>
      <c r="DH113" s="225">
        <v>12020.7548828125</v>
      </c>
      <c r="DI113" s="225">
        <v>7819.61181640625</v>
      </c>
      <c r="DJ113" s="225">
        <v>8005.80712890625</v>
      </c>
      <c r="DK113" s="225">
        <v>12081.8642578125</v>
      </c>
      <c r="DL113" s="225">
        <v>8910.7392578125</v>
      </c>
      <c r="DM113" s="225">
        <v>12328.6650390625</v>
      </c>
      <c r="DN113" s="225">
        <v>11692.65234375</v>
      </c>
      <c r="DO113" s="225">
        <v>10052.99609375</v>
      </c>
      <c r="DP113" s="225">
        <v>9748.841796875</v>
      </c>
      <c r="DQ113" s="225">
        <v>10196.68359375</v>
      </c>
      <c r="DR113" s="225">
        <v>13697.7333984375</v>
      </c>
      <c r="DS113" s="225">
        <v>10633.150390625</v>
      </c>
      <c r="DT113" s="225">
        <v>12006.978515625</v>
      </c>
      <c r="DU113" s="225">
        <v>7820.50830078125</v>
      </c>
      <c r="DV113" s="225">
        <v>8015.1396484375</v>
      </c>
      <c r="DW113" s="225">
        <v>12112.6884765625</v>
      </c>
      <c r="DX113" s="225">
        <v>8940.7333984375</v>
      </c>
      <c r="DY113" s="225">
        <v>12315.6181640625</v>
      </c>
      <c r="DZ113" s="225">
        <v>11661.51171875</v>
      </c>
      <c r="EA113" s="225">
        <v>10044.4697265625</v>
      </c>
      <c r="EB113" s="225">
        <v>9718.408203125</v>
      </c>
      <c r="EC113" s="225">
        <v>10313.8779296875</v>
      </c>
      <c r="ED113" s="225">
        <v>13694.5341796875</v>
      </c>
      <c r="EE113" s="225">
        <v>10673.4951171875</v>
      </c>
      <c r="EF113" s="225">
        <v>12003.21484375</v>
      </c>
      <c r="EG113" s="225">
        <v>7836.650390625</v>
      </c>
      <c r="EH113" s="225">
        <v>8048.1376953125</v>
      </c>
      <c r="EI113" s="225">
        <v>12156.9091796875</v>
      </c>
      <c r="EJ113" s="225">
        <v>8930.541015625</v>
      </c>
      <c r="EK113" s="225">
        <v>12237.6376953125</v>
      </c>
      <c r="EL113" s="225">
        <v>11626.994140625</v>
      </c>
      <c r="EM113" s="225">
        <v>10009.1650390625</v>
      </c>
      <c r="EN113" s="225">
        <v>9733.7421875</v>
      </c>
      <c r="EO113" s="225">
        <v>10187.3046875</v>
      </c>
      <c r="EP113" s="225">
        <v>13684.9248046875</v>
      </c>
      <c r="EQ113" s="225">
        <v>10682.8642578125</v>
      </c>
      <c r="ER113" s="225">
        <v>12016.1181640625</v>
      </c>
      <c r="ES113" s="225">
        <v>7832.708984375</v>
      </c>
      <c r="ET113" s="225">
        <v>8068.86572265625</v>
      </c>
      <c r="EU113" s="225">
        <v>11998.822265625</v>
      </c>
      <c r="EV113" s="225">
        <v>8941.3349609375</v>
      </c>
      <c r="EW113" s="225">
        <v>12114.9482421875</v>
      </c>
      <c r="EX113" s="225">
        <v>11634.580078125</v>
      </c>
      <c r="EY113" s="225">
        <v>10011.205078125</v>
      </c>
      <c r="EZ113" s="225">
        <v>9744.5791015625</v>
      </c>
      <c r="FA113" s="225">
        <v>10207.83984375</v>
      </c>
      <c r="FB113" s="225">
        <v>13681.552734375</v>
      </c>
      <c r="FC113" s="225">
        <v>10705.9765625</v>
      </c>
      <c r="FD113" s="225">
        <v>12011.015625</v>
      </c>
      <c r="FE113" s="225">
        <v>7851.95458984375</v>
      </c>
      <c r="FF113" s="225">
        <v>8098.69921875</v>
      </c>
      <c r="FG113" s="225">
        <v>11907.4609375</v>
      </c>
      <c r="FH113" s="225">
        <v>8948.9853515625</v>
      </c>
      <c r="FI113" s="225">
        <v>12123.3818359375</v>
      </c>
      <c r="FJ113" s="225">
        <v>11626.13671875</v>
      </c>
      <c r="FK113" s="225">
        <v>10032.560546875</v>
      </c>
      <c r="FL113" s="225">
        <v>9763.9443359375</v>
      </c>
      <c r="FM113" s="225">
        <v>10162.6279296875</v>
      </c>
      <c r="FN113" s="225">
        <v>13672.029296875</v>
      </c>
      <c r="FO113" s="225">
        <v>10716.080078125</v>
      </c>
      <c r="FP113" s="225">
        <v>12000.408203125</v>
      </c>
      <c r="FQ113" s="225">
        <v>7840.6357421875</v>
      </c>
      <c r="FR113" s="225">
        <v>8134.6455078125</v>
      </c>
      <c r="FS113" s="225">
        <v>11891.2099609375</v>
      </c>
      <c r="FT113" s="225">
        <v>8961.154296875</v>
      </c>
      <c r="FU113" s="225">
        <v>12007.189453125</v>
      </c>
      <c r="FV113" s="225">
        <v>11562.923828125</v>
      </c>
      <c r="FW113" s="225">
        <v>10037.8408203125</v>
      </c>
      <c r="FX113" s="225">
        <v>9769.9658203125</v>
      </c>
      <c r="FY113" s="225">
        <v>10290.341796875</v>
      </c>
      <c r="FZ113" s="225">
        <v>13625.4541015625</v>
      </c>
      <c r="GA113" s="225">
        <v>10756.1328125</v>
      </c>
      <c r="GB113" s="225">
        <v>11143.5908203125</v>
      </c>
      <c r="GC113" s="225">
        <v>11110.7578125</v>
      </c>
      <c r="GD113" s="225">
        <v>11118.32421875</v>
      </c>
      <c r="GE113" s="225">
        <v>11070.935546875</v>
      </c>
      <c r="GF113" s="225">
        <v>11138.1484375</v>
      </c>
      <c r="GG113" s="225">
        <v>11099.919921875</v>
      </c>
      <c r="GH113" s="225">
        <v>11124.6328125</v>
      </c>
      <c r="GI113" s="225">
        <v>11093.771484375</v>
      </c>
      <c r="GJ113" s="225">
        <v>11114.2021484375</v>
      </c>
      <c r="GK113" s="225">
        <v>11029.4794921875</v>
      </c>
      <c r="GL113" s="225">
        <v>12002.232421875</v>
      </c>
      <c r="GM113" s="225">
        <v>7828.1552734375</v>
      </c>
      <c r="GN113" s="225">
        <v>8030.6298828125</v>
      </c>
      <c r="GO113" s="225">
        <v>12141.9248046875</v>
      </c>
      <c r="GP113" s="225">
        <v>8931.8603515625</v>
      </c>
      <c r="GQ113" s="225">
        <v>12176.0185546875</v>
      </c>
      <c r="GR113" s="225">
        <v>11640.2119140625</v>
      </c>
      <c r="GS113" s="225">
        <v>10029.794921875</v>
      </c>
      <c r="GT113" s="225">
        <v>9737.0859375</v>
      </c>
      <c r="GU113" s="225">
        <v>10239.8095703125</v>
      </c>
      <c r="GV113" s="225">
        <v>13676.4599609375</v>
      </c>
      <c r="GW113" s="225">
        <v>10690.927734375</v>
      </c>
      <c r="GX113" s="225">
        <v>11096.2802734375</v>
      </c>
      <c r="GY113" s="225">
        <v>11096.2802734375</v>
      </c>
    </row>
    <row r="114" spans="1:207" x14ac:dyDescent="0.25">
      <c r="A114" s="226">
        <v>46113</v>
      </c>
      <c r="B114" s="225">
        <v>4</v>
      </c>
      <c r="C114" s="225">
        <v>2026</v>
      </c>
      <c r="D114" s="225">
        <v>11361.7236328125</v>
      </c>
      <c r="E114" s="225">
        <v>11260.2529296875</v>
      </c>
      <c r="F114" s="225">
        <v>11563.400390625</v>
      </c>
      <c r="G114" s="225">
        <v>11585.9296875</v>
      </c>
      <c r="H114" s="225">
        <v>11429.60546875</v>
      </c>
      <c r="I114" s="225">
        <v>11476.59765625</v>
      </c>
      <c r="J114" s="225">
        <v>11280.830078125</v>
      </c>
      <c r="K114" s="225">
        <v>11297.341796875</v>
      </c>
      <c r="L114" s="225">
        <v>11600.1572265625</v>
      </c>
      <c r="M114" s="225">
        <v>11536.404296875</v>
      </c>
      <c r="N114" s="225">
        <v>11444.443359375</v>
      </c>
      <c r="O114" s="225">
        <v>11352.392578125</v>
      </c>
      <c r="P114" s="225">
        <v>11297.0009765625</v>
      </c>
      <c r="Q114" s="225">
        <v>11280.33203125</v>
      </c>
      <c r="R114" s="225">
        <v>11679.9169921875</v>
      </c>
      <c r="S114" s="225">
        <v>11727.458984375</v>
      </c>
      <c r="T114" s="225">
        <v>11542.8818359375</v>
      </c>
      <c r="U114" s="225">
        <v>11373.88671875</v>
      </c>
      <c r="V114" s="225">
        <v>11239.11328125</v>
      </c>
      <c r="W114" s="225">
        <v>11221.9208984375</v>
      </c>
      <c r="X114" s="225">
        <v>11802.2666015625</v>
      </c>
      <c r="Y114" s="225">
        <v>11536.908203125</v>
      </c>
      <c r="Z114" s="225">
        <v>11628.5234375</v>
      </c>
      <c r="AA114" s="225">
        <v>11441.59375</v>
      </c>
      <c r="AB114" s="225">
        <v>11365.396484375</v>
      </c>
      <c r="AC114" s="225">
        <v>11335.5458984375</v>
      </c>
      <c r="AD114" s="225">
        <v>11740.607421875</v>
      </c>
      <c r="AE114" s="225">
        <v>11729.5673828125</v>
      </c>
      <c r="AF114" s="225">
        <v>11482.3359375</v>
      </c>
      <c r="AG114" s="225">
        <v>11494.9873046875</v>
      </c>
      <c r="AH114" s="225">
        <v>11340.7080078125</v>
      </c>
      <c r="AI114" s="225">
        <v>11312.1044921875</v>
      </c>
      <c r="AJ114" s="225">
        <v>11713.1337890625</v>
      </c>
      <c r="AK114" s="225">
        <v>11494.0634765625</v>
      </c>
      <c r="AL114" s="225">
        <v>11547.1884765625</v>
      </c>
      <c r="AM114" s="225">
        <v>11385.54296875</v>
      </c>
      <c r="AN114" s="225">
        <v>11338.740234375</v>
      </c>
      <c r="AO114" s="225">
        <v>11391.7705078125</v>
      </c>
      <c r="AP114" s="225">
        <v>11631.7333984375</v>
      </c>
      <c r="AQ114" s="225">
        <v>11711.3837890625</v>
      </c>
      <c r="AR114" s="225">
        <v>11572.833984375</v>
      </c>
      <c r="AS114" s="225">
        <v>11452.923828125</v>
      </c>
      <c r="AT114" s="225">
        <v>11367.2265625</v>
      </c>
      <c r="AU114" s="225">
        <v>11270.7158203125</v>
      </c>
      <c r="AV114" s="225">
        <v>11785</v>
      </c>
      <c r="AW114" s="225">
        <v>11501.216796875</v>
      </c>
      <c r="AX114" s="225">
        <v>11639.498046875</v>
      </c>
      <c r="AY114" s="225">
        <v>11562.470703125</v>
      </c>
      <c r="AZ114" s="225">
        <v>11359.173828125</v>
      </c>
      <c r="BA114" s="225">
        <v>11377.6552734375</v>
      </c>
      <c r="BB114" s="225">
        <v>11790.28125</v>
      </c>
      <c r="BC114" s="225">
        <v>11678.4111328125</v>
      </c>
      <c r="BD114" s="225">
        <v>11630.8408203125</v>
      </c>
      <c r="BE114" s="225">
        <v>11524.9794921875</v>
      </c>
      <c r="BF114" s="225">
        <v>11301.9443359375</v>
      </c>
      <c r="BG114" s="225">
        <v>11246.96875</v>
      </c>
      <c r="BH114" s="225">
        <v>11614.39453125</v>
      </c>
      <c r="BI114" s="225">
        <v>11463.380859375</v>
      </c>
      <c r="BJ114" s="225">
        <v>11571.7705078125</v>
      </c>
      <c r="BK114" s="225">
        <v>11570.56640625</v>
      </c>
      <c r="BL114" s="225">
        <v>12161.1181640625</v>
      </c>
      <c r="BM114" s="225">
        <v>7952.0078125</v>
      </c>
      <c r="BN114" s="225">
        <v>8102.14892578125</v>
      </c>
      <c r="BO114" s="225">
        <v>13207.619140625</v>
      </c>
      <c r="BP114" s="225">
        <v>9073.9345703125</v>
      </c>
      <c r="BQ114" s="225">
        <v>12620.6806640625</v>
      </c>
      <c r="BR114" s="225">
        <v>12294.951171875</v>
      </c>
      <c r="BS114" s="225">
        <v>10447.1884765625</v>
      </c>
      <c r="BT114" s="225">
        <v>9739.541015625</v>
      </c>
      <c r="BU114" s="225">
        <v>10982.5673828125</v>
      </c>
      <c r="BV114" s="225">
        <v>14083.5732421875</v>
      </c>
      <c r="BW114" s="225">
        <v>10856.0556640625</v>
      </c>
      <c r="BX114" s="225">
        <v>12169.353515625</v>
      </c>
      <c r="BY114" s="225">
        <v>7952.39794921875</v>
      </c>
      <c r="BZ114" s="225">
        <v>8141.22265625</v>
      </c>
      <c r="CA114" s="225">
        <v>13111.7822265625</v>
      </c>
      <c r="CB114" s="225">
        <v>9114.6689453125</v>
      </c>
      <c r="CC114" s="225">
        <v>12671.29296875</v>
      </c>
      <c r="CD114" s="225">
        <v>12263.080078125</v>
      </c>
      <c r="CE114" s="225">
        <v>10417.646484375</v>
      </c>
      <c r="CF114" s="225">
        <v>9785.279296875</v>
      </c>
      <c r="CG114" s="225">
        <v>10622.265625</v>
      </c>
      <c r="CH114" s="225">
        <v>14104.8466796875</v>
      </c>
      <c r="CI114" s="225">
        <v>10878.2021484375</v>
      </c>
      <c r="CJ114" s="225">
        <v>12178.232421875</v>
      </c>
      <c r="CK114" s="225">
        <v>7936.40869140625</v>
      </c>
      <c r="CL114" s="225">
        <v>8210.6396484375</v>
      </c>
      <c r="CM114" s="225">
        <v>12749.125</v>
      </c>
      <c r="CN114" s="225">
        <v>9130.4892578125</v>
      </c>
      <c r="CO114" s="225">
        <v>12554.2900390625</v>
      </c>
      <c r="CP114" s="225">
        <v>12281.2822265625</v>
      </c>
      <c r="CQ114" s="225">
        <v>10448.7861328125</v>
      </c>
      <c r="CR114" s="225">
        <v>9796.1708984375</v>
      </c>
      <c r="CS114" s="225">
        <v>10719.162109375</v>
      </c>
      <c r="CT114" s="225">
        <v>14111.0869140625</v>
      </c>
      <c r="CU114" s="225">
        <v>10882.9365234375</v>
      </c>
      <c r="CV114" s="225">
        <v>12185.748046875</v>
      </c>
      <c r="CW114" s="225">
        <v>7982.0947265625</v>
      </c>
      <c r="CX114" s="225">
        <v>8214.337890625</v>
      </c>
      <c r="CY114" s="225">
        <v>12831.26953125</v>
      </c>
      <c r="CZ114" s="225">
        <v>9158.384765625</v>
      </c>
      <c r="DA114" s="225">
        <v>12632.4921875</v>
      </c>
      <c r="DB114" s="225">
        <v>12171.7412109375</v>
      </c>
      <c r="DC114" s="225">
        <v>10433.0654296875</v>
      </c>
      <c r="DD114" s="225">
        <v>9804.70703125</v>
      </c>
      <c r="DE114" s="225">
        <v>10677.556640625</v>
      </c>
      <c r="DF114" s="225">
        <v>14067.279296875</v>
      </c>
      <c r="DG114" s="225">
        <v>10936.771484375</v>
      </c>
      <c r="DH114" s="225">
        <v>12200.013671875</v>
      </c>
      <c r="DI114" s="225">
        <v>7962.376953125</v>
      </c>
      <c r="DJ114" s="225">
        <v>8245.62890625</v>
      </c>
      <c r="DK114" s="225">
        <v>12491.45703125</v>
      </c>
      <c r="DL114" s="225">
        <v>9163.458984375</v>
      </c>
      <c r="DM114" s="225">
        <v>12636.2548828125</v>
      </c>
      <c r="DN114" s="225">
        <v>12226.0859375</v>
      </c>
      <c r="DO114" s="225">
        <v>10462.791015625</v>
      </c>
      <c r="DP114" s="225">
        <v>9838.181640625</v>
      </c>
      <c r="DQ114" s="225">
        <v>10625.2392578125</v>
      </c>
      <c r="DR114" s="225">
        <v>14059.708984375</v>
      </c>
      <c r="DS114" s="225">
        <v>10892.7998046875</v>
      </c>
      <c r="DT114" s="225">
        <v>12187.048828125</v>
      </c>
      <c r="DU114" s="225">
        <v>7966.37109375</v>
      </c>
      <c r="DV114" s="225">
        <v>8255.5576171875</v>
      </c>
      <c r="DW114" s="225">
        <v>12527.958984375</v>
      </c>
      <c r="DX114" s="225">
        <v>9199.15234375</v>
      </c>
      <c r="DY114" s="225">
        <v>12622.6474609375</v>
      </c>
      <c r="DZ114" s="225">
        <v>12184.7119140625</v>
      </c>
      <c r="EA114" s="225">
        <v>10451.9072265625</v>
      </c>
      <c r="EB114" s="225">
        <v>9805.16796875</v>
      </c>
      <c r="EC114" s="225">
        <v>10797.181640625</v>
      </c>
      <c r="ED114" s="225">
        <v>14058.6083984375</v>
      </c>
      <c r="EE114" s="225">
        <v>10937.6015625</v>
      </c>
      <c r="EF114" s="225">
        <v>12182.9453125</v>
      </c>
      <c r="EG114" s="225">
        <v>7985.54736328125</v>
      </c>
      <c r="EH114" s="225">
        <v>8295.7470703125</v>
      </c>
      <c r="EI114" s="225">
        <v>12569.90234375</v>
      </c>
      <c r="EJ114" s="225">
        <v>9185.646484375</v>
      </c>
      <c r="EK114" s="225">
        <v>12545.095703125</v>
      </c>
      <c r="EL114" s="225">
        <v>12140.0712890625</v>
      </c>
      <c r="EM114" s="225">
        <v>10413.9052734375</v>
      </c>
      <c r="EN114" s="225">
        <v>9828.0859375</v>
      </c>
      <c r="EO114" s="225">
        <v>10636.5869140625</v>
      </c>
      <c r="EP114" s="225">
        <v>14044.0439453125</v>
      </c>
      <c r="EQ114" s="225">
        <v>10949.923828125</v>
      </c>
      <c r="ER114" s="225">
        <v>12195.4619140625</v>
      </c>
      <c r="ES114" s="225">
        <v>7977.1142578125</v>
      </c>
      <c r="ET114" s="225">
        <v>8318.08984375</v>
      </c>
      <c r="EU114" s="225">
        <v>12421.7900390625</v>
      </c>
      <c r="EV114" s="225">
        <v>9201.48828125</v>
      </c>
      <c r="EW114" s="225">
        <v>12422.8212890625</v>
      </c>
      <c r="EX114" s="225">
        <v>12147.3544921875</v>
      </c>
      <c r="EY114" s="225">
        <v>10416.3017578125</v>
      </c>
      <c r="EZ114" s="225">
        <v>9834.52734375</v>
      </c>
      <c r="FA114" s="225">
        <v>10675.859375</v>
      </c>
      <c r="FB114" s="225">
        <v>14036.8388671875</v>
      </c>
      <c r="FC114" s="225">
        <v>10974.3251953125</v>
      </c>
      <c r="FD114" s="225">
        <v>12190.0791015625</v>
      </c>
      <c r="FE114" s="225">
        <v>7998.4052734375</v>
      </c>
      <c r="FF114" s="225">
        <v>8346.748046875</v>
      </c>
      <c r="FG114" s="225">
        <v>12331.140625</v>
      </c>
      <c r="FH114" s="225">
        <v>9212.33984375</v>
      </c>
      <c r="FI114" s="225">
        <v>12432.177734375</v>
      </c>
      <c r="FJ114" s="225">
        <v>12136.3583984375</v>
      </c>
      <c r="FK114" s="225">
        <v>10437.0078125</v>
      </c>
      <c r="FL114" s="225">
        <v>9856.7802734375</v>
      </c>
      <c r="FM114" s="225">
        <v>10645.638671875</v>
      </c>
      <c r="FN114" s="225">
        <v>14025.044921875</v>
      </c>
      <c r="FO114" s="225">
        <v>10987.052734375</v>
      </c>
      <c r="FP114" s="225">
        <v>12175.759765625</v>
      </c>
      <c r="FQ114" s="225">
        <v>7991.52099609375</v>
      </c>
      <c r="FR114" s="225">
        <v>8399.1748046875</v>
      </c>
      <c r="FS114" s="225">
        <v>12334.7470703125</v>
      </c>
      <c r="FT114" s="225">
        <v>9228.7470703125</v>
      </c>
      <c r="FU114" s="225">
        <v>12315.2744140625</v>
      </c>
      <c r="FV114" s="225">
        <v>12057.623046875</v>
      </c>
      <c r="FW114" s="225">
        <v>10439.498046875</v>
      </c>
      <c r="FX114" s="225">
        <v>9870.3662109375</v>
      </c>
      <c r="FY114" s="225">
        <v>10797.203125</v>
      </c>
      <c r="FZ114" s="225">
        <v>13972.8037109375</v>
      </c>
      <c r="GA114" s="225">
        <v>11033.685546875</v>
      </c>
      <c r="GB114" s="225">
        <v>11405.994140625</v>
      </c>
      <c r="GC114" s="225">
        <v>11375.623046875</v>
      </c>
      <c r="GD114" s="225">
        <v>11396.3515625</v>
      </c>
      <c r="GE114" s="225">
        <v>11347.703125</v>
      </c>
      <c r="GF114" s="225">
        <v>11416.8525390625</v>
      </c>
      <c r="GG114" s="225">
        <v>11382.5146484375</v>
      </c>
      <c r="GH114" s="225">
        <v>11413.8212890625</v>
      </c>
      <c r="GI114" s="225">
        <v>11386.4326171875</v>
      </c>
      <c r="GJ114" s="225">
        <v>11410.744140625</v>
      </c>
      <c r="GK114" s="225">
        <v>11331.234375</v>
      </c>
      <c r="GL114" s="225">
        <v>12182.9375</v>
      </c>
      <c r="GM114" s="225">
        <v>7974.87646484375</v>
      </c>
      <c r="GN114" s="225">
        <v>8275.3994140625</v>
      </c>
      <c r="GO114" s="225">
        <v>12566.5244140625</v>
      </c>
      <c r="GP114" s="225">
        <v>9189.763671875</v>
      </c>
      <c r="GQ114" s="225">
        <v>12483.578125</v>
      </c>
      <c r="GR114" s="225">
        <v>12156.9599609375</v>
      </c>
      <c r="GS114" s="225">
        <v>10436.169921875</v>
      </c>
      <c r="GT114" s="225">
        <v>9830.8076171875</v>
      </c>
      <c r="GU114" s="225">
        <v>10710.451171875</v>
      </c>
      <c r="GV114" s="225">
        <v>14034.828125</v>
      </c>
      <c r="GW114" s="225">
        <v>10957.712890625</v>
      </c>
      <c r="GX114" s="225">
        <v>11382.7861328125</v>
      </c>
      <c r="GY114" s="225">
        <v>11382.78515625</v>
      </c>
    </row>
    <row r="115" spans="1:207" x14ac:dyDescent="0.25">
      <c r="A115" s="226">
        <v>46143</v>
      </c>
      <c r="B115" s="225">
        <v>5</v>
      </c>
      <c r="C115" s="225">
        <v>2026</v>
      </c>
      <c r="D115" s="225">
        <v>11623.5400390625</v>
      </c>
      <c r="E115" s="225">
        <v>11487.2998046875</v>
      </c>
      <c r="F115" s="225">
        <v>11808.6435546875</v>
      </c>
      <c r="G115" s="225">
        <v>11901.5595703125</v>
      </c>
      <c r="H115" s="225">
        <v>11657.2431640625</v>
      </c>
      <c r="I115" s="225">
        <v>11665.322265625</v>
      </c>
      <c r="J115" s="225">
        <v>11540.8359375</v>
      </c>
      <c r="K115" s="225">
        <v>11527.015625</v>
      </c>
      <c r="L115" s="225">
        <v>11844.0185546875</v>
      </c>
      <c r="M115" s="225">
        <v>11852.576171875</v>
      </c>
      <c r="N115" s="225">
        <v>11675.427734375</v>
      </c>
      <c r="O115" s="225">
        <v>11545.5615234375</v>
      </c>
      <c r="P115" s="225">
        <v>11556.193359375</v>
      </c>
      <c r="Q115" s="225">
        <v>11507.626953125</v>
      </c>
      <c r="R115" s="225">
        <v>11926.8720703125</v>
      </c>
      <c r="S115" s="225">
        <v>12038.70703125</v>
      </c>
      <c r="T115" s="225">
        <v>11777.0009765625</v>
      </c>
      <c r="U115" s="225">
        <v>11566.3798828125</v>
      </c>
      <c r="V115" s="225">
        <v>11494.5224609375</v>
      </c>
      <c r="W115" s="225">
        <v>11444.150390625</v>
      </c>
      <c r="X115" s="225">
        <v>12050.3388671875</v>
      </c>
      <c r="Y115" s="225">
        <v>11856.1572265625</v>
      </c>
      <c r="Z115" s="225">
        <v>11872.6962890625</v>
      </c>
      <c r="AA115" s="225">
        <v>11633.978515625</v>
      </c>
      <c r="AB115" s="225">
        <v>11626.2890625</v>
      </c>
      <c r="AC115" s="225">
        <v>11562.62109375</v>
      </c>
      <c r="AD115" s="225">
        <v>11985.5634765625</v>
      </c>
      <c r="AE115" s="225">
        <v>12039.1376953125</v>
      </c>
      <c r="AF115" s="225">
        <v>11722.15625</v>
      </c>
      <c r="AG115" s="225">
        <v>11690.8984375</v>
      </c>
      <c r="AH115" s="225">
        <v>11603.529296875</v>
      </c>
      <c r="AI115" s="225">
        <v>11538.556640625</v>
      </c>
      <c r="AJ115" s="225">
        <v>11958.98828125</v>
      </c>
      <c r="AK115" s="225">
        <v>11809.478515625</v>
      </c>
      <c r="AL115" s="225">
        <v>11790.05859375</v>
      </c>
      <c r="AM115" s="225">
        <v>11580.2646484375</v>
      </c>
      <c r="AN115" s="225">
        <v>11598.966796875</v>
      </c>
      <c r="AO115" s="225">
        <v>11620.78515625</v>
      </c>
      <c r="AP115" s="225">
        <v>11876.3603515625</v>
      </c>
      <c r="AQ115" s="225">
        <v>12026.3798828125</v>
      </c>
      <c r="AR115" s="225">
        <v>11818.8681640625</v>
      </c>
      <c r="AS115" s="225">
        <v>11642.7392578125</v>
      </c>
      <c r="AT115" s="225">
        <v>11627.390625</v>
      </c>
      <c r="AU115" s="225">
        <v>11491.9453125</v>
      </c>
      <c r="AV115" s="225">
        <v>12028.5966796875</v>
      </c>
      <c r="AW115" s="225">
        <v>11816.62890625</v>
      </c>
      <c r="AX115" s="225">
        <v>11883.2861328125</v>
      </c>
      <c r="AY115" s="225">
        <v>11760.375</v>
      </c>
      <c r="AZ115" s="225">
        <v>11621.0537109375</v>
      </c>
      <c r="BA115" s="225">
        <v>11600.5263671875</v>
      </c>
      <c r="BB115" s="225">
        <v>12034.6337890625</v>
      </c>
      <c r="BC115" s="225">
        <v>12016.1494140625</v>
      </c>
      <c r="BD115" s="225">
        <v>11880.515625</v>
      </c>
      <c r="BE115" s="225">
        <v>11714.6591796875</v>
      </c>
      <c r="BF115" s="225">
        <v>11556.0419921875</v>
      </c>
      <c r="BG115" s="225">
        <v>11466.5849609375</v>
      </c>
      <c r="BH115" s="225">
        <v>11852.91796875</v>
      </c>
      <c r="BI115" s="225">
        <v>11760.732421875</v>
      </c>
      <c r="BJ115" s="225">
        <v>11819.884765625</v>
      </c>
      <c r="BK115" s="225">
        <v>11759.9794921875</v>
      </c>
      <c r="BL115" s="225">
        <v>12444.8916015625</v>
      </c>
      <c r="BM115" s="225">
        <v>8005.619140625</v>
      </c>
      <c r="BN115" s="225">
        <v>8140.693359375</v>
      </c>
      <c r="BO115" s="225">
        <v>13657.1845703125</v>
      </c>
      <c r="BP115" s="225">
        <v>9208.6826171875</v>
      </c>
      <c r="BQ115" s="225">
        <v>12942.541015625</v>
      </c>
      <c r="BR115" s="225">
        <v>12507.330078125</v>
      </c>
      <c r="BS115" s="225">
        <v>10812.845703125</v>
      </c>
      <c r="BT115" s="225">
        <v>10000.701171875</v>
      </c>
      <c r="BU115" s="225">
        <v>11294.1923828125</v>
      </c>
      <c r="BV115" s="225">
        <v>14346.3251953125</v>
      </c>
      <c r="BW115" s="225">
        <v>11114.216796875</v>
      </c>
      <c r="BX115" s="225">
        <v>12456.7578125</v>
      </c>
      <c r="BY115" s="225">
        <v>8009.02734375</v>
      </c>
      <c r="BZ115" s="225">
        <v>8179.28515625</v>
      </c>
      <c r="CA115" s="225">
        <v>13527.8876953125</v>
      </c>
      <c r="CB115" s="225">
        <v>9251.2783203125</v>
      </c>
      <c r="CC115" s="225">
        <v>12994.8701171875</v>
      </c>
      <c r="CD115" s="225">
        <v>12479.5380859375</v>
      </c>
      <c r="CE115" s="225">
        <v>10778.388671875</v>
      </c>
      <c r="CF115" s="225">
        <v>10051.55078125</v>
      </c>
      <c r="CG115" s="225">
        <v>10904.55859375</v>
      </c>
      <c r="CH115" s="225">
        <v>14364.388671875</v>
      </c>
      <c r="CI115" s="225">
        <v>11137.3896484375</v>
      </c>
      <c r="CJ115" s="225">
        <v>12468.955078125</v>
      </c>
      <c r="CK115" s="225">
        <v>7993.03173828125</v>
      </c>
      <c r="CL115" s="225">
        <v>8241.62109375</v>
      </c>
      <c r="CM115" s="225">
        <v>13110.314453125</v>
      </c>
      <c r="CN115" s="225">
        <v>9265.16015625</v>
      </c>
      <c r="CO115" s="225">
        <v>12879.3232421875</v>
      </c>
      <c r="CP115" s="225">
        <v>12499.69140625</v>
      </c>
      <c r="CQ115" s="225">
        <v>10808.9775390625</v>
      </c>
      <c r="CR115" s="225">
        <v>10062.7080078125</v>
      </c>
      <c r="CS115" s="225">
        <v>11052.962890625</v>
      </c>
      <c r="CT115" s="225">
        <v>14365.9296875</v>
      </c>
      <c r="CU115" s="225">
        <v>11141.4189453125</v>
      </c>
      <c r="CV115" s="225">
        <v>12477.7822265625</v>
      </c>
      <c r="CW115" s="225">
        <v>8046.388671875</v>
      </c>
      <c r="CX115" s="225">
        <v>8249.7958984375</v>
      </c>
      <c r="CY115" s="225">
        <v>13194.4580078125</v>
      </c>
      <c r="CZ115" s="225">
        <v>9287.875</v>
      </c>
      <c r="DA115" s="225">
        <v>12957.060546875</v>
      </c>
      <c r="DB115" s="225">
        <v>12405.4765625</v>
      </c>
      <c r="DC115" s="225">
        <v>10792.2734375</v>
      </c>
      <c r="DD115" s="225">
        <v>10070.5673828125</v>
      </c>
      <c r="DE115" s="225">
        <v>11007.8515625</v>
      </c>
      <c r="DF115" s="225">
        <v>14321.1943359375</v>
      </c>
      <c r="DG115" s="225">
        <v>11193.662109375</v>
      </c>
      <c r="DH115" s="225">
        <v>12495.3037109375</v>
      </c>
      <c r="DI115" s="225">
        <v>8022.27880859375</v>
      </c>
      <c r="DJ115" s="225">
        <v>8276.1201171875</v>
      </c>
      <c r="DK115" s="225">
        <v>12821.9677734375</v>
      </c>
      <c r="DL115" s="225">
        <v>9295.7158203125</v>
      </c>
      <c r="DM115" s="225">
        <v>12961.142578125</v>
      </c>
      <c r="DN115" s="225">
        <v>12453.00390625</v>
      </c>
      <c r="DO115" s="225">
        <v>10819.587890625</v>
      </c>
      <c r="DP115" s="225">
        <v>10106.0869140625</v>
      </c>
      <c r="DQ115" s="225">
        <v>10934.951171875</v>
      </c>
      <c r="DR115" s="225">
        <v>14310.029296875</v>
      </c>
      <c r="DS115" s="225">
        <v>11149.310546875</v>
      </c>
      <c r="DT115" s="225">
        <v>12482.748046875</v>
      </c>
      <c r="DU115" s="225">
        <v>8025.16455078125</v>
      </c>
      <c r="DV115" s="225">
        <v>8288.2978515625</v>
      </c>
      <c r="DW115" s="225">
        <v>12840.794921875</v>
      </c>
      <c r="DX115" s="225">
        <v>9332.1865234375</v>
      </c>
      <c r="DY115" s="225">
        <v>12947.578125</v>
      </c>
      <c r="DZ115" s="225">
        <v>12419.3525390625</v>
      </c>
      <c r="EA115" s="225">
        <v>10811.248046875</v>
      </c>
      <c r="EB115" s="225">
        <v>10071.6083984375</v>
      </c>
      <c r="EC115" s="225">
        <v>11155.5849609375</v>
      </c>
      <c r="ED115" s="225">
        <v>14307.4296875</v>
      </c>
      <c r="EE115" s="225">
        <v>11194.859375</v>
      </c>
      <c r="EF115" s="225">
        <v>12479.5576171875</v>
      </c>
      <c r="EG115" s="225">
        <v>8047.0146484375</v>
      </c>
      <c r="EH115" s="225">
        <v>8326.1982421875</v>
      </c>
      <c r="EI115" s="225">
        <v>12878.5966796875</v>
      </c>
      <c r="EJ115" s="225">
        <v>9318.4833984375</v>
      </c>
      <c r="EK115" s="225">
        <v>12869.939453125</v>
      </c>
      <c r="EL115" s="225">
        <v>12379.3525390625</v>
      </c>
      <c r="EM115" s="225">
        <v>10772.45703125</v>
      </c>
      <c r="EN115" s="225">
        <v>10097.5107421875</v>
      </c>
      <c r="EO115" s="225">
        <v>10965.376953125</v>
      </c>
      <c r="EP115" s="225">
        <v>14293.5517578125</v>
      </c>
      <c r="EQ115" s="225">
        <v>11207.216796875</v>
      </c>
      <c r="ER115" s="225">
        <v>12495.2373046875</v>
      </c>
      <c r="ES115" s="225">
        <v>8037.8818359375</v>
      </c>
      <c r="ET115" s="225">
        <v>8348.0634765625</v>
      </c>
      <c r="EU115" s="225">
        <v>12715.7978515625</v>
      </c>
      <c r="EV115" s="225">
        <v>9333.3662109375</v>
      </c>
      <c r="EW115" s="225">
        <v>12747.4541015625</v>
      </c>
      <c r="EX115" s="225">
        <v>12387.8505859375</v>
      </c>
      <c r="EY115" s="225">
        <v>10772.0849609375</v>
      </c>
      <c r="EZ115" s="225">
        <v>10103.67578125</v>
      </c>
      <c r="FA115" s="225">
        <v>11026.0751953125</v>
      </c>
      <c r="FB115" s="225">
        <v>14284.83203125</v>
      </c>
      <c r="FC115" s="225">
        <v>11230.0263671875</v>
      </c>
      <c r="FD115" s="225">
        <v>12493.640625</v>
      </c>
      <c r="FE115" s="225">
        <v>8063.77978515625</v>
      </c>
      <c r="FF115" s="225">
        <v>8377.65234375</v>
      </c>
      <c r="FG115" s="225">
        <v>12603.82421875</v>
      </c>
      <c r="FH115" s="225">
        <v>9340.3134765625</v>
      </c>
      <c r="FI115" s="225">
        <v>12756.9287109375</v>
      </c>
      <c r="FJ115" s="225">
        <v>12374.4501953125</v>
      </c>
      <c r="FK115" s="225">
        <v>10793.599609375</v>
      </c>
      <c r="FL115" s="225">
        <v>10128.671875</v>
      </c>
      <c r="FM115" s="225">
        <v>11003.712890625</v>
      </c>
      <c r="FN115" s="225">
        <v>14271.1826171875</v>
      </c>
      <c r="FO115" s="225">
        <v>11244.1787109375</v>
      </c>
      <c r="FP115" s="225">
        <v>12482.0390625</v>
      </c>
      <c r="FQ115" s="225">
        <v>8058.0029296875</v>
      </c>
      <c r="FR115" s="225">
        <v>8424.0576171875</v>
      </c>
      <c r="FS115" s="225">
        <v>12580.9345703125</v>
      </c>
      <c r="FT115" s="225">
        <v>9352.4755859375</v>
      </c>
      <c r="FU115" s="225">
        <v>12640.205078125</v>
      </c>
      <c r="FV115" s="225">
        <v>12303.89453125</v>
      </c>
      <c r="FW115" s="225">
        <v>10802.080078125</v>
      </c>
      <c r="FX115" s="225">
        <v>10146.0615234375</v>
      </c>
      <c r="FY115" s="225">
        <v>11182.806640625</v>
      </c>
      <c r="FZ115" s="225">
        <v>14230.001953125</v>
      </c>
      <c r="GA115" s="225">
        <v>11291.7177734375</v>
      </c>
      <c r="GB115" s="225">
        <v>11657.708984375</v>
      </c>
      <c r="GC115" s="225">
        <v>11624.412109375</v>
      </c>
      <c r="GD115" s="225">
        <v>11643.4248046875</v>
      </c>
      <c r="GE115" s="225">
        <v>11591.978515625</v>
      </c>
      <c r="GF115" s="225">
        <v>11662.42578125</v>
      </c>
      <c r="GG115" s="225">
        <v>11627.607421875</v>
      </c>
      <c r="GH115" s="225">
        <v>11658.8115234375</v>
      </c>
      <c r="GI115" s="225">
        <v>11629.0361328125</v>
      </c>
      <c r="GJ115" s="225">
        <v>11653.9453125</v>
      </c>
      <c r="GK115" s="225">
        <v>11570.125</v>
      </c>
      <c r="GL115" s="225">
        <v>12478.59375</v>
      </c>
      <c r="GM115" s="225">
        <v>8036.3369140625</v>
      </c>
      <c r="GN115" s="225">
        <v>8306.7412109375</v>
      </c>
      <c r="GO115" s="225">
        <v>12881.599609375</v>
      </c>
      <c r="GP115" s="225">
        <v>9319.4521484375</v>
      </c>
      <c r="GQ115" s="225">
        <v>12808.2568359375</v>
      </c>
      <c r="GR115" s="225">
        <v>12392.4560546875</v>
      </c>
      <c r="GS115" s="225">
        <v>10795.365234375</v>
      </c>
      <c r="GT115" s="225">
        <v>10100.5751953125</v>
      </c>
      <c r="GU115" s="225">
        <v>11059.7568359375</v>
      </c>
      <c r="GV115" s="225">
        <v>14286.9150390625</v>
      </c>
      <c r="GW115" s="225">
        <v>11215.08203125</v>
      </c>
      <c r="GX115" s="225">
        <v>11626.9140625</v>
      </c>
      <c r="GY115" s="225">
        <v>11626.9130859375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3F76-3881-4DCB-BAAD-9E2150B73249}">
  <sheetPr codeName="Hoja9"/>
  <dimension ref="A1:AX258"/>
  <sheetViews>
    <sheetView zoomScaleNormal="100" workbookViewId="0">
      <pane xSplit="4" ySplit="31" topLeftCell="E134" activePane="bottomRight" state="frozen"/>
      <selection pane="topRight" activeCell="E1" sqref="E1"/>
      <selection pane="bottomLeft" activeCell="A19" sqref="A19"/>
      <selection pane="bottomRight" activeCell="B145" sqref="B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31" s="88" customFormat="1" x14ac:dyDescent="0.25">
      <c r="E1" s="234" t="s">
        <v>50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T1" s="88" t="str">
        <f>+GBA!C4</f>
        <v>Alimentos y bebidas no alcohólicas</v>
      </c>
      <c r="U1" s="88" t="str">
        <f>+GBA!D4</f>
        <v>Bebidas alcohólicas y tabaco</v>
      </c>
      <c r="V1" s="88" t="str">
        <f>+GBA!E4</f>
        <v>Prendas de vestir y calzado</v>
      </c>
      <c r="W1" s="88" t="str">
        <f>+GBA!F4</f>
        <v>Vivienda, agua, electricidad, gas y otros combustibles</v>
      </c>
      <c r="X1" s="88" t="str">
        <f>+GBA!G4</f>
        <v>Equipamiento y mantenimiento del hogar</v>
      </c>
      <c r="Y1" s="88" t="str">
        <f>+GBA!H4</f>
        <v>Salud</v>
      </c>
      <c r="Z1" s="88" t="str">
        <f>+GBA!I4</f>
        <v>Transporte</v>
      </c>
      <c r="AA1" s="88" t="str">
        <f>+GBA!J4</f>
        <v>Comunicación</v>
      </c>
      <c r="AB1" s="88" t="str">
        <f>+GBA!K4</f>
        <v>Recreación y cultura</v>
      </c>
      <c r="AC1" s="88" t="str">
        <f>+GBA!L4</f>
        <v>Educación</v>
      </c>
      <c r="AD1" s="88" t="str">
        <f>+GBA!M4</f>
        <v>Restaurantes y hoteles</v>
      </c>
      <c r="AE1" s="88" t="str">
        <f>+GBA!N4</f>
        <v>Bienes y servicios varios</v>
      </c>
    </row>
    <row r="2" spans="2:31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  <c r="T2" s="109" t="str">
        <f t="shared" ref="T2:AE2" si="0">+E2</f>
        <v>participacion_1</v>
      </c>
      <c r="U2" s="109" t="str">
        <f t="shared" si="0"/>
        <v>participacion_2</v>
      </c>
      <c r="V2" s="109" t="str">
        <f t="shared" si="0"/>
        <v>participacion_3</v>
      </c>
      <c r="W2" s="109" t="str">
        <f t="shared" si="0"/>
        <v>participacion_4</v>
      </c>
      <c r="X2" s="109" t="str">
        <f t="shared" si="0"/>
        <v>participacion_5</v>
      </c>
      <c r="Y2" s="109" t="str">
        <f t="shared" si="0"/>
        <v>participacion_6</v>
      </c>
      <c r="Z2" s="109" t="str">
        <f t="shared" si="0"/>
        <v>participacion_7</v>
      </c>
      <c r="AA2" s="109" t="str">
        <f t="shared" si="0"/>
        <v>participacion_8</v>
      </c>
      <c r="AB2" s="109" t="str">
        <f t="shared" si="0"/>
        <v>participacion_9</v>
      </c>
      <c r="AC2" s="109" t="str">
        <f t="shared" si="0"/>
        <v>participacion_10</v>
      </c>
      <c r="AD2" s="109" t="str">
        <f t="shared" si="0"/>
        <v>participacion_11</v>
      </c>
      <c r="AE2" s="109" t="str">
        <f t="shared" si="0"/>
        <v>participacion_12</v>
      </c>
    </row>
    <row r="3" spans="2:31" s="82" customFormat="1" hidden="1" x14ac:dyDescent="0.25">
      <c r="B3" s="82" t="s">
        <v>66</v>
      </c>
      <c r="C3" s="82">
        <v>1</v>
      </c>
      <c r="D3" s="84">
        <f>+SUM(E3:P3)</f>
        <v>1.6676649700000001</v>
      </c>
      <c r="E3" s="38">
        <v>0.65756786</v>
      </c>
      <c r="F3" s="38">
        <v>6.0348289999999999E-2</v>
      </c>
      <c r="G3" s="38">
        <v>0.16390041</v>
      </c>
      <c r="H3" s="38">
        <v>0.17910351999999999</v>
      </c>
      <c r="I3" s="38">
        <v>7.1670040000000004E-2</v>
      </c>
      <c r="J3" s="38">
        <v>7.9616110000000004E-2</v>
      </c>
      <c r="K3" s="38">
        <v>0.13178365</v>
      </c>
      <c r="L3" s="38">
        <v>4.6774129999999997E-2</v>
      </c>
      <c r="M3" s="38">
        <v>8.6684609999999995E-2</v>
      </c>
      <c r="N3" s="38">
        <v>3.1189169999999999E-2</v>
      </c>
      <c r="O3" s="38">
        <v>0.10670079</v>
      </c>
      <c r="P3" s="38">
        <v>5.232639E-2</v>
      </c>
      <c r="R3" s="85">
        <f>+D3/D$14*100</f>
        <v>3.8066846151382139</v>
      </c>
      <c r="S3" s="82">
        <f>+C3</f>
        <v>1</v>
      </c>
      <c r="T3" s="86">
        <f t="shared" ref="T3:T12" si="1">+E3/$D3</f>
        <v>0.39430453468120757</v>
      </c>
      <c r="U3" s="86">
        <f t="shared" ref="U3:U12" si="2">+F3/$D3</f>
        <v>3.6187298459594071E-2</v>
      </c>
      <c r="V3" s="86">
        <f t="shared" ref="V3:V12" si="3">+G3/$D3</f>
        <v>9.8281377224107541E-2</v>
      </c>
      <c r="W3" s="86">
        <f t="shared" ref="W3:W12" si="4">+H3/$D3</f>
        <v>0.10739778266134592</v>
      </c>
      <c r="X3" s="86">
        <f t="shared" ref="X3:X12" si="5">+I3/$D3</f>
        <v>4.2976281980666657E-2</v>
      </c>
      <c r="Y3" s="86">
        <f t="shared" ref="Y3:Y12" si="6">+J3/$D3</f>
        <v>4.7741069958434156E-2</v>
      </c>
      <c r="Z3" s="86">
        <f t="shared" ref="Z3:Z12" si="7">+K3/$D3</f>
        <v>7.9022856731229413E-2</v>
      </c>
      <c r="AA3" s="86">
        <f t="shared" ref="AA3:AA12" si="8">+L3/$D3</f>
        <v>2.8047677945768682E-2</v>
      </c>
      <c r="AB3" s="86">
        <f t="shared" ref="AB3:AB12" si="9">+M3/$D3</f>
        <v>5.1979631136582542E-2</v>
      </c>
      <c r="AC3" s="86">
        <f t="shared" ref="AC3:AC12" si="10">+N3/$D3</f>
        <v>1.8702299659145563E-2</v>
      </c>
      <c r="AD3" s="86">
        <f t="shared" ref="AD3:AD12" si="11">+O3/$D3</f>
        <v>6.3982149843922184E-2</v>
      </c>
      <c r="AE3" s="86">
        <f t="shared" ref="AE3:AE12" si="12">+P3/$D3</f>
        <v>3.1377039717995631E-2</v>
      </c>
    </row>
    <row r="4" spans="2:31" s="82" customFormat="1" hidden="1" x14ac:dyDescent="0.25">
      <c r="B4" s="82" t="s">
        <v>66</v>
      </c>
      <c r="C4" s="82">
        <v>2</v>
      </c>
      <c r="D4" s="84">
        <f t="shared" ref="D4:D12" si="13">+SUM(E4:P4)</f>
        <v>2.14662979</v>
      </c>
      <c r="E4" s="38">
        <v>0.82228522999999998</v>
      </c>
      <c r="F4" s="38">
        <v>9.7387039999999994E-2</v>
      </c>
      <c r="G4" s="38">
        <v>0.21630332999999999</v>
      </c>
      <c r="H4" s="38">
        <v>0.19581067999999999</v>
      </c>
      <c r="I4" s="38">
        <v>9.1278949999999998E-2</v>
      </c>
      <c r="J4" s="38">
        <v>0.11329161</v>
      </c>
      <c r="K4" s="38">
        <v>0.17601973000000001</v>
      </c>
      <c r="L4" s="38">
        <v>6.0550329999999999E-2</v>
      </c>
      <c r="M4" s="38">
        <v>0.15198830999999999</v>
      </c>
      <c r="N4" s="38">
        <v>3.2050170000000003E-2</v>
      </c>
      <c r="O4" s="38">
        <v>0.12625119000000001</v>
      </c>
      <c r="P4" s="38">
        <v>6.3413220000000006E-2</v>
      </c>
      <c r="R4" s="85">
        <f t="shared" ref="R4:R13" si="14">+D4/D$14*100</f>
        <v>4.8999905514537332</v>
      </c>
      <c r="S4" s="82">
        <f t="shared" ref="S4:S12" si="15">+C4</f>
        <v>2</v>
      </c>
      <c r="T4" s="86">
        <f t="shared" si="1"/>
        <v>0.3830587061777429</v>
      </c>
      <c r="U4" s="86">
        <f t="shared" si="2"/>
        <v>4.5367412887715487E-2</v>
      </c>
      <c r="V4" s="86">
        <f t="shared" si="3"/>
        <v>0.10076415179163241</v>
      </c>
      <c r="W4" s="86">
        <f t="shared" si="4"/>
        <v>9.1217722269660656E-2</v>
      </c>
      <c r="X4" s="86">
        <f t="shared" si="5"/>
        <v>4.2521980466878731E-2</v>
      </c>
      <c r="Y4" s="86">
        <f t="shared" si="6"/>
        <v>5.2776501345395008E-2</v>
      </c>
      <c r="Z4" s="86">
        <f t="shared" si="7"/>
        <v>8.1998177245085194E-2</v>
      </c>
      <c r="AA4" s="86">
        <f t="shared" si="8"/>
        <v>2.820716002455179E-2</v>
      </c>
      <c r="AB4" s="86">
        <f t="shared" si="9"/>
        <v>7.0803224062217077E-2</v>
      </c>
      <c r="AC4" s="86">
        <f t="shared" si="10"/>
        <v>1.4930459900120926E-2</v>
      </c>
      <c r="AD4" s="86">
        <f t="shared" si="11"/>
        <v>5.8813676484010785E-2</v>
      </c>
      <c r="AE4" s="86">
        <f t="shared" si="12"/>
        <v>2.9540827344989005E-2</v>
      </c>
    </row>
    <row r="5" spans="2:31" s="82" customFormat="1" hidden="1" x14ac:dyDescent="0.25">
      <c r="B5" s="82" t="s">
        <v>66</v>
      </c>
      <c r="C5" s="82">
        <v>3</v>
      </c>
      <c r="D5" s="84">
        <f t="shared" si="13"/>
        <v>2.7955206399999999</v>
      </c>
      <c r="E5" s="38">
        <v>0.92689663</v>
      </c>
      <c r="F5" s="38">
        <v>0.10426234</v>
      </c>
      <c r="G5" s="38">
        <v>0.28271157000000002</v>
      </c>
      <c r="H5" s="38">
        <v>0.32647567999999999</v>
      </c>
      <c r="I5" s="38">
        <v>0.12249994</v>
      </c>
      <c r="J5" s="38">
        <v>0.18325875999999999</v>
      </c>
      <c r="K5" s="38">
        <v>0.23175871000000001</v>
      </c>
      <c r="L5" s="38">
        <v>9.0353970000000006E-2</v>
      </c>
      <c r="M5" s="38">
        <v>0.16853435</v>
      </c>
      <c r="N5" s="38">
        <v>8.1965830000000003E-2</v>
      </c>
      <c r="O5" s="38">
        <v>0.18379967</v>
      </c>
      <c r="P5" s="38">
        <v>9.3003189999999999E-2</v>
      </c>
      <c r="R5" s="85">
        <f t="shared" si="14"/>
        <v>6.3811770367697598</v>
      </c>
      <c r="S5" s="82">
        <f t="shared" si="15"/>
        <v>3</v>
      </c>
      <c r="T5" s="86">
        <f t="shared" si="1"/>
        <v>0.33156493883014221</v>
      </c>
      <c r="U5" s="86">
        <f t="shared" si="2"/>
        <v>3.7296215419822476E-2</v>
      </c>
      <c r="V5" s="86">
        <f t="shared" si="3"/>
        <v>0.1011302030665744</v>
      </c>
      <c r="W5" s="86">
        <f t="shared" si="4"/>
        <v>0.11678528690813028</v>
      </c>
      <c r="X5" s="86">
        <f t="shared" si="5"/>
        <v>4.3820080684505339E-2</v>
      </c>
      <c r="Y5" s="86">
        <f t="shared" si="6"/>
        <v>6.5554429245780851E-2</v>
      </c>
      <c r="Z5" s="86">
        <f t="shared" si="7"/>
        <v>8.2903594659204521E-2</v>
      </c>
      <c r="AA5" s="86">
        <f t="shared" si="8"/>
        <v>3.2320981182238744E-2</v>
      </c>
      <c r="AB5" s="86">
        <f t="shared" si="9"/>
        <v>6.0287285162022627E-2</v>
      </c>
      <c r="AC5" s="86">
        <f t="shared" si="10"/>
        <v>2.9320416679162849E-2</v>
      </c>
      <c r="AD5" s="86">
        <f t="shared" si="11"/>
        <v>6.5747920931107845E-2</v>
      </c>
      <c r="AE5" s="86">
        <f t="shared" si="12"/>
        <v>3.3268647231307867E-2</v>
      </c>
    </row>
    <row r="6" spans="2:31" s="82" customFormat="1" hidden="1" x14ac:dyDescent="0.25">
      <c r="B6" s="82" t="s">
        <v>66</v>
      </c>
      <c r="C6" s="82">
        <v>4</v>
      </c>
      <c r="D6" s="84">
        <f t="shared" si="13"/>
        <v>3.0780575299999997</v>
      </c>
      <c r="E6" s="38">
        <v>0.92021728000000003</v>
      </c>
      <c r="F6" s="38">
        <v>0.17308314</v>
      </c>
      <c r="G6" s="38">
        <v>0.26730978</v>
      </c>
      <c r="H6" s="38">
        <v>0.28270142999999998</v>
      </c>
      <c r="I6" s="38">
        <v>0.19257062999999999</v>
      </c>
      <c r="J6" s="38">
        <v>0.15926149000000001</v>
      </c>
      <c r="K6" s="38">
        <v>0.35326450999999998</v>
      </c>
      <c r="L6" s="38">
        <v>9.5947500000000005E-2</v>
      </c>
      <c r="M6" s="38">
        <v>0.18794538</v>
      </c>
      <c r="N6" s="38">
        <v>8.1852519999999998E-2</v>
      </c>
      <c r="O6" s="38">
        <v>0.25732556000000001</v>
      </c>
      <c r="P6" s="38">
        <v>0.10657831</v>
      </c>
      <c r="R6" s="85">
        <f t="shared" si="14"/>
        <v>7.0261080341342943</v>
      </c>
      <c r="S6" s="82">
        <f t="shared" si="15"/>
        <v>4</v>
      </c>
      <c r="T6" s="86">
        <f t="shared" si="1"/>
        <v>0.29896039012630155</v>
      </c>
      <c r="U6" s="86">
        <f t="shared" si="2"/>
        <v>5.6231288178684564E-2</v>
      </c>
      <c r="V6" s="86">
        <f t="shared" si="3"/>
        <v>8.6843659481569219E-2</v>
      </c>
      <c r="W6" s="86">
        <f t="shared" si="4"/>
        <v>9.1844102082133602E-2</v>
      </c>
      <c r="X6" s="86">
        <f t="shared" si="5"/>
        <v>6.2562388169528471E-2</v>
      </c>
      <c r="Y6" s="86">
        <f t="shared" si="6"/>
        <v>5.1740907519684992E-2</v>
      </c>
      <c r="Z6" s="86">
        <f t="shared" si="7"/>
        <v>0.11476865086404023</v>
      </c>
      <c r="AA6" s="86">
        <f t="shared" si="8"/>
        <v>3.1171444674070146E-2</v>
      </c>
      <c r="AB6" s="86">
        <f t="shared" si="9"/>
        <v>6.1059735943271992E-2</v>
      </c>
      <c r="AC6" s="86">
        <f t="shared" si="10"/>
        <v>2.6592264505205659E-2</v>
      </c>
      <c r="AD6" s="86">
        <f t="shared" si="11"/>
        <v>8.3599983915830206E-2</v>
      </c>
      <c r="AE6" s="86">
        <f t="shared" si="12"/>
        <v>3.4625184539679478E-2</v>
      </c>
    </row>
    <row r="7" spans="2:31" s="82" customFormat="1" hidden="1" x14ac:dyDescent="0.25">
      <c r="B7" s="82" t="s">
        <v>66</v>
      </c>
      <c r="C7" s="82">
        <v>5</v>
      </c>
      <c r="D7" s="84">
        <f t="shared" si="13"/>
        <v>3.1457492100000004</v>
      </c>
      <c r="E7" s="38">
        <v>0.98872870000000002</v>
      </c>
      <c r="F7" s="38">
        <v>9.8182179999999994E-2</v>
      </c>
      <c r="G7" s="38">
        <v>0.29171738000000003</v>
      </c>
      <c r="H7" s="38">
        <v>0.32432001999999999</v>
      </c>
      <c r="I7" s="38">
        <v>0.16600424</v>
      </c>
      <c r="J7" s="38">
        <v>0.21930113000000001</v>
      </c>
      <c r="K7" s="38">
        <v>0.28405088000000001</v>
      </c>
      <c r="L7" s="38">
        <v>0.10976653</v>
      </c>
      <c r="M7" s="38">
        <v>0.20205302999999999</v>
      </c>
      <c r="N7" s="38">
        <v>6.6511230000000005E-2</v>
      </c>
      <c r="O7" s="38">
        <v>0.28772681999999999</v>
      </c>
      <c r="P7" s="38">
        <v>0.10738707</v>
      </c>
      <c r="R7" s="85">
        <f t="shared" si="14"/>
        <v>7.1806240079445871</v>
      </c>
      <c r="S7" s="82">
        <f t="shared" si="15"/>
        <v>5</v>
      </c>
      <c r="T7" s="86">
        <f t="shared" si="1"/>
        <v>0.31430626982498705</v>
      </c>
      <c r="U7" s="86">
        <f t="shared" si="2"/>
        <v>3.1211064025030776E-2</v>
      </c>
      <c r="V7" s="86">
        <f t="shared" si="3"/>
        <v>9.2733832396003357E-2</v>
      </c>
      <c r="W7" s="86">
        <f t="shared" si="4"/>
        <v>0.10309786265510973</v>
      </c>
      <c r="X7" s="86">
        <f t="shared" si="5"/>
        <v>5.2770970893766825E-2</v>
      </c>
      <c r="Y7" s="86">
        <f t="shared" si="6"/>
        <v>6.9713481705046654E-2</v>
      </c>
      <c r="Z7" s="86">
        <f t="shared" si="7"/>
        <v>9.0296734112507326E-2</v>
      </c>
      <c r="AA7" s="86">
        <f t="shared" si="8"/>
        <v>3.489360488466911E-2</v>
      </c>
      <c r="AB7" s="86">
        <f t="shared" si="9"/>
        <v>6.4230495348356134E-2</v>
      </c>
      <c r="AC7" s="86">
        <f t="shared" si="10"/>
        <v>2.1143208043593532E-2</v>
      </c>
      <c r="AD7" s="86">
        <f t="shared" si="11"/>
        <v>9.1465276089189557E-2</v>
      </c>
      <c r="AE7" s="86">
        <f t="shared" si="12"/>
        <v>3.4137200021739811E-2</v>
      </c>
    </row>
    <row r="8" spans="2:31" s="82" customFormat="1" hidden="1" x14ac:dyDescent="0.25">
      <c r="B8" s="82" t="s">
        <v>66</v>
      </c>
      <c r="C8" s="82">
        <v>6</v>
      </c>
      <c r="D8" s="84">
        <f t="shared" si="13"/>
        <v>3.8201201899999995</v>
      </c>
      <c r="E8" s="38">
        <v>1.118323</v>
      </c>
      <c r="F8" s="38">
        <v>0.11455588</v>
      </c>
      <c r="G8" s="38">
        <v>0.34956667000000002</v>
      </c>
      <c r="H8" s="38">
        <v>0.39034328000000001</v>
      </c>
      <c r="I8" s="38">
        <v>0.21269511999999999</v>
      </c>
      <c r="J8" s="38">
        <v>0.24561369</v>
      </c>
      <c r="K8" s="38">
        <v>0.36435518</v>
      </c>
      <c r="L8" s="38">
        <v>0.12776992000000001</v>
      </c>
      <c r="M8" s="38">
        <v>0.23461989</v>
      </c>
      <c r="N8" s="38">
        <v>0.16945660000000001</v>
      </c>
      <c r="O8" s="38">
        <v>0.34651458000000002</v>
      </c>
      <c r="P8" s="38">
        <v>0.14630638000000001</v>
      </c>
      <c r="R8" s="85">
        <f t="shared" si="14"/>
        <v>8.7199725465552387</v>
      </c>
      <c r="S8" s="82">
        <f t="shared" si="15"/>
        <v>6</v>
      </c>
      <c r="T8" s="86">
        <f t="shared" si="1"/>
        <v>0.292745501287487</v>
      </c>
      <c r="U8" s="86">
        <f t="shared" si="2"/>
        <v>2.9987506754335921E-2</v>
      </c>
      <c r="V8" s="86">
        <f t="shared" si="3"/>
        <v>9.1506720368397645E-2</v>
      </c>
      <c r="W8" s="86">
        <f t="shared" si="4"/>
        <v>0.10218088975886386</v>
      </c>
      <c r="X8" s="86">
        <f t="shared" si="5"/>
        <v>5.5677598981512678E-2</v>
      </c>
      <c r="Y8" s="86">
        <f t="shared" si="6"/>
        <v>6.4294754558494677E-2</v>
      </c>
      <c r="Z8" s="86">
        <f t="shared" si="7"/>
        <v>9.5377936263309052E-2</v>
      </c>
      <c r="AA8" s="86">
        <f t="shared" si="8"/>
        <v>3.3446570695462863E-2</v>
      </c>
      <c r="AB8" s="86">
        <f t="shared" si="9"/>
        <v>6.1416886990668225E-2</v>
      </c>
      <c r="AC8" s="86">
        <f t="shared" si="10"/>
        <v>4.4358970810287522E-2</v>
      </c>
      <c r="AD8" s="86">
        <f t="shared" si="11"/>
        <v>9.0707769066292146E-2</v>
      </c>
      <c r="AE8" s="86">
        <f t="shared" si="12"/>
        <v>3.8298894464888558E-2</v>
      </c>
    </row>
    <row r="9" spans="2:31" s="82" customFormat="1" hidden="1" x14ac:dyDescent="0.25">
      <c r="B9" s="82" t="s">
        <v>66</v>
      </c>
      <c r="C9" s="82">
        <v>7</v>
      </c>
      <c r="D9" s="84">
        <f t="shared" si="13"/>
        <v>4.4538791499999997</v>
      </c>
      <c r="E9" s="38">
        <v>1.1427189</v>
      </c>
      <c r="F9" s="38">
        <v>0.13189276</v>
      </c>
      <c r="G9" s="38">
        <v>0.40658933000000003</v>
      </c>
      <c r="H9" s="38">
        <v>0.39989122999999999</v>
      </c>
      <c r="I9" s="38">
        <v>0.24189450000000001</v>
      </c>
      <c r="J9" s="38">
        <v>0.36306441</v>
      </c>
      <c r="K9" s="38">
        <v>0.57902717999999997</v>
      </c>
      <c r="L9" s="38">
        <v>0.13547795000000001</v>
      </c>
      <c r="M9" s="38">
        <v>0.31777039000000001</v>
      </c>
      <c r="N9" s="38">
        <v>0.12885812999999999</v>
      </c>
      <c r="O9" s="38">
        <v>0.43628252000000001</v>
      </c>
      <c r="P9" s="38">
        <v>0.17041185</v>
      </c>
      <c r="R9" s="85">
        <f t="shared" si="14"/>
        <v>10.166618321418516</v>
      </c>
      <c r="S9" s="82">
        <f t="shared" si="15"/>
        <v>7</v>
      </c>
      <c r="T9" s="86">
        <f t="shared" si="1"/>
        <v>0.25656710959479001</v>
      </c>
      <c r="U9" s="86">
        <f t="shared" si="2"/>
        <v>2.9613008246979492E-2</v>
      </c>
      <c r="V9" s="86">
        <f t="shared" si="3"/>
        <v>9.128881056415733E-2</v>
      </c>
      <c r="W9" s="86">
        <f t="shared" si="4"/>
        <v>8.9784930513886987E-2</v>
      </c>
      <c r="X9" s="86">
        <f t="shared" si="5"/>
        <v>5.4310970696185151E-2</v>
      </c>
      <c r="Y9" s="86">
        <f t="shared" si="6"/>
        <v>8.1516448420025048E-2</v>
      </c>
      <c r="Z9" s="86">
        <f t="shared" si="7"/>
        <v>0.13000513945242542</v>
      </c>
      <c r="AA9" s="86">
        <f t="shared" si="8"/>
        <v>3.0417967223021761E-2</v>
      </c>
      <c r="AB9" s="86">
        <f t="shared" si="9"/>
        <v>7.134688196468017E-2</v>
      </c>
      <c r="AC9" s="86">
        <f t="shared" si="10"/>
        <v>2.8931662862922536E-2</v>
      </c>
      <c r="AD9" s="86">
        <f t="shared" si="11"/>
        <v>9.7955625940142552E-2</v>
      </c>
      <c r="AE9" s="86">
        <f t="shared" si="12"/>
        <v>3.8261444520783644E-2</v>
      </c>
    </row>
    <row r="10" spans="2:31" s="82" customFormat="1" hidden="1" x14ac:dyDescent="0.25">
      <c r="B10" s="82" t="s">
        <v>66</v>
      </c>
      <c r="C10" s="82">
        <v>8</v>
      </c>
      <c r="D10" s="84">
        <f t="shared" si="13"/>
        <v>5.3500881199999997</v>
      </c>
      <c r="E10" s="38">
        <v>1.2589656</v>
      </c>
      <c r="F10" s="38">
        <v>0.13500781000000001</v>
      </c>
      <c r="G10" s="38">
        <v>0.47522145999999998</v>
      </c>
      <c r="H10" s="38">
        <v>0.52414358000000005</v>
      </c>
      <c r="I10" s="38">
        <v>0.32193582999999998</v>
      </c>
      <c r="J10" s="38">
        <v>0.56068348999999995</v>
      </c>
      <c r="K10" s="38">
        <v>0.62941122000000005</v>
      </c>
      <c r="L10" s="38">
        <v>0.14557469000000001</v>
      </c>
      <c r="M10" s="38">
        <v>0.35828873999999999</v>
      </c>
      <c r="N10" s="38">
        <v>0.17786372</v>
      </c>
      <c r="O10" s="38">
        <v>0.56543350000000003</v>
      </c>
      <c r="P10" s="38">
        <v>0.19755848000000001</v>
      </c>
      <c r="R10" s="85">
        <f t="shared" si="14"/>
        <v>12.212343907444266</v>
      </c>
      <c r="S10" s="82">
        <f t="shared" si="15"/>
        <v>8</v>
      </c>
      <c r="T10" s="86">
        <f t="shared" si="1"/>
        <v>0.23531679698763544</v>
      </c>
      <c r="U10" s="86">
        <f t="shared" si="2"/>
        <v>2.5234689031626643E-2</v>
      </c>
      <c r="V10" s="86">
        <f t="shared" si="3"/>
        <v>8.8824978082790912E-2</v>
      </c>
      <c r="W10" s="86">
        <f t="shared" si="4"/>
        <v>9.7969148964223055E-2</v>
      </c>
      <c r="X10" s="86">
        <f t="shared" si="5"/>
        <v>6.0173930368832874E-2</v>
      </c>
      <c r="Y10" s="86">
        <f t="shared" si="6"/>
        <v>0.10479892619039703</v>
      </c>
      <c r="Z10" s="86">
        <f t="shared" si="7"/>
        <v>0.11764501927493487</v>
      </c>
      <c r="AA10" s="86">
        <f t="shared" si="8"/>
        <v>2.7209774256951869E-2</v>
      </c>
      <c r="AB10" s="86">
        <f t="shared" si="9"/>
        <v>6.6968754899685651E-2</v>
      </c>
      <c r="AC10" s="86">
        <f t="shared" si="10"/>
        <v>3.3245007560735285E-2</v>
      </c>
      <c r="AD10" s="86">
        <f t="shared" si="11"/>
        <v>0.10568676390324577</v>
      </c>
      <c r="AE10" s="86">
        <f t="shared" si="12"/>
        <v>3.6926210478940673E-2</v>
      </c>
    </row>
    <row r="11" spans="2:31" s="82" customFormat="1" hidden="1" x14ac:dyDescent="0.25">
      <c r="B11" s="82" t="s">
        <v>66</v>
      </c>
      <c r="C11" s="82">
        <v>9</v>
      </c>
      <c r="D11" s="84">
        <f t="shared" si="13"/>
        <v>6.7282991999999995</v>
      </c>
      <c r="E11" s="38">
        <v>1.4705188</v>
      </c>
      <c r="F11" s="38">
        <v>0.20138345999999999</v>
      </c>
      <c r="G11" s="38">
        <v>0.50963747999999998</v>
      </c>
      <c r="H11" s="38">
        <v>0.67628241</v>
      </c>
      <c r="I11" s="38">
        <v>0.46548450000000002</v>
      </c>
      <c r="J11" s="38">
        <v>0.72394484000000003</v>
      </c>
      <c r="K11" s="38">
        <v>0.70209151999999997</v>
      </c>
      <c r="L11" s="38">
        <v>0.17527111000000001</v>
      </c>
      <c r="M11" s="38">
        <v>0.48188064000000003</v>
      </c>
      <c r="N11" s="38">
        <v>0.28080738</v>
      </c>
      <c r="O11" s="38">
        <v>0.75279026999999998</v>
      </c>
      <c r="P11" s="38">
        <v>0.28820678999999999</v>
      </c>
      <c r="R11" s="85">
        <f t="shared" si="14"/>
        <v>15.35830848008203</v>
      </c>
      <c r="S11" s="82">
        <f t="shared" si="15"/>
        <v>9</v>
      </c>
      <c r="T11" s="86">
        <f t="shared" si="1"/>
        <v>0.21855728413504563</v>
      </c>
      <c r="U11" s="86">
        <f t="shared" si="2"/>
        <v>2.9930812232607018E-2</v>
      </c>
      <c r="V11" s="86">
        <f t="shared" si="3"/>
        <v>7.5745365188278194E-2</v>
      </c>
      <c r="W11" s="86">
        <f t="shared" si="4"/>
        <v>0.10051312967770519</v>
      </c>
      <c r="X11" s="86">
        <f t="shared" si="5"/>
        <v>6.9183085674905789E-2</v>
      </c>
      <c r="Y11" s="86">
        <f t="shared" si="6"/>
        <v>0.10759700460407588</v>
      </c>
      <c r="Z11" s="86">
        <f t="shared" si="7"/>
        <v>0.10434903370527875</v>
      </c>
      <c r="AA11" s="86">
        <f t="shared" si="8"/>
        <v>2.6049838865667571E-2</v>
      </c>
      <c r="AB11" s="86">
        <f t="shared" si="9"/>
        <v>7.1619977898723652E-2</v>
      </c>
      <c r="AC11" s="86">
        <f t="shared" si="10"/>
        <v>4.1735269442238834E-2</v>
      </c>
      <c r="AD11" s="86">
        <f t="shared" si="11"/>
        <v>0.11188418463911355</v>
      </c>
      <c r="AE11" s="86">
        <f t="shared" si="12"/>
        <v>4.2835013936360022E-2</v>
      </c>
    </row>
    <row r="12" spans="2:31" s="82" customFormat="1" hidden="1" x14ac:dyDescent="0.25">
      <c r="B12" s="82" t="s">
        <v>66</v>
      </c>
      <c r="C12" s="82">
        <v>10</v>
      </c>
      <c r="D12" s="84">
        <f t="shared" si="13"/>
        <v>10.264187120000001</v>
      </c>
      <c r="E12" s="38">
        <v>1.6235042</v>
      </c>
      <c r="F12" s="38">
        <v>0.30374023</v>
      </c>
      <c r="G12" s="38">
        <v>0.77779823999999997</v>
      </c>
      <c r="H12" s="38">
        <v>0.99504696999999998</v>
      </c>
      <c r="I12" s="38">
        <v>0.92118555000000002</v>
      </c>
      <c r="J12" s="38">
        <v>1.1970726</v>
      </c>
      <c r="K12" s="38">
        <v>1.2119472</v>
      </c>
      <c r="L12" s="38">
        <v>0.23117602000000001</v>
      </c>
      <c r="M12" s="38">
        <v>0.86053716999999996</v>
      </c>
      <c r="N12" s="38">
        <v>0.35683912000000001</v>
      </c>
      <c r="O12" s="38">
        <v>1.3234456999999999</v>
      </c>
      <c r="P12" s="38">
        <v>0.46189412000000002</v>
      </c>
      <c r="R12" s="85">
        <f t="shared" si="14"/>
        <v>23.429480081124332</v>
      </c>
      <c r="S12" s="82">
        <f t="shared" si="15"/>
        <v>10</v>
      </c>
      <c r="T12" s="86">
        <f t="shared" si="1"/>
        <v>0.15817172670562146</v>
      </c>
      <c r="U12" s="86">
        <f t="shared" si="2"/>
        <v>2.9592234284988365E-2</v>
      </c>
      <c r="V12" s="86">
        <f t="shared" si="3"/>
        <v>7.5777870269379877E-2</v>
      </c>
      <c r="W12" s="86">
        <f t="shared" si="4"/>
        <v>9.6943572673293191E-2</v>
      </c>
      <c r="X12" s="86">
        <f t="shared" si="5"/>
        <v>8.9747540572896328E-2</v>
      </c>
      <c r="Y12" s="86">
        <f t="shared" si="6"/>
        <v>0.11662614740016547</v>
      </c>
      <c r="Z12" s="86">
        <f t="shared" si="7"/>
        <v>0.11807532207187586</v>
      </c>
      <c r="AA12" s="86">
        <f t="shared" si="8"/>
        <v>2.2522584331061961E-2</v>
      </c>
      <c r="AB12" s="86">
        <f t="shared" si="9"/>
        <v>8.3838803788292574E-2</v>
      </c>
      <c r="AC12" s="86">
        <f t="shared" si="10"/>
        <v>3.4765453496525885E-2</v>
      </c>
      <c r="AD12" s="86">
        <f t="shared" si="11"/>
        <v>0.12893818911594432</v>
      </c>
      <c r="AE12" s="86">
        <f t="shared" si="12"/>
        <v>4.5000555289954614E-2</v>
      </c>
    </row>
    <row r="13" spans="2:31" s="82" customFormat="1" x14ac:dyDescent="0.25">
      <c r="D13" s="87">
        <f>+SUM(D2:D12)/100</f>
        <v>0.43450195920000001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R13" s="85">
        <f t="shared" si="14"/>
        <v>0.99181307582064981</v>
      </c>
    </row>
    <row r="14" spans="2:31" s="82" customFormat="1" hidden="1" x14ac:dyDescent="0.25">
      <c r="B14" s="82" t="s">
        <v>67</v>
      </c>
      <c r="D14" s="85">
        <f>+SUM(D18:D27)</f>
        <v>43.808855699999995</v>
      </c>
      <c r="E14" s="85">
        <f>+SUM(E18:E27)</f>
        <v>9.1877745999999991</v>
      </c>
      <c r="F14" s="85">
        <f t="shared" ref="F14:P14" si="16">+SUM(F18:F27)</f>
        <v>0.79511200000000004</v>
      </c>
      <c r="G14" s="85">
        <f t="shared" si="16"/>
        <v>2.5795707000000001</v>
      </c>
      <c r="H14" s="85">
        <f t="shared" si="16"/>
        <v>6.5846188999999997</v>
      </c>
      <c r="I14" s="85">
        <f t="shared" si="16"/>
        <v>2.4168404999999997</v>
      </c>
      <c r="J14" s="85">
        <f t="shared" si="16"/>
        <v>3.1078882000000001</v>
      </c>
      <c r="K14" s="85">
        <f t="shared" si="16"/>
        <v>6.0518194000000003</v>
      </c>
      <c r="L14" s="85">
        <f t="shared" si="16"/>
        <v>2.2212495000000003</v>
      </c>
      <c r="M14" s="85">
        <f t="shared" si="16"/>
        <v>3.6217091999999997</v>
      </c>
      <c r="N14" s="85">
        <f t="shared" si="16"/>
        <v>1.8908030999999998</v>
      </c>
      <c r="O14" s="85">
        <f t="shared" si="16"/>
        <v>3.2330266000000001</v>
      </c>
      <c r="P14" s="85">
        <f t="shared" si="16"/>
        <v>2.1184430000000001</v>
      </c>
    </row>
    <row r="15" spans="2:31" s="82" customFormat="1" hidden="1" x14ac:dyDescent="0.25">
      <c r="E15" s="85">
        <f>+E14/$D$14*100</f>
        <v>20.972414031804991</v>
      </c>
      <c r="F15" s="85">
        <f t="shared" ref="F15:P15" si="17">+F14/$D$14*100</f>
        <v>1.8149572439071953</v>
      </c>
      <c r="G15" s="85">
        <f t="shared" si="17"/>
        <v>5.888240308454348</v>
      </c>
      <c r="H15" s="85">
        <f t="shared" si="17"/>
        <v>15.030337576244888</v>
      </c>
      <c r="I15" s="85">
        <f t="shared" si="17"/>
        <v>5.5167852740787291</v>
      </c>
      <c r="J15" s="85">
        <f t="shared" si="17"/>
        <v>7.094200819310605</v>
      </c>
      <c r="K15" s="85">
        <f t="shared" si="17"/>
        <v>13.81414625719156</v>
      </c>
      <c r="L15" s="85">
        <f t="shared" si="17"/>
        <v>5.0703207479578172</v>
      </c>
      <c r="M15" s="85">
        <f t="shared" si="17"/>
        <v>8.2670709885718381</v>
      </c>
      <c r="N15" s="85">
        <f t="shared" si="17"/>
        <v>4.3160294186821231</v>
      </c>
      <c r="O15" s="85">
        <f t="shared" si="17"/>
        <v>7.3798471755106814</v>
      </c>
      <c r="P15" s="85">
        <f t="shared" si="17"/>
        <v>4.8356501582852349</v>
      </c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6" spans="2:31" s="82" customFormat="1" hidden="1" x14ac:dyDescent="0.25">
      <c r="B16" s="235" t="s">
        <v>68</v>
      </c>
      <c r="C16" s="235"/>
      <c r="D16" s="235"/>
      <c r="E16" s="83">
        <f>+GBA!C3*100</f>
        <v>23.44</v>
      </c>
      <c r="F16" s="83">
        <f>+GBA!D3*100</f>
        <v>3.27</v>
      </c>
      <c r="G16" s="83">
        <f>+GBA!E3*100</f>
        <v>8.49</v>
      </c>
      <c r="H16" s="83">
        <f>+GBA!F3*100</f>
        <v>10.459999999999999</v>
      </c>
      <c r="I16" s="83">
        <f>+GBA!G3*100</f>
        <v>6.2700000000000005</v>
      </c>
      <c r="J16" s="83">
        <f>+GBA!H3*100</f>
        <v>8.7999999999999989</v>
      </c>
      <c r="K16" s="83">
        <f>+GBA!I3*100</f>
        <v>11.59</v>
      </c>
      <c r="L16" s="83">
        <f>+GBA!J3*100</f>
        <v>2.81</v>
      </c>
      <c r="M16" s="83">
        <f>+GBA!K3*100</f>
        <v>7.46</v>
      </c>
      <c r="N16" s="83">
        <f>+GBA!L3*100</f>
        <v>3.02</v>
      </c>
      <c r="O16" s="83">
        <f>+GBA!M3*100</f>
        <v>10.84</v>
      </c>
      <c r="P16" s="83">
        <f>+GBA!N3*100</f>
        <v>3.55</v>
      </c>
    </row>
    <row r="17" spans="1:49" s="82" customFormat="1" hidden="1" x14ac:dyDescent="0.25"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1:49" s="82" customFormat="1" hidden="1" x14ac:dyDescent="0.25">
      <c r="B18" s="82" t="str">
        <f t="shared" ref="B18:C27" si="18">+B3</f>
        <v>Metropolitana</v>
      </c>
      <c r="C18" s="82">
        <f t="shared" si="18"/>
        <v>1</v>
      </c>
      <c r="D18" s="84">
        <f>+SUM(E18:P18)</f>
        <v>1.6457176000000004</v>
      </c>
      <c r="E18" s="85">
        <v>0.55276639999999999</v>
      </c>
      <c r="F18" s="85">
        <v>3.3794999999999999E-2</v>
      </c>
      <c r="G18" s="85">
        <v>0.11302329999999999</v>
      </c>
      <c r="H18" s="85">
        <v>0.2746381</v>
      </c>
      <c r="I18" s="85">
        <v>6.1703399999999999E-2</v>
      </c>
      <c r="J18" s="85">
        <v>6.4351400000000003E-2</v>
      </c>
      <c r="K18" s="85">
        <v>0.17100779999999999</v>
      </c>
      <c r="L18" s="85">
        <v>8.5254999999999997E-2</v>
      </c>
      <c r="M18" s="85">
        <v>0.102923</v>
      </c>
      <c r="N18" s="85">
        <v>4.1902000000000002E-2</v>
      </c>
      <c r="O18" s="85">
        <v>7.8646900000000006E-2</v>
      </c>
      <c r="P18" s="85">
        <v>6.5705299999999994E-2</v>
      </c>
    </row>
    <row r="19" spans="1:49" s="82" customFormat="1" hidden="1" x14ac:dyDescent="0.25">
      <c r="B19" s="82" t="str">
        <f t="shared" si="18"/>
        <v>Metropolitana</v>
      </c>
      <c r="C19" s="82">
        <f t="shared" si="18"/>
        <v>2</v>
      </c>
      <c r="D19" s="84">
        <f t="shared" ref="D19:D27" si="19">+SUM(E19:P19)</f>
        <v>2.1003181999999994</v>
      </c>
      <c r="E19" s="85">
        <v>0.69123159999999995</v>
      </c>
      <c r="F19" s="85">
        <v>5.45367E-2</v>
      </c>
      <c r="G19" s="85">
        <v>0.1491596</v>
      </c>
      <c r="H19" s="85">
        <v>0.30025689999999999</v>
      </c>
      <c r="I19" s="85">
        <v>7.8585500000000003E-2</v>
      </c>
      <c r="J19" s="85">
        <v>9.1570299999999993E-2</v>
      </c>
      <c r="K19" s="85">
        <v>0.22841030000000001</v>
      </c>
      <c r="L19" s="85">
        <v>0.1103648</v>
      </c>
      <c r="M19" s="85">
        <v>0.18045990000000001</v>
      </c>
      <c r="N19" s="85">
        <v>4.3058699999999998E-2</v>
      </c>
      <c r="O19" s="85">
        <v>9.3057100000000004E-2</v>
      </c>
      <c r="P19" s="85">
        <v>7.9626799999999998E-2</v>
      </c>
    </row>
    <row r="20" spans="1:49" s="82" customFormat="1" hidden="1" x14ac:dyDescent="0.25">
      <c r="B20" s="82" t="str">
        <f t="shared" si="18"/>
        <v>Metropolitana</v>
      </c>
      <c r="C20" s="82">
        <f t="shared" si="18"/>
        <v>3</v>
      </c>
      <c r="D20" s="84">
        <f t="shared" si="19"/>
        <v>2.8146267999999997</v>
      </c>
      <c r="E20" s="85">
        <v>0.77917029999999998</v>
      </c>
      <c r="F20" s="85">
        <v>5.8386899999999999E-2</v>
      </c>
      <c r="G20" s="85">
        <v>0.19495380000000001</v>
      </c>
      <c r="H20" s="85">
        <v>0.50061909999999998</v>
      </c>
      <c r="I20" s="85">
        <v>0.1054648</v>
      </c>
      <c r="J20" s="85">
        <v>0.1481227</v>
      </c>
      <c r="K20" s="85">
        <v>0.30073949999999999</v>
      </c>
      <c r="L20" s="85">
        <v>0.16468769999999999</v>
      </c>
      <c r="M20" s="85">
        <v>0.20010549999999999</v>
      </c>
      <c r="N20" s="85">
        <v>0.1101193</v>
      </c>
      <c r="O20" s="85">
        <v>0.13547480000000001</v>
      </c>
      <c r="P20" s="85">
        <v>0.11678239999999999</v>
      </c>
    </row>
    <row r="21" spans="1:49" s="82" customFormat="1" hidden="1" x14ac:dyDescent="0.25">
      <c r="B21" s="82" t="str">
        <f t="shared" si="18"/>
        <v>Metropolitana</v>
      </c>
      <c r="C21" s="82">
        <f t="shared" si="18"/>
        <v>4</v>
      </c>
      <c r="D21" s="84">
        <f t="shared" si="19"/>
        <v>3.0727390999999997</v>
      </c>
      <c r="E21" s="85">
        <v>0.77355549999999995</v>
      </c>
      <c r="F21" s="85">
        <v>9.6926600000000002E-2</v>
      </c>
      <c r="G21" s="85">
        <v>0.18433289999999999</v>
      </c>
      <c r="H21" s="85">
        <v>0.43349549999999998</v>
      </c>
      <c r="I21" s="85">
        <v>0.1657913</v>
      </c>
      <c r="J21" s="85">
        <v>0.12872639999999999</v>
      </c>
      <c r="K21" s="85">
        <v>0.4584104</v>
      </c>
      <c r="L21" s="85">
        <v>0.17488300000000001</v>
      </c>
      <c r="M21" s="85">
        <v>0.22315280000000001</v>
      </c>
      <c r="N21" s="85">
        <v>0.1099671</v>
      </c>
      <c r="O21" s="85">
        <v>0.18966920000000001</v>
      </c>
      <c r="P21" s="85">
        <v>0.13382839999999999</v>
      </c>
    </row>
    <row r="22" spans="1:49" s="82" customFormat="1" hidden="1" x14ac:dyDescent="0.25">
      <c r="B22" s="82" t="str">
        <f t="shared" si="18"/>
        <v>Metropolitana</v>
      </c>
      <c r="C22" s="82">
        <f t="shared" si="18"/>
        <v>5</v>
      </c>
      <c r="D22" s="84">
        <f t="shared" si="19"/>
        <v>3.1496293</v>
      </c>
      <c r="E22" s="85">
        <v>0.83114779999999999</v>
      </c>
      <c r="F22" s="85">
        <v>5.4982000000000003E-2</v>
      </c>
      <c r="G22" s="85">
        <v>0.20116410000000001</v>
      </c>
      <c r="H22" s="85">
        <v>0.49731360000000002</v>
      </c>
      <c r="I22" s="85">
        <v>0.1429193</v>
      </c>
      <c r="J22" s="85">
        <v>0.17725469999999999</v>
      </c>
      <c r="K22" s="85">
        <v>0.36859599999999998</v>
      </c>
      <c r="L22" s="85">
        <v>0.2000709</v>
      </c>
      <c r="M22" s="85">
        <v>0.23990320000000001</v>
      </c>
      <c r="N22" s="85">
        <v>8.9356400000000002E-2</v>
      </c>
      <c r="O22" s="85">
        <v>0.2120773</v>
      </c>
      <c r="P22" s="85">
        <v>0.13484399999999999</v>
      </c>
    </row>
    <row r="23" spans="1:49" s="82" customFormat="1" hidden="1" x14ac:dyDescent="0.25">
      <c r="B23" s="82" t="str">
        <f t="shared" si="18"/>
        <v>Metropolitana</v>
      </c>
      <c r="C23" s="82">
        <f t="shared" si="18"/>
        <v>6</v>
      </c>
      <c r="D23" s="84">
        <f t="shared" si="19"/>
        <v>3.8765309999999999</v>
      </c>
      <c r="E23" s="85">
        <v>0.94008760000000002</v>
      </c>
      <c r="F23" s="85">
        <v>6.4151299999999994E-2</v>
      </c>
      <c r="G23" s="85">
        <v>0.2410561</v>
      </c>
      <c r="H23" s="85">
        <v>0.59855400000000003</v>
      </c>
      <c r="I23" s="85">
        <v>0.18311720000000001</v>
      </c>
      <c r="J23" s="85">
        <v>0.19852230000000001</v>
      </c>
      <c r="K23" s="85">
        <v>0.4728021</v>
      </c>
      <c r="L23" s="85">
        <v>0.2328856</v>
      </c>
      <c r="M23" s="85">
        <v>0.2785707</v>
      </c>
      <c r="N23" s="85">
        <v>0.22766130000000001</v>
      </c>
      <c r="O23" s="85">
        <v>0.25540849999999998</v>
      </c>
      <c r="P23" s="85">
        <v>0.1837143</v>
      </c>
    </row>
    <row r="24" spans="1:49" s="82" customFormat="1" hidden="1" x14ac:dyDescent="0.25">
      <c r="B24" s="82" t="str">
        <f t="shared" si="18"/>
        <v>Metropolitana</v>
      </c>
      <c r="C24" s="82">
        <f t="shared" si="18"/>
        <v>7</v>
      </c>
      <c r="D24" s="84">
        <f t="shared" si="19"/>
        <v>4.5140161000000001</v>
      </c>
      <c r="E24" s="85">
        <v>0.96059539999999999</v>
      </c>
      <c r="F24" s="85">
        <v>7.3859900000000006E-2</v>
      </c>
      <c r="G24" s="85">
        <v>0.28037810000000002</v>
      </c>
      <c r="H24" s="85">
        <v>0.61319480000000004</v>
      </c>
      <c r="I24" s="85">
        <v>0.2082561</v>
      </c>
      <c r="J24" s="85">
        <v>0.2934543</v>
      </c>
      <c r="K24" s="85">
        <v>0.75136919999999996</v>
      </c>
      <c r="L24" s="85">
        <v>0.24693499999999999</v>
      </c>
      <c r="M24" s="85">
        <v>0.37729760000000001</v>
      </c>
      <c r="N24" s="85">
        <v>0.1731181</v>
      </c>
      <c r="O24" s="85">
        <v>0.32157449999999999</v>
      </c>
      <c r="P24" s="85">
        <v>0.21398310000000001</v>
      </c>
    </row>
    <row r="25" spans="1:49" s="82" customFormat="1" hidden="1" x14ac:dyDescent="0.25">
      <c r="B25" s="82" t="str">
        <f t="shared" si="18"/>
        <v>Metropolitana</v>
      </c>
      <c r="C25" s="82">
        <f t="shared" si="18"/>
        <v>8</v>
      </c>
      <c r="D25" s="84">
        <f t="shared" si="19"/>
        <v>5.4069894000000005</v>
      </c>
      <c r="E25" s="85">
        <v>1.0583149999999999</v>
      </c>
      <c r="F25" s="85">
        <v>7.5604400000000002E-2</v>
      </c>
      <c r="G25" s="85">
        <v>0.32770579999999999</v>
      </c>
      <c r="H25" s="85">
        <v>0.80372390000000005</v>
      </c>
      <c r="I25" s="85">
        <v>0.27716659999999999</v>
      </c>
      <c r="J25" s="85">
        <v>0.45318399999999998</v>
      </c>
      <c r="K25" s="85">
        <v>0.81674959999999996</v>
      </c>
      <c r="L25" s="85">
        <v>0.26533830000000003</v>
      </c>
      <c r="M25" s="85">
        <v>0.42540620000000001</v>
      </c>
      <c r="N25" s="85">
        <v>0.238956</v>
      </c>
      <c r="O25" s="85">
        <v>0.416769</v>
      </c>
      <c r="P25" s="85">
        <v>0.2480706</v>
      </c>
    </row>
    <row r="26" spans="1:49" s="82" customFormat="1" hidden="1" x14ac:dyDescent="0.25">
      <c r="B26" s="82" t="str">
        <f t="shared" si="18"/>
        <v>Metropolitana</v>
      </c>
      <c r="C26" s="82">
        <f t="shared" si="18"/>
        <v>9</v>
      </c>
      <c r="D26" s="84">
        <f t="shared" si="19"/>
        <v>6.8199736999999994</v>
      </c>
      <c r="E26" s="85">
        <v>1.236151</v>
      </c>
      <c r="F26" s="85">
        <v>0.11277470000000001</v>
      </c>
      <c r="G26" s="85">
        <v>0.35143859999999999</v>
      </c>
      <c r="H26" s="85">
        <v>1.0370140000000001</v>
      </c>
      <c r="I26" s="85">
        <v>0.40075309999999997</v>
      </c>
      <c r="J26" s="85">
        <v>0.58514339999999998</v>
      </c>
      <c r="K26" s="85">
        <v>0.9110625</v>
      </c>
      <c r="L26" s="85">
        <v>0.31946580000000002</v>
      </c>
      <c r="M26" s="85">
        <v>0.5721503</v>
      </c>
      <c r="N26" s="85">
        <v>0.3772586</v>
      </c>
      <c r="O26" s="85">
        <v>0.55486570000000002</v>
      </c>
      <c r="P26" s="85">
        <v>0.361896</v>
      </c>
    </row>
    <row r="27" spans="1:49" s="82" customFormat="1" hidden="1" x14ac:dyDescent="0.25">
      <c r="B27" s="82" t="str">
        <f t="shared" si="18"/>
        <v>Metropolitana</v>
      </c>
      <c r="C27" s="82">
        <f t="shared" si="18"/>
        <v>10</v>
      </c>
      <c r="D27" s="84">
        <f t="shared" si="19"/>
        <v>10.408314499999999</v>
      </c>
      <c r="E27" s="85">
        <v>1.364754</v>
      </c>
      <c r="F27" s="85">
        <v>0.17009450000000001</v>
      </c>
      <c r="G27" s="85">
        <v>0.53635840000000001</v>
      </c>
      <c r="H27" s="85">
        <v>1.525809</v>
      </c>
      <c r="I27" s="85">
        <v>0.79308319999999999</v>
      </c>
      <c r="J27" s="85">
        <v>0.96755869999999999</v>
      </c>
      <c r="K27" s="85">
        <v>1.5726720000000001</v>
      </c>
      <c r="L27" s="85">
        <v>0.4213634</v>
      </c>
      <c r="M27" s="85">
        <v>1.0217400000000001</v>
      </c>
      <c r="N27" s="85">
        <v>0.47940559999999999</v>
      </c>
      <c r="O27" s="85">
        <v>0.97548360000000001</v>
      </c>
      <c r="P27" s="85">
        <v>0.57999210000000001</v>
      </c>
    </row>
    <row r="28" spans="1:49" s="94" customFormat="1" ht="15.75" hidden="1" thickBot="1" x14ac:dyDescent="0.3">
      <c r="D28" s="95"/>
    </row>
    <row r="29" spans="1:49" s="88" customFormat="1" x14ac:dyDescent="0.25">
      <c r="A29" s="89" t="s">
        <v>69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1.6676649700000001</v>
      </c>
      <c r="F30" s="106">
        <v>2.14662979</v>
      </c>
      <c r="G30" s="106">
        <v>2.7955206399999999</v>
      </c>
      <c r="H30" s="106">
        <v>3.0780575299999997</v>
      </c>
      <c r="I30" s="106">
        <v>3.1457492100000004</v>
      </c>
      <c r="J30" s="106">
        <v>3.8201201899999995</v>
      </c>
      <c r="K30" s="106">
        <v>4.4538791499999997</v>
      </c>
      <c r="L30" s="106">
        <v>5.3500881199999997</v>
      </c>
      <c r="M30" s="106">
        <v>6.7282991999999995</v>
      </c>
      <c r="N30" s="106">
        <v>10.264187120000001</v>
      </c>
      <c r="AQ30" s="107" t="s">
        <v>73</v>
      </c>
      <c r="AR30" s="107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96" customFormat="1" ht="15.75" thickBot="1" x14ac:dyDescent="0.3">
      <c r="E31" s="96">
        <v>1</v>
      </c>
      <c r="F31" s="96">
        <f>+E31+1</f>
        <v>2</v>
      </c>
      <c r="G31" s="96">
        <f t="shared" ref="G31:N31" si="20">+F31+1</f>
        <v>3</v>
      </c>
      <c r="H31" s="96">
        <f t="shared" si="20"/>
        <v>4</v>
      </c>
      <c r="I31" s="96">
        <f t="shared" si="20"/>
        <v>5</v>
      </c>
      <c r="J31" s="96">
        <f t="shared" si="20"/>
        <v>6</v>
      </c>
      <c r="K31" s="96">
        <f t="shared" si="20"/>
        <v>7</v>
      </c>
      <c r="L31" s="96">
        <f t="shared" si="20"/>
        <v>8</v>
      </c>
      <c r="M31" s="96">
        <f t="shared" si="20"/>
        <v>9</v>
      </c>
      <c r="N31" s="96">
        <f t="shared" si="20"/>
        <v>10</v>
      </c>
      <c r="O31" s="96" t="s">
        <v>79</v>
      </c>
      <c r="Q31" s="96">
        <f t="shared" ref="Q31:Z31" si="21">+E31</f>
        <v>1</v>
      </c>
      <c r="R31" s="96">
        <f t="shared" si="21"/>
        <v>2</v>
      </c>
      <c r="S31" s="96">
        <f t="shared" si="21"/>
        <v>3</v>
      </c>
      <c r="T31" s="96">
        <f t="shared" si="21"/>
        <v>4</v>
      </c>
      <c r="U31" s="96">
        <f t="shared" si="21"/>
        <v>5</v>
      </c>
      <c r="V31" s="96">
        <f t="shared" si="21"/>
        <v>6</v>
      </c>
      <c r="W31" s="96">
        <f t="shared" si="21"/>
        <v>7</v>
      </c>
      <c r="X31" s="96">
        <f t="shared" si="21"/>
        <v>8</v>
      </c>
      <c r="Y31" s="96">
        <f t="shared" si="21"/>
        <v>9</v>
      </c>
      <c r="Z31" s="96">
        <f t="shared" si="21"/>
        <v>10</v>
      </c>
      <c r="AA31" s="96" t="s">
        <v>79</v>
      </c>
      <c r="AB31" s="96" t="s">
        <v>80</v>
      </c>
      <c r="AD31" s="96">
        <f>+Q31</f>
        <v>1</v>
      </c>
      <c r="AE31" s="96">
        <f>+R31</f>
        <v>2</v>
      </c>
      <c r="AF31" s="96">
        <f t="shared" ref="AF31:AO31" si="22">+S31</f>
        <v>3</v>
      </c>
      <c r="AG31" s="96">
        <f t="shared" si="22"/>
        <v>4</v>
      </c>
      <c r="AH31" s="96">
        <f t="shared" si="22"/>
        <v>5</v>
      </c>
      <c r="AI31" s="96">
        <f t="shared" si="22"/>
        <v>6</v>
      </c>
      <c r="AJ31" s="96">
        <f t="shared" si="22"/>
        <v>7</v>
      </c>
      <c r="AK31" s="96">
        <f t="shared" si="22"/>
        <v>8</v>
      </c>
      <c r="AL31" s="96">
        <f t="shared" si="22"/>
        <v>9</v>
      </c>
      <c r="AM31" s="96">
        <f t="shared" si="22"/>
        <v>10</v>
      </c>
      <c r="AN31" s="96" t="str">
        <f t="shared" si="22"/>
        <v>Total</v>
      </c>
      <c r="AO31" s="96" t="str">
        <f t="shared" si="22"/>
        <v>GBA INDEC</v>
      </c>
      <c r="AQ31" s="96" t="s">
        <v>81</v>
      </c>
      <c r="AR31" s="96" t="s">
        <v>81</v>
      </c>
      <c r="AU31" s="96" t="s">
        <v>82</v>
      </c>
    </row>
    <row r="32" spans="1:49" x14ac:dyDescent="0.25">
      <c r="B32" s="110">
        <f>+ROW()</f>
        <v>32</v>
      </c>
      <c r="D32" s="37">
        <f>+GBA!A5</f>
        <v>42705</v>
      </c>
      <c r="E32" s="225">
        <f>'Salida Stata'!D2</f>
        <v>100</v>
      </c>
      <c r="F32" s="225">
        <f>'Salida Stata'!J2</f>
        <v>100</v>
      </c>
      <c r="G32" s="225">
        <f>'Salida Stata'!P2</f>
        <v>100</v>
      </c>
      <c r="H32" s="225">
        <f>'Salida Stata'!V2</f>
        <v>100</v>
      </c>
      <c r="I32" s="225">
        <f>'Salida Stata'!AB2</f>
        <v>100</v>
      </c>
      <c r="J32" s="225">
        <f>'Salida Stata'!AH2</f>
        <v>100</v>
      </c>
      <c r="K32" s="225">
        <f>'Salida Stata'!AN2</f>
        <v>100</v>
      </c>
      <c r="L32" s="19">
        <f>'Salida Stata'!AT2</f>
        <v>100</v>
      </c>
      <c r="M32" s="225">
        <f>'Salida Stata'!AZ2</f>
        <v>100</v>
      </c>
      <c r="N32" s="225">
        <f>'Salida Stata'!BF2</f>
        <v>100</v>
      </c>
      <c r="O32" s="19" cm="1">
        <f t="array" ref="O32">+SUMPRODUCT($E$30:$N$30/100,$E32:$N32)/$D$14*100</f>
        <v>99.181307582064974</v>
      </c>
      <c r="AS32" s="35">
        <f t="shared" ref="AS32:AS81" si="23">+D32</f>
        <v>42705</v>
      </c>
      <c r="AT32" s="19">
        <f>+E32</f>
        <v>100</v>
      </c>
      <c r="AU32" s="19">
        <f>+N32</f>
        <v>100</v>
      </c>
    </row>
    <row r="33" spans="2:49" x14ac:dyDescent="0.25">
      <c r="B33" s="110">
        <f t="shared" ref="B33:B96" si="24">+ROW()</f>
        <v>33</v>
      </c>
      <c r="D33" s="37">
        <f>+GBA!A6</f>
        <v>42736</v>
      </c>
      <c r="E33" s="225">
        <f>'Salida Stata'!D3</f>
        <v>101.12459564208984</v>
      </c>
      <c r="F33" s="225">
        <f>'Salida Stata'!J3</f>
        <v>101.16011810302734</v>
      </c>
      <c r="G33" s="225">
        <f>'Salida Stata'!P3</f>
        <v>101.12685394287109</v>
      </c>
      <c r="H33" s="225">
        <f>'Salida Stata'!V3</f>
        <v>101.23644256591797</v>
      </c>
      <c r="I33" s="225">
        <f>'Salida Stata'!AB3</f>
        <v>101.25074768066406</v>
      </c>
      <c r="J33" s="225">
        <f>'Salida Stata'!AH3</f>
        <v>101.23166656494141</v>
      </c>
      <c r="K33" s="225">
        <f>'Salida Stata'!AN3</f>
        <v>101.30482482910156</v>
      </c>
      <c r="L33" s="19">
        <f>'Salida Stata'!AT3</f>
        <v>101.29310607910156</v>
      </c>
      <c r="M33" s="225">
        <f>'Salida Stata'!AZ3</f>
        <v>101.33720397949219</v>
      </c>
      <c r="N33" s="225">
        <f>'Salida Stata'!BF3</f>
        <v>101.39569854736328</v>
      </c>
      <c r="O33" s="19" cm="1">
        <f t="array" ref="O33">+SUMPRODUCT($E$30:$N$30/100,$E33:$N33)/$D$14*100</f>
        <v>100.45990782578653</v>
      </c>
      <c r="Q33" s="24">
        <f t="shared" ref="Q33:AA33" si="25">+E33/E32-1</f>
        <v>1.1245956420898429E-2</v>
      </c>
      <c r="R33" s="24">
        <f t="shared" si="25"/>
        <v>1.1601181030273411E-2</v>
      </c>
      <c r="S33" s="24">
        <f t="shared" si="25"/>
        <v>1.1268539428710866E-2</v>
      </c>
      <c r="T33" s="24">
        <f t="shared" si="25"/>
        <v>1.2364425659179723E-2</v>
      </c>
      <c r="U33" s="24">
        <f t="shared" si="25"/>
        <v>1.2507476806640661E-2</v>
      </c>
      <c r="V33" s="24">
        <f t="shared" si="25"/>
        <v>1.2316665649414027E-2</v>
      </c>
      <c r="W33" s="24">
        <f t="shared" si="25"/>
        <v>1.3048248291015696E-2</v>
      </c>
      <c r="X33" s="24">
        <f t="shared" si="25"/>
        <v>1.2931060791015581E-2</v>
      </c>
      <c r="Y33" s="24">
        <f t="shared" si="25"/>
        <v>1.3372039794921964E-2</v>
      </c>
      <c r="Z33" s="24">
        <f t="shared" si="25"/>
        <v>1.3956985473632777E-2</v>
      </c>
      <c r="AA33" s="24">
        <f t="shared" si="25"/>
        <v>1.2891544534877397E-2</v>
      </c>
      <c r="AB33" s="24">
        <f>+GBA!Y6</f>
        <v>1.2999999999999901E-2</v>
      </c>
      <c r="AQ33" s="24">
        <f t="shared" ref="AQ33:AQ64" si="26">+Q33-Z33</f>
        <v>-2.7110290527343484E-3</v>
      </c>
      <c r="AS33" s="35">
        <f t="shared" si="23"/>
        <v>42736</v>
      </c>
      <c r="AT33" s="19">
        <f t="shared" ref="AT33:AT96" si="27">+E33</f>
        <v>101.12459564208984</v>
      </c>
      <c r="AU33" s="19">
        <f t="shared" ref="AU33:AU96" si="28">+N33</f>
        <v>101.39569854736328</v>
      </c>
      <c r="AV33" s="52">
        <f>+($AT33/$AT$32)-($AU33/$AU$32)</f>
        <v>-2.7110290527343484E-3</v>
      </c>
      <c r="AW33" s="52"/>
    </row>
    <row r="34" spans="2:49" x14ac:dyDescent="0.25">
      <c r="B34" s="110">
        <f t="shared" si="24"/>
        <v>34</v>
      </c>
      <c r="D34" s="37">
        <f>+GBA!A7</f>
        <v>42767</v>
      </c>
      <c r="E34" s="225">
        <f>'Salida Stata'!D4</f>
        <v>103.60102081298828</v>
      </c>
      <c r="F34" s="225">
        <f>'Salida Stata'!J4</f>
        <v>103.51781463623047</v>
      </c>
      <c r="G34" s="225">
        <f>'Salida Stata'!P4</f>
        <v>103.70975494384766</v>
      </c>
      <c r="H34" s="225">
        <f>'Salida Stata'!V4</f>
        <v>103.68557739257813</v>
      </c>
      <c r="I34" s="225">
        <f>'Salida Stata'!AB4</f>
        <v>103.71411895751953</v>
      </c>
      <c r="J34" s="225">
        <f>'Salida Stata'!AH4</f>
        <v>103.73770904541016</v>
      </c>
      <c r="K34" s="225">
        <f>'Salida Stata'!AN4</f>
        <v>103.68890380859375</v>
      </c>
      <c r="L34" s="19">
        <f>'Salida Stata'!AT4</f>
        <v>103.76062774658203</v>
      </c>
      <c r="M34" s="225">
        <f>'Salida Stata'!AZ4</f>
        <v>103.86964416503906</v>
      </c>
      <c r="N34" s="225">
        <f>'Salida Stata'!BF4</f>
        <v>103.83692932128906</v>
      </c>
      <c r="O34" s="19" cm="1">
        <f t="array" ref="O34">+SUMPRODUCT($E$30:$N$30/100,$E34:$N34)/$D$14*100</f>
        <v>102.90664451515423</v>
      </c>
      <c r="Q34" s="24">
        <f t="shared" ref="Q34:Q97" si="29">+E34/E33-1</f>
        <v>2.4488851156085234E-2</v>
      </c>
      <c r="R34" s="24">
        <f t="shared" ref="R34:R97" si="30">+F34/F33-1</f>
        <v>2.3306581461301823E-2</v>
      </c>
      <c r="S34" s="24">
        <f t="shared" ref="S34:S65" si="31">+G34/G33-1</f>
        <v>2.5541198012900779E-2</v>
      </c>
      <c r="T34" s="24">
        <f t="shared" ref="T34:T65" si="32">+H34/H33-1</f>
        <v>2.4192225295406322E-2</v>
      </c>
      <c r="U34" s="24">
        <f t="shared" ref="U34:U65" si="33">+I34/I33-1</f>
        <v>2.4329413197270666E-2</v>
      </c>
      <c r="V34" s="24">
        <f t="shared" ref="V34:V65" si="34">+J34/J33-1</f>
        <v>2.4755519349877408E-2</v>
      </c>
      <c r="W34" s="24">
        <f t="shared" ref="W34:W65" si="35">+K34/K33-1</f>
        <v>2.3533716025017304E-2</v>
      </c>
      <c r="X34" s="24">
        <f t="shared" ref="X34:X65" si="36">+L34/L33-1</f>
        <v>2.4360213276049869E-2</v>
      </c>
      <c r="Y34" s="24">
        <f t="shared" ref="Y34:Y65" si="37">+M34/M33-1</f>
        <v>2.4990231485559455E-2</v>
      </c>
      <c r="Z34" s="24">
        <f t="shared" ref="Z34:Z65" si="38">+N34/N33-1</f>
        <v>2.4076275511682121E-2</v>
      </c>
      <c r="AA34" s="24">
        <f t="shared" ref="AA34:AA65" si="39">+O34/O33-1</f>
        <v>2.4355354711361299E-2</v>
      </c>
      <c r="AB34" s="24">
        <f>+GBA!Y7</f>
        <v>2.4679170779861703E-2</v>
      </c>
      <c r="AQ34" s="24">
        <f t="shared" si="26"/>
        <v>4.1257564440311256E-4</v>
      </c>
      <c r="AS34" s="35">
        <f t="shared" si="23"/>
        <v>42767</v>
      </c>
      <c r="AT34" s="19">
        <f t="shared" si="27"/>
        <v>103.60102081298828</v>
      </c>
      <c r="AU34" s="19">
        <f t="shared" si="28"/>
        <v>103.83692932128906</v>
      </c>
      <c r="AV34" s="52">
        <f t="shared" ref="AV34:AV97" si="40">+($AT34/$AT$32)-($AU34/$AU$32)</f>
        <v>-2.3590850830079724E-3</v>
      </c>
    </row>
    <row r="35" spans="2:49" x14ac:dyDescent="0.25">
      <c r="B35" s="110">
        <f t="shared" si="24"/>
        <v>35</v>
      </c>
      <c r="D35" s="37">
        <f>+GBA!A8</f>
        <v>42795</v>
      </c>
      <c r="E35" s="225">
        <f>'Salida Stata'!D5</f>
        <v>106.40770721435547</v>
      </c>
      <c r="F35" s="225">
        <f>'Salida Stata'!J5</f>
        <v>106.27845764160156</v>
      </c>
      <c r="G35" s="225">
        <f>'Salida Stata'!P5</f>
        <v>106.46856689453125</v>
      </c>
      <c r="H35" s="225">
        <f>'Salida Stata'!V5</f>
        <v>106.25418090820313</v>
      </c>
      <c r="I35" s="225">
        <f>'Salida Stata'!AB5</f>
        <v>106.33651733398438</v>
      </c>
      <c r="J35" s="225">
        <f>'Salida Stata'!AH5</f>
        <v>106.42908477783203</v>
      </c>
      <c r="K35" s="225">
        <f>'Salida Stata'!AN5</f>
        <v>106.19261169433594</v>
      </c>
      <c r="L35" s="19">
        <f>'Salida Stata'!AT5</f>
        <v>106.24797058105469</v>
      </c>
      <c r="M35" s="225">
        <f>'Salida Stata'!AZ5</f>
        <v>106.3277587890625</v>
      </c>
      <c r="N35" s="225">
        <f>'Salida Stata'!BF5</f>
        <v>106.09928131103516</v>
      </c>
      <c r="O35" s="19" cm="1">
        <f t="array" ref="O35">+SUMPRODUCT($E$30:$N$30/100,$E35:$N35)/$D$14*100</f>
        <v>105.39415420735374</v>
      </c>
      <c r="Q35" s="24">
        <f t="shared" si="29"/>
        <v>2.7091300639146887E-2</v>
      </c>
      <c r="R35" s="24">
        <f t="shared" si="30"/>
        <v>2.6668289077316887E-2</v>
      </c>
      <c r="S35" s="24">
        <f t="shared" si="31"/>
        <v>2.6601277306819604E-2</v>
      </c>
      <c r="T35" s="24">
        <f t="shared" si="32"/>
        <v>2.4773006817521592E-2</v>
      </c>
      <c r="U35" s="24">
        <f t="shared" si="33"/>
        <v>2.5284873485151627E-2</v>
      </c>
      <c r="V35" s="24">
        <f t="shared" si="34"/>
        <v>2.5944044428856117E-2</v>
      </c>
      <c r="W35" s="24">
        <f t="shared" si="35"/>
        <v>2.4146343473395726E-2</v>
      </c>
      <c r="X35" s="24">
        <f t="shared" si="36"/>
        <v>2.3971933174378846E-2</v>
      </c>
      <c r="Y35" s="24">
        <f t="shared" si="37"/>
        <v>2.3665380234842548E-2</v>
      </c>
      <c r="Z35" s="24">
        <f t="shared" si="38"/>
        <v>2.1787547113859551E-2</v>
      </c>
      <c r="AA35" s="24">
        <f t="shared" si="39"/>
        <v>2.4172488607703047E-2</v>
      </c>
      <c r="AB35" s="24">
        <f>+GBA!Y8</f>
        <v>2.4084778420038644E-2</v>
      </c>
      <c r="AQ35" s="24">
        <f t="shared" si="26"/>
        <v>5.3037535252873358E-3</v>
      </c>
      <c r="AS35" s="35">
        <f t="shared" si="23"/>
        <v>42795</v>
      </c>
      <c r="AT35" s="19">
        <f t="shared" si="27"/>
        <v>106.40770721435547</v>
      </c>
      <c r="AU35" s="19">
        <f t="shared" si="28"/>
        <v>106.09928131103516</v>
      </c>
      <c r="AV35" s="52">
        <f t="shared" si="40"/>
        <v>3.084259033202974E-3</v>
      </c>
    </row>
    <row r="36" spans="2:49" x14ac:dyDescent="0.25">
      <c r="B36" s="110">
        <f t="shared" si="24"/>
        <v>36</v>
      </c>
      <c r="D36" s="37">
        <f>+GBA!A9</f>
        <v>42826</v>
      </c>
      <c r="E36" s="225">
        <f>'Salida Stata'!D6</f>
        <v>109.34986877441406</v>
      </c>
      <c r="F36" s="225">
        <f>'Salida Stata'!J6</f>
        <v>109.19170379638672</v>
      </c>
      <c r="G36" s="225">
        <f>'Salida Stata'!P6</f>
        <v>109.46977996826172</v>
      </c>
      <c r="H36" s="225">
        <f>'Salida Stata'!V6</f>
        <v>109.06005096435547</v>
      </c>
      <c r="I36" s="225">
        <f>'Salida Stata'!AB6</f>
        <v>109.24239349365234</v>
      </c>
      <c r="J36" s="225">
        <f>'Salida Stata'!AH6</f>
        <v>109.35251617431641</v>
      </c>
      <c r="K36" s="225">
        <f>'Salida Stata'!AN6</f>
        <v>108.96672821044922</v>
      </c>
      <c r="L36" s="19">
        <f>'Salida Stata'!AT6</f>
        <v>109.0172119140625</v>
      </c>
      <c r="M36" s="225">
        <f>'Salida Stata'!AZ6</f>
        <v>109.08989715576172</v>
      </c>
      <c r="N36" s="225">
        <f>'Salida Stata'!BF6</f>
        <v>108.76602935791016</v>
      </c>
      <c r="O36" s="19" cm="1">
        <f t="array" ref="O36">+SUMPRODUCT($E$30:$N$30/100,$E36:$N36)/$D$14*100</f>
        <v>108.17038648907862</v>
      </c>
      <c r="Q36" s="24">
        <f t="shared" si="29"/>
        <v>2.7649891507686375E-2</v>
      </c>
      <c r="R36" s="24">
        <f t="shared" si="30"/>
        <v>2.7411445550041602E-2</v>
      </c>
      <c r="S36" s="24">
        <f t="shared" si="31"/>
        <v>2.818872425232799E-2</v>
      </c>
      <c r="T36" s="24">
        <f t="shared" si="32"/>
        <v>2.6407149649729345E-2</v>
      </c>
      <c r="U36" s="24">
        <f t="shared" si="33"/>
        <v>2.732717068907875E-2</v>
      </c>
      <c r="V36" s="24">
        <f t="shared" si="34"/>
        <v>2.7468350428710098E-2</v>
      </c>
      <c r="W36" s="24">
        <f t="shared" si="35"/>
        <v>2.6123441846390261E-2</v>
      </c>
      <c r="X36" s="24">
        <f t="shared" si="36"/>
        <v>2.6063945672216038E-2</v>
      </c>
      <c r="Y36" s="24">
        <f t="shared" si="37"/>
        <v>2.5977584763907879E-2</v>
      </c>
      <c r="Z36" s="24">
        <f t="shared" si="38"/>
        <v>2.5134459102105433E-2</v>
      </c>
      <c r="AA36" s="24">
        <f t="shared" si="39"/>
        <v>2.6341425694853093E-2</v>
      </c>
      <c r="AB36" s="24">
        <f>+GBA!Y9</f>
        <v>2.6340545625587852E-2</v>
      </c>
      <c r="AQ36" s="24">
        <f t="shared" si="26"/>
        <v>2.5154324055809418E-3</v>
      </c>
      <c r="AS36" s="35">
        <f t="shared" si="23"/>
        <v>42826</v>
      </c>
      <c r="AT36" s="19">
        <f t="shared" si="27"/>
        <v>109.34986877441406</v>
      </c>
      <c r="AU36" s="19">
        <f t="shared" si="28"/>
        <v>108.76602935791016</v>
      </c>
      <c r="AV36" s="52">
        <f t="shared" si="40"/>
        <v>5.8383941650390625E-3</v>
      </c>
    </row>
    <row r="37" spans="2:49" x14ac:dyDescent="0.25">
      <c r="B37" s="110">
        <f t="shared" si="24"/>
        <v>37</v>
      </c>
      <c r="D37" s="37">
        <f>+GBA!A10</f>
        <v>42856</v>
      </c>
      <c r="E37" s="225">
        <f>'Salida Stata'!D7</f>
        <v>110.68337249755859</v>
      </c>
      <c r="F37" s="225">
        <f>'Salida Stata'!J7</f>
        <v>110.50898742675781</v>
      </c>
      <c r="G37" s="225">
        <f>'Salida Stata'!P7</f>
        <v>110.82777404785156</v>
      </c>
      <c r="H37" s="225">
        <f>'Salida Stata'!V7</f>
        <v>110.4453125</v>
      </c>
      <c r="I37" s="225">
        <f>'Salida Stata'!AB7</f>
        <v>110.59139251708984</v>
      </c>
      <c r="J37" s="225">
        <f>'Salida Stata'!AH7</f>
        <v>110.73273468017578</v>
      </c>
      <c r="K37" s="225">
        <f>'Salida Stata'!AN7</f>
        <v>110.32316589355469</v>
      </c>
      <c r="L37" s="19">
        <f>'Salida Stata'!AT7</f>
        <v>110.41018676757813</v>
      </c>
      <c r="M37" s="225">
        <f>'Salida Stata'!AZ7</f>
        <v>110.52715301513672</v>
      </c>
      <c r="N37" s="225">
        <f>'Salida Stata'!BF7</f>
        <v>110.23830413818359</v>
      </c>
      <c r="O37" s="19" cm="1">
        <f t="array" ref="O37">+SUMPRODUCT($E$30:$N$30/100,$E37:$N37)/$D$14*100</f>
        <v>109.5606059811076</v>
      </c>
      <c r="Q37" s="24">
        <f t="shared" si="29"/>
        <v>1.2194836062359826E-2</v>
      </c>
      <c r="R37" s="24">
        <f t="shared" si="30"/>
        <v>1.2063953437593256E-2</v>
      </c>
      <c r="S37" s="24">
        <f t="shared" si="31"/>
        <v>1.2405196027465815E-2</v>
      </c>
      <c r="T37" s="24">
        <f t="shared" si="32"/>
        <v>1.2701823659492684E-2</v>
      </c>
      <c r="U37" s="24">
        <f t="shared" si="33"/>
        <v>1.234867692198538E-2</v>
      </c>
      <c r="V37" s="24">
        <f t="shared" si="34"/>
        <v>1.262173522975174E-2</v>
      </c>
      <c r="W37" s="24">
        <f t="shared" si="35"/>
        <v>1.244818216883381E-2</v>
      </c>
      <c r="X37" s="24">
        <f t="shared" si="36"/>
        <v>1.2777568138631956E-2</v>
      </c>
      <c r="Y37" s="24">
        <f t="shared" si="37"/>
        <v>1.3174967589554498E-2</v>
      </c>
      <c r="Z37" s="24">
        <f t="shared" si="38"/>
        <v>1.3536163717337679E-2</v>
      </c>
      <c r="AA37" s="24">
        <f t="shared" si="39"/>
        <v>1.2852126512179263E-2</v>
      </c>
      <c r="AB37" s="24">
        <f>+GBA!Y10</f>
        <v>1.2832263978001857E-2</v>
      </c>
      <c r="AQ37" s="24">
        <f t="shared" si="26"/>
        <v>-1.341327654977853E-3</v>
      </c>
      <c r="AS37" s="35">
        <f t="shared" si="23"/>
        <v>42856</v>
      </c>
      <c r="AT37" s="19">
        <f t="shared" si="27"/>
        <v>110.68337249755859</v>
      </c>
      <c r="AU37" s="19">
        <f t="shared" si="28"/>
        <v>110.23830413818359</v>
      </c>
      <c r="AV37" s="52">
        <f t="shared" si="40"/>
        <v>4.4506835937501155E-3</v>
      </c>
    </row>
    <row r="38" spans="2:49" x14ac:dyDescent="0.25">
      <c r="B38" s="110">
        <f t="shared" si="24"/>
        <v>38</v>
      </c>
      <c r="D38" s="37">
        <f>+GBA!A11</f>
        <v>42887</v>
      </c>
      <c r="E38" s="225">
        <f>'Salida Stata'!D8</f>
        <v>112.19669342041016</v>
      </c>
      <c r="F38" s="225">
        <f>'Salida Stata'!J8</f>
        <v>112.020263671875</v>
      </c>
      <c r="G38" s="225">
        <f>'Salida Stata'!P8</f>
        <v>112.35944366455078</v>
      </c>
      <c r="H38" s="225">
        <f>'Salida Stata'!V8</f>
        <v>111.90981292724609</v>
      </c>
      <c r="I38" s="225">
        <f>'Salida Stata'!AB8</f>
        <v>112.1317138671875</v>
      </c>
      <c r="J38" s="225">
        <f>'Salida Stata'!AH8</f>
        <v>112.24730682373047</v>
      </c>
      <c r="K38" s="225">
        <f>'Salida Stata'!AN8</f>
        <v>111.80905914306641</v>
      </c>
      <c r="L38" s="19">
        <f>'Salida Stata'!AT8</f>
        <v>111.91740417480469</v>
      </c>
      <c r="M38" s="225">
        <f>'Salida Stata'!AZ8</f>
        <v>112.06205749511719</v>
      </c>
      <c r="N38" s="225">
        <f>'Salida Stata'!BF8</f>
        <v>111.78319549560547</v>
      </c>
      <c r="O38" s="19" cm="1">
        <f t="array" ref="O38">+SUMPRODUCT($E$30:$N$30/100,$E38:$N38)/$D$14*100</f>
        <v>111.0684036672087</v>
      </c>
      <c r="Q38" s="24">
        <f t="shared" si="29"/>
        <v>1.3672522698790601E-2</v>
      </c>
      <c r="R38" s="24">
        <f t="shared" si="30"/>
        <v>1.3675595807253416E-2</v>
      </c>
      <c r="S38" s="24">
        <f t="shared" si="31"/>
        <v>1.3820268699413774E-2</v>
      </c>
      <c r="T38" s="24">
        <f t="shared" si="32"/>
        <v>1.3259960011848371E-2</v>
      </c>
      <c r="U38" s="24">
        <f t="shared" si="33"/>
        <v>1.3928040103660111E-2</v>
      </c>
      <c r="V38" s="24">
        <f t="shared" si="34"/>
        <v>1.3677727258602834E-2</v>
      </c>
      <c r="W38" s="24">
        <f t="shared" si="35"/>
        <v>1.346855157279836E-2</v>
      </c>
      <c r="X38" s="24">
        <f t="shared" si="36"/>
        <v>1.3651071983053154E-2</v>
      </c>
      <c r="Y38" s="24">
        <f t="shared" si="37"/>
        <v>1.388712581577356E-2</v>
      </c>
      <c r="Z38" s="24">
        <f t="shared" si="38"/>
        <v>1.4014106707278096E-2</v>
      </c>
      <c r="AA38" s="24">
        <f t="shared" si="39"/>
        <v>1.3762224775948129E-2</v>
      </c>
      <c r="AB38" s="24">
        <f>+GBA!Y11</f>
        <v>1.3574660633484115E-2</v>
      </c>
      <c r="AQ38" s="24">
        <f t="shared" si="26"/>
        <v>-3.4158400848749437E-4</v>
      </c>
      <c r="AS38" s="35">
        <f t="shared" si="23"/>
        <v>42887</v>
      </c>
      <c r="AT38" s="19">
        <f t="shared" si="27"/>
        <v>112.19669342041016</v>
      </c>
      <c r="AU38" s="19">
        <f t="shared" si="28"/>
        <v>111.78319549560547</v>
      </c>
      <c r="AV38" s="52">
        <f t="shared" si="40"/>
        <v>4.1349792480469549E-3</v>
      </c>
    </row>
    <row r="39" spans="2:49" x14ac:dyDescent="0.25">
      <c r="B39" s="110">
        <f t="shared" si="24"/>
        <v>39</v>
      </c>
      <c r="D39" s="37">
        <f>+GBA!A12</f>
        <v>42917</v>
      </c>
      <c r="E39" s="225">
        <f>'Salida Stata'!D9</f>
        <v>113.85530090332031</v>
      </c>
      <c r="F39" s="225">
        <f>'Salida Stata'!J9</f>
        <v>113.71345520019531</v>
      </c>
      <c r="G39" s="225">
        <f>'Salida Stata'!P9</f>
        <v>114.08363342285156</v>
      </c>
      <c r="H39" s="225">
        <f>'Salida Stata'!V9</f>
        <v>113.71173095703125</v>
      </c>
      <c r="I39" s="225">
        <f>'Salida Stata'!AB9</f>
        <v>113.91668701171875</v>
      </c>
      <c r="J39" s="225">
        <f>'Salida Stata'!AH9</f>
        <v>114.00608825683594</v>
      </c>
      <c r="K39" s="225">
        <f>'Salida Stata'!AN9</f>
        <v>113.63480377197266</v>
      </c>
      <c r="L39" s="19">
        <f>'Salida Stata'!AT9</f>
        <v>113.81767272949219</v>
      </c>
      <c r="M39" s="225">
        <f>'Salida Stata'!AZ9</f>
        <v>114.05481719970703</v>
      </c>
      <c r="N39" s="225">
        <f>'Salida Stata'!BF9</f>
        <v>113.8770751953125</v>
      </c>
      <c r="O39" s="19" cm="1">
        <f t="array" ref="O39">+SUMPRODUCT($E$30:$N$30/100,$E39:$N39)/$D$14*100</f>
        <v>112.94699675352184</v>
      </c>
      <c r="Q39" s="24">
        <f t="shared" si="29"/>
        <v>1.47830335489052E-2</v>
      </c>
      <c r="R39" s="24">
        <f t="shared" si="30"/>
        <v>1.5115046803316989E-2</v>
      </c>
      <c r="S39" s="24">
        <f t="shared" si="31"/>
        <v>1.5345303448176084E-2</v>
      </c>
      <c r="T39" s="24">
        <f t="shared" si="32"/>
        <v>1.6101519452602409E-2</v>
      </c>
      <c r="U39" s="24">
        <f t="shared" si="33"/>
        <v>1.5918539750898963E-2</v>
      </c>
      <c r="V39" s="24">
        <f t="shared" si="34"/>
        <v>1.5668807411721719E-2</v>
      </c>
      <c r="W39" s="24">
        <f t="shared" si="35"/>
        <v>1.6329129704687917E-2</v>
      </c>
      <c r="X39" s="24">
        <f t="shared" si="36"/>
        <v>1.6979205054822977E-2</v>
      </c>
      <c r="Y39" s="24">
        <f t="shared" si="37"/>
        <v>1.7782644269909831E-2</v>
      </c>
      <c r="Z39" s="24">
        <f t="shared" si="38"/>
        <v>1.8731614268348018E-2</v>
      </c>
      <c r="AA39" s="24">
        <f t="shared" si="39"/>
        <v>1.691383889825171E-2</v>
      </c>
      <c r="AB39" s="24">
        <f>+GBA!Y12</f>
        <v>1.6964285714285765E-2</v>
      </c>
      <c r="AQ39" s="24">
        <f t="shared" si="26"/>
        <v>-3.948580719442818E-3</v>
      </c>
      <c r="AS39" s="35">
        <f t="shared" si="23"/>
        <v>42917</v>
      </c>
      <c r="AT39" s="19">
        <f t="shared" si="27"/>
        <v>113.85530090332031</v>
      </c>
      <c r="AU39" s="19">
        <f t="shared" si="28"/>
        <v>113.8770751953125</v>
      </c>
      <c r="AV39" s="52">
        <f t="shared" si="40"/>
        <v>-2.1774291992171513E-4</v>
      </c>
    </row>
    <row r="40" spans="2:49" x14ac:dyDescent="0.25">
      <c r="B40" s="110">
        <f t="shared" si="24"/>
        <v>40</v>
      </c>
      <c r="D40" s="37">
        <f>+GBA!A13</f>
        <v>42948</v>
      </c>
      <c r="E40" s="225">
        <f>'Salida Stata'!D10</f>
        <v>115.66705322265625</v>
      </c>
      <c r="F40" s="225">
        <f>'Salida Stata'!J10</f>
        <v>115.46144104003906</v>
      </c>
      <c r="G40" s="225">
        <f>'Salida Stata'!P10</f>
        <v>115.86652374267578</v>
      </c>
      <c r="H40" s="225">
        <f>'Salida Stata'!V10</f>
        <v>115.39973449707031</v>
      </c>
      <c r="I40" s="225">
        <f>'Salida Stata'!AB10</f>
        <v>115.66269683837891</v>
      </c>
      <c r="J40" s="225">
        <f>'Salida Stata'!AH10</f>
        <v>115.72909545898438</v>
      </c>
      <c r="K40" s="225">
        <f>'Salida Stata'!AN10</f>
        <v>115.29743194580078</v>
      </c>
      <c r="L40" s="19">
        <f>'Salida Stata'!AT10</f>
        <v>115.52447509765625</v>
      </c>
      <c r="M40" s="225">
        <f>'Salida Stata'!AZ10</f>
        <v>115.77906036376953</v>
      </c>
      <c r="N40" s="225">
        <f>'Salida Stata'!BF10</f>
        <v>115.50792694091797</v>
      </c>
      <c r="O40" s="19" cm="1">
        <f t="array" ref="O40">+SUMPRODUCT($E$30:$N$30/100,$E40:$N40)/$D$14*100</f>
        <v>114.63399439166963</v>
      </c>
      <c r="Q40" s="24">
        <f t="shared" si="29"/>
        <v>1.591276211965198E-2</v>
      </c>
      <c r="R40" s="24">
        <f t="shared" si="30"/>
        <v>1.5371847041024012E-2</v>
      </c>
      <c r="S40" s="24">
        <f t="shared" si="31"/>
        <v>1.5627923711159619E-2</v>
      </c>
      <c r="T40" s="24">
        <f t="shared" si="32"/>
        <v>1.4844585741790484E-2</v>
      </c>
      <c r="U40" s="24">
        <f t="shared" si="33"/>
        <v>1.5327076940716777E-2</v>
      </c>
      <c r="V40" s="24">
        <f t="shared" si="34"/>
        <v>1.5113291127635264E-2</v>
      </c>
      <c r="W40" s="24">
        <f t="shared" si="35"/>
        <v>1.4631328771108398E-2</v>
      </c>
      <c r="X40" s="24">
        <f t="shared" si="36"/>
        <v>1.4995934526095711E-2</v>
      </c>
      <c r="Y40" s="24">
        <f t="shared" si="37"/>
        <v>1.5117670663952643E-2</v>
      </c>
      <c r="Z40" s="24">
        <f t="shared" si="38"/>
        <v>1.432115939760803E-2</v>
      </c>
      <c r="AA40" s="24">
        <f t="shared" si="39"/>
        <v>1.4936188536550654E-2</v>
      </c>
      <c r="AB40" s="24">
        <f>+GBA!Y13</f>
        <v>1.4925373134328179E-2</v>
      </c>
      <c r="AQ40" s="24">
        <f t="shared" si="26"/>
        <v>1.5916027220439499E-3</v>
      </c>
      <c r="AS40" s="35">
        <f t="shared" si="23"/>
        <v>42948</v>
      </c>
      <c r="AT40" s="19">
        <f t="shared" si="27"/>
        <v>115.66705322265625</v>
      </c>
      <c r="AU40" s="19">
        <f t="shared" si="28"/>
        <v>115.50792694091797</v>
      </c>
      <c r="AV40" s="52">
        <f t="shared" si="40"/>
        <v>1.5912628173828658E-3</v>
      </c>
    </row>
    <row r="41" spans="2:49" x14ac:dyDescent="0.25">
      <c r="B41" s="110">
        <f t="shared" si="24"/>
        <v>41</v>
      </c>
      <c r="D41" s="37">
        <f>+GBA!A14</f>
        <v>42979</v>
      </c>
      <c r="E41" s="225">
        <f>'Salida Stata'!D11</f>
        <v>118.06793975830078</v>
      </c>
      <c r="F41" s="225">
        <f>'Salida Stata'!J11</f>
        <v>117.89884948730469</v>
      </c>
      <c r="G41" s="225">
        <f>'Salida Stata'!P11</f>
        <v>118.32405853271484</v>
      </c>
      <c r="H41" s="225">
        <f>'Salida Stata'!V11</f>
        <v>117.70926666259766</v>
      </c>
      <c r="I41" s="225">
        <f>'Salida Stata'!AB11</f>
        <v>118.04338073730469</v>
      </c>
      <c r="J41" s="225">
        <f>'Salida Stata'!AH11</f>
        <v>118.18650817871094</v>
      </c>
      <c r="K41" s="225">
        <f>'Salida Stata'!AN11</f>
        <v>117.69049072265625</v>
      </c>
      <c r="L41" s="19">
        <f>'Salida Stata'!AT11</f>
        <v>117.93540191650391</v>
      </c>
      <c r="M41" s="225">
        <f>'Salida Stata'!AZ11</f>
        <v>118.17406463623047</v>
      </c>
      <c r="N41" s="225">
        <f>'Salida Stata'!BF11</f>
        <v>117.85468292236328</v>
      </c>
      <c r="O41" s="19" cm="1">
        <f t="array" ref="O41">+SUMPRODUCT($E$30:$N$30/100,$E41:$N41)/$D$14*100</f>
        <v>117.00453359453178</v>
      </c>
      <c r="Q41" s="24">
        <f t="shared" si="29"/>
        <v>2.0756874743085962E-2</v>
      </c>
      <c r="R41" s="24">
        <f t="shared" si="30"/>
        <v>2.1110150932729166E-2</v>
      </c>
      <c r="S41" s="24">
        <f t="shared" si="31"/>
        <v>2.1210050242785661E-2</v>
      </c>
      <c r="T41" s="24">
        <f t="shared" si="32"/>
        <v>2.0013323042662456E-2</v>
      </c>
      <c r="U41" s="24">
        <f t="shared" si="33"/>
        <v>2.0582987981444312E-2</v>
      </c>
      <c r="V41" s="24">
        <f t="shared" si="34"/>
        <v>2.1234182380674538E-2</v>
      </c>
      <c r="W41" s="24">
        <f t="shared" si="35"/>
        <v>2.0755525396093821E-2</v>
      </c>
      <c r="X41" s="24">
        <f t="shared" si="36"/>
        <v>2.0869402927904401E-2</v>
      </c>
      <c r="Y41" s="24">
        <f t="shared" si="37"/>
        <v>2.0685988165182856E-2</v>
      </c>
      <c r="Z41" s="24">
        <f t="shared" si="38"/>
        <v>2.0316839229966188E-2</v>
      </c>
      <c r="AA41" s="24">
        <f t="shared" si="39"/>
        <v>2.0679199180329899E-2</v>
      </c>
      <c r="AB41" s="24">
        <f>+GBA!Y14</f>
        <v>2.076124567474058E-2</v>
      </c>
      <c r="AQ41" s="24">
        <f t="shared" si="26"/>
        <v>4.4003551311977418E-4</v>
      </c>
      <c r="AS41" s="35">
        <f t="shared" si="23"/>
        <v>42979</v>
      </c>
      <c r="AT41" s="19">
        <f t="shared" si="27"/>
        <v>118.06793975830078</v>
      </c>
      <c r="AU41" s="19">
        <f t="shared" si="28"/>
        <v>117.85468292236328</v>
      </c>
      <c r="AV41" s="52">
        <f t="shared" si="40"/>
        <v>2.1325683593751421E-3</v>
      </c>
    </row>
    <row r="42" spans="2:49" x14ac:dyDescent="0.25">
      <c r="B42" s="110">
        <f t="shared" si="24"/>
        <v>42</v>
      </c>
      <c r="D42" s="37">
        <f>+GBA!A15</f>
        <v>43009</v>
      </c>
      <c r="E42" s="225">
        <f>'Salida Stata'!D12</f>
        <v>119.72279357910156</v>
      </c>
      <c r="F42" s="225">
        <f>'Salida Stata'!J12</f>
        <v>119.56389617919922</v>
      </c>
      <c r="G42" s="225">
        <f>'Salida Stata'!P12</f>
        <v>119.94839477539063</v>
      </c>
      <c r="H42" s="225">
        <f>'Salida Stata'!V12</f>
        <v>119.36521911621094</v>
      </c>
      <c r="I42" s="225">
        <f>'Salida Stata'!AB12</f>
        <v>119.66933441162109</v>
      </c>
      <c r="J42" s="225">
        <f>'Salida Stata'!AH12</f>
        <v>119.78549957275391</v>
      </c>
      <c r="K42" s="225">
        <f>'Salida Stata'!AN12</f>
        <v>119.24723815917969</v>
      </c>
      <c r="L42" s="19">
        <f>'Salida Stata'!AT12</f>
        <v>119.44940948486328</v>
      </c>
      <c r="M42" s="225">
        <f>'Salida Stata'!AZ12</f>
        <v>119.67909240722656</v>
      </c>
      <c r="N42" s="225">
        <f>'Salida Stata'!BF12</f>
        <v>119.302001953125</v>
      </c>
      <c r="O42" s="19" cm="1">
        <f t="array" ref="O42">+SUMPRODUCT($E$30:$N$30/100,$E42:$N42)/$D$14*100</f>
        <v>118.53871231402771</v>
      </c>
      <c r="Q42" s="24">
        <f t="shared" si="29"/>
        <v>1.4016114994370721E-2</v>
      </c>
      <c r="R42" s="24">
        <f t="shared" si="30"/>
        <v>1.4122671248575802E-2</v>
      </c>
      <c r="S42" s="24">
        <f t="shared" si="31"/>
        <v>1.3727861119864126E-2</v>
      </c>
      <c r="T42" s="24">
        <f t="shared" si="32"/>
        <v>1.4068157083672261E-2</v>
      </c>
      <c r="U42" s="24">
        <f t="shared" si="33"/>
        <v>1.377420456920686E-2</v>
      </c>
      <c r="V42" s="24">
        <f t="shared" si="34"/>
        <v>1.3529390272069897E-2</v>
      </c>
      <c r="W42" s="24">
        <f t="shared" si="35"/>
        <v>1.3227470010232167E-2</v>
      </c>
      <c r="X42" s="24">
        <f t="shared" si="36"/>
        <v>1.2837600446991004E-2</v>
      </c>
      <c r="Y42" s="24">
        <f t="shared" si="37"/>
        <v>1.2735685919147643E-2</v>
      </c>
      <c r="Z42" s="24">
        <f t="shared" si="38"/>
        <v>1.2280539006796598E-2</v>
      </c>
      <c r="AA42" s="24">
        <f t="shared" si="39"/>
        <v>1.3112130550534618E-2</v>
      </c>
      <c r="AB42" s="24">
        <f>+GBA!Y15</f>
        <v>1.2711864406779627E-2</v>
      </c>
      <c r="AQ42" s="24">
        <f t="shared" si="26"/>
        <v>1.7355759875741228E-3</v>
      </c>
      <c r="AS42" s="35">
        <f t="shared" si="23"/>
        <v>43009</v>
      </c>
      <c r="AT42" s="19">
        <f t="shared" si="27"/>
        <v>119.72279357910156</v>
      </c>
      <c r="AU42" s="19">
        <f t="shared" si="28"/>
        <v>119.302001953125</v>
      </c>
      <c r="AV42" s="52">
        <f t="shared" si="40"/>
        <v>4.2079162597656872E-3</v>
      </c>
    </row>
    <row r="43" spans="2:49" x14ac:dyDescent="0.25">
      <c r="B43" s="110">
        <f t="shared" si="24"/>
        <v>43</v>
      </c>
      <c r="D43" s="37">
        <f>+GBA!A16</f>
        <v>43040</v>
      </c>
      <c r="E43" s="225">
        <f>'Salida Stata'!D13</f>
        <v>121.05091857910156</v>
      </c>
      <c r="F43" s="225">
        <f>'Salida Stata'!J13</f>
        <v>120.87618255615234</v>
      </c>
      <c r="G43" s="225">
        <f>'Salida Stata'!P13</f>
        <v>121.27030944824219</v>
      </c>
      <c r="H43" s="225">
        <f>'Salida Stata'!V13</f>
        <v>120.74928283691406</v>
      </c>
      <c r="I43" s="225">
        <f>'Salida Stata'!AB13</f>
        <v>121.02093505859375</v>
      </c>
      <c r="J43" s="225">
        <f>'Salida Stata'!AH13</f>
        <v>121.13140106201172</v>
      </c>
      <c r="K43" s="225">
        <f>'Salida Stata'!AN13</f>
        <v>120.66445159912109</v>
      </c>
      <c r="L43" s="19">
        <f>'Salida Stata'!AT13</f>
        <v>120.85645294189453</v>
      </c>
      <c r="M43" s="225">
        <f>'Salida Stata'!AZ13</f>
        <v>121.05528259277344</v>
      </c>
      <c r="N43" s="225">
        <f>'Salida Stata'!BF13</f>
        <v>120.70259857177734</v>
      </c>
      <c r="O43" s="19" cm="1">
        <f t="array" ref="O43">+SUMPRODUCT($E$30:$N$30/100,$E43:$N43)/$D$14*100</f>
        <v>119.90501458818532</v>
      </c>
      <c r="Q43" s="24">
        <f t="shared" si="29"/>
        <v>1.1093334529673315E-2</v>
      </c>
      <c r="R43" s="24">
        <f t="shared" si="30"/>
        <v>1.097560734376124E-2</v>
      </c>
      <c r="S43" s="24">
        <f t="shared" si="31"/>
        <v>1.1020694985763857E-2</v>
      </c>
      <c r="T43" s="24">
        <f t="shared" si="32"/>
        <v>1.159520110590706E-2</v>
      </c>
      <c r="U43" s="24">
        <f t="shared" si="33"/>
        <v>1.1294461138420031E-2</v>
      </c>
      <c r="V43" s="24">
        <f t="shared" si="34"/>
        <v>1.1235930008709927E-2</v>
      </c>
      <c r="W43" s="24">
        <f t="shared" si="35"/>
        <v>1.188466468338345E-2</v>
      </c>
      <c r="X43" s="24">
        <f t="shared" si="36"/>
        <v>1.1779409066141611E-2</v>
      </c>
      <c r="Y43" s="24">
        <f t="shared" si="37"/>
        <v>1.1499002523048585E-2</v>
      </c>
      <c r="Z43" s="24">
        <f t="shared" si="38"/>
        <v>1.1739925531196516E-2</v>
      </c>
      <c r="AA43" s="24">
        <f t="shared" si="39"/>
        <v>1.1526211542926657E-2</v>
      </c>
      <c r="AB43" s="24">
        <f>+GBA!Y16</f>
        <v>1.1715481171548081E-2</v>
      </c>
      <c r="AQ43" s="24">
        <f t="shared" si="26"/>
        <v>-6.4659100152320015E-4</v>
      </c>
      <c r="AS43" s="35">
        <f t="shared" si="23"/>
        <v>43040</v>
      </c>
      <c r="AT43" s="19">
        <f t="shared" si="27"/>
        <v>121.05091857910156</v>
      </c>
      <c r="AU43" s="19">
        <f t="shared" si="28"/>
        <v>120.70259857177734</v>
      </c>
      <c r="AV43" s="52">
        <f t="shared" si="40"/>
        <v>3.4832000732420987E-3</v>
      </c>
    </row>
    <row r="44" spans="2:49" x14ac:dyDescent="0.25">
      <c r="B44" s="110">
        <f t="shared" si="24"/>
        <v>44</v>
      </c>
      <c r="D44" s="37">
        <f>+GBA!A17</f>
        <v>43070</v>
      </c>
      <c r="E44" s="225">
        <f>'Salida Stata'!D14</f>
        <v>124.92650604248047</v>
      </c>
      <c r="F44" s="225">
        <f>'Salida Stata'!J14</f>
        <v>124.38441467285156</v>
      </c>
      <c r="G44" s="225">
        <f>'Salida Stata'!P14</f>
        <v>125.44364166259766</v>
      </c>
      <c r="H44" s="225">
        <f>'Salida Stata'!V14</f>
        <v>124.44944000244141</v>
      </c>
      <c r="I44" s="225">
        <f>'Salida Stata'!AB14</f>
        <v>124.97467041015625</v>
      </c>
      <c r="J44" s="225">
        <f>'Salida Stata'!AH14</f>
        <v>125.04933166503906</v>
      </c>
      <c r="K44" s="225">
        <f>'Salida Stata'!AN14</f>
        <v>124.44232940673828</v>
      </c>
      <c r="L44" s="19">
        <f>'Salida Stata'!AT14</f>
        <v>124.88144683837891</v>
      </c>
      <c r="M44" s="225">
        <f>'Salida Stata'!AZ14</f>
        <v>125.13992309570313</v>
      </c>
      <c r="N44" s="225">
        <f>'Salida Stata'!BF14</f>
        <v>124.84819030761719</v>
      </c>
      <c r="O44" s="19" cm="1">
        <f t="array" ref="O44">+SUMPRODUCT($E$30:$N$30/100,$E44:$N44)/$D$14*100</f>
        <v>123.85052991477453</v>
      </c>
      <c r="Q44" s="24">
        <f t="shared" si="29"/>
        <v>3.2016175580248607E-2</v>
      </c>
      <c r="R44" s="24">
        <f t="shared" si="30"/>
        <v>2.9023353008931219E-2</v>
      </c>
      <c r="S44" s="24">
        <f t="shared" si="31"/>
        <v>3.4413470480477715E-2</v>
      </c>
      <c r="T44" s="24">
        <f t="shared" si="32"/>
        <v>3.0643305521945274E-2</v>
      </c>
      <c r="U44" s="24">
        <f t="shared" si="33"/>
        <v>3.2669846334010266E-2</v>
      </c>
      <c r="V44" s="24">
        <f t="shared" si="34"/>
        <v>3.2344466989377985E-2</v>
      </c>
      <c r="W44" s="24">
        <f t="shared" si="35"/>
        <v>3.1308954356899399E-2</v>
      </c>
      <c r="X44" s="24">
        <f t="shared" si="36"/>
        <v>3.3303922120066831E-2</v>
      </c>
      <c r="Y44" s="24">
        <f t="shared" si="37"/>
        <v>3.3741943477760605E-2</v>
      </c>
      <c r="Z44" s="24">
        <f t="shared" si="38"/>
        <v>3.4345505274060883E-2</v>
      </c>
      <c r="AA44" s="24">
        <f t="shared" si="39"/>
        <v>3.2905340449189024E-2</v>
      </c>
      <c r="AB44" s="24">
        <f>+GBA!Y17</f>
        <v>3.3912324234904867E-2</v>
      </c>
      <c r="AD44" s="24">
        <f t="shared" ref="AD44:AD75" si="41">+E44/E32-1</f>
        <v>0.24926506042480479</v>
      </c>
      <c r="AE44" s="24">
        <f t="shared" ref="AE44:AE75" si="42">+F44/F32-1</f>
        <v>0.24384414672851573</v>
      </c>
      <c r="AF44" s="24">
        <f t="shared" ref="AF44:AF75" si="43">+G44/G32-1</f>
        <v>0.25443641662597649</v>
      </c>
      <c r="AG44" s="24">
        <f t="shared" ref="AG44:AG75" si="44">+H44/H32-1</f>
        <v>0.24449440002441403</v>
      </c>
      <c r="AH44" s="24">
        <f t="shared" ref="AH44:AH75" si="45">+I44/I32-1</f>
        <v>0.24974670410156241</v>
      </c>
      <c r="AI44" s="24">
        <f t="shared" ref="AI44:AI75" si="46">+J44/J32-1</f>
        <v>0.25049331665039065</v>
      </c>
      <c r="AJ44" s="24">
        <f t="shared" ref="AJ44:AJ75" si="47">+K44/K32-1</f>
        <v>0.24442329406738272</v>
      </c>
      <c r="AK44" s="24">
        <f t="shared" ref="AK44:AK75" si="48">+L44/L32-1</f>
        <v>0.24881446838378896</v>
      </c>
      <c r="AL44" s="24">
        <f t="shared" ref="AL44:AL75" si="49">+M44/M32-1</f>
        <v>0.25139923095703121</v>
      </c>
      <c r="AM44" s="24">
        <f t="shared" ref="AM44:AM75" si="50">+N44/N32-1</f>
        <v>0.2484819030761718</v>
      </c>
      <c r="AN44" s="24">
        <f t="shared" ref="AN44:AN75" si="51">+O44/O32-1</f>
        <v>0.24872854506679754</v>
      </c>
      <c r="AO44" s="24">
        <f>+GBA!AV17</f>
        <v>0.25</v>
      </c>
      <c r="AQ44" s="24">
        <f t="shared" si="26"/>
        <v>-2.3293296938122765E-3</v>
      </c>
      <c r="AR44" s="24">
        <f>+AD44-AM44</f>
        <v>7.8315734863299014E-4</v>
      </c>
      <c r="AS44" s="35">
        <f t="shared" si="23"/>
        <v>43070</v>
      </c>
      <c r="AT44" s="19">
        <f t="shared" si="27"/>
        <v>124.92650604248047</v>
      </c>
      <c r="AU44" s="19">
        <f t="shared" si="28"/>
        <v>124.84819030761719</v>
      </c>
      <c r="AV44" s="52">
        <f t="shared" si="40"/>
        <v>7.8315734863299014E-4</v>
      </c>
    </row>
    <row r="45" spans="2:49" x14ac:dyDescent="0.25">
      <c r="B45" s="110">
        <f t="shared" si="24"/>
        <v>45</v>
      </c>
      <c r="D45" s="37">
        <f>+GBA!A18</f>
        <v>43101</v>
      </c>
      <c r="E45" s="225">
        <f>'Salida Stata'!D15</f>
        <v>126.87031555175781</v>
      </c>
      <c r="F45" s="225">
        <f>'Salida Stata'!J15</f>
        <v>126.4305419921875</v>
      </c>
      <c r="G45" s="225">
        <f>'Salida Stata'!P15</f>
        <v>127.28089904785156</v>
      </c>
      <c r="H45" s="225">
        <f>'Salida Stata'!V15</f>
        <v>126.47153472900391</v>
      </c>
      <c r="I45" s="225">
        <f>'Salida Stata'!AB15</f>
        <v>126.96121978759766</v>
      </c>
      <c r="J45" s="225">
        <f>'Salida Stata'!AH15</f>
        <v>126.97274780273438</v>
      </c>
      <c r="K45" s="225">
        <f>'Salida Stata'!AN15</f>
        <v>126.47127532958984</v>
      </c>
      <c r="L45" s="19">
        <f>'Salida Stata'!AT15</f>
        <v>126.84585571289063</v>
      </c>
      <c r="M45" s="225">
        <f>'Salida Stata'!AZ15</f>
        <v>127.13788604736328</v>
      </c>
      <c r="N45" s="225">
        <f>'Salida Stata'!BF15</f>
        <v>126.86930847167969</v>
      </c>
      <c r="O45" s="19" cm="1">
        <f t="array" ref="O45">+SUMPRODUCT($E$30:$N$30/100,$E45:$N45)/$D$14*100</f>
        <v>125.82103221126097</v>
      </c>
      <c r="Q45" s="24">
        <f t="shared" si="29"/>
        <v>1.5559624381205062E-2</v>
      </c>
      <c r="R45" s="24">
        <f t="shared" si="30"/>
        <v>1.645002973015175E-2</v>
      </c>
      <c r="S45" s="24">
        <f t="shared" si="31"/>
        <v>1.4646078198172319E-2</v>
      </c>
      <c r="T45" s="24">
        <f t="shared" si="32"/>
        <v>1.6248323226868866E-2</v>
      </c>
      <c r="U45" s="24">
        <f t="shared" si="33"/>
        <v>1.5895616055011219E-2</v>
      </c>
      <c r="V45" s="24">
        <f t="shared" si="34"/>
        <v>1.5381258836691947E-2</v>
      </c>
      <c r="W45" s="24">
        <f t="shared" si="35"/>
        <v>1.6304306842569449E-2</v>
      </c>
      <c r="X45" s="24">
        <f t="shared" si="36"/>
        <v>1.5730189906063785E-2</v>
      </c>
      <c r="Y45" s="24">
        <f t="shared" si="37"/>
        <v>1.596583170450061E-2</v>
      </c>
      <c r="Z45" s="24">
        <f t="shared" si="38"/>
        <v>1.6188606010888895E-2</v>
      </c>
      <c r="AA45" s="24">
        <f t="shared" si="39"/>
        <v>1.5910325921434598E-2</v>
      </c>
      <c r="AB45" s="24">
        <f>+GBA!Y18</f>
        <v>1.6000000000000014E-2</v>
      </c>
      <c r="AD45" s="24">
        <f t="shared" si="41"/>
        <v>0.25459404555534415</v>
      </c>
      <c r="AE45" s="24">
        <f t="shared" si="42"/>
        <v>0.24980619203531651</v>
      </c>
      <c r="AF45" s="24">
        <f t="shared" si="43"/>
        <v>0.25862611250376188</v>
      </c>
      <c r="AG45" s="24">
        <f t="shared" si="44"/>
        <v>0.24926885539912802</v>
      </c>
      <c r="AH45" s="24">
        <f t="shared" si="45"/>
        <v>0.253928713573772</v>
      </c>
      <c r="AI45" s="24">
        <f t="shared" si="46"/>
        <v>0.25427894364733916</v>
      </c>
      <c r="AJ45" s="24">
        <f t="shared" si="47"/>
        <v>0.24842301976182668</v>
      </c>
      <c r="AK45" s="24">
        <f t="shared" si="48"/>
        <v>0.25226543664121093</v>
      </c>
      <c r="AL45" s="24">
        <f t="shared" si="49"/>
        <v>0.2546022690056895</v>
      </c>
      <c r="AM45" s="24">
        <f t="shared" si="50"/>
        <v>0.2512296901077844</v>
      </c>
      <c r="AN45" s="24">
        <f t="shared" si="51"/>
        <v>0.25245020560296227</v>
      </c>
      <c r="AO45" s="24">
        <f>+GBA!AV18</f>
        <v>0.25370187561697932</v>
      </c>
      <c r="AQ45" s="24">
        <f t="shared" si="26"/>
        <v>-6.2898162968383353E-4</v>
      </c>
      <c r="AR45" s="24">
        <f t="shared" ref="AR45:AR108" si="52">+AD45-AM45</f>
        <v>3.3643554475597526E-3</v>
      </c>
      <c r="AS45" s="35">
        <f t="shared" si="23"/>
        <v>43101</v>
      </c>
      <c r="AT45" s="19">
        <f t="shared" si="27"/>
        <v>126.87031555175781</v>
      </c>
      <c r="AU45" s="19">
        <f t="shared" si="28"/>
        <v>126.86930847167969</v>
      </c>
      <c r="AV45" s="52">
        <f t="shared" si="40"/>
        <v>1.0070800781081246E-5</v>
      </c>
    </row>
    <row r="46" spans="2:49" x14ac:dyDescent="0.25">
      <c r="B46" s="110">
        <f t="shared" si="24"/>
        <v>46</v>
      </c>
      <c r="D46" s="37">
        <f>+GBA!A19</f>
        <v>43132</v>
      </c>
      <c r="E46" s="225">
        <f>'Salida Stata'!D16</f>
        <v>130.13102722167969</v>
      </c>
      <c r="F46" s="225">
        <f>'Salida Stata'!J16</f>
        <v>129.57264709472656</v>
      </c>
      <c r="G46" s="225">
        <f>'Salida Stata'!P16</f>
        <v>130.58271789550781</v>
      </c>
      <c r="H46" s="225">
        <f>'Salida Stata'!V16</f>
        <v>129.7266845703125</v>
      </c>
      <c r="I46" s="225">
        <f>'Salida Stata'!AB16</f>
        <v>130.24632263183594</v>
      </c>
      <c r="J46" s="225">
        <f>'Salida Stata'!AH16</f>
        <v>130.2322998046875</v>
      </c>
      <c r="K46" s="225">
        <f>'Salida Stata'!AN16</f>
        <v>129.73056030273438</v>
      </c>
      <c r="L46" s="19">
        <f>'Salida Stata'!AT16</f>
        <v>130.11009216308594</v>
      </c>
      <c r="M46" s="225">
        <f>'Salida Stata'!AZ16</f>
        <v>130.37641906738281</v>
      </c>
      <c r="N46" s="225">
        <f>'Salida Stata'!BF16</f>
        <v>130.0421142578125</v>
      </c>
      <c r="O46" s="19" cm="1">
        <f t="array" ref="O46">+SUMPRODUCT($E$30:$N$30/100,$E46:$N46)/$D$14*100</f>
        <v>129.02940288333642</v>
      </c>
      <c r="Q46" s="24">
        <f t="shared" si="29"/>
        <v>2.5701139433137454E-2</v>
      </c>
      <c r="R46" s="24">
        <f t="shared" si="30"/>
        <v>2.4852421361392318E-2</v>
      </c>
      <c r="S46" s="24">
        <f t="shared" si="31"/>
        <v>2.5941196773090924E-2</v>
      </c>
      <c r="T46" s="24">
        <f t="shared" si="32"/>
        <v>2.5738201471845468E-2</v>
      </c>
      <c r="U46" s="24">
        <f t="shared" si="33"/>
        <v>2.5874852570998863E-2</v>
      </c>
      <c r="V46" s="24">
        <f t="shared" si="34"/>
        <v>2.5671272445148441E-2</v>
      </c>
      <c r="W46" s="24">
        <f t="shared" si="35"/>
        <v>2.5770950475913823E-2</v>
      </c>
      <c r="X46" s="24">
        <f t="shared" si="36"/>
        <v>2.5733883317273998E-2</v>
      </c>
      <c r="Y46" s="24">
        <f t="shared" si="37"/>
        <v>2.547260396333062E-2</v>
      </c>
      <c r="Z46" s="24">
        <f t="shared" si="38"/>
        <v>2.5008458108219722E-2</v>
      </c>
      <c r="AA46" s="24">
        <f t="shared" si="39"/>
        <v>2.5499478232609007E-2</v>
      </c>
      <c r="AB46" s="24">
        <f>+GBA!Y19</f>
        <v>2.5984251968504068E-2</v>
      </c>
      <c r="AD46" s="24">
        <f t="shared" si="41"/>
        <v>0.25607861969411583</v>
      </c>
      <c r="AE46" s="24">
        <f t="shared" si="42"/>
        <v>0.25169418954655076</v>
      </c>
      <c r="AF46" s="24">
        <f t="shared" si="43"/>
        <v>0.25911702294745731</v>
      </c>
      <c r="AG46" s="24">
        <f t="shared" si="44"/>
        <v>0.25115457552149789</v>
      </c>
      <c r="AH46" s="24">
        <f t="shared" si="45"/>
        <v>0.25582055694060113</v>
      </c>
      <c r="AI46" s="24">
        <f t="shared" si="46"/>
        <v>0.25539980594404299</v>
      </c>
      <c r="AJ46" s="24">
        <f t="shared" si="47"/>
        <v>0.25115181603436221</v>
      </c>
      <c r="AK46" s="24">
        <f t="shared" si="48"/>
        <v>0.2539447282533609</v>
      </c>
      <c r="AL46" s="24">
        <f t="shared" si="49"/>
        <v>0.25519269961324786</v>
      </c>
      <c r="AM46" s="24">
        <f t="shared" si="50"/>
        <v>0.25236864290776695</v>
      </c>
      <c r="AN46" s="24">
        <f t="shared" si="51"/>
        <v>0.25384909294496816</v>
      </c>
      <c r="AO46" s="24">
        <f>+GBA!AV19</f>
        <v>0.25529865125240869</v>
      </c>
      <c r="AQ46" s="24">
        <f t="shared" si="26"/>
        <v>6.9268132491773216E-4</v>
      </c>
      <c r="AR46" s="24">
        <f t="shared" si="52"/>
        <v>3.7099767863488786E-3</v>
      </c>
      <c r="AS46" s="35">
        <f t="shared" si="23"/>
        <v>43132</v>
      </c>
      <c r="AT46" s="19">
        <f t="shared" si="27"/>
        <v>130.13102722167969</v>
      </c>
      <c r="AU46" s="19">
        <f t="shared" si="28"/>
        <v>130.0421142578125</v>
      </c>
      <c r="AV46" s="52">
        <f t="shared" si="40"/>
        <v>8.8912963867193717E-4</v>
      </c>
    </row>
    <row r="47" spans="2:49" x14ac:dyDescent="0.25">
      <c r="B47" s="110">
        <f t="shared" si="24"/>
        <v>47</v>
      </c>
      <c r="D47" s="37">
        <f>+GBA!A20</f>
        <v>43160</v>
      </c>
      <c r="E47" s="225">
        <f>'Salida Stata'!D17</f>
        <v>133.27418518066406</v>
      </c>
      <c r="F47" s="225">
        <f>'Salida Stata'!J17</f>
        <v>132.63948059082031</v>
      </c>
      <c r="G47" s="225">
        <f>'Salida Stata'!P17</f>
        <v>133.88328552246094</v>
      </c>
      <c r="H47" s="225">
        <f>'Salida Stata'!V17</f>
        <v>132.93663024902344</v>
      </c>
      <c r="I47" s="225">
        <f>'Salida Stata'!AB17</f>
        <v>133.38777160644531</v>
      </c>
      <c r="J47" s="225">
        <f>'Salida Stata'!AH17</f>
        <v>133.77729797363281</v>
      </c>
      <c r="K47" s="225">
        <f>'Salida Stata'!AN17</f>
        <v>132.95550537109375</v>
      </c>
      <c r="L47" s="19">
        <f>'Salida Stata'!AT17</f>
        <v>133.39265441894531</v>
      </c>
      <c r="M47" s="225">
        <f>'Salida Stata'!AZ17</f>
        <v>133.75486755371094</v>
      </c>
      <c r="N47" s="225">
        <f>'Salida Stata'!BF17</f>
        <v>133.32769775390625</v>
      </c>
      <c r="O47" s="19" cm="1">
        <f t="array" ref="O47">+SUMPRODUCT($E$30:$N$30/100,$E47:$N47)/$D$14*100</f>
        <v>132.28758868539541</v>
      </c>
      <c r="Q47" s="24">
        <f t="shared" si="29"/>
        <v>2.4153793496380915E-2</v>
      </c>
      <c r="R47" s="24">
        <f t="shared" si="30"/>
        <v>2.3668834162596797E-2</v>
      </c>
      <c r="S47" s="24">
        <f t="shared" si="31"/>
        <v>2.5275684869679571E-2</v>
      </c>
      <c r="T47" s="24">
        <f t="shared" si="32"/>
        <v>2.4743912089814746E-2</v>
      </c>
      <c r="U47" s="24">
        <f t="shared" si="33"/>
        <v>2.411929113337985E-2</v>
      </c>
      <c r="V47" s="24">
        <f t="shared" si="34"/>
        <v>2.7220575650294343E-2</v>
      </c>
      <c r="W47" s="24">
        <f t="shared" si="35"/>
        <v>2.4858792414322206E-2</v>
      </c>
      <c r="X47" s="24">
        <f t="shared" si="36"/>
        <v>2.5229113293877781E-2</v>
      </c>
      <c r="Y47" s="24">
        <f t="shared" si="37"/>
        <v>2.5913033280826836E-2</v>
      </c>
      <c r="Z47" s="24">
        <f t="shared" si="38"/>
        <v>2.5265534283609004E-2</v>
      </c>
      <c r="AA47" s="24">
        <f t="shared" si="39"/>
        <v>2.5251498722387522E-2</v>
      </c>
      <c r="AB47" s="24">
        <f>+GBA!Y20</f>
        <v>2.4558710667689887E-2</v>
      </c>
      <c r="AD47" s="24">
        <f t="shared" si="41"/>
        <v>0.25248620301710667</v>
      </c>
      <c r="AE47" s="24">
        <f t="shared" si="42"/>
        <v>0.24803731192745504</v>
      </c>
      <c r="AF47" s="24">
        <f t="shared" si="43"/>
        <v>0.25749119601738379</v>
      </c>
      <c r="AG47" s="24">
        <f t="shared" si="44"/>
        <v>0.25111905350691344</v>
      </c>
      <c r="AH47" s="24">
        <f t="shared" si="45"/>
        <v>0.25439289296543066</v>
      </c>
      <c r="AI47" s="24">
        <f t="shared" si="46"/>
        <v>0.25696183757371838</v>
      </c>
      <c r="AJ47" s="24">
        <f t="shared" si="47"/>
        <v>0.25202218167297685</v>
      </c>
      <c r="AK47" s="24">
        <f t="shared" si="48"/>
        <v>0.25548425715277467</v>
      </c>
      <c r="AL47" s="24">
        <f t="shared" si="49"/>
        <v>0.25794871515216911</v>
      </c>
      <c r="AM47" s="24">
        <f t="shared" si="50"/>
        <v>0.25663148804042968</v>
      </c>
      <c r="AN47" s="24">
        <f t="shared" si="51"/>
        <v>0.25517007731881591</v>
      </c>
      <c r="AO47" s="24">
        <f>+GBA!AV20</f>
        <v>0.25587958607714012</v>
      </c>
      <c r="AQ47" s="24">
        <f t="shared" si="26"/>
        <v>-1.1117407872280882E-3</v>
      </c>
      <c r="AR47" s="24">
        <f t="shared" si="52"/>
        <v>-4.1452850233230087E-3</v>
      </c>
      <c r="AS47" s="35">
        <f t="shared" si="23"/>
        <v>43160</v>
      </c>
      <c r="AT47" s="19">
        <f t="shared" si="27"/>
        <v>133.27418518066406</v>
      </c>
      <c r="AU47" s="19">
        <f t="shared" si="28"/>
        <v>133.32769775390625</v>
      </c>
      <c r="AV47" s="52">
        <f t="shared" si="40"/>
        <v>-5.3512573242175954E-4</v>
      </c>
    </row>
    <row r="48" spans="2:49" x14ac:dyDescent="0.25">
      <c r="B48" s="110">
        <f t="shared" si="24"/>
        <v>48</v>
      </c>
      <c r="D48" s="37">
        <f>+GBA!A21</f>
        <v>43191</v>
      </c>
      <c r="E48" s="225">
        <f>'Salida Stata'!D18</f>
        <v>136.40316772460938</v>
      </c>
      <c r="F48" s="225">
        <f>'Salida Stata'!J18</f>
        <v>135.66410827636719</v>
      </c>
      <c r="G48" s="225">
        <f>'Salida Stata'!P18</f>
        <v>137.16873168945313</v>
      </c>
      <c r="H48" s="225">
        <f>'Salida Stata'!V18</f>
        <v>136.15379333496094</v>
      </c>
      <c r="I48" s="225">
        <f>'Salida Stata'!AB18</f>
        <v>136.61680603027344</v>
      </c>
      <c r="J48" s="225">
        <f>'Salida Stata'!AH18</f>
        <v>137.01123046875</v>
      </c>
      <c r="K48" s="225">
        <f>'Salida Stata'!AN18</f>
        <v>136.31135559082031</v>
      </c>
      <c r="L48" s="19">
        <f>'Salida Stata'!AT18</f>
        <v>136.77867126464844</v>
      </c>
      <c r="M48" s="225">
        <f>'Salida Stata'!AZ18</f>
        <v>137.08283996582031</v>
      </c>
      <c r="N48" s="225">
        <f>'Salida Stata'!BF18</f>
        <v>136.76902770996094</v>
      </c>
      <c r="O48" s="19" cm="1">
        <f t="array" ref="O48">+SUMPRODUCT($E$30:$N$30/100,$E48:$N48)/$D$14*100</f>
        <v>135.57655448154361</v>
      </c>
      <c r="Q48" s="24">
        <f t="shared" si="29"/>
        <v>2.347778408627077E-2</v>
      </c>
      <c r="R48" s="24">
        <f t="shared" si="30"/>
        <v>2.2803374018611766E-2</v>
      </c>
      <c r="S48" s="24">
        <f t="shared" si="31"/>
        <v>2.4539629081936409E-2</v>
      </c>
      <c r="T48" s="24">
        <f t="shared" si="32"/>
        <v>2.4200726917110504E-2</v>
      </c>
      <c r="U48" s="24">
        <f t="shared" si="33"/>
        <v>2.420787441711858E-2</v>
      </c>
      <c r="V48" s="24">
        <f t="shared" si="34"/>
        <v>2.4174000701932208E-2</v>
      </c>
      <c r="W48" s="24">
        <f t="shared" si="35"/>
        <v>2.5240400616431957E-2</v>
      </c>
      <c r="X48" s="24">
        <f t="shared" si="36"/>
        <v>2.5383832868852707E-2</v>
      </c>
      <c r="Y48" s="24">
        <f t="shared" si="37"/>
        <v>2.4881131228910114E-2</v>
      </c>
      <c r="Z48" s="24">
        <f t="shared" si="38"/>
        <v>2.5811065622738161E-2</v>
      </c>
      <c r="AA48" s="24">
        <f t="shared" si="39"/>
        <v>2.4862240130251179E-2</v>
      </c>
      <c r="AB48" s="24">
        <f>+GBA!Y21</f>
        <v>2.5468164794007597E-2</v>
      </c>
      <c r="AD48" s="24">
        <f t="shared" si="41"/>
        <v>0.24740129323799698</v>
      </c>
      <c r="AE48" s="24">
        <f t="shared" si="42"/>
        <v>0.24243970521189429</v>
      </c>
      <c r="AF48" s="24">
        <f t="shared" si="43"/>
        <v>0.25302829446831887</v>
      </c>
      <c r="AG48" s="24">
        <f t="shared" si="44"/>
        <v>0.24842957738448734</v>
      </c>
      <c r="AH48" s="24">
        <f t="shared" si="45"/>
        <v>0.25058415200516193</v>
      </c>
      <c r="AI48" s="24">
        <f t="shared" si="46"/>
        <v>0.25293166780308418</v>
      </c>
      <c r="AJ48" s="24">
        <f t="shared" si="47"/>
        <v>0.25094474092642272</v>
      </c>
      <c r="AK48" s="24">
        <f t="shared" si="48"/>
        <v>0.25465207615536989</v>
      </c>
      <c r="AL48" s="24">
        <f t="shared" si="49"/>
        <v>0.25660435603939979</v>
      </c>
      <c r="AM48" s="24">
        <f t="shared" si="50"/>
        <v>0.25746088661472522</v>
      </c>
      <c r="AN48" s="24">
        <f t="shared" si="51"/>
        <v>0.25336109892916059</v>
      </c>
      <c r="AO48" s="24">
        <f>+GBA!AV21</f>
        <v>0.25481209899175083</v>
      </c>
      <c r="AQ48" s="24">
        <f t="shared" si="26"/>
        <v>-2.3332815364673909E-3</v>
      </c>
      <c r="AR48" s="24">
        <f t="shared" si="52"/>
        <v>-1.0059593376728238E-2</v>
      </c>
      <c r="AS48" s="35">
        <f t="shared" si="23"/>
        <v>43191</v>
      </c>
      <c r="AT48" s="19">
        <f t="shared" si="27"/>
        <v>136.40316772460938</v>
      </c>
      <c r="AU48" s="19">
        <f t="shared" si="28"/>
        <v>136.76902770996094</v>
      </c>
      <c r="AV48" s="52">
        <f t="shared" si="40"/>
        <v>-3.6585998535156872E-3</v>
      </c>
    </row>
    <row r="49" spans="2:48" x14ac:dyDescent="0.25">
      <c r="B49" s="110">
        <f t="shared" si="24"/>
        <v>49</v>
      </c>
      <c r="D49" s="37">
        <f>+GBA!A22</f>
        <v>43221</v>
      </c>
      <c r="E49" s="225">
        <f>'Salida Stata'!D19</f>
        <v>139.36952209472656</v>
      </c>
      <c r="F49" s="225">
        <f>'Salida Stata'!J19</f>
        <v>138.685546875</v>
      </c>
      <c r="G49" s="225">
        <f>'Salida Stata'!P19</f>
        <v>139.94557189941406</v>
      </c>
      <c r="H49" s="225">
        <f>'Salida Stata'!V19</f>
        <v>138.97720336914063</v>
      </c>
      <c r="I49" s="225">
        <f>'Salida Stata'!AB19</f>
        <v>139.46382141113281</v>
      </c>
      <c r="J49" s="225">
        <f>'Salida Stata'!AH19</f>
        <v>139.75895690917969</v>
      </c>
      <c r="K49" s="225">
        <f>'Salida Stata'!AN19</f>
        <v>139.07391357421875</v>
      </c>
      <c r="L49" s="19">
        <f>'Salida Stata'!AT19</f>
        <v>139.45584106445313</v>
      </c>
      <c r="M49" s="225">
        <f>'Salida Stata'!AZ19</f>
        <v>139.69293212890625</v>
      </c>
      <c r="N49" s="225">
        <f>'Salida Stata'!BF19</f>
        <v>139.28109741210938</v>
      </c>
      <c r="O49" s="19" cm="1">
        <f t="array" ref="O49">+SUMPRODUCT($E$30:$N$30/100,$E49:$N49)/$D$14*100</f>
        <v>138.25436461864237</v>
      </c>
      <c r="Q49" s="24">
        <f t="shared" si="29"/>
        <v>2.1746961009777355E-2</v>
      </c>
      <c r="R49" s="24">
        <f t="shared" si="30"/>
        <v>2.2271466174957011E-2</v>
      </c>
      <c r="S49" s="24">
        <f t="shared" si="31"/>
        <v>2.0243973796066239E-2</v>
      </c>
      <c r="T49" s="24">
        <f t="shared" si="32"/>
        <v>2.0736917900139762E-2</v>
      </c>
      <c r="U49" s="24">
        <f t="shared" si="33"/>
        <v>2.0839422788353712E-2</v>
      </c>
      <c r="V49" s="24">
        <f t="shared" si="34"/>
        <v>2.0054753402542369E-2</v>
      </c>
      <c r="W49" s="24">
        <f t="shared" si="35"/>
        <v>2.0266528576614595E-2</v>
      </c>
      <c r="X49" s="24">
        <f t="shared" si="36"/>
        <v>1.9573006339743682E-2</v>
      </c>
      <c r="Y49" s="24">
        <f t="shared" si="37"/>
        <v>1.9040254518630784E-2</v>
      </c>
      <c r="Z49" s="24">
        <f t="shared" si="38"/>
        <v>1.8367241064809248E-2</v>
      </c>
      <c r="AA49" s="24">
        <f t="shared" si="39"/>
        <v>1.9751277404407741E-2</v>
      </c>
      <c r="AB49" s="24">
        <f>+GBA!Y22</f>
        <v>1.9722425127830512E-2</v>
      </c>
      <c r="AD49" s="24">
        <f t="shared" si="41"/>
        <v>0.25917307134638246</v>
      </c>
      <c r="AE49" s="24">
        <f t="shared" si="42"/>
        <v>0.25497075038278494</v>
      </c>
      <c r="AF49" s="24">
        <f t="shared" si="43"/>
        <v>0.26273015136973199</v>
      </c>
      <c r="AG49" s="24">
        <f t="shared" si="44"/>
        <v>0.25833500963782985</v>
      </c>
      <c r="AH49" s="24">
        <f t="shared" si="45"/>
        <v>0.2610730205750984</v>
      </c>
      <c r="AI49" s="24">
        <f t="shared" si="46"/>
        <v>0.26212864978760786</v>
      </c>
      <c r="AJ49" s="24">
        <f t="shared" si="47"/>
        <v>0.26060480994902036</v>
      </c>
      <c r="AK49" s="24">
        <f t="shared" si="48"/>
        <v>0.26307042083008447</v>
      </c>
      <c r="AL49" s="24">
        <f t="shared" si="49"/>
        <v>0.26387885979271775</v>
      </c>
      <c r="AM49" s="24">
        <f t="shared" si="50"/>
        <v>0.263454644925603</v>
      </c>
      <c r="AN49" s="24">
        <f t="shared" si="51"/>
        <v>0.26189850248256796</v>
      </c>
      <c r="AO49" s="24">
        <f>+GBA!AV22</f>
        <v>0.26334841628959271</v>
      </c>
      <c r="AQ49" s="24">
        <f t="shared" si="26"/>
        <v>3.379719944968107E-3</v>
      </c>
      <c r="AR49" s="24">
        <f t="shared" si="52"/>
        <v>-4.2815735792205434E-3</v>
      </c>
      <c r="AS49" s="35">
        <f t="shared" si="23"/>
        <v>43221</v>
      </c>
      <c r="AT49" s="19">
        <f t="shared" si="27"/>
        <v>139.36952209472656</v>
      </c>
      <c r="AU49" s="19">
        <f t="shared" si="28"/>
        <v>139.28109741210938</v>
      </c>
      <c r="AV49" s="52">
        <f t="shared" si="40"/>
        <v>8.8424682617205264E-4</v>
      </c>
    </row>
    <row r="50" spans="2:48" x14ac:dyDescent="0.25">
      <c r="B50" s="110">
        <f t="shared" si="24"/>
        <v>50</v>
      </c>
      <c r="D50" s="37">
        <f>+GBA!A23</f>
        <v>43252</v>
      </c>
      <c r="E50" s="225">
        <f>'Salida Stata'!D20</f>
        <v>144.89448547363281</v>
      </c>
      <c r="F50" s="225">
        <f>'Salida Stata'!J20</f>
        <v>144.16958618164063</v>
      </c>
      <c r="G50" s="225">
        <f>'Salida Stata'!P20</f>
        <v>145.377197265625</v>
      </c>
      <c r="H50" s="225">
        <f>'Salida Stata'!V20</f>
        <v>144.38809204101563</v>
      </c>
      <c r="I50" s="225">
        <f>'Salida Stata'!AB20</f>
        <v>144.91798400878906</v>
      </c>
      <c r="J50" s="225">
        <f>'Salida Stata'!AH20</f>
        <v>145.13526916503906</v>
      </c>
      <c r="K50" s="225">
        <f>'Salida Stata'!AN20</f>
        <v>144.59646606445313</v>
      </c>
      <c r="L50" s="19">
        <f>'Salida Stata'!AT20</f>
        <v>144.97262573242188</v>
      </c>
      <c r="M50" s="225">
        <f>'Salida Stata'!AZ20</f>
        <v>145.12774658203125</v>
      </c>
      <c r="N50" s="225">
        <f>'Salida Stata'!BF20</f>
        <v>144.71725463867188</v>
      </c>
      <c r="O50" s="19" cm="1">
        <f t="array" ref="O50">+SUMPRODUCT($E$30:$N$30/100,$E50:$N50)/$D$14*100</f>
        <v>143.66417682654969</v>
      </c>
      <c r="Q50" s="24">
        <f t="shared" si="29"/>
        <v>3.9642550938440158E-2</v>
      </c>
      <c r="R50" s="24">
        <f t="shared" si="30"/>
        <v>3.9542976396693241E-2</v>
      </c>
      <c r="S50" s="24">
        <f t="shared" si="31"/>
        <v>3.8812413229587062E-2</v>
      </c>
      <c r="T50" s="24">
        <f t="shared" si="32"/>
        <v>3.8933641926172768E-2</v>
      </c>
      <c r="U50" s="24">
        <f t="shared" si="33"/>
        <v>3.9108082242903963E-2</v>
      </c>
      <c r="V50" s="24">
        <f t="shared" si="34"/>
        <v>3.8468462950486115E-2</v>
      </c>
      <c r="W50" s="24">
        <f t="shared" si="35"/>
        <v>3.9709477847455377E-2</v>
      </c>
      <c r="X50" s="24">
        <f t="shared" si="36"/>
        <v>3.9559366075021751E-2</v>
      </c>
      <c r="Y50" s="24">
        <f t="shared" si="37"/>
        <v>3.890543616129305E-2</v>
      </c>
      <c r="Z50" s="24">
        <f t="shared" si="38"/>
        <v>3.9030114836601459E-2</v>
      </c>
      <c r="AA50" s="24">
        <f t="shared" si="39"/>
        <v>3.9129413547482672E-2</v>
      </c>
      <c r="AB50" s="24">
        <f>+GBA!Y23</f>
        <v>3.9398280802292351E-2</v>
      </c>
      <c r="AD50" s="24">
        <f t="shared" si="41"/>
        <v>0.29143276023921105</v>
      </c>
      <c r="AE50" s="24">
        <f t="shared" si="42"/>
        <v>0.28699559754595882</v>
      </c>
      <c r="AF50" s="24">
        <f t="shared" si="43"/>
        <v>0.29385828662207292</v>
      </c>
      <c r="AG50" s="24">
        <f t="shared" si="44"/>
        <v>0.2902183308525772</v>
      </c>
      <c r="AH50" s="24">
        <f t="shared" si="45"/>
        <v>0.29239069849975441</v>
      </c>
      <c r="AI50" s="24">
        <f t="shared" si="46"/>
        <v>0.29299555839637903</v>
      </c>
      <c r="AJ50" s="24">
        <f t="shared" si="47"/>
        <v>0.29324463663926603</v>
      </c>
      <c r="AK50" s="24">
        <f t="shared" si="48"/>
        <v>0.29535371912297004</v>
      </c>
      <c r="AL50" s="24">
        <f t="shared" si="49"/>
        <v>0.29506587533746487</v>
      </c>
      <c r="AM50" s="24">
        <f t="shared" si="50"/>
        <v>0.29462442003960376</v>
      </c>
      <c r="AN50" s="24">
        <f t="shared" si="51"/>
        <v>0.29347476044588561</v>
      </c>
      <c r="AO50" s="24">
        <f>+GBA!AV23</f>
        <v>0.29553571428571423</v>
      </c>
      <c r="AQ50" s="24">
        <f t="shared" si="26"/>
        <v>6.1243610183869812E-4</v>
      </c>
      <c r="AR50" s="24">
        <f t="shared" si="52"/>
        <v>-3.1916598003927099E-3</v>
      </c>
      <c r="AS50" s="35">
        <f t="shared" si="23"/>
        <v>43252</v>
      </c>
      <c r="AT50" s="19">
        <f t="shared" si="27"/>
        <v>144.89448547363281</v>
      </c>
      <c r="AU50" s="19">
        <f t="shared" si="28"/>
        <v>144.71725463867188</v>
      </c>
      <c r="AV50" s="52">
        <f t="shared" si="40"/>
        <v>1.7723083496095082E-3</v>
      </c>
    </row>
    <row r="51" spans="2:48" x14ac:dyDescent="0.25">
      <c r="B51" s="110">
        <f t="shared" si="24"/>
        <v>51</v>
      </c>
      <c r="D51" s="37">
        <f>+GBA!A24</f>
        <v>43282</v>
      </c>
      <c r="E51" s="225">
        <f>'Salida Stata'!D21</f>
        <v>148.96372985839844</v>
      </c>
      <c r="F51" s="225">
        <f>'Salida Stata'!J21</f>
        <v>148.31951904296875</v>
      </c>
      <c r="G51" s="225">
        <f>'Salida Stata'!P21</f>
        <v>149.30075073242188</v>
      </c>
      <c r="H51" s="225">
        <f>'Salida Stata'!V21</f>
        <v>148.54576110839844</v>
      </c>
      <c r="I51" s="225">
        <f>'Salida Stata'!AB21</f>
        <v>148.95637512207031</v>
      </c>
      <c r="J51" s="225">
        <f>'Salida Stata'!AH21</f>
        <v>149.16056823730469</v>
      </c>
      <c r="K51" s="225">
        <f>'Salida Stata'!AN21</f>
        <v>148.72833251953125</v>
      </c>
      <c r="L51" s="19">
        <f>'Salida Stata'!AT21</f>
        <v>149.0198974609375</v>
      </c>
      <c r="M51" s="225">
        <f>'Salida Stata'!AZ21</f>
        <v>149.20809936523438</v>
      </c>
      <c r="N51" s="225">
        <f>'Salida Stata'!BF21</f>
        <v>148.83474731445313</v>
      </c>
      <c r="O51" s="19" cm="1">
        <f t="array" ref="O51">+SUMPRODUCT($E$30:$N$30/100,$E51:$N51)/$D$14*100</f>
        <v>147.71162244187917</v>
      </c>
      <c r="Q51" s="24">
        <f t="shared" si="29"/>
        <v>2.808419086112246E-2</v>
      </c>
      <c r="R51" s="24">
        <f t="shared" si="30"/>
        <v>2.8785078540071396E-2</v>
      </c>
      <c r="S51" s="24">
        <f t="shared" si="31"/>
        <v>2.6988781876348789E-2</v>
      </c>
      <c r="T51" s="24">
        <f t="shared" si="32"/>
        <v>2.8795096663523756E-2</v>
      </c>
      <c r="U51" s="24">
        <f t="shared" si="33"/>
        <v>2.786673538762674E-2</v>
      </c>
      <c r="V51" s="24">
        <f t="shared" si="34"/>
        <v>2.7734809708371388E-2</v>
      </c>
      <c r="W51" s="24">
        <f t="shared" si="35"/>
        <v>2.8575155171747912E-2</v>
      </c>
      <c r="X51" s="24">
        <f t="shared" si="36"/>
        <v>2.7917489305779197E-2</v>
      </c>
      <c r="Y51" s="24">
        <f t="shared" si="37"/>
        <v>2.8115593877127809E-2</v>
      </c>
      <c r="Z51" s="24">
        <f t="shared" si="38"/>
        <v>2.8451981666331116E-2</v>
      </c>
      <c r="AA51" s="24">
        <f t="shared" si="39"/>
        <v>2.817296353715304E-2</v>
      </c>
      <c r="AB51" s="24">
        <f>+GBA!Y24</f>
        <v>2.7567195037904835E-2</v>
      </c>
      <c r="AD51" s="24">
        <f t="shared" si="41"/>
        <v>0.30836007350145489</v>
      </c>
      <c r="AE51" s="24">
        <f t="shared" si="42"/>
        <v>0.30432690469081791</v>
      </c>
      <c r="AF51" s="24">
        <f t="shared" si="43"/>
        <v>0.30869561437474458</v>
      </c>
      <c r="AG51" s="24">
        <f t="shared" si="44"/>
        <v>0.30633629317040367</v>
      </c>
      <c r="AH51" s="24">
        <f t="shared" si="45"/>
        <v>0.30759047712427745</v>
      </c>
      <c r="AI51" s="24">
        <f t="shared" si="46"/>
        <v>0.30835616341183303</v>
      </c>
      <c r="AJ51" s="24">
        <f t="shared" si="47"/>
        <v>0.30882729219104088</v>
      </c>
      <c r="AK51" s="24">
        <f t="shared" si="48"/>
        <v>0.30928610546368862</v>
      </c>
      <c r="AL51" s="24">
        <f t="shared" si="49"/>
        <v>0.30821391878586635</v>
      </c>
      <c r="AM51" s="24">
        <f t="shared" si="50"/>
        <v>0.30697725647751417</v>
      </c>
      <c r="AN51" s="24">
        <f t="shared" si="51"/>
        <v>0.30779592806900657</v>
      </c>
      <c r="AO51" s="24">
        <f>+GBA!AV24</f>
        <v>0.30904302019315177</v>
      </c>
      <c r="AQ51" s="24">
        <f t="shared" si="26"/>
        <v>-3.6779080520865648E-4</v>
      </c>
      <c r="AR51" s="24">
        <f t="shared" si="52"/>
        <v>1.3828170239407189E-3</v>
      </c>
      <c r="AS51" s="35">
        <f t="shared" si="23"/>
        <v>43282</v>
      </c>
      <c r="AT51" s="19">
        <f t="shared" si="27"/>
        <v>148.96372985839844</v>
      </c>
      <c r="AU51" s="19">
        <f t="shared" si="28"/>
        <v>148.83474731445313</v>
      </c>
      <c r="AV51" s="52">
        <f t="shared" si="40"/>
        <v>1.2898254394531072E-3</v>
      </c>
    </row>
    <row r="52" spans="2:48" x14ac:dyDescent="0.25">
      <c r="B52" s="110">
        <f t="shared" si="24"/>
        <v>52</v>
      </c>
      <c r="D52" s="37">
        <f>+GBA!A25</f>
        <v>43313</v>
      </c>
      <c r="E52" s="225">
        <f>'Salida Stata'!D22</f>
        <v>155.05561828613281</v>
      </c>
      <c r="F52" s="225">
        <f>'Salida Stata'!J22</f>
        <v>154.17085266113281</v>
      </c>
      <c r="G52" s="225">
        <f>'Salida Stata'!P22</f>
        <v>155.54891967773438</v>
      </c>
      <c r="H52" s="225">
        <f>'Salida Stata'!V22</f>
        <v>154.437255859375</v>
      </c>
      <c r="I52" s="225">
        <f>'Salida Stata'!AB22</f>
        <v>155.14068603515625</v>
      </c>
      <c r="J52" s="225">
        <f>'Salida Stata'!AH22</f>
        <v>155.27604675292969</v>
      </c>
      <c r="K52" s="225">
        <f>'Salida Stata'!AN22</f>
        <v>154.68864440917969</v>
      </c>
      <c r="L52" s="19">
        <f>'Salida Stata'!AT22</f>
        <v>155.07110595703125</v>
      </c>
      <c r="M52" s="225">
        <f>'Salida Stata'!AZ22</f>
        <v>155.27708435058594</v>
      </c>
      <c r="N52" s="225">
        <f>'Salida Stata'!BF22</f>
        <v>154.76097106933594</v>
      </c>
      <c r="O52" s="19" cm="1">
        <f t="array" ref="O52">+SUMPRODUCT($E$30:$N$30/100,$E52:$N52)/$D$14*100</f>
        <v>153.68575928820241</v>
      </c>
      <c r="Q52" s="24">
        <f t="shared" si="29"/>
        <v>4.0895112075437279E-2</v>
      </c>
      <c r="R52" s="24">
        <f t="shared" si="30"/>
        <v>3.9450866992556177E-2</v>
      </c>
      <c r="S52" s="24">
        <f t="shared" si="31"/>
        <v>4.1849548074346377E-2</v>
      </c>
      <c r="T52" s="24">
        <f t="shared" si="32"/>
        <v>3.9661143522482289E-2</v>
      </c>
      <c r="U52" s="24">
        <f t="shared" si="33"/>
        <v>4.1517598075395457E-2</v>
      </c>
      <c r="V52" s="24">
        <f t="shared" si="34"/>
        <v>4.0999297521417732E-2</v>
      </c>
      <c r="W52" s="24">
        <f t="shared" si="35"/>
        <v>4.0075161125508574E-2</v>
      </c>
      <c r="X52" s="24">
        <f t="shared" si="36"/>
        <v>4.0606714936707977E-2</v>
      </c>
      <c r="Y52" s="24">
        <f t="shared" si="37"/>
        <v>4.0674635031009876E-2</v>
      </c>
      <c r="Z52" s="24">
        <f t="shared" si="38"/>
        <v>3.9817474493117455E-2</v>
      </c>
      <c r="AA52" s="24">
        <f t="shared" si="39"/>
        <v>4.0444595676104589E-2</v>
      </c>
      <c r="AB52" s="24">
        <f>+GBA!Y25</f>
        <v>4.091213950368866E-2</v>
      </c>
      <c r="AD52" s="24">
        <f t="shared" si="41"/>
        <v>0.34053400658227662</v>
      </c>
      <c r="AE52" s="24">
        <f t="shared" si="42"/>
        <v>0.33525834488476813</v>
      </c>
      <c r="AF52" s="24">
        <f t="shared" si="43"/>
        <v>0.34248370153218666</v>
      </c>
      <c r="AG52" s="24">
        <f t="shared" si="44"/>
        <v>0.33828085941823161</v>
      </c>
      <c r="AH52" s="24">
        <f t="shared" si="45"/>
        <v>0.34131997848832674</v>
      </c>
      <c r="AI52" s="24">
        <f t="shared" si="46"/>
        <v>0.34172004142174583</v>
      </c>
      <c r="AJ52" s="24">
        <f t="shared" si="47"/>
        <v>0.34164865425533497</v>
      </c>
      <c r="AK52" s="24">
        <f t="shared" si="48"/>
        <v>0.34232253231140031</v>
      </c>
      <c r="AL52" s="24">
        <f t="shared" si="49"/>
        <v>0.34114997878473385</v>
      </c>
      <c r="AM52" s="24">
        <f t="shared" si="50"/>
        <v>0.33982987287526867</v>
      </c>
      <c r="AN52" s="24">
        <f t="shared" si="51"/>
        <v>0.34066478363394292</v>
      </c>
      <c r="AO52" s="24">
        <f>+GBA!AV25</f>
        <v>0.34256055363321791</v>
      </c>
      <c r="AQ52" s="24">
        <f t="shared" si="26"/>
        <v>1.0776375823198237E-3</v>
      </c>
      <c r="AR52" s="24">
        <f t="shared" si="52"/>
        <v>7.0413370700794786E-4</v>
      </c>
      <c r="AS52" s="35">
        <f t="shared" si="23"/>
        <v>43313</v>
      </c>
      <c r="AT52" s="19">
        <f t="shared" si="27"/>
        <v>155.05561828613281</v>
      </c>
      <c r="AU52" s="19">
        <f t="shared" si="28"/>
        <v>154.76097106933594</v>
      </c>
      <c r="AV52" s="52">
        <f t="shared" si="40"/>
        <v>2.9464721679688388E-3</v>
      </c>
    </row>
    <row r="53" spans="2:48" x14ac:dyDescent="0.25">
      <c r="B53" s="110">
        <f t="shared" si="24"/>
        <v>53</v>
      </c>
      <c r="D53" s="37">
        <f>+GBA!A26</f>
        <v>43344</v>
      </c>
      <c r="E53" s="225">
        <f>'Salida Stata'!D23</f>
        <v>165.45790100097656</v>
      </c>
      <c r="F53" s="225">
        <f>'Salida Stata'!J23</f>
        <v>164.74185180664063</v>
      </c>
      <c r="G53" s="225">
        <f>'Salida Stata'!P23</f>
        <v>165.70474243164063</v>
      </c>
      <c r="H53" s="225">
        <f>'Salida Stata'!V23</f>
        <v>164.95716857910156</v>
      </c>
      <c r="I53" s="225">
        <f>'Salida Stata'!AB23</f>
        <v>165.46052551269531</v>
      </c>
      <c r="J53" s="225">
        <f>'Salida Stata'!AH23</f>
        <v>165.50386047363281</v>
      </c>
      <c r="K53" s="225">
        <f>'Salida Stata'!AN23</f>
        <v>165.28518676757813</v>
      </c>
      <c r="L53" s="19">
        <f>'Salida Stata'!AT23</f>
        <v>165.4248046875</v>
      </c>
      <c r="M53" s="225">
        <f>'Salida Stata'!AZ23</f>
        <v>165.39059448242188</v>
      </c>
      <c r="N53" s="225">
        <f>'Salida Stata'!BF23</f>
        <v>165.08177185058594</v>
      </c>
      <c r="O53" s="19" cm="1">
        <f t="array" ref="O53">+SUMPRODUCT($E$30:$N$30/100,$E53:$N53)/$D$14*100</f>
        <v>163.9329255855898</v>
      </c>
      <c r="Q53" s="24">
        <f t="shared" si="29"/>
        <v>6.708742856158767E-2</v>
      </c>
      <c r="R53" s="24">
        <f t="shared" si="30"/>
        <v>6.856678135355998E-2</v>
      </c>
      <c r="S53" s="24">
        <f t="shared" si="31"/>
        <v>6.5290217218782587E-2</v>
      </c>
      <c r="T53" s="24">
        <f t="shared" si="32"/>
        <v>6.8117713314626682E-2</v>
      </c>
      <c r="U53" s="24">
        <f t="shared" si="33"/>
        <v>6.6519233228093944E-2</v>
      </c>
      <c r="V53" s="24">
        <f t="shared" si="34"/>
        <v>6.5868586524342021E-2</v>
      </c>
      <c r="W53" s="24">
        <f t="shared" si="35"/>
        <v>6.8502393300238884E-2</v>
      </c>
      <c r="X53" s="24">
        <f t="shared" si="36"/>
        <v>6.6767426894715376E-2</v>
      </c>
      <c r="Y53" s="24">
        <f t="shared" si="37"/>
        <v>6.5132019796311891E-2</v>
      </c>
      <c r="Z53" s="24">
        <f t="shared" si="38"/>
        <v>6.6688653540601495E-2</v>
      </c>
      <c r="AA53" s="24">
        <f t="shared" si="39"/>
        <v>6.667609507118466E-2</v>
      </c>
      <c r="AB53" s="24">
        <f>+GBA!Y26</f>
        <v>6.6365979381443285E-2</v>
      </c>
      <c r="AD53" s="24">
        <f t="shared" si="41"/>
        <v>0.40137874294824405</v>
      </c>
      <c r="AE53" s="24">
        <f t="shared" si="42"/>
        <v>0.39731517756990486</v>
      </c>
      <c r="AF53" s="24">
        <f t="shared" si="43"/>
        <v>0.40043153088622052</v>
      </c>
      <c r="AG53" s="24">
        <f t="shared" si="44"/>
        <v>0.40139492204921723</v>
      </c>
      <c r="AH53" s="24">
        <f t="shared" si="45"/>
        <v>0.40169253438202834</v>
      </c>
      <c r="AI53" s="24">
        <f t="shared" si="46"/>
        <v>0.4003617081517703</v>
      </c>
      <c r="AJ53" s="24">
        <f t="shared" si="47"/>
        <v>0.40440562149648307</v>
      </c>
      <c r="AK53" s="24">
        <f t="shared" si="48"/>
        <v>0.40267300572408038</v>
      </c>
      <c r="AL53" s="24">
        <f t="shared" si="49"/>
        <v>0.39955069660619502</v>
      </c>
      <c r="AM53" s="24">
        <f t="shared" si="50"/>
        <v>0.40072305789777984</v>
      </c>
      <c r="AN53" s="24">
        <f t="shared" si="51"/>
        <v>0.40108182605713338</v>
      </c>
      <c r="AO53" s="24">
        <f>+GBA!AV26</f>
        <v>0.40254237288135597</v>
      </c>
      <c r="AQ53" s="24">
        <f t="shared" si="26"/>
        <v>3.9877502098617512E-4</v>
      </c>
      <c r="AR53" s="24">
        <f t="shared" si="52"/>
        <v>6.5568505046420533E-4</v>
      </c>
      <c r="AS53" s="35">
        <f t="shared" si="23"/>
        <v>43344</v>
      </c>
      <c r="AT53" s="19">
        <f t="shared" si="27"/>
        <v>165.45790100097656</v>
      </c>
      <c r="AU53" s="19">
        <f t="shared" si="28"/>
        <v>165.08177185058594</v>
      </c>
      <c r="AV53" s="52">
        <f t="shared" si="40"/>
        <v>3.76129150390625E-3</v>
      </c>
    </row>
    <row r="54" spans="2:48" x14ac:dyDescent="0.25">
      <c r="B54" s="110">
        <f t="shared" si="24"/>
        <v>54</v>
      </c>
      <c r="D54" s="37">
        <f>+GBA!A27</f>
        <v>43374</v>
      </c>
      <c r="E54" s="225">
        <f>'Salida Stata'!D24</f>
        <v>174.24784851074219</v>
      </c>
      <c r="F54" s="225">
        <f>'Salida Stata'!J24</f>
        <v>173.34039306640625</v>
      </c>
      <c r="G54" s="225">
        <f>'Salida Stata'!P24</f>
        <v>174.3504638671875</v>
      </c>
      <c r="H54" s="225">
        <f>'Salida Stata'!V24</f>
        <v>173.35832214355469</v>
      </c>
      <c r="I54" s="225">
        <f>'Salida Stata'!AB24</f>
        <v>173.94129943847656</v>
      </c>
      <c r="J54" s="225">
        <f>'Salida Stata'!AH24</f>
        <v>173.90933227539063</v>
      </c>
      <c r="K54" s="225">
        <f>'Salida Stata'!AN24</f>
        <v>173.72990417480469</v>
      </c>
      <c r="L54" s="19">
        <f>'Salida Stata'!AT24</f>
        <v>173.86520385742188</v>
      </c>
      <c r="M54" s="225">
        <f>'Salida Stata'!AZ24</f>
        <v>173.6798095703125</v>
      </c>
      <c r="N54" s="225">
        <f>'Salida Stata'!BF24</f>
        <v>173.20159912109375</v>
      </c>
      <c r="O54" s="19" cm="1">
        <f t="array" ref="O54">+SUMPRODUCT($E$30:$N$30/100,$E54:$N54)/$D$14*100</f>
        <v>172.23758841061834</v>
      </c>
      <c r="Q54" s="24">
        <f t="shared" si="29"/>
        <v>5.3124978961952118E-2</v>
      </c>
      <c r="R54" s="24">
        <f t="shared" si="30"/>
        <v>5.2194030633198274E-2</v>
      </c>
      <c r="S54" s="24">
        <f t="shared" si="31"/>
        <v>5.2175461659545119E-2</v>
      </c>
      <c r="T54" s="24">
        <f t="shared" si="32"/>
        <v>5.0929302659705522E-2</v>
      </c>
      <c r="U54" s="24">
        <f t="shared" si="33"/>
        <v>5.1255572285309414E-2</v>
      </c>
      <c r="V54" s="24">
        <f t="shared" si="34"/>
        <v>5.0787164587601463E-2</v>
      </c>
      <c r="W54" s="24">
        <f t="shared" si="35"/>
        <v>5.1091798196661209E-2</v>
      </c>
      <c r="X54" s="24">
        <f t="shared" si="36"/>
        <v>5.1022572980312209E-2</v>
      </c>
      <c r="Y54" s="24">
        <f t="shared" si="37"/>
        <v>5.011902347791386E-2</v>
      </c>
      <c r="Z54" s="24">
        <f t="shared" si="38"/>
        <v>4.9186698079888513E-2</v>
      </c>
      <c r="AA54" s="24">
        <f t="shared" si="39"/>
        <v>5.0658906960656003E-2</v>
      </c>
      <c r="AB54" s="24">
        <f>+GBA!Y27</f>
        <v>5.075528700906351E-2</v>
      </c>
      <c r="AD54" s="24">
        <f t="shared" si="41"/>
        <v>0.4554275197029678</v>
      </c>
      <c r="AE54" s="24">
        <f t="shared" si="42"/>
        <v>0.4497720349176999</v>
      </c>
      <c r="AF54" s="24">
        <f t="shared" si="43"/>
        <v>0.45354562012828503</v>
      </c>
      <c r="AG54" s="24">
        <f t="shared" si="44"/>
        <v>0.45233530694378765</v>
      </c>
      <c r="AH54" s="24">
        <f t="shared" si="45"/>
        <v>0.45351605984686683</v>
      </c>
      <c r="AI54" s="24">
        <f t="shared" si="46"/>
        <v>0.45183960408967216</v>
      </c>
      <c r="AJ54" s="24">
        <f t="shared" si="47"/>
        <v>0.45688828401122095</v>
      </c>
      <c r="AK54" s="24">
        <f t="shared" si="48"/>
        <v>0.4555551560048039</v>
      </c>
      <c r="AL54" s="24">
        <f t="shared" si="49"/>
        <v>0.45121262266378293</v>
      </c>
      <c r="AM54" s="24">
        <f t="shared" si="50"/>
        <v>0.45179122131702765</v>
      </c>
      <c r="AN54" s="24">
        <f t="shared" si="51"/>
        <v>0.45300708138564771</v>
      </c>
      <c r="AO54" s="24">
        <f>+GBA!AV27</f>
        <v>0.45523012552301267</v>
      </c>
      <c r="AQ54" s="24">
        <f t="shared" si="26"/>
        <v>3.938280882063605E-3</v>
      </c>
      <c r="AR54" s="24">
        <f t="shared" si="52"/>
        <v>3.636298385940151E-3</v>
      </c>
      <c r="AS54" s="35">
        <f t="shared" si="23"/>
        <v>43374</v>
      </c>
      <c r="AT54" s="19">
        <f t="shared" si="27"/>
        <v>174.24784851074219</v>
      </c>
      <c r="AU54" s="19">
        <f t="shared" si="28"/>
        <v>173.20159912109375</v>
      </c>
      <c r="AV54" s="52">
        <f t="shared" si="40"/>
        <v>1.046249389648457E-2</v>
      </c>
    </row>
    <row r="55" spans="2:48" x14ac:dyDescent="0.25">
      <c r="B55" s="110">
        <f t="shared" si="24"/>
        <v>55</v>
      </c>
      <c r="D55" s="37">
        <f>+GBA!A28</f>
        <v>43405</v>
      </c>
      <c r="E55" s="225">
        <f>'Salida Stata'!D25</f>
        <v>179.24754333496094</v>
      </c>
      <c r="F55" s="225">
        <f>'Salida Stata'!J25</f>
        <v>178.45118713378906</v>
      </c>
      <c r="G55" s="225">
        <f>'Salida Stata'!P25</f>
        <v>179.30496215820313</v>
      </c>
      <c r="H55" s="225">
        <f>'Salida Stata'!V25</f>
        <v>178.47135925292969</v>
      </c>
      <c r="I55" s="225">
        <f>'Salida Stata'!AB25</f>
        <v>178.9825439453125</v>
      </c>
      <c r="J55" s="225">
        <f>'Salida Stata'!AH25</f>
        <v>178.86430358886719</v>
      </c>
      <c r="K55" s="225">
        <f>'Salida Stata'!AN25</f>
        <v>178.78846740722656</v>
      </c>
      <c r="L55" s="19">
        <f>'Salida Stata'!AT25</f>
        <v>178.87008666992188</v>
      </c>
      <c r="M55" s="225">
        <f>'Salida Stata'!AZ25</f>
        <v>178.69842529296875</v>
      </c>
      <c r="N55" s="225">
        <f>'Salida Stata'!BF25</f>
        <v>178.2652587890625</v>
      </c>
      <c r="O55" s="19" cm="1">
        <f t="array" ref="O55">+SUMPRODUCT($E$30:$N$30/100,$E55:$N55)/$D$14*100</f>
        <v>177.23046915566027</v>
      </c>
      <c r="Q55" s="24">
        <f t="shared" si="29"/>
        <v>2.8693007500236289E-2</v>
      </c>
      <c r="R55" s="24">
        <f t="shared" si="30"/>
        <v>2.9484149522061465E-2</v>
      </c>
      <c r="S55" s="24">
        <f t="shared" si="31"/>
        <v>2.8416891937779631E-2</v>
      </c>
      <c r="T55" s="24">
        <f t="shared" si="32"/>
        <v>2.9494038971725756E-2</v>
      </c>
      <c r="U55" s="24">
        <f t="shared" si="33"/>
        <v>2.8982447084793916E-2</v>
      </c>
      <c r="V55" s="24">
        <f t="shared" si="34"/>
        <v>2.8491693048595002E-2</v>
      </c>
      <c r="W55" s="24">
        <f t="shared" si="35"/>
        <v>2.9117400694194995E-2</v>
      </c>
      <c r="X55" s="24">
        <f t="shared" si="36"/>
        <v>2.8785994560500239E-2</v>
      </c>
      <c r="Y55" s="24">
        <f t="shared" si="37"/>
        <v>2.8895792407145127E-2</v>
      </c>
      <c r="Z55" s="24">
        <f t="shared" si="38"/>
        <v>2.9235640396301887E-2</v>
      </c>
      <c r="AA55" s="24">
        <f t="shared" si="39"/>
        <v>2.8988334028102969E-2</v>
      </c>
      <c r="AB55" s="24">
        <f>+GBA!Y28</f>
        <v>2.8752156411730789E-2</v>
      </c>
      <c r="AD55" s="24">
        <f t="shared" si="41"/>
        <v>0.48076152943713835</v>
      </c>
      <c r="AE55" s="24">
        <f t="shared" si="42"/>
        <v>0.47631388880841419</v>
      </c>
      <c r="AF55" s="24">
        <f t="shared" si="43"/>
        <v>0.47855615256535611</v>
      </c>
      <c r="AG55" s="24">
        <f t="shared" si="44"/>
        <v>0.47803245750101886</v>
      </c>
      <c r="AH55" s="24">
        <f t="shared" si="45"/>
        <v>0.47893869650450105</v>
      </c>
      <c r="AI55" s="24">
        <f t="shared" si="46"/>
        <v>0.47661384265917817</v>
      </c>
      <c r="AJ55" s="24">
        <f t="shared" si="47"/>
        <v>0.48169958125868484</v>
      </c>
      <c r="AK55" s="24">
        <f t="shared" si="48"/>
        <v>0.48002098618531508</v>
      </c>
      <c r="AL55" s="24">
        <f t="shared" si="49"/>
        <v>0.47617205516016359</v>
      </c>
      <c r="AM55" s="24">
        <f t="shared" si="50"/>
        <v>0.47689661116164617</v>
      </c>
      <c r="AN55" s="24">
        <f t="shared" si="51"/>
        <v>0.47809055162838399</v>
      </c>
      <c r="AO55" s="24">
        <f>+GBA!AV28</f>
        <v>0.47973531844499595</v>
      </c>
      <c r="AQ55" s="24">
        <f t="shared" si="26"/>
        <v>-5.4263289606559795E-4</v>
      </c>
      <c r="AR55" s="24">
        <f t="shared" si="52"/>
        <v>3.8649182754921796E-3</v>
      </c>
      <c r="AS55" s="35">
        <f t="shared" si="23"/>
        <v>43405</v>
      </c>
      <c r="AT55" s="19">
        <f t="shared" si="27"/>
        <v>179.24754333496094</v>
      </c>
      <c r="AU55" s="19">
        <f t="shared" si="28"/>
        <v>178.2652587890625</v>
      </c>
      <c r="AV55" s="52">
        <f t="shared" si="40"/>
        <v>9.822845458984375E-3</v>
      </c>
    </row>
    <row r="56" spans="2:48" x14ac:dyDescent="0.25">
      <c r="B56" s="110">
        <f t="shared" si="24"/>
        <v>56</v>
      </c>
      <c r="D56" s="37">
        <f>+GBA!A29</f>
        <v>43435</v>
      </c>
      <c r="E56" s="225">
        <f>'Salida Stata'!D26</f>
        <v>183.77705383300781</v>
      </c>
      <c r="F56" s="225">
        <f>'Salida Stata'!J26</f>
        <v>182.91740417480469</v>
      </c>
      <c r="G56" s="225">
        <f>'Salida Stata'!P26</f>
        <v>184.11337280273438</v>
      </c>
      <c r="H56" s="225">
        <f>'Salida Stata'!V26</f>
        <v>183.11373901367188</v>
      </c>
      <c r="I56" s="225">
        <f>'Salida Stata'!AB26</f>
        <v>183.82524108886719</v>
      </c>
      <c r="J56" s="225">
        <f>'Salida Stata'!AH26</f>
        <v>183.6851806640625</v>
      </c>
      <c r="K56" s="225">
        <f>'Salida Stata'!AN26</f>
        <v>183.7442626953125</v>
      </c>
      <c r="L56" s="19">
        <f>'Salida Stata'!AT26</f>
        <v>184.00563049316406</v>
      </c>
      <c r="M56" s="225">
        <f>'Salida Stata'!AZ26</f>
        <v>183.88209533691406</v>
      </c>
      <c r="N56" s="225">
        <f>'Salida Stata'!BF26</f>
        <v>183.5296630859375</v>
      </c>
      <c r="O56" s="19" cm="1">
        <f t="array" ref="O56">+SUMPRODUCT($E$30:$N$30/100,$E56:$N56)/$D$14*100</f>
        <v>182.18341804936421</v>
      </c>
      <c r="Q56" s="24">
        <f t="shared" si="29"/>
        <v>2.5269582019222137E-2</v>
      </c>
      <c r="R56" s="24">
        <f t="shared" si="30"/>
        <v>2.5027667861168057E-2</v>
      </c>
      <c r="S56" s="24">
        <f t="shared" si="31"/>
        <v>2.6816941297412189E-2</v>
      </c>
      <c r="T56" s="24">
        <f t="shared" si="32"/>
        <v>2.6011903423467597E-2</v>
      </c>
      <c r="U56" s="24">
        <f t="shared" si="33"/>
        <v>2.7056812562874066E-2</v>
      </c>
      <c r="V56" s="24">
        <f t="shared" si="34"/>
        <v>2.6952706484556277E-2</v>
      </c>
      <c r="W56" s="24">
        <f t="shared" si="35"/>
        <v>2.7718763743290742E-2</v>
      </c>
      <c r="X56" s="24">
        <f t="shared" si="36"/>
        <v>2.8711026638674753E-2</v>
      </c>
      <c r="Y56" s="24">
        <f t="shared" si="37"/>
        <v>2.9007922344289838E-2</v>
      </c>
      <c r="Z56" s="24">
        <f t="shared" si="38"/>
        <v>2.9531296970792598E-2</v>
      </c>
      <c r="AA56" s="24">
        <f t="shared" si="39"/>
        <v>2.7946373540058689E-2</v>
      </c>
      <c r="AB56" s="24">
        <f>+GBA!Y29</f>
        <v>2.7948574622694178E-2</v>
      </c>
      <c r="AD56" s="24">
        <f t="shared" si="41"/>
        <v>0.47108135538918838</v>
      </c>
      <c r="AE56" s="24">
        <f t="shared" si="42"/>
        <v>0.47058137995747362</v>
      </c>
      <c r="AF56" s="24">
        <f t="shared" si="43"/>
        <v>0.46769792683426004</v>
      </c>
      <c r="AG56" s="24">
        <f t="shared" si="44"/>
        <v>0.47139062265028775</v>
      </c>
      <c r="AH56" s="24">
        <f t="shared" si="45"/>
        <v>0.47089998705792424</v>
      </c>
      <c r="AI56" s="24">
        <f t="shared" si="46"/>
        <v>0.46890173836424176</v>
      </c>
      <c r="AJ56" s="24">
        <f t="shared" si="47"/>
        <v>0.47654149171980342</v>
      </c>
      <c r="AK56" s="24">
        <f t="shared" si="48"/>
        <v>0.47344249407442773</v>
      </c>
      <c r="AL56" s="24">
        <f t="shared" si="49"/>
        <v>0.46941192537162379</v>
      </c>
      <c r="AM56" s="24">
        <f t="shared" si="50"/>
        <v>0.47002261413428004</v>
      </c>
      <c r="AN56" s="24">
        <f t="shared" si="51"/>
        <v>0.47099425553310414</v>
      </c>
      <c r="AO56" s="24">
        <f>+GBA!AV29</f>
        <v>0.47120000000000006</v>
      </c>
      <c r="AQ56" s="24">
        <f t="shared" si="26"/>
        <v>-4.2617149515704611E-3</v>
      </c>
      <c r="AR56" s="24">
        <f t="shared" si="52"/>
        <v>1.0587412549083464E-3</v>
      </c>
      <c r="AS56" s="35">
        <f t="shared" si="23"/>
        <v>43435</v>
      </c>
      <c r="AT56" s="19">
        <f t="shared" si="27"/>
        <v>183.77705383300781</v>
      </c>
      <c r="AU56" s="19">
        <f t="shared" si="28"/>
        <v>183.5296630859375</v>
      </c>
      <c r="AV56" s="52">
        <f t="shared" si="40"/>
        <v>2.4739074707031961E-3</v>
      </c>
    </row>
    <row r="57" spans="2:48" x14ac:dyDescent="0.25">
      <c r="B57" s="110">
        <f t="shared" si="24"/>
        <v>57</v>
      </c>
      <c r="D57" s="37">
        <f>+GBA!A30</f>
        <v>43466</v>
      </c>
      <c r="E57" s="225">
        <f>'Salida Stata'!D27</f>
        <v>189.17779541015625</v>
      </c>
      <c r="F57" s="225">
        <f>'Salida Stata'!J27</f>
        <v>188.34226989746094</v>
      </c>
      <c r="G57" s="225">
        <f>'Salida Stata'!P27</f>
        <v>189.35980224609375</v>
      </c>
      <c r="H57" s="225">
        <f>'Salida Stata'!V27</f>
        <v>188.51882934570313</v>
      </c>
      <c r="I57" s="225">
        <f>'Salida Stata'!AB27</f>
        <v>189.20263671875</v>
      </c>
      <c r="J57" s="225">
        <f>'Salida Stata'!AH27</f>
        <v>188.92718505859375</v>
      </c>
      <c r="K57" s="225">
        <f>'Salida Stata'!AN27</f>
        <v>189.01713562011719</v>
      </c>
      <c r="L57" s="19">
        <f>'Salida Stata'!AT27</f>
        <v>189.13534545898438</v>
      </c>
      <c r="M57" s="225">
        <f>'Salida Stata'!AZ27</f>
        <v>189.00462341308594</v>
      </c>
      <c r="N57" s="225">
        <f>'Salida Stata'!BF27</f>
        <v>188.55583190917969</v>
      </c>
      <c r="O57" s="19" cm="1">
        <f t="array" ref="O57">+SUMPRODUCT($E$30:$N$30/100,$E57:$N57)/$D$14*100</f>
        <v>187.33947868371749</v>
      </c>
      <c r="Q57" s="24">
        <f t="shared" si="29"/>
        <v>2.9387464128442842E-2</v>
      </c>
      <c r="R57" s="24">
        <f t="shared" si="30"/>
        <v>2.9657460683577108E-2</v>
      </c>
      <c r="S57" s="24">
        <f t="shared" si="31"/>
        <v>2.8495645718144447E-2</v>
      </c>
      <c r="T57" s="24">
        <f t="shared" si="32"/>
        <v>2.9517666785383589E-2</v>
      </c>
      <c r="U57" s="24">
        <f t="shared" si="33"/>
        <v>2.925275983880371E-2</v>
      </c>
      <c r="V57" s="24">
        <f t="shared" si="34"/>
        <v>2.8537982082061486E-2</v>
      </c>
      <c r="W57" s="24">
        <f t="shared" si="35"/>
        <v>2.8696803086299516E-2</v>
      </c>
      <c r="X57" s="24">
        <f t="shared" si="36"/>
        <v>2.7878032601893032E-2</v>
      </c>
      <c r="Y57" s="24">
        <f t="shared" si="37"/>
        <v>2.785767731646871E-2</v>
      </c>
      <c r="Z57" s="24">
        <f t="shared" si="38"/>
        <v>2.7386138778496383E-2</v>
      </c>
      <c r="AA57" s="24">
        <f t="shared" si="39"/>
        <v>2.8301481493536285E-2</v>
      </c>
      <c r="AB57" s="24">
        <f>+GBA!Y30</f>
        <v>2.8276237085372413E-2</v>
      </c>
      <c r="AD57" s="24">
        <f t="shared" si="41"/>
        <v>0.49111157001087125</v>
      </c>
      <c r="AE57" s="24">
        <f t="shared" si="42"/>
        <v>0.48968965037814316</v>
      </c>
      <c r="AF57" s="24">
        <f t="shared" si="43"/>
        <v>0.48773149516254977</v>
      </c>
      <c r="AG57" s="24">
        <f t="shared" si="44"/>
        <v>0.49060284394943632</v>
      </c>
      <c r="AH57" s="24">
        <f t="shared" si="45"/>
        <v>0.49023959469891976</v>
      </c>
      <c r="AI57" s="24">
        <f t="shared" si="46"/>
        <v>0.48793491775189546</v>
      </c>
      <c r="AJ57" s="24">
        <f t="shared" si="47"/>
        <v>0.49454597597383287</v>
      </c>
      <c r="AK57" s="24">
        <f t="shared" si="48"/>
        <v>0.49106444507799263</v>
      </c>
      <c r="AL57" s="24">
        <f t="shared" si="49"/>
        <v>0.48661134213506707</v>
      </c>
      <c r="AM57" s="24">
        <f t="shared" si="50"/>
        <v>0.48622101105934479</v>
      </c>
      <c r="AN57" s="24">
        <f t="shared" si="51"/>
        <v>0.48893611339289755</v>
      </c>
      <c r="AO57" s="24">
        <f>+GBA!AV30</f>
        <v>0.48897637795275584</v>
      </c>
      <c r="AQ57" s="24">
        <f t="shared" si="26"/>
        <v>2.0013253499464589E-3</v>
      </c>
      <c r="AR57" s="24">
        <f t="shared" si="52"/>
        <v>4.890558951526458E-3</v>
      </c>
      <c r="AS57" s="35">
        <f t="shared" si="23"/>
        <v>43466</v>
      </c>
      <c r="AT57" s="19">
        <f t="shared" si="27"/>
        <v>189.17779541015625</v>
      </c>
      <c r="AU57" s="19">
        <f t="shared" si="28"/>
        <v>188.55583190917969</v>
      </c>
      <c r="AV57" s="52">
        <f t="shared" si="40"/>
        <v>6.2196350097656339E-3</v>
      </c>
    </row>
    <row r="58" spans="2:48" x14ac:dyDescent="0.25">
      <c r="B58" s="110">
        <f t="shared" si="24"/>
        <v>58</v>
      </c>
      <c r="D58" s="37">
        <f>+GBA!A31</f>
        <v>43497</v>
      </c>
      <c r="E58" s="225">
        <f>'Salida Stata'!D28</f>
        <v>197.15187072753906</v>
      </c>
      <c r="F58" s="225">
        <f>'Salida Stata'!J28</f>
        <v>196.06234741210938</v>
      </c>
      <c r="G58" s="225">
        <f>'Salida Stata'!P28</f>
        <v>197.09463500976563</v>
      </c>
      <c r="H58" s="225">
        <f>'Salida Stata'!V28</f>
        <v>195.83181762695313</v>
      </c>
      <c r="I58" s="225">
        <f>'Salida Stata'!AB28</f>
        <v>196.77699279785156</v>
      </c>
      <c r="J58" s="225">
        <f>'Salida Stata'!AH28</f>
        <v>196.33364868164063</v>
      </c>
      <c r="K58" s="225">
        <f>'Salida Stata'!AN28</f>
        <v>196.17472839355469</v>
      </c>
      <c r="L58" s="19">
        <f>'Salida Stata'!AT28</f>
        <v>196.33334350585938</v>
      </c>
      <c r="M58" s="225">
        <f>'Salida Stata'!AZ28</f>
        <v>196.16645812988281</v>
      </c>
      <c r="N58" s="225">
        <f>'Salida Stata'!BF28</f>
        <v>195.39401245117188</v>
      </c>
      <c r="O58" s="19" cm="1">
        <f t="array" ref="O58">+SUMPRODUCT($E$30:$N$30/100,$E58:$N58)/$D$14*100</f>
        <v>194.5272453366311</v>
      </c>
      <c r="Q58" s="24">
        <f t="shared" si="29"/>
        <v>4.2151222346651362E-2</v>
      </c>
      <c r="R58" s="24">
        <f t="shared" si="30"/>
        <v>4.0989617035259718E-2</v>
      </c>
      <c r="S58" s="24">
        <f t="shared" si="31"/>
        <v>4.0847279474973242E-2</v>
      </c>
      <c r="T58" s="24">
        <f t="shared" si="32"/>
        <v>3.8791818868339822E-2</v>
      </c>
      <c r="U58" s="24">
        <f t="shared" si="33"/>
        <v>4.0033036592195259E-2</v>
      </c>
      <c r="V58" s="24">
        <f t="shared" si="34"/>
        <v>3.9202741631649385E-2</v>
      </c>
      <c r="W58" s="24">
        <f t="shared" si="35"/>
        <v>3.7867427997759329E-2</v>
      </c>
      <c r="X58" s="24">
        <f t="shared" si="36"/>
        <v>3.8057392336727114E-2</v>
      </c>
      <c r="Y58" s="24">
        <f t="shared" si="37"/>
        <v>3.7892378437452745E-2</v>
      </c>
      <c r="Z58" s="24">
        <f t="shared" si="38"/>
        <v>3.6266078183600836E-2</v>
      </c>
      <c r="AA58" s="24">
        <f t="shared" si="39"/>
        <v>3.8367602511847565E-2</v>
      </c>
      <c r="AB58" s="24">
        <f>+GBA!Y31</f>
        <v>3.8603913273400403E-2</v>
      </c>
      <c r="AD58" s="24">
        <f t="shared" si="41"/>
        <v>0.51502585460797601</v>
      </c>
      <c r="AE58" s="24">
        <f t="shared" si="42"/>
        <v>0.51314611384588171</v>
      </c>
      <c r="AF58" s="24">
        <f t="shared" si="43"/>
        <v>0.50934701150485018</v>
      </c>
      <c r="AG58" s="24">
        <f t="shared" si="44"/>
        <v>0.50957236188990329</v>
      </c>
      <c r="AH58" s="24">
        <f t="shared" si="45"/>
        <v>0.51080651508354857</v>
      </c>
      <c r="AI58" s="24">
        <f t="shared" si="46"/>
        <v>0.50756493570402195</v>
      </c>
      <c r="AJ58" s="24">
        <f t="shared" si="47"/>
        <v>0.51217051661357726</v>
      </c>
      <c r="AK58" s="24">
        <f t="shared" si="48"/>
        <v>0.50897859068277485</v>
      </c>
      <c r="AL58" s="24">
        <f t="shared" si="49"/>
        <v>0.50461609187546053</v>
      </c>
      <c r="AM58" s="24">
        <f t="shared" si="50"/>
        <v>0.50254410708670294</v>
      </c>
      <c r="AN58" s="24">
        <f t="shared" si="51"/>
        <v>0.507619511442019</v>
      </c>
      <c r="AO58" s="24">
        <f>+GBA!AV31</f>
        <v>0.50729086722947025</v>
      </c>
      <c r="AQ58" s="24">
        <f t="shared" si="26"/>
        <v>5.8851441630505263E-3</v>
      </c>
      <c r="AR58" s="24">
        <f t="shared" si="52"/>
        <v>1.2481747521273068E-2</v>
      </c>
      <c r="AS58" s="35">
        <f t="shared" si="23"/>
        <v>43497</v>
      </c>
      <c r="AT58" s="19">
        <f t="shared" si="27"/>
        <v>197.15187072753906</v>
      </c>
      <c r="AU58" s="19">
        <f t="shared" si="28"/>
        <v>195.39401245117188</v>
      </c>
      <c r="AV58" s="52">
        <f t="shared" si="40"/>
        <v>1.7578582763671857E-2</v>
      </c>
    </row>
    <row r="59" spans="2:48" x14ac:dyDescent="0.25">
      <c r="B59" s="110">
        <f t="shared" si="24"/>
        <v>59</v>
      </c>
      <c r="D59" s="37">
        <f>+GBA!A32</f>
        <v>43525</v>
      </c>
      <c r="E59" s="225">
        <f>'Salida Stata'!D29</f>
        <v>207.17874145507813</v>
      </c>
      <c r="F59" s="225">
        <f>'Salida Stata'!J29</f>
        <v>205.82757568359375</v>
      </c>
      <c r="G59" s="225">
        <f>'Salida Stata'!P29</f>
        <v>207.07220458984375</v>
      </c>
      <c r="H59" s="225">
        <f>'Salida Stata'!V29</f>
        <v>205.55734252929688</v>
      </c>
      <c r="I59" s="225">
        <f>'Salida Stata'!AB29</f>
        <v>206.4134521484375</v>
      </c>
      <c r="J59" s="225">
        <f>'Salida Stata'!AH29</f>
        <v>206.4599609375</v>
      </c>
      <c r="K59" s="225">
        <f>'Salida Stata'!AN29</f>
        <v>205.71720886230469</v>
      </c>
      <c r="L59" s="19">
        <f>'Salida Stata'!AT29</f>
        <v>205.85232543945313</v>
      </c>
      <c r="M59" s="225">
        <f>'Salida Stata'!AZ29</f>
        <v>205.68914794921875</v>
      </c>
      <c r="N59" s="225">
        <f>'Salida Stata'!BF29</f>
        <v>204.421142578125</v>
      </c>
      <c r="O59" s="19" cm="1">
        <f t="array" ref="O59">+SUMPRODUCT($E$30:$N$30/100,$E59:$N59)/$D$14*100</f>
        <v>203.99258588327544</v>
      </c>
      <c r="Q59" s="24">
        <f t="shared" si="29"/>
        <v>5.0858613162215738E-2</v>
      </c>
      <c r="R59" s="24">
        <f t="shared" si="30"/>
        <v>4.9806749742512091E-2</v>
      </c>
      <c r="S59" s="24">
        <f t="shared" si="31"/>
        <v>5.0623242888289566E-2</v>
      </c>
      <c r="T59" s="24">
        <f t="shared" si="32"/>
        <v>4.9662639198244207E-2</v>
      </c>
      <c r="U59" s="24">
        <f t="shared" si="33"/>
        <v>4.8971473816989519E-2</v>
      </c>
      <c r="V59" s="24">
        <f t="shared" si="34"/>
        <v>5.1577059377526435E-2</v>
      </c>
      <c r="W59" s="24">
        <f t="shared" si="35"/>
        <v>4.8642761210335062E-2</v>
      </c>
      <c r="X59" s="24">
        <f t="shared" si="36"/>
        <v>4.8483776436627934E-2</v>
      </c>
      <c r="Y59" s="24">
        <f t="shared" si="37"/>
        <v>4.8543924940679384E-2</v>
      </c>
      <c r="Z59" s="24">
        <f t="shared" si="38"/>
        <v>4.6199625125201704E-2</v>
      </c>
      <c r="AA59" s="24">
        <f t="shared" si="39"/>
        <v>4.8658173975909991E-2</v>
      </c>
      <c r="AB59" s="24">
        <f>+GBA!Y32</f>
        <v>4.7861507128309499E-2</v>
      </c>
      <c r="AD59" s="24">
        <f t="shared" si="41"/>
        <v>0.55453016782080033</v>
      </c>
      <c r="AE59" s="24">
        <f t="shared" si="42"/>
        <v>0.5517821297759109</v>
      </c>
      <c r="AF59" s="24">
        <f t="shared" si="43"/>
        <v>0.54666210783350011</v>
      </c>
      <c r="AG59" s="24">
        <f t="shared" si="44"/>
        <v>0.54628067632101662</v>
      </c>
      <c r="AH59" s="24">
        <f t="shared" si="45"/>
        <v>0.54746907953040269</v>
      </c>
      <c r="AI59" s="24">
        <f t="shared" si="46"/>
        <v>0.54331089104664665</v>
      </c>
      <c r="AJ59" s="24">
        <f t="shared" si="47"/>
        <v>0.54726356225810169</v>
      </c>
      <c r="AK59" s="24">
        <f t="shared" si="48"/>
        <v>0.54320585594566739</v>
      </c>
      <c r="AL59" s="24">
        <f t="shared" si="49"/>
        <v>0.53780682311708539</v>
      </c>
      <c r="AM59" s="24">
        <f t="shared" si="50"/>
        <v>0.53322337385170848</v>
      </c>
      <c r="AN59" s="24">
        <f t="shared" si="51"/>
        <v>0.5420387347781197</v>
      </c>
      <c r="AO59" s="24">
        <f>+GBA!AV32</f>
        <v>0.54157303370786525</v>
      </c>
      <c r="AQ59" s="24">
        <f t="shared" si="26"/>
        <v>4.6589880370140335E-3</v>
      </c>
      <c r="AR59" s="24">
        <f t="shared" si="52"/>
        <v>2.1306793969091853E-2</v>
      </c>
      <c r="AS59" s="35">
        <f t="shared" si="23"/>
        <v>43525</v>
      </c>
      <c r="AT59" s="19">
        <f t="shared" si="27"/>
        <v>207.17874145507813</v>
      </c>
      <c r="AU59" s="19">
        <f t="shared" si="28"/>
        <v>204.421142578125</v>
      </c>
      <c r="AV59" s="52">
        <f t="shared" si="40"/>
        <v>2.7575988769531268E-2</v>
      </c>
    </row>
    <row r="60" spans="2:48" x14ac:dyDescent="0.25">
      <c r="B60" s="110">
        <f t="shared" si="24"/>
        <v>60</v>
      </c>
      <c r="D60" s="37">
        <f>+GBA!A33</f>
        <v>43556</v>
      </c>
      <c r="E60" s="225">
        <f>'Salida Stata'!D30</f>
        <v>213.4486083984375</v>
      </c>
      <c r="F60" s="225">
        <f>'Salida Stata'!J30</f>
        <v>212.07069396972656</v>
      </c>
      <c r="G60" s="225">
        <f>'Salida Stata'!P30</f>
        <v>213.47010803222656</v>
      </c>
      <c r="H60" s="225">
        <f>'Salida Stata'!V30</f>
        <v>211.96745300292969</v>
      </c>
      <c r="I60" s="225">
        <f>'Salida Stata'!AB30</f>
        <v>212.91488647460938</v>
      </c>
      <c r="J60" s="225">
        <f>'Salida Stata'!AH30</f>
        <v>212.91761779785156</v>
      </c>
      <c r="K60" s="225">
        <f>'Salida Stata'!AN30</f>
        <v>212.36306762695313</v>
      </c>
      <c r="L60" s="19">
        <f>'Salida Stata'!AT30</f>
        <v>212.54586791992188</v>
      </c>
      <c r="M60" s="225">
        <f>'Salida Stata'!AZ30</f>
        <v>212.3035888671875</v>
      </c>
      <c r="N60" s="225">
        <f>'Salida Stata'!BF30</f>
        <v>211.2733154296875</v>
      </c>
      <c r="O60" s="19" cm="1">
        <f t="array" ref="O60">+SUMPRODUCT($E$30:$N$30/100,$E60:$N60)/$D$14*100</f>
        <v>210.54015667736215</v>
      </c>
      <c r="Q60" s="24">
        <f t="shared" si="29"/>
        <v>3.0263080561858002E-2</v>
      </c>
      <c r="R60" s="24">
        <f t="shared" si="30"/>
        <v>3.033178749445109E-2</v>
      </c>
      <c r="S60" s="24">
        <f t="shared" si="31"/>
        <v>3.0896968789487778E-2</v>
      </c>
      <c r="T60" s="24">
        <f t="shared" si="32"/>
        <v>3.1184050128100882E-2</v>
      </c>
      <c r="U60" s="24">
        <f t="shared" si="33"/>
        <v>3.1497144485992612E-2</v>
      </c>
      <c r="V60" s="24">
        <f t="shared" si="34"/>
        <v>3.1278010666225153E-2</v>
      </c>
      <c r="W60" s="24">
        <f t="shared" si="35"/>
        <v>3.2305798826469667E-2</v>
      </c>
      <c r="X60" s="24">
        <f t="shared" si="36"/>
        <v>3.2516234471383187E-2</v>
      </c>
      <c r="Y60" s="24">
        <f t="shared" si="37"/>
        <v>3.2157461800569775E-2</v>
      </c>
      <c r="Z60" s="24">
        <f t="shared" si="38"/>
        <v>3.3519883340558776E-2</v>
      </c>
      <c r="AA60" s="24">
        <f t="shared" si="39"/>
        <v>3.2097101792872174E-2</v>
      </c>
      <c r="AB60" s="24">
        <f>+GBA!Y33</f>
        <v>3.2069970845481022E-2</v>
      </c>
      <c r="AD60" s="24">
        <f t="shared" si="41"/>
        <v>0.56483615416746558</v>
      </c>
      <c r="AE60" s="24">
        <f t="shared" si="42"/>
        <v>0.5632041271941155</v>
      </c>
      <c r="AF60" s="24">
        <f t="shared" si="43"/>
        <v>0.55625925386200992</v>
      </c>
      <c r="AG60" s="24">
        <f t="shared" si="44"/>
        <v>0.55682370509835555</v>
      </c>
      <c r="AH60" s="24">
        <f t="shared" si="45"/>
        <v>0.55848239072013417</v>
      </c>
      <c r="AI60" s="24">
        <f t="shared" si="46"/>
        <v>0.55401580636424219</v>
      </c>
      <c r="AJ60" s="24">
        <f t="shared" si="47"/>
        <v>0.55792645965920107</v>
      </c>
      <c r="AK60" s="24">
        <f t="shared" si="48"/>
        <v>0.55394014252904999</v>
      </c>
      <c r="AL60" s="24">
        <f t="shared" si="49"/>
        <v>0.54872476321706221</v>
      </c>
      <c r="AM60" s="24">
        <f t="shared" si="50"/>
        <v>0.54474531966202155</v>
      </c>
      <c r="AN60" s="24">
        <f t="shared" si="51"/>
        <v>0.55292452653399993</v>
      </c>
      <c r="AO60" s="24">
        <f>+GBA!AV33</f>
        <v>0.55149744338933515</v>
      </c>
      <c r="AQ60" s="24">
        <f t="shared" si="26"/>
        <v>-3.2568027787007736E-3</v>
      </c>
      <c r="AR60" s="24">
        <f t="shared" si="52"/>
        <v>2.0090834505444022E-2</v>
      </c>
      <c r="AS60" s="35">
        <f t="shared" si="23"/>
        <v>43556</v>
      </c>
      <c r="AT60" s="19">
        <f t="shared" si="27"/>
        <v>213.4486083984375</v>
      </c>
      <c r="AU60" s="19">
        <f t="shared" si="28"/>
        <v>211.2733154296875</v>
      </c>
      <c r="AV60" s="52">
        <f t="shared" si="40"/>
        <v>2.1752929687500089E-2</v>
      </c>
    </row>
    <row r="61" spans="2:48" x14ac:dyDescent="0.25">
      <c r="B61" s="110">
        <f t="shared" si="24"/>
        <v>61</v>
      </c>
      <c r="D61" s="37">
        <f>+GBA!A34</f>
        <v>43586</v>
      </c>
      <c r="E61" s="225">
        <f>'Salida Stata'!D31</f>
        <v>219.59098815917969</v>
      </c>
      <c r="F61" s="225">
        <f>'Salida Stata'!J31</f>
        <v>218.15298461914063</v>
      </c>
      <c r="G61" s="225">
        <f>'Salida Stata'!P31</f>
        <v>219.7889404296875</v>
      </c>
      <c r="H61" s="225">
        <f>'Salida Stata'!V31</f>
        <v>218.10699462890625</v>
      </c>
      <c r="I61" s="225">
        <f>'Salida Stata'!AB31</f>
        <v>219.15592956542969</v>
      </c>
      <c r="J61" s="225">
        <f>'Salida Stata'!AH31</f>
        <v>219.26695251464844</v>
      </c>
      <c r="K61" s="225">
        <f>'Salida Stata'!AN31</f>
        <v>218.71551513671875</v>
      </c>
      <c r="L61" s="19">
        <f>'Salida Stata'!AT31</f>
        <v>219.09686279296875</v>
      </c>
      <c r="M61" s="225">
        <f>'Salida Stata'!AZ31</f>
        <v>218.91757202148438</v>
      </c>
      <c r="N61" s="225">
        <f>'Salida Stata'!BF31</f>
        <v>217.90065002441406</v>
      </c>
      <c r="O61" s="19" cm="1">
        <f t="array" ref="O61">+SUMPRODUCT($E$30:$N$30/100,$E61:$N61)/$D$14*100</f>
        <v>216.92280725203094</v>
      </c>
      <c r="Q61" s="24">
        <f t="shared" si="29"/>
        <v>2.8776855500863174E-2</v>
      </c>
      <c r="R61" s="24">
        <f t="shared" si="30"/>
        <v>2.8680486377256509E-2</v>
      </c>
      <c r="S61" s="24">
        <f t="shared" si="31"/>
        <v>2.9600549021631783E-2</v>
      </c>
      <c r="T61" s="24">
        <f t="shared" si="32"/>
        <v>2.8964548750282537E-2</v>
      </c>
      <c r="U61" s="24">
        <f t="shared" si="33"/>
        <v>2.9312384841463812E-2</v>
      </c>
      <c r="V61" s="24">
        <f t="shared" si="34"/>
        <v>2.9820616924359333E-2</v>
      </c>
      <c r="W61" s="24">
        <f t="shared" si="35"/>
        <v>2.9913146295873938E-2</v>
      </c>
      <c r="X61" s="24">
        <f t="shared" si="36"/>
        <v>3.0821558363651747E-2</v>
      </c>
      <c r="Y61" s="24">
        <f t="shared" si="37"/>
        <v>3.1153421332102083E-2</v>
      </c>
      <c r="Z61" s="24">
        <f t="shared" si="38"/>
        <v>3.1368535970801137E-2</v>
      </c>
      <c r="AA61" s="24">
        <f t="shared" si="39"/>
        <v>3.0315597154464635E-2</v>
      </c>
      <c r="AB61" s="24">
        <f>+GBA!Y34</f>
        <v>3.0602636534839966E-2</v>
      </c>
      <c r="AD61" s="24">
        <f t="shared" si="41"/>
        <v>0.57560264869049527</v>
      </c>
      <c r="AE61" s="24">
        <f t="shared" si="42"/>
        <v>0.57300446610897526</v>
      </c>
      <c r="AF61" s="24">
        <f t="shared" si="43"/>
        <v>0.57053158200433018</v>
      </c>
      <c r="AG61" s="24">
        <f t="shared" si="44"/>
        <v>0.56937245347776289</v>
      </c>
      <c r="AH61" s="24">
        <f t="shared" si="45"/>
        <v>0.57141778669156262</v>
      </c>
      <c r="AI61" s="24">
        <f t="shared" si="46"/>
        <v>0.56889373936252152</v>
      </c>
      <c r="AJ61" s="24">
        <f t="shared" si="47"/>
        <v>0.57265665081034878</v>
      </c>
      <c r="AK61" s="24">
        <f t="shared" si="48"/>
        <v>0.57108415911892463</v>
      </c>
      <c r="AL61" s="24">
        <f t="shared" si="49"/>
        <v>0.56713420418057359</v>
      </c>
      <c r="AM61" s="24">
        <f t="shared" si="50"/>
        <v>0.56446678029598396</v>
      </c>
      <c r="AN61" s="24">
        <f t="shared" si="51"/>
        <v>0.56901236246960996</v>
      </c>
      <c r="AO61" s="24">
        <f>+GBA!AV34</f>
        <v>0.56805157593123212</v>
      </c>
      <c r="AQ61" s="24">
        <f t="shared" si="26"/>
        <v>-2.5916804699379625E-3</v>
      </c>
      <c r="AR61" s="24">
        <f t="shared" si="52"/>
        <v>1.1135868394511306E-2</v>
      </c>
      <c r="AS61" s="35">
        <f t="shared" si="23"/>
        <v>43586</v>
      </c>
      <c r="AT61" s="19">
        <f t="shared" si="27"/>
        <v>219.59098815917969</v>
      </c>
      <c r="AU61" s="19">
        <f t="shared" si="28"/>
        <v>217.90065002441406</v>
      </c>
      <c r="AV61" s="52">
        <f t="shared" si="40"/>
        <v>1.6903381347656232E-2</v>
      </c>
    </row>
    <row r="62" spans="2:48" x14ac:dyDescent="0.25">
      <c r="B62" s="110">
        <f t="shared" si="24"/>
        <v>62</v>
      </c>
      <c r="D62" s="37">
        <f>+GBA!A35</f>
        <v>43617</v>
      </c>
      <c r="E62" s="225">
        <f>'Salida Stata'!D32</f>
        <v>225.38778686523438</v>
      </c>
      <c r="F62" s="225">
        <f>'Salida Stata'!J32</f>
        <v>223.93804931640625</v>
      </c>
      <c r="G62" s="225">
        <f>'Salida Stata'!P32</f>
        <v>225.62138366699219</v>
      </c>
      <c r="H62" s="225">
        <f>'Salida Stata'!V32</f>
        <v>223.87590026855469</v>
      </c>
      <c r="I62" s="225">
        <f>'Salida Stata'!AB32</f>
        <v>225.01220703125</v>
      </c>
      <c r="J62" s="225">
        <f>'Salida Stata'!AH32</f>
        <v>225.0618896484375</v>
      </c>
      <c r="K62" s="225">
        <f>'Salida Stata'!AN32</f>
        <v>224.42448425292969</v>
      </c>
      <c r="L62" s="19">
        <f>'Salida Stata'!AT32</f>
        <v>224.79495239257813</v>
      </c>
      <c r="M62" s="225">
        <f>'Salida Stata'!AZ32</f>
        <v>224.63597106933594</v>
      </c>
      <c r="N62" s="225">
        <f>'Salida Stata'!BF32</f>
        <v>223.54862976074219</v>
      </c>
      <c r="O62" s="19" cm="1">
        <f t="array" ref="O62">+SUMPRODUCT($E$30:$N$30/100,$E62:$N62)/$D$14*100</f>
        <v>222.60810403550747</v>
      </c>
      <c r="Q62" s="24">
        <f t="shared" si="29"/>
        <v>2.6398163033232613E-2</v>
      </c>
      <c r="R62" s="24">
        <f t="shared" si="30"/>
        <v>2.6518384368499071E-2</v>
      </c>
      <c r="S62" s="24">
        <f t="shared" si="31"/>
        <v>2.6536563786613954E-2</v>
      </c>
      <c r="T62" s="24">
        <f t="shared" si="32"/>
        <v>2.6449888273706312E-2</v>
      </c>
      <c r="U62" s="24">
        <f t="shared" si="33"/>
        <v>2.6721966763266991E-2</v>
      </c>
      <c r="V62" s="24">
        <f t="shared" si="34"/>
        <v>2.6428684611749409E-2</v>
      </c>
      <c r="W62" s="24">
        <f t="shared" si="35"/>
        <v>2.6102259424267471E-2</v>
      </c>
      <c r="X62" s="24">
        <f t="shared" si="36"/>
        <v>2.6007171106752214E-2</v>
      </c>
      <c r="Y62" s="24">
        <f t="shared" si="37"/>
        <v>2.612124278123451E-2</v>
      </c>
      <c r="Z62" s="24">
        <f t="shared" si="38"/>
        <v>2.5919976538368861E-2</v>
      </c>
      <c r="AA62" s="24">
        <f t="shared" si="39"/>
        <v>2.6208847541195013E-2</v>
      </c>
      <c r="AB62" s="24">
        <f>+GBA!Y35</f>
        <v>2.603928734581995E-2</v>
      </c>
      <c r="AD62" s="24">
        <f t="shared" si="41"/>
        <v>0.55553046845422793</v>
      </c>
      <c r="AE62" s="24">
        <f t="shared" si="42"/>
        <v>0.55329605395596126</v>
      </c>
      <c r="AF62" s="24">
        <f t="shared" si="43"/>
        <v>0.55197230315803614</v>
      </c>
      <c r="AG62" s="24">
        <f t="shared" si="44"/>
        <v>0.5505149843309749</v>
      </c>
      <c r="AH62" s="24">
        <f t="shared" si="45"/>
        <v>0.55268656661414317</v>
      </c>
      <c r="AI62" s="24">
        <f t="shared" si="46"/>
        <v>0.55070432530435243</v>
      </c>
      <c r="AJ62" s="24">
        <f t="shared" si="47"/>
        <v>0.55207447568527468</v>
      </c>
      <c r="AK62" s="24">
        <f t="shared" si="48"/>
        <v>0.55060275177387963</v>
      </c>
      <c r="AL62" s="24">
        <f t="shared" si="49"/>
        <v>0.54784992091339246</v>
      </c>
      <c r="AM62" s="24">
        <f t="shared" si="50"/>
        <v>0.54472685595712433</v>
      </c>
      <c r="AN62" s="24">
        <f t="shared" si="51"/>
        <v>0.54950321613069408</v>
      </c>
      <c r="AO62" s="24">
        <f>+GBA!AV35</f>
        <v>0.54789800137835987</v>
      </c>
      <c r="AQ62" s="24">
        <f t="shared" si="26"/>
        <v>4.7818649486375264E-4</v>
      </c>
      <c r="AR62" s="24">
        <f t="shared" si="52"/>
        <v>1.0803612497103598E-2</v>
      </c>
      <c r="AS62" s="35">
        <f t="shared" si="23"/>
        <v>43617</v>
      </c>
      <c r="AT62" s="19">
        <f t="shared" si="27"/>
        <v>225.38778686523438</v>
      </c>
      <c r="AU62" s="19">
        <f t="shared" si="28"/>
        <v>223.54862976074219</v>
      </c>
      <c r="AV62" s="52">
        <f t="shared" si="40"/>
        <v>1.8391571044922284E-2</v>
      </c>
    </row>
    <row r="63" spans="2:48" x14ac:dyDescent="0.25">
      <c r="B63" s="110">
        <f t="shared" si="24"/>
        <v>63</v>
      </c>
      <c r="D63" s="37">
        <f>+GBA!A36</f>
        <v>43647</v>
      </c>
      <c r="E63" s="225">
        <f>'Salida Stata'!D33</f>
        <v>230.154541015625</v>
      </c>
      <c r="F63" s="225">
        <f>'Salida Stata'!J33</f>
        <v>228.69654846191406</v>
      </c>
      <c r="G63" s="225">
        <f>'Salida Stata'!P33</f>
        <v>230.4039306640625</v>
      </c>
      <c r="H63" s="225">
        <f>'Salida Stata'!V33</f>
        <v>228.42741394042969</v>
      </c>
      <c r="I63" s="225">
        <f>'Salida Stata'!AB33</f>
        <v>229.82369995117188</v>
      </c>
      <c r="J63" s="225">
        <f>'Salida Stata'!AH33</f>
        <v>229.82496643066406</v>
      </c>
      <c r="K63" s="225">
        <f>'Salida Stata'!AN33</f>
        <v>229.09272766113281</v>
      </c>
      <c r="L63" s="19">
        <f>'Salida Stata'!AT33</f>
        <v>229.642822265625</v>
      </c>
      <c r="M63" s="225">
        <f>'Salida Stata'!AZ33</f>
        <v>229.64036560058594</v>
      </c>
      <c r="N63" s="225">
        <f>'Salida Stata'!BF33</f>
        <v>228.54525756835938</v>
      </c>
      <c r="O63" s="19" cm="1">
        <f t="array" ref="O63">+SUMPRODUCT($E$30:$N$30/100,$E63:$N63)/$D$14*100</f>
        <v>227.41445190025877</v>
      </c>
      <c r="Q63" s="24">
        <f t="shared" si="29"/>
        <v>2.1149123546968518E-2</v>
      </c>
      <c r="R63" s="24">
        <f t="shared" si="30"/>
        <v>2.1249176546967341E-2</v>
      </c>
      <c r="S63" s="24">
        <f t="shared" si="31"/>
        <v>2.1197223948103971E-2</v>
      </c>
      <c r="T63" s="24">
        <f t="shared" si="32"/>
        <v>2.0330520910982974E-2</v>
      </c>
      <c r="U63" s="24">
        <f t="shared" si="33"/>
        <v>2.1383252861715496E-2</v>
      </c>
      <c r="V63" s="24">
        <f t="shared" si="34"/>
        <v>2.1163408827975294E-2</v>
      </c>
      <c r="W63" s="24">
        <f t="shared" si="35"/>
        <v>2.0800954154992946E-2</v>
      </c>
      <c r="X63" s="24">
        <f t="shared" si="36"/>
        <v>2.1565741674575589E-2</v>
      </c>
      <c r="Y63" s="24">
        <f t="shared" si="37"/>
        <v>2.2277796861417842E-2</v>
      </c>
      <c r="Z63" s="24">
        <f t="shared" si="38"/>
        <v>2.2351413260573105E-2</v>
      </c>
      <c r="AA63" s="24">
        <f t="shared" si="39"/>
        <v>2.1591073180267761E-2</v>
      </c>
      <c r="AB63" s="24">
        <f>+GBA!Y36</f>
        <v>2.1371326803205859E-2</v>
      </c>
      <c r="AD63" s="24">
        <f t="shared" si="41"/>
        <v>0.54503744793719067</v>
      </c>
      <c r="AE63" s="24">
        <f t="shared" si="42"/>
        <v>0.54191808291705534</v>
      </c>
      <c r="AF63" s="24">
        <f t="shared" si="43"/>
        <v>0.54322017494067709</v>
      </c>
      <c r="AG63" s="24">
        <f t="shared" si="44"/>
        <v>0.53775787498735239</v>
      </c>
      <c r="AH63" s="24">
        <f t="shared" si="45"/>
        <v>0.54289267419961362</v>
      </c>
      <c r="AI63" s="24">
        <f t="shared" si="46"/>
        <v>0.54078902451636957</v>
      </c>
      <c r="AJ63" s="24">
        <f t="shared" si="47"/>
        <v>0.54034354974730836</v>
      </c>
      <c r="AK63" s="24">
        <f t="shared" si="48"/>
        <v>0.54102120708961787</v>
      </c>
      <c r="AL63" s="24">
        <f t="shared" si="49"/>
        <v>0.53906099318689105</v>
      </c>
      <c r="AM63" s="24">
        <f t="shared" si="50"/>
        <v>0.53556384978768778</v>
      </c>
      <c r="AN63" s="24">
        <f t="shared" si="51"/>
        <v>0.53958400930665196</v>
      </c>
      <c r="AO63" s="24">
        <f>+GBA!AV36</f>
        <v>0.53856472166331337</v>
      </c>
      <c r="AQ63" s="24">
        <f t="shared" si="26"/>
        <v>-1.2022897136045874E-3</v>
      </c>
      <c r="AR63" s="24">
        <f t="shared" si="52"/>
        <v>9.473598149502882E-3</v>
      </c>
      <c r="AS63" s="35">
        <f t="shared" si="23"/>
        <v>43647</v>
      </c>
      <c r="AT63" s="19">
        <f t="shared" si="27"/>
        <v>230.154541015625</v>
      </c>
      <c r="AU63" s="19">
        <f t="shared" si="28"/>
        <v>228.54525756835938</v>
      </c>
      <c r="AV63" s="52">
        <f t="shared" si="40"/>
        <v>1.6092834472655859E-2</v>
      </c>
    </row>
    <row r="64" spans="2:48" x14ac:dyDescent="0.25">
      <c r="B64" s="110">
        <f t="shared" si="24"/>
        <v>64</v>
      </c>
      <c r="D64" s="37">
        <f>+GBA!A37</f>
        <v>43678</v>
      </c>
      <c r="E64" s="225">
        <f>'Salida Stata'!D34</f>
        <v>238.96818542480469</v>
      </c>
      <c r="F64" s="225">
        <f>'Salida Stata'!J34</f>
        <v>237.64723205566406</v>
      </c>
      <c r="G64" s="225">
        <f>'Salida Stata'!P34</f>
        <v>239.11601257324219</v>
      </c>
      <c r="H64" s="225">
        <f>'Salida Stata'!V34</f>
        <v>237.29347229003906</v>
      </c>
      <c r="I64" s="225">
        <f>'Salida Stata'!AB34</f>
        <v>238.65043640136719</v>
      </c>
      <c r="J64" s="225">
        <f>'Salida Stata'!AH34</f>
        <v>238.53118896484375</v>
      </c>
      <c r="K64" s="225">
        <f>'Salida Stata'!AN34</f>
        <v>238.00076293945313</v>
      </c>
      <c r="L64" s="19">
        <f>'Salida Stata'!AT34</f>
        <v>238.58102416992188</v>
      </c>
      <c r="M64" s="225">
        <f>'Salida Stata'!AZ34</f>
        <v>238.59425354003906</v>
      </c>
      <c r="N64" s="225">
        <f>'Salida Stata'!BF34</f>
        <v>237.63533020019531</v>
      </c>
      <c r="O64" s="19" cm="1">
        <f t="array" ref="O64">+SUMPRODUCT($E$30:$N$30/100,$E64:$N64)/$D$14*100</f>
        <v>236.262541765826</v>
      </c>
      <c r="Q64" s="24">
        <f t="shared" si="29"/>
        <v>3.8294462365534354E-2</v>
      </c>
      <c r="R64" s="24">
        <f t="shared" si="30"/>
        <v>3.913781670054628E-2</v>
      </c>
      <c r="S64" s="24">
        <f t="shared" si="31"/>
        <v>3.7812210425707704E-2</v>
      </c>
      <c r="T64" s="24">
        <f t="shared" si="32"/>
        <v>3.8813460243968478E-2</v>
      </c>
      <c r="U64" s="24">
        <f t="shared" si="33"/>
        <v>3.8406554467927512E-2</v>
      </c>
      <c r="V64" s="24">
        <f t="shared" si="34"/>
        <v>3.7881970220177363E-2</v>
      </c>
      <c r="W64" s="24">
        <f t="shared" si="35"/>
        <v>3.8883972307915515E-2</v>
      </c>
      <c r="X64" s="24">
        <f t="shared" si="36"/>
        <v>3.892219149770848E-2</v>
      </c>
      <c r="Y64" s="24">
        <f t="shared" si="37"/>
        <v>3.8990914842152113E-2</v>
      </c>
      <c r="Z64" s="24">
        <f t="shared" si="38"/>
        <v>3.9773621769933376E-2</v>
      </c>
      <c r="AA64" s="24">
        <f t="shared" si="39"/>
        <v>3.8907333248319187E-2</v>
      </c>
      <c r="AB64" s="24">
        <f>+GBA!Y37</f>
        <v>3.8796861377506486E-2</v>
      </c>
      <c r="AD64" s="24">
        <f t="shared" si="41"/>
        <v>0.54117721154626808</v>
      </c>
      <c r="AE64" s="24">
        <f t="shared" si="42"/>
        <v>0.54145370511773816</v>
      </c>
      <c r="AF64" s="24">
        <f t="shared" si="43"/>
        <v>0.53723994399087949</v>
      </c>
      <c r="AG64" s="24">
        <f t="shared" si="44"/>
        <v>0.53650407066355776</v>
      </c>
      <c r="AH64" s="24">
        <f t="shared" si="45"/>
        <v>0.53828400853717318</v>
      </c>
      <c r="AI64" s="24">
        <f t="shared" si="46"/>
        <v>0.53617505051752756</v>
      </c>
      <c r="AJ64" s="24">
        <f t="shared" si="47"/>
        <v>0.5385794080003552</v>
      </c>
      <c r="AK64" s="24">
        <f t="shared" si="48"/>
        <v>0.53852661782157174</v>
      </c>
      <c r="AL64" s="24">
        <f t="shared" si="49"/>
        <v>0.53657092762856684</v>
      </c>
      <c r="AM64" s="24">
        <f t="shared" si="50"/>
        <v>0.5354990897138403</v>
      </c>
      <c r="AN64" s="24">
        <f t="shared" si="51"/>
        <v>0.53730926573860227</v>
      </c>
      <c r="AO64" s="24">
        <f>+GBA!AV37</f>
        <v>0.535438144329897</v>
      </c>
      <c r="AQ64" s="24">
        <f t="shared" si="26"/>
        <v>-1.4791594043990219E-3</v>
      </c>
      <c r="AR64" s="24">
        <f t="shared" si="52"/>
        <v>5.6781218324277738E-3</v>
      </c>
      <c r="AS64" s="35">
        <f t="shared" si="23"/>
        <v>43678</v>
      </c>
      <c r="AT64" s="19">
        <f t="shared" si="27"/>
        <v>238.96818542480469</v>
      </c>
      <c r="AU64" s="19">
        <f t="shared" si="28"/>
        <v>237.63533020019531</v>
      </c>
      <c r="AV64" s="52">
        <f t="shared" si="40"/>
        <v>1.332855224609375E-2</v>
      </c>
    </row>
    <row r="65" spans="2:48" x14ac:dyDescent="0.25">
      <c r="B65" s="110">
        <f t="shared" si="24"/>
        <v>65</v>
      </c>
      <c r="D65" s="37">
        <f>+GBA!A38</f>
        <v>43709</v>
      </c>
      <c r="E65" s="225">
        <f>'Salida Stata'!D35</f>
        <v>252.83381652832031</v>
      </c>
      <c r="F65" s="225">
        <f>'Salida Stata'!J35</f>
        <v>251.7933349609375</v>
      </c>
      <c r="G65" s="225">
        <f>'Salida Stata'!P35</f>
        <v>252.93315124511719</v>
      </c>
      <c r="H65" s="225">
        <f>'Salida Stata'!V35</f>
        <v>251.08731079101563</v>
      </c>
      <c r="I65" s="225">
        <f>'Salida Stata'!AB35</f>
        <v>252.640380859375</v>
      </c>
      <c r="J65" s="225">
        <f>'Salida Stata'!AH35</f>
        <v>252.22604370117188</v>
      </c>
      <c r="K65" s="225">
        <f>'Salida Stata'!AN35</f>
        <v>251.98583984375</v>
      </c>
      <c r="L65" s="19">
        <f>'Salida Stata'!AT35</f>
        <v>252.55848693847656</v>
      </c>
      <c r="M65" s="225">
        <f>'Salida Stata'!AZ35</f>
        <v>252.43690490722656</v>
      </c>
      <c r="N65" s="225">
        <f>'Salida Stata'!BF35</f>
        <v>251.68568420410156</v>
      </c>
      <c r="O65" s="19" cm="1">
        <f t="array" ref="O65">+SUMPRODUCT($E$30:$N$30/100,$E65:$N65)/$D$14*100</f>
        <v>250.07984648165703</v>
      </c>
      <c r="Q65" s="24">
        <f t="shared" si="29"/>
        <v>5.8022916644185241E-2</v>
      </c>
      <c r="R65" s="24">
        <f t="shared" si="30"/>
        <v>5.9525637150951605E-2</v>
      </c>
      <c r="S65" s="24">
        <f t="shared" si="31"/>
        <v>5.7784246747769608E-2</v>
      </c>
      <c r="T65" s="24">
        <f t="shared" si="32"/>
        <v>5.8129869177845128E-2</v>
      </c>
      <c r="U65" s="24">
        <f t="shared" si="33"/>
        <v>5.8621072179726674E-2</v>
      </c>
      <c r="V65" s="24">
        <f t="shared" si="34"/>
        <v>5.7413266565935483E-2</v>
      </c>
      <c r="W65" s="24">
        <f t="shared" si="35"/>
        <v>5.8760638964231671E-2</v>
      </c>
      <c r="X65" s="24">
        <f t="shared" si="36"/>
        <v>5.8585810909251856E-2</v>
      </c>
      <c r="Y65" s="24">
        <f t="shared" si="37"/>
        <v>5.801753882083549E-2</v>
      </c>
      <c r="Z65" s="24">
        <f t="shared" si="38"/>
        <v>5.9125694786501537E-2</v>
      </c>
      <c r="AA65" s="24">
        <f t="shared" si="39"/>
        <v>5.8482841217911696E-2</v>
      </c>
      <c r="AB65" s="24">
        <f>+GBA!Y38</f>
        <v>5.791019723038171E-2</v>
      </c>
      <c r="AD65" s="24">
        <f t="shared" si="41"/>
        <v>0.52808548276475498</v>
      </c>
      <c r="AE65" s="24">
        <f t="shared" si="42"/>
        <v>0.52841146435861486</v>
      </c>
      <c r="AF65" s="24">
        <f t="shared" si="43"/>
        <v>0.52640864427559486</v>
      </c>
      <c r="AG65" s="24">
        <f t="shared" si="44"/>
        <v>0.52213640033844455</v>
      </c>
      <c r="AH65" s="24">
        <f t="shared" si="45"/>
        <v>0.5268921700601672</v>
      </c>
      <c r="AI65" s="24">
        <f t="shared" si="46"/>
        <v>0.5239888844849947</v>
      </c>
      <c r="AJ65" s="24">
        <f t="shared" si="47"/>
        <v>0.52455186560722589</v>
      </c>
      <c r="AK65" s="24">
        <f t="shared" si="48"/>
        <v>0.52672682561468753</v>
      </c>
      <c r="AL65" s="24">
        <f t="shared" si="49"/>
        <v>0.52630750072100496</v>
      </c>
      <c r="AM65" s="24">
        <f t="shared" si="50"/>
        <v>0.52461220510705475</v>
      </c>
      <c r="AN65" s="24">
        <f t="shared" si="51"/>
        <v>0.52550102786453179</v>
      </c>
      <c r="AO65" s="24">
        <f>+GBA!AV38</f>
        <v>0.52326283987915412</v>
      </c>
      <c r="AQ65" s="24">
        <f t="shared" ref="AQ65:AQ96" si="53">+Q65-Z65</f>
        <v>-1.1027781423162963E-3</v>
      </c>
      <c r="AR65" s="24">
        <f t="shared" si="52"/>
        <v>3.4732776577002245E-3</v>
      </c>
      <c r="AS65" s="35">
        <f t="shared" si="23"/>
        <v>43709</v>
      </c>
      <c r="AT65" s="19">
        <f t="shared" si="27"/>
        <v>252.83381652832031</v>
      </c>
      <c r="AU65" s="19">
        <f t="shared" si="28"/>
        <v>251.68568420410156</v>
      </c>
      <c r="AV65" s="52">
        <f t="shared" si="40"/>
        <v>1.1481323242187536E-2</v>
      </c>
    </row>
    <row r="66" spans="2:48" x14ac:dyDescent="0.25">
      <c r="B66" s="110">
        <f t="shared" si="24"/>
        <v>66</v>
      </c>
      <c r="D66" s="37">
        <f>+GBA!A39</f>
        <v>43739</v>
      </c>
      <c r="E66" s="225">
        <f>'Salida Stata'!D36</f>
        <v>260.4793701171875</v>
      </c>
      <c r="F66" s="225">
        <f>'Salida Stata'!J36</f>
        <v>259.538330078125</v>
      </c>
      <c r="G66" s="225">
        <f>'Salida Stata'!P36</f>
        <v>260.64459228515625</v>
      </c>
      <c r="H66" s="225">
        <f>'Salida Stata'!V36</f>
        <v>259.121826171875</v>
      </c>
      <c r="I66" s="225">
        <f>'Salida Stata'!AB36</f>
        <v>260.45635986328125</v>
      </c>
      <c r="J66" s="225">
        <f>'Salida Stata'!AH36</f>
        <v>259.98907470703125</v>
      </c>
      <c r="K66" s="225">
        <f>'Salida Stata'!AN36</f>
        <v>259.89398193359375</v>
      </c>
      <c r="L66" s="19">
        <f>'Salida Stata'!AT36</f>
        <v>260.65625</v>
      </c>
      <c r="M66" s="225">
        <f>'Salida Stata'!AZ36</f>
        <v>260.6671142578125</v>
      </c>
      <c r="N66" s="225">
        <f>'Salida Stata'!BF36</f>
        <v>260.32363891601563</v>
      </c>
      <c r="O66" s="19" cm="1">
        <f t="array" ref="O66">+SUMPRODUCT($E$30:$N$30/100,$E66:$N66)/$D$14*100</f>
        <v>258.1259234113877</v>
      </c>
      <c r="Q66" s="24">
        <f t="shared" si="29"/>
        <v>3.023944223066688E-2</v>
      </c>
      <c r="R66" s="24">
        <f t="shared" si="30"/>
        <v>3.0759333317496473E-2</v>
      </c>
      <c r="S66" s="24">
        <f t="shared" ref="S66:S97" si="54">+G66/G65-1</f>
        <v>3.0488059797926237E-2</v>
      </c>
      <c r="T66" s="24">
        <f t="shared" ref="T66:T97" si="55">+H66/H65-1</f>
        <v>3.1998890567379812E-2</v>
      </c>
      <c r="U66" s="24">
        <f t="shared" ref="U66:U97" si="56">+I66/I65-1</f>
        <v>3.09371723448153E-2</v>
      </c>
      <c r="V66" s="24">
        <f t="shared" ref="V66:V97" si="57">+J66/J65-1</f>
        <v>3.0778070701757976E-2</v>
      </c>
      <c r="W66" s="24">
        <f t="shared" ref="W66:W97" si="58">+K66/K65-1</f>
        <v>3.1383279690427868E-2</v>
      </c>
      <c r="X66" s="24">
        <f t="shared" ref="X66:X97" si="59">+L66/L65-1</f>
        <v>3.206292197773597E-2</v>
      </c>
      <c r="Y66" s="24">
        <f t="shared" ref="Y66:Y97" si="60">+M66/M65-1</f>
        <v>3.2603035414376702E-2</v>
      </c>
      <c r="Z66" s="24">
        <f t="shared" ref="Z66:Z97" si="61">+N66/N65-1</f>
        <v>3.4320405386701447E-2</v>
      </c>
      <c r="AA66" s="24">
        <f t="shared" ref="AA66:AA97" si="62">+O66/O65-1</f>
        <v>3.2174031785967339E-2</v>
      </c>
      <c r="AB66" s="24">
        <f>+GBA!Y39</f>
        <v>3.2130107100357019E-2</v>
      </c>
      <c r="AD66" s="24">
        <f t="shared" si="41"/>
        <v>0.49487854423137523</v>
      </c>
      <c r="AE66" s="24">
        <f t="shared" si="42"/>
        <v>0.49727553680287628</v>
      </c>
      <c r="AF66" s="24">
        <f t="shared" si="43"/>
        <v>0.49494636552102222</v>
      </c>
      <c r="AG66" s="24">
        <f t="shared" si="44"/>
        <v>0.4947181246787864</v>
      </c>
      <c r="AH66" s="24">
        <f t="shared" si="45"/>
        <v>0.4973807871051652</v>
      </c>
      <c r="AI66" s="24">
        <f t="shared" si="46"/>
        <v>0.49496908133331674</v>
      </c>
      <c r="AJ66" s="24">
        <f t="shared" si="47"/>
        <v>0.49596572431244734</v>
      </c>
      <c r="AK66" s="24">
        <f t="shared" si="48"/>
        <v>0.49918583026970187</v>
      </c>
      <c r="AL66" s="24">
        <f t="shared" si="49"/>
        <v>0.5008486876091609</v>
      </c>
      <c r="AM66" s="24">
        <f t="shared" si="50"/>
        <v>0.50300944238979328</v>
      </c>
      <c r="AN66" s="24">
        <f t="shared" si="51"/>
        <v>0.49866196916325611</v>
      </c>
      <c r="AO66" s="24">
        <f>+GBA!AV39</f>
        <v>0.49626221966647477</v>
      </c>
      <c r="AQ66" s="24">
        <f t="shared" si="53"/>
        <v>-4.0809631560345672E-3</v>
      </c>
      <c r="AR66" s="24">
        <f t="shared" si="52"/>
        <v>-8.130898158418054E-3</v>
      </c>
      <c r="AS66" s="35">
        <f t="shared" si="23"/>
        <v>43739</v>
      </c>
      <c r="AT66" s="19">
        <f t="shared" si="27"/>
        <v>260.4793701171875</v>
      </c>
      <c r="AU66" s="19">
        <f t="shared" si="28"/>
        <v>260.32363891601563</v>
      </c>
      <c r="AV66" s="52">
        <f t="shared" si="40"/>
        <v>1.5573120117187145E-3</v>
      </c>
    </row>
    <row r="67" spans="2:48" x14ac:dyDescent="0.25">
      <c r="B67" s="110">
        <f t="shared" si="24"/>
        <v>67</v>
      </c>
      <c r="D67" s="37">
        <f>+GBA!A40</f>
        <v>43770</v>
      </c>
      <c r="E67" s="225">
        <f>'Salida Stata'!D37</f>
        <v>271.87631225585938</v>
      </c>
      <c r="F67" s="225">
        <f>'Salida Stata'!J37</f>
        <v>270.94110107421875</v>
      </c>
      <c r="G67" s="225">
        <f>'Salida Stata'!P37</f>
        <v>271.89328002929688</v>
      </c>
      <c r="H67" s="225">
        <f>'Salida Stata'!V37</f>
        <v>270.01522827148438</v>
      </c>
      <c r="I67" s="225">
        <f>'Salida Stata'!AB37</f>
        <v>271.494873046875</v>
      </c>
      <c r="J67" s="225">
        <f>'Salida Stata'!AH37</f>
        <v>271.05337524414063</v>
      </c>
      <c r="K67" s="225">
        <f>'Salida Stata'!AN37</f>
        <v>270.74966430664063</v>
      </c>
      <c r="L67" s="19">
        <f>'Salida Stata'!AT37</f>
        <v>271.45346069335938</v>
      </c>
      <c r="M67" s="225">
        <f>'Salida Stata'!AZ37</f>
        <v>271.35446166992188</v>
      </c>
      <c r="N67" s="225">
        <f>'Salida Stata'!BF37</f>
        <v>270.40618896484375</v>
      </c>
      <c r="O67" s="19" cm="1">
        <f t="array" ref="O67">+SUMPRODUCT($E$30:$N$30/100,$E67:$N67)/$D$14*100</f>
        <v>268.78505586683997</v>
      </c>
      <c r="Q67" s="24">
        <f t="shared" si="29"/>
        <v>4.3753722736447287E-2</v>
      </c>
      <c r="R67" s="24">
        <f t="shared" si="30"/>
        <v>4.3934824550428964E-2</v>
      </c>
      <c r="S67" s="24">
        <f t="shared" si="54"/>
        <v>4.3157188282786585E-2</v>
      </c>
      <c r="T67" s="24">
        <f t="shared" si="55"/>
        <v>4.2039693300030212E-2</v>
      </c>
      <c r="U67" s="24">
        <f t="shared" si="56"/>
        <v>4.2381430767857164E-2</v>
      </c>
      <c r="V67" s="24">
        <f t="shared" si="57"/>
        <v>4.25567903173516E-2</v>
      </c>
      <c r="W67" s="24">
        <f t="shared" si="58"/>
        <v>4.1769656581815973E-2</v>
      </c>
      <c r="X67" s="24">
        <f t="shared" si="59"/>
        <v>4.1423179737141824E-2</v>
      </c>
      <c r="Y67" s="24">
        <f t="shared" si="60"/>
        <v>4.0999983609512958E-2</v>
      </c>
      <c r="Z67" s="24">
        <f t="shared" si="61"/>
        <v>3.8730827868002082E-2</v>
      </c>
      <c r="AA67" s="24">
        <f t="shared" si="62"/>
        <v>4.1294312150369716E-2</v>
      </c>
      <c r="AB67" s="24">
        <f>+GBA!Y40</f>
        <v>4.073789392774807E-2</v>
      </c>
      <c r="AD67" s="24">
        <f t="shared" si="41"/>
        <v>0.51676451011550273</v>
      </c>
      <c r="AE67" s="24">
        <f t="shared" si="42"/>
        <v>0.51829251139185661</v>
      </c>
      <c r="AF67" s="24">
        <f t="shared" si="43"/>
        <v>0.51637342746489012</v>
      </c>
      <c r="AG67" s="24">
        <f t="shared" si="44"/>
        <v>0.51293310815669124</v>
      </c>
      <c r="AH67" s="24">
        <f t="shared" si="45"/>
        <v>0.51687906017152896</v>
      </c>
      <c r="AI67" s="24">
        <f t="shared" si="46"/>
        <v>0.51541347158445228</v>
      </c>
      <c r="AJ67" s="24">
        <f t="shared" si="47"/>
        <v>0.51435754348715346</v>
      </c>
      <c r="AK67" s="24">
        <f t="shared" si="48"/>
        <v>0.51760121408274573</v>
      </c>
      <c r="AL67" s="24">
        <f t="shared" si="49"/>
        <v>0.5185050524370729</v>
      </c>
      <c r="AM67" s="24">
        <f t="shared" si="50"/>
        <v>0.51687541813634952</v>
      </c>
      <c r="AN67" s="24">
        <f t="shared" si="51"/>
        <v>0.51658491424952424</v>
      </c>
      <c r="AO67" s="24">
        <f>+GBA!AV40</f>
        <v>0.51369480156512015</v>
      </c>
      <c r="AQ67" s="24">
        <f t="shared" si="53"/>
        <v>5.0228948684452046E-3</v>
      </c>
      <c r="AR67" s="24">
        <f t="shared" si="52"/>
        <v>-1.1090802084678941E-4</v>
      </c>
      <c r="AS67" s="35">
        <f t="shared" si="23"/>
        <v>43770</v>
      </c>
      <c r="AT67" s="19">
        <f t="shared" si="27"/>
        <v>271.87631225585938</v>
      </c>
      <c r="AU67" s="19">
        <f t="shared" si="28"/>
        <v>270.40618896484375</v>
      </c>
      <c r="AV67" s="52">
        <f t="shared" si="40"/>
        <v>1.4701232910156126E-2</v>
      </c>
    </row>
    <row r="68" spans="2:48" x14ac:dyDescent="0.25">
      <c r="B68" s="110">
        <f t="shared" si="24"/>
        <v>68</v>
      </c>
      <c r="D68" s="37">
        <f>+GBA!A41</f>
        <v>43800</v>
      </c>
      <c r="E68" s="225">
        <f>'Salida Stata'!D38</f>
        <v>281.37966918945313</v>
      </c>
      <c r="F68" s="225">
        <f>'Salida Stata'!J38</f>
        <v>280.4688720703125</v>
      </c>
      <c r="G68" s="225">
        <f>'Salida Stata'!P38</f>
        <v>281.7359619140625</v>
      </c>
      <c r="H68" s="225">
        <f>'Salida Stata'!V38</f>
        <v>279.991455078125</v>
      </c>
      <c r="I68" s="225">
        <f>'Salida Stata'!AB38</f>
        <v>281.58065795898438</v>
      </c>
      <c r="J68" s="225">
        <f>'Salida Stata'!AH38</f>
        <v>281.14572143554688</v>
      </c>
      <c r="K68" s="225">
        <f>'Salida Stata'!AN38</f>
        <v>281.07598876953125</v>
      </c>
      <c r="L68" s="19">
        <f>'Salida Stata'!AT38</f>
        <v>281.98922729492188</v>
      </c>
      <c r="M68" s="225">
        <f>'Salida Stata'!AZ38</f>
        <v>281.97344970703125</v>
      </c>
      <c r="N68" s="225">
        <f>'Salida Stata'!BF38</f>
        <v>281.25537109375</v>
      </c>
      <c r="O68" s="19" cm="1">
        <f t="array" ref="O68">+SUMPRODUCT($E$30:$N$30/100,$E68:$N68)/$D$14*100</f>
        <v>279.05627606260686</v>
      </c>
      <c r="Q68" s="24">
        <f t="shared" si="29"/>
        <v>3.4954707362111925E-2</v>
      </c>
      <c r="R68" s="24">
        <f t="shared" si="30"/>
        <v>3.51654693891712E-2</v>
      </c>
      <c r="S68" s="24">
        <f t="shared" si="54"/>
        <v>3.6200533840722526E-2</v>
      </c>
      <c r="T68" s="24">
        <f t="shared" si="55"/>
        <v>3.6946904330188879E-2</v>
      </c>
      <c r="U68" s="24">
        <f t="shared" si="56"/>
        <v>3.71490805661292E-2</v>
      </c>
      <c r="V68" s="24">
        <f t="shared" si="57"/>
        <v>3.723379641487945E-2</v>
      </c>
      <c r="W68" s="24">
        <f t="shared" si="58"/>
        <v>3.8139749828813851E-2</v>
      </c>
      <c r="X68" s="24">
        <f t="shared" si="59"/>
        <v>3.8812423222203796E-2</v>
      </c>
      <c r="Y68" s="24">
        <f t="shared" si="60"/>
        <v>3.9133272295431842E-2</v>
      </c>
      <c r="Z68" s="24">
        <f t="shared" si="61"/>
        <v>4.0121796658717734E-2</v>
      </c>
      <c r="AA68" s="24">
        <f t="shared" si="62"/>
        <v>3.8213509164941817E-2</v>
      </c>
      <c r="AB68" s="24">
        <f>+GBA!Y41</f>
        <v>3.8404726735598249E-2</v>
      </c>
      <c r="AD68" s="24">
        <f t="shared" si="41"/>
        <v>0.53109250214193549</v>
      </c>
      <c r="AE68" s="24">
        <f t="shared" si="42"/>
        <v>0.53330883595025735</v>
      </c>
      <c r="AF68" s="24">
        <f t="shared" si="43"/>
        <v>0.5302308443174546</v>
      </c>
      <c r="AG68" s="24">
        <f t="shared" si="44"/>
        <v>0.52905760423154224</v>
      </c>
      <c r="AH68" s="24">
        <f t="shared" si="45"/>
        <v>0.53178451604945254</v>
      </c>
      <c r="AI68" s="24">
        <f t="shared" si="46"/>
        <v>0.53058466893814193</v>
      </c>
      <c r="AJ68" s="24">
        <f t="shared" si="47"/>
        <v>0.52971300788648668</v>
      </c>
      <c r="AK68" s="24">
        <f t="shared" si="48"/>
        <v>0.53250325296647905</v>
      </c>
      <c r="AL68" s="24">
        <f t="shared" si="49"/>
        <v>0.53344701228464575</v>
      </c>
      <c r="AM68" s="24">
        <f t="shared" si="50"/>
        <v>0.53247909010791661</v>
      </c>
      <c r="AN68" s="24">
        <f t="shared" si="51"/>
        <v>0.53173257506341276</v>
      </c>
      <c r="AO68" s="24">
        <f>+GBA!AV41</f>
        <v>0.52909189777052745</v>
      </c>
      <c r="AQ68" s="24">
        <f t="shared" si="53"/>
        <v>-5.1670892966058091E-3</v>
      </c>
      <c r="AR68" s="24">
        <f t="shared" si="52"/>
        <v>-1.3865879659811231E-3</v>
      </c>
      <c r="AS68" s="35">
        <f t="shared" si="23"/>
        <v>43800</v>
      </c>
      <c r="AT68" s="19">
        <f t="shared" si="27"/>
        <v>281.37966918945313</v>
      </c>
      <c r="AU68" s="19">
        <f t="shared" si="28"/>
        <v>281.25537109375</v>
      </c>
      <c r="AV68" s="52">
        <f t="shared" si="40"/>
        <v>1.2429809570315697E-3</v>
      </c>
    </row>
    <row r="69" spans="2:48" x14ac:dyDescent="0.25">
      <c r="B69" s="110">
        <f t="shared" si="24"/>
        <v>69</v>
      </c>
      <c r="D69" s="37">
        <f>+GBA!A42</f>
        <v>43831</v>
      </c>
      <c r="E69" s="225">
        <f>'Salida Stata'!D39</f>
        <v>288.327880859375</v>
      </c>
      <c r="F69" s="225">
        <f>'Salida Stata'!J39</f>
        <v>287.5576171875</v>
      </c>
      <c r="G69" s="225">
        <f>'Salida Stata'!P39</f>
        <v>287.9071044921875</v>
      </c>
      <c r="H69" s="225">
        <f>'Salida Stata'!V39</f>
        <v>286.24032592773438</v>
      </c>
      <c r="I69" s="225">
        <f>'Salida Stata'!AB39</f>
        <v>287.72052001953125</v>
      </c>
      <c r="J69" s="225">
        <f>'Salida Stata'!AH39</f>
        <v>287.08316040039063</v>
      </c>
      <c r="K69" s="225">
        <f>'Salida Stata'!AN39</f>
        <v>286.67755126953125</v>
      </c>
      <c r="L69" s="19">
        <f>'Salida Stata'!AT39</f>
        <v>287.02676391601563</v>
      </c>
      <c r="M69" s="225">
        <f>'Salida Stata'!AZ39</f>
        <v>286.92919921875</v>
      </c>
      <c r="N69" s="225">
        <f>'Salida Stata'!BF39</f>
        <v>285.616455078125</v>
      </c>
      <c r="O69" s="19" cm="1">
        <f t="array" ref="O69">+SUMPRODUCT($E$30:$N$30/100,$E69:$N69)/$D$14*100</f>
        <v>284.42717719201005</v>
      </c>
      <c r="Q69" s="24">
        <f t="shared" si="29"/>
        <v>2.4693367825532775E-2</v>
      </c>
      <c r="R69" s="24">
        <f t="shared" si="30"/>
        <v>2.5274623400668883E-2</v>
      </c>
      <c r="S69" s="24">
        <f t="shared" si="54"/>
        <v>2.190399314379099E-2</v>
      </c>
      <c r="T69" s="24">
        <f t="shared" si="55"/>
        <v>2.2318076985120117E-2</v>
      </c>
      <c r="U69" s="24">
        <f t="shared" si="56"/>
        <v>2.1804985133038635E-2</v>
      </c>
      <c r="V69" s="24">
        <f t="shared" si="57"/>
        <v>2.1118724249214349E-2</v>
      </c>
      <c r="W69" s="24">
        <f t="shared" si="58"/>
        <v>1.9928996868505244E-2</v>
      </c>
      <c r="X69" s="24">
        <f t="shared" si="59"/>
        <v>1.7864287474447238E-2</v>
      </c>
      <c r="Y69" s="24">
        <f t="shared" si="60"/>
        <v>1.7575234536683304E-2</v>
      </c>
      <c r="Z69" s="24">
        <f t="shared" si="61"/>
        <v>1.5505780271557246E-2</v>
      </c>
      <c r="AA69" s="24">
        <f t="shared" si="62"/>
        <v>1.9246659509633224E-2</v>
      </c>
      <c r="AB69" s="24">
        <f>+GBA!Y42</f>
        <v>1.8847795163584591E-2</v>
      </c>
      <c r="AD69" s="24">
        <f t="shared" si="41"/>
        <v>0.52411058726131943</v>
      </c>
      <c r="AE69" s="24">
        <f t="shared" si="42"/>
        <v>0.52678215752658608</v>
      </c>
      <c r="AF69" s="24">
        <f t="shared" si="43"/>
        <v>0.52042355915655625</v>
      </c>
      <c r="AG69" s="24">
        <f t="shared" si="44"/>
        <v>0.5183646478242816</v>
      </c>
      <c r="AH69" s="24">
        <f t="shared" si="45"/>
        <v>0.52070037188344376</v>
      </c>
      <c r="AI69" s="24">
        <f t="shared" si="46"/>
        <v>0.51954394658108538</v>
      </c>
      <c r="AJ69" s="24">
        <f t="shared" si="47"/>
        <v>0.516674931767509</v>
      </c>
      <c r="AK69" s="24">
        <f t="shared" si="48"/>
        <v>0.51757337170095385</v>
      </c>
      <c r="AL69" s="24">
        <f t="shared" si="49"/>
        <v>0.5181067745186394</v>
      </c>
      <c r="AM69" s="24">
        <f t="shared" si="50"/>
        <v>0.5147580013101678</v>
      </c>
      <c r="AN69" s="24">
        <f t="shared" si="51"/>
        <v>0.51824473512176428</v>
      </c>
      <c r="AO69" s="24">
        <f>+GBA!AV42</f>
        <v>0.51507139079851938</v>
      </c>
      <c r="AQ69" s="24">
        <f t="shared" si="53"/>
        <v>9.1875875539755292E-3</v>
      </c>
      <c r="AR69" s="24">
        <f t="shared" si="52"/>
        <v>9.3525859511516263E-3</v>
      </c>
      <c r="AS69" s="35">
        <f t="shared" si="23"/>
        <v>43831</v>
      </c>
      <c r="AT69" s="19">
        <f t="shared" si="27"/>
        <v>288.327880859375</v>
      </c>
      <c r="AU69" s="19">
        <f t="shared" si="28"/>
        <v>285.616455078125</v>
      </c>
      <c r="AV69" s="52">
        <f t="shared" si="40"/>
        <v>2.7114257812499876E-2</v>
      </c>
    </row>
    <row r="70" spans="2:48" x14ac:dyDescent="0.25">
      <c r="B70" s="110">
        <f t="shared" si="24"/>
        <v>70</v>
      </c>
      <c r="D70" s="37">
        <f>+GBA!A43</f>
        <v>43862</v>
      </c>
      <c r="E70" s="225">
        <f>'Salida Stata'!D40</f>
        <v>294.0474853515625</v>
      </c>
      <c r="F70" s="225">
        <f>'Salida Stata'!J40</f>
        <v>293.17938232421875</v>
      </c>
      <c r="G70" s="225">
        <f>'Salida Stata'!P40</f>
        <v>293.36654663085938</v>
      </c>
      <c r="H70" s="225">
        <f>'Salida Stata'!V40</f>
        <v>291.71902465820313</v>
      </c>
      <c r="I70" s="225">
        <f>'Salida Stata'!AB40</f>
        <v>293.26522827148438</v>
      </c>
      <c r="J70" s="225">
        <f>'Salida Stata'!AH40</f>
        <v>292.54302978515625</v>
      </c>
      <c r="K70" s="225">
        <f>'Salida Stata'!AN40</f>
        <v>292.0032958984375</v>
      </c>
      <c r="L70" s="19">
        <f>'Salida Stata'!AT40</f>
        <v>292.22808837890625</v>
      </c>
      <c r="M70" s="225">
        <f>'Salida Stata'!AZ40</f>
        <v>292.07595825195313</v>
      </c>
      <c r="N70" s="225">
        <f>'Salida Stata'!BF40</f>
        <v>290.63565063476563</v>
      </c>
      <c r="O70" s="19" cm="1">
        <f t="array" ref="O70">+SUMPRODUCT($E$30:$N$30/100,$E70:$N70)/$D$14*100</f>
        <v>289.67100849244696</v>
      </c>
      <c r="Q70" s="24">
        <f t="shared" si="29"/>
        <v>1.9837153712433109E-2</v>
      </c>
      <c r="R70" s="24">
        <f t="shared" si="30"/>
        <v>1.9550047714622432E-2</v>
      </c>
      <c r="S70" s="24">
        <f t="shared" si="54"/>
        <v>1.8962512746259819E-2</v>
      </c>
      <c r="T70" s="24">
        <f t="shared" si="55"/>
        <v>1.9140205743938044E-2</v>
      </c>
      <c r="U70" s="24">
        <f t="shared" si="56"/>
        <v>1.9271160261967957E-2</v>
      </c>
      <c r="V70" s="24">
        <f t="shared" si="57"/>
        <v>1.9018424407585721E-2</v>
      </c>
      <c r="W70" s="24">
        <f t="shared" si="58"/>
        <v>1.8577473559828972E-2</v>
      </c>
      <c r="X70" s="24">
        <f t="shared" si="59"/>
        <v>1.8121391858818114E-2</v>
      </c>
      <c r="Y70" s="24">
        <f t="shared" si="60"/>
        <v>1.7937383323888723E-2</v>
      </c>
      <c r="Z70" s="24">
        <f t="shared" si="61"/>
        <v>1.7573201639477398E-2</v>
      </c>
      <c r="AA70" s="24">
        <f t="shared" si="62"/>
        <v>1.8436463604520226E-2</v>
      </c>
      <c r="AB70" s="24">
        <f>+GBA!Y43</f>
        <v>1.8150087260034864E-2</v>
      </c>
      <c r="AD70" s="24">
        <f t="shared" si="41"/>
        <v>0.49147702360852419</v>
      </c>
      <c r="AE70" s="24">
        <f t="shared" si="42"/>
        <v>0.49533750969519996</v>
      </c>
      <c r="AF70" s="24">
        <f t="shared" si="43"/>
        <v>0.48845526219586688</v>
      </c>
      <c r="AG70" s="24">
        <f t="shared" si="44"/>
        <v>0.48964059157081863</v>
      </c>
      <c r="AH70" s="24">
        <f t="shared" si="45"/>
        <v>0.49034307365777718</v>
      </c>
      <c r="AI70" s="24">
        <f t="shared" si="46"/>
        <v>0.49003001650278133</v>
      </c>
      <c r="AJ70" s="24">
        <f t="shared" si="47"/>
        <v>0.48848579166954131</v>
      </c>
      <c r="AK70" s="24">
        <f t="shared" si="48"/>
        <v>0.48842821683106008</v>
      </c>
      <c r="AL70" s="24">
        <f t="shared" si="49"/>
        <v>0.48891895707556765</v>
      </c>
      <c r="AM70" s="24">
        <f t="shared" si="50"/>
        <v>0.48743376006669714</v>
      </c>
      <c r="AN70" s="24">
        <f t="shared" si="51"/>
        <v>0.48910250587864312</v>
      </c>
      <c r="AO70" s="24">
        <f>+GBA!AV43</f>
        <v>0.48523421588594684</v>
      </c>
      <c r="AQ70" s="24">
        <f t="shared" si="53"/>
        <v>2.2639520729557105E-3</v>
      </c>
      <c r="AR70" s="24">
        <f t="shared" si="52"/>
        <v>4.0432635418270468E-3</v>
      </c>
      <c r="AS70" s="35">
        <f t="shared" si="23"/>
        <v>43862</v>
      </c>
      <c r="AT70" s="19">
        <f t="shared" si="27"/>
        <v>294.0474853515625</v>
      </c>
      <c r="AU70" s="19">
        <f t="shared" si="28"/>
        <v>290.63565063476563</v>
      </c>
      <c r="AV70" s="52">
        <f t="shared" si="40"/>
        <v>3.4118347167968466E-2</v>
      </c>
    </row>
    <row r="71" spans="2:48" x14ac:dyDescent="0.25">
      <c r="B71" s="110">
        <f t="shared" si="24"/>
        <v>71</v>
      </c>
      <c r="D71" s="37">
        <f>+GBA!A44</f>
        <v>43891</v>
      </c>
      <c r="E71" s="225">
        <f>'Salida Stata'!D41</f>
        <v>304.73464965820313</v>
      </c>
      <c r="F71" s="225">
        <f>'Salida Stata'!J41</f>
        <v>303.72418212890625</v>
      </c>
      <c r="G71" s="225">
        <f>'Salida Stata'!P41</f>
        <v>304.40988159179688</v>
      </c>
      <c r="H71" s="225">
        <f>'Salida Stata'!V41</f>
        <v>302.41839599609375</v>
      </c>
      <c r="I71" s="225">
        <f>'Salida Stata'!AB41</f>
        <v>303.84490966796875</v>
      </c>
      <c r="J71" s="225">
        <f>'Salida Stata'!AH41</f>
        <v>304.10122680664063</v>
      </c>
      <c r="K71" s="225">
        <f>'Salida Stata'!AN41</f>
        <v>302.60064697265625</v>
      </c>
      <c r="L71" s="19">
        <f>'Salida Stata'!AT41</f>
        <v>302.86575317382813</v>
      </c>
      <c r="M71" s="225">
        <f>'Salida Stata'!AZ41</f>
        <v>303.0045166015625</v>
      </c>
      <c r="N71" s="225">
        <f>'Salida Stata'!BF41</f>
        <v>300.90298461914063</v>
      </c>
      <c r="O71" s="19" cm="1">
        <f t="array" ref="O71">+SUMPRODUCT($E$30:$N$30/100,$E71:$N71)/$D$14*100</f>
        <v>300.27905733813026</v>
      </c>
      <c r="Q71" s="24">
        <f t="shared" si="29"/>
        <v>3.6345028742085894E-2</v>
      </c>
      <c r="R71" s="24">
        <f t="shared" si="30"/>
        <v>3.5967057850699424E-2</v>
      </c>
      <c r="S71" s="24">
        <f t="shared" si="54"/>
        <v>3.7643470558465619E-2</v>
      </c>
      <c r="T71" s="24">
        <f t="shared" si="55"/>
        <v>3.6676974874801926E-2</v>
      </c>
      <c r="U71" s="24">
        <f t="shared" si="56"/>
        <v>3.6075471541039406E-2</v>
      </c>
      <c r="V71" s="24">
        <f t="shared" si="57"/>
        <v>3.9509391250827974E-2</v>
      </c>
      <c r="W71" s="24">
        <f t="shared" si="58"/>
        <v>3.6291888561095664E-2</v>
      </c>
      <c r="X71" s="24">
        <f t="shared" si="59"/>
        <v>3.6401924448579814E-2</v>
      </c>
      <c r="Y71" s="24">
        <f t="shared" si="60"/>
        <v>3.7416836411376497E-2</v>
      </c>
      <c r="Z71" s="24">
        <f t="shared" si="61"/>
        <v>3.5327166374636176E-2</v>
      </c>
      <c r="AA71" s="24">
        <f t="shared" si="62"/>
        <v>3.662102362570363E-2</v>
      </c>
      <c r="AB71" s="24">
        <f>+GBA!Y44</f>
        <v>3.5995886184436054E-2</v>
      </c>
      <c r="AD71" s="24">
        <f t="shared" si="41"/>
        <v>0.47087798447833373</v>
      </c>
      <c r="AE71" s="24">
        <f t="shared" si="42"/>
        <v>0.47562434780752127</v>
      </c>
      <c r="AF71" s="24">
        <f t="shared" si="43"/>
        <v>0.47006635774585859</v>
      </c>
      <c r="AG71" s="24">
        <f t="shared" si="44"/>
        <v>0.47121183935811906</v>
      </c>
      <c r="AH71" s="24">
        <f t="shared" si="45"/>
        <v>0.47202087124372905</v>
      </c>
      <c r="AI71" s="24">
        <f t="shared" si="46"/>
        <v>0.47293075822434538</v>
      </c>
      <c r="AJ71" s="24">
        <f t="shared" si="47"/>
        <v>0.47095446533692664</v>
      </c>
      <c r="AK71" s="24">
        <f t="shared" si="48"/>
        <v>0.47127681228410179</v>
      </c>
      <c r="AL71" s="24">
        <f t="shared" si="49"/>
        <v>0.47311863373739738</v>
      </c>
      <c r="AM71" s="24">
        <f t="shared" si="50"/>
        <v>0.47197584762614508</v>
      </c>
      <c r="AN71" s="24">
        <f t="shared" si="51"/>
        <v>0.47200966171363667</v>
      </c>
      <c r="AO71" s="24">
        <f>+GBA!AV44</f>
        <v>0.46841593780369273</v>
      </c>
      <c r="AQ71" s="24">
        <f t="shared" si="53"/>
        <v>1.0178623674497178E-3</v>
      </c>
      <c r="AR71" s="24">
        <f t="shared" si="52"/>
        <v>-1.097863147811351E-3</v>
      </c>
      <c r="AS71" s="35">
        <f t="shared" si="23"/>
        <v>43891</v>
      </c>
      <c r="AT71" s="19">
        <f t="shared" si="27"/>
        <v>304.73464965820313</v>
      </c>
      <c r="AU71" s="19">
        <f t="shared" si="28"/>
        <v>300.90298461914063</v>
      </c>
      <c r="AV71" s="52">
        <f t="shared" si="40"/>
        <v>3.8316650390624929E-2</v>
      </c>
    </row>
    <row r="72" spans="2:48" x14ac:dyDescent="0.25">
      <c r="B72" s="110">
        <f t="shared" si="24"/>
        <v>72</v>
      </c>
      <c r="D72" s="37">
        <f>+GBA!A45</f>
        <v>43922</v>
      </c>
      <c r="E72" s="225">
        <f>'Salida Stata'!D42</f>
        <v>310.06109619140625</v>
      </c>
      <c r="F72" s="225">
        <f>'Salida Stata'!J42</f>
        <v>309.10614013671875</v>
      </c>
      <c r="G72" s="225">
        <f>'Salida Stata'!P42</f>
        <v>309.11764526367188</v>
      </c>
      <c r="H72" s="225">
        <f>'Salida Stata'!V42</f>
        <v>307.0723876953125</v>
      </c>
      <c r="I72" s="225">
        <f>'Salida Stata'!AB42</f>
        <v>308.552001953125</v>
      </c>
      <c r="J72" s="225">
        <f>'Salida Stata'!AH42</f>
        <v>308.42465209960938</v>
      </c>
      <c r="K72" s="225">
        <f>'Salida Stata'!AN42</f>
        <v>307.01132202148438</v>
      </c>
      <c r="L72" s="19">
        <f>'Salida Stata'!AT42</f>
        <v>307.06524658203125</v>
      </c>
      <c r="M72" s="225">
        <f>'Salida Stata'!AZ42</f>
        <v>306.95523071289063</v>
      </c>
      <c r="N72" s="225">
        <f>'Salida Stata'!BF42</f>
        <v>304.6175537109375</v>
      </c>
      <c r="O72" s="19" cm="1">
        <f t="array" ref="O72">+SUMPRODUCT($E$30:$N$30/100,$E72:$N72)/$D$14*100</f>
        <v>304.52627926993154</v>
      </c>
      <c r="Q72" s="24">
        <f t="shared" si="29"/>
        <v>1.7478965845129091E-2</v>
      </c>
      <c r="R72" s="24">
        <f t="shared" si="30"/>
        <v>1.7719886411705854E-2</v>
      </c>
      <c r="S72" s="24">
        <f t="shared" si="54"/>
        <v>1.546521304517956E-2</v>
      </c>
      <c r="T72" s="24">
        <f t="shared" si="55"/>
        <v>1.5389248011483003E-2</v>
      </c>
      <c r="U72" s="24">
        <f t="shared" si="56"/>
        <v>1.5491759563456275E-2</v>
      </c>
      <c r="V72" s="24">
        <f t="shared" si="57"/>
        <v>1.4217059688870437E-2</v>
      </c>
      <c r="W72" s="24">
        <f t="shared" si="58"/>
        <v>1.457589431137829E-2</v>
      </c>
      <c r="X72" s="24">
        <f t="shared" si="59"/>
        <v>1.3865857609172583E-2</v>
      </c>
      <c r="Y72" s="24">
        <f t="shared" si="60"/>
        <v>1.3038466078455047E-2</v>
      </c>
      <c r="Z72" s="24">
        <f t="shared" si="61"/>
        <v>1.2344739938350946E-2</v>
      </c>
      <c r="AA72" s="24">
        <f t="shared" si="62"/>
        <v>1.4144249583875279E-2</v>
      </c>
      <c r="AB72" s="24">
        <f>+GBA!Y45</f>
        <v>1.3898080741231E-2</v>
      </c>
      <c r="AD72" s="24">
        <f t="shared" si="41"/>
        <v>0.45262645897707321</v>
      </c>
      <c r="AE72" s="24">
        <f t="shared" si="42"/>
        <v>0.45756178918735535</v>
      </c>
      <c r="AF72" s="24">
        <f t="shared" si="43"/>
        <v>0.44806056507455305</v>
      </c>
      <c r="AG72" s="24">
        <f t="shared" si="44"/>
        <v>0.44867706501652549</v>
      </c>
      <c r="AH72" s="24">
        <f t="shared" si="45"/>
        <v>0.44918003180543509</v>
      </c>
      <c r="AI72" s="24">
        <f t="shared" si="46"/>
        <v>0.4485633236439559</v>
      </c>
      <c r="AJ72" s="24">
        <f t="shared" si="47"/>
        <v>0.44569074770004158</v>
      </c>
      <c r="AK72" s="24">
        <f t="shared" si="48"/>
        <v>0.44470108775636241</v>
      </c>
      <c r="AL72" s="24">
        <f t="shared" si="49"/>
        <v>0.44583156766565613</v>
      </c>
      <c r="AM72" s="24">
        <f t="shared" si="50"/>
        <v>0.44181745381051352</v>
      </c>
      <c r="AN72" s="24">
        <f t="shared" si="51"/>
        <v>0.44640473378480694</v>
      </c>
      <c r="AO72" s="24">
        <f>+GBA!AV45</f>
        <v>0.44256120527306964</v>
      </c>
      <c r="AQ72" s="24">
        <f t="shared" si="53"/>
        <v>5.1342259067781448E-3</v>
      </c>
      <c r="AR72" s="24">
        <f t="shared" si="52"/>
        <v>1.0809005166559693E-2</v>
      </c>
      <c r="AS72" s="35">
        <f t="shared" si="23"/>
        <v>43922</v>
      </c>
      <c r="AT72" s="19">
        <f t="shared" si="27"/>
        <v>310.06109619140625</v>
      </c>
      <c r="AU72" s="19">
        <f t="shared" si="28"/>
        <v>304.6175537109375</v>
      </c>
      <c r="AV72" s="52">
        <f t="shared" si="40"/>
        <v>5.443542480468766E-2</v>
      </c>
    </row>
    <row r="73" spans="2:48" x14ac:dyDescent="0.25">
      <c r="B73" s="110">
        <f t="shared" si="24"/>
        <v>73</v>
      </c>
      <c r="D73" s="37">
        <f>+GBA!A46</f>
        <v>43952</v>
      </c>
      <c r="E73" s="225">
        <f>'Salida Stata'!D43</f>
        <v>314.53213500976563</v>
      </c>
      <c r="F73" s="225">
        <f>'Salida Stata'!J43</f>
        <v>313.79611206054688</v>
      </c>
      <c r="G73" s="225">
        <f>'Salida Stata'!P43</f>
        <v>313.71530151367188</v>
      </c>
      <c r="H73" s="225">
        <f>'Salida Stata'!V43</f>
        <v>311.50033569335938</v>
      </c>
      <c r="I73" s="225">
        <f>'Salida Stata'!AB43</f>
        <v>313.2066650390625</v>
      </c>
      <c r="J73" s="225">
        <f>'Salida Stata'!AH43</f>
        <v>312.89230346679688</v>
      </c>
      <c r="K73" s="225">
        <f>'Salida Stata'!AN43</f>
        <v>311.71002197265625</v>
      </c>
      <c r="L73" s="19">
        <f>'Salida Stata'!AT43</f>
        <v>311.74127197265625</v>
      </c>
      <c r="M73" s="225">
        <f>'Salida Stata'!AZ43</f>
        <v>311.4051513671875</v>
      </c>
      <c r="N73" s="225">
        <f>'Salida Stata'!BF43</f>
        <v>309.46685791015625</v>
      </c>
      <c r="O73" s="19" cm="1">
        <f t="array" ref="O73">+SUMPRODUCT($E$30:$N$30/100,$E73:$N73)/$D$14*100</f>
        <v>309.122945115167</v>
      </c>
      <c r="Q73" s="24">
        <f t="shared" si="29"/>
        <v>1.4419863934169053E-2</v>
      </c>
      <c r="R73" s="24">
        <f t="shared" si="30"/>
        <v>1.5172690913722198E-2</v>
      </c>
      <c r="S73" s="24">
        <f t="shared" si="54"/>
        <v>1.4873483673435439E-2</v>
      </c>
      <c r="T73" s="24">
        <f t="shared" si="55"/>
        <v>1.4419883309209958E-2</v>
      </c>
      <c r="U73" s="24">
        <f t="shared" si="56"/>
        <v>1.5085506029692386E-2</v>
      </c>
      <c r="V73" s="24">
        <f t="shared" si="57"/>
        <v>1.4485389986740094E-2</v>
      </c>
      <c r="W73" s="24">
        <f t="shared" si="58"/>
        <v>1.5304647138854044E-2</v>
      </c>
      <c r="X73" s="24">
        <f t="shared" si="59"/>
        <v>1.522811663864343E-2</v>
      </c>
      <c r="Y73" s="24">
        <f t="shared" si="60"/>
        <v>1.4496969619843592E-2</v>
      </c>
      <c r="Z73" s="24">
        <f t="shared" si="61"/>
        <v>1.5919319619447814E-2</v>
      </c>
      <c r="AA73" s="24">
        <f t="shared" si="62"/>
        <v>1.5094480043743586E-2</v>
      </c>
      <c r="AB73" s="24">
        <f>+GBA!Y46</f>
        <v>1.5339425587467481E-2</v>
      </c>
      <c r="AD73" s="24">
        <f t="shared" si="41"/>
        <v>0.43235447705059693</v>
      </c>
      <c r="AE73" s="24">
        <f t="shared" si="42"/>
        <v>0.43842227328855254</v>
      </c>
      <c r="AF73" s="24">
        <f t="shared" si="43"/>
        <v>0.42734798621058134</v>
      </c>
      <c r="AG73" s="24">
        <f t="shared" si="44"/>
        <v>0.4281996605535523</v>
      </c>
      <c r="AH73" s="24">
        <f t="shared" si="45"/>
        <v>0.42914985535699901</v>
      </c>
      <c r="AI73" s="24">
        <f t="shared" si="46"/>
        <v>0.42699253069563081</v>
      </c>
      <c r="AJ73" s="24">
        <f t="shared" si="47"/>
        <v>0.42518477382734732</v>
      </c>
      <c r="AK73" s="24">
        <f t="shared" si="48"/>
        <v>0.42284680847863165</v>
      </c>
      <c r="AL73" s="24">
        <f t="shared" si="49"/>
        <v>0.42247672716115492</v>
      </c>
      <c r="AM73" s="24">
        <f t="shared" si="50"/>
        <v>0.4202199850045556</v>
      </c>
      <c r="AN73" s="24">
        <f t="shared" si="51"/>
        <v>0.42503662492258676</v>
      </c>
      <c r="AO73" s="24">
        <f>+GBA!AV46</f>
        <v>0.42119689355870271</v>
      </c>
      <c r="AQ73" s="24">
        <f t="shared" si="53"/>
        <v>-1.4994556852787611E-3</v>
      </c>
      <c r="AR73" s="24">
        <f t="shared" si="52"/>
        <v>1.2134492046041334E-2</v>
      </c>
      <c r="AS73" s="35">
        <f t="shared" si="23"/>
        <v>43952</v>
      </c>
      <c r="AT73" s="19">
        <f t="shared" si="27"/>
        <v>314.53213500976563</v>
      </c>
      <c r="AU73" s="19">
        <f t="shared" si="28"/>
        <v>309.46685791015625</v>
      </c>
      <c r="AV73" s="52">
        <f t="shared" si="40"/>
        <v>5.0652770996093555E-2</v>
      </c>
    </row>
    <row r="74" spans="2:48" x14ac:dyDescent="0.25">
      <c r="B74" s="110">
        <f t="shared" si="24"/>
        <v>74</v>
      </c>
      <c r="D74" s="37">
        <f>+GBA!A47</f>
        <v>43983</v>
      </c>
      <c r="E74" s="225">
        <f>'Salida Stata'!D44</f>
        <v>320.50210571289063</v>
      </c>
      <c r="F74" s="225">
        <f>'Salida Stata'!J44</f>
        <v>320.11563110351563</v>
      </c>
      <c r="G74" s="225">
        <f>'Salida Stata'!P44</f>
        <v>319.7596435546875</v>
      </c>
      <c r="H74" s="225">
        <f>'Salida Stata'!V44</f>
        <v>317.8297119140625</v>
      </c>
      <c r="I74" s="225">
        <f>'Salida Stata'!AB44</f>
        <v>319.38427734375</v>
      </c>
      <c r="J74" s="225">
        <f>'Salida Stata'!AH44</f>
        <v>318.90371704101563</v>
      </c>
      <c r="K74" s="225">
        <f>'Salida Stata'!AN44</f>
        <v>318.02743530273438</v>
      </c>
      <c r="L74" s="19">
        <f>'Salida Stata'!AT44</f>
        <v>318.00714111328125</v>
      </c>
      <c r="M74" s="225">
        <f>'Salida Stata'!AZ44</f>
        <v>317.60720825195313</v>
      </c>
      <c r="N74" s="225">
        <f>'Salida Stata'!BF44</f>
        <v>316.1246337890625</v>
      </c>
      <c r="O74" s="19" cm="1">
        <f t="array" ref="O74">+SUMPRODUCT($E$30:$N$30/100,$E74:$N74)/$D$14*100</f>
        <v>315.37794270171804</v>
      </c>
      <c r="Q74" s="24">
        <f t="shared" si="29"/>
        <v>1.8980479380714677E-2</v>
      </c>
      <c r="R74" s="24">
        <f t="shared" si="30"/>
        <v>2.013893353066587E-2</v>
      </c>
      <c r="S74" s="24">
        <f t="shared" si="54"/>
        <v>1.9266965977916106E-2</v>
      </c>
      <c r="T74" s="24">
        <f t="shared" si="55"/>
        <v>2.0319002888439019E-2</v>
      </c>
      <c r="U74" s="24">
        <f t="shared" si="56"/>
        <v>1.9723757487462912E-2</v>
      </c>
      <c r="V74" s="24">
        <f t="shared" si="57"/>
        <v>1.9212404739948008E-2</v>
      </c>
      <c r="W74" s="24">
        <f t="shared" si="58"/>
        <v>2.0266956096240962E-2</v>
      </c>
      <c r="X74" s="24">
        <f t="shared" si="59"/>
        <v>2.0099581620923734E-2</v>
      </c>
      <c r="Y74" s="24">
        <f t="shared" si="60"/>
        <v>1.9916359307276199E-2</v>
      </c>
      <c r="Z74" s="24">
        <f t="shared" si="61"/>
        <v>2.1513695921645759E-2</v>
      </c>
      <c r="AA74" s="24">
        <f t="shared" si="62"/>
        <v>2.0234659656922727E-2</v>
      </c>
      <c r="AB74" s="24">
        <f>+GBA!Y47</f>
        <v>2.0572163291546097E-2</v>
      </c>
      <c r="AD74" s="24">
        <f t="shared" si="41"/>
        <v>0.42200298503542144</v>
      </c>
      <c r="AE74" s="24">
        <f t="shared" si="42"/>
        <v>0.42948298460534629</v>
      </c>
      <c r="AF74" s="24">
        <f t="shared" si="43"/>
        <v>0.41723997237176547</v>
      </c>
      <c r="AG74" s="24">
        <f t="shared" si="44"/>
        <v>0.41966916283889288</v>
      </c>
      <c r="AH74" s="24">
        <f t="shared" si="45"/>
        <v>0.41940866923452513</v>
      </c>
      <c r="AI74" s="24">
        <f t="shared" si="46"/>
        <v>0.41696009723887806</v>
      </c>
      <c r="AJ74" s="24">
        <f t="shared" si="47"/>
        <v>0.41707994277626503</v>
      </c>
      <c r="AK74" s="24">
        <f t="shared" si="48"/>
        <v>0.41465427817044098</v>
      </c>
      <c r="AL74" s="24">
        <f t="shared" si="49"/>
        <v>0.41387510976111996</v>
      </c>
      <c r="AM74" s="24">
        <f t="shared" si="50"/>
        <v>0.41412020340899347</v>
      </c>
      <c r="AN74" s="24">
        <f t="shared" si="51"/>
        <v>0.41674061718531674</v>
      </c>
      <c r="AO74" s="24">
        <f>+GBA!AV47</f>
        <v>0.41362422083704375</v>
      </c>
      <c r="AQ74" s="24">
        <f t="shared" si="53"/>
        <v>-2.5332165409310825E-3</v>
      </c>
      <c r="AR74" s="24">
        <f t="shared" si="52"/>
        <v>7.8827816264279704E-3</v>
      </c>
      <c r="AS74" s="35">
        <f t="shared" si="23"/>
        <v>43983</v>
      </c>
      <c r="AT74" s="19">
        <f t="shared" si="27"/>
        <v>320.50210571289063</v>
      </c>
      <c r="AU74" s="19">
        <f t="shared" si="28"/>
        <v>316.1246337890625</v>
      </c>
      <c r="AV74" s="52">
        <f t="shared" si="40"/>
        <v>4.3774719238281357E-2</v>
      </c>
    </row>
    <row r="75" spans="2:48" x14ac:dyDescent="0.25">
      <c r="B75" s="110">
        <f t="shared" si="24"/>
        <v>75</v>
      </c>
      <c r="D75" s="37">
        <f>+GBA!A48</f>
        <v>44013</v>
      </c>
      <c r="E75" s="225">
        <f>'Salida Stata'!D45</f>
        <v>325.4039306640625</v>
      </c>
      <c r="F75" s="225">
        <f>'Salida Stata'!J45</f>
        <v>325.12832641601563</v>
      </c>
      <c r="G75" s="225">
        <f>'Salida Stata'!P45</f>
        <v>324.64263916015625</v>
      </c>
      <c r="H75" s="225">
        <f>'Salida Stata'!V45</f>
        <v>323.0137939453125</v>
      </c>
      <c r="I75" s="225">
        <f>'Salida Stata'!AB45</f>
        <v>324.48904418945313</v>
      </c>
      <c r="J75" s="225">
        <f>'Salida Stata'!AH45</f>
        <v>323.90548706054688</v>
      </c>
      <c r="K75" s="225">
        <f>'Salida Stata'!AN45</f>
        <v>323.22210693359375</v>
      </c>
      <c r="L75" s="19">
        <f>'Salida Stata'!AT45</f>
        <v>323.20181274414063</v>
      </c>
      <c r="M75" s="225">
        <f>'Salida Stata'!AZ45</f>
        <v>322.86239624023438</v>
      </c>
      <c r="N75" s="225">
        <f>'Salida Stata'!BF45</f>
        <v>321.695556640625</v>
      </c>
      <c r="O75" s="19" cm="1">
        <f t="array" ref="O75">+SUMPRODUCT($E$30:$N$30/100,$E75:$N75)/$D$14*100</f>
        <v>320.563560043748</v>
      </c>
      <c r="Q75" s="24">
        <f t="shared" si="29"/>
        <v>1.5294205135622407E-2</v>
      </c>
      <c r="R75" s="24">
        <f t="shared" si="30"/>
        <v>1.5659014510537972E-2</v>
      </c>
      <c r="S75" s="24">
        <f t="shared" si="54"/>
        <v>1.5270831400691298E-2</v>
      </c>
      <c r="T75" s="24">
        <f t="shared" si="55"/>
        <v>1.6310879181275828E-2</v>
      </c>
      <c r="U75" s="24">
        <f t="shared" si="56"/>
        <v>1.5983150104189159E-2</v>
      </c>
      <c r="V75" s="24">
        <f t="shared" si="57"/>
        <v>1.5684263783253272E-2</v>
      </c>
      <c r="W75" s="24">
        <f t="shared" si="58"/>
        <v>1.6334036168654809E-2</v>
      </c>
      <c r="X75" s="24">
        <f t="shared" si="59"/>
        <v>1.6335078554128746E-2</v>
      </c>
      <c r="Y75" s="24">
        <f t="shared" si="60"/>
        <v>1.6546186143585162E-2</v>
      </c>
      <c r="Z75" s="24">
        <f t="shared" si="61"/>
        <v>1.7622552171241868E-2</v>
      </c>
      <c r="AA75" s="24">
        <f t="shared" si="62"/>
        <v>1.6442549208124158E-2</v>
      </c>
      <c r="AB75" s="24">
        <f>+GBA!Y48</f>
        <v>1.6377952755905367E-2</v>
      </c>
      <c r="AD75" s="24">
        <f t="shared" si="41"/>
        <v>0.41384970823569844</v>
      </c>
      <c r="AE75" s="24">
        <f t="shared" si="42"/>
        <v>0.42165821304540074</v>
      </c>
      <c r="AF75" s="24">
        <f t="shared" si="43"/>
        <v>0.40901519442173617</v>
      </c>
      <c r="AG75" s="24">
        <f t="shared" si="44"/>
        <v>0.41407630710011656</v>
      </c>
      <c r="AH75" s="24">
        <f t="shared" si="45"/>
        <v>0.41190418681099361</v>
      </c>
      <c r="AI75" s="24">
        <f t="shared" si="46"/>
        <v>0.40935726910359849</v>
      </c>
      <c r="AJ75" s="24">
        <f t="shared" si="47"/>
        <v>0.41087894946929238</v>
      </c>
      <c r="AK75" s="24">
        <f t="shared" si="48"/>
        <v>0.4074109068834606</v>
      </c>
      <c r="AL75" s="24">
        <f t="shared" si="49"/>
        <v>0.40594792816951775</v>
      </c>
      <c r="AM75" s="24">
        <f t="shared" si="50"/>
        <v>0.40757922550374404</v>
      </c>
      <c r="AN75" s="24">
        <f t="shared" si="51"/>
        <v>0.40960065363103348</v>
      </c>
      <c r="AO75" s="24">
        <f>+GBA!AV48</f>
        <v>0.40671316477768071</v>
      </c>
      <c r="AQ75" s="24">
        <f t="shared" si="53"/>
        <v>-2.3283470356194602E-3</v>
      </c>
      <c r="AR75" s="24">
        <f t="shared" si="52"/>
        <v>6.2704827319544076E-3</v>
      </c>
      <c r="AS75" s="35">
        <f t="shared" si="23"/>
        <v>44013</v>
      </c>
      <c r="AT75" s="19">
        <f t="shared" si="27"/>
        <v>325.4039306640625</v>
      </c>
      <c r="AU75" s="19">
        <f t="shared" si="28"/>
        <v>321.695556640625</v>
      </c>
      <c r="AV75" s="52">
        <f t="shared" si="40"/>
        <v>3.7083740234375107E-2</v>
      </c>
    </row>
    <row r="76" spans="2:48" x14ac:dyDescent="0.25">
      <c r="B76" s="110">
        <f t="shared" si="24"/>
        <v>76</v>
      </c>
      <c r="D76" s="37">
        <f>+GBA!A49</f>
        <v>44044</v>
      </c>
      <c r="E76" s="225">
        <f>'Salida Stata'!D46</f>
        <v>335.13980102539063</v>
      </c>
      <c r="F76" s="225">
        <f>'Salida Stata'!J46</f>
        <v>334.849853515625</v>
      </c>
      <c r="G76" s="225">
        <f>'Salida Stata'!P46</f>
        <v>334.04629516601563</v>
      </c>
      <c r="H76" s="225">
        <f>'Salida Stata'!V46</f>
        <v>332.270751953125</v>
      </c>
      <c r="I76" s="225">
        <f>'Salida Stata'!AB46</f>
        <v>333.82785034179688</v>
      </c>
      <c r="J76" s="225">
        <f>'Salida Stata'!AH46</f>
        <v>333.09597778320313</v>
      </c>
      <c r="K76" s="225">
        <f>'Salida Stata'!AN46</f>
        <v>332.36990356445313</v>
      </c>
      <c r="L76" s="19">
        <f>'Salida Stata'!AT46</f>
        <v>332.2330322265625</v>
      </c>
      <c r="M76" s="225">
        <f>'Salida Stata'!AZ46</f>
        <v>331.82778930664063</v>
      </c>
      <c r="N76" s="225">
        <f>'Salida Stata'!BF46</f>
        <v>330.5252685546875</v>
      </c>
      <c r="O76" s="19" cm="1">
        <f t="array" ref="O76">+SUMPRODUCT($E$30:$N$30/100,$E76:$N76)/$D$14*100</f>
        <v>329.61162193301146</v>
      </c>
      <c r="Q76" s="24">
        <f t="shared" si="29"/>
        <v>2.9919338532450546E-2</v>
      </c>
      <c r="R76" s="24">
        <f t="shared" si="30"/>
        <v>2.9900584814533504E-2</v>
      </c>
      <c r="S76" s="24">
        <f t="shared" si="54"/>
        <v>2.8966176563209434E-2</v>
      </c>
      <c r="T76" s="24">
        <f t="shared" si="55"/>
        <v>2.8658088853566799E-2</v>
      </c>
      <c r="U76" s="24">
        <f t="shared" si="56"/>
        <v>2.8780035318823449E-2</v>
      </c>
      <c r="V76" s="24">
        <f t="shared" si="57"/>
        <v>2.837398898691168E-2</v>
      </c>
      <c r="W76" s="24">
        <f t="shared" si="58"/>
        <v>2.8301890355348691E-2</v>
      </c>
      <c r="X76" s="24">
        <f t="shared" si="59"/>
        <v>2.7942972861886073E-2</v>
      </c>
      <c r="Y76" s="24">
        <f t="shared" si="60"/>
        <v>2.77684647416645E-2</v>
      </c>
      <c r="Z76" s="24">
        <f t="shared" si="61"/>
        <v>2.7447416452588413E-2</v>
      </c>
      <c r="AA76" s="24">
        <f t="shared" si="62"/>
        <v>2.8225484793183098E-2</v>
      </c>
      <c r="AB76" s="24">
        <f>+GBA!Y49</f>
        <v>2.7889680818097284E-2</v>
      </c>
      <c r="AD76" s="24">
        <f t="shared" ref="AD76:AD107" si="63">+E76/E64-1</f>
        <v>0.40244526872740538</v>
      </c>
      <c r="AE76" s="24">
        <f t="shared" ref="AE76:AE107" si="64">+F76/F64-1</f>
        <v>0.40902063373156894</v>
      </c>
      <c r="AF76" s="24">
        <f t="shared" ref="AF76:AF107" si="65">+G76/G64-1</f>
        <v>0.39700512555049361</v>
      </c>
      <c r="AG76" s="24">
        <f t="shared" ref="AG76:AG107" si="66">+H76/H64-1</f>
        <v>0.40025239104342969</v>
      </c>
      <c r="AH76" s="24">
        <f t="shared" ref="AH76:AH107" si="67">+I76/I64-1</f>
        <v>0.39881516822520435</v>
      </c>
      <c r="AI76" s="24">
        <f t="shared" ref="AI76:AI107" si="68">+J76/J64-1</f>
        <v>0.39644622252017925</v>
      </c>
      <c r="AJ76" s="24">
        <f t="shared" ref="AJ76:AJ107" si="69">+K76/K64-1</f>
        <v>0.39650772316644756</v>
      </c>
      <c r="AK76" s="24">
        <f t="shared" ref="AK76:AK107" si="70">+L76/L64-1</f>
        <v>0.39253753890309362</v>
      </c>
      <c r="AL76" s="24">
        <f t="shared" ref="AL76:AL107" si="71">+M76/M64-1</f>
        <v>0.39076186615263908</v>
      </c>
      <c r="AM76" s="24">
        <f t="shared" ref="AM76:AM107" si="72">+N76/N64-1</f>
        <v>0.39089279475504446</v>
      </c>
      <c r="AN76" s="24">
        <f t="shared" ref="AN76:AN107" si="73">+O76/O64-1</f>
        <v>0.39510740665657162</v>
      </c>
      <c r="AO76" s="24">
        <f>+GBA!AV49</f>
        <v>0.39194292908099015</v>
      </c>
      <c r="AQ76" s="24">
        <f t="shared" si="53"/>
        <v>2.4719220798621322E-3</v>
      </c>
      <c r="AR76" s="24">
        <f t="shared" si="52"/>
        <v>1.1552473972360922E-2</v>
      </c>
      <c r="AS76" s="35">
        <f t="shared" si="23"/>
        <v>44044</v>
      </c>
      <c r="AT76" s="19">
        <f t="shared" si="27"/>
        <v>335.13980102539063</v>
      </c>
      <c r="AU76" s="19">
        <f t="shared" si="28"/>
        <v>330.5252685546875</v>
      </c>
      <c r="AV76" s="52">
        <f t="shared" si="40"/>
        <v>4.6145324707031143E-2</v>
      </c>
    </row>
    <row r="77" spans="2:48" x14ac:dyDescent="0.25">
      <c r="B77" s="110">
        <f t="shared" si="24"/>
        <v>77</v>
      </c>
      <c r="D77" s="37">
        <f>+GBA!A50</f>
        <v>44075</v>
      </c>
      <c r="E77" s="225">
        <f>'Salida Stata'!D47</f>
        <v>344.88552856445313</v>
      </c>
      <c r="F77" s="225">
        <f>'Salida Stata'!J47</f>
        <v>344.79379272460938</v>
      </c>
      <c r="G77" s="225">
        <f>'Salida Stata'!P47</f>
        <v>343.600830078125</v>
      </c>
      <c r="H77" s="225">
        <f>'Salida Stata'!V47</f>
        <v>341.8138427734375</v>
      </c>
      <c r="I77" s="225">
        <f>'Salida Stata'!AB47</f>
        <v>343.22793579101563</v>
      </c>
      <c r="J77" s="225">
        <f>'Salida Stata'!AH47</f>
        <v>342.30233764648438</v>
      </c>
      <c r="K77" s="225">
        <f>'Salida Stata'!AN47</f>
        <v>341.81173706054688</v>
      </c>
      <c r="L77" s="19">
        <f>'Salida Stata'!AT47</f>
        <v>341.52850341796875</v>
      </c>
      <c r="M77" s="225">
        <f>'Salida Stata'!AZ47</f>
        <v>340.8165283203125</v>
      </c>
      <c r="N77" s="225">
        <f>'Salida Stata'!BF47</f>
        <v>339.54348754882813</v>
      </c>
      <c r="O77" s="19" cm="1">
        <f t="array" ref="O77">+SUMPRODUCT($E$30:$N$30/100,$E77:$N77)/$D$14*100</f>
        <v>338.81638980221544</v>
      </c>
      <c r="Q77" s="24">
        <f t="shared" si="29"/>
        <v>2.9079588605246398E-2</v>
      </c>
      <c r="R77" s="24">
        <f t="shared" si="30"/>
        <v>2.9696710643835944E-2</v>
      </c>
      <c r="S77" s="24">
        <f t="shared" si="54"/>
        <v>2.8602427419112342E-2</v>
      </c>
      <c r="T77" s="24">
        <f t="shared" si="55"/>
        <v>2.8720827109268932E-2</v>
      </c>
      <c r="U77" s="24">
        <f t="shared" si="56"/>
        <v>2.8158481803103763E-2</v>
      </c>
      <c r="V77" s="24">
        <f t="shared" si="57"/>
        <v>2.763876022926115E-2</v>
      </c>
      <c r="W77" s="24">
        <f t="shared" si="58"/>
        <v>2.8407606690124876E-2</v>
      </c>
      <c r="X77" s="24">
        <f t="shared" si="59"/>
        <v>2.7978768784999497E-2</v>
      </c>
      <c r="Y77" s="24">
        <f t="shared" si="60"/>
        <v>2.7088566127791758E-2</v>
      </c>
      <c r="Z77" s="24">
        <f t="shared" si="61"/>
        <v>2.7284506971510192E-2</v>
      </c>
      <c r="AA77" s="24">
        <f t="shared" si="62"/>
        <v>2.7926102287360255E-2</v>
      </c>
      <c r="AB77" s="24">
        <f>+GBA!Y50</f>
        <v>2.7735905939101579E-2</v>
      </c>
      <c r="AD77" s="24">
        <f t="shared" si="63"/>
        <v>0.36407990552886327</v>
      </c>
      <c r="AE77" s="24">
        <f t="shared" si="64"/>
        <v>0.36935234118925231</v>
      </c>
      <c r="AF77" s="24">
        <f t="shared" si="65"/>
        <v>0.35846498723744546</v>
      </c>
      <c r="AG77" s="24">
        <f t="shared" si="66"/>
        <v>0.36133459590849326</v>
      </c>
      <c r="AH77" s="24">
        <f t="shared" si="67"/>
        <v>0.35856324560428665</v>
      </c>
      <c r="AI77" s="24">
        <f t="shared" si="68"/>
        <v>0.35712526995044014</v>
      </c>
      <c r="AJ77" s="24">
        <f t="shared" si="69"/>
        <v>0.35647200363518694</v>
      </c>
      <c r="AK77" s="24">
        <f t="shared" si="70"/>
        <v>0.35227490296600239</v>
      </c>
      <c r="AL77" s="24">
        <f t="shared" si="71"/>
        <v>0.35010579552766452</v>
      </c>
      <c r="AM77" s="24">
        <f t="shared" si="72"/>
        <v>0.34907747583084348</v>
      </c>
      <c r="AN77" s="24">
        <f t="shared" si="73"/>
        <v>0.35483284466534215</v>
      </c>
      <c r="AO77" s="24">
        <f>+GBA!AV50</f>
        <v>0.35224117413724709</v>
      </c>
      <c r="AQ77" s="24">
        <f t="shared" si="53"/>
        <v>1.7950816337362063E-3</v>
      </c>
      <c r="AR77" s="24">
        <f t="shared" si="52"/>
        <v>1.5002429698019792E-2</v>
      </c>
      <c r="AS77" s="35">
        <f t="shared" si="23"/>
        <v>44075</v>
      </c>
      <c r="AT77" s="19">
        <f t="shared" si="27"/>
        <v>344.88552856445313</v>
      </c>
      <c r="AU77" s="19">
        <f t="shared" si="28"/>
        <v>339.54348754882813</v>
      </c>
      <c r="AV77" s="52">
        <f t="shared" si="40"/>
        <v>5.3420410156249876E-2</v>
      </c>
    </row>
    <row r="78" spans="2:48" x14ac:dyDescent="0.25">
      <c r="B78" s="110">
        <f t="shared" si="24"/>
        <v>78</v>
      </c>
      <c r="D78" s="37">
        <f>+GBA!A51</f>
        <v>44105</v>
      </c>
      <c r="E78" s="225">
        <f>'Salida Stata'!D48</f>
        <v>358.2412109375</v>
      </c>
      <c r="F78" s="225">
        <f>'Salida Stata'!J48</f>
        <v>358.11892700195313</v>
      </c>
      <c r="G78" s="225">
        <f>'Salida Stata'!P48</f>
        <v>356.32699584960938</v>
      </c>
      <c r="H78" s="225">
        <f>'Salida Stata'!V48</f>
        <v>354.44683837890625</v>
      </c>
      <c r="I78" s="225">
        <f>'Salida Stata'!AB48</f>
        <v>355.92727661132813</v>
      </c>
      <c r="J78" s="225">
        <f>'Salida Stata'!AH48</f>
        <v>354.66183471679688</v>
      </c>
      <c r="K78" s="225">
        <f>'Salida Stata'!AN48</f>
        <v>354.22323608398438</v>
      </c>
      <c r="L78" s="19">
        <f>'Salida Stata'!AT48</f>
        <v>353.72824096679688</v>
      </c>
      <c r="M78" s="225">
        <f>'Salida Stata'!AZ48</f>
        <v>352.63485717773438</v>
      </c>
      <c r="N78" s="225">
        <f>'Salida Stata'!BF48</f>
        <v>351.20623779296875</v>
      </c>
      <c r="O78" s="19" cm="1">
        <f t="array" ref="O78">+SUMPRODUCT($E$30:$N$30/100,$E78:$N78)/$D$14*100</f>
        <v>350.96637337061532</v>
      </c>
      <c r="Q78" s="24">
        <f t="shared" si="29"/>
        <v>3.8724971814962483E-2</v>
      </c>
      <c r="R78" s="24">
        <f t="shared" si="30"/>
        <v>3.8646676821083803E-2</v>
      </c>
      <c r="S78" s="24">
        <f t="shared" si="54"/>
        <v>3.7037645597628011E-2</v>
      </c>
      <c r="T78" s="24">
        <f t="shared" si="55"/>
        <v>3.6958700978772852E-2</v>
      </c>
      <c r="U78" s="24">
        <f t="shared" si="56"/>
        <v>3.6999729614214383E-2</v>
      </c>
      <c r="V78" s="24">
        <f t="shared" si="57"/>
        <v>3.6106960750811101E-2</v>
      </c>
      <c r="W78" s="24">
        <f t="shared" si="58"/>
        <v>3.6310921123340334E-2</v>
      </c>
      <c r="X78" s="24">
        <f t="shared" si="59"/>
        <v>3.5720993787443422E-2</v>
      </c>
      <c r="Y78" s="24">
        <f t="shared" si="60"/>
        <v>3.4676513242088314E-2</v>
      </c>
      <c r="Z78" s="24">
        <f t="shared" si="61"/>
        <v>3.4348325536543989E-2</v>
      </c>
      <c r="AA78" s="24">
        <f t="shared" si="62"/>
        <v>3.5860082139156368E-2</v>
      </c>
      <c r="AB78" s="24">
        <f>+GBA!Y51</f>
        <v>3.5494279847462673E-2</v>
      </c>
      <c r="AD78" s="24">
        <f t="shared" si="63"/>
        <v>0.37531509991109946</v>
      </c>
      <c r="AE78" s="24">
        <f t="shared" si="64"/>
        <v>0.37983058954780913</v>
      </c>
      <c r="AF78" s="24">
        <f t="shared" si="65"/>
        <v>0.3670991319082213</v>
      </c>
      <c r="AG78" s="24">
        <f t="shared" si="66"/>
        <v>0.367877201296823</v>
      </c>
      <c r="AH78" s="24">
        <f t="shared" si="67"/>
        <v>0.36655244970083078</v>
      </c>
      <c r="AI78" s="24">
        <f t="shared" si="68"/>
        <v>0.36414130138525103</v>
      </c>
      <c r="AJ78" s="24">
        <f t="shared" si="69"/>
        <v>0.36295282194911671</v>
      </c>
      <c r="AK78" s="24">
        <f t="shared" si="70"/>
        <v>0.35706794280511933</v>
      </c>
      <c r="AL78" s="24">
        <f t="shared" si="71"/>
        <v>0.35281682225921784</v>
      </c>
      <c r="AM78" s="24">
        <f t="shared" si="72"/>
        <v>0.34911389244321844</v>
      </c>
      <c r="AN78" s="24">
        <f t="shared" si="73"/>
        <v>0.35967115868197141</v>
      </c>
      <c r="AO78" s="24">
        <f>+GBA!AV51</f>
        <v>0.35664873174481171</v>
      </c>
      <c r="AQ78" s="24">
        <f t="shared" si="53"/>
        <v>4.3766462784184945E-3</v>
      </c>
      <c r="AR78" s="24">
        <f t="shared" si="52"/>
        <v>2.6201207467881016E-2</v>
      </c>
      <c r="AS78" s="35">
        <f t="shared" si="23"/>
        <v>44105</v>
      </c>
      <c r="AT78" s="19">
        <f t="shared" si="27"/>
        <v>358.2412109375</v>
      </c>
      <c r="AU78" s="19">
        <f t="shared" si="28"/>
        <v>351.20623779296875</v>
      </c>
      <c r="AV78" s="52">
        <f t="shared" si="40"/>
        <v>7.0349731445312536E-2</v>
      </c>
    </row>
    <row r="79" spans="2:48" x14ac:dyDescent="0.25">
      <c r="B79" s="110">
        <f t="shared" si="24"/>
        <v>79</v>
      </c>
      <c r="D79" s="37">
        <f>+GBA!A52</f>
        <v>44136</v>
      </c>
      <c r="E79" s="225">
        <f>'Salida Stata'!D49</f>
        <v>367.90646362304688</v>
      </c>
      <c r="F79" s="225">
        <f>'Salida Stata'!J49</f>
        <v>368.03182983398438</v>
      </c>
      <c r="G79" s="225">
        <f>'Salida Stata'!P49</f>
        <v>366.08352661132813</v>
      </c>
      <c r="H79" s="225">
        <f>'Salida Stata'!V49</f>
        <v>364.50762939453125</v>
      </c>
      <c r="I79" s="225">
        <f>'Salida Stata'!AB49</f>
        <v>365.92324829101563</v>
      </c>
      <c r="J79" s="225">
        <f>'Salida Stata'!AH49</f>
        <v>364.53262329101563</v>
      </c>
      <c r="K79" s="225">
        <f>'Salida Stata'!AN49</f>
        <v>364.65603637695313</v>
      </c>
      <c r="L79" s="19">
        <f>'Salida Stata'!AT49</f>
        <v>364.2115478515625</v>
      </c>
      <c r="M79" s="225">
        <f>'Salida Stata'!AZ49</f>
        <v>363.11996459960938</v>
      </c>
      <c r="N79" s="225">
        <f>'Salida Stata'!BF49</f>
        <v>362.24575805664063</v>
      </c>
      <c r="O79" s="19" cm="1">
        <f t="array" ref="O79">+SUMPRODUCT($E$30:$N$30/100,$E79:$N79)/$D$14*100</f>
        <v>361.26575492142308</v>
      </c>
      <c r="Q79" s="24">
        <f t="shared" si="29"/>
        <v>2.6979734297607472E-2</v>
      </c>
      <c r="R79" s="24">
        <f t="shared" si="30"/>
        <v>2.7680477306850637E-2</v>
      </c>
      <c r="S79" s="24">
        <f t="shared" si="54"/>
        <v>2.7380835231009426E-2</v>
      </c>
      <c r="T79" s="24">
        <f t="shared" si="55"/>
        <v>2.8384485136442317E-2</v>
      </c>
      <c r="U79" s="24">
        <f t="shared" si="56"/>
        <v>2.8084309173649125E-2</v>
      </c>
      <c r="V79" s="24">
        <f t="shared" si="57"/>
        <v>2.7831549966747193E-2</v>
      </c>
      <c r="W79" s="24">
        <f t="shared" si="58"/>
        <v>2.9452614143288924E-2</v>
      </c>
      <c r="X79" s="24">
        <f t="shared" si="59"/>
        <v>2.9636612717472088E-2</v>
      </c>
      <c r="Y79" s="24">
        <f t="shared" si="60"/>
        <v>2.9733610301009739E-2</v>
      </c>
      <c r="Z79" s="24">
        <f t="shared" si="61"/>
        <v>3.143315543894043E-2</v>
      </c>
      <c r="AA79" s="24">
        <f t="shared" si="62"/>
        <v>2.9345778776167064E-2</v>
      </c>
      <c r="AB79" s="24">
        <f>+GBA!Y52</f>
        <v>2.9745042492917761E-2</v>
      </c>
      <c r="AD79" s="24">
        <f t="shared" si="63"/>
        <v>0.35321264500900962</v>
      </c>
      <c r="AE79" s="24">
        <f t="shared" si="64"/>
        <v>0.3583462544989422</v>
      </c>
      <c r="AF79" s="24">
        <f t="shared" si="65"/>
        <v>0.34642359153518654</v>
      </c>
      <c r="AG79" s="24">
        <f t="shared" si="66"/>
        <v>0.34995211835993323</v>
      </c>
      <c r="AH79" s="24">
        <f t="shared" si="67"/>
        <v>0.34780905504553328</v>
      </c>
      <c r="AI79" s="24">
        <f t="shared" si="68"/>
        <v>0.34487394950414196</v>
      </c>
      <c r="AJ79" s="24">
        <f t="shared" si="69"/>
        <v>0.34683836935050727</v>
      </c>
      <c r="AK79" s="24">
        <f t="shared" si="70"/>
        <v>0.34170898732061095</v>
      </c>
      <c r="AL79" s="24">
        <f t="shared" si="71"/>
        <v>0.33817576598873811</v>
      </c>
      <c r="AM79" s="24">
        <f t="shared" si="72"/>
        <v>0.33963560317673491</v>
      </c>
      <c r="AN79" s="24">
        <f t="shared" si="73"/>
        <v>0.34406934848490756</v>
      </c>
      <c r="AO79" s="24">
        <f>+GBA!AV52</f>
        <v>0.34231905465288026</v>
      </c>
      <c r="AQ79" s="24">
        <f t="shared" si="53"/>
        <v>-4.4534211413329583E-3</v>
      </c>
      <c r="AR79" s="24">
        <f t="shared" si="52"/>
        <v>1.3577041832274706E-2</v>
      </c>
      <c r="AS79" s="35">
        <f t="shared" si="23"/>
        <v>44136</v>
      </c>
      <c r="AT79" s="19">
        <f t="shared" si="27"/>
        <v>367.90646362304688</v>
      </c>
      <c r="AU79" s="19">
        <f t="shared" si="28"/>
        <v>362.24575805664063</v>
      </c>
      <c r="AV79" s="52">
        <f t="shared" si="40"/>
        <v>5.6607055664062322E-2</v>
      </c>
    </row>
    <row r="80" spans="2:48" x14ac:dyDescent="0.25">
      <c r="B80" s="110">
        <f t="shared" si="24"/>
        <v>80</v>
      </c>
      <c r="D80" s="37">
        <f>+GBA!A53</f>
        <v>44166</v>
      </c>
      <c r="E80" s="225">
        <f>'Salida Stata'!D50</f>
        <v>380.47576904296875</v>
      </c>
      <c r="F80" s="225">
        <f>'Salida Stata'!J50</f>
        <v>380.76559448242188</v>
      </c>
      <c r="G80" s="225">
        <f>'Salida Stata'!P50</f>
        <v>378.8189697265625</v>
      </c>
      <c r="H80" s="225">
        <f>'Salida Stata'!V50</f>
        <v>377.25921630859375</v>
      </c>
      <c r="I80" s="225">
        <f>'Salida Stata'!AB50</f>
        <v>378.93374633789063</v>
      </c>
      <c r="J80" s="225">
        <f>'Salida Stata'!AH50</f>
        <v>377.22085571289063</v>
      </c>
      <c r="K80" s="225">
        <f>'Salida Stata'!AN50</f>
        <v>378.08203125</v>
      </c>
      <c r="L80" s="19">
        <f>'Salida Stata'!AT50</f>
        <v>377.831787109375</v>
      </c>
      <c r="M80" s="225">
        <f>'Salida Stata'!AZ50</f>
        <v>376.55364990234375</v>
      </c>
      <c r="N80" s="225">
        <f>'Salida Stata'!BF50</f>
        <v>376.11968994140625</v>
      </c>
      <c r="O80" s="19" cm="1">
        <f t="array" ref="O80">+SUMPRODUCT($E$30:$N$30/100,$E80:$N80)/$D$14*100</f>
        <v>374.45953582630113</v>
      </c>
      <c r="Q80" s="24">
        <f t="shared" si="29"/>
        <v>3.4164404985285168E-2</v>
      </c>
      <c r="R80" s="24">
        <f t="shared" si="30"/>
        <v>3.4599628663046778E-2</v>
      </c>
      <c r="S80" s="24">
        <f t="shared" si="54"/>
        <v>3.4788353447970488E-2</v>
      </c>
      <c r="T80" s="24">
        <f t="shared" si="55"/>
        <v>3.4983045307566352E-2</v>
      </c>
      <c r="U80" s="24">
        <f t="shared" si="56"/>
        <v>3.555526495689576E-2</v>
      </c>
      <c r="V80" s="24">
        <f t="shared" si="57"/>
        <v>3.4806850227354413E-2</v>
      </c>
      <c r="W80" s="24">
        <f t="shared" si="58"/>
        <v>3.6818243861917344E-2</v>
      </c>
      <c r="X80" s="24">
        <f t="shared" si="59"/>
        <v>3.7396505789441647E-2</v>
      </c>
      <c r="Y80" s="24">
        <f t="shared" si="60"/>
        <v>3.6995171327323995E-2</v>
      </c>
      <c r="Z80" s="24">
        <f t="shared" si="61"/>
        <v>3.8299777364394494E-2</v>
      </c>
      <c r="AA80" s="24">
        <f t="shared" si="62"/>
        <v>3.6520984137419221E-2</v>
      </c>
      <c r="AB80" s="24">
        <f>+GBA!Y53</f>
        <v>3.7414030261348152E-2</v>
      </c>
      <c r="AD80" s="24">
        <f t="shared" si="63"/>
        <v>0.35217931749999387</v>
      </c>
      <c r="AE80" s="24">
        <f t="shared" si="64"/>
        <v>0.35760375713624781</v>
      </c>
      <c r="AF80" s="24">
        <f t="shared" si="65"/>
        <v>0.34458862529630885</v>
      </c>
      <c r="AG80" s="24">
        <f t="shared" si="66"/>
        <v>0.34739546320557713</v>
      </c>
      <c r="AH80" s="24">
        <f t="shared" si="67"/>
        <v>0.34573783968175431</v>
      </c>
      <c r="AI80" s="24">
        <f t="shared" si="68"/>
        <v>0.3417271790115759</v>
      </c>
      <c r="AJ80" s="24">
        <f t="shared" si="69"/>
        <v>0.34512390369996715</v>
      </c>
      <c r="AK80" s="24">
        <f t="shared" si="70"/>
        <v>0.3398802171765769</v>
      </c>
      <c r="AL80" s="24">
        <f t="shared" si="71"/>
        <v>0.33542236084135135</v>
      </c>
      <c r="AM80" s="24">
        <f t="shared" si="72"/>
        <v>0.33728891462142219</v>
      </c>
      <c r="AN80" s="24">
        <f t="shared" si="73"/>
        <v>0.34187820861728402</v>
      </c>
      <c r="AO80" s="24">
        <f>+GBA!AV53</f>
        <v>0.34103840682788067</v>
      </c>
      <c r="AQ80" s="24">
        <f t="shared" si="53"/>
        <v>-4.1353723791093255E-3</v>
      </c>
      <c r="AR80" s="24">
        <f t="shared" si="52"/>
        <v>1.4890402878571685E-2</v>
      </c>
      <c r="AS80" s="35">
        <f t="shared" si="23"/>
        <v>44166</v>
      </c>
      <c r="AT80" s="19">
        <f t="shared" si="27"/>
        <v>380.47576904296875</v>
      </c>
      <c r="AU80" s="19">
        <f t="shared" si="28"/>
        <v>376.11968994140625</v>
      </c>
      <c r="AV80" s="52">
        <f t="shared" si="40"/>
        <v>4.3560791015625266E-2</v>
      </c>
    </row>
    <row r="81" spans="2:50" x14ac:dyDescent="0.25">
      <c r="B81" s="110">
        <f t="shared" si="24"/>
        <v>81</v>
      </c>
      <c r="D81" s="37">
        <f>+GBA!A54</f>
        <v>44197</v>
      </c>
      <c r="E81" s="225">
        <f>'Salida Stata'!D51</f>
        <v>392.9700927734375</v>
      </c>
      <c r="F81" s="225">
        <f>'Salida Stata'!J51</f>
        <v>393.55935668945313</v>
      </c>
      <c r="G81" s="225">
        <f>'Salida Stata'!P51</f>
        <v>391.06137084960938</v>
      </c>
      <c r="H81" s="225">
        <f>'Salida Stata'!V51</f>
        <v>389.99267578125</v>
      </c>
      <c r="I81" s="225">
        <f>'Salida Stata'!AB51</f>
        <v>391.82400512695313</v>
      </c>
      <c r="J81" s="225">
        <f>'Salida Stata'!AH51</f>
        <v>389.70748901367188</v>
      </c>
      <c r="K81" s="225">
        <f>'Salida Stata'!AN51</f>
        <v>390.71673583984375</v>
      </c>
      <c r="L81" s="19">
        <f>'Salida Stata'!AT51</f>
        <v>390.1512451171875</v>
      </c>
      <c r="M81" s="225">
        <f>'Salida Stata'!AZ51</f>
        <v>388.8387451171875</v>
      </c>
      <c r="N81" s="225">
        <f>'Salida Stata'!BF51</f>
        <v>388.2801513671875</v>
      </c>
      <c r="O81" s="19" cm="1">
        <f t="array" ref="O81">+SUMPRODUCT($E$30:$N$30/100,$E81:$N81)/$D$14*100</f>
        <v>386.77728886501899</v>
      </c>
      <c r="Q81" s="24">
        <f t="shared" si="29"/>
        <v>3.2838684476271363E-2</v>
      </c>
      <c r="R81" s="24">
        <f t="shared" si="30"/>
        <v>3.3600100409339584E-2</v>
      </c>
      <c r="S81" s="24">
        <f t="shared" si="54"/>
        <v>3.2317286359454522E-2</v>
      </c>
      <c r="T81" s="24">
        <f t="shared" si="55"/>
        <v>3.3752547114025866E-2</v>
      </c>
      <c r="U81" s="24">
        <f t="shared" si="56"/>
        <v>3.4017183514630567E-2</v>
      </c>
      <c r="V81" s="24">
        <f t="shared" si="57"/>
        <v>3.3101651490566208E-2</v>
      </c>
      <c r="W81" s="24">
        <f t="shared" si="58"/>
        <v>3.341789227081593E-2</v>
      </c>
      <c r="X81" s="24">
        <f t="shared" si="59"/>
        <v>3.2605668522659892E-2</v>
      </c>
      <c r="Y81" s="24">
        <f t="shared" si="60"/>
        <v>3.2625086008407633E-2</v>
      </c>
      <c r="Z81" s="24">
        <f t="shared" si="61"/>
        <v>3.2331360869928494E-2</v>
      </c>
      <c r="AA81" s="24">
        <f t="shared" si="62"/>
        <v>3.2894750594445021E-2</v>
      </c>
      <c r="AB81" s="24">
        <f>+GBA!Y54</f>
        <v>3.2617342879872613E-2</v>
      </c>
      <c r="AD81" s="24">
        <f t="shared" si="63"/>
        <v>0.36292782925526113</v>
      </c>
      <c r="AE81" s="24">
        <f t="shared" si="64"/>
        <v>0.36862782679422268</v>
      </c>
      <c r="AF81" s="24">
        <f t="shared" si="65"/>
        <v>0.35829010381444415</v>
      </c>
      <c r="AG81" s="24">
        <f t="shared" si="66"/>
        <v>0.3624658737976334</v>
      </c>
      <c r="AH81" s="24">
        <f t="shared" si="67"/>
        <v>0.36182155204069222</v>
      </c>
      <c r="AI81" s="24">
        <f t="shared" si="68"/>
        <v>0.3574724775572089</v>
      </c>
      <c r="AJ81" s="24">
        <f t="shared" si="69"/>
        <v>0.3629136083714346</v>
      </c>
      <c r="AK81" s="24">
        <f t="shared" si="70"/>
        <v>0.35928524502107484</v>
      </c>
      <c r="AL81" s="24">
        <f t="shared" si="71"/>
        <v>0.3551731443712125</v>
      </c>
      <c r="AM81" s="24">
        <f t="shared" si="72"/>
        <v>0.35944601392444553</v>
      </c>
      <c r="AN81" s="24">
        <f t="shared" si="73"/>
        <v>0.35984645589586117</v>
      </c>
      <c r="AO81" s="24">
        <f>+GBA!AV54</f>
        <v>0.35916230366492141</v>
      </c>
      <c r="AQ81" s="24">
        <f t="shared" si="53"/>
        <v>5.0732360634286877E-4</v>
      </c>
      <c r="AR81" s="24">
        <f t="shared" si="52"/>
        <v>3.4818153308155964E-3</v>
      </c>
      <c r="AS81" s="35">
        <f t="shared" si="23"/>
        <v>44197</v>
      </c>
      <c r="AT81" s="19">
        <f t="shared" si="27"/>
        <v>392.9700927734375</v>
      </c>
      <c r="AU81" s="19">
        <f t="shared" si="28"/>
        <v>388.2801513671875</v>
      </c>
      <c r="AV81" s="52">
        <f t="shared" si="40"/>
        <v>4.6899414062500089E-2</v>
      </c>
    </row>
    <row r="82" spans="2:50" x14ac:dyDescent="0.25">
      <c r="B82" s="110">
        <f t="shared" si="24"/>
        <v>82</v>
      </c>
      <c r="D82" s="37">
        <f>+GBA!A55</f>
        <v>44228</v>
      </c>
      <c r="E82" s="225">
        <f>'Salida Stata'!D52</f>
        <v>407.00088500976563</v>
      </c>
      <c r="F82" s="225">
        <f>'Salida Stata'!J52</f>
        <v>407.590576171875</v>
      </c>
      <c r="G82" s="225">
        <f>'Salida Stata'!P52</f>
        <v>404.64739990234375</v>
      </c>
      <c r="H82" s="225">
        <f>'Salida Stata'!V52</f>
        <v>404.16445922851563</v>
      </c>
      <c r="I82" s="225">
        <f>'Salida Stata'!AB52</f>
        <v>405.84848022460938</v>
      </c>
      <c r="J82" s="225">
        <f>'Salida Stata'!AH52</f>
        <v>403.43328857421875</v>
      </c>
      <c r="K82" s="225">
        <f>'Salida Stata'!AN52</f>
        <v>404.83041381835938</v>
      </c>
      <c r="L82" s="19">
        <f>'Salida Stata'!AT52</f>
        <v>404.15768432617188</v>
      </c>
      <c r="M82" s="225">
        <f>'Salida Stata'!AZ52</f>
        <v>402.74273681640625</v>
      </c>
      <c r="N82" s="225">
        <f>'Salida Stata'!BF52</f>
        <v>402.45297241210938</v>
      </c>
      <c r="O82" s="19" cm="1">
        <f t="array" ref="O82">+SUMPRODUCT($E$30:$N$30/100,$E82:$N82)/$D$14*100</f>
        <v>400.66696398061197</v>
      </c>
      <c r="Q82" s="24">
        <f t="shared" si="29"/>
        <v>3.5704478519736682E-2</v>
      </c>
      <c r="R82" s="24">
        <f t="shared" si="30"/>
        <v>3.5652104933928674E-2</v>
      </c>
      <c r="S82" s="24">
        <f t="shared" si="54"/>
        <v>3.4741424404097332E-2</v>
      </c>
      <c r="T82" s="24">
        <f t="shared" si="55"/>
        <v>3.6338588715483233E-2</v>
      </c>
      <c r="U82" s="24">
        <f t="shared" si="56"/>
        <v>3.5792791952887759E-2</v>
      </c>
      <c r="V82" s="24">
        <f t="shared" si="57"/>
        <v>3.5220774420543277E-2</v>
      </c>
      <c r="W82" s="24">
        <f t="shared" si="58"/>
        <v>3.6122532474014202E-2</v>
      </c>
      <c r="X82" s="24">
        <f t="shared" si="59"/>
        <v>3.5900024373310302E-2</v>
      </c>
      <c r="Y82" s="24">
        <f t="shared" si="60"/>
        <v>3.5757732154568123E-2</v>
      </c>
      <c r="Z82" s="24">
        <f t="shared" si="61"/>
        <v>3.6501533737991698E-2</v>
      </c>
      <c r="AA82" s="24">
        <f t="shared" si="62"/>
        <v>3.5911299643139882E-2</v>
      </c>
      <c r="AB82" s="24">
        <f>+GBA!Y55</f>
        <v>3.6209553158705665E-2</v>
      </c>
      <c r="AD82" s="24">
        <f t="shared" si="63"/>
        <v>0.38413319373623045</v>
      </c>
      <c r="AE82" s="24">
        <f t="shared" si="64"/>
        <v>0.39024297322903889</v>
      </c>
      <c r="AF82" s="24">
        <f t="shared" si="65"/>
        <v>0.37932359551379968</v>
      </c>
      <c r="AG82" s="24">
        <f t="shared" si="66"/>
        <v>0.38545800947353648</v>
      </c>
      <c r="AH82" s="24">
        <f t="shared" si="67"/>
        <v>0.38389567224418197</v>
      </c>
      <c r="AI82" s="24">
        <f t="shared" si="68"/>
        <v>0.37905623275488853</v>
      </c>
      <c r="AJ82" s="24">
        <f t="shared" si="69"/>
        <v>0.38638987814426784</v>
      </c>
      <c r="AK82" s="24">
        <f t="shared" si="70"/>
        <v>0.38302134667539711</v>
      </c>
      <c r="AL82" s="24">
        <f t="shared" si="71"/>
        <v>0.37889725408001151</v>
      </c>
      <c r="AM82" s="24">
        <f t="shared" si="72"/>
        <v>0.38473367438966299</v>
      </c>
      <c r="AN82" s="24">
        <f t="shared" si="73"/>
        <v>0.38317937326841323</v>
      </c>
      <c r="AO82" s="24">
        <f>+GBA!AV55</f>
        <v>0.38327048337332892</v>
      </c>
      <c r="AQ82" s="24">
        <f t="shared" si="53"/>
        <v>-7.9705521825501613E-4</v>
      </c>
      <c r="AR82" s="24">
        <f t="shared" si="52"/>
        <v>-6.0048065343254464E-4</v>
      </c>
      <c r="AS82" s="35">
        <f t="shared" ref="AS82:AS100" si="74">+D82</f>
        <v>44228</v>
      </c>
      <c r="AT82" s="19">
        <f t="shared" si="27"/>
        <v>407.00088500976563</v>
      </c>
      <c r="AU82" s="19">
        <f t="shared" si="28"/>
        <v>402.45297241210938</v>
      </c>
      <c r="AV82" s="52">
        <f t="shared" si="40"/>
        <v>4.5479125976561896E-2</v>
      </c>
      <c r="AW82" s="52">
        <f>+($AT82/$AT$82)-($AU82/$AU$82)</f>
        <v>0</v>
      </c>
      <c r="AX82" s="52"/>
    </row>
    <row r="83" spans="2:50" x14ac:dyDescent="0.25">
      <c r="B83" s="110">
        <f t="shared" si="24"/>
        <v>83</v>
      </c>
      <c r="D83" s="37">
        <f>+GBA!A56</f>
        <v>44256</v>
      </c>
      <c r="E83" s="225">
        <f>'Salida Stata'!D53</f>
        <v>428.81280517578125</v>
      </c>
      <c r="F83" s="225">
        <f>'Salida Stata'!J53</f>
        <v>429.42971801757813</v>
      </c>
      <c r="G83" s="225">
        <f>'Salida Stata'!P53</f>
        <v>426.94747924804688</v>
      </c>
      <c r="H83" s="225">
        <f>'Salida Stata'!V53</f>
        <v>425.634521484375</v>
      </c>
      <c r="I83" s="225">
        <f>'Salida Stata'!AB53</f>
        <v>426.90707397460938</v>
      </c>
      <c r="J83" s="225">
        <f>'Salida Stata'!AH53</f>
        <v>426.20614624023438</v>
      </c>
      <c r="K83" s="225">
        <f>'Salida Stata'!AN53</f>
        <v>426.30233764648438</v>
      </c>
      <c r="L83" s="19">
        <f>'Salida Stata'!AT53</f>
        <v>425.66903686523438</v>
      </c>
      <c r="M83" s="225">
        <f>'Salida Stata'!AZ53</f>
        <v>424.14682006835938</v>
      </c>
      <c r="N83" s="225">
        <f>'Salida Stata'!BF53</f>
        <v>422.90048217773438</v>
      </c>
      <c r="O83" s="19" cm="1">
        <f t="array" ref="O83">+SUMPRODUCT($E$30:$N$30/100,$E83:$N83)/$D$14*100</f>
        <v>421.88489281724452</v>
      </c>
      <c r="Q83" s="24">
        <f t="shared" si="29"/>
        <v>5.3591824905963703E-2</v>
      </c>
      <c r="R83" s="24">
        <f t="shared" si="30"/>
        <v>5.3581076507750014E-2</v>
      </c>
      <c r="S83" s="24">
        <f t="shared" si="54"/>
        <v>5.5109903958569628E-2</v>
      </c>
      <c r="T83" s="24">
        <f t="shared" si="55"/>
        <v>5.3122093656731373E-2</v>
      </c>
      <c r="U83" s="24">
        <f t="shared" si="56"/>
        <v>5.188782212106724E-2</v>
      </c>
      <c r="V83" s="24">
        <f t="shared" si="57"/>
        <v>5.6447641558032169E-2</v>
      </c>
      <c r="W83" s="24">
        <f t="shared" si="58"/>
        <v>5.3039305089758182E-2</v>
      </c>
      <c r="X83" s="24">
        <f t="shared" si="59"/>
        <v>5.3225147939292894E-2</v>
      </c>
      <c r="Y83" s="24">
        <f t="shared" si="60"/>
        <v>5.3145795802918228E-2</v>
      </c>
      <c r="Z83" s="24">
        <f t="shared" si="61"/>
        <v>5.0807202747373159E-2</v>
      </c>
      <c r="AA83" s="24">
        <f t="shared" si="62"/>
        <v>5.2956521860033634E-2</v>
      </c>
      <c r="AB83" s="24">
        <f>+GBA!Y56</f>
        <v>5.2044609665427455E-2</v>
      </c>
      <c r="AD83" s="24">
        <f t="shared" si="63"/>
        <v>0.40716786114328252</v>
      </c>
      <c r="AE83" s="24">
        <f t="shared" si="64"/>
        <v>0.41388056429211195</v>
      </c>
      <c r="AF83" s="24">
        <f t="shared" si="65"/>
        <v>0.40254145829789012</v>
      </c>
      <c r="AG83" s="24">
        <f t="shared" si="66"/>
        <v>0.40743594675329464</v>
      </c>
      <c r="AH83" s="24">
        <f t="shared" si="67"/>
        <v>0.40501637641755694</v>
      </c>
      <c r="AI83" s="24">
        <f t="shared" si="68"/>
        <v>0.40152721748548825</v>
      </c>
      <c r="AJ83" s="24">
        <f t="shared" si="69"/>
        <v>0.40879519561967803</v>
      </c>
      <c r="AK83" s="24">
        <f t="shared" si="70"/>
        <v>0.40547101283162901</v>
      </c>
      <c r="AL83" s="24">
        <f t="shared" si="71"/>
        <v>0.39980362281560855</v>
      </c>
      <c r="AM83" s="24">
        <f t="shared" si="72"/>
        <v>0.40543797766914347</v>
      </c>
      <c r="AN83" s="24">
        <f t="shared" si="73"/>
        <v>0.40497607977428673</v>
      </c>
      <c r="AO83" s="24">
        <f>+GBA!AV56</f>
        <v>0.4046988749172733</v>
      </c>
      <c r="AQ83" s="24">
        <f t="shared" si="53"/>
        <v>2.784622158590544E-3</v>
      </c>
      <c r="AR83" s="24">
        <f t="shared" si="52"/>
        <v>1.729883474139049E-3</v>
      </c>
      <c r="AS83" s="35">
        <f t="shared" si="74"/>
        <v>44256</v>
      </c>
      <c r="AT83" s="19">
        <f t="shared" si="27"/>
        <v>428.81280517578125</v>
      </c>
      <c r="AU83" s="19">
        <f t="shared" si="28"/>
        <v>422.90048217773438</v>
      </c>
      <c r="AV83" s="52">
        <f t="shared" si="40"/>
        <v>5.9123229980468928E-2</v>
      </c>
      <c r="AW83" s="52">
        <f t="shared" ref="AW83:AW145" si="75">+($AT83/$AT$82)-($AU83/$AU$82)</f>
        <v>2.784622158590544E-3</v>
      </c>
    </row>
    <row r="84" spans="2:50" x14ac:dyDescent="0.25">
      <c r="B84" s="110">
        <f t="shared" si="24"/>
        <v>84</v>
      </c>
      <c r="D84" s="37">
        <f>+GBA!A57</f>
        <v>44287</v>
      </c>
      <c r="E84" s="225">
        <f>'Salida Stata'!D54</f>
        <v>447.1192626953125</v>
      </c>
      <c r="F84" s="225">
        <f>'Salida Stata'!J54</f>
        <v>447.65606689453125</v>
      </c>
      <c r="G84" s="225">
        <f>'Salida Stata'!P54</f>
        <v>444.84158325195313</v>
      </c>
      <c r="H84" s="225">
        <f>'Salida Stata'!V54</f>
        <v>443.4683837890625</v>
      </c>
      <c r="I84" s="225">
        <f>'Salida Stata'!AB54</f>
        <v>444.6505126953125</v>
      </c>
      <c r="J84" s="225">
        <f>'Salida Stata'!AH54</f>
        <v>443.8345947265625</v>
      </c>
      <c r="K84" s="225">
        <f>'Salida Stata'!AN54</f>
        <v>443.97607421875</v>
      </c>
      <c r="L84" s="19">
        <f>'Salida Stata'!AT54</f>
        <v>443.21524047851563</v>
      </c>
      <c r="M84" s="225">
        <f>'Salida Stata'!AZ54</f>
        <v>441.42431640625</v>
      </c>
      <c r="N84" s="225">
        <f>'Salida Stata'!BF54</f>
        <v>440.0076904296875</v>
      </c>
      <c r="O84" s="19" cm="1">
        <f t="array" ref="O84">+SUMPRODUCT($E$30:$N$30/100,$E84:$N84)/$D$14*100</f>
        <v>439.2823028723127</v>
      </c>
      <c r="Q84" s="24">
        <f t="shared" si="29"/>
        <v>4.2691023445596388E-2</v>
      </c>
      <c r="R84" s="24">
        <f t="shared" si="30"/>
        <v>4.244314753318279E-2</v>
      </c>
      <c r="S84" s="24">
        <f t="shared" si="54"/>
        <v>4.1911721871322305E-2</v>
      </c>
      <c r="T84" s="24">
        <f t="shared" si="55"/>
        <v>4.1899473385036856E-2</v>
      </c>
      <c r="U84" s="24">
        <f t="shared" si="56"/>
        <v>4.156276576892326E-2</v>
      </c>
      <c r="V84" s="24">
        <f t="shared" si="57"/>
        <v>4.1361319262607887E-2</v>
      </c>
      <c r="W84" s="24">
        <f t="shared" si="58"/>
        <v>4.145822110626507E-2</v>
      </c>
      <c r="X84" s="24">
        <f t="shared" si="59"/>
        <v>4.1220295801868145E-2</v>
      </c>
      <c r="Y84" s="24">
        <f t="shared" si="60"/>
        <v>4.0734706758159822E-2</v>
      </c>
      <c r="Z84" s="24">
        <f t="shared" si="61"/>
        <v>4.0452089730092622E-2</v>
      </c>
      <c r="AA84" s="24">
        <f t="shared" si="62"/>
        <v>4.1237338314942917E-2</v>
      </c>
      <c r="AB84" s="24">
        <f>+GBA!Y57</f>
        <v>4.0989399293286155E-2</v>
      </c>
      <c r="AD84" s="24">
        <f t="shared" si="63"/>
        <v>0.44203599931575366</v>
      </c>
      <c r="AE84" s="24">
        <f t="shared" si="64"/>
        <v>0.44822767576383749</v>
      </c>
      <c r="AF84" s="24">
        <f t="shared" si="65"/>
        <v>0.4390688790104853</v>
      </c>
      <c r="AG84" s="24">
        <f t="shared" si="66"/>
        <v>0.44418189833820776</v>
      </c>
      <c r="AH84" s="24">
        <f t="shared" si="67"/>
        <v>0.44108775791661681</v>
      </c>
      <c r="AI84" s="24">
        <f t="shared" si="68"/>
        <v>0.43903735225166396</v>
      </c>
      <c r="AJ84" s="24">
        <f t="shared" si="69"/>
        <v>0.44612280516378133</v>
      </c>
      <c r="AK84" s="24">
        <f t="shared" si="70"/>
        <v>0.44339108841518615</v>
      </c>
      <c r="AL84" s="24">
        <f t="shared" si="71"/>
        <v>0.43807393469419154</v>
      </c>
      <c r="AM84" s="24">
        <f t="shared" si="72"/>
        <v>0.44445940514388926</v>
      </c>
      <c r="AN84" s="24">
        <f t="shared" si="73"/>
        <v>0.44251032759945708</v>
      </c>
      <c r="AO84" s="24">
        <f>+GBA!AV57</f>
        <v>0.44223237597911225</v>
      </c>
      <c r="AQ84" s="24">
        <f t="shared" si="53"/>
        <v>2.2389337155037659E-3</v>
      </c>
      <c r="AR84" s="24">
        <f t="shared" si="52"/>
        <v>-2.4234058281356052E-3</v>
      </c>
      <c r="AS84" s="35">
        <f t="shared" si="74"/>
        <v>44287</v>
      </c>
      <c r="AT84" s="19">
        <f t="shared" si="27"/>
        <v>447.1192626953125</v>
      </c>
      <c r="AU84" s="19">
        <f t="shared" si="28"/>
        <v>440.0076904296875</v>
      </c>
      <c r="AV84" s="52">
        <f t="shared" si="40"/>
        <v>7.1115722656250213E-2</v>
      </c>
      <c r="AW84" s="52">
        <f t="shared" si="75"/>
        <v>5.2561882031754159E-3</v>
      </c>
    </row>
    <row r="85" spans="2:50" x14ac:dyDescent="0.25">
      <c r="B85" s="110">
        <f t="shared" si="24"/>
        <v>85</v>
      </c>
      <c r="D85" s="37">
        <f>+GBA!A58</f>
        <v>44317</v>
      </c>
      <c r="E85" s="225">
        <f>'Salida Stata'!D55</f>
        <v>460.77047729492188</v>
      </c>
      <c r="F85" s="225">
        <f>'Salida Stata'!J55</f>
        <v>461.38223266601563</v>
      </c>
      <c r="G85" s="225">
        <f>'Salida Stata'!P55</f>
        <v>458.58929443359375</v>
      </c>
      <c r="H85" s="225">
        <f>'Salida Stata'!V55</f>
        <v>457.63546752929688</v>
      </c>
      <c r="I85" s="225">
        <f>'Salida Stata'!AB55</f>
        <v>458.84738159179688</v>
      </c>
      <c r="J85" s="225">
        <f>'Salida Stata'!AH55</f>
        <v>457.9903564453125</v>
      </c>
      <c r="K85" s="225">
        <f>'Salida Stata'!AN55</f>
        <v>458.9661865234375</v>
      </c>
      <c r="L85" s="19">
        <f>'Salida Stata'!AT55</f>
        <v>458.3172607421875</v>
      </c>
      <c r="M85" s="225">
        <f>'Salida Stata'!AZ55</f>
        <v>456.4447021484375</v>
      </c>
      <c r="N85" s="225">
        <f>'Salida Stata'!BF55</f>
        <v>455.37380981445313</v>
      </c>
      <c r="O85" s="19" cm="1">
        <f t="array" ref="O85">+SUMPRODUCT($E$30:$N$30/100,$E85:$N85)/$D$14*100</f>
        <v>453.87638230722274</v>
      </c>
      <c r="Q85" s="24">
        <f t="shared" si="29"/>
        <v>3.0531483965413386E-2</v>
      </c>
      <c r="R85" s="24">
        <f t="shared" si="30"/>
        <v>3.0662302572386002E-2</v>
      </c>
      <c r="S85" s="24">
        <f t="shared" si="54"/>
        <v>3.0904734852213789E-2</v>
      </c>
      <c r="T85" s="24">
        <f t="shared" si="55"/>
        <v>3.1946096403059565E-2</v>
      </c>
      <c r="U85" s="24">
        <f t="shared" si="56"/>
        <v>3.1928151415879569E-2</v>
      </c>
      <c r="V85" s="24">
        <f t="shared" si="57"/>
        <v>3.189422791044727E-2</v>
      </c>
      <c r="W85" s="24">
        <f t="shared" si="58"/>
        <v>3.3763333600949297E-2</v>
      </c>
      <c r="X85" s="24">
        <f t="shared" si="59"/>
        <v>3.4073783761061627E-2</v>
      </c>
      <c r="Y85" s="24">
        <f t="shared" si="60"/>
        <v>3.4027091811507759E-2</v>
      </c>
      <c r="Z85" s="24">
        <f t="shared" si="61"/>
        <v>3.4922388219532863E-2</v>
      </c>
      <c r="AA85" s="24">
        <f t="shared" si="62"/>
        <v>3.3222552648910497E-2</v>
      </c>
      <c r="AB85" s="24">
        <f>+GBA!Y58</f>
        <v>3.3718035754695785E-2</v>
      </c>
      <c r="AD85" s="24">
        <f t="shared" si="63"/>
        <v>0.46493927331341145</v>
      </c>
      <c r="AE85" s="24">
        <f t="shared" si="64"/>
        <v>0.47032488591506838</v>
      </c>
      <c r="AF85" s="24">
        <f t="shared" si="65"/>
        <v>0.4618008500730022</v>
      </c>
      <c r="AG85" s="24">
        <f t="shared" si="66"/>
        <v>0.46913314398412975</v>
      </c>
      <c r="AH85" s="24">
        <f t="shared" si="67"/>
        <v>0.46499877815362067</v>
      </c>
      <c r="AI85" s="24">
        <f t="shared" si="68"/>
        <v>0.46373161426744058</v>
      </c>
      <c r="AJ85" s="24">
        <f t="shared" si="69"/>
        <v>0.47241395582622236</v>
      </c>
      <c r="AK85" s="24">
        <f t="shared" si="70"/>
        <v>0.47018473955026363</v>
      </c>
      <c r="AL85" s="24">
        <f t="shared" si="71"/>
        <v>0.4657583541713135</v>
      </c>
      <c r="AM85" s="24">
        <f t="shared" si="72"/>
        <v>0.47147844163220953</v>
      </c>
      <c r="AN85" s="24">
        <f t="shared" si="73"/>
        <v>0.46827140941649059</v>
      </c>
      <c r="AO85" s="24">
        <f>+GBA!AV58</f>
        <v>0.4683381549341048</v>
      </c>
      <c r="AQ85" s="24">
        <f t="shared" si="53"/>
        <v>-4.3909042541194765E-3</v>
      </c>
      <c r="AR85" s="24">
        <f t="shared" si="52"/>
        <v>-6.5391683187980831E-3</v>
      </c>
      <c r="AS85" s="35">
        <f t="shared" si="74"/>
        <v>44317</v>
      </c>
      <c r="AT85" s="19">
        <f t="shared" si="27"/>
        <v>460.77047729492188</v>
      </c>
      <c r="AU85" s="19">
        <f t="shared" si="28"/>
        <v>455.37380981445313</v>
      </c>
      <c r="AV85" s="52">
        <f t="shared" si="40"/>
        <v>5.3966674804686754E-2</v>
      </c>
      <c r="AW85" s="52">
        <f t="shared" si="75"/>
        <v>6.1602792032555698E-4</v>
      </c>
    </row>
    <row r="86" spans="2:50" x14ac:dyDescent="0.25">
      <c r="B86" s="110">
        <f t="shared" si="24"/>
        <v>86</v>
      </c>
      <c r="D86" s="37">
        <f>+GBA!A59</f>
        <v>44348</v>
      </c>
      <c r="E86" s="225">
        <f>'Salida Stata'!D56</f>
        <v>475.68026733398438</v>
      </c>
      <c r="F86" s="225">
        <f>'Salida Stata'!J56</f>
        <v>476.38055419921875</v>
      </c>
      <c r="G86" s="225">
        <f>'Salida Stata'!P56</f>
        <v>473.1524658203125</v>
      </c>
      <c r="H86" s="225">
        <f>'Salida Stata'!V56</f>
        <v>472.42230224609375</v>
      </c>
      <c r="I86" s="225">
        <f>'Salida Stata'!AB56</f>
        <v>473.40170288085938</v>
      </c>
      <c r="J86" s="225">
        <f>'Salida Stata'!AH56</f>
        <v>472.25186157226563</v>
      </c>
      <c r="K86" s="225">
        <f>'Salida Stata'!AN56</f>
        <v>473.22073364257813</v>
      </c>
      <c r="L86" s="19">
        <f>'Salida Stata'!AT56</f>
        <v>472.24758911132813</v>
      </c>
      <c r="M86" s="225">
        <f>'Salida Stata'!AZ56</f>
        <v>470.08639526367188</v>
      </c>
      <c r="N86" s="225">
        <f>'Salida Stata'!BF56</f>
        <v>468.78121948242188</v>
      </c>
      <c r="O86" s="19" cm="1">
        <f t="array" ref="O86">+SUMPRODUCT($E$30:$N$30/100,$E86:$N86)/$D$14*100</f>
        <v>467.82264317467093</v>
      </c>
      <c r="Q86" s="24">
        <f t="shared" si="29"/>
        <v>3.2358388338147082E-2</v>
      </c>
      <c r="R86" s="24">
        <f t="shared" si="30"/>
        <v>3.2507366932051029E-2</v>
      </c>
      <c r="S86" s="24">
        <f t="shared" si="54"/>
        <v>3.175645738679056E-2</v>
      </c>
      <c r="T86" s="24">
        <f t="shared" si="55"/>
        <v>3.2311382674574451E-2</v>
      </c>
      <c r="U86" s="24">
        <f t="shared" si="56"/>
        <v>3.1719307710925237E-2</v>
      </c>
      <c r="V86" s="24">
        <f t="shared" si="57"/>
        <v>3.1139313145463809E-2</v>
      </c>
      <c r="W86" s="24">
        <f t="shared" si="58"/>
        <v>3.1057946179250173E-2</v>
      </c>
      <c r="X86" s="24">
        <f t="shared" si="59"/>
        <v>3.0394509573089534E-2</v>
      </c>
      <c r="Y86" s="24">
        <f t="shared" si="60"/>
        <v>2.9886847302694752E-2</v>
      </c>
      <c r="Z86" s="24">
        <f t="shared" si="61"/>
        <v>2.9442645534295764E-2</v>
      </c>
      <c r="AA86" s="24">
        <f t="shared" si="62"/>
        <v>3.0727002794360248E-2</v>
      </c>
      <c r="AB86" s="24">
        <f>+GBA!Y59</f>
        <v>3.0647985989492144E-2</v>
      </c>
      <c r="AD86" s="24">
        <f t="shared" si="63"/>
        <v>0.48417205021455945</v>
      </c>
      <c r="AE86" s="24">
        <f t="shared" si="64"/>
        <v>0.48815149249982048</v>
      </c>
      <c r="AF86" s="24">
        <f t="shared" si="65"/>
        <v>0.47971288859468197</v>
      </c>
      <c r="AG86" s="24">
        <f t="shared" si="66"/>
        <v>0.48640068733986497</v>
      </c>
      <c r="AH86" s="24">
        <f t="shared" si="67"/>
        <v>0.48223233409621469</v>
      </c>
      <c r="AI86" s="24">
        <f t="shared" si="68"/>
        <v>0.48086032346724639</v>
      </c>
      <c r="AJ86" s="24">
        <f t="shared" si="69"/>
        <v>0.487987139197954</v>
      </c>
      <c r="AK86" s="24">
        <f t="shared" si="70"/>
        <v>0.48502196352597937</v>
      </c>
      <c r="AL86" s="24">
        <f t="shared" si="71"/>
        <v>0.480087299815813</v>
      </c>
      <c r="AM86" s="24">
        <f t="shared" si="72"/>
        <v>0.48290000011584389</v>
      </c>
      <c r="AN86" s="24">
        <f t="shared" si="73"/>
        <v>0.48337147223112509</v>
      </c>
      <c r="AO86" s="24">
        <f>+GBA!AV59</f>
        <v>0.48283464566929135</v>
      </c>
      <c r="AQ86" s="24">
        <f t="shared" si="53"/>
        <v>2.9157428038513178E-3</v>
      </c>
      <c r="AR86" s="24">
        <f t="shared" si="52"/>
        <v>1.2720500987155603E-3</v>
      </c>
      <c r="AS86" s="35">
        <f t="shared" si="74"/>
        <v>44348</v>
      </c>
      <c r="AT86" s="19">
        <f t="shared" si="27"/>
        <v>475.68026733398438</v>
      </c>
      <c r="AU86" s="19">
        <f t="shared" si="28"/>
        <v>468.78121948242188</v>
      </c>
      <c r="AV86" s="52">
        <f t="shared" si="40"/>
        <v>6.8990478515624787E-2</v>
      </c>
      <c r="AW86" s="52">
        <f t="shared" si="75"/>
        <v>3.9351120509167892E-3</v>
      </c>
    </row>
    <row r="87" spans="2:50" x14ac:dyDescent="0.25">
      <c r="B87" s="110">
        <f t="shared" si="24"/>
        <v>87</v>
      </c>
      <c r="D87" s="37">
        <f>+GBA!A60</f>
        <v>44378</v>
      </c>
      <c r="E87" s="225">
        <f>'Salida Stata'!D57</f>
        <v>490.3311767578125</v>
      </c>
      <c r="F87" s="225">
        <f>'Salida Stata'!J57</f>
        <v>490.94683837890625</v>
      </c>
      <c r="G87" s="225">
        <f>'Salida Stata'!P57</f>
        <v>487.549072265625</v>
      </c>
      <c r="H87" s="225">
        <f>'Salida Stata'!V57</f>
        <v>486.80746459960938</v>
      </c>
      <c r="I87" s="225">
        <f>'Salida Stata'!AB57</f>
        <v>487.9739990234375</v>
      </c>
      <c r="J87" s="225">
        <f>'Salida Stata'!AH57</f>
        <v>486.8074951171875</v>
      </c>
      <c r="K87" s="225">
        <f>'Salida Stata'!AN57</f>
        <v>487.51443481445313</v>
      </c>
      <c r="L87" s="19">
        <f>'Salida Stata'!AT57</f>
        <v>486.68356323242188</v>
      </c>
      <c r="M87" s="225">
        <f>'Salida Stata'!AZ57</f>
        <v>484.81814575195313</v>
      </c>
      <c r="N87" s="225">
        <f>'Salida Stata'!BF57</f>
        <v>483.42034912109375</v>
      </c>
      <c r="O87" s="19" cm="1">
        <f t="array" ref="O87">+SUMPRODUCT($E$30:$N$30/100,$E87:$N87)/$D$14*100</f>
        <v>482.24769917046649</v>
      </c>
      <c r="Q87" s="24">
        <f t="shared" si="29"/>
        <v>3.0799910002450082E-2</v>
      </c>
      <c r="R87" s="24">
        <f t="shared" si="30"/>
        <v>3.0576991548643351E-2</v>
      </c>
      <c r="S87" s="24">
        <f t="shared" si="54"/>
        <v>3.0426992323400182E-2</v>
      </c>
      <c r="T87" s="24">
        <f t="shared" si="55"/>
        <v>3.0449795204677166E-2</v>
      </c>
      <c r="U87" s="24">
        <f t="shared" si="56"/>
        <v>3.0782094897207291E-2</v>
      </c>
      <c r="V87" s="24">
        <f t="shared" si="57"/>
        <v>3.0821760016915389E-2</v>
      </c>
      <c r="W87" s="24">
        <f t="shared" si="58"/>
        <v>3.0205145623798835E-2</v>
      </c>
      <c r="X87" s="24">
        <f t="shared" si="59"/>
        <v>3.0568656048110876E-2</v>
      </c>
      <c r="Y87" s="24">
        <f t="shared" si="60"/>
        <v>3.1338389361424079E-2</v>
      </c>
      <c r="Z87" s="24">
        <f t="shared" si="61"/>
        <v>3.1228063391350869E-2</v>
      </c>
      <c r="AA87" s="24">
        <f t="shared" si="62"/>
        <v>3.0834454480241247E-2</v>
      </c>
      <c r="AB87" s="24">
        <f>+GBA!Y60</f>
        <v>3.0798640611724659E-2</v>
      </c>
      <c r="AD87" s="24">
        <f t="shared" si="63"/>
        <v>0.50683851838291427</v>
      </c>
      <c r="AE87" s="24">
        <f t="shared" si="64"/>
        <v>0.5100094285562764</v>
      </c>
      <c r="AF87" s="24">
        <f t="shared" si="65"/>
        <v>0.5018023311013744</v>
      </c>
      <c r="AG87" s="24">
        <f t="shared" si="66"/>
        <v>0.50707949234523331</v>
      </c>
      <c r="AH87" s="24">
        <f t="shared" si="67"/>
        <v>0.5038227261026833</v>
      </c>
      <c r="AI87" s="24">
        <f t="shared" si="68"/>
        <v>0.50293068368486682</v>
      </c>
      <c r="AJ87" s="24">
        <f t="shared" si="69"/>
        <v>0.50829545491024652</v>
      </c>
      <c r="AK87" s="24">
        <f t="shared" si="70"/>
        <v>0.50581941078931969</v>
      </c>
      <c r="AL87" s="24">
        <f t="shared" si="71"/>
        <v>0.50162469026343737</v>
      </c>
      <c r="AM87" s="24">
        <f t="shared" si="72"/>
        <v>0.50272622404025302</v>
      </c>
      <c r="AN87" s="24">
        <f t="shared" si="73"/>
        <v>0.5043746678650971</v>
      </c>
      <c r="AO87" s="24">
        <f>+GBA!AV60</f>
        <v>0.50387356678029138</v>
      </c>
      <c r="AQ87" s="24">
        <f t="shared" si="53"/>
        <v>-4.2815338890078714E-4</v>
      </c>
      <c r="AR87" s="24">
        <f t="shared" si="52"/>
        <v>4.112294342661249E-3</v>
      </c>
      <c r="AS87" s="35">
        <f t="shared" si="74"/>
        <v>44378</v>
      </c>
      <c r="AT87" s="19">
        <f t="shared" si="27"/>
        <v>490.3311767578125</v>
      </c>
      <c r="AU87" s="19">
        <f t="shared" si="28"/>
        <v>483.42034912109375</v>
      </c>
      <c r="AV87" s="52">
        <f t="shared" si="40"/>
        <v>6.9108276367187749E-2</v>
      </c>
      <c r="AW87" s="52">
        <f t="shared" si="75"/>
        <v>3.5575958280662512E-3</v>
      </c>
    </row>
    <row r="88" spans="2:50" x14ac:dyDescent="0.25">
      <c r="B88" s="110">
        <f t="shared" si="24"/>
        <v>88</v>
      </c>
      <c r="D88" s="37">
        <f>+GBA!A61</f>
        <v>44409</v>
      </c>
      <c r="E88" s="225">
        <f>'Salida Stata'!D58</f>
        <v>501.66519165039063</v>
      </c>
      <c r="F88" s="225">
        <f>'Salida Stata'!J58</f>
        <v>502.462890625</v>
      </c>
      <c r="G88" s="225">
        <f>'Salida Stata'!P58</f>
        <v>499.46160888671875</v>
      </c>
      <c r="H88" s="225">
        <f>'Salida Stata'!V58</f>
        <v>498.52447509765625</v>
      </c>
      <c r="I88" s="225">
        <f>'Salida Stata'!AB58</f>
        <v>499.8486328125</v>
      </c>
      <c r="J88" s="225">
        <f>'Salida Stata'!AH58</f>
        <v>498.93545532226563</v>
      </c>
      <c r="K88" s="225">
        <f>'Salida Stata'!AN58</f>
        <v>499.96533203125</v>
      </c>
      <c r="L88" s="19">
        <f>'Salida Stata'!AT58</f>
        <v>499.57315063476563</v>
      </c>
      <c r="M88" s="225">
        <f>'Salida Stata'!AZ58</f>
        <v>497.84506225585938</v>
      </c>
      <c r="N88" s="225">
        <f>'Salida Stata'!BF58</f>
        <v>496.93020629882813</v>
      </c>
      <c r="O88" s="19" cm="1">
        <f t="array" ref="O88">+SUMPRODUCT($E$30:$N$30/100,$E88:$N88)/$D$14*100</f>
        <v>494.74303157400436</v>
      </c>
      <c r="Q88" s="24">
        <f t="shared" si="29"/>
        <v>2.3115019867839814E-2</v>
      </c>
      <c r="R88" s="24">
        <f t="shared" si="30"/>
        <v>2.3456821280526841E-2</v>
      </c>
      <c r="S88" s="24">
        <f t="shared" si="54"/>
        <v>2.4433513052822597E-2</v>
      </c>
      <c r="T88" s="24">
        <f t="shared" si="55"/>
        <v>2.4069085521693623E-2</v>
      </c>
      <c r="U88" s="24">
        <f t="shared" si="56"/>
        <v>2.4334562523467884E-2</v>
      </c>
      <c r="V88" s="24">
        <f t="shared" si="57"/>
        <v>2.491325693775237E-2</v>
      </c>
      <c r="W88" s="24">
        <f t="shared" si="58"/>
        <v>2.5539545760395077E-2</v>
      </c>
      <c r="X88" s="24">
        <f t="shared" si="59"/>
        <v>2.6484534050697173E-2</v>
      </c>
      <c r="Y88" s="24">
        <f t="shared" si="60"/>
        <v>2.6869696644092222E-2</v>
      </c>
      <c r="Z88" s="24">
        <f t="shared" si="61"/>
        <v>2.7946397379209786E-2</v>
      </c>
      <c r="AA88" s="24">
        <f t="shared" si="62"/>
        <v>2.5910610719411586E-2</v>
      </c>
      <c r="AB88" s="24">
        <f>+GBA!Y61</f>
        <v>2.5963321656707228E-2</v>
      </c>
      <c r="AD88" s="24">
        <f t="shared" si="63"/>
        <v>0.49688336066173111</v>
      </c>
      <c r="AE88" s="24">
        <f t="shared" si="64"/>
        <v>0.50056177522429079</v>
      </c>
      <c r="AF88" s="24">
        <f t="shared" si="65"/>
        <v>0.49518679331107207</v>
      </c>
      <c r="AG88" s="24">
        <f t="shared" si="66"/>
        <v>0.50035617690474732</v>
      </c>
      <c r="AH88" s="24">
        <f t="shared" si="67"/>
        <v>0.49732454107923929</v>
      </c>
      <c r="AI88" s="24">
        <f t="shared" si="68"/>
        <v>0.49787295134196974</v>
      </c>
      <c r="AJ88" s="24">
        <f t="shared" si="69"/>
        <v>0.50424369556161341</v>
      </c>
      <c r="AK88" s="24">
        <f t="shared" si="70"/>
        <v>0.50368296399283818</v>
      </c>
      <c r="AL88" s="24">
        <f t="shared" si="71"/>
        <v>0.50031154200832439</v>
      </c>
      <c r="AM88" s="24">
        <f t="shared" si="72"/>
        <v>0.50345602462344829</v>
      </c>
      <c r="AN88" s="24">
        <f t="shared" si="73"/>
        <v>0.50098782522466201</v>
      </c>
      <c r="AO88" s="24">
        <f>+GBA!AV61</f>
        <v>0.50105517033463975</v>
      </c>
      <c r="AQ88" s="24">
        <f t="shared" si="53"/>
        <v>-4.831377511369972E-3</v>
      </c>
      <c r="AR88" s="24">
        <f t="shared" si="52"/>
        <v>-6.5726639617171845E-3</v>
      </c>
      <c r="AS88" s="35">
        <f t="shared" si="74"/>
        <v>44409</v>
      </c>
      <c r="AT88" s="19">
        <f t="shared" si="27"/>
        <v>501.66519165039063</v>
      </c>
      <c r="AU88" s="19">
        <f t="shared" si="28"/>
        <v>496.93020629882813</v>
      </c>
      <c r="AV88" s="52">
        <f t="shared" si="40"/>
        <v>4.7349853515624929E-2</v>
      </c>
      <c r="AW88" s="52">
        <f t="shared" si="75"/>
        <v>-2.1635469745311386E-3</v>
      </c>
    </row>
    <row r="89" spans="2:50" x14ac:dyDescent="0.25">
      <c r="B89" s="110">
        <f t="shared" si="24"/>
        <v>89</v>
      </c>
      <c r="D89" s="37">
        <f>+GBA!A62</f>
        <v>44440</v>
      </c>
      <c r="E89" s="225">
        <f>'Salida Stata'!D59</f>
        <v>520.42303466796875</v>
      </c>
      <c r="F89" s="225">
        <f>'Salida Stata'!J59</f>
        <v>521.5653076171875</v>
      </c>
      <c r="G89" s="225">
        <f>'Salida Stata'!P59</f>
        <v>518.3240966796875</v>
      </c>
      <c r="H89" s="225">
        <f>'Salida Stata'!V59</f>
        <v>517.646728515625</v>
      </c>
      <c r="I89" s="225">
        <f>'Salida Stata'!AB59</f>
        <v>518.8232421875</v>
      </c>
      <c r="J89" s="225">
        <f>'Salida Stata'!AH59</f>
        <v>517.83734130859375</v>
      </c>
      <c r="K89" s="225">
        <f>'Salida Stata'!AN59</f>
        <v>519.21246337890625</v>
      </c>
      <c r="L89" s="19">
        <f>'Salida Stata'!AT59</f>
        <v>518.867431640625</v>
      </c>
      <c r="M89" s="225">
        <f>'Salida Stata'!AZ59</f>
        <v>516.9173583984375</v>
      </c>
      <c r="N89" s="225">
        <f>'Salida Stata'!BF59</f>
        <v>516.23480224609375</v>
      </c>
      <c r="O89" s="19" cm="1">
        <f t="array" ref="O89">+SUMPRODUCT($E$30:$N$30/100,$E89:$N89)/$D$14*100</f>
        <v>513.71624854516313</v>
      </c>
      <c r="Q89" s="24">
        <f t="shared" si="29"/>
        <v>3.7391159143149055E-2</v>
      </c>
      <c r="R89" s="24">
        <f t="shared" si="30"/>
        <v>3.8017567761922777E-2</v>
      </c>
      <c r="S89" s="24">
        <f t="shared" si="54"/>
        <v>3.7765640956894719E-2</v>
      </c>
      <c r="T89" s="24">
        <f t="shared" si="55"/>
        <v>3.8357702325894527E-2</v>
      </c>
      <c r="U89" s="24">
        <f t="shared" si="56"/>
        <v>3.7960710762047212E-2</v>
      </c>
      <c r="V89" s="24">
        <f t="shared" si="57"/>
        <v>3.788443131210073E-2</v>
      </c>
      <c r="W89" s="24">
        <f t="shared" si="58"/>
        <v>3.8496931916177868E-2</v>
      </c>
      <c r="X89" s="24">
        <f t="shared" si="59"/>
        <v>3.8621533165550836E-2</v>
      </c>
      <c r="Y89" s="24">
        <f t="shared" si="60"/>
        <v>3.8309702332201212E-2</v>
      </c>
      <c r="Z89" s="24">
        <f t="shared" si="61"/>
        <v>3.8847700748657621E-2</v>
      </c>
      <c r="AA89" s="24">
        <f t="shared" si="62"/>
        <v>3.8349639631701793E-2</v>
      </c>
      <c r="AB89" s="24">
        <f>+GBA!Y62</f>
        <v>3.8361116690098562E-2</v>
      </c>
      <c r="AD89" s="24">
        <f t="shared" si="63"/>
        <v>0.50897324348217965</v>
      </c>
      <c r="AE89" s="24">
        <f t="shared" si="64"/>
        <v>0.51268763714017185</v>
      </c>
      <c r="AF89" s="24">
        <f t="shared" si="65"/>
        <v>0.50850653230912002</v>
      </c>
      <c r="AG89" s="24">
        <f t="shared" si="66"/>
        <v>0.51441124887014533</v>
      </c>
      <c r="AH89" s="24">
        <f t="shared" si="67"/>
        <v>0.5115996924661772</v>
      </c>
      <c r="AI89" s="24">
        <f t="shared" si="68"/>
        <v>0.51280690885434344</v>
      </c>
      <c r="AJ89" s="24">
        <f t="shared" si="69"/>
        <v>0.51900127199826218</v>
      </c>
      <c r="AK89" s="24">
        <f t="shared" si="70"/>
        <v>0.51925074026874318</v>
      </c>
      <c r="AL89" s="24">
        <f t="shared" si="71"/>
        <v>0.5167027284328729</v>
      </c>
      <c r="AM89" s="24">
        <f t="shared" si="72"/>
        <v>0.52037904179168359</v>
      </c>
      <c r="AN89" s="24">
        <f t="shared" si="73"/>
        <v>0.51620837718342294</v>
      </c>
      <c r="AO89" s="24">
        <f>+GBA!AV62</f>
        <v>0.51657377530067472</v>
      </c>
      <c r="AQ89" s="24">
        <f t="shared" si="53"/>
        <v>-1.4565416055085656E-3</v>
      </c>
      <c r="AR89" s="24">
        <f t="shared" si="52"/>
        <v>-1.1405798309503945E-2</v>
      </c>
      <c r="AS89" s="35">
        <f t="shared" si="74"/>
        <v>44440</v>
      </c>
      <c r="AT89" s="19">
        <f t="shared" si="27"/>
        <v>520.42303466796875</v>
      </c>
      <c r="AU89" s="19">
        <f t="shared" si="28"/>
        <v>516.23480224609375</v>
      </c>
      <c r="AV89" s="52">
        <f t="shared" si="40"/>
        <v>4.1882324218749822E-2</v>
      </c>
      <c r="AW89" s="52">
        <f t="shared" si="75"/>
        <v>-4.0429143129752099E-3</v>
      </c>
    </row>
    <row r="90" spans="2:50" x14ac:dyDescent="0.25">
      <c r="B90" s="110">
        <f t="shared" si="24"/>
        <v>90</v>
      </c>
      <c r="D90" s="37">
        <f>+GBA!A63</f>
        <v>44470</v>
      </c>
      <c r="E90" s="225">
        <f>'Salida Stata'!D60</f>
        <v>539.73046875</v>
      </c>
      <c r="F90" s="225">
        <f>'Salida Stata'!J60</f>
        <v>541.10601806640625</v>
      </c>
      <c r="G90" s="225">
        <f>'Salida Stata'!P60</f>
        <v>537.63043212890625</v>
      </c>
      <c r="H90" s="225">
        <f>'Salida Stata'!V60</f>
        <v>536.4219970703125</v>
      </c>
      <c r="I90" s="225">
        <f>'Salida Stata'!AB60</f>
        <v>538.30029296875</v>
      </c>
      <c r="J90" s="225">
        <f>'Salida Stata'!AH60</f>
        <v>536.8897705078125</v>
      </c>
      <c r="K90" s="225">
        <f>'Salida Stata'!AN60</f>
        <v>538.81201171875</v>
      </c>
      <c r="L90" s="19">
        <f>'Salida Stata'!AT60</f>
        <v>538.7020263671875</v>
      </c>
      <c r="M90" s="225">
        <f>'Salida Stata'!AZ60</f>
        <v>536.4468994140625</v>
      </c>
      <c r="N90" s="225">
        <f>'Salida Stata'!BF60</f>
        <v>536.0081787109375</v>
      </c>
      <c r="O90" s="19" cm="1">
        <f t="array" ref="O90">+SUMPRODUCT($E$30:$N$30/100,$E90:$N90)/$D$14*100</f>
        <v>533.06688375759018</v>
      </c>
      <c r="Q90" s="24">
        <f t="shared" si="29"/>
        <v>3.7099499437701633E-2</v>
      </c>
      <c r="R90" s="24">
        <f t="shared" si="30"/>
        <v>3.7465510385443546E-2</v>
      </c>
      <c r="S90" s="24">
        <f t="shared" si="54"/>
        <v>3.7247613168850169E-2</v>
      </c>
      <c r="T90" s="24">
        <f t="shared" si="55"/>
        <v>3.6270428306436786E-2</v>
      </c>
      <c r="U90" s="24">
        <f t="shared" si="56"/>
        <v>3.7540821608395003E-2</v>
      </c>
      <c r="V90" s="24">
        <f t="shared" si="57"/>
        <v>3.6792304608765036E-2</v>
      </c>
      <c r="W90" s="24">
        <f t="shared" si="58"/>
        <v>3.7748609138337663E-2</v>
      </c>
      <c r="X90" s="24">
        <f t="shared" si="59"/>
        <v>3.8226709785670776E-2</v>
      </c>
      <c r="Y90" s="24">
        <f t="shared" si="60"/>
        <v>3.7780780038289441E-2</v>
      </c>
      <c r="Z90" s="24">
        <f t="shared" si="61"/>
        <v>3.8303067477844399E-2</v>
      </c>
      <c r="AA90" s="24">
        <f t="shared" si="62"/>
        <v>3.7667944643035467E-2</v>
      </c>
      <c r="AB90" s="24">
        <f>+GBA!Y63</f>
        <v>3.771760154738879E-2</v>
      </c>
      <c r="AD90" s="24">
        <f t="shared" si="63"/>
        <v>0.50661189241056714</v>
      </c>
      <c r="AE90" s="24">
        <f t="shared" si="64"/>
        <v>0.51096738336718839</v>
      </c>
      <c r="AF90" s="24">
        <f t="shared" si="65"/>
        <v>0.50881195753076591</v>
      </c>
      <c r="AG90" s="24">
        <f t="shared" si="66"/>
        <v>0.51340607105902158</v>
      </c>
      <c r="AH90" s="24">
        <f t="shared" si="67"/>
        <v>0.51238842410095153</v>
      </c>
      <c r="AI90" s="24">
        <f t="shared" si="68"/>
        <v>0.51380757091195761</v>
      </c>
      <c r="AJ90" s="24">
        <f t="shared" si="69"/>
        <v>0.52110860279928284</v>
      </c>
      <c r="AK90" s="24">
        <f t="shared" si="70"/>
        <v>0.52292625800763637</v>
      </c>
      <c r="AL90" s="24">
        <f t="shared" si="71"/>
        <v>0.52125318440565716</v>
      </c>
      <c r="AM90" s="24">
        <f t="shared" si="72"/>
        <v>0.52619208041204257</v>
      </c>
      <c r="AN90" s="24">
        <f t="shared" si="73"/>
        <v>0.51885458039217736</v>
      </c>
      <c r="AO90" s="24">
        <f>+GBA!AV63</f>
        <v>0.51983002832861192</v>
      </c>
      <c r="AQ90" s="24">
        <f t="shared" si="53"/>
        <v>-1.2035680401427662E-3</v>
      </c>
      <c r="AR90" s="24">
        <f t="shared" si="52"/>
        <v>-1.9580188001475429E-2</v>
      </c>
      <c r="AS90" s="35">
        <f t="shared" si="74"/>
        <v>44470</v>
      </c>
      <c r="AT90" s="19">
        <f t="shared" si="27"/>
        <v>539.73046875</v>
      </c>
      <c r="AU90" s="19">
        <f t="shared" si="28"/>
        <v>536.0081787109375</v>
      </c>
      <c r="AV90" s="52">
        <f t="shared" si="40"/>
        <v>3.7222900390625036E-2</v>
      </c>
      <c r="AW90" s="52">
        <f t="shared" si="75"/>
        <v>-5.7367461800632569E-3</v>
      </c>
    </row>
    <row r="91" spans="2:50" x14ac:dyDescent="0.25">
      <c r="B91" s="110">
        <f t="shared" si="24"/>
        <v>91</v>
      </c>
      <c r="D91" s="37">
        <f>+GBA!A64</f>
        <v>44501</v>
      </c>
      <c r="E91" s="225">
        <f>'Salida Stata'!D61</f>
        <v>551.16143798828125</v>
      </c>
      <c r="F91" s="225">
        <f>'Salida Stata'!J61</f>
        <v>552.37335205078125</v>
      </c>
      <c r="G91" s="225">
        <f>'Salida Stata'!P61</f>
        <v>548.95501708984375</v>
      </c>
      <c r="H91" s="225">
        <f>'Salida Stata'!V61</f>
        <v>547.98382568359375</v>
      </c>
      <c r="I91" s="225">
        <f>'Salida Stata'!AB61</f>
        <v>550.2022705078125</v>
      </c>
      <c r="J91" s="225">
        <f>'Salida Stata'!AH61</f>
        <v>548.60943603515625</v>
      </c>
      <c r="K91" s="225">
        <f>'Salida Stata'!AN61</f>
        <v>550.8050537109375</v>
      </c>
      <c r="L91" s="19">
        <f>'Salida Stata'!AT61</f>
        <v>550.95135498046875</v>
      </c>
      <c r="M91" s="225">
        <f>'Salida Stata'!AZ61</f>
        <v>548.646240234375</v>
      </c>
      <c r="N91" s="225">
        <f>'Salida Stata'!BF61</f>
        <v>548.70318603515625</v>
      </c>
      <c r="O91" s="19" cm="1">
        <f t="array" ref="O91">+SUMPRODUCT($E$30:$N$30/100,$E91:$N91)/$D$14*100</f>
        <v>545.02890281195539</v>
      </c>
      <c r="Q91" s="24">
        <f t="shared" si="29"/>
        <v>2.1179032684137677E-2</v>
      </c>
      <c r="R91" s="24">
        <f t="shared" si="30"/>
        <v>2.0822784460313049E-2</v>
      </c>
      <c r="S91" s="24">
        <f t="shared" si="54"/>
        <v>2.1063883820888751E-2</v>
      </c>
      <c r="T91" s="24">
        <f t="shared" si="55"/>
        <v>2.1553606444975282E-2</v>
      </c>
      <c r="U91" s="24">
        <f t="shared" si="56"/>
        <v>2.2110293630758671E-2</v>
      </c>
      <c r="V91" s="24">
        <f t="shared" si="57"/>
        <v>2.1828811370830925E-2</v>
      </c>
      <c r="W91" s="24">
        <f t="shared" si="58"/>
        <v>2.2258304810115481E-2</v>
      </c>
      <c r="X91" s="24">
        <f t="shared" si="59"/>
        <v>2.2738597617473877E-2</v>
      </c>
      <c r="Y91" s="24">
        <f t="shared" si="60"/>
        <v>2.2741003505915236E-2</v>
      </c>
      <c r="Z91" s="24">
        <f t="shared" si="61"/>
        <v>2.368435376256639E-2</v>
      </c>
      <c r="AA91" s="24">
        <f t="shared" si="62"/>
        <v>2.2439996591131051E-2</v>
      </c>
      <c r="AB91" s="24">
        <f>+GBA!Y64</f>
        <v>2.2739981360671013E-2</v>
      </c>
      <c r="AD91" s="24">
        <f t="shared" si="63"/>
        <v>0.49810207888327707</v>
      </c>
      <c r="AE91" s="24">
        <f t="shared" si="64"/>
        <v>0.50088472592153654</v>
      </c>
      <c r="AF91" s="24">
        <f t="shared" si="65"/>
        <v>0.49953487984361233</v>
      </c>
      <c r="AG91" s="24">
        <f t="shared" si="66"/>
        <v>0.5033535144211585</v>
      </c>
      <c r="AH91" s="24">
        <f t="shared" si="67"/>
        <v>0.50360020325967736</v>
      </c>
      <c r="AI91" s="24">
        <f t="shared" si="68"/>
        <v>0.50496663668202735</v>
      </c>
      <c r="AJ91" s="24">
        <f t="shared" si="69"/>
        <v>0.51047836526572121</v>
      </c>
      <c r="AK91" s="24">
        <f t="shared" si="70"/>
        <v>0.51272346588256346</v>
      </c>
      <c r="AL91" s="24">
        <f t="shared" si="71"/>
        <v>0.51092281813624418</v>
      </c>
      <c r="AM91" s="24">
        <f t="shared" si="72"/>
        <v>0.51472632551672604</v>
      </c>
      <c r="AN91" s="24">
        <f t="shared" si="73"/>
        <v>0.50866473056794881</v>
      </c>
      <c r="AO91" s="24">
        <f>+GBA!AV64</f>
        <v>0.5094910591471804</v>
      </c>
      <c r="AQ91" s="24">
        <f t="shared" si="53"/>
        <v>-2.5053210784287128E-3</v>
      </c>
      <c r="AR91" s="24">
        <f t="shared" si="52"/>
        <v>-1.6624246633448969E-2</v>
      </c>
      <c r="AS91" s="35">
        <f t="shared" si="74"/>
        <v>44501</v>
      </c>
      <c r="AT91" s="19">
        <f t="shared" si="27"/>
        <v>551.16143798828125</v>
      </c>
      <c r="AU91" s="19">
        <f t="shared" si="28"/>
        <v>548.70318603515625</v>
      </c>
      <c r="AV91" s="52">
        <f t="shared" si="40"/>
        <v>2.458251953124968E-2</v>
      </c>
      <c r="AW91" s="52">
        <f t="shared" si="75"/>
        <v>-9.1949641849569108E-3</v>
      </c>
    </row>
    <row r="92" spans="2:50" x14ac:dyDescent="0.25">
      <c r="B92" s="110">
        <f t="shared" si="24"/>
        <v>92</v>
      </c>
      <c r="D92" s="37">
        <f>+GBA!A65</f>
        <v>44531</v>
      </c>
      <c r="E92" s="225">
        <f>'Salida Stata'!D62</f>
        <v>573.46417236328125</v>
      </c>
      <c r="F92" s="225">
        <f>'Salida Stata'!J62</f>
        <v>574.89825439453125</v>
      </c>
      <c r="G92" s="225">
        <f>'Salida Stata'!P62</f>
        <v>570.7054443359375</v>
      </c>
      <c r="H92" s="225">
        <f>'Salida Stata'!V62</f>
        <v>570.86846923828125</v>
      </c>
      <c r="I92" s="225">
        <f>'Salida Stata'!AB62</f>
        <v>572.39459228515625</v>
      </c>
      <c r="J92" s="225">
        <f>'Salida Stata'!AH62</f>
        <v>570.62158203125</v>
      </c>
      <c r="K92" s="225">
        <f>'Salida Stata'!AN62</f>
        <v>573.5184326171875</v>
      </c>
      <c r="L92" s="19">
        <f>'Salida Stata'!AT62</f>
        <v>572.95013427734375</v>
      </c>
      <c r="M92" s="225">
        <f>'Salida Stata'!AZ62</f>
        <v>570.13946533203125</v>
      </c>
      <c r="N92" s="225">
        <f>'Salida Stata'!BF62</f>
        <v>570.58172607421875</v>
      </c>
      <c r="O92" s="19" cm="1">
        <f t="array" ref="O92">+SUMPRODUCT($E$30:$N$30/100,$E92:$N92)/$D$14*100</f>
        <v>566.9132220959483</v>
      </c>
      <c r="Q92" s="24">
        <f t="shared" si="29"/>
        <v>4.0464976026632238E-2</v>
      </c>
      <c r="R92" s="24">
        <f t="shared" si="30"/>
        <v>4.0778401528825503E-2</v>
      </c>
      <c r="S92" s="24">
        <f t="shared" si="54"/>
        <v>3.9621510996289855E-2</v>
      </c>
      <c r="T92" s="24">
        <f t="shared" si="55"/>
        <v>4.1761531056395018E-2</v>
      </c>
      <c r="U92" s="24">
        <f t="shared" si="56"/>
        <v>4.0334842233314072E-2</v>
      </c>
      <c r="V92" s="24">
        <f t="shared" si="57"/>
        <v>4.0123527869256659E-2</v>
      </c>
      <c r="W92" s="24">
        <f t="shared" si="58"/>
        <v>4.1236693006397207E-2</v>
      </c>
      <c r="X92" s="24">
        <f t="shared" si="59"/>
        <v>3.9928714391953557E-2</v>
      </c>
      <c r="Y92" s="24">
        <f t="shared" si="60"/>
        <v>3.9175015741426789E-2</v>
      </c>
      <c r="Z92" s="24">
        <f t="shared" si="61"/>
        <v>3.9873178424848277E-2</v>
      </c>
      <c r="AA92" s="24">
        <f t="shared" si="62"/>
        <v>4.015258488327067E-2</v>
      </c>
      <c r="AB92" s="24">
        <f>+GBA!Y65</f>
        <v>4.0641516311281212E-2</v>
      </c>
      <c r="AD92" s="24">
        <f t="shared" si="63"/>
        <v>0.50722915628962828</v>
      </c>
      <c r="AE92" s="24">
        <f t="shared" si="64"/>
        <v>0.50984821823514714</v>
      </c>
      <c r="AF92" s="24">
        <f t="shared" si="65"/>
        <v>0.50653871623134838</v>
      </c>
      <c r="AG92" s="24">
        <f t="shared" si="66"/>
        <v>0.51319953114496575</v>
      </c>
      <c r="AH92" s="24">
        <f t="shared" si="67"/>
        <v>0.51054002927139397</v>
      </c>
      <c r="AI92" s="24">
        <f t="shared" si="68"/>
        <v>0.51269892263210393</v>
      </c>
      <c r="AJ92" s="24">
        <f t="shared" si="69"/>
        <v>0.5169153390364607</v>
      </c>
      <c r="AK92" s="24">
        <f t="shared" si="70"/>
        <v>0.51641591264920694</v>
      </c>
      <c r="AL92" s="24">
        <f t="shared" si="71"/>
        <v>0.51409889528329478</v>
      </c>
      <c r="AM92" s="24">
        <f t="shared" si="72"/>
        <v>0.51702168573814022</v>
      </c>
      <c r="AN92" s="24">
        <f t="shared" si="73"/>
        <v>0.51395055501783182</v>
      </c>
      <c r="AO92" s="24">
        <f>+GBA!AV65</f>
        <v>0.51418721824449731</v>
      </c>
      <c r="AQ92" s="24">
        <f t="shared" si="53"/>
        <v>5.9179760178396101E-4</v>
      </c>
      <c r="AR92" s="24">
        <f t="shared" si="52"/>
        <v>-9.7925294485119441E-3</v>
      </c>
      <c r="AS92" s="35">
        <f t="shared" si="74"/>
        <v>44531</v>
      </c>
      <c r="AT92" s="19">
        <f t="shared" si="27"/>
        <v>573.46417236328125</v>
      </c>
      <c r="AU92" s="19">
        <f t="shared" si="28"/>
        <v>570.58172607421875</v>
      </c>
      <c r="AV92" s="52">
        <f t="shared" si="40"/>
        <v>2.882446289062468E-2</v>
      </c>
      <c r="AW92" s="52">
        <f t="shared" si="75"/>
        <v>-8.7601830994954444E-3</v>
      </c>
    </row>
    <row r="93" spans="2:50" x14ac:dyDescent="0.25">
      <c r="B93" s="110">
        <f t="shared" si="24"/>
        <v>93</v>
      </c>
      <c r="D93" s="37">
        <f>+GBA!A66</f>
        <v>44562</v>
      </c>
      <c r="E93" s="225">
        <f>'Salida Stata'!D63</f>
        <v>596.66717529296875</v>
      </c>
      <c r="F93" s="225">
        <f>'Salida Stata'!J63</f>
        <v>598.2806396484375</v>
      </c>
      <c r="G93" s="225">
        <f>'Salida Stata'!P63</f>
        <v>593.224609375</v>
      </c>
      <c r="H93" s="225">
        <f>'Salida Stata'!V63</f>
        <v>593.20550537109375</v>
      </c>
      <c r="I93" s="225">
        <f>'Salida Stata'!AB63</f>
        <v>595.65802001953125</v>
      </c>
      <c r="J93" s="225">
        <f>'Salida Stata'!AH63</f>
        <v>593.1737060546875</v>
      </c>
      <c r="K93" s="225">
        <f>'Salida Stata'!AN63</f>
        <v>596.1248779296875</v>
      </c>
      <c r="L93" s="19">
        <f>'Salida Stata'!AT63</f>
        <v>595.5126953125</v>
      </c>
      <c r="M93" s="225">
        <f>'Salida Stata'!AZ63</f>
        <v>592.65643310546875</v>
      </c>
      <c r="N93" s="225">
        <f>'Salida Stata'!BF63</f>
        <v>592.89385986328125</v>
      </c>
      <c r="O93" s="19" cm="1">
        <f t="array" ref="O93">+SUMPRODUCT($E$30:$N$30/100,$E93:$N93)/$D$14*100</f>
        <v>589.32520315769261</v>
      </c>
      <c r="Q93" s="24">
        <f t="shared" si="29"/>
        <v>4.0461120411527274E-2</v>
      </c>
      <c r="R93" s="24">
        <f t="shared" si="30"/>
        <v>4.0672214735687495E-2</v>
      </c>
      <c r="S93" s="24">
        <f t="shared" si="54"/>
        <v>3.9458472426639357E-2</v>
      </c>
      <c r="T93" s="24">
        <f t="shared" si="55"/>
        <v>3.9128165832345241E-2</v>
      </c>
      <c r="U93" s="24">
        <f t="shared" si="56"/>
        <v>4.0642291258379926E-2</v>
      </c>
      <c r="V93" s="24">
        <f t="shared" si="57"/>
        <v>3.9522031296395088E-2</v>
      </c>
      <c r="W93" s="24">
        <f t="shared" si="58"/>
        <v>3.9417120752925028E-2</v>
      </c>
      <c r="X93" s="24">
        <f t="shared" si="59"/>
        <v>3.9379624308168104E-2</v>
      </c>
      <c r="Y93" s="24">
        <f t="shared" si="60"/>
        <v>3.9493789050937478E-2</v>
      </c>
      <c r="Z93" s="24">
        <f t="shared" si="61"/>
        <v>3.9104185727392604E-2</v>
      </c>
      <c r="AA93" s="24">
        <f t="shared" si="62"/>
        <v>3.9533353938870031E-2</v>
      </c>
      <c r="AB93" s="24">
        <f>+GBA!Y66</f>
        <v>3.9229422066549891E-2</v>
      </c>
      <c r="AD93" s="24">
        <f t="shared" si="63"/>
        <v>0.51835263361115502</v>
      </c>
      <c r="AE93" s="24">
        <f t="shared" si="64"/>
        <v>0.5201789246762194</v>
      </c>
      <c r="AF93" s="24">
        <f t="shared" si="65"/>
        <v>0.51696038932757848</v>
      </c>
      <c r="AG93" s="24">
        <f t="shared" si="66"/>
        <v>0.52106832309801487</v>
      </c>
      <c r="AH93" s="24">
        <f t="shared" si="67"/>
        <v>0.52021829246152174</v>
      </c>
      <c r="AI93" s="24">
        <f t="shared" si="68"/>
        <v>0.52209983840951413</v>
      </c>
      <c r="AJ93" s="24">
        <f t="shared" si="69"/>
        <v>0.52572138136934399</v>
      </c>
      <c r="AK93" s="24">
        <f t="shared" si="70"/>
        <v>0.52636369296637575</v>
      </c>
      <c r="AL93" s="24">
        <f t="shared" si="71"/>
        <v>0.5241702133537518</v>
      </c>
      <c r="AM93" s="24">
        <f t="shared" si="72"/>
        <v>0.52697442239996284</v>
      </c>
      <c r="AN93" s="24">
        <f t="shared" si="73"/>
        <v>0.52368099193993944</v>
      </c>
      <c r="AO93" s="24">
        <f>+GBA!AV66</f>
        <v>0.52388289676425281</v>
      </c>
      <c r="AQ93" s="24">
        <f t="shared" si="53"/>
        <v>1.3569346841346697E-3</v>
      </c>
      <c r="AR93" s="24">
        <f t="shared" si="52"/>
        <v>-8.621788788807816E-3</v>
      </c>
      <c r="AS93" s="35">
        <f t="shared" si="74"/>
        <v>44562</v>
      </c>
      <c r="AT93" s="19">
        <f t="shared" si="27"/>
        <v>596.66717529296875</v>
      </c>
      <c r="AU93" s="19">
        <f t="shared" si="28"/>
        <v>592.89385986328125</v>
      </c>
      <c r="AV93" s="52">
        <f t="shared" si="40"/>
        <v>3.7733154296875071E-2</v>
      </c>
      <c r="AW93" s="52">
        <f t="shared" si="75"/>
        <v>-7.1908222052452508E-3</v>
      </c>
    </row>
    <row r="94" spans="2:50" x14ac:dyDescent="0.25">
      <c r="B94" s="110">
        <f t="shared" si="24"/>
        <v>94</v>
      </c>
      <c r="D94" s="37">
        <f>+GBA!A67</f>
        <v>44593</v>
      </c>
      <c r="E94" s="225">
        <f>'Salida Stata'!D64</f>
        <v>628.823974609375</v>
      </c>
      <c r="F94" s="225">
        <f>'Salida Stata'!J64</f>
        <v>629.91357421875</v>
      </c>
      <c r="G94" s="225">
        <f>'Salida Stata'!P64</f>
        <v>622.9742431640625</v>
      </c>
      <c r="H94" s="225">
        <f>'Salida Stata'!V64</f>
        <v>622.389892578125</v>
      </c>
      <c r="I94" s="225">
        <f>'Salida Stata'!AB64</f>
        <v>625.2650146484375</v>
      </c>
      <c r="J94" s="225">
        <f>'Salida Stata'!AH64</f>
        <v>621.95367431640625</v>
      </c>
      <c r="K94" s="225">
        <f>'Salida Stata'!AN64</f>
        <v>624.06329345703125</v>
      </c>
      <c r="L94" s="19">
        <f>'Salida Stata'!AT64</f>
        <v>622.7650146484375</v>
      </c>
      <c r="M94" s="225">
        <f>'Salida Stata'!AZ64</f>
        <v>619.23907470703125</v>
      </c>
      <c r="N94" s="225">
        <f>'Salida Stata'!BF64</f>
        <v>617.756591796875</v>
      </c>
      <c r="O94" s="19" cm="1">
        <f t="array" ref="O94">+SUMPRODUCT($E$30:$N$30/100,$E94:$N94)/$D$14*100</f>
        <v>616.76018952200809</v>
      </c>
      <c r="Q94" s="24">
        <f t="shared" si="29"/>
        <v>5.3894031124834374E-2</v>
      </c>
      <c r="R94" s="24">
        <f t="shared" si="30"/>
        <v>5.2873070719621884E-2</v>
      </c>
      <c r="S94" s="24">
        <f t="shared" si="54"/>
        <v>5.0149021667198923E-2</v>
      </c>
      <c r="T94" s="24">
        <f t="shared" si="55"/>
        <v>4.9197768636308092E-2</v>
      </c>
      <c r="U94" s="24">
        <f t="shared" si="56"/>
        <v>4.9704685631422274E-2</v>
      </c>
      <c r="V94" s="24">
        <f t="shared" si="57"/>
        <v>4.8518617679701004E-2</v>
      </c>
      <c r="W94" s="24">
        <f t="shared" si="58"/>
        <v>4.6866716290003607E-2</v>
      </c>
      <c r="X94" s="24">
        <f t="shared" si="59"/>
        <v>4.5762784824657121E-2</v>
      </c>
      <c r="Y94" s="24">
        <f t="shared" si="60"/>
        <v>4.4853375609662738E-2</v>
      </c>
      <c r="Z94" s="24">
        <f t="shared" si="61"/>
        <v>4.1934541098683331E-2</v>
      </c>
      <c r="AA94" s="24">
        <f t="shared" si="62"/>
        <v>4.6553220899623327E-2</v>
      </c>
      <c r="AB94" s="24">
        <f>+GBA!Y67</f>
        <v>4.5669025952140174E-2</v>
      </c>
      <c r="AD94" s="24">
        <f t="shared" si="63"/>
        <v>0.54501869103868628</v>
      </c>
      <c r="AE94" s="24">
        <f t="shared" si="64"/>
        <v>0.54545666912849478</v>
      </c>
      <c r="AF94" s="24">
        <f t="shared" si="65"/>
        <v>0.53954836560029551</v>
      </c>
      <c r="AG94" s="24">
        <f t="shared" si="66"/>
        <v>0.53994216553866781</v>
      </c>
      <c r="AH94" s="24">
        <f t="shared" si="67"/>
        <v>0.54063658018972016</v>
      </c>
      <c r="AI94" s="24">
        <f t="shared" si="68"/>
        <v>0.54165184661499932</v>
      </c>
      <c r="AJ94" s="24">
        <f t="shared" si="69"/>
        <v>0.54154251300159961</v>
      </c>
      <c r="AK94" s="24">
        <f t="shared" si="70"/>
        <v>0.54089613732505581</v>
      </c>
      <c r="AL94" s="24">
        <f t="shared" si="71"/>
        <v>0.53755491558204493</v>
      </c>
      <c r="AM94" s="24">
        <f t="shared" si="72"/>
        <v>0.53497833074592394</v>
      </c>
      <c r="AN94" s="24">
        <f t="shared" si="73"/>
        <v>0.53933377335260602</v>
      </c>
      <c r="AO94" s="24">
        <f>+GBA!AV67</f>
        <v>0.53779429987608429</v>
      </c>
      <c r="AQ94" s="24">
        <f t="shared" si="53"/>
        <v>1.1959490026151043E-2</v>
      </c>
      <c r="AR94" s="24">
        <f t="shared" si="52"/>
        <v>1.004036029276234E-2</v>
      </c>
      <c r="AS94" s="35">
        <f t="shared" si="74"/>
        <v>44593</v>
      </c>
      <c r="AT94" s="19">
        <f t="shared" si="27"/>
        <v>628.823974609375</v>
      </c>
      <c r="AU94" s="19">
        <f t="shared" si="28"/>
        <v>617.756591796875</v>
      </c>
      <c r="AV94" s="52">
        <f t="shared" si="40"/>
        <v>0.11067382812499993</v>
      </c>
      <c r="AW94" s="52">
        <f t="shared" si="75"/>
        <v>1.004036029276234E-2</v>
      </c>
    </row>
    <row r="95" spans="2:50" x14ac:dyDescent="0.25">
      <c r="B95" s="110">
        <f t="shared" si="24"/>
        <v>95</v>
      </c>
      <c r="D95" s="37">
        <f>+GBA!A68</f>
        <v>44621</v>
      </c>
      <c r="E95" s="225">
        <f>'Salida Stata'!D65</f>
        <v>671.64501953125</v>
      </c>
      <c r="F95" s="225">
        <f>'Salida Stata'!J65</f>
        <v>671.97235107421875</v>
      </c>
      <c r="G95" s="225">
        <f>'Salida Stata'!P65</f>
        <v>666.21331787109375</v>
      </c>
      <c r="H95" s="225">
        <f>'Salida Stata'!V65</f>
        <v>663.9488525390625</v>
      </c>
      <c r="I95" s="225">
        <f>'Salida Stata'!AB65</f>
        <v>666.99395751953125</v>
      </c>
      <c r="J95" s="225">
        <f>'Salida Stata'!AH65</f>
        <v>665.4576416015625</v>
      </c>
      <c r="K95" s="225">
        <f>'Salida Stata'!AN65</f>
        <v>665.77252197265625</v>
      </c>
      <c r="L95" s="19">
        <f>'Salida Stata'!AT65</f>
        <v>664.81951904296875</v>
      </c>
      <c r="M95" s="225">
        <f>'Salida Stata'!AZ65</f>
        <v>661.04949951171875</v>
      </c>
      <c r="N95" s="225">
        <f>'Salida Stata'!BF65</f>
        <v>658.24835205078125</v>
      </c>
      <c r="O95" s="19" cm="1">
        <f t="array" ref="O95">+SUMPRODUCT($E$30:$N$30/100,$E95:$N95)/$D$14*100</f>
        <v>658.20484126263705</v>
      </c>
      <c r="Q95" s="24">
        <f t="shared" si="29"/>
        <v>6.8097029774469631E-2</v>
      </c>
      <c r="R95" s="24">
        <f t="shared" si="30"/>
        <v>6.676912290330006E-2</v>
      </c>
      <c r="S95" s="24">
        <f t="shared" si="54"/>
        <v>6.9407483826974259E-2</v>
      </c>
      <c r="T95" s="24">
        <f t="shared" si="55"/>
        <v>6.6773192265041192E-2</v>
      </c>
      <c r="U95" s="24">
        <f t="shared" si="56"/>
        <v>6.6738010113289947E-2</v>
      </c>
      <c r="V95" s="24">
        <f t="shared" si="57"/>
        <v>6.9947279165079035E-2</v>
      </c>
      <c r="W95" s="24">
        <f t="shared" si="58"/>
        <v>6.6834933175727418E-2</v>
      </c>
      <c r="X95" s="24">
        <f t="shared" si="59"/>
        <v>6.7528688036966544E-2</v>
      </c>
      <c r="Y95" s="24">
        <f t="shared" si="60"/>
        <v>6.751903507456869E-2</v>
      </c>
      <c r="Z95" s="24">
        <f t="shared" si="61"/>
        <v>6.5546464079205391E-2</v>
      </c>
      <c r="AA95" s="24">
        <f t="shared" si="62"/>
        <v>6.71973523011411E-2</v>
      </c>
      <c r="AB95" s="24">
        <f>+GBA!Y68</f>
        <v>6.6720386784850927E-2</v>
      </c>
      <c r="AD95" s="24">
        <f t="shared" si="63"/>
        <v>0.56628955904412814</v>
      </c>
      <c r="AE95" s="24">
        <f t="shared" si="64"/>
        <v>0.56480169601748997</v>
      </c>
      <c r="AF95" s="24">
        <f t="shared" si="65"/>
        <v>0.5604104726053174</v>
      </c>
      <c r="AG95" s="24">
        <f t="shared" si="66"/>
        <v>0.55990367093247162</v>
      </c>
      <c r="AH95" s="24">
        <f t="shared" si="67"/>
        <v>0.56238675388921111</v>
      </c>
      <c r="AI95" s="24">
        <f t="shared" si="68"/>
        <v>0.56135158413804809</v>
      </c>
      <c r="AJ95" s="24">
        <f t="shared" si="69"/>
        <v>0.5617379103483946</v>
      </c>
      <c r="AK95" s="24">
        <f t="shared" si="70"/>
        <v>0.56182259329669959</v>
      </c>
      <c r="AL95" s="24">
        <f t="shared" si="71"/>
        <v>0.55853932703109255</v>
      </c>
      <c r="AM95" s="24">
        <f t="shared" si="72"/>
        <v>0.55650887097862456</v>
      </c>
      <c r="AN95" s="24">
        <f t="shared" si="73"/>
        <v>0.56015266834350363</v>
      </c>
      <c r="AO95" s="24">
        <f>+GBA!AV68</f>
        <v>0.55924617196701987</v>
      </c>
      <c r="AQ95" s="24">
        <f t="shared" si="53"/>
        <v>2.5505656952642397E-3</v>
      </c>
      <c r="AR95" s="24">
        <f t="shared" si="52"/>
        <v>9.7806880655035844E-3</v>
      </c>
      <c r="AS95" s="35">
        <f t="shared" si="74"/>
        <v>44621</v>
      </c>
      <c r="AT95" s="19">
        <f t="shared" si="27"/>
        <v>671.64501953125</v>
      </c>
      <c r="AU95" s="19">
        <f t="shared" si="28"/>
        <v>658.24835205078125</v>
      </c>
      <c r="AV95" s="52">
        <f t="shared" si="40"/>
        <v>0.13396667480468771</v>
      </c>
      <c r="AW95" s="52">
        <f t="shared" si="75"/>
        <v>1.463914207993966E-2</v>
      </c>
    </row>
    <row r="96" spans="2:50" x14ac:dyDescent="0.25">
      <c r="B96" s="110">
        <f t="shared" si="24"/>
        <v>96</v>
      </c>
      <c r="D96" s="37">
        <f>+GBA!A69</f>
        <v>44652</v>
      </c>
      <c r="E96" s="225">
        <f>'Salida Stata'!D66</f>
        <v>713.52911376953125</v>
      </c>
      <c r="F96" s="225">
        <f>'Salida Stata'!J66</f>
        <v>713.97998046875</v>
      </c>
      <c r="G96" s="225">
        <f>'Salida Stata'!P66</f>
        <v>707.63262939453125</v>
      </c>
      <c r="H96" s="225">
        <f>'Salida Stata'!V66</f>
        <v>704.68597412109375</v>
      </c>
      <c r="I96" s="225">
        <f>'Salida Stata'!AB66</f>
        <v>708.55511474609375</v>
      </c>
      <c r="J96" s="225">
        <f>'Salida Stata'!AH66</f>
        <v>706.50067138671875</v>
      </c>
      <c r="K96" s="225">
        <f>'Salida Stata'!AN66</f>
        <v>707.26519775390625</v>
      </c>
      <c r="L96" s="19">
        <f>'Salida Stata'!AT66</f>
        <v>706.219970703125</v>
      </c>
      <c r="M96" s="225">
        <f>'Salida Stata'!AZ66</f>
        <v>701.52252197265625</v>
      </c>
      <c r="N96" s="225">
        <f>'Salida Stata'!BF66</f>
        <v>698.769287109375</v>
      </c>
      <c r="O96" s="19" cm="1">
        <f t="array" ref="O96">+SUMPRODUCT($E$30:$N$30/100,$E96:$N96)/$D$14*100</f>
        <v>698.91035519981858</v>
      </c>
      <c r="Q96" s="24">
        <f t="shared" si="29"/>
        <v>6.236046277468521E-2</v>
      </c>
      <c r="R96" s="24">
        <f t="shared" si="30"/>
        <v>6.2513925353294031E-2</v>
      </c>
      <c r="S96" s="24">
        <f t="shared" si="54"/>
        <v>6.2171245173834544E-2</v>
      </c>
      <c r="T96" s="24">
        <f t="shared" si="55"/>
        <v>6.135581291577652E-2</v>
      </c>
      <c r="U96" s="24">
        <f t="shared" si="56"/>
        <v>6.2311145038139948E-2</v>
      </c>
      <c r="V96" s="24">
        <f t="shared" si="57"/>
        <v>6.16763971428409E-2</v>
      </c>
      <c r="W96" s="24">
        <f t="shared" si="58"/>
        <v>6.2322601807459632E-2</v>
      </c>
      <c r="X96" s="24">
        <f t="shared" si="59"/>
        <v>6.2273219233625499E-2</v>
      </c>
      <c r="Y96" s="24">
        <f t="shared" si="60"/>
        <v>6.1225403681316903E-2</v>
      </c>
      <c r="Z96" s="24">
        <f t="shared" si="61"/>
        <v>6.1558733770240792E-2</v>
      </c>
      <c r="AA96" s="24">
        <f t="shared" si="62"/>
        <v>6.1843230838436236E-2</v>
      </c>
      <c r="AB96" s="24">
        <f>+GBA!Y69</f>
        <v>6.1791811451880951E-2</v>
      </c>
      <c r="AD96" s="24">
        <f t="shared" si="63"/>
        <v>0.5958362193305069</v>
      </c>
      <c r="AE96" s="24">
        <f t="shared" si="64"/>
        <v>0.59492975359801226</v>
      </c>
      <c r="AF96" s="24">
        <f t="shared" si="65"/>
        <v>0.59075198011274122</v>
      </c>
      <c r="AG96" s="24">
        <f t="shared" si="66"/>
        <v>0.58903317548851564</v>
      </c>
      <c r="AH96" s="24">
        <f t="shared" si="67"/>
        <v>0.59351017150769914</v>
      </c>
      <c r="AI96" s="24">
        <f t="shared" si="68"/>
        <v>0.59181073260406736</v>
      </c>
      <c r="AJ96" s="24">
        <f t="shared" si="69"/>
        <v>0.59302547777705672</v>
      </c>
      <c r="AK96" s="24">
        <f t="shared" si="70"/>
        <v>0.59340181971327821</v>
      </c>
      <c r="AL96" s="24">
        <f t="shared" si="71"/>
        <v>0.58922491557314571</v>
      </c>
      <c r="AM96" s="24">
        <f t="shared" si="72"/>
        <v>0.58808425922509455</v>
      </c>
      <c r="AN96" s="24">
        <f t="shared" si="73"/>
        <v>0.5910277983654002</v>
      </c>
      <c r="AO96" s="24">
        <f>+GBA!AV69</f>
        <v>0.59040506902014034</v>
      </c>
      <c r="AQ96" s="24">
        <f t="shared" si="53"/>
        <v>8.0172900444441808E-4</v>
      </c>
      <c r="AR96" s="24">
        <f t="shared" si="52"/>
        <v>7.7519601054123477E-3</v>
      </c>
      <c r="AS96" s="35">
        <f t="shared" si="74"/>
        <v>44652</v>
      </c>
      <c r="AT96" s="19">
        <f t="shared" si="27"/>
        <v>713.52911376953125</v>
      </c>
      <c r="AU96" s="19">
        <f t="shared" si="28"/>
        <v>698.769287109375</v>
      </c>
      <c r="AV96" s="52">
        <f t="shared" si="40"/>
        <v>0.1475982666015625</v>
      </c>
      <c r="AW96" s="52">
        <f t="shared" si="75"/>
        <v>1.6863346284527125E-2</v>
      </c>
    </row>
    <row r="97" spans="2:49" x14ac:dyDescent="0.25">
      <c r="B97" s="110">
        <f t="shared" ref="B97:B145" si="76">+ROW()</f>
        <v>97</v>
      </c>
      <c r="D97" s="37">
        <f>+GBA!A70</f>
        <v>44682</v>
      </c>
      <c r="E97" s="225">
        <f>'Salida Stata'!D67</f>
        <v>746.35321044921875</v>
      </c>
      <c r="F97" s="225">
        <f>'Salida Stata'!J67</f>
        <v>747.204345703125</v>
      </c>
      <c r="G97" s="225">
        <f>'Salida Stata'!P67</f>
        <v>740.35955810546875</v>
      </c>
      <c r="H97" s="225">
        <f>'Salida Stata'!V67</f>
        <v>737.864990234375</v>
      </c>
      <c r="I97" s="225">
        <f>'Salida Stata'!AB67</f>
        <v>741.73956298828125</v>
      </c>
      <c r="J97" s="225">
        <f>'Salida Stata'!AH67</f>
        <v>739.41790771484375</v>
      </c>
      <c r="K97" s="225">
        <f>'Salida Stata'!AN67</f>
        <v>741.003173828125</v>
      </c>
      <c r="L97" s="19">
        <f>'Salida Stata'!AT67</f>
        <v>740.069091796875</v>
      </c>
      <c r="M97" s="225">
        <f>'Salida Stata'!AZ67</f>
        <v>735.124755859375</v>
      </c>
      <c r="N97" s="225">
        <f>'Salida Stata'!BF67</f>
        <v>732.87969970703125</v>
      </c>
      <c r="O97" s="19" cm="1">
        <f t="array" ref="O97">+SUMPRODUCT($E$30:$N$30/100,$E97:$N97)/$D$14*100</f>
        <v>732.17704639638259</v>
      </c>
      <c r="Q97" s="24">
        <f t="shared" si="29"/>
        <v>4.6002463033750329E-2</v>
      </c>
      <c r="R97" s="24">
        <f t="shared" si="30"/>
        <v>4.6534029165022472E-2</v>
      </c>
      <c r="S97" s="24">
        <f t="shared" si="54"/>
        <v>4.6248473221111253E-2</v>
      </c>
      <c r="T97" s="24">
        <f t="shared" si="55"/>
        <v>4.7083406413279461E-2</v>
      </c>
      <c r="U97" s="24">
        <f t="shared" si="56"/>
        <v>4.6833968948313931E-2</v>
      </c>
      <c r="V97" s="24">
        <f t="shared" si="57"/>
        <v>4.6591939202994759E-2</v>
      </c>
      <c r="W97" s="24">
        <f t="shared" si="58"/>
        <v>4.7702016416701909E-2</v>
      </c>
      <c r="X97" s="24">
        <f t="shared" si="59"/>
        <v>4.79299970235183E-2</v>
      </c>
      <c r="Y97" s="24">
        <f t="shared" si="60"/>
        <v>4.7899009417731175E-2</v>
      </c>
      <c r="Z97" s="24">
        <f t="shared" si="61"/>
        <v>4.8814985470758243E-2</v>
      </c>
      <c r="AA97" s="24">
        <f t="shared" si="62"/>
        <v>4.7597937201907747E-2</v>
      </c>
      <c r="AB97" s="24">
        <f>+GBA!Y70</f>
        <v>4.7808764940239001E-2</v>
      </c>
      <c r="AD97" s="24">
        <f t="shared" si="63"/>
        <v>0.6197939043987537</v>
      </c>
      <c r="AE97" s="24">
        <f t="shared" si="64"/>
        <v>0.61949094005102201</v>
      </c>
      <c r="AF97" s="24">
        <f t="shared" si="65"/>
        <v>0.61442835036062293</v>
      </c>
      <c r="AG97" s="24">
        <f t="shared" si="66"/>
        <v>0.61234222998054322</v>
      </c>
      <c r="AH97" s="24">
        <f t="shared" si="67"/>
        <v>0.61652783201049832</v>
      </c>
      <c r="AI97" s="24">
        <f t="shared" si="68"/>
        <v>0.6144835744006234</v>
      </c>
      <c r="AJ97" s="24">
        <f t="shared" si="69"/>
        <v>0.61450493649881333</v>
      </c>
      <c r="AK97" s="24">
        <f t="shared" si="70"/>
        <v>0.61475282558292843</v>
      </c>
      <c r="AL97" s="24">
        <f t="shared" si="71"/>
        <v>0.61054505047209351</v>
      </c>
      <c r="AM97" s="24">
        <f t="shared" si="72"/>
        <v>0.6094023940587423</v>
      </c>
      <c r="AN97" s="24">
        <f t="shared" si="73"/>
        <v>0.61316401323737946</v>
      </c>
      <c r="AO97" s="24">
        <f>+GBA!AV70</f>
        <v>0.61208406304728546</v>
      </c>
      <c r="AQ97" s="24">
        <f t="shared" ref="AQ97:AQ122" si="77">+Q97-Z97</f>
        <v>-2.8125224370079138E-3</v>
      </c>
      <c r="AR97" s="24">
        <f t="shared" si="52"/>
        <v>1.0391510340011401E-2</v>
      </c>
      <c r="AS97" s="35">
        <f t="shared" si="74"/>
        <v>44682</v>
      </c>
      <c r="AT97" s="19">
        <f t="shared" ref="AT97:AT125" si="78">+E97</f>
        <v>746.35321044921875</v>
      </c>
      <c r="AU97" s="19">
        <f t="shared" ref="AU97:AU125" si="79">+N97</f>
        <v>732.87969970703125</v>
      </c>
      <c r="AV97" s="52">
        <f t="shared" si="40"/>
        <v>0.134735107421875</v>
      </c>
      <c r="AW97" s="52">
        <f t="shared" si="75"/>
        <v>1.2755787590164269E-2</v>
      </c>
    </row>
    <row r="98" spans="2:49" x14ac:dyDescent="0.25">
      <c r="B98" s="110">
        <f t="shared" si="76"/>
        <v>98</v>
      </c>
      <c r="D98" s="37">
        <f>+GBA!A71</f>
        <v>44713</v>
      </c>
      <c r="E98" s="225">
        <f>'Salida Stata'!D68</f>
        <v>786.24505615234375</v>
      </c>
      <c r="F98" s="225">
        <f>'Salida Stata'!J68</f>
        <v>787.142333984375</v>
      </c>
      <c r="G98" s="225">
        <f>'Salida Stata'!P68</f>
        <v>780.196044921875</v>
      </c>
      <c r="H98" s="225">
        <f>'Salida Stata'!V68</f>
        <v>777.188720703125</v>
      </c>
      <c r="I98" s="225">
        <f>'Salida Stata'!AB68</f>
        <v>781.845703125</v>
      </c>
      <c r="J98" s="225">
        <f>'Salida Stata'!AH68</f>
        <v>778.80096435546875</v>
      </c>
      <c r="K98" s="225">
        <f>'Salida Stata'!AN68</f>
        <v>780.76513671875</v>
      </c>
      <c r="L98" s="19">
        <f>'Salida Stata'!AT68</f>
        <v>780.65240478515625</v>
      </c>
      <c r="M98" s="225">
        <f>'Salida Stata'!AZ68</f>
        <v>775.75213623046875</v>
      </c>
      <c r="N98" s="225">
        <f>'Salida Stata'!BF68</f>
        <v>774.06231689453125</v>
      </c>
      <c r="O98" s="19" cm="1">
        <f t="array" ref="O98">+SUMPRODUCT($E$30:$N$30/100,$E98:$N98)/$D$14*100</f>
        <v>772.15876044178174</v>
      </c>
      <c r="Q98" s="24">
        <f t="shared" ref="Q98:Q122" si="80">+E98/E97-1</f>
        <v>5.3449017361518081E-2</v>
      </c>
      <c r="R98" s="24">
        <f t="shared" ref="R98:R122" si="81">+F98/F97-1</f>
        <v>5.3449887585528044E-2</v>
      </c>
      <c r="S98" s="24">
        <f t="shared" ref="S98:S122" si="82">+G98/G97-1</f>
        <v>5.3806946071372597E-2</v>
      </c>
      <c r="T98" s="24">
        <f t="shared" ref="T98:T122" si="83">+H98/H97-1</f>
        <v>5.3293937223202859E-2</v>
      </c>
      <c r="U98" s="24">
        <f t="shared" ref="U98:U122" si="84">+I98/I97-1</f>
        <v>5.4070380141435725E-2</v>
      </c>
      <c r="V98" s="24">
        <f t="shared" ref="V98:V122" si="85">+J98/J97-1</f>
        <v>5.3262243488715999E-2</v>
      </c>
      <c r="W98" s="24">
        <f t="shared" ref="W98:W122" si="86">+K98/K97-1</f>
        <v>5.3659639114916668E-2</v>
      </c>
      <c r="X98" s="24">
        <f t="shared" ref="X98:X122" si="87">+L98/L97-1</f>
        <v>5.4837194848585957E-2</v>
      </c>
      <c r="Y98" s="24">
        <f t="shared" ref="Y98:Y122" si="88">+M98/M97-1</f>
        <v>5.5265966827085844E-2</v>
      </c>
      <c r="Z98" s="24">
        <f t="shared" ref="Z98:Z122" si="89">+N98/N97-1</f>
        <v>5.6192874770528922E-2</v>
      </c>
      <c r="AA98" s="24">
        <f t="shared" ref="AA98:AA122" si="90">+O98/O97-1</f>
        <v>5.4606620409886508E-2</v>
      </c>
      <c r="AB98" s="24">
        <f>+GBA!Y71</f>
        <v>5.4725692558392325E-2</v>
      </c>
      <c r="AD98" s="24">
        <f t="shared" si="63"/>
        <v>0.65288558333302849</v>
      </c>
      <c r="AE98" s="24">
        <f t="shared" si="64"/>
        <v>0.65233934728410015</v>
      </c>
      <c r="AF98" s="24">
        <f t="shared" si="65"/>
        <v>0.64893158396466522</v>
      </c>
      <c r="AG98" s="24">
        <f t="shared" si="66"/>
        <v>0.64511437543918615</v>
      </c>
      <c r="AH98" s="24">
        <f t="shared" si="67"/>
        <v>0.6515481426600751</v>
      </c>
      <c r="AI98" s="24">
        <f t="shared" si="68"/>
        <v>0.64912206330454869</v>
      </c>
      <c r="AJ98" s="24">
        <f t="shared" si="69"/>
        <v>0.64989629830644535</v>
      </c>
      <c r="AK98" s="24">
        <f t="shared" si="70"/>
        <v>0.65305746982040058</v>
      </c>
      <c r="AL98" s="24">
        <f t="shared" si="71"/>
        <v>0.65023311469235079</v>
      </c>
      <c r="AM98" s="24">
        <f t="shared" si="72"/>
        <v>0.65122296867858354</v>
      </c>
      <c r="AN98" s="24">
        <f t="shared" si="73"/>
        <v>0.65053738143555573</v>
      </c>
      <c r="AO98" s="24">
        <f>+GBA!AV71</f>
        <v>0.6497451146983857</v>
      </c>
      <c r="AQ98" s="24">
        <f t="shared" si="77"/>
        <v>-2.7438574090108414E-3</v>
      </c>
      <c r="AR98" s="24">
        <f t="shared" si="52"/>
        <v>1.6626146544449494E-3</v>
      </c>
      <c r="AS98" s="35">
        <f t="shared" si="74"/>
        <v>44713</v>
      </c>
      <c r="AT98" s="19">
        <f t="shared" si="78"/>
        <v>786.24505615234375</v>
      </c>
      <c r="AU98" s="19">
        <f t="shared" si="79"/>
        <v>774.06231689453125</v>
      </c>
      <c r="AV98" s="52">
        <f t="shared" ref="AV98:AV145" si="91">+($AT98/$AT$32)-($AU98/$AU$32)</f>
        <v>0.12182739257812525</v>
      </c>
      <c r="AW98" s="52">
        <f t="shared" si="75"/>
        <v>8.4409200405697327E-3</v>
      </c>
    </row>
    <row r="99" spans="2:49" x14ac:dyDescent="0.25">
      <c r="B99" s="110">
        <f t="shared" si="76"/>
        <v>99</v>
      </c>
      <c r="D99" s="37">
        <f>+GBA!A72</f>
        <v>44743</v>
      </c>
      <c r="E99" s="225">
        <f>'Salida Stata'!D69</f>
        <v>840.28472900390625</v>
      </c>
      <c r="F99" s="225">
        <f>'Salida Stata'!J69</f>
        <v>842.12982177734375</v>
      </c>
      <c r="G99" s="225">
        <f>'Salida Stata'!P69</f>
        <v>834.6766357421875</v>
      </c>
      <c r="H99" s="225">
        <f>'Salida Stata'!V69</f>
        <v>832.4193115234375</v>
      </c>
      <c r="I99" s="225">
        <f>'Salida Stata'!AB69</f>
        <v>837.83563232421875</v>
      </c>
      <c r="J99" s="225">
        <f>'Salida Stata'!AH69</f>
        <v>834.8038330078125</v>
      </c>
      <c r="K99" s="225">
        <f>'Salida Stata'!AN69</f>
        <v>837.21478271484375</v>
      </c>
      <c r="L99" s="19">
        <f>'Salida Stata'!AT69</f>
        <v>837.7525634765625</v>
      </c>
      <c r="M99" s="225">
        <f>'Salida Stata'!AZ69</f>
        <v>833.67730712890625</v>
      </c>
      <c r="N99" s="225">
        <f>'Salida Stata'!BF69</f>
        <v>833.89422607421875</v>
      </c>
      <c r="O99" s="19" cm="1">
        <f t="array" ref="O99">+SUMPRODUCT($E$30:$N$30/100,$E99:$N99)/$D$14*100</f>
        <v>828.79810654127027</v>
      </c>
      <c r="Q99" s="24">
        <f t="shared" si="80"/>
        <v>6.8731335642372215E-2</v>
      </c>
      <c r="R99" s="24">
        <f t="shared" si="81"/>
        <v>6.9857108961008052E-2</v>
      </c>
      <c r="S99" s="24">
        <f t="shared" si="82"/>
        <v>6.982936042154364E-2</v>
      </c>
      <c r="T99" s="24">
        <f t="shared" si="83"/>
        <v>7.1064581032963536E-2</v>
      </c>
      <c r="U99" s="24">
        <f t="shared" si="84"/>
        <v>7.1612504840059543E-2</v>
      </c>
      <c r="V99" s="24">
        <f t="shared" si="85"/>
        <v>7.1909090018515087E-2</v>
      </c>
      <c r="W99" s="24">
        <f t="shared" si="86"/>
        <v>7.2300418322121196E-2</v>
      </c>
      <c r="X99" s="24">
        <f t="shared" si="87"/>
        <v>7.3144152687419028E-2</v>
      </c>
      <c r="Y99" s="24">
        <f t="shared" si="88"/>
        <v>7.4669689186944721E-2</v>
      </c>
      <c r="Z99" s="24">
        <f t="shared" si="89"/>
        <v>7.7295984927580275E-2</v>
      </c>
      <c r="AA99" s="24">
        <f t="shared" si="90"/>
        <v>7.3351943928063434E-2</v>
      </c>
      <c r="AB99" s="24">
        <f>+GBA!Y72</f>
        <v>7.3644907943865023E-2</v>
      </c>
      <c r="AD99" s="24">
        <f t="shared" si="63"/>
        <v>0.71370854808798967</v>
      </c>
      <c r="AE99" s="24">
        <f t="shared" si="64"/>
        <v>0.71531774103696155</v>
      </c>
      <c r="AF99" s="24">
        <f t="shared" si="65"/>
        <v>0.71198487131453625</v>
      </c>
      <c r="AG99" s="24">
        <f t="shared" si="66"/>
        <v>0.70995593136207935</v>
      </c>
      <c r="AH99" s="24">
        <f t="shared" si="67"/>
        <v>0.71696777697366065</v>
      </c>
      <c r="AI99" s="24">
        <f t="shared" si="68"/>
        <v>0.71485410841271668</v>
      </c>
      <c r="AJ99" s="24">
        <f t="shared" si="69"/>
        <v>0.71731280743202142</v>
      </c>
      <c r="AK99" s="24">
        <f t="shared" si="70"/>
        <v>0.72134961351978766</v>
      </c>
      <c r="AL99" s="24">
        <f t="shared" si="71"/>
        <v>0.71956704680653494</v>
      </c>
      <c r="AM99" s="24">
        <f t="shared" si="72"/>
        <v>0.72498784461663912</v>
      </c>
      <c r="AN99" s="24">
        <f t="shared" si="73"/>
        <v>0.71861495237181838</v>
      </c>
      <c r="AO99" s="24">
        <f>+GBA!AV72</f>
        <v>0.71831856583556553</v>
      </c>
      <c r="AQ99" s="24">
        <f t="shared" si="77"/>
        <v>-8.5646492852080591E-3</v>
      </c>
      <c r="AR99" s="24">
        <f t="shared" si="52"/>
        <v>-1.1279296528649452E-2</v>
      </c>
      <c r="AS99" s="35">
        <f t="shared" si="74"/>
        <v>44743</v>
      </c>
      <c r="AT99" s="19">
        <f t="shared" si="78"/>
        <v>840.28472900390625</v>
      </c>
      <c r="AU99" s="19">
        <f t="shared" si="79"/>
        <v>833.89422607421875</v>
      </c>
      <c r="AV99" s="52">
        <f t="shared" si="91"/>
        <v>6.3905029296874361E-2</v>
      </c>
      <c r="AW99" s="52">
        <f t="shared" si="75"/>
        <v>-7.4518359290016711E-3</v>
      </c>
    </row>
    <row r="100" spans="2:49" x14ac:dyDescent="0.25">
      <c r="B100" s="110">
        <f t="shared" si="76"/>
        <v>100</v>
      </c>
      <c r="D100" s="37">
        <f>+GBA!A73</f>
        <v>44774</v>
      </c>
      <c r="E100" s="225">
        <f>'Salida Stata'!D70</f>
        <v>899.3717041015625</v>
      </c>
      <c r="F100" s="225">
        <f>'Salida Stata'!J70</f>
        <v>901.4072265625</v>
      </c>
      <c r="G100" s="225">
        <f>'Salida Stata'!P70</f>
        <v>892.90521240234375</v>
      </c>
      <c r="H100" s="225">
        <f>'Salida Stata'!V70</f>
        <v>891.06158447265625</v>
      </c>
      <c r="I100" s="225">
        <f>'Salida Stata'!AB70</f>
        <v>896.28485107421875</v>
      </c>
      <c r="J100" s="225">
        <f>'Salida Stata'!AH70</f>
        <v>892.71185302734375</v>
      </c>
      <c r="K100" s="225">
        <f>'Salida Stata'!AN70</f>
        <v>895.90216064453125</v>
      </c>
      <c r="L100" s="19">
        <f>'Salida Stata'!AT70</f>
        <v>896.114013671875</v>
      </c>
      <c r="M100" s="225">
        <f>'Salida Stata'!AZ70</f>
        <v>891.1217041015625</v>
      </c>
      <c r="N100" s="225">
        <f>'Salida Stata'!BF70</f>
        <v>891.76654052734375</v>
      </c>
      <c r="O100" s="19" cm="1">
        <f t="array" ref="O100">+SUMPRODUCT($E$30:$N$30/100,$E100:$N100)/$D$14*100</f>
        <v>886.50996146426519</v>
      </c>
      <c r="Q100" s="24">
        <f t="shared" si="80"/>
        <v>7.031780188091652E-2</v>
      </c>
      <c r="R100" s="24">
        <f t="shared" si="81"/>
        <v>7.0389865377346705E-2</v>
      </c>
      <c r="S100" s="24">
        <f t="shared" si="82"/>
        <v>6.9761838497347961E-2</v>
      </c>
      <c r="T100" s="24">
        <f t="shared" si="83"/>
        <v>7.0447996745649277E-2</v>
      </c>
      <c r="U100" s="24">
        <f t="shared" si="84"/>
        <v>6.9762154407132959E-2</v>
      </c>
      <c r="V100" s="24">
        <f t="shared" si="85"/>
        <v>6.9367218656492868E-2</v>
      </c>
      <c r="W100" s="24">
        <f t="shared" si="86"/>
        <v>7.0098353661866009E-2</v>
      </c>
      <c r="X100" s="24">
        <f t="shared" si="87"/>
        <v>6.9664305117874248E-2</v>
      </c>
      <c r="Y100" s="24">
        <f t="shared" si="88"/>
        <v>6.890483461819108E-2</v>
      </c>
      <c r="Z100" s="24">
        <f t="shared" si="89"/>
        <v>6.9400066151764195E-2</v>
      </c>
      <c r="AA100" s="24">
        <f t="shared" si="90"/>
        <v>6.9633188671047064E-2</v>
      </c>
      <c r="AB100" s="24">
        <f>+GBA!Y73</f>
        <v>6.955270416117032E-2</v>
      </c>
      <c r="AD100" s="24">
        <f t="shared" si="63"/>
        <v>0.79277278764904358</v>
      </c>
      <c r="AE100" s="24">
        <f t="shared" si="64"/>
        <v>0.79397771135150674</v>
      </c>
      <c r="AF100" s="24">
        <f t="shared" si="65"/>
        <v>0.78773542653777961</v>
      </c>
      <c r="AG100" s="24">
        <f t="shared" si="66"/>
        <v>0.78739786907775322</v>
      </c>
      <c r="AH100" s="24">
        <f t="shared" si="67"/>
        <v>0.79311253895222178</v>
      </c>
      <c r="AI100" s="24">
        <f t="shared" si="68"/>
        <v>0.78923314329452787</v>
      </c>
      <c r="AJ100" s="24">
        <f t="shared" si="69"/>
        <v>0.79192856633614239</v>
      </c>
      <c r="AK100" s="24">
        <f t="shared" si="70"/>
        <v>0.7937593574299544</v>
      </c>
      <c r="AL100" s="24">
        <f t="shared" si="71"/>
        <v>0.7899579038981912</v>
      </c>
      <c r="AM100" s="24">
        <f t="shared" si="72"/>
        <v>0.7945508830491208</v>
      </c>
      <c r="AN100" s="24">
        <f t="shared" si="73"/>
        <v>0.79185941971506035</v>
      </c>
      <c r="AO100" s="24">
        <f>+GBA!AV73</f>
        <v>0.79132355894757977</v>
      </c>
      <c r="AQ100" s="24">
        <f t="shared" si="77"/>
        <v>9.1773572915232471E-4</v>
      </c>
      <c r="AR100" s="24">
        <f t="shared" si="52"/>
        <v>-1.7780954000772287E-3</v>
      </c>
      <c r="AS100" s="35">
        <f t="shared" si="74"/>
        <v>44774</v>
      </c>
      <c r="AT100" s="19">
        <f t="shared" si="78"/>
        <v>899.3717041015625</v>
      </c>
      <c r="AU100" s="19">
        <f t="shared" si="79"/>
        <v>891.76654052734375</v>
      </c>
      <c r="AV100" s="52">
        <f t="shared" si="91"/>
        <v>7.6051635742187429E-2</v>
      </c>
      <c r="AW100" s="52">
        <f t="shared" si="75"/>
        <v>-6.0742576152592598E-3</v>
      </c>
    </row>
    <row r="101" spans="2:49" x14ac:dyDescent="0.25">
      <c r="B101" s="110">
        <f t="shared" si="76"/>
        <v>101</v>
      </c>
      <c r="D101" s="37">
        <f>+GBA!A74</f>
        <v>44805</v>
      </c>
      <c r="E101" s="225">
        <f>'Salida Stata'!D71</f>
        <v>958.06646728515625</v>
      </c>
      <c r="F101" s="225">
        <f>'Salida Stata'!J71</f>
        <v>960.80206298828125</v>
      </c>
      <c r="G101" s="225">
        <f>'Salida Stata'!P71</f>
        <v>949.77288818359375</v>
      </c>
      <c r="H101" s="225">
        <f>'Salida Stata'!V71</f>
        <v>947.9571533203125</v>
      </c>
      <c r="I101" s="225">
        <f>'Salida Stata'!AB71</f>
        <v>952.34698486328125</v>
      </c>
      <c r="J101" s="225">
        <f>'Salida Stata'!AH71</f>
        <v>948.0211181640625</v>
      </c>
      <c r="K101" s="225">
        <f>'Salida Stata'!AN71</f>
        <v>951.28143310546875</v>
      </c>
      <c r="L101" s="19">
        <f>'Salida Stata'!AT71</f>
        <v>950.16326904296875</v>
      </c>
      <c r="M101" s="225">
        <f>'Salida Stata'!AZ71</f>
        <v>943.6248779296875</v>
      </c>
      <c r="N101" s="225">
        <f>'Salida Stata'!BF71</f>
        <v>943.4427490234375</v>
      </c>
      <c r="O101" s="19" cm="1">
        <f t="array" ref="O101">+SUMPRODUCT($E$30:$N$30/100,$E101:$N101)/$D$14*100</f>
        <v>940.53150891344023</v>
      </c>
      <c r="Q101" s="24">
        <f t="shared" si="80"/>
        <v>6.5261963341650242E-2</v>
      </c>
      <c r="R101" s="24">
        <f t="shared" si="81"/>
        <v>6.5891236142273213E-2</v>
      </c>
      <c r="S101" s="24">
        <f t="shared" si="82"/>
        <v>6.3688368027608133E-2</v>
      </c>
      <c r="T101" s="24">
        <f t="shared" si="83"/>
        <v>6.3851443984455747E-2</v>
      </c>
      <c r="U101" s="24">
        <f t="shared" si="84"/>
        <v>6.2549460388481082E-2</v>
      </c>
      <c r="V101" s="24">
        <f t="shared" si="85"/>
        <v>6.1956458793680502E-2</v>
      </c>
      <c r="W101" s="24">
        <f t="shared" si="86"/>
        <v>6.1813973549406764E-2</v>
      </c>
      <c r="X101" s="24">
        <f t="shared" si="87"/>
        <v>6.0315154708522112E-2</v>
      </c>
      <c r="Y101" s="24">
        <f t="shared" si="88"/>
        <v>5.8918073240129543E-2</v>
      </c>
      <c r="Z101" s="24">
        <f t="shared" si="89"/>
        <v>5.7948135692033498E-2</v>
      </c>
      <c r="AA101" s="24">
        <f t="shared" si="90"/>
        <v>6.0937327043620204E-2</v>
      </c>
      <c r="AB101" s="24">
        <f>+GBA!Y74</f>
        <v>6.0320663751541659E-2</v>
      </c>
      <c r="AD101" s="24">
        <f t="shared" si="63"/>
        <v>0.840937859133013</v>
      </c>
      <c r="AE101" s="24">
        <f t="shared" si="64"/>
        <v>0.84215101916533075</v>
      </c>
      <c r="AF101" s="24">
        <f t="shared" si="65"/>
        <v>0.8323919228677723</v>
      </c>
      <c r="AG101" s="24">
        <f t="shared" si="66"/>
        <v>0.83128203290035607</v>
      </c>
      <c r="AH101" s="24">
        <f t="shared" si="67"/>
        <v>0.83559044280269168</v>
      </c>
      <c r="AI101" s="24">
        <f t="shared" si="68"/>
        <v>0.83073147210353504</v>
      </c>
      <c r="AJ101" s="24">
        <f t="shared" si="69"/>
        <v>0.83216216905650642</v>
      </c>
      <c r="AK101" s="24">
        <f t="shared" si="70"/>
        <v>0.83122549441697346</v>
      </c>
      <c r="AL101" s="24">
        <f t="shared" si="71"/>
        <v>0.82548498826449901</v>
      </c>
      <c r="AM101" s="24">
        <f t="shared" si="72"/>
        <v>0.82754580845498649</v>
      </c>
      <c r="AN101" s="24">
        <f t="shared" si="73"/>
        <v>0.83083854477449703</v>
      </c>
      <c r="AO101" s="24">
        <f>+GBA!AV74</f>
        <v>0.82920696324951648</v>
      </c>
      <c r="AQ101" s="24">
        <f t="shared" si="77"/>
        <v>7.3138276496167443E-3</v>
      </c>
      <c r="AR101" s="24">
        <f t="shared" si="52"/>
        <v>1.3392050678026513E-2</v>
      </c>
      <c r="AS101" s="35">
        <f t="shared" ref="AS101:AS110" si="92">+D101</f>
        <v>44805</v>
      </c>
      <c r="AT101" s="19">
        <f t="shared" si="78"/>
        <v>958.06646728515625</v>
      </c>
      <c r="AU101" s="19">
        <f t="shared" si="79"/>
        <v>943.4427490234375</v>
      </c>
      <c r="AV101" s="52">
        <f t="shared" si="91"/>
        <v>0.14623718261718643</v>
      </c>
      <c r="AW101" s="52">
        <f t="shared" si="75"/>
        <v>9.735508056212705E-3</v>
      </c>
    </row>
    <row r="102" spans="2:49" x14ac:dyDescent="0.25">
      <c r="B102" s="110">
        <f t="shared" si="76"/>
        <v>102</v>
      </c>
      <c r="D102" s="37">
        <f>+GBA!A75</f>
        <v>44835</v>
      </c>
      <c r="E102" s="225">
        <f>'Salida Stata'!D72</f>
        <v>1021.5792236328125</v>
      </c>
      <c r="F102" s="225">
        <f>'Salida Stata'!J72</f>
        <v>1023.8007202148438</v>
      </c>
      <c r="G102" s="225">
        <f>'Salida Stata'!P72</f>
        <v>1013.177490234375</v>
      </c>
      <c r="H102" s="225">
        <f>'Salida Stata'!V72</f>
        <v>1009.3698120117188</v>
      </c>
      <c r="I102" s="225">
        <f>'Salida Stata'!AB72</f>
        <v>1015.6181030273438</v>
      </c>
      <c r="J102" s="225">
        <f>'Salida Stata'!AH72</f>
        <v>1011.309326171875</v>
      </c>
      <c r="K102" s="225">
        <f>'Salida Stata'!AN72</f>
        <v>1013.2013549804688</v>
      </c>
      <c r="L102" s="19">
        <f>'Salida Stata'!AT72</f>
        <v>1012.64990234375</v>
      </c>
      <c r="M102" s="225">
        <f>'Salida Stata'!AZ72</f>
        <v>1005.9967041015625</v>
      </c>
      <c r="N102" s="225">
        <f>'Salida Stata'!BF72</f>
        <v>1004.6092529296875</v>
      </c>
      <c r="O102" s="19" cm="1">
        <f t="array" ref="O102">+SUMPRODUCT($E$30:$N$30/100,$E102:$N102)/$D$14*100</f>
        <v>1002.2955186007035</v>
      </c>
      <c r="Q102" s="24">
        <f t="shared" si="80"/>
        <v>6.6292640976810757E-2</v>
      </c>
      <c r="R102" s="24">
        <f t="shared" si="81"/>
        <v>6.5568819690732472E-2</v>
      </c>
      <c r="S102" s="24">
        <f t="shared" si="82"/>
        <v>6.6757645790500808E-2</v>
      </c>
      <c r="T102" s="24">
        <f t="shared" si="83"/>
        <v>6.4784213586344563E-2</v>
      </c>
      <c r="U102" s="24">
        <f t="shared" si="84"/>
        <v>6.6437043608791102E-2</v>
      </c>
      <c r="V102" s="24">
        <f t="shared" si="85"/>
        <v>6.6758225945827476E-2</v>
      </c>
      <c r="W102" s="24">
        <f t="shared" si="86"/>
        <v>6.509106529374975E-2</v>
      </c>
      <c r="X102" s="24">
        <f t="shared" si="87"/>
        <v>6.5764101114663687E-2</v>
      </c>
      <c r="Y102" s="24">
        <f t="shared" si="88"/>
        <v>6.6098115501912913E-2</v>
      </c>
      <c r="Z102" s="24">
        <f t="shared" si="89"/>
        <v>6.4833296953698216E-2</v>
      </c>
      <c r="AA102" s="24">
        <f t="shared" si="90"/>
        <v>6.5669261584459626E-2</v>
      </c>
      <c r="AB102" s="24">
        <f>+GBA!Y75</f>
        <v>6.5454160938986927E-2</v>
      </c>
      <c r="AD102" s="24">
        <f t="shared" si="63"/>
        <v>0.89275811313517317</v>
      </c>
      <c r="AE102" s="24">
        <f t="shared" si="64"/>
        <v>0.89205199356921527</v>
      </c>
      <c r="AF102" s="24">
        <f t="shared" si="65"/>
        <v>0.88452407022868829</v>
      </c>
      <c r="AG102" s="24">
        <f t="shared" si="66"/>
        <v>0.8816711796392156</v>
      </c>
      <c r="AH102" s="24">
        <f t="shared" si="67"/>
        <v>0.88671289295824995</v>
      </c>
      <c r="AI102" s="24">
        <f t="shared" si="68"/>
        <v>0.88364424454453072</v>
      </c>
      <c r="AJ102" s="24">
        <f t="shared" si="69"/>
        <v>0.88043572330258546</v>
      </c>
      <c r="AK102" s="24">
        <f t="shared" si="70"/>
        <v>0.8797959776997617</v>
      </c>
      <c r="AL102" s="24">
        <f t="shared" si="71"/>
        <v>0.87529596163267742</v>
      </c>
      <c r="AM102" s="24">
        <f t="shared" si="72"/>
        <v>0.87424239560243855</v>
      </c>
      <c r="AN102" s="24">
        <f t="shared" si="73"/>
        <v>0.88024345375859636</v>
      </c>
      <c r="AO102" s="24">
        <f>+GBA!AV75</f>
        <v>0.878098788443616</v>
      </c>
      <c r="AQ102" s="24">
        <f t="shared" si="77"/>
        <v>1.459344023112541E-3</v>
      </c>
      <c r="AR102" s="24">
        <f t="shared" si="52"/>
        <v>1.8515717532734621E-2</v>
      </c>
      <c r="AS102" s="35">
        <f t="shared" si="92"/>
        <v>44835</v>
      </c>
      <c r="AT102" s="19">
        <f t="shared" si="78"/>
        <v>1021.5792236328125</v>
      </c>
      <c r="AU102" s="19">
        <f t="shared" si="79"/>
        <v>1004.6092529296875</v>
      </c>
      <c r="AV102" s="52">
        <f>+($AT102/$AT$32)-($AU102/$AU$32)</f>
        <v>0.16969970703125092</v>
      </c>
      <c r="AW102" s="52">
        <f t="shared" si="75"/>
        <v>1.3801940149738456E-2</v>
      </c>
    </row>
    <row r="103" spans="2:49" x14ac:dyDescent="0.25">
      <c r="B103" s="110">
        <f t="shared" si="76"/>
        <v>103</v>
      </c>
      <c r="D103" s="37">
        <f>+GBA!A76</f>
        <v>44866</v>
      </c>
      <c r="E103" s="225">
        <f>'Salida Stata'!D73</f>
        <v>1069.2215576171875</v>
      </c>
      <c r="F103" s="225">
        <f>'Salida Stata'!J73</f>
        <v>1070.9688720703125</v>
      </c>
      <c r="G103" s="225">
        <f>'Salida Stata'!P73</f>
        <v>1061.6710205078125</v>
      </c>
      <c r="H103" s="225">
        <f>'Salida Stata'!V73</f>
        <v>1058.759033203125</v>
      </c>
      <c r="I103" s="225">
        <f>'Salida Stata'!AB73</f>
        <v>1064.4456787109375</v>
      </c>
      <c r="J103" s="225">
        <f>'Salida Stata'!AH73</f>
        <v>1060.3060302734375</v>
      </c>
      <c r="K103" s="225">
        <f>'Salida Stata'!AN73</f>
        <v>1063.065673828125</v>
      </c>
      <c r="L103" s="19">
        <f>'Salida Stata'!AT73</f>
        <v>1062.5919189453125</v>
      </c>
      <c r="M103" s="225">
        <f>'Salida Stata'!AZ73</f>
        <v>1055.88818359375</v>
      </c>
      <c r="N103" s="225">
        <f>'Salida Stata'!BF73</f>
        <v>1055.87353515625</v>
      </c>
      <c r="O103" s="19" cm="1">
        <f t="array" ref="O103">+SUMPRODUCT($E$30:$N$30/100,$E103:$N103)/$D$14*100</f>
        <v>1051.6056167238555</v>
      </c>
      <c r="Q103" s="24">
        <f t="shared" si="80"/>
        <v>4.6635966043783839E-2</v>
      </c>
      <c r="R103" s="24">
        <f t="shared" si="81"/>
        <v>4.6071614254745263E-2</v>
      </c>
      <c r="S103" s="24">
        <f t="shared" si="82"/>
        <v>4.7862818450713496E-2</v>
      </c>
      <c r="T103" s="24">
        <f t="shared" si="83"/>
        <v>4.8930749269161744E-2</v>
      </c>
      <c r="U103" s="24">
        <f t="shared" si="84"/>
        <v>4.8076708693995274E-2</v>
      </c>
      <c r="V103" s="24">
        <f t="shared" si="85"/>
        <v>4.8448781034216681E-2</v>
      </c>
      <c r="W103" s="24">
        <f t="shared" si="86"/>
        <v>4.921461918950687E-2</v>
      </c>
      <c r="X103" s="24">
        <f t="shared" si="87"/>
        <v>4.9318146860008572E-2</v>
      </c>
      <c r="Y103" s="24">
        <f t="shared" si="88"/>
        <v>4.9594078478363057E-2</v>
      </c>
      <c r="Z103" s="24">
        <f t="shared" si="89"/>
        <v>5.1029076307094856E-2</v>
      </c>
      <c r="AA103" s="24">
        <f t="shared" si="90"/>
        <v>4.9197165115527408E-2</v>
      </c>
      <c r="AB103" s="24">
        <f>+GBA!Y76</f>
        <v>5.0019849146486717E-2</v>
      </c>
      <c r="AD103" s="24">
        <f t="shared" si="63"/>
        <v>0.93994260832145016</v>
      </c>
      <c r="AE103" s="24">
        <f t="shared" si="64"/>
        <v>0.93884963511392439</v>
      </c>
      <c r="AF103" s="24">
        <f t="shared" si="65"/>
        <v>0.93398545865563332</v>
      </c>
      <c r="AG103" s="24">
        <f t="shared" si="66"/>
        <v>0.93209905763615231</v>
      </c>
      <c r="AH103" s="24">
        <f t="shared" si="67"/>
        <v>0.93464428587054171</v>
      </c>
      <c r="AI103" s="24">
        <f t="shared" si="68"/>
        <v>0.93271562723447299</v>
      </c>
      <c r="AJ103" s="24">
        <f t="shared" si="69"/>
        <v>0.93002164135193621</v>
      </c>
      <c r="AK103" s="24">
        <f t="shared" si="70"/>
        <v>0.92864925249704022</v>
      </c>
      <c r="AL103" s="24">
        <f t="shared" si="71"/>
        <v>0.92453370890263908</v>
      </c>
      <c r="AM103" s="24">
        <f t="shared" si="72"/>
        <v>0.9243072794707603</v>
      </c>
      <c r="AN103" s="24">
        <f t="shared" si="73"/>
        <v>0.92944926644867865</v>
      </c>
      <c r="AO103" s="24">
        <f>+GBA!AV76</f>
        <v>0.92819391288500075</v>
      </c>
      <c r="AQ103" s="24">
        <f t="shared" si="77"/>
        <v>-4.3931102633110175E-3</v>
      </c>
      <c r="AR103" s="24">
        <f t="shared" si="52"/>
        <v>1.5635328850689856E-2</v>
      </c>
      <c r="AS103" s="35">
        <f t="shared" si="92"/>
        <v>44866</v>
      </c>
      <c r="AT103" s="19">
        <f t="shared" si="78"/>
        <v>1069.2215576171875</v>
      </c>
      <c r="AU103" s="19">
        <f t="shared" si="79"/>
        <v>1055.87353515625</v>
      </c>
      <c r="AV103" s="52">
        <f t="shared" si="91"/>
        <v>0.13348022460937514</v>
      </c>
      <c r="AW103" s="52">
        <f t="shared" si="75"/>
        <v>3.4794580645245432E-3</v>
      </c>
    </row>
    <row r="104" spans="2:49" x14ac:dyDescent="0.25">
      <c r="B104" s="110">
        <f t="shared" si="76"/>
        <v>104</v>
      </c>
      <c r="D104" s="37">
        <f>+GBA!A77</f>
        <v>44896</v>
      </c>
      <c r="E104" s="225">
        <f>'Salida Stata'!D74</f>
        <v>1125.384033203125</v>
      </c>
      <c r="F104" s="225">
        <f>'Salida Stata'!J74</f>
        <v>1127.015869140625</v>
      </c>
      <c r="G104" s="225">
        <f>'Salida Stata'!P74</f>
        <v>1117.112060546875</v>
      </c>
      <c r="H104" s="225">
        <f>'Salida Stata'!V74</f>
        <v>1115.2469482421875</v>
      </c>
      <c r="I104" s="225">
        <f>'Salida Stata'!AB74</f>
        <v>1120.7843017578125</v>
      </c>
      <c r="J104" s="225">
        <f>'Salida Stata'!AH74</f>
        <v>1116.5325927734375</v>
      </c>
      <c r="K104" s="225">
        <f>'Salida Stata'!AN74</f>
        <v>1119.5208740234375</v>
      </c>
      <c r="L104" s="19">
        <f>'Salida Stata'!AT74</f>
        <v>1119.3570556640625</v>
      </c>
      <c r="M104" s="225">
        <f>'Salida Stata'!AZ74</f>
        <v>1112.820556640625</v>
      </c>
      <c r="N104" s="225">
        <f>'Salida Stata'!BF74</f>
        <v>1113.259765625</v>
      </c>
      <c r="O104" s="19" cm="1">
        <f t="array" ref="O104">+SUMPRODUCT($E$30:$N$30/100,$E104:$N104)/$D$14*100</f>
        <v>1107.8060243178286</v>
      </c>
      <c r="Q104" s="24">
        <f t="shared" si="80"/>
        <v>5.2526508828627083E-2</v>
      </c>
      <c r="R104" s="24">
        <f t="shared" si="81"/>
        <v>5.2332984208931288E-2</v>
      </c>
      <c r="S104" s="24">
        <f t="shared" si="82"/>
        <v>5.2220545694601661E-2</v>
      </c>
      <c r="T104" s="24">
        <f t="shared" si="83"/>
        <v>5.3352947429564201E-2</v>
      </c>
      <c r="U104" s="24">
        <f t="shared" si="84"/>
        <v>5.2927663828840954E-2</v>
      </c>
      <c r="V104" s="24">
        <f t="shared" si="85"/>
        <v>5.3028617111137155E-2</v>
      </c>
      <c r="W104" s="24">
        <f t="shared" si="86"/>
        <v>5.310603247306056E-2</v>
      </c>
      <c r="X104" s="24">
        <f t="shared" si="87"/>
        <v>5.3421389440918121E-2</v>
      </c>
      <c r="Y104" s="24">
        <f t="shared" si="88"/>
        <v>5.3918941353338967E-2</v>
      </c>
      <c r="Z104" s="24">
        <f t="shared" si="89"/>
        <v>5.434953008861787E-2</v>
      </c>
      <c r="AA104" s="24">
        <f t="shared" si="90"/>
        <v>5.3442475677391688E-2</v>
      </c>
      <c r="AB104" s="24">
        <f>+GBA!Y77</f>
        <v>5.3402646502835438E-2</v>
      </c>
      <c r="AD104" s="24">
        <f t="shared" si="63"/>
        <v>0.96243128592558436</v>
      </c>
      <c r="AE104" s="24">
        <f t="shared" si="64"/>
        <v>0.9603744845730493</v>
      </c>
      <c r="AF104" s="24">
        <f t="shared" si="65"/>
        <v>0.95742317097872842</v>
      </c>
      <c r="AG104" s="24">
        <f t="shared" si="66"/>
        <v>0.95359703388466865</v>
      </c>
      <c r="AH104" s="24">
        <f t="shared" si="67"/>
        <v>0.95806235220241009</v>
      </c>
      <c r="AI104" s="24">
        <f t="shared" si="68"/>
        <v>0.95669534404727585</v>
      </c>
      <c r="AJ104" s="24">
        <f t="shared" si="69"/>
        <v>0.95202248150007773</v>
      </c>
      <c r="AK104" s="24">
        <f t="shared" si="70"/>
        <v>0.95367273467157188</v>
      </c>
      <c r="AL104" s="24">
        <f t="shared" si="71"/>
        <v>0.95183919778742809</v>
      </c>
      <c r="AM104" s="24">
        <f t="shared" si="72"/>
        <v>0.95109607397449691</v>
      </c>
      <c r="AN104" s="24">
        <f t="shared" si="73"/>
        <v>0.95410158228826036</v>
      </c>
      <c r="AO104" s="24">
        <f>+GBA!AV77</f>
        <v>0.95183887915936949</v>
      </c>
      <c r="AQ104" s="24">
        <f t="shared" si="77"/>
        <v>-1.8230212599907869E-3</v>
      </c>
      <c r="AR104" s="24">
        <f t="shared" si="52"/>
        <v>1.1335211951087443E-2</v>
      </c>
      <c r="AS104" s="35">
        <f t="shared" si="92"/>
        <v>44896</v>
      </c>
      <c r="AT104" s="19">
        <f t="shared" si="78"/>
        <v>1125.384033203125</v>
      </c>
      <c r="AU104" s="19">
        <f t="shared" si="79"/>
        <v>1113.259765625</v>
      </c>
      <c r="AV104" s="52">
        <f t="shared" si="91"/>
        <v>0.12124267578125014</v>
      </c>
      <c r="AW104" s="52">
        <f t="shared" si="75"/>
        <v>-1.1206472917253407E-3</v>
      </c>
    </row>
    <row r="105" spans="2:49" x14ac:dyDescent="0.25">
      <c r="B105" s="110">
        <f t="shared" si="76"/>
        <v>105</v>
      </c>
      <c r="D105" s="37">
        <f>+GBA!A78</f>
        <v>44927</v>
      </c>
      <c r="E105" s="225">
        <f>'Salida Stata'!D75</f>
        <v>1193.05078125</v>
      </c>
      <c r="F105" s="225">
        <f>'Salida Stata'!J75</f>
        <v>1195.5029296875</v>
      </c>
      <c r="G105" s="225">
        <f>'Salida Stata'!P75</f>
        <v>1183.599853515625</v>
      </c>
      <c r="H105" s="225">
        <f>'Salida Stata'!V75</f>
        <v>1182.19482421875</v>
      </c>
      <c r="I105" s="225">
        <f>'Salida Stata'!AB75</f>
        <v>1187.991455078125</v>
      </c>
      <c r="J105" s="225">
        <f>'Salida Stata'!AH75</f>
        <v>1182.0528564453125</v>
      </c>
      <c r="K105" s="225">
        <f>'Salida Stata'!AN75</f>
        <v>1185.953857421875</v>
      </c>
      <c r="L105" s="19">
        <f>'Salida Stata'!AT75</f>
        <v>1185.03955078125</v>
      </c>
      <c r="M105" s="225">
        <f>'Salida Stata'!AZ75</f>
        <v>1178.5465087890625</v>
      </c>
      <c r="N105" s="225">
        <f>'Salida Stata'!BF75</f>
        <v>1179.01904296875</v>
      </c>
      <c r="O105" s="19" cm="1">
        <f t="array" ref="O105">+SUMPRODUCT($E$30:$N$30/100,$E105:$N105)/$D$14*100</f>
        <v>1173.5003306834246</v>
      </c>
      <c r="Q105" s="24">
        <f t="shared" si="80"/>
        <v>6.0127695124906344E-2</v>
      </c>
      <c r="R105" s="24">
        <f t="shared" si="81"/>
        <v>6.0768497074577876E-2</v>
      </c>
      <c r="S105" s="24">
        <f t="shared" si="82"/>
        <v>5.9517567947660721E-2</v>
      </c>
      <c r="T105" s="24">
        <f t="shared" si="83"/>
        <v>6.0029642835681685E-2</v>
      </c>
      <c r="U105" s="24">
        <f t="shared" si="84"/>
        <v>5.9964395660169645E-2</v>
      </c>
      <c r="V105" s="24">
        <f t="shared" si="85"/>
        <v>5.8681908701943453E-2</v>
      </c>
      <c r="W105" s="24">
        <f t="shared" si="86"/>
        <v>5.9340549104443641E-2</v>
      </c>
      <c r="X105" s="24">
        <f t="shared" si="87"/>
        <v>5.8678769910661899E-2</v>
      </c>
      <c r="Y105" s="24">
        <f t="shared" si="88"/>
        <v>5.9062489236225701E-2</v>
      </c>
      <c r="Z105" s="24">
        <f t="shared" si="89"/>
        <v>5.906912238657247E-2</v>
      </c>
      <c r="AA105" s="24">
        <f t="shared" si="90"/>
        <v>5.9301271994842031E-2</v>
      </c>
      <c r="AB105" s="24">
        <f>+GBA!Y78</f>
        <v>5.9668012561686856E-2</v>
      </c>
      <c r="AD105" s="24">
        <f t="shared" si="63"/>
        <v>0.99952474453484341</v>
      </c>
      <c r="AE105" s="24">
        <f t="shared" si="64"/>
        <v>0.9982310147792901</v>
      </c>
      <c r="AF105" s="24">
        <f t="shared" si="65"/>
        <v>0.99519681889566747</v>
      </c>
      <c r="AG105" s="24">
        <f t="shared" si="66"/>
        <v>0.99289253642243258</v>
      </c>
      <c r="AH105" s="24">
        <f t="shared" si="67"/>
        <v>0.99441863477162862</v>
      </c>
      <c r="AI105" s="24">
        <f t="shared" si="68"/>
        <v>0.99276003703430082</v>
      </c>
      <c r="AJ105" s="24">
        <f t="shared" si="69"/>
        <v>0.98943862490798007</v>
      </c>
      <c r="AK105" s="24">
        <f t="shared" si="70"/>
        <v>0.98994842613622391</v>
      </c>
      <c r="AL105" s="24">
        <f t="shared" si="71"/>
        <v>0.98858300181368164</v>
      </c>
      <c r="AM105" s="24">
        <f t="shared" si="72"/>
        <v>0.98858366190641056</v>
      </c>
      <c r="AN105" s="24">
        <f t="shared" si="73"/>
        <v>0.9912610633240091</v>
      </c>
      <c r="AO105" s="24">
        <f>+GBA!AV78</f>
        <v>0.99022581732389625</v>
      </c>
      <c r="AQ105" s="24">
        <f t="shared" si="77"/>
        <v>1.0585727383338739E-3</v>
      </c>
      <c r="AR105" s="24">
        <f t="shared" si="52"/>
        <v>1.0941082628432852E-2</v>
      </c>
      <c r="AS105" s="35">
        <f t="shared" si="92"/>
        <v>44927</v>
      </c>
      <c r="AT105" s="19">
        <f t="shared" si="78"/>
        <v>1193.05078125</v>
      </c>
      <c r="AU105" s="19">
        <f t="shared" si="79"/>
        <v>1179.01904296875</v>
      </c>
      <c r="AV105" s="52">
        <f t="shared" si="91"/>
        <v>0.1403173828124995</v>
      </c>
      <c r="AW105" s="52">
        <f t="shared" si="75"/>
        <v>1.7401798259313317E-3</v>
      </c>
    </row>
    <row r="106" spans="2:49" x14ac:dyDescent="0.25">
      <c r="B106" s="110">
        <f t="shared" si="76"/>
        <v>106</v>
      </c>
      <c r="D106" s="37">
        <f>+GBA!A79</f>
        <v>44958</v>
      </c>
      <c r="E106" s="225">
        <f>'Salida Stata'!D76</f>
        <v>1281.4107666015625</v>
      </c>
      <c r="F106" s="225">
        <f>'Salida Stata'!J76</f>
        <v>1283.2269287109375</v>
      </c>
      <c r="G106" s="225">
        <f>'Salida Stata'!P76</f>
        <v>1267.55517578125</v>
      </c>
      <c r="H106" s="225">
        <f>'Salida Stata'!V76</f>
        <v>1264.6038818359375</v>
      </c>
      <c r="I106" s="225">
        <f>'Salida Stata'!AB76</f>
        <v>1272.1746826171875</v>
      </c>
      <c r="J106" s="225">
        <f>'Salida Stata'!AH76</f>
        <v>1264.307373046875</v>
      </c>
      <c r="K106" s="225">
        <f>'Salida Stata'!AN76</f>
        <v>1266.3221435546875</v>
      </c>
      <c r="L106" s="19">
        <f>'Salida Stata'!AT76</f>
        <v>1264.2386474609375</v>
      </c>
      <c r="M106" s="225">
        <f>'Salida Stata'!AZ76</f>
        <v>1256.7744140625</v>
      </c>
      <c r="N106" s="225">
        <f>'Salida Stata'!BF76</f>
        <v>1253.98291015625</v>
      </c>
      <c r="O106" s="19" cm="1">
        <f t="array" ref="O106">+SUMPRODUCT($E$30:$N$30/100,$E106:$N106)/$D$14*100</f>
        <v>1252.948254093031</v>
      </c>
      <c r="Q106" s="24">
        <f t="shared" si="80"/>
        <v>7.406221657973755E-2</v>
      </c>
      <c r="R106" s="24">
        <f t="shared" si="81"/>
        <v>7.3378322081041114E-2</v>
      </c>
      <c r="S106" s="24">
        <f t="shared" si="82"/>
        <v>7.0932183724299991E-2</v>
      </c>
      <c r="T106" s="24">
        <f t="shared" si="83"/>
        <v>6.9708525133873156E-2</v>
      </c>
      <c r="U106" s="24">
        <f t="shared" si="84"/>
        <v>7.086181232972466E-2</v>
      </c>
      <c r="V106" s="24">
        <f t="shared" si="85"/>
        <v>6.9586157804245374E-2</v>
      </c>
      <c r="W106" s="24">
        <f t="shared" si="86"/>
        <v>6.7766790107267605E-2</v>
      </c>
      <c r="X106" s="24">
        <f t="shared" si="87"/>
        <v>6.6832450130018595E-2</v>
      </c>
      <c r="Y106" s="24">
        <f t="shared" si="88"/>
        <v>6.637659582379607E-2</v>
      </c>
      <c r="Z106" s="24">
        <f t="shared" si="89"/>
        <v>6.3581557596170901E-2</v>
      </c>
      <c r="AA106" s="24">
        <f t="shared" si="90"/>
        <v>6.7701662566500787E-2</v>
      </c>
      <c r="AB106" s="24">
        <f>+GBA!Y79</f>
        <v>6.6892464013547759E-2</v>
      </c>
      <c r="AD106" s="24">
        <f t="shared" si="63"/>
        <v>1.03778929929886</v>
      </c>
      <c r="AE106" s="24">
        <f t="shared" si="64"/>
        <v>1.0371476044193191</v>
      </c>
      <c r="AF106" s="24">
        <f t="shared" si="65"/>
        <v>1.0346831184277949</v>
      </c>
      <c r="AG106" s="24">
        <f t="shared" si="66"/>
        <v>1.0318515723280308</v>
      </c>
      <c r="AH106" s="24">
        <f t="shared" si="67"/>
        <v>1.0346167669919648</v>
      </c>
      <c r="AI106" s="24">
        <f t="shared" si="68"/>
        <v>1.0327999097947034</v>
      </c>
      <c r="AJ106" s="24">
        <f t="shared" si="69"/>
        <v>1.0291565884925387</v>
      </c>
      <c r="AK106" s="24">
        <f t="shared" si="70"/>
        <v>1.0300412157459164</v>
      </c>
      <c r="AL106" s="24">
        <f t="shared" si="71"/>
        <v>1.0295463664935771</v>
      </c>
      <c r="AM106" s="24">
        <f t="shared" si="72"/>
        <v>1.0298980647195961</v>
      </c>
      <c r="AN106" s="24">
        <f t="shared" si="73"/>
        <v>1.0314998850105281</v>
      </c>
      <c r="AO106" s="24">
        <f>+GBA!AV79</f>
        <v>1.0306204673650283</v>
      </c>
      <c r="AQ106" s="24">
        <f t="shared" si="77"/>
        <v>1.0480658983566649E-2</v>
      </c>
      <c r="AR106" s="24">
        <f t="shared" si="52"/>
        <v>7.8912345792638838E-3</v>
      </c>
      <c r="AS106" s="35">
        <f t="shared" si="92"/>
        <v>44958</v>
      </c>
      <c r="AT106" s="19">
        <f t="shared" si="78"/>
        <v>1281.4107666015625</v>
      </c>
      <c r="AU106" s="19">
        <f t="shared" si="79"/>
        <v>1253.98291015625</v>
      </c>
      <c r="AV106" s="52">
        <f t="shared" si="91"/>
        <v>0.27427856445312493</v>
      </c>
      <c r="AW106" s="52">
        <f t="shared" si="75"/>
        <v>3.2573012847699978E-2</v>
      </c>
    </row>
    <row r="107" spans="2:49" x14ac:dyDescent="0.25">
      <c r="B107" s="110">
        <f t="shared" si="76"/>
        <v>107</v>
      </c>
      <c r="D107" s="37">
        <f>+GBA!A80</f>
        <v>44986</v>
      </c>
      <c r="E107" s="225">
        <f>'Salida Stata'!D77</f>
        <v>1388.2459716796875</v>
      </c>
      <c r="F107" s="225">
        <f>'Salida Stata'!J77</f>
        <v>1388.4873046875</v>
      </c>
      <c r="G107" s="225">
        <f>'Salida Stata'!P77</f>
        <v>1372.19384765625</v>
      </c>
      <c r="H107" s="225">
        <f>'Salida Stata'!V77</f>
        <v>1366.61083984375</v>
      </c>
      <c r="I107" s="225">
        <f>'Salida Stata'!AB77</f>
        <v>1374.0933837890625</v>
      </c>
      <c r="J107" s="225">
        <f>'Salida Stata'!AH77</f>
        <v>1369.2169189453125</v>
      </c>
      <c r="K107" s="225">
        <f>'Salida Stata'!AN77</f>
        <v>1366.238037109375</v>
      </c>
      <c r="L107" s="19">
        <f>'Salida Stata'!AT77</f>
        <v>1363.8536376953125</v>
      </c>
      <c r="M107" s="225">
        <f>'Salida Stata'!AZ77</f>
        <v>1355.986328125</v>
      </c>
      <c r="N107" s="225">
        <f>'Salida Stata'!BF77</f>
        <v>1348.5999755859375</v>
      </c>
      <c r="O107" s="19" cm="1">
        <f t="array" ref="O107">+SUMPRODUCT($E$30:$N$30/100,$E107:$N107)/$D$14*100</f>
        <v>1352.2126132246256</v>
      </c>
      <c r="Q107" s="24">
        <f t="shared" si="80"/>
        <v>8.3373113339341831E-2</v>
      </c>
      <c r="R107" s="24">
        <f t="shared" si="81"/>
        <v>8.2027873341390611E-2</v>
      </c>
      <c r="S107" s="24">
        <f t="shared" si="82"/>
        <v>8.2551571619362996E-2</v>
      </c>
      <c r="T107" s="24">
        <f t="shared" si="83"/>
        <v>8.0663170082729829E-2</v>
      </c>
      <c r="U107" s="24">
        <f t="shared" si="84"/>
        <v>8.0113763121116621E-2</v>
      </c>
      <c r="V107" s="24">
        <f t="shared" si="85"/>
        <v>8.2977880327957276E-2</v>
      </c>
      <c r="W107" s="24">
        <f t="shared" si="86"/>
        <v>7.8902429419905662E-2</v>
      </c>
      <c r="X107" s="24">
        <f t="shared" si="87"/>
        <v>7.8794451059093218E-2</v>
      </c>
      <c r="Y107" s="24">
        <f t="shared" si="88"/>
        <v>7.8941704217067254E-2</v>
      </c>
      <c r="Z107" s="24">
        <f t="shared" si="89"/>
        <v>7.5453233583460788E-2</v>
      </c>
      <c r="AA107" s="24">
        <f t="shared" si="90"/>
        <v>7.9224627838640371E-2</v>
      </c>
      <c r="AB107" s="24">
        <f>+GBA!Y80</f>
        <v>7.8174603174603119E-2</v>
      </c>
      <c r="AD107" s="24">
        <f t="shared" si="63"/>
        <v>1.0669340668208376</v>
      </c>
      <c r="AE107" s="24">
        <f t="shared" si="64"/>
        <v>1.066286362032391</v>
      </c>
      <c r="AF107" s="24">
        <f t="shared" si="65"/>
        <v>1.0596914094139396</v>
      </c>
      <c r="AG107" s="24">
        <f t="shared" si="66"/>
        <v>1.0583074051827621</v>
      </c>
      <c r="AH107" s="24">
        <f t="shared" si="67"/>
        <v>1.0601286837727097</v>
      </c>
      <c r="AI107" s="24">
        <f t="shared" si="68"/>
        <v>1.0575568350977331</v>
      </c>
      <c r="AJ107" s="24">
        <f t="shared" si="69"/>
        <v>1.0521093797341901</v>
      </c>
      <c r="AK107" s="24">
        <f t="shared" si="70"/>
        <v>1.0514644931885093</v>
      </c>
      <c r="AL107" s="24">
        <f t="shared" si="71"/>
        <v>1.0512629222570977</v>
      </c>
      <c r="AM107" s="24">
        <f t="shared" si="72"/>
        <v>1.0487707586116346</v>
      </c>
      <c r="AN107" s="24">
        <f t="shared" si="73"/>
        <v>1.0543948151925933</v>
      </c>
      <c r="AO107" s="24">
        <f>+GBA!AV80</f>
        <v>1.0524248375887595</v>
      </c>
      <c r="AQ107" s="24">
        <f t="shared" si="77"/>
        <v>7.919879755881043E-3</v>
      </c>
      <c r="AR107" s="24">
        <f t="shared" si="52"/>
        <v>1.8163308209202977E-2</v>
      </c>
      <c r="AS107" s="35">
        <f t="shared" si="92"/>
        <v>44986</v>
      </c>
      <c r="AT107" s="19">
        <f t="shared" si="78"/>
        <v>1388.2459716796875</v>
      </c>
      <c r="AU107" s="19">
        <f t="shared" si="79"/>
        <v>1348.5999755859375</v>
      </c>
      <c r="AV107" s="52">
        <f t="shared" si="91"/>
        <v>0.39645996093750036</v>
      </c>
      <c r="AW107" s="52">
        <f t="shared" si="75"/>
        <v>5.9965880057375909E-2</v>
      </c>
    </row>
    <row r="108" spans="2:49" x14ac:dyDescent="0.25">
      <c r="B108" s="110">
        <f t="shared" si="76"/>
        <v>108</v>
      </c>
      <c r="D108" s="37">
        <f>+GBA!A81</f>
        <v>45017</v>
      </c>
      <c r="E108" s="225">
        <f>'Salida Stata'!D78</f>
        <v>1514.1851806640625</v>
      </c>
      <c r="F108" s="225">
        <f>'Salida Stata'!J78</f>
        <v>1513.7249755859375</v>
      </c>
      <c r="G108" s="225">
        <f>'Salida Stata'!P78</f>
        <v>1494.0714111328125</v>
      </c>
      <c r="H108" s="225">
        <f>'Salida Stata'!V78</f>
        <v>1485.615966796875</v>
      </c>
      <c r="I108" s="225">
        <f>'Salida Stata'!AB78</f>
        <v>1495.8043212890625</v>
      </c>
      <c r="J108" s="225">
        <f>'Salida Stata'!AH78</f>
        <v>1489.1156005859375</v>
      </c>
      <c r="K108" s="225">
        <f>'Salida Stata'!AN78</f>
        <v>1484.7579345703125</v>
      </c>
      <c r="L108" s="19">
        <f>'Salida Stata'!AT78</f>
        <v>1481.3016357421875</v>
      </c>
      <c r="M108" s="225">
        <f>'Salida Stata'!AZ78</f>
        <v>1470.9132080078125</v>
      </c>
      <c r="N108" s="225">
        <f>'Salida Stata'!BF78</f>
        <v>1461.28076171875</v>
      </c>
      <c r="O108" s="19" cm="1">
        <f t="array" ref="O108">+SUMPRODUCT($E$30:$N$30/100,$E108:$N108)/$D$14*100</f>
        <v>1468.9207106837946</v>
      </c>
      <c r="Q108" s="24">
        <f t="shared" si="80"/>
        <v>9.0718223970062573E-2</v>
      </c>
      <c r="R108" s="24">
        <f t="shared" si="81"/>
        <v>9.0197202722443359E-2</v>
      </c>
      <c r="S108" s="24">
        <f t="shared" si="82"/>
        <v>8.8819494187889925E-2</v>
      </c>
      <c r="T108" s="24">
        <f t="shared" si="83"/>
        <v>8.7080479302162894E-2</v>
      </c>
      <c r="U108" s="24">
        <f t="shared" si="84"/>
        <v>8.8575448318062744E-2</v>
      </c>
      <c r="V108" s="24">
        <f t="shared" si="85"/>
        <v>8.7567338660247573E-2</v>
      </c>
      <c r="W108" s="24">
        <f t="shared" si="86"/>
        <v>8.6749083425972096E-2</v>
      </c>
      <c r="X108" s="24">
        <f t="shared" si="87"/>
        <v>8.6114810857081947E-2</v>
      </c>
      <c r="Y108" s="24">
        <f t="shared" si="88"/>
        <v>8.4755190741287567E-2</v>
      </c>
      <c r="Z108" s="24">
        <f t="shared" si="89"/>
        <v>8.3553898986135744E-2</v>
      </c>
      <c r="AA108" s="24">
        <f t="shared" si="90"/>
        <v>8.6308984487916351E-2</v>
      </c>
      <c r="AB108" s="24">
        <f>+GBA!Y81</f>
        <v>8.5829959514170051E-2</v>
      </c>
      <c r="AD108" s="24">
        <f t="shared" ref="AD108:AD122" si="93">+E108/E96-1</f>
        <v>1.1221070751615354</v>
      </c>
      <c r="AE108" s="24">
        <f t="shared" ref="AE108:AE122" si="94">+F108/F96-1</f>
        <v>1.1201224361951017</v>
      </c>
      <c r="AF108" s="24">
        <f t="shared" ref="AF108:AF122" si="95">+G108/G96-1</f>
        <v>1.1113659108839831</v>
      </c>
      <c r="AG108" s="24">
        <f t="shared" ref="AG108:AG122" si="96">+H108/H96-1</f>
        <v>1.1081957373279372</v>
      </c>
      <c r="AH108" s="24">
        <f t="shared" ref="AH108:AH122" si="97">+I108/I96-1</f>
        <v>1.1110627672556914</v>
      </c>
      <c r="AI108" s="24">
        <f t="shared" ref="AI108:AI122" si="98">+J108/J96-1</f>
        <v>1.1077341620399355</v>
      </c>
      <c r="AJ108" s="24">
        <f t="shared" ref="AJ108:AJ122" si="99">+K108/K96-1</f>
        <v>1.0992944927666803</v>
      </c>
      <c r="AK108" s="24">
        <f t="shared" ref="AK108:AK122" si="100">+L108/L96-1</f>
        <v>1.0975074299688488</v>
      </c>
      <c r="AL108" s="24">
        <f t="shared" ref="AL108:AL122" si="101">+M108/M96-1</f>
        <v>1.0967440986379984</v>
      </c>
      <c r="AM108" s="24">
        <f t="shared" ref="AM108:AM122" si="102">+N108/N96-1</f>
        <v>1.0912206484685161</v>
      </c>
      <c r="AN108" s="24">
        <f t="shared" ref="AN108:AN122" si="103">+O108/O96-1</f>
        <v>1.1017297851651233</v>
      </c>
      <c r="AO108" s="24">
        <f>+GBA!AV81</f>
        <v>1.09889015367103</v>
      </c>
      <c r="AQ108" s="24">
        <f t="shared" si="77"/>
        <v>7.1643249839268286E-3</v>
      </c>
      <c r="AR108" s="24">
        <f t="shared" si="52"/>
        <v>3.0886426693019331E-2</v>
      </c>
      <c r="AS108" s="35">
        <f t="shared" si="92"/>
        <v>45017</v>
      </c>
      <c r="AT108" s="19">
        <f t="shared" si="78"/>
        <v>1514.1851806640625</v>
      </c>
      <c r="AU108" s="19">
        <f t="shared" si="79"/>
        <v>1461.28076171875</v>
      </c>
      <c r="AV108" s="52">
        <f t="shared" si="91"/>
        <v>0.52904418945312592</v>
      </c>
      <c r="AW108" s="52">
        <f t="shared" si="75"/>
        <v>8.9413176340913392E-2</v>
      </c>
    </row>
    <row r="109" spans="2:49" x14ac:dyDescent="0.25">
      <c r="B109" s="110">
        <f t="shared" si="76"/>
        <v>109</v>
      </c>
      <c r="D109" s="37">
        <f>+GBA!A82</f>
        <v>45047</v>
      </c>
      <c r="E109" s="225">
        <f>'Salida Stata'!D79</f>
        <v>1626.7696533203125</v>
      </c>
      <c r="F109" s="225">
        <f>'Salida Stata'!J79</f>
        <v>1626.652587890625</v>
      </c>
      <c r="G109" s="225">
        <f>'Salida Stata'!P79</f>
        <v>1607.6817626953125</v>
      </c>
      <c r="H109" s="225">
        <f>'Salida Stata'!V79</f>
        <v>1599.8685302734375</v>
      </c>
      <c r="I109" s="225">
        <f>'Salida Stata'!AB79</f>
        <v>1610.759765625</v>
      </c>
      <c r="J109" s="225">
        <f>'Salida Stata'!AH79</f>
        <v>1603.33251953125</v>
      </c>
      <c r="K109" s="225">
        <f>'Salida Stata'!AN79</f>
        <v>1601.1219482421875</v>
      </c>
      <c r="L109" s="19">
        <f>'Salida Stata'!AT79</f>
        <v>1598.4090576171875</v>
      </c>
      <c r="M109" s="225">
        <f>'Salida Stata'!AZ79</f>
        <v>1587.7261962890625</v>
      </c>
      <c r="N109" s="225">
        <f>'Salida Stata'!BF79</f>
        <v>1580.8790283203125</v>
      </c>
      <c r="O109" s="19" cm="1">
        <f t="array" ref="O109">+SUMPRODUCT($E$30:$N$30/100,$E109:$N109)/$D$14*100</f>
        <v>1584.3248746030947</v>
      </c>
      <c r="Q109" s="24">
        <f t="shared" si="80"/>
        <v>7.4353172976422188E-2</v>
      </c>
      <c r="R109" s="24">
        <f t="shared" si="81"/>
        <v>7.4602463542609687E-2</v>
      </c>
      <c r="S109" s="24">
        <f t="shared" si="82"/>
        <v>7.6040777379148272E-2</v>
      </c>
      <c r="T109" s="24">
        <f t="shared" si="83"/>
        <v>7.69058532151492E-2</v>
      </c>
      <c r="U109" s="24">
        <f t="shared" si="84"/>
        <v>7.6851926886312594E-2</v>
      </c>
      <c r="V109" s="24">
        <f t="shared" si="85"/>
        <v>7.6701176792701942E-2</v>
      </c>
      <c r="W109" s="24">
        <f t="shared" si="86"/>
        <v>7.8372380414690745E-2</v>
      </c>
      <c r="X109" s="24">
        <f t="shared" si="87"/>
        <v>7.9057106972223679E-2</v>
      </c>
      <c r="Y109" s="24">
        <f t="shared" si="88"/>
        <v>7.9415282727292924E-2</v>
      </c>
      <c r="Z109" s="24">
        <f t="shared" si="89"/>
        <v>8.1844823893316487E-2</v>
      </c>
      <c r="AA109" s="24">
        <f t="shared" si="90"/>
        <v>7.8563916404704059E-2</v>
      </c>
      <c r="AB109" s="24">
        <f>+GBA!Y82</f>
        <v>7.9520032540166818E-2</v>
      </c>
      <c r="AD109" s="24">
        <f t="shared" si="93"/>
        <v>1.1796243796434993</v>
      </c>
      <c r="AE109" s="24">
        <f t="shared" si="94"/>
        <v>1.1769849134910109</v>
      </c>
      <c r="AF109" s="24">
        <f t="shared" si="95"/>
        <v>1.1714878197956464</v>
      </c>
      <c r="AG109" s="24">
        <f t="shared" si="96"/>
        <v>1.1682401949511876</v>
      </c>
      <c r="AH109" s="24">
        <f t="shared" si="97"/>
        <v>1.1715974797618398</v>
      </c>
      <c r="AI109" s="24">
        <f t="shared" si="98"/>
        <v>1.1683712320226558</v>
      </c>
      <c r="AJ109" s="24">
        <f t="shared" si="99"/>
        <v>1.1607491098460074</v>
      </c>
      <c r="AK109" s="24">
        <f t="shared" si="100"/>
        <v>1.1598105843554118</v>
      </c>
      <c r="AL109" s="24">
        <f t="shared" si="101"/>
        <v>1.159805099248739</v>
      </c>
      <c r="AM109" s="24">
        <f t="shared" si="102"/>
        <v>1.157078479527089</v>
      </c>
      <c r="AN109" s="24">
        <f t="shared" si="103"/>
        <v>1.1638548796371038</v>
      </c>
      <c r="AO109" s="24">
        <f>+GBA!AV82</f>
        <v>1.1624117327539381</v>
      </c>
      <c r="AQ109" s="24">
        <f t="shared" si="77"/>
        <v>-7.4916509168942991E-3</v>
      </c>
      <c r="AR109" s="24">
        <f t="shared" ref="AR109:AR122" si="104">+AD109-AM109</f>
        <v>2.2545900116410333E-2</v>
      </c>
      <c r="AS109" s="35">
        <f t="shared" si="92"/>
        <v>45047</v>
      </c>
      <c r="AT109" s="19">
        <f t="shared" si="78"/>
        <v>1626.7696533203125</v>
      </c>
      <c r="AU109" s="19">
        <f t="shared" si="79"/>
        <v>1580.8790283203125</v>
      </c>
      <c r="AV109" s="52">
        <f t="shared" si="91"/>
        <v>0.45890625000000007</v>
      </c>
      <c r="AW109" s="52">
        <f t="shared" si="75"/>
        <v>6.8859628866151823E-2</v>
      </c>
    </row>
    <row r="110" spans="2:49" x14ac:dyDescent="0.25">
      <c r="B110" s="110">
        <f t="shared" si="76"/>
        <v>110</v>
      </c>
      <c r="D110" s="37">
        <f>+GBA!A83</f>
        <v>45078</v>
      </c>
      <c r="E110" s="225">
        <f>'Salida Stata'!D80</f>
        <v>1710.693115234375</v>
      </c>
      <c r="F110" s="225">
        <f>'Salida Stata'!J80</f>
        <v>1710.6015625</v>
      </c>
      <c r="G110" s="225">
        <f>'Salida Stata'!P80</f>
        <v>1694.2862548828125</v>
      </c>
      <c r="H110" s="225">
        <f>'Salida Stata'!V80</f>
        <v>1687.90869140625</v>
      </c>
      <c r="I110" s="225">
        <f>'Salida Stata'!AB80</f>
        <v>1699.5418701171875</v>
      </c>
      <c r="J110" s="225">
        <f>'Salida Stata'!AH80</f>
        <v>1692.805908203125</v>
      </c>
      <c r="K110" s="225">
        <f>'Salida Stata'!AN80</f>
        <v>1692.449951171875</v>
      </c>
      <c r="L110" s="19">
        <f>'Salida Stata'!AT80</f>
        <v>1691.8214111328125</v>
      </c>
      <c r="M110" s="225">
        <f>'Salida Stata'!AZ80</f>
        <v>1682.3255615234375</v>
      </c>
      <c r="N110" s="225">
        <f>'Salida Stata'!BF80</f>
        <v>1678.8143310546875</v>
      </c>
      <c r="O110" s="19" cm="1">
        <f t="array" ref="O110">+SUMPRODUCT($E$30:$N$30/100,$E110:$N110)/$D$14*100</f>
        <v>1675.6898167028869</v>
      </c>
      <c r="Q110" s="24">
        <f t="shared" si="80"/>
        <v>5.1589025983347359E-2</v>
      </c>
      <c r="R110" s="24">
        <f t="shared" si="81"/>
        <v>5.1608422864427794E-2</v>
      </c>
      <c r="S110" s="24">
        <f t="shared" si="82"/>
        <v>5.386917622446985E-2</v>
      </c>
      <c r="T110" s="24">
        <f t="shared" si="83"/>
        <v>5.5029622413889978E-2</v>
      </c>
      <c r="U110" s="24">
        <f t="shared" si="84"/>
        <v>5.5118153797278691E-2</v>
      </c>
      <c r="V110" s="24">
        <f t="shared" si="85"/>
        <v>5.5804636643952854E-2</v>
      </c>
      <c r="W110" s="24">
        <f t="shared" si="86"/>
        <v>5.7040004373154263E-2</v>
      </c>
      <c r="X110" s="24">
        <f t="shared" si="87"/>
        <v>5.8440830944037847E-2</v>
      </c>
      <c r="Y110" s="24">
        <f t="shared" si="88"/>
        <v>5.9581661784934292E-2</v>
      </c>
      <c r="Z110" s="24">
        <f t="shared" si="89"/>
        <v>6.1949903174078669E-2</v>
      </c>
      <c r="AA110" s="24">
        <f t="shared" si="90"/>
        <v>5.7668060108367003E-2</v>
      </c>
      <c r="AB110" s="24">
        <f>+GBA!Y83</f>
        <v>5.8276814870635407E-2</v>
      </c>
      <c r="AD110" s="24">
        <f t="shared" si="93"/>
        <v>1.1757759897480478</v>
      </c>
      <c r="AE110" s="24">
        <f t="shared" si="94"/>
        <v>1.173179472943906</v>
      </c>
      <c r="AF110" s="24">
        <f t="shared" si="95"/>
        <v>1.1716160520301919</v>
      </c>
      <c r="AG110" s="24">
        <f t="shared" si="96"/>
        <v>1.1718131599738011</v>
      </c>
      <c r="AH110" s="24">
        <f t="shared" si="97"/>
        <v>1.1737561047201508</v>
      </c>
      <c r="AI110" s="24">
        <f t="shared" si="98"/>
        <v>1.173605305694609</v>
      </c>
      <c r="AJ110" s="24">
        <f t="shared" si="99"/>
        <v>1.1676812546786848</v>
      </c>
      <c r="AK110" s="24">
        <f t="shared" si="100"/>
        <v>1.1671891366278691</v>
      </c>
      <c r="AL110" s="24">
        <f t="shared" si="101"/>
        <v>1.1686380004033068</v>
      </c>
      <c r="AM110" s="24">
        <f t="shared" si="102"/>
        <v>1.1688361446013036</v>
      </c>
      <c r="AN110" s="24">
        <f t="shared" si="103"/>
        <v>1.1701363793945174</v>
      </c>
      <c r="AO110" s="24">
        <f>+GBA!AV83</f>
        <v>1.1696922878846401</v>
      </c>
      <c r="AQ110" s="24">
        <f t="shared" si="77"/>
        <v>-1.036087719073131E-2</v>
      </c>
      <c r="AR110" s="24">
        <f t="shared" si="104"/>
        <v>6.9398451467441724E-3</v>
      </c>
      <c r="AS110" s="35">
        <f t="shared" si="92"/>
        <v>45078</v>
      </c>
      <c r="AT110" s="19">
        <f t="shared" si="78"/>
        <v>1710.693115234375</v>
      </c>
      <c r="AU110" s="19">
        <f t="shared" si="79"/>
        <v>1678.8143310546875</v>
      </c>
      <c r="AV110" s="52">
        <f t="shared" si="91"/>
        <v>0.31878784179687614</v>
      </c>
      <c r="AW110" s="52">
        <f t="shared" si="75"/>
        <v>3.1713378060700848E-2</v>
      </c>
    </row>
    <row r="111" spans="2:49" x14ac:dyDescent="0.25">
      <c r="B111" s="110">
        <f t="shared" si="76"/>
        <v>111</v>
      </c>
      <c r="D111" s="37">
        <f>+GBA!A84</f>
        <v>45108</v>
      </c>
      <c r="E111" s="225">
        <f>'Salida Stata'!D81</f>
        <v>1812.0382080078125</v>
      </c>
      <c r="F111" s="225">
        <f>'Salida Stata'!J81</f>
        <v>1814.4283447265625</v>
      </c>
      <c r="G111" s="225">
        <f>'Salida Stata'!P81</f>
        <v>1796.1920166015625</v>
      </c>
      <c r="H111" s="225">
        <f>'Salida Stata'!V81</f>
        <v>1790.5357666015625</v>
      </c>
      <c r="I111" s="225">
        <f>'Salida Stata'!AB81</f>
        <v>1803.326416015625</v>
      </c>
      <c r="J111" s="225">
        <f>'Salida Stata'!AH81</f>
        <v>1795.935546875</v>
      </c>
      <c r="K111" s="225">
        <f>'Salida Stata'!AN81</f>
        <v>1796.04638671875</v>
      </c>
      <c r="L111" s="19">
        <f>'Salida Stata'!AT81</f>
        <v>1795.9439697265625</v>
      </c>
      <c r="M111" s="225">
        <f>'Salida Stata'!AZ81</f>
        <v>1788.1087646484375</v>
      </c>
      <c r="N111" s="225">
        <f>'Salida Stata'!BF81</f>
        <v>1785.4552001953125</v>
      </c>
      <c r="O111" s="19" cm="1">
        <f t="array" ref="O111">+SUMPRODUCT($E$30:$N$30/100,$E111:$N111)/$D$14*100</f>
        <v>1779.2739087040109</v>
      </c>
      <c r="Q111" s="24">
        <f t="shared" si="80"/>
        <v>5.9242123482535103E-2</v>
      </c>
      <c r="R111" s="24">
        <f t="shared" si="81"/>
        <v>6.0696064181551712E-2</v>
      </c>
      <c r="S111" s="24">
        <f t="shared" si="82"/>
        <v>6.0146720440577672E-2</v>
      </c>
      <c r="T111" s="24">
        <f t="shared" si="83"/>
        <v>6.0801319240681551E-2</v>
      </c>
      <c r="U111" s="24">
        <f t="shared" si="84"/>
        <v>6.106618949686804E-2</v>
      </c>
      <c r="V111" s="24">
        <f t="shared" si="85"/>
        <v>6.0922305488255724E-2</v>
      </c>
      <c r="W111" s="24">
        <f t="shared" si="86"/>
        <v>6.12109300337913E-2</v>
      </c>
      <c r="X111" s="24">
        <f t="shared" si="87"/>
        <v>6.1544651172153797E-2</v>
      </c>
      <c r="Y111" s="24">
        <f t="shared" si="88"/>
        <v>6.2879151065865946E-2</v>
      </c>
      <c r="Z111" s="24">
        <f t="shared" si="89"/>
        <v>6.3521538485813211E-2</v>
      </c>
      <c r="AA111" s="24">
        <f t="shared" si="90"/>
        <v>6.181579130494308E-2</v>
      </c>
      <c r="AB111" s="24">
        <f>+GBA!Y84</f>
        <v>6.1832423451222418E-2</v>
      </c>
      <c r="AD111" s="24">
        <f t="shared" si="93"/>
        <v>1.1564573833869933</v>
      </c>
      <c r="AE111" s="24">
        <f t="shared" si="94"/>
        <v>1.1545708248368993</v>
      </c>
      <c r="AF111" s="24">
        <f t="shared" si="95"/>
        <v>1.1519615377809198</v>
      </c>
      <c r="AG111" s="24">
        <f t="shared" si="96"/>
        <v>1.1510021954255785</v>
      </c>
      <c r="AH111" s="24">
        <f t="shared" si="97"/>
        <v>1.1523630010973185</v>
      </c>
      <c r="AI111" s="24">
        <f t="shared" si="98"/>
        <v>1.1513264264781986</v>
      </c>
      <c r="AJ111" s="24">
        <f t="shared" si="99"/>
        <v>1.1452635856413029</v>
      </c>
      <c r="AK111" s="24">
        <f t="shared" si="100"/>
        <v>1.1437642187254338</v>
      </c>
      <c r="AL111" s="24">
        <f t="shared" si="101"/>
        <v>1.1448451929278116</v>
      </c>
      <c r="AM111" s="24">
        <f t="shared" si="102"/>
        <v>1.1411051238486478</v>
      </c>
      <c r="AN111" s="24">
        <f t="shared" si="103"/>
        <v>1.1468122268392409</v>
      </c>
      <c r="AO111" s="24">
        <f>+GBA!AV84</f>
        <v>1.1458208418275575</v>
      </c>
      <c r="AQ111" s="24">
        <f t="shared" si="77"/>
        <v>-4.2794150032781086E-3</v>
      </c>
      <c r="AR111" s="24">
        <f t="shared" si="104"/>
        <v>1.5352259538345514E-2</v>
      </c>
      <c r="AS111" s="35">
        <f t="shared" ref="AS111:AS125" si="105">+D111</f>
        <v>45108</v>
      </c>
      <c r="AT111" s="19">
        <f t="shared" si="78"/>
        <v>1812.0382080078125</v>
      </c>
      <c r="AU111" s="19">
        <f t="shared" si="79"/>
        <v>1785.4552001953125</v>
      </c>
      <c r="AV111" s="52">
        <f t="shared" si="91"/>
        <v>0.2658300781250027</v>
      </c>
      <c r="AW111" s="52">
        <f t="shared" si="75"/>
        <v>1.5740760221327754E-2</v>
      </c>
    </row>
    <row r="112" spans="2:49" x14ac:dyDescent="0.25">
      <c r="B112" s="110">
        <f t="shared" si="76"/>
        <v>112</v>
      </c>
      <c r="D112" s="37">
        <f>+GBA!A85</f>
        <v>45139</v>
      </c>
      <c r="E112" s="225">
        <f>'Salida Stata'!D82</f>
        <v>2040.622314453125</v>
      </c>
      <c r="F112" s="225">
        <f>'Salida Stata'!J82</f>
        <v>2042.042236328125</v>
      </c>
      <c r="G112" s="225">
        <f>'Salida Stata'!P82</f>
        <v>2018.911865234375</v>
      </c>
      <c r="H112" s="225">
        <f>'Salida Stata'!V82</f>
        <v>2009.2662353515625</v>
      </c>
      <c r="I112" s="225">
        <f>'Salida Stata'!AB82</f>
        <v>2027.7099609375</v>
      </c>
      <c r="J112" s="225">
        <f>'Salida Stata'!AH82</f>
        <v>2016.788818359375</v>
      </c>
      <c r="K112" s="225">
        <f>'Salida Stata'!AN82</f>
        <v>2015.39794921875</v>
      </c>
      <c r="L112" s="19">
        <f>'Salida Stata'!AT82</f>
        <v>2017.3438720703125</v>
      </c>
      <c r="M112" s="225">
        <f>'Salida Stata'!AZ82</f>
        <v>2009.0087890625</v>
      </c>
      <c r="N112" s="225">
        <f>'Salida Stata'!BF82</f>
        <v>2003.98583984375</v>
      </c>
      <c r="O112" s="19" cm="1">
        <f t="array" ref="O112">+SUMPRODUCT($E$30:$N$30/100,$E112:$N112)/$D$14*100</f>
        <v>1998.5451676084408</v>
      </c>
      <c r="Q112" s="24">
        <f t="shared" si="80"/>
        <v>0.12614750916131179</v>
      </c>
      <c r="R112" s="24">
        <f t="shared" si="81"/>
        <v>0.12544661367482357</v>
      </c>
      <c r="S112" s="24">
        <f t="shared" si="82"/>
        <v>0.12399556760874808</v>
      </c>
      <c r="T112" s="24">
        <f t="shared" si="83"/>
        <v>0.12215922900280884</v>
      </c>
      <c r="U112" s="24">
        <f t="shared" si="84"/>
        <v>0.12442758167855228</v>
      </c>
      <c r="V112" s="24">
        <f t="shared" si="85"/>
        <v>0.12297394072335655</v>
      </c>
      <c r="W112" s="24">
        <f t="shared" si="86"/>
        <v>0.12213023233811904</v>
      </c>
      <c r="X112" s="24">
        <f t="shared" si="87"/>
        <v>0.12327773364636685</v>
      </c>
      <c r="Y112" s="24">
        <f t="shared" si="88"/>
        <v>0.12353836007145458</v>
      </c>
      <c r="Z112" s="24">
        <f t="shared" si="89"/>
        <v>0.12239491622334309</v>
      </c>
      <c r="AA112" s="24">
        <f t="shared" si="90"/>
        <v>0.12323637065197168</v>
      </c>
      <c r="AB112" s="24">
        <f>+GBA!Y85</f>
        <v>0.12261093103833676</v>
      </c>
      <c r="AD112" s="24">
        <f t="shared" si="93"/>
        <v>1.2689420905137632</v>
      </c>
      <c r="AE112" s="24">
        <f t="shared" si="94"/>
        <v>1.2653936824041403</v>
      </c>
      <c r="AF112" s="24">
        <f t="shared" si="95"/>
        <v>1.2610595583852993</v>
      </c>
      <c r="AG112" s="24">
        <f t="shared" si="96"/>
        <v>1.2549128706302346</v>
      </c>
      <c r="AH112" s="24">
        <f t="shared" si="97"/>
        <v>1.2623499197908359</v>
      </c>
      <c r="AI112" s="24">
        <f t="shared" si="98"/>
        <v>1.2591710992971445</v>
      </c>
      <c r="AJ112" s="24">
        <f t="shared" si="99"/>
        <v>1.2495737121214545</v>
      </c>
      <c r="AK112" s="24">
        <f t="shared" si="100"/>
        <v>1.2512133961661176</v>
      </c>
      <c r="AL112" s="24">
        <f t="shared" si="101"/>
        <v>1.2544718412935549</v>
      </c>
      <c r="AM112" s="24">
        <f t="shared" si="102"/>
        <v>1.2472090494208254</v>
      </c>
      <c r="AN112" s="24">
        <f t="shared" si="103"/>
        <v>1.2543967405706375</v>
      </c>
      <c r="AO112" s="24">
        <f>+GBA!AV85</f>
        <v>1.2522704339051463</v>
      </c>
      <c r="AQ112" s="24">
        <f t="shared" si="77"/>
        <v>3.7525929379687017E-3</v>
      </c>
      <c r="AR112" s="24">
        <f t="shared" si="104"/>
        <v>2.1733041092937722E-2</v>
      </c>
      <c r="AS112" s="35">
        <f t="shared" si="105"/>
        <v>45139</v>
      </c>
      <c r="AT112" s="19">
        <f t="shared" si="78"/>
        <v>2040.622314453125</v>
      </c>
      <c r="AU112" s="19">
        <f t="shared" si="79"/>
        <v>2003.98583984375</v>
      </c>
      <c r="AV112" s="52">
        <f t="shared" si="91"/>
        <v>0.36636474609375114</v>
      </c>
      <c r="AW112" s="52">
        <f t="shared" si="75"/>
        <v>3.4374540887922578E-2</v>
      </c>
    </row>
    <row r="113" spans="2:49" x14ac:dyDescent="0.25">
      <c r="B113" s="110">
        <f t="shared" si="76"/>
        <v>113</v>
      </c>
      <c r="D113" s="37">
        <f>+GBA!A86</f>
        <v>45170</v>
      </c>
      <c r="E113" s="225">
        <f>'Salida Stata'!D83</f>
        <v>2296.883544921875</v>
      </c>
      <c r="F113" s="225">
        <f>'Salida Stata'!J83</f>
        <v>2300.03759765625</v>
      </c>
      <c r="G113" s="225">
        <f>'Salida Stata'!P83</f>
        <v>2268.90673828125</v>
      </c>
      <c r="H113" s="225">
        <f>'Salida Stata'!V83</f>
        <v>2258.0546875</v>
      </c>
      <c r="I113" s="225">
        <f>'Salida Stata'!AB83</f>
        <v>2279.084716796875</v>
      </c>
      <c r="J113" s="225">
        <f>'Salida Stata'!AH83</f>
        <v>2265.65185546875</v>
      </c>
      <c r="K113" s="225">
        <f>'Salida Stata'!AN83</f>
        <v>2262.917724609375</v>
      </c>
      <c r="L113" s="19">
        <f>'Salida Stata'!AT83</f>
        <v>2262.11181640625</v>
      </c>
      <c r="M113" s="225">
        <f>'Salida Stata'!AZ83</f>
        <v>2250.920654296875</v>
      </c>
      <c r="N113" s="225">
        <f>'Salida Stata'!BF83</f>
        <v>2244.461181640625</v>
      </c>
      <c r="O113" s="19" cm="1">
        <f t="array" ref="O113">+SUMPRODUCT($E$30:$N$30/100,$E113:$N113)/$D$14*100</f>
        <v>2242.6777850019198</v>
      </c>
      <c r="Q113" s="24">
        <f t="shared" si="80"/>
        <v>0.12557994130208594</v>
      </c>
      <c r="R113" s="24">
        <f t="shared" si="81"/>
        <v>0.12634183404160937</v>
      </c>
      <c r="S113" s="24">
        <f t="shared" si="82"/>
        <v>0.12382654109462732</v>
      </c>
      <c r="T113" s="24">
        <f t="shared" si="83"/>
        <v>0.12382055089125954</v>
      </c>
      <c r="U113" s="24">
        <f t="shared" si="84"/>
        <v>0.1239697790620673</v>
      </c>
      <c r="V113" s="24">
        <f t="shared" si="85"/>
        <v>0.12339568468642192</v>
      </c>
      <c r="W113" s="24">
        <f t="shared" si="86"/>
        <v>0.12281434318546047</v>
      </c>
      <c r="X113" s="24">
        <f t="shared" si="87"/>
        <v>0.12133179064050337</v>
      </c>
      <c r="Y113" s="24">
        <f t="shared" si="88"/>
        <v>0.12041354251479541</v>
      </c>
      <c r="Z113" s="24">
        <f t="shared" si="89"/>
        <v>0.11999852345045747</v>
      </c>
      <c r="AA113" s="24">
        <f t="shared" si="90"/>
        <v>0.12215516634313572</v>
      </c>
      <c r="AB113" s="24">
        <f>+GBA!Y86</f>
        <v>0.12181401831939476</v>
      </c>
      <c r="AD113" s="24">
        <f t="shared" si="93"/>
        <v>1.3974156526221857</v>
      </c>
      <c r="AE113" s="24">
        <f t="shared" si="94"/>
        <v>1.3938724595393621</v>
      </c>
      <c r="AF113" s="24">
        <f t="shared" si="95"/>
        <v>1.3888939835084702</v>
      </c>
      <c r="AG113" s="24">
        <f t="shared" si="96"/>
        <v>1.3820218873721695</v>
      </c>
      <c r="AH113" s="24">
        <f t="shared" si="97"/>
        <v>1.3931243055534637</v>
      </c>
      <c r="AI113" s="24">
        <f t="shared" si="98"/>
        <v>1.3898748794292799</v>
      </c>
      <c r="AJ113" s="24">
        <f t="shared" si="99"/>
        <v>1.3788099355855765</v>
      </c>
      <c r="AK113" s="24">
        <f t="shared" si="100"/>
        <v>1.3807611703246674</v>
      </c>
      <c r="AL113" s="24">
        <f t="shared" si="101"/>
        <v>1.3853977432593698</v>
      </c>
      <c r="AM113" s="24">
        <f t="shared" si="102"/>
        <v>1.3790115340479097</v>
      </c>
      <c r="AN113" s="24">
        <f t="shared" si="103"/>
        <v>1.38447916284357</v>
      </c>
      <c r="AO113" s="24">
        <f>+GBA!AV86</f>
        <v>1.3828909802262874</v>
      </c>
      <c r="AQ113" s="24">
        <f t="shared" si="77"/>
        <v>5.5814178516284674E-3</v>
      </c>
      <c r="AR113" s="24">
        <f t="shared" si="104"/>
        <v>1.840411857427604E-2</v>
      </c>
      <c r="AS113" s="35">
        <f t="shared" si="105"/>
        <v>45170</v>
      </c>
      <c r="AT113" s="19">
        <f t="shared" si="78"/>
        <v>2296.883544921875</v>
      </c>
      <c r="AU113" s="19">
        <f t="shared" si="79"/>
        <v>2244.461181640625</v>
      </c>
      <c r="AV113" s="52">
        <f t="shared" si="91"/>
        <v>0.52422363281250028</v>
      </c>
      <c r="AW113" s="52">
        <f t="shared" si="75"/>
        <v>6.6483565378051779E-2</v>
      </c>
    </row>
    <row r="114" spans="2:49" x14ac:dyDescent="0.25">
      <c r="B114" s="110">
        <f t="shared" si="76"/>
        <v>114</v>
      </c>
      <c r="D114" s="37">
        <f>+GBA!A87</f>
        <v>45200</v>
      </c>
      <c r="E114" s="225">
        <f>'Salida Stata'!D84</f>
        <v>2499.492919921875</v>
      </c>
      <c r="F114" s="225">
        <f>'Salida Stata'!J84</f>
        <v>2503.386962890625</v>
      </c>
      <c r="G114" s="225">
        <f>'Salida Stata'!P84</f>
        <v>2467.739501953125</v>
      </c>
      <c r="H114" s="225">
        <f>'Salida Stata'!V84</f>
        <v>2456.154541015625</v>
      </c>
      <c r="I114" s="225">
        <f>'Salida Stata'!AB84</f>
        <v>2478.6142578125</v>
      </c>
      <c r="J114" s="225">
        <f>'Salida Stata'!AH84</f>
        <v>2462.897705078125</v>
      </c>
      <c r="K114" s="225">
        <f>'Salida Stata'!AN84</f>
        <v>2457.228515625</v>
      </c>
      <c r="L114" s="19">
        <f>'Salida Stata'!AT84</f>
        <v>2454.8876953125</v>
      </c>
      <c r="M114" s="225">
        <f>'Salida Stata'!AZ84</f>
        <v>2442.636962890625</v>
      </c>
      <c r="N114" s="225">
        <f>'Salida Stata'!BF84</f>
        <v>2435.743896484375</v>
      </c>
      <c r="O114" s="19" cm="1">
        <f t="array" ref="O114">+SUMPRODUCT($E$30:$N$30/100,$E114:$N114)/$D$14*100</f>
        <v>2436.0466324684598</v>
      </c>
      <c r="Q114" s="24">
        <f t="shared" si="80"/>
        <v>8.8210556189469935E-2</v>
      </c>
      <c r="R114" s="24">
        <f t="shared" si="81"/>
        <v>8.8411322250379287E-2</v>
      </c>
      <c r="S114" s="24">
        <f t="shared" si="82"/>
        <v>8.7633731398980119E-2</v>
      </c>
      <c r="T114" s="24">
        <f t="shared" si="83"/>
        <v>8.7730316990219048E-2</v>
      </c>
      <c r="U114" s="24">
        <f t="shared" si="84"/>
        <v>8.754810189594564E-2</v>
      </c>
      <c r="V114" s="24">
        <f t="shared" si="85"/>
        <v>8.7059205117180793E-2</v>
      </c>
      <c r="W114" s="24">
        <f t="shared" si="86"/>
        <v>8.5867368885082618E-2</v>
      </c>
      <c r="X114" s="24">
        <f t="shared" si="87"/>
        <v>8.5219429697559024E-2</v>
      </c>
      <c r="Y114" s="24">
        <f t="shared" si="88"/>
        <v>8.5172397448917136E-2</v>
      </c>
      <c r="Z114" s="24">
        <f t="shared" si="89"/>
        <v>8.5224336428010306E-2</v>
      </c>
      <c r="AA114" s="24">
        <f t="shared" si="90"/>
        <v>8.6222304764290714E-2</v>
      </c>
      <c r="AB114" s="24">
        <f>+GBA!Y87</f>
        <v>8.6132682493898383E-2</v>
      </c>
      <c r="AD114" s="24">
        <f t="shared" si="93"/>
        <v>1.4466951383696807</v>
      </c>
      <c r="AE114" s="24">
        <f t="shared" si="94"/>
        <v>1.4451896872716512</v>
      </c>
      <c r="AF114" s="24">
        <f t="shared" si="95"/>
        <v>1.435643829179694</v>
      </c>
      <c r="AG114" s="24">
        <f t="shared" si="96"/>
        <v>1.4333544671010126</v>
      </c>
      <c r="AH114" s="24">
        <f t="shared" si="97"/>
        <v>1.4404983038646839</v>
      </c>
      <c r="AI114" s="24">
        <f t="shared" si="98"/>
        <v>1.4353554756594309</v>
      </c>
      <c r="AJ114" s="24">
        <f t="shared" si="99"/>
        <v>1.4252124254930232</v>
      </c>
      <c r="AK114" s="24">
        <f t="shared" si="100"/>
        <v>1.4242215297021517</v>
      </c>
      <c r="AL114" s="24">
        <f t="shared" si="101"/>
        <v>1.4280765065449197</v>
      </c>
      <c r="AM114" s="24">
        <f t="shared" si="102"/>
        <v>1.4245684472655884</v>
      </c>
      <c r="AN114" s="24">
        <f t="shared" si="103"/>
        <v>1.4304674492303473</v>
      </c>
      <c r="AO114" s="24">
        <f>+GBA!AV87</f>
        <v>1.4291385470424771</v>
      </c>
      <c r="AQ114" s="24">
        <f t="shared" si="77"/>
        <v>2.9862197614596298E-3</v>
      </c>
      <c r="AR114" s="24">
        <f t="shared" si="104"/>
        <v>2.2126691104092266E-2</v>
      </c>
      <c r="AS114" s="35">
        <f t="shared" si="105"/>
        <v>45200</v>
      </c>
      <c r="AT114" s="19">
        <f t="shared" si="78"/>
        <v>2499.492919921875</v>
      </c>
      <c r="AU114" s="19">
        <f t="shared" si="79"/>
        <v>2435.743896484375</v>
      </c>
      <c r="AV114" s="52">
        <f t="shared" si="91"/>
        <v>0.6374902343749973</v>
      </c>
      <c r="AW114" s="52">
        <f t="shared" si="75"/>
        <v>8.9002123948661804E-2</v>
      </c>
    </row>
    <row r="115" spans="2:49" x14ac:dyDescent="0.25">
      <c r="B115" s="110">
        <f t="shared" si="76"/>
        <v>115</v>
      </c>
      <c r="D115" s="37">
        <f>+GBA!A88</f>
        <v>45231</v>
      </c>
      <c r="E115" s="225">
        <f>'Salida Stata'!D85</f>
        <v>2835.949462890625</v>
      </c>
      <c r="F115" s="225">
        <f>'Salida Stata'!J85</f>
        <v>2841.618896484375</v>
      </c>
      <c r="G115" s="225">
        <f>'Salida Stata'!P85</f>
        <v>2793.2470703125</v>
      </c>
      <c r="H115" s="225">
        <f>'Salida Stata'!V85</f>
        <v>2777.10546875</v>
      </c>
      <c r="I115" s="225">
        <f>'Salida Stata'!AB85</f>
        <v>2806.867919921875</v>
      </c>
      <c r="J115" s="225">
        <f>'Salida Stata'!AH85</f>
        <v>2784.578857421875</v>
      </c>
      <c r="K115" s="225">
        <f>'Salida Stata'!AN85</f>
        <v>2776.498779296875</v>
      </c>
      <c r="L115" s="19">
        <f>'Salida Stata'!AT85</f>
        <v>2773.8642578125</v>
      </c>
      <c r="M115" s="225">
        <f>'Salida Stata'!AZ85</f>
        <v>2759.72900390625</v>
      </c>
      <c r="N115" s="225">
        <f>'Salida Stata'!BF85</f>
        <v>2745.938720703125</v>
      </c>
      <c r="O115" s="19" cm="1">
        <f t="array" ref="O115">+SUMPRODUCT($E$30:$N$30/100,$E115:$N115)/$D$14*100</f>
        <v>2753.1610595747688</v>
      </c>
      <c r="Q115" s="24">
        <f t="shared" si="80"/>
        <v>0.13460992039107933</v>
      </c>
      <c r="R115" s="24">
        <f t="shared" si="81"/>
        <v>0.13510972878248051</v>
      </c>
      <c r="S115" s="24">
        <f t="shared" si="82"/>
        <v>0.13190515777769396</v>
      </c>
      <c r="T115" s="24">
        <f t="shared" si="83"/>
        <v>0.13067212277353724</v>
      </c>
      <c r="U115" s="24">
        <f t="shared" si="84"/>
        <v>0.13243434756930483</v>
      </c>
      <c r="V115" s="24">
        <f t="shared" si="85"/>
        <v>0.13061084578563364</v>
      </c>
      <c r="W115" s="24">
        <f t="shared" si="86"/>
        <v>0.12993104289719182</v>
      </c>
      <c r="X115" s="24">
        <f t="shared" si="87"/>
        <v>0.12993529728837361</v>
      </c>
      <c r="Y115" s="24">
        <f t="shared" si="88"/>
        <v>0.1298154600266006</v>
      </c>
      <c r="Z115" s="24">
        <f t="shared" si="89"/>
        <v>0.1273511655582793</v>
      </c>
      <c r="AA115" s="24">
        <f t="shared" si="90"/>
        <v>0.13017584428791307</v>
      </c>
      <c r="AB115" s="24">
        <f>+GBA!Y88</f>
        <v>0.1290243503840498</v>
      </c>
      <c r="AD115" s="24">
        <f t="shared" si="93"/>
        <v>1.6523496862621037</v>
      </c>
      <c r="AE115" s="24">
        <f t="shared" si="94"/>
        <v>1.6533160492248311</v>
      </c>
      <c r="AF115" s="24">
        <f t="shared" si="95"/>
        <v>1.6309911604975804</v>
      </c>
      <c r="AG115" s="24">
        <f t="shared" si="96"/>
        <v>1.6229816055011708</v>
      </c>
      <c r="AH115" s="24">
        <f t="shared" si="97"/>
        <v>1.6369292262250918</v>
      </c>
      <c r="AI115" s="24">
        <f t="shared" si="98"/>
        <v>1.6262029809485972</v>
      </c>
      <c r="AJ115" s="24">
        <f t="shared" si="99"/>
        <v>1.6117848103387971</v>
      </c>
      <c r="AK115" s="24">
        <f t="shared" si="100"/>
        <v>1.6104699352181502</v>
      </c>
      <c r="AL115" s="24">
        <f t="shared" si="101"/>
        <v>1.6136564901346104</v>
      </c>
      <c r="AM115" s="24">
        <f t="shared" si="102"/>
        <v>1.6006322057279108</v>
      </c>
      <c r="AN115" s="24">
        <f t="shared" si="103"/>
        <v>1.6180547305860675</v>
      </c>
      <c r="AO115" s="24">
        <f>+GBA!AV88</f>
        <v>1.6119092627599243</v>
      </c>
      <c r="AQ115" s="24">
        <f t="shared" si="77"/>
        <v>7.2587548328000295E-3</v>
      </c>
      <c r="AR115" s="24">
        <f t="shared" si="104"/>
        <v>5.1717480534192894E-2</v>
      </c>
      <c r="AS115" s="35">
        <f t="shared" si="105"/>
        <v>45231</v>
      </c>
      <c r="AT115" s="19">
        <f t="shared" si="78"/>
        <v>2835.949462890625</v>
      </c>
      <c r="AU115" s="19">
        <f t="shared" si="79"/>
        <v>2745.938720703125</v>
      </c>
      <c r="AV115" s="52">
        <f t="shared" si="91"/>
        <v>0.9001074218750027</v>
      </c>
      <c r="AW115" s="52">
        <f t="shared" si="75"/>
        <v>0.14491445372409828</v>
      </c>
    </row>
    <row r="116" spans="2:49" x14ac:dyDescent="0.25">
      <c r="B116" s="110">
        <f t="shared" si="76"/>
        <v>116</v>
      </c>
      <c r="D116" s="37">
        <f>+GBA!A89</f>
        <v>45261</v>
      </c>
      <c r="E116" s="225">
        <f>'Salida Stata'!D86</f>
        <v>3562.521728515625</v>
      </c>
      <c r="F116" s="225">
        <f>'Salida Stata'!J86</f>
        <v>3570.41259765625</v>
      </c>
      <c r="G116" s="225">
        <f>'Salida Stata'!P86</f>
        <v>3494.85009765625</v>
      </c>
      <c r="H116" s="225">
        <f>'Salida Stata'!V86</f>
        <v>3481.2392578125</v>
      </c>
      <c r="I116" s="225">
        <f>'Salida Stata'!AB86</f>
        <v>3518.20751953125</v>
      </c>
      <c r="J116" s="225">
        <f>'Salida Stata'!AH86</f>
        <v>3479.48486328125</v>
      </c>
      <c r="K116" s="225">
        <f>'Salida Stata'!AN86</f>
        <v>3479.0615234375</v>
      </c>
      <c r="L116" s="19">
        <f>'Salida Stata'!AT86</f>
        <v>3473.6376953125</v>
      </c>
      <c r="M116" s="225">
        <f>'Salida Stata'!AZ86</f>
        <v>3452.077392578125</v>
      </c>
      <c r="N116" s="225">
        <f>'Salida Stata'!BF86</f>
        <v>3434.718994140625</v>
      </c>
      <c r="O116" s="19" cm="1">
        <f t="array" ref="O116">+SUMPRODUCT($E$30:$N$30/100,$E116:$N116)/$D$14*100</f>
        <v>3447.0444134051363</v>
      </c>
      <c r="Q116" s="24">
        <f t="shared" si="80"/>
        <v>0.25620070989714328</v>
      </c>
      <c r="R116" s="24">
        <f t="shared" si="81"/>
        <v>0.25647130305669497</v>
      </c>
      <c r="S116" s="24">
        <f t="shared" si="82"/>
        <v>0.25117829167373174</v>
      </c>
      <c r="T116" s="24">
        <f t="shared" si="83"/>
        <v>0.25354953097241806</v>
      </c>
      <c r="U116" s="24">
        <f t="shared" si="84"/>
        <v>0.25342824098013628</v>
      </c>
      <c r="V116" s="24">
        <f t="shared" si="85"/>
        <v>0.24955515409707574</v>
      </c>
      <c r="W116" s="24">
        <f t="shared" si="86"/>
        <v>0.25303909707410099</v>
      </c>
      <c r="X116" s="24">
        <f t="shared" si="87"/>
        <v>0.25227385786060386</v>
      </c>
      <c r="Y116" s="24">
        <f t="shared" si="88"/>
        <v>0.2508754981709771</v>
      </c>
      <c r="Z116" s="24">
        <f t="shared" si="89"/>
        <v>0.25083599580879601</v>
      </c>
      <c r="AA116" s="24">
        <f t="shared" si="90"/>
        <v>0.25203151534387125</v>
      </c>
      <c r="AB116" s="24">
        <f>+GBA!Y89</f>
        <v>0.2508504016790909</v>
      </c>
      <c r="AD116" s="24">
        <f t="shared" si="93"/>
        <v>2.1656053608436183</v>
      </c>
      <c r="AE116" s="24">
        <f t="shared" si="94"/>
        <v>2.1680233574517191</v>
      </c>
      <c r="AF116" s="24">
        <f t="shared" si="95"/>
        <v>2.1284686837463456</v>
      </c>
      <c r="AG116" s="24">
        <f t="shared" si="96"/>
        <v>2.12149633164162</v>
      </c>
      <c r="AH116" s="24">
        <f t="shared" si="97"/>
        <v>2.1390585271522573</v>
      </c>
      <c r="AI116" s="24">
        <f t="shared" si="98"/>
        <v>2.1163307598914791</v>
      </c>
      <c r="AJ116" s="24">
        <f t="shared" si="99"/>
        <v>2.1076343498037042</v>
      </c>
      <c r="AK116" s="24">
        <f t="shared" si="100"/>
        <v>2.1032436680820781</v>
      </c>
      <c r="AL116" s="24">
        <f t="shared" si="101"/>
        <v>2.1020970739426601</v>
      </c>
      <c r="AM116" s="24">
        <f t="shared" si="102"/>
        <v>2.0852808124367312</v>
      </c>
      <c r="AN116" s="24">
        <f t="shared" si="103"/>
        <v>2.1115956564036362</v>
      </c>
      <c r="AO116" s="24">
        <f>+GBA!AV89</f>
        <v>2.1014804845222073</v>
      </c>
      <c r="AQ116" s="24">
        <f t="shared" si="77"/>
        <v>5.3647140883472666E-3</v>
      </c>
      <c r="AR116" s="24">
        <f t="shared" si="104"/>
        <v>8.0324548406887075E-2</v>
      </c>
      <c r="AS116" s="35">
        <f t="shared" si="105"/>
        <v>45261</v>
      </c>
      <c r="AT116" s="19">
        <f t="shared" si="78"/>
        <v>3562.521728515625</v>
      </c>
      <c r="AU116" s="19">
        <f t="shared" si="79"/>
        <v>3434.718994140625</v>
      </c>
      <c r="AV116" s="52">
        <f t="shared" si="91"/>
        <v>1.2780273437500043</v>
      </c>
      <c r="AW116" s="52">
        <f t="shared" si="75"/>
        <v>0.21864511172628198</v>
      </c>
    </row>
    <row r="117" spans="2:49" x14ac:dyDescent="0.25">
      <c r="B117" s="110">
        <f t="shared" si="76"/>
        <v>117</v>
      </c>
      <c r="D117" s="37">
        <f>+GBA!A90</f>
        <v>45292</v>
      </c>
      <c r="E117" s="225">
        <f>'Salida Stata'!D87</f>
        <v>4246.07763671875</v>
      </c>
      <c r="F117" s="225">
        <f>'Salida Stata'!J87</f>
        <v>4262.57666015625</v>
      </c>
      <c r="G117" s="225">
        <f>'Salida Stata'!P87</f>
        <v>4161.57373046875</v>
      </c>
      <c r="H117" s="225">
        <f>'Salida Stata'!V87</f>
        <v>4163.3212890625</v>
      </c>
      <c r="I117" s="225">
        <f>'Salida Stata'!AB87</f>
        <v>4201.5615234375</v>
      </c>
      <c r="J117" s="225">
        <f>'Salida Stata'!AH87</f>
        <v>4148.1435546875</v>
      </c>
      <c r="K117" s="225">
        <f>'Salida Stata'!AN87</f>
        <v>4164.77783203125</v>
      </c>
      <c r="L117" s="19">
        <f>'Salida Stata'!AT87</f>
        <v>4151.94384765625</v>
      </c>
      <c r="M117" s="225">
        <f>'Salida Stata'!AZ87</f>
        <v>4129.0791015625</v>
      </c>
      <c r="N117" s="225">
        <f>'Salida Stata'!BF87</f>
        <v>4118.3330078125</v>
      </c>
      <c r="O117" s="19" cm="1">
        <f t="array" ref="O117">+SUMPRODUCT($E$30:$N$30/100,$E117:$N117)/$D$14*100</f>
        <v>4121.5202363772378</v>
      </c>
      <c r="Q117" s="24">
        <f t="shared" si="80"/>
        <v>0.19187417236832927</v>
      </c>
      <c r="R117" s="24">
        <f t="shared" si="81"/>
        <v>0.19386108567798632</v>
      </c>
      <c r="S117" s="24">
        <f t="shared" si="82"/>
        <v>0.19077317028836926</v>
      </c>
      <c r="T117" s="24">
        <f t="shared" si="83"/>
        <v>0.19593081105221088</v>
      </c>
      <c r="U117" s="24">
        <f t="shared" si="84"/>
        <v>0.19423356925724988</v>
      </c>
      <c r="V117" s="24">
        <f t="shared" si="85"/>
        <v>0.19217174888804855</v>
      </c>
      <c r="W117" s="24">
        <f t="shared" si="86"/>
        <v>0.19709806911268002</v>
      </c>
      <c r="X117" s="24">
        <f t="shared" si="87"/>
        <v>0.19527256779228597</v>
      </c>
      <c r="Y117" s="24">
        <f t="shared" si="88"/>
        <v>0.19611429061234564</v>
      </c>
      <c r="Z117" s="24">
        <f t="shared" si="89"/>
        <v>0.19903055092369115</v>
      </c>
      <c r="AA117" s="24">
        <f t="shared" si="90"/>
        <v>0.19566786559208427</v>
      </c>
      <c r="AB117" s="24">
        <f>+GBA!Y90</f>
        <v>0.19553896892900546</v>
      </c>
      <c r="AD117" s="24">
        <f t="shared" si="93"/>
        <v>2.5590083032928317</v>
      </c>
      <c r="AE117" s="24">
        <f t="shared" si="94"/>
        <v>2.5655091713329985</v>
      </c>
      <c r="AF117" s="24">
        <f t="shared" si="95"/>
        <v>2.5160309610614631</v>
      </c>
      <c r="AG117" s="24">
        <f t="shared" si="96"/>
        <v>2.521687968659327</v>
      </c>
      <c r="AH117" s="24">
        <f t="shared" si="97"/>
        <v>2.5366933873789486</v>
      </c>
      <c r="AI117" s="24">
        <f t="shared" si="98"/>
        <v>2.5092707843554991</v>
      </c>
      <c r="AJ117" s="24">
        <f t="shared" si="99"/>
        <v>2.5117536875211908</v>
      </c>
      <c r="AK117" s="24">
        <f t="shared" si="100"/>
        <v>2.5036331444963476</v>
      </c>
      <c r="AL117" s="24">
        <f t="shared" si="101"/>
        <v>2.5035351348204848</v>
      </c>
      <c r="AM117" s="24">
        <f t="shared" si="102"/>
        <v>2.4930165313043693</v>
      </c>
      <c r="AN117" s="24">
        <f t="shared" si="103"/>
        <v>2.5121594162457046</v>
      </c>
      <c r="AO117" s="24">
        <f>+GBA!AV90</f>
        <v>2.4991532599491957</v>
      </c>
      <c r="AQ117" s="24">
        <f t="shared" si="77"/>
        <v>-7.1563785553618864E-3</v>
      </c>
      <c r="AR117" s="24">
        <f t="shared" si="104"/>
        <v>6.59917719884624E-2</v>
      </c>
      <c r="AS117" s="35">
        <f t="shared" si="105"/>
        <v>45292</v>
      </c>
      <c r="AT117" s="19">
        <f t="shared" si="78"/>
        <v>4246.07763671875</v>
      </c>
      <c r="AU117" s="19">
        <f t="shared" si="79"/>
        <v>4118.3330078125</v>
      </c>
      <c r="AV117" s="52">
        <f t="shared" si="91"/>
        <v>1.277446289062496</v>
      </c>
      <c r="AW117" s="52">
        <f t="shared" si="75"/>
        <v>0.1995216315132442</v>
      </c>
    </row>
    <row r="118" spans="2:49" x14ac:dyDescent="0.25">
      <c r="B118" s="110">
        <f t="shared" si="76"/>
        <v>118</v>
      </c>
      <c r="D118" s="37">
        <f>+GBA!A91</f>
        <v>45323</v>
      </c>
      <c r="E118" s="225">
        <f>'Salida Stata'!D88</f>
        <v>4861.6865234375</v>
      </c>
      <c r="F118" s="225">
        <f>'Salida Stata'!J88</f>
        <v>4877.01513671875</v>
      </c>
      <c r="G118" s="225">
        <f>'Salida Stata'!P88</f>
        <v>4771.380859375</v>
      </c>
      <c r="H118" s="225">
        <f>'Salida Stata'!V88</f>
        <v>4790.7568359375</v>
      </c>
      <c r="I118" s="225">
        <f>'Salida Stata'!AB88</f>
        <v>4815.0966796875</v>
      </c>
      <c r="J118" s="225">
        <f>'Salida Stata'!AH88</f>
        <v>4758.66162109375</v>
      </c>
      <c r="K118" s="225">
        <f>'Salida Stata'!AN88</f>
        <v>4796.54248046875</v>
      </c>
      <c r="L118" s="19">
        <f>'Salida Stata'!AT88</f>
        <v>4774.15771484375</v>
      </c>
      <c r="M118" s="225">
        <f>'Salida Stata'!AZ88</f>
        <v>4740.853515625</v>
      </c>
      <c r="N118" s="225">
        <f>'Salida Stata'!BF88</f>
        <v>4728.62451171875</v>
      </c>
      <c r="O118" s="19" cm="1">
        <f t="array" ref="O118">+SUMPRODUCT($E$30:$N$30/100,$E118:$N118)/$D$14*100</f>
        <v>4732.5141106645251</v>
      </c>
      <c r="Q118" s="24">
        <f t="shared" si="80"/>
        <v>0.14498295589208188</v>
      </c>
      <c r="R118" s="24">
        <f t="shared" si="81"/>
        <v>0.14414719676618715</v>
      </c>
      <c r="S118" s="24">
        <f t="shared" si="82"/>
        <v>0.14653281868865564</v>
      </c>
      <c r="T118" s="24">
        <f t="shared" si="83"/>
        <v>0.15070553130822306</v>
      </c>
      <c r="U118" s="24">
        <f t="shared" si="84"/>
        <v>0.14602550809443748</v>
      </c>
      <c r="V118" s="24">
        <f t="shared" si="85"/>
        <v>0.14717862541578386</v>
      </c>
      <c r="W118" s="24">
        <f t="shared" si="86"/>
        <v>0.15169228081714392</v>
      </c>
      <c r="X118" s="24">
        <f t="shared" si="87"/>
        <v>0.14986085795421733</v>
      </c>
      <c r="Y118" s="24">
        <f t="shared" si="88"/>
        <v>0.1481624350163202</v>
      </c>
      <c r="Z118" s="24">
        <f t="shared" si="89"/>
        <v>0.14818896450299768</v>
      </c>
      <c r="AA118" s="24">
        <f t="shared" si="90"/>
        <v>0.14824478329489965</v>
      </c>
      <c r="AB118" s="24">
        <f>+GBA!Y91</f>
        <v>0.14973986690865093</v>
      </c>
      <c r="AD118" s="24">
        <f t="shared" si="93"/>
        <v>2.794010983949518</v>
      </c>
      <c r="AE118" s="24">
        <f t="shared" si="94"/>
        <v>2.8005866519789633</v>
      </c>
      <c r="AF118" s="24">
        <f t="shared" si="95"/>
        <v>2.7642391830668736</v>
      </c>
      <c r="AG118" s="24">
        <f t="shared" si="96"/>
        <v>2.7883458249252988</v>
      </c>
      <c r="AH118" s="24">
        <f t="shared" si="97"/>
        <v>2.78493358300577</v>
      </c>
      <c r="AI118" s="24">
        <f t="shared" si="98"/>
        <v>2.7638486672950213</v>
      </c>
      <c r="AJ118" s="24">
        <f t="shared" si="99"/>
        <v>2.7877743075742134</v>
      </c>
      <c r="AK118" s="24">
        <f t="shared" si="100"/>
        <v>2.7763105284212268</v>
      </c>
      <c r="AL118" s="24">
        <f t="shared" si="101"/>
        <v>2.7722390451125425</v>
      </c>
      <c r="AM118" s="24">
        <f t="shared" si="102"/>
        <v>2.7708843345636578</v>
      </c>
      <c r="AN118" s="24">
        <f t="shared" si="103"/>
        <v>2.7771026019667828</v>
      </c>
      <c r="AO118" s="24">
        <f>+GBA!AV91</f>
        <v>2.7708730158730162</v>
      </c>
      <c r="AQ118" s="24">
        <f t="shared" si="77"/>
        <v>-3.2060086109158004E-3</v>
      </c>
      <c r="AR118" s="24">
        <f t="shared" si="104"/>
        <v>2.3126649385860176E-2</v>
      </c>
      <c r="AS118" s="35">
        <f t="shared" si="105"/>
        <v>45323</v>
      </c>
      <c r="AT118" s="19">
        <f t="shared" si="78"/>
        <v>4861.6865234375</v>
      </c>
      <c r="AU118" s="19">
        <f t="shared" si="79"/>
        <v>4728.62451171875</v>
      </c>
      <c r="AV118" s="52">
        <f t="shared" si="91"/>
        <v>1.3306201171875003</v>
      </c>
      <c r="AW118" s="52">
        <f t="shared" si="75"/>
        <v>0.195641528443808</v>
      </c>
    </row>
    <row r="119" spans="2:49" x14ac:dyDescent="0.25">
      <c r="B119" s="110">
        <f t="shared" si="76"/>
        <v>119</v>
      </c>
      <c r="D119" s="37">
        <f>+GBA!A92</f>
        <v>45352</v>
      </c>
      <c r="E119" s="225">
        <f>'Salida Stata'!D89</f>
        <v>5424.720703125</v>
      </c>
      <c r="F119" s="225">
        <f>'Salida Stata'!J89</f>
        <v>5436.45654296875</v>
      </c>
      <c r="G119" s="225">
        <f>'Salida Stata'!P89</f>
        <v>5335.447265625</v>
      </c>
      <c r="H119" s="225">
        <f>'Salida Stata'!V89</f>
        <v>5342.57666015625</v>
      </c>
      <c r="I119" s="225">
        <f>'Salida Stata'!AB89</f>
        <v>5366.45849609375</v>
      </c>
      <c r="J119" s="225">
        <f>'Salida Stata'!AH89</f>
        <v>5325.91845703125</v>
      </c>
      <c r="K119" s="225">
        <f>'Salida Stata'!AN89</f>
        <v>5350.65380859375</v>
      </c>
      <c r="L119" s="19">
        <f>'Salida Stata'!AT89</f>
        <v>5328.05908203125</v>
      </c>
      <c r="M119" s="225">
        <f>'Salida Stata'!AZ89</f>
        <v>5293.45849609375</v>
      </c>
      <c r="N119" s="225">
        <f>'Salida Stata'!BF89</f>
        <v>5260.40185546875</v>
      </c>
      <c r="O119" s="19" cm="1">
        <f t="array" ref="O119">+SUMPRODUCT($E$30:$N$30/100,$E119:$N119)/$D$14*100</f>
        <v>5278.6231826023904</v>
      </c>
      <c r="Q119" s="24">
        <f t="shared" si="80"/>
        <v>0.11581046556029317</v>
      </c>
      <c r="R119" s="24">
        <f t="shared" si="81"/>
        <v>0.11470979493953171</v>
      </c>
      <c r="S119" s="24">
        <f t="shared" si="82"/>
        <v>0.118218692423536</v>
      </c>
      <c r="T119" s="24">
        <f t="shared" si="83"/>
        <v>0.11518426902390777</v>
      </c>
      <c r="U119" s="24">
        <f t="shared" si="84"/>
        <v>0.11450690465513835</v>
      </c>
      <c r="V119" s="24">
        <f t="shared" si="85"/>
        <v>0.11920512133559091</v>
      </c>
      <c r="W119" s="24">
        <f t="shared" si="86"/>
        <v>0.11552307320977762</v>
      </c>
      <c r="X119" s="24">
        <f t="shared" si="87"/>
        <v>0.11602075177896132</v>
      </c>
      <c r="Y119" s="24">
        <f t="shared" si="88"/>
        <v>0.11656234022997403</v>
      </c>
      <c r="Z119" s="24">
        <f t="shared" si="89"/>
        <v>0.1124592029737439</v>
      </c>
      <c r="AA119" s="24">
        <f t="shared" si="90"/>
        <v>0.11539512807943475</v>
      </c>
      <c r="AB119" s="24">
        <f>+GBA!Y92</f>
        <v>0.1148106833919138</v>
      </c>
      <c r="AD119" s="24">
        <f t="shared" si="93"/>
        <v>2.9076077393989772</v>
      </c>
      <c r="AE119" s="24">
        <f t="shared" si="94"/>
        <v>2.9153808065910307</v>
      </c>
      <c r="AF119" s="24">
        <f t="shared" si="95"/>
        <v>2.8882605943308306</v>
      </c>
      <c r="AG119" s="24">
        <f t="shared" si="96"/>
        <v>2.9093621273830141</v>
      </c>
      <c r="AH119" s="24">
        <f t="shared" si="97"/>
        <v>2.9054539956343728</v>
      </c>
      <c r="AI119" s="24">
        <f t="shared" si="98"/>
        <v>2.8897550733843738</v>
      </c>
      <c r="AJ119" s="24">
        <f t="shared" si="99"/>
        <v>2.9163408302658755</v>
      </c>
      <c r="AK119" s="24">
        <f t="shared" si="100"/>
        <v>2.906620868082876</v>
      </c>
      <c r="AL119" s="24">
        <f t="shared" si="101"/>
        <v>2.9037698141199688</v>
      </c>
      <c r="AM119" s="24">
        <f t="shared" si="102"/>
        <v>2.9006391448162523</v>
      </c>
      <c r="AN119" s="24">
        <f t="shared" si="103"/>
        <v>2.9036931995586417</v>
      </c>
      <c r="AO119" s="24">
        <f>+GBA!AV92</f>
        <v>2.8990062569009938</v>
      </c>
      <c r="AQ119" s="24">
        <f t="shared" si="77"/>
        <v>3.3512625865492751E-3</v>
      </c>
      <c r="AR119" s="24">
        <f t="shared" si="104"/>
        <v>6.9685945827249185E-3</v>
      </c>
      <c r="AS119" s="35">
        <f t="shared" si="105"/>
        <v>45352</v>
      </c>
      <c r="AT119" s="19">
        <f t="shared" si="78"/>
        <v>5424.720703125</v>
      </c>
      <c r="AU119" s="19">
        <f t="shared" si="79"/>
        <v>5260.40185546875</v>
      </c>
      <c r="AV119" s="52">
        <f t="shared" si="91"/>
        <v>1.6431884765625</v>
      </c>
      <c r="AW119" s="52">
        <f t="shared" si="75"/>
        <v>0.25767455227881797</v>
      </c>
    </row>
    <row r="120" spans="2:49" x14ac:dyDescent="0.25">
      <c r="B120" s="110">
        <f t="shared" si="76"/>
        <v>120</v>
      </c>
      <c r="D120" s="37">
        <f>+GBA!A93</f>
        <v>45383</v>
      </c>
      <c r="E120" s="225">
        <f>'Salida Stata'!D90</f>
        <v>5911.31298828125</v>
      </c>
      <c r="F120" s="225">
        <f>'Salida Stata'!J90</f>
        <v>5906.97412109375</v>
      </c>
      <c r="G120" s="225">
        <f>'Salida Stata'!P90</f>
        <v>5835.5888671875</v>
      </c>
      <c r="H120" s="225">
        <f>'Salida Stata'!V90</f>
        <v>5808.71142578125</v>
      </c>
      <c r="I120" s="225">
        <f>'Salida Stata'!AB90</f>
        <v>5855.0283203125</v>
      </c>
      <c r="J120" s="225">
        <f>'Salida Stata'!AH90</f>
        <v>5811.27392578125</v>
      </c>
      <c r="K120" s="225">
        <f>'Salida Stata'!AN90</f>
        <v>5824.078125</v>
      </c>
      <c r="L120" s="19">
        <f>'Salida Stata'!AT90</f>
        <v>5814.81884765625</v>
      </c>
      <c r="M120" s="225">
        <f>'Salida Stata'!AZ90</f>
        <v>5780.9013671875</v>
      </c>
      <c r="N120" s="225">
        <f>'Salida Stata'!BF90</f>
        <v>5744.52294921875</v>
      </c>
      <c r="O120" s="19" cm="1">
        <f t="array" ref="O120">+SUMPRODUCT($E$30:$N$30/100,$E120:$N120)/$D$14*100</f>
        <v>5758.1388670067017</v>
      </c>
      <c r="Q120" s="24">
        <f t="shared" si="80"/>
        <v>8.9699048446114649E-2</v>
      </c>
      <c r="R120" s="24">
        <f t="shared" si="81"/>
        <v>8.6548577075180377E-2</v>
      </c>
      <c r="S120" s="24">
        <f t="shared" si="82"/>
        <v>9.3739395530116454E-2</v>
      </c>
      <c r="T120" s="24">
        <f t="shared" si="83"/>
        <v>8.7249055142498921E-2</v>
      </c>
      <c r="U120" s="24">
        <f t="shared" si="84"/>
        <v>9.1041386898711663E-2</v>
      </c>
      <c r="V120" s="24">
        <f t="shared" si="85"/>
        <v>9.1130848634987327E-2</v>
      </c>
      <c r="W120" s="24">
        <f t="shared" si="86"/>
        <v>8.8479713571802732E-2</v>
      </c>
      <c r="X120" s="24">
        <f t="shared" si="87"/>
        <v>9.1357801805649119E-2</v>
      </c>
      <c r="Y120" s="24">
        <f t="shared" si="88"/>
        <v>9.2084007356145969E-2</v>
      </c>
      <c r="Z120" s="24">
        <f t="shared" si="89"/>
        <v>9.2031199716558598E-2</v>
      </c>
      <c r="AA120" s="24">
        <f t="shared" si="90"/>
        <v>9.0841052262402133E-2</v>
      </c>
      <c r="AB120" s="24">
        <f>+GBA!Y93</f>
        <v>9.2282132608367373E-2</v>
      </c>
      <c r="AD120" s="24">
        <f t="shared" si="93"/>
        <v>2.9039564405780136</v>
      </c>
      <c r="AE120" s="24">
        <f t="shared" si="94"/>
        <v>2.9022769765738055</v>
      </c>
      <c r="AF120" s="24">
        <f t="shared" si="95"/>
        <v>2.905829951436476</v>
      </c>
      <c r="AG120" s="24">
        <f t="shared" si="96"/>
        <v>2.9099683603329649</v>
      </c>
      <c r="AH120" s="24">
        <f t="shared" si="97"/>
        <v>2.9143009797342487</v>
      </c>
      <c r="AI120" s="24">
        <f t="shared" si="98"/>
        <v>2.9025001977647866</v>
      </c>
      <c r="AJ120" s="24">
        <f t="shared" si="99"/>
        <v>2.9225775390016571</v>
      </c>
      <c r="AK120" s="24">
        <f t="shared" si="100"/>
        <v>2.9254792591535947</v>
      </c>
      <c r="AL120" s="24">
        <f t="shared" si="101"/>
        <v>2.9301444406887098</v>
      </c>
      <c r="AM120" s="24">
        <f t="shared" si="102"/>
        <v>2.9311562156351632</v>
      </c>
      <c r="AN120" s="24">
        <f t="shared" si="103"/>
        <v>2.9199793597615225</v>
      </c>
      <c r="AO120" s="24">
        <f>+GBA!AV93</f>
        <v>2.9221747678123524</v>
      </c>
      <c r="AQ120" s="24">
        <f t="shared" si="77"/>
        <v>-2.3321512704439495E-3</v>
      </c>
      <c r="AR120" s="24">
        <f t="shared" si="104"/>
        <v>-2.7199775057149544E-2</v>
      </c>
      <c r="AS120" s="35">
        <f t="shared" si="105"/>
        <v>45383</v>
      </c>
      <c r="AT120" s="19">
        <f t="shared" si="78"/>
        <v>5911.31298828125</v>
      </c>
      <c r="AU120" s="19">
        <f t="shared" si="79"/>
        <v>5744.52294921875</v>
      </c>
      <c r="AV120" s="52">
        <f t="shared" si="91"/>
        <v>1.6679003906250003</v>
      </c>
      <c r="AW120" s="52">
        <f t="shared" si="75"/>
        <v>0.2503045183488446</v>
      </c>
    </row>
    <row r="121" spans="2:49" x14ac:dyDescent="0.25">
      <c r="B121" s="110">
        <f t="shared" si="76"/>
        <v>121</v>
      </c>
      <c r="D121" s="37">
        <f>+GBA!A94</f>
        <v>45413</v>
      </c>
      <c r="E121" s="225">
        <f>'Salida Stata'!D91</f>
        <v>6181.31103515625</v>
      </c>
      <c r="F121" s="225">
        <f>'Salida Stata'!J91</f>
        <v>6177.13037109375</v>
      </c>
      <c r="G121" s="225">
        <f>'Salida Stata'!P91</f>
        <v>6095.48876953125</v>
      </c>
      <c r="H121" s="225">
        <f>'Salida Stata'!V91</f>
        <v>6074.20361328125</v>
      </c>
      <c r="I121" s="225">
        <f>'Salida Stata'!AB91</f>
        <v>6115.4599609375</v>
      </c>
      <c r="J121" s="225">
        <f>'Salida Stata'!AH91</f>
        <v>6073.86181640625</v>
      </c>
      <c r="K121" s="225">
        <f>'Salida Stata'!AN91</f>
        <v>6077.955078125</v>
      </c>
      <c r="L121" s="19">
        <f>'Salida Stata'!AT91</f>
        <v>6059.642578125</v>
      </c>
      <c r="M121" s="225">
        <f>'Salida Stata'!AZ91</f>
        <v>6026.11376953125</v>
      </c>
      <c r="N121" s="225">
        <f>'Salida Stata'!BF91</f>
        <v>5979.91357421875</v>
      </c>
      <c r="O121" s="19" cm="1">
        <f t="array" ref="O121">+SUMPRODUCT($E$30:$N$30/100,$E121:$N121)/$D$14*100</f>
        <v>6007.0118150721182</v>
      </c>
      <c r="Q121" s="24">
        <f t="shared" si="80"/>
        <v>4.5674801420640732E-2</v>
      </c>
      <c r="R121" s="24">
        <f t="shared" si="81"/>
        <v>4.5735133498431058E-2</v>
      </c>
      <c r="S121" s="24">
        <f t="shared" si="82"/>
        <v>4.4537048146952474E-2</v>
      </c>
      <c r="T121" s="24">
        <f t="shared" si="83"/>
        <v>4.5705866248002103E-2</v>
      </c>
      <c r="U121" s="24">
        <f t="shared" si="84"/>
        <v>4.4479996744251515E-2</v>
      </c>
      <c r="V121" s="24">
        <f t="shared" si="85"/>
        <v>4.5185942700110893E-2</v>
      </c>
      <c r="W121" s="24">
        <f t="shared" si="86"/>
        <v>4.3590925065930541E-2</v>
      </c>
      <c r="X121" s="24">
        <f t="shared" si="87"/>
        <v>4.2103414892697755E-2</v>
      </c>
      <c r="Y121" s="24">
        <f t="shared" si="88"/>
        <v>4.2417676201081722E-2</v>
      </c>
      <c r="Z121" s="24">
        <f t="shared" si="89"/>
        <v>4.0976531398836613E-2</v>
      </c>
      <c r="AA121" s="24">
        <f t="shared" si="90"/>
        <v>4.3221074345987542E-2</v>
      </c>
      <c r="AB121" s="24">
        <f>+GBA!Y94</f>
        <v>4.3003318584070582E-2</v>
      </c>
      <c r="AD121" s="24">
        <f t="shared" si="93"/>
        <v>2.7997457246266593</v>
      </c>
      <c r="AE121" s="24">
        <f t="shared" si="94"/>
        <v>2.7974490786038055</v>
      </c>
      <c r="AF121" s="24">
        <f t="shared" si="95"/>
        <v>2.7914772133211452</v>
      </c>
      <c r="AG121" s="24">
        <f t="shared" si="96"/>
        <v>2.7966892268598427</v>
      </c>
      <c r="AH121" s="24">
        <f t="shared" si="97"/>
        <v>2.7966306903404714</v>
      </c>
      <c r="AI121" s="24">
        <f t="shared" si="98"/>
        <v>2.7882733259735812</v>
      </c>
      <c r="AJ121" s="24">
        <f t="shared" si="99"/>
        <v>2.7960600595087475</v>
      </c>
      <c r="AK121" s="24">
        <f t="shared" si="100"/>
        <v>2.7910461963712545</v>
      </c>
      <c r="AL121" s="24">
        <f t="shared" si="101"/>
        <v>2.7954363816732868</v>
      </c>
      <c r="AM121" s="24">
        <f t="shared" si="102"/>
        <v>2.7826509600626568</v>
      </c>
      <c r="AN121" s="24">
        <f t="shared" si="103"/>
        <v>2.7915278055436676</v>
      </c>
      <c r="AO121" s="24">
        <f>+GBA!AV94</f>
        <v>2.7895001255965832</v>
      </c>
      <c r="AQ121" s="24">
        <f t="shared" si="77"/>
        <v>4.6982700218041185E-3</v>
      </c>
      <c r="AR121" s="24">
        <f t="shared" si="104"/>
        <v>1.7094764564002496E-2</v>
      </c>
      <c r="AS121" s="35">
        <f t="shared" si="105"/>
        <v>45413</v>
      </c>
      <c r="AT121" s="19">
        <f t="shared" si="78"/>
        <v>6181.31103515625</v>
      </c>
      <c r="AU121" s="19">
        <f t="shared" si="79"/>
        <v>5979.91357421875</v>
      </c>
      <c r="AV121" s="52">
        <f t="shared" si="91"/>
        <v>2.0139746093749977</v>
      </c>
      <c r="AW121" s="52">
        <f t="shared" si="75"/>
        <v>0.32879917404872216</v>
      </c>
    </row>
    <row r="122" spans="2:49" x14ac:dyDescent="0.25">
      <c r="B122" s="110">
        <f t="shared" si="76"/>
        <v>122</v>
      </c>
      <c r="D122" s="37">
        <f>+GBA!A95</f>
        <v>45444</v>
      </c>
      <c r="E122" s="225">
        <f>'Salida Stata'!D92</f>
        <v>6417.12939453125</v>
      </c>
      <c r="F122" s="225">
        <f>'Salida Stata'!J92</f>
        <v>6408.39404296875</v>
      </c>
      <c r="G122" s="225">
        <f>'Salida Stata'!P92</f>
        <v>6341.66162109375</v>
      </c>
      <c r="H122" s="225">
        <f>'Salida Stata'!V92</f>
        <v>6314.98486328125</v>
      </c>
      <c r="I122" s="225">
        <f>'Salida Stata'!AB92</f>
        <v>6365.76416015625</v>
      </c>
      <c r="J122" s="225">
        <f>'Salida Stata'!AH92</f>
        <v>6324.81103515625</v>
      </c>
      <c r="K122" s="225">
        <f>'Salida Stata'!AN92</f>
        <v>6331.3408203125</v>
      </c>
      <c r="L122" s="19">
        <f>'Salida Stata'!AT92</f>
        <v>6320.80224609375</v>
      </c>
      <c r="M122" s="225">
        <f>'Salida Stata'!AZ92</f>
        <v>6291.31201171875</v>
      </c>
      <c r="N122" s="225">
        <f>'Salida Stata'!BF92</f>
        <v>6251.7861328125</v>
      </c>
      <c r="O122" s="19" cm="1">
        <f t="array" ref="O122">+SUMPRODUCT($E$30:$N$30/100,$E122:$N122)/$D$14*100</f>
        <v>6261.8857261469911</v>
      </c>
      <c r="Q122" s="24">
        <f t="shared" si="80"/>
        <v>3.8150217329912861E-2</v>
      </c>
      <c r="R122" s="24">
        <f t="shared" si="81"/>
        <v>3.7438690456852219E-2</v>
      </c>
      <c r="S122" s="24">
        <f t="shared" si="82"/>
        <v>4.0386072531708006E-2</v>
      </c>
      <c r="T122" s="24">
        <f t="shared" si="83"/>
        <v>3.9639970163912741E-2</v>
      </c>
      <c r="U122" s="24">
        <f t="shared" si="84"/>
        <v>4.0929742131837754E-2</v>
      </c>
      <c r="V122" s="24">
        <f t="shared" si="85"/>
        <v>4.1316254194679658E-2</v>
      </c>
      <c r="W122" s="24">
        <f t="shared" si="86"/>
        <v>4.1689308152252247E-2</v>
      </c>
      <c r="X122" s="24">
        <f t="shared" si="87"/>
        <v>4.3098196733834193E-2</v>
      </c>
      <c r="Y122" s="24">
        <f t="shared" si="88"/>
        <v>4.4008170494286736E-2</v>
      </c>
      <c r="Z122" s="24">
        <f t="shared" si="89"/>
        <v>4.5464295632277496E-2</v>
      </c>
      <c r="AA122" s="24">
        <f t="shared" si="90"/>
        <v>4.2429400660636718E-2</v>
      </c>
      <c r="AB122" s="24">
        <f>+GBA!Y95</f>
        <v>4.3533739891290057E-2</v>
      </c>
      <c r="AD122" s="24">
        <f t="shared" si="93"/>
        <v>2.7511867776775762</v>
      </c>
      <c r="AE122" s="24">
        <f t="shared" si="94"/>
        <v>2.746280947857342</v>
      </c>
      <c r="AF122" s="24">
        <f t="shared" si="95"/>
        <v>2.7429694083969176</v>
      </c>
      <c r="AG122" s="24">
        <f t="shared" si="96"/>
        <v>2.7413071544883372</v>
      </c>
      <c r="AH122" s="24">
        <f t="shared" si="97"/>
        <v>2.7455765415872428</v>
      </c>
      <c r="AI122" s="24">
        <f t="shared" si="98"/>
        <v>2.736288374530718</v>
      </c>
      <c r="AJ122" s="24">
        <f t="shared" si="99"/>
        <v>2.7409323778990302</v>
      </c>
      <c r="AK122" s="24">
        <f t="shared" si="100"/>
        <v>2.7360930678028583</v>
      </c>
      <c r="AL122" s="24">
        <f t="shared" si="101"/>
        <v>2.7396519173266465</v>
      </c>
      <c r="AM122" s="24">
        <f t="shared" si="102"/>
        <v>2.7239294525708022</v>
      </c>
      <c r="AN122" s="24">
        <f t="shared" si="103"/>
        <v>2.7369002686117492</v>
      </c>
      <c r="AO122" s="24">
        <f>+GBA!AV95</f>
        <v>2.7367078091621173</v>
      </c>
      <c r="AQ122" s="24">
        <f t="shared" si="77"/>
        <v>-7.314078302364635E-3</v>
      </c>
      <c r="AR122" s="24">
        <f t="shared" si="104"/>
        <v>2.7257325106774033E-2</v>
      </c>
      <c r="AS122" s="35">
        <f t="shared" si="105"/>
        <v>45444</v>
      </c>
      <c r="AT122" s="19">
        <f t="shared" si="78"/>
        <v>6417.12939453125</v>
      </c>
      <c r="AU122" s="19">
        <f t="shared" si="79"/>
        <v>6251.7861328125</v>
      </c>
      <c r="AV122" s="52">
        <f t="shared" si="91"/>
        <v>1.653432617187498</v>
      </c>
      <c r="AW122" s="52">
        <f t="shared" si="75"/>
        <v>0.23266550055369173</v>
      </c>
    </row>
    <row r="123" spans="2:49" x14ac:dyDescent="0.25">
      <c r="B123" s="110">
        <f t="shared" si="76"/>
        <v>123</v>
      </c>
      <c r="D123" s="37">
        <f>+GBA!A96</f>
        <v>45474</v>
      </c>
      <c r="E123" s="225">
        <f>'Salida Stata'!D93</f>
        <v>6661.5185546875</v>
      </c>
      <c r="F123" s="225">
        <f>'Salida Stata'!J93</f>
        <v>6653.5478515625</v>
      </c>
      <c r="G123" s="225">
        <f>'Salida Stata'!P93</f>
        <v>6586.6728515625</v>
      </c>
      <c r="H123" s="225">
        <f>'Salida Stata'!V93</f>
        <v>6559.84375</v>
      </c>
      <c r="I123" s="225">
        <f>'Salida Stata'!AB93</f>
        <v>6617.11474609375</v>
      </c>
      <c r="J123" s="225">
        <f>'Salida Stata'!AH93</f>
        <v>6571.869140625</v>
      </c>
      <c r="K123" s="225">
        <f>'Salida Stata'!AN93</f>
        <v>6579.21533203125</v>
      </c>
      <c r="L123" s="19">
        <f>'Salida Stata'!AT93</f>
        <v>6574.53955078125</v>
      </c>
      <c r="M123" s="225">
        <f>'Salida Stata'!AZ93</f>
        <v>6550.27783203125</v>
      </c>
      <c r="N123" s="225">
        <f>'Salida Stata'!BF93</f>
        <v>6513.2880859375</v>
      </c>
      <c r="O123" s="19" cm="1">
        <f t="array" ref="O123">+SUMPRODUCT($E$30:$N$30/100,$E123:$N123)/$D$14*100</f>
        <v>6512.8609992955999</v>
      </c>
      <c r="Q123" s="24">
        <f t="shared" ref="Q123:Q135" si="106">+E123/E122-1</f>
        <v>3.8083876002955597E-2</v>
      </c>
      <c r="R123" s="24">
        <f t="shared" ref="R123:R135" si="107">+F123/F122-1</f>
        <v>3.8255108370361723E-2</v>
      </c>
      <c r="S123" s="24">
        <f t="shared" ref="S123:S135" si="108">+G123/G122-1</f>
        <v>3.8635178776141199E-2</v>
      </c>
      <c r="T123" s="24">
        <f t="shared" ref="T123:T135" si="109">+H123/H122-1</f>
        <v>3.8774263441626378E-2</v>
      </c>
      <c r="U123" s="24">
        <f t="shared" ref="U123:U135" si="110">+I123/I122-1</f>
        <v>3.948474678196856E-2</v>
      </c>
      <c r="V123" s="24">
        <f t="shared" ref="V123:V135" si="111">+J123/J122-1</f>
        <v>3.906173703775262E-2</v>
      </c>
      <c r="W123" s="24">
        <f t="shared" ref="W123:W135" si="112">+K123/K122-1</f>
        <v>3.9150397799389891E-2</v>
      </c>
      <c r="X123" s="24">
        <f t="shared" ref="X123:X135" si="113">+L123/L122-1</f>
        <v>4.0143212017795582E-2</v>
      </c>
      <c r="Y123" s="24">
        <f t="shared" ref="Y123:Y135" si="114">+M123/M122-1</f>
        <v>4.1162450666908157E-2</v>
      </c>
      <c r="Z123" s="24">
        <f t="shared" ref="Z123:Z135" si="115">+N123/N122-1</f>
        <v>4.1828358739353977E-2</v>
      </c>
      <c r="AA123" s="24">
        <f t="shared" ref="AA123:AA135" si="116">+O123/O122-1</f>
        <v>4.0079823255260383E-2</v>
      </c>
      <c r="AB123" s="24">
        <f>+GBA!Y96</f>
        <v>4.036778834701682E-2</v>
      </c>
      <c r="AD123" s="24">
        <f t="shared" ref="AD123:AD135" si="117">+E123/E111-1</f>
        <v>2.6762572252884742</v>
      </c>
      <c r="AE123" s="24">
        <f t="shared" ref="AE123:AE135" si="118">+F123/F111-1</f>
        <v>2.66702155579762</v>
      </c>
      <c r="AF123" s="24">
        <f t="shared" ref="AF123:AF135" si="119">+G123/G111-1</f>
        <v>2.6670204469701631</v>
      </c>
      <c r="AG123" s="24">
        <f t="shared" ref="AG123:AG135" si="120">+H123/H111-1</f>
        <v>2.6636206170014609</v>
      </c>
      <c r="AH123" s="24">
        <f t="shared" ref="AH123:AH135" si="121">+I123/I111-1</f>
        <v>2.6693937865746959</v>
      </c>
      <c r="AI123" s="24">
        <f t="shared" ref="AI123:AI135" si="122">+J123/J111-1</f>
        <v>2.6593012216169543</v>
      </c>
      <c r="AJ123" s="24">
        <f t="shared" ref="AJ123:AJ135" si="123">+K123/K111-1</f>
        <v>2.6631655956564755</v>
      </c>
      <c r="AK123" s="24">
        <f t="shared" ref="AK123:AK135" si="124">+L123/L111-1</f>
        <v>2.6607709714809431</v>
      </c>
      <c r="AL123" s="24">
        <f t="shared" ref="AL123:AL135" si="125">+M123/M111-1</f>
        <v>2.6632435126613281</v>
      </c>
      <c r="AM123" s="24">
        <f t="shared" ref="AM123:AM135" si="126">+N123/N111-1</f>
        <v>2.6479706044850668</v>
      </c>
      <c r="AN123" s="24">
        <f t="shared" ref="AN123:AN135" si="127">+O123/O111-1</f>
        <v>2.6604038127212486</v>
      </c>
      <c r="AO123" s="24">
        <f>+GBA!AV96</f>
        <v>2.6611713423493906</v>
      </c>
      <c r="AQ123" s="24">
        <f t="shared" ref="AQ123:AQ135" si="128">+Q123-Z123</f>
        <v>-3.7444827363983801E-3</v>
      </c>
      <c r="AR123" s="24">
        <f t="shared" ref="AR123:AR135" si="129">+AD123-AM123</f>
        <v>2.8286620803407381E-2</v>
      </c>
      <c r="AS123" s="35">
        <f t="shared" si="105"/>
        <v>45474</v>
      </c>
      <c r="AT123" s="19">
        <f t="shared" si="78"/>
        <v>6661.5185546875</v>
      </c>
      <c r="AU123" s="19">
        <f t="shared" si="79"/>
        <v>6513.2880859375</v>
      </c>
      <c r="AV123" s="52">
        <f t="shared" si="91"/>
        <v>1.4823046874999903</v>
      </c>
      <c r="AW123" s="52">
        <f t="shared" si="75"/>
        <v>0.18335875002879121</v>
      </c>
    </row>
    <row r="124" spans="2:49" x14ac:dyDescent="0.25">
      <c r="B124" s="110">
        <f t="shared" si="76"/>
        <v>124</v>
      </c>
      <c r="D124" s="37">
        <f>+GBA!A97</f>
        <v>45505</v>
      </c>
      <c r="E124" s="225">
        <f>'Salida Stata'!D94</f>
        <v>6911.82373046875</v>
      </c>
      <c r="F124" s="225">
        <f>'Salida Stata'!J94</f>
        <v>6900.99658203125</v>
      </c>
      <c r="G124" s="225">
        <f>'Salida Stata'!P94</f>
        <v>6842.41943359375</v>
      </c>
      <c r="H124" s="225">
        <f>'Salida Stata'!V94</f>
        <v>6821.087890625</v>
      </c>
      <c r="I124" s="225">
        <f>'Salida Stata'!AB94</f>
        <v>6876.51318359375</v>
      </c>
      <c r="J124" s="225">
        <f>'Salida Stata'!AH94</f>
        <v>6835.2373046875</v>
      </c>
      <c r="K124" s="225">
        <f>'Salida Stata'!AN94</f>
        <v>6848.91552734375</v>
      </c>
      <c r="L124" s="19">
        <f>'Salida Stata'!AT94</f>
        <v>6846.98828125</v>
      </c>
      <c r="M124" s="225">
        <f>'Salida Stata'!AZ94</f>
        <v>6823.1474609375</v>
      </c>
      <c r="N124" s="225">
        <f>'Salida Stata'!BF94</f>
        <v>6791.2197265625</v>
      </c>
      <c r="O124" s="19" cm="1">
        <f t="array" ref="O124">+SUMPRODUCT($E$30:$N$30/100,$E124:$N124)/$D$14*100</f>
        <v>6778.4991512667602</v>
      </c>
      <c r="Q124" s="24">
        <f t="shared" si="106"/>
        <v>3.7574792252904388E-2</v>
      </c>
      <c r="R124" s="24">
        <f t="shared" si="107"/>
        <v>3.7190493852184314E-2</v>
      </c>
      <c r="S124" s="24">
        <f t="shared" si="108"/>
        <v>3.8827885913687243E-2</v>
      </c>
      <c r="T124" s="24">
        <f t="shared" si="109"/>
        <v>3.9824750494247718E-2</v>
      </c>
      <c r="U124" s="24">
        <f t="shared" si="110"/>
        <v>3.9201139386789263E-2</v>
      </c>
      <c r="V124" s="24">
        <f t="shared" si="111"/>
        <v>4.0075077337503595E-2</v>
      </c>
      <c r="W124" s="24">
        <f t="shared" si="112"/>
        <v>4.099276003316854E-2</v>
      </c>
      <c r="X124" s="24">
        <f t="shared" si="113"/>
        <v>4.1439971326413971E-2</v>
      </c>
      <c r="Y124" s="24">
        <f t="shared" si="114"/>
        <v>4.1657718329427329E-2</v>
      </c>
      <c r="Z124" s="24">
        <f t="shared" si="115"/>
        <v>4.2671479743858987E-2</v>
      </c>
      <c r="AA124" s="24">
        <f t="shared" si="116"/>
        <v>4.078670679443186E-2</v>
      </c>
      <c r="AB124" s="24">
        <f>+GBA!Y97</f>
        <v>4.1381099934364007E-2</v>
      </c>
      <c r="AD124" s="24">
        <f t="shared" si="117"/>
        <v>2.3871156271860521</v>
      </c>
      <c r="AE124" s="24">
        <f t="shared" si="118"/>
        <v>2.3794582987863162</v>
      </c>
      <c r="AF124" s="24">
        <f t="shared" si="119"/>
        <v>2.389162029021715</v>
      </c>
      <c r="AG124" s="24">
        <f t="shared" si="120"/>
        <v>2.3948153662331912</v>
      </c>
      <c r="AH124" s="24">
        <f t="shared" si="121"/>
        <v>2.3912706038167477</v>
      </c>
      <c r="AI124" s="24">
        <f t="shared" si="122"/>
        <v>2.3891685844667934</v>
      </c>
      <c r="AJ124" s="24">
        <f t="shared" si="123"/>
        <v>2.3982943815134217</v>
      </c>
      <c r="AK124" s="24">
        <f t="shared" si="124"/>
        <v>2.3940610602114321</v>
      </c>
      <c r="AL124" s="24">
        <f t="shared" si="125"/>
        <v>2.3962755653854098</v>
      </c>
      <c r="AM124" s="24">
        <f t="shared" si="126"/>
        <v>2.388856144358789</v>
      </c>
      <c r="AN124" s="24">
        <f t="shared" si="127"/>
        <v>2.3917167653399858</v>
      </c>
      <c r="AO124" s="24">
        <f>+GBA!AV97</f>
        <v>2.3962564715252888</v>
      </c>
      <c r="AQ124" s="24">
        <f t="shared" si="128"/>
        <v>-5.0966874909545989E-3</v>
      </c>
      <c r="AR124" s="24">
        <f t="shared" si="129"/>
        <v>-1.7405171727369328E-3</v>
      </c>
      <c r="AS124" s="35">
        <f t="shared" si="105"/>
        <v>45505</v>
      </c>
      <c r="AT124" s="19">
        <f t="shared" si="78"/>
        <v>6911.82373046875</v>
      </c>
      <c r="AU124" s="19">
        <f t="shared" si="79"/>
        <v>6791.2197265625</v>
      </c>
      <c r="AV124" s="52">
        <f t="shared" si="91"/>
        <v>1.2060400390625006</v>
      </c>
      <c r="AW124" s="52">
        <f t="shared" si="75"/>
        <v>0.10776376363504525</v>
      </c>
    </row>
    <row r="125" spans="2:49" x14ac:dyDescent="0.25">
      <c r="B125" s="110">
        <f t="shared" si="76"/>
        <v>125</v>
      </c>
      <c r="D125" s="37">
        <f>+GBA!A98</f>
        <v>45536</v>
      </c>
      <c r="E125" s="225">
        <f>'Salida Stata'!D95</f>
        <v>7155.9873046875</v>
      </c>
      <c r="F125" s="225">
        <f>'Salida Stata'!J95</f>
        <v>7140.65087890625</v>
      </c>
      <c r="G125" s="225">
        <f>'Salida Stata'!P95</f>
        <v>7091.95166015625</v>
      </c>
      <c r="H125" s="225">
        <f>'Salida Stata'!V95</f>
        <v>7066.01708984375</v>
      </c>
      <c r="I125" s="225">
        <f>'Salida Stata'!AB95</f>
        <v>7124.98828125</v>
      </c>
      <c r="J125" s="225">
        <f>'Salida Stata'!AH95</f>
        <v>7084.92529296875</v>
      </c>
      <c r="K125" s="225">
        <f>'Salida Stata'!AN95</f>
        <v>7101.2490234375</v>
      </c>
      <c r="L125" s="19">
        <f>'Salida Stata'!AT95</f>
        <v>7102.0947265625</v>
      </c>
      <c r="M125" s="225">
        <f>'Salida Stata'!AZ95</f>
        <v>7074.85986328125</v>
      </c>
      <c r="N125" s="225">
        <f>'Salida Stata'!BF95</f>
        <v>7046.251953125</v>
      </c>
      <c r="O125" s="19" cm="1">
        <f t="array" ref="O125">+SUMPRODUCT($E$30:$N$30/100,$E125:$N125)/$D$14*100</f>
        <v>7027.5033480506281</v>
      </c>
      <c r="Q125" s="24">
        <f t="shared" si="106"/>
        <v>3.5325492046683227E-2</v>
      </c>
      <c r="R125" s="24">
        <f t="shared" si="107"/>
        <v>3.4727491026297574E-2</v>
      </c>
      <c r="S125" s="24">
        <f t="shared" si="108"/>
        <v>3.646842012306184E-2</v>
      </c>
      <c r="T125" s="24">
        <f t="shared" si="109"/>
        <v>3.5907644520368098E-2</v>
      </c>
      <c r="U125" s="24">
        <f t="shared" si="110"/>
        <v>3.6133879340051411E-2</v>
      </c>
      <c r="V125" s="24">
        <f t="shared" si="111"/>
        <v>3.6529527381590432E-2</v>
      </c>
      <c r="W125" s="24">
        <f t="shared" si="112"/>
        <v>3.6842839583336673E-2</v>
      </c>
      <c r="X125" s="24">
        <f t="shared" si="113"/>
        <v>3.7258198033008449E-2</v>
      </c>
      <c r="Y125" s="24">
        <f t="shared" si="114"/>
        <v>3.6890951541763251E-2</v>
      </c>
      <c r="Z125" s="24">
        <f t="shared" si="115"/>
        <v>3.7553228555540885E-2</v>
      </c>
      <c r="AA125" s="24">
        <f t="shared" si="116"/>
        <v>3.6734414392798787E-2</v>
      </c>
      <c r="AB125" s="24">
        <f>+GBA!Y98</f>
        <v>3.7171669793621076E-2</v>
      </c>
      <c r="AD125" s="24">
        <f t="shared" si="117"/>
        <v>2.1155202972778056</v>
      </c>
      <c r="AE125" s="24">
        <f t="shared" si="118"/>
        <v>2.1045800669443882</v>
      </c>
      <c r="AF125" s="24">
        <f t="shared" si="119"/>
        <v>2.1257131641861005</v>
      </c>
      <c r="AG125" s="24">
        <f t="shared" si="120"/>
        <v>2.1292497604063234</v>
      </c>
      <c r="AH125" s="24">
        <f t="shared" si="121"/>
        <v>2.1262498619462331</v>
      </c>
      <c r="AI125" s="24">
        <f t="shared" si="122"/>
        <v>2.127102372708944</v>
      </c>
      <c r="AJ125" s="24">
        <f t="shared" si="123"/>
        <v>2.1380942162461158</v>
      </c>
      <c r="AK125" s="24">
        <f t="shared" si="124"/>
        <v>2.1395860607126784</v>
      </c>
      <c r="AL125" s="24">
        <f t="shared" si="125"/>
        <v>2.1430960703904685</v>
      </c>
      <c r="AM125" s="24">
        <f t="shared" si="126"/>
        <v>2.1393957760385183</v>
      </c>
      <c r="AN125" s="24">
        <f t="shared" si="127"/>
        <v>2.1335323313262373</v>
      </c>
      <c r="AO125" s="24">
        <f>+GBA!AV98</f>
        <v>2.1400044375416019</v>
      </c>
      <c r="AQ125" s="24">
        <f t="shared" si="128"/>
        <v>-2.2277365088576584E-3</v>
      </c>
      <c r="AR125" s="24">
        <f t="shared" si="129"/>
        <v>-2.3875478760712721E-2</v>
      </c>
      <c r="AS125" s="35">
        <f t="shared" si="105"/>
        <v>45536</v>
      </c>
      <c r="AT125" s="19">
        <f t="shared" si="78"/>
        <v>7155.9873046875</v>
      </c>
      <c r="AU125" s="19">
        <f t="shared" si="79"/>
        <v>7046.251953125</v>
      </c>
      <c r="AV125" s="52">
        <f t="shared" si="91"/>
        <v>1.0973535156250023</v>
      </c>
      <c r="AW125" s="52">
        <f t="shared" si="75"/>
        <v>7.3978482194537065E-2</v>
      </c>
    </row>
    <row r="126" spans="2:49" x14ac:dyDescent="0.25">
      <c r="B126" s="110">
        <f t="shared" si="76"/>
        <v>126</v>
      </c>
      <c r="D126" s="37">
        <f>+GBA!A99</f>
        <v>45566</v>
      </c>
      <c r="E126" s="225">
        <f>'Salida Stata'!D96</f>
        <v>7335.18896484375</v>
      </c>
      <c r="F126" s="225">
        <f>'Salida Stata'!J96</f>
        <v>7319.92236328125</v>
      </c>
      <c r="G126" s="225">
        <f>'Salida Stata'!P96</f>
        <v>7280.0673828125</v>
      </c>
      <c r="H126" s="225">
        <f>'Salida Stata'!V96</f>
        <v>7251.158203125</v>
      </c>
      <c r="I126" s="225">
        <f>'Salida Stata'!AB96</f>
        <v>7315.41064453125</v>
      </c>
      <c r="J126" s="225">
        <f>'Salida Stata'!AH96</f>
        <v>7275.55908203125</v>
      </c>
      <c r="K126" s="225">
        <f>'Salida Stata'!AN96</f>
        <v>7294.69482421875</v>
      </c>
      <c r="L126" s="19">
        <f>'Salida Stata'!AT96</f>
        <v>7302.35888671875</v>
      </c>
      <c r="M126" s="225">
        <f>'Salida Stata'!AZ96</f>
        <v>7277.86767578125</v>
      </c>
      <c r="N126" s="225">
        <f>'Salida Stata'!BF96</f>
        <v>7257.02783203125</v>
      </c>
      <c r="O126" s="19" cm="1">
        <f t="array" ref="O126">+SUMPRODUCT($E$30:$N$30/100,$E126:$N126)/$D$14*100</f>
        <v>7223.104318642555</v>
      </c>
      <c r="Q126" s="24">
        <f t="shared" si="106"/>
        <v>2.5042199283789257E-2</v>
      </c>
      <c r="R126" s="24">
        <f t="shared" si="107"/>
        <v>2.510576240389728E-2</v>
      </c>
      <c r="S126" s="24">
        <f t="shared" si="108"/>
        <v>2.6525240395125049E-2</v>
      </c>
      <c r="T126" s="24">
        <f t="shared" si="109"/>
        <v>2.6201622629438592E-2</v>
      </c>
      <c r="U126" s="24">
        <f t="shared" si="110"/>
        <v>2.6725989680904005E-2</v>
      </c>
      <c r="V126" s="24">
        <f t="shared" si="111"/>
        <v>2.6906958250031199E-2</v>
      </c>
      <c r="W126" s="24">
        <f t="shared" si="112"/>
        <v>2.7241095213361266E-2</v>
      </c>
      <c r="X126" s="24">
        <f t="shared" si="113"/>
        <v>2.8197900459880243E-2</v>
      </c>
      <c r="Y126" s="24">
        <f t="shared" si="114"/>
        <v>2.8694252101531648E-2</v>
      </c>
      <c r="Z126" s="24">
        <f t="shared" si="115"/>
        <v>2.9913190772687503E-2</v>
      </c>
      <c r="AA126" s="24">
        <f t="shared" si="116"/>
        <v>2.7833636058840927E-2</v>
      </c>
      <c r="AB126" s="24">
        <f>+GBA!Y99</f>
        <v>2.8208027133973967E-2</v>
      </c>
      <c r="AD126" s="24">
        <f t="shared" si="117"/>
        <v>1.9346708311832392</v>
      </c>
      <c r="AE126" s="24">
        <f t="shared" si="118"/>
        <v>1.9240075432960793</v>
      </c>
      <c r="AF126" s="24">
        <f t="shared" si="119"/>
        <v>1.9500955741278991</v>
      </c>
      <c r="AG126" s="24">
        <f t="shared" si="120"/>
        <v>1.9522402121027089</v>
      </c>
      <c r="AH126" s="24">
        <f t="shared" si="121"/>
        <v>1.9514115080526739</v>
      </c>
      <c r="AI126" s="24">
        <f t="shared" si="122"/>
        <v>1.9540646641677974</v>
      </c>
      <c r="AJ126" s="24">
        <f t="shared" si="123"/>
        <v>1.9686676586378997</v>
      </c>
      <c r="AK126" s="24">
        <f t="shared" si="124"/>
        <v>1.9746203464469203</v>
      </c>
      <c r="AL126" s="24">
        <f t="shared" si="125"/>
        <v>1.9795126276843842</v>
      </c>
      <c r="AM126" s="24">
        <f t="shared" si="126"/>
        <v>1.9793886962031038</v>
      </c>
      <c r="AN126" s="24">
        <f t="shared" si="127"/>
        <v>1.9650927951750012</v>
      </c>
      <c r="AO126" s="24">
        <f>+GBA!AV99</f>
        <v>1.9725445334204936</v>
      </c>
      <c r="AQ126" s="24">
        <f t="shared" si="128"/>
        <v>-4.8709914888982464E-3</v>
      </c>
      <c r="AR126" s="24">
        <f t="shared" si="129"/>
        <v>-4.4717865019864522E-2</v>
      </c>
      <c r="AS126" s="35">
        <f t="shared" ref="AS126:AS135" si="130">+D126</f>
        <v>45566</v>
      </c>
      <c r="AT126" s="19">
        <f t="shared" ref="AT126:AT135" si="131">+E126</f>
        <v>7335.18896484375</v>
      </c>
      <c r="AU126" s="19">
        <f t="shared" ref="AU126:AU135" si="132">+N126</f>
        <v>7257.02783203125</v>
      </c>
      <c r="AV126" s="52">
        <f t="shared" si="91"/>
        <v>0.78161132812500966</v>
      </c>
      <c r="AW126" s="52">
        <f t="shared" si="75"/>
        <v>-9.4515275190190096E-3</v>
      </c>
    </row>
    <row r="127" spans="2:49" x14ac:dyDescent="0.25">
      <c r="B127" s="110">
        <f t="shared" si="76"/>
        <v>127</v>
      </c>
      <c r="D127" s="37">
        <f>+GBA!A100</f>
        <v>45597</v>
      </c>
      <c r="E127" s="225">
        <f>'Salida Stata'!D97</f>
        <v>7497.01953125</v>
      </c>
      <c r="F127" s="225">
        <f>'Salida Stata'!J97</f>
        <v>7481.23046875</v>
      </c>
      <c r="G127" s="225">
        <f>'Salida Stata'!P97</f>
        <v>7451.7119140625</v>
      </c>
      <c r="H127" s="225">
        <f>'Salida Stata'!V97</f>
        <v>7428.02685546875</v>
      </c>
      <c r="I127" s="225">
        <f>'Salida Stata'!AB97</f>
        <v>7489.06591796875</v>
      </c>
      <c r="J127" s="225">
        <f>'Salida Stata'!AH97</f>
        <v>7453.41015625</v>
      </c>
      <c r="K127" s="225">
        <f>'Salida Stata'!AN97</f>
        <v>7480.716796875</v>
      </c>
      <c r="L127" s="19">
        <f>'Salida Stata'!AT97</f>
        <v>7492.119140625</v>
      </c>
      <c r="M127" s="225">
        <f>'Salida Stata'!AZ97</f>
        <v>7469.22900390625</v>
      </c>
      <c r="N127" s="225">
        <f>'Salida Stata'!BF97</f>
        <v>7455.9091796875</v>
      </c>
      <c r="O127" s="19" cm="1">
        <f t="array" ref="O127">+SUMPRODUCT($E$30:$N$30/100,$E127:$N127)/$D$14*100</f>
        <v>7406.5998485293758</v>
      </c>
      <c r="Q127" s="24">
        <f t="shared" si="106"/>
        <v>2.2062221870748688E-2</v>
      </c>
      <c r="R127" s="24">
        <f t="shared" si="107"/>
        <v>2.2036860155500548E-2</v>
      </c>
      <c r="S127" s="24">
        <f t="shared" si="108"/>
        <v>2.3577327272441995E-2</v>
      </c>
      <c r="T127" s="24">
        <f t="shared" si="109"/>
        <v>2.4391779545993808E-2</v>
      </c>
      <c r="U127" s="24">
        <f t="shared" si="110"/>
        <v>2.373828099005193E-2</v>
      </c>
      <c r="V127" s="24">
        <f t="shared" si="111"/>
        <v>2.4445004461306041E-2</v>
      </c>
      <c r="W127" s="24">
        <f t="shared" si="112"/>
        <v>2.5500994508865338E-2</v>
      </c>
      <c r="X127" s="24">
        <f t="shared" si="113"/>
        <v>2.5986158288026528E-2</v>
      </c>
      <c r="Y127" s="24">
        <f t="shared" si="114"/>
        <v>2.6293598159499165E-2</v>
      </c>
      <c r="Z127" s="24">
        <f t="shared" si="115"/>
        <v>2.7405344482547278E-2</v>
      </c>
      <c r="AA127" s="24">
        <f t="shared" si="116"/>
        <v>2.5403970618730565E-2</v>
      </c>
      <c r="AB127" s="24">
        <f>+GBA!Y100</f>
        <v>2.6018472703282169E-2</v>
      </c>
      <c r="AD127" s="24">
        <f t="shared" si="117"/>
        <v>1.6435659835801313</v>
      </c>
      <c r="AE127" s="24">
        <f t="shared" si="118"/>
        <v>1.6327353319636599</v>
      </c>
      <c r="AF127" s="24">
        <f t="shared" si="119"/>
        <v>1.6677596812905007</v>
      </c>
      <c r="AG127" s="24">
        <f t="shared" si="120"/>
        <v>1.6747370379174584</v>
      </c>
      <c r="AH127" s="24">
        <f t="shared" si="121"/>
        <v>1.6681219535891794</v>
      </c>
      <c r="AI127" s="24">
        <f t="shared" si="122"/>
        <v>1.6766741176620155</v>
      </c>
      <c r="AJ127" s="24">
        <f t="shared" si="123"/>
        <v>1.6942986082527391</v>
      </c>
      <c r="AK127" s="24">
        <f t="shared" si="124"/>
        <v>1.7009681960909537</v>
      </c>
      <c r="AL127" s="24">
        <f t="shared" si="125"/>
        <v>1.7065081366083237</v>
      </c>
      <c r="AM127" s="24">
        <f t="shared" si="126"/>
        <v>1.7152496606983059</v>
      </c>
      <c r="AN127" s="24">
        <f t="shared" si="127"/>
        <v>1.6902166957400375</v>
      </c>
      <c r="AO127" s="24">
        <f>+GBA!AV100</f>
        <v>1.7013461677643482</v>
      </c>
      <c r="AQ127" s="24">
        <f t="shared" si="128"/>
        <v>-5.3431226117985897E-3</v>
      </c>
      <c r="AR127" s="24">
        <f t="shared" si="129"/>
        <v>-7.1683677118174582E-2</v>
      </c>
      <c r="AS127" s="35">
        <f t="shared" si="130"/>
        <v>45597</v>
      </c>
      <c r="AT127" s="19">
        <f t="shared" si="131"/>
        <v>7497.01953125</v>
      </c>
      <c r="AU127" s="19">
        <f t="shared" si="132"/>
        <v>7455.9091796875</v>
      </c>
      <c r="AV127" s="52">
        <f t="shared" si="91"/>
        <v>0.41110351562500114</v>
      </c>
      <c r="AW127" s="52">
        <f t="shared" si="75"/>
        <v>-0.10600718083598437</v>
      </c>
    </row>
    <row r="128" spans="2:49" x14ac:dyDescent="0.25">
      <c r="B128" s="110">
        <f t="shared" si="76"/>
        <v>128</v>
      </c>
      <c r="D128" s="37">
        <f>+GBA!A101</f>
        <v>45627</v>
      </c>
      <c r="E128" s="225">
        <f>'Salida Stata'!D98</f>
        <v>7701.66259765625</v>
      </c>
      <c r="F128" s="225">
        <f>'Salida Stata'!J98</f>
        <v>7683.90234375</v>
      </c>
      <c r="G128" s="225">
        <f>'Salida Stata'!P98</f>
        <v>7659.943359375</v>
      </c>
      <c r="H128" s="225">
        <f>'Salida Stata'!V98</f>
        <v>7631.50927734375</v>
      </c>
      <c r="I128" s="225">
        <f>'Salida Stata'!AB98</f>
        <v>7700.48779296875</v>
      </c>
      <c r="J128" s="225">
        <f>'Salida Stata'!AH98</f>
        <v>7662.3994140625</v>
      </c>
      <c r="K128" s="225">
        <f>'Salida Stata'!AN98</f>
        <v>7689.20068359375</v>
      </c>
      <c r="L128" s="19">
        <f>'Salida Stata'!AT98</f>
        <v>7703.35107421875</v>
      </c>
      <c r="M128" s="225">
        <f>'Salida Stata'!AZ98</f>
        <v>7682.6484375</v>
      </c>
      <c r="N128" s="225">
        <f>'Salida Stata'!BF98</f>
        <v>7670.18408203125</v>
      </c>
      <c r="O128" s="19" cm="1">
        <f t="array" ref="O128">+SUMPRODUCT($E$30:$N$30/100,$E128:$N128)/$D$14*100</f>
        <v>7615.2838368919038</v>
      </c>
      <c r="Q128" s="24">
        <f t="shared" si="106"/>
        <v>2.7296589738526222E-2</v>
      </c>
      <c r="R128" s="24">
        <f t="shared" si="107"/>
        <v>2.7090714000401972E-2</v>
      </c>
      <c r="S128" s="24">
        <f t="shared" si="108"/>
        <v>2.7944108375893562E-2</v>
      </c>
      <c r="T128" s="24">
        <f t="shared" si="109"/>
        <v>2.7393872670935515E-2</v>
      </c>
      <c r="U128" s="24">
        <f t="shared" si="110"/>
        <v>2.8230740297361834E-2</v>
      </c>
      <c r="V128" s="24">
        <f t="shared" si="111"/>
        <v>2.8039414634555282E-2</v>
      </c>
      <c r="W128" s="24">
        <f t="shared" si="112"/>
        <v>2.7869506676932554E-2</v>
      </c>
      <c r="X128" s="24">
        <f t="shared" si="113"/>
        <v>2.8193883416558707E-2</v>
      </c>
      <c r="Y128" s="24">
        <f t="shared" si="114"/>
        <v>2.8573154402166123E-2</v>
      </c>
      <c r="Z128" s="24">
        <f t="shared" si="115"/>
        <v>2.8738936752007449E-2</v>
      </c>
      <c r="AA128" s="24">
        <f t="shared" si="116"/>
        <v>2.8175410124790634E-2</v>
      </c>
      <c r="AB128" s="24">
        <f>+GBA!Y101</f>
        <v>2.8654101193586134E-2</v>
      </c>
      <c r="AD128" s="24">
        <f t="shared" si="117"/>
        <v>1.1618570171823923</v>
      </c>
      <c r="AE128" s="24">
        <f t="shared" si="118"/>
        <v>1.1521048712392501</v>
      </c>
      <c r="AF128" s="24">
        <f t="shared" si="119"/>
        <v>1.1917802324374329</v>
      </c>
      <c r="AG128" s="24">
        <f t="shared" si="120"/>
        <v>1.1921817813059903</v>
      </c>
      <c r="AH128" s="24">
        <f t="shared" si="121"/>
        <v>1.1887531506369835</v>
      </c>
      <c r="AI128" s="24">
        <f t="shared" si="122"/>
        <v>1.2021648936953979</v>
      </c>
      <c r="AJ128" s="24">
        <f t="shared" si="123"/>
        <v>1.2101364496700264</v>
      </c>
      <c r="AK128" s="24">
        <f t="shared" si="124"/>
        <v>1.2176610659810709</v>
      </c>
      <c r="AL128" s="24">
        <f t="shared" si="125"/>
        <v>1.2255145420602362</v>
      </c>
      <c r="AM128" s="24">
        <f t="shared" si="126"/>
        <v>1.2331329273562157</v>
      </c>
      <c r="AN128" s="24">
        <f t="shared" si="127"/>
        <v>1.2092212700471721</v>
      </c>
      <c r="AO128" s="24">
        <f>+GBA!AV101</f>
        <v>1.2214893247700052</v>
      </c>
      <c r="AQ128" s="24">
        <f t="shared" si="128"/>
        <v>-1.4423470134812266E-3</v>
      </c>
      <c r="AR128" s="24">
        <f t="shared" si="129"/>
        <v>-7.1275910173823398E-2</v>
      </c>
      <c r="AS128" s="35">
        <f t="shared" si="130"/>
        <v>45627</v>
      </c>
      <c r="AT128" s="19">
        <f t="shared" si="131"/>
        <v>7701.66259765625</v>
      </c>
      <c r="AU128" s="19">
        <f t="shared" si="132"/>
        <v>7670.18408203125</v>
      </c>
      <c r="AV128" s="52">
        <f t="shared" si="91"/>
        <v>0.31478515624999659</v>
      </c>
      <c r="AW128" s="52">
        <f t="shared" si="75"/>
        <v>-0.13562197056453229</v>
      </c>
    </row>
    <row r="129" spans="2:49" x14ac:dyDescent="0.25">
      <c r="B129" s="110">
        <f t="shared" si="76"/>
        <v>129</v>
      </c>
      <c r="D129" s="37">
        <f>+GBA!A102</f>
        <v>45658</v>
      </c>
      <c r="E129" s="225">
        <f>'Salida Stata'!D99</f>
        <v>7841.29296875</v>
      </c>
      <c r="F129" s="225">
        <f>'Salida Stata'!J99</f>
        <v>7822.37548828125</v>
      </c>
      <c r="G129" s="225">
        <f>'Salida Stata'!P99</f>
        <v>7799.20458984375</v>
      </c>
      <c r="H129" s="225">
        <f>'Salida Stata'!V99</f>
        <v>7776.462890625</v>
      </c>
      <c r="I129" s="225">
        <f>'Salida Stata'!AB99</f>
        <v>7850.64697265625</v>
      </c>
      <c r="J129" s="225">
        <f>'Salida Stata'!AH99</f>
        <v>7808.9580078125</v>
      </c>
      <c r="K129" s="225">
        <f>'Salida Stata'!AN99</f>
        <v>7838.28955078125</v>
      </c>
      <c r="L129" s="19">
        <f>'Salida Stata'!AT99</f>
        <v>7856.89697265625</v>
      </c>
      <c r="M129" s="225">
        <f>'Salida Stata'!AZ99</f>
        <v>7842.81201171875</v>
      </c>
      <c r="N129" s="225">
        <f>'Salida Stata'!BF99</f>
        <v>7835.36865234375</v>
      </c>
      <c r="O129" s="19" cm="1">
        <f t="array" ref="O129">+SUMPRODUCT($E$30:$N$30/100,$E129:$N129)/$D$14*100</f>
        <v>7767.2267851787683</v>
      </c>
      <c r="Q129" s="24">
        <f t="shared" si="106"/>
        <v>1.8129899787643566E-2</v>
      </c>
      <c r="R129" s="24">
        <f t="shared" si="107"/>
        <v>1.8021200470342169E-2</v>
      </c>
      <c r="S129" s="24">
        <f t="shared" si="108"/>
        <v>1.8180451725965829E-2</v>
      </c>
      <c r="T129" s="24">
        <f t="shared" si="109"/>
        <v>1.8994095140732581E-2</v>
      </c>
      <c r="U129" s="24">
        <f t="shared" si="110"/>
        <v>1.949995685008532E-2</v>
      </c>
      <c r="V129" s="24">
        <f t="shared" si="111"/>
        <v>1.9126984359628452E-2</v>
      </c>
      <c r="W129" s="24">
        <f t="shared" si="112"/>
        <v>1.9389384322561209E-2</v>
      </c>
      <c r="X129" s="24">
        <f t="shared" si="113"/>
        <v>1.9932351123315817E-2</v>
      </c>
      <c r="Y129" s="24">
        <f t="shared" si="114"/>
        <v>2.0847442847569342E-2</v>
      </c>
      <c r="Z129" s="24">
        <f t="shared" si="115"/>
        <v>2.1535932977081229E-2</v>
      </c>
      <c r="AA129" s="24">
        <f t="shared" si="116"/>
        <v>1.9952368360951045E-2</v>
      </c>
      <c r="AB129" s="24">
        <f>+GBA!Y102</f>
        <v>2.0224514247017877E-2</v>
      </c>
      <c r="AD129" s="24">
        <f t="shared" si="117"/>
        <v>0.84671445970298653</v>
      </c>
      <c r="AE129" s="24">
        <f t="shared" si="118"/>
        <v>0.83512840048125048</v>
      </c>
      <c r="AF129" s="24">
        <f t="shared" si="119"/>
        <v>0.87409982256045859</v>
      </c>
      <c r="AG129" s="24">
        <f t="shared" si="120"/>
        <v>0.86785077362504248</v>
      </c>
      <c r="AH129" s="24">
        <f t="shared" si="121"/>
        <v>0.86850696553248552</v>
      </c>
      <c r="AI129" s="24">
        <f t="shared" si="122"/>
        <v>0.88251874720878298</v>
      </c>
      <c r="AJ129" s="24">
        <f t="shared" si="123"/>
        <v>0.88204266035443024</v>
      </c>
      <c r="AK129" s="24">
        <f t="shared" si="124"/>
        <v>0.89234181890283182</v>
      </c>
      <c r="AL129" s="24">
        <f t="shared" si="125"/>
        <v>0.89940948545909971</v>
      </c>
      <c r="AM129" s="24">
        <f t="shared" si="126"/>
        <v>0.90255830149723515</v>
      </c>
      <c r="AN129" s="24">
        <f t="shared" si="127"/>
        <v>0.88455383929063491</v>
      </c>
      <c r="AO129" s="24">
        <f>+GBA!AV102</f>
        <v>0.89572897761645498</v>
      </c>
      <c r="AQ129" s="24">
        <f t="shared" si="128"/>
        <v>-3.4060331894376628E-3</v>
      </c>
      <c r="AR129" s="24">
        <f t="shared" si="129"/>
        <v>-5.5843841794248616E-2</v>
      </c>
      <c r="AS129" s="35">
        <f t="shared" si="130"/>
        <v>45658</v>
      </c>
      <c r="AT129" s="19">
        <f t="shared" si="131"/>
        <v>7841.29296875</v>
      </c>
      <c r="AU129" s="19">
        <f t="shared" si="132"/>
        <v>7835.36865234375</v>
      </c>
      <c r="AV129" s="52">
        <f t="shared" si="91"/>
        <v>5.9243164062493747E-2</v>
      </c>
      <c r="AW129" s="52">
        <f t="shared" si="75"/>
        <v>-0.20299495549722124</v>
      </c>
    </row>
    <row r="130" spans="2:49" x14ac:dyDescent="0.25">
      <c r="B130" s="110">
        <f t="shared" si="76"/>
        <v>130</v>
      </c>
      <c r="D130" s="37">
        <f>+GBA!A103</f>
        <v>45689</v>
      </c>
      <c r="E130" s="225">
        <f>'Salida Stata'!D100</f>
        <v>8032.46240234375</v>
      </c>
      <c r="F130" s="225">
        <f>'Salida Stata'!J100</f>
        <v>8010.685546875</v>
      </c>
      <c r="G130" s="225">
        <f>'Salida Stata'!P100</f>
        <v>7984.05810546875</v>
      </c>
      <c r="H130" s="225">
        <f>'Salida Stata'!V100</f>
        <v>7953.767578125</v>
      </c>
      <c r="I130" s="225">
        <f>'Salida Stata'!AB100</f>
        <v>8034.49853515625</v>
      </c>
      <c r="J130" s="225">
        <f>'Salida Stata'!AH100</f>
        <v>7989.3193359375</v>
      </c>
      <c r="K130" s="225">
        <f>'Salida Stata'!AN100</f>
        <v>8014.255859375</v>
      </c>
      <c r="L130" s="19">
        <f>'Salida Stata'!AT100</f>
        <v>8031.70068359375</v>
      </c>
      <c r="M130" s="225">
        <f>'Salida Stata'!AZ100</f>
        <v>8017.29541015625</v>
      </c>
      <c r="N130" s="225">
        <f>'Salida Stata'!BF100</f>
        <v>8002.6630859375</v>
      </c>
      <c r="O130" s="19" cm="1">
        <f t="array" ref="O130">+SUMPRODUCT($E$30:$N$30/100,$E130:$N130)/$D$14*100</f>
        <v>7942.1451422776936</v>
      </c>
      <c r="Q130" s="24">
        <f t="shared" si="106"/>
        <v>2.4379835615837786E-2</v>
      </c>
      <c r="R130" s="24">
        <f t="shared" si="107"/>
        <v>2.4073257398070202E-2</v>
      </c>
      <c r="S130" s="24">
        <f t="shared" si="108"/>
        <v>2.3701585654737123E-2</v>
      </c>
      <c r="T130" s="24">
        <f t="shared" si="109"/>
        <v>2.2800171491045296E-2</v>
      </c>
      <c r="U130" s="24">
        <f t="shared" si="110"/>
        <v>2.3418651117589784E-2</v>
      </c>
      <c r="V130" s="24">
        <f t="shared" si="111"/>
        <v>2.3096721476099313E-2</v>
      </c>
      <c r="W130" s="24">
        <f t="shared" si="112"/>
        <v>2.2449580033211625E-2</v>
      </c>
      <c r="X130" s="24">
        <f t="shared" si="113"/>
        <v>2.2248441279789644E-2</v>
      </c>
      <c r="Y130" s="24">
        <f t="shared" si="114"/>
        <v>2.2247555873682323E-2</v>
      </c>
      <c r="Z130" s="24">
        <f t="shared" si="115"/>
        <v>2.1351188567714452E-2</v>
      </c>
      <c r="AA130" s="24">
        <f t="shared" si="116"/>
        <v>2.252005277259328E-2</v>
      </c>
      <c r="AB130" s="24">
        <f>+GBA!Y103</f>
        <v>2.2351003944294678E-2</v>
      </c>
      <c r="AD130" s="24">
        <f t="shared" si="117"/>
        <v>0.65219669421720017</v>
      </c>
      <c r="AE130" s="24">
        <f t="shared" si="118"/>
        <v>0.64253858606323289</v>
      </c>
      <c r="AF130" s="24">
        <f t="shared" si="119"/>
        <v>0.67332232340693432</v>
      </c>
      <c r="AG130" s="24">
        <f t="shared" si="120"/>
        <v>0.66023195301009951</v>
      </c>
      <c r="AH130" s="24">
        <f t="shared" si="121"/>
        <v>0.6686058597846658</v>
      </c>
      <c r="AI130" s="24">
        <f t="shared" si="122"/>
        <v>0.67890049179441392</v>
      </c>
      <c r="AJ130" s="24">
        <f t="shared" si="123"/>
        <v>0.6708401712292964</v>
      </c>
      <c r="AK130" s="24">
        <f t="shared" si="124"/>
        <v>0.68232831073462208</v>
      </c>
      <c r="AL130" s="24">
        <f t="shared" si="125"/>
        <v>0.69110802173758112</v>
      </c>
      <c r="AM130" s="24">
        <f t="shared" si="126"/>
        <v>0.69238709187097403</v>
      </c>
      <c r="AN130" s="24">
        <f t="shared" si="127"/>
        <v>0.67820844408691716</v>
      </c>
      <c r="AO130" s="24">
        <f>+GBA!AV103</f>
        <v>0.68568602277271484</v>
      </c>
      <c r="AQ130" s="24">
        <f t="shared" si="128"/>
        <v>3.0286470481233341E-3</v>
      </c>
      <c r="AR130" s="24">
        <f t="shared" si="129"/>
        <v>-4.0190397653773857E-2</v>
      </c>
      <c r="AS130" s="35">
        <f t="shared" si="130"/>
        <v>45689</v>
      </c>
      <c r="AT130" s="19">
        <f t="shared" si="131"/>
        <v>8032.46240234375</v>
      </c>
      <c r="AU130" s="19">
        <f t="shared" si="132"/>
        <v>8002.6630859375</v>
      </c>
      <c r="AV130" s="52">
        <f t="shared" si="91"/>
        <v>0.29799316406248977</v>
      </c>
      <c r="AW130" s="52">
        <f t="shared" si="75"/>
        <v>-0.14897912147097969</v>
      </c>
    </row>
    <row r="131" spans="2:49" x14ac:dyDescent="0.25">
      <c r="B131" s="110">
        <f t="shared" si="76"/>
        <v>131</v>
      </c>
      <c r="D131" s="37">
        <f>+GBA!A104</f>
        <v>45717</v>
      </c>
      <c r="E131" s="225">
        <f>'Salida Stata'!D101</f>
        <v>8391.263671875</v>
      </c>
      <c r="F131" s="225">
        <f>'Salida Stata'!J101</f>
        <v>8355.5751953125</v>
      </c>
      <c r="G131" s="225">
        <f>'Salida Stata'!P101</f>
        <v>8329.3662109375</v>
      </c>
      <c r="H131" s="225">
        <f>'Salida Stata'!V101</f>
        <v>8278.5361328125</v>
      </c>
      <c r="I131" s="225">
        <f>'Salida Stata'!AB101</f>
        <v>8367.185546875</v>
      </c>
      <c r="J131" s="225">
        <f>'Salida Stata'!AH101</f>
        <v>8335.4541015625</v>
      </c>
      <c r="K131" s="225">
        <f>'Salida Stata'!AN101</f>
        <v>8330.2646484375</v>
      </c>
      <c r="L131" s="19">
        <f>'Salida Stata'!AT101</f>
        <v>8346.015625</v>
      </c>
      <c r="M131" s="225">
        <f>'Salida Stata'!AZ101</f>
        <v>8330.845703125</v>
      </c>
      <c r="N131" s="225">
        <f>'Salida Stata'!BF101</f>
        <v>8286.2333984375</v>
      </c>
      <c r="O131" s="19" cm="1">
        <f t="array" ref="O131">+SUMPRODUCT($E$30:$N$30/100,$E131:$N131)/$D$14*100</f>
        <v>8256.736006367777</v>
      </c>
      <c r="Q131" s="24">
        <f t="shared" si="106"/>
        <v>4.4668901210985767E-2</v>
      </c>
      <c r="R131" s="24">
        <f t="shared" si="107"/>
        <v>4.3053699514149946E-2</v>
      </c>
      <c r="S131" s="24">
        <f t="shared" si="108"/>
        <v>4.324969844999349E-2</v>
      </c>
      <c r="T131" s="24">
        <f t="shared" si="109"/>
        <v>4.0832039847468193E-2</v>
      </c>
      <c r="U131" s="24">
        <f t="shared" si="110"/>
        <v>4.140731500080852E-2</v>
      </c>
      <c r="V131" s="24">
        <f t="shared" si="111"/>
        <v>4.3324687757568814E-2</v>
      </c>
      <c r="W131" s="24">
        <f t="shared" si="112"/>
        <v>3.9430833580492264E-2</v>
      </c>
      <c r="X131" s="24">
        <f t="shared" si="113"/>
        <v>3.9134294689080917E-2</v>
      </c>
      <c r="Y131" s="24">
        <f t="shared" si="114"/>
        <v>3.9109235337835502E-2</v>
      </c>
      <c r="Z131" s="24">
        <f t="shared" si="115"/>
        <v>3.5434493424857161E-2</v>
      </c>
      <c r="AA131" s="24">
        <f t="shared" si="116"/>
        <v>3.9610314147427328E-2</v>
      </c>
      <c r="AB131" s="24">
        <f>+GBA!Y104</f>
        <v>3.854317534834939E-2</v>
      </c>
      <c r="AD131" s="24">
        <f t="shared" si="117"/>
        <v>0.54685635097141017</v>
      </c>
      <c r="AE131" s="24">
        <f t="shared" si="118"/>
        <v>0.53695244857961688</v>
      </c>
      <c r="AF131" s="24">
        <f t="shared" si="119"/>
        <v>0.56113738853752659</v>
      </c>
      <c r="AG131" s="24">
        <f t="shared" si="120"/>
        <v>0.54953998031548767</v>
      </c>
      <c r="AH131" s="24">
        <f t="shared" si="121"/>
        <v>0.55916337617545753</v>
      </c>
      <c r="AI131" s="24">
        <f t="shared" si="122"/>
        <v>0.5650735490623362</v>
      </c>
      <c r="AJ131" s="24">
        <f t="shared" si="123"/>
        <v>0.55686855222405929</v>
      </c>
      <c r="AK131" s="24">
        <f t="shared" si="124"/>
        <v>0.56642700399977453</v>
      </c>
      <c r="AL131" s="24">
        <f t="shared" si="125"/>
        <v>0.57380013638959415</v>
      </c>
      <c r="AM131" s="24">
        <f t="shared" si="126"/>
        <v>0.57520920000115106</v>
      </c>
      <c r="AN131" s="24">
        <f t="shared" si="127"/>
        <v>0.56418363666890126</v>
      </c>
      <c r="AO131" s="24">
        <f>+GBA!AV104</f>
        <v>0.57036323818154355</v>
      </c>
      <c r="AQ131" s="24">
        <f t="shared" si="128"/>
        <v>9.2344077861286067E-3</v>
      </c>
      <c r="AR131" s="24">
        <f t="shared" si="129"/>
        <v>-2.835284902974089E-2</v>
      </c>
      <c r="AS131" s="35">
        <f t="shared" si="130"/>
        <v>45717</v>
      </c>
      <c r="AT131" s="19">
        <f t="shared" si="131"/>
        <v>8391.263671875</v>
      </c>
      <c r="AU131" s="19">
        <f t="shared" si="132"/>
        <v>8286.2333984375</v>
      </c>
      <c r="AV131" s="52">
        <f t="shared" si="91"/>
        <v>1.0503027343749949</v>
      </c>
      <c r="AW131" s="52">
        <f t="shared" si="75"/>
        <v>2.7989721725298011E-2</v>
      </c>
    </row>
    <row r="132" spans="2:49" x14ac:dyDescent="0.25">
      <c r="B132" s="110">
        <f t="shared" si="76"/>
        <v>132</v>
      </c>
      <c r="D132" s="37">
        <f>+GBA!A105</f>
        <v>45748</v>
      </c>
      <c r="E132" s="225">
        <f>'Salida Stata'!D102</f>
        <v>8625.0009765625</v>
      </c>
      <c r="F132" s="225">
        <f>'Salida Stata'!J102</f>
        <v>8589.4921875</v>
      </c>
      <c r="G132" s="225">
        <f>'Salida Stata'!P102</f>
        <v>8559.8046875</v>
      </c>
      <c r="H132" s="225">
        <f>'Salida Stata'!V102</f>
        <v>8505.390625</v>
      </c>
      <c r="I132" s="225">
        <f>'Salida Stata'!AB102</f>
        <v>8600.771484375</v>
      </c>
      <c r="J132" s="225">
        <f>'Salida Stata'!AH102</f>
        <v>8565.15625</v>
      </c>
      <c r="K132" s="225">
        <f>'Salida Stata'!AN102</f>
        <v>8560.34375</v>
      </c>
      <c r="L132" s="19">
        <f>'Salida Stata'!AT102</f>
        <v>8576.951171875</v>
      </c>
      <c r="M132" s="225">
        <f>'Salida Stata'!AZ102</f>
        <v>8559.529296875</v>
      </c>
      <c r="N132" s="225">
        <f>'Salida Stata'!BF102</f>
        <v>8513.2177734375</v>
      </c>
      <c r="O132" s="19" cm="1">
        <f t="array" ref="O132">+SUMPRODUCT($E$30:$N$30/100,$E132:$N132)/$D$14*100</f>
        <v>8484.4392779236332</v>
      </c>
      <c r="Q132" s="24">
        <f t="shared" si="106"/>
        <v>2.7854839727050607E-2</v>
      </c>
      <c r="R132" s="24">
        <f t="shared" si="107"/>
        <v>2.7995318900215116E-2</v>
      </c>
      <c r="S132" s="24">
        <f t="shared" si="108"/>
        <v>2.7665787615377635E-2</v>
      </c>
      <c r="T132" s="24">
        <f t="shared" si="109"/>
        <v>2.7402730210761339E-2</v>
      </c>
      <c r="U132" s="24">
        <f t="shared" si="110"/>
        <v>2.7916906609922076E-2</v>
      </c>
      <c r="V132" s="24">
        <f t="shared" si="111"/>
        <v>2.7557244709012441E-2</v>
      </c>
      <c r="W132" s="24">
        <f t="shared" si="112"/>
        <v>2.7619662912588883E-2</v>
      </c>
      <c r="X132" s="24">
        <f t="shared" si="113"/>
        <v>2.7670155107695438E-2</v>
      </c>
      <c r="Y132" s="24">
        <f t="shared" si="114"/>
        <v>2.745022557124277E-2</v>
      </c>
      <c r="Z132" s="24">
        <f t="shared" si="115"/>
        <v>2.7392949737911287E-2</v>
      </c>
      <c r="AA132" s="24">
        <f t="shared" si="116"/>
        <v>2.7577879610084066E-2</v>
      </c>
      <c r="AB132" s="24">
        <f>+GBA!Y105</f>
        <v>2.7579076449584683E-2</v>
      </c>
      <c r="AD132" s="24">
        <f t="shared" si="117"/>
        <v>0.45906687628635812</v>
      </c>
      <c r="AE132" s="24">
        <f t="shared" si="118"/>
        <v>0.45412727589697788</v>
      </c>
      <c r="AF132" s="24">
        <f t="shared" si="119"/>
        <v>0.46682792127976858</v>
      </c>
      <c r="AG132" s="24">
        <f t="shared" si="120"/>
        <v>0.46424740386480057</v>
      </c>
      <c r="AH132" s="24">
        <f t="shared" si="121"/>
        <v>0.46895471957613899</v>
      </c>
      <c r="AI132" s="24">
        <f t="shared" si="122"/>
        <v>0.47388616668048855</v>
      </c>
      <c r="AJ132" s="24">
        <f t="shared" si="123"/>
        <v>0.46981952615891465</v>
      </c>
      <c r="AK132" s="24">
        <f t="shared" si="124"/>
        <v>0.47501605752207898</v>
      </c>
      <c r="AL132" s="24">
        <f t="shared" si="125"/>
        <v>0.48065651932050635</v>
      </c>
      <c r="AM132" s="24">
        <f t="shared" si="126"/>
        <v>0.48197123567855016</v>
      </c>
      <c r="AN132" s="24">
        <f t="shared" si="127"/>
        <v>0.4734690277336373</v>
      </c>
      <c r="AO132" s="24">
        <f>+GBA!AV105</f>
        <v>0.47734029314159265</v>
      </c>
      <c r="AQ132" s="24">
        <f t="shared" si="128"/>
        <v>4.6188998913931911E-4</v>
      </c>
      <c r="AR132" s="24">
        <f t="shared" si="129"/>
        <v>-2.2904359392192042E-2</v>
      </c>
      <c r="AS132" s="35">
        <f t="shared" si="130"/>
        <v>45748</v>
      </c>
      <c r="AT132" s="19">
        <f t="shared" si="131"/>
        <v>8625.0009765625</v>
      </c>
      <c r="AU132" s="19">
        <f t="shared" si="132"/>
        <v>8513.2177734375</v>
      </c>
      <c r="AV132" s="52">
        <f t="shared" si="91"/>
        <v>1.1178320312499892</v>
      </c>
      <c r="AW132" s="52">
        <f t="shared" si="75"/>
        <v>3.8279372147471236E-2</v>
      </c>
    </row>
    <row r="133" spans="2:49" x14ac:dyDescent="0.25">
      <c r="B133" s="110">
        <f t="shared" si="76"/>
        <v>133</v>
      </c>
      <c r="D133" s="37">
        <f>+GBA!A106</f>
        <v>45778</v>
      </c>
      <c r="E133" s="225">
        <f>'Salida Stata'!D103</f>
        <v>8729.640625</v>
      </c>
      <c r="F133" s="225">
        <f>'Salida Stata'!J103</f>
        <v>8690.537109375</v>
      </c>
      <c r="G133" s="225">
        <f>'Salida Stata'!P103</f>
        <v>8673.11328125</v>
      </c>
      <c r="H133" s="225">
        <f>'Salida Stata'!V103</f>
        <v>8617.4384765625</v>
      </c>
      <c r="I133" s="225">
        <f>'Salida Stata'!AB103</f>
        <v>8720.3125</v>
      </c>
      <c r="J133" s="225">
        <f>'Salida Stata'!AH103</f>
        <v>8686.1015625</v>
      </c>
      <c r="K133" s="225">
        <f>'Salida Stata'!AN103</f>
        <v>8682.154296875</v>
      </c>
      <c r="L133" s="19">
        <f>'Salida Stata'!AT103</f>
        <v>8706.1259765625</v>
      </c>
      <c r="M133" s="225">
        <f>'Salida Stata'!AZ103</f>
        <v>8694.09375</v>
      </c>
      <c r="N133" s="225">
        <f>'Salida Stata'!BF103</f>
        <v>8654.0048828125</v>
      </c>
      <c r="O133" s="19" cm="1">
        <f t="array" ref="O133">+SUMPRODUCT($E$30:$N$30/100,$E133:$N133)/$D$14*100</f>
        <v>8609.418781255561</v>
      </c>
      <c r="Q133" s="24">
        <f t="shared" si="106"/>
        <v>1.2132131778517685E-2</v>
      </c>
      <c r="R133" s="24">
        <f t="shared" si="107"/>
        <v>1.1763782965196423E-2</v>
      </c>
      <c r="S133" s="24">
        <f t="shared" si="108"/>
        <v>1.3237287284774801E-2</v>
      </c>
      <c r="T133" s="24">
        <f t="shared" si="109"/>
        <v>1.3173745510659529E-2</v>
      </c>
      <c r="U133" s="24">
        <f t="shared" si="110"/>
        <v>1.389887126313849E-2</v>
      </c>
      <c r="V133" s="24">
        <f t="shared" si="111"/>
        <v>1.4120619515843646E-2</v>
      </c>
      <c r="W133" s="24">
        <f t="shared" si="112"/>
        <v>1.4229632644717105E-2</v>
      </c>
      <c r="X133" s="24">
        <f t="shared" si="113"/>
        <v>1.5060690226508688E-2</v>
      </c>
      <c r="Y133" s="24">
        <f t="shared" si="114"/>
        <v>1.5721010870787921E-2</v>
      </c>
      <c r="Z133" s="24">
        <f t="shared" si="115"/>
        <v>1.6537473035668881E-2</v>
      </c>
      <c r="AA133" s="24">
        <f t="shared" si="116"/>
        <v>1.4730437597346269E-2</v>
      </c>
      <c r="AB133" s="24">
        <f>+GBA!Y106</f>
        <v>1.5010588138944625E-2</v>
      </c>
      <c r="AD133" s="24">
        <f t="shared" si="117"/>
        <v>0.41226360805177209</v>
      </c>
      <c r="AE133" s="24">
        <f t="shared" si="118"/>
        <v>0.406889054834084</v>
      </c>
      <c r="AF133" s="24">
        <f t="shared" si="119"/>
        <v>0.42287413022614295</v>
      </c>
      <c r="AG133" s="24">
        <f t="shared" si="120"/>
        <v>0.41869437134449461</v>
      </c>
      <c r="AH133" s="24">
        <f t="shared" si="121"/>
        <v>0.42594548173007341</v>
      </c>
      <c r="AI133" s="24">
        <f t="shared" si="122"/>
        <v>0.43007888968395158</v>
      </c>
      <c r="AJ133" s="24">
        <f t="shared" si="123"/>
        <v>0.42846634851295651</v>
      </c>
      <c r="AK133" s="24">
        <f t="shared" si="124"/>
        <v>0.43673919118450488</v>
      </c>
      <c r="AL133" s="24">
        <f t="shared" si="125"/>
        <v>0.44273641064633984</v>
      </c>
      <c r="AM133" s="24">
        <f t="shared" si="126"/>
        <v>0.4471789224718199</v>
      </c>
      <c r="AN133" s="24">
        <f t="shared" si="127"/>
        <v>0.43322820835041087</v>
      </c>
      <c r="AO133" s="24">
        <f>+GBA!AV106</f>
        <v>0.43769057404215839</v>
      </c>
      <c r="AQ133" s="24">
        <f t="shared" si="128"/>
        <v>-4.4053412571511963E-3</v>
      </c>
      <c r="AR133" s="24">
        <f t="shared" si="129"/>
        <v>-3.4915314420047805E-2</v>
      </c>
      <c r="AS133" s="35">
        <f t="shared" si="130"/>
        <v>45778</v>
      </c>
      <c r="AT133" s="19">
        <f t="shared" si="131"/>
        <v>8729.640625</v>
      </c>
      <c r="AU133" s="19">
        <f t="shared" si="132"/>
        <v>8654.0048828125</v>
      </c>
      <c r="AV133" s="52">
        <f t="shared" si="91"/>
        <v>0.75635742187500909</v>
      </c>
      <c r="AW133" s="52">
        <f t="shared" si="75"/>
        <v>-5.4443824612622649E-2</v>
      </c>
    </row>
    <row r="134" spans="2:49" x14ac:dyDescent="0.25">
      <c r="B134" s="110">
        <f t="shared" si="76"/>
        <v>134</v>
      </c>
      <c r="D134" s="37">
        <f>+GBA!A107</f>
        <v>45809</v>
      </c>
      <c r="E134" s="225">
        <f>'Salida Stata'!D104</f>
        <v>8880.921875</v>
      </c>
      <c r="F134" s="225">
        <f>'Salida Stata'!J104</f>
        <v>8842.2197265625</v>
      </c>
      <c r="G134" s="225">
        <f>'Salida Stata'!P104</f>
        <v>8834.2900390625</v>
      </c>
      <c r="H134" s="225">
        <f>'Salida Stata'!V104</f>
        <v>8780.1552734375</v>
      </c>
      <c r="I134" s="225">
        <f>'Salida Stata'!AB104</f>
        <v>8882.8212890625</v>
      </c>
      <c r="J134" s="225">
        <f>'Salida Stata'!AH104</f>
        <v>8852.462890625</v>
      </c>
      <c r="K134" s="225">
        <f>'Salida Stata'!AN104</f>
        <v>8850.361328125</v>
      </c>
      <c r="L134" s="19">
        <f>'Salida Stata'!AT104</f>
        <v>8879.166015625</v>
      </c>
      <c r="M134" s="225">
        <f>'Salida Stata'!AZ104</f>
        <v>8872.97265625</v>
      </c>
      <c r="N134" s="225">
        <f>'Salida Stata'!BF104</f>
        <v>8839.3642578125</v>
      </c>
      <c r="O134" s="19" cm="1">
        <f t="array" ref="O134">+SUMPRODUCT($E$30:$N$30/100,$E134:$N134)/$D$14*100</f>
        <v>8779.6381782912304</v>
      </c>
      <c r="Q134" s="24">
        <f t="shared" si="106"/>
        <v>1.7329607998611163E-2</v>
      </c>
      <c r="R134" s="24">
        <f t="shared" si="107"/>
        <v>1.7453767848695012E-2</v>
      </c>
      <c r="S134" s="24">
        <f t="shared" si="108"/>
        <v>1.8583495059489197E-2</v>
      </c>
      <c r="T134" s="24">
        <f t="shared" si="109"/>
        <v>1.8882269634712623E-2</v>
      </c>
      <c r="U134" s="24">
        <f t="shared" si="110"/>
        <v>1.8635661171833018E-2</v>
      </c>
      <c r="V134" s="24">
        <f t="shared" si="111"/>
        <v>1.9152588411263993E-2</v>
      </c>
      <c r="W134" s="24">
        <f t="shared" si="112"/>
        <v>1.9373881815316629E-2</v>
      </c>
      <c r="X134" s="24">
        <f t="shared" si="113"/>
        <v>1.9875664506617152E-2</v>
      </c>
      <c r="Y134" s="24">
        <f t="shared" si="114"/>
        <v>2.0574761601805713E-2</v>
      </c>
      <c r="Z134" s="24">
        <f t="shared" si="115"/>
        <v>2.141891268956142E-2</v>
      </c>
      <c r="AA134" s="24">
        <f t="shared" si="116"/>
        <v>1.9771299475670912E-2</v>
      </c>
      <c r="AB134" s="24">
        <f>+GBA!Y107</f>
        <v>2.024067499654203E-2</v>
      </c>
      <c r="AD134" s="24">
        <f t="shared" si="117"/>
        <v>0.38393997206421027</v>
      </c>
      <c r="AE134" s="24">
        <f t="shared" si="118"/>
        <v>0.37978714593309504</v>
      </c>
      <c r="AF134" s="24">
        <f t="shared" si="119"/>
        <v>0.39305604223311508</v>
      </c>
      <c r="AG134" s="24">
        <f t="shared" si="120"/>
        <v>0.39036837989748618</v>
      </c>
      <c r="AH134" s="24">
        <f t="shared" si="121"/>
        <v>0.39540533792638466</v>
      </c>
      <c r="AI134" s="24">
        <f t="shared" si="122"/>
        <v>0.39964069146396342</v>
      </c>
      <c r="AJ134" s="24">
        <f t="shared" si="123"/>
        <v>0.39786525150105057</v>
      </c>
      <c r="AK134" s="24">
        <f t="shared" si="124"/>
        <v>0.4047530155072192</v>
      </c>
      <c r="AL134" s="24">
        <f t="shared" si="125"/>
        <v>0.41035329987169966</v>
      </c>
      <c r="AM134" s="24">
        <f t="shared" si="126"/>
        <v>0.41389421679335703</v>
      </c>
      <c r="AN134" s="24">
        <f t="shared" si="127"/>
        <v>0.40207575836639231</v>
      </c>
      <c r="AO134" s="24">
        <f>+GBA!AV107</f>
        <v>0.40559940289974761</v>
      </c>
      <c r="AQ134" s="24">
        <f t="shared" si="128"/>
        <v>-4.0893046909502573E-3</v>
      </c>
      <c r="AR134" s="24">
        <f t="shared" si="129"/>
        <v>-2.9954244729146762E-2</v>
      </c>
      <c r="AS134" s="35">
        <f t="shared" si="130"/>
        <v>45809</v>
      </c>
      <c r="AT134" s="19">
        <f t="shared" si="131"/>
        <v>8880.921875</v>
      </c>
      <c r="AU134" s="19">
        <f t="shared" si="132"/>
        <v>8839.3642578125</v>
      </c>
      <c r="AV134" s="52">
        <f t="shared" si="91"/>
        <v>0.41557617187500284</v>
      </c>
      <c r="AW134" s="52">
        <f t="shared" si="75"/>
        <v>-0.14332022912539699</v>
      </c>
    </row>
    <row r="135" spans="2:49" x14ac:dyDescent="0.25">
      <c r="B135" s="110">
        <f t="shared" si="76"/>
        <v>135</v>
      </c>
      <c r="D135" s="37">
        <f>+GBA!A108</f>
        <v>45839</v>
      </c>
      <c r="E135" s="225">
        <f>'Salida Stata'!D105</f>
        <v>9034.7177734375</v>
      </c>
      <c r="F135" s="225">
        <f>'Salida Stata'!J105</f>
        <v>8999.00390625</v>
      </c>
      <c r="G135" s="225">
        <f>'Salida Stata'!P105</f>
        <v>8985.505859375</v>
      </c>
      <c r="H135" s="225">
        <f>'Salida Stata'!V105</f>
        <v>8940.7431640625</v>
      </c>
      <c r="I135" s="225">
        <f>'Salida Stata'!AB105</f>
        <v>9043.4375</v>
      </c>
      <c r="J135" s="225">
        <f>'Salida Stata'!AH105</f>
        <v>9012.619140625</v>
      </c>
      <c r="K135" s="225">
        <f>'Salida Stata'!AN105</f>
        <v>9017.158203125</v>
      </c>
      <c r="L135" s="19">
        <f>'Salida Stata'!AT105</f>
        <v>9042.9375</v>
      </c>
      <c r="M135" s="225">
        <f>'Salida Stata'!AZ105</f>
        <v>9039.115234375</v>
      </c>
      <c r="N135" s="225">
        <f>'Salida Stata'!BF105</f>
        <v>9009.2734375</v>
      </c>
      <c r="O135" s="19" cm="1">
        <f t="array" ref="O135">+SUMPRODUCT($E$30:$N$30/100,$E135:$N135)/$D$14*100</f>
        <v>8941.8898338318322</v>
      </c>
      <c r="Q135" s="24">
        <f t="shared" si="106"/>
        <v>1.7317560113938146E-2</v>
      </c>
      <c r="R135" s="24">
        <f t="shared" si="107"/>
        <v>1.7731314594740422E-2</v>
      </c>
      <c r="S135" s="24">
        <f t="shared" si="108"/>
        <v>1.7116918240613677E-2</v>
      </c>
      <c r="T135" s="24">
        <f t="shared" si="109"/>
        <v>1.8289869099561873E-2</v>
      </c>
      <c r="U135" s="24">
        <f t="shared" si="110"/>
        <v>1.8081666365985294E-2</v>
      </c>
      <c r="V135" s="24">
        <f t="shared" si="111"/>
        <v>1.8091716619293541E-2</v>
      </c>
      <c r="W135" s="24">
        <f t="shared" si="112"/>
        <v>1.8846335060914043E-2</v>
      </c>
      <c r="X135" s="24">
        <f t="shared" si="113"/>
        <v>1.844446697885882E-2</v>
      </c>
      <c r="Y135" s="24">
        <f t="shared" si="114"/>
        <v>1.8724567804000891E-2</v>
      </c>
      <c r="Z135" s="24">
        <f t="shared" si="115"/>
        <v>1.9221877810650101E-2</v>
      </c>
      <c r="AA135" s="24">
        <f t="shared" si="116"/>
        <v>1.8480448994104393E-2</v>
      </c>
      <c r="AB135" s="24">
        <f>+GBA!Y108</f>
        <v>1.8686731742588503E-2</v>
      </c>
      <c r="AD135" s="24">
        <f t="shared" si="117"/>
        <v>0.35625498889889817</v>
      </c>
      <c r="AE135" s="24">
        <f t="shared" si="118"/>
        <v>0.35251208934143308</v>
      </c>
      <c r="AF135" s="24">
        <f t="shared" si="119"/>
        <v>0.36419495272843938</v>
      </c>
      <c r="AG135" s="24">
        <f t="shared" si="120"/>
        <v>0.36295062882595341</v>
      </c>
      <c r="AH135" s="24">
        <f t="shared" si="121"/>
        <v>0.36667382190078679</v>
      </c>
      <c r="AI135" s="24">
        <f t="shared" si="122"/>
        <v>0.37139357886969115</v>
      </c>
      <c r="AJ135" s="24">
        <f t="shared" si="123"/>
        <v>0.37055222364048479</v>
      </c>
      <c r="AK135" s="24">
        <f t="shared" si="124"/>
        <v>0.37544803406429139</v>
      </c>
      <c r="AL135" s="24">
        <f t="shared" si="125"/>
        <v>0.37995905916741224</v>
      </c>
      <c r="AM135" s="24">
        <f t="shared" si="126"/>
        <v>0.38321433331829002</v>
      </c>
      <c r="AN135" s="24">
        <f t="shared" si="127"/>
        <v>0.37295880179216856</v>
      </c>
      <c r="AO135" s="24">
        <f>+GBA!AV108</f>
        <v>0.37630699250530442</v>
      </c>
      <c r="AQ135" s="24">
        <f t="shared" si="128"/>
        <v>-1.9043176967119546E-3</v>
      </c>
      <c r="AR135" s="24">
        <f t="shared" si="129"/>
        <v>-2.6959344419391851E-2</v>
      </c>
      <c r="AS135" s="35">
        <f t="shared" si="130"/>
        <v>45839</v>
      </c>
      <c r="AT135" s="19">
        <f t="shared" si="131"/>
        <v>9034.7177734375</v>
      </c>
      <c r="AU135" s="19">
        <f t="shared" si="132"/>
        <v>9009.2734375</v>
      </c>
      <c r="AV135" s="52">
        <f t="shared" si="91"/>
        <v>0.25444335937498863</v>
      </c>
      <c r="AW135" s="52">
        <f t="shared" si="75"/>
        <v>-0.18762808582130575</v>
      </c>
    </row>
    <row r="136" spans="2:49" x14ac:dyDescent="0.25">
      <c r="B136" s="110">
        <f t="shared" si="76"/>
        <v>136</v>
      </c>
      <c r="D136" s="37">
        <f>+GBA!A109</f>
        <v>45870</v>
      </c>
      <c r="E136" s="225">
        <f>'Salida Stata'!D106</f>
        <v>9191.9873046875</v>
      </c>
      <c r="F136" s="225">
        <f>'Salida Stata'!J106</f>
        <v>9152.841796875</v>
      </c>
      <c r="G136" s="225">
        <f>'Salida Stata'!P106</f>
        <v>9142.8251953125</v>
      </c>
      <c r="H136" s="225">
        <f>'Salida Stata'!V106</f>
        <v>9108.03515625</v>
      </c>
      <c r="I136" s="225">
        <f>'Salida Stata'!AB106</f>
        <v>9205.4365234375</v>
      </c>
      <c r="J136" s="225">
        <f>'Salida Stata'!AH106</f>
        <v>9175.138671875</v>
      </c>
      <c r="K136" s="225">
        <f>'Salida Stata'!AN106</f>
        <v>9186.44921875</v>
      </c>
      <c r="L136" s="19">
        <f>'Salida Stata'!AT106</f>
        <v>9211.7568359375</v>
      </c>
      <c r="M136" s="225">
        <f>'Salida Stata'!AZ106</f>
        <v>9207.1494140625</v>
      </c>
      <c r="N136" s="225">
        <f>'Salida Stata'!BF106</f>
        <v>9179.427734375</v>
      </c>
      <c r="O136" s="19" cm="1">
        <f t="array" ref="O136">+SUMPRODUCT($E$30:$N$30/100,$E136:$N136)/$D$14*100</f>
        <v>9106.5132157674616</v>
      </c>
      <c r="Q136" s="24">
        <f t="shared" ref="Q136" si="133">+E136/E135-1</f>
        <v>1.7407243390864968E-2</v>
      </c>
      <c r="R136" s="24">
        <f t="shared" ref="R136" si="134">+F136/F135-1</f>
        <v>1.7094990982074787E-2</v>
      </c>
      <c r="S136" s="24">
        <f t="shared" ref="S136" si="135">+G136/G135-1</f>
        <v>1.7508122347208888E-2</v>
      </c>
      <c r="T136" s="24">
        <f t="shared" ref="T136" si="136">+H136/H135-1</f>
        <v>1.8711195380260337E-2</v>
      </c>
      <c r="U136" s="24">
        <f t="shared" ref="U136" si="137">+I136/I135-1</f>
        <v>1.7913434292822883E-2</v>
      </c>
      <c r="V136" s="24">
        <f t="shared" ref="V136" si="138">+J136/J135-1</f>
        <v>1.8032441925503351E-2</v>
      </c>
      <c r="W136" s="24">
        <f t="shared" ref="W136" si="139">+K136/K135-1</f>
        <v>1.8774320225005026E-2</v>
      </c>
      <c r="X136" s="24">
        <f t="shared" ref="X136" si="140">+L136/L135-1</f>
        <v>1.8668639027694223E-2</v>
      </c>
      <c r="Y136" s="24">
        <f t="shared" ref="Y136" si="141">+M136/M135-1</f>
        <v>1.8589671149282339E-2</v>
      </c>
      <c r="Z136" s="24">
        <f t="shared" ref="Z136" si="142">+N136/N135-1</f>
        <v>1.8886572602708762E-2</v>
      </c>
      <c r="AA136" s="24">
        <f t="shared" ref="AA136" si="143">+O136/O135-1</f>
        <v>1.8410356758453039E-2</v>
      </c>
      <c r="AB136" s="24">
        <f>+GBA!Y109</f>
        <v>1.8709935008761391E-2</v>
      </c>
      <c r="AD136" s="24">
        <f t="shared" ref="AD136" si="144">+E136/E124-1</f>
        <v>0.32989318928480715</v>
      </c>
      <c r="AE136" s="24">
        <f t="shared" ref="AE136" si="145">+F136/F124-1</f>
        <v>0.32630724969594738</v>
      </c>
      <c r="AF136" s="24">
        <f t="shared" ref="AF136" si="146">+G136/G124-1</f>
        <v>0.33619771252615815</v>
      </c>
      <c r="AG136" s="24">
        <f t="shared" ref="AG136" si="147">+H136/H124-1</f>
        <v>0.33527602961518976</v>
      </c>
      <c r="AH136" s="24">
        <f t="shared" ref="AH136" si="148">+I136/I124-1</f>
        <v>0.33867794297263698</v>
      </c>
      <c r="AI136" s="24">
        <f t="shared" ref="AI136" si="149">+J136/J124-1</f>
        <v>0.34232920714878934</v>
      </c>
      <c r="AJ136" s="24">
        <f t="shared" ref="AJ136" si="150">+K136/K124-1</f>
        <v>0.34129982799084502</v>
      </c>
      <c r="AK136" s="24">
        <f t="shared" ref="AK136" si="151">+L136/L124-1</f>
        <v>0.34537353615212885</v>
      </c>
      <c r="AL136" s="24">
        <f t="shared" ref="AL136" si="152">+M136/M124-1</f>
        <v>0.34939915438929092</v>
      </c>
      <c r="AM136" s="24">
        <f t="shared" ref="AM136" si="153">+N136/N124-1</f>
        <v>0.3516611306907802</v>
      </c>
      <c r="AN136" s="24">
        <f t="shared" ref="AN136" si="154">+O136/O124-1</f>
        <v>0.3434409317681546</v>
      </c>
      <c r="AO136" s="24">
        <f>+GBA!AV109</f>
        <v>0.34634439493433389</v>
      </c>
      <c r="AQ136" s="24">
        <f t="shared" ref="AQ136" si="155">+Q136-Z136</f>
        <v>-1.479329211843794E-3</v>
      </c>
      <c r="AR136" s="24">
        <f t="shared" ref="AR136" si="156">+AD136-AM136</f>
        <v>-2.1767941405973046E-2</v>
      </c>
      <c r="AS136" s="35">
        <f t="shared" ref="AS136" si="157">+D136</f>
        <v>45870</v>
      </c>
      <c r="AT136" s="19">
        <f t="shared" ref="AT136" si="158">+E136</f>
        <v>9191.9873046875</v>
      </c>
      <c r="AU136" s="19">
        <f t="shared" ref="AU136" si="159">+N136</f>
        <v>9179.427734375</v>
      </c>
      <c r="AV136" s="52">
        <f t="shared" si="91"/>
        <v>0.12559570312500057</v>
      </c>
      <c r="AW136" s="52">
        <f t="shared" si="75"/>
        <v>-0.22401029468344902</v>
      </c>
    </row>
    <row r="137" spans="2:49" x14ac:dyDescent="0.25">
      <c r="B137" s="110">
        <f t="shared" si="76"/>
        <v>137</v>
      </c>
      <c r="D137" s="37">
        <f>+GBA!A110</f>
        <v>45901</v>
      </c>
      <c r="E137" s="225">
        <f>'Salida Stata'!D107</f>
        <v>9387.18359375</v>
      </c>
      <c r="F137" s="225">
        <f>'Salida Stata'!J107</f>
        <v>9346.830078125</v>
      </c>
      <c r="G137" s="225">
        <f>'Salida Stata'!P107</f>
        <v>9339.3828125</v>
      </c>
      <c r="H137" s="225">
        <f>'Salida Stata'!V107</f>
        <v>9301.4111328125</v>
      </c>
      <c r="I137" s="225">
        <f>'Salida Stata'!AB107</f>
        <v>9397.6884765625</v>
      </c>
      <c r="J137" s="225">
        <f>'Salida Stata'!AH107</f>
        <v>9370.193359375</v>
      </c>
      <c r="K137" s="225">
        <f>'Salida Stata'!AN107</f>
        <v>9380.5869140625</v>
      </c>
      <c r="L137" s="19">
        <f>'Salida Stata'!AT107</f>
        <v>9405.3583984375</v>
      </c>
      <c r="M137" s="225">
        <f>'Salida Stata'!AZ107</f>
        <v>9399.703125</v>
      </c>
      <c r="N137" s="225">
        <f>'Salida Stata'!BF107</f>
        <v>9369.6826171875</v>
      </c>
      <c r="O137" s="19" cm="1">
        <f t="array" ref="O137">+SUMPRODUCT($E$30:$N$30/100,$E137:$N137)/$D$14*100</f>
        <v>9297.9214798952944</v>
      </c>
      <c r="Q137" s="24">
        <f t="shared" ref="Q137" si="160">+E137/E136-1</f>
        <v>2.1235482882244527E-2</v>
      </c>
      <c r="R137" s="24">
        <f t="shared" ref="R137" si="161">+F137/F136-1</f>
        <v>2.1194322545401434E-2</v>
      </c>
      <c r="S137" s="24">
        <f t="shared" ref="S137" si="162">+G137/G136-1</f>
        <v>2.1498564501514661E-2</v>
      </c>
      <c r="T137" s="24">
        <f t="shared" ref="T137" si="163">+H137/H136-1</f>
        <v>2.1231360358749063E-2</v>
      </c>
      <c r="U137" s="24">
        <f t="shared" ref="U137" si="164">+I137/I136-1</f>
        <v>2.0884610157868799E-2</v>
      </c>
      <c r="V137" s="24">
        <f t="shared" ref="V137" si="165">+J137/J136-1</f>
        <v>2.1259045173661617E-2</v>
      </c>
      <c r="W137" s="24">
        <f t="shared" ref="W137" si="166">+K137/K136-1</f>
        <v>2.1133050506201512E-2</v>
      </c>
      <c r="X137" s="24">
        <f t="shared" ref="X137" si="167">+L137/L136-1</f>
        <v>2.1016790385163908E-2</v>
      </c>
      <c r="Y137" s="24">
        <f t="shared" ref="Y137" si="168">+M137/M136-1</f>
        <v>2.0913499094888488E-2</v>
      </c>
      <c r="Z137" s="24">
        <f t="shared" ref="Z137" si="169">+N137/N136-1</f>
        <v>2.0726224805935889E-2</v>
      </c>
      <c r="AA137" s="24">
        <f t="shared" ref="AA137" si="170">+O137/O136-1</f>
        <v>2.1018831202750388E-2</v>
      </c>
      <c r="AB137" s="24">
        <f>+GBA!Y110</f>
        <v>2.0957399322831138E-2</v>
      </c>
      <c r="AD137" s="24">
        <f t="shared" ref="AD137" si="171">+E137/E125-1</f>
        <v>0.31179433306162574</v>
      </c>
      <c r="AE137" s="24">
        <f t="shared" ref="AE137" si="172">+F137/F125-1</f>
        <v>0.30896051867426899</v>
      </c>
      <c r="AF137" s="24">
        <f t="shared" ref="AF137" si="173">+G137/G125-1</f>
        <v>0.3168988256039853</v>
      </c>
      <c r="AG137" s="24">
        <f t="shared" ref="AG137" si="174">+H137/H125-1</f>
        <v>0.31635842576460305</v>
      </c>
      <c r="AH137" s="24">
        <f t="shared" ref="AH137" si="175">+I137/I125-1</f>
        <v>0.31897599064033555</v>
      </c>
      <c r="AI137" s="24">
        <f t="shared" ref="AI137" si="176">+J137/J125-1</f>
        <v>0.32255358693396596</v>
      </c>
      <c r="AJ137" s="24">
        <f t="shared" ref="AJ137" si="177">+K137/K125-1</f>
        <v>0.32097703982807824</v>
      </c>
      <c r="AK137" s="24">
        <f t="shared" ref="AK137" si="178">+L137/L125-1</f>
        <v>0.32430765296055242</v>
      </c>
      <c r="AL137" s="24">
        <f t="shared" ref="AL137" si="179">+M137/M125-1</f>
        <v>0.32860626311268182</v>
      </c>
      <c r="AM137" s="24">
        <f t="shared" ref="AM137" si="180">+N137/N125-1</f>
        <v>0.32973993543220703</v>
      </c>
      <c r="AN137" s="24">
        <f t="shared" ref="AN137" si="181">+O137/O125-1</f>
        <v>0.32307606548127255</v>
      </c>
      <c r="AO137" s="24">
        <f>+GBA!AV110</f>
        <v>0.32529677784058775</v>
      </c>
      <c r="AQ137" s="24">
        <f t="shared" ref="AQ137" si="182">+Q137-Z137</f>
        <v>5.0925807630863851E-4</v>
      </c>
      <c r="AR137" s="24">
        <f t="shared" ref="AR137" si="183">+AD137-AM137</f>
        <v>-1.7945602370581293E-2</v>
      </c>
      <c r="AS137" s="35">
        <f t="shared" ref="AS137" si="184">+D137</f>
        <v>45901</v>
      </c>
      <c r="AT137" s="19">
        <f t="shared" ref="AT137" si="185">+E137</f>
        <v>9387.18359375</v>
      </c>
      <c r="AU137" s="19">
        <f t="shared" ref="AU137" si="186">+N137</f>
        <v>9369.6826171875</v>
      </c>
      <c r="AV137" s="52">
        <f t="shared" si="91"/>
        <v>0.17500976562499204</v>
      </c>
      <c r="AW137" s="52">
        <f t="shared" si="75"/>
        <v>-0.21715174851959063</v>
      </c>
    </row>
    <row r="138" spans="2:49" x14ac:dyDescent="0.25">
      <c r="B138" s="110">
        <f t="shared" si="76"/>
        <v>138</v>
      </c>
      <c r="D138" s="37">
        <f>+GBA!A111</f>
        <v>45931</v>
      </c>
      <c r="E138" s="225">
        <f>'Salida Stata'!D108</f>
        <v>9615.876953125</v>
      </c>
      <c r="F138" s="225">
        <f>'Salida Stata'!J108</f>
        <v>9573.181640625</v>
      </c>
      <c r="G138" s="225">
        <f>'Salida Stata'!P108</f>
        <v>9563.966796875</v>
      </c>
      <c r="H138" s="225">
        <f>'Salida Stata'!V108</f>
        <v>9528.4462890625</v>
      </c>
      <c r="I138" s="225">
        <f>'Salida Stata'!AB108</f>
        <v>9624.3662109375</v>
      </c>
      <c r="J138" s="225">
        <f>'Salida Stata'!AH108</f>
        <v>9595.42578125</v>
      </c>
      <c r="K138" s="225">
        <f>'Salida Stata'!AN108</f>
        <v>9608.279296875</v>
      </c>
      <c r="L138" s="19">
        <f>'Salida Stata'!AT108</f>
        <v>9630.1611328125</v>
      </c>
      <c r="M138" s="225">
        <f>'Salida Stata'!AZ108</f>
        <v>9620.771484375</v>
      </c>
      <c r="N138" s="225">
        <f>'Salida Stata'!BF108</f>
        <v>9589.6884765625</v>
      </c>
      <c r="O138" s="19" cm="1">
        <f t="array" ref="O138">+SUMPRODUCT($E$30:$N$30/100,$E138:$N138)/$D$14*100</f>
        <v>9520.0191262864064</v>
      </c>
      <c r="Q138" s="24">
        <f t="shared" ref="Q138" si="187">+E138/E137-1</f>
        <v>2.4362297497543928E-2</v>
      </c>
      <c r="R138" s="24">
        <f t="shared" ref="R138" si="188">+F138/F137-1</f>
        <v>2.4216933506659766E-2</v>
      </c>
      <c r="S138" s="24">
        <f t="shared" ref="S138" si="189">+G138/G137-1</f>
        <v>2.4046983498140051E-2</v>
      </c>
      <c r="T138" s="24">
        <f t="shared" ref="T138" si="190">+H138/H137-1</f>
        <v>2.440867874865682E-2</v>
      </c>
      <c r="U138" s="24">
        <f t="shared" ref="U138" si="191">+I138/I137-1</f>
        <v>2.4120584007474521E-2</v>
      </c>
      <c r="V138" s="24">
        <f t="shared" ref="V138" si="192">+J138/J137-1</f>
        <v>2.4037115696193379E-2</v>
      </c>
      <c r="W138" s="24">
        <f t="shared" ref="W138" si="193">+K138/K137-1</f>
        <v>2.4272722474450337E-2</v>
      </c>
      <c r="X138" s="24">
        <f t="shared" ref="X138" si="194">+L138/L137-1</f>
        <v>2.3901559605888689E-2</v>
      </c>
      <c r="Y138" s="24">
        <f t="shared" ref="Y138" si="195">+M138/M137-1</f>
        <v>2.3518653348426843E-2</v>
      </c>
      <c r="Z138" s="24">
        <f t="shared" ref="Z138" si="196">+N138/N137-1</f>
        <v>2.3480609574909828E-2</v>
      </c>
      <c r="AA138" s="24">
        <f t="shared" ref="AA138" si="197">+O138/O137-1</f>
        <v>2.3886805978233783E-2</v>
      </c>
      <c r="AB138" s="24">
        <f>+GBA!Y111</f>
        <v>2.3960843694683209E-2</v>
      </c>
      <c r="AD138" s="24">
        <f t="shared" ref="AD138" si="198">+E138/E126-1</f>
        <v>0.31092423102011146</v>
      </c>
      <c r="AE138" s="24">
        <f t="shared" ref="AE138" si="199">+F138/F126-1</f>
        <v>0.30782557047964332</v>
      </c>
      <c r="AF138" s="24">
        <f t="shared" ref="AF138" si="200">+G138/G126-1</f>
        <v>0.31371954323589835</v>
      </c>
      <c r="AG138" s="24">
        <f t="shared" ref="AG138" si="201">+H138/H126-1</f>
        <v>0.31405852998160588</v>
      </c>
      <c r="AH138" s="24">
        <f t="shared" ref="AH138" si="202">+I138/I126-1</f>
        <v>0.31562897540582302</v>
      </c>
      <c r="AI138" s="24">
        <f t="shared" ref="AI138" si="203">+J138/J126-1</f>
        <v>0.31885751638636561</v>
      </c>
      <c r="AJ138" s="24">
        <f t="shared" ref="AJ138" si="204">+K138/K126-1</f>
        <v>0.31715987144178182</v>
      </c>
      <c r="AK138" s="24">
        <f t="shared" ref="AK138" si="205">+L138/L126-1</f>
        <v>0.31877401291895802</v>
      </c>
      <c r="AL138" s="24">
        <f t="shared" ref="AL138" si="206">+M138/M126-1</f>
        <v>0.32192173765267706</v>
      </c>
      <c r="AM138" s="24">
        <f t="shared" ref="AM138" si="207">+N138/N126-1</f>
        <v>0.32143471108589305</v>
      </c>
      <c r="AN138" s="24">
        <f t="shared" ref="AN138" si="208">+O138/O126-1</f>
        <v>0.31799551914480895</v>
      </c>
      <c r="AO138" s="24">
        <f>+GBA!AV111</f>
        <v>0.31982242014404294</v>
      </c>
      <c r="AQ138" s="24">
        <f t="shared" ref="AQ138" si="209">+Q138-Z138</f>
        <v>8.8168792263410012E-4</v>
      </c>
      <c r="AR138" s="24">
        <f t="shared" ref="AR138" si="210">+AD138-AM138</f>
        <v>-1.0510480065781591E-2</v>
      </c>
      <c r="AS138" s="35">
        <f t="shared" ref="AS138" si="211">+D138</f>
        <v>45931</v>
      </c>
      <c r="AT138" s="19">
        <f t="shared" ref="AT138" si="212">+E138</f>
        <v>9615.876953125</v>
      </c>
      <c r="AU138" s="19">
        <f t="shared" ref="AU138" si="213">+N138</f>
        <v>9589.6884765625</v>
      </c>
      <c r="AV138" s="52">
        <f t="shared" si="91"/>
        <v>0.26188476562499829</v>
      </c>
      <c r="AW138" s="52">
        <f t="shared" si="75"/>
        <v>-0.20191510417840774</v>
      </c>
    </row>
    <row r="139" spans="2:49" x14ac:dyDescent="0.25">
      <c r="B139" s="110">
        <f t="shared" si="76"/>
        <v>139</v>
      </c>
      <c r="D139" s="37">
        <f>+GBA!A112</f>
        <v>45962</v>
      </c>
      <c r="E139" s="225">
        <f>'Salida Stata'!D109</f>
        <v>9856.228515625</v>
      </c>
      <c r="F139" s="225">
        <f>'Salida Stata'!J109</f>
        <v>9809.8173828125</v>
      </c>
      <c r="G139" s="225">
        <f>'Salida Stata'!P109</f>
        <v>9802.0166015625</v>
      </c>
      <c r="H139" s="225">
        <f>'Salida Stata'!V109</f>
        <v>9762.6884765625</v>
      </c>
      <c r="I139" s="225">
        <f>'Salida Stata'!AB109</f>
        <v>9863.837890625</v>
      </c>
      <c r="J139" s="225">
        <f>'Salida Stata'!AH109</f>
        <v>9834.787109375</v>
      </c>
      <c r="K139" s="225">
        <f>'Salida Stata'!AN109</f>
        <v>9846.71875</v>
      </c>
      <c r="L139" s="19">
        <f>'Salida Stata'!AT109</f>
        <v>9869.0244140625</v>
      </c>
      <c r="M139" s="225">
        <f>'Salida Stata'!AZ109</f>
        <v>9860.126953125</v>
      </c>
      <c r="N139" s="225">
        <f>'Salida Stata'!BF109</f>
        <v>9824.302734375</v>
      </c>
      <c r="O139" s="19" cm="1">
        <f t="array" ref="O139">+SUMPRODUCT($E$30:$N$30/100,$E139:$N139)/$D$14*100</f>
        <v>9755.6218594563725</v>
      </c>
      <c r="Q139" s="24">
        <f t="shared" ref="Q139" si="214">+E139/E138-1</f>
        <v>2.499528266341744E-2</v>
      </c>
      <c r="R139" s="24">
        <f t="shared" ref="R139" si="215">+F139/F138-1</f>
        <v>2.4718609869816666E-2</v>
      </c>
      <c r="S139" s="24">
        <f t="shared" ref="S139" si="216">+G139/G138-1</f>
        <v>2.4890279289267569E-2</v>
      </c>
      <c r="T139" s="24">
        <f t="shared" ref="T139" si="217">+H139/H138-1</f>
        <v>2.4583460975047045E-2</v>
      </c>
      <c r="U139" s="24">
        <f t="shared" ref="U139" si="218">+I139/I138-1</f>
        <v>2.4881812935936942E-2</v>
      </c>
      <c r="V139" s="24">
        <f t="shared" ref="V139" si="219">+J139/J138-1</f>
        <v>2.4945357671644519E-2</v>
      </c>
      <c r="W139" s="24">
        <f t="shared" ref="W139" si="220">+K139/K138-1</f>
        <v>2.4816041016058943E-2</v>
      </c>
      <c r="X139" s="24">
        <f t="shared" ref="X139" si="221">+L139/L138-1</f>
        <v>2.4803664025530248E-2</v>
      </c>
      <c r="Y139" s="24">
        <f t="shared" ref="Y139" si="222">+M139/M138-1</f>
        <v>2.4879030661806523E-2</v>
      </c>
      <c r="Z139" s="24">
        <f t="shared" ref="Z139" si="223">+N139/N138-1</f>
        <v>2.4465263745105492E-2</v>
      </c>
      <c r="AA139" s="24">
        <f t="shared" ref="AA139" si="224">+O139/O138-1</f>
        <v>2.4748136536766774E-2</v>
      </c>
      <c r="AB139" s="24">
        <f>+GBA!Y112</f>
        <v>2.4816454048424808E-2</v>
      </c>
      <c r="AD139" s="24">
        <f t="shared" ref="AD139" si="225">+E139/E127-1</f>
        <v>0.31468625292238528</v>
      </c>
      <c r="AE139" s="24">
        <f t="shared" ref="AE139" si="226">+F139/F127-1</f>
        <v>0.31125720879597107</v>
      </c>
      <c r="AF139" s="24">
        <f t="shared" ref="AF139" si="227">+G139/G127-1</f>
        <v>0.31540466333174022</v>
      </c>
      <c r="AG139" s="24">
        <f t="shared" ref="AG139" si="228">+H139/H127-1</f>
        <v>0.31430441307234869</v>
      </c>
      <c r="AH139" s="24">
        <f t="shared" ref="AH139" si="229">+I139/I127-1</f>
        <v>0.31709855390087904</v>
      </c>
      <c r="AI139" s="24">
        <f t="shared" ref="AI139" si="230">+J139/J127-1</f>
        <v>0.3195016647685911</v>
      </c>
      <c r="AJ139" s="24">
        <f t="shared" ref="AJ139" si="231">+K139/K127-1</f>
        <v>0.31628011290487223</v>
      </c>
      <c r="AK139" s="24">
        <f t="shared" ref="AK139" si="232">+L139/L127-1</f>
        <v>0.31725406775087883</v>
      </c>
      <c r="AL139" s="24">
        <f t="shared" ref="AL139" si="233">+M139/M127-1</f>
        <v>0.32009969810382843</v>
      </c>
      <c r="AM139" s="24">
        <f t="shared" ref="AM139" si="234">+N139/N127-1</f>
        <v>0.31765321942759583</v>
      </c>
      <c r="AN139" s="24">
        <f t="shared" ref="AN139" si="235">+O139/O127-1</f>
        <v>0.31715254758813649</v>
      </c>
      <c r="AO139" s="24">
        <f>+GBA!AV112</f>
        <v>0.31827619927929374</v>
      </c>
      <c r="AQ139" s="24">
        <f t="shared" ref="AQ139" si="236">+Q139-Z139</f>
        <v>5.3001891831194747E-4</v>
      </c>
      <c r="AR139" s="24">
        <f t="shared" ref="AR139" si="237">+AD139-AM139</f>
        <v>-2.9669665052105554E-3</v>
      </c>
      <c r="AS139" s="35">
        <f t="shared" ref="AS139" si="238">+D139</f>
        <v>45962</v>
      </c>
      <c r="AT139" s="19">
        <f t="shared" ref="AT139" si="239">+E139</f>
        <v>9856.228515625</v>
      </c>
      <c r="AU139" s="19">
        <f t="shared" ref="AU139" si="240">+N139</f>
        <v>9824.302734375</v>
      </c>
      <c r="AV139" s="52">
        <f t="shared" si="91"/>
        <v>0.31925781249999829</v>
      </c>
      <c r="AW139" s="52">
        <f t="shared" si="75"/>
        <v>-0.19433268706820073</v>
      </c>
    </row>
    <row r="140" spans="2:49" x14ac:dyDescent="0.25">
      <c r="B140" s="110">
        <f t="shared" si="76"/>
        <v>140</v>
      </c>
      <c r="D140" s="37">
        <f>+GBA!A113</f>
        <v>45992</v>
      </c>
      <c r="E140" s="225">
        <f>'Salida Stata'!D110</f>
        <v>10128.638671875</v>
      </c>
      <c r="F140" s="225">
        <f>'Salida Stata'!J110</f>
        <v>10080.6826171875</v>
      </c>
      <c r="G140" s="225">
        <f>'Salida Stata'!P110</f>
        <v>10071.5234375</v>
      </c>
      <c r="H140" s="225">
        <f>'Salida Stata'!V110</f>
        <v>10036.2333984375</v>
      </c>
      <c r="I140" s="225">
        <f>'Salida Stata'!AB110</f>
        <v>10137.7958984375</v>
      </c>
      <c r="J140" s="225">
        <f>'Salida Stata'!AH110</f>
        <v>10102.390625</v>
      </c>
      <c r="K140" s="225">
        <f>'Salida Stata'!AN110</f>
        <v>10122.513671875</v>
      </c>
      <c r="L140" s="19">
        <f>'Salida Stata'!AT110</f>
        <v>10142.185546875</v>
      </c>
      <c r="M140" s="225">
        <f>'Salida Stata'!AZ110</f>
        <v>10130.5048828125</v>
      </c>
      <c r="N140" s="225">
        <f>'Salida Stata'!BF110</f>
        <v>10096.7099609375</v>
      </c>
      <c r="O140" s="19" cm="1">
        <f t="array" ref="O140">+SUMPRODUCT($E$30:$N$30/100,$E140:$N140)/$D$14*100</f>
        <v>10025.435610900831</v>
      </c>
      <c r="Q140" s="24">
        <f t="shared" ref="Q140" si="241">+E140/E139-1</f>
        <v>2.7638376668940978E-2</v>
      </c>
      <c r="R140" s="24">
        <f t="shared" ref="R140" si="242">+F140/F139-1</f>
        <v>2.7611649004758876E-2</v>
      </c>
      <c r="S140" s="24">
        <f t="shared" ref="S140" si="243">+G140/G139-1</f>
        <v>2.7495039734429572E-2</v>
      </c>
      <c r="T140" s="24">
        <f t="shared" ref="T140" si="244">+H140/H139-1</f>
        <v>2.8019425441230261E-2</v>
      </c>
      <c r="U140" s="24">
        <f t="shared" ref="U140" si="245">+I140/I139-1</f>
        <v>2.7773977112182768E-2</v>
      </c>
      <c r="V140" s="24">
        <f t="shared" ref="V140" si="246">+J140/J139-1</f>
        <v>2.7209894088089381E-2</v>
      </c>
      <c r="W140" s="24">
        <f t="shared" ref="W140" si="247">+K140/K139-1</f>
        <v>2.8008814801885107E-2</v>
      </c>
      <c r="X140" s="24">
        <f t="shared" ref="X140" si="248">+L140/L139-1</f>
        <v>2.7678635835905796E-2</v>
      </c>
      <c r="Y140" s="24">
        <f t="shared" ref="Y140" si="249">+M140/M139-1</f>
        <v>2.74213436574271E-2</v>
      </c>
      <c r="Z140" s="24">
        <f t="shared" ref="Z140" si="250">+N140/N139-1</f>
        <v>2.7727894175059831E-2</v>
      </c>
      <c r="AA140" s="24">
        <f t="shared" ref="AA140" si="251">+O140/O139-1</f>
        <v>2.7657258074524682E-2</v>
      </c>
      <c r="AB140" s="24">
        <f>+GBA!Y113</f>
        <v>2.793472075441028E-2</v>
      </c>
      <c r="AD140" s="24">
        <f t="shared" ref="AD140" si="252">+E140/E128-1</f>
        <v>0.31512365589182267</v>
      </c>
      <c r="AE140" s="24">
        <f t="shared" ref="AE140" si="253">+F140/F128-1</f>
        <v>0.31192227155086294</v>
      </c>
      <c r="AF140" s="24">
        <f t="shared" ref="AF140" si="254">+G140/G128-1</f>
        <v>0.31483001439866642</v>
      </c>
      <c r="AG140" s="24">
        <f t="shared" ref="AG140" si="255">+H140/H128-1</f>
        <v>0.31510465803046839</v>
      </c>
      <c r="AH140" s="24">
        <f t="shared" ref="AH140" si="256">+I140/I128-1</f>
        <v>0.31651346914597212</v>
      </c>
      <c r="AI140" s="24">
        <f t="shared" ref="AI140" si="257">+J140/J128-1</f>
        <v>0.31843696459616555</v>
      </c>
      <c r="AJ140" s="24">
        <f t="shared" ref="AJ140" si="258">+K140/K128-1</f>
        <v>0.31645850959165989</v>
      </c>
      <c r="AK140" s="24">
        <f t="shared" ref="AK140" si="259">+L140/L128-1</f>
        <v>0.31659396659441352</v>
      </c>
      <c r="AL140" s="24">
        <f t="shared" ref="AL140" si="260">+M140/M128-1</f>
        <v>0.3186214318182512</v>
      </c>
      <c r="AM140" s="24">
        <f t="shared" ref="AM140" si="261">+N140/N128-1</f>
        <v>0.31635823246938899</v>
      </c>
      <c r="AN140" s="24">
        <f t="shared" ref="AN140" si="262">+O140/O128-1</f>
        <v>0.31648876465156217</v>
      </c>
      <c r="AO140" s="24">
        <f>+GBA!AV113</f>
        <v>0.31735427410532902</v>
      </c>
      <c r="AQ140" s="24">
        <f t="shared" ref="AQ140" si="263">+Q140-Z140</f>
        <v>-8.9517506118852452E-5</v>
      </c>
      <c r="AR140" s="24">
        <f t="shared" ref="AR140" si="264">+AD140-AM140</f>
        <v>-1.2345765775663153E-3</v>
      </c>
      <c r="AS140" s="35">
        <f t="shared" ref="AS140" si="265">+D140</f>
        <v>45992</v>
      </c>
      <c r="AT140" s="19">
        <f t="shared" ref="AT140" si="266">+E140</f>
        <v>10128.638671875</v>
      </c>
      <c r="AU140" s="19">
        <f t="shared" ref="AU140" si="267">+N140</f>
        <v>10096.7099609375</v>
      </c>
      <c r="AV140" s="52">
        <f t="shared" si="91"/>
        <v>0.31928710937499716</v>
      </c>
      <c r="AW140" s="52">
        <f t="shared" si="75"/>
        <v>-0.20188894408023472</v>
      </c>
    </row>
    <row r="141" spans="2:49" x14ac:dyDescent="0.25">
      <c r="B141" s="110">
        <f t="shared" si="76"/>
        <v>141</v>
      </c>
      <c r="D141" s="37">
        <f>+GBA!A114</f>
        <v>46023</v>
      </c>
      <c r="E141" s="225">
        <f>'Salida Stata'!D111</f>
        <v>10449.2099609375</v>
      </c>
      <c r="F141" s="225">
        <f>'Salida Stata'!J111</f>
        <v>10391.9287109375</v>
      </c>
      <c r="G141" s="225">
        <f>'Salida Stata'!P111</f>
        <v>10368.6884765625</v>
      </c>
      <c r="H141" s="225">
        <f>'Salida Stata'!V111</f>
        <v>10327.451171875</v>
      </c>
      <c r="I141" s="225">
        <f>'Salida Stata'!AB111</f>
        <v>10442.2373046875</v>
      </c>
      <c r="J141" s="225">
        <f>'Salida Stata'!AH111</f>
        <v>10395.984375</v>
      </c>
      <c r="K141" s="225">
        <f>'Salida Stata'!AN111</f>
        <v>10404.9951171875</v>
      </c>
      <c r="L141" s="19">
        <f>'Salida Stata'!AT111</f>
        <v>10421.9658203125</v>
      </c>
      <c r="M141" s="225">
        <f>'Salida Stata'!AZ111</f>
        <v>10409.671875</v>
      </c>
      <c r="N141" s="225">
        <f>'Salida Stata'!BF111</f>
        <v>10358.4052734375</v>
      </c>
      <c r="O141" s="19" cm="1">
        <f t="array" ref="O141">+SUMPRODUCT($E$30:$N$30/100,$E141:$N141)/$D$14*100</f>
        <v>10306.851486244908</v>
      </c>
      <c r="Q141" s="24">
        <f t="shared" ref="Q141" si="268">+E141/E140-1</f>
        <v>3.1649987668397772E-2</v>
      </c>
      <c r="R141" s="24">
        <f t="shared" ref="R141" si="269">+F141/F140-1</f>
        <v>3.0875497778228622E-2</v>
      </c>
      <c r="S141" s="24">
        <f t="shared" ref="S141" si="270">+G141/G140-1</f>
        <v>2.9505470637743336E-2</v>
      </c>
      <c r="T141" s="24">
        <f t="shared" ref="T141" si="271">+H141/H140-1</f>
        <v>2.9016640195199006E-2</v>
      </c>
      <c r="U141" s="24">
        <f t="shared" ref="U141" si="272">+I141/I140-1</f>
        <v>3.0030334926837821E-2</v>
      </c>
      <c r="V141" s="24">
        <f t="shared" ref="V141" si="273">+J141/J140-1</f>
        <v>2.9061809318029708E-2</v>
      </c>
      <c r="W141" s="24">
        <f t="shared" ref="W141" si="274">+K141/K140-1</f>
        <v>2.7906254757389393E-2</v>
      </c>
      <c r="X141" s="24">
        <f t="shared" ref="X141" si="275">+L141/L140-1</f>
        <v>2.7585797177976712E-2</v>
      </c>
      <c r="Y141" s="24">
        <f t="shared" ref="Y141" si="276">+M141/M140-1</f>
        <v>2.7557066051183465E-2</v>
      </c>
      <c r="Z141" s="24">
        <f t="shared" ref="Z141" si="277">+N141/N140-1</f>
        <v>2.5918869959863811E-2</v>
      </c>
      <c r="AA141" s="24">
        <f t="shared" ref="AA141" si="278">+O141/O140-1</f>
        <v>2.8070189293130321E-2</v>
      </c>
      <c r="AB141" s="24">
        <f>+GBA!Y114</f>
        <v>2.7679745346342877E-2</v>
      </c>
      <c r="AD141" s="24">
        <f t="shared" ref="AD141" si="279">+E141/E129-1</f>
        <v>0.33258762331427527</v>
      </c>
      <c r="AE141" s="24">
        <f t="shared" ref="AE141" si="280">+F141/F129-1</f>
        <v>0.32848758366377506</v>
      </c>
      <c r="AF141" s="24">
        <f t="shared" ref="AF141" si="281">+G141/G129-1</f>
        <v>0.32945460746917354</v>
      </c>
      <c r="AG141" s="24">
        <f t="shared" ref="AG141" si="282">+H141/H129-1</f>
        <v>0.32803966496456538</v>
      </c>
      <c r="AH141" s="24">
        <f t="shared" ref="AH141" si="283">+I141/I129-1</f>
        <v>0.33011168901846455</v>
      </c>
      <c r="AI141" s="24">
        <f t="shared" ref="AI141" si="284">+J141/J129-1</f>
        <v>0.33128957341034493</v>
      </c>
      <c r="AJ141" s="24">
        <f t="shared" ref="AJ141" si="285">+K141/K129-1</f>
        <v>0.32745735530405651</v>
      </c>
      <c r="AK141" s="24">
        <f t="shared" ref="AK141" si="286">+L141/L129-1</f>
        <v>0.32647352467306878</v>
      </c>
      <c r="AL141" s="24">
        <f t="shared" ref="AL141" si="287">+M141/M129-1</f>
        <v>0.32728820472119446</v>
      </c>
      <c r="AM141" s="24">
        <f t="shared" ref="AM141" si="288">+N141/N129-1</f>
        <v>0.32200611522459099</v>
      </c>
      <c r="AN141" s="24">
        <f t="shared" ref="AN141" si="289">+O141/O129-1</f>
        <v>0.32696672458594733</v>
      </c>
      <c r="AO141" s="24">
        <f>+GBA!AV114</f>
        <v>0.32698076358484074</v>
      </c>
      <c r="AQ141" s="24">
        <f t="shared" ref="AQ141" si="290">+Q141-Z141</f>
        <v>5.7311177085339615E-3</v>
      </c>
      <c r="AR141" s="24">
        <f t="shared" ref="AR141" si="291">+AD141-AM141</f>
        <v>1.0581508089684277E-2</v>
      </c>
      <c r="AS141" s="35">
        <f t="shared" ref="AS141" si="292">+D141</f>
        <v>46023</v>
      </c>
      <c r="AT141" s="19">
        <f t="shared" ref="AT141" si="293">+E141</f>
        <v>10449.2099609375</v>
      </c>
      <c r="AU141" s="19">
        <f t="shared" ref="AU141" si="294">+N141</f>
        <v>10358.4052734375</v>
      </c>
      <c r="AV141" s="52">
        <f t="shared" si="91"/>
        <v>0.90804687499999659</v>
      </c>
      <c r="AW141" s="52">
        <f t="shared" si="75"/>
        <v>-6.4496875816875132E-2</v>
      </c>
    </row>
    <row r="142" spans="2:49" x14ac:dyDescent="0.25">
      <c r="B142" s="110">
        <f t="shared" si="76"/>
        <v>142</v>
      </c>
      <c r="D142" s="37">
        <f>+GBA!A115</f>
        <v>46054</v>
      </c>
      <c r="E142" s="225">
        <f>'Salida Stata'!D112</f>
        <v>10733.5888671875</v>
      </c>
      <c r="F142" s="225">
        <f>'Salida Stata'!J112</f>
        <v>10664.244140625</v>
      </c>
      <c r="G142" s="225">
        <f>'Salida Stata'!P112</f>
        <v>10647.2509765625</v>
      </c>
      <c r="H142" s="225">
        <f>'Salida Stata'!V112</f>
        <v>10594.7197265625</v>
      </c>
      <c r="I142" s="225">
        <f>'Salida Stata'!AB112</f>
        <v>10720.6728515625</v>
      </c>
      <c r="J142" s="225">
        <f>'Salida Stata'!AH112</f>
        <v>10670.263671875</v>
      </c>
      <c r="K142" s="225">
        <f>'Salida Stata'!AN112</f>
        <v>10671.748046875</v>
      </c>
      <c r="L142" s="19">
        <f>'Salida Stata'!AT112</f>
        <v>10692.5869140625</v>
      </c>
      <c r="M142" s="225">
        <f>'Salida Stata'!AZ112</f>
        <v>10682.4765625</v>
      </c>
      <c r="N142" s="225">
        <f>'Salida Stata'!BF112</f>
        <v>10625.5361328125</v>
      </c>
      <c r="O142" s="19" cm="1">
        <f t="array" ref="O142">+SUMPRODUCT($E$30:$N$30/100,$E142:$N142)/$D$14*100</f>
        <v>10576.139445252817</v>
      </c>
      <c r="Q142" s="24">
        <f t="shared" ref="Q142" si="295">+E142/E141-1</f>
        <v>2.7215349994219595E-2</v>
      </c>
      <c r="R142" s="24">
        <f t="shared" ref="R142" si="296">+F142/F141-1</f>
        <v>2.620451287361969E-2</v>
      </c>
      <c r="S142" s="24">
        <f t="shared" ref="S142" si="297">+G142/G141-1</f>
        <v>2.6865741084773243E-2</v>
      </c>
      <c r="T142" s="24">
        <f t="shared" ref="T142" si="298">+H142/H141-1</f>
        <v>2.587943048478003E-2</v>
      </c>
      <c r="U142" s="24">
        <f t="shared" ref="U142" si="299">+I142/I141-1</f>
        <v>2.6664357335569377E-2</v>
      </c>
      <c r="V142" s="24">
        <f t="shared" ref="V142" si="300">+J142/J141-1</f>
        <v>2.6383196336325687E-2</v>
      </c>
      <c r="W142" s="24">
        <f t="shared" ref="W142" si="301">+K142/K141-1</f>
        <v>2.5637006714867461E-2</v>
      </c>
      <c r="X142" s="24">
        <f t="shared" ref="X142" si="302">+L142/L141-1</f>
        <v>2.5966415397616904E-2</v>
      </c>
      <c r="Y142" s="24">
        <f t="shared" ref="Y142" si="303">+M142/M141-1</f>
        <v>2.6206847898363694E-2</v>
      </c>
      <c r="Z142" s="24">
        <f t="shared" ref="Z142" si="304">+N142/N141-1</f>
        <v>2.5788801685527218E-2</v>
      </c>
      <c r="AA142" s="24">
        <f t="shared" ref="AA142" si="305">+O142/O141-1</f>
        <v>2.6127082491417264E-2</v>
      </c>
      <c r="AB142" s="24">
        <f>+GBA!Y115</f>
        <v>2.6164664236174584E-2</v>
      </c>
      <c r="AD142" s="24">
        <f t="shared" ref="AD142" si="306">+E142/E130-1</f>
        <v>0.33627626617406925</v>
      </c>
      <c r="AE142" s="24">
        <f t="shared" ref="AE142" si="307">+F142/F130-1</f>
        <v>0.33125237262435836</v>
      </c>
      <c r="AF142" s="24">
        <f t="shared" ref="AF142" si="308">+G142/G130-1</f>
        <v>0.33356381377905708</v>
      </c>
      <c r="AG142" s="24">
        <f t="shared" ref="AG142" si="309">+H142/H130-1</f>
        <v>0.33203788299029857</v>
      </c>
      <c r="AH142" s="24">
        <f t="shared" ref="AH142" si="310">+I142/I130-1</f>
        <v>0.33433005241739222</v>
      </c>
      <c r="AI142" s="24">
        <f t="shared" ref="AI142" si="311">+J142/J130-1</f>
        <v>0.33556605052424127</v>
      </c>
      <c r="AJ142" s="24">
        <f t="shared" ref="AJ142" si="312">+K142/K130-1</f>
        <v>0.33159562586104507</v>
      </c>
      <c r="AK142" s="24">
        <f t="shared" ref="AK142" si="313">+L142/L130-1</f>
        <v>0.33129798224479501</v>
      </c>
      <c r="AL142" s="24">
        <f t="shared" ref="AL142" si="314">+M142/M130-1</f>
        <v>0.33242895714775811</v>
      </c>
      <c r="AM142" s="24">
        <f t="shared" ref="AM142" si="315">+N142/N130-1</f>
        <v>0.32775002754820259</v>
      </c>
      <c r="AN142" s="24">
        <f t="shared" ref="AN142" si="316">+O142/O130-1</f>
        <v>0.3316477168056049</v>
      </c>
      <c r="AO142" s="24">
        <f>+GBA!AV115</f>
        <v>0.33193077960345607</v>
      </c>
      <c r="AQ142" s="24">
        <f t="shared" ref="AQ142" si="317">+Q142-Z142</f>
        <v>1.4265483086923769E-3</v>
      </c>
      <c r="AR142" s="24">
        <f t="shared" ref="AR142" si="318">+AD142-AM142</f>
        <v>8.5262386258666556E-3</v>
      </c>
      <c r="AS142" s="35">
        <f t="shared" ref="AS142" si="319">+D142</f>
        <v>46054</v>
      </c>
      <c r="AT142" s="19">
        <f t="shared" ref="AT142" si="320">+E142</f>
        <v>10733.5888671875</v>
      </c>
      <c r="AU142" s="19">
        <f t="shared" ref="AU142" si="321">+N142</f>
        <v>10625.5361328125</v>
      </c>
      <c r="AV142" s="52">
        <f t="shared" si="91"/>
        <v>1.080527343749992</v>
      </c>
      <c r="AW142" s="52">
        <f t="shared" si="75"/>
        <v>-2.9535429999178575E-2</v>
      </c>
    </row>
    <row r="143" spans="2:49" x14ac:dyDescent="0.25">
      <c r="B143" s="110">
        <f t="shared" si="76"/>
        <v>143</v>
      </c>
      <c r="D143" s="37">
        <f>+GBA!A116</f>
        <v>46082</v>
      </c>
      <c r="E143" s="225">
        <f>'Salida Stata'!D113</f>
        <v>11084.880859375</v>
      </c>
      <c r="F143" s="225">
        <f>'Salida Stata'!J113</f>
        <v>11010.4794921875</v>
      </c>
      <c r="G143" s="225">
        <f>'Salida Stata'!P113</f>
        <v>11005.865234375</v>
      </c>
      <c r="H143" s="225">
        <f>'Salida Stata'!V113</f>
        <v>10949.416015625</v>
      </c>
      <c r="I143" s="225">
        <f>'Salida Stata'!AB113</f>
        <v>11075.416015625</v>
      </c>
      <c r="J143" s="225">
        <f>'Salida Stata'!AH113</f>
        <v>11040.5087890625</v>
      </c>
      <c r="K143" s="225">
        <f>'Salida Stata'!AN113</f>
        <v>11037.482421875</v>
      </c>
      <c r="L143" s="19">
        <f>'Salida Stata'!AT113</f>
        <v>11060.244140625</v>
      </c>
      <c r="M143" s="225">
        <f>'Salida Stata'!AZ113</f>
        <v>11050.595703125</v>
      </c>
      <c r="N143" s="225">
        <f>'Salida Stata'!BF113</f>
        <v>10987.46875</v>
      </c>
      <c r="O143" s="19" cm="1">
        <f t="array" ref="O143">+SUMPRODUCT($E$30:$N$30/100,$E143:$N143)/$D$14*100</f>
        <v>10935.458910024934</v>
      </c>
      <c r="Q143" s="24">
        <f t="shared" ref="Q143" si="322">+E143/E142-1</f>
        <v>3.2728288416318696E-2</v>
      </c>
      <c r="R143" s="24">
        <f t="shared" ref="R143" si="323">+F143/F142-1</f>
        <v>3.2466937834209064E-2</v>
      </c>
      <c r="S143" s="24">
        <f t="shared" ref="S143" si="324">+G143/G142-1</f>
        <v>3.3681394249267527E-2</v>
      </c>
      <c r="T143" s="24">
        <f t="shared" ref="T143" si="325">+H143/H142-1</f>
        <v>3.3478591054487694E-2</v>
      </c>
      <c r="U143" s="24">
        <f t="shared" ref="U143" si="326">+I143/I142-1</f>
        <v>3.308963616129712E-2</v>
      </c>
      <c r="V143" s="24">
        <f t="shared" ref="V143" si="327">+J143/J142-1</f>
        <v>3.4698778640625649E-2</v>
      </c>
      <c r="W143" s="24">
        <f t="shared" ref="W143" si="328">+K143/K142-1</f>
        <v>3.4271271528669267E-2</v>
      </c>
      <c r="X143" s="24">
        <f t="shared" ref="X143" si="329">+L143/L142-1</f>
        <v>3.4384310318672284E-2</v>
      </c>
      <c r="Y143" s="24">
        <f t="shared" ref="Y143" si="330">+M143/M142-1</f>
        <v>3.4460093450357165E-2</v>
      </c>
      <c r="Z143" s="24">
        <f t="shared" ref="Z143" si="331">+N143/N142-1</f>
        <v>3.4062527543417209E-2</v>
      </c>
      <c r="AA143" s="24">
        <f t="shared" ref="AA143" si="332">+O143/O142-1</f>
        <v>3.3974539257176861E-2</v>
      </c>
      <c r="AB143" s="24">
        <f>+GBA!Y116</f>
        <v>3.4102946277079438E-2</v>
      </c>
      <c r="AD143" s="24">
        <f t="shared" ref="AD143" si="333">+E143/E131-1</f>
        <v>0.3210025680075097</v>
      </c>
      <c r="AE143" s="24">
        <f t="shared" ref="AE143" si="334">+F143/F131-1</f>
        <v>0.31774045889317204</v>
      </c>
      <c r="AF143" s="24">
        <f t="shared" ref="AF143" si="335">+G143/G131-1</f>
        <v>0.32133285482428686</v>
      </c>
      <c r="AG143" s="24">
        <f t="shared" ref="AG143" si="336">+H143/H131-1</f>
        <v>0.32262707318825345</v>
      </c>
      <c r="AH143" s="24">
        <f t="shared" ref="AH143" si="337">+I143/I131-1</f>
        <v>0.3236728113148486</v>
      </c>
      <c r="AI143" s="24">
        <f t="shared" ref="AI143" si="338">+J143/J131-1</f>
        <v>0.32452397368404085</v>
      </c>
      <c r="AJ143" s="24">
        <f t="shared" ref="AJ143" si="339">+K143/K131-1</f>
        <v>0.32498580629671725</v>
      </c>
      <c r="AK143" s="24">
        <f t="shared" ref="AK143" si="340">+L143/L131-1</f>
        <v>0.32521248911812339</v>
      </c>
      <c r="AL143" s="24">
        <f t="shared" ref="AL143" si="341">+M143/M131-1</f>
        <v>0.32646745563656143</v>
      </c>
      <c r="AM143" s="24">
        <f t="shared" ref="AM143" si="342">+N143/N131-1</f>
        <v>0.32599073929921651</v>
      </c>
      <c r="AN143" s="24">
        <f t="shared" ref="AN143" si="343">+O143/O131-1</f>
        <v>0.32442879384677759</v>
      </c>
      <c r="AO143" s="24">
        <f>+GBA!AV116</f>
        <v>0.32623618942281118</v>
      </c>
      <c r="AQ143" s="24">
        <f t="shared" ref="AQ143" si="344">+Q143-Z143</f>
        <v>-1.3342391270985132E-3</v>
      </c>
      <c r="AR143" s="24">
        <f t="shared" ref="AR143" si="345">+AD143-AM143</f>
        <v>-4.9881712917068111E-3</v>
      </c>
      <c r="AS143" s="35">
        <f t="shared" ref="AS143" si="346">+D143</f>
        <v>46082</v>
      </c>
      <c r="AT143" s="19">
        <f t="shared" ref="AT143" si="347">+E143</f>
        <v>11084.880859375</v>
      </c>
      <c r="AU143" s="19">
        <f t="shared" ref="AU143" si="348">+N143</f>
        <v>10987.46875</v>
      </c>
      <c r="AV143" s="52">
        <f t="shared" si="91"/>
        <v>0.97412109375</v>
      </c>
      <c r="AW143" s="52">
        <f t="shared" si="75"/>
        <v>-6.5728565180513954E-2</v>
      </c>
    </row>
    <row r="144" spans="2:49" x14ac:dyDescent="0.25">
      <c r="B144" s="110">
        <f t="shared" si="76"/>
        <v>144</v>
      </c>
      <c r="D144" s="37">
        <f>+GBA!A117</f>
        <v>46113</v>
      </c>
      <c r="E144" s="225">
        <f>'Salida Stata'!D114</f>
        <v>11361.7236328125</v>
      </c>
      <c r="F144" s="225">
        <f>'Salida Stata'!J114</f>
        <v>11280.830078125</v>
      </c>
      <c r="G144" s="225">
        <f>'Salida Stata'!P114</f>
        <v>11297.0009765625</v>
      </c>
      <c r="H144" s="225">
        <f>'Salida Stata'!V114</f>
        <v>11239.11328125</v>
      </c>
      <c r="I144" s="225">
        <f>'Salida Stata'!AB114</f>
        <v>11365.396484375</v>
      </c>
      <c r="J144" s="225">
        <f>'Salida Stata'!AH114</f>
        <v>11340.7080078125</v>
      </c>
      <c r="K144" s="225">
        <f>'Salida Stata'!AN114</f>
        <v>11338.740234375</v>
      </c>
      <c r="L144" s="19">
        <f>'Salida Stata'!AT114</f>
        <v>11367.2265625</v>
      </c>
      <c r="M144" s="225">
        <f>'Salida Stata'!AZ114</f>
        <v>11359.173828125</v>
      </c>
      <c r="N144" s="225">
        <f>'Salida Stata'!BF114</f>
        <v>11301.9443359375</v>
      </c>
      <c r="O144" s="19" cm="1">
        <f t="array" ref="O144">+SUMPRODUCT($E$30:$N$30/100,$E144:$N144)/$D$14*100</f>
        <v>11234.36647721655</v>
      </c>
      <c r="Q144" s="24">
        <f t="shared" ref="Q144" si="349">+E144/E143-1</f>
        <v>2.4974808204939913E-2</v>
      </c>
      <c r="R144" s="24">
        <f t="shared" ref="R144" si="350">+F144/F143-1</f>
        <v>2.4553933925341553E-2</v>
      </c>
      <c r="S144" s="24">
        <f t="shared" ref="S144" si="351">+G144/G143-1</f>
        <v>2.6452780947942678E-2</v>
      </c>
      <c r="T144" s="24">
        <f t="shared" ref="T144" si="352">+H144/H143-1</f>
        <v>2.6457782333925151E-2</v>
      </c>
      <c r="U144" s="24">
        <f t="shared" ref="U144" si="353">+I144/I143-1</f>
        <v>2.6182354535567942E-2</v>
      </c>
      <c r="V144" s="24">
        <f t="shared" ref="V144" si="354">+J144/J143-1</f>
        <v>2.7190705110202718E-2</v>
      </c>
      <c r="W144" s="24">
        <f t="shared" ref="W144" si="355">+K144/K143-1</f>
        <v>2.7294069515611863E-2</v>
      </c>
      <c r="X144" s="24">
        <f t="shared" ref="X144" si="356">+L144/L143-1</f>
        <v>2.7755483330375474E-2</v>
      </c>
      <c r="Y144" s="24">
        <f t="shared" ref="Y144" si="357">+M144/M143-1</f>
        <v>2.7924116788811348E-2</v>
      </c>
      <c r="Z144" s="24">
        <f t="shared" ref="Z144" si="358">+N144/N143-1</f>
        <v>2.8621295140202285E-2</v>
      </c>
      <c r="AA144" s="24">
        <f t="shared" ref="AA144" si="359">+O144/O143-1</f>
        <v>2.7333792724290484E-2</v>
      </c>
      <c r="AB144" s="24">
        <f>+GBA!Y117</f>
        <v>2.765716357702952E-2</v>
      </c>
      <c r="AD144" s="24">
        <f t="shared" ref="AD144" si="360">+E144/E132-1</f>
        <v>0.31730114160992517</v>
      </c>
      <c r="AE144" s="24">
        <f t="shared" ref="AE144" si="361">+F144/F132-1</f>
        <v>0.31332910396514646</v>
      </c>
      <c r="AF144" s="24">
        <f t="shared" ref="AF144" si="362">+G144/G132-1</f>
        <v>0.31977321784685864</v>
      </c>
      <c r="AG144" s="24">
        <f t="shared" ref="AG144" si="363">+H144/H132-1</f>
        <v>0.32141059438407638</v>
      </c>
      <c r="AH144" s="24">
        <f t="shared" ref="AH144" si="364">+I144/I132-1</f>
        <v>0.3214391877545506</v>
      </c>
      <c r="AI144" s="24">
        <f t="shared" ref="AI144" si="365">+J144/J132-1</f>
        <v>0.3240515031833191</v>
      </c>
      <c r="AJ144" s="24">
        <f t="shared" ref="AJ144" si="366">+K144/K132-1</f>
        <v>0.32456599472129843</v>
      </c>
      <c r="AK144" s="24">
        <f t="shared" ref="AK144" si="367">+L144/L132-1</f>
        <v>0.32532252250364868</v>
      </c>
      <c r="AL144" s="24">
        <f t="shared" ref="AL144" si="368">+M144/M132-1</f>
        <v>0.32707926267302145</v>
      </c>
      <c r="AM144" s="24">
        <f t="shared" ref="AM144" si="369">+N144/N132-1</f>
        <v>0.32757608658869741</v>
      </c>
      <c r="AN144" s="24">
        <f t="shared" ref="AN144" si="370">+O144/O132-1</f>
        <v>0.32411419413987441</v>
      </c>
      <c r="AO144" s="24">
        <f>+GBA!AV117</f>
        <v>0.32633697190925814</v>
      </c>
      <c r="AQ144" s="24">
        <f t="shared" ref="AQ144" si="371">+Q144-Z144</f>
        <v>-3.6464869352623719E-3</v>
      </c>
      <c r="AR144" s="24">
        <f t="shared" ref="AR144" si="372">+AD144-AM144</f>
        <v>-1.0274944978772238E-2</v>
      </c>
      <c r="AS144" s="35">
        <f t="shared" ref="AS144" si="373">+D144</f>
        <v>46113</v>
      </c>
      <c r="AT144" s="19">
        <f t="shared" ref="AT144" si="374">+E144</f>
        <v>11361.7236328125</v>
      </c>
      <c r="AU144" s="19">
        <f t="shared" ref="AU144" si="375">+N144</f>
        <v>11301.9443359375</v>
      </c>
      <c r="AV144" s="52">
        <f t="shared" si="91"/>
        <v>0.59779296874999943</v>
      </c>
      <c r="AW144" s="52">
        <f t="shared" si="75"/>
        <v>-0.16692377073513853</v>
      </c>
    </row>
    <row r="145" spans="2:49" x14ac:dyDescent="0.25">
      <c r="B145" s="110">
        <f t="shared" si="76"/>
        <v>145</v>
      </c>
      <c r="D145" s="37">
        <f>+GBA!A118</f>
        <v>46143</v>
      </c>
      <c r="E145" s="225">
        <f>'Salida Stata'!D115</f>
        <v>11623.5400390625</v>
      </c>
      <c r="F145" s="225">
        <f>'Salida Stata'!J115</f>
        <v>11540.8359375</v>
      </c>
      <c r="G145" s="225">
        <f>'Salida Stata'!P115</f>
        <v>11556.193359375</v>
      </c>
      <c r="H145" s="225">
        <f>'Salida Stata'!V115</f>
        <v>11494.5224609375</v>
      </c>
      <c r="I145" s="225">
        <f>'Salida Stata'!AB115</f>
        <v>11626.2890625</v>
      </c>
      <c r="J145" s="225">
        <f>'Salida Stata'!AH115</f>
        <v>11603.529296875</v>
      </c>
      <c r="K145" s="225">
        <f>'Salida Stata'!AN115</f>
        <v>11598.966796875</v>
      </c>
      <c r="L145" s="19">
        <f>'Salida Stata'!AT115</f>
        <v>11627.390625</v>
      </c>
      <c r="M145" s="225">
        <f>'Salida Stata'!AZ115</f>
        <v>11621.0537109375</v>
      </c>
      <c r="N145" s="225">
        <f>'Salida Stata'!BF115</f>
        <v>11556.0419921875</v>
      </c>
      <c r="O145" s="19" cm="1">
        <f t="array" ref="O145">+SUMPRODUCT($E$30:$N$30/100,$E145:$N145)/$D$14*100</f>
        <v>11491.192225099068</v>
      </c>
      <c r="Q145" s="24">
        <f t="shared" ref="Q145" si="376">+E145/E144-1</f>
        <v>2.3043722476568496E-2</v>
      </c>
      <c r="R145" s="24">
        <f t="shared" ref="R145" si="377">+F145/F144-1</f>
        <v>2.3048468736284411E-2</v>
      </c>
      <c r="S145" s="24">
        <f t="shared" ref="S145" si="378">+G145/G144-1</f>
        <v>2.2943468213399099E-2</v>
      </c>
      <c r="T145" s="24">
        <f t="shared" ref="T145" si="379">+H145/H144-1</f>
        <v>2.2725029394764951E-2</v>
      </c>
      <c r="U145" s="24">
        <f t="shared" ref="U145" si="380">+I145/I144-1</f>
        <v>2.2954991362041044E-2</v>
      </c>
      <c r="V145" s="24">
        <f t="shared" ref="V145" si="381">+J145/J144-1</f>
        <v>2.3175033594149852E-2</v>
      </c>
      <c r="W145" s="24">
        <f t="shared" ref="W145" si="382">+K145/K144-1</f>
        <v>2.295021820070331E-2</v>
      </c>
      <c r="X145" s="24">
        <f t="shared" ref="X145" si="383">+L145/L144-1</f>
        <v>2.2887206573173335E-2</v>
      </c>
      <c r="Y145" s="24">
        <f t="shared" ref="Y145" si="384">+M145/M144-1</f>
        <v>2.3054483255119607E-2</v>
      </c>
      <c r="Z145" s="24">
        <f t="shared" ref="Z145" si="385">+N145/N144-1</f>
        <v>2.2482649772219254E-2</v>
      </c>
      <c r="AA145" s="24">
        <f t="shared" ref="AA145" si="386">+O145/O144-1</f>
        <v>2.2860723691305873E-2</v>
      </c>
      <c r="AB145" s="24">
        <f>+GBA!Y118</f>
        <v>2.274932519450279E-2</v>
      </c>
      <c r="AD145" s="24">
        <f t="shared" ref="AD145" si="387">+E145/E133-1</f>
        <v>0.33150269734757831</v>
      </c>
      <c r="AE145" s="24">
        <f t="shared" ref="AE145" si="388">+F145/F133-1</f>
        <v>0.32797729211123361</v>
      </c>
      <c r="AF145" s="24">
        <f t="shared" ref="AF145" si="389">+G145/G133-1</f>
        <v>0.3324158217047386</v>
      </c>
      <c r="AG145" s="24">
        <f t="shared" ref="AG145" si="390">+H145/H133-1</f>
        <v>0.33386765593975798</v>
      </c>
      <c r="AH145" s="24">
        <f t="shared" ref="AH145" si="391">+I145/I133-1</f>
        <v>0.33324225049274325</v>
      </c>
      <c r="AI145" s="24">
        <f t="shared" ref="AI145" si="392">+J145/J133-1</f>
        <v>0.33587308568555541</v>
      </c>
      <c r="AJ145" s="24">
        <f t="shared" ref="AJ145" si="393">+K145/K133-1</f>
        <v>0.33595492550159567</v>
      </c>
      <c r="AK145" s="24">
        <f t="shared" ref="AK145" si="394">+L145/L133-1</f>
        <v>0.33554127935912592</v>
      </c>
      <c r="AL145" s="24">
        <f t="shared" ref="AL145" si="395">+M145/M133-1</f>
        <v>0.33666073142327235</v>
      </c>
      <c r="AM145" s="24">
        <f t="shared" ref="AM145" si="396">+N145/N133-1</f>
        <v>0.33534035959913333</v>
      </c>
      <c r="AN145" s="24">
        <f t="shared" ref="AN145" si="397">+O145/O133-1</f>
        <v>0.33472334394020975</v>
      </c>
      <c r="AO145" s="24">
        <f>+GBA!AV118</f>
        <v>0.33644935220618732</v>
      </c>
      <c r="AQ145" s="24">
        <f t="shared" ref="AQ145" si="398">+Q145-Z145</f>
        <v>5.6107270434924139E-4</v>
      </c>
      <c r="AR145" s="24">
        <f t="shared" ref="AR145" si="399">+AD145-AM145</f>
        <v>-3.8376622515550185E-3</v>
      </c>
      <c r="AS145" s="35">
        <f t="shared" ref="AS145" si="400">+D145</f>
        <v>46143</v>
      </c>
      <c r="AT145" s="19">
        <f t="shared" ref="AT145" si="401">+E145</f>
        <v>11623.5400390625</v>
      </c>
      <c r="AU145" s="19">
        <f t="shared" ref="AU145" si="402">+N145</f>
        <v>11556.0419921875</v>
      </c>
      <c r="AV145" s="52">
        <f t="shared" si="91"/>
        <v>0.67498046875000739</v>
      </c>
      <c r="AW145" s="52">
        <f t="shared" si="75"/>
        <v>-0.15501390967402884</v>
      </c>
    </row>
    <row r="146" spans="2:49" x14ac:dyDescent="0.25">
      <c r="D146" s="35"/>
    </row>
    <row r="147" spans="2:49" x14ac:dyDescent="0.25">
      <c r="D147" s="35"/>
    </row>
    <row r="148" spans="2:49" x14ac:dyDescent="0.25">
      <c r="D148" s="35"/>
    </row>
    <row r="149" spans="2:49" x14ac:dyDescent="0.25">
      <c r="D149" s="35"/>
    </row>
    <row r="150" spans="2:49" x14ac:dyDescent="0.25">
      <c r="D150" s="35"/>
    </row>
    <row r="151" spans="2:49" x14ac:dyDescent="0.25">
      <c r="D151" s="35"/>
    </row>
    <row r="152" spans="2:49" x14ac:dyDescent="0.25">
      <c r="D152" s="35"/>
    </row>
    <row r="153" spans="2:49" x14ac:dyDescent="0.25">
      <c r="D153" s="35"/>
    </row>
    <row r="154" spans="2:49" x14ac:dyDescent="0.25">
      <c r="D154" s="35"/>
    </row>
    <row r="155" spans="2:49" x14ac:dyDescent="0.25">
      <c r="D155" s="35"/>
    </row>
    <row r="156" spans="2:49" x14ac:dyDescent="0.25">
      <c r="D156" s="35"/>
    </row>
    <row r="157" spans="2:49" x14ac:dyDescent="0.25">
      <c r="D157" s="35"/>
    </row>
    <row r="158" spans="2:49" x14ac:dyDescent="0.25">
      <c r="D158" s="35"/>
    </row>
    <row r="159" spans="2:49" x14ac:dyDescent="0.25">
      <c r="D159" s="35"/>
    </row>
    <row r="160" spans="2:49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E29:N29"/>
    <mergeCell ref="B16:D16"/>
    <mergeCell ref="Q29:Z29"/>
    <mergeCell ref="AD29:AM29"/>
    <mergeCell ref="E1:P1"/>
  </mergeCells>
  <phoneticPr fontId="7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B97C-0D84-444D-8118-F9A22A7E70F7}">
  <sheetPr codeName="Hoja10"/>
  <dimension ref="A1:AW258"/>
  <sheetViews>
    <sheetView workbookViewId="0">
      <pane xSplit="4" ySplit="31" topLeftCell="E132" activePane="bottomRight" state="frozen"/>
      <selection pane="topRight" activeCell="E1" sqref="E1"/>
      <selection pane="bottomLeft" activeCell="A32" sqref="A32"/>
      <selection pane="bottomRight" activeCell="A145" sqref="A145:XFD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16" s="88" customFormat="1" x14ac:dyDescent="0.25">
      <c r="E1" s="234" t="s">
        <v>83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2:16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</row>
    <row r="3" spans="2:16" s="25" customFormat="1" hidden="1" x14ac:dyDescent="0.25">
      <c r="B3" s="25" t="str">
        <f>+B18</f>
        <v>Pampeana</v>
      </c>
      <c r="C3" s="25">
        <v>1</v>
      </c>
      <c r="D3" s="91">
        <f>+SUM(E3:P3)</f>
        <v>1.5987950999999998</v>
      </c>
      <c r="E3" s="38">
        <v>0.63825571999999997</v>
      </c>
      <c r="F3" s="38">
        <v>8.2973050000000007E-2</v>
      </c>
      <c r="G3" s="38">
        <v>0.18379956</v>
      </c>
      <c r="H3" s="38">
        <v>0.13982897999999999</v>
      </c>
      <c r="I3" s="38">
        <v>6.689175E-2</v>
      </c>
      <c r="J3" s="38">
        <v>6.8226629999999996E-2</v>
      </c>
      <c r="K3" s="38">
        <v>9.8424490000000003E-2</v>
      </c>
      <c r="L3" s="38">
        <v>3.7810549999999998E-2</v>
      </c>
      <c r="M3" s="38">
        <v>0.11688378000000001</v>
      </c>
      <c r="N3" s="38">
        <v>1.3312829999999999E-2</v>
      </c>
      <c r="O3" s="38">
        <v>9.9856479999999997E-2</v>
      </c>
      <c r="P3" s="38">
        <v>5.253128E-2</v>
      </c>
    </row>
    <row r="4" spans="2:16" s="25" customFormat="1" hidden="1" x14ac:dyDescent="0.25">
      <c r="B4" s="25" t="str">
        <f t="shared" ref="B4:B12" si="0">+B19</f>
        <v>Pampeana</v>
      </c>
      <c r="C4" s="25">
        <v>2</v>
      </c>
      <c r="D4" s="91">
        <f t="shared" ref="D4:D12" si="1">+SUM(E4:P4)</f>
        <v>2.0464329499999998</v>
      </c>
      <c r="E4" s="38">
        <v>0.75037401999999997</v>
      </c>
      <c r="F4" s="38">
        <v>7.4262289999999995E-2</v>
      </c>
      <c r="G4" s="38">
        <v>0.2431227</v>
      </c>
      <c r="H4" s="38">
        <v>0.18727485999999999</v>
      </c>
      <c r="I4" s="38">
        <v>0.10287254</v>
      </c>
      <c r="J4" s="38">
        <v>0.1426616</v>
      </c>
      <c r="K4" s="38">
        <v>0.16678782</v>
      </c>
      <c r="L4" s="38">
        <v>5.5166739999999999E-2</v>
      </c>
      <c r="M4" s="38">
        <v>0.14041100000000001</v>
      </c>
      <c r="N4" s="38">
        <v>2.333114E-2</v>
      </c>
      <c r="O4" s="38">
        <v>0.10867783</v>
      </c>
      <c r="P4" s="38">
        <v>5.149041E-2</v>
      </c>
    </row>
    <row r="5" spans="2:16" s="25" customFormat="1" hidden="1" x14ac:dyDescent="0.25">
      <c r="B5" s="25" t="str">
        <f t="shared" si="0"/>
        <v>Pampeana</v>
      </c>
      <c r="C5" s="25">
        <v>3</v>
      </c>
      <c r="D5" s="91">
        <f t="shared" si="1"/>
        <v>2.3659572599999996</v>
      </c>
      <c r="E5" s="38">
        <v>0.77752315999999999</v>
      </c>
      <c r="F5" s="38">
        <v>0.10458263</v>
      </c>
      <c r="G5" s="38">
        <v>0.26488969000000001</v>
      </c>
      <c r="H5" s="38">
        <v>0.24697514000000001</v>
      </c>
      <c r="I5" s="38">
        <v>0.11296293</v>
      </c>
      <c r="J5" s="38">
        <v>0.14059411999999999</v>
      </c>
      <c r="K5" s="38">
        <v>0.21357459000000001</v>
      </c>
      <c r="L5" s="38">
        <v>7.4162679999999995E-2</v>
      </c>
      <c r="M5" s="38">
        <v>0.16416865999999999</v>
      </c>
      <c r="N5" s="38">
        <v>3.2021969999999997E-2</v>
      </c>
      <c r="O5" s="38">
        <v>0.15584981000000001</v>
      </c>
      <c r="P5" s="38">
        <v>7.8651879999999993E-2</v>
      </c>
    </row>
    <row r="6" spans="2:16" s="25" customFormat="1" hidden="1" x14ac:dyDescent="0.25">
      <c r="B6" s="25" t="str">
        <f t="shared" si="0"/>
        <v>Pampeana</v>
      </c>
      <c r="C6" s="25">
        <v>4</v>
      </c>
      <c r="D6" s="91">
        <f t="shared" si="1"/>
        <v>2.54675538</v>
      </c>
      <c r="E6" s="38">
        <v>0.78942363999999998</v>
      </c>
      <c r="F6" s="38">
        <v>0.12030417</v>
      </c>
      <c r="G6" s="38">
        <v>0.31630303999999998</v>
      </c>
      <c r="H6" s="38">
        <v>0.20706183</v>
      </c>
      <c r="I6" s="38">
        <v>0.13223225999999999</v>
      </c>
      <c r="J6" s="38">
        <v>0.16116042</v>
      </c>
      <c r="K6" s="38">
        <v>0.24344088</v>
      </c>
      <c r="L6" s="38">
        <v>7.2514259999999997E-2</v>
      </c>
      <c r="M6" s="38">
        <v>0.20325937999999999</v>
      </c>
      <c r="N6" s="38">
        <v>3.3176810000000001E-2</v>
      </c>
      <c r="O6" s="38">
        <v>0.18951918000000001</v>
      </c>
      <c r="P6" s="38">
        <v>7.8359509999999993E-2</v>
      </c>
    </row>
    <row r="7" spans="2:16" s="25" customFormat="1" hidden="1" x14ac:dyDescent="0.25">
      <c r="B7" s="25" t="str">
        <f t="shared" si="0"/>
        <v>Pampeana</v>
      </c>
      <c r="C7" s="25">
        <v>5</v>
      </c>
      <c r="D7" s="91">
        <f t="shared" si="1"/>
        <v>3.0597099800000001</v>
      </c>
      <c r="E7" s="38">
        <v>0.88474828000000005</v>
      </c>
      <c r="F7" s="38">
        <v>0.12660705</v>
      </c>
      <c r="G7" s="38">
        <v>0.35762283</v>
      </c>
      <c r="H7" s="38">
        <v>0.28530800000000001</v>
      </c>
      <c r="I7" s="38">
        <v>0.14347872</v>
      </c>
      <c r="J7" s="38">
        <v>0.28729343000000002</v>
      </c>
      <c r="K7" s="38">
        <v>0.30009434000000001</v>
      </c>
      <c r="L7" s="38">
        <v>9.1654589999999994E-2</v>
      </c>
      <c r="M7" s="38">
        <v>0.20924734</v>
      </c>
      <c r="N7" s="38">
        <v>3.7373179999999999E-2</v>
      </c>
      <c r="O7" s="38">
        <v>0.23363845</v>
      </c>
      <c r="P7" s="38">
        <v>0.10264377</v>
      </c>
    </row>
    <row r="8" spans="2:16" s="25" customFormat="1" hidden="1" x14ac:dyDescent="0.25">
      <c r="B8" s="25" t="str">
        <f t="shared" si="0"/>
        <v>Pampeana</v>
      </c>
      <c r="C8" s="25">
        <v>6</v>
      </c>
      <c r="D8" s="91">
        <f t="shared" si="1"/>
        <v>3.3844466600000001</v>
      </c>
      <c r="E8" s="38">
        <v>0.98049021000000003</v>
      </c>
      <c r="F8" s="38">
        <v>0.12646282</v>
      </c>
      <c r="G8" s="38">
        <v>0.37982830000000001</v>
      </c>
      <c r="H8" s="38">
        <v>0.31602192000000001</v>
      </c>
      <c r="I8" s="38">
        <v>0.19958338</v>
      </c>
      <c r="J8" s="38">
        <v>0.27876189000000001</v>
      </c>
      <c r="K8" s="38">
        <v>0.33984958999999998</v>
      </c>
      <c r="L8" s="38">
        <v>9.4137020000000002E-2</v>
      </c>
      <c r="M8" s="38">
        <v>0.25519525999999998</v>
      </c>
      <c r="N8" s="38">
        <v>4.9939980000000002E-2</v>
      </c>
      <c r="O8" s="38">
        <v>0.25963035000000001</v>
      </c>
      <c r="P8" s="38">
        <v>0.10454594</v>
      </c>
    </row>
    <row r="9" spans="2:16" s="25" customFormat="1" hidden="1" x14ac:dyDescent="0.25">
      <c r="B9" s="25" t="str">
        <f t="shared" si="0"/>
        <v>Pampeana</v>
      </c>
      <c r="C9" s="25">
        <v>7</v>
      </c>
      <c r="D9" s="91">
        <f t="shared" si="1"/>
        <v>3.4989329999999996</v>
      </c>
      <c r="E9" s="38">
        <v>0.94646501999999999</v>
      </c>
      <c r="F9" s="38">
        <v>0.11709567999999999</v>
      </c>
      <c r="G9" s="38">
        <v>0.36343040999999998</v>
      </c>
      <c r="H9" s="38">
        <v>0.34883492999999999</v>
      </c>
      <c r="I9" s="38">
        <v>0.18137154</v>
      </c>
      <c r="J9" s="38">
        <v>0.32431522000000002</v>
      </c>
      <c r="K9" s="38">
        <v>0.39972317000000002</v>
      </c>
      <c r="L9" s="38">
        <v>9.7730659999999997E-2</v>
      </c>
      <c r="M9" s="38">
        <v>0.25374978999999998</v>
      </c>
      <c r="N9" s="38">
        <v>6.5313460000000004E-2</v>
      </c>
      <c r="O9" s="38">
        <v>0.28410718000000001</v>
      </c>
      <c r="P9" s="38">
        <v>0.11679594</v>
      </c>
    </row>
    <row r="10" spans="2:16" s="25" customFormat="1" hidden="1" x14ac:dyDescent="0.25">
      <c r="B10" s="25" t="str">
        <f t="shared" si="0"/>
        <v>Pampeana</v>
      </c>
      <c r="C10" s="25">
        <v>8</v>
      </c>
      <c r="D10" s="91">
        <f t="shared" si="1"/>
        <v>4.0857282899999996</v>
      </c>
      <c r="E10" s="38">
        <v>1.0233896</v>
      </c>
      <c r="F10" s="38">
        <v>0.1604526</v>
      </c>
      <c r="G10" s="38">
        <v>0.45354569</v>
      </c>
      <c r="H10" s="38">
        <v>0.34557289000000002</v>
      </c>
      <c r="I10" s="38">
        <v>0.31462501999999998</v>
      </c>
      <c r="J10" s="38">
        <v>0.30531092999999998</v>
      </c>
      <c r="K10" s="38">
        <v>0.48715522999999999</v>
      </c>
      <c r="L10" s="38">
        <v>0.11606413</v>
      </c>
      <c r="M10" s="38">
        <v>0.32032319999999997</v>
      </c>
      <c r="N10" s="38">
        <v>5.8909410000000002E-2</v>
      </c>
      <c r="O10" s="38">
        <v>0.36838406000000001</v>
      </c>
      <c r="P10" s="38">
        <v>0.13199553</v>
      </c>
    </row>
    <row r="11" spans="2:16" s="25" customFormat="1" hidden="1" x14ac:dyDescent="0.25">
      <c r="B11" s="25" t="str">
        <f t="shared" si="0"/>
        <v>Pampeana</v>
      </c>
      <c r="C11" s="25">
        <v>9</v>
      </c>
      <c r="D11" s="91">
        <f t="shared" si="1"/>
        <v>4.9879641499999998</v>
      </c>
      <c r="E11" s="38">
        <v>1.0693699999999999</v>
      </c>
      <c r="F11" s="38">
        <v>0.19483742000000001</v>
      </c>
      <c r="G11" s="38">
        <v>0.52198917</v>
      </c>
      <c r="H11" s="38">
        <v>0.47040215000000002</v>
      </c>
      <c r="I11" s="38">
        <v>0.32715178</v>
      </c>
      <c r="J11" s="38">
        <v>0.48289165000000001</v>
      </c>
      <c r="K11" s="38">
        <v>0.59050274000000003</v>
      </c>
      <c r="L11" s="38">
        <v>0.13461073000000001</v>
      </c>
      <c r="M11" s="38">
        <v>0.37305522000000002</v>
      </c>
      <c r="N11" s="38">
        <v>0.10272967</v>
      </c>
      <c r="O11" s="38">
        <v>0.55509269000000006</v>
      </c>
      <c r="P11" s="38">
        <v>0.16533092999999999</v>
      </c>
    </row>
    <row r="12" spans="2:16" s="25" customFormat="1" hidden="1" x14ac:dyDescent="0.25">
      <c r="B12" s="25" t="str">
        <f t="shared" si="0"/>
        <v>Pampeana</v>
      </c>
      <c r="C12" s="25">
        <v>10</v>
      </c>
      <c r="D12" s="91">
        <f t="shared" si="1"/>
        <v>5.0170607900000004</v>
      </c>
      <c r="E12" s="38">
        <v>0.89492285000000005</v>
      </c>
      <c r="F12" s="38">
        <v>0.18921569999999999</v>
      </c>
      <c r="G12" s="38">
        <v>0.51292561999999997</v>
      </c>
      <c r="H12" s="38">
        <v>0.44085692999999998</v>
      </c>
      <c r="I12" s="38">
        <v>0.47794621999999998</v>
      </c>
      <c r="J12" s="38">
        <v>0.46893442000000002</v>
      </c>
      <c r="K12" s="38">
        <v>0.62281131999999995</v>
      </c>
      <c r="L12" s="38">
        <v>0.12521008</v>
      </c>
      <c r="M12" s="38">
        <v>0.50187272000000005</v>
      </c>
      <c r="N12" s="38">
        <v>5.9647850000000002E-2</v>
      </c>
      <c r="O12" s="38">
        <v>0.52407550999999997</v>
      </c>
      <c r="P12" s="38">
        <v>0.19864156999999999</v>
      </c>
    </row>
    <row r="13" spans="2:16" s="25" customFormat="1" hidden="1" x14ac:dyDescent="0.25">
      <c r="D13" s="93">
        <f>+SUM(D3:D12)/100</f>
        <v>0.32591783559999998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2:16" s="25" customFormat="1" hidden="1" x14ac:dyDescent="0.25">
      <c r="B14" s="25" t="s">
        <v>84</v>
      </c>
      <c r="D14" s="92">
        <f>+SUM(D18:D27)</f>
        <v>32.261507999999999</v>
      </c>
      <c r="E14" s="92">
        <f>+SUM(E18:E27)</f>
        <v>7.3596199999999996</v>
      </c>
      <c r="F14" s="92">
        <f t="shared" ref="F14:P14" si="2">+SUM(F18:F27)</f>
        <v>0.72620440000000008</v>
      </c>
      <c r="G14" s="92">
        <f t="shared" si="2"/>
        <v>2.4807541</v>
      </c>
      <c r="H14" s="92">
        <f t="shared" si="2"/>
        <v>4.5820223000000002</v>
      </c>
      <c r="I14" s="92">
        <f t="shared" si="2"/>
        <v>1.7727701999999999</v>
      </c>
      <c r="J14" s="92">
        <f t="shared" si="2"/>
        <v>2.1501216000000003</v>
      </c>
      <c r="K14" s="92">
        <f t="shared" si="2"/>
        <v>4.4929043999999996</v>
      </c>
      <c r="L14" s="92">
        <f t="shared" si="2"/>
        <v>1.6387148999999999</v>
      </c>
      <c r="M14" s="92">
        <f t="shared" si="2"/>
        <v>3.0136354999999999</v>
      </c>
      <c r="N14" s="92">
        <f t="shared" si="2"/>
        <v>0.63916830000000013</v>
      </c>
      <c r="O14" s="92">
        <f t="shared" si="2"/>
        <v>2.0482174</v>
      </c>
      <c r="P14" s="92">
        <f t="shared" si="2"/>
        <v>1.3573754</v>
      </c>
    </row>
    <row r="15" spans="2:16" s="25" customFormat="1" hidden="1" x14ac:dyDescent="0.25">
      <c r="E15" s="92">
        <f>+E14/$D$14*100</f>
        <v>22.812386823331384</v>
      </c>
      <c r="F15" s="92">
        <f t="shared" ref="F15:P15" si="3">+F14/$D$14*100</f>
        <v>2.2509933509617719</v>
      </c>
      <c r="G15" s="92">
        <f t="shared" si="3"/>
        <v>7.6895168694532199</v>
      </c>
      <c r="H15" s="92">
        <f t="shared" si="3"/>
        <v>14.202753014521207</v>
      </c>
      <c r="I15" s="92">
        <f t="shared" si="3"/>
        <v>5.4950010396290221</v>
      </c>
      <c r="J15" s="92">
        <f t="shared" si="3"/>
        <v>6.664665520285042</v>
      </c>
      <c r="K15" s="92">
        <f t="shared" si="3"/>
        <v>13.926517012161984</v>
      </c>
      <c r="L15" s="92">
        <f t="shared" si="3"/>
        <v>5.0794739663130439</v>
      </c>
      <c r="M15" s="92">
        <f t="shared" si="3"/>
        <v>9.3412728878017735</v>
      </c>
      <c r="N15" s="92">
        <f t="shared" si="3"/>
        <v>1.9812102397693254</v>
      </c>
      <c r="O15" s="92">
        <f t="shared" si="3"/>
        <v>6.3487962187012457</v>
      </c>
      <c r="P15" s="92">
        <f t="shared" si="3"/>
        <v>4.2074146069055418</v>
      </c>
    </row>
    <row r="16" spans="2:16" s="25" customFormat="1" hidden="1" x14ac:dyDescent="0.25">
      <c r="B16" s="236" t="s">
        <v>68</v>
      </c>
      <c r="C16" s="236"/>
      <c r="D16" s="236"/>
      <c r="E16" s="90">
        <f>+PAM!C3*100</f>
        <v>28.65</v>
      </c>
      <c r="F16" s="90">
        <f>+PAM!D3*100</f>
        <v>3.8</v>
      </c>
      <c r="G16" s="90">
        <f>+PAM!E3*100</f>
        <v>10.43</v>
      </c>
      <c r="H16" s="90">
        <f>+PAM!F3*100</f>
        <v>8.67</v>
      </c>
      <c r="I16" s="90">
        <f>+PAM!G3*100</f>
        <v>6.34</v>
      </c>
      <c r="J16" s="90">
        <f>+PAM!H3*100</f>
        <v>8.16</v>
      </c>
      <c r="K16" s="90">
        <f>+PAM!I3*100</f>
        <v>10.41</v>
      </c>
      <c r="L16" s="90">
        <f>+PAM!J3*100</f>
        <v>2.86</v>
      </c>
      <c r="M16" s="90">
        <f>+PAM!K3*100</f>
        <v>7.39</v>
      </c>
      <c r="N16" s="90">
        <f>+PAM!L3*100</f>
        <v>1.6099999999999999</v>
      </c>
      <c r="O16" s="90">
        <f>+PAM!M3*100</f>
        <v>8.1</v>
      </c>
      <c r="P16" s="90">
        <f>+PAM!N3*100</f>
        <v>3.58</v>
      </c>
    </row>
    <row r="17" spans="1:49" s="97" customFormat="1" ht="15.75" hidden="1" thickBot="1" x14ac:dyDescent="0.3"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</row>
    <row r="18" spans="1:49" s="25" customFormat="1" hidden="1" x14ac:dyDescent="0.25">
      <c r="B18" s="90" t="s">
        <v>39</v>
      </c>
      <c r="C18" s="25">
        <v>1</v>
      </c>
      <c r="D18" s="92">
        <v>1.529758</v>
      </c>
      <c r="E18" s="92">
        <v>0.53653220000000001</v>
      </c>
      <c r="F18" s="92">
        <v>4.6464900000000003E-2</v>
      </c>
      <c r="G18" s="92">
        <v>0.12674550000000001</v>
      </c>
      <c r="H18" s="92">
        <v>0.2144143</v>
      </c>
      <c r="I18" s="92">
        <v>5.7589599999999998E-2</v>
      </c>
      <c r="J18" s="92">
        <v>5.5145600000000003E-2</v>
      </c>
      <c r="K18" s="92">
        <v>0.12771959999999999</v>
      </c>
      <c r="L18" s="92">
        <v>6.8917099999999995E-2</v>
      </c>
      <c r="M18" s="92">
        <v>0.1387794</v>
      </c>
      <c r="N18" s="92">
        <v>1.7885499999999999E-2</v>
      </c>
      <c r="O18" s="92">
        <v>7.3602100000000004E-2</v>
      </c>
      <c r="P18" s="92">
        <v>6.5962599999999996E-2</v>
      </c>
    </row>
    <row r="19" spans="1:49" s="25" customFormat="1" hidden="1" x14ac:dyDescent="0.25">
      <c r="B19" s="90" t="s">
        <v>39</v>
      </c>
      <c r="C19" s="25">
        <v>2</v>
      </c>
      <c r="D19" s="92">
        <v>1.9908669999999999</v>
      </c>
      <c r="E19" s="92">
        <v>0.63078140000000005</v>
      </c>
      <c r="F19" s="92">
        <v>4.1586900000000003E-2</v>
      </c>
      <c r="G19" s="92">
        <v>0.16765389999999999</v>
      </c>
      <c r="H19" s="92">
        <v>0.28716799999999998</v>
      </c>
      <c r="I19" s="92">
        <v>8.8566800000000001E-2</v>
      </c>
      <c r="J19" s="92">
        <v>0.1153092</v>
      </c>
      <c r="K19" s="92">
        <v>0.2164306</v>
      </c>
      <c r="L19" s="92">
        <v>0.10055210000000001</v>
      </c>
      <c r="M19" s="92">
        <v>0.1667139</v>
      </c>
      <c r="N19" s="92">
        <v>3.1344900000000002E-2</v>
      </c>
      <c r="O19" s="92">
        <v>8.0104099999999998E-2</v>
      </c>
      <c r="P19" s="92">
        <v>6.4655599999999994E-2</v>
      </c>
    </row>
    <row r="20" spans="1:49" s="25" customFormat="1" hidden="1" x14ac:dyDescent="0.25">
      <c r="B20" s="90" t="s">
        <v>39</v>
      </c>
      <c r="C20" s="25">
        <v>3</v>
      </c>
      <c r="D20" s="92">
        <v>2.3483360000000002</v>
      </c>
      <c r="E20" s="92">
        <v>0.65360359999999995</v>
      </c>
      <c r="F20" s="92">
        <v>5.8566300000000002E-2</v>
      </c>
      <c r="G20" s="92">
        <v>0.1826641</v>
      </c>
      <c r="H20" s="92">
        <v>0.37871270000000001</v>
      </c>
      <c r="I20" s="92">
        <v>9.7253999999999993E-2</v>
      </c>
      <c r="J20" s="92">
        <v>0.11363810000000001</v>
      </c>
      <c r="K20" s="92">
        <v>0.27714309999999998</v>
      </c>
      <c r="L20" s="92">
        <v>0.13517599999999999</v>
      </c>
      <c r="M20" s="92">
        <v>0.19492200000000001</v>
      </c>
      <c r="N20" s="92">
        <v>4.3020799999999998E-2</v>
      </c>
      <c r="O20" s="92">
        <v>0.11487360000000001</v>
      </c>
      <c r="P20" s="92">
        <v>9.8761699999999994E-2</v>
      </c>
    </row>
    <row r="21" spans="1:49" s="25" customFormat="1" hidden="1" x14ac:dyDescent="0.25">
      <c r="B21" s="90" t="s">
        <v>39</v>
      </c>
      <c r="C21" s="25">
        <v>4</v>
      </c>
      <c r="D21" s="92">
        <v>2.4827729999999999</v>
      </c>
      <c r="E21" s="92">
        <v>0.66360739999999996</v>
      </c>
      <c r="F21" s="92">
        <v>6.7370299999999994E-2</v>
      </c>
      <c r="G21" s="92">
        <v>0.21811800000000001</v>
      </c>
      <c r="H21" s="92">
        <v>0.3175094</v>
      </c>
      <c r="I21" s="92">
        <v>0.11384370000000001</v>
      </c>
      <c r="J21" s="92">
        <v>0.13026119999999999</v>
      </c>
      <c r="K21" s="92">
        <v>0.31589879999999998</v>
      </c>
      <c r="L21" s="92">
        <v>0.13217139999999999</v>
      </c>
      <c r="M21" s="92">
        <v>0.24133550000000001</v>
      </c>
      <c r="N21" s="92">
        <v>4.4572300000000002E-2</v>
      </c>
      <c r="O21" s="92">
        <v>0.1396905</v>
      </c>
      <c r="P21" s="92">
        <v>9.8394599999999999E-2</v>
      </c>
    </row>
    <row r="22" spans="1:49" s="25" customFormat="1" hidden="1" x14ac:dyDescent="0.25">
      <c r="B22" s="90" t="s">
        <v>39</v>
      </c>
      <c r="C22" s="25">
        <v>5</v>
      </c>
      <c r="D22" s="92">
        <v>3.010707</v>
      </c>
      <c r="E22" s="92">
        <v>0.7437395</v>
      </c>
      <c r="F22" s="92">
        <v>7.0899900000000002E-2</v>
      </c>
      <c r="G22" s="92">
        <v>0.24661150000000001</v>
      </c>
      <c r="H22" s="92">
        <v>0.4374924</v>
      </c>
      <c r="I22" s="92">
        <v>0.1235262</v>
      </c>
      <c r="J22" s="92">
        <v>0.2322109</v>
      </c>
      <c r="K22" s="92">
        <v>0.3894146</v>
      </c>
      <c r="L22" s="92">
        <v>0.1670584</v>
      </c>
      <c r="M22" s="92">
        <v>0.2484452</v>
      </c>
      <c r="N22" s="92">
        <v>5.0210100000000001E-2</v>
      </c>
      <c r="O22" s="92">
        <v>0.1722099</v>
      </c>
      <c r="P22" s="92">
        <v>0.1288879</v>
      </c>
    </row>
    <row r="23" spans="1:49" s="25" customFormat="1" hidden="1" x14ac:dyDescent="0.25">
      <c r="B23" s="90" t="s">
        <v>39</v>
      </c>
      <c r="C23" s="25">
        <v>6</v>
      </c>
      <c r="D23" s="92">
        <v>3.344023</v>
      </c>
      <c r="E23" s="92">
        <v>0.82422229999999996</v>
      </c>
      <c r="F23" s="92">
        <v>7.0819199999999999E-2</v>
      </c>
      <c r="G23" s="92">
        <v>0.26192409999999999</v>
      </c>
      <c r="H23" s="92">
        <v>0.4845893</v>
      </c>
      <c r="I23" s="92">
        <v>0.1718288</v>
      </c>
      <c r="J23" s="92">
        <v>0.22531509999999999</v>
      </c>
      <c r="K23" s="92">
        <v>0.44100260000000002</v>
      </c>
      <c r="L23" s="92">
        <v>0.17158309999999999</v>
      </c>
      <c r="M23" s="92">
        <v>0.3030004</v>
      </c>
      <c r="N23" s="92">
        <v>6.7093299999999995E-2</v>
      </c>
      <c r="O23" s="92">
        <v>0.19136800000000001</v>
      </c>
      <c r="P23" s="92">
        <v>0.13127639999999999</v>
      </c>
    </row>
    <row r="24" spans="1:49" s="25" customFormat="1" hidden="1" x14ac:dyDescent="0.25">
      <c r="B24" s="90" t="s">
        <v>39</v>
      </c>
      <c r="C24" s="25">
        <v>7</v>
      </c>
      <c r="D24" s="92">
        <v>3.5069279999999998</v>
      </c>
      <c r="E24" s="92">
        <v>0.79561999999999999</v>
      </c>
      <c r="F24" s="92">
        <v>6.5573599999999996E-2</v>
      </c>
      <c r="G24" s="92">
        <v>0.25061630000000001</v>
      </c>
      <c r="H24" s="92">
        <v>0.53490490000000002</v>
      </c>
      <c r="I24" s="92">
        <v>0.1561496</v>
      </c>
      <c r="J24" s="92">
        <v>0.26213449999999999</v>
      </c>
      <c r="K24" s="92">
        <v>0.51869699999999996</v>
      </c>
      <c r="L24" s="92">
        <v>0.17813319999999999</v>
      </c>
      <c r="M24" s="92">
        <v>0.3012842</v>
      </c>
      <c r="N24" s="92">
        <v>8.7747199999999997E-2</v>
      </c>
      <c r="O24" s="92">
        <v>0.20940929999999999</v>
      </c>
      <c r="P24" s="92">
        <v>0.1466585</v>
      </c>
    </row>
    <row r="25" spans="1:49" s="25" customFormat="1" hidden="1" x14ac:dyDescent="0.25">
      <c r="B25" s="90" t="s">
        <v>39</v>
      </c>
      <c r="C25" s="25">
        <v>8</v>
      </c>
      <c r="D25" s="92">
        <v>4.0508920000000002</v>
      </c>
      <c r="E25" s="92">
        <v>0.86028439999999995</v>
      </c>
      <c r="F25" s="92">
        <v>8.9853500000000003E-2</v>
      </c>
      <c r="G25" s="92">
        <v>0.31275849999999999</v>
      </c>
      <c r="H25" s="92">
        <v>0.52990289999999995</v>
      </c>
      <c r="I25" s="92">
        <v>0.27087250000000002</v>
      </c>
      <c r="J25" s="92">
        <v>0.24677389999999999</v>
      </c>
      <c r="K25" s="92">
        <v>0.63215239999999995</v>
      </c>
      <c r="L25" s="92">
        <v>0.2115495</v>
      </c>
      <c r="M25" s="92">
        <v>0.38032870000000002</v>
      </c>
      <c r="N25" s="92">
        <v>7.9143500000000006E-2</v>
      </c>
      <c r="O25" s="92">
        <v>0.27152799999999999</v>
      </c>
      <c r="P25" s="92">
        <v>0.16574439999999999</v>
      </c>
    </row>
    <row r="26" spans="1:49" s="25" customFormat="1" hidden="1" x14ac:dyDescent="0.25">
      <c r="B26" s="90" t="s">
        <v>39</v>
      </c>
      <c r="C26" s="25">
        <v>9</v>
      </c>
      <c r="D26" s="92">
        <v>4.9706010000000003</v>
      </c>
      <c r="E26" s="92">
        <v>0.89893670000000003</v>
      </c>
      <c r="F26" s="92">
        <v>0.109109</v>
      </c>
      <c r="G26" s="92">
        <v>0.3599561</v>
      </c>
      <c r="H26" s="92">
        <v>0.72131659999999997</v>
      </c>
      <c r="I26" s="92">
        <v>0.2816572</v>
      </c>
      <c r="J26" s="92">
        <v>0.39030720000000002</v>
      </c>
      <c r="K26" s="92">
        <v>0.76626039999999995</v>
      </c>
      <c r="L26" s="92">
        <v>0.2453543</v>
      </c>
      <c r="M26" s="92">
        <v>0.44293880000000002</v>
      </c>
      <c r="N26" s="92">
        <v>0.1380151</v>
      </c>
      <c r="O26" s="92">
        <v>0.40914699999999998</v>
      </c>
      <c r="P26" s="92">
        <v>0.20760310000000001</v>
      </c>
    </row>
    <row r="27" spans="1:49" s="25" customFormat="1" hidden="1" x14ac:dyDescent="0.25">
      <c r="B27" s="90" t="s">
        <v>39</v>
      </c>
      <c r="C27" s="25">
        <v>10</v>
      </c>
      <c r="D27" s="92">
        <v>5.0266229999999998</v>
      </c>
      <c r="E27" s="92">
        <v>0.75229250000000003</v>
      </c>
      <c r="F27" s="92">
        <v>0.10596079999999999</v>
      </c>
      <c r="G27" s="92">
        <v>0.35370610000000002</v>
      </c>
      <c r="H27" s="92">
        <v>0.67601180000000005</v>
      </c>
      <c r="I27" s="92">
        <v>0.41148180000000001</v>
      </c>
      <c r="J27" s="92">
        <v>0.37902590000000003</v>
      </c>
      <c r="K27" s="92">
        <v>0.8081853</v>
      </c>
      <c r="L27" s="92">
        <v>0.2282198</v>
      </c>
      <c r="M27" s="92">
        <v>0.59588739999999996</v>
      </c>
      <c r="N27" s="92">
        <v>8.0135600000000001E-2</v>
      </c>
      <c r="O27" s="92">
        <v>0.38628489999999999</v>
      </c>
      <c r="P27" s="92">
        <v>0.2494306</v>
      </c>
    </row>
    <row r="28" spans="1:49" s="25" customFormat="1" hidden="1" x14ac:dyDescent="0.25">
      <c r="D28" s="92"/>
    </row>
    <row r="29" spans="1:49" s="88" customFormat="1" x14ac:dyDescent="0.25">
      <c r="A29" s="89" t="s">
        <v>85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1.5987950999999998</v>
      </c>
      <c r="F30" s="106">
        <v>2.0464329499999998</v>
      </c>
      <c r="G30" s="106">
        <v>2.3659572599999996</v>
      </c>
      <c r="H30" s="106">
        <v>2.54675538</v>
      </c>
      <c r="I30" s="106">
        <v>3.0597099800000001</v>
      </c>
      <c r="J30" s="106">
        <v>3.3844466600000001</v>
      </c>
      <c r="K30" s="106">
        <v>3.4989329999999996</v>
      </c>
      <c r="L30" s="106">
        <v>4.0857282899999996</v>
      </c>
      <c r="M30" s="106">
        <v>4.9879641499999998</v>
      </c>
      <c r="N30" s="106">
        <v>5.0170607900000004</v>
      </c>
      <c r="AQ30" s="105" t="s">
        <v>73</v>
      </c>
      <c r="AR30" s="105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99" customFormat="1" ht="15.75" thickBot="1" x14ac:dyDescent="0.3">
      <c r="E31" s="100">
        <v>1</v>
      </c>
      <c r="F31" s="100">
        <f>+E31+1</f>
        <v>2</v>
      </c>
      <c r="G31" s="100">
        <f t="shared" ref="G31:N31" si="4">+F31+1</f>
        <v>3</v>
      </c>
      <c r="H31" s="100">
        <f t="shared" si="4"/>
        <v>4</v>
      </c>
      <c r="I31" s="100">
        <f t="shared" si="4"/>
        <v>5</v>
      </c>
      <c r="J31" s="100">
        <f t="shared" si="4"/>
        <v>6</v>
      </c>
      <c r="K31" s="100">
        <f t="shared" si="4"/>
        <v>7</v>
      </c>
      <c r="L31" s="100">
        <f t="shared" si="4"/>
        <v>8</v>
      </c>
      <c r="M31" s="100">
        <f t="shared" si="4"/>
        <v>9</v>
      </c>
      <c r="N31" s="100">
        <f t="shared" si="4"/>
        <v>10</v>
      </c>
      <c r="O31" s="100" t="s">
        <v>79</v>
      </c>
      <c r="Q31" s="100">
        <f t="shared" ref="Q31:Z31" si="5">+E31</f>
        <v>1</v>
      </c>
      <c r="R31" s="100">
        <f t="shared" si="5"/>
        <v>2</v>
      </c>
      <c r="S31" s="100">
        <f t="shared" si="5"/>
        <v>3</v>
      </c>
      <c r="T31" s="100">
        <f t="shared" si="5"/>
        <v>4</v>
      </c>
      <c r="U31" s="100">
        <f t="shared" si="5"/>
        <v>5</v>
      </c>
      <c r="V31" s="100">
        <f t="shared" si="5"/>
        <v>6</v>
      </c>
      <c r="W31" s="100">
        <f t="shared" si="5"/>
        <v>7</v>
      </c>
      <c r="X31" s="100">
        <f t="shared" si="5"/>
        <v>8</v>
      </c>
      <c r="Y31" s="100">
        <f t="shared" si="5"/>
        <v>9</v>
      </c>
      <c r="Z31" s="100">
        <f t="shared" si="5"/>
        <v>10</v>
      </c>
      <c r="AA31" s="100" t="s">
        <v>79</v>
      </c>
      <c r="AB31" s="100" t="s">
        <v>86</v>
      </c>
      <c r="AD31" s="100">
        <f>+Q31</f>
        <v>1</v>
      </c>
      <c r="AE31" s="100">
        <f t="shared" ref="AE31:AO31" si="6">+R31</f>
        <v>2</v>
      </c>
      <c r="AF31" s="100">
        <f t="shared" si="6"/>
        <v>3</v>
      </c>
      <c r="AG31" s="100">
        <f t="shared" si="6"/>
        <v>4</v>
      </c>
      <c r="AH31" s="100">
        <f t="shared" si="6"/>
        <v>5</v>
      </c>
      <c r="AI31" s="100">
        <f t="shared" si="6"/>
        <v>6</v>
      </c>
      <c r="AJ31" s="100">
        <f t="shared" si="6"/>
        <v>7</v>
      </c>
      <c r="AK31" s="100">
        <f t="shared" si="6"/>
        <v>8</v>
      </c>
      <c r="AL31" s="100">
        <f t="shared" si="6"/>
        <v>9</v>
      </c>
      <c r="AM31" s="100">
        <f t="shared" si="6"/>
        <v>10</v>
      </c>
      <c r="AN31" s="100" t="str">
        <f t="shared" si="6"/>
        <v>Total</v>
      </c>
      <c r="AO31" s="100" t="str">
        <f t="shared" si="6"/>
        <v>PAM INDEC</v>
      </c>
      <c r="AQ31" s="99" t="s">
        <v>81</v>
      </c>
      <c r="AR31" s="99" t="s">
        <v>81</v>
      </c>
      <c r="AS31" s="96"/>
      <c r="AT31" s="96"/>
      <c r="AU31" s="96" t="s">
        <v>82</v>
      </c>
      <c r="AV31" s="96"/>
      <c r="AW31" s="96"/>
    </row>
    <row r="32" spans="1:49" x14ac:dyDescent="0.25">
      <c r="D32" s="37">
        <f>+PAM!A5</f>
        <v>42705</v>
      </c>
      <c r="E32" s="225">
        <f>'Salida Stata'!E2</f>
        <v>100</v>
      </c>
      <c r="F32" s="225">
        <f>'Salida Stata'!K2</f>
        <v>100</v>
      </c>
      <c r="G32" s="225">
        <f>'Salida Stata'!P2</f>
        <v>100</v>
      </c>
      <c r="H32" s="225">
        <f>'Salida Stata'!W2</f>
        <v>100</v>
      </c>
      <c r="I32" s="225">
        <f>'Salida Stata'!AC2</f>
        <v>100</v>
      </c>
      <c r="J32" s="225">
        <f>'Salida Stata'!AI2</f>
        <v>100</v>
      </c>
      <c r="K32" s="225">
        <f>'Salida Stata'!AO2</f>
        <v>100</v>
      </c>
      <c r="L32" s="225">
        <f>'Salida Stata'!AU2</f>
        <v>100</v>
      </c>
      <c r="M32" s="225">
        <f>'Salida Stata'!BA2</f>
        <v>100</v>
      </c>
      <c r="N32" s="225">
        <f>'Salida Stata'!BG2</f>
        <v>100</v>
      </c>
      <c r="O32" s="19" cm="1">
        <f t="array" ref="O32">+SUMPRODUCT($E$30:$N$30/100,$E32:$N32)/$D$14*100</f>
        <v>101.02374495327371</v>
      </c>
      <c r="AT32" s="19">
        <f>+E32</f>
        <v>100</v>
      </c>
      <c r="AU32" s="19">
        <f>+N32</f>
        <v>100</v>
      </c>
    </row>
    <row r="33" spans="4:49" x14ac:dyDescent="0.25">
      <c r="D33" s="37">
        <f>+PAM!A6</f>
        <v>42736</v>
      </c>
      <c r="E33" s="225">
        <f>'Salida Stata'!E3</f>
        <v>101.62906646728516</v>
      </c>
      <c r="F33" s="225">
        <f>'Salida Stata'!K3</f>
        <v>101.66477966308594</v>
      </c>
      <c r="G33" s="225">
        <f>'Salida Stata'!P3</f>
        <v>101.12685394287109</v>
      </c>
      <c r="H33" s="225">
        <f>'Salida Stata'!W3</f>
        <v>101.71445465087891</v>
      </c>
      <c r="I33" s="225">
        <f>'Salida Stata'!AC3</f>
        <v>101.77920532226563</v>
      </c>
      <c r="J33" s="225">
        <f>'Salida Stata'!AI3</f>
        <v>101.7745361328125</v>
      </c>
      <c r="K33" s="225">
        <f>'Salida Stata'!AO3</f>
        <v>101.83065032958984</v>
      </c>
      <c r="L33" s="225">
        <f>'Salida Stata'!AU3</f>
        <v>101.79911804199219</v>
      </c>
      <c r="M33" s="225">
        <f>'Salida Stata'!BA3</f>
        <v>101.88690948486328</v>
      </c>
      <c r="N33" s="225">
        <f>'Salida Stata'!BG3</f>
        <v>101.92427825927734</v>
      </c>
      <c r="O33" s="19" cm="1">
        <f t="array" ref="O33">+SUMPRODUCT($E$30:$N$30/100,$E33:$N33)/$D$14*100</f>
        <v>102.80033740777338</v>
      </c>
      <c r="Q33" s="24">
        <f t="shared" ref="Q33:AA33" si="7">+E33/E32-1</f>
        <v>1.6290664672851563E-2</v>
      </c>
      <c r="R33" s="24">
        <f t="shared" si="7"/>
        <v>1.6647796630859357E-2</v>
      </c>
      <c r="S33" s="24">
        <f t="shared" si="7"/>
        <v>1.1268539428710866E-2</v>
      </c>
      <c r="T33" s="24">
        <f t="shared" si="7"/>
        <v>1.714454650878916E-2</v>
      </c>
      <c r="U33" s="24">
        <f t="shared" si="7"/>
        <v>1.7792053222656312E-2</v>
      </c>
      <c r="V33" s="24">
        <f t="shared" si="7"/>
        <v>1.7745361328125098E-2</v>
      </c>
      <c r="W33" s="24">
        <f t="shared" si="7"/>
        <v>1.8306503295898446E-2</v>
      </c>
      <c r="X33" s="24">
        <f t="shared" si="7"/>
        <v>1.7991180419921982E-2</v>
      </c>
      <c r="Y33" s="24">
        <f t="shared" si="7"/>
        <v>1.886909484863275E-2</v>
      </c>
      <c r="Z33" s="24">
        <f t="shared" si="7"/>
        <v>1.9242782592773455E-2</v>
      </c>
      <c r="AA33" s="24">
        <f t="shared" si="7"/>
        <v>1.7585889884812689E-2</v>
      </c>
      <c r="AB33" s="24">
        <f>+PAM!Y6</f>
        <v>1.8000000000000016E-2</v>
      </c>
      <c r="AQ33" s="24">
        <f>+Q33-Z33</f>
        <v>-2.9521179199218928E-3</v>
      </c>
      <c r="AT33" s="19">
        <f t="shared" ref="AT33:AT96" si="8">+E33</f>
        <v>101.62906646728516</v>
      </c>
      <c r="AU33" s="19">
        <f t="shared" ref="AU33:AU96" si="9">+N33</f>
        <v>101.92427825927734</v>
      </c>
      <c r="AV33" s="52">
        <f>+($AT33/$AT$32)-($AU33/$AU$32)</f>
        <v>-2.9521179199218928E-3</v>
      </c>
      <c r="AW33" s="52"/>
    </row>
    <row r="34" spans="4:49" x14ac:dyDescent="0.25">
      <c r="D34" s="37">
        <f>+PAM!A7</f>
        <v>42767</v>
      </c>
      <c r="E34" s="225">
        <f>'Salida Stata'!E4</f>
        <v>103.37284088134766</v>
      </c>
      <c r="F34" s="225">
        <f>'Salida Stata'!K4</f>
        <v>103.39798736572266</v>
      </c>
      <c r="G34" s="225">
        <f>'Salida Stata'!P4</f>
        <v>103.70975494384766</v>
      </c>
      <c r="H34" s="225">
        <f>'Salida Stata'!W4</f>
        <v>103.44235992431641</v>
      </c>
      <c r="I34" s="225">
        <f>'Salida Stata'!AC4</f>
        <v>103.54885101318359</v>
      </c>
      <c r="J34" s="225">
        <f>'Salida Stata'!AI4</f>
        <v>103.51084136962891</v>
      </c>
      <c r="K34" s="225">
        <f>'Salida Stata'!AO4</f>
        <v>103.59220886230469</v>
      </c>
      <c r="L34" s="225">
        <f>'Salida Stata'!AU4</f>
        <v>103.51124572753906</v>
      </c>
      <c r="M34" s="225">
        <f>'Salida Stata'!BA4</f>
        <v>103.62742614746094</v>
      </c>
      <c r="N34" s="225">
        <f>'Salida Stata'!BG4</f>
        <v>103.60753631591797</v>
      </c>
      <c r="O34" s="19" cm="1">
        <f t="array" ref="O34">+SUMPRODUCT($E$30:$N$30/100,$E34:$N34)/$D$14*100</f>
        <v>104.61125580382055</v>
      </c>
      <c r="Q34" s="24">
        <f t="shared" ref="Q34:Z59" si="10">+E34/E33-1</f>
        <v>1.7158225246749037E-2</v>
      </c>
      <c r="R34" s="24">
        <f t="shared" si="10"/>
        <v>1.7048261043603574E-2</v>
      </c>
      <c r="S34" s="24">
        <f t="shared" si="10"/>
        <v>2.5541198012900779E-2</v>
      </c>
      <c r="T34" s="24">
        <f t="shared" si="10"/>
        <v>1.6987804529536188E-2</v>
      </c>
      <c r="U34" s="24">
        <f t="shared" si="10"/>
        <v>1.7387104618420857E-2</v>
      </c>
      <c r="V34" s="24">
        <f t="shared" si="10"/>
        <v>1.7060310985358651E-2</v>
      </c>
      <c r="W34" s="24">
        <f t="shared" si="10"/>
        <v>1.729890290411884E-2</v>
      </c>
      <c r="X34" s="24">
        <f t="shared" si="10"/>
        <v>1.6818688791003344E-2</v>
      </c>
      <c r="Y34" s="24">
        <f t="shared" si="10"/>
        <v>1.7082829103342689E-2</v>
      </c>
      <c r="Z34" s="24">
        <f t="shared" si="10"/>
        <v>1.651479005187273E-2</v>
      </c>
      <c r="AA34" s="24">
        <f t="shared" ref="AA34:AA96" si="11">+O34/O33-1</f>
        <v>1.7615879886307084E-2</v>
      </c>
      <c r="AB34" s="24">
        <f>+PAM!Y7</f>
        <v>1.6699410609037457E-2</v>
      </c>
      <c r="AQ34" s="24">
        <f t="shared" ref="AQ34:AQ97" si="12">+Q34-Z34</f>
        <v>6.4343519487630729E-4</v>
      </c>
      <c r="AT34" s="19">
        <f t="shared" si="8"/>
        <v>103.37284088134766</v>
      </c>
      <c r="AU34" s="19">
        <f t="shared" si="9"/>
        <v>103.60753631591797</v>
      </c>
      <c r="AV34" s="52">
        <f t="shared" ref="AV34:AV97" si="13">+($AT34/$AT$32)-($AU34/$AU$32)</f>
        <v>-2.3469543457030895E-3</v>
      </c>
    </row>
    <row r="35" spans="4:49" x14ac:dyDescent="0.25">
      <c r="D35" s="37">
        <f>+PAM!A8</f>
        <v>42795</v>
      </c>
      <c r="E35" s="225">
        <f>'Salida Stata'!E5</f>
        <v>105.69920349121094</v>
      </c>
      <c r="F35" s="225">
        <f>'Salida Stata'!K5</f>
        <v>105.72966003417969</v>
      </c>
      <c r="G35" s="225">
        <f>'Salida Stata'!P5</f>
        <v>106.46856689453125</v>
      </c>
      <c r="H35" s="225">
        <f>'Salida Stata'!W5</f>
        <v>105.73887634277344</v>
      </c>
      <c r="I35" s="225">
        <f>'Salida Stata'!AC5</f>
        <v>105.84441375732422</v>
      </c>
      <c r="J35" s="225">
        <f>'Salida Stata'!AI5</f>
        <v>105.80442810058594</v>
      </c>
      <c r="K35" s="225">
        <f>'Salida Stata'!AO5</f>
        <v>105.91941833496094</v>
      </c>
      <c r="L35" s="225">
        <f>'Salida Stata'!AU5</f>
        <v>105.72550201416016</v>
      </c>
      <c r="M35" s="225">
        <f>'Salida Stata'!BA5</f>
        <v>105.89844512939453</v>
      </c>
      <c r="N35" s="225">
        <f>'Salida Stata'!BG5</f>
        <v>105.71685028076172</v>
      </c>
      <c r="O35" s="19" cm="1">
        <f t="array" ref="O35">+SUMPRODUCT($E$30:$N$30/100,$E35:$N35)/$D$14*100</f>
        <v>106.92835397051093</v>
      </c>
      <c r="Q35" s="24">
        <f t="shared" si="10"/>
        <v>2.2504582345119983E-2</v>
      </c>
      <c r="R35" s="24">
        <f t="shared" si="10"/>
        <v>2.2550464741734499E-2</v>
      </c>
      <c r="S35" s="24">
        <f t="shared" si="10"/>
        <v>2.6601277306819604E-2</v>
      </c>
      <c r="T35" s="24">
        <f t="shared" si="10"/>
        <v>2.220092832508147E-2</v>
      </c>
      <c r="U35" s="24">
        <f t="shared" si="10"/>
        <v>2.216888668178818E-2</v>
      </c>
      <c r="V35" s="24">
        <f t="shared" si="10"/>
        <v>2.2157937280857576E-2</v>
      </c>
      <c r="W35" s="24">
        <f t="shared" si="10"/>
        <v>2.2465101364423923E-2</v>
      </c>
      <c r="X35" s="24">
        <f t="shared" si="10"/>
        <v>2.1391456271808718E-2</v>
      </c>
      <c r="Y35" s="24">
        <f t="shared" si="10"/>
        <v>2.1915230999773661E-2</v>
      </c>
      <c r="Z35" s="24">
        <f t="shared" si="10"/>
        <v>2.0358692425733071E-2</v>
      </c>
      <c r="AA35" s="24">
        <f t="shared" si="11"/>
        <v>2.2149606644964459E-2</v>
      </c>
      <c r="AB35" s="24">
        <f>+PAM!Y8</f>
        <v>2.2222222222222143E-2</v>
      </c>
      <c r="AQ35" s="24">
        <f t="shared" si="12"/>
        <v>2.1458899193869119E-3</v>
      </c>
      <c r="AT35" s="19">
        <f t="shared" si="8"/>
        <v>105.69920349121094</v>
      </c>
      <c r="AU35" s="19">
        <f t="shared" si="9"/>
        <v>105.71685028076172</v>
      </c>
      <c r="AV35" s="52">
        <f t="shared" si="13"/>
        <v>-1.7646789550784803E-4</v>
      </c>
    </row>
    <row r="36" spans="4:49" x14ac:dyDescent="0.25">
      <c r="D36" s="37">
        <f>+PAM!A9</f>
        <v>42826</v>
      </c>
      <c r="E36" s="225">
        <f>'Salida Stata'!E6</f>
        <v>108.67765808105469</v>
      </c>
      <c r="F36" s="225">
        <f>'Salida Stata'!K6</f>
        <v>108.72787475585938</v>
      </c>
      <c r="G36" s="225">
        <f>'Salida Stata'!P6</f>
        <v>109.46977996826172</v>
      </c>
      <c r="H36" s="225">
        <f>'Salida Stata'!W6</f>
        <v>108.67162322998047</v>
      </c>
      <c r="I36" s="225">
        <f>'Salida Stata'!AC6</f>
        <v>108.83562469482422</v>
      </c>
      <c r="J36" s="225">
        <f>'Salida Stata'!AI6</f>
        <v>108.75130462646484</v>
      </c>
      <c r="K36" s="225">
        <f>'Salida Stata'!AO6</f>
        <v>108.86298370361328</v>
      </c>
      <c r="L36" s="225">
        <f>'Salida Stata'!AU6</f>
        <v>108.57110595703125</v>
      </c>
      <c r="M36" s="225">
        <f>'Salida Stata'!BA6</f>
        <v>108.78296661376953</v>
      </c>
      <c r="N36" s="225">
        <f>'Salida Stata'!BG6</f>
        <v>108.49466705322266</v>
      </c>
      <c r="O36" s="19" cm="1">
        <f t="array" ref="O36">+SUMPRODUCT($E$30:$N$30/100,$E36:$N36)/$D$14*100</f>
        <v>109.86817832871665</v>
      </c>
      <c r="Q36" s="24">
        <f t="shared" si="10"/>
        <v>2.8178590674918569E-2</v>
      </c>
      <c r="R36" s="24">
        <f t="shared" si="10"/>
        <v>2.8357366520524563E-2</v>
      </c>
      <c r="S36" s="24">
        <f t="shared" si="10"/>
        <v>2.818872425232799E-2</v>
      </c>
      <c r="T36" s="24">
        <f t="shared" si="10"/>
        <v>2.773574855949823E-2</v>
      </c>
      <c r="U36" s="24">
        <f t="shared" si="10"/>
        <v>2.826045165083646E-2</v>
      </c>
      <c r="V36" s="24">
        <f t="shared" si="10"/>
        <v>2.7852109583517359E-2</v>
      </c>
      <c r="W36" s="24">
        <f t="shared" si="10"/>
        <v>2.7790611154449252E-2</v>
      </c>
      <c r="X36" s="24">
        <f t="shared" si="10"/>
        <v>2.6915019448098487E-2</v>
      </c>
      <c r="Y36" s="24">
        <f t="shared" si="10"/>
        <v>2.7238563142740091E-2</v>
      </c>
      <c r="Z36" s="24">
        <f t="shared" si="10"/>
        <v>2.6276007704387982E-2</v>
      </c>
      <c r="AA36" s="24">
        <f t="shared" si="11"/>
        <v>2.7493403284001516E-2</v>
      </c>
      <c r="AB36" s="24">
        <f>+PAM!Y9</f>
        <v>2.7410207939508657E-2</v>
      </c>
      <c r="AQ36" s="24">
        <f t="shared" si="12"/>
        <v>1.9025829705305863E-3</v>
      </c>
      <c r="AT36" s="19">
        <f t="shared" si="8"/>
        <v>108.67765808105469</v>
      </c>
      <c r="AU36" s="19">
        <f t="shared" si="9"/>
        <v>108.49466705322266</v>
      </c>
      <c r="AV36" s="52">
        <f t="shared" si="13"/>
        <v>1.8299102783203569E-3</v>
      </c>
    </row>
    <row r="37" spans="4:49" x14ac:dyDescent="0.25">
      <c r="D37" s="37">
        <f>+PAM!A10</f>
        <v>42856</v>
      </c>
      <c r="E37" s="225">
        <f>'Salida Stata'!E7</f>
        <v>110.29759216308594</v>
      </c>
      <c r="F37" s="225">
        <f>'Salida Stata'!K7</f>
        <v>110.35541534423828</v>
      </c>
      <c r="G37" s="225">
        <f>'Salida Stata'!P7</f>
        <v>110.82777404785156</v>
      </c>
      <c r="H37" s="225">
        <f>'Salida Stata'!W7</f>
        <v>110.29116058349609</v>
      </c>
      <c r="I37" s="225">
        <f>'Salida Stata'!AC7</f>
        <v>110.45504760742188</v>
      </c>
      <c r="J37" s="225">
        <f>'Salida Stata'!AI7</f>
        <v>110.36616516113281</v>
      </c>
      <c r="K37" s="225">
        <f>'Salida Stata'!AO7</f>
        <v>110.45390319824219</v>
      </c>
      <c r="L37" s="225">
        <f>'Salida Stata'!AU7</f>
        <v>110.19293212890625</v>
      </c>
      <c r="M37" s="225">
        <f>'Salida Stata'!BA7</f>
        <v>110.40563201904297</v>
      </c>
      <c r="N37" s="225">
        <f>'Salida Stata'!BG7</f>
        <v>110.08911895751953</v>
      </c>
      <c r="O37" s="19" cm="1">
        <f t="array" ref="O37">+SUMPRODUCT($E$30:$N$30/100,$E37:$N37)/$D$14*100</f>
        <v>111.47890933862431</v>
      </c>
      <c r="Q37" s="24">
        <f t="shared" si="10"/>
        <v>1.4905861155225297E-2</v>
      </c>
      <c r="R37" s="24">
        <f t="shared" si="10"/>
        <v>1.4968935905658398E-2</v>
      </c>
      <c r="S37" s="24">
        <f t="shared" si="10"/>
        <v>1.2405196027465815E-2</v>
      </c>
      <c r="T37" s="24">
        <f t="shared" si="10"/>
        <v>1.4903038211624198E-2</v>
      </c>
      <c r="U37" s="24">
        <f t="shared" si="10"/>
        <v>1.4879529723273333E-2</v>
      </c>
      <c r="V37" s="24">
        <f t="shared" si="10"/>
        <v>1.484911413444312E-2</v>
      </c>
      <c r="W37" s="24">
        <f t="shared" si="10"/>
        <v>1.4613961885890259E-2</v>
      </c>
      <c r="X37" s="24">
        <f t="shared" si="10"/>
        <v>1.493791702294045E-2</v>
      </c>
      <c r="Y37" s="24">
        <f t="shared" si="10"/>
        <v>1.4916539379135063E-2</v>
      </c>
      <c r="Z37" s="24">
        <f t="shared" si="10"/>
        <v>1.4696131594327255E-2</v>
      </c>
      <c r="AA37" s="24">
        <f t="shared" si="11"/>
        <v>1.4660578107415834E-2</v>
      </c>
      <c r="AB37" s="24">
        <f>+PAM!Y10</f>
        <v>1.4719411223550916E-2</v>
      </c>
      <c r="AQ37" s="24">
        <f t="shared" si="12"/>
        <v>2.0972956089804207E-4</v>
      </c>
      <c r="AT37" s="19">
        <f t="shared" si="8"/>
        <v>110.29759216308594</v>
      </c>
      <c r="AU37" s="19">
        <f t="shared" si="9"/>
        <v>110.08911895751953</v>
      </c>
      <c r="AV37" s="52">
        <f t="shared" si="13"/>
        <v>2.0847320556640625E-3</v>
      </c>
    </row>
    <row r="38" spans="4:49" x14ac:dyDescent="0.25">
      <c r="D38" s="37">
        <f>+PAM!A11</f>
        <v>42887</v>
      </c>
      <c r="E38" s="225">
        <f>'Salida Stata'!E8</f>
        <v>111.30752563476563</v>
      </c>
      <c r="F38" s="225">
        <f>'Salida Stata'!K8</f>
        <v>111.39462280273438</v>
      </c>
      <c r="G38" s="225">
        <f>'Salida Stata'!P8</f>
        <v>112.35944366455078</v>
      </c>
      <c r="H38" s="225">
        <f>'Salida Stata'!W8</f>
        <v>111.36452484130859</v>
      </c>
      <c r="I38" s="225">
        <f>'Salida Stata'!AC8</f>
        <v>111.55499267578125</v>
      </c>
      <c r="J38" s="225">
        <f>'Salida Stata'!AI8</f>
        <v>111.46806335449219</v>
      </c>
      <c r="K38" s="225">
        <f>'Salida Stata'!AO8</f>
        <v>111.57413482666016</v>
      </c>
      <c r="L38" s="225">
        <f>'Salida Stata'!AU8</f>
        <v>111.31105804443359</v>
      </c>
      <c r="M38" s="225">
        <f>'Salida Stata'!BA8</f>
        <v>111.56539154052734</v>
      </c>
      <c r="N38" s="225">
        <f>'Salida Stata'!BG8</f>
        <v>111.28529357910156</v>
      </c>
      <c r="O38" s="19" cm="1">
        <f t="array" ref="O38">+SUMPRODUCT($E$30:$N$30/100,$E38:$N38)/$D$14*100</f>
        <v>112.64028494719179</v>
      </c>
      <c r="Q38" s="24">
        <f t="shared" si="10"/>
        <v>9.1564416944514004E-3</v>
      </c>
      <c r="R38" s="24">
        <f t="shared" si="10"/>
        <v>9.4169140250563999E-3</v>
      </c>
      <c r="S38" s="24">
        <f t="shared" si="10"/>
        <v>1.3820268699413774E-2</v>
      </c>
      <c r="T38" s="24">
        <f t="shared" si="10"/>
        <v>9.7320968619230008E-3</v>
      </c>
      <c r="U38" s="24">
        <f t="shared" si="10"/>
        <v>9.9583051402847289E-3</v>
      </c>
      <c r="V38" s="24">
        <f t="shared" si="10"/>
        <v>9.9840217493343264E-3</v>
      </c>
      <c r="W38" s="24">
        <f t="shared" si="10"/>
        <v>1.0142073715651234E-2</v>
      </c>
      <c r="X38" s="24">
        <f t="shared" si="10"/>
        <v>1.014698396644298E-2</v>
      </c>
      <c r="Y38" s="24">
        <f t="shared" si="10"/>
        <v>1.0504532244191456E-2</v>
      </c>
      <c r="Z38" s="24">
        <f t="shared" si="10"/>
        <v>1.0865511804519112E-2</v>
      </c>
      <c r="AA38" s="24">
        <f t="shared" si="11"/>
        <v>1.0417895326188864E-2</v>
      </c>
      <c r="AB38" s="24">
        <f>+PAM!Y11</f>
        <v>9.9728014505893192E-3</v>
      </c>
      <c r="AQ38" s="24">
        <f t="shared" si="12"/>
        <v>-1.7090701100677119E-3</v>
      </c>
      <c r="AT38" s="19">
        <f t="shared" si="8"/>
        <v>111.30752563476563</v>
      </c>
      <c r="AU38" s="19">
        <f t="shared" si="9"/>
        <v>111.28529357910156</v>
      </c>
      <c r="AV38" s="52">
        <f t="shared" si="13"/>
        <v>2.2232055664073158E-4</v>
      </c>
    </row>
    <row r="39" spans="4:49" x14ac:dyDescent="0.25">
      <c r="D39" s="37">
        <f>+PAM!A12</f>
        <v>42917</v>
      </c>
      <c r="E39" s="225">
        <f>'Salida Stata'!E9</f>
        <v>113.217529296875</v>
      </c>
      <c r="F39" s="225">
        <f>'Salida Stata'!K9</f>
        <v>113.35190582275391</v>
      </c>
      <c r="G39" s="225">
        <f>'Salida Stata'!P9</f>
        <v>114.08363342285156</v>
      </c>
      <c r="H39" s="225">
        <f>'Salida Stata'!W9</f>
        <v>113.42845916748047</v>
      </c>
      <c r="I39" s="225">
        <f>'Salida Stata'!AC9</f>
        <v>113.67596435546875</v>
      </c>
      <c r="J39" s="225">
        <f>'Salida Stata'!AI9</f>
        <v>113.60843658447266</v>
      </c>
      <c r="K39" s="225">
        <f>'Salida Stata'!AO9</f>
        <v>113.77318572998047</v>
      </c>
      <c r="L39" s="225">
        <f>'Salida Stata'!AU9</f>
        <v>113.53321838378906</v>
      </c>
      <c r="M39" s="225">
        <f>'Salida Stata'!BA9</f>
        <v>113.88331604003906</v>
      </c>
      <c r="N39" s="225">
        <f>'Salida Stata'!BG9</f>
        <v>113.73747253417969</v>
      </c>
      <c r="O39" s="19" cm="1">
        <f t="array" ref="O39">+SUMPRODUCT($E$30:$N$30/100,$E39:$N39)/$D$14*100</f>
        <v>114.83380657861409</v>
      </c>
      <c r="Q39" s="24">
        <f t="shared" si="10"/>
        <v>1.7159699231628744E-2</v>
      </c>
      <c r="R39" s="24">
        <f t="shared" si="10"/>
        <v>1.7570713655412407E-2</v>
      </c>
      <c r="S39" s="24">
        <f t="shared" si="10"/>
        <v>1.5345303448176084E-2</v>
      </c>
      <c r="T39" s="24">
        <f t="shared" si="10"/>
        <v>1.853313996636663E-2</v>
      </c>
      <c r="U39" s="24">
        <f t="shared" si="10"/>
        <v>1.9012790273330138E-2</v>
      </c>
      <c r="V39" s="24">
        <f t="shared" si="10"/>
        <v>1.920167234962733E-2</v>
      </c>
      <c r="W39" s="24">
        <f t="shared" si="10"/>
        <v>1.9709325165162328E-2</v>
      </c>
      <c r="X39" s="24">
        <f t="shared" si="10"/>
        <v>1.9963518255916801E-2</v>
      </c>
      <c r="Y39" s="24">
        <f t="shared" si="10"/>
        <v>2.0776375787375789E-2</v>
      </c>
      <c r="Z39" s="24">
        <f t="shared" si="10"/>
        <v>2.2035067493757499E-2</v>
      </c>
      <c r="AA39" s="24">
        <f t="shared" si="11"/>
        <v>1.9473686811522839E-2</v>
      </c>
      <c r="AB39" s="24">
        <f>+PAM!Y12</f>
        <v>1.9748653500897495E-2</v>
      </c>
      <c r="AQ39" s="24">
        <f t="shared" si="12"/>
        <v>-4.8753682621287542E-3</v>
      </c>
      <c r="AT39" s="19">
        <f t="shared" si="8"/>
        <v>113.217529296875</v>
      </c>
      <c r="AU39" s="19">
        <f t="shared" si="9"/>
        <v>113.73747253417969</v>
      </c>
      <c r="AV39" s="52">
        <f t="shared" si="13"/>
        <v>-5.199432373046875E-3</v>
      </c>
    </row>
    <row r="40" spans="4:49" x14ac:dyDescent="0.25">
      <c r="D40" s="37">
        <f>+PAM!A13</f>
        <v>42948</v>
      </c>
      <c r="E40" s="225">
        <f>'Salida Stata'!E10</f>
        <v>114.78810882568359</v>
      </c>
      <c r="F40" s="225">
        <f>'Salida Stata'!K10</f>
        <v>114.93164825439453</v>
      </c>
      <c r="G40" s="225">
        <f>'Salida Stata'!P10</f>
        <v>115.86652374267578</v>
      </c>
      <c r="H40" s="225">
        <f>'Salida Stata'!W10</f>
        <v>114.89389038085938</v>
      </c>
      <c r="I40" s="225">
        <f>'Salida Stata'!AC10</f>
        <v>115.18592834472656</v>
      </c>
      <c r="J40" s="225">
        <f>'Salida Stata'!AI10</f>
        <v>115.11360931396484</v>
      </c>
      <c r="K40" s="225">
        <f>'Salida Stata'!AO10</f>
        <v>115.30003356933594</v>
      </c>
      <c r="L40" s="225">
        <f>'Salida Stata'!AU10</f>
        <v>114.9609375</v>
      </c>
      <c r="M40" s="225">
        <f>'Salida Stata'!BA10</f>
        <v>115.31999969482422</v>
      </c>
      <c r="N40" s="225">
        <f>'Salida Stata'!BG10</f>
        <v>115.09611511230469</v>
      </c>
      <c r="O40" s="19" cm="1">
        <f t="array" ref="O40">+SUMPRODUCT($E$30:$N$30/100,$E40:$N40)/$D$14*100</f>
        <v>116.33920946592495</v>
      </c>
      <c r="Q40" s="24">
        <f t="shared" si="10"/>
        <v>1.3872229314334072E-2</v>
      </c>
      <c r="R40" s="24">
        <f t="shared" si="10"/>
        <v>1.393661994630091E-2</v>
      </c>
      <c r="S40" s="24">
        <f t="shared" si="10"/>
        <v>1.5627923711159619E-2</v>
      </c>
      <c r="T40" s="24">
        <f t="shared" si="10"/>
        <v>1.291943154420494E-2</v>
      </c>
      <c r="U40" s="24">
        <f t="shared" si="10"/>
        <v>1.3283054142704254E-2</v>
      </c>
      <c r="V40" s="24">
        <f t="shared" si="10"/>
        <v>1.3248776012977137E-2</v>
      </c>
      <c r="W40" s="24">
        <f t="shared" si="10"/>
        <v>1.342010272068106E-2</v>
      </c>
      <c r="X40" s="24">
        <f t="shared" si="10"/>
        <v>1.2575342587265226E-2</v>
      </c>
      <c r="Y40" s="24">
        <f t="shared" si="10"/>
        <v>1.2615400611271754E-2</v>
      </c>
      <c r="Z40" s="24">
        <f t="shared" si="10"/>
        <v>1.1945426145430815E-2</v>
      </c>
      <c r="AA40" s="24">
        <f t="shared" si="11"/>
        <v>1.310940507994296E-2</v>
      </c>
      <c r="AB40" s="24">
        <f>+PAM!Y13</f>
        <v>1.3204225352112742E-2</v>
      </c>
      <c r="AQ40" s="24">
        <f t="shared" si="12"/>
        <v>1.9268031689032572E-3</v>
      </c>
      <c r="AT40" s="19">
        <f t="shared" si="8"/>
        <v>114.78810882568359</v>
      </c>
      <c r="AU40" s="19">
        <f t="shared" si="9"/>
        <v>115.09611511230469</v>
      </c>
      <c r="AV40" s="52">
        <f t="shared" si="13"/>
        <v>-3.0800628662108753E-3</v>
      </c>
    </row>
    <row r="41" spans="4:49" x14ac:dyDescent="0.25">
      <c r="D41" s="37">
        <f>+PAM!A14</f>
        <v>42979</v>
      </c>
      <c r="E41" s="225">
        <f>'Salida Stata'!E11</f>
        <v>116.97536468505859</v>
      </c>
      <c r="F41" s="225">
        <f>'Salida Stata'!K11</f>
        <v>117.15655517578125</v>
      </c>
      <c r="G41" s="225">
        <f>'Salida Stata'!P11</f>
        <v>118.32405853271484</v>
      </c>
      <c r="H41" s="225">
        <f>'Salida Stata'!W11</f>
        <v>117.08114624023438</v>
      </c>
      <c r="I41" s="225">
        <f>'Salida Stata'!AC11</f>
        <v>117.43362426757813</v>
      </c>
      <c r="J41" s="225">
        <f>'Salida Stata'!AI11</f>
        <v>117.35291290283203</v>
      </c>
      <c r="K41" s="225">
        <f>'Salida Stata'!AO11</f>
        <v>117.56479644775391</v>
      </c>
      <c r="L41" s="225">
        <f>'Salida Stata'!AU11</f>
        <v>117.13710784912109</v>
      </c>
      <c r="M41" s="225">
        <f>'Salida Stata'!BA11</f>
        <v>117.57295989990234</v>
      </c>
      <c r="N41" s="225">
        <f>'Salida Stata'!BG11</f>
        <v>117.30897521972656</v>
      </c>
      <c r="O41" s="19" cm="1">
        <f t="array" ref="O41">+SUMPRODUCT($E$30:$N$30/100,$E41:$N41)/$D$14*100</f>
        <v>118.60340178559221</v>
      </c>
      <c r="Q41" s="24">
        <f t="shared" si="10"/>
        <v>1.9054725108299753E-2</v>
      </c>
      <c r="R41" s="24">
        <f t="shared" si="10"/>
        <v>1.9358522697438429E-2</v>
      </c>
      <c r="S41" s="24">
        <f t="shared" si="10"/>
        <v>2.1210050242785661E-2</v>
      </c>
      <c r="T41" s="24">
        <f t="shared" si="10"/>
        <v>1.9037181630150224E-2</v>
      </c>
      <c r="U41" s="24">
        <f t="shared" si="10"/>
        <v>1.9513632916380974E-2</v>
      </c>
      <c r="V41" s="24">
        <f t="shared" si="10"/>
        <v>1.9452987376667563E-2</v>
      </c>
      <c r="W41" s="24">
        <f t="shared" si="10"/>
        <v>1.9642343616977698E-2</v>
      </c>
      <c r="X41" s="24">
        <f t="shared" si="10"/>
        <v>1.8929650335542059E-2</v>
      </c>
      <c r="Y41" s="24">
        <f t="shared" si="10"/>
        <v>1.9536595655915923E-2</v>
      </c>
      <c r="Z41" s="24">
        <f t="shared" si="10"/>
        <v>1.9226192867263014E-2</v>
      </c>
      <c r="AA41" s="24">
        <f t="shared" si="11"/>
        <v>1.9461988181468826E-2</v>
      </c>
      <c r="AB41" s="24">
        <f>+PAM!Y14</f>
        <v>1.9113814074717572E-2</v>
      </c>
      <c r="AQ41" s="24">
        <f t="shared" si="12"/>
        <v>-1.7146775896326183E-4</v>
      </c>
      <c r="AT41" s="19">
        <f t="shared" si="8"/>
        <v>116.97536468505859</v>
      </c>
      <c r="AU41" s="19">
        <f t="shared" si="9"/>
        <v>117.30897521972656</v>
      </c>
      <c r="AV41" s="52">
        <f t="shared" si="13"/>
        <v>-3.3361053466796076E-3</v>
      </c>
    </row>
    <row r="42" spans="4:49" x14ac:dyDescent="0.25">
      <c r="D42" s="37">
        <f>+PAM!A15</f>
        <v>43009</v>
      </c>
      <c r="E42" s="225">
        <f>'Salida Stata'!E12</f>
        <v>118.97615051269531</v>
      </c>
      <c r="F42" s="225">
        <f>'Salida Stata'!K12</f>
        <v>119.15012359619141</v>
      </c>
      <c r="G42" s="225">
        <f>'Salida Stata'!P12</f>
        <v>119.94839477539063</v>
      </c>
      <c r="H42" s="225">
        <f>'Salida Stata'!W12</f>
        <v>119.12443542480469</v>
      </c>
      <c r="I42" s="225">
        <f>'Salida Stata'!AC12</f>
        <v>119.45645141601563</v>
      </c>
      <c r="J42" s="225">
        <f>'Salida Stata'!AI12</f>
        <v>119.34246063232422</v>
      </c>
      <c r="K42" s="225">
        <f>'Salida Stata'!AO12</f>
        <v>119.53861236572266</v>
      </c>
      <c r="L42" s="225">
        <f>'Salida Stata'!AU12</f>
        <v>119.12548828125</v>
      </c>
      <c r="M42" s="225">
        <f>'Salida Stata'!BA12</f>
        <v>119.54161071777344</v>
      </c>
      <c r="N42" s="225">
        <f>'Salida Stata'!BG12</f>
        <v>119.26058959960938</v>
      </c>
      <c r="O42" s="19" cm="1">
        <f t="array" ref="O42">+SUMPRODUCT($E$30:$N$30/100,$E42:$N42)/$D$14*100</f>
        <v>120.58376056586557</v>
      </c>
      <c r="Q42" s="24">
        <f t="shared" si="10"/>
        <v>1.7104335028350404E-2</v>
      </c>
      <c r="R42" s="24">
        <f t="shared" si="10"/>
        <v>1.7016277214868758E-2</v>
      </c>
      <c r="S42" s="24">
        <f t="shared" si="10"/>
        <v>1.3727861119864126E-2</v>
      </c>
      <c r="T42" s="24">
        <f t="shared" si="10"/>
        <v>1.74519062221834E-2</v>
      </c>
      <c r="U42" s="24">
        <f t="shared" si="10"/>
        <v>1.7225280757991346E-2</v>
      </c>
      <c r="V42" s="24">
        <f t="shared" si="10"/>
        <v>1.695354363414503E-2</v>
      </c>
      <c r="W42" s="24">
        <f t="shared" si="10"/>
        <v>1.6789174800688977E-2</v>
      </c>
      <c r="X42" s="24">
        <f t="shared" si="10"/>
        <v>1.6974812411196361E-2</v>
      </c>
      <c r="Y42" s="24">
        <f t="shared" si="10"/>
        <v>1.6744078056273537E-2</v>
      </c>
      <c r="Z42" s="24">
        <f t="shared" si="10"/>
        <v>1.6636530804461591E-2</v>
      </c>
      <c r="AA42" s="24">
        <f t="shared" si="11"/>
        <v>1.6697318546169404E-2</v>
      </c>
      <c r="AB42" s="24">
        <f>+PAM!Y15</f>
        <v>1.7050298380221651E-2</v>
      </c>
      <c r="AQ42" s="24">
        <f t="shared" si="12"/>
        <v>4.6780422388881249E-4</v>
      </c>
      <c r="AT42" s="19">
        <f t="shared" si="8"/>
        <v>118.97615051269531</v>
      </c>
      <c r="AU42" s="19">
        <f t="shared" si="9"/>
        <v>119.26058959960938</v>
      </c>
      <c r="AV42" s="52">
        <f t="shared" si="13"/>
        <v>-2.8443908691404562E-3</v>
      </c>
    </row>
    <row r="43" spans="4:49" x14ac:dyDescent="0.25">
      <c r="D43" s="37">
        <f>+PAM!A16</f>
        <v>43040</v>
      </c>
      <c r="E43" s="225">
        <f>'Salida Stata'!E13</f>
        <v>120.79959106445313</v>
      </c>
      <c r="F43" s="225">
        <f>'Salida Stata'!K13</f>
        <v>121.01521301269531</v>
      </c>
      <c r="G43" s="225">
        <f>'Salida Stata'!P13</f>
        <v>121.27030944824219</v>
      </c>
      <c r="H43" s="225">
        <f>'Salida Stata'!W13</f>
        <v>121.03357696533203</v>
      </c>
      <c r="I43" s="225">
        <f>'Salida Stata'!AC13</f>
        <v>121.38346862792969</v>
      </c>
      <c r="J43" s="225">
        <f>'Salida Stata'!AI13</f>
        <v>121.26533508300781</v>
      </c>
      <c r="K43" s="225">
        <f>'Salida Stata'!AO13</f>
        <v>121.49678039550781</v>
      </c>
      <c r="L43" s="225">
        <f>'Salida Stata'!AU13</f>
        <v>121.09474182128906</v>
      </c>
      <c r="M43" s="225">
        <f>'Salida Stata'!BA13</f>
        <v>121.52799987792969</v>
      </c>
      <c r="N43" s="225">
        <f>'Salida Stata'!BG13</f>
        <v>121.25402069091797</v>
      </c>
      <c r="O43" s="19" cm="1">
        <f t="array" ref="O43">+SUMPRODUCT($E$30:$N$30/100,$E43:$N43)/$D$14*100</f>
        <v>122.50345739752559</v>
      </c>
      <c r="Q43" s="24">
        <f t="shared" si="10"/>
        <v>1.5326101440500395E-2</v>
      </c>
      <c r="R43" s="24">
        <f t="shared" si="10"/>
        <v>1.5653273032471438E-2</v>
      </c>
      <c r="S43" s="24">
        <f t="shared" si="10"/>
        <v>1.1020694985763857E-2</v>
      </c>
      <c r="T43" s="24">
        <f t="shared" si="10"/>
        <v>1.6026447753722639E-2</v>
      </c>
      <c r="U43" s="24">
        <f t="shared" si="10"/>
        <v>1.6131545756395305E-2</v>
      </c>
      <c r="V43" s="24">
        <f t="shared" si="10"/>
        <v>1.6112240693676227E-2</v>
      </c>
      <c r="W43" s="24">
        <f t="shared" si="10"/>
        <v>1.6381050365502192E-2</v>
      </c>
      <c r="X43" s="24">
        <f t="shared" si="10"/>
        <v>1.6530916837794951E-2</v>
      </c>
      <c r="Y43" s="24">
        <f t="shared" si="10"/>
        <v>1.6616717377565982E-2</v>
      </c>
      <c r="Z43" s="24">
        <f t="shared" si="10"/>
        <v>1.6714918968630643E-2</v>
      </c>
      <c r="AA43" s="24">
        <f t="shared" si="11"/>
        <v>1.5920027893071342E-2</v>
      </c>
      <c r="AB43" s="24">
        <f>+PAM!Y16</f>
        <v>1.5926236378876801E-2</v>
      </c>
      <c r="AQ43" s="24">
        <f t="shared" si="12"/>
        <v>-1.3888175281302484E-3</v>
      </c>
      <c r="AT43" s="19">
        <f t="shared" si="8"/>
        <v>120.79959106445313</v>
      </c>
      <c r="AU43" s="19">
        <f t="shared" si="9"/>
        <v>121.25402069091797</v>
      </c>
      <c r="AV43" s="52">
        <f t="shared" si="13"/>
        <v>-4.544296264648473E-3</v>
      </c>
    </row>
    <row r="44" spans="4:49" x14ac:dyDescent="0.25">
      <c r="D44" s="37">
        <f>+PAM!A17</f>
        <v>43070</v>
      </c>
      <c r="E44" s="225">
        <f>'Salida Stata'!E14</f>
        <v>124.28070068359375</v>
      </c>
      <c r="F44" s="225">
        <f>'Salida Stata'!K14</f>
        <v>124.72406005859375</v>
      </c>
      <c r="G44" s="225">
        <f>'Salida Stata'!P14</f>
        <v>125.44364166259766</v>
      </c>
      <c r="H44" s="225">
        <f>'Salida Stata'!W14</f>
        <v>124.56526184082031</v>
      </c>
      <c r="I44" s="225">
        <f>'Salida Stata'!AC14</f>
        <v>125.27440643310547</v>
      </c>
      <c r="J44" s="225">
        <f>'Salida Stata'!AI14</f>
        <v>125.16993713378906</v>
      </c>
      <c r="K44" s="225">
        <f>'Salida Stata'!AO14</f>
        <v>125.6090087890625</v>
      </c>
      <c r="L44" s="225">
        <f>'Salida Stata'!AU14</f>
        <v>124.8984375</v>
      </c>
      <c r="M44" s="225">
        <f>'Salida Stata'!BA14</f>
        <v>125.60926818847656</v>
      </c>
      <c r="N44" s="225">
        <f>'Salida Stata'!BG14</f>
        <v>125.2696533203125</v>
      </c>
      <c r="O44" s="19" cm="1">
        <f t="array" ref="O44">+SUMPRODUCT($E$30:$N$30/100,$E44:$N44)/$D$14*100</f>
        <v>126.45792168409019</v>
      </c>
      <c r="Q44" s="24">
        <f t="shared" si="10"/>
        <v>2.8817230161675589E-2</v>
      </c>
      <c r="R44" s="24">
        <f t="shared" si="10"/>
        <v>3.0647775214091011E-2</v>
      </c>
      <c r="S44" s="24">
        <f t="shared" si="10"/>
        <v>3.4413470480477715E-2</v>
      </c>
      <c r="T44" s="24">
        <f t="shared" si="10"/>
        <v>2.9179381160484574E-2</v>
      </c>
      <c r="U44" s="24">
        <f t="shared" si="10"/>
        <v>3.2054923534130308E-2</v>
      </c>
      <c r="V44" s="24">
        <f t="shared" si="10"/>
        <v>3.219883116727873E-2</v>
      </c>
      <c r="W44" s="24">
        <f t="shared" si="10"/>
        <v>3.3846398070534578E-2</v>
      </c>
      <c r="X44" s="24">
        <f t="shared" si="10"/>
        <v>3.1410907042721981E-2</v>
      </c>
      <c r="Y44" s="24">
        <f t="shared" si="10"/>
        <v>3.3582946437416439E-2</v>
      </c>
      <c r="Z44" s="24">
        <f t="shared" si="10"/>
        <v>3.3117521435685582E-2</v>
      </c>
      <c r="AA44" s="24">
        <f t="shared" si="11"/>
        <v>3.2280430043148067E-2</v>
      </c>
      <c r="AB44" s="24">
        <f>+PAM!Y17</f>
        <v>3.1353135313531233E-2</v>
      </c>
      <c r="AD44" s="24">
        <f t="shared" ref="AD44:AD60" si="14">+E44/E32-1</f>
        <v>0.24280700683593759</v>
      </c>
      <c r="AE44" s="24">
        <f t="shared" ref="AE44:AN59" si="15">+F44/F32-1</f>
        <v>0.24724060058593755</v>
      </c>
      <c r="AF44" s="24">
        <f t="shared" si="15"/>
        <v>0.25443641662597649</v>
      </c>
      <c r="AG44" s="24">
        <f t="shared" si="15"/>
        <v>0.24565261840820307</v>
      </c>
      <c r="AH44" s="24">
        <f t="shared" si="15"/>
        <v>0.25274406433105479</v>
      </c>
      <c r="AI44" s="24">
        <f t="shared" si="15"/>
        <v>0.25169937133789055</v>
      </c>
      <c r="AJ44" s="24">
        <f t="shared" si="15"/>
        <v>0.25609008789062493</v>
      </c>
      <c r="AK44" s="24">
        <f t="shared" si="15"/>
        <v>0.24898437500000004</v>
      </c>
      <c r="AL44" s="24">
        <f t="shared" si="15"/>
        <v>0.25609268188476553</v>
      </c>
      <c r="AM44" s="24">
        <f t="shared" si="15"/>
        <v>0.25269653320312502</v>
      </c>
      <c r="AN44" s="24">
        <f t="shared" si="15"/>
        <v>0.2517643425570939</v>
      </c>
      <c r="AO44" s="24">
        <f>+PAM!AV17</f>
        <v>0.25</v>
      </c>
      <c r="AQ44" s="24">
        <f t="shared" si="12"/>
        <v>-4.300291274009993E-3</v>
      </c>
      <c r="AR44" s="24">
        <f>+AD44-AM44</f>
        <v>-9.8895263671874289E-3</v>
      </c>
      <c r="AT44" s="19">
        <f t="shared" si="8"/>
        <v>124.28070068359375</v>
      </c>
      <c r="AU44" s="19">
        <f t="shared" si="9"/>
        <v>125.2696533203125</v>
      </c>
      <c r="AV44" s="52">
        <f t="shared" si="13"/>
        <v>-9.8895263671874289E-3</v>
      </c>
    </row>
    <row r="45" spans="4:49" x14ac:dyDescent="0.25">
      <c r="D45" s="37">
        <f>+PAM!A18</f>
        <v>43101</v>
      </c>
      <c r="E45" s="225">
        <f>'Salida Stata'!E15</f>
        <v>126.62486267089844</v>
      </c>
      <c r="F45" s="225">
        <f>'Salida Stata'!K15</f>
        <v>127.02006530761719</v>
      </c>
      <c r="G45" s="225">
        <f>'Salida Stata'!P15</f>
        <v>127.28089904785156</v>
      </c>
      <c r="H45" s="225">
        <f>'Salida Stata'!W15</f>
        <v>126.88524627685547</v>
      </c>
      <c r="I45" s="225">
        <f>'Salida Stata'!AC15</f>
        <v>127.60702514648438</v>
      </c>
      <c r="J45" s="225">
        <f>'Salida Stata'!AI15</f>
        <v>127.50528717041016</v>
      </c>
      <c r="K45" s="225">
        <f>'Salida Stata'!AO15</f>
        <v>127.97052764892578</v>
      </c>
      <c r="L45" s="225">
        <f>'Salida Stata'!AU15</f>
        <v>127.22392272949219</v>
      </c>
      <c r="M45" s="225">
        <f>'Salida Stata'!BA15</f>
        <v>127.98332977294922</v>
      </c>
      <c r="N45" s="225">
        <f>'Salida Stata'!BG15</f>
        <v>127.64710998535156</v>
      </c>
      <c r="O45" s="19" cm="1">
        <f t="array" ref="O45">+SUMPRODUCT($E$30:$N$30/100,$E45:$N45)/$D$14*100</f>
        <v>128.79124227535274</v>
      </c>
      <c r="Q45" s="24">
        <f t="shared" si="10"/>
        <v>1.8861834334782834E-2</v>
      </c>
      <c r="R45" s="24">
        <f t="shared" si="10"/>
        <v>1.8408679511754178E-2</v>
      </c>
      <c r="S45" s="24">
        <f t="shared" si="10"/>
        <v>1.4646078198172319E-2</v>
      </c>
      <c r="T45" s="24">
        <f t="shared" si="10"/>
        <v>1.8624650257628161E-2</v>
      </c>
      <c r="U45" s="24">
        <f t="shared" si="10"/>
        <v>1.8620073962389849E-2</v>
      </c>
      <c r="V45" s="24">
        <f t="shared" si="10"/>
        <v>1.8657435563979918E-2</v>
      </c>
      <c r="W45" s="24">
        <f t="shared" si="10"/>
        <v>1.8800553261502317E-2</v>
      </c>
      <c r="X45" s="24">
        <f t="shared" si="10"/>
        <v>1.8619009781384976E-2</v>
      </c>
      <c r="Y45" s="24">
        <f t="shared" si="10"/>
        <v>1.8900369524567084E-2</v>
      </c>
      <c r="Z45" s="24">
        <f t="shared" si="10"/>
        <v>1.8978711938796078E-2</v>
      </c>
      <c r="AA45" s="24">
        <f t="shared" si="11"/>
        <v>1.8451359631637132E-2</v>
      </c>
      <c r="AB45" s="24">
        <f>+PAM!Y18</f>
        <v>1.8399999999999972E-2</v>
      </c>
      <c r="AD45" s="24">
        <f t="shared" si="14"/>
        <v>0.24595125265329032</v>
      </c>
      <c r="AE45" s="24">
        <f t="shared" si="15"/>
        <v>0.24940088129397342</v>
      </c>
      <c r="AF45" s="24">
        <f t="shared" si="15"/>
        <v>0.25862611250376188</v>
      </c>
      <c r="AG45" s="24">
        <f t="shared" si="15"/>
        <v>0.24746523699479983</v>
      </c>
      <c r="AH45" s="24">
        <f t="shared" si="15"/>
        <v>0.25376322935947071</v>
      </c>
      <c r="AI45" s="24">
        <f t="shared" si="15"/>
        <v>0.25282110845506445</v>
      </c>
      <c r="AJ45" s="24">
        <f t="shared" si="15"/>
        <v>0.25669950289751053</v>
      </c>
      <c r="AK45" s="24">
        <f t="shared" si="15"/>
        <v>0.24975466562502291</v>
      </c>
      <c r="AL45" s="24">
        <f t="shared" si="15"/>
        <v>0.25613123825257378</v>
      </c>
      <c r="AM45" s="24">
        <f t="shared" si="15"/>
        <v>0.25237197815264278</v>
      </c>
      <c r="AN45" s="24">
        <f t="shared" si="15"/>
        <v>0.25282898405753707</v>
      </c>
      <c r="AO45" s="24">
        <f>+PAM!AV18</f>
        <v>0.25049115913555986</v>
      </c>
      <c r="AQ45" s="24">
        <f t="shared" si="12"/>
        <v>-1.1687760401324354E-4</v>
      </c>
      <c r="AR45" s="24">
        <f t="shared" ref="AR45:AR108" si="16">+AD45-AM45</f>
        <v>-6.4207254993524643E-3</v>
      </c>
      <c r="AT45" s="19">
        <f t="shared" si="8"/>
        <v>126.62486267089844</v>
      </c>
      <c r="AU45" s="19">
        <f t="shared" si="9"/>
        <v>127.64710998535156</v>
      </c>
      <c r="AV45" s="52">
        <f t="shared" si="13"/>
        <v>-1.0222473144531286E-2</v>
      </c>
    </row>
    <row r="46" spans="4:49" x14ac:dyDescent="0.25">
      <c r="D46" s="37">
        <f>+PAM!A19</f>
        <v>43132</v>
      </c>
      <c r="E46" s="225">
        <f>'Salida Stata'!E16</f>
        <v>129.33427429199219</v>
      </c>
      <c r="F46" s="225">
        <f>'Salida Stata'!K16</f>
        <v>129.85459899902344</v>
      </c>
      <c r="G46" s="225">
        <f>'Salida Stata'!P16</f>
        <v>130.58271789550781</v>
      </c>
      <c r="H46" s="225">
        <f>'Salida Stata'!W16</f>
        <v>129.73443603515625</v>
      </c>
      <c r="I46" s="225">
        <f>'Salida Stata'!AC16</f>
        <v>130.56443786621094</v>
      </c>
      <c r="J46" s="225">
        <f>'Salida Stata'!AI16</f>
        <v>130.45498657226563</v>
      </c>
      <c r="K46" s="225">
        <f>'Salida Stata'!AO16</f>
        <v>131.03372192382813</v>
      </c>
      <c r="L46" s="225">
        <f>'Salida Stata'!AU16</f>
        <v>130.21502685546875</v>
      </c>
      <c r="M46" s="225">
        <f>'Salida Stata'!BA16</f>
        <v>131.03077697753906</v>
      </c>
      <c r="N46" s="225">
        <f>'Salida Stata'!BG16</f>
        <v>130.65208435058594</v>
      </c>
      <c r="O46" s="19" cm="1">
        <f t="array" ref="O46">+SUMPRODUCT($E$30:$N$30/100,$E46:$N46)/$D$14*100</f>
        <v>131.81180786817021</v>
      </c>
      <c r="Q46" s="24">
        <f t="shared" si="10"/>
        <v>2.1397153481110376E-2</v>
      </c>
      <c r="R46" s="24">
        <f t="shared" si="10"/>
        <v>2.2315637175446046E-2</v>
      </c>
      <c r="S46" s="24">
        <f t="shared" si="10"/>
        <v>2.5941196773090924E-2</v>
      </c>
      <c r="T46" s="24">
        <f t="shared" si="10"/>
        <v>2.245485461788066E-2</v>
      </c>
      <c r="U46" s="24">
        <f t="shared" si="10"/>
        <v>2.3175939697141601E-2</v>
      </c>
      <c r="V46" s="24">
        <f t="shared" si="10"/>
        <v>2.313393795124119E-2</v>
      </c>
      <c r="W46" s="24">
        <f t="shared" si="10"/>
        <v>2.3936716767363198E-2</v>
      </c>
      <c r="X46" s="24">
        <f t="shared" si="10"/>
        <v>2.3510547873424326E-2</v>
      </c>
      <c r="Y46" s="24">
        <f t="shared" si="10"/>
        <v>2.3811282375573617E-2</v>
      </c>
      <c r="Z46" s="24">
        <f t="shared" si="10"/>
        <v>2.3541264393523775E-2</v>
      </c>
      <c r="AA46" s="24">
        <f t="shared" si="11"/>
        <v>2.3453190911533861E-2</v>
      </c>
      <c r="AB46" s="24">
        <f>+PAM!Y19</f>
        <v>2.3566378633150142E-2</v>
      </c>
      <c r="AD46" s="24">
        <f t="shared" si="14"/>
        <v>0.25114365813399009</v>
      </c>
      <c r="AE46" s="24">
        <f t="shared" si="15"/>
        <v>0.25587163065101759</v>
      </c>
      <c r="AF46" s="24">
        <f t="shared" si="15"/>
        <v>0.25911702294745731</v>
      </c>
      <c r="AG46" s="24">
        <f t="shared" si="15"/>
        <v>0.25417127113183069</v>
      </c>
      <c r="AH46" s="24">
        <f t="shared" si="15"/>
        <v>0.26089702192434538</v>
      </c>
      <c r="AI46" s="24">
        <f t="shared" si="15"/>
        <v>0.26030263928027919</v>
      </c>
      <c r="AJ46" s="24">
        <f t="shared" si="15"/>
        <v>0.26489939120806705</v>
      </c>
      <c r="AK46" s="24">
        <f t="shared" si="15"/>
        <v>0.257979516527306</v>
      </c>
      <c r="AL46" s="24">
        <f t="shared" si="15"/>
        <v>0.26444110260041964</v>
      </c>
      <c r="AM46" s="24">
        <f t="shared" si="15"/>
        <v>0.26102877258083135</v>
      </c>
      <c r="AN46" s="24">
        <f t="shared" si="15"/>
        <v>0.2600155390100598</v>
      </c>
      <c r="AO46" s="24">
        <f>+PAM!AV19</f>
        <v>0.25893719806763293</v>
      </c>
      <c r="AQ46" s="24">
        <f t="shared" si="12"/>
        <v>-2.1441109124133995E-3</v>
      </c>
      <c r="AR46" s="24">
        <f t="shared" si="16"/>
        <v>-9.8851144468412588E-3</v>
      </c>
      <c r="AT46" s="19">
        <f t="shared" si="8"/>
        <v>129.33427429199219</v>
      </c>
      <c r="AU46" s="19">
        <f t="shared" si="9"/>
        <v>130.65208435058594</v>
      </c>
      <c r="AV46" s="52">
        <f t="shared" si="13"/>
        <v>-1.3178100585937491E-2</v>
      </c>
    </row>
    <row r="47" spans="4:49" x14ac:dyDescent="0.25">
      <c r="D47" s="37">
        <f>+PAM!A20</f>
        <v>43160</v>
      </c>
      <c r="E47" s="225">
        <f>'Salida Stata'!E17</f>
        <v>131.80780029296875</v>
      </c>
      <c r="F47" s="225">
        <f>'Salida Stata'!K17</f>
        <v>132.38420104980469</v>
      </c>
      <c r="G47" s="225">
        <f>'Salida Stata'!P17</f>
        <v>133.88328552246094</v>
      </c>
      <c r="H47" s="225">
        <f>'Salida Stata'!W17</f>
        <v>132.24964904785156</v>
      </c>
      <c r="I47" s="225">
        <f>'Salida Stata'!AC17</f>
        <v>132.9915771484375</v>
      </c>
      <c r="J47" s="225">
        <f>'Salida Stata'!AI17</f>
        <v>132.9412841796875</v>
      </c>
      <c r="K47" s="225">
        <f>'Salida Stata'!AO17</f>
        <v>133.49667358398438</v>
      </c>
      <c r="L47" s="225">
        <f>'Salida Stata'!AU17</f>
        <v>132.74647521972656</v>
      </c>
      <c r="M47" s="225">
        <f>'Salida Stata'!BA17</f>
        <v>133.50408935546875</v>
      </c>
      <c r="N47" s="225">
        <f>'Salida Stata'!BG17</f>
        <v>133.06199645996094</v>
      </c>
      <c r="O47" s="19" cm="1">
        <f t="array" ref="O47">+SUMPRODUCT($E$30:$N$30/100,$E47:$N47)/$D$14*100</f>
        <v>134.37136033632873</v>
      </c>
      <c r="Q47" s="24">
        <f t="shared" si="10"/>
        <v>1.9125061894979201E-2</v>
      </c>
      <c r="R47" s="24">
        <f t="shared" si="10"/>
        <v>1.9480265391295548E-2</v>
      </c>
      <c r="S47" s="24">
        <f t="shared" si="10"/>
        <v>2.5275684869679571E-2</v>
      </c>
      <c r="T47" s="24">
        <f t="shared" si="10"/>
        <v>1.9387396974645421E-2</v>
      </c>
      <c r="U47" s="24">
        <f t="shared" si="10"/>
        <v>1.8589589339125023E-2</v>
      </c>
      <c r="V47" s="24">
        <f t="shared" si="10"/>
        <v>1.9058662859503528E-2</v>
      </c>
      <c r="W47" s="24">
        <f t="shared" si="10"/>
        <v>1.8796319176433096E-2</v>
      </c>
      <c r="X47" s="24">
        <f t="shared" si="10"/>
        <v>1.9440524073059295E-2</v>
      </c>
      <c r="Y47" s="24">
        <f t="shared" si="10"/>
        <v>1.887581249978898E-2</v>
      </c>
      <c r="Z47" s="24">
        <f t="shared" si="10"/>
        <v>1.8445263398235268E-2</v>
      </c>
      <c r="AA47" s="24">
        <f t="shared" si="11"/>
        <v>1.9418233537305207E-2</v>
      </c>
      <c r="AB47" s="24">
        <f>+PAM!Y20</f>
        <v>1.9186492709132752E-2</v>
      </c>
      <c r="AD47" s="24">
        <f t="shared" si="14"/>
        <v>0.2470084536060746</v>
      </c>
      <c r="AE47" s="24">
        <f t="shared" si="15"/>
        <v>0.25210088642116379</v>
      </c>
      <c r="AF47" s="24">
        <f t="shared" si="15"/>
        <v>0.25749119601738379</v>
      </c>
      <c r="AG47" s="24">
        <f t="shared" si="15"/>
        <v>0.25071925881960588</v>
      </c>
      <c r="AH47" s="24">
        <f t="shared" si="15"/>
        <v>0.25648177761516244</v>
      </c>
      <c r="AI47" s="24">
        <f t="shared" si="15"/>
        <v>0.25648128879164833</v>
      </c>
      <c r="AJ47" s="24">
        <f t="shared" si="15"/>
        <v>0.26036071272420291</v>
      </c>
      <c r="AK47" s="24">
        <f t="shared" si="15"/>
        <v>0.25557668387280308</v>
      </c>
      <c r="AL47" s="24">
        <f t="shared" si="15"/>
        <v>0.26068035458257777</v>
      </c>
      <c r="AM47" s="24">
        <f t="shared" si="15"/>
        <v>0.25866402665777755</v>
      </c>
      <c r="AN47" s="24">
        <f t="shared" si="15"/>
        <v>0.25664854406517978</v>
      </c>
      <c r="AO47" s="24">
        <f>+PAM!AV20</f>
        <v>0.25519848771266562</v>
      </c>
      <c r="AQ47" s="24">
        <f t="shared" si="12"/>
        <v>6.79798496743933E-4</v>
      </c>
      <c r="AR47" s="24">
        <f t="shared" si="16"/>
        <v>-1.165557305170295E-2</v>
      </c>
      <c r="AT47" s="19">
        <f t="shared" si="8"/>
        <v>131.80780029296875</v>
      </c>
      <c r="AU47" s="19">
        <f t="shared" si="9"/>
        <v>133.06199645996094</v>
      </c>
      <c r="AV47" s="52">
        <f t="shared" si="13"/>
        <v>-1.2541961669921831E-2</v>
      </c>
    </row>
    <row r="48" spans="4:49" x14ac:dyDescent="0.25">
      <c r="D48" s="37">
        <f>+PAM!A21</f>
        <v>43191</v>
      </c>
      <c r="E48" s="225">
        <f>'Salida Stata'!E18</f>
        <v>135.49171447753906</v>
      </c>
      <c r="F48" s="225">
        <f>'Salida Stata'!K18</f>
        <v>136.18203735351563</v>
      </c>
      <c r="G48" s="225">
        <f>'Salida Stata'!P18</f>
        <v>137.16873168945313</v>
      </c>
      <c r="H48" s="225">
        <f>'Salida Stata'!W18</f>
        <v>136.03022766113281</v>
      </c>
      <c r="I48" s="225">
        <f>'Salida Stata'!AC18</f>
        <v>136.92665100097656</v>
      </c>
      <c r="J48" s="225">
        <f>'Salida Stata'!AI18</f>
        <v>136.845947265625</v>
      </c>
      <c r="K48" s="225">
        <f>'Salida Stata'!AO18</f>
        <v>137.49151611328125</v>
      </c>
      <c r="L48" s="225">
        <f>'Salida Stata'!AU18</f>
        <v>136.60609436035156</v>
      </c>
      <c r="M48" s="225">
        <f>'Salida Stata'!BA18</f>
        <v>137.51119995117188</v>
      </c>
      <c r="N48" s="225">
        <f>'Salida Stata'!BG18</f>
        <v>137.00053405761719</v>
      </c>
      <c r="O48" s="19" cm="1">
        <f t="array" ref="O48">+SUMPRODUCT($E$30:$N$30/100,$E48:$N48)/$D$14*100</f>
        <v>138.27114183831753</v>
      </c>
      <c r="Q48" s="24">
        <f t="shared" si="10"/>
        <v>2.7949136366604233E-2</v>
      </c>
      <c r="R48" s="24">
        <f t="shared" si="10"/>
        <v>2.8687987490910283E-2</v>
      </c>
      <c r="S48" s="24">
        <f t="shared" si="10"/>
        <v>2.4539629081936409E-2</v>
      </c>
      <c r="T48" s="24">
        <f t="shared" si="10"/>
        <v>2.8586681632049693E-2</v>
      </c>
      <c r="U48" s="24">
        <f t="shared" si="10"/>
        <v>2.9588895303850338E-2</v>
      </c>
      <c r="V48" s="24">
        <f t="shared" si="10"/>
        <v>2.9371335699298839E-2</v>
      </c>
      <c r="W48" s="24">
        <f t="shared" si="10"/>
        <v>2.9924659709095192E-2</v>
      </c>
      <c r="X48" s="24">
        <f t="shared" si="10"/>
        <v>2.9075115811824093E-2</v>
      </c>
      <c r="Y48" s="24">
        <f t="shared" si="10"/>
        <v>3.0014890293238672E-2</v>
      </c>
      <c r="Z48" s="24">
        <f t="shared" si="10"/>
        <v>2.9599267277200303E-2</v>
      </c>
      <c r="AA48" s="24">
        <f t="shared" si="11"/>
        <v>2.902241587960197E-2</v>
      </c>
      <c r="AB48" s="24">
        <f>+PAM!Y21</f>
        <v>2.8614457831325213E-2</v>
      </c>
      <c r="AD48" s="24">
        <f t="shared" si="14"/>
        <v>0.24673016395408287</v>
      </c>
      <c r="AE48" s="24">
        <f t="shared" si="15"/>
        <v>0.2525034418202563</v>
      </c>
      <c r="AF48" s="24">
        <f t="shared" si="15"/>
        <v>0.25302829446831887</v>
      </c>
      <c r="AG48" s="24">
        <f t="shared" si="15"/>
        <v>0.25175481526813726</v>
      </c>
      <c r="AH48" s="24">
        <f t="shared" si="15"/>
        <v>0.25810506794002208</v>
      </c>
      <c r="AI48" s="24">
        <f t="shared" si="15"/>
        <v>0.25833844233555303</v>
      </c>
      <c r="AJ48" s="24">
        <f t="shared" si="15"/>
        <v>0.26297765719531485</v>
      </c>
      <c r="AK48" s="24">
        <f t="shared" si="15"/>
        <v>0.2582177657324003</v>
      </c>
      <c r="AL48" s="24">
        <f t="shared" si="15"/>
        <v>0.26408760701848677</v>
      </c>
      <c r="AM48" s="24">
        <f t="shared" si="15"/>
        <v>0.26273979891021582</v>
      </c>
      <c r="AN48" s="24">
        <f t="shared" si="15"/>
        <v>0.25851856235043358</v>
      </c>
      <c r="AO48" s="24">
        <f>+PAM!AV21</f>
        <v>0.25666973321067155</v>
      </c>
      <c r="AQ48" s="24">
        <f t="shared" si="12"/>
        <v>-1.6501309105960704E-3</v>
      </c>
      <c r="AR48" s="24">
        <f t="shared" si="16"/>
        <v>-1.6009634956132945E-2</v>
      </c>
      <c r="AT48" s="19">
        <f t="shared" si="8"/>
        <v>135.49171447753906</v>
      </c>
      <c r="AU48" s="19">
        <f t="shared" si="9"/>
        <v>137.00053405761719</v>
      </c>
      <c r="AV48" s="52">
        <f t="shared" si="13"/>
        <v>-1.5088195800781135E-2</v>
      </c>
    </row>
    <row r="49" spans="4:48" x14ac:dyDescent="0.25">
      <c r="D49" s="37">
        <f>+PAM!A22</f>
        <v>43221</v>
      </c>
      <c r="E49" s="225">
        <f>'Salida Stata'!E19</f>
        <v>138.59188842773438</v>
      </c>
      <c r="F49" s="225">
        <f>'Salida Stata'!K19</f>
        <v>139.21928405761719</v>
      </c>
      <c r="G49" s="225">
        <f>'Salida Stata'!P19</f>
        <v>139.94557189941406</v>
      </c>
      <c r="H49" s="225">
        <f>'Salida Stata'!W19</f>
        <v>139.10865783691406</v>
      </c>
      <c r="I49" s="225">
        <f>'Salida Stata'!AC19</f>
        <v>139.91943359375</v>
      </c>
      <c r="J49" s="225">
        <f>'Salida Stata'!AI19</f>
        <v>139.84074401855469</v>
      </c>
      <c r="K49" s="225">
        <f>'Salida Stata'!AO19</f>
        <v>140.43571472167969</v>
      </c>
      <c r="L49" s="225">
        <f>'Salida Stata'!AU19</f>
        <v>139.61705017089844</v>
      </c>
      <c r="M49" s="225">
        <f>'Salida Stata'!BA19</f>
        <v>140.46342468261719</v>
      </c>
      <c r="N49" s="225">
        <f>'Salida Stata'!BG19</f>
        <v>139.96566772460938</v>
      </c>
      <c r="O49" s="19" cm="1">
        <f t="array" ref="O49">+SUMPRODUCT($E$30:$N$30/100,$E49:$N49)/$D$14*100</f>
        <v>141.28030319371553</v>
      </c>
      <c r="Q49" s="24">
        <f t="shared" si="10"/>
        <v>2.2880911664227455E-2</v>
      </c>
      <c r="R49" s="24">
        <f t="shared" si="10"/>
        <v>2.230284377532965E-2</v>
      </c>
      <c r="S49" s="24">
        <f t="shared" si="10"/>
        <v>2.0243973796066239E-2</v>
      </c>
      <c r="T49" s="24">
        <f t="shared" si="10"/>
        <v>2.2630486096443025E-2</v>
      </c>
      <c r="U49" s="24">
        <f t="shared" si="10"/>
        <v>2.1856830433631957E-2</v>
      </c>
      <c r="V49" s="24">
        <f t="shared" si="10"/>
        <v>2.1884438763221992E-2</v>
      </c>
      <c r="W49" s="24">
        <f t="shared" si="10"/>
        <v>2.1413674760649704E-2</v>
      </c>
      <c r="X49" s="24">
        <f t="shared" si="10"/>
        <v>2.2041152883006232E-2</v>
      </c>
      <c r="Y49" s="24">
        <f t="shared" si="10"/>
        <v>2.146897658149749E-2</v>
      </c>
      <c r="Z49" s="24">
        <f t="shared" si="10"/>
        <v>2.1643227067605242E-2</v>
      </c>
      <c r="AA49" s="24">
        <f t="shared" si="11"/>
        <v>2.1762757690369394E-2</v>
      </c>
      <c r="AB49" s="24">
        <f>+PAM!Y22</f>
        <v>2.2693997071742356E-2</v>
      </c>
      <c r="AD49" s="24">
        <f t="shared" si="14"/>
        <v>0.25652687161848919</v>
      </c>
      <c r="AE49" s="24">
        <f t="shared" si="15"/>
        <v>0.26155371372888325</v>
      </c>
      <c r="AF49" s="24">
        <f t="shared" si="15"/>
        <v>0.26273015136973199</v>
      </c>
      <c r="AG49" s="24">
        <f t="shared" si="15"/>
        <v>0.26128564701793699</v>
      </c>
      <c r="AH49" s="24">
        <f t="shared" si="15"/>
        <v>0.26675454517072072</v>
      </c>
      <c r="AI49" s="24">
        <f t="shared" si="15"/>
        <v>0.26706172869546996</v>
      </c>
      <c r="AJ49" s="24">
        <f t="shared" si="15"/>
        <v>0.27144184728018406</v>
      </c>
      <c r="AK49" s="24">
        <f t="shared" si="15"/>
        <v>0.26702364183912608</v>
      </c>
      <c r="AL49" s="24">
        <f t="shared" si="15"/>
        <v>0.27224872602866679</v>
      </c>
      <c r="AM49" s="24">
        <f t="shared" si="15"/>
        <v>0.27138512007365967</v>
      </c>
      <c r="AN49" s="24">
        <f t="shared" si="15"/>
        <v>0.26732764100308493</v>
      </c>
      <c r="AO49" s="24">
        <f>+PAM!AV22</f>
        <v>0.26654578422484132</v>
      </c>
      <c r="AQ49" s="24">
        <f t="shared" si="12"/>
        <v>1.2376845966222128E-3</v>
      </c>
      <c r="AR49" s="24">
        <f t="shared" si="16"/>
        <v>-1.4858248455170475E-2</v>
      </c>
      <c r="AT49" s="19">
        <f t="shared" si="8"/>
        <v>138.59188842773438</v>
      </c>
      <c r="AU49" s="19">
        <f t="shared" si="9"/>
        <v>139.96566772460938</v>
      </c>
      <c r="AV49" s="52">
        <f t="shared" si="13"/>
        <v>-1.3737792968749885E-2</v>
      </c>
    </row>
    <row r="50" spans="4:48" x14ac:dyDescent="0.25">
      <c r="D50" s="37">
        <f>+PAM!A23</f>
        <v>43252</v>
      </c>
      <c r="E50" s="225">
        <f>'Salida Stata'!E20</f>
        <v>143.9200439453125</v>
      </c>
      <c r="F50" s="225">
        <f>'Salida Stata'!K20</f>
        <v>144.59033203125</v>
      </c>
      <c r="G50" s="225">
        <f>'Salida Stata'!P20</f>
        <v>145.377197265625</v>
      </c>
      <c r="H50" s="225">
        <f>'Salida Stata'!W20</f>
        <v>144.26344299316406</v>
      </c>
      <c r="I50" s="225">
        <f>'Salida Stata'!AC20</f>
        <v>145.05332946777344</v>
      </c>
      <c r="J50" s="225">
        <f>'Salida Stata'!AI20</f>
        <v>145.00918579101563</v>
      </c>
      <c r="K50" s="225">
        <f>'Salida Stata'!AO20</f>
        <v>145.60078430175781</v>
      </c>
      <c r="L50" s="225">
        <f>'Salida Stata'!AU20</f>
        <v>144.72480773925781</v>
      </c>
      <c r="M50" s="225">
        <f>'Salida Stata'!BA20</f>
        <v>145.41757202148438</v>
      </c>
      <c r="N50" s="225">
        <f>'Salida Stata'!BG20</f>
        <v>144.90083312988281</v>
      </c>
      <c r="O50" s="19" cm="1">
        <f t="array" ref="O50">+SUMPRODUCT($E$30:$N$30/100,$E50:$N50)/$D$14*100</f>
        <v>146.4599095803994</v>
      </c>
      <c r="Q50" s="24">
        <f t="shared" si="10"/>
        <v>3.8444930493579221E-2</v>
      </c>
      <c r="R50" s="24">
        <f t="shared" si="10"/>
        <v>3.8579770108643441E-2</v>
      </c>
      <c r="S50" s="24">
        <f t="shared" si="10"/>
        <v>3.8812413229587062E-2</v>
      </c>
      <c r="T50" s="24">
        <f t="shared" si="10"/>
        <v>3.7055818353831649E-2</v>
      </c>
      <c r="U50" s="24">
        <f t="shared" si="10"/>
        <v>3.6691800003489705E-2</v>
      </c>
      <c r="V50" s="24">
        <f t="shared" si="10"/>
        <v>3.695948422424844E-2</v>
      </c>
      <c r="W50" s="24">
        <f t="shared" si="10"/>
        <v>3.6778889118871394E-2</v>
      </c>
      <c r="X50" s="24">
        <f t="shared" si="10"/>
        <v>3.6584053037270303E-2</v>
      </c>
      <c r="Y50" s="24">
        <f t="shared" si="10"/>
        <v>3.5270016732549925E-2</v>
      </c>
      <c r="Z50" s="24">
        <f t="shared" si="10"/>
        <v>3.5259828252908854E-2</v>
      </c>
      <c r="AA50" s="24">
        <f t="shared" si="11"/>
        <v>3.6661914432487341E-2</v>
      </c>
      <c r="AB50" s="24">
        <f>+PAM!Y23</f>
        <v>3.6506800286328023E-2</v>
      </c>
      <c r="AD50" s="24">
        <f t="shared" si="14"/>
        <v>0.29299472901372914</v>
      </c>
      <c r="AE50" s="24">
        <f t="shared" si="15"/>
        <v>0.2980010021426347</v>
      </c>
      <c r="AF50" s="24">
        <f t="shared" si="15"/>
        <v>0.29385828662207292</v>
      </c>
      <c r="AG50" s="24">
        <f t="shared" si="15"/>
        <v>0.29541649999167618</v>
      </c>
      <c r="AH50" s="24">
        <f t="shared" si="15"/>
        <v>0.30028541070636217</v>
      </c>
      <c r="AI50" s="24">
        <f t="shared" si="15"/>
        <v>0.30090342854397245</v>
      </c>
      <c r="AJ50" s="24">
        <f t="shared" si="15"/>
        <v>0.30496897446671611</v>
      </c>
      <c r="AK50" s="24">
        <f t="shared" si="15"/>
        <v>0.30018356021273274</v>
      </c>
      <c r="AL50" s="24">
        <f t="shared" si="15"/>
        <v>0.30342904742695098</v>
      </c>
      <c r="AM50" s="24">
        <f t="shared" si="15"/>
        <v>0.30206632403667366</v>
      </c>
      <c r="AN50" s="24">
        <f t="shared" si="15"/>
        <v>0.30024448756555433</v>
      </c>
      <c r="AO50" s="24">
        <f>+PAM!AV23</f>
        <v>0.29982046678635554</v>
      </c>
      <c r="AQ50" s="24">
        <f t="shared" si="12"/>
        <v>3.1851022406703677E-3</v>
      </c>
      <c r="AR50" s="24">
        <f t="shared" si="16"/>
        <v>-9.071595022944523E-3</v>
      </c>
      <c r="AT50" s="19">
        <f t="shared" si="8"/>
        <v>143.9200439453125</v>
      </c>
      <c r="AU50" s="19">
        <f t="shared" si="9"/>
        <v>144.90083312988281</v>
      </c>
      <c r="AV50" s="52">
        <f t="shared" si="13"/>
        <v>-9.8078918457031872E-3</v>
      </c>
    </row>
    <row r="51" spans="4:48" x14ac:dyDescent="0.25">
      <c r="D51" s="37">
        <f>+PAM!A24</f>
        <v>43282</v>
      </c>
      <c r="E51" s="225">
        <f>'Salida Stata'!E21</f>
        <v>148.59367370605469</v>
      </c>
      <c r="F51" s="225">
        <f>'Salida Stata'!K21</f>
        <v>149.29379272460938</v>
      </c>
      <c r="G51" s="225">
        <f>'Salida Stata'!P21</f>
        <v>149.30075073242188</v>
      </c>
      <c r="H51" s="225">
        <f>'Salida Stata'!W21</f>
        <v>148.94699096679688</v>
      </c>
      <c r="I51" s="225">
        <f>'Salida Stata'!AC21</f>
        <v>149.71446228027344</v>
      </c>
      <c r="J51" s="225">
        <f>'Salida Stata'!AI21</f>
        <v>149.74647521972656</v>
      </c>
      <c r="K51" s="225">
        <f>'Salida Stata'!AO21</f>
        <v>150.38821411132813</v>
      </c>
      <c r="L51" s="225">
        <f>'Salida Stata'!AU21</f>
        <v>149.52285766601563</v>
      </c>
      <c r="M51" s="225">
        <f>'Salida Stata'!BA21</f>
        <v>150.14680480957031</v>
      </c>
      <c r="N51" s="225">
        <f>'Salida Stata'!BG21</f>
        <v>149.80244445800781</v>
      </c>
      <c r="O51" s="19" cm="1">
        <f t="array" ref="O51">+SUMPRODUCT($E$30:$N$30/100,$E51:$N51)/$D$14*100</f>
        <v>151.20669550730921</v>
      </c>
      <c r="Q51" s="24">
        <f t="shared" si="10"/>
        <v>3.2473793313446242E-2</v>
      </c>
      <c r="R51" s="24">
        <f t="shared" si="10"/>
        <v>3.2529565616757905E-2</v>
      </c>
      <c r="S51" s="24">
        <f t="shared" si="10"/>
        <v>2.6988781876348789E-2</v>
      </c>
      <c r="T51" s="24">
        <f t="shared" si="10"/>
        <v>3.2465244669467319E-2</v>
      </c>
      <c r="U51" s="24">
        <f t="shared" si="10"/>
        <v>3.2133925016423426E-2</v>
      </c>
      <c r="V51" s="24">
        <f t="shared" si="10"/>
        <v>3.2668891993768101E-2</v>
      </c>
      <c r="W51" s="24">
        <f t="shared" si="10"/>
        <v>3.2880522124443701E-2</v>
      </c>
      <c r="X51" s="24">
        <f t="shared" si="10"/>
        <v>3.3152919680516479E-2</v>
      </c>
      <c r="Y51" s="24">
        <f t="shared" si="10"/>
        <v>3.2521742196240488E-2</v>
      </c>
      <c r="Z51" s="24">
        <f t="shared" si="10"/>
        <v>3.3827350900953235E-2</v>
      </c>
      <c r="AA51" s="24">
        <f t="shared" si="11"/>
        <v>3.2410138313679893E-2</v>
      </c>
      <c r="AB51" s="24">
        <f>+PAM!Y24</f>
        <v>3.3149171270718147E-2</v>
      </c>
      <c r="AD51" s="24">
        <f t="shared" si="14"/>
        <v>0.31246172415949491</v>
      </c>
      <c r="AE51" s="24">
        <f t="shared" si="15"/>
        <v>0.31708233435489896</v>
      </c>
      <c r="AF51" s="24">
        <f t="shared" si="15"/>
        <v>0.30869561437474458</v>
      </c>
      <c r="AG51" s="24">
        <f t="shared" si="15"/>
        <v>0.31313598068781179</v>
      </c>
      <c r="AH51" s="24">
        <f t="shared" si="15"/>
        <v>0.3170283017095068</v>
      </c>
      <c r="AI51" s="24">
        <f t="shared" si="15"/>
        <v>0.31809291388658223</v>
      </c>
      <c r="AJ51" s="24">
        <f t="shared" si="15"/>
        <v>0.32182476166437524</v>
      </c>
      <c r="AK51" s="24">
        <f t="shared" si="15"/>
        <v>0.31699655655463532</v>
      </c>
      <c r="AL51" s="24">
        <f t="shared" si="15"/>
        <v>0.31842670226411163</v>
      </c>
      <c r="AM51" s="24">
        <f t="shared" si="15"/>
        <v>0.31708961980837147</v>
      </c>
      <c r="AN51" s="24">
        <f t="shared" si="15"/>
        <v>0.3167437361209009</v>
      </c>
      <c r="AO51" s="24">
        <f>+PAM!AV24</f>
        <v>0.31690140845070425</v>
      </c>
      <c r="AQ51" s="24">
        <f t="shared" si="12"/>
        <v>-1.3535575875069927E-3</v>
      </c>
      <c r="AR51" s="24">
        <f t="shared" si="16"/>
        <v>-4.6278956488765566E-3</v>
      </c>
      <c r="AT51" s="19">
        <f t="shared" si="8"/>
        <v>148.59367370605469</v>
      </c>
      <c r="AU51" s="19">
        <f t="shared" si="9"/>
        <v>149.80244445800781</v>
      </c>
      <c r="AV51" s="52">
        <f t="shared" si="13"/>
        <v>-1.2087707519531143E-2</v>
      </c>
    </row>
    <row r="52" spans="4:48" x14ac:dyDescent="0.25">
      <c r="D52" s="37">
        <f>+PAM!A25</f>
        <v>43313</v>
      </c>
      <c r="E52" s="225">
        <f>'Salida Stata'!E22</f>
        <v>154.1031494140625</v>
      </c>
      <c r="F52" s="225">
        <f>'Salida Stata'!K22</f>
        <v>154.85800170898438</v>
      </c>
      <c r="G52" s="225">
        <f>'Salida Stata'!P22</f>
        <v>155.54891967773438</v>
      </c>
      <c r="H52" s="225">
        <f>'Salida Stata'!W22</f>
        <v>154.44876098632813</v>
      </c>
      <c r="I52" s="225">
        <f>'Salida Stata'!AC22</f>
        <v>155.24468994140625</v>
      </c>
      <c r="J52" s="225">
        <f>'Salida Stata'!AI22</f>
        <v>155.29953002929688</v>
      </c>
      <c r="K52" s="225">
        <f>'Salida Stata'!AO22</f>
        <v>156.00025939941406</v>
      </c>
      <c r="L52" s="225">
        <f>'Salida Stata'!AU22</f>
        <v>155.05326843261719</v>
      </c>
      <c r="M52" s="225">
        <f>'Salida Stata'!BA22</f>
        <v>155.61195373535156</v>
      </c>
      <c r="N52" s="225">
        <f>'Salida Stata'!BG22</f>
        <v>155.33953857421875</v>
      </c>
      <c r="O52" s="19" cm="1">
        <f t="array" ref="O52">+SUMPRODUCT($E$30:$N$30/100,$E52:$N52)/$D$14*100</f>
        <v>156.84736822147855</v>
      </c>
      <c r="Q52" s="24">
        <f t="shared" si="10"/>
        <v>3.7077458081469672E-2</v>
      </c>
      <c r="R52" s="24">
        <f t="shared" si="10"/>
        <v>3.7270196455112314E-2</v>
      </c>
      <c r="S52" s="24">
        <f t="shared" si="10"/>
        <v>4.1849548074346377E-2</v>
      </c>
      <c r="T52" s="24">
        <f t="shared" si="10"/>
        <v>3.6937772182035644E-2</v>
      </c>
      <c r="U52" s="24">
        <f t="shared" si="10"/>
        <v>3.6938499974571215E-2</v>
      </c>
      <c r="V52" s="24">
        <f t="shared" si="10"/>
        <v>3.7083041864071742E-2</v>
      </c>
      <c r="W52" s="24">
        <f t="shared" si="10"/>
        <v>3.731705520441575E-2</v>
      </c>
      <c r="X52" s="24">
        <f t="shared" si="10"/>
        <v>3.6987059055242577E-2</v>
      </c>
      <c r="Y52" s="24">
        <f t="shared" si="10"/>
        <v>3.6398702807646455E-2</v>
      </c>
      <c r="Z52" s="24">
        <f t="shared" si="10"/>
        <v>3.6962641939818797E-2</v>
      </c>
      <c r="AA52" s="24">
        <f t="shared" si="11"/>
        <v>3.7304384539616375E-2</v>
      </c>
      <c r="AB52" s="24">
        <f>+PAM!Y25</f>
        <v>3.7433155080213831E-2</v>
      </c>
      <c r="AD52" s="24">
        <f t="shared" si="14"/>
        <v>0.34250098717178501</v>
      </c>
      <c r="AE52" s="24">
        <f t="shared" si="15"/>
        <v>0.34739215926160893</v>
      </c>
      <c r="AF52" s="24">
        <f t="shared" si="15"/>
        <v>0.34248370153218666</v>
      </c>
      <c r="AG52" s="24">
        <f t="shared" si="15"/>
        <v>0.34427305467983649</v>
      </c>
      <c r="AH52" s="24">
        <f t="shared" si="15"/>
        <v>0.34777478614221424</v>
      </c>
      <c r="AI52" s="24">
        <f t="shared" si="15"/>
        <v>0.34909791253028621</v>
      </c>
      <c r="AJ52" s="24">
        <f t="shared" si="15"/>
        <v>0.35299405013271712</v>
      </c>
      <c r="AK52" s="24">
        <f t="shared" si="15"/>
        <v>0.34874742503397904</v>
      </c>
      <c r="AL52" s="24">
        <f t="shared" si="15"/>
        <v>0.34939259579564252</v>
      </c>
      <c r="AM52" s="24">
        <f t="shared" si="15"/>
        <v>0.3496505804965413</v>
      </c>
      <c r="AN52" s="24">
        <f t="shared" si="15"/>
        <v>0.34819008089803272</v>
      </c>
      <c r="AO52" s="24">
        <f>+PAM!AV25</f>
        <v>0.34839270199826244</v>
      </c>
      <c r="AQ52" s="24">
        <f t="shared" si="12"/>
        <v>1.1481614165087528E-4</v>
      </c>
      <c r="AR52" s="24">
        <f t="shared" si="16"/>
        <v>-7.1495933247562871E-3</v>
      </c>
      <c r="AT52" s="19">
        <f t="shared" si="8"/>
        <v>154.1031494140625</v>
      </c>
      <c r="AU52" s="19">
        <f t="shared" si="9"/>
        <v>155.33953857421875</v>
      </c>
      <c r="AV52" s="52">
        <f t="shared" si="13"/>
        <v>-1.2363891601562704E-2</v>
      </c>
    </row>
    <row r="53" spans="4:48" x14ac:dyDescent="0.25">
      <c r="D53" s="37">
        <f>+PAM!A26</f>
        <v>43344</v>
      </c>
      <c r="E53" s="225">
        <f>'Salida Stata'!E23</f>
        <v>163.74786376953125</v>
      </c>
      <c r="F53" s="225">
        <f>'Salida Stata'!K23</f>
        <v>164.62432861328125</v>
      </c>
      <c r="G53" s="225">
        <f>'Salida Stata'!P23</f>
        <v>165.70474243164063</v>
      </c>
      <c r="H53" s="225">
        <f>'Salida Stata'!W23</f>
        <v>164.24040222167969</v>
      </c>
      <c r="I53" s="225">
        <f>'Salida Stata'!AC23</f>
        <v>164.94525146484375</v>
      </c>
      <c r="J53" s="225">
        <f>'Salida Stata'!AI23</f>
        <v>165.0872802734375</v>
      </c>
      <c r="K53" s="225">
        <f>'Salida Stata'!AO23</f>
        <v>165.79084777832031</v>
      </c>
      <c r="L53" s="225">
        <f>'Salida Stata'!AU23</f>
        <v>165.05155944824219</v>
      </c>
      <c r="M53" s="225">
        <f>'Salida Stata'!BA23</f>
        <v>165.35885620117188</v>
      </c>
      <c r="N53" s="225">
        <f>'Salida Stata'!BG23</f>
        <v>165.35731506347656</v>
      </c>
      <c r="O53" s="19" cm="1">
        <f t="array" ref="O53">+SUMPRODUCT($E$30:$N$30/100,$E53:$N53)/$D$14*100</f>
        <v>166.80233198979678</v>
      </c>
      <c r="Q53" s="24">
        <f t="shared" si="10"/>
        <v>6.2586095041796908E-2</v>
      </c>
      <c r="R53" s="24">
        <f t="shared" si="10"/>
        <v>6.3066336879705753E-2</v>
      </c>
      <c r="S53" s="24">
        <f t="shared" si="10"/>
        <v>6.5290217218782587E-2</v>
      </c>
      <c r="T53" s="24">
        <f t="shared" si="10"/>
        <v>6.3397344030609037E-2</v>
      </c>
      <c r="U53" s="24">
        <f t="shared" si="10"/>
        <v>6.2485625286757163E-2</v>
      </c>
      <c r="V53" s="24">
        <f t="shared" si="10"/>
        <v>6.3024983026633619E-2</v>
      </c>
      <c r="W53" s="24">
        <f t="shared" si="10"/>
        <v>6.2760077557557192E-2</v>
      </c>
      <c r="X53" s="24">
        <f t="shared" si="10"/>
        <v>6.4482942647352548E-2</v>
      </c>
      <c r="Y53" s="24">
        <f t="shared" si="10"/>
        <v>6.2635949436100624E-2</v>
      </c>
      <c r="Z53" s="24">
        <f t="shared" si="10"/>
        <v>6.44895470992497E-2</v>
      </c>
      <c r="AA53" s="24">
        <f t="shared" si="11"/>
        <v>6.3469115747362581E-2</v>
      </c>
      <c r="AB53" s="24">
        <f>+PAM!Y26</f>
        <v>6.3788659793814428E-2</v>
      </c>
      <c r="AD53" s="24">
        <f t="shared" si="14"/>
        <v>0.39984914097427016</v>
      </c>
      <c r="AE53" s="24">
        <f t="shared" si="15"/>
        <v>0.40516532230125346</v>
      </c>
      <c r="AF53" s="24">
        <f t="shared" si="15"/>
        <v>0.40043153088622052</v>
      </c>
      <c r="AG53" s="24">
        <f t="shared" si="15"/>
        <v>0.40279120503894816</v>
      </c>
      <c r="AH53" s="24">
        <f t="shared" si="15"/>
        <v>0.40458282279535296</v>
      </c>
      <c r="AI53" s="24">
        <f t="shared" si="15"/>
        <v>0.40675911820041</v>
      </c>
      <c r="AJ53" s="24">
        <f t="shared" si="15"/>
        <v>0.41020826631548823</v>
      </c>
      <c r="AK53" s="24">
        <f t="shared" si="15"/>
        <v>0.40904588203455972</v>
      </c>
      <c r="AL53" s="24">
        <f t="shared" si="15"/>
        <v>0.4064361086252557</v>
      </c>
      <c r="AM53" s="24">
        <f t="shared" si="15"/>
        <v>0.40958792584925963</v>
      </c>
      <c r="AN53" s="24">
        <f t="shared" si="15"/>
        <v>0.40638741788652233</v>
      </c>
      <c r="AO53" s="24">
        <f>+PAM!AV26</f>
        <v>0.40750213128729751</v>
      </c>
      <c r="AQ53" s="24">
        <f t="shared" si="12"/>
        <v>-1.9034520574527924E-3</v>
      </c>
      <c r="AR53" s="24">
        <f t="shared" si="16"/>
        <v>-9.7387848749894701E-3</v>
      </c>
      <c r="AT53" s="19">
        <f t="shared" si="8"/>
        <v>163.74786376953125</v>
      </c>
      <c r="AU53" s="19">
        <f t="shared" si="9"/>
        <v>165.35731506347656</v>
      </c>
      <c r="AV53" s="52">
        <f t="shared" si="13"/>
        <v>-1.6094512939453187E-2</v>
      </c>
    </row>
    <row r="54" spans="4:48" x14ac:dyDescent="0.25">
      <c r="D54" s="37">
        <f>+PAM!A27</f>
        <v>43374</v>
      </c>
      <c r="E54" s="225">
        <f>'Salida Stata'!E24</f>
        <v>173.19743347167969</v>
      </c>
      <c r="F54" s="225">
        <f>'Salida Stata'!K24</f>
        <v>174.29296875</v>
      </c>
      <c r="G54" s="225">
        <f>'Salida Stata'!P24</f>
        <v>174.3504638671875</v>
      </c>
      <c r="H54" s="225">
        <f>'Salida Stata'!W24</f>
        <v>173.62957763671875</v>
      </c>
      <c r="I54" s="225">
        <f>'Salida Stata'!AC24</f>
        <v>174.60772705078125</v>
      </c>
      <c r="J54" s="225">
        <f>'Salida Stata'!AI24</f>
        <v>174.72889709472656</v>
      </c>
      <c r="K54" s="225">
        <f>'Salida Stata'!AO24</f>
        <v>175.61968994140625</v>
      </c>
      <c r="L54" s="225">
        <f>'Salida Stata'!AU24</f>
        <v>174.56559753417969</v>
      </c>
      <c r="M54" s="225">
        <f>'Salida Stata'!BA24</f>
        <v>174.948486328125</v>
      </c>
      <c r="N54" s="225">
        <f>'Salida Stata'!BG24</f>
        <v>174.81172180175781</v>
      </c>
      <c r="O54" s="19" cm="1">
        <f t="array" ref="O54">+SUMPRODUCT($E$30:$N$30/100,$E54:$N54)/$D$14*100</f>
        <v>176.41086300157662</v>
      </c>
      <c r="Q54" s="24">
        <f t="shared" si="10"/>
        <v>5.7708048731849981E-2</v>
      </c>
      <c r="R54" s="24">
        <f t="shared" si="10"/>
        <v>5.8731538759567714E-2</v>
      </c>
      <c r="S54" s="24">
        <f t="shared" si="10"/>
        <v>5.2175461659545119E-2</v>
      </c>
      <c r="T54" s="24">
        <f t="shared" si="10"/>
        <v>5.7167269977616453E-2</v>
      </c>
      <c r="U54" s="24">
        <f t="shared" si="10"/>
        <v>5.8579895450927566E-2</v>
      </c>
      <c r="V54" s="24">
        <f t="shared" si="10"/>
        <v>5.8403147748993467E-2</v>
      </c>
      <c r="W54" s="24">
        <f t="shared" si="10"/>
        <v>5.9284588352115364E-2</v>
      </c>
      <c r="X54" s="24">
        <f t="shared" si="10"/>
        <v>5.7642824567925244E-2</v>
      </c>
      <c r="Y54" s="24">
        <f t="shared" si="10"/>
        <v>5.7992842640895992E-2</v>
      </c>
      <c r="Z54" s="24">
        <f t="shared" si="10"/>
        <v>5.7175618355026714E-2</v>
      </c>
      <c r="AA54" s="24">
        <f t="shared" si="11"/>
        <v>5.7604296637576935E-2</v>
      </c>
      <c r="AB54" s="24">
        <f>+PAM!Y27</f>
        <v>5.7540884312537788E-2</v>
      </c>
      <c r="AD54" s="24">
        <f t="shared" si="14"/>
        <v>0.45573236926335681</v>
      </c>
      <c r="AE54" s="24">
        <f t="shared" si="15"/>
        <v>0.46280140959561056</v>
      </c>
      <c r="AF54" s="24">
        <f t="shared" si="15"/>
        <v>0.45354562012828503</v>
      </c>
      <c r="AG54" s="24">
        <f t="shared" si="15"/>
        <v>0.4575479582970996</v>
      </c>
      <c r="AH54" s="24">
        <f t="shared" si="15"/>
        <v>0.46168519976118638</v>
      </c>
      <c r="AI54" s="24">
        <f t="shared" si="15"/>
        <v>0.46409665234772923</v>
      </c>
      <c r="AJ54" s="24">
        <f t="shared" si="15"/>
        <v>0.46914613166251451</v>
      </c>
      <c r="AK54" s="24">
        <f t="shared" si="15"/>
        <v>0.46539250376072361</v>
      </c>
      <c r="AL54" s="24">
        <f t="shared" si="15"/>
        <v>0.46349447090153406</v>
      </c>
      <c r="AM54" s="24">
        <f t="shared" si="15"/>
        <v>0.46579622311652891</v>
      </c>
      <c r="AN54" s="24">
        <f t="shared" si="15"/>
        <v>0.4629736390184731</v>
      </c>
      <c r="AO54" s="24">
        <f>+PAM!AV27</f>
        <v>0.46353730092204515</v>
      </c>
      <c r="AQ54" s="24">
        <f t="shared" si="12"/>
        <v>5.3243037682326744E-4</v>
      </c>
      <c r="AR54" s="24">
        <f t="shared" si="16"/>
        <v>-1.00638538531721E-2</v>
      </c>
      <c r="AT54" s="19">
        <f t="shared" si="8"/>
        <v>173.19743347167969</v>
      </c>
      <c r="AU54" s="19">
        <f t="shared" si="9"/>
        <v>174.81172180175781</v>
      </c>
      <c r="AV54" s="52">
        <f t="shared" si="13"/>
        <v>-1.6142883300781286E-2</v>
      </c>
    </row>
    <row r="55" spans="4:48" x14ac:dyDescent="0.25">
      <c r="D55" s="37">
        <f>+PAM!A28</f>
        <v>43405</v>
      </c>
      <c r="E55" s="225">
        <f>'Salida Stata'!E25</f>
        <v>178.87776184082031</v>
      </c>
      <c r="F55" s="225">
        <f>'Salida Stata'!K25</f>
        <v>180.07821655273438</v>
      </c>
      <c r="G55" s="225">
        <f>'Salida Stata'!P25</f>
        <v>179.30496215820313</v>
      </c>
      <c r="H55" s="225">
        <f>'Salida Stata'!W25</f>
        <v>179.23060607910156</v>
      </c>
      <c r="I55" s="225">
        <f>'Salida Stata'!AC25</f>
        <v>180.45426940917969</v>
      </c>
      <c r="J55" s="225">
        <f>'Salida Stata'!AI25</f>
        <v>180.46565246582031</v>
      </c>
      <c r="K55" s="225">
        <f>'Salida Stata'!AO25</f>
        <v>181.40827941894531</v>
      </c>
      <c r="L55" s="225">
        <f>'Salida Stata'!AU25</f>
        <v>180.16621398925781</v>
      </c>
      <c r="M55" s="225">
        <f>'Salida Stata'!BA25</f>
        <v>180.65048217773438</v>
      </c>
      <c r="N55" s="225">
        <f>'Salida Stata'!BG25</f>
        <v>180.41661071777344</v>
      </c>
      <c r="O55" s="19" cm="1">
        <f t="array" ref="O55">+SUMPRODUCT($E$30:$N$30/100,$E55:$N55)/$D$14*100</f>
        <v>182.11145682071225</v>
      </c>
      <c r="Q55" s="24">
        <f t="shared" si="10"/>
        <v>3.2796839163725E-2</v>
      </c>
      <c r="R55" s="24">
        <f t="shared" si="10"/>
        <v>3.3192663159192337E-2</v>
      </c>
      <c r="S55" s="24">
        <f t="shared" si="10"/>
        <v>2.8416891937779631E-2</v>
      </c>
      <c r="T55" s="24">
        <f t="shared" si="10"/>
        <v>3.2258492582996068E-2</v>
      </c>
      <c r="U55" s="24">
        <f t="shared" si="10"/>
        <v>3.3483869569518543E-2</v>
      </c>
      <c r="V55" s="24">
        <f t="shared" si="10"/>
        <v>3.2832321765206673E-2</v>
      </c>
      <c r="W55" s="24">
        <f t="shared" si="10"/>
        <v>3.2960936666443175E-2</v>
      </c>
      <c r="X55" s="24">
        <f t="shared" si="10"/>
        <v>3.2083162628773643E-2</v>
      </c>
      <c r="Y55" s="24">
        <f t="shared" si="10"/>
        <v>3.2592427458417506E-2</v>
      </c>
      <c r="Z55" s="24">
        <f t="shared" si="10"/>
        <v>3.2062431845226946E-2</v>
      </c>
      <c r="AA55" s="24">
        <f t="shared" si="11"/>
        <v>3.2314301523963973E-2</v>
      </c>
      <c r="AB55" s="24">
        <f>+PAM!Y28</f>
        <v>3.3218785796105488E-2</v>
      </c>
      <c r="AD55" s="24">
        <f t="shared" si="14"/>
        <v>0.48078118696096683</v>
      </c>
      <c r="AE55" s="24">
        <f t="shared" si="15"/>
        <v>0.48806263336364952</v>
      </c>
      <c r="AF55" s="24">
        <f t="shared" si="15"/>
        <v>0.47855615256535611</v>
      </c>
      <c r="AG55" s="24">
        <f t="shared" si="15"/>
        <v>0.48083375351650615</v>
      </c>
      <c r="AH55" s="24">
        <f t="shared" si="15"/>
        <v>0.48664617553743339</v>
      </c>
      <c r="AI55" s="24">
        <f t="shared" si="15"/>
        <v>0.48818829669904473</v>
      </c>
      <c r="AJ55" s="24">
        <f t="shared" si="15"/>
        <v>0.49311182426734201</v>
      </c>
      <c r="AK55" s="24">
        <f t="shared" si="15"/>
        <v>0.48781203278954988</v>
      </c>
      <c r="AL55" s="24">
        <f t="shared" si="15"/>
        <v>0.4864926795404434</v>
      </c>
      <c r="AM55" s="24">
        <f t="shared" si="15"/>
        <v>0.48792270713779962</v>
      </c>
      <c r="AN55" s="24">
        <f t="shared" si="15"/>
        <v>0.48658218053191571</v>
      </c>
      <c r="AO55" s="24">
        <f>+PAM!AV28</f>
        <v>0.48844884488448836</v>
      </c>
      <c r="AQ55" s="24">
        <f t="shared" si="12"/>
        <v>7.3440731849805374E-4</v>
      </c>
      <c r="AR55" s="24">
        <f t="shared" si="16"/>
        <v>-7.141520176832783E-3</v>
      </c>
      <c r="AT55" s="19">
        <f t="shared" si="8"/>
        <v>178.87776184082031</v>
      </c>
      <c r="AU55" s="19">
        <f t="shared" si="9"/>
        <v>180.41661071777344</v>
      </c>
      <c r="AV55" s="52">
        <f t="shared" si="13"/>
        <v>-1.538848876953125E-2</v>
      </c>
    </row>
    <row r="56" spans="4:48" x14ac:dyDescent="0.25">
      <c r="D56" s="37">
        <f>+PAM!A29</f>
        <v>43435</v>
      </c>
      <c r="E56" s="225">
        <f>'Salida Stata'!E26</f>
        <v>182.73533630371094</v>
      </c>
      <c r="F56" s="225">
        <f>'Salida Stata'!K26</f>
        <v>184.08612060546875</v>
      </c>
      <c r="G56" s="225">
        <f>'Salida Stata'!P26</f>
        <v>184.11337280273438</v>
      </c>
      <c r="H56" s="225">
        <f>'Salida Stata'!W26</f>
        <v>183.25283813476563</v>
      </c>
      <c r="I56" s="225">
        <f>'Salida Stata'!AC26</f>
        <v>184.68211364746094</v>
      </c>
      <c r="J56" s="225">
        <f>'Salida Stata'!AI26</f>
        <v>184.60430908203125</v>
      </c>
      <c r="K56" s="225">
        <f>'Salida Stata'!AO26</f>
        <v>185.59904479980469</v>
      </c>
      <c r="L56" s="225">
        <f>'Salida Stata'!AU26</f>
        <v>184.28836059570313</v>
      </c>
      <c r="M56" s="225">
        <f>'Salida Stata'!BA26</f>
        <v>184.89891052246094</v>
      </c>
      <c r="N56" s="225">
        <f>'Salida Stata'!BG26</f>
        <v>184.69276428222656</v>
      </c>
      <c r="O56" s="19" cm="1">
        <f t="array" ref="O56">+SUMPRODUCT($E$30:$N$30/100,$E56:$N56)/$D$14*100</f>
        <v>186.3605595590204</v>
      </c>
      <c r="Q56" s="24">
        <f t="shared" si="10"/>
        <v>2.1565422236909493E-2</v>
      </c>
      <c r="R56" s="24">
        <f t="shared" si="10"/>
        <v>2.2256462383170472E-2</v>
      </c>
      <c r="S56" s="24">
        <f t="shared" si="10"/>
        <v>2.6816941297412189E-2</v>
      </c>
      <c r="T56" s="24">
        <f t="shared" si="10"/>
        <v>2.2441658507190931E-2</v>
      </c>
      <c r="U56" s="24">
        <f t="shared" si="10"/>
        <v>2.3428895598444521E-2</v>
      </c>
      <c r="V56" s="24">
        <f t="shared" si="10"/>
        <v>2.2933209503646523E-2</v>
      </c>
      <c r="W56" s="24">
        <f t="shared" si="10"/>
        <v>2.3101290604169211E-2</v>
      </c>
      <c r="X56" s="24">
        <f t="shared" si="10"/>
        <v>2.2879687124307768E-2</v>
      </c>
      <c r="Y56" s="24">
        <f t="shared" si="10"/>
        <v>2.3517392776990942E-2</v>
      </c>
      <c r="Z56" s="24">
        <f t="shared" si="10"/>
        <v>2.3701551356279049E-2</v>
      </c>
      <c r="AA56" s="24">
        <f t="shared" si="11"/>
        <v>2.3332429559834722E-2</v>
      </c>
      <c r="AB56" s="24">
        <f>+PAM!Y29</f>
        <v>2.2727272727272707E-2</v>
      </c>
      <c r="AD56" s="24">
        <f t="shared" si="14"/>
        <v>0.4703436277603299</v>
      </c>
      <c r="AE56" s="24">
        <f t="shared" si="15"/>
        <v>0.47594714699784046</v>
      </c>
      <c r="AF56" s="24">
        <f t="shared" si="15"/>
        <v>0.46769792683426004</v>
      </c>
      <c r="AG56" s="24">
        <f t="shared" si="15"/>
        <v>0.47113918781739561</v>
      </c>
      <c r="AH56" s="24">
        <f t="shared" si="15"/>
        <v>0.47422062419492073</v>
      </c>
      <c r="AI56" s="24">
        <f t="shared" si="15"/>
        <v>0.47482944634473379</v>
      </c>
      <c r="AJ56" s="24">
        <f t="shared" si="15"/>
        <v>0.47759341936599897</v>
      </c>
      <c r="AK56" s="24">
        <f t="shared" si="15"/>
        <v>0.47550573317382883</v>
      </c>
      <c r="AL56" s="24">
        <f t="shared" si="15"/>
        <v>0.4720164617551974</v>
      </c>
      <c r="AM56" s="24">
        <f t="shared" si="15"/>
        <v>0.47436158228976755</v>
      </c>
      <c r="AN56" s="24">
        <f t="shared" si="15"/>
        <v>0.47369620722199968</v>
      </c>
      <c r="AO56" s="24">
        <f>+PAM!AV29</f>
        <v>0.47599999999999998</v>
      </c>
      <c r="AQ56" s="24">
        <f t="shared" si="12"/>
        <v>-2.1361291193695564E-3</v>
      </c>
      <c r="AR56" s="24">
        <f t="shared" si="16"/>
        <v>-4.0179545294376506E-3</v>
      </c>
      <c r="AT56" s="19">
        <f t="shared" si="8"/>
        <v>182.73533630371094</v>
      </c>
      <c r="AU56" s="19">
        <f t="shared" si="9"/>
        <v>184.69276428222656</v>
      </c>
      <c r="AV56" s="52">
        <f t="shared" si="13"/>
        <v>-1.9574279785156357E-2</v>
      </c>
    </row>
    <row r="57" spans="4:48" x14ac:dyDescent="0.25">
      <c r="D57" s="37">
        <f>+PAM!A30</f>
        <v>43466</v>
      </c>
      <c r="E57" s="225">
        <f>'Salida Stata'!E27</f>
        <v>187.96983337402344</v>
      </c>
      <c r="F57" s="225">
        <f>'Salida Stata'!K27</f>
        <v>189.30677795410156</v>
      </c>
      <c r="G57" s="225">
        <f>'Salida Stata'!P27</f>
        <v>189.35980224609375</v>
      </c>
      <c r="H57" s="225">
        <f>'Salida Stata'!W27</f>
        <v>188.40609741210938</v>
      </c>
      <c r="I57" s="225">
        <f>'Salida Stata'!AC27</f>
        <v>189.96359252929688</v>
      </c>
      <c r="J57" s="225">
        <f>'Salida Stata'!AI27</f>
        <v>189.87899780273438</v>
      </c>
      <c r="K57" s="225">
        <f>'Salida Stata'!AO27</f>
        <v>190.93885803222656</v>
      </c>
      <c r="L57" s="225">
        <f>'Salida Stata'!AU27</f>
        <v>189.51890563964844</v>
      </c>
      <c r="M57" s="225">
        <f>'Salida Stata'!BA27</f>
        <v>190.20347595214844</v>
      </c>
      <c r="N57" s="225">
        <f>'Salida Stata'!BG27</f>
        <v>190.01779174804688</v>
      </c>
      <c r="O57" s="19" cm="1">
        <f t="array" ref="O57">+SUMPRODUCT($E$30:$N$30/100,$E57:$N57)/$D$14*100</f>
        <v>191.6867343820571</v>
      </c>
      <c r="Q57" s="24">
        <f t="shared" si="10"/>
        <v>2.8645237293418946E-2</v>
      </c>
      <c r="R57" s="24">
        <f t="shared" si="10"/>
        <v>2.8359864021588299E-2</v>
      </c>
      <c r="S57" s="24">
        <f t="shared" si="10"/>
        <v>2.8495645718144447E-2</v>
      </c>
      <c r="T57" s="24">
        <f t="shared" si="10"/>
        <v>2.8121033921199023E-2</v>
      </c>
      <c r="U57" s="24">
        <f t="shared" si="10"/>
        <v>2.8597674011451524E-2</v>
      </c>
      <c r="V57" s="24">
        <f t="shared" si="10"/>
        <v>2.8572944732071504E-2</v>
      </c>
      <c r="W57" s="24">
        <f t="shared" si="10"/>
        <v>2.877069350319994E-2</v>
      </c>
      <c r="X57" s="24">
        <f t="shared" si="10"/>
        <v>2.8382394997914284E-2</v>
      </c>
      <c r="Y57" s="24">
        <f t="shared" si="10"/>
        <v>2.8689003167723381E-2</v>
      </c>
      <c r="Z57" s="24">
        <f t="shared" si="10"/>
        <v>2.8831814210562134E-2</v>
      </c>
      <c r="AA57" s="24">
        <f t="shared" si="11"/>
        <v>2.8579946506062548E-2</v>
      </c>
      <c r="AB57" s="24">
        <f>+PAM!Y30</f>
        <v>2.872628726287263E-2</v>
      </c>
      <c r="AD57" s="24">
        <f t="shared" si="14"/>
        <v>0.48446228812553427</v>
      </c>
      <c r="AE57" s="24">
        <f t="shared" si="15"/>
        <v>0.49036908063020146</v>
      </c>
      <c r="AF57" s="24">
        <f t="shared" si="15"/>
        <v>0.48773149516254977</v>
      </c>
      <c r="AG57" s="24">
        <f t="shared" si="15"/>
        <v>0.48485425169936103</v>
      </c>
      <c r="AH57" s="24">
        <f t="shared" si="15"/>
        <v>0.48866092843424025</v>
      </c>
      <c r="AI57" s="24">
        <f t="shared" si="15"/>
        <v>0.48918528804975803</v>
      </c>
      <c r="AJ57" s="24">
        <f t="shared" si="15"/>
        <v>0.49205337775935432</v>
      </c>
      <c r="AK57" s="24">
        <f t="shared" si="15"/>
        <v>0.48964834265179791</v>
      </c>
      <c r="AL57" s="24">
        <f t="shared" si="15"/>
        <v>0.48615820739764959</v>
      </c>
      <c r="AM57" s="24">
        <f t="shared" si="15"/>
        <v>0.48861804838239431</v>
      </c>
      <c r="AN57" s="24">
        <f t="shared" si="15"/>
        <v>0.48835224348745099</v>
      </c>
      <c r="AO57" s="24">
        <f>+PAM!AV30</f>
        <v>0.49096622152395919</v>
      </c>
      <c r="AQ57" s="24">
        <f t="shared" si="12"/>
        <v>-1.8657691714318858E-4</v>
      </c>
      <c r="AR57" s="24">
        <f t="shared" si="16"/>
        <v>-4.1557602568600416E-3</v>
      </c>
      <c r="AT57" s="19">
        <f t="shared" si="8"/>
        <v>187.96983337402344</v>
      </c>
      <c r="AU57" s="19">
        <f t="shared" si="9"/>
        <v>190.01779174804688</v>
      </c>
      <c r="AV57" s="52">
        <f t="shared" si="13"/>
        <v>-2.0479583740234286E-2</v>
      </c>
    </row>
    <row r="58" spans="4:48" x14ac:dyDescent="0.25">
      <c r="D58" s="37">
        <f>+PAM!A31</f>
        <v>43497</v>
      </c>
      <c r="E58" s="225">
        <f>'Salida Stata'!E28</f>
        <v>195.45429992675781</v>
      </c>
      <c r="F58" s="225">
        <f>'Salida Stata'!K28</f>
        <v>196.57203674316406</v>
      </c>
      <c r="G58" s="225">
        <f>'Salida Stata'!P28</f>
        <v>197.09463500976563</v>
      </c>
      <c r="H58" s="225">
        <f>'Salida Stata'!W28</f>
        <v>195.21372985839844</v>
      </c>
      <c r="I58" s="225">
        <f>'Salida Stata'!AC28</f>
        <v>196.80638122558594</v>
      </c>
      <c r="J58" s="225">
        <f>'Salida Stata'!AI28</f>
        <v>196.72492980957031</v>
      </c>
      <c r="K58" s="225">
        <f>'Salida Stata'!AO28</f>
        <v>197.74151611328125</v>
      </c>
      <c r="L58" s="225">
        <f>'Salida Stata'!AU28</f>
        <v>196.05912780761719</v>
      </c>
      <c r="M58" s="225">
        <f>'Salida Stata'!BA28</f>
        <v>196.668212890625</v>
      </c>
      <c r="N58" s="225">
        <f>'Salida Stata'!BG28</f>
        <v>196.20646667480469</v>
      </c>
      <c r="O58" s="19" cm="1">
        <f t="array" ref="O58">+SUMPRODUCT($E$30:$N$30/100,$E58:$N58)/$D$14*100</f>
        <v>198.51830413646047</v>
      </c>
      <c r="Q58" s="24">
        <f t="shared" si="10"/>
        <v>3.98173814297198E-2</v>
      </c>
      <c r="R58" s="24">
        <f t="shared" si="10"/>
        <v>3.8378228543005433E-2</v>
      </c>
      <c r="S58" s="24">
        <f t="shared" si="10"/>
        <v>4.0847279474973242E-2</v>
      </c>
      <c r="T58" s="24">
        <f t="shared" si="10"/>
        <v>3.613276077471328E-2</v>
      </c>
      <c r="U58" s="24">
        <f t="shared" si="10"/>
        <v>3.6021579741569498E-2</v>
      </c>
      <c r="V58" s="24">
        <f t="shared" si="10"/>
        <v>3.6054182326937356E-2</v>
      </c>
      <c r="W58" s="24">
        <f t="shared" si="10"/>
        <v>3.5627415766289694E-2</v>
      </c>
      <c r="X58" s="24">
        <f t="shared" si="10"/>
        <v>3.4509602859380983E-2</v>
      </c>
      <c r="Y58" s="24">
        <f t="shared" si="10"/>
        <v>3.3988532050292175E-2</v>
      </c>
      <c r="Z58" s="24">
        <f t="shared" si="10"/>
        <v>3.2568923519349369E-2</v>
      </c>
      <c r="AA58" s="24">
        <f t="shared" si="11"/>
        <v>3.5639241163069491E-2</v>
      </c>
      <c r="AB58" s="24">
        <f>+PAM!Y31</f>
        <v>3.5827186512118026E-2</v>
      </c>
      <c r="AD58" s="24">
        <f t="shared" si="14"/>
        <v>0.51123359215276065</v>
      </c>
      <c r="AE58" s="24">
        <f t="shared" si="15"/>
        <v>0.51378571308546706</v>
      </c>
      <c r="AF58" s="24">
        <f t="shared" si="15"/>
        <v>0.50934701150485018</v>
      </c>
      <c r="AG58" s="24">
        <f t="shared" si="15"/>
        <v>0.50471791317995329</v>
      </c>
      <c r="AH58" s="24">
        <f t="shared" si="15"/>
        <v>0.50735058061715832</v>
      </c>
      <c r="AI58" s="24">
        <f t="shared" si="15"/>
        <v>0.50799087852877434</v>
      </c>
      <c r="AJ58" s="24">
        <f t="shared" si="15"/>
        <v>0.50908875371968265</v>
      </c>
      <c r="AK58" s="24">
        <f t="shared" si="15"/>
        <v>0.50565670139769381</v>
      </c>
      <c r="AL58" s="24">
        <f t="shared" si="15"/>
        <v>0.50093144089603725</v>
      </c>
      <c r="AM58" s="24">
        <f t="shared" si="15"/>
        <v>0.50174769618150949</v>
      </c>
      <c r="AN58" s="24">
        <f t="shared" si="15"/>
        <v>0.50607375277794442</v>
      </c>
      <c r="AO58" s="24">
        <f>+PAM!AV31</f>
        <v>0.50882578664620093</v>
      </c>
      <c r="AQ58" s="24">
        <f t="shared" si="12"/>
        <v>7.2484579103704316E-3</v>
      </c>
      <c r="AR58" s="24">
        <f t="shared" si="16"/>
        <v>9.485895971251157E-3</v>
      </c>
      <c r="AT58" s="19">
        <f t="shared" si="8"/>
        <v>195.45429992675781</v>
      </c>
      <c r="AU58" s="19">
        <f t="shared" si="9"/>
        <v>196.20646667480469</v>
      </c>
      <c r="AV58" s="52">
        <f t="shared" si="13"/>
        <v>-7.5216674804687855E-3</v>
      </c>
    </row>
    <row r="59" spans="4:48" x14ac:dyDescent="0.25">
      <c r="D59" s="37">
        <f>+PAM!A32</f>
        <v>43525</v>
      </c>
      <c r="E59" s="225">
        <f>'Salida Stata'!E29</f>
        <v>204.64179992675781</v>
      </c>
      <c r="F59" s="225">
        <f>'Salida Stata'!K29</f>
        <v>205.71397399902344</v>
      </c>
      <c r="G59" s="225">
        <f>'Salida Stata'!P29</f>
        <v>207.07220458984375</v>
      </c>
      <c r="H59" s="225">
        <f>'Salida Stata'!W29</f>
        <v>204.18161010742188</v>
      </c>
      <c r="I59" s="225">
        <f>'Salida Stata'!AC29</f>
        <v>205.63064575195313</v>
      </c>
      <c r="J59" s="225">
        <f>'Salida Stata'!AI29</f>
        <v>205.595703125</v>
      </c>
      <c r="K59" s="225">
        <f>'Salida Stata'!AO29</f>
        <v>206.59715270996094</v>
      </c>
      <c r="L59" s="225">
        <f>'Salida Stata'!AU29</f>
        <v>204.78842163085938</v>
      </c>
      <c r="M59" s="225">
        <f>'Salida Stata'!BA29</f>
        <v>205.33551025390625</v>
      </c>
      <c r="N59" s="225">
        <f>'Salida Stata'!BG29</f>
        <v>204.50628662109375</v>
      </c>
      <c r="O59" s="19" cm="1">
        <f t="array" ref="O59">+SUMPRODUCT($E$30:$N$30/100,$E59:$N59)/$D$14*100</f>
        <v>207.45740310892685</v>
      </c>
      <c r="Q59" s="24">
        <f t="shared" si="10"/>
        <v>4.7005873001733978E-2</v>
      </c>
      <c r="R59" s="24">
        <f t="shared" si="10"/>
        <v>4.6506804362026255E-2</v>
      </c>
      <c r="S59" s="24">
        <f t="shared" si="10"/>
        <v>5.0623242888289566E-2</v>
      </c>
      <c r="T59" s="24">
        <f t="shared" si="10"/>
        <v>4.5938778258724167E-2</v>
      </c>
      <c r="U59" s="24">
        <f t="shared" si="10"/>
        <v>4.4837288666227382E-2</v>
      </c>
      <c r="V59" s="24">
        <f t="shared" ref="V59:AA107" si="17">+J59/J58-1</f>
        <v>4.5092268295719329E-2</v>
      </c>
      <c r="W59" s="24">
        <f t="shared" si="17"/>
        <v>4.4783901583957286E-2</v>
      </c>
      <c r="X59" s="24">
        <f t="shared" si="17"/>
        <v>4.4523781783869731E-2</v>
      </c>
      <c r="Y59" s="24">
        <f t="shared" si="17"/>
        <v>4.4070657051739515E-2</v>
      </c>
      <c r="Z59" s="24">
        <f t="shared" si="17"/>
        <v>4.230145971715249E-2</v>
      </c>
      <c r="AA59" s="24">
        <f t="shared" si="11"/>
        <v>4.5029091958803447E-2</v>
      </c>
      <c r="AB59" s="24">
        <f>+PAM!Y32</f>
        <v>4.5269582909460926E-2</v>
      </c>
      <c r="AD59" s="24">
        <f t="shared" si="14"/>
        <v>0.55257730932388816</v>
      </c>
      <c r="AE59" s="24">
        <f t="shared" si="15"/>
        <v>0.55391634626877506</v>
      </c>
      <c r="AF59" s="24">
        <f t="shared" si="15"/>
        <v>0.54666210783350011</v>
      </c>
      <c r="AG59" s="24">
        <f t="shared" si="15"/>
        <v>0.54391041169072096</v>
      </c>
      <c r="AH59" s="24">
        <f t="shared" si="15"/>
        <v>0.54619300079763766</v>
      </c>
      <c r="AI59" s="24">
        <f t="shared" si="15"/>
        <v>0.54651509795189401</v>
      </c>
      <c r="AJ59" s="24">
        <f t="shared" si="15"/>
        <v>0.54758277613552786</v>
      </c>
      <c r="AK59" s="24">
        <f t="shared" si="15"/>
        <v>0.54270327172067279</v>
      </c>
      <c r="AL59" s="24">
        <f t="shared" si="15"/>
        <v>0.53804659651419917</v>
      </c>
      <c r="AM59" s="24">
        <f t="shared" si="15"/>
        <v>0.53692483249814149</v>
      </c>
      <c r="AN59" s="24">
        <f t="shared" si="15"/>
        <v>0.54391086455971926</v>
      </c>
      <c r="AO59" s="24">
        <f>+PAM!AV32</f>
        <v>0.54743975903614439</v>
      </c>
      <c r="AQ59" s="24">
        <f t="shared" si="12"/>
        <v>4.7044132845814879E-3</v>
      </c>
      <c r="AR59" s="24">
        <f t="shared" si="16"/>
        <v>1.5652476825746664E-2</v>
      </c>
      <c r="AT59" s="19">
        <f t="shared" si="8"/>
        <v>204.64179992675781</v>
      </c>
      <c r="AU59" s="19">
        <f t="shared" si="9"/>
        <v>204.50628662109375</v>
      </c>
      <c r="AV59" s="52">
        <f t="shared" si="13"/>
        <v>1.3551330566405895E-3</v>
      </c>
    </row>
    <row r="60" spans="4:48" x14ac:dyDescent="0.25">
      <c r="D60" s="37">
        <f>+PAM!A33</f>
        <v>43556</v>
      </c>
      <c r="E60" s="225">
        <f>'Salida Stata'!E30</f>
        <v>211.80313110351563</v>
      </c>
      <c r="F60" s="225">
        <f>'Salida Stata'!K30</f>
        <v>213.12480163574219</v>
      </c>
      <c r="G60" s="225">
        <f>'Salida Stata'!P30</f>
        <v>213.47010803222656</v>
      </c>
      <c r="H60" s="225">
        <f>'Salida Stata'!W30</f>
        <v>211.64987182617188</v>
      </c>
      <c r="I60" s="225">
        <f>'Salida Stata'!AC30</f>
        <v>213.19090270996094</v>
      </c>
      <c r="J60" s="225">
        <f>'Salida Stata'!AI30</f>
        <v>213.14762878417969</v>
      </c>
      <c r="K60" s="225">
        <f>'Salida Stata'!AO30</f>
        <v>214.20150756835938</v>
      </c>
      <c r="L60" s="225">
        <f>'Salida Stata'!AU30</f>
        <v>212.46749877929688</v>
      </c>
      <c r="M60" s="225">
        <f>'Salida Stata'!BA30</f>
        <v>213.03167724609375</v>
      </c>
      <c r="N60" s="225">
        <f>'Salida Stata'!BG30</f>
        <v>212.27273559570313</v>
      </c>
      <c r="O60" s="19" cm="1">
        <f t="array" ref="O60">+SUMPRODUCT($E$30:$N$30/100,$E60:$N60)/$D$14*100</f>
        <v>215.04533888330127</v>
      </c>
      <c r="Q60" s="24">
        <f t="shared" ref="Q60:Z109" si="18">+E60/E59-1</f>
        <v>3.4994469259559402E-2</v>
      </c>
      <c r="R60" s="24">
        <f t="shared" si="18"/>
        <v>3.6024911155301043E-2</v>
      </c>
      <c r="S60" s="24">
        <f t="shared" si="18"/>
        <v>3.0896968789487778E-2</v>
      </c>
      <c r="T60" s="24">
        <f t="shared" si="18"/>
        <v>3.6576563946287166E-2</v>
      </c>
      <c r="U60" s="24">
        <f t="shared" si="18"/>
        <v>3.676619761787614E-2</v>
      </c>
      <c r="V60" s="24">
        <f t="shared" si="17"/>
        <v>3.6731923597587146E-2</v>
      </c>
      <c r="W60" s="24">
        <f t="shared" si="17"/>
        <v>3.6807645984715531E-2</v>
      </c>
      <c r="X60" s="24">
        <f t="shared" si="17"/>
        <v>3.7497613816660946E-2</v>
      </c>
      <c r="Y60" s="24">
        <f t="shared" si="17"/>
        <v>3.7480935385559189E-2</v>
      </c>
      <c r="Z60" s="24">
        <f t="shared" si="17"/>
        <v>3.7976578143042339E-2</v>
      </c>
      <c r="AA60" s="24">
        <f t="shared" si="11"/>
        <v>3.6575873700637862E-2</v>
      </c>
      <c r="AB60" s="24">
        <f>+PAM!Y33</f>
        <v>3.649635036496357E-2</v>
      </c>
      <c r="AD60" s="24">
        <f t="shared" si="14"/>
        <v>0.56321832608168054</v>
      </c>
      <c r="AE60" s="24">
        <f t="shared" ref="AE60:AN60" si="19">+F60/F48-1</f>
        <v>0.56499936245255644</v>
      </c>
      <c r="AF60" s="24">
        <f t="shared" si="19"/>
        <v>0.55625925386200992</v>
      </c>
      <c r="AG60" s="24">
        <f t="shared" si="19"/>
        <v>0.55590323904637162</v>
      </c>
      <c r="AH60" s="24">
        <f t="shared" si="19"/>
        <v>0.55697156946050241</v>
      </c>
      <c r="AI60" s="24">
        <f t="shared" si="19"/>
        <v>0.55757355656612329</v>
      </c>
      <c r="AJ60" s="24">
        <f t="shared" si="19"/>
        <v>0.55792527149002891</v>
      </c>
      <c r="AK60" s="24">
        <f t="shared" si="19"/>
        <v>0.55532957569836849</v>
      </c>
      <c r="AL60" s="24">
        <f t="shared" si="19"/>
        <v>0.54919510062989807</v>
      </c>
      <c r="AM60" s="24">
        <f t="shared" si="19"/>
        <v>0.54942998621034089</v>
      </c>
      <c r="AN60" s="24">
        <f t="shared" si="19"/>
        <v>0.55524382039715081</v>
      </c>
      <c r="AO60" s="24">
        <f>+PAM!AV33</f>
        <v>0.55929721815519762</v>
      </c>
      <c r="AQ60" s="24">
        <f t="shared" si="12"/>
        <v>-2.9821088834829368E-3</v>
      </c>
      <c r="AR60" s="24">
        <f t="shared" si="16"/>
        <v>1.378833987133965E-2</v>
      </c>
      <c r="AT60" s="19">
        <f t="shared" si="8"/>
        <v>211.80313110351563</v>
      </c>
      <c r="AU60" s="19">
        <f t="shared" si="9"/>
        <v>212.27273559570313</v>
      </c>
      <c r="AV60" s="52">
        <f t="shared" si="13"/>
        <v>-4.6960449218751421E-3</v>
      </c>
    </row>
    <row r="61" spans="4:48" x14ac:dyDescent="0.25">
      <c r="D61" s="37">
        <f>+PAM!A34</f>
        <v>43586</v>
      </c>
      <c r="E61" s="225">
        <f>'Salida Stata'!E31</f>
        <v>217.62571716308594</v>
      </c>
      <c r="F61" s="225">
        <f>'Salida Stata'!K31</f>
        <v>219.2568359375</v>
      </c>
      <c r="G61" s="225">
        <f>'Salida Stata'!P31</f>
        <v>219.7889404296875</v>
      </c>
      <c r="H61" s="225">
        <f>'Salida Stata'!W31</f>
        <v>217.79029846191406</v>
      </c>
      <c r="I61" s="225">
        <f>'Salida Stata'!AC31</f>
        <v>219.55595397949219</v>
      </c>
      <c r="J61" s="225">
        <f>'Salida Stata'!AI31</f>
        <v>219.4486083984375</v>
      </c>
      <c r="K61" s="225">
        <f>'Salida Stata'!AO31</f>
        <v>220.62629699707031</v>
      </c>
      <c r="L61" s="225">
        <f>'Salida Stata'!AU31</f>
        <v>218.80818176269531</v>
      </c>
      <c r="M61" s="225">
        <f>'Salida Stata'!BA31</f>
        <v>219.49906921386719</v>
      </c>
      <c r="N61" s="225">
        <f>'Salida Stata'!BG31</f>
        <v>218.74476623535156</v>
      </c>
      <c r="O61" s="19" cm="1">
        <f t="array" ref="O61">+SUMPRODUCT($E$30:$N$30/100,$E61:$N61)/$D$14*100</f>
        <v>221.44189720264129</v>
      </c>
      <c r="Q61" s="24">
        <f t="shared" si="18"/>
        <v>2.7490557052835207E-2</v>
      </c>
      <c r="R61" s="24">
        <f t="shared" si="18"/>
        <v>2.8772035233319615E-2</v>
      </c>
      <c r="S61" s="24">
        <f t="shared" si="18"/>
        <v>2.9600549021631783E-2</v>
      </c>
      <c r="T61" s="24">
        <f t="shared" si="18"/>
        <v>2.9012191610422233E-2</v>
      </c>
      <c r="U61" s="24">
        <f t="shared" si="18"/>
        <v>2.9856111065821089E-2</v>
      </c>
      <c r="V61" s="24">
        <f t="shared" si="17"/>
        <v>2.9561574999446893E-2</v>
      </c>
      <c r="W61" s="24">
        <f t="shared" si="17"/>
        <v>2.9994137303914981E-2</v>
      </c>
      <c r="X61" s="24">
        <f t="shared" si="17"/>
        <v>2.9843072563229489E-2</v>
      </c>
      <c r="Y61" s="24">
        <f t="shared" si="17"/>
        <v>3.0358827623097273E-2</v>
      </c>
      <c r="Z61" s="24">
        <f t="shared" si="17"/>
        <v>3.0489222374630032E-2</v>
      </c>
      <c r="AA61" s="24">
        <f t="shared" si="11"/>
        <v>2.9745161427615185E-2</v>
      </c>
      <c r="AB61" s="24">
        <f>+PAM!Y34</f>
        <v>2.9577464788732355E-2</v>
      </c>
      <c r="AD61" s="24">
        <f t="shared" ref="AD61:AN76" si="20">+E61/E49-1</f>
        <v>0.57026301922830047</v>
      </c>
      <c r="AE61" s="24">
        <f t="shared" si="20"/>
        <v>0.57490276883451386</v>
      </c>
      <c r="AF61" s="24">
        <f t="shared" si="20"/>
        <v>0.57053158200433018</v>
      </c>
      <c r="AG61" s="24">
        <f t="shared" si="20"/>
        <v>0.56561282272770907</v>
      </c>
      <c r="AH61" s="24">
        <f t="shared" si="20"/>
        <v>0.56915982533894027</v>
      </c>
      <c r="AI61" s="24">
        <f t="shared" si="20"/>
        <v>0.56927517754997137</v>
      </c>
      <c r="AJ61" s="24">
        <f t="shared" si="20"/>
        <v>0.5710127401303513</v>
      </c>
      <c r="AK61" s="24">
        <f t="shared" si="20"/>
        <v>0.56720244049607738</v>
      </c>
      <c r="AL61" s="24">
        <f t="shared" si="20"/>
        <v>0.5626777555070599</v>
      </c>
      <c r="AM61" s="24">
        <f t="shared" si="20"/>
        <v>0.56284587350195525</v>
      </c>
      <c r="AN61" s="24">
        <f t="shared" si="20"/>
        <v>0.5673939834274897</v>
      </c>
      <c r="AO61" s="24">
        <f>+PAM!AV34</f>
        <v>0.56979241231209765</v>
      </c>
      <c r="AQ61" s="24">
        <f t="shared" si="12"/>
        <v>-2.9986653217948245E-3</v>
      </c>
      <c r="AR61" s="24">
        <f t="shared" si="16"/>
        <v>7.4171457263452201E-3</v>
      </c>
      <c r="AT61" s="19">
        <f t="shared" si="8"/>
        <v>217.62571716308594</v>
      </c>
      <c r="AU61" s="19">
        <f t="shared" si="9"/>
        <v>218.74476623535156</v>
      </c>
      <c r="AV61" s="52">
        <f t="shared" si="13"/>
        <v>-1.1190490722656321E-2</v>
      </c>
    </row>
    <row r="62" spans="4:48" x14ac:dyDescent="0.25">
      <c r="D62" s="37">
        <f>+PAM!A35</f>
        <v>43617</v>
      </c>
      <c r="E62" s="225">
        <f>'Salida Stata'!E32</f>
        <v>223.61442565917969</v>
      </c>
      <c r="F62" s="225">
        <f>'Salida Stata'!K32</f>
        <v>225.34652709960938</v>
      </c>
      <c r="G62" s="225">
        <f>'Salida Stata'!P32</f>
        <v>225.62138366699219</v>
      </c>
      <c r="H62" s="225">
        <f>'Salida Stata'!W32</f>
        <v>223.86099243164063</v>
      </c>
      <c r="I62" s="225">
        <f>'Salida Stata'!AC32</f>
        <v>225.73236083984375</v>
      </c>
      <c r="J62" s="225">
        <f>'Salida Stata'!AI32</f>
        <v>225.61045837402344</v>
      </c>
      <c r="K62" s="225">
        <f>'Salida Stata'!AO32</f>
        <v>226.79034423828125</v>
      </c>
      <c r="L62" s="225">
        <f>'Salida Stata'!AU32</f>
        <v>224.94834899902344</v>
      </c>
      <c r="M62" s="225">
        <f>'Salida Stata'!BA32</f>
        <v>225.69058227539063</v>
      </c>
      <c r="N62" s="225">
        <f>'Salida Stata'!BG32</f>
        <v>225.04524230957031</v>
      </c>
      <c r="O62" s="19" cm="1">
        <f t="array" ref="O62">+SUMPRODUCT($E$30:$N$30/100,$E62:$N62)/$D$14*100</f>
        <v>227.64733473585989</v>
      </c>
      <c r="Q62" s="24">
        <f t="shared" si="18"/>
        <v>2.7518386035258358E-2</v>
      </c>
      <c r="R62" s="24">
        <f t="shared" si="18"/>
        <v>2.7774236256174367E-2</v>
      </c>
      <c r="S62" s="24">
        <f t="shared" si="18"/>
        <v>2.6536563786613954E-2</v>
      </c>
      <c r="T62" s="24">
        <f t="shared" si="18"/>
        <v>2.787403301524094E-2</v>
      </c>
      <c r="U62" s="24">
        <f t="shared" si="18"/>
        <v>2.8131356715238365E-2</v>
      </c>
      <c r="V62" s="24">
        <f t="shared" si="17"/>
        <v>2.8078783550079756E-2</v>
      </c>
      <c r="W62" s="24">
        <f t="shared" si="17"/>
        <v>2.7938860077467487E-2</v>
      </c>
      <c r="X62" s="24">
        <f t="shared" si="17"/>
        <v>2.8061872215488393E-2</v>
      </c>
      <c r="Y62" s="24">
        <f t="shared" si="17"/>
        <v>2.8207468412956072E-2</v>
      </c>
      <c r="Z62" s="24">
        <f t="shared" si="17"/>
        <v>2.8802865470344274E-2</v>
      </c>
      <c r="AA62" s="24">
        <f t="shared" si="11"/>
        <v>2.8022870159660984E-2</v>
      </c>
      <c r="AB62" s="24">
        <f>+PAM!Y35</f>
        <v>2.8271773825809365E-2</v>
      </c>
      <c r="AD62" s="24">
        <f t="shared" si="20"/>
        <v>0.55374067106420477</v>
      </c>
      <c r="AE62" s="24">
        <f t="shared" si="20"/>
        <v>0.55851725308235478</v>
      </c>
      <c r="AF62" s="24">
        <f t="shared" si="20"/>
        <v>0.55197230315803614</v>
      </c>
      <c r="AG62" s="24">
        <f t="shared" si="20"/>
        <v>0.55175135007867726</v>
      </c>
      <c r="AH62" s="24">
        <f t="shared" si="20"/>
        <v>0.55620254749129905</v>
      </c>
      <c r="AI62" s="24">
        <f t="shared" si="20"/>
        <v>0.55583563305547257</v>
      </c>
      <c r="AJ62" s="24">
        <f t="shared" si="20"/>
        <v>0.55761760024766049</v>
      </c>
      <c r="AK62" s="24">
        <f t="shared" si="20"/>
        <v>0.55431782921625761</v>
      </c>
      <c r="AL62" s="24">
        <f t="shared" si="20"/>
        <v>0.55201726406246499</v>
      </c>
      <c r="AM62" s="24">
        <f t="shared" si="20"/>
        <v>0.55309833248404816</v>
      </c>
      <c r="AN62" s="24">
        <f t="shared" si="20"/>
        <v>0.55433207208756685</v>
      </c>
      <c r="AO62" s="24">
        <f>+PAM!AV35</f>
        <v>0.55732044198895014</v>
      </c>
      <c r="AQ62" s="24">
        <f t="shared" si="12"/>
        <v>-1.2844794350859168E-3</v>
      </c>
      <c r="AR62" s="24">
        <f t="shared" si="16"/>
        <v>6.423385801566095E-4</v>
      </c>
      <c r="AT62" s="19">
        <f t="shared" si="8"/>
        <v>223.61442565917969</v>
      </c>
      <c r="AU62" s="19">
        <f t="shared" si="9"/>
        <v>225.04524230957031</v>
      </c>
      <c r="AV62" s="52">
        <f t="shared" si="13"/>
        <v>-1.4308166503905984E-2</v>
      </c>
    </row>
    <row r="63" spans="4:48" x14ac:dyDescent="0.25">
      <c r="D63" s="37">
        <f>+PAM!A36</f>
        <v>43647</v>
      </c>
      <c r="E63" s="225">
        <f>'Salida Stata'!E33</f>
        <v>228.2989501953125</v>
      </c>
      <c r="F63" s="225">
        <f>'Salida Stata'!K33</f>
        <v>230.20172119140625</v>
      </c>
      <c r="G63" s="225">
        <f>'Salida Stata'!P33</f>
        <v>230.4039306640625</v>
      </c>
      <c r="H63" s="225">
        <f>'Salida Stata'!W33</f>
        <v>228.63058471679688</v>
      </c>
      <c r="I63" s="225">
        <f>'Salida Stata'!AC33</f>
        <v>230.70625305175781</v>
      </c>
      <c r="J63" s="225">
        <f>'Salida Stata'!AI33</f>
        <v>230.59214782714844</v>
      </c>
      <c r="K63" s="225">
        <f>'Salida Stata'!AO33</f>
        <v>231.86801147460938</v>
      </c>
      <c r="L63" s="225">
        <f>'Salida Stata'!AU33</f>
        <v>229.89665222167969</v>
      </c>
      <c r="M63" s="225">
        <f>'Salida Stata'!BA33</f>
        <v>230.79573059082031</v>
      </c>
      <c r="N63" s="225">
        <f>'Salida Stata'!BG33</f>
        <v>230.26495361328125</v>
      </c>
      <c r="O63" s="19" cm="1">
        <f t="array" ref="O63">+SUMPRODUCT($E$30:$N$30/100,$E63:$N63)/$D$14*100</f>
        <v>232.6874706814653</v>
      </c>
      <c r="Q63" s="24">
        <f t="shared" si="18"/>
        <v>2.0949115971939491E-2</v>
      </c>
      <c r="R63" s="24">
        <f t="shared" si="18"/>
        <v>2.1545457807968571E-2</v>
      </c>
      <c r="S63" s="24">
        <f t="shared" si="18"/>
        <v>2.1197223948103971E-2</v>
      </c>
      <c r="T63" s="24">
        <f t="shared" si="18"/>
        <v>2.1306044583058403E-2</v>
      </c>
      <c r="U63" s="24">
        <f t="shared" si="18"/>
        <v>2.2034466805771924E-2</v>
      </c>
      <c r="V63" s="24">
        <f t="shared" si="17"/>
        <v>2.2080933166964245E-2</v>
      </c>
      <c r="W63" s="24">
        <f t="shared" si="17"/>
        <v>2.2389256709241412E-2</v>
      </c>
      <c r="X63" s="24">
        <f t="shared" si="17"/>
        <v>2.1997508515511299E-2</v>
      </c>
      <c r="Y63" s="24">
        <f t="shared" si="17"/>
        <v>2.2620121158623885E-2</v>
      </c>
      <c r="Z63" s="24">
        <f t="shared" si="17"/>
        <v>2.3194053116354141E-2</v>
      </c>
      <c r="AA63" s="24">
        <f t="shared" si="11"/>
        <v>2.2140105226593265E-2</v>
      </c>
      <c r="AB63" s="24">
        <f>+PAM!Y36</f>
        <v>2.2172949002217335E-2</v>
      </c>
      <c r="AD63" s="24">
        <f t="shared" si="20"/>
        <v>0.53639750940493847</v>
      </c>
      <c r="AE63" s="24">
        <f t="shared" si="20"/>
        <v>0.54193765856053666</v>
      </c>
      <c r="AF63" s="24">
        <f t="shared" si="20"/>
        <v>0.54322017494067709</v>
      </c>
      <c r="AG63" s="24">
        <f t="shared" si="20"/>
        <v>0.5349795469702574</v>
      </c>
      <c r="AH63" s="24">
        <f t="shared" si="20"/>
        <v>0.54097506371738113</v>
      </c>
      <c r="AI63" s="24">
        <f t="shared" si="20"/>
        <v>0.53988364326302229</v>
      </c>
      <c r="AJ63" s="24">
        <f t="shared" si="20"/>
        <v>0.54179642896061031</v>
      </c>
      <c r="AK63" s="24">
        <f t="shared" si="20"/>
        <v>0.53753516893846709</v>
      </c>
      <c r="AL63" s="24">
        <f t="shared" si="20"/>
        <v>0.53713381302743146</v>
      </c>
      <c r="AM63" s="24">
        <f t="shared" si="20"/>
        <v>0.53712414003917308</v>
      </c>
      <c r="AN63" s="24">
        <f t="shared" si="20"/>
        <v>0.53887015320837683</v>
      </c>
      <c r="AO63" s="24">
        <f>+PAM!AV36</f>
        <v>0.54077540106951871</v>
      </c>
      <c r="AQ63" s="24">
        <f t="shared" si="12"/>
        <v>-2.2449371444146493E-3</v>
      </c>
      <c r="AR63" s="24">
        <f t="shared" si="16"/>
        <v>-7.2663063423461516E-4</v>
      </c>
      <c r="AT63" s="19">
        <f t="shared" si="8"/>
        <v>228.2989501953125</v>
      </c>
      <c r="AU63" s="19">
        <f t="shared" si="9"/>
        <v>230.26495361328125</v>
      </c>
      <c r="AV63" s="52">
        <f t="shared" si="13"/>
        <v>-1.9660034179687536E-2</v>
      </c>
    </row>
    <row r="64" spans="4:48" x14ac:dyDescent="0.25">
      <c r="D64" s="37">
        <f>+PAM!A37</f>
        <v>43678</v>
      </c>
      <c r="E64" s="225">
        <f>'Salida Stata'!E34</f>
        <v>237.09307861328125</v>
      </c>
      <c r="F64" s="225">
        <f>'Salida Stata'!K34</f>
        <v>239.07612609863281</v>
      </c>
      <c r="G64" s="225">
        <f>'Salida Stata'!P34</f>
        <v>239.11601257324219</v>
      </c>
      <c r="H64" s="225">
        <f>'Salida Stata'!W34</f>
        <v>237.36637878417969</v>
      </c>
      <c r="I64" s="225">
        <f>'Salida Stata'!AC34</f>
        <v>239.54795837402344</v>
      </c>
      <c r="J64" s="225">
        <f>'Salida Stata'!AI34</f>
        <v>239.43733215332031</v>
      </c>
      <c r="K64" s="225">
        <f>'Salida Stata'!AO34</f>
        <v>240.72923278808594</v>
      </c>
      <c r="L64" s="225">
        <f>'Salida Stata'!AU34</f>
        <v>238.74432373046875</v>
      </c>
      <c r="M64" s="225">
        <f>'Salida Stata'!BA34</f>
        <v>239.63357543945313</v>
      </c>
      <c r="N64" s="225">
        <f>'Salida Stata'!BG34</f>
        <v>239.14488220214844</v>
      </c>
      <c r="O64" s="19" cm="1">
        <f t="array" ref="O64">+SUMPRODUCT($E$30:$N$30/100,$E64:$N64)/$D$14*100</f>
        <v>241.61012652420331</v>
      </c>
      <c r="Q64" s="24">
        <f t="shared" si="18"/>
        <v>3.8520231522945148E-2</v>
      </c>
      <c r="R64" s="24">
        <f t="shared" si="18"/>
        <v>3.8550558446293071E-2</v>
      </c>
      <c r="S64" s="24">
        <f t="shared" si="18"/>
        <v>3.7812210425707704E-2</v>
      </c>
      <c r="T64" s="24">
        <f t="shared" si="18"/>
        <v>3.8209210190332854E-2</v>
      </c>
      <c r="U64" s="24">
        <f t="shared" si="18"/>
        <v>3.8324515288634231E-2</v>
      </c>
      <c r="V64" s="24">
        <f t="shared" si="17"/>
        <v>3.8358566887551682E-2</v>
      </c>
      <c r="W64" s="24">
        <f t="shared" si="17"/>
        <v>3.8216661527055384E-2</v>
      </c>
      <c r="X64" s="24">
        <f t="shared" si="17"/>
        <v>3.8485429967277662E-2</v>
      </c>
      <c r="Y64" s="24">
        <f t="shared" si="17"/>
        <v>3.8292930402172409E-2</v>
      </c>
      <c r="Z64" s="24">
        <f t="shared" si="17"/>
        <v>3.856396055728295E-2</v>
      </c>
      <c r="AA64" s="24">
        <f t="shared" si="11"/>
        <v>3.8346094942742104E-2</v>
      </c>
      <c r="AB64" s="24">
        <f>+PAM!Y37</f>
        <v>3.8611713665943626E-2</v>
      </c>
      <c r="AD64" s="24">
        <f t="shared" si="20"/>
        <v>0.53853493270427344</v>
      </c>
      <c r="AE64" s="24">
        <f t="shared" si="20"/>
        <v>0.5438409604943415</v>
      </c>
      <c r="AF64" s="24">
        <f t="shared" si="20"/>
        <v>0.53723994399087949</v>
      </c>
      <c r="AG64" s="24">
        <f t="shared" si="20"/>
        <v>0.53686165734402658</v>
      </c>
      <c r="AH64" s="24">
        <f t="shared" si="20"/>
        <v>0.54303479535715926</v>
      </c>
      <c r="AI64" s="24">
        <f t="shared" si="20"/>
        <v>0.54177757078949984</v>
      </c>
      <c r="AJ64" s="24">
        <f t="shared" si="20"/>
        <v>0.5431335416676244</v>
      </c>
      <c r="AK64" s="24">
        <f t="shared" si="20"/>
        <v>0.53975679547975397</v>
      </c>
      <c r="AL64" s="24">
        <f t="shared" si="20"/>
        <v>0.53994323499720775</v>
      </c>
      <c r="AM64" s="24">
        <f t="shared" si="20"/>
        <v>0.539497827772218</v>
      </c>
      <c r="AN64" s="24">
        <f t="shared" si="20"/>
        <v>0.54041555981375677</v>
      </c>
      <c r="AO64" s="24">
        <f>+PAM!AV37</f>
        <v>0.54252577319587636</v>
      </c>
      <c r="AQ64" s="24">
        <f t="shared" si="12"/>
        <v>-4.372903433780273E-5</v>
      </c>
      <c r="AR64" s="24">
        <f t="shared" si="16"/>
        <v>-9.6289506794455804E-4</v>
      </c>
      <c r="AT64" s="19">
        <f t="shared" si="8"/>
        <v>237.09307861328125</v>
      </c>
      <c r="AU64" s="19">
        <f t="shared" si="9"/>
        <v>239.14488220214844</v>
      </c>
      <c r="AV64" s="52">
        <f t="shared" si="13"/>
        <v>-2.0518035888671626E-2</v>
      </c>
    </row>
    <row r="65" spans="4:48" x14ac:dyDescent="0.25">
      <c r="D65" s="37">
        <f>+PAM!A38</f>
        <v>43709</v>
      </c>
      <c r="E65" s="225">
        <f>'Salida Stata'!E35</f>
        <v>251.24699401855469</v>
      </c>
      <c r="F65" s="225">
        <f>'Salida Stata'!K35</f>
        <v>253.48332214355469</v>
      </c>
      <c r="G65" s="225">
        <f>'Salida Stata'!P35</f>
        <v>252.93315124511719</v>
      </c>
      <c r="H65" s="225">
        <f>'Salida Stata'!W35</f>
        <v>251.71676635742188</v>
      </c>
      <c r="I65" s="225">
        <f>'Salida Stata'!AC35</f>
        <v>254.1026611328125</v>
      </c>
      <c r="J65" s="225">
        <f>'Salida Stata'!AI35</f>
        <v>253.89248657226563</v>
      </c>
      <c r="K65" s="225">
        <f>'Salida Stata'!AO35</f>
        <v>255.15122985839844</v>
      </c>
      <c r="L65" s="225">
        <f>'Salida Stata'!AU35</f>
        <v>253.19174194335938</v>
      </c>
      <c r="M65" s="225">
        <f>'Salida Stata'!BA35</f>
        <v>254.04605102539063</v>
      </c>
      <c r="N65" s="225">
        <f>'Salida Stata'!BG35</f>
        <v>253.88095092773438</v>
      </c>
      <c r="O65" s="19" cm="1">
        <f t="array" ref="O65">+SUMPRODUCT($E$30:$N$30/100,$E65:$N65)/$D$14*100</f>
        <v>256.18218611025725</v>
      </c>
      <c r="Q65" s="24">
        <f t="shared" si="18"/>
        <v>5.9697716559493852E-2</v>
      </c>
      <c r="R65" s="24">
        <f t="shared" si="18"/>
        <v>6.0261960405775028E-2</v>
      </c>
      <c r="S65" s="24">
        <f t="shared" si="18"/>
        <v>5.7784246747769608E-2</v>
      </c>
      <c r="T65" s="24">
        <f t="shared" si="18"/>
        <v>6.0456698403315023E-2</v>
      </c>
      <c r="U65" s="24">
        <f t="shared" si="18"/>
        <v>6.0759034882124752E-2</v>
      </c>
      <c r="V65" s="24">
        <f t="shared" si="17"/>
        <v>6.0371347646360984E-2</v>
      </c>
      <c r="W65" s="24">
        <f t="shared" si="17"/>
        <v>5.990962087686369E-2</v>
      </c>
      <c r="X65" s="24">
        <f t="shared" si="17"/>
        <v>6.0514185163208722E-2</v>
      </c>
      <c r="Y65" s="24">
        <f t="shared" si="17"/>
        <v>6.0143807308751018E-2</v>
      </c>
      <c r="Z65" s="24">
        <f t="shared" si="17"/>
        <v>6.1619837271406075E-2</v>
      </c>
      <c r="AA65" s="24">
        <f t="shared" si="11"/>
        <v>6.0312288212779785E-2</v>
      </c>
      <c r="AB65" s="24">
        <f>+PAM!Y38</f>
        <v>6.0568086883876271E-2</v>
      </c>
      <c r="AD65" s="24">
        <f t="shared" si="20"/>
        <v>0.53435280457872136</v>
      </c>
      <c r="AE65" s="24">
        <f t="shared" si="20"/>
        <v>0.53976829718171215</v>
      </c>
      <c r="AF65" s="24">
        <f t="shared" si="20"/>
        <v>0.52640864427559486</v>
      </c>
      <c r="AG65" s="24">
        <f t="shared" si="20"/>
        <v>0.53261172617973118</v>
      </c>
      <c r="AH65" s="24">
        <f t="shared" si="20"/>
        <v>0.54052728936529371</v>
      </c>
      <c r="AI65" s="24">
        <f t="shared" si="20"/>
        <v>0.53792882257032892</v>
      </c>
      <c r="AJ65" s="24">
        <f t="shared" si="20"/>
        <v>0.53899466271842877</v>
      </c>
      <c r="AK65" s="24">
        <f t="shared" si="20"/>
        <v>0.53401605407282871</v>
      </c>
      <c r="AL65" s="24">
        <f t="shared" si="20"/>
        <v>0.53633169012927806</v>
      </c>
      <c r="AM65" s="24">
        <f t="shared" si="20"/>
        <v>0.53534756433530495</v>
      </c>
      <c r="AN65" s="24">
        <f t="shared" si="20"/>
        <v>0.53584295287866701</v>
      </c>
      <c r="AO65" s="24">
        <f>+PAM!AV38</f>
        <v>0.5378558449424593</v>
      </c>
      <c r="AQ65" s="24">
        <f t="shared" si="12"/>
        <v>-1.922120711912223E-3</v>
      </c>
      <c r="AR65" s="24">
        <f t="shared" si="16"/>
        <v>-9.9475975658358529E-4</v>
      </c>
      <c r="AT65" s="19">
        <f t="shared" si="8"/>
        <v>251.24699401855469</v>
      </c>
      <c r="AU65" s="19">
        <f t="shared" si="9"/>
        <v>253.88095092773438</v>
      </c>
      <c r="AV65" s="52">
        <f t="shared" si="13"/>
        <v>-2.6339569091796911E-2</v>
      </c>
    </row>
    <row r="66" spans="4:48" x14ac:dyDescent="0.25">
      <c r="D66" s="37">
        <f>+PAM!A39</f>
        <v>43739</v>
      </c>
      <c r="E66" s="225">
        <f>'Salida Stata'!E36</f>
        <v>259.32403564453125</v>
      </c>
      <c r="F66" s="225">
        <f>'Salida Stata'!K36</f>
        <v>261.90966796875</v>
      </c>
      <c r="G66" s="225">
        <f>'Salida Stata'!P36</f>
        <v>260.64459228515625</v>
      </c>
      <c r="H66" s="225">
        <f>'Salida Stata'!W36</f>
        <v>260.22598266601563</v>
      </c>
      <c r="I66" s="225">
        <f>'Salida Stata'!AC36</f>
        <v>262.7803955078125</v>
      </c>
      <c r="J66" s="225">
        <f>'Salida Stata'!AI36</f>
        <v>262.58889770507813</v>
      </c>
      <c r="K66" s="225">
        <f>'Salida Stata'!AO36</f>
        <v>263.87680053710938</v>
      </c>
      <c r="L66" s="225">
        <f>'Salida Stata'!AU36</f>
        <v>262.16912841796875</v>
      </c>
      <c r="M66" s="225">
        <f>'Salida Stata'!BA36</f>
        <v>263.00015258789063</v>
      </c>
      <c r="N66" s="225">
        <f>'Salida Stata'!BG36</f>
        <v>263.18011474609375</v>
      </c>
      <c r="O66" s="19" cm="1">
        <f t="array" ref="O66">+SUMPRODUCT($E$30:$N$30/100,$E66:$N66)/$D$14*100</f>
        <v>265.00334120234913</v>
      </c>
      <c r="Q66" s="24">
        <f t="shared" si="18"/>
        <v>3.2147813976950879E-2</v>
      </c>
      <c r="R66" s="24">
        <f t="shared" si="18"/>
        <v>3.3242209996061423E-2</v>
      </c>
      <c r="S66" s="24">
        <f t="shared" si="18"/>
        <v>3.0488059797926237E-2</v>
      </c>
      <c r="T66" s="24">
        <f t="shared" si="18"/>
        <v>3.3804725969311056E-2</v>
      </c>
      <c r="U66" s="24">
        <f t="shared" si="18"/>
        <v>3.4150505690550004E-2</v>
      </c>
      <c r="V66" s="24">
        <f t="shared" si="17"/>
        <v>3.4252337476466499E-2</v>
      </c>
      <c r="W66" s="24">
        <f t="shared" si="17"/>
        <v>3.4197643035283054E-2</v>
      </c>
      <c r="X66" s="24">
        <f t="shared" si="17"/>
        <v>3.5456869192114882E-2</v>
      </c>
      <c r="Y66" s="24">
        <f t="shared" si="17"/>
        <v>3.5245978145927115E-2</v>
      </c>
      <c r="Z66" s="24">
        <f t="shared" si="17"/>
        <v>3.6628048636096144E-2</v>
      </c>
      <c r="AA66" s="24">
        <f t="shared" si="11"/>
        <v>3.4433132240878628E-2</v>
      </c>
      <c r="AB66" s="24">
        <f>+PAM!Y39</f>
        <v>3.4265458842063889E-2</v>
      </c>
      <c r="AD66" s="24">
        <f t="shared" si="20"/>
        <v>0.49727412494789958</v>
      </c>
      <c r="AE66" s="24">
        <f t="shared" si="20"/>
        <v>0.5026978417266188</v>
      </c>
      <c r="AF66" s="24">
        <f t="shared" si="20"/>
        <v>0.49494636552102222</v>
      </c>
      <c r="AG66" s="24">
        <f t="shared" si="20"/>
        <v>0.4987422431590578</v>
      </c>
      <c r="AH66" s="24">
        <f t="shared" si="20"/>
        <v>0.50497575305695341</v>
      </c>
      <c r="AI66" s="24">
        <f t="shared" si="20"/>
        <v>0.50283611967584063</v>
      </c>
      <c r="AJ66" s="24">
        <f t="shared" si="20"/>
        <v>0.50254678518763596</v>
      </c>
      <c r="AK66" s="24">
        <f t="shared" si="20"/>
        <v>0.5018373157210223</v>
      </c>
      <c r="AL66" s="24">
        <f t="shared" si="20"/>
        <v>0.5033005321041768</v>
      </c>
      <c r="AM66" s="24">
        <f t="shared" si="20"/>
        <v>0.5055061069906317</v>
      </c>
      <c r="AN66" s="24">
        <f t="shared" si="20"/>
        <v>0.50219400717959606</v>
      </c>
      <c r="AO66" s="24">
        <f>+PAM!AV39</f>
        <v>0.50400916380297844</v>
      </c>
      <c r="AQ66" s="24">
        <f t="shared" si="12"/>
        <v>-4.4802346591452658E-3</v>
      </c>
      <c r="AR66" s="24">
        <f t="shared" si="16"/>
        <v>-8.2319820427321222E-3</v>
      </c>
      <c r="AT66" s="19">
        <f t="shared" si="8"/>
        <v>259.32403564453125</v>
      </c>
      <c r="AU66" s="19">
        <f t="shared" si="9"/>
        <v>263.18011474609375</v>
      </c>
      <c r="AV66" s="52">
        <f t="shared" si="13"/>
        <v>-3.8560791015624929E-2</v>
      </c>
    </row>
    <row r="67" spans="4:48" x14ac:dyDescent="0.25">
      <c r="D67" s="37">
        <f>+PAM!A40</f>
        <v>43770</v>
      </c>
      <c r="E67" s="225">
        <f>'Salida Stata'!E37</f>
        <v>271.09707641601563</v>
      </c>
      <c r="F67" s="225">
        <f>'Salida Stata'!K37</f>
        <v>273.8472900390625</v>
      </c>
      <c r="G67" s="225">
        <f>'Salida Stata'!P37</f>
        <v>271.89328002929688</v>
      </c>
      <c r="H67" s="225">
        <f>'Salida Stata'!W37</f>
        <v>272.03131103515625</v>
      </c>
      <c r="I67" s="225">
        <f>'Salida Stata'!AC37</f>
        <v>274.8267822265625</v>
      </c>
      <c r="J67" s="225">
        <f>'Salida Stata'!AI37</f>
        <v>274.37429809570313</v>
      </c>
      <c r="K67" s="225">
        <f>'Salida Stata'!AO37</f>
        <v>275.76632690429688</v>
      </c>
      <c r="L67" s="225">
        <f>'Salida Stata'!AU37</f>
        <v>273.74169921875</v>
      </c>
      <c r="M67" s="225">
        <f>'Salida Stata'!BA37</f>
        <v>274.617431640625</v>
      </c>
      <c r="N67" s="225">
        <f>'Salida Stata'!BG37</f>
        <v>274.492431640625</v>
      </c>
      <c r="O67" s="19" cm="1">
        <f t="array" ref="O67">+SUMPRODUCT($E$30:$N$30/100,$E67:$N67)/$D$14*100</f>
        <v>276.79017766123349</v>
      </c>
      <c r="Q67" s="24">
        <f t="shared" si="18"/>
        <v>4.5398957108712779E-2</v>
      </c>
      <c r="R67" s="24">
        <f t="shared" si="18"/>
        <v>4.5579157741274523E-2</v>
      </c>
      <c r="S67" s="24">
        <f t="shared" si="18"/>
        <v>4.3157188282786585E-2</v>
      </c>
      <c r="T67" s="24">
        <f t="shared" si="18"/>
        <v>4.5365678892611117E-2</v>
      </c>
      <c r="U67" s="24">
        <f t="shared" si="18"/>
        <v>4.5842029788679017E-2</v>
      </c>
      <c r="V67" s="24">
        <f t="shared" si="17"/>
        <v>4.4881563895597498E-2</v>
      </c>
      <c r="W67" s="24">
        <f t="shared" si="17"/>
        <v>4.5057111284458884E-2</v>
      </c>
      <c r="X67" s="24">
        <f t="shared" si="17"/>
        <v>4.4141622892881038E-2</v>
      </c>
      <c r="Y67" s="24">
        <f t="shared" si="17"/>
        <v>4.4172138070726286E-2</v>
      </c>
      <c r="Z67" s="24">
        <f t="shared" si="17"/>
        <v>4.298317487035419E-2</v>
      </c>
      <c r="AA67" s="24">
        <f t="shared" si="11"/>
        <v>4.4478067353438622E-2</v>
      </c>
      <c r="AB67" s="24">
        <f>+PAM!Y40</f>
        <v>4.4935262757044736E-2</v>
      </c>
      <c r="AD67" s="24">
        <f t="shared" si="20"/>
        <v>0.51554376366392263</v>
      </c>
      <c r="AE67" s="24">
        <f t="shared" si="20"/>
        <v>0.52071302837935796</v>
      </c>
      <c r="AF67" s="24">
        <f t="shared" si="20"/>
        <v>0.51637342746489012</v>
      </c>
      <c r="AG67" s="24">
        <f t="shared" si="20"/>
        <v>0.51777264489692154</v>
      </c>
      <c r="AH67" s="24">
        <f t="shared" si="20"/>
        <v>0.52297190377576119</v>
      </c>
      <c r="AI67" s="24">
        <f t="shared" si="20"/>
        <v>0.52036852634696706</v>
      </c>
      <c r="AJ67" s="24">
        <f t="shared" si="20"/>
        <v>0.52014190194396015</v>
      </c>
      <c r="AK67" s="24">
        <f t="shared" si="20"/>
        <v>0.51938420171870581</v>
      </c>
      <c r="AL67" s="24">
        <f t="shared" si="20"/>
        <v>0.52015886329293326</v>
      </c>
      <c r="AM67" s="24">
        <f t="shared" si="20"/>
        <v>0.52143658252185454</v>
      </c>
      <c r="AN67" s="24">
        <f t="shared" si="20"/>
        <v>0.51989436850056014</v>
      </c>
      <c r="AO67" s="24">
        <f>+PAM!AV40</f>
        <v>0.52106430155210615</v>
      </c>
      <c r="AQ67" s="24">
        <f t="shared" si="12"/>
        <v>2.4157822383585881E-3</v>
      </c>
      <c r="AR67" s="24">
        <f t="shared" si="16"/>
        <v>-5.8928188579319141E-3</v>
      </c>
      <c r="AT67" s="19">
        <f t="shared" si="8"/>
        <v>271.09707641601563</v>
      </c>
      <c r="AU67" s="19">
        <f t="shared" si="9"/>
        <v>274.492431640625</v>
      </c>
      <c r="AV67" s="52">
        <f t="shared" si="13"/>
        <v>-3.3953552246093643E-2</v>
      </c>
    </row>
    <row r="68" spans="4:48" x14ac:dyDescent="0.25">
      <c r="D68" s="37">
        <f>+PAM!A41</f>
        <v>43800</v>
      </c>
      <c r="E68" s="225">
        <f>'Salida Stata'!E38</f>
        <v>280.3345947265625</v>
      </c>
      <c r="F68" s="225">
        <f>'Salida Stata'!K38</f>
        <v>283.5087890625</v>
      </c>
      <c r="G68" s="225">
        <f>'Salida Stata'!P38</f>
        <v>281.7359619140625</v>
      </c>
      <c r="H68" s="225">
        <f>'Salida Stata'!W38</f>
        <v>281.6766357421875</v>
      </c>
      <c r="I68" s="225">
        <f>'Salida Stata'!AC38</f>
        <v>284.76339721679688</v>
      </c>
      <c r="J68" s="225">
        <f>'Salida Stata'!AI38</f>
        <v>284.21942138671875</v>
      </c>
      <c r="K68" s="225">
        <f>'Salida Stata'!AO38</f>
        <v>285.71640014648438</v>
      </c>
      <c r="L68" s="225">
        <f>'Salida Stata'!AU38</f>
        <v>283.75369262695313</v>
      </c>
      <c r="M68" s="225">
        <f>'Salida Stata'!BA38</f>
        <v>284.612548828125</v>
      </c>
      <c r="N68" s="225">
        <f>'Salida Stata'!BG38</f>
        <v>284.60479736328125</v>
      </c>
      <c r="O68" s="19" cm="1">
        <f t="array" ref="O68">+SUMPRODUCT($E$30:$N$30/100,$E68:$N68)/$D$14*100</f>
        <v>286.78432223124258</v>
      </c>
      <c r="Q68" s="24">
        <f t="shared" si="18"/>
        <v>3.4074577390024396E-2</v>
      </c>
      <c r="R68" s="24">
        <f t="shared" si="18"/>
        <v>3.5280608480950715E-2</v>
      </c>
      <c r="S68" s="24">
        <f t="shared" si="18"/>
        <v>3.6200533840722526E-2</v>
      </c>
      <c r="T68" s="24">
        <f t="shared" si="18"/>
        <v>3.5456671036609988E-2</v>
      </c>
      <c r="U68" s="24">
        <f t="shared" si="18"/>
        <v>3.61559194112413E-2</v>
      </c>
      <c r="V68" s="24">
        <f t="shared" si="17"/>
        <v>3.5882090120487931E-2</v>
      </c>
      <c r="W68" s="24">
        <f t="shared" si="17"/>
        <v>3.6081538140951608E-2</v>
      </c>
      <c r="X68" s="24">
        <f t="shared" si="17"/>
        <v>3.6574600935031176E-2</v>
      </c>
      <c r="Y68" s="24">
        <f t="shared" si="17"/>
        <v>3.6396513971407307E-2</v>
      </c>
      <c r="Z68" s="24">
        <f t="shared" si="17"/>
        <v>3.6840235128579923E-2</v>
      </c>
      <c r="AA68" s="24">
        <f t="shared" si="11"/>
        <v>3.6107294899174747E-2</v>
      </c>
      <c r="AB68" s="24">
        <f>+PAM!Y41</f>
        <v>3.6443148688046545E-2</v>
      </c>
      <c r="AD68" s="24">
        <f t="shared" si="20"/>
        <v>0.53410172546287948</v>
      </c>
      <c r="AE68" s="24">
        <f t="shared" si="20"/>
        <v>0.54008780308925508</v>
      </c>
      <c r="AF68" s="24">
        <f t="shared" si="20"/>
        <v>0.5302308443174546</v>
      </c>
      <c r="AG68" s="24">
        <f t="shared" si="20"/>
        <v>0.53709289640054703</v>
      </c>
      <c r="AH68" s="24">
        <f t="shared" si="20"/>
        <v>0.54191107949078798</v>
      </c>
      <c r="AI68" s="24">
        <f t="shared" si="20"/>
        <v>0.53961423110888629</v>
      </c>
      <c r="AJ68" s="24">
        <f t="shared" si="20"/>
        <v>0.53942818215832244</v>
      </c>
      <c r="AK68" s="24">
        <f t="shared" si="20"/>
        <v>0.53972660948164708</v>
      </c>
      <c r="AL68" s="24">
        <f t="shared" si="20"/>
        <v>0.53928732205023544</v>
      </c>
      <c r="AM68" s="24">
        <f t="shared" si="20"/>
        <v>0.54096343984748874</v>
      </c>
      <c r="AN68" s="24">
        <f t="shared" si="20"/>
        <v>0.53886811088060704</v>
      </c>
      <c r="AO68" s="24">
        <f>+PAM!AV41</f>
        <v>0.54146341463414616</v>
      </c>
      <c r="AQ68" s="24">
        <f t="shared" si="12"/>
        <v>-2.765657738555527E-3</v>
      </c>
      <c r="AR68" s="24">
        <f t="shared" si="16"/>
        <v>-6.8617143846092521E-3</v>
      </c>
      <c r="AT68" s="19">
        <f t="shared" si="8"/>
        <v>280.3345947265625</v>
      </c>
      <c r="AU68" s="19">
        <f t="shared" si="9"/>
        <v>284.60479736328125</v>
      </c>
      <c r="AV68" s="52">
        <f t="shared" si="13"/>
        <v>-4.2702026367187784E-2</v>
      </c>
    </row>
    <row r="69" spans="4:48" x14ac:dyDescent="0.25">
      <c r="D69" s="37">
        <f>+PAM!A42</f>
        <v>43831</v>
      </c>
      <c r="E69" s="225">
        <f>'Salida Stata'!E39</f>
        <v>288.99029541015625</v>
      </c>
      <c r="F69" s="225">
        <f>'Salida Stata'!K39</f>
        <v>291.3131103515625</v>
      </c>
      <c r="G69" s="225">
        <f>'Salida Stata'!P39</f>
        <v>287.9071044921875</v>
      </c>
      <c r="H69" s="225">
        <f>'Salida Stata'!W39</f>
        <v>289.32479858398438</v>
      </c>
      <c r="I69" s="225">
        <f>'Salida Stata'!AC39</f>
        <v>291.83660888671875</v>
      </c>
      <c r="J69" s="225">
        <f>'Salida Stata'!AI39</f>
        <v>291.37606811523438</v>
      </c>
      <c r="K69" s="225">
        <f>'Salida Stata'!AO39</f>
        <v>292.64703369140625</v>
      </c>
      <c r="L69" s="225">
        <f>'Salida Stata'!AU39</f>
        <v>290.64404296875</v>
      </c>
      <c r="M69" s="225">
        <f>'Salida Stata'!BA39</f>
        <v>291.10223388671875</v>
      </c>
      <c r="N69" s="225">
        <f>'Salida Stata'!BG39</f>
        <v>290.87017822265625</v>
      </c>
      <c r="O69" s="19" cm="1">
        <f t="array" ref="O69">+SUMPRODUCT($E$30:$N$30/100,$E69:$N69)/$D$14*100</f>
        <v>293.78826239994146</v>
      </c>
      <c r="Q69" s="24">
        <f t="shared" si="18"/>
        <v>3.0876320106109301E-2</v>
      </c>
      <c r="R69" s="24">
        <f t="shared" si="18"/>
        <v>2.7527616744685846E-2</v>
      </c>
      <c r="S69" s="24">
        <f t="shared" si="18"/>
        <v>2.190399314379099E-2</v>
      </c>
      <c r="T69" s="24">
        <f t="shared" si="18"/>
        <v>2.7152279853260852E-2</v>
      </c>
      <c r="U69" s="24">
        <f t="shared" si="18"/>
        <v>2.4838907454587167E-2</v>
      </c>
      <c r="V69" s="24">
        <f t="shared" si="17"/>
        <v>2.518000597425063E-2</v>
      </c>
      <c r="W69" s="24">
        <f t="shared" si="17"/>
        <v>2.425703789270961E-2</v>
      </c>
      <c r="X69" s="24">
        <f t="shared" si="17"/>
        <v>2.4282857001813651E-2</v>
      </c>
      <c r="Y69" s="24">
        <f t="shared" si="17"/>
        <v>2.2801823339535288E-2</v>
      </c>
      <c r="Z69" s="24">
        <f t="shared" si="17"/>
        <v>2.2014319215349021E-2</v>
      </c>
      <c r="AA69" s="24">
        <f t="shared" si="11"/>
        <v>2.4422325858703742E-2</v>
      </c>
      <c r="AB69" s="24">
        <f>+PAM!Y42</f>
        <v>2.4964838255977506E-2</v>
      </c>
      <c r="AD69" s="24">
        <f t="shared" si="20"/>
        <v>0.53742911946472671</v>
      </c>
      <c r="AE69" s="24">
        <f t="shared" si="20"/>
        <v>0.53884141656139173</v>
      </c>
      <c r="AF69" s="24">
        <f t="shared" si="20"/>
        <v>0.52042355915655625</v>
      </c>
      <c r="AG69" s="24">
        <f t="shared" si="20"/>
        <v>0.53564456011808814</v>
      </c>
      <c r="AH69" s="24">
        <f t="shared" si="20"/>
        <v>0.53627653068158643</v>
      </c>
      <c r="AI69" s="24">
        <f t="shared" si="20"/>
        <v>0.53453552782043579</v>
      </c>
      <c r="AJ69" s="24">
        <f t="shared" si="20"/>
        <v>0.5326740544452897</v>
      </c>
      <c r="AK69" s="24">
        <f t="shared" si="20"/>
        <v>0.53358865168513092</v>
      </c>
      <c r="AL69" s="24">
        <f t="shared" si="20"/>
        <v>0.53047799168483389</v>
      </c>
      <c r="AM69" s="24">
        <f t="shared" si="20"/>
        <v>0.53075233401477528</v>
      </c>
      <c r="AN69" s="24">
        <f t="shared" si="20"/>
        <v>0.53264785561207617</v>
      </c>
      <c r="AO69" s="24">
        <f>+PAM!AV42</f>
        <v>0.53582718651211803</v>
      </c>
      <c r="AQ69" s="24">
        <f t="shared" si="12"/>
        <v>8.8620008907602799E-3</v>
      </c>
      <c r="AR69" s="24">
        <f t="shared" si="16"/>
        <v>6.6767854499514279E-3</v>
      </c>
      <c r="AT69" s="19">
        <f t="shared" si="8"/>
        <v>288.99029541015625</v>
      </c>
      <c r="AU69" s="19">
        <f t="shared" si="9"/>
        <v>290.87017822265625</v>
      </c>
      <c r="AV69" s="52">
        <f t="shared" si="13"/>
        <v>-1.8798828125E-2</v>
      </c>
    </row>
    <row r="70" spans="4:48" x14ac:dyDescent="0.25">
      <c r="D70" s="37">
        <f>+PAM!A43</f>
        <v>43862</v>
      </c>
      <c r="E70" s="225">
        <f>'Salida Stata'!E40</f>
        <v>295.71871948242188</v>
      </c>
      <c r="F70" s="225">
        <f>'Salida Stata'!K40</f>
        <v>297.88238525390625</v>
      </c>
      <c r="G70" s="225">
        <f>'Salida Stata'!P40</f>
        <v>293.36654663085938</v>
      </c>
      <c r="H70" s="225">
        <f>'Salida Stata'!W40</f>
        <v>295.96258544921875</v>
      </c>
      <c r="I70" s="225">
        <f>'Salida Stata'!AC40</f>
        <v>298.286376953125</v>
      </c>
      <c r="J70" s="225">
        <f>'Salida Stata'!AI40</f>
        <v>297.89431762695313</v>
      </c>
      <c r="K70" s="225">
        <f>'Salida Stata'!AO40</f>
        <v>299.0950927734375</v>
      </c>
      <c r="L70" s="225">
        <f>'Salida Stata'!AU40</f>
        <v>297.248046875</v>
      </c>
      <c r="M70" s="225">
        <f>'Salida Stata'!BA40</f>
        <v>297.58340454101563</v>
      </c>
      <c r="N70" s="225">
        <f>'Salida Stata'!BG40</f>
        <v>297.39434814453125</v>
      </c>
      <c r="O70" s="19" cm="1">
        <f t="array" ref="O70">+SUMPRODUCT($E$30:$N$30/100,$E70:$N70)/$D$14*100</f>
        <v>300.31062217341054</v>
      </c>
      <c r="Q70" s="24">
        <f t="shared" si="18"/>
        <v>2.3282526019485106E-2</v>
      </c>
      <c r="R70" s="24">
        <f t="shared" si="18"/>
        <v>2.2550563874093488E-2</v>
      </c>
      <c r="S70" s="24">
        <f t="shared" si="18"/>
        <v>1.8962512746259819E-2</v>
      </c>
      <c r="T70" s="24">
        <f t="shared" si="18"/>
        <v>2.294233642508714E-2</v>
      </c>
      <c r="U70" s="24">
        <f t="shared" si="18"/>
        <v>2.2100613391206947E-2</v>
      </c>
      <c r="V70" s="24">
        <f t="shared" si="17"/>
        <v>2.2370572689383916E-2</v>
      </c>
      <c r="W70" s="24">
        <f t="shared" si="17"/>
        <v>2.2033570614731213E-2</v>
      </c>
      <c r="X70" s="24">
        <f t="shared" si="17"/>
        <v>2.2721965462612514E-2</v>
      </c>
      <c r="Y70" s="24">
        <f t="shared" si="17"/>
        <v>2.2264242248374533E-2</v>
      </c>
      <c r="Z70" s="24">
        <f t="shared" si="17"/>
        <v>2.2429834374017021E-2</v>
      </c>
      <c r="AA70" s="24">
        <f t="shared" si="11"/>
        <v>2.2200886176283019E-2</v>
      </c>
      <c r="AB70" s="24">
        <f>+PAM!Y43</f>
        <v>2.2641509433962259E-2</v>
      </c>
      <c r="AD70" s="24">
        <f t="shared" si="20"/>
        <v>0.51298139561644818</v>
      </c>
      <c r="AE70" s="24">
        <f t="shared" si="20"/>
        <v>0.51538535281654352</v>
      </c>
      <c r="AF70" s="24">
        <f t="shared" si="20"/>
        <v>0.48845526219586688</v>
      </c>
      <c r="AG70" s="24">
        <f t="shared" si="20"/>
        <v>0.51609513154581999</v>
      </c>
      <c r="AH70" s="24">
        <f t="shared" si="20"/>
        <v>0.5156336654105711</v>
      </c>
      <c r="AI70" s="24">
        <f t="shared" si="20"/>
        <v>0.51426826236672074</v>
      </c>
      <c r="AJ70" s="24">
        <f t="shared" si="20"/>
        <v>0.51255587927268276</v>
      </c>
      <c r="AK70" s="24">
        <f t="shared" si="20"/>
        <v>0.51611429775753326</v>
      </c>
      <c r="AL70" s="24">
        <f t="shared" si="20"/>
        <v>0.51312405887632462</v>
      </c>
      <c r="AM70" s="24">
        <f t="shared" si="20"/>
        <v>0.51572143968851325</v>
      </c>
      <c r="AN70" s="24">
        <f t="shared" si="20"/>
        <v>0.5127603647418757</v>
      </c>
      <c r="AO70" s="24">
        <f>+PAM!AV43</f>
        <v>0.51627670396744674</v>
      </c>
      <c r="AQ70" s="24">
        <f t="shared" si="12"/>
        <v>8.526916454680844E-4</v>
      </c>
      <c r="AR70" s="24">
        <f t="shared" si="16"/>
        <v>-2.7400440720650732E-3</v>
      </c>
      <c r="AT70" s="19">
        <f t="shared" si="8"/>
        <v>295.71871948242188</v>
      </c>
      <c r="AU70" s="19">
        <f t="shared" si="9"/>
        <v>297.39434814453125</v>
      </c>
      <c r="AV70" s="52">
        <f t="shared" si="13"/>
        <v>-1.6756286621093519E-2</v>
      </c>
    </row>
    <row r="71" spans="4:48" x14ac:dyDescent="0.25">
      <c r="D71" s="37">
        <f>+PAM!A44</f>
        <v>43891</v>
      </c>
      <c r="E71" s="225">
        <f>'Salida Stata'!E41</f>
        <v>305.24539184570313</v>
      </c>
      <c r="F71" s="225">
        <f>'Salida Stata'!K41</f>
        <v>307.41427612304688</v>
      </c>
      <c r="G71" s="225">
        <f>'Salida Stata'!P41</f>
        <v>304.40988159179688</v>
      </c>
      <c r="H71" s="225">
        <f>'Salida Stata'!W41</f>
        <v>305.15374755859375</v>
      </c>
      <c r="I71" s="225">
        <f>'Salida Stata'!AC41</f>
        <v>307.35971069335938</v>
      </c>
      <c r="J71" s="225">
        <f>'Salida Stata'!AI41</f>
        <v>306.94509887695313</v>
      </c>
      <c r="K71" s="225">
        <f>'Salida Stata'!AO41</f>
        <v>308.03903198242188</v>
      </c>
      <c r="L71" s="225">
        <f>'Salida Stata'!AU41</f>
        <v>306.00814819335938</v>
      </c>
      <c r="M71" s="225">
        <f>'Salida Stata'!BA41</f>
        <v>306.211181640625</v>
      </c>
      <c r="N71" s="225">
        <f>'Salida Stata'!BG41</f>
        <v>305.47933959960938</v>
      </c>
      <c r="O71" s="19" cm="1">
        <f t="array" ref="O71">+SUMPRODUCT($E$30:$N$30/100,$E71:$N71)/$D$14*100</f>
        <v>309.40351712428179</v>
      </c>
      <c r="Q71" s="24">
        <f t="shared" si="18"/>
        <v>3.2215317244559838E-2</v>
      </c>
      <c r="R71" s="24">
        <f t="shared" si="18"/>
        <v>3.1998840283945951E-2</v>
      </c>
      <c r="S71" s="24">
        <f t="shared" si="18"/>
        <v>3.7643470558465619E-2</v>
      </c>
      <c r="T71" s="24">
        <f t="shared" si="18"/>
        <v>3.1055148729101756E-2</v>
      </c>
      <c r="U71" s="24">
        <f t="shared" si="18"/>
        <v>3.0418196878163828E-2</v>
      </c>
      <c r="V71" s="24">
        <f t="shared" si="17"/>
        <v>3.0382523984006093E-2</v>
      </c>
      <c r="W71" s="24">
        <f t="shared" si="17"/>
        <v>2.9903329827478453E-2</v>
      </c>
      <c r="X71" s="24">
        <f t="shared" si="17"/>
        <v>2.9470677471072459E-2</v>
      </c>
      <c r="Y71" s="24">
        <f t="shared" si="17"/>
        <v>2.8992803254323407E-2</v>
      </c>
      <c r="Z71" s="24">
        <f t="shared" si="17"/>
        <v>2.7186096526450765E-2</v>
      </c>
      <c r="AA71" s="24">
        <f t="shared" si="11"/>
        <v>3.0278299465613667E-2</v>
      </c>
      <c r="AB71" s="24">
        <f>+PAM!Y44</f>
        <v>3.0526668903052556E-2</v>
      </c>
      <c r="AD71" s="24">
        <f t="shared" si="20"/>
        <v>0.49160822449251218</v>
      </c>
      <c r="AE71" s="24">
        <f t="shared" si="20"/>
        <v>0.49437721777960619</v>
      </c>
      <c r="AF71" s="24">
        <f t="shared" si="20"/>
        <v>0.47006635774585859</v>
      </c>
      <c r="AG71" s="24">
        <f t="shared" si="20"/>
        <v>0.4945212127480505</v>
      </c>
      <c r="AH71" s="24">
        <f t="shared" si="20"/>
        <v>0.49471743168145932</v>
      </c>
      <c r="AI71" s="24">
        <f t="shared" si="20"/>
        <v>0.4929548342279011</v>
      </c>
      <c r="AJ71" s="24">
        <f t="shared" si="20"/>
        <v>0.49101295899694164</v>
      </c>
      <c r="AK71" s="24">
        <f t="shared" si="20"/>
        <v>0.49426488937423052</v>
      </c>
      <c r="AL71" s="24">
        <f t="shared" si="20"/>
        <v>0.49127241197580296</v>
      </c>
      <c r="AM71" s="24">
        <f t="shared" si="20"/>
        <v>0.49374058199783866</v>
      </c>
      <c r="AN71" s="24">
        <f t="shared" si="20"/>
        <v>0.49140745274743214</v>
      </c>
      <c r="AO71" s="24">
        <f>+PAM!AV44</f>
        <v>0.49489051094890502</v>
      </c>
      <c r="AQ71" s="24">
        <f t="shared" si="12"/>
        <v>5.0292207181090731E-3</v>
      </c>
      <c r="AR71" s="24">
        <f t="shared" si="16"/>
        <v>-2.1323575053264765E-3</v>
      </c>
      <c r="AT71" s="19">
        <f t="shared" si="8"/>
        <v>305.24539184570313</v>
      </c>
      <c r="AU71" s="19">
        <f t="shared" si="9"/>
        <v>305.47933959960938</v>
      </c>
      <c r="AV71" s="52">
        <f t="shared" si="13"/>
        <v>-2.3394775390626066E-3</v>
      </c>
    </row>
    <row r="72" spans="4:48" x14ac:dyDescent="0.25">
      <c r="D72" s="37">
        <f>+PAM!A45</f>
        <v>43922</v>
      </c>
      <c r="E72" s="225">
        <f>'Salida Stata'!E42</f>
        <v>310.64114379882813</v>
      </c>
      <c r="F72" s="225">
        <f>'Salida Stata'!K42</f>
        <v>312.45306396484375</v>
      </c>
      <c r="G72" s="225">
        <f>'Salida Stata'!P42</f>
        <v>309.11764526367188</v>
      </c>
      <c r="H72" s="225">
        <f>'Salida Stata'!W42</f>
        <v>309.89505004882813</v>
      </c>
      <c r="I72" s="225">
        <f>'Salida Stata'!AC42</f>
        <v>311.82049560546875</v>
      </c>
      <c r="J72" s="225">
        <f>'Salida Stata'!AI42</f>
        <v>311.48007202148438</v>
      </c>
      <c r="K72" s="225">
        <f>'Salida Stata'!AO42</f>
        <v>312.3603515625</v>
      </c>
      <c r="L72" s="225">
        <f>'Salida Stata'!AU42</f>
        <v>310.36392211914063</v>
      </c>
      <c r="M72" s="225">
        <f>'Salida Stata'!BA42</f>
        <v>310.255615234375</v>
      </c>
      <c r="N72" s="225">
        <f>'Salida Stata'!BG42</f>
        <v>309.57208251953125</v>
      </c>
      <c r="O72" s="19" cm="1">
        <f t="array" ref="O72">+SUMPRODUCT($E$30:$N$30/100,$E72:$N72)/$D$14*100</f>
        <v>313.89097560191732</v>
      </c>
      <c r="Q72" s="24">
        <f t="shared" si="18"/>
        <v>1.7676767929235337E-2</v>
      </c>
      <c r="R72" s="24">
        <f t="shared" si="18"/>
        <v>1.639087131978223E-2</v>
      </c>
      <c r="S72" s="24">
        <f t="shared" si="18"/>
        <v>1.546521304517956E-2</v>
      </c>
      <c r="T72" s="24">
        <f t="shared" si="18"/>
        <v>1.5537421801854023E-2</v>
      </c>
      <c r="U72" s="24">
        <f t="shared" si="18"/>
        <v>1.4513238908399728E-2</v>
      </c>
      <c r="V72" s="24">
        <f t="shared" si="17"/>
        <v>1.477454163993408E-2</v>
      </c>
      <c r="W72" s="24">
        <f t="shared" si="17"/>
        <v>1.4028480586592451E-2</v>
      </c>
      <c r="X72" s="24">
        <f t="shared" si="17"/>
        <v>1.4234176284184885E-2</v>
      </c>
      <c r="Y72" s="24">
        <f t="shared" si="17"/>
        <v>1.3207987938522292E-2</v>
      </c>
      <c r="Z72" s="24">
        <f t="shared" si="17"/>
        <v>1.3397773234963273E-2</v>
      </c>
      <c r="AA72" s="24">
        <f t="shared" si="11"/>
        <v>1.4503579401241806E-2</v>
      </c>
      <c r="AB72" s="24">
        <f>+PAM!Y45</f>
        <v>1.46484375E-2</v>
      </c>
      <c r="AD72" s="24">
        <f t="shared" si="20"/>
        <v>0.46665038510222434</v>
      </c>
      <c r="AE72" s="24">
        <f t="shared" si="20"/>
        <v>0.46605679661284283</v>
      </c>
      <c r="AF72" s="24">
        <f t="shared" si="20"/>
        <v>0.44806056507455305</v>
      </c>
      <c r="AG72" s="24">
        <f t="shared" si="20"/>
        <v>0.46418727956209227</v>
      </c>
      <c r="AH72" s="24">
        <f t="shared" si="20"/>
        <v>0.4626350920315303</v>
      </c>
      <c r="AI72" s="24">
        <f t="shared" si="20"/>
        <v>0.46133491513935687</v>
      </c>
      <c r="AJ72" s="24">
        <f t="shared" si="20"/>
        <v>0.45825468321138962</v>
      </c>
      <c r="AK72" s="24">
        <f t="shared" si="20"/>
        <v>0.4607595227613368</v>
      </c>
      <c r="AL72" s="24">
        <f t="shared" si="20"/>
        <v>0.45638254012321533</v>
      </c>
      <c r="AM72" s="24">
        <f t="shared" si="20"/>
        <v>0.45836949644416647</v>
      </c>
      <c r="AN72" s="24">
        <f t="shared" si="20"/>
        <v>0.45965021716772325</v>
      </c>
      <c r="AO72" s="24">
        <f>+PAM!AV45</f>
        <v>0.46338028169014089</v>
      </c>
      <c r="AQ72" s="24">
        <f t="shared" si="12"/>
        <v>4.2789946942720647E-3</v>
      </c>
      <c r="AR72" s="24">
        <f t="shared" si="16"/>
        <v>8.2808886580578722E-3</v>
      </c>
      <c r="AT72" s="19">
        <f t="shared" si="8"/>
        <v>310.64114379882813</v>
      </c>
      <c r="AU72" s="19">
        <f t="shared" si="9"/>
        <v>309.57208251953125</v>
      </c>
      <c r="AV72" s="52">
        <f t="shared" si="13"/>
        <v>1.0690612792968679E-2</v>
      </c>
    </row>
    <row r="73" spans="4:48" x14ac:dyDescent="0.25">
      <c r="D73" s="37">
        <f>+PAM!A46</f>
        <v>43952</v>
      </c>
      <c r="E73" s="225">
        <f>'Salida Stata'!E43</f>
        <v>315.37210083007813</v>
      </c>
      <c r="F73" s="225">
        <f>'Salida Stata'!K43</f>
        <v>317.33938598632813</v>
      </c>
      <c r="G73" s="225">
        <f>'Salida Stata'!P43</f>
        <v>313.71530151367188</v>
      </c>
      <c r="H73" s="225">
        <f>'Salida Stata'!W43</f>
        <v>314.88232421875</v>
      </c>
      <c r="I73" s="225">
        <f>'Salida Stata'!AC43</f>
        <v>316.69586181640625</v>
      </c>
      <c r="J73" s="225">
        <f>'Salida Stata'!AI43</f>
        <v>316.3695068359375</v>
      </c>
      <c r="K73" s="225">
        <f>'Salida Stata'!AO43</f>
        <v>317.15374755859375</v>
      </c>
      <c r="L73" s="225">
        <f>'Salida Stata'!AU43</f>
        <v>315.41143798828125</v>
      </c>
      <c r="M73" s="225">
        <f>'Salida Stata'!BA43</f>
        <v>315.1575927734375</v>
      </c>
      <c r="N73" s="225">
        <f>'Salida Stata'!BG43</f>
        <v>314.57107543945313</v>
      </c>
      <c r="O73" s="19" cm="1">
        <f t="array" ref="O73">+SUMPRODUCT($E$30:$N$30/100,$E73:$N73)/$D$14*100</f>
        <v>318.83598667225471</v>
      </c>
      <c r="Q73" s="24">
        <f t="shared" si="18"/>
        <v>1.5229653655646436E-2</v>
      </c>
      <c r="R73" s="24">
        <f t="shared" si="18"/>
        <v>1.5638579310056633E-2</v>
      </c>
      <c r="S73" s="24">
        <f t="shared" si="18"/>
        <v>1.4873483673435439E-2</v>
      </c>
      <c r="T73" s="24">
        <f t="shared" si="18"/>
        <v>1.6093429595393838E-2</v>
      </c>
      <c r="U73" s="24">
        <f t="shared" si="18"/>
        <v>1.5635169206792865E-2</v>
      </c>
      <c r="V73" s="24">
        <f t="shared" si="17"/>
        <v>1.5697424181011055E-2</v>
      </c>
      <c r="W73" s="24">
        <f t="shared" si="17"/>
        <v>1.5345724808273786E-2</v>
      </c>
      <c r="X73" s="24">
        <f t="shared" si="17"/>
        <v>1.6263217176392786E-2</v>
      </c>
      <c r="Y73" s="24">
        <f t="shared" si="17"/>
        <v>1.5799802802471286E-2</v>
      </c>
      <c r="Z73" s="24">
        <f t="shared" si="17"/>
        <v>1.6148074074497698E-2</v>
      </c>
      <c r="AA73" s="24">
        <f t="shared" si="11"/>
        <v>1.5753912838222917E-2</v>
      </c>
      <c r="AB73" s="24">
        <f>+PAM!Y46</f>
        <v>1.5399422521655382E-2</v>
      </c>
      <c r="AD73" s="24">
        <f t="shared" si="20"/>
        <v>0.44914904792130939</v>
      </c>
      <c r="AE73" s="24">
        <f t="shared" si="20"/>
        <v>0.44734089876580607</v>
      </c>
      <c r="AF73" s="24">
        <f t="shared" si="20"/>
        <v>0.42734798621058134</v>
      </c>
      <c r="AG73" s="24">
        <f t="shared" si="20"/>
        <v>0.4458050998714016</v>
      </c>
      <c r="AH73" s="24">
        <f t="shared" si="20"/>
        <v>0.44243804859870717</v>
      </c>
      <c r="AI73" s="24">
        <f t="shared" si="20"/>
        <v>0.44165647321639656</v>
      </c>
      <c r="AJ73" s="24">
        <f t="shared" si="20"/>
        <v>0.43751561747331147</v>
      </c>
      <c r="AK73" s="24">
        <f t="shared" si="20"/>
        <v>0.44149745885807579</v>
      </c>
      <c r="AL73" s="24">
        <f t="shared" si="20"/>
        <v>0.43580377767509426</v>
      </c>
      <c r="AM73" s="24">
        <f t="shared" si="20"/>
        <v>0.43807360904352</v>
      </c>
      <c r="AN73" s="24">
        <f t="shared" si="20"/>
        <v>0.43981780638597123</v>
      </c>
      <c r="AO73" s="24">
        <f>+PAM!AV46</f>
        <v>0.44322845417236656</v>
      </c>
      <c r="AQ73" s="24">
        <f t="shared" si="12"/>
        <v>-9.1842041885126235E-4</v>
      </c>
      <c r="AR73" s="24">
        <f t="shared" si="16"/>
        <v>1.107543887778939E-2</v>
      </c>
      <c r="AT73" s="19">
        <f t="shared" si="8"/>
        <v>315.37210083007813</v>
      </c>
      <c r="AU73" s="19">
        <f t="shared" si="9"/>
        <v>314.57107543945313</v>
      </c>
      <c r="AV73" s="52">
        <f t="shared" si="13"/>
        <v>8.0102539062503197E-3</v>
      </c>
    </row>
    <row r="74" spans="4:48" x14ac:dyDescent="0.25">
      <c r="D74" s="37">
        <f>+PAM!A47</f>
        <v>43983</v>
      </c>
      <c r="E74" s="225">
        <f>'Salida Stata'!E44</f>
        <v>322.85562133789063</v>
      </c>
      <c r="F74" s="225">
        <f>'Salida Stata'!K44</f>
        <v>325.0943603515625</v>
      </c>
      <c r="G74" s="225">
        <f>'Salida Stata'!P44</f>
        <v>319.7596435546875</v>
      </c>
      <c r="H74" s="225">
        <f>'Salida Stata'!W44</f>
        <v>323.07150268554688</v>
      </c>
      <c r="I74" s="225">
        <f>'Salida Stata'!AC44</f>
        <v>324.82391357421875</v>
      </c>
      <c r="J74" s="225">
        <f>'Salida Stata'!AI44</f>
        <v>324.47183227539063</v>
      </c>
      <c r="K74" s="225">
        <f>'Salida Stata'!AO44</f>
        <v>325.15673828125</v>
      </c>
      <c r="L74" s="225">
        <f>'Salida Stata'!AU44</f>
        <v>323.77432250976563</v>
      </c>
      <c r="M74" s="225">
        <f>'Salida Stata'!BA44</f>
        <v>323.5535888671875</v>
      </c>
      <c r="N74" s="225">
        <f>'Salida Stata'!BG44</f>
        <v>323.39834594726563</v>
      </c>
      <c r="O74" s="19" cm="1">
        <f t="array" ref="O74">+SUMPRODUCT($E$30:$N$30/100,$E74:$N74)/$D$14*100</f>
        <v>327.00729695543822</v>
      </c>
      <c r="Q74" s="24">
        <f t="shared" si="18"/>
        <v>2.3729177337232565E-2</v>
      </c>
      <c r="R74" s="24">
        <f t="shared" si="18"/>
        <v>2.4437478320350925E-2</v>
      </c>
      <c r="S74" s="24">
        <f t="shared" si="18"/>
        <v>1.9266965977916106E-2</v>
      </c>
      <c r="T74" s="24">
        <f t="shared" si="18"/>
        <v>2.6007107534901985E-2</v>
      </c>
      <c r="U74" s="24">
        <f t="shared" si="18"/>
        <v>2.5665165661446165E-2</v>
      </c>
      <c r="V74" s="24">
        <f t="shared" si="17"/>
        <v>2.5610323575384397E-2</v>
      </c>
      <c r="W74" s="24">
        <f t="shared" si="17"/>
        <v>2.5233788924968303E-2</v>
      </c>
      <c r="X74" s="24">
        <f t="shared" si="17"/>
        <v>2.651420815561889E-2</v>
      </c>
      <c r="Y74" s="24">
        <f t="shared" si="17"/>
        <v>2.6640627693161001E-2</v>
      </c>
      <c r="Z74" s="24">
        <f t="shared" si="17"/>
        <v>2.8061291062698279E-2</v>
      </c>
      <c r="AA74" s="24">
        <f t="shared" si="11"/>
        <v>2.5628569624366548E-2</v>
      </c>
      <c r="AB74" s="24">
        <f>+PAM!Y47</f>
        <v>2.5276461295418606E-2</v>
      </c>
      <c r="AD74" s="24">
        <f t="shared" si="20"/>
        <v>0.44380497987177581</v>
      </c>
      <c r="AE74" s="24">
        <f t="shared" si="20"/>
        <v>0.44264198137769317</v>
      </c>
      <c r="AF74" s="24">
        <f t="shared" si="20"/>
        <v>0.41723997237176547</v>
      </c>
      <c r="AG74" s="24">
        <f t="shared" si="20"/>
        <v>0.44317908705868758</v>
      </c>
      <c r="AH74" s="24">
        <f t="shared" si="20"/>
        <v>0.43897805509897658</v>
      </c>
      <c r="AI74" s="24">
        <f t="shared" si="20"/>
        <v>0.43819499598494671</v>
      </c>
      <c r="AJ74" s="24">
        <f t="shared" si="20"/>
        <v>0.43373272514467542</v>
      </c>
      <c r="AK74" s="24">
        <f t="shared" si="20"/>
        <v>0.43932740093669786</v>
      </c>
      <c r="AL74" s="24">
        <f t="shared" si="20"/>
        <v>0.43361581863607923</v>
      </c>
      <c r="AM74" s="24">
        <f t="shared" si="20"/>
        <v>0.43703702699211755</v>
      </c>
      <c r="AN74" s="24">
        <f t="shared" si="20"/>
        <v>0.43646442131583085</v>
      </c>
      <c r="AO74" s="24">
        <f>+PAM!AV47</f>
        <v>0.43902439024390238</v>
      </c>
      <c r="AQ74" s="24">
        <f t="shared" si="12"/>
        <v>-4.3321137254657138E-3</v>
      </c>
      <c r="AR74" s="24">
        <f t="shared" si="16"/>
        <v>6.7679528796582566E-3</v>
      </c>
      <c r="AT74" s="19">
        <f t="shared" si="8"/>
        <v>322.85562133789063</v>
      </c>
      <c r="AU74" s="19">
        <f t="shared" si="9"/>
        <v>323.39834594726563</v>
      </c>
      <c r="AV74" s="52">
        <f t="shared" si="13"/>
        <v>-5.4272460937498934E-3</v>
      </c>
    </row>
    <row r="75" spans="4:48" x14ac:dyDescent="0.25">
      <c r="D75" s="37">
        <f>+PAM!A48</f>
        <v>44013</v>
      </c>
      <c r="E75" s="225">
        <f>'Salida Stata'!E45</f>
        <v>329.47210693359375</v>
      </c>
      <c r="F75" s="225">
        <f>'Salida Stata'!K45</f>
        <v>331.88946533203125</v>
      </c>
      <c r="G75" s="225">
        <f>'Salida Stata'!P45</f>
        <v>324.64263916015625</v>
      </c>
      <c r="H75" s="225">
        <f>'Salida Stata'!W45</f>
        <v>330.03591918945313</v>
      </c>
      <c r="I75" s="225">
        <f>'Salida Stata'!AC45</f>
        <v>331.7532958984375</v>
      </c>
      <c r="J75" s="225">
        <f>'Salida Stata'!AI45</f>
        <v>331.45492553710938</v>
      </c>
      <c r="K75" s="225">
        <f>'Salida Stata'!AO45</f>
        <v>332.0804443359375</v>
      </c>
      <c r="L75" s="225">
        <f>'Salida Stata'!AU45</f>
        <v>330.89523315429688</v>
      </c>
      <c r="M75" s="225">
        <f>'Salida Stata'!BA45</f>
        <v>330.66653442382813</v>
      </c>
      <c r="N75" s="225">
        <f>'Salida Stata'!BG45</f>
        <v>330.90792846679688</v>
      </c>
      <c r="O75" s="19" cm="1">
        <f t="array" ref="O75">+SUMPRODUCT($E$30:$N$30/100,$E75:$N75)/$D$14*100</f>
        <v>333.98416863842681</v>
      </c>
      <c r="Q75" s="24">
        <f t="shared" si="18"/>
        <v>2.0493636035466611E-2</v>
      </c>
      <c r="R75" s="24">
        <f t="shared" si="18"/>
        <v>2.0901946662871707E-2</v>
      </c>
      <c r="S75" s="24">
        <f t="shared" si="18"/>
        <v>1.5270831400691298E-2</v>
      </c>
      <c r="T75" s="24">
        <f t="shared" si="18"/>
        <v>2.1556888942584562E-2</v>
      </c>
      <c r="U75" s="24">
        <f t="shared" si="18"/>
        <v>2.1332734551378518E-2</v>
      </c>
      <c r="V75" s="24">
        <f t="shared" si="17"/>
        <v>2.1521415935396027E-2</v>
      </c>
      <c r="W75" s="24">
        <f t="shared" si="17"/>
        <v>2.1293441714557826E-2</v>
      </c>
      <c r="X75" s="24">
        <f t="shared" si="17"/>
        <v>2.1993438483116412E-2</v>
      </c>
      <c r="Y75" s="24">
        <f t="shared" si="17"/>
        <v>2.1983825249919819E-2</v>
      </c>
      <c r="Z75" s="24">
        <f t="shared" si="17"/>
        <v>2.3220843933307478E-2</v>
      </c>
      <c r="AA75" s="24">
        <f t="shared" si="11"/>
        <v>2.1335522931585693E-2</v>
      </c>
      <c r="AB75" s="24">
        <f>+PAM!Y48</f>
        <v>2.1263482280431401E-2</v>
      </c>
      <c r="AD75" s="24">
        <f t="shared" si="20"/>
        <v>0.44316084963039204</v>
      </c>
      <c r="AE75" s="24">
        <f t="shared" si="20"/>
        <v>0.44173320518344217</v>
      </c>
      <c r="AF75" s="24">
        <f t="shared" si="20"/>
        <v>0.40901519442173617</v>
      </c>
      <c r="AG75" s="24">
        <f t="shared" si="20"/>
        <v>0.44353354822700708</v>
      </c>
      <c r="AH75" s="24">
        <f t="shared" si="20"/>
        <v>0.43799004799410568</v>
      </c>
      <c r="AI75" s="24">
        <f t="shared" si="20"/>
        <v>0.43740768564924215</v>
      </c>
      <c r="AJ75" s="24">
        <f t="shared" si="20"/>
        <v>0.43219602490230469</v>
      </c>
      <c r="AK75" s="24">
        <f t="shared" si="20"/>
        <v>0.4393216689176862</v>
      </c>
      <c r="AL75" s="24">
        <f t="shared" si="20"/>
        <v>0.43272379249540616</v>
      </c>
      <c r="AM75" s="24">
        <f t="shared" si="20"/>
        <v>0.43707465367283205</v>
      </c>
      <c r="AN75" s="24">
        <f t="shared" si="20"/>
        <v>0.43533370172573838</v>
      </c>
      <c r="AO75" s="24">
        <f>+PAM!AV48</f>
        <v>0.43774403470715817</v>
      </c>
      <c r="AQ75" s="24">
        <f t="shared" si="12"/>
        <v>-2.7272078978408665E-3</v>
      </c>
      <c r="AR75" s="24">
        <f t="shared" si="16"/>
        <v>6.0861959575599922E-3</v>
      </c>
      <c r="AT75" s="19">
        <f t="shared" si="8"/>
        <v>329.47210693359375</v>
      </c>
      <c r="AU75" s="19">
        <f t="shared" si="9"/>
        <v>330.90792846679688</v>
      </c>
      <c r="AV75" s="52">
        <f t="shared" si="13"/>
        <v>-1.435821533203141E-2</v>
      </c>
    </row>
    <row r="76" spans="4:48" x14ac:dyDescent="0.25">
      <c r="D76" s="37">
        <f>+PAM!A49</f>
        <v>44044</v>
      </c>
      <c r="E76" s="225">
        <f>'Salida Stata'!E46</f>
        <v>338.44589233398438</v>
      </c>
      <c r="F76" s="225">
        <f>'Salida Stata'!K46</f>
        <v>340.83963012695313</v>
      </c>
      <c r="G76" s="225">
        <f>'Salida Stata'!P46</f>
        <v>334.04629516601563</v>
      </c>
      <c r="H76" s="225">
        <f>'Salida Stata'!W46</f>
        <v>338.74542236328125</v>
      </c>
      <c r="I76" s="225">
        <f>'Salida Stata'!AC46</f>
        <v>340.37692260742188</v>
      </c>
      <c r="J76" s="225">
        <f>'Salida Stata'!AI46</f>
        <v>340.17202758789063</v>
      </c>
      <c r="K76" s="225">
        <f>'Salida Stata'!AO46</f>
        <v>340.7203369140625</v>
      </c>
      <c r="L76" s="225">
        <f>'Salida Stata'!AU46</f>
        <v>339.55368041992188</v>
      </c>
      <c r="M76" s="225">
        <f>'Salida Stata'!BA46</f>
        <v>339.11749267578125</v>
      </c>
      <c r="N76" s="225">
        <f>'Salida Stata'!BG46</f>
        <v>339.5076904296875</v>
      </c>
      <c r="O76" s="19" cm="1">
        <f t="array" ref="O76">+SUMPRODUCT($E$30:$N$30/100,$E76:$N76)/$D$14*100</f>
        <v>342.78370199252129</v>
      </c>
      <c r="Q76" s="24">
        <f t="shared" si="18"/>
        <v>2.7236859241014155E-2</v>
      </c>
      <c r="R76" s="24">
        <f t="shared" si="18"/>
        <v>2.6967306075737829E-2</v>
      </c>
      <c r="S76" s="24">
        <f t="shared" si="18"/>
        <v>2.8966176563209434E-2</v>
      </c>
      <c r="T76" s="24">
        <f t="shared" si="18"/>
        <v>2.6389561461122479E-2</v>
      </c>
      <c r="U76" s="24">
        <f t="shared" si="18"/>
        <v>2.5994095056780964E-2</v>
      </c>
      <c r="V76" s="24">
        <f t="shared" si="17"/>
        <v>2.629950976488149E-2</v>
      </c>
      <c r="W76" s="24">
        <f t="shared" si="17"/>
        <v>2.6017468735330729E-2</v>
      </c>
      <c r="X76" s="24">
        <f t="shared" si="17"/>
        <v>2.6166733147187982E-2</v>
      </c>
      <c r="Y76" s="24">
        <f t="shared" si="17"/>
        <v>2.5557343644341035E-2</v>
      </c>
      <c r="Z76" s="24">
        <f t="shared" si="17"/>
        <v>2.5988382940040466E-2</v>
      </c>
      <c r="AA76" s="24">
        <f t="shared" si="11"/>
        <v>2.6347157082229566E-2</v>
      </c>
      <c r="AB76" s="24">
        <f>+PAM!Y49</f>
        <v>2.6554013277006572E-2</v>
      </c>
      <c r="AD76" s="24">
        <f t="shared" si="20"/>
        <v>0.42748111549058798</v>
      </c>
      <c r="AE76" s="24">
        <f t="shared" si="20"/>
        <v>0.42565314106828445</v>
      </c>
      <c r="AF76" s="24">
        <f t="shared" si="20"/>
        <v>0.39700512555049361</v>
      </c>
      <c r="AG76" s="24">
        <f t="shared" si="20"/>
        <v>0.4270994236773451</v>
      </c>
      <c r="AH76" s="24">
        <f t="shared" si="20"/>
        <v>0.42091347769270882</v>
      </c>
      <c r="AI76" s="24">
        <f t="shared" si="20"/>
        <v>0.42071424087730103</v>
      </c>
      <c r="AJ76" s="24">
        <f t="shared" si="20"/>
        <v>0.4153675188006718</v>
      </c>
      <c r="AK76" s="24">
        <f t="shared" si="20"/>
        <v>0.42224818213170257</v>
      </c>
      <c r="AL76" s="24">
        <f t="shared" si="20"/>
        <v>0.41515016021393958</v>
      </c>
      <c r="AM76" s="24">
        <f t="shared" si="20"/>
        <v>0.41967366101818859</v>
      </c>
      <c r="AN76" s="24">
        <f t="shared" si="20"/>
        <v>0.41874724757524984</v>
      </c>
      <c r="AO76" s="24">
        <f>+PAM!AV49</f>
        <v>0.42105263157894735</v>
      </c>
      <c r="AQ76" s="24">
        <f t="shared" si="12"/>
        <v>1.2484763009736888E-3</v>
      </c>
      <c r="AR76" s="24">
        <f t="shared" si="16"/>
        <v>7.8074544723993888E-3</v>
      </c>
      <c r="AT76" s="19">
        <f t="shared" si="8"/>
        <v>338.44589233398438</v>
      </c>
      <c r="AU76" s="19">
        <f t="shared" si="9"/>
        <v>339.5076904296875</v>
      </c>
      <c r="AV76" s="52">
        <f t="shared" si="13"/>
        <v>-1.0617980957031481E-2</v>
      </c>
    </row>
    <row r="77" spans="4:48" x14ac:dyDescent="0.25">
      <c r="D77" s="37">
        <f>+PAM!A50</f>
        <v>44075</v>
      </c>
      <c r="E77" s="225">
        <f>'Salida Stata'!E47</f>
        <v>348.23818969726563</v>
      </c>
      <c r="F77" s="225">
        <f>'Salida Stata'!K47</f>
        <v>350.85519409179688</v>
      </c>
      <c r="G77" s="225">
        <f>'Salida Stata'!P47</f>
        <v>343.600830078125</v>
      </c>
      <c r="H77" s="225">
        <f>'Salida Stata'!W47</f>
        <v>348.64898681640625</v>
      </c>
      <c r="I77" s="225">
        <f>'Salida Stata'!AC47</f>
        <v>350.43515014648438</v>
      </c>
      <c r="J77" s="225">
        <f>'Salida Stata'!AI47</f>
        <v>350.09396362304688</v>
      </c>
      <c r="K77" s="225">
        <f>'Salida Stata'!AO47</f>
        <v>350.6732177734375</v>
      </c>
      <c r="L77" s="225">
        <f>'Salida Stata'!AU47</f>
        <v>349.43740844726563</v>
      </c>
      <c r="M77" s="225">
        <f>'Salida Stata'!BA47</f>
        <v>348.99481201171875</v>
      </c>
      <c r="N77" s="225">
        <f>'Salida Stata'!BG47</f>
        <v>349.20809936523438</v>
      </c>
      <c r="O77" s="19" cm="1">
        <f t="array" ref="O77">+SUMPRODUCT($E$30:$N$30/100,$E77:$N77)/$D$14*100</f>
        <v>352.74842848523582</v>
      </c>
      <c r="Q77" s="24">
        <f t="shared" si="18"/>
        <v>2.8933125161460183E-2</v>
      </c>
      <c r="R77" s="24">
        <f t="shared" si="18"/>
        <v>2.9384974866664582E-2</v>
      </c>
      <c r="S77" s="24">
        <f t="shared" si="18"/>
        <v>2.8602427419112342E-2</v>
      </c>
      <c r="T77" s="24">
        <f t="shared" si="18"/>
        <v>2.9236009697288567E-2</v>
      </c>
      <c r="U77" s="24">
        <f t="shared" si="18"/>
        <v>2.9550262873324407E-2</v>
      </c>
      <c r="V77" s="24">
        <f t="shared" si="17"/>
        <v>2.9167407166048376E-2</v>
      </c>
      <c r="W77" s="24">
        <f t="shared" si="17"/>
        <v>2.9211290847852567E-2</v>
      </c>
      <c r="X77" s="24">
        <f t="shared" si="17"/>
        <v>2.910799852064816E-2</v>
      </c>
      <c r="Y77" s="24">
        <f t="shared" si="17"/>
        <v>2.9126540356267716E-2</v>
      </c>
      <c r="Z77" s="24">
        <f t="shared" si="17"/>
        <v>2.8571985875400552E-2</v>
      </c>
      <c r="AA77" s="24">
        <f t="shared" si="11"/>
        <v>2.9070012473731754E-2</v>
      </c>
      <c r="AB77" s="24">
        <f>+PAM!Y50</f>
        <v>2.8806584362139898E-2</v>
      </c>
      <c r="AD77" s="24">
        <f t="shared" ref="AD77:AN92" si="21">+E77/E65-1</f>
        <v>0.38603922828047099</v>
      </c>
      <c r="AE77" s="24">
        <f t="shared" si="21"/>
        <v>0.38413522090852892</v>
      </c>
      <c r="AF77" s="24">
        <f t="shared" si="21"/>
        <v>0.35846498723744546</v>
      </c>
      <c r="AG77" s="24">
        <f t="shared" si="21"/>
        <v>0.38508448150548213</v>
      </c>
      <c r="AH77" s="24">
        <f t="shared" si="21"/>
        <v>0.37910854055684817</v>
      </c>
      <c r="AI77" s="24">
        <f t="shared" si="21"/>
        <v>0.37890635658255034</v>
      </c>
      <c r="AJ77" s="24">
        <f t="shared" si="21"/>
        <v>0.37437400544003263</v>
      </c>
      <c r="AK77" s="24">
        <f t="shared" si="21"/>
        <v>0.38012956412076426</v>
      </c>
      <c r="AL77" s="24">
        <f t="shared" si="21"/>
        <v>0.37374625822008345</v>
      </c>
      <c r="AM77" s="24">
        <f t="shared" si="21"/>
        <v>0.37547972027501308</v>
      </c>
      <c r="AN77" s="24">
        <f t="shared" si="21"/>
        <v>0.37694362688207295</v>
      </c>
      <c r="AO77" s="24">
        <f>+PAM!AV50</f>
        <v>0.37849547065773925</v>
      </c>
      <c r="AQ77" s="24">
        <f t="shared" si="12"/>
        <v>3.6113928605963075E-4</v>
      </c>
      <c r="AR77" s="24">
        <f t="shared" si="16"/>
        <v>1.0559508005457907E-2</v>
      </c>
      <c r="AT77" s="19">
        <f t="shared" si="8"/>
        <v>348.23818969726563</v>
      </c>
      <c r="AU77" s="19">
        <f t="shared" si="9"/>
        <v>349.20809936523438</v>
      </c>
      <c r="AV77" s="52">
        <f t="shared" si="13"/>
        <v>-9.6990966796872691E-3</v>
      </c>
    </row>
    <row r="78" spans="4:48" x14ac:dyDescent="0.25">
      <c r="D78" s="37">
        <f>+PAM!A51</f>
        <v>44105</v>
      </c>
      <c r="E78" s="225">
        <f>'Salida Stata'!E48</f>
        <v>362.71725463867188</v>
      </c>
      <c r="F78" s="225">
        <f>'Salida Stata'!K48</f>
        <v>365.45028686523438</v>
      </c>
      <c r="G78" s="225">
        <f>'Salida Stata'!P48</f>
        <v>356.32699584960938</v>
      </c>
      <c r="H78" s="225">
        <f>'Salida Stata'!W48</f>
        <v>362.95846557617188</v>
      </c>
      <c r="I78" s="225">
        <f>'Salida Stata'!AC48</f>
        <v>364.60580444335938</v>
      </c>
      <c r="J78" s="225">
        <f>'Salida Stata'!AI48</f>
        <v>364.25759887695313</v>
      </c>
      <c r="K78" s="225">
        <f>'Salida Stata'!AO48</f>
        <v>364.65005493164063</v>
      </c>
      <c r="L78" s="225">
        <f>'Salida Stata'!AU48</f>
        <v>363.51766967773438</v>
      </c>
      <c r="M78" s="225">
        <f>'Salida Stata'!BA48</f>
        <v>362.72955322265625</v>
      </c>
      <c r="N78" s="225">
        <f>'Salida Stata'!BG48</f>
        <v>362.92459106445313</v>
      </c>
      <c r="O78" s="19" cm="1">
        <f t="array" ref="O78">+SUMPRODUCT($E$30:$N$30/100,$E78:$N78)/$D$14*100</f>
        <v>366.84015697537961</v>
      </c>
      <c r="Q78" s="24">
        <f t="shared" si="18"/>
        <v>4.1578050224742258E-2</v>
      </c>
      <c r="R78" s="24">
        <f t="shared" si="18"/>
        <v>4.1598622506408889E-2</v>
      </c>
      <c r="S78" s="24">
        <f t="shared" si="18"/>
        <v>3.7037645597628011E-2</v>
      </c>
      <c r="T78" s="24">
        <f t="shared" si="18"/>
        <v>4.1042651207533254E-2</v>
      </c>
      <c r="U78" s="24">
        <f t="shared" si="18"/>
        <v>4.0437308560375751E-2</v>
      </c>
      <c r="V78" s="24">
        <f t="shared" si="17"/>
        <v>4.0456667996585427E-2</v>
      </c>
      <c r="W78" s="24">
        <f t="shared" si="17"/>
        <v>3.9857156035318475E-2</v>
      </c>
      <c r="X78" s="24">
        <f t="shared" si="17"/>
        <v>4.0294086695052966E-2</v>
      </c>
      <c r="Y78" s="24">
        <f t="shared" si="17"/>
        <v>3.9355144369528139E-2</v>
      </c>
      <c r="Z78" s="24">
        <f t="shared" si="17"/>
        <v>3.9278847552939311E-2</v>
      </c>
      <c r="AA78" s="24">
        <f t="shared" si="11"/>
        <v>3.9948380636750658E-2</v>
      </c>
      <c r="AB78" s="24">
        <f>+PAM!Y51</f>
        <v>4.0285714285714258E-2</v>
      </c>
      <c r="AD78" s="24">
        <f t="shared" si="21"/>
        <v>0.39870279951938969</v>
      </c>
      <c r="AE78" s="24">
        <f t="shared" si="21"/>
        <v>0.39532950310501103</v>
      </c>
      <c r="AF78" s="24">
        <f t="shared" si="21"/>
        <v>0.3670991319082213</v>
      </c>
      <c r="AG78" s="24">
        <f t="shared" si="21"/>
        <v>0.3947818040983524</v>
      </c>
      <c r="AH78" s="24">
        <f t="shared" si="21"/>
        <v>0.38749241068297113</v>
      </c>
      <c r="AI78" s="24">
        <f t="shared" si="21"/>
        <v>0.38717821682644904</v>
      </c>
      <c r="AJ78" s="24">
        <f t="shared" si="21"/>
        <v>0.38189508963808794</v>
      </c>
      <c r="AK78" s="24">
        <f t="shared" si="21"/>
        <v>0.38657694699350165</v>
      </c>
      <c r="AL78" s="24">
        <f t="shared" si="21"/>
        <v>0.3791990219528012</v>
      </c>
      <c r="AM78" s="24">
        <f t="shared" si="21"/>
        <v>0.37899700900498923</v>
      </c>
      <c r="AN78" s="24">
        <f t="shared" si="21"/>
        <v>0.38428502565660394</v>
      </c>
      <c r="AO78" s="24">
        <f>+PAM!AV51</f>
        <v>0.3865194211728864</v>
      </c>
      <c r="AQ78" s="24">
        <f t="shared" si="12"/>
        <v>2.2992026718029468E-3</v>
      </c>
      <c r="AR78" s="24">
        <f t="shared" si="16"/>
        <v>1.9705790514400467E-2</v>
      </c>
      <c r="AT78" s="19">
        <f t="shared" si="8"/>
        <v>362.71725463867188</v>
      </c>
      <c r="AU78" s="19">
        <f t="shared" si="9"/>
        <v>362.92459106445313</v>
      </c>
      <c r="AV78" s="52">
        <f t="shared" si="13"/>
        <v>-2.0733642578125711E-3</v>
      </c>
    </row>
    <row r="79" spans="4:48" x14ac:dyDescent="0.25">
      <c r="D79" s="37">
        <f>+PAM!A52</f>
        <v>44136</v>
      </c>
      <c r="E79" s="225">
        <f>'Salida Stata'!E49</f>
        <v>375.13739013671875</v>
      </c>
      <c r="F79" s="225">
        <f>'Salida Stata'!K49</f>
        <v>377.9200439453125</v>
      </c>
      <c r="G79" s="225">
        <f>'Salida Stata'!P49</f>
        <v>366.08352661132813</v>
      </c>
      <c r="H79" s="225">
        <f>'Salida Stata'!W49</f>
        <v>375.3255615234375</v>
      </c>
      <c r="I79" s="225">
        <f>'Salida Stata'!AC49</f>
        <v>376.9276123046875</v>
      </c>
      <c r="J79" s="225">
        <f>'Salida Stata'!AI49</f>
        <v>376.61489868164063</v>
      </c>
      <c r="K79" s="225">
        <f>'Salida Stata'!AO49</f>
        <v>376.91281127929688</v>
      </c>
      <c r="L79" s="225">
        <f>'Salida Stata'!AU49</f>
        <v>375.83291625976563</v>
      </c>
      <c r="M79" s="225">
        <f>'Salida Stata'!BA49</f>
        <v>374.91680908203125</v>
      </c>
      <c r="N79" s="225">
        <f>'Salida Stata'!BG49</f>
        <v>375.38232421875</v>
      </c>
      <c r="O79" s="19" cm="1">
        <f t="array" ref="O79">+SUMPRODUCT($E$30:$N$30/100,$E79:$N79)/$D$14*100</f>
        <v>379.11463500267917</v>
      </c>
      <c r="Q79" s="24">
        <f t="shared" si="18"/>
        <v>3.4241920777712709E-2</v>
      </c>
      <c r="R79" s="24">
        <f t="shared" si="18"/>
        <v>3.4121623455385386E-2</v>
      </c>
      <c r="S79" s="24">
        <f t="shared" si="18"/>
        <v>2.7380835231009426E-2</v>
      </c>
      <c r="T79" s="24">
        <f t="shared" si="18"/>
        <v>3.4073033474046888E-2</v>
      </c>
      <c r="U79" s="24">
        <f t="shared" si="18"/>
        <v>3.3794875756681275E-2</v>
      </c>
      <c r="V79" s="24">
        <f t="shared" si="17"/>
        <v>3.3924617750697328E-2</v>
      </c>
      <c r="W79" s="24">
        <f t="shared" si="17"/>
        <v>3.3628834499846993E-2</v>
      </c>
      <c r="X79" s="24">
        <f t="shared" si="17"/>
        <v>3.3877986159376983E-2</v>
      </c>
      <c r="Y79" s="24">
        <f t="shared" si="17"/>
        <v>3.3598739752793261E-2</v>
      </c>
      <c r="Z79" s="24">
        <f t="shared" si="17"/>
        <v>3.4325954925673363E-2</v>
      </c>
      <c r="AA79" s="24">
        <f t="shared" si="11"/>
        <v>3.3460017377877627E-2</v>
      </c>
      <c r="AB79" s="24">
        <f>+PAM!Y52</f>
        <v>3.3781928041746623E-2</v>
      </c>
      <c r="AD79" s="24">
        <f t="shared" si="21"/>
        <v>0.38377512253598289</v>
      </c>
      <c r="AE79" s="24">
        <f t="shared" si="21"/>
        <v>0.38003937848501157</v>
      </c>
      <c r="AF79" s="24">
        <f t="shared" si="21"/>
        <v>0.34642359153518654</v>
      </c>
      <c r="AG79" s="24">
        <f t="shared" si="21"/>
        <v>0.37971456335381881</v>
      </c>
      <c r="AH79" s="24">
        <f t="shared" si="21"/>
        <v>0.3715097533469458</v>
      </c>
      <c r="AI79" s="24">
        <f t="shared" si="21"/>
        <v>0.37263184378252312</v>
      </c>
      <c r="AJ79" s="24">
        <f t="shared" si="21"/>
        <v>0.36678330349630506</v>
      </c>
      <c r="AK79" s="24">
        <f t="shared" si="21"/>
        <v>0.3729472613503193</v>
      </c>
      <c r="AL79" s="24">
        <f t="shared" si="21"/>
        <v>0.36523310571435941</v>
      </c>
      <c r="AM79" s="24">
        <f t="shared" si="21"/>
        <v>0.36755072617161821</v>
      </c>
      <c r="AN79" s="24">
        <f t="shared" si="21"/>
        <v>0.36968240060412016</v>
      </c>
      <c r="AO79" s="24">
        <f>+PAM!AV52</f>
        <v>0.37172011661807591</v>
      </c>
      <c r="AQ79" s="24">
        <f t="shared" si="12"/>
        <v>-8.4034147960654337E-5</v>
      </c>
      <c r="AR79" s="24">
        <f t="shared" si="16"/>
        <v>1.6224396364364679E-2</v>
      </c>
      <c r="AT79" s="19">
        <f t="shared" si="8"/>
        <v>375.13739013671875</v>
      </c>
      <c r="AU79" s="19">
        <f t="shared" si="9"/>
        <v>375.38232421875</v>
      </c>
      <c r="AV79" s="52">
        <f t="shared" si="13"/>
        <v>-2.4493408203123401E-3</v>
      </c>
    </row>
    <row r="80" spans="4:48" x14ac:dyDescent="0.25">
      <c r="D80" s="37">
        <f>+PAM!A53</f>
        <v>44166</v>
      </c>
      <c r="E80" s="225">
        <f>'Salida Stata'!E50</f>
        <v>391.32540893554688</v>
      </c>
      <c r="F80" s="225">
        <f>'Salida Stata'!K50</f>
        <v>394.13018798828125</v>
      </c>
      <c r="G80" s="225">
        <f>'Salida Stata'!P50</f>
        <v>378.8189697265625</v>
      </c>
      <c r="H80" s="225">
        <f>'Salida Stata'!W50</f>
        <v>391.21145629882813</v>
      </c>
      <c r="I80" s="225">
        <f>'Salida Stata'!AC50</f>
        <v>392.74334716796875</v>
      </c>
      <c r="J80" s="225">
        <f>'Salida Stata'!AI50</f>
        <v>392.44134521484375</v>
      </c>
      <c r="K80" s="225">
        <f>'Salida Stata'!AO50</f>
        <v>392.674560546875</v>
      </c>
      <c r="L80" s="225">
        <f>'Salida Stata'!AU50</f>
        <v>391.44149780273438</v>
      </c>
      <c r="M80" s="225">
        <f>'Salida Stata'!BA50</f>
        <v>390.30093383789063</v>
      </c>
      <c r="N80" s="225">
        <f>'Salida Stata'!BG50</f>
        <v>390.90396118164063</v>
      </c>
      <c r="O80" s="19" cm="1">
        <f t="array" ref="O80">+SUMPRODUCT($E$30:$N$30/100,$E80:$N80)/$D$14*100</f>
        <v>394.77195681211856</v>
      </c>
      <c r="Q80" s="24">
        <f t="shared" si="18"/>
        <v>4.3152240284362042E-2</v>
      </c>
      <c r="R80" s="24">
        <f t="shared" si="18"/>
        <v>4.2893051857589404E-2</v>
      </c>
      <c r="S80" s="24">
        <f t="shared" si="18"/>
        <v>3.4788353447970488E-2</v>
      </c>
      <c r="T80" s="24">
        <f t="shared" si="18"/>
        <v>4.2325640467731906E-2</v>
      </c>
      <c r="U80" s="24">
        <f t="shared" si="18"/>
        <v>4.1959608017511529E-2</v>
      </c>
      <c r="V80" s="24">
        <f t="shared" si="17"/>
        <v>4.2022890195274831E-2</v>
      </c>
      <c r="W80" s="24">
        <f t="shared" si="17"/>
        <v>4.1818024741797633E-2</v>
      </c>
      <c r="X80" s="24">
        <f t="shared" si="17"/>
        <v>4.1530639993705432E-2</v>
      </c>
      <c r="Y80" s="24">
        <f t="shared" si="17"/>
        <v>4.1033435640100535E-2</v>
      </c>
      <c r="Z80" s="24">
        <f t="shared" si="17"/>
        <v>4.1348875430388121E-2</v>
      </c>
      <c r="AA80" s="24">
        <f t="shared" si="11"/>
        <v>4.1299702949554318E-2</v>
      </c>
      <c r="AB80" s="24">
        <f>+PAM!Y53</f>
        <v>4.1976620616365645E-2</v>
      </c>
      <c r="AD80" s="24">
        <f t="shared" si="21"/>
        <v>0.39592264492808837</v>
      </c>
      <c r="AE80" s="24">
        <f t="shared" si="21"/>
        <v>0.39018684144354543</v>
      </c>
      <c r="AF80" s="24">
        <f t="shared" si="21"/>
        <v>0.34458862529630885</v>
      </c>
      <c r="AG80" s="24">
        <f t="shared" si="21"/>
        <v>0.38886725648376275</v>
      </c>
      <c r="AH80" s="24">
        <f t="shared" si="21"/>
        <v>0.37919181680840919</v>
      </c>
      <c r="AI80" s="24">
        <f t="shared" si="21"/>
        <v>0.38076892599423928</v>
      </c>
      <c r="AJ80" s="24">
        <f t="shared" si="21"/>
        <v>0.3743507910135857</v>
      </c>
      <c r="AK80" s="24">
        <f t="shared" si="21"/>
        <v>0.37951155517597734</v>
      </c>
      <c r="AL80" s="24">
        <f t="shared" si="21"/>
        <v>0.37134126884050334</v>
      </c>
      <c r="AM80" s="24">
        <f t="shared" si="21"/>
        <v>0.37349744207816271</v>
      </c>
      <c r="AN80" s="24">
        <f t="shared" si="21"/>
        <v>0.37654650624102937</v>
      </c>
      <c r="AO80" s="24">
        <f>+PAM!AV53</f>
        <v>0.3790436005625879</v>
      </c>
      <c r="AQ80" s="24">
        <f t="shared" si="12"/>
        <v>1.8033648539739211E-3</v>
      </c>
      <c r="AR80" s="24">
        <f t="shared" si="16"/>
        <v>2.2425202849925663E-2</v>
      </c>
      <c r="AT80" s="19">
        <f t="shared" si="8"/>
        <v>391.32540893554688</v>
      </c>
      <c r="AU80" s="19">
        <f t="shared" si="9"/>
        <v>390.90396118164063</v>
      </c>
      <c r="AV80" s="52">
        <f t="shared" si="13"/>
        <v>4.2144775390622335E-3</v>
      </c>
    </row>
    <row r="81" spans="4:49" x14ac:dyDescent="0.25">
      <c r="D81" s="37">
        <f>+PAM!A54</f>
        <v>44197</v>
      </c>
      <c r="E81" s="225">
        <f>'Salida Stata'!E51</f>
        <v>410.03585815429688</v>
      </c>
      <c r="F81" s="225">
        <f>'Salida Stata'!K51</f>
        <v>412.71160888671875</v>
      </c>
      <c r="G81" s="225">
        <f>'Salida Stata'!P51</f>
        <v>391.06137084960938</v>
      </c>
      <c r="H81" s="225">
        <f>'Salida Stata'!W51</f>
        <v>409.53854370117188</v>
      </c>
      <c r="I81" s="225">
        <f>'Salida Stata'!AC51</f>
        <v>410.85546875</v>
      </c>
      <c r="J81" s="225">
        <f>'Salida Stata'!AI51</f>
        <v>410.52761840820313</v>
      </c>
      <c r="K81" s="225">
        <f>'Salida Stata'!AO51</f>
        <v>410.66213989257813</v>
      </c>
      <c r="L81" s="225">
        <f>'Salida Stata'!AU51</f>
        <v>409.401611328125</v>
      </c>
      <c r="M81" s="225">
        <f>'Salida Stata'!BA51</f>
        <v>407.80636596679688</v>
      </c>
      <c r="N81" s="225">
        <f>'Salida Stata'!BG51</f>
        <v>408.28045654296875</v>
      </c>
      <c r="O81" s="19" cm="1">
        <f t="array" ref="O81">+SUMPRODUCT($E$30:$N$30/100,$E81:$N81)/$D$14*100</f>
        <v>412.47175432798724</v>
      </c>
      <c r="Q81" s="24">
        <f t="shared" si="18"/>
        <v>4.7813019015669589E-2</v>
      </c>
      <c r="R81" s="24">
        <f t="shared" si="18"/>
        <v>4.7145388667842791E-2</v>
      </c>
      <c r="S81" s="24">
        <f t="shared" si="18"/>
        <v>3.2317286359454522E-2</v>
      </c>
      <c r="T81" s="24">
        <f t="shared" si="18"/>
        <v>4.6847011014791384E-2</v>
      </c>
      <c r="U81" s="24">
        <f t="shared" si="18"/>
        <v>4.6116940522699768E-2</v>
      </c>
      <c r="V81" s="24">
        <f t="shared" si="17"/>
        <v>4.6086564053178458E-2</v>
      </c>
      <c r="W81" s="24">
        <f t="shared" si="17"/>
        <v>4.5807855035610023E-2</v>
      </c>
      <c r="X81" s="24">
        <f t="shared" si="17"/>
        <v>4.5881986519583418E-2</v>
      </c>
      <c r="Y81" s="24">
        <f t="shared" si="17"/>
        <v>4.4851115155612353E-2</v>
      </c>
      <c r="Z81" s="24">
        <f t="shared" si="17"/>
        <v>4.4452083086601979E-2</v>
      </c>
      <c r="AA81" s="24">
        <f t="shared" si="11"/>
        <v>4.4835498597212808E-2</v>
      </c>
      <c r="AB81" s="24">
        <f>+PAM!Y54</f>
        <v>4.6149923508414181E-2</v>
      </c>
      <c r="AD81" s="24">
        <f t="shared" si="21"/>
        <v>0.41885684283046198</v>
      </c>
      <c r="AE81" s="24">
        <f t="shared" si="21"/>
        <v>0.41672857904901739</v>
      </c>
      <c r="AF81" s="24">
        <f t="shared" si="21"/>
        <v>0.35829010381444415</v>
      </c>
      <c r="AG81" s="24">
        <f t="shared" si="21"/>
        <v>0.41549755052293658</v>
      </c>
      <c r="AH81" s="24">
        <f t="shared" si="21"/>
        <v>0.40782703827771116</v>
      </c>
      <c r="AI81" s="24">
        <f t="shared" si="21"/>
        <v>0.40892703049945167</v>
      </c>
      <c r="AJ81" s="24">
        <f t="shared" si="21"/>
        <v>0.403267734213967</v>
      </c>
      <c r="AK81" s="24">
        <f t="shared" si="21"/>
        <v>0.40860141892584334</v>
      </c>
      <c r="AL81" s="24">
        <f t="shared" si="21"/>
        <v>0.40090428205196482</v>
      </c>
      <c r="AM81" s="24">
        <f t="shared" si="21"/>
        <v>0.40365182514667031</v>
      </c>
      <c r="AN81" s="24">
        <f t="shared" si="21"/>
        <v>0.40397628876840197</v>
      </c>
      <c r="AO81" s="24">
        <f>+PAM!AV54</f>
        <v>0.40754716981132089</v>
      </c>
      <c r="AQ81" s="24">
        <f t="shared" si="12"/>
        <v>3.36093592906761E-3</v>
      </c>
      <c r="AR81" s="24">
        <f t="shared" si="16"/>
        <v>1.5205017683791677E-2</v>
      </c>
      <c r="AT81" s="19">
        <f t="shared" si="8"/>
        <v>410.03585815429688</v>
      </c>
      <c r="AU81" s="19">
        <f t="shared" si="9"/>
        <v>408.28045654296875</v>
      </c>
      <c r="AV81" s="52">
        <f t="shared" si="13"/>
        <v>1.7554016113281001E-2</v>
      </c>
    </row>
    <row r="82" spans="4:49" x14ac:dyDescent="0.25">
      <c r="D82" s="37">
        <f>+PAM!A55</f>
        <v>44228</v>
      </c>
      <c r="E82" s="225">
        <f>'Salida Stata'!E52</f>
        <v>423.82656860351563</v>
      </c>
      <c r="F82" s="225">
        <f>'Salida Stata'!K52</f>
        <v>426.65518188476563</v>
      </c>
      <c r="G82" s="225">
        <f>'Salida Stata'!P52</f>
        <v>404.64739990234375</v>
      </c>
      <c r="H82" s="225">
        <f>'Salida Stata'!W52</f>
        <v>423.5294189453125</v>
      </c>
      <c r="I82" s="225">
        <f>'Salida Stata'!AC52</f>
        <v>424.93820190429688</v>
      </c>
      <c r="J82" s="225">
        <f>'Salida Stata'!AI52</f>
        <v>424.57257080078125</v>
      </c>
      <c r="K82" s="225">
        <f>'Salida Stata'!AO52</f>
        <v>424.76065063476563</v>
      </c>
      <c r="L82" s="225">
        <f>'Salida Stata'!AU52</f>
        <v>423.67532348632813</v>
      </c>
      <c r="M82" s="225">
        <f>'Salida Stata'!BA52</f>
        <v>422.042724609375</v>
      </c>
      <c r="N82" s="225">
        <f>'Salida Stata'!BG52</f>
        <v>422.52322387695313</v>
      </c>
      <c r="O82" s="19" cm="1">
        <f t="array" ref="O82">+SUMPRODUCT($E$30:$N$30/100,$E82:$N82)/$D$14*100</f>
        <v>426.70225495747439</v>
      </c>
      <c r="Q82" s="24">
        <f t="shared" si="18"/>
        <v>3.3632937644271221E-2</v>
      </c>
      <c r="R82" s="24">
        <f t="shared" si="18"/>
        <v>3.3785269659991846E-2</v>
      </c>
      <c r="S82" s="24">
        <f t="shared" si="18"/>
        <v>3.4741424404097332E-2</v>
      </c>
      <c r="T82" s="24">
        <f t="shared" si="18"/>
        <v>3.4162536003813582E-2</v>
      </c>
      <c r="U82" s="24">
        <f t="shared" si="18"/>
        <v>3.427661118188996E-2</v>
      </c>
      <c r="V82" s="24">
        <f t="shared" si="17"/>
        <v>3.4211954964288749E-2</v>
      </c>
      <c r="W82" s="24">
        <f t="shared" si="17"/>
        <v>3.4331167577014599E-2</v>
      </c>
      <c r="X82" s="24">
        <f t="shared" si="17"/>
        <v>3.4864816755113104E-2</v>
      </c>
      <c r="Y82" s="24">
        <f t="shared" si="17"/>
        <v>3.4909603749876839E-2</v>
      </c>
      <c r="Z82" s="24">
        <f t="shared" si="17"/>
        <v>3.4884763906120053E-2</v>
      </c>
      <c r="AA82" s="24">
        <f t="shared" si="11"/>
        <v>3.4500545746876554E-2</v>
      </c>
      <c r="AB82" s="24">
        <f>+PAM!Y55</f>
        <v>3.4365098708262209E-2</v>
      </c>
      <c r="AD82" s="24">
        <f t="shared" si="21"/>
        <v>0.4332084534428966</v>
      </c>
      <c r="AE82" s="24">
        <f t="shared" si="21"/>
        <v>0.43229409661500195</v>
      </c>
      <c r="AF82" s="24">
        <f t="shared" si="21"/>
        <v>0.37932359551379968</v>
      </c>
      <c r="AG82" s="24">
        <f t="shared" si="21"/>
        <v>0.43102351367308778</v>
      </c>
      <c r="AH82" s="24">
        <f t="shared" si="21"/>
        <v>0.42459808672749033</v>
      </c>
      <c r="AI82" s="24">
        <f t="shared" si="21"/>
        <v>0.42524561791898519</v>
      </c>
      <c r="AJ82" s="24">
        <f t="shared" si="21"/>
        <v>0.4201525230523222</v>
      </c>
      <c r="AK82" s="24">
        <f t="shared" si="21"/>
        <v>0.42532584466229939</v>
      </c>
      <c r="AL82" s="24">
        <f t="shared" si="21"/>
        <v>0.41823340337248305</v>
      </c>
      <c r="AM82" s="24">
        <f t="shared" si="21"/>
        <v>0.42075068511930924</v>
      </c>
      <c r="AN82" s="24">
        <f t="shared" si="21"/>
        <v>0.42086967110700679</v>
      </c>
      <c r="AO82" s="24">
        <f>+PAM!AV55</f>
        <v>0.42368332774236817</v>
      </c>
      <c r="AQ82" s="24">
        <f t="shared" si="12"/>
        <v>-1.2518262618488318E-3</v>
      </c>
      <c r="AR82" s="24">
        <f t="shared" si="16"/>
        <v>1.2457768323587359E-2</v>
      </c>
      <c r="AS82" s="35">
        <f t="shared" ref="AS82:AT101" si="22">+D82</f>
        <v>44228</v>
      </c>
      <c r="AT82" s="19">
        <f t="shared" si="8"/>
        <v>423.82656860351563</v>
      </c>
      <c r="AU82" s="19">
        <f t="shared" si="9"/>
        <v>422.52322387695313</v>
      </c>
      <c r="AV82" s="52">
        <f t="shared" si="13"/>
        <v>1.3033447265624609E-2</v>
      </c>
      <c r="AW82" s="52">
        <f>+($AT82/$AT$82)-($AU82/$AU$82)</f>
        <v>0</v>
      </c>
    </row>
    <row r="83" spans="4:49" x14ac:dyDescent="0.25">
      <c r="D83" s="37">
        <f>+PAM!A56</f>
        <v>44256</v>
      </c>
      <c r="E83" s="225">
        <f>'Salida Stata'!E53</f>
        <v>444.42410278320313</v>
      </c>
      <c r="F83" s="225">
        <f>'Salida Stata'!K53</f>
        <v>447.33029174804688</v>
      </c>
      <c r="G83" s="225">
        <f>'Salida Stata'!P53</f>
        <v>426.94747924804688</v>
      </c>
      <c r="H83" s="225">
        <f>'Salida Stata'!W53</f>
        <v>444.37762451171875</v>
      </c>
      <c r="I83" s="225">
        <f>'Salida Stata'!AC53</f>
        <v>445.21881103515625</v>
      </c>
      <c r="J83" s="225">
        <f>'Salida Stata'!AI53</f>
        <v>445.08853149414063</v>
      </c>
      <c r="K83" s="225">
        <f>'Salida Stata'!AO53</f>
        <v>445.2685546875</v>
      </c>
      <c r="L83" s="225">
        <f>'Salida Stata'!AU53</f>
        <v>444.066162109375</v>
      </c>
      <c r="M83" s="225">
        <f>'Salida Stata'!BA53</f>
        <v>442.44732666015625</v>
      </c>
      <c r="N83" s="225">
        <f>'Salida Stata'!BG53</f>
        <v>442.6689453125</v>
      </c>
      <c r="O83" s="19" cm="1">
        <f t="array" ref="O83">+SUMPRODUCT($E$30:$N$30/100,$E83:$N83)/$D$14*100</f>
        <v>447.48561929996259</v>
      </c>
      <c r="Q83" s="24">
        <f t="shared" si="18"/>
        <v>4.8598968789415942E-2</v>
      </c>
      <c r="R83" s="24">
        <f t="shared" si="18"/>
        <v>4.8458593124190319E-2</v>
      </c>
      <c r="S83" s="24">
        <f t="shared" si="18"/>
        <v>5.5109903958569628E-2</v>
      </c>
      <c r="T83" s="24">
        <f t="shared" si="18"/>
        <v>4.9224928975000637E-2</v>
      </c>
      <c r="U83" s="24">
        <f t="shared" si="18"/>
        <v>4.7726020018851845E-2</v>
      </c>
      <c r="V83" s="24">
        <f t="shared" si="17"/>
        <v>4.8321446330516604E-2</v>
      </c>
      <c r="W83" s="24">
        <f t="shared" si="17"/>
        <v>4.8281082586362878E-2</v>
      </c>
      <c r="X83" s="24">
        <f t="shared" si="17"/>
        <v>4.8128454721543035E-2</v>
      </c>
      <c r="Y83" s="24">
        <f t="shared" si="17"/>
        <v>4.8347242733936202E-2</v>
      </c>
      <c r="Z83" s="24">
        <f t="shared" si="17"/>
        <v>4.7679560074107785E-2</v>
      </c>
      <c r="AA83" s="24">
        <f t="shared" si="11"/>
        <v>4.8706947528457389E-2</v>
      </c>
      <c r="AB83" s="24">
        <f>+PAM!Y56</f>
        <v>4.8303487276154522E-2</v>
      </c>
      <c r="AD83" s="24">
        <f t="shared" si="21"/>
        <v>0.45595679625477437</v>
      </c>
      <c r="AE83" s="24">
        <f t="shared" si="21"/>
        <v>0.45513831494603929</v>
      </c>
      <c r="AF83" s="24">
        <f t="shared" si="21"/>
        <v>0.40254145829789012</v>
      </c>
      <c r="AG83" s="24">
        <f t="shared" si="21"/>
        <v>0.45624174065367518</v>
      </c>
      <c r="AH83" s="24">
        <f t="shared" si="21"/>
        <v>0.4485269068961788</v>
      </c>
      <c r="AI83" s="24">
        <f t="shared" si="21"/>
        <v>0.45005909239999253</v>
      </c>
      <c r="AJ83" s="24">
        <f t="shared" si="21"/>
        <v>0.44549394218622607</v>
      </c>
      <c r="AK83" s="24">
        <f t="shared" si="21"/>
        <v>0.45115796664597307</v>
      </c>
      <c r="AL83" s="24">
        <f t="shared" si="21"/>
        <v>0.44490911236357289</v>
      </c>
      <c r="AM83" s="24">
        <f t="shared" si="21"/>
        <v>0.44909618402574969</v>
      </c>
      <c r="AN83" s="24">
        <f t="shared" si="21"/>
        <v>0.44628484982675776</v>
      </c>
      <c r="AO83" s="24">
        <f>+PAM!AV56</f>
        <v>0.4482421875</v>
      </c>
      <c r="AQ83" s="24">
        <f t="shared" si="12"/>
        <v>9.1940871530815649E-4</v>
      </c>
      <c r="AR83" s="24">
        <f t="shared" si="16"/>
        <v>6.8606122290246763E-3</v>
      </c>
      <c r="AS83" s="35">
        <f t="shared" si="22"/>
        <v>44256</v>
      </c>
      <c r="AT83" s="19">
        <f t="shared" si="8"/>
        <v>444.42410278320313</v>
      </c>
      <c r="AU83" s="19">
        <f t="shared" si="9"/>
        <v>442.6689453125</v>
      </c>
      <c r="AV83" s="52">
        <f t="shared" si="13"/>
        <v>1.7551574707031392E-2</v>
      </c>
      <c r="AW83" s="52">
        <f t="shared" ref="AW83:AW126" si="23">+($AT83/$AT$82)-($AU83/$AU$82)</f>
        <v>9.1940871530815649E-4</v>
      </c>
    </row>
    <row r="84" spans="4:49" x14ac:dyDescent="0.25">
      <c r="D84" s="37">
        <f>+PAM!A57</f>
        <v>44287</v>
      </c>
      <c r="E84" s="225">
        <f>'Salida Stata'!E54</f>
        <v>461.76812744140625</v>
      </c>
      <c r="F84" s="225">
        <f>'Salida Stata'!K54</f>
        <v>465.08065795898438</v>
      </c>
      <c r="G84" s="225">
        <f>'Salida Stata'!P54</f>
        <v>444.84158325195313</v>
      </c>
      <c r="H84" s="225">
        <f>'Salida Stata'!W54</f>
        <v>462.05368041992188</v>
      </c>
      <c r="I84" s="225">
        <f>'Salida Stata'!AC54</f>
        <v>462.96661376953125</v>
      </c>
      <c r="J84" s="225">
        <f>'Salida Stata'!AI54</f>
        <v>462.70123291015625</v>
      </c>
      <c r="K84" s="225">
        <f>'Salida Stata'!AO54</f>
        <v>462.90664672851563</v>
      </c>
      <c r="L84" s="225">
        <f>'Salida Stata'!AU54</f>
        <v>461.87478637695313</v>
      </c>
      <c r="M84" s="225">
        <f>'Salida Stata'!BA54</f>
        <v>460.07662963867188</v>
      </c>
      <c r="N84" s="225">
        <f>'Salida Stata'!BG54</f>
        <v>459.95443725585938</v>
      </c>
      <c r="O84" s="19" cm="1">
        <f t="array" ref="O84">+SUMPRODUCT($E$30:$N$30/100,$E84:$N84)/$D$14*100</f>
        <v>465.29174685928535</v>
      </c>
      <c r="Q84" s="24">
        <f t="shared" si="18"/>
        <v>3.9025841644470427E-2</v>
      </c>
      <c r="R84" s="24">
        <f t="shared" si="18"/>
        <v>3.9680671169336268E-2</v>
      </c>
      <c r="S84" s="24">
        <f t="shared" si="18"/>
        <v>4.1911721871322305E-2</v>
      </c>
      <c r="T84" s="24">
        <f t="shared" si="18"/>
        <v>3.9777106076449131E-2</v>
      </c>
      <c r="U84" s="24">
        <f t="shared" si="18"/>
        <v>3.9863101680520874E-2</v>
      </c>
      <c r="V84" s="24">
        <f t="shared" si="17"/>
        <v>3.9571231720778366E-2</v>
      </c>
      <c r="W84" s="24">
        <f t="shared" si="17"/>
        <v>3.9612256143698454E-2</v>
      </c>
      <c r="X84" s="24">
        <f t="shared" si="17"/>
        <v>4.0103538137165717E-2</v>
      </c>
      <c r="Y84" s="24">
        <f t="shared" si="17"/>
        <v>3.9844975698218432E-2</v>
      </c>
      <c r="Z84" s="24">
        <f t="shared" si="17"/>
        <v>3.9048350073793259E-2</v>
      </c>
      <c r="AA84" s="24">
        <f t="shared" si="11"/>
        <v>3.9791507908518486E-2</v>
      </c>
      <c r="AB84" s="24">
        <f>+PAM!Y57</f>
        <v>3.9559451562148906E-2</v>
      </c>
      <c r="AD84" s="24">
        <f t="shared" si="21"/>
        <v>0.4865002162767218</v>
      </c>
      <c r="AE84" s="24">
        <f t="shared" si="21"/>
        <v>0.48848166843809149</v>
      </c>
      <c r="AF84" s="24">
        <f t="shared" si="21"/>
        <v>0.4390688790104853</v>
      </c>
      <c r="AG84" s="24">
        <f t="shared" si="21"/>
        <v>0.4910005188760489</v>
      </c>
      <c r="AH84" s="24">
        <f t="shared" si="21"/>
        <v>0.48472156350909112</v>
      </c>
      <c r="AI84" s="24">
        <f t="shared" si="21"/>
        <v>0.48549224965583471</v>
      </c>
      <c r="AJ84" s="24">
        <f t="shared" si="21"/>
        <v>0.48196352198013481</v>
      </c>
      <c r="AK84" s="24">
        <f t="shared" si="21"/>
        <v>0.48817163806704134</v>
      </c>
      <c r="AL84" s="24">
        <f t="shared" si="21"/>
        <v>0.48289541606239195</v>
      </c>
      <c r="AM84" s="24">
        <f t="shared" si="21"/>
        <v>0.48577492360552355</v>
      </c>
      <c r="AN84" s="24">
        <f t="shared" si="21"/>
        <v>0.48233553375353311</v>
      </c>
      <c r="AO84" s="24">
        <f>+PAM!AV57</f>
        <v>0.48379852422200842</v>
      </c>
      <c r="AQ84" s="24">
        <f t="shared" si="12"/>
        <v>-2.2508429322831702E-5</v>
      </c>
      <c r="AR84" s="24">
        <f t="shared" si="16"/>
        <v>7.2529267119825214E-4</v>
      </c>
      <c r="AS84" s="35">
        <f t="shared" si="22"/>
        <v>44287</v>
      </c>
      <c r="AT84" s="19">
        <f t="shared" si="8"/>
        <v>461.76812744140625</v>
      </c>
      <c r="AU84" s="19">
        <f t="shared" si="9"/>
        <v>459.95443725585938</v>
      </c>
      <c r="AV84" s="52">
        <f t="shared" si="13"/>
        <v>1.8136901855468679E-2</v>
      </c>
      <c r="AW84" s="52">
        <f t="shared" si="23"/>
        <v>9.3170779290718819E-4</v>
      </c>
    </row>
    <row r="85" spans="4:49" x14ac:dyDescent="0.25">
      <c r="D85" s="37">
        <f>+PAM!A58</f>
        <v>44317</v>
      </c>
      <c r="E85" s="225">
        <f>'Salida Stata'!E55</f>
        <v>476.04702758789063</v>
      </c>
      <c r="F85" s="225">
        <f>'Salida Stata'!K55</f>
        <v>479.86648559570313</v>
      </c>
      <c r="G85" s="225">
        <f>'Salida Stata'!P55</f>
        <v>458.58929443359375</v>
      </c>
      <c r="H85" s="225">
        <f>'Salida Stata'!W55</f>
        <v>476.8172607421875</v>
      </c>
      <c r="I85" s="225">
        <f>'Salida Stata'!AC55</f>
        <v>477.9449462890625</v>
      </c>
      <c r="J85" s="225">
        <f>'Salida Stata'!AI55</f>
        <v>477.59814453125</v>
      </c>
      <c r="K85" s="225">
        <f>'Salida Stata'!AO55</f>
        <v>478.01437377929688</v>
      </c>
      <c r="L85" s="225">
        <f>'Salida Stata'!AU55</f>
        <v>476.90679931640625</v>
      </c>
      <c r="M85" s="225">
        <f>'Salida Stata'!BA55</f>
        <v>475.08828735351563</v>
      </c>
      <c r="N85" s="225">
        <f>'Salida Stata'!BG55</f>
        <v>474.994873046875</v>
      </c>
      <c r="O85" s="19" cm="1">
        <f t="array" ref="O85">+SUMPRODUCT($E$30:$N$30/100,$E85:$N85)/$D$14*100</f>
        <v>480.29644403164104</v>
      </c>
      <c r="Q85" s="24">
        <f t="shared" si="18"/>
        <v>3.0922229790093514E-2</v>
      </c>
      <c r="R85" s="24">
        <f t="shared" si="18"/>
        <v>3.1791964218866209E-2</v>
      </c>
      <c r="S85" s="24">
        <f t="shared" si="18"/>
        <v>3.0904734852213789E-2</v>
      </c>
      <c r="T85" s="24">
        <f t="shared" si="18"/>
        <v>3.1952089005866657E-2</v>
      </c>
      <c r="U85" s="24">
        <f t="shared" si="18"/>
        <v>3.235294311521919E-2</v>
      </c>
      <c r="V85" s="24">
        <f t="shared" si="17"/>
        <v>3.2195530423378749E-2</v>
      </c>
      <c r="W85" s="24">
        <f t="shared" si="17"/>
        <v>3.2636660453142285E-2</v>
      </c>
      <c r="X85" s="24">
        <f t="shared" si="17"/>
        <v>3.254564523291581E-2</v>
      </c>
      <c r="Y85" s="24">
        <f t="shared" si="17"/>
        <v>3.2628603036484183E-2</v>
      </c>
      <c r="Z85" s="24">
        <f t="shared" si="17"/>
        <v>3.2699838446496043E-2</v>
      </c>
      <c r="AA85" s="24">
        <f t="shared" si="11"/>
        <v>3.2247933202420365E-2</v>
      </c>
      <c r="AB85" s="24">
        <f>+PAM!Y58</f>
        <v>3.2216216216216065E-2</v>
      </c>
      <c r="AD85" s="24">
        <f t="shared" si="21"/>
        <v>0.509477301051382</v>
      </c>
      <c r="AE85" s="24">
        <f t="shared" si="21"/>
        <v>0.5121554612712873</v>
      </c>
      <c r="AF85" s="24">
        <f t="shared" si="21"/>
        <v>0.4618008500730022</v>
      </c>
      <c r="AG85" s="24">
        <f t="shared" si="21"/>
        <v>0.51427128189939508</v>
      </c>
      <c r="AH85" s="24">
        <f t="shared" si="21"/>
        <v>0.50916069299994504</v>
      </c>
      <c r="AI85" s="24">
        <f t="shared" si="21"/>
        <v>0.50962129475683704</v>
      </c>
      <c r="AJ85" s="24">
        <f t="shared" si="21"/>
        <v>0.50720077394319407</v>
      </c>
      <c r="AK85" s="24">
        <f t="shared" si="21"/>
        <v>0.51201491727172299</v>
      </c>
      <c r="AL85" s="24">
        <f t="shared" si="21"/>
        <v>0.50746260996811876</v>
      </c>
      <c r="AM85" s="24">
        <f t="shared" si="21"/>
        <v>0.50997631420279554</v>
      </c>
      <c r="AN85" s="24">
        <f t="shared" si="21"/>
        <v>0.50640600217239129</v>
      </c>
      <c r="AO85" s="24">
        <f>+PAM!AV58</f>
        <v>0.50837282780410731</v>
      </c>
      <c r="AQ85" s="24">
        <f t="shared" si="12"/>
        <v>-1.7776086564025295E-3</v>
      </c>
      <c r="AR85" s="24">
        <f t="shared" si="16"/>
        <v>-4.9901315141354097E-4</v>
      </c>
      <c r="AS85" s="35">
        <f t="shared" si="22"/>
        <v>44317</v>
      </c>
      <c r="AT85" s="19">
        <f t="shared" si="8"/>
        <v>476.04702758789063</v>
      </c>
      <c r="AU85" s="19">
        <f t="shared" si="9"/>
        <v>474.994873046875</v>
      </c>
      <c r="AV85" s="52">
        <f t="shared" si="13"/>
        <v>1.052154541015593E-2</v>
      </c>
      <c r="AW85" s="52">
        <f t="shared" si="23"/>
        <v>-9.7456823114594471E-4</v>
      </c>
    </row>
    <row r="86" spans="4:49" x14ac:dyDescent="0.25">
      <c r="D86" s="37">
        <f>+PAM!A59</f>
        <v>44348</v>
      </c>
      <c r="E86" s="225">
        <f>'Salida Stata'!E56</f>
        <v>491.24139404296875</v>
      </c>
      <c r="F86" s="225">
        <f>'Salida Stata'!K56</f>
        <v>495.27230834960938</v>
      </c>
      <c r="G86" s="225">
        <f>'Salida Stata'!P56</f>
        <v>473.1524658203125</v>
      </c>
      <c r="H86" s="225">
        <f>'Salida Stata'!W56</f>
        <v>492.26702880859375</v>
      </c>
      <c r="I86" s="225">
        <f>'Salida Stata'!AC56</f>
        <v>493.56768798828125</v>
      </c>
      <c r="J86" s="225">
        <f>'Salida Stata'!AI56</f>
        <v>493.06704711914063</v>
      </c>
      <c r="K86" s="225">
        <f>'Salida Stata'!AO56</f>
        <v>493.50704956054688</v>
      </c>
      <c r="L86" s="225">
        <f>'Salida Stata'!AU56</f>
        <v>492.41891479492188</v>
      </c>
      <c r="M86" s="225">
        <f>'Salida Stata'!BA56</f>
        <v>490.62985229492188</v>
      </c>
      <c r="N86" s="225">
        <f>'Salida Stata'!BG56</f>
        <v>490.47640991210938</v>
      </c>
      <c r="O86" s="19" cm="1">
        <f t="array" ref="O86">+SUMPRODUCT($E$30:$N$30/100,$E86:$N86)/$D$14*100</f>
        <v>495.8740085174868</v>
      </c>
      <c r="Q86" s="24">
        <f t="shared" si="18"/>
        <v>3.1917784535001381E-2</v>
      </c>
      <c r="R86" s="24">
        <f t="shared" si="18"/>
        <v>3.2104394068657616E-2</v>
      </c>
      <c r="S86" s="24">
        <f t="shared" si="18"/>
        <v>3.175645738679056E-2</v>
      </c>
      <c r="T86" s="24">
        <f t="shared" si="18"/>
        <v>3.2401864064983688E-2</v>
      </c>
      <c r="U86" s="24">
        <f t="shared" si="18"/>
        <v>3.2687324807008311E-2</v>
      </c>
      <c r="V86" s="24">
        <f t="shared" si="17"/>
        <v>3.2388950344589329E-2</v>
      </c>
      <c r="W86" s="24">
        <f t="shared" si="17"/>
        <v>3.2410481004496061E-2</v>
      </c>
      <c r="X86" s="24">
        <f t="shared" si="17"/>
        <v>3.2526513567746385E-2</v>
      </c>
      <c r="Y86" s="24">
        <f t="shared" si="17"/>
        <v>3.2713003782898431E-2</v>
      </c>
      <c r="Z86" s="24">
        <f t="shared" si="17"/>
        <v>3.2593060985958378E-2</v>
      </c>
      <c r="AA86" s="24">
        <f t="shared" si="11"/>
        <v>3.2433228851512341E-2</v>
      </c>
      <c r="AB86" s="24">
        <f>+PAM!Y59</f>
        <v>3.2467532467532534E-2</v>
      </c>
      <c r="AD86" s="24">
        <f t="shared" si="21"/>
        <v>0.52155131141065314</v>
      </c>
      <c r="AE86" s="24">
        <f t="shared" si="21"/>
        <v>0.52347247062057178</v>
      </c>
      <c r="AF86" s="24">
        <f t="shared" si="21"/>
        <v>0.47971288859468197</v>
      </c>
      <c r="AG86" s="24">
        <f t="shared" si="21"/>
        <v>0.52370922448003365</v>
      </c>
      <c r="AH86" s="24">
        <f t="shared" si="21"/>
        <v>0.51949307720998927</v>
      </c>
      <c r="AI86" s="24">
        <f t="shared" si="21"/>
        <v>0.51959892376931305</v>
      </c>
      <c r="AJ86" s="24">
        <f t="shared" si="21"/>
        <v>0.5177512610354682</v>
      </c>
      <c r="AK86" s="24">
        <f t="shared" si="21"/>
        <v>0.52087080586839818</v>
      </c>
      <c r="AL86" s="24">
        <f t="shared" si="21"/>
        <v>0.5163789529045093</v>
      </c>
      <c r="AM86" s="24">
        <f t="shared" si="21"/>
        <v>0.51663240105775943</v>
      </c>
      <c r="AN86" s="24">
        <f t="shared" si="21"/>
        <v>0.51640043856593287</v>
      </c>
      <c r="AO86" s="24">
        <f>+PAM!AV59</f>
        <v>0.51895223420647141</v>
      </c>
      <c r="AQ86" s="24">
        <f t="shared" si="12"/>
        <v>-6.752764509569964E-4</v>
      </c>
      <c r="AR86" s="24">
        <f t="shared" si="16"/>
        <v>4.9189103528937128E-3</v>
      </c>
      <c r="AS86" s="35">
        <f t="shared" si="22"/>
        <v>44348</v>
      </c>
      <c r="AT86" s="19">
        <f t="shared" si="8"/>
        <v>491.24139404296875</v>
      </c>
      <c r="AU86" s="19">
        <f t="shared" si="9"/>
        <v>490.47640991210938</v>
      </c>
      <c r="AV86" s="52">
        <f t="shared" si="13"/>
        <v>7.6498413085941408E-3</v>
      </c>
      <c r="AW86" s="52">
        <f t="shared" si="23"/>
        <v>-1.7648109100769638E-3</v>
      </c>
    </row>
    <row r="87" spans="4:49" x14ac:dyDescent="0.25">
      <c r="D87" s="37">
        <f>+PAM!A60</f>
        <v>44378</v>
      </c>
      <c r="E87" s="225">
        <f>'Salida Stata'!E57</f>
        <v>505.13259887695313</v>
      </c>
      <c r="F87" s="225">
        <f>'Salida Stata'!K57</f>
        <v>509.34246826171875</v>
      </c>
      <c r="G87" s="225">
        <f>'Salida Stata'!P57</f>
        <v>487.549072265625</v>
      </c>
      <c r="H87" s="225">
        <f>'Salida Stata'!W57</f>
        <v>506.0552978515625</v>
      </c>
      <c r="I87" s="225">
        <f>'Salida Stata'!AC57</f>
        <v>507.73373413085938</v>
      </c>
      <c r="J87" s="225">
        <f>'Salida Stata'!AI57</f>
        <v>507.12188720703125</v>
      </c>
      <c r="K87" s="225">
        <f>'Salida Stata'!AO57</f>
        <v>507.70980834960938</v>
      </c>
      <c r="L87" s="225">
        <f>'Salida Stata'!AU57</f>
        <v>506.35971069335938</v>
      </c>
      <c r="M87" s="225">
        <f>'Salida Stata'!BA57</f>
        <v>504.78399658203125</v>
      </c>
      <c r="N87" s="225">
        <f>'Salida Stata'!BG57</f>
        <v>504.45562744140625</v>
      </c>
      <c r="O87" s="19" cm="1">
        <f t="array" ref="O87">+SUMPRODUCT($E$30:$N$30/100,$E87:$N87)/$D$14*100</f>
        <v>510.08535711156924</v>
      </c>
      <c r="Q87" s="24">
        <f t="shared" si="18"/>
        <v>2.8277757132106229E-2</v>
      </c>
      <c r="R87" s="24">
        <f t="shared" si="18"/>
        <v>2.8408937214752017E-2</v>
      </c>
      <c r="S87" s="24">
        <f t="shared" si="18"/>
        <v>3.0426992323400182E-2</v>
      </c>
      <c r="T87" s="24">
        <f t="shared" si="18"/>
        <v>2.8009735034133287E-2</v>
      </c>
      <c r="U87" s="24">
        <f t="shared" si="18"/>
        <v>2.8701324027748054E-2</v>
      </c>
      <c r="V87" s="24">
        <f t="shared" si="17"/>
        <v>2.8504926804598485E-2</v>
      </c>
      <c r="W87" s="24">
        <f t="shared" si="17"/>
        <v>2.8779241961608415E-2</v>
      </c>
      <c r="X87" s="24">
        <f t="shared" si="17"/>
        <v>2.831084566327724E-2</v>
      </c>
      <c r="Y87" s="24">
        <f t="shared" si="17"/>
        <v>2.8848925969146233E-2</v>
      </c>
      <c r="Z87" s="24">
        <f t="shared" si="17"/>
        <v>2.8501304541439287E-2</v>
      </c>
      <c r="AA87" s="24">
        <f t="shared" si="11"/>
        <v>2.8659192355271923E-2</v>
      </c>
      <c r="AB87" s="24">
        <f>+PAM!Y60</f>
        <v>2.8809089064719018E-2</v>
      </c>
      <c r="AD87" s="24">
        <f t="shared" si="21"/>
        <v>0.533157400115708</v>
      </c>
      <c r="AE87" s="24">
        <f t="shared" si="21"/>
        <v>0.53467500919970057</v>
      </c>
      <c r="AF87" s="24">
        <f t="shared" si="21"/>
        <v>0.5018023311013744</v>
      </c>
      <c r="AG87" s="24">
        <f t="shared" si="21"/>
        <v>0.53333400526343189</v>
      </c>
      <c r="AH87" s="24">
        <f t="shared" si="21"/>
        <v>0.53045573445122995</v>
      </c>
      <c r="AI87" s="24">
        <f t="shared" si="21"/>
        <v>0.52998748286893194</v>
      </c>
      <c r="AJ87" s="24">
        <f t="shared" si="21"/>
        <v>0.52887596065729969</v>
      </c>
      <c r="AK87" s="24">
        <f t="shared" si="21"/>
        <v>0.53027200140185515</v>
      </c>
      <c r="AL87" s="24">
        <f t="shared" si="21"/>
        <v>0.52656511630847413</v>
      </c>
      <c r="AM87" s="24">
        <f t="shared" si="21"/>
        <v>0.52445917442568346</v>
      </c>
      <c r="AN87" s="24">
        <f t="shared" si="21"/>
        <v>0.52727405969889118</v>
      </c>
      <c r="AO87" s="24">
        <f>+PAM!AV60</f>
        <v>0.53017501508750775</v>
      </c>
      <c r="AQ87" s="24">
        <f t="shared" si="12"/>
        <v>-2.2354740933305806E-4</v>
      </c>
      <c r="AR87" s="24">
        <f t="shared" si="16"/>
        <v>8.6982256900245414E-3</v>
      </c>
      <c r="AS87" s="35">
        <f t="shared" si="22"/>
        <v>44378</v>
      </c>
      <c r="AT87" s="19">
        <f t="shared" si="8"/>
        <v>505.13259887695313</v>
      </c>
      <c r="AU87" s="19">
        <f t="shared" si="9"/>
        <v>504.45562744140625</v>
      </c>
      <c r="AV87" s="52">
        <f t="shared" si="13"/>
        <v>6.7697143554692474E-3</v>
      </c>
      <c r="AW87" s="52">
        <f t="shared" si="23"/>
        <v>-2.0742156959296931E-3</v>
      </c>
    </row>
    <row r="88" spans="4:49" x14ac:dyDescent="0.25">
      <c r="D88" s="37">
        <f>+PAM!A61</f>
        <v>44409</v>
      </c>
      <c r="E88" s="225">
        <f>'Salida Stata'!E58</f>
        <v>515.2781982421875</v>
      </c>
      <c r="F88" s="225">
        <f>'Salida Stata'!K58</f>
        <v>519.86212158203125</v>
      </c>
      <c r="G88" s="225">
        <f>'Salida Stata'!P58</f>
        <v>499.46160888671875</v>
      </c>
      <c r="H88" s="225">
        <f>'Salida Stata'!W58</f>
        <v>517.19610595703125</v>
      </c>
      <c r="I88" s="225">
        <f>'Salida Stata'!AC58</f>
        <v>519.02685546875</v>
      </c>
      <c r="J88" s="225">
        <f>'Salida Stata'!AI58</f>
        <v>518.4312744140625</v>
      </c>
      <c r="K88" s="225">
        <f>'Salida Stata'!AO58</f>
        <v>519.15081787109375</v>
      </c>
      <c r="L88" s="225">
        <f>'Salida Stata'!AU58</f>
        <v>518.15301513671875</v>
      </c>
      <c r="M88" s="225">
        <f>'Salida Stata'!BA58</f>
        <v>516.95452880859375</v>
      </c>
      <c r="N88" s="225">
        <f>'Salida Stata'!BG58</f>
        <v>517.13360595703125</v>
      </c>
      <c r="O88" s="19" cm="1">
        <f t="array" ref="O88">+SUMPRODUCT($E$30:$N$30/100,$E88:$N88)/$D$14*100</f>
        <v>521.853672149408</v>
      </c>
      <c r="Q88" s="24">
        <f t="shared" si="18"/>
        <v>2.0085022007668485E-2</v>
      </c>
      <c r="R88" s="24">
        <f t="shared" si="18"/>
        <v>2.0653399187807508E-2</v>
      </c>
      <c r="S88" s="24">
        <f t="shared" si="18"/>
        <v>2.4433513052822597E-2</v>
      </c>
      <c r="T88" s="24">
        <f t="shared" si="18"/>
        <v>2.2015001429224412E-2</v>
      </c>
      <c r="U88" s="24">
        <f t="shared" si="18"/>
        <v>2.2242211968094283E-2</v>
      </c>
      <c r="V88" s="24">
        <f t="shared" si="17"/>
        <v>2.2301122259418937E-2</v>
      </c>
      <c r="W88" s="24">
        <f t="shared" si="17"/>
        <v>2.2534544996629435E-2</v>
      </c>
      <c r="X88" s="24">
        <f t="shared" si="17"/>
        <v>2.329036887079905E-2</v>
      </c>
      <c r="Y88" s="24">
        <f t="shared" si="17"/>
        <v>2.4110376535252831E-2</v>
      </c>
      <c r="Z88" s="24">
        <f t="shared" si="17"/>
        <v>2.5131999379068404E-2</v>
      </c>
      <c r="AA88" s="24">
        <f t="shared" si="11"/>
        <v>2.3071266159214066E-2</v>
      </c>
      <c r="AB88" s="24">
        <f>+PAM!Y61</f>
        <v>2.2480773023072276E-2</v>
      </c>
      <c r="AD88" s="24">
        <f t="shared" si="21"/>
        <v>0.52248323857245071</v>
      </c>
      <c r="AE88" s="24">
        <f t="shared" si="21"/>
        <v>0.52523966003717737</v>
      </c>
      <c r="AF88" s="24">
        <f t="shared" si="21"/>
        <v>0.49518679331107207</v>
      </c>
      <c r="AG88" s="24">
        <f t="shared" si="21"/>
        <v>0.52679880468576146</v>
      </c>
      <c r="AH88" s="24">
        <f t="shared" si="21"/>
        <v>0.52485912233061804</v>
      </c>
      <c r="AI88" s="24">
        <f t="shared" si="21"/>
        <v>0.52402676401755244</v>
      </c>
      <c r="AJ88" s="24">
        <f t="shared" si="21"/>
        <v>0.52368603111012857</v>
      </c>
      <c r="AK88" s="24">
        <f t="shared" si="21"/>
        <v>0.52598262076242341</v>
      </c>
      <c r="AL88" s="24">
        <f t="shared" si="21"/>
        <v>0.5244112733011872</v>
      </c>
      <c r="AM88" s="24">
        <f t="shared" si="21"/>
        <v>0.52318672163960978</v>
      </c>
      <c r="AN88" s="24">
        <f t="shared" si="21"/>
        <v>0.52239931220765445</v>
      </c>
      <c r="AO88" s="24">
        <f>+PAM!AV61</f>
        <v>0.52410346854791312</v>
      </c>
      <c r="AQ88" s="24">
        <f t="shared" si="12"/>
        <v>-5.0469773713999189E-3</v>
      </c>
      <c r="AR88" s="24">
        <f t="shared" si="16"/>
        <v>-7.0348306715906084E-4</v>
      </c>
      <c r="AS88" s="35">
        <f t="shared" si="22"/>
        <v>44409</v>
      </c>
      <c r="AT88" s="19">
        <f t="shared" si="8"/>
        <v>515.2781982421875</v>
      </c>
      <c r="AU88" s="19">
        <f t="shared" si="9"/>
        <v>517.13360595703125</v>
      </c>
      <c r="AV88" s="52">
        <f t="shared" si="13"/>
        <v>-1.855407714843782E-2</v>
      </c>
      <c r="AW88" s="52">
        <f t="shared" si="23"/>
        <v>-8.1415241689646312E-3</v>
      </c>
    </row>
    <row r="89" spans="4:49" x14ac:dyDescent="0.25">
      <c r="D89" s="37">
        <f>+PAM!A62</f>
        <v>44440</v>
      </c>
      <c r="E89" s="225">
        <f>'Salida Stata'!E59</f>
        <v>532.6839599609375</v>
      </c>
      <c r="F89" s="225">
        <f>'Salida Stata'!K59</f>
        <v>537.43731689453125</v>
      </c>
      <c r="G89" s="225">
        <f>'Salida Stata'!P59</f>
        <v>518.3240966796875</v>
      </c>
      <c r="H89" s="225">
        <f>'Salida Stata'!W59</f>
        <v>535.0670166015625</v>
      </c>
      <c r="I89" s="225">
        <f>'Salida Stata'!AC59</f>
        <v>536.9271240234375</v>
      </c>
      <c r="J89" s="225">
        <f>'Salida Stata'!AI59</f>
        <v>536.204833984375</v>
      </c>
      <c r="K89" s="225">
        <f>'Salida Stata'!AO59</f>
        <v>536.84722900390625</v>
      </c>
      <c r="L89" s="225">
        <f>'Salida Stata'!AU59</f>
        <v>536.0118408203125</v>
      </c>
      <c r="M89" s="225">
        <f>'Salida Stata'!BA59</f>
        <v>534.9552001953125</v>
      </c>
      <c r="N89" s="225">
        <f>'Salida Stata'!BG59</f>
        <v>535.29473876953125</v>
      </c>
      <c r="O89" s="19" cm="1">
        <f t="array" ref="O89">+SUMPRODUCT($E$30:$N$30/100,$E89:$N89)/$D$14*100</f>
        <v>539.9757560542447</v>
      </c>
      <c r="Q89" s="24">
        <f t="shared" si="18"/>
        <v>3.3779348278517807E-2</v>
      </c>
      <c r="R89" s="24">
        <f t="shared" si="18"/>
        <v>3.3807416587720684E-2</v>
      </c>
      <c r="S89" s="24">
        <f t="shared" si="18"/>
        <v>3.7765640956894719E-2</v>
      </c>
      <c r="T89" s="24">
        <f t="shared" si="18"/>
        <v>3.4553451657302281E-2</v>
      </c>
      <c r="U89" s="24">
        <f t="shared" si="18"/>
        <v>3.4488135567708023E-2</v>
      </c>
      <c r="V89" s="24">
        <f t="shared" si="17"/>
        <v>3.4283347566946842E-2</v>
      </c>
      <c r="W89" s="24">
        <f t="shared" si="17"/>
        <v>3.4087225761063156E-2</v>
      </c>
      <c r="X89" s="24">
        <f t="shared" si="17"/>
        <v>3.446631624614116E-2</v>
      </c>
      <c r="Y89" s="24">
        <f t="shared" si="17"/>
        <v>3.4820608745229853E-2</v>
      </c>
      <c r="Z89" s="24">
        <f t="shared" si="17"/>
        <v>3.5118840862972345E-2</v>
      </c>
      <c r="AA89" s="24">
        <f t="shared" si="11"/>
        <v>3.4726370383091343E-2</v>
      </c>
      <c r="AB89" s="24">
        <f>+PAM!Y62</f>
        <v>3.4136933461909491E-2</v>
      </c>
      <c r="AD89" s="24">
        <f t="shared" si="21"/>
        <v>0.52965405782753572</v>
      </c>
      <c r="AE89" s="24">
        <f t="shared" si="21"/>
        <v>0.53179239168942583</v>
      </c>
      <c r="AF89" s="24">
        <f t="shared" si="21"/>
        <v>0.50850653230912002</v>
      </c>
      <c r="AG89" s="24">
        <f t="shared" si="21"/>
        <v>0.53468685363861801</v>
      </c>
      <c r="AH89" s="24">
        <f t="shared" si="21"/>
        <v>0.53217256830257509</v>
      </c>
      <c r="AI89" s="24">
        <f t="shared" si="21"/>
        <v>0.53160262586451612</v>
      </c>
      <c r="AJ89" s="24">
        <f t="shared" si="21"/>
        <v>0.53090456240873185</v>
      </c>
      <c r="AK89" s="24">
        <f t="shared" si="21"/>
        <v>0.5339280450885191</v>
      </c>
      <c r="AL89" s="24">
        <f t="shared" si="21"/>
        <v>0.53284570940083054</v>
      </c>
      <c r="AM89" s="24">
        <f t="shared" si="21"/>
        <v>0.53288179667811808</v>
      </c>
      <c r="AN89" s="24">
        <f t="shared" si="21"/>
        <v>0.53076729036893555</v>
      </c>
      <c r="AO89" s="24">
        <f>+PAM!AV62</f>
        <v>0.53200000000000003</v>
      </c>
      <c r="AQ89" s="24">
        <f t="shared" si="12"/>
        <v>-1.339492584454538E-3</v>
      </c>
      <c r="AR89" s="24">
        <f t="shared" si="16"/>
        <v>-3.2277388505823623E-3</v>
      </c>
      <c r="AS89" s="35">
        <f t="shared" si="22"/>
        <v>44440</v>
      </c>
      <c r="AT89" s="19">
        <f t="shared" si="8"/>
        <v>532.6839599609375</v>
      </c>
      <c r="AU89" s="19">
        <f t="shared" si="9"/>
        <v>535.29473876953125</v>
      </c>
      <c r="AV89" s="52">
        <f t="shared" si="13"/>
        <v>-2.61077880859375E-2</v>
      </c>
      <c r="AW89" s="52">
        <f t="shared" si="23"/>
        <v>-1.0055968085397993E-2</v>
      </c>
    </row>
    <row r="90" spans="4:49" x14ac:dyDescent="0.25">
      <c r="D90" s="37">
        <f>+PAM!A63</f>
        <v>44470</v>
      </c>
      <c r="E90" s="225">
        <f>'Salida Stata'!E60</f>
        <v>550.83697509765625</v>
      </c>
      <c r="F90" s="225">
        <f>'Salida Stata'!K60</f>
        <v>555.75726318359375</v>
      </c>
      <c r="G90" s="225">
        <f>'Salida Stata'!P60</f>
        <v>537.63043212890625</v>
      </c>
      <c r="H90" s="225">
        <f>'Salida Stata'!W60</f>
        <v>553.36810302734375</v>
      </c>
      <c r="I90" s="225">
        <f>'Salida Stata'!AC60</f>
        <v>555.36260986328125</v>
      </c>
      <c r="J90" s="225">
        <f>'Salida Stata'!AI60</f>
        <v>554.48272705078125</v>
      </c>
      <c r="K90" s="225">
        <f>'Salida Stata'!AO60</f>
        <v>555.1007080078125</v>
      </c>
      <c r="L90" s="225">
        <f>'Salida Stata'!AU60</f>
        <v>554.22283935546875</v>
      </c>
      <c r="M90" s="225">
        <f>'Salida Stata'!BA60</f>
        <v>553.28839111328125</v>
      </c>
      <c r="N90" s="225">
        <f>'Salida Stata'!BG60</f>
        <v>553.50146484375</v>
      </c>
      <c r="O90" s="19" cm="1">
        <f t="array" ref="O90">+SUMPRODUCT($E$30:$N$30/100,$E90:$N90)/$D$14*100</f>
        <v>558.51580957175202</v>
      </c>
      <c r="Q90" s="24">
        <f t="shared" si="18"/>
        <v>3.4078396387325016E-2</v>
      </c>
      <c r="R90" s="24">
        <f t="shared" si="18"/>
        <v>3.4087596289220201E-2</v>
      </c>
      <c r="S90" s="24">
        <f t="shared" si="18"/>
        <v>3.7247613168850169E-2</v>
      </c>
      <c r="T90" s="24">
        <f t="shared" si="18"/>
        <v>3.4203353707016326E-2</v>
      </c>
      <c r="U90" s="24">
        <f t="shared" si="18"/>
        <v>3.4335173275841013E-2</v>
      </c>
      <c r="V90" s="24">
        <f t="shared" si="17"/>
        <v>3.408752011910976E-2</v>
      </c>
      <c r="W90" s="24">
        <f t="shared" si="17"/>
        <v>3.4001254021138738E-2</v>
      </c>
      <c r="X90" s="24">
        <f t="shared" si="17"/>
        <v>3.3974992991360198E-2</v>
      </c>
      <c r="Y90" s="24">
        <f t="shared" si="17"/>
        <v>3.4270516318516631E-2</v>
      </c>
      <c r="Z90" s="24">
        <f t="shared" si="17"/>
        <v>3.4012525727546095E-2</v>
      </c>
      <c r="AA90" s="24">
        <f t="shared" si="11"/>
        <v>3.4334973949543102E-2</v>
      </c>
      <c r="AB90" s="24">
        <f>+PAM!Y63</f>
        <v>3.3942558746736129E-2</v>
      </c>
      <c r="AD90" s="24">
        <f t="shared" si="21"/>
        <v>0.51864011996447101</v>
      </c>
      <c r="AE90" s="24">
        <f t="shared" si="21"/>
        <v>0.52074655064790831</v>
      </c>
      <c r="AF90" s="24">
        <f t="shared" si="21"/>
        <v>0.50881195753076591</v>
      </c>
      <c r="AG90" s="24">
        <f t="shared" si="21"/>
        <v>0.52460448098079082</v>
      </c>
      <c r="AH90" s="24">
        <f t="shared" si="21"/>
        <v>0.52318641967630963</v>
      </c>
      <c r="AI90" s="24">
        <f t="shared" si="21"/>
        <v>0.52222693160091493</v>
      </c>
      <c r="AJ90" s="24">
        <f t="shared" si="21"/>
        <v>0.52228335221799105</v>
      </c>
      <c r="AK90" s="24">
        <f t="shared" si="21"/>
        <v>0.52461045386541527</v>
      </c>
      <c r="AL90" s="24">
        <f t="shared" si="21"/>
        <v>0.52534687675049518</v>
      </c>
      <c r="AM90" s="24">
        <f t="shared" si="21"/>
        <v>0.52511424817022556</v>
      </c>
      <c r="AN90" s="24">
        <f t="shared" si="21"/>
        <v>0.52250455396363993</v>
      </c>
      <c r="AO90" s="24">
        <f>+PAM!AV63</f>
        <v>0.52265861027190308</v>
      </c>
      <c r="AQ90" s="24">
        <f t="shared" si="12"/>
        <v>6.5870659778921592E-5</v>
      </c>
      <c r="AR90" s="24">
        <f t="shared" si="16"/>
        <v>-6.4741282057545479E-3</v>
      </c>
      <c r="AS90" s="35">
        <f t="shared" si="22"/>
        <v>44470</v>
      </c>
      <c r="AT90" s="19">
        <f t="shared" si="8"/>
        <v>550.83697509765625</v>
      </c>
      <c r="AU90" s="19">
        <f t="shared" si="9"/>
        <v>553.50146484375</v>
      </c>
      <c r="AV90" s="52">
        <f t="shared" si="13"/>
        <v>-2.6644897460936789E-2</v>
      </c>
      <c r="AW90" s="52">
        <f t="shared" si="23"/>
        <v>-1.0315207802638726E-2</v>
      </c>
    </row>
    <row r="91" spans="4:49" x14ac:dyDescent="0.25">
      <c r="D91" s="37">
        <f>+PAM!A64</f>
        <v>44501</v>
      </c>
      <c r="E91" s="225">
        <f>'Salida Stata'!E61</f>
        <v>566.21710205078125</v>
      </c>
      <c r="F91" s="225">
        <f>'Salida Stata'!K61</f>
        <v>571.36822509765625</v>
      </c>
      <c r="G91" s="225">
        <f>'Salida Stata'!P61</f>
        <v>548.95501708984375</v>
      </c>
      <c r="H91" s="225">
        <f>'Salida Stata'!W61</f>
        <v>569.1292724609375</v>
      </c>
      <c r="I91" s="225">
        <f>'Salida Stata'!AC61</f>
        <v>571.14569091796875</v>
      </c>
      <c r="J91" s="225">
        <f>'Salida Stata'!AI61</f>
        <v>570.1793212890625</v>
      </c>
      <c r="K91" s="225">
        <f>'Salida Stata'!AO61</f>
        <v>570.72216796875</v>
      </c>
      <c r="L91" s="225">
        <f>'Salida Stata'!AU61</f>
        <v>570.02239990234375</v>
      </c>
      <c r="M91" s="225">
        <f>'Salida Stata'!BA61</f>
        <v>569.1845703125</v>
      </c>
      <c r="N91" s="225">
        <f>'Salida Stata'!BG61</f>
        <v>569.28363037109375</v>
      </c>
      <c r="O91" s="19" cm="1">
        <f t="array" ref="O91">+SUMPRODUCT($E$30:$N$30/100,$E91:$N91)/$D$14*100</f>
        <v>574.09370912765712</v>
      </c>
      <c r="Q91" s="24">
        <f t="shared" si="18"/>
        <v>2.7921377192223318E-2</v>
      </c>
      <c r="R91" s="24">
        <f t="shared" si="18"/>
        <v>2.8089532873824874E-2</v>
      </c>
      <c r="S91" s="24">
        <f t="shared" si="18"/>
        <v>2.1063883820888751E-2</v>
      </c>
      <c r="T91" s="24">
        <f t="shared" si="18"/>
        <v>2.8482251411615866E-2</v>
      </c>
      <c r="U91" s="24">
        <f t="shared" si="18"/>
        <v>2.8419416025455835E-2</v>
      </c>
      <c r="V91" s="24">
        <f t="shared" si="17"/>
        <v>2.8308535996728557E-2</v>
      </c>
      <c r="W91" s="24">
        <f t="shared" si="17"/>
        <v>2.8141668233501171E-2</v>
      </c>
      <c r="X91" s="24">
        <f t="shared" si="17"/>
        <v>2.8507595546313214E-2</v>
      </c>
      <c r="Y91" s="24">
        <f t="shared" si="17"/>
        <v>2.8730368203160328E-2</v>
      </c>
      <c r="Z91" s="24">
        <f t="shared" si="17"/>
        <v>2.8513322059227075E-2</v>
      </c>
      <c r="AA91" s="24">
        <f t="shared" si="11"/>
        <v>2.7891600002960759E-2</v>
      </c>
      <c r="AB91" s="24">
        <f>+PAM!Y64</f>
        <v>2.813852813852824E-2</v>
      </c>
      <c r="AD91" s="24">
        <f t="shared" si="21"/>
        <v>0.509359282593568</v>
      </c>
      <c r="AE91" s="24">
        <f t="shared" si="21"/>
        <v>0.5118759490309992</v>
      </c>
      <c r="AF91" s="24">
        <f t="shared" si="21"/>
        <v>0.49953487984361233</v>
      </c>
      <c r="AG91" s="24">
        <f t="shared" si="21"/>
        <v>0.51636160924093577</v>
      </c>
      <c r="AH91" s="24">
        <f t="shared" si="21"/>
        <v>0.51526625344785315</v>
      </c>
      <c r="AI91" s="24">
        <f t="shared" si="21"/>
        <v>0.51395848460855875</v>
      </c>
      <c r="AJ91" s="24">
        <f t="shared" si="21"/>
        <v>0.51420209366626723</v>
      </c>
      <c r="AK91" s="24">
        <f t="shared" si="21"/>
        <v>0.51669099549641251</v>
      </c>
      <c r="AL91" s="24">
        <f t="shared" si="21"/>
        <v>0.51816231367733434</v>
      </c>
      <c r="AM91" s="24">
        <f t="shared" si="21"/>
        <v>0.51654351748152605</v>
      </c>
      <c r="AN91" s="24">
        <f t="shared" si="21"/>
        <v>0.51430110083616287</v>
      </c>
      <c r="AO91" s="24">
        <f>+PAM!AV64</f>
        <v>0.51434643995749219</v>
      </c>
      <c r="AQ91" s="24">
        <f t="shared" si="12"/>
        <v>-5.9194486700375748E-4</v>
      </c>
      <c r="AR91" s="24">
        <f t="shared" si="16"/>
        <v>-7.184234887958052E-3</v>
      </c>
      <c r="AS91" s="35">
        <f t="shared" si="22"/>
        <v>44501</v>
      </c>
      <c r="AT91" s="19">
        <f t="shared" si="8"/>
        <v>566.21710205078125</v>
      </c>
      <c r="AU91" s="19">
        <f t="shared" si="9"/>
        <v>569.28363037109375</v>
      </c>
      <c r="AV91" s="52">
        <f t="shared" si="13"/>
        <v>-3.0665283203124893E-2</v>
      </c>
      <c r="AW91" s="52">
        <f t="shared" si="23"/>
        <v>-1.1378664840615116E-2</v>
      </c>
    </row>
    <row r="92" spans="4:49" x14ac:dyDescent="0.25">
      <c r="D92" s="37">
        <f>+PAM!A65</f>
        <v>44531</v>
      </c>
      <c r="E92" s="225">
        <f>'Salida Stata'!E62</f>
        <v>587.8359375</v>
      </c>
      <c r="F92" s="225">
        <f>'Salida Stata'!K62</f>
        <v>592.1019287109375</v>
      </c>
      <c r="G92" s="225">
        <f>'Salida Stata'!P62</f>
        <v>570.7054443359375</v>
      </c>
      <c r="H92" s="225">
        <f>'Salida Stata'!W62</f>
        <v>589.86260986328125</v>
      </c>
      <c r="I92" s="225">
        <f>'Salida Stata'!AC62</f>
        <v>591.04742431640625</v>
      </c>
      <c r="J92" s="225">
        <f>'Salida Stata'!AI62</f>
        <v>590.21795654296875</v>
      </c>
      <c r="K92" s="225">
        <f>'Salida Stata'!AO62</f>
        <v>590.339111328125</v>
      </c>
      <c r="L92" s="225">
        <f>'Salida Stata'!AU62</f>
        <v>590.1298828125</v>
      </c>
      <c r="M92" s="225">
        <f>'Salida Stata'!BA62</f>
        <v>588.56573486328125</v>
      </c>
      <c r="N92" s="225">
        <f>'Salida Stata'!BG62</f>
        <v>588.6160888671875</v>
      </c>
      <c r="O92" s="19" cm="1">
        <f t="array" ref="O92">+SUMPRODUCT($E$30:$N$30/100,$E92:$N92)/$D$14*100</f>
        <v>594.3787969301103</v>
      </c>
      <c r="Q92" s="24">
        <f t="shared" si="18"/>
        <v>3.8181177097826202E-2</v>
      </c>
      <c r="R92" s="24">
        <f t="shared" si="18"/>
        <v>3.6287813536949098E-2</v>
      </c>
      <c r="S92" s="24">
        <f t="shared" si="18"/>
        <v>3.9621510996289855E-2</v>
      </c>
      <c r="T92" s="24">
        <f t="shared" si="18"/>
        <v>3.642992621464014E-2</v>
      </c>
      <c r="U92" s="24">
        <f t="shared" si="18"/>
        <v>3.4845283287440409E-2</v>
      </c>
      <c r="V92" s="24">
        <f t="shared" si="17"/>
        <v>3.514444404718664E-2</v>
      </c>
      <c r="W92" s="24">
        <f t="shared" si="17"/>
        <v>3.4372141928871391E-2</v>
      </c>
      <c r="X92" s="24">
        <f t="shared" si="17"/>
        <v>3.527489957166785E-2</v>
      </c>
      <c r="Y92" s="24">
        <f t="shared" si="17"/>
        <v>3.4050755346618722E-2</v>
      </c>
      <c r="Z92" s="24">
        <f t="shared" si="17"/>
        <v>3.3959273488141095E-2</v>
      </c>
      <c r="AA92" s="24">
        <f t="shared" si="11"/>
        <v>3.5334105704235341E-2</v>
      </c>
      <c r="AB92" s="24">
        <f>+PAM!Y65</f>
        <v>3.5263157894736885E-2</v>
      </c>
      <c r="AD92" s="24">
        <f t="shared" si="21"/>
        <v>0.50216654497081059</v>
      </c>
      <c r="AE92" s="24">
        <f t="shared" si="21"/>
        <v>0.50230037372458924</v>
      </c>
      <c r="AF92" s="24">
        <f t="shared" si="21"/>
        <v>0.50653871623134838</v>
      </c>
      <c r="AG92" s="24">
        <f t="shared" si="21"/>
        <v>0.50778460182084451</v>
      </c>
      <c r="AH92" s="24">
        <f t="shared" si="21"/>
        <v>0.50492027065101808</v>
      </c>
      <c r="AI92" s="24">
        <f t="shared" si="21"/>
        <v>0.50396476757526987</v>
      </c>
      <c r="AJ92" s="24">
        <f t="shared" si="21"/>
        <v>0.50338007765505366</v>
      </c>
      <c r="AK92" s="24">
        <f t="shared" si="21"/>
        <v>0.50758130173999572</v>
      </c>
      <c r="AL92" s="24">
        <f t="shared" si="21"/>
        <v>0.50797931502705262</v>
      </c>
      <c r="AM92" s="24">
        <f t="shared" si="21"/>
        <v>0.5057818475103053</v>
      </c>
      <c r="AN92" s="24">
        <f t="shared" si="21"/>
        <v>0.50562568255827101</v>
      </c>
      <c r="AO92" s="24">
        <f>+PAM!AV65</f>
        <v>0.50458949515553297</v>
      </c>
      <c r="AQ92" s="24">
        <f t="shared" si="12"/>
        <v>4.221903609685107E-3</v>
      </c>
      <c r="AR92" s="24">
        <f t="shared" si="16"/>
        <v>-3.6153025394947136E-3</v>
      </c>
      <c r="AS92" s="35">
        <f t="shared" si="22"/>
        <v>44531</v>
      </c>
      <c r="AT92" s="19">
        <f t="shared" si="8"/>
        <v>587.8359375</v>
      </c>
      <c r="AU92" s="19">
        <f t="shared" si="9"/>
        <v>588.6160888671875</v>
      </c>
      <c r="AV92" s="52">
        <f t="shared" si="13"/>
        <v>-7.8015136718754263E-3</v>
      </c>
      <c r="AW92" s="52">
        <f t="shared" si="23"/>
        <v>-6.1247641588051405E-3</v>
      </c>
    </row>
    <row r="93" spans="4:49" x14ac:dyDescent="0.25">
      <c r="D93" s="37">
        <f>+PAM!A66</f>
        <v>44562</v>
      </c>
      <c r="E93" s="225">
        <f>'Salida Stata'!E63</f>
        <v>611.266357421875</v>
      </c>
      <c r="F93" s="225">
        <f>'Salida Stata'!K63</f>
        <v>615.36590576171875</v>
      </c>
      <c r="G93" s="225">
        <f>'Salida Stata'!P63</f>
        <v>593.224609375</v>
      </c>
      <c r="H93" s="225">
        <f>'Salida Stata'!W63</f>
        <v>612.6236572265625</v>
      </c>
      <c r="I93" s="225">
        <f>'Salida Stata'!AC63</f>
        <v>613.76953125</v>
      </c>
      <c r="J93" s="225">
        <f>'Salida Stata'!AI63</f>
        <v>612.851318359375</v>
      </c>
      <c r="K93" s="225">
        <f>'Salida Stata'!AO63</f>
        <v>612.8544921875</v>
      </c>
      <c r="L93" s="225">
        <f>'Salida Stata'!AU63</f>
        <v>612.498291015625</v>
      </c>
      <c r="M93" s="225">
        <f>'Salida Stata'!BA63</f>
        <v>610.64520263671875</v>
      </c>
      <c r="N93" s="225">
        <f>'Salida Stata'!BG63</f>
        <v>610.33837890625</v>
      </c>
      <c r="O93" s="19" cm="1">
        <f t="array" ref="O93">+SUMPRODUCT($E$30:$N$30/100,$E93:$N93)/$D$14*100</f>
        <v>617.05981870273217</v>
      </c>
      <c r="Q93" s="24">
        <f t="shared" si="18"/>
        <v>3.9858774238135108E-2</v>
      </c>
      <c r="R93" s="24">
        <f t="shared" si="18"/>
        <v>3.9290493617254674E-2</v>
      </c>
      <c r="S93" s="24">
        <f t="shared" si="18"/>
        <v>3.9458472426639357E-2</v>
      </c>
      <c r="T93" s="24">
        <f t="shared" si="18"/>
        <v>3.8587031933684957E-2</v>
      </c>
      <c r="U93" s="24">
        <f t="shared" si="18"/>
        <v>3.8443796552998677E-2</v>
      </c>
      <c r="V93" s="24">
        <f t="shared" si="17"/>
        <v>3.8347463958864569E-2</v>
      </c>
      <c r="W93" s="24">
        <f t="shared" si="17"/>
        <v>3.8139741086645307E-2</v>
      </c>
      <c r="X93" s="24">
        <f t="shared" si="17"/>
        <v>3.790421202959493E-2</v>
      </c>
      <c r="Y93" s="24">
        <f t="shared" si="17"/>
        <v>3.751402174060714E-2</v>
      </c>
      <c r="Z93" s="24">
        <f t="shared" si="17"/>
        <v>3.6904003220278536E-2</v>
      </c>
      <c r="AA93" s="24">
        <f t="shared" si="11"/>
        <v>3.8159204012266912E-2</v>
      </c>
      <c r="AB93" s="24">
        <f>+PAM!Y66</f>
        <v>3.8468056261650396E-2</v>
      </c>
      <c r="AD93" s="24">
        <f t="shared" ref="AD93:AN108" si="24">+E93/E81-1</f>
        <v>0.49076317416086801</v>
      </c>
      <c r="AE93" s="24">
        <f t="shared" si="24"/>
        <v>0.49103124920972263</v>
      </c>
      <c r="AF93" s="24">
        <f t="shared" si="24"/>
        <v>0.51696038932757848</v>
      </c>
      <c r="AG93" s="24">
        <f t="shared" si="24"/>
        <v>0.49588766832548936</v>
      </c>
      <c r="AH93" s="24">
        <f t="shared" si="24"/>
        <v>0.49388185854590749</v>
      </c>
      <c r="AI93" s="24">
        <f t="shared" si="24"/>
        <v>0.49283821813419082</v>
      </c>
      <c r="AJ93" s="24">
        <f t="shared" si="24"/>
        <v>0.49235693445666007</v>
      </c>
      <c r="AK93" s="24">
        <f t="shared" si="24"/>
        <v>0.49608177903511752</v>
      </c>
      <c r="AL93" s="24">
        <f t="shared" si="24"/>
        <v>0.49739006939984054</v>
      </c>
      <c r="AM93" s="24">
        <f t="shared" si="24"/>
        <v>0.49489981488255741</v>
      </c>
      <c r="AN93" s="24">
        <f t="shared" si="24"/>
        <v>0.49600502877601071</v>
      </c>
      <c r="AO93" s="24">
        <f>+PAM!AV66</f>
        <v>0.49354131123568101</v>
      </c>
      <c r="AQ93" s="24">
        <f t="shared" si="12"/>
        <v>2.9547710178565723E-3</v>
      </c>
      <c r="AR93" s="24">
        <f t="shared" si="16"/>
        <v>-4.1366407216893997E-3</v>
      </c>
      <c r="AS93" s="35">
        <f t="shared" si="22"/>
        <v>44562</v>
      </c>
      <c r="AT93" s="19">
        <f t="shared" si="8"/>
        <v>611.266357421875</v>
      </c>
      <c r="AU93" s="19">
        <f t="shared" si="9"/>
        <v>610.33837890625</v>
      </c>
      <c r="AV93" s="52">
        <f t="shared" si="13"/>
        <v>9.2797851562504974E-3</v>
      </c>
      <c r="AW93" s="52">
        <f t="shared" si="23"/>
        <v>-2.252605338965985E-3</v>
      </c>
    </row>
    <row r="94" spans="4:49" x14ac:dyDescent="0.25">
      <c r="D94" s="37">
        <f>+PAM!A67</f>
        <v>44593</v>
      </c>
      <c r="E94" s="225">
        <f>'Salida Stata'!E64</f>
        <v>641.41400146484375</v>
      </c>
      <c r="F94" s="225">
        <f>'Salida Stata'!K64</f>
        <v>645.44146728515625</v>
      </c>
      <c r="G94" s="225">
        <f>'Salida Stata'!P64</f>
        <v>622.9742431640625</v>
      </c>
      <c r="H94" s="225">
        <f>'Salida Stata'!W64</f>
        <v>641.4261474609375</v>
      </c>
      <c r="I94" s="225">
        <f>'Salida Stata'!AC64</f>
        <v>642.32684326171875</v>
      </c>
      <c r="J94" s="225">
        <f>'Salida Stata'!AI64</f>
        <v>641.45989990234375</v>
      </c>
      <c r="K94" s="225">
        <f>'Salida Stata'!AO64</f>
        <v>641.2310791015625</v>
      </c>
      <c r="L94" s="225">
        <f>'Salida Stata'!AU64</f>
        <v>640.572998046875</v>
      </c>
      <c r="M94" s="225">
        <f>'Salida Stata'!BA64</f>
        <v>637.81585693359375</v>
      </c>
      <c r="N94" s="225">
        <f>'Salida Stata'!BG64</f>
        <v>636.975830078125</v>
      </c>
      <c r="O94" s="19" cm="1">
        <f t="array" ref="O94">+SUMPRODUCT($E$30:$N$30/100,$E94:$N94)/$D$14*100</f>
        <v>645.60310496209183</v>
      </c>
      <c r="Q94" s="24">
        <f t="shared" si="18"/>
        <v>4.931997921515241E-2</v>
      </c>
      <c r="R94" s="24">
        <f t="shared" si="18"/>
        <v>4.8874273406826152E-2</v>
      </c>
      <c r="S94" s="24">
        <f t="shared" si="18"/>
        <v>5.0149021667198923E-2</v>
      </c>
      <c r="T94" s="24">
        <f t="shared" si="18"/>
        <v>4.7014982027902885E-2</v>
      </c>
      <c r="U94" s="24">
        <f t="shared" si="18"/>
        <v>4.6527744630071588E-2</v>
      </c>
      <c r="V94" s="24">
        <f t="shared" si="17"/>
        <v>4.6681112834275895E-2</v>
      </c>
      <c r="W94" s="24">
        <f t="shared" si="17"/>
        <v>4.6302323432069858E-2</v>
      </c>
      <c r="X94" s="24">
        <f t="shared" si="17"/>
        <v>4.5836384269248187E-2</v>
      </c>
      <c r="Y94" s="24">
        <f t="shared" si="17"/>
        <v>4.4494993458646936E-2</v>
      </c>
      <c r="Z94" s="24">
        <f t="shared" si="17"/>
        <v>4.3643742704842392E-2</v>
      </c>
      <c r="AA94" s="24">
        <f t="shared" si="11"/>
        <v>4.6256919336227886E-2</v>
      </c>
      <c r="AB94" s="24">
        <f>+PAM!Y67</f>
        <v>4.6671018276762455E-2</v>
      </c>
      <c r="AD94" s="24">
        <f t="shared" si="24"/>
        <v>0.51338790198610318</v>
      </c>
      <c r="AE94" s="24">
        <f t="shared" si="24"/>
        <v>0.51279415952220209</v>
      </c>
      <c r="AF94" s="24">
        <f t="shared" si="24"/>
        <v>0.53954836560029551</v>
      </c>
      <c r="AG94" s="24">
        <f t="shared" si="24"/>
        <v>0.51447837805042895</v>
      </c>
      <c r="AH94" s="24">
        <f t="shared" si="24"/>
        <v>0.5115770725795592</v>
      </c>
      <c r="AI94" s="24">
        <f t="shared" si="24"/>
        <v>0.51083688400429139</v>
      </c>
      <c r="AJ94" s="24">
        <f t="shared" si="24"/>
        <v>0.50962919503796256</v>
      </c>
      <c r="AK94" s="24">
        <f t="shared" si="24"/>
        <v>0.51194313790981516</v>
      </c>
      <c r="AL94" s="24">
        <f t="shared" si="24"/>
        <v>0.51125897863523018</v>
      </c>
      <c r="AM94" s="24">
        <f t="shared" si="24"/>
        <v>0.50755223401311689</v>
      </c>
      <c r="AN94" s="24">
        <f t="shared" si="24"/>
        <v>0.51300607733238568</v>
      </c>
      <c r="AO94" s="24">
        <f>+PAM!AV67</f>
        <v>0.51131008482563622</v>
      </c>
      <c r="AQ94" s="24">
        <f t="shared" si="12"/>
        <v>5.6762365103100176E-3</v>
      </c>
      <c r="AR94" s="24">
        <f t="shared" si="16"/>
        <v>5.8356679729862915E-3</v>
      </c>
      <c r="AS94" s="35">
        <f t="shared" si="22"/>
        <v>44593</v>
      </c>
      <c r="AT94" s="19">
        <f t="shared" si="8"/>
        <v>641.41400146484375</v>
      </c>
      <c r="AU94" s="19">
        <f t="shared" si="9"/>
        <v>636.975830078125</v>
      </c>
      <c r="AV94" s="52">
        <f t="shared" si="13"/>
        <v>4.4381713867188033E-2</v>
      </c>
      <c r="AW94" s="52">
        <f t="shared" si="23"/>
        <v>5.8356679729862915E-3</v>
      </c>
    </row>
    <row r="95" spans="4:49" x14ac:dyDescent="0.25">
      <c r="D95" s="37">
        <f>+PAM!A68</f>
        <v>44621</v>
      </c>
      <c r="E95" s="225">
        <f>'Salida Stata'!E65</f>
        <v>685.817138671875</v>
      </c>
      <c r="F95" s="225">
        <f>'Salida Stata'!K65</f>
        <v>689.69970703125</v>
      </c>
      <c r="G95" s="225">
        <f>'Salida Stata'!P65</f>
        <v>666.21331787109375</v>
      </c>
      <c r="H95" s="225">
        <f>'Salida Stata'!W65</f>
        <v>684.706787109375</v>
      </c>
      <c r="I95" s="225">
        <f>'Salida Stata'!AC65</f>
        <v>684.9354248046875</v>
      </c>
      <c r="J95" s="225">
        <f>'Salida Stata'!AI65</f>
        <v>684.13800048828125</v>
      </c>
      <c r="K95" s="225">
        <f>'Salida Stata'!AO65</f>
        <v>683.7169189453125</v>
      </c>
      <c r="L95" s="225">
        <f>'Salida Stata'!AU65</f>
        <v>682.37994384765625</v>
      </c>
      <c r="M95" s="225">
        <f>'Salida Stata'!BA65</f>
        <v>679.195068359375</v>
      </c>
      <c r="N95" s="225">
        <f>'Salida Stata'!BG65</f>
        <v>676.53179931640625</v>
      </c>
      <c r="O95" s="19" cm="1">
        <f t="array" ref="O95">+SUMPRODUCT($E$30:$N$30/100,$E95:$N95)/$D$14*100</f>
        <v>688.16842316530358</v>
      </c>
      <c r="Q95" s="24">
        <f t="shared" si="18"/>
        <v>6.9226953427310001E-2</v>
      </c>
      <c r="R95" s="24">
        <f t="shared" si="18"/>
        <v>6.8570493204057614E-2</v>
      </c>
      <c r="S95" s="24">
        <f t="shared" si="18"/>
        <v>6.9407483826974259E-2</v>
      </c>
      <c r="T95" s="24">
        <f t="shared" si="18"/>
        <v>6.7475639743971083E-2</v>
      </c>
      <c r="U95" s="24">
        <f t="shared" si="18"/>
        <v>6.6334735952499724E-2</v>
      </c>
      <c r="V95" s="24">
        <f t="shared" si="17"/>
        <v>6.6532764701947578E-2</v>
      </c>
      <c r="W95" s="24">
        <f t="shared" si="17"/>
        <v>6.6256675991559044E-2</v>
      </c>
      <c r="X95" s="24">
        <f t="shared" si="17"/>
        <v>6.5264920513745883E-2</v>
      </c>
      <c r="Y95" s="24">
        <f t="shared" si="17"/>
        <v>6.4876423149337725E-2</v>
      </c>
      <c r="Z95" s="24">
        <f t="shared" si="17"/>
        <v>6.209963921775441E-2</v>
      </c>
      <c r="AA95" s="24">
        <f t="shared" si="11"/>
        <v>6.5931092765904697E-2</v>
      </c>
      <c r="AB95" s="24">
        <f>+PAM!Y68</f>
        <v>6.6261303398815086E-2</v>
      </c>
      <c r="AD95" s="24">
        <f t="shared" si="24"/>
        <v>0.54315919046007965</v>
      </c>
      <c r="AE95" s="24">
        <f t="shared" si="24"/>
        <v>0.54181310712513664</v>
      </c>
      <c r="AF95" s="24">
        <f t="shared" si="24"/>
        <v>0.5604104726053174</v>
      </c>
      <c r="AG95" s="24">
        <f t="shared" si="24"/>
        <v>0.54082192563527354</v>
      </c>
      <c r="AH95" s="24">
        <f t="shared" si="24"/>
        <v>0.53842427100548162</v>
      </c>
      <c r="AI95" s="24">
        <f t="shared" si="24"/>
        <v>0.53708296682384327</v>
      </c>
      <c r="AJ95" s="24">
        <f t="shared" si="24"/>
        <v>0.53551584037898481</v>
      </c>
      <c r="AK95" s="24">
        <f t="shared" si="24"/>
        <v>0.53666278152394731</v>
      </c>
      <c r="AL95" s="24">
        <f t="shared" si="24"/>
        <v>0.53508683957099534</v>
      </c>
      <c r="AM95" s="24">
        <f t="shared" si="24"/>
        <v>0.5283019206120545</v>
      </c>
      <c r="AN95" s="24">
        <f t="shared" si="24"/>
        <v>0.53785595220212956</v>
      </c>
      <c r="AO95" s="24">
        <f>+PAM!AV68</f>
        <v>0.53719937064508883</v>
      </c>
      <c r="AQ95" s="24">
        <f t="shared" si="12"/>
        <v>7.1273142095555908E-3</v>
      </c>
      <c r="AR95" s="24">
        <f t="shared" si="16"/>
        <v>1.4857269848025156E-2</v>
      </c>
      <c r="AS95" s="35">
        <f t="shared" si="22"/>
        <v>44621</v>
      </c>
      <c r="AT95" s="19">
        <f t="shared" si="8"/>
        <v>685.817138671875</v>
      </c>
      <c r="AU95" s="19">
        <f t="shared" si="9"/>
        <v>676.53179931640625</v>
      </c>
      <c r="AV95" s="52">
        <f t="shared" si="13"/>
        <v>9.2853393554687358E-2</v>
      </c>
      <c r="AW95" s="52">
        <f t="shared" si="23"/>
        <v>1.69844519470983E-2</v>
      </c>
    </row>
    <row r="96" spans="4:49" x14ac:dyDescent="0.25">
      <c r="D96" s="37">
        <f>+PAM!A69</f>
        <v>44652</v>
      </c>
      <c r="E96" s="225">
        <f>'Salida Stata'!E66</f>
        <v>725.723388671875</v>
      </c>
      <c r="F96" s="225">
        <f>'Salida Stata'!K66</f>
        <v>729.99041748046875</v>
      </c>
      <c r="G96" s="225">
        <f>'Salida Stata'!P66</f>
        <v>707.63262939453125</v>
      </c>
      <c r="H96" s="225">
        <f>'Salida Stata'!W66</f>
        <v>724.9666748046875</v>
      </c>
      <c r="I96" s="225">
        <f>'Salida Stata'!AC66</f>
        <v>725.355224609375</v>
      </c>
      <c r="J96" s="225">
        <f>'Salida Stata'!AI66</f>
        <v>724.30755615234375</v>
      </c>
      <c r="K96" s="225">
        <f>'Salida Stata'!AO66</f>
        <v>723.740478515625</v>
      </c>
      <c r="L96" s="225">
        <f>'Salida Stata'!AU66</f>
        <v>722.5205078125</v>
      </c>
      <c r="M96" s="225">
        <f>'Salida Stata'!BA66</f>
        <v>719.5111083984375</v>
      </c>
      <c r="N96" s="225">
        <f>'Salida Stata'!BG66</f>
        <v>716.51202392578125</v>
      </c>
      <c r="O96" s="19" cm="1">
        <f t="array" ref="O96">+SUMPRODUCT($E$30:$N$30/100,$E96:$N96)/$D$14*100</f>
        <v>728.84006551126697</v>
      </c>
      <c r="Q96" s="24">
        <f t="shared" si="18"/>
        <v>5.8187886755470597E-2</v>
      </c>
      <c r="R96" s="24">
        <f t="shared" si="18"/>
        <v>5.8417757813246762E-2</v>
      </c>
      <c r="S96" s="24">
        <f t="shared" si="18"/>
        <v>6.2171245173834544E-2</v>
      </c>
      <c r="T96" s="24">
        <f t="shared" si="18"/>
        <v>5.8798727357848524E-2</v>
      </c>
      <c r="U96" s="24">
        <f t="shared" si="18"/>
        <v>5.9012570150263954E-2</v>
      </c>
      <c r="V96" s="24">
        <f t="shared" si="17"/>
        <v>5.8715574394921477E-2</v>
      </c>
      <c r="W96" s="24">
        <f t="shared" si="17"/>
        <v>5.8538202670268769E-2</v>
      </c>
      <c r="X96" s="24">
        <f t="shared" si="17"/>
        <v>5.8824360719788693E-2</v>
      </c>
      <c r="Y96" s="24">
        <f t="shared" si="17"/>
        <v>5.9358558265812489E-2</v>
      </c>
      <c r="Z96" s="24">
        <f t="shared" si="17"/>
        <v>5.9095854252191105E-2</v>
      </c>
      <c r="AA96" s="24">
        <f t="shared" si="11"/>
        <v>5.9101291161965719E-2</v>
      </c>
      <c r="AB96" s="24">
        <f>+PAM!Y69</f>
        <v>5.8634303260710618E-2</v>
      </c>
      <c r="AD96" s="24">
        <f t="shared" si="24"/>
        <v>0.57161862316701795</v>
      </c>
      <c r="AE96" s="24">
        <f t="shared" si="24"/>
        <v>0.56959960597812453</v>
      </c>
      <c r="AF96" s="24">
        <f t="shared" si="24"/>
        <v>0.59075198011274122</v>
      </c>
      <c r="AG96" s="24">
        <f t="shared" si="24"/>
        <v>0.56900963140435556</v>
      </c>
      <c r="AH96" s="24">
        <f t="shared" si="24"/>
        <v>0.56675493013079992</v>
      </c>
      <c r="AI96" s="24">
        <f t="shared" si="24"/>
        <v>0.56538929364163626</v>
      </c>
      <c r="AJ96" s="24">
        <f t="shared" si="24"/>
        <v>0.56346961883241775</v>
      </c>
      <c r="AK96" s="24">
        <f t="shared" si="24"/>
        <v>0.56432117345072874</v>
      </c>
      <c r="AL96" s="24">
        <f t="shared" si="24"/>
        <v>0.56389406035146017</v>
      </c>
      <c r="AM96" s="24">
        <f t="shared" si="24"/>
        <v>0.55778913276839703</v>
      </c>
      <c r="AN96" s="24">
        <f t="shared" si="24"/>
        <v>0.56641520171146409</v>
      </c>
      <c r="AO96" s="24">
        <f>+PAM!AV69</f>
        <v>0.5654054054054054</v>
      </c>
      <c r="AQ96" s="24">
        <f t="shared" si="12"/>
        <v>-9.0796749672050758E-4</v>
      </c>
      <c r="AR96" s="24">
        <f t="shared" si="16"/>
        <v>1.3829490398620914E-2</v>
      </c>
      <c r="AS96" s="35">
        <f t="shared" si="22"/>
        <v>44652</v>
      </c>
      <c r="AT96" s="19">
        <f t="shared" si="8"/>
        <v>725.723388671875</v>
      </c>
      <c r="AU96" s="19">
        <f t="shared" si="9"/>
        <v>716.51202392578125</v>
      </c>
      <c r="AV96" s="52">
        <f t="shared" si="13"/>
        <v>9.2113647460937642E-2</v>
      </c>
      <c r="AW96" s="52">
        <f t="shared" si="23"/>
        <v>1.6518930375964747E-2</v>
      </c>
    </row>
    <row r="97" spans="4:49" x14ac:dyDescent="0.25">
      <c r="D97" s="37">
        <f>+PAM!A70</f>
        <v>44682</v>
      </c>
      <c r="E97" s="225">
        <f>'Salida Stata'!E67</f>
        <v>762.364990234375</v>
      </c>
      <c r="F97" s="225">
        <f>'Salida Stata'!K67</f>
        <v>767.55792236328125</v>
      </c>
      <c r="G97" s="225">
        <f>'Salida Stata'!P67</f>
        <v>740.35955810546875</v>
      </c>
      <c r="H97" s="225">
        <f>'Salida Stata'!W67</f>
        <v>763.026611328125</v>
      </c>
      <c r="I97" s="225">
        <f>'Salida Stata'!AC67</f>
        <v>763.68096923828125</v>
      </c>
      <c r="J97" s="225">
        <f>'Salida Stata'!AI67</f>
        <v>762.4857177734375</v>
      </c>
      <c r="K97" s="225">
        <f>'Salida Stata'!AO67</f>
        <v>762.133056640625</v>
      </c>
      <c r="L97" s="225">
        <f>'Salida Stata'!AU67</f>
        <v>761.272216796875</v>
      </c>
      <c r="M97" s="225">
        <f>'Salida Stata'!BA67</f>
        <v>758.42791748046875</v>
      </c>
      <c r="N97" s="225">
        <f>'Salida Stata'!BG67</f>
        <v>755.66302490234375</v>
      </c>
      <c r="O97" s="19" cm="1">
        <f t="array" ref="O97">+SUMPRODUCT($E$30:$N$30/100,$E97:$N97)/$D$14*100</f>
        <v>767.26046058821589</v>
      </c>
      <c r="Q97" s="24">
        <f t="shared" si="18"/>
        <v>5.0489762538254102E-2</v>
      </c>
      <c r="R97" s="24">
        <f t="shared" si="18"/>
        <v>5.1463010997425451E-2</v>
      </c>
      <c r="S97" s="24">
        <f t="shared" si="18"/>
        <v>4.6248473221111253E-2</v>
      </c>
      <c r="T97" s="24">
        <f t="shared" si="18"/>
        <v>5.2498877322452397E-2</v>
      </c>
      <c r="U97" s="24">
        <f t="shared" si="18"/>
        <v>5.2837207658559038E-2</v>
      </c>
      <c r="V97" s="24">
        <f t="shared" si="17"/>
        <v>5.2709876207702733E-2</v>
      </c>
      <c r="W97" s="24">
        <f t="shared" si="17"/>
        <v>5.3047437948672282E-2</v>
      </c>
      <c r="X97" s="24">
        <f t="shared" si="17"/>
        <v>5.3634060992537869E-2</v>
      </c>
      <c r="Y97" s="24">
        <f t="shared" si="17"/>
        <v>5.4087850246893776E-2</v>
      </c>
      <c r="Z97" s="24">
        <f t="shared" si="17"/>
        <v>5.4641094174600946E-2</v>
      </c>
      <c r="AA97" s="24">
        <f t="shared" si="17"/>
        <v>5.2714438866636293E-2</v>
      </c>
      <c r="AB97" s="24">
        <f>+PAM!Y70</f>
        <v>5.2762430939226501E-2</v>
      </c>
      <c r="AD97" s="24">
        <f t="shared" si="24"/>
        <v>0.6014489032674879</v>
      </c>
      <c r="AE97" s="24">
        <f t="shared" si="24"/>
        <v>0.59952392051393177</v>
      </c>
      <c r="AF97" s="24">
        <f t="shared" si="24"/>
        <v>0.61442835036062293</v>
      </c>
      <c r="AG97" s="24">
        <f t="shared" si="24"/>
        <v>0.60024955921360679</v>
      </c>
      <c r="AH97" s="24">
        <f t="shared" si="24"/>
        <v>0.59784296322782904</v>
      </c>
      <c r="AI97" s="24">
        <f t="shared" si="24"/>
        <v>0.59650058632827641</v>
      </c>
      <c r="AJ97" s="24">
        <f t="shared" si="24"/>
        <v>0.59437267673567495</v>
      </c>
      <c r="AK97" s="24">
        <f t="shared" si="24"/>
        <v>0.59627041989771468</v>
      </c>
      <c r="AL97" s="24">
        <f t="shared" si="24"/>
        <v>0.59639363391865441</v>
      </c>
      <c r="AM97" s="24">
        <f t="shared" si="24"/>
        <v>0.59088669748182943</v>
      </c>
      <c r="AN97" s="24">
        <f t="shared" si="24"/>
        <v>0.59747270695526988</v>
      </c>
      <c r="AO97" s="24">
        <f>+PAM!AV70</f>
        <v>0.59656472559698392</v>
      </c>
      <c r="AQ97" s="24">
        <f t="shared" si="12"/>
        <v>-4.1513316363468444E-3</v>
      </c>
      <c r="AR97" s="24">
        <f t="shared" si="16"/>
        <v>1.0562205785658474E-2</v>
      </c>
      <c r="AS97" s="35">
        <f t="shared" si="22"/>
        <v>44682</v>
      </c>
      <c r="AT97" s="19">
        <f t="shared" si="22"/>
        <v>762.364990234375</v>
      </c>
      <c r="AU97" s="19">
        <f t="shared" ref="AU97:AU126" si="25">+N97</f>
        <v>755.66302490234375</v>
      </c>
      <c r="AV97" s="52">
        <f t="shared" si="13"/>
        <v>6.7019653320312678E-2</v>
      </c>
      <c r="AW97" s="52">
        <f t="shared" si="23"/>
        <v>1.0313167150294067E-2</v>
      </c>
    </row>
    <row r="98" spans="4:49" x14ac:dyDescent="0.25">
      <c r="D98" s="37">
        <f>+PAM!A71</f>
        <v>44713</v>
      </c>
      <c r="E98" s="225">
        <f>'Salida Stata'!E68</f>
        <v>800.38519287109375</v>
      </c>
      <c r="F98" s="225">
        <f>'Salida Stata'!K68</f>
        <v>806.4542236328125</v>
      </c>
      <c r="G98" s="225">
        <f>'Salida Stata'!P68</f>
        <v>780.196044921875</v>
      </c>
      <c r="H98" s="225">
        <f>'Salida Stata'!W68</f>
        <v>802.01666259765625</v>
      </c>
      <c r="I98" s="225">
        <f>'Salida Stata'!AC68</f>
        <v>803.3685302734375</v>
      </c>
      <c r="J98" s="225">
        <f>'Salida Stata'!AI68</f>
        <v>801.86761474609375</v>
      </c>
      <c r="K98" s="225">
        <f>'Salida Stata'!AO68</f>
        <v>801.72344970703125</v>
      </c>
      <c r="L98" s="225">
        <f>'Salida Stata'!AU68</f>
        <v>800.8916015625</v>
      </c>
      <c r="M98" s="225">
        <f>'Salida Stata'!BA68</f>
        <v>798.4619140625</v>
      </c>
      <c r="N98" s="225">
        <f>'Salida Stata'!BG68</f>
        <v>795.79644775390625</v>
      </c>
      <c r="O98" s="19" cm="1">
        <f t="array" ref="O98">+SUMPRODUCT($E$30:$N$30/100,$E98:$N98)/$D$14*100</f>
        <v>807.24901990656826</v>
      </c>
      <c r="Q98" s="24">
        <f t="shared" si="18"/>
        <v>4.9871391162689793E-2</v>
      </c>
      <c r="R98" s="24">
        <f t="shared" si="18"/>
        <v>5.0675395479954144E-2</v>
      </c>
      <c r="S98" s="24">
        <f t="shared" si="18"/>
        <v>5.3806946071372597E-2</v>
      </c>
      <c r="T98" s="24">
        <f t="shared" si="18"/>
        <v>5.1099202427114632E-2</v>
      </c>
      <c r="U98" s="24">
        <f t="shared" si="18"/>
        <v>5.1968770512563323E-2</v>
      </c>
      <c r="V98" s="24">
        <f t="shared" si="17"/>
        <v>5.1649356905538957E-2</v>
      </c>
      <c r="W98" s="24">
        <f t="shared" si="17"/>
        <v>5.1946825716909784E-2</v>
      </c>
      <c r="X98" s="24">
        <f t="shared" si="17"/>
        <v>5.2043649947356885E-2</v>
      </c>
      <c r="Y98" s="24">
        <f t="shared" si="17"/>
        <v>5.2785499662282964E-2</v>
      </c>
      <c r="Z98" s="24">
        <f t="shared" si="17"/>
        <v>5.3110211203927893E-2</v>
      </c>
      <c r="AA98" s="24">
        <f t="shared" si="17"/>
        <v>5.2118623821297172E-2</v>
      </c>
      <c r="AB98" s="24">
        <f>+PAM!Y71</f>
        <v>5.1430070847546583E-2</v>
      </c>
      <c r="AD98" s="24">
        <f t="shared" si="24"/>
        <v>0.62931137843217733</v>
      </c>
      <c r="AE98" s="24">
        <f t="shared" si="24"/>
        <v>0.62830469226141727</v>
      </c>
      <c r="AF98" s="24">
        <f t="shared" si="24"/>
        <v>0.64893158396466522</v>
      </c>
      <c r="AG98" s="24">
        <f t="shared" si="24"/>
        <v>0.62923091668099751</v>
      </c>
      <c r="AH98" s="24">
        <f t="shared" si="24"/>
        <v>0.62767650683914256</v>
      </c>
      <c r="AI98" s="24">
        <f t="shared" si="24"/>
        <v>0.62628514606926688</v>
      </c>
      <c r="AJ98" s="24">
        <f t="shared" si="24"/>
        <v>0.62454305449322711</v>
      </c>
      <c r="AK98" s="24">
        <f t="shared" si="24"/>
        <v>0.62644361843014917</v>
      </c>
      <c r="AL98" s="24">
        <f t="shared" si="24"/>
        <v>0.62742220092742662</v>
      </c>
      <c r="AM98" s="24">
        <f t="shared" si="24"/>
        <v>0.62249688603068298</v>
      </c>
      <c r="AN98" s="24">
        <f t="shared" si="24"/>
        <v>0.62793170450695435</v>
      </c>
      <c r="AO98" s="24">
        <f>+PAM!AV71</f>
        <v>0.62588760397646581</v>
      </c>
      <c r="AQ98" s="24">
        <f t="shared" ref="AQ98:AQ122" si="26">+Q98-Z98</f>
        <v>-3.2388200412380996E-3</v>
      </c>
      <c r="AR98" s="24">
        <f t="shared" si="16"/>
        <v>6.8144924014943431E-3</v>
      </c>
      <c r="AS98" s="35">
        <f t="shared" si="22"/>
        <v>44713</v>
      </c>
      <c r="AT98" s="19">
        <f t="shared" si="22"/>
        <v>800.38519287109375</v>
      </c>
      <c r="AU98" s="19">
        <f t="shared" si="25"/>
        <v>795.79644775390625</v>
      </c>
      <c r="AV98" s="52">
        <f t="shared" ref="AV98:AV145" si="27">+($AT98/$AT$32)-($AU98/$AU$32)</f>
        <v>4.5887451171874538E-2</v>
      </c>
      <c r="AW98" s="52">
        <f t="shared" si="23"/>
        <v>5.0350209760918752E-3</v>
      </c>
    </row>
    <row r="99" spans="4:49" x14ac:dyDescent="0.25">
      <c r="D99" s="37">
        <f>+PAM!A72</f>
        <v>44743</v>
      </c>
      <c r="E99" s="225">
        <f>'Salida Stata'!E69</f>
        <v>859.19281005859375</v>
      </c>
      <c r="F99" s="225">
        <f>'Salida Stata'!K69</f>
        <v>865.65484619140625</v>
      </c>
      <c r="G99" s="225">
        <f>'Salida Stata'!P69</f>
        <v>834.6766357421875</v>
      </c>
      <c r="H99" s="225">
        <f>'Salida Stata'!W69</f>
        <v>862.5396728515625</v>
      </c>
      <c r="I99" s="225">
        <f>'Salida Stata'!AC69</f>
        <v>863.148193359375</v>
      </c>
      <c r="J99" s="225">
        <f>'Salida Stata'!AI69</f>
        <v>862.062255859375</v>
      </c>
      <c r="K99" s="225">
        <f>'Salida Stata'!AO69</f>
        <v>861.462646484375</v>
      </c>
      <c r="L99" s="225">
        <f>'Salida Stata'!AU69</f>
        <v>862.24639892578125</v>
      </c>
      <c r="M99" s="225">
        <f>'Salida Stata'!BA69</f>
        <v>859.36822509765625</v>
      </c>
      <c r="N99" s="225">
        <f>'Salida Stata'!BG69</f>
        <v>859.0587158203125</v>
      </c>
      <c r="O99" s="19" cm="1">
        <f t="array" ref="O99">+SUMPRODUCT($E$30:$N$30/100,$E99:$N99)/$D$14*100</f>
        <v>868.18024137651003</v>
      </c>
      <c r="Q99" s="24">
        <f t="shared" si="18"/>
        <v>7.3474144338613767E-2</v>
      </c>
      <c r="R99" s="24">
        <f t="shared" si="18"/>
        <v>7.3408534326864006E-2</v>
      </c>
      <c r="S99" s="24">
        <f t="shared" si="18"/>
        <v>6.982936042154364E-2</v>
      </c>
      <c r="T99" s="24">
        <f t="shared" si="18"/>
        <v>7.546353221375468E-2</v>
      </c>
      <c r="U99" s="24">
        <f t="shared" si="18"/>
        <v>7.4411258137769831E-2</v>
      </c>
      <c r="V99" s="24">
        <f t="shared" si="17"/>
        <v>7.5068053636686116E-2</v>
      </c>
      <c r="W99" s="24">
        <f t="shared" si="17"/>
        <v>7.451347069762515E-2</v>
      </c>
      <c r="X99" s="24">
        <f t="shared" si="17"/>
        <v>7.6608116808293492E-2</v>
      </c>
      <c r="Y99" s="24">
        <f t="shared" si="17"/>
        <v>7.6279544412169331E-2</v>
      </c>
      <c r="Z99" s="24">
        <f t="shared" si="17"/>
        <v>7.9495539650824787E-2</v>
      </c>
      <c r="AA99" s="24">
        <f t="shared" si="17"/>
        <v>7.5480081074603245E-2</v>
      </c>
      <c r="AB99" s="24">
        <f>+PAM!Y72</f>
        <v>7.5243324182680427E-2</v>
      </c>
      <c r="AD99" s="24">
        <f t="shared" si="24"/>
        <v>0.70092528569490975</v>
      </c>
      <c r="AE99" s="24">
        <f t="shared" si="24"/>
        <v>0.6995536404920415</v>
      </c>
      <c r="AF99" s="24">
        <f t="shared" si="24"/>
        <v>0.71198487131453625</v>
      </c>
      <c r="AG99" s="24">
        <f t="shared" si="24"/>
        <v>0.70443759113567261</v>
      </c>
      <c r="AH99" s="24">
        <f t="shared" si="24"/>
        <v>0.70000166492170446</v>
      </c>
      <c r="AI99" s="24">
        <f t="shared" si="24"/>
        <v>0.69991135781414271</v>
      </c>
      <c r="AJ99" s="24">
        <f t="shared" si="24"/>
        <v>0.69676187522296429</v>
      </c>
      <c r="AK99" s="24">
        <f t="shared" si="24"/>
        <v>0.70283373798658966</v>
      </c>
      <c r="AL99" s="24">
        <f t="shared" si="24"/>
        <v>0.70244744468241538</v>
      </c>
      <c r="AM99" s="24">
        <f t="shared" si="24"/>
        <v>0.70294208070876207</v>
      </c>
      <c r="AN99" s="24">
        <f t="shared" si="24"/>
        <v>0.70202933542868973</v>
      </c>
      <c r="AO99" s="24">
        <f>+PAM!AV72</f>
        <v>0.69927036087556704</v>
      </c>
      <c r="AQ99" s="24">
        <f t="shared" si="26"/>
        <v>-6.0213953122110198E-3</v>
      </c>
      <c r="AR99" s="24">
        <f t="shared" si="16"/>
        <v>-2.0167950138523238E-3</v>
      </c>
      <c r="AS99" s="35">
        <f t="shared" si="22"/>
        <v>44743</v>
      </c>
      <c r="AT99" s="19">
        <f t="shared" si="22"/>
        <v>859.19281005859375</v>
      </c>
      <c r="AU99" s="19">
        <f t="shared" si="25"/>
        <v>859.0587158203125</v>
      </c>
      <c r="AV99" s="52">
        <f t="shared" si="27"/>
        <v>1.3409423828125711E-3</v>
      </c>
      <c r="AW99" s="52">
        <f t="shared" si="23"/>
        <v>-5.9359620764678489E-3</v>
      </c>
    </row>
    <row r="100" spans="4:49" x14ac:dyDescent="0.25">
      <c r="D100" s="37">
        <f>+PAM!A73</f>
        <v>44774</v>
      </c>
      <c r="E100" s="225">
        <f>'Salida Stata'!E70</f>
        <v>920.25518798828125</v>
      </c>
      <c r="F100" s="225">
        <f>'Salida Stata'!K70</f>
        <v>926.48297119140625</v>
      </c>
      <c r="G100" s="225">
        <f>'Salida Stata'!P70</f>
        <v>892.90521240234375</v>
      </c>
      <c r="H100" s="225">
        <f>'Salida Stata'!W70</f>
        <v>923.034423828125</v>
      </c>
      <c r="I100" s="225">
        <f>'Salida Stata'!AC70</f>
        <v>922.9747314453125</v>
      </c>
      <c r="J100" s="225">
        <f>'Salida Stata'!AI70</f>
        <v>921.7998046875</v>
      </c>
      <c r="K100" s="225">
        <f>'Salida Stata'!AO70</f>
        <v>920.4732666015625</v>
      </c>
      <c r="L100" s="225">
        <f>'Salida Stata'!AU70</f>
        <v>922.0362548828125</v>
      </c>
      <c r="M100" s="225">
        <f>'Salida Stata'!BA70</f>
        <v>918.17718505859375</v>
      </c>
      <c r="N100" s="225">
        <f>'Salida Stata'!BG70</f>
        <v>917.64599609375</v>
      </c>
      <c r="O100" s="19" cm="1">
        <f t="array" ref="O100">+SUMPRODUCT($E$30:$N$30/100,$E100:$N100)/$D$14*100</f>
        <v>928.2270690705833</v>
      </c>
      <c r="Q100" s="24">
        <f t="shared" si="18"/>
        <v>7.1069470338704699E-2</v>
      </c>
      <c r="R100" s="24">
        <f t="shared" si="18"/>
        <v>7.026833531588661E-2</v>
      </c>
      <c r="S100" s="24">
        <f t="shared" si="18"/>
        <v>6.9761838497347961E-2</v>
      </c>
      <c r="T100" s="24">
        <f t="shared" si="18"/>
        <v>7.0135615648340366E-2</v>
      </c>
      <c r="U100" s="24">
        <f t="shared" si="18"/>
        <v>6.9312012173821991E-2</v>
      </c>
      <c r="V100" s="24">
        <f t="shared" si="17"/>
        <v>6.9296095986215889E-2</v>
      </c>
      <c r="W100" s="24">
        <f t="shared" si="17"/>
        <v>6.8500497796404325E-2</v>
      </c>
      <c r="X100" s="24">
        <f t="shared" si="17"/>
        <v>6.9341960756831966E-2</v>
      </c>
      <c r="Y100" s="24">
        <f t="shared" si="17"/>
        <v>6.8432783809588171E-2</v>
      </c>
      <c r="Z100" s="24">
        <f t="shared" si="17"/>
        <v>6.8199389860671644E-2</v>
      </c>
      <c r="AA100" s="24">
        <f t="shared" si="17"/>
        <v>6.9164010918825181E-2</v>
      </c>
      <c r="AB100" s="24">
        <f>+PAM!Y73</f>
        <v>6.9281652547290129E-2</v>
      </c>
      <c r="AD100" s="24">
        <f t="shared" si="24"/>
        <v>0.78593853015250081</v>
      </c>
      <c r="AE100" s="24">
        <f t="shared" si="24"/>
        <v>0.78217056547985586</v>
      </c>
      <c r="AF100" s="24">
        <f t="shared" si="24"/>
        <v>0.78773542653777961</v>
      </c>
      <c r="AG100" s="24">
        <f t="shared" si="24"/>
        <v>0.78468943055965479</v>
      </c>
      <c r="AH100" s="24">
        <f t="shared" si="24"/>
        <v>0.77827933510635794</v>
      </c>
      <c r="AI100" s="24">
        <f t="shared" si="24"/>
        <v>0.77805593562874775</v>
      </c>
      <c r="AJ100" s="24">
        <f t="shared" si="24"/>
        <v>0.77303634110833275</v>
      </c>
      <c r="AK100" s="24">
        <f t="shared" si="24"/>
        <v>0.77946712254395734</v>
      </c>
      <c r="AL100" s="24">
        <f t="shared" si="24"/>
        <v>0.77612755840379855</v>
      </c>
      <c r="AM100" s="24">
        <f t="shared" si="24"/>
        <v>0.77448532743392695</v>
      </c>
      <c r="AN100" s="24">
        <f t="shared" si="24"/>
        <v>0.77871138713541455</v>
      </c>
      <c r="AO100" s="24">
        <f>+PAM!AV73</f>
        <v>0.77704918032786874</v>
      </c>
      <c r="AQ100" s="24">
        <f t="shared" si="26"/>
        <v>2.8700804780330547E-3</v>
      </c>
      <c r="AR100" s="24">
        <f t="shared" si="16"/>
        <v>1.1453202718573863E-2</v>
      </c>
      <c r="AS100" s="35">
        <f t="shared" si="22"/>
        <v>44774</v>
      </c>
      <c r="AT100" s="19">
        <f t="shared" si="22"/>
        <v>920.25518798828125</v>
      </c>
      <c r="AU100" s="19">
        <f t="shared" si="25"/>
        <v>917.64599609375</v>
      </c>
      <c r="AV100" s="52">
        <f t="shared" si="27"/>
        <v>2.6091918945311932E-2</v>
      </c>
      <c r="AW100" s="52">
        <f t="shared" si="23"/>
        <v>-5.2248543651201018E-4</v>
      </c>
    </row>
    <row r="101" spans="4:49" x14ac:dyDescent="0.25">
      <c r="D101" s="37">
        <f>+PAM!A74</f>
        <v>44805</v>
      </c>
      <c r="E101" s="225">
        <f>'Salida Stata'!E71</f>
        <v>980.582275390625</v>
      </c>
      <c r="F101" s="225">
        <f>'Salida Stata'!K71</f>
        <v>986.0113525390625</v>
      </c>
      <c r="G101" s="225">
        <f>'Salida Stata'!P71</f>
        <v>949.77288818359375</v>
      </c>
      <c r="H101" s="225">
        <f>'Salida Stata'!W71</f>
        <v>982.53839111328125</v>
      </c>
      <c r="I101" s="225">
        <f>'Salida Stata'!AC71</f>
        <v>981.12579345703125</v>
      </c>
      <c r="J101" s="225">
        <f>'Salida Stata'!AI71</f>
        <v>979.7996826171875</v>
      </c>
      <c r="K101" s="225">
        <f>'Salida Stata'!AO71</f>
        <v>977.399169921875</v>
      </c>
      <c r="L101" s="225">
        <f>'Salida Stata'!AU71</f>
        <v>979.91192626953125</v>
      </c>
      <c r="M101" s="225">
        <f>'Salida Stata'!BA71</f>
        <v>974.6614990234375</v>
      </c>
      <c r="N101" s="225">
        <f>'Salida Stata'!BG71</f>
        <v>974.03436279296875</v>
      </c>
      <c r="O101" s="19" cm="1">
        <f t="array" ref="O101">+SUMPRODUCT($E$30:$N$30/100,$E101:$N101)/$D$14*100</f>
        <v>986.46590577163965</v>
      </c>
      <c r="Q101" s="24">
        <f t="shared" si="18"/>
        <v>6.5554737631223103E-2</v>
      </c>
      <c r="R101" s="24">
        <f t="shared" si="18"/>
        <v>6.4251997282913864E-2</v>
      </c>
      <c r="S101" s="24">
        <f t="shared" si="18"/>
        <v>6.3688368027608133E-2</v>
      </c>
      <c r="T101" s="24">
        <f t="shared" si="18"/>
        <v>6.4465599276757102E-2</v>
      </c>
      <c r="U101" s="24">
        <f t="shared" si="18"/>
        <v>6.3003958863162346E-2</v>
      </c>
      <c r="V101" s="24">
        <f t="shared" si="17"/>
        <v>6.2920254088522087E-2</v>
      </c>
      <c r="W101" s="24">
        <f t="shared" si="17"/>
        <v>6.184416797946346E-2</v>
      </c>
      <c r="X101" s="24">
        <f t="shared" si="17"/>
        <v>6.2769409641136642E-2</v>
      </c>
      <c r="Y101" s="24">
        <f t="shared" si="17"/>
        <v>6.1517880082414766E-2</v>
      </c>
      <c r="Z101" s="24">
        <f t="shared" si="17"/>
        <v>6.1448932310775195E-2</v>
      </c>
      <c r="AA101" s="24">
        <f t="shared" si="17"/>
        <v>6.2742015010798902E-2</v>
      </c>
      <c r="AB101" s="24">
        <f>+PAM!Y74</f>
        <v>6.2622096809203498E-2</v>
      </c>
      <c r="AD101" s="24">
        <f t="shared" si="24"/>
        <v>0.8408331188769651</v>
      </c>
      <c r="AE101" s="24">
        <f t="shared" si="24"/>
        <v>0.83465368247319005</v>
      </c>
      <c r="AF101" s="24">
        <f t="shared" si="24"/>
        <v>0.8323919228677723</v>
      </c>
      <c r="AG101" s="24">
        <f t="shared" si="24"/>
        <v>0.83629033490757698</v>
      </c>
      <c r="AH101" s="24">
        <f t="shared" si="24"/>
        <v>0.82729787630211793</v>
      </c>
      <c r="AI101" s="24">
        <f t="shared" si="24"/>
        <v>0.82728617967987006</v>
      </c>
      <c r="AJ101" s="24">
        <f t="shared" si="24"/>
        <v>0.820628136118708</v>
      </c>
      <c r="AK101" s="24">
        <f t="shared" si="24"/>
        <v>0.82815350640365337</v>
      </c>
      <c r="AL101" s="24">
        <f t="shared" si="24"/>
        <v>0.8219497607791979</v>
      </c>
      <c r="AM101" s="24">
        <f t="shared" si="24"/>
        <v>0.81962252241065814</v>
      </c>
      <c r="AN101" s="24">
        <f t="shared" si="24"/>
        <v>0.82687073393817623</v>
      </c>
      <c r="AO101" s="24">
        <f>+PAM!AV74</f>
        <v>0.82599776202909347</v>
      </c>
      <c r="AQ101" s="24">
        <f t="shared" si="26"/>
        <v>4.1058053204479084E-3</v>
      </c>
      <c r="AR101" s="24">
        <f t="shared" si="16"/>
        <v>2.1210596466306963E-2</v>
      </c>
      <c r="AS101" s="35">
        <f t="shared" si="22"/>
        <v>44805</v>
      </c>
      <c r="AT101" s="19">
        <f t="shared" si="22"/>
        <v>980.582275390625</v>
      </c>
      <c r="AU101" s="19">
        <f t="shared" si="25"/>
        <v>974.03436279296875</v>
      </c>
      <c r="AV101" s="52">
        <f t="shared" si="27"/>
        <v>6.5479125976562358E-2</v>
      </c>
      <c r="AW101" s="52">
        <f t="shared" si="23"/>
        <v>8.3603489044619117E-3</v>
      </c>
    </row>
    <row r="102" spans="4:49" x14ac:dyDescent="0.25">
      <c r="D102" s="37">
        <f>+PAM!A75</f>
        <v>44835</v>
      </c>
      <c r="E102" s="225">
        <f>'Salida Stata'!E72</f>
        <v>1040.1324462890625</v>
      </c>
      <c r="F102" s="225">
        <f>'Salida Stata'!K72</f>
        <v>1046.2098388671875</v>
      </c>
      <c r="G102" s="225">
        <f>'Salida Stata'!P72</f>
        <v>1013.177490234375</v>
      </c>
      <c r="H102" s="225">
        <f>'Salida Stata'!W72</f>
        <v>1042.773193359375</v>
      </c>
      <c r="I102" s="225">
        <f>'Salida Stata'!AC72</f>
        <v>1041.849609375</v>
      </c>
      <c r="J102" s="225">
        <f>'Salida Stata'!AI72</f>
        <v>1040.076904296875</v>
      </c>
      <c r="K102" s="225">
        <f>'Salida Stata'!AO72</f>
        <v>1037.604736328125</v>
      </c>
      <c r="L102" s="225">
        <f>'Salida Stata'!AU72</f>
        <v>1040.0496826171875</v>
      </c>
      <c r="M102" s="225">
        <f>'Salida Stata'!BA72</f>
        <v>1035.177734375</v>
      </c>
      <c r="N102" s="225">
        <f>'Salida Stata'!BG72</f>
        <v>1034.2174072265625</v>
      </c>
      <c r="O102" s="19" cm="1">
        <f t="array" ref="O102">+SUMPRODUCT($E$30:$N$30/100,$E102:$N102)/$D$14*100</f>
        <v>1047.5844207574778</v>
      </c>
      <c r="Q102" s="24">
        <f t="shared" si="18"/>
        <v>6.0729397617058867E-2</v>
      </c>
      <c r="R102" s="24">
        <f t="shared" si="18"/>
        <v>6.1052528627696612E-2</v>
      </c>
      <c r="S102" s="24">
        <f t="shared" si="18"/>
        <v>6.6757645790500808E-2</v>
      </c>
      <c r="T102" s="24">
        <f t="shared" si="18"/>
        <v>6.1305291264846851E-2</v>
      </c>
      <c r="U102" s="24">
        <f t="shared" si="18"/>
        <v>6.189197789205636E-2</v>
      </c>
      <c r="V102" s="24">
        <f t="shared" si="17"/>
        <v>6.1519944075383082E-2</v>
      </c>
      <c r="W102" s="24">
        <f t="shared" si="17"/>
        <v>6.1597726148122645E-2</v>
      </c>
      <c r="X102" s="24">
        <f t="shared" si="17"/>
        <v>6.1370572941792156E-2</v>
      </c>
      <c r="Y102" s="24">
        <f t="shared" si="17"/>
        <v>6.2089489953380594E-2</v>
      </c>
      <c r="Z102" s="24">
        <f t="shared" si="17"/>
        <v>6.178739347657447E-2</v>
      </c>
      <c r="AA102" s="24">
        <f t="shared" si="17"/>
        <v>6.1957047504880292E-2</v>
      </c>
      <c r="AB102" s="24">
        <f>+PAM!Y75</f>
        <v>6.1382902665713335E-2</v>
      </c>
      <c r="AD102" s="24">
        <f t="shared" si="24"/>
        <v>0.88827637452017538</v>
      </c>
      <c r="AE102" s="24">
        <f t="shared" si="24"/>
        <v>0.88249422575980496</v>
      </c>
      <c r="AF102" s="24">
        <f t="shared" si="24"/>
        <v>0.88452407022868829</v>
      </c>
      <c r="AG102" s="24">
        <f t="shared" si="24"/>
        <v>0.88441145713786851</v>
      </c>
      <c r="AH102" s="24">
        <f t="shared" si="24"/>
        <v>0.87598082923062059</v>
      </c>
      <c r="AI102" s="24">
        <f t="shared" si="24"/>
        <v>0.87576069290544645</v>
      </c>
      <c r="AJ102" s="24">
        <f t="shared" si="24"/>
        <v>0.86921890273200964</v>
      </c>
      <c r="AK102" s="24">
        <f t="shared" si="24"/>
        <v>0.87659116290968653</v>
      </c>
      <c r="AL102" s="24">
        <f t="shared" si="24"/>
        <v>0.87095509503118396</v>
      </c>
      <c r="AM102" s="24">
        <f t="shared" si="24"/>
        <v>0.86849985576554101</v>
      </c>
      <c r="AN102" s="24">
        <f t="shared" si="24"/>
        <v>0.87565759608617766</v>
      </c>
      <c r="AO102" s="24">
        <f>+PAM!AV75</f>
        <v>0.8744588744588746</v>
      </c>
      <c r="AQ102" s="24">
        <f t="shared" si="26"/>
        <v>-1.0579958595156036E-3</v>
      </c>
      <c r="AR102" s="24">
        <f t="shared" si="16"/>
        <v>1.9776518754634376E-2</v>
      </c>
      <c r="AS102" s="35">
        <f t="shared" ref="AS102:AT117" si="28">+D102</f>
        <v>44835</v>
      </c>
      <c r="AT102" s="19">
        <f t="shared" si="28"/>
        <v>1040.1324462890625</v>
      </c>
      <c r="AU102" s="19">
        <f t="shared" si="25"/>
        <v>1034.2174072265625</v>
      </c>
      <c r="AV102" s="52">
        <f>+($AT102/$AT$32)-($AU102/$AU$32)</f>
        <v>5.9150390624999716E-2</v>
      </c>
      <c r="AW102" s="52">
        <f t="shared" si="23"/>
        <v>6.429091099038331E-3</v>
      </c>
    </row>
    <row r="103" spans="4:49" x14ac:dyDescent="0.25">
      <c r="D103" s="37">
        <f>+PAM!A76</f>
        <v>44866</v>
      </c>
      <c r="E103" s="225">
        <f>'Salida Stata'!E73</f>
        <v>1090.0408935546875</v>
      </c>
      <c r="F103" s="225">
        <f>'Salida Stata'!K73</f>
        <v>1096.568603515625</v>
      </c>
      <c r="G103" s="225">
        <f>'Salida Stata'!P73</f>
        <v>1061.6710205078125</v>
      </c>
      <c r="H103" s="225">
        <f>'Salida Stata'!W73</f>
        <v>1093.822509765625</v>
      </c>
      <c r="I103" s="225">
        <f>'Salida Stata'!AC73</f>
        <v>1093.2999267578125</v>
      </c>
      <c r="J103" s="225">
        <f>'Salida Stata'!AI73</f>
        <v>1091.3326416015625</v>
      </c>
      <c r="K103" s="225">
        <f>'Salida Stata'!AO73</f>
        <v>1089.08642578125</v>
      </c>
      <c r="L103" s="225">
        <f>'Salida Stata'!AU73</f>
        <v>1091.929931640625</v>
      </c>
      <c r="M103" s="225">
        <f>'Salida Stata'!BA73</f>
        <v>1087.50634765625</v>
      </c>
      <c r="N103" s="225">
        <f>'Salida Stata'!BG73</f>
        <v>1086.5235595703125</v>
      </c>
      <c r="O103" s="19" cm="1">
        <f t="array" ref="O103">+SUMPRODUCT($E$30:$N$30/100,$E103:$N103)/$D$14*100</f>
        <v>1099.4736347478615</v>
      </c>
      <c r="Q103" s="24">
        <f t="shared" si="18"/>
        <v>4.7982780888805143E-2</v>
      </c>
      <c r="R103" s="24">
        <f t="shared" si="18"/>
        <v>4.8134478168323058E-2</v>
      </c>
      <c r="S103" s="24">
        <f t="shared" si="18"/>
        <v>4.7862818450713496E-2</v>
      </c>
      <c r="T103" s="24">
        <f t="shared" si="18"/>
        <v>4.8955340174972051E-2</v>
      </c>
      <c r="U103" s="24">
        <f t="shared" si="18"/>
        <v>4.9383631687184959E-2</v>
      </c>
      <c r="V103" s="24">
        <f t="shared" si="17"/>
        <v>4.9280718659297618E-2</v>
      </c>
      <c r="W103" s="24">
        <f t="shared" si="17"/>
        <v>4.9615896738586907E-2</v>
      </c>
      <c r="X103" s="24">
        <f t="shared" si="17"/>
        <v>4.9882471857388255E-2</v>
      </c>
      <c r="Y103" s="24">
        <f t="shared" si="17"/>
        <v>5.0550365935801311E-2</v>
      </c>
      <c r="Z103" s="24">
        <f t="shared" si="17"/>
        <v>5.0575586891365765E-2</v>
      </c>
      <c r="AA103" s="24">
        <f t="shared" si="17"/>
        <v>4.9532250539640721E-2</v>
      </c>
      <c r="AB103" s="24">
        <f>+PAM!Y76</f>
        <v>4.9364896073903042E-2</v>
      </c>
      <c r="AD103" s="24">
        <f t="shared" si="24"/>
        <v>0.92512887655047726</v>
      </c>
      <c r="AE103" s="24">
        <f t="shared" si="24"/>
        <v>0.91919773510016833</v>
      </c>
      <c r="AF103" s="24">
        <f t="shared" si="24"/>
        <v>0.93398545865563332</v>
      </c>
      <c r="AG103" s="24">
        <f t="shared" si="24"/>
        <v>0.9219227734252593</v>
      </c>
      <c r="AH103" s="24">
        <f t="shared" si="24"/>
        <v>0.9142224902382019</v>
      </c>
      <c r="AI103" s="24">
        <f t="shared" si="24"/>
        <v>0.91401652226579455</v>
      </c>
      <c r="AJ103" s="24">
        <f t="shared" si="24"/>
        <v>0.90826024798967175</v>
      </c>
      <c r="AK103" s="24">
        <f t="shared" si="24"/>
        <v>0.91559126768999688</v>
      </c>
      <c r="AL103" s="24">
        <f t="shared" si="24"/>
        <v>0.91063919223807366</v>
      </c>
      <c r="AM103" s="24">
        <f t="shared" si="24"/>
        <v>0.90858036592770164</v>
      </c>
      <c r="AN103" s="24">
        <f t="shared" si="24"/>
        <v>0.91514663419413877</v>
      </c>
      <c r="AO103" s="24">
        <f>+PAM!AV76</f>
        <v>0.91315789473684217</v>
      </c>
      <c r="AQ103" s="24">
        <f t="shared" si="26"/>
        <v>-2.5928060025606214E-3</v>
      </c>
      <c r="AR103" s="24">
        <f t="shared" si="16"/>
        <v>1.6548510622775625E-2</v>
      </c>
      <c r="AS103" s="35">
        <f t="shared" si="28"/>
        <v>44866</v>
      </c>
      <c r="AT103" s="19">
        <f t="shared" si="28"/>
        <v>1090.0408935546875</v>
      </c>
      <c r="AU103" s="19">
        <f t="shared" si="25"/>
        <v>1086.5235595703125</v>
      </c>
      <c r="AV103" s="52">
        <f t="shared" si="27"/>
        <v>3.5173339843749929E-2</v>
      </c>
      <c r="AW103" s="52">
        <f t="shared" si="23"/>
        <v>3.9112064525914647E-4</v>
      </c>
    </row>
    <row r="104" spans="4:49" x14ac:dyDescent="0.25">
      <c r="D104" s="37">
        <f>+PAM!A77</f>
        <v>44896</v>
      </c>
      <c r="E104" s="225">
        <f>'Salida Stata'!E74</f>
        <v>1143.5960693359375</v>
      </c>
      <c r="F104" s="225">
        <f>'Salida Stata'!K74</f>
        <v>1150.559814453125</v>
      </c>
      <c r="G104" s="225">
        <f>'Salida Stata'!P74</f>
        <v>1117.112060546875</v>
      </c>
      <c r="H104" s="225">
        <f>'Salida Stata'!W74</f>
        <v>1148.6552734375</v>
      </c>
      <c r="I104" s="225">
        <f>'Salida Stata'!AC74</f>
        <v>1148.5992431640625</v>
      </c>
      <c r="J104" s="225">
        <f>'Salida Stata'!AI74</f>
        <v>1146.431640625</v>
      </c>
      <c r="K104" s="225">
        <f>'Salida Stata'!AO74</f>
        <v>1144.4991455078125</v>
      </c>
      <c r="L104" s="225">
        <f>'Salida Stata'!AU74</f>
        <v>1147.8878173828125</v>
      </c>
      <c r="M104" s="225">
        <f>'Salida Stata'!BA74</f>
        <v>1143.9967041015625</v>
      </c>
      <c r="N104" s="225">
        <f>'Salida Stata'!BG74</f>
        <v>1143.3927001953125</v>
      </c>
      <c r="O104" s="19" cm="1">
        <f t="array" ref="O104">+SUMPRODUCT($E$30:$N$30/100,$E104:$N104)/$D$14*100</f>
        <v>1155.6461895187751</v>
      </c>
      <c r="Q104" s="24">
        <f t="shared" si="18"/>
        <v>4.9131345528334647E-2</v>
      </c>
      <c r="R104" s="24">
        <f t="shared" si="18"/>
        <v>4.92365099314378E-2</v>
      </c>
      <c r="S104" s="24">
        <f t="shared" si="18"/>
        <v>5.2220545694601661E-2</v>
      </c>
      <c r="T104" s="24">
        <f t="shared" si="18"/>
        <v>5.0129489183417864E-2</v>
      </c>
      <c r="U104" s="24">
        <f t="shared" si="18"/>
        <v>5.0580188521772262E-2</v>
      </c>
      <c r="V104" s="24">
        <f t="shared" si="17"/>
        <v>5.0487813635426537E-2</v>
      </c>
      <c r="W104" s="24">
        <f t="shared" si="17"/>
        <v>5.0880002187900342E-2</v>
      </c>
      <c r="X104" s="24">
        <f t="shared" si="17"/>
        <v>5.1246773369524545E-2</v>
      </c>
      <c r="Y104" s="24">
        <f t="shared" si="17"/>
        <v>5.1944852153790411E-2</v>
      </c>
      <c r="Z104" s="24">
        <f t="shared" si="17"/>
        <v>5.2340457898115034E-2</v>
      </c>
      <c r="AA104" s="24">
        <f t="shared" si="17"/>
        <v>5.1090406350485562E-2</v>
      </c>
      <c r="AB104" s="24">
        <f>+PAM!Y77</f>
        <v>5.0802384227418784E-2</v>
      </c>
      <c r="AD104" s="24">
        <f t="shared" si="24"/>
        <v>0.94543408523051986</v>
      </c>
      <c r="AE104" s="24">
        <f t="shared" si="24"/>
        <v>0.94317862966263877</v>
      </c>
      <c r="AF104" s="24">
        <f t="shared" si="24"/>
        <v>0.95742317097872842</v>
      </c>
      <c r="AG104" s="24">
        <f t="shared" si="24"/>
        <v>0.94732680836260519</v>
      </c>
      <c r="AH104" s="24">
        <f t="shared" si="24"/>
        <v>0.9433283961815917</v>
      </c>
      <c r="AI104" s="24">
        <f t="shared" si="24"/>
        <v>0.94238692319680051</v>
      </c>
      <c r="AJ104" s="24">
        <f t="shared" si="24"/>
        <v>0.93871475486853129</v>
      </c>
      <c r="AK104" s="24">
        <f t="shared" si="24"/>
        <v>0.94514436705373051</v>
      </c>
      <c r="AL104" s="24">
        <f t="shared" si="24"/>
        <v>0.94370252350368822</v>
      </c>
      <c r="AM104" s="24">
        <f t="shared" si="24"/>
        <v>0.94251010432931293</v>
      </c>
      <c r="AN104" s="24">
        <f t="shared" si="24"/>
        <v>0.94429242006534952</v>
      </c>
      <c r="AO104" s="24">
        <f>+PAM!AV77</f>
        <v>0.94187425860023732</v>
      </c>
      <c r="AQ104" s="24">
        <f t="shared" si="26"/>
        <v>-3.2091123697803869E-3</v>
      </c>
      <c r="AR104" s="24">
        <f t="shared" si="16"/>
        <v>2.9239809012069351E-3</v>
      </c>
      <c r="AS104" s="35">
        <f t="shared" si="28"/>
        <v>44896</v>
      </c>
      <c r="AT104" s="19">
        <f t="shared" si="28"/>
        <v>1143.5960693359375</v>
      </c>
      <c r="AU104" s="19">
        <f t="shared" si="25"/>
        <v>1143.3927001953125</v>
      </c>
      <c r="AV104" s="52">
        <f t="shared" si="27"/>
        <v>2.0336914062504263E-3</v>
      </c>
      <c r="AW104" s="52">
        <f t="shared" si="23"/>
        <v>-7.8419341844204737E-3</v>
      </c>
    </row>
    <row r="105" spans="4:49" x14ac:dyDescent="0.25">
      <c r="D105" s="37">
        <f>+PAM!A78</f>
        <v>44927</v>
      </c>
      <c r="E105" s="225">
        <f>'Salida Stata'!E75</f>
        <v>1214.9122314453125</v>
      </c>
      <c r="F105" s="225">
        <f>'Salida Stata'!K75</f>
        <v>1220.95166015625</v>
      </c>
      <c r="G105" s="225">
        <f>'Salida Stata'!P75</f>
        <v>1183.599853515625</v>
      </c>
      <c r="H105" s="225">
        <f>'Salida Stata'!W75</f>
        <v>1218.3948974609375</v>
      </c>
      <c r="I105" s="225">
        <f>'Salida Stata'!AC75</f>
        <v>1217.935302734375</v>
      </c>
      <c r="J105" s="225">
        <f>'Salida Stata'!AI75</f>
        <v>1215.96337890625</v>
      </c>
      <c r="K105" s="225">
        <f>'Salida Stata'!AO75</f>
        <v>1213.8245849609375</v>
      </c>
      <c r="L105" s="225">
        <f>'Salida Stata'!AU75</f>
        <v>1217.1458740234375</v>
      </c>
      <c r="M105" s="225">
        <f>'Salida Stata'!BA75</f>
        <v>1212.5684814453125</v>
      </c>
      <c r="N105" s="225">
        <f>'Salida Stata'!BG75</f>
        <v>1212.1986083984375</v>
      </c>
      <c r="O105" s="19" cm="1">
        <f t="array" ref="O105">+SUMPRODUCT($E$30:$N$30/100,$E105:$N105)/$D$14*100</f>
        <v>1225.4890349122691</v>
      </c>
      <c r="Q105" s="24">
        <f t="shared" si="18"/>
        <v>6.236132146797857E-2</v>
      </c>
      <c r="R105" s="24">
        <f t="shared" si="18"/>
        <v>6.1180518230234737E-2</v>
      </c>
      <c r="S105" s="24">
        <f t="shared" si="18"/>
        <v>5.9517567947660721E-2</v>
      </c>
      <c r="T105" s="24">
        <f t="shared" si="18"/>
        <v>6.0714146042034622E-2</v>
      </c>
      <c r="U105" s="24">
        <f t="shared" si="18"/>
        <v>6.0365754185342624E-2</v>
      </c>
      <c r="V105" s="24">
        <f t="shared" si="17"/>
        <v>6.0650575069040702E-2</v>
      </c>
      <c r="W105" s="24">
        <f t="shared" si="17"/>
        <v>6.0572731509000333E-2</v>
      </c>
      <c r="X105" s="24">
        <f t="shared" si="17"/>
        <v>6.0335213591284242E-2</v>
      </c>
      <c r="Y105" s="24">
        <f t="shared" si="17"/>
        <v>5.994053750146322E-2</v>
      </c>
      <c r="Z105" s="24">
        <f t="shared" si="17"/>
        <v>6.0176969987102202E-2</v>
      </c>
      <c r="AA105" s="24">
        <f t="shared" si="17"/>
        <v>6.0436183692672785E-2</v>
      </c>
      <c r="AB105" s="24">
        <f>+PAM!Y78</f>
        <v>6.0738284318003322E-2</v>
      </c>
      <c r="AD105" s="24">
        <f t="shared" si="24"/>
        <v>0.98753328511227378</v>
      </c>
      <c r="AE105" s="24">
        <f t="shared" si="24"/>
        <v>0.98410677082429299</v>
      </c>
      <c r="AF105" s="24">
        <f t="shared" si="24"/>
        <v>0.99519681889566747</v>
      </c>
      <c r="AG105" s="24">
        <f t="shared" si="24"/>
        <v>0.98881463862624996</v>
      </c>
      <c r="AH105" s="24">
        <f t="shared" si="24"/>
        <v>0.98435282418456649</v>
      </c>
      <c r="AI105" s="24">
        <f t="shared" si="24"/>
        <v>0.9841082861034347</v>
      </c>
      <c r="AJ105" s="24">
        <f t="shared" si="24"/>
        <v>0.98060812221243121</v>
      </c>
      <c r="AK105" s="24">
        <f t="shared" si="24"/>
        <v>0.98718248177510071</v>
      </c>
      <c r="AL105" s="24">
        <f t="shared" si="24"/>
        <v>0.98571687161306687</v>
      </c>
      <c r="AM105" s="24">
        <f t="shared" si="24"/>
        <v>0.98610909995655915</v>
      </c>
      <c r="AN105" s="24">
        <f t="shared" si="24"/>
        <v>0.98601334549486674</v>
      </c>
      <c r="AO105" s="24">
        <f>+PAM!AV78</f>
        <v>0.98351827676240222</v>
      </c>
      <c r="AQ105" s="24">
        <f t="shared" si="26"/>
        <v>2.1843514808763675E-3</v>
      </c>
      <c r="AR105" s="24">
        <f t="shared" si="16"/>
        <v>1.4241851557146301E-3</v>
      </c>
      <c r="AS105" s="35">
        <f t="shared" si="28"/>
        <v>44927</v>
      </c>
      <c r="AT105" s="19">
        <f t="shared" si="28"/>
        <v>1214.9122314453125</v>
      </c>
      <c r="AU105" s="19">
        <f t="shared" si="25"/>
        <v>1212.1986083984375</v>
      </c>
      <c r="AV105" s="52">
        <f t="shared" si="27"/>
        <v>2.7136230468750355E-2</v>
      </c>
      <c r="AW105" s="52">
        <f t="shared" si="23"/>
        <v>-2.4198805582034133E-3</v>
      </c>
    </row>
    <row r="106" spans="4:49" x14ac:dyDescent="0.25">
      <c r="D106" s="37">
        <f>+PAM!A79</f>
        <v>44958</v>
      </c>
      <c r="E106" s="225">
        <f>'Salida Stata'!E76</f>
        <v>1297.3868408203125</v>
      </c>
      <c r="F106" s="225">
        <f>'Salida Stata'!K76</f>
        <v>1301.6097412109375</v>
      </c>
      <c r="G106" s="225">
        <f>'Salida Stata'!P76</f>
        <v>1267.55517578125</v>
      </c>
      <c r="H106" s="225">
        <f>'Salida Stata'!W76</f>
        <v>1296.341064453125</v>
      </c>
      <c r="I106" s="225">
        <f>'Salida Stata'!AC76</f>
        <v>1295.1912841796875</v>
      </c>
      <c r="J106" s="225">
        <f>'Salida Stata'!AI76</f>
        <v>1293.064697265625</v>
      </c>
      <c r="K106" s="225">
        <f>'Salida Stata'!AO76</f>
        <v>1290.069580078125</v>
      </c>
      <c r="L106" s="225">
        <f>'Salida Stata'!AU76</f>
        <v>1292.4327392578125</v>
      </c>
      <c r="M106" s="225">
        <f>'Salida Stata'!BA76</f>
        <v>1286.2568359375</v>
      </c>
      <c r="N106" s="225">
        <f>'Salida Stata'!BG76</f>
        <v>1284.3697509765625</v>
      </c>
      <c r="O106" s="19" cm="1">
        <f t="array" ref="O106">+SUMPRODUCT($E$30:$N$30/100,$E106:$N106)/$D$14*100</f>
        <v>1302.8385426303362</v>
      </c>
      <c r="Q106" s="24">
        <f t="shared" si="18"/>
        <v>6.788524079380176E-2</v>
      </c>
      <c r="R106" s="24">
        <f t="shared" si="18"/>
        <v>6.606164984809082E-2</v>
      </c>
      <c r="S106" s="24">
        <f t="shared" si="18"/>
        <v>7.0932183724299991E-2</v>
      </c>
      <c r="T106" s="24">
        <f t="shared" si="18"/>
        <v>6.3974469324044936E-2</v>
      </c>
      <c r="U106" s="24">
        <f t="shared" si="18"/>
        <v>6.34319255479876E-2</v>
      </c>
      <c r="V106" s="24">
        <f t="shared" si="17"/>
        <v>6.3407599025496086E-2</v>
      </c>
      <c r="W106" s="24">
        <f t="shared" si="17"/>
        <v>6.2813849762024088E-2</v>
      </c>
      <c r="X106" s="24">
        <f t="shared" si="17"/>
        <v>6.1855252390992543E-2</v>
      </c>
      <c r="Y106" s="24">
        <f t="shared" si="17"/>
        <v>6.0770468323863458E-2</v>
      </c>
      <c r="Z106" s="24">
        <f t="shared" si="17"/>
        <v>5.9537391049704125E-2</v>
      </c>
      <c r="AA106" s="24">
        <f t="shared" si="17"/>
        <v>6.3117258102276308E-2</v>
      </c>
      <c r="AB106" s="24">
        <f>+PAM!Y79</f>
        <v>6.3512957630604827E-2</v>
      </c>
      <c r="AD106" s="24">
        <f t="shared" si="24"/>
        <v>1.0226980356795705</v>
      </c>
      <c r="AE106" s="24">
        <f t="shared" si="24"/>
        <v>1.0166193329439213</v>
      </c>
      <c r="AF106" s="24">
        <f t="shared" si="24"/>
        <v>1.0346831184277949</v>
      </c>
      <c r="AG106" s="24">
        <f t="shared" si="24"/>
        <v>1.0210293415456242</v>
      </c>
      <c r="AH106" s="24">
        <f t="shared" si="24"/>
        <v>1.0164053515228173</v>
      </c>
      <c r="AI106" s="24">
        <f t="shared" si="24"/>
        <v>1.0158153260437355</v>
      </c>
      <c r="AJ106" s="24">
        <f t="shared" si="24"/>
        <v>1.0118637759817553</v>
      </c>
      <c r="AK106" s="24">
        <f t="shared" si="24"/>
        <v>1.0176197610552991</v>
      </c>
      <c r="AL106" s="24">
        <f t="shared" si="24"/>
        <v>1.0166586044464223</v>
      </c>
      <c r="AM106" s="24">
        <f t="shared" si="24"/>
        <v>1.0163555512287408</v>
      </c>
      <c r="AN106" s="24">
        <f t="shared" si="24"/>
        <v>1.0180177768922527</v>
      </c>
      <c r="AO106" s="24">
        <f>+PAM!AV79</f>
        <v>1.0154349859681946</v>
      </c>
      <c r="AQ106" s="24">
        <f t="shared" si="26"/>
        <v>8.3478497440976351E-3</v>
      </c>
      <c r="AR106" s="24">
        <f t="shared" si="16"/>
        <v>6.342484450829744E-3</v>
      </c>
      <c r="AS106" s="35">
        <f t="shared" si="28"/>
        <v>44958</v>
      </c>
      <c r="AT106" s="19">
        <f t="shared" si="28"/>
        <v>1297.3868408203125</v>
      </c>
      <c r="AU106" s="19">
        <f t="shared" si="25"/>
        <v>1284.3697509765625</v>
      </c>
      <c r="AV106" s="52">
        <f t="shared" si="27"/>
        <v>0.13017089843749829</v>
      </c>
      <c r="AW106" s="52">
        <f t="shared" si="23"/>
        <v>2.1365420748879149E-2</v>
      </c>
    </row>
    <row r="107" spans="4:49" x14ac:dyDescent="0.25">
      <c r="D107" s="37">
        <f>+PAM!A80</f>
        <v>44986</v>
      </c>
      <c r="E107" s="225">
        <f>'Salida Stata'!E77</f>
        <v>1403.888427734375</v>
      </c>
      <c r="F107" s="225">
        <f>'Salida Stata'!K77</f>
        <v>1406.529052734375</v>
      </c>
      <c r="G107" s="225">
        <f>'Salida Stata'!P77</f>
        <v>1372.19384765625</v>
      </c>
      <c r="H107" s="225">
        <f>'Salida Stata'!W77</f>
        <v>1399.068603515625</v>
      </c>
      <c r="I107" s="225">
        <f>'Salida Stata'!AC77</f>
        <v>1396.482666015625</v>
      </c>
      <c r="J107" s="225">
        <f>'Salida Stata'!AI77</f>
        <v>1394.404052734375</v>
      </c>
      <c r="K107" s="225">
        <f>'Salida Stata'!AO77</f>
        <v>1390.75244140625</v>
      </c>
      <c r="L107" s="225">
        <f>'Salida Stata'!AU77</f>
        <v>1391.5946044921875</v>
      </c>
      <c r="M107" s="225">
        <f>'Salida Stata'!BA77</f>
        <v>1385.224853515625</v>
      </c>
      <c r="N107" s="225">
        <f>'Salida Stata'!BG77</f>
        <v>1378.58447265625</v>
      </c>
      <c r="O107" s="19" cm="1">
        <f t="array" ref="O107">+SUMPRODUCT($E$30:$N$30/100,$E107:$N107)/$D$14*100</f>
        <v>1404.2236954408404</v>
      </c>
      <c r="Q107" s="24">
        <f t="shared" si="18"/>
        <v>8.2089307185144289E-2</v>
      </c>
      <c r="R107" s="24">
        <f t="shared" si="18"/>
        <v>8.0607349654457039E-2</v>
      </c>
      <c r="S107" s="24">
        <f t="shared" si="18"/>
        <v>8.2551571619362996E-2</v>
      </c>
      <c r="T107" s="24">
        <f t="shared" si="18"/>
        <v>7.9244221971658924E-2</v>
      </c>
      <c r="U107" s="24">
        <f t="shared" si="18"/>
        <v>7.8205731518715904E-2</v>
      </c>
      <c r="V107" s="24">
        <f t="shared" si="17"/>
        <v>7.8371450154850697E-2</v>
      </c>
      <c r="W107" s="24">
        <f t="shared" si="17"/>
        <v>7.8044520142880769E-2</v>
      </c>
      <c r="X107" s="24">
        <f t="shared" si="17"/>
        <v>7.6724971615404369E-2</v>
      </c>
      <c r="Y107" s="24">
        <f t="shared" si="17"/>
        <v>7.6942656251067554E-2</v>
      </c>
      <c r="Z107" s="24">
        <f t="shared" si="17"/>
        <v>7.3354827617243323E-2</v>
      </c>
      <c r="AA107" s="24">
        <f t="shared" ref="AA107:AA122" si="29">+O107/O106-1</f>
        <v>7.7818662476637268E-2</v>
      </c>
      <c r="AB107" s="24">
        <f>+PAM!Y80</f>
        <v>7.820840102111859E-2</v>
      </c>
      <c r="AD107" s="24">
        <f t="shared" si="24"/>
        <v>1.047030248402784</v>
      </c>
      <c r="AE107" s="24">
        <f t="shared" si="24"/>
        <v>1.0393354359807576</v>
      </c>
      <c r="AF107" s="24">
        <f t="shared" si="24"/>
        <v>1.0596914094139396</v>
      </c>
      <c r="AG107" s="24">
        <f t="shared" si="24"/>
        <v>1.0433105525681579</v>
      </c>
      <c r="AH107" s="24">
        <f t="shared" si="24"/>
        <v>1.0388530297054479</v>
      </c>
      <c r="AI107" s="24">
        <f t="shared" si="24"/>
        <v>1.0381912008091416</v>
      </c>
      <c r="AJ107" s="24">
        <f t="shared" si="24"/>
        <v>1.0341056406086833</v>
      </c>
      <c r="AK107" s="24">
        <f t="shared" si="24"/>
        <v>1.0393251839225597</v>
      </c>
      <c r="AL107" s="24">
        <f t="shared" si="24"/>
        <v>1.0395095872260902</v>
      </c>
      <c r="AM107" s="24">
        <f t="shared" si="24"/>
        <v>1.0377230960159225</v>
      </c>
      <c r="AN107" s="24">
        <f t="shared" si="24"/>
        <v>1.04052329076938</v>
      </c>
      <c r="AO107" s="24">
        <f>+PAM!AV80</f>
        <v>1.0380172539845005</v>
      </c>
      <c r="AQ107" s="24">
        <f t="shared" si="26"/>
        <v>8.7344795679009657E-3</v>
      </c>
      <c r="AR107" s="24">
        <f t="shared" si="16"/>
        <v>9.307152386861528E-3</v>
      </c>
      <c r="AS107" s="35">
        <f t="shared" si="28"/>
        <v>44986</v>
      </c>
      <c r="AT107" s="19">
        <f t="shared" si="28"/>
        <v>1403.888427734375</v>
      </c>
      <c r="AU107" s="19">
        <f t="shared" si="25"/>
        <v>1378.58447265625</v>
      </c>
      <c r="AV107" s="52">
        <f t="shared" si="27"/>
        <v>0.25303955078124929</v>
      </c>
      <c r="AW107" s="52">
        <f t="shared" si="23"/>
        <v>4.9670026440195691E-2</v>
      </c>
    </row>
    <row r="108" spans="4:49" x14ac:dyDescent="0.25">
      <c r="D108" s="37">
        <f>+PAM!A81</f>
        <v>45017</v>
      </c>
      <c r="E108" s="225">
        <f>'Salida Stata'!E78</f>
        <v>1529.9046630859375</v>
      </c>
      <c r="F108" s="225">
        <f>'Salida Stata'!K78</f>
        <v>1530.3250732421875</v>
      </c>
      <c r="G108" s="225">
        <f>'Salida Stata'!P78</f>
        <v>1494.0714111328125</v>
      </c>
      <c r="H108" s="225">
        <f>'Salida Stata'!W78</f>
        <v>1520.40576171875</v>
      </c>
      <c r="I108" s="225">
        <f>'Salida Stata'!AC78</f>
        <v>1515.4049072265625</v>
      </c>
      <c r="J108" s="225">
        <f>'Salida Stata'!AI78</f>
        <v>1513.64208984375</v>
      </c>
      <c r="K108" s="225">
        <f>'Salida Stata'!AO78</f>
        <v>1507.86376953125</v>
      </c>
      <c r="L108" s="225">
        <f>'Salida Stata'!AU78</f>
        <v>1509.380126953125</v>
      </c>
      <c r="M108" s="225">
        <f>'Salida Stata'!BA78</f>
        <v>1500.55712890625</v>
      </c>
      <c r="N108" s="225">
        <f>'Salida Stata'!BG78</f>
        <v>1492.38330078125</v>
      </c>
      <c r="O108" s="19" cm="1">
        <f t="array" ref="O108">+SUMPRODUCT($E$30:$N$30/100,$E108:$N108)/$D$14*100</f>
        <v>1523.7724509358213</v>
      </c>
      <c r="Q108" s="24">
        <f t="shared" si="18"/>
        <v>8.9762286562138138E-2</v>
      </c>
      <c r="R108" s="24">
        <f t="shared" si="18"/>
        <v>8.801526016625516E-2</v>
      </c>
      <c r="S108" s="24">
        <f t="shared" si="18"/>
        <v>8.8819494187889925E-2</v>
      </c>
      <c r="T108" s="24">
        <f t="shared" si="18"/>
        <v>8.6727096797272862E-2</v>
      </c>
      <c r="U108" s="24">
        <f t="shared" si="18"/>
        <v>8.5158408410639597E-2</v>
      </c>
      <c r="V108" s="24">
        <f t="shared" si="18"/>
        <v>8.5511826271268854E-2</v>
      </c>
      <c r="W108" s="24">
        <f t="shared" si="18"/>
        <v>8.4207170620950844E-2</v>
      </c>
      <c r="X108" s="24">
        <f t="shared" si="18"/>
        <v>8.4640686361326489E-2</v>
      </c>
      <c r="Y108" s="24">
        <f t="shared" si="18"/>
        <v>8.3258883998448274E-2</v>
      </c>
      <c r="Z108" s="24">
        <f t="shared" si="18"/>
        <v>8.254759166533554E-2</v>
      </c>
      <c r="AA108" s="24">
        <f t="shared" si="29"/>
        <v>8.5135121906235733E-2</v>
      </c>
      <c r="AB108" s="24">
        <f>+PAM!Y81</f>
        <v>8.5378103027694108E-2</v>
      </c>
      <c r="AD108" s="24">
        <f t="shared" si="24"/>
        <v>1.1081099038102811</v>
      </c>
      <c r="AE108" s="24">
        <f t="shared" si="24"/>
        <v>1.096363235183333</v>
      </c>
      <c r="AF108" s="24">
        <f t="shared" si="24"/>
        <v>1.1113659108839831</v>
      </c>
      <c r="AG108" s="24">
        <f t="shared" si="24"/>
        <v>1.0972077952801911</v>
      </c>
      <c r="AH108" s="24">
        <f t="shared" si="24"/>
        <v>1.0891900351895201</v>
      </c>
      <c r="AI108" s="24">
        <f t="shared" si="24"/>
        <v>1.0897781294516626</v>
      </c>
      <c r="AJ108" s="24">
        <f t="shared" si="24"/>
        <v>1.0834315811986137</v>
      </c>
      <c r="AK108" s="24">
        <f t="shared" si="24"/>
        <v>1.0890481455300387</v>
      </c>
      <c r="AL108" s="24">
        <f t="shared" si="24"/>
        <v>1.0855232273569002</v>
      </c>
      <c r="AM108" s="24">
        <f t="shared" si="24"/>
        <v>1.0828447408383424</v>
      </c>
      <c r="AN108" s="24">
        <f t="shared" si="24"/>
        <v>1.0906815130517349</v>
      </c>
      <c r="AO108" s="24">
        <f>+PAM!AV81</f>
        <v>1.0895027624309392</v>
      </c>
      <c r="AQ108" s="24">
        <f t="shared" si="26"/>
        <v>7.2146948968025981E-3</v>
      </c>
      <c r="AR108" s="24">
        <f t="shared" si="16"/>
        <v>2.5265162971938704E-2</v>
      </c>
      <c r="AS108" s="35">
        <f t="shared" si="28"/>
        <v>45017</v>
      </c>
      <c r="AT108" s="19">
        <f t="shared" si="28"/>
        <v>1529.9046630859375</v>
      </c>
      <c r="AU108" s="19">
        <f t="shared" si="25"/>
        <v>1492.38330078125</v>
      </c>
      <c r="AV108" s="52">
        <f t="shared" si="27"/>
        <v>0.375213623046875</v>
      </c>
      <c r="AW108" s="52">
        <f t="shared" si="23"/>
        <v>7.7668213129755248E-2</v>
      </c>
    </row>
    <row r="109" spans="4:49" x14ac:dyDescent="0.25">
      <c r="D109" s="37">
        <f>+PAM!A82</f>
        <v>45047</v>
      </c>
      <c r="E109" s="225">
        <f>'Salida Stata'!E79</f>
        <v>1640.5736083984375</v>
      </c>
      <c r="F109" s="225">
        <f>'Salida Stata'!K79</f>
        <v>1643.01953125</v>
      </c>
      <c r="G109" s="225">
        <f>'Salida Stata'!P79</f>
        <v>1607.6817626953125</v>
      </c>
      <c r="H109" s="225">
        <f>'Salida Stata'!W79</f>
        <v>1635.1124267578125</v>
      </c>
      <c r="I109" s="225">
        <f>'Salida Stata'!AC79</f>
        <v>1631.9071044921875</v>
      </c>
      <c r="J109" s="225">
        <f>'Salida Stata'!AI79</f>
        <v>1629.8382568359375</v>
      </c>
      <c r="K109" s="225">
        <f>'Salida Stata'!AO79</f>
        <v>1625.0230712890625</v>
      </c>
      <c r="L109" s="225">
        <f>'Salida Stata'!AU79</f>
        <v>1627.41357421875</v>
      </c>
      <c r="M109" s="225">
        <f>'Salida Stata'!BA79</f>
        <v>1620.9212646484375</v>
      </c>
      <c r="N109" s="225">
        <f>'Salida Stata'!BG79</f>
        <v>1613.5380859375</v>
      </c>
      <c r="O109" s="19" cm="1">
        <f t="array" ref="O109">+SUMPRODUCT($E$30:$N$30/100,$E109:$N109)/$D$14*100</f>
        <v>1642.13661404245</v>
      </c>
      <c r="Q109" s="24">
        <f t="shared" si="18"/>
        <v>7.233715144659536E-2</v>
      </c>
      <c r="R109" s="24">
        <f t="shared" si="18"/>
        <v>7.3640862309767297E-2</v>
      </c>
      <c r="S109" s="24">
        <f t="shared" si="18"/>
        <v>7.6040777379148272E-2</v>
      </c>
      <c r="T109" s="24">
        <f t="shared" si="18"/>
        <v>7.544477134142924E-2</v>
      </c>
      <c r="U109" s="24">
        <f t="shared" si="18"/>
        <v>7.6878593113996807E-2</v>
      </c>
      <c r="V109" s="24">
        <f t="shared" ref="V109:Z122" si="30">+J109/J108-1</f>
        <v>7.676594603958331E-2</v>
      </c>
      <c r="W109" s="24">
        <f t="shared" si="30"/>
        <v>7.7698863866351608E-2</v>
      </c>
      <c r="X109" s="24">
        <f t="shared" si="30"/>
        <v>7.8199947884493692E-2</v>
      </c>
      <c r="Y109" s="24">
        <f t="shared" si="30"/>
        <v>8.021296452066462E-2</v>
      </c>
      <c r="Z109" s="24">
        <f t="shared" si="30"/>
        <v>8.1182083110167724E-2</v>
      </c>
      <c r="AA109" s="24">
        <f t="shared" si="29"/>
        <v>7.7678371881533703E-2</v>
      </c>
      <c r="AB109" s="24">
        <f>+PAM!Y82</f>
        <v>7.6811210999471191E-2</v>
      </c>
      <c r="AD109" s="24">
        <f t="shared" ref="AD109:AN122" si="31">+E109/E97-1</f>
        <v>1.1519529745116883</v>
      </c>
      <c r="AE109" s="24">
        <f t="shared" si="31"/>
        <v>1.1405805130526256</v>
      </c>
      <c r="AF109" s="24">
        <f t="shared" si="31"/>
        <v>1.1714878197956464</v>
      </c>
      <c r="AG109" s="24">
        <f t="shared" si="31"/>
        <v>1.1429297517051653</v>
      </c>
      <c r="AH109" s="24">
        <f t="shared" si="31"/>
        <v>1.1368963876629028</v>
      </c>
      <c r="AI109" s="24">
        <f t="shared" si="31"/>
        <v>1.1375328335267549</v>
      </c>
      <c r="AJ109" s="24">
        <f t="shared" si="31"/>
        <v>1.1322038942280432</v>
      </c>
      <c r="AK109" s="24">
        <f t="shared" si="31"/>
        <v>1.1377551134944173</v>
      </c>
      <c r="AL109" s="24">
        <f t="shared" si="31"/>
        <v>1.1372120240948012</v>
      </c>
      <c r="AM109" s="24">
        <f t="shared" si="31"/>
        <v>1.1352613966337994</v>
      </c>
      <c r="AN109" s="24">
        <f t="shared" si="31"/>
        <v>1.1402596619973293</v>
      </c>
      <c r="AO109" s="24">
        <f>+PAM!AV82</f>
        <v>1.1372343217003409</v>
      </c>
      <c r="AQ109" s="24">
        <f t="shared" si="26"/>
        <v>-8.844931663572364E-3</v>
      </c>
      <c r="AR109" s="24">
        <f t="shared" ref="AR109:AR122" si="32">+AD109-AM109</f>
        <v>1.6691577877888886E-2</v>
      </c>
      <c r="AS109" s="35">
        <f t="shared" si="28"/>
        <v>45047</v>
      </c>
      <c r="AT109" s="19">
        <f t="shared" si="28"/>
        <v>1640.5736083984375</v>
      </c>
      <c r="AU109" s="19">
        <f t="shared" si="25"/>
        <v>1613.5380859375</v>
      </c>
      <c r="AV109" s="52">
        <f t="shared" si="27"/>
        <v>0.270355224609375</v>
      </c>
      <c r="AW109" s="52">
        <f t="shared" si="23"/>
        <v>5.2045557111399354E-2</v>
      </c>
    </row>
    <row r="110" spans="4:49" x14ac:dyDescent="0.25">
      <c r="D110" s="37">
        <f>+PAM!A83</f>
        <v>45078</v>
      </c>
      <c r="E110" s="225">
        <f>'Salida Stata'!E80</f>
        <v>1729.564453125</v>
      </c>
      <c r="F110" s="225">
        <f>'Salida Stata'!K80</f>
        <v>1735.014404296875</v>
      </c>
      <c r="G110" s="225">
        <f>'Salida Stata'!P80</f>
        <v>1694.2862548828125</v>
      </c>
      <c r="H110" s="225">
        <f>'Salida Stata'!W80</f>
        <v>1728.7144775390625</v>
      </c>
      <c r="I110" s="225">
        <f>'Salida Stata'!AC80</f>
        <v>1727.432861328125</v>
      </c>
      <c r="J110" s="225">
        <f>'Salida Stata'!AI80</f>
        <v>1725.2119140625</v>
      </c>
      <c r="K110" s="225">
        <f>'Salida Stata'!AO80</f>
        <v>1721.4710693359375</v>
      </c>
      <c r="L110" s="225">
        <f>'Salida Stata'!AU80</f>
        <v>1724.653076171875</v>
      </c>
      <c r="M110" s="225">
        <f>'Salida Stata'!BA80</f>
        <v>1719.8824462890625</v>
      </c>
      <c r="N110" s="225">
        <f>'Salida Stata'!BG80</f>
        <v>1714.152587890625</v>
      </c>
      <c r="O110" s="19" cm="1">
        <f t="array" ref="O110">+SUMPRODUCT($E$30:$N$30/100,$E110:$N110)/$D$14*100</f>
        <v>1738.9099841114837</v>
      </c>
      <c r="Q110" s="24">
        <f t="shared" ref="Q110:U122" si="33">+E110/E109-1</f>
        <v>5.4243737843276296E-2</v>
      </c>
      <c r="R110" s="24">
        <f t="shared" si="33"/>
        <v>5.5991344775363494E-2</v>
      </c>
      <c r="S110" s="24">
        <f t="shared" si="33"/>
        <v>5.386917622446985E-2</v>
      </c>
      <c r="T110" s="24">
        <f t="shared" si="33"/>
        <v>5.7245024409024348E-2</v>
      </c>
      <c r="U110" s="24">
        <f t="shared" si="33"/>
        <v>5.8536271196431233E-2</v>
      </c>
      <c r="V110" s="24">
        <f t="shared" si="30"/>
        <v>5.8517252755935889E-2</v>
      </c>
      <c r="W110" s="24">
        <f t="shared" si="30"/>
        <v>5.935177152307558E-2</v>
      </c>
      <c r="X110" s="24">
        <f t="shared" si="30"/>
        <v>5.9750946835874563E-2</v>
      </c>
      <c r="Y110" s="24">
        <f t="shared" si="30"/>
        <v>6.105242975024372E-2</v>
      </c>
      <c r="Z110" s="24">
        <f t="shared" si="30"/>
        <v>6.2356446885271977E-2</v>
      </c>
      <c r="AA110" s="24">
        <f t="shared" si="29"/>
        <v>5.8931375892537163E-2</v>
      </c>
      <c r="AB110" s="24">
        <f>+PAM!Y83</f>
        <v>5.8870472682627462E-2</v>
      </c>
      <c r="AD110" s="24">
        <f t="shared" si="31"/>
        <v>1.1609151050393751</v>
      </c>
      <c r="AE110" s="24">
        <f t="shared" si="31"/>
        <v>1.1514108965555447</v>
      </c>
      <c r="AF110" s="24">
        <f t="shared" si="31"/>
        <v>1.1716160520301919</v>
      </c>
      <c r="AG110" s="24">
        <f t="shared" si="31"/>
        <v>1.1554595535957066</v>
      </c>
      <c r="AH110" s="24">
        <f t="shared" si="31"/>
        <v>1.1502371529790563</v>
      </c>
      <c r="AI110" s="24">
        <f t="shared" si="31"/>
        <v>1.1514921943926835</v>
      </c>
      <c r="AJ110" s="24">
        <f t="shared" si="31"/>
        <v>1.1472130695004665</v>
      </c>
      <c r="AK110" s="24">
        <f t="shared" si="31"/>
        <v>1.1534163584774295</v>
      </c>
      <c r="AL110" s="24">
        <f t="shared" si="31"/>
        <v>1.153994343372573</v>
      </c>
      <c r="AM110" s="24">
        <f t="shared" si="31"/>
        <v>1.1540088457654352</v>
      </c>
      <c r="AN110" s="24">
        <f t="shared" si="31"/>
        <v>1.1541184209957254</v>
      </c>
      <c r="AO110" s="24">
        <f>+PAM!AV83</f>
        <v>1.1523583728475169</v>
      </c>
      <c r="AQ110" s="24">
        <f t="shared" si="26"/>
        <v>-8.1127090419956804E-3</v>
      </c>
      <c r="AR110" s="24">
        <f t="shared" si="32"/>
        <v>6.906259273939952E-3</v>
      </c>
      <c r="AS110" s="35">
        <f>+D110</f>
        <v>45078</v>
      </c>
      <c r="AT110" s="19">
        <f t="shared" si="28"/>
        <v>1729.564453125</v>
      </c>
      <c r="AU110" s="19">
        <f t="shared" si="25"/>
        <v>1714.152587890625</v>
      </c>
      <c r="AV110" s="52">
        <f t="shared" si="27"/>
        <v>0.15411865234375099</v>
      </c>
      <c r="AW110" s="52">
        <f t="shared" si="23"/>
        <v>2.3887766520652498E-2</v>
      </c>
    </row>
    <row r="111" spans="4:49" x14ac:dyDescent="0.25">
      <c r="D111" s="37">
        <f>+PAM!A84</f>
        <v>45108</v>
      </c>
      <c r="E111" s="225">
        <f>'Salida Stata'!E81</f>
        <v>1836.141357421875</v>
      </c>
      <c r="F111" s="225">
        <f>'Salida Stata'!K81</f>
        <v>1842.3267822265625</v>
      </c>
      <c r="G111" s="225">
        <f>'Salida Stata'!P81</f>
        <v>1796.1920166015625</v>
      </c>
      <c r="H111" s="225">
        <f>'Salida Stata'!W81</f>
        <v>1838.181640625</v>
      </c>
      <c r="I111" s="225">
        <f>'Salida Stata'!AC81</f>
        <v>1838.2149658203125</v>
      </c>
      <c r="J111" s="225">
        <f>'Salida Stata'!AI81</f>
        <v>1835.4862060546875</v>
      </c>
      <c r="K111" s="225">
        <f>'Salida Stata'!AO81</f>
        <v>1832.43359375</v>
      </c>
      <c r="L111" s="225">
        <f>'Salida Stata'!AU81</f>
        <v>1836.0369873046875</v>
      </c>
      <c r="M111" s="225">
        <f>'Salida Stata'!BA81</f>
        <v>1833.4027099609375</v>
      </c>
      <c r="N111" s="225">
        <f>'Salida Stata'!BG81</f>
        <v>1829.228271484375</v>
      </c>
      <c r="O111" s="19" cm="1">
        <f t="array" ref="O111">+SUMPRODUCT($E$30:$N$30/100,$E111:$N111)/$D$14*100</f>
        <v>1850.7765184492857</v>
      </c>
      <c r="Q111" s="24">
        <f t="shared" si="33"/>
        <v>6.1620660683856299E-2</v>
      </c>
      <c r="R111" s="24">
        <f t="shared" si="33"/>
        <v>6.1851001158216068E-2</v>
      </c>
      <c r="S111" s="24">
        <f t="shared" si="33"/>
        <v>6.0146720440577672E-2</v>
      </c>
      <c r="T111" s="24">
        <f t="shared" si="33"/>
        <v>6.3322870553945476E-2</v>
      </c>
      <c r="U111" s="24">
        <f t="shared" si="33"/>
        <v>6.4131062325058164E-2</v>
      </c>
      <c r="V111" s="24">
        <f t="shared" si="30"/>
        <v>6.3919273390893538E-2</v>
      </c>
      <c r="W111" s="24">
        <f t="shared" si="30"/>
        <v>6.4457966439637415E-2</v>
      </c>
      <c r="X111" s="24">
        <f t="shared" si="30"/>
        <v>6.4583371967216641E-2</v>
      </c>
      <c r="Y111" s="24">
        <f t="shared" si="30"/>
        <v>6.600466439832231E-2</v>
      </c>
      <c r="Z111" s="24">
        <f t="shared" si="30"/>
        <v>6.713269542436584E-2</v>
      </c>
      <c r="AA111" s="24">
        <f t="shared" si="29"/>
        <v>6.4331411838411734E-2</v>
      </c>
      <c r="AB111" s="24">
        <f>+PAM!Y84</f>
        <v>6.4351556611977445E-2</v>
      </c>
      <c r="AD111" s="24">
        <f t="shared" si="31"/>
        <v>1.1370539137736233</v>
      </c>
      <c r="AE111" s="24">
        <f t="shared" si="31"/>
        <v>1.1282463678591856</v>
      </c>
      <c r="AF111" s="24">
        <f t="shared" si="31"/>
        <v>1.1519615377809198</v>
      </c>
      <c r="AG111" s="24">
        <f t="shared" si="31"/>
        <v>1.131127064043278</v>
      </c>
      <c r="AH111" s="24">
        <f t="shared" si="31"/>
        <v>1.1296632258082764</v>
      </c>
      <c r="AI111" s="24">
        <f t="shared" si="31"/>
        <v>1.1291805708683103</v>
      </c>
      <c r="AJ111" s="24">
        <f t="shared" si="31"/>
        <v>1.127119035547453</v>
      </c>
      <c r="AK111" s="24">
        <f t="shared" si="31"/>
        <v>1.1293646335804834</v>
      </c>
      <c r="AL111" s="24">
        <f t="shared" si="31"/>
        <v>1.1334308814508409</v>
      </c>
      <c r="AM111" s="24">
        <f t="shared" si="31"/>
        <v>1.1293402159800574</v>
      </c>
      <c r="AN111" s="24">
        <f t="shared" si="31"/>
        <v>1.1317883432993794</v>
      </c>
      <c r="AO111" s="24">
        <f>+PAM!AV84</f>
        <v>1.1305558779157479</v>
      </c>
      <c r="AQ111" s="24">
        <f t="shared" si="26"/>
        <v>-5.5120347405095416E-3</v>
      </c>
      <c r="AR111" s="24">
        <f t="shared" si="32"/>
        <v>7.713697793565899E-3</v>
      </c>
      <c r="AS111" s="35">
        <f t="shared" ref="AS111:AT126" si="34">+D111</f>
        <v>45108</v>
      </c>
      <c r="AT111" s="19">
        <f t="shared" si="28"/>
        <v>1836.141357421875</v>
      </c>
      <c r="AU111" s="19">
        <f t="shared" si="25"/>
        <v>1829.228271484375</v>
      </c>
      <c r="AV111" s="52">
        <f t="shared" si="27"/>
        <v>6.9130859375000853E-2</v>
      </c>
      <c r="AW111" s="52">
        <f t="shared" si="23"/>
        <v>2.9977363400215395E-3</v>
      </c>
    </row>
    <row r="112" spans="4:49" x14ac:dyDescent="0.25">
      <c r="D112" s="37">
        <f>+PAM!A85</f>
        <v>45139</v>
      </c>
      <c r="E112" s="225">
        <f>'Salida Stata'!E82</f>
        <v>2067.251953125</v>
      </c>
      <c r="F112" s="225">
        <f>'Salida Stata'!K82</f>
        <v>2073.46435546875</v>
      </c>
      <c r="G112" s="225">
        <f>'Salida Stata'!P82</f>
        <v>2018.911865234375</v>
      </c>
      <c r="H112" s="225">
        <f>'Salida Stata'!W82</f>
        <v>2063.19970703125</v>
      </c>
      <c r="I112" s="225">
        <f>'Salida Stata'!AC82</f>
        <v>2063.00732421875</v>
      </c>
      <c r="J112" s="225">
        <f>'Salida Stata'!AI82</f>
        <v>2060.069091796875</v>
      </c>
      <c r="K112" s="225">
        <f>'Salida Stata'!AO82</f>
        <v>2055.187255859375</v>
      </c>
      <c r="L112" s="225">
        <f>'Salida Stata'!AU82</f>
        <v>2057.88037109375</v>
      </c>
      <c r="M112" s="225">
        <f>'Salida Stata'!BA82</f>
        <v>2052.4453125</v>
      </c>
      <c r="N112" s="225">
        <f>'Salida Stata'!BG82</f>
        <v>2046.409912109375</v>
      </c>
      <c r="O112" s="19" cm="1">
        <f t="array" ref="O112">+SUMPRODUCT($E$30:$N$30/100,$E112:$N112)/$D$14*100</f>
        <v>2075.7625277340903</v>
      </c>
      <c r="Q112" s="24">
        <f t="shared" si="33"/>
        <v>0.12586753997395239</v>
      </c>
      <c r="R112" s="24">
        <f t="shared" si="33"/>
        <v>0.12545959569824183</v>
      </c>
      <c r="S112" s="24">
        <f t="shared" si="33"/>
        <v>0.12399556760874808</v>
      </c>
      <c r="T112" s="24">
        <f t="shared" si="33"/>
        <v>0.12241340106614351</v>
      </c>
      <c r="U112" s="24">
        <f t="shared" si="33"/>
        <v>0.12228839530643398</v>
      </c>
      <c r="V112" s="24">
        <f t="shared" si="30"/>
        <v>0.12235607383011637</v>
      </c>
      <c r="W112" s="24">
        <f t="shared" si="30"/>
        <v>0.12156165596894497</v>
      </c>
      <c r="X112" s="24">
        <f t="shared" si="30"/>
        <v>0.12082729559535177</v>
      </c>
      <c r="Y112" s="24">
        <f t="shared" si="30"/>
        <v>0.11947326212020792</v>
      </c>
      <c r="Z112" s="24">
        <f t="shared" si="30"/>
        <v>0.11872856111542718</v>
      </c>
      <c r="AA112" s="24">
        <f t="shared" si="29"/>
        <v>0.1215630342410623</v>
      </c>
      <c r="AB112" s="24">
        <f>+PAM!Y85</f>
        <v>0.1223922871616101</v>
      </c>
      <c r="AD112" s="24">
        <f t="shared" si="31"/>
        <v>1.2463898928340784</v>
      </c>
      <c r="AE112" s="24">
        <f t="shared" si="31"/>
        <v>1.2379951061619501</v>
      </c>
      <c r="AF112" s="24">
        <f t="shared" si="31"/>
        <v>1.2610595583852993</v>
      </c>
      <c r="AG112" s="24">
        <f t="shared" si="31"/>
        <v>1.2352359281190051</v>
      </c>
      <c r="AH112" s="24">
        <f t="shared" si="31"/>
        <v>1.2351720517724551</v>
      </c>
      <c r="AI112" s="24">
        <f t="shared" si="31"/>
        <v>1.2348335086654312</v>
      </c>
      <c r="AJ112" s="24">
        <f t="shared" si="31"/>
        <v>1.2327506190888502</v>
      </c>
      <c r="AK112" s="24">
        <f t="shared" si="31"/>
        <v>1.2318866098766357</v>
      </c>
      <c r="AL112" s="24">
        <f t="shared" si="31"/>
        <v>1.235347758471065</v>
      </c>
      <c r="AM112" s="24">
        <f t="shared" si="31"/>
        <v>1.230064666353436</v>
      </c>
      <c r="AN112" s="24">
        <f t="shared" si="31"/>
        <v>1.2362658846100159</v>
      </c>
      <c r="AO112" s="24">
        <f>+PAM!AV85</f>
        <v>1.2363794226177554</v>
      </c>
      <c r="AQ112" s="24">
        <f t="shared" si="26"/>
        <v>7.1389788585252134E-3</v>
      </c>
      <c r="AR112" s="24">
        <f t="shared" si="32"/>
        <v>1.6325226480642385E-2</v>
      </c>
      <c r="AS112" s="35">
        <f t="shared" si="34"/>
        <v>45139</v>
      </c>
      <c r="AT112" s="19">
        <f t="shared" si="28"/>
        <v>2067.251953125</v>
      </c>
      <c r="AU112" s="19">
        <f t="shared" si="25"/>
        <v>2046.409912109375</v>
      </c>
      <c r="AV112" s="52">
        <f t="shared" si="27"/>
        <v>0.20842041015625057</v>
      </c>
      <c r="AW112" s="52">
        <f t="shared" si="23"/>
        <v>3.4281809501014671E-2</v>
      </c>
    </row>
    <row r="113" spans="4:49" x14ac:dyDescent="0.25">
      <c r="D113" s="37">
        <f>+PAM!A86</f>
        <v>45170</v>
      </c>
      <c r="E113" s="225">
        <f>'Salida Stata'!E83</f>
        <v>2348.007080078125</v>
      </c>
      <c r="F113" s="225">
        <f>'Salida Stata'!K83</f>
        <v>2350.805908203125</v>
      </c>
      <c r="G113" s="225">
        <f>'Salida Stata'!P83</f>
        <v>2268.90673828125</v>
      </c>
      <c r="H113" s="225">
        <f>'Salida Stata'!W83</f>
        <v>2336.814453125</v>
      </c>
      <c r="I113" s="225">
        <f>'Salida Stata'!AC83</f>
        <v>2332.172607421875</v>
      </c>
      <c r="J113" s="225">
        <f>'Salida Stata'!AI83</f>
        <v>2329.87841796875</v>
      </c>
      <c r="K113" s="225">
        <f>'Salida Stata'!AO83</f>
        <v>2321.177734375</v>
      </c>
      <c r="L113" s="225">
        <f>'Salida Stata'!AU83</f>
        <v>2325.818115234375</v>
      </c>
      <c r="M113" s="225">
        <f>'Salida Stata'!BA83</f>
        <v>2315.07275390625</v>
      </c>
      <c r="N113" s="225">
        <f>'Salida Stata'!BG83</f>
        <v>2308.85498046875</v>
      </c>
      <c r="O113" s="19" cm="1">
        <f t="array" ref="O113">+SUMPRODUCT($E$30:$N$30/100,$E113:$N113)/$D$14*100</f>
        <v>2345.2336141284668</v>
      </c>
      <c r="Q113" s="24">
        <f t="shared" si="33"/>
        <v>0.13581079293635034</v>
      </c>
      <c r="R113" s="24">
        <f t="shared" si="33"/>
        <v>0.1337575695491886</v>
      </c>
      <c r="S113" s="24">
        <f t="shared" si="33"/>
        <v>0.12382654109462732</v>
      </c>
      <c r="T113" s="24">
        <f t="shared" si="33"/>
        <v>0.13261670460755148</v>
      </c>
      <c r="U113" s="24">
        <f t="shared" si="33"/>
        <v>0.13047228676469014</v>
      </c>
      <c r="V113" s="24">
        <f t="shared" si="30"/>
        <v>0.13097100832503461</v>
      </c>
      <c r="W113" s="24">
        <f t="shared" si="30"/>
        <v>0.12942396258894728</v>
      </c>
      <c r="X113" s="24">
        <f t="shared" si="30"/>
        <v>0.13020083572604269</v>
      </c>
      <c r="Y113" s="24">
        <f t="shared" si="30"/>
        <v>0.12795831382535305</v>
      </c>
      <c r="Z113" s="24">
        <f t="shared" si="30"/>
        <v>0.12824657797364503</v>
      </c>
      <c r="AA113" s="24">
        <f t="shared" si="29"/>
        <v>0.12981787790944077</v>
      </c>
      <c r="AB113" s="24">
        <f>+PAM!Y86</f>
        <v>0.13078714937396874</v>
      </c>
      <c r="AD113" s="24">
        <f t="shared" si="31"/>
        <v>1.3945028775303658</v>
      </c>
      <c r="AE113" s="24">
        <f t="shared" si="31"/>
        <v>1.3841570405346766</v>
      </c>
      <c r="AF113" s="24">
        <f t="shared" si="31"/>
        <v>1.3888939835084702</v>
      </c>
      <c r="AG113" s="24">
        <f t="shared" si="31"/>
        <v>1.3783441687985687</v>
      </c>
      <c r="AH113" s="24">
        <f t="shared" si="31"/>
        <v>1.3770373003897722</v>
      </c>
      <c r="AI113" s="24">
        <f t="shared" si="31"/>
        <v>1.377913015592438</v>
      </c>
      <c r="AJ113" s="24">
        <f t="shared" si="31"/>
        <v>1.3748513461092209</v>
      </c>
      <c r="AK113" s="24">
        <f t="shared" si="31"/>
        <v>1.3734970999777825</v>
      </c>
      <c r="AL113" s="24">
        <f t="shared" si="31"/>
        <v>1.375258237065728</v>
      </c>
      <c r="AM113" s="24">
        <f t="shared" si="31"/>
        <v>1.370404031587023</v>
      </c>
      <c r="AN113" s="24">
        <f t="shared" si="31"/>
        <v>1.3774097010417843</v>
      </c>
      <c r="AO113" s="24">
        <f>+PAM!AV86</f>
        <v>1.3798386273107957</v>
      </c>
      <c r="AQ113" s="24">
        <f t="shared" si="26"/>
        <v>7.5642149627053179E-3</v>
      </c>
      <c r="AR113" s="24">
        <f t="shared" si="32"/>
        <v>2.4098845943342884E-2</v>
      </c>
      <c r="AS113" s="35">
        <f t="shared" si="34"/>
        <v>45170</v>
      </c>
      <c r="AT113" s="19">
        <f t="shared" si="28"/>
        <v>2348.007080078125</v>
      </c>
      <c r="AU113" s="19">
        <f t="shared" si="25"/>
        <v>2308.85498046875</v>
      </c>
      <c r="AV113" s="52">
        <f t="shared" si="27"/>
        <v>0.39152099609374957</v>
      </c>
      <c r="AW113" s="52">
        <f t="shared" si="23"/>
        <v>7.5573468525531595E-2</v>
      </c>
    </row>
    <row r="114" spans="4:49" x14ac:dyDescent="0.25">
      <c r="D114" s="37">
        <f>+PAM!A87</f>
        <v>45200</v>
      </c>
      <c r="E114" s="225">
        <f>'Salida Stata'!E84</f>
        <v>2542.03955078125</v>
      </c>
      <c r="F114" s="225">
        <f>'Salida Stata'!K84</f>
        <v>2544.459228515625</v>
      </c>
      <c r="G114" s="225">
        <f>'Salida Stata'!P84</f>
        <v>2467.739501953125</v>
      </c>
      <c r="H114" s="225">
        <f>'Salida Stata'!W84</f>
        <v>2532.99658203125</v>
      </c>
      <c r="I114" s="225">
        <f>'Salida Stata'!AC84</f>
        <v>2525.443359375</v>
      </c>
      <c r="J114" s="225">
        <f>'Salida Stata'!AI84</f>
        <v>2523.534423828125</v>
      </c>
      <c r="K114" s="225">
        <f>'Salida Stata'!AO84</f>
        <v>2512.895263671875</v>
      </c>
      <c r="L114" s="225">
        <f>'Salida Stata'!AU84</f>
        <v>2522.041259765625</v>
      </c>
      <c r="M114" s="225">
        <f>'Salida Stata'!BA84</f>
        <v>2508.88916015625</v>
      </c>
      <c r="N114" s="225">
        <f>'Salida Stata'!BG84</f>
        <v>2504.35888671875</v>
      </c>
      <c r="O114" s="19" cm="1">
        <f t="array" ref="O114">+SUMPRODUCT($E$30:$N$30/100,$E114:$N114)/$D$14*100</f>
        <v>2541.8602192412945</v>
      </c>
      <c r="Q114" s="24">
        <f t="shared" si="33"/>
        <v>8.2637089278567721E-2</v>
      </c>
      <c r="R114" s="24">
        <f t="shared" si="33"/>
        <v>8.2377417734381009E-2</v>
      </c>
      <c r="S114" s="24">
        <f t="shared" si="33"/>
        <v>8.7633731398980119E-2</v>
      </c>
      <c r="T114" s="24">
        <f t="shared" si="33"/>
        <v>8.3952805343144643E-2</v>
      </c>
      <c r="U114" s="24">
        <f t="shared" si="33"/>
        <v>8.2871547045044069E-2</v>
      </c>
      <c r="V114" s="24">
        <f t="shared" si="30"/>
        <v>8.3118502822224327E-2</v>
      </c>
      <c r="W114" s="24">
        <f t="shared" si="30"/>
        <v>8.2594937241415867E-2</v>
      </c>
      <c r="X114" s="24">
        <f t="shared" si="30"/>
        <v>8.4367364432311298E-2</v>
      </c>
      <c r="Y114" s="24">
        <f t="shared" si="30"/>
        <v>8.3719358678024713E-2</v>
      </c>
      <c r="Z114" s="24">
        <f t="shared" si="30"/>
        <v>8.4675697652655701E-2</v>
      </c>
      <c r="AA114" s="24">
        <f t="shared" si="29"/>
        <v>8.3840946133589389E-2</v>
      </c>
      <c r="AB114" s="24">
        <f>+PAM!Y87</f>
        <v>8.3043646195442244E-2</v>
      </c>
      <c r="AD114" s="24">
        <f t="shared" si="31"/>
        <v>1.4439575554542343</v>
      </c>
      <c r="AE114" s="24">
        <f t="shared" si="31"/>
        <v>1.4320735037922301</v>
      </c>
      <c r="AF114" s="24">
        <f t="shared" si="31"/>
        <v>1.435643829179694</v>
      </c>
      <c r="AG114" s="24">
        <f t="shared" si="31"/>
        <v>1.4290963731729662</v>
      </c>
      <c r="AH114" s="24">
        <f t="shared" si="31"/>
        <v>1.4239999100158034</v>
      </c>
      <c r="AI114" s="24">
        <f t="shared" si="31"/>
        <v>1.4262959915777711</v>
      </c>
      <c r="AJ114" s="24">
        <f t="shared" si="31"/>
        <v>1.4218232393237789</v>
      </c>
      <c r="AK114" s="24">
        <f t="shared" si="31"/>
        <v>1.4249238300031442</v>
      </c>
      <c r="AL114" s="24">
        <f t="shared" si="31"/>
        <v>1.4236313019918456</v>
      </c>
      <c r="AM114" s="24">
        <f t="shared" si="31"/>
        <v>1.4215013876382461</v>
      </c>
      <c r="AN114" s="24">
        <f t="shared" si="31"/>
        <v>1.4264013179991255</v>
      </c>
      <c r="AO114" s="24">
        <f>+PAM!AV87</f>
        <v>1.4284064665127021</v>
      </c>
      <c r="AQ114" s="24">
        <f t="shared" si="26"/>
        <v>-2.0386083740879801E-3</v>
      </c>
      <c r="AR114" s="24">
        <f t="shared" si="32"/>
        <v>2.2456167815988248E-2</v>
      </c>
      <c r="AS114" s="35">
        <f t="shared" si="34"/>
        <v>45200</v>
      </c>
      <c r="AT114" s="19">
        <f t="shared" si="28"/>
        <v>2542.03955078125</v>
      </c>
      <c r="AU114" s="19">
        <f t="shared" si="25"/>
        <v>2504.35888671875</v>
      </c>
      <c r="AV114" s="52">
        <f t="shared" si="27"/>
        <v>0.37680664062500213</v>
      </c>
      <c r="AW114" s="52">
        <f t="shared" si="23"/>
        <v>7.0678776353496175E-2</v>
      </c>
    </row>
    <row r="115" spans="4:49" x14ac:dyDescent="0.25">
      <c r="D115" s="37">
        <f>+PAM!A88</f>
        <v>45231</v>
      </c>
      <c r="E115" s="225">
        <f>'Salida Stata'!E85</f>
        <v>2881.568603515625</v>
      </c>
      <c r="F115" s="225">
        <f>'Salida Stata'!K85</f>
        <v>2881.9169921875</v>
      </c>
      <c r="G115" s="225">
        <f>'Salida Stata'!P85</f>
        <v>2793.2470703125</v>
      </c>
      <c r="H115" s="225">
        <f>'Salida Stata'!W85</f>
        <v>2864.194580078125</v>
      </c>
      <c r="I115" s="225">
        <f>'Salida Stata'!AC85</f>
        <v>2854.522216796875</v>
      </c>
      <c r="J115" s="225">
        <f>'Salida Stata'!AI85</f>
        <v>2851.852294921875</v>
      </c>
      <c r="K115" s="225">
        <f>'Salida Stata'!AO85</f>
        <v>2837.622314453125</v>
      </c>
      <c r="L115" s="225">
        <f>'Salida Stata'!AU85</f>
        <v>2846.6474609375</v>
      </c>
      <c r="M115" s="225">
        <f>'Salida Stata'!BA85</f>
        <v>2828.573974609375</v>
      </c>
      <c r="N115" s="225">
        <f>'Salida Stata'!BG85</f>
        <v>2822.342041015625</v>
      </c>
      <c r="O115" s="19" cm="1">
        <f t="array" ref="O115">+SUMPRODUCT($E$30:$N$30/100,$E115:$N115)/$D$14*100</f>
        <v>2870.9665858547987</v>
      </c>
      <c r="Q115" s="24">
        <f t="shared" si="33"/>
        <v>0.13356560586558408</v>
      </c>
      <c r="R115" s="24">
        <f t="shared" si="33"/>
        <v>0.13262455137421858</v>
      </c>
      <c r="S115" s="24">
        <f t="shared" si="33"/>
        <v>0.13190515777769396</v>
      </c>
      <c r="T115" s="24">
        <f t="shared" si="33"/>
        <v>0.13075343267193906</v>
      </c>
      <c r="U115" s="24">
        <f t="shared" si="33"/>
        <v>0.13030538032075123</v>
      </c>
      <c r="V115" s="24">
        <f t="shared" si="30"/>
        <v>0.13010239448039784</v>
      </c>
      <c r="W115" s="24">
        <f t="shared" si="30"/>
        <v>0.12922426790950081</v>
      </c>
      <c r="X115" s="24">
        <f t="shared" si="30"/>
        <v>0.1287077282796083</v>
      </c>
      <c r="Y115" s="24">
        <f t="shared" si="30"/>
        <v>0.12742086000850494</v>
      </c>
      <c r="Z115" s="24">
        <f t="shared" si="30"/>
        <v>0.12697187930340981</v>
      </c>
      <c r="AA115" s="24">
        <f t="shared" si="29"/>
        <v>0.12947461238121782</v>
      </c>
      <c r="AB115" s="24">
        <f>+PAM!Y88</f>
        <v>0.13009193216040593</v>
      </c>
      <c r="AD115" s="24">
        <f t="shared" si="31"/>
        <v>1.6435417428410966</v>
      </c>
      <c r="AE115" s="24">
        <f t="shared" si="31"/>
        <v>1.6281228396910197</v>
      </c>
      <c r="AF115" s="24">
        <f t="shared" si="31"/>
        <v>1.6309911604975804</v>
      </c>
      <c r="AG115" s="24">
        <f t="shared" si="31"/>
        <v>1.6185185937450131</v>
      </c>
      <c r="AH115" s="24">
        <f t="shared" si="31"/>
        <v>1.6109232671971156</v>
      </c>
      <c r="AI115" s="24">
        <f t="shared" si="31"/>
        <v>1.6131833560267186</v>
      </c>
      <c r="AJ115" s="24">
        <f t="shared" si="31"/>
        <v>1.6055070077818412</v>
      </c>
      <c r="AK115" s="24">
        <f t="shared" si="31"/>
        <v>1.6069872969416741</v>
      </c>
      <c r="AL115" s="24">
        <f t="shared" si="31"/>
        <v>1.6009723811777321</v>
      </c>
      <c r="AM115" s="24">
        <f t="shared" si="31"/>
        <v>1.5975893630247433</v>
      </c>
      <c r="AN115" s="24">
        <f t="shared" si="31"/>
        <v>1.6112191280632095</v>
      </c>
      <c r="AO115" s="24">
        <f>+PAM!AV88</f>
        <v>1.6152223750573134</v>
      </c>
      <c r="AQ115" s="24">
        <f t="shared" si="26"/>
        <v>6.5937265621742736E-3</v>
      </c>
      <c r="AR115" s="24">
        <f t="shared" si="32"/>
        <v>4.595237981635325E-2</v>
      </c>
      <c r="AS115" s="35">
        <f t="shared" si="34"/>
        <v>45231</v>
      </c>
      <c r="AT115" s="19">
        <f t="shared" si="28"/>
        <v>2881.568603515625</v>
      </c>
      <c r="AU115" s="19">
        <f t="shared" si="25"/>
        <v>2822.342041015625</v>
      </c>
      <c r="AV115" s="52">
        <f t="shared" si="27"/>
        <v>0.59226562499999957</v>
      </c>
      <c r="AW115" s="52">
        <f t="shared" si="23"/>
        <v>0.11920104195493408</v>
      </c>
    </row>
    <row r="116" spans="4:49" x14ac:dyDescent="0.25">
      <c r="D116" s="37">
        <f>+PAM!A89</f>
        <v>45261</v>
      </c>
      <c r="E116" s="225">
        <f>'Salida Stata'!E86</f>
        <v>3618.370849609375</v>
      </c>
      <c r="F116" s="225">
        <f>'Salida Stata'!K86</f>
        <v>3625.243896484375</v>
      </c>
      <c r="G116" s="225">
        <f>'Salida Stata'!P86</f>
        <v>3494.85009765625</v>
      </c>
      <c r="H116" s="225">
        <f>'Salida Stata'!W86</f>
        <v>3589.408203125</v>
      </c>
      <c r="I116" s="225">
        <f>'Salida Stata'!AC86</f>
        <v>3584.955078125</v>
      </c>
      <c r="J116" s="225">
        <f>'Salida Stata'!AI86</f>
        <v>3580.480712890625</v>
      </c>
      <c r="K116" s="225">
        <f>'Salida Stata'!AO86</f>
        <v>3564.320556640625</v>
      </c>
      <c r="L116" s="225">
        <f>'Salida Stata'!AU86</f>
        <v>3571.973876953125</v>
      </c>
      <c r="M116" s="225">
        <f>'Salida Stata'!BA86</f>
        <v>3543.220947265625</v>
      </c>
      <c r="N116" s="225">
        <f>'Salida Stata'!BG86</f>
        <v>3538.757568359375</v>
      </c>
      <c r="O116" s="19" cm="1">
        <f t="array" ref="O116">+SUMPRODUCT($E$30:$N$30/100,$E116:$N116)/$D$14*100</f>
        <v>3601.6229005830269</v>
      </c>
      <c r="Q116" s="24">
        <f t="shared" si="33"/>
        <v>0.25569484800563935</v>
      </c>
      <c r="R116" s="24">
        <f t="shared" si="33"/>
        <v>0.2579279369641585</v>
      </c>
      <c r="S116" s="24">
        <f t="shared" si="33"/>
        <v>0.25117829167373174</v>
      </c>
      <c r="T116" s="24">
        <f t="shared" si="33"/>
        <v>0.25319984476302371</v>
      </c>
      <c r="U116" s="24">
        <f t="shared" si="33"/>
        <v>0.25588620646566929</v>
      </c>
      <c r="V116" s="24">
        <f t="shared" si="30"/>
        <v>0.25549304193144073</v>
      </c>
      <c r="W116" s="24">
        <f t="shared" si="30"/>
        <v>0.25609406808162616</v>
      </c>
      <c r="X116" s="24">
        <f t="shared" si="30"/>
        <v>0.25480022586876627</v>
      </c>
      <c r="Y116" s="24">
        <f t="shared" si="30"/>
        <v>0.25265274271461902</v>
      </c>
      <c r="Z116" s="24">
        <f t="shared" si="30"/>
        <v>0.25383724471820091</v>
      </c>
      <c r="AA116" s="24">
        <f t="shared" si="29"/>
        <v>0.2544983694091596</v>
      </c>
      <c r="AB116" s="24">
        <f>+PAM!Y89</f>
        <v>0.25698657035660433</v>
      </c>
      <c r="AD116" s="24">
        <f t="shared" si="31"/>
        <v>2.1640287568586065</v>
      </c>
      <c r="AE116" s="24">
        <f t="shared" si="31"/>
        <v>2.1508521773007492</v>
      </c>
      <c r="AF116" s="24">
        <f t="shared" si="31"/>
        <v>2.1284686837463456</v>
      </c>
      <c r="AG116" s="24">
        <f t="shared" si="31"/>
        <v>2.1248785306867832</v>
      </c>
      <c r="AH116" s="24">
        <f t="shared" si="31"/>
        <v>2.1211539616284907</v>
      </c>
      <c r="AI116" s="24">
        <f t="shared" si="31"/>
        <v>2.123152385203408</v>
      </c>
      <c r="AJ116" s="24">
        <f t="shared" si="31"/>
        <v>2.1143060006909322</v>
      </c>
      <c r="AK116" s="24">
        <f t="shared" si="31"/>
        <v>2.1117795858285486</v>
      </c>
      <c r="AL116" s="24">
        <f t="shared" si="31"/>
        <v>2.0972300309626264</v>
      </c>
      <c r="AM116" s="24">
        <f t="shared" si="31"/>
        <v>2.0949625336552264</v>
      </c>
      <c r="AN116" s="24">
        <f t="shared" si="31"/>
        <v>2.1165446078983616</v>
      </c>
      <c r="AO116" s="24">
        <f>+PAM!AV89</f>
        <v>2.1283707129766993</v>
      </c>
      <c r="AQ116" s="24">
        <f t="shared" si="26"/>
        <v>1.8576032874384474E-3</v>
      </c>
      <c r="AR116" s="24">
        <f t="shared" si="32"/>
        <v>6.9066223203380073E-2</v>
      </c>
      <c r="AS116" s="35">
        <f t="shared" si="34"/>
        <v>45261</v>
      </c>
      <c r="AT116" s="19">
        <f t="shared" si="28"/>
        <v>3618.370849609375</v>
      </c>
      <c r="AU116" s="19">
        <f t="shared" si="25"/>
        <v>3538.757568359375</v>
      </c>
      <c r="AV116" s="52">
        <f t="shared" si="27"/>
        <v>0.79613281249999801</v>
      </c>
      <c r="AW116" s="52">
        <f t="shared" si="23"/>
        <v>0.16208842700528159</v>
      </c>
    </row>
    <row r="117" spans="4:49" x14ac:dyDescent="0.25">
      <c r="D117" s="37">
        <f>+PAM!A90</f>
        <v>45292</v>
      </c>
      <c r="E117" s="225">
        <f>'Salida Stata'!E87</f>
        <v>4374.1552734375</v>
      </c>
      <c r="F117" s="225">
        <f>'Salida Stata'!K87</f>
        <v>4378.43896484375</v>
      </c>
      <c r="G117" s="225">
        <f>'Salida Stata'!P87</f>
        <v>4161.57373046875</v>
      </c>
      <c r="H117" s="225">
        <f>'Salida Stata'!W87</f>
        <v>4341.9423828125</v>
      </c>
      <c r="I117" s="225">
        <f>'Salida Stata'!AC87</f>
        <v>4337.8173828125</v>
      </c>
      <c r="J117" s="225">
        <f>'Salida Stata'!AI87</f>
        <v>4333.39990234375</v>
      </c>
      <c r="K117" s="225">
        <f>'Salida Stata'!AO87</f>
        <v>4317.390625</v>
      </c>
      <c r="L117" s="225">
        <f>'Salida Stata'!AU87</f>
        <v>4330.58642578125</v>
      </c>
      <c r="M117" s="225">
        <f>'Salida Stata'!BA87</f>
        <v>4292.5126953125</v>
      </c>
      <c r="N117" s="225">
        <f>'Salida Stata'!BG87</f>
        <v>4303.34228515625</v>
      </c>
      <c r="O117" s="19" cm="1">
        <f t="array" ref="O117">+SUMPRODUCT($E$30:$N$30/100,$E117:$N117)/$D$14*100</f>
        <v>4358.0431435049431</v>
      </c>
      <c r="Q117" s="24">
        <f t="shared" si="33"/>
        <v>0.20887422965772462</v>
      </c>
      <c r="R117" s="24">
        <f t="shared" si="33"/>
        <v>0.20776397116061496</v>
      </c>
      <c r="S117" s="24">
        <f t="shared" si="33"/>
        <v>0.19077317028836926</v>
      </c>
      <c r="T117" s="24">
        <f t="shared" si="33"/>
        <v>0.20965410928529415</v>
      </c>
      <c r="U117" s="24">
        <f t="shared" si="33"/>
        <v>0.2100060637527601</v>
      </c>
      <c r="V117" s="24">
        <f t="shared" si="30"/>
        <v>0.21028438632344204</v>
      </c>
      <c r="W117" s="24">
        <f t="shared" si="30"/>
        <v>0.21128011815781922</v>
      </c>
      <c r="X117" s="24">
        <f t="shared" si="30"/>
        <v>0.21237908645491488</v>
      </c>
      <c r="Y117" s="24">
        <f t="shared" si="30"/>
        <v>0.21147192320171815</v>
      </c>
      <c r="Z117" s="24">
        <f t="shared" si="30"/>
        <v>0.2160602137973946</v>
      </c>
      <c r="AA117" s="24">
        <f t="shared" si="29"/>
        <v>0.21002205500177928</v>
      </c>
      <c r="AB117" s="24">
        <f>+PAM!Y90</f>
        <v>0.21206203972327597</v>
      </c>
      <c r="AD117" s="24">
        <f t="shared" si="31"/>
        <v>2.6003878800642366</v>
      </c>
      <c r="AE117" s="24">
        <f t="shared" si="31"/>
        <v>2.586087072672004</v>
      </c>
      <c r="AF117" s="24">
        <f t="shared" si="31"/>
        <v>2.5160309610614631</v>
      </c>
      <c r="AG117" s="24">
        <f t="shared" si="31"/>
        <v>2.5636577203834729</v>
      </c>
      <c r="AH117" s="24">
        <f t="shared" si="31"/>
        <v>2.5616156072278282</v>
      </c>
      <c r="AI117" s="24">
        <f t="shared" si="31"/>
        <v>2.5637585617435379</v>
      </c>
      <c r="AJ117" s="24">
        <f t="shared" si="31"/>
        <v>2.5568488877978521</v>
      </c>
      <c r="AK117" s="24">
        <f t="shared" si="31"/>
        <v>2.5579847232821162</v>
      </c>
      <c r="AL117" s="24">
        <f t="shared" si="31"/>
        <v>2.5400167174031028</v>
      </c>
      <c r="AM117" s="24">
        <f t="shared" si="31"/>
        <v>2.5500307089461569</v>
      </c>
      <c r="AN117" s="24">
        <f t="shared" si="31"/>
        <v>2.5561665746090734</v>
      </c>
      <c r="AO117" s="24">
        <f>+PAM!AV90</f>
        <v>2.5746606334841631</v>
      </c>
      <c r="AQ117" s="24">
        <f t="shared" si="26"/>
        <v>-7.1859841396699764E-3</v>
      </c>
      <c r="AR117" s="24">
        <f t="shared" si="32"/>
        <v>5.0357171118079691E-2</v>
      </c>
      <c r="AS117" s="35">
        <f t="shared" si="34"/>
        <v>45292</v>
      </c>
      <c r="AT117" s="19">
        <f t="shared" si="28"/>
        <v>4374.1552734375</v>
      </c>
      <c r="AU117" s="19">
        <f t="shared" si="25"/>
        <v>4303.34228515625</v>
      </c>
      <c r="AV117" s="52">
        <f t="shared" si="27"/>
        <v>0.7081298828125</v>
      </c>
      <c r="AW117" s="52">
        <f t="shared" si="23"/>
        <v>0.13575976958196811</v>
      </c>
    </row>
    <row r="118" spans="4:49" x14ac:dyDescent="0.25">
      <c r="D118" s="37">
        <f>+PAM!A91</f>
        <v>45323</v>
      </c>
      <c r="E118" s="225">
        <f>'Salida Stata'!E88</f>
        <v>4884.65283203125</v>
      </c>
      <c r="F118" s="225">
        <f>'Salida Stata'!K88</f>
        <v>4889.93310546875</v>
      </c>
      <c r="G118" s="225">
        <f>'Salida Stata'!P88</f>
        <v>4771.380859375</v>
      </c>
      <c r="H118" s="225">
        <f>'Salida Stata'!W88</f>
        <v>4852.0712890625</v>
      </c>
      <c r="I118" s="225">
        <f>'Salida Stata'!AC88</f>
        <v>4854.533203125</v>
      </c>
      <c r="J118" s="225">
        <f>'Salida Stata'!AI88</f>
        <v>4845.80615234375</v>
      </c>
      <c r="K118" s="225">
        <f>'Salida Stata'!AO88</f>
        <v>4832.392578125</v>
      </c>
      <c r="L118" s="225">
        <f>'Salida Stata'!AU88</f>
        <v>4844.7177734375</v>
      </c>
      <c r="M118" s="225">
        <f>'Salida Stata'!BA88</f>
        <v>4805.7734375</v>
      </c>
      <c r="N118" s="225">
        <f>'Salida Stata'!BG88</f>
        <v>4816.294921875</v>
      </c>
      <c r="O118" s="19" cm="1">
        <f t="array" ref="O118">+SUMPRODUCT($E$30:$N$30/100,$E118:$N118)/$D$14*100</f>
        <v>4883.6317748693027</v>
      </c>
      <c r="Q118" s="24">
        <f t="shared" si="33"/>
        <v>0.11670769021250749</v>
      </c>
      <c r="R118" s="24">
        <f t="shared" si="33"/>
        <v>0.11682111929205652</v>
      </c>
      <c r="S118" s="24">
        <f t="shared" si="33"/>
        <v>0.14653281868865564</v>
      </c>
      <c r="T118" s="24">
        <f t="shared" si="33"/>
        <v>0.11748864016927918</v>
      </c>
      <c r="U118" s="24">
        <f t="shared" si="33"/>
        <v>0.11911885049837623</v>
      </c>
      <c r="V118" s="24">
        <f t="shared" si="30"/>
        <v>0.11824577965279914</v>
      </c>
      <c r="W118" s="24">
        <f t="shared" si="30"/>
        <v>0.11928546611994362</v>
      </c>
      <c r="X118" s="24">
        <f t="shared" si="30"/>
        <v>0.11872095303201324</v>
      </c>
      <c r="Y118" s="24">
        <f t="shared" si="30"/>
        <v>0.11957116463464157</v>
      </c>
      <c r="Z118" s="24">
        <f t="shared" si="30"/>
        <v>0.11919866065223417</v>
      </c>
      <c r="AA118" s="24">
        <f t="shared" si="29"/>
        <v>0.12060197984677501</v>
      </c>
      <c r="AB118" s="24">
        <f>+PAM!Y91</f>
        <v>0.1188722669735327</v>
      </c>
      <c r="AD118" s="24">
        <f t="shared" si="31"/>
        <v>2.7649933530563473</v>
      </c>
      <c r="AE118" s="24">
        <f t="shared" si="31"/>
        <v>2.7568350563506518</v>
      </c>
      <c r="AF118" s="24">
        <f t="shared" si="31"/>
        <v>2.7642391830668736</v>
      </c>
      <c r="AG118" s="24">
        <f t="shared" si="31"/>
        <v>2.7428971604084738</v>
      </c>
      <c r="AH118" s="24">
        <f t="shared" si="31"/>
        <v>2.7481206540079754</v>
      </c>
      <c r="AI118" s="24">
        <f t="shared" si="31"/>
        <v>2.7475357285609281</v>
      </c>
      <c r="AJ118" s="24">
        <f t="shared" si="31"/>
        <v>2.7458387150190431</v>
      </c>
      <c r="AK118" s="24">
        <f t="shared" si="31"/>
        <v>2.7485260364261657</v>
      </c>
      <c r="AL118" s="24">
        <f t="shared" si="31"/>
        <v>2.736247150047034</v>
      </c>
      <c r="AM118" s="24">
        <f t="shared" si="31"/>
        <v>2.7499286464921493</v>
      </c>
      <c r="AN118" s="24">
        <f t="shared" si="31"/>
        <v>2.7484550963695056</v>
      </c>
      <c r="AO118" s="24">
        <f>+PAM!AV91</f>
        <v>2.7607333488048269</v>
      </c>
      <c r="AQ118" s="24">
        <f t="shared" si="26"/>
        <v>-2.4909704397266808E-3</v>
      </c>
      <c r="AR118" s="24">
        <f t="shared" si="32"/>
        <v>1.5064706564198005E-2</v>
      </c>
      <c r="AS118" s="35">
        <f t="shared" si="34"/>
        <v>45323</v>
      </c>
      <c r="AT118" s="19">
        <f t="shared" si="34"/>
        <v>4884.65283203125</v>
      </c>
      <c r="AU118" s="19">
        <f t="shared" si="25"/>
        <v>4816.294921875</v>
      </c>
      <c r="AV118" s="52">
        <f t="shared" si="27"/>
        <v>0.68357910156250057</v>
      </c>
      <c r="AW118" s="52">
        <f t="shared" si="23"/>
        <v>0.12623377935280544</v>
      </c>
    </row>
    <row r="119" spans="4:49" x14ac:dyDescent="0.25">
      <c r="D119" s="37">
        <f>+PAM!A92</f>
        <v>45352</v>
      </c>
      <c r="E119" s="225">
        <f>'Salida Stata'!E89</f>
        <v>5419.9755859375</v>
      </c>
      <c r="F119" s="225">
        <f>'Salida Stata'!K89</f>
        <v>5435.33544921875</v>
      </c>
      <c r="G119" s="225">
        <f>'Salida Stata'!P89</f>
        <v>5335.447265625</v>
      </c>
      <c r="H119" s="225">
        <f>'Salida Stata'!W89</f>
        <v>5395.34912109375</v>
      </c>
      <c r="I119" s="225">
        <f>'Salida Stata'!AC89</f>
        <v>5404.88232421875</v>
      </c>
      <c r="J119" s="225">
        <f>'Salida Stata'!AI89</f>
        <v>5392.64794921875</v>
      </c>
      <c r="K119" s="225">
        <f>'Salida Stata'!AO89</f>
        <v>5387.7744140625</v>
      </c>
      <c r="L119" s="225">
        <f>'Salida Stata'!AU89</f>
        <v>5387.7265625</v>
      </c>
      <c r="M119" s="225">
        <f>'Salida Stata'!BA89</f>
        <v>5356.482421875</v>
      </c>
      <c r="N119" s="225">
        <f>'Salida Stata'!BG89</f>
        <v>5351.26611328125</v>
      </c>
      <c r="O119" s="19" cm="1">
        <f t="array" ref="O119">+SUMPRODUCT($E$30:$N$30/100,$E119:$N119)/$D$14*100</f>
        <v>5435.9168363373001</v>
      </c>
      <c r="Q119" s="24">
        <f t="shared" si="33"/>
        <v>0.10959279447576198</v>
      </c>
      <c r="R119" s="24">
        <f t="shared" si="33"/>
        <v>0.11153574741953798</v>
      </c>
      <c r="S119" s="24">
        <f t="shared" si="33"/>
        <v>0.118218692423536</v>
      </c>
      <c r="T119" s="24">
        <f t="shared" si="33"/>
        <v>0.11196822957978836</v>
      </c>
      <c r="U119" s="24">
        <f t="shared" si="33"/>
        <v>0.11336808258711151</v>
      </c>
      <c r="V119" s="24">
        <f t="shared" si="30"/>
        <v>0.11284846724842912</v>
      </c>
      <c r="W119" s="24">
        <f t="shared" si="30"/>
        <v>0.11492895640382583</v>
      </c>
      <c r="X119" s="24">
        <f t="shared" si="30"/>
        <v>0.11208264639061016</v>
      </c>
      <c r="Y119" s="24">
        <f t="shared" si="30"/>
        <v>0.11459320576325016</v>
      </c>
      <c r="Z119" s="24">
        <f t="shared" si="30"/>
        <v>0.11107525599740131</v>
      </c>
      <c r="AA119" s="24">
        <f t="shared" si="29"/>
        <v>0.11308900566787261</v>
      </c>
      <c r="AB119" s="24">
        <f>+PAM!Y92</f>
        <v>0.11280468991052128</v>
      </c>
      <c r="AD119" s="24">
        <f t="shared" si="31"/>
        <v>2.8606882704235774</v>
      </c>
      <c r="AE119" s="24">
        <f t="shared" si="31"/>
        <v>2.8643605964996874</v>
      </c>
      <c r="AF119" s="24">
        <f t="shared" si="31"/>
        <v>2.8882605943308306</v>
      </c>
      <c r="AG119" s="24">
        <f t="shared" si="31"/>
        <v>2.856386389871191</v>
      </c>
      <c r="AH119" s="24">
        <f t="shared" si="31"/>
        <v>2.8703540371465488</v>
      </c>
      <c r="AI119" s="24">
        <f t="shared" si="31"/>
        <v>2.8673495954375392</v>
      </c>
      <c r="AJ119" s="24">
        <f t="shared" si="31"/>
        <v>2.8739996088841577</v>
      </c>
      <c r="AK119" s="24">
        <f t="shared" si="31"/>
        <v>2.8716207616125802</v>
      </c>
      <c r="AL119" s="24">
        <f t="shared" si="31"/>
        <v>2.866868550820858</v>
      </c>
      <c r="AM119" s="24">
        <f t="shared" si="31"/>
        <v>2.8817107108209741</v>
      </c>
      <c r="AN119" s="24">
        <f t="shared" si="31"/>
        <v>2.8711188637439666</v>
      </c>
      <c r="AO119" s="24">
        <f>+PAM!AV92</f>
        <v>2.881403357727077</v>
      </c>
      <c r="AQ119" s="24">
        <f t="shared" si="26"/>
        <v>-1.4824615216393333E-3</v>
      </c>
      <c r="AR119" s="24">
        <f t="shared" si="32"/>
        <v>-2.1022440397396647E-2</v>
      </c>
      <c r="AS119" s="35">
        <f t="shared" si="34"/>
        <v>45352</v>
      </c>
      <c r="AT119" s="19">
        <f t="shared" si="34"/>
        <v>5419.9755859375</v>
      </c>
      <c r="AU119" s="19">
        <f t="shared" si="25"/>
        <v>5351.26611328125</v>
      </c>
      <c r="AV119" s="52">
        <f t="shared" si="27"/>
        <v>0.68709472656250625</v>
      </c>
      <c r="AW119" s="52">
        <f t="shared" si="23"/>
        <v>0.1231696790854464</v>
      </c>
    </row>
    <row r="120" spans="4:49" x14ac:dyDescent="0.25">
      <c r="D120" s="37">
        <f>+PAM!A93</f>
        <v>45383</v>
      </c>
      <c r="E120" s="225">
        <f>'Salida Stata'!E90</f>
        <v>5880.06640625</v>
      </c>
      <c r="F120" s="225">
        <f>'Salida Stata'!K90</f>
        <v>5909.74951171875</v>
      </c>
      <c r="G120" s="225">
        <f>'Salida Stata'!P90</f>
        <v>5835.5888671875</v>
      </c>
      <c r="H120" s="225">
        <f>'Salida Stata'!W90</f>
        <v>5861.22216796875</v>
      </c>
      <c r="I120" s="225">
        <f>'Salida Stata'!AC90</f>
        <v>5886.83349609375</v>
      </c>
      <c r="J120" s="225">
        <f>'Salida Stata'!AI90</f>
        <v>5871.484375</v>
      </c>
      <c r="K120" s="225">
        <f>'Salida Stata'!AO90</f>
        <v>5874.81640625</v>
      </c>
      <c r="L120" s="225">
        <f>'Salida Stata'!AU90</f>
        <v>5861.01904296875</v>
      </c>
      <c r="M120" s="225">
        <f>'Salida Stata'!BA90</f>
        <v>5839.580078125</v>
      </c>
      <c r="N120" s="225">
        <f>'Salida Stata'!BG90</f>
        <v>5827.26171875</v>
      </c>
      <c r="O120" s="19" cm="1">
        <f t="array" ref="O120">+SUMPRODUCT($E$30:$N$30/100,$E120:$N120)/$D$14*100</f>
        <v>5919.6852165117389</v>
      </c>
      <c r="Q120" s="24">
        <f t="shared" si="33"/>
        <v>8.4887987596519388E-2</v>
      </c>
      <c r="R120" s="24">
        <f t="shared" si="33"/>
        <v>8.7283308809981586E-2</v>
      </c>
      <c r="S120" s="24">
        <f t="shared" si="33"/>
        <v>9.3739395530116454E-2</v>
      </c>
      <c r="T120" s="24">
        <f t="shared" si="33"/>
        <v>8.6347155006821552E-2</v>
      </c>
      <c r="U120" s="24">
        <f t="shared" si="33"/>
        <v>8.9169595740396401E-2</v>
      </c>
      <c r="V120" s="24">
        <f t="shared" si="30"/>
        <v>8.8794304818400116E-2</v>
      </c>
      <c r="W120" s="24">
        <f t="shared" si="30"/>
        <v>9.0397621495859948E-2</v>
      </c>
      <c r="X120" s="24">
        <f t="shared" si="30"/>
        <v>8.7846418146568572E-2</v>
      </c>
      <c r="Y120" s="24">
        <f t="shared" si="30"/>
        <v>9.0189347822202892E-2</v>
      </c>
      <c r="Z120" s="24">
        <f t="shared" si="30"/>
        <v>8.8950090575271812E-2</v>
      </c>
      <c r="AA120" s="24">
        <f t="shared" si="29"/>
        <v>8.8994808923603674E-2</v>
      </c>
      <c r="AB120" s="24">
        <f>+PAM!Y93</f>
        <v>8.7635630972846101E-2</v>
      </c>
      <c r="AD120" s="24">
        <f t="shared" si="31"/>
        <v>2.843420147755773</v>
      </c>
      <c r="AE120" s="24">
        <f t="shared" si="31"/>
        <v>2.8617608866580202</v>
      </c>
      <c r="AF120" s="24">
        <f t="shared" si="31"/>
        <v>2.905829951436476</v>
      </c>
      <c r="AG120" s="24">
        <f t="shared" si="31"/>
        <v>2.8550381191287406</v>
      </c>
      <c r="AH120" s="24">
        <f t="shared" si="31"/>
        <v>2.8846604415895767</v>
      </c>
      <c r="AI120" s="24">
        <f t="shared" si="31"/>
        <v>2.8790440715123751</v>
      </c>
      <c r="AJ120" s="24">
        <f t="shared" si="31"/>
        <v>2.8961188172034307</v>
      </c>
      <c r="AK120" s="24">
        <f t="shared" si="31"/>
        <v>2.8830636089001378</v>
      </c>
      <c r="AL120" s="24">
        <f t="shared" si="31"/>
        <v>2.8916079672231114</v>
      </c>
      <c r="AM120" s="24">
        <f t="shared" si="31"/>
        <v>2.9046682683325913</v>
      </c>
      <c r="AN120" s="24">
        <f t="shared" si="31"/>
        <v>2.8848879390595217</v>
      </c>
      <c r="AO120" s="24">
        <f>+PAM!AV93</f>
        <v>2.8894764674775253</v>
      </c>
      <c r="AQ120" s="24">
        <f t="shared" si="26"/>
        <v>-4.0621029787524243E-3</v>
      </c>
      <c r="AR120" s="24">
        <f t="shared" si="32"/>
        <v>-6.1248120576818277E-2</v>
      </c>
      <c r="AS120" s="35">
        <f t="shared" si="34"/>
        <v>45383</v>
      </c>
      <c r="AT120" s="19">
        <f t="shared" si="34"/>
        <v>5880.06640625</v>
      </c>
      <c r="AU120" s="19">
        <f t="shared" si="25"/>
        <v>5827.26171875</v>
      </c>
      <c r="AV120" s="52">
        <f t="shared" si="27"/>
        <v>0.52804687499999403</v>
      </c>
      <c r="AW120" s="52">
        <f t="shared" si="23"/>
        <v>8.2178679882407124E-2</v>
      </c>
    </row>
    <row r="121" spans="4:49" x14ac:dyDescent="0.25">
      <c r="D121" s="37">
        <f>+PAM!A94</f>
        <v>45413</v>
      </c>
      <c r="E121" s="225">
        <f>'Salida Stata'!E91</f>
        <v>6132.01318359375</v>
      </c>
      <c r="F121" s="225">
        <f>'Salida Stata'!K91</f>
        <v>6151.8037109375</v>
      </c>
      <c r="G121" s="225">
        <f>'Salida Stata'!P91</f>
        <v>6095.48876953125</v>
      </c>
      <c r="H121" s="225">
        <f>'Salida Stata'!W91</f>
        <v>6103.58447265625</v>
      </c>
      <c r="I121" s="225">
        <f>'Salida Stata'!AC91</f>
        <v>6121.9892578125</v>
      </c>
      <c r="J121" s="225">
        <f>'Salida Stata'!AI91</f>
        <v>6107.01123046875</v>
      </c>
      <c r="K121" s="225">
        <f>'Salida Stata'!AO91</f>
        <v>6106.4267578125</v>
      </c>
      <c r="L121" s="225">
        <f>'Salida Stata'!AU91</f>
        <v>6096.08056640625</v>
      </c>
      <c r="M121" s="225">
        <f>'Salida Stata'!BA91</f>
        <v>6069.76416015625</v>
      </c>
      <c r="N121" s="225">
        <f>'Salida Stata'!BG91</f>
        <v>6052.8173828125</v>
      </c>
      <c r="O121" s="19" cm="1">
        <f t="array" ref="O121">+SUMPRODUCT($E$30:$N$30/100,$E121:$N121)/$D$14*100</f>
        <v>6158.2824972768885</v>
      </c>
      <c r="Q121" s="24">
        <f t="shared" si="33"/>
        <v>4.2847607482111583E-2</v>
      </c>
      <c r="R121" s="24">
        <f t="shared" si="33"/>
        <v>4.0958453270949713E-2</v>
      </c>
      <c r="S121" s="24">
        <f t="shared" si="33"/>
        <v>4.4537048146952474E-2</v>
      </c>
      <c r="T121" s="24">
        <f t="shared" si="33"/>
        <v>4.1350131037857007E-2</v>
      </c>
      <c r="U121" s="24">
        <f t="shared" si="33"/>
        <v>3.9946052810019061E-2</v>
      </c>
      <c r="V121" s="24">
        <f t="shared" si="30"/>
        <v>4.0113681724436079E-2</v>
      </c>
      <c r="W121" s="24">
        <f t="shared" si="30"/>
        <v>3.9424270572285147E-2</v>
      </c>
      <c r="X121" s="24">
        <f t="shared" si="30"/>
        <v>4.0105913615738009E-2</v>
      </c>
      <c r="Y121" s="24">
        <f t="shared" si="30"/>
        <v>3.9417916862467095E-2</v>
      </c>
      <c r="Z121" s="24">
        <f t="shared" si="30"/>
        <v>3.8706973351950946E-2</v>
      </c>
      <c r="AA121" s="24">
        <f t="shared" si="29"/>
        <v>4.0305737896270566E-2</v>
      </c>
      <c r="AB121" s="24">
        <f>+PAM!Y94</f>
        <v>4.0159755268524888E-2</v>
      </c>
      <c r="AD121" s="24">
        <f t="shared" si="31"/>
        <v>2.737725117728762</v>
      </c>
      <c r="AE121" s="24">
        <f t="shared" si="31"/>
        <v>2.7442060754184965</v>
      </c>
      <c r="AF121" s="24">
        <f t="shared" si="31"/>
        <v>2.7914772133211452</v>
      </c>
      <c r="AG121" s="24">
        <f t="shared" si="31"/>
        <v>2.7328225098006014</v>
      </c>
      <c r="AH121" s="24">
        <f t="shared" si="31"/>
        <v>2.7514324442612952</v>
      </c>
      <c r="AI121" s="24">
        <f t="shared" si="31"/>
        <v>2.7470044679921224</v>
      </c>
      <c r="AJ121" s="24">
        <f t="shared" si="31"/>
        <v>2.757747730294394</v>
      </c>
      <c r="AK121" s="24">
        <f t="shared" si="31"/>
        <v>2.7458705414404028</v>
      </c>
      <c r="AL121" s="24">
        <f t="shared" si="31"/>
        <v>2.7446384920323226</v>
      </c>
      <c r="AM121" s="24">
        <f t="shared" si="31"/>
        <v>2.7512702275606244</v>
      </c>
      <c r="AN121" s="24">
        <f t="shared" si="31"/>
        <v>2.7501645384527635</v>
      </c>
      <c r="AO121" s="24">
        <f>+PAM!AV94</f>
        <v>2.7570902394106813</v>
      </c>
      <c r="AQ121" s="24">
        <f t="shared" si="26"/>
        <v>4.1406341301606364E-3</v>
      </c>
      <c r="AR121" s="24">
        <f t="shared" si="32"/>
        <v>-1.3545109831862412E-2</v>
      </c>
      <c r="AS121" s="35">
        <f t="shared" si="34"/>
        <v>45413</v>
      </c>
      <c r="AT121" s="19">
        <f t="shared" si="34"/>
        <v>6132.01318359375</v>
      </c>
      <c r="AU121" s="19">
        <f t="shared" si="25"/>
        <v>6052.8173828125</v>
      </c>
      <c r="AV121" s="52">
        <f t="shared" si="27"/>
        <v>0.79195800781250369</v>
      </c>
      <c r="AW121" s="52">
        <f t="shared" si="23"/>
        <v>0.14280571553146615</v>
      </c>
    </row>
    <row r="122" spans="4:49" x14ac:dyDescent="0.25">
      <c r="D122" s="37">
        <f>+PAM!A95</f>
        <v>45444</v>
      </c>
      <c r="E122" s="225">
        <f>'Salida Stata'!E92</f>
        <v>6415.8193359375</v>
      </c>
      <c r="F122" s="225">
        <f>'Salida Stata'!K92</f>
        <v>6439.8642578125</v>
      </c>
      <c r="G122" s="225">
        <f>'Salida Stata'!P92</f>
        <v>6341.66162109375</v>
      </c>
      <c r="H122" s="225">
        <f>'Salida Stata'!W92</f>
        <v>6388.86083984375</v>
      </c>
      <c r="I122" s="225">
        <f>'Salida Stata'!AC92</f>
        <v>6414.8544921875</v>
      </c>
      <c r="J122" s="225">
        <f>'Salida Stata'!AI92</f>
        <v>6399.35595703125</v>
      </c>
      <c r="K122" s="225">
        <f>'Salida Stata'!AO92</f>
        <v>6404.30224609375</v>
      </c>
      <c r="L122" s="225">
        <f>'Salida Stata'!AU92</f>
        <v>6384.90478515625</v>
      </c>
      <c r="M122" s="225">
        <f>'Salida Stata'!BA92</f>
        <v>6366.90771484375</v>
      </c>
      <c r="N122" s="225">
        <f>'Salida Stata'!BG92</f>
        <v>6345.84130859375</v>
      </c>
      <c r="O122" s="19" cm="1">
        <f t="array" ref="O122">+SUMPRODUCT($E$30:$N$30/100,$E122:$N122)/$D$14*100</f>
        <v>6450.0320263596395</v>
      </c>
      <c r="Q122" s="24">
        <f t="shared" si="33"/>
        <v>4.6282704202769143E-2</v>
      </c>
      <c r="R122" s="24">
        <f t="shared" si="33"/>
        <v>4.6825380069075884E-2</v>
      </c>
      <c r="S122" s="24">
        <f t="shared" si="33"/>
        <v>4.0386072531708006E-2</v>
      </c>
      <c r="T122" s="24">
        <f t="shared" si="33"/>
        <v>4.673915278235663E-2</v>
      </c>
      <c r="U122" s="24">
        <f t="shared" si="33"/>
        <v>4.783824702097661E-2</v>
      </c>
      <c r="V122" s="24">
        <f t="shared" si="30"/>
        <v>4.7870343696758022E-2</v>
      </c>
      <c r="W122" s="24">
        <f t="shared" si="30"/>
        <v>4.8780653579468813E-2</v>
      </c>
      <c r="X122" s="24">
        <f t="shared" si="30"/>
        <v>4.7378674806502374E-2</v>
      </c>
      <c r="Y122" s="24">
        <f t="shared" si="30"/>
        <v>4.895471172307464E-2</v>
      </c>
      <c r="Z122" s="24">
        <f t="shared" si="30"/>
        <v>4.8411162480024084E-2</v>
      </c>
      <c r="AA122" s="24">
        <f t="shared" si="29"/>
        <v>4.7375145458455226E-2</v>
      </c>
      <c r="AB122" s="24">
        <f>+PAM!Y95</f>
        <v>4.7383298204336288E-2</v>
      </c>
      <c r="AD122" s="24">
        <f t="shared" si="31"/>
        <v>2.7094999983061125</v>
      </c>
      <c r="AE122" s="24">
        <f t="shared" si="31"/>
        <v>2.7117065091008818</v>
      </c>
      <c r="AF122" s="24">
        <f t="shared" si="31"/>
        <v>2.7429694083969176</v>
      </c>
      <c r="AG122" s="24">
        <f t="shared" si="31"/>
        <v>2.6957293542995653</v>
      </c>
      <c r="AH122" s="24">
        <f t="shared" si="31"/>
        <v>2.7135188497314351</v>
      </c>
      <c r="AI122" s="24">
        <f t="shared" si="31"/>
        <v>2.7093158845409051</v>
      </c>
      <c r="AJ122" s="24">
        <f t="shared" si="31"/>
        <v>2.7202497097811982</v>
      </c>
      <c r="AK122" s="24">
        <f t="shared" si="31"/>
        <v>2.7021386349354963</v>
      </c>
      <c r="AL122" s="24">
        <f t="shared" si="31"/>
        <v>2.7019435418865001</v>
      </c>
      <c r="AM122" s="24">
        <f t="shared" si="31"/>
        <v>2.7020282519905163</v>
      </c>
      <c r="AN122" s="24">
        <f t="shared" si="31"/>
        <v>2.7092385950359348</v>
      </c>
      <c r="AO122" s="24">
        <f>+PAM!AV95</f>
        <v>2.7163313815293639</v>
      </c>
      <c r="AQ122" s="24">
        <f t="shared" si="26"/>
        <v>-2.128458277254941E-3</v>
      </c>
      <c r="AR122" s="24">
        <f t="shared" si="32"/>
        <v>7.4717463155962172E-3</v>
      </c>
      <c r="AS122" s="35">
        <f t="shared" si="34"/>
        <v>45444</v>
      </c>
      <c r="AT122" s="19">
        <f t="shared" si="34"/>
        <v>6415.8193359375</v>
      </c>
      <c r="AU122" s="19">
        <f t="shared" si="25"/>
        <v>6345.84130859375</v>
      </c>
      <c r="AV122" s="52">
        <f t="shared" si="27"/>
        <v>0.69978027343750426</v>
      </c>
      <c r="AW122" s="52">
        <f t="shared" si="23"/>
        <v>0.1189241179397964</v>
      </c>
    </row>
    <row r="123" spans="4:49" x14ac:dyDescent="0.25">
      <c r="D123" s="37">
        <f>+PAM!A96</f>
        <v>45474</v>
      </c>
      <c r="E123" s="225">
        <f>'Salida Stata'!E93</f>
        <v>6654.22119140625</v>
      </c>
      <c r="F123" s="225">
        <f>'Salida Stata'!K93</f>
        <v>6682.0859375</v>
      </c>
      <c r="G123" s="225">
        <f>'Salida Stata'!P93</f>
        <v>6586.6728515625</v>
      </c>
      <c r="H123" s="225">
        <f>'Salida Stata'!W93</f>
        <v>6634.26416015625</v>
      </c>
      <c r="I123" s="225">
        <f>'Salida Stata'!AC93</f>
        <v>6667.5517578125</v>
      </c>
      <c r="J123" s="225">
        <f>'Salida Stata'!AI93</f>
        <v>6650.43505859375</v>
      </c>
      <c r="K123" s="225">
        <f>'Salida Stata'!AO93</f>
        <v>6659.16015625</v>
      </c>
      <c r="L123" s="225">
        <f>'Salida Stata'!AU93</f>
        <v>6637.23779296875</v>
      </c>
      <c r="M123" s="225">
        <f>'Salida Stata'!BA93</f>
        <v>6628.32666015625</v>
      </c>
      <c r="N123" s="225">
        <f>'Salida Stata'!BG93</f>
        <v>6609.18603515625</v>
      </c>
      <c r="O123" s="19" cm="1">
        <f t="array" ref="O123">+SUMPRODUCT($E$30:$N$30/100,$E123:$N123)/$D$14*100</f>
        <v>6705.8265891185511</v>
      </c>
      <c r="Q123" s="24">
        <f t="shared" ref="Q123:Q135" si="35">+E123/E122-1</f>
        <v>3.7158442746878517E-2</v>
      </c>
      <c r="R123" s="24">
        <f t="shared" ref="R123:R135" si="36">+F123/F122-1</f>
        <v>3.7612854866257317E-2</v>
      </c>
      <c r="S123" s="24">
        <f t="shared" ref="S123:S135" si="37">+G123/G122-1</f>
        <v>3.8635178776141199E-2</v>
      </c>
      <c r="T123" s="24">
        <f t="shared" ref="T123:T135" si="38">+H123/H122-1</f>
        <v>3.8411123119485913E-2</v>
      </c>
      <c r="U123" s="24">
        <f t="shared" ref="U123:U135" si="39">+I123/I122-1</f>
        <v>3.9392517154169804E-2</v>
      </c>
      <c r="V123" s="24">
        <f t="shared" ref="V123:V135" si="40">+J123/J122-1</f>
        <v>3.9235057910261828E-2</v>
      </c>
      <c r="W123" s="24">
        <f t="shared" ref="W123:W135" si="41">+K123/K122-1</f>
        <v>3.9794797366363932E-2</v>
      </c>
      <c r="X123" s="24">
        <f t="shared" ref="X123:X135" si="42">+L123/L122-1</f>
        <v>3.952024600259163E-2</v>
      </c>
      <c r="Y123" s="24">
        <f t="shared" ref="Y123:Y135" si="43">+M123/M122-1</f>
        <v>4.1059012792509897E-2</v>
      </c>
      <c r="Z123" s="24">
        <f t="shared" ref="Z123:Z135" si="44">+N123/N122-1</f>
        <v>4.1498788538230524E-2</v>
      </c>
      <c r="AA123" s="24">
        <f t="shared" ref="AA123:AA135" si="45">+O123/O122-1</f>
        <v>3.9657874831247941E-2</v>
      </c>
      <c r="AB123" s="24">
        <f>+PAM!Y96</f>
        <v>3.9311732680217704E-2</v>
      </c>
      <c r="AD123" s="24">
        <f t="shared" ref="AD123:AD135" si="46">+E123/E111-1</f>
        <v>2.6240244600499811</v>
      </c>
      <c r="AE123" s="24">
        <f t="shared" ref="AE123:AE135" si="47">+F123/F111-1</f>
        <v>2.6269819241428483</v>
      </c>
      <c r="AF123" s="24">
        <f t="shared" ref="AF123:AF135" si="48">+G123/G111-1</f>
        <v>2.6670204469701631</v>
      </c>
      <c r="AG123" s="24">
        <f t="shared" ref="AG123:AG135" si="49">+H123/H111-1</f>
        <v>2.6091450450460023</v>
      </c>
      <c r="AH123" s="24">
        <f t="shared" ref="AH123:AH135" si="50">+I123/I111-1</f>
        <v>2.6271882678515088</v>
      </c>
      <c r="AI123" s="24">
        <f t="shared" ref="AI123:AI135" si="51">+J123/J111-1</f>
        <v>2.6232552642760658</v>
      </c>
      <c r="AJ123" s="24">
        <f t="shared" ref="AJ123:AJ135" si="52">+K123/K111-1</f>
        <v>2.6340526494181447</v>
      </c>
      <c r="AK123" s="24">
        <f t="shared" ref="AK123:AK135" si="53">+L123/L111-1</f>
        <v>2.6149804382275827</v>
      </c>
      <c r="AL123" s="24">
        <f t="shared" ref="AL123:AL135" si="54">+M123/M111-1</f>
        <v>2.6153140955581291</v>
      </c>
      <c r="AM123" s="24">
        <f t="shared" ref="AM123:AM135" si="55">+N123/N111-1</f>
        <v>2.6131007475589985</v>
      </c>
      <c r="AN123" s="24">
        <f t="shared" ref="AN123:AN135" si="56">+O123/O111-1</f>
        <v>2.6232503072478881</v>
      </c>
      <c r="AO123" s="24">
        <f>+PAM!AV96</f>
        <v>2.6289013562830217</v>
      </c>
      <c r="AQ123" s="24">
        <f t="shared" ref="AQ123:AQ135" si="57">+Q123-Z123</f>
        <v>-4.3403457913520072E-3</v>
      </c>
      <c r="AR123" s="24">
        <f t="shared" ref="AR123:AR135" si="58">+AD123-AM123</f>
        <v>1.0923712490982673E-2</v>
      </c>
      <c r="AS123" s="35">
        <f t="shared" si="34"/>
        <v>45474</v>
      </c>
      <c r="AT123" s="19">
        <f t="shared" si="34"/>
        <v>6654.22119140625</v>
      </c>
      <c r="AU123" s="19">
        <f t="shared" si="25"/>
        <v>6609.18603515625</v>
      </c>
      <c r="AV123" s="52">
        <f t="shared" si="27"/>
        <v>0.45035156250000341</v>
      </c>
      <c r="AW123" s="52">
        <f t="shared" si="23"/>
        <v>5.8155858968319762E-2</v>
      </c>
    </row>
    <row r="124" spans="4:49" x14ac:dyDescent="0.25">
      <c r="D124" s="37">
        <f>+PAM!A97</f>
        <v>45505</v>
      </c>
      <c r="E124" s="225">
        <f>'Salida Stata'!E94</f>
        <v>6909.06201171875</v>
      </c>
      <c r="F124" s="225">
        <f>'Salida Stata'!K94</f>
        <v>6939.96826171875</v>
      </c>
      <c r="G124" s="225">
        <f>'Salida Stata'!P94</f>
        <v>6842.41943359375</v>
      </c>
      <c r="H124" s="225">
        <f>'Salida Stata'!W94</f>
        <v>6889.2314453125</v>
      </c>
      <c r="I124" s="225">
        <f>'Salida Stata'!AC94</f>
        <v>6926.1796875</v>
      </c>
      <c r="J124" s="225">
        <f>'Salida Stata'!AI94</f>
        <v>6910.06884765625</v>
      </c>
      <c r="K124" s="225">
        <f>'Salida Stata'!AO94</f>
        <v>6921.35498046875</v>
      </c>
      <c r="L124" s="225">
        <f>'Salida Stata'!AU94</f>
        <v>6896.69189453125</v>
      </c>
      <c r="M124" s="225">
        <f>'Salida Stata'!BA94</f>
        <v>6890.61181640625</v>
      </c>
      <c r="N124" s="225">
        <f>'Salida Stata'!BG94</f>
        <v>6870.75732421875</v>
      </c>
      <c r="O124" s="19" cm="1">
        <f t="array" ref="O124">+SUMPRODUCT($E$30:$N$30/100,$E124:$N124)/$D$14*100</f>
        <v>6967.9871240803832</v>
      </c>
      <c r="Q124" s="24">
        <f t="shared" si="35"/>
        <v>3.8297617855207466E-2</v>
      </c>
      <c r="R124" s="24">
        <f t="shared" si="36"/>
        <v>3.8593087043599539E-2</v>
      </c>
      <c r="S124" s="24">
        <f t="shared" si="37"/>
        <v>3.8827885913687243E-2</v>
      </c>
      <c r="T124" s="24">
        <f t="shared" si="38"/>
        <v>3.8431886189808528E-2</v>
      </c>
      <c r="U124" s="24">
        <f t="shared" si="39"/>
        <v>3.8789039677788795E-2</v>
      </c>
      <c r="V124" s="24">
        <f t="shared" si="40"/>
        <v>3.9040120950733836E-2</v>
      </c>
      <c r="W124" s="24">
        <f t="shared" si="41"/>
        <v>3.9373557335554477E-2</v>
      </c>
      <c r="X124" s="24">
        <f t="shared" si="42"/>
        <v>3.9090674412382231E-2</v>
      </c>
      <c r="Y124" s="24">
        <f t="shared" si="43"/>
        <v>3.957034251595215E-2</v>
      </c>
      <c r="Z124" s="24">
        <f t="shared" si="44"/>
        <v>3.957692939359303E-2</v>
      </c>
      <c r="AA124" s="24">
        <f t="shared" si="45"/>
        <v>3.9094439958712313E-2</v>
      </c>
      <c r="AB124" s="24">
        <f>+PAM!Y97</f>
        <v>3.9070591237260421E-2</v>
      </c>
      <c r="AD124" s="24">
        <f t="shared" si="46"/>
        <v>2.3421480150373242</v>
      </c>
      <c r="AE124" s="24">
        <f t="shared" si="47"/>
        <v>2.3470400604739718</v>
      </c>
      <c r="AF124" s="24">
        <f t="shared" si="48"/>
        <v>2.389162029021715</v>
      </c>
      <c r="AG124" s="24">
        <f t="shared" si="49"/>
        <v>2.3391006318169048</v>
      </c>
      <c r="AH124" s="24">
        <f t="shared" si="50"/>
        <v>2.357321908744511</v>
      </c>
      <c r="AI124" s="24">
        <f t="shared" si="51"/>
        <v>2.3542898513316417</v>
      </c>
      <c r="AJ124" s="24">
        <f t="shared" si="52"/>
        <v>2.3677490752902663</v>
      </c>
      <c r="AK124" s="24">
        <f t="shared" si="53"/>
        <v>2.3513570523371596</v>
      </c>
      <c r="AL124" s="24">
        <f t="shared" si="54"/>
        <v>2.357269387125875</v>
      </c>
      <c r="AM124" s="24">
        <f t="shared" si="55"/>
        <v>2.3574687473716298</v>
      </c>
      <c r="AN124" s="24">
        <f t="shared" si="56"/>
        <v>2.3568325041914417</v>
      </c>
      <c r="AO124" s="24">
        <f>+PAM!AV97</f>
        <v>2.3595069397262938</v>
      </c>
      <c r="AQ124" s="24">
        <f t="shared" si="57"/>
        <v>-1.2793115383855636E-3</v>
      </c>
      <c r="AR124" s="24">
        <f t="shared" si="58"/>
        <v>-1.5320732334305642E-2</v>
      </c>
      <c r="AS124" s="35">
        <f t="shared" si="34"/>
        <v>45505</v>
      </c>
      <c r="AT124" s="19">
        <f t="shared" si="34"/>
        <v>6909.06201171875</v>
      </c>
      <c r="AU124" s="19">
        <f t="shared" si="25"/>
        <v>6870.75732421875</v>
      </c>
      <c r="AV124" s="52">
        <f t="shared" si="27"/>
        <v>0.38304687500000512</v>
      </c>
      <c r="AW124" s="52">
        <f t="shared" si="23"/>
        <v>4.0371863284743625E-2</v>
      </c>
    </row>
    <row r="125" spans="4:49" x14ac:dyDescent="0.25">
      <c r="D125" s="37">
        <f>+PAM!A98</f>
        <v>45536</v>
      </c>
      <c r="E125" s="225">
        <f>'Salida Stata'!E95</f>
        <v>7126.70458984375</v>
      </c>
      <c r="F125" s="225">
        <f>'Salida Stata'!K95</f>
        <v>7161.7216796875</v>
      </c>
      <c r="G125" s="225">
        <f>'Salida Stata'!P95</f>
        <v>7091.95166015625</v>
      </c>
      <c r="H125" s="225">
        <f>'Salida Stata'!W95</f>
        <v>7109.486328125</v>
      </c>
      <c r="I125" s="225">
        <f>'Salida Stata'!AC95</f>
        <v>7151.9970703125</v>
      </c>
      <c r="J125" s="225">
        <f>'Salida Stata'!AI95</f>
        <v>7134.25439453125</v>
      </c>
      <c r="K125" s="225">
        <f>'Salida Stata'!AO95</f>
        <v>7148.1328125</v>
      </c>
      <c r="L125" s="225">
        <f>'Salida Stata'!AU95</f>
        <v>7119.02685546875</v>
      </c>
      <c r="M125" s="225">
        <f>'Salida Stata'!BA95</f>
        <v>7118.482421875</v>
      </c>
      <c r="N125" s="225">
        <f>'Salida Stata'!BG95</f>
        <v>7093.974609375</v>
      </c>
      <c r="O125" s="19" cm="1">
        <f t="array" ref="O125">+SUMPRODUCT($E$30:$N$30/100,$E125:$N125)/$D$14*100</f>
        <v>7196.1585035649805</v>
      </c>
      <c r="Q125" s="24">
        <f t="shared" si="35"/>
        <v>3.150103121897696E-2</v>
      </c>
      <c r="R125" s="24">
        <f t="shared" si="36"/>
        <v>3.1953088199546231E-2</v>
      </c>
      <c r="S125" s="24">
        <f t="shared" si="37"/>
        <v>3.646842012306184E-2</v>
      </c>
      <c r="T125" s="24">
        <f t="shared" si="38"/>
        <v>3.1970893206435091E-2</v>
      </c>
      <c r="U125" s="24">
        <f t="shared" si="39"/>
        <v>3.2603454285201838E-2</v>
      </c>
      <c r="V125" s="24">
        <f t="shared" si="40"/>
        <v>3.244331595206007E-2</v>
      </c>
      <c r="W125" s="24">
        <f t="shared" si="41"/>
        <v>3.276494742303937E-2</v>
      </c>
      <c r="X125" s="24">
        <f t="shared" si="42"/>
        <v>3.2237914109777943E-2</v>
      </c>
      <c r="Y125" s="24">
        <f t="shared" si="43"/>
        <v>3.3069720300626937E-2</v>
      </c>
      <c r="Z125" s="24">
        <f t="shared" si="44"/>
        <v>3.2488017641000289E-2</v>
      </c>
      <c r="AA125" s="24">
        <f t="shared" si="45"/>
        <v>3.2745666061303247E-2</v>
      </c>
      <c r="AB125" s="24">
        <f>+PAM!Y98</f>
        <v>3.214110305376594E-2</v>
      </c>
      <c r="AD125" s="24">
        <f t="shared" si="46"/>
        <v>2.0352142675850127</v>
      </c>
      <c r="AE125" s="24">
        <f t="shared" si="47"/>
        <v>2.0464963758584704</v>
      </c>
      <c r="AF125" s="24">
        <f t="shared" si="48"/>
        <v>2.1257131641861005</v>
      </c>
      <c r="AG125" s="24">
        <f t="shared" si="49"/>
        <v>2.042383753925157</v>
      </c>
      <c r="AH125" s="24">
        <f t="shared" si="50"/>
        <v>2.0666671272752626</v>
      </c>
      <c r="AI125" s="24">
        <f t="shared" si="51"/>
        <v>2.0620715396604612</v>
      </c>
      <c r="AJ125" s="24">
        <f t="shared" si="52"/>
        <v>2.0795284250065</v>
      </c>
      <c r="AK125" s="24">
        <f t="shared" si="53"/>
        <v>2.0608699832709654</v>
      </c>
      <c r="AL125" s="24">
        <f t="shared" si="54"/>
        <v>2.0748417775916108</v>
      </c>
      <c r="AM125" s="24">
        <f t="shared" si="55"/>
        <v>2.0725076582916273</v>
      </c>
      <c r="AN125" s="24">
        <f t="shared" si="56"/>
        <v>2.0684186258515695</v>
      </c>
      <c r="AO125" s="24">
        <f>+PAM!AV98</f>
        <v>2.0664349169563541</v>
      </c>
      <c r="AQ125" s="24">
        <f t="shared" si="57"/>
        <v>-9.869864220233282E-4</v>
      </c>
      <c r="AR125" s="24">
        <f t="shared" si="58"/>
        <v>-3.7293390706614638E-2</v>
      </c>
      <c r="AS125" s="35">
        <f t="shared" si="34"/>
        <v>45536</v>
      </c>
      <c r="AT125" s="19">
        <f t="shared" si="34"/>
        <v>7126.70458984375</v>
      </c>
      <c r="AU125" s="19">
        <f t="shared" si="25"/>
        <v>7093.974609375</v>
      </c>
      <c r="AV125" s="52">
        <f t="shared" si="27"/>
        <v>0.32729980468749886</v>
      </c>
      <c r="AW125" s="52">
        <f t="shared" si="23"/>
        <v>2.5593982034738616E-2</v>
      </c>
    </row>
    <row r="126" spans="4:49" x14ac:dyDescent="0.25">
      <c r="D126" s="37">
        <f>+PAM!A99</f>
        <v>45566</v>
      </c>
      <c r="E126" s="225">
        <f>'Salida Stata'!E96</f>
        <v>7302.4130859375</v>
      </c>
      <c r="F126" s="225">
        <f>'Salida Stata'!K96</f>
        <v>7340.3173828125</v>
      </c>
      <c r="G126" s="225">
        <f>'Salida Stata'!P96</f>
        <v>7280.0673828125</v>
      </c>
      <c r="H126" s="225">
        <f>'Salida Stata'!W96</f>
        <v>7290.0556640625</v>
      </c>
      <c r="I126" s="225">
        <f>'Salida Stata'!AC96</f>
        <v>7338.58154296875</v>
      </c>
      <c r="J126" s="225">
        <f>'Salida Stata'!AI96</f>
        <v>7319.0625</v>
      </c>
      <c r="K126" s="225">
        <f>'Salida Stata'!AO96</f>
        <v>7334.5712890625</v>
      </c>
      <c r="L126" s="225">
        <f>'Salida Stata'!AU96</f>
        <v>7303.58203125</v>
      </c>
      <c r="M126" s="225">
        <f>'Salida Stata'!BA96</f>
        <v>7311.2265625</v>
      </c>
      <c r="N126" s="225">
        <f>'Salida Stata'!BG96</f>
        <v>7285.0498046875</v>
      </c>
      <c r="O126" s="19" cm="1">
        <f t="array" ref="O126">+SUMPRODUCT($E$30:$N$30/100,$E126:$N126)/$D$14*100</f>
        <v>7384.4363740493545</v>
      </c>
      <c r="Q126" s="24">
        <f t="shared" si="35"/>
        <v>2.4654943091671155E-2</v>
      </c>
      <c r="R126" s="24">
        <f t="shared" si="36"/>
        <v>2.4937537524188258E-2</v>
      </c>
      <c r="S126" s="24">
        <f t="shared" si="37"/>
        <v>2.6525240395125049E-2</v>
      </c>
      <c r="T126" s="24">
        <f t="shared" si="38"/>
        <v>2.5398366014598217E-2</v>
      </c>
      <c r="U126" s="24">
        <f t="shared" si="39"/>
        <v>2.6088443664322947E-2</v>
      </c>
      <c r="V126" s="24">
        <f t="shared" si="40"/>
        <v>2.5904333550316627E-2</v>
      </c>
      <c r="W126" s="24">
        <f t="shared" si="41"/>
        <v>2.6082122625991744E-2</v>
      </c>
      <c r="X126" s="24">
        <f t="shared" si="42"/>
        <v>2.5924214015217162E-2</v>
      </c>
      <c r="Y126" s="24">
        <f t="shared" si="43"/>
        <v>2.7076577450370509E-2</v>
      </c>
      <c r="Z126" s="24">
        <f t="shared" si="44"/>
        <v>2.6934857514148147E-2</v>
      </c>
      <c r="AA126" s="24">
        <f t="shared" si="45"/>
        <v>2.6163663625683231E-2</v>
      </c>
      <c r="AB126" s="24">
        <f>+PAM!Y99</f>
        <v>2.565394466137616E-2</v>
      </c>
      <c r="AD126" s="24">
        <f t="shared" si="46"/>
        <v>1.8726591148801108</v>
      </c>
      <c r="AE126" s="24">
        <f t="shared" si="47"/>
        <v>1.8848241310176781</v>
      </c>
      <c r="AF126" s="24">
        <f t="shared" si="48"/>
        <v>1.9500955741278991</v>
      </c>
      <c r="AG126" s="24">
        <f t="shared" si="49"/>
        <v>1.878036123608382</v>
      </c>
      <c r="AH126" s="24">
        <f t="shared" si="50"/>
        <v>1.9058586943660107</v>
      </c>
      <c r="AI126" s="24">
        <f t="shared" si="51"/>
        <v>1.9003220367793534</v>
      </c>
      <c r="AJ126" s="24">
        <f t="shared" si="52"/>
        <v>1.9187731757451481</v>
      </c>
      <c r="AK126" s="24">
        <f t="shared" si="53"/>
        <v>1.8959010892346493</v>
      </c>
      <c r="AL126" s="24">
        <f t="shared" si="54"/>
        <v>1.9141289613785357</v>
      </c>
      <c r="AM126" s="24">
        <f t="shared" si="55"/>
        <v>1.9089480119331004</v>
      </c>
      <c r="AN126" s="24">
        <f t="shared" si="56"/>
        <v>1.9051307849860812</v>
      </c>
      <c r="AO126" s="24">
        <f>+PAM!AV99</f>
        <v>1.9039467427484547</v>
      </c>
      <c r="AQ126" s="24">
        <f t="shared" si="57"/>
        <v>-2.2799144224769918E-3</v>
      </c>
      <c r="AR126" s="24">
        <f t="shared" si="58"/>
        <v>-3.6288897052989544E-2</v>
      </c>
      <c r="AS126" s="35">
        <f t="shared" si="34"/>
        <v>45566</v>
      </c>
      <c r="AT126" s="19">
        <f t="shared" si="34"/>
        <v>7302.4130859375</v>
      </c>
      <c r="AU126" s="19">
        <f t="shared" si="25"/>
        <v>7285.0498046875</v>
      </c>
      <c r="AV126" s="52">
        <f t="shared" si="27"/>
        <v>0.17363281250000284</v>
      </c>
      <c r="AW126" s="52">
        <f t="shared" si="23"/>
        <v>-1.2053735993379888E-2</v>
      </c>
    </row>
    <row r="127" spans="4:49" x14ac:dyDescent="0.25">
      <c r="D127" s="37">
        <f>+PAM!A100</f>
        <v>45597</v>
      </c>
      <c r="E127" s="225">
        <f>'Salida Stata'!E97</f>
        <v>7454.412109375</v>
      </c>
      <c r="F127" s="225">
        <f>'Salida Stata'!K97</f>
        <v>7496.69580078125</v>
      </c>
      <c r="G127" s="225">
        <f>'Salida Stata'!P97</f>
        <v>7451.7119140625</v>
      </c>
      <c r="H127" s="225">
        <f>'Salida Stata'!W97</f>
        <v>7453.84375</v>
      </c>
      <c r="I127" s="225">
        <f>'Salida Stata'!AC97</f>
        <v>7508.283203125</v>
      </c>
      <c r="J127" s="225">
        <f>'Salida Stata'!AI97</f>
        <v>7488.30859375</v>
      </c>
      <c r="K127" s="225">
        <f>'Salida Stata'!AO97</f>
        <v>7509.25341796875</v>
      </c>
      <c r="L127" s="225">
        <f>'Salida Stata'!AU97</f>
        <v>7476.6728515625</v>
      </c>
      <c r="M127" s="225">
        <f>'Salida Stata'!BA97</f>
        <v>7495.095703125</v>
      </c>
      <c r="N127" s="225">
        <f>'Salida Stata'!BG97</f>
        <v>7468.9638671875</v>
      </c>
      <c r="O127" s="19" cm="1">
        <f t="array" ref="O127">+SUMPRODUCT($E$30:$N$30/100,$E127:$N127)/$D$14*100</f>
        <v>7559.1508088159744</v>
      </c>
      <c r="Q127" s="24">
        <f t="shared" si="35"/>
        <v>2.0814903463926226E-2</v>
      </c>
      <c r="R127" s="24">
        <f t="shared" si="36"/>
        <v>2.1304040385898393E-2</v>
      </c>
      <c r="S127" s="24">
        <f t="shared" si="37"/>
        <v>2.3577327272441995E-2</v>
      </c>
      <c r="T127" s="24">
        <f t="shared" si="38"/>
        <v>2.2467329947138737E-2</v>
      </c>
      <c r="U127" s="24">
        <f t="shared" si="39"/>
        <v>2.3124586020147886E-2</v>
      </c>
      <c r="V127" s="24">
        <f t="shared" si="40"/>
        <v>2.3124012638230607E-2</v>
      </c>
      <c r="W127" s="24">
        <f t="shared" si="41"/>
        <v>2.3816269829804559E-2</v>
      </c>
      <c r="X127" s="24">
        <f t="shared" si="42"/>
        <v>2.3699442215051825E-2</v>
      </c>
      <c r="Y127" s="24">
        <f t="shared" si="43"/>
        <v>2.5148877422029647E-2</v>
      </c>
      <c r="Z127" s="24">
        <f t="shared" si="44"/>
        <v>2.5245409081714465E-2</v>
      </c>
      <c r="AA127" s="24">
        <f t="shared" si="45"/>
        <v>2.3659819912675628E-2</v>
      </c>
      <c r="AB127" s="24">
        <f>+PAM!Y100</f>
        <v>2.3129196004584962E-2</v>
      </c>
      <c r="AD127" s="24">
        <f t="shared" si="46"/>
        <v>1.5869285569950788</v>
      </c>
      <c r="AE127" s="24">
        <f t="shared" si="47"/>
        <v>1.6012879000692286</v>
      </c>
      <c r="AF127" s="24">
        <f t="shared" si="48"/>
        <v>1.6677596812905007</v>
      </c>
      <c r="AG127" s="24">
        <f t="shared" si="49"/>
        <v>1.6024222662262999</v>
      </c>
      <c r="AH127" s="24">
        <f t="shared" si="50"/>
        <v>1.6303117064368893</v>
      </c>
      <c r="AI127" s="24">
        <f t="shared" si="51"/>
        <v>1.6257701379149223</v>
      </c>
      <c r="AJ127" s="24">
        <f t="shared" si="52"/>
        <v>1.6463188493130931</v>
      </c>
      <c r="AK127" s="24">
        <f t="shared" si="53"/>
        <v>1.6264835931247248</v>
      </c>
      <c r="AL127" s="24">
        <f t="shared" si="54"/>
        <v>1.6497789240813723</v>
      </c>
      <c r="AM127" s="24">
        <f t="shared" si="55"/>
        <v>1.6463709070853012</v>
      </c>
      <c r="AN127" s="24">
        <f t="shared" si="56"/>
        <v>1.6329637015142482</v>
      </c>
      <c r="AO127" s="24">
        <f>+PAM!AV100</f>
        <v>1.6290893790104839</v>
      </c>
      <c r="AQ127" s="24">
        <f t="shared" si="57"/>
        <v>-4.4305056177882385E-3</v>
      </c>
      <c r="AR127" s="24">
        <f t="shared" si="58"/>
        <v>-5.9442350090222362E-2</v>
      </c>
      <c r="AS127" s="35">
        <f t="shared" ref="AS127:AS135" si="59">+D127</f>
        <v>45597</v>
      </c>
      <c r="AT127" s="19">
        <f t="shared" ref="AT127:AT135" si="60">+E127</f>
        <v>7454.412109375</v>
      </c>
      <c r="AU127" s="19">
        <f t="shared" ref="AU127:AU132" si="61">+N127</f>
        <v>7468.9638671875</v>
      </c>
      <c r="AV127" s="52">
        <f t="shared" si="27"/>
        <v>-0.14551757812500909</v>
      </c>
      <c r="AW127" s="52">
        <f t="shared" ref="AW127:AW145" si="62">+($AT127/$AT$82)-($AU127/$AU$82)</f>
        <v>-8.8694408536877489E-2</v>
      </c>
    </row>
    <row r="128" spans="4:49" x14ac:dyDescent="0.25">
      <c r="D128" s="37">
        <f>+PAM!A101</f>
        <v>45627</v>
      </c>
      <c r="E128" s="225">
        <f>'Salida Stata'!E98</f>
        <v>7639.79541015625</v>
      </c>
      <c r="F128" s="225">
        <f>'Salida Stata'!K98</f>
        <v>7682.02099609375</v>
      </c>
      <c r="G128" s="225">
        <f>'Salida Stata'!P98</f>
        <v>7659.943359375</v>
      </c>
      <c r="H128" s="225">
        <f>'Salida Stata'!W98</f>
        <v>7639.00537109375</v>
      </c>
      <c r="I128" s="225">
        <f>'Salida Stata'!AC98</f>
        <v>7699.31396484375</v>
      </c>
      <c r="J128" s="225">
        <f>'Salida Stata'!AI98</f>
        <v>7677.6953125</v>
      </c>
      <c r="K128" s="225">
        <f>'Salida Stata'!AO98</f>
        <v>7702.548828125</v>
      </c>
      <c r="L128" s="225">
        <f>'Salida Stata'!AU98</f>
        <v>7665.275390625</v>
      </c>
      <c r="M128" s="225">
        <f>'Salida Stata'!BA98</f>
        <v>7691.09423828125</v>
      </c>
      <c r="N128" s="225">
        <f>'Salida Stata'!BG98</f>
        <v>7657.50390625</v>
      </c>
      <c r="O128" s="19" cm="1">
        <f t="array" ref="O128">+SUMPRODUCT($E$30:$N$30/100,$E128:$N128)/$D$14*100</f>
        <v>7752.4399276099812</v>
      </c>
      <c r="Q128" s="24">
        <f t="shared" si="35"/>
        <v>2.4868936417950849E-2</v>
      </c>
      <c r="R128" s="24">
        <f t="shared" si="36"/>
        <v>2.472091708632318E-2</v>
      </c>
      <c r="S128" s="24">
        <f t="shared" si="37"/>
        <v>2.7944108375893562E-2</v>
      </c>
      <c r="T128" s="24">
        <f t="shared" si="38"/>
        <v>2.4841092368450779E-2</v>
      </c>
      <c r="U128" s="24">
        <f t="shared" si="39"/>
        <v>2.544266865682987E-2</v>
      </c>
      <c r="V128" s="24">
        <f t="shared" si="40"/>
        <v>2.5290987461183079E-2</v>
      </c>
      <c r="W128" s="24">
        <f t="shared" si="41"/>
        <v>2.5740962436254566E-2</v>
      </c>
      <c r="X128" s="24">
        <f t="shared" si="42"/>
        <v>2.5225463626255218E-2</v>
      </c>
      <c r="Y128" s="24">
        <f t="shared" si="43"/>
        <v>2.6150237824785982E-2</v>
      </c>
      <c r="Z128" s="24">
        <f t="shared" si="44"/>
        <v>2.5243131767016536E-2</v>
      </c>
      <c r="AA128" s="24">
        <f t="shared" si="45"/>
        <v>2.5570215978305555E-2</v>
      </c>
      <c r="AB128" s="24">
        <f>+PAM!Y101</f>
        <v>2.5260406247082701E-2</v>
      </c>
      <c r="AD128" s="24">
        <f t="shared" si="46"/>
        <v>1.1113909346746511</v>
      </c>
      <c r="AE128" s="24">
        <f t="shared" si="47"/>
        <v>1.1190356333110398</v>
      </c>
      <c r="AF128" s="24">
        <f t="shared" si="48"/>
        <v>1.1917802324374329</v>
      </c>
      <c r="AG128" s="24">
        <f t="shared" si="49"/>
        <v>1.1282074756621725</v>
      </c>
      <c r="AH128" s="24">
        <f t="shared" si="50"/>
        <v>1.1476737635637648</v>
      </c>
      <c r="AI128" s="24">
        <f t="shared" si="51"/>
        <v>1.1443196956370634</v>
      </c>
      <c r="AJ128" s="24">
        <f t="shared" si="52"/>
        <v>1.1610146185573886</v>
      </c>
      <c r="AK128" s="24">
        <f t="shared" si="53"/>
        <v>1.145949453909064</v>
      </c>
      <c r="AL128" s="24">
        <f t="shared" si="54"/>
        <v>1.1706504767128965</v>
      </c>
      <c r="AM128" s="24">
        <f t="shared" si="55"/>
        <v>1.163896157995401</v>
      </c>
      <c r="AN128" s="24">
        <f t="shared" si="56"/>
        <v>1.1524851828199516</v>
      </c>
      <c r="AO128" s="24">
        <f>+PAM!AV101</f>
        <v>1.144415309082794</v>
      </c>
      <c r="AQ128" s="24">
        <f t="shared" si="57"/>
        <v>-3.7419534906568686E-4</v>
      </c>
      <c r="AR128" s="24">
        <f t="shared" si="58"/>
        <v>-5.2505223320749916E-2</v>
      </c>
      <c r="AS128" s="35">
        <f t="shared" si="59"/>
        <v>45627</v>
      </c>
      <c r="AT128" s="19">
        <f t="shared" si="60"/>
        <v>7639.79541015625</v>
      </c>
      <c r="AU128" s="19">
        <f t="shared" si="61"/>
        <v>7657.50390625</v>
      </c>
      <c r="AV128" s="52">
        <f t="shared" si="27"/>
        <v>-0.17708496093749204</v>
      </c>
      <c r="AW128" s="52">
        <f t="shared" si="62"/>
        <v>-9.7514813784044918E-2</v>
      </c>
    </row>
    <row r="129" spans="4:49" x14ac:dyDescent="0.25">
      <c r="D129" s="37">
        <f>+PAM!A102</f>
        <v>45658</v>
      </c>
      <c r="E129" s="225">
        <f>'Salida Stata'!E99</f>
        <v>7816.0302734375</v>
      </c>
      <c r="F129" s="225">
        <f>'Salida Stata'!K99</f>
        <v>7855.95263671875</v>
      </c>
      <c r="G129" s="225">
        <f>'Salida Stata'!P99</f>
        <v>7799.20458984375</v>
      </c>
      <c r="H129" s="225">
        <f>'Salida Stata'!W99</f>
        <v>7814.39794921875</v>
      </c>
      <c r="I129" s="225">
        <f>'Salida Stata'!AC99</f>
        <v>7881.171875</v>
      </c>
      <c r="J129" s="225">
        <f>'Salida Stata'!AI99</f>
        <v>7858.6591796875</v>
      </c>
      <c r="K129" s="225">
        <f>'Salida Stata'!AO99</f>
        <v>7887.12060546875</v>
      </c>
      <c r="L129" s="225">
        <f>'Salida Stata'!AU99</f>
        <v>7845.89111328125</v>
      </c>
      <c r="M129" s="225">
        <f>'Salida Stata'!BA99</f>
        <v>7882.32861328125</v>
      </c>
      <c r="N129" s="225">
        <f>'Salida Stata'!BG99</f>
        <v>7844.03564453125</v>
      </c>
      <c r="O129" s="19" cm="1">
        <f t="array" ref="O129">+SUMPRODUCT($E$30:$N$30/100,$E129:$N129)/$D$14*100</f>
        <v>7933.9636286500381</v>
      </c>
      <c r="Q129" s="24">
        <f t="shared" si="35"/>
        <v>2.306800821484889E-2</v>
      </c>
      <c r="R129" s="24">
        <f t="shared" si="36"/>
        <v>2.2641390945617346E-2</v>
      </c>
      <c r="S129" s="24">
        <f t="shared" si="37"/>
        <v>1.8180451725965829E-2</v>
      </c>
      <c r="T129" s="24">
        <f t="shared" si="38"/>
        <v>2.296013284513343E-2</v>
      </c>
      <c r="U129" s="24">
        <f t="shared" si="39"/>
        <v>2.362001484634102E-2</v>
      </c>
      <c r="V129" s="24">
        <f t="shared" si="40"/>
        <v>2.357007667299249E-2</v>
      </c>
      <c r="W129" s="24">
        <f t="shared" si="41"/>
        <v>2.396242873135801E-2</v>
      </c>
      <c r="X129" s="24">
        <f t="shared" si="42"/>
        <v>2.3562848489064203E-2</v>
      </c>
      <c r="Y129" s="24">
        <f t="shared" si="43"/>
        <v>2.4864391083411874E-2</v>
      </c>
      <c r="Z129" s="24">
        <f t="shared" si="44"/>
        <v>2.4359339618358344E-2</v>
      </c>
      <c r="AA129" s="24">
        <f t="shared" si="45"/>
        <v>2.3415041294750027E-2</v>
      </c>
      <c r="AB129" s="24">
        <f>+PAM!Y102</f>
        <v>2.3480285665968603E-2</v>
      </c>
      <c r="AD129" s="24">
        <f t="shared" si="46"/>
        <v>0.78686621412393243</v>
      </c>
      <c r="AE129" s="24">
        <f t="shared" si="47"/>
        <v>0.79423595939040337</v>
      </c>
      <c r="AF129" s="24">
        <f t="shared" si="48"/>
        <v>0.87409982256045859</v>
      </c>
      <c r="AG129" s="24">
        <f t="shared" si="49"/>
        <v>0.79974703951666948</v>
      </c>
      <c r="AH129" s="24">
        <f t="shared" si="50"/>
        <v>0.81685192793664907</v>
      </c>
      <c r="AI129" s="24">
        <f t="shared" si="51"/>
        <v>0.81350887450684817</v>
      </c>
      <c r="AJ129" s="24">
        <f t="shared" si="52"/>
        <v>0.82682580533670147</v>
      </c>
      <c r="AK129" s="24">
        <f t="shared" si="53"/>
        <v>0.81173872124393154</v>
      </c>
      <c r="AL129" s="24">
        <f t="shared" si="54"/>
        <v>0.8362970998056436</v>
      </c>
      <c r="AM129" s="24">
        <f t="shared" si="55"/>
        <v>0.82277753540268095</v>
      </c>
      <c r="AN129" s="24">
        <f t="shared" si="56"/>
        <v>0.82053352098510235</v>
      </c>
      <c r="AO129" s="24">
        <f>+PAM!AV102</f>
        <v>0.81077100115074807</v>
      </c>
      <c r="AQ129" s="24">
        <f t="shared" si="57"/>
        <v>-1.2913314035094547E-3</v>
      </c>
      <c r="AR129" s="24">
        <f t="shared" si="58"/>
        <v>-3.591132127874852E-2</v>
      </c>
      <c r="AS129" s="35">
        <f t="shared" si="59"/>
        <v>45658</v>
      </c>
      <c r="AT129" s="19">
        <f t="shared" si="60"/>
        <v>7816.0302734375</v>
      </c>
      <c r="AU129" s="19">
        <f t="shared" si="61"/>
        <v>7844.03564453125</v>
      </c>
      <c r="AV129" s="52">
        <f t="shared" si="27"/>
        <v>-0.28005371093750853</v>
      </c>
      <c r="AW129" s="52">
        <f t="shared" si="62"/>
        <v>-0.12316743839164346</v>
      </c>
    </row>
    <row r="130" spans="4:49" x14ac:dyDescent="0.25">
      <c r="D130" s="37">
        <f>+PAM!A103</f>
        <v>45689</v>
      </c>
      <c r="E130" s="225">
        <f>'Salida Stata'!E100</f>
        <v>8021.81396484375</v>
      </c>
      <c r="F130" s="225">
        <f>'Salida Stata'!K100</f>
        <v>8058.12841796875</v>
      </c>
      <c r="G130" s="225">
        <f>'Salida Stata'!P100</f>
        <v>7984.05810546875</v>
      </c>
      <c r="H130" s="225">
        <f>'Salida Stata'!W100</f>
        <v>8010.71826171875</v>
      </c>
      <c r="I130" s="225">
        <f>'Salida Stata'!AC100</f>
        <v>8079.3642578125</v>
      </c>
      <c r="J130" s="225">
        <f>'Salida Stata'!AI100</f>
        <v>8056.4150390625</v>
      </c>
      <c r="K130" s="225">
        <f>'Salida Stata'!AO100</f>
        <v>8086.333984375</v>
      </c>
      <c r="L130" s="225">
        <f>'Salida Stata'!AU100</f>
        <v>8037.46142578125</v>
      </c>
      <c r="M130" s="225">
        <f>'Salida Stata'!BA100</f>
        <v>8075.56591796875</v>
      </c>
      <c r="N130" s="225">
        <f>'Salida Stata'!BG100</f>
        <v>8033.3544921875</v>
      </c>
      <c r="O130" s="19" cm="1">
        <f t="array" ref="O130">+SUMPRODUCT($E$30:$N$30/100,$E130:$N130)/$D$14*100</f>
        <v>8130.7681073226677</v>
      </c>
      <c r="Q130" s="24">
        <f t="shared" si="35"/>
        <v>2.6328415347314893E-2</v>
      </c>
      <c r="R130" s="24">
        <f t="shared" si="36"/>
        <v>2.5735361527643441E-2</v>
      </c>
      <c r="S130" s="24">
        <f t="shared" si="37"/>
        <v>2.3701585654737123E-2</v>
      </c>
      <c r="T130" s="24">
        <f t="shared" si="38"/>
        <v>2.5122896706281317E-2</v>
      </c>
      <c r="U130" s="24">
        <f t="shared" si="39"/>
        <v>2.5147577791215125E-2</v>
      </c>
      <c r="V130" s="24">
        <f t="shared" si="40"/>
        <v>2.5164071230642682E-2</v>
      </c>
      <c r="W130" s="24">
        <f t="shared" si="41"/>
        <v>2.5258061702279511E-2</v>
      </c>
      <c r="X130" s="24">
        <f t="shared" si="42"/>
        <v>2.4416641747132539E-2</v>
      </c>
      <c r="Y130" s="24">
        <f t="shared" si="43"/>
        <v>2.4515256108696981E-2</v>
      </c>
      <c r="Z130" s="24">
        <f t="shared" si="44"/>
        <v>2.4135388495874599E-2</v>
      </c>
      <c r="AA130" s="24">
        <f t="shared" si="45"/>
        <v>2.4805316470314587E-2</v>
      </c>
      <c r="AB130" s="24">
        <f>+PAM!Y103</f>
        <v>2.5051475634866094E-2</v>
      </c>
      <c r="AD130" s="24">
        <f t="shared" si="46"/>
        <v>0.64224853652658309</v>
      </c>
      <c r="AE130" s="24">
        <f t="shared" si="47"/>
        <v>0.64790156514754527</v>
      </c>
      <c r="AF130" s="24">
        <f t="shared" si="48"/>
        <v>0.67332232340693432</v>
      </c>
      <c r="AG130" s="24">
        <f t="shared" si="49"/>
        <v>0.6509893990585931</v>
      </c>
      <c r="AH130" s="24">
        <f t="shared" si="50"/>
        <v>0.66429271770385356</v>
      </c>
      <c r="AI130" s="24">
        <f t="shared" si="51"/>
        <v>0.66255413150728049</v>
      </c>
      <c r="AJ130" s="24">
        <f t="shared" si="52"/>
        <v>0.67336031865038382</v>
      </c>
      <c r="AK130" s="24">
        <f t="shared" si="53"/>
        <v>0.65901540639763301</v>
      </c>
      <c r="AL130" s="24">
        <f t="shared" si="54"/>
        <v>0.68038839595603595</v>
      </c>
      <c r="AM130" s="24">
        <f t="shared" si="55"/>
        <v>0.66795319275425258</v>
      </c>
      <c r="AN130" s="24">
        <f t="shared" si="56"/>
        <v>0.66490195865356072</v>
      </c>
      <c r="AO130" s="24">
        <f>+PAM!AV103</f>
        <v>0.65893242826288168</v>
      </c>
      <c r="AQ130" s="24">
        <f t="shared" si="57"/>
        <v>2.193026851440294E-3</v>
      </c>
      <c r="AR130" s="24">
        <f t="shared" si="58"/>
        <v>-2.5704656227669487E-2</v>
      </c>
      <c r="AS130" s="35">
        <f t="shared" si="59"/>
        <v>45689</v>
      </c>
      <c r="AT130" s="19">
        <f t="shared" si="60"/>
        <v>8021.81396484375</v>
      </c>
      <c r="AU130" s="19">
        <f t="shared" si="61"/>
        <v>8033.3544921875</v>
      </c>
      <c r="AV130" s="52">
        <f t="shared" si="27"/>
        <v>-0.11540527343750284</v>
      </c>
      <c r="AW130" s="52">
        <f t="shared" si="62"/>
        <v>-8.5697258958465028E-2</v>
      </c>
    </row>
    <row r="131" spans="4:49" x14ac:dyDescent="0.25">
      <c r="D131" s="37">
        <f>+PAM!A104</f>
        <v>45717</v>
      </c>
      <c r="E131" s="225">
        <f>'Salida Stata'!E101</f>
        <v>8338.46484375</v>
      </c>
      <c r="F131" s="225">
        <f>'Salida Stata'!K101</f>
        <v>8368.400390625</v>
      </c>
      <c r="G131" s="225">
        <f>'Salida Stata'!P101</f>
        <v>8329.3662109375</v>
      </c>
      <c r="H131" s="225">
        <f>'Salida Stata'!W101</f>
        <v>8305.4794921875</v>
      </c>
      <c r="I131" s="225">
        <f>'Salida Stata'!AC101</f>
        <v>8368.2412109375</v>
      </c>
      <c r="J131" s="225">
        <f>'Salida Stata'!AI101</f>
        <v>8347.3056640625</v>
      </c>
      <c r="K131" s="225">
        <f>'Salida Stata'!AO101</f>
        <v>8376.8740234375</v>
      </c>
      <c r="L131" s="225">
        <f>'Salida Stata'!AU101</f>
        <v>8315.880859375</v>
      </c>
      <c r="M131" s="225">
        <f>'Salida Stata'!BA101</f>
        <v>8353.6826171875</v>
      </c>
      <c r="N131" s="225">
        <f>'Salida Stata'!BG101</f>
        <v>8282.3388671875</v>
      </c>
      <c r="O131" s="19" cm="1">
        <f t="array" ref="O131">+SUMPRODUCT($E$30:$N$30/100,$E131:$N131)/$D$14*100</f>
        <v>8421.1387647742722</v>
      </c>
      <c r="Q131" s="24">
        <f t="shared" si="35"/>
        <v>3.9473725056950792E-2</v>
      </c>
      <c r="R131" s="24">
        <f t="shared" si="36"/>
        <v>3.8504222886840189E-2</v>
      </c>
      <c r="S131" s="24">
        <f t="shared" si="37"/>
        <v>4.324969844999349E-2</v>
      </c>
      <c r="T131" s="24">
        <f t="shared" si="38"/>
        <v>3.6795855357607765E-2</v>
      </c>
      <c r="U131" s="24">
        <f t="shared" si="39"/>
        <v>3.5754911389923372E-2</v>
      </c>
      <c r="V131" s="24">
        <f t="shared" si="40"/>
        <v>3.610670795751969E-2</v>
      </c>
      <c r="W131" s="24">
        <f t="shared" si="41"/>
        <v>3.5929759965876107E-2</v>
      </c>
      <c r="X131" s="24">
        <f t="shared" si="42"/>
        <v>3.4640220194485982E-2</v>
      </c>
      <c r="Y131" s="24">
        <f t="shared" si="43"/>
        <v>3.4439282899037416E-2</v>
      </c>
      <c r="Z131" s="24">
        <f t="shared" si="44"/>
        <v>3.0993823967576661E-2</v>
      </c>
      <c r="AA131" s="24">
        <f t="shared" si="45"/>
        <v>3.5712573968269101E-2</v>
      </c>
      <c r="AB131" s="24">
        <f>+PAM!Y104</f>
        <v>3.6107081302930055E-2</v>
      </c>
      <c r="AD131" s="24">
        <f t="shared" si="46"/>
        <v>0.53846907823435974</v>
      </c>
      <c r="AE131" s="24">
        <f t="shared" si="47"/>
        <v>0.53962905671771089</v>
      </c>
      <c r="AF131" s="24">
        <f t="shared" si="48"/>
        <v>0.56113738853752659</v>
      </c>
      <c r="AG131" s="24">
        <f t="shared" si="49"/>
        <v>0.53937758350358722</v>
      </c>
      <c r="AH131" s="24">
        <f t="shared" si="50"/>
        <v>0.54827445057225921</v>
      </c>
      <c r="AI131" s="24">
        <f t="shared" si="51"/>
        <v>0.54790480347818749</v>
      </c>
      <c r="AJ131" s="24">
        <f t="shared" si="52"/>
        <v>0.55479301463944419</v>
      </c>
      <c r="AK131" s="24">
        <f t="shared" si="53"/>
        <v>0.54348606279608314</v>
      </c>
      <c r="AL131" s="24">
        <f t="shared" si="54"/>
        <v>0.55954635136529585</v>
      </c>
      <c r="AM131" s="24">
        <f t="shared" si="55"/>
        <v>0.54773444113191316</v>
      </c>
      <c r="AN131" s="24">
        <f t="shared" si="56"/>
        <v>0.54916622500214762</v>
      </c>
      <c r="AO131" s="24">
        <f>+PAM!AV104</f>
        <v>0.54459416994768861</v>
      </c>
      <c r="AQ131" s="24">
        <f t="shared" si="57"/>
        <v>8.4799010893741311E-3</v>
      </c>
      <c r="AR131" s="24">
        <f t="shared" si="58"/>
        <v>-9.2653628975534197E-3</v>
      </c>
      <c r="AS131" s="35">
        <f t="shared" si="59"/>
        <v>45717</v>
      </c>
      <c r="AT131" s="19">
        <f t="shared" si="60"/>
        <v>8338.46484375</v>
      </c>
      <c r="AU131" s="19">
        <f t="shared" si="61"/>
        <v>8282.3388671875</v>
      </c>
      <c r="AV131" s="52">
        <f t="shared" si="27"/>
        <v>0.56125976562501023</v>
      </c>
      <c r="AW131" s="52">
        <f t="shared" si="62"/>
        <v>7.2146713604773538E-2</v>
      </c>
    </row>
    <row r="132" spans="4:49" x14ac:dyDescent="0.25">
      <c r="D132" s="37">
        <f>+PAM!A105</f>
        <v>45748</v>
      </c>
      <c r="E132" s="225">
        <f>'Salida Stata'!E102</f>
        <v>8582.1025390625</v>
      </c>
      <c r="F132" s="225">
        <f>'Salida Stata'!K102</f>
        <v>8605.57421875</v>
      </c>
      <c r="G132" s="225">
        <f>'Salida Stata'!P102</f>
        <v>8559.8046875</v>
      </c>
      <c r="H132" s="225">
        <f>'Salida Stata'!W102</f>
        <v>8544.380859375</v>
      </c>
      <c r="I132" s="225">
        <f>'Salida Stata'!AC102</f>
        <v>8603.716796875</v>
      </c>
      <c r="J132" s="225">
        <f>'Salida Stata'!AI102</f>
        <v>8582.8994140625</v>
      </c>
      <c r="K132" s="225">
        <f>'Salida Stata'!AO102</f>
        <v>8611.5185546875</v>
      </c>
      <c r="L132" s="225">
        <f>'Salida Stata'!AU102</f>
        <v>8548.45703125</v>
      </c>
      <c r="M132" s="225">
        <f>'Salida Stata'!BA102</f>
        <v>8588.2265625</v>
      </c>
      <c r="N132" s="225">
        <f>'Salida Stata'!BG102</f>
        <v>8515.1689453125</v>
      </c>
      <c r="O132" s="19" cm="1">
        <f t="array" ref="O132">+SUMPRODUCT($E$30:$N$30/100,$E132:$N132)/$D$14*100</f>
        <v>8658.4378855965024</v>
      </c>
      <c r="Q132" s="24">
        <f t="shared" si="35"/>
        <v>2.9218531213826004E-2</v>
      </c>
      <c r="R132" s="24">
        <f t="shared" si="36"/>
        <v>2.8341596607961428E-2</v>
      </c>
      <c r="S132" s="24">
        <f t="shared" si="37"/>
        <v>2.7665787615377635E-2</v>
      </c>
      <c r="T132" s="24">
        <f t="shared" si="38"/>
        <v>2.8764307637171527E-2</v>
      </c>
      <c r="U132" s="24">
        <f t="shared" si="39"/>
        <v>2.8139196756150842E-2</v>
      </c>
      <c r="V132" s="24">
        <f t="shared" si="40"/>
        <v>2.8223927514035685E-2</v>
      </c>
      <c r="W132" s="24">
        <f t="shared" si="41"/>
        <v>2.8010989611816139E-2</v>
      </c>
      <c r="X132" s="24">
        <f t="shared" si="42"/>
        <v>2.7967713319606125E-2</v>
      </c>
      <c r="Y132" s="24">
        <f t="shared" si="43"/>
        <v>2.8076712518372515E-2</v>
      </c>
      <c r="Z132" s="24">
        <f t="shared" si="44"/>
        <v>2.8111633906626743E-2</v>
      </c>
      <c r="AA132" s="24">
        <f t="shared" si="45"/>
        <v>2.8178982374077011E-2</v>
      </c>
      <c r="AB132" s="24">
        <f>+PAM!Y105</f>
        <v>2.8135134811694495E-2</v>
      </c>
      <c r="AD132" s="24">
        <f t="shared" si="46"/>
        <v>0.45952476488028604</v>
      </c>
      <c r="AE132" s="24">
        <f t="shared" si="47"/>
        <v>0.45616564656176362</v>
      </c>
      <c r="AF132" s="24">
        <f t="shared" si="48"/>
        <v>0.46682792127976858</v>
      </c>
      <c r="AG132" s="24">
        <f t="shared" si="49"/>
        <v>0.45778143440280461</v>
      </c>
      <c r="AH132" s="24">
        <f t="shared" si="50"/>
        <v>0.46151862501021257</v>
      </c>
      <c r="AI132" s="24">
        <f t="shared" si="51"/>
        <v>0.46179379282815525</v>
      </c>
      <c r="AJ132" s="24">
        <f t="shared" si="52"/>
        <v>0.46583619966847367</v>
      </c>
      <c r="AK132" s="24">
        <f t="shared" si="53"/>
        <v>0.45852742817911007</v>
      </c>
      <c r="AL132" s="24">
        <f t="shared" si="54"/>
        <v>0.47069248946022646</v>
      </c>
      <c r="AM132" s="24">
        <f t="shared" si="55"/>
        <v>0.46126420200311169</v>
      </c>
      <c r="AN132" s="24">
        <f t="shared" si="56"/>
        <v>0.46265174057660685</v>
      </c>
      <c r="AO132" s="24">
        <f>+PAM!AV105</f>
        <v>0.46009517335146177</v>
      </c>
      <c r="AQ132" s="24">
        <f t="shared" si="57"/>
        <v>1.1068973071992616E-3</v>
      </c>
      <c r="AR132" s="24">
        <f t="shared" si="58"/>
        <v>-1.7394371228256489E-3</v>
      </c>
      <c r="AS132" s="35">
        <f t="shared" si="59"/>
        <v>45748</v>
      </c>
      <c r="AT132" s="19">
        <f t="shared" si="60"/>
        <v>8582.1025390625</v>
      </c>
      <c r="AU132" s="19">
        <f t="shared" si="61"/>
        <v>8515.1689453125</v>
      </c>
      <c r="AV132" s="52">
        <f t="shared" si="27"/>
        <v>0.66933593749999432</v>
      </c>
      <c r="AW132" s="52">
        <f t="shared" si="62"/>
        <v>9.5952236831358562E-2</v>
      </c>
    </row>
    <row r="133" spans="4:49" x14ac:dyDescent="0.25">
      <c r="D133" s="37">
        <f>+PAM!A106</f>
        <v>45778</v>
      </c>
      <c r="E133" s="225">
        <f>'Salida Stata'!E103</f>
        <v>8699.287109375</v>
      </c>
      <c r="F133" s="225">
        <f>'Salida Stata'!K103</f>
        <v>8727.0859375</v>
      </c>
      <c r="G133" s="225">
        <f>'Salida Stata'!P103</f>
        <v>8673.11328125</v>
      </c>
      <c r="H133" s="225">
        <f>'Salida Stata'!W103</f>
        <v>8672.4970703125</v>
      </c>
      <c r="I133" s="225">
        <f>'Salida Stata'!AC103</f>
        <v>8739.779296875</v>
      </c>
      <c r="J133" s="225">
        <f>'Salida Stata'!AI103</f>
        <v>8716.931640625</v>
      </c>
      <c r="K133" s="225">
        <f>'Salida Stata'!AO103</f>
        <v>8749.08203125</v>
      </c>
      <c r="L133" s="225">
        <f>'Salida Stata'!AU103</f>
        <v>8685.1103515625</v>
      </c>
      <c r="M133" s="225">
        <f>'Salida Stata'!BA103</f>
        <v>8736.453125</v>
      </c>
      <c r="N133" s="225">
        <f>'Salida Stata'!BG103</f>
        <v>8665.125</v>
      </c>
      <c r="O133" s="19" cm="1">
        <f t="array" ref="O133">+SUMPRODUCT($E$30:$N$30/100,$E133:$N133)/$D$14*100</f>
        <v>8795.8047284144959</v>
      </c>
      <c r="Q133" s="24">
        <f t="shared" si="35"/>
        <v>1.3654529269385929E-2</v>
      </c>
      <c r="R133" s="24">
        <f t="shared" si="36"/>
        <v>1.4120117456572157E-2</v>
      </c>
      <c r="S133" s="24">
        <f t="shared" si="37"/>
        <v>1.3237287284774801E-2</v>
      </c>
      <c r="T133" s="24">
        <f t="shared" si="38"/>
        <v>1.4994206490331008E-2</v>
      </c>
      <c r="U133" s="24">
        <f t="shared" si="39"/>
        <v>1.5814386178938378E-2</v>
      </c>
      <c r="V133" s="24">
        <f t="shared" si="40"/>
        <v>1.5616194492842128E-2</v>
      </c>
      <c r="W133" s="24">
        <f t="shared" si="41"/>
        <v>1.5974357564104702E-2</v>
      </c>
      <c r="X133" s="24">
        <f t="shared" si="42"/>
        <v>1.5985729332550491E-2</v>
      </c>
      <c r="Y133" s="24">
        <f t="shared" si="43"/>
        <v>1.725927482481926E-2</v>
      </c>
      <c r="Z133" s="24">
        <f t="shared" si="44"/>
        <v>1.7610461477696182E-2</v>
      </c>
      <c r="AA133" s="24">
        <f t="shared" si="45"/>
        <v>1.5865083821471559E-2</v>
      </c>
      <c r="AB133" s="24">
        <f>+PAM!Y106</f>
        <v>1.5678834155880228E-2</v>
      </c>
      <c r="AD133" s="24">
        <f t="shared" si="46"/>
        <v>0.41866738523165803</v>
      </c>
      <c r="AE133" s="24">
        <f t="shared" si="47"/>
        <v>0.41862230129089117</v>
      </c>
      <c r="AF133" s="24">
        <f t="shared" si="48"/>
        <v>0.42287413022614295</v>
      </c>
      <c r="AG133" s="24">
        <f t="shared" si="49"/>
        <v>0.4208858924071337</v>
      </c>
      <c r="AH133" s="24">
        <f t="shared" si="50"/>
        <v>0.42760448096537251</v>
      </c>
      <c r="AI133" s="24">
        <f t="shared" si="51"/>
        <v>0.42736459974643326</v>
      </c>
      <c r="AJ133" s="24">
        <f t="shared" si="52"/>
        <v>0.43276622781997909</v>
      </c>
      <c r="AK133" s="24">
        <f t="shared" si="53"/>
        <v>0.424703997421499</v>
      </c>
      <c r="AL133" s="24">
        <f t="shared" si="54"/>
        <v>0.43933979879295726</v>
      </c>
      <c r="AM133" s="24">
        <f t="shared" si="55"/>
        <v>0.43158540097465581</v>
      </c>
      <c r="AN133" s="24">
        <f t="shared" si="56"/>
        <v>0.42828860681592396</v>
      </c>
      <c r="AO133" s="24">
        <f>+PAM!AV106</f>
        <v>0.42573076483178918</v>
      </c>
      <c r="AQ133" s="24">
        <f t="shared" si="57"/>
        <v>-3.9559322083102533E-3</v>
      </c>
      <c r="AR133" s="24">
        <f t="shared" si="58"/>
        <v>-1.2918015742997779E-2</v>
      </c>
      <c r="AS133" s="35">
        <f t="shared" si="59"/>
        <v>45778</v>
      </c>
      <c r="AT133" s="19">
        <f t="shared" si="60"/>
        <v>8699.287109375</v>
      </c>
      <c r="AU133" s="19">
        <f t="shared" ref="AU133:AU138" si="63">+N133</f>
        <v>8665.125</v>
      </c>
      <c r="AV133" s="52">
        <f t="shared" si="27"/>
        <v>0.34162109374999261</v>
      </c>
      <c r="AW133" s="52">
        <f t="shared" si="62"/>
        <v>1.7537970749518905E-2</v>
      </c>
    </row>
    <row r="134" spans="4:49" x14ac:dyDescent="0.25">
      <c r="D134" s="37">
        <f>+PAM!A107</f>
        <v>45809</v>
      </c>
      <c r="E134" s="225">
        <f>'Salida Stata'!E104</f>
        <v>8797.53125</v>
      </c>
      <c r="F134" s="225">
        <f>'Salida Stata'!K104</f>
        <v>8830.7158203125</v>
      </c>
      <c r="G134" s="225">
        <f>'Salida Stata'!P104</f>
        <v>8834.2900390625</v>
      </c>
      <c r="H134" s="225">
        <f>'Salida Stata'!W104</f>
        <v>8780.115234375</v>
      </c>
      <c r="I134" s="225">
        <f>'Salida Stata'!AC104</f>
        <v>8854.9990234375</v>
      </c>
      <c r="J134" s="225">
        <f>'Salida Stata'!AI104</f>
        <v>8830.7998046875</v>
      </c>
      <c r="K134" s="225">
        <f>'Salida Stata'!AO104</f>
        <v>8867.875</v>
      </c>
      <c r="L134" s="225">
        <f>'Salida Stata'!AU104</f>
        <v>8801.0595703125</v>
      </c>
      <c r="M134" s="225">
        <f>'Salida Stata'!BA104</f>
        <v>8862.16015625</v>
      </c>
      <c r="N134" s="225">
        <f>'Salida Stata'!BG104</f>
        <v>8788.923828125</v>
      </c>
      <c r="O134" s="19" cm="1">
        <f t="array" ref="O134">+SUMPRODUCT($E$30:$N$30/100,$E134:$N134)/$D$14*100</f>
        <v>8916.6915773589408</v>
      </c>
      <c r="Q134" s="24">
        <f t="shared" si="35"/>
        <v>1.1293355350822321E-2</v>
      </c>
      <c r="R134" s="24">
        <f t="shared" si="36"/>
        <v>1.1874511555707956E-2</v>
      </c>
      <c r="S134" s="24">
        <f t="shared" si="37"/>
        <v>1.8583495059489197E-2</v>
      </c>
      <c r="T134" s="24">
        <f t="shared" si="38"/>
        <v>1.2409132362914965E-2</v>
      </c>
      <c r="U134" s="24">
        <f t="shared" si="39"/>
        <v>1.3183367983182093E-2</v>
      </c>
      <c r="V134" s="24">
        <f t="shared" si="40"/>
        <v>1.3062872207442844E-2</v>
      </c>
      <c r="W134" s="24">
        <f t="shared" si="41"/>
        <v>1.357776373860653E-2</v>
      </c>
      <c r="X134" s="24">
        <f t="shared" si="42"/>
        <v>1.3350344907147926E-2</v>
      </c>
      <c r="Y134" s="24">
        <f t="shared" si="43"/>
        <v>1.4388794794798265E-2</v>
      </c>
      <c r="Z134" s="24">
        <f t="shared" si="44"/>
        <v>1.4287021609613149E-2</v>
      </c>
      <c r="AA134" s="24">
        <f t="shared" si="45"/>
        <v>1.374369403107889E-2</v>
      </c>
      <c r="AB134" s="24">
        <f>+PAM!Y107</f>
        <v>1.3087475217456124E-2</v>
      </c>
      <c r="AD134" s="24">
        <f t="shared" si="46"/>
        <v>0.37122490353205628</v>
      </c>
      <c r="AE134" s="24">
        <f t="shared" si="47"/>
        <v>0.3712580679941424</v>
      </c>
      <c r="AF134" s="24">
        <f t="shared" si="48"/>
        <v>0.39305604223311508</v>
      </c>
      <c r="AG134" s="24">
        <f t="shared" si="49"/>
        <v>0.37428493975300481</v>
      </c>
      <c r="AH134" s="24">
        <f t="shared" si="50"/>
        <v>0.38038969305099513</v>
      </c>
      <c r="AI134" s="24">
        <f t="shared" si="51"/>
        <v>0.37995133635045208</v>
      </c>
      <c r="AJ134" s="24">
        <f t="shared" si="52"/>
        <v>0.38467465451195482</v>
      </c>
      <c r="AK134" s="24">
        <f t="shared" si="53"/>
        <v>0.37841672921628744</v>
      </c>
      <c r="AL134" s="24">
        <f t="shared" si="54"/>
        <v>0.39190962915778438</v>
      </c>
      <c r="AM134" s="24">
        <f t="shared" si="55"/>
        <v>0.38498953893201615</v>
      </c>
      <c r="AN134" s="24">
        <f t="shared" si="56"/>
        <v>0.38242593849436579</v>
      </c>
      <c r="AO134" s="24">
        <f>+PAM!AV107</f>
        <v>0.3790462224856872</v>
      </c>
      <c r="AQ134" s="24">
        <f t="shared" si="57"/>
        <v>-2.993666258790828E-3</v>
      </c>
      <c r="AR134" s="24">
        <f t="shared" si="58"/>
        <v>-1.3764635399959868E-2</v>
      </c>
      <c r="AS134" s="35">
        <f t="shared" si="59"/>
        <v>45809</v>
      </c>
      <c r="AT134" s="19">
        <f t="shared" si="60"/>
        <v>8797.53125</v>
      </c>
      <c r="AU134" s="19">
        <f t="shared" si="63"/>
        <v>8788.923828125</v>
      </c>
      <c r="AV134" s="52">
        <f t="shared" si="27"/>
        <v>8.6074218749999432E-2</v>
      </c>
      <c r="AW134" s="52">
        <f t="shared" si="62"/>
        <v>-4.3658207018633988E-2</v>
      </c>
    </row>
    <row r="135" spans="4:49" x14ac:dyDescent="0.25">
      <c r="D135" s="37">
        <f>+PAM!A108</f>
        <v>45839</v>
      </c>
      <c r="E135" s="225">
        <f>'Salida Stata'!E105</f>
        <v>8970.9052734375</v>
      </c>
      <c r="F135" s="225">
        <f>'Salida Stata'!K105</f>
        <v>9001.1455078125</v>
      </c>
      <c r="G135" s="225">
        <f>'Salida Stata'!P105</f>
        <v>8985.505859375</v>
      </c>
      <c r="H135" s="225">
        <f>'Salida Stata'!W105</f>
        <v>8953.7353515625</v>
      </c>
      <c r="I135" s="225">
        <f>'Salida Stata'!AC105</f>
        <v>9026.0576171875</v>
      </c>
      <c r="J135" s="225">
        <f>'Salida Stata'!AI105</f>
        <v>9005.740234375</v>
      </c>
      <c r="K135" s="225">
        <f>'Salida Stata'!AO105</f>
        <v>9044.6171875</v>
      </c>
      <c r="L135" s="225">
        <f>'Salida Stata'!AU105</f>
        <v>8977.875</v>
      </c>
      <c r="M135" s="225">
        <f>'Salida Stata'!BA105</f>
        <v>9040.3447265625</v>
      </c>
      <c r="N135" s="225">
        <f>'Salida Stata'!BG105</f>
        <v>8973.9521484375</v>
      </c>
      <c r="O135" s="19" cm="1">
        <f t="array" ref="O135">+SUMPRODUCT($E$30:$N$30/100,$E135:$N135)/$D$14*100</f>
        <v>9093.3501606257996</v>
      </c>
      <c r="Q135" s="24">
        <f t="shared" si="35"/>
        <v>1.9707122204027483E-2</v>
      </c>
      <c r="R135" s="24">
        <f t="shared" si="36"/>
        <v>1.9299645800850751E-2</v>
      </c>
      <c r="S135" s="24">
        <f t="shared" si="37"/>
        <v>1.7116918240613677E-2</v>
      </c>
      <c r="T135" s="24">
        <f t="shared" si="38"/>
        <v>1.9774241288742944E-2</v>
      </c>
      <c r="U135" s="24">
        <f t="shared" si="39"/>
        <v>1.9317742813662608E-2</v>
      </c>
      <c r="V135" s="24">
        <f t="shared" si="40"/>
        <v>1.9810258816493453E-2</v>
      </c>
      <c r="W135" s="24">
        <f t="shared" si="41"/>
        <v>1.9930613309276479E-2</v>
      </c>
      <c r="X135" s="24">
        <f t="shared" si="42"/>
        <v>2.0090243484310655E-2</v>
      </c>
      <c r="Y135" s="24">
        <f t="shared" si="43"/>
        <v>2.0106223219948927E-2</v>
      </c>
      <c r="Z135" s="24">
        <f t="shared" si="44"/>
        <v>2.1052443271882826E-2</v>
      </c>
      <c r="AA135" s="24">
        <f t="shared" si="45"/>
        <v>1.9812122213066719E-2</v>
      </c>
      <c r="AB135" s="24">
        <f>+PAM!Y108</f>
        <v>1.9931901222836723E-2</v>
      </c>
      <c r="AD135" s="24">
        <f t="shared" si="46"/>
        <v>0.34815255089854635</v>
      </c>
      <c r="AE135" s="24">
        <f t="shared" si="47"/>
        <v>0.34705623244051553</v>
      </c>
      <c r="AF135" s="24">
        <f t="shared" si="48"/>
        <v>0.36419495272843938</v>
      </c>
      <c r="AG135" s="24">
        <f t="shared" si="49"/>
        <v>0.34961996318090871</v>
      </c>
      <c r="AH135" s="24">
        <f t="shared" si="50"/>
        <v>0.35372891655643968</v>
      </c>
      <c r="AI135" s="24">
        <f t="shared" si="51"/>
        <v>0.35415805959005708</v>
      </c>
      <c r="AJ135" s="24">
        <f t="shared" si="52"/>
        <v>0.3582219041557535</v>
      </c>
      <c r="AK135" s="24">
        <f t="shared" si="53"/>
        <v>0.35265230507649381</v>
      </c>
      <c r="AL135" s="24">
        <f t="shared" si="54"/>
        <v>0.3638954731825772</v>
      </c>
      <c r="AM135" s="24">
        <f t="shared" si="55"/>
        <v>0.35779990163725861</v>
      </c>
      <c r="AN135" s="24">
        <f t="shared" si="56"/>
        <v>0.35603717748703034</v>
      </c>
      <c r="AO135" s="24">
        <f>+PAM!AV108</f>
        <v>0.35333143208801743</v>
      </c>
      <c r="AQ135" s="24">
        <f t="shared" si="57"/>
        <v>-1.3453210678553429E-3</v>
      </c>
      <c r="AR135" s="24">
        <f t="shared" si="58"/>
        <v>-9.647350738712257E-3</v>
      </c>
      <c r="AS135" s="35">
        <f t="shared" si="59"/>
        <v>45839</v>
      </c>
      <c r="AT135" s="19">
        <f t="shared" si="60"/>
        <v>8970.9052734375</v>
      </c>
      <c r="AU135" s="19">
        <f t="shared" si="63"/>
        <v>8973.9521484375</v>
      </c>
      <c r="AV135" s="52">
        <f t="shared" si="27"/>
        <v>-3.0468749999997158E-2</v>
      </c>
      <c r="AW135" s="52">
        <f t="shared" si="62"/>
        <v>-7.250266627478652E-2</v>
      </c>
    </row>
    <row r="136" spans="4:49" x14ac:dyDescent="0.25">
      <c r="D136" s="37">
        <f>+PAM!A109</f>
        <v>45870</v>
      </c>
      <c r="E136" s="225">
        <f>'Salida Stata'!E106</f>
        <v>9122.5380859375</v>
      </c>
      <c r="F136" s="225">
        <f>'Salida Stata'!K106</f>
        <v>9152.4990234375</v>
      </c>
      <c r="G136" s="225">
        <f>'Salida Stata'!P106</f>
        <v>9142.8251953125</v>
      </c>
      <c r="H136" s="225">
        <f>'Salida Stata'!W106</f>
        <v>9111.8994140625</v>
      </c>
      <c r="I136" s="225">
        <f>'Salida Stata'!AC106</f>
        <v>9189.9716796875</v>
      </c>
      <c r="J136" s="225">
        <f>'Salida Stata'!AI106</f>
        <v>9168.9736328125</v>
      </c>
      <c r="K136" s="225">
        <f>'Salida Stata'!AO106</f>
        <v>9214.6044921875</v>
      </c>
      <c r="L136" s="225">
        <f>'Salida Stata'!AU106</f>
        <v>9146.2197265625</v>
      </c>
      <c r="M136" s="225">
        <f>'Salida Stata'!BA106</f>
        <v>9218.6142578125</v>
      </c>
      <c r="N136" s="225">
        <f>'Salida Stata'!BG106</f>
        <v>9148.7900390625</v>
      </c>
      <c r="O136" s="19" cm="1">
        <f t="array" ref="O136">+SUMPRODUCT($E$30:$N$30/100,$E136:$N136)/$D$14*100</f>
        <v>9261.6660435207305</v>
      </c>
      <c r="Q136" s="24">
        <f t="shared" ref="Q136" si="64">+E136/E135-1</f>
        <v>1.6902732542386723E-2</v>
      </c>
      <c r="R136" s="24">
        <f t="shared" ref="R136" si="65">+F136/F135-1</f>
        <v>1.6814917111786842E-2</v>
      </c>
      <c r="S136" s="24">
        <f t="shared" ref="S136" si="66">+G136/G135-1</f>
        <v>1.7508122347208888E-2</v>
      </c>
      <c r="T136" s="24">
        <f t="shared" ref="T136" si="67">+H136/H135-1</f>
        <v>1.7664589837625533E-2</v>
      </c>
      <c r="U136" s="24">
        <f t="shared" ref="U136" si="68">+I136/I135-1</f>
        <v>1.8160094855573794E-2</v>
      </c>
      <c r="V136" s="24">
        <f t="shared" ref="V136" si="69">+J136/J135-1</f>
        <v>1.8125483768056894E-2</v>
      </c>
      <c r="W136" s="24">
        <f t="shared" ref="W136" si="70">+K136/K135-1</f>
        <v>1.8794306178312237E-2</v>
      </c>
      <c r="X136" s="24">
        <f t="shared" ref="X136" si="71">+L136/L135-1</f>
        <v>1.8751065988610982E-2</v>
      </c>
      <c r="Y136" s="24">
        <f t="shared" ref="Y136" si="72">+M136/M135-1</f>
        <v>1.9719328924062474E-2</v>
      </c>
      <c r="Z136" s="24">
        <f t="shared" ref="Z136" si="73">+N136/N135-1</f>
        <v>1.9482819579714539E-2</v>
      </c>
      <c r="AA136" s="24">
        <f t="shared" ref="AA136" si="74">+O136/O135-1</f>
        <v>1.8509776916294074E-2</v>
      </c>
      <c r="AB136" s="24">
        <f>+PAM!Y109</f>
        <v>1.8411099896853411E-2</v>
      </c>
      <c r="AD136" s="24">
        <f t="shared" ref="AD136" si="75">+E136/E124-1</f>
        <v>0.32037287702214567</v>
      </c>
      <c r="AE136" s="24">
        <f t="shared" ref="AE136" si="76">+F136/F124-1</f>
        <v>0.31880992510055006</v>
      </c>
      <c r="AF136" s="24">
        <f t="shared" ref="AF136" si="77">+G136/G124-1</f>
        <v>0.33619771252615815</v>
      </c>
      <c r="AG136" s="24">
        <f t="shared" ref="AG136" si="78">+H136/H124-1</f>
        <v>0.32262930725927697</v>
      </c>
      <c r="AH136" s="24">
        <f t="shared" ref="AH136" si="79">+I136/I124-1</f>
        <v>0.32684569190040946</v>
      </c>
      <c r="AI136" s="24">
        <f t="shared" ref="AI136" si="80">+J136/J124-1</f>
        <v>0.32690047450430582</v>
      </c>
      <c r="AJ136" s="24">
        <f t="shared" ref="AJ136" si="81">+K136/K124-1</f>
        <v>0.33132956165231087</v>
      </c>
      <c r="AK136" s="24">
        <f t="shared" ref="AK136" si="82">+L136/L124-1</f>
        <v>0.32617490623512113</v>
      </c>
      <c r="AL136" s="24">
        <f t="shared" ref="AL136" si="83">+M136/M124-1</f>
        <v>0.33785134084369361</v>
      </c>
      <c r="AM136" s="24">
        <f t="shared" ref="AM136" si="84">+N136/N124-1</f>
        <v>0.33155482101134703</v>
      </c>
      <c r="AN136" s="24">
        <f t="shared" ref="AN136" si="85">+O136/O124-1</f>
        <v>0.32917381714350702</v>
      </c>
      <c r="AO136" s="24">
        <f>+PAM!AV109</f>
        <v>0.32642359807008914</v>
      </c>
      <c r="AQ136" s="24">
        <f t="shared" ref="AQ136" si="86">+Q136-Z136</f>
        <v>-2.5800870373278162E-3</v>
      </c>
      <c r="AR136" s="24">
        <f t="shared" ref="AR136" si="87">+AD136-AM136</f>
        <v>-1.1181943989201359E-2</v>
      </c>
      <c r="AS136" s="35">
        <f t="shared" ref="AS136" si="88">+D136</f>
        <v>45870</v>
      </c>
      <c r="AT136" s="19">
        <f t="shared" ref="AT136" si="89">+E136</f>
        <v>9122.5380859375</v>
      </c>
      <c r="AU136" s="19">
        <f t="shared" si="63"/>
        <v>9148.7900390625</v>
      </c>
      <c r="AV136" s="52">
        <f t="shared" si="27"/>
        <v>-0.26251953125000682</v>
      </c>
      <c r="AW136" s="52">
        <f t="shared" si="62"/>
        <v>-0.12852651443731133</v>
      </c>
    </row>
    <row r="137" spans="4:49" x14ac:dyDescent="0.25">
      <c r="D137" s="37">
        <f>+PAM!A110</f>
        <v>45901</v>
      </c>
      <c r="E137" s="225">
        <f>'Salida Stata'!E107</f>
        <v>9296.197265625</v>
      </c>
      <c r="F137" s="225">
        <f>'Salida Stata'!K107</f>
        <v>9333.1025390625</v>
      </c>
      <c r="G137" s="225">
        <f>'Salida Stata'!P107</f>
        <v>9339.3828125</v>
      </c>
      <c r="H137" s="225">
        <f>'Salida Stata'!W107</f>
        <v>9289.4306640625</v>
      </c>
      <c r="I137" s="225">
        <f>'Salida Stata'!AC107</f>
        <v>9375.7216796875</v>
      </c>
      <c r="J137" s="225">
        <f>'Salida Stata'!AI107</f>
        <v>9353.2451171875</v>
      </c>
      <c r="K137" s="225">
        <f>'Salida Stata'!AO107</f>
        <v>9404.07421875</v>
      </c>
      <c r="L137" s="225">
        <f>'Salida Stata'!AU107</f>
        <v>9329.8466796875</v>
      </c>
      <c r="M137" s="225">
        <f>'Salida Stata'!BA107</f>
        <v>9407.91015625</v>
      </c>
      <c r="N137" s="225">
        <f>'Salida Stata'!BG107</f>
        <v>9333.111328125</v>
      </c>
      <c r="O137" s="19" cm="1">
        <f t="array" ref="O137">+SUMPRODUCT($E$30:$N$30/100,$E137:$N137)/$D$14*100</f>
        <v>9448.8413032792305</v>
      </c>
      <c r="Q137" s="24">
        <f t="shared" ref="Q137" si="90">+E137/E136-1</f>
        <v>1.9036278944693841E-2</v>
      </c>
      <c r="R137" s="24">
        <f t="shared" ref="R137" si="91">+F137/F136-1</f>
        <v>1.9732699797346598E-2</v>
      </c>
      <c r="S137" s="24">
        <f t="shared" ref="S137" si="92">+G137/G136-1</f>
        <v>2.1498564501514661E-2</v>
      </c>
      <c r="T137" s="24">
        <f t="shared" ref="T137" si="93">+H137/H136-1</f>
        <v>1.9483451466333568E-2</v>
      </c>
      <c r="U137" s="24">
        <f t="shared" ref="U137" si="94">+I137/I136-1</f>
        <v>2.0212249446922792E-2</v>
      </c>
      <c r="V137" s="24">
        <f t="shared" ref="V137" si="95">+J137/J136-1</f>
        <v>2.0097285885473326E-2</v>
      </c>
      <c r="W137" s="24">
        <f t="shared" ref="W137" si="96">+K137/K136-1</f>
        <v>2.0561894623164712E-2</v>
      </c>
      <c r="X137" s="24">
        <f t="shared" ref="X137" si="97">+L137/L136-1</f>
        <v>2.0076814095304263E-2</v>
      </c>
      <c r="Y137" s="24">
        <f t="shared" ref="Y137" si="98">+M137/M136-1</f>
        <v>2.0534094728725361E-2</v>
      </c>
      <c r="Z137" s="24">
        <f t="shared" ref="Z137" si="99">+N137/N136-1</f>
        <v>2.014706734721261E-2</v>
      </c>
      <c r="AA137" s="24">
        <f t="shared" ref="AA137" si="100">+O137/O136-1</f>
        <v>2.0209674898550745E-2</v>
      </c>
      <c r="AB137" s="24">
        <f>+PAM!Y110</f>
        <v>2.0093005020528576E-2</v>
      </c>
      <c r="AD137" s="24">
        <f t="shared" ref="AD137" si="101">+E137/E125-1</f>
        <v>0.30441737109083888</v>
      </c>
      <c r="AE137" s="24">
        <f t="shared" ref="AE137" si="102">+F137/F125-1</f>
        <v>0.30319257805474331</v>
      </c>
      <c r="AF137" s="24">
        <f t="shared" ref="AF137" si="103">+G137/G125-1</f>
        <v>0.3168988256039853</v>
      </c>
      <c r="AG137" s="24">
        <f t="shared" ref="AG137" si="104">+H137/H125-1</f>
        <v>0.30662473142590896</v>
      </c>
      <c r="AH137" s="24">
        <f t="shared" ref="AH137" si="105">+I137/I125-1</f>
        <v>0.31092359064372999</v>
      </c>
      <c r="AI137" s="24">
        <f t="shared" ref="AI137" si="106">+J137/J125-1</f>
        <v>0.31103330494595394</v>
      </c>
      <c r="AJ137" s="24">
        <f t="shared" ref="AJ137" si="107">+K137/K125-1</f>
        <v>0.31559869764940807</v>
      </c>
      <c r="AK137" s="24">
        <f t="shared" ref="AK137" si="108">+L137/L125-1</f>
        <v>0.310550847623285</v>
      </c>
      <c r="AL137" s="24">
        <f t="shared" ref="AL137" si="109">+M137/M125-1</f>
        <v>0.32161738959130104</v>
      </c>
      <c r="AM137" s="24">
        <f t="shared" ref="AM137" si="110">+N137/N125-1</f>
        <v>0.31563923499118274</v>
      </c>
      <c r="AN137" s="24">
        <f t="shared" ref="AN137" si="111">+O137/O125-1</f>
        <v>0.31303963060267082</v>
      </c>
      <c r="AO137" s="24">
        <f>+PAM!AV110</f>
        <v>0.31094036472547604</v>
      </c>
      <c r="AQ137" s="24">
        <f t="shared" ref="AQ137" si="112">+Q137-Z137</f>
        <v>-1.1107884025187698E-3</v>
      </c>
      <c r="AR137" s="24">
        <f t="shared" ref="AR137" si="113">+AD137-AM137</f>
        <v>-1.1221863900343854E-2</v>
      </c>
      <c r="AS137" s="35">
        <f t="shared" ref="AS137" si="114">+D137</f>
        <v>45901</v>
      </c>
      <c r="AT137" s="19">
        <f t="shared" ref="AT137" si="115">+E137</f>
        <v>9296.197265625</v>
      </c>
      <c r="AU137" s="19">
        <f t="shared" si="63"/>
        <v>9333.111328125</v>
      </c>
      <c r="AV137" s="52">
        <f t="shared" si="27"/>
        <v>-0.369140625</v>
      </c>
      <c r="AW137" s="52">
        <f t="shared" si="62"/>
        <v>-0.15502480539781871</v>
      </c>
    </row>
    <row r="138" spans="4:49" x14ac:dyDescent="0.25">
      <c r="D138" s="37">
        <f>+PAM!A111</f>
        <v>45931</v>
      </c>
      <c r="E138" s="225">
        <f>'Salida Stata'!E108</f>
        <v>9505.921875</v>
      </c>
      <c r="F138" s="225">
        <f>'Salida Stata'!K108</f>
        <v>9546.5556640625</v>
      </c>
      <c r="G138" s="225">
        <f>'Salida Stata'!P108</f>
        <v>9563.966796875</v>
      </c>
      <c r="H138" s="225">
        <f>'Salida Stata'!W108</f>
        <v>9502.521484375</v>
      </c>
      <c r="I138" s="225">
        <f>'Salida Stata'!AC108</f>
        <v>9593.736328125</v>
      </c>
      <c r="J138" s="225">
        <f>'Salida Stata'!AI108</f>
        <v>9570.1083984375</v>
      </c>
      <c r="K138" s="225">
        <f>'Salida Stata'!AO108</f>
        <v>9625.9970703125</v>
      </c>
      <c r="L138" s="225">
        <f>'Salida Stata'!AU108</f>
        <v>9547.083984375</v>
      </c>
      <c r="M138" s="225">
        <f>'Salida Stata'!BA108</f>
        <v>9628.87890625</v>
      </c>
      <c r="N138" s="225">
        <f>'Salida Stata'!BG108</f>
        <v>9550.623046875</v>
      </c>
      <c r="O138" s="19" cm="1">
        <f t="array" ref="O138">+SUMPRODUCT($E$30:$N$30/100,$E138:$N138)/$D$14*100</f>
        <v>9669.0639227535321</v>
      </c>
      <c r="Q138" s="24">
        <f t="shared" ref="Q138" si="116">+E138/E137-1</f>
        <v>2.256025806923323E-2</v>
      </c>
      <c r="R138" s="24">
        <f t="shared" ref="R138" si="117">+F138/F137-1</f>
        <v>2.2870543220394168E-2</v>
      </c>
      <c r="S138" s="24">
        <f t="shared" ref="S138" si="118">+G138/G137-1</f>
        <v>2.4046983498140051E-2</v>
      </c>
      <c r="T138" s="24">
        <f t="shared" ref="T138" si="119">+H138/H137-1</f>
        <v>2.2939061393382643E-2</v>
      </c>
      <c r="U138" s="24">
        <f t="shared" ref="U138" si="120">+I138/I137-1</f>
        <v>2.3253105828624276E-2</v>
      </c>
      <c r="V138" s="24">
        <f t="shared" ref="V138" si="121">+J138/J137-1</f>
        <v>2.3185886666381883E-2</v>
      </c>
      <c r="W138" s="24">
        <f t="shared" ref="W138" si="122">+K138/K137-1</f>
        <v>2.3598585719371235E-2</v>
      </c>
      <c r="X138" s="24">
        <f t="shared" ref="X138" si="123">+L138/L137-1</f>
        <v>2.3284123753122277E-2</v>
      </c>
      <c r="Y138" s="24">
        <f t="shared" ref="Y138" si="124">+M138/M137-1</f>
        <v>2.3487548916823142E-2</v>
      </c>
      <c r="Z138" s="24">
        <f t="shared" ref="Z138" si="125">+N138/N137-1</f>
        <v>2.3305381357076049E-2</v>
      </c>
      <c r="AA138" s="24">
        <f t="shared" ref="AA138" si="126">+O138/O137-1</f>
        <v>2.3306838627702664E-2</v>
      </c>
      <c r="AB138" s="24">
        <f>+PAM!Y111</f>
        <v>2.3198958021950045E-2</v>
      </c>
      <c r="AD138" s="24">
        <f t="shared" ref="AD138" si="127">+E138/E126-1</f>
        <v>0.30175077239958803</v>
      </c>
      <c r="AE138" s="24">
        <f t="shared" ref="AE138" si="128">+F138/F126-1</f>
        <v>0.30056442605819078</v>
      </c>
      <c r="AF138" s="24">
        <f t="shared" ref="AF138" si="129">+G138/G126-1</f>
        <v>0.31371954323589835</v>
      </c>
      <c r="AG138" s="24">
        <f t="shared" ref="AG138" si="130">+H138/H126-1</f>
        <v>0.30349093645734504</v>
      </c>
      <c r="AH138" s="24">
        <f t="shared" ref="AH138" si="131">+I138/I126-1</f>
        <v>0.30730118238135007</v>
      </c>
      <c r="AI138" s="24">
        <f t="shared" ref="AI138" si="132">+J138/J126-1</f>
        <v>0.30755932176252077</v>
      </c>
      <c r="AJ138" s="24">
        <f t="shared" ref="AJ138" si="133">+K138/K126-1</f>
        <v>0.3124144126415449</v>
      </c>
      <c r="AK138" s="24">
        <f t="shared" ref="AK138" si="134">+L138/L126-1</f>
        <v>0.30717830559384129</v>
      </c>
      <c r="AL138" s="24">
        <f t="shared" ref="AL138" si="135">+M138/M126-1</f>
        <v>0.31699911416197479</v>
      </c>
      <c r="AM138" s="24">
        <f t="shared" ref="AM138" si="136">+N138/N126-1</f>
        <v>0.31098939649386304</v>
      </c>
      <c r="AN138" s="24">
        <f t="shared" ref="AN138" si="137">+O138/O126-1</f>
        <v>0.30938414700584271</v>
      </c>
      <c r="AO138" s="24">
        <f>+PAM!AV111</f>
        <v>0.30780252169641398</v>
      </c>
      <c r="AQ138" s="24">
        <f t="shared" ref="AQ138" si="138">+Q138-Z138</f>
        <v>-7.4512328784281934E-4</v>
      </c>
      <c r="AR138" s="24">
        <f t="shared" ref="AR138" si="139">+AD138-AM138</f>
        <v>-9.2386240942750053E-3</v>
      </c>
      <c r="AS138" s="35">
        <f t="shared" ref="AS138" si="140">+D138</f>
        <v>45931</v>
      </c>
      <c r="AT138" s="19">
        <f t="shared" ref="AT138" si="141">+E138</f>
        <v>9505.921875</v>
      </c>
      <c r="AU138" s="19">
        <f t="shared" si="63"/>
        <v>9550.623046875</v>
      </c>
      <c r="AV138" s="52">
        <f t="shared" si="27"/>
        <v>-0.44701171875000512</v>
      </c>
      <c r="AW138" s="52">
        <f t="shared" si="62"/>
        <v>-0.17498122597647736</v>
      </c>
    </row>
    <row r="139" spans="4:49" x14ac:dyDescent="0.25">
      <c r="D139" s="37">
        <f>+PAM!A112</f>
        <v>45962</v>
      </c>
      <c r="E139" s="225">
        <f>'Salida Stata'!E109</f>
        <v>9741.9150390625</v>
      </c>
      <c r="F139" s="225">
        <f>'Salida Stata'!K109</f>
        <v>9783.318359375</v>
      </c>
      <c r="G139" s="225">
        <f>'Salida Stata'!P109</f>
        <v>9802.0166015625</v>
      </c>
      <c r="H139" s="225">
        <f>'Salida Stata'!W109</f>
        <v>9735.814453125</v>
      </c>
      <c r="I139" s="225">
        <f>'Salida Stata'!AC109</f>
        <v>9831.49609375</v>
      </c>
      <c r="J139" s="225">
        <f>'Salida Stata'!AI109</f>
        <v>9807.0712890625</v>
      </c>
      <c r="K139" s="225">
        <f>'Salida Stata'!AO109</f>
        <v>9867.1953125</v>
      </c>
      <c r="L139" s="225">
        <f>'Salida Stata'!AU109</f>
        <v>9781.3564453125</v>
      </c>
      <c r="M139" s="225">
        <f>'Salida Stata'!BA109</f>
        <v>9867.0361328125</v>
      </c>
      <c r="N139" s="225">
        <f>'Salida Stata'!BG109</f>
        <v>9783.6787109375</v>
      </c>
      <c r="O139" s="19" cm="1">
        <f t="array" ref="O139">+SUMPRODUCT($E$30:$N$30/100,$E139:$N139)/$D$14*100</f>
        <v>9907.9531875171888</v>
      </c>
      <c r="Q139" s="24">
        <f t="shared" ref="Q139" si="142">+E139/E138-1</f>
        <v>2.4825910328923229E-2</v>
      </c>
      <c r="R139" s="24">
        <f t="shared" ref="R139" si="143">+F139/F138-1</f>
        <v>2.4800850028432908E-2</v>
      </c>
      <c r="S139" s="24">
        <f t="shared" ref="S139" si="144">+G139/G138-1</f>
        <v>2.4890279289267569E-2</v>
      </c>
      <c r="T139" s="24">
        <f t="shared" ref="T139" si="145">+H139/H138-1</f>
        <v>2.4550638389358337E-2</v>
      </c>
      <c r="U139" s="24">
        <f t="shared" ref="U139" si="146">+I139/I138-1</f>
        <v>2.4782812190489611E-2</v>
      </c>
      <c r="V139" s="24">
        <f t="shared" ref="V139" si="147">+J139/J138-1</f>
        <v>2.4760732142144581E-2</v>
      </c>
      <c r="W139" s="24">
        <f t="shared" ref="W139" si="148">+K139/K138-1</f>
        <v>2.5056961936065658E-2</v>
      </c>
      <c r="X139" s="24">
        <f t="shared" ref="X139" si="149">+L139/L138-1</f>
        <v>2.4538640418468649E-2</v>
      </c>
      <c r="Y139" s="24">
        <f t="shared" ref="Y139" si="150">+M139/M138-1</f>
        <v>2.4733640217233788E-2</v>
      </c>
      <c r="Z139" s="24">
        <f t="shared" ref="Z139" si="151">+N139/N138-1</f>
        <v>2.4402142448576303E-2</v>
      </c>
      <c r="AA139" s="24">
        <f t="shared" ref="AA139" si="152">+O139/O138-1</f>
        <v>2.470655553341583E-2</v>
      </c>
      <c r="AB139" s="24">
        <f>+PAM!Y112</f>
        <v>2.4759758349766736E-2</v>
      </c>
      <c r="AD139" s="24">
        <f t="shared" ref="AD139" si="153">+E139/E127-1</f>
        <v>0.30686563824538693</v>
      </c>
      <c r="AE139" s="24">
        <f t="shared" ref="AE139" si="154">+F139/F127-1</f>
        <v>0.30501738624040953</v>
      </c>
      <c r="AF139" s="24">
        <f t="shared" ref="AF139" si="155">+G139/G127-1</f>
        <v>0.31540466333174022</v>
      </c>
      <c r="AG139" s="24">
        <f t="shared" ref="AG139" si="156">+H139/H127-1</f>
        <v>0.30614683908889284</v>
      </c>
      <c r="AH139" s="24">
        <f t="shared" ref="AH139" si="157">+I139/I127-1</f>
        <v>0.30941998693630279</v>
      </c>
      <c r="AI139" s="24">
        <f t="shared" ref="AI139" si="158">+J139/J127-1</f>
        <v>0.30965106022043742</v>
      </c>
      <c r="AJ139" s="24">
        <f t="shared" ref="AJ139" si="159">+K139/K127-1</f>
        <v>0.31400483687086322</v>
      </c>
      <c r="AK139" s="24">
        <f t="shared" ref="AK139" si="160">+L139/L127-1</f>
        <v>0.3082498912960141</v>
      </c>
      <c r="AL139" s="24">
        <f t="shared" ref="AL139" si="161">+M139/M127-1</f>
        <v>0.31646566283317035</v>
      </c>
      <c r="AM139" s="24">
        <f t="shared" ref="AM139" si="162">+N139/N127-1</f>
        <v>0.30991110479446271</v>
      </c>
      <c r="AN139" s="24">
        <f t="shared" ref="AN139" si="163">+O139/O127-1</f>
        <v>0.31072304788017835</v>
      </c>
      <c r="AO139" s="24">
        <f>+PAM!AV112</f>
        <v>0.30988676829512274</v>
      </c>
      <c r="AQ139" s="24">
        <f t="shared" ref="AQ139" si="164">+Q139-Z139</f>
        <v>4.2376788034692581E-4</v>
      </c>
      <c r="AR139" s="24">
        <f t="shared" ref="AR139" si="165">+AD139-AM139</f>
        <v>-3.0454665490757815E-3</v>
      </c>
      <c r="AS139" s="35">
        <f t="shared" ref="AS139" si="166">+D139</f>
        <v>45962</v>
      </c>
      <c r="AT139" s="19">
        <f t="shared" ref="AT139" si="167">+E139</f>
        <v>9741.9150390625</v>
      </c>
      <c r="AU139" s="19">
        <f t="shared" ref="AU139" si="168">+N139</f>
        <v>9783.6787109375</v>
      </c>
      <c r="AV139" s="52">
        <f t="shared" si="27"/>
        <v>-0.4176367187499892</v>
      </c>
      <c r="AW139" s="52">
        <f t="shared" si="62"/>
        <v>-0.16974653721082333</v>
      </c>
    </row>
    <row r="140" spans="4:49" x14ac:dyDescent="0.25">
      <c r="D140" s="37">
        <f>+PAM!A113</f>
        <v>45992</v>
      </c>
      <c r="E140" s="225">
        <f>'Salida Stata'!E110</f>
        <v>10032.8720703125</v>
      </c>
      <c r="F140" s="225">
        <f>'Salida Stata'!K110</f>
        <v>10070.1640625</v>
      </c>
      <c r="G140" s="225">
        <f>'Salida Stata'!P110</f>
        <v>10071.5234375</v>
      </c>
      <c r="H140" s="225">
        <f>'Salida Stata'!W110</f>
        <v>10019.8916015625</v>
      </c>
      <c r="I140" s="225">
        <f>'Salida Stata'!AC110</f>
        <v>10116.3798828125</v>
      </c>
      <c r="J140" s="225">
        <f>'Salida Stata'!AI110</f>
        <v>10092.1962890625</v>
      </c>
      <c r="K140" s="225">
        <f>'Salida Stata'!AO110</f>
        <v>10155.0322265625</v>
      </c>
      <c r="L140" s="225">
        <f>'Salida Stata'!AU110</f>
        <v>10065.3896484375</v>
      </c>
      <c r="M140" s="225">
        <f>'Salida Stata'!BA110</f>
        <v>10153.2412109375</v>
      </c>
      <c r="N140" s="225">
        <f>'Salida Stata'!BG110</f>
        <v>10062.3017578125</v>
      </c>
      <c r="O140" s="19" cm="1">
        <f t="array" ref="O140">+SUMPRODUCT($E$30:$N$30/100,$E140:$N140)/$D$14*100</f>
        <v>10194.456036839865</v>
      </c>
      <c r="Q140" s="24">
        <f t="shared" ref="Q140" si="169">+E140/E139-1</f>
        <v>2.9866512906686182E-2</v>
      </c>
      <c r="R140" s="24">
        <f t="shared" ref="R140" si="170">+F140/F139-1</f>
        <v>2.9319878244596476E-2</v>
      </c>
      <c r="S140" s="24">
        <f t="shared" ref="S140" si="171">+G140/G139-1</f>
        <v>2.7495039734429572E-2</v>
      </c>
      <c r="T140" s="24">
        <f t="shared" ref="T140" si="172">+H140/H139-1</f>
        <v>2.9178570504321488E-2</v>
      </c>
      <c r="U140" s="24">
        <f t="shared" ref="U140" si="173">+I140/I139-1</f>
        <v>2.89766467225272E-2</v>
      </c>
      <c r="V140" s="24">
        <f t="shared" ref="V140" si="174">+J140/J139-1</f>
        <v>2.9073409542560436E-2</v>
      </c>
      <c r="W140" s="24">
        <f t="shared" ref="W140" si="175">+K140/K139-1</f>
        <v>2.9171097251704525E-2</v>
      </c>
      <c r="X140" s="24">
        <f t="shared" ref="X140" si="176">+L140/L139-1</f>
        <v>2.9038222327652408E-2</v>
      </c>
      <c r="Y140" s="24">
        <f t="shared" ref="Y140" si="177">+M140/M139-1</f>
        <v>2.9006185269073281E-2</v>
      </c>
      <c r="Z140" s="24">
        <f t="shared" ref="Z140" si="178">+N140/N139-1</f>
        <v>2.847835207052718E-2</v>
      </c>
      <c r="AA140" s="24">
        <f t="shared" ref="AA140" si="179">+O140/O139-1</f>
        <v>2.8916451652560848E-2</v>
      </c>
      <c r="AB140" s="24">
        <f>+PAM!Y113</f>
        <v>2.9140448408577324E-2</v>
      </c>
      <c r="AD140" s="24">
        <f t="shared" ref="AD140" si="180">+E140/E128-1</f>
        <v>0.31323831747836128</v>
      </c>
      <c r="AE140" s="24">
        <f t="shared" ref="AE140" si="181">+F140/F128-1</f>
        <v>0.3108743216948513</v>
      </c>
      <c r="AF140" s="24">
        <f t="shared" ref="AF140" si="182">+G140/G128-1</f>
        <v>0.31483001439866642</v>
      </c>
      <c r="AG140" s="24">
        <f t="shared" ref="AG140" si="183">+H140/H128-1</f>
        <v>0.31167489938914072</v>
      </c>
      <c r="AH140" s="24">
        <f t="shared" ref="AH140" si="184">+I140/I128-1</f>
        <v>0.31393263464841725</v>
      </c>
      <c r="AI140" s="24">
        <f t="shared" ref="AI140" si="185">+J140/J128-1</f>
        <v>0.31448252089809658</v>
      </c>
      <c r="AJ140" s="24">
        <f t="shared" ref="AJ140" si="186">+K140/K128-1</f>
        <v>0.31839894211154229</v>
      </c>
      <c r="AK140" s="24">
        <f t="shared" ref="AK140" si="187">+L140/L128-1</f>
        <v>0.31311520271638971</v>
      </c>
      <c r="AL140" s="24">
        <f t="shared" ref="AL140" si="188">+M140/M128-1</f>
        <v>0.32012960657812362</v>
      </c>
      <c r="AM140" s="24">
        <f t="shared" ref="AM140" si="189">+N140/N128-1</f>
        <v>0.31404461310162968</v>
      </c>
      <c r="AN140" s="24">
        <f t="shared" ref="AN140" si="190">+O140/O128-1</f>
        <v>0.31499968165283665</v>
      </c>
      <c r="AO140" s="24">
        <f>+PAM!AV113</f>
        <v>0.3148439634201865</v>
      </c>
      <c r="AQ140" s="24">
        <f t="shared" ref="AQ140" si="191">+Q140-Z140</f>
        <v>1.3881608361590025E-3</v>
      </c>
      <c r="AR140" s="24">
        <f t="shared" ref="AR140" si="192">+AD140-AM140</f>
        <v>-8.0629562326839377E-4</v>
      </c>
      <c r="AS140" s="35">
        <f t="shared" ref="AS140" si="193">+D140</f>
        <v>45992</v>
      </c>
      <c r="AT140" s="19">
        <f t="shared" ref="AT140" si="194">+E140</f>
        <v>10032.8720703125</v>
      </c>
      <c r="AU140" s="19">
        <f t="shared" ref="AU140" si="195">+N140</f>
        <v>10062.3017578125</v>
      </c>
      <c r="AV140" s="52">
        <f t="shared" si="27"/>
        <v>-0.29429687500000057</v>
      </c>
      <c r="AW140" s="52">
        <f t="shared" si="62"/>
        <v>-0.14267290600865934</v>
      </c>
    </row>
    <row r="141" spans="4:49" x14ac:dyDescent="0.25">
      <c r="D141" s="37">
        <f>+PAM!A114</f>
        <v>46023</v>
      </c>
      <c r="E141" s="225">
        <f>'Salida Stata'!E111</f>
        <v>10347.0419921875</v>
      </c>
      <c r="F141" s="225">
        <f>'Salida Stata'!K111</f>
        <v>10376.5263671875</v>
      </c>
      <c r="G141" s="225">
        <f>'Salida Stata'!P111</f>
        <v>10368.6884765625</v>
      </c>
      <c r="H141" s="225">
        <f>'Salida Stata'!W111</f>
        <v>10310.44921875</v>
      </c>
      <c r="I141" s="225">
        <f>'Salida Stata'!AC111</f>
        <v>10410.1953125</v>
      </c>
      <c r="J141" s="225">
        <f>'Salida Stata'!AI111</f>
        <v>10384.12890625</v>
      </c>
      <c r="K141" s="225">
        <f>'Salida Stata'!AO111</f>
        <v>10446.5830078125</v>
      </c>
      <c r="L141" s="225">
        <f>'Salida Stata'!AU111</f>
        <v>10347.5166015625</v>
      </c>
      <c r="M141" s="225">
        <f>'Salida Stata'!BA111</f>
        <v>10434.951171875</v>
      </c>
      <c r="N141" s="225">
        <f>'Salida Stata'!BG111</f>
        <v>10327.66796875</v>
      </c>
      <c r="O141" s="19" cm="1">
        <f t="array" ref="O141">+SUMPRODUCT($E$30:$N$30/100,$E141:$N141)/$D$14*100</f>
        <v>10484.853215354748</v>
      </c>
      <c r="Q141" s="24">
        <f t="shared" ref="Q141" si="196">+E141/E140-1</f>
        <v>3.1314056401121171E-2</v>
      </c>
      <c r="R141" s="24">
        <f t="shared" ref="R141" si="197">+F141/F140-1</f>
        <v>3.0422771941556848E-2</v>
      </c>
      <c r="S141" s="24">
        <f t="shared" ref="S141" si="198">+G141/G140-1</f>
        <v>2.9505470637743336E-2</v>
      </c>
      <c r="T141" s="24">
        <f t="shared" ref="T141" si="199">+H141/H140-1</f>
        <v>2.8998079893617801E-2</v>
      </c>
      <c r="U141" s="24">
        <f t="shared" ref="U141" si="200">+I141/I140-1</f>
        <v>2.9043534652814396E-2</v>
      </c>
      <c r="V141" s="24">
        <f t="shared" ref="V141" si="201">+J141/J140-1</f>
        <v>2.8926569482589759E-2</v>
      </c>
      <c r="W141" s="24">
        <f t="shared" ref="W141" si="202">+K141/K140-1</f>
        <v>2.8709980898671272E-2</v>
      </c>
      <c r="X141" s="24">
        <f t="shared" ref="X141" si="203">+L141/L140-1</f>
        <v>2.8029411973017559E-2</v>
      </c>
      <c r="Y141" s="24">
        <f t="shared" ref="Y141" si="204">+M141/M140-1</f>
        <v>2.7745815851792255E-2</v>
      </c>
      <c r="Z141" s="24">
        <f t="shared" ref="Z141" si="205">+N141/N140-1</f>
        <v>2.6372316923557459E-2</v>
      </c>
      <c r="AA141" s="24">
        <f t="shared" ref="AA141" si="206">+O141/O140-1</f>
        <v>2.8485794383287244E-2</v>
      </c>
      <c r="AB141" s="24">
        <f>+PAM!Y114</f>
        <v>2.897819462582607E-2</v>
      </c>
      <c r="AD141" s="24">
        <f t="shared" ref="AD141" si="207">+E141/E129-1</f>
        <v>0.32382317240396996</v>
      </c>
      <c r="AE141" s="24">
        <f t="shared" ref="AE141" si="208">+F141/F129-1</f>
        <v>0.32084889599353983</v>
      </c>
      <c r="AF141" s="24">
        <f t="shared" ref="AF141" si="209">+G141/G129-1</f>
        <v>0.32945460746917354</v>
      </c>
      <c r="AG141" s="24">
        <f t="shared" ref="AG141" si="210">+H141/H129-1</f>
        <v>0.31941696414127385</v>
      </c>
      <c r="AH141" s="24">
        <f t="shared" ref="AH141" si="211">+I141/I129-1</f>
        <v>0.32089433876227957</v>
      </c>
      <c r="AI141" s="24">
        <f t="shared" ref="AI141" si="212">+J141/J129-1</f>
        <v>0.32136140133041446</v>
      </c>
      <c r="AJ141" s="24">
        <f t="shared" ref="AJ141" si="213">+K141/K129-1</f>
        <v>0.32451163490121826</v>
      </c>
      <c r="AK141" s="24">
        <f t="shared" ref="AK141" si="214">+L141/L129-1</f>
        <v>0.31884529776950199</v>
      </c>
      <c r="AL141" s="24">
        <f t="shared" ref="AL141" si="215">+M141/M129-1</f>
        <v>0.3238411748392136</v>
      </c>
      <c r="AM141" s="24">
        <f t="shared" ref="AM141" si="216">+N141/N129-1</f>
        <v>0.31662685341700403</v>
      </c>
      <c r="AN141" s="24">
        <f t="shared" ref="AN141" si="217">+O141/O129-1</f>
        <v>0.32151516015189285</v>
      </c>
      <c r="AO141" s="24">
        <f>+PAM!AV114</f>
        <v>0.32190701339637506</v>
      </c>
      <c r="AQ141" s="24">
        <f t="shared" ref="AQ141" si="218">+Q141-Z141</f>
        <v>4.9417394775637113E-3</v>
      </c>
      <c r="AR141" s="24">
        <f t="shared" ref="AR141" si="219">+AD141-AM141</f>
        <v>7.1963189869659328E-3</v>
      </c>
      <c r="AS141" s="35">
        <f t="shared" ref="AS141" si="220">+D141</f>
        <v>46023</v>
      </c>
      <c r="AT141" s="19">
        <f t="shared" ref="AT141" si="221">+E141</f>
        <v>10347.0419921875</v>
      </c>
      <c r="AU141" s="19">
        <f t="shared" ref="AU141" si="222">+N141</f>
        <v>10327.66796875</v>
      </c>
      <c r="AV141" s="52">
        <f t="shared" si="27"/>
        <v>0.19374023437499943</v>
      </c>
      <c r="AW141" s="52">
        <f t="shared" si="62"/>
        <v>-2.9454086581658601E-2</v>
      </c>
    </row>
    <row r="142" spans="4:49" x14ac:dyDescent="0.25">
      <c r="D142" s="37">
        <f>+PAM!A115</f>
        <v>46054</v>
      </c>
      <c r="E142" s="225">
        <f>'Salida Stata'!E112</f>
        <v>10669.5234375</v>
      </c>
      <c r="F142" s="225">
        <f>'Salida Stata'!K112</f>
        <v>10694.787109375</v>
      </c>
      <c r="G142" s="225">
        <f>'Salida Stata'!P112</f>
        <v>10647.2509765625</v>
      </c>
      <c r="H142" s="225">
        <f>'Salida Stata'!W112</f>
        <v>10618.001953125</v>
      </c>
      <c r="I142" s="225">
        <f>'Salida Stata'!AC112</f>
        <v>10724.525390625</v>
      </c>
      <c r="J142" s="225">
        <f>'Salida Stata'!AI112</f>
        <v>10699.2294921875</v>
      </c>
      <c r="K142" s="225">
        <f>'Salida Stata'!AO112</f>
        <v>10765.2763671875</v>
      </c>
      <c r="L142" s="225">
        <f>'Salida Stata'!AU112</f>
        <v>10654.1953125</v>
      </c>
      <c r="M142" s="225">
        <f>'Salida Stata'!BA112</f>
        <v>10747.6513671875</v>
      </c>
      <c r="N142" s="225">
        <f>'Salida Stata'!BG112</f>
        <v>10635.728515625</v>
      </c>
      <c r="O142" s="19" cm="1">
        <f t="array" ref="O142">+SUMPRODUCT($E$30:$N$30/100,$E142:$N142)/$D$14*100</f>
        <v>10798.254499285782</v>
      </c>
      <c r="Q142" s="24">
        <f t="shared" ref="Q142" si="223">+E142/E141-1</f>
        <v>3.1166534895285869E-2</v>
      </c>
      <c r="R142" s="24">
        <f t="shared" ref="R142" si="224">+F142/F141-1</f>
        <v>3.0671221844903673E-2</v>
      </c>
      <c r="S142" s="24">
        <f t="shared" ref="S142" si="225">+G142/G141-1</f>
        <v>2.6865741084773243E-2</v>
      </c>
      <c r="T142" s="24">
        <f t="shared" ref="T142" si="226">+H142/H141-1</f>
        <v>2.9829227403176839E-2</v>
      </c>
      <c r="U142" s="24">
        <f t="shared" ref="U142" si="227">+I142/I141-1</f>
        <v>3.0194445799452962E-2</v>
      </c>
      <c r="V142" s="24">
        <f t="shared" ref="V142" si="228">+J142/J141-1</f>
        <v>3.0344440904219505E-2</v>
      </c>
      <c r="W142" s="24">
        <f t="shared" ref="W142" si="229">+K142/K141-1</f>
        <v>3.0506947500121839E-2</v>
      </c>
      <c r="X142" s="24">
        <f t="shared" ref="X142" si="230">+L142/L141-1</f>
        <v>2.9637904701809381E-2</v>
      </c>
      <c r="Y142" s="24">
        <f t="shared" ref="Y142" si="231">+M142/M141-1</f>
        <v>2.9966617970893061E-2</v>
      </c>
      <c r="Z142" s="24">
        <f t="shared" ref="Z142" si="232">+N142/N141-1</f>
        <v>2.982866488418745E-2</v>
      </c>
      <c r="AA142" s="24">
        <f t="shared" ref="AA142" si="233">+O142/O141-1</f>
        <v>2.98908604149144E-2</v>
      </c>
      <c r="AB142" s="24">
        <f>+PAM!Y115</f>
        <v>3.0162011441757786E-2</v>
      </c>
      <c r="AD142" s="24">
        <f t="shared" ref="AD142" si="234">+E142/E130-1</f>
        <v>0.33006368438112021</v>
      </c>
      <c r="AE142" s="24">
        <f t="shared" ref="AE142" si="235">+F142/F130-1</f>
        <v>0.32720484889850954</v>
      </c>
      <c r="AF142" s="24">
        <f t="shared" ref="AF142" si="236">+G142/G130-1</f>
        <v>0.33356381377905708</v>
      </c>
      <c r="AG142" s="24">
        <f t="shared" ref="AG142" si="237">+H142/H130-1</f>
        <v>0.3254743964552862</v>
      </c>
      <c r="AH142" s="24">
        <f t="shared" ref="AH142" si="238">+I142/I130-1</f>
        <v>0.32739718725451805</v>
      </c>
      <c r="AI142" s="24">
        <f t="shared" ref="AI142" si="239">+J142/J130-1</f>
        <v>0.32803851841184883</v>
      </c>
      <c r="AJ142" s="24">
        <f t="shared" ref="AJ142" si="240">+K142/K130-1</f>
        <v>0.33129257188596783</v>
      </c>
      <c r="AK142" s="24">
        <f t="shared" ref="AK142" si="241">+L142/L130-1</f>
        <v>0.32556720935856931</v>
      </c>
      <c r="AL142" s="24">
        <f t="shared" ref="AL142" si="242">+M142/M130-1</f>
        <v>0.3308852254271315</v>
      </c>
      <c r="AM142" s="24">
        <f t="shared" ref="AM142" si="243">+N142/N130-1</f>
        <v>0.32394612063594708</v>
      </c>
      <c r="AN142" s="24">
        <f t="shared" ref="AN142" si="244">+O142/O130-1</f>
        <v>0.32807311151338148</v>
      </c>
      <c r="AO142" s="24">
        <f>+PAM!AV115</f>
        <v>0.32849756351597681</v>
      </c>
      <c r="AQ142" s="24">
        <f t="shared" ref="AQ142" si="245">+Q142-Z142</f>
        <v>1.3378700110984187E-3</v>
      </c>
      <c r="AR142" s="24">
        <f t="shared" ref="AR142" si="246">+AD142-AM142</f>
        <v>6.1175637451731379E-3</v>
      </c>
      <c r="AS142" s="35">
        <f t="shared" ref="AS142" si="247">+D142</f>
        <v>46054</v>
      </c>
      <c r="AT142" s="19">
        <f t="shared" ref="AT142" si="248">+E142</f>
        <v>10669.5234375</v>
      </c>
      <c r="AU142" s="19">
        <f t="shared" ref="AU142" si="249">+N142</f>
        <v>10635.728515625</v>
      </c>
      <c r="AV142" s="52">
        <f t="shared" si="27"/>
        <v>0.33794921874999773</v>
      </c>
      <c r="AW142" s="52">
        <f t="shared" si="62"/>
        <v>2.3292755253123687E-3</v>
      </c>
    </row>
    <row r="143" spans="4:49" x14ac:dyDescent="0.25">
      <c r="D143" s="37">
        <f>+PAM!A116</f>
        <v>46082</v>
      </c>
      <c r="E143" s="225">
        <f>'Salida Stata'!E113</f>
        <v>11020.462890625</v>
      </c>
      <c r="F143" s="225">
        <f>'Salida Stata'!K113</f>
        <v>11045.5400390625</v>
      </c>
      <c r="G143" s="225">
        <f>'Salida Stata'!P113</f>
        <v>11005.865234375</v>
      </c>
      <c r="H143" s="225">
        <f>'Salida Stata'!W113</f>
        <v>10966.97265625</v>
      </c>
      <c r="I143" s="225">
        <f>'Salida Stata'!AC113</f>
        <v>11072.7080078125</v>
      </c>
      <c r="J143" s="225">
        <f>'Salida Stata'!AI113</f>
        <v>11049.78125</v>
      </c>
      <c r="K143" s="225">
        <f>'Salida Stata'!AO113</f>
        <v>11121.16015625</v>
      </c>
      <c r="L143" s="225">
        <f>'Salida Stata'!AU113</f>
        <v>11001.41796875</v>
      </c>
      <c r="M143" s="225">
        <f>'Salida Stata'!BA113</f>
        <v>11101.9873046875</v>
      </c>
      <c r="N143" s="225">
        <f>'Salida Stata'!BG113</f>
        <v>10976.4697265625</v>
      </c>
      <c r="O143" s="19" cm="1">
        <f t="array" ref="O143">+SUMPRODUCT($E$30:$N$30/100,$E143:$N143)/$D$14*100</f>
        <v>11151.884853242327</v>
      </c>
      <c r="Q143" s="24">
        <f t="shared" ref="Q143" si="250">+E143/E142-1</f>
        <v>3.2891764583557581E-2</v>
      </c>
      <c r="R143" s="24">
        <f t="shared" ref="R143" si="251">+F143/F142-1</f>
        <v>3.2796625692533166E-2</v>
      </c>
      <c r="S143" s="24">
        <f t="shared" ref="S143" si="252">+G143/G142-1</f>
        <v>3.3681394249267527E-2</v>
      </c>
      <c r="T143" s="24">
        <f t="shared" ref="T143" si="253">+H143/H142-1</f>
        <v>3.2865948289102942E-2</v>
      </c>
      <c r="U143" s="24">
        <f t="shared" ref="U143" si="254">+I143/I142-1</f>
        <v>3.2466016397505904E-2</v>
      </c>
      <c r="V143" s="24">
        <f t="shared" ref="V143" si="255">+J143/J142-1</f>
        <v>3.2764205877485963E-2</v>
      </c>
      <c r="W143" s="24">
        <f t="shared" ref="W143" si="256">+K143/K142-1</f>
        <v>3.3058490736682877E-2</v>
      </c>
      <c r="X143" s="24">
        <f t="shared" ref="X143" si="257">+L143/L142-1</f>
        <v>3.2590228174494085E-2</v>
      </c>
      <c r="Y143" s="24">
        <f t="shared" ref="Y143" si="258">+M143/M142-1</f>
        <v>3.2968685473161674E-2</v>
      </c>
      <c r="Z143" s="24">
        <f t="shared" ref="Z143" si="259">+N143/N142-1</f>
        <v>3.2037411488730294E-2</v>
      </c>
      <c r="AA143" s="24">
        <f t="shared" ref="AA143" si="260">+O143/O142-1</f>
        <v>3.2748844174763203E-2</v>
      </c>
      <c r="AB143" s="24">
        <f>+PAM!Y116</f>
        <v>3.2788262306098437E-2</v>
      </c>
      <c r="AD143" s="24">
        <f t="shared" ref="AD143" si="261">+E143/E131-1</f>
        <v>0.32164170469403142</v>
      </c>
      <c r="AE143" s="24">
        <f t="shared" ref="AE143" si="262">+F143/F131-1</f>
        <v>0.31991055918364775</v>
      </c>
      <c r="AF143" s="24">
        <f t="shared" ref="AF143" si="263">+G143/G131-1</f>
        <v>0.32133285482428686</v>
      </c>
      <c r="AG143" s="24">
        <f t="shared" ref="AG143" si="264">+H143/H131-1</f>
        <v>0.32045027220475575</v>
      </c>
      <c r="AH143" s="24">
        <f t="shared" ref="AH143" si="265">+I143/I131-1</f>
        <v>0.32318222296701893</v>
      </c>
      <c r="AI143" s="24">
        <f t="shared" ref="AI143" si="266">+J143/J131-1</f>
        <v>0.32375423815763904</v>
      </c>
      <c r="AJ143" s="24">
        <f t="shared" ref="AJ143" si="267">+K143/K131-1</f>
        <v>0.32760265047967918</v>
      </c>
      <c r="AK143" s="24">
        <f t="shared" ref="AK143" si="268">+L143/L131-1</f>
        <v>0.32294078700603679</v>
      </c>
      <c r="AL143" s="24">
        <f t="shared" ref="AL143" si="269">+M143/M131-1</f>
        <v>0.32899318940432676</v>
      </c>
      <c r="AM143" s="24">
        <f t="shared" ref="AM143" si="270">+N143/N131-1</f>
        <v>0.32528623889665442</v>
      </c>
      <c r="AN143" s="24">
        <f t="shared" ref="AN143" si="271">+O143/O131-1</f>
        <v>0.32427278124079839</v>
      </c>
      <c r="AO143" s="24">
        <f>+PAM!AV116</f>
        <v>0.32424217039049319</v>
      </c>
      <c r="AQ143" s="24">
        <f t="shared" ref="AQ143" si="272">+Q143-Z143</f>
        <v>8.5435309482728705E-4</v>
      </c>
      <c r="AR143" s="24">
        <f t="shared" ref="AR143" si="273">+AD143-AM143</f>
        <v>-3.6445342026230065E-3</v>
      </c>
      <c r="AS143" s="35">
        <f t="shared" ref="AS143" si="274">+D143</f>
        <v>46082</v>
      </c>
      <c r="AT143" s="19">
        <f t="shared" ref="AT143" si="275">+E143</f>
        <v>11020.462890625</v>
      </c>
      <c r="AU143" s="19">
        <f t="shared" ref="AU143" si="276">+N143</f>
        <v>10976.4697265625</v>
      </c>
      <c r="AV143" s="52">
        <f t="shared" si="27"/>
        <v>0.43993164062499091</v>
      </c>
      <c r="AW143" s="52">
        <f t="shared" si="62"/>
        <v>2.3911612884568001E-2</v>
      </c>
    </row>
    <row r="144" spans="4:49" x14ac:dyDescent="0.25">
      <c r="D144" s="37">
        <f>+PAM!A117</f>
        <v>46113</v>
      </c>
      <c r="E144" s="225">
        <f>'Salida Stata'!E114</f>
        <v>11260.2529296875</v>
      </c>
      <c r="F144" s="225">
        <f>'Salida Stata'!K114</f>
        <v>11297.341796875</v>
      </c>
      <c r="G144" s="225">
        <f>'Salida Stata'!P114</f>
        <v>11297.0009765625</v>
      </c>
      <c r="H144" s="225">
        <f>'Salida Stata'!W114</f>
        <v>11221.9208984375</v>
      </c>
      <c r="I144" s="225">
        <f>'Salida Stata'!AC114</f>
        <v>11335.5458984375</v>
      </c>
      <c r="J144" s="225">
        <f>'Salida Stata'!AI114</f>
        <v>11312.1044921875</v>
      </c>
      <c r="K144" s="225">
        <f>'Salida Stata'!AO114</f>
        <v>11391.7705078125</v>
      </c>
      <c r="L144" s="225">
        <f>'Salida Stata'!AU114</f>
        <v>11270.7158203125</v>
      </c>
      <c r="M144" s="225">
        <f>'Salida Stata'!BA114</f>
        <v>11377.6552734375</v>
      </c>
      <c r="N144" s="225">
        <f>'Salida Stata'!BG114</f>
        <v>11246.96875</v>
      </c>
      <c r="O144" s="19" cm="1">
        <f t="array" ref="O144">+SUMPRODUCT($E$30:$N$30/100,$E144:$N144)/$D$14*100</f>
        <v>11421.805904396906</v>
      </c>
      <c r="Q144" s="24">
        <f t="shared" ref="Q144" si="277">+E144/E143-1</f>
        <v>2.1758617713461659E-2</v>
      </c>
      <c r="R144" s="24">
        <f t="shared" ref="R144" si="278">+F144/F143-1</f>
        <v>2.2796690512369988E-2</v>
      </c>
      <c r="S144" s="24">
        <f t="shared" ref="S144" si="279">+G144/G143-1</f>
        <v>2.6452780947942678E-2</v>
      </c>
      <c r="T144" s="24">
        <f t="shared" ref="T144" si="280">+H144/H143-1</f>
        <v>2.3246911447545759E-2</v>
      </c>
      <c r="U144" s="24">
        <f t="shared" ref="U144" si="281">+I144/I143-1</f>
        <v>2.3737453425083599E-2</v>
      </c>
      <c r="V144" s="24">
        <f t="shared" ref="V144" si="282">+J144/J143-1</f>
        <v>2.3740129895105433E-2</v>
      </c>
      <c r="W144" s="24">
        <f t="shared" ref="W144" si="283">+K144/K143-1</f>
        <v>2.4332924601433659E-2</v>
      </c>
      <c r="X144" s="24">
        <f t="shared" ref="X144" si="284">+L144/L143-1</f>
        <v>2.4478467441874541E-2</v>
      </c>
      <c r="Y144" s="24">
        <f t="shared" ref="Y144" si="285">+M144/M143-1</f>
        <v>2.4830506573684019E-2</v>
      </c>
      <c r="Z144" s="24">
        <f t="shared" ref="Z144" si="286">+N144/N143-1</f>
        <v>2.4643535688246399E-2</v>
      </c>
      <c r="AA144" s="24">
        <f t="shared" ref="AA144" si="287">+O144/O143-1</f>
        <v>2.4204074441828594E-2</v>
      </c>
      <c r="AB144" s="24">
        <f>+PAM!Y117</f>
        <v>2.3930233608964624E-2</v>
      </c>
      <c r="AD144" s="24">
        <f t="shared" ref="AD144" si="288">+E144/E132-1</f>
        <v>0.31206226894109768</v>
      </c>
      <c r="AE144" s="24">
        <f t="shared" ref="AE144" si="289">+F144/F132-1</f>
        <v>0.31279348823232755</v>
      </c>
      <c r="AF144" s="24">
        <f t="shared" ref="AF144" si="290">+G144/G132-1</f>
        <v>0.31977321784685864</v>
      </c>
      <c r="AG144" s="24">
        <f t="shared" ref="AG144" si="291">+H144/H132-1</f>
        <v>0.31336852641870117</v>
      </c>
      <c r="AH144" s="24">
        <f t="shared" ref="AH144" si="292">+I144/I132-1</f>
        <v>0.31751732025335166</v>
      </c>
      <c r="AI144" s="24">
        <f t="shared" ref="AI144" si="293">+J144/J132-1</f>
        <v>0.31798171532260788</v>
      </c>
      <c r="AJ144" s="24">
        <f t="shared" ref="AJ144" si="294">+K144/K132-1</f>
        <v>0.32285269264288208</v>
      </c>
      <c r="AK144" s="24">
        <f t="shared" ref="AK144" si="295">+L144/L132-1</f>
        <v>0.31845030970044386</v>
      </c>
      <c r="AL144" s="24">
        <f t="shared" ref="AL144" si="296">+M144/M132-1</f>
        <v>0.3247968239586716</v>
      </c>
      <c r="AM144" s="24">
        <f t="shared" ref="AM144" si="297">+N144/N132-1</f>
        <v>0.32081569047333147</v>
      </c>
      <c r="AN144" s="24">
        <f t="shared" ref="AN144" si="298">+O144/O132-1</f>
        <v>0.31915318390137393</v>
      </c>
      <c r="AO144" s="24">
        <f>+PAM!AV117</f>
        <v>0.31882624080454391</v>
      </c>
      <c r="AQ144" s="24">
        <f t="shared" ref="AQ144" si="299">+Q144-Z144</f>
        <v>-2.8849179747847398E-3</v>
      </c>
      <c r="AR144" s="24">
        <f t="shared" ref="AR144" si="300">+AD144-AM144</f>
        <v>-8.753421532233796E-3</v>
      </c>
      <c r="AS144" s="35">
        <f t="shared" ref="AS144" si="301">+D144</f>
        <v>46113</v>
      </c>
      <c r="AT144" s="19">
        <f t="shared" ref="AT144" si="302">+E144</f>
        <v>11260.2529296875</v>
      </c>
      <c r="AU144" s="19">
        <f t="shared" ref="AU144" si="303">+N144</f>
        <v>11246.96875</v>
      </c>
      <c r="AV144" s="52">
        <f t="shared" si="27"/>
        <v>0.13284179687499886</v>
      </c>
      <c r="AW144" s="52">
        <f t="shared" si="62"/>
        <v>-5.0513604746893037E-2</v>
      </c>
    </row>
    <row r="145" spans="4:49" x14ac:dyDescent="0.25">
      <c r="D145" s="37">
        <f>+PAM!A118</f>
        <v>46143</v>
      </c>
      <c r="E145" s="225">
        <f>'Salida Stata'!E115</f>
        <v>11487.2998046875</v>
      </c>
      <c r="F145" s="225">
        <f>'Salida Stata'!K115</f>
        <v>11527.015625</v>
      </c>
      <c r="G145" s="225">
        <f>'Salida Stata'!P115</f>
        <v>11556.193359375</v>
      </c>
      <c r="H145" s="225">
        <f>'Salida Stata'!W115</f>
        <v>11444.150390625</v>
      </c>
      <c r="I145" s="225">
        <f>'Salida Stata'!AC115</f>
        <v>11562.62109375</v>
      </c>
      <c r="J145" s="225">
        <f>'Salida Stata'!AI115</f>
        <v>11538.556640625</v>
      </c>
      <c r="K145" s="225">
        <f>'Salida Stata'!AO115</f>
        <v>11620.78515625</v>
      </c>
      <c r="L145" s="225">
        <f>'Salida Stata'!AU115</f>
        <v>11491.9453125</v>
      </c>
      <c r="M145" s="225">
        <f>'Salida Stata'!BA115</f>
        <v>11600.5263671875</v>
      </c>
      <c r="N145" s="225">
        <f>'Salida Stata'!BG115</f>
        <v>11466.5849609375</v>
      </c>
      <c r="O145" s="19" cm="1">
        <f t="array" ref="O145">+SUMPRODUCT($E$30:$N$30/100,$E145:$N145)/$D$14*100</f>
        <v>11650.936751176099</v>
      </c>
      <c r="Q145" s="24">
        <f t="shared" ref="Q145" si="304">+E145/E144-1</f>
        <v>2.0163567942723004E-2</v>
      </c>
      <c r="R145" s="24">
        <f t="shared" ref="R145" si="305">+F145/F144-1</f>
        <v>2.0329899922876704E-2</v>
      </c>
      <c r="S145" s="24">
        <f t="shared" ref="S145" si="306">+G145/G144-1</f>
        <v>2.2943468213399099E-2</v>
      </c>
      <c r="T145" s="24">
        <f t="shared" ref="T145" si="307">+H145/H144-1</f>
        <v>1.9803159744107734E-2</v>
      </c>
      <c r="U145" s="24">
        <f t="shared" ref="U145" si="308">+I145/I144-1</f>
        <v>2.0032135844803012E-2</v>
      </c>
      <c r="V145" s="24">
        <f t="shared" ref="V145" si="309">+J145/J144-1</f>
        <v>2.0018569364692151E-2</v>
      </c>
      <c r="W145" s="24">
        <f t="shared" ref="W145" si="310">+K145/K144-1</f>
        <v>2.0103516681664324E-2</v>
      </c>
      <c r="X145" s="24">
        <f t="shared" ref="X145" si="311">+L145/L144-1</f>
        <v>1.9628699340355382E-2</v>
      </c>
      <c r="Y145" s="24">
        <f t="shared" ref="Y145" si="312">+M145/M144-1</f>
        <v>1.9588490633067446E-2</v>
      </c>
      <c r="Z145" s="24">
        <f t="shared" ref="Z145" si="313">+N145/N144-1</f>
        <v>1.9526702333684254E-2</v>
      </c>
      <c r="AA145" s="24">
        <f t="shared" ref="AA145" si="314">+O145/O144-1</f>
        <v>2.0060824767735408E-2</v>
      </c>
      <c r="AB145" s="24">
        <f>+PAM!Y118</f>
        <v>1.9999470446501855E-2</v>
      </c>
      <c r="AD145" s="24">
        <f t="shared" ref="AD145" si="315">+E145/E133-1</f>
        <v>0.32048749055631576</v>
      </c>
      <c r="AE145" s="24">
        <f t="shared" ref="AE145" si="316">+F145/F133-1</f>
        <v>0.32083214346140387</v>
      </c>
      <c r="AF145" s="24">
        <f t="shared" ref="AF145" si="317">+G145/G133-1</f>
        <v>0.3324158217047386</v>
      </c>
      <c r="AG145" s="24">
        <f t="shared" ref="AG145" si="318">+H145/H133-1</f>
        <v>0.31959115095009505</v>
      </c>
      <c r="AH145" s="24">
        <f t="shared" ref="AH145" si="319">+I145/I133-1</f>
        <v>0.32298776673735197</v>
      </c>
      <c r="AI145" s="24">
        <f t="shared" ref="AI145" si="320">+J145/J133-1</f>
        <v>0.32369474906168816</v>
      </c>
      <c r="AJ145" s="24">
        <f t="shared" ref="AJ145" si="321">+K145/K133-1</f>
        <v>0.32822907760412368</v>
      </c>
      <c r="AK145" s="24">
        <f t="shared" ref="AK145" si="322">+L145/L133-1</f>
        <v>0.32317781206228835</v>
      </c>
      <c r="AL145" s="24">
        <f t="shared" ref="AL145" si="323">+M145/M133-1</f>
        <v>0.32783020766078907</v>
      </c>
      <c r="AM145" s="24">
        <f t="shared" ref="AM145" si="324">+N145/N133-1</f>
        <v>0.32330289071854135</v>
      </c>
      <c r="AN145" s="24">
        <f t="shared" ref="AN145" si="325">+O145/O133-1</f>
        <v>0.32460156983001376</v>
      </c>
      <c r="AO145" s="24">
        <f>+PAM!AV118</f>
        <v>0.32443644781627112</v>
      </c>
      <c r="AQ145" s="24">
        <f t="shared" ref="AQ145" si="326">+Q145-Z145</f>
        <v>6.3686560903875034E-4</v>
      </c>
      <c r="AR145" s="24">
        <f t="shared" ref="AR145" si="327">+AD145-AM145</f>
        <v>-2.8154001622255898E-3</v>
      </c>
      <c r="AS145" s="35">
        <f t="shared" ref="AS145" si="328">+D145</f>
        <v>46143</v>
      </c>
      <c r="AT145" s="19">
        <f t="shared" ref="AT145" si="329">+E145</f>
        <v>11487.2998046875</v>
      </c>
      <c r="AU145" s="19">
        <f t="shared" ref="AU145" si="330">+N145</f>
        <v>11466.5849609375</v>
      </c>
      <c r="AV145" s="52">
        <f t="shared" si="27"/>
        <v>0.20714843749999545</v>
      </c>
      <c r="AW145" s="52">
        <f t="shared" si="62"/>
        <v>-3.4579680310990568E-2</v>
      </c>
    </row>
    <row r="146" spans="4:49" x14ac:dyDescent="0.25">
      <c r="D146" s="35"/>
    </row>
    <row r="147" spans="4:49" x14ac:dyDescent="0.25">
      <c r="D147" s="35"/>
    </row>
    <row r="148" spans="4:49" x14ac:dyDescent="0.25">
      <c r="D148" s="35"/>
    </row>
    <row r="149" spans="4:49" x14ac:dyDescent="0.25">
      <c r="D149" s="35"/>
    </row>
    <row r="150" spans="4:49" x14ac:dyDescent="0.25">
      <c r="D150" s="35"/>
    </row>
    <row r="151" spans="4:49" x14ac:dyDescent="0.25">
      <c r="D151" s="35"/>
    </row>
    <row r="152" spans="4:49" x14ac:dyDescent="0.25">
      <c r="D152" s="35"/>
    </row>
    <row r="153" spans="4:49" x14ac:dyDescent="0.25">
      <c r="D153" s="35"/>
    </row>
    <row r="154" spans="4:49" x14ac:dyDescent="0.25">
      <c r="D154" s="35"/>
    </row>
    <row r="155" spans="4:49" x14ac:dyDescent="0.25">
      <c r="D155" s="35"/>
    </row>
    <row r="156" spans="4:49" x14ac:dyDescent="0.25">
      <c r="D156" s="35"/>
    </row>
    <row r="157" spans="4:49" x14ac:dyDescent="0.25">
      <c r="D157" s="35"/>
    </row>
    <row r="158" spans="4:49" x14ac:dyDescent="0.25">
      <c r="D158" s="35"/>
    </row>
    <row r="159" spans="4:49" x14ac:dyDescent="0.25">
      <c r="D159" s="35"/>
    </row>
    <row r="160" spans="4:49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B16:D16"/>
    <mergeCell ref="E29:N29"/>
    <mergeCell ref="E1:P1"/>
    <mergeCell ref="Q29:Z29"/>
    <mergeCell ref="AD29:AM2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049C-19C3-48E8-9FF0-9114876CA325}">
  <sheetPr codeName="Hoja11"/>
  <dimension ref="A1:AW258"/>
  <sheetViews>
    <sheetView zoomScale="90" zoomScaleNormal="90" workbookViewId="0">
      <pane xSplit="4" ySplit="31" topLeftCell="Q134" activePane="bottomRight" state="frozen"/>
      <selection pane="topRight" activeCell="E1" sqref="E1"/>
      <selection pane="bottomLeft" activeCell="A32" sqref="A32"/>
      <selection pane="bottomRight" activeCell="A145" sqref="A145:XFD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16" s="88" customFormat="1" x14ac:dyDescent="0.25">
      <c r="E1" s="234" t="s">
        <v>87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2:16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</row>
    <row r="3" spans="2:16" s="25" customFormat="1" hidden="1" x14ac:dyDescent="0.25">
      <c r="B3" s="90" t="str">
        <f>+B18</f>
        <v>Noroeste</v>
      </c>
      <c r="C3" s="25">
        <v>1</v>
      </c>
      <c r="D3" s="91">
        <f>+SUM(E3:P3)</f>
        <v>0.91188132999999982</v>
      </c>
      <c r="E3" s="38">
        <v>0.42266979999999998</v>
      </c>
      <c r="F3" s="38">
        <v>2.119561E-2</v>
      </c>
      <c r="G3" s="38">
        <v>0.10470715999999999</v>
      </c>
      <c r="H3" s="38">
        <v>6.218216E-2</v>
      </c>
      <c r="I3" s="38">
        <v>4.4522800000000001E-2</v>
      </c>
      <c r="J3" s="38">
        <v>3.771501E-2</v>
      </c>
      <c r="K3" s="38">
        <v>6.1757310000000003E-2</v>
      </c>
      <c r="L3" s="38">
        <v>2.0213229999999999E-2</v>
      </c>
      <c r="M3" s="38">
        <v>4.9410809999999999E-2</v>
      </c>
      <c r="N3" s="38">
        <v>9.4409400000000001E-3</v>
      </c>
      <c r="O3" s="38">
        <v>5.8295470000000002E-2</v>
      </c>
      <c r="P3" s="38">
        <v>1.9771029999999998E-2</v>
      </c>
    </row>
    <row r="4" spans="2:16" s="25" customFormat="1" hidden="1" x14ac:dyDescent="0.25">
      <c r="B4" s="90" t="str">
        <f t="shared" ref="B4:B12" si="0">+B19</f>
        <v>Noroeste</v>
      </c>
      <c r="C4" s="25">
        <v>2</v>
      </c>
      <c r="D4" s="91">
        <f t="shared" ref="D4:D12" si="1">+SUM(E4:P4)</f>
        <v>1.0140251699999998</v>
      </c>
      <c r="E4" s="38">
        <v>0.42939948999999999</v>
      </c>
      <c r="F4" s="38">
        <v>2.371355E-2</v>
      </c>
      <c r="G4" s="38">
        <v>0.12156016</v>
      </c>
      <c r="H4" s="38">
        <v>7.356182E-2</v>
      </c>
      <c r="I4" s="38">
        <v>4.5169309999999997E-2</v>
      </c>
      <c r="J4" s="38">
        <v>4.3575589999999997E-2</v>
      </c>
      <c r="K4" s="38">
        <v>9.1083990000000004E-2</v>
      </c>
      <c r="L4" s="38">
        <v>2.6212650000000001E-2</v>
      </c>
      <c r="M4" s="38">
        <v>5.3363269999999997E-2</v>
      </c>
      <c r="N4" s="38">
        <v>1.0598059999999999E-2</v>
      </c>
      <c r="O4" s="38">
        <v>7.2466539999999996E-2</v>
      </c>
      <c r="P4" s="38">
        <v>2.332074E-2</v>
      </c>
    </row>
    <row r="5" spans="2:16" s="25" customFormat="1" hidden="1" x14ac:dyDescent="0.25">
      <c r="B5" s="90" t="str">
        <f t="shared" si="0"/>
        <v>Noroeste</v>
      </c>
      <c r="C5" s="25">
        <v>3</v>
      </c>
      <c r="D5" s="91">
        <f t="shared" si="1"/>
        <v>0.99945296000000006</v>
      </c>
      <c r="E5" s="38">
        <v>0.38499016000000003</v>
      </c>
      <c r="F5" s="38">
        <v>2.8176719999999999E-2</v>
      </c>
      <c r="G5" s="38">
        <v>0.10858801999999999</v>
      </c>
      <c r="H5" s="38">
        <v>7.6904890000000004E-2</v>
      </c>
      <c r="I5" s="38">
        <v>4.5150799999999998E-2</v>
      </c>
      <c r="J5" s="38">
        <v>5.0206140000000003E-2</v>
      </c>
      <c r="K5" s="38">
        <v>9.8690379999999994E-2</v>
      </c>
      <c r="L5" s="38">
        <v>2.6853060000000002E-2</v>
      </c>
      <c r="M5" s="38">
        <v>5.6916420000000002E-2</v>
      </c>
      <c r="N5" s="38">
        <v>1.166649E-2</v>
      </c>
      <c r="O5" s="38">
        <v>8.6457359999999997E-2</v>
      </c>
      <c r="P5" s="38">
        <v>2.4852519999999999E-2</v>
      </c>
    </row>
    <row r="6" spans="2:16" s="25" customFormat="1" hidden="1" x14ac:dyDescent="0.25">
      <c r="B6" s="90" t="str">
        <f t="shared" si="0"/>
        <v>Noroeste</v>
      </c>
      <c r="C6" s="25">
        <v>4</v>
      </c>
      <c r="D6" s="91">
        <f t="shared" si="1"/>
        <v>0.74482906999999987</v>
      </c>
      <c r="E6" s="38">
        <v>0.27431527</v>
      </c>
      <c r="F6" s="38">
        <v>1.305367E-2</v>
      </c>
      <c r="G6" s="38">
        <v>7.4415380000000003E-2</v>
      </c>
      <c r="H6" s="38">
        <v>5.7520590000000003E-2</v>
      </c>
      <c r="I6" s="38">
        <v>3.296052E-2</v>
      </c>
      <c r="J6" s="38">
        <v>4.3245699999999998E-2</v>
      </c>
      <c r="K6" s="38">
        <v>9.3702869999999994E-2</v>
      </c>
      <c r="L6" s="38">
        <v>2.1526940000000001E-2</v>
      </c>
      <c r="M6" s="38">
        <v>3.9723910000000001E-2</v>
      </c>
      <c r="N6" s="38">
        <v>1.160738E-2</v>
      </c>
      <c r="O6" s="38">
        <v>6.5440709999999999E-2</v>
      </c>
      <c r="P6" s="38">
        <v>1.7316129999999999E-2</v>
      </c>
    </row>
    <row r="7" spans="2:16" s="25" customFormat="1" hidden="1" x14ac:dyDescent="0.25">
      <c r="B7" s="90" t="str">
        <f t="shared" si="0"/>
        <v>Noroeste</v>
      </c>
      <c r="C7" s="25">
        <v>5</v>
      </c>
      <c r="D7" s="91">
        <f t="shared" si="1"/>
        <v>0.70527110999999998</v>
      </c>
      <c r="E7" s="38">
        <v>0.23819673</v>
      </c>
      <c r="F7" s="38">
        <v>1.5557659999999999E-2</v>
      </c>
      <c r="G7" s="38">
        <v>7.3338810000000004E-2</v>
      </c>
      <c r="H7" s="38">
        <v>5.1571510000000001E-2</v>
      </c>
      <c r="I7" s="38">
        <v>3.038097E-2</v>
      </c>
      <c r="J7" s="38">
        <v>5.1404320000000003E-2</v>
      </c>
      <c r="K7" s="38">
        <v>8.8097729999999999E-2</v>
      </c>
      <c r="L7" s="38">
        <v>1.8950069999999999E-2</v>
      </c>
      <c r="M7" s="38">
        <v>4.4797400000000001E-2</v>
      </c>
      <c r="N7" s="38">
        <v>1.5394150000000001E-2</v>
      </c>
      <c r="O7" s="38">
        <v>5.9953319999999997E-2</v>
      </c>
      <c r="P7" s="38">
        <v>1.7628439999999999E-2</v>
      </c>
    </row>
    <row r="8" spans="2:16" s="25" customFormat="1" hidden="1" x14ac:dyDescent="0.25">
      <c r="B8" s="90" t="str">
        <f t="shared" si="0"/>
        <v>Noroeste</v>
      </c>
      <c r="C8" s="25">
        <v>6</v>
      </c>
      <c r="D8" s="91">
        <f t="shared" si="1"/>
        <v>0.7660484500000001</v>
      </c>
      <c r="E8" s="38">
        <v>0.23996744</v>
      </c>
      <c r="F8" s="38">
        <v>1.943715E-2</v>
      </c>
      <c r="G8" s="38">
        <v>8.7309310000000001E-2</v>
      </c>
      <c r="H8" s="38">
        <v>5.973113E-2</v>
      </c>
      <c r="I8" s="38">
        <v>3.852804E-2</v>
      </c>
      <c r="J8" s="38">
        <v>5.770844E-2</v>
      </c>
      <c r="K8" s="38">
        <v>8.6701589999999995E-2</v>
      </c>
      <c r="L8" s="38">
        <v>2.3056320000000002E-2</v>
      </c>
      <c r="M8" s="38">
        <v>4.4372439999999999E-2</v>
      </c>
      <c r="N8" s="38">
        <v>1.7154840000000001E-2</v>
      </c>
      <c r="O8" s="38">
        <v>7.1946479999999993E-2</v>
      </c>
      <c r="P8" s="38">
        <v>2.013527E-2</v>
      </c>
    </row>
    <row r="9" spans="2:16" s="25" customFormat="1" hidden="1" x14ac:dyDescent="0.25">
      <c r="B9" s="90" t="str">
        <f t="shared" si="0"/>
        <v>Noroeste</v>
      </c>
      <c r="C9" s="25">
        <v>7</v>
      </c>
      <c r="D9" s="91">
        <f t="shared" si="1"/>
        <v>0.75740067000000011</v>
      </c>
      <c r="E9" s="38">
        <v>0.21536532</v>
      </c>
      <c r="F9" s="38">
        <v>1.2044040000000001E-2</v>
      </c>
      <c r="G9" s="38">
        <v>8.8459570000000001E-2</v>
      </c>
      <c r="H9" s="38">
        <v>5.8590419999999997E-2</v>
      </c>
      <c r="I9" s="38">
        <v>5.8372930000000003E-2</v>
      </c>
      <c r="J9" s="38">
        <v>6.0194200000000003E-2</v>
      </c>
      <c r="K9" s="38">
        <v>8.6032620000000004E-2</v>
      </c>
      <c r="L9" s="38">
        <v>2.2474850000000001E-2</v>
      </c>
      <c r="M9" s="38">
        <v>4.8291100000000003E-2</v>
      </c>
      <c r="N9" s="38">
        <v>1.9431940000000002E-2</v>
      </c>
      <c r="O9" s="38">
        <v>6.6124189999999999E-2</v>
      </c>
      <c r="P9" s="38">
        <v>2.2019489999999999E-2</v>
      </c>
    </row>
    <row r="10" spans="2:16" s="25" customFormat="1" hidden="1" x14ac:dyDescent="0.25">
      <c r="B10" s="90" t="str">
        <f t="shared" si="0"/>
        <v>Noroeste</v>
      </c>
      <c r="C10" s="25">
        <v>8</v>
      </c>
      <c r="D10" s="91">
        <f t="shared" si="1"/>
        <v>0.55762084000000001</v>
      </c>
      <c r="E10" s="38">
        <v>0.13693842000000001</v>
      </c>
      <c r="F10" s="38">
        <v>1.2743819999999999E-2</v>
      </c>
      <c r="G10" s="38">
        <v>6.0789990000000002E-2</v>
      </c>
      <c r="H10" s="38">
        <v>4.7127599999999999E-2</v>
      </c>
      <c r="I10" s="38">
        <v>3.8713110000000002E-2</v>
      </c>
      <c r="J10" s="38">
        <v>4.2075319999999999E-2</v>
      </c>
      <c r="K10" s="38">
        <v>8.1753560000000003E-2</v>
      </c>
      <c r="L10" s="38">
        <v>1.631852E-2</v>
      </c>
      <c r="M10" s="38">
        <v>3.1702429999999997E-2</v>
      </c>
      <c r="N10" s="38">
        <v>1.4653869999999999E-2</v>
      </c>
      <c r="O10" s="38">
        <v>6.1608679999999999E-2</v>
      </c>
      <c r="P10" s="38">
        <v>1.3195520000000001E-2</v>
      </c>
    </row>
    <row r="11" spans="2:16" s="25" customFormat="1" hidden="1" x14ac:dyDescent="0.25">
      <c r="B11" s="90" t="str">
        <f t="shared" si="0"/>
        <v>Noroeste</v>
      </c>
      <c r="C11" s="25">
        <v>9</v>
      </c>
      <c r="D11" s="91">
        <f t="shared" si="1"/>
        <v>0.57328151000000005</v>
      </c>
      <c r="E11" s="38">
        <v>0.12776256</v>
      </c>
      <c r="F11" s="38">
        <v>1.1827570000000001E-2</v>
      </c>
      <c r="G11" s="38">
        <v>5.4346539999999999E-2</v>
      </c>
      <c r="H11" s="38">
        <v>5.1985879999999998E-2</v>
      </c>
      <c r="I11" s="38">
        <v>5.4291689999999997E-2</v>
      </c>
      <c r="J11" s="38">
        <v>3.671377E-2</v>
      </c>
      <c r="K11" s="38">
        <v>9.5741090000000001E-2</v>
      </c>
      <c r="L11" s="38">
        <v>1.5798300000000001E-2</v>
      </c>
      <c r="M11" s="38">
        <v>3.332309E-2</v>
      </c>
      <c r="N11" s="38">
        <v>1.19773E-2</v>
      </c>
      <c r="O11" s="38">
        <v>6.3923740000000007E-2</v>
      </c>
      <c r="P11" s="38">
        <v>1.558998E-2</v>
      </c>
    </row>
    <row r="12" spans="2:16" s="25" customFormat="1" hidden="1" x14ac:dyDescent="0.25">
      <c r="B12" s="90" t="str">
        <f t="shared" si="0"/>
        <v>Noroeste</v>
      </c>
      <c r="C12" s="25">
        <v>10</v>
      </c>
      <c r="D12" s="91">
        <f t="shared" si="1"/>
        <v>0.5945219100000001</v>
      </c>
      <c r="E12" s="38">
        <v>0.1089614</v>
      </c>
      <c r="F12" s="38">
        <v>1.4551349999999999E-2</v>
      </c>
      <c r="G12" s="38">
        <v>6.5079730000000002E-2</v>
      </c>
      <c r="H12" s="38">
        <v>5.159043E-2</v>
      </c>
      <c r="I12" s="38">
        <v>6.2721200000000005E-2</v>
      </c>
      <c r="J12" s="38">
        <v>4.342845E-2</v>
      </c>
      <c r="K12" s="38">
        <v>9.6369650000000001E-2</v>
      </c>
      <c r="L12" s="38">
        <v>1.375709E-2</v>
      </c>
      <c r="M12" s="38">
        <v>4.5462420000000003E-2</v>
      </c>
      <c r="N12" s="38">
        <v>1.1710959999999999E-2</v>
      </c>
      <c r="O12" s="38">
        <v>6.3967319999999994E-2</v>
      </c>
      <c r="P12" s="38">
        <v>1.6921909999999998E-2</v>
      </c>
    </row>
    <row r="13" spans="2:16" s="25" customFormat="1" hidden="1" x14ac:dyDescent="0.25">
      <c r="D13" s="93">
        <f>+SUM(D3:D12)/100</f>
        <v>7.6243330200000001E-2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2:16" s="25" customFormat="1" hidden="1" x14ac:dyDescent="0.25">
      <c r="B14" s="25" t="s">
        <v>88</v>
      </c>
      <c r="D14" s="92">
        <f>+SUM(D18:D27)</f>
        <v>7.4732312000000007</v>
      </c>
      <c r="E14" s="92">
        <f>+SUM(E18:E27)</f>
        <v>2.1676016000000002</v>
      </c>
      <c r="F14" s="92">
        <f t="shared" ref="F14:P14" si="2">+SUM(F18:F27)</f>
        <v>9.6488700000000011E-2</v>
      </c>
      <c r="G14" s="92">
        <f t="shared" si="2"/>
        <v>0.57828259999999998</v>
      </c>
      <c r="H14" s="92">
        <f t="shared" si="2"/>
        <v>0.90588379999999991</v>
      </c>
      <c r="I14" s="92">
        <f t="shared" si="2"/>
        <v>0.38812030000000003</v>
      </c>
      <c r="J14" s="92">
        <f t="shared" si="2"/>
        <v>0.37686969999999997</v>
      </c>
      <c r="K14" s="92">
        <f t="shared" si="2"/>
        <v>1.1418338000000001</v>
      </c>
      <c r="L14" s="92">
        <f t="shared" si="2"/>
        <v>0.37394599999999995</v>
      </c>
      <c r="M14" s="92">
        <f t="shared" si="2"/>
        <v>0.53116680000000005</v>
      </c>
      <c r="N14" s="92">
        <f t="shared" si="2"/>
        <v>0.17953710000000001</v>
      </c>
      <c r="O14" s="92">
        <f t="shared" si="2"/>
        <v>0.49397800000000008</v>
      </c>
      <c r="P14" s="92">
        <f t="shared" si="2"/>
        <v>0.23952269999999998</v>
      </c>
    </row>
    <row r="15" spans="2:16" s="25" customFormat="1" hidden="1" x14ac:dyDescent="0.25">
      <c r="E15" s="92">
        <f>+E14/$D$14*100</f>
        <v>29.004878104132519</v>
      </c>
      <c r="F15" s="92">
        <f t="shared" ref="F15:P15" si="3">+F14/$D$14*100</f>
        <v>1.291124246229663</v>
      </c>
      <c r="G15" s="92">
        <f t="shared" si="3"/>
        <v>7.7380531195127471</v>
      </c>
      <c r="H15" s="92">
        <f t="shared" si="3"/>
        <v>12.121715169202846</v>
      </c>
      <c r="I15" s="92">
        <f t="shared" si="3"/>
        <v>5.193473741318213</v>
      </c>
      <c r="J15" s="92">
        <f t="shared" si="3"/>
        <v>5.0429284189682226</v>
      </c>
      <c r="K15" s="92">
        <f t="shared" si="3"/>
        <v>15.278984008951843</v>
      </c>
      <c r="L15" s="92">
        <f t="shared" si="3"/>
        <v>5.0038061180283018</v>
      </c>
      <c r="M15" s="92">
        <f t="shared" si="3"/>
        <v>7.107592228646693</v>
      </c>
      <c r="N15" s="92">
        <f t="shared" si="3"/>
        <v>2.4024025912646727</v>
      </c>
      <c r="O15" s="92">
        <f t="shared" si="3"/>
        <v>6.6099654457365116</v>
      </c>
      <c r="P15" s="92">
        <f t="shared" si="3"/>
        <v>3.2050754698984814</v>
      </c>
    </row>
    <row r="16" spans="2:16" s="25" customFormat="1" hidden="1" x14ac:dyDescent="0.25">
      <c r="B16" s="236" t="s">
        <v>68</v>
      </c>
      <c r="C16" s="236"/>
      <c r="D16" s="236"/>
      <c r="E16" s="90">
        <f>+NOA!C$3*100</f>
        <v>34.67</v>
      </c>
      <c r="F16" s="90">
        <f>+NOA!D$3*100</f>
        <v>3.1300000000000003</v>
      </c>
      <c r="G16" s="90">
        <f>+NOA!E$3*100</f>
        <v>12.370000000000001</v>
      </c>
      <c r="H16" s="90">
        <f>+NOA!F$3*100</f>
        <v>7.0000000000000009</v>
      </c>
      <c r="I16" s="90">
        <f>+NOA!G$3*100</f>
        <v>6.12</v>
      </c>
      <c r="J16" s="90">
        <f>+NOA!H$3*100</f>
        <v>6.3299999999999992</v>
      </c>
      <c r="K16" s="90">
        <f>+NOA!I$3*100</f>
        <v>8.41</v>
      </c>
      <c r="L16" s="90">
        <f>+NOA!J$3*100</f>
        <v>2.59</v>
      </c>
      <c r="M16" s="90">
        <f>+NOA!K$3*100</f>
        <v>5.9499999999999993</v>
      </c>
      <c r="N16" s="90">
        <f>+NOA!L$3*100</f>
        <v>2.04</v>
      </c>
      <c r="O16" s="90">
        <f>+NOA!M$3*100</f>
        <v>7.99</v>
      </c>
      <c r="P16" s="90">
        <f>+NOA!N$3*100</f>
        <v>3.4000000000000004</v>
      </c>
    </row>
    <row r="17" spans="1:49" s="25" customFormat="1" hidden="1" x14ac:dyDescent="0.25"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49" s="25" customFormat="1" hidden="1" x14ac:dyDescent="0.25">
      <c r="B18" s="90" t="s">
        <v>89</v>
      </c>
      <c r="C18" s="25">
        <v>1</v>
      </c>
      <c r="D18" s="92">
        <v>0.85967190000000004</v>
      </c>
      <c r="E18" s="92">
        <v>0.3553058</v>
      </c>
      <c r="F18" s="92">
        <v>1.18695E-2</v>
      </c>
      <c r="G18" s="92">
        <v>7.2204500000000005E-2</v>
      </c>
      <c r="H18" s="92">
        <v>9.5350400000000002E-2</v>
      </c>
      <c r="I18" s="92">
        <v>3.8331299999999999E-2</v>
      </c>
      <c r="J18" s="92">
        <v>3.0483900000000001E-2</v>
      </c>
      <c r="K18" s="92">
        <v>8.0138799999999996E-2</v>
      </c>
      <c r="L18" s="92">
        <v>3.6842600000000003E-2</v>
      </c>
      <c r="M18" s="92">
        <v>5.8666799999999998E-2</v>
      </c>
      <c r="N18" s="92">
        <v>1.2683699999999999E-2</v>
      </c>
      <c r="O18" s="92">
        <v>4.2968300000000001E-2</v>
      </c>
      <c r="P18" s="92">
        <v>2.48261E-2</v>
      </c>
    </row>
    <row r="19" spans="1:49" s="25" customFormat="1" hidden="1" x14ac:dyDescent="0.25">
      <c r="B19" s="90" t="s">
        <v>89</v>
      </c>
      <c r="C19" s="25">
        <v>2</v>
      </c>
      <c r="D19" s="92">
        <v>0.97124429999999995</v>
      </c>
      <c r="E19" s="92">
        <v>0.36096299999999998</v>
      </c>
      <c r="F19" s="92">
        <v>1.3279600000000001E-2</v>
      </c>
      <c r="G19" s="92">
        <v>8.3826100000000001E-2</v>
      </c>
      <c r="H19" s="92">
        <v>0.1128</v>
      </c>
      <c r="I19" s="92">
        <v>3.8887999999999999E-2</v>
      </c>
      <c r="J19" s="92">
        <v>3.5220899999999999E-2</v>
      </c>
      <c r="K19" s="92">
        <v>0.1181943</v>
      </c>
      <c r="L19" s="92">
        <v>4.7777699999999999E-2</v>
      </c>
      <c r="M19" s="92">
        <v>6.3359700000000005E-2</v>
      </c>
      <c r="N19" s="92">
        <v>1.4238300000000001E-2</v>
      </c>
      <c r="O19" s="92">
        <v>5.3413500000000003E-2</v>
      </c>
      <c r="P19" s="92">
        <v>2.9283400000000001E-2</v>
      </c>
    </row>
    <row r="20" spans="1:49" s="25" customFormat="1" hidden="1" x14ac:dyDescent="0.25">
      <c r="B20" s="90" t="s">
        <v>89</v>
      </c>
      <c r="C20" s="25">
        <v>3</v>
      </c>
      <c r="D20" s="92">
        <v>0.96686399999999995</v>
      </c>
      <c r="E20" s="92">
        <v>0.32363150000000002</v>
      </c>
      <c r="F20" s="92">
        <v>1.5779000000000001E-2</v>
      </c>
      <c r="G20" s="92">
        <v>7.4880699999999994E-2</v>
      </c>
      <c r="H20" s="92">
        <v>0.1179263</v>
      </c>
      <c r="I20" s="92">
        <v>3.8871999999999997E-2</v>
      </c>
      <c r="J20" s="92">
        <v>4.0580100000000001E-2</v>
      </c>
      <c r="K20" s="92">
        <v>0.1280646</v>
      </c>
      <c r="L20" s="92">
        <v>4.89449E-2</v>
      </c>
      <c r="M20" s="92">
        <v>6.7578399999999997E-2</v>
      </c>
      <c r="N20" s="92">
        <v>1.5673699999999999E-2</v>
      </c>
      <c r="O20" s="92">
        <v>6.3725900000000002E-2</v>
      </c>
      <c r="P20" s="92">
        <v>3.1206899999999999E-2</v>
      </c>
    </row>
    <row r="21" spans="1:49" s="25" customFormat="1" hidden="1" x14ac:dyDescent="0.25">
      <c r="B21" s="90" t="s">
        <v>89</v>
      </c>
      <c r="C21" s="25">
        <v>4</v>
      </c>
      <c r="D21" s="92">
        <v>0.73432260000000005</v>
      </c>
      <c r="E21" s="92">
        <v>0.23059560000000001</v>
      </c>
      <c r="F21" s="92">
        <v>7.3100999999999999E-3</v>
      </c>
      <c r="G21" s="92">
        <v>5.1315800000000002E-2</v>
      </c>
      <c r="H21" s="92">
        <v>8.8202299999999997E-2</v>
      </c>
      <c r="I21" s="92">
        <v>2.83769E-2</v>
      </c>
      <c r="J21" s="92">
        <v>3.4954199999999998E-2</v>
      </c>
      <c r="K21" s="92">
        <v>0.1215926</v>
      </c>
      <c r="L21" s="92">
        <v>3.9237000000000001E-2</v>
      </c>
      <c r="M21" s="92">
        <v>4.71653E-2</v>
      </c>
      <c r="N21" s="92">
        <v>1.55943E-2</v>
      </c>
      <c r="O21" s="92">
        <v>4.8235E-2</v>
      </c>
      <c r="P21" s="92">
        <v>2.1743599999999998E-2</v>
      </c>
    </row>
    <row r="22" spans="1:49" s="25" customFormat="1" hidden="1" x14ac:dyDescent="0.25">
      <c r="B22" s="90" t="s">
        <v>89</v>
      </c>
      <c r="C22" s="25">
        <v>5</v>
      </c>
      <c r="D22" s="92">
        <v>0.69536030000000004</v>
      </c>
      <c r="E22" s="92">
        <v>0.20023360000000001</v>
      </c>
      <c r="F22" s="92">
        <v>8.7122999999999992E-3</v>
      </c>
      <c r="G22" s="92">
        <v>5.0573399999999998E-2</v>
      </c>
      <c r="H22" s="92">
        <v>7.9079999999999998E-2</v>
      </c>
      <c r="I22" s="92">
        <v>2.6156100000000002E-2</v>
      </c>
      <c r="J22" s="92">
        <v>4.1548599999999998E-2</v>
      </c>
      <c r="K22" s="92">
        <v>0.1143192</v>
      </c>
      <c r="L22" s="92">
        <v>3.45402E-2</v>
      </c>
      <c r="M22" s="92">
        <v>5.3189199999999999E-2</v>
      </c>
      <c r="N22" s="92">
        <v>2.0681700000000001E-2</v>
      </c>
      <c r="O22" s="92">
        <v>4.4190300000000002E-2</v>
      </c>
      <c r="P22" s="92">
        <v>2.2135700000000001E-2</v>
      </c>
    </row>
    <row r="23" spans="1:49" s="25" customFormat="1" hidden="1" x14ac:dyDescent="0.25">
      <c r="B23" s="90" t="s">
        <v>89</v>
      </c>
      <c r="C23" s="25">
        <v>6</v>
      </c>
      <c r="D23" s="92">
        <v>0.75279790000000002</v>
      </c>
      <c r="E23" s="92">
        <v>0.20172209999999999</v>
      </c>
      <c r="F23" s="92">
        <v>1.08848E-2</v>
      </c>
      <c r="G23" s="92">
        <v>6.0207200000000002E-2</v>
      </c>
      <c r="H23" s="92">
        <v>9.1591900000000004E-2</v>
      </c>
      <c r="I23" s="92">
        <v>3.3170199999999997E-2</v>
      </c>
      <c r="J23" s="92">
        <v>4.6643999999999998E-2</v>
      </c>
      <c r="K23" s="92">
        <v>0.1125075</v>
      </c>
      <c r="L23" s="92">
        <v>4.2024600000000002E-2</v>
      </c>
      <c r="M23" s="92">
        <v>5.2684599999999998E-2</v>
      </c>
      <c r="N23" s="92">
        <v>2.30472E-2</v>
      </c>
      <c r="O23" s="92">
        <v>5.30302E-2</v>
      </c>
      <c r="P23" s="92">
        <v>2.52835E-2</v>
      </c>
    </row>
    <row r="24" spans="1:49" s="25" customFormat="1" hidden="1" x14ac:dyDescent="0.25">
      <c r="B24" s="90" t="s">
        <v>89</v>
      </c>
      <c r="C24" s="25">
        <v>7</v>
      </c>
      <c r="D24" s="92">
        <v>0.74997369999999997</v>
      </c>
      <c r="E24" s="92">
        <v>0.18104100000000001</v>
      </c>
      <c r="F24" s="92">
        <v>6.7447000000000002E-3</v>
      </c>
      <c r="G24" s="92">
        <v>6.1000400000000003E-2</v>
      </c>
      <c r="H24" s="92">
        <v>8.98428E-2</v>
      </c>
      <c r="I24" s="92">
        <v>5.0255399999999999E-2</v>
      </c>
      <c r="J24" s="92">
        <v>4.8653200000000001E-2</v>
      </c>
      <c r="K24" s="92">
        <v>0.1116394</v>
      </c>
      <c r="L24" s="92">
        <v>4.0964800000000003E-2</v>
      </c>
      <c r="M24" s="92">
        <v>5.7337399999999997E-2</v>
      </c>
      <c r="N24" s="92">
        <v>2.6106399999999998E-2</v>
      </c>
      <c r="O24" s="92">
        <v>4.8738700000000003E-2</v>
      </c>
      <c r="P24" s="92">
        <v>2.76495E-2</v>
      </c>
    </row>
    <row r="25" spans="1:49" s="25" customFormat="1" hidden="1" x14ac:dyDescent="0.25">
      <c r="B25" s="90" t="s">
        <v>89</v>
      </c>
      <c r="C25" s="25">
        <v>8</v>
      </c>
      <c r="D25" s="92">
        <v>0.55891199999999996</v>
      </c>
      <c r="E25" s="92">
        <v>0.11511349999999999</v>
      </c>
      <c r="F25" s="92">
        <v>7.1364999999999996E-3</v>
      </c>
      <c r="G25" s="92">
        <v>4.1919900000000003E-2</v>
      </c>
      <c r="H25" s="92">
        <v>7.2265700000000002E-2</v>
      </c>
      <c r="I25" s="92">
        <v>3.3329600000000001E-2</v>
      </c>
      <c r="J25" s="92">
        <v>3.4008200000000002E-2</v>
      </c>
      <c r="K25" s="92">
        <v>0.10608670000000001</v>
      </c>
      <c r="L25" s="92">
        <v>2.9743700000000001E-2</v>
      </c>
      <c r="M25" s="92">
        <v>3.76412E-2</v>
      </c>
      <c r="N25" s="92">
        <v>1.9687199999999998E-2</v>
      </c>
      <c r="O25" s="92">
        <v>4.5410399999999997E-2</v>
      </c>
      <c r="P25" s="92">
        <v>1.6569400000000001E-2</v>
      </c>
    </row>
    <row r="26" spans="1:49" s="25" customFormat="1" hidden="1" x14ac:dyDescent="0.25">
      <c r="B26" s="90" t="s">
        <v>89</v>
      </c>
      <c r="C26" s="25">
        <v>9</v>
      </c>
      <c r="D26" s="92">
        <v>0.58301449999999999</v>
      </c>
      <c r="E26" s="92">
        <v>0.1074001</v>
      </c>
      <c r="F26" s="92">
        <v>6.6233999999999998E-3</v>
      </c>
      <c r="G26" s="92">
        <v>3.7476599999999999E-2</v>
      </c>
      <c r="H26" s="92">
        <v>7.9715400000000006E-2</v>
      </c>
      <c r="I26" s="92">
        <v>4.67418E-2</v>
      </c>
      <c r="J26" s="92">
        <v>2.9674699999999998E-2</v>
      </c>
      <c r="K26" s="92">
        <v>0.1242375</v>
      </c>
      <c r="L26" s="92">
        <v>2.8795500000000002E-2</v>
      </c>
      <c r="M26" s="92">
        <v>3.9565400000000001E-2</v>
      </c>
      <c r="N26" s="92">
        <v>1.60912E-2</v>
      </c>
      <c r="O26" s="92">
        <v>4.71168E-2</v>
      </c>
      <c r="P26" s="92">
        <v>1.9576099999999999E-2</v>
      </c>
    </row>
    <row r="27" spans="1:49" s="25" customFormat="1" hidden="1" x14ac:dyDescent="0.25">
      <c r="B27" s="90" t="s">
        <v>89</v>
      </c>
      <c r="C27" s="25">
        <v>10</v>
      </c>
      <c r="D27" s="92">
        <v>0.60106999999999999</v>
      </c>
      <c r="E27" s="92">
        <v>9.1595399999999993E-2</v>
      </c>
      <c r="F27" s="92">
        <v>8.1487999999999994E-3</v>
      </c>
      <c r="G27" s="92">
        <v>4.4878000000000001E-2</v>
      </c>
      <c r="H27" s="92">
        <v>7.9108999999999999E-2</v>
      </c>
      <c r="I27" s="92">
        <v>5.3998999999999998E-2</v>
      </c>
      <c r="J27" s="92">
        <v>3.5101899999999998E-2</v>
      </c>
      <c r="K27" s="92">
        <v>0.1250532</v>
      </c>
      <c r="L27" s="92">
        <v>2.5075E-2</v>
      </c>
      <c r="M27" s="92">
        <v>5.39788E-2</v>
      </c>
      <c r="N27" s="92">
        <v>1.5733400000000002E-2</v>
      </c>
      <c r="O27" s="92">
        <v>4.7148900000000001E-2</v>
      </c>
      <c r="P27" s="92">
        <v>2.12485E-2</v>
      </c>
    </row>
    <row r="28" spans="1:49" s="97" customFormat="1" ht="15.75" hidden="1" thickBot="1" x14ac:dyDescent="0.3">
      <c r="D28" s="103"/>
    </row>
    <row r="29" spans="1:49" s="88" customFormat="1" x14ac:dyDescent="0.25">
      <c r="A29" s="89" t="s">
        <v>90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0.91188132999999982</v>
      </c>
      <c r="F30" s="106">
        <v>1.0140251699999998</v>
      </c>
      <c r="G30" s="106">
        <v>0.99945296000000006</v>
      </c>
      <c r="H30" s="106">
        <v>0.74482906999999987</v>
      </c>
      <c r="I30" s="106">
        <v>0.70527110999999998</v>
      </c>
      <c r="J30" s="106">
        <v>0.7660484500000001</v>
      </c>
      <c r="K30" s="106">
        <v>0.75740067000000011</v>
      </c>
      <c r="L30" s="106">
        <v>0.55762084000000001</v>
      </c>
      <c r="M30" s="106">
        <v>0.57328151000000005</v>
      </c>
      <c r="N30" s="106">
        <v>0.5945219100000001</v>
      </c>
      <c r="AQ30" s="105" t="s">
        <v>73</v>
      </c>
      <c r="AR30" s="105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101" customFormat="1" ht="15.75" thickBot="1" x14ac:dyDescent="0.3">
      <c r="E31" s="102">
        <v>1</v>
      </c>
      <c r="F31" s="102">
        <f>+E31+1</f>
        <v>2</v>
      </c>
      <c r="G31" s="102">
        <f t="shared" ref="G31:N31" si="4">+F31+1</f>
        <v>3</v>
      </c>
      <c r="H31" s="102">
        <f t="shared" si="4"/>
        <v>4</v>
      </c>
      <c r="I31" s="102">
        <f t="shared" si="4"/>
        <v>5</v>
      </c>
      <c r="J31" s="102">
        <f t="shared" si="4"/>
        <v>6</v>
      </c>
      <c r="K31" s="102">
        <f t="shared" si="4"/>
        <v>7</v>
      </c>
      <c r="L31" s="102">
        <f t="shared" si="4"/>
        <v>8</v>
      </c>
      <c r="M31" s="102">
        <f t="shared" si="4"/>
        <v>9</v>
      </c>
      <c r="N31" s="102">
        <f t="shared" si="4"/>
        <v>10</v>
      </c>
      <c r="O31" s="102" t="s">
        <v>79</v>
      </c>
      <c r="Q31" s="102">
        <f t="shared" ref="Q31:Z31" si="5">+E31</f>
        <v>1</v>
      </c>
      <c r="R31" s="102">
        <f t="shared" si="5"/>
        <v>2</v>
      </c>
      <c r="S31" s="102">
        <f t="shared" si="5"/>
        <v>3</v>
      </c>
      <c r="T31" s="102">
        <f t="shared" si="5"/>
        <v>4</v>
      </c>
      <c r="U31" s="102">
        <f t="shared" si="5"/>
        <v>5</v>
      </c>
      <c r="V31" s="102">
        <f t="shared" si="5"/>
        <v>6</v>
      </c>
      <c r="W31" s="102">
        <f t="shared" si="5"/>
        <v>7</v>
      </c>
      <c r="X31" s="102">
        <f t="shared" si="5"/>
        <v>8</v>
      </c>
      <c r="Y31" s="102">
        <f t="shared" si="5"/>
        <v>9</v>
      </c>
      <c r="Z31" s="102">
        <f t="shared" si="5"/>
        <v>10</v>
      </c>
      <c r="AA31" s="102" t="s">
        <v>79</v>
      </c>
      <c r="AB31" s="102" t="s">
        <v>91</v>
      </c>
      <c r="AD31" s="102">
        <f>+Q31</f>
        <v>1</v>
      </c>
      <c r="AE31" s="102">
        <f t="shared" ref="AE31:AO31" si="6">+R31</f>
        <v>2</v>
      </c>
      <c r="AF31" s="102">
        <f t="shared" si="6"/>
        <v>3</v>
      </c>
      <c r="AG31" s="102">
        <f t="shared" si="6"/>
        <v>4</v>
      </c>
      <c r="AH31" s="102">
        <f t="shared" si="6"/>
        <v>5</v>
      </c>
      <c r="AI31" s="102">
        <f t="shared" si="6"/>
        <v>6</v>
      </c>
      <c r="AJ31" s="102">
        <f t="shared" si="6"/>
        <v>7</v>
      </c>
      <c r="AK31" s="102">
        <f t="shared" si="6"/>
        <v>8</v>
      </c>
      <c r="AL31" s="102">
        <f t="shared" si="6"/>
        <v>9</v>
      </c>
      <c r="AM31" s="102">
        <f t="shared" si="6"/>
        <v>10</v>
      </c>
      <c r="AN31" s="102" t="str">
        <f t="shared" si="6"/>
        <v>Total</v>
      </c>
      <c r="AO31" s="102" t="str">
        <f t="shared" si="6"/>
        <v>NOA INDEC</v>
      </c>
      <c r="AQ31" s="101" t="s">
        <v>81</v>
      </c>
      <c r="AR31" s="101" t="s">
        <v>81</v>
      </c>
      <c r="AS31" s="96"/>
      <c r="AT31" s="96"/>
      <c r="AU31" s="96" t="s">
        <v>82</v>
      </c>
      <c r="AV31" s="96"/>
      <c r="AW31" s="96"/>
    </row>
    <row r="32" spans="1:49" x14ac:dyDescent="0.25">
      <c r="D32" s="37">
        <f>+NOA!A5</f>
        <v>42705</v>
      </c>
      <c r="E32" s="225">
        <f>'Salida Stata'!F2</f>
        <v>100</v>
      </c>
      <c r="F32" s="225">
        <f>'Salida Stata'!L2</f>
        <v>100</v>
      </c>
      <c r="G32" s="225">
        <f>'Salida Stata'!R2</f>
        <v>100</v>
      </c>
      <c r="H32" s="225">
        <f>'Salida Stata'!X2</f>
        <v>100</v>
      </c>
      <c r="I32" s="225">
        <f>'Salida Stata'!AD2</f>
        <v>100</v>
      </c>
      <c r="J32" s="225">
        <f>'Salida Stata'!AJ2</f>
        <v>100</v>
      </c>
      <c r="K32" s="225">
        <f>'Salida Stata'!AP2</f>
        <v>100</v>
      </c>
      <c r="L32" s="225">
        <f>'Salida Stata'!AV2</f>
        <v>100</v>
      </c>
      <c r="M32" s="225">
        <f>'Salida Stata'!BB2</f>
        <v>100</v>
      </c>
      <c r="N32" s="225">
        <f>'Salida Stata'!BH2</f>
        <v>100</v>
      </c>
      <c r="O32" s="19" cm="1">
        <f t="array" ref="O32">+SUMPRODUCT($E$30:$N$30/100,$E32:$N32)/$D$14*100</f>
        <v>102.0219074715633</v>
      </c>
      <c r="AT32" s="19">
        <f>+E32</f>
        <v>100</v>
      </c>
      <c r="AU32" s="19">
        <f>+N32</f>
        <v>100</v>
      </c>
    </row>
    <row r="33" spans="4:49" x14ac:dyDescent="0.25">
      <c r="D33" s="37">
        <f>+NOA!A6</f>
        <v>42736</v>
      </c>
      <c r="E33" s="225">
        <f>'Salida Stata'!F3</f>
        <v>101.48822021484375</v>
      </c>
      <c r="F33" s="225">
        <f>'Salida Stata'!L3</f>
        <v>101.55498504638672</v>
      </c>
      <c r="G33" s="225">
        <f>'Salida Stata'!R3</f>
        <v>101.63027191162109</v>
      </c>
      <c r="H33" s="225">
        <f>'Salida Stata'!X3</f>
        <v>101.69289398193359</v>
      </c>
      <c r="I33" s="225">
        <f>'Salida Stata'!AD3</f>
        <v>101.72608947753906</v>
      </c>
      <c r="J33" s="225">
        <f>'Salida Stata'!AJ3</f>
        <v>101.7122802734375</v>
      </c>
      <c r="K33" s="225">
        <f>'Salida Stata'!AP3</f>
        <v>101.70267486572266</v>
      </c>
      <c r="L33" s="225">
        <f>'Salida Stata'!AV3</f>
        <v>101.78380584716797</v>
      </c>
      <c r="M33" s="225">
        <f>'Salida Stata'!BB3</f>
        <v>101.80376434326172</v>
      </c>
      <c r="N33" s="225">
        <f>'Salida Stata'!BH3</f>
        <v>101.82014465332031</v>
      </c>
      <c r="O33" s="19" cm="1">
        <f t="array" ref="O33">+SUMPRODUCT($E$30:$N$30/100,$E33:$N33)/$D$14*100</f>
        <v>103.72849145294198</v>
      </c>
      <c r="Q33" s="24">
        <f t="shared" ref="Q33:AA33" si="7">+E33/E32-1</f>
        <v>1.4882202148437607E-2</v>
      </c>
      <c r="R33" s="24">
        <f t="shared" si="7"/>
        <v>1.5549850463867143E-2</v>
      </c>
      <c r="S33" s="24">
        <f t="shared" si="7"/>
        <v>1.630271911621084E-2</v>
      </c>
      <c r="T33" s="24">
        <f t="shared" si="7"/>
        <v>1.6928939819335964E-2</v>
      </c>
      <c r="U33" s="24">
        <f t="shared" si="7"/>
        <v>1.7260894775390723E-2</v>
      </c>
      <c r="V33" s="24">
        <f t="shared" si="7"/>
        <v>1.7122802734375053E-2</v>
      </c>
      <c r="W33" s="24">
        <f t="shared" si="7"/>
        <v>1.7026748657226642E-2</v>
      </c>
      <c r="X33" s="24">
        <f t="shared" si="7"/>
        <v>1.7838058471679741E-2</v>
      </c>
      <c r="Y33" s="24">
        <f t="shared" si="7"/>
        <v>1.8037643432617267E-2</v>
      </c>
      <c r="Z33" s="24">
        <f t="shared" si="7"/>
        <v>1.8201446533203214E-2</v>
      </c>
      <c r="AA33" s="24">
        <f t="shared" si="7"/>
        <v>1.6727622759399541E-2</v>
      </c>
      <c r="AB33" s="24">
        <f>+NOA!Y6</f>
        <v>1.6000000000000014E-2</v>
      </c>
      <c r="AQ33" s="24">
        <f>+Q33-Z33</f>
        <v>-3.3192443847656072E-3</v>
      </c>
      <c r="AT33" s="19">
        <f t="shared" ref="AT33:AT96" si="8">+E33</f>
        <v>101.48822021484375</v>
      </c>
      <c r="AU33" s="19">
        <f t="shared" ref="AU33:AU96" si="9">+N33</f>
        <v>101.82014465332031</v>
      </c>
      <c r="AV33" s="52">
        <f>+($AT33/$AT$32)-($AU33/$AU$32)</f>
        <v>-3.3192443847656072E-3</v>
      </c>
      <c r="AW33" s="52"/>
    </row>
    <row r="34" spans="4:49" x14ac:dyDescent="0.25">
      <c r="D34" s="37">
        <f>+NOA!A7</f>
        <v>42767</v>
      </c>
      <c r="E34" s="225">
        <f>'Salida Stata'!F4</f>
        <v>103.74307250976563</v>
      </c>
      <c r="F34" s="225">
        <f>'Salida Stata'!L4</f>
        <v>103.80197143554688</v>
      </c>
      <c r="G34" s="225">
        <f>'Salida Stata'!R4</f>
        <v>103.87205505371094</v>
      </c>
      <c r="H34" s="225">
        <f>'Salida Stata'!X4</f>
        <v>103.94068145751953</v>
      </c>
      <c r="I34" s="225">
        <f>'Salida Stata'!AD4</f>
        <v>103.90730285644531</v>
      </c>
      <c r="J34" s="225">
        <f>'Salida Stata'!AJ4</f>
        <v>103.86097717285156</v>
      </c>
      <c r="K34" s="225">
        <f>'Salida Stata'!AP4</f>
        <v>103.74437713623047</v>
      </c>
      <c r="L34" s="225">
        <f>'Salida Stata'!AV4</f>
        <v>103.88048553466797</v>
      </c>
      <c r="M34" s="225">
        <f>'Salida Stata'!BB4</f>
        <v>103.89811706542969</v>
      </c>
      <c r="N34" s="225">
        <f>'Salida Stata'!BH4</f>
        <v>103.77854919433594</v>
      </c>
      <c r="O34" s="19" cm="1">
        <f t="array" ref="O34">+SUMPRODUCT($E$30:$N$30/100,$E34:$N34)/$D$14*100</f>
        <v>105.93828425081998</v>
      </c>
      <c r="Q34" s="24">
        <f t="shared" ref="Q34:AA57" si="10">+E34/E33-1</f>
        <v>2.2217872085533719E-2</v>
      </c>
      <c r="R34" s="24">
        <f t="shared" si="10"/>
        <v>2.2125810841622462E-2</v>
      </c>
      <c r="S34" s="24">
        <f t="shared" si="10"/>
        <v>2.2058222416637019E-2</v>
      </c>
      <c r="T34" s="24">
        <f t="shared" si="10"/>
        <v>2.210368283928732E-2</v>
      </c>
      <c r="U34" s="24">
        <f t="shared" si="10"/>
        <v>2.1442025247494279E-2</v>
      </c>
      <c r="V34" s="24">
        <f t="shared" si="10"/>
        <v>2.1125245581336216E-2</v>
      </c>
      <c r="W34" s="24">
        <f t="shared" si="10"/>
        <v>2.0075207197878031E-2</v>
      </c>
      <c r="X34" s="24">
        <f t="shared" si="10"/>
        <v>2.0599344562220789E-2</v>
      </c>
      <c r="Y34" s="24">
        <f t="shared" si="10"/>
        <v>2.0572448727006254E-2</v>
      </c>
      <c r="Z34" s="24">
        <f t="shared" si="10"/>
        <v>1.9233959524253663E-2</v>
      </c>
      <c r="AA34" s="24">
        <f t="shared" si="10"/>
        <v>2.1303624172347213E-2</v>
      </c>
      <c r="AB34" s="24">
        <f>+NOA!Y7</f>
        <v>2.0669291338582862E-2</v>
      </c>
      <c r="AQ34" s="24">
        <f t="shared" ref="AQ34:AQ97" si="11">+Q34-Z34</f>
        <v>2.9839125612800554E-3</v>
      </c>
      <c r="AT34" s="19">
        <f t="shared" si="8"/>
        <v>103.74307250976563</v>
      </c>
      <c r="AU34" s="19">
        <f t="shared" si="9"/>
        <v>103.77854919433594</v>
      </c>
      <c r="AV34" s="52">
        <f t="shared" ref="AV34:AV97" si="12">+($AT34/$AT$32)-($AU34/$AU$32)</f>
        <v>-3.54766845703125E-4</v>
      </c>
    </row>
    <row r="35" spans="4:49" x14ac:dyDescent="0.25">
      <c r="D35" s="37">
        <f>+NOA!A8</f>
        <v>42795</v>
      </c>
      <c r="E35" s="225">
        <f>'Salida Stata'!F5</f>
        <v>106.81870269775391</v>
      </c>
      <c r="F35" s="225">
        <f>'Salida Stata'!L5</f>
        <v>106.91769409179688</v>
      </c>
      <c r="G35" s="225">
        <f>'Salida Stata'!R5</f>
        <v>107.06095123291016</v>
      </c>
      <c r="H35" s="225">
        <f>'Salida Stata'!X5</f>
        <v>107.223876953125</v>
      </c>
      <c r="I35" s="225">
        <f>'Salida Stata'!AD5</f>
        <v>107.30372619628906</v>
      </c>
      <c r="J35" s="225">
        <f>'Salida Stata'!AJ5</f>
        <v>107.3458251953125</v>
      </c>
      <c r="K35" s="225">
        <f>'Salida Stata'!AP5</f>
        <v>107.29132080078125</v>
      </c>
      <c r="L35" s="225">
        <f>'Salida Stata'!AV5</f>
        <v>107.47711181640625</v>
      </c>
      <c r="M35" s="225">
        <f>'Salida Stata'!BB5</f>
        <v>107.37089538574219</v>
      </c>
      <c r="N35" s="225">
        <f>'Salida Stata'!BH5</f>
        <v>107.15054321289063</v>
      </c>
      <c r="O35" s="19" cm="1">
        <f t="array" ref="O35">+SUMPRODUCT($E$30:$N$30/100,$E35:$N35)/$D$14*100</f>
        <v>109.33028141006884</v>
      </c>
      <c r="Q35" s="24">
        <f t="shared" si="10"/>
        <v>2.9646607851322004E-2</v>
      </c>
      <c r="R35" s="24">
        <f t="shared" si="10"/>
        <v>3.0016025834197491E-2</v>
      </c>
      <c r="S35" s="24">
        <f t="shared" si="10"/>
        <v>3.0700231910789411E-2</v>
      </c>
      <c r="T35" s="24">
        <f t="shared" si="10"/>
        <v>3.1587203870193203E-2</v>
      </c>
      <c r="U35" s="24">
        <f t="shared" si="10"/>
        <v>3.2687051308954995E-2</v>
      </c>
      <c r="V35" s="24">
        <f t="shared" si="10"/>
        <v>3.3553006310168332E-2</v>
      </c>
      <c r="W35" s="24">
        <f t="shared" si="10"/>
        <v>3.4189261745657396E-2</v>
      </c>
      <c r="X35" s="24">
        <f t="shared" si="10"/>
        <v>3.4622732683878166E-2</v>
      </c>
      <c r="Y35" s="24">
        <f t="shared" si="10"/>
        <v>3.342484366800913E-2</v>
      </c>
      <c r="Z35" s="24">
        <f t="shared" si="10"/>
        <v>3.2492206190320561E-2</v>
      </c>
      <c r="AA35" s="24">
        <f t="shared" si="10"/>
        <v>3.201861520824667E-2</v>
      </c>
      <c r="AB35" s="24">
        <f>+NOA!Y8</f>
        <v>3.2786885245901454E-2</v>
      </c>
      <c r="AQ35" s="24">
        <f t="shared" si="11"/>
        <v>-2.8455983389985562E-3</v>
      </c>
      <c r="AT35" s="19">
        <f t="shared" si="8"/>
        <v>106.81870269775391</v>
      </c>
      <c r="AU35" s="19">
        <f t="shared" si="9"/>
        <v>107.15054321289063</v>
      </c>
      <c r="AV35" s="52">
        <f t="shared" si="12"/>
        <v>-3.3184051513670543E-3</v>
      </c>
    </row>
    <row r="36" spans="4:49" x14ac:dyDescent="0.25">
      <c r="D36" s="37">
        <f>+NOA!A9</f>
        <v>42826</v>
      </c>
      <c r="E36" s="225">
        <f>'Salida Stata'!F6</f>
        <v>109.76416778564453</v>
      </c>
      <c r="F36" s="225">
        <f>'Salida Stata'!L6</f>
        <v>109.88420104980469</v>
      </c>
      <c r="G36" s="225">
        <f>'Salida Stata'!R6</f>
        <v>110.02749633789063</v>
      </c>
      <c r="H36" s="225">
        <f>'Salida Stata'!X6</f>
        <v>110.13996124267578</v>
      </c>
      <c r="I36" s="225">
        <f>'Salida Stata'!AD6</f>
        <v>110.17250823974609</v>
      </c>
      <c r="J36" s="225">
        <f>'Salida Stata'!AJ6</f>
        <v>110.28838348388672</v>
      </c>
      <c r="K36" s="225">
        <f>'Salida Stata'!AP6</f>
        <v>110.19193267822266</v>
      </c>
      <c r="L36" s="225">
        <f>'Salida Stata'!AV6</f>
        <v>110.37007141113281</v>
      </c>
      <c r="M36" s="225">
        <f>'Salida Stata'!BB6</f>
        <v>110.22367858886719</v>
      </c>
      <c r="N36" s="225">
        <f>'Salida Stata'!BH6</f>
        <v>109.96451568603516</v>
      </c>
      <c r="O36" s="19" cm="1">
        <f t="array" ref="O36">+SUMPRODUCT($E$30:$N$30/100,$E36:$N36)/$D$14*100</f>
        <v>112.30447835213791</v>
      </c>
      <c r="Q36" s="24">
        <f t="shared" si="10"/>
        <v>2.757443231851342E-2</v>
      </c>
      <c r="R36" s="24">
        <f t="shared" si="10"/>
        <v>2.7745706482042554E-2</v>
      </c>
      <c r="S36" s="24">
        <f t="shared" si="10"/>
        <v>2.7708936552663044E-2</v>
      </c>
      <c r="T36" s="24">
        <f t="shared" si="10"/>
        <v>2.7196221330680004E-2</v>
      </c>
      <c r="U36" s="24">
        <f t="shared" si="10"/>
        <v>2.6735157716790026E-2</v>
      </c>
      <c r="V36" s="24">
        <f t="shared" si="10"/>
        <v>2.7411949027550175E-2</v>
      </c>
      <c r="W36" s="24">
        <f t="shared" si="10"/>
        <v>2.7034916298842804E-2</v>
      </c>
      <c r="X36" s="24">
        <f t="shared" si="10"/>
        <v>2.6916983028613117E-2</v>
      </c>
      <c r="Y36" s="24">
        <f t="shared" si="10"/>
        <v>2.6569427337604479E-2</v>
      </c>
      <c r="Z36" s="24">
        <f t="shared" si="10"/>
        <v>2.6261859144788735E-2</v>
      </c>
      <c r="AA36" s="24">
        <f t="shared" si="10"/>
        <v>2.7203780176085379E-2</v>
      </c>
      <c r="AB36" s="24">
        <f>+NOA!Y9</f>
        <v>2.7077497665733086E-2</v>
      </c>
      <c r="AQ36" s="24">
        <f t="shared" si="11"/>
        <v>1.3125731737246848E-3</v>
      </c>
      <c r="AT36" s="19">
        <f t="shared" si="8"/>
        <v>109.76416778564453</v>
      </c>
      <c r="AU36" s="19">
        <f t="shared" si="9"/>
        <v>109.96451568603516</v>
      </c>
      <c r="AV36" s="52">
        <f t="shared" si="12"/>
        <v>-2.0034790039062944E-3</v>
      </c>
    </row>
    <row r="37" spans="4:49" x14ac:dyDescent="0.25">
      <c r="D37" s="37">
        <f>+NOA!A10</f>
        <v>42856</v>
      </c>
      <c r="E37" s="225">
        <f>'Salida Stata'!F7</f>
        <v>111.38063812255859</v>
      </c>
      <c r="F37" s="225">
        <f>'Salida Stata'!L7</f>
        <v>111.51132202148438</v>
      </c>
      <c r="G37" s="225">
        <f>'Salida Stata'!R7</f>
        <v>111.67474365234375</v>
      </c>
      <c r="H37" s="225">
        <f>'Salida Stata'!X7</f>
        <v>111.77513122558594</v>
      </c>
      <c r="I37" s="225">
        <f>'Salida Stata'!AD7</f>
        <v>111.80876159667969</v>
      </c>
      <c r="J37" s="225">
        <f>'Salida Stata'!AJ7</f>
        <v>111.9632568359375</v>
      </c>
      <c r="K37" s="225">
        <f>'Salida Stata'!AP7</f>
        <v>111.90393829345703</v>
      </c>
      <c r="L37" s="225">
        <f>'Salida Stata'!AV7</f>
        <v>112.10176086425781</v>
      </c>
      <c r="M37" s="225">
        <f>'Salida Stata'!BB7</f>
        <v>111.99961090087891</v>
      </c>
      <c r="N37" s="225">
        <f>'Salida Stata'!BH7</f>
        <v>111.76834869384766</v>
      </c>
      <c r="O37" s="19" cm="1">
        <f t="array" ref="O37">+SUMPRODUCT($E$30:$N$30/100,$E37:$N37)/$D$14*100</f>
        <v>114.01432819182588</v>
      </c>
      <c r="Q37" s="24">
        <f t="shared" si="10"/>
        <v>1.4726758007866714E-2</v>
      </c>
      <c r="R37" s="24">
        <f t="shared" si="10"/>
        <v>1.4807597053394517E-2</v>
      </c>
      <c r="S37" s="24">
        <f t="shared" si="10"/>
        <v>1.4971233276039442E-2</v>
      </c>
      <c r="T37" s="24">
        <f t="shared" si="10"/>
        <v>1.484629161351636E-2</v>
      </c>
      <c r="U37" s="24">
        <f t="shared" si="10"/>
        <v>1.485173917773519E-2</v>
      </c>
      <c r="V37" s="24">
        <f t="shared" si="10"/>
        <v>1.5186307924220266E-2</v>
      </c>
      <c r="W37" s="24">
        <f t="shared" si="10"/>
        <v>1.5536578528245748E-2</v>
      </c>
      <c r="X37" s="24">
        <f t="shared" si="10"/>
        <v>1.5689846268871044E-2</v>
      </c>
      <c r="Y37" s="24">
        <f t="shared" si="10"/>
        <v>1.6112076232148942E-2</v>
      </c>
      <c r="Z37" s="24">
        <f t="shared" si="10"/>
        <v>1.6403773495103691E-2</v>
      </c>
      <c r="AA37" s="24">
        <f t="shared" si="10"/>
        <v>1.5225126057098359E-2</v>
      </c>
      <c r="AB37" s="24">
        <f>+NOA!Y10</f>
        <v>1.4545454545454417E-2</v>
      </c>
      <c r="AQ37" s="24">
        <f t="shared" si="11"/>
        <v>-1.6770154872369769E-3</v>
      </c>
      <c r="AT37" s="19">
        <f t="shared" si="8"/>
        <v>111.38063812255859</v>
      </c>
      <c r="AU37" s="19">
        <f t="shared" si="9"/>
        <v>111.76834869384766</v>
      </c>
      <c r="AV37" s="52">
        <f t="shared" si="12"/>
        <v>-3.8771057128907938E-3</v>
      </c>
    </row>
    <row r="38" spans="4:49" x14ac:dyDescent="0.25">
      <c r="D38" s="37">
        <f>+NOA!A11</f>
        <v>42887</v>
      </c>
      <c r="E38" s="225">
        <f>'Salida Stata'!F8</f>
        <v>112.39476013183594</v>
      </c>
      <c r="F38" s="225">
        <f>'Salida Stata'!L8</f>
        <v>112.54522705078125</v>
      </c>
      <c r="G38" s="225">
        <f>'Salida Stata'!R8</f>
        <v>112.69001770019531</v>
      </c>
      <c r="H38" s="225">
        <f>'Salida Stata'!X8</f>
        <v>112.78673553466797</v>
      </c>
      <c r="I38" s="225">
        <f>'Salida Stata'!AD8</f>
        <v>112.85157012939453</v>
      </c>
      <c r="J38" s="225">
        <f>'Salida Stata'!AJ8</f>
        <v>113.02156066894531</v>
      </c>
      <c r="K38" s="225">
        <f>'Salida Stata'!AP8</f>
        <v>112.97721099853516</v>
      </c>
      <c r="L38" s="225">
        <f>'Salida Stata'!AV8</f>
        <v>113.15155792236328</v>
      </c>
      <c r="M38" s="225">
        <f>'Salida Stata'!BB8</f>
        <v>113.00576782226563</v>
      </c>
      <c r="N38" s="225">
        <f>'Salida Stata'!BH8</f>
        <v>112.83023834228516</v>
      </c>
      <c r="O38" s="19" cm="1">
        <f t="array" ref="O38">+SUMPRODUCT($E$30:$N$30/100,$E38:$N38)/$D$14*100</f>
        <v>115.07062420813858</v>
      </c>
      <c r="Q38" s="24">
        <f t="shared" si="10"/>
        <v>9.1050116642485968E-3</v>
      </c>
      <c r="R38" s="24">
        <f t="shared" si="10"/>
        <v>9.2717493663798667E-3</v>
      </c>
      <c r="S38" s="24">
        <f t="shared" si="10"/>
        <v>9.0913488103649964E-3</v>
      </c>
      <c r="T38" s="24">
        <f t="shared" si="10"/>
        <v>9.0503522383740265E-3</v>
      </c>
      <c r="U38" s="24">
        <f t="shared" si="10"/>
        <v>9.3267157047718374E-3</v>
      </c>
      <c r="V38" s="24">
        <f t="shared" si="10"/>
        <v>9.4522423062288752E-3</v>
      </c>
      <c r="W38" s="24">
        <f t="shared" si="10"/>
        <v>9.591018166523968E-3</v>
      </c>
      <c r="X38" s="24">
        <f t="shared" si="10"/>
        <v>9.36467946633468E-3</v>
      </c>
      <c r="Y38" s="24">
        <f t="shared" si="10"/>
        <v>8.9835751507849615E-3</v>
      </c>
      <c r="Z38" s="24">
        <f t="shared" si="10"/>
        <v>9.5008082417518125E-3</v>
      </c>
      <c r="AA38" s="24">
        <f t="shared" si="10"/>
        <v>9.2645901007768483E-3</v>
      </c>
      <c r="AB38" s="24">
        <f>+NOA!Y11</f>
        <v>9.8566308243728251E-3</v>
      </c>
      <c r="AQ38" s="24">
        <f t="shared" si="11"/>
        <v>-3.9579657750321573E-4</v>
      </c>
      <c r="AT38" s="19">
        <f t="shared" si="8"/>
        <v>112.39476013183594</v>
      </c>
      <c r="AU38" s="19">
        <f t="shared" si="9"/>
        <v>112.83023834228516</v>
      </c>
      <c r="AV38" s="52">
        <f t="shared" si="12"/>
        <v>-4.3547821044922497E-3</v>
      </c>
    </row>
    <row r="39" spans="4:49" x14ac:dyDescent="0.25">
      <c r="D39" s="37">
        <f>+NOA!A12</f>
        <v>42917</v>
      </c>
      <c r="E39" s="225">
        <f>'Salida Stata'!F9</f>
        <v>113.86048889160156</v>
      </c>
      <c r="F39" s="225">
        <f>'Salida Stata'!L9</f>
        <v>114.05009460449219</v>
      </c>
      <c r="G39" s="225">
        <f>'Salida Stata'!R9</f>
        <v>114.27597808837891</v>
      </c>
      <c r="H39" s="225">
        <f>'Salida Stata'!X9</f>
        <v>114.44170379638672</v>
      </c>
      <c r="I39" s="225">
        <f>'Salida Stata'!AD9</f>
        <v>114.55339813232422</v>
      </c>
      <c r="J39" s="225">
        <f>'Salida Stata'!AJ9</f>
        <v>114.70622253417969</v>
      </c>
      <c r="K39" s="225">
        <f>'Salida Stata'!AP9</f>
        <v>114.71012115478516</v>
      </c>
      <c r="L39" s="225">
        <f>'Salida Stata'!AV9</f>
        <v>114.96692657470703</v>
      </c>
      <c r="M39" s="225">
        <f>'Salida Stata'!BB9</f>
        <v>114.90625762939453</v>
      </c>
      <c r="N39" s="225">
        <f>'Salida Stata'!BH9</f>
        <v>114.77076721191406</v>
      </c>
      <c r="O39" s="19" cm="1">
        <f t="array" ref="O39">+SUMPRODUCT($E$30:$N$30/100,$E39:$N39)/$D$14*100</f>
        <v>116.7752530681944</v>
      </c>
      <c r="Q39" s="24">
        <f t="shared" si="10"/>
        <v>1.3040899398213623E-2</v>
      </c>
      <c r="R39" s="24">
        <f t="shared" si="10"/>
        <v>1.3371225001233666E-2</v>
      </c>
      <c r="S39" s="24">
        <f t="shared" si="10"/>
        <v>1.4073654619550569E-2</v>
      </c>
      <c r="T39" s="24">
        <f t="shared" si="10"/>
        <v>1.4673429937246851E-2</v>
      </c>
      <c r="U39" s="24">
        <f t="shared" si="10"/>
        <v>1.5080233274365584E-2</v>
      </c>
      <c r="V39" s="24">
        <f t="shared" si="10"/>
        <v>1.4905668044780995E-2</v>
      </c>
      <c r="W39" s="24">
        <f t="shared" si="10"/>
        <v>1.5338581479697355E-2</v>
      </c>
      <c r="X39" s="24">
        <f t="shared" si="10"/>
        <v>1.6043691184431941E-2</v>
      </c>
      <c r="Y39" s="24">
        <f t="shared" si="10"/>
        <v>1.6817635451298107E-2</v>
      </c>
      <c r="Z39" s="24">
        <f t="shared" si="10"/>
        <v>1.7198659669068972E-2</v>
      </c>
      <c r="AA39" s="24">
        <f t="shared" si="10"/>
        <v>1.4813762172459555E-2</v>
      </c>
      <c r="AB39" s="24">
        <f>+NOA!Y12</f>
        <v>1.419698314108242E-2</v>
      </c>
      <c r="AQ39" s="24">
        <f t="shared" si="11"/>
        <v>-4.1577602708553485E-3</v>
      </c>
      <c r="AT39" s="19">
        <f t="shared" si="8"/>
        <v>113.86048889160156</v>
      </c>
      <c r="AU39" s="19">
        <f t="shared" si="9"/>
        <v>114.77076721191406</v>
      </c>
      <c r="AV39" s="52">
        <f t="shared" si="12"/>
        <v>-9.1027832031249645E-3</v>
      </c>
    </row>
    <row r="40" spans="4:49" x14ac:dyDescent="0.25">
      <c r="D40" s="37">
        <f>+NOA!A13</f>
        <v>42948</v>
      </c>
      <c r="E40" s="225">
        <f>'Salida Stata'!F10</f>
        <v>115.28199768066406</v>
      </c>
      <c r="F40" s="225">
        <f>'Salida Stata'!L10</f>
        <v>115.46673583984375</v>
      </c>
      <c r="G40" s="225">
        <f>'Salida Stata'!R10</f>
        <v>115.73432159423828</v>
      </c>
      <c r="H40" s="225">
        <f>'Salida Stata'!X10</f>
        <v>115.90924072265625</v>
      </c>
      <c r="I40" s="225">
        <f>'Salida Stata'!AD10</f>
        <v>116.05598449707031</v>
      </c>
      <c r="J40" s="225">
        <f>'Salida Stata'!AJ10</f>
        <v>116.18614959716797</v>
      </c>
      <c r="K40" s="225">
        <f>'Salida Stata'!AP10</f>
        <v>116.17778015136719</v>
      </c>
      <c r="L40" s="225">
        <f>'Salida Stata'!AV10</f>
        <v>116.43447875976563</v>
      </c>
      <c r="M40" s="225">
        <f>'Salida Stata'!BB10</f>
        <v>116.36321258544922</v>
      </c>
      <c r="N40" s="225">
        <f>'Salida Stata'!BH10</f>
        <v>116.23922729492188</v>
      </c>
      <c r="O40" s="19" cm="1">
        <f t="array" ref="O40">+SUMPRODUCT($E$30:$N$30/100,$E40:$N40)/$D$14*100</f>
        <v>118.26256344317414</v>
      </c>
      <c r="Q40" s="24">
        <f t="shared" si="10"/>
        <v>1.2484653832953496E-2</v>
      </c>
      <c r="R40" s="24">
        <f t="shared" si="10"/>
        <v>1.242121929196327E-2</v>
      </c>
      <c r="S40" s="24">
        <f t="shared" si="10"/>
        <v>1.2761592858400395E-2</v>
      </c>
      <c r="T40" s="24">
        <f t="shared" si="10"/>
        <v>1.2823445279009027E-2</v>
      </c>
      <c r="U40" s="24">
        <f t="shared" si="10"/>
        <v>1.3116907828525592E-2</v>
      </c>
      <c r="V40" s="24">
        <f t="shared" si="10"/>
        <v>1.2901889978525816E-2</v>
      </c>
      <c r="W40" s="24">
        <f t="shared" si="10"/>
        <v>1.2794503063959128E-2</v>
      </c>
      <c r="X40" s="24">
        <f t="shared" si="10"/>
        <v>1.2764994496960558E-2</v>
      </c>
      <c r="Y40" s="24">
        <f t="shared" si="10"/>
        <v>1.2679509246169784E-2</v>
      </c>
      <c r="Z40" s="24">
        <f t="shared" si="10"/>
        <v>1.2794722198697484E-2</v>
      </c>
      <c r="AA40" s="24">
        <f t="shared" si="10"/>
        <v>1.2736520246384497E-2</v>
      </c>
      <c r="AB40" s="24">
        <f>+NOA!Y13</f>
        <v>1.2248468941382429E-2</v>
      </c>
      <c r="AQ40" s="24">
        <f t="shared" si="11"/>
        <v>-3.1006836574398733E-4</v>
      </c>
      <c r="AT40" s="19">
        <f t="shared" si="8"/>
        <v>115.28199768066406</v>
      </c>
      <c r="AU40" s="19">
        <f t="shared" si="9"/>
        <v>116.23922729492188</v>
      </c>
      <c r="AV40" s="52">
        <f t="shared" si="12"/>
        <v>-9.5722961425779296E-3</v>
      </c>
    </row>
    <row r="41" spans="4:49" x14ac:dyDescent="0.25">
      <c r="D41" s="37">
        <f>+NOA!A14</f>
        <v>42979</v>
      </c>
      <c r="E41" s="225">
        <f>'Salida Stata'!F11</f>
        <v>117.49433898925781</v>
      </c>
      <c r="F41" s="225">
        <f>'Salida Stata'!L11</f>
        <v>117.60580444335938</v>
      </c>
      <c r="G41" s="225">
        <f>'Salida Stata'!R11</f>
        <v>117.81784820556641</v>
      </c>
      <c r="H41" s="225">
        <f>'Salida Stata'!X11</f>
        <v>117.96343231201172</v>
      </c>
      <c r="I41" s="225">
        <f>'Salida Stata'!AD11</f>
        <v>118.07404327392578</v>
      </c>
      <c r="J41" s="225">
        <f>'Salida Stata'!AJ11</f>
        <v>118.17423248291016</v>
      </c>
      <c r="K41" s="225">
        <f>'Salida Stata'!AP11</f>
        <v>118.12403869628906</v>
      </c>
      <c r="L41" s="225">
        <f>'Salida Stata'!AV11</f>
        <v>118.2979736328125</v>
      </c>
      <c r="M41" s="225">
        <f>'Salida Stata'!BB11</f>
        <v>118.16474151611328</v>
      </c>
      <c r="N41" s="225">
        <f>'Salida Stata'!BH11</f>
        <v>117.98326110839844</v>
      </c>
      <c r="O41" s="19" cm="1">
        <f t="array" ref="O41">+SUMPRODUCT($E$30:$N$30/100,$E41:$N41)/$D$14*100</f>
        <v>120.31361568385341</v>
      </c>
      <c r="Q41" s="24">
        <f t="shared" si="10"/>
        <v>1.9190691982299057E-2</v>
      </c>
      <c r="R41" s="24">
        <f t="shared" si="10"/>
        <v>1.8525409833032747E-2</v>
      </c>
      <c r="S41" s="24">
        <f t="shared" si="10"/>
        <v>1.8002668375530995E-2</v>
      </c>
      <c r="T41" s="24">
        <f t="shared" si="10"/>
        <v>1.7722414335114678E-2</v>
      </c>
      <c r="U41" s="24">
        <f t="shared" si="10"/>
        <v>1.7388666216574311E-2</v>
      </c>
      <c r="V41" s="24">
        <f t="shared" si="10"/>
        <v>1.7111186596983519E-2</v>
      </c>
      <c r="W41" s="24">
        <f t="shared" si="10"/>
        <v>1.6752416360392708E-2</v>
      </c>
      <c r="X41" s="24">
        <f t="shared" si="10"/>
        <v>1.6004665395477513E-2</v>
      </c>
      <c r="Y41" s="24">
        <f t="shared" si="10"/>
        <v>1.5481945630722027E-2</v>
      </c>
      <c r="Z41" s="24">
        <f t="shared" si="10"/>
        <v>1.5003831787797406E-2</v>
      </c>
      <c r="AA41" s="24">
        <f t="shared" si="10"/>
        <v>1.7343208036115332E-2</v>
      </c>
      <c r="AB41" s="24">
        <f>+NOA!Y14</f>
        <v>1.8150388936905681E-2</v>
      </c>
      <c r="AQ41" s="24">
        <f t="shared" si="11"/>
        <v>4.1868601945016515E-3</v>
      </c>
      <c r="AT41" s="19">
        <f t="shared" si="8"/>
        <v>117.49433898925781</v>
      </c>
      <c r="AU41" s="19">
        <f t="shared" si="9"/>
        <v>117.98326110839844</v>
      </c>
      <c r="AV41" s="52">
        <f t="shared" si="12"/>
        <v>-4.8892211914062234E-3</v>
      </c>
    </row>
    <row r="42" spans="4:49" x14ac:dyDescent="0.25">
      <c r="D42" s="37">
        <f>+NOA!A15</f>
        <v>43009</v>
      </c>
      <c r="E42" s="225">
        <f>'Salida Stata'!F12</f>
        <v>119.73805236816406</v>
      </c>
      <c r="F42" s="225">
        <f>'Salida Stata'!L12</f>
        <v>119.85718536376953</v>
      </c>
      <c r="G42" s="225">
        <f>'Salida Stata'!R12</f>
        <v>120.04779052734375</v>
      </c>
      <c r="H42" s="225">
        <f>'Salida Stata'!X12</f>
        <v>120.15238952636719</v>
      </c>
      <c r="I42" s="225">
        <f>'Salida Stata'!AD12</f>
        <v>120.24544525146484</v>
      </c>
      <c r="J42" s="225">
        <f>'Salida Stata'!AJ12</f>
        <v>120.37268829345703</v>
      </c>
      <c r="K42" s="225">
        <f>'Salida Stata'!AP12</f>
        <v>120.27133941650391</v>
      </c>
      <c r="L42" s="225">
        <f>'Salida Stata'!AV12</f>
        <v>120.43116760253906</v>
      </c>
      <c r="M42" s="225">
        <f>'Salida Stata'!BB12</f>
        <v>120.23369598388672</v>
      </c>
      <c r="N42" s="225">
        <f>'Salida Stata'!BH12</f>
        <v>120.04047393798828</v>
      </c>
      <c r="O42" s="19" cm="1">
        <f t="array" ref="O42">+SUMPRODUCT($E$30:$N$30/100,$E42:$N42)/$D$14*100</f>
        <v>122.5387122778983</v>
      </c>
      <c r="Q42" s="24">
        <f t="shared" si="10"/>
        <v>1.9096353051625714E-2</v>
      </c>
      <c r="R42" s="24">
        <f t="shared" si="10"/>
        <v>1.9143450708629439E-2</v>
      </c>
      <c r="S42" s="24">
        <f t="shared" si="10"/>
        <v>1.8927033176557195E-2</v>
      </c>
      <c r="T42" s="24">
        <f t="shared" si="10"/>
        <v>1.8556235364241669E-2</v>
      </c>
      <c r="U42" s="24">
        <f t="shared" si="10"/>
        <v>1.839017211006766E-2</v>
      </c>
      <c r="V42" s="24">
        <f t="shared" si="10"/>
        <v>1.8603512494695496E-2</v>
      </c>
      <c r="W42" s="24">
        <f t="shared" si="10"/>
        <v>1.8178355091090337E-2</v>
      </c>
      <c r="X42" s="24">
        <f t="shared" si="10"/>
        <v>1.8032379627632711E-2</v>
      </c>
      <c r="Y42" s="24">
        <f t="shared" si="10"/>
        <v>1.7509067774597709E-2</v>
      </c>
      <c r="Z42" s="24">
        <f t="shared" si="10"/>
        <v>1.7436480482597938E-2</v>
      </c>
      <c r="AA42" s="24">
        <f t="shared" si="10"/>
        <v>1.849413785295706E-2</v>
      </c>
      <c r="AB42" s="24">
        <f>+NOA!Y15</f>
        <v>1.8675721561969505E-2</v>
      </c>
      <c r="AQ42" s="24">
        <f t="shared" si="11"/>
        <v>1.659872569027776E-3</v>
      </c>
      <c r="AT42" s="19">
        <f t="shared" si="8"/>
        <v>119.73805236816406</v>
      </c>
      <c r="AU42" s="19">
        <f t="shared" si="9"/>
        <v>120.04047393798828</v>
      </c>
      <c r="AV42" s="52">
        <f t="shared" si="12"/>
        <v>-3.0242156982422941E-3</v>
      </c>
    </row>
    <row r="43" spans="4:49" x14ac:dyDescent="0.25">
      <c r="D43" s="37">
        <f>+NOA!A16</f>
        <v>43040</v>
      </c>
      <c r="E43" s="225">
        <f>'Salida Stata'!F13</f>
        <v>121.19486236572266</v>
      </c>
      <c r="F43" s="225">
        <f>'Salida Stata'!L13</f>
        <v>121.36572265625</v>
      </c>
      <c r="G43" s="225">
        <f>'Salida Stata'!R13</f>
        <v>121.577880859375</v>
      </c>
      <c r="H43" s="225">
        <f>'Salida Stata'!X13</f>
        <v>121.72991180419922</v>
      </c>
      <c r="I43" s="225">
        <f>'Salida Stata'!AD13</f>
        <v>121.83953857421875</v>
      </c>
      <c r="J43" s="225">
        <f>'Salida Stata'!AJ13</f>
        <v>121.94252777099609</v>
      </c>
      <c r="K43" s="225">
        <f>'Salida Stata'!AP13</f>
        <v>121.85850524902344</v>
      </c>
      <c r="L43" s="225">
        <f>'Salida Stata'!AV13</f>
        <v>122.06346130371094</v>
      </c>
      <c r="M43" s="225">
        <f>'Salida Stata'!BB13</f>
        <v>121.90756225585938</v>
      </c>
      <c r="N43" s="225">
        <f>'Salida Stata'!BH13</f>
        <v>121.74812316894531</v>
      </c>
      <c r="O43" s="19" cm="1">
        <f t="array" ref="O43">+SUMPRODUCT($E$30:$N$30/100,$E43:$N43)/$D$14*100</f>
        <v>124.14128070464075</v>
      </c>
      <c r="Q43" s="24">
        <f t="shared" si="10"/>
        <v>1.2166641838128989E-2</v>
      </c>
      <c r="R43" s="24">
        <f t="shared" si="10"/>
        <v>1.2586123125635007E-2</v>
      </c>
      <c r="S43" s="24">
        <f t="shared" si="10"/>
        <v>1.2745676745152146E-2</v>
      </c>
      <c r="T43" s="24">
        <f t="shared" si="10"/>
        <v>1.3129345858626129E-2</v>
      </c>
      <c r="U43" s="24">
        <f t="shared" si="10"/>
        <v>1.3256995468063248E-2</v>
      </c>
      <c r="V43" s="24">
        <f t="shared" si="10"/>
        <v>1.304149221717088E-2</v>
      </c>
      <c r="W43" s="24">
        <f t="shared" si="10"/>
        <v>1.3196542419995128E-2</v>
      </c>
      <c r="X43" s="24">
        <f t="shared" si="10"/>
        <v>1.3553748034387247E-2</v>
      </c>
      <c r="Y43" s="24">
        <f t="shared" si="10"/>
        <v>1.3921773411980753E-2</v>
      </c>
      <c r="Z43" s="24">
        <f t="shared" si="10"/>
        <v>1.4225612203423887E-2</v>
      </c>
      <c r="AA43" s="24">
        <f t="shared" si="10"/>
        <v>1.3078058329094144E-2</v>
      </c>
      <c r="AB43" s="24">
        <f>+NOA!Y16</f>
        <v>1.2499999999999956E-2</v>
      </c>
      <c r="AQ43" s="24">
        <f t="shared" si="11"/>
        <v>-2.0589703652948987E-3</v>
      </c>
      <c r="AT43" s="19">
        <f t="shared" si="8"/>
        <v>121.19486236572266</v>
      </c>
      <c r="AU43" s="19">
        <f t="shared" si="9"/>
        <v>121.74812316894531</v>
      </c>
      <c r="AV43" s="52">
        <f t="shared" si="12"/>
        <v>-5.5326080322266602E-3</v>
      </c>
    </row>
    <row r="44" spans="4:49" x14ac:dyDescent="0.25">
      <c r="D44" s="37">
        <f>+NOA!A17</f>
        <v>43070</v>
      </c>
      <c r="E44" s="225">
        <f>'Salida Stata'!F14</f>
        <v>123.95622253417969</v>
      </c>
      <c r="F44" s="225">
        <f>'Salida Stata'!L14</f>
        <v>124.23841857910156</v>
      </c>
      <c r="G44" s="225">
        <f>'Salida Stata'!R14</f>
        <v>124.53909301757813</v>
      </c>
      <c r="H44" s="225">
        <f>'Salida Stata'!X14</f>
        <v>124.76552581787109</v>
      </c>
      <c r="I44" s="225">
        <f>'Salida Stata'!AD14</f>
        <v>124.78981781005859</v>
      </c>
      <c r="J44" s="225">
        <f>'Salida Stata'!AJ14</f>
        <v>124.94225311279297</v>
      </c>
      <c r="K44" s="225">
        <f>'Salida Stata'!AP14</f>
        <v>124.89597320556641</v>
      </c>
      <c r="L44" s="225">
        <f>'Salida Stata'!AV14</f>
        <v>125.27028656005859</v>
      </c>
      <c r="M44" s="225">
        <f>'Salida Stata'!BB14</f>
        <v>125.32512664794922</v>
      </c>
      <c r="N44" s="225">
        <f>'Salida Stata'!BH14</f>
        <v>125.10004425048828</v>
      </c>
      <c r="O44" s="19" cm="1">
        <f t="array" ref="O44">+SUMPRODUCT($E$30:$N$30/100,$E44:$N44)/$D$14*100</f>
        <v>127.22844547632215</v>
      </c>
      <c r="Q44" s="24">
        <f t="shared" si="10"/>
        <v>2.278446556690028E-2</v>
      </c>
      <c r="R44" s="24">
        <f t="shared" si="10"/>
        <v>2.3669746778405054E-2</v>
      </c>
      <c r="S44" s="24">
        <f t="shared" si="10"/>
        <v>2.4356504137691415E-2</v>
      </c>
      <c r="T44" s="24">
        <f t="shared" si="10"/>
        <v>2.4937289189485456E-2</v>
      </c>
      <c r="U44" s="24">
        <f t="shared" si="10"/>
        <v>2.4214464945980341E-2</v>
      </c>
      <c r="V44" s="24">
        <f t="shared" si="10"/>
        <v>2.4599501065208917E-2</v>
      </c>
      <c r="W44" s="24">
        <f t="shared" si="10"/>
        <v>2.4926187551174817E-2</v>
      </c>
      <c r="X44" s="24">
        <f t="shared" si="10"/>
        <v>2.6271787004045644E-2</v>
      </c>
      <c r="Y44" s="24">
        <f t="shared" si="10"/>
        <v>2.8034063915715723E-2</v>
      </c>
      <c r="Z44" s="24">
        <f t="shared" si="10"/>
        <v>2.7531603726585807E-2</v>
      </c>
      <c r="AA44" s="24">
        <f t="shared" si="10"/>
        <v>2.4868156298680777E-2</v>
      </c>
      <c r="AB44" s="24">
        <f>+NOA!Y17</f>
        <v>2.3045267489711918E-2</v>
      </c>
      <c r="AD44" s="24">
        <f t="shared" ref="AD44:AD60" si="13">+E44/E32-1</f>
        <v>0.23956222534179683</v>
      </c>
      <c r="AE44" s="24">
        <f t="shared" ref="AE44:AN59" si="14">+F44/F32-1</f>
        <v>0.24238418579101562</v>
      </c>
      <c r="AF44" s="24">
        <f t="shared" si="14"/>
        <v>0.24539093017578129</v>
      </c>
      <c r="AG44" s="24">
        <f t="shared" si="14"/>
        <v>0.24765525817871104</v>
      </c>
      <c r="AH44" s="24">
        <f t="shared" si="14"/>
        <v>0.24789817810058601</v>
      </c>
      <c r="AI44" s="24">
        <f t="shared" si="14"/>
        <v>0.24942253112792967</v>
      </c>
      <c r="AJ44" s="24">
        <f t="shared" si="14"/>
        <v>0.24895973205566402</v>
      </c>
      <c r="AK44" s="24">
        <f t="shared" si="14"/>
        <v>0.25270286560058586</v>
      </c>
      <c r="AL44" s="24">
        <f t="shared" si="14"/>
        <v>0.25325126647949214</v>
      </c>
      <c r="AM44" s="24">
        <f t="shared" si="14"/>
        <v>0.25100044250488285</v>
      </c>
      <c r="AN44" s="24">
        <f t="shared" si="14"/>
        <v>0.2470698561657918</v>
      </c>
      <c r="AO44" s="24">
        <f>+NOA!AV17</f>
        <v>0.24299999999999988</v>
      </c>
      <c r="AQ44" s="24">
        <f t="shared" si="11"/>
        <v>-4.7471381596855267E-3</v>
      </c>
      <c r="AR44" s="24">
        <f>+AD44-AM44</f>
        <v>-1.1438217163086017E-2</v>
      </c>
      <c r="AT44" s="19">
        <f t="shared" si="8"/>
        <v>123.95622253417969</v>
      </c>
      <c r="AU44" s="19">
        <f t="shared" si="9"/>
        <v>125.10004425048828</v>
      </c>
      <c r="AV44" s="52">
        <f t="shared" si="12"/>
        <v>-1.1438217163086017E-2</v>
      </c>
    </row>
    <row r="45" spans="4:49" x14ac:dyDescent="0.25">
      <c r="D45" s="37">
        <f>+NOA!A18</f>
        <v>43101</v>
      </c>
      <c r="E45" s="225">
        <f>'Salida Stata'!F15</f>
        <v>126.24305725097656</v>
      </c>
      <c r="F45" s="225">
        <f>'Salida Stata'!L15</f>
        <v>126.57081604003906</v>
      </c>
      <c r="G45" s="225">
        <f>'Salida Stata'!R15</f>
        <v>126.96721649169922</v>
      </c>
      <c r="H45" s="225">
        <f>'Salida Stata'!X15</f>
        <v>127.21641540527344</v>
      </c>
      <c r="I45" s="225">
        <f>'Salida Stata'!AD15</f>
        <v>127.21957397460938</v>
      </c>
      <c r="J45" s="225">
        <f>'Salida Stata'!AJ15</f>
        <v>127.38349914550781</v>
      </c>
      <c r="K45" s="225">
        <f>'Salida Stata'!AP15</f>
        <v>127.30996704101563</v>
      </c>
      <c r="L45" s="225">
        <f>'Salida Stata'!AV15</f>
        <v>127.79467010498047</v>
      </c>
      <c r="M45" s="225">
        <f>'Salida Stata'!BB15</f>
        <v>127.92584991455078</v>
      </c>
      <c r="N45" s="225">
        <f>'Salida Stata'!BH15</f>
        <v>127.66811370849609</v>
      </c>
      <c r="O45" s="19" cm="1">
        <f t="array" ref="O45">+SUMPRODUCT($E$30:$N$30/100,$E45:$N45)/$D$14*100</f>
        <v>129.7093268022908</v>
      </c>
      <c r="Q45" s="24">
        <f t="shared" si="10"/>
        <v>1.844872867246572E-2</v>
      </c>
      <c r="R45" s="24">
        <f t="shared" si="10"/>
        <v>1.8773560446219584E-2</v>
      </c>
      <c r="S45" s="24">
        <f t="shared" si="10"/>
        <v>1.9496877769764831E-2</v>
      </c>
      <c r="T45" s="24">
        <f t="shared" si="10"/>
        <v>1.9643964719710194E-2</v>
      </c>
      <c r="U45" s="24">
        <f t="shared" si="10"/>
        <v>1.9470788620343127E-2</v>
      </c>
      <c r="V45" s="24">
        <f t="shared" si="10"/>
        <v>1.953899479074539E-2</v>
      </c>
      <c r="W45" s="24">
        <f t="shared" si="10"/>
        <v>1.9328035752409933E-2</v>
      </c>
      <c r="X45" s="24">
        <f t="shared" si="10"/>
        <v>2.0151494933410286E-2</v>
      </c>
      <c r="Y45" s="24">
        <f t="shared" si="10"/>
        <v>2.0751810400377657E-2</v>
      </c>
      <c r="Z45" s="24">
        <f t="shared" si="10"/>
        <v>2.0528125896308591E-2</v>
      </c>
      <c r="AA45" s="24">
        <f t="shared" si="10"/>
        <v>1.9499423392942195E-2</v>
      </c>
      <c r="AB45" s="24">
        <f>+NOA!Y18</f>
        <v>1.8503620273531807E-2</v>
      </c>
      <c r="AD45" s="24">
        <f t="shared" si="13"/>
        <v>0.24391832848904516</v>
      </c>
      <c r="AE45" s="24">
        <f t="shared" si="14"/>
        <v>0.24632794719260698</v>
      </c>
      <c r="AF45" s="24">
        <f t="shared" si="14"/>
        <v>0.24930509486495755</v>
      </c>
      <c r="AG45" s="24">
        <f t="shared" si="14"/>
        <v>0.25098628256045363</v>
      </c>
      <c r="AH45" s="24">
        <f t="shared" si="14"/>
        <v>0.25060910753577348</v>
      </c>
      <c r="AI45" s="24">
        <f t="shared" si="14"/>
        <v>0.25239055503482244</v>
      </c>
      <c r="AJ45" s="24">
        <f t="shared" si="14"/>
        <v>0.25178582774840574</v>
      </c>
      <c r="AK45" s="24">
        <f t="shared" si="14"/>
        <v>0.25555012451458881</v>
      </c>
      <c r="AL45" s="24">
        <f t="shared" si="14"/>
        <v>0.25659253112891456</v>
      </c>
      <c r="AM45" s="24">
        <f t="shared" si="14"/>
        <v>0.25385908793572787</v>
      </c>
      <c r="AN45" s="24">
        <f t="shared" si="14"/>
        <v>0.25046961529499767</v>
      </c>
      <c r="AO45" s="24">
        <f>+NOA!AV18</f>
        <v>0.24606299212598426</v>
      </c>
      <c r="AQ45" s="24">
        <f t="shared" si="11"/>
        <v>-2.0793972238428715E-3</v>
      </c>
      <c r="AR45" s="24">
        <f t="shared" ref="AR45:AR108" si="15">+AD45-AM45</f>
        <v>-9.9407594466827121E-3</v>
      </c>
      <c r="AT45" s="19">
        <f t="shared" si="8"/>
        <v>126.24305725097656</v>
      </c>
      <c r="AU45" s="19">
        <f t="shared" si="9"/>
        <v>127.66811370849609</v>
      </c>
      <c r="AV45" s="52">
        <f t="shared" si="12"/>
        <v>-1.4250564575195357E-2</v>
      </c>
    </row>
    <row r="46" spans="4:49" x14ac:dyDescent="0.25">
      <c r="D46" s="37">
        <f>+NOA!A19</f>
        <v>43132</v>
      </c>
      <c r="E46" s="225">
        <f>'Salida Stata'!F16</f>
        <v>128.76020812988281</v>
      </c>
      <c r="F46" s="225">
        <f>'Salida Stata'!L16</f>
        <v>129.22213745117188</v>
      </c>
      <c r="G46" s="225">
        <f>'Salida Stata'!R16</f>
        <v>129.7119140625</v>
      </c>
      <c r="H46" s="225">
        <f>'Salida Stata'!X16</f>
        <v>130.111083984375</v>
      </c>
      <c r="I46" s="225">
        <f>'Salida Stata'!AD16</f>
        <v>130.04257202148438</v>
      </c>
      <c r="J46" s="225">
        <f>'Salida Stata'!AJ16</f>
        <v>130.19157409667969</v>
      </c>
      <c r="K46" s="225">
        <f>'Salida Stata'!AP16</f>
        <v>130.0750732421875</v>
      </c>
      <c r="L46" s="225">
        <f>'Salida Stata'!AV16</f>
        <v>130.74400329589844</v>
      </c>
      <c r="M46" s="225">
        <f>'Salida Stata'!BB16</f>
        <v>130.9835205078125</v>
      </c>
      <c r="N46" s="225">
        <f>'Salida Stata'!BH16</f>
        <v>130.57833862304688</v>
      </c>
      <c r="O46" s="19" cm="1">
        <f t="array" ref="O46">+SUMPRODUCT($E$30:$N$30/100,$E46:$N46)/$D$14*100</f>
        <v>132.55243177851969</v>
      </c>
      <c r="Q46" s="24">
        <f t="shared" si="10"/>
        <v>1.9938925226613113E-2</v>
      </c>
      <c r="R46" s="24">
        <f t="shared" si="10"/>
        <v>2.0947335998008354E-2</v>
      </c>
      <c r="S46" s="24">
        <f t="shared" si="10"/>
        <v>2.1617372158270642E-2</v>
      </c>
      <c r="T46" s="24">
        <f t="shared" si="10"/>
        <v>2.2753892018416044E-2</v>
      </c>
      <c r="U46" s="24">
        <f t="shared" si="10"/>
        <v>2.2189966203144396E-2</v>
      </c>
      <c r="V46" s="24">
        <f t="shared" si="10"/>
        <v>2.2044259813936096E-2</v>
      </c>
      <c r="W46" s="24">
        <f t="shared" si="10"/>
        <v>2.1719479357661164E-2</v>
      </c>
      <c r="X46" s="24">
        <f t="shared" si="10"/>
        <v>2.3078686994497888E-2</v>
      </c>
      <c r="Y46" s="24">
        <f t="shared" si="10"/>
        <v>2.3901897820527429E-2</v>
      </c>
      <c r="Z46" s="24">
        <f t="shared" si="10"/>
        <v>2.2795237040908134E-2</v>
      </c>
      <c r="AA46" s="24">
        <f t="shared" si="10"/>
        <v>2.1919048123366425E-2</v>
      </c>
      <c r="AB46" s="24">
        <f>+NOA!Y19</f>
        <v>2.0537124802527673E-2</v>
      </c>
      <c r="AD46" s="24">
        <f t="shared" si="13"/>
        <v>0.24114511952364093</v>
      </c>
      <c r="AE46" s="24">
        <f t="shared" si="14"/>
        <v>0.24489097522978143</v>
      </c>
      <c r="AF46" s="24">
        <f t="shared" si="14"/>
        <v>0.24876622490454814</v>
      </c>
      <c r="AG46" s="24">
        <f t="shared" si="14"/>
        <v>0.25178209493990367</v>
      </c>
      <c r="AH46" s="24">
        <f t="shared" si="14"/>
        <v>0.25152485385119316</v>
      </c>
      <c r="AI46" s="24">
        <f t="shared" si="14"/>
        <v>0.25351770838827359</v>
      </c>
      <c r="AJ46" s="24">
        <f t="shared" si="14"/>
        <v>0.25380359719526058</v>
      </c>
      <c r="AK46" s="24">
        <f t="shared" si="14"/>
        <v>0.25860023297893919</v>
      </c>
      <c r="AL46" s="24">
        <f t="shared" si="14"/>
        <v>0.26069195676882018</v>
      </c>
      <c r="AM46" s="24">
        <f t="shared" si="14"/>
        <v>0.2582401626999582</v>
      </c>
      <c r="AN46" s="24">
        <f t="shared" si="14"/>
        <v>0.25122313161772514</v>
      </c>
      <c r="AO46" s="24">
        <f>+NOA!AV19</f>
        <v>0.24590163934426212</v>
      </c>
      <c r="AQ46" s="24">
        <f t="shared" si="11"/>
        <v>-2.8563118142950206E-3</v>
      </c>
      <c r="AR46" s="24">
        <f t="shared" si="15"/>
        <v>-1.7095043176317271E-2</v>
      </c>
      <c r="AT46" s="19">
        <f t="shared" si="8"/>
        <v>128.76020812988281</v>
      </c>
      <c r="AU46" s="19">
        <f t="shared" si="9"/>
        <v>130.57833862304688</v>
      </c>
      <c r="AV46" s="52">
        <f t="shared" si="12"/>
        <v>-1.8181304931640829E-2</v>
      </c>
    </row>
    <row r="47" spans="4:49" x14ac:dyDescent="0.25">
      <c r="D47" s="37">
        <f>+NOA!A20</f>
        <v>43160</v>
      </c>
      <c r="E47" s="225">
        <f>'Salida Stata'!F17</f>
        <v>132.59921264648438</v>
      </c>
      <c r="F47" s="225">
        <f>'Salida Stata'!L17</f>
        <v>133.06901550292969</v>
      </c>
      <c r="G47" s="225">
        <f>'Salida Stata'!R17</f>
        <v>133.59829711914063</v>
      </c>
      <c r="H47" s="225">
        <f>'Salida Stata'!X17</f>
        <v>134.169677734375</v>
      </c>
      <c r="I47" s="225">
        <f>'Salida Stata'!AD17</f>
        <v>134.21647644042969</v>
      </c>
      <c r="J47" s="225">
        <f>'Salida Stata'!AJ17</f>
        <v>134.31768798828125</v>
      </c>
      <c r="K47" s="225">
        <f>'Salida Stata'!AP17</f>
        <v>134.32760620117188</v>
      </c>
      <c r="L47" s="225">
        <f>'Salida Stata'!AV17</f>
        <v>135.03805541992188</v>
      </c>
      <c r="M47" s="225">
        <f>'Salida Stata'!BB17</f>
        <v>135.24542236328125</v>
      </c>
      <c r="N47" s="225">
        <f>'Salida Stata'!BH17</f>
        <v>134.77790832519531</v>
      </c>
      <c r="O47" s="19" cm="1">
        <f t="array" ref="O47">+SUMPRODUCT($E$30:$N$30/100,$E47:$N47)/$D$14*100</f>
        <v>136.69637298604286</v>
      </c>
      <c r="Q47" s="24">
        <f t="shared" si="10"/>
        <v>2.9815146871532638E-2</v>
      </c>
      <c r="R47" s="24">
        <f t="shared" si="10"/>
        <v>2.9769497143718127E-2</v>
      </c>
      <c r="S47" s="24">
        <f t="shared" si="10"/>
        <v>2.9961650668172357E-2</v>
      </c>
      <c r="T47" s="24">
        <f t="shared" si="10"/>
        <v>3.1193297494065853E-2</v>
      </c>
      <c r="U47" s="24">
        <f t="shared" si="10"/>
        <v>3.2096446218056407E-2</v>
      </c>
      <c r="V47" s="24">
        <f t="shared" si="10"/>
        <v>3.1692633876118093E-2</v>
      </c>
      <c r="W47" s="24">
        <f t="shared" si="10"/>
        <v>3.2692912277408892E-2</v>
      </c>
      <c r="X47" s="24">
        <f t="shared" si="10"/>
        <v>3.2843205162573996E-2</v>
      </c>
      <c r="Y47" s="24">
        <f t="shared" si="10"/>
        <v>3.2537695115734344E-2</v>
      </c>
      <c r="Z47" s="24">
        <f t="shared" si="10"/>
        <v>3.2161304443241168E-2</v>
      </c>
      <c r="AA47" s="24">
        <f t="shared" si="10"/>
        <v>3.1262656987291138E-2</v>
      </c>
      <c r="AB47" s="24">
        <f>+NOA!Y20</f>
        <v>3.0959752321981338E-2</v>
      </c>
      <c r="AD47" s="24">
        <f t="shared" si="13"/>
        <v>0.24134827794788927</v>
      </c>
      <c r="AE47" s="24">
        <f t="shared" si="14"/>
        <v>0.24459301739784944</v>
      </c>
      <c r="AF47" s="24">
        <f t="shared" si="14"/>
        <v>0.24787138149462828</v>
      </c>
      <c r="AG47" s="24">
        <f t="shared" si="14"/>
        <v>0.25130410825407745</v>
      </c>
      <c r="AH47" s="24">
        <f t="shared" si="14"/>
        <v>0.25080909301238563</v>
      </c>
      <c r="AI47" s="24">
        <f t="shared" si="14"/>
        <v>0.25126140438060118</v>
      </c>
      <c r="AJ47" s="24">
        <f t="shared" si="14"/>
        <v>0.25198949177437813</v>
      </c>
      <c r="AK47" s="24">
        <f t="shared" si="14"/>
        <v>0.25643546926154448</v>
      </c>
      <c r="AL47" s="24">
        <f t="shared" si="14"/>
        <v>0.25960970966477137</v>
      </c>
      <c r="AM47" s="24">
        <f t="shared" si="14"/>
        <v>0.25783691135763664</v>
      </c>
      <c r="AN47" s="24">
        <f t="shared" si="14"/>
        <v>0.25030660511456193</v>
      </c>
      <c r="AO47" s="24">
        <f>+NOA!AV20</f>
        <v>0.24369747899159666</v>
      </c>
      <c r="AQ47" s="24">
        <f t="shared" si="11"/>
        <v>-2.3461575717085292E-3</v>
      </c>
      <c r="AR47" s="24">
        <f t="shared" si="15"/>
        <v>-1.6488633409747377E-2</v>
      </c>
      <c r="AT47" s="19">
        <f t="shared" si="8"/>
        <v>132.59921264648438</v>
      </c>
      <c r="AU47" s="19">
        <f t="shared" si="9"/>
        <v>134.77790832519531</v>
      </c>
      <c r="AV47" s="52">
        <f t="shared" si="12"/>
        <v>-2.1786956787109402E-2</v>
      </c>
    </row>
    <row r="48" spans="4:49" x14ac:dyDescent="0.25">
      <c r="D48" s="37">
        <f>+NOA!A21</f>
        <v>43191</v>
      </c>
      <c r="E48" s="225">
        <f>'Salida Stata'!F18</f>
        <v>136.18673706054688</v>
      </c>
      <c r="F48" s="225">
        <f>'Salida Stata'!L18</f>
        <v>136.81892395019531</v>
      </c>
      <c r="G48" s="225">
        <f>'Salida Stata'!R18</f>
        <v>137.44590759277344</v>
      </c>
      <c r="H48" s="225">
        <f>'Salida Stata'!X18</f>
        <v>138.05178833007813</v>
      </c>
      <c r="I48" s="225">
        <f>'Salida Stata'!AD18</f>
        <v>138.07632446289063</v>
      </c>
      <c r="J48" s="225">
        <f>'Salida Stata'!AJ18</f>
        <v>138.28913879394531</v>
      </c>
      <c r="K48" s="225">
        <f>'Salida Stata'!AP18</f>
        <v>138.31684875488281</v>
      </c>
      <c r="L48" s="225">
        <f>'Salida Stata'!AV18</f>
        <v>139.19454956054688</v>
      </c>
      <c r="M48" s="225">
        <f>'Salida Stata'!BB18</f>
        <v>139.49473571777344</v>
      </c>
      <c r="N48" s="225">
        <f>'Salida Stata'!BH18</f>
        <v>139.03971862792969</v>
      </c>
      <c r="O48" s="19" cm="1">
        <f t="array" ref="O48">+SUMPRODUCT($E$30:$N$30/100,$E48:$N48)/$D$14*100</f>
        <v>140.69524173964325</v>
      </c>
      <c r="Q48" s="24">
        <f t="shared" si="10"/>
        <v>2.7055397558257033E-2</v>
      </c>
      <c r="R48" s="24">
        <f t="shared" si="10"/>
        <v>2.8180177279383711E-2</v>
      </c>
      <c r="S48" s="24">
        <f t="shared" si="10"/>
        <v>2.8799846679195218E-2</v>
      </c>
      <c r="T48" s="24">
        <f t="shared" si="10"/>
        <v>2.8934336440673336E-2</v>
      </c>
      <c r="U48" s="24">
        <f t="shared" si="10"/>
        <v>2.8758376950642761E-2</v>
      </c>
      <c r="V48" s="24">
        <f t="shared" si="10"/>
        <v>2.9567593554845617E-2</v>
      </c>
      <c r="W48" s="24">
        <f t="shared" si="10"/>
        <v>2.9697860823459932E-2</v>
      </c>
      <c r="X48" s="24">
        <f t="shared" si="10"/>
        <v>3.0780168802784669E-2</v>
      </c>
      <c r="Y48" s="24">
        <f t="shared" si="10"/>
        <v>3.1419276750662695E-2</v>
      </c>
      <c r="Z48" s="24">
        <f t="shared" si="10"/>
        <v>3.1620985632536902E-2</v>
      </c>
      <c r="AA48" s="24">
        <f t="shared" si="10"/>
        <v>2.9253656598545508E-2</v>
      </c>
      <c r="AB48" s="24">
        <f>+NOA!Y21</f>
        <v>2.8528528528528607E-2</v>
      </c>
      <c r="AD48" s="24">
        <f t="shared" si="13"/>
        <v>0.24072126457973297</v>
      </c>
      <c r="AE48" s="24">
        <f t="shared" si="14"/>
        <v>0.24511915856022415</v>
      </c>
      <c r="AF48" s="24">
        <f t="shared" si="14"/>
        <v>0.24919599343314891</v>
      </c>
      <c r="AG48" s="24">
        <f t="shared" si="14"/>
        <v>0.25342143553058905</v>
      </c>
      <c r="AH48" s="24">
        <f t="shared" si="14"/>
        <v>0.25327385814275116</v>
      </c>
      <c r="AI48" s="24">
        <f t="shared" si="14"/>
        <v>0.25388671431701182</v>
      </c>
      <c r="AJ48" s="24">
        <f t="shared" si="14"/>
        <v>0.25523570912209359</v>
      </c>
      <c r="AK48" s="24">
        <f t="shared" si="14"/>
        <v>0.2611620866135147</v>
      </c>
      <c r="AL48" s="24">
        <f t="shared" si="14"/>
        <v>0.26556051751898879</v>
      </c>
      <c r="AM48" s="24">
        <f t="shared" si="14"/>
        <v>0.26440531984798166</v>
      </c>
      <c r="AN48" s="24">
        <f t="shared" si="14"/>
        <v>0.25280170304949268</v>
      </c>
      <c r="AO48" s="24">
        <f>+NOA!AV21</f>
        <v>0.24545454545454537</v>
      </c>
      <c r="AQ48" s="24">
        <f t="shared" si="11"/>
        <v>-4.5655880742798693E-3</v>
      </c>
      <c r="AR48" s="24">
        <f t="shared" si="15"/>
        <v>-2.3684055268248683E-2</v>
      </c>
      <c r="AT48" s="19">
        <f t="shared" si="8"/>
        <v>136.18673706054688</v>
      </c>
      <c r="AU48" s="19">
        <f t="shared" si="9"/>
        <v>139.03971862792969</v>
      </c>
      <c r="AV48" s="52">
        <f t="shared" si="12"/>
        <v>-2.8529815673828285E-2</v>
      </c>
    </row>
    <row r="49" spans="4:48" x14ac:dyDescent="0.25">
      <c r="D49" s="37">
        <f>+NOA!A22</f>
        <v>43221</v>
      </c>
      <c r="E49" s="225">
        <f>'Salida Stata'!F19</f>
        <v>139.46290588378906</v>
      </c>
      <c r="F49" s="225">
        <f>'Salida Stata'!L19</f>
        <v>140.07795715332031</v>
      </c>
      <c r="G49" s="225">
        <f>'Salida Stata'!R19</f>
        <v>140.64836120605469</v>
      </c>
      <c r="H49" s="225">
        <f>'Salida Stata'!X19</f>
        <v>141.25656127929688</v>
      </c>
      <c r="I49" s="225">
        <f>'Salida Stata'!AD19</f>
        <v>141.23207092285156</v>
      </c>
      <c r="J49" s="225">
        <f>'Salida Stata'!AJ19</f>
        <v>141.43795776367188</v>
      </c>
      <c r="K49" s="225">
        <f>'Salida Stata'!AP19</f>
        <v>141.42930603027344</v>
      </c>
      <c r="L49" s="225">
        <f>'Salida Stata'!AV19</f>
        <v>142.25791931152344</v>
      </c>
      <c r="M49" s="225">
        <f>'Salida Stata'!BB19</f>
        <v>142.51803588867188</v>
      </c>
      <c r="N49" s="225">
        <f>'Salida Stata'!BH19</f>
        <v>141.99732971191406</v>
      </c>
      <c r="O49" s="19" cm="1">
        <f t="array" ref="O49">+SUMPRODUCT($E$30:$N$30/100,$E49:$N49)/$D$14*100</f>
        <v>143.9167232451515</v>
      </c>
      <c r="Q49" s="24">
        <f t="shared" si="10"/>
        <v>2.4056445539081039E-2</v>
      </c>
      <c r="R49" s="24">
        <f t="shared" si="10"/>
        <v>2.3820047030272962E-2</v>
      </c>
      <c r="S49" s="24">
        <f t="shared" si="10"/>
        <v>2.3299737834097778E-2</v>
      </c>
      <c r="T49" s="24">
        <f t="shared" si="10"/>
        <v>2.3214280582561031E-2</v>
      </c>
      <c r="U49" s="24">
        <f t="shared" si="10"/>
        <v>2.2855087374585192E-2</v>
      </c>
      <c r="V49" s="24">
        <f t="shared" si="10"/>
        <v>2.2769821239673638E-2</v>
      </c>
      <c r="W49" s="24">
        <f t="shared" si="10"/>
        <v>2.2502372656756586E-2</v>
      </c>
      <c r="X49" s="24">
        <f t="shared" si="10"/>
        <v>2.200782832839332E-2</v>
      </c>
      <c r="Y49" s="24">
        <f t="shared" si="10"/>
        <v>2.1673220536545523E-2</v>
      </c>
      <c r="Z49" s="24">
        <f t="shared" si="10"/>
        <v>2.1271699289747037E-2</v>
      </c>
      <c r="AA49" s="24">
        <f t="shared" si="10"/>
        <v>2.2896876011412104E-2</v>
      </c>
      <c r="AB49" s="24">
        <f>+NOA!Y22</f>
        <v>2.3357664233576658E-2</v>
      </c>
      <c r="AD49" s="24">
        <f t="shared" si="13"/>
        <v>0.25212881012882971</v>
      </c>
      <c r="AE49" s="24">
        <f t="shared" si="14"/>
        <v>0.25617699273919592</v>
      </c>
      <c r="AF49" s="24">
        <f t="shared" si="14"/>
        <v>0.25944646574617725</v>
      </c>
      <c r="AG49" s="24">
        <f t="shared" si="14"/>
        <v>0.26375661321489452</v>
      </c>
      <c r="AH49" s="24">
        <f t="shared" si="14"/>
        <v>0.26315745658921275</v>
      </c>
      <c r="AI49" s="24">
        <f t="shared" si="14"/>
        <v>0.26325333650238814</v>
      </c>
      <c r="AJ49" s="24">
        <f t="shared" si="14"/>
        <v>0.26384565357645462</v>
      </c>
      <c r="AK49" s="24">
        <f t="shared" si="14"/>
        <v>0.26900700055712079</v>
      </c>
      <c r="AL49" s="24">
        <f t="shared" si="14"/>
        <v>0.27248688403750054</v>
      </c>
      <c r="AM49" s="24">
        <f t="shared" si="14"/>
        <v>0.27046101486985985</v>
      </c>
      <c r="AN49" s="24">
        <f t="shared" si="14"/>
        <v>0.26226874751229245</v>
      </c>
      <c r="AO49" s="24">
        <f>+NOA!AV22</f>
        <v>0.25627240143369168</v>
      </c>
      <c r="AQ49" s="24">
        <f t="shared" si="11"/>
        <v>2.7847462493340025E-3</v>
      </c>
      <c r="AR49" s="24">
        <f t="shared" si="15"/>
        <v>-1.8332204741030145E-2</v>
      </c>
      <c r="AT49" s="19">
        <f t="shared" si="8"/>
        <v>139.46290588378906</v>
      </c>
      <c r="AU49" s="19">
        <f t="shared" si="9"/>
        <v>141.99732971191406</v>
      </c>
      <c r="AV49" s="52">
        <f t="shared" si="12"/>
        <v>-2.5344238281249876E-2</v>
      </c>
    </row>
    <row r="50" spans="4:48" x14ac:dyDescent="0.25">
      <c r="D50" s="37">
        <f>+NOA!A23</f>
        <v>43252</v>
      </c>
      <c r="E50" s="225">
        <f>'Salida Stata'!F20</f>
        <v>144.65101623535156</v>
      </c>
      <c r="F50" s="225">
        <f>'Salida Stata'!L20</f>
        <v>145.17010498046875</v>
      </c>
      <c r="G50" s="225">
        <f>'Salida Stata'!R20</f>
        <v>145.62782287597656</v>
      </c>
      <c r="H50" s="225">
        <f>'Salida Stata'!X20</f>
        <v>146.29025268554688</v>
      </c>
      <c r="I50" s="225">
        <f>'Salida Stata'!AD20</f>
        <v>146.12059020996094</v>
      </c>
      <c r="J50" s="225">
        <f>'Salida Stata'!AJ20</f>
        <v>146.18092346191406</v>
      </c>
      <c r="K50" s="225">
        <f>'Salida Stata'!AP20</f>
        <v>146.09968566894531</v>
      </c>
      <c r="L50" s="225">
        <f>'Salida Stata'!AV20</f>
        <v>146.87687683105469</v>
      </c>
      <c r="M50" s="225">
        <f>'Salida Stata'!BB20</f>
        <v>147.17889404296875</v>
      </c>
      <c r="N50" s="225">
        <f>'Salida Stata'!BH20</f>
        <v>146.47386169433594</v>
      </c>
      <c r="O50" s="19" cm="1">
        <f t="array" ref="O50">+SUMPRODUCT($E$30:$N$30/100,$E50:$N50)/$D$14*100</f>
        <v>148.88751996792342</v>
      </c>
      <c r="Q50" s="24">
        <f t="shared" si="10"/>
        <v>3.7200647144737031E-2</v>
      </c>
      <c r="R50" s="24">
        <f t="shared" si="10"/>
        <v>3.6352242213062214E-2</v>
      </c>
      <c r="S50" s="24">
        <f t="shared" si="10"/>
        <v>3.5403623812059859E-2</v>
      </c>
      <c r="T50" s="24">
        <f t="shared" si="10"/>
        <v>3.5635098013586886E-2</v>
      </c>
      <c r="U50" s="24">
        <f t="shared" si="10"/>
        <v>3.4613379632305596E-2</v>
      </c>
      <c r="V50" s="24">
        <f t="shared" si="10"/>
        <v>3.3533895520233559E-2</v>
      </c>
      <c r="W50" s="24">
        <f t="shared" si="10"/>
        <v>3.3022714808995657E-2</v>
      </c>
      <c r="X50" s="24">
        <f t="shared" si="10"/>
        <v>3.2468895523604768E-2</v>
      </c>
      <c r="Y50" s="24">
        <f t="shared" si="10"/>
        <v>3.2703637299195565E-2</v>
      </c>
      <c r="Z50" s="24">
        <f t="shared" si="10"/>
        <v>3.1525465947169096E-2</v>
      </c>
      <c r="AA50" s="24">
        <f t="shared" si="10"/>
        <v>3.4539396191674898E-2</v>
      </c>
      <c r="AB50" s="24">
        <f>+NOA!Y23</f>
        <v>3.3523537803138437E-2</v>
      </c>
      <c r="AD50" s="24">
        <f t="shared" si="13"/>
        <v>0.2869907464162913</v>
      </c>
      <c r="AE50" s="24">
        <f t="shared" si="14"/>
        <v>0.28988237693071528</v>
      </c>
      <c r="AF50" s="24">
        <f t="shared" si="14"/>
        <v>0.29228680452788813</v>
      </c>
      <c r="AG50" s="24">
        <f t="shared" si="14"/>
        <v>0.29705192717968787</v>
      </c>
      <c r="AH50" s="24">
        <f t="shared" si="14"/>
        <v>0.29480334250042306</v>
      </c>
      <c r="AI50" s="24">
        <f t="shared" si="14"/>
        <v>0.29338970897859729</v>
      </c>
      <c r="AJ50" s="24">
        <f t="shared" si="14"/>
        <v>0.29317837090915289</v>
      </c>
      <c r="AK50" s="24">
        <f t="shared" si="14"/>
        <v>0.29805439295702296</v>
      </c>
      <c r="AL50" s="24">
        <f t="shared" si="14"/>
        <v>0.30240161081379746</v>
      </c>
      <c r="AM50" s="24">
        <f t="shared" si="14"/>
        <v>0.29817913926573913</v>
      </c>
      <c r="AN50" s="24">
        <f t="shared" si="14"/>
        <v>0.29387948481636106</v>
      </c>
      <c r="AO50" s="24">
        <f>+NOA!AV23</f>
        <v>0.28571428571428581</v>
      </c>
      <c r="AQ50" s="24">
        <f t="shared" si="11"/>
        <v>5.6751811975679356E-3</v>
      </c>
      <c r="AR50" s="24">
        <f t="shared" si="15"/>
        <v>-1.1188392849447837E-2</v>
      </c>
      <c r="AT50" s="19">
        <f t="shared" si="8"/>
        <v>144.65101623535156</v>
      </c>
      <c r="AU50" s="19">
        <f t="shared" si="9"/>
        <v>146.47386169433594</v>
      </c>
      <c r="AV50" s="52">
        <f t="shared" si="12"/>
        <v>-1.8228454589843679E-2</v>
      </c>
    </row>
    <row r="51" spans="4:48" x14ac:dyDescent="0.25">
      <c r="D51" s="37">
        <f>+NOA!A24</f>
        <v>43282</v>
      </c>
      <c r="E51" s="225">
        <f>'Salida Stata'!F21</f>
        <v>149.73870849609375</v>
      </c>
      <c r="F51" s="225">
        <f>'Salida Stata'!L21</f>
        <v>150.24055480957031</v>
      </c>
      <c r="G51" s="225">
        <f>'Salida Stata'!R21</f>
        <v>150.70704650878906</v>
      </c>
      <c r="H51" s="225">
        <f>'Salida Stata'!X21</f>
        <v>151.45175170898438</v>
      </c>
      <c r="I51" s="225">
        <f>'Salida Stata'!AD21</f>
        <v>151.23635864257813</v>
      </c>
      <c r="J51" s="225">
        <f>'Salida Stata'!AJ21</f>
        <v>151.19056701660156</v>
      </c>
      <c r="K51" s="225">
        <f>'Salida Stata'!AP21</f>
        <v>151.09405517578125</v>
      </c>
      <c r="L51" s="225">
        <f>'Salida Stata'!AV21</f>
        <v>151.93069458007813</v>
      </c>
      <c r="M51" s="225">
        <f>'Salida Stata'!BB21</f>
        <v>152.32565307617188</v>
      </c>
      <c r="N51" s="225">
        <f>'Salida Stata'!BH21</f>
        <v>151.55250549316406</v>
      </c>
      <c r="O51" s="19" cm="1">
        <f t="array" ref="O51">+SUMPRODUCT($E$30:$N$30/100,$E51:$N51)/$D$14*100</f>
        <v>154.06843930291001</v>
      </c>
      <c r="Q51" s="24">
        <f t="shared" si="10"/>
        <v>3.5172184704629794E-2</v>
      </c>
      <c r="R51" s="24">
        <f t="shared" si="10"/>
        <v>3.4927644571062011E-2</v>
      </c>
      <c r="S51" s="24">
        <f t="shared" si="10"/>
        <v>3.4878112798116812E-2</v>
      </c>
      <c r="T51" s="24">
        <f t="shared" si="10"/>
        <v>3.528259011577628E-2</v>
      </c>
      <c r="U51" s="24">
        <f t="shared" si="10"/>
        <v>3.5010592451524714E-2</v>
      </c>
      <c r="V51" s="24">
        <f t="shared" si="10"/>
        <v>3.4270159443839487E-2</v>
      </c>
      <c r="W51" s="24">
        <f t="shared" si="10"/>
        <v>3.4184669761391007E-2</v>
      </c>
      <c r="X51" s="24">
        <f t="shared" si="10"/>
        <v>3.4408532221423815E-2</v>
      </c>
      <c r="Y51" s="24">
        <f t="shared" si="10"/>
        <v>3.4969409619972636E-2</v>
      </c>
      <c r="Z51" s="24">
        <f t="shared" si="10"/>
        <v>3.4672696821678173E-2</v>
      </c>
      <c r="AA51" s="24">
        <f t="shared" si="10"/>
        <v>3.4797539351201223E-2</v>
      </c>
      <c r="AB51" s="24">
        <f>+NOA!Y24</f>
        <v>3.450655624568677E-2</v>
      </c>
      <c r="AD51" s="24">
        <f t="shared" si="13"/>
        <v>0.31510684657826538</v>
      </c>
      <c r="AE51" s="24">
        <f t="shared" si="14"/>
        <v>0.3173207381421379</v>
      </c>
      <c r="AF51" s="24">
        <f t="shared" si="14"/>
        <v>0.31879900771652148</v>
      </c>
      <c r="AG51" s="24">
        <f t="shared" si="14"/>
        <v>0.32339651267727954</v>
      </c>
      <c r="AH51" s="24">
        <f t="shared" si="14"/>
        <v>0.32022586067573711</v>
      </c>
      <c r="AI51" s="24">
        <f t="shared" si="14"/>
        <v>0.31806770091788539</v>
      </c>
      <c r="AJ51" s="24">
        <f t="shared" si="14"/>
        <v>0.31718154993403846</v>
      </c>
      <c r="AK51" s="24">
        <f t="shared" si="14"/>
        <v>0.32151653616095888</v>
      </c>
      <c r="AL51" s="24">
        <f t="shared" si="14"/>
        <v>0.32565150252709096</v>
      </c>
      <c r="AM51" s="24">
        <f t="shared" si="14"/>
        <v>0.32048002444155288</v>
      </c>
      <c r="AN51" s="24">
        <f t="shared" si="14"/>
        <v>0.31935864196275499</v>
      </c>
      <c r="AO51" s="24">
        <f>+NOA!AV24</f>
        <v>0.31146106736657919</v>
      </c>
      <c r="AQ51" s="24">
        <f t="shared" si="11"/>
        <v>4.9948788295162139E-4</v>
      </c>
      <c r="AR51" s="24">
        <f t="shared" si="15"/>
        <v>-5.3731778632875038E-3</v>
      </c>
      <c r="AT51" s="19">
        <f t="shared" si="8"/>
        <v>149.73870849609375</v>
      </c>
      <c r="AU51" s="19">
        <f t="shared" si="9"/>
        <v>151.55250549316406</v>
      </c>
      <c r="AV51" s="52">
        <f t="shared" si="12"/>
        <v>-1.8137969970703161E-2</v>
      </c>
    </row>
    <row r="52" spans="4:48" x14ac:dyDescent="0.25">
      <c r="D52" s="37">
        <f>+NOA!A25</f>
        <v>43313</v>
      </c>
      <c r="E52" s="225">
        <f>'Salida Stata'!F22</f>
        <v>156.07196044921875</v>
      </c>
      <c r="F52" s="225">
        <f>'Salida Stata'!L22</f>
        <v>156.54644775390625</v>
      </c>
      <c r="G52" s="225">
        <f>'Salida Stata'!R22</f>
        <v>156.98464965820313</v>
      </c>
      <c r="H52" s="225">
        <f>'Salida Stata'!X22</f>
        <v>157.83126831054688</v>
      </c>
      <c r="I52" s="225">
        <f>'Salida Stata'!AD22</f>
        <v>157.42239379882813</v>
      </c>
      <c r="J52" s="225">
        <f>'Salida Stata'!AJ22</f>
        <v>157.27438354492188</v>
      </c>
      <c r="K52" s="225">
        <f>'Salida Stata'!AP22</f>
        <v>157.08892822265625</v>
      </c>
      <c r="L52" s="225">
        <f>'Salida Stata'!AV22</f>
        <v>157.93873596191406</v>
      </c>
      <c r="M52" s="225">
        <f>'Salida Stata'!BB22</f>
        <v>158.4281005859375</v>
      </c>
      <c r="N52" s="225">
        <f>'Salida Stata'!BH22</f>
        <v>157.36203002929688</v>
      </c>
      <c r="O52" s="19" cm="1">
        <f t="array" ref="O52">+SUMPRODUCT($E$30:$N$30/100,$E52:$N52)/$D$14*100</f>
        <v>160.36580861747407</v>
      </c>
      <c r="Q52" s="24">
        <f t="shared" si="10"/>
        <v>4.2295355801671208E-2</v>
      </c>
      <c r="R52" s="24">
        <f t="shared" si="10"/>
        <v>4.1971975891121005E-2</v>
      </c>
      <c r="S52" s="24">
        <f t="shared" si="10"/>
        <v>4.1654343939703908E-2</v>
      </c>
      <c r="T52" s="24">
        <f t="shared" si="10"/>
        <v>4.2122435228222344E-2</v>
      </c>
      <c r="U52" s="24">
        <f t="shared" si="10"/>
        <v>4.0903095074311224E-2</v>
      </c>
      <c r="V52" s="24">
        <f t="shared" si="10"/>
        <v>4.023939223438644E-2</v>
      </c>
      <c r="W52" s="24">
        <f t="shared" si="10"/>
        <v>3.9676432271942286E-2</v>
      </c>
      <c r="X52" s="24">
        <f t="shared" si="10"/>
        <v>3.9544618672622933E-2</v>
      </c>
      <c r="Y52" s="24">
        <f t="shared" si="10"/>
        <v>4.0061850295918466E-2</v>
      </c>
      <c r="Z52" s="24">
        <f t="shared" si="10"/>
        <v>3.8333411362802217E-2</v>
      </c>
      <c r="AA52" s="24">
        <f t="shared" si="10"/>
        <v>4.0873843747991634E-2</v>
      </c>
      <c r="AB52" s="24">
        <f>+NOA!Y25</f>
        <v>4.0026684456304196E-2</v>
      </c>
      <c r="AD52" s="24">
        <f t="shared" si="13"/>
        <v>0.35382768853073299</v>
      </c>
      <c r="AE52" s="24">
        <f t="shared" si="14"/>
        <v>0.35577096395139662</v>
      </c>
      <c r="AF52" s="24">
        <f t="shared" si="14"/>
        <v>0.35642260217835364</v>
      </c>
      <c r="AG52" s="24">
        <f t="shared" si="14"/>
        <v>0.36167977053874623</v>
      </c>
      <c r="AH52" s="24">
        <f t="shared" si="14"/>
        <v>0.35643495232942568</v>
      </c>
      <c r="AI52" s="24">
        <f t="shared" si="14"/>
        <v>0.35364141156421813</v>
      </c>
      <c r="AJ52" s="24">
        <f t="shared" si="14"/>
        <v>0.3521426215751946</v>
      </c>
      <c r="AK52" s="24">
        <f t="shared" si="14"/>
        <v>0.35646019670670248</v>
      </c>
      <c r="AL52" s="24">
        <f t="shared" si="14"/>
        <v>0.36149644776779177</v>
      </c>
      <c r="AM52" s="24">
        <f t="shared" si="14"/>
        <v>0.35377732363996484</v>
      </c>
      <c r="AN52" s="24">
        <f t="shared" si="14"/>
        <v>0.35601498858538427</v>
      </c>
      <c r="AO52" s="24">
        <f>+NOA!AV25</f>
        <v>0.34745030250648234</v>
      </c>
      <c r="AQ52" s="24">
        <f t="shared" si="11"/>
        <v>3.9619444388689917E-3</v>
      </c>
      <c r="AR52" s="24">
        <f t="shared" si="15"/>
        <v>5.0364890768150872E-5</v>
      </c>
      <c r="AT52" s="19">
        <f t="shared" si="8"/>
        <v>156.07196044921875</v>
      </c>
      <c r="AU52" s="19">
        <f t="shared" si="9"/>
        <v>157.36203002929688</v>
      </c>
      <c r="AV52" s="52">
        <f t="shared" si="12"/>
        <v>-1.2900695800781126E-2</v>
      </c>
    </row>
    <row r="53" spans="4:48" x14ac:dyDescent="0.25">
      <c r="D53" s="37">
        <f>+NOA!A26</f>
        <v>43344</v>
      </c>
      <c r="E53" s="225">
        <f>'Salida Stata'!F23</f>
        <v>165.43977355957031</v>
      </c>
      <c r="F53" s="225">
        <f>'Salida Stata'!L23</f>
        <v>165.93229675292969</v>
      </c>
      <c r="G53" s="225">
        <f>'Salida Stata'!R23</f>
        <v>166.37702941894531</v>
      </c>
      <c r="H53" s="225">
        <f>'Salida Stata'!X23</f>
        <v>167.29362487792969</v>
      </c>
      <c r="I53" s="225">
        <f>'Salida Stata'!AD23</f>
        <v>166.7930908203125</v>
      </c>
      <c r="J53" s="225">
        <f>'Salida Stata'!AJ23</f>
        <v>166.56990051269531</v>
      </c>
      <c r="K53" s="225">
        <f>'Salida Stata'!AP23</f>
        <v>166.49249267578125</v>
      </c>
      <c r="L53" s="225">
        <f>'Salida Stata'!AV23</f>
        <v>167.39213562011719</v>
      </c>
      <c r="M53" s="225">
        <f>'Salida Stata'!BB23</f>
        <v>168.15635681152344</v>
      </c>
      <c r="N53" s="225">
        <f>'Salida Stata'!BH23</f>
        <v>167.10385131835938</v>
      </c>
      <c r="O53" s="19" cm="1">
        <f t="array" ref="O53">+SUMPRODUCT($E$30:$N$30/100,$E53:$N53)/$D$14*100</f>
        <v>169.99846036109955</v>
      </c>
      <c r="Q53" s="24">
        <f t="shared" si="10"/>
        <v>6.0022396613641504E-2</v>
      </c>
      <c r="R53" s="24">
        <f t="shared" si="10"/>
        <v>5.9955681739761735E-2</v>
      </c>
      <c r="S53" s="24">
        <f t="shared" si="10"/>
        <v>5.9829924653091116E-2</v>
      </c>
      <c r="T53" s="24">
        <f t="shared" si="10"/>
        <v>5.9952357151212832E-2</v>
      </c>
      <c r="U53" s="24">
        <f t="shared" si="10"/>
        <v>5.9525819645833256E-2</v>
      </c>
      <c r="V53" s="24">
        <f t="shared" si="10"/>
        <v>5.9103820712915978E-2</v>
      </c>
      <c r="W53" s="24">
        <f t="shared" si="10"/>
        <v>5.9861408181463238E-2</v>
      </c>
      <c r="X53" s="24">
        <f t="shared" si="10"/>
        <v>5.9854851950206456E-2</v>
      </c>
      <c r="Y53" s="24">
        <f t="shared" si="10"/>
        <v>6.1404865611634163E-2</v>
      </c>
      <c r="Z53" s="24">
        <f t="shared" si="10"/>
        <v>6.1907064158036151E-2</v>
      </c>
      <c r="AA53" s="24">
        <f t="shared" si="10"/>
        <v>6.006674257230582E-2</v>
      </c>
      <c r="AB53" s="24">
        <f>+NOA!Y26</f>
        <v>5.9653624118024329E-2</v>
      </c>
      <c r="AD53" s="24">
        <f t="shared" si="13"/>
        <v>0.40806591179423557</v>
      </c>
      <c r="AE53" s="24">
        <f t="shared" si="14"/>
        <v>0.41091927850249133</v>
      </c>
      <c r="AF53" s="24">
        <f t="shared" si="14"/>
        <v>0.41215471130192216</v>
      </c>
      <c r="AG53" s="24">
        <f t="shared" si="14"/>
        <v>0.41818207218182879</v>
      </c>
      <c r="AH53" s="24">
        <f t="shared" si="14"/>
        <v>0.41261437480684049</v>
      </c>
      <c r="AI53" s="24">
        <f t="shared" si="14"/>
        <v>0.40952809265576517</v>
      </c>
      <c r="AJ53" s="24">
        <f t="shared" si="14"/>
        <v>0.40947172576661739</v>
      </c>
      <c r="AK53" s="24">
        <f t="shared" si="14"/>
        <v>0.41500425138040886</v>
      </c>
      <c r="AL53" s="24">
        <f t="shared" si="14"/>
        <v>0.42306710660043345</v>
      </c>
      <c r="AM53" s="24">
        <f t="shared" si="14"/>
        <v>0.41633524746218753</v>
      </c>
      <c r="AN53" s="24">
        <f t="shared" si="14"/>
        <v>0.41296111329412932</v>
      </c>
      <c r="AO53" s="24">
        <f>+NOA!AV26</f>
        <v>0.40237691001697784</v>
      </c>
      <c r="AQ53" s="24">
        <f t="shared" si="11"/>
        <v>-1.884667544394647E-3</v>
      </c>
      <c r="AR53" s="24">
        <f t="shared" si="15"/>
        <v>-8.2693356679519603E-3</v>
      </c>
      <c r="AT53" s="19">
        <f t="shared" si="8"/>
        <v>165.43977355957031</v>
      </c>
      <c r="AU53" s="19">
        <f t="shared" si="9"/>
        <v>167.10385131835938</v>
      </c>
      <c r="AV53" s="52">
        <f t="shared" si="12"/>
        <v>-1.664077758789051E-2</v>
      </c>
    </row>
    <row r="54" spans="4:48" x14ac:dyDescent="0.25">
      <c r="D54" s="37">
        <f>+NOA!A27</f>
        <v>43374</v>
      </c>
      <c r="E54" s="225">
        <f>'Salida Stata'!F24</f>
        <v>174.40306091308594</v>
      </c>
      <c r="F54" s="225">
        <f>'Salida Stata'!L24</f>
        <v>174.99908447265625</v>
      </c>
      <c r="G54" s="225">
        <f>'Salida Stata'!R24</f>
        <v>175.41915893554688</v>
      </c>
      <c r="H54" s="225">
        <f>'Salida Stata'!X24</f>
        <v>176.49163818359375</v>
      </c>
      <c r="I54" s="225">
        <f>'Salida Stata'!AD24</f>
        <v>175.85038757324219</v>
      </c>
      <c r="J54" s="225">
        <f>'Salida Stata'!AJ24</f>
        <v>175.51286315917969</v>
      </c>
      <c r="K54" s="225">
        <f>'Salida Stata'!AP24</f>
        <v>175.42005920410156</v>
      </c>
      <c r="L54" s="225">
        <f>'Salida Stata'!AV24</f>
        <v>176.46946716308594</v>
      </c>
      <c r="M54" s="225">
        <f>'Salida Stata'!BB24</f>
        <v>177.4508056640625</v>
      </c>
      <c r="N54" s="225">
        <f>'Salida Stata'!BH24</f>
        <v>176.29183959960938</v>
      </c>
      <c r="O54" s="19" cm="1">
        <f t="array" ref="O54">+SUMPRODUCT($E$30:$N$30/100,$E54:$N54)/$D$14*100</f>
        <v>179.24591662759417</v>
      </c>
      <c r="Q54" s="24">
        <f t="shared" si="10"/>
        <v>5.4178551872160252E-2</v>
      </c>
      <c r="R54" s="24">
        <f t="shared" si="10"/>
        <v>5.4641488710464037E-2</v>
      </c>
      <c r="S54" s="24">
        <f t="shared" si="10"/>
        <v>5.4347222980120957E-2</v>
      </c>
      <c r="T54" s="24">
        <f t="shared" si="10"/>
        <v>5.4981254141487135E-2</v>
      </c>
      <c r="U54" s="24">
        <f t="shared" si="10"/>
        <v>5.4302589564019677E-2</v>
      </c>
      <c r="V54" s="24">
        <f t="shared" si="10"/>
        <v>5.3688947516677965E-2</v>
      </c>
      <c r="W54" s="24">
        <f t="shared" si="10"/>
        <v>5.3621435926876293E-2</v>
      </c>
      <c r="X54" s="24">
        <f t="shared" si="10"/>
        <v>5.4227945114273535E-2</v>
      </c>
      <c r="Y54" s="24">
        <f t="shared" si="10"/>
        <v>5.5272658309056144E-2</v>
      </c>
      <c r="Z54" s="24">
        <f t="shared" si="10"/>
        <v>5.4983701505152194E-2</v>
      </c>
      <c r="AA54" s="24">
        <f t="shared" si="10"/>
        <v>5.4397294227558124E-2</v>
      </c>
      <c r="AB54" s="24">
        <f>+NOA!Y27</f>
        <v>5.3268765133172025E-2</v>
      </c>
      <c r="AD54" s="24">
        <f t="shared" si="13"/>
        <v>0.45653831395921562</v>
      </c>
      <c r="AE54" s="24">
        <f t="shared" si="14"/>
        <v>0.46006335741599202</v>
      </c>
      <c r="AF54" s="24">
        <f t="shared" si="14"/>
        <v>0.46124437746807989</v>
      </c>
      <c r="AG54" s="24">
        <f t="shared" si="14"/>
        <v>0.468898278921561</v>
      </c>
      <c r="AH54" s="24">
        <f t="shared" si="14"/>
        <v>0.46242867832118528</v>
      </c>
      <c r="AI54" s="24">
        <f t="shared" si="14"/>
        <v>0.45807878554058878</v>
      </c>
      <c r="AJ54" s="24">
        <f t="shared" si="14"/>
        <v>0.45853584116674462</v>
      </c>
      <c r="AK54" s="24">
        <f t="shared" si="14"/>
        <v>0.46531392725088394</v>
      </c>
      <c r="AL54" s="24">
        <f t="shared" si="14"/>
        <v>0.4758824821275045</v>
      </c>
      <c r="AM54" s="24">
        <f t="shared" si="14"/>
        <v>0.46860332866296406</v>
      </c>
      <c r="AN54" s="24">
        <f t="shared" si="14"/>
        <v>0.46276971004145162</v>
      </c>
      <c r="AO54" s="24">
        <f>+NOA!AV27</f>
        <v>0.44999999999999996</v>
      </c>
      <c r="AQ54" s="24">
        <f t="shared" si="11"/>
        <v>-8.0514963299194164E-4</v>
      </c>
      <c r="AR54" s="24">
        <f t="shared" si="15"/>
        <v>-1.2065014703748433E-2</v>
      </c>
      <c r="AT54" s="19">
        <f t="shared" si="8"/>
        <v>174.40306091308594</v>
      </c>
      <c r="AU54" s="19">
        <f t="shared" si="9"/>
        <v>176.29183959960938</v>
      </c>
      <c r="AV54" s="52">
        <f t="shared" si="12"/>
        <v>-1.8887786865234402E-2</v>
      </c>
    </row>
    <row r="55" spans="4:48" x14ac:dyDescent="0.25">
      <c r="D55" s="37">
        <f>+NOA!A28</f>
        <v>43405</v>
      </c>
      <c r="E55" s="225">
        <f>'Salida Stata'!F25</f>
        <v>179.83222961425781</v>
      </c>
      <c r="F55" s="225">
        <f>'Salida Stata'!L25</f>
        <v>180.44522094726563</v>
      </c>
      <c r="G55" s="225">
        <f>'Salida Stata'!R25</f>
        <v>180.95248413085938</v>
      </c>
      <c r="H55" s="225">
        <f>'Salida Stata'!X25</f>
        <v>182.08544921875</v>
      </c>
      <c r="I55" s="225">
        <f>'Salida Stata'!AD25</f>
        <v>181.59878540039063</v>
      </c>
      <c r="J55" s="225">
        <f>'Salida Stata'!AJ25</f>
        <v>181.28443908691406</v>
      </c>
      <c r="K55" s="225">
        <f>'Salida Stata'!AP25</f>
        <v>181.22207641601563</v>
      </c>
      <c r="L55" s="225">
        <f>'Salida Stata'!AV25</f>
        <v>182.23208618164063</v>
      </c>
      <c r="M55" s="225">
        <f>'Salida Stata'!BB25</f>
        <v>183.13223266601563</v>
      </c>
      <c r="N55" s="225">
        <f>'Salida Stata'!BH25</f>
        <v>182.05050659179688</v>
      </c>
      <c r="O55" s="19" cm="1">
        <f t="array" ref="O55">+SUMPRODUCT($E$30:$N$30/100,$E55:$N55)/$D$14*100</f>
        <v>184.99095673791953</v>
      </c>
      <c r="Q55" s="24">
        <f t="shared" si="10"/>
        <v>3.1130008113088747E-2</v>
      </c>
      <c r="R55" s="24">
        <f t="shared" si="10"/>
        <v>3.1120942666762019E-2</v>
      </c>
      <c r="S55" s="24">
        <f t="shared" si="10"/>
        <v>3.1543448440233268E-2</v>
      </c>
      <c r="T55" s="24">
        <f t="shared" si="10"/>
        <v>3.1694481918385975E-2</v>
      </c>
      <c r="U55" s="24">
        <f t="shared" si="10"/>
        <v>3.2689139367146458E-2</v>
      </c>
      <c r="V55" s="24">
        <f t="shared" si="10"/>
        <v>3.2884062306589357E-2</v>
      </c>
      <c r="W55" s="24">
        <f t="shared" si="10"/>
        <v>3.3074992895558264E-2</v>
      </c>
      <c r="X55" s="24">
        <f t="shared" si="10"/>
        <v>3.2655048554258492E-2</v>
      </c>
      <c r="Y55" s="24">
        <f t="shared" si="10"/>
        <v>3.2016912973102052E-2</v>
      </c>
      <c r="Z55" s="24">
        <f t="shared" si="10"/>
        <v>3.2665533499828925E-2</v>
      </c>
      <c r="AA55" s="24">
        <f t="shared" si="10"/>
        <v>3.2051163108286707E-2</v>
      </c>
      <c r="AB55" s="24">
        <f>+NOA!Y28</f>
        <v>3.2183908045976928E-2</v>
      </c>
      <c r="AD55" s="24">
        <f t="shared" si="13"/>
        <v>0.48382716976556805</v>
      </c>
      <c r="AE55" s="24">
        <f t="shared" si="14"/>
        <v>0.48678899608540505</v>
      </c>
      <c r="AF55" s="24">
        <f t="shared" si="14"/>
        <v>0.48836682175897561</v>
      </c>
      <c r="AG55" s="24">
        <f t="shared" si="14"/>
        <v>0.49581517410143028</v>
      </c>
      <c r="AH55" s="24">
        <f t="shared" si="14"/>
        <v>0.49047499297421782</v>
      </c>
      <c r="AI55" s="24">
        <f t="shared" si="14"/>
        <v>0.48663835661468369</v>
      </c>
      <c r="AJ55" s="24">
        <f t="shared" si="14"/>
        <v>0.48715164399628907</v>
      </c>
      <c r="AK55" s="24">
        <f t="shared" si="14"/>
        <v>0.49292904064240606</v>
      </c>
      <c r="AL55" s="24">
        <f t="shared" si="14"/>
        <v>0.50222208759829035</v>
      </c>
      <c r="AM55" s="24">
        <f t="shared" si="14"/>
        <v>0.49530441910116507</v>
      </c>
      <c r="AN55" s="24">
        <f t="shared" si="14"/>
        <v>0.49016471948644913</v>
      </c>
      <c r="AO55" s="24">
        <f>+NOA!AV28</f>
        <v>0.47818930041152252</v>
      </c>
      <c r="AQ55" s="24">
        <f t="shared" si="11"/>
        <v>-1.5355253867401775E-3</v>
      </c>
      <c r="AR55" s="24">
        <f t="shared" si="15"/>
        <v>-1.1477249335597017E-2</v>
      </c>
      <c r="AT55" s="19">
        <f t="shared" si="8"/>
        <v>179.83222961425781</v>
      </c>
      <c r="AU55" s="19">
        <f t="shared" si="9"/>
        <v>182.05050659179688</v>
      </c>
      <c r="AV55" s="52">
        <f t="shared" si="12"/>
        <v>-2.2182769775390465E-2</v>
      </c>
    </row>
    <row r="56" spans="4:48" x14ac:dyDescent="0.25">
      <c r="D56" s="37">
        <f>+NOA!A29</f>
        <v>43435</v>
      </c>
      <c r="E56" s="225">
        <f>'Salida Stata'!F26</f>
        <v>183.77278137207031</v>
      </c>
      <c r="F56" s="225">
        <f>'Salida Stata'!L26</f>
        <v>184.47761535644531</v>
      </c>
      <c r="G56" s="225">
        <f>'Salida Stata'!R26</f>
        <v>185.07652282714844</v>
      </c>
      <c r="H56" s="225">
        <f>'Salida Stata'!X26</f>
        <v>186.33424377441406</v>
      </c>
      <c r="I56" s="225">
        <f>'Salida Stata'!AD26</f>
        <v>185.85690307617188</v>
      </c>
      <c r="J56" s="225">
        <f>'Salida Stata'!AJ26</f>
        <v>185.52999877929688</v>
      </c>
      <c r="K56" s="225">
        <f>'Salida Stata'!AP26</f>
        <v>185.47267150878906</v>
      </c>
      <c r="L56" s="225">
        <f>'Salida Stata'!AV26</f>
        <v>186.54270935058594</v>
      </c>
      <c r="M56" s="225">
        <f>'Salida Stata'!BB26</f>
        <v>187.47714233398438</v>
      </c>
      <c r="N56" s="225">
        <f>'Salida Stata'!BH26</f>
        <v>186.35667419433594</v>
      </c>
      <c r="O56" s="19" cm="1">
        <f t="array" ref="O56">+SUMPRODUCT($E$30:$N$30/100,$E56:$N56)/$D$14*100</f>
        <v>189.25928038243705</v>
      </c>
      <c r="Q56" s="24">
        <f t="shared" si="10"/>
        <v>2.1912377810501704E-2</v>
      </c>
      <c r="R56" s="24">
        <f t="shared" si="10"/>
        <v>2.2346917186341742E-2</v>
      </c>
      <c r="S56" s="24">
        <f t="shared" si="10"/>
        <v>2.2790727168501723E-2</v>
      </c>
      <c r="T56" s="24">
        <f t="shared" si="10"/>
        <v>2.3334069657371392E-2</v>
      </c>
      <c r="U56" s="24">
        <f t="shared" si="10"/>
        <v>2.3447941385692062E-2</v>
      </c>
      <c r="V56" s="24">
        <f t="shared" si="10"/>
        <v>2.3419327735831441E-2</v>
      </c>
      <c r="W56" s="24">
        <f t="shared" si="10"/>
        <v>2.3455172663487955E-2</v>
      </c>
      <c r="X56" s="24">
        <f t="shared" si="10"/>
        <v>2.3654578396521631E-2</v>
      </c>
      <c r="Y56" s="24">
        <f t="shared" si="10"/>
        <v>2.3725532118055392E-2</v>
      </c>
      <c r="Z56" s="24">
        <f t="shared" si="10"/>
        <v>2.3653697444493194E-2</v>
      </c>
      <c r="AA56" s="24">
        <f t="shared" si="10"/>
        <v>2.3073147573178687E-2</v>
      </c>
      <c r="AB56" s="24">
        <f>+NOA!Y29</f>
        <v>2.2828507795100261E-2</v>
      </c>
      <c r="AD56" s="24">
        <f t="shared" si="13"/>
        <v>0.48256196917743921</v>
      </c>
      <c r="AE56" s="24">
        <f t="shared" si="14"/>
        <v>0.48486770409903412</v>
      </c>
      <c r="AF56" s="24">
        <f t="shared" si="14"/>
        <v>0.48609178325255442</v>
      </c>
      <c r="AG56" s="24">
        <f t="shared" si="14"/>
        <v>0.49347540158183678</v>
      </c>
      <c r="AH56" s="24">
        <f t="shared" si="14"/>
        <v>0.48935951937250932</v>
      </c>
      <c r="AI56" s="24">
        <f t="shared" si="14"/>
        <v>0.48492598906318474</v>
      </c>
      <c r="AJ56" s="24">
        <f t="shared" si="14"/>
        <v>0.48501722472284525</v>
      </c>
      <c r="AK56" s="24">
        <f t="shared" si="14"/>
        <v>0.48912175802480795</v>
      </c>
      <c r="AL56" s="24">
        <f t="shared" si="14"/>
        <v>0.49592621486532673</v>
      </c>
      <c r="AM56" s="24">
        <f t="shared" si="14"/>
        <v>0.48966113729898675</v>
      </c>
      <c r="AN56" s="24">
        <f t="shared" si="14"/>
        <v>0.48755476555483934</v>
      </c>
      <c r="AO56" s="24">
        <f>+NOA!AV29</f>
        <v>0.47787610619469012</v>
      </c>
      <c r="AQ56" s="24">
        <f t="shared" si="11"/>
        <v>-1.7413196339914894E-3</v>
      </c>
      <c r="AR56" s="24">
        <f t="shared" si="15"/>
        <v>-7.0991681215475388E-3</v>
      </c>
      <c r="AT56" s="19">
        <f t="shared" si="8"/>
        <v>183.77278137207031</v>
      </c>
      <c r="AU56" s="19">
        <f t="shared" si="9"/>
        <v>186.35667419433594</v>
      </c>
      <c r="AV56" s="52">
        <f t="shared" si="12"/>
        <v>-2.5838928222656321E-2</v>
      </c>
    </row>
    <row r="57" spans="4:48" x14ac:dyDescent="0.25">
      <c r="D57" s="37">
        <f>+NOA!A30</f>
        <v>43466</v>
      </c>
      <c r="E57" s="225">
        <f>'Salida Stata'!F27</f>
        <v>189.70355224609375</v>
      </c>
      <c r="F57" s="225">
        <f>'Salida Stata'!L27</f>
        <v>190.37812805175781</v>
      </c>
      <c r="G57" s="225">
        <f>'Salida Stata'!R27</f>
        <v>191.09317016601563</v>
      </c>
      <c r="H57" s="225">
        <f>'Salida Stata'!X27</f>
        <v>192.29811096191406</v>
      </c>
      <c r="I57" s="225">
        <f>'Salida Stata'!AD27</f>
        <v>191.74838256835938</v>
      </c>
      <c r="J57" s="225">
        <f>'Salida Stata'!AJ27</f>
        <v>191.5084228515625</v>
      </c>
      <c r="K57" s="225">
        <f>'Salida Stata'!AP27</f>
        <v>191.38957214355469</v>
      </c>
      <c r="L57" s="225">
        <f>'Salida Stata'!AV27</f>
        <v>192.44752502441406</v>
      </c>
      <c r="M57" s="225">
        <f>'Salida Stata'!BB27</f>
        <v>193.40130615234375</v>
      </c>
      <c r="N57" s="225">
        <f>'Salida Stata'!BH27</f>
        <v>192.16824340820313</v>
      </c>
      <c r="O57" s="19" cm="1">
        <f t="array" ref="O57">+SUMPRODUCT($E$30:$N$30/100,$E57:$N57)/$D$14*100</f>
        <v>195.30848833803174</v>
      </c>
      <c r="Q57" s="24">
        <f t="shared" si="10"/>
        <v>3.2272302947931486E-2</v>
      </c>
      <c r="R57" s="24">
        <f t="shared" si="10"/>
        <v>3.1984979228572463E-2</v>
      </c>
      <c r="S57" s="24">
        <f t="shared" ref="S57:AA57" si="16">+G57/G56-1</f>
        <v>3.2508971137773068E-2</v>
      </c>
      <c r="T57" s="24">
        <f t="shared" si="16"/>
        <v>3.2006286481191193E-2</v>
      </c>
      <c r="U57" s="24">
        <f t="shared" si="16"/>
        <v>3.1699008186814259E-2</v>
      </c>
      <c r="V57" s="24">
        <f t="shared" si="16"/>
        <v>3.2223490064145599E-2</v>
      </c>
      <c r="W57" s="24">
        <f t="shared" si="16"/>
        <v>3.1901738334993768E-2</v>
      </c>
      <c r="X57" s="24">
        <f t="shared" si="16"/>
        <v>3.1653961145866605E-2</v>
      </c>
      <c r="Y57" s="24">
        <f t="shared" si="16"/>
        <v>3.1599392569178653E-2</v>
      </c>
      <c r="Z57" s="24">
        <f t="shared" si="16"/>
        <v>3.1185194944007177E-2</v>
      </c>
      <c r="AA57" s="24">
        <f t="shared" si="16"/>
        <v>3.1962543360468443E-2</v>
      </c>
      <c r="AB57" s="24">
        <f>+NOA!Y30</f>
        <v>3.211758301578671E-2</v>
      </c>
      <c r="AD57" s="24">
        <f t="shared" si="13"/>
        <v>0.50268502979102458</v>
      </c>
      <c r="AE57" s="24">
        <f t="shared" si="14"/>
        <v>0.50412341492318524</v>
      </c>
      <c r="AF57" s="24">
        <f t="shared" si="14"/>
        <v>0.50505914397602614</v>
      </c>
      <c r="AG57" s="24">
        <f t="shared" si="14"/>
        <v>0.51158252926172954</v>
      </c>
      <c r="AH57" s="24">
        <f t="shared" si="14"/>
        <v>0.5072239009904933</v>
      </c>
      <c r="AI57" s="24">
        <f t="shared" si="14"/>
        <v>0.50340055137601447</v>
      </c>
      <c r="AJ57" s="24">
        <f t="shared" si="14"/>
        <v>0.50333533651685292</v>
      </c>
      <c r="AK57" s="24">
        <f t="shared" si="14"/>
        <v>0.50591198260712056</v>
      </c>
      <c r="AL57" s="24">
        <f t="shared" si="14"/>
        <v>0.51182349995351117</v>
      </c>
      <c r="AM57" s="24">
        <f t="shared" si="14"/>
        <v>0.50521722163906824</v>
      </c>
      <c r="AN57" s="24">
        <f t="shared" si="14"/>
        <v>0.50573974249153508</v>
      </c>
      <c r="AO57" s="24">
        <f>+NOA!AV30</f>
        <v>0.49763033175355442</v>
      </c>
      <c r="AQ57" s="24">
        <f t="shared" si="11"/>
        <v>1.0871080039243086E-3</v>
      </c>
      <c r="AR57" s="24">
        <f t="shared" si="15"/>
        <v>-2.5321918480436523E-3</v>
      </c>
      <c r="AT57" s="19">
        <f t="shared" si="8"/>
        <v>189.70355224609375</v>
      </c>
      <c r="AU57" s="19">
        <f t="shared" si="9"/>
        <v>192.16824340820313</v>
      </c>
      <c r="AV57" s="52">
        <f t="shared" si="12"/>
        <v>-2.4646911621093892E-2</v>
      </c>
    </row>
    <row r="58" spans="4:48" x14ac:dyDescent="0.25">
      <c r="D58" s="37">
        <f>+NOA!A31</f>
        <v>43497</v>
      </c>
      <c r="E58" s="225">
        <f>'Salida Stata'!F28</f>
        <v>198.69491577148438</v>
      </c>
      <c r="F58" s="225">
        <f>'Salida Stata'!L28</f>
        <v>199.0252685546875</v>
      </c>
      <c r="G58" s="225">
        <f>'Salida Stata'!R28</f>
        <v>199.49407958984375</v>
      </c>
      <c r="H58" s="225">
        <f>'Salida Stata'!X28</f>
        <v>200.50868225097656</v>
      </c>
      <c r="I58" s="225">
        <f>'Salida Stata'!AD28</f>
        <v>199.63873291015625</v>
      </c>
      <c r="J58" s="225">
        <f>'Salida Stata'!AJ28</f>
        <v>199.26495361328125</v>
      </c>
      <c r="K58" s="225">
        <f>'Salida Stata'!AP28</f>
        <v>198.91023254394531</v>
      </c>
      <c r="L58" s="225">
        <f>'Salida Stata'!AV28</f>
        <v>199.66950988769531</v>
      </c>
      <c r="M58" s="225">
        <f>'Salida Stata'!BB28</f>
        <v>200.54310607910156</v>
      </c>
      <c r="N58" s="225">
        <f>'Salida Stata'!BH28</f>
        <v>198.92304992675781</v>
      </c>
      <c r="O58" s="19" cm="1">
        <f t="array" ref="O58">+SUMPRODUCT($E$30:$N$30/100,$E58:$N58)/$D$14*100</f>
        <v>203.44678866771662</v>
      </c>
      <c r="Q58" s="24">
        <f t="shared" ref="Q58:Z83" si="17">+E58/E57-1</f>
        <v>4.7396917026237606E-2</v>
      </c>
      <c r="R58" s="24">
        <f t="shared" si="17"/>
        <v>4.5420871564504584E-2</v>
      </c>
      <c r="S58" s="24">
        <f t="shared" si="17"/>
        <v>4.3962374042618491E-2</v>
      </c>
      <c r="T58" s="24">
        <f t="shared" si="17"/>
        <v>4.2697098000555211E-2</v>
      </c>
      <c r="U58" s="24">
        <f t="shared" si="17"/>
        <v>4.1149501425306267E-2</v>
      </c>
      <c r="V58" s="24">
        <f t="shared" si="17"/>
        <v>4.0502295649579967E-2</v>
      </c>
      <c r="W58" s="24">
        <f t="shared" si="17"/>
        <v>3.9295037426331891E-2</v>
      </c>
      <c r="X58" s="24">
        <f t="shared" si="17"/>
        <v>3.7527034251882752E-2</v>
      </c>
      <c r="Y58" s="24">
        <f t="shared" si="17"/>
        <v>3.6927361396060787E-2</v>
      </c>
      <c r="Z58" s="24">
        <f t="shared" si="17"/>
        <v>3.5150482716367115E-2</v>
      </c>
      <c r="AA58" s="24">
        <f t="shared" ref="AA58:AA96" si="18">+O58/O57-1</f>
        <v>4.1668953556178501E-2</v>
      </c>
      <c r="AB58" s="24">
        <f>+NOA!Y31</f>
        <v>4.2194092827004148E-2</v>
      </c>
      <c r="AD58" s="24">
        <f t="shared" si="13"/>
        <v>0.5431391317033063</v>
      </c>
      <c r="AE58" s="24">
        <f t="shared" si="14"/>
        <v>0.54017935688373497</v>
      </c>
      <c r="AF58" s="24">
        <f t="shared" si="14"/>
        <v>0.53797807265198561</v>
      </c>
      <c r="AG58" s="24">
        <f t="shared" si="14"/>
        <v>0.54105765712516529</v>
      </c>
      <c r="AH58" s="24">
        <f t="shared" si="14"/>
        <v>0.53517982462830616</v>
      </c>
      <c r="AI58" s="24">
        <f t="shared" si="14"/>
        <v>0.53055184251254217</v>
      </c>
      <c r="AJ58" s="24">
        <f t="shared" si="14"/>
        <v>0.52919562208197446</v>
      </c>
      <c r="AK58" s="24">
        <f t="shared" si="14"/>
        <v>0.52717910461870598</v>
      </c>
      <c r="AL58" s="24">
        <f t="shared" si="14"/>
        <v>0.53105600843229883</v>
      </c>
      <c r="AM58" s="24">
        <f t="shared" si="14"/>
        <v>0.52340006791638105</v>
      </c>
      <c r="AN58" s="24">
        <f t="shared" si="14"/>
        <v>0.53484010770661294</v>
      </c>
      <c r="AO58" s="24">
        <f>+NOA!AV31</f>
        <v>0.52941176470588247</v>
      </c>
      <c r="AQ58" s="24">
        <f t="shared" si="11"/>
        <v>1.2246434309870491E-2</v>
      </c>
      <c r="AR58" s="24">
        <f t="shared" si="15"/>
        <v>1.9739063786925248E-2</v>
      </c>
      <c r="AT58" s="19">
        <f t="shared" si="8"/>
        <v>198.69491577148438</v>
      </c>
      <c r="AU58" s="19">
        <f t="shared" si="9"/>
        <v>198.92304992675781</v>
      </c>
      <c r="AV58" s="52">
        <f t="shared" si="12"/>
        <v>-2.2813415527345171E-3</v>
      </c>
    </row>
    <row r="59" spans="4:48" x14ac:dyDescent="0.25">
      <c r="D59" s="37">
        <f>+NOA!A32</f>
        <v>43525</v>
      </c>
      <c r="E59" s="225">
        <f>'Salida Stata'!F29</f>
        <v>208.48495483398438</v>
      </c>
      <c r="F59" s="225">
        <f>'Salida Stata'!L29</f>
        <v>208.673095703125</v>
      </c>
      <c r="G59" s="225">
        <f>'Salida Stata'!R29</f>
        <v>209.04583740234375</v>
      </c>
      <c r="H59" s="225">
        <f>'Salida Stata'!X29</f>
        <v>210.27105712890625</v>
      </c>
      <c r="I59" s="225">
        <f>'Salida Stata'!AD29</f>
        <v>209.48329162597656</v>
      </c>
      <c r="J59" s="225">
        <f>'Salida Stata'!AJ29</f>
        <v>208.98101806640625</v>
      </c>
      <c r="K59" s="225">
        <f>'Salida Stata'!AP29</f>
        <v>208.56834411621094</v>
      </c>
      <c r="L59" s="225">
        <f>'Salida Stata'!AV29</f>
        <v>209.27627563476563</v>
      </c>
      <c r="M59" s="225">
        <f>'Salida Stata'!BB29</f>
        <v>209.82685852050781</v>
      </c>
      <c r="N59" s="225">
        <f>'Salida Stata'!BH29</f>
        <v>207.83110046386719</v>
      </c>
      <c r="O59" s="19" cm="1">
        <f t="array" ref="O59">+SUMPRODUCT($E$30:$N$30/100,$E59:$N59)/$D$14*100</f>
        <v>213.24236589970519</v>
      </c>
      <c r="Q59" s="24">
        <f t="shared" si="17"/>
        <v>4.9271713996745348E-2</v>
      </c>
      <c r="R59" s="24">
        <f t="shared" si="17"/>
        <v>4.8475388168043088E-2</v>
      </c>
      <c r="S59" s="24">
        <f t="shared" si="17"/>
        <v>4.787990617134219E-2</v>
      </c>
      <c r="T59" s="24">
        <f t="shared" si="17"/>
        <v>4.8688040679007338E-2</v>
      </c>
      <c r="U59" s="24">
        <f t="shared" si="17"/>
        <v>4.9311867353168726E-2</v>
      </c>
      <c r="V59" s="24">
        <f t="shared" si="17"/>
        <v>4.8759524828341005E-2</v>
      </c>
      <c r="W59" s="24">
        <f t="shared" si="17"/>
        <v>4.855512684663843E-2</v>
      </c>
      <c r="X59" s="24">
        <f t="shared" si="17"/>
        <v>4.8113333640542599E-2</v>
      </c>
      <c r="Y59" s="24">
        <f t="shared" si="17"/>
        <v>4.6293052017177816E-2</v>
      </c>
      <c r="Z59" s="24">
        <f t="shared" si="17"/>
        <v>4.4781389287914308E-2</v>
      </c>
      <c r="AA59" s="24">
        <f t="shared" si="18"/>
        <v>4.8148104455889795E-2</v>
      </c>
      <c r="AB59" s="24">
        <f>+NOA!Y32</f>
        <v>4.9089068825910909E-2</v>
      </c>
      <c r="AD59" s="24">
        <f t="shared" si="13"/>
        <v>0.57229406323712406</v>
      </c>
      <c r="AE59" s="24">
        <f t="shared" si="14"/>
        <v>0.56815690650789241</v>
      </c>
      <c r="AF59" s="24">
        <f t="shared" si="14"/>
        <v>0.56473429609600734</v>
      </c>
      <c r="AG59" s="24">
        <f t="shared" si="14"/>
        <v>0.56720252056649056</v>
      </c>
      <c r="AH59" s="24">
        <f t="shared" si="14"/>
        <v>0.56078670206301462</v>
      </c>
      <c r="AI59" s="24">
        <f t="shared" si="14"/>
        <v>0.55587116779912948</v>
      </c>
      <c r="AJ59" s="24">
        <f t="shared" si="14"/>
        <v>0.55268414300374391</v>
      </c>
      <c r="AK59" s="24">
        <f t="shared" si="14"/>
        <v>0.549757770015189</v>
      </c>
      <c r="AL59" s="24">
        <f t="shared" si="14"/>
        <v>0.55145257306302153</v>
      </c>
      <c r="AM59" s="24">
        <f t="shared" si="14"/>
        <v>0.54202645705412955</v>
      </c>
      <c r="AN59" s="24">
        <f t="shared" si="14"/>
        <v>0.55997091394281484</v>
      </c>
      <c r="AO59" s="24">
        <f>+NOA!AV32</f>
        <v>0.55630630630630651</v>
      </c>
      <c r="AQ59" s="24">
        <f t="shared" si="11"/>
        <v>4.4903247088310394E-3</v>
      </c>
      <c r="AR59" s="24">
        <f t="shared" si="15"/>
        <v>3.0267606182994511E-2</v>
      </c>
      <c r="AT59" s="19">
        <f t="shared" si="8"/>
        <v>208.48495483398438</v>
      </c>
      <c r="AU59" s="19">
        <f t="shared" si="9"/>
        <v>207.83110046386719</v>
      </c>
      <c r="AV59" s="52">
        <f t="shared" si="12"/>
        <v>6.5385437011720171E-3</v>
      </c>
    </row>
    <row r="60" spans="4:48" x14ac:dyDescent="0.25">
      <c r="D60" s="37">
        <f>+NOA!A33</f>
        <v>43556</v>
      </c>
      <c r="E60" s="225">
        <f>'Salida Stata'!F30</f>
        <v>215.66903686523438</v>
      </c>
      <c r="F60" s="225">
        <f>'Salida Stata'!L30</f>
        <v>216.05158996582031</v>
      </c>
      <c r="G60" s="225">
        <f>'Salida Stata'!R30</f>
        <v>216.53559875488281</v>
      </c>
      <c r="H60" s="225">
        <f>'Salida Stata'!X30</f>
        <v>217.95008850097656</v>
      </c>
      <c r="I60" s="225">
        <f>'Salida Stata'!AD30</f>
        <v>217.17767333984375</v>
      </c>
      <c r="J60" s="225">
        <f>'Salida Stata'!AJ30</f>
        <v>216.72714233398438</v>
      </c>
      <c r="K60" s="225">
        <f>'Salida Stata'!AP30</f>
        <v>216.49375915527344</v>
      </c>
      <c r="L60" s="225">
        <f>'Salida Stata'!AV30</f>
        <v>217.34269714355469</v>
      </c>
      <c r="M60" s="225">
        <f>'Salida Stata'!BB30</f>
        <v>218.08203125</v>
      </c>
      <c r="N60" s="225">
        <f>'Salida Stata'!BH30</f>
        <v>216.16722106933594</v>
      </c>
      <c r="O60" s="19" cm="1">
        <f t="array" ref="O60">+SUMPRODUCT($E$30:$N$30/100,$E60:$N60)/$D$14*100</f>
        <v>221.10884731892884</v>
      </c>
      <c r="Q60" s="24">
        <f t="shared" si="17"/>
        <v>3.4458515421271763E-2</v>
      </c>
      <c r="R60" s="24">
        <f t="shared" si="17"/>
        <v>3.5359106730234791E-2</v>
      </c>
      <c r="S60" s="24">
        <f t="shared" si="17"/>
        <v>3.5828320934818469E-2</v>
      </c>
      <c r="T60" s="24">
        <f t="shared" si="17"/>
        <v>3.6519678347185502E-2</v>
      </c>
      <c r="U60" s="24">
        <f t="shared" si="17"/>
        <v>3.6730288387892829E-2</v>
      </c>
      <c r="V60" s="24">
        <f t="shared" si="17"/>
        <v>3.7066161985662704E-2</v>
      </c>
      <c r="W60" s="24">
        <f t="shared" si="17"/>
        <v>3.7999127205260663E-2</v>
      </c>
      <c r="X60" s="24">
        <f t="shared" si="17"/>
        <v>3.8544366695758558E-2</v>
      </c>
      <c r="Y60" s="24">
        <f t="shared" si="17"/>
        <v>3.9342783796600278E-2</v>
      </c>
      <c r="Z60" s="24">
        <f t="shared" si="17"/>
        <v>4.0110072972057598E-2</v>
      </c>
      <c r="AA60" s="24">
        <f t="shared" si="18"/>
        <v>3.688986185289056E-2</v>
      </c>
      <c r="AB60" s="24">
        <f>+NOA!Y33</f>
        <v>3.6179450072358899E-2</v>
      </c>
      <c r="AD60" s="24">
        <f t="shared" si="13"/>
        <v>0.58362731584758287</v>
      </c>
      <c r="AE60" s="24">
        <f t="shared" ref="AE60:AN60" si="19">+F60/F48-1</f>
        <v>0.57910604562616785</v>
      </c>
      <c r="AF60" s="24">
        <f t="shared" si="19"/>
        <v>0.57542412536892229</v>
      </c>
      <c r="AG60" s="24">
        <f t="shared" si="19"/>
        <v>0.57875599539401645</v>
      </c>
      <c r="AH60" s="24">
        <f t="shared" si="19"/>
        <v>0.57288133345563086</v>
      </c>
      <c r="AI60" s="24">
        <f t="shared" si="19"/>
        <v>0.56720292153177621</v>
      </c>
      <c r="AJ60" s="24">
        <f t="shared" si="19"/>
        <v>0.56520164465958356</v>
      </c>
      <c r="AK60" s="24">
        <f t="shared" si="19"/>
        <v>0.56143108928999341</v>
      </c>
      <c r="AL60" s="24">
        <f t="shared" si="19"/>
        <v>0.56337104857651998</v>
      </c>
      <c r="AM60" s="24">
        <f t="shared" si="19"/>
        <v>0.55471561078025089</v>
      </c>
      <c r="AN60" s="24">
        <f t="shared" si="19"/>
        <v>0.57154459941218971</v>
      </c>
      <c r="AO60" s="24">
        <f>+NOA!AV33</f>
        <v>0.56788321167883216</v>
      </c>
      <c r="AQ60" s="24">
        <f t="shared" si="11"/>
        <v>-5.6515575507858351E-3</v>
      </c>
      <c r="AR60" s="24">
        <f t="shared" si="15"/>
        <v>2.8911705067331983E-2</v>
      </c>
      <c r="AT60" s="19">
        <f t="shared" si="8"/>
        <v>215.66903686523438</v>
      </c>
      <c r="AU60" s="19">
        <f t="shared" si="9"/>
        <v>216.16722106933594</v>
      </c>
      <c r="AV60" s="52">
        <f t="shared" si="12"/>
        <v>-4.981842041015927E-3</v>
      </c>
    </row>
    <row r="61" spans="4:48" x14ac:dyDescent="0.25">
      <c r="D61" s="37">
        <f>+NOA!A34</f>
        <v>43586</v>
      </c>
      <c r="E61" s="225">
        <f>'Salida Stata'!F31</f>
        <v>223.71905517578125</v>
      </c>
      <c r="F61" s="225">
        <f>'Salida Stata'!L31</f>
        <v>224.40798950195313</v>
      </c>
      <c r="G61" s="225">
        <f>'Salida Stata'!R31</f>
        <v>225.12159729003906</v>
      </c>
      <c r="H61" s="225">
        <f>'Salida Stata'!X31</f>
        <v>226.71188354492188</v>
      </c>
      <c r="I61" s="225">
        <f>'Salida Stata'!AD31</f>
        <v>225.81430053710938</v>
      </c>
      <c r="J61" s="225">
        <f>'Salida Stata'!AJ31</f>
        <v>225.51669311523438</v>
      </c>
      <c r="K61" s="225">
        <f>'Salida Stata'!AP31</f>
        <v>225.31468200683594</v>
      </c>
      <c r="L61" s="225">
        <f>'Salida Stata'!AV31</f>
        <v>226.58323669433594</v>
      </c>
      <c r="M61" s="225">
        <f>'Salida Stata'!BB31</f>
        <v>227.651123046875</v>
      </c>
      <c r="N61" s="225">
        <f>'Salida Stata'!BH31</f>
        <v>225.639892578125</v>
      </c>
      <c r="O61" s="19" cm="1">
        <f t="array" ref="O61">+SUMPRODUCT($E$30:$N$30/100,$E61:$N61)/$D$14*100</f>
        <v>230.03365778480017</v>
      </c>
      <c r="Q61" s="24">
        <f t="shared" si="17"/>
        <v>3.7325795244206095E-2</v>
      </c>
      <c r="R61" s="24">
        <f t="shared" si="17"/>
        <v>3.867779699031515E-2</v>
      </c>
      <c r="S61" s="24">
        <f t="shared" si="17"/>
        <v>3.965167198616415E-2</v>
      </c>
      <c r="T61" s="24">
        <f t="shared" si="17"/>
        <v>4.020092446030854E-2</v>
      </c>
      <c r="U61" s="24">
        <f t="shared" si="17"/>
        <v>3.976756479820498E-2</v>
      </c>
      <c r="V61" s="24">
        <f t="shared" si="17"/>
        <v>4.0555837568812647E-2</v>
      </c>
      <c r="W61" s="24">
        <f t="shared" si="17"/>
        <v>4.0744467119885774E-2</v>
      </c>
      <c r="X61" s="24">
        <f t="shared" si="17"/>
        <v>4.2515988216884404E-2</v>
      </c>
      <c r="Y61" s="24">
        <f t="shared" si="17"/>
        <v>4.3878405488187111E-2</v>
      </c>
      <c r="Z61" s="24">
        <f t="shared" si="17"/>
        <v>4.3821035686768983E-2</v>
      </c>
      <c r="AA61" s="24">
        <f t="shared" si="18"/>
        <v>4.0363877674230331E-2</v>
      </c>
      <c r="AB61" s="24">
        <f>+NOA!Y34</f>
        <v>3.8640595903165709E-2</v>
      </c>
      <c r="AD61" s="24">
        <f t="shared" ref="AD61:AN76" si="20">+E61/E49-1</f>
        <v>0.60414738068200524</v>
      </c>
      <c r="AE61" s="24">
        <f t="shared" si="20"/>
        <v>0.60202214582791624</v>
      </c>
      <c r="AF61" s="24">
        <f t="shared" si="20"/>
        <v>0.60059879375507386</v>
      </c>
      <c r="AG61" s="24">
        <f t="shared" si="20"/>
        <v>0.60496533040090128</v>
      </c>
      <c r="AH61" s="24">
        <f t="shared" si="20"/>
        <v>0.598888262853988</v>
      </c>
      <c r="AI61" s="24">
        <f t="shared" si="20"/>
        <v>0.59445665563164685</v>
      </c>
      <c r="AJ61" s="24">
        <f t="shared" si="20"/>
        <v>0.593125840259773</v>
      </c>
      <c r="AK61" s="24">
        <f t="shared" si="20"/>
        <v>0.59276360705201059</v>
      </c>
      <c r="AL61" s="24">
        <f t="shared" si="20"/>
        <v>0.59734956791507376</v>
      </c>
      <c r="AM61" s="24">
        <f t="shared" si="20"/>
        <v>0.58904320972729551</v>
      </c>
      <c r="AN61" s="24">
        <f t="shared" si="20"/>
        <v>0.59838031743506859</v>
      </c>
      <c r="AO61" s="24">
        <f>+NOA!AV34</f>
        <v>0.59129814550641946</v>
      </c>
      <c r="AQ61" s="24">
        <f t="shared" si="11"/>
        <v>-6.4952404425628885E-3</v>
      </c>
      <c r="AR61" s="24">
        <f t="shared" si="15"/>
        <v>1.5104170954709728E-2</v>
      </c>
      <c r="AT61" s="19">
        <f t="shared" si="8"/>
        <v>223.71905517578125</v>
      </c>
      <c r="AU61" s="19">
        <f t="shared" si="9"/>
        <v>225.639892578125</v>
      </c>
      <c r="AV61" s="52">
        <f t="shared" si="12"/>
        <v>-1.9208374023437447E-2</v>
      </c>
    </row>
    <row r="62" spans="4:48" x14ac:dyDescent="0.25">
      <c r="D62" s="37">
        <f>+NOA!A35</f>
        <v>43617</v>
      </c>
      <c r="E62" s="225">
        <f>'Salida Stata'!F32</f>
        <v>229.80722045898438</v>
      </c>
      <c r="F62" s="225">
        <f>'Salida Stata'!L32</f>
        <v>230.50418090820313</v>
      </c>
      <c r="G62" s="225">
        <f>'Salida Stata'!R32</f>
        <v>231.32943725585938</v>
      </c>
      <c r="H62" s="225">
        <f>'Salida Stata'!X32</f>
        <v>232.85842895507813</v>
      </c>
      <c r="I62" s="225">
        <f>'Salida Stata'!AD32</f>
        <v>232.02861022949219</v>
      </c>
      <c r="J62" s="225">
        <f>'Salida Stata'!AJ32</f>
        <v>231.88627624511719</v>
      </c>
      <c r="K62" s="225">
        <f>'Salida Stata'!AP32</f>
        <v>231.75125122070313</v>
      </c>
      <c r="L62" s="225">
        <f>'Salida Stata'!AV32</f>
        <v>232.93511962890625</v>
      </c>
      <c r="M62" s="225">
        <f>'Salida Stata'!BB32</f>
        <v>233.93728637695313</v>
      </c>
      <c r="N62" s="225">
        <f>'Salida Stata'!BH32</f>
        <v>232.03872680664063</v>
      </c>
      <c r="O62" s="19" cm="1">
        <f t="array" ref="O62">+SUMPRODUCT($E$30:$N$30/100,$E62:$N62)/$D$14*100</f>
        <v>236.40347548530642</v>
      </c>
      <c r="Q62" s="24">
        <f t="shared" si="17"/>
        <v>2.7213440886470375E-2</v>
      </c>
      <c r="R62" s="24">
        <f t="shared" si="17"/>
        <v>2.7165661168213173E-2</v>
      </c>
      <c r="S62" s="24">
        <f t="shared" si="17"/>
        <v>2.7575497155976292E-2</v>
      </c>
      <c r="T62" s="24">
        <f t="shared" si="17"/>
        <v>2.7111703692137334E-2</v>
      </c>
      <c r="U62" s="24">
        <f t="shared" si="17"/>
        <v>2.7519557785320892E-2</v>
      </c>
      <c r="V62" s="24">
        <f t="shared" si="17"/>
        <v>2.8244397529490595E-2</v>
      </c>
      <c r="W62" s="24">
        <f t="shared" si="17"/>
        <v>2.8567020828549117E-2</v>
      </c>
      <c r="X62" s="24">
        <f t="shared" si="17"/>
        <v>2.8033331270393536E-2</v>
      </c>
      <c r="Y62" s="24">
        <f t="shared" si="17"/>
        <v>2.761314438490059E-2</v>
      </c>
      <c r="Z62" s="24">
        <f t="shared" si="17"/>
        <v>2.835861227996328E-2</v>
      </c>
      <c r="AA62" s="24">
        <f t="shared" si="18"/>
        <v>2.7690807344659563E-2</v>
      </c>
      <c r="AB62" s="24">
        <f>+NOA!Y35</f>
        <v>2.8238458090542373E-2</v>
      </c>
      <c r="AD62" s="24">
        <f t="shared" si="20"/>
        <v>0.58870104365586418</v>
      </c>
      <c r="AE62" s="24">
        <f t="shared" si="20"/>
        <v>0.587821273114153</v>
      </c>
      <c r="AF62" s="24">
        <f t="shared" si="20"/>
        <v>0.58849753218428802</v>
      </c>
      <c r="AG62" s="24">
        <f t="shared" si="20"/>
        <v>0.59175628369178401</v>
      </c>
      <c r="AH62" s="24">
        <f t="shared" si="20"/>
        <v>0.58792549288289808</v>
      </c>
      <c r="AI62" s="24">
        <f t="shared" si="20"/>
        <v>0.58629642468726617</v>
      </c>
      <c r="AJ62" s="24">
        <f t="shared" si="20"/>
        <v>0.58625427672609809</v>
      </c>
      <c r="AK62" s="24">
        <f t="shared" si="20"/>
        <v>0.58592097445563307</v>
      </c>
      <c r="AL62" s="24">
        <f t="shared" si="20"/>
        <v>0.58947577299130494</v>
      </c>
      <c r="AM62" s="24">
        <f t="shared" si="20"/>
        <v>0.58416473849008543</v>
      </c>
      <c r="AN62" s="24">
        <f t="shared" si="20"/>
        <v>0.58779913545633367</v>
      </c>
      <c r="AO62" s="24">
        <f>+NOA!AV35</f>
        <v>0.58316080055210495</v>
      </c>
      <c r="AQ62" s="24">
        <f t="shared" si="11"/>
        <v>-1.1451713934929053E-3</v>
      </c>
      <c r="AR62" s="24">
        <f t="shared" si="15"/>
        <v>4.5363051657787423E-3</v>
      </c>
      <c r="AT62" s="19">
        <f t="shared" si="8"/>
        <v>229.80722045898438</v>
      </c>
      <c r="AU62" s="19">
        <f t="shared" si="9"/>
        <v>232.03872680664063</v>
      </c>
      <c r="AV62" s="52">
        <f t="shared" si="12"/>
        <v>-2.2315063476562536E-2</v>
      </c>
    </row>
    <row r="63" spans="4:48" x14ac:dyDescent="0.25">
      <c r="D63" s="37">
        <f>+NOA!A36</f>
        <v>43647</v>
      </c>
      <c r="E63" s="225">
        <f>'Salida Stata'!F33</f>
        <v>234.02998352050781</v>
      </c>
      <c r="F63" s="225">
        <f>'Salida Stata'!L33</f>
        <v>234.83052062988281</v>
      </c>
      <c r="G63" s="225">
        <f>'Salida Stata'!R33</f>
        <v>235.82220458984375</v>
      </c>
      <c r="H63" s="225">
        <f>'Salida Stata'!X33</f>
        <v>237.52223205566406</v>
      </c>
      <c r="I63" s="225">
        <f>'Salida Stata'!AD33</f>
        <v>236.811767578125</v>
      </c>
      <c r="J63" s="225">
        <f>'Salida Stata'!AJ33</f>
        <v>236.64260864257813</v>
      </c>
      <c r="K63" s="225">
        <f>'Salida Stata'!AP33</f>
        <v>236.59901428222656</v>
      </c>
      <c r="L63" s="225">
        <f>'Salida Stata'!AV33</f>
        <v>237.93484497070313</v>
      </c>
      <c r="M63" s="225">
        <f>'Salida Stata'!BB33</f>
        <v>239.01004028320313</v>
      </c>
      <c r="N63" s="225">
        <f>'Salida Stata'!BH33</f>
        <v>237.19892883300781</v>
      </c>
      <c r="O63" s="19" cm="1">
        <f t="array" ref="O63">+SUMPRODUCT($E$30:$N$30/100,$E63:$N63)/$D$14*100</f>
        <v>241.17441645099166</v>
      </c>
      <c r="Q63" s="24">
        <f t="shared" si="17"/>
        <v>1.8375241008918186E-2</v>
      </c>
      <c r="R63" s="24">
        <f t="shared" si="17"/>
        <v>1.8769029284560368E-2</v>
      </c>
      <c r="S63" s="24">
        <f t="shared" si="17"/>
        <v>1.9421511534717384E-2</v>
      </c>
      <c r="T63" s="24">
        <f t="shared" si="17"/>
        <v>2.0028491652692715E-2</v>
      </c>
      <c r="U63" s="24">
        <f t="shared" si="17"/>
        <v>2.0614515356110363E-2</v>
      </c>
      <c r="V63" s="24">
        <f t="shared" si="17"/>
        <v>2.0511487244864846E-2</v>
      </c>
      <c r="W63" s="24">
        <f t="shared" si="17"/>
        <v>2.091795852660483E-2</v>
      </c>
      <c r="X63" s="24">
        <f t="shared" si="17"/>
        <v>2.1464025475256943E-2</v>
      </c>
      <c r="Y63" s="24">
        <f t="shared" si="17"/>
        <v>2.1684247025401726E-2</v>
      </c>
      <c r="Z63" s="24">
        <f t="shared" si="17"/>
        <v>2.2238537925900692E-2</v>
      </c>
      <c r="AA63" s="24">
        <f t="shared" si="18"/>
        <v>2.0181348670492705E-2</v>
      </c>
      <c r="AB63" s="24">
        <f>+NOA!Y36</f>
        <v>1.9616390584132448E-2</v>
      </c>
      <c r="AD63" s="24">
        <f t="shared" si="20"/>
        <v>0.56292241245431196</v>
      </c>
      <c r="AE63" s="24">
        <f t="shared" si="20"/>
        <v>0.56303017469238026</v>
      </c>
      <c r="AF63" s="24">
        <f t="shared" si="20"/>
        <v>0.56477225221244631</v>
      </c>
      <c r="AG63" s="24">
        <f t="shared" si="20"/>
        <v>0.56830297025593168</v>
      </c>
      <c r="AH63" s="24">
        <f t="shared" si="20"/>
        <v>0.56583886112856008</v>
      </c>
      <c r="AI63" s="24">
        <f t="shared" si="20"/>
        <v>0.56519426649543192</v>
      </c>
      <c r="AJ63" s="24">
        <f t="shared" si="20"/>
        <v>0.56590551499176933</v>
      </c>
      <c r="AK63" s="24">
        <f t="shared" si="20"/>
        <v>0.56607488452766064</v>
      </c>
      <c r="AL63" s="24">
        <f t="shared" si="20"/>
        <v>0.56907280852873754</v>
      </c>
      <c r="AM63" s="24">
        <f t="shared" si="20"/>
        <v>0.56512706973166416</v>
      </c>
      <c r="AN63" s="24">
        <f t="shared" si="20"/>
        <v>0.56537197067872436</v>
      </c>
      <c r="AO63" s="24">
        <f>+NOA!AV36</f>
        <v>0.56037358238825874</v>
      </c>
      <c r="AQ63" s="24">
        <f t="shared" si="11"/>
        <v>-3.863296916982506E-3</v>
      </c>
      <c r="AR63" s="24">
        <f t="shared" si="15"/>
        <v>-2.2046572773521955E-3</v>
      </c>
      <c r="AT63" s="19">
        <f t="shared" si="8"/>
        <v>234.02998352050781</v>
      </c>
      <c r="AU63" s="19">
        <f t="shared" si="9"/>
        <v>237.19892883300781</v>
      </c>
      <c r="AV63" s="52">
        <f t="shared" si="12"/>
        <v>-3.1689453124999822E-2</v>
      </c>
    </row>
    <row r="64" spans="4:48" x14ac:dyDescent="0.25">
      <c r="D64" s="37">
        <f>+NOA!A37</f>
        <v>43678</v>
      </c>
      <c r="E64" s="225">
        <f>'Salida Stata'!F34</f>
        <v>244.06126403808594</v>
      </c>
      <c r="F64" s="225">
        <f>'Salida Stata'!L34</f>
        <v>244.60467529296875</v>
      </c>
      <c r="G64" s="225">
        <f>'Salida Stata'!R34</f>
        <v>245.51004028320313</v>
      </c>
      <c r="H64" s="225">
        <f>'Salida Stata'!X34</f>
        <v>247.11027526855469</v>
      </c>
      <c r="I64" s="225">
        <f>'Salida Stata'!AD34</f>
        <v>246.33285522460938</v>
      </c>
      <c r="J64" s="225">
        <f>'Salida Stata'!AJ34</f>
        <v>246.10258483886719</v>
      </c>
      <c r="K64" s="225">
        <f>'Salida Stata'!AP34</f>
        <v>246.13198852539063</v>
      </c>
      <c r="L64" s="225">
        <f>'Salida Stata'!AV34</f>
        <v>247.1900634765625</v>
      </c>
      <c r="M64" s="225">
        <f>'Salida Stata'!BB34</f>
        <v>248.32870483398438</v>
      </c>
      <c r="N64" s="225">
        <f>'Salida Stata'!BH34</f>
        <v>246.46589660644531</v>
      </c>
      <c r="O64" s="19" cm="1">
        <f t="array" ref="O64">+SUMPRODUCT($E$30:$N$30/100,$E64:$N64)/$D$14*100</f>
        <v>250.9529351524971</v>
      </c>
      <c r="Q64" s="24">
        <f t="shared" si="17"/>
        <v>4.2863227893613409E-2</v>
      </c>
      <c r="R64" s="24">
        <f t="shared" si="17"/>
        <v>4.1622164942056283E-2</v>
      </c>
      <c r="S64" s="24">
        <f t="shared" si="17"/>
        <v>4.108110052744629E-2</v>
      </c>
      <c r="T64" s="24">
        <f t="shared" si="17"/>
        <v>4.0366929570801791E-2</v>
      </c>
      <c r="U64" s="24">
        <f t="shared" si="17"/>
        <v>4.0205297835730791E-2</v>
      </c>
      <c r="V64" s="24">
        <f t="shared" si="17"/>
        <v>3.997579409115315E-2</v>
      </c>
      <c r="W64" s="24">
        <f t="shared" si="17"/>
        <v>4.0291690445475314E-2</v>
      </c>
      <c r="X64" s="24">
        <f t="shared" si="17"/>
        <v>3.8898121487834114E-2</v>
      </c>
      <c r="Y64" s="24">
        <f t="shared" si="17"/>
        <v>3.8988590352687869E-2</v>
      </c>
      <c r="Z64" s="24">
        <f t="shared" si="17"/>
        <v>3.906833736151305E-2</v>
      </c>
      <c r="AA64" s="24">
        <f t="shared" si="18"/>
        <v>4.0545422874455284E-2</v>
      </c>
      <c r="AB64" s="24">
        <f>+NOA!Y37</f>
        <v>4.1470713980333418E-2</v>
      </c>
      <c r="AD64" s="24">
        <f t="shared" si="20"/>
        <v>0.56377393694299327</v>
      </c>
      <c r="AE64" s="24">
        <f t="shared" si="20"/>
        <v>0.56250543402614639</v>
      </c>
      <c r="AF64" s="24">
        <f t="shared" si="20"/>
        <v>0.56391112645563157</v>
      </c>
      <c r="AG64" s="24">
        <f t="shared" si="20"/>
        <v>0.56566108803195791</v>
      </c>
      <c r="AH64" s="24">
        <f t="shared" si="20"/>
        <v>0.56478915915483374</v>
      </c>
      <c r="AI64" s="24">
        <f t="shared" si="20"/>
        <v>0.56479764403955546</v>
      </c>
      <c r="AJ64" s="24">
        <f t="shared" si="20"/>
        <v>0.56683218422959536</v>
      </c>
      <c r="AK64" s="24">
        <f t="shared" si="20"/>
        <v>0.56510093594880262</v>
      </c>
      <c r="AL64" s="24">
        <f t="shared" si="20"/>
        <v>0.56745365194403319</v>
      </c>
      <c r="AM64" s="24">
        <f t="shared" si="20"/>
        <v>0.56623485703990672</v>
      </c>
      <c r="AN64" s="24">
        <f t="shared" si="20"/>
        <v>0.56487805795999524</v>
      </c>
      <c r="AO64" s="24">
        <f>+NOA!AV37</f>
        <v>0.56254008980115455</v>
      </c>
      <c r="AQ64" s="24">
        <f t="shared" si="11"/>
        <v>3.794890532100359E-3</v>
      </c>
      <c r="AR64" s="24">
        <f t="shared" si="15"/>
        <v>-2.4609200969134548E-3</v>
      </c>
      <c r="AT64" s="19">
        <f t="shared" si="8"/>
        <v>244.06126403808594</v>
      </c>
      <c r="AU64" s="19">
        <f t="shared" si="9"/>
        <v>246.46589660644531</v>
      </c>
      <c r="AV64" s="52">
        <f t="shared" si="12"/>
        <v>-2.4046325683594105E-2</v>
      </c>
    </row>
    <row r="65" spans="4:48" x14ac:dyDescent="0.25">
      <c r="D65" s="37">
        <f>+NOA!A38</f>
        <v>43709</v>
      </c>
      <c r="E65" s="225">
        <f>'Salida Stata'!F35</f>
        <v>258.04559326171875</v>
      </c>
      <c r="F65" s="225">
        <f>'Salida Stata'!L35</f>
        <v>258.54547119140625</v>
      </c>
      <c r="G65" s="225">
        <f>'Salida Stata'!R35</f>
        <v>259.40374755859375</v>
      </c>
      <c r="H65" s="225">
        <f>'Salida Stata'!X35</f>
        <v>260.97573852539063</v>
      </c>
      <c r="I65" s="225">
        <f>'Salida Stata'!AD35</f>
        <v>260.33123779296875</v>
      </c>
      <c r="J65" s="225">
        <f>'Salida Stata'!AJ35</f>
        <v>260.17169189453125</v>
      </c>
      <c r="K65" s="225">
        <f>'Salida Stata'!AP35</f>
        <v>260.34878540039063</v>
      </c>
      <c r="L65" s="225">
        <f>'Salida Stata'!AV35</f>
        <v>261.06719970703125</v>
      </c>
      <c r="M65" s="225">
        <f>'Salida Stata'!BB35</f>
        <v>262.07537841796875</v>
      </c>
      <c r="N65" s="225">
        <f>'Salida Stata'!BH35</f>
        <v>260.43020629882813</v>
      </c>
      <c r="O65" s="19" cm="1">
        <f t="array" ref="O65">+SUMPRODUCT($E$30:$N$30/100,$E65:$N65)/$D$14*100</f>
        <v>265.19589605431543</v>
      </c>
      <c r="Q65" s="24">
        <f t="shared" si="17"/>
        <v>5.7298438073526192E-2</v>
      </c>
      <c r="R65" s="24">
        <f t="shared" si="17"/>
        <v>5.6993170231682155E-2</v>
      </c>
      <c r="S65" s="24">
        <f t="shared" si="17"/>
        <v>5.6591197897095435E-2</v>
      </c>
      <c r="T65" s="24">
        <f t="shared" si="17"/>
        <v>5.6110427790860617E-2</v>
      </c>
      <c r="U65" s="24">
        <f t="shared" si="17"/>
        <v>5.682710313082473E-2</v>
      </c>
      <c r="V65" s="24">
        <f t="shared" si="17"/>
        <v>5.716765252537126E-2</v>
      </c>
      <c r="W65" s="24">
        <f t="shared" si="17"/>
        <v>5.776086627412691E-2</v>
      </c>
      <c r="X65" s="24">
        <f t="shared" si="17"/>
        <v>5.6139539087033397E-2</v>
      </c>
      <c r="Y65" s="24">
        <f t="shared" si="17"/>
        <v>5.5356764306303097E-2</v>
      </c>
      <c r="Z65" s="24">
        <f t="shared" si="17"/>
        <v>5.6658182266412727E-2</v>
      </c>
      <c r="AA65" s="24">
        <f t="shared" si="18"/>
        <v>5.675550633892068E-2</v>
      </c>
      <c r="AB65" s="24">
        <f>+NOA!Y38</f>
        <v>5.8292282430213449E-2</v>
      </c>
      <c r="AD65" s="24">
        <f t="shared" si="20"/>
        <v>0.55975547904629863</v>
      </c>
      <c r="AE65" s="24">
        <f t="shared" si="20"/>
        <v>0.55813832659940799</v>
      </c>
      <c r="AF65" s="24">
        <f t="shared" si="20"/>
        <v>0.55913198152734611</v>
      </c>
      <c r="AG65" s="24">
        <f t="shared" si="20"/>
        <v>0.55998615437867771</v>
      </c>
      <c r="AH65" s="24">
        <f t="shared" si="20"/>
        <v>0.56080348719855322</v>
      </c>
      <c r="AI65" s="24">
        <f t="shared" si="20"/>
        <v>0.5619370071887746</v>
      </c>
      <c r="AJ65" s="24">
        <f t="shared" si="20"/>
        <v>0.56372687570592261</v>
      </c>
      <c r="AK65" s="24">
        <f t="shared" si="20"/>
        <v>0.55961448690458182</v>
      </c>
      <c r="AL65" s="24">
        <f t="shared" si="20"/>
        <v>0.5585219814896063</v>
      </c>
      <c r="AM65" s="24">
        <f t="shared" si="20"/>
        <v>0.55849314210399159</v>
      </c>
      <c r="AN65" s="24">
        <f t="shared" si="20"/>
        <v>0.5599899875034382</v>
      </c>
      <c r="AO65" s="24">
        <f>+NOA!AV38</f>
        <v>0.56053268765133191</v>
      </c>
      <c r="AQ65" s="24">
        <f t="shared" si="11"/>
        <v>6.4025580711346564E-4</v>
      </c>
      <c r="AR65" s="24">
        <f t="shared" si="15"/>
        <v>1.2623369423070407E-3</v>
      </c>
      <c r="AT65" s="19">
        <f t="shared" si="8"/>
        <v>258.04559326171875</v>
      </c>
      <c r="AU65" s="19">
        <f t="shared" si="9"/>
        <v>260.43020629882813</v>
      </c>
      <c r="AV65" s="52">
        <f t="shared" si="12"/>
        <v>-2.3846130371093732E-2</v>
      </c>
    </row>
    <row r="66" spans="4:48" x14ac:dyDescent="0.25">
      <c r="D66" s="37">
        <f>+NOA!A39</f>
        <v>43739</v>
      </c>
      <c r="E66" s="225">
        <f>'Salida Stata'!F36</f>
        <v>264.75006103515625</v>
      </c>
      <c r="F66" s="225">
        <f>'Salida Stata'!L36</f>
        <v>265.29190063476563</v>
      </c>
      <c r="G66" s="225">
        <f>'Salida Stata'!R36</f>
        <v>266.2879638671875</v>
      </c>
      <c r="H66" s="225">
        <f>'Salida Stata'!X36</f>
        <v>267.82952880859375</v>
      </c>
      <c r="I66" s="225">
        <f>'Salida Stata'!AD36</f>
        <v>267.38980102539063</v>
      </c>
      <c r="J66" s="225">
        <f>'Salida Stata'!AJ36</f>
        <v>267.40682983398438</v>
      </c>
      <c r="K66" s="225">
        <f>'Salida Stata'!AP36</f>
        <v>268.008056640625</v>
      </c>
      <c r="L66" s="225">
        <f>'Salida Stata'!AV36</f>
        <v>268.66934204101563</v>
      </c>
      <c r="M66" s="225">
        <f>'Salida Stata'!BB36</f>
        <v>269.99066162109375</v>
      </c>
      <c r="N66" s="225">
        <f>'Salida Stata'!BH36</f>
        <v>268.76190185546875</v>
      </c>
      <c r="O66" s="19" cm="1">
        <f t="array" ref="O66">+SUMPRODUCT($E$30:$N$30/100,$E66:$N66)/$D$14*100</f>
        <v>272.55443448929191</v>
      </c>
      <c r="Q66" s="24">
        <f t="shared" si="17"/>
        <v>2.5981717760386713E-2</v>
      </c>
      <c r="R66" s="24">
        <f t="shared" si="17"/>
        <v>2.6093783086863054E-2</v>
      </c>
      <c r="S66" s="24">
        <f t="shared" si="17"/>
        <v>2.6538615472541549E-2</v>
      </c>
      <c r="T66" s="24">
        <f t="shared" si="17"/>
        <v>2.6262174108327319E-2</v>
      </c>
      <c r="U66" s="24">
        <f t="shared" si="17"/>
        <v>2.711377740244636E-2</v>
      </c>
      <c r="V66" s="24">
        <f t="shared" si="17"/>
        <v>2.7809089785164387E-2</v>
      </c>
      <c r="W66" s="24">
        <f t="shared" si="17"/>
        <v>2.9419270108962392E-2</v>
      </c>
      <c r="X66" s="24">
        <f t="shared" si="17"/>
        <v>2.9119484724681843E-2</v>
      </c>
      <c r="Y66" s="24">
        <f t="shared" si="17"/>
        <v>3.0202315268629931E-2</v>
      </c>
      <c r="Z66" s="24">
        <f t="shared" si="17"/>
        <v>3.1992047600962525E-2</v>
      </c>
      <c r="AA66" s="24">
        <f t="shared" si="18"/>
        <v>2.7747557727927141E-2</v>
      </c>
      <c r="AB66" s="24">
        <f>+NOA!Y39</f>
        <v>2.8704422032583388E-2</v>
      </c>
      <c r="AD66" s="24">
        <f t="shared" si="20"/>
        <v>0.5180356333716809</v>
      </c>
      <c r="AE66" s="24">
        <f t="shared" si="20"/>
        <v>0.51596164879489814</v>
      </c>
      <c r="AF66" s="24">
        <f t="shared" si="20"/>
        <v>0.51800958049871837</v>
      </c>
      <c r="AG66" s="24">
        <f t="shared" si="20"/>
        <v>0.51751964889116508</v>
      </c>
      <c r="AH66" s="24">
        <f t="shared" si="20"/>
        <v>0.5205528103486381</v>
      </c>
      <c r="AI66" s="24">
        <f t="shared" si="20"/>
        <v>0.52357397070927125</v>
      </c>
      <c r="AJ66" s="24">
        <f t="shared" si="20"/>
        <v>0.52780735485214447</v>
      </c>
      <c r="AK66" s="24">
        <f t="shared" si="20"/>
        <v>0.5224692767543877</v>
      </c>
      <c r="AL66" s="24">
        <f t="shared" si="20"/>
        <v>0.52149583435660052</v>
      </c>
      <c r="AM66" s="24">
        <f t="shared" si="20"/>
        <v>0.52452831887100171</v>
      </c>
      <c r="AN66" s="24">
        <f t="shared" si="20"/>
        <v>0.52056147005880127</v>
      </c>
      <c r="AO66" s="24">
        <f>+NOA!AV39</f>
        <v>0.5241379310344827</v>
      </c>
      <c r="AQ66" s="24">
        <f t="shared" si="11"/>
        <v>-6.0103298405758121E-3</v>
      </c>
      <c r="AR66" s="24">
        <f t="shared" si="15"/>
        <v>-6.492685499320805E-3</v>
      </c>
      <c r="AT66" s="19">
        <f t="shared" si="8"/>
        <v>264.75006103515625</v>
      </c>
      <c r="AU66" s="19">
        <f t="shared" si="9"/>
        <v>268.76190185546875</v>
      </c>
      <c r="AV66" s="52">
        <f t="shared" si="12"/>
        <v>-4.0118408203124734E-2</v>
      </c>
    </row>
    <row r="67" spans="4:48" x14ac:dyDescent="0.25">
      <c r="D67" s="37">
        <f>+NOA!A40</f>
        <v>43770</v>
      </c>
      <c r="E67" s="225">
        <f>'Salida Stata'!F37</f>
        <v>274.73562622070313</v>
      </c>
      <c r="F67" s="225">
        <f>'Salida Stata'!L37</f>
        <v>275.46209716796875</v>
      </c>
      <c r="G67" s="225">
        <f>'Salida Stata'!R37</f>
        <v>276.56100463867188</v>
      </c>
      <c r="H67" s="225">
        <f>'Salida Stata'!X37</f>
        <v>278.34555053710938</v>
      </c>
      <c r="I67" s="225">
        <f>'Salida Stata'!AD37</f>
        <v>278.03921508789063</v>
      </c>
      <c r="J67" s="225">
        <f>'Salida Stata'!AJ37</f>
        <v>277.96047973632813</v>
      </c>
      <c r="K67" s="225">
        <f>'Salida Stata'!AP37</f>
        <v>278.34097290039063</v>
      </c>
      <c r="L67" s="225">
        <f>'Salida Stata'!AV37</f>
        <v>279.11965942382813</v>
      </c>
      <c r="M67" s="225">
        <f>'Salida Stata'!BB37</f>
        <v>280.19024658203125</v>
      </c>
      <c r="N67" s="225">
        <f>'Salida Stata'!BH37</f>
        <v>278.86834716796875</v>
      </c>
      <c r="O67" s="19" cm="1">
        <f t="array" ref="O67">+SUMPRODUCT($E$30:$N$30/100,$E67:$N67)/$D$14*100</f>
        <v>283.07506253330519</v>
      </c>
      <c r="Q67" s="24">
        <f t="shared" si="17"/>
        <v>3.7716951401272292E-2</v>
      </c>
      <c r="R67" s="24">
        <f t="shared" si="17"/>
        <v>3.8335872708020302E-2</v>
      </c>
      <c r="S67" s="24">
        <f t="shared" si="17"/>
        <v>3.8578689860004678E-2</v>
      </c>
      <c r="T67" s="24">
        <f t="shared" si="17"/>
        <v>3.9263862260800142E-2</v>
      </c>
      <c r="U67" s="24">
        <f t="shared" si="17"/>
        <v>3.9827300898020335E-2</v>
      </c>
      <c r="V67" s="24">
        <f t="shared" si="17"/>
        <v>3.9466643050575234E-2</v>
      </c>
      <c r="W67" s="24">
        <f t="shared" si="17"/>
        <v>3.8554498656811376E-2</v>
      </c>
      <c r="X67" s="24">
        <f t="shared" si="17"/>
        <v>3.8896575632425989E-2</v>
      </c>
      <c r="Y67" s="24">
        <f t="shared" si="17"/>
        <v>3.7777547192545669E-2</v>
      </c>
      <c r="Z67" s="24">
        <f t="shared" si="17"/>
        <v>3.7603712589944882E-2</v>
      </c>
      <c r="AA67" s="24">
        <f t="shared" si="18"/>
        <v>3.8600098595815036E-2</v>
      </c>
      <c r="AB67" s="24">
        <f>+NOA!Y40</f>
        <v>3.8461538461538325E-2</v>
      </c>
      <c r="AD67" s="24">
        <f t="shared" si="20"/>
        <v>0.52773296983535256</v>
      </c>
      <c r="AE67" s="24">
        <f t="shared" si="20"/>
        <v>0.52656909239215266</v>
      </c>
      <c r="AF67" s="24">
        <f t="shared" si="20"/>
        <v>0.52836257521986441</v>
      </c>
      <c r="AG67" s="24">
        <f t="shared" si="20"/>
        <v>0.52865345216418924</v>
      </c>
      <c r="AH67" s="24">
        <f t="shared" si="20"/>
        <v>0.53106318676563435</v>
      </c>
      <c r="AI67" s="24">
        <f t="shared" si="20"/>
        <v>0.53328372328230667</v>
      </c>
      <c r="AJ67" s="24">
        <f t="shared" si="20"/>
        <v>0.53591095745657213</v>
      </c>
      <c r="AK67" s="24">
        <f t="shared" si="20"/>
        <v>0.5316713169030749</v>
      </c>
      <c r="AL67" s="24">
        <f t="shared" si="20"/>
        <v>0.52998869998501896</v>
      </c>
      <c r="AM67" s="24">
        <f t="shared" si="20"/>
        <v>0.53181857270664934</v>
      </c>
      <c r="AN67" s="24">
        <f t="shared" si="20"/>
        <v>0.53021027365323281</v>
      </c>
      <c r="AO67" s="24">
        <f>+NOA!AV40</f>
        <v>0.53340757238307335</v>
      </c>
      <c r="AQ67" s="24">
        <f t="shared" si="11"/>
        <v>1.1323881132740965E-4</v>
      </c>
      <c r="AR67" s="24">
        <f t="shared" si="15"/>
        <v>-4.0856028712967785E-3</v>
      </c>
      <c r="AT67" s="19">
        <f t="shared" si="8"/>
        <v>274.73562622070313</v>
      </c>
      <c r="AU67" s="19">
        <f t="shared" si="9"/>
        <v>278.86834716796875</v>
      </c>
      <c r="AV67" s="52">
        <f t="shared" si="12"/>
        <v>-4.1327209472656445E-2</v>
      </c>
    </row>
    <row r="68" spans="4:48" x14ac:dyDescent="0.25">
      <c r="D68" s="37">
        <f>+NOA!A41</f>
        <v>43800</v>
      </c>
      <c r="E68" s="225">
        <f>'Salida Stata'!F38</f>
        <v>284.72146606445313</v>
      </c>
      <c r="F68" s="225">
        <f>'Salida Stata'!L38</f>
        <v>285.60873413085938</v>
      </c>
      <c r="G68" s="225">
        <f>'Salida Stata'!R38</f>
        <v>286.79058837890625</v>
      </c>
      <c r="H68" s="225">
        <f>'Salida Stata'!X38</f>
        <v>288.81246948242188</v>
      </c>
      <c r="I68" s="225">
        <f>'Salida Stata'!AD38</f>
        <v>288.46893310546875</v>
      </c>
      <c r="J68" s="225">
        <f>'Salida Stata'!AJ38</f>
        <v>288.36798095703125</v>
      </c>
      <c r="K68" s="225">
        <f>'Salida Stata'!AP38</f>
        <v>288.9276123046875</v>
      </c>
      <c r="L68" s="225">
        <f>'Salida Stata'!AV38</f>
        <v>289.744873046875</v>
      </c>
      <c r="M68" s="225">
        <f>'Salida Stata'!BB38</f>
        <v>291.0694580078125</v>
      </c>
      <c r="N68" s="225">
        <f>'Salida Stata'!BH38</f>
        <v>289.7357177734375</v>
      </c>
      <c r="O68" s="19" cm="1">
        <f t="array" ref="O68">+SUMPRODUCT($E$30:$N$30/100,$E68:$N68)/$D$14*100</f>
        <v>293.6975409907817</v>
      </c>
      <c r="Q68" s="24">
        <f t="shared" si="17"/>
        <v>3.6347087493225461E-2</v>
      </c>
      <c r="R68" s="24">
        <f t="shared" si="17"/>
        <v>3.6834965925288454E-2</v>
      </c>
      <c r="S68" s="24">
        <f t="shared" si="17"/>
        <v>3.6988525383755189E-2</v>
      </c>
      <c r="T68" s="24">
        <f t="shared" si="17"/>
        <v>3.7604046212037501E-2</v>
      </c>
      <c r="U68" s="24">
        <f t="shared" si="17"/>
        <v>3.7511679833656553E-2</v>
      </c>
      <c r="V68" s="24">
        <f t="shared" si="17"/>
        <v>3.7442377529984139E-2</v>
      </c>
      <c r="W68" s="24">
        <f t="shared" si="17"/>
        <v>3.8034786233521967E-2</v>
      </c>
      <c r="X68" s="24">
        <f t="shared" si="17"/>
        <v>3.8066876568207064E-2</v>
      </c>
      <c r="Y68" s="24">
        <f t="shared" si="17"/>
        <v>3.8827944792846791E-2</v>
      </c>
      <c r="Z68" s="24">
        <f t="shared" si="17"/>
        <v>3.8969537833288381E-2</v>
      </c>
      <c r="AA68" s="24">
        <f t="shared" si="18"/>
        <v>3.7525306406058778E-2</v>
      </c>
      <c r="AB68" s="24">
        <f>+NOA!Y41</f>
        <v>3.7037037037037202E-2</v>
      </c>
      <c r="AD68" s="24">
        <f t="shared" si="20"/>
        <v>0.54931249306174412</v>
      </c>
      <c r="AE68" s="24">
        <f t="shared" si="20"/>
        <v>0.54820265634402188</v>
      </c>
      <c r="AF68" s="24">
        <f t="shared" si="20"/>
        <v>0.54957843381763394</v>
      </c>
      <c r="AG68" s="24">
        <f t="shared" si="20"/>
        <v>0.54996990157146475</v>
      </c>
      <c r="AH68" s="24">
        <f t="shared" si="20"/>
        <v>0.55210233427403121</v>
      </c>
      <c r="AI68" s="24">
        <f t="shared" si="20"/>
        <v>0.55429301382181628</v>
      </c>
      <c r="AJ68" s="24">
        <f t="shared" si="20"/>
        <v>0.55779075135064304</v>
      </c>
      <c r="AK68" s="24">
        <f t="shared" si="20"/>
        <v>0.55323611442960363</v>
      </c>
      <c r="AL68" s="24">
        <f t="shared" si="20"/>
        <v>0.55255971146222094</v>
      </c>
      <c r="AM68" s="24">
        <f t="shared" si="20"/>
        <v>0.55473754307986911</v>
      </c>
      <c r="AN68" s="24">
        <f t="shared" si="20"/>
        <v>0.5518263643257324</v>
      </c>
      <c r="AO68" s="24">
        <f>+NOA!AV41</f>
        <v>0.55470876428960292</v>
      </c>
      <c r="AQ68" s="24">
        <f t="shared" si="11"/>
        <v>-2.6224503400629207E-3</v>
      </c>
      <c r="AR68" s="24">
        <f t="shared" si="15"/>
        <v>-5.4250500181249883E-3</v>
      </c>
      <c r="AT68" s="19">
        <f t="shared" si="8"/>
        <v>284.72146606445313</v>
      </c>
      <c r="AU68" s="19">
        <f t="shared" si="9"/>
        <v>289.7357177734375</v>
      </c>
      <c r="AV68" s="52">
        <f t="shared" si="12"/>
        <v>-5.0142517089843963E-2</v>
      </c>
    </row>
    <row r="69" spans="4:48" x14ac:dyDescent="0.25">
      <c r="D69" s="37">
        <f>+NOA!A42</f>
        <v>43831</v>
      </c>
      <c r="E69" s="225">
        <f>'Salida Stata'!F39</f>
        <v>292.85992431640625</v>
      </c>
      <c r="F69" s="225">
        <f>'Salida Stata'!L39</f>
        <v>293.43682861328125</v>
      </c>
      <c r="G69" s="225">
        <f>'Salida Stata'!R39</f>
        <v>294.33734130859375</v>
      </c>
      <c r="H69" s="225">
        <f>'Salida Stata'!X39</f>
        <v>296.09100341796875</v>
      </c>
      <c r="I69" s="225">
        <f>'Salida Stata'!AD39</f>
        <v>295.4002685546875</v>
      </c>
      <c r="J69" s="225">
        <f>'Salida Stata'!AJ39</f>
        <v>295.0137939453125</v>
      </c>
      <c r="K69" s="225">
        <f>'Salida Stata'!AP39</f>
        <v>295.02328491210938</v>
      </c>
      <c r="L69" s="225">
        <f>'Salida Stata'!AV39</f>
        <v>295.71771240234375</v>
      </c>
      <c r="M69" s="225">
        <f>'Salida Stata'!BB39</f>
        <v>296.81399536132813</v>
      </c>
      <c r="N69" s="225">
        <f>'Salida Stata'!BH39</f>
        <v>295.05807495117188</v>
      </c>
      <c r="O69" s="19" cm="1">
        <f t="array" ref="O69">+SUMPRODUCT($E$30:$N$30/100,$E69:$N69)/$D$14*100</f>
        <v>300.75038150680086</v>
      </c>
      <c r="Q69" s="24">
        <f t="shared" si="17"/>
        <v>2.8583929285159071E-2</v>
      </c>
      <c r="R69" s="24">
        <f t="shared" si="17"/>
        <v>2.7408456209309096E-2</v>
      </c>
      <c r="S69" s="24">
        <f t="shared" si="17"/>
        <v>2.6314506945105176E-2</v>
      </c>
      <c r="T69" s="24">
        <f t="shared" si="17"/>
        <v>2.5201591706170756E-2</v>
      </c>
      <c r="U69" s="24">
        <f t="shared" si="17"/>
        <v>2.4028013604794562E-2</v>
      </c>
      <c r="V69" s="24">
        <f t="shared" si="17"/>
        <v>2.3046293025408726E-2</v>
      </c>
      <c r="W69" s="24">
        <f t="shared" si="17"/>
        <v>2.1097577205579476E-2</v>
      </c>
      <c r="X69" s="24">
        <f t="shared" si="17"/>
        <v>2.0614133022130998E-2</v>
      </c>
      <c r="Y69" s="24">
        <f t="shared" si="17"/>
        <v>1.9735967465749793E-2</v>
      </c>
      <c r="Z69" s="24">
        <f t="shared" si="17"/>
        <v>1.8369696420709403E-2</v>
      </c>
      <c r="AA69" s="24">
        <f t="shared" si="18"/>
        <v>2.4013958347171016E-2</v>
      </c>
      <c r="AB69" s="24">
        <f>+NOA!Y42</f>
        <v>2.4159663865546133E-2</v>
      </c>
      <c r="AD69" s="24">
        <f t="shared" si="20"/>
        <v>0.5437767023808413</v>
      </c>
      <c r="AE69" s="24">
        <f t="shared" si="20"/>
        <v>0.54133687318064716</v>
      </c>
      <c r="AF69" s="24">
        <f t="shared" si="20"/>
        <v>0.54028184813137425</v>
      </c>
      <c r="AG69" s="24">
        <f t="shared" si="20"/>
        <v>0.53974993273132865</v>
      </c>
      <c r="AH69" s="24">
        <f t="shared" si="20"/>
        <v>0.5405619833553259</v>
      </c>
      <c r="AI69" s="24">
        <f t="shared" si="20"/>
        <v>0.54047424939620869</v>
      </c>
      <c r="AJ69" s="24">
        <f t="shared" si="20"/>
        <v>0.54148045584647964</v>
      </c>
      <c r="AK69" s="24">
        <f t="shared" si="20"/>
        <v>0.53661478558806475</v>
      </c>
      <c r="AL69" s="24">
        <f t="shared" si="20"/>
        <v>0.53470522648655416</v>
      </c>
      <c r="AM69" s="24">
        <f t="shared" si="20"/>
        <v>0.53541537206233669</v>
      </c>
      <c r="AN69" s="24">
        <f t="shared" si="20"/>
        <v>0.53987358187051626</v>
      </c>
      <c r="AO69" s="24">
        <f>+NOA!AV42</f>
        <v>0.54272151898734178</v>
      </c>
      <c r="AQ69" s="24">
        <f t="shared" si="11"/>
        <v>1.0214232864449668E-2</v>
      </c>
      <c r="AR69" s="24">
        <f t="shared" si="15"/>
        <v>8.3613303185046117E-3</v>
      </c>
      <c r="AT69" s="19">
        <f t="shared" si="8"/>
        <v>292.85992431640625</v>
      </c>
      <c r="AU69" s="19">
        <f t="shared" si="9"/>
        <v>295.05807495117188</v>
      </c>
      <c r="AV69" s="52">
        <f t="shared" si="12"/>
        <v>-2.1981506347656499E-2</v>
      </c>
    </row>
    <row r="70" spans="4:48" x14ac:dyDescent="0.25">
      <c r="D70" s="37">
        <f>+NOA!A43</f>
        <v>43862</v>
      </c>
      <c r="E70" s="225">
        <f>'Salida Stata'!F40</f>
        <v>298.98919677734375</v>
      </c>
      <c r="F70" s="225">
        <f>'Salida Stata'!L40</f>
        <v>299.20352172851563</v>
      </c>
      <c r="G70" s="225">
        <f>'Salida Stata'!R40</f>
        <v>299.79904174804688</v>
      </c>
      <c r="H70" s="225">
        <f>'Salida Stata'!X40</f>
        <v>301.37567138671875</v>
      </c>
      <c r="I70" s="225">
        <f>'Salida Stata'!AD40</f>
        <v>300.53890991210938</v>
      </c>
      <c r="J70" s="225">
        <f>'Salida Stata'!AJ40</f>
        <v>299.91461181640625</v>
      </c>
      <c r="K70" s="225">
        <f>'Salida Stata'!AP40</f>
        <v>299.77426147460938</v>
      </c>
      <c r="L70" s="225">
        <f>'Salida Stata'!AV40</f>
        <v>300.06448364257813</v>
      </c>
      <c r="M70" s="225">
        <f>'Salida Stata'!BB40</f>
        <v>300.96768188476563</v>
      </c>
      <c r="N70" s="225">
        <f>'Salida Stata'!BH40</f>
        <v>299.046142578125</v>
      </c>
      <c r="O70" s="19" cm="1">
        <f t="array" ref="O70">+SUMPRODUCT($E$30:$N$30/100,$E70:$N70)/$D$14*100</f>
        <v>305.96693303596874</v>
      </c>
      <c r="Q70" s="24">
        <f t="shared" si="17"/>
        <v>2.0929024260470053E-2</v>
      </c>
      <c r="R70" s="24">
        <f t="shared" si="17"/>
        <v>1.9652247274094758E-2</v>
      </c>
      <c r="S70" s="24">
        <f t="shared" si="17"/>
        <v>1.855592095508829E-2</v>
      </c>
      <c r="T70" s="24">
        <f t="shared" si="17"/>
        <v>1.7848120705275416E-2</v>
      </c>
      <c r="U70" s="24">
        <f t="shared" si="17"/>
        <v>1.7395520263281616E-2</v>
      </c>
      <c r="V70" s="24">
        <f t="shared" si="17"/>
        <v>1.6612165165409865E-2</v>
      </c>
      <c r="W70" s="24">
        <f t="shared" si="17"/>
        <v>1.6103734198184894E-2</v>
      </c>
      <c r="X70" s="24">
        <f t="shared" si="17"/>
        <v>1.4699056086029394E-2</v>
      </c>
      <c r="Y70" s="24">
        <f t="shared" si="17"/>
        <v>1.3994240798453461E-2</v>
      </c>
      <c r="Z70" s="24">
        <f t="shared" si="17"/>
        <v>1.3516212452796328E-2</v>
      </c>
      <c r="AA70" s="24">
        <f t="shared" si="18"/>
        <v>1.7345120239024236E-2</v>
      </c>
      <c r="AB70" s="24">
        <f>+NOA!Y43</f>
        <v>1.8461538461538307E-2</v>
      </c>
      <c r="AD70" s="24">
        <f t="shared" si="20"/>
        <v>0.50476521060662716</v>
      </c>
      <c r="AE70" s="24">
        <f t="shared" si="20"/>
        <v>0.50334439391197949</v>
      </c>
      <c r="AF70" s="24">
        <f t="shared" si="20"/>
        <v>0.5027966863198563</v>
      </c>
      <c r="AG70" s="24">
        <f t="shared" si="20"/>
        <v>0.50305546873769313</v>
      </c>
      <c r="AH70" s="24">
        <f t="shared" si="20"/>
        <v>0.50541383193090783</v>
      </c>
      <c r="AI70" s="24">
        <f t="shared" si="20"/>
        <v>0.50510466782060659</v>
      </c>
      <c r="AJ70" s="24">
        <f t="shared" si="20"/>
        <v>0.50708315827030237</v>
      </c>
      <c r="AK70" s="24">
        <f t="shared" si="20"/>
        <v>0.50280573038592746</v>
      </c>
      <c r="AL70" s="24">
        <f t="shared" si="20"/>
        <v>0.50076304176745379</v>
      </c>
      <c r="AM70" s="24">
        <f t="shared" si="20"/>
        <v>0.50332574675600372</v>
      </c>
      <c r="AN70" s="24">
        <f t="shared" si="20"/>
        <v>0.50391625761021541</v>
      </c>
      <c r="AO70" s="24">
        <f>+NOA!AV43</f>
        <v>0.5075910931174088</v>
      </c>
      <c r="AQ70" s="24">
        <f t="shared" si="11"/>
        <v>7.4128118076737248E-3</v>
      </c>
      <c r="AR70" s="24">
        <f t="shared" si="15"/>
        <v>1.4394638506234347E-3</v>
      </c>
      <c r="AT70" s="19">
        <f t="shared" si="8"/>
        <v>298.98919677734375</v>
      </c>
      <c r="AU70" s="19">
        <f t="shared" si="9"/>
        <v>299.046142578125</v>
      </c>
      <c r="AV70" s="52">
        <f t="shared" si="12"/>
        <v>-5.6945800781260658E-4</v>
      </c>
    </row>
    <row r="71" spans="4:48" x14ac:dyDescent="0.25">
      <c r="D71" s="37">
        <f>+NOA!A44</f>
        <v>43891</v>
      </c>
      <c r="E71" s="225">
        <f>'Salida Stata'!F41</f>
        <v>310.7183837890625</v>
      </c>
      <c r="F71" s="225">
        <f>'Salida Stata'!L41</f>
        <v>310.58682250976563</v>
      </c>
      <c r="G71" s="225">
        <f>'Salida Stata'!R41</f>
        <v>310.91146850585938</v>
      </c>
      <c r="H71" s="225">
        <f>'Salida Stata'!X41</f>
        <v>312.4022216796875</v>
      </c>
      <c r="I71" s="225">
        <f>'Salida Stata'!AD41</f>
        <v>311.58139038085938</v>
      </c>
      <c r="J71" s="225">
        <f>'Salida Stata'!AJ41</f>
        <v>310.93612670898438</v>
      </c>
      <c r="K71" s="225">
        <f>'Salida Stata'!AP41</f>
        <v>310.71197509765625</v>
      </c>
      <c r="L71" s="225">
        <f>'Salida Stata'!AV41</f>
        <v>310.4910888671875</v>
      </c>
      <c r="M71" s="225">
        <f>'Salida Stata'!BB41</f>
        <v>310.79580688476563</v>
      </c>
      <c r="N71" s="225">
        <f>'Salida Stata'!BH41</f>
        <v>308.51242065429688</v>
      </c>
      <c r="O71" s="19" cm="1">
        <f t="array" ref="O71">+SUMPRODUCT($E$30:$N$30/100,$E71:$N71)/$D$14*100</f>
        <v>317.09321748549257</v>
      </c>
      <c r="Q71" s="24">
        <f t="shared" si="17"/>
        <v>3.9229467613351332E-2</v>
      </c>
      <c r="R71" s="24">
        <f t="shared" si="17"/>
        <v>3.8045343569113266E-2</v>
      </c>
      <c r="S71" s="24">
        <f t="shared" si="17"/>
        <v>3.7066251756573187E-2</v>
      </c>
      <c r="T71" s="24">
        <f t="shared" si="17"/>
        <v>3.6587393541861912E-2</v>
      </c>
      <c r="U71" s="24">
        <f t="shared" si="17"/>
        <v>3.6742265658644024E-2</v>
      </c>
      <c r="V71" s="24">
        <f t="shared" si="17"/>
        <v>3.6748842698351103E-2</v>
      </c>
      <c r="W71" s="24">
        <f t="shared" si="17"/>
        <v>3.6486500105924913E-2</v>
      </c>
      <c r="X71" s="24">
        <f t="shared" si="17"/>
        <v>3.4747881848719686E-2</v>
      </c>
      <c r="Y71" s="24">
        <f t="shared" si="17"/>
        <v>3.2655084221843378E-2</v>
      </c>
      <c r="Z71" s="24">
        <f t="shared" si="17"/>
        <v>3.1654907816437872E-2</v>
      </c>
      <c r="AA71" s="24">
        <f t="shared" si="18"/>
        <v>3.6364336299752553E-2</v>
      </c>
      <c r="AB71" s="24">
        <f>+NOA!Y44</f>
        <v>3.7932192010741828E-2</v>
      </c>
      <c r="AD71" s="24">
        <f t="shared" si="20"/>
        <v>0.49036358060698504</v>
      </c>
      <c r="AE71" s="24">
        <f t="shared" si="20"/>
        <v>0.48838939424961247</v>
      </c>
      <c r="AF71" s="24">
        <f t="shared" si="20"/>
        <v>0.48728849313300682</v>
      </c>
      <c r="AG71" s="24">
        <f t="shared" si="20"/>
        <v>0.48571194697599274</v>
      </c>
      <c r="AH71" s="24">
        <f t="shared" si="20"/>
        <v>0.48738063051431602</v>
      </c>
      <c r="AI71" s="24">
        <f t="shared" si="20"/>
        <v>0.48786779577358863</v>
      </c>
      <c r="AJ71" s="24">
        <f t="shared" si="20"/>
        <v>0.48973698004972666</v>
      </c>
      <c r="AK71" s="24">
        <f t="shared" si="20"/>
        <v>0.48364207995111963</v>
      </c>
      <c r="AL71" s="24">
        <f t="shared" si="20"/>
        <v>0.48120125839080519</v>
      </c>
      <c r="AM71" s="24">
        <f t="shared" si="20"/>
        <v>0.4844381806462783</v>
      </c>
      <c r="AN71" s="24">
        <f t="shared" si="20"/>
        <v>0.48700853204110395</v>
      </c>
      <c r="AO71" s="24">
        <f>+NOA!AV44</f>
        <v>0.49155812831644941</v>
      </c>
      <c r="AQ71" s="24">
        <f t="shared" si="11"/>
        <v>7.5745597969134604E-3</v>
      </c>
      <c r="AR71" s="24">
        <f t="shared" si="15"/>
        <v>5.9253999607067342E-3</v>
      </c>
      <c r="AT71" s="19">
        <f t="shared" si="8"/>
        <v>310.7183837890625</v>
      </c>
      <c r="AU71" s="19">
        <f t="shared" si="9"/>
        <v>308.51242065429688</v>
      </c>
      <c r="AV71" s="52">
        <f t="shared" si="12"/>
        <v>2.2059631347655984E-2</v>
      </c>
    </row>
    <row r="72" spans="4:48" x14ac:dyDescent="0.25">
      <c r="D72" s="37">
        <f>+NOA!A45</f>
        <v>43922</v>
      </c>
      <c r="E72" s="225">
        <f>'Salida Stata'!F42</f>
        <v>319.94833374023438</v>
      </c>
      <c r="F72" s="225">
        <f>'Salida Stata'!L42</f>
        <v>319.35012817382813</v>
      </c>
      <c r="G72" s="225">
        <f>'Salida Stata'!R42</f>
        <v>319.29351806640625</v>
      </c>
      <c r="H72" s="225">
        <f>'Salida Stata'!X42</f>
        <v>320.5965576171875</v>
      </c>
      <c r="I72" s="225">
        <f>'Salida Stata'!AD42</f>
        <v>319.57052612304688</v>
      </c>
      <c r="J72" s="225">
        <f>'Salida Stata'!AJ42</f>
        <v>318.59423828125</v>
      </c>
      <c r="K72" s="225">
        <f>'Salida Stata'!AP42</f>
        <v>318.09381103515625</v>
      </c>
      <c r="L72" s="225">
        <f>'Salida Stata'!AV42</f>
        <v>317.51864624023438</v>
      </c>
      <c r="M72" s="225">
        <f>'Salida Stata'!BB42</f>
        <v>317.57406616210938</v>
      </c>
      <c r="N72" s="225">
        <f>'Salida Stata'!BH42</f>
        <v>315.08718872070313</v>
      </c>
      <c r="O72" s="19" cm="1">
        <f t="array" ref="O72">+SUMPRODUCT($E$30:$N$30/100,$E72:$N72)/$D$14*100</f>
        <v>325.20069860533931</v>
      </c>
      <c r="Q72" s="24">
        <f t="shared" si="17"/>
        <v>2.9705194261816947E-2</v>
      </c>
      <c r="R72" s="24">
        <f t="shared" si="17"/>
        <v>2.8215317035180876E-2</v>
      </c>
      <c r="S72" s="24">
        <f t="shared" si="17"/>
        <v>2.6959602361496415E-2</v>
      </c>
      <c r="T72" s="24">
        <f t="shared" si="17"/>
        <v>2.6230082146796674E-2</v>
      </c>
      <c r="U72" s="24">
        <f t="shared" si="17"/>
        <v>2.5640606239101915E-2</v>
      </c>
      <c r="V72" s="24">
        <f t="shared" si="17"/>
        <v>2.4629211321697264E-2</v>
      </c>
      <c r="W72" s="24">
        <f t="shared" si="17"/>
        <v>2.3757809576473221E-2</v>
      </c>
      <c r="X72" s="24">
        <f t="shared" si="17"/>
        <v>2.2633684588780234E-2</v>
      </c>
      <c r="Y72" s="24">
        <f t="shared" si="17"/>
        <v>2.180936527196109E-2</v>
      </c>
      <c r="Z72" s="24">
        <f t="shared" si="17"/>
        <v>2.1311194059747685E-2</v>
      </c>
      <c r="AA72" s="24">
        <f t="shared" si="18"/>
        <v>2.5568131618008083E-2</v>
      </c>
      <c r="AB72" s="24">
        <f>+NOA!Y45</f>
        <v>2.5873221216041298E-2</v>
      </c>
      <c r="AD72" s="24">
        <f t="shared" si="20"/>
        <v>0.48351538260061533</v>
      </c>
      <c r="AE72" s="24">
        <f t="shared" si="20"/>
        <v>0.47811977789355686</v>
      </c>
      <c r="AF72" s="24">
        <f t="shared" si="20"/>
        <v>0.47455439152914924</v>
      </c>
      <c r="AG72" s="24">
        <f t="shared" si="20"/>
        <v>0.47096319080297611</v>
      </c>
      <c r="AH72" s="24">
        <f t="shared" si="20"/>
        <v>0.4714704380453365</v>
      </c>
      <c r="AI72" s="24">
        <f t="shared" si="20"/>
        <v>0.47002463489452895</v>
      </c>
      <c r="AJ72" s="24">
        <f t="shared" si="20"/>
        <v>0.46929783230847466</v>
      </c>
      <c r="AK72" s="24">
        <f t="shared" si="20"/>
        <v>0.4609124227004211</v>
      </c>
      <c r="AL72" s="24">
        <f t="shared" si="20"/>
        <v>0.45621381248992465</v>
      </c>
      <c r="AM72" s="24">
        <f t="shared" si="20"/>
        <v>0.45760854565289755</v>
      </c>
      <c r="AN72" s="24">
        <f t="shared" si="20"/>
        <v>0.47077198650611973</v>
      </c>
      <c r="AO72" s="24">
        <f>+NOA!AV45</f>
        <v>0.47672253258845432</v>
      </c>
      <c r="AQ72" s="24">
        <f t="shared" si="11"/>
        <v>8.3940002020692628E-3</v>
      </c>
      <c r="AR72" s="24">
        <f t="shared" si="15"/>
        <v>2.5906836947717782E-2</v>
      </c>
      <c r="AT72" s="19">
        <f t="shared" si="8"/>
        <v>319.94833374023438</v>
      </c>
      <c r="AU72" s="19">
        <f t="shared" si="9"/>
        <v>315.08718872070313</v>
      </c>
      <c r="AV72" s="52">
        <f t="shared" si="12"/>
        <v>4.8611450195312322E-2</v>
      </c>
    </row>
    <row r="73" spans="4:48" x14ac:dyDescent="0.25">
      <c r="D73" s="37">
        <f>+NOA!A46</f>
        <v>43952</v>
      </c>
      <c r="E73" s="225">
        <f>'Salida Stata'!F43</f>
        <v>324.83004760742188</v>
      </c>
      <c r="F73" s="225">
        <f>'Salida Stata'!L43</f>
        <v>324.32376098632813</v>
      </c>
      <c r="G73" s="225">
        <f>'Salida Stata'!R43</f>
        <v>324.21084594726563</v>
      </c>
      <c r="H73" s="225">
        <f>'Salida Stata'!X43</f>
        <v>325.38937377929688</v>
      </c>
      <c r="I73" s="225">
        <f>'Salida Stata'!AD43</f>
        <v>324.525634765625</v>
      </c>
      <c r="J73" s="225">
        <f>'Salida Stata'!AJ43</f>
        <v>323.71817016601563</v>
      </c>
      <c r="K73" s="225">
        <f>'Salida Stata'!AP43</f>
        <v>323.47100830078125</v>
      </c>
      <c r="L73" s="225">
        <f>'Salida Stata'!AV43</f>
        <v>322.71182250976563</v>
      </c>
      <c r="M73" s="225">
        <f>'Salida Stata'!BB43</f>
        <v>322.737060546875</v>
      </c>
      <c r="N73" s="225">
        <f>'Salida Stata'!BH43</f>
        <v>320.6956787109375</v>
      </c>
      <c r="O73" s="19" cm="1">
        <f t="array" ref="O73">+SUMPRODUCT($E$30:$N$30/100,$E73:$N73)/$D$14*100</f>
        <v>330.37409801482045</v>
      </c>
      <c r="Q73" s="24">
        <f t="shared" si="17"/>
        <v>1.5257819317636923E-2</v>
      </c>
      <c r="R73" s="24">
        <f t="shared" si="17"/>
        <v>1.5574231458560073E-2</v>
      </c>
      <c r="S73" s="24">
        <f t="shared" si="17"/>
        <v>1.5400650506900204E-2</v>
      </c>
      <c r="T73" s="24">
        <f t="shared" si="17"/>
        <v>1.4949680675711674E-2</v>
      </c>
      <c r="U73" s="24">
        <f t="shared" si="17"/>
        <v>1.5505524563520723E-2</v>
      </c>
      <c r="V73" s="24">
        <f t="shared" si="17"/>
        <v>1.6082939579849853E-2</v>
      </c>
      <c r="W73" s="24">
        <f t="shared" si="17"/>
        <v>1.6904438499215857E-2</v>
      </c>
      <c r="X73" s="24">
        <f t="shared" si="17"/>
        <v>1.6355500160460279E-2</v>
      </c>
      <c r="Y73" s="24">
        <f t="shared" si="17"/>
        <v>1.6257607074659841E-2</v>
      </c>
      <c r="Z73" s="24">
        <f t="shared" si="17"/>
        <v>1.7799803327471331E-2</v>
      </c>
      <c r="AA73" s="24">
        <f t="shared" si="18"/>
        <v>1.5908328092983259E-2</v>
      </c>
      <c r="AB73" s="24">
        <f>+NOA!Y46</f>
        <v>1.6708701134930726E-2</v>
      </c>
      <c r="AD73" s="24">
        <f t="shared" si="20"/>
        <v>0.45195520941296374</v>
      </c>
      <c r="AE73" s="24">
        <f t="shared" si="20"/>
        <v>0.44524159637152927</v>
      </c>
      <c r="AF73" s="24">
        <f t="shared" si="20"/>
        <v>0.44015878463034941</v>
      </c>
      <c r="AG73" s="24">
        <f t="shared" si="20"/>
        <v>0.43525504129483594</v>
      </c>
      <c r="AH73" s="24">
        <f t="shared" si="20"/>
        <v>0.43713499983715076</v>
      </c>
      <c r="AI73" s="24">
        <f t="shared" si="20"/>
        <v>0.43545103333260715</v>
      </c>
      <c r="AJ73" s="24">
        <f t="shared" si="20"/>
        <v>0.43564105729677793</v>
      </c>
      <c r="AK73" s="24">
        <f t="shared" si="20"/>
        <v>0.42425285832203263</v>
      </c>
      <c r="AL73" s="24">
        <f t="shared" si="20"/>
        <v>0.41768270776516725</v>
      </c>
      <c r="AM73" s="24">
        <f t="shared" si="20"/>
        <v>0.42127207670026978</v>
      </c>
      <c r="AN73" s="24">
        <f t="shared" si="20"/>
        <v>0.43619895104172191</v>
      </c>
      <c r="AO73" s="24">
        <f>+NOA!AV46</f>
        <v>0.44554011653966841</v>
      </c>
      <c r="AQ73" s="24">
        <f t="shared" si="11"/>
        <v>-2.5419840098344082E-3</v>
      </c>
      <c r="AR73" s="24">
        <f t="shared" si="15"/>
        <v>3.0683132712693961E-2</v>
      </c>
      <c r="AT73" s="19">
        <f t="shared" si="8"/>
        <v>324.83004760742188</v>
      </c>
      <c r="AU73" s="19">
        <f t="shared" si="9"/>
        <v>320.6956787109375</v>
      </c>
      <c r="AV73" s="52">
        <f t="shared" si="12"/>
        <v>4.134368896484375E-2</v>
      </c>
    </row>
    <row r="74" spans="4:48" x14ac:dyDescent="0.25">
      <c r="D74" s="37">
        <f>+NOA!A47</f>
        <v>43983</v>
      </c>
      <c r="E74" s="225">
        <f>'Salida Stata'!F44</f>
        <v>331.45135498046875</v>
      </c>
      <c r="F74" s="225">
        <f>'Salida Stata'!L44</f>
        <v>330.94607543945313</v>
      </c>
      <c r="G74" s="225">
        <f>'Salida Stata'!R44</f>
        <v>330.73291015625</v>
      </c>
      <c r="H74" s="225">
        <f>'Salida Stata'!X44</f>
        <v>331.70114135742188</v>
      </c>
      <c r="I74" s="225">
        <f>'Salida Stata'!AD44</f>
        <v>331.11911010742188</v>
      </c>
      <c r="J74" s="225">
        <f>'Salida Stata'!AJ44</f>
        <v>330.62417602539063</v>
      </c>
      <c r="K74" s="225">
        <f>'Salida Stata'!AP44</f>
        <v>330.63568115234375</v>
      </c>
      <c r="L74" s="225">
        <f>'Salida Stata'!AV44</f>
        <v>329.693359375</v>
      </c>
      <c r="M74" s="225">
        <f>'Salida Stata'!BB44</f>
        <v>329.454833984375</v>
      </c>
      <c r="N74" s="225">
        <f>'Salida Stata'!BH44</f>
        <v>327.90472412109375</v>
      </c>
      <c r="O74" s="19" cm="1">
        <f t="array" ref="O74">+SUMPRODUCT($E$30:$N$30/100,$E74:$N74)/$D$14*100</f>
        <v>337.24795686725059</v>
      </c>
      <c r="Q74" s="24">
        <f t="shared" si="17"/>
        <v>2.0383912824004424E-2</v>
      </c>
      <c r="R74" s="24">
        <f t="shared" si="17"/>
        <v>2.041883836381686E-2</v>
      </c>
      <c r="S74" s="24">
        <f t="shared" si="17"/>
        <v>2.0116736656136558E-2</v>
      </c>
      <c r="T74" s="24">
        <f t="shared" si="17"/>
        <v>1.9397583592899004E-2</v>
      </c>
      <c r="U74" s="24">
        <f t="shared" si="17"/>
        <v>2.0317271227460187E-2</v>
      </c>
      <c r="V74" s="24">
        <f t="shared" si="17"/>
        <v>2.1333389645175949E-2</v>
      </c>
      <c r="W74" s="24">
        <f t="shared" si="17"/>
        <v>2.2149350846615512E-2</v>
      </c>
      <c r="X74" s="24">
        <f t="shared" si="17"/>
        <v>2.1633966834367024E-2</v>
      </c>
      <c r="Y74" s="24">
        <f t="shared" si="17"/>
        <v>2.081500471658515E-2</v>
      </c>
      <c r="Z74" s="24">
        <f t="shared" si="17"/>
        <v>2.2479396788673833E-2</v>
      </c>
      <c r="AA74" s="24">
        <f t="shared" si="18"/>
        <v>2.0806288670129902E-2</v>
      </c>
      <c r="AB74" s="24">
        <f>+NOA!Y47</f>
        <v>2.2015503875969067E-2</v>
      </c>
      <c r="AD74" s="24">
        <f t="shared" si="20"/>
        <v>0.44230174455996107</v>
      </c>
      <c r="AE74" s="24">
        <f t="shared" si="20"/>
        <v>0.43574868852921322</v>
      </c>
      <c r="AF74" s="24">
        <f t="shared" si="20"/>
        <v>0.42970524668006904</v>
      </c>
      <c r="AG74" s="24">
        <f t="shared" si="20"/>
        <v>0.42447556159288524</v>
      </c>
      <c r="AH74" s="24">
        <f t="shared" si="20"/>
        <v>0.42706155839972659</v>
      </c>
      <c r="AI74" s="24">
        <f t="shared" si="20"/>
        <v>0.42580311943903815</v>
      </c>
      <c r="AJ74" s="24">
        <f t="shared" si="20"/>
        <v>0.42668347812918705</v>
      </c>
      <c r="AK74" s="24">
        <f t="shared" si="20"/>
        <v>0.41538708246416989</v>
      </c>
      <c r="AL74" s="24">
        <f t="shared" si="20"/>
        <v>0.40830407621942899</v>
      </c>
      <c r="AM74" s="24">
        <f t="shared" si="20"/>
        <v>0.41314654081143476</v>
      </c>
      <c r="AN74" s="24">
        <f t="shared" si="20"/>
        <v>0.42657782917498666</v>
      </c>
      <c r="AO74" s="24">
        <f>+NOA!AV47</f>
        <v>0.43679163034001744</v>
      </c>
      <c r="AQ74" s="24">
        <f t="shared" si="11"/>
        <v>-2.095483964669409E-3</v>
      </c>
      <c r="AR74" s="24">
        <f t="shared" si="15"/>
        <v>2.9155203748526315E-2</v>
      </c>
      <c r="AT74" s="19">
        <f t="shared" si="8"/>
        <v>331.45135498046875</v>
      </c>
      <c r="AU74" s="19">
        <f t="shared" si="9"/>
        <v>327.90472412109375</v>
      </c>
      <c r="AV74" s="52">
        <f t="shared" si="12"/>
        <v>3.5466308593749662E-2</v>
      </c>
    </row>
    <row r="75" spans="4:48" x14ac:dyDescent="0.25">
      <c r="D75" s="37">
        <f>+NOA!A48</f>
        <v>44013</v>
      </c>
      <c r="E75" s="225">
        <f>'Salida Stata'!F45</f>
        <v>336.94873046875</v>
      </c>
      <c r="F75" s="225">
        <f>'Salida Stata'!L45</f>
        <v>336.5999755859375</v>
      </c>
      <c r="G75" s="225">
        <f>'Salida Stata'!R45</f>
        <v>336.53579711914063</v>
      </c>
      <c r="H75" s="225">
        <f>'Salida Stata'!X45</f>
        <v>337.534423828125</v>
      </c>
      <c r="I75" s="225">
        <f>'Salida Stata'!AD45</f>
        <v>337.26345825195313</v>
      </c>
      <c r="J75" s="225">
        <f>'Salida Stata'!AJ45</f>
        <v>336.87661743164063</v>
      </c>
      <c r="K75" s="225">
        <f>'Salida Stata'!AP45</f>
        <v>337.29592895507813</v>
      </c>
      <c r="L75" s="225">
        <f>'Salida Stata'!AV45</f>
        <v>336.32681274414063</v>
      </c>
      <c r="M75" s="225">
        <f>'Salida Stata'!BB45</f>
        <v>336.26821899414063</v>
      </c>
      <c r="N75" s="225">
        <f>'Salida Stata'!BH45</f>
        <v>335.28887939453125</v>
      </c>
      <c r="O75" s="19" cm="1">
        <f t="array" ref="O75">+SUMPRODUCT($E$30:$N$30/100,$E75:$N75)/$D$14*100</f>
        <v>343.54419243050125</v>
      </c>
      <c r="Q75" s="24">
        <f t="shared" si="17"/>
        <v>1.6585768637467746E-2</v>
      </c>
      <c r="R75" s="24">
        <f t="shared" si="17"/>
        <v>1.7084052557434726E-2</v>
      </c>
      <c r="S75" s="24">
        <f t="shared" si="17"/>
        <v>1.7545538362508717E-2</v>
      </c>
      <c r="T75" s="24">
        <f t="shared" si="17"/>
        <v>1.7585958392640988E-2</v>
      </c>
      <c r="U75" s="24">
        <f t="shared" si="17"/>
        <v>1.8556307857126919E-2</v>
      </c>
      <c r="V75" s="24">
        <f t="shared" si="17"/>
        <v>1.8911023027456508E-2</v>
      </c>
      <c r="W75" s="24">
        <f t="shared" si="17"/>
        <v>2.0143766031306187E-2</v>
      </c>
      <c r="X75" s="24">
        <f t="shared" si="17"/>
        <v>2.0120069696628606E-2</v>
      </c>
      <c r="Y75" s="24">
        <f t="shared" si="17"/>
        <v>2.0680786277638141E-2</v>
      </c>
      <c r="Z75" s="24">
        <f t="shared" si="17"/>
        <v>2.251920978945865E-2</v>
      </c>
      <c r="AA75" s="24">
        <f t="shared" si="18"/>
        <v>1.8669455025724702E-2</v>
      </c>
      <c r="AB75" s="24">
        <f>+NOA!Y48</f>
        <v>1.9114077669902807E-2</v>
      </c>
      <c r="AD75" s="24">
        <f t="shared" si="20"/>
        <v>0.43976735544752765</v>
      </c>
      <c r="AE75" s="24">
        <f t="shared" si="20"/>
        <v>0.4333740549698557</v>
      </c>
      <c r="AF75" s="24">
        <f t="shared" si="20"/>
        <v>0.42707425581261127</v>
      </c>
      <c r="AG75" s="24">
        <f t="shared" si="20"/>
        <v>0.42106455007134991</v>
      </c>
      <c r="AH75" s="24">
        <f t="shared" si="20"/>
        <v>0.42418369535073364</v>
      </c>
      <c r="AI75" s="24">
        <f t="shared" si="20"/>
        <v>0.42356703792280537</v>
      </c>
      <c r="AJ75" s="24">
        <f t="shared" si="20"/>
        <v>0.42560158155492345</v>
      </c>
      <c r="AK75" s="24">
        <f t="shared" si="20"/>
        <v>0.41352483611869673</v>
      </c>
      <c r="AL75" s="24">
        <f t="shared" si="20"/>
        <v>0.40692089167340506</v>
      </c>
      <c r="AM75" s="24">
        <f t="shared" si="20"/>
        <v>0.41353454269003254</v>
      </c>
      <c r="AN75" s="24">
        <f t="shared" si="20"/>
        <v>0.42446366196686469</v>
      </c>
      <c r="AO75" s="24">
        <f>+NOA!AV48</f>
        <v>0.43608379649422813</v>
      </c>
      <c r="AQ75" s="24">
        <f t="shared" si="11"/>
        <v>-5.9334411519909036E-3</v>
      </c>
      <c r="AR75" s="24">
        <f t="shared" si="15"/>
        <v>2.6232812757495116E-2</v>
      </c>
      <c r="AT75" s="19">
        <f t="shared" si="8"/>
        <v>336.94873046875</v>
      </c>
      <c r="AU75" s="19">
        <f t="shared" si="9"/>
        <v>335.28887939453125</v>
      </c>
      <c r="AV75" s="52">
        <f t="shared" si="12"/>
        <v>1.6598510742187322E-2</v>
      </c>
    </row>
    <row r="76" spans="4:48" x14ac:dyDescent="0.25">
      <c r="D76" s="37">
        <f>+NOA!A49</f>
        <v>44044</v>
      </c>
      <c r="E76" s="225">
        <f>'Salida Stata'!F46</f>
        <v>345.74468994140625</v>
      </c>
      <c r="F76" s="225">
        <f>'Salida Stata'!L46</f>
        <v>345.345703125</v>
      </c>
      <c r="G76" s="225">
        <f>'Salida Stata'!R46</f>
        <v>345.1864013671875</v>
      </c>
      <c r="H76" s="225">
        <f>'Salida Stata'!X46</f>
        <v>346.22149658203125</v>
      </c>
      <c r="I76" s="225">
        <f>'Salida Stata'!AD46</f>
        <v>345.88104248046875</v>
      </c>
      <c r="J76" s="225">
        <f>'Salida Stata'!AJ46</f>
        <v>345.45462036132813</v>
      </c>
      <c r="K76" s="225">
        <f>'Salida Stata'!AP46</f>
        <v>345.92935180664063</v>
      </c>
      <c r="L76" s="225">
        <f>'Salida Stata'!AV46</f>
        <v>344.83279418945313</v>
      </c>
      <c r="M76" s="225">
        <f>'Salida Stata'!BB46</f>
        <v>344.79806518554688</v>
      </c>
      <c r="N76" s="225">
        <f>'Salida Stata'!BH46</f>
        <v>343.7930908203125</v>
      </c>
      <c r="O76" s="19" cm="1">
        <f t="array" ref="O76">+SUMPRODUCT($E$30:$N$30/100,$E76:$N76)/$D$14*100</f>
        <v>352.35998155756391</v>
      </c>
      <c r="Q76" s="24">
        <f t="shared" si="17"/>
        <v>2.6104741396175246E-2</v>
      </c>
      <c r="R76" s="24">
        <f t="shared" si="17"/>
        <v>2.5982555476536717E-2</v>
      </c>
      <c r="S76" s="24">
        <f t="shared" si="17"/>
        <v>2.5704856131499199E-2</v>
      </c>
      <c r="T76" s="24">
        <f t="shared" si="17"/>
        <v>2.5736849757077795E-2</v>
      </c>
      <c r="U76" s="24">
        <f t="shared" si="17"/>
        <v>2.5551491030723739E-2</v>
      </c>
      <c r="V76" s="24">
        <f t="shared" si="17"/>
        <v>2.5463337274894693E-2</v>
      </c>
      <c r="W76" s="24">
        <f t="shared" si="17"/>
        <v>2.5595988894109523E-2</v>
      </c>
      <c r="X76" s="24">
        <f t="shared" si="17"/>
        <v>2.5290821674046615E-2</v>
      </c>
      <c r="Y76" s="24">
        <f t="shared" si="17"/>
        <v>2.5366197902736864E-2</v>
      </c>
      <c r="Z76" s="24">
        <f t="shared" si="17"/>
        <v>2.5363833841248296E-2</v>
      </c>
      <c r="AA76" s="24">
        <f t="shared" si="18"/>
        <v>2.5661295755555757E-2</v>
      </c>
      <c r="AB76" s="24">
        <f>+NOA!Y49</f>
        <v>2.5602857993450412E-2</v>
      </c>
      <c r="AD76" s="24">
        <f t="shared" si="20"/>
        <v>0.41663074353106899</v>
      </c>
      <c r="AE76" s="24">
        <f t="shared" si="20"/>
        <v>0.41185242150981516</v>
      </c>
      <c r="AF76" s="24">
        <f t="shared" si="20"/>
        <v>0.40599708659167155</v>
      </c>
      <c r="AG76" s="24">
        <f t="shared" si="20"/>
        <v>0.40108093929224276</v>
      </c>
      <c r="AH76" s="24">
        <f t="shared" si="20"/>
        <v>0.40412062436856067</v>
      </c>
      <c r="AI76" s="24">
        <f t="shared" si="20"/>
        <v>0.40370171482558992</v>
      </c>
      <c r="AJ76" s="24">
        <f t="shared" si="20"/>
        <v>0.40546279205376456</v>
      </c>
      <c r="AK76" s="24">
        <f t="shared" si="20"/>
        <v>0.39501074331067798</v>
      </c>
      <c r="AL76" s="24">
        <f t="shared" si="20"/>
        <v>0.38847446337730207</v>
      </c>
      <c r="AM76" s="24">
        <f t="shared" si="20"/>
        <v>0.39489112105955337</v>
      </c>
      <c r="AN76" s="24">
        <f t="shared" si="20"/>
        <v>0.40408790733387745</v>
      </c>
      <c r="AO76" s="24">
        <f>+NOA!AV49</f>
        <v>0.41420361247947457</v>
      </c>
      <c r="AQ76" s="24">
        <f t="shared" si="11"/>
        <v>7.409075549269506E-4</v>
      </c>
      <c r="AR76" s="24">
        <f t="shared" si="15"/>
        <v>2.1739622471515618E-2</v>
      </c>
      <c r="AT76" s="19">
        <f t="shared" si="8"/>
        <v>345.74468994140625</v>
      </c>
      <c r="AU76" s="19">
        <f t="shared" si="9"/>
        <v>343.7930908203125</v>
      </c>
      <c r="AV76" s="52">
        <f t="shared" si="12"/>
        <v>1.95159912109375E-2</v>
      </c>
    </row>
    <row r="77" spans="4:48" x14ac:dyDescent="0.25">
      <c r="D77" s="37">
        <f>+NOA!A50</f>
        <v>44075</v>
      </c>
      <c r="E77" s="225">
        <f>'Salida Stata'!F47</f>
        <v>354.20733642578125</v>
      </c>
      <c r="F77" s="225">
        <f>'Salida Stata'!L47</f>
        <v>353.58929443359375</v>
      </c>
      <c r="G77" s="225">
        <f>'Salida Stata'!R47</f>
        <v>353.21517944335938</v>
      </c>
      <c r="H77" s="225">
        <f>'Salida Stata'!X47</f>
        <v>354.14642333984375</v>
      </c>
      <c r="I77" s="225">
        <f>'Salida Stata'!AD47</f>
        <v>353.861328125</v>
      </c>
      <c r="J77" s="225">
        <f>'Salida Stata'!AJ47</f>
        <v>353.23672485351563</v>
      </c>
      <c r="K77" s="225">
        <f>'Salida Stata'!AP47</f>
        <v>353.58810424804688</v>
      </c>
      <c r="L77" s="225">
        <f>'Salida Stata'!AV47</f>
        <v>352.19595336914063</v>
      </c>
      <c r="M77" s="225">
        <f>'Salida Stata'!BB47</f>
        <v>351.95211791992188</v>
      </c>
      <c r="N77" s="225">
        <f>'Salida Stata'!BH47</f>
        <v>351.01544189453125</v>
      </c>
      <c r="O77" s="19" cm="1">
        <f t="array" ref="O77">+SUMPRODUCT($E$30:$N$30/100,$E77:$N77)/$D$14*100</f>
        <v>360.37454714403998</v>
      </c>
      <c r="Q77" s="24">
        <f t="shared" si="17"/>
        <v>2.4476576880498646E-2</v>
      </c>
      <c r="R77" s="24">
        <f t="shared" si="17"/>
        <v>2.3870548363562394E-2</v>
      </c>
      <c r="S77" s="24">
        <f t="shared" si="17"/>
        <v>2.32592536796703E-2</v>
      </c>
      <c r="T77" s="24">
        <f t="shared" si="17"/>
        <v>2.2889759405608778E-2</v>
      </c>
      <c r="U77" s="24">
        <f t="shared" si="17"/>
        <v>2.3072341829725618E-2</v>
      </c>
      <c r="V77" s="24">
        <f t="shared" si="17"/>
        <v>2.2527139697966048E-2</v>
      </c>
      <c r="W77" s="24">
        <f t="shared" si="17"/>
        <v>2.2139643257815145E-2</v>
      </c>
      <c r="X77" s="24">
        <f t="shared" si="17"/>
        <v>2.1352839125974077E-2</v>
      </c>
      <c r="Y77" s="24">
        <f t="shared" si="17"/>
        <v>2.074852923123327E-2</v>
      </c>
      <c r="Z77" s="24">
        <f t="shared" si="17"/>
        <v>2.1007842411799871E-2</v>
      </c>
      <c r="AA77" s="24">
        <f t="shared" si="18"/>
        <v>2.274539109421192E-2</v>
      </c>
      <c r="AB77" s="24">
        <f>+NOA!Y50</f>
        <v>2.2931785195936083E-2</v>
      </c>
      <c r="AD77" s="24">
        <f t="shared" ref="AD77:AN92" si="21">+E77/E65-1</f>
        <v>0.37265408003511968</v>
      </c>
      <c r="AE77" s="24">
        <f t="shared" si="21"/>
        <v>0.36760970054596198</v>
      </c>
      <c r="AF77" s="24">
        <f t="shared" si="21"/>
        <v>0.36164254667745555</v>
      </c>
      <c r="AG77" s="24">
        <f t="shared" si="21"/>
        <v>0.35700898995784791</v>
      </c>
      <c r="AH77" s="24">
        <f t="shared" si="21"/>
        <v>0.35927340539290986</v>
      </c>
      <c r="AI77" s="24">
        <f t="shared" si="21"/>
        <v>0.35770622192329515</v>
      </c>
      <c r="AJ77" s="24">
        <f t="shared" si="21"/>
        <v>0.35813233660477195</v>
      </c>
      <c r="AK77" s="24">
        <f t="shared" si="21"/>
        <v>0.34906243972576312</v>
      </c>
      <c r="AL77" s="24">
        <f t="shared" si="21"/>
        <v>0.34294232462621488</v>
      </c>
      <c r="AM77" s="24">
        <f t="shared" si="21"/>
        <v>0.34782922028546093</v>
      </c>
      <c r="AN77" s="24">
        <f t="shared" si="21"/>
        <v>0.35889941173988138</v>
      </c>
      <c r="AO77" s="24">
        <f>+NOA!AV50</f>
        <v>0.36695112490302551</v>
      </c>
      <c r="AQ77" s="24">
        <f t="shared" si="11"/>
        <v>3.4687344686987753E-3</v>
      </c>
      <c r="AR77" s="24">
        <f t="shared" si="15"/>
        <v>2.4824859749658756E-2</v>
      </c>
      <c r="AT77" s="19">
        <f t="shared" si="8"/>
        <v>354.20733642578125</v>
      </c>
      <c r="AU77" s="19">
        <f t="shared" si="9"/>
        <v>351.01544189453125</v>
      </c>
      <c r="AV77" s="52">
        <f t="shared" si="12"/>
        <v>3.1918945312499947E-2</v>
      </c>
    </row>
    <row r="78" spans="4:48" x14ac:dyDescent="0.25">
      <c r="D78" s="37">
        <f>+NOA!A51</f>
        <v>44105</v>
      </c>
      <c r="E78" s="225">
        <f>'Salida Stata'!F48</f>
        <v>369.62295532226563</v>
      </c>
      <c r="F78" s="225">
        <f>'Salida Stata'!L48</f>
        <v>368.66189575195313</v>
      </c>
      <c r="G78" s="225">
        <f>'Salida Stata'!R48</f>
        <v>367.78298950195313</v>
      </c>
      <c r="H78" s="225">
        <f>'Salida Stata'!X48</f>
        <v>368.58175659179688</v>
      </c>
      <c r="I78" s="225">
        <f>'Salida Stata'!AD48</f>
        <v>367.95437622070313</v>
      </c>
      <c r="J78" s="225">
        <f>'Salida Stata'!AJ48</f>
        <v>367.1959228515625</v>
      </c>
      <c r="K78" s="225">
        <f>'Salida Stata'!AP48</f>
        <v>367.42068481445313</v>
      </c>
      <c r="L78" s="225">
        <f>'Salida Stata'!AV48</f>
        <v>365.66421508789063</v>
      </c>
      <c r="M78" s="225">
        <f>'Salida Stata'!BB48</f>
        <v>365.24603271484375</v>
      </c>
      <c r="N78" s="225">
        <f>'Salida Stata'!BH48</f>
        <v>364.06396484375</v>
      </c>
      <c r="O78" s="19" cm="1">
        <f t="array" ref="O78">+SUMPRODUCT($E$30:$N$30/100,$E78:$N78)/$D$14*100</f>
        <v>374.91330891823964</v>
      </c>
      <c r="Q78" s="24">
        <f t="shared" si="17"/>
        <v>4.3521455687619559E-2</v>
      </c>
      <c r="R78" s="24">
        <f t="shared" si="17"/>
        <v>4.2627425534768504E-2</v>
      </c>
      <c r="S78" s="24">
        <f t="shared" si="17"/>
        <v>4.1243442825847687E-2</v>
      </c>
      <c r="T78" s="24">
        <f t="shared" si="17"/>
        <v>4.0760917802918906E-2</v>
      </c>
      <c r="U78" s="24">
        <f t="shared" si="17"/>
        <v>3.9826471489206705E-2</v>
      </c>
      <c r="V78" s="24">
        <f t="shared" si="17"/>
        <v>3.9517969157469857E-2</v>
      </c>
      <c r="W78" s="24">
        <f t="shared" si="17"/>
        <v>3.9120605020983801E-2</v>
      </c>
      <c r="X78" s="24">
        <f t="shared" si="17"/>
        <v>3.824081903812715E-2</v>
      </c>
      <c r="Y78" s="24">
        <f t="shared" si="17"/>
        <v>3.7771941460362557E-2</v>
      </c>
      <c r="Z78" s="24">
        <f t="shared" si="17"/>
        <v>3.7173643640268761E-2</v>
      </c>
      <c r="AA78" s="24">
        <f t="shared" si="18"/>
        <v>4.0343475668354056E-2</v>
      </c>
      <c r="AB78" s="24">
        <f>+NOA!Y51</f>
        <v>4.0862656072644832E-2</v>
      </c>
      <c r="AD78" s="24">
        <f t="shared" si="21"/>
        <v>0.39612037812970802</v>
      </c>
      <c r="AE78" s="24">
        <f t="shared" si="21"/>
        <v>0.38964625331513503</v>
      </c>
      <c r="AF78" s="24">
        <f t="shared" si="21"/>
        <v>0.3811476274060468</v>
      </c>
      <c r="AG78" s="24">
        <f t="shared" si="21"/>
        <v>0.37618043175219262</v>
      </c>
      <c r="AH78" s="24">
        <f t="shared" si="21"/>
        <v>0.37609727375414415</v>
      </c>
      <c r="AI78" s="24">
        <f t="shared" si="21"/>
        <v>0.3731733145317595</v>
      </c>
      <c r="AJ78" s="24">
        <f t="shared" si="21"/>
        <v>0.37093149146307813</v>
      </c>
      <c r="AK78" s="24">
        <f t="shared" si="21"/>
        <v>0.36101950564969032</v>
      </c>
      <c r="AL78" s="24">
        <f t="shared" si="21"/>
        <v>0.35280987320751067</v>
      </c>
      <c r="AM78" s="24">
        <f t="shared" si="21"/>
        <v>0.35459662374145395</v>
      </c>
      <c r="AN78" s="24">
        <f t="shared" si="21"/>
        <v>0.37555387649717065</v>
      </c>
      <c r="AO78" s="24">
        <f>+NOA!AV51</f>
        <v>0.38310708898944212</v>
      </c>
      <c r="AQ78" s="24">
        <f t="shared" si="11"/>
        <v>6.3478120473507982E-3</v>
      </c>
      <c r="AR78" s="24">
        <f t="shared" si="15"/>
        <v>4.1523754388254064E-2</v>
      </c>
      <c r="AT78" s="19">
        <f t="shared" si="8"/>
        <v>369.62295532226563</v>
      </c>
      <c r="AU78" s="19">
        <f t="shared" si="9"/>
        <v>364.06396484375</v>
      </c>
      <c r="AV78" s="52">
        <f t="shared" si="12"/>
        <v>5.5589904785156463E-2</v>
      </c>
    </row>
    <row r="79" spans="4:48" x14ac:dyDescent="0.25">
      <c r="D79" s="37">
        <f>+NOA!A52</f>
        <v>44136</v>
      </c>
      <c r="E79" s="225">
        <f>'Salida Stata'!F49</f>
        <v>380.41265869140625</v>
      </c>
      <c r="F79" s="225">
        <f>'Salida Stata'!L49</f>
        <v>379.58755493164063</v>
      </c>
      <c r="G79" s="225">
        <f>'Salida Stata'!R49</f>
        <v>378.78472900390625</v>
      </c>
      <c r="H79" s="225">
        <f>'Salida Stata'!X49</f>
        <v>379.614990234375</v>
      </c>
      <c r="I79" s="225">
        <f>'Salida Stata'!AD49</f>
        <v>379.20361328125</v>
      </c>
      <c r="J79" s="225">
        <f>'Salida Stata'!AJ49</f>
        <v>378.59457397460938</v>
      </c>
      <c r="K79" s="225">
        <f>'Salida Stata'!AP49</f>
        <v>379.14419555664063</v>
      </c>
      <c r="L79" s="225">
        <f>'Salida Stata'!AV49</f>
        <v>377.3768310546875</v>
      </c>
      <c r="M79" s="225">
        <f>'Salida Stata'!BB49</f>
        <v>377.08441162109375</v>
      </c>
      <c r="N79" s="225">
        <f>'Salida Stata'!BH49</f>
        <v>376.37142944335938</v>
      </c>
      <c r="O79" s="19" cm="1">
        <f t="array" ref="O79">+SUMPRODUCT($E$30:$N$30/100,$E79:$N79)/$D$14*100</f>
        <v>386.46272711415327</v>
      </c>
      <c r="Q79" s="24">
        <f t="shared" si="17"/>
        <v>2.9191107353528256E-2</v>
      </c>
      <c r="R79" s="24">
        <f t="shared" si="17"/>
        <v>2.9635987080798287E-2</v>
      </c>
      <c r="S79" s="24">
        <f t="shared" si="17"/>
        <v>2.9913671420343624E-2</v>
      </c>
      <c r="T79" s="24">
        <f t="shared" si="17"/>
        <v>2.9934291226457521E-2</v>
      </c>
      <c r="U79" s="24">
        <f t="shared" si="17"/>
        <v>3.0572369259713517E-2</v>
      </c>
      <c r="V79" s="24">
        <f t="shared" si="17"/>
        <v>3.1042422896549349E-2</v>
      </c>
      <c r="W79" s="24">
        <f t="shared" si="17"/>
        <v>3.1907595915858344E-2</v>
      </c>
      <c r="X79" s="24">
        <f t="shared" si="17"/>
        <v>3.2031069717832983E-2</v>
      </c>
      <c r="Y79" s="24">
        <f t="shared" si="17"/>
        <v>3.2412067061362126E-2</v>
      </c>
      <c r="Z79" s="24">
        <f t="shared" si="17"/>
        <v>3.3805775325474796E-2</v>
      </c>
      <c r="AA79" s="24">
        <f t="shared" si="18"/>
        <v>3.0805570037611751E-2</v>
      </c>
      <c r="AB79" s="24">
        <f>+NOA!Y52</f>
        <v>3.1079607415485322E-2</v>
      </c>
      <c r="AD79" s="24">
        <f t="shared" si="21"/>
        <v>0.38464990479905836</v>
      </c>
      <c r="AE79" s="24">
        <f t="shared" si="21"/>
        <v>0.37800284988093735</v>
      </c>
      <c r="AF79" s="24">
        <f t="shared" si="21"/>
        <v>0.36962450472289143</v>
      </c>
      <c r="AG79" s="24">
        <f t="shared" si="21"/>
        <v>0.36382632846780227</v>
      </c>
      <c r="AH79" s="24">
        <f t="shared" si="21"/>
        <v>0.36384938779725884</v>
      </c>
      <c r="AI79" s="24">
        <f t="shared" si="21"/>
        <v>0.36204461272243527</v>
      </c>
      <c r="AJ79" s="24">
        <f t="shared" si="21"/>
        <v>0.36215732669844569</v>
      </c>
      <c r="AK79" s="24">
        <f t="shared" si="21"/>
        <v>0.35202526340740903</v>
      </c>
      <c r="AL79" s="24">
        <f t="shared" si="21"/>
        <v>0.34581562428046486</v>
      </c>
      <c r="AM79" s="24">
        <f t="shared" si="21"/>
        <v>0.34963839842555644</v>
      </c>
      <c r="AN79" s="24">
        <f t="shared" si="21"/>
        <v>0.36523056342585458</v>
      </c>
      <c r="AO79" s="24">
        <f>+NOA!AV52</f>
        <v>0.37327523602033419</v>
      </c>
      <c r="AQ79" s="24">
        <f t="shared" si="11"/>
        <v>-4.61466797194654E-3</v>
      </c>
      <c r="AR79" s="24">
        <f t="shared" si="15"/>
        <v>3.5011506373501922E-2</v>
      </c>
      <c r="AT79" s="19">
        <f t="shared" si="8"/>
        <v>380.41265869140625</v>
      </c>
      <c r="AU79" s="19">
        <f t="shared" si="9"/>
        <v>376.37142944335938</v>
      </c>
      <c r="AV79" s="52">
        <f t="shared" si="12"/>
        <v>4.0412292480468626E-2</v>
      </c>
    </row>
    <row r="80" spans="4:48" x14ac:dyDescent="0.25">
      <c r="D80" s="37">
        <f>+NOA!A53</f>
        <v>44166</v>
      </c>
      <c r="E80" s="225">
        <f>'Salida Stata'!F50</f>
        <v>398.2567138671875</v>
      </c>
      <c r="F80" s="225">
        <f>'Salida Stata'!L50</f>
        <v>396.97048950195313</v>
      </c>
      <c r="G80" s="225">
        <f>'Salida Stata'!R50</f>
        <v>395.69747924804688</v>
      </c>
      <c r="H80" s="225">
        <f>'Salida Stata'!X50</f>
        <v>396.417724609375</v>
      </c>
      <c r="I80" s="225">
        <f>'Salida Stata'!AD50</f>
        <v>395.728271484375</v>
      </c>
      <c r="J80" s="225">
        <f>'Salida Stata'!AJ50</f>
        <v>394.6298828125</v>
      </c>
      <c r="K80" s="225">
        <f>'Salida Stata'!AP50</f>
        <v>394.71109008789063</v>
      </c>
      <c r="L80" s="225">
        <f>'Salida Stata'!AV50</f>
        <v>392.55169677734375</v>
      </c>
      <c r="M80" s="225">
        <f>'Salida Stata'!BB50</f>
        <v>391.89727783203125</v>
      </c>
      <c r="N80" s="225">
        <f>'Salida Stata'!BH50</f>
        <v>390.8392333984375</v>
      </c>
      <c r="O80" s="19" cm="1">
        <f t="array" ref="O80">+SUMPRODUCT($E$30:$N$30/100,$E80:$N80)/$D$14*100</f>
        <v>403.13567726224483</v>
      </c>
      <c r="Q80" s="24">
        <f t="shared" si="17"/>
        <v>4.6907101454414235E-2</v>
      </c>
      <c r="R80" s="24">
        <f t="shared" si="17"/>
        <v>4.5794268922865422E-2</v>
      </c>
      <c r="S80" s="24">
        <f t="shared" si="17"/>
        <v>4.4650031928732403E-2</v>
      </c>
      <c r="T80" s="24">
        <f t="shared" si="17"/>
        <v>4.4262568147337866E-2</v>
      </c>
      <c r="U80" s="24">
        <f t="shared" si="17"/>
        <v>4.3577269900297422E-2</v>
      </c>
      <c r="V80" s="24">
        <f t="shared" si="17"/>
        <v>4.2354830048267011E-2</v>
      </c>
      <c r="W80" s="24">
        <f t="shared" si="17"/>
        <v>4.1057979295701541E-2</v>
      </c>
      <c r="X80" s="24">
        <f t="shared" si="17"/>
        <v>4.0211439796782766E-2</v>
      </c>
      <c r="Y80" s="24">
        <f t="shared" si="17"/>
        <v>3.9282626792384923E-2</v>
      </c>
      <c r="Z80" s="24">
        <f t="shared" si="17"/>
        <v>3.8440229048404495E-2</v>
      </c>
      <c r="AA80" s="24">
        <f t="shared" si="18"/>
        <v>4.3142453277691395E-2</v>
      </c>
      <c r="AB80" s="24">
        <f>+NOA!Y53</f>
        <v>4.309888947646745E-2</v>
      </c>
      <c r="AD80" s="24">
        <f t="shared" si="21"/>
        <v>0.39875900251592933</v>
      </c>
      <c r="AE80" s="24">
        <f t="shared" si="21"/>
        <v>0.38991018853110537</v>
      </c>
      <c r="AF80" s="24">
        <f t="shared" si="21"/>
        <v>0.37974360136690888</v>
      </c>
      <c r="AG80" s="24">
        <f t="shared" si="21"/>
        <v>0.37257828694097417</v>
      </c>
      <c r="AH80" s="24">
        <f t="shared" si="21"/>
        <v>0.37182284145548028</v>
      </c>
      <c r="AI80" s="24">
        <f t="shared" si="21"/>
        <v>0.36849410778134373</v>
      </c>
      <c r="AJ80" s="24">
        <f t="shared" si="21"/>
        <v>0.36612450066437252</v>
      </c>
      <c r="AK80" s="24">
        <f t="shared" si="21"/>
        <v>0.35481843957886583</v>
      </c>
      <c r="AL80" s="24">
        <f t="shared" si="21"/>
        <v>0.34640467094803351</v>
      </c>
      <c r="AM80" s="24">
        <f t="shared" si="21"/>
        <v>0.34895081766915315</v>
      </c>
      <c r="AN80" s="24">
        <f t="shared" si="21"/>
        <v>0.37262190177785004</v>
      </c>
      <c r="AO80" s="24">
        <f>+NOA!AV53</f>
        <v>0.38130252100840334</v>
      </c>
      <c r="AQ80" s="24">
        <f t="shared" si="11"/>
        <v>8.46687240600974E-3</v>
      </c>
      <c r="AR80" s="24">
        <f t="shared" si="15"/>
        <v>4.9808184846776182E-2</v>
      </c>
      <c r="AT80" s="19">
        <f t="shared" si="8"/>
        <v>398.2567138671875</v>
      </c>
      <c r="AU80" s="19">
        <f t="shared" si="9"/>
        <v>390.8392333984375</v>
      </c>
      <c r="AV80" s="52">
        <f t="shared" si="12"/>
        <v>7.4174804687499929E-2</v>
      </c>
    </row>
    <row r="81" spans="4:49" x14ac:dyDescent="0.25">
      <c r="D81" s="37">
        <f>+NOA!A54</f>
        <v>44197</v>
      </c>
      <c r="E81" s="225">
        <f>'Salida Stata'!F51</f>
        <v>420.33148193359375</v>
      </c>
      <c r="F81" s="225">
        <f>'Salida Stata'!L51</f>
        <v>419.32281494140625</v>
      </c>
      <c r="G81" s="225">
        <f>'Salida Stata'!R51</f>
        <v>418.18783569335938</v>
      </c>
      <c r="H81" s="225">
        <f>'Salida Stata'!X51</f>
        <v>419.25515747070313</v>
      </c>
      <c r="I81" s="225">
        <f>'Salida Stata'!AD51</f>
        <v>418.260498046875</v>
      </c>
      <c r="J81" s="225">
        <f>'Salida Stata'!AJ51</f>
        <v>417.08761596679688</v>
      </c>
      <c r="K81" s="225">
        <f>'Salida Stata'!AP51</f>
        <v>416.7869873046875</v>
      </c>
      <c r="L81" s="225">
        <f>'Salida Stata'!AV51</f>
        <v>415.04742431640625</v>
      </c>
      <c r="M81" s="225">
        <f>'Salida Stata'!BB51</f>
        <v>414.3402099609375</v>
      </c>
      <c r="N81" s="225">
        <f>'Salida Stata'!BH51</f>
        <v>412.74612426757813</v>
      </c>
      <c r="O81" s="19" cm="1">
        <f t="array" ref="O81">+SUMPRODUCT($E$30:$N$30/100,$E81:$N81)/$D$14*100</f>
        <v>425.95486921101264</v>
      </c>
      <c r="Q81" s="24">
        <f t="shared" si="17"/>
        <v>5.5428489458605457E-2</v>
      </c>
      <c r="R81" s="24">
        <f t="shared" si="17"/>
        <v>5.6307272279853215E-2</v>
      </c>
      <c r="S81" s="24">
        <f t="shared" si="17"/>
        <v>5.6837249729392969E-2</v>
      </c>
      <c r="T81" s="24">
        <f t="shared" si="17"/>
        <v>5.7609515023153479E-2</v>
      </c>
      <c r="U81" s="24">
        <f t="shared" si="17"/>
        <v>5.6938632354928131E-2</v>
      </c>
      <c r="V81" s="24">
        <f t="shared" si="17"/>
        <v>5.6908344077347017E-2</v>
      </c>
      <c r="W81" s="24">
        <f t="shared" si="17"/>
        <v>5.5929255020124247E-2</v>
      </c>
      <c r="X81" s="24">
        <f t="shared" si="17"/>
        <v>5.7306407598645803E-2</v>
      </c>
      <c r="Y81" s="24">
        <f t="shared" si="17"/>
        <v>5.726738458878855E-2</v>
      </c>
      <c r="Z81" s="24">
        <f t="shared" si="17"/>
        <v>5.6050900209416499E-2</v>
      </c>
      <c r="AA81" s="24">
        <f t="shared" si="18"/>
        <v>5.6604248236564958E-2</v>
      </c>
      <c r="AB81" s="24">
        <f>+NOA!Y54</f>
        <v>5.5006337135614647E-2</v>
      </c>
      <c r="AD81" s="24">
        <f t="shared" si="21"/>
        <v>0.43526459932929251</v>
      </c>
      <c r="AE81" s="24">
        <f t="shared" si="21"/>
        <v>0.42900540781821705</v>
      </c>
      <c r="AF81" s="24">
        <f t="shared" si="21"/>
        <v>0.42077737684977023</v>
      </c>
      <c r="AG81" s="24">
        <f t="shared" si="21"/>
        <v>0.41596722842292189</v>
      </c>
      <c r="AH81" s="24">
        <f t="shared" si="21"/>
        <v>0.41591102842698446</v>
      </c>
      <c r="AI81" s="24">
        <f t="shared" si="21"/>
        <v>0.41379021770118829</v>
      </c>
      <c r="AJ81" s="24">
        <f t="shared" si="21"/>
        <v>0.41272573596640982</v>
      </c>
      <c r="AK81" s="24">
        <f t="shared" si="21"/>
        <v>0.40352575077311048</v>
      </c>
      <c r="AL81" s="24">
        <f t="shared" si="21"/>
        <v>0.39595914086375283</v>
      </c>
      <c r="AM81" s="24">
        <f t="shared" si="21"/>
        <v>0.39886401799334603</v>
      </c>
      <c r="AN81" s="24">
        <f t="shared" si="21"/>
        <v>0.4163069954455918</v>
      </c>
      <c r="AO81" s="24">
        <f>+NOA!AV54</f>
        <v>0.42290598290598291</v>
      </c>
      <c r="AQ81" s="24">
        <f t="shared" si="11"/>
        <v>-6.2241075081104213E-4</v>
      </c>
      <c r="AR81" s="24">
        <f t="shared" si="15"/>
        <v>3.640058133594648E-2</v>
      </c>
      <c r="AT81" s="19">
        <f t="shared" si="8"/>
        <v>420.33148193359375</v>
      </c>
      <c r="AU81" s="19">
        <f t="shared" si="9"/>
        <v>412.74612426757813</v>
      </c>
      <c r="AV81" s="52">
        <f t="shared" si="12"/>
        <v>7.5853576660156463E-2</v>
      </c>
    </row>
    <row r="82" spans="4:49" x14ac:dyDescent="0.25">
      <c r="D82" s="37">
        <f>+NOA!A55</f>
        <v>44228</v>
      </c>
      <c r="E82" s="225">
        <f>'Salida Stata'!F52</f>
        <v>434.54641723632813</v>
      </c>
      <c r="F82" s="225">
        <f>'Salida Stata'!L52</f>
        <v>433.36917114257813</v>
      </c>
      <c r="G82" s="225">
        <f>'Salida Stata'!R52</f>
        <v>432.12503051757813</v>
      </c>
      <c r="H82" s="225">
        <f>'Salida Stata'!X52</f>
        <v>433.22283935546875</v>
      </c>
      <c r="I82" s="225">
        <f>'Salida Stata'!AD52</f>
        <v>432.0411376953125</v>
      </c>
      <c r="J82" s="225">
        <f>'Salida Stata'!AJ52</f>
        <v>430.68997192382813</v>
      </c>
      <c r="K82" s="225">
        <f>'Salida Stata'!AP52</f>
        <v>430.373779296875</v>
      </c>
      <c r="L82" s="225">
        <f>'Salida Stata'!AV52</f>
        <v>428.59286499023438</v>
      </c>
      <c r="M82" s="225">
        <f>'Salida Stata'!BB52</f>
        <v>428.083251953125</v>
      </c>
      <c r="N82" s="225">
        <f>'Salida Stata'!BH52</f>
        <v>426.36526489257813</v>
      </c>
      <c r="O82" s="19" cm="1">
        <f t="array" ref="O82">+SUMPRODUCT($E$30:$N$30/100,$E82:$N82)/$D$14*100</f>
        <v>440.0715640644371</v>
      </c>
      <c r="Q82" s="24">
        <f t="shared" si="17"/>
        <v>3.3818393134255276E-2</v>
      </c>
      <c r="R82" s="24">
        <f t="shared" si="17"/>
        <v>3.3497715127030814E-2</v>
      </c>
      <c r="S82" s="24">
        <f t="shared" si="17"/>
        <v>3.3327595005509414E-2</v>
      </c>
      <c r="T82" s="24">
        <f t="shared" si="17"/>
        <v>3.3315468243802604E-2</v>
      </c>
      <c r="U82" s="24">
        <f t="shared" si="17"/>
        <v>3.2947504516415149E-2</v>
      </c>
      <c r="V82" s="24">
        <f t="shared" si="17"/>
        <v>3.2612706386645929E-2</v>
      </c>
      <c r="W82" s="24">
        <f t="shared" si="17"/>
        <v>3.2598887215869343E-2</v>
      </c>
      <c r="X82" s="24">
        <f t="shared" si="17"/>
        <v>3.2635886600519859E-2</v>
      </c>
      <c r="Y82" s="24">
        <f t="shared" si="17"/>
        <v>3.3168496954430582E-2</v>
      </c>
      <c r="Z82" s="24">
        <f t="shared" si="17"/>
        <v>3.2996410685060429E-2</v>
      </c>
      <c r="AA82" s="24">
        <f t="shared" si="18"/>
        <v>3.314129236172958E-2</v>
      </c>
      <c r="AB82" s="24">
        <f>+NOA!Y55</f>
        <v>3.2916866890917884E-2</v>
      </c>
      <c r="AD82" s="24">
        <f t="shared" si="21"/>
        <v>0.45338501163282285</v>
      </c>
      <c r="AE82" s="24">
        <f t="shared" si="21"/>
        <v>0.44840932566227831</v>
      </c>
      <c r="AF82" s="24">
        <f t="shared" si="21"/>
        <v>0.44138229394588557</v>
      </c>
      <c r="AG82" s="24">
        <f t="shared" si="21"/>
        <v>0.43748444379097395</v>
      </c>
      <c r="AH82" s="24">
        <f t="shared" si="21"/>
        <v>0.43755475063664839</v>
      </c>
      <c r="AI82" s="24">
        <f t="shared" si="21"/>
        <v>0.4360419764658765</v>
      </c>
      <c r="AJ82" s="24">
        <f t="shared" si="21"/>
        <v>0.43565954321707934</v>
      </c>
      <c r="AK82" s="24">
        <f t="shared" si="21"/>
        <v>0.42833586896859432</v>
      </c>
      <c r="AL82" s="24">
        <f t="shared" si="21"/>
        <v>0.42235621204348894</v>
      </c>
      <c r="AM82" s="24">
        <f t="shared" si="21"/>
        <v>0.42575075945409102</v>
      </c>
      <c r="AN82" s="24">
        <f t="shared" si="21"/>
        <v>0.43829779152214243</v>
      </c>
      <c r="AO82" s="24">
        <f>+NOA!AV55</f>
        <v>0.44310171198388715</v>
      </c>
      <c r="AQ82" s="24">
        <f t="shared" si="11"/>
        <v>8.2198244919484686E-4</v>
      </c>
      <c r="AR82" s="24">
        <f t="shared" si="15"/>
        <v>2.7634252178731833E-2</v>
      </c>
      <c r="AS82" s="35">
        <f t="shared" ref="AS82:AT101" si="22">+D82</f>
        <v>44228</v>
      </c>
      <c r="AT82" s="19">
        <f t="shared" si="8"/>
        <v>434.54641723632813</v>
      </c>
      <c r="AU82" s="19">
        <f t="shared" si="9"/>
        <v>426.36526489257813</v>
      </c>
      <c r="AV82" s="52">
        <f t="shared" si="12"/>
        <v>8.1811523437500533E-2</v>
      </c>
      <c r="AW82" s="52">
        <f>+($AT82/$AT$82)-($AU82/$AU$82)</f>
        <v>0</v>
      </c>
    </row>
    <row r="83" spans="4:49" x14ac:dyDescent="0.25">
      <c r="D83" s="37">
        <f>+NOA!A56</f>
        <v>44256</v>
      </c>
      <c r="E83" s="225">
        <f>'Salida Stata'!F53</f>
        <v>451.62728881835938</v>
      </c>
      <c r="F83" s="225">
        <f>'Salida Stata'!L53</f>
        <v>450.61495971679688</v>
      </c>
      <c r="G83" s="225">
        <f>'Salida Stata'!R53</f>
        <v>449.42776489257813</v>
      </c>
      <c r="H83" s="225">
        <f>'Salida Stata'!X53</f>
        <v>450.93057250976563</v>
      </c>
      <c r="I83" s="225">
        <f>'Salida Stata'!AD53</f>
        <v>450.3267822265625</v>
      </c>
      <c r="J83" s="225">
        <f>'Salida Stata'!AJ53</f>
        <v>448.9473876953125</v>
      </c>
      <c r="K83" s="225">
        <f>'Salida Stata'!AP53</f>
        <v>448.73770141601563</v>
      </c>
      <c r="L83" s="225">
        <f>'Salida Stata'!AV53</f>
        <v>447.30120849609375</v>
      </c>
      <c r="M83" s="225">
        <f>'Salida Stata'!BB53</f>
        <v>446.2559814453125</v>
      </c>
      <c r="N83" s="225">
        <f>'Salida Stata'!BH53</f>
        <v>444.51889038085938</v>
      </c>
      <c r="O83" s="19" cm="1">
        <f t="array" ref="O83">+SUMPRODUCT($E$30:$N$30/100,$E83:$N83)/$D$14*100</f>
        <v>458.26719060943833</v>
      </c>
      <c r="Q83" s="24">
        <f t="shared" si="17"/>
        <v>3.9307357981832824E-2</v>
      </c>
      <c r="R83" s="24">
        <f t="shared" si="17"/>
        <v>3.9794682507641843E-2</v>
      </c>
      <c r="S83" s="24">
        <f t="shared" si="17"/>
        <v>4.0041037091222531E-2</v>
      </c>
      <c r="T83" s="24">
        <f t="shared" si="17"/>
        <v>4.0874421996406562E-2</v>
      </c>
      <c r="U83" s="24">
        <f t="shared" si="17"/>
        <v>4.2323850522182349E-2</v>
      </c>
      <c r="V83" s="24">
        <f t="shared" ref="V83:AA122" si="23">+J83/J82-1</f>
        <v>4.2391086307236758E-2</v>
      </c>
      <c r="W83" s="24">
        <f t="shared" si="23"/>
        <v>4.2669704806697961E-2</v>
      </c>
      <c r="X83" s="24">
        <f t="shared" si="23"/>
        <v>4.3650618183495915E-2</v>
      </c>
      <c r="Y83" s="24">
        <f t="shared" si="23"/>
        <v>4.2451390960227098E-2</v>
      </c>
      <c r="Z83" s="24">
        <f t="shared" si="23"/>
        <v>4.2577637024102E-2</v>
      </c>
      <c r="AA83" s="24">
        <f t="shared" si="18"/>
        <v>4.1346971790108489E-2</v>
      </c>
      <c r="AB83" s="24">
        <f>+NOA!Y56</f>
        <v>4.1870202372644716E-2</v>
      </c>
      <c r="AD83" s="24">
        <f t="shared" si="21"/>
        <v>0.45349394300710499</v>
      </c>
      <c r="AE83" s="24">
        <f t="shared" si="21"/>
        <v>0.4508502198370905</v>
      </c>
      <c r="AF83" s="24">
        <f t="shared" si="21"/>
        <v>0.44551684456151963</v>
      </c>
      <c r="AG83" s="24">
        <f t="shared" si="21"/>
        <v>0.4434294675795043</v>
      </c>
      <c r="AH83" s="24">
        <f t="shared" si="21"/>
        <v>0.44529421887523069</v>
      </c>
      <c r="AI83" s="24">
        <f t="shared" si="21"/>
        <v>0.44385727206120862</v>
      </c>
      <c r="AJ83" s="24">
        <f t="shared" si="21"/>
        <v>0.44422403183841919</v>
      </c>
      <c r="AK83" s="24">
        <f t="shared" si="21"/>
        <v>0.440624947170148</v>
      </c>
      <c r="AL83" s="24">
        <f t="shared" si="21"/>
        <v>0.43584942769440804</v>
      </c>
      <c r="AM83" s="24">
        <f t="shared" si="21"/>
        <v>0.44084601014804625</v>
      </c>
      <c r="AN83" s="24">
        <f t="shared" si="21"/>
        <v>0.44521284385530779</v>
      </c>
      <c r="AO83" s="24">
        <f>+NOA!AV56</f>
        <v>0.4485769728331177</v>
      </c>
      <c r="AQ83" s="24">
        <f t="shared" si="11"/>
        <v>-3.2702790422691752E-3</v>
      </c>
      <c r="AR83" s="24">
        <f t="shared" si="15"/>
        <v>1.2647932859058741E-2</v>
      </c>
      <c r="AS83" s="35">
        <f t="shared" si="22"/>
        <v>44256</v>
      </c>
      <c r="AT83" s="19">
        <f t="shared" si="8"/>
        <v>451.62728881835938</v>
      </c>
      <c r="AU83" s="19">
        <f t="shared" si="9"/>
        <v>444.51889038085938</v>
      </c>
      <c r="AV83" s="52">
        <f t="shared" si="12"/>
        <v>7.1083984374999964E-2</v>
      </c>
      <c r="AW83" s="52">
        <f t="shared" ref="AW83:AW145" si="24">+($AT83/$AT$82)-($AU83/$AU$82)</f>
        <v>-3.2702790422691752E-3</v>
      </c>
    </row>
    <row r="84" spans="4:49" x14ac:dyDescent="0.25">
      <c r="D84" s="37">
        <f>+NOA!A57</f>
        <v>44287</v>
      </c>
      <c r="E84" s="225">
        <f>'Salida Stata'!F54</f>
        <v>469.81112670898438</v>
      </c>
      <c r="F84" s="225">
        <f>'Salida Stata'!L54</f>
        <v>468.91854858398438</v>
      </c>
      <c r="G84" s="225">
        <f>'Salida Stata'!R54</f>
        <v>467.5794677734375</v>
      </c>
      <c r="H84" s="225">
        <f>'Salida Stata'!X54</f>
        <v>469.20901489257813</v>
      </c>
      <c r="I84" s="225">
        <f>'Salida Stata'!AD54</f>
        <v>468.48211669921875</v>
      </c>
      <c r="J84" s="225">
        <f>'Salida Stata'!AJ54</f>
        <v>466.98681640625</v>
      </c>
      <c r="K84" s="225">
        <f>'Salida Stata'!AP54</f>
        <v>466.63363647460938</v>
      </c>
      <c r="L84" s="225">
        <f>'Salida Stata'!AV54</f>
        <v>465.39031982421875</v>
      </c>
      <c r="M84" s="225">
        <f>'Salida Stata'!BB54</f>
        <v>464.31854248046875</v>
      </c>
      <c r="N84" s="225">
        <f>'Salida Stata'!BH54</f>
        <v>462.526611328125</v>
      </c>
      <c r="O84" s="19" cm="1">
        <f t="array" ref="O84">+SUMPRODUCT($E$30:$N$30/100,$E84:$N84)/$D$14*100</f>
        <v>476.76301546500895</v>
      </c>
      <c r="Q84" s="24">
        <f t="shared" ref="Q84:Z121" si="25">+E84/E83-1</f>
        <v>4.0262929944293813E-2</v>
      </c>
      <c r="R84" s="24">
        <f t="shared" si="25"/>
        <v>4.0619132748479947E-2</v>
      </c>
      <c r="S84" s="24">
        <f t="shared" si="25"/>
        <v>4.0388476856114908E-2</v>
      </c>
      <c r="T84" s="24">
        <f t="shared" si="25"/>
        <v>4.0534937077074451E-2</v>
      </c>
      <c r="U84" s="24">
        <f t="shared" si="25"/>
        <v>4.031591099887577E-2</v>
      </c>
      <c r="V84" s="24">
        <f t="shared" si="23"/>
        <v>4.0181609706080534E-2</v>
      </c>
      <c r="W84" s="24">
        <f t="shared" si="23"/>
        <v>3.988061400261711E-2</v>
      </c>
      <c r="X84" s="24">
        <f t="shared" si="23"/>
        <v>4.0440559928160758E-2</v>
      </c>
      <c r="Y84" s="24">
        <f t="shared" si="23"/>
        <v>4.0475784720366281E-2</v>
      </c>
      <c r="Z84" s="24">
        <f t="shared" si="23"/>
        <v>4.0510586472122245E-2</v>
      </c>
      <c r="AA84" s="24">
        <f t="shared" si="18"/>
        <v>4.0360351416328655E-2</v>
      </c>
      <c r="AB84" s="24">
        <f>+NOA!Y57</f>
        <v>3.99642777405671E-2</v>
      </c>
      <c r="AD84" s="24">
        <f t="shared" si="21"/>
        <v>0.46839685400713282</v>
      </c>
      <c r="AE84" s="24">
        <f t="shared" si="21"/>
        <v>0.46835246713520462</v>
      </c>
      <c r="AF84" s="24">
        <f t="shared" si="21"/>
        <v>0.46441891650362588</v>
      </c>
      <c r="AG84" s="24">
        <f t="shared" si="21"/>
        <v>0.46354975979761859</v>
      </c>
      <c r="AH84" s="24">
        <f t="shared" si="21"/>
        <v>0.46597410713288134</v>
      </c>
      <c r="AI84" s="24">
        <f t="shared" si="21"/>
        <v>0.46577294971041305</v>
      </c>
      <c r="AJ84" s="24">
        <f t="shared" si="21"/>
        <v>0.46696861204582274</v>
      </c>
      <c r="AK84" s="24">
        <f t="shared" si="21"/>
        <v>0.46571020421932885</v>
      </c>
      <c r="AL84" s="24">
        <f t="shared" si="21"/>
        <v>0.46207953341962105</v>
      </c>
      <c r="AM84" s="24">
        <f t="shared" si="21"/>
        <v>0.46793214032613006</v>
      </c>
      <c r="AN84" s="24">
        <f t="shared" si="21"/>
        <v>0.46605778373066875</v>
      </c>
      <c r="AO84" s="24">
        <f>+NOA!AV57</f>
        <v>0.46847414880201765</v>
      </c>
      <c r="AQ84" s="24">
        <f t="shared" si="11"/>
        <v>-2.4765652782843262E-4</v>
      </c>
      <c r="AR84" s="24">
        <f t="shared" si="15"/>
        <v>4.6471368100275967E-4</v>
      </c>
      <c r="AS84" s="35">
        <f t="shared" si="22"/>
        <v>44287</v>
      </c>
      <c r="AT84" s="19">
        <f t="shared" si="8"/>
        <v>469.81112670898438</v>
      </c>
      <c r="AU84" s="19">
        <f t="shared" si="9"/>
        <v>462.526611328125</v>
      </c>
      <c r="AV84" s="52">
        <f t="shared" si="12"/>
        <v>7.2845153808593466E-2</v>
      </c>
      <c r="AW84" s="52">
        <f t="shared" si="24"/>
        <v>-3.660151215822971E-3</v>
      </c>
    </row>
    <row r="85" spans="4:49" x14ac:dyDescent="0.25">
      <c r="D85" s="37">
        <f>+NOA!A58</f>
        <v>44317</v>
      </c>
      <c r="E85" s="225">
        <f>'Salida Stata'!F55</f>
        <v>484.94854736328125</v>
      </c>
      <c r="F85" s="225">
        <f>'Salida Stata'!L55</f>
        <v>484.22332763671875</v>
      </c>
      <c r="G85" s="225">
        <f>'Salida Stata'!R55</f>
        <v>482.9522705078125</v>
      </c>
      <c r="H85" s="225">
        <f>'Salida Stata'!X55</f>
        <v>484.94570922851563</v>
      </c>
      <c r="I85" s="225">
        <f>'Salida Stata'!AD55</f>
        <v>484.20556640625</v>
      </c>
      <c r="J85" s="225">
        <f>'Salida Stata'!AJ55</f>
        <v>482.51235961914063</v>
      </c>
      <c r="K85" s="225">
        <f>'Salida Stata'!AP55</f>
        <v>482.05313110351563</v>
      </c>
      <c r="L85" s="225">
        <f>'Salida Stata'!AV55</f>
        <v>481.1263427734375</v>
      </c>
      <c r="M85" s="225">
        <f>'Salida Stata'!BB55</f>
        <v>480.09658813476563</v>
      </c>
      <c r="N85" s="225">
        <f>'Salida Stata'!BH55</f>
        <v>478.22906494140625</v>
      </c>
      <c r="O85" s="19" cm="1">
        <f t="array" ref="O85">+SUMPRODUCT($E$30:$N$30/100,$E85:$N85)/$D$14*100</f>
        <v>492.5828526265297</v>
      </c>
      <c r="Q85" s="24">
        <f t="shared" si="25"/>
        <v>3.2220225945549963E-2</v>
      </c>
      <c r="R85" s="24">
        <f t="shared" si="25"/>
        <v>3.2638459491421079E-2</v>
      </c>
      <c r="S85" s="24">
        <f t="shared" si="25"/>
        <v>3.2877411849537852E-2</v>
      </c>
      <c r="T85" s="24">
        <f t="shared" si="25"/>
        <v>3.3538772351891621E-2</v>
      </c>
      <c r="U85" s="24">
        <f t="shared" si="25"/>
        <v>3.356253984210511E-2</v>
      </c>
      <c r="V85" s="24">
        <f t="shared" si="23"/>
        <v>3.3246213099481503E-2</v>
      </c>
      <c r="W85" s="24">
        <f t="shared" si="23"/>
        <v>3.3044113033513067E-2</v>
      </c>
      <c r="X85" s="24">
        <f t="shared" si="23"/>
        <v>3.3812527418194627E-2</v>
      </c>
      <c r="Y85" s="24">
        <f t="shared" si="23"/>
        <v>3.3981080251518359E-2</v>
      </c>
      <c r="Z85" s="24">
        <f t="shared" si="23"/>
        <v>3.3949297680823998E-2</v>
      </c>
      <c r="AA85" s="24">
        <f t="shared" si="18"/>
        <v>3.3181762528477377E-2</v>
      </c>
      <c r="AB85" s="24">
        <f>+NOA!Y58</f>
        <v>3.2417346500643873E-2</v>
      </c>
      <c r="AD85" s="24">
        <f t="shared" si="21"/>
        <v>0.49293007508151754</v>
      </c>
      <c r="AE85" s="24">
        <f t="shared" si="21"/>
        <v>0.49302452020199405</v>
      </c>
      <c r="AF85" s="24">
        <f t="shared" si="21"/>
        <v>0.48962404109814051</v>
      </c>
      <c r="AG85" s="24">
        <f t="shared" si="21"/>
        <v>0.4903550893381099</v>
      </c>
      <c r="AH85" s="24">
        <f t="shared" si="21"/>
        <v>0.49204104247711311</v>
      </c>
      <c r="AI85" s="24">
        <f t="shared" si="21"/>
        <v>0.49053221007547698</v>
      </c>
      <c r="AJ85" s="24">
        <f t="shared" si="21"/>
        <v>0.49025142511466102</v>
      </c>
      <c r="AK85" s="24">
        <f t="shared" si="21"/>
        <v>0.49088539437961898</v>
      </c>
      <c r="AL85" s="24">
        <f t="shared" si="21"/>
        <v>0.48757811489404523</v>
      </c>
      <c r="AM85" s="24">
        <f t="shared" si="21"/>
        <v>0.49122391316180836</v>
      </c>
      <c r="AN85" s="24">
        <f t="shared" si="21"/>
        <v>0.49098508504874561</v>
      </c>
      <c r="AO85" s="24">
        <f>+NOA!AV58</f>
        <v>0.49116279069767432</v>
      </c>
      <c r="AQ85" s="24">
        <f t="shared" si="11"/>
        <v>-1.7290717352740348E-3</v>
      </c>
      <c r="AR85" s="24">
        <f t="shared" si="15"/>
        <v>1.7061619197091815E-3</v>
      </c>
      <c r="AS85" s="35">
        <f t="shared" si="22"/>
        <v>44317</v>
      </c>
      <c r="AT85" s="19">
        <f t="shared" si="8"/>
        <v>484.94854736328125</v>
      </c>
      <c r="AU85" s="19">
        <f t="shared" si="9"/>
        <v>478.22906494140625</v>
      </c>
      <c r="AV85" s="52">
        <f t="shared" si="12"/>
        <v>6.7194824218749893E-2</v>
      </c>
      <c r="AW85" s="52">
        <f t="shared" si="24"/>
        <v>-5.6538017298648491E-3</v>
      </c>
    </row>
    <row r="86" spans="4:49" x14ac:dyDescent="0.25">
      <c r="D86" s="37">
        <f>+NOA!A59</f>
        <v>44348</v>
      </c>
      <c r="E86" s="225">
        <f>'Salida Stata'!F56</f>
        <v>501.00390625</v>
      </c>
      <c r="F86" s="225">
        <f>'Salida Stata'!L56</f>
        <v>500.29840087890625</v>
      </c>
      <c r="G86" s="225">
        <f>'Salida Stata'!R56</f>
        <v>499.05270385742188</v>
      </c>
      <c r="H86" s="225">
        <f>'Salida Stata'!X56</f>
        <v>501.13568115234375</v>
      </c>
      <c r="I86" s="225">
        <f>'Salida Stata'!AD56</f>
        <v>500.25625610351563</v>
      </c>
      <c r="J86" s="225">
        <f>'Salida Stata'!AJ56</f>
        <v>498.583740234375</v>
      </c>
      <c r="K86" s="225">
        <f>'Salida Stata'!AP56</f>
        <v>497.92922973632813</v>
      </c>
      <c r="L86" s="225">
        <f>'Salida Stata'!AV56</f>
        <v>497.09912109375</v>
      </c>
      <c r="M86" s="225">
        <f>'Salida Stata'!BB56</f>
        <v>496.01708984375</v>
      </c>
      <c r="N86" s="225">
        <f>'Salida Stata'!BH56</f>
        <v>493.88803100585938</v>
      </c>
      <c r="O86" s="19" cm="1">
        <f t="array" ref="O86">+SUMPRODUCT($E$30:$N$30/100,$E86:$N86)/$D$14*100</f>
        <v>508.91994812808059</v>
      </c>
      <c r="Q86" s="24">
        <f t="shared" si="25"/>
        <v>3.3107345045187753E-2</v>
      </c>
      <c r="R86" s="24">
        <f t="shared" si="25"/>
        <v>3.3197643163213275E-2</v>
      </c>
      <c r="S86" s="24">
        <f t="shared" si="25"/>
        <v>3.333752491251385E-2</v>
      </c>
      <c r="T86" s="24">
        <f t="shared" si="25"/>
        <v>3.3385122531724765E-2</v>
      </c>
      <c r="U86" s="24">
        <f t="shared" si="25"/>
        <v>3.3148503055000056E-2</v>
      </c>
      <c r="V86" s="24">
        <f t="shared" si="23"/>
        <v>3.3307707657312502E-2</v>
      </c>
      <c r="W86" s="24">
        <f t="shared" si="23"/>
        <v>3.2934333600258769E-2</v>
      </c>
      <c r="X86" s="24">
        <f t="shared" si="23"/>
        <v>3.3198719131107834E-2</v>
      </c>
      <c r="Y86" s="24">
        <f t="shared" si="23"/>
        <v>3.3161039054323327E-2</v>
      </c>
      <c r="Z86" s="24">
        <f t="shared" si="23"/>
        <v>3.2743651970152943E-2</v>
      </c>
      <c r="AA86" s="24">
        <f t="shared" si="18"/>
        <v>3.3166188011699793E-2</v>
      </c>
      <c r="AB86" s="24">
        <f>+NOA!Y59</f>
        <v>3.2855063422749131E-2</v>
      </c>
      <c r="AD86" s="24">
        <f t="shared" si="21"/>
        <v>0.51154580822130713</v>
      </c>
      <c r="AE86" s="24">
        <f t="shared" si="21"/>
        <v>0.51172181212475598</v>
      </c>
      <c r="AF86" s="24">
        <f t="shared" si="21"/>
        <v>0.50892967869950301</v>
      </c>
      <c r="AG86" s="24">
        <f t="shared" si="21"/>
        <v>0.5108048139404775</v>
      </c>
      <c r="AH86" s="24">
        <f t="shared" si="21"/>
        <v>0.51080454384291563</v>
      </c>
      <c r="AI86" s="24">
        <f t="shared" si="21"/>
        <v>0.5080075093966685</v>
      </c>
      <c r="AJ86" s="24">
        <f t="shared" si="21"/>
        <v>0.50597548335051656</v>
      </c>
      <c r="AK86" s="24">
        <f t="shared" si="21"/>
        <v>0.50776200659940884</v>
      </c>
      <c r="AL86" s="24">
        <f t="shared" si="21"/>
        <v>0.50556931839486841</v>
      </c>
      <c r="AM86" s="24">
        <f t="shared" si="21"/>
        <v>0.5061937040695661</v>
      </c>
      <c r="AN86" s="24">
        <f t="shared" si="21"/>
        <v>0.5090378985702928</v>
      </c>
      <c r="AO86" s="24">
        <f>+NOA!AV59</f>
        <v>0.50697815533980561</v>
      </c>
      <c r="AQ86" s="24">
        <f t="shared" si="11"/>
        <v>3.6369307503480997E-4</v>
      </c>
      <c r="AR86" s="24">
        <f t="shared" si="15"/>
        <v>5.3521041517410328E-3</v>
      </c>
      <c r="AS86" s="35">
        <f t="shared" si="22"/>
        <v>44348</v>
      </c>
      <c r="AT86" s="19">
        <f t="shared" si="8"/>
        <v>501.00390625</v>
      </c>
      <c r="AU86" s="19">
        <f t="shared" si="9"/>
        <v>493.88803100585938</v>
      </c>
      <c r="AV86" s="52">
        <f t="shared" si="12"/>
        <v>7.1158752441405682E-2</v>
      </c>
      <c r="AW86" s="52">
        <f t="shared" si="24"/>
        <v>-5.4330507718336474E-3</v>
      </c>
    </row>
    <row r="87" spans="4:49" x14ac:dyDescent="0.25">
      <c r="D87" s="37">
        <f>+NOA!A60</f>
        <v>44378</v>
      </c>
      <c r="E87" s="225">
        <f>'Salida Stata'!F57</f>
        <v>514.6533203125</v>
      </c>
      <c r="F87" s="225">
        <f>'Salida Stata'!L57</f>
        <v>513.92657470703125</v>
      </c>
      <c r="G87" s="225">
        <f>'Salida Stata'!R57</f>
        <v>512.85882568359375</v>
      </c>
      <c r="H87" s="225">
        <f>'Salida Stata'!X57</f>
        <v>515.03668212890625</v>
      </c>
      <c r="I87" s="225">
        <f>'Salida Stata'!AD57</f>
        <v>514.249267578125</v>
      </c>
      <c r="J87" s="225">
        <f>'Salida Stata'!AJ57</f>
        <v>512.48773193359375</v>
      </c>
      <c r="K87" s="225">
        <f>'Salida Stata'!AP57</f>
        <v>511.69525146484375</v>
      </c>
      <c r="L87" s="225">
        <f>'Salida Stata'!AV57</f>
        <v>510.98202514648438</v>
      </c>
      <c r="M87" s="225">
        <f>'Salida Stata'!BB57</f>
        <v>509.791259765625</v>
      </c>
      <c r="N87" s="225">
        <f>'Salida Stata'!BH57</f>
        <v>507.68270874023438</v>
      </c>
      <c r="O87" s="19" cm="1">
        <f t="array" ref="O87">+SUMPRODUCT($E$30:$N$30/100,$E87:$N87)/$D$14*100</f>
        <v>522.99737957403659</v>
      </c>
      <c r="Q87" s="24">
        <f t="shared" si="25"/>
        <v>2.7244127026205156E-2</v>
      </c>
      <c r="R87" s="24">
        <f t="shared" si="25"/>
        <v>2.7240090722224108E-2</v>
      </c>
      <c r="S87" s="24">
        <f t="shared" si="25"/>
        <v>2.7664656897874007E-2</v>
      </c>
      <c r="T87" s="24">
        <f t="shared" si="25"/>
        <v>2.773899664178292E-2</v>
      </c>
      <c r="U87" s="24">
        <f t="shared" si="25"/>
        <v>2.7971687118119481E-2</v>
      </c>
      <c r="V87" s="24">
        <f t="shared" si="23"/>
        <v>2.7886973796383163E-2</v>
      </c>
      <c r="W87" s="24">
        <f t="shared" si="23"/>
        <v>2.7646542734205859E-2</v>
      </c>
      <c r="X87" s="24">
        <f t="shared" si="23"/>
        <v>2.7927838661609972E-2</v>
      </c>
      <c r="Y87" s="24">
        <f t="shared" si="23"/>
        <v>2.7769547065835898E-2</v>
      </c>
      <c r="Z87" s="24">
        <f t="shared" si="23"/>
        <v>2.7930779586378129E-2</v>
      </c>
      <c r="AA87" s="24">
        <f t="shared" si="18"/>
        <v>2.7661386624234119E-2</v>
      </c>
      <c r="AB87" s="24">
        <f>+NOA!Y60</f>
        <v>2.7582041473726671E-2</v>
      </c>
      <c r="AD87" s="24">
        <f t="shared" si="21"/>
        <v>0.52739355805417132</v>
      </c>
      <c r="AE87" s="24">
        <f t="shared" si="21"/>
        <v>0.52681702906368866</v>
      </c>
      <c r="AF87" s="24">
        <f t="shared" si="21"/>
        <v>0.52393543294305522</v>
      </c>
      <c r="AG87" s="24">
        <f t="shared" si="21"/>
        <v>0.52587897935757422</v>
      </c>
      <c r="AH87" s="24">
        <f t="shared" si="21"/>
        <v>0.5247701907686495</v>
      </c>
      <c r="AI87" s="24">
        <f t="shared" si="21"/>
        <v>0.52129208563306806</v>
      </c>
      <c r="AJ87" s="24">
        <f t="shared" si="21"/>
        <v>0.51705137103209009</v>
      </c>
      <c r="AK87" s="24">
        <f t="shared" si="21"/>
        <v>0.51930207698073727</v>
      </c>
      <c r="AL87" s="24">
        <f t="shared" si="21"/>
        <v>0.51602569309265589</v>
      </c>
      <c r="AM87" s="24">
        <f t="shared" si="21"/>
        <v>0.51416506761874725</v>
      </c>
      <c r="AN87" s="24">
        <f t="shared" si="21"/>
        <v>0.52235837804138852</v>
      </c>
      <c r="AO87" s="24">
        <f>+NOA!AV60</f>
        <v>0.51949985114617458</v>
      </c>
      <c r="AQ87" s="24">
        <f t="shared" si="11"/>
        <v>-6.8665256017297338E-4</v>
      </c>
      <c r="AR87" s="24">
        <f t="shared" si="15"/>
        <v>1.3228490435424067E-2</v>
      </c>
      <c r="AS87" s="35">
        <f t="shared" si="22"/>
        <v>44378</v>
      </c>
      <c r="AT87" s="19">
        <f t="shared" si="8"/>
        <v>514.6533203125</v>
      </c>
      <c r="AU87" s="19">
        <f t="shared" si="9"/>
        <v>507.68270874023438</v>
      </c>
      <c r="AV87" s="52">
        <f t="shared" si="12"/>
        <v>6.9706115722656392E-2</v>
      </c>
      <c r="AW87" s="52">
        <f t="shared" si="24"/>
        <v>-6.3764660945633267E-3</v>
      </c>
    </row>
    <row r="88" spans="4:49" x14ac:dyDescent="0.25">
      <c r="D88" s="37">
        <f>+NOA!A61</f>
        <v>44409</v>
      </c>
      <c r="E88" s="225">
        <f>'Salida Stata'!F58</f>
        <v>525.85186767578125</v>
      </c>
      <c r="F88" s="225">
        <f>'Salida Stata'!L58</f>
        <v>525.21759033203125</v>
      </c>
      <c r="G88" s="225">
        <f>'Salida Stata'!R58</f>
        <v>524.3690185546875</v>
      </c>
      <c r="H88" s="225">
        <f>'Salida Stata'!X58</f>
        <v>526.63226318359375</v>
      </c>
      <c r="I88" s="225">
        <f>'Salida Stata'!AD58</f>
        <v>526.35467529296875</v>
      </c>
      <c r="J88" s="225">
        <f>'Salida Stata'!AJ58</f>
        <v>524.72076416015625</v>
      </c>
      <c r="K88" s="225">
        <f>'Salida Stata'!AP58</f>
        <v>524.337646484375</v>
      </c>
      <c r="L88" s="225">
        <f>'Salida Stata'!AV58</f>
        <v>523.5791015625</v>
      </c>
      <c r="M88" s="225">
        <f>'Salida Stata'!BB58</f>
        <v>522.28607177734375</v>
      </c>
      <c r="N88" s="225">
        <f>'Salida Stata'!BH58</f>
        <v>520.75604248046875</v>
      </c>
      <c r="O88" s="19" cm="1">
        <f t="array" ref="O88">+SUMPRODUCT($E$30:$N$30/100,$E88:$N88)/$D$14*100</f>
        <v>535.20703943789476</v>
      </c>
      <c r="Q88" s="24">
        <f t="shared" si="25"/>
        <v>2.1759399815941105E-2</v>
      </c>
      <c r="R88" s="24">
        <f t="shared" si="25"/>
        <v>2.1970094913726923E-2</v>
      </c>
      <c r="S88" s="24">
        <f t="shared" si="25"/>
        <v>2.2443199365345334E-2</v>
      </c>
      <c r="T88" s="24">
        <f t="shared" si="25"/>
        <v>2.251408774760888E-2</v>
      </c>
      <c r="U88" s="24">
        <f t="shared" si="25"/>
        <v>2.353996102289968E-2</v>
      </c>
      <c r="V88" s="24">
        <f t="shared" si="23"/>
        <v>2.3869902564121581E-2</v>
      </c>
      <c r="W88" s="24">
        <f t="shared" si="23"/>
        <v>2.4706883605699836E-2</v>
      </c>
      <c r="X88" s="24">
        <f t="shared" si="23"/>
        <v>2.4652680125889725E-2</v>
      </c>
      <c r="Y88" s="24">
        <f t="shared" si="23"/>
        <v>2.4509663067709742E-2</v>
      </c>
      <c r="Z88" s="24">
        <f t="shared" si="23"/>
        <v>2.5750992726686794E-2</v>
      </c>
      <c r="AA88" s="24">
        <f t="shared" si="18"/>
        <v>2.3345546919953053E-2</v>
      </c>
      <c r="AB88" s="24">
        <f>+NOA!Y61</f>
        <v>2.3902821316614586E-2</v>
      </c>
      <c r="AD88" s="24">
        <f t="shared" si="21"/>
        <v>0.52092536190475691</v>
      </c>
      <c r="AE88" s="24">
        <f t="shared" si="21"/>
        <v>0.52084588161771772</v>
      </c>
      <c r="AF88" s="24">
        <f t="shared" si="21"/>
        <v>0.51908944407371616</v>
      </c>
      <c r="AG88" s="24">
        <f t="shared" si="21"/>
        <v>0.52108482108307586</v>
      </c>
      <c r="AH88" s="24">
        <f t="shared" si="21"/>
        <v>0.52177948672249364</v>
      </c>
      <c r="AI88" s="24">
        <f t="shared" si="21"/>
        <v>0.51892819847459193</v>
      </c>
      <c r="AJ88" s="24">
        <f t="shared" si="21"/>
        <v>0.51573621534566061</v>
      </c>
      <c r="AK88" s="24">
        <f t="shared" si="21"/>
        <v>0.51835646256673207</v>
      </c>
      <c r="AL88" s="24">
        <f t="shared" si="21"/>
        <v>0.51475928815402394</v>
      </c>
      <c r="AM88" s="24">
        <f t="shared" si="21"/>
        <v>0.51473678903177267</v>
      </c>
      <c r="AN88" s="24">
        <f t="shared" si="21"/>
        <v>0.51892118132166409</v>
      </c>
      <c r="AO88" s="24">
        <f>+NOA!AV61</f>
        <v>0.51698113207547181</v>
      </c>
      <c r="AQ88" s="24">
        <f t="shared" si="11"/>
        <v>-3.9915929107456893E-3</v>
      </c>
      <c r="AR88" s="24">
        <f t="shared" si="15"/>
        <v>6.1885728729842437E-3</v>
      </c>
      <c r="AS88" s="35">
        <f t="shared" si="22"/>
        <v>44409</v>
      </c>
      <c r="AT88" s="19">
        <f t="shared" si="8"/>
        <v>525.85186767578125</v>
      </c>
      <c r="AU88" s="19">
        <f t="shared" si="9"/>
        <v>520.75604248046875</v>
      </c>
      <c r="AV88" s="52">
        <f t="shared" si="12"/>
        <v>5.0958251953125533E-2</v>
      </c>
      <c r="AW88" s="52">
        <f t="shared" si="24"/>
        <v>-1.1268093608971741E-2</v>
      </c>
    </row>
    <row r="89" spans="4:49" x14ac:dyDescent="0.25">
      <c r="D89" s="37">
        <f>+NOA!A62</f>
        <v>44440</v>
      </c>
      <c r="E89" s="225">
        <f>'Salida Stata'!F59</f>
        <v>542.4942626953125</v>
      </c>
      <c r="F89" s="225">
        <f>'Salida Stata'!L59</f>
        <v>541.8409423828125</v>
      </c>
      <c r="G89" s="225">
        <f>'Salida Stata'!R59</f>
        <v>540.93621826171875</v>
      </c>
      <c r="H89" s="225">
        <f>'Salida Stata'!X59</f>
        <v>542.90667724609375</v>
      </c>
      <c r="I89" s="225">
        <f>'Salida Stata'!AD59</f>
        <v>542.89508056640625</v>
      </c>
      <c r="J89" s="225">
        <f>'Salida Stata'!AJ59</f>
        <v>541.48175048828125</v>
      </c>
      <c r="K89" s="225">
        <f>'Salida Stata'!AP59</f>
        <v>541.19622802734375</v>
      </c>
      <c r="L89" s="225">
        <f>'Salida Stata'!AV59</f>
        <v>540.26934814453125</v>
      </c>
      <c r="M89" s="225">
        <f>'Salida Stata'!BB59</f>
        <v>538.72601318359375</v>
      </c>
      <c r="N89" s="225">
        <f>'Salida Stata'!BH59</f>
        <v>537.70977783203125</v>
      </c>
      <c r="O89" s="19" cm="1">
        <f t="array" ref="O89">+SUMPRODUCT($E$30:$N$30/100,$E89:$N89)/$D$14*100</f>
        <v>552.17386224763379</v>
      </c>
      <c r="Q89" s="24">
        <f t="shared" si="25"/>
        <v>3.164844710562531E-2</v>
      </c>
      <c r="R89" s="24">
        <f t="shared" si="25"/>
        <v>3.1650409957275638E-2</v>
      </c>
      <c r="S89" s="24">
        <f t="shared" si="25"/>
        <v>3.1594543386058938E-2</v>
      </c>
      <c r="T89" s="24">
        <f t="shared" si="25"/>
        <v>3.0902804860678312E-2</v>
      </c>
      <c r="U89" s="24">
        <f t="shared" si="25"/>
        <v>3.1424448285238604E-2</v>
      </c>
      <c r="V89" s="24">
        <f t="shared" si="23"/>
        <v>3.1942677844952083E-2</v>
      </c>
      <c r="W89" s="24">
        <f t="shared" si="23"/>
        <v>3.2152147868846903E-2</v>
      </c>
      <c r="X89" s="24">
        <f t="shared" si="23"/>
        <v>3.1877220714545462E-2</v>
      </c>
      <c r="Y89" s="24">
        <f t="shared" si="23"/>
        <v>3.1476890337712282E-2</v>
      </c>
      <c r="Z89" s="24">
        <f t="shared" si="23"/>
        <v>3.2556003134996514E-2</v>
      </c>
      <c r="AA89" s="24">
        <f t="shared" si="18"/>
        <v>3.1701419375123718E-2</v>
      </c>
      <c r="AB89" s="24">
        <f>+NOA!Y62</f>
        <v>3.2529659395331034E-2</v>
      </c>
      <c r="AD89" s="24">
        <f t="shared" si="21"/>
        <v>0.53157263248550435</v>
      </c>
      <c r="AE89" s="24">
        <f t="shared" si="21"/>
        <v>0.53240200117137193</v>
      </c>
      <c r="AF89" s="24">
        <f t="shared" si="21"/>
        <v>0.53146367920595505</v>
      </c>
      <c r="AG89" s="24">
        <f t="shared" si="21"/>
        <v>0.53300059372649122</v>
      </c>
      <c r="AH89" s="24">
        <f t="shared" si="21"/>
        <v>0.53420291344927895</v>
      </c>
      <c r="AI89" s="24">
        <f t="shared" si="21"/>
        <v>0.53291465011977257</v>
      </c>
      <c r="AJ89" s="24">
        <f t="shared" si="21"/>
        <v>0.53058381072596039</v>
      </c>
      <c r="AK89" s="24">
        <f t="shared" si="21"/>
        <v>0.53400214561315162</v>
      </c>
      <c r="AL89" s="24">
        <f t="shared" si="21"/>
        <v>0.53067984465479956</v>
      </c>
      <c r="AM89" s="24">
        <f t="shared" si="21"/>
        <v>0.53186929592002286</v>
      </c>
      <c r="AN89" s="24">
        <f t="shared" si="21"/>
        <v>0.53222214671818247</v>
      </c>
      <c r="AO89" s="24">
        <f>+NOA!AV62</f>
        <v>0.53121452894438148</v>
      </c>
      <c r="AQ89" s="24">
        <f t="shared" si="11"/>
        <v>-9.0755602937120372E-4</v>
      </c>
      <c r="AR89" s="24">
        <f t="shared" si="15"/>
        <v>-2.9666343451850707E-4</v>
      </c>
      <c r="AS89" s="35">
        <f t="shared" si="22"/>
        <v>44440</v>
      </c>
      <c r="AT89" s="19">
        <f t="shared" si="8"/>
        <v>542.4942626953125</v>
      </c>
      <c r="AU89" s="19">
        <f t="shared" si="9"/>
        <v>537.70977783203125</v>
      </c>
      <c r="AV89" s="52">
        <f t="shared" si="12"/>
        <v>4.7844848632812464E-2</v>
      </c>
      <c r="AW89" s="52">
        <f t="shared" si="24"/>
        <v>-1.2733186388889983E-2</v>
      </c>
    </row>
    <row r="90" spans="4:49" x14ac:dyDescent="0.25">
      <c r="D90" s="37">
        <f>+NOA!A63</f>
        <v>44470</v>
      </c>
      <c r="E90" s="225">
        <f>'Salida Stata'!F60</f>
        <v>560.29736328125</v>
      </c>
      <c r="F90" s="225">
        <f>'Salida Stata'!L60</f>
        <v>559.38775634765625</v>
      </c>
      <c r="G90" s="225">
        <f>'Salida Stata'!R60</f>
        <v>558.2420654296875</v>
      </c>
      <c r="H90" s="225">
        <f>'Salida Stata'!X60</f>
        <v>560.01239013671875</v>
      </c>
      <c r="I90" s="225">
        <f>'Salida Stata'!AD60</f>
        <v>560.02667236328125</v>
      </c>
      <c r="J90" s="225">
        <f>'Salida Stata'!AJ60</f>
        <v>558.45233154296875</v>
      </c>
      <c r="K90" s="225">
        <f>'Salida Stata'!AP60</f>
        <v>558.0821533203125</v>
      </c>
      <c r="L90" s="225">
        <f>'Salida Stata'!AV60</f>
        <v>556.7518310546875</v>
      </c>
      <c r="M90" s="225">
        <f>'Salida Stata'!BB60</f>
        <v>554.935302734375</v>
      </c>
      <c r="N90" s="225">
        <f>'Salida Stata'!BH60</f>
        <v>554.10943603515625</v>
      </c>
      <c r="O90" s="19" cm="1">
        <f t="array" ref="O90">+SUMPRODUCT($E$30:$N$30/100,$E90:$N90)/$D$14*100</f>
        <v>569.5920269278198</v>
      </c>
      <c r="Q90" s="24">
        <f t="shared" si="25"/>
        <v>3.2817122336898263E-2</v>
      </c>
      <c r="R90" s="24">
        <f t="shared" si="25"/>
        <v>3.2383698964643548E-2</v>
      </c>
      <c r="S90" s="24">
        <f t="shared" si="25"/>
        <v>3.1992398703825975E-2</v>
      </c>
      <c r="T90" s="24">
        <f t="shared" si="25"/>
        <v>3.1507648749862671E-2</v>
      </c>
      <c r="U90" s="24">
        <f t="shared" si="25"/>
        <v>3.1555990116914456E-2</v>
      </c>
      <c r="V90" s="24">
        <f t="shared" si="23"/>
        <v>3.1341002793509265E-2</v>
      </c>
      <c r="W90" s="24">
        <f t="shared" si="23"/>
        <v>3.1201114158754928E-2</v>
      </c>
      <c r="X90" s="24">
        <f t="shared" si="23"/>
        <v>3.0507899377898662E-2</v>
      </c>
      <c r="Y90" s="24">
        <f t="shared" si="23"/>
        <v>3.0088187973312586E-2</v>
      </c>
      <c r="Z90" s="24">
        <f t="shared" si="23"/>
        <v>3.0499088689155185E-2</v>
      </c>
      <c r="AA90" s="24">
        <f t="shared" si="18"/>
        <v>3.154471059040187E-2</v>
      </c>
      <c r="AB90" s="24">
        <f>+NOA!Y63</f>
        <v>3.2060785767234812E-2</v>
      </c>
      <c r="AD90" s="24">
        <f t="shared" si="21"/>
        <v>0.51586192148899368</v>
      </c>
      <c r="AE90" s="24">
        <f t="shared" si="21"/>
        <v>0.51734628067997912</v>
      </c>
      <c r="AF90" s="24">
        <f t="shared" si="21"/>
        <v>0.51785721842560339</v>
      </c>
      <c r="AG90" s="24">
        <f t="shared" si="21"/>
        <v>0.51937088616388216</v>
      </c>
      <c r="AH90" s="24">
        <f t="shared" si="21"/>
        <v>0.52200030372072814</v>
      </c>
      <c r="AI90" s="24">
        <f t="shared" si="21"/>
        <v>0.52085656944704395</v>
      </c>
      <c r="AJ90" s="24">
        <f t="shared" si="21"/>
        <v>0.51891871194498251</v>
      </c>
      <c r="AK90" s="24">
        <f t="shared" si="21"/>
        <v>0.52257674686834554</v>
      </c>
      <c r="AL90" s="24">
        <f t="shared" si="21"/>
        <v>0.5193465582900012</v>
      </c>
      <c r="AM90" s="24">
        <f t="shared" si="21"/>
        <v>0.52201121106004122</v>
      </c>
      <c r="AN90" s="24">
        <f t="shared" si="21"/>
        <v>0.51926328934893928</v>
      </c>
      <c r="AO90" s="24">
        <f>+NOA!AV63</f>
        <v>0.51826608505997807</v>
      </c>
      <c r="AQ90" s="24">
        <f t="shared" si="11"/>
        <v>2.3180336477430785E-3</v>
      </c>
      <c r="AR90" s="24">
        <f t="shared" si="15"/>
        <v>-6.1492895710475448E-3</v>
      </c>
      <c r="AS90" s="35">
        <f t="shared" si="22"/>
        <v>44470</v>
      </c>
      <c r="AT90" s="19">
        <f t="shared" si="8"/>
        <v>560.29736328125</v>
      </c>
      <c r="AU90" s="19">
        <f t="shared" si="9"/>
        <v>554.10943603515625</v>
      </c>
      <c r="AV90" s="52">
        <f t="shared" si="12"/>
        <v>6.1879272460937607E-2</v>
      </c>
      <c r="AW90" s="52">
        <f t="shared" si="24"/>
        <v>-1.0227669008336049E-2</v>
      </c>
    </row>
    <row r="91" spans="4:49" x14ac:dyDescent="0.25">
      <c r="D91" s="37">
        <f>+NOA!A64</f>
        <v>44501</v>
      </c>
      <c r="E91" s="225">
        <f>'Salida Stata'!F61</f>
        <v>575.07110595703125</v>
      </c>
      <c r="F91" s="225">
        <f>'Salida Stata'!L61</f>
        <v>574.22308349609375</v>
      </c>
      <c r="G91" s="225">
        <f>'Salida Stata'!R61</f>
        <v>572.995849609375</v>
      </c>
      <c r="H91" s="225">
        <f>'Salida Stata'!X61</f>
        <v>574.75732421875</v>
      </c>
      <c r="I91" s="225">
        <f>'Salida Stata'!AD61</f>
        <v>574.72479248046875</v>
      </c>
      <c r="J91" s="225">
        <f>'Salida Stata'!AJ61</f>
        <v>573.2655029296875</v>
      </c>
      <c r="K91" s="225">
        <f>'Salida Stata'!AP61</f>
        <v>572.899169921875</v>
      </c>
      <c r="L91" s="225">
        <f>'Salida Stata'!AV61</f>
        <v>571.55010986328125</v>
      </c>
      <c r="M91" s="225">
        <f>'Salida Stata'!BB61</f>
        <v>569.6138916015625</v>
      </c>
      <c r="N91" s="225">
        <f>'Salida Stata'!BH61</f>
        <v>568.8603515625</v>
      </c>
      <c r="O91" s="19" cm="1">
        <f t="array" ref="O91">+SUMPRODUCT($E$30:$N$30/100,$E91:$N91)/$D$14*100</f>
        <v>584.6613029270253</v>
      </c>
      <c r="Q91" s="24">
        <f t="shared" si="25"/>
        <v>2.6367681955992595E-2</v>
      </c>
      <c r="R91" s="24">
        <f t="shared" si="25"/>
        <v>2.6520650443442095E-2</v>
      </c>
      <c r="S91" s="24">
        <f t="shared" si="25"/>
        <v>2.6429008298275214E-2</v>
      </c>
      <c r="T91" s="24">
        <f t="shared" si="25"/>
        <v>2.6329656882112085E-2</v>
      </c>
      <c r="U91" s="24">
        <f t="shared" si="25"/>
        <v>2.6245393018804464E-2</v>
      </c>
      <c r="V91" s="24">
        <f t="shared" si="23"/>
        <v>2.6525399841721198E-2</v>
      </c>
      <c r="W91" s="24">
        <f t="shared" si="23"/>
        <v>2.6549884301815707E-2</v>
      </c>
      <c r="X91" s="24">
        <f t="shared" si="23"/>
        <v>2.6579667965456855E-2</v>
      </c>
      <c r="Y91" s="24">
        <f t="shared" si="23"/>
        <v>2.6450991304500793E-2</v>
      </c>
      <c r="Z91" s="24">
        <f t="shared" si="23"/>
        <v>2.6620942665931846E-2</v>
      </c>
      <c r="AA91" s="24">
        <f t="shared" si="18"/>
        <v>2.6456262178534917E-2</v>
      </c>
      <c r="AB91" s="24">
        <f>+NOA!Y64</f>
        <v>2.6396121386245364E-2</v>
      </c>
      <c r="AD91" s="24">
        <f t="shared" si="21"/>
        <v>0.51170339056338676</v>
      </c>
      <c r="AE91" s="24">
        <f t="shared" si="21"/>
        <v>0.51275529462367331</v>
      </c>
      <c r="AF91" s="24">
        <f t="shared" si="21"/>
        <v>0.51272162189903359</v>
      </c>
      <c r="AG91" s="24">
        <f t="shared" si="21"/>
        <v>0.51405328821154761</v>
      </c>
      <c r="AH91" s="24">
        <f t="shared" si="21"/>
        <v>0.51561001095789516</v>
      </c>
      <c r="AI91" s="24">
        <f t="shared" si="21"/>
        <v>0.51419365816936891</v>
      </c>
      <c r="AJ91" s="24">
        <f t="shared" si="21"/>
        <v>0.51103241625728435</v>
      </c>
      <c r="AK91" s="24">
        <f t="shared" si="21"/>
        <v>0.51453418130074646</v>
      </c>
      <c r="AL91" s="24">
        <f t="shared" si="21"/>
        <v>0.51057395651223159</v>
      </c>
      <c r="AM91" s="24">
        <f t="shared" si="21"/>
        <v>0.51143340610052479</v>
      </c>
      <c r="AN91" s="24">
        <f t="shared" si="21"/>
        <v>0.51285301765809921</v>
      </c>
      <c r="AO91" s="24">
        <f>+NOA!AV64</f>
        <v>0.51136964569011112</v>
      </c>
      <c r="AQ91" s="24">
        <f t="shared" si="11"/>
        <v>-2.5326070993925143E-4</v>
      </c>
      <c r="AR91" s="24">
        <f t="shared" si="15"/>
        <v>2.6998446286197186E-4</v>
      </c>
      <c r="AS91" s="35">
        <f t="shared" si="22"/>
        <v>44501</v>
      </c>
      <c r="AT91" s="19">
        <f t="shared" si="8"/>
        <v>575.07110595703125</v>
      </c>
      <c r="AU91" s="19">
        <f t="shared" si="9"/>
        <v>568.8603515625</v>
      </c>
      <c r="AV91" s="52">
        <f t="shared" si="12"/>
        <v>6.2107543945312038E-2</v>
      </c>
      <c r="AW91" s="52">
        <f t="shared" si="24"/>
        <v>-1.0826489602374867E-2</v>
      </c>
    </row>
    <row r="92" spans="4:49" x14ac:dyDescent="0.25">
      <c r="D92" s="37">
        <f>+NOA!A65</f>
        <v>44531</v>
      </c>
      <c r="E92" s="225">
        <f>'Salida Stata'!F62</f>
        <v>599.20440673828125</v>
      </c>
      <c r="F92" s="225">
        <f>'Salida Stata'!L62</f>
        <v>598.203125</v>
      </c>
      <c r="G92" s="225">
        <f>'Salida Stata'!R62</f>
        <v>596.79937744140625</v>
      </c>
      <c r="H92" s="225">
        <f>'Salida Stata'!X62</f>
        <v>598.16864013671875</v>
      </c>
      <c r="I92" s="225">
        <f>'Salida Stata'!AD62</f>
        <v>597.61541748046875</v>
      </c>
      <c r="J92" s="225">
        <f>'Salida Stata'!AJ62</f>
        <v>596.10516357421875</v>
      </c>
      <c r="K92" s="225">
        <f>'Salida Stata'!AP62</f>
        <v>595.088134765625</v>
      </c>
      <c r="L92" s="225">
        <f>'Salida Stata'!AV62</f>
        <v>594.02374267578125</v>
      </c>
      <c r="M92" s="225">
        <f>'Salida Stata'!BB62</f>
        <v>591.92413330078125</v>
      </c>
      <c r="N92" s="225">
        <f>'Salida Stata'!BH62</f>
        <v>590.8201904296875</v>
      </c>
      <c r="O92" s="19" cm="1">
        <f t="array" ref="O92">+SUMPRODUCT($E$30:$N$30/100,$E92:$N92)/$D$14*100</f>
        <v>608.26217151371702</v>
      </c>
      <c r="Q92" s="24">
        <f t="shared" si="25"/>
        <v>4.1965768287188565E-2</v>
      </c>
      <c r="R92" s="24">
        <f t="shared" si="25"/>
        <v>4.1760845554843273E-2</v>
      </c>
      <c r="S92" s="24">
        <f t="shared" si="25"/>
        <v>4.1542234290629976E-2</v>
      </c>
      <c r="T92" s="24">
        <f t="shared" si="25"/>
        <v>4.0732522982270813E-2</v>
      </c>
      <c r="U92" s="24">
        <f t="shared" si="25"/>
        <v>3.9828845561378667E-2</v>
      </c>
      <c r="V92" s="24">
        <f t="shared" si="23"/>
        <v>3.9841330985047163E-2</v>
      </c>
      <c r="W92" s="24">
        <f t="shared" si="23"/>
        <v>3.8731012381770125E-2</v>
      </c>
      <c r="X92" s="24">
        <f t="shared" si="23"/>
        <v>3.932049425705797E-2</v>
      </c>
      <c r="Y92" s="24">
        <f t="shared" si="23"/>
        <v>3.9167306184352046E-2</v>
      </c>
      <c r="Z92" s="24">
        <f t="shared" si="23"/>
        <v>3.8603215722224249E-2</v>
      </c>
      <c r="AA92" s="24">
        <f t="shared" si="18"/>
        <v>4.0366736208702791E-2</v>
      </c>
      <c r="AB92" s="24">
        <f>+NOA!Y65</f>
        <v>4.0412876137158937E-2</v>
      </c>
      <c r="AD92" s="24">
        <f t="shared" si="21"/>
        <v>0.50456824925770549</v>
      </c>
      <c r="AE92" s="24">
        <f t="shared" si="21"/>
        <v>0.50692089417154729</v>
      </c>
      <c r="AF92" s="24">
        <f t="shared" si="21"/>
        <v>0.50822132750382432</v>
      </c>
      <c r="AG92" s="24">
        <f t="shared" si="21"/>
        <v>0.50893515350794805</v>
      </c>
      <c r="AH92" s="24">
        <f t="shared" si="21"/>
        <v>0.51016609260393753</v>
      </c>
      <c r="AI92" s="24">
        <f t="shared" si="21"/>
        <v>0.51054238296861421</v>
      </c>
      <c r="AJ92" s="24">
        <f t="shared" si="21"/>
        <v>0.50765496513694686</v>
      </c>
      <c r="AK92" s="24">
        <f t="shared" si="21"/>
        <v>0.51323697630764009</v>
      </c>
      <c r="AL92" s="24">
        <f t="shared" si="21"/>
        <v>0.51040634059847267</v>
      </c>
      <c r="AM92" s="24">
        <f t="shared" si="21"/>
        <v>0.51167063063850926</v>
      </c>
      <c r="AN92" s="24">
        <f t="shared" si="21"/>
        <v>0.50882743905108363</v>
      </c>
      <c r="AO92" s="24">
        <f>+NOA!AV65</f>
        <v>0.50747782002534869</v>
      </c>
      <c r="AQ92" s="24">
        <f t="shared" si="11"/>
        <v>3.3625525649643162E-3</v>
      </c>
      <c r="AR92" s="24">
        <f t="shared" si="15"/>
        <v>-7.1023813808037684E-3</v>
      </c>
      <c r="AS92" s="35">
        <f t="shared" si="22"/>
        <v>44531</v>
      </c>
      <c r="AT92" s="19">
        <f t="shared" si="8"/>
        <v>599.20440673828125</v>
      </c>
      <c r="AU92" s="19">
        <f t="shared" si="9"/>
        <v>590.8201904296875</v>
      </c>
      <c r="AV92" s="52">
        <f t="shared" si="12"/>
        <v>8.3842163085937393E-2</v>
      </c>
      <c r="AW92" s="52">
        <f t="shared" si="24"/>
        <v>-6.7944838358877657E-3</v>
      </c>
    </row>
    <row r="93" spans="4:49" x14ac:dyDescent="0.25">
      <c r="D93" s="37">
        <f>+NOA!A66</f>
        <v>44562</v>
      </c>
      <c r="E93" s="225">
        <f>'Salida Stata'!F63</f>
        <v>624.49822998046875</v>
      </c>
      <c r="F93" s="225">
        <f>'Salida Stata'!L63</f>
        <v>623.0709228515625</v>
      </c>
      <c r="G93" s="225">
        <f>'Salida Stata'!R63</f>
        <v>621.30401611328125</v>
      </c>
      <c r="H93" s="225">
        <f>'Salida Stata'!X63</f>
        <v>622.50042724609375</v>
      </c>
      <c r="I93" s="225">
        <f>'Salida Stata'!AD63</f>
        <v>621.45367431640625</v>
      </c>
      <c r="J93" s="225">
        <f>'Salida Stata'!AJ63</f>
        <v>619.79998779296875</v>
      </c>
      <c r="K93" s="225">
        <f>'Salida Stata'!AP63</f>
        <v>618.4833984375</v>
      </c>
      <c r="L93" s="225">
        <f>'Salida Stata'!AV63</f>
        <v>616.94476318359375</v>
      </c>
      <c r="M93" s="225">
        <f>'Salida Stata'!BB63</f>
        <v>614.57281494140625</v>
      </c>
      <c r="N93" s="225">
        <f>'Salida Stata'!BH63</f>
        <v>612.9425048828125</v>
      </c>
      <c r="O93" s="19" cm="1">
        <f t="array" ref="O93">+SUMPRODUCT($E$30:$N$30/100,$E93:$N93)/$D$14*100</f>
        <v>632.68222552035434</v>
      </c>
      <c r="Q93" s="24">
        <f t="shared" si="25"/>
        <v>4.2212345165938192E-2</v>
      </c>
      <c r="R93" s="24">
        <f t="shared" si="25"/>
        <v>4.1570825715032012E-2</v>
      </c>
      <c r="S93" s="24">
        <f t="shared" si="25"/>
        <v>4.1060094226188948E-2</v>
      </c>
      <c r="T93" s="24">
        <f t="shared" si="25"/>
        <v>4.0677135972580603E-2</v>
      </c>
      <c r="U93" s="24">
        <f t="shared" si="25"/>
        <v>3.9888958916821426E-2</v>
      </c>
      <c r="V93" s="24">
        <f t="shared" si="23"/>
        <v>3.9749402734035932E-2</v>
      </c>
      <c r="W93" s="24">
        <f t="shared" si="23"/>
        <v>3.9313947472821242E-2</v>
      </c>
      <c r="X93" s="24">
        <f t="shared" si="23"/>
        <v>3.858603429648233E-2</v>
      </c>
      <c r="Y93" s="24">
        <f t="shared" si="23"/>
        <v>3.8262811678800412E-2</v>
      </c>
      <c r="Z93" s="24">
        <f t="shared" si="23"/>
        <v>3.7443396165991016E-2</v>
      </c>
      <c r="AA93" s="24">
        <f t="shared" si="18"/>
        <v>4.0147250889966957E-2</v>
      </c>
      <c r="AB93" s="24">
        <f>+NOA!Y66</f>
        <v>4.0524634269379467E-2</v>
      </c>
      <c r="AD93" s="24">
        <f t="shared" ref="AD93:AN108" si="26">+E93/E81-1</f>
        <v>0.48572794763712324</v>
      </c>
      <c r="AE93" s="24">
        <f t="shared" si="26"/>
        <v>0.48589797800204804</v>
      </c>
      <c r="AF93" s="24">
        <f t="shared" si="26"/>
        <v>0.48570561619314767</v>
      </c>
      <c r="AG93" s="24">
        <f t="shared" si="26"/>
        <v>0.48477702934302735</v>
      </c>
      <c r="AH93" s="24">
        <f t="shared" si="26"/>
        <v>0.48580532280330035</v>
      </c>
      <c r="AI93" s="24">
        <f t="shared" si="26"/>
        <v>0.48601867824891065</v>
      </c>
      <c r="AJ93" s="24">
        <f t="shared" si="26"/>
        <v>0.48393164200533101</v>
      </c>
      <c r="AK93" s="24">
        <f t="shared" si="26"/>
        <v>0.48644402311306378</v>
      </c>
      <c r="AL93" s="24">
        <f t="shared" si="26"/>
        <v>0.4832565128046491</v>
      </c>
      <c r="AM93" s="24">
        <f t="shared" si="26"/>
        <v>0.48503515561892852</v>
      </c>
      <c r="AN93" s="24">
        <f t="shared" si="26"/>
        <v>0.48532690022362823</v>
      </c>
      <c r="AO93" s="24">
        <f>+NOA!AV66</f>
        <v>0.48678519942335408</v>
      </c>
      <c r="AQ93" s="24">
        <f t="shared" si="11"/>
        <v>4.7689489999471757E-3</v>
      </c>
      <c r="AR93" s="24">
        <f t="shared" si="15"/>
        <v>6.9279201819472114E-4</v>
      </c>
      <c r="AS93" s="35">
        <f t="shared" si="22"/>
        <v>44562</v>
      </c>
      <c r="AT93" s="19">
        <f t="shared" si="8"/>
        <v>624.49822998046875</v>
      </c>
      <c r="AU93" s="19">
        <f t="shared" si="9"/>
        <v>612.9425048828125</v>
      </c>
      <c r="AV93" s="52">
        <f t="shared" si="12"/>
        <v>0.11555725097656211</v>
      </c>
      <c r="AW93" s="52">
        <f t="shared" si="24"/>
        <v>-4.72896950353352E-4</v>
      </c>
    </row>
    <row r="94" spans="4:49" x14ac:dyDescent="0.25">
      <c r="D94" s="37">
        <f>+NOA!A67</f>
        <v>44593</v>
      </c>
      <c r="E94" s="225">
        <f>'Salida Stata'!F64</f>
        <v>656.09820556640625</v>
      </c>
      <c r="F94" s="225">
        <f>'Salida Stata'!L64</f>
        <v>654.2259521484375</v>
      </c>
      <c r="G94" s="225">
        <f>'Salida Stata'!R64</f>
        <v>652.09954833984375</v>
      </c>
      <c r="H94" s="225">
        <f>'Salida Stata'!X64</f>
        <v>653.49505615234375</v>
      </c>
      <c r="I94" s="225">
        <f>'Salida Stata'!AD64</f>
        <v>652.0242919921875</v>
      </c>
      <c r="J94" s="225">
        <f>'Salida Stata'!AJ64</f>
        <v>649.76959228515625</v>
      </c>
      <c r="K94" s="225">
        <f>'Salida Stata'!AP64</f>
        <v>648.0030517578125</v>
      </c>
      <c r="L94" s="225">
        <f>'Salida Stata'!AV64</f>
        <v>646.365966796875</v>
      </c>
      <c r="M94" s="225">
        <f>'Salida Stata'!BB64</f>
        <v>643.77685546875</v>
      </c>
      <c r="N94" s="225">
        <f>'Salida Stata'!BH64</f>
        <v>641.48876953125</v>
      </c>
      <c r="O94" s="19" cm="1">
        <f t="array" ref="O94">+SUMPRODUCT($E$30:$N$30/100,$E94:$N94)/$D$14*100</f>
        <v>663.62842966636958</v>
      </c>
      <c r="Q94" s="24">
        <f t="shared" si="25"/>
        <v>5.0600584707703344E-2</v>
      </c>
      <c r="R94" s="24">
        <f t="shared" si="25"/>
        <v>5.0002380394016832E-2</v>
      </c>
      <c r="S94" s="24">
        <f t="shared" si="25"/>
        <v>4.9565963566776006E-2</v>
      </c>
      <c r="T94" s="24">
        <f t="shared" si="25"/>
        <v>4.9790534350905524E-2</v>
      </c>
      <c r="U94" s="24">
        <f t="shared" si="25"/>
        <v>4.9192110271789158E-2</v>
      </c>
      <c r="V94" s="24">
        <f t="shared" si="23"/>
        <v>4.8353670671897886E-2</v>
      </c>
      <c r="W94" s="24">
        <f t="shared" si="23"/>
        <v>4.7729095712009784E-2</v>
      </c>
      <c r="X94" s="24">
        <f t="shared" si="23"/>
        <v>4.7688553933840527E-2</v>
      </c>
      <c r="Y94" s="24">
        <f t="shared" si="23"/>
        <v>4.7519252100547416E-2</v>
      </c>
      <c r="Z94" s="24">
        <f t="shared" si="23"/>
        <v>4.6572499738609663E-2</v>
      </c>
      <c r="AA94" s="24">
        <f t="shared" si="18"/>
        <v>4.8912713045736744E-2</v>
      </c>
      <c r="AB94" s="24">
        <f>+NOA!Y67</f>
        <v>4.848093083387206E-2</v>
      </c>
      <c r="AD94" s="24">
        <f t="shared" si="26"/>
        <v>0.50984608212656646</v>
      </c>
      <c r="AE94" s="24">
        <f t="shared" si="26"/>
        <v>0.50962734710355684</v>
      </c>
      <c r="AF94" s="24">
        <f t="shared" si="26"/>
        <v>0.50905294136465762</v>
      </c>
      <c r="AG94" s="24">
        <f t="shared" si="26"/>
        <v>0.50845014802217503</v>
      </c>
      <c r="AH94" s="24">
        <f t="shared" si="26"/>
        <v>0.50917177810973469</v>
      </c>
      <c r="AI94" s="24">
        <f t="shared" si="26"/>
        <v>0.50867128246040183</v>
      </c>
      <c r="AJ94" s="24">
        <f t="shared" si="26"/>
        <v>0.50567502698814559</v>
      </c>
      <c r="AK94" s="24">
        <f t="shared" si="26"/>
        <v>0.5081118226538901</v>
      </c>
      <c r="AL94" s="24">
        <f t="shared" si="26"/>
        <v>0.50385900997417066</v>
      </c>
      <c r="AM94" s="24">
        <f t="shared" si="26"/>
        <v>0.50455213487635264</v>
      </c>
      <c r="AN94" s="24">
        <f t="shared" si="26"/>
        <v>0.5080011613047517</v>
      </c>
      <c r="AO94" s="24">
        <f>+NOA!AV67</f>
        <v>0.50918818329844151</v>
      </c>
      <c r="AQ94" s="24">
        <f t="shared" si="11"/>
        <v>4.0280849690936815E-3</v>
      </c>
      <c r="AR94" s="24">
        <f t="shared" si="15"/>
        <v>5.2939472502138152E-3</v>
      </c>
      <c r="AS94" s="35">
        <f t="shared" si="22"/>
        <v>44593</v>
      </c>
      <c r="AT94" s="19">
        <f t="shared" si="8"/>
        <v>656.09820556640625</v>
      </c>
      <c r="AU94" s="19">
        <f t="shared" si="9"/>
        <v>641.48876953125</v>
      </c>
      <c r="AV94" s="52">
        <f t="shared" si="12"/>
        <v>0.14609436035156254</v>
      </c>
      <c r="AW94" s="52">
        <f t="shared" si="24"/>
        <v>5.2939472502138152E-3</v>
      </c>
    </row>
    <row r="95" spans="4:49" x14ac:dyDescent="0.25">
      <c r="D95" s="37">
        <f>+NOA!A68</f>
        <v>44621</v>
      </c>
      <c r="E95" s="225">
        <f>'Salida Stata'!F65</f>
        <v>702.439697265625</v>
      </c>
      <c r="F95" s="225">
        <f>'Salida Stata'!L65</f>
        <v>699.70391845703125</v>
      </c>
      <c r="G95" s="225">
        <f>'Salida Stata'!R65</f>
        <v>696.54180908203125</v>
      </c>
      <c r="H95" s="225">
        <f>'Salida Stata'!X65</f>
        <v>698.0238037109375</v>
      </c>
      <c r="I95" s="225">
        <f>'Salida Stata'!AD65</f>
        <v>696.1341552734375</v>
      </c>
      <c r="J95" s="225">
        <f>'Salida Stata'!AJ65</f>
        <v>693.23553466796875</v>
      </c>
      <c r="K95" s="225">
        <f>'Salida Stata'!AP65</f>
        <v>690.75579833984375</v>
      </c>
      <c r="L95" s="225">
        <f>'Salida Stata'!AV65</f>
        <v>688.413818359375</v>
      </c>
      <c r="M95" s="225">
        <f>'Salida Stata'!BB65</f>
        <v>684.62890625</v>
      </c>
      <c r="N95" s="225">
        <f>'Salida Stata'!BH65</f>
        <v>681.03338623046875</v>
      </c>
      <c r="O95" s="19" cm="1">
        <f t="array" ref="O95">+SUMPRODUCT($E$30:$N$30/100,$E95:$N95)/$D$14*100</f>
        <v>708.20379512992065</v>
      </c>
      <c r="Q95" s="24">
        <f t="shared" si="25"/>
        <v>7.0631943977369049E-2</v>
      </c>
      <c r="R95" s="24">
        <f t="shared" si="25"/>
        <v>6.9514158157815142E-2</v>
      </c>
      <c r="S95" s="24">
        <f t="shared" si="25"/>
        <v>6.8152570961491188E-2</v>
      </c>
      <c r="T95" s="24">
        <f t="shared" si="25"/>
        <v>6.8139379386847443E-2</v>
      </c>
      <c r="U95" s="24">
        <f t="shared" si="25"/>
        <v>6.7650644037321461E-2</v>
      </c>
      <c r="V95" s="24">
        <f t="shared" si="23"/>
        <v>6.6894392872323127E-2</v>
      </c>
      <c r="W95" s="24">
        <f t="shared" si="23"/>
        <v>6.5976150059876337E-2</v>
      </c>
      <c r="X95" s="24">
        <f t="shared" si="23"/>
        <v>6.5052700362415283E-2</v>
      </c>
      <c r="Y95" s="24">
        <f t="shared" si="23"/>
        <v>6.3456849115062663E-2</v>
      </c>
      <c r="Z95" s="24">
        <f t="shared" si="23"/>
        <v>6.1645064695543983E-2</v>
      </c>
      <c r="AA95" s="24">
        <f t="shared" si="18"/>
        <v>6.7169161944976796E-2</v>
      </c>
      <c r="AB95" s="24">
        <f>+NOA!Y68</f>
        <v>6.7663378545006259E-2</v>
      </c>
      <c r="AD95" s="24">
        <f t="shared" si="26"/>
        <v>0.55535264289164821</v>
      </c>
      <c r="AE95" s="24">
        <f t="shared" si="26"/>
        <v>0.55277560890739652</v>
      </c>
      <c r="AF95" s="24">
        <f t="shared" si="26"/>
        <v>0.54984151735378006</v>
      </c>
      <c r="AG95" s="24">
        <f t="shared" si="26"/>
        <v>0.54796291550141163</v>
      </c>
      <c r="AH95" s="24">
        <f t="shared" si="26"/>
        <v>0.54584222557566564</v>
      </c>
      <c r="AI95" s="24">
        <f t="shared" si="26"/>
        <v>0.54413535676578539</v>
      </c>
      <c r="AJ95" s="24">
        <f t="shared" si="26"/>
        <v>0.53933087449556205</v>
      </c>
      <c r="AK95" s="24">
        <f t="shared" si="26"/>
        <v>0.53903858358430279</v>
      </c>
      <c r="AL95" s="24">
        <f t="shared" si="26"/>
        <v>0.53416185937196103</v>
      </c>
      <c r="AM95" s="24">
        <f t="shared" si="26"/>
        <v>0.53206849240302501</v>
      </c>
      <c r="AN95" s="24">
        <f t="shared" si="26"/>
        <v>0.54539493474996048</v>
      </c>
      <c r="AO95" s="24">
        <f>+NOA!AV68</f>
        <v>0.54655056932350998</v>
      </c>
      <c r="AQ95" s="24">
        <f t="shared" si="11"/>
        <v>8.9868792818250665E-3</v>
      </c>
      <c r="AR95" s="24">
        <f t="shared" si="15"/>
        <v>2.3284150488623201E-2</v>
      </c>
      <c r="AS95" s="35">
        <f t="shared" si="22"/>
        <v>44621</v>
      </c>
      <c r="AT95" s="19">
        <f t="shared" si="8"/>
        <v>702.439697265625</v>
      </c>
      <c r="AU95" s="19">
        <f t="shared" si="9"/>
        <v>681.03338623046875</v>
      </c>
      <c r="AV95" s="52">
        <f t="shared" si="12"/>
        <v>0.21406311035156289</v>
      </c>
      <c r="AW95" s="52">
        <f t="shared" si="24"/>
        <v>1.9189097445156289E-2</v>
      </c>
    </row>
    <row r="96" spans="4:49" x14ac:dyDescent="0.25">
      <c r="D96" s="37">
        <f>+NOA!A69</f>
        <v>44652</v>
      </c>
      <c r="E96" s="225">
        <f>'Salida Stata'!F66</f>
        <v>747.59759521484375</v>
      </c>
      <c r="F96" s="225">
        <f>'Salida Stata'!L66</f>
        <v>744.54718017578125</v>
      </c>
      <c r="G96" s="225">
        <f>'Salida Stata'!R66</f>
        <v>740.54656982421875</v>
      </c>
      <c r="H96" s="225">
        <f>'Salida Stata'!X66</f>
        <v>741.665283203125</v>
      </c>
      <c r="I96" s="225">
        <f>'Salida Stata'!AD66</f>
        <v>739.5865478515625</v>
      </c>
      <c r="J96" s="225">
        <f>'Salida Stata'!AJ66</f>
        <v>736.71136474609375</v>
      </c>
      <c r="K96" s="225">
        <f>'Salida Stata'!AP66</f>
        <v>734.1402587890625</v>
      </c>
      <c r="L96" s="225">
        <f>'Salida Stata'!AV66</f>
        <v>731.0247802734375</v>
      </c>
      <c r="M96" s="225">
        <f>'Salida Stata'!BB66</f>
        <v>726.44012451171875</v>
      </c>
      <c r="N96" s="225">
        <f>'Salida Stata'!BH66</f>
        <v>723.040771484375</v>
      </c>
      <c r="O96" s="19" cm="1">
        <f t="array" ref="O96">+SUMPRODUCT($E$30:$N$30/100,$E96:$N96)/$D$14*100</f>
        <v>752.71618349594371</v>
      </c>
      <c r="Q96" s="24">
        <f t="shared" si="25"/>
        <v>6.4287223693370477E-2</v>
      </c>
      <c r="R96" s="24">
        <f t="shared" si="25"/>
        <v>6.4088910374601182E-2</v>
      </c>
      <c r="S96" s="24">
        <f t="shared" si="25"/>
        <v>6.3176050839189646E-2</v>
      </c>
      <c r="T96" s="24">
        <f t="shared" si="25"/>
        <v>6.2521477434113626E-2</v>
      </c>
      <c r="U96" s="24">
        <f t="shared" si="25"/>
        <v>6.2419567046034574E-2</v>
      </c>
      <c r="V96" s="24">
        <f t="shared" si="23"/>
        <v>6.2714370374779005E-2</v>
      </c>
      <c r="W96" s="24">
        <f t="shared" si="23"/>
        <v>6.2807233111163985E-2</v>
      </c>
      <c r="X96" s="24">
        <f t="shared" si="23"/>
        <v>6.1897307662435841E-2</v>
      </c>
      <c r="Y96" s="24">
        <f t="shared" si="23"/>
        <v>6.1071359798020142E-2</v>
      </c>
      <c r="Z96" s="24">
        <f t="shared" si="23"/>
        <v>6.1681829559660617E-2</v>
      </c>
      <c r="AA96" s="24">
        <f t="shared" si="18"/>
        <v>6.2852513177872993E-2</v>
      </c>
      <c r="AB96" s="24">
        <f>+NOA!Y69</f>
        <v>6.366392377652641E-2</v>
      </c>
      <c r="AD96" s="24">
        <f t="shared" si="26"/>
        <v>0.59127264705658833</v>
      </c>
      <c r="AE96" s="24">
        <f t="shared" si="26"/>
        <v>0.58779639326302147</v>
      </c>
      <c r="AF96" s="24">
        <f t="shared" si="26"/>
        <v>0.58378761443615312</v>
      </c>
      <c r="AG96" s="24">
        <f t="shared" si="26"/>
        <v>0.58067142715261699</v>
      </c>
      <c r="AH96" s="24">
        <f t="shared" si="26"/>
        <v>0.57868683027318601</v>
      </c>
      <c r="AI96" s="24">
        <f t="shared" si="26"/>
        <v>0.57758493144525924</v>
      </c>
      <c r="AJ96" s="24">
        <f t="shared" si="26"/>
        <v>0.57326905178857324</v>
      </c>
      <c r="AK96" s="24">
        <f t="shared" si="26"/>
        <v>0.57077779475419854</v>
      </c>
      <c r="AL96" s="24">
        <f t="shared" si="26"/>
        <v>0.5645296451676296</v>
      </c>
      <c r="AM96" s="24">
        <f t="shared" si="26"/>
        <v>0.56324145200682607</v>
      </c>
      <c r="AN96" s="24">
        <f t="shared" si="26"/>
        <v>0.57880573593105766</v>
      </c>
      <c r="AO96" s="24">
        <f>+NOA!AV69</f>
        <v>0.58179476170030031</v>
      </c>
      <c r="AQ96" s="24">
        <f t="shared" si="11"/>
        <v>2.6053941337098596E-3</v>
      </c>
      <c r="AR96" s="24">
        <f t="shared" si="15"/>
        <v>2.8031195049762259E-2</v>
      </c>
      <c r="AS96" s="35">
        <f t="shared" si="22"/>
        <v>44652</v>
      </c>
      <c r="AT96" s="19">
        <f t="shared" si="8"/>
        <v>747.59759521484375</v>
      </c>
      <c r="AU96" s="19">
        <f t="shared" si="9"/>
        <v>723.040771484375</v>
      </c>
      <c r="AV96" s="52">
        <f t="shared" si="12"/>
        <v>0.24556823730468746</v>
      </c>
      <c r="AW96" s="52">
        <f t="shared" si="24"/>
        <v>2.4584308203020377E-2</v>
      </c>
    </row>
    <row r="97" spans="4:49" x14ac:dyDescent="0.25">
      <c r="D97" s="37">
        <f>+NOA!A70</f>
        <v>44682</v>
      </c>
      <c r="E97" s="225">
        <f>'Salida Stata'!F67</f>
        <v>788.3514404296875</v>
      </c>
      <c r="F97" s="225">
        <f>'Salida Stata'!L67</f>
        <v>785.5589599609375</v>
      </c>
      <c r="G97" s="225">
        <f>'Salida Stata'!R67</f>
        <v>781.9288330078125</v>
      </c>
      <c r="H97" s="225">
        <f>'Salida Stata'!X67</f>
        <v>783.11346435546875</v>
      </c>
      <c r="I97" s="225">
        <f>'Salida Stata'!AD67</f>
        <v>780.99371337890625</v>
      </c>
      <c r="J97" s="225">
        <f>'Salida Stata'!AJ67</f>
        <v>778.1444091796875</v>
      </c>
      <c r="K97" s="225">
        <f>'Salida Stata'!AP67</f>
        <v>775.51593017578125</v>
      </c>
      <c r="L97" s="225">
        <f>'Salida Stata'!AV67</f>
        <v>772.8865966796875</v>
      </c>
      <c r="M97" s="225">
        <f>'Salida Stata'!BB67</f>
        <v>768.681640625</v>
      </c>
      <c r="N97" s="225">
        <f>'Salida Stata'!BH67</f>
        <v>765.576416015625</v>
      </c>
      <c r="O97" s="19" cm="1">
        <f t="array" ref="O97">+SUMPRODUCT($E$30:$N$30/100,$E97:$N97)/$D$14*100</f>
        <v>795.01511778929898</v>
      </c>
      <c r="Q97" s="24">
        <f t="shared" si="25"/>
        <v>5.4513076922260595E-2</v>
      </c>
      <c r="R97" s="24">
        <f t="shared" si="25"/>
        <v>5.5082848847098909E-2</v>
      </c>
      <c r="S97" s="24">
        <f t="shared" si="25"/>
        <v>5.5880703347821248E-2</v>
      </c>
      <c r="T97" s="24">
        <f t="shared" si="25"/>
        <v>5.5885292315876134E-2</v>
      </c>
      <c r="U97" s="24">
        <f t="shared" si="25"/>
        <v>5.5986910048091199E-2</v>
      </c>
      <c r="V97" s="24">
        <f t="shared" si="23"/>
        <v>5.6240539261768419E-2</v>
      </c>
      <c r="W97" s="24">
        <f t="shared" si="23"/>
        <v>5.635935489352728E-2</v>
      </c>
      <c r="X97" s="24">
        <f t="shared" si="23"/>
        <v>5.7264565492009423E-2</v>
      </c>
      <c r="Y97" s="24">
        <f t="shared" si="23"/>
        <v>5.8148654910374242E-2</v>
      </c>
      <c r="Z97" s="24">
        <f t="shared" si="23"/>
        <v>5.8828832631285799E-2</v>
      </c>
      <c r="AA97" s="24">
        <f t="shared" si="23"/>
        <v>5.6195064249715543E-2</v>
      </c>
      <c r="AB97" s="24">
        <f>+NOA!Y70</f>
        <v>5.5510314875135913E-2</v>
      </c>
      <c r="AD97" s="24">
        <f t="shared" si="26"/>
        <v>0.62563934816598854</v>
      </c>
      <c r="AE97" s="24">
        <f t="shared" si="26"/>
        <v>0.62230713624414902</v>
      </c>
      <c r="AF97" s="24">
        <f t="shared" si="26"/>
        <v>0.61906026901091793</v>
      </c>
      <c r="AG97" s="24">
        <f t="shared" si="26"/>
        <v>0.61484770243930709</v>
      </c>
      <c r="AH97" s="24">
        <f t="shared" si="26"/>
        <v>0.61293832116677915</v>
      </c>
      <c r="AI97" s="24">
        <f t="shared" si="26"/>
        <v>0.61269321638495811</v>
      </c>
      <c r="AJ97" s="24">
        <f t="shared" si="26"/>
        <v>0.60877687569515593</v>
      </c>
      <c r="AK97" s="24">
        <f t="shared" si="26"/>
        <v>0.60641089037945273</v>
      </c>
      <c r="AL97" s="24">
        <f t="shared" si="26"/>
        <v>0.6010979032603061</v>
      </c>
      <c r="AM97" s="24">
        <f t="shared" si="26"/>
        <v>0.60085714595666673</v>
      </c>
      <c r="AN97" s="24">
        <f t="shared" si="26"/>
        <v>0.61397237754045353</v>
      </c>
      <c r="AO97" s="24">
        <f>+NOA!AV70</f>
        <v>0.61717612809315892</v>
      </c>
      <c r="AQ97" s="24">
        <f t="shared" si="11"/>
        <v>-4.3157557090252041E-3</v>
      </c>
      <c r="AR97" s="24">
        <f t="shared" si="15"/>
        <v>2.4782202209321813E-2</v>
      </c>
      <c r="AS97" s="35">
        <f t="shared" si="22"/>
        <v>44682</v>
      </c>
      <c r="AT97" s="19">
        <f t="shared" si="22"/>
        <v>788.3514404296875</v>
      </c>
      <c r="AU97" s="19">
        <f t="shared" ref="AU97:AU127" si="27">+N97</f>
        <v>765.576416015625</v>
      </c>
      <c r="AV97" s="52">
        <f t="shared" si="12"/>
        <v>0.22775024414062539</v>
      </c>
      <c r="AW97" s="52">
        <f t="shared" si="24"/>
        <v>1.8605709113126423E-2</v>
      </c>
    </row>
    <row r="98" spans="4:49" x14ac:dyDescent="0.25">
      <c r="D98" s="37">
        <f>+NOA!A71</f>
        <v>44713</v>
      </c>
      <c r="E98" s="225">
        <f>'Salida Stata'!F68</f>
        <v>828.365234375</v>
      </c>
      <c r="F98" s="225">
        <f>'Salida Stata'!L68</f>
        <v>825.92047119140625</v>
      </c>
      <c r="G98" s="225">
        <f>'Salida Stata'!R68</f>
        <v>822.77349853515625</v>
      </c>
      <c r="H98" s="225">
        <f>'Salida Stata'!X68</f>
        <v>824.1676025390625</v>
      </c>
      <c r="I98" s="225">
        <f>'Salida Stata'!AD68</f>
        <v>822.01544189453125</v>
      </c>
      <c r="J98" s="225">
        <f>'Salida Stata'!AJ68</f>
        <v>819.639892578125</v>
      </c>
      <c r="K98" s="225">
        <f>'Salida Stata'!AP68</f>
        <v>816.92559814453125</v>
      </c>
      <c r="L98" s="225">
        <f>'Salida Stata'!AV68</f>
        <v>815.06842041015625</v>
      </c>
      <c r="M98" s="225">
        <f>'Salida Stata'!BB68</f>
        <v>810.951416015625</v>
      </c>
      <c r="N98" s="225">
        <f>'Salida Stata'!BH68</f>
        <v>807.87469482421875</v>
      </c>
      <c r="O98" s="19" cm="1">
        <f t="array" ref="O98">+SUMPRODUCT($E$30:$N$30/100,$E98:$N98)/$D$14*100</f>
        <v>837.00498109125499</v>
      </c>
      <c r="Q98" s="24">
        <f t="shared" si="25"/>
        <v>5.0756289509033214E-2</v>
      </c>
      <c r="R98" s="24">
        <f t="shared" si="25"/>
        <v>5.1379353158260477E-2</v>
      </c>
      <c r="S98" s="24">
        <f t="shared" si="25"/>
        <v>5.2235783875916653E-2</v>
      </c>
      <c r="T98" s="24">
        <f t="shared" si="25"/>
        <v>5.2424252745268296E-2</v>
      </c>
      <c r="U98" s="24">
        <f t="shared" si="25"/>
        <v>5.2525043176273156E-2</v>
      </c>
      <c r="V98" s="24">
        <f t="shared" si="23"/>
        <v>5.3326198722138951E-2</v>
      </c>
      <c r="W98" s="24">
        <f t="shared" si="23"/>
        <v>5.3396282858256594E-2</v>
      </c>
      <c r="X98" s="24">
        <f t="shared" si="23"/>
        <v>5.4576989576066381E-2</v>
      </c>
      <c r="Y98" s="24">
        <f t="shared" si="23"/>
        <v>5.4989963538424336E-2</v>
      </c>
      <c r="Z98" s="24">
        <f t="shared" si="23"/>
        <v>5.5250237499127053E-2</v>
      </c>
      <c r="AA98" s="24">
        <f t="shared" si="23"/>
        <v>5.2816433753759773E-2</v>
      </c>
      <c r="AB98" s="24">
        <f>+NOA!Y71</f>
        <v>5.2333804809052253E-2</v>
      </c>
      <c r="AD98" s="24">
        <f t="shared" si="26"/>
        <v>0.65341073001863448</v>
      </c>
      <c r="AE98" s="24">
        <f t="shared" si="26"/>
        <v>0.65085570879390953</v>
      </c>
      <c r="AF98" s="24">
        <f t="shared" si="26"/>
        <v>0.64867055558568931</v>
      </c>
      <c r="AG98" s="24">
        <f t="shared" si="26"/>
        <v>0.64459972326041171</v>
      </c>
      <c r="AH98" s="24">
        <f t="shared" si="26"/>
        <v>0.64318872950673422</v>
      </c>
      <c r="AI98" s="24">
        <f t="shared" si="26"/>
        <v>0.6439362667399211</v>
      </c>
      <c r="AJ98" s="24">
        <f t="shared" si="26"/>
        <v>0.64064599818155576</v>
      </c>
      <c r="AK98" s="24">
        <f t="shared" si="26"/>
        <v>0.63964969122614712</v>
      </c>
      <c r="AL98" s="24">
        <f t="shared" si="26"/>
        <v>0.63492636165234195</v>
      </c>
      <c r="AM98" s="24">
        <f t="shared" si="26"/>
        <v>0.63574463057727826</v>
      </c>
      <c r="AN98" s="24">
        <f t="shared" si="26"/>
        <v>0.64466923367799445</v>
      </c>
      <c r="AO98" s="24">
        <f>+NOA!AV71</f>
        <v>0.64767465270787206</v>
      </c>
      <c r="AQ98" s="24">
        <f t="shared" ref="AQ98:AQ122" si="28">+Q98-Z98</f>
        <v>-4.4939479900938384E-3</v>
      </c>
      <c r="AR98" s="24">
        <f t="shared" si="15"/>
        <v>1.766609944135622E-2</v>
      </c>
      <c r="AS98" s="35">
        <f t="shared" si="22"/>
        <v>44713</v>
      </c>
      <c r="AT98" s="19">
        <f t="shared" si="22"/>
        <v>828.365234375</v>
      </c>
      <c r="AU98" s="19">
        <f t="shared" si="27"/>
        <v>807.87469482421875</v>
      </c>
      <c r="AV98" s="52">
        <f t="shared" ref="AV98:AV145" si="29">+($AT98/$AT$32)-($AU98/$AU$32)</f>
        <v>0.20490539550781151</v>
      </c>
      <c r="AW98" s="52">
        <f t="shared" si="24"/>
        <v>1.1480786126281561E-2</v>
      </c>
    </row>
    <row r="99" spans="4:49" x14ac:dyDescent="0.25">
      <c r="D99" s="37">
        <f>+NOA!A72</f>
        <v>44743</v>
      </c>
      <c r="E99" s="225">
        <f>'Salida Stata'!F69</f>
        <v>882.6729736328125</v>
      </c>
      <c r="F99" s="225">
        <f>'Salida Stata'!L69</f>
        <v>880.19757080078125</v>
      </c>
      <c r="G99" s="225">
        <f>'Salida Stata'!R69</f>
        <v>876.8426513671875</v>
      </c>
      <c r="H99" s="225">
        <f>'Salida Stata'!X69</f>
        <v>877.80218505859375</v>
      </c>
      <c r="I99" s="225">
        <f>'Salida Stata'!AD69</f>
        <v>876.07879638671875</v>
      </c>
      <c r="J99" s="225">
        <f>'Salida Stata'!AJ69</f>
        <v>874.11773681640625</v>
      </c>
      <c r="K99" s="225">
        <f>'Salida Stata'!AP69</f>
        <v>872.4075927734375</v>
      </c>
      <c r="L99" s="225">
        <f>'Salida Stata'!AV69</f>
        <v>869.79486083984375</v>
      </c>
      <c r="M99" s="225">
        <f>'Salida Stata'!BB69</f>
        <v>865.793212890625</v>
      </c>
      <c r="N99" s="225">
        <f>'Salida Stata'!BH69</f>
        <v>864.18817138671875</v>
      </c>
      <c r="O99" s="19" cm="1">
        <f t="array" ref="O99">+SUMPRODUCT($E$30:$N$30/100,$E99:$N99)/$D$14*100</f>
        <v>892.65277200258333</v>
      </c>
      <c r="Q99" s="24">
        <f t="shared" si="25"/>
        <v>6.556013821462181E-2</v>
      </c>
      <c r="R99" s="24">
        <f t="shared" si="25"/>
        <v>6.5717101709658943E-2</v>
      </c>
      <c r="S99" s="24">
        <f t="shared" si="25"/>
        <v>6.5715719974324127E-2</v>
      </c>
      <c r="T99" s="24">
        <f t="shared" si="25"/>
        <v>6.5077275974323667E-2</v>
      </c>
      <c r="U99" s="24">
        <f t="shared" si="25"/>
        <v>6.5769268722720708E-2</v>
      </c>
      <c r="V99" s="24">
        <f t="shared" si="23"/>
        <v>6.6465584132227473E-2</v>
      </c>
      <c r="W99" s="24">
        <f t="shared" si="23"/>
        <v>6.7915603030338945E-2</v>
      </c>
      <c r="X99" s="24">
        <f t="shared" si="23"/>
        <v>6.71433698807129E-2</v>
      </c>
      <c r="Y99" s="24">
        <f t="shared" si="23"/>
        <v>6.7626488827714493E-2</v>
      </c>
      <c r="Z99" s="24">
        <f t="shared" si="23"/>
        <v>6.9705706742990481E-2</v>
      </c>
      <c r="AA99" s="24">
        <f t="shared" si="23"/>
        <v>6.648442024655199E-2</v>
      </c>
      <c r="AB99" s="24">
        <f>+NOA!Y72</f>
        <v>6.744868035190632E-2</v>
      </c>
      <c r="AD99" s="24">
        <f t="shared" si="26"/>
        <v>0.71508263678712725</v>
      </c>
      <c r="AE99" s="24">
        <f t="shared" si="26"/>
        <v>0.71269129506008966</v>
      </c>
      <c r="AF99" s="24">
        <f t="shared" si="26"/>
        <v>0.70971543718378394</v>
      </c>
      <c r="AG99" s="24">
        <f t="shared" si="26"/>
        <v>0.70434886585202983</v>
      </c>
      <c r="AH99" s="24">
        <f t="shared" si="26"/>
        <v>0.70360728078941692</v>
      </c>
      <c r="AI99" s="24">
        <f t="shared" si="26"/>
        <v>0.7056364130286561</v>
      </c>
      <c r="AJ99" s="24">
        <f t="shared" si="26"/>
        <v>0.70493587789992751</v>
      </c>
      <c r="AK99" s="24">
        <f t="shared" si="26"/>
        <v>0.70220246121279439</v>
      </c>
      <c r="AL99" s="24">
        <f t="shared" si="26"/>
        <v>0.69832886756173651</v>
      </c>
      <c r="AM99" s="24">
        <f t="shared" si="26"/>
        <v>0.70222100636659124</v>
      </c>
      <c r="AN99" s="24">
        <f t="shared" si="26"/>
        <v>0.70680161481806736</v>
      </c>
      <c r="AO99" s="24">
        <f>+NOA!AV72</f>
        <v>0.71159874608150475</v>
      </c>
      <c r="AQ99" s="24">
        <f t="shared" si="28"/>
        <v>-4.1455685283686705E-3</v>
      </c>
      <c r="AR99" s="24">
        <f t="shared" si="15"/>
        <v>1.2861630420536008E-2</v>
      </c>
      <c r="AS99" s="35">
        <f t="shared" si="22"/>
        <v>44743</v>
      </c>
      <c r="AT99" s="19">
        <f t="shared" si="22"/>
        <v>882.6729736328125</v>
      </c>
      <c r="AU99" s="19">
        <f t="shared" si="27"/>
        <v>864.18817138671875</v>
      </c>
      <c r="AV99" s="52">
        <f t="shared" si="29"/>
        <v>0.18484802246093857</v>
      </c>
      <c r="AW99" s="52">
        <f t="shared" si="24"/>
        <v>4.3784662831019006E-3</v>
      </c>
    </row>
    <row r="100" spans="4:49" x14ac:dyDescent="0.25">
      <c r="D100" s="37">
        <f>+NOA!A73</f>
        <v>44774</v>
      </c>
      <c r="E100" s="225">
        <f>'Salida Stata'!F70</f>
        <v>949.975341796875</v>
      </c>
      <c r="F100" s="225">
        <f>'Salida Stata'!L70</f>
        <v>947.243408203125</v>
      </c>
      <c r="G100" s="225">
        <f>'Salida Stata'!R70</f>
        <v>943.0029296875</v>
      </c>
      <c r="H100" s="225">
        <f>'Salida Stata'!X70</f>
        <v>943.16278076171875</v>
      </c>
      <c r="I100" s="225">
        <f>'Salida Stata'!AD70</f>
        <v>941.1292724609375</v>
      </c>
      <c r="J100" s="225">
        <f>'Salida Stata'!AJ70</f>
        <v>939.5509033203125</v>
      </c>
      <c r="K100" s="225">
        <f>'Salida Stata'!AP70</f>
        <v>938.067138671875</v>
      </c>
      <c r="L100" s="225">
        <f>'Salida Stata'!AV70</f>
        <v>934.6568603515625</v>
      </c>
      <c r="M100" s="225">
        <f>'Salida Stata'!BB70</f>
        <v>930.3304443359375</v>
      </c>
      <c r="N100" s="225">
        <f>'Salida Stata'!BH70</f>
        <v>929.34771728515625</v>
      </c>
      <c r="O100" s="19" cm="1">
        <f t="array" ref="O100">+SUMPRODUCT($E$30:$N$30/100,$E100:$N100)/$D$14*100</f>
        <v>959.79955859023767</v>
      </c>
      <c r="Q100" s="24">
        <f t="shared" si="25"/>
        <v>7.6248361708715962E-2</v>
      </c>
      <c r="R100" s="24">
        <f t="shared" si="25"/>
        <v>7.6171350190556764E-2</v>
      </c>
      <c r="S100" s="24">
        <f t="shared" si="25"/>
        <v>7.5452851451915937E-2</v>
      </c>
      <c r="T100" s="24">
        <f t="shared" si="25"/>
        <v>7.4459367743271443E-2</v>
      </c>
      <c r="U100" s="24">
        <f t="shared" si="25"/>
        <v>7.4251855361083585E-2</v>
      </c>
      <c r="V100" s="24">
        <f t="shared" si="23"/>
        <v>7.4856239323341178E-2</v>
      </c>
      <c r="W100" s="24">
        <f t="shared" si="23"/>
        <v>7.5262464978900212E-2</v>
      </c>
      <c r="X100" s="24">
        <f t="shared" si="23"/>
        <v>7.4571605825642928E-2</v>
      </c>
      <c r="Y100" s="24">
        <f t="shared" si="23"/>
        <v>7.4541161196958194E-2</v>
      </c>
      <c r="Z100" s="24">
        <f t="shared" si="23"/>
        <v>7.5399719709052793E-2</v>
      </c>
      <c r="AA100" s="24">
        <f t="shared" si="23"/>
        <v>7.5221618857483463E-2</v>
      </c>
      <c r="AB100" s="24">
        <f>+NOA!Y73</f>
        <v>7.6007326007325959E-2</v>
      </c>
      <c r="AD100" s="24">
        <f t="shared" si="26"/>
        <v>0.80654553153092712</v>
      </c>
      <c r="AE100" s="24">
        <f t="shared" si="26"/>
        <v>0.80352567324391799</v>
      </c>
      <c r="AF100" s="24">
        <f t="shared" si="26"/>
        <v>0.798357447369199</v>
      </c>
      <c r="AG100" s="24">
        <f t="shared" si="26"/>
        <v>0.79093239571027718</v>
      </c>
      <c r="AH100" s="24">
        <f t="shared" si="26"/>
        <v>0.78801351377206896</v>
      </c>
      <c r="AI100" s="24">
        <f t="shared" si="26"/>
        <v>0.79057313431099718</v>
      </c>
      <c r="AJ100" s="24">
        <f t="shared" si="26"/>
        <v>0.78905166348727729</v>
      </c>
      <c r="AK100" s="24">
        <f t="shared" si="26"/>
        <v>0.7851301886616493</v>
      </c>
      <c r="AL100" s="24">
        <f t="shared" si="26"/>
        <v>0.78126604289870394</v>
      </c>
      <c r="AM100" s="24">
        <f t="shared" si="26"/>
        <v>0.78461245088675469</v>
      </c>
      <c r="AN100" s="24">
        <f t="shared" si="26"/>
        <v>0.7933238688307882</v>
      </c>
      <c r="AO100" s="24">
        <f>+NOA!AV73</f>
        <v>0.7986988136241866</v>
      </c>
      <c r="AQ100" s="24">
        <f t="shared" si="28"/>
        <v>8.4864199966316889E-4</v>
      </c>
      <c r="AR100" s="24">
        <f t="shared" si="15"/>
        <v>2.1933080644172431E-2</v>
      </c>
      <c r="AS100" s="35">
        <f t="shared" si="22"/>
        <v>44774</v>
      </c>
      <c r="AT100" s="19">
        <f t="shared" si="22"/>
        <v>949.975341796875</v>
      </c>
      <c r="AU100" s="19">
        <f t="shared" si="27"/>
        <v>929.34771728515625</v>
      </c>
      <c r="AV100" s="52">
        <f t="shared" si="29"/>
        <v>0.20627624511718778</v>
      </c>
      <c r="AW100" s="52">
        <f t="shared" si="24"/>
        <v>6.432406576136529E-3</v>
      </c>
    </row>
    <row r="101" spans="4:49" x14ac:dyDescent="0.25">
      <c r="D101" s="37">
        <f>+NOA!A74</f>
        <v>44805</v>
      </c>
      <c r="E101" s="225">
        <f>'Salida Stata'!F71</f>
        <v>1007.1699829101563</v>
      </c>
      <c r="F101" s="225">
        <f>'Salida Stata'!L71</f>
        <v>1004.7748413085938</v>
      </c>
      <c r="G101" s="225">
        <f>'Salida Stata'!R71</f>
        <v>999.8740234375</v>
      </c>
      <c r="H101" s="225">
        <f>'Salida Stata'!X71</f>
        <v>999.5101318359375</v>
      </c>
      <c r="I101" s="225">
        <f>'Salida Stata'!AD71</f>
        <v>997.77496337890625</v>
      </c>
      <c r="J101" s="225">
        <f>'Salida Stata'!AJ71</f>
        <v>996.63446044921875</v>
      </c>
      <c r="K101" s="225">
        <f>'Salida Stata'!AP71</f>
        <v>994.955078125</v>
      </c>
      <c r="L101" s="225">
        <f>'Salida Stata'!AV71</f>
        <v>991.48388671875</v>
      </c>
      <c r="M101" s="225">
        <f>'Salida Stata'!BB71</f>
        <v>986.234619140625</v>
      </c>
      <c r="N101" s="225">
        <f>'Salida Stata'!BH71</f>
        <v>986.1956787109375</v>
      </c>
      <c r="O101" s="19" cm="1">
        <f t="array" ref="O101">+SUMPRODUCT($E$30:$N$30/100,$E101:$N101)/$D$14*100</f>
        <v>1017.8203248264573</v>
      </c>
      <c r="Q101" s="24">
        <f t="shared" si="25"/>
        <v>6.0206448101166377E-2</v>
      </c>
      <c r="R101" s="24">
        <f t="shared" si="25"/>
        <v>6.0735638387395152E-2</v>
      </c>
      <c r="S101" s="24">
        <f t="shared" si="25"/>
        <v>6.0308501659529723E-2</v>
      </c>
      <c r="T101" s="24">
        <f t="shared" si="25"/>
        <v>5.9742975680943777E-2</v>
      </c>
      <c r="U101" s="24">
        <f t="shared" si="25"/>
        <v>6.0189064962188787E-2</v>
      </c>
      <c r="V101" s="24">
        <f t="shared" si="23"/>
        <v>6.075621547185639E-2</v>
      </c>
      <c r="W101" s="24">
        <f t="shared" si="23"/>
        <v>6.0643782420166215E-2</v>
      </c>
      <c r="X101" s="24">
        <f t="shared" si="23"/>
        <v>6.0799881515674725E-2</v>
      </c>
      <c r="Y101" s="24">
        <f t="shared" si="23"/>
        <v>6.0090664714935293E-2</v>
      </c>
      <c r="Z101" s="24">
        <f t="shared" si="23"/>
        <v>6.1169743432358814E-2</v>
      </c>
      <c r="AA101" s="24">
        <f t="shared" si="23"/>
        <v>6.0450919899818434E-2</v>
      </c>
      <c r="AB101" s="24">
        <f>+NOA!Y74</f>
        <v>6.1489361702127709E-2</v>
      </c>
      <c r="AD101" s="24">
        <f t="shared" si="26"/>
        <v>0.85655416502685688</v>
      </c>
      <c r="AE101" s="24">
        <f t="shared" si="26"/>
        <v>0.85437231245385825</v>
      </c>
      <c r="AF101" s="24">
        <f t="shared" si="26"/>
        <v>0.84841389739175388</v>
      </c>
      <c r="AG101" s="24">
        <f t="shared" si="26"/>
        <v>0.84103488449612551</v>
      </c>
      <c r="AH101" s="24">
        <f t="shared" si="26"/>
        <v>0.83787807091182454</v>
      </c>
      <c r="AI101" s="24">
        <f t="shared" si="26"/>
        <v>0.84056888260870011</v>
      </c>
      <c r="AJ101" s="24">
        <f t="shared" si="26"/>
        <v>0.83843683048494988</v>
      </c>
      <c r="AK101" s="24">
        <f t="shared" si="26"/>
        <v>0.83516590405108682</v>
      </c>
      <c r="AL101" s="24">
        <f t="shared" si="26"/>
        <v>0.83067940846681121</v>
      </c>
      <c r="AM101" s="24">
        <f t="shared" si="26"/>
        <v>0.83406685049905005</v>
      </c>
      <c r="AN101" s="24">
        <f t="shared" si="26"/>
        <v>0.8432968208299485</v>
      </c>
      <c r="AO101" s="24">
        <f>+NOA!AV74</f>
        <v>0.84914751667902144</v>
      </c>
      <c r="AQ101" s="24">
        <f t="shared" si="28"/>
        <v>-9.6329533119243749E-4</v>
      </c>
      <c r="AR101" s="24">
        <f t="shared" si="15"/>
        <v>2.2487314527806834E-2</v>
      </c>
      <c r="AS101" s="35">
        <f t="shared" si="22"/>
        <v>44805</v>
      </c>
      <c r="AT101" s="19">
        <f t="shared" si="22"/>
        <v>1007.1699829101563</v>
      </c>
      <c r="AU101" s="19">
        <f t="shared" si="27"/>
        <v>986.1956787109375</v>
      </c>
      <c r="AV101" s="52">
        <f t="shared" si="29"/>
        <v>0.20974304199218885</v>
      </c>
      <c r="AW101" s="52">
        <f t="shared" si="24"/>
        <v>4.7199855653441425E-3</v>
      </c>
    </row>
    <row r="102" spans="4:49" x14ac:dyDescent="0.25">
      <c r="D102" s="37">
        <f>+NOA!A75</f>
        <v>44835</v>
      </c>
      <c r="E102" s="225">
        <f>'Salida Stata'!F72</f>
        <v>1069.6439208984375</v>
      </c>
      <c r="F102" s="225">
        <f>'Salida Stata'!L72</f>
        <v>1067.5718994140625</v>
      </c>
      <c r="G102" s="225">
        <f>'Salida Stata'!R72</f>
        <v>1062.6177978515625</v>
      </c>
      <c r="H102" s="225">
        <f>'Salida Stata'!X72</f>
        <v>1062.114501953125</v>
      </c>
      <c r="I102" s="225">
        <f>'Salida Stata'!AD72</f>
        <v>1060.284912109375</v>
      </c>
      <c r="J102" s="225">
        <f>'Salida Stata'!AJ72</f>
        <v>1059.556884765625</v>
      </c>
      <c r="K102" s="225">
        <f>'Salida Stata'!AP72</f>
        <v>1057.8094482421875</v>
      </c>
      <c r="L102" s="225">
        <f>'Salida Stata'!AV72</f>
        <v>1054.2686767578125</v>
      </c>
      <c r="M102" s="225">
        <f>'Salida Stata'!BB72</f>
        <v>1048.5999755859375</v>
      </c>
      <c r="N102" s="225">
        <f>'Salida Stata'!BH72</f>
        <v>1048.8565673828125</v>
      </c>
      <c r="O102" s="19" cm="1">
        <f t="array" ref="O102">+SUMPRODUCT($E$30:$N$30/100,$E102:$N102)/$D$14*100</f>
        <v>1081.7680230980127</v>
      </c>
      <c r="Q102" s="24">
        <f t="shared" si="25"/>
        <v>6.2029189757787151E-2</v>
      </c>
      <c r="R102" s="24">
        <f t="shared" si="25"/>
        <v>6.2498637031639381E-2</v>
      </c>
      <c r="S102" s="24">
        <f t="shared" si="25"/>
        <v>6.2751679654956538E-2</v>
      </c>
      <c r="T102" s="24">
        <f t="shared" si="25"/>
        <v>6.2635053035624111E-2</v>
      </c>
      <c r="U102" s="24">
        <f t="shared" si="25"/>
        <v>6.2649345819204116E-2</v>
      </c>
      <c r="V102" s="24">
        <f t="shared" si="23"/>
        <v>6.3134907344107649E-2</v>
      </c>
      <c r="W102" s="24">
        <f t="shared" si="23"/>
        <v>6.3173073336775243E-2</v>
      </c>
      <c r="X102" s="24">
        <f t="shared" si="23"/>
        <v>6.3324064949602521E-2</v>
      </c>
      <c r="Y102" s="24">
        <f t="shared" si="23"/>
        <v>6.3235821613781606E-2</v>
      </c>
      <c r="Z102" s="24">
        <f t="shared" si="23"/>
        <v>6.3537987464900914E-2</v>
      </c>
      <c r="AA102" s="24">
        <f t="shared" si="23"/>
        <v>6.2828081451860029E-2</v>
      </c>
      <c r="AB102" s="24">
        <f>+NOA!Y75</f>
        <v>6.2838244137101595E-2</v>
      </c>
      <c r="AD102" s="24">
        <f t="shared" si="26"/>
        <v>0.90906470563116515</v>
      </c>
      <c r="AE102" s="24">
        <f t="shared" si="26"/>
        <v>0.9084649016711277</v>
      </c>
      <c r="AF102" s="24">
        <f t="shared" si="26"/>
        <v>0.90350721247358745</v>
      </c>
      <c r="AG102" s="24">
        <f t="shared" si="26"/>
        <v>0.89659107666140292</v>
      </c>
      <c r="AH102" s="24">
        <f t="shared" si="26"/>
        <v>0.89327573923404735</v>
      </c>
      <c r="AI102" s="24">
        <f t="shared" si="26"/>
        <v>0.89730944776993904</v>
      </c>
      <c r="AJ102" s="24">
        <f t="shared" si="26"/>
        <v>0.8954367953691853</v>
      </c>
      <c r="AK102" s="24">
        <f t="shared" si="26"/>
        <v>0.89360612386428939</v>
      </c>
      <c r="AL102" s="24">
        <f t="shared" si="26"/>
        <v>0.88958959795689863</v>
      </c>
      <c r="AM102" s="24">
        <f t="shared" si="26"/>
        <v>0.89286898791643443</v>
      </c>
      <c r="AN102" s="24">
        <f t="shared" si="26"/>
        <v>0.89919797321021355</v>
      </c>
      <c r="AO102" s="24">
        <f>+NOA!AV75</f>
        <v>0.9042916142934101</v>
      </c>
      <c r="AQ102" s="24">
        <f t="shared" si="28"/>
        <v>-1.5087977071137626E-3</v>
      </c>
      <c r="AR102" s="24">
        <f t="shared" si="15"/>
        <v>1.6195717714730717E-2</v>
      </c>
      <c r="AS102" s="35">
        <f t="shared" ref="AS102:AT117" si="30">+D102</f>
        <v>44835</v>
      </c>
      <c r="AT102" s="19">
        <f t="shared" si="30"/>
        <v>1069.6439208984375</v>
      </c>
      <c r="AU102" s="19">
        <f t="shared" si="27"/>
        <v>1048.8565673828125</v>
      </c>
      <c r="AV102" s="52">
        <f>+($AT102/$AT$32)-($AU102/$AU$32)</f>
        <v>0.20787353515624929</v>
      </c>
      <c r="AW102" s="52">
        <f t="shared" si="24"/>
        <v>1.5228679787830934E-3</v>
      </c>
    </row>
    <row r="103" spans="4:49" x14ac:dyDescent="0.25">
      <c r="D103" s="37">
        <f>+NOA!A76</f>
        <v>44866</v>
      </c>
      <c r="E103" s="225">
        <f>'Salida Stata'!F73</f>
        <v>1117.2049560546875</v>
      </c>
      <c r="F103" s="225">
        <f>'Salida Stata'!L73</f>
        <v>1115.558349609375</v>
      </c>
      <c r="G103" s="225">
        <f>'Salida Stata'!R73</f>
        <v>1110.8443603515625</v>
      </c>
      <c r="H103" s="225">
        <f>'Salida Stata'!X73</f>
        <v>1110.4442138671875</v>
      </c>
      <c r="I103" s="225">
        <f>'Salida Stata'!AD73</f>
        <v>1108.722412109375</v>
      </c>
      <c r="J103" s="225">
        <f>'Salida Stata'!AJ73</f>
        <v>1108.28369140625</v>
      </c>
      <c r="K103" s="225">
        <f>'Salida Stata'!AP73</f>
        <v>1106.4970703125</v>
      </c>
      <c r="L103" s="225">
        <f>'Salida Stata'!AV73</f>
        <v>1103.336669921875</v>
      </c>
      <c r="M103" s="225">
        <f>'Salida Stata'!BB73</f>
        <v>1097.7376708984375</v>
      </c>
      <c r="N103" s="225">
        <f>'Salida Stata'!BH73</f>
        <v>1098.279052734375</v>
      </c>
      <c r="O103" s="19" cm="1">
        <f t="array" ref="O103">+SUMPRODUCT($E$30:$N$30/100,$E103:$N103)/$D$14*100</f>
        <v>1131.21190529973</v>
      </c>
      <c r="Q103" s="24">
        <f t="shared" si="25"/>
        <v>4.4464362604240915E-2</v>
      </c>
      <c r="R103" s="24">
        <f t="shared" si="25"/>
        <v>4.4949150705118734E-2</v>
      </c>
      <c r="S103" s="24">
        <f t="shared" si="25"/>
        <v>4.5384674148603699E-2</v>
      </c>
      <c r="T103" s="24">
        <f t="shared" si="25"/>
        <v>4.5503297267092124E-2</v>
      </c>
      <c r="U103" s="24">
        <f t="shared" si="25"/>
        <v>4.5683475683565566E-2</v>
      </c>
      <c r="V103" s="24">
        <f t="shared" si="23"/>
        <v>4.5987909985034436E-2</v>
      </c>
      <c r="W103" s="24">
        <f t="shared" si="23"/>
        <v>4.6026836072620592E-2</v>
      </c>
      <c r="X103" s="24">
        <f t="shared" si="23"/>
        <v>4.654220906473383E-2</v>
      </c>
      <c r="Y103" s="24">
        <f t="shared" si="23"/>
        <v>4.6860286531136719E-2</v>
      </c>
      <c r="Z103" s="24">
        <f t="shared" si="23"/>
        <v>4.7120346945898728E-2</v>
      </c>
      <c r="AA103" s="24">
        <f t="shared" si="23"/>
        <v>4.5706548119362811E-2</v>
      </c>
      <c r="AB103" s="24">
        <f>+NOA!Y76</f>
        <v>4.5544554455445585E-2</v>
      </c>
      <c r="AD103" s="24">
        <f t="shared" si="26"/>
        <v>0.94272489868090159</v>
      </c>
      <c r="AE103" s="24">
        <f t="shared" si="26"/>
        <v>0.94272641012169234</v>
      </c>
      <c r="AF103" s="24">
        <f t="shared" si="26"/>
        <v>0.93866039537433243</v>
      </c>
      <c r="AG103" s="24">
        <f t="shared" si="26"/>
        <v>0.93202272868219693</v>
      </c>
      <c r="AH103" s="24">
        <f t="shared" si="26"/>
        <v>0.92913621722183404</v>
      </c>
      <c r="AI103" s="24">
        <f t="shared" si="26"/>
        <v>0.93328167444637589</v>
      </c>
      <c r="AJ103" s="24">
        <f t="shared" si="26"/>
        <v>0.93139932540553438</v>
      </c>
      <c r="AK103" s="24">
        <f t="shared" si="26"/>
        <v>0.93042858514330584</v>
      </c>
      <c r="AL103" s="24">
        <f t="shared" si="26"/>
        <v>0.92716098937118385</v>
      </c>
      <c r="AM103" s="24">
        <f t="shared" si="26"/>
        <v>0.93066549587734526</v>
      </c>
      <c r="AN103" s="24">
        <f t="shared" si="26"/>
        <v>0.9348157636506389</v>
      </c>
      <c r="AO103" s="24">
        <f>+NOA!AV76</f>
        <v>0.93981805458362477</v>
      </c>
      <c r="AQ103" s="24">
        <f t="shared" si="28"/>
        <v>-2.6559843416578133E-3</v>
      </c>
      <c r="AR103" s="24">
        <f t="shared" si="15"/>
        <v>1.2059402803556329E-2</v>
      </c>
      <c r="AS103" s="35">
        <f t="shared" si="30"/>
        <v>44866</v>
      </c>
      <c r="AT103" s="19">
        <f t="shared" si="30"/>
        <v>1117.2049560546875</v>
      </c>
      <c r="AU103" s="19">
        <f t="shared" si="27"/>
        <v>1098.279052734375</v>
      </c>
      <c r="AV103" s="52">
        <f t="shared" si="29"/>
        <v>0.18925903320312365</v>
      </c>
      <c r="AW103" s="52">
        <f t="shared" si="24"/>
        <v>-4.9431277870550794E-3</v>
      </c>
    </row>
    <row r="104" spans="4:49" x14ac:dyDescent="0.25">
      <c r="D104" s="37">
        <f>+NOA!A77</f>
        <v>44896</v>
      </c>
      <c r="E104" s="225">
        <f>'Salida Stata'!F74</f>
        <v>1166.2452392578125</v>
      </c>
      <c r="F104" s="225">
        <f>'Salida Stata'!L74</f>
        <v>1165.5462646484375</v>
      </c>
      <c r="G104" s="225">
        <f>'Salida Stata'!R74</f>
        <v>1161.9564208984375</v>
      </c>
      <c r="H104" s="225">
        <f>'Salida Stata'!X74</f>
        <v>1161.9171142578125</v>
      </c>
      <c r="I104" s="225">
        <f>'Salida Stata'!AD74</f>
        <v>1160.7750244140625</v>
      </c>
      <c r="J104" s="225">
        <f>'Salida Stata'!AJ74</f>
        <v>1160.7490234375</v>
      </c>
      <c r="K104" s="225">
        <f>'Salida Stata'!AP74</f>
        <v>1159.5426025390625</v>
      </c>
      <c r="L104" s="225">
        <f>'Salida Stata'!AV74</f>
        <v>1157.5633544921875</v>
      </c>
      <c r="M104" s="225">
        <f>'Salida Stata'!BB74</f>
        <v>1152.9637451171875</v>
      </c>
      <c r="N104" s="225">
        <f>'Salida Stata'!BH74</f>
        <v>1154.6805419921875</v>
      </c>
      <c r="O104" s="19" cm="1">
        <f t="array" ref="O104">+SUMPRODUCT($E$30:$N$30/100,$E104:$N104)/$D$14*100</f>
        <v>1184.3802569999705</v>
      </c>
      <c r="Q104" s="24">
        <f t="shared" si="25"/>
        <v>4.3895511685077437E-2</v>
      </c>
      <c r="R104" s="24">
        <f t="shared" si="25"/>
        <v>4.4809771767264639E-2</v>
      </c>
      <c r="S104" s="24">
        <f t="shared" si="25"/>
        <v>4.6011900830732921E-2</v>
      </c>
      <c r="T104" s="24">
        <f t="shared" si="25"/>
        <v>4.6353432030022956E-2</v>
      </c>
      <c r="U104" s="24">
        <f t="shared" si="25"/>
        <v>4.6948281856822982E-2</v>
      </c>
      <c r="V104" s="24">
        <f t="shared" si="23"/>
        <v>4.7339261994083115E-2</v>
      </c>
      <c r="W104" s="24">
        <f t="shared" si="23"/>
        <v>4.7940056643422713E-2</v>
      </c>
      <c r="X104" s="24">
        <f t="shared" si="23"/>
        <v>4.9147903852549524E-2</v>
      </c>
      <c r="Y104" s="24">
        <f t="shared" si="23"/>
        <v>5.0308990647602192E-2</v>
      </c>
      <c r="Z104" s="24">
        <f t="shared" si="23"/>
        <v>5.135442501374321E-2</v>
      </c>
      <c r="AA104" s="24">
        <f t="shared" si="23"/>
        <v>4.7001230672296446E-2</v>
      </c>
      <c r="AB104" s="24">
        <f>+NOA!Y77</f>
        <v>4.6626984126984183E-2</v>
      </c>
      <c r="AD104" s="24">
        <f t="shared" si="26"/>
        <v>0.94632286769413176</v>
      </c>
      <c r="AE104" s="24">
        <f t="shared" si="26"/>
        <v>0.94841219635627527</v>
      </c>
      <c r="AF104" s="24">
        <f t="shared" si="26"/>
        <v>0.9469799480689276</v>
      </c>
      <c r="AG104" s="24">
        <f t="shared" si="26"/>
        <v>0.9424574213590371</v>
      </c>
      <c r="AH104" s="24">
        <f t="shared" si="26"/>
        <v>0.94234450862707031</v>
      </c>
      <c r="AI104" s="24">
        <f t="shared" si="26"/>
        <v>0.9472218903082521</v>
      </c>
      <c r="AJ104" s="24">
        <f t="shared" si="26"/>
        <v>0.9485224705341293</v>
      </c>
      <c r="AK104" s="24">
        <f t="shared" si="26"/>
        <v>0.94868196560282403</v>
      </c>
      <c r="AL104" s="24">
        <f t="shared" si="26"/>
        <v>0.94782351361119233</v>
      </c>
      <c r="AM104" s="24">
        <f t="shared" si="26"/>
        <v>0.95436879222495707</v>
      </c>
      <c r="AN104" s="24">
        <f t="shared" si="26"/>
        <v>0.94715422471946598</v>
      </c>
      <c r="AO104" s="24">
        <f>+NOA!AV77</f>
        <v>0.95140406927862764</v>
      </c>
      <c r="AQ104" s="24">
        <f t="shared" si="28"/>
        <v>-7.4589133286657727E-3</v>
      </c>
      <c r="AR104" s="24">
        <f t="shared" si="15"/>
        <v>-8.0459245308253102E-3</v>
      </c>
      <c r="AS104" s="35">
        <f t="shared" si="30"/>
        <v>44896</v>
      </c>
      <c r="AT104" s="19">
        <f t="shared" si="30"/>
        <v>1166.2452392578125</v>
      </c>
      <c r="AU104" s="19">
        <f t="shared" si="27"/>
        <v>1154.6805419921875</v>
      </c>
      <c r="AV104" s="52">
        <f t="shared" si="29"/>
        <v>0.11564697265625057</v>
      </c>
      <c r="AW104" s="52">
        <f t="shared" si="24"/>
        <v>-2.4373607146896514E-2</v>
      </c>
    </row>
    <row r="105" spans="4:49" x14ac:dyDescent="0.25">
      <c r="D105" s="37">
        <f>+NOA!A78</f>
        <v>44927</v>
      </c>
      <c r="E105" s="225">
        <f>'Salida Stata'!F75</f>
        <v>1243.4014892578125</v>
      </c>
      <c r="F105" s="225">
        <f>'Salida Stata'!L75</f>
        <v>1241.6563720703125</v>
      </c>
      <c r="G105" s="225">
        <f>'Salida Stata'!R75</f>
        <v>1237.94482421875</v>
      </c>
      <c r="H105" s="225">
        <f>'Salida Stata'!X75</f>
        <v>1237.158447265625</v>
      </c>
      <c r="I105" s="225">
        <f>'Salida Stata'!AD75</f>
        <v>1234.442138671875</v>
      </c>
      <c r="J105" s="225">
        <f>'Salida Stata'!AJ75</f>
        <v>1233.9013671875</v>
      </c>
      <c r="K105" s="225">
        <f>'Salida Stata'!AP75</f>
        <v>1231.1953125</v>
      </c>
      <c r="L105" s="225">
        <f>'Salida Stata'!AV75</f>
        <v>1229.1937255859375</v>
      </c>
      <c r="M105" s="225">
        <f>'Salida Stata'!BB75</f>
        <v>1224.6942138671875</v>
      </c>
      <c r="N105" s="225">
        <f>'Salida Stata'!BH75</f>
        <v>1224.8193359375</v>
      </c>
      <c r="O105" s="19" cm="1">
        <f t="array" ref="O105">+SUMPRODUCT($E$30:$N$30/100,$E105:$N105)/$D$14*100</f>
        <v>1259.9232699868558</v>
      </c>
      <c r="Q105" s="24">
        <f t="shared" si="25"/>
        <v>6.6157826332565728E-2</v>
      </c>
      <c r="R105" s="24">
        <f t="shared" si="25"/>
        <v>6.5299945382118363E-2</v>
      </c>
      <c r="S105" s="24">
        <f t="shared" si="25"/>
        <v>6.5396947728519228E-2</v>
      </c>
      <c r="T105" s="24">
        <f t="shared" si="25"/>
        <v>6.4756196534615729E-2</v>
      </c>
      <c r="U105" s="24">
        <f t="shared" si="25"/>
        <v>6.3463731307449756E-2</v>
      </c>
      <c r="V105" s="24">
        <f t="shared" si="23"/>
        <v>6.3021671586992234E-2</v>
      </c>
      <c r="W105" s="24">
        <f t="shared" si="23"/>
        <v>6.1793943408408492E-2</v>
      </c>
      <c r="X105" s="24">
        <f t="shared" si="23"/>
        <v>6.1880302979333335E-2</v>
      </c>
      <c r="Y105" s="24">
        <f t="shared" si="23"/>
        <v>6.2213984658042509E-2</v>
      </c>
      <c r="Z105" s="24">
        <f t="shared" si="23"/>
        <v>6.074302925751307E-2</v>
      </c>
      <c r="AA105" s="24">
        <f t="shared" si="23"/>
        <v>6.3782735772914156E-2</v>
      </c>
      <c r="AB105" s="24">
        <f>+NOA!Y78</f>
        <v>6.3334769495906995E-2</v>
      </c>
      <c r="AD105" s="24">
        <f t="shared" si="26"/>
        <v>0.99104085418576759</v>
      </c>
      <c r="AE105" s="24">
        <f t="shared" si="26"/>
        <v>0.99280102237433243</v>
      </c>
      <c r="AF105" s="24">
        <f t="shared" si="26"/>
        <v>0.99249448275421703</v>
      </c>
      <c r="AG105" s="24">
        <f t="shared" si="26"/>
        <v>0.98740176410599934</v>
      </c>
      <c r="AH105" s="24">
        <f t="shared" si="26"/>
        <v>0.98637837330312816</v>
      </c>
      <c r="AI105" s="24">
        <f t="shared" si="26"/>
        <v>0.99080573005699857</v>
      </c>
      <c r="AJ105" s="24">
        <f t="shared" si="26"/>
        <v>0.99066832773590896</v>
      </c>
      <c r="AK105" s="24">
        <f t="shared" si="26"/>
        <v>0.99238862040579057</v>
      </c>
      <c r="AL105" s="24">
        <f t="shared" si="26"/>
        <v>0.99275689404509482</v>
      </c>
      <c r="AM105" s="24">
        <f t="shared" si="26"/>
        <v>0.99826138044003199</v>
      </c>
      <c r="AN105" s="24">
        <f t="shared" si="26"/>
        <v>0.99139981995008974</v>
      </c>
      <c r="AO105" s="24">
        <f>+NOA!AV78</f>
        <v>0.9941822882999356</v>
      </c>
      <c r="AQ105" s="24">
        <f t="shared" si="28"/>
        <v>5.4147970750526575E-3</v>
      </c>
      <c r="AR105" s="24">
        <f t="shared" si="15"/>
        <v>-7.2205262542643922E-3</v>
      </c>
      <c r="AS105" s="35">
        <f t="shared" si="30"/>
        <v>44927</v>
      </c>
      <c r="AT105" s="19">
        <f t="shared" si="30"/>
        <v>1243.4014892578125</v>
      </c>
      <c r="AU105" s="19">
        <f t="shared" si="27"/>
        <v>1224.8193359375</v>
      </c>
      <c r="AV105" s="52">
        <f t="shared" si="29"/>
        <v>0.185821533203125</v>
      </c>
      <c r="AW105" s="52">
        <f t="shared" si="24"/>
        <v>-1.1321782305329986E-2</v>
      </c>
    </row>
    <row r="106" spans="4:49" x14ac:dyDescent="0.25">
      <c r="D106" s="37">
        <f>+NOA!A79</f>
        <v>44958</v>
      </c>
      <c r="E106" s="225">
        <f>'Salida Stata'!F76</f>
        <v>1341.4315185546875</v>
      </c>
      <c r="F106" s="225">
        <f>'Salida Stata'!L76</f>
        <v>1336.843505859375</v>
      </c>
      <c r="G106" s="225">
        <f>'Salida Stata'!R76</f>
        <v>1331.1873779296875</v>
      </c>
      <c r="H106" s="225">
        <f>'Salida Stata'!X76</f>
        <v>1329.1964111328125</v>
      </c>
      <c r="I106" s="225">
        <f>'Salida Stata'!AD76</f>
        <v>1324.6270751953125</v>
      </c>
      <c r="J106" s="225">
        <f>'Salida Stata'!AJ76</f>
        <v>1321.94580078125</v>
      </c>
      <c r="K106" s="225">
        <f>'Salida Stata'!AP76</f>
        <v>1317.2685546875</v>
      </c>
      <c r="L106" s="225">
        <f>'Salida Stata'!AV76</f>
        <v>1312.762451171875</v>
      </c>
      <c r="M106" s="225">
        <f>'Salida Stata'!BB76</f>
        <v>1307.015380859375</v>
      </c>
      <c r="N106" s="225">
        <f>'Salida Stata'!BH76</f>
        <v>1305.277587890625</v>
      </c>
      <c r="O106" s="19" cm="1">
        <f t="array" ref="O106">+SUMPRODUCT($E$30:$N$30/100,$E106:$N106)/$D$14*100</f>
        <v>1351.6544241537431</v>
      </c>
      <c r="Q106" s="24">
        <f t="shared" si="25"/>
        <v>7.8840205793375029E-2</v>
      </c>
      <c r="R106" s="24">
        <f t="shared" si="25"/>
        <v>7.6661414486481005E-2</v>
      </c>
      <c r="S106" s="24">
        <f t="shared" si="25"/>
        <v>7.5320443921869984E-2</v>
      </c>
      <c r="T106" s="24">
        <f t="shared" si="25"/>
        <v>7.4394645302394702E-2</v>
      </c>
      <c r="U106" s="24">
        <f t="shared" si="25"/>
        <v>7.305724075529918E-2</v>
      </c>
      <c r="V106" s="24">
        <f t="shared" si="23"/>
        <v>7.1354514983993145E-2</v>
      </c>
      <c r="W106" s="24">
        <f t="shared" si="23"/>
        <v>6.991030692987632E-2</v>
      </c>
      <c r="X106" s="24">
        <f t="shared" si="23"/>
        <v>6.7986619071051413E-2</v>
      </c>
      <c r="Y106" s="24">
        <f t="shared" si="23"/>
        <v>6.7217731626447286E-2</v>
      </c>
      <c r="Z106" s="24">
        <f t="shared" si="23"/>
        <v>6.5689893678515965E-2</v>
      </c>
      <c r="AA106" s="24">
        <f t="shared" si="23"/>
        <v>7.2806937019144202E-2</v>
      </c>
      <c r="AB106" s="24">
        <f>+NOA!Y79</f>
        <v>7.2933549432738998E-2</v>
      </c>
      <c r="AD106" s="24">
        <f t="shared" si="26"/>
        <v>1.0445590418840371</v>
      </c>
      <c r="AE106" s="24">
        <f t="shared" si="26"/>
        <v>1.0433972413800823</v>
      </c>
      <c r="AF106" s="24">
        <f t="shared" si="26"/>
        <v>1.0413867504105907</v>
      </c>
      <c r="AG106" s="24">
        <f t="shared" si="26"/>
        <v>1.0339808214600299</v>
      </c>
      <c r="AH106" s="24">
        <f t="shared" si="26"/>
        <v>1.0315609271980684</v>
      </c>
      <c r="AI106" s="24">
        <f t="shared" si="26"/>
        <v>1.034483940887625</v>
      </c>
      <c r="AJ106" s="24">
        <f t="shared" si="26"/>
        <v>1.0328122701184772</v>
      </c>
      <c r="AK106" s="24">
        <f t="shared" si="26"/>
        <v>1.0309894372647559</v>
      </c>
      <c r="AL106" s="24">
        <f t="shared" si="26"/>
        <v>1.0302304591358826</v>
      </c>
      <c r="AM106" s="24">
        <f t="shared" si="26"/>
        <v>1.034762960611797</v>
      </c>
      <c r="AN106" s="24">
        <f t="shared" si="26"/>
        <v>1.0367638933631422</v>
      </c>
      <c r="AO106" s="24">
        <f>+NOA!AV79</f>
        <v>1.0406905055487052</v>
      </c>
      <c r="AQ106" s="24">
        <f t="shared" si="28"/>
        <v>1.3150312114859064E-2</v>
      </c>
      <c r="AR106" s="24">
        <f t="shared" si="15"/>
        <v>9.7960812722401869E-3</v>
      </c>
      <c r="AS106" s="35">
        <f t="shared" si="30"/>
        <v>44958</v>
      </c>
      <c r="AT106" s="19">
        <f t="shared" si="30"/>
        <v>1341.4315185546875</v>
      </c>
      <c r="AU106" s="19">
        <f t="shared" si="27"/>
        <v>1305.277587890625</v>
      </c>
      <c r="AV106" s="52">
        <f t="shared" si="29"/>
        <v>0.36153930664062628</v>
      </c>
      <c r="AW106" s="52">
        <f t="shared" si="24"/>
        <v>2.5562502709252755E-2</v>
      </c>
    </row>
    <row r="107" spans="4:49" x14ac:dyDescent="0.25">
      <c r="D107" s="37">
        <f>+NOA!A80</f>
        <v>44986</v>
      </c>
      <c r="E107" s="225">
        <f>'Salida Stata'!F77</f>
        <v>1439.757080078125</v>
      </c>
      <c r="F107" s="225">
        <f>'Salida Stata'!L77</f>
        <v>1433.51708984375</v>
      </c>
      <c r="G107" s="225">
        <f>'Salida Stata'!R77</f>
        <v>1427.096923828125</v>
      </c>
      <c r="H107" s="225">
        <f>'Salida Stata'!X77</f>
        <v>1425.2359619140625</v>
      </c>
      <c r="I107" s="225">
        <f>'Salida Stata'!AD77</f>
        <v>1421.33984375</v>
      </c>
      <c r="J107" s="225">
        <f>'Salida Stata'!AJ77</f>
        <v>1418.32275390625</v>
      </c>
      <c r="K107" s="225">
        <f>'Salida Stata'!AP77</f>
        <v>1413.0428466796875</v>
      </c>
      <c r="L107" s="225">
        <f>'Salida Stata'!AV77</f>
        <v>1407.9832763671875</v>
      </c>
      <c r="M107" s="225">
        <f>'Salida Stata'!BB77</f>
        <v>1399.4010009765625</v>
      </c>
      <c r="N107" s="225">
        <f>'Salida Stata'!BH77</f>
        <v>1395.6707763671875</v>
      </c>
      <c r="O107" s="19" cm="1">
        <f t="array" ref="O107">+SUMPRODUCT($E$30:$N$30/100,$E107:$N107)/$D$14*100</f>
        <v>1449.2640478985418</v>
      </c>
      <c r="Q107" s="24">
        <f t="shared" si="25"/>
        <v>7.3298979607529624E-2</v>
      </c>
      <c r="R107" s="24">
        <f t="shared" si="25"/>
        <v>7.2314809894094223E-2</v>
      </c>
      <c r="S107" s="24">
        <f t="shared" si="25"/>
        <v>7.2048118460678046E-2</v>
      </c>
      <c r="T107" s="24">
        <f t="shared" si="25"/>
        <v>7.2253844485932639E-2</v>
      </c>
      <c r="U107" s="24">
        <f t="shared" si="25"/>
        <v>7.3011317951829913E-2</v>
      </c>
      <c r="V107" s="24">
        <f t="shared" si="23"/>
        <v>7.2905374084204277E-2</v>
      </c>
      <c r="W107" s="24">
        <f t="shared" si="23"/>
        <v>7.2706732162834076E-2</v>
      </c>
      <c r="X107" s="24">
        <f t="shared" si="23"/>
        <v>7.2534695908091251E-2</v>
      </c>
      <c r="Y107" s="24">
        <f t="shared" si="23"/>
        <v>7.0684416931989791E-2</v>
      </c>
      <c r="Z107" s="24">
        <f t="shared" si="23"/>
        <v>6.9252080411984274E-2</v>
      </c>
      <c r="AA107" s="24">
        <f t="shared" si="23"/>
        <v>7.2214925650031514E-2</v>
      </c>
      <c r="AB107" s="24">
        <f>+NOA!Y80</f>
        <v>7.3338368580060376E-2</v>
      </c>
      <c r="AD107" s="24">
        <f t="shared" si="26"/>
        <v>1.0496522131118766</v>
      </c>
      <c r="AE107" s="24">
        <f t="shared" si="26"/>
        <v>1.0487481233560967</v>
      </c>
      <c r="AF107" s="24">
        <f t="shared" si="26"/>
        <v>1.0488316784729528</v>
      </c>
      <c r="AG107" s="24">
        <f t="shared" si="26"/>
        <v>1.0418157007497624</v>
      </c>
      <c r="AH107" s="24">
        <f t="shared" si="26"/>
        <v>1.0417613946721316</v>
      </c>
      <c r="AI107" s="24">
        <f t="shared" si="26"/>
        <v>1.0459464106749348</v>
      </c>
      <c r="AJ107" s="24">
        <f t="shared" si="26"/>
        <v>1.0456474633666222</v>
      </c>
      <c r="AK107" s="24">
        <f t="shared" si="26"/>
        <v>1.0452571386824969</v>
      </c>
      <c r="AL107" s="24">
        <f t="shared" si="26"/>
        <v>1.0440285068325106</v>
      </c>
      <c r="AM107" s="24">
        <f t="shared" si="26"/>
        <v>1.0493426674604733</v>
      </c>
      <c r="AN107" s="24">
        <f t="shared" si="26"/>
        <v>1.0463940716847935</v>
      </c>
      <c r="AO107" s="24">
        <f>+NOA!AV80</f>
        <v>1.051537462104807</v>
      </c>
      <c r="AQ107" s="24">
        <f t="shared" si="28"/>
        <v>4.0468991955453504E-3</v>
      </c>
      <c r="AR107" s="24">
        <f t="shared" si="15"/>
        <v>3.0954565140328683E-4</v>
      </c>
      <c r="AS107" s="35">
        <f t="shared" si="30"/>
        <v>44986</v>
      </c>
      <c r="AT107" s="19">
        <f t="shared" si="30"/>
        <v>1439.757080078125</v>
      </c>
      <c r="AU107" s="19">
        <f t="shared" si="27"/>
        <v>1395.6707763671875</v>
      </c>
      <c r="AV107" s="52">
        <f t="shared" si="29"/>
        <v>0.44086303710937358</v>
      </c>
      <c r="AW107" s="52">
        <f t="shared" si="24"/>
        <v>3.9825413422968303E-2</v>
      </c>
    </row>
    <row r="108" spans="4:49" x14ac:dyDescent="0.25">
      <c r="D108" s="37">
        <f>+NOA!A81</f>
        <v>45017</v>
      </c>
      <c r="E108" s="225">
        <f>'Salida Stata'!F78</f>
        <v>1553.3253173828125</v>
      </c>
      <c r="F108" s="225">
        <f>'Salida Stata'!L78</f>
        <v>1545.7431640625</v>
      </c>
      <c r="G108" s="225">
        <f>'Salida Stata'!R78</f>
        <v>1537.4700927734375</v>
      </c>
      <c r="H108" s="225">
        <f>'Salida Stata'!X78</f>
        <v>1534.317138671875</v>
      </c>
      <c r="I108" s="225">
        <f>'Salida Stata'!AD78</f>
        <v>1528.5762939453125</v>
      </c>
      <c r="J108" s="225">
        <f>'Salida Stata'!AJ78</f>
        <v>1526.07177734375</v>
      </c>
      <c r="K108" s="225">
        <f>'Salida Stata'!AP78</f>
        <v>1519.91650390625</v>
      </c>
      <c r="L108" s="225">
        <f>'Salida Stata'!AV78</f>
        <v>1513.6845703125</v>
      </c>
      <c r="M108" s="225">
        <f>'Salida Stata'!BB78</f>
        <v>1503.5970458984375</v>
      </c>
      <c r="N108" s="225">
        <f>'Salida Stata'!BH78</f>
        <v>1498.9063720703125</v>
      </c>
      <c r="O108" s="19" cm="1">
        <f t="array" ref="O108">+SUMPRODUCT($E$30:$N$30/100,$E108:$N108)/$D$14*100</f>
        <v>1560.0714182341665</v>
      </c>
      <c r="Q108" s="24">
        <f t="shared" si="25"/>
        <v>7.8880138098383235E-2</v>
      </c>
      <c r="R108" s="24">
        <f t="shared" si="25"/>
        <v>7.8287224487140428E-2</v>
      </c>
      <c r="S108" s="24">
        <f t="shared" si="25"/>
        <v>7.7341046079225872E-2</v>
      </c>
      <c r="T108" s="24">
        <f t="shared" si="25"/>
        <v>7.6535520905127052E-2</v>
      </c>
      <c r="U108" s="24">
        <f t="shared" si="25"/>
        <v>7.5447438321565974E-2</v>
      </c>
      <c r="V108" s="24">
        <f t="shared" si="25"/>
        <v>7.5969325839795543E-2</v>
      </c>
      <c r="W108" s="24">
        <f t="shared" si="25"/>
        <v>7.5633698919809866E-2</v>
      </c>
      <c r="X108" s="24">
        <f t="shared" si="25"/>
        <v>7.5072833406116812E-2</v>
      </c>
      <c r="Y108" s="24">
        <f t="shared" si="25"/>
        <v>7.4457603538344186E-2</v>
      </c>
      <c r="Z108" s="24">
        <f t="shared" si="25"/>
        <v>7.3968444027923574E-2</v>
      </c>
      <c r="AA108" s="24">
        <f t="shared" si="23"/>
        <v>7.645768243288531E-2</v>
      </c>
      <c r="AB108" s="24">
        <f>+NOA!Y81</f>
        <v>7.6982619097881955E-2</v>
      </c>
      <c r="AD108" s="24">
        <f t="shared" si="26"/>
        <v>1.0777559041457585</v>
      </c>
      <c r="AE108" s="24">
        <f t="shared" si="26"/>
        <v>1.0760849080075263</v>
      </c>
      <c r="AF108" s="24">
        <f t="shared" si="26"/>
        <v>1.0761288424283459</v>
      </c>
      <c r="AG108" s="24">
        <f t="shared" si="26"/>
        <v>1.0687460683685002</v>
      </c>
      <c r="AH108" s="24">
        <f t="shared" si="26"/>
        <v>1.0667984002490307</v>
      </c>
      <c r="AI108" s="24">
        <f t="shared" si="26"/>
        <v>1.0714649595092212</v>
      </c>
      <c r="AJ108" s="24">
        <f t="shared" si="26"/>
        <v>1.0703353149618802</v>
      </c>
      <c r="AK108" s="24">
        <f t="shared" si="26"/>
        <v>1.0706337338473135</v>
      </c>
      <c r="AL108" s="24">
        <f t="shared" si="26"/>
        <v>1.0698155225237449</v>
      </c>
      <c r="AM108" s="24">
        <f t="shared" si="26"/>
        <v>1.0730592674505965</v>
      </c>
      <c r="AN108" s="24">
        <f t="shared" si="26"/>
        <v>1.0725891809426913</v>
      </c>
      <c r="AO108" s="24">
        <f>+NOA!AV81</f>
        <v>1.0772258414766558</v>
      </c>
      <c r="AQ108" s="24">
        <f t="shared" si="28"/>
        <v>4.9116940704596601E-3</v>
      </c>
      <c r="AR108" s="24">
        <f t="shared" si="15"/>
        <v>4.6966366951619598E-3</v>
      </c>
      <c r="AS108" s="35">
        <f t="shared" si="30"/>
        <v>45017</v>
      </c>
      <c r="AT108" s="19">
        <f t="shared" si="30"/>
        <v>1553.3253173828125</v>
      </c>
      <c r="AU108" s="19">
        <f t="shared" si="27"/>
        <v>1498.9063720703125</v>
      </c>
      <c r="AV108" s="52">
        <f t="shared" si="29"/>
        <v>0.544189453125</v>
      </c>
      <c r="AW108" s="52">
        <f t="shared" si="24"/>
        <v>5.9044864297753019E-2</v>
      </c>
    </row>
    <row r="109" spans="4:49" x14ac:dyDescent="0.25">
      <c r="D109" s="37">
        <f>+NOA!A82</f>
        <v>45047</v>
      </c>
      <c r="E109" s="225">
        <f>'Salida Stata'!F79</f>
        <v>1676.5916748046875</v>
      </c>
      <c r="F109" s="225">
        <f>'Salida Stata'!L79</f>
        <v>1668.0770263671875</v>
      </c>
      <c r="G109" s="225">
        <f>'Salida Stata'!R79</f>
        <v>1659.5440673828125</v>
      </c>
      <c r="H109" s="225">
        <f>'Salida Stata'!X79</f>
        <v>1655.703857421875</v>
      </c>
      <c r="I109" s="225">
        <f>'Salida Stata'!AD79</f>
        <v>1649.2730712890625</v>
      </c>
      <c r="J109" s="225">
        <f>'Salida Stata'!AJ79</f>
        <v>1647.419677734375</v>
      </c>
      <c r="K109" s="225">
        <f>'Salida Stata'!AP79</f>
        <v>1640.9434814453125</v>
      </c>
      <c r="L109" s="225">
        <f>'Salida Stata'!AV79</f>
        <v>1634.104248046875</v>
      </c>
      <c r="M109" s="225">
        <f>'Salida Stata'!BB79</f>
        <v>1623.49267578125</v>
      </c>
      <c r="N109" s="225">
        <f>'Salida Stata'!BH79</f>
        <v>1618.435791015625</v>
      </c>
      <c r="O109" s="19" cm="1">
        <f t="array" ref="O109">+SUMPRODUCT($E$30:$N$30/100,$E109:$N109)/$D$14*100</f>
        <v>1683.9223999388878</v>
      </c>
      <c r="Q109" s="24">
        <f t="shared" si="25"/>
        <v>7.9356433608875676E-2</v>
      </c>
      <c r="R109" s="24">
        <f t="shared" si="25"/>
        <v>7.9142424918232424E-2</v>
      </c>
      <c r="S109" s="24">
        <f t="shared" si="25"/>
        <v>7.9399251525710035E-2</v>
      </c>
      <c r="T109" s="24">
        <f t="shared" si="25"/>
        <v>7.9114490538164661E-2</v>
      </c>
      <c r="U109" s="24">
        <f t="shared" si="25"/>
        <v>7.8960257215704432E-2</v>
      </c>
      <c r="V109" s="24">
        <f t="shared" si="25"/>
        <v>7.9516509113248146E-2</v>
      </c>
      <c r="W109" s="24">
        <f t="shared" si="25"/>
        <v>7.9627385601786616E-2</v>
      </c>
      <c r="X109" s="24">
        <f t="shared" si="25"/>
        <v>7.9554010192172564E-2</v>
      </c>
      <c r="Y109" s="24">
        <f t="shared" si="25"/>
        <v>7.9739202873447823E-2</v>
      </c>
      <c r="Z109" s="24">
        <f t="shared" si="25"/>
        <v>7.9744419780013676E-2</v>
      </c>
      <c r="AA109" s="24">
        <f t="shared" si="23"/>
        <v>7.9388020482361821E-2</v>
      </c>
      <c r="AB109" s="24">
        <f>+NOA!Y82</f>
        <v>7.951649787651105E-2</v>
      </c>
      <c r="AD109" s="24">
        <f t="shared" ref="AD109:AN122" si="31">+E109/E97-1</f>
        <v>1.1267059192418909</v>
      </c>
      <c r="AE109" s="24">
        <f t="shared" si="31"/>
        <v>1.1234268990454055</v>
      </c>
      <c r="AF109" s="24">
        <f t="shared" si="31"/>
        <v>1.1223722637252225</v>
      </c>
      <c r="AG109" s="24">
        <f t="shared" si="31"/>
        <v>1.1142579367915482</v>
      </c>
      <c r="AH109" s="24">
        <f t="shared" si="31"/>
        <v>1.1117622882694098</v>
      </c>
      <c r="AI109" s="24">
        <f t="shared" si="31"/>
        <v>1.1171130426434206</v>
      </c>
      <c r="AJ109" s="24">
        <f t="shared" si="31"/>
        <v>1.1159378132611284</v>
      </c>
      <c r="AK109" s="24">
        <f t="shared" si="31"/>
        <v>1.1142872124668344</v>
      </c>
      <c r="AL109" s="24">
        <f t="shared" si="31"/>
        <v>1.1120482004243262</v>
      </c>
      <c r="AM109" s="24">
        <f t="shared" si="31"/>
        <v>1.1140094667997107</v>
      </c>
      <c r="AN109" s="24">
        <f t="shared" si="31"/>
        <v>1.1181011055756724</v>
      </c>
      <c r="AO109" s="24">
        <f>+NOA!AV82</f>
        <v>1.1244695898161243</v>
      </c>
      <c r="AQ109" s="24">
        <f t="shared" si="28"/>
        <v>-3.8798617113799949E-4</v>
      </c>
      <c r="AR109" s="24">
        <f t="shared" ref="AR109:AR122" si="32">+AD109-AM109</f>
        <v>1.2696452442180206E-2</v>
      </c>
      <c r="AS109" s="35">
        <f t="shared" si="30"/>
        <v>45047</v>
      </c>
      <c r="AT109" s="19">
        <f t="shared" si="30"/>
        <v>1676.5916748046875</v>
      </c>
      <c r="AU109" s="19">
        <f t="shared" si="27"/>
        <v>1618.435791015625</v>
      </c>
      <c r="AV109" s="52">
        <f t="shared" si="29"/>
        <v>0.58155883789062557</v>
      </c>
      <c r="AW109" s="52">
        <f t="shared" si="24"/>
        <v>6.2366471219148512E-2</v>
      </c>
    </row>
    <row r="110" spans="4:49" x14ac:dyDescent="0.25">
      <c r="D110" s="37">
        <f>+NOA!A83</f>
        <v>45078</v>
      </c>
      <c r="E110" s="225">
        <f>'Salida Stata'!F80</f>
        <v>1784.1436767578125</v>
      </c>
      <c r="F110" s="225">
        <f>'Salida Stata'!L80</f>
        <v>1776.375732421875</v>
      </c>
      <c r="G110" s="225">
        <f>'Salida Stata'!R80</f>
        <v>1768.6593017578125</v>
      </c>
      <c r="H110" s="225">
        <f>'Salida Stata'!X80</f>
        <v>1765.5198974609375</v>
      </c>
      <c r="I110" s="225">
        <f>'Salida Stata'!AD80</f>
        <v>1759.168212890625</v>
      </c>
      <c r="J110" s="225">
        <f>'Salida Stata'!AJ80</f>
        <v>1758.5767822265625</v>
      </c>
      <c r="K110" s="225">
        <f>'Salida Stata'!AP80</f>
        <v>1753.384521484375</v>
      </c>
      <c r="L110" s="225">
        <f>'Salida Stata'!AV80</f>
        <v>1746.4764404296875</v>
      </c>
      <c r="M110" s="225">
        <f>'Salida Stata'!BB80</f>
        <v>1736.755859375</v>
      </c>
      <c r="N110" s="225">
        <f>'Salida Stata'!BH80</f>
        <v>1731.870849609375</v>
      </c>
      <c r="O110" s="19" cm="1">
        <f t="array" ref="O110">+SUMPRODUCT($E$30:$N$30/100,$E110:$N110)/$D$14*100</f>
        <v>1796.5369952750627</v>
      </c>
      <c r="Q110" s="24">
        <f t="shared" si="25"/>
        <v>6.4149192417798595E-2</v>
      </c>
      <c r="R110" s="24">
        <f t="shared" si="25"/>
        <v>6.4924283676842665E-2</v>
      </c>
      <c r="S110" s="24">
        <f t="shared" si="25"/>
        <v>6.5750127712535189E-2</v>
      </c>
      <c r="T110" s="24">
        <f t="shared" si="25"/>
        <v>6.632589490372931E-2</v>
      </c>
      <c r="U110" s="24">
        <f t="shared" si="25"/>
        <v>6.663247191422883E-2</v>
      </c>
      <c r="V110" s="24">
        <f t="shared" si="25"/>
        <v>6.7473459249349999E-2</v>
      </c>
      <c r="W110" s="24">
        <f t="shared" si="25"/>
        <v>6.8522189405345379E-2</v>
      </c>
      <c r="X110" s="24">
        <f t="shared" si="25"/>
        <v>6.8766844292292184E-2</v>
      </c>
      <c r="Y110" s="24">
        <f t="shared" si="25"/>
        <v>6.9765133704250415E-2</v>
      </c>
      <c r="Z110" s="24">
        <f t="shared" si="25"/>
        <v>7.0089316625014497E-2</v>
      </c>
      <c r="AA110" s="24">
        <f t="shared" si="23"/>
        <v>6.6876356856029551E-2</v>
      </c>
      <c r="AB110" s="24">
        <f>+NOA!Y83</f>
        <v>6.6214743977726531E-2</v>
      </c>
      <c r="AD110" s="24">
        <f t="shared" si="31"/>
        <v>1.1538128384926072</v>
      </c>
      <c r="AE110" s="24">
        <f t="shared" si="31"/>
        <v>1.1507830286122083</v>
      </c>
      <c r="AF110" s="24">
        <f t="shared" si="31"/>
        <v>1.1496308581969226</v>
      </c>
      <c r="AG110" s="24">
        <f t="shared" si="31"/>
        <v>1.1421855118082713</v>
      </c>
      <c r="AH110" s="24">
        <f t="shared" si="31"/>
        <v>1.1400671121654371</v>
      </c>
      <c r="AI110" s="24">
        <f t="shared" si="31"/>
        <v>1.1455480609845274</v>
      </c>
      <c r="AJ110" s="24">
        <f t="shared" si="31"/>
        <v>1.1463209446084277</v>
      </c>
      <c r="AK110" s="24">
        <f t="shared" si="31"/>
        <v>1.1427359920911067</v>
      </c>
      <c r="AL110" s="24">
        <f t="shared" si="31"/>
        <v>1.1416275069942503</v>
      </c>
      <c r="AM110" s="24">
        <f t="shared" si="31"/>
        <v>1.1437369689939398</v>
      </c>
      <c r="AN110" s="24">
        <f t="shared" si="31"/>
        <v>1.1463874598844161</v>
      </c>
      <c r="AO110" s="24">
        <f>+NOA!AV83</f>
        <v>1.1524926686217007</v>
      </c>
      <c r="AQ110" s="24">
        <f t="shared" si="28"/>
        <v>-5.9401242072159022E-3</v>
      </c>
      <c r="AR110" s="24">
        <f t="shared" si="32"/>
        <v>1.0075869498667345E-2</v>
      </c>
      <c r="AS110" s="35">
        <f>+D110</f>
        <v>45078</v>
      </c>
      <c r="AT110" s="19">
        <f t="shared" si="30"/>
        <v>1784.1436767578125</v>
      </c>
      <c r="AU110" s="19">
        <f t="shared" si="27"/>
        <v>1731.870849609375</v>
      </c>
      <c r="AV110" s="52">
        <f t="shared" si="29"/>
        <v>0.52272827148437528</v>
      </c>
      <c r="AW110" s="52">
        <f t="shared" si="24"/>
        <v>4.3819169875503938E-2</v>
      </c>
    </row>
    <row r="111" spans="4:49" x14ac:dyDescent="0.25">
      <c r="D111" s="37">
        <f>+NOA!A84</f>
        <v>45108</v>
      </c>
      <c r="E111" s="225">
        <f>'Salida Stata'!F81</f>
        <v>1888.0291748046875</v>
      </c>
      <c r="F111" s="225">
        <f>'Salida Stata'!L81</f>
        <v>1880.781494140625</v>
      </c>
      <c r="G111" s="225">
        <f>'Salida Stata'!R81</f>
        <v>1875.092041015625</v>
      </c>
      <c r="H111" s="225">
        <f>'Salida Stata'!X81</f>
        <v>1873.050048828125</v>
      </c>
      <c r="I111" s="225">
        <f>'Salida Stata'!AD81</f>
        <v>1868.37353515625</v>
      </c>
      <c r="J111" s="225">
        <f>'Salida Stata'!AJ81</f>
        <v>1867.7821044921875</v>
      </c>
      <c r="K111" s="225">
        <f>'Salida Stata'!AP81</f>
        <v>1862.7578125</v>
      </c>
      <c r="L111" s="225">
        <f>'Salida Stata'!AV81</f>
        <v>1856.7598876953125</v>
      </c>
      <c r="M111" s="225">
        <f>'Salida Stata'!BB81</f>
        <v>1846.5562744140625</v>
      </c>
      <c r="N111" s="225">
        <f>'Salida Stata'!BH81</f>
        <v>1842.6868896484375</v>
      </c>
      <c r="O111" s="19" cm="1">
        <f t="array" ref="O111">+SUMPRODUCT($E$30:$N$30/100,$E111:$N111)/$D$14*100</f>
        <v>1906.3834838933367</v>
      </c>
      <c r="Q111" s="24">
        <f t="shared" si="25"/>
        <v>5.8227092021903903E-2</v>
      </c>
      <c r="R111" s="24">
        <f t="shared" si="25"/>
        <v>5.8774593580157353E-2</v>
      </c>
      <c r="S111" s="24">
        <f t="shared" si="25"/>
        <v>6.0177072628986528E-2</v>
      </c>
      <c r="T111" s="24">
        <f t="shared" si="25"/>
        <v>6.0905658170055554E-2</v>
      </c>
      <c r="U111" s="24">
        <f t="shared" si="25"/>
        <v>6.2077816928138629E-2</v>
      </c>
      <c r="V111" s="24">
        <f t="shared" si="25"/>
        <v>6.2098694449586933E-2</v>
      </c>
      <c r="W111" s="24">
        <f t="shared" si="25"/>
        <v>6.2378382879205496E-2</v>
      </c>
      <c r="X111" s="24">
        <f t="shared" si="25"/>
        <v>6.3146255347419356E-2</v>
      </c>
      <c r="Y111" s="24">
        <f t="shared" si="25"/>
        <v>6.3221560155597212E-2</v>
      </c>
      <c r="Z111" s="24">
        <f t="shared" si="25"/>
        <v>6.3986318647292428E-2</v>
      </c>
      <c r="AA111" s="24">
        <f t="shared" si="23"/>
        <v>6.1143460394733395E-2</v>
      </c>
      <c r="AB111" s="24">
        <f>+NOA!Y84</f>
        <v>6.0797002724795712E-2</v>
      </c>
      <c r="AD111" s="24">
        <f t="shared" si="31"/>
        <v>1.1389905788483992</v>
      </c>
      <c r="AE111" s="24">
        <f t="shared" si="31"/>
        <v>1.1367719663547105</v>
      </c>
      <c r="AF111" s="24">
        <f t="shared" si="31"/>
        <v>1.1384589790334112</v>
      </c>
      <c r="AG111" s="24">
        <f t="shared" si="31"/>
        <v>1.1337951542044724</v>
      </c>
      <c r="AH111" s="24">
        <f t="shared" si="31"/>
        <v>1.1326546685779078</v>
      </c>
      <c r="AI111" s="24">
        <f t="shared" si="31"/>
        <v>1.1367626188375626</v>
      </c>
      <c r="AJ111" s="24">
        <f t="shared" si="31"/>
        <v>1.135192114248087</v>
      </c>
      <c r="AK111" s="24">
        <f t="shared" si="31"/>
        <v>1.134710115328216</v>
      </c>
      <c r="AL111" s="24">
        <f t="shared" si="31"/>
        <v>1.1327913489284152</v>
      </c>
      <c r="AM111" s="24">
        <f t="shared" si="31"/>
        <v>1.1322750653848592</v>
      </c>
      <c r="AN111" s="24">
        <f t="shared" si="31"/>
        <v>1.1356383396609444</v>
      </c>
      <c r="AO111" s="24">
        <f>+NOA!AV84</f>
        <v>1.1390796703296702</v>
      </c>
      <c r="AQ111" s="24">
        <f t="shared" si="28"/>
        <v>-5.7592266253885249E-3</v>
      </c>
      <c r="AR111" s="24">
        <f t="shared" si="32"/>
        <v>6.7155134635399349E-3</v>
      </c>
      <c r="AS111" s="35">
        <f t="shared" ref="AS111:AT126" si="33">+D111</f>
        <v>45108</v>
      </c>
      <c r="AT111" s="19">
        <f t="shared" si="30"/>
        <v>1888.0291748046875</v>
      </c>
      <c r="AU111" s="19">
        <f t="shared" si="27"/>
        <v>1842.6868896484375</v>
      </c>
      <c r="AV111" s="52">
        <f t="shared" si="29"/>
        <v>0.45342285156250028</v>
      </c>
      <c r="AW111" s="52">
        <f t="shared" si="24"/>
        <v>2.2976989913153112E-2</v>
      </c>
    </row>
    <row r="112" spans="4:49" x14ac:dyDescent="0.25">
      <c r="D112" s="37">
        <f>+NOA!A85</f>
        <v>45139</v>
      </c>
      <c r="E112" s="225">
        <f>'Salida Stata'!F82</f>
        <v>2158.857177734375</v>
      </c>
      <c r="F112" s="225">
        <f>'Salida Stata'!L82</f>
        <v>2144.9638671875</v>
      </c>
      <c r="G112" s="225">
        <f>'Salida Stata'!R82</f>
        <v>2134.935791015625</v>
      </c>
      <c r="H112" s="225">
        <f>'Salida Stata'!X82</f>
        <v>2131.2080078125</v>
      </c>
      <c r="I112" s="225">
        <f>'Salida Stata'!AD82</f>
        <v>2122.937255859375</v>
      </c>
      <c r="J112" s="225">
        <f>'Salida Stata'!AJ82</f>
        <v>2119.357177734375</v>
      </c>
      <c r="K112" s="225">
        <f>'Salida Stata'!AP82</f>
        <v>2111.823974609375</v>
      </c>
      <c r="L112" s="225">
        <f>'Salida Stata'!AV82</f>
        <v>2100.749267578125</v>
      </c>
      <c r="M112" s="225">
        <f>'Salida Stata'!BB82</f>
        <v>2087.62255859375</v>
      </c>
      <c r="N112" s="225">
        <f>'Salida Stata'!BH82</f>
        <v>2079.508544921875</v>
      </c>
      <c r="O112" s="19" cm="1">
        <f t="array" ref="O112">+SUMPRODUCT($E$30:$N$30/100,$E112:$N112)/$D$14*100</f>
        <v>2166.3489206454269</v>
      </c>
      <c r="Q112" s="24">
        <f t="shared" si="25"/>
        <v>0.14344481883215821</v>
      </c>
      <c r="R112" s="24">
        <f t="shared" si="25"/>
        <v>0.14046414954097908</v>
      </c>
      <c r="S112" s="24">
        <f t="shared" si="25"/>
        <v>0.1385765308135265</v>
      </c>
      <c r="T112" s="24">
        <f t="shared" si="25"/>
        <v>0.13782758188756983</v>
      </c>
      <c r="U112" s="24">
        <f t="shared" si="25"/>
        <v>0.13624883670910926</v>
      </c>
      <c r="V112" s="24">
        <f t="shared" si="25"/>
        <v>0.13469187473053013</v>
      </c>
      <c r="W112" s="24">
        <f t="shared" si="25"/>
        <v>0.13370829016956542</v>
      </c>
      <c r="X112" s="24">
        <f t="shared" si="25"/>
        <v>0.13140599465753344</v>
      </c>
      <c r="Y112" s="24">
        <f t="shared" si="25"/>
        <v>0.13054911324388474</v>
      </c>
      <c r="Z112" s="24">
        <f t="shared" si="25"/>
        <v>0.12851974831091373</v>
      </c>
      <c r="AA112" s="24">
        <f t="shared" si="23"/>
        <v>0.13636576216091245</v>
      </c>
      <c r="AB112" s="24">
        <f>+NOA!Y85</f>
        <v>0.13677957938673946</v>
      </c>
      <c r="AD112" s="24">
        <f t="shared" si="31"/>
        <v>1.2725402257819707</v>
      </c>
      <c r="AE112" s="24">
        <f t="shared" si="31"/>
        <v>1.2644273357957623</v>
      </c>
      <c r="AF112" s="24">
        <f t="shared" si="31"/>
        <v>1.2639757775971252</v>
      </c>
      <c r="AG112" s="24">
        <f t="shared" si="31"/>
        <v>1.2596396415169075</v>
      </c>
      <c r="AH112" s="24">
        <f t="shared" si="31"/>
        <v>1.2557339549200872</v>
      </c>
      <c r="AI112" s="24">
        <f t="shared" si="31"/>
        <v>1.2557129903709345</v>
      </c>
      <c r="AJ112" s="24">
        <f t="shared" si="31"/>
        <v>1.2512503503739794</v>
      </c>
      <c r="AK112" s="24">
        <f t="shared" si="31"/>
        <v>1.2476155225436933</v>
      </c>
      <c r="AL112" s="24">
        <f t="shared" si="31"/>
        <v>1.2439581240232105</v>
      </c>
      <c r="AM112" s="24">
        <f t="shared" si="31"/>
        <v>1.2376000997738603</v>
      </c>
      <c r="AN112" s="24">
        <f t="shared" si="31"/>
        <v>1.2570847228012689</v>
      </c>
      <c r="AO112" s="24">
        <f>+NOA!AV85</f>
        <v>1.2598936170212767</v>
      </c>
      <c r="AQ112" s="24">
        <f t="shared" si="28"/>
        <v>1.4925070521244477E-2</v>
      </c>
      <c r="AR112" s="24">
        <f t="shared" si="32"/>
        <v>3.4940126008110362E-2</v>
      </c>
      <c r="AS112" s="35">
        <f t="shared" si="33"/>
        <v>45139</v>
      </c>
      <c r="AT112" s="19">
        <f t="shared" si="30"/>
        <v>2158.857177734375</v>
      </c>
      <c r="AU112" s="19">
        <f t="shared" si="27"/>
        <v>2079.508544921875</v>
      </c>
      <c r="AV112" s="52">
        <f t="shared" si="29"/>
        <v>0.79348632812499886</v>
      </c>
      <c r="AW112" s="52">
        <f t="shared" si="24"/>
        <v>9.0776842036738969E-2</v>
      </c>
    </row>
    <row r="113" spans="4:49" x14ac:dyDescent="0.25">
      <c r="D113" s="37">
        <f>+NOA!A86</f>
        <v>45170</v>
      </c>
      <c r="E113" s="225">
        <f>'Salida Stata'!F83</f>
        <v>2448.57861328125</v>
      </c>
      <c r="F113" s="225">
        <f>'Salida Stata'!L83</f>
        <v>2431.356689453125</v>
      </c>
      <c r="G113" s="225">
        <f>'Salida Stata'!R83</f>
        <v>2417.69677734375</v>
      </c>
      <c r="H113" s="225">
        <f>'Salida Stata'!X83</f>
        <v>2411.594482421875</v>
      </c>
      <c r="I113" s="225">
        <f>'Salida Stata'!AD83</f>
        <v>2401.319091796875</v>
      </c>
      <c r="J113" s="225">
        <f>'Salida Stata'!AJ83</f>
        <v>2396.148193359375</v>
      </c>
      <c r="K113" s="225">
        <f>'Salida Stata'!AP83</f>
        <v>2386.67626953125</v>
      </c>
      <c r="L113" s="225">
        <f>'Salida Stata'!AV83</f>
        <v>2371.47998046875</v>
      </c>
      <c r="M113" s="225">
        <f>'Salida Stata'!BB83</f>
        <v>2355.6201171875</v>
      </c>
      <c r="N113" s="225">
        <f>'Salida Stata'!BH83</f>
        <v>2347.0966796875</v>
      </c>
      <c r="O113" s="19" cm="1">
        <f t="array" ref="O113">+SUMPRODUCT($E$30:$N$30/100,$E113:$N113)/$D$14*100</f>
        <v>2450.868533657469</v>
      </c>
      <c r="Q113" s="24">
        <f t="shared" si="25"/>
        <v>0.13420129804553582</v>
      </c>
      <c r="R113" s="24">
        <f t="shared" si="25"/>
        <v>0.13351871639737523</v>
      </c>
      <c r="S113" s="24">
        <f t="shared" si="25"/>
        <v>0.13244472621521353</v>
      </c>
      <c r="T113" s="24">
        <f t="shared" si="25"/>
        <v>0.13156222836135423</v>
      </c>
      <c r="U113" s="24">
        <f t="shared" si="25"/>
        <v>0.13113050570343376</v>
      </c>
      <c r="V113" s="24">
        <f t="shared" si="25"/>
        <v>0.13060140052508462</v>
      </c>
      <c r="W113" s="24">
        <f t="shared" si="25"/>
        <v>0.1301492445518404</v>
      </c>
      <c r="X113" s="24">
        <f t="shared" si="25"/>
        <v>0.12887340582188567</v>
      </c>
      <c r="Y113" s="24">
        <f t="shared" si="25"/>
        <v>0.12837452703820018</v>
      </c>
      <c r="Z113" s="24">
        <f t="shared" si="25"/>
        <v>0.12867854542799106</v>
      </c>
      <c r="AA113" s="24">
        <f t="shared" si="23"/>
        <v>0.13133600515621202</v>
      </c>
      <c r="AB113" s="24">
        <f>+NOA!Y86</f>
        <v>0.13176105069905364</v>
      </c>
      <c r="AD113" s="24">
        <f t="shared" si="31"/>
        <v>1.4311473284839482</v>
      </c>
      <c r="AE113" s="24">
        <f t="shared" si="31"/>
        <v>1.4198025164389931</v>
      </c>
      <c r="AF113" s="24">
        <f t="shared" si="31"/>
        <v>1.4180013888468372</v>
      </c>
      <c r="AG113" s="24">
        <f t="shared" si="31"/>
        <v>1.4127764247793748</v>
      </c>
      <c r="AH113" s="24">
        <f t="shared" si="31"/>
        <v>1.4066740296478768</v>
      </c>
      <c r="AI113" s="24">
        <f t="shared" si="31"/>
        <v>1.4042397573523049</v>
      </c>
      <c r="AJ113" s="24">
        <f t="shared" si="31"/>
        <v>1.3987779167165604</v>
      </c>
      <c r="AK113" s="24">
        <f t="shared" si="31"/>
        <v>1.3918492395443818</v>
      </c>
      <c r="AL113" s="24">
        <f t="shared" si="31"/>
        <v>1.388498711635286</v>
      </c>
      <c r="AM113" s="24">
        <f t="shared" si="31"/>
        <v>1.3799502779766839</v>
      </c>
      <c r="AN113" s="24">
        <f t="shared" si="31"/>
        <v>1.407957940980745</v>
      </c>
      <c r="AO113" s="24">
        <f>+NOA!AV86</f>
        <v>1.4095009019843654</v>
      </c>
      <c r="AQ113" s="24">
        <f t="shared" si="28"/>
        <v>5.5227526175447572E-3</v>
      </c>
      <c r="AR113" s="24">
        <f t="shared" si="32"/>
        <v>5.1197050507264308E-2</v>
      </c>
      <c r="AS113" s="35">
        <f t="shared" si="33"/>
        <v>45170</v>
      </c>
      <c r="AT113" s="19">
        <f t="shared" si="30"/>
        <v>2448.57861328125</v>
      </c>
      <c r="AU113" s="19">
        <f t="shared" si="27"/>
        <v>2347.0966796875</v>
      </c>
      <c r="AV113" s="52">
        <f t="shared" si="29"/>
        <v>1.0148193359374993</v>
      </c>
      <c r="AW113" s="52">
        <f t="shared" si="24"/>
        <v>0.12989529764160324</v>
      </c>
    </row>
    <row r="114" spans="4:49" x14ac:dyDescent="0.25">
      <c r="D114" s="37">
        <f>+NOA!A87</f>
        <v>45200</v>
      </c>
      <c r="E114" s="225">
        <f>'Salida Stata'!F84</f>
        <v>2634.857666015625</v>
      </c>
      <c r="F114" s="225">
        <f>'Salida Stata'!L84</f>
        <v>2616.79833984375</v>
      </c>
      <c r="G114" s="225">
        <f>'Salida Stata'!R84</f>
        <v>2602.205078125</v>
      </c>
      <c r="H114" s="225">
        <f>'Salida Stata'!X84</f>
        <v>2593.7939453125</v>
      </c>
      <c r="I114" s="225">
        <f>'Salida Stata'!AD84</f>
        <v>2582.774169921875</v>
      </c>
      <c r="J114" s="225">
        <f>'Salida Stata'!AJ84</f>
        <v>2578.586181640625</v>
      </c>
      <c r="K114" s="225">
        <f>'Salida Stata'!AP84</f>
        <v>2570.34765625</v>
      </c>
      <c r="L114" s="225">
        <f>'Salida Stata'!AV84</f>
        <v>2553.57177734375</v>
      </c>
      <c r="M114" s="225">
        <f>'Salida Stata'!BB84</f>
        <v>2538.352783203125</v>
      </c>
      <c r="N114" s="225">
        <f>'Salida Stata'!BH84</f>
        <v>2531.853759765625</v>
      </c>
      <c r="O114" s="19" cm="1">
        <f t="array" ref="O114">+SUMPRODUCT($E$30:$N$30/100,$E114:$N114)/$D$14*100</f>
        <v>2638.3381091623764</v>
      </c>
      <c r="Q114" s="24">
        <f t="shared" si="25"/>
        <v>7.6076402744018612E-2</v>
      </c>
      <c r="R114" s="24">
        <f t="shared" si="25"/>
        <v>7.6270853715147746E-2</v>
      </c>
      <c r="S114" s="24">
        <f t="shared" si="25"/>
        <v>7.6315732605626296E-2</v>
      </c>
      <c r="T114" s="24">
        <f t="shared" si="25"/>
        <v>7.5551451215649212E-2</v>
      </c>
      <c r="U114" s="24">
        <f t="shared" si="25"/>
        <v>7.5564750534348857E-2</v>
      </c>
      <c r="V114" s="24">
        <f t="shared" si="25"/>
        <v>7.6138023844624536E-2</v>
      </c>
      <c r="W114" s="24">
        <f t="shared" si="25"/>
        <v>7.6956975298046348E-2</v>
      </c>
      <c r="X114" s="24">
        <f t="shared" si="25"/>
        <v>7.678403291391378E-2</v>
      </c>
      <c r="Y114" s="24">
        <f t="shared" si="25"/>
        <v>7.7573062261753423E-2</v>
      </c>
      <c r="Z114" s="24">
        <f t="shared" si="25"/>
        <v>7.8717285775686152E-2</v>
      </c>
      <c r="AA114" s="24">
        <f t="shared" si="23"/>
        <v>7.6491077726288159E-2</v>
      </c>
      <c r="AB114" s="24">
        <f>+NOA!Y87</f>
        <v>7.7198236419599109E-2</v>
      </c>
      <c r="AD114" s="24">
        <f t="shared" si="31"/>
        <v>1.4633035485327683</v>
      </c>
      <c r="AE114" s="24">
        <f t="shared" si="31"/>
        <v>1.4511682456984691</v>
      </c>
      <c r="AF114" s="24">
        <f t="shared" si="31"/>
        <v>1.4488626892813468</v>
      </c>
      <c r="AG114" s="24">
        <f t="shared" si="31"/>
        <v>1.4421038791418117</v>
      </c>
      <c r="AH114" s="24">
        <f t="shared" si="31"/>
        <v>1.4359246655538995</v>
      </c>
      <c r="AI114" s="24">
        <f t="shared" si="31"/>
        <v>1.433645818092165</v>
      </c>
      <c r="AJ114" s="24">
        <f t="shared" si="31"/>
        <v>1.42987776344905</v>
      </c>
      <c r="AK114" s="24">
        <f t="shared" si="31"/>
        <v>1.4221261938624008</v>
      </c>
      <c r="AL114" s="24">
        <f t="shared" si="31"/>
        <v>1.4207065061056694</v>
      </c>
      <c r="AM114" s="24">
        <f t="shared" si="31"/>
        <v>1.413918011767139</v>
      </c>
      <c r="AN114" s="24">
        <f t="shared" si="31"/>
        <v>1.4389130135374062</v>
      </c>
      <c r="AO114" s="24">
        <f>+NOA!AV87</f>
        <v>1.4420556341348423</v>
      </c>
      <c r="AQ114" s="24">
        <f t="shared" si="28"/>
        <v>-2.6408830316675402E-3</v>
      </c>
      <c r="AR114" s="24">
        <f t="shared" si="32"/>
        <v>4.938553676562929E-2</v>
      </c>
      <c r="AS114" s="35">
        <f t="shared" si="33"/>
        <v>45200</v>
      </c>
      <c r="AT114" s="19">
        <f t="shared" si="30"/>
        <v>2634.857666015625</v>
      </c>
      <c r="AU114" s="19">
        <f t="shared" si="27"/>
        <v>2531.853759765625</v>
      </c>
      <c r="AV114" s="52">
        <f t="shared" si="29"/>
        <v>1.030039062500002</v>
      </c>
      <c r="AW114" s="52">
        <f t="shared" si="24"/>
        <v>0.12523947670515323</v>
      </c>
    </row>
    <row r="115" spans="4:49" x14ac:dyDescent="0.25">
      <c r="D115" s="37">
        <f>+NOA!A88</f>
        <v>45231</v>
      </c>
      <c r="E115" s="225">
        <f>'Salida Stata'!F85</f>
        <v>2951.33935546875</v>
      </c>
      <c r="F115" s="225">
        <f>'Salida Stata'!L85</f>
        <v>2928.289306640625</v>
      </c>
      <c r="G115" s="225">
        <f>'Salida Stata'!R85</f>
        <v>2910.006103515625</v>
      </c>
      <c r="H115" s="225">
        <f>'Salida Stata'!X85</f>
        <v>2900.146484375</v>
      </c>
      <c r="I115" s="225">
        <f>'Salida Stata'!AD85</f>
        <v>2886.89404296875</v>
      </c>
      <c r="J115" s="225">
        <f>'Salida Stata'!AJ85</f>
        <v>2880.883056640625</v>
      </c>
      <c r="K115" s="225">
        <f>'Salida Stata'!AP85</f>
        <v>2871.687255859375</v>
      </c>
      <c r="L115" s="225">
        <f>'Salida Stata'!AV85</f>
        <v>2848.663818359375</v>
      </c>
      <c r="M115" s="225">
        <f>'Salida Stata'!BB85</f>
        <v>2831.0576171875</v>
      </c>
      <c r="N115" s="225">
        <f>'Salida Stata'!BH85</f>
        <v>2822.682373046875</v>
      </c>
      <c r="O115" s="19" cm="1">
        <f t="array" ref="O115">+SUMPRODUCT($E$30:$N$30/100,$E115:$N115)/$D$14*100</f>
        <v>2948.7550943080528</v>
      </c>
      <c r="Q115" s="24">
        <f t="shared" si="25"/>
        <v>0.12011339114636188</v>
      </c>
      <c r="R115" s="24">
        <f t="shared" si="25"/>
        <v>0.11903514384508296</v>
      </c>
      <c r="S115" s="24">
        <f t="shared" si="25"/>
        <v>0.11828469169401856</v>
      </c>
      <c r="T115" s="24">
        <f t="shared" si="25"/>
        <v>0.11810982118149349</v>
      </c>
      <c r="U115" s="24">
        <f t="shared" si="25"/>
        <v>0.11774930870401046</v>
      </c>
      <c r="V115" s="24">
        <f t="shared" si="25"/>
        <v>0.11723357441078952</v>
      </c>
      <c r="W115" s="24">
        <f t="shared" si="25"/>
        <v>0.11723690329463587</v>
      </c>
      <c r="X115" s="24">
        <f t="shared" si="25"/>
        <v>0.11556050377506222</v>
      </c>
      <c r="Y115" s="24">
        <f t="shared" si="25"/>
        <v>0.11531290525149673</v>
      </c>
      <c r="Z115" s="24">
        <f t="shared" si="25"/>
        <v>0.11486785607561001</v>
      </c>
      <c r="AA115" s="24">
        <f t="shared" si="23"/>
        <v>0.11765625643948563</v>
      </c>
      <c r="AB115" s="24">
        <f>+NOA!Y88</f>
        <v>0.11811722912966238</v>
      </c>
      <c r="AD115" s="24">
        <f t="shared" si="31"/>
        <v>1.6417170273672514</v>
      </c>
      <c r="AE115" s="24">
        <f t="shared" si="31"/>
        <v>1.6249539593029785</v>
      </c>
      <c r="AF115" s="24">
        <f t="shared" si="31"/>
        <v>1.6196344036842927</v>
      </c>
      <c r="AG115" s="24">
        <f t="shared" si="31"/>
        <v>1.6116993975546676</v>
      </c>
      <c r="AH115" s="24">
        <f t="shared" si="31"/>
        <v>1.6038023687789935</v>
      </c>
      <c r="AI115" s="24">
        <f t="shared" si="31"/>
        <v>1.5994094102252876</v>
      </c>
      <c r="AJ115" s="24">
        <f t="shared" si="31"/>
        <v>1.5952958511208215</v>
      </c>
      <c r="AK115" s="24">
        <f t="shared" si="31"/>
        <v>1.5818627224282169</v>
      </c>
      <c r="AL115" s="24">
        <f t="shared" si="31"/>
        <v>1.5789928616282576</v>
      </c>
      <c r="AM115" s="24">
        <f t="shared" si="31"/>
        <v>1.5700957930675901</v>
      </c>
      <c r="AN115" s="24">
        <f t="shared" si="31"/>
        <v>1.6067221185466041</v>
      </c>
      <c r="AO115" s="24">
        <f>+NOA!AV88</f>
        <v>1.6115620490620488</v>
      </c>
      <c r="AQ115" s="24">
        <f t="shared" si="28"/>
        <v>5.2455350707518722E-3</v>
      </c>
      <c r="AR115" s="24">
        <f t="shared" si="32"/>
        <v>7.1621234299661385E-2</v>
      </c>
      <c r="AS115" s="35">
        <f t="shared" si="33"/>
        <v>45231</v>
      </c>
      <c r="AT115" s="19">
        <f t="shared" si="30"/>
        <v>2951.33935546875</v>
      </c>
      <c r="AU115" s="19">
        <f t="shared" si="27"/>
        <v>2822.682373046875</v>
      </c>
      <c r="AV115" s="52">
        <f t="shared" si="29"/>
        <v>1.2865698242187484</v>
      </c>
      <c r="AW115" s="52">
        <f t="shared" si="24"/>
        <v>0.1714315933368793</v>
      </c>
    </row>
    <row r="116" spans="4:49" x14ac:dyDescent="0.25">
      <c r="D116" s="37">
        <f>+NOA!A89</f>
        <v>45261</v>
      </c>
      <c r="E116" s="225">
        <f>'Salida Stata'!F86</f>
        <v>3709.128173828125</v>
      </c>
      <c r="F116" s="225">
        <f>'Salida Stata'!L86</f>
        <v>3675.3828125</v>
      </c>
      <c r="G116" s="225">
        <f>'Salida Stata'!R86</f>
        <v>3649.519287109375</v>
      </c>
      <c r="H116" s="225">
        <f>'Salida Stata'!X86</f>
        <v>3644.844482421875</v>
      </c>
      <c r="I116" s="225">
        <f>'Salida Stata'!AD86</f>
        <v>3625.94921875</v>
      </c>
      <c r="J116" s="225">
        <f>'Salida Stata'!AJ86</f>
        <v>3607.947509765625</v>
      </c>
      <c r="K116" s="225">
        <f>'Salida Stata'!AP86</f>
        <v>3596.728271484375</v>
      </c>
      <c r="L116" s="225">
        <f>'Salida Stata'!AV86</f>
        <v>3563.0087890625</v>
      </c>
      <c r="M116" s="225">
        <f>'Salida Stata'!BB86</f>
        <v>3545.87841796875</v>
      </c>
      <c r="N116" s="225">
        <f>'Salida Stata'!BH86</f>
        <v>3529.4326171875</v>
      </c>
      <c r="O116" s="19" cm="1">
        <f t="array" ref="O116">+SUMPRODUCT($E$30:$N$30/100,$E116:$N116)/$D$14*100</f>
        <v>3697.8312851670166</v>
      </c>
      <c r="Q116" s="24">
        <f t="shared" si="25"/>
        <v>0.25676099122766538</v>
      </c>
      <c r="R116" s="24">
        <f t="shared" si="25"/>
        <v>0.25512967730516056</v>
      </c>
      <c r="S116" s="24">
        <f t="shared" si="25"/>
        <v>0.25412770877020918</v>
      </c>
      <c r="T116" s="24">
        <f t="shared" si="25"/>
        <v>0.25677944271403308</v>
      </c>
      <c r="U116" s="24">
        <f t="shared" si="25"/>
        <v>0.25600356811891833</v>
      </c>
      <c r="V116" s="24">
        <f t="shared" si="25"/>
        <v>0.25237555250605137</v>
      </c>
      <c r="W116" s="24">
        <f t="shared" si="25"/>
        <v>0.25247910062129164</v>
      </c>
      <c r="X116" s="24">
        <f t="shared" si="25"/>
        <v>0.25076492568173103</v>
      </c>
      <c r="Y116" s="24">
        <f t="shared" si="25"/>
        <v>0.25249249483356873</v>
      </c>
      <c r="Z116" s="24">
        <f t="shared" si="25"/>
        <v>0.25038249109755162</v>
      </c>
      <c r="AA116" s="24">
        <f t="shared" si="23"/>
        <v>0.25403133420774648</v>
      </c>
      <c r="AB116" s="24">
        <f>+NOA!Y89</f>
        <v>0.25230514210726263</v>
      </c>
      <c r="AD116" s="24">
        <f t="shared" si="31"/>
        <v>2.1804015561843402</v>
      </c>
      <c r="AE116" s="24">
        <f t="shared" si="31"/>
        <v>2.1533564337822333</v>
      </c>
      <c r="AF116" s="24">
        <f t="shared" si="31"/>
        <v>2.1408400706521564</v>
      </c>
      <c r="AG116" s="24">
        <f t="shared" si="31"/>
        <v>2.1369229678229327</v>
      </c>
      <c r="AH116" s="24">
        <f t="shared" si="31"/>
        <v>2.123731250661868</v>
      </c>
      <c r="AI116" s="24">
        <f t="shared" si="31"/>
        <v>2.1082925222550433</v>
      </c>
      <c r="AJ116" s="24">
        <f t="shared" si="31"/>
        <v>2.1018509053557684</v>
      </c>
      <c r="AK116" s="24">
        <f t="shared" si="31"/>
        <v>2.0780248659699145</v>
      </c>
      <c r="AL116" s="24">
        <f t="shared" si="31"/>
        <v>2.0754465897003085</v>
      </c>
      <c r="AM116" s="24">
        <f t="shared" si="31"/>
        <v>2.0566312402719782</v>
      </c>
      <c r="AN116" s="24">
        <f t="shared" si="31"/>
        <v>2.1221655910860973</v>
      </c>
      <c r="AO116" s="24">
        <f>+NOA!AV89</f>
        <v>2.1247738043946578</v>
      </c>
      <c r="AQ116" s="24">
        <f t="shared" si="28"/>
        <v>6.3785001301137623E-3</v>
      </c>
      <c r="AR116" s="24">
        <f t="shared" si="32"/>
        <v>0.12377031591236198</v>
      </c>
      <c r="AS116" s="35">
        <f t="shared" si="33"/>
        <v>45261</v>
      </c>
      <c r="AT116" s="19">
        <f t="shared" si="30"/>
        <v>3709.128173828125</v>
      </c>
      <c r="AU116" s="19">
        <f t="shared" si="27"/>
        <v>3529.4326171875</v>
      </c>
      <c r="AV116" s="52">
        <f t="shared" si="29"/>
        <v>1.796955566406254</v>
      </c>
      <c r="AW116" s="52">
        <f t="shared" si="24"/>
        <v>0.25767636907588454</v>
      </c>
    </row>
    <row r="117" spans="4:49" x14ac:dyDescent="0.25">
      <c r="D117" s="37">
        <f>+NOA!A90</f>
        <v>45292</v>
      </c>
      <c r="E117" s="225">
        <f>'Salida Stata'!F87</f>
        <v>4508.10009765625</v>
      </c>
      <c r="F117" s="225">
        <f>'Salida Stata'!L87</f>
        <v>4471.46826171875</v>
      </c>
      <c r="G117" s="225">
        <f>'Salida Stata'!R87</f>
        <v>4445.736328125</v>
      </c>
      <c r="H117" s="225">
        <f>'Salida Stata'!X87</f>
        <v>4447.37158203125</v>
      </c>
      <c r="I117" s="225">
        <f>'Salida Stata'!AD87</f>
        <v>4420.22705078125</v>
      </c>
      <c r="J117" s="225">
        <f>'Salida Stata'!AJ87</f>
        <v>4392.65869140625</v>
      </c>
      <c r="K117" s="225">
        <f>'Salida Stata'!AP87</f>
        <v>4382.78125</v>
      </c>
      <c r="L117" s="225">
        <f>'Salida Stata'!AV87</f>
        <v>4345.4716796875</v>
      </c>
      <c r="M117" s="225">
        <f>'Salida Stata'!BB87</f>
        <v>4343.5927734375</v>
      </c>
      <c r="N117" s="225">
        <f>'Salida Stata'!BH87</f>
        <v>4318.91748046875</v>
      </c>
      <c r="O117" s="19" cm="1">
        <f t="array" ref="O117">+SUMPRODUCT($E$30:$N$30/100,$E117:$N117)/$D$14*100</f>
        <v>4507.254771738093</v>
      </c>
      <c r="Q117" s="24">
        <f t="shared" si="25"/>
        <v>0.21540693294605684</v>
      </c>
      <c r="R117" s="24">
        <f t="shared" si="25"/>
        <v>0.21659932851382413</v>
      </c>
      <c r="S117" s="24">
        <f t="shared" si="25"/>
        <v>0.2181703885845947</v>
      </c>
      <c r="T117" s="24">
        <f t="shared" si="25"/>
        <v>0.22018143805030688</v>
      </c>
      <c r="U117" s="24">
        <f t="shared" si="25"/>
        <v>0.21905376609357674</v>
      </c>
      <c r="V117" s="24">
        <f t="shared" si="25"/>
        <v>0.21749517683299113</v>
      </c>
      <c r="W117" s="24">
        <f t="shared" si="25"/>
        <v>0.21854666774457776</v>
      </c>
      <c r="X117" s="24">
        <f t="shared" si="25"/>
        <v>0.21960734226279643</v>
      </c>
      <c r="Y117" s="24">
        <f t="shared" si="25"/>
        <v>0.22496946071989665</v>
      </c>
      <c r="Z117" s="24">
        <f t="shared" si="25"/>
        <v>0.22368605634703043</v>
      </c>
      <c r="AA117" s="24">
        <f t="shared" si="23"/>
        <v>0.21889140529961137</v>
      </c>
      <c r="AB117" s="24">
        <f>+NOA!Y90</f>
        <v>0.21710834735129469</v>
      </c>
      <c r="AD117" s="24">
        <f t="shared" si="31"/>
        <v>2.6256190270024038</v>
      </c>
      <c r="AE117" s="24">
        <f t="shared" si="31"/>
        <v>2.6012123501312323</v>
      </c>
      <c r="AF117" s="24">
        <f t="shared" si="31"/>
        <v>2.5912233252646324</v>
      </c>
      <c r="AG117" s="24">
        <f t="shared" si="31"/>
        <v>2.5948278022599749</v>
      </c>
      <c r="AH117" s="24">
        <f t="shared" si="31"/>
        <v>2.580748673677757</v>
      </c>
      <c r="AI117" s="24">
        <f t="shared" si="31"/>
        <v>2.5599755444137982</v>
      </c>
      <c r="AJ117" s="24">
        <f t="shared" si="31"/>
        <v>2.5597774012805137</v>
      </c>
      <c r="AK117" s="24">
        <f t="shared" si="31"/>
        <v>2.5352211691579223</v>
      </c>
      <c r="AL117" s="24">
        <f t="shared" si="31"/>
        <v>2.5466753449596542</v>
      </c>
      <c r="AM117" s="24">
        <f t="shared" si="31"/>
        <v>2.5261669649940401</v>
      </c>
      <c r="AN117" s="24">
        <f t="shared" si="31"/>
        <v>2.5774041793712685</v>
      </c>
      <c r="AO117" s="24">
        <f>+NOA!AV90</f>
        <v>2.5766612641815239</v>
      </c>
      <c r="AQ117" s="24">
        <f t="shared" si="28"/>
        <v>-8.279123400973587E-3</v>
      </c>
      <c r="AR117" s="24">
        <f t="shared" si="32"/>
        <v>9.9452062008363651E-2</v>
      </c>
      <c r="AS117" s="35">
        <f t="shared" si="33"/>
        <v>45292</v>
      </c>
      <c r="AT117" s="19">
        <f t="shared" si="30"/>
        <v>4508.10009765625</v>
      </c>
      <c r="AU117" s="19">
        <f t="shared" si="27"/>
        <v>4318.91748046875</v>
      </c>
      <c r="AV117" s="52">
        <f t="shared" si="29"/>
        <v>1.8918261718750031</v>
      </c>
      <c r="AW117" s="52">
        <f t="shared" si="24"/>
        <v>0.24464743174360137</v>
      </c>
    </row>
    <row r="118" spans="4:49" x14ac:dyDescent="0.25">
      <c r="D118" s="37">
        <f>+NOA!A91</f>
        <v>45323</v>
      </c>
      <c r="E118" s="225">
        <f>'Salida Stata'!F88</f>
        <v>5015.3017578125</v>
      </c>
      <c r="F118" s="225">
        <f>'Salida Stata'!L88</f>
        <v>4987.7744140625</v>
      </c>
      <c r="G118" s="225">
        <f>'Salida Stata'!R88</f>
        <v>4971.26611328125</v>
      </c>
      <c r="H118" s="225">
        <f>'Salida Stata'!X88</f>
        <v>4982.10400390625</v>
      </c>
      <c r="I118" s="225">
        <f>'Salida Stata'!AD88</f>
        <v>4950.0712890625</v>
      </c>
      <c r="J118" s="225">
        <f>'Salida Stata'!AJ88</f>
        <v>4922.01806640625</v>
      </c>
      <c r="K118" s="225">
        <f>'Salida Stata'!AP88</f>
        <v>4910.046875</v>
      </c>
      <c r="L118" s="225">
        <f>'Salida Stata'!AV88</f>
        <v>4887.298828125</v>
      </c>
      <c r="M118" s="225">
        <f>'Salida Stata'!BB88</f>
        <v>4898.56396484375</v>
      </c>
      <c r="N118" s="225">
        <f>'Salida Stata'!BH88</f>
        <v>4866.25048828125</v>
      </c>
      <c r="O118" s="19" cm="1">
        <f t="array" ref="O118">+SUMPRODUCT($E$30:$N$30/100,$E118:$N118)/$D$14*100</f>
        <v>5047.0242503082236</v>
      </c>
      <c r="Q118" s="24">
        <f t="shared" si="25"/>
        <v>0.11250896146248901</v>
      </c>
      <c r="R118" s="24">
        <f t="shared" si="25"/>
        <v>0.11546680466547499</v>
      </c>
      <c r="S118" s="24">
        <f t="shared" si="25"/>
        <v>0.11820984115310629</v>
      </c>
      <c r="T118" s="24">
        <f t="shared" si="25"/>
        <v>0.12023560703483449</v>
      </c>
      <c r="U118" s="24">
        <f t="shared" si="25"/>
        <v>0.1198681045553085</v>
      </c>
      <c r="V118" s="24">
        <f t="shared" si="25"/>
        <v>0.12051001732404854</v>
      </c>
      <c r="W118" s="24">
        <f t="shared" si="25"/>
        <v>0.12030388808476355</v>
      </c>
      <c r="X118" s="24">
        <f t="shared" si="25"/>
        <v>0.12468776426969264</v>
      </c>
      <c r="Y118" s="24">
        <f t="shared" si="25"/>
        <v>0.12776777666637673</v>
      </c>
      <c r="Z118" s="24">
        <f t="shared" si="25"/>
        <v>0.12672921172670693</v>
      </c>
      <c r="AA118" s="24">
        <f t="shared" si="23"/>
        <v>0.11975570627927556</v>
      </c>
      <c r="AB118" s="24">
        <f>+NOA!Y91</f>
        <v>0.1169113648722131</v>
      </c>
      <c r="AD118" s="24">
        <f t="shared" si="31"/>
        <v>2.7387683891729253</v>
      </c>
      <c r="AE118" s="24">
        <f t="shared" si="31"/>
        <v>2.7310084480353329</v>
      </c>
      <c r="AF118" s="24">
        <f t="shared" si="31"/>
        <v>2.734460073541825</v>
      </c>
      <c r="AG118" s="24">
        <f t="shared" si="31"/>
        <v>2.7482075351529378</v>
      </c>
      <c r="AH118" s="24">
        <f t="shared" si="31"/>
        <v>2.7369546355774332</v>
      </c>
      <c r="AI118" s="24">
        <f t="shared" si="31"/>
        <v>2.7233130613202232</v>
      </c>
      <c r="AJ118" s="24">
        <f t="shared" si="31"/>
        <v>2.727445597579627</v>
      </c>
      <c r="AK118" s="24">
        <f t="shared" si="31"/>
        <v>2.7229118061399551</v>
      </c>
      <c r="AL118" s="24">
        <f t="shared" si="31"/>
        <v>2.7479007795783534</v>
      </c>
      <c r="AM118" s="24">
        <f t="shared" si="31"/>
        <v>2.7281345618944424</v>
      </c>
      <c r="AN118" s="24">
        <f t="shared" si="31"/>
        <v>2.7339605154387843</v>
      </c>
      <c r="AO118" s="24">
        <f>+NOA!AV91</f>
        <v>2.7232628398791543</v>
      </c>
      <c r="AQ118" s="24">
        <f t="shared" si="28"/>
        <v>-1.4220250264217915E-2</v>
      </c>
      <c r="AR118" s="24">
        <f t="shared" si="32"/>
        <v>1.0633827278482944E-2</v>
      </c>
      <c r="AS118" s="35">
        <f t="shared" si="33"/>
        <v>45323</v>
      </c>
      <c r="AT118" s="19">
        <f t="shared" si="33"/>
        <v>5015.3017578125</v>
      </c>
      <c r="AU118" s="19">
        <f t="shared" si="27"/>
        <v>4866.25048828125</v>
      </c>
      <c r="AV118" s="52">
        <f t="shared" si="29"/>
        <v>1.4905126953125034</v>
      </c>
      <c r="AW118" s="52">
        <f t="shared" si="24"/>
        <v>0.12812674988053274</v>
      </c>
    </row>
    <row r="119" spans="4:49" x14ac:dyDescent="0.25">
      <c r="D119" s="37">
        <f>+NOA!A92</f>
        <v>45352</v>
      </c>
      <c r="E119" s="225">
        <f>'Salida Stata'!F89</f>
        <v>5436.43896484375</v>
      </c>
      <c r="F119" s="225">
        <f>'Salida Stata'!L89</f>
        <v>5411.82177734375</v>
      </c>
      <c r="G119" s="225">
        <f>'Salida Stata'!R89</f>
        <v>5398.8017578125</v>
      </c>
      <c r="H119" s="225">
        <f>'Salida Stata'!X89</f>
        <v>5421.6708984375</v>
      </c>
      <c r="I119" s="225">
        <f>'Salida Stata'!AD89</f>
        <v>5397.927734375</v>
      </c>
      <c r="J119" s="225">
        <f>'Salida Stata'!AJ89</f>
        <v>5365.74365234375</v>
      </c>
      <c r="K119" s="225">
        <f>'Salida Stata'!AP89</f>
        <v>5349.90234375</v>
      </c>
      <c r="L119" s="225">
        <f>'Salida Stata'!AV89</f>
        <v>5334.1962890625</v>
      </c>
      <c r="M119" s="225">
        <f>'Salida Stata'!BB89</f>
        <v>5333.8701171875</v>
      </c>
      <c r="N119" s="225">
        <f>'Salida Stata'!BH89</f>
        <v>5292.87744140625</v>
      </c>
      <c r="O119" s="19" cm="1">
        <f t="array" ref="O119">+SUMPRODUCT($E$30:$N$30/100,$E119:$N119)/$D$14*100</f>
        <v>5489.9437114485027</v>
      </c>
      <c r="Q119" s="24">
        <f t="shared" si="25"/>
        <v>8.3970462270835711E-2</v>
      </c>
      <c r="R119" s="24">
        <f t="shared" si="25"/>
        <v>8.5017350040068607E-2</v>
      </c>
      <c r="S119" s="24">
        <f t="shared" si="25"/>
        <v>8.6001359570964109E-2</v>
      </c>
      <c r="T119" s="24">
        <f t="shared" si="25"/>
        <v>8.8229168677852687E-2</v>
      </c>
      <c r="U119" s="24">
        <f t="shared" si="25"/>
        <v>9.0474746556088448E-2</v>
      </c>
      <c r="V119" s="24">
        <f t="shared" si="25"/>
        <v>9.0151149376312745E-2</v>
      </c>
      <c r="W119" s="24">
        <f t="shared" si="25"/>
        <v>8.9582743291020117E-2</v>
      </c>
      <c r="X119" s="24">
        <f t="shared" si="25"/>
        <v>9.1440584391061508E-2</v>
      </c>
      <c r="Y119" s="24">
        <f t="shared" si="25"/>
        <v>8.8864033514286289E-2</v>
      </c>
      <c r="Z119" s="24">
        <f t="shared" si="25"/>
        <v>8.7670569805724075E-2</v>
      </c>
      <c r="AA119" s="24">
        <f t="shared" si="23"/>
        <v>8.7758536352035454E-2</v>
      </c>
      <c r="AB119" s="24">
        <f>+NOA!Y92</f>
        <v>8.7674456345342433E-2</v>
      </c>
      <c r="AD119" s="24">
        <f t="shared" si="31"/>
        <v>2.7759418168992469</v>
      </c>
      <c r="AE119" s="24">
        <f t="shared" si="31"/>
        <v>2.7752056223714958</v>
      </c>
      <c r="AF119" s="24">
        <f t="shared" si="31"/>
        <v>2.7830659345340405</v>
      </c>
      <c r="AG119" s="24">
        <f t="shared" si="31"/>
        <v>2.8040514296006873</v>
      </c>
      <c r="AH119" s="24">
        <f t="shared" si="31"/>
        <v>2.7977741622533756</v>
      </c>
      <c r="AI119" s="24">
        <f t="shared" si="31"/>
        <v>2.7831612286877414</v>
      </c>
      <c r="AJ119" s="24">
        <f t="shared" si="31"/>
        <v>2.7860864278255892</v>
      </c>
      <c r="AK119" s="24">
        <f t="shared" si="31"/>
        <v>2.7885366812207764</v>
      </c>
      <c r="AL119" s="24">
        <f t="shared" si="31"/>
        <v>2.8115380176699136</v>
      </c>
      <c r="AM119" s="24">
        <f t="shared" si="31"/>
        <v>2.7923538495111004</v>
      </c>
      <c r="AN119" s="24">
        <f t="shared" si="31"/>
        <v>2.7880907343344488</v>
      </c>
      <c r="AO119" s="24">
        <f>+NOA!AV92</f>
        <v>2.7729927520934492</v>
      </c>
      <c r="AQ119" s="24">
        <f t="shared" si="28"/>
        <v>-3.7001075348883639E-3</v>
      </c>
      <c r="AR119" s="24">
        <f t="shared" si="32"/>
        <v>-1.6412032611853533E-2</v>
      </c>
      <c r="AS119" s="35">
        <f t="shared" si="33"/>
        <v>45352</v>
      </c>
      <c r="AT119" s="19">
        <f t="shared" si="33"/>
        <v>5436.43896484375</v>
      </c>
      <c r="AU119" s="19">
        <f t="shared" si="27"/>
        <v>5292.87744140625</v>
      </c>
      <c r="AV119" s="52">
        <f t="shared" si="29"/>
        <v>1.4356152343749997</v>
      </c>
      <c r="AW119" s="52">
        <f t="shared" si="24"/>
        <v>9.6655037761880891E-2</v>
      </c>
    </row>
    <row r="120" spans="4:49" x14ac:dyDescent="0.25">
      <c r="D120" s="37">
        <f>+NOA!A93</f>
        <v>45383</v>
      </c>
      <c r="E120" s="225">
        <f>'Salida Stata'!F90</f>
        <v>5930.93603515625</v>
      </c>
      <c r="F120" s="225">
        <f>'Salida Stata'!L90</f>
        <v>5908.56591796875</v>
      </c>
      <c r="G120" s="225">
        <f>'Salida Stata'!R90</f>
        <v>5896.5166015625</v>
      </c>
      <c r="H120" s="225">
        <f>'Salida Stata'!X90</f>
        <v>5920.83349609375</v>
      </c>
      <c r="I120" s="225">
        <f>'Salida Stata'!AD90</f>
        <v>5893.06103515625</v>
      </c>
      <c r="J120" s="225">
        <f>'Salida Stata'!AJ90</f>
        <v>5862.6943359375</v>
      </c>
      <c r="K120" s="225">
        <f>'Salida Stata'!AP90</f>
        <v>5845.21142578125</v>
      </c>
      <c r="L120" s="225">
        <f>'Salida Stata'!AV90</f>
        <v>5830.4892578125</v>
      </c>
      <c r="M120" s="225">
        <f>'Salida Stata'!BB90</f>
        <v>5830.64794921875</v>
      </c>
      <c r="N120" s="225">
        <f>'Salida Stata'!BH90</f>
        <v>5785.9912109375</v>
      </c>
      <c r="O120" s="19" cm="1">
        <f t="array" ref="O120">+SUMPRODUCT($E$30:$N$30/100,$E120:$N120)/$D$14*100</f>
        <v>5996.2320525674322</v>
      </c>
      <c r="Q120" s="24">
        <f t="shared" si="25"/>
        <v>9.0959739180427324E-2</v>
      </c>
      <c r="R120" s="24">
        <f t="shared" si="25"/>
        <v>9.1788710172346688E-2</v>
      </c>
      <c r="S120" s="24">
        <f t="shared" si="25"/>
        <v>9.2189872137788065E-2</v>
      </c>
      <c r="T120" s="24">
        <f t="shared" si="25"/>
        <v>9.2068037143329118E-2</v>
      </c>
      <c r="U120" s="24">
        <f t="shared" si="25"/>
        <v>9.1726552326395483E-2</v>
      </c>
      <c r="V120" s="24">
        <f t="shared" si="25"/>
        <v>9.2615435211237163E-2</v>
      </c>
      <c r="W120" s="24">
        <f t="shared" si="25"/>
        <v>9.2582826789332495E-2</v>
      </c>
      <c r="X120" s="24">
        <f t="shared" si="25"/>
        <v>9.3039877397767201E-2</v>
      </c>
      <c r="Y120" s="24">
        <f t="shared" si="25"/>
        <v>9.3136469602149941E-2</v>
      </c>
      <c r="Z120" s="24">
        <f t="shared" si="25"/>
        <v>9.3165537080759586E-2</v>
      </c>
      <c r="AA120" s="24">
        <f t="shared" si="23"/>
        <v>9.2221044099803251E-2</v>
      </c>
      <c r="AB120" s="24">
        <f>+NOA!Y93</f>
        <v>9.1014211645342957E-2</v>
      </c>
      <c r="AD120" s="24">
        <f t="shared" si="31"/>
        <v>2.8182188681178806</v>
      </c>
      <c r="AE120" s="24">
        <f t="shared" si="31"/>
        <v>2.8224758519649162</v>
      </c>
      <c r="AF120" s="24">
        <f t="shared" si="31"/>
        <v>2.8352073508797768</v>
      </c>
      <c r="AG120" s="24">
        <f t="shared" si="31"/>
        <v>2.8589372085218971</v>
      </c>
      <c r="AH120" s="24">
        <f t="shared" si="31"/>
        <v>2.8552613032785166</v>
      </c>
      <c r="AI120" s="24">
        <f t="shared" si="31"/>
        <v>2.8416897704130197</v>
      </c>
      <c r="AJ120" s="24">
        <f t="shared" si="31"/>
        <v>2.8457450858378128</v>
      </c>
      <c r="AK120" s="24">
        <f t="shared" si="31"/>
        <v>2.8518522102717849</v>
      </c>
      <c r="AL120" s="24">
        <f t="shared" si="31"/>
        <v>2.8777995508329757</v>
      </c>
      <c r="AM120" s="24">
        <f t="shared" si="31"/>
        <v>2.8601418465823185</v>
      </c>
      <c r="AN120" s="24">
        <f t="shared" si="31"/>
        <v>2.8435625334092229</v>
      </c>
      <c r="AO120" s="24">
        <f>+NOA!AV93</f>
        <v>2.8221496243057826</v>
      </c>
      <c r="AQ120" s="24">
        <f t="shared" si="28"/>
        <v>-2.2057979003322625E-3</v>
      </c>
      <c r="AR120" s="24">
        <f t="shared" si="32"/>
        <v>-4.1922978464437932E-2</v>
      </c>
      <c r="AS120" s="35">
        <f t="shared" si="33"/>
        <v>45383</v>
      </c>
      <c r="AT120" s="19">
        <f t="shared" si="33"/>
        <v>5930.93603515625</v>
      </c>
      <c r="AU120" s="19">
        <f t="shared" si="27"/>
        <v>5785.9912109375</v>
      </c>
      <c r="AV120" s="52">
        <f t="shared" si="29"/>
        <v>1.4494482421875006</v>
      </c>
      <c r="AW120" s="52">
        <f t="shared" si="24"/>
        <v>7.8064088073197979E-2</v>
      </c>
    </row>
    <row r="121" spans="4:49" x14ac:dyDescent="0.25">
      <c r="D121" s="37">
        <f>+NOA!A94</f>
        <v>45413</v>
      </c>
      <c r="E121" s="225">
        <f>'Salida Stata'!F91</f>
        <v>6183.6328125</v>
      </c>
      <c r="F121" s="225">
        <f>'Salida Stata'!L91</f>
        <v>6161.52685546875</v>
      </c>
      <c r="G121" s="225">
        <f>'Salida Stata'!R91</f>
        <v>6148.28369140625</v>
      </c>
      <c r="H121" s="225">
        <f>'Salida Stata'!X91</f>
        <v>6173.75341796875</v>
      </c>
      <c r="I121" s="225">
        <f>'Salida Stata'!AD91</f>
        <v>6141.09521484375</v>
      </c>
      <c r="J121" s="225">
        <f>'Salida Stata'!AJ91</f>
        <v>6107.896484375</v>
      </c>
      <c r="K121" s="225">
        <f>'Salida Stata'!AP91</f>
        <v>6084.4296875</v>
      </c>
      <c r="L121" s="225">
        <f>'Salida Stata'!AV91</f>
        <v>6073.88720703125</v>
      </c>
      <c r="M121" s="225">
        <f>'Salida Stata'!BB91</f>
        <v>6073.82470703125</v>
      </c>
      <c r="N121" s="225">
        <f>'Salida Stata'!BH91</f>
        <v>6022.4873046875</v>
      </c>
      <c r="O121" s="19" cm="1">
        <f t="array" ref="O121">+SUMPRODUCT($E$30:$N$30/100,$E121:$N121)/$D$14*100</f>
        <v>6248.6846276041488</v>
      </c>
      <c r="Q121" s="24">
        <f t="shared" si="25"/>
        <v>4.2606559208506534E-2</v>
      </c>
      <c r="R121" s="24">
        <f t="shared" si="25"/>
        <v>4.2812577707005195E-2</v>
      </c>
      <c r="S121" s="24">
        <f t="shared" si="25"/>
        <v>4.2697597048575231E-2</v>
      </c>
      <c r="T121" s="24">
        <f t="shared" si="25"/>
        <v>4.2716945518205041E-2</v>
      </c>
      <c r="U121" s="24">
        <f t="shared" si="25"/>
        <v>4.2089192392171348E-2</v>
      </c>
      <c r="V121" s="24">
        <f t="shared" ref="V121:Z122" si="34">+J121/J120-1</f>
        <v>4.1824139958047013E-2</v>
      </c>
      <c r="W121" s="24">
        <f t="shared" si="34"/>
        <v>4.0925510523646569E-2</v>
      </c>
      <c r="X121" s="24">
        <f t="shared" si="34"/>
        <v>4.1745716089367946E-2</v>
      </c>
      <c r="Y121" s="24">
        <f t="shared" si="34"/>
        <v>4.1706643915121466E-2</v>
      </c>
      <c r="Z121" s="24">
        <f t="shared" si="34"/>
        <v>4.087391168222676E-2</v>
      </c>
      <c r="AA121" s="24">
        <f t="shared" si="23"/>
        <v>4.2101868777513873E-2</v>
      </c>
      <c r="AB121" s="24">
        <f>+NOA!Y94</f>
        <v>4.1693733119080978E-2</v>
      </c>
      <c r="AD121" s="24">
        <f t="shared" si="31"/>
        <v>2.6882163411794076</v>
      </c>
      <c r="AE121" s="24">
        <f t="shared" si="31"/>
        <v>2.6937903694337173</v>
      </c>
      <c r="AF121" s="24">
        <f t="shared" si="31"/>
        <v>2.7048029107792324</v>
      </c>
      <c r="AG121" s="24">
        <f t="shared" si="31"/>
        <v>2.7287787851035197</v>
      </c>
      <c r="AH121" s="24">
        <f t="shared" si="31"/>
        <v>2.7235163307698369</v>
      </c>
      <c r="AI121" s="24">
        <f t="shared" si="31"/>
        <v>2.7075534345777186</v>
      </c>
      <c r="AJ121" s="24">
        <f t="shared" si="31"/>
        <v>2.7078849797684361</v>
      </c>
      <c r="AK121" s="24">
        <f t="shared" si="31"/>
        <v>2.7169520942687235</v>
      </c>
      <c r="AL121" s="24">
        <f t="shared" si="31"/>
        <v>2.7412085669610002</v>
      </c>
      <c r="AM121" s="24">
        <f t="shared" si="31"/>
        <v>2.7211777804964252</v>
      </c>
      <c r="AN121" s="24">
        <f t="shared" si="31"/>
        <v>2.7107913213999191</v>
      </c>
      <c r="AO121" s="24">
        <f>+NOA!AV94</f>
        <v>2.6882338699915262</v>
      </c>
      <c r="AQ121" s="24">
        <f t="shared" si="28"/>
        <v>1.7326475262797736E-3</v>
      </c>
      <c r="AR121" s="24">
        <f t="shared" si="32"/>
        <v>-3.2961439317017671E-2</v>
      </c>
      <c r="AS121" s="35">
        <f t="shared" si="33"/>
        <v>45413</v>
      </c>
      <c r="AT121" s="19">
        <f t="shared" si="33"/>
        <v>6183.6328125</v>
      </c>
      <c r="AU121" s="19">
        <f t="shared" si="27"/>
        <v>6022.4873046875</v>
      </c>
      <c r="AV121" s="52">
        <f t="shared" si="29"/>
        <v>1.6114550781250045</v>
      </c>
      <c r="AW121" s="52">
        <f t="shared" si="24"/>
        <v>0.10490302914220706</v>
      </c>
    </row>
    <row r="122" spans="4:49" x14ac:dyDescent="0.25">
      <c r="D122" s="37">
        <f>+NOA!A95</f>
        <v>45444</v>
      </c>
      <c r="E122" s="225">
        <f>'Salida Stata'!F92</f>
        <v>6465.99169921875</v>
      </c>
      <c r="F122" s="225">
        <f>'Salida Stata'!L92</f>
        <v>6451.2314453125</v>
      </c>
      <c r="G122" s="225">
        <f>'Salida Stata'!R92</f>
        <v>6446.2763671875</v>
      </c>
      <c r="H122" s="225">
        <f>'Salida Stata'!X92</f>
        <v>6479.07763671875</v>
      </c>
      <c r="I122" s="225">
        <f>'Salida Stata'!AD92</f>
        <v>6445.0029296875</v>
      </c>
      <c r="J122" s="225">
        <f>'Salida Stata'!AJ92</f>
        <v>6415.26953125</v>
      </c>
      <c r="K122" s="225">
        <f>'Salida Stata'!AP92</f>
        <v>6390.57275390625</v>
      </c>
      <c r="L122" s="225">
        <f>'Salida Stata'!AV92</f>
        <v>6392.62890625</v>
      </c>
      <c r="M122" s="225">
        <f>'Salida Stata'!BB92</f>
        <v>6395.8349609375</v>
      </c>
      <c r="N122" s="225">
        <f>'Salida Stata'!BH92</f>
        <v>6338.90185546875</v>
      </c>
      <c r="O122" s="19" cm="1">
        <f t="array" ref="O122">+SUMPRODUCT($E$30:$N$30/100,$E122:$N122)/$D$14*100</f>
        <v>6557.6028665793683</v>
      </c>
      <c r="Q122" s="24">
        <f t="shared" ref="Q122:Q135" si="35">+E122/E121-1</f>
        <v>4.5662298406200952E-2</v>
      </c>
      <c r="R122" s="24">
        <f t="shared" ref="R122:R135" si="36">+F122/F121-1</f>
        <v>4.7018311635957266E-2</v>
      </c>
      <c r="S122" s="24">
        <f t="shared" ref="S122:S135" si="37">+G122/G121-1</f>
        <v>4.8467619703002507E-2</v>
      </c>
      <c r="T122" s="24">
        <f t="shared" ref="T122:T135" si="38">+H122/H121-1</f>
        <v>4.9455201411405803E-2</v>
      </c>
      <c r="U122" s="24">
        <f t="shared" ref="U122:U135" si="39">+I122/I121-1</f>
        <v>4.9487543216911734E-2</v>
      </c>
      <c r="V122" s="24">
        <f t="shared" si="34"/>
        <v>5.0323879532226945E-2</v>
      </c>
      <c r="W122" s="24">
        <f t="shared" si="34"/>
        <v>5.0315819580460941E-2</v>
      </c>
      <c r="X122" s="24">
        <f t="shared" si="34"/>
        <v>5.2477382005014617E-2</v>
      </c>
      <c r="Y122" s="24">
        <f t="shared" si="34"/>
        <v>5.3016059803879578E-2</v>
      </c>
      <c r="Z122" s="24">
        <f t="shared" si="34"/>
        <v>5.2538848946177774E-2</v>
      </c>
      <c r="AA122" s="24">
        <f t="shared" si="23"/>
        <v>4.9437322794391614E-2</v>
      </c>
      <c r="AB122" s="24">
        <f>+NOA!Y95</f>
        <v>4.7606544463954625E-2</v>
      </c>
      <c r="AD122" s="24">
        <f t="shared" si="31"/>
        <v>2.6241429339193698</v>
      </c>
      <c r="AE122" s="24">
        <f t="shared" si="31"/>
        <v>2.6316818157141904</v>
      </c>
      <c r="AF122" s="24">
        <f t="shared" si="31"/>
        <v>2.6447247702147934</v>
      </c>
      <c r="AG122" s="24">
        <f t="shared" si="31"/>
        <v>2.6697845467709325</v>
      </c>
      <c r="AH122" s="24">
        <f t="shared" si="31"/>
        <v>2.6636649539598141</v>
      </c>
      <c r="AI122" s="24">
        <f t="shared" si="31"/>
        <v>2.6479894401468917</v>
      </c>
      <c r="AJ122" s="24">
        <f t="shared" si="31"/>
        <v>2.644706951385734</v>
      </c>
      <c r="AK122" s="24">
        <f t="shared" si="31"/>
        <v>2.6603006821421618</v>
      </c>
      <c r="AL122" s="24">
        <f t="shared" si="31"/>
        <v>2.6826332995583764</v>
      </c>
      <c r="AM122" s="24">
        <f t="shared" si="31"/>
        <v>2.6601469774137576</v>
      </c>
      <c r="AN122" s="24">
        <f t="shared" si="31"/>
        <v>2.6501351677288181</v>
      </c>
      <c r="AO122" s="24">
        <f>+NOA!AV95</f>
        <v>2.6238646684831974</v>
      </c>
      <c r="AQ122" s="24">
        <f t="shared" si="28"/>
        <v>-6.8765505399768223E-3</v>
      </c>
      <c r="AR122" s="24">
        <f t="shared" si="32"/>
        <v>-3.6004043494387794E-2</v>
      </c>
      <c r="AS122" s="35">
        <f t="shared" si="33"/>
        <v>45444</v>
      </c>
      <c r="AT122" s="19">
        <f t="shared" si="33"/>
        <v>6465.99169921875</v>
      </c>
      <c r="AU122" s="19">
        <f t="shared" si="27"/>
        <v>6338.90185546875</v>
      </c>
      <c r="AV122" s="52">
        <f t="shared" si="29"/>
        <v>1.2708984375000014</v>
      </c>
      <c r="AW122" s="52">
        <f t="shared" si="24"/>
        <v>1.2560609176041737E-2</v>
      </c>
    </row>
    <row r="123" spans="4:49" x14ac:dyDescent="0.25">
      <c r="D123" s="37">
        <f>+NOA!A96</f>
        <v>45474</v>
      </c>
      <c r="E123" s="225">
        <f>'Salida Stata'!F93</f>
        <v>6675.1826171875</v>
      </c>
      <c r="F123" s="225">
        <f>'Salida Stata'!L93</f>
        <v>6665.63232421875</v>
      </c>
      <c r="G123" s="225">
        <f>'Salida Stata'!R93</f>
        <v>6671.36083984375</v>
      </c>
      <c r="H123" s="225">
        <f>'Salida Stata'!X93</f>
        <v>6705.69287109375</v>
      </c>
      <c r="I123" s="225">
        <f>'Salida Stata'!AD93</f>
        <v>6677.5224609375</v>
      </c>
      <c r="J123" s="225">
        <f>'Salida Stata'!AJ93</f>
        <v>6652.42724609375</v>
      </c>
      <c r="K123" s="225">
        <f>'Salida Stata'!AP93</f>
        <v>6630.708984375</v>
      </c>
      <c r="L123" s="225">
        <f>'Salida Stata'!AV93</f>
        <v>6640.8603515625</v>
      </c>
      <c r="M123" s="225">
        <f>'Salida Stata'!BB93</f>
        <v>6647.25439453125</v>
      </c>
      <c r="N123" s="225">
        <f>'Salida Stata'!BH93</f>
        <v>6596.80029296875</v>
      </c>
      <c r="O123" s="19" cm="1">
        <f t="array" ref="O123">+SUMPRODUCT($E$30:$N$30/100,$E123:$N123)/$D$14*100</f>
        <v>6793.8244487163356</v>
      </c>
      <c r="Q123" s="24">
        <f t="shared" si="35"/>
        <v>3.2352487862616019E-2</v>
      </c>
      <c r="R123" s="24">
        <f t="shared" si="36"/>
        <v>3.3234101229159041E-2</v>
      </c>
      <c r="S123" s="24">
        <f t="shared" si="37"/>
        <v>3.4916975294755126E-2</v>
      </c>
      <c r="T123" s="24">
        <f t="shared" si="38"/>
        <v>3.4976465336780116E-2</v>
      </c>
      <c r="U123" s="24">
        <f t="shared" si="39"/>
        <v>3.6077490388553457E-2</v>
      </c>
      <c r="V123" s="24">
        <f t="shared" ref="V123:V135" si="40">+J123/J122-1</f>
        <v>3.6967693046801697E-2</v>
      </c>
      <c r="W123" s="24">
        <f t="shared" ref="W123:W135" si="41">+K123/K122-1</f>
        <v>3.757663666718547E-2</v>
      </c>
      <c r="X123" s="24">
        <f t="shared" ref="X123:X135" si="42">+L123/L122-1</f>
        <v>3.8830886158557787E-2</v>
      </c>
      <c r="Y123" s="24">
        <f t="shared" ref="Y123:Y135" si="43">+M123/M122-1</f>
        <v>3.9309868864548791E-2</v>
      </c>
      <c r="Z123" s="24">
        <f t="shared" ref="Z123:Z135" si="44">+N123/N122-1</f>
        <v>4.0685033998042464E-2</v>
      </c>
      <c r="AA123" s="24">
        <f t="shared" ref="AA123:AA135" si="45">+O123/O122-1</f>
        <v>3.6022550761782846E-2</v>
      </c>
      <c r="AB123" s="24">
        <f>+NOA!Y96</f>
        <v>3.585638647827305E-2</v>
      </c>
      <c r="AD123" s="24">
        <f t="shared" ref="AD123:AD135" si="46">+E123/E111-1</f>
        <v>2.5355293796654563</v>
      </c>
      <c r="AE123" s="24">
        <f t="shared" ref="AE123:AE135" si="47">+F123/F111-1</f>
        <v>2.5440758774928507</v>
      </c>
      <c r="AF123" s="24">
        <f t="shared" ref="AF123:AF135" si="48">+G123/G111-1</f>
        <v>2.5578844632236151</v>
      </c>
      <c r="AG123" s="24">
        <f t="shared" ref="AG123:AG135" si="49">+H123/H111-1</f>
        <v>2.5800927344622591</v>
      </c>
      <c r="AH123" s="24">
        <f t="shared" ref="AH123:AH135" si="50">+I123/I111-1</f>
        <v>2.5739761537454373</v>
      </c>
      <c r="AI123" s="24">
        <f t="shared" ref="AI123:AI135" si="51">+J123/J111-1</f>
        <v>2.5616720120050682</v>
      </c>
      <c r="AJ123" s="24">
        <f t="shared" ref="AJ123:AJ135" si="52">+K123/K111-1</f>
        <v>2.5596194738144469</v>
      </c>
      <c r="AK123" s="24">
        <f t="shared" ref="AK123:AK135" si="53">+L123/L111-1</f>
        <v>2.5765854247343807</v>
      </c>
      <c r="AL123" s="24">
        <f t="shared" ref="AL123:AL135" si="54">+M123/M111-1</f>
        <v>2.599811436367145</v>
      </c>
      <c r="AM123" s="24">
        <f t="shared" ref="AM123:AM135" si="55">+N123/N111-1</f>
        <v>2.5799898127170917</v>
      </c>
      <c r="AN123" s="24">
        <f t="shared" ref="AN123:AN135" si="56">+O123/O111-1</f>
        <v>2.5637239338863544</v>
      </c>
      <c r="AO123" s="24">
        <f>+NOA!AV96</f>
        <v>2.5386632418258679</v>
      </c>
      <c r="AQ123" s="24">
        <f t="shared" ref="AQ123:AQ135" si="57">+Q123-Z123</f>
        <v>-8.3325461354264441E-3</v>
      </c>
      <c r="AR123" s="24">
        <f t="shared" ref="AR123:AR135" si="58">+AD123-AM123</f>
        <v>-4.4460433051635384E-2</v>
      </c>
      <c r="AS123" s="35">
        <f t="shared" si="33"/>
        <v>45474</v>
      </c>
      <c r="AT123" s="19">
        <f t="shared" si="33"/>
        <v>6675.1826171875</v>
      </c>
      <c r="AU123" s="19">
        <f t="shared" si="27"/>
        <v>6596.80029296875</v>
      </c>
      <c r="AV123" s="52">
        <f t="shared" si="29"/>
        <v>0.78382324218749488</v>
      </c>
      <c r="AW123" s="52">
        <f t="shared" si="24"/>
        <v>-0.11091551737262506</v>
      </c>
    </row>
    <row r="124" spans="4:49" x14ac:dyDescent="0.25">
      <c r="D124" s="37">
        <f>+NOA!A97</f>
        <v>45505</v>
      </c>
      <c r="E124" s="225">
        <f>'Salida Stata'!F94</f>
        <v>7014.56689453125</v>
      </c>
      <c r="F124" s="225">
        <f>'Salida Stata'!L94</f>
        <v>7006.02099609375</v>
      </c>
      <c r="G124" s="225">
        <f>'Salida Stata'!R94</f>
        <v>7014.861328125</v>
      </c>
      <c r="H124" s="225">
        <f>'Salida Stata'!X94</f>
        <v>7050.40283203125</v>
      </c>
      <c r="I124" s="225">
        <f>'Salida Stata'!AD94</f>
        <v>7016.25439453125</v>
      </c>
      <c r="J124" s="225">
        <f>'Salida Stata'!AJ94</f>
        <v>6995.38671875</v>
      </c>
      <c r="K124" s="225">
        <f>'Salida Stata'!AP94</f>
        <v>6970.9560546875</v>
      </c>
      <c r="L124" s="225">
        <f>'Salida Stata'!AV94</f>
        <v>6987.283203125</v>
      </c>
      <c r="M124" s="225">
        <f>'Salida Stata'!BB94</f>
        <v>6995.53076171875</v>
      </c>
      <c r="N124" s="225">
        <f>'Salida Stata'!BH94</f>
        <v>6936.29638671875</v>
      </c>
      <c r="O124" s="19" cm="1">
        <f t="array" ref="O124">+SUMPRODUCT($E$30:$N$30/100,$E124:$N124)/$D$14*100</f>
        <v>7142.8968946462419</v>
      </c>
      <c r="Q124" s="24">
        <f t="shared" si="35"/>
        <v>5.0842695519653924E-2</v>
      </c>
      <c r="R124" s="24">
        <f t="shared" si="36"/>
        <v>5.1066223775685815E-2</v>
      </c>
      <c r="S124" s="24">
        <f t="shared" si="37"/>
        <v>5.148881862748933E-2</v>
      </c>
      <c r="T124" s="24">
        <f t="shared" si="38"/>
        <v>5.1405569501019377E-2</v>
      </c>
      <c r="U124" s="24">
        <f t="shared" si="39"/>
        <v>5.0727187452424216E-2</v>
      </c>
      <c r="V124" s="24">
        <f t="shared" si="40"/>
        <v>5.155403583821716E-2</v>
      </c>
      <c r="W124" s="24">
        <f t="shared" si="41"/>
        <v>5.1313829503644159E-2</v>
      </c>
      <c r="X124" s="24">
        <f t="shared" si="42"/>
        <v>5.2165357080727004E-2</v>
      </c>
      <c r="Y124" s="24">
        <f t="shared" si="43"/>
        <v>5.2394018118823604E-2</v>
      </c>
      <c r="Z124" s="24">
        <f t="shared" si="44"/>
        <v>5.1463751921041911E-2</v>
      </c>
      <c r="AA124" s="24">
        <f t="shared" si="45"/>
        <v>5.1380845732017955E-2</v>
      </c>
      <c r="AB124" s="24">
        <f>+NOA!Y97</f>
        <v>5.0448379633130314E-2</v>
      </c>
      <c r="AD124" s="24">
        <f t="shared" si="46"/>
        <v>2.2492037763668682</v>
      </c>
      <c r="AE124" s="24">
        <f t="shared" si="47"/>
        <v>2.2662652752655088</v>
      </c>
      <c r="AF124" s="24">
        <f t="shared" si="48"/>
        <v>2.2857481511366262</v>
      </c>
      <c r="AG124" s="24">
        <f t="shared" si="49"/>
        <v>2.3081720818362896</v>
      </c>
      <c r="AH124" s="24">
        <f t="shared" si="50"/>
        <v>2.3049749233832335</v>
      </c>
      <c r="AI124" s="24">
        <f t="shared" si="51"/>
        <v>2.300711551711248</v>
      </c>
      <c r="AJ124" s="24">
        <f t="shared" si="52"/>
        <v>2.3009171874644148</v>
      </c>
      <c r="AK124" s="24">
        <f t="shared" si="53"/>
        <v>2.3260909861843611</v>
      </c>
      <c r="AL124" s="24">
        <f t="shared" si="54"/>
        <v>2.350955723735344</v>
      </c>
      <c r="AM124" s="24">
        <f t="shared" si="55"/>
        <v>2.3355459892949559</v>
      </c>
      <c r="AN124" s="24">
        <f t="shared" si="56"/>
        <v>2.2972051854500597</v>
      </c>
      <c r="AO124" s="24">
        <f>+NOA!AV97</f>
        <v>2.2699242103281079</v>
      </c>
      <c r="AQ124" s="24">
        <f t="shared" si="57"/>
        <v>-6.2105640138798712E-4</v>
      </c>
      <c r="AR124" s="24">
        <f t="shared" si="58"/>
        <v>-8.6342212928087747E-2</v>
      </c>
      <c r="AS124" s="35">
        <f t="shared" si="33"/>
        <v>45505</v>
      </c>
      <c r="AT124" s="19">
        <f t="shared" si="33"/>
        <v>7014.56689453125</v>
      </c>
      <c r="AU124" s="19">
        <f t="shared" si="27"/>
        <v>6936.29638671875</v>
      </c>
      <c r="AV124" s="52">
        <f t="shared" si="29"/>
        <v>0.78270507812499091</v>
      </c>
      <c r="AW124" s="52">
        <f t="shared" si="24"/>
        <v>-0.12616385792911444</v>
      </c>
    </row>
    <row r="125" spans="4:49" x14ac:dyDescent="0.25">
      <c r="D125" s="37">
        <f>+NOA!A98</f>
        <v>45536</v>
      </c>
      <c r="E125" s="225">
        <f>'Salida Stata'!F95</f>
        <v>7243.32275390625</v>
      </c>
      <c r="F125" s="225">
        <f>'Salida Stata'!L95</f>
        <v>7240.89111328125</v>
      </c>
      <c r="G125" s="225">
        <f>'Salida Stata'!R95</f>
        <v>7253.7578125</v>
      </c>
      <c r="H125" s="225">
        <f>'Salida Stata'!X95</f>
        <v>7292.29833984375</v>
      </c>
      <c r="I125" s="225">
        <f>'Salida Stata'!AD95</f>
        <v>7257.5400390625</v>
      </c>
      <c r="J125" s="225">
        <f>'Salida Stata'!AJ95</f>
        <v>7240.89990234375</v>
      </c>
      <c r="K125" s="225">
        <f>'Salida Stata'!AP95</f>
        <v>7217.73046875</v>
      </c>
      <c r="L125" s="225">
        <f>'Salida Stata'!AV95</f>
        <v>7240.5322265625</v>
      </c>
      <c r="M125" s="225">
        <f>'Salida Stata'!BB95</f>
        <v>7252.0107421875</v>
      </c>
      <c r="N125" s="225">
        <f>'Salida Stata'!BH95</f>
        <v>7192.38330078125</v>
      </c>
      <c r="O125" s="19" cm="1">
        <f t="array" ref="O125">+SUMPRODUCT($E$30:$N$30/100,$E125:$N125)/$D$14*100</f>
        <v>7390.6283380341038</v>
      </c>
      <c r="Q125" s="24">
        <f t="shared" si="35"/>
        <v>3.2611544349708144E-2</v>
      </c>
      <c r="R125" s="24">
        <f t="shared" si="36"/>
        <v>3.3524038440429171E-2</v>
      </c>
      <c r="S125" s="24">
        <f t="shared" si="37"/>
        <v>3.4055767206285559E-2</v>
      </c>
      <c r="T125" s="24">
        <f t="shared" si="38"/>
        <v>3.4309459129558517E-2</v>
      </c>
      <c r="U125" s="24">
        <f t="shared" si="39"/>
        <v>3.4389523378644649E-2</v>
      </c>
      <c r="V125" s="24">
        <f t="shared" si="40"/>
        <v>3.5096441907306097E-2</v>
      </c>
      <c r="W125" s="24">
        <f t="shared" si="41"/>
        <v>3.540036863330398E-2</v>
      </c>
      <c r="X125" s="24">
        <f t="shared" si="42"/>
        <v>3.6244276362554784E-2</v>
      </c>
      <c r="Y125" s="24">
        <f t="shared" si="43"/>
        <v>3.6663405423398521E-2</v>
      </c>
      <c r="Z125" s="24">
        <f t="shared" si="44"/>
        <v>3.6919834416655251E-2</v>
      </c>
      <c r="AA125" s="24">
        <f t="shared" si="45"/>
        <v>3.4682209059120339E-2</v>
      </c>
      <c r="AB125" s="24">
        <f>+NOA!Y98</f>
        <v>3.4205260354433165E-2</v>
      </c>
      <c r="AD125" s="24">
        <f t="shared" si="46"/>
        <v>1.9581744750272647</v>
      </c>
      <c r="AE125" s="24">
        <f t="shared" si="47"/>
        <v>1.9781278677419865</v>
      </c>
      <c r="AF125" s="24">
        <f t="shared" si="48"/>
        <v>2.0002760811343281</v>
      </c>
      <c r="AG125" s="24">
        <f t="shared" si="49"/>
        <v>2.0238493216821283</v>
      </c>
      <c r="AH125" s="24">
        <f t="shared" si="50"/>
        <v>2.0223138873358892</v>
      </c>
      <c r="AI125" s="24">
        <f t="shared" si="51"/>
        <v>2.0218915184006558</v>
      </c>
      <c r="AJ125" s="24">
        <f t="shared" si="52"/>
        <v>2.0241765759742449</v>
      </c>
      <c r="AK125" s="24">
        <f t="shared" si="53"/>
        <v>2.0531702928950413</v>
      </c>
      <c r="AL125" s="24">
        <f t="shared" si="54"/>
        <v>2.07859942665376</v>
      </c>
      <c r="AM125" s="24">
        <f t="shared" si="55"/>
        <v>2.0643745368592432</v>
      </c>
      <c r="AN125" s="24">
        <f t="shared" si="56"/>
        <v>2.0155139847525625</v>
      </c>
      <c r="AO125" s="24">
        <f>+NOA!AV98</f>
        <v>1.9880625571915815</v>
      </c>
      <c r="AQ125" s="24">
        <f t="shared" si="57"/>
        <v>-4.3082900669471069E-3</v>
      </c>
      <c r="AR125" s="24">
        <f t="shared" si="58"/>
        <v>-0.1062000618319785</v>
      </c>
      <c r="AS125" s="35">
        <f t="shared" si="33"/>
        <v>45536</v>
      </c>
      <c r="AT125" s="19">
        <f t="shared" si="33"/>
        <v>7243.32275390625</v>
      </c>
      <c r="AU125" s="19">
        <f t="shared" si="27"/>
        <v>7192.38330078125</v>
      </c>
      <c r="AV125" s="52">
        <f t="shared" si="29"/>
        <v>0.50939453124999545</v>
      </c>
      <c r="AW125" s="52">
        <f t="shared" si="24"/>
        <v>-0.20036740106069573</v>
      </c>
    </row>
    <row r="126" spans="4:49" x14ac:dyDescent="0.25">
      <c r="D126" s="37">
        <f>+NOA!A99</f>
        <v>45566</v>
      </c>
      <c r="E126" s="225">
        <f>'Salida Stata'!F96</f>
        <v>7405.697265625</v>
      </c>
      <c r="F126" s="225">
        <f>'Salida Stata'!L96</f>
        <v>7410.17333984375</v>
      </c>
      <c r="G126" s="225">
        <f>'Salida Stata'!R96</f>
        <v>7432.10205078125</v>
      </c>
      <c r="H126" s="225">
        <f>'Salida Stata'!X96</f>
        <v>7473.34375</v>
      </c>
      <c r="I126" s="225">
        <f>'Salida Stata'!AD96</f>
        <v>7443.1533203125</v>
      </c>
      <c r="J126" s="225">
        <f>'Salida Stata'!AJ96</f>
        <v>7433.6171875</v>
      </c>
      <c r="K126" s="225">
        <f>'Salida Stata'!AP96</f>
        <v>7413.5302734375</v>
      </c>
      <c r="L126" s="225">
        <f>'Salida Stata'!AV96</f>
        <v>7446.69287109375</v>
      </c>
      <c r="M126" s="225">
        <f>'Salida Stata'!BB96</f>
        <v>7459.23681640625</v>
      </c>
      <c r="N126" s="225">
        <f>'Salida Stata'!BH96</f>
        <v>7403.96337890625</v>
      </c>
      <c r="O126" s="19" cm="1">
        <f t="array" ref="O126">+SUMPRODUCT($E$30:$N$30/100,$E126:$N126)/$D$14*100</f>
        <v>7580.5330732194452</v>
      </c>
      <c r="Q126" s="24">
        <f t="shared" si="35"/>
        <v>2.2417130540149266E-2</v>
      </c>
      <c r="R126" s="24">
        <f t="shared" si="36"/>
        <v>2.3378645516710206E-2</v>
      </c>
      <c r="S126" s="24">
        <f t="shared" si="37"/>
        <v>2.4586461650803804E-2</v>
      </c>
      <c r="T126" s="24">
        <f t="shared" si="38"/>
        <v>2.4826934077429641E-2</v>
      </c>
      <c r="U126" s="24">
        <f t="shared" si="39"/>
        <v>2.5575233515897633E-2</v>
      </c>
      <c r="V126" s="24">
        <f t="shared" si="40"/>
        <v>2.6615101403883568E-2</v>
      </c>
      <c r="W126" s="24">
        <f t="shared" si="41"/>
        <v>2.7127613802598649E-2</v>
      </c>
      <c r="X126" s="24">
        <f t="shared" si="42"/>
        <v>2.84731340294202E-2</v>
      </c>
      <c r="Y126" s="24">
        <f t="shared" si="43"/>
        <v>2.8574981696213309E-2</v>
      </c>
      <c r="Z126" s="24">
        <f t="shared" si="44"/>
        <v>2.9417241723201482E-2</v>
      </c>
      <c r="AA126" s="24">
        <f t="shared" si="45"/>
        <v>2.5695343683843852E-2</v>
      </c>
      <c r="AB126" s="24">
        <f>+NOA!Y99</f>
        <v>2.5515388577235232E-2</v>
      </c>
      <c r="AD126" s="24">
        <f t="shared" si="46"/>
        <v>1.8106631189774043</v>
      </c>
      <c r="AE126" s="24">
        <f t="shared" si="47"/>
        <v>1.8317708808567246</v>
      </c>
      <c r="AF126" s="24">
        <f t="shared" si="48"/>
        <v>1.856078528651707</v>
      </c>
      <c r="AG126" s="24">
        <f t="shared" si="49"/>
        <v>1.881240340430979</v>
      </c>
      <c r="AH126" s="24">
        <f t="shared" si="50"/>
        <v>1.8818444163616692</v>
      </c>
      <c r="AI126" s="24">
        <f t="shared" si="51"/>
        <v>1.882826736770288</v>
      </c>
      <c r="AJ126" s="24">
        <f t="shared" si="52"/>
        <v>1.8842519631190453</v>
      </c>
      <c r="AK126" s="24">
        <f t="shared" si="53"/>
        <v>1.9161870197515545</v>
      </c>
      <c r="AL126" s="24">
        <f t="shared" si="54"/>
        <v>1.9386131296507592</v>
      </c>
      <c r="AM126" s="24">
        <f t="shared" si="55"/>
        <v>1.9243250524831415</v>
      </c>
      <c r="AN126" s="24">
        <f t="shared" si="56"/>
        <v>1.8732227484013126</v>
      </c>
      <c r="AO126" s="24">
        <f>+NOA!AV99</f>
        <v>1.8446984323113753</v>
      </c>
      <c r="AQ126" s="24">
        <f t="shared" si="57"/>
        <v>-7.0001111830522156E-3</v>
      </c>
      <c r="AR126" s="24">
        <f t="shared" si="58"/>
        <v>-0.11366193350573717</v>
      </c>
      <c r="AS126" s="35">
        <f t="shared" si="33"/>
        <v>45566</v>
      </c>
      <c r="AT126" s="19">
        <f t="shared" si="33"/>
        <v>7405.697265625</v>
      </c>
      <c r="AU126" s="19">
        <f t="shared" si="27"/>
        <v>7403.96337890625</v>
      </c>
      <c r="AV126" s="52">
        <f t="shared" si="29"/>
        <v>1.7338867187490337E-2</v>
      </c>
      <c r="AW126" s="52">
        <f t="shared" si="24"/>
        <v>-0.32294439270967956</v>
      </c>
    </row>
    <row r="127" spans="4:49" x14ac:dyDescent="0.25">
      <c r="D127" s="37">
        <f>+NOA!A100</f>
        <v>45597</v>
      </c>
      <c r="E127" s="225">
        <f>'Salida Stata'!F97</f>
        <v>7522.46484375</v>
      </c>
      <c r="F127" s="225">
        <f>'Salida Stata'!L97</f>
        <v>7535.90380859375</v>
      </c>
      <c r="G127" s="225">
        <f>'Salida Stata'!R97</f>
        <v>7570.26318359375</v>
      </c>
      <c r="H127" s="225">
        <f>'Salida Stata'!X97</f>
        <v>7615.583984375</v>
      </c>
      <c r="I127" s="225">
        <f>'Salida Stata'!AD97</f>
        <v>7592.93505859375</v>
      </c>
      <c r="J127" s="225">
        <f>'Salida Stata'!AJ97</f>
        <v>7587.21337890625</v>
      </c>
      <c r="K127" s="225">
        <f>'Salida Stata'!AP97</f>
        <v>7568.99658203125</v>
      </c>
      <c r="L127" s="225">
        <f>'Salida Stata'!AV97</f>
        <v>7615.44189453125</v>
      </c>
      <c r="M127" s="225">
        <f>'Salida Stata'!BB97</f>
        <v>7630.73388671875</v>
      </c>
      <c r="N127" s="225">
        <f>'Salida Stata'!BH97</f>
        <v>7582.84033203125</v>
      </c>
      <c r="O127" s="19" cm="1">
        <f t="array" ref="O127">+SUMPRODUCT($E$30:$N$30/100,$E127:$N127)/$D$14*100</f>
        <v>7730.1084980954147</v>
      </c>
      <c r="Q127" s="24">
        <f t="shared" si="35"/>
        <v>1.5767263221384997E-2</v>
      </c>
      <c r="R127" s="24">
        <f t="shared" si="36"/>
        <v>1.6967277684849735E-2</v>
      </c>
      <c r="S127" s="24">
        <f t="shared" si="37"/>
        <v>1.8589778755524033E-2</v>
      </c>
      <c r="T127" s="24">
        <f t="shared" si="38"/>
        <v>1.9033011076869055E-2</v>
      </c>
      <c r="U127" s="24">
        <f t="shared" si="39"/>
        <v>2.0123425090880831E-2</v>
      </c>
      <c r="V127" s="24">
        <f t="shared" si="40"/>
        <v>2.0662375736072214E-2</v>
      </c>
      <c r="W127" s="24">
        <f t="shared" si="41"/>
        <v>2.0970617622050103E-2</v>
      </c>
      <c r="X127" s="24">
        <f t="shared" si="42"/>
        <v>2.2660935043063546E-2</v>
      </c>
      <c r="Y127" s="24">
        <f t="shared" si="43"/>
        <v>2.299123550217641E-2</v>
      </c>
      <c r="Z127" s="24">
        <f t="shared" si="44"/>
        <v>2.4159621539271425E-2</v>
      </c>
      <c r="AA127" s="24">
        <f t="shared" si="45"/>
        <v>1.9731518012155336E-2</v>
      </c>
      <c r="AB127" s="24">
        <f>+NOA!Y100</f>
        <v>1.9261048973830075E-2</v>
      </c>
      <c r="AD127" s="24">
        <f t="shared" si="46"/>
        <v>1.5488308654886063</v>
      </c>
      <c r="AE127" s="24">
        <f t="shared" si="47"/>
        <v>1.5734833616009909</v>
      </c>
      <c r="AF127" s="24">
        <f t="shared" si="48"/>
        <v>1.6014595551700026</v>
      </c>
      <c r="AG127" s="24">
        <f t="shared" si="49"/>
        <v>1.6259308022560823</v>
      </c>
      <c r="AH127" s="24">
        <f t="shared" si="50"/>
        <v>1.6301398477325209</v>
      </c>
      <c r="AI127" s="24">
        <f t="shared" si="51"/>
        <v>1.6336415709125105</v>
      </c>
      <c r="AJ127" s="24">
        <f t="shared" si="52"/>
        <v>1.6357315082230874</v>
      </c>
      <c r="AK127" s="24">
        <f t="shared" si="53"/>
        <v>1.6733382315773562</v>
      </c>
      <c r="AL127" s="24">
        <f t="shared" si="54"/>
        <v>1.6953650962072131</v>
      </c>
      <c r="AM127" s="24">
        <f t="shared" si="55"/>
        <v>1.6863951836869764</v>
      </c>
      <c r="AN127" s="24">
        <f t="shared" si="56"/>
        <v>1.6214820325420556</v>
      </c>
      <c r="AO127" s="24">
        <f>+NOA!AV100</f>
        <v>1.5931899022688816</v>
      </c>
      <c r="AQ127" s="24">
        <f t="shared" si="57"/>
        <v>-8.3923583178864281E-3</v>
      </c>
      <c r="AR127" s="24">
        <f t="shared" si="58"/>
        <v>-0.13756431819837012</v>
      </c>
      <c r="AS127" s="35">
        <f t="shared" ref="AS127:AS135" si="59">+D127</f>
        <v>45597</v>
      </c>
      <c r="AT127" s="19">
        <f t="shared" ref="AT127:AT135" si="60">+E127</f>
        <v>7522.46484375</v>
      </c>
      <c r="AU127" s="19">
        <f t="shared" si="27"/>
        <v>7582.84033203125</v>
      </c>
      <c r="AV127" s="52">
        <f t="shared" si="29"/>
        <v>-0.60375488281250966</v>
      </c>
      <c r="AW127" s="52">
        <f t="shared" si="24"/>
        <v>-0.47377221390534885</v>
      </c>
    </row>
    <row r="128" spans="4:49" x14ac:dyDescent="0.25">
      <c r="D128" s="37">
        <f>+NOA!A101</f>
        <v>45627</v>
      </c>
      <c r="E128" s="225">
        <f>'Salida Stata'!F98</f>
        <v>7726.73291015625</v>
      </c>
      <c r="F128" s="225">
        <f>'Salida Stata'!L98</f>
        <v>7743.4423828125</v>
      </c>
      <c r="G128" s="225">
        <f>'Salida Stata'!R98</f>
        <v>7780.85205078125</v>
      </c>
      <c r="H128" s="225">
        <f>'Salida Stata'!X98</f>
        <v>7827.98388671875</v>
      </c>
      <c r="I128" s="225">
        <f>'Salida Stata'!AD98</f>
        <v>7802.27099609375</v>
      </c>
      <c r="J128" s="225">
        <f>'Salida Stata'!AJ98</f>
        <v>7798.36865234375</v>
      </c>
      <c r="K128" s="225">
        <f>'Salida Stata'!AP98</f>
        <v>7776.1982421875</v>
      </c>
      <c r="L128" s="225">
        <f>'Salida Stata'!AV98</f>
        <v>7828.662109375</v>
      </c>
      <c r="M128" s="225">
        <f>'Salida Stata'!BB98</f>
        <v>7843.2744140625</v>
      </c>
      <c r="N128" s="225">
        <f>'Salida Stata'!BH98</f>
        <v>7790.11328125</v>
      </c>
      <c r="O128" s="19" cm="1">
        <f t="array" ref="O128">+SUMPRODUCT($E$30:$N$30/100,$E128:$N128)/$D$14*100</f>
        <v>7943.6294175385456</v>
      </c>
      <c r="Q128" s="24">
        <f t="shared" si="35"/>
        <v>2.7154406255014196E-2</v>
      </c>
      <c r="R128" s="24">
        <f t="shared" si="36"/>
        <v>2.7539971248316419E-2</v>
      </c>
      <c r="S128" s="24">
        <f t="shared" si="37"/>
        <v>2.7817905676501109E-2</v>
      </c>
      <c r="T128" s="24">
        <f t="shared" si="38"/>
        <v>2.7890166109327152E-2</v>
      </c>
      <c r="U128" s="24">
        <f t="shared" si="39"/>
        <v>2.7569831150217938E-2</v>
      </c>
      <c r="V128" s="24">
        <f t="shared" si="40"/>
        <v>2.7830411890688023E-2</v>
      </c>
      <c r="W128" s="24">
        <f t="shared" si="41"/>
        <v>2.7375050036109849E-2</v>
      </c>
      <c r="X128" s="24">
        <f t="shared" si="42"/>
        <v>2.7998403480284706E-2</v>
      </c>
      <c r="Y128" s="24">
        <f t="shared" si="43"/>
        <v>2.7853222311116754E-2</v>
      </c>
      <c r="Z128" s="24">
        <f t="shared" si="44"/>
        <v>2.7334473646134061E-2</v>
      </c>
      <c r="AA128" s="24">
        <f t="shared" si="45"/>
        <v>2.7621982213540619E-2</v>
      </c>
      <c r="AB128" s="24">
        <f>+NOA!Y101</f>
        <v>2.7167037328041932E-2</v>
      </c>
      <c r="AD128" s="24">
        <f t="shared" si="46"/>
        <v>1.0831668651077182</v>
      </c>
      <c r="AE128" s="24">
        <f t="shared" si="47"/>
        <v>1.1068396893180772</v>
      </c>
      <c r="AF128" s="24">
        <f t="shared" si="48"/>
        <v>1.1320210796705017</v>
      </c>
      <c r="AG128" s="24">
        <f t="shared" si="49"/>
        <v>1.1476866638538503</v>
      </c>
      <c r="AH128" s="24">
        <f t="shared" si="50"/>
        <v>1.151787166722507</v>
      </c>
      <c r="AI128" s="24">
        <f t="shared" si="51"/>
        <v>1.1614418256462766</v>
      </c>
      <c r="AJ128" s="24">
        <f t="shared" si="52"/>
        <v>1.1620199401324949</v>
      </c>
      <c r="AK128" s="24">
        <f t="shared" si="53"/>
        <v>1.197205388155913</v>
      </c>
      <c r="AL128" s="24">
        <f t="shared" si="54"/>
        <v>1.2119411580263675</v>
      </c>
      <c r="AM128" s="24">
        <f t="shared" si="55"/>
        <v>1.2071857225192502</v>
      </c>
      <c r="AN128" s="24">
        <f t="shared" si="56"/>
        <v>1.1481860055115423</v>
      </c>
      <c r="AO128" s="24">
        <f>+NOA!AV101</f>
        <v>1.1269889418966992</v>
      </c>
      <c r="AQ128" s="24">
        <f t="shared" si="57"/>
        <v>-1.8006739111986469E-4</v>
      </c>
      <c r="AR128" s="24">
        <f t="shared" si="58"/>
        <v>-0.12401885741153196</v>
      </c>
      <c r="AS128" s="35">
        <f t="shared" si="59"/>
        <v>45627</v>
      </c>
      <c r="AT128" s="19">
        <f t="shared" si="60"/>
        <v>7726.73291015625</v>
      </c>
      <c r="AU128" s="19">
        <f t="shared" ref="AU128:AU135" si="61">+N128</f>
        <v>7790.11328125</v>
      </c>
      <c r="AV128" s="52">
        <f t="shared" si="29"/>
        <v>-0.63380371093749943</v>
      </c>
      <c r="AW128" s="52">
        <f t="shared" si="24"/>
        <v>-0.48983968779178255</v>
      </c>
    </row>
    <row r="129" spans="4:49" x14ac:dyDescent="0.25">
      <c r="D129" s="37">
        <f>+NOA!A102</f>
        <v>45658</v>
      </c>
      <c r="E129" s="225">
        <f>'Salida Stata'!F99</f>
        <v>7920.51708984375</v>
      </c>
      <c r="F129" s="225">
        <f>'Salida Stata'!L99</f>
        <v>7941.427734375</v>
      </c>
      <c r="G129" s="225">
        <f>'Salida Stata'!R99</f>
        <v>7987.55419921875</v>
      </c>
      <c r="H129" s="225">
        <f>'Salida Stata'!X99</f>
        <v>8037.61474609375</v>
      </c>
      <c r="I129" s="225">
        <f>'Salida Stata'!AD99</f>
        <v>8009.396484375</v>
      </c>
      <c r="J129" s="225">
        <f>'Salida Stata'!AJ99</f>
        <v>8008.98681640625</v>
      </c>
      <c r="K129" s="225">
        <f>'Salida Stata'!AP99</f>
        <v>7983.462890625</v>
      </c>
      <c r="L129" s="225">
        <f>'Salida Stata'!AV99</f>
        <v>8047.62060546875</v>
      </c>
      <c r="M129" s="225">
        <f>'Salida Stata'!BB99</f>
        <v>8065.47412109375</v>
      </c>
      <c r="N129" s="225">
        <f>'Salida Stata'!BH99</f>
        <v>8007.84375</v>
      </c>
      <c r="O129" s="19" cm="1">
        <f t="array" ref="O129">+SUMPRODUCT($E$30:$N$30/100,$E129:$N129)/$D$14*100</f>
        <v>8155.5228486403284</v>
      </c>
      <c r="Q129" s="24">
        <f t="shared" si="35"/>
        <v>2.5079704700648353E-2</v>
      </c>
      <c r="R129" s="24">
        <f t="shared" si="36"/>
        <v>2.5568131300615304E-2</v>
      </c>
      <c r="S129" s="24">
        <f t="shared" si="37"/>
        <v>2.6565490140214809E-2</v>
      </c>
      <c r="T129" s="24">
        <f t="shared" si="38"/>
        <v>2.6779674359149741E-2</v>
      </c>
      <c r="U129" s="24">
        <f t="shared" si="39"/>
        <v>2.6546820584026021E-2</v>
      </c>
      <c r="V129" s="24">
        <f t="shared" si="40"/>
        <v>2.7007977367061287E-2</v>
      </c>
      <c r="W129" s="24">
        <f t="shared" si="41"/>
        <v>2.6653724864297512E-2</v>
      </c>
      <c r="X129" s="24">
        <f t="shared" si="42"/>
        <v>2.7968826989166251E-2</v>
      </c>
      <c r="Y129" s="24">
        <f t="shared" si="43"/>
        <v>2.8329967217882945E-2</v>
      </c>
      <c r="Z129" s="24">
        <f t="shared" si="44"/>
        <v>2.7949589548852183E-2</v>
      </c>
      <c r="AA129" s="24">
        <f t="shared" si="45"/>
        <v>2.6674636990737355E-2</v>
      </c>
      <c r="AB129" s="24">
        <f>+NOA!Y102</f>
        <v>2.5852121715004284E-2</v>
      </c>
      <c r="AD129" s="24">
        <f t="shared" si="46"/>
        <v>0.75695235648418868</v>
      </c>
      <c r="AE129" s="24">
        <f t="shared" si="47"/>
        <v>0.77602238673219648</v>
      </c>
      <c r="AF129" s="24">
        <f t="shared" si="48"/>
        <v>0.7966774477125862</v>
      </c>
      <c r="AG129" s="24">
        <f t="shared" si="49"/>
        <v>0.80727303708288911</v>
      </c>
      <c r="AH129" s="24">
        <f t="shared" si="50"/>
        <v>0.81198757266538713</v>
      </c>
      <c r="AI129" s="24">
        <f t="shared" si="51"/>
        <v>0.82326635849831575</v>
      </c>
      <c r="AJ129" s="24">
        <f t="shared" si="52"/>
        <v>0.82155175794479818</v>
      </c>
      <c r="AK129" s="24">
        <f t="shared" si="53"/>
        <v>0.85195559853412428</v>
      </c>
      <c r="AL129" s="24">
        <f t="shared" si="54"/>
        <v>0.85686700890027723</v>
      </c>
      <c r="AM129" s="24">
        <f t="shared" si="55"/>
        <v>0.8541321491354068</v>
      </c>
      <c r="AN129" s="24">
        <f t="shared" si="56"/>
        <v>0.80942131334088874</v>
      </c>
      <c r="AO129" s="24">
        <f>+NOA!AV102</f>
        <v>0.79275421424687309</v>
      </c>
      <c r="AQ129" s="24">
        <f t="shared" si="57"/>
        <v>-2.8698848482038297E-3</v>
      </c>
      <c r="AR129" s="24">
        <f t="shared" si="58"/>
        <v>-9.7179792651218122E-2</v>
      </c>
      <c r="AS129" s="35">
        <f t="shared" si="59"/>
        <v>45658</v>
      </c>
      <c r="AT129" s="19">
        <f t="shared" si="60"/>
        <v>7920.51708984375</v>
      </c>
      <c r="AU129" s="19">
        <f t="shared" si="61"/>
        <v>8007.84375</v>
      </c>
      <c r="AV129" s="52">
        <f t="shared" si="29"/>
        <v>-0.87326660156250568</v>
      </c>
      <c r="AW129" s="52">
        <f t="shared" si="24"/>
        <v>-0.55456034499966833</v>
      </c>
    </row>
    <row r="130" spans="4:49" x14ac:dyDescent="0.25">
      <c r="D130" s="37">
        <f>+NOA!A103</f>
        <v>45689</v>
      </c>
      <c r="E130" s="225">
        <f>'Salida Stata'!F100</f>
        <v>8138.14208984375</v>
      </c>
      <c r="F130" s="225">
        <f>'Salida Stata'!L100</f>
        <v>8156.5546875</v>
      </c>
      <c r="G130" s="225">
        <f>'Salida Stata'!R100</f>
        <v>8201.7783203125</v>
      </c>
      <c r="H130" s="225">
        <f>'Salida Stata'!X100</f>
        <v>8253.1220703125</v>
      </c>
      <c r="I130" s="225">
        <f>'Salida Stata'!AD100</f>
        <v>8218.7978515625</v>
      </c>
      <c r="J130" s="225">
        <f>'Salida Stata'!AJ100</f>
        <v>8215.23046875</v>
      </c>
      <c r="K130" s="225">
        <f>'Salida Stata'!AP100</f>
        <v>8182.65673828125</v>
      </c>
      <c r="L130" s="225">
        <f>'Salida Stata'!AV100</f>
        <v>8248.9677734375</v>
      </c>
      <c r="M130" s="225">
        <f>'Salida Stata'!BB100</f>
        <v>8265.2880859375</v>
      </c>
      <c r="N130" s="225">
        <f>'Salida Stata'!BH100</f>
        <v>8197.244140625</v>
      </c>
      <c r="O130" s="19" cm="1">
        <f t="array" ref="O130">+SUMPRODUCT($E$30:$N$30/100,$E130:$N130)/$D$14*100</f>
        <v>8367.9062150771933</v>
      </c>
      <c r="Q130" s="24">
        <f t="shared" si="35"/>
        <v>2.7476110149305066E-2</v>
      </c>
      <c r="R130" s="24">
        <f t="shared" si="36"/>
        <v>2.7089203644554916E-2</v>
      </c>
      <c r="S130" s="24">
        <f t="shared" si="37"/>
        <v>2.6819739278226562E-2</v>
      </c>
      <c r="T130" s="24">
        <f t="shared" si="38"/>
        <v>2.6812348069243486E-2</v>
      </c>
      <c r="U130" s="24">
        <f t="shared" si="39"/>
        <v>2.6144462644096533E-2</v>
      </c>
      <c r="V130" s="24">
        <f t="shared" si="40"/>
        <v>2.5751528510605581E-2</v>
      </c>
      <c r="W130" s="24">
        <f t="shared" si="41"/>
        <v>2.495080773659808E-2</v>
      </c>
      <c r="X130" s="24">
        <f t="shared" si="42"/>
        <v>2.5019465732756485E-2</v>
      </c>
      <c r="Y130" s="24">
        <f t="shared" si="43"/>
        <v>2.4773988713344686E-2</v>
      </c>
      <c r="Z130" s="24">
        <f t="shared" si="44"/>
        <v>2.3651858919574886E-2</v>
      </c>
      <c r="AA130" s="24">
        <f t="shared" si="45"/>
        <v>2.6041661629612411E-2</v>
      </c>
      <c r="AB130" s="24">
        <f>+NOA!Y103</f>
        <v>2.575671406003166E-2</v>
      </c>
      <c r="AD130" s="24">
        <f t="shared" si="46"/>
        <v>0.62266250025069758</v>
      </c>
      <c r="AE130" s="24">
        <f t="shared" si="47"/>
        <v>0.63530946076940853</v>
      </c>
      <c r="AF130" s="24">
        <f t="shared" si="48"/>
        <v>0.64983690943452088</v>
      </c>
      <c r="AG130" s="24">
        <f t="shared" si="49"/>
        <v>0.65655354923172782</v>
      </c>
      <c r="AH130" s="24">
        <f t="shared" si="50"/>
        <v>0.66033929041031403</v>
      </c>
      <c r="AI130" s="24">
        <f t="shared" si="51"/>
        <v>0.66907767462711654</v>
      </c>
      <c r="AJ130" s="24">
        <f t="shared" si="52"/>
        <v>0.66651295732920057</v>
      </c>
      <c r="AK130" s="24">
        <f t="shared" si="53"/>
        <v>0.68783781461593096</v>
      </c>
      <c r="AL130" s="24">
        <f t="shared" si="54"/>
        <v>0.68728797771269656</v>
      </c>
      <c r="AM130" s="24">
        <f t="shared" si="55"/>
        <v>0.68450928705074743</v>
      </c>
      <c r="AN130" s="24">
        <f t="shared" si="56"/>
        <v>0.65798811340487662</v>
      </c>
      <c r="AO130" s="24">
        <f>+NOA!AV103</f>
        <v>0.64644190197987661</v>
      </c>
      <c r="AQ130" s="24">
        <f t="shared" si="57"/>
        <v>3.8242512297301801E-3</v>
      </c>
      <c r="AR130" s="24">
        <f t="shared" si="58"/>
        <v>-6.1846786800049847E-2</v>
      </c>
      <c r="AS130" s="35">
        <f t="shared" si="59"/>
        <v>45689</v>
      </c>
      <c r="AT130" s="19">
        <f t="shared" si="60"/>
        <v>8138.14208984375</v>
      </c>
      <c r="AU130" s="19">
        <f t="shared" si="61"/>
        <v>8197.244140625</v>
      </c>
      <c r="AV130" s="52">
        <f t="shared" si="29"/>
        <v>-0.59102050781250171</v>
      </c>
      <c r="AW130" s="52">
        <f t="shared" si="24"/>
        <v>-0.49797175287828921</v>
      </c>
    </row>
    <row r="131" spans="4:49" x14ac:dyDescent="0.25">
      <c r="D131" s="37">
        <f>+NOA!A104</f>
        <v>45717</v>
      </c>
      <c r="E131" s="225">
        <f>'Salida Stata'!F101</f>
        <v>8504.2421875</v>
      </c>
      <c r="F131" s="225">
        <f>'Salida Stata'!L101</f>
        <v>8513.0556640625</v>
      </c>
      <c r="G131" s="225">
        <f>'Salida Stata'!R101</f>
        <v>8553.1669921875</v>
      </c>
      <c r="H131" s="225">
        <f>'Salida Stata'!X101</f>
        <v>8608.681640625</v>
      </c>
      <c r="I131" s="225">
        <f>'Salida Stata'!AD101</f>
        <v>8573.7998046875</v>
      </c>
      <c r="J131" s="225">
        <f>'Salida Stata'!AJ101</f>
        <v>8567.2060546875</v>
      </c>
      <c r="K131" s="225">
        <f>'Salida Stata'!AP101</f>
        <v>8528.060546875</v>
      </c>
      <c r="L131" s="225">
        <f>'Salida Stata'!AV101</f>
        <v>8592.15625</v>
      </c>
      <c r="M131" s="225">
        <f>'Salida Stata'!BB101</f>
        <v>8589.5283203125</v>
      </c>
      <c r="N131" s="225">
        <f>'Salida Stata'!BH101</f>
        <v>8502.1728515625</v>
      </c>
      <c r="O131" s="19" cm="1">
        <f t="array" ref="O131">+SUMPRODUCT($E$30:$N$30/100,$E131:$N131)/$D$14*100</f>
        <v>8722.708189709183</v>
      </c>
      <c r="Q131" s="24">
        <f t="shared" si="35"/>
        <v>4.498570971292537E-2</v>
      </c>
      <c r="R131" s="24">
        <f t="shared" si="36"/>
        <v>4.3707299248399778E-2</v>
      </c>
      <c r="S131" s="24">
        <f t="shared" si="37"/>
        <v>4.284298577111656E-2</v>
      </c>
      <c r="T131" s="24">
        <f t="shared" si="38"/>
        <v>4.3081826160246806E-2</v>
      </c>
      <c r="U131" s="24">
        <f t="shared" si="39"/>
        <v>4.3193902506984072E-2</v>
      </c>
      <c r="V131" s="24">
        <f t="shared" si="40"/>
        <v>4.284427409266045E-2</v>
      </c>
      <c r="W131" s="24">
        <f t="shared" si="41"/>
        <v>4.2211694763857555E-2</v>
      </c>
      <c r="X131" s="24">
        <f t="shared" si="42"/>
        <v>4.1603808620467753E-2</v>
      </c>
      <c r="Y131" s="24">
        <f t="shared" si="43"/>
        <v>3.9229150999184226E-2</v>
      </c>
      <c r="Z131" s="24">
        <f t="shared" si="44"/>
        <v>3.7198929994813001E-2</v>
      </c>
      <c r="AA131" s="24">
        <f t="shared" si="45"/>
        <v>4.2400328769544693E-2</v>
      </c>
      <c r="AB131" s="24">
        <f>+NOA!Y104</f>
        <v>4.3295590355211244E-2</v>
      </c>
      <c r="AD131" s="24">
        <f t="shared" si="46"/>
        <v>0.56430381036098365</v>
      </c>
      <c r="AE131" s="24">
        <f t="shared" si="47"/>
        <v>0.57304804450543245</v>
      </c>
      <c r="AF131" s="24">
        <f t="shared" si="48"/>
        <v>0.5842713579564911</v>
      </c>
      <c r="AG131" s="24">
        <f t="shared" si="49"/>
        <v>0.5878281441070099</v>
      </c>
      <c r="AH131" s="24">
        <f t="shared" si="50"/>
        <v>0.58835023857173208</v>
      </c>
      <c r="AI131" s="24">
        <f t="shared" si="51"/>
        <v>0.59664840696319055</v>
      </c>
      <c r="AJ131" s="24">
        <f t="shared" si="52"/>
        <v>0.59405910592702105</v>
      </c>
      <c r="AK131" s="24">
        <f t="shared" si="53"/>
        <v>0.61076866774058969</v>
      </c>
      <c r="AL131" s="24">
        <f t="shared" si="54"/>
        <v>0.61037448074226419</v>
      </c>
      <c r="AM131" s="24">
        <f t="shared" si="55"/>
        <v>0.60634228653206468</v>
      </c>
      <c r="AN131" s="24">
        <f t="shared" si="56"/>
        <v>0.58885202620915877</v>
      </c>
      <c r="AO131" s="24">
        <f>+NOA!AV104</f>
        <v>0.57926442612555484</v>
      </c>
      <c r="AQ131" s="24">
        <f t="shared" si="57"/>
        <v>7.7867797181123688E-3</v>
      </c>
      <c r="AR131" s="24">
        <f t="shared" si="58"/>
        <v>-4.203847617108103E-2</v>
      </c>
      <c r="AS131" s="35">
        <f t="shared" si="59"/>
        <v>45717</v>
      </c>
      <c r="AT131" s="19">
        <f t="shared" si="60"/>
        <v>8504.2421875</v>
      </c>
      <c r="AU131" s="19">
        <f t="shared" si="61"/>
        <v>8502.1728515625</v>
      </c>
      <c r="AV131" s="52">
        <f t="shared" si="29"/>
        <v>2.0693359375002274E-2</v>
      </c>
      <c r="AW131" s="52">
        <f t="shared" si="24"/>
        <v>-0.37066573302502803</v>
      </c>
    </row>
    <row r="132" spans="4:49" x14ac:dyDescent="0.25">
      <c r="D132" s="37">
        <f>+NOA!A105</f>
        <v>45748</v>
      </c>
      <c r="E132" s="225">
        <f>'Salida Stata'!F102</f>
        <v>8756.9501953125</v>
      </c>
      <c r="F132" s="225">
        <f>'Salida Stata'!L102</f>
        <v>8762.6533203125</v>
      </c>
      <c r="G132" s="225">
        <f>'Salida Stata'!R102</f>
        <v>8800.8662109375</v>
      </c>
      <c r="H132" s="225">
        <f>'Salida Stata'!X102</f>
        <v>8852.6689453125</v>
      </c>
      <c r="I132" s="225">
        <f>'Salida Stata'!AD102</f>
        <v>8815.73046875</v>
      </c>
      <c r="J132" s="225">
        <f>'Salida Stata'!AJ102</f>
        <v>8808.578125</v>
      </c>
      <c r="K132" s="225">
        <f>'Salida Stata'!AP102</f>
        <v>8762.7080078125</v>
      </c>
      <c r="L132" s="225">
        <f>'Salida Stata'!AV102</f>
        <v>8823.662109375</v>
      </c>
      <c r="M132" s="225">
        <f>'Salida Stata'!BB102</f>
        <v>8812.482421875</v>
      </c>
      <c r="N132" s="225">
        <f>'Salida Stata'!BH102</f>
        <v>8722.1669921875</v>
      </c>
      <c r="O132" s="19" cm="1">
        <f t="array" ref="O132">+SUMPRODUCT($E$30:$N$30/100,$E132:$N132)/$D$14*100</f>
        <v>8968.088182714815</v>
      </c>
      <c r="Q132" s="24">
        <f t="shared" si="35"/>
        <v>2.9715523410650757E-2</v>
      </c>
      <c r="R132" s="24">
        <f t="shared" si="36"/>
        <v>2.9319396712471413E-2</v>
      </c>
      <c r="S132" s="24">
        <f t="shared" si="37"/>
        <v>2.8959941852678694E-2</v>
      </c>
      <c r="T132" s="24">
        <f t="shared" si="38"/>
        <v>2.8342005764983247E-2</v>
      </c>
      <c r="U132" s="24">
        <f t="shared" si="39"/>
        <v>2.8217437959098479E-2</v>
      </c>
      <c r="V132" s="24">
        <f t="shared" si="40"/>
        <v>2.8173954118966726E-2</v>
      </c>
      <c r="W132" s="24">
        <f t="shared" si="41"/>
        <v>2.7514750821449496E-2</v>
      </c>
      <c r="X132" s="24">
        <f t="shared" si="42"/>
        <v>2.6943860497764982E-2</v>
      </c>
      <c r="Y132" s="24">
        <f t="shared" si="43"/>
        <v>2.5956501131180643E-2</v>
      </c>
      <c r="Z132" s="24">
        <f t="shared" si="44"/>
        <v>2.5875049174584941E-2</v>
      </c>
      <c r="AA132" s="24">
        <f t="shared" si="45"/>
        <v>2.8131170694799312E-2</v>
      </c>
      <c r="AB132" s="24">
        <f>+NOA!Y105</f>
        <v>2.8661856230145055E-2</v>
      </c>
      <c r="AD132" s="24">
        <f t="shared" si="46"/>
        <v>0.47648704073096604</v>
      </c>
      <c r="AE132" s="24">
        <f t="shared" si="47"/>
        <v>0.48304232227723531</v>
      </c>
      <c r="AF132" s="24">
        <f t="shared" si="48"/>
        <v>0.49255345242399295</v>
      </c>
      <c r="AG132" s="24">
        <f t="shared" si="49"/>
        <v>0.49517275754385226</v>
      </c>
      <c r="AH132" s="24">
        <f t="shared" si="50"/>
        <v>0.49595098644965208</v>
      </c>
      <c r="AI132" s="24">
        <f t="shared" si="51"/>
        <v>0.50247951202310559</v>
      </c>
      <c r="AJ132" s="24">
        <f t="shared" si="52"/>
        <v>0.49912592881810225</v>
      </c>
      <c r="AK132" s="24">
        <f t="shared" si="53"/>
        <v>0.51336564037946397</v>
      </c>
      <c r="AL132" s="24">
        <f t="shared" si="54"/>
        <v>0.5114070509188926</v>
      </c>
      <c r="AM132" s="24">
        <f t="shared" si="55"/>
        <v>0.50746288305789755</v>
      </c>
      <c r="AN132" s="24">
        <f t="shared" si="56"/>
        <v>0.49562060041937683</v>
      </c>
      <c r="AO132" s="24">
        <f>+NOA!AV105</f>
        <v>0.48900817121952866</v>
      </c>
      <c r="AQ132" s="24">
        <f t="shared" si="57"/>
        <v>3.8404742360658162E-3</v>
      </c>
      <c r="AR132" s="24">
        <f t="shared" si="58"/>
        <v>-3.0975842326931513E-2</v>
      </c>
      <c r="AS132" s="35">
        <f t="shared" si="59"/>
        <v>45748</v>
      </c>
      <c r="AT132" s="19">
        <f t="shared" si="60"/>
        <v>8756.9501953125</v>
      </c>
      <c r="AU132" s="19">
        <f t="shared" si="61"/>
        <v>8722.1669921875</v>
      </c>
      <c r="AV132" s="52">
        <f t="shared" si="29"/>
        <v>0.34783203124999318</v>
      </c>
      <c r="AW132" s="52">
        <f t="shared" si="24"/>
        <v>-0.30509715443911745</v>
      </c>
    </row>
    <row r="133" spans="4:49" x14ac:dyDescent="0.25">
      <c r="D133" s="37">
        <f>+NOA!A106</f>
        <v>45778</v>
      </c>
      <c r="E133" s="225">
        <f>'Salida Stata'!F103</f>
        <v>8854.2001953125</v>
      </c>
      <c r="F133" s="225">
        <f>'Salida Stata'!L103</f>
        <v>8859.978515625</v>
      </c>
      <c r="G133" s="225">
        <f>'Salida Stata'!R103</f>
        <v>8900.2548828125</v>
      </c>
      <c r="H133" s="225">
        <f>'Salida Stata'!X103</f>
        <v>8952.892578125</v>
      </c>
      <c r="I133" s="225">
        <f>'Salida Stata'!AD103</f>
        <v>8920.6728515625</v>
      </c>
      <c r="J133" s="225">
        <f>'Salida Stata'!AJ103</f>
        <v>8916.7919921875</v>
      </c>
      <c r="K133" s="225">
        <f>'Salida Stata'!AP103</f>
        <v>8874.501953125</v>
      </c>
      <c r="L133" s="225">
        <f>'Salida Stata'!AV103</f>
        <v>8929.6162109375</v>
      </c>
      <c r="M133" s="225">
        <f>'Salida Stata'!BB103</f>
        <v>8914.478515625</v>
      </c>
      <c r="N133" s="225">
        <f>'Salida Stata'!BH103</f>
        <v>8826.44921875</v>
      </c>
      <c r="O133" s="19" cm="1">
        <f t="array" ref="O133">+SUMPRODUCT($E$30:$N$30/100,$E133:$N133)/$D$14*100</f>
        <v>9072.7938819002466</v>
      </c>
      <c r="Q133" s="24">
        <f t="shared" si="35"/>
        <v>1.1105464554549638E-2</v>
      </c>
      <c r="R133" s="24">
        <f t="shared" si="36"/>
        <v>1.1106817964245286E-2</v>
      </c>
      <c r="S133" s="24">
        <f t="shared" si="37"/>
        <v>1.1293055648486261E-2</v>
      </c>
      <c r="T133" s="24">
        <f t="shared" si="38"/>
        <v>1.1321290046158117E-2</v>
      </c>
      <c r="U133" s="24">
        <f t="shared" si="39"/>
        <v>1.1903991754795618E-2</v>
      </c>
      <c r="V133" s="24">
        <f t="shared" si="40"/>
        <v>1.2285055051095339E-2</v>
      </c>
      <c r="W133" s="24">
        <f t="shared" si="41"/>
        <v>1.2757922004570821E-2</v>
      </c>
      <c r="X133" s="24">
        <f t="shared" si="42"/>
        <v>1.2007950922092281E-2</v>
      </c>
      <c r="Y133" s="24">
        <f t="shared" si="43"/>
        <v>1.1574047909226781E-2</v>
      </c>
      <c r="Z133" s="24">
        <f t="shared" si="44"/>
        <v>1.1955999771147141E-2</v>
      </c>
      <c r="AA133" s="24">
        <f t="shared" si="45"/>
        <v>1.1675364587431458E-2</v>
      </c>
      <c r="AB133" s="24">
        <f>+NOA!Y106</f>
        <v>1.2238243938280657E-2</v>
      </c>
      <c r="AD133" s="24">
        <f t="shared" si="46"/>
        <v>0.43187677273043135</v>
      </c>
      <c r="AE133" s="24">
        <f t="shared" si="47"/>
        <v>0.43795178102018673</v>
      </c>
      <c r="AF133" s="24">
        <f t="shared" si="48"/>
        <v>0.44759990422250873</v>
      </c>
      <c r="AG133" s="24">
        <f t="shared" si="49"/>
        <v>0.45015389699037001</v>
      </c>
      <c r="AH133" s="24">
        <f t="shared" si="50"/>
        <v>0.45261920544729284</v>
      </c>
      <c r="AI133" s="24">
        <f t="shared" si="51"/>
        <v>0.45987935699272486</v>
      </c>
      <c r="AJ133" s="24">
        <f t="shared" si="52"/>
        <v>0.45855937350331977</v>
      </c>
      <c r="AK133" s="24">
        <f t="shared" si="53"/>
        <v>0.47016497122310774</v>
      </c>
      <c r="AL133" s="24">
        <f t="shared" si="54"/>
        <v>0.46768781543947435</v>
      </c>
      <c r="AM133" s="24">
        <f t="shared" si="55"/>
        <v>0.46558203815225707</v>
      </c>
      <c r="AN133" s="24">
        <f t="shared" si="56"/>
        <v>0.45195259844293156</v>
      </c>
      <c r="AO133" s="24">
        <f>+NOA!AV106</f>
        <v>0.4469041797266029</v>
      </c>
      <c r="AQ133" s="24">
        <f t="shared" si="57"/>
        <v>-8.5053521659750331E-4</v>
      </c>
      <c r="AR133" s="24">
        <f t="shared" si="58"/>
        <v>-3.3705265421825725E-2</v>
      </c>
      <c r="AS133" s="35">
        <f t="shared" si="59"/>
        <v>45778</v>
      </c>
      <c r="AT133" s="19">
        <f t="shared" si="60"/>
        <v>8854.2001953125</v>
      </c>
      <c r="AU133" s="19">
        <f t="shared" si="61"/>
        <v>8826.44921875</v>
      </c>
      <c r="AV133" s="52">
        <f t="shared" si="29"/>
        <v>0.27750976562499829</v>
      </c>
      <c r="AW133" s="52">
        <f t="shared" si="24"/>
        <v>-0.32588482447018663</v>
      </c>
    </row>
    <row r="134" spans="4:49" x14ac:dyDescent="0.25">
      <c r="D134" s="37">
        <f>+NOA!A107</f>
        <v>45809</v>
      </c>
      <c r="E134" s="225">
        <f>'Salida Stata'!F104</f>
        <v>8943.99609375</v>
      </c>
      <c r="F134" s="225">
        <f>'Salida Stata'!L104</f>
        <v>8954.310546875</v>
      </c>
      <c r="G134" s="225">
        <f>'Salida Stata'!R104</f>
        <v>9000.7294921875</v>
      </c>
      <c r="H134" s="225">
        <f>'Salida Stata'!X104</f>
        <v>9056.3251953125</v>
      </c>
      <c r="I134" s="225">
        <f>'Salida Stata'!AD104</f>
        <v>9030.349609375</v>
      </c>
      <c r="J134" s="225">
        <f>'Salida Stata'!AJ104</f>
        <v>9030.2763671875</v>
      </c>
      <c r="K134" s="225">
        <f>'Salida Stata'!AP104</f>
        <v>8992.314453125</v>
      </c>
      <c r="L134" s="225">
        <f>'Salida Stata'!AV104</f>
        <v>9053.5078125</v>
      </c>
      <c r="M134" s="225">
        <f>'Salida Stata'!BB104</f>
        <v>9039.115234375</v>
      </c>
      <c r="N134" s="225">
        <f>'Salida Stata'!BH104</f>
        <v>8956.31640625</v>
      </c>
      <c r="O134" s="19" cm="1">
        <f t="array" ref="O134">+SUMPRODUCT($E$30:$N$30/100,$E134:$N134)/$D$14*100</f>
        <v>9183.3565688242161</v>
      </c>
      <c r="Q134" s="24">
        <f t="shared" si="35"/>
        <v>1.0141616007851129E-2</v>
      </c>
      <c r="R134" s="24">
        <f t="shared" si="36"/>
        <v>1.0646981940604094E-2</v>
      </c>
      <c r="S134" s="24">
        <f t="shared" si="37"/>
        <v>1.1288958653198788E-2</v>
      </c>
      <c r="T134" s="24">
        <f t="shared" si="38"/>
        <v>1.1552983159903052E-2</v>
      </c>
      <c r="U134" s="24">
        <f t="shared" si="39"/>
        <v>1.2294673242421394E-2</v>
      </c>
      <c r="V134" s="24">
        <f t="shared" si="40"/>
        <v>1.2727040745083018E-2</v>
      </c>
      <c r="W134" s="24">
        <f t="shared" si="41"/>
        <v>1.3275392875260472E-2</v>
      </c>
      <c r="X134" s="24">
        <f t="shared" si="42"/>
        <v>1.3874235872618046E-2</v>
      </c>
      <c r="Y134" s="24">
        <f t="shared" si="43"/>
        <v>1.3981380798836485E-2</v>
      </c>
      <c r="Z134" s="24">
        <f t="shared" si="44"/>
        <v>1.4713412413241311E-2</v>
      </c>
      <c r="AA134" s="24">
        <f t="shared" si="45"/>
        <v>1.2186178630657185E-2</v>
      </c>
      <c r="AB134" s="24">
        <f>+NOA!Y107</f>
        <v>1.2169672224112471E-2</v>
      </c>
      <c r="AD134" s="24">
        <f t="shared" si="46"/>
        <v>0.38323655671111578</v>
      </c>
      <c r="AE134" s="24">
        <f t="shared" si="47"/>
        <v>0.38800020163301552</v>
      </c>
      <c r="AF134" s="24">
        <f t="shared" si="48"/>
        <v>0.39626801264719957</v>
      </c>
      <c r="AG134" s="24">
        <f t="shared" si="49"/>
        <v>0.39778000868329855</v>
      </c>
      <c r="AH134" s="24">
        <f t="shared" si="50"/>
        <v>0.40113972140783116</v>
      </c>
      <c r="AI134" s="24">
        <f t="shared" si="51"/>
        <v>0.40762228667077882</v>
      </c>
      <c r="AJ134" s="24">
        <f t="shared" si="52"/>
        <v>0.40712183389641088</v>
      </c>
      <c r="AK134" s="24">
        <f t="shared" si="53"/>
        <v>0.41624172860221709</v>
      </c>
      <c r="AL134" s="24">
        <f t="shared" si="54"/>
        <v>0.41328150109896655</v>
      </c>
      <c r="AM134" s="24">
        <f t="shared" si="55"/>
        <v>0.4129129319967515</v>
      </c>
      <c r="AN134" s="24">
        <f t="shared" si="56"/>
        <v>0.40041365048605249</v>
      </c>
      <c r="AO134" s="24">
        <f>+NOA!AV107</f>
        <v>0.39796046242050176</v>
      </c>
      <c r="AQ134" s="24">
        <f t="shared" si="57"/>
        <v>-4.5717964053901827E-3</v>
      </c>
      <c r="AR134" s="24">
        <f t="shared" si="58"/>
        <v>-2.9676375285635714E-2</v>
      </c>
      <c r="AS134" s="35">
        <f t="shared" si="59"/>
        <v>45809</v>
      </c>
      <c r="AT134" s="19">
        <f t="shared" si="60"/>
        <v>8943.99609375</v>
      </c>
      <c r="AU134" s="19">
        <f t="shared" si="61"/>
        <v>8956.31640625</v>
      </c>
      <c r="AV134" s="52">
        <f t="shared" si="29"/>
        <v>-0.1232031249999892</v>
      </c>
      <c r="AW134" s="52">
        <f t="shared" si="24"/>
        <v>-0.42383338857229802</v>
      </c>
    </row>
    <row r="135" spans="4:49" x14ac:dyDescent="0.25">
      <c r="D135" s="37">
        <f>+NOA!A108</f>
        <v>45839</v>
      </c>
      <c r="E135" s="225">
        <f>'Salida Stata'!F105</f>
        <v>9093.041015625</v>
      </c>
      <c r="F135" s="225">
        <f>'Salida Stata'!L105</f>
        <v>9107.158203125</v>
      </c>
      <c r="G135" s="225">
        <f>'Salida Stata'!R105</f>
        <v>9159.3154296875</v>
      </c>
      <c r="H135" s="225">
        <f>'Salida Stata'!X105</f>
        <v>9220.1142578125</v>
      </c>
      <c r="I135" s="225">
        <f>'Salida Stata'!AD105</f>
        <v>9191.2587890625</v>
      </c>
      <c r="J135" s="225">
        <f>'Salida Stata'!AJ105</f>
        <v>9189.490234375</v>
      </c>
      <c r="K135" s="225">
        <f>'Salida Stata'!AP105</f>
        <v>9149.0927734375</v>
      </c>
      <c r="L135" s="225">
        <f>'Salida Stata'!AV105</f>
        <v>9221.1201171875</v>
      </c>
      <c r="M135" s="225">
        <f>'Salida Stata'!BB105</f>
        <v>9211.9990234375</v>
      </c>
      <c r="N135" s="225">
        <f>'Salida Stata'!BH105</f>
        <v>9124.376953125</v>
      </c>
      <c r="O135" s="19" cm="1">
        <f t="array" ref="O135">+SUMPRODUCT($E$30:$N$30/100,$E135:$N135)/$D$14*100</f>
        <v>9346.349211129489</v>
      </c>
      <c r="Q135" s="24">
        <f t="shared" si="35"/>
        <v>1.6664242729170109E-2</v>
      </c>
      <c r="R135" s="24">
        <f t="shared" si="36"/>
        <v>1.7069729204706174E-2</v>
      </c>
      <c r="S135" s="24">
        <f t="shared" si="37"/>
        <v>1.7619231600910723E-2</v>
      </c>
      <c r="T135" s="24">
        <f t="shared" si="38"/>
        <v>1.8085598625011468E-2</v>
      </c>
      <c r="U135" s="24">
        <f t="shared" si="39"/>
        <v>1.781870986705214E-2</v>
      </c>
      <c r="V135" s="24">
        <f t="shared" si="40"/>
        <v>1.7631117887600967E-2</v>
      </c>
      <c r="W135" s="24">
        <f t="shared" si="41"/>
        <v>1.7434701725540291E-2</v>
      </c>
      <c r="X135" s="24">
        <f t="shared" si="42"/>
        <v>1.851352074342727E-2</v>
      </c>
      <c r="Y135" s="24">
        <f t="shared" si="43"/>
        <v>1.9126184873165197E-2</v>
      </c>
      <c r="Z135" s="24">
        <f t="shared" si="44"/>
        <v>1.8764471826578477E-2</v>
      </c>
      <c r="AA135" s="24">
        <f t="shared" si="45"/>
        <v>1.7748700171199117E-2</v>
      </c>
      <c r="AB135" s="24">
        <f>+NOA!Y108</f>
        <v>1.6763219524220441E-2</v>
      </c>
      <c r="AD135" s="24">
        <f t="shared" si="46"/>
        <v>0.36221606764913239</v>
      </c>
      <c r="AE135" s="24">
        <f t="shared" si="47"/>
        <v>0.36628571156486811</v>
      </c>
      <c r="AF135" s="24">
        <f t="shared" si="48"/>
        <v>0.37293059835480591</v>
      </c>
      <c r="AG135" s="24">
        <f t="shared" si="49"/>
        <v>0.3749681703374268</v>
      </c>
      <c r="AH135" s="24">
        <f t="shared" si="50"/>
        <v>0.37644745380191202</v>
      </c>
      <c r="AI135" s="24">
        <f t="shared" si="51"/>
        <v>0.38137403002355152</v>
      </c>
      <c r="AJ135" s="24">
        <f t="shared" si="52"/>
        <v>0.3798061104773216</v>
      </c>
      <c r="AK135" s="24">
        <f t="shared" si="53"/>
        <v>0.38854299428505557</v>
      </c>
      <c r="AL135" s="24">
        <f t="shared" si="54"/>
        <v>0.38583518497746772</v>
      </c>
      <c r="AM135" s="24">
        <f t="shared" si="55"/>
        <v>0.38315191424701567</v>
      </c>
      <c r="AN135" s="24">
        <f t="shared" si="56"/>
        <v>0.37571249914993632</v>
      </c>
      <c r="AO135" s="24">
        <f>+NOA!AV108</f>
        <v>0.37219290153794971</v>
      </c>
      <c r="AQ135" s="24">
        <f t="shared" si="57"/>
        <v>-2.1002290974083682E-3</v>
      </c>
      <c r="AR135" s="24">
        <f t="shared" si="58"/>
        <v>-2.0935846597883279E-2</v>
      </c>
      <c r="AS135" s="35">
        <f t="shared" si="59"/>
        <v>45839</v>
      </c>
      <c r="AT135" s="19">
        <f t="shared" si="60"/>
        <v>9093.041015625</v>
      </c>
      <c r="AU135" s="19">
        <f t="shared" si="61"/>
        <v>9124.376953125</v>
      </c>
      <c r="AV135" s="52">
        <f t="shared" si="29"/>
        <v>-0.31335937499999034</v>
      </c>
      <c r="AW135" s="52">
        <f t="shared" si="24"/>
        <v>-0.47501409522019244</v>
      </c>
    </row>
    <row r="136" spans="4:49" x14ac:dyDescent="0.25">
      <c r="D136" s="37">
        <f>+NOA!A109</f>
        <v>45870</v>
      </c>
      <c r="E136" s="225">
        <f>'Salida Stata'!F106</f>
        <v>9250.220703125</v>
      </c>
      <c r="F136" s="225">
        <f>'Salida Stata'!L106</f>
        <v>9274.458984375</v>
      </c>
      <c r="G136" s="225">
        <f>'Salida Stata'!R106</f>
        <v>9341.3876953125</v>
      </c>
      <c r="H136" s="225">
        <f>'Salida Stata'!X106</f>
        <v>9411.060546875</v>
      </c>
      <c r="I136" s="225">
        <f>'Salida Stata'!AD106</f>
        <v>9385.4228515625</v>
      </c>
      <c r="J136" s="225">
        <f>'Salida Stata'!AJ106</f>
        <v>9386.23046875</v>
      </c>
      <c r="K136" s="225">
        <f>'Salida Stata'!AP106</f>
        <v>9342.798828125</v>
      </c>
      <c r="L136" s="225">
        <f>'Salida Stata'!AV106</f>
        <v>9437.439453125</v>
      </c>
      <c r="M136" s="225">
        <f>'Salida Stata'!BB106</f>
        <v>9432.0986328125</v>
      </c>
      <c r="N136" s="225">
        <f>'Salida Stata'!BH106</f>
        <v>9340.6630859375</v>
      </c>
      <c r="O136" s="19" cm="1">
        <f t="array" ref="O136">+SUMPRODUCT($E$30:$N$30/100,$E136:$N136)/$D$14*100</f>
        <v>9539.9636465350359</v>
      </c>
      <c r="Q136" s="24">
        <f t="shared" ref="Q136" si="62">+E136/E135-1</f>
        <v>1.7285711922987224E-2</v>
      </c>
      <c r="R136" s="24">
        <f t="shared" ref="R136" si="63">+F136/F135-1</f>
        <v>1.837025090797173E-2</v>
      </c>
      <c r="S136" s="24">
        <f t="shared" ref="S136" si="64">+G136/G135-1</f>
        <v>1.9878370498614073E-2</v>
      </c>
      <c r="T136" s="24">
        <f t="shared" ref="T136" si="65">+H136/H135-1</f>
        <v>2.0709753016423305E-2</v>
      </c>
      <c r="U136" s="24">
        <f t="shared" ref="U136" si="66">+I136/I135-1</f>
        <v>2.1124860800465495E-2</v>
      </c>
      <c r="V136" s="24">
        <f t="shared" ref="V136" si="67">+J136/J135-1</f>
        <v>2.1409265297334557E-2</v>
      </c>
      <c r="W136" s="24">
        <f t="shared" ref="W136" si="68">+K136/K135-1</f>
        <v>2.1172159850634031E-2</v>
      </c>
      <c r="X136" s="24">
        <f t="shared" ref="X136" si="69">+L136/L135-1</f>
        <v>2.3459117025739218E-2</v>
      </c>
      <c r="Y136" s="24">
        <f t="shared" ref="Y136" si="70">+M136/M135-1</f>
        <v>2.3892708717729416E-2</v>
      </c>
      <c r="Z136" s="24">
        <f t="shared" ref="Z136" si="71">+N136/N135-1</f>
        <v>2.3704208399503379E-2</v>
      </c>
      <c r="AA136" s="24">
        <f t="shared" ref="AA136" si="72">+O136/O135-1</f>
        <v>2.071551479961764E-2</v>
      </c>
      <c r="AB136" s="24">
        <f>+NOA!Y109</f>
        <v>1.9682826568509615E-2</v>
      </c>
      <c r="AD136" s="24">
        <f t="shared" ref="AD136" si="73">+E136/E124-1</f>
        <v>0.31871587258462486</v>
      </c>
      <c r="AE136" s="24">
        <f t="shared" ref="AE136" si="74">+F136/F124-1</f>
        <v>0.32378406938061288</v>
      </c>
      <c r="AF136" s="24">
        <f t="shared" ref="AF136" si="75">+G136/G124-1</f>
        <v>0.33165678669365173</v>
      </c>
      <c r="AG136" s="24">
        <f t="shared" ref="AG136" si="76">+H136/H124-1</f>
        <v>0.3348259342173836</v>
      </c>
      <c r="AH136" s="24">
        <f t="shared" ref="AH136" si="77">+I136/I124-1</f>
        <v>0.33766855131106355</v>
      </c>
      <c r="AI136" s="24">
        <f t="shared" ref="AI136" si="78">+J136/J124-1</f>
        <v>0.34177435017162527</v>
      </c>
      <c r="AJ136" s="24">
        <f t="shared" ref="AJ136" si="79">+K136/K124-1</f>
        <v>0.34024641022411761</v>
      </c>
      <c r="AK136" s="24">
        <f t="shared" ref="AK136" si="80">+L136/L124-1</f>
        <v>0.35065935912032153</v>
      </c>
      <c r="AL136" s="24">
        <f t="shared" ref="AL136" si="81">+M136/M124-1</f>
        <v>0.34830350320625336</v>
      </c>
      <c r="AM136" s="24">
        <f t="shared" ref="AM136" si="82">+N136/N124-1</f>
        <v>0.34663551918319158</v>
      </c>
      <c r="AN136" s="24">
        <f t="shared" ref="AN136" si="83">+O136/O124-1</f>
        <v>0.33558747763606211</v>
      </c>
      <c r="AO136" s="24">
        <f>+NOA!AV109</f>
        <v>0.33200408850755081</v>
      </c>
      <c r="AQ136" s="24">
        <f t="shared" ref="AQ136" si="84">+Q136-Z136</f>
        <v>-6.4184964765161556E-3</v>
      </c>
      <c r="AR136" s="24">
        <f t="shared" ref="AR136" si="85">+AD136-AM136</f>
        <v>-2.7919646598566716E-2</v>
      </c>
      <c r="AS136" s="35">
        <f t="shared" ref="AS136" si="86">+D136</f>
        <v>45870</v>
      </c>
      <c r="AT136" s="19">
        <f t="shared" ref="AT136" si="87">+E136</f>
        <v>9250.220703125</v>
      </c>
      <c r="AU136" s="19">
        <f t="shared" ref="AU136" si="88">+N136</f>
        <v>9340.6630859375</v>
      </c>
      <c r="AV136" s="52">
        <f t="shared" si="29"/>
        <v>-0.90442382812500455</v>
      </c>
      <c r="AW136" s="52">
        <f t="shared" si="24"/>
        <v>-0.620583289546353</v>
      </c>
    </row>
    <row r="137" spans="4:49" x14ac:dyDescent="0.25">
      <c r="D137" s="37">
        <f>+NOA!A110</f>
        <v>45901</v>
      </c>
      <c r="E137" s="225">
        <f>'Salida Stata'!F107</f>
        <v>9443.501953125</v>
      </c>
      <c r="F137" s="225">
        <f>'Salida Stata'!L107</f>
        <v>9472.3701171875</v>
      </c>
      <c r="G137" s="225">
        <f>'Salida Stata'!R107</f>
        <v>9543.2724609375</v>
      </c>
      <c r="H137" s="225">
        <f>'Salida Stata'!X107</f>
        <v>9620.7470703125</v>
      </c>
      <c r="I137" s="225">
        <f>'Salida Stata'!AD107</f>
        <v>9598.5849609375</v>
      </c>
      <c r="J137" s="225">
        <f>'Salida Stata'!AJ107</f>
        <v>9598.4794921875</v>
      </c>
      <c r="K137" s="225">
        <f>'Salida Stata'!AP107</f>
        <v>9557.65625</v>
      </c>
      <c r="L137" s="225">
        <f>'Salida Stata'!AV107</f>
        <v>9658.037109375</v>
      </c>
      <c r="M137" s="225">
        <f>'Salida Stata'!BB107</f>
        <v>9653.826171875</v>
      </c>
      <c r="N137" s="225">
        <f>'Salida Stata'!BH107</f>
        <v>9562.3173828125</v>
      </c>
      <c r="O137" s="19" cm="1">
        <f t="array" ref="O137">+SUMPRODUCT($E$30:$N$30/100,$E137:$N137)/$D$14*100</f>
        <v>9753.0515449992927</v>
      </c>
      <c r="Q137" s="24">
        <f t="shared" ref="Q137" si="89">+E137/E136-1</f>
        <v>2.0894771725252337E-2</v>
      </c>
      <c r="R137" s="24">
        <f t="shared" ref="R137" si="90">+F137/F136-1</f>
        <v>2.1339372263754486E-2</v>
      </c>
      <c r="S137" s="24">
        <f t="shared" ref="S137" si="91">+G137/G136-1</f>
        <v>2.1611860272784167E-2</v>
      </c>
      <c r="T137" s="24">
        <f t="shared" ref="T137" si="92">+H137/H136-1</f>
        <v>2.2280860099994637E-2</v>
      </c>
      <c r="U137" s="24">
        <f t="shared" ref="U137" si="93">+I137/I136-1</f>
        <v>2.2712041081826451E-2</v>
      </c>
      <c r="V137" s="24">
        <f t="shared" ref="V137" si="94">+J137/J136-1</f>
        <v>2.2612807574259985E-2</v>
      </c>
      <c r="W137" s="24">
        <f t="shared" ref="W137" si="95">+K137/K136-1</f>
        <v>2.2997115299989712E-2</v>
      </c>
      <c r="X137" s="24">
        <f t="shared" ref="X137" si="96">+L137/L136-1</f>
        <v>2.337473605480489E-2</v>
      </c>
      <c r="Y137" s="24">
        <f t="shared" ref="Y137" si="97">+M137/M136-1</f>
        <v>2.3507762979826374E-2</v>
      </c>
      <c r="Z137" s="24">
        <f t="shared" ref="Z137" si="98">+N137/N136-1</f>
        <v>2.3730038738759784E-2</v>
      </c>
      <c r="AA137" s="24">
        <f t="shared" ref="AA137" si="99">+O137/O136-1</f>
        <v>2.233634281632213E-2</v>
      </c>
      <c r="AB137" s="24">
        <f>+NOA!Y110</f>
        <v>2.1950824101594213E-2</v>
      </c>
      <c r="AD137" s="24">
        <f t="shared" ref="AD137" si="100">+E137/E125-1</f>
        <v>0.30375274911396377</v>
      </c>
      <c r="AE137" s="24">
        <f t="shared" ref="AE137" si="101">+F137/F125-1</f>
        <v>0.30817740095735857</v>
      </c>
      <c r="AF137" s="24">
        <f t="shared" ref="AF137" si="102">+G137/G125-1</f>
        <v>0.31563152611631251</v>
      </c>
      <c r="AG137" s="24">
        <f t="shared" ref="AG137" si="103">+H137/H125-1</f>
        <v>0.31930245060690177</v>
      </c>
      <c r="AH137" s="24">
        <f t="shared" ref="AH137" si="104">+I137/I125-1</f>
        <v>0.32256727613967207</v>
      </c>
      <c r="AI137" s="24">
        <f t="shared" ref="AI137" si="105">+J137/J125-1</f>
        <v>0.32559207027301174</v>
      </c>
      <c r="AJ137" s="24">
        <f t="shared" ref="AJ137" si="106">+K137/K125-1</f>
        <v>0.32419134953583817</v>
      </c>
      <c r="AK137" s="24">
        <f t="shared" ref="AK137" si="107">+L137/L125-1</f>
        <v>0.33388496966337367</v>
      </c>
      <c r="AL137" s="24">
        <f t="shared" ref="AL137" si="108">+M137/M125-1</f>
        <v>0.33119303253583099</v>
      </c>
      <c r="AM137" s="24">
        <f t="shared" ref="AM137" si="109">+N137/N125-1</f>
        <v>0.32950608760990585</v>
      </c>
      <c r="AN137" s="24">
        <f t="shared" ref="AN137" si="110">+O137/O125-1</f>
        <v>0.31965119864133085</v>
      </c>
      <c r="AO137" s="24">
        <f>+NOA!AV110</f>
        <v>0.31622099416751359</v>
      </c>
      <c r="AQ137" s="24">
        <f t="shared" ref="AQ137" si="111">+Q137-Z137</f>
        <v>-2.8352670135074476E-3</v>
      </c>
      <c r="AR137" s="24">
        <f t="shared" ref="AR137" si="112">+AD137-AM137</f>
        <v>-2.575333849594208E-2</v>
      </c>
      <c r="AS137" s="35">
        <f t="shared" ref="AS137" si="113">+D137</f>
        <v>45901</v>
      </c>
      <c r="AT137" s="19">
        <f t="shared" ref="AT137" si="114">+E137</f>
        <v>9443.501953125</v>
      </c>
      <c r="AU137" s="19">
        <f t="shared" ref="AU137" si="115">+N137</f>
        <v>9562.3173828125</v>
      </c>
      <c r="AV137" s="52">
        <f t="shared" si="29"/>
        <v>-1.1881542968749983</v>
      </c>
      <c r="AW137" s="52">
        <f t="shared" si="24"/>
        <v>-0.69566428700800742</v>
      </c>
    </row>
    <row r="138" spans="4:49" x14ac:dyDescent="0.25">
      <c r="D138" s="37">
        <f>+NOA!A111</f>
        <v>45931</v>
      </c>
      <c r="E138" s="225">
        <f>'Salida Stata'!F108</f>
        <v>9648.4345703125</v>
      </c>
      <c r="F138" s="225">
        <f>'Salida Stata'!L108</f>
        <v>9678.373046875</v>
      </c>
      <c r="G138" s="225">
        <f>'Salida Stata'!R108</f>
        <v>9750.1083984375</v>
      </c>
      <c r="H138" s="225">
        <f>'Salida Stata'!X108</f>
        <v>9828.2998046875</v>
      </c>
      <c r="I138" s="225">
        <f>'Salida Stata'!AD108</f>
        <v>9803.841796875</v>
      </c>
      <c r="J138" s="225">
        <f>'Salida Stata'!AJ108</f>
        <v>9803.2294921875</v>
      </c>
      <c r="K138" s="225">
        <f>'Salida Stata'!AP108</f>
        <v>9758.6435546875</v>
      </c>
      <c r="L138" s="225">
        <f>'Salida Stata'!AV108</f>
        <v>9862.734375</v>
      </c>
      <c r="M138" s="225">
        <f>'Salida Stata'!BB108</f>
        <v>9858.3583984375</v>
      </c>
      <c r="N138" s="225">
        <f>'Salida Stata'!BH108</f>
        <v>9762.880859375</v>
      </c>
      <c r="O138" s="19" cm="1">
        <f t="array" ref="O138">+SUMPRODUCT($E$30:$N$30/100,$E138:$N138)/$D$14*100</f>
        <v>9962.0047920695251</v>
      </c>
      <c r="Q138" s="24">
        <f t="shared" ref="Q138" si="116">+E138/E137-1</f>
        <v>2.1700913305755742E-2</v>
      </c>
      <c r="R138" s="24">
        <f t="shared" ref="R138" si="117">+F138/F137-1</f>
        <v>2.1747770319247683E-2</v>
      </c>
      <c r="S138" s="24">
        <f t="shared" ref="S138" si="118">+G138/G137-1</f>
        <v>2.1673481329032684E-2</v>
      </c>
      <c r="T138" s="24">
        <f t="shared" ref="T138" si="119">+H138/H137-1</f>
        <v>2.157345296140889E-2</v>
      </c>
      <c r="U138" s="24">
        <f t="shared" ref="U138" si="120">+I138/I137-1</f>
        <v>2.1384072420342681E-2</v>
      </c>
      <c r="V138" s="24">
        <f t="shared" ref="V138" si="121">+J138/J137-1</f>
        <v>2.1331503616448089E-2</v>
      </c>
      <c r="W138" s="24">
        <f t="shared" ref="W138" si="122">+K138/K137-1</f>
        <v>2.1028932138828393E-2</v>
      </c>
      <c r="X138" s="24">
        <f t="shared" ref="X138" si="123">+L138/L137-1</f>
        <v>2.1194499804344513E-2</v>
      </c>
      <c r="Y138" s="24">
        <f t="shared" ref="Y138" si="124">+M138/M137-1</f>
        <v>2.1186648995024759E-2</v>
      </c>
      <c r="Z138" s="24">
        <f t="shared" ref="Z138" si="125">+N138/N137-1</f>
        <v>2.097435888532595E-2</v>
      </c>
      <c r="AA138" s="24">
        <f t="shared" ref="AA138" si="126">+O138/O137-1</f>
        <v>2.1424396877854024E-2</v>
      </c>
      <c r="AB138" s="24">
        <f>+NOA!Y111</f>
        <v>2.1373577562502577E-2</v>
      </c>
      <c r="AD138" s="24">
        <f t="shared" ref="AD138" si="127">+E138/E126-1</f>
        <v>0.30283945241693933</v>
      </c>
      <c r="AE138" s="24">
        <f t="shared" ref="AE138" si="128">+F138/F126-1</f>
        <v>0.30609266517901412</v>
      </c>
      <c r="AF138" s="24">
        <f t="shared" ref="AF138" si="129">+G138/G126-1</f>
        <v>0.31189108166411472</v>
      </c>
      <c r="AG138" s="24">
        <f t="shared" ref="AG138" si="130">+H138/H126-1</f>
        <v>0.3151141086862892</v>
      </c>
      <c r="AH138" s="24">
        <f t="shared" ref="AH138" si="131">+I138/I126-1</f>
        <v>0.31716241423109448</v>
      </c>
      <c r="AI138" s="24">
        <f t="shared" ref="AI138" si="132">+J138/J126-1</f>
        <v>0.31876975164555454</v>
      </c>
      <c r="AJ138" s="24">
        <f t="shared" ref="AJ138" si="133">+K138/K126-1</f>
        <v>0.31632881970584026</v>
      </c>
      <c r="AK138" s="24">
        <f t="shared" ref="AK138" si="134">+L138/L126-1</f>
        <v>0.3244448973160603</v>
      </c>
      <c r="AL138" s="24">
        <f t="shared" ref="AL138" si="135">+M138/M126-1</f>
        <v>0.32163097124822371</v>
      </c>
      <c r="AM138" s="24">
        <f t="shared" ref="AM138" si="136">+N138/N126-1</f>
        <v>0.31860199189926575</v>
      </c>
      <c r="AN138" s="24">
        <f t="shared" ref="AN138" si="137">+O138/O126-1</f>
        <v>0.31415623358512312</v>
      </c>
      <c r="AO138" s="24">
        <f>+NOA!AV111</f>
        <v>0.31090509284395718</v>
      </c>
      <c r="AQ138" s="24">
        <f t="shared" ref="AQ138" si="138">+Q138-Z138</f>
        <v>7.2655442042979246E-4</v>
      </c>
      <c r="AR138" s="24">
        <f t="shared" ref="AR138" si="139">+AD138-AM138</f>
        <v>-1.5762539482326421E-2</v>
      </c>
      <c r="AS138" s="35">
        <f t="shared" ref="AS138" si="140">+D138</f>
        <v>45931</v>
      </c>
      <c r="AT138" s="19">
        <f t="shared" ref="AT138" si="141">+E138</f>
        <v>9648.4345703125</v>
      </c>
      <c r="AU138" s="19">
        <f t="shared" ref="AU138" si="142">+N138</f>
        <v>9762.880859375</v>
      </c>
      <c r="AV138" s="52">
        <f t="shared" si="29"/>
        <v>-1.1444628906249932</v>
      </c>
      <c r="AW138" s="52">
        <f t="shared" si="24"/>
        <v>-0.69446602039625205</v>
      </c>
    </row>
    <row r="139" spans="4:49" x14ac:dyDescent="0.25">
      <c r="D139" s="37">
        <f>+NOA!A112</f>
        <v>45962</v>
      </c>
      <c r="E139" s="225">
        <f>'Salida Stata'!F109</f>
        <v>9888.123046875</v>
      </c>
      <c r="F139" s="225">
        <f>'Salida Stata'!L109</f>
        <v>9914.216796875</v>
      </c>
      <c r="G139" s="225">
        <f>'Salida Stata'!R109</f>
        <v>9980.958984375</v>
      </c>
      <c r="H139" s="225">
        <f>'Salida Stata'!X109</f>
        <v>10061.46484375</v>
      </c>
      <c r="I139" s="225">
        <f>'Salida Stata'!AD109</f>
        <v>10031.55078125</v>
      </c>
      <c r="J139" s="225">
        <f>'Salida Stata'!AJ109</f>
        <v>10025.6572265625</v>
      </c>
      <c r="K139" s="225">
        <f>'Salida Stata'!AP109</f>
        <v>9975.962890625</v>
      </c>
      <c r="L139" s="225">
        <f>'Salida Stata'!AV109</f>
        <v>10075.65625</v>
      </c>
      <c r="M139" s="225">
        <f>'Salida Stata'!BB109</f>
        <v>10069.1298828125</v>
      </c>
      <c r="N139" s="225">
        <f>'Salida Stata'!BH109</f>
        <v>9963.404296875</v>
      </c>
      <c r="O139" s="19" cm="1">
        <f t="array" ref="O139">+SUMPRODUCT($E$30:$N$30/100,$E139:$N139)/$D$14*100</f>
        <v>10191.687608889348</v>
      </c>
      <c r="Q139" s="24">
        <f t="shared" ref="Q139" si="143">+E139/E138-1</f>
        <v>2.4842214020915243E-2</v>
      </c>
      <c r="R139" s="24">
        <f t="shared" ref="R139" si="144">+F139/F138-1</f>
        <v>2.4368119399587496E-2</v>
      </c>
      <c r="S139" s="24">
        <f t="shared" ref="S139" si="145">+G139/G138-1</f>
        <v>2.3676719940313173E-2</v>
      </c>
      <c r="T139" s="24">
        <f t="shared" ref="T139" si="146">+H139/H138-1</f>
        <v>2.3723842749617141E-2</v>
      </c>
      <c r="U139" s="24">
        <f t="shared" ref="U139" si="147">+I139/I138-1</f>
        <v>2.3226505393791896E-2</v>
      </c>
      <c r="V139" s="24">
        <f t="shared" ref="V139" si="148">+J139/J138-1</f>
        <v>2.2689230579806319E-2</v>
      </c>
      <c r="W139" s="24">
        <f t="shared" ref="W139" si="149">+K139/K138-1</f>
        <v>2.2269420408650209E-2</v>
      </c>
      <c r="X139" s="24">
        <f t="shared" ref="X139" si="150">+L139/L138-1</f>
        <v>2.1588523720126984E-2</v>
      </c>
      <c r="Y139" s="24">
        <f t="shared" ref="Y139" si="151">+M139/M138-1</f>
        <v>2.1379977868161815E-2</v>
      </c>
      <c r="Z139" s="24">
        <f t="shared" ref="Z139" si="152">+N139/N138-1</f>
        <v>2.0539371563409237E-2</v>
      </c>
      <c r="AA139" s="24">
        <f t="shared" ref="AA139" si="153">+O139/O138-1</f>
        <v>2.3055882988800347E-2</v>
      </c>
      <c r="AB139" s="24">
        <f>+NOA!Y112</f>
        <v>2.2976485084440279E-2</v>
      </c>
      <c r="AD139" s="24">
        <f t="shared" ref="AD139" si="154">+E139/E127-1</f>
        <v>0.31447913047948561</v>
      </c>
      <c r="AE139" s="24">
        <f t="shared" ref="AE139" si="155">+F139/F127-1</f>
        <v>0.3155975777675244</v>
      </c>
      <c r="AF139" s="24">
        <f t="shared" ref="AF139" si="156">+G139/G127-1</f>
        <v>0.31844279945322151</v>
      </c>
      <c r="AG139" s="24">
        <f t="shared" ref="AG139" si="157">+H139/H127-1</f>
        <v>0.32116786636366279</v>
      </c>
      <c r="AH139" s="24">
        <f t="shared" ref="AH139" si="158">+I139/I127-1</f>
        <v>0.32116904778425615</v>
      </c>
      <c r="AI139" s="24">
        <f t="shared" ref="AI139" si="159">+J139/J127-1</f>
        <v>0.32138859497948746</v>
      </c>
      <c r="AJ139" s="24">
        <f t="shared" ref="AJ139" si="160">+K139/K127-1</f>
        <v>0.31800335520138456</v>
      </c>
      <c r="AK139" s="24">
        <f t="shared" ref="AK139" si="161">+L139/L127-1</f>
        <v>0.3230560208509321</v>
      </c>
      <c r="AL139" s="24">
        <f t="shared" ref="AL139" si="162">+M139/M127-1</f>
        <v>0.31954934247383004</v>
      </c>
      <c r="AM139" s="24">
        <f t="shared" ref="AM139" si="163">+N139/N127-1</f>
        <v>0.31394093250095612</v>
      </c>
      <c r="AN139" s="24">
        <f t="shared" ref="AN139" si="164">+O139/O127-1</f>
        <v>0.31844043474945138</v>
      </c>
      <c r="AO139" s="24">
        <f>+NOA!AV112</f>
        <v>0.31568363718687986</v>
      </c>
      <c r="AQ139" s="24">
        <f t="shared" ref="AQ139" si="165">+Q139-Z139</f>
        <v>4.3028424575060065E-3</v>
      </c>
      <c r="AR139" s="24">
        <f t="shared" ref="AR139" si="166">+AD139-AM139</f>
        <v>5.3819797852949769E-4</v>
      </c>
      <c r="AS139" s="35">
        <f t="shared" ref="AS139" si="167">+D139</f>
        <v>45962</v>
      </c>
      <c r="AT139" s="19">
        <f t="shared" ref="AT139" si="168">+E139</f>
        <v>9888.123046875</v>
      </c>
      <c r="AU139" s="19">
        <f t="shared" ref="AU139" si="169">+N139</f>
        <v>9963.404296875</v>
      </c>
      <c r="AV139" s="52">
        <f t="shared" si="29"/>
        <v>-0.75281249999999034</v>
      </c>
      <c r="AW139" s="52">
        <f t="shared" si="24"/>
        <v>-0.6131919199217748</v>
      </c>
    </row>
    <row r="140" spans="4:49" x14ac:dyDescent="0.25">
      <c r="D140" s="37">
        <f>+NOA!A113</f>
        <v>45992</v>
      </c>
      <c r="E140" s="225">
        <f>'Salida Stata'!F110</f>
        <v>10161.9912109375</v>
      </c>
      <c r="F140" s="225">
        <f>'Salida Stata'!L110</f>
        <v>10188.2978515625</v>
      </c>
      <c r="G140" s="225">
        <f>'Salida Stata'!R110</f>
        <v>10253.27734375</v>
      </c>
      <c r="H140" s="225">
        <f>'Salida Stata'!X110</f>
        <v>10340.1953125</v>
      </c>
      <c r="I140" s="225">
        <f>'Salida Stata'!AD110</f>
        <v>10302.6611328125</v>
      </c>
      <c r="J140" s="225">
        <f>'Salida Stata'!AJ110</f>
        <v>10289.51171875</v>
      </c>
      <c r="K140" s="225">
        <f>'Salida Stata'!AP110</f>
        <v>10232.4951171875</v>
      </c>
      <c r="L140" s="225">
        <f>'Salida Stata'!AV110</f>
        <v>10338.1357421875</v>
      </c>
      <c r="M140" s="225">
        <f>'Salida Stata'!BB110</f>
        <v>10334.6103515625</v>
      </c>
      <c r="N140" s="225">
        <f>'Salida Stata'!BH110</f>
        <v>10216.07421875</v>
      </c>
      <c r="O140" s="19" cm="1">
        <f t="array" ref="O140">+SUMPRODUCT($E$30:$N$30/100,$E140:$N140)/$D$14*100</f>
        <v>10465.176068206916</v>
      </c>
      <c r="Q140" s="24">
        <f t="shared" ref="Q140" si="170">+E140/E139-1</f>
        <v>2.7696678405418007E-2</v>
      </c>
      <c r="R140" s="24">
        <f t="shared" ref="R140" si="171">+F140/F139-1</f>
        <v>2.7645255324040496E-2</v>
      </c>
      <c r="S140" s="24">
        <f t="shared" ref="S140" si="172">+G140/G139-1</f>
        <v>2.7283787039031893E-2</v>
      </c>
      <c r="T140" s="24">
        <f t="shared" ref="T140" si="173">+H140/H139-1</f>
        <v>2.7702772218415328E-2</v>
      </c>
      <c r="U140" s="24">
        <f t="shared" ref="U140" si="174">+I140/I139-1</f>
        <v>2.7025766750763403E-2</v>
      </c>
      <c r="V140" s="24">
        <f t="shared" ref="V140" si="175">+J140/J139-1</f>
        <v>2.6317924723022745E-2</v>
      </c>
      <c r="W140" s="24">
        <f t="shared" ref="W140" si="176">+K140/K139-1</f>
        <v>2.5715034165130879E-2</v>
      </c>
      <c r="X140" s="24">
        <f t="shared" ref="X140" si="177">+L140/L139-1</f>
        <v>2.6050858194720528E-2</v>
      </c>
      <c r="Y140" s="24">
        <f t="shared" ref="Y140" si="178">+M140/M139-1</f>
        <v>2.6365780543079698E-2</v>
      </c>
      <c r="Z140" s="24">
        <f t="shared" ref="Z140" si="179">+N140/N139-1</f>
        <v>2.5359798151947777E-2</v>
      </c>
      <c r="AA140" s="24">
        <f t="shared" ref="AA140" si="180">+O140/O139-1</f>
        <v>2.6834462535824555E-2</v>
      </c>
      <c r="AB140" s="24">
        <f>+NOA!Y113</f>
        <v>2.6063808251346243E-2</v>
      </c>
      <c r="AD140" s="24">
        <f t="shared" ref="AD140" si="181">+E140/E128-1</f>
        <v>0.31517309179669883</v>
      </c>
      <c r="AE140" s="24">
        <f t="shared" ref="AE140" si="182">+F140/F128-1</f>
        <v>0.31573237687887379</v>
      </c>
      <c r="AF140" s="24">
        <f t="shared" ref="AF140" si="183">+G140/G128-1</f>
        <v>0.31775765389607957</v>
      </c>
      <c r="AG140" s="24">
        <f t="shared" ref="AG140" si="184">+H140/H128-1</f>
        <v>0.32092700523356488</v>
      </c>
      <c r="AH140" s="24">
        <f t="shared" ref="AH140" si="185">+I140/I128-1</f>
        <v>0.32046953226446306</v>
      </c>
      <c r="AI140" s="24">
        <f t="shared" ref="AI140" si="186">+J140/J128-1</f>
        <v>0.31944412703002345</v>
      </c>
      <c r="AJ140" s="24">
        <f t="shared" ref="AJ140" si="187">+K140/K128-1</f>
        <v>0.31587374684895209</v>
      </c>
      <c r="AK140" s="24">
        <f t="shared" ref="AK140" si="188">+L140/L128-1</f>
        <v>0.32054948824619078</v>
      </c>
      <c r="AL140" s="24">
        <f t="shared" ref="AL140" si="189">+M140/M128-1</f>
        <v>0.3176397772125874</v>
      </c>
      <c r="AM140" s="24">
        <f t="shared" ref="AM140" si="190">+N140/N128-1</f>
        <v>0.31141536071613207</v>
      </c>
      <c r="AN140" s="24">
        <f t="shared" ref="AN140" si="191">+O140/O128-1</f>
        <v>0.31743004590585633</v>
      </c>
      <c r="AO140" s="24">
        <f>+NOA!AV113</f>
        <v>0.31427052676615097</v>
      </c>
      <c r="AQ140" s="24">
        <f t="shared" ref="AQ140" si="192">+Q140-Z140</f>
        <v>2.3368802534702304E-3</v>
      </c>
      <c r="AR140" s="24">
        <f t="shared" ref="AR140" si="193">+AD140-AM140</f>
        <v>3.7577310805667619E-3</v>
      </c>
      <c r="AS140" s="35">
        <f t="shared" ref="AS140" si="194">+D140</f>
        <v>45992</v>
      </c>
      <c r="AT140" s="19">
        <f t="shared" ref="AT140" si="195">+E140</f>
        <v>10161.9912109375</v>
      </c>
      <c r="AU140" s="19">
        <f t="shared" ref="AU140" si="196">+N140</f>
        <v>10216.07421875</v>
      </c>
      <c r="AV140" s="52">
        <f t="shared" si="29"/>
        <v>-0.54083007812501194</v>
      </c>
      <c r="AW140" s="52">
        <f t="shared" si="24"/>
        <v>-0.57556652915931394</v>
      </c>
    </row>
    <row r="141" spans="4:49" x14ac:dyDescent="0.25">
      <c r="D141" s="37">
        <f>+NOA!A114</f>
        <v>46023</v>
      </c>
      <c r="E141" s="225">
        <f>'Salida Stata'!F111</f>
        <v>10474.8095703125</v>
      </c>
      <c r="F141" s="225">
        <f>'Salida Stata'!L111</f>
        <v>10495.1591796875</v>
      </c>
      <c r="G141" s="225">
        <f>'Salida Stata'!R111</f>
        <v>10558.041015625</v>
      </c>
      <c r="H141" s="225">
        <f>'Salida Stata'!X111</f>
        <v>10646.3408203125</v>
      </c>
      <c r="I141" s="225">
        <f>'Salida Stata'!AD111</f>
        <v>10600.10546875</v>
      </c>
      <c r="J141" s="225">
        <f>'Salida Stata'!AJ111</f>
        <v>10580.95703125</v>
      </c>
      <c r="K141" s="225">
        <f>'Salida Stata'!AP111</f>
        <v>10515.4853515625</v>
      </c>
      <c r="L141" s="225">
        <f>'Salida Stata'!AV111</f>
        <v>10620.603515625</v>
      </c>
      <c r="M141" s="225">
        <f>'Salida Stata'!BB111</f>
        <v>10615.919921875</v>
      </c>
      <c r="N141" s="225">
        <f>'Salida Stata'!BH111</f>
        <v>10484.072265625</v>
      </c>
      <c r="O141" s="19" cm="1">
        <f t="array" ref="O141">+SUMPRODUCT($E$30:$N$30/100,$E141:$N141)/$D$14*100</f>
        <v>10766.856642852505</v>
      </c>
      <c r="Q141" s="24">
        <f t="shared" ref="Q141" si="197">+E141/E140-1</f>
        <v>3.078317554912946E-2</v>
      </c>
      <c r="R141" s="24">
        <f t="shared" ref="R141" si="198">+F141/F140-1</f>
        <v>3.0118998540854314E-2</v>
      </c>
      <c r="S141" s="24">
        <f t="shared" ref="S141" si="199">+G141/G140-1</f>
        <v>2.9723537329337191E-2</v>
      </c>
      <c r="T141" s="24">
        <f t="shared" ref="T141" si="200">+H141/H140-1</f>
        <v>2.9607323513745287E-2</v>
      </c>
      <c r="U141" s="24">
        <f t="shared" ref="U141" si="201">+I141/I140-1</f>
        <v>2.8870631781742429E-2</v>
      </c>
      <c r="V141" s="24">
        <f t="shared" ref="V141" si="202">+J141/J140-1</f>
        <v>2.8324503675807522E-2</v>
      </c>
      <c r="W141" s="24">
        <f t="shared" ref="W141" si="203">+K141/K140-1</f>
        <v>2.7656034147493624E-2</v>
      </c>
      <c r="X141" s="24">
        <f t="shared" ref="X141" si="204">+L141/L140-1</f>
        <v>2.7322892684105149E-2</v>
      </c>
      <c r="Y141" s="24">
        <f t="shared" ref="Y141" si="205">+M141/M140-1</f>
        <v>2.7220142873598308E-2</v>
      </c>
      <c r="Z141" s="24">
        <f t="shared" ref="Z141" si="206">+N141/N140-1</f>
        <v>2.6232977671905688E-2</v>
      </c>
      <c r="AA141" s="24">
        <f t="shared" ref="AA141" si="207">+O141/O140-1</f>
        <v>2.8827090216101636E-2</v>
      </c>
      <c r="AB141" s="24">
        <f>+NOA!Y114</f>
        <v>2.8489410186345099E-2</v>
      </c>
      <c r="AD141" s="24">
        <f t="shared" ref="AD141" si="208">+E141/E129-1</f>
        <v>0.32249062169741993</v>
      </c>
      <c r="AE141" s="24">
        <f t="shared" ref="AE141" si="209">+F141/F129-1</f>
        <v>0.32157082211533616</v>
      </c>
      <c r="AF141" s="24">
        <f t="shared" ref="AF141" si="210">+G141/G129-1</f>
        <v>0.32181150228159527</v>
      </c>
      <c r="AG141" s="24">
        <f t="shared" ref="AG141" si="211">+H141/H129-1</f>
        <v>0.32456470689722727</v>
      </c>
      <c r="AH141" s="24">
        <f t="shared" ref="AH141" si="212">+I141/I129-1</f>
        <v>0.32345870121788112</v>
      </c>
      <c r="AI141" s="24">
        <f t="shared" ref="AI141" si="213">+J141/J129-1</f>
        <v>0.32113552860083638</v>
      </c>
      <c r="AJ141" s="24">
        <f t="shared" ref="AJ141" si="214">+K141/K129-1</f>
        <v>0.31715841804824563</v>
      </c>
      <c r="AK141" s="24">
        <f t="shared" ref="AK141" si="215">+L141/L129-1</f>
        <v>0.31971970801006488</v>
      </c>
      <c r="AL141" s="24">
        <f t="shared" ref="AL141" si="216">+M141/M129-1</f>
        <v>0.31621771547329525</v>
      </c>
      <c r="AM141" s="24">
        <f t="shared" ref="AM141" si="217">+N141/N129-1</f>
        <v>0.30922537863266886</v>
      </c>
      <c r="AN141" s="24">
        <f t="shared" ref="AN141" si="218">+O141/O129-1</f>
        <v>0.32019207629925672</v>
      </c>
      <c r="AO141" s="24">
        <f>+NOA!AV114</f>
        <v>0.31764928909952594</v>
      </c>
      <c r="AQ141" s="24">
        <f t="shared" ref="AQ141" si="219">+Q141-Z141</f>
        <v>4.5501978772237717E-3</v>
      </c>
      <c r="AR141" s="24">
        <f t="shared" ref="AR141" si="220">+AD141-AM141</f>
        <v>1.3265243064751076E-2</v>
      </c>
      <c r="AS141" s="35">
        <f t="shared" ref="AS141" si="221">+D141</f>
        <v>46023</v>
      </c>
      <c r="AT141" s="19">
        <f t="shared" ref="AT141" si="222">+E141</f>
        <v>10474.8095703125</v>
      </c>
      <c r="AU141" s="19">
        <f t="shared" ref="AU141" si="223">+N141</f>
        <v>10484.072265625</v>
      </c>
      <c r="AV141" s="52">
        <f t="shared" si="29"/>
        <v>-9.2626953124991473E-2</v>
      </c>
      <c r="AW141" s="52">
        <f t="shared" si="24"/>
        <v>-0.48425768520436563</v>
      </c>
    </row>
    <row r="142" spans="4:49" x14ac:dyDescent="0.25">
      <c r="D142" s="37">
        <f>+NOA!A115</f>
        <v>46054</v>
      </c>
      <c r="E142" s="225">
        <f>'Salida Stata'!F112</f>
        <v>10864.849609375</v>
      </c>
      <c r="F142" s="225">
        <f>'Salida Stata'!L112</f>
        <v>10885.650390625</v>
      </c>
      <c r="G142" s="225">
        <f>'Salida Stata'!R112</f>
        <v>10950.69140625</v>
      </c>
      <c r="H142" s="225">
        <f>'Salida Stata'!X112</f>
        <v>11044.720703125</v>
      </c>
      <c r="I142" s="225">
        <f>'Salida Stata'!AD112</f>
        <v>10983.3916015625</v>
      </c>
      <c r="J142" s="225">
        <f>'Salida Stata'!AJ112</f>
        <v>10962.810546875</v>
      </c>
      <c r="K142" s="225">
        <f>'Salida Stata'!AP112</f>
        <v>10888.8134765625</v>
      </c>
      <c r="L142" s="225">
        <f>'Salida Stata'!AV112</f>
        <v>11005.2451171875</v>
      </c>
      <c r="M142" s="225">
        <f>'Salida Stata'!BB112</f>
        <v>11008.3125</v>
      </c>
      <c r="N142" s="225">
        <f>'Salida Stata'!BH112</f>
        <v>10855.3603515625</v>
      </c>
      <c r="O142" s="19" cm="1">
        <f t="array" ref="O142">+SUMPRODUCT($E$30:$N$30/100,$E142:$N142)/$D$14*100</f>
        <v>11161.140048093899</v>
      </c>
      <c r="Q142" s="24">
        <f t="shared" ref="Q142" si="224">+E142/E141-1</f>
        <v>3.7236002854690975E-2</v>
      </c>
      <c r="R142" s="24">
        <f t="shared" ref="R142" si="225">+F142/F141-1</f>
        <v>3.7206792603323491E-2</v>
      </c>
      <c r="S142" s="24">
        <f t="shared" ref="S142" si="226">+G142/G141-1</f>
        <v>3.7189701199674241E-2</v>
      </c>
      <c r="T142" s="24">
        <f t="shared" ref="T142" si="227">+H142/H141-1</f>
        <v>3.7419418515366232E-2</v>
      </c>
      <c r="U142" s="24">
        <f t="shared" ref="U142" si="228">+I142/I141-1</f>
        <v>3.615870935836063E-2</v>
      </c>
      <c r="V142" s="24">
        <f t="shared" ref="V142" si="229">+J142/J141-1</f>
        <v>3.6088750242272649E-2</v>
      </c>
      <c r="W142" s="24">
        <f t="shared" ref="W142" si="230">+K142/K141-1</f>
        <v>3.5502700305176882E-2</v>
      </c>
      <c r="X142" s="24">
        <f t="shared" ref="X142" si="231">+L142/L141-1</f>
        <v>3.6216548428402939E-2</v>
      </c>
      <c r="Y142" s="24">
        <f t="shared" ref="Y142" si="232">+M142/M141-1</f>
        <v>3.696265429776302E-2</v>
      </c>
      <c r="Z142" s="24">
        <f t="shared" ref="Z142" si="233">+N142/N141-1</f>
        <v>3.5414491290266303E-2</v>
      </c>
      <c r="AA142" s="24">
        <f t="shared" ref="AA142" si="234">+O142/O141-1</f>
        <v>3.6620103556699313E-2</v>
      </c>
      <c r="AB142" s="24">
        <f>+NOA!Y115</f>
        <v>3.541181097075552E-2</v>
      </c>
      <c r="AD142" s="24">
        <f t="shared" ref="AD142" si="235">+E142/E130-1</f>
        <v>0.33505282771286704</v>
      </c>
      <c r="AE142" s="24">
        <f t="shared" ref="AE142" si="236">+F142/F130-1</f>
        <v>0.3345892730060851</v>
      </c>
      <c r="AF142" s="24">
        <f t="shared" ref="AF142" si="237">+G142/G130-1</f>
        <v>0.33516061743945813</v>
      </c>
      <c r="AG142" s="24">
        <f t="shared" ref="AG142" si="238">+H142/H130-1</f>
        <v>0.33824758788607112</v>
      </c>
      <c r="AH142" s="24">
        <f t="shared" ref="AH142" si="239">+I142/I130-1</f>
        <v>0.33637446740150878</v>
      </c>
      <c r="AI142" s="24">
        <f t="shared" ref="AI142" si="240">+J142/J130-1</f>
        <v>0.33444954326924226</v>
      </c>
      <c r="AJ142" s="24">
        <f t="shared" ref="AJ142" si="241">+K142/K130-1</f>
        <v>0.33071859480808086</v>
      </c>
      <c r="AK142" s="24">
        <f t="shared" ref="AK142" si="242">+L142/L130-1</f>
        <v>0.33413603004069037</v>
      </c>
      <c r="AL142" s="24">
        <f t="shared" ref="AL142" si="243">+M142/M130-1</f>
        <v>0.33187281381389</v>
      </c>
      <c r="AM142" s="24">
        <f t="shared" ref="AM142" si="244">+N142/N130-1</f>
        <v>0.32426949415402317</v>
      </c>
      <c r="AN142" s="24">
        <f t="shared" ref="AN142" si="245">+O142/O130-1</f>
        <v>0.33380319535416048</v>
      </c>
      <c r="AO142" s="24">
        <f>+NOA!AV115</f>
        <v>0.33005187092640731</v>
      </c>
      <c r="AQ142" s="24">
        <f t="shared" ref="AQ142" si="246">+Q142-Z142</f>
        <v>1.8215115644246715E-3</v>
      </c>
      <c r="AR142" s="24">
        <f t="shared" ref="AR142" si="247">+AD142-AM142</f>
        <v>1.0783333558843866E-2</v>
      </c>
      <c r="AS142" s="35">
        <f t="shared" ref="AS142" si="248">+D142</f>
        <v>46054</v>
      </c>
      <c r="AT142" s="19">
        <f t="shared" ref="AT142" si="249">+E142</f>
        <v>10864.849609375</v>
      </c>
      <c r="AU142" s="19">
        <f t="shared" ref="AU142" si="250">+N142</f>
        <v>10855.3603515625</v>
      </c>
      <c r="AV142" s="52">
        <f t="shared" si="29"/>
        <v>9.4892578124998295E-2</v>
      </c>
      <c r="AW142" s="52">
        <f t="shared" si="24"/>
        <v>-0.45749960271318812</v>
      </c>
    </row>
    <row r="143" spans="4:49" x14ac:dyDescent="0.25">
      <c r="D143" s="37">
        <f>+NOA!A116</f>
        <v>46082</v>
      </c>
      <c r="E143" s="225">
        <f>'Salida Stata'!F113</f>
        <v>11295.359375</v>
      </c>
      <c r="F143" s="225">
        <f>'Salida Stata'!L113</f>
        <v>11316.521484375</v>
      </c>
      <c r="G143" s="225">
        <f>'Salida Stata'!R113</f>
        <v>11384.169921875</v>
      </c>
      <c r="H143" s="225">
        <f>'Salida Stata'!X113</f>
        <v>11491.96875</v>
      </c>
      <c r="I143" s="225">
        <f>'Salida Stata'!AD113</f>
        <v>11433.2490234375</v>
      </c>
      <c r="J143" s="225">
        <f>'Salida Stata'!AJ113</f>
        <v>11404.2333984375</v>
      </c>
      <c r="K143" s="225">
        <f>'Salida Stata'!AP113</f>
        <v>11324.783203125</v>
      </c>
      <c r="L143" s="225">
        <f>'Salida Stata'!AV113</f>
        <v>11451.6884765625</v>
      </c>
      <c r="M143" s="225">
        <f>'Salida Stata'!BB113</f>
        <v>11446.4140625</v>
      </c>
      <c r="N143" s="225">
        <f>'Salida Stata'!BH113</f>
        <v>11277.1201171875</v>
      </c>
      <c r="O143" s="19" cm="1">
        <f t="array" ref="O143">+SUMPRODUCT($E$30:$N$30/100,$E143:$N143)/$D$14*100</f>
        <v>11607.041715014868</v>
      </c>
      <c r="Q143" s="24">
        <f t="shared" ref="Q143" si="251">+E143/E142-1</f>
        <v>3.9624088791208267E-2</v>
      </c>
      <c r="R143" s="24">
        <f t="shared" ref="R143" si="252">+F143/F142-1</f>
        <v>3.9581566400577861E-2</v>
      </c>
      <c r="S143" s="24">
        <f t="shared" ref="S143" si="253">+G143/G142-1</f>
        <v>3.958457959810624E-2</v>
      </c>
      <c r="T143" s="24">
        <f t="shared" ref="T143" si="254">+H143/H142-1</f>
        <v>4.0494283096579764E-2</v>
      </c>
      <c r="U143" s="24">
        <f t="shared" ref="U143" si="255">+I143/I142-1</f>
        <v>4.0957969832469798E-2</v>
      </c>
      <c r="V143" s="24">
        <f t="shared" ref="V143" si="256">+J143/J142-1</f>
        <v>4.0265482074606229E-2</v>
      </c>
      <c r="W143" s="24">
        <f t="shared" ref="W143" si="257">+K143/K142-1</f>
        <v>4.0038313403099268E-2</v>
      </c>
      <c r="X143" s="24">
        <f t="shared" ref="X143" si="258">+L143/L142-1</f>
        <v>4.0566416705954511E-2</v>
      </c>
      <c r="Y143" s="24">
        <f t="shared" ref="Y143" si="259">+M143/M142-1</f>
        <v>3.9797340645989054E-2</v>
      </c>
      <c r="Z143" s="24">
        <f t="shared" ref="Z143" si="260">+N143/N142-1</f>
        <v>3.8852672962099488E-2</v>
      </c>
      <c r="AA143" s="24">
        <f t="shared" ref="AA143" si="261">+O143/O142-1</f>
        <v>3.9951265282897275E-2</v>
      </c>
      <c r="AB143" s="24">
        <f>+NOA!Y116</f>
        <v>3.9517929430945564E-2</v>
      </c>
      <c r="AD143" s="24">
        <f t="shared" ref="AD143" si="262">+E143/E131-1</f>
        <v>0.32820292813421248</v>
      </c>
      <c r="AE143" s="24">
        <f t="shared" ref="AE143" si="263">+F143/F131-1</f>
        <v>0.32931369545100142</v>
      </c>
      <c r="AF143" s="24">
        <f t="shared" ref="AF143" si="264">+G143/G131-1</f>
        <v>0.33098885269904699</v>
      </c>
      <c r="AG143" s="24">
        <f t="shared" ref="AG143" si="265">+H143/H131-1</f>
        <v>0.3349278356128953</v>
      </c>
      <c r="AH143" s="24">
        <f t="shared" ref="AH143" si="266">+I143/I131-1</f>
        <v>0.33351014531347833</v>
      </c>
      <c r="AI143" s="24">
        <f t="shared" ref="AI143" si="267">+J143/J131-1</f>
        <v>0.33114965668390051</v>
      </c>
      <c r="AJ143" s="24">
        <f t="shared" ref="AJ143" si="268">+K143/K131-1</f>
        <v>0.3279435741429888</v>
      </c>
      <c r="AK143" s="24">
        <f t="shared" ref="AK143" si="269">+L143/L131-1</f>
        <v>0.33280728880628763</v>
      </c>
      <c r="AL143" s="24">
        <f t="shared" ref="AL143" si="270">+M143/M131-1</f>
        <v>0.33260100387951952</v>
      </c>
      <c r="AM143" s="24">
        <f t="shared" ref="AM143" si="271">+N143/N131-1</f>
        <v>0.32638095156052138</v>
      </c>
      <c r="AN143" s="24">
        <f t="shared" ref="AN143" si="272">+O143/O131-1</f>
        <v>0.33066949651124911</v>
      </c>
      <c r="AO143" s="24">
        <f>+NOA!AV116</f>
        <v>0.32523589640634398</v>
      </c>
      <c r="AQ143" s="24">
        <f t="shared" ref="AQ143" si="273">+Q143-Z143</f>
        <v>7.7141582910877915E-4</v>
      </c>
      <c r="AR143" s="24">
        <f t="shared" ref="AR143" si="274">+AD143-AM143</f>
        <v>1.8219765736910976E-3</v>
      </c>
      <c r="AS143" s="35">
        <f t="shared" ref="AS143" si="275">+D143</f>
        <v>46082</v>
      </c>
      <c r="AT143" s="19">
        <f t="shared" ref="AT143" si="276">+E143</f>
        <v>11295.359375</v>
      </c>
      <c r="AU143" s="19">
        <f t="shared" ref="AU143" si="277">+N143</f>
        <v>11277.1201171875</v>
      </c>
      <c r="AV143" s="52">
        <f t="shared" si="29"/>
        <v>0.18239257812498977</v>
      </c>
      <c r="AW143" s="52">
        <f t="shared" si="24"/>
        <v>-0.45598717837565061</v>
      </c>
    </row>
    <row r="144" spans="4:49" x14ac:dyDescent="0.25">
      <c r="D144" s="37">
        <f>+NOA!A117</f>
        <v>46113</v>
      </c>
      <c r="E144" s="225">
        <f>'Salida Stata'!F114</f>
        <v>11563.400390625</v>
      </c>
      <c r="F144" s="225">
        <f>'Salida Stata'!L114</f>
        <v>11600.1572265625</v>
      </c>
      <c r="G144" s="225">
        <f>'Salida Stata'!R114</f>
        <v>11679.9169921875</v>
      </c>
      <c r="H144" s="225">
        <f>'Salida Stata'!X114</f>
        <v>11802.2666015625</v>
      </c>
      <c r="I144" s="225">
        <f>'Salida Stata'!AD114</f>
        <v>11740.607421875</v>
      </c>
      <c r="J144" s="225">
        <f>'Salida Stata'!AJ114</f>
        <v>11713.1337890625</v>
      </c>
      <c r="K144" s="225">
        <f>'Salida Stata'!AP114</f>
        <v>11631.7333984375</v>
      </c>
      <c r="L144" s="225">
        <f>'Salida Stata'!AV114</f>
        <v>11785</v>
      </c>
      <c r="M144" s="225">
        <f>'Salida Stata'!BB114</f>
        <v>11790.28125</v>
      </c>
      <c r="N144" s="225">
        <f>'Salida Stata'!BH114</f>
        <v>11614.39453125</v>
      </c>
      <c r="O144" s="19" cm="1">
        <f t="array" ref="O144">+SUMPRODUCT($E$30:$N$30/100,$E144:$N144)/$D$14*100</f>
        <v>11918.572108109845</v>
      </c>
      <c r="Q144" s="24">
        <f t="shared" ref="Q144" si="278">+E144/E143-1</f>
        <v>2.3730189250839917E-2</v>
      </c>
      <c r="R144" s="24">
        <f t="shared" ref="R144" si="279">+F144/F143-1</f>
        <v>2.5063862829149741E-2</v>
      </c>
      <c r="S144" s="24">
        <f t="shared" ref="S144" si="280">+G144/G143-1</f>
        <v>2.5978799714172718E-2</v>
      </c>
      <c r="T144" s="24">
        <f t="shared" ref="T144" si="281">+H144/H143-1</f>
        <v>2.7001278746298318E-2</v>
      </c>
      <c r="U144" s="24">
        <f t="shared" ref="U144" si="282">+I144/I143-1</f>
        <v>2.6882856990819715E-2</v>
      </c>
      <c r="V144" s="24">
        <f t="shared" ref="V144" si="283">+J144/J143-1</f>
        <v>2.7086466913885054E-2</v>
      </c>
      <c r="W144" s="24">
        <f t="shared" ref="W144" si="284">+K144/K143-1</f>
        <v>2.7104288868664561E-2</v>
      </c>
      <c r="X144" s="24">
        <f t="shared" ref="X144" si="285">+L144/L143-1</f>
        <v>2.910588461427932E-2</v>
      </c>
      <c r="Y144" s="24">
        <f t="shared" ref="Y144" si="286">+M144/M143-1</f>
        <v>3.0041477236661951E-2</v>
      </c>
      <c r="Z144" s="24">
        <f t="shared" ref="Z144" si="287">+N144/N143-1</f>
        <v>2.9907849748665782E-2</v>
      </c>
      <c r="AA144" s="24">
        <f t="shared" ref="AA144" si="288">+O144/O143-1</f>
        <v>2.6839775434939872E-2</v>
      </c>
      <c r="AB144" s="24">
        <f>+NOA!Y117</f>
        <v>2.5388310149086157E-2</v>
      </c>
      <c r="AD144" s="24">
        <f t="shared" ref="AD144" si="289">+E144/E132-1</f>
        <v>0.32048260327148625</v>
      </c>
      <c r="AE144" s="24">
        <f t="shared" ref="AE144" si="290">+F144/F132-1</f>
        <v>0.32381788968786984</v>
      </c>
      <c r="AF144" s="24">
        <f t="shared" ref="AF144" si="291">+G144/G132-1</f>
        <v>0.32713266083649661</v>
      </c>
      <c r="AG144" s="24">
        <f t="shared" ref="AG144" si="292">+H144/H132-1</f>
        <v>0.3331873895286479</v>
      </c>
      <c r="AH144" s="24">
        <f t="shared" ref="AH144" si="293">+I144/I132-1</f>
        <v>0.33177930785124432</v>
      </c>
      <c r="AI144" s="24">
        <f t="shared" ref="AI144" si="294">+J144/J132-1</f>
        <v>0.32974171572809885</v>
      </c>
      <c r="AJ144" s="24">
        <f t="shared" ref="AJ144" si="295">+K144/K132-1</f>
        <v>0.32741309970240762</v>
      </c>
      <c r="AK144" s="24">
        <f t="shared" ref="AK144" si="296">+L144/L132-1</f>
        <v>0.33561324696223638</v>
      </c>
      <c r="AL144" s="24">
        <f t="shared" ref="AL144" si="297">+M144/M132-1</f>
        <v>0.33790692401647071</v>
      </c>
      <c r="AM144" s="24">
        <f t="shared" ref="AM144" si="298">+N144/N132-1</f>
        <v>0.33159506595701349</v>
      </c>
      <c r="AN144" s="24">
        <f t="shared" ref="AN144" si="299">+O144/O132-1</f>
        <v>0.32899809472010144</v>
      </c>
      <c r="AO144" s="24">
        <f>+NOA!AV117</f>
        <v>0.32101855253490097</v>
      </c>
      <c r="AQ144" s="24">
        <f t="shared" ref="AQ144" si="300">+Q144-Z144</f>
        <v>-6.1776604978258653E-3</v>
      </c>
      <c r="AR144" s="24">
        <f t="shared" ref="AR144" si="301">+AD144-AM144</f>
        <v>-1.1112462685527236E-2</v>
      </c>
      <c r="AS144" s="35">
        <f t="shared" ref="AS144" si="302">+D144</f>
        <v>46113</v>
      </c>
      <c r="AT144" s="19">
        <f t="shared" ref="AT144" si="303">+E144</f>
        <v>11563.400390625</v>
      </c>
      <c r="AU144" s="19">
        <f t="shared" ref="AU144" si="304">+N144</f>
        <v>11614.39453125</v>
      </c>
      <c r="AV144" s="52">
        <f t="shared" si="29"/>
        <v>-0.50994140624999318</v>
      </c>
      <c r="AW144" s="52">
        <f t="shared" si="24"/>
        <v>-0.63020346668513838</v>
      </c>
    </row>
    <row r="145" spans="4:49" x14ac:dyDescent="0.25">
      <c r="D145" s="37">
        <f>+NOA!A118</f>
        <v>46143</v>
      </c>
      <c r="E145" s="225">
        <f>'Salida Stata'!F115</f>
        <v>11808.6435546875</v>
      </c>
      <c r="F145" s="225">
        <f>'Salida Stata'!L115</f>
        <v>11844.0185546875</v>
      </c>
      <c r="G145" s="225">
        <f>'Salida Stata'!R115</f>
        <v>11926.8720703125</v>
      </c>
      <c r="H145" s="225">
        <f>'Salida Stata'!X115</f>
        <v>12050.3388671875</v>
      </c>
      <c r="I145" s="225">
        <f>'Salida Stata'!AD115</f>
        <v>11985.5634765625</v>
      </c>
      <c r="J145" s="225">
        <f>'Salida Stata'!AJ115</f>
        <v>11958.98828125</v>
      </c>
      <c r="K145" s="225">
        <f>'Salida Stata'!AP115</f>
        <v>11876.3603515625</v>
      </c>
      <c r="L145" s="225">
        <f>'Salida Stata'!AV115</f>
        <v>12028.5966796875</v>
      </c>
      <c r="M145" s="225">
        <f>'Salida Stata'!BB115</f>
        <v>12034.6337890625</v>
      </c>
      <c r="N145" s="225">
        <f>'Salida Stata'!BH115</f>
        <v>11852.91796875</v>
      </c>
      <c r="O145" s="19" cm="1">
        <f t="array" ref="O145">+SUMPRODUCT($E$30:$N$30/100,$E145:$N145)/$D$14*100</f>
        <v>12168.344641957681</v>
      </c>
      <c r="Q145" s="24">
        <f t="shared" ref="Q145" si="305">+E145/E144-1</f>
        <v>2.1208568049008392E-2</v>
      </c>
      <c r="R145" s="24">
        <f t="shared" ref="R145" si="306">+F145/F144-1</f>
        <v>2.1022243350857117E-2</v>
      </c>
      <c r="S145" s="24">
        <f t="shared" ref="S145" si="307">+G145/G144-1</f>
        <v>2.1143564486818089E-2</v>
      </c>
      <c r="T145" s="24">
        <f t="shared" ref="T145" si="308">+H145/H144-1</f>
        <v>2.1019035919096929E-2</v>
      </c>
      <c r="U145" s="24">
        <f t="shared" ref="U145" si="309">+I145/I144-1</f>
        <v>2.0864001825927625E-2</v>
      </c>
      <c r="V145" s="24">
        <f t="shared" ref="V145" si="310">+J145/J144-1</f>
        <v>2.0989642619558824E-2</v>
      </c>
      <c r="W145" s="24">
        <f t="shared" ref="W145" si="311">+K145/K144-1</f>
        <v>2.1030997250836236E-2</v>
      </c>
      <c r="X145" s="24">
        <f t="shared" ref="X145" si="312">+L145/L144-1</f>
        <v>2.0670061916631344E-2</v>
      </c>
      <c r="Y145" s="24">
        <f t="shared" ref="Y145" si="313">+M145/M144-1</f>
        <v>2.0724911805008794E-2</v>
      </c>
      <c r="Z145" s="24">
        <f t="shared" ref="Z145" si="314">+N145/N144-1</f>
        <v>2.0536880924633794E-2</v>
      </c>
      <c r="AA145" s="24">
        <f t="shared" ref="AA145" si="315">+O145/O144-1</f>
        <v>2.0956582011857128E-2</v>
      </c>
      <c r="AB145" s="24">
        <f>+NOA!Y118</f>
        <v>2.0935810752090056E-2</v>
      </c>
      <c r="AD145" s="24">
        <f t="shared" ref="AD145" si="316">+E145/E133-1</f>
        <v>0.3336770452670712</v>
      </c>
      <c r="AE145" s="24">
        <f t="shared" ref="AE145" si="317">+F145/F133-1</f>
        <v>0.33679991817135924</v>
      </c>
      <c r="AF145" s="24">
        <f t="shared" ref="AF145" si="318">+G145/G133-1</f>
        <v>0.34005960810681657</v>
      </c>
      <c r="AG145" s="24">
        <f t="shared" ref="AG145" si="319">+H145/H133-1</f>
        <v>0.34597156863365353</v>
      </c>
      <c r="AH145" s="24">
        <f t="shared" ref="AH145" si="320">+I145/I133-1</f>
        <v>0.34357168747233779</v>
      </c>
      <c r="AI145" s="24">
        <f t="shared" ref="AI145" si="321">+J145/J133-1</f>
        <v>0.34117609693350914</v>
      </c>
      <c r="AJ145" s="24">
        <f t="shared" ref="AJ145" si="322">+K145/K133-1</f>
        <v>0.33825654828781104</v>
      </c>
      <c r="AK145" s="24">
        <f t="shared" ref="AK145" si="323">+L145/L133-1</f>
        <v>0.34704520278869233</v>
      </c>
      <c r="AL145" s="24">
        <f t="shared" ref="AL145" si="324">+M145/M133-1</f>
        <v>0.3500098483572085</v>
      </c>
      <c r="AM145" s="24">
        <f t="shared" ref="AM145" si="325">+N145/N133-1</f>
        <v>0.3428863266522717</v>
      </c>
      <c r="AN145" s="24">
        <f t="shared" ref="AN145" si="326">+O145/O133-1</f>
        <v>0.3411904646299635</v>
      </c>
      <c r="AO145" s="24">
        <f>+NOA!AV118</f>
        <v>0.33236928660542131</v>
      </c>
      <c r="AQ145" s="24">
        <f t="shared" ref="AQ145" si="327">+Q145-Z145</f>
        <v>6.716871243745981E-4</v>
      </c>
      <c r="AR145" s="24">
        <f t="shared" ref="AR145" si="328">+AD145-AM145</f>
        <v>-9.2092813852004962E-3</v>
      </c>
      <c r="AS145" s="35">
        <f t="shared" ref="AS145" si="329">+D145</f>
        <v>46143</v>
      </c>
      <c r="AT145" s="19">
        <f t="shared" ref="AT145" si="330">+E145</f>
        <v>11808.6435546875</v>
      </c>
      <c r="AU145" s="19">
        <f t="shared" ref="AU145" si="331">+N145</f>
        <v>11852.91796875</v>
      </c>
      <c r="AV145" s="52">
        <f t="shared" si="29"/>
        <v>-0.44274414062500966</v>
      </c>
      <c r="AW145" s="52">
        <f t="shared" si="24"/>
        <v>-0.62527210002035716</v>
      </c>
    </row>
    <row r="146" spans="4:49" x14ac:dyDescent="0.25">
      <c r="D146" s="35"/>
    </row>
    <row r="147" spans="4:49" x14ac:dyDescent="0.25">
      <c r="D147" s="35"/>
    </row>
    <row r="148" spans="4:49" x14ac:dyDescent="0.25">
      <c r="D148" s="35"/>
    </row>
    <row r="149" spans="4:49" x14ac:dyDescent="0.25">
      <c r="D149" s="35"/>
    </row>
    <row r="150" spans="4:49" x14ac:dyDescent="0.25">
      <c r="D150" s="35"/>
    </row>
    <row r="151" spans="4:49" x14ac:dyDescent="0.25">
      <c r="D151" s="35"/>
    </row>
    <row r="152" spans="4:49" x14ac:dyDescent="0.25">
      <c r="D152" s="35"/>
    </row>
    <row r="153" spans="4:49" x14ac:dyDescent="0.25">
      <c r="D153" s="35"/>
    </row>
    <row r="154" spans="4:49" x14ac:dyDescent="0.25">
      <c r="D154" s="35"/>
    </row>
    <row r="155" spans="4:49" x14ac:dyDescent="0.25">
      <c r="D155" s="35"/>
    </row>
    <row r="156" spans="4:49" x14ac:dyDescent="0.25">
      <c r="D156" s="35"/>
    </row>
    <row r="157" spans="4:49" x14ac:dyDescent="0.25">
      <c r="D157" s="35"/>
    </row>
    <row r="158" spans="4:49" x14ac:dyDescent="0.25">
      <c r="D158" s="35"/>
    </row>
    <row r="159" spans="4:49" x14ac:dyDescent="0.25">
      <c r="D159" s="35"/>
    </row>
    <row r="160" spans="4:49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B16:D16"/>
    <mergeCell ref="E29:N29"/>
    <mergeCell ref="E1:P1"/>
    <mergeCell ref="Q29:Z29"/>
    <mergeCell ref="AD29:AM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7B35-A4A7-45D8-9F4E-C8330EF0A7F2}">
  <sheetPr codeName="Hoja12"/>
  <dimension ref="A1:AW258"/>
  <sheetViews>
    <sheetView zoomScale="80" zoomScaleNormal="80" workbookViewId="0">
      <pane xSplit="4" ySplit="31" topLeftCell="O127" activePane="bottomRight" state="frozen"/>
      <selection pane="topRight" activeCell="E1" sqref="E1"/>
      <selection pane="bottomLeft" activeCell="A32" sqref="A32"/>
      <selection pane="bottomRight" activeCell="A145" sqref="A145:XFD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16" s="88" customFormat="1" x14ac:dyDescent="0.25">
      <c r="E1" s="234" t="s">
        <v>92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2:16" s="25" customFormat="1" hidden="1" x14ac:dyDescent="0.25">
      <c r="B2" s="90" t="s">
        <v>51</v>
      </c>
      <c r="C2" s="90" t="s">
        <v>52</v>
      </c>
      <c r="D2" s="90" t="s">
        <v>53</v>
      </c>
      <c r="E2" s="90" t="s">
        <v>54</v>
      </c>
      <c r="F2" s="90" t="s">
        <v>55</v>
      </c>
      <c r="G2" s="90" t="s">
        <v>56</v>
      </c>
      <c r="H2" s="90" t="s">
        <v>57</v>
      </c>
      <c r="I2" s="90" t="s">
        <v>58</v>
      </c>
      <c r="J2" s="90" t="s">
        <v>59</v>
      </c>
      <c r="K2" s="90" t="s">
        <v>60</v>
      </c>
      <c r="L2" s="90" t="s">
        <v>61</v>
      </c>
      <c r="M2" s="90" t="s">
        <v>62</v>
      </c>
      <c r="N2" s="90" t="s">
        <v>63</v>
      </c>
      <c r="O2" s="90" t="s">
        <v>64</v>
      </c>
      <c r="P2" s="90" t="s">
        <v>65</v>
      </c>
    </row>
    <row r="3" spans="2:16" s="25" customFormat="1" hidden="1" x14ac:dyDescent="0.25">
      <c r="B3" s="90" t="str">
        <f>+B18</f>
        <v>Noreste</v>
      </c>
      <c r="C3" s="25">
        <v>1</v>
      </c>
      <c r="D3" s="91">
        <f>+SUM(E3:P3)</f>
        <v>0.78135062</v>
      </c>
      <c r="E3" s="34">
        <v>0.35326898000000001</v>
      </c>
      <c r="F3" s="34">
        <v>2.4658320000000001E-2</v>
      </c>
      <c r="G3" s="34">
        <v>8.2243499999999997E-2</v>
      </c>
      <c r="H3" s="34">
        <v>6.6567680000000004E-2</v>
      </c>
      <c r="I3" s="34">
        <v>4.4756539999999997E-2</v>
      </c>
      <c r="J3" s="34">
        <v>3.1113640000000001E-2</v>
      </c>
      <c r="K3" s="34">
        <v>5.7451429999999998E-2</v>
      </c>
      <c r="L3" s="34">
        <v>2.1918650000000001E-2</v>
      </c>
      <c r="M3" s="34">
        <v>4.1686630000000002E-2</v>
      </c>
      <c r="N3" s="34">
        <v>4.0579600000000002E-3</v>
      </c>
      <c r="O3" s="34">
        <v>3.329095E-2</v>
      </c>
      <c r="P3" s="34">
        <v>2.0336340000000001E-2</v>
      </c>
    </row>
    <row r="4" spans="2:16" s="25" customFormat="1" hidden="1" x14ac:dyDescent="0.25">
      <c r="B4" s="90" t="str">
        <f t="shared" ref="B4:B12" si="0">+B19</f>
        <v>Noreste</v>
      </c>
      <c r="C4" s="25">
        <v>2</v>
      </c>
      <c r="D4" s="91">
        <f t="shared" ref="D4:D12" si="1">+SUM(E4:P4)</f>
        <v>0.66536722000000004</v>
      </c>
      <c r="E4" s="34">
        <v>0.27538468999999999</v>
      </c>
      <c r="F4" s="34">
        <v>2.4725850000000001E-2</v>
      </c>
      <c r="G4" s="34">
        <v>7.0640389999999997E-2</v>
      </c>
      <c r="H4" s="34">
        <v>5.7456689999999998E-2</v>
      </c>
      <c r="I4" s="34">
        <v>3.6779390000000002E-2</v>
      </c>
      <c r="J4" s="34">
        <v>2.858925E-2</v>
      </c>
      <c r="K4" s="34">
        <v>4.8971760000000003E-2</v>
      </c>
      <c r="L4" s="34">
        <v>1.9924850000000001E-2</v>
      </c>
      <c r="M4" s="34">
        <v>4.1603319999999999E-2</v>
      </c>
      <c r="N4" s="34">
        <v>8.1824399999999992E-3</v>
      </c>
      <c r="O4" s="34">
        <v>3.3380849999999997E-2</v>
      </c>
      <c r="P4" s="34">
        <v>1.9727740000000001E-2</v>
      </c>
    </row>
    <row r="5" spans="2:16" s="25" customFormat="1" hidden="1" x14ac:dyDescent="0.25">
      <c r="B5" s="90" t="str">
        <f t="shared" si="0"/>
        <v>Noreste</v>
      </c>
      <c r="C5" s="25">
        <v>3</v>
      </c>
      <c r="D5" s="91">
        <f t="shared" si="1"/>
        <v>0.56377978000000006</v>
      </c>
      <c r="E5" s="34">
        <v>0.20695284</v>
      </c>
      <c r="F5" s="34">
        <v>1.301366E-2</v>
      </c>
      <c r="G5" s="34">
        <v>5.2902949999999997E-2</v>
      </c>
      <c r="H5" s="34">
        <v>4.8245820000000002E-2</v>
      </c>
      <c r="I5" s="34">
        <v>3.7477400000000001E-2</v>
      </c>
      <c r="J5" s="34">
        <v>2.3213000000000001E-2</v>
      </c>
      <c r="K5" s="34">
        <v>7.918414E-2</v>
      </c>
      <c r="L5" s="34">
        <v>1.8329789999999999E-2</v>
      </c>
      <c r="M5" s="34">
        <v>2.956338E-2</v>
      </c>
      <c r="N5" s="34">
        <v>5.7210999999999998E-3</v>
      </c>
      <c r="O5" s="34">
        <v>3.423673E-2</v>
      </c>
      <c r="P5" s="34">
        <v>1.4938969999999999E-2</v>
      </c>
    </row>
    <row r="6" spans="2:16" s="25" customFormat="1" hidden="1" x14ac:dyDescent="0.25">
      <c r="B6" s="90" t="str">
        <f t="shared" si="0"/>
        <v>Noreste</v>
      </c>
      <c r="C6" s="25">
        <v>4</v>
      </c>
      <c r="D6" s="91">
        <f t="shared" si="1"/>
        <v>0.51401602000000002</v>
      </c>
      <c r="E6" s="34">
        <v>0.18356574000000001</v>
      </c>
      <c r="F6" s="34">
        <v>2.1768309999999999E-2</v>
      </c>
      <c r="G6" s="34">
        <v>5.1760199999999999E-2</v>
      </c>
      <c r="H6" s="34">
        <v>4.7134309999999999E-2</v>
      </c>
      <c r="I6" s="34">
        <v>4.1117630000000002E-2</v>
      </c>
      <c r="J6" s="34">
        <v>2.8470470000000001E-2</v>
      </c>
      <c r="K6" s="34">
        <v>4.3430459999999997E-2</v>
      </c>
      <c r="L6" s="34">
        <v>1.4767519999999999E-2</v>
      </c>
      <c r="M6" s="34">
        <v>3.0072850000000002E-2</v>
      </c>
      <c r="N6" s="34">
        <v>6.3751499999999996E-3</v>
      </c>
      <c r="O6" s="34">
        <v>3.2748760000000002E-2</v>
      </c>
      <c r="P6" s="34">
        <v>1.2804619999999999E-2</v>
      </c>
    </row>
    <row r="7" spans="2:16" s="25" customFormat="1" hidden="1" x14ac:dyDescent="0.25">
      <c r="B7" s="90" t="str">
        <f t="shared" si="0"/>
        <v>Noreste</v>
      </c>
      <c r="C7" s="25">
        <v>5</v>
      </c>
      <c r="D7" s="91">
        <f t="shared" si="1"/>
        <v>0.39122493999999997</v>
      </c>
      <c r="E7" s="34">
        <v>0.13147917000000001</v>
      </c>
      <c r="F7" s="34">
        <v>1.074288E-2</v>
      </c>
      <c r="G7" s="34">
        <v>3.0572439999999999E-2</v>
      </c>
      <c r="H7" s="34">
        <v>3.3377839999999999E-2</v>
      </c>
      <c r="I7" s="34">
        <v>2.8088780000000001E-2</v>
      </c>
      <c r="J7" s="34">
        <v>1.6831240000000001E-2</v>
      </c>
      <c r="K7" s="34">
        <v>5.9162850000000003E-2</v>
      </c>
      <c r="L7" s="34">
        <v>1.235874E-2</v>
      </c>
      <c r="M7" s="34">
        <v>2.7092020000000001E-2</v>
      </c>
      <c r="N7" s="34">
        <v>5.7453900000000004E-3</v>
      </c>
      <c r="O7" s="34">
        <v>2.5589170000000001E-2</v>
      </c>
      <c r="P7" s="34">
        <v>1.018442E-2</v>
      </c>
    </row>
    <row r="8" spans="2:16" s="25" customFormat="1" hidden="1" x14ac:dyDescent="0.25">
      <c r="B8" s="90" t="str">
        <f t="shared" si="0"/>
        <v>Noreste</v>
      </c>
      <c r="C8" s="25">
        <v>6</v>
      </c>
      <c r="D8" s="91">
        <f t="shared" si="1"/>
        <v>0.34145089000000001</v>
      </c>
      <c r="E8" s="34">
        <v>0.11865294</v>
      </c>
      <c r="F8" s="34">
        <v>1.427204E-2</v>
      </c>
      <c r="G8" s="34">
        <v>4.2833000000000003E-2</v>
      </c>
      <c r="H8" s="34">
        <v>3.0303009999999998E-2</v>
      </c>
      <c r="I8" s="34">
        <v>1.8146780000000001E-2</v>
      </c>
      <c r="J8" s="34">
        <v>1.6899299999999999E-2</v>
      </c>
      <c r="K8" s="34">
        <v>3.3953610000000002E-2</v>
      </c>
      <c r="L8" s="34">
        <v>1.269934E-2</v>
      </c>
      <c r="M8" s="34">
        <v>2.144165E-2</v>
      </c>
      <c r="N8" s="34">
        <v>2.4003000000000002E-3</v>
      </c>
      <c r="O8" s="34">
        <v>2.042215E-2</v>
      </c>
      <c r="P8" s="34">
        <v>9.4267699999999992E-3</v>
      </c>
    </row>
    <row r="9" spans="2:16" s="25" customFormat="1" hidden="1" x14ac:dyDescent="0.25">
      <c r="B9" s="90" t="str">
        <f t="shared" si="0"/>
        <v>Noreste</v>
      </c>
      <c r="C9" s="25">
        <v>7</v>
      </c>
      <c r="D9" s="91">
        <f t="shared" si="1"/>
        <v>0.3663173400000001</v>
      </c>
      <c r="E9" s="34">
        <v>0.10920256</v>
      </c>
      <c r="F9" s="34">
        <v>1.049803E-2</v>
      </c>
      <c r="G9" s="34">
        <v>3.103651E-2</v>
      </c>
      <c r="H9" s="34">
        <v>3.296603E-2</v>
      </c>
      <c r="I9" s="34">
        <v>2.65875E-2</v>
      </c>
      <c r="J9" s="34">
        <v>2.2347100000000002E-2</v>
      </c>
      <c r="K9" s="34">
        <v>5.5671449999999997E-2</v>
      </c>
      <c r="L9" s="34">
        <v>1.3439680000000001E-2</v>
      </c>
      <c r="M9" s="34">
        <v>2.5683640000000001E-2</v>
      </c>
      <c r="N9" s="34">
        <v>4.08837E-3</v>
      </c>
      <c r="O9" s="34">
        <v>2.309779E-2</v>
      </c>
      <c r="P9" s="34">
        <v>1.1698679999999999E-2</v>
      </c>
    </row>
    <row r="10" spans="2:16" s="25" customFormat="1" hidden="1" x14ac:dyDescent="0.25">
      <c r="B10" s="90" t="str">
        <f t="shared" si="0"/>
        <v>Noreste</v>
      </c>
      <c r="C10" s="25">
        <v>8</v>
      </c>
      <c r="D10" s="91">
        <f t="shared" si="1"/>
        <v>0.35352705000000006</v>
      </c>
      <c r="E10" s="34">
        <v>9.66114E-2</v>
      </c>
      <c r="F10" s="34">
        <v>1.6313970000000001E-2</v>
      </c>
      <c r="G10" s="34">
        <v>3.9896580000000001E-2</v>
      </c>
      <c r="H10" s="34">
        <v>3.3516039999999997E-2</v>
      </c>
      <c r="I10" s="34">
        <v>2.586107E-2</v>
      </c>
      <c r="J10" s="34">
        <v>1.9605319999999999E-2</v>
      </c>
      <c r="K10" s="34">
        <v>4.4937159999999997E-2</v>
      </c>
      <c r="L10" s="34">
        <v>1.302877E-2</v>
      </c>
      <c r="M10" s="34">
        <v>2.307737E-2</v>
      </c>
      <c r="N10" s="34">
        <v>5.9567300000000004E-3</v>
      </c>
      <c r="O10" s="34">
        <v>2.3186600000000002E-2</v>
      </c>
      <c r="P10" s="34">
        <v>1.1536039999999999E-2</v>
      </c>
    </row>
    <row r="11" spans="2:16" s="25" customFormat="1" hidden="1" x14ac:dyDescent="0.25">
      <c r="B11" s="90" t="str">
        <f t="shared" si="0"/>
        <v>Noreste</v>
      </c>
      <c r="C11" s="25">
        <v>9</v>
      </c>
      <c r="D11" s="91">
        <f t="shared" si="1"/>
        <v>0.24009952999999995</v>
      </c>
      <c r="E11" s="34">
        <v>6.0805699999999997E-2</v>
      </c>
      <c r="F11" s="34">
        <v>1.1236299999999999E-2</v>
      </c>
      <c r="G11" s="34">
        <v>2.1271600000000002E-2</v>
      </c>
      <c r="H11" s="34">
        <v>2.7078580000000001E-2</v>
      </c>
      <c r="I11" s="34">
        <v>1.8714680000000001E-2</v>
      </c>
      <c r="J11" s="34">
        <v>1.162448E-2</v>
      </c>
      <c r="K11" s="34">
        <v>3.2705560000000002E-2</v>
      </c>
      <c r="L11" s="34">
        <v>9.0901000000000003E-3</v>
      </c>
      <c r="M11" s="34">
        <v>1.548534E-2</v>
      </c>
      <c r="N11" s="34">
        <v>5.6602099999999997E-3</v>
      </c>
      <c r="O11" s="34">
        <v>1.8887729999999998E-2</v>
      </c>
      <c r="P11" s="34">
        <v>7.5392499999999999E-3</v>
      </c>
    </row>
    <row r="12" spans="2:16" s="25" customFormat="1" hidden="1" x14ac:dyDescent="0.25">
      <c r="B12" s="90" t="str">
        <f t="shared" si="0"/>
        <v>Noreste</v>
      </c>
      <c r="C12" s="25">
        <v>10</v>
      </c>
      <c r="D12" s="91">
        <f t="shared" si="1"/>
        <v>0.19584918999999998</v>
      </c>
      <c r="E12" s="34">
        <v>4.0811640000000003E-2</v>
      </c>
      <c r="F12" s="34">
        <v>4.6929399999999996E-3</v>
      </c>
      <c r="G12" s="34">
        <v>2.833689E-2</v>
      </c>
      <c r="H12" s="34">
        <v>1.5693149999999999E-2</v>
      </c>
      <c r="I12" s="34">
        <v>1.7668139999999999E-2</v>
      </c>
      <c r="J12" s="34">
        <v>8.8894899999999999E-3</v>
      </c>
      <c r="K12" s="34">
        <v>3.4014719999999998E-2</v>
      </c>
      <c r="L12" s="34">
        <v>5.2797800000000004E-3</v>
      </c>
      <c r="M12" s="34">
        <v>1.3049659999999999E-2</v>
      </c>
      <c r="N12" s="34">
        <v>8.4314999999999998E-4</v>
      </c>
      <c r="O12" s="34">
        <v>2.049262E-2</v>
      </c>
      <c r="P12" s="34">
        <v>6.0770099999999999E-3</v>
      </c>
    </row>
    <row r="13" spans="2:16" s="25" customFormat="1" hidden="1" x14ac:dyDescent="0.25">
      <c r="D13" s="93">
        <f>+SUM(D3:D12)/100</f>
        <v>4.4129825800000001E-2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2:16" s="25" customFormat="1" hidden="1" x14ac:dyDescent="0.25">
      <c r="B14" s="25" t="s">
        <v>93</v>
      </c>
      <c r="D14" s="92">
        <f>+SUM(D18:D27)</f>
        <v>4.3738694000000002</v>
      </c>
      <c r="E14" s="92">
        <f>+SUM(E18:E27)</f>
        <v>1.3254398000000001</v>
      </c>
      <c r="F14" s="92">
        <f t="shared" ref="F14:P14" si="2">+SUM(F18:F27)</f>
        <v>8.507640000000001E-2</v>
      </c>
      <c r="G14" s="92">
        <f t="shared" si="2"/>
        <v>0.3113437</v>
      </c>
      <c r="H14" s="92">
        <f t="shared" si="2"/>
        <v>0.60161430000000005</v>
      </c>
      <c r="I14" s="92">
        <f t="shared" si="2"/>
        <v>0.25414710000000001</v>
      </c>
      <c r="J14" s="92">
        <f t="shared" si="2"/>
        <v>0.1677834</v>
      </c>
      <c r="K14" s="92">
        <f t="shared" si="2"/>
        <v>0.63517319999999999</v>
      </c>
      <c r="L14" s="92">
        <f t="shared" si="2"/>
        <v>0.25670320000000002</v>
      </c>
      <c r="M14" s="92">
        <f t="shared" si="2"/>
        <v>0.31910130000000003</v>
      </c>
      <c r="N14" s="92">
        <f t="shared" si="2"/>
        <v>6.5871899999999997E-2</v>
      </c>
      <c r="O14" s="92">
        <f t="shared" si="2"/>
        <v>0.19557150000000004</v>
      </c>
      <c r="P14" s="92">
        <f t="shared" si="2"/>
        <v>0.1560434</v>
      </c>
    </row>
    <row r="15" spans="2:16" s="25" customFormat="1" hidden="1" x14ac:dyDescent="0.25">
      <c r="E15" s="92">
        <f>+E14/$D$14*100</f>
        <v>30.303597999519599</v>
      </c>
      <c r="F15" s="92">
        <f t="shared" ref="F15:P15" si="3">+F14/$D$14*100</f>
        <v>1.9451060884442504</v>
      </c>
      <c r="G15" s="92">
        <f t="shared" si="3"/>
        <v>7.1182669514549284</v>
      </c>
      <c r="H15" s="92">
        <f t="shared" si="3"/>
        <v>13.754738538832459</v>
      </c>
      <c r="I15" s="92">
        <f t="shared" si="3"/>
        <v>5.8105781576377202</v>
      </c>
      <c r="J15" s="92">
        <f t="shared" si="3"/>
        <v>3.8360404633938083</v>
      </c>
      <c r="K15" s="92">
        <f t="shared" si="3"/>
        <v>14.521997387484866</v>
      </c>
      <c r="L15" s="92">
        <f t="shared" si="3"/>
        <v>5.8690184027899877</v>
      </c>
      <c r="M15" s="92">
        <f t="shared" si="3"/>
        <v>7.2956293573831905</v>
      </c>
      <c r="N15" s="92">
        <f t="shared" si="3"/>
        <v>1.5060326218245106</v>
      </c>
      <c r="O15" s="92">
        <f t="shared" si="3"/>
        <v>4.4713612162265299</v>
      </c>
      <c r="P15" s="92">
        <f t="shared" si="3"/>
        <v>3.5676282423979098</v>
      </c>
    </row>
    <row r="16" spans="2:16" s="25" customFormat="1" hidden="1" x14ac:dyDescent="0.25">
      <c r="B16" s="236" t="s">
        <v>68</v>
      </c>
      <c r="C16" s="236"/>
      <c r="D16" s="236"/>
      <c r="E16" s="90">
        <f>+NEA!C$3*100</f>
        <v>35.31</v>
      </c>
      <c r="F16" s="90">
        <f>+NEA!D$3*100</f>
        <v>3.64</v>
      </c>
      <c r="G16" s="90">
        <f>+NEA!E$3*100</f>
        <v>11.600000000000001</v>
      </c>
      <c r="H16" s="90">
        <f>+NEA!F$3*100</f>
        <v>8.1100000000000012</v>
      </c>
      <c r="I16" s="90">
        <f>+NEA!G$3*100</f>
        <v>7.7800000000000011</v>
      </c>
      <c r="J16" s="90">
        <f>+NEA!H$3*100</f>
        <v>5.26</v>
      </c>
      <c r="K16" s="90">
        <f>+NEA!I$3*100</f>
        <v>9.629999999999999</v>
      </c>
      <c r="L16" s="90">
        <f>+NEA!J$3*100</f>
        <v>2.82</v>
      </c>
      <c r="M16" s="90">
        <f>+NEA!K$3*100</f>
        <v>6.24</v>
      </c>
      <c r="N16" s="90">
        <f>+NEA!L$3*100</f>
        <v>1.3599999999999997</v>
      </c>
      <c r="O16" s="90">
        <f>+NEA!M$3*100</f>
        <v>4.9499999999999993</v>
      </c>
      <c r="P16" s="90">
        <f>+NEA!N$3*100</f>
        <v>3.3000000000000003</v>
      </c>
    </row>
    <row r="17" spans="1:49" s="25" customFormat="1" hidden="1" x14ac:dyDescent="0.25"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49" s="25" customFormat="1" hidden="1" x14ac:dyDescent="0.25">
      <c r="B18" s="90" t="s">
        <v>94</v>
      </c>
      <c r="C18" s="25">
        <v>1</v>
      </c>
      <c r="D18" s="92">
        <v>0.75276829999999995</v>
      </c>
      <c r="E18" s="92">
        <v>0.2969659</v>
      </c>
      <c r="F18" s="92">
        <v>1.38087E-2</v>
      </c>
      <c r="G18" s="92">
        <v>5.6713899999999998E-2</v>
      </c>
      <c r="H18" s="92">
        <v>0.1020752</v>
      </c>
      <c r="I18" s="92">
        <v>3.85326E-2</v>
      </c>
      <c r="J18" s="92">
        <v>2.5148199999999999E-2</v>
      </c>
      <c r="K18" s="92">
        <v>7.4551300000000001E-2</v>
      </c>
      <c r="L18" s="92">
        <v>3.9951E-2</v>
      </c>
      <c r="M18" s="92">
        <v>4.9495699999999997E-2</v>
      </c>
      <c r="N18" s="92">
        <v>5.4517999999999997E-3</v>
      </c>
      <c r="O18" s="92">
        <v>2.4538000000000001E-2</v>
      </c>
      <c r="P18" s="92">
        <v>2.5536E-2</v>
      </c>
    </row>
    <row r="19" spans="1:49" s="25" customFormat="1" hidden="1" x14ac:dyDescent="0.25">
      <c r="B19" s="90" t="s">
        <v>94</v>
      </c>
      <c r="C19" s="25">
        <v>2</v>
      </c>
      <c r="D19" s="92">
        <v>0.64656100000000005</v>
      </c>
      <c r="E19" s="92">
        <v>0.23149459999999999</v>
      </c>
      <c r="F19" s="92">
        <v>1.3846499999999999E-2</v>
      </c>
      <c r="G19" s="92">
        <v>4.8712600000000002E-2</v>
      </c>
      <c r="H19" s="92">
        <v>8.8104299999999997E-2</v>
      </c>
      <c r="I19" s="92">
        <v>3.16648E-2</v>
      </c>
      <c r="J19" s="92">
        <v>2.3107900000000001E-2</v>
      </c>
      <c r="K19" s="92">
        <v>6.3547699999999999E-2</v>
      </c>
      <c r="L19" s="92">
        <v>3.6316899999999999E-2</v>
      </c>
      <c r="M19" s="92">
        <v>4.9396799999999998E-2</v>
      </c>
      <c r="N19" s="92">
        <v>1.09929E-2</v>
      </c>
      <c r="O19" s="92">
        <v>2.4604299999999999E-2</v>
      </c>
      <c r="P19" s="92">
        <v>2.47718E-2</v>
      </c>
    </row>
    <row r="20" spans="1:49" s="25" customFormat="1" hidden="1" x14ac:dyDescent="0.25">
      <c r="B20" s="90" t="s">
        <v>94</v>
      </c>
      <c r="C20" s="25">
        <v>3</v>
      </c>
      <c r="D20" s="92">
        <v>0.56569000000000003</v>
      </c>
      <c r="E20" s="92">
        <v>0.17396929999999999</v>
      </c>
      <c r="F20" s="92">
        <v>7.2876E-3</v>
      </c>
      <c r="G20" s="92">
        <v>3.6481100000000002E-2</v>
      </c>
      <c r="H20" s="92">
        <v>7.3980299999999999E-2</v>
      </c>
      <c r="I20" s="92">
        <v>3.2265700000000001E-2</v>
      </c>
      <c r="J20" s="92">
        <v>1.8762399999999999E-2</v>
      </c>
      <c r="K20" s="92">
        <v>0.1027526</v>
      </c>
      <c r="L20" s="92">
        <v>3.3409599999999998E-2</v>
      </c>
      <c r="M20" s="92">
        <v>3.5101399999999998E-2</v>
      </c>
      <c r="N20" s="92">
        <v>7.6861999999999998E-3</v>
      </c>
      <c r="O20" s="92">
        <v>2.5235199999999999E-2</v>
      </c>
      <c r="P20" s="92">
        <v>1.87586E-2</v>
      </c>
    </row>
    <row r="21" spans="1:49" s="25" customFormat="1" hidden="1" x14ac:dyDescent="0.25">
      <c r="B21" s="90" t="s">
        <v>94</v>
      </c>
      <c r="C21" s="25">
        <v>4</v>
      </c>
      <c r="D21" s="92">
        <v>0.50064240000000004</v>
      </c>
      <c r="E21" s="92">
        <v>0.15430949999999999</v>
      </c>
      <c r="F21" s="92">
        <v>1.2190299999999999E-2</v>
      </c>
      <c r="G21" s="92">
        <v>3.5693099999999998E-2</v>
      </c>
      <c r="H21" s="92">
        <v>7.2275900000000004E-2</v>
      </c>
      <c r="I21" s="92">
        <v>3.5399699999999999E-2</v>
      </c>
      <c r="J21" s="92">
        <v>2.3011799999999999E-2</v>
      </c>
      <c r="K21" s="92">
        <v>5.63571E-2</v>
      </c>
      <c r="L21" s="92">
        <v>2.6916699999999998E-2</v>
      </c>
      <c r="M21" s="92">
        <v>3.5706300000000003E-2</v>
      </c>
      <c r="N21" s="92">
        <v>8.5649000000000003E-3</v>
      </c>
      <c r="O21" s="92">
        <v>2.4138400000000001E-2</v>
      </c>
      <c r="P21" s="92">
        <v>1.6078499999999999E-2</v>
      </c>
    </row>
    <row r="22" spans="1:49" s="25" customFormat="1" hidden="1" x14ac:dyDescent="0.25">
      <c r="B22" s="90" t="s">
        <v>94</v>
      </c>
      <c r="C22" s="25">
        <v>5</v>
      </c>
      <c r="D22" s="92">
        <v>0.39742509999999998</v>
      </c>
      <c r="E22" s="92">
        <v>0.11052439999999999</v>
      </c>
      <c r="F22" s="92">
        <v>6.0159999999999996E-3</v>
      </c>
      <c r="G22" s="92">
        <v>2.1082300000000002E-2</v>
      </c>
      <c r="H22" s="92">
        <v>5.1181699999999997E-2</v>
      </c>
      <c r="I22" s="92">
        <v>2.4182700000000001E-2</v>
      </c>
      <c r="J22" s="92">
        <v>1.36042E-2</v>
      </c>
      <c r="K22" s="92">
        <v>7.6772099999999996E-2</v>
      </c>
      <c r="L22" s="92">
        <v>2.25262E-2</v>
      </c>
      <c r="M22" s="92">
        <v>3.2167099999999997E-2</v>
      </c>
      <c r="N22" s="92">
        <v>7.7187999999999996E-3</v>
      </c>
      <c r="O22" s="92">
        <v>1.8861200000000002E-2</v>
      </c>
      <c r="P22" s="92">
        <v>1.27884E-2</v>
      </c>
    </row>
    <row r="23" spans="1:49" s="25" customFormat="1" hidden="1" x14ac:dyDescent="0.25">
      <c r="B23" s="90" t="s">
        <v>94</v>
      </c>
      <c r="C23" s="25">
        <v>6</v>
      </c>
      <c r="D23" s="92">
        <v>0.3358003</v>
      </c>
      <c r="E23" s="92">
        <v>9.9742399999999995E-2</v>
      </c>
      <c r="F23" s="92">
        <v>7.9923000000000008E-3</v>
      </c>
      <c r="G23" s="92">
        <v>2.9537000000000001E-2</v>
      </c>
      <c r="H23" s="92">
        <v>4.6466800000000003E-2</v>
      </c>
      <c r="I23" s="92">
        <v>1.56232E-2</v>
      </c>
      <c r="J23" s="92">
        <v>1.36592E-2</v>
      </c>
      <c r="K23" s="92">
        <v>4.4059599999999997E-2</v>
      </c>
      <c r="L23" s="92">
        <v>2.3147000000000001E-2</v>
      </c>
      <c r="M23" s="92">
        <v>2.54583E-2</v>
      </c>
      <c r="N23" s="92">
        <v>3.2247999999999999E-3</v>
      </c>
      <c r="O23" s="92">
        <v>1.50527E-2</v>
      </c>
      <c r="P23" s="92">
        <v>1.1837E-2</v>
      </c>
    </row>
    <row r="24" spans="1:49" s="25" customFormat="1" hidden="1" x14ac:dyDescent="0.25">
      <c r="B24" s="90" t="s">
        <v>94</v>
      </c>
      <c r="C24" s="25">
        <v>7</v>
      </c>
      <c r="D24" s="92">
        <v>0.37502249999999998</v>
      </c>
      <c r="E24" s="92">
        <v>9.1798099999999994E-2</v>
      </c>
      <c r="F24" s="92">
        <v>5.8789000000000003E-3</v>
      </c>
      <c r="G24" s="92">
        <v>2.1402299999999999E-2</v>
      </c>
      <c r="H24" s="92">
        <v>5.0550200000000003E-2</v>
      </c>
      <c r="I24" s="92">
        <v>2.2890199999999999E-2</v>
      </c>
      <c r="J24" s="92">
        <v>1.8062499999999999E-2</v>
      </c>
      <c r="K24" s="92">
        <v>7.22415E-2</v>
      </c>
      <c r="L24" s="92">
        <v>2.4496400000000002E-2</v>
      </c>
      <c r="M24" s="92">
        <v>3.0494899999999998E-2</v>
      </c>
      <c r="N24" s="92">
        <v>5.4926000000000003E-3</v>
      </c>
      <c r="O24" s="92">
        <v>1.7024899999999999E-2</v>
      </c>
      <c r="P24" s="92">
        <v>1.4689799999999999E-2</v>
      </c>
    </row>
    <row r="25" spans="1:49" s="25" customFormat="1" hidden="1" x14ac:dyDescent="0.25">
      <c r="B25" s="90" t="s">
        <v>94</v>
      </c>
      <c r="C25" s="25">
        <v>8</v>
      </c>
      <c r="D25" s="92">
        <v>0.35640529999999998</v>
      </c>
      <c r="E25" s="92">
        <v>8.12137E-2</v>
      </c>
      <c r="F25" s="92">
        <v>9.1357999999999995E-3</v>
      </c>
      <c r="G25" s="92">
        <v>2.7512100000000001E-2</v>
      </c>
      <c r="H25" s="92">
        <v>5.1393599999999998E-2</v>
      </c>
      <c r="I25" s="92">
        <v>2.2264800000000001E-2</v>
      </c>
      <c r="J25" s="92">
        <v>1.58464E-2</v>
      </c>
      <c r="K25" s="92">
        <v>5.8312299999999997E-2</v>
      </c>
      <c r="L25" s="92">
        <v>2.3747500000000001E-2</v>
      </c>
      <c r="M25" s="92">
        <v>2.7400399999999998E-2</v>
      </c>
      <c r="N25" s="92">
        <v>8.0026999999999997E-3</v>
      </c>
      <c r="O25" s="92">
        <v>1.7090399999999999E-2</v>
      </c>
      <c r="P25" s="92">
        <v>1.44856E-2</v>
      </c>
    </row>
    <row r="26" spans="1:49" s="25" customFormat="1" hidden="1" x14ac:dyDescent="0.25">
      <c r="B26" s="90" t="s">
        <v>94</v>
      </c>
      <c r="C26" s="25">
        <v>9</v>
      </c>
      <c r="D26" s="92">
        <v>0.24749360000000001</v>
      </c>
      <c r="E26" s="92">
        <v>5.1114699999999999E-2</v>
      </c>
      <c r="F26" s="92">
        <v>6.2922999999999998E-3</v>
      </c>
      <c r="G26" s="92">
        <v>1.46686E-2</v>
      </c>
      <c r="H26" s="92">
        <v>4.1522400000000001E-2</v>
      </c>
      <c r="I26" s="92">
        <v>1.61122E-2</v>
      </c>
      <c r="J26" s="92">
        <v>9.3956999999999999E-3</v>
      </c>
      <c r="K26" s="92">
        <v>4.2440100000000001E-2</v>
      </c>
      <c r="L26" s="92">
        <v>1.65685E-2</v>
      </c>
      <c r="M26" s="92">
        <v>1.8386199999999998E-2</v>
      </c>
      <c r="N26" s="92">
        <v>7.6043999999999999E-3</v>
      </c>
      <c r="O26" s="92">
        <v>1.39217E-2</v>
      </c>
      <c r="P26" s="92">
        <v>9.4669000000000003E-3</v>
      </c>
    </row>
    <row r="27" spans="1:49" s="25" customFormat="1" hidden="1" x14ac:dyDescent="0.25">
      <c r="B27" s="90" t="s">
        <v>94</v>
      </c>
      <c r="C27" s="25">
        <v>10</v>
      </c>
      <c r="D27" s="92">
        <v>0.19606090000000001</v>
      </c>
      <c r="E27" s="92">
        <v>3.4307200000000003E-2</v>
      </c>
      <c r="F27" s="92">
        <v>2.6280000000000001E-3</v>
      </c>
      <c r="G27" s="92">
        <v>1.9540700000000001E-2</v>
      </c>
      <c r="H27" s="92">
        <v>2.4063899999999999E-2</v>
      </c>
      <c r="I27" s="92">
        <v>1.5211199999999999E-2</v>
      </c>
      <c r="J27" s="92">
        <v>7.1850999999999998E-3</v>
      </c>
      <c r="K27" s="92">
        <v>4.4138900000000002E-2</v>
      </c>
      <c r="L27" s="92">
        <v>9.6234000000000007E-3</v>
      </c>
      <c r="M27" s="92">
        <v>1.54942E-2</v>
      </c>
      <c r="N27" s="92">
        <v>1.1328E-3</v>
      </c>
      <c r="O27" s="92">
        <v>1.51047E-2</v>
      </c>
      <c r="P27" s="92">
        <v>7.6308000000000001E-3</v>
      </c>
    </row>
    <row r="28" spans="1:49" s="97" customFormat="1" ht="15.75" hidden="1" thickBot="1" x14ac:dyDescent="0.3">
      <c r="D28" s="103"/>
    </row>
    <row r="29" spans="1:49" s="88" customFormat="1" x14ac:dyDescent="0.25">
      <c r="A29" s="89" t="s">
        <v>95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0.78135062</v>
      </c>
      <c r="F30" s="106">
        <v>0.66536722000000004</v>
      </c>
      <c r="G30" s="106">
        <v>0.56377978000000006</v>
      </c>
      <c r="H30" s="106">
        <v>0.51401602000000002</v>
      </c>
      <c r="I30" s="106">
        <v>0.39122493999999997</v>
      </c>
      <c r="J30" s="106">
        <v>0.34145089000000001</v>
      </c>
      <c r="K30" s="106">
        <v>0.3663173400000001</v>
      </c>
      <c r="L30" s="106">
        <v>0.35352705000000006</v>
      </c>
      <c r="M30" s="106">
        <v>0.24009952999999995</v>
      </c>
      <c r="N30" s="106">
        <v>0.19584918999999998</v>
      </c>
      <c r="AQ30" s="105" t="s">
        <v>73</v>
      </c>
      <c r="AR30" s="105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101" customFormat="1" ht="15.75" thickBot="1" x14ac:dyDescent="0.3">
      <c r="E31" s="102">
        <v>1</v>
      </c>
      <c r="F31" s="102">
        <f>+E31+1</f>
        <v>2</v>
      </c>
      <c r="G31" s="102">
        <f t="shared" ref="G31:N31" si="4">+F31+1</f>
        <v>3</v>
      </c>
      <c r="H31" s="102">
        <f t="shared" si="4"/>
        <v>4</v>
      </c>
      <c r="I31" s="102">
        <f t="shared" si="4"/>
        <v>5</v>
      </c>
      <c r="J31" s="102">
        <f t="shared" si="4"/>
        <v>6</v>
      </c>
      <c r="K31" s="102">
        <f t="shared" si="4"/>
        <v>7</v>
      </c>
      <c r="L31" s="102">
        <f t="shared" si="4"/>
        <v>8</v>
      </c>
      <c r="M31" s="102">
        <f t="shared" si="4"/>
        <v>9</v>
      </c>
      <c r="N31" s="102">
        <f t="shared" si="4"/>
        <v>10</v>
      </c>
      <c r="O31" s="102" t="s">
        <v>79</v>
      </c>
      <c r="Q31" s="102">
        <f t="shared" ref="Q31:Z31" si="5">+E31</f>
        <v>1</v>
      </c>
      <c r="R31" s="102">
        <f t="shared" si="5"/>
        <v>2</v>
      </c>
      <c r="S31" s="102">
        <f t="shared" si="5"/>
        <v>3</v>
      </c>
      <c r="T31" s="102">
        <f t="shared" si="5"/>
        <v>4</v>
      </c>
      <c r="U31" s="102">
        <f t="shared" si="5"/>
        <v>5</v>
      </c>
      <c r="V31" s="102">
        <f t="shared" si="5"/>
        <v>6</v>
      </c>
      <c r="W31" s="102">
        <f t="shared" si="5"/>
        <v>7</v>
      </c>
      <c r="X31" s="102">
        <f t="shared" si="5"/>
        <v>8</v>
      </c>
      <c r="Y31" s="102">
        <f t="shared" si="5"/>
        <v>9</v>
      </c>
      <c r="Z31" s="102">
        <f t="shared" si="5"/>
        <v>10</v>
      </c>
      <c r="AA31" s="102" t="s">
        <v>79</v>
      </c>
      <c r="AB31" s="102" t="s">
        <v>96</v>
      </c>
      <c r="AD31" s="102">
        <f>+Q31</f>
        <v>1</v>
      </c>
      <c r="AE31" s="102">
        <f t="shared" ref="AE31:AO31" si="6">+R31</f>
        <v>2</v>
      </c>
      <c r="AF31" s="102">
        <f t="shared" si="6"/>
        <v>3</v>
      </c>
      <c r="AG31" s="102">
        <f t="shared" si="6"/>
        <v>4</v>
      </c>
      <c r="AH31" s="102">
        <f t="shared" si="6"/>
        <v>5</v>
      </c>
      <c r="AI31" s="102">
        <f t="shared" si="6"/>
        <v>6</v>
      </c>
      <c r="AJ31" s="102">
        <f t="shared" si="6"/>
        <v>7</v>
      </c>
      <c r="AK31" s="102">
        <f t="shared" si="6"/>
        <v>8</v>
      </c>
      <c r="AL31" s="102">
        <f t="shared" si="6"/>
        <v>9</v>
      </c>
      <c r="AM31" s="102">
        <f t="shared" si="6"/>
        <v>10</v>
      </c>
      <c r="AN31" s="102" t="str">
        <f t="shared" si="6"/>
        <v>Total</v>
      </c>
      <c r="AO31" s="102" t="str">
        <f t="shared" si="6"/>
        <v>NEA INDEC</v>
      </c>
      <c r="AQ31" s="101" t="s">
        <v>81</v>
      </c>
      <c r="AR31" s="101" t="s">
        <v>81</v>
      </c>
      <c r="AS31" s="96"/>
      <c r="AT31" s="96"/>
      <c r="AU31" s="96" t="s">
        <v>82</v>
      </c>
      <c r="AV31" s="96"/>
      <c r="AW31" s="96"/>
    </row>
    <row r="32" spans="1:49" x14ac:dyDescent="0.25">
      <c r="D32" s="37">
        <f>+NEA!A5</f>
        <v>42705</v>
      </c>
      <c r="E32" s="225">
        <f>'Salida Stata'!G2</f>
        <v>100</v>
      </c>
      <c r="F32" s="225">
        <f>'Salida Stata'!M2</f>
        <v>100</v>
      </c>
      <c r="G32" s="225">
        <f>'Salida Stata'!S2</f>
        <v>100</v>
      </c>
      <c r="H32" s="225">
        <f>'Salida Stata'!Y2</f>
        <v>100</v>
      </c>
      <c r="I32" s="225">
        <f>'Salida Stata'!AE2</f>
        <v>100</v>
      </c>
      <c r="J32" s="225">
        <f>'Salida Stata'!AK2</f>
        <v>100</v>
      </c>
      <c r="K32" s="225">
        <f>'Salida Stata'!AQ2</f>
        <v>100</v>
      </c>
      <c r="L32" s="225">
        <f>'Salida Stata'!AW2</f>
        <v>100</v>
      </c>
      <c r="M32" s="225">
        <f>'Salida Stata'!BC2</f>
        <v>100</v>
      </c>
      <c r="N32" s="225">
        <f>'Salida Stata'!BI2</f>
        <v>100</v>
      </c>
      <c r="O32" s="19" cm="1">
        <f t="array" ref="O32">+SUMPRODUCT($E$30:$N$30/100,$E32:$N32)/$D$14*100</f>
        <v>100.89424663662798</v>
      </c>
      <c r="AT32" s="19">
        <f>+E32</f>
        <v>100</v>
      </c>
      <c r="AU32" s="19">
        <f>+N32</f>
        <v>100</v>
      </c>
    </row>
    <row r="33" spans="4:49" x14ac:dyDescent="0.25">
      <c r="D33" s="37">
        <f>+NEA!A6</f>
        <v>42736</v>
      </c>
      <c r="E33" s="225">
        <f>'Salida Stata'!G3</f>
        <v>101.68172454833984</v>
      </c>
      <c r="F33" s="225">
        <f>'Salida Stata'!M3</f>
        <v>101.71726226806641</v>
      </c>
      <c r="G33" s="225">
        <f>'Salida Stata'!S3</f>
        <v>101.66059875488281</v>
      </c>
      <c r="H33" s="225">
        <f>'Salida Stata'!Y3</f>
        <v>101.73043823242188</v>
      </c>
      <c r="I33" s="225">
        <f>'Salida Stata'!AE3</f>
        <v>101.70672607421875</v>
      </c>
      <c r="J33" s="225">
        <f>'Salida Stata'!AK3</f>
        <v>101.68672180175781</v>
      </c>
      <c r="K33" s="225">
        <f>'Salida Stata'!AQ3</f>
        <v>101.7115478515625</v>
      </c>
      <c r="L33" s="225">
        <f>'Salida Stata'!AW3</f>
        <v>101.67922210693359</v>
      </c>
      <c r="M33" s="225">
        <f>'Salida Stata'!BC3</f>
        <v>101.71952819824219</v>
      </c>
      <c r="N33" s="225">
        <f>'Salida Stata'!BI3</f>
        <v>101.67378997802734</v>
      </c>
      <c r="O33" s="19" cm="1">
        <f t="array" ref="O33">+SUMPRODUCT($E$30:$N$30/100,$E33:$N33)/$D$14*100</f>
        <v>102.60605961340733</v>
      </c>
      <c r="Q33" s="24">
        <f t="shared" ref="Q33:AA33" si="7">+E33/E32-1</f>
        <v>1.6817245483398358E-2</v>
      </c>
      <c r="R33" s="24">
        <f t="shared" si="7"/>
        <v>1.7172622680664107E-2</v>
      </c>
      <c r="S33" s="24">
        <f t="shared" si="7"/>
        <v>1.6605987548828027E-2</v>
      </c>
      <c r="T33" s="24">
        <f t="shared" si="7"/>
        <v>1.7304382324218714E-2</v>
      </c>
      <c r="U33" s="24">
        <f t="shared" si="7"/>
        <v>1.7067260742187562E-2</v>
      </c>
      <c r="V33" s="24">
        <f t="shared" si="7"/>
        <v>1.6867218017578178E-2</v>
      </c>
      <c r="W33" s="24">
        <f t="shared" si="7"/>
        <v>1.7115478515624893E-2</v>
      </c>
      <c r="X33" s="24">
        <f t="shared" si="7"/>
        <v>1.6792221069335866E-2</v>
      </c>
      <c r="Y33" s="24">
        <f t="shared" si="7"/>
        <v>1.7195281982421928E-2</v>
      </c>
      <c r="Z33" s="24">
        <f t="shared" si="7"/>
        <v>1.6737899780273402E-2</v>
      </c>
      <c r="AA33" s="24">
        <f t="shared" si="7"/>
        <v>1.6966408232814922E-2</v>
      </c>
      <c r="AB33" s="24">
        <f>+NEA!Y6</f>
        <v>1.7000000000000126E-2</v>
      </c>
      <c r="AQ33" s="24">
        <f>+Q33-Z33</f>
        <v>7.9345703124955591E-5</v>
      </c>
      <c r="AT33" s="19">
        <f t="shared" ref="AT33:AT96" si="8">+E33</f>
        <v>101.68172454833984</v>
      </c>
      <c r="AU33" s="19">
        <f t="shared" ref="AU33:AU96" si="9">+N33</f>
        <v>101.67378997802734</v>
      </c>
      <c r="AV33" s="52">
        <f>+($AT33/$AT$32)-($AU33/$AU$32)</f>
        <v>7.9345703124955591E-5</v>
      </c>
      <c r="AW33" s="52"/>
    </row>
    <row r="34" spans="4:49" x14ac:dyDescent="0.25">
      <c r="D34" s="37">
        <f>+NEA!A7</f>
        <v>42767</v>
      </c>
      <c r="E34" s="225">
        <f>'Salida Stata'!G4</f>
        <v>103.43946838378906</v>
      </c>
      <c r="F34" s="225">
        <f>'Salida Stata'!M4</f>
        <v>103.56216430664063</v>
      </c>
      <c r="G34" s="225">
        <f>'Salida Stata'!S4</f>
        <v>103.44939422607422</v>
      </c>
      <c r="H34" s="225">
        <f>'Salida Stata'!Y4</f>
        <v>103.60171508789063</v>
      </c>
      <c r="I34" s="225">
        <f>'Salida Stata'!AE4</f>
        <v>103.5595703125</v>
      </c>
      <c r="J34" s="225">
        <f>'Salida Stata'!AK4</f>
        <v>103.51454162597656</v>
      </c>
      <c r="K34" s="225">
        <f>'Salida Stata'!AQ4</f>
        <v>103.56070709228516</v>
      </c>
      <c r="L34" s="225">
        <f>'Salida Stata'!AW4</f>
        <v>103.5758056640625</v>
      </c>
      <c r="M34" s="225">
        <f>'Salida Stata'!BC4</f>
        <v>103.72893524169922</v>
      </c>
      <c r="N34" s="225">
        <f>'Salida Stata'!BI4</f>
        <v>103.38887023925781</v>
      </c>
      <c r="O34" s="19" cm="1">
        <f t="array" ref="O34">+SUMPRODUCT($E$30:$N$30/100,$E34:$N34)/$D$14*100</f>
        <v>104.4548851882325</v>
      </c>
      <c r="Q34" s="24">
        <f t="shared" ref="Q34:AA57" si="10">+E34/E33-1</f>
        <v>1.7286723285398153E-2</v>
      </c>
      <c r="R34" s="24">
        <f t="shared" si="10"/>
        <v>1.8137551064952406E-2</v>
      </c>
      <c r="S34" s="24">
        <f t="shared" si="10"/>
        <v>1.7595759744681638E-2</v>
      </c>
      <c r="T34" s="24">
        <f t="shared" si="10"/>
        <v>1.8394463721796539E-2</v>
      </c>
      <c r="U34" s="24">
        <f t="shared" si="10"/>
        <v>1.8217519232003987E-2</v>
      </c>
      <c r="V34" s="24">
        <f t="shared" si="10"/>
        <v>1.7975009832475131E-2</v>
      </c>
      <c r="W34" s="24">
        <f t="shared" si="10"/>
        <v>1.8180425721387339E-2</v>
      </c>
      <c r="X34" s="24">
        <f t="shared" si="10"/>
        <v>1.8652616708006553E-2</v>
      </c>
      <c r="Y34" s="24">
        <f t="shared" si="10"/>
        <v>1.9754388159772818E-2</v>
      </c>
      <c r="Z34" s="24">
        <f t="shared" si="10"/>
        <v>1.6868460019058062E-2</v>
      </c>
      <c r="AA34" s="24">
        <f t="shared" si="10"/>
        <v>1.801867825147041E-2</v>
      </c>
      <c r="AB34" s="24">
        <f>+NEA!Y7</f>
        <v>1.7699115044247815E-2</v>
      </c>
      <c r="AQ34" s="24">
        <f t="shared" ref="AQ34:AQ97" si="11">+Q34-Z34</f>
        <v>4.1826326634009092E-4</v>
      </c>
      <c r="AT34" s="19">
        <f t="shared" si="8"/>
        <v>103.43946838378906</v>
      </c>
      <c r="AU34" s="19">
        <f t="shared" si="9"/>
        <v>103.38887023925781</v>
      </c>
      <c r="AV34" s="52">
        <f t="shared" ref="AV34:AV97" si="12">+($AT34/$AT$32)-($AU34/$AU$32)</f>
        <v>5.0598144531255329E-4</v>
      </c>
    </row>
    <row r="35" spans="4:49" x14ac:dyDescent="0.25">
      <c r="D35" s="37">
        <f>+NEA!A8</f>
        <v>42795</v>
      </c>
      <c r="E35" s="225">
        <f>'Salida Stata'!G5</f>
        <v>105.89948272705078</v>
      </c>
      <c r="F35" s="225">
        <f>'Salida Stata'!M5</f>
        <v>106.11751556396484</v>
      </c>
      <c r="G35" s="225">
        <f>'Salida Stata'!S5</f>
        <v>105.93801879882813</v>
      </c>
      <c r="H35" s="225">
        <f>'Salida Stata'!Y5</f>
        <v>106.20375061035156</v>
      </c>
      <c r="I35" s="225">
        <f>'Salida Stata'!AE5</f>
        <v>106.05429840087891</v>
      </c>
      <c r="J35" s="225">
        <f>'Salida Stata'!AK5</f>
        <v>106.05632019042969</v>
      </c>
      <c r="K35" s="225">
        <f>'Salida Stata'!AQ5</f>
        <v>106.07334136962891</v>
      </c>
      <c r="L35" s="225">
        <f>'Salida Stata'!AW5</f>
        <v>106.25385284423828</v>
      </c>
      <c r="M35" s="225">
        <f>'Salida Stata'!BC5</f>
        <v>106.598876953125</v>
      </c>
      <c r="N35" s="225">
        <f>'Salida Stata'!BI5</f>
        <v>105.78604125976563</v>
      </c>
      <c r="O35" s="19" cm="1">
        <f t="array" ref="O35">+SUMPRODUCT($E$30:$N$30/100,$E35:$N35)/$D$14*100</f>
        <v>107.02298576628218</v>
      </c>
      <c r="Q35" s="24">
        <f t="shared" si="10"/>
        <v>2.3782163440113413E-2</v>
      </c>
      <c r="R35" s="24">
        <f t="shared" si="10"/>
        <v>2.4674564059495641E-2</v>
      </c>
      <c r="S35" s="24">
        <f t="shared" si="10"/>
        <v>2.4056444132629418E-2</v>
      </c>
      <c r="T35" s="24">
        <f t="shared" si="10"/>
        <v>2.5115757207817335E-2</v>
      </c>
      <c r="U35" s="24">
        <f t="shared" si="10"/>
        <v>2.4089787943797347E-2</v>
      </c>
      <c r="V35" s="24">
        <f t="shared" si="10"/>
        <v>2.4554797079981316E-2</v>
      </c>
      <c r="W35" s="24">
        <f t="shared" si="10"/>
        <v>2.4262428752100718E-2</v>
      </c>
      <c r="X35" s="24">
        <f t="shared" si="10"/>
        <v>2.5855914544963943E-2</v>
      </c>
      <c r="Y35" s="24">
        <f t="shared" si="10"/>
        <v>2.7667706264780545E-2</v>
      </c>
      <c r="Z35" s="24">
        <f t="shared" si="10"/>
        <v>2.3185967841222954E-2</v>
      </c>
      <c r="AA35" s="24">
        <f t="shared" si="10"/>
        <v>2.4585739321065114E-2</v>
      </c>
      <c r="AB35" s="24">
        <f>+NEA!Y8</f>
        <v>2.4154589371980784E-2</v>
      </c>
      <c r="AQ35" s="24">
        <f t="shared" si="11"/>
        <v>5.9619559889045881E-4</v>
      </c>
      <c r="AT35" s="19">
        <f t="shared" si="8"/>
        <v>105.89948272705078</v>
      </c>
      <c r="AU35" s="19">
        <f t="shared" si="9"/>
        <v>105.78604125976563</v>
      </c>
      <c r="AV35" s="52">
        <f t="shared" si="12"/>
        <v>1.1344146728515803E-3</v>
      </c>
    </row>
    <row r="36" spans="4:49" x14ac:dyDescent="0.25">
      <c r="D36" s="37">
        <f>+NEA!A9</f>
        <v>42826</v>
      </c>
      <c r="E36" s="225">
        <f>'Salida Stata'!G6</f>
        <v>108.39453125</v>
      </c>
      <c r="F36" s="225">
        <f>'Salida Stata'!M6</f>
        <v>108.59999084472656</v>
      </c>
      <c r="G36" s="225">
        <f>'Salida Stata'!S6</f>
        <v>108.26914215087891</v>
      </c>
      <c r="H36" s="225">
        <f>'Salida Stata'!Y6</f>
        <v>108.60359191894531</v>
      </c>
      <c r="I36" s="225">
        <f>'Salida Stata'!AE6</f>
        <v>108.38247680664063</v>
      </c>
      <c r="J36" s="225">
        <f>'Salida Stata'!AK6</f>
        <v>108.45518493652344</v>
      </c>
      <c r="K36" s="225">
        <f>'Salida Stata'!AQ6</f>
        <v>108.42462158203125</v>
      </c>
      <c r="L36" s="225">
        <f>'Salida Stata'!AW6</f>
        <v>108.57254791259766</v>
      </c>
      <c r="M36" s="225">
        <f>'Salida Stata'!BC6</f>
        <v>108.93157196044922</v>
      </c>
      <c r="N36" s="225">
        <f>'Salida Stata'!BI6</f>
        <v>107.73445892333984</v>
      </c>
      <c r="O36" s="19" cm="1">
        <f t="array" ref="O36">+SUMPRODUCT($E$30:$N$30/100,$E36:$N36)/$D$14*100</f>
        <v>109.42399700163421</v>
      </c>
      <c r="Q36" s="24">
        <f t="shared" si="10"/>
        <v>2.3560535506863989E-2</v>
      </c>
      <c r="R36" s="24">
        <f t="shared" si="10"/>
        <v>2.3393643052878943E-2</v>
      </c>
      <c r="S36" s="24">
        <f t="shared" si="10"/>
        <v>2.2004596446885571E-2</v>
      </c>
      <c r="T36" s="24">
        <f t="shared" si="10"/>
        <v>2.2596577755511493E-2</v>
      </c>
      <c r="U36" s="24">
        <f t="shared" si="10"/>
        <v>2.1952701973109612E-2</v>
      </c>
      <c r="V36" s="24">
        <f t="shared" si="10"/>
        <v>2.261878162269304E-2</v>
      </c>
      <c r="W36" s="24">
        <f t="shared" si="10"/>
        <v>2.2166551765433251E-2</v>
      </c>
      <c r="X36" s="24">
        <f t="shared" si="10"/>
        <v>2.1822221089323079E-2</v>
      </c>
      <c r="Y36" s="24">
        <f t="shared" si="10"/>
        <v>2.1882922916251601E-2</v>
      </c>
      <c r="Z36" s="24">
        <f t="shared" si="10"/>
        <v>1.8418476014143703E-2</v>
      </c>
      <c r="AA36" s="24">
        <f t="shared" si="10"/>
        <v>2.2434537946786293E-2</v>
      </c>
      <c r="AB36" s="24">
        <f>+NEA!Y9</f>
        <v>2.1698113207547109E-2</v>
      </c>
      <c r="AQ36" s="24">
        <f t="shared" si="11"/>
        <v>5.1420594927202856E-3</v>
      </c>
      <c r="AT36" s="19">
        <f t="shared" si="8"/>
        <v>108.39453125</v>
      </c>
      <c r="AU36" s="19">
        <f t="shared" si="9"/>
        <v>107.73445892333984</v>
      </c>
      <c r="AV36" s="52">
        <f t="shared" si="12"/>
        <v>6.6007232666016602E-3</v>
      </c>
    </row>
    <row r="37" spans="4:49" x14ac:dyDescent="0.25">
      <c r="D37" s="37">
        <f>+NEA!A10</f>
        <v>42856</v>
      </c>
      <c r="E37" s="225">
        <f>'Salida Stata'!G7</f>
        <v>110.46481323242188</v>
      </c>
      <c r="F37" s="225">
        <f>'Salida Stata'!M7</f>
        <v>110.65568542480469</v>
      </c>
      <c r="G37" s="225">
        <f>'Salida Stata'!S7</f>
        <v>110.32472229003906</v>
      </c>
      <c r="H37" s="225">
        <f>'Salida Stata'!Y7</f>
        <v>110.67099761962891</v>
      </c>
      <c r="I37" s="225">
        <f>'Salida Stata'!AE7</f>
        <v>110.38125610351563</v>
      </c>
      <c r="J37" s="225">
        <f>'Salida Stata'!AK7</f>
        <v>110.56580352783203</v>
      </c>
      <c r="K37" s="225">
        <f>'Salida Stata'!AQ7</f>
        <v>110.43893432617188</v>
      </c>
      <c r="L37" s="225">
        <f>'Salida Stata'!AW7</f>
        <v>110.64253234863281</v>
      </c>
      <c r="M37" s="225">
        <f>'Salida Stata'!BC7</f>
        <v>110.93595123291016</v>
      </c>
      <c r="N37" s="225">
        <f>'Salida Stata'!BI7</f>
        <v>109.96501159667969</v>
      </c>
      <c r="O37" s="19" cm="1">
        <f t="array" ref="O37">+SUMPRODUCT($E$30:$N$30/100,$E37:$N37)/$D$14*100</f>
        <v>111.50394081687138</v>
      </c>
      <c r="Q37" s="24">
        <f t="shared" si="10"/>
        <v>1.9099505838048314E-2</v>
      </c>
      <c r="R37" s="24">
        <f t="shared" si="10"/>
        <v>1.8929049294463596E-2</v>
      </c>
      <c r="S37" s="24">
        <f t="shared" si="10"/>
        <v>1.8985835652928662E-2</v>
      </c>
      <c r="T37" s="24">
        <f t="shared" si="10"/>
        <v>1.9036255285429071E-2</v>
      </c>
      <c r="U37" s="24">
        <f t="shared" si="10"/>
        <v>1.8441904593497371E-2</v>
      </c>
      <c r="V37" s="24">
        <f t="shared" si="10"/>
        <v>1.9460744016470022E-2</v>
      </c>
      <c r="W37" s="24">
        <f t="shared" si="10"/>
        <v>1.8578001147245393E-2</v>
      </c>
      <c r="X37" s="24">
        <f t="shared" si="10"/>
        <v>1.9065449561905146E-2</v>
      </c>
      <c r="Y37" s="24">
        <f t="shared" si="10"/>
        <v>1.8400352041084034E-2</v>
      </c>
      <c r="Z37" s="24">
        <f t="shared" si="10"/>
        <v>2.0704171122509996E-2</v>
      </c>
      <c r="AA37" s="24">
        <f t="shared" si="10"/>
        <v>1.9008114053868042E-2</v>
      </c>
      <c r="AB37" s="24">
        <f>+NEA!Y10</f>
        <v>1.939058171745156E-2</v>
      </c>
      <c r="AQ37" s="24">
        <f t="shared" si="11"/>
        <v>-1.6046652844616816E-3</v>
      </c>
      <c r="AT37" s="19">
        <f t="shared" si="8"/>
        <v>110.46481323242188</v>
      </c>
      <c r="AU37" s="19">
        <f t="shared" si="9"/>
        <v>109.96501159667969</v>
      </c>
      <c r="AV37" s="52">
        <f t="shared" si="12"/>
        <v>4.9980163574219194E-3</v>
      </c>
    </row>
    <row r="38" spans="4:49" x14ac:dyDescent="0.25">
      <c r="D38" s="37">
        <f>+NEA!A11</f>
        <v>42887</v>
      </c>
      <c r="E38" s="225">
        <f>'Salida Stata'!G8</f>
        <v>111.98880004882813</v>
      </c>
      <c r="F38" s="225">
        <f>'Salida Stata'!M8</f>
        <v>112.18891906738281</v>
      </c>
      <c r="G38" s="225">
        <f>'Salida Stata'!S8</f>
        <v>111.83077239990234</v>
      </c>
      <c r="H38" s="225">
        <f>'Salida Stata'!Y8</f>
        <v>112.19029998779297</v>
      </c>
      <c r="I38" s="225">
        <f>'Salida Stata'!AE8</f>
        <v>111.91970062255859</v>
      </c>
      <c r="J38" s="225">
        <f>'Salida Stata'!AK8</f>
        <v>112.08390808105469</v>
      </c>
      <c r="K38" s="225">
        <f>'Salida Stata'!AQ8</f>
        <v>111.99442291259766</v>
      </c>
      <c r="L38" s="225">
        <f>'Salida Stata'!AW8</f>
        <v>112.17446136474609</v>
      </c>
      <c r="M38" s="225">
        <f>'Salida Stata'!BC8</f>
        <v>112.49700164794922</v>
      </c>
      <c r="N38" s="225">
        <f>'Salida Stata'!BI8</f>
        <v>111.39206695556641</v>
      </c>
      <c r="O38" s="19" cm="1">
        <f t="array" ref="O38">+SUMPRODUCT($E$30:$N$30/100,$E38:$N38)/$D$14*100</f>
        <v>113.04190848369622</v>
      </c>
      <c r="Q38" s="24">
        <f t="shared" si="10"/>
        <v>1.3796129027980442E-2</v>
      </c>
      <c r="R38" s="24">
        <f t="shared" si="10"/>
        <v>1.3855895760729098E-2</v>
      </c>
      <c r="S38" s="24">
        <f t="shared" si="10"/>
        <v>1.3651066402904144E-2</v>
      </c>
      <c r="T38" s="24">
        <f t="shared" si="10"/>
        <v>1.3728098606157202E-2</v>
      </c>
      <c r="U38" s="24">
        <f t="shared" si="10"/>
        <v>1.3937552201799708E-2</v>
      </c>
      <c r="V38" s="24">
        <f t="shared" si="10"/>
        <v>1.3730326238170942E-2</v>
      </c>
      <c r="W38" s="24">
        <f t="shared" si="10"/>
        <v>1.4084603368516468E-2</v>
      </c>
      <c r="X38" s="24">
        <f t="shared" si="10"/>
        <v>1.3845751571251119E-2</v>
      </c>
      <c r="Y38" s="24">
        <f t="shared" si="10"/>
        <v>1.4071636811060717E-2</v>
      </c>
      <c r="Z38" s="24">
        <f t="shared" si="10"/>
        <v>1.2977358326671684E-2</v>
      </c>
      <c r="AA38" s="24">
        <f t="shared" si="10"/>
        <v>1.3792944496470616E-2</v>
      </c>
      <c r="AB38" s="24">
        <f>+NEA!Y11</f>
        <v>1.3586956521739024E-2</v>
      </c>
      <c r="AQ38" s="24">
        <f t="shared" si="11"/>
        <v>8.1877070130875751E-4</v>
      </c>
      <c r="AT38" s="19">
        <f t="shared" si="8"/>
        <v>111.98880004882813</v>
      </c>
      <c r="AU38" s="19">
        <f t="shared" si="9"/>
        <v>111.39206695556641</v>
      </c>
      <c r="AV38" s="52">
        <f t="shared" si="12"/>
        <v>5.9673309326171431E-3</v>
      </c>
    </row>
    <row r="39" spans="4:49" x14ac:dyDescent="0.25">
      <c r="D39" s="37">
        <f>+NEA!A12</f>
        <v>42917</v>
      </c>
      <c r="E39" s="225">
        <f>'Salida Stata'!G9</f>
        <v>113.28738403320313</v>
      </c>
      <c r="F39" s="225">
        <f>'Salida Stata'!M9</f>
        <v>113.51761627197266</v>
      </c>
      <c r="G39" s="225">
        <f>'Salida Stata'!S9</f>
        <v>113.35157775878906</v>
      </c>
      <c r="H39" s="225">
        <f>'Salida Stata'!Y9</f>
        <v>113.61680603027344</v>
      </c>
      <c r="I39" s="225">
        <f>'Salida Stata'!AE9</f>
        <v>113.54286193847656</v>
      </c>
      <c r="J39" s="225">
        <f>'Salida Stata'!AK9</f>
        <v>113.48519897460938</v>
      </c>
      <c r="K39" s="225">
        <f>'Salida Stata'!AQ9</f>
        <v>113.64347076416016</v>
      </c>
      <c r="L39" s="225">
        <f>'Salida Stata'!AW9</f>
        <v>113.74530029296875</v>
      </c>
      <c r="M39" s="225">
        <f>'Salida Stata'!BC9</f>
        <v>114.14110565185547</v>
      </c>
      <c r="N39" s="225">
        <f>'Salida Stata'!BI9</f>
        <v>113.00032043457031</v>
      </c>
      <c r="O39" s="19" cm="1">
        <f t="array" ref="O39">+SUMPRODUCT($E$30:$N$30/100,$E39:$N39)/$D$14*100</f>
        <v>114.52160357049462</v>
      </c>
      <c r="Q39" s="24">
        <f t="shared" si="10"/>
        <v>1.1595659421377968E-2</v>
      </c>
      <c r="R39" s="24">
        <f t="shared" si="10"/>
        <v>1.1843390734443293E-2</v>
      </c>
      <c r="S39" s="24">
        <f t="shared" si="10"/>
        <v>1.3599167082995578E-2</v>
      </c>
      <c r="T39" s="24">
        <f t="shared" si="10"/>
        <v>1.2715056851043904E-2</v>
      </c>
      <c r="U39" s="24">
        <f t="shared" si="10"/>
        <v>1.4502909736972658E-2</v>
      </c>
      <c r="V39" s="24">
        <f t="shared" si="10"/>
        <v>1.2502159476285746E-2</v>
      </c>
      <c r="W39" s="24">
        <f t="shared" si="10"/>
        <v>1.4724374738279922E-2</v>
      </c>
      <c r="X39" s="24">
        <f t="shared" si="10"/>
        <v>1.4003534397325268E-2</v>
      </c>
      <c r="Y39" s="24">
        <f t="shared" si="10"/>
        <v>1.4614647322346741E-2</v>
      </c>
      <c r="Z39" s="24">
        <f t="shared" si="10"/>
        <v>1.4437773918365648E-2</v>
      </c>
      <c r="AA39" s="24">
        <f t="shared" si="10"/>
        <v>1.3089792154489466E-2</v>
      </c>
      <c r="AB39" s="24">
        <f>+NEA!Y12</f>
        <v>1.3404825737265424E-2</v>
      </c>
      <c r="AQ39" s="24">
        <f t="shared" si="11"/>
        <v>-2.8421144969876799E-3</v>
      </c>
      <c r="AT39" s="19">
        <f t="shared" si="8"/>
        <v>113.28738403320313</v>
      </c>
      <c r="AU39" s="19">
        <f t="shared" si="9"/>
        <v>113.00032043457031</v>
      </c>
      <c r="AV39" s="52">
        <f t="shared" si="12"/>
        <v>2.8706359863281961E-3</v>
      </c>
    </row>
    <row r="40" spans="4:49" x14ac:dyDescent="0.25">
      <c r="D40" s="37">
        <f>+NEA!A13</f>
        <v>42948</v>
      </c>
      <c r="E40" s="225">
        <f>'Salida Stata'!G10</f>
        <v>114.62978363037109</v>
      </c>
      <c r="F40" s="225">
        <f>'Salida Stata'!M10</f>
        <v>114.87823486328125</v>
      </c>
      <c r="G40" s="225">
        <f>'Salida Stata'!S10</f>
        <v>114.63779449462891</v>
      </c>
      <c r="H40" s="225">
        <f>'Salida Stata'!Y10</f>
        <v>114.9447021484375</v>
      </c>
      <c r="I40" s="225">
        <f>'Salida Stata'!AE10</f>
        <v>114.88607025146484</v>
      </c>
      <c r="J40" s="225">
        <f>'Salida Stata'!AK10</f>
        <v>114.76996612548828</v>
      </c>
      <c r="K40" s="225">
        <f>'Salida Stata'!AQ10</f>
        <v>115.0107421875</v>
      </c>
      <c r="L40" s="225">
        <f>'Salida Stata'!AW10</f>
        <v>115.04500579833984</v>
      </c>
      <c r="M40" s="225">
        <f>'Salida Stata'!BC10</f>
        <v>115.48057556152344</v>
      </c>
      <c r="N40" s="225">
        <f>'Salida Stata'!BI10</f>
        <v>114.05893707275391</v>
      </c>
      <c r="O40" s="19" cm="1">
        <f t="array" ref="O40">+SUMPRODUCT($E$30:$N$30/100,$E40:$N40)/$D$14*100</f>
        <v>115.8511704073062</v>
      </c>
      <c r="Q40" s="24">
        <f t="shared" si="10"/>
        <v>1.184950653264738E-2</v>
      </c>
      <c r="R40" s="24">
        <f t="shared" si="10"/>
        <v>1.1985968662773239E-2</v>
      </c>
      <c r="S40" s="24">
        <f t="shared" si="10"/>
        <v>1.1347144532711351E-2</v>
      </c>
      <c r="T40" s="24">
        <f t="shared" si="10"/>
        <v>1.168749733917207E-2</v>
      </c>
      <c r="U40" s="24">
        <f t="shared" si="10"/>
        <v>1.1829967027923827E-2</v>
      </c>
      <c r="V40" s="24">
        <f t="shared" si="10"/>
        <v>1.1321010691150546E-2</v>
      </c>
      <c r="W40" s="24">
        <f t="shared" si="10"/>
        <v>1.2031236059107053E-2</v>
      </c>
      <c r="X40" s="24">
        <f t="shared" si="10"/>
        <v>1.1426454561406008E-2</v>
      </c>
      <c r="Y40" s="24">
        <f t="shared" si="10"/>
        <v>1.173521057132132E-2</v>
      </c>
      <c r="Z40" s="24">
        <f t="shared" si="10"/>
        <v>9.3682622678628036E-3</v>
      </c>
      <c r="AA40" s="24">
        <f t="shared" si="10"/>
        <v>1.1609746941704024E-2</v>
      </c>
      <c r="AB40" s="24">
        <f>+NEA!Y13</f>
        <v>1.1463844797178213E-2</v>
      </c>
      <c r="AQ40" s="24">
        <f t="shared" si="11"/>
        <v>2.4812442647845767E-3</v>
      </c>
      <c r="AT40" s="19">
        <f t="shared" si="8"/>
        <v>114.62978363037109</v>
      </c>
      <c r="AU40" s="19">
        <f t="shared" si="9"/>
        <v>114.05893707275391</v>
      </c>
      <c r="AV40" s="52">
        <f t="shared" si="12"/>
        <v>5.7084655761718839E-3</v>
      </c>
    </row>
    <row r="41" spans="4:49" x14ac:dyDescent="0.25">
      <c r="D41" s="37">
        <f>+NEA!A14</f>
        <v>42979</v>
      </c>
      <c r="E41" s="225">
        <f>'Salida Stata'!G11</f>
        <v>116.16960906982422</v>
      </c>
      <c r="F41" s="225">
        <f>'Salida Stata'!M11</f>
        <v>116.40188598632813</v>
      </c>
      <c r="G41" s="225">
        <f>'Salida Stata'!S11</f>
        <v>116.07064819335938</v>
      </c>
      <c r="H41" s="225">
        <f>'Salida Stata'!Y11</f>
        <v>116.40692138671875</v>
      </c>
      <c r="I41" s="225">
        <f>'Salida Stata'!AE11</f>
        <v>116.2861328125</v>
      </c>
      <c r="J41" s="225">
        <f>'Salida Stata'!AK11</f>
        <v>116.24971771240234</v>
      </c>
      <c r="K41" s="225">
        <f>'Salida Stata'!AQ11</f>
        <v>116.40113830566406</v>
      </c>
      <c r="L41" s="225">
        <f>'Salida Stata'!AW11</f>
        <v>116.45477294921875</v>
      </c>
      <c r="M41" s="225">
        <f>'Salida Stata'!BC11</f>
        <v>116.82968139648438</v>
      </c>
      <c r="N41" s="225">
        <f>'Salida Stata'!BI11</f>
        <v>115.3892822265625</v>
      </c>
      <c r="O41" s="19" cm="1">
        <f t="array" ref="O41">+SUMPRODUCT($E$30:$N$30/100,$E41:$N41)/$D$14*100</f>
        <v>117.31932918340422</v>
      </c>
      <c r="Q41" s="24">
        <f t="shared" si="10"/>
        <v>1.3433031021138131E-2</v>
      </c>
      <c r="R41" s="24">
        <f t="shared" si="10"/>
        <v>1.3263183620989549E-2</v>
      </c>
      <c r="S41" s="24">
        <f t="shared" si="10"/>
        <v>1.2498964281780545E-2</v>
      </c>
      <c r="T41" s="24">
        <f t="shared" si="10"/>
        <v>1.2721066834319839E-2</v>
      </c>
      <c r="U41" s="24">
        <f t="shared" si="10"/>
        <v>1.2186530168284637E-2</v>
      </c>
      <c r="V41" s="24">
        <f t="shared" si="10"/>
        <v>1.2893195292016602E-2</v>
      </c>
      <c r="W41" s="24">
        <f t="shared" si="10"/>
        <v>1.2089271764695875E-2</v>
      </c>
      <c r="X41" s="24">
        <f t="shared" si="10"/>
        <v>1.2254049109702958E-2</v>
      </c>
      <c r="Y41" s="24">
        <f t="shared" si="10"/>
        <v>1.1682534732797345E-2</v>
      </c>
      <c r="Z41" s="24">
        <f t="shared" si="10"/>
        <v>1.1663664312074218E-2</v>
      </c>
      <c r="AA41" s="24">
        <f t="shared" si="10"/>
        <v>1.2672800550364016E-2</v>
      </c>
      <c r="AB41" s="24">
        <f>+NEA!Y14</f>
        <v>1.3077593722754965E-2</v>
      </c>
      <c r="AQ41" s="24">
        <f t="shared" si="11"/>
        <v>1.7693667090639131E-3</v>
      </c>
      <c r="AT41" s="19">
        <f t="shared" si="8"/>
        <v>116.16960906982422</v>
      </c>
      <c r="AU41" s="19">
        <f t="shared" si="9"/>
        <v>115.3892822265625</v>
      </c>
      <c r="AV41" s="52">
        <f t="shared" si="12"/>
        <v>7.8032684326170276E-3</v>
      </c>
    </row>
    <row r="42" spans="4:49" x14ac:dyDescent="0.25">
      <c r="D42" s="37">
        <f>+NEA!A15</f>
        <v>43009</v>
      </c>
      <c r="E42" s="225">
        <f>'Salida Stata'!G12</f>
        <v>117.91407012939453</v>
      </c>
      <c r="F42" s="225">
        <f>'Salida Stata'!M12</f>
        <v>118.15602111816406</v>
      </c>
      <c r="G42" s="225">
        <f>'Salida Stata'!S12</f>
        <v>117.8404541015625</v>
      </c>
      <c r="H42" s="225">
        <f>'Salida Stata'!Y12</f>
        <v>118.13568115234375</v>
      </c>
      <c r="I42" s="225">
        <f>'Salida Stata'!AE12</f>
        <v>118.07339477539063</v>
      </c>
      <c r="J42" s="225">
        <f>'Salida Stata'!AK12</f>
        <v>118.02366638183594</v>
      </c>
      <c r="K42" s="225">
        <f>'Salida Stata'!AQ12</f>
        <v>118.19857025146484</v>
      </c>
      <c r="L42" s="225">
        <f>'Salida Stata'!AW12</f>
        <v>118.23605346679688</v>
      </c>
      <c r="M42" s="225">
        <f>'Salida Stata'!BC12</f>
        <v>118.61787414550781</v>
      </c>
      <c r="N42" s="225">
        <f>'Salida Stata'!BI12</f>
        <v>117.03069305419922</v>
      </c>
      <c r="O42" s="19" cm="1">
        <f t="array" ref="O42">+SUMPRODUCT($E$30:$N$30/100,$E42:$N42)/$D$14*100</f>
        <v>119.09361240917096</v>
      </c>
      <c r="Q42" s="24">
        <f t="shared" si="10"/>
        <v>1.5016501075783006E-2</v>
      </c>
      <c r="R42" s="24">
        <f t="shared" si="10"/>
        <v>1.5069645280850308E-2</v>
      </c>
      <c r="S42" s="24">
        <f t="shared" si="10"/>
        <v>1.5247661107697486E-2</v>
      </c>
      <c r="T42" s="24">
        <f t="shared" si="10"/>
        <v>1.4851004949111513E-2</v>
      </c>
      <c r="U42" s="24">
        <f t="shared" si="10"/>
        <v>1.5369519302636192E-2</v>
      </c>
      <c r="V42" s="24">
        <f t="shared" si="10"/>
        <v>1.5259810555602993E-2</v>
      </c>
      <c r="W42" s="24">
        <f t="shared" si="10"/>
        <v>1.5441704196060391E-2</v>
      </c>
      <c r="X42" s="24">
        <f t="shared" si="10"/>
        <v>1.5295899622378428E-2</v>
      </c>
      <c r="Y42" s="24">
        <f t="shared" si="10"/>
        <v>1.5305979847320295E-2</v>
      </c>
      <c r="Z42" s="24">
        <f t="shared" si="10"/>
        <v>1.4224985162953674E-2</v>
      </c>
      <c r="AA42" s="24">
        <f t="shared" si="10"/>
        <v>1.512353708563241E-2</v>
      </c>
      <c r="AB42" s="24">
        <f>+NEA!Y15</f>
        <v>1.4629948364888179E-2</v>
      </c>
      <c r="AQ42" s="24">
        <f t="shared" si="11"/>
        <v>7.9151591282933254E-4</v>
      </c>
      <c r="AT42" s="19">
        <f t="shared" si="8"/>
        <v>117.91407012939453</v>
      </c>
      <c r="AU42" s="19">
        <f t="shared" si="9"/>
        <v>117.03069305419922</v>
      </c>
      <c r="AV42" s="52">
        <f t="shared" si="12"/>
        <v>8.8337707519530184E-3</v>
      </c>
    </row>
    <row r="43" spans="4:49" x14ac:dyDescent="0.25">
      <c r="D43" s="37">
        <f>+NEA!A16</f>
        <v>43040</v>
      </c>
      <c r="E43" s="225">
        <f>'Salida Stata'!G13</f>
        <v>119.72280120849609</v>
      </c>
      <c r="F43" s="225">
        <f>'Salida Stata'!M13</f>
        <v>119.93375396728516</v>
      </c>
      <c r="G43" s="225">
        <f>'Salida Stata'!S13</f>
        <v>119.74199676513672</v>
      </c>
      <c r="H43" s="225">
        <f>'Salida Stata'!Y13</f>
        <v>119.91523742675781</v>
      </c>
      <c r="I43" s="225">
        <f>'Salida Stata'!AE13</f>
        <v>119.94351959228516</v>
      </c>
      <c r="J43" s="225">
        <f>'Salida Stata'!AK13</f>
        <v>119.86215209960938</v>
      </c>
      <c r="K43" s="225">
        <f>'Salida Stata'!AQ13</f>
        <v>120.06334686279297</v>
      </c>
      <c r="L43" s="225">
        <f>'Salida Stata'!AW13</f>
        <v>120.07024383544922</v>
      </c>
      <c r="M43" s="225">
        <f>'Salida Stata'!BC13</f>
        <v>120.44926452636719</v>
      </c>
      <c r="N43" s="225">
        <f>'Salida Stata'!BI13</f>
        <v>118.99346160888672</v>
      </c>
      <c r="O43" s="19" cm="1">
        <f t="array" ref="O43">+SUMPRODUCT($E$30:$N$30/100,$E43:$N43)/$D$14*100</f>
        <v>120.94504414719643</v>
      </c>
      <c r="Q43" s="24">
        <f t="shared" si="10"/>
        <v>1.5339399930107911E-2</v>
      </c>
      <c r="R43" s="24">
        <f t="shared" si="10"/>
        <v>1.504563908210188E-2</v>
      </c>
      <c r="S43" s="24">
        <f t="shared" si="10"/>
        <v>1.6136586353743487E-2</v>
      </c>
      <c r="T43" s="24">
        <f t="shared" si="10"/>
        <v>1.5063664568194302E-2</v>
      </c>
      <c r="U43" s="24">
        <f t="shared" si="10"/>
        <v>1.5838663912831841E-2</v>
      </c>
      <c r="V43" s="24">
        <f t="shared" si="10"/>
        <v>1.5577263223000459E-2</v>
      </c>
      <c r="W43" s="24">
        <f t="shared" si="10"/>
        <v>1.5776642706936794E-2</v>
      </c>
      <c r="X43" s="24">
        <f t="shared" si="10"/>
        <v>1.5512953239490646E-2</v>
      </c>
      <c r="Y43" s="24">
        <f t="shared" si="10"/>
        <v>1.543941327605336E-2</v>
      </c>
      <c r="Z43" s="24">
        <f t="shared" si="10"/>
        <v>1.6771399907701934E-2</v>
      </c>
      <c r="AA43" s="24">
        <f t="shared" si="10"/>
        <v>1.5546020483991008E-2</v>
      </c>
      <c r="AB43" s="24">
        <f>+NEA!Y16</f>
        <v>1.5267175572519109E-2</v>
      </c>
      <c r="AQ43" s="24">
        <f t="shared" si="11"/>
        <v>-1.4319999775940229E-3</v>
      </c>
      <c r="AT43" s="19">
        <f t="shared" si="8"/>
        <v>119.72280120849609</v>
      </c>
      <c r="AU43" s="19">
        <f t="shared" si="9"/>
        <v>118.99346160888672</v>
      </c>
      <c r="AV43" s="52">
        <f t="shared" si="12"/>
        <v>7.2933959960939099E-3</v>
      </c>
    </row>
    <row r="44" spans="4:49" x14ac:dyDescent="0.25">
      <c r="D44" s="37">
        <f>+NEA!A17</f>
        <v>43070</v>
      </c>
      <c r="E44" s="225">
        <f>'Salida Stata'!G14</f>
        <v>122.29387664794922</v>
      </c>
      <c r="F44" s="225">
        <f>'Salida Stata'!M14</f>
        <v>122.50651550292969</v>
      </c>
      <c r="G44" s="225">
        <f>'Salida Stata'!S14</f>
        <v>122.48584747314453</v>
      </c>
      <c r="H44" s="225">
        <f>'Salida Stata'!Y14</f>
        <v>122.60923767089844</v>
      </c>
      <c r="I44" s="225">
        <f>'Salida Stata'!AE14</f>
        <v>122.70320892333984</v>
      </c>
      <c r="J44" s="225">
        <f>'Salida Stata'!AK14</f>
        <v>122.53083038330078</v>
      </c>
      <c r="K44" s="225">
        <f>'Salida Stata'!AQ14</f>
        <v>122.87693023681641</v>
      </c>
      <c r="L44" s="225">
        <f>'Salida Stata'!AW14</f>
        <v>122.87593078613281</v>
      </c>
      <c r="M44" s="225">
        <f>'Salida Stata'!BC14</f>
        <v>123.49526214599609</v>
      </c>
      <c r="N44" s="225">
        <f>'Salida Stata'!BI14</f>
        <v>121.8216552734375</v>
      </c>
      <c r="O44" s="19" cm="1">
        <f t="array" ref="O44">+SUMPRODUCT($E$30:$N$30/100,$E44:$N44)/$D$14*100</f>
        <v>123.67743115511054</v>
      </c>
      <c r="Q44" s="24">
        <f t="shared" si="10"/>
        <v>2.1475236241554452E-2</v>
      </c>
      <c r="R44" s="24">
        <f t="shared" si="10"/>
        <v>2.1451521782152483E-2</v>
      </c>
      <c r="S44" s="24">
        <f t="shared" si="10"/>
        <v>2.2914689767447483E-2</v>
      </c>
      <c r="T44" s="24">
        <f t="shared" si="10"/>
        <v>2.246587090974228E-2</v>
      </c>
      <c r="U44" s="24">
        <f t="shared" si="10"/>
        <v>2.3008240382102141E-2</v>
      </c>
      <c r="V44" s="24">
        <f t="shared" si="10"/>
        <v>2.22645617231505E-2</v>
      </c>
      <c r="W44" s="24">
        <f t="shared" si="10"/>
        <v>2.3434157447224768E-2</v>
      </c>
      <c r="X44" s="24">
        <f t="shared" si="10"/>
        <v>2.3367046331051577E-2</v>
      </c>
      <c r="Y44" s="24">
        <f t="shared" si="10"/>
        <v>2.5288636104225493E-2</v>
      </c>
      <c r="Z44" s="24">
        <f t="shared" si="10"/>
        <v>2.3767639215729552E-2</v>
      </c>
      <c r="AA44" s="24">
        <f t="shared" si="10"/>
        <v>2.2591971644482234E-2</v>
      </c>
      <c r="AB44" s="24">
        <f>+NEA!Y17</f>
        <v>2.172096908939003E-2</v>
      </c>
      <c r="AD44" s="24">
        <f t="shared" ref="AD44:AD60" si="13">+E44/E32-1</f>
        <v>0.22293876647949218</v>
      </c>
      <c r="AE44" s="24">
        <f t="shared" ref="AE44:AN59" si="14">+F44/F32-1</f>
        <v>0.2250651550292968</v>
      </c>
      <c r="AF44" s="24">
        <f t="shared" si="14"/>
        <v>0.22485847473144527</v>
      </c>
      <c r="AG44" s="24">
        <f t="shared" si="14"/>
        <v>0.22609237670898441</v>
      </c>
      <c r="AH44" s="24">
        <f t="shared" si="14"/>
        <v>0.22703208923339835</v>
      </c>
      <c r="AI44" s="24">
        <f t="shared" si="14"/>
        <v>0.22530830383300771</v>
      </c>
      <c r="AJ44" s="24">
        <f t="shared" si="14"/>
        <v>0.22876930236816406</v>
      </c>
      <c r="AK44" s="24">
        <f t="shared" si="14"/>
        <v>0.22875930786132814</v>
      </c>
      <c r="AL44" s="24">
        <f t="shared" si="14"/>
        <v>0.23495262145996088</v>
      </c>
      <c r="AM44" s="24">
        <f t="shared" si="14"/>
        <v>0.2182165527343749</v>
      </c>
      <c r="AN44" s="24">
        <f t="shared" si="14"/>
        <v>0.2258125242813549</v>
      </c>
      <c r="AO44" s="24">
        <f>+NEA!AV17</f>
        <v>0.22299999999999986</v>
      </c>
      <c r="AQ44" s="24">
        <f t="shared" si="11"/>
        <v>-2.2924029741751006E-3</v>
      </c>
      <c r="AR44" s="24">
        <f>+AD44-AM44</f>
        <v>4.7222137451172763E-3</v>
      </c>
      <c r="AT44" s="19">
        <f t="shared" si="8"/>
        <v>122.29387664794922</v>
      </c>
      <c r="AU44" s="19">
        <f t="shared" si="9"/>
        <v>121.8216552734375</v>
      </c>
      <c r="AV44" s="52">
        <f t="shared" si="12"/>
        <v>4.7222137451172763E-3</v>
      </c>
    </row>
    <row r="45" spans="4:49" x14ac:dyDescent="0.25">
      <c r="D45" s="37">
        <f>+NEA!A18</f>
        <v>43101</v>
      </c>
      <c r="E45" s="225">
        <f>'Salida Stata'!G15</f>
        <v>124.72645568847656</v>
      </c>
      <c r="F45" s="225">
        <f>'Salida Stata'!M15</f>
        <v>124.96439361572266</v>
      </c>
      <c r="G45" s="225">
        <f>'Salida Stata'!S15</f>
        <v>125.06023406982422</v>
      </c>
      <c r="H45" s="225">
        <f>'Salida Stata'!Y15</f>
        <v>125.09891510009766</v>
      </c>
      <c r="I45" s="225">
        <f>'Salida Stata'!AE15</f>
        <v>125.33164978027344</v>
      </c>
      <c r="J45" s="225">
        <f>'Salida Stata'!AK15</f>
        <v>125.05742645263672</v>
      </c>
      <c r="K45" s="225">
        <f>'Salida Stata'!AQ15</f>
        <v>125.54676818847656</v>
      </c>
      <c r="L45" s="225">
        <f>'Salida Stata'!AW15</f>
        <v>125.49581909179688</v>
      </c>
      <c r="M45" s="225">
        <f>'Salida Stata'!BC15</f>
        <v>126.25577545166016</v>
      </c>
      <c r="N45" s="225">
        <f>'Salida Stata'!BI15</f>
        <v>124.35150146484375</v>
      </c>
      <c r="O45" s="19" cm="1">
        <f t="array" ref="O45">+SUMPRODUCT($E$30:$N$30/100,$E45:$N45)/$D$14*100</f>
        <v>126.2428268089775</v>
      </c>
      <c r="Q45" s="24">
        <f t="shared" si="10"/>
        <v>1.9891257904351756E-2</v>
      </c>
      <c r="R45" s="24">
        <f t="shared" si="10"/>
        <v>2.0063244005452008E-2</v>
      </c>
      <c r="S45" s="24">
        <f t="shared" si="10"/>
        <v>2.1017828996481747E-2</v>
      </c>
      <c r="T45" s="24">
        <f t="shared" si="10"/>
        <v>2.0305789975481936E-2</v>
      </c>
      <c r="U45" s="24">
        <f t="shared" si="10"/>
        <v>2.1421125657567375E-2</v>
      </c>
      <c r="V45" s="24">
        <f t="shared" si="10"/>
        <v>2.0620084442684705E-2</v>
      </c>
      <c r="W45" s="24">
        <f t="shared" si="10"/>
        <v>2.1727739670210466E-2</v>
      </c>
      <c r="X45" s="24">
        <f t="shared" si="10"/>
        <v>2.1321411678451696E-2</v>
      </c>
      <c r="Y45" s="24">
        <f t="shared" si="10"/>
        <v>2.2353191998577104E-2</v>
      </c>
      <c r="Z45" s="24">
        <f t="shared" si="10"/>
        <v>2.0766801975624416E-2</v>
      </c>
      <c r="AA45" s="24">
        <f t="shared" si="10"/>
        <v>2.0742633719886605E-2</v>
      </c>
      <c r="AB45" s="24">
        <f>+NEA!Y18</f>
        <v>1.9623875715453876E-2</v>
      </c>
      <c r="AD45" s="24">
        <f t="shared" si="13"/>
        <v>0.22663591950765127</v>
      </c>
      <c r="AE45" s="24">
        <f t="shared" si="14"/>
        <v>0.22854656947402496</v>
      </c>
      <c r="AF45" s="24">
        <f t="shared" si="14"/>
        <v>0.23017408515723026</v>
      </c>
      <c r="AG45" s="24">
        <f t="shared" si="14"/>
        <v>0.22970978277205689</v>
      </c>
      <c r="AH45" s="24">
        <f t="shared" si="14"/>
        <v>0.23228477228551037</v>
      </c>
      <c r="AI45" s="24">
        <f t="shared" si="14"/>
        <v>0.22983044626456728</v>
      </c>
      <c r="AJ45" s="24">
        <f t="shared" si="14"/>
        <v>0.23434133921252576</v>
      </c>
      <c r="AK45" s="24">
        <f t="shared" si="14"/>
        <v>0.23423268285644383</v>
      </c>
      <c r="AL45" s="24">
        <f t="shared" si="14"/>
        <v>0.24121471744932821</v>
      </c>
      <c r="AM45" s="24">
        <f t="shared" si="14"/>
        <v>0.22304382960168279</v>
      </c>
      <c r="AN45" s="24">
        <f t="shared" si="14"/>
        <v>0.23036424246898579</v>
      </c>
      <c r="AO45" s="24">
        <f>+NEA!AV18</f>
        <v>0.22615535889872174</v>
      </c>
      <c r="AQ45" s="24">
        <f t="shared" si="11"/>
        <v>-8.7554407127266032E-4</v>
      </c>
      <c r="AR45" s="24">
        <f t="shared" ref="AR45:AR108" si="15">+AD45-AM45</f>
        <v>3.5920899059684874E-3</v>
      </c>
      <c r="AT45" s="19">
        <f t="shared" si="8"/>
        <v>124.72645568847656</v>
      </c>
      <c r="AU45" s="19">
        <f t="shared" si="9"/>
        <v>124.35150146484375</v>
      </c>
      <c r="AV45" s="52">
        <f t="shared" si="12"/>
        <v>3.7495422363280628E-3</v>
      </c>
    </row>
    <row r="46" spans="4:49" x14ac:dyDescent="0.25">
      <c r="D46" s="37">
        <f>+NEA!A19</f>
        <v>43132</v>
      </c>
      <c r="E46" s="225">
        <f>'Salida Stata'!G16</f>
        <v>127.34841156005859</v>
      </c>
      <c r="F46" s="225">
        <f>'Salida Stata'!M16</f>
        <v>127.60318756103516</v>
      </c>
      <c r="G46" s="225">
        <f>'Salida Stata'!S16</f>
        <v>127.85507202148438</v>
      </c>
      <c r="H46" s="225">
        <f>'Salida Stata'!Y16</f>
        <v>127.77836608886719</v>
      </c>
      <c r="I46" s="225">
        <f>'Salida Stata'!AE16</f>
        <v>128.16938781738281</v>
      </c>
      <c r="J46" s="225">
        <f>'Salida Stata'!AK16</f>
        <v>127.73271942138672</v>
      </c>
      <c r="K46" s="225">
        <f>'Salida Stata'!AQ16</f>
        <v>128.42173767089844</v>
      </c>
      <c r="L46" s="225">
        <f>'Salida Stata'!AW16</f>
        <v>128.255859375</v>
      </c>
      <c r="M46" s="225">
        <f>'Salida Stata'!BC16</f>
        <v>129.19589233398438</v>
      </c>
      <c r="N46" s="225">
        <f>'Salida Stata'!BI16</f>
        <v>126.9083251953125</v>
      </c>
      <c r="O46" s="19" cm="1">
        <f t="array" ref="O46">+SUMPRODUCT($E$30:$N$30/100,$E46:$N46)/$D$14*100</f>
        <v>128.99019630410422</v>
      </c>
      <c r="Q46" s="24">
        <f t="shared" si="10"/>
        <v>2.1021649794417119E-2</v>
      </c>
      <c r="R46" s="24">
        <f t="shared" si="10"/>
        <v>2.1116366582204504E-2</v>
      </c>
      <c r="S46" s="24">
        <f t="shared" si="10"/>
        <v>2.2347934756780763E-2</v>
      </c>
      <c r="T46" s="24">
        <f t="shared" si="10"/>
        <v>2.141865887985972E-2</v>
      </c>
      <c r="U46" s="24">
        <f t="shared" si="10"/>
        <v>2.2641831030584703E-2</v>
      </c>
      <c r="V46" s="24">
        <f t="shared" si="10"/>
        <v>2.1392515779646404E-2</v>
      </c>
      <c r="W46" s="24">
        <f t="shared" si="10"/>
        <v>2.2899589721862457E-2</v>
      </c>
      <c r="X46" s="24">
        <f t="shared" si="10"/>
        <v>2.1993085532070467E-2</v>
      </c>
      <c r="Y46" s="24">
        <f t="shared" si="10"/>
        <v>2.3286989223316068E-2</v>
      </c>
      <c r="Z46" s="24">
        <f t="shared" si="10"/>
        <v>2.0561261427081368E-2</v>
      </c>
      <c r="AA46" s="24">
        <f t="shared" si="10"/>
        <v>2.1762579027827522E-2</v>
      </c>
      <c r="AB46" s="24">
        <f>+NEA!Y19</f>
        <v>2.0850040096230815E-2</v>
      </c>
      <c r="AD46" s="24">
        <f t="shared" si="13"/>
        <v>0.23113946301000632</v>
      </c>
      <c r="AE46" s="24">
        <f t="shared" si="14"/>
        <v>0.23214098908951608</v>
      </c>
      <c r="AF46" s="24">
        <f t="shared" si="14"/>
        <v>0.23591900153687662</v>
      </c>
      <c r="AG46" s="24">
        <f t="shared" si="14"/>
        <v>0.23336149387552396</v>
      </c>
      <c r="AH46" s="24">
        <f t="shared" si="14"/>
        <v>0.2376392392380593</v>
      </c>
      <c r="AI46" s="24">
        <f t="shared" si="14"/>
        <v>0.23395918500915913</v>
      </c>
      <c r="AJ46" s="24">
        <f t="shared" si="14"/>
        <v>0.24006238733440743</v>
      </c>
      <c r="AK46" s="24">
        <f t="shared" si="14"/>
        <v>0.23828010366614683</v>
      </c>
      <c r="AL46" s="24">
        <f t="shared" si="14"/>
        <v>0.24551449441705442</v>
      </c>
      <c r="AM46" s="24">
        <f t="shared" si="14"/>
        <v>0.22748536570355249</v>
      </c>
      <c r="AN46" s="24">
        <f t="shared" si="14"/>
        <v>0.23488907265235093</v>
      </c>
      <c r="AO46" s="24">
        <f>+NEA!AV19</f>
        <v>0.22995169082125599</v>
      </c>
      <c r="AQ46" s="24">
        <f t="shared" si="11"/>
        <v>4.6038836733575117E-4</v>
      </c>
      <c r="AR46" s="24">
        <f t="shared" si="15"/>
        <v>3.6540973064538296E-3</v>
      </c>
      <c r="AT46" s="19">
        <f t="shared" si="8"/>
        <v>127.34841156005859</v>
      </c>
      <c r="AU46" s="19">
        <f t="shared" si="9"/>
        <v>126.9083251953125</v>
      </c>
      <c r="AV46" s="52">
        <f t="shared" si="12"/>
        <v>4.4008636474608398E-3</v>
      </c>
    </row>
    <row r="47" spans="4:49" x14ac:dyDescent="0.25">
      <c r="D47" s="37">
        <f>+NEA!A20</f>
        <v>43160</v>
      </c>
      <c r="E47" s="225">
        <f>'Salida Stata'!G17</f>
        <v>130.24014282226563</v>
      </c>
      <c r="F47" s="225">
        <f>'Salida Stata'!M17</f>
        <v>130.62507629394531</v>
      </c>
      <c r="G47" s="225">
        <f>'Salida Stata'!S17</f>
        <v>131.045166015625</v>
      </c>
      <c r="H47" s="225">
        <f>'Salida Stata'!Y17</f>
        <v>130.84561157226563</v>
      </c>
      <c r="I47" s="225">
        <f>'Salida Stata'!AE17</f>
        <v>131.50582885742188</v>
      </c>
      <c r="J47" s="225">
        <f>'Salida Stata'!AK17</f>
        <v>130.63201904296875</v>
      </c>
      <c r="K47" s="225">
        <f>'Salida Stata'!AQ17</f>
        <v>131.63694763183594</v>
      </c>
      <c r="L47" s="225">
        <f>'Salida Stata'!AW17</f>
        <v>131.44851684570313</v>
      </c>
      <c r="M47" s="225">
        <f>'Salida Stata'!BC17</f>
        <v>132.60087585449219</v>
      </c>
      <c r="N47" s="225">
        <f>'Salida Stata'!BI17</f>
        <v>129.91377258300781</v>
      </c>
      <c r="O47" s="19" cm="1">
        <f t="array" ref="O47">+SUMPRODUCT($E$30:$N$30/100,$E47:$N47)/$D$14*100</f>
        <v>132.1117207430548</v>
      </c>
      <c r="Q47" s="24">
        <f t="shared" si="10"/>
        <v>2.2707242491542656E-2</v>
      </c>
      <c r="R47" s="24">
        <f t="shared" si="10"/>
        <v>2.3681921985410748E-2</v>
      </c>
      <c r="S47" s="24">
        <f t="shared" si="10"/>
        <v>2.49508599361985E-2</v>
      </c>
      <c r="T47" s="24">
        <f t="shared" si="10"/>
        <v>2.4004419349557438E-2</v>
      </c>
      <c r="U47" s="24">
        <f t="shared" si="10"/>
        <v>2.6031497043528473E-2</v>
      </c>
      <c r="V47" s="24">
        <f t="shared" si="10"/>
        <v>2.2698175022934475E-2</v>
      </c>
      <c r="W47" s="24">
        <f t="shared" si="10"/>
        <v>2.5036337455400348E-2</v>
      </c>
      <c r="X47" s="24">
        <f t="shared" si="10"/>
        <v>2.4892878081837155E-2</v>
      </c>
      <c r="Y47" s="24">
        <f t="shared" si="10"/>
        <v>2.635519952682075E-2</v>
      </c>
      <c r="Z47" s="24">
        <f t="shared" si="10"/>
        <v>2.3682034910396332E-2</v>
      </c>
      <c r="AA47" s="24">
        <f t="shared" si="10"/>
        <v>2.4199702988212834E-2</v>
      </c>
      <c r="AB47" s="24">
        <f>+NEA!Y20</f>
        <v>2.4351924587588503E-2</v>
      </c>
      <c r="AD47" s="24">
        <f t="shared" si="13"/>
        <v>0.22984682708933857</v>
      </c>
      <c r="AE47" s="24">
        <f t="shared" si="14"/>
        <v>0.23094736622634127</v>
      </c>
      <c r="AF47" s="24">
        <f t="shared" si="14"/>
        <v>0.23699845911291106</v>
      </c>
      <c r="AG47" s="24">
        <f t="shared" si="14"/>
        <v>0.23202439480995363</v>
      </c>
      <c r="AH47" s="24">
        <f t="shared" si="14"/>
        <v>0.23998584536703738</v>
      </c>
      <c r="AI47" s="24">
        <f t="shared" si="14"/>
        <v>0.23172309588350903</v>
      </c>
      <c r="AJ47" s="24">
        <f t="shared" si="14"/>
        <v>0.24099934943245271</v>
      </c>
      <c r="AK47" s="24">
        <f t="shared" si="14"/>
        <v>0.23711765105025129</v>
      </c>
      <c r="AL47" s="24">
        <f t="shared" si="14"/>
        <v>0.24392376021748441</v>
      </c>
      <c r="AM47" s="24">
        <f t="shared" si="14"/>
        <v>0.22808048241444934</v>
      </c>
      <c r="AN47" s="24">
        <f t="shared" si="14"/>
        <v>0.23442379968319749</v>
      </c>
      <c r="AO47" s="24">
        <f>+NEA!AV20</f>
        <v>0.23018867924528297</v>
      </c>
      <c r="AQ47" s="24">
        <f t="shared" si="11"/>
        <v>-9.7479241885367607E-4</v>
      </c>
      <c r="AR47" s="24">
        <f t="shared" si="15"/>
        <v>1.7663446748892309E-3</v>
      </c>
      <c r="AT47" s="19">
        <f t="shared" si="8"/>
        <v>130.24014282226563</v>
      </c>
      <c r="AU47" s="19">
        <f t="shared" si="9"/>
        <v>129.91377258300781</v>
      </c>
      <c r="AV47" s="52">
        <f t="shared" si="12"/>
        <v>3.2637023925781161E-3</v>
      </c>
    </row>
    <row r="48" spans="4:49" x14ac:dyDescent="0.25">
      <c r="D48" s="37">
        <f>+NEA!A21</f>
        <v>43191</v>
      </c>
      <c r="E48" s="225">
        <f>'Salida Stata'!G18</f>
        <v>133.75987243652344</v>
      </c>
      <c r="F48" s="225">
        <f>'Salida Stata'!M18</f>
        <v>134.13847351074219</v>
      </c>
      <c r="G48" s="225">
        <f>'Salida Stata'!S18</f>
        <v>134.63888549804688</v>
      </c>
      <c r="H48" s="225">
        <f>'Salida Stata'!Y18</f>
        <v>134.42356872558594</v>
      </c>
      <c r="I48" s="225">
        <f>'Salida Stata'!AE18</f>
        <v>135.07733154296875</v>
      </c>
      <c r="J48" s="225">
        <f>'Salida Stata'!AK18</f>
        <v>134.2265625</v>
      </c>
      <c r="K48" s="225">
        <f>'Salida Stata'!AQ18</f>
        <v>135.28854370117188</v>
      </c>
      <c r="L48" s="225">
        <f>'Salida Stata'!AW18</f>
        <v>135.12541198730469</v>
      </c>
      <c r="M48" s="225">
        <f>'Salida Stata'!BC18</f>
        <v>136.51620483398438</v>
      </c>
      <c r="N48" s="225">
        <f>'Salida Stata'!BI18</f>
        <v>133.41261291503906</v>
      </c>
      <c r="O48" s="19" cm="1">
        <f t="array" ref="O48">+SUMPRODUCT($E$30:$N$30/100,$E48:$N48)/$D$14*100</f>
        <v>135.73334132932166</v>
      </c>
      <c r="Q48" s="24">
        <f t="shared" si="10"/>
        <v>2.702492133367107E-2</v>
      </c>
      <c r="R48" s="24">
        <f t="shared" si="10"/>
        <v>2.6896805088868936E-2</v>
      </c>
      <c r="S48" s="24">
        <f t="shared" si="10"/>
        <v>2.7423518102097644E-2</v>
      </c>
      <c r="T48" s="24">
        <f t="shared" si="10"/>
        <v>2.7344876991493239E-2</v>
      </c>
      <c r="U48" s="24">
        <f t="shared" si="10"/>
        <v>2.715851241407008E-2</v>
      </c>
      <c r="V48" s="24">
        <f t="shared" si="10"/>
        <v>2.7516557451729318E-2</v>
      </c>
      <c r="W48" s="24">
        <f t="shared" si="10"/>
        <v>2.7739902322475363E-2</v>
      </c>
      <c r="X48" s="24">
        <f t="shared" si="10"/>
        <v>2.7972131065712835E-2</v>
      </c>
      <c r="Y48" s="24">
        <f t="shared" si="10"/>
        <v>2.9527172835484228E-2</v>
      </c>
      <c r="Z48" s="24">
        <f t="shared" si="10"/>
        <v>2.693202008120954E-2</v>
      </c>
      <c r="AA48" s="24">
        <f t="shared" si="10"/>
        <v>2.7413317803274939E-2</v>
      </c>
      <c r="AB48" s="24">
        <f>+NEA!Y21</f>
        <v>2.6073619631901801E-2</v>
      </c>
      <c r="AD48" s="24">
        <f t="shared" si="13"/>
        <v>0.23400941813218501</v>
      </c>
      <c r="AE48" s="24">
        <f t="shared" si="14"/>
        <v>0.23516100201638035</v>
      </c>
      <c r="AF48" s="24">
        <f t="shared" si="14"/>
        <v>0.24355733151021286</v>
      </c>
      <c r="AG48" s="24">
        <f t="shared" si="14"/>
        <v>0.23774514590558837</v>
      </c>
      <c r="AH48" s="24">
        <f t="shared" si="14"/>
        <v>0.24630231309396056</v>
      </c>
      <c r="AI48" s="24">
        <f t="shared" si="14"/>
        <v>0.23762236520605273</v>
      </c>
      <c r="AJ48" s="24">
        <f t="shared" si="14"/>
        <v>0.24776588312845593</v>
      </c>
      <c r="AK48" s="24">
        <f t="shared" si="14"/>
        <v>0.244563331939879</v>
      </c>
      <c r="AL48" s="24">
        <f t="shared" si="14"/>
        <v>0.25322899850881209</v>
      </c>
      <c r="AM48" s="24">
        <f t="shared" si="14"/>
        <v>0.23834671142657249</v>
      </c>
      <c r="AN48" s="24">
        <f t="shared" si="14"/>
        <v>0.24043486848039874</v>
      </c>
      <c r="AO48" s="24">
        <f>+NEA!AV21</f>
        <v>0.23545706371191155</v>
      </c>
      <c r="AQ48" s="24">
        <f t="shared" si="11"/>
        <v>9.2901252461530248E-5</v>
      </c>
      <c r="AR48" s="24">
        <f t="shared" si="15"/>
        <v>-4.3372932943874787E-3</v>
      </c>
      <c r="AT48" s="19">
        <f t="shared" si="8"/>
        <v>133.75987243652344</v>
      </c>
      <c r="AU48" s="19">
        <f t="shared" si="9"/>
        <v>133.41261291503906</v>
      </c>
      <c r="AV48" s="52">
        <f t="shared" si="12"/>
        <v>3.4725952148437766E-3</v>
      </c>
    </row>
    <row r="49" spans="4:48" x14ac:dyDescent="0.25">
      <c r="D49" s="37">
        <f>+NEA!A22</f>
        <v>43221</v>
      </c>
      <c r="E49" s="225">
        <f>'Salida Stata'!G19</f>
        <v>137.36494445800781</v>
      </c>
      <c r="F49" s="225">
        <f>'Salida Stata'!M19</f>
        <v>137.68296813964844</v>
      </c>
      <c r="G49" s="225">
        <f>'Salida Stata'!S19</f>
        <v>138.05718994140625</v>
      </c>
      <c r="H49" s="225">
        <f>'Salida Stata'!Y19</f>
        <v>137.85816955566406</v>
      </c>
      <c r="I49" s="225">
        <f>'Salida Stata'!AE19</f>
        <v>138.43876647949219</v>
      </c>
      <c r="J49" s="225">
        <f>'Salida Stata'!AK19</f>
        <v>137.68795776367188</v>
      </c>
      <c r="K49" s="225">
        <f>'Salida Stata'!AQ19</f>
        <v>138.60736083984375</v>
      </c>
      <c r="L49" s="225">
        <f>'Salida Stata'!AW19</f>
        <v>138.40948486328125</v>
      </c>
      <c r="M49" s="225">
        <f>'Salida Stata'!BC19</f>
        <v>139.7266845703125</v>
      </c>
      <c r="N49" s="225">
        <f>'Salida Stata'!BI19</f>
        <v>136.59872436523438</v>
      </c>
      <c r="O49" s="19" cm="1">
        <f t="array" ref="O49">+SUMPRODUCT($E$30:$N$30/100,$E49:$N49)/$D$14*100</f>
        <v>139.19397989617423</v>
      </c>
      <c r="Q49" s="24">
        <f t="shared" si="10"/>
        <v>2.6951820122250725E-2</v>
      </c>
      <c r="R49" s="24">
        <f t="shared" si="10"/>
        <v>2.6424146153880335E-2</v>
      </c>
      <c r="S49" s="24">
        <f t="shared" si="10"/>
        <v>2.5388686416369488E-2</v>
      </c>
      <c r="T49" s="24">
        <f t="shared" si="10"/>
        <v>2.5550585084447297E-2</v>
      </c>
      <c r="U49" s="24">
        <f t="shared" si="10"/>
        <v>2.48852631165144E-2</v>
      </c>
      <c r="V49" s="24">
        <f t="shared" si="10"/>
        <v>2.5787706987369763E-2</v>
      </c>
      <c r="W49" s="24">
        <f t="shared" si="10"/>
        <v>2.4531398209167943E-2</v>
      </c>
      <c r="X49" s="24">
        <f t="shared" si="10"/>
        <v>2.430388797841454E-2</v>
      </c>
      <c r="Y49" s="24">
        <f t="shared" si="10"/>
        <v>2.3517206182462669E-2</v>
      </c>
      <c r="Z49" s="24">
        <f t="shared" si="10"/>
        <v>2.3881635930662171E-2</v>
      </c>
      <c r="AA49" s="24">
        <f t="shared" si="10"/>
        <v>2.54958622027599E-2</v>
      </c>
      <c r="AB49" s="24">
        <f>+NEA!Y22</f>
        <v>2.615844544095669E-2</v>
      </c>
      <c r="AD49" s="24">
        <f t="shared" si="13"/>
        <v>0.24351764546948629</v>
      </c>
      <c r="AE49" s="24">
        <f t="shared" si="14"/>
        <v>0.2442466703006414</v>
      </c>
      <c r="AF49" s="24">
        <f t="shared" si="14"/>
        <v>0.25137128900682559</v>
      </c>
      <c r="AG49" s="24">
        <f t="shared" si="14"/>
        <v>0.24565760245042889</v>
      </c>
      <c r="AH49" s="24">
        <f t="shared" si="14"/>
        <v>0.25418727206423708</v>
      </c>
      <c r="AI49" s="24">
        <f t="shared" si="14"/>
        <v>0.24530327977051747</v>
      </c>
      <c r="AJ49" s="24">
        <f t="shared" si="14"/>
        <v>0.25505884030426129</v>
      </c>
      <c r="AK49" s="24">
        <f t="shared" si="14"/>
        <v>0.25096092727844677</v>
      </c>
      <c r="AL49" s="24">
        <f t="shared" si="14"/>
        <v>0.25952572648839656</v>
      </c>
      <c r="AM49" s="24">
        <f t="shared" si="14"/>
        <v>0.24220170017568465</v>
      </c>
      <c r="AN49" s="24">
        <f t="shared" si="14"/>
        <v>0.2483323806893929</v>
      </c>
      <c r="AO49" s="24">
        <f>+NEA!AV22</f>
        <v>0.24365942028985521</v>
      </c>
      <c r="AQ49" s="24">
        <f t="shared" si="11"/>
        <v>3.0701841915885542E-3</v>
      </c>
      <c r="AR49" s="24">
        <f t="shared" si="15"/>
        <v>1.3159452938016347E-3</v>
      </c>
      <c r="AT49" s="19">
        <f t="shared" si="8"/>
        <v>137.36494445800781</v>
      </c>
      <c r="AU49" s="19">
        <f t="shared" si="9"/>
        <v>136.59872436523438</v>
      </c>
      <c r="AV49" s="52">
        <f t="shared" si="12"/>
        <v>7.6622009277345082E-3</v>
      </c>
    </row>
    <row r="50" spans="4:48" x14ac:dyDescent="0.25">
      <c r="D50" s="37">
        <f>+NEA!A23</f>
        <v>43252</v>
      </c>
      <c r="E50" s="225">
        <f>'Salida Stata'!G20</f>
        <v>141.72315979003906</v>
      </c>
      <c r="F50" s="225">
        <f>'Salida Stata'!M20</f>
        <v>141.93647766113281</v>
      </c>
      <c r="G50" s="225">
        <f>'Salida Stata'!S20</f>
        <v>142.47695922851563</v>
      </c>
      <c r="H50" s="225">
        <f>'Salida Stata'!Y20</f>
        <v>142.11141967773438</v>
      </c>
      <c r="I50" s="225">
        <f>'Salida Stata'!AE20</f>
        <v>142.83216857910156</v>
      </c>
      <c r="J50" s="225">
        <f>'Salida Stata'!AK20</f>
        <v>141.86480712890625</v>
      </c>
      <c r="K50" s="225">
        <f>'Salida Stata'!AQ20</f>
        <v>142.99272155761719</v>
      </c>
      <c r="L50" s="225">
        <f>'Salida Stata'!AW20</f>
        <v>142.55865478515625</v>
      </c>
      <c r="M50" s="225">
        <f>'Salida Stata'!BC20</f>
        <v>143.86143493652344</v>
      </c>
      <c r="N50" s="225">
        <f>'Salida Stata'!BI20</f>
        <v>140.77764892578125</v>
      </c>
      <c r="O50" s="19" cm="1">
        <f t="array" ref="O50">+SUMPRODUCT($E$30:$N$30/100,$E50:$N50)/$D$14*100</f>
        <v>143.52490957706553</v>
      </c>
      <c r="Q50" s="24">
        <f t="shared" si="10"/>
        <v>3.1727274736849331E-2</v>
      </c>
      <c r="R50" s="24">
        <f t="shared" si="10"/>
        <v>3.0893505412885602E-2</v>
      </c>
      <c r="S50" s="24">
        <f t="shared" si="10"/>
        <v>3.201404641790262E-2</v>
      </c>
      <c r="T50" s="24">
        <f t="shared" si="10"/>
        <v>3.0852361784427629E-2</v>
      </c>
      <c r="U50" s="24">
        <f t="shared" si="10"/>
        <v>3.1735345606826115E-2</v>
      </c>
      <c r="V50" s="24">
        <f t="shared" si="10"/>
        <v>3.0335618547001397E-2</v>
      </c>
      <c r="W50" s="24">
        <f t="shared" si="10"/>
        <v>3.1638728933310878E-2</v>
      </c>
      <c r="X50" s="24">
        <f t="shared" si="10"/>
        <v>2.9977497033339073E-2</v>
      </c>
      <c r="Y50" s="24">
        <f t="shared" si="10"/>
        <v>2.9591701677643911E-2</v>
      </c>
      <c r="Z50" s="24">
        <f t="shared" si="10"/>
        <v>3.0592705605166248E-2</v>
      </c>
      <c r="AA50" s="24">
        <f t="shared" si="10"/>
        <v>3.1114346210387556E-2</v>
      </c>
      <c r="AB50" s="24">
        <f>+NEA!Y23</f>
        <v>3.0589949016751605E-2</v>
      </c>
      <c r="AD50" s="24">
        <f t="shared" si="13"/>
        <v>0.26551190590707718</v>
      </c>
      <c r="AE50" s="24">
        <f t="shared" si="14"/>
        <v>0.26515594268167475</v>
      </c>
      <c r="AF50" s="24">
        <f t="shared" si="14"/>
        <v>0.27404073289437503</v>
      </c>
      <c r="AG50" s="24">
        <f t="shared" si="14"/>
        <v>0.26669970303312329</v>
      </c>
      <c r="AH50" s="24">
        <f t="shared" si="14"/>
        <v>0.27620220376386739</v>
      </c>
      <c r="AI50" s="24">
        <f t="shared" si="14"/>
        <v>0.26570182604906312</v>
      </c>
      <c r="AJ50" s="24">
        <f t="shared" si="14"/>
        <v>0.27678430620791827</v>
      </c>
      <c r="AK50" s="24">
        <f t="shared" si="14"/>
        <v>0.270865516542246</v>
      </c>
      <c r="AL50" s="24">
        <f t="shared" si="14"/>
        <v>0.27880239321157041</v>
      </c>
      <c r="AM50" s="24">
        <f t="shared" si="14"/>
        <v>0.26380318431416283</v>
      </c>
      <c r="AN50" s="24">
        <f t="shared" si="14"/>
        <v>0.26966106201016427</v>
      </c>
      <c r="AO50" s="24">
        <f>+NEA!AV23</f>
        <v>0.26452189454870423</v>
      </c>
      <c r="AQ50" s="24">
        <f t="shared" si="11"/>
        <v>1.134569131683083E-3</v>
      </c>
      <c r="AR50" s="24">
        <f t="shared" si="15"/>
        <v>1.7087215929143529E-3</v>
      </c>
      <c r="AT50" s="19">
        <f t="shared" si="8"/>
        <v>141.72315979003906</v>
      </c>
      <c r="AU50" s="19">
        <f t="shared" si="9"/>
        <v>140.77764892578125</v>
      </c>
      <c r="AV50" s="52">
        <f t="shared" si="12"/>
        <v>9.4551086425782582E-3</v>
      </c>
    </row>
    <row r="51" spans="4:48" x14ac:dyDescent="0.25">
      <c r="D51" s="37">
        <f>+NEA!A24</f>
        <v>43282</v>
      </c>
      <c r="E51" s="225">
        <f>'Salida Stata'!G21</f>
        <v>146.53428649902344</v>
      </c>
      <c r="F51" s="225">
        <f>'Salida Stata'!M21</f>
        <v>146.67718505859375</v>
      </c>
      <c r="G51" s="225">
        <f>'Salida Stata'!S21</f>
        <v>147.67222595214844</v>
      </c>
      <c r="H51" s="225">
        <f>'Salida Stata'!Y21</f>
        <v>146.86618041992188</v>
      </c>
      <c r="I51" s="225">
        <f>'Salida Stata'!AE21</f>
        <v>148.10676574707031</v>
      </c>
      <c r="J51" s="225">
        <f>'Salida Stata'!AK21</f>
        <v>146.64779663085938</v>
      </c>
      <c r="K51" s="225">
        <f>'Salida Stata'!AQ21</f>
        <v>148.21401977539063</v>
      </c>
      <c r="L51" s="225">
        <f>'Salida Stata'!AW21</f>
        <v>147.46786499023438</v>
      </c>
      <c r="M51" s="225">
        <f>'Salida Stata'!BC21</f>
        <v>148.81784057617188</v>
      </c>
      <c r="N51" s="225">
        <f>'Salida Stata'!BI21</f>
        <v>145.92832946777344</v>
      </c>
      <c r="O51" s="19" cm="1">
        <f t="array" ref="O51">+SUMPRODUCT($E$30:$N$30/100,$E51:$N51)/$D$14*100</f>
        <v>148.5159560856176</v>
      </c>
      <c r="Q51" s="24">
        <f t="shared" si="10"/>
        <v>3.3947357059438854E-2</v>
      </c>
      <c r="R51" s="24">
        <f t="shared" si="10"/>
        <v>3.3400204623783791E-2</v>
      </c>
      <c r="S51" s="24">
        <f t="shared" si="10"/>
        <v>3.6463907931248318E-2</v>
      </c>
      <c r="T51" s="24">
        <f t="shared" si="10"/>
        <v>3.3457977923025961E-2</v>
      </c>
      <c r="U51" s="24">
        <f t="shared" si="10"/>
        <v>3.6928636037949936E-2</v>
      </c>
      <c r="V51" s="24">
        <f t="shared" si="10"/>
        <v>3.3715123565543959E-2</v>
      </c>
      <c r="W51" s="24">
        <f t="shared" si="10"/>
        <v>3.6514433468346708E-2</v>
      </c>
      <c r="X51" s="24">
        <f t="shared" si="10"/>
        <v>3.4436423467074428E-2</v>
      </c>
      <c r="Y51" s="24">
        <f t="shared" si="10"/>
        <v>3.4452635912017415E-2</v>
      </c>
      <c r="Z51" s="24">
        <f t="shared" si="10"/>
        <v>3.6587345940886307E-2</v>
      </c>
      <c r="AA51" s="24">
        <f t="shared" si="10"/>
        <v>3.4774775495483912E-2</v>
      </c>
      <c r="AB51" s="24">
        <f>+NEA!Y24</f>
        <v>3.3922261484099048E-2</v>
      </c>
      <c r="AD51" s="24">
        <f t="shared" si="13"/>
        <v>0.29347400639135657</v>
      </c>
      <c r="AE51" s="24">
        <f t="shared" si="14"/>
        <v>0.29210945292557322</v>
      </c>
      <c r="AF51" s="24">
        <f t="shared" si="14"/>
        <v>0.30278050709089688</v>
      </c>
      <c r="AG51" s="24">
        <f t="shared" si="14"/>
        <v>0.29264486083853725</v>
      </c>
      <c r="AH51" s="24">
        <f t="shared" si="14"/>
        <v>0.30441282893963217</v>
      </c>
      <c r="AI51" s="24">
        <f t="shared" si="14"/>
        <v>0.29221958419150007</v>
      </c>
      <c r="AJ51" s="24">
        <f t="shared" si="14"/>
        <v>0.30420180568906918</v>
      </c>
      <c r="AK51" s="24">
        <f t="shared" si="14"/>
        <v>0.29647435639457553</v>
      </c>
      <c r="AL51" s="24">
        <f t="shared" si="14"/>
        <v>0.30380584388313836</v>
      </c>
      <c r="AM51" s="24">
        <f t="shared" si="14"/>
        <v>0.29139748371128893</v>
      </c>
      <c r="AN51" s="24">
        <f t="shared" si="14"/>
        <v>0.29683790180424352</v>
      </c>
      <c r="AO51" s="24">
        <f>+NEA!AV24</f>
        <v>0.29012345679012341</v>
      </c>
      <c r="AQ51" s="24">
        <f t="shared" si="11"/>
        <v>-2.6399888814474526E-3</v>
      </c>
      <c r="AR51" s="24">
        <f t="shared" si="15"/>
        <v>2.0765226800676384E-3</v>
      </c>
      <c r="AT51" s="19">
        <f t="shared" si="8"/>
        <v>146.53428649902344</v>
      </c>
      <c r="AU51" s="19">
        <f t="shared" si="9"/>
        <v>145.92832946777344</v>
      </c>
      <c r="AV51" s="52">
        <f t="shared" si="12"/>
        <v>6.059570312500151E-3</v>
      </c>
    </row>
    <row r="52" spans="4:48" x14ac:dyDescent="0.25">
      <c r="D52" s="37">
        <f>+NEA!A25</f>
        <v>43313</v>
      </c>
      <c r="E52" s="225">
        <f>'Salida Stata'!G22</f>
        <v>152.60334777832031</v>
      </c>
      <c r="F52" s="225">
        <f>'Salida Stata'!M22</f>
        <v>152.65725708007813</v>
      </c>
      <c r="G52" s="225">
        <f>'Salida Stata'!S22</f>
        <v>153.86576843261719</v>
      </c>
      <c r="H52" s="225">
        <f>'Salida Stata'!Y22</f>
        <v>152.78352355957031</v>
      </c>
      <c r="I52" s="225">
        <f>'Salida Stata'!AE22</f>
        <v>154.26487731933594</v>
      </c>
      <c r="J52" s="225">
        <f>'Salida Stata'!AK22</f>
        <v>152.58360290527344</v>
      </c>
      <c r="K52" s="225">
        <f>'Salida Stata'!AQ22</f>
        <v>154.35728454589844</v>
      </c>
      <c r="L52" s="225">
        <f>'Salida Stata'!AW22</f>
        <v>153.37644958496094</v>
      </c>
      <c r="M52" s="225">
        <f>'Salida Stata'!BC22</f>
        <v>154.90225219726563</v>
      </c>
      <c r="N52" s="225">
        <f>'Salida Stata'!BI22</f>
        <v>151.64010620117188</v>
      </c>
      <c r="O52" s="19" cm="1">
        <f t="array" ref="O52">+SUMPRODUCT($E$30:$N$30/100,$E52:$N52)/$D$14*100</f>
        <v>154.59961856314649</v>
      </c>
      <c r="Q52" s="24">
        <f t="shared" si="10"/>
        <v>4.1417346235465002E-2</v>
      </c>
      <c r="R52" s="24">
        <f t="shared" si="10"/>
        <v>4.0770294433285503E-2</v>
      </c>
      <c r="S52" s="24">
        <f t="shared" si="10"/>
        <v>4.1941146620730896E-2</v>
      </c>
      <c r="T52" s="24">
        <f t="shared" si="10"/>
        <v>4.02907131017467E-2</v>
      </c>
      <c r="U52" s="24">
        <f t="shared" si="10"/>
        <v>4.1578867388017526E-2</v>
      </c>
      <c r="V52" s="24">
        <f t="shared" si="10"/>
        <v>4.0476614110716014E-2</v>
      </c>
      <c r="W52" s="24">
        <f t="shared" si="10"/>
        <v>4.1448607762056167E-2</v>
      </c>
      <c r="X52" s="24">
        <f t="shared" si="10"/>
        <v>4.006692980275961E-2</v>
      </c>
      <c r="Y52" s="24">
        <f t="shared" si="10"/>
        <v>4.0884961087575222E-2</v>
      </c>
      <c r="Z52" s="24">
        <f t="shared" si="10"/>
        <v>3.9140972518703521E-2</v>
      </c>
      <c r="AA52" s="24">
        <f t="shared" si="10"/>
        <v>4.0963022680349237E-2</v>
      </c>
      <c r="AB52" s="24">
        <f>+NEA!Y25</f>
        <v>4.0328092959671658E-2</v>
      </c>
      <c r="AD52" s="24">
        <f t="shared" si="13"/>
        <v>0.33127135850135336</v>
      </c>
      <c r="AE52" s="24">
        <f t="shared" si="14"/>
        <v>0.32886144413481277</v>
      </c>
      <c r="AF52" s="24">
        <f t="shared" si="14"/>
        <v>0.34219058479728703</v>
      </c>
      <c r="AG52" s="24">
        <f t="shared" si="14"/>
        <v>0.32919152169595822</v>
      </c>
      <c r="AH52" s="24">
        <f t="shared" si="14"/>
        <v>0.34276398332433167</v>
      </c>
      <c r="AI52" s="24">
        <f t="shared" si="14"/>
        <v>0.32947327647060654</v>
      </c>
      <c r="AJ52" s="24">
        <f t="shared" si="14"/>
        <v>0.34211188981158358</v>
      </c>
      <c r="AK52" s="24">
        <f t="shared" si="14"/>
        <v>0.33318650836361852</v>
      </c>
      <c r="AL52" s="24">
        <f t="shared" si="14"/>
        <v>0.34137062829878162</v>
      </c>
      <c r="AM52" s="24">
        <f t="shared" si="14"/>
        <v>0.32948903516825134</v>
      </c>
      <c r="AN52" s="24">
        <f t="shared" si="14"/>
        <v>0.33446747253057185</v>
      </c>
      <c r="AO52" s="24">
        <f>+NEA!AV25</f>
        <v>0.32693984306887525</v>
      </c>
      <c r="AQ52" s="24">
        <f t="shared" si="11"/>
        <v>2.2763737167614817E-3</v>
      </c>
      <c r="AR52" s="24">
        <f t="shared" si="15"/>
        <v>1.7823233331020205E-3</v>
      </c>
      <c r="AT52" s="19">
        <f t="shared" si="8"/>
        <v>152.60334777832031</v>
      </c>
      <c r="AU52" s="19">
        <f t="shared" si="9"/>
        <v>151.64010620117188</v>
      </c>
      <c r="AV52" s="52">
        <f t="shared" si="12"/>
        <v>9.6324157714844372E-3</v>
      </c>
    </row>
    <row r="53" spans="4:48" x14ac:dyDescent="0.25">
      <c r="D53" s="37">
        <f>+NEA!A26</f>
        <v>43344</v>
      </c>
      <c r="E53" s="225">
        <f>'Salida Stata'!G23</f>
        <v>163.6629638671875</v>
      </c>
      <c r="F53" s="225">
        <f>'Salida Stata'!M23</f>
        <v>163.58753967285156</v>
      </c>
      <c r="G53" s="225">
        <f>'Salida Stata'!S23</f>
        <v>165.32302856445313</v>
      </c>
      <c r="H53" s="225">
        <f>'Salida Stata'!Y23</f>
        <v>163.80276489257813</v>
      </c>
      <c r="I53" s="225">
        <f>'Salida Stata'!AE23</f>
        <v>165.72276306152344</v>
      </c>
      <c r="J53" s="225">
        <f>'Salida Stata'!AK23</f>
        <v>163.66226196289063</v>
      </c>
      <c r="K53" s="225">
        <f>'Salida Stata'!AQ23</f>
        <v>165.81149291992188</v>
      </c>
      <c r="L53" s="225">
        <f>'Salida Stata'!AW23</f>
        <v>164.55607604980469</v>
      </c>
      <c r="M53" s="225">
        <f>'Salida Stata'!BC23</f>
        <v>166.07063293457031</v>
      </c>
      <c r="N53" s="225">
        <f>'Salida Stata'!BI23</f>
        <v>163.41030883789063</v>
      </c>
      <c r="O53" s="19" cm="1">
        <f t="array" ref="O53">+SUMPRODUCT($E$30:$N$30/100,$E53:$N53)/$D$14*100</f>
        <v>165.90261713547997</v>
      </c>
      <c r="Q53" s="24">
        <f t="shared" si="10"/>
        <v>7.2472958489305128E-2</v>
      </c>
      <c r="R53" s="24">
        <f t="shared" si="10"/>
        <v>7.1600150571550225E-2</v>
      </c>
      <c r="S53" s="24">
        <f t="shared" si="10"/>
        <v>7.4462697249345844E-2</v>
      </c>
      <c r="T53" s="24">
        <f t="shared" si="10"/>
        <v>7.2123230805783978E-2</v>
      </c>
      <c r="U53" s="24">
        <f t="shared" si="10"/>
        <v>7.4274105300515814E-2</v>
      </c>
      <c r="V53" s="24">
        <f t="shared" si="10"/>
        <v>7.2607140260641412E-2</v>
      </c>
      <c r="W53" s="24">
        <f t="shared" si="10"/>
        <v>7.4205816769324695E-2</v>
      </c>
      <c r="X53" s="24">
        <f t="shared" si="10"/>
        <v>7.2890111194358731E-2</v>
      </c>
      <c r="Y53" s="24">
        <f t="shared" si="10"/>
        <v>7.2099537475297071E-2</v>
      </c>
      <c r="Z53" s="24">
        <f t="shared" si="10"/>
        <v>7.761932467327548E-2</v>
      </c>
      <c r="AA53" s="24">
        <f t="shared" si="10"/>
        <v>7.311142600081344E-2</v>
      </c>
      <c r="AB53" s="24">
        <f>+NEA!Y26</f>
        <v>7.2930354796320707E-2</v>
      </c>
      <c r="AD53" s="24">
        <f t="shared" si="13"/>
        <v>0.40882770612421715</v>
      </c>
      <c r="AE53" s="24">
        <f t="shared" si="14"/>
        <v>0.40536846363525059</v>
      </c>
      <c r="AF53" s="24">
        <f t="shared" si="14"/>
        <v>0.42433105300700458</v>
      </c>
      <c r="AG53" s="24">
        <f t="shared" si="14"/>
        <v>0.40715657575381003</v>
      </c>
      <c r="AH53" s="24">
        <f t="shared" si="14"/>
        <v>0.42512919686421391</v>
      </c>
      <c r="AI53" s="24">
        <f t="shared" si="14"/>
        <v>0.40785083339114192</v>
      </c>
      <c r="AJ53" s="24">
        <f t="shared" si="14"/>
        <v>0.42448343146360368</v>
      </c>
      <c r="AK53" s="24">
        <f t="shared" si="14"/>
        <v>0.41304707297450993</v>
      </c>
      <c r="AL53" s="24">
        <f t="shared" si="14"/>
        <v>0.42147638296621848</v>
      </c>
      <c r="AM53" s="24">
        <f t="shared" si="14"/>
        <v>0.41616539842097855</v>
      </c>
      <c r="AN53" s="24">
        <f t="shared" si="14"/>
        <v>0.41411153891040353</v>
      </c>
      <c r="AO53" s="24">
        <f>+NEA!AV26</f>
        <v>0.40533562822719449</v>
      </c>
      <c r="AQ53" s="24">
        <f t="shared" si="11"/>
        <v>-5.1463661839703523E-3</v>
      </c>
      <c r="AR53" s="24">
        <f t="shared" si="15"/>
        <v>-7.3376922967614E-3</v>
      </c>
      <c r="AT53" s="19">
        <f t="shared" si="8"/>
        <v>163.6629638671875</v>
      </c>
      <c r="AU53" s="19">
        <f t="shared" si="9"/>
        <v>163.41030883789063</v>
      </c>
      <c r="AV53" s="52">
        <f t="shared" si="12"/>
        <v>2.5265502929687766E-3</v>
      </c>
    </row>
    <row r="54" spans="4:48" x14ac:dyDescent="0.25">
      <c r="D54" s="37">
        <f>+NEA!A27</f>
        <v>43374</v>
      </c>
      <c r="E54" s="225">
        <f>'Salida Stata'!G24</f>
        <v>171.71963500976563</v>
      </c>
      <c r="F54" s="225">
        <f>'Salida Stata'!M24</f>
        <v>171.45504760742188</v>
      </c>
      <c r="G54" s="225">
        <f>'Salida Stata'!S24</f>
        <v>173.54074096679688</v>
      </c>
      <c r="H54" s="225">
        <f>'Salida Stata'!Y24</f>
        <v>171.61427307128906</v>
      </c>
      <c r="I54" s="225">
        <f>'Salida Stata'!AE24</f>
        <v>173.92636108398438</v>
      </c>
      <c r="J54" s="225">
        <f>'Salida Stata'!AK24</f>
        <v>171.4405517578125</v>
      </c>
      <c r="K54" s="225">
        <f>'Salida Stata'!AQ24</f>
        <v>173.93003845214844</v>
      </c>
      <c r="L54" s="225">
        <f>'Salida Stata'!AW24</f>
        <v>172.30274963378906</v>
      </c>
      <c r="M54" s="225">
        <f>'Salida Stata'!BC24</f>
        <v>173.72439575195313</v>
      </c>
      <c r="N54" s="225">
        <f>'Salida Stata'!BI24</f>
        <v>171.4332275390625</v>
      </c>
      <c r="O54" s="19" cm="1">
        <f t="array" ref="O54">+SUMPRODUCT($E$30:$N$30/100,$E54:$N54)/$D$14*100</f>
        <v>173.94241207647008</v>
      </c>
      <c r="Q54" s="24">
        <f t="shared" si="10"/>
        <v>4.9227210312017267E-2</v>
      </c>
      <c r="R54" s="24">
        <f t="shared" si="10"/>
        <v>4.8093564768466157E-2</v>
      </c>
      <c r="S54" s="24">
        <f t="shared" si="10"/>
        <v>4.9707003759249302E-2</v>
      </c>
      <c r="T54" s="24">
        <f t="shared" si="10"/>
        <v>4.7688500153423741E-2</v>
      </c>
      <c r="U54" s="24">
        <f t="shared" si="10"/>
        <v>4.9501938483945018E-2</v>
      </c>
      <c r="V54" s="24">
        <f t="shared" si="10"/>
        <v>4.7526471292970163E-2</v>
      </c>
      <c r="W54" s="24">
        <f t="shared" si="10"/>
        <v>4.8962501870406516E-2</v>
      </c>
      <c r="X54" s="24">
        <f t="shared" si="10"/>
        <v>4.7076192930364691E-2</v>
      </c>
      <c r="Y54" s="24">
        <f t="shared" si="10"/>
        <v>4.6087394755689903E-2</v>
      </c>
      <c r="Z54" s="24">
        <f t="shared" si="10"/>
        <v>4.9096772157324109E-2</v>
      </c>
      <c r="AA54" s="24">
        <f t="shared" si="10"/>
        <v>4.8460928946193915E-2</v>
      </c>
      <c r="AB54" s="24">
        <f>+NEA!Y27</f>
        <v>4.8989589712186143E-2</v>
      </c>
      <c r="AD54" s="24">
        <f t="shared" si="13"/>
        <v>0.45631165832310638</v>
      </c>
      <c r="AE54" s="24">
        <f t="shared" si="14"/>
        <v>0.45109022786028952</v>
      </c>
      <c r="AF54" s="24">
        <f t="shared" si="14"/>
        <v>0.47267542619301417</v>
      </c>
      <c r="AG54" s="24">
        <f t="shared" si="14"/>
        <v>0.45268788732830978</v>
      </c>
      <c r="AH54" s="24">
        <f t="shared" si="14"/>
        <v>0.47303599947170216</v>
      </c>
      <c r="AI54" s="24">
        <f t="shared" si="14"/>
        <v>0.45259469573805333</v>
      </c>
      <c r="AJ54" s="24">
        <f t="shared" si="14"/>
        <v>0.47150712637315428</v>
      </c>
      <c r="AK54" s="24">
        <f t="shared" si="14"/>
        <v>0.45727757804581359</v>
      </c>
      <c r="AL54" s="24">
        <f t="shared" si="14"/>
        <v>0.46457181941101466</v>
      </c>
      <c r="AM54" s="24">
        <f t="shared" si="14"/>
        <v>0.4648569795247508</v>
      </c>
      <c r="AN54" s="24">
        <f t="shared" si="14"/>
        <v>0.46055198559982058</v>
      </c>
      <c r="AO54" s="24">
        <f>+NEA!AV27</f>
        <v>0.45292620865139943</v>
      </c>
      <c r="AQ54" s="24">
        <f t="shared" si="11"/>
        <v>1.3043815469315767E-4</v>
      </c>
      <c r="AR54" s="24">
        <f t="shared" si="15"/>
        <v>-8.545321201644418E-3</v>
      </c>
      <c r="AT54" s="19">
        <f t="shared" si="8"/>
        <v>171.71963500976563</v>
      </c>
      <c r="AU54" s="19">
        <f t="shared" si="9"/>
        <v>171.4332275390625</v>
      </c>
      <c r="AV54" s="52">
        <f t="shared" si="12"/>
        <v>2.8640747070312056E-3</v>
      </c>
    </row>
    <row r="55" spans="4:48" x14ac:dyDescent="0.25">
      <c r="D55" s="37">
        <f>+NEA!A28</f>
        <v>43405</v>
      </c>
      <c r="E55" s="225">
        <f>'Salida Stata'!G25</f>
        <v>176.82040405273438</v>
      </c>
      <c r="F55" s="225">
        <f>'Salida Stata'!M25</f>
        <v>176.53619384765625</v>
      </c>
      <c r="G55" s="225">
        <f>'Salida Stata'!S25</f>
        <v>178.64651489257813</v>
      </c>
      <c r="H55" s="225">
        <f>'Salida Stata'!Y25</f>
        <v>176.79490661621094</v>
      </c>
      <c r="I55" s="225">
        <f>'Salida Stata'!AE25</f>
        <v>179.08233642578125</v>
      </c>
      <c r="J55" s="225">
        <f>'Salida Stata'!AK25</f>
        <v>176.4912109375</v>
      </c>
      <c r="K55" s="225">
        <f>'Salida Stata'!AQ25</f>
        <v>179.23046875</v>
      </c>
      <c r="L55" s="225">
        <f>'Salida Stata'!AW25</f>
        <v>177.41986083984375</v>
      </c>
      <c r="M55" s="225">
        <f>'Salida Stata'!BC25</f>
        <v>178.76518249511719</v>
      </c>
      <c r="N55" s="225">
        <f>'Salida Stata'!BI25</f>
        <v>176.42092895507813</v>
      </c>
      <c r="O55" s="19" cm="1">
        <f t="array" ref="O55">+SUMPRODUCT($E$30:$N$30/100,$E55:$N55)/$D$14*100</f>
        <v>179.10655363075767</v>
      </c>
      <c r="Q55" s="24">
        <f t="shared" si="10"/>
        <v>2.9704052438025874E-2</v>
      </c>
      <c r="R55" s="24">
        <f t="shared" si="10"/>
        <v>2.9635442707225623E-2</v>
      </c>
      <c r="S55" s="24">
        <f t="shared" si="10"/>
        <v>2.9421183160432296E-2</v>
      </c>
      <c r="T55" s="24">
        <f t="shared" si="10"/>
        <v>3.0187661272030875E-2</v>
      </c>
      <c r="U55" s="24">
        <f t="shared" si="10"/>
        <v>2.9644588144445816E-2</v>
      </c>
      <c r="V55" s="24">
        <f t="shared" si="10"/>
        <v>2.9460119720230216E-2</v>
      </c>
      <c r="W55" s="24">
        <f t="shared" si="10"/>
        <v>3.0474496211359225E-2</v>
      </c>
      <c r="X55" s="24">
        <f t="shared" si="10"/>
        <v>2.969837229487382E-2</v>
      </c>
      <c r="Y55" s="24">
        <f t="shared" si="10"/>
        <v>2.9015998135123011E-2</v>
      </c>
      <c r="Z55" s="24">
        <f t="shared" si="10"/>
        <v>2.9094134711306952E-2</v>
      </c>
      <c r="AA55" s="24">
        <f t="shared" si="10"/>
        <v>2.9688800406063587E-2</v>
      </c>
      <c r="AB55" s="24">
        <f>+NEA!Y28</f>
        <v>2.9772329246935181E-2</v>
      </c>
      <c r="AD55" s="24">
        <f t="shared" si="13"/>
        <v>0.4769150259423296</v>
      </c>
      <c r="AE55" s="24">
        <f t="shared" si="14"/>
        <v>0.47194753776998244</v>
      </c>
      <c r="AF55" s="24">
        <f t="shared" si="14"/>
        <v>0.49192864424148008</v>
      </c>
      <c r="AG55" s="24">
        <f t="shared" si="14"/>
        <v>0.4743322901244662</v>
      </c>
      <c r="AH55" s="24">
        <f t="shared" si="14"/>
        <v>0.49305554009522279</v>
      </c>
      <c r="AI55" s="24">
        <f t="shared" si="14"/>
        <v>0.47245154409400247</v>
      </c>
      <c r="AJ55" s="24">
        <f t="shared" si="14"/>
        <v>0.49279920502984598</v>
      </c>
      <c r="AK55" s="24">
        <f t="shared" si="14"/>
        <v>0.47763388473658441</v>
      </c>
      <c r="AL55" s="24">
        <f t="shared" si="14"/>
        <v>0.48415337526601698</v>
      </c>
      <c r="AM55" s="24">
        <f t="shared" si="14"/>
        <v>0.48261027597421013</v>
      </c>
      <c r="AN55" s="24">
        <f t="shared" si="14"/>
        <v>0.48089204393340546</v>
      </c>
      <c r="AO55" s="24">
        <f>+NEA!AV28</f>
        <v>0.47368421052631571</v>
      </c>
      <c r="AQ55" s="24">
        <f t="shared" si="11"/>
        <v>6.0991772671892264E-4</v>
      </c>
      <c r="AR55" s="24">
        <f t="shared" si="15"/>
        <v>-5.6952500318805388E-3</v>
      </c>
      <c r="AT55" s="19">
        <f t="shared" si="8"/>
        <v>176.82040405273438</v>
      </c>
      <c r="AU55" s="19">
        <f t="shared" si="9"/>
        <v>176.42092895507813</v>
      </c>
      <c r="AV55" s="52">
        <f t="shared" si="12"/>
        <v>3.9947509765625444E-3</v>
      </c>
    </row>
    <row r="56" spans="4:48" x14ac:dyDescent="0.25">
      <c r="D56" s="37">
        <f>+NEA!A29</f>
        <v>43435</v>
      </c>
      <c r="E56" s="225">
        <f>'Salida Stata'!G26</f>
        <v>181.11775207519531</v>
      </c>
      <c r="F56" s="225">
        <f>'Salida Stata'!M26</f>
        <v>180.85122680664063</v>
      </c>
      <c r="G56" s="225">
        <f>'Salida Stata'!S26</f>
        <v>183.10029602050781</v>
      </c>
      <c r="H56" s="225">
        <f>'Salida Stata'!Y26</f>
        <v>181.03475952148438</v>
      </c>
      <c r="I56" s="225">
        <f>'Salida Stata'!AE26</f>
        <v>183.55392456054688</v>
      </c>
      <c r="J56" s="225">
        <f>'Salida Stata'!AK26</f>
        <v>180.91816711425781</v>
      </c>
      <c r="K56" s="225">
        <f>'Salida Stata'!AQ26</f>
        <v>183.8232421875</v>
      </c>
      <c r="L56" s="225">
        <f>'Salida Stata'!AW26</f>
        <v>181.86000061035156</v>
      </c>
      <c r="M56" s="225">
        <f>'Salida Stata'!BC26</f>
        <v>183.13970947265625</v>
      </c>
      <c r="N56" s="225">
        <f>'Salida Stata'!BI26</f>
        <v>180.79527282714844</v>
      </c>
      <c r="O56" s="19" cm="1">
        <f t="array" ref="O56">+SUMPRODUCT($E$30:$N$30/100,$E56:$N56)/$D$14*100</f>
        <v>183.52809892226588</v>
      </c>
      <c r="Q56" s="24">
        <f t="shared" si="10"/>
        <v>2.430346229261704E-2</v>
      </c>
      <c r="R56" s="24">
        <f t="shared" si="10"/>
        <v>2.444276646582777E-2</v>
      </c>
      <c r="S56" s="24">
        <f t="shared" si="10"/>
        <v>2.4930691374571712E-2</v>
      </c>
      <c r="T56" s="24">
        <f t="shared" si="10"/>
        <v>2.3981759352815324E-2</v>
      </c>
      <c r="U56" s="24">
        <f t="shared" si="10"/>
        <v>2.4969453850178125E-2</v>
      </c>
      <c r="V56" s="24">
        <f t="shared" si="10"/>
        <v>2.5083153734638541E-2</v>
      </c>
      <c r="W56" s="24">
        <f t="shared" si="10"/>
        <v>2.5624959135191583E-2</v>
      </c>
      <c r="X56" s="24">
        <f t="shared" si="10"/>
        <v>2.5026170968062589E-2</v>
      </c>
      <c r="Y56" s="24">
        <f t="shared" si="10"/>
        <v>2.4470799718835368E-2</v>
      </c>
      <c r="Z56" s="24">
        <f t="shared" si="10"/>
        <v>2.479492596473154E-2</v>
      </c>
      <c r="AA56" s="24">
        <f t="shared" si="10"/>
        <v>2.4686675065076491E-2</v>
      </c>
      <c r="AB56" s="24">
        <f>+NEA!Y29</f>
        <v>2.4943310657596474E-2</v>
      </c>
      <c r="AD56" s="24">
        <f t="shared" si="13"/>
        <v>0.48100425826375615</v>
      </c>
      <c r="AE56" s="24">
        <f t="shared" si="14"/>
        <v>0.4762580264746461</v>
      </c>
      <c r="AF56" s="24">
        <f t="shared" si="14"/>
        <v>0.4948689975031868</v>
      </c>
      <c r="AG56" s="24">
        <f t="shared" si="14"/>
        <v>0.47651810712182052</v>
      </c>
      <c r="AH56" s="24">
        <f t="shared" si="14"/>
        <v>0.49591788324968888</v>
      </c>
      <c r="AI56" s="24">
        <f t="shared" si="14"/>
        <v>0.4765113934861116</v>
      </c>
      <c r="AJ56" s="24">
        <f t="shared" si="14"/>
        <v>0.49599474720945502</v>
      </c>
      <c r="AK56" s="24">
        <f t="shared" si="14"/>
        <v>0.48002948540736834</v>
      </c>
      <c r="AL56" s="24">
        <f t="shared" si="14"/>
        <v>0.48296951875083671</v>
      </c>
      <c r="AM56" s="24">
        <f t="shared" si="14"/>
        <v>0.48409798259053693</v>
      </c>
      <c r="AN56" s="24">
        <f t="shared" si="14"/>
        <v>0.48392554088622197</v>
      </c>
      <c r="AO56" s="24">
        <f>+NEA!AV29</f>
        <v>0.47833197056418664</v>
      </c>
      <c r="AQ56" s="24">
        <f t="shared" si="11"/>
        <v>-4.9146367211450048E-4</v>
      </c>
      <c r="AR56" s="24">
        <f t="shared" si="15"/>
        <v>-3.093724326780789E-3</v>
      </c>
      <c r="AT56" s="19">
        <f t="shared" si="8"/>
        <v>181.11775207519531</v>
      </c>
      <c r="AU56" s="19">
        <f t="shared" si="9"/>
        <v>180.79527282714844</v>
      </c>
      <c r="AV56" s="52">
        <f t="shared" si="12"/>
        <v>3.2247924804686967E-3</v>
      </c>
    </row>
    <row r="57" spans="4:48" x14ac:dyDescent="0.25">
      <c r="D57" s="37">
        <f>+NEA!A30</f>
        <v>43466</v>
      </c>
      <c r="E57" s="225">
        <f>'Salida Stata'!G27</f>
        <v>187.427734375</v>
      </c>
      <c r="F57" s="225">
        <f>'Salida Stata'!M27</f>
        <v>187.22563171386719</v>
      </c>
      <c r="G57" s="225">
        <f>'Salida Stata'!S27</f>
        <v>189.2816162109375</v>
      </c>
      <c r="H57" s="225">
        <f>'Salida Stata'!Y27</f>
        <v>187.40835571289063</v>
      </c>
      <c r="I57" s="225">
        <f>'Salida Stata'!AE27</f>
        <v>189.739990234375</v>
      </c>
      <c r="J57" s="225">
        <f>'Salida Stata'!AK27</f>
        <v>187.24296569824219</v>
      </c>
      <c r="K57" s="225">
        <f>'Salida Stata'!AQ27</f>
        <v>190.12942504882813</v>
      </c>
      <c r="L57" s="225">
        <f>'Salida Stata'!AW27</f>
        <v>188.185546875</v>
      </c>
      <c r="M57" s="225">
        <f>'Salida Stata'!BC27</f>
        <v>189.66587829589844</v>
      </c>
      <c r="N57" s="225">
        <f>'Salida Stata'!BI27</f>
        <v>186.62008666992188</v>
      </c>
      <c r="O57" s="19" cm="1">
        <f t="array" ref="O57">+SUMPRODUCT($E$30:$N$30/100,$E57:$N57)/$D$14*100</f>
        <v>189.8763554108105</v>
      </c>
      <c r="Q57" s="24">
        <f t="shared" si="10"/>
        <v>3.4839115589204939E-2</v>
      </c>
      <c r="R57" s="24">
        <f t="shared" si="10"/>
        <v>3.5246677723905329E-2</v>
      </c>
      <c r="S57" s="24">
        <f t="shared" ref="S57:AA57" si="16">+G57/G56-1</f>
        <v>3.3759203697504514E-2</v>
      </c>
      <c r="T57" s="24">
        <f t="shared" si="16"/>
        <v>3.5206477519859058E-2</v>
      </c>
      <c r="U57" s="24">
        <f t="shared" si="16"/>
        <v>3.3701625768222554E-2</v>
      </c>
      <c r="V57" s="24">
        <f t="shared" si="16"/>
        <v>3.4959444288366948E-2</v>
      </c>
      <c r="W57" s="24">
        <f t="shared" si="16"/>
        <v>3.4305688368263088E-2</v>
      </c>
      <c r="X57" s="24">
        <f t="shared" si="16"/>
        <v>3.4782504362800504E-2</v>
      </c>
      <c r="Y57" s="24">
        <f t="shared" si="16"/>
        <v>3.5634919603367399E-2</v>
      </c>
      <c r="Z57" s="24">
        <f t="shared" si="16"/>
        <v>3.2217733083886202E-2</v>
      </c>
      <c r="AA57" s="24">
        <f t="shared" si="16"/>
        <v>3.4590106505889562E-2</v>
      </c>
      <c r="AB57" s="24">
        <f>+NEA!Y30</f>
        <v>3.4292035398230114E-2</v>
      </c>
      <c r="AD57" s="24">
        <f t="shared" si="13"/>
        <v>0.50271033791844033</v>
      </c>
      <c r="AE57" s="24">
        <f t="shared" si="14"/>
        <v>0.49823182665618915</v>
      </c>
      <c r="AF57" s="24">
        <f t="shared" si="14"/>
        <v>0.51352360419585419</v>
      </c>
      <c r="AG57" s="24">
        <f t="shared" si="14"/>
        <v>0.49808138274369673</v>
      </c>
      <c r="AH57" s="24">
        <f t="shared" si="14"/>
        <v>0.51390323646915803</v>
      </c>
      <c r="AI57" s="24">
        <f t="shared" si="14"/>
        <v>0.49725586884004147</v>
      </c>
      <c r="AJ57" s="24">
        <f t="shared" si="14"/>
        <v>0.51441114568076429</v>
      </c>
      <c r="AK57" s="24">
        <f t="shared" si="14"/>
        <v>0.49953638485236906</v>
      </c>
      <c r="AL57" s="24">
        <f t="shared" si="14"/>
        <v>0.50223526501974769</v>
      </c>
      <c r="AM57" s="24">
        <f t="shared" si="14"/>
        <v>0.50074654886802872</v>
      </c>
      <c r="AN57" s="24">
        <f t="shared" si="14"/>
        <v>0.50405658848339296</v>
      </c>
      <c r="AO57" s="24">
        <f>+NEA!AV30</f>
        <v>0.4995990376904571</v>
      </c>
      <c r="AQ57" s="24">
        <f t="shared" si="11"/>
        <v>2.6213825053187367E-3</v>
      </c>
      <c r="AR57" s="24">
        <f t="shared" si="15"/>
        <v>1.9637890504116129E-3</v>
      </c>
      <c r="AT57" s="19">
        <f t="shared" si="8"/>
        <v>187.427734375</v>
      </c>
      <c r="AU57" s="19">
        <f t="shared" si="9"/>
        <v>186.62008666992188</v>
      </c>
      <c r="AV57" s="52">
        <f t="shared" si="12"/>
        <v>8.0764770507812944E-3</v>
      </c>
    </row>
    <row r="58" spans="4:48" x14ac:dyDescent="0.25">
      <c r="D58" s="37">
        <f>+NEA!A31</f>
        <v>43497</v>
      </c>
      <c r="E58" s="225">
        <f>'Salida Stata'!G28</f>
        <v>196.36993408203125</v>
      </c>
      <c r="F58" s="225">
        <f>'Salida Stata'!M28</f>
        <v>195.985595703125</v>
      </c>
      <c r="G58" s="225">
        <f>'Salida Stata'!S28</f>
        <v>198.04737854003906</v>
      </c>
      <c r="H58" s="225">
        <f>'Salida Stata'!Y28</f>
        <v>196.0653076171875</v>
      </c>
      <c r="I58" s="225">
        <f>'Salida Stata'!AE28</f>
        <v>198.38882446289063</v>
      </c>
      <c r="J58" s="225">
        <f>'Salida Stata'!AK28</f>
        <v>195.786376953125</v>
      </c>
      <c r="K58" s="225">
        <f>'Salida Stata'!AQ28</f>
        <v>198.68606567382813</v>
      </c>
      <c r="L58" s="225">
        <f>'Salida Stata'!AW28</f>
        <v>196.57896423339844</v>
      </c>
      <c r="M58" s="225">
        <f>'Salida Stata'!BC28</f>
        <v>198.34664916992188</v>
      </c>
      <c r="N58" s="225">
        <f>'Salida Stata'!BI28</f>
        <v>194.73236083984375</v>
      </c>
      <c r="O58" s="19" cm="1">
        <f t="array" ref="O58">+SUMPRODUCT($E$30:$N$30/100,$E58:$N58)/$D$14*100</f>
        <v>198.62900128651503</v>
      </c>
      <c r="Q58" s="24">
        <f t="shared" ref="Q58:Z83" si="17">+E58/E57-1</f>
        <v>4.7710120046267734E-2</v>
      </c>
      <c r="R58" s="24">
        <f t="shared" si="17"/>
        <v>4.6788273106993516E-2</v>
      </c>
      <c r="S58" s="24">
        <f t="shared" si="17"/>
        <v>4.6310690412389999E-2</v>
      </c>
      <c r="T58" s="24">
        <f t="shared" si="17"/>
        <v>4.6192987881283676E-2</v>
      </c>
      <c r="U58" s="24">
        <f t="shared" si="17"/>
        <v>4.558255862579208E-2</v>
      </c>
      <c r="V58" s="24">
        <f t="shared" si="17"/>
        <v>4.5627408340942699E-2</v>
      </c>
      <c r="W58" s="24">
        <f t="shared" si="17"/>
        <v>4.5004294431556513E-2</v>
      </c>
      <c r="X58" s="24">
        <f t="shared" si="17"/>
        <v>4.4601817184045878E-2</v>
      </c>
      <c r="Y58" s="24">
        <f t="shared" si="17"/>
        <v>4.576875372638467E-2</v>
      </c>
      <c r="Z58" s="24">
        <f t="shared" si="17"/>
        <v>4.3469458806276284E-2</v>
      </c>
      <c r="AA58" s="24">
        <f t="shared" ref="AA58:AA96" si="18">+O58/O57-1</f>
        <v>4.6096555080634261E-2</v>
      </c>
      <c r="AB58" s="24">
        <f>+NEA!Y31</f>
        <v>4.4919786096256686E-2</v>
      </c>
      <c r="AD58" s="24">
        <f t="shared" si="13"/>
        <v>0.54198966187671305</v>
      </c>
      <c r="AE58" s="24">
        <f t="shared" si="14"/>
        <v>0.53589890228550252</v>
      </c>
      <c r="AF58" s="24">
        <f t="shared" si="14"/>
        <v>0.54899899870033919</v>
      </c>
      <c r="AG58" s="24">
        <f t="shared" si="14"/>
        <v>0.5344170818464542</v>
      </c>
      <c r="AH58" s="24">
        <f t="shared" si="14"/>
        <v>0.54786433672880808</v>
      </c>
      <c r="AI58" s="24">
        <f t="shared" si="14"/>
        <v>0.53278171669727903</v>
      </c>
      <c r="AJ58" s="24">
        <f t="shared" si="14"/>
        <v>0.54713734043214268</v>
      </c>
      <c r="AK58" s="24">
        <f t="shared" si="14"/>
        <v>0.53270942311206548</v>
      </c>
      <c r="AL58" s="24">
        <f t="shared" si="14"/>
        <v>0.53523959304507795</v>
      </c>
      <c r="AM58" s="24">
        <f t="shared" si="14"/>
        <v>0.53443330482968499</v>
      </c>
      <c r="AN58" s="24">
        <f t="shared" si="14"/>
        <v>0.53987672689660871</v>
      </c>
      <c r="AO58" s="24">
        <f>+NEA!AV31</f>
        <v>0.53495679497250603</v>
      </c>
      <c r="AQ58" s="24">
        <f t="shared" si="11"/>
        <v>4.2406612399914501E-3</v>
      </c>
      <c r="AR58" s="24">
        <f t="shared" si="15"/>
        <v>7.5563570470280617E-3</v>
      </c>
      <c r="AT58" s="19">
        <f t="shared" si="8"/>
        <v>196.36993408203125</v>
      </c>
      <c r="AU58" s="19">
        <f t="shared" si="9"/>
        <v>194.73236083984375</v>
      </c>
      <c r="AV58" s="52">
        <f t="shared" si="12"/>
        <v>1.6375732421874956E-2</v>
      </c>
    </row>
    <row r="59" spans="4:48" x14ac:dyDescent="0.25">
      <c r="D59" s="37">
        <f>+NEA!A32</f>
        <v>43525</v>
      </c>
      <c r="E59" s="225">
        <f>'Salida Stata'!G29</f>
        <v>206.66400146484375</v>
      </c>
      <c r="F59" s="225">
        <f>'Salida Stata'!M29</f>
        <v>206.31221008300781</v>
      </c>
      <c r="G59" s="225">
        <f>'Salida Stata'!S29</f>
        <v>208.31263732910156</v>
      </c>
      <c r="H59" s="225">
        <f>'Salida Stata'!Y29</f>
        <v>206.14533996582031</v>
      </c>
      <c r="I59" s="225">
        <f>'Salida Stata'!AE29</f>
        <v>208.61381530761719</v>
      </c>
      <c r="J59" s="225">
        <f>'Salida Stata'!AK29</f>
        <v>205.72781372070313</v>
      </c>
      <c r="K59" s="225">
        <f>'Salida Stata'!AQ29</f>
        <v>208.63923645019531</v>
      </c>
      <c r="L59" s="225">
        <f>'Salida Stata'!AW29</f>
        <v>206.53536987304688</v>
      </c>
      <c r="M59" s="225">
        <f>'Salida Stata'!BC29</f>
        <v>208.55326843261719</v>
      </c>
      <c r="N59" s="225">
        <f>'Salida Stata'!BI29</f>
        <v>204.04167175292969</v>
      </c>
      <c r="O59" s="19" cm="1">
        <f t="array" ref="O59">+SUMPRODUCT($E$30:$N$30/100,$E59:$N59)/$D$14*100</f>
        <v>208.85276269882223</v>
      </c>
      <c r="Q59" s="24">
        <f t="shared" si="17"/>
        <v>5.2421810044058326E-2</v>
      </c>
      <c r="R59" s="24">
        <f t="shared" si="17"/>
        <v>5.2690680367782461E-2</v>
      </c>
      <c r="S59" s="24">
        <f t="shared" si="17"/>
        <v>5.1832338628946761E-2</v>
      </c>
      <c r="T59" s="24">
        <f t="shared" si="17"/>
        <v>5.1411606016061873E-2</v>
      </c>
      <c r="U59" s="24">
        <f t="shared" si="17"/>
        <v>5.1540155411522015E-2</v>
      </c>
      <c r="V59" s="24">
        <f t="shared" si="17"/>
        <v>5.0776958654065618E-2</v>
      </c>
      <c r="W59" s="24">
        <f t="shared" si="17"/>
        <v>5.0094961328122301E-2</v>
      </c>
      <c r="X59" s="24">
        <f t="shared" si="17"/>
        <v>5.0648377757384067E-2</v>
      </c>
      <c r="Y59" s="24">
        <f t="shared" si="17"/>
        <v>5.1458491007586371E-2</v>
      </c>
      <c r="Z59" s="24">
        <f t="shared" si="17"/>
        <v>4.7805669653141702E-2</v>
      </c>
      <c r="AA59" s="24">
        <f t="shared" si="18"/>
        <v>5.1471644855928256E-2</v>
      </c>
      <c r="AB59" s="24">
        <f>+NEA!Y32</f>
        <v>5.1688843398157491E-2</v>
      </c>
      <c r="AD59" s="24">
        <f t="shared" si="13"/>
        <v>0.58679188295171958</v>
      </c>
      <c r="AE59" s="24">
        <f t="shared" si="14"/>
        <v>0.57942269536933266</v>
      </c>
      <c r="AF59" s="24">
        <f t="shared" si="14"/>
        <v>0.58962473521735004</v>
      </c>
      <c r="AG59" s="24">
        <f t="shared" si="14"/>
        <v>0.57548531806866809</v>
      </c>
      <c r="AH59" s="24">
        <f t="shared" si="14"/>
        <v>0.5863465301891333</v>
      </c>
      <c r="AI59" s="24">
        <f t="shared" si="14"/>
        <v>0.57486514583406345</v>
      </c>
      <c r="AJ59" s="24">
        <f t="shared" si="14"/>
        <v>0.58495954368161485</v>
      </c>
      <c r="AK59" s="24">
        <f t="shared" si="14"/>
        <v>0.5712263236524926</v>
      </c>
      <c r="AL59" s="24">
        <f t="shared" si="14"/>
        <v>0.57278952411649486</v>
      </c>
      <c r="AM59" s="24">
        <f t="shared" si="14"/>
        <v>0.57059307643889867</v>
      </c>
      <c r="AN59" s="24">
        <f t="shared" si="14"/>
        <v>0.58087989108113836</v>
      </c>
      <c r="AO59" s="24">
        <f>+NEA!AV32</f>
        <v>0.57592024539877285</v>
      </c>
      <c r="AQ59" s="24">
        <f t="shared" si="11"/>
        <v>4.6161403909166232E-3</v>
      </c>
      <c r="AR59" s="24">
        <f t="shared" si="15"/>
        <v>1.6198806512820907E-2</v>
      </c>
      <c r="AT59" s="19">
        <f t="shared" si="8"/>
        <v>206.66400146484375</v>
      </c>
      <c r="AU59" s="19">
        <f t="shared" si="9"/>
        <v>204.04167175292969</v>
      </c>
      <c r="AV59" s="52">
        <f t="shared" si="12"/>
        <v>2.6223297119140732E-2</v>
      </c>
    </row>
    <row r="60" spans="4:48" x14ac:dyDescent="0.25">
      <c r="D60" s="37">
        <f>+NEA!A33</f>
        <v>43556</v>
      </c>
      <c r="E60" s="225">
        <f>'Salida Stata'!G30</f>
        <v>213.83415222167969</v>
      </c>
      <c r="F60" s="225">
        <f>'Salida Stata'!M30</f>
        <v>213.47096252441406</v>
      </c>
      <c r="G60" s="225">
        <f>'Salida Stata'!S30</f>
        <v>215.61585998535156</v>
      </c>
      <c r="H60" s="225">
        <f>'Salida Stata'!Y30</f>
        <v>213.39350891113281</v>
      </c>
      <c r="I60" s="225">
        <f>'Salida Stata'!AE30</f>
        <v>215.92381286621094</v>
      </c>
      <c r="J60" s="225">
        <f>'Salida Stata'!AK30</f>
        <v>212.849609375</v>
      </c>
      <c r="K60" s="225">
        <f>'Salida Stata'!AQ30</f>
        <v>215.90750122070313</v>
      </c>
      <c r="L60" s="225">
        <f>'Salida Stata'!AW30</f>
        <v>213.69180297851563</v>
      </c>
      <c r="M60" s="225">
        <f>'Salida Stata'!BC30</f>
        <v>215.73858642578125</v>
      </c>
      <c r="N60" s="225">
        <f>'Salida Stata'!BI30</f>
        <v>211.45443725585938</v>
      </c>
      <c r="O60" s="19" cm="1">
        <f t="array" ref="O60">+SUMPRODUCT($E$30:$N$30/100,$E60:$N60)/$D$14*100</f>
        <v>216.13915805408283</v>
      </c>
      <c r="Q60" s="24">
        <f t="shared" si="17"/>
        <v>3.4694725283617833E-2</v>
      </c>
      <c r="R60" s="24">
        <f t="shared" si="17"/>
        <v>3.4698636782214631E-2</v>
      </c>
      <c r="S60" s="24">
        <f t="shared" si="17"/>
        <v>3.5058951535004823E-2</v>
      </c>
      <c r="T60" s="24">
        <f t="shared" si="17"/>
        <v>3.5160479235253561E-2</v>
      </c>
      <c r="U60" s="24">
        <f t="shared" si="17"/>
        <v>3.504081236333545E-2</v>
      </c>
      <c r="V60" s="24">
        <f t="shared" si="17"/>
        <v>3.4617563495646042E-2</v>
      </c>
      <c r="W60" s="24">
        <f t="shared" si="17"/>
        <v>3.483651921935027E-2</v>
      </c>
      <c r="X60" s="24">
        <f t="shared" si="17"/>
        <v>3.4649915459360026E-2</v>
      </c>
      <c r="Y60" s="24">
        <f t="shared" si="17"/>
        <v>3.4453154568927946E-2</v>
      </c>
      <c r="Z60" s="24">
        <f t="shared" si="17"/>
        <v>3.6329664618243607E-2</v>
      </c>
      <c r="AA60" s="24">
        <f t="shared" si="18"/>
        <v>3.4887713531316811E-2</v>
      </c>
      <c r="AB60" s="24">
        <f>+NEA!Y33</f>
        <v>3.5036496350364876E-2</v>
      </c>
      <c r="AD60" s="24">
        <f t="shared" si="13"/>
        <v>0.59864201667174877</v>
      </c>
      <c r="AE60" s="24">
        <f t="shared" ref="AE60:AN60" si="19">+F60/F48-1</f>
        <v>0.59142233348375406</v>
      </c>
      <c r="AF60" s="24">
        <f t="shared" si="19"/>
        <v>0.60143824117200806</v>
      </c>
      <c r="AG60" s="24">
        <f t="shared" si="19"/>
        <v>0.58747093931687799</v>
      </c>
      <c r="AH60" s="24">
        <f t="shared" si="19"/>
        <v>0.59851997666628853</v>
      </c>
      <c r="AI60" s="24">
        <f t="shared" si="19"/>
        <v>0.58574879227053134</v>
      </c>
      <c r="AJ60" s="24">
        <f t="shared" si="19"/>
        <v>0.59590380171142998</v>
      </c>
      <c r="AK60" s="24">
        <f t="shared" si="19"/>
        <v>0.58143312820087756</v>
      </c>
      <c r="AL60" s="24">
        <f t="shared" si="19"/>
        <v>0.58031485484187173</v>
      </c>
      <c r="AM60" s="24">
        <f t="shared" si="19"/>
        <v>0.58496586368876202</v>
      </c>
      <c r="AN60" s="24">
        <f t="shared" si="19"/>
        <v>0.59238073665097035</v>
      </c>
      <c r="AO60" s="24">
        <f>+NEA!AV33</f>
        <v>0.58968609865470833</v>
      </c>
      <c r="AQ60" s="24">
        <f t="shared" si="11"/>
        <v>-1.6349393346257735E-3</v>
      </c>
      <c r="AR60" s="24">
        <f t="shared" si="15"/>
        <v>1.3676152982986745E-2</v>
      </c>
      <c r="AT60" s="19">
        <f t="shared" si="8"/>
        <v>213.83415222167969</v>
      </c>
      <c r="AU60" s="19">
        <f t="shared" si="9"/>
        <v>211.45443725585938</v>
      </c>
      <c r="AV60" s="52">
        <f t="shared" si="12"/>
        <v>2.3797149658203232E-2</v>
      </c>
    </row>
    <row r="61" spans="4:48" x14ac:dyDescent="0.25">
      <c r="D61" s="37">
        <f>+NEA!A34</f>
        <v>43586</v>
      </c>
      <c r="E61" s="225">
        <f>'Salida Stata'!G31</f>
        <v>219.71421813964844</v>
      </c>
      <c r="F61" s="225">
        <f>'Salida Stata'!M31</f>
        <v>219.30778503417969</v>
      </c>
      <c r="G61" s="225">
        <f>'Salida Stata'!S31</f>
        <v>221.61320495605469</v>
      </c>
      <c r="H61" s="225">
        <f>'Salida Stata'!Y31</f>
        <v>219.32847595214844</v>
      </c>
      <c r="I61" s="225">
        <f>'Salida Stata'!AE31</f>
        <v>221.87394714355469</v>
      </c>
      <c r="J61" s="225">
        <f>'Salida Stata'!AK31</f>
        <v>218.77351379394531</v>
      </c>
      <c r="K61" s="225">
        <f>'Salida Stata'!AQ31</f>
        <v>222.02557373046875</v>
      </c>
      <c r="L61" s="225">
        <f>'Salida Stata'!AW31</f>
        <v>219.70498657226563</v>
      </c>
      <c r="M61" s="225">
        <f>'Salida Stata'!BC31</f>
        <v>221.82237243652344</v>
      </c>
      <c r="N61" s="225">
        <f>'Salida Stata'!BI31</f>
        <v>217.34361267089844</v>
      </c>
      <c r="O61" s="19" cm="1">
        <f t="array" ref="O61">+SUMPRODUCT($E$30:$N$30/100,$E61:$N61)/$D$14*100</f>
        <v>222.13877028441294</v>
      </c>
      <c r="Q61" s="24">
        <f t="shared" si="17"/>
        <v>2.7498254403594657E-2</v>
      </c>
      <c r="R61" s="24">
        <f t="shared" si="17"/>
        <v>2.7342465882675082E-2</v>
      </c>
      <c r="S61" s="24">
        <f t="shared" si="17"/>
        <v>2.7814952810570448E-2</v>
      </c>
      <c r="T61" s="24">
        <f t="shared" si="17"/>
        <v>2.7812312901641434E-2</v>
      </c>
      <c r="U61" s="24">
        <f t="shared" si="17"/>
        <v>2.7556637678635809E-2</v>
      </c>
      <c r="V61" s="24">
        <f t="shared" si="17"/>
        <v>2.7831408459427998E-2</v>
      </c>
      <c r="W61" s="24">
        <f t="shared" si="17"/>
        <v>2.8336544470086045E-2</v>
      </c>
      <c r="X61" s="24">
        <f t="shared" si="17"/>
        <v>2.8139514524825104E-2</v>
      </c>
      <c r="Y61" s="24">
        <f t="shared" si="17"/>
        <v>2.8199804733749501E-2</v>
      </c>
      <c r="Z61" s="24">
        <f t="shared" si="17"/>
        <v>2.7850800822463606E-2</v>
      </c>
      <c r="AA61" s="24">
        <f t="shared" si="18"/>
        <v>2.7758099385345458E-2</v>
      </c>
      <c r="AB61" s="24">
        <f>+NEA!Y34</f>
        <v>2.7738598965679317E-2</v>
      </c>
      <c r="AD61" s="24">
        <f t="shared" ref="AD61:AN76" si="20">+E61/E49-1</f>
        <v>0.59949264353114939</v>
      </c>
      <c r="AE61" s="24">
        <f t="shared" si="20"/>
        <v>0.59284614500568589</v>
      </c>
      <c r="AF61" s="24">
        <f t="shared" si="20"/>
        <v>0.60522755135108142</v>
      </c>
      <c r="AG61" s="24">
        <f t="shared" si="20"/>
        <v>0.59097191453415077</v>
      </c>
      <c r="AH61" s="24">
        <f t="shared" si="20"/>
        <v>0.60268653633534286</v>
      </c>
      <c r="AI61" s="24">
        <f t="shared" si="20"/>
        <v>0.58890811765433404</v>
      </c>
      <c r="AJ61" s="24">
        <f t="shared" si="20"/>
        <v>0.60183104551721467</v>
      </c>
      <c r="AK61" s="24">
        <f t="shared" si="20"/>
        <v>0.58735499080346121</v>
      </c>
      <c r="AL61" s="24">
        <f t="shared" si="20"/>
        <v>0.58754480662495934</v>
      </c>
      <c r="AM61" s="24">
        <f t="shared" si="20"/>
        <v>0.59111011966532234</v>
      </c>
      <c r="AN61" s="24">
        <f t="shared" si="20"/>
        <v>0.59589351816872993</v>
      </c>
      <c r="AO61" s="24">
        <f>+NEA!AV34</f>
        <v>0.59213401310997793</v>
      </c>
      <c r="AQ61" s="24">
        <f t="shared" si="11"/>
        <v>-3.5254641886894866E-4</v>
      </c>
      <c r="AR61" s="24">
        <f t="shared" si="15"/>
        <v>8.3825238658270518E-3</v>
      </c>
      <c r="AT61" s="19">
        <f t="shared" si="8"/>
        <v>219.71421813964844</v>
      </c>
      <c r="AU61" s="19">
        <f t="shared" si="9"/>
        <v>217.34361267089844</v>
      </c>
      <c r="AV61" s="52">
        <f t="shared" si="12"/>
        <v>2.3706054687500089E-2</v>
      </c>
    </row>
    <row r="62" spans="4:48" x14ac:dyDescent="0.25">
      <c r="D62" s="37">
        <f>+NEA!A35</f>
        <v>43617</v>
      </c>
      <c r="E62" s="225">
        <f>'Salida Stata'!G32</f>
        <v>226.09422302246094</v>
      </c>
      <c r="F62" s="225">
        <f>'Salida Stata'!M32</f>
        <v>225.70376586914063</v>
      </c>
      <c r="G62" s="225">
        <f>'Salida Stata'!S32</f>
        <v>227.92720031738281</v>
      </c>
      <c r="H62" s="225">
        <f>'Salida Stata'!Y32</f>
        <v>225.794921875</v>
      </c>
      <c r="I62" s="225">
        <f>'Salida Stata'!AE32</f>
        <v>228.21917724609375</v>
      </c>
      <c r="J62" s="225">
        <f>'Salida Stata'!AK32</f>
        <v>225.21380615234375</v>
      </c>
      <c r="K62" s="225">
        <f>'Salida Stata'!AQ32</f>
        <v>228.53707885742188</v>
      </c>
      <c r="L62" s="225">
        <f>'Salida Stata'!AW32</f>
        <v>226.15788269042969</v>
      </c>
      <c r="M62" s="225">
        <f>'Salida Stata'!BC32</f>
        <v>228.32188415527344</v>
      </c>
      <c r="N62" s="225">
        <f>'Salida Stata'!BI32</f>
        <v>223.55699157714844</v>
      </c>
      <c r="O62" s="19" cm="1">
        <f t="array" ref="O62">+SUMPRODUCT($E$30:$N$30/100,$E62:$N62)/$D$14*100</f>
        <v>228.5975085803972</v>
      </c>
      <c r="Q62" s="24">
        <f t="shared" si="17"/>
        <v>2.9037742467614924E-2</v>
      </c>
      <c r="R62" s="24">
        <f t="shared" si="17"/>
        <v>2.9164403962969709E-2</v>
      </c>
      <c r="S62" s="24">
        <f t="shared" si="17"/>
        <v>2.8491061092592362E-2</v>
      </c>
      <c r="T62" s="24">
        <f t="shared" si="17"/>
        <v>2.948292917633899E-2</v>
      </c>
      <c r="U62" s="24">
        <f t="shared" si="17"/>
        <v>2.8598355887334614E-2</v>
      </c>
      <c r="V62" s="24">
        <f t="shared" si="17"/>
        <v>2.9438172138444019E-2</v>
      </c>
      <c r="W62" s="24">
        <f t="shared" si="17"/>
        <v>2.9327725709912489E-2</v>
      </c>
      <c r="X62" s="24">
        <f t="shared" si="17"/>
        <v>2.9370731264861671E-2</v>
      </c>
      <c r="Y62" s="24">
        <f t="shared" si="17"/>
        <v>2.9300523871233386E-2</v>
      </c>
      <c r="Z62" s="24">
        <f t="shared" si="17"/>
        <v>2.8587814612515361E-2</v>
      </c>
      <c r="AA62" s="24">
        <f t="shared" si="18"/>
        <v>2.9075241065370516E-2</v>
      </c>
      <c r="AB62" s="24">
        <f>+NEA!Y35</f>
        <v>2.9277218664226945E-2</v>
      </c>
      <c r="AD62" s="24">
        <f t="shared" si="20"/>
        <v>0.59532304640551659</v>
      </c>
      <c r="AE62" s="24">
        <f t="shared" si="20"/>
        <v>0.59017448923876059</v>
      </c>
      <c r="AF62" s="24">
        <f t="shared" si="20"/>
        <v>0.59974778765326864</v>
      </c>
      <c r="AG62" s="24">
        <f t="shared" si="20"/>
        <v>0.58885839285142905</v>
      </c>
      <c r="AH62" s="24">
        <f t="shared" si="20"/>
        <v>0.59781357040521432</v>
      </c>
      <c r="AI62" s="24">
        <f t="shared" si="20"/>
        <v>0.58752414154203847</v>
      </c>
      <c r="AJ62" s="24">
        <f t="shared" si="20"/>
        <v>0.59824273828745622</v>
      </c>
      <c r="AK62" s="24">
        <f t="shared" si="20"/>
        <v>0.58641987069295842</v>
      </c>
      <c r="AL62" s="24">
        <f t="shared" si="20"/>
        <v>0.58709583465517934</v>
      </c>
      <c r="AM62" s="24">
        <f t="shared" si="20"/>
        <v>0.58801481117935772</v>
      </c>
      <c r="AN62" s="24">
        <f t="shared" si="20"/>
        <v>0.59273752029540239</v>
      </c>
      <c r="AO62" s="24">
        <f>+NEA!AV35</f>
        <v>0.59010600706713778</v>
      </c>
      <c r="AQ62" s="24">
        <f t="shared" si="11"/>
        <v>4.4992785509956335E-4</v>
      </c>
      <c r="AR62" s="24">
        <f t="shared" si="15"/>
        <v>7.3082352261588657E-3</v>
      </c>
      <c r="AT62" s="19">
        <f t="shared" si="8"/>
        <v>226.09422302246094</v>
      </c>
      <c r="AU62" s="19">
        <f t="shared" si="9"/>
        <v>223.55699157714844</v>
      </c>
      <c r="AV62" s="52">
        <f t="shared" si="12"/>
        <v>2.5372314453124822E-2</v>
      </c>
    </row>
    <row r="63" spans="4:48" x14ac:dyDescent="0.25">
      <c r="D63" s="37">
        <f>+NEA!A36</f>
        <v>43647</v>
      </c>
      <c r="E63" s="225">
        <f>'Salida Stata'!G33</f>
        <v>230.19331359863281</v>
      </c>
      <c r="F63" s="225">
        <f>'Salida Stata'!M33</f>
        <v>229.83866882324219</v>
      </c>
      <c r="G63" s="225">
        <f>'Salida Stata'!S33</f>
        <v>232.00218200683594</v>
      </c>
      <c r="H63" s="225">
        <f>'Salida Stata'!Y33</f>
        <v>230.03822326660156</v>
      </c>
      <c r="I63" s="225">
        <f>'Salida Stata'!AE33</f>
        <v>232.34828186035156</v>
      </c>
      <c r="J63" s="225">
        <f>'Salida Stata'!AK33</f>
        <v>229.28640747070313</v>
      </c>
      <c r="K63" s="225">
        <f>'Salida Stata'!AQ33</f>
        <v>232.76094055175781</v>
      </c>
      <c r="L63" s="225">
        <f>'Salida Stata'!AW33</f>
        <v>230.30169677734375</v>
      </c>
      <c r="M63" s="225">
        <f>'Salida Stata'!BC33</f>
        <v>232.46783447265625</v>
      </c>
      <c r="N63" s="225">
        <f>'Salida Stata'!BI33</f>
        <v>227.65077209472656</v>
      </c>
      <c r="O63" s="19" cm="1">
        <f t="array" ref="O63">+SUMPRODUCT($E$30:$N$30/100,$E63:$N63)/$D$14*100</f>
        <v>232.76955897153701</v>
      </c>
      <c r="Q63" s="24">
        <f t="shared" si="17"/>
        <v>1.8130010229251425E-2</v>
      </c>
      <c r="R63" s="24">
        <f t="shared" si="17"/>
        <v>1.8320044143609548E-2</v>
      </c>
      <c r="S63" s="24">
        <f t="shared" si="17"/>
        <v>1.7878435236245771E-2</v>
      </c>
      <c r="T63" s="24">
        <f t="shared" si="17"/>
        <v>1.8792722867127409E-2</v>
      </c>
      <c r="U63" s="24">
        <f t="shared" si="17"/>
        <v>1.8092715362851841E-2</v>
      </c>
      <c r="V63" s="24">
        <f t="shared" si="17"/>
        <v>1.8083266687498378E-2</v>
      </c>
      <c r="W63" s="24">
        <f t="shared" si="17"/>
        <v>1.8482172413567532E-2</v>
      </c>
      <c r="X63" s="24">
        <f t="shared" si="17"/>
        <v>1.8322660424736181E-2</v>
      </c>
      <c r="Y63" s="24">
        <f t="shared" si="17"/>
        <v>1.8158357148819304E-2</v>
      </c>
      <c r="Z63" s="24">
        <f t="shared" si="17"/>
        <v>1.8312021863853722E-2</v>
      </c>
      <c r="AA63" s="24">
        <f t="shared" si="18"/>
        <v>1.825063806271765E-2</v>
      </c>
      <c r="AB63" s="24">
        <f>+NEA!Y36</f>
        <v>1.8666666666666609E-2</v>
      </c>
      <c r="AD63" s="24">
        <f t="shared" si="20"/>
        <v>0.57091776333293098</v>
      </c>
      <c r="AE63" s="24">
        <f t="shared" si="20"/>
        <v>0.56696945562070589</v>
      </c>
      <c r="AF63" s="24">
        <f t="shared" si="20"/>
        <v>0.57106172478238193</v>
      </c>
      <c r="AG63" s="24">
        <f t="shared" si="20"/>
        <v>0.56631174453419431</v>
      </c>
      <c r="AH63" s="24">
        <f t="shared" si="20"/>
        <v>0.56878911431463508</v>
      </c>
      <c r="AI63" s="24">
        <f t="shared" si="20"/>
        <v>0.56351757570460448</v>
      </c>
      <c r="AJ63" s="24">
        <f t="shared" si="20"/>
        <v>0.57043807936990665</v>
      </c>
      <c r="AK63" s="24">
        <f t="shared" si="20"/>
        <v>0.56170767639848052</v>
      </c>
      <c r="AL63" s="24">
        <f t="shared" si="20"/>
        <v>0.56209654415505672</v>
      </c>
      <c r="AM63" s="24">
        <f t="shared" si="20"/>
        <v>0.56001766706306721</v>
      </c>
      <c r="AN63" s="24">
        <f t="shared" si="20"/>
        <v>0.56730337336513692</v>
      </c>
      <c r="AO63" s="24">
        <f>+NEA!AV36</f>
        <v>0.56664388243335595</v>
      </c>
      <c r="AQ63" s="24">
        <f t="shared" si="11"/>
        <v>-1.8201163460229708E-4</v>
      </c>
      <c r="AR63" s="24">
        <f t="shared" si="15"/>
        <v>1.0900096269863768E-2</v>
      </c>
      <c r="AT63" s="19">
        <f t="shared" si="8"/>
        <v>230.19331359863281</v>
      </c>
      <c r="AU63" s="19">
        <f t="shared" si="9"/>
        <v>227.65077209472656</v>
      </c>
      <c r="AV63" s="52">
        <f t="shared" si="12"/>
        <v>2.5425415039062482E-2</v>
      </c>
    </row>
    <row r="64" spans="4:48" x14ac:dyDescent="0.25">
      <c r="D64" s="37">
        <f>+NEA!A37</f>
        <v>43678</v>
      </c>
      <c r="E64" s="225">
        <f>'Salida Stata'!G34</f>
        <v>240.54576110839844</v>
      </c>
      <c r="F64" s="225">
        <f>'Salida Stata'!M34</f>
        <v>240.05375671386719</v>
      </c>
      <c r="G64" s="225">
        <f>'Salida Stata'!S34</f>
        <v>242.14688110351563</v>
      </c>
      <c r="H64" s="225">
        <f>'Salida Stata'!Y34</f>
        <v>240.21371459960938</v>
      </c>
      <c r="I64" s="225">
        <f>'Salida Stata'!AE34</f>
        <v>242.47171020507813</v>
      </c>
      <c r="J64" s="225">
        <f>'Salida Stata'!AK34</f>
        <v>239.18412780761719</v>
      </c>
      <c r="K64" s="225">
        <f>'Salida Stata'!AQ34</f>
        <v>242.78634643554688</v>
      </c>
      <c r="L64" s="225">
        <f>'Salida Stata'!AW34</f>
        <v>240.13624572753906</v>
      </c>
      <c r="M64" s="225">
        <f>'Salida Stata'!BC34</f>
        <v>242.19195556640625</v>
      </c>
      <c r="N64" s="225">
        <f>'Salida Stata'!BI34</f>
        <v>237.29733276367188</v>
      </c>
      <c r="O64" s="19" cm="1">
        <f t="array" ref="O64">+SUMPRODUCT($E$30:$N$30/100,$E64:$N64)/$D$14*100</f>
        <v>242.95478028840978</v>
      </c>
      <c r="Q64" s="24">
        <f t="shared" si="17"/>
        <v>4.4972841947165554E-2</v>
      </c>
      <c r="R64" s="24">
        <f t="shared" si="17"/>
        <v>4.4444600827726388E-2</v>
      </c>
      <c r="S64" s="24">
        <f t="shared" si="17"/>
        <v>4.3726740019974342E-2</v>
      </c>
      <c r="T64" s="24">
        <f t="shared" si="17"/>
        <v>4.4233915514183764E-2</v>
      </c>
      <c r="U64" s="24">
        <f t="shared" si="17"/>
        <v>4.3570058980729076E-2</v>
      </c>
      <c r="V64" s="24">
        <f t="shared" si="17"/>
        <v>4.3167497132069244E-2</v>
      </c>
      <c r="W64" s="24">
        <f t="shared" si="17"/>
        <v>4.3071684879876893E-2</v>
      </c>
      <c r="X64" s="24">
        <f t="shared" si="17"/>
        <v>4.2702894020374416E-2</v>
      </c>
      <c r="Y64" s="24">
        <f t="shared" si="17"/>
        <v>4.1829963770294354E-2</v>
      </c>
      <c r="Z64" s="24">
        <f t="shared" si="17"/>
        <v>4.2374381515083659E-2</v>
      </c>
      <c r="AA64" s="24">
        <f t="shared" si="18"/>
        <v>4.3756672315206968E-2</v>
      </c>
      <c r="AB64" s="24">
        <f>+NEA!Y37</f>
        <v>4.4502617801047251E-2</v>
      </c>
      <c r="AD64" s="24">
        <f t="shared" si="20"/>
        <v>0.57628102273239712</v>
      </c>
      <c r="AE64" s="24">
        <f t="shared" si="20"/>
        <v>0.57250144084499177</v>
      </c>
      <c r="AF64" s="24">
        <f t="shared" si="20"/>
        <v>0.57375408169205366</v>
      </c>
      <c r="AG64" s="24">
        <f t="shared" si="20"/>
        <v>0.57224881978814968</v>
      </c>
      <c r="AH64" s="24">
        <f t="shared" si="20"/>
        <v>0.5717881764048578</v>
      </c>
      <c r="AI64" s="24">
        <f t="shared" si="20"/>
        <v>0.56756114846827188</v>
      </c>
      <c r="AJ64" s="24">
        <f t="shared" si="20"/>
        <v>0.57288557614755065</v>
      </c>
      <c r="AK64" s="24">
        <f t="shared" si="20"/>
        <v>0.56566569624835816</v>
      </c>
      <c r="AL64" s="24">
        <f t="shared" si="20"/>
        <v>0.56351474643492305</v>
      </c>
      <c r="AM64" s="24">
        <f t="shared" si="20"/>
        <v>0.56487184497789578</v>
      </c>
      <c r="AN64" s="24">
        <f t="shared" si="20"/>
        <v>0.57150957128121549</v>
      </c>
      <c r="AO64" s="24">
        <f>+NEA!AV37</f>
        <v>0.57293035479632071</v>
      </c>
      <c r="AQ64" s="24">
        <f t="shared" si="11"/>
        <v>2.5984604320818949E-3</v>
      </c>
      <c r="AR64" s="24">
        <f t="shared" si="15"/>
        <v>1.1409177754501343E-2</v>
      </c>
      <c r="AT64" s="19">
        <f t="shared" si="8"/>
        <v>240.54576110839844</v>
      </c>
      <c r="AU64" s="19">
        <f t="shared" si="9"/>
        <v>237.29733276367188</v>
      </c>
      <c r="AV64" s="52">
        <f t="shared" si="12"/>
        <v>3.2484283447265838E-2</v>
      </c>
    </row>
    <row r="65" spans="4:48" x14ac:dyDescent="0.25">
      <c r="D65" s="37">
        <f>+NEA!A38</f>
        <v>43709</v>
      </c>
      <c r="E65" s="225">
        <f>'Salida Stata'!G35</f>
        <v>255.23390197753906</v>
      </c>
      <c r="F65" s="225">
        <f>'Salida Stata'!M35</f>
        <v>254.74090576171875</v>
      </c>
      <c r="G65" s="225">
        <f>'Salida Stata'!S35</f>
        <v>256.83370971679688</v>
      </c>
      <c r="H65" s="225">
        <f>'Salida Stata'!Y35</f>
        <v>254.94468688964844</v>
      </c>
      <c r="I65" s="225">
        <f>'Salida Stata'!AE35</f>
        <v>257.147216796875</v>
      </c>
      <c r="J65" s="225">
        <f>'Salida Stata'!AK35</f>
        <v>254.00701904296875</v>
      </c>
      <c r="K65" s="225">
        <f>'Salida Stata'!AQ35</f>
        <v>257.69003295898438</v>
      </c>
      <c r="L65" s="225">
        <f>'Salida Stata'!AW35</f>
        <v>254.89628601074219</v>
      </c>
      <c r="M65" s="225">
        <f>'Salida Stata'!BC35</f>
        <v>256.72665405273438</v>
      </c>
      <c r="N65" s="225">
        <f>'Salida Stata'!BI35</f>
        <v>252.31886291503906</v>
      </c>
      <c r="O65" s="19" cm="1">
        <f t="array" ref="O65">+SUMPRODUCT($E$30:$N$30/100,$E65:$N65)/$D$14*100</f>
        <v>257.81874100460084</v>
      </c>
      <c r="Q65" s="24">
        <f t="shared" si="17"/>
        <v>6.1061732293514082E-2</v>
      </c>
      <c r="R65" s="24">
        <f t="shared" si="17"/>
        <v>6.1182750267715802E-2</v>
      </c>
      <c r="S65" s="24">
        <f t="shared" si="17"/>
        <v>6.0652561562429375E-2</v>
      </c>
      <c r="T65" s="24">
        <f t="shared" si="17"/>
        <v>6.1324443171751453E-2</v>
      </c>
      <c r="U65" s="24">
        <f t="shared" si="17"/>
        <v>6.0524613693633045E-2</v>
      </c>
      <c r="V65" s="24">
        <f t="shared" si="17"/>
        <v>6.1972721063138669E-2</v>
      </c>
      <c r="W65" s="24">
        <f t="shared" si="17"/>
        <v>6.1386015903468483E-2</v>
      </c>
      <c r="X65" s="24">
        <f t="shared" si="17"/>
        <v>6.1465274592283015E-2</v>
      </c>
      <c r="Y65" s="24">
        <f t="shared" si="17"/>
        <v>6.001313483900117E-2</v>
      </c>
      <c r="Z65" s="24">
        <f t="shared" si="17"/>
        <v>6.3302566347542388E-2</v>
      </c>
      <c r="AA65" s="24">
        <f t="shared" si="18"/>
        <v>6.1179947554627967E-2</v>
      </c>
      <c r="AB65" s="24">
        <f>+NEA!Y38</f>
        <v>6.1821219715956444E-2</v>
      </c>
      <c r="AD65" s="24">
        <f t="shared" si="20"/>
        <v>0.55950922521885516</v>
      </c>
      <c r="AE65" s="24">
        <f t="shared" si="20"/>
        <v>0.55721460369878462</v>
      </c>
      <c r="AF65" s="24">
        <f t="shared" si="20"/>
        <v>0.55352652287438131</v>
      </c>
      <c r="AG65" s="24">
        <f t="shared" si="20"/>
        <v>0.55641259814412281</v>
      </c>
      <c r="AH65" s="24">
        <f t="shared" si="20"/>
        <v>0.55167106827328771</v>
      </c>
      <c r="AI65" s="24">
        <f t="shared" si="20"/>
        <v>0.55201948205117213</v>
      </c>
      <c r="AJ65" s="24">
        <f t="shared" si="20"/>
        <v>0.55411442488751339</v>
      </c>
      <c r="AK65" s="24">
        <f t="shared" si="20"/>
        <v>0.54899346246926206</v>
      </c>
      <c r="AL65" s="24">
        <f t="shared" si="20"/>
        <v>0.5458883338746674</v>
      </c>
      <c r="AM65" s="24">
        <f t="shared" si="20"/>
        <v>0.54408167213825642</v>
      </c>
      <c r="AN65" s="24">
        <f t="shared" si="20"/>
        <v>0.55403661169528151</v>
      </c>
      <c r="AO65" s="24">
        <f>+NEA!AV38</f>
        <v>0.55664421310471512</v>
      </c>
      <c r="AQ65" s="24">
        <f t="shared" si="11"/>
        <v>-2.2408340540283067E-3</v>
      </c>
      <c r="AR65" s="24">
        <f t="shared" si="15"/>
        <v>1.5427553080598733E-2</v>
      </c>
      <c r="AT65" s="19">
        <f t="shared" si="8"/>
        <v>255.23390197753906</v>
      </c>
      <c r="AU65" s="19">
        <f t="shared" si="9"/>
        <v>252.31886291503906</v>
      </c>
      <c r="AV65" s="52">
        <f t="shared" si="12"/>
        <v>2.9150390624999911E-2</v>
      </c>
    </row>
    <row r="66" spans="4:48" x14ac:dyDescent="0.25">
      <c r="D66" s="37">
        <f>+NEA!A39</f>
        <v>43739</v>
      </c>
      <c r="E66" s="225">
        <f>'Salida Stata'!G36</f>
        <v>262.98275756835938</v>
      </c>
      <c r="F66" s="225">
        <f>'Salida Stata'!M36</f>
        <v>262.54617309570313</v>
      </c>
      <c r="G66" s="225">
        <f>'Salida Stata'!S36</f>
        <v>264.91891479492188</v>
      </c>
      <c r="H66" s="225">
        <f>'Salida Stata'!Y36</f>
        <v>263.1646728515625</v>
      </c>
      <c r="I66" s="225">
        <f>'Salida Stata'!AE36</f>
        <v>265.32858276367188</v>
      </c>
      <c r="J66" s="225">
        <f>'Salida Stata'!AK36</f>
        <v>262.07247924804688</v>
      </c>
      <c r="K66" s="225">
        <f>'Salida Stata'!AQ36</f>
        <v>266.12081909179688</v>
      </c>
      <c r="L66" s="225">
        <f>'Salida Stata'!AW36</f>
        <v>263.36590576171875</v>
      </c>
      <c r="M66" s="225">
        <f>'Salida Stata'!BC36</f>
        <v>265.0040283203125</v>
      </c>
      <c r="N66" s="225">
        <f>'Salida Stata'!BI36</f>
        <v>261.21719360351563</v>
      </c>
      <c r="O66" s="19" cm="1">
        <f t="array" ref="O66">+SUMPRODUCT($E$30:$N$30/100,$E66:$N66)/$D$14*100</f>
        <v>266.00344859910382</v>
      </c>
      <c r="Q66" s="24">
        <f t="shared" si="17"/>
        <v>3.0359821053483005E-2</v>
      </c>
      <c r="R66" s="24">
        <f t="shared" si="17"/>
        <v>3.0640023480505763E-2</v>
      </c>
      <c r="S66" s="24">
        <f t="shared" si="17"/>
        <v>3.1480311081595547E-2</v>
      </c>
      <c r="T66" s="24">
        <f t="shared" si="17"/>
        <v>3.2242232863130882E-2</v>
      </c>
      <c r="U66" s="24">
        <f t="shared" si="17"/>
        <v>3.1815883791032729E-2</v>
      </c>
      <c r="V66" s="24">
        <f t="shared" si="17"/>
        <v>3.1752902874363942E-2</v>
      </c>
      <c r="W66" s="24">
        <f t="shared" si="17"/>
        <v>3.2716772301994324E-2</v>
      </c>
      <c r="X66" s="24">
        <f t="shared" si="17"/>
        <v>3.3227709526609583E-2</v>
      </c>
      <c r="Y66" s="24">
        <f t="shared" si="17"/>
        <v>3.2241974632980064E-2</v>
      </c>
      <c r="Z66" s="24">
        <f t="shared" si="17"/>
        <v>3.5266212702745214E-2</v>
      </c>
      <c r="AA66" s="24">
        <f t="shared" si="18"/>
        <v>3.1745976117216967E-2</v>
      </c>
      <c r="AB66" s="24">
        <f>+NEA!Y39</f>
        <v>3.3044846577498177E-2</v>
      </c>
      <c r="AD66" s="24">
        <f t="shared" si="20"/>
        <v>0.53146585452155004</v>
      </c>
      <c r="AE66" s="24">
        <f t="shared" si="20"/>
        <v>0.5312828450338265</v>
      </c>
      <c r="AF66" s="24">
        <f t="shared" si="20"/>
        <v>0.52655170952397956</v>
      </c>
      <c r="AG66" s="24">
        <f t="shared" si="20"/>
        <v>0.53346611643568331</v>
      </c>
      <c r="AH66" s="24">
        <f t="shared" si="20"/>
        <v>0.52552253212238376</v>
      </c>
      <c r="AI66" s="24">
        <f t="shared" si="20"/>
        <v>0.52864929890255263</v>
      </c>
      <c r="AJ66" s="24">
        <f t="shared" si="20"/>
        <v>0.53004519207883649</v>
      </c>
      <c r="AK66" s="24">
        <f t="shared" si="20"/>
        <v>0.5285066913991483</v>
      </c>
      <c r="AL66" s="24">
        <f t="shared" si="20"/>
        <v>0.52542783167132212</v>
      </c>
      <c r="AM66" s="24">
        <f t="shared" si="20"/>
        <v>0.52372557731840574</v>
      </c>
      <c r="AN66" s="24">
        <f t="shared" si="20"/>
        <v>0.52926158389801481</v>
      </c>
      <c r="AO66" s="24">
        <f>+NEA!AV39</f>
        <v>0.53298307063631056</v>
      </c>
      <c r="AQ66" s="24">
        <f t="shared" si="11"/>
        <v>-4.9063916492622095E-3</v>
      </c>
      <c r="AR66" s="24">
        <f t="shared" si="15"/>
        <v>7.7402772031442968E-3</v>
      </c>
      <c r="AT66" s="19">
        <f t="shared" si="8"/>
        <v>262.98275756835938</v>
      </c>
      <c r="AU66" s="19">
        <f t="shared" si="9"/>
        <v>261.21719360351563</v>
      </c>
      <c r="AV66" s="52">
        <f t="shared" si="12"/>
        <v>1.7655639648437749E-2</v>
      </c>
    </row>
    <row r="67" spans="4:48" x14ac:dyDescent="0.25">
      <c r="D67" s="37">
        <f>+NEA!A40</f>
        <v>43770</v>
      </c>
      <c r="E67" s="225">
        <f>'Salida Stata'!G37</f>
        <v>274.418212890625</v>
      </c>
      <c r="F67" s="225">
        <f>'Salida Stata'!M37</f>
        <v>273.90673828125</v>
      </c>
      <c r="G67" s="225">
        <f>'Salida Stata'!S37</f>
        <v>276.46340942382813</v>
      </c>
      <c r="H67" s="225">
        <f>'Salida Stata'!Y37</f>
        <v>274.289794921875</v>
      </c>
      <c r="I67" s="225">
        <f>'Salida Stata'!AE37</f>
        <v>276.82452392578125</v>
      </c>
      <c r="J67" s="225">
        <f>'Salida Stata'!AK37</f>
        <v>273.58624267578125</v>
      </c>
      <c r="K67" s="225">
        <f>'Salida Stata'!AQ37</f>
        <v>277.78866577148438</v>
      </c>
      <c r="L67" s="225">
        <f>'Salida Stata'!AW37</f>
        <v>274.69223022460938</v>
      </c>
      <c r="M67" s="225">
        <f>'Salida Stata'!BC37</f>
        <v>276.078369140625</v>
      </c>
      <c r="N67" s="225">
        <f>'Salida Stata'!BI37</f>
        <v>272.38369750976563</v>
      </c>
      <c r="O67" s="19" cm="1">
        <f t="array" ref="O67">+SUMPRODUCT($E$30:$N$30/100,$E67:$N67)/$D$14*100</f>
        <v>277.49765701283218</v>
      </c>
      <c r="Q67" s="24">
        <f t="shared" si="17"/>
        <v>4.3483669530285152E-2</v>
      </c>
      <c r="R67" s="24">
        <f t="shared" si="17"/>
        <v>4.3270732350022545E-2</v>
      </c>
      <c r="S67" s="24">
        <f t="shared" si="17"/>
        <v>4.3577464590790038E-2</v>
      </c>
      <c r="T67" s="24">
        <f t="shared" si="17"/>
        <v>4.2274375013045873E-2</v>
      </c>
      <c r="U67" s="24">
        <f t="shared" si="17"/>
        <v>4.3327187151746882E-2</v>
      </c>
      <c r="V67" s="24">
        <f t="shared" si="17"/>
        <v>4.3933508244628827E-2</v>
      </c>
      <c r="W67" s="24">
        <f t="shared" si="17"/>
        <v>4.3844170927727077E-2</v>
      </c>
      <c r="X67" s="24">
        <f t="shared" si="17"/>
        <v>4.3006039183895561E-2</v>
      </c>
      <c r="Y67" s="24">
        <f t="shared" si="17"/>
        <v>4.1789330111340339E-2</v>
      </c>
      <c r="Z67" s="24">
        <f t="shared" si="17"/>
        <v>4.2747966748310162E-2</v>
      </c>
      <c r="AA67" s="24">
        <f t="shared" si="18"/>
        <v>4.3210749613443511E-2</v>
      </c>
      <c r="AB67" s="24">
        <f>+NEA!Y40</f>
        <v>4.3031226199542916E-2</v>
      </c>
      <c r="AD67" s="24">
        <f t="shared" si="20"/>
        <v>0.55196010528730244</v>
      </c>
      <c r="AE67" s="24">
        <f t="shared" si="20"/>
        <v>0.55156136716995663</v>
      </c>
      <c r="AF67" s="24">
        <f t="shared" si="20"/>
        <v>0.54754437605496098</v>
      </c>
      <c r="AG67" s="24">
        <f t="shared" si="20"/>
        <v>0.55145756273005908</v>
      </c>
      <c r="AH67" s="24">
        <f t="shared" si="20"/>
        <v>0.54579468556636912</v>
      </c>
      <c r="AI67" s="24">
        <f t="shared" si="20"/>
        <v>0.55014088929711669</v>
      </c>
      <c r="AJ67" s="24">
        <f t="shared" si="20"/>
        <v>0.54989644176492392</v>
      </c>
      <c r="AK67" s="24">
        <f t="shared" si="20"/>
        <v>0.54826088197968459</v>
      </c>
      <c r="AL67" s="24">
        <f t="shared" si="20"/>
        <v>0.54436319918262521</v>
      </c>
      <c r="AM67" s="24">
        <f t="shared" si="20"/>
        <v>0.54394208852126824</v>
      </c>
      <c r="AN67" s="24">
        <f t="shared" si="20"/>
        <v>0.54934395971302963</v>
      </c>
      <c r="AO67" s="24">
        <f>+NEA!AV40</f>
        <v>0.55272108843537393</v>
      </c>
      <c r="AQ67" s="24">
        <f t="shared" si="11"/>
        <v>7.3570278197498951E-4</v>
      </c>
      <c r="AR67" s="24">
        <f t="shared" si="15"/>
        <v>8.0180167660341972E-3</v>
      </c>
      <c r="AT67" s="19">
        <f t="shared" si="8"/>
        <v>274.418212890625</v>
      </c>
      <c r="AU67" s="19">
        <f t="shared" si="9"/>
        <v>272.38369750976563</v>
      </c>
      <c r="AV67" s="52">
        <f t="shared" si="12"/>
        <v>2.0345153808593697E-2</v>
      </c>
    </row>
    <row r="68" spans="4:48" x14ac:dyDescent="0.25">
      <c r="D68" s="37">
        <f>+NEA!A41</f>
        <v>43800</v>
      </c>
      <c r="E68" s="225">
        <f>'Salida Stata'!G38</f>
        <v>285.22601318359375</v>
      </c>
      <c r="F68" s="225">
        <f>'Salida Stata'!M38</f>
        <v>284.57244873046875</v>
      </c>
      <c r="G68" s="225">
        <f>'Salida Stata'!S38</f>
        <v>287.86187744140625</v>
      </c>
      <c r="H68" s="225">
        <f>'Salida Stata'!Y38</f>
        <v>285.1109619140625</v>
      </c>
      <c r="I68" s="225">
        <f>'Salida Stata'!AE38</f>
        <v>288.1734619140625</v>
      </c>
      <c r="J68" s="225">
        <f>'Salida Stata'!AK38</f>
        <v>284.5128173828125</v>
      </c>
      <c r="K68" s="225">
        <f>'Salida Stata'!AQ38</f>
        <v>289.26535034179688</v>
      </c>
      <c r="L68" s="225">
        <f>'Salida Stata'!AW38</f>
        <v>285.78543090820313</v>
      </c>
      <c r="M68" s="225">
        <f>'Salida Stata'!BC38</f>
        <v>287.13873291015625</v>
      </c>
      <c r="N68" s="225">
        <f>'Salida Stata'!BI38</f>
        <v>283.84170532226563</v>
      </c>
      <c r="O68" s="19" cm="1">
        <f t="array" ref="O68">+SUMPRODUCT($E$30:$N$30/100,$E68:$N68)/$D$14*100</f>
        <v>288.6379383301624</v>
      </c>
      <c r="Q68" s="24">
        <f t="shared" si="17"/>
        <v>3.9384413225066917E-2</v>
      </c>
      <c r="R68" s="24">
        <f t="shared" si="17"/>
        <v>3.8939204329712762E-2</v>
      </c>
      <c r="S68" s="24">
        <f t="shared" si="17"/>
        <v>4.1229571903686812E-2</v>
      </c>
      <c r="T68" s="24">
        <f t="shared" si="17"/>
        <v>3.9451584391864358E-2</v>
      </c>
      <c r="U68" s="24">
        <f t="shared" si="17"/>
        <v>4.0996866272310362E-2</v>
      </c>
      <c r="V68" s="24">
        <f t="shared" si="17"/>
        <v>3.9938319266952238E-2</v>
      </c>
      <c r="W68" s="24">
        <f t="shared" si="17"/>
        <v>4.131444506002091E-2</v>
      </c>
      <c r="X68" s="24">
        <f t="shared" si="17"/>
        <v>4.0384107968846061E-2</v>
      </c>
      <c r="Y68" s="24">
        <f t="shared" si="17"/>
        <v>4.0062406207193479E-2</v>
      </c>
      <c r="Z68" s="24">
        <f t="shared" si="17"/>
        <v>4.2065688648966315E-2</v>
      </c>
      <c r="AA68" s="24">
        <f t="shared" si="18"/>
        <v>4.0145496856627716E-2</v>
      </c>
      <c r="AB68" s="24">
        <f>+NEA!Y41</f>
        <v>3.9795545819642397E-2</v>
      </c>
      <c r="AD68" s="24">
        <f t="shared" si="20"/>
        <v>0.5748098124869363</v>
      </c>
      <c r="AE68" s="24">
        <f t="shared" si="20"/>
        <v>0.57351682792134429</v>
      </c>
      <c r="AF68" s="24">
        <f t="shared" si="20"/>
        <v>0.57215408001942714</v>
      </c>
      <c r="AG68" s="24">
        <f t="shared" si="20"/>
        <v>0.5748962390851069</v>
      </c>
      <c r="AH68" s="24">
        <f t="shared" si="20"/>
        <v>0.56996622438876776</v>
      </c>
      <c r="AI68" s="24">
        <f t="shared" si="20"/>
        <v>0.57260501762175209</v>
      </c>
      <c r="AJ68" s="24">
        <f t="shared" si="20"/>
        <v>0.57360596461869462</v>
      </c>
      <c r="AK68" s="24">
        <f t="shared" si="20"/>
        <v>0.57145842928110091</v>
      </c>
      <c r="AL68" s="24">
        <f t="shared" si="20"/>
        <v>0.56786714217774614</v>
      </c>
      <c r="AM68" s="24">
        <f t="shared" si="20"/>
        <v>0.5699619845350492</v>
      </c>
      <c r="AN68" s="24">
        <f t="shared" si="20"/>
        <v>0.572717965396766</v>
      </c>
      <c r="AO68" s="24">
        <f>+NEA!AV41</f>
        <v>0.5752212389380531</v>
      </c>
      <c r="AQ68" s="24">
        <f t="shared" si="11"/>
        <v>-2.6812754238993985E-3</v>
      </c>
      <c r="AR68" s="24">
        <f t="shared" si="15"/>
        <v>4.8478279518870959E-3</v>
      </c>
      <c r="AT68" s="19">
        <f t="shared" si="8"/>
        <v>285.22601318359375</v>
      </c>
      <c r="AU68" s="19">
        <f t="shared" si="9"/>
        <v>283.84170532226563</v>
      </c>
      <c r="AV68" s="52">
        <f t="shared" si="12"/>
        <v>1.3843078613281268E-2</v>
      </c>
    </row>
    <row r="69" spans="4:48" x14ac:dyDescent="0.25">
      <c r="D69" s="37">
        <f>+NEA!A42</f>
        <v>43831</v>
      </c>
      <c r="E69" s="225">
        <f>'Salida Stata'!G39</f>
        <v>295.42611694335938</v>
      </c>
      <c r="F69" s="225">
        <f>'Salida Stata'!M39</f>
        <v>294.39154052734375</v>
      </c>
      <c r="G69" s="225">
        <f>'Salida Stata'!S39</f>
        <v>297.10812377929688</v>
      </c>
      <c r="H69" s="225">
        <f>'Salida Stata'!Y39</f>
        <v>294.09384155273438</v>
      </c>
      <c r="I69" s="225">
        <f>'Salida Stata'!AE39</f>
        <v>297.1285400390625</v>
      </c>
      <c r="J69" s="225">
        <f>'Salida Stata'!AK39</f>
        <v>293.54595947265625</v>
      </c>
      <c r="K69" s="225">
        <f>'Salida Stata'!AQ39</f>
        <v>297.55160522460938</v>
      </c>
      <c r="L69" s="225">
        <f>'Salida Stata'!AW39</f>
        <v>293.80050659179688</v>
      </c>
      <c r="M69" s="225">
        <f>'Salida Stata'!BC39</f>
        <v>295.09490966796875</v>
      </c>
      <c r="N69" s="225">
        <f>'Salida Stata'!BI39</f>
        <v>291.46343994140625</v>
      </c>
      <c r="O69" s="19" cm="1">
        <f t="array" ref="O69">+SUMPRODUCT($E$30:$N$30/100,$E69:$N69)/$D$14*100</f>
        <v>297.82730828343182</v>
      </c>
      <c r="Q69" s="24">
        <f t="shared" si="17"/>
        <v>3.5761477874740821E-2</v>
      </c>
      <c r="R69" s="24">
        <f t="shared" si="17"/>
        <v>3.4504716955839676E-2</v>
      </c>
      <c r="S69" s="24">
        <f t="shared" si="17"/>
        <v>3.2120426713234007E-2</v>
      </c>
      <c r="T69" s="24">
        <f t="shared" si="17"/>
        <v>3.1506609140407038E-2</v>
      </c>
      <c r="U69" s="24">
        <f t="shared" si="17"/>
        <v>3.1075304663795045E-2</v>
      </c>
      <c r="V69" s="24">
        <f t="shared" si="17"/>
        <v>3.1749508415607197E-2</v>
      </c>
      <c r="W69" s="24">
        <f t="shared" si="17"/>
        <v>2.8645860532626743E-2</v>
      </c>
      <c r="X69" s="24">
        <f t="shared" si="17"/>
        <v>2.8045781263665193E-2</v>
      </c>
      <c r="Y69" s="24">
        <f t="shared" si="17"/>
        <v>2.7708476237867652E-2</v>
      </c>
      <c r="Z69" s="24">
        <f t="shared" si="17"/>
        <v>2.6852060413345979E-2</v>
      </c>
      <c r="AA69" s="24">
        <f t="shared" si="18"/>
        <v>3.1837013548641879E-2</v>
      </c>
      <c r="AB69" s="24">
        <f>+NEA!Y42</f>
        <v>3.0898876404494402E-2</v>
      </c>
      <c r="AD69" s="24">
        <f t="shared" si="20"/>
        <v>0.57621345596740414</v>
      </c>
      <c r="AE69" s="24">
        <f t="shared" si="20"/>
        <v>0.57238908921004938</v>
      </c>
      <c r="AF69" s="24">
        <f t="shared" si="20"/>
        <v>0.56966180724173632</v>
      </c>
      <c r="AG69" s="24">
        <f t="shared" si="20"/>
        <v>0.569267498420859</v>
      </c>
      <c r="AH69" s="24">
        <f t="shared" si="20"/>
        <v>0.5659774182134012</v>
      </c>
      <c r="AI69" s="24">
        <f t="shared" si="20"/>
        <v>0.56772756924674161</v>
      </c>
      <c r="AJ69" s="24">
        <f t="shared" si="20"/>
        <v>0.56499502982346694</v>
      </c>
      <c r="AK69" s="24">
        <f t="shared" si="20"/>
        <v>0.56122779602702622</v>
      </c>
      <c r="AL69" s="24">
        <f t="shared" si="20"/>
        <v>0.55586715079868032</v>
      </c>
      <c r="AM69" s="24">
        <f t="shared" si="20"/>
        <v>0.56180101050388331</v>
      </c>
      <c r="AN69" s="24">
        <f t="shared" si="20"/>
        <v>0.56853288888478004</v>
      </c>
      <c r="AO69" s="24">
        <f>+NEA!AV42</f>
        <v>0.57005347593582889</v>
      </c>
      <c r="AQ69" s="24">
        <f t="shared" si="11"/>
        <v>8.9094174613948418E-3</v>
      </c>
      <c r="AR69" s="24">
        <f t="shared" si="15"/>
        <v>1.4412445463520829E-2</v>
      </c>
      <c r="AT69" s="19">
        <f t="shared" si="8"/>
        <v>295.42611694335938</v>
      </c>
      <c r="AU69" s="19">
        <f t="shared" si="9"/>
        <v>291.46343994140625</v>
      </c>
      <c r="AV69" s="52">
        <f t="shared" si="12"/>
        <v>3.9626770019530966E-2</v>
      </c>
    </row>
    <row r="70" spans="4:48" x14ac:dyDescent="0.25">
      <c r="D70" s="37">
        <f>+NEA!A43</f>
        <v>43862</v>
      </c>
      <c r="E70" s="225">
        <f>'Salida Stata'!G40</f>
        <v>302.18545532226563</v>
      </c>
      <c r="F70" s="225">
        <f>'Salida Stata'!M40</f>
        <v>301.0670166015625</v>
      </c>
      <c r="G70" s="225">
        <f>'Salida Stata'!S40</f>
        <v>303.57037353515625</v>
      </c>
      <c r="H70" s="225">
        <f>'Salida Stata'!Y40</f>
        <v>300.47344970703125</v>
      </c>
      <c r="I70" s="225">
        <f>'Salida Stata'!AE40</f>
        <v>303.61468505859375</v>
      </c>
      <c r="J70" s="225">
        <f>'Salida Stata'!AK40</f>
        <v>299.85736083984375</v>
      </c>
      <c r="K70" s="225">
        <f>'Salida Stata'!AQ40</f>
        <v>303.82980346679688</v>
      </c>
      <c r="L70" s="225">
        <f>'Salida Stata'!AW40</f>
        <v>299.94784545898438</v>
      </c>
      <c r="M70" s="225">
        <f>'Salida Stata'!BC40</f>
        <v>301.13751220703125</v>
      </c>
      <c r="N70" s="225">
        <f>'Salida Stata'!BI40</f>
        <v>297.14279174804688</v>
      </c>
      <c r="O70" s="19" cm="1">
        <f t="array" ref="O70">+SUMPRODUCT($E$30:$N$30/100,$E70:$N70)/$D$14*100</f>
        <v>304.31454449926218</v>
      </c>
      <c r="Q70" s="24">
        <f t="shared" si="17"/>
        <v>2.2879962167333234E-2</v>
      </c>
      <c r="R70" s="24">
        <f t="shared" si="17"/>
        <v>2.2675502367564437E-2</v>
      </c>
      <c r="S70" s="24">
        <f t="shared" si="17"/>
        <v>2.1750498349415004E-2</v>
      </c>
      <c r="T70" s="24">
        <f t="shared" si="17"/>
        <v>2.1692423481614931E-2</v>
      </c>
      <c r="U70" s="24">
        <f t="shared" si="17"/>
        <v>2.1829424459456348E-2</v>
      </c>
      <c r="V70" s="24">
        <f t="shared" si="17"/>
        <v>2.1500556091883061E-2</v>
      </c>
      <c r="W70" s="24">
        <f t="shared" si="17"/>
        <v>2.1099527382647976E-2</v>
      </c>
      <c r="X70" s="24">
        <f t="shared" si="17"/>
        <v>2.0923513504108815E-2</v>
      </c>
      <c r="Y70" s="24">
        <f t="shared" si="17"/>
        <v>2.04768104806059E-2</v>
      </c>
      <c r="Z70" s="24">
        <f t="shared" si="17"/>
        <v>1.9485640489875333E-2</v>
      </c>
      <c r="AA70" s="24">
        <f t="shared" si="18"/>
        <v>2.1781871693433486E-2</v>
      </c>
      <c r="AB70" s="24">
        <f>+NEA!Y43</f>
        <v>2.2138964577656628E-2</v>
      </c>
      <c r="AD70" s="24">
        <f t="shared" si="20"/>
        <v>0.53885805754780747</v>
      </c>
      <c r="AE70" s="24">
        <f t="shared" si="20"/>
        <v>0.53616910223143499</v>
      </c>
      <c r="AF70" s="24">
        <f t="shared" si="20"/>
        <v>0.53281692377353895</v>
      </c>
      <c r="AG70" s="24">
        <f t="shared" si="20"/>
        <v>0.5325171666458095</v>
      </c>
      <c r="AH70" s="24">
        <f t="shared" si="20"/>
        <v>0.53040215788660028</v>
      </c>
      <c r="AI70" s="24">
        <f t="shared" si="20"/>
        <v>0.53155375520144243</v>
      </c>
      <c r="AJ70" s="24">
        <f t="shared" si="20"/>
        <v>0.5291953285016846</v>
      </c>
      <c r="AK70" s="24">
        <f t="shared" si="20"/>
        <v>0.52583897584716111</v>
      </c>
      <c r="AL70" s="24">
        <f t="shared" si="20"/>
        <v>0.51823846516836958</v>
      </c>
      <c r="AM70" s="24">
        <f t="shared" si="20"/>
        <v>0.52590350400173014</v>
      </c>
      <c r="AN70" s="24">
        <f t="shared" si="20"/>
        <v>0.53207508736500997</v>
      </c>
      <c r="AO70" s="24">
        <f>+NEA!AV43</f>
        <v>0.53582395087001022</v>
      </c>
      <c r="AQ70" s="24">
        <f t="shared" si="11"/>
        <v>3.394321677457901E-3</v>
      </c>
      <c r="AR70" s="24">
        <f t="shared" si="15"/>
        <v>1.295455354607733E-2</v>
      </c>
      <c r="AT70" s="19">
        <f t="shared" si="8"/>
        <v>302.18545532226563</v>
      </c>
      <c r="AU70" s="19">
        <f t="shared" si="9"/>
        <v>297.14279174804688</v>
      </c>
      <c r="AV70" s="52">
        <f t="shared" si="12"/>
        <v>5.0426635742187642E-2</v>
      </c>
    </row>
    <row r="71" spans="4:48" x14ac:dyDescent="0.25">
      <c r="D71" s="37">
        <f>+NEA!A44</f>
        <v>43891</v>
      </c>
      <c r="E71" s="225">
        <f>'Salida Stata'!G41</f>
        <v>312.35104370117188</v>
      </c>
      <c r="F71" s="225">
        <f>'Salida Stata'!M41</f>
        <v>311.48745727539063</v>
      </c>
      <c r="G71" s="225">
        <f>'Salida Stata'!S41</f>
        <v>314.11016845703125</v>
      </c>
      <c r="H71" s="225">
        <f>'Salida Stata'!Y41</f>
        <v>310.79611206054688</v>
      </c>
      <c r="I71" s="225">
        <f>'Salida Stata'!AE41</f>
        <v>314.30703735351563</v>
      </c>
      <c r="J71" s="225">
        <f>'Salida Stata'!AK41</f>
        <v>310.2230224609375</v>
      </c>
      <c r="K71" s="225">
        <f>'Salida Stata'!AQ41</f>
        <v>314.4473876953125</v>
      </c>
      <c r="L71" s="225">
        <f>'Salida Stata'!AW41</f>
        <v>310.61434936523438</v>
      </c>
      <c r="M71" s="225">
        <f>'Salida Stata'!BC41</f>
        <v>312.00619506835938</v>
      </c>
      <c r="N71" s="225">
        <f>'Salida Stata'!BI41</f>
        <v>307.32470703125</v>
      </c>
      <c r="O71" s="19" cm="1">
        <f t="array" ref="O71">+SUMPRODUCT($E$30:$N$30/100,$E71:$N71)/$D$14*100</f>
        <v>314.8569061793105</v>
      </c>
      <c r="Q71" s="24">
        <f t="shared" si="17"/>
        <v>3.364023052686349E-2</v>
      </c>
      <c r="R71" s="24">
        <f t="shared" si="17"/>
        <v>3.4611698057973372E-2</v>
      </c>
      <c r="S71" s="24">
        <f t="shared" si="17"/>
        <v>3.4719445112961322E-2</v>
      </c>
      <c r="T71" s="24">
        <f t="shared" si="17"/>
        <v>3.4354657170476921E-2</v>
      </c>
      <c r="U71" s="24">
        <f t="shared" si="17"/>
        <v>3.5216848265617884E-2</v>
      </c>
      <c r="V71" s="24">
        <f t="shared" si="17"/>
        <v>3.4568641543637479E-2</v>
      </c>
      <c r="W71" s="24">
        <f t="shared" si="17"/>
        <v>3.494582857693862E-2</v>
      </c>
      <c r="X71" s="24">
        <f t="shared" si="17"/>
        <v>3.5561195280225943E-2</v>
      </c>
      <c r="Y71" s="24">
        <f t="shared" si="17"/>
        <v>3.6092092219503824E-2</v>
      </c>
      <c r="Z71" s="24">
        <f t="shared" si="17"/>
        <v>3.4266068590472765E-2</v>
      </c>
      <c r="AA71" s="24">
        <f t="shared" si="18"/>
        <v>3.4642976718038065E-2</v>
      </c>
      <c r="AB71" s="24">
        <f>+NEA!Y44</f>
        <v>3.4988337220926313E-2</v>
      </c>
      <c r="AD71" s="24">
        <f t="shared" si="20"/>
        <v>0.51139550907373121</v>
      </c>
      <c r="AE71" s="24">
        <f t="shared" si="20"/>
        <v>0.50978682817690002</v>
      </c>
      <c r="AF71" s="24">
        <f t="shared" si="20"/>
        <v>0.5078786024910531</v>
      </c>
      <c r="AG71" s="24">
        <f t="shared" si="20"/>
        <v>0.50765528879807831</v>
      </c>
      <c r="AH71" s="24">
        <f t="shared" si="20"/>
        <v>0.50664536234115465</v>
      </c>
      <c r="AI71" s="24">
        <f t="shared" si="20"/>
        <v>0.50792941824627302</v>
      </c>
      <c r="AJ71" s="24">
        <f t="shared" si="20"/>
        <v>0.50713448268573802</v>
      </c>
      <c r="AK71" s="24">
        <f t="shared" si="20"/>
        <v>0.50392811437654839</v>
      </c>
      <c r="AL71" s="24">
        <f t="shared" si="20"/>
        <v>0.49605037318879264</v>
      </c>
      <c r="AM71" s="24">
        <f t="shared" si="20"/>
        <v>0.50618598833763651</v>
      </c>
      <c r="AN71" s="24">
        <f t="shared" si="20"/>
        <v>0.50755442308106957</v>
      </c>
      <c r="AO71" s="24">
        <f>+NEA!AV44</f>
        <v>0.51143552311435525</v>
      </c>
      <c r="AQ71" s="24">
        <f t="shared" si="11"/>
        <v>-6.2583806360927419E-4</v>
      </c>
      <c r="AR71" s="24">
        <f t="shared" si="15"/>
        <v>5.2095207360947082E-3</v>
      </c>
      <c r="AT71" s="19">
        <f t="shared" si="8"/>
        <v>312.35104370117188</v>
      </c>
      <c r="AU71" s="19">
        <f t="shared" si="9"/>
        <v>307.32470703125</v>
      </c>
      <c r="AV71" s="52">
        <f t="shared" si="12"/>
        <v>5.0263366699218714E-2</v>
      </c>
    </row>
    <row r="72" spans="4:48" x14ac:dyDescent="0.25">
      <c r="D72" s="37">
        <f>+NEA!A45</f>
        <v>43922</v>
      </c>
      <c r="E72" s="225">
        <f>'Salida Stata'!G42</f>
        <v>319.70455932617188</v>
      </c>
      <c r="F72" s="225">
        <f>'Salida Stata'!M42</f>
        <v>318.52667236328125</v>
      </c>
      <c r="G72" s="225">
        <f>'Salida Stata'!S42</f>
        <v>320.56674194335938</v>
      </c>
      <c r="H72" s="225">
        <f>'Salida Stata'!Y42</f>
        <v>317.53839111328125</v>
      </c>
      <c r="I72" s="225">
        <f>'Salida Stata'!AE42</f>
        <v>320.55368041992188</v>
      </c>
      <c r="J72" s="225">
        <f>'Salida Stata'!AK42</f>
        <v>316.650146484375</v>
      </c>
      <c r="K72" s="225">
        <f>'Salida Stata'!AQ42</f>
        <v>320.40383911132813</v>
      </c>
      <c r="L72" s="225">
        <f>'Salida Stata'!AW42</f>
        <v>316.44619750976563</v>
      </c>
      <c r="M72" s="225">
        <f>'Salida Stata'!BC42</f>
        <v>317.59201049804688</v>
      </c>
      <c r="N72" s="225">
        <f>'Salida Stata'!BI42</f>
        <v>312.90560913085938</v>
      </c>
      <c r="O72" s="19" cm="1">
        <f t="array" ref="O72">+SUMPRODUCT($E$30:$N$30/100,$E72:$N72)/$D$14*100</f>
        <v>321.45319048807994</v>
      </c>
      <c r="Q72" s="24">
        <f t="shared" si="17"/>
        <v>2.3542471758266847E-2</v>
      </c>
      <c r="R72" s="24">
        <f t="shared" si="17"/>
        <v>2.2598711195189969E-2</v>
      </c>
      <c r="S72" s="24">
        <f t="shared" si="17"/>
        <v>2.0555124076511166E-2</v>
      </c>
      <c r="T72" s="24">
        <f t="shared" si="17"/>
        <v>2.1693575920347818E-2</v>
      </c>
      <c r="U72" s="24">
        <f t="shared" si="17"/>
        <v>1.9874334087468526E-2</v>
      </c>
      <c r="V72" s="24">
        <f t="shared" si="17"/>
        <v>2.0717753222995627E-2</v>
      </c>
      <c r="W72" s="24">
        <f t="shared" si="17"/>
        <v>1.8942601049009911E-2</v>
      </c>
      <c r="X72" s="24">
        <f t="shared" si="17"/>
        <v>1.877520519077458E-2</v>
      </c>
      <c r="Y72" s="24">
        <f t="shared" si="17"/>
        <v>1.7902899102576031E-2</v>
      </c>
      <c r="Z72" s="24">
        <f t="shared" si="17"/>
        <v>1.815962716932451E-2</v>
      </c>
      <c r="AA72" s="24">
        <f t="shared" si="18"/>
        <v>2.0950102028293616E-2</v>
      </c>
      <c r="AB72" s="24">
        <f>+NEA!Y45</f>
        <v>2.1249195106245899E-2</v>
      </c>
      <c r="AD72" s="24">
        <f t="shared" si="20"/>
        <v>0.49510522993884254</v>
      </c>
      <c r="AE72" s="24">
        <f t="shared" si="20"/>
        <v>0.49213114793939372</v>
      </c>
      <c r="AF72" s="24">
        <f t="shared" si="20"/>
        <v>0.48674936048367656</v>
      </c>
      <c r="AG72" s="24">
        <f t="shared" si="20"/>
        <v>0.48804147199022485</v>
      </c>
      <c r="AH72" s="24">
        <f t="shared" si="20"/>
        <v>0.48456845108853686</v>
      </c>
      <c r="AI72" s="24">
        <f t="shared" si="20"/>
        <v>0.48767078978518796</v>
      </c>
      <c r="AJ72" s="24">
        <f t="shared" si="20"/>
        <v>0.48398660213202893</v>
      </c>
      <c r="AK72" s="24">
        <f t="shared" si="20"/>
        <v>0.48085323395198665</v>
      </c>
      <c r="AL72" s="24">
        <f t="shared" si="20"/>
        <v>0.47211500621983271</v>
      </c>
      <c r="AM72" s="24">
        <f t="shared" si="20"/>
        <v>0.4797779284822683</v>
      </c>
      <c r="AN72" s="24">
        <f t="shared" si="20"/>
        <v>0.48725105335908259</v>
      </c>
      <c r="AO72" s="24">
        <f>+NEA!AV45</f>
        <v>0.49130230371415151</v>
      </c>
      <c r="AQ72" s="24">
        <f t="shared" si="11"/>
        <v>5.3828445889423371E-3</v>
      </c>
      <c r="AR72" s="24">
        <f t="shared" si="15"/>
        <v>1.5327301456574238E-2</v>
      </c>
      <c r="AT72" s="19">
        <f t="shared" si="8"/>
        <v>319.70455932617188</v>
      </c>
      <c r="AU72" s="19">
        <f t="shared" si="9"/>
        <v>312.90560913085938</v>
      </c>
      <c r="AV72" s="52">
        <f t="shared" si="12"/>
        <v>6.7989501953124698E-2</v>
      </c>
    </row>
    <row r="73" spans="4:48" x14ac:dyDescent="0.25">
      <c r="D73" s="37">
        <f>+NEA!A46</f>
        <v>43952</v>
      </c>
      <c r="E73" s="225">
        <f>'Salida Stata'!G43</f>
        <v>324.2774658203125</v>
      </c>
      <c r="F73" s="225">
        <f>'Salida Stata'!M43</f>
        <v>323.26956176757813</v>
      </c>
      <c r="G73" s="225">
        <f>'Salida Stata'!S43</f>
        <v>325.440673828125</v>
      </c>
      <c r="H73" s="225">
        <f>'Salida Stata'!Y43</f>
        <v>322.54425048828125</v>
      </c>
      <c r="I73" s="225">
        <f>'Salida Stata'!AE43</f>
        <v>325.60528564453125</v>
      </c>
      <c r="J73" s="225">
        <f>'Salida Stata'!AK43</f>
        <v>321.7650146484375</v>
      </c>
      <c r="K73" s="225">
        <f>'Salida Stata'!AQ43</f>
        <v>325.69415283203125</v>
      </c>
      <c r="L73" s="225">
        <f>'Salida Stata'!AW43</f>
        <v>321.8109130859375</v>
      </c>
      <c r="M73" s="225">
        <f>'Salida Stata'!BC43</f>
        <v>322.75146484375</v>
      </c>
      <c r="N73" s="225">
        <f>'Salida Stata'!BI43</f>
        <v>319.12094116210938</v>
      </c>
      <c r="O73" s="19" cm="1">
        <f t="array" ref="O73">+SUMPRODUCT($E$30:$N$30/100,$E73:$N73)/$D$14*100</f>
        <v>326.49748122232768</v>
      </c>
      <c r="Q73" s="24">
        <f t="shared" si="17"/>
        <v>1.4303538566289964E-2</v>
      </c>
      <c r="R73" s="24">
        <f t="shared" si="17"/>
        <v>1.4890085558949995E-2</v>
      </c>
      <c r="S73" s="24">
        <f t="shared" si="17"/>
        <v>1.520410961916574E-2</v>
      </c>
      <c r="T73" s="24">
        <f t="shared" si="17"/>
        <v>1.5764580016449647E-2</v>
      </c>
      <c r="U73" s="24">
        <f t="shared" si="17"/>
        <v>1.5758999297689646E-2</v>
      </c>
      <c r="V73" s="24">
        <f t="shared" si="17"/>
        <v>1.6153057943760984E-2</v>
      </c>
      <c r="W73" s="24">
        <f t="shared" si="17"/>
        <v>1.6511393045028244E-2</v>
      </c>
      <c r="X73" s="24">
        <f t="shared" si="17"/>
        <v>1.6953010080035247E-2</v>
      </c>
      <c r="Y73" s="24">
        <f t="shared" si="17"/>
        <v>1.6245542000921542E-2</v>
      </c>
      <c r="Z73" s="24">
        <f t="shared" si="17"/>
        <v>1.9863280969983244E-2</v>
      </c>
      <c r="AA73" s="24">
        <f t="shared" si="18"/>
        <v>1.5692147048186778E-2</v>
      </c>
      <c r="AB73" s="24">
        <f>+NEA!Y46</f>
        <v>1.6708701134930726E-2</v>
      </c>
      <c r="AD73" s="24">
        <f t="shared" si="20"/>
        <v>0.47590569497966939</v>
      </c>
      <c r="AE73" s="24">
        <f t="shared" si="20"/>
        <v>0.47404508105900445</v>
      </c>
      <c r="AF73" s="24">
        <f t="shared" si="20"/>
        <v>0.46850759138048215</v>
      </c>
      <c r="AG73" s="24">
        <f t="shared" si="20"/>
        <v>0.47059905964354454</v>
      </c>
      <c r="AH73" s="24">
        <f t="shared" si="20"/>
        <v>0.46752374416389375</v>
      </c>
      <c r="AI73" s="24">
        <f t="shared" si="20"/>
        <v>0.47076768603486463</v>
      </c>
      <c r="AJ73" s="24">
        <f t="shared" si="20"/>
        <v>0.46692179355614472</v>
      </c>
      <c r="AK73" s="24">
        <f t="shared" si="20"/>
        <v>0.46474105165604462</v>
      </c>
      <c r="AL73" s="24">
        <f t="shared" si="20"/>
        <v>0.4549996075626157</v>
      </c>
      <c r="AM73" s="24">
        <f t="shared" si="20"/>
        <v>0.46827844278691599</v>
      </c>
      <c r="AN73" s="24">
        <f t="shared" si="20"/>
        <v>0.46979062144037353</v>
      </c>
      <c r="AO73" s="24">
        <f>+NEA!AV46</f>
        <v>0.4752973467520587</v>
      </c>
      <c r="AQ73" s="24">
        <f t="shared" si="11"/>
        <v>-5.5597424036932797E-3</v>
      </c>
      <c r="AR73" s="24">
        <f t="shared" si="15"/>
        <v>7.6272521927533976E-3</v>
      </c>
      <c r="AT73" s="19">
        <f t="shared" si="8"/>
        <v>324.2774658203125</v>
      </c>
      <c r="AU73" s="19">
        <f t="shared" si="9"/>
        <v>319.12094116210938</v>
      </c>
      <c r="AV73" s="52">
        <f t="shared" si="12"/>
        <v>5.1565246582031321E-2</v>
      </c>
    </row>
    <row r="74" spans="4:48" x14ac:dyDescent="0.25">
      <c r="D74" s="37">
        <f>+NEA!A47</f>
        <v>43983</v>
      </c>
      <c r="E74" s="225">
        <f>'Salida Stata'!G44</f>
        <v>331.27679443359375</v>
      </c>
      <c r="F74" s="225">
        <f>'Salida Stata'!M44</f>
        <v>330.33013916015625</v>
      </c>
      <c r="G74" s="225">
        <f>'Salida Stata'!S44</f>
        <v>332.23773193359375</v>
      </c>
      <c r="H74" s="225">
        <f>'Salida Stata'!Y44</f>
        <v>330.06338500976563</v>
      </c>
      <c r="I74" s="225">
        <f>'Salida Stata'!AE44</f>
        <v>332.55804443359375</v>
      </c>
      <c r="J74" s="225">
        <f>'Salida Stata'!AK44</f>
        <v>328.82846069335938</v>
      </c>
      <c r="K74" s="225">
        <f>'Salida Stata'!AQ44</f>
        <v>332.7545166015625</v>
      </c>
      <c r="L74" s="225">
        <f>'Salida Stata'!AW44</f>
        <v>329.13165283203125</v>
      </c>
      <c r="M74" s="225">
        <f>'Salida Stata'!BC44</f>
        <v>329.99227905273438</v>
      </c>
      <c r="N74" s="225">
        <f>'Salida Stata'!BI44</f>
        <v>326.572509765625</v>
      </c>
      <c r="O74" s="19" cm="1">
        <f t="array" ref="O74">+SUMPRODUCT($E$30:$N$30/100,$E74:$N74)/$D$14*100</f>
        <v>333.66917033831879</v>
      </c>
      <c r="Q74" s="24">
        <f t="shared" si="17"/>
        <v>2.1584381744119474E-2</v>
      </c>
      <c r="R74" s="24">
        <f t="shared" si="17"/>
        <v>2.1841145061638922E-2</v>
      </c>
      <c r="S74" s="24">
        <f t="shared" si="17"/>
        <v>2.0885705605005134E-2</v>
      </c>
      <c r="T74" s="24">
        <f t="shared" si="17"/>
        <v>2.3311947151752221E-2</v>
      </c>
      <c r="U74" s="24">
        <f t="shared" si="17"/>
        <v>2.1353335144113528E-2</v>
      </c>
      <c r="V74" s="24">
        <f t="shared" si="17"/>
        <v>2.1952187849382687E-2</v>
      </c>
      <c r="W74" s="24">
        <f t="shared" si="17"/>
        <v>2.1677895375580958E-2</v>
      </c>
      <c r="X74" s="24">
        <f t="shared" si="17"/>
        <v>2.2748575167613305E-2</v>
      </c>
      <c r="Y74" s="24">
        <f t="shared" si="17"/>
        <v>2.2434643983691327E-2</v>
      </c>
      <c r="Z74" s="24">
        <f t="shared" si="17"/>
        <v>2.3350296525135761E-2</v>
      </c>
      <c r="AA74" s="24">
        <f t="shared" si="18"/>
        <v>2.1965526622570009E-2</v>
      </c>
      <c r="AB74" s="24">
        <f>+NEA!Y47</f>
        <v>2.2945736434108355E-2</v>
      </c>
      <c r="AD74" s="24">
        <f t="shared" si="20"/>
        <v>0.46521565215172989</v>
      </c>
      <c r="AE74" s="24">
        <f t="shared" si="20"/>
        <v>0.46355617013353823</v>
      </c>
      <c r="AF74" s="24">
        <f t="shared" si="20"/>
        <v>0.45764845736253146</v>
      </c>
      <c r="AG74" s="24">
        <f t="shared" si="20"/>
        <v>0.46178391555009646</v>
      </c>
      <c r="AH74" s="24">
        <f t="shared" si="20"/>
        <v>0.4571871148014397</v>
      </c>
      <c r="AI74" s="24">
        <f t="shared" si="20"/>
        <v>0.46007239214689388</v>
      </c>
      <c r="AJ74" s="24">
        <f t="shared" si="20"/>
        <v>0.45601982078872672</v>
      </c>
      <c r="AK74" s="24">
        <f t="shared" si="20"/>
        <v>0.45531806769943328</v>
      </c>
      <c r="AL74" s="24">
        <f t="shared" si="20"/>
        <v>0.44529413058066125</v>
      </c>
      <c r="AM74" s="24">
        <f t="shared" si="20"/>
        <v>0.46080204184947804</v>
      </c>
      <c r="AN74" s="24">
        <f t="shared" si="20"/>
        <v>0.45963607569663489</v>
      </c>
      <c r="AO74" s="24">
        <f>+NEA!AV47</f>
        <v>0.46622222222222209</v>
      </c>
      <c r="AQ74" s="24">
        <f t="shared" si="11"/>
        <v>-1.7659147810162867E-3</v>
      </c>
      <c r="AR74" s="24">
        <f t="shared" si="15"/>
        <v>4.4136103022518469E-3</v>
      </c>
      <c r="AT74" s="19">
        <f t="shared" si="8"/>
        <v>331.27679443359375</v>
      </c>
      <c r="AU74" s="19">
        <f t="shared" si="9"/>
        <v>326.572509765625</v>
      </c>
      <c r="AV74" s="52">
        <f t="shared" si="12"/>
        <v>4.70428466796875E-2</v>
      </c>
    </row>
    <row r="75" spans="4:48" x14ac:dyDescent="0.25">
      <c r="D75" s="37">
        <f>+NEA!A48</f>
        <v>44013</v>
      </c>
      <c r="E75" s="225">
        <f>'Salida Stata'!G45</f>
        <v>338.25689697265625</v>
      </c>
      <c r="F75" s="225">
        <f>'Salida Stata'!M45</f>
        <v>337.27899169921875</v>
      </c>
      <c r="G75" s="225">
        <f>'Salida Stata'!S45</f>
        <v>339.34158325195313</v>
      </c>
      <c r="H75" s="225">
        <f>'Salida Stata'!Y45</f>
        <v>337.12771606445313</v>
      </c>
      <c r="I75" s="225">
        <f>'Salida Stata'!AE45</f>
        <v>339.56234741210938</v>
      </c>
      <c r="J75" s="225">
        <f>'Salida Stata'!AK45</f>
        <v>336.07174682617188</v>
      </c>
      <c r="K75" s="225">
        <f>'Salida Stata'!AQ45</f>
        <v>339.88436889648438</v>
      </c>
      <c r="L75" s="225">
        <f>'Salida Stata'!AW45</f>
        <v>336.35458374023438</v>
      </c>
      <c r="M75" s="225">
        <f>'Salida Stata'!BC45</f>
        <v>336.8997802734375</v>
      </c>
      <c r="N75" s="225">
        <f>'Salida Stata'!BI45</f>
        <v>334.5443115234375</v>
      </c>
      <c r="O75" s="19" cm="1">
        <f t="array" ref="O75">+SUMPRODUCT($E$30:$N$30/100,$E75:$N75)/$D$14*100</f>
        <v>340.82808697518374</v>
      </c>
      <c r="Q75" s="24">
        <f t="shared" si="17"/>
        <v>2.1070303312361149E-2</v>
      </c>
      <c r="R75" s="24">
        <f t="shared" si="17"/>
        <v>2.1036083951435858E-2</v>
      </c>
      <c r="S75" s="24">
        <f t="shared" si="17"/>
        <v>2.1381831849788924E-2</v>
      </c>
      <c r="T75" s="24">
        <f t="shared" si="17"/>
        <v>2.1402952813074139E-2</v>
      </c>
      <c r="U75" s="24">
        <f t="shared" si="17"/>
        <v>2.1061896098304222E-2</v>
      </c>
      <c r="V75" s="24">
        <f t="shared" si="17"/>
        <v>2.2027552352188451E-2</v>
      </c>
      <c r="W75" s="24">
        <f t="shared" si="17"/>
        <v>2.142676339224292E-2</v>
      </c>
      <c r="X75" s="24">
        <f t="shared" si="17"/>
        <v>2.194541559905594E-2</v>
      </c>
      <c r="Y75" s="24">
        <f t="shared" si="17"/>
        <v>2.0932311630234457E-2</v>
      </c>
      <c r="Z75" s="24">
        <f t="shared" si="17"/>
        <v>2.4410510742418845E-2</v>
      </c>
      <c r="AA75" s="24">
        <f t="shared" si="18"/>
        <v>2.1455133627138023E-2</v>
      </c>
      <c r="AB75" s="24">
        <f>+NEA!Y48</f>
        <v>2.2127917550772924E-2</v>
      </c>
      <c r="AD75" s="24">
        <f t="shared" si="20"/>
        <v>0.46944709941681495</v>
      </c>
      <c r="AE75" s="24">
        <f t="shared" si="20"/>
        <v>0.46745973349943015</v>
      </c>
      <c r="AF75" s="24">
        <f t="shared" si="20"/>
        <v>0.46266548149083553</v>
      </c>
      <c r="AG75" s="24">
        <f t="shared" si="20"/>
        <v>0.46552912501737054</v>
      </c>
      <c r="AH75" s="24">
        <f t="shared" si="20"/>
        <v>0.46143687697332214</v>
      </c>
      <c r="AI75" s="24">
        <f t="shared" si="20"/>
        <v>0.46572904400847737</v>
      </c>
      <c r="AJ75" s="24">
        <f t="shared" si="20"/>
        <v>0.4602294014227275</v>
      </c>
      <c r="AK75" s="24">
        <f t="shared" si="20"/>
        <v>0.46049546506564742</v>
      </c>
      <c r="AL75" s="24">
        <f t="shared" si="20"/>
        <v>0.44923180894114156</v>
      </c>
      <c r="AM75" s="24">
        <f t="shared" si="20"/>
        <v>0.46955052445081114</v>
      </c>
      <c r="AN75" s="24">
        <f t="shared" si="20"/>
        <v>0.46422963759131441</v>
      </c>
      <c r="AO75" s="24">
        <f>+NEA!AV48</f>
        <v>0.47120418848167533</v>
      </c>
      <c r="AQ75" s="24">
        <f t="shared" si="11"/>
        <v>-3.3402074300576956E-3</v>
      </c>
      <c r="AR75" s="24">
        <f t="shared" si="15"/>
        <v>-1.0342503399618508E-4</v>
      </c>
      <c r="AT75" s="19">
        <f t="shared" si="8"/>
        <v>338.25689697265625</v>
      </c>
      <c r="AU75" s="19">
        <f t="shared" si="9"/>
        <v>334.5443115234375</v>
      </c>
      <c r="AV75" s="52">
        <f t="shared" si="12"/>
        <v>3.7125854492187749E-2</v>
      </c>
    </row>
    <row r="76" spans="4:48" x14ac:dyDescent="0.25">
      <c r="D76" s="37">
        <f>+NEA!A49</f>
        <v>44044</v>
      </c>
      <c r="E76" s="225">
        <f>'Salida Stata'!G46</f>
        <v>346.28579711914063</v>
      </c>
      <c r="F76" s="225">
        <f>'Salida Stata'!M46</f>
        <v>345.12606811523438</v>
      </c>
      <c r="G76" s="225">
        <f>'Salida Stata'!S46</f>
        <v>347.65579223632813</v>
      </c>
      <c r="H76" s="225">
        <f>'Salida Stata'!Y46</f>
        <v>345.00973510742188</v>
      </c>
      <c r="I76" s="225">
        <f>'Salida Stata'!AE46</f>
        <v>347.96963500976563</v>
      </c>
      <c r="J76" s="225">
        <f>'Salida Stata'!AK46</f>
        <v>343.67526245117188</v>
      </c>
      <c r="K76" s="225">
        <f>'Salida Stata'!AQ46</f>
        <v>348.19189453125</v>
      </c>
      <c r="L76" s="225">
        <f>'Salida Stata'!AW46</f>
        <v>344.08721923828125</v>
      </c>
      <c r="M76" s="225">
        <f>'Salida Stata'!BC46</f>
        <v>344.73150634765625</v>
      </c>
      <c r="N76" s="225">
        <f>'Salida Stata'!BI46</f>
        <v>342.22775268554688</v>
      </c>
      <c r="O76" s="19" cm="1">
        <f t="array" ref="O76">+SUMPRODUCT($E$30:$N$30/100,$E76:$N76)/$D$14*100</f>
        <v>348.89437360165721</v>
      </c>
      <c r="Q76" s="24">
        <f t="shared" si="17"/>
        <v>2.3736101815932553E-2</v>
      </c>
      <c r="R76" s="24">
        <f t="shared" si="17"/>
        <v>2.3265832172000733E-2</v>
      </c>
      <c r="S76" s="24">
        <f t="shared" si="17"/>
        <v>2.4501002514041748E-2</v>
      </c>
      <c r="T76" s="24">
        <f t="shared" si="17"/>
        <v>2.337992003440581E-2</v>
      </c>
      <c r="U76" s="24">
        <f t="shared" si="17"/>
        <v>2.475918682306899E-2</v>
      </c>
      <c r="V76" s="24">
        <f t="shared" si="17"/>
        <v>2.2624679690592453E-2</v>
      </c>
      <c r="W76" s="24">
        <f t="shared" si="17"/>
        <v>2.4442211513692191E-2</v>
      </c>
      <c r="X76" s="24">
        <f t="shared" si="17"/>
        <v>2.2989535067608147E-2</v>
      </c>
      <c r="Y76" s="24">
        <f t="shared" si="17"/>
        <v>2.3246456462103549E-2</v>
      </c>
      <c r="Z76" s="24">
        <f t="shared" si="17"/>
        <v>2.2966886291148514E-2</v>
      </c>
      <c r="AA76" s="24">
        <f t="shared" si="18"/>
        <v>2.3666730926024782E-2</v>
      </c>
      <c r="AB76" s="24">
        <f>+NEA!Y49</f>
        <v>2.3428232502965773E-2</v>
      </c>
      <c r="AD76" s="24">
        <f t="shared" si="20"/>
        <v>0.4395838676329531</v>
      </c>
      <c r="AE76" s="24">
        <f t="shared" si="20"/>
        <v>0.43770325796904097</v>
      </c>
      <c r="AF76" s="24">
        <f t="shared" si="20"/>
        <v>0.43572277558143879</v>
      </c>
      <c r="AG76" s="24">
        <f t="shared" si="20"/>
        <v>0.43626160430717942</v>
      </c>
      <c r="AH76" s="24">
        <f t="shared" si="20"/>
        <v>0.43509374646411025</v>
      </c>
      <c r="AI76" s="24">
        <f t="shared" si="20"/>
        <v>0.43686483547771182</v>
      </c>
      <c r="AJ76" s="24">
        <f t="shared" si="20"/>
        <v>0.43414940602389018</v>
      </c>
      <c r="AK76" s="24">
        <f t="shared" si="20"/>
        <v>0.43288331253702528</v>
      </c>
      <c r="AL76" s="24">
        <f t="shared" si="20"/>
        <v>0.4233813238818942</v>
      </c>
      <c r="AM76" s="24">
        <f t="shared" si="20"/>
        <v>0.44218963061998195</v>
      </c>
      <c r="AN76" s="24">
        <f t="shared" si="20"/>
        <v>0.43604654819916422</v>
      </c>
      <c r="AO76" s="24">
        <f>+NEA!AV49</f>
        <v>0.44152046783625742</v>
      </c>
      <c r="AQ76" s="24">
        <f t="shared" si="11"/>
        <v>7.6921552478403932E-4</v>
      </c>
      <c r="AR76" s="24">
        <f t="shared" si="15"/>
        <v>-2.605762987028859E-3</v>
      </c>
      <c r="AT76" s="19">
        <f t="shared" si="8"/>
        <v>346.28579711914063</v>
      </c>
      <c r="AU76" s="19">
        <f t="shared" si="9"/>
        <v>342.22775268554688</v>
      </c>
      <c r="AV76" s="52">
        <f t="shared" si="12"/>
        <v>4.0580444335937216E-2</v>
      </c>
    </row>
    <row r="77" spans="4:48" x14ac:dyDescent="0.25">
      <c r="D77" s="37">
        <f>+NEA!A50</f>
        <v>44075</v>
      </c>
      <c r="E77" s="225">
        <f>'Salida Stata'!G47</f>
        <v>358.13934326171875</v>
      </c>
      <c r="F77" s="225">
        <f>'Salida Stata'!M47</f>
        <v>356.80966186523438</v>
      </c>
      <c r="G77" s="225">
        <f>'Salida Stata'!S47</f>
        <v>359.11007690429688</v>
      </c>
      <c r="H77" s="225">
        <f>'Salida Stata'!Y47</f>
        <v>356.68389892578125</v>
      </c>
      <c r="I77" s="225">
        <f>'Salida Stata'!AE47</f>
        <v>359.28018188476563</v>
      </c>
      <c r="J77" s="225">
        <f>'Salida Stata'!AK47</f>
        <v>355.3287353515625</v>
      </c>
      <c r="K77" s="225">
        <f>'Salida Stata'!AQ47</f>
        <v>359.52993774414063</v>
      </c>
      <c r="L77" s="225">
        <f>'Salida Stata'!AW47</f>
        <v>355.41232299804688</v>
      </c>
      <c r="M77" s="225">
        <f>'Salida Stata'!BC47</f>
        <v>355.6339111328125</v>
      </c>
      <c r="N77" s="225">
        <f>'Salida Stata'!BI47</f>
        <v>353.7607421875</v>
      </c>
      <c r="O77" s="19" cm="1">
        <f t="array" ref="O77">+SUMPRODUCT($E$30:$N$30/100,$E77:$N77)/$D$14*100</f>
        <v>360.53888114464195</v>
      </c>
      <c r="Q77" s="24">
        <f t="shared" si="17"/>
        <v>3.4230529352319516E-2</v>
      </c>
      <c r="R77" s="24">
        <f t="shared" si="17"/>
        <v>3.3853118698929929E-2</v>
      </c>
      <c r="S77" s="24">
        <f t="shared" si="17"/>
        <v>3.2947199280897843E-2</v>
      </c>
      <c r="T77" s="24">
        <f t="shared" si="17"/>
        <v>3.3837201187162158E-2</v>
      </c>
      <c r="U77" s="24">
        <f t="shared" si="17"/>
        <v>3.2504407675349567E-2</v>
      </c>
      <c r="V77" s="24">
        <f t="shared" si="17"/>
        <v>3.3908384377959955E-2</v>
      </c>
      <c r="W77" s="24">
        <f t="shared" si="17"/>
        <v>3.2562628225893508E-2</v>
      </c>
      <c r="X77" s="24">
        <f t="shared" si="17"/>
        <v>3.2913468232956822E-2</v>
      </c>
      <c r="Y77" s="24">
        <f t="shared" si="17"/>
        <v>3.1625785819997976E-2</v>
      </c>
      <c r="Z77" s="24">
        <f t="shared" si="17"/>
        <v>3.3699749396274514E-2</v>
      </c>
      <c r="AA77" s="24">
        <f t="shared" si="18"/>
        <v>3.3375452354756474E-2</v>
      </c>
      <c r="AB77" s="24">
        <f>+NEA!Y50</f>
        <v>3.3903216458997409E-2</v>
      </c>
      <c r="AD77" s="24">
        <f t="shared" ref="AD77:AN92" si="21">+E77/E65-1</f>
        <v>0.40318092732538147</v>
      </c>
      <c r="AE77" s="24">
        <f t="shared" si="21"/>
        <v>0.40067674172042622</v>
      </c>
      <c r="AF77" s="24">
        <f t="shared" si="21"/>
        <v>0.39822018418173077</v>
      </c>
      <c r="AG77" s="24">
        <f t="shared" si="21"/>
        <v>0.39906386470477861</v>
      </c>
      <c r="AH77" s="24">
        <f t="shared" si="21"/>
        <v>0.39717701929695481</v>
      </c>
      <c r="AI77" s="24">
        <f t="shared" si="21"/>
        <v>0.39889337188534069</v>
      </c>
      <c r="AJ77" s="24">
        <f t="shared" si="21"/>
        <v>0.3952031190952805</v>
      </c>
      <c r="AK77" s="24">
        <f t="shared" si="21"/>
        <v>0.3943409241477478</v>
      </c>
      <c r="AL77" s="24">
        <f t="shared" si="21"/>
        <v>0.38526290713764966</v>
      </c>
      <c r="AM77" s="24">
        <f t="shared" si="21"/>
        <v>0.40203842907542953</v>
      </c>
      <c r="AN77" s="24">
        <f t="shared" si="21"/>
        <v>0.39841998971753578</v>
      </c>
      <c r="AO77" s="24">
        <f>+NEA!AV50</f>
        <v>0.40361919748229758</v>
      </c>
      <c r="AQ77" s="24">
        <f t="shared" si="11"/>
        <v>5.3077995604500217E-4</v>
      </c>
      <c r="AR77" s="24">
        <f t="shared" si="15"/>
        <v>1.1424982499519398E-3</v>
      </c>
      <c r="AT77" s="19">
        <f t="shared" si="8"/>
        <v>358.13934326171875</v>
      </c>
      <c r="AU77" s="19">
        <f t="shared" si="9"/>
        <v>353.7607421875</v>
      </c>
      <c r="AV77" s="52">
        <f t="shared" si="12"/>
        <v>4.3786010742187464E-2</v>
      </c>
    </row>
    <row r="78" spans="4:48" x14ac:dyDescent="0.25">
      <c r="D78" s="37">
        <f>+NEA!A51</f>
        <v>44105</v>
      </c>
      <c r="E78" s="225">
        <f>'Salida Stata'!G48</f>
        <v>371.92654418945313</v>
      </c>
      <c r="F78" s="225">
        <f>'Salida Stata'!M48</f>
        <v>370.1881103515625</v>
      </c>
      <c r="G78" s="225">
        <f>'Salida Stata'!S48</f>
        <v>372.55349731445313</v>
      </c>
      <c r="H78" s="225">
        <f>'Salida Stata'!Y48</f>
        <v>369.8577880859375</v>
      </c>
      <c r="I78" s="225">
        <f>'Salida Stata'!AE48</f>
        <v>372.45370483398438</v>
      </c>
      <c r="J78" s="225">
        <f>'Salida Stata'!AK48</f>
        <v>368.40704345703125</v>
      </c>
      <c r="K78" s="225">
        <f>'Salida Stata'!AQ48</f>
        <v>372.52227783203125</v>
      </c>
      <c r="L78" s="225">
        <f>'Salida Stata'!AW48</f>
        <v>368.10137939453125</v>
      </c>
      <c r="M78" s="225">
        <f>'Salida Stata'!BC48</f>
        <v>367.98114013671875</v>
      </c>
      <c r="N78" s="225">
        <f>'Salida Stata'!BI48</f>
        <v>366.71923828125</v>
      </c>
      <c r="O78" s="19" cm="1">
        <f t="array" ref="O78">+SUMPRODUCT($E$30:$N$30/100,$E78:$N78)/$D$14*100</f>
        <v>373.88908940507787</v>
      </c>
      <c r="Q78" s="24">
        <f t="shared" si="17"/>
        <v>3.8496750460780937E-2</v>
      </c>
      <c r="R78" s="24">
        <f t="shared" si="17"/>
        <v>3.7494636261786951E-2</v>
      </c>
      <c r="S78" s="24">
        <f t="shared" si="17"/>
        <v>3.7435375041672714E-2</v>
      </c>
      <c r="T78" s="24">
        <f t="shared" si="17"/>
        <v>3.6934353358342831E-2</v>
      </c>
      <c r="U78" s="24">
        <f t="shared" si="17"/>
        <v>3.6666433645493823E-2</v>
      </c>
      <c r="V78" s="24">
        <f t="shared" si="17"/>
        <v>3.6806221406577411E-2</v>
      </c>
      <c r="W78" s="24">
        <f t="shared" si="17"/>
        <v>3.6137018712296021E-2</v>
      </c>
      <c r="X78" s="24">
        <f t="shared" si="17"/>
        <v>3.5702353507180096E-2</v>
      </c>
      <c r="Y78" s="24">
        <f t="shared" si="17"/>
        <v>3.471893038708318E-2</v>
      </c>
      <c r="Z78" s="24">
        <f t="shared" si="17"/>
        <v>3.6630678728285071E-2</v>
      </c>
      <c r="AA78" s="24">
        <f t="shared" si="18"/>
        <v>3.7028484190253064E-2</v>
      </c>
      <c r="AB78" s="24">
        <f>+NEA!Y51</f>
        <v>3.7556053811659051E-2</v>
      </c>
      <c r="AD78" s="24">
        <f t="shared" si="21"/>
        <v>0.41426208937966225</v>
      </c>
      <c r="AE78" s="24">
        <f t="shared" si="21"/>
        <v>0.40999240623713762</v>
      </c>
      <c r="AF78" s="24">
        <f t="shared" si="21"/>
        <v>0.40629255409283616</v>
      </c>
      <c r="AG78" s="24">
        <f t="shared" si="21"/>
        <v>0.40542339546674278</v>
      </c>
      <c r="AH78" s="24">
        <f t="shared" si="21"/>
        <v>0.40374512596605094</v>
      </c>
      <c r="AI78" s="24">
        <f t="shared" si="21"/>
        <v>0.40574487070937582</v>
      </c>
      <c r="AJ78" s="24">
        <f t="shared" si="21"/>
        <v>0.39982388113547707</v>
      </c>
      <c r="AK78" s="24">
        <f t="shared" si="21"/>
        <v>0.39768045651122463</v>
      </c>
      <c r="AL78" s="24">
        <f t="shared" si="21"/>
        <v>0.38858696778728574</v>
      </c>
      <c r="AM78" s="24">
        <f t="shared" si="21"/>
        <v>0.40388629562366773</v>
      </c>
      <c r="AN78" s="24">
        <f t="shared" si="21"/>
        <v>0.40557985760767123</v>
      </c>
      <c r="AO78" s="24">
        <f>+NEA!AV51</f>
        <v>0.4097486671744095</v>
      </c>
      <c r="AQ78" s="24">
        <f t="shared" si="11"/>
        <v>1.8660717324958664E-3</v>
      </c>
      <c r="AR78" s="24">
        <f t="shared" si="15"/>
        <v>1.0375793755994511E-2</v>
      </c>
      <c r="AT78" s="19">
        <f t="shared" si="8"/>
        <v>371.92654418945313</v>
      </c>
      <c r="AU78" s="19">
        <f t="shared" si="9"/>
        <v>366.71923828125</v>
      </c>
      <c r="AV78" s="52">
        <f t="shared" si="12"/>
        <v>5.2073059082031303E-2</v>
      </c>
    </row>
    <row r="79" spans="4:48" x14ac:dyDescent="0.25">
      <c r="D79" s="37">
        <f>+NEA!A52</f>
        <v>44136</v>
      </c>
      <c r="E79" s="225">
        <f>'Salida Stata'!G49</f>
        <v>385.44903564453125</v>
      </c>
      <c r="F79" s="225">
        <f>'Salida Stata'!M49</f>
        <v>383.61026000976563</v>
      </c>
      <c r="G79" s="225">
        <f>'Salida Stata'!S49</f>
        <v>386.10015869140625</v>
      </c>
      <c r="H79" s="225">
        <f>'Salida Stata'!Y49</f>
        <v>383.37210083007813</v>
      </c>
      <c r="I79" s="225">
        <f>'Salida Stata'!AE49</f>
        <v>386.089599609375</v>
      </c>
      <c r="J79" s="225">
        <f>'Salida Stata'!AK49</f>
        <v>381.88330078125</v>
      </c>
      <c r="K79" s="225">
        <f>'Salida Stata'!AQ49</f>
        <v>386.1800537109375</v>
      </c>
      <c r="L79" s="225">
        <f>'Salida Stata'!AW49</f>
        <v>381.51998901367188</v>
      </c>
      <c r="M79" s="225">
        <f>'Salida Stata'!BC49</f>
        <v>381.16867065429688</v>
      </c>
      <c r="N79" s="225">
        <f>'Salida Stata'!BI49</f>
        <v>380.69320678710938</v>
      </c>
      <c r="O79" s="19" cm="1">
        <f t="array" ref="O79">+SUMPRODUCT($E$30:$N$30/100,$E79:$N79)/$D$14*100</f>
        <v>387.53069163860101</v>
      </c>
      <c r="Q79" s="24">
        <f t="shared" si="17"/>
        <v>3.6357962792217258E-2</v>
      </c>
      <c r="R79" s="24">
        <f t="shared" si="17"/>
        <v>3.6257646539366917E-2</v>
      </c>
      <c r="S79" s="24">
        <f t="shared" si="17"/>
        <v>3.6361654029834822E-2</v>
      </c>
      <c r="T79" s="24">
        <f t="shared" si="17"/>
        <v>3.6539213663929981E-2</v>
      </c>
      <c r="U79" s="24">
        <f t="shared" si="17"/>
        <v>3.6610979024812362E-2</v>
      </c>
      <c r="V79" s="24">
        <f t="shared" si="17"/>
        <v>3.6579803680627965E-2</v>
      </c>
      <c r="W79" s="24">
        <f t="shared" si="17"/>
        <v>3.666297746913405E-2</v>
      </c>
      <c r="X79" s="24">
        <f t="shared" si="17"/>
        <v>3.6453570593003803E-2</v>
      </c>
      <c r="Y79" s="24">
        <f t="shared" si="17"/>
        <v>3.5837517413741526E-2</v>
      </c>
      <c r="Z79" s="24">
        <f t="shared" si="17"/>
        <v>3.8105359760652213E-2</v>
      </c>
      <c r="AA79" s="24">
        <f t="shared" si="18"/>
        <v>3.648569220147424E-2</v>
      </c>
      <c r="AB79" s="24">
        <f>+NEA!Y52</f>
        <v>3.6736898973527943E-2</v>
      </c>
      <c r="AD79" s="24">
        <f t="shared" si="21"/>
        <v>0.40460442324270907</v>
      </c>
      <c r="AE79" s="24">
        <f t="shared" si="21"/>
        <v>0.40051414002042929</v>
      </c>
      <c r="AF79" s="24">
        <f t="shared" si="21"/>
        <v>0.39656875206766018</v>
      </c>
      <c r="AG79" s="24">
        <f t="shared" si="21"/>
        <v>0.39768999039600672</v>
      </c>
      <c r="AH79" s="24">
        <f t="shared" si="21"/>
        <v>0.39470880012382326</v>
      </c>
      <c r="AI79" s="24">
        <f t="shared" si="21"/>
        <v>0.39584248479119721</v>
      </c>
      <c r="AJ79" s="24">
        <f t="shared" si="21"/>
        <v>0.39019370224636329</v>
      </c>
      <c r="AK79" s="24">
        <f t="shared" si="21"/>
        <v>0.38889981963345654</v>
      </c>
      <c r="AL79" s="24">
        <f t="shared" si="21"/>
        <v>0.38065387679881013</v>
      </c>
      <c r="AM79" s="24">
        <f t="shared" si="21"/>
        <v>0.39763579930645654</v>
      </c>
      <c r="AN79" s="24">
        <f t="shared" si="21"/>
        <v>0.39651878797910234</v>
      </c>
      <c r="AO79" s="24">
        <f>+NEA!AV52</f>
        <v>0.40124132895217257</v>
      </c>
      <c r="AQ79" s="24">
        <f t="shared" si="11"/>
        <v>-1.7473969684349555E-3</v>
      </c>
      <c r="AR79" s="24">
        <f t="shared" si="15"/>
        <v>6.9686239362525271E-3</v>
      </c>
      <c r="AT79" s="19">
        <f t="shared" si="8"/>
        <v>385.44903564453125</v>
      </c>
      <c r="AU79" s="19">
        <f t="shared" si="9"/>
        <v>380.69320678710938</v>
      </c>
      <c r="AV79" s="52">
        <f t="shared" si="12"/>
        <v>4.7558288574218732E-2</v>
      </c>
    </row>
    <row r="80" spans="4:48" x14ac:dyDescent="0.25">
      <c r="D80" s="37">
        <f>+NEA!A53</f>
        <v>44166</v>
      </c>
      <c r="E80" s="225">
        <f>'Salida Stata'!G50</f>
        <v>409.05108642578125</v>
      </c>
      <c r="F80" s="225">
        <f>'Salida Stata'!M50</f>
        <v>406.25320434570313</v>
      </c>
      <c r="G80" s="225">
        <f>'Salida Stata'!S50</f>
        <v>407.69940185546875</v>
      </c>
      <c r="H80" s="225">
        <f>'Salida Stata'!Y50</f>
        <v>404.79037475585938</v>
      </c>
      <c r="I80" s="225">
        <f>'Salida Stata'!AE50</f>
        <v>406.78851318359375</v>
      </c>
      <c r="J80" s="225">
        <f>'Salida Stata'!AK50</f>
        <v>403.30697631835938</v>
      </c>
      <c r="K80" s="225">
        <f>'Salida Stata'!AQ50</f>
        <v>406.07083129882813</v>
      </c>
      <c r="L80" s="225">
        <f>'Salida Stata'!AW50</f>
        <v>400.95974731445313</v>
      </c>
      <c r="M80" s="225">
        <f>'Salida Stata'!BC50</f>
        <v>399.80145263671875</v>
      </c>
      <c r="N80" s="225">
        <f>'Salida Stata'!BI50</f>
        <v>399.34222412109375</v>
      </c>
      <c r="O80" s="19" cm="1">
        <f t="array" ref="O80">+SUMPRODUCT($E$30:$N$30/100,$E80:$N80)/$D$14*100</f>
        <v>409.11156028360944</v>
      </c>
      <c r="Q80" s="24">
        <f t="shared" si="17"/>
        <v>6.1232610795830977E-2</v>
      </c>
      <c r="R80" s="24">
        <f t="shared" si="17"/>
        <v>5.9025909096803275E-2</v>
      </c>
      <c r="S80" s="24">
        <f t="shared" si="17"/>
        <v>5.594207274420171E-2</v>
      </c>
      <c r="T80" s="24">
        <f t="shared" si="17"/>
        <v>5.5868107980227011E-2</v>
      </c>
      <c r="U80" s="24">
        <f t="shared" si="17"/>
        <v>5.3611683907468066E-2</v>
      </c>
      <c r="V80" s="24">
        <f t="shared" si="17"/>
        <v>5.6100058560511146E-2</v>
      </c>
      <c r="W80" s="24">
        <f t="shared" si="17"/>
        <v>5.1506486150056929E-2</v>
      </c>
      <c r="X80" s="24">
        <f t="shared" si="17"/>
        <v>5.0953446373905864E-2</v>
      </c>
      <c r="Y80" s="24">
        <f t="shared" si="17"/>
        <v>4.8883298699333499E-2</v>
      </c>
      <c r="Z80" s="24">
        <f t="shared" si="17"/>
        <v>4.8986997932992438E-2</v>
      </c>
      <c r="AA80" s="24">
        <f t="shared" si="18"/>
        <v>5.5688153507939653E-2</v>
      </c>
      <c r="AB80" s="24">
        <f>+NEA!Y53</f>
        <v>5.5497655028660775E-2</v>
      </c>
      <c r="AD80" s="24">
        <f t="shared" si="21"/>
        <v>0.43412966391141894</v>
      </c>
      <c r="AE80" s="24">
        <f t="shared" si="21"/>
        <v>0.42759148384910461</v>
      </c>
      <c r="AF80" s="24">
        <f t="shared" si="21"/>
        <v>0.41630217060769081</v>
      </c>
      <c r="AG80" s="24">
        <f t="shared" si="21"/>
        <v>0.41976433329094642</v>
      </c>
      <c r="AH80" s="24">
        <f t="shared" si="21"/>
        <v>0.41160990495684158</v>
      </c>
      <c r="AI80" s="24">
        <f t="shared" si="21"/>
        <v>0.41753535052766755</v>
      </c>
      <c r="AJ80" s="24">
        <f t="shared" si="21"/>
        <v>0.40380045801895559</v>
      </c>
      <c r="AK80" s="24">
        <f t="shared" si="21"/>
        <v>0.40300975469685518</v>
      </c>
      <c r="AL80" s="24">
        <f t="shared" si="21"/>
        <v>0.39236336590582477</v>
      </c>
      <c r="AM80" s="24">
        <f t="shared" si="21"/>
        <v>0.40691877420794165</v>
      </c>
      <c r="AN80" s="24">
        <f t="shared" si="21"/>
        <v>0.41738664934490233</v>
      </c>
      <c r="AO80" s="24">
        <f>+NEA!AV53</f>
        <v>0.4224016853932584</v>
      </c>
      <c r="AQ80" s="24">
        <f t="shared" si="11"/>
        <v>1.224561286283854E-2</v>
      </c>
      <c r="AR80" s="24">
        <f t="shared" si="15"/>
        <v>2.7210889703477292E-2</v>
      </c>
      <c r="AT80" s="19">
        <f t="shared" si="8"/>
        <v>409.05108642578125</v>
      </c>
      <c r="AU80" s="19">
        <f t="shared" si="9"/>
        <v>399.34222412109375</v>
      </c>
      <c r="AV80" s="52">
        <f t="shared" si="12"/>
        <v>9.7088623046874378E-2</v>
      </c>
    </row>
    <row r="81" spans="4:49" x14ac:dyDescent="0.25">
      <c r="D81" s="37">
        <f>+NEA!A54</f>
        <v>44197</v>
      </c>
      <c r="E81" s="225">
        <f>'Salida Stata'!G51</f>
        <v>427.44091796875</v>
      </c>
      <c r="F81" s="225">
        <f>'Salida Stata'!M51</f>
        <v>424.23117065429688</v>
      </c>
      <c r="G81" s="225">
        <f>'Salida Stata'!S51</f>
        <v>426.30953979492188</v>
      </c>
      <c r="H81" s="225">
        <f>'Salida Stata'!Y51</f>
        <v>422.3348388671875</v>
      </c>
      <c r="I81" s="225">
        <f>'Salida Stata'!AE51</f>
        <v>425.34750366210938</v>
      </c>
      <c r="J81" s="225">
        <f>'Salida Stata'!AK51</f>
        <v>421.09225463867188</v>
      </c>
      <c r="K81" s="225">
        <f>'Salida Stata'!AQ51</f>
        <v>424.37057495117188</v>
      </c>
      <c r="L81" s="225">
        <f>'Salida Stata'!AW51</f>
        <v>418.23861694335938</v>
      </c>
      <c r="M81" s="225">
        <f>'Salida Stata'!BC51</f>
        <v>417.016845703125</v>
      </c>
      <c r="N81" s="225">
        <f>'Salida Stata'!BI51</f>
        <v>416.2252197265625</v>
      </c>
      <c r="O81" s="19" cm="1">
        <f t="array" ref="O81">+SUMPRODUCT($E$30:$N$30/100,$E81:$N81)/$D$14*100</f>
        <v>427.27089076136878</v>
      </c>
      <c r="Q81" s="24">
        <f t="shared" si="17"/>
        <v>4.4957297885836134E-2</v>
      </c>
      <c r="R81" s="24">
        <f t="shared" si="17"/>
        <v>4.4253106477149862E-2</v>
      </c>
      <c r="S81" s="24">
        <f t="shared" si="17"/>
        <v>4.5646713865061139E-2</v>
      </c>
      <c r="T81" s="24">
        <f t="shared" si="17"/>
        <v>4.334209804743927E-2</v>
      </c>
      <c r="U81" s="24">
        <f t="shared" si="17"/>
        <v>4.5623192093773524E-2</v>
      </c>
      <c r="V81" s="24">
        <f t="shared" si="17"/>
        <v>4.4098613127567798E-2</v>
      </c>
      <c r="W81" s="24">
        <f t="shared" si="17"/>
        <v>4.5065398058293349E-2</v>
      </c>
      <c r="X81" s="24">
        <f t="shared" si="17"/>
        <v>4.3093776232244307E-2</v>
      </c>
      <c r="Y81" s="24">
        <f t="shared" si="17"/>
        <v>4.3059856218304216E-2</v>
      </c>
      <c r="Z81" s="24">
        <f t="shared" si="17"/>
        <v>4.2277011008856613E-2</v>
      </c>
      <c r="AA81" s="24">
        <f t="shared" si="18"/>
        <v>4.4387233802854809E-2</v>
      </c>
      <c r="AB81" s="24">
        <f>+NEA!Y54</f>
        <v>4.2952357442606726E-2</v>
      </c>
      <c r="AD81" s="24">
        <f t="shared" si="21"/>
        <v>0.44686232345091281</v>
      </c>
      <c r="AE81" s="24">
        <f t="shared" si="21"/>
        <v>0.44104402556666988</v>
      </c>
      <c r="AF81" s="24">
        <f t="shared" si="21"/>
        <v>0.4348632894050406</v>
      </c>
      <c r="AG81" s="24">
        <f t="shared" si="21"/>
        <v>0.43605468457746688</v>
      </c>
      <c r="AH81" s="24">
        <f t="shared" si="21"/>
        <v>0.43152691964962497</v>
      </c>
      <c r="AI81" s="24">
        <f t="shared" si="21"/>
        <v>0.43450196144803876</v>
      </c>
      <c r="AJ81" s="24">
        <f t="shared" si="21"/>
        <v>0.42620831983356999</v>
      </c>
      <c r="AK81" s="24">
        <f t="shared" si="21"/>
        <v>0.42354627565178227</v>
      </c>
      <c r="AL81" s="24">
        <f t="shared" si="21"/>
        <v>0.4131617728422996</v>
      </c>
      <c r="AM81" s="24">
        <f t="shared" si="21"/>
        <v>0.42805293113344667</v>
      </c>
      <c r="AN81" s="24">
        <f t="shared" si="21"/>
        <v>0.43462630483417608</v>
      </c>
      <c r="AO81" s="24">
        <f>+NEA!AV54</f>
        <v>0.4390326975476837</v>
      </c>
      <c r="AQ81" s="24">
        <f t="shared" si="11"/>
        <v>2.6802868769795207E-3</v>
      </c>
      <c r="AR81" s="24">
        <f t="shared" si="15"/>
        <v>1.8809392317466145E-2</v>
      </c>
      <c r="AT81" s="19">
        <f t="shared" si="8"/>
        <v>427.44091796875</v>
      </c>
      <c r="AU81" s="19">
        <f t="shared" si="9"/>
        <v>416.2252197265625</v>
      </c>
      <c r="AV81" s="52">
        <f t="shared" si="12"/>
        <v>0.11215698242187511</v>
      </c>
    </row>
    <row r="82" spans="4:49" x14ac:dyDescent="0.25">
      <c r="D82" s="37">
        <f>+NEA!A55</f>
        <v>44228</v>
      </c>
      <c r="E82" s="225">
        <f>'Salida Stata'!G52</f>
        <v>443.37615966796875</v>
      </c>
      <c r="F82" s="225">
        <f>'Salida Stata'!M52</f>
        <v>440.0234375</v>
      </c>
      <c r="G82" s="225">
        <f>'Salida Stata'!S52</f>
        <v>442.70187377929688</v>
      </c>
      <c r="H82" s="225">
        <f>'Salida Stata'!Y52</f>
        <v>438.39654541015625</v>
      </c>
      <c r="I82" s="225">
        <f>'Salida Stata'!AE52</f>
        <v>441.73727416992188</v>
      </c>
      <c r="J82" s="225">
        <f>'Salida Stata'!AK52</f>
        <v>437.0458984375</v>
      </c>
      <c r="K82" s="225">
        <f>'Salida Stata'!AQ52</f>
        <v>440.88107299804688</v>
      </c>
      <c r="L82" s="225">
        <f>'Salida Stata'!AW52</f>
        <v>434.23779296875</v>
      </c>
      <c r="M82" s="225">
        <f>'Salida Stata'!BC52</f>
        <v>432.83969116210938</v>
      </c>
      <c r="N82" s="225">
        <f>'Salida Stata'!BI52</f>
        <v>432.87747192382813</v>
      </c>
      <c r="O82" s="19" cm="1">
        <f t="array" ref="O82">+SUMPRODUCT($E$30:$N$30/100,$E82:$N82)/$D$14*100</f>
        <v>443.52203729499291</v>
      </c>
      <c r="Q82" s="24">
        <f t="shared" si="17"/>
        <v>3.7280571487972924E-2</v>
      </c>
      <c r="R82" s="24">
        <f t="shared" si="17"/>
        <v>3.7225616451866284E-2</v>
      </c>
      <c r="S82" s="24">
        <f t="shared" si="17"/>
        <v>3.845171748270193E-2</v>
      </c>
      <c r="T82" s="24">
        <f t="shared" si="17"/>
        <v>3.8030740220367454E-2</v>
      </c>
      <c r="U82" s="24">
        <f t="shared" si="17"/>
        <v>3.8532659453039519E-2</v>
      </c>
      <c r="V82" s="24">
        <f t="shared" si="17"/>
        <v>3.788633873714331E-2</v>
      </c>
      <c r="W82" s="24">
        <f t="shared" si="17"/>
        <v>3.8905850267245023E-2</v>
      </c>
      <c r="X82" s="24">
        <f t="shared" si="17"/>
        <v>3.8253703453589472E-2</v>
      </c>
      <c r="Y82" s="24">
        <f t="shared" si="17"/>
        <v>3.7942940727743846E-2</v>
      </c>
      <c r="Z82" s="24">
        <f t="shared" si="17"/>
        <v>4.0007792435559963E-2</v>
      </c>
      <c r="AA82" s="24">
        <f t="shared" si="18"/>
        <v>3.8034761751884583E-2</v>
      </c>
      <c r="AB82" s="24">
        <f>+NEA!Y55</f>
        <v>3.8106508875739742E-2</v>
      </c>
      <c r="AD82" s="24">
        <f t="shared" si="21"/>
        <v>0.4672319658639108</v>
      </c>
      <c r="AE82" s="24">
        <f t="shared" si="21"/>
        <v>0.4615464771497535</v>
      </c>
      <c r="AF82" s="24">
        <f t="shared" si="21"/>
        <v>0.45831712305755667</v>
      </c>
      <c r="AG82" s="24">
        <f t="shared" si="21"/>
        <v>0.45901924392189497</v>
      </c>
      <c r="AH82" s="24">
        <f t="shared" si="21"/>
        <v>0.45492723477677721</v>
      </c>
      <c r="AI82" s="24">
        <f t="shared" si="21"/>
        <v>0.45751265606225933</v>
      </c>
      <c r="AJ82" s="24">
        <f t="shared" si="21"/>
        <v>0.45107908430131083</v>
      </c>
      <c r="AK82" s="24">
        <f t="shared" si="21"/>
        <v>0.44771099223691135</v>
      </c>
      <c r="AL82" s="24">
        <f t="shared" si="21"/>
        <v>0.43734896389969924</v>
      </c>
      <c r="AM82" s="24">
        <f t="shared" si="21"/>
        <v>0.45679950496956123</v>
      </c>
      <c r="AN82" s="24">
        <f t="shared" si="21"/>
        <v>0.45744607121815783</v>
      </c>
      <c r="AO82" s="24">
        <f>+NEA!AV55</f>
        <v>0.46151282905698099</v>
      </c>
      <c r="AQ82" s="24">
        <f t="shared" si="11"/>
        <v>-2.727220947587039E-3</v>
      </c>
      <c r="AR82" s="24">
        <f t="shared" si="15"/>
        <v>1.0432460894349571E-2</v>
      </c>
      <c r="AS82" s="35">
        <f t="shared" ref="AS82:AT101" si="22">+D82</f>
        <v>44228</v>
      </c>
      <c r="AT82" s="19">
        <f t="shared" si="8"/>
        <v>443.37615966796875</v>
      </c>
      <c r="AU82" s="19">
        <f t="shared" si="9"/>
        <v>432.87747192382813</v>
      </c>
      <c r="AV82" s="52">
        <f t="shared" si="12"/>
        <v>0.104986877441406</v>
      </c>
      <c r="AW82" s="52">
        <f>+($AT82/$AT$82)-($AU82/$AU$82)</f>
        <v>0</v>
      </c>
    </row>
    <row r="83" spans="4:49" x14ac:dyDescent="0.25">
      <c r="D83" s="37">
        <f>+NEA!A56</f>
        <v>44256</v>
      </c>
      <c r="E83" s="225">
        <f>'Salida Stata'!G53</f>
        <v>457.48336791992188</v>
      </c>
      <c r="F83" s="225">
        <f>'Salida Stata'!M53</f>
        <v>454.49041748046875</v>
      </c>
      <c r="G83" s="225">
        <f>'Salida Stata'!S53</f>
        <v>457.35671997070313</v>
      </c>
      <c r="H83" s="225">
        <f>'Salida Stata'!Y53</f>
        <v>452.921875</v>
      </c>
      <c r="I83" s="225">
        <f>'Salida Stata'!AE53</f>
        <v>456.65167236328125</v>
      </c>
      <c r="J83" s="225">
        <f>'Salida Stata'!AK53</f>
        <v>451.20599365234375</v>
      </c>
      <c r="K83" s="225">
        <f>'Salida Stata'!AQ53</f>
        <v>455.43740844726563</v>
      </c>
      <c r="L83" s="225">
        <f>'Salida Stata'!AW53</f>
        <v>449.05224609375</v>
      </c>
      <c r="M83" s="225">
        <f>'Salida Stata'!BC53</f>
        <v>448.05523681640625</v>
      </c>
      <c r="N83" s="225">
        <f>'Salida Stata'!BI53</f>
        <v>447.09051513671875</v>
      </c>
      <c r="O83" s="19" cm="1">
        <f t="array" ref="O83">+SUMPRODUCT($E$30:$N$30/100,$E83:$N83)/$D$14*100</f>
        <v>458.16654319580084</v>
      </c>
      <c r="Q83" s="24">
        <f t="shared" si="17"/>
        <v>3.1817696879592239E-2</v>
      </c>
      <c r="R83" s="24">
        <f t="shared" si="17"/>
        <v>3.2877748655078642E-2</v>
      </c>
      <c r="S83" s="24">
        <f t="shared" si="17"/>
        <v>3.3103194405524894E-2</v>
      </c>
      <c r="T83" s="24">
        <f t="shared" si="17"/>
        <v>3.3132855954086216E-2</v>
      </c>
      <c r="U83" s="24">
        <f t="shared" si="17"/>
        <v>3.3763051174219738E-2</v>
      </c>
      <c r="V83" s="24">
        <f t="shared" ref="V83:AA122" si="23">+J83/J82-1</f>
        <v>3.2399560928195514E-2</v>
      </c>
      <c r="W83" s="24">
        <f t="shared" si="23"/>
        <v>3.3016467117161108E-2</v>
      </c>
      <c r="X83" s="24">
        <f t="shared" si="23"/>
        <v>3.4115992124310823E-2</v>
      </c>
      <c r="Y83" s="24">
        <f t="shared" si="23"/>
        <v>3.5152842876875257E-2</v>
      </c>
      <c r="Z83" s="24">
        <f t="shared" si="23"/>
        <v>3.2833871325582908E-2</v>
      </c>
      <c r="AA83" s="24">
        <f t="shared" si="18"/>
        <v>3.3018665746855858E-2</v>
      </c>
      <c r="AB83" s="24">
        <f>+NEA!Y56</f>
        <v>3.3287733698130317E-2</v>
      </c>
      <c r="AD83" s="24">
        <f t="shared" si="21"/>
        <v>0.46464491521788842</v>
      </c>
      <c r="AE83" s="24">
        <f t="shared" si="21"/>
        <v>0.45909700973496048</v>
      </c>
      <c r="AF83" s="24">
        <f t="shared" si="21"/>
        <v>0.45603920502582307</v>
      </c>
      <c r="AG83" s="24">
        <f t="shared" si="21"/>
        <v>0.45729582007050751</v>
      </c>
      <c r="AH83" s="24">
        <f t="shared" si="21"/>
        <v>0.45288402133250383</v>
      </c>
      <c r="AI83" s="24">
        <f t="shared" si="21"/>
        <v>0.45445682939008325</v>
      </c>
      <c r="AJ83" s="24">
        <f t="shared" si="21"/>
        <v>0.44837396101559301</v>
      </c>
      <c r="AK83" s="24">
        <f t="shared" si="21"/>
        <v>0.4456906031914647</v>
      </c>
      <c r="AL83" s="24">
        <f t="shared" si="21"/>
        <v>0.43604596286377917</v>
      </c>
      <c r="AM83" s="24">
        <f t="shared" si="21"/>
        <v>0.45478220562089988</v>
      </c>
      <c r="AN83" s="24">
        <f t="shared" si="21"/>
        <v>0.45515799146827596</v>
      </c>
      <c r="AO83" s="24">
        <f>+NEA!AV56</f>
        <v>0.45911139729555694</v>
      </c>
      <c r="AQ83" s="24">
        <f t="shared" si="11"/>
        <v>-1.0161744459906696E-3</v>
      </c>
      <c r="AR83" s="24">
        <f t="shared" si="15"/>
        <v>9.8627095969885392E-3</v>
      </c>
      <c r="AS83" s="35">
        <f t="shared" si="22"/>
        <v>44256</v>
      </c>
      <c r="AT83" s="19">
        <f t="shared" si="8"/>
        <v>457.48336791992188</v>
      </c>
      <c r="AU83" s="19">
        <f t="shared" si="9"/>
        <v>447.09051513671875</v>
      </c>
      <c r="AV83" s="52">
        <f t="shared" si="12"/>
        <v>0.10392852783203121</v>
      </c>
      <c r="AW83" s="52">
        <f t="shared" ref="AW83:AW145" si="24">+($AT83/$AT$82)-($AU83/$AU$82)</f>
        <v>-1.0161744459906696E-3</v>
      </c>
    </row>
    <row r="84" spans="4:49" x14ac:dyDescent="0.25">
      <c r="D84" s="37">
        <f>+NEA!A57</f>
        <v>44287</v>
      </c>
      <c r="E84" s="225">
        <f>'Salida Stata'!G54</f>
        <v>475.864013671875</v>
      </c>
      <c r="F84" s="225">
        <f>'Salida Stata'!M54</f>
        <v>472.82086181640625</v>
      </c>
      <c r="G84" s="225">
        <f>'Salida Stata'!S54</f>
        <v>476.45199584960938</v>
      </c>
      <c r="H84" s="225">
        <f>'Salida Stata'!Y54</f>
        <v>471.37722778320313</v>
      </c>
      <c r="I84" s="225">
        <f>'Salida Stata'!AE54</f>
        <v>475.72744750976563</v>
      </c>
      <c r="J84" s="225">
        <f>'Salida Stata'!AK54</f>
        <v>469.78900146484375</v>
      </c>
      <c r="K84" s="225">
        <f>'Salida Stata'!AQ54</f>
        <v>474.46856689453125</v>
      </c>
      <c r="L84" s="225">
        <f>'Salida Stata'!AW54</f>
        <v>468.00299072265625</v>
      </c>
      <c r="M84" s="225">
        <f>'Salida Stata'!BC54</f>
        <v>467.03570556640625</v>
      </c>
      <c r="N84" s="225">
        <f>'Salida Stata'!BI54</f>
        <v>466.71951293945313</v>
      </c>
      <c r="O84" s="19" cm="1">
        <f t="array" ref="O84">+SUMPRODUCT($E$30:$N$30/100,$E84:$N84)/$D$14*100</f>
        <v>477.07217303379485</v>
      </c>
      <c r="Q84" s="24">
        <f t="shared" ref="Q84:Z121" si="25">+E84/E83-1</f>
        <v>4.0177735500037892E-2</v>
      </c>
      <c r="R84" s="24">
        <f t="shared" si="25"/>
        <v>4.0331860983021217E-2</v>
      </c>
      <c r="S84" s="24">
        <f t="shared" si="25"/>
        <v>4.1751383646728701E-2</v>
      </c>
      <c r="T84" s="24">
        <f t="shared" si="25"/>
        <v>4.0747320458308867E-2</v>
      </c>
      <c r="U84" s="24">
        <f t="shared" si="25"/>
        <v>4.1773141983172168E-2</v>
      </c>
      <c r="V84" s="24">
        <f t="shared" si="23"/>
        <v>4.1185197169207655E-2</v>
      </c>
      <c r="W84" s="24">
        <f t="shared" si="23"/>
        <v>4.1786550894334917E-2</v>
      </c>
      <c r="X84" s="24">
        <f t="shared" si="23"/>
        <v>4.2201647567196021E-2</v>
      </c>
      <c r="Y84" s="24">
        <f t="shared" si="23"/>
        <v>4.2361894673663691E-2</v>
      </c>
      <c r="Z84" s="24">
        <f t="shared" si="23"/>
        <v>4.3903856463454405E-2</v>
      </c>
      <c r="AA84" s="24">
        <f t="shared" si="18"/>
        <v>4.1263663003683337E-2</v>
      </c>
      <c r="AB84" s="24">
        <f>+NEA!Y57</f>
        <v>4.1262135922329968E-2</v>
      </c>
      <c r="AD84" s="24">
        <f t="shared" si="21"/>
        <v>0.48844925663504446</v>
      </c>
      <c r="AE84" s="24">
        <f t="shared" si="21"/>
        <v>0.48439958986276577</v>
      </c>
      <c r="AF84" s="24">
        <f t="shared" si="21"/>
        <v>0.48628018290741215</v>
      </c>
      <c r="AG84" s="24">
        <f t="shared" si="21"/>
        <v>0.48447318804685935</v>
      </c>
      <c r="AH84" s="24">
        <f t="shared" si="21"/>
        <v>0.48408044133690109</v>
      </c>
      <c r="AI84" s="24">
        <f t="shared" si="21"/>
        <v>0.48362161420324923</v>
      </c>
      <c r="AJ84" s="24">
        <f t="shared" si="21"/>
        <v>0.48084544870160406</v>
      </c>
      <c r="AK84" s="24">
        <f t="shared" si="21"/>
        <v>0.47893384216826784</v>
      </c>
      <c r="AL84" s="24">
        <f t="shared" si="21"/>
        <v>0.47055243875311037</v>
      </c>
      <c r="AM84" s="24">
        <f t="shared" si="21"/>
        <v>0.49156646387974368</v>
      </c>
      <c r="AN84" s="24">
        <f t="shared" si="21"/>
        <v>0.48411086637351497</v>
      </c>
      <c r="AO84" s="24">
        <f>+NEA!AV57</f>
        <v>0.48770491803278682</v>
      </c>
      <c r="AQ84" s="24">
        <f t="shared" si="11"/>
        <v>-3.7261209634165127E-3</v>
      </c>
      <c r="AR84" s="24">
        <f t="shared" si="15"/>
        <v>-3.1172072446992161E-3</v>
      </c>
      <c r="AS84" s="35">
        <f t="shared" si="22"/>
        <v>44287</v>
      </c>
      <c r="AT84" s="19">
        <f t="shared" si="8"/>
        <v>475.864013671875</v>
      </c>
      <c r="AU84" s="19">
        <f t="shared" si="9"/>
        <v>466.71951293945313</v>
      </c>
      <c r="AV84" s="52">
        <f t="shared" si="12"/>
        <v>9.1445007324218786E-2</v>
      </c>
      <c r="AW84" s="52">
        <f t="shared" si="24"/>
        <v>-4.9054659737766126E-3</v>
      </c>
    </row>
    <row r="85" spans="4:49" x14ac:dyDescent="0.25">
      <c r="D85" s="37">
        <f>+NEA!A58</f>
        <v>44317</v>
      </c>
      <c r="E85" s="225">
        <f>'Salida Stata'!G55</f>
        <v>490.6346435546875</v>
      </c>
      <c r="F85" s="225">
        <f>'Salida Stata'!M55</f>
        <v>487.44473266601563</v>
      </c>
      <c r="G85" s="225">
        <f>'Salida Stata'!S55</f>
        <v>491.57427978515625</v>
      </c>
      <c r="H85" s="225">
        <f>'Salida Stata'!Y55</f>
        <v>485.8184814453125</v>
      </c>
      <c r="I85" s="225">
        <f>'Salida Stata'!AE55</f>
        <v>490.6380615234375</v>
      </c>
      <c r="J85" s="225">
        <f>'Salida Stata'!AK55</f>
        <v>484.89208984375</v>
      </c>
      <c r="K85" s="225">
        <f>'Salida Stata'!AQ55</f>
        <v>489.56881713867188</v>
      </c>
      <c r="L85" s="225">
        <f>'Salida Stata'!AW55</f>
        <v>482.88031005859375</v>
      </c>
      <c r="M85" s="225">
        <f>'Salida Stata'!BC55</f>
        <v>481.43194580078125</v>
      </c>
      <c r="N85" s="225">
        <f>'Salida Stata'!BI55</f>
        <v>482.54949951171875</v>
      </c>
      <c r="O85" s="19" cm="1">
        <f t="array" ref="O85">+SUMPRODUCT($E$30:$N$30/100,$E85:$N85)/$D$14*100</f>
        <v>492.06076978386824</v>
      </c>
      <c r="Q85" s="24">
        <f t="shared" si="25"/>
        <v>3.1039602614282513E-2</v>
      </c>
      <c r="R85" s="24">
        <f t="shared" si="25"/>
        <v>3.0928988186836204E-2</v>
      </c>
      <c r="S85" s="24">
        <f t="shared" si="25"/>
        <v>3.1739365281870269E-2</v>
      </c>
      <c r="T85" s="24">
        <f t="shared" si="25"/>
        <v>3.0636298936254969E-2</v>
      </c>
      <c r="U85" s="24">
        <f t="shared" si="25"/>
        <v>3.1342765887742541E-2</v>
      </c>
      <c r="V85" s="24">
        <f t="shared" si="23"/>
        <v>3.2148663190950666E-2</v>
      </c>
      <c r="W85" s="24">
        <f t="shared" si="23"/>
        <v>3.182560721139871E-2</v>
      </c>
      <c r="X85" s="24">
        <f t="shared" si="23"/>
        <v>3.1788940735111515E-2</v>
      </c>
      <c r="Y85" s="24">
        <f t="shared" si="23"/>
        <v>3.0824710108439568E-2</v>
      </c>
      <c r="Z85" s="24">
        <f t="shared" si="23"/>
        <v>3.3917558905061762E-2</v>
      </c>
      <c r="AA85" s="24">
        <f t="shared" si="18"/>
        <v>3.1417880977542723E-2</v>
      </c>
      <c r="AB85" s="24">
        <f>+NEA!Y58</f>
        <v>3.1574486119940737E-2</v>
      </c>
      <c r="AD85" s="24">
        <f t="shared" si="21"/>
        <v>0.51300875105073218</v>
      </c>
      <c r="AE85" s="24">
        <f t="shared" si="21"/>
        <v>0.50785842626431665</v>
      </c>
      <c r="AF85" s="24">
        <f t="shared" si="21"/>
        <v>0.51048814520575703</v>
      </c>
      <c r="AG85" s="24">
        <f t="shared" si="21"/>
        <v>0.50620722803106788</v>
      </c>
      <c r="AH85" s="24">
        <f t="shared" si="21"/>
        <v>0.50684919181279908</v>
      </c>
      <c r="AI85" s="24">
        <f t="shared" si="21"/>
        <v>0.5069757983898473</v>
      </c>
      <c r="AJ85" s="24">
        <f t="shared" si="21"/>
        <v>0.50315507012235172</v>
      </c>
      <c r="AK85" s="24">
        <f t="shared" si="21"/>
        <v>0.50050943092052225</v>
      </c>
      <c r="AL85" s="24">
        <f t="shared" si="21"/>
        <v>0.49164914258050363</v>
      </c>
      <c r="AM85" s="24">
        <f t="shared" si="21"/>
        <v>0.51212107157389508</v>
      </c>
      <c r="AN85" s="24">
        <f t="shared" si="21"/>
        <v>0.50708902237686981</v>
      </c>
      <c r="AO85" s="24">
        <f>+NEA!AV58</f>
        <v>0.50945736434108535</v>
      </c>
      <c r="AQ85" s="24">
        <f t="shared" si="11"/>
        <v>-2.8779562907792489E-3</v>
      </c>
      <c r="AR85" s="24">
        <f t="shared" si="15"/>
        <v>8.8767947683709991E-4</v>
      </c>
      <c r="AS85" s="35">
        <f t="shared" si="22"/>
        <v>44317</v>
      </c>
      <c r="AT85" s="19">
        <f t="shared" si="8"/>
        <v>490.6346435546875</v>
      </c>
      <c r="AU85" s="19">
        <f t="shared" si="9"/>
        <v>482.54949951171875</v>
      </c>
      <c r="AV85" s="52">
        <f t="shared" si="12"/>
        <v>8.0851440429687393E-2</v>
      </c>
      <c r="AW85" s="52">
        <f t="shared" si="24"/>
        <v>-8.1606824760673824E-3</v>
      </c>
    </row>
    <row r="86" spans="4:49" x14ac:dyDescent="0.25">
      <c r="D86" s="37">
        <f>+NEA!A59</f>
        <v>44348</v>
      </c>
      <c r="E86" s="225">
        <f>'Salida Stata'!G56</f>
        <v>504.38595581054688</v>
      </c>
      <c r="F86" s="225">
        <f>'Salida Stata'!M56</f>
        <v>501.22152709960938</v>
      </c>
      <c r="G86" s="225">
        <f>'Salida Stata'!S56</f>
        <v>505.35739135742188</v>
      </c>
      <c r="H86" s="225">
        <f>'Salida Stata'!Y56</f>
        <v>499.842041015625</v>
      </c>
      <c r="I86" s="225">
        <f>'Salida Stata'!AE56</f>
        <v>504.57952880859375</v>
      </c>
      <c r="J86" s="225">
        <f>'Salida Stata'!AK56</f>
        <v>498.82257080078125</v>
      </c>
      <c r="K86" s="225">
        <f>'Salida Stata'!AQ56</f>
        <v>503.76931762695313</v>
      </c>
      <c r="L86" s="225">
        <f>'Salida Stata'!AW56</f>
        <v>496.95684814453125</v>
      </c>
      <c r="M86" s="225">
        <f>'Salida Stata'!BC56</f>
        <v>495.43548583984375</v>
      </c>
      <c r="N86" s="225">
        <f>'Salida Stata'!BI56</f>
        <v>496.01458740234375</v>
      </c>
      <c r="O86" s="19" cm="1">
        <f t="array" ref="O86">+SUMPRODUCT($E$30:$N$30/100,$E86:$N86)/$D$14*100</f>
        <v>506.07095467116966</v>
      </c>
      <c r="Q86" s="24">
        <f t="shared" si="25"/>
        <v>2.8027601467825347E-2</v>
      </c>
      <c r="R86" s="24">
        <f t="shared" si="25"/>
        <v>2.8263295324258308E-2</v>
      </c>
      <c r="S86" s="24">
        <f t="shared" si="25"/>
        <v>2.8038715895163602E-2</v>
      </c>
      <c r="T86" s="24">
        <f t="shared" si="25"/>
        <v>2.8865842091046812E-2</v>
      </c>
      <c r="U86" s="24">
        <f t="shared" si="25"/>
        <v>2.84149730289327E-2</v>
      </c>
      <c r="V86" s="24">
        <f t="shared" si="23"/>
        <v>2.8729033219577094E-2</v>
      </c>
      <c r="W86" s="24">
        <f t="shared" si="23"/>
        <v>2.9006137627958672E-2</v>
      </c>
      <c r="X86" s="24">
        <f t="shared" si="23"/>
        <v>2.9151195011926312E-2</v>
      </c>
      <c r="Y86" s="24">
        <f t="shared" si="23"/>
        <v>2.9087268016188661E-2</v>
      </c>
      <c r="Z86" s="24">
        <f t="shared" si="23"/>
        <v>2.7904055240446812E-2</v>
      </c>
      <c r="AA86" s="24">
        <f t="shared" si="18"/>
        <v>2.8472468742946511E-2</v>
      </c>
      <c r="AB86" s="24">
        <f>+NEA!Y59</f>
        <v>2.8348397699260452E-2</v>
      </c>
      <c r="AD86" s="24">
        <f t="shared" si="21"/>
        <v>0.52255142613574712</v>
      </c>
      <c r="AE86" s="24">
        <f t="shared" si="21"/>
        <v>0.51733513742928161</v>
      </c>
      <c r="AF86" s="24">
        <f t="shared" si="21"/>
        <v>0.52107163872172868</v>
      </c>
      <c r="AG86" s="24">
        <f t="shared" si="21"/>
        <v>0.51438197545249098</v>
      </c>
      <c r="AH86" s="24">
        <f t="shared" si="21"/>
        <v>0.51726754849062084</v>
      </c>
      <c r="AI86" s="24">
        <f t="shared" si="21"/>
        <v>0.51696896840673889</v>
      </c>
      <c r="AJ86" s="24">
        <f t="shared" si="21"/>
        <v>0.51393682878289026</v>
      </c>
      <c r="AK86" s="24">
        <f t="shared" si="21"/>
        <v>0.50990293357821703</v>
      </c>
      <c r="AL86" s="24">
        <f t="shared" si="21"/>
        <v>0.50135478097252917</v>
      </c>
      <c r="AM86" s="24">
        <f t="shared" si="21"/>
        <v>0.51884978854565622</v>
      </c>
      <c r="AN86" s="24">
        <f t="shared" si="21"/>
        <v>0.51668478738400281</v>
      </c>
      <c r="AO86" s="24">
        <f>+NEA!AV59</f>
        <v>0.51742952409821186</v>
      </c>
      <c r="AQ86" s="24">
        <f t="shared" si="11"/>
        <v>1.2354622737853482E-4</v>
      </c>
      <c r="AR86" s="24">
        <f t="shared" si="15"/>
        <v>3.7016375900909004E-3</v>
      </c>
      <c r="AS86" s="35">
        <f t="shared" si="22"/>
        <v>44348</v>
      </c>
      <c r="AT86" s="19">
        <f t="shared" si="8"/>
        <v>504.38595581054688</v>
      </c>
      <c r="AU86" s="19">
        <f t="shared" si="9"/>
        <v>496.01458740234375</v>
      </c>
      <c r="AV86" s="52">
        <f t="shared" si="12"/>
        <v>8.3713684082031392E-2</v>
      </c>
      <c r="AW86" s="52">
        <f t="shared" si="24"/>
        <v>-8.2516838642709978E-3</v>
      </c>
    </row>
    <row r="87" spans="4:49" x14ac:dyDescent="0.25">
      <c r="D87" s="37">
        <f>+NEA!A60</f>
        <v>44378</v>
      </c>
      <c r="E87" s="225">
        <f>'Salida Stata'!G57</f>
        <v>519.38238525390625</v>
      </c>
      <c r="F87" s="225">
        <f>'Salida Stata'!M57</f>
        <v>516.0616455078125</v>
      </c>
      <c r="G87" s="225">
        <f>'Salida Stata'!S57</f>
        <v>520.37933349609375</v>
      </c>
      <c r="H87" s="225">
        <f>'Salida Stata'!Y57</f>
        <v>514.77142333984375</v>
      </c>
      <c r="I87" s="225">
        <f>'Salida Stata'!AE57</f>
        <v>519.5418701171875</v>
      </c>
      <c r="J87" s="225">
        <f>'Salida Stata'!AK57</f>
        <v>513.6796875</v>
      </c>
      <c r="K87" s="225">
        <f>'Salida Stata'!AQ57</f>
        <v>518.8062744140625</v>
      </c>
      <c r="L87" s="225">
        <f>'Salida Stata'!AW57</f>
        <v>511.624267578125</v>
      </c>
      <c r="M87" s="225">
        <f>'Salida Stata'!BC57</f>
        <v>509.862060546875</v>
      </c>
      <c r="N87" s="225">
        <f>'Salida Stata'!BI57</f>
        <v>511.219482421875</v>
      </c>
      <c r="O87" s="19" cm="1">
        <f t="array" ref="O87">+SUMPRODUCT($E$30:$N$30/100,$E87:$N87)/$D$14*100</f>
        <v>521.11404928363163</v>
      </c>
      <c r="Q87" s="24">
        <f t="shared" si="25"/>
        <v>2.9732051954658667E-2</v>
      </c>
      <c r="R87" s="24">
        <f t="shared" si="25"/>
        <v>2.9607903104396982E-2</v>
      </c>
      <c r="S87" s="24">
        <f t="shared" si="25"/>
        <v>2.972538325465468E-2</v>
      </c>
      <c r="T87" s="24">
        <f t="shared" si="25"/>
        <v>2.9868200549685309E-2</v>
      </c>
      <c r="U87" s="24">
        <f t="shared" si="25"/>
        <v>2.9653088273166039E-2</v>
      </c>
      <c r="V87" s="24">
        <f t="shared" si="23"/>
        <v>2.9784371375513263E-2</v>
      </c>
      <c r="W87" s="24">
        <f t="shared" si="23"/>
        <v>2.9848893652241859E-2</v>
      </c>
      <c r="X87" s="24">
        <f t="shared" si="23"/>
        <v>2.9514472913205525E-2</v>
      </c>
      <c r="Y87" s="24">
        <f t="shared" si="23"/>
        <v>2.9118977383252753E-2</v>
      </c>
      <c r="Z87" s="24">
        <f t="shared" si="23"/>
        <v>3.0654128740769782E-2</v>
      </c>
      <c r="AA87" s="24">
        <f t="shared" si="18"/>
        <v>2.9725267719101778E-2</v>
      </c>
      <c r="AB87" s="24">
        <f>+NEA!Y60</f>
        <v>2.9764282860567315E-2</v>
      </c>
      <c r="AD87" s="24">
        <f t="shared" si="21"/>
        <v>0.53546724369050103</v>
      </c>
      <c r="AE87" s="24">
        <f t="shared" si="21"/>
        <v>0.53007349466945142</v>
      </c>
      <c r="AF87" s="24">
        <f t="shared" si="21"/>
        <v>0.53349709902698361</v>
      </c>
      <c r="AG87" s="24">
        <f t="shared" si="21"/>
        <v>0.52693296578863347</v>
      </c>
      <c r="AH87" s="24">
        <f t="shared" si="21"/>
        <v>0.53003380403259559</v>
      </c>
      <c r="AI87" s="24">
        <f t="shared" si="21"/>
        <v>0.52848221354856473</v>
      </c>
      <c r="AJ87" s="24">
        <f t="shared" si="21"/>
        <v>0.52641992951453087</v>
      </c>
      <c r="AK87" s="24">
        <f t="shared" si="21"/>
        <v>0.52108605712729306</v>
      </c>
      <c r="AL87" s="24">
        <f t="shared" si="21"/>
        <v>0.51339386488485195</v>
      </c>
      <c r="AM87" s="24">
        <f t="shared" si="21"/>
        <v>0.52810693475521853</v>
      </c>
      <c r="AN87" s="24">
        <f t="shared" si="21"/>
        <v>0.52896451084318885</v>
      </c>
      <c r="AO87" s="24">
        <f>+NEA!AV60</f>
        <v>0.52876631079478065</v>
      </c>
      <c r="AQ87" s="24">
        <f t="shared" si="11"/>
        <v>-9.2207678611111454E-4</v>
      </c>
      <c r="AR87" s="24">
        <f t="shared" si="15"/>
        <v>7.3603089352825002E-3</v>
      </c>
      <c r="AS87" s="35">
        <f t="shared" si="22"/>
        <v>44378</v>
      </c>
      <c r="AT87" s="19">
        <f t="shared" si="8"/>
        <v>519.38238525390625</v>
      </c>
      <c r="AU87" s="19">
        <f t="shared" si="9"/>
        <v>511.219482421875</v>
      </c>
      <c r="AV87" s="52">
        <f t="shared" si="12"/>
        <v>8.1629028320312713E-2</v>
      </c>
      <c r="AW87" s="52">
        <f t="shared" si="24"/>
        <v>-9.5535891673188544E-3</v>
      </c>
    </row>
    <row r="88" spans="4:49" x14ac:dyDescent="0.25">
      <c r="D88" s="37">
        <f>+NEA!A61</f>
        <v>44409</v>
      </c>
      <c r="E88" s="225">
        <f>'Salida Stata'!G58</f>
        <v>532.89422607421875</v>
      </c>
      <c r="F88" s="225">
        <f>'Salida Stata'!M58</f>
        <v>529.60595703125</v>
      </c>
      <c r="G88" s="225">
        <f>'Salida Stata'!S58</f>
        <v>534.11639404296875</v>
      </c>
      <c r="H88" s="225">
        <f>'Salida Stata'!Y58</f>
        <v>528.642333984375</v>
      </c>
      <c r="I88" s="225">
        <f>'Salida Stata'!AE58</f>
        <v>533.29351806640625</v>
      </c>
      <c r="J88" s="225">
        <f>'Salida Stata'!AK58</f>
        <v>527.59710693359375</v>
      </c>
      <c r="K88" s="225">
        <f>'Salida Stata'!AQ58</f>
        <v>532.81671142578125</v>
      </c>
      <c r="L88" s="225">
        <f>'Salida Stata'!AW58</f>
        <v>525.80792236328125</v>
      </c>
      <c r="M88" s="225">
        <f>'Salida Stata'!BC58</f>
        <v>523.7325439453125</v>
      </c>
      <c r="N88" s="225">
        <f>'Salida Stata'!BI58</f>
        <v>526.1165771484375</v>
      </c>
      <c r="O88" s="19" cm="1">
        <f t="array" ref="O88">+SUMPRODUCT($E$30:$N$30/100,$E88:$N88)/$D$14*100</f>
        <v>535.05377240220696</v>
      </c>
      <c r="Q88" s="24">
        <f t="shared" si="25"/>
        <v>2.6015208070075513E-2</v>
      </c>
      <c r="R88" s="24">
        <f t="shared" si="25"/>
        <v>2.6245530241081338E-2</v>
      </c>
      <c r="S88" s="24">
        <f t="shared" si="25"/>
        <v>2.639816699595765E-2</v>
      </c>
      <c r="T88" s="24">
        <f t="shared" si="25"/>
        <v>2.6945766636649271E-2</v>
      </c>
      <c r="U88" s="24">
        <f t="shared" si="25"/>
        <v>2.6468796338044775E-2</v>
      </c>
      <c r="V88" s="24">
        <f t="shared" si="23"/>
        <v>2.7093575572995077E-2</v>
      </c>
      <c r="W88" s="24">
        <f t="shared" si="23"/>
        <v>2.7005141808552846E-2</v>
      </c>
      <c r="X88" s="24">
        <f t="shared" si="23"/>
        <v>2.7722795191669425E-2</v>
      </c>
      <c r="Y88" s="24">
        <f t="shared" si="23"/>
        <v>2.7204384228079359E-2</v>
      </c>
      <c r="Z88" s="24">
        <f t="shared" si="23"/>
        <v>2.9140311038202915E-2</v>
      </c>
      <c r="AA88" s="24">
        <f t="shared" si="18"/>
        <v>2.6749850896820249E-2</v>
      </c>
      <c r="AB88" s="24">
        <f>+NEA!Y61</f>
        <v>2.7546071774975811E-2</v>
      </c>
      <c r="AD88" s="24">
        <f t="shared" si="21"/>
        <v>0.53888559827614002</v>
      </c>
      <c r="AE88" s="24">
        <f t="shared" si="21"/>
        <v>0.53452899087999195</v>
      </c>
      <c r="AF88" s="24">
        <f t="shared" si="21"/>
        <v>0.53633681926371923</v>
      </c>
      <c r="AG88" s="24">
        <f t="shared" si="21"/>
        <v>0.53225338357416918</v>
      </c>
      <c r="AH88" s="24">
        <f t="shared" si="21"/>
        <v>0.53258636504716739</v>
      </c>
      <c r="AI88" s="24">
        <f t="shared" si="21"/>
        <v>0.53516171973114535</v>
      </c>
      <c r="AJ88" s="24">
        <f t="shared" si="21"/>
        <v>0.53023869824161363</v>
      </c>
      <c r="AK88" s="24">
        <f t="shared" si="21"/>
        <v>0.5281239551044119</v>
      </c>
      <c r="AL88" s="24">
        <f t="shared" si="21"/>
        <v>0.51924768784300368</v>
      </c>
      <c r="AM88" s="24">
        <f t="shared" si="21"/>
        <v>0.53732879060762606</v>
      </c>
      <c r="AN88" s="24">
        <f t="shared" si="21"/>
        <v>0.53356950666419545</v>
      </c>
      <c r="AO88" s="24">
        <f>+NEA!AV61</f>
        <v>0.5349174152419589</v>
      </c>
      <c r="AQ88" s="24">
        <f t="shared" si="11"/>
        <v>-3.1251029681274023E-3</v>
      </c>
      <c r="AR88" s="24">
        <f t="shared" si="15"/>
        <v>1.5568076685139598E-3</v>
      </c>
      <c r="AS88" s="35">
        <f t="shared" si="22"/>
        <v>44409</v>
      </c>
      <c r="AT88" s="19">
        <f t="shared" si="8"/>
        <v>532.89422607421875</v>
      </c>
      <c r="AU88" s="19">
        <f t="shared" si="9"/>
        <v>526.1165771484375</v>
      </c>
      <c r="AV88" s="52">
        <f t="shared" si="12"/>
        <v>6.7776489257812322E-2</v>
      </c>
      <c r="AW88" s="52">
        <f t="shared" si="24"/>
        <v>-1.3492810766162044E-2</v>
      </c>
    </row>
    <row r="89" spans="4:49" x14ac:dyDescent="0.25">
      <c r="D89" s="37">
        <f>+NEA!A62</f>
        <v>44440</v>
      </c>
      <c r="E89" s="225">
        <f>'Salida Stata'!G59</f>
        <v>547.711181640625</v>
      </c>
      <c r="F89" s="225">
        <f>'Salida Stata'!M59</f>
        <v>544.533203125</v>
      </c>
      <c r="G89" s="225">
        <f>'Salida Stata'!S59</f>
        <v>548.79132080078125</v>
      </c>
      <c r="H89" s="225">
        <f>'Salida Stata'!Y59</f>
        <v>543.63037109375</v>
      </c>
      <c r="I89" s="225">
        <f>'Salida Stata'!AE59</f>
        <v>547.9544677734375</v>
      </c>
      <c r="J89" s="225">
        <f>'Salida Stata'!AK59</f>
        <v>542.77105712890625</v>
      </c>
      <c r="K89" s="225">
        <f>'Salida Stata'!AQ59</f>
        <v>547.69097900390625</v>
      </c>
      <c r="L89" s="225">
        <f>'Salida Stata'!AW59</f>
        <v>540.92584228515625</v>
      </c>
      <c r="M89" s="225">
        <f>'Salida Stata'!BC59</f>
        <v>538.63311767578125</v>
      </c>
      <c r="N89" s="225">
        <f>'Salida Stata'!BI59</f>
        <v>541.2291259765625</v>
      </c>
      <c r="O89" s="19" cm="1">
        <f t="array" ref="O89">+SUMPRODUCT($E$30:$N$30/100,$E89:$N89)/$D$14*100</f>
        <v>550.08267124086262</v>
      </c>
      <c r="Q89" s="24">
        <f t="shared" si="25"/>
        <v>2.7804684009360203E-2</v>
      </c>
      <c r="R89" s="24">
        <f t="shared" si="25"/>
        <v>2.8185570603144194E-2</v>
      </c>
      <c r="S89" s="24">
        <f t="shared" si="25"/>
        <v>2.7475147592327831E-2</v>
      </c>
      <c r="T89" s="24">
        <f t="shared" si="25"/>
        <v>2.8351942600605362E-2</v>
      </c>
      <c r="U89" s="24">
        <f t="shared" si="25"/>
        <v>2.7491333028363707E-2</v>
      </c>
      <c r="V89" s="24">
        <f t="shared" si="23"/>
        <v>2.8760487872088403E-2</v>
      </c>
      <c r="W89" s="24">
        <f t="shared" si="23"/>
        <v>2.7916293275266124E-2</v>
      </c>
      <c r="X89" s="24">
        <f t="shared" si="23"/>
        <v>2.8751791821481909E-2</v>
      </c>
      <c r="Y89" s="24">
        <f t="shared" si="23"/>
        <v>2.8450731012859665E-2</v>
      </c>
      <c r="Z89" s="24">
        <f t="shared" si="23"/>
        <v>2.8724715176311921E-2</v>
      </c>
      <c r="AA89" s="24">
        <f t="shared" si="18"/>
        <v>2.8088576539103904E-2</v>
      </c>
      <c r="AB89" s="24">
        <f>+NEA!Y62</f>
        <v>2.8317915801397087E-2</v>
      </c>
      <c r="AD89" s="24">
        <f t="shared" si="21"/>
        <v>0.5293242475188551</v>
      </c>
      <c r="AE89" s="24">
        <f t="shared" si="21"/>
        <v>0.52611675445792172</v>
      </c>
      <c r="AF89" s="24">
        <f t="shared" si="21"/>
        <v>0.52819805428917155</v>
      </c>
      <c r="AG89" s="24">
        <f t="shared" si="21"/>
        <v>0.52412366448553538</v>
      </c>
      <c r="AH89" s="24">
        <f t="shared" si="21"/>
        <v>0.52514526378520565</v>
      </c>
      <c r="AI89" s="24">
        <f t="shared" si="21"/>
        <v>0.52751805055081791</v>
      </c>
      <c r="AJ89" s="24">
        <f t="shared" si="21"/>
        <v>0.5233529158666903</v>
      </c>
      <c r="AK89" s="24">
        <f t="shared" si="21"/>
        <v>0.52196704301704488</v>
      </c>
      <c r="AL89" s="24">
        <f t="shared" si="21"/>
        <v>0.51457186959493062</v>
      </c>
      <c r="AM89" s="24">
        <f t="shared" si="21"/>
        <v>0.52992986906868444</v>
      </c>
      <c r="AN89" s="24">
        <f t="shared" si="21"/>
        <v>0.52572357659305813</v>
      </c>
      <c r="AO89" s="24">
        <f>+NEA!AV62</f>
        <v>0.52662556053811671</v>
      </c>
      <c r="AQ89" s="24">
        <f t="shared" si="11"/>
        <v>-9.2003116695171805E-4</v>
      </c>
      <c r="AR89" s="24">
        <f t="shared" si="15"/>
        <v>-6.0562154982934935E-4</v>
      </c>
      <c r="AS89" s="35">
        <f t="shared" si="22"/>
        <v>44440</v>
      </c>
      <c r="AT89" s="19">
        <f t="shared" si="8"/>
        <v>547.711181640625</v>
      </c>
      <c r="AU89" s="19">
        <f t="shared" si="9"/>
        <v>541.2291259765625</v>
      </c>
      <c r="AV89" s="52">
        <f t="shared" si="12"/>
        <v>6.4820556640625249E-2</v>
      </c>
      <c r="AW89" s="52">
        <f t="shared" si="24"/>
        <v>-1.4986174242952677E-2</v>
      </c>
    </row>
    <row r="90" spans="4:49" x14ac:dyDescent="0.25">
      <c r="D90" s="37">
        <f>+NEA!A63</f>
        <v>44470</v>
      </c>
      <c r="E90" s="225">
        <f>'Salida Stata'!G60</f>
        <v>566.75347900390625</v>
      </c>
      <c r="F90" s="225">
        <f>'Salida Stata'!M60</f>
        <v>563.45281982421875</v>
      </c>
      <c r="G90" s="225">
        <f>'Salida Stata'!S60</f>
        <v>567.9915771484375</v>
      </c>
      <c r="H90" s="225">
        <f>'Salida Stata'!Y60</f>
        <v>562.50531005859375</v>
      </c>
      <c r="I90" s="225">
        <f>'Salida Stata'!AE60</f>
        <v>566.9122314453125</v>
      </c>
      <c r="J90" s="225">
        <f>'Salida Stata'!AK60</f>
        <v>562.2138671875</v>
      </c>
      <c r="K90" s="225">
        <f>'Salida Stata'!AQ60</f>
        <v>566.73193359375</v>
      </c>
      <c r="L90" s="225">
        <f>'Salida Stata'!AW60</f>
        <v>560.01312255859375</v>
      </c>
      <c r="M90" s="225">
        <f>'Salida Stata'!BC60</f>
        <v>557.0927734375</v>
      </c>
      <c r="N90" s="225">
        <f>'Salida Stata'!BI60</f>
        <v>561.78521728515625</v>
      </c>
      <c r="O90" s="19" cm="1">
        <f t="array" ref="O90">+SUMPRODUCT($E$30:$N$30/100,$E90:$N90)/$D$14*100</f>
        <v>569.3403120620784</v>
      </c>
      <c r="Q90" s="24">
        <f t="shared" si="25"/>
        <v>3.4767041465616266E-2</v>
      </c>
      <c r="R90" s="24">
        <f t="shared" si="25"/>
        <v>3.4744652099526263E-2</v>
      </c>
      <c r="S90" s="24">
        <f t="shared" si="25"/>
        <v>3.4986443152271063E-2</v>
      </c>
      <c r="T90" s="24">
        <f t="shared" si="25"/>
        <v>3.47201701164499E-2</v>
      </c>
      <c r="U90" s="24">
        <f t="shared" si="25"/>
        <v>3.4597333878685355E-2</v>
      </c>
      <c r="V90" s="24">
        <f t="shared" si="23"/>
        <v>3.5821383257685691E-2</v>
      </c>
      <c r="W90" s="24">
        <f t="shared" si="23"/>
        <v>3.4765872215886784E-2</v>
      </c>
      <c r="X90" s="24">
        <f t="shared" si="23"/>
        <v>3.5286316129402806E-2</v>
      </c>
      <c r="Y90" s="24">
        <f t="shared" si="23"/>
        <v>3.4271297393247524E-2</v>
      </c>
      <c r="Z90" s="24">
        <f t="shared" si="23"/>
        <v>3.7980386350242146E-2</v>
      </c>
      <c r="AA90" s="24">
        <f t="shared" si="18"/>
        <v>3.5008630207846503E-2</v>
      </c>
      <c r="AB90" s="24">
        <f>+NEA!Y63</f>
        <v>3.5065173489994272E-2</v>
      </c>
      <c r="AD90" s="24">
        <f t="shared" si="21"/>
        <v>0.52383175618466082</v>
      </c>
      <c r="AE90" s="24">
        <f t="shared" si="21"/>
        <v>0.52207162809501217</v>
      </c>
      <c r="AF90" s="24">
        <f t="shared" si="21"/>
        <v>0.52459064602210725</v>
      </c>
      <c r="AG90" s="24">
        <f t="shared" si="21"/>
        <v>0.5208691777713601</v>
      </c>
      <c r="AH90" s="24">
        <f t="shared" si="21"/>
        <v>0.52210120100162527</v>
      </c>
      <c r="AI90" s="24">
        <f t="shared" si="21"/>
        <v>0.52606709663267659</v>
      </c>
      <c r="AJ90" s="24">
        <f t="shared" si="21"/>
        <v>0.52133702416929562</v>
      </c>
      <c r="AK90" s="24">
        <f t="shared" si="21"/>
        <v>0.52135567511245706</v>
      </c>
      <c r="AL90" s="24">
        <f t="shared" si="21"/>
        <v>0.51391664591973174</v>
      </c>
      <c r="AM90" s="24">
        <f t="shared" si="21"/>
        <v>0.5319218591261996</v>
      </c>
      <c r="AN90" s="24">
        <f t="shared" si="21"/>
        <v>0.52275187534356027</v>
      </c>
      <c r="AO90" s="24">
        <f>+NEA!AV63</f>
        <v>0.52296056185845474</v>
      </c>
      <c r="AQ90" s="24">
        <f t="shared" si="11"/>
        <v>-3.2133448846258794E-3</v>
      </c>
      <c r="AR90" s="24">
        <f t="shared" si="15"/>
        <v>-8.0901029415387793E-3</v>
      </c>
      <c r="AS90" s="35">
        <f t="shared" si="22"/>
        <v>44470</v>
      </c>
      <c r="AT90" s="19">
        <f t="shared" si="8"/>
        <v>566.75347900390625</v>
      </c>
      <c r="AU90" s="19">
        <f t="shared" si="9"/>
        <v>561.78521728515625</v>
      </c>
      <c r="AV90" s="52">
        <f t="shared" si="12"/>
        <v>4.96826171875E-2</v>
      </c>
      <c r="AW90" s="52">
        <f t="shared" si="24"/>
        <v>-1.9524862278718746E-2</v>
      </c>
    </row>
    <row r="91" spans="4:49" x14ac:dyDescent="0.25">
      <c r="D91" s="37">
        <f>+NEA!A64</f>
        <v>44501</v>
      </c>
      <c r="E91" s="225">
        <f>'Salida Stata'!G61</f>
        <v>583.38665771484375</v>
      </c>
      <c r="F91" s="225">
        <f>'Salida Stata'!M61</f>
        <v>579.9954833984375</v>
      </c>
      <c r="G91" s="225">
        <f>'Salida Stata'!S61</f>
        <v>585.2313232421875</v>
      </c>
      <c r="H91" s="225">
        <f>'Salida Stata'!Y61</f>
        <v>579.37994384765625</v>
      </c>
      <c r="I91" s="225">
        <f>'Salida Stata'!AE61</f>
        <v>584.1260986328125</v>
      </c>
      <c r="J91" s="225">
        <f>'Salida Stata'!AK61</f>
        <v>579.140869140625</v>
      </c>
      <c r="K91" s="225">
        <f>'Salida Stata'!AQ61</f>
        <v>583.98773193359375</v>
      </c>
      <c r="L91" s="225">
        <f>'Salida Stata'!AW61</f>
        <v>577.00128173828125</v>
      </c>
      <c r="M91" s="225">
        <f>'Salida Stata'!BC61</f>
        <v>574.0802001953125</v>
      </c>
      <c r="N91" s="225">
        <f>'Salida Stata'!BI61</f>
        <v>580.05029296875</v>
      </c>
      <c r="O91" s="19" cm="1">
        <f t="array" ref="O91">+SUMPRODUCT($E$30:$N$30/100,$E91:$N91)/$D$14*100</f>
        <v>586.46325642260149</v>
      </c>
      <c r="Q91" s="24">
        <f t="shared" si="25"/>
        <v>2.9348172225022839E-2</v>
      </c>
      <c r="R91" s="24">
        <f t="shared" si="25"/>
        <v>2.9359447663035221E-2</v>
      </c>
      <c r="S91" s="24">
        <f t="shared" si="25"/>
        <v>3.0352115748442987E-2</v>
      </c>
      <c r="T91" s="24">
        <f t="shared" si="25"/>
        <v>2.9999065764027666E-2</v>
      </c>
      <c r="U91" s="24">
        <f t="shared" si="25"/>
        <v>3.0364254346063602E-2</v>
      </c>
      <c r="V91" s="24">
        <f t="shared" si="23"/>
        <v>3.0107763150352573E-2</v>
      </c>
      <c r="W91" s="24">
        <f t="shared" si="23"/>
        <v>3.0447901939143707E-2</v>
      </c>
      <c r="X91" s="24">
        <f t="shared" si="23"/>
        <v>3.0335287684102541E-2</v>
      </c>
      <c r="Y91" s="24">
        <f t="shared" si="23"/>
        <v>3.049299428709662E-2</v>
      </c>
      <c r="Z91" s="24">
        <f t="shared" si="23"/>
        <v>3.2512560177108796E-2</v>
      </c>
      <c r="AA91" s="24">
        <f t="shared" si="18"/>
        <v>3.0075060552986255E-2</v>
      </c>
      <c r="AB91" s="24">
        <f>+NEA!Y64</f>
        <v>2.9797800638524441E-2</v>
      </c>
      <c r="AD91" s="24">
        <f t="shared" si="21"/>
        <v>0.51352475623484106</v>
      </c>
      <c r="AE91" s="24">
        <f t="shared" si="21"/>
        <v>0.51193944443423511</v>
      </c>
      <c r="AF91" s="24">
        <f t="shared" si="21"/>
        <v>0.51575001995774494</v>
      </c>
      <c r="AG91" s="24">
        <f t="shared" si="21"/>
        <v>0.51127310149377458</v>
      </c>
      <c r="AH91" s="24">
        <f t="shared" si="21"/>
        <v>0.51292886217033651</v>
      </c>
      <c r="AI91" s="24">
        <f t="shared" si="21"/>
        <v>0.51653886921954695</v>
      </c>
      <c r="AJ91" s="24">
        <f t="shared" si="21"/>
        <v>0.51221619636191451</v>
      </c>
      <c r="AK91" s="24">
        <f t="shared" si="21"/>
        <v>0.51237496947402206</v>
      </c>
      <c r="AL91" s="24">
        <f t="shared" si="21"/>
        <v>0.50610541839619838</v>
      </c>
      <c r="AM91" s="24">
        <f t="shared" si="21"/>
        <v>0.52366861984255153</v>
      </c>
      <c r="AN91" s="24">
        <f t="shared" si="21"/>
        <v>0.51333370253295652</v>
      </c>
      <c r="AO91" s="24">
        <f>+NEA!AV64</f>
        <v>0.51276706618030232</v>
      </c>
      <c r="AQ91" s="24">
        <f t="shared" si="11"/>
        <v>-3.1643879520859564E-3</v>
      </c>
      <c r="AR91" s="24">
        <f t="shared" si="15"/>
        <v>-1.0143863607710468E-2</v>
      </c>
      <c r="AS91" s="35">
        <f t="shared" si="22"/>
        <v>44501</v>
      </c>
      <c r="AT91" s="19">
        <f t="shared" si="8"/>
        <v>583.38665771484375</v>
      </c>
      <c r="AU91" s="19">
        <f t="shared" si="9"/>
        <v>580.05029296875</v>
      </c>
      <c r="AV91" s="52">
        <f t="shared" si="12"/>
        <v>3.3363647460937784E-2</v>
      </c>
      <c r="AW91" s="52">
        <f t="shared" si="24"/>
        <v>-2.4204600841535306E-2</v>
      </c>
    </row>
    <row r="92" spans="4:49" x14ac:dyDescent="0.25">
      <c r="D92" s="37">
        <f>+NEA!A65</f>
        <v>44531</v>
      </c>
      <c r="E92" s="225">
        <f>'Salida Stata'!G62</f>
        <v>610.62896728515625</v>
      </c>
      <c r="F92" s="225">
        <f>'Salida Stata'!M62</f>
        <v>606.6688232421875</v>
      </c>
      <c r="G92" s="225">
        <f>'Salida Stata'!S62</f>
        <v>611.36956787109375</v>
      </c>
      <c r="H92" s="225">
        <f>'Salida Stata'!Y62</f>
        <v>605.31011962890625</v>
      </c>
      <c r="I92" s="225">
        <f>'Salida Stata'!AE62</f>
        <v>609.62322998046875</v>
      </c>
      <c r="J92" s="225">
        <f>'Salida Stata'!AK62</f>
        <v>605.217041015625</v>
      </c>
      <c r="K92" s="225">
        <f>'Salida Stata'!AQ62</f>
        <v>608.55767822265625</v>
      </c>
      <c r="L92" s="225">
        <f>'Salida Stata'!AW62</f>
        <v>601.6104736328125</v>
      </c>
      <c r="M92" s="225">
        <f>'Salida Stata'!BC62</f>
        <v>598.32208251953125</v>
      </c>
      <c r="N92" s="225">
        <f>'Salida Stata'!BI62</f>
        <v>605.46905517578125</v>
      </c>
      <c r="O92" s="19" cm="1">
        <f t="array" ref="O92">+SUMPRODUCT($E$30:$N$30/100,$E92:$N92)/$D$14*100</f>
        <v>612.63597838633598</v>
      </c>
      <c r="Q92" s="24">
        <f t="shared" si="25"/>
        <v>4.6696833412375405E-2</v>
      </c>
      <c r="R92" s="24">
        <f t="shared" si="25"/>
        <v>4.5988875098577742E-2</v>
      </c>
      <c r="S92" s="24">
        <f t="shared" si="25"/>
        <v>4.4663099172648657E-2</v>
      </c>
      <c r="T92" s="24">
        <f t="shared" si="25"/>
        <v>4.4755045556199136E-2</v>
      </c>
      <c r="U92" s="24">
        <f t="shared" si="25"/>
        <v>4.3650046466566117E-2</v>
      </c>
      <c r="V92" s="24">
        <f t="shared" si="23"/>
        <v>4.5025611668010779E-2</v>
      </c>
      <c r="W92" s="24">
        <f t="shared" si="23"/>
        <v>4.2072709657291929E-2</v>
      </c>
      <c r="X92" s="24">
        <f t="shared" si="23"/>
        <v>4.2650151175389617E-2</v>
      </c>
      <c r="Y92" s="24">
        <f t="shared" si="23"/>
        <v>4.2227344395384447E-2</v>
      </c>
      <c r="Z92" s="24">
        <f t="shared" si="23"/>
        <v>4.3821652217320262E-2</v>
      </c>
      <c r="AA92" s="24">
        <f t="shared" si="18"/>
        <v>4.4628067789594938E-2</v>
      </c>
      <c r="AB92" s="24">
        <f>+NEA!Y65</f>
        <v>4.4092318291422794E-2</v>
      </c>
      <c r="AD92" s="24">
        <f t="shared" si="21"/>
        <v>0.49279390166330628</v>
      </c>
      <c r="AE92" s="24">
        <f t="shared" si="21"/>
        <v>0.49332686303180462</v>
      </c>
      <c r="AF92" s="24">
        <f t="shared" si="21"/>
        <v>0.49955963901027989</v>
      </c>
      <c r="AG92" s="24">
        <f t="shared" si="21"/>
        <v>0.4953668796941777</v>
      </c>
      <c r="AH92" s="24">
        <f t="shared" si="21"/>
        <v>0.49862449460398284</v>
      </c>
      <c r="AI92" s="24">
        <f t="shared" si="21"/>
        <v>0.50063618175025915</v>
      </c>
      <c r="AJ92" s="24">
        <f t="shared" si="21"/>
        <v>0.49864908118657203</v>
      </c>
      <c r="AK92" s="24">
        <f t="shared" si="21"/>
        <v>0.5004261092597877</v>
      </c>
      <c r="AL92" s="24">
        <f t="shared" si="21"/>
        <v>0.49654804546995757</v>
      </c>
      <c r="AM92" s="24">
        <f t="shared" si="21"/>
        <v>0.51616588130230645</v>
      </c>
      <c r="AN92" s="24">
        <f t="shared" si="21"/>
        <v>0.49747902005417988</v>
      </c>
      <c r="AO92" s="24">
        <f>+NEA!AV65</f>
        <v>0.49642063687978277</v>
      </c>
      <c r="AQ92" s="24">
        <f t="shared" si="11"/>
        <v>2.8751811950551431E-3</v>
      </c>
      <c r="AR92" s="24">
        <f t="shared" si="15"/>
        <v>-2.3371979639000173E-2</v>
      </c>
      <c r="AS92" s="35">
        <f t="shared" si="22"/>
        <v>44531</v>
      </c>
      <c r="AT92" s="19">
        <f t="shared" si="8"/>
        <v>610.62896728515625</v>
      </c>
      <c r="AU92" s="19">
        <f t="shared" si="9"/>
        <v>605.46905517578125</v>
      </c>
      <c r="AV92" s="52">
        <f t="shared" si="12"/>
        <v>5.1599121093749645E-2</v>
      </c>
      <c r="AW92" s="52">
        <f t="shared" si="24"/>
        <v>-2.1482172913502406E-2</v>
      </c>
    </row>
    <row r="93" spans="4:49" x14ac:dyDescent="0.25">
      <c r="D93" s="37">
        <f>+NEA!A66</f>
        <v>44562</v>
      </c>
      <c r="E93" s="225">
        <f>'Salida Stata'!G63</f>
        <v>632.02252197265625</v>
      </c>
      <c r="F93" s="225">
        <f>'Salida Stata'!M63</f>
        <v>627.79180908203125</v>
      </c>
      <c r="G93" s="225">
        <f>'Salida Stata'!S63</f>
        <v>632.75927734375</v>
      </c>
      <c r="H93" s="225">
        <f>'Salida Stata'!Y63</f>
        <v>626.29296875</v>
      </c>
      <c r="I93" s="225">
        <f>'Salida Stata'!AE63</f>
        <v>630.84716796875</v>
      </c>
      <c r="J93" s="225">
        <f>'Salida Stata'!AK63</f>
        <v>626.2376708984375</v>
      </c>
      <c r="K93" s="225">
        <f>'Salida Stata'!AQ63</f>
        <v>629.6829833984375</v>
      </c>
      <c r="L93" s="225">
        <f>'Salida Stata'!AW63</f>
        <v>622.141357421875</v>
      </c>
      <c r="M93" s="225">
        <f>'Salida Stata'!BC63</f>
        <v>618.80731201171875</v>
      </c>
      <c r="N93" s="225">
        <f>'Salida Stata'!BI63</f>
        <v>626.30816650390625</v>
      </c>
      <c r="O93" s="19" cm="1">
        <f t="array" ref="O93">+SUMPRODUCT($E$30:$N$30/100,$E93:$N93)/$D$14*100</f>
        <v>633.91975699047714</v>
      </c>
      <c r="Q93" s="24">
        <f t="shared" si="25"/>
        <v>3.5035276466845788E-2</v>
      </c>
      <c r="R93" s="24">
        <f t="shared" si="25"/>
        <v>3.4817984756423392E-2</v>
      </c>
      <c r="S93" s="24">
        <f t="shared" si="25"/>
        <v>3.4986545940026703E-2</v>
      </c>
      <c r="T93" s="24">
        <f t="shared" si="25"/>
        <v>3.4664626347165051E-2</v>
      </c>
      <c r="U93" s="24">
        <f t="shared" si="25"/>
        <v>3.4814844554006186E-2</v>
      </c>
      <c r="V93" s="24">
        <f t="shared" si="23"/>
        <v>3.4732382696193387E-2</v>
      </c>
      <c r="W93" s="24">
        <f t="shared" si="23"/>
        <v>3.4713727115364801E-2</v>
      </c>
      <c r="X93" s="24">
        <f t="shared" si="23"/>
        <v>3.4126539827485258E-2</v>
      </c>
      <c r="Y93" s="24">
        <f t="shared" si="23"/>
        <v>3.4237796148061772E-2</v>
      </c>
      <c r="Z93" s="24">
        <f t="shared" si="23"/>
        <v>3.4418127813443666E-2</v>
      </c>
      <c r="AA93" s="24">
        <f t="shared" si="18"/>
        <v>3.474131352879728E-2</v>
      </c>
      <c r="AB93" s="24">
        <f>+NEA!Y66</f>
        <v>3.4312108215110548E-2</v>
      </c>
      <c r="AD93" s="24">
        <f t="shared" ref="AD93:AN108" si="26">+E93/E81-1</f>
        <v>0.47861960660224656</v>
      </c>
      <c r="AE93" s="24">
        <f t="shared" si="26"/>
        <v>0.47983423309932727</v>
      </c>
      <c r="AF93" s="24">
        <f t="shared" si="26"/>
        <v>0.48427191577308282</v>
      </c>
      <c r="AG93" s="24">
        <f t="shared" si="26"/>
        <v>0.48292991984720368</v>
      </c>
      <c r="AH93" s="24">
        <f t="shared" si="26"/>
        <v>0.48313358498016945</v>
      </c>
      <c r="AI93" s="24">
        <f t="shared" si="26"/>
        <v>0.48717451817249757</v>
      </c>
      <c r="AJ93" s="24">
        <f t="shared" si="26"/>
        <v>0.48380453444701921</v>
      </c>
      <c r="AK93" s="24">
        <f t="shared" si="26"/>
        <v>0.48752729235935055</v>
      </c>
      <c r="AL93" s="24">
        <f t="shared" si="26"/>
        <v>0.48389044324662311</v>
      </c>
      <c r="AM93" s="24">
        <f t="shared" si="26"/>
        <v>0.50473382395078525</v>
      </c>
      <c r="AN93" s="24">
        <f t="shared" si="26"/>
        <v>0.4836483614899989</v>
      </c>
      <c r="AO93" s="24">
        <f>+NEA!AV66</f>
        <v>0.48402366863905333</v>
      </c>
      <c r="AQ93" s="24">
        <f t="shared" si="11"/>
        <v>6.1714865340212199E-4</v>
      </c>
      <c r="AR93" s="24">
        <f t="shared" si="15"/>
        <v>-2.6114217348538693E-2</v>
      </c>
      <c r="AS93" s="35">
        <f t="shared" si="22"/>
        <v>44562</v>
      </c>
      <c r="AT93" s="19">
        <f t="shared" si="8"/>
        <v>632.02252197265625</v>
      </c>
      <c r="AU93" s="19">
        <f t="shared" si="9"/>
        <v>626.30816650390625</v>
      </c>
      <c r="AV93" s="52">
        <f t="shared" si="12"/>
        <v>5.714355468750032E-2</v>
      </c>
      <c r="AW93" s="52">
        <f t="shared" si="24"/>
        <v>-2.137159620416984E-2</v>
      </c>
    </row>
    <row r="94" spans="4:49" x14ac:dyDescent="0.25">
      <c r="D94" s="37">
        <f>+NEA!A67</f>
        <v>44593</v>
      </c>
      <c r="E94" s="225">
        <f>'Salida Stata'!G64</f>
        <v>664.30804443359375</v>
      </c>
      <c r="F94" s="225">
        <f>'Salida Stata'!M64</f>
        <v>659.40960693359375</v>
      </c>
      <c r="G94" s="225">
        <f>'Salida Stata'!S64</f>
        <v>664.7642822265625</v>
      </c>
      <c r="H94" s="225">
        <f>'Salida Stata'!Y64</f>
        <v>657.32611083984375</v>
      </c>
      <c r="I94" s="225">
        <f>'Salida Stata'!AE64</f>
        <v>662.6458740234375</v>
      </c>
      <c r="J94" s="225">
        <f>'Salida Stata'!AK64</f>
        <v>656.84613037109375</v>
      </c>
      <c r="K94" s="225">
        <f>'Salida Stata'!AQ64</f>
        <v>660.76983642578125</v>
      </c>
      <c r="L94" s="225">
        <f>'Salida Stata'!AW64</f>
        <v>652.09637451171875</v>
      </c>
      <c r="M94" s="225">
        <f>'Salida Stata'!BC64</f>
        <v>648.51824951171875</v>
      </c>
      <c r="N94" s="225">
        <f>'Salida Stata'!BI64</f>
        <v>656.005859375</v>
      </c>
      <c r="O94" s="19" cm="1">
        <f t="array" ref="O94">+SUMPRODUCT($E$30:$N$30/100,$E94:$N94)/$D$14*100</f>
        <v>665.48864928575972</v>
      </c>
      <c r="Q94" s="24">
        <f t="shared" si="25"/>
        <v>5.1082867047472558E-2</v>
      </c>
      <c r="R94" s="24">
        <f t="shared" si="25"/>
        <v>5.0363508083666408E-2</v>
      </c>
      <c r="S94" s="24">
        <f t="shared" si="25"/>
        <v>5.0580064218364029E-2</v>
      </c>
      <c r="T94" s="24">
        <f t="shared" si="25"/>
        <v>4.9550519706107909E-2</v>
      </c>
      <c r="U94" s="24">
        <f t="shared" si="25"/>
        <v>5.0406354612124948E-2</v>
      </c>
      <c r="V94" s="24">
        <f t="shared" si="23"/>
        <v>4.8876745834762092E-2</v>
      </c>
      <c r="W94" s="24">
        <f t="shared" si="23"/>
        <v>4.9369053709481081E-2</v>
      </c>
      <c r="X94" s="24">
        <f t="shared" si="23"/>
        <v>4.8148249159927214E-2</v>
      </c>
      <c r="Y94" s="24">
        <f t="shared" si="23"/>
        <v>4.8013229519558998E-2</v>
      </c>
      <c r="Z94" s="24">
        <f t="shared" si="23"/>
        <v>4.7417061535167671E-2</v>
      </c>
      <c r="AA94" s="24">
        <f t="shared" si="18"/>
        <v>4.9799508450652175E-2</v>
      </c>
      <c r="AB94" s="24">
        <f>+NEA!Y67</f>
        <v>4.9601275917065424E-2</v>
      </c>
      <c r="AD94" s="24">
        <f t="shared" si="26"/>
        <v>0.49829446159458435</v>
      </c>
      <c r="AE94" s="24">
        <f t="shared" si="26"/>
        <v>0.49857837273405181</v>
      </c>
      <c r="AF94" s="24">
        <f t="shared" si="26"/>
        <v>0.5016071121442145</v>
      </c>
      <c r="AG94" s="24">
        <f t="shared" si="26"/>
        <v>0.49938706799083188</v>
      </c>
      <c r="AH94" s="24">
        <f t="shared" si="26"/>
        <v>0.50009046727747797</v>
      </c>
      <c r="AI94" s="24">
        <f t="shared" si="26"/>
        <v>0.50292253678483245</v>
      </c>
      <c r="AJ94" s="24">
        <f t="shared" si="26"/>
        <v>0.49874847639174669</v>
      </c>
      <c r="AK94" s="24">
        <f t="shared" si="26"/>
        <v>0.50170341013741981</v>
      </c>
      <c r="AL94" s="24">
        <f t="shared" si="26"/>
        <v>0.49828738619266844</v>
      </c>
      <c r="AM94" s="24">
        <f t="shared" si="26"/>
        <v>0.51545391461359058</v>
      </c>
      <c r="AN94" s="24">
        <f t="shared" si="26"/>
        <v>0.50046354707541529</v>
      </c>
      <c r="AO94" s="24">
        <f>+NEA!AV67</f>
        <v>0.5004559963520292</v>
      </c>
      <c r="AQ94" s="24">
        <f t="shared" si="11"/>
        <v>3.6658055123048872E-3</v>
      </c>
      <c r="AR94" s="24">
        <f t="shared" si="15"/>
        <v>-1.7159453019006232E-2</v>
      </c>
      <c r="AS94" s="35">
        <f t="shared" si="22"/>
        <v>44593</v>
      </c>
      <c r="AT94" s="19">
        <f t="shared" si="8"/>
        <v>664.30804443359375</v>
      </c>
      <c r="AU94" s="19">
        <f t="shared" si="9"/>
        <v>656.005859375</v>
      </c>
      <c r="AV94" s="52">
        <f t="shared" si="12"/>
        <v>8.3021850585937251E-2</v>
      </c>
      <c r="AW94" s="52">
        <f t="shared" si="24"/>
        <v>-1.7159453019006232E-2</v>
      </c>
    </row>
    <row r="95" spans="4:49" x14ac:dyDescent="0.25">
      <c r="D95" s="37">
        <f>+NEA!A68</f>
        <v>44621</v>
      </c>
      <c r="E95" s="225">
        <f>'Salida Stata'!G65</f>
        <v>713.31634521484375</v>
      </c>
      <c r="F95" s="225">
        <f>'Salida Stata'!M65</f>
        <v>708.06915283203125</v>
      </c>
      <c r="G95" s="225">
        <f>'Salida Stata'!S65</f>
        <v>713.9140625</v>
      </c>
      <c r="H95" s="225">
        <f>'Salida Stata'!Y65</f>
        <v>704.96826171875</v>
      </c>
      <c r="I95" s="225">
        <f>'Salida Stata'!AE65</f>
        <v>711.2445068359375</v>
      </c>
      <c r="J95" s="225">
        <f>'Salida Stata'!AK65</f>
        <v>704.45245361328125</v>
      </c>
      <c r="K95" s="225">
        <f>'Salida Stata'!AQ65</f>
        <v>708.4608154296875</v>
      </c>
      <c r="L95" s="225">
        <f>'Salida Stata'!AW65</f>
        <v>699.53619384765625</v>
      </c>
      <c r="M95" s="225">
        <f>'Salida Stata'!BC65</f>
        <v>696.86163330078125</v>
      </c>
      <c r="N95" s="225">
        <f>'Salida Stata'!BI65</f>
        <v>701.74249267578125</v>
      </c>
      <c r="O95" s="19" cm="1">
        <f t="array" ref="O95">+SUMPRODUCT($E$30:$N$30/100,$E95:$N95)/$D$14*100</f>
        <v>714.17364911260654</v>
      </c>
      <c r="Q95" s="24">
        <f t="shared" si="25"/>
        <v>7.3773456744808508E-2</v>
      </c>
      <c r="R95" s="24">
        <f t="shared" si="25"/>
        <v>7.3792594749590545E-2</v>
      </c>
      <c r="S95" s="24">
        <f t="shared" si="25"/>
        <v>7.393565145951464E-2</v>
      </c>
      <c r="T95" s="24">
        <f t="shared" si="25"/>
        <v>7.2478713523239646E-2</v>
      </c>
      <c r="U95" s="24">
        <f t="shared" si="25"/>
        <v>7.3340278295886741E-2</v>
      </c>
      <c r="V95" s="24">
        <f t="shared" si="23"/>
        <v>7.2477131311242893E-2</v>
      </c>
      <c r="W95" s="24">
        <f t="shared" si="23"/>
        <v>7.2174872966167758E-2</v>
      </c>
      <c r="X95" s="24">
        <f t="shared" si="23"/>
        <v>7.274970570333239E-2</v>
      </c>
      <c r="Y95" s="24">
        <f t="shared" si="23"/>
        <v>7.4544369145295608E-2</v>
      </c>
      <c r="Z95" s="24">
        <f t="shared" si="23"/>
        <v>6.97198548567175E-2</v>
      </c>
      <c r="AA95" s="24">
        <f t="shared" si="18"/>
        <v>7.3156769659555199E-2</v>
      </c>
      <c r="AB95" s="24">
        <f>+NEA!Y68</f>
        <v>7.2481385807627863E-2</v>
      </c>
      <c r="AD95" s="24">
        <f t="shared" si="26"/>
        <v>0.55921809454656057</v>
      </c>
      <c r="AE95" s="24">
        <f t="shared" si="26"/>
        <v>0.55794077410325116</v>
      </c>
      <c r="AF95" s="24">
        <f t="shared" si="26"/>
        <v>0.56095675722383875</v>
      </c>
      <c r="AG95" s="24">
        <f t="shared" si="26"/>
        <v>0.55648976265222339</v>
      </c>
      <c r="AH95" s="24">
        <f t="shared" si="26"/>
        <v>0.55752086301376647</v>
      </c>
      <c r="AI95" s="24">
        <f t="shared" si="26"/>
        <v>0.56126572679365827</v>
      </c>
      <c r="AJ95" s="24">
        <f t="shared" si="26"/>
        <v>0.55556131817336007</v>
      </c>
      <c r="AK95" s="24">
        <f t="shared" si="26"/>
        <v>0.55780580084574827</v>
      </c>
      <c r="AL95" s="24">
        <f t="shared" si="26"/>
        <v>0.55530295383273276</v>
      </c>
      <c r="AM95" s="24">
        <f t="shared" si="26"/>
        <v>0.56957588881345611</v>
      </c>
      <c r="AN95" s="24">
        <f t="shared" si="26"/>
        <v>0.5587642959066943</v>
      </c>
      <c r="AO95" s="24">
        <f>+NEA!AV68</f>
        <v>0.55736981465136792</v>
      </c>
      <c r="AQ95" s="24">
        <f t="shared" si="11"/>
        <v>4.0536018880910074E-3</v>
      </c>
      <c r="AR95" s="24">
        <f t="shared" si="15"/>
        <v>-1.0357794266895537E-2</v>
      </c>
      <c r="AS95" s="35">
        <f t="shared" si="22"/>
        <v>44621</v>
      </c>
      <c r="AT95" s="19">
        <f t="shared" si="8"/>
        <v>713.31634521484375</v>
      </c>
      <c r="AU95" s="19">
        <f t="shared" si="9"/>
        <v>701.74249267578125</v>
      </c>
      <c r="AV95" s="52">
        <f t="shared" si="12"/>
        <v>0.11573852539062468</v>
      </c>
      <c r="AW95" s="52">
        <f t="shared" si="24"/>
        <v>-1.2282318334476017E-2</v>
      </c>
    </row>
    <row r="96" spans="4:49" x14ac:dyDescent="0.25">
      <c r="D96" s="37">
        <f>+NEA!A69</f>
        <v>44652</v>
      </c>
      <c r="E96" s="225">
        <f>'Salida Stata'!G66</f>
        <v>757.0557861328125</v>
      </c>
      <c r="F96" s="225">
        <f>'Salida Stata'!M66</f>
        <v>751.1236572265625</v>
      </c>
      <c r="G96" s="225">
        <f>'Salida Stata'!S66</f>
        <v>756.33502197265625</v>
      </c>
      <c r="H96" s="225">
        <f>'Salida Stata'!Y66</f>
        <v>747.4539794921875</v>
      </c>
      <c r="I96" s="225">
        <f>'Salida Stata'!AE66</f>
        <v>752.68304443359375</v>
      </c>
      <c r="J96" s="225">
        <f>'Salida Stata'!AK66</f>
        <v>747.08551025390625</v>
      </c>
      <c r="K96" s="225">
        <f>'Salida Stata'!AQ66</f>
        <v>749.67962646484375</v>
      </c>
      <c r="L96" s="225">
        <f>'Salida Stata'!AW66</f>
        <v>740.694580078125</v>
      </c>
      <c r="M96" s="225">
        <f>'Salida Stata'!BC66</f>
        <v>737.1395263671875</v>
      </c>
      <c r="N96" s="225">
        <f>'Salida Stata'!BI66</f>
        <v>743.7890625</v>
      </c>
      <c r="O96" s="19" cm="1">
        <f t="array" ref="O96">+SUMPRODUCT($E$30:$N$30/100,$E96:$N96)/$D$14*100</f>
        <v>756.90502476174277</v>
      </c>
      <c r="Q96" s="24">
        <f t="shared" si="25"/>
        <v>6.1318433555304086E-2</v>
      </c>
      <c r="R96" s="24">
        <f t="shared" si="25"/>
        <v>6.0805507798677771E-2</v>
      </c>
      <c r="S96" s="24">
        <f t="shared" si="25"/>
        <v>5.9420260365940392E-2</v>
      </c>
      <c r="T96" s="24">
        <f t="shared" si="25"/>
        <v>6.0266142577617643E-2</v>
      </c>
      <c r="U96" s="24">
        <f t="shared" si="25"/>
        <v>5.8262014257236094E-2</v>
      </c>
      <c r="V96" s="24">
        <f t="shared" si="23"/>
        <v>6.0519423875878831E-2</v>
      </c>
      <c r="W96" s="24">
        <f t="shared" si="23"/>
        <v>5.818079156594802E-2</v>
      </c>
      <c r="X96" s="24">
        <f t="shared" si="23"/>
        <v>5.8836678634289763E-2</v>
      </c>
      <c r="Y96" s="24">
        <f t="shared" si="23"/>
        <v>5.7798982095806473E-2</v>
      </c>
      <c r="Z96" s="24">
        <f t="shared" si="23"/>
        <v>5.9917377475451117E-2</v>
      </c>
      <c r="AA96" s="24">
        <f t="shared" si="18"/>
        <v>5.9833313231637542E-2</v>
      </c>
      <c r="AB96" s="24">
        <f>+NEA!Y69</f>
        <v>6.0215358458486801E-2</v>
      </c>
      <c r="AD96" s="24">
        <f t="shared" si="26"/>
        <v>0.59090783161180394</v>
      </c>
      <c r="AE96" s="24">
        <f t="shared" si="26"/>
        <v>0.58860092243184425</v>
      </c>
      <c r="AF96" s="24">
        <f t="shared" si="26"/>
        <v>0.58743174246538588</v>
      </c>
      <c r="AG96" s="24">
        <f t="shared" si="26"/>
        <v>0.58568113908964259</v>
      </c>
      <c r="AH96" s="24">
        <f t="shared" si="26"/>
        <v>0.58217283525172858</v>
      </c>
      <c r="AI96" s="24">
        <f t="shared" si="26"/>
        <v>0.59025755801950952</v>
      </c>
      <c r="AJ96" s="24">
        <f t="shared" si="26"/>
        <v>0.5800406576385253</v>
      </c>
      <c r="AK96" s="24">
        <f t="shared" si="26"/>
        <v>0.58267061271210729</v>
      </c>
      <c r="AL96" s="24">
        <f t="shared" si="26"/>
        <v>0.57833655453218036</v>
      </c>
      <c r="AM96" s="24">
        <f t="shared" si="26"/>
        <v>0.59365323685639582</v>
      </c>
      <c r="AN96" s="24">
        <f t="shared" si="26"/>
        <v>0.58656293019237804</v>
      </c>
      <c r="AO96" s="24">
        <f>+NEA!AV69</f>
        <v>0.58571731299004015</v>
      </c>
      <c r="AQ96" s="24">
        <f t="shared" si="11"/>
        <v>1.4010560798529692E-3</v>
      </c>
      <c r="AR96" s="24">
        <f t="shared" si="15"/>
        <v>-2.7454052445918808E-3</v>
      </c>
      <c r="AS96" s="35">
        <f t="shared" si="22"/>
        <v>44652</v>
      </c>
      <c r="AT96" s="19">
        <f t="shared" si="8"/>
        <v>757.0557861328125</v>
      </c>
      <c r="AU96" s="19">
        <f t="shared" si="9"/>
        <v>743.7890625</v>
      </c>
      <c r="AV96" s="52">
        <f t="shared" si="12"/>
        <v>0.1326672363281256</v>
      </c>
      <c r="AW96" s="52">
        <f t="shared" si="24"/>
        <v>-1.0764183234142077E-2</v>
      </c>
    </row>
    <row r="97" spans="4:49" x14ac:dyDescent="0.25">
      <c r="D97" s="37">
        <f>+NEA!A70</f>
        <v>44682</v>
      </c>
      <c r="E97" s="225">
        <f>'Salida Stata'!G67</f>
        <v>796.604248046875</v>
      </c>
      <c r="F97" s="225">
        <f>'Salida Stata'!M67</f>
        <v>790.5025634765625</v>
      </c>
      <c r="G97" s="225">
        <f>'Salida Stata'!S67</f>
        <v>796.241455078125</v>
      </c>
      <c r="H97" s="225">
        <f>'Salida Stata'!Y67</f>
        <v>787.11376953125</v>
      </c>
      <c r="I97" s="225">
        <f>'Salida Stata'!AE67</f>
        <v>792.62060546875</v>
      </c>
      <c r="J97" s="225">
        <f>'Salida Stata'!AK67</f>
        <v>786.56683349609375</v>
      </c>
      <c r="K97" s="225">
        <f>'Salida Stata'!AQ67</f>
        <v>789.5594482421875</v>
      </c>
      <c r="L97" s="225">
        <f>'Salida Stata'!AW67</f>
        <v>780.14324951171875</v>
      </c>
      <c r="M97" s="225">
        <f>'Salida Stata'!BC67</f>
        <v>776.59014892578125</v>
      </c>
      <c r="N97" s="225">
        <f>'Salida Stata'!BI67</f>
        <v>783.90887451171875</v>
      </c>
      <c r="O97" s="19" cm="1">
        <f t="array" ref="O97">+SUMPRODUCT($E$30:$N$30/100,$E97:$N97)/$D$14*100</f>
        <v>796.91003944852287</v>
      </c>
      <c r="Q97" s="24">
        <f t="shared" si="25"/>
        <v>5.2239825173364896E-2</v>
      </c>
      <c r="R97" s="24">
        <f t="shared" si="25"/>
        <v>5.2426662202868179E-2</v>
      </c>
      <c r="S97" s="24">
        <f t="shared" si="25"/>
        <v>5.2762905255115289E-2</v>
      </c>
      <c r="T97" s="24">
        <f t="shared" si="25"/>
        <v>5.3059841979846034E-2</v>
      </c>
      <c r="U97" s="24">
        <f t="shared" si="25"/>
        <v>5.3060263985632794E-2</v>
      </c>
      <c r="V97" s="24">
        <f t="shared" si="23"/>
        <v>5.2847127538010019E-2</v>
      </c>
      <c r="W97" s="24">
        <f t="shared" si="23"/>
        <v>5.3195819079943973E-2</v>
      </c>
      <c r="X97" s="24">
        <f t="shared" si="23"/>
        <v>5.3259022672250245E-2</v>
      </c>
      <c r="Y97" s="24">
        <f t="shared" si="23"/>
        <v>5.3518528239852481E-2</v>
      </c>
      <c r="Z97" s="24">
        <f t="shared" si="23"/>
        <v>5.3939771414316384E-2</v>
      </c>
      <c r="AA97" s="24">
        <f t="shared" si="23"/>
        <v>5.2853414071828642E-2</v>
      </c>
      <c r="AB97" s="24">
        <f>+NEA!Y70</f>
        <v>5.2652679406655301E-2</v>
      </c>
      <c r="AD97" s="24">
        <f t="shared" si="26"/>
        <v>0.62362005722916969</v>
      </c>
      <c r="AE97" s="24">
        <f t="shared" si="26"/>
        <v>0.62172757340716656</v>
      </c>
      <c r="AF97" s="24">
        <f t="shared" si="26"/>
        <v>0.61977851124783068</v>
      </c>
      <c r="AG97" s="24">
        <f t="shared" si="26"/>
        <v>0.62018078684364264</v>
      </c>
      <c r="AH97" s="24">
        <f t="shared" si="26"/>
        <v>0.61548943636303477</v>
      </c>
      <c r="AI97" s="24">
        <f t="shared" si="26"/>
        <v>0.62214820569573415</v>
      </c>
      <c r="AJ97" s="24">
        <f t="shared" si="26"/>
        <v>0.61276498952044633</v>
      </c>
      <c r="AK97" s="24">
        <f t="shared" si="26"/>
        <v>0.61560377025324242</v>
      </c>
      <c r="AL97" s="24">
        <f t="shared" si="26"/>
        <v>0.61308395859367804</v>
      </c>
      <c r="AM97" s="24">
        <f t="shared" si="26"/>
        <v>0.6245149467669926</v>
      </c>
      <c r="AN97" s="24">
        <f t="shared" si="26"/>
        <v>0.61953581424212301</v>
      </c>
      <c r="AO97" s="24">
        <f>+NEA!AV70</f>
        <v>0.61811832374691877</v>
      </c>
      <c r="AQ97" s="24">
        <f t="shared" si="11"/>
        <v>-1.6999462409514887E-3</v>
      </c>
      <c r="AR97" s="24">
        <f t="shared" si="15"/>
        <v>-8.9488953782290714E-4</v>
      </c>
      <c r="AS97" s="35">
        <f t="shared" si="22"/>
        <v>44682</v>
      </c>
      <c r="AT97" s="19">
        <f t="shared" si="22"/>
        <v>796.604248046875</v>
      </c>
      <c r="AU97" s="19">
        <f t="shared" ref="AU97:AU127" si="27">+N97</f>
        <v>783.90887451171875</v>
      </c>
      <c r="AV97" s="52">
        <f t="shared" si="12"/>
        <v>0.12695373535156218</v>
      </c>
      <c r="AW97" s="52">
        <f t="shared" si="24"/>
        <v>-1.4247424491902194E-2</v>
      </c>
    </row>
    <row r="98" spans="4:49" x14ac:dyDescent="0.25">
      <c r="D98" s="37">
        <f>+NEA!A71</f>
        <v>44713</v>
      </c>
      <c r="E98" s="225">
        <f>'Salida Stata'!G68</f>
        <v>834.8223876953125</v>
      </c>
      <c r="F98" s="225">
        <f>'Salida Stata'!M68</f>
        <v>828.39813232421875</v>
      </c>
      <c r="G98" s="225">
        <f>'Salida Stata'!S68</f>
        <v>835.5928955078125</v>
      </c>
      <c r="H98" s="225">
        <f>'Salida Stata'!Y68</f>
        <v>825.59619140625</v>
      </c>
      <c r="I98" s="225">
        <f>'Salida Stata'!AE68</f>
        <v>831.833740234375</v>
      </c>
      <c r="J98" s="225">
        <f>'Salida Stata'!AK68</f>
        <v>825.29168701171875</v>
      </c>
      <c r="K98" s="225">
        <f>'Salida Stata'!AQ68</f>
        <v>829.1907958984375</v>
      </c>
      <c r="L98" s="225">
        <f>'Salida Stata'!AW68</f>
        <v>819.1533203125</v>
      </c>
      <c r="M98" s="225">
        <f>'Salida Stata'!BC68</f>
        <v>815.05743408203125</v>
      </c>
      <c r="N98" s="225">
        <f>'Salida Stata'!BI68</f>
        <v>824.72418212890625</v>
      </c>
      <c r="O98" s="19" cm="1">
        <f t="array" ref="O98">+SUMPRODUCT($E$30:$N$30/100,$E98:$N98)/$D$14*100</f>
        <v>836.03890399249019</v>
      </c>
      <c r="Q98" s="24">
        <f t="shared" si="25"/>
        <v>4.7976319159910741E-2</v>
      </c>
      <c r="R98" s="24">
        <f t="shared" si="25"/>
        <v>4.7938578062283188E-2</v>
      </c>
      <c r="S98" s="24">
        <f t="shared" si="25"/>
        <v>4.942149165773646E-2</v>
      </c>
      <c r="T98" s="24">
        <f t="shared" si="25"/>
        <v>4.8890545896455917E-2</v>
      </c>
      <c r="U98" s="24">
        <f t="shared" si="25"/>
        <v>4.9472767292536579E-2</v>
      </c>
      <c r="V98" s="24">
        <f t="shared" si="23"/>
        <v>4.9232756666719224E-2</v>
      </c>
      <c r="W98" s="24">
        <f t="shared" si="23"/>
        <v>5.0194254206547884E-2</v>
      </c>
      <c r="X98" s="24">
        <f t="shared" si="23"/>
        <v>5.0003727937397491E-2</v>
      </c>
      <c r="Y98" s="24">
        <f t="shared" si="23"/>
        <v>4.9533573416376653E-2</v>
      </c>
      <c r="Z98" s="24">
        <f t="shared" si="23"/>
        <v>5.2066393102910835E-2</v>
      </c>
      <c r="AA98" s="24">
        <f t="shared" si="23"/>
        <v>4.9100729827729728E-2</v>
      </c>
      <c r="AB98" s="24">
        <f>+NEA!Y71</f>
        <v>4.9257331471372234E-2</v>
      </c>
      <c r="AD98" s="24">
        <f t="shared" si="26"/>
        <v>0.65512615503688076</v>
      </c>
      <c r="AE98" s="24">
        <f t="shared" si="26"/>
        <v>0.65275848608870413</v>
      </c>
      <c r="AF98" s="24">
        <f t="shared" si="26"/>
        <v>0.65346922751709879</v>
      </c>
      <c r="AG98" s="24">
        <f t="shared" si="26"/>
        <v>0.65171418900404565</v>
      </c>
      <c r="AH98" s="24">
        <f t="shared" si="26"/>
        <v>0.64856814979888178</v>
      </c>
      <c r="AI98" s="24">
        <f t="shared" si="26"/>
        <v>0.6544794388249966</v>
      </c>
      <c r="AJ98" s="24">
        <f t="shared" si="26"/>
        <v>0.64597320020284088</v>
      </c>
      <c r="AK98" s="24">
        <f t="shared" si="26"/>
        <v>0.64833893198361459</v>
      </c>
      <c r="AL98" s="24">
        <f t="shared" si="26"/>
        <v>0.64513333698811715</v>
      </c>
      <c r="AM98" s="24">
        <f t="shared" si="26"/>
        <v>0.66270146700328536</v>
      </c>
      <c r="AN98" s="24">
        <f t="shared" si="26"/>
        <v>0.6520191413390326</v>
      </c>
      <c r="AO98" s="24">
        <f>+NEA!AV71</f>
        <v>0.65101877746703951</v>
      </c>
      <c r="AQ98" s="24">
        <f t="shared" ref="AQ98:AQ122" si="28">+Q98-Z98</f>
        <v>-4.0900739430000943E-3</v>
      </c>
      <c r="AR98" s="24">
        <f t="shared" si="15"/>
        <v>-7.5753119664045965E-3</v>
      </c>
      <c r="AS98" s="35">
        <f t="shared" si="22"/>
        <v>44713</v>
      </c>
      <c r="AT98" s="19">
        <f t="shared" si="22"/>
        <v>834.8223876953125</v>
      </c>
      <c r="AU98" s="19">
        <f t="shared" si="27"/>
        <v>824.72418212890625</v>
      </c>
      <c r="AV98" s="52">
        <f t="shared" ref="AV98:AV145" si="29">+($AT98/$AT$32)-($AU98/$AU$32)</f>
        <v>0.10098205566406193</v>
      </c>
      <c r="AW98" s="52">
        <f t="shared" si="24"/>
        <v>-2.2337782886832303E-2</v>
      </c>
    </row>
    <row r="99" spans="4:49" x14ac:dyDescent="0.25">
      <c r="D99" s="37">
        <f>+NEA!A72</f>
        <v>44743</v>
      </c>
      <c r="E99" s="225">
        <f>'Salida Stata'!G69</f>
        <v>895.691650390625</v>
      </c>
      <c r="F99" s="225">
        <f>'Salida Stata'!M69</f>
        <v>889.1607666015625</v>
      </c>
      <c r="G99" s="225">
        <f>'Salida Stata'!S69</f>
        <v>895.863525390625</v>
      </c>
      <c r="H99" s="225">
        <f>'Salida Stata'!Y69</f>
        <v>886.720947265625</v>
      </c>
      <c r="I99" s="225">
        <f>'Salida Stata'!AE69</f>
        <v>892.05096435546875</v>
      </c>
      <c r="J99" s="225">
        <f>'Salida Stata'!AK69</f>
        <v>886.137451171875</v>
      </c>
      <c r="K99" s="225">
        <f>'Salida Stata'!AQ69</f>
        <v>889.591064453125</v>
      </c>
      <c r="L99" s="225">
        <f>'Salida Stata'!AW69</f>
        <v>879.670166015625</v>
      </c>
      <c r="M99" s="225">
        <f>'Salida Stata'!BC69</f>
        <v>874.6278076171875</v>
      </c>
      <c r="N99" s="225">
        <f>'Salida Stata'!BI69</f>
        <v>887.46722412109375</v>
      </c>
      <c r="O99" s="19" cm="1">
        <f t="array" ref="O99">+SUMPRODUCT($E$30:$N$30/100,$E99:$N99)/$D$14*100</f>
        <v>897.27381143827893</v>
      </c>
      <c r="Q99" s="24">
        <f t="shared" si="25"/>
        <v>7.2912829833605475E-2</v>
      </c>
      <c r="R99" s="24">
        <f t="shared" si="25"/>
        <v>7.3349554889583501E-2</v>
      </c>
      <c r="S99" s="24">
        <f t="shared" si="25"/>
        <v>7.2129179420780565E-2</v>
      </c>
      <c r="T99" s="24">
        <f t="shared" si="25"/>
        <v>7.4037109782762345E-2</v>
      </c>
      <c r="U99" s="24">
        <f t="shared" si="25"/>
        <v>7.239093728528867E-2</v>
      </c>
      <c r="V99" s="24">
        <f t="shared" si="23"/>
        <v>7.3726374708160902E-2</v>
      </c>
      <c r="W99" s="24">
        <f t="shared" si="23"/>
        <v>7.2842425233679897E-2</v>
      </c>
      <c r="X99" s="24">
        <f t="shared" si="23"/>
        <v>7.3877312344944546E-2</v>
      </c>
      <c r="Y99" s="24">
        <f t="shared" si="23"/>
        <v>7.3087332308364505E-2</v>
      </c>
      <c r="Z99" s="24">
        <f t="shared" si="23"/>
        <v>7.6077606734199721E-2</v>
      </c>
      <c r="AA99" s="24">
        <f t="shared" si="23"/>
        <v>7.3244088466891233E-2</v>
      </c>
      <c r="AB99" s="24">
        <f>+NEA!Y72</f>
        <v>7.4410163339382995E-2</v>
      </c>
      <c r="AD99" s="24">
        <f t="shared" si="26"/>
        <v>0.72453220559791509</v>
      </c>
      <c r="AE99" s="24">
        <f t="shared" si="26"/>
        <v>0.72297393991877623</v>
      </c>
      <c r="AF99" s="24">
        <f t="shared" si="26"/>
        <v>0.72155861642677976</v>
      </c>
      <c r="AG99" s="24">
        <f t="shared" si="26"/>
        <v>0.72255278180083859</v>
      </c>
      <c r="AH99" s="24">
        <f t="shared" si="26"/>
        <v>0.7169953292778084</v>
      </c>
      <c r="AI99" s="24">
        <f t="shared" si="26"/>
        <v>0.72507785052698814</v>
      </c>
      <c r="AJ99" s="24">
        <f t="shared" si="26"/>
        <v>0.71468833035572898</v>
      </c>
      <c r="AK99" s="24">
        <f t="shared" si="26"/>
        <v>0.71936755498271876</v>
      </c>
      <c r="AL99" s="24">
        <f t="shared" si="26"/>
        <v>0.71542045446383473</v>
      </c>
      <c r="AM99" s="24">
        <f t="shared" si="26"/>
        <v>0.73598083530925917</v>
      </c>
      <c r="AN99" s="24">
        <f t="shared" si="26"/>
        <v>0.72183769113833907</v>
      </c>
      <c r="AO99" s="24">
        <f>+NEA!AV72</f>
        <v>0.72259941804073713</v>
      </c>
      <c r="AQ99" s="24">
        <f t="shared" si="28"/>
        <v>-3.1647769005942461E-3</v>
      </c>
      <c r="AR99" s="24">
        <f t="shared" si="15"/>
        <v>-1.1448629711344083E-2</v>
      </c>
      <c r="AS99" s="35">
        <f t="shared" si="22"/>
        <v>44743</v>
      </c>
      <c r="AT99" s="19">
        <f t="shared" si="22"/>
        <v>895.691650390625</v>
      </c>
      <c r="AU99" s="19">
        <f t="shared" si="27"/>
        <v>887.46722412109375</v>
      </c>
      <c r="AV99" s="52">
        <f t="shared" si="29"/>
        <v>8.2244262695311932E-2</v>
      </c>
      <c r="AW99" s="52">
        <f t="shared" si="24"/>
        <v>-2.9996070831839194E-2</v>
      </c>
    </row>
    <row r="100" spans="4:49" x14ac:dyDescent="0.25">
      <c r="D100" s="37">
        <f>+NEA!A73</f>
        <v>44774</v>
      </c>
      <c r="E100" s="225">
        <f>'Salida Stata'!G70</f>
        <v>963.987548828125</v>
      </c>
      <c r="F100" s="225">
        <f>'Salida Stata'!M70</f>
        <v>956.54168701171875</v>
      </c>
      <c r="G100" s="225">
        <f>'Salida Stata'!S70</f>
        <v>963.931640625</v>
      </c>
      <c r="H100" s="225">
        <f>'Salida Stata'!Y70</f>
        <v>953.70062255859375</v>
      </c>
      <c r="I100" s="225">
        <f>'Salida Stata'!AE70</f>
        <v>959.05291748046875</v>
      </c>
      <c r="J100" s="225">
        <f>'Salida Stata'!AK70</f>
        <v>953.55126953125</v>
      </c>
      <c r="K100" s="225">
        <f>'Salida Stata'!AQ70</f>
        <v>956.21185302734375</v>
      </c>
      <c r="L100" s="225">
        <f>'Salida Stata'!AW70</f>
        <v>946.20037841796875</v>
      </c>
      <c r="M100" s="225">
        <f>'Salida Stata'!BC70</f>
        <v>940.1806640625</v>
      </c>
      <c r="N100" s="225">
        <f>'Salida Stata'!BI70</f>
        <v>956.4307861328125</v>
      </c>
      <c r="O100" s="19" cm="1">
        <f t="array" ref="O100">+SUMPRODUCT($E$30:$N$30/100,$E100:$N100)/$D$14*100</f>
        <v>965.26892404154216</v>
      </c>
      <c r="Q100" s="24">
        <f t="shared" si="25"/>
        <v>7.6249341397472081E-2</v>
      </c>
      <c r="R100" s="24">
        <f t="shared" si="25"/>
        <v>7.5780357097503304E-2</v>
      </c>
      <c r="S100" s="24">
        <f t="shared" si="25"/>
        <v>7.598045160360245E-2</v>
      </c>
      <c r="T100" s="24">
        <f t="shared" si="25"/>
        <v>7.5536362933021461E-2</v>
      </c>
      <c r="U100" s="24">
        <f t="shared" si="25"/>
        <v>7.5110005820587578E-2</v>
      </c>
      <c r="V100" s="24">
        <f t="shared" si="23"/>
        <v>7.6076028916533645E-2</v>
      </c>
      <c r="W100" s="24">
        <f t="shared" si="23"/>
        <v>7.4889228586366041E-2</v>
      </c>
      <c r="X100" s="24">
        <f t="shared" si="23"/>
        <v>7.5630861398523264E-2</v>
      </c>
      <c r="Y100" s="24">
        <f t="shared" si="23"/>
        <v>7.4949430917252702E-2</v>
      </c>
      <c r="Z100" s="24">
        <f t="shared" si="23"/>
        <v>7.7708291796372508E-2</v>
      </c>
      <c r="AA100" s="24">
        <f t="shared" si="23"/>
        <v>7.577966918957646E-2</v>
      </c>
      <c r="AB100" s="24">
        <f>+NEA!Y73</f>
        <v>7.6126126126126126E-2</v>
      </c>
      <c r="AD100" s="24">
        <f t="shared" si="26"/>
        <v>0.80896602301310327</v>
      </c>
      <c r="AE100" s="24">
        <f t="shared" si="26"/>
        <v>0.80613845881510149</v>
      </c>
      <c r="AF100" s="24">
        <f t="shared" si="26"/>
        <v>0.8047220631603631</v>
      </c>
      <c r="AG100" s="24">
        <f t="shared" si="26"/>
        <v>0.804056469277737</v>
      </c>
      <c r="AH100" s="24">
        <f t="shared" si="26"/>
        <v>0.79835847425590978</v>
      </c>
      <c r="AI100" s="24">
        <f t="shared" si="26"/>
        <v>0.80734741908141117</v>
      </c>
      <c r="AJ100" s="24">
        <f t="shared" si="26"/>
        <v>0.7946356270781858</v>
      </c>
      <c r="AK100" s="24">
        <f t="shared" si="26"/>
        <v>0.79951715859510752</v>
      </c>
      <c r="AL100" s="24">
        <f t="shared" si="26"/>
        <v>0.7951541773212254</v>
      </c>
      <c r="AM100" s="24">
        <f t="shared" si="26"/>
        <v>0.81790657750547746</v>
      </c>
      <c r="AN100" s="24">
        <f t="shared" si="26"/>
        <v>0.80405965499096932</v>
      </c>
      <c r="AO100" s="24">
        <f>+NEA!AV73</f>
        <v>0.8040400226543325</v>
      </c>
      <c r="AQ100" s="24">
        <f t="shared" si="28"/>
        <v>-1.4589503989004271E-3</v>
      </c>
      <c r="AR100" s="24">
        <f t="shared" si="15"/>
        <v>-8.9405544923741864E-3</v>
      </c>
      <c r="AS100" s="35">
        <f t="shared" si="22"/>
        <v>44774</v>
      </c>
      <c r="AT100" s="19">
        <f t="shared" si="22"/>
        <v>963.987548828125</v>
      </c>
      <c r="AU100" s="19">
        <f t="shared" si="27"/>
        <v>956.4307861328125</v>
      </c>
      <c r="AV100" s="52">
        <f t="shared" si="29"/>
        <v>7.5567626953125355E-2</v>
      </c>
      <c r="AW100" s="52">
        <f t="shared" si="24"/>
        <v>-3.52743303497558E-2</v>
      </c>
    </row>
    <row r="101" spans="4:49" x14ac:dyDescent="0.25">
      <c r="D101" s="37">
        <f>+NEA!A74</f>
        <v>44805</v>
      </c>
      <c r="E101" s="225">
        <f>'Salida Stata'!G71</f>
        <v>1031.115234375</v>
      </c>
      <c r="F101" s="225">
        <f>'Salida Stata'!M71</f>
        <v>1022.745361328125</v>
      </c>
      <c r="G101" s="225">
        <f>'Salida Stata'!S71</f>
        <v>1028.30224609375</v>
      </c>
      <c r="H101" s="225">
        <f>'Salida Stata'!Y71</f>
        <v>1018.9476318359375</v>
      </c>
      <c r="I101" s="225">
        <f>'Salida Stata'!AE71</f>
        <v>1021.77001953125</v>
      </c>
      <c r="J101" s="225">
        <f>'Salida Stata'!AK71</f>
        <v>1019.6156005859375</v>
      </c>
      <c r="K101" s="225">
        <f>'Salida Stata'!AQ71</f>
        <v>1018.8338623046875</v>
      </c>
      <c r="L101" s="225">
        <f>'Salida Stata'!AW71</f>
        <v>1010.2294921875</v>
      </c>
      <c r="M101" s="225">
        <f>'Salida Stata'!BC71</f>
        <v>1002.8773803710938</v>
      </c>
      <c r="N101" s="225">
        <f>'Salida Stata'!BI71</f>
        <v>1020.2272338867188</v>
      </c>
      <c r="O101" s="19" cm="1">
        <f t="array" ref="O101">+SUMPRODUCT($E$30:$N$30/100,$E101:$N101)/$D$14*100</f>
        <v>1030.7822136467519</v>
      </c>
      <c r="Q101" s="24">
        <f t="shared" si="25"/>
        <v>6.963542799746647E-2</v>
      </c>
      <c r="R101" s="24">
        <f t="shared" si="25"/>
        <v>6.9211488861744996E-2</v>
      </c>
      <c r="S101" s="24">
        <f t="shared" si="25"/>
        <v>6.6779222463340782E-2</v>
      </c>
      <c r="T101" s="24">
        <f t="shared" si="25"/>
        <v>6.8414560852753548E-2</v>
      </c>
      <c r="U101" s="24">
        <f t="shared" si="25"/>
        <v>6.5394829531977727E-2</v>
      </c>
      <c r="V101" s="24">
        <f t="shared" si="23"/>
        <v>6.928241109380906E-2</v>
      </c>
      <c r="W101" s="24">
        <f t="shared" si="23"/>
        <v>6.5489681056644544E-2</v>
      </c>
      <c r="X101" s="24">
        <f t="shared" si="23"/>
        <v>6.7669719046812071E-2</v>
      </c>
      <c r="Y101" s="24">
        <f t="shared" si="23"/>
        <v>6.668581763603032E-2</v>
      </c>
      <c r="Z101" s="24">
        <f t="shared" si="23"/>
        <v>6.6702628856038615E-2</v>
      </c>
      <c r="AA101" s="24">
        <f t="shared" si="23"/>
        <v>6.7870505279407745E-2</v>
      </c>
      <c r="AB101" s="24">
        <f>+NEA!Y74</f>
        <v>6.8543323566345737E-2</v>
      </c>
      <c r="AD101" s="24">
        <f t="shared" si="26"/>
        <v>0.88258934441757586</v>
      </c>
      <c r="AE101" s="24">
        <f t="shared" si="26"/>
        <v>0.87820569151473626</v>
      </c>
      <c r="AF101" s="24">
        <f t="shared" si="26"/>
        <v>0.87375821577002988</v>
      </c>
      <c r="AG101" s="24">
        <f t="shared" si="26"/>
        <v>0.87433904729398981</v>
      </c>
      <c r="AH101" s="24">
        <f t="shared" si="26"/>
        <v>0.86469876536114088</v>
      </c>
      <c r="AI101" s="24">
        <f t="shared" si="26"/>
        <v>0.87853716073107102</v>
      </c>
      <c r="AJ101" s="24">
        <f t="shared" si="26"/>
        <v>0.86023487945274502</v>
      </c>
      <c r="AK101" s="24">
        <f t="shared" si="26"/>
        <v>0.86759332465936079</v>
      </c>
      <c r="AL101" s="24">
        <f t="shared" si="26"/>
        <v>0.86189327663055892</v>
      </c>
      <c r="AM101" s="24">
        <f t="shared" si="26"/>
        <v>0.88501908881174818</v>
      </c>
      <c r="AN101" s="24">
        <f t="shared" si="26"/>
        <v>0.87386781576220041</v>
      </c>
      <c r="AO101" s="24">
        <f>+NEA!AV74</f>
        <v>0.87460987699651183</v>
      </c>
      <c r="AQ101" s="24">
        <f t="shared" si="28"/>
        <v>2.9327991414278554E-3</v>
      </c>
      <c r="AR101" s="24">
        <f t="shared" si="15"/>
        <v>-2.4297443941723174E-3</v>
      </c>
      <c r="AS101" s="35">
        <f t="shared" si="22"/>
        <v>44805</v>
      </c>
      <c r="AT101" s="19">
        <f t="shared" si="22"/>
        <v>1031.115234375</v>
      </c>
      <c r="AU101" s="19">
        <f t="shared" si="27"/>
        <v>1020.2272338867188</v>
      </c>
      <c r="AV101" s="52">
        <f t="shared" si="29"/>
        <v>0.10888000488281335</v>
      </c>
      <c r="AW101" s="52">
        <f t="shared" si="24"/>
        <v>-3.1250734958764959E-2</v>
      </c>
    </row>
    <row r="102" spans="4:49" x14ac:dyDescent="0.25">
      <c r="D102" s="37">
        <f>+NEA!A75</f>
        <v>44835</v>
      </c>
      <c r="E102" s="225">
        <f>'Salida Stata'!G72</f>
        <v>1095.509765625</v>
      </c>
      <c r="F102" s="225">
        <f>'Salida Stata'!M72</f>
        <v>1086.4951171875</v>
      </c>
      <c r="G102" s="225">
        <f>'Salida Stata'!S72</f>
        <v>1092.7454833984375</v>
      </c>
      <c r="H102" s="225">
        <f>'Salida Stata'!Y72</f>
        <v>1082.3338623046875</v>
      </c>
      <c r="I102" s="225">
        <f>'Salida Stata'!AE72</f>
        <v>1085.0850830078125</v>
      </c>
      <c r="J102" s="225">
        <f>'Salida Stata'!AK72</f>
        <v>1084.39990234375</v>
      </c>
      <c r="K102" s="225">
        <f>'Salida Stata'!AQ72</f>
        <v>1082.4705810546875</v>
      </c>
      <c r="L102" s="225">
        <f>'Salida Stata'!AW72</f>
        <v>1073.826904296875</v>
      </c>
      <c r="M102" s="225">
        <f>'Salida Stata'!BC72</f>
        <v>1065.694580078125</v>
      </c>
      <c r="N102" s="225">
        <f>'Salida Stata'!BI72</f>
        <v>1085.642333984375</v>
      </c>
      <c r="O102" s="19" cm="1">
        <f t="array" ref="O102">+SUMPRODUCT($E$30:$N$30/100,$E102:$N102)/$D$14*100</f>
        <v>1095.3073775057846</v>
      </c>
      <c r="Q102" s="24">
        <f t="shared" si="25"/>
        <v>6.2451343073242516E-2</v>
      </c>
      <c r="R102" s="24">
        <f t="shared" si="25"/>
        <v>6.2331992175051587E-2</v>
      </c>
      <c r="S102" s="24">
        <f t="shared" si="25"/>
        <v>6.2669548325397839E-2</v>
      </c>
      <c r="T102" s="24">
        <f t="shared" si="25"/>
        <v>6.2207544812230342E-2</v>
      </c>
      <c r="U102" s="24">
        <f t="shared" si="25"/>
        <v>6.1966061115797055E-2</v>
      </c>
      <c r="V102" s="24">
        <f t="shared" si="23"/>
        <v>6.353796638712006E-2</v>
      </c>
      <c r="W102" s="24">
        <f t="shared" si="23"/>
        <v>6.2460349134890736E-2</v>
      </c>
      <c r="X102" s="24">
        <f t="shared" si="23"/>
        <v>6.295343048406199E-2</v>
      </c>
      <c r="Y102" s="24">
        <f t="shared" si="23"/>
        <v>6.2636969321002267E-2</v>
      </c>
      <c r="Z102" s="24">
        <f t="shared" si="23"/>
        <v>6.4118166938601506E-2</v>
      </c>
      <c r="AA102" s="24">
        <f t="shared" si="23"/>
        <v>6.259825111916939E-2</v>
      </c>
      <c r="AB102" s="24">
        <f>+NEA!Y75</f>
        <v>6.2187836646753425E-2</v>
      </c>
      <c r="AD102" s="24">
        <f t="shared" si="26"/>
        <v>0.93295640205051011</v>
      </c>
      <c r="AE102" s="24">
        <f t="shared" si="26"/>
        <v>0.928280556882217</v>
      </c>
      <c r="AF102" s="24">
        <f t="shared" si="26"/>
        <v>0.92387621113061358</v>
      </c>
      <c r="AG102" s="24">
        <f t="shared" si="26"/>
        <v>0.92413092454530865</v>
      </c>
      <c r="AH102" s="24">
        <f t="shared" si="26"/>
        <v>0.91402658616386878</v>
      </c>
      <c r="AI102" s="24">
        <f t="shared" si="26"/>
        <v>0.92880319329103167</v>
      </c>
      <c r="AJ102" s="24">
        <f t="shared" si="26"/>
        <v>0.91002221136639538</v>
      </c>
      <c r="AK102" s="24">
        <f t="shared" si="26"/>
        <v>0.91750311026777998</v>
      </c>
      <c r="AL102" s="24">
        <f t="shared" si="26"/>
        <v>0.91295710677116659</v>
      </c>
      <c r="AM102" s="24">
        <f t="shared" si="26"/>
        <v>0.93248647451204536</v>
      </c>
      <c r="AN102" s="24">
        <f t="shared" si="26"/>
        <v>0.92381841633296657</v>
      </c>
      <c r="AO102" s="24">
        <f>+NEA!AV75</f>
        <v>0.92373181979425323</v>
      </c>
      <c r="AQ102" s="24">
        <f t="shared" si="28"/>
        <v>-1.6668238653589906E-3</v>
      </c>
      <c r="AR102" s="24">
        <f t="shared" si="15"/>
        <v>4.6992753846475388E-4</v>
      </c>
      <c r="AS102" s="35">
        <f t="shared" ref="AS102:AT117" si="30">+D102</f>
        <v>44835</v>
      </c>
      <c r="AT102" s="19">
        <f t="shared" si="30"/>
        <v>1095.509765625</v>
      </c>
      <c r="AU102" s="19">
        <f t="shared" si="27"/>
        <v>1085.642333984375</v>
      </c>
      <c r="AV102" s="52">
        <f>+($AT102/$AT$32)-($AU102/$AU$32)</f>
        <v>9.8674316406249574E-2</v>
      </c>
      <c r="AW102" s="52">
        <f t="shared" si="24"/>
        <v>-3.7130839018121531E-2</v>
      </c>
    </row>
    <row r="103" spans="4:49" x14ac:dyDescent="0.25">
      <c r="D103" s="37">
        <f>+NEA!A76</f>
        <v>44866</v>
      </c>
      <c r="E103" s="225">
        <f>'Salida Stata'!G73</f>
        <v>1144.0164794921875</v>
      </c>
      <c r="F103" s="225">
        <f>'Salida Stata'!M73</f>
        <v>1135.1534423828125</v>
      </c>
      <c r="G103" s="225">
        <f>'Salida Stata'!S73</f>
        <v>1142.0660400390625</v>
      </c>
      <c r="H103" s="225">
        <f>'Salida Stata'!Y73</f>
        <v>1131.8619384765625</v>
      </c>
      <c r="I103" s="225">
        <f>'Salida Stata'!AE73</f>
        <v>1134.8048095703125</v>
      </c>
      <c r="J103" s="225">
        <f>'Salida Stata'!AK73</f>
        <v>1133.9794921875</v>
      </c>
      <c r="K103" s="225">
        <f>'Salida Stata'!AQ73</f>
        <v>1132.839111328125</v>
      </c>
      <c r="L103" s="225">
        <f>'Salida Stata'!AW73</f>
        <v>1123.9951171875</v>
      </c>
      <c r="M103" s="225">
        <f>'Salida Stata'!BC73</f>
        <v>1116.1962890625</v>
      </c>
      <c r="N103" s="225">
        <f>'Salida Stata'!BI73</f>
        <v>1136.5826416015625</v>
      </c>
      <c r="O103" s="19" cm="1">
        <f t="array" ref="O103">+SUMPRODUCT($E$30:$N$30/100,$E103:$N103)/$D$14*100</f>
        <v>1145.1968176696837</v>
      </c>
      <c r="Q103" s="24">
        <f t="shared" si="25"/>
        <v>4.4277755789346118E-2</v>
      </c>
      <c r="R103" s="24">
        <f t="shared" si="25"/>
        <v>4.4784669922189213E-2</v>
      </c>
      <c r="S103" s="24">
        <f t="shared" si="25"/>
        <v>4.5134532596957655E-2</v>
      </c>
      <c r="T103" s="24">
        <f t="shared" si="25"/>
        <v>4.576044222289366E-2</v>
      </c>
      <c r="U103" s="24">
        <f t="shared" si="25"/>
        <v>4.5821039604266645E-2</v>
      </c>
      <c r="V103" s="24">
        <f t="shared" si="23"/>
        <v>4.5720761996189685E-2</v>
      </c>
      <c r="W103" s="24">
        <f t="shared" si="23"/>
        <v>4.653108468256173E-2</v>
      </c>
      <c r="X103" s="24">
        <f t="shared" si="23"/>
        <v>4.6719087303436879E-2</v>
      </c>
      <c r="Y103" s="24">
        <f t="shared" si="23"/>
        <v>4.7388538825704485E-2</v>
      </c>
      <c r="Z103" s="24">
        <f t="shared" si="23"/>
        <v>4.6921813955276948E-2</v>
      </c>
      <c r="AA103" s="24">
        <f t="shared" si="23"/>
        <v>4.5548346691050678E-2</v>
      </c>
      <c r="AB103" s="24">
        <f>+NEA!Y76</f>
        <v>4.5362345565185258E-2</v>
      </c>
      <c r="AD103" s="24">
        <f t="shared" si="26"/>
        <v>0.96099184711107433</v>
      </c>
      <c r="AE103" s="24">
        <f t="shared" si="26"/>
        <v>0.95717634856649392</v>
      </c>
      <c r="AF103" s="24">
        <f t="shared" si="26"/>
        <v>0.95147797918950228</v>
      </c>
      <c r="AG103" s="24">
        <f t="shared" si="26"/>
        <v>0.95357459383194909</v>
      </c>
      <c r="AH103" s="24">
        <f t="shared" si="26"/>
        <v>0.94273943969701324</v>
      </c>
      <c r="AI103" s="24">
        <f t="shared" si="26"/>
        <v>0.95803741820222155</v>
      </c>
      <c r="AJ103" s="24">
        <f t="shared" si="26"/>
        <v>0.93983374886536497</v>
      </c>
      <c r="AK103" s="24">
        <f t="shared" si="26"/>
        <v>0.94799414275361449</v>
      </c>
      <c r="AL103" s="24">
        <f t="shared" si="26"/>
        <v>0.94432117443303176</v>
      </c>
      <c r="AM103" s="24">
        <f t="shared" si="26"/>
        <v>0.95945533581998466</v>
      </c>
      <c r="AN103" s="24">
        <f t="shared" si="26"/>
        <v>0.95271708010375766</v>
      </c>
      <c r="AO103" s="24">
        <f>+NEA!AV76</f>
        <v>0.95280744057871147</v>
      </c>
      <c r="AQ103" s="24">
        <f t="shared" si="28"/>
        <v>-2.6440581659308293E-3</v>
      </c>
      <c r="AR103" s="24">
        <f t="shared" si="15"/>
        <v>1.5365112910896706E-3</v>
      </c>
      <c r="AS103" s="35">
        <f t="shared" si="30"/>
        <v>44866</v>
      </c>
      <c r="AT103" s="19">
        <f t="shared" si="30"/>
        <v>1144.0164794921875</v>
      </c>
      <c r="AU103" s="19">
        <f t="shared" si="27"/>
        <v>1136.5826416015625</v>
      </c>
      <c r="AV103" s="52">
        <f t="shared" si="29"/>
        <v>7.4338378906249503E-2</v>
      </c>
      <c r="AW103" s="52">
        <f t="shared" si="24"/>
        <v>-4.5406119374073128E-2</v>
      </c>
    </row>
    <row r="104" spans="4:49" x14ac:dyDescent="0.25">
      <c r="D104" s="37">
        <f>+NEA!A77</f>
        <v>44896</v>
      </c>
      <c r="E104" s="225">
        <f>'Salida Stata'!G74</f>
        <v>1196.3006591796875</v>
      </c>
      <c r="F104" s="225">
        <f>'Salida Stata'!M74</f>
        <v>1187.8226318359375</v>
      </c>
      <c r="G104" s="225">
        <f>'Salida Stata'!S74</f>
        <v>1197.1370849609375</v>
      </c>
      <c r="H104" s="225">
        <f>'Salida Stata'!Y74</f>
        <v>1186.41064453125</v>
      </c>
      <c r="I104" s="225">
        <f>'Salida Stata'!AE74</f>
        <v>1190.7574462890625</v>
      </c>
      <c r="J104" s="225">
        <f>'Salida Stata'!AK74</f>
        <v>1188.42626953125</v>
      </c>
      <c r="K104" s="225">
        <f>'Salida Stata'!AQ74</f>
        <v>1189.329833984375</v>
      </c>
      <c r="L104" s="225">
        <f>'Salida Stata'!AW74</f>
        <v>1180.0279541015625</v>
      </c>
      <c r="M104" s="225">
        <f>'Salida Stata'!BC74</f>
        <v>1172.592041015625</v>
      </c>
      <c r="N104" s="225">
        <f>'Salida Stata'!BI74</f>
        <v>1196.4193115234375</v>
      </c>
      <c r="O104" s="19" cm="1">
        <f t="array" ref="O104">+SUMPRODUCT($E$30:$N$30/100,$E104:$N104)/$D$14*100</f>
        <v>1200.3485919655982</v>
      </c>
      <c r="Q104" s="24">
        <f t="shared" si="25"/>
        <v>4.5702295923838676E-2</v>
      </c>
      <c r="R104" s="24">
        <f t="shared" si="25"/>
        <v>4.6398299548443989E-2</v>
      </c>
      <c r="S104" s="24">
        <f t="shared" si="25"/>
        <v>4.8220543288364892E-2</v>
      </c>
      <c r="T104" s="24">
        <f t="shared" si="25"/>
        <v>4.8193780708014389E-2</v>
      </c>
      <c r="U104" s="24">
        <f t="shared" si="25"/>
        <v>4.9305956625206981E-2</v>
      </c>
      <c r="V104" s="24">
        <f t="shared" si="23"/>
        <v>4.80138994742485E-2</v>
      </c>
      <c r="W104" s="24">
        <f t="shared" si="23"/>
        <v>4.9866500980903616E-2</v>
      </c>
      <c r="X104" s="24">
        <f t="shared" si="23"/>
        <v>4.9851494955129194E-2</v>
      </c>
      <c r="Y104" s="24">
        <f t="shared" si="23"/>
        <v>5.052494127219509E-2</v>
      </c>
      <c r="Z104" s="24">
        <f t="shared" si="23"/>
        <v>5.264612332769647E-2</v>
      </c>
      <c r="AA104" s="24">
        <f t="shared" si="23"/>
        <v>4.8159210229155702E-2</v>
      </c>
      <c r="AB104" s="24">
        <f>+NEA!Y77</f>
        <v>4.7892044452284344E-2</v>
      </c>
      <c r="AD104" s="24">
        <f t="shared" si="26"/>
        <v>0.95912857606217972</v>
      </c>
      <c r="AE104" s="24">
        <f t="shared" si="26"/>
        <v>0.95794243305255256</v>
      </c>
      <c r="AF104" s="24">
        <f t="shared" si="26"/>
        <v>0.95812344590457577</v>
      </c>
      <c r="AG104" s="24">
        <f t="shared" si="26"/>
        <v>0.96000464234530791</v>
      </c>
      <c r="AH104" s="24">
        <f t="shared" si="26"/>
        <v>0.95326783450691721</v>
      </c>
      <c r="AI104" s="24">
        <f t="shared" si="26"/>
        <v>0.96363649565605702</v>
      </c>
      <c r="AJ104" s="24">
        <f t="shared" si="26"/>
        <v>0.95434200659157331</v>
      </c>
      <c r="AK104" s="24">
        <f t="shared" si="26"/>
        <v>0.96144848838150687</v>
      </c>
      <c r="AL104" s="24">
        <f t="shared" si="26"/>
        <v>0.95980070813673768</v>
      </c>
      <c r="AM104" s="24">
        <f t="shared" si="26"/>
        <v>0.97602057660253205</v>
      </c>
      <c r="AN104" s="24">
        <f t="shared" si="26"/>
        <v>0.95931782381974839</v>
      </c>
      <c r="AO104" s="24">
        <f>+NEA!AV77</f>
        <v>0.95991421972946189</v>
      </c>
      <c r="AQ104" s="24">
        <f t="shared" si="28"/>
        <v>-6.9438274038577941E-3</v>
      </c>
      <c r="AR104" s="24">
        <f t="shared" si="15"/>
        <v>-1.6892000540352337E-2</v>
      </c>
      <c r="AS104" s="35">
        <f t="shared" si="30"/>
        <v>44896</v>
      </c>
      <c r="AT104" s="19">
        <f t="shared" si="30"/>
        <v>1196.3006591796875</v>
      </c>
      <c r="AU104" s="19">
        <f t="shared" si="27"/>
        <v>1196.4193115234375</v>
      </c>
      <c r="AV104" s="52">
        <f t="shared" si="29"/>
        <v>-1.1865234375001421E-3</v>
      </c>
      <c r="AW104" s="52">
        <f t="shared" si="24"/>
        <v>-6.5713310134528857E-2</v>
      </c>
    </row>
    <row r="105" spans="4:49" x14ac:dyDescent="0.25">
      <c r="D105" s="37">
        <f>+NEA!A78</f>
        <v>44927</v>
      </c>
      <c r="E105" s="225">
        <f>'Salida Stata'!G75</f>
        <v>1265.4666748046875</v>
      </c>
      <c r="F105" s="225">
        <f>'Salida Stata'!M75</f>
        <v>1255.8883056640625</v>
      </c>
      <c r="G105" s="225">
        <f>'Salida Stata'!S75</f>
        <v>1264.872314453125</v>
      </c>
      <c r="H105" s="225">
        <f>'Salida Stata'!Y75</f>
        <v>1253.3743896484375</v>
      </c>
      <c r="I105" s="225">
        <f>'Salida Stata'!AE75</f>
        <v>1258.28857421875</v>
      </c>
      <c r="J105" s="225">
        <f>'Salida Stata'!AK75</f>
        <v>1255.0550537109375</v>
      </c>
      <c r="K105" s="225">
        <f>'Salida Stata'!AQ75</f>
        <v>1256.044189453125</v>
      </c>
      <c r="L105" s="225">
        <f>'Salida Stata'!AW75</f>
        <v>1245.1304931640625</v>
      </c>
      <c r="M105" s="225">
        <f>'Salida Stata'!BC75</f>
        <v>1236.9365234375</v>
      </c>
      <c r="N105" s="225">
        <f>'Salida Stata'!BI75</f>
        <v>1260.99560546875</v>
      </c>
      <c r="O105" s="19" cm="1">
        <f t="array" ref="O105">+SUMPRODUCT($E$30:$N$30/100,$E105:$N105)/$D$14*100</f>
        <v>1268.1742375352467</v>
      </c>
      <c r="Q105" s="24">
        <f t="shared" si="25"/>
        <v>5.7816582390272764E-2</v>
      </c>
      <c r="R105" s="24">
        <f t="shared" si="25"/>
        <v>5.7302893549789014E-2</v>
      </c>
      <c r="S105" s="24">
        <f t="shared" si="25"/>
        <v>5.6581013438738781E-2</v>
      </c>
      <c r="T105" s="24">
        <f t="shared" si="25"/>
        <v>5.6442299658938877E-2</v>
      </c>
      <c r="U105" s="24">
        <f t="shared" si="25"/>
        <v>5.6712748797116408E-2</v>
      </c>
      <c r="V105" s="24">
        <f t="shared" si="23"/>
        <v>5.6064718433031402E-2</v>
      </c>
      <c r="W105" s="24">
        <f t="shared" si="23"/>
        <v>5.6094073790489363E-2</v>
      </c>
      <c r="X105" s="24">
        <f t="shared" si="23"/>
        <v>5.5170336292640787E-2</v>
      </c>
      <c r="Y105" s="24">
        <f t="shared" si="23"/>
        <v>5.4873715811804225E-2</v>
      </c>
      <c r="Z105" s="24">
        <f t="shared" si="23"/>
        <v>5.3974633578160347E-2</v>
      </c>
      <c r="AA105" s="24">
        <f t="shared" si="23"/>
        <v>5.6504956996352496E-2</v>
      </c>
      <c r="AB105" s="24">
        <f>+NEA!Y78</f>
        <v>5.6392559548859467E-2</v>
      </c>
      <c r="AD105" s="24">
        <f t="shared" si="26"/>
        <v>1.0022493357593301</v>
      </c>
      <c r="AE105" s="24">
        <f t="shared" si="26"/>
        <v>1.000485332072818</v>
      </c>
      <c r="AF105" s="24">
        <f t="shared" si="26"/>
        <v>0.99897869496740088</v>
      </c>
      <c r="AG105" s="24">
        <f t="shared" si="26"/>
        <v>1.001258919048718</v>
      </c>
      <c r="AH105" s="24">
        <f t="shared" si="26"/>
        <v>0.99460128872462694</v>
      </c>
      <c r="AI105" s="24">
        <f t="shared" si="26"/>
        <v>1.0041193815606166</v>
      </c>
      <c r="AJ105" s="24">
        <f t="shared" si="26"/>
        <v>0.99472468300505423</v>
      </c>
      <c r="AK105" s="24">
        <f t="shared" si="26"/>
        <v>1.0013626779673124</v>
      </c>
      <c r="AL105" s="24">
        <f t="shared" si="26"/>
        <v>0.99890418136183134</v>
      </c>
      <c r="AM105" s="24">
        <f t="shared" si="26"/>
        <v>1.0133788331512763</v>
      </c>
      <c r="AN105" s="24">
        <f t="shared" si="26"/>
        <v>1.0005280219627188</v>
      </c>
      <c r="AO105" s="24">
        <f>+NEA!AV78</f>
        <v>1.0017543859649121</v>
      </c>
      <c r="AQ105" s="24">
        <f t="shared" si="28"/>
        <v>3.8419488121124168E-3</v>
      </c>
      <c r="AR105" s="24">
        <f t="shared" si="15"/>
        <v>-1.1129497391946241E-2</v>
      </c>
      <c r="AS105" s="35">
        <f t="shared" si="30"/>
        <v>44927</v>
      </c>
      <c r="AT105" s="19">
        <f t="shared" si="30"/>
        <v>1265.4666748046875</v>
      </c>
      <c r="AU105" s="19">
        <f t="shared" si="27"/>
        <v>1260.99560546875</v>
      </c>
      <c r="AV105" s="52">
        <f t="shared" si="29"/>
        <v>4.4710693359375497E-2</v>
      </c>
      <c r="AW105" s="52">
        <f t="shared" si="24"/>
        <v>-5.8893962082760432E-2</v>
      </c>
    </row>
    <row r="106" spans="4:49" x14ac:dyDescent="0.25">
      <c r="D106" s="37">
        <f>+NEA!A79</f>
        <v>44958</v>
      </c>
      <c r="E106" s="225">
        <f>'Salida Stata'!G76</f>
        <v>1367.1224365234375</v>
      </c>
      <c r="F106" s="225">
        <f>'Salida Stata'!M76</f>
        <v>1355.974365234375</v>
      </c>
      <c r="G106" s="225">
        <f>'Salida Stata'!S76</f>
        <v>1364.8624267578125</v>
      </c>
      <c r="H106" s="225">
        <f>'Salida Stata'!Y76</f>
        <v>1351.407470703125</v>
      </c>
      <c r="I106" s="225">
        <f>'Salida Stata'!AE76</f>
        <v>1357.57470703125</v>
      </c>
      <c r="J106" s="225">
        <f>'Salida Stata'!AK76</f>
        <v>1351.900390625</v>
      </c>
      <c r="K106" s="225">
        <f>'Salida Stata'!AQ76</f>
        <v>1352.616455078125</v>
      </c>
      <c r="L106" s="225">
        <f>'Salida Stata'!AW76</f>
        <v>1339.47802734375</v>
      </c>
      <c r="M106" s="225">
        <f>'Salida Stata'!BC76</f>
        <v>1331.5069580078125</v>
      </c>
      <c r="N106" s="225">
        <f>'Salida Stata'!BI76</f>
        <v>1354.4844970703125</v>
      </c>
      <c r="O106" s="19" cm="1">
        <f t="array" ref="O106">+SUMPRODUCT($E$30:$N$30/100,$E106:$N106)/$D$14*100</f>
        <v>1367.5012619423412</v>
      </c>
      <c r="Q106" s="24">
        <f t="shared" si="25"/>
        <v>8.0330650931159209E-2</v>
      </c>
      <c r="R106" s="24">
        <f t="shared" si="25"/>
        <v>7.9693440188051579E-2</v>
      </c>
      <c r="S106" s="24">
        <f t="shared" si="25"/>
        <v>7.9051546280320739E-2</v>
      </c>
      <c r="T106" s="24">
        <f t="shared" si="25"/>
        <v>7.8215321666325943E-2</v>
      </c>
      <c r="U106" s="24">
        <f t="shared" si="25"/>
        <v>7.8905693691246448E-2</v>
      </c>
      <c r="V106" s="24">
        <f t="shared" si="23"/>
        <v>7.7164214133643716E-2</v>
      </c>
      <c r="W106" s="24">
        <f t="shared" si="23"/>
        <v>7.688604145929534E-2</v>
      </c>
      <c r="X106" s="24">
        <f t="shared" si="23"/>
        <v>7.5773209874521852E-2</v>
      </c>
      <c r="Y106" s="24">
        <f t="shared" si="23"/>
        <v>7.6455365961300314E-2</v>
      </c>
      <c r="Z106" s="24">
        <f t="shared" si="23"/>
        <v>7.4138951155828803E-2</v>
      </c>
      <c r="AA106" s="24">
        <f t="shared" si="23"/>
        <v>7.8322853017532612E-2</v>
      </c>
      <c r="AB106" s="24">
        <f>+NEA!Y79</f>
        <v>7.7683053143175806E-2</v>
      </c>
      <c r="AD106" s="24">
        <f t="shared" si="26"/>
        <v>1.057964596362944</v>
      </c>
      <c r="AE106" s="24">
        <f t="shared" si="26"/>
        <v>1.0563460874341328</v>
      </c>
      <c r="AF106" s="24">
        <f t="shared" si="26"/>
        <v>1.0531524680994293</v>
      </c>
      <c r="AG106" s="24">
        <f t="shared" si="26"/>
        <v>1.0559163076246532</v>
      </c>
      <c r="AH106" s="24">
        <f t="shared" si="26"/>
        <v>1.0487182675542219</v>
      </c>
      <c r="AI106" s="24">
        <f t="shared" si="26"/>
        <v>1.0581690720492274</v>
      </c>
      <c r="AJ106" s="24">
        <f t="shared" si="26"/>
        <v>1.0470311756279043</v>
      </c>
      <c r="AK106" s="24">
        <f t="shared" si="26"/>
        <v>1.0541105267557018</v>
      </c>
      <c r="AL106" s="24">
        <f t="shared" si="26"/>
        <v>1.0531526429831826</v>
      </c>
      <c r="AM106" s="24">
        <f t="shared" si="26"/>
        <v>1.0647445106066247</v>
      </c>
      <c r="AN106" s="24">
        <f t="shared" si="26"/>
        <v>1.0548829246148999</v>
      </c>
      <c r="AO106" s="24">
        <f>+NEA!AV79</f>
        <v>1.0553107430481687</v>
      </c>
      <c r="AQ106" s="24">
        <f t="shared" si="28"/>
        <v>6.1916997753304059E-3</v>
      </c>
      <c r="AR106" s="24">
        <f t="shared" si="15"/>
        <v>-6.7799142436806292E-3</v>
      </c>
      <c r="AS106" s="35">
        <f t="shared" si="30"/>
        <v>44958</v>
      </c>
      <c r="AT106" s="19">
        <f t="shared" si="30"/>
        <v>1367.1224365234375</v>
      </c>
      <c r="AU106" s="19">
        <f t="shared" si="27"/>
        <v>1354.4844970703125</v>
      </c>
      <c r="AV106" s="52">
        <f t="shared" si="29"/>
        <v>0.12637939453125036</v>
      </c>
      <c r="AW106" s="52">
        <f t="shared" si="24"/>
        <v>-4.5588194387397696E-2</v>
      </c>
    </row>
    <row r="107" spans="4:49" x14ac:dyDescent="0.25">
      <c r="D107" s="37">
        <f>+NEA!A80</f>
        <v>44986</v>
      </c>
      <c r="E107" s="225">
        <f>'Salida Stata'!G77</f>
        <v>1452.8975830078125</v>
      </c>
      <c r="F107" s="225">
        <f>'Salida Stata'!M77</f>
        <v>1441.7086181640625</v>
      </c>
      <c r="G107" s="225">
        <f>'Salida Stata'!S77</f>
        <v>1449.14306640625</v>
      </c>
      <c r="H107" s="225">
        <f>'Salida Stata'!Y77</f>
        <v>1436.3157958984375</v>
      </c>
      <c r="I107" s="225">
        <f>'Salida Stata'!AE77</f>
        <v>1441.68896484375</v>
      </c>
      <c r="J107" s="225">
        <f>'Salida Stata'!AK77</f>
        <v>1435.2647705078125</v>
      </c>
      <c r="K107" s="225">
        <f>'Salida Stata'!AQ77</f>
        <v>1434.9752197265625</v>
      </c>
      <c r="L107" s="225">
        <f>'Salida Stata'!AW77</f>
        <v>1422.275390625</v>
      </c>
      <c r="M107" s="225">
        <f>'Salida Stata'!BC77</f>
        <v>1414.66650390625</v>
      </c>
      <c r="N107" s="225">
        <f>'Salida Stata'!BI77</f>
        <v>1435.3651123046875</v>
      </c>
      <c r="O107" s="19" cm="1">
        <f t="array" ref="O107">+SUMPRODUCT($E$30:$N$30/100,$E107:$N107)/$D$14*100</f>
        <v>1452.5164076837259</v>
      </c>
      <c r="Q107" s="24">
        <f t="shared" si="25"/>
        <v>6.2741378674538772E-2</v>
      </c>
      <c r="R107" s="24">
        <f t="shared" si="25"/>
        <v>6.3227045531106807E-2</v>
      </c>
      <c r="S107" s="24">
        <f t="shared" si="25"/>
        <v>6.1750281930350592E-2</v>
      </c>
      <c r="T107" s="24">
        <f t="shared" si="25"/>
        <v>6.2829551438793985E-2</v>
      </c>
      <c r="U107" s="24">
        <f t="shared" si="25"/>
        <v>6.1959211067243114E-2</v>
      </c>
      <c r="V107" s="24">
        <f t="shared" si="23"/>
        <v>6.1664587465850351E-2</v>
      </c>
      <c r="W107" s="24">
        <f t="shared" si="23"/>
        <v>6.0888483456813081E-2</v>
      </c>
      <c r="X107" s="24">
        <f t="shared" si="23"/>
        <v>6.1813155267235853E-2</v>
      </c>
      <c r="Y107" s="24">
        <f t="shared" si="23"/>
        <v>6.2455209413895929E-2</v>
      </c>
      <c r="Z107" s="24">
        <f t="shared" si="23"/>
        <v>5.9713208537503393E-2</v>
      </c>
      <c r="AA107" s="24">
        <f t="shared" si="23"/>
        <v>6.2168239333565856E-2</v>
      </c>
      <c r="AB107" s="24">
        <f>+NEA!Y80</f>
        <v>6.2472275617329487E-2</v>
      </c>
      <c r="AD107" s="24">
        <f t="shared" si="26"/>
        <v>1.0368208197587485</v>
      </c>
      <c r="AE107" s="24">
        <f t="shared" si="26"/>
        <v>1.036112733336465</v>
      </c>
      <c r="AF107" s="24">
        <f t="shared" si="26"/>
        <v>1.0298564526542715</v>
      </c>
      <c r="AG107" s="24">
        <f t="shared" si="26"/>
        <v>1.0374190923100897</v>
      </c>
      <c r="AH107" s="24">
        <f t="shared" si="26"/>
        <v>1.0269948674293294</v>
      </c>
      <c r="AI107" s="24">
        <f t="shared" si="26"/>
        <v>1.0374189388454038</v>
      </c>
      <c r="AJ107" s="24">
        <f t="shared" si="26"/>
        <v>1.0254828333113073</v>
      </c>
      <c r="AK107" s="24">
        <f t="shared" si="26"/>
        <v>1.0331691242479737</v>
      </c>
      <c r="AL107" s="24">
        <f t="shared" si="26"/>
        <v>1.0300536524094275</v>
      </c>
      <c r="AM107" s="24">
        <f t="shared" si="26"/>
        <v>1.0454299508521485</v>
      </c>
      <c r="AN107" s="24">
        <f t="shared" si="26"/>
        <v>1.033842062765189</v>
      </c>
      <c r="AO107" s="24">
        <f>+NEA!AV80</f>
        <v>1.0361292150750923</v>
      </c>
      <c r="AQ107" s="24">
        <f t="shared" si="28"/>
        <v>3.0281701370353797E-3</v>
      </c>
      <c r="AR107" s="24">
        <f t="shared" si="15"/>
        <v>-8.609131093400002E-3</v>
      </c>
      <c r="AS107" s="35">
        <f t="shared" si="30"/>
        <v>44986</v>
      </c>
      <c r="AT107" s="19">
        <f t="shared" si="30"/>
        <v>1452.8975830078125</v>
      </c>
      <c r="AU107" s="19">
        <f t="shared" si="27"/>
        <v>1435.3651123046875</v>
      </c>
      <c r="AV107" s="52">
        <f t="shared" si="29"/>
        <v>0.17532470703124936</v>
      </c>
      <c r="AW107" s="52">
        <f t="shared" si="24"/>
        <v>-3.897324003342062E-2</v>
      </c>
    </row>
    <row r="108" spans="4:49" x14ac:dyDescent="0.25">
      <c r="D108" s="37">
        <f>+NEA!A81</f>
        <v>45017</v>
      </c>
      <c r="E108" s="225">
        <f>'Salida Stata'!G78</f>
        <v>1577.6873779296875</v>
      </c>
      <c r="F108" s="225">
        <f>'Salida Stata'!M78</f>
        <v>1564.352783203125</v>
      </c>
      <c r="G108" s="225">
        <f>'Salida Stata'!S78</f>
        <v>1569.863525390625</v>
      </c>
      <c r="H108" s="225">
        <f>'Salida Stata'!Y78</f>
        <v>1557.32177734375</v>
      </c>
      <c r="I108" s="225">
        <f>'Salida Stata'!AE78</f>
        <v>1559.9935302734375</v>
      </c>
      <c r="J108" s="225">
        <f>'Salida Stata'!AK78</f>
        <v>1555.4892578125</v>
      </c>
      <c r="K108" s="225">
        <f>'Salida Stata'!AQ78</f>
        <v>1550.9705810546875</v>
      </c>
      <c r="L108" s="225">
        <f>'Salida Stata'!AW78</f>
        <v>1537.4964599609375</v>
      </c>
      <c r="M108" s="225">
        <f>'Salida Stata'!BC78</f>
        <v>1528.13232421875</v>
      </c>
      <c r="N108" s="225">
        <f>'Salida Stata'!BI78</f>
        <v>1554.55419921875</v>
      </c>
      <c r="O108" s="19" cm="1">
        <f t="array" ref="O108">+SUMPRODUCT($E$30:$N$30/100,$E108:$N108)/$D$14*100</f>
        <v>1573.8076985194309</v>
      </c>
      <c r="Q108" s="24">
        <f t="shared" si="25"/>
        <v>8.5890290121849455E-2</v>
      </c>
      <c r="R108" s="24">
        <f t="shared" si="25"/>
        <v>8.5068621699191382E-2</v>
      </c>
      <c r="S108" s="24">
        <f t="shared" si="25"/>
        <v>8.3304721102348767E-2</v>
      </c>
      <c r="T108" s="24">
        <f t="shared" si="25"/>
        <v>8.42474766279524E-2</v>
      </c>
      <c r="U108" s="24">
        <f t="shared" si="25"/>
        <v>8.2059701027474619E-2</v>
      </c>
      <c r="V108" s="24">
        <f t="shared" si="25"/>
        <v>8.3764675184043291E-2</v>
      </c>
      <c r="W108" s="24">
        <f t="shared" si="25"/>
        <v>8.0834400297329356E-2</v>
      </c>
      <c r="X108" s="24">
        <f t="shared" si="25"/>
        <v>8.1011785829539829E-2</v>
      </c>
      <c r="Y108" s="24">
        <f t="shared" si="25"/>
        <v>8.020676251200709E-2</v>
      </c>
      <c r="Z108" s="24">
        <f t="shared" si="25"/>
        <v>8.3037469625193205E-2</v>
      </c>
      <c r="AA108" s="24">
        <f t="shared" si="23"/>
        <v>8.3504248347268994E-2</v>
      </c>
      <c r="AB108" s="24">
        <f>+NEA!Y81</f>
        <v>8.3362326908357209E-2</v>
      </c>
      <c r="AD108" s="24">
        <f t="shared" si="26"/>
        <v>1.0839777026060657</v>
      </c>
      <c r="AE108" s="24">
        <f t="shared" si="26"/>
        <v>1.0826834145782565</v>
      </c>
      <c r="AF108" s="24">
        <f t="shared" si="26"/>
        <v>1.075619242509942</v>
      </c>
      <c r="AG108" s="24">
        <f t="shared" si="26"/>
        <v>1.0835018878376679</v>
      </c>
      <c r="AH108" s="24">
        <f t="shared" si="26"/>
        <v>1.0725769522911972</v>
      </c>
      <c r="AI108" s="24">
        <f t="shared" si="26"/>
        <v>1.082076598278352</v>
      </c>
      <c r="AJ108" s="24">
        <f t="shared" si="26"/>
        <v>1.0688445121129622</v>
      </c>
      <c r="AK108" s="24">
        <f t="shared" si="26"/>
        <v>1.0757495752146178</v>
      </c>
      <c r="AL108" s="24">
        <f t="shared" si="26"/>
        <v>1.0730570937496431</v>
      </c>
      <c r="AM108" s="24">
        <f t="shared" si="26"/>
        <v>1.0900471351294576</v>
      </c>
      <c r="AN108" s="24">
        <f t="shared" si="26"/>
        <v>1.0792670771538759</v>
      </c>
      <c r="AO108" s="24">
        <f>+NEA!AV81</f>
        <v>1.0805826540157693</v>
      </c>
      <c r="AQ108" s="24">
        <f t="shared" si="28"/>
        <v>2.8528204966562498E-3</v>
      </c>
      <c r="AR108" s="24">
        <f t="shared" si="15"/>
        <v>-6.0694325233918711E-3</v>
      </c>
      <c r="AS108" s="35">
        <f t="shared" si="30"/>
        <v>45017</v>
      </c>
      <c r="AT108" s="19">
        <f t="shared" si="30"/>
        <v>1577.6873779296875</v>
      </c>
      <c r="AU108" s="19">
        <f t="shared" si="27"/>
        <v>1554.55419921875</v>
      </c>
      <c r="AV108" s="52">
        <f t="shared" si="29"/>
        <v>0.23133178710937408</v>
      </c>
      <c r="AW108" s="52">
        <f t="shared" si="24"/>
        <v>-3.2861083073093766E-2</v>
      </c>
    </row>
    <row r="109" spans="4:49" x14ac:dyDescent="0.25">
      <c r="D109" s="37">
        <f>+NEA!A82</f>
        <v>45047</v>
      </c>
      <c r="E109" s="225">
        <f>'Salida Stata'!G79</f>
        <v>1690.000244140625</v>
      </c>
      <c r="F109" s="225">
        <f>'Salida Stata'!M79</f>
        <v>1676.5980224609375</v>
      </c>
      <c r="G109" s="225">
        <f>'Salida Stata'!S79</f>
        <v>1681.5596923828125</v>
      </c>
      <c r="H109" s="225">
        <f>'Salida Stata'!Y79</f>
        <v>1671.633544921875</v>
      </c>
      <c r="I109" s="225">
        <f>'Salida Stata'!AE79</f>
        <v>1671.1087646484375</v>
      </c>
      <c r="J109" s="225">
        <f>'Salida Stata'!AK79</f>
        <v>1669.1300048828125</v>
      </c>
      <c r="K109" s="225">
        <f>'Salida Stata'!AQ79</f>
        <v>1664.167236328125</v>
      </c>
      <c r="L109" s="225">
        <f>'Salida Stata'!AW79</f>
        <v>1651.560791015625</v>
      </c>
      <c r="M109" s="225">
        <f>'Salida Stata'!BC79</f>
        <v>1641.8330078125</v>
      </c>
      <c r="N109" s="225">
        <f>'Salida Stata'!BI79</f>
        <v>1669.2415771484375</v>
      </c>
      <c r="O109" s="19" cm="1">
        <f t="array" ref="O109">+SUMPRODUCT($E$30:$N$30/100,$E109:$N109)/$D$14*100</f>
        <v>1687.6646807901593</v>
      </c>
      <c r="Q109" s="24">
        <f t="shared" si="25"/>
        <v>7.1188289760116819E-2</v>
      </c>
      <c r="R109" s="24">
        <f t="shared" si="25"/>
        <v>7.1751871101595421E-2</v>
      </c>
      <c r="S109" s="24">
        <f t="shared" si="25"/>
        <v>7.1150240250594132E-2</v>
      </c>
      <c r="T109" s="24">
        <f t="shared" si="25"/>
        <v>7.3402792692657925E-2</v>
      </c>
      <c r="U109" s="24">
        <f t="shared" si="25"/>
        <v>7.1228009744068288E-2</v>
      </c>
      <c r="V109" s="24">
        <f t="shared" si="25"/>
        <v>7.305787969897426E-2</v>
      </c>
      <c r="W109" s="24">
        <f t="shared" si="25"/>
        <v>7.2984398708879183E-2</v>
      </c>
      <c r="X109" s="24">
        <f t="shared" si="25"/>
        <v>7.4188353615842084E-2</v>
      </c>
      <c r="Y109" s="24">
        <f t="shared" si="25"/>
        <v>7.4404998697922942E-2</v>
      </c>
      <c r="Z109" s="24">
        <f t="shared" si="25"/>
        <v>7.3775091268817983E-2</v>
      </c>
      <c r="AA109" s="24">
        <f t="shared" si="23"/>
        <v>7.2344913789556431E-2</v>
      </c>
      <c r="AB109" s="24">
        <f>+NEA!Y82</f>
        <v>7.2901278181000784E-2</v>
      </c>
      <c r="AD109" s="24">
        <f t="shared" ref="AD109:AN122" si="31">+E109/E97-1</f>
        <v>1.1215054379689668</v>
      </c>
      <c r="AE109" s="24">
        <f t="shared" si="31"/>
        <v>1.1209267368943157</v>
      </c>
      <c r="AF109" s="24">
        <f t="shared" si="31"/>
        <v>1.1118715706880931</v>
      </c>
      <c r="AG109" s="24">
        <f t="shared" si="31"/>
        <v>1.1237508599517745</v>
      </c>
      <c r="AH109" s="24">
        <f t="shared" si="31"/>
        <v>1.1083337388890566</v>
      </c>
      <c r="AI109" s="24">
        <f t="shared" si="31"/>
        <v>1.1220447313598836</v>
      </c>
      <c r="AJ109" s="24">
        <f t="shared" si="31"/>
        <v>1.1077161954468342</v>
      </c>
      <c r="AK109" s="24">
        <f t="shared" si="31"/>
        <v>1.1169968362211873</v>
      </c>
      <c r="AL109" s="24">
        <f t="shared" si="31"/>
        <v>1.1141563668861449</v>
      </c>
      <c r="AM109" s="24">
        <f t="shared" si="31"/>
        <v>1.1293821659924119</v>
      </c>
      <c r="AN109" s="24">
        <f t="shared" si="31"/>
        <v>1.1177605968649309</v>
      </c>
      <c r="AO109" s="24">
        <f>+NEA!AV82</f>
        <v>1.1206042909737208</v>
      </c>
      <c r="AQ109" s="24">
        <f t="shared" si="28"/>
        <v>-2.5868015087011642E-3</v>
      </c>
      <c r="AR109" s="24">
        <f t="shared" ref="AR109:AR122" si="32">+AD109-AM109</f>
        <v>-7.8767280234450787E-3</v>
      </c>
      <c r="AS109" s="35">
        <f t="shared" si="30"/>
        <v>45047</v>
      </c>
      <c r="AT109" s="19">
        <f t="shared" si="30"/>
        <v>1690.000244140625</v>
      </c>
      <c r="AU109" s="19">
        <f t="shared" si="27"/>
        <v>1669.2415771484375</v>
      </c>
      <c r="AV109" s="52">
        <f t="shared" si="29"/>
        <v>0.20758666992187713</v>
      </c>
      <c r="AW109" s="52">
        <f t="shared" si="24"/>
        <v>-4.4490156575333728E-2</v>
      </c>
    </row>
    <row r="110" spans="4:49" x14ac:dyDescent="0.25">
      <c r="D110" s="37">
        <f>+NEA!A83</f>
        <v>45078</v>
      </c>
      <c r="E110" s="225">
        <f>'Salida Stata'!G80</f>
        <v>1800.9447021484375</v>
      </c>
      <c r="F110" s="225">
        <f>'Salida Stata'!M80</f>
        <v>1787.35107421875</v>
      </c>
      <c r="G110" s="225">
        <f>'Salida Stata'!S80</f>
        <v>1792.3626708984375</v>
      </c>
      <c r="H110" s="225">
        <f>'Salida Stata'!Y80</f>
        <v>1783.356201171875</v>
      </c>
      <c r="I110" s="225">
        <f>'Salida Stata'!AE80</f>
        <v>1782.283203125</v>
      </c>
      <c r="J110" s="225">
        <f>'Salida Stata'!AK80</f>
        <v>1778.40869140625</v>
      </c>
      <c r="K110" s="225">
        <f>'Salida Stata'!AQ80</f>
        <v>1776.2618408203125</v>
      </c>
      <c r="L110" s="225">
        <f>'Salida Stata'!AW80</f>
        <v>1762.3697509765625</v>
      </c>
      <c r="M110" s="225">
        <f>'Salida Stata'!BC80</f>
        <v>1755.0826416015625</v>
      </c>
      <c r="N110" s="225">
        <f>'Salida Stata'!BI80</f>
        <v>1774.9810791015625</v>
      </c>
      <c r="O110" s="19" cm="1">
        <f t="array" ref="O110">+SUMPRODUCT($E$30:$N$30/100,$E110:$N110)/$D$14*100</f>
        <v>1799.5147384730294</v>
      </c>
      <c r="Q110" s="24">
        <f t="shared" si="25"/>
        <v>6.5647598805069096E-2</v>
      </c>
      <c r="R110" s="24">
        <f t="shared" si="25"/>
        <v>6.6058202547112366E-2</v>
      </c>
      <c r="S110" s="24">
        <f t="shared" si="25"/>
        <v>6.5892979605508106E-2</v>
      </c>
      <c r="T110" s="24">
        <f t="shared" si="25"/>
        <v>6.6834418697443221E-2</v>
      </c>
      <c r="U110" s="24">
        <f t="shared" si="25"/>
        <v>6.6527350480356739E-2</v>
      </c>
      <c r="V110" s="24">
        <f t="shared" si="25"/>
        <v>6.5470446402471794E-2</v>
      </c>
      <c r="W110" s="24">
        <f t="shared" si="25"/>
        <v>6.7357776337140685E-2</v>
      </c>
      <c r="X110" s="24">
        <f t="shared" si="25"/>
        <v>6.7093479430930136E-2</v>
      </c>
      <c r="Y110" s="24">
        <f t="shared" si="25"/>
        <v>6.8977559380384745E-2</v>
      </c>
      <c r="Z110" s="24">
        <f t="shared" si="25"/>
        <v>6.334583525876436E-2</v>
      </c>
      <c r="AA110" s="24">
        <f t="shared" si="23"/>
        <v>6.6275047973689993E-2</v>
      </c>
      <c r="AB110" s="24">
        <f>+NEA!Y83</f>
        <v>6.6091954022988508E-2</v>
      </c>
      <c r="AD110" s="24">
        <f t="shared" si="31"/>
        <v>1.1572788759538315</v>
      </c>
      <c r="AE110" s="24">
        <f t="shared" si="31"/>
        <v>1.1575991114369337</v>
      </c>
      <c r="AF110" s="24">
        <f t="shared" si="31"/>
        <v>1.145019040413418</v>
      </c>
      <c r="AG110" s="24">
        <f t="shared" si="31"/>
        <v>1.1600828828125507</v>
      </c>
      <c r="AH110" s="24">
        <f t="shared" si="31"/>
        <v>1.1425954694057361</v>
      </c>
      <c r="AI110" s="24">
        <f t="shared" si="31"/>
        <v>1.1548850174968472</v>
      </c>
      <c r="AJ110" s="24">
        <f t="shared" si="31"/>
        <v>1.1421629974748004</v>
      </c>
      <c r="AK110" s="24">
        <f t="shared" si="31"/>
        <v>1.1514528565961664</v>
      </c>
      <c r="AL110" s="24">
        <f t="shared" si="31"/>
        <v>1.1533238864059272</v>
      </c>
      <c r="AM110" s="24">
        <f t="shared" si="31"/>
        <v>1.1522117546252924</v>
      </c>
      <c r="AN110" s="24">
        <f t="shared" si="31"/>
        <v>1.152429426285638</v>
      </c>
      <c r="AO110" s="24">
        <f>+NEA!AV83</f>
        <v>1.1546279491833031</v>
      </c>
      <c r="AQ110" s="24">
        <f t="shared" si="28"/>
        <v>2.3017635463047359E-3</v>
      </c>
      <c r="AR110" s="24">
        <f t="shared" si="32"/>
        <v>5.0671213285391481E-3</v>
      </c>
      <c r="AS110" s="35">
        <f>+D110</f>
        <v>45078</v>
      </c>
      <c r="AT110" s="19">
        <f t="shared" si="30"/>
        <v>1800.9447021484375</v>
      </c>
      <c r="AU110" s="19">
        <f t="shared" si="27"/>
        <v>1774.9810791015625</v>
      </c>
      <c r="AV110" s="52">
        <f t="shared" si="29"/>
        <v>0.25963623046875028</v>
      </c>
      <c r="AW110" s="52">
        <f t="shared" si="24"/>
        <v>-3.8534877103469256E-2</v>
      </c>
    </row>
    <row r="111" spans="4:49" x14ac:dyDescent="0.25">
      <c r="D111" s="37">
        <f>+NEA!A84</f>
        <v>45108</v>
      </c>
      <c r="E111" s="225">
        <f>'Salida Stata'!G81</f>
        <v>1910.4317626953125</v>
      </c>
      <c r="F111" s="225">
        <f>'Salida Stata'!M81</f>
        <v>1897.8525390625</v>
      </c>
      <c r="G111" s="225">
        <f>'Salida Stata'!S81</f>
        <v>1903.1541748046875</v>
      </c>
      <c r="H111" s="225">
        <f>'Salida Stata'!Y81</f>
        <v>1896.148193359375</v>
      </c>
      <c r="I111" s="225">
        <f>'Salida Stata'!AE81</f>
        <v>1894.9029541015625</v>
      </c>
      <c r="J111" s="225">
        <f>'Salida Stata'!AK81</f>
        <v>1889.83056640625</v>
      </c>
      <c r="K111" s="225">
        <f>'Salida Stata'!AQ81</f>
        <v>1890.492919921875</v>
      </c>
      <c r="L111" s="225">
        <f>'Salida Stata'!AW81</f>
        <v>1875.5283203125</v>
      </c>
      <c r="M111" s="225">
        <f>'Salida Stata'!BC81</f>
        <v>1868.94873046875</v>
      </c>
      <c r="N111" s="225">
        <f>'Salida Stata'!BI81</f>
        <v>1887.329345703125</v>
      </c>
      <c r="O111" s="19" cm="1">
        <f t="array" ref="O111">+SUMPRODUCT($E$30:$N$30/100,$E111:$N111)/$D$14*100</f>
        <v>1912.1855560094407</v>
      </c>
      <c r="Q111" s="24">
        <f t="shared" si="25"/>
        <v>6.0794237833211806E-2</v>
      </c>
      <c r="R111" s="24">
        <f t="shared" si="25"/>
        <v>6.1824152197994975E-2</v>
      </c>
      <c r="S111" s="24">
        <f t="shared" si="25"/>
        <v>6.181310607786461E-2</v>
      </c>
      <c r="T111" s="24">
        <f t="shared" si="25"/>
        <v>6.3247035064213364E-2</v>
      </c>
      <c r="U111" s="24">
        <f t="shared" si="25"/>
        <v>6.3188471270501978E-2</v>
      </c>
      <c r="V111" s="24">
        <f t="shared" si="25"/>
        <v>6.265256998485258E-2</v>
      </c>
      <c r="W111" s="24">
        <f t="shared" si="25"/>
        <v>6.4309819913041855E-2</v>
      </c>
      <c r="X111" s="24">
        <f t="shared" si="25"/>
        <v>6.4208188589956361E-2</v>
      </c>
      <c r="Y111" s="24">
        <f t="shared" si="25"/>
        <v>6.4877907266680968E-2</v>
      </c>
      <c r="Z111" s="24">
        <f t="shared" si="25"/>
        <v>6.3295472793675867E-2</v>
      </c>
      <c r="AA111" s="24">
        <f t="shared" si="23"/>
        <v>6.2611778124149975E-2</v>
      </c>
      <c r="AB111" s="24">
        <f>+NEA!Y84</f>
        <v>6.2556154537286579E-2</v>
      </c>
      <c r="AD111" s="24">
        <f t="shared" si="31"/>
        <v>1.1329123274311463</v>
      </c>
      <c r="AE111" s="24">
        <f t="shared" si="31"/>
        <v>1.1344312641191214</v>
      </c>
      <c r="AF111" s="24">
        <f t="shared" si="31"/>
        <v>1.1243795744165963</v>
      </c>
      <c r="AG111" s="24">
        <f t="shared" si="31"/>
        <v>1.1383820910135412</v>
      </c>
      <c r="AH111" s="24">
        <f t="shared" si="31"/>
        <v>1.1242092994884905</v>
      </c>
      <c r="AI111" s="24">
        <f t="shared" si="31"/>
        <v>1.1326607558534381</v>
      </c>
      <c r="AJ111" s="24">
        <f t="shared" si="31"/>
        <v>1.1251257970807669</v>
      </c>
      <c r="AK111" s="24">
        <f t="shared" si="31"/>
        <v>1.1320813104387879</v>
      </c>
      <c r="AL111" s="24">
        <f t="shared" si="31"/>
        <v>1.1368503427308854</v>
      </c>
      <c r="AM111" s="24">
        <f t="shared" si="31"/>
        <v>1.1266468151229452</v>
      </c>
      <c r="AN111" s="24">
        <f t="shared" si="31"/>
        <v>1.1311059474078662</v>
      </c>
      <c r="AO111" s="24">
        <f>+NEA!AV84</f>
        <v>1.1308558558558559</v>
      </c>
      <c r="AQ111" s="24">
        <f t="shared" si="28"/>
        <v>-2.5012349604640605E-3</v>
      </c>
      <c r="AR111" s="24">
        <f t="shared" si="32"/>
        <v>6.2655123082011599E-3</v>
      </c>
      <c r="AS111" s="35">
        <f t="shared" ref="AS111:AT126" si="33">+D111</f>
        <v>45108</v>
      </c>
      <c r="AT111" s="19">
        <f t="shared" si="30"/>
        <v>1910.4317626953125</v>
      </c>
      <c r="AU111" s="19">
        <f t="shared" si="27"/>
        <v>1887.329345703125</v>
      </c>
      <c r="AV111" s="52">
        <f t="shared" si="29"/>
        <v>0.23102416992187713</v>
      </c>
      <c r="AW111" s="52">
        <f t="shared" si="24"/>
        <v>-5.1133698894751056E-2</v>
      </c>
    </row>
    <row r="112" spans="4:49" x14ac:dyDescent="0.25">
      <c r="D112" s="37">
        <f>+NEA!A85</f>
        <v>45139</v>
      </c>
      <c r="E112" s="225">
        <f>'Salida Stata'!G82</f>
        <v>2189.589599609375</v>
      </c>
      <c r="F112" s="225">
        <f>'Salida Stata'!M82</f>
        <v>2170.72265625</v>
      </c>
      <c r="G112" s="225">
        <f>'Salida Stata'!S82</f>
        <v>2170.825439453125</v>
      </c>
      <c r="H112" s="225">
        <f>'Salida Stata'!Y82</f>
        <v>2165.293212890625</v>
      </c>
      <c r="I112" s="225">
        <f>'Salida Stata'!AE82</f>
        <v>2158.56640625</v>
      </c>
      <c r="J112" s="225">
        <f>'Salida Stata'!AK82</f>
        <v>2154.004638671875</v>
      </c>
      <c r="K112" s="225">
        <f>'Salida Stata'!AQ82</f>
        <v>2151.17529296875</v>
      </c>
      <c r="L112" s="225">
        <f>'Salida Stata'!AW82</f>
        <v>2130.181396484375</v>
      </c>
      <c r="M112" s="225">
        <f>'Salida Stata'!BC82</f>
        <v>2117.81103515625</v>
      </c>
      <c r="N112" s="225">
        <f>'Salida Stata'!BI82</f>
        <v>2138.615478515625</v>
      </c>
      <c r="O112" s="19" cm="1">
        <f t="array" ref="O112">+SUMPRODUCT($E$30:$N$30/100,$E112:$N112)/$D$14*100</f>
        <v>2181.2312667139022</v>
      </c>
      <c r="Q112" s="24">
        <f t="shared" si="25"/>
        <v>0.14612290392419758</v>
      </c>
      <c r="R112" s="24">
        <f t="shared" si="25"/>
        <v>0.1437783555735539</v>
      </c>
      <c r="S112" s="24">
        <f t="shared" si="25"/>
        <v>0.14064612746148497</v>
      </c>
      <c r="T112" s="24">
        <f t="shared" si="25"/>
        <v>0.14194302980845075</v>
      </c>
      <c r="U112" s="24">
        <f t="shared" si="25"/>
        <v>0.13914351211376386</v>
      </c>
      <c r="V112" s="24">
        <f t="shared" si="25"/>
        <v>0.1397871729675666</v>
      </c>
      <c r="W112" s="24">
        <f t="shared" si="25"/>
        <v>0.13789121889842759</v>
      </c>
      <c r="X112" s="24">
        <f t="shared" si="25"/>
        <v>0.13577671603990749</v>
      </c>
      <c r="Y112" s="24">
        <f t="shared" si="25"/>
        <v>0.13315630366440434</v>
      </c>
      <c r="Z112" s="24">
        <f t="shared" si="25"/>
        <v>0.13314376390352978</v>
      </c>
      <c r="AA112" s="24">
        <f t="shared" si="23"/>
        <v>0.14070062910941328</v>
      </c>
      <c r="AB112" s="24">
        <f>+NEA!Y85</f>
        <v>0.14179262234436107</v>
      </c>
      <c r="AD112" s="24">
        <f t="shared" si="31"/>
        <v>1.271387843412664</v>
      </c>
      <c r="AE112" s="24">
        <f t="shared" si="31"/>
        <v>1.2693445416178775</v>
      </c>
      <c r="AF112" s="24">
        <f t="shared" si="31"/>
        <v>1.2520533074789326</v>
      </c>
      <c r="AG112" s="24">
        <f t="shared" si="31"/>
        <v>1.2704118689590067</v>
      </c>
      <c r="AH112" s="24">
        <f t="shared" si="31"/>
        <v>1.2507271151635484</v>
      </c>
      <c r="AI112" s="24">
        <f t="shared" si="31"/>
        <v>1.2589290240583999</v>
      </c>
      <c r="AJ112" s="24">
        <f t="shared" si="31"/>
        <v>1.2496848226239621</v>
      </c>
      <c r="AK112" s="24">
        <f t="shared" si="31"/>
        <v>1.2513005121029468</v>
      </c>
      <c r="AL112" s="24">
        <f t="shared" si="31"/>
        <v>1.2525575308103392</v>
      </c>
      <c r="AM112" s="24">
        <f t="shared" si="31"/>
        <v>1.2360378916312418</v>
      </c>
      <c r="AN112" s="24">
        <f t="shared" si="31"/>
        <v>1.259713549651194</v>
      </c>
      <c r="AO112" s="24">
        <f>+NEA!AV85</f>
        <v>1.2608832147341982</v>
      </c>
      <c r="AQ112" s="24">
        <f t="shared" si="28"/>
        <v>1.2979140020667801E-2</v>
      </c>
      <c r="AR112" s="24">
        <f t="shared" si="32"/>
        <v>3.5349951781422195E-2</v>
      </c>
      <c r="AS112" s="35">
        <f t="shared" si="33"/>
        <v>45139</v>
      </c>
      <c r="AT112" s="19">
        <f t="shared" si="30"/>
        <v>2189.589599609375</v>
      </c>
      <c r="AU112" s="19">
        <f t="shared" si="27"/>
        <v>2138.615478515625</v>
      </c>
      <c r="AV112" s="52">
        <f t="shared" si="29"/>
        <v>0.50974121093749858</v>
      </c>
      <c r="AW112" s="52">
        <f t="shared" si="24"/>
        <v>-2.0169456593617241E-3</v>
      </c>
    </row>
    <row r="113" spans="4:49" x14ac:dyDescent="0.25">
      <c r="D113" s="37">
        <f>+NEA!A86</f>
        <v>45170</v>
      </c>
      <c r="E113" s="225">
        <f>'Salida Stata'!G83</f>
        <v>2480.446533203125</v>
      </c>
      <c r="F113" s="225">
        <f>'Salida Stata'!M83</f>
        <v>2455.6796875</v>
      </c>
      <c r="G113" s="225">
        <f>'Salida Stata'!S83</f>
        <v>2453.663330078125</v>
      </c>
      <c r="H113" s="225">
        <f>'Salida Stata'!Y83</f>
        <v>2445.21728515625</v>
      </c>
      <c r="I113" s="225">
        <f>'Salida Stata'!AE83</f>
        <v>2437.8515625</v>
      </c>
      <c r="J113" s="225">
        <f>'Salida Stata'!AK83</f>
        <v>2431.826171875</v>
      </c>
      <c r="K113" s="225">
        <f>'Salida Stata'!AQ83</f>
        <v>2424.968994140625</v>
      </c>
      <c r="L113" s="225">
        <f>'Salida Stata'!AW83</f>
        <v>2399.01513671875</v>
      </c>
      <c r="M113" s="225">
        <f>'Salida Stata'!BC83</f>
        <v>2382.946044921875</v>
      </c>
      <c r="N113" s="225">
        <f>'Salida Stata'!BI83</f>
        <v>2409.50634765625</v>
      </c>
      <c r="O113" s="19" cm="1">
        <f t="array" ref="O113">+SUMPRODUCT($E$30:$N$30/100,$E113:$N113)/$D$14*100</f>
        <v>2463.9053928837475</v>
      </c>
      <c r="Q113" s="24">
        <f t="shared" si="25"/>
        <v>0.13283627838095291</v>
      </c>
      <c r="R113" s="24">
        <f t="shared" si="25"/>
        <v>0.13127288759323741</v>
      </c>
      <c r="S113" s="24">
        <f t="shared" si="25"/>
        <v>0.13029048097771168</v>
      </c>
      <c r="T113" s="24">
        <f t="shared" si="25"/>
        <v>0.12927767500454679</v>
      </c>
      <c r="U113" s="24">
        <f t="shared" si="25"/>
        <v>0.12938455608377231</v>
      </c>
      <c r="V113" s="24">
        <f t="shared" si="25"/>
        <v>0.12897907841759593</v>
      </c>
      <c r="W113" s="24">
        <f t="shared" si="25"/>
        <v>0.12727633218305678</v>
      </c>
      <c r="X113" s="24">
        <f t="shared" si="25"/>
        <v>0.1262022758616026</v>
      </c>
      <c r="Y113" s="24">
        <f t="shared" si="25"/>
        <v>0.12519294940120274</v>
      </c>
      <c r="Z113" s="24">
        <f t="shared" si="25"/>
        <v>0.12666646803129167</v>
      </c>
      <c r="AA113" s="24">
        <f t="shared" si="23"/>
        <v>0.12959383559346427</v>
      </c>
      <c r="AB113" s="24">
        <f>+NEA!Y86</f>
        <v>0.12955334413330255</v>
      </c>
      <c r="AD113" s="24">
        <f t="shared" si="31"/>
        <v>1.4055958543824856</v>
      </c>
      <c r="AE113" s="24">
        <f t="shared" si="31"/>
        <v>1.4010665609972395</v>
      </c>
      <c r="AF113" s="24">
        <f t="shared" si="31"/>
        <v>1.3861304780758257</v>
      </c>
      <c r="AG113" s="24">
        <f t="shared" si="31"/>
        <v>1.3997477483219263</v>
      </c>
      <c r="AH113" s="24">
        <f t="shared" si="31"/>
        <v>1.385910249762853</v>
      </c>
      <c r="AI113" s="24">
        <f t="shared" si="31"/>
        <v>1.3850421379169897</v>
      </c>
      <c r="AJ113" s="24">
        <f t="shared" si="31"/>
        <v>1.3801417324853555</v>
      </c>
      <c r="AK113" s="24">
        <f t="shared" si="31"/>
        <v>1.3747229270886199</v>
      </c>
      <c r="AL113" s="24">
        <f t="shared" si="31"/>
        <v>1.3761090753090031</v>
      </c>
      <c r="AM113" s="24">
        <f t="shared" si="31"/>
        <v>1.3617349818009172</v>
      </c>
      <c r="AN113" s="24">
        <f t="shared" si="31"/>
        <v>1.3903258712301816</v>
      </c>
      <c r="AO113" s="24">
        <f>+NEA!AV86</f>
        <v>1.3899715992557047</v>
      </c>
      <c r="AQ113" s="24">
        <f t="shared" si="28"/>
        <v>6.1698103496612422E-3</v>
      </c>
      <c r="AR113" s="24">
        <f t="shared" si="32"/>
        <v>4.3860872581568344E-2</v>
      </c>
      <c r="AS113" s="35">
        <f t="shared" si="33"/>
        <v>45170</v>
      </c>
      <c r="AT113" s="19">
        <f t="shared" si="30"/>
        <v>2480.446533203125</v>
      </c>
      <c r="AU113" s="19">
        <f t="shared" si="27"/>
        <v>2409.50634765625</v>
      </c>
      <c r="AV113" s="52">
        <f t="shared" si="29"/>
        <v>0.70940185546874801</v>
      </c>
      <c r="AW113" s="52">
        <f t="shared" si="24"/>
        <v>2.8196855451541047E-2</v>
      </c>
    </row>
    <row r="114" spans="4:49" x14ac:dyDescent="0.25">
      <c r="D114" s="37">
        <f>+NEA!A87</f>
        <v>45200</v>
      </c>
      <c r="E114" s="225">
        <f>'Salida Stata'!G84</f>
        <v>2658.041015625</v>
      </c>
      <c r="F114" s="225">
        <f>'Salida Stata'!M84</f>
        <v>2633.96826171875</v>
      </c>
      <c r="G114" s="225">
        <f>'Salida Stata'!S84</f>
        <v>2633.079833984375</v>
      </c>
      <c r="H114" s="225">
        <f>'Salida Stata'!Y84</f>
        <v>2625.419189453125</v>
      </c>
      <c r="I114" s="225">
        <f>'Salida Stata'!AE84</f>
        <v>2618.353271484375</v>
      </c>
      <c r="J114" s="225">
        <f>'Salida Stata'!AK84</f>
        <v>2613.3349609375</v>
      </c>
      <c r="K114" s="225">
        <f>'Salida Stata'!AQ84</f>
        <v>2605.41162109375</v>
      </c>
      <c r="L114" s="225">
        <f>'Salida Stata'!AW84</f>
        <v>2580.852294921875</v>
      </c>
      <c r="M114" s="225">
        <f>'Salida Stata'!BC84</f>
        <v>2563.73388671875</v>
      </c>
      <c r="N114" s="225">
        <f>'Salida Stata'!BI84</f>
        <v>2600.94091796875</v>
      </c>
      <c r="O114" s="19" cm="1">
        <f t="array" ref="O114">+SUMPRODUCT($E$30:$N$30/100,$E114:$N114)/$D$14*100</f>
        <v>2645.676961358271</v>
      </c>
      <c r="Q114" s="24">
        <f t="shared" si="25"/>
        <v>7.1597786948682351E-2</v>
      </c>
      <c r="R114" s="24">
        <f t="shared" si="25"/>
        <v>7.2602536530428585E-2</v>
      </c>
      <c r="S114" s="24">
        <f t="shared" si="25"/>
        <v>7.3121891543505901E-2</v>
      </c>
      <c r="T114" s="24">
        <f t="shared" si="25"/>
        <v>7.3695661073065022E-2</v>
      </c>
      <c r="U114" s="24">
        <f t="shared" si="25"/>
        <v>7.4041304138826147E-2</v>
      </c>
      <c r="V114" s="24">
        <f t="shared" si="25"/>
        <v>7.4638882976800991E-2</v>
      </c>
      <c r="W114" s="24">
        <f t="shared" si="25"/>
        <v>7.4410282106337267E-2</v>
      </c>
      <c r="X114" s="24">
        <f t="shared" si="25"/>
        <v>7.5796586449151215E-2</v>
      </c>
      <c r="Y114" s="24">
        <f t="shared" si="25"/>
        <v>7.5867366859664775E-2</v>
      </c>
      <c r="Z114" s="24">
        <f t="shared" si="25"/>
        <v>7.9449705745207932E-2</v>
      </c>
      <c r="AA114" s="24">
        <f t="shared" si="23"/>
        <v>7.3773761362557311E-2</v>
      </c>
      <c r="AB114" s="24">
        <f>+NEA!Y87</f>
        <v>7.396328470742497E-2</v>
      </c>
      <c r="AD114" s="24">
        <f t="shared" si="31"/>
        <v>1.4263051768493904</v>
      </c>
      <c r="AE114" s="24">
        <f t="shared" si="31"/>
        <v>1.4242798886542971</v>
      </c>
      <c r="AF114" s="24">
        <f t="shared" si="31"/>
        <v>1.4096002902665852</v>
      </c>
      <c r="AG114" s="24">
        <f t="shared" si="31"/>
        <v>1.4257017921093591</v>
      </c>
      <c r="AH114" s="24">
        <f t="shared" si="31"/>
        <v>1.4130395970668075</v>
      </c>
      <c r="AI114" s="24">
        <f t="shared" si="31"/>
        <v>1.4099365513490101</v>
      </c>
      <c r="AJ114" s="24">
        <f t="shared" si="31"/>
        <v>1.4069121754377933</v>
      </c>
      <c r="AK114" s="24">
        <f t="shared" si="31"/>
        <v>1.403415564086445</v>
      </c>
      <c r="AL114" s="24">
        <f t="shared" si="31"/>
        <v>1.4056929017418907</v>
      </c>
      <c r="AM114" s="24">
        <f t="shared" si="31"/>
        <v>1.3957622474274145</v>
      </c>
      <c r="AN114" s="24">
        <f t="shared" si="31"/>
        <v>1.4154652983192366</v>
      </c>
      <c r="AO114" s="24">
        <f>+NEA!AV87</f>
        <v>1.4164669002397199</v>
      </c>
      <c r="AQ114" s="24">
        <f t="shared" si="28"/>
        <v>-7.851918796525581E-3</v>
      </c>
      <c r="AR114" s="24">
        <f t="shared" si="32"/>
        <v>3.0542929421975895E-2</v>
      </c>
      <c r="AS114" s="35">
        <f t="shared" si="33"/>
        <v>45200</v>
      </c>
      <c r="AT114" s="19">
        <f t="shared" si="30"/>
        <v>2658.041015625</v>
      </c>
      <c r="AU114" s="19">
        <f t="shared" si="27"/>
        <v>2600.94091796875</v>
      </c>
      <c r="AV114" s="52">
        <f t="shared" si="29"/>
        <v>0.57100097656250171</v>
      </c>
      <c r="AW114" s="52">
        <f t="shared" si="24"/>
        <v>-1.3490093546857373E-2</v>
      </c>
    </row>
    <row r="115" spans="4:49" x14ac:dyDescent="0.25">
      <c r="D115" s="37">
        <f>+NEA!A88</f>
        <v>45231</v>
      </c>
      <c r="E115" s="225">
        <f>'Salida Stata'!G85</f>
        <v>3006.022216796875</v>
      </c>
      <c r="F115" s="225">
        <f>'Salida Stata'!M85</f>
        <v>2975.406982421875</v>
      </c>
      <c r="G115" s="225">
        <f>'Salida Stata'!S85</f>
        <v>2968.26708984375</v>
      </c>
      <c r="H115" s="225">
        <f>'Salida Stata'!Y85</f>
        <v>2961.93994140625</v>
      </c>
      <c r="I115" s="225">
        <f>'Salida Stata'!AE85</f>
        <v>2948.5224609375</v>
      </c>
      <c r="J115" s="225">
        <f>'Salida Stata'!AK85</f>
        <v>2948.257080078125</v>
      </c>
      <c r="K115" s="225">
        <f>'Salida Stata'!AQ85</f>
        <v>2934.140625</v>
      </c>
      <c r="L115" s="225">
        <f>'Salida Stata'!AW85</f>
        <v>2903.505126953125</v>
      </c>
      <c r="M115" s="225">
        <f>'Salida Stata'!BC85</f>
        <v>2877.962158203125</v>
      </c>
      <c r="N115" s="225">
        <f>'Salida Stata'!BI85</f>
        <v>2920.751708984375</v>
      </c>
      <c r="O115" s="19" cm="1">
        <f t="array" ref="O115">+SUMPRODUCT($E$30:$N$30/100,$E115:$N115)/$D$14*100</f>
        <v>2983.3922517258252</v>
      </c>
      <c r="Q115" s="24">
        <f t="shared" si="25"/>
        <v>0.13091641518182229</v>
      </c>
      <c r="R115" s="24">
        <f t="shared" si="25"/>
        <v>0.12962901856696063</v>
      </c>
      <c r="S115" s="24">
        <f t="shared" si="25"/>
        <v>0.12729855416201707</v>
      </c>
      <c r="T115" s="24">
        <f t="shared" si="25"/>
        <v>0.12817791280912449</v>
      </c>
      <c r="U115" s="24">
        <f t="shared" si="25"/>
        <v>0.12609803002860209</v>
      </c>
      <c r="V115" s="24">
        <f t="shared" si="25"/>
        <v>0.12815889434260508</v>
      </c>
      <c r="W115" s="24">
        <f t="shared" si="25"/>
        <v>0.12617161958011458</v>
      </c>
      <c r="X115" s="24">
        <f t="shared" si="25"/>
        <v>0.12501793793705551</v>
      </c>
      <c r="Y115" s="24">
        <f t="shared" si="25"/>
        <v>0.12256664902399317</v>
      </c>
      <c r="Z115" s="24">
        <f t="shared" si="25"/>
        <v>0.1229596523343508</v>
      </c>
      <c r="AA115" s="24">
        <f t="shared" si="23"/>
        <v>0.1276479688563994</v>
      </c>
      <c r="AB115" s="24">
        <f>+NEA!Y88</f>
        <v>0.12827654622457918</v>
      </c>
      <c r="AD115" s="24">
        <f t="shared" si="31"/>
        <v>1.6276039468690215</v>
      </c>
      <c r="AE115" s="24">
        <f t="shared" si="31"/>
        <v>1.6211495920552967</v>
      </c>
      <c r="AF115" s="24">
        <f t="shared" si="31"/>
        <v>1.5990327930092598</v>
      </c>
      <c r="AG115" s="24">
        <f t="shared" si="31"/>
        <v>1.6168738789758175</v>
      </c>
      <c r="AH115" s="24">
        <f t="shared" si="31"/>
        <v>1.5982639799120535</v>
      </c>
      <c r="AI115" s="24">
        <f t="shared" si="31"/>
        <v>1.5999209865698698</v>
      </c>
      <c r="AJ115" s="24">
        <f t="shared" si="31"/>
        <v>1.5900770865511995</v>
      </c>
      <c r="AK115" s="24">
        <f t="shared" si="31"/>
        <v>1.583200836511085</v>
      </c>
      <c r="AL115" s="24">
        <f t="shared" si="31"/>
        <v>1.5783656390941263</v>
      </c>
      <c r="AM115" s="24">
        <f t="shared" si="31"/>
        <v>1.5697662467101678</v>
      </c>
      <c r="AN115" s="24">
        <f t="shared" si="31"/>
        <v>1.6051349477172088</v>
      </c>
      <c r="AO115" s="24">
        <f>+NEA!AV88</f>
        <v>1.6081319456694301</v>
      </c>
      <c r="AQ115" s="24">
        <f t="shared" si="28"/>
        <v>7.956762847471488E-3</v>
      </c>
      <c r="AR115" s="24">
        <f t="shared" si="32"/>
        <v>5.78377001588537E-2</v>
      </c>
      <c r="AS115" s="35">
        <f t="shared" si="33"/>
        <v>45231</v>
      </c>
      <c r="AT115" s="19">
        <f t="shared" si="30"/>
        <v>3006.022216796875</v>
      </c>
      <c r="AU115" s="19">
        <f t="shared" si="27"/>
        <v>2920.751708984375</v>
      </c>
      <c r="AV115" s="52">
        <f t="shared" si="29"/>
        <v>0.85270507812499829</v>
      </c>
      <c r="AW115" s="52">
        <f t="shared" si="24"/>
        <v>3.2551979351919336E-2</v>
      </c>
    </row>
    <row r="116" spans="4:49" x14ac:dyDescent="0.25">
      <c r="D116" s="37">
        <f>+NEA!A89</f>
        <v>45261</v>
      </c>
      <c r="E116" s="225">
        <f>'Salida Stata'!G86</f>
        <v>3864.2109375</v>
      </c>
      <c r="F116" s="225">
        <f>'Salida Stata'!M86</f>
        <v>3815.592041015625</v>
      </c>
      <c r="G116" s="225">
        <f>'Salida Stata'!S86</f>
        <v>3826.1416015625</v>
      </c>
      <c r="H116" s="225">
        <f>'Salida Stata'!Y86</f>
        <v>3797.5107421875</v>
      </c>
      <c r="I116" s="225">
        <f>'Salida Stata'!AE86</f>
        <v>3800.110595703125</v>
      </c>
      <c r="J116" s="225">
        <f>'Salida Stata'!AK86</f>
        <v>3773.91455078125</v>
      </c>
      <c r="K116" s="225">
        <f>'Salida Stata'!AQ86</f>
        <v>3779.57373046875</v>
      </c>
      <c r="L116" s="225">
        <f>'Salida Stata'!AW86</f>
        <v>3717.487060546875</v>
      </c>
      <c r="M116" s="225">
        <f>'Salida Stata'!BC86</f>
        <v>3682.99755859375</v>
      </c>
      <c r="N116" s="225">
        <f>'Salida Stata'!BI86</f>
        <v>3747.651123046875</v>
      </c>
      <c r="O116" s="19" cm="1">
        <f t="array" ref="O116">+SUMPRODUCT($E$30:$N$30/100,$E116:$N116)/$D$14*100</f>
        <v>3831.7277327963125</v>
      </c>
      <c r="Q116" s="24">
        <f t="shared" si="25"/>
        <v>0.28548981305187571</v>
      </c>
      <c r="R116" s="24">
        <f t="shared" si="25"/>
        <v>0.28237651640847772</v>
      </c>
      <c r="S116" s="24">
        <f t="shared" si="25"/>
        <v>0.2890152690955814</v>
      </c>
      <c r="T116" s="24">
        <f t="shared" si="25"/>
        <v>0.28210254674662427</v>
      </c>
      <c r="U116" s="24">
        <f t="shared" si="25"/>
        <v>0.28881860187521102</v>
      </c>
      <c r="V116" s="24">
        <f t="shared" si="25"/>
        <v>0.28004934721677865</v>
      </c>
      <c r="W116" s="24">
        <f t="shared" si="25"/>
        <v>0.28813653247064464</v>
      </c>
      <c r="X116" s="24">
        <f t="shared" si="25"/>
        <v>0.28034458284147235</v>
      </c>
      <c r="Y116" s="24">
        <f t="shared" si="25"/>
        <v>0.27972410898316125</v>
      </c>
      <c r="Z116" s="24">
        <f t="shared" si="25"/>
        <v>0.28311184806257828</v>
      </c>
      <c r="AA116" s="24">
        <f t="shared" si="23"/>
        <v>0.28435264607922228</v>
      </c>
      <c r="AB116" s="24">
        <f>+NEA!Y89</f>
        <v>0.28352101721280998</v>
      </c>
      <c r="AD116" s="24">
        <f t="shared" si="31"/>
        <v>2.2301335854397331</v>
      </c>
      <c r="AE116" s="24">
        <f t="shared" si="31"/>
        <v>2.2122574016948313</v>
      </c>
      <c r="AF116" s="24">
        <f t="shared" si="31"/>
        <v>2.1960764139950997</v>
      </c>
      <c r="AG116" s="24">
        <f t="shared" si="31"/>
        <v>2.2008400798594434</v>
      </c>
      <c r="AH116" s="24">
        <f t="shared" si="31"/>
        <v>2.1913389309854701</v>
      </c>
      <c r="AI116" s="24">
        <f t="shared" si="31"/>
        <v>2.1755563197620935</v>
      </c>
      <c r="AJ116" s="24">
        <f t="shared" si="31"/>
        <v>2.1779020608663253</v>
      </c>
      <c r="AK116" s="24">
        <f t="shared" si="31"/>
        <v>2.1503381319277786</v>
      </c>
      <c r="AL116" s="24">
        <f t="shared" si="31"/>
        <v>2.1409027434671746</v>
      </c>
      <c r="AM116" s="24">
        <f t="shared" si="31"/>
        <v>2.1323893612807665</v>
      </c>
      <c r="AN116" s="24">
        <f t="shared" si="31"/>
        <v>2.1921791373302408</v>
      </c>
      <c r="AO116" s="24">
        <f>+NEA!AV89</f>
        <v>2.1945964144432288</v>
      </c>
      <c r="AQ116" s="24">
        <f t="shared" si="28"/>
        <v>2.3779649892974319E-3</v>
      </c>
      <c r="AR116" s="24">
        <f t="shared" si="32"/>
        <v>9.7744224158966553E-2</v>
      </c>
      <c r="AS116" s="35">
        <f t="shared" si="33"/>
        <v>45261</v>
      </c>
      <c r="AT116" s="19">
        <f t="shared" si="30"/>
        <v>3864.2109375</v>
      </c>
      <c r="AU116" s="19">
        <f t="shared" si="27"/>
        <v>3747.651123046875</v>
      </c>
      <c r="AV116" s="52">
        <f t="shared" si="29"/>
        <v>1.1655981445312449</v>
      </c>
      <c r="AW116" s="52">
        <f t="shared" si="24"/>
        <v>5.7890067524795086E-2</v>
      </c>
    </row>
    <row r="117" spans="4:49" x14ac:dyDescent="0.25">
      <c r="D117" s="37">
        <f>+NEA!A90</f>
        <v>45292</v>
      </c>
      <c r="E117" s="225">
        <f>'Salida Stata'!G87</f>
        <v>4607.775390625</v>
      </c>
      <c r="F117" s="225">
        <f>'Salida Stata'!M87</f>
        <v>4553.591796875</v>
      </c>
      <c r="G117" s="225">
        <f>'Salida Stata'!S87</f>
        <v>4580.25537109375</v>
      </c>
      <c r="H117" s="225">
        <f>'Salida Stata'!Y87</f>
        <v>4535.35400390625</v>
      </c>
      <c r="I117" s="225">
        <f>'Salida Stata'!AE87</f>
        <v>4556.78759765625</v>
      </c>
      <c r="J117" s="225">
        <f>'Salida Stata'!AK87</f>
        <v>4507.244140625</v>
      </c>
      <c r="K117" s="225">
        <f>'Salida Stata'!AQ87</f>
        <v>4539.8388671875</v>
      </c>
      <c r="L117" s="225">
        <f>'Salida Stata'!AW87</f>
        <v>4453.21826171875</v>
      </c>
      <c r="M117" s="225">
        <f>'Salida Stata'!BC87</f>
        <v>4418.5458984375</v>
      </c>
      <c r="N117" s="225">
        <f>'Salida Stata'!BI87</f>
        <v>4490.9375</v>
      </c>
      <c r="O117" s="19" cm="1">
        <f t="array" ref="O117">+SUMPRODUCT($E$30:$N$30/100,$E117:$N117)/$D$14*100</f>
        <v>4582.4693368569278</v>
      </c>
      <c r="Q117" s="24">
        <f t="shared" si="25"/>
        <v>0.19242336020249939</v>
      </c>
      <c r="R117" s="24">
        <f t="shared" si="25"/>
        <v>0.19341684014597527</v>
      </c>
      <c r="S117" s="24">
        <f t="shared" si="25"/>
        <v>0.19709510207967451</v>
      </c>
      <c r="T117" s="24">
        <f t="shared" si="25"/>
        <v>0.19429655682651892</v>
      </c>
      <c r="U117" s="24">
        <f t="shared" si="25"/>
        <v>0.19911973162273688</v>
      </c>
      <c r="V117" s="24">
        <f t="shared" si="25"/>
        <v>0.19431536670376937</v>
      </c>
      <c r="W117" s="24">
        <f t="shared" si="25"/>
        <v>0.20115102679170671</v>
      </c>
      <c r="X117" s="24">
        <f t="shared" si="25"/>
        <v>0.19791089765451453</v>
      </c>
      <c r="Y117" s="24">
        <f t="shared" si="25"/>
        <v>0.19971458795226527</v>
      </c>
      <c r="Z117" s="24">
        <f t="shared" si="25"/>
        <v>0.19833393038699576</v>
      </c>
      <c r="AA117" s="24">
        <f t="shared" si="23"/>
        <v>0.19592770061267895</v>
      </c>
      <c r="AB117" s="24">
        <f>+NEA!Y90</f>
        <v>0.19504676590699521</v>
      </c>
      <c r="AD117" s="24">
        <f t="shared" si="31"/>
        <v>2.6411669168104845</v>
      </c>
      <c r="AE117" s="24">
        <f t="shared" si="31"/>
        <v>2.6257936126471426</v>
      </c>
      <c r="AF117" s="24">
        <f t="shared" si="31"/>
        <v>2.6211207398226994</v>
      </c>
      <c r="AG117" s="24">
        <f t="shared" si="31"/>
        <v>2.6185149795332774</v>
      </c>
      <c r="AH117" s="24">
        <f t="shared" si="31"/>
        <v>2.6214169714490829</v>
      </c>
      <c r="AI117" s="24">
        <f t="shared" si="31"/>
        <v>2.5912720540011485</v>
      </c>
      <c r="AJ117" s="24">
        <f t="shared" si="31"/>
        <v>2.6143942269770952</v>
      </c>
      <c r="AK117" s="24">
        <f t="shared" si="31"/>
        <v>2.576507270657598</v>
      </c>
      <c r="AL117" s="24">
        <f t="shared" si="31"/>
        <v>2.5721686721305392</v>
      </c>
      <c r="AM117" s="24">
        <f t="shared" si="31"/>
        <v>2.5614220069629692</v>
      </c>
      <c r="AN117" s="24">
        <f t="shared" si="31"/>
        <v>2.6134382809756187</v>
      </c>
      <c r="AO117" s="24">
        <f>+NEA!AV90</f>
        <v>2.6138953071468412</v>
      </c>
      <c r="AQ117" s="24">
        <f t="shared" si="28"/>
        <v>-5.9105701844963665E-3</v>
      </c>
      <c r="AR117" s="24">
        <f t="shared" si="32"/>
        <v>7.9744909847515366E-2</v>
      </c>
      <c r="AS117" s="35">
        <f t="shared" si="33"/>
        <v>45292</v>
      </c>
      <c r="AT117" s="19">
        <f t="shared" si="30"/>
        <v>4607.775390625</v>
      </c>
      <c r="AU117" s="19">
        <f t="shared" si="27"/>
        <v>4490.9375</v>
      </c>
      <c r="AV117" s="52">
        <f t="shared" si="29"/>
        <v>1.1683789062500054</v>
      </c>
      <c r="AW117" s="52">
        <f t="shared" si="24"/>
        <v>1.7858510713638864E-2</v>
      </c>
    </row>
    <row r="118" spans="4:49" x14ac:dyDescent="0.25">
      <c r="D118" s="37">
        <f>+NEA!A91</f>
        <v>45323</v>
      </c>
      <c r="E118" s="225">
        <f>'Salida Stata'!G88</f>
        <v>5093.00244140625</v>
      </c>
      <c r="F118" s="225">
        <f>'Salida Stata'!M88</f>
        <v>5041.646484375</v>
      </c>
      <c r="G118" s="225">
        <f>'Salida Stata'!S88</f>
        <v>5080.1826171875</v>
      </c>
      <c r="H118" s="225">
        <f>'Salida Stata'!Y88</f>
        <v>5028.2626953125</v>
      </c>
      <c r="I118" s="225">
        <f>'Salida Stata'!AE88</f>
        <v>5059.74072265625</v>
      </c>
      <c r="J118" s="225">
        <f>'Salida Stata'!AK88</f>
        <v>5003.6923828125</v>
      </c>
      <c r="K118" s="225">
        <f>'Salida Stata'!AQ88</f>
        <v>5050.0126953125</v>
      </c>
      <c r="L118" s="225">
        <f>'Salida Stata'!AW88</f>
        <v>4958.38623046875</v>
      </c>
      <c r="M118" s="225">
        <f>'Salida Stata'!BC88</f>
        <v>4925.158203125</v>
      </c>
      <c r="N118" s="225">
        <f>'Salida Stata'!BI88</f>
        <v>4996.91650390625</v>
      </c>
      <c r="O118" s="19" cm="1">
        <f t="array" ref="O118">+SUMPRODUCT($E$30:$N$30/100,$E118:$N118)/$D$14*100</f>
        <v>5083.5289707373795</v>
      </c>
      <c r="Q118" s="24">
        <f t="shared" si="25"/>
        <v>0.10530614225869073</v>
      </c>
      <c r="R118" s="24">
        <f t="shared" si="25"/>
        <v>0.10718015783385293</v>
      </c>
      <c r="S118" s="24">
        <f t="shared" si="25"/>
        <v>0.10914833466466067</v>
      </c>
      <c r="T118" s="24">
        <f t="shared" si="25"/>
        <v>0.10868141516223728</v>
      </c>
      <c r="U118" s="24">
        <f t="shared" si="25"/>
        <v>0.11037449392170262</v>
      </c>
      <c r="V118" s="24">
        <f t="shared" si="25"/>
        <v>0.11014451995463892</v>
      </c>
      <c r="W118" s="24">
        <f t="shared" si="25"/>
        <v>0.11237707836116662</v>
      </c>
      <c r="X118" s="24">
        <f t="shared" si="25"/>
        <v>0.11343885232228135</v>
      </c>
      <c r="Y118" s="24">
        <f t="shared" si="25"/>
        <v>0.11465588823387574</v>
      </c>
      <c r="Z118" s="24">
        <f t="shared" si="25"/>
        <v>0.112666676814418</v>
      </c>
      <c r="AA118" s="24">
        <f t="shared" si="23"/>
        <v>0.10934271394909612</v>
      </c>
      <c r="AB118" s="24">
        <f>+NEA!Y91</f>
        <v>0.10895542131487268</v>
      </c>
      <c r="AD118" s="24">
        <f t="shared" si="31"/>
        <v>2.7253447864974287</v>
      </c>
      <c r="AE118" s="24">
        <f t="shared" si="31"/>
        <v>2.7180986703266847</v>
      </c>
      <c r="AF118" s="24">
        <f t="shared" si="31"/>
        <v>2.7221206457088227</v>
      </c>
      <c r="AG118" s="24">
        <f t="shared" si="31"/>
        <v>2.7207598776232462</v>
      </c>
      <c r="AH118" s="24">
        <f t="shared" si="31"/>
        <v>2.7270440414442545</v>
      </c>
      <c r="AI118" s="24">
        <f t="shared" si="31"/>
        <v>2.7012285945854577</v>
      </c>
      <c r="AJ118" s="24">
        <f t="shared" si="31"/>
        <v>2.7335141653446904</v>
      </c>
      <c r="AK118" s="24">
        <f t="shared" si="31"/>
        <v>2.7017301734329084</v>
      </c>
      <c r="AL118" s="24">
        <f t="shared" si="31"/>
        <v>2.6989353855829434</v>
      </c>
      <c r="AM118" s="24">
        <f t="shared" si="31"/>
        <v>2.6891647816673796</v>
      </c>
      <c r="AN118" s="24">
        <f t="shared" si="31"/>
        <v>2.7173852136099304</v>
      </c>
      <c r="AO118" s="24">
        <f>+NEA!AV91</f>
        <v>2.7187638621913353</v>
      </c>
      <c r="AQ118" s="24">
        <f t="shared" si="28"/>
        <v>-7.3605345557272717E-3</v>
      </c>
      <c r="AR118" s="24">
        <f t="shared" si="32"/>
        <v>3.6180004830049128E-2</v>
      </c>
      <c r="AS118" s="35">
        <f t="shared" si="33"/>
        <v>45323</v>
      </c>
      <c r="AT118" s="19">
        <f t="shared" si="33"/>
        <v>5093.00244140625</v>
      </c>
      <c r="AU118" s="19">
        <f t="shared" si="27"/>
        <v>4996.91650390625</v>
      </c>
      <c r="AV118" s="52">
        <f t="shared" si="29"/>
        <v>0.96085937499999829</v>
      </c>
      <c r="AW118" s="52">
        <f t="shared" si="24"/>
        <v>-5.6623597200422537E-2</v>
      </c>
    </row>
    <row r="119" spans="4:49" x14ac:dyDescent="0.25">
      <c r="D119" s="37">
        <f>+NEA!A92</f>
        <v>45352</v>
      </c>
      <c r="E119" s="225">
        <f>'Salida Stata'!G89</f>
        <v>5596.49169921875</v>
      </c>
      <c r="F119" s="225">
        <f>'Salida Stata'!M89</f>
        <v>5546.59423828125</v>
      </c>
      <c r="G119" s="225">
        <f>'Salida Stata'!S89</f>
        <v>5647.2734375</v>
      </c>
      <c r="H119" s="225">
        <f>'Salida Stata'!Y89</f>
        <v>5541.40625</v>
      </c>
      <c r="I119" s="225">
        <f>'Salida Stata'!AE89</f>
        <v>5638.35107421875</v>
      </c>
      <c r="J119" s="225">
        <f>'Salida Stata'!AK89</f>
        <v>5528.8623046875</v>
      </c>
      <c r="K119" s="225">
        <f>'Salida Stata'!AQ89</f>
        <v>5631.29736328125</v>
      </c>
      <c r="L119" s="225">
        <f>'Salida Stata'!AW89</f>
        <v>5510.63623046875</v>
      </c>
      <c r="M119" s="225">
        <f>'Salida Stata'!BC89</f>
        <v>5491.5546875</v>
      </c>
      <c r="N119" s="225">
        <f>'Salida Stata'!BI89</f>
        <v>5574.66552734375</v>
      </c>
      <c r="O119" s="19" cm="1">
        <f t="array" ref="O119">+SUMPRODUCT($E$30:$N$30/100,$E119:$N119)/$D$14*100</f>
        <v>5626.722003563641</v>
      </c>
      <c r="Q119" s="24">
        <f t="shared" si="25"/>
        <v>9.8859025418703617E-2</v>
      </c>
      <c r="R119" s="24">
        <f t="shared" si="25"/>
        <v>0.10015532732633625</v>
      </c>
      <c r="S119" s="24">
        <f t="shared" si="25"/>
        <v>0.1116280384082835</v>
      </c>
      <c r="T119" s="24">
        <f t="shared" si="25"/>
        <v>0.10205185881912415</v>
      </c>
      <c r="U119" s="24">
        <f t="shared" si="25"/>
        <v>0.1143557315045074</v>
      </c>
      <c r="V119" s="24">
        <f t="shared" si="25"/>
        <v>0.10495647647703921</v>
      </c>
      <c r="W119" s="24">
        <f t="shared" si="25"/>
        <v>0.11510558547868754</v>
      </c>
      <c r="X119" s="24">
        <f t="shared" si="25"/>
        <v>0.11137696305432665</v>
      </c>
      <c r="Y119" s="24">
        <f t="shared" si="25"/>
        <v>0.11500066820505839</v>
      </c>
      <c r="Z119" s="24">
        <f t="shared" si="25"/>
        <v>0.1156211081345575</v>
      </c>
      <c r="AA119" s="24">
        <f t="shared" si="23"/>
        <v>0.10685353343181014</v>
      </c>
      <c r="AB119" s="24">
        <f>+NEA!Y92</f>
        <v>0.10345924453280309</v>
      </c>
      <c r="AD119" s="24">
        <f t="shared" si="31"/>
        <v>2.851951964592577</v>
      </c>
      <c r="AE119" s="24">
        <f t="shared" si="31"/>
        <v>2.8472366526771102</v>
      </c>
      <c r="AF119" s="24">
        <f t="shared" si="31"/>
        <v>2.8969744039867309</v>
      </c>
      <c r="AG119" s="24">
        <f t="shared" si="31"/>
        <v>2.8580695595105987</v>
      </c>
      <c r="AH119" s="24">
        <f t="shared" si="31"/>
        <v>2.9109344745729073</v>
      </c>
      <c r="AI119" s="24">
        <f t="shared" si="31"/>
        <v>2.8521549600435936</v>
      </c>
      <c r="AJ119" s="24">
        <f t="shared" si="31"/>
        <v>2.9243168006443381</v>
      </c>
      <c r="AK119" s="24">
        <f t="shared" si="31"/>
        <v>2.8745212543171221</v>
      </c>
      <c r="AL119" s="24">
        <f t="shared" si="31"/>
        <v>2.8818722803829995</v>
      </c>
      <c r="AM119" s="24">
        <f t="shared" si="31"/>
        <v>2.8837961711308515</v>
      </c>
      <c r="AN119" s="24">
        <f t="shared" si="31"/>
        <v>2.8737751765134041</v>
      </c>
      <c r="AO119" s="24">
        <f>+NEA!AV92</f>
        <v>2.8622225314870224</v>
      </c>
      <c r="AQ119" s="24">
        <f t="shared" si="28"/>
        <v>-1.6762082715853888E-2</v>
      </c>
      <c r="AR119" s="24">
        <f t="shared" si="32"/>
        <v>-3.1844206538274467E-2</v>
      </c>
      <c r="AS119" s="35">
        <f t="shared" si="33"/>
        <v>45352</v>
      </c>
      <c r="AT119" s="19">
        <f t="shared" si="33"/>
        <v>5596.49169921875</v>
      </c>
      <c r="AU119" s="19">
        <f t="shared" si="27"/>
        <v>5574.66552734375</v>
      </c>
      <c r="AV119" s="52">
        <f t="shared" si="29"/>
        <v>0.21826171875</v>
      </c>
      <c r="AW119" s="52">
        <f t="shared" si="24"/>
        <v>-0.255714274803994</v>
      </c>
    </row>
    <row r="120" spans="4:49" x14ac:dyDescent="0.25">
      <c r="D120" s="37">
        <f>+NEA!A93</f>
        <v>45383</v>
      </c>
      <c r="E120" s="225">
        <f>'Salida Stata'!G90</f>
        <v>5942.546875</v>
      </c>
      <c r="F120" s="225">
        <f>'Salida Stata'!M90</f>
        <v>5895.310546875</v>
      </c>
      <c r="G120" s="225">
        <f>'Salida Stata'!S90</f>
        <v>5993.51123046875</v>
      </c>
      <c r="H120" s="225">
        <f>'Salida Stata'!Y90</f>
        <v>5892.91552734375</v>
      </c>
      <c r="I120" s="225">
        <f>'Salida Stata'!AE90</f>
        <v>5984.15625</v>
      </c>
      <c r="J120" s="225">
        <f>'Salida Stata'!AK90</f>
        <v>5881.955078125</v>
      </c>
      <c r="K120" s="225">
        <f>'Salida Stata'!AQ90</f>
        <v>5984.662109375</v>
      </c>
      <c r="L120" s="225">
        <f>'Salida Stata'!AW90</f>
        <v>5866.03125</v>
      </c>
      <c r="M120" s="225">
        <f>'Salida Stata'!BC90</f>
        <v>5849.45458984375</v>
      </c>
      <c r="N120" s="225">
        <f>'Salida Stata'!BI90</f>
        <v>5919.8115234375</v>
      </c>
      <c r="O120" s="19" cm="1">
        <f t="array" ref="O120">+SUMPRODUCT($E$30:$N$30/100,$E120:$N120)/$D$14*100</f>
        <v>5979.4447193182323</v>
      </c>
      <c r="Q120" s="24">
        <f t="shared" si="25"/>
        <v>6.1834305200445083E-2</v>
      </c>
      <c r="R120" s="24">
        <f t="shared" si="25"/>
        <v>6.2870347750876521E-2</v>
      </c>
      <c r="S120" s="24">
        <f t="shared" si="25"/>
        <v>6.1310612422200483E-2</v>
      </c>
      <c r="T120" s="24">
        <f t="shared" si="25"/>
        <v>6.343322642041449E-2</v>
      </c>
      <c r="U120" s="24">
        <f t="shared" si="25"/>
        <v>6.1330905300033045E-2</v>
      </c>
      <c r="V120" s="24">
        <f t="shared" si="25"/>
        <v>6.3863549855119217E-2</v>
      </c>
      <c r="W120" s="24">
        <f t="shared" si="25"/>
        <v>6.2750148553307961E-2</v>
      </c>
      <c r="X120" s="24">
        <f t="shared" si="25"/>
        <v>6.4492556697218095E-2</v>
      </c>
      <c r="Y120" s="24">
        <f t="shared" si="25"/>
        <v>6.5172783066043127E-2</v>
      </c>
      <c r="Z120" s="24">
        <f t="shared" si="25"/>
        <v>6.1913310206828998E-2</v>
      </c>
      <c r="AA120" s="24">
        <f t="shared" si="23"/>
        <v>6.2687069937202633E-2</v>
      </c>
      <c r="AB120" s="24">
        <f>+NEA!Y93</f>
        <v>6.2860334390314243E-2</v>
      </c>
      <c r="AD120" s="24">
        <f t="shared" si="31"/>
        <v>2.7666187599206618</v>
      </c>
      <c r="AE120" s="24">
        <f t="shared" si="31"/>
        <v>2.7685300976701219</v>
      </c>
      <c r="AF120" s="24">
        <f t="shared" si="31"/>
        <v>2.8178549495105956</v>
      </c>
      <c r="AG120" s="24">
        <f t="shared" si="31"/>
        <v>2.7840063711142711</v>
      </c>
      <c r="AH120" s="24">
        <f t="shared" si="31"/>
        <v>2.8360135051015822</v>
      </c>
      <c r="AI120" s="24">
        <f t="shared" si="31"/>
        <v>2.7814179998882484</v>
      </c>
      <c r="AJ120" s="24">
        <f t="shared" si="31"/>
        <v>2.8586561102308745</v>
      </c>
      <c r="AK120" s="24">
        <f t="shared" si="31"/>
        <v>2.8153136626727817</v>
      </c>
      <c r="AL120" s="24">
        <f t="shared" si="31"/>
        <v>2.8278455976214327</v>
      </c>
      <c r="AM120" s="24">
        <f t="shared" si="31"/>
        <v>2.8080444711496932</v>
      </c>
      <c r="AN120" s="24">
        <f t="shared" si="31"/>
        <v>2.7993490087406681</v>
      </c>
      <c r="AO120" s="24">
        <f>+NEA!AV93</f>
        <v>2.7891322499839424</v>
      </c>
      <c r="AQ120" s="24">
        <f t="shared" si="28"/>
        <v>-7.9005006383914278E-5</v>
      </c>
      <c r="AR120" s="24">
        <f t="shared" si="32"/>
        <v>-4.1425711229031492E-2</v>
      </c>
      <c r="AS120" s="35">
        <f t="shared" si="33"/>
        <v>45383</v>
      </c>
      <c r="AT120" s="19">
        <f t="shared" si="33"/>
        <v>5942.546875</v>
      </c>
      <c r="AU120" s="19">
        <f t="shared" si="27"/>
        <v>5919.8115234375</v>
      </c>
      <c r="AV120" s="52">
        <f t="shared" si="29"/>
        <v>0.22735351562499773</v>
      </c>
      <c r="AW120" s="52">
        <f t="shared" si="24"/>
        <v>-0.27254362846283975</v>
      </c>
    </row>
    <row r="121" spans="4:49" x14ac:dyDescent="0.25">
      <c r="D121" s="37">
        <f>+NEA!A94</f>
        <v>45413</v>
      </c>
      <c r="E121" s="225">
        <f>'Salida Stata'!G91</f>
        <v>6162.03125</v>
      </c>
      <c r="F121" s="225">
        <f>'Salida Stata'!M91</f>
        <v>6114.92626953125</v>
      </c>
      <c r="G121" s="225">
        <f>'Salida Stata'!S91</f>
        <v>6222.92578125</v>
      </c>
      <c r="H121" s="225">
        <f>'Salida Stata'!Y91</f>
        <v>6112.23486328125</v>
      </c>
      <c r="I121" s="225">
        <f>'Salida Stata'!AE91</f>
        <v>6215.73291015625</v>
      </c>
      <c r="J121" s="225">
        <f>'Salida Stata'!AK91</f>
        <v>6103.4111328125</v>
      </c>
      <c r="K121" s="225">
        <f>'Salida Stata'!AQ91</f>
        <v>6214.25390625</v>
      </c>
      <c r="L121" s="225">
        <f>'Salida Stata'!AW91</f>
        <v>6092.279296875</v>
      </c>
      <c r="M121" s="225">
        <f>'Salida Stata'!BC91</f>
        <v>6080.794921875</v>
      </c>
      <c r="N121" s="225">
        <f>'Salida Stata'!BI91</f>
        <v>6144.50439453125</v>
      </c>
      <c r="O121" s="19" cm="1">
        <f t="array" ref="O121">+SUMPRODUCT($E$30:$N$30/100,$E121:$N121)/$D$14*100</f>
        <v>6205.6851523564892</v>
      </c>
      <c r="Q121" s="24">
        <f t="shared" si="25"/>
        <v>3.6934395237732121E-2</v>
      </c>
      <c r="R121" s="24">
        <f t="shared" si="25"/>
        <v>3.7252613057451978E-2</v>
      </c>
      <c r="S121" s="24">
        <f t="shared" si="25"/>
        <v>3.8277153735024827E-2</v>
      </c>
      <c r="T121" s="24">
        <f t="shared" si="25"/>
        <v>3.7217457966236767E-2</v>
      </c>
      <c r="U121" s="24">
        <f t="shared" si="25"/>
        <v>3.8698297718454455E-2</v>
      </c>
      <c r="V121" s="24">
        <f t="shared" ref="V121:Z122" si="34">+J121/J120-1</f>
        <v>3.7650075824464446E-2</v>
      </c>
      <c r="W121" s="24">
        <f t="shared" si="34"/>
        <v>3.8363368337093418E-2</v>
      </c>
      <c r="X121" s="24">
        <f t="shared" si="34"/>
        <v>3.8569185405379569E-2</v>
      </c>
      <c r="Y121" s="24">
        <f t="shared" si="34"/>
        <v>3.9549043159155417E-2</v>
      </c>
      <c r="Z121" s="24">
        <f t="shared" si="34"/>
        <v>3.7956085291593222E-2</v>
      </c>
      <c r="AA121" s="24">
        <f t="shared" si="23"/>
        <v>3.7836361678756703E-2</v>
      </c>
      <c r="AB121" s="24">
        <f>+NEA!Y94</f>
        <v>3.730951129795046E-2</v>
      </c>
      <c r="AD121" s="24">
        <f t="shared" si="31"/>
        <v>2.646171810545169</v>
      </c>
      <c r="AE121" s="24">
        <f t="shared" si="31"/>
        <v>2.6472226422858731</v>
      </c>
      <c r="AF121" s="24">
        <f t="shared" si="31"/>
        <v>2.7006868144133245</v>
      </c>
      <c r="AG121" s="24">
        <f t="shared" si="31"/>
        <v>2.6564442499070031</v>
      </c>
      <c r="AH121" s="24">
        <f t="shared" si="31"/>
        <v>2.7195262460752492</v>
      </c>
      <c r="AI121" s="24">
        <f t="shared" si="31"/>
        <v>2.6566421518742112</v>
      </c>
      <c r="AJ121" s="24">
        <f t="shared" si="31"/>
        <v>2.7341522958722226</v>
      </c>
      <c r="AK121" s="24">
        <f t="shared" si="31"/>
        <v>2.6888011207438276</v>
      </c>
      <c r="AL121" s="24">
        <f t="shared" si="31"/>
        <v>2.7036622439311055</v>
      </c>
      <c r="AM121" s="24">
        <f t="shared" si="31"/>
        <v>2.6810156652267771</v>
      </c>
      <c r="AN121" s="24">
        <f t="shared" si="31"/>
        <v>2.6770842116877192</v>
      </c>
      <c r="AO121" s="24">
        <f>+NEA!AV94</f>
        <v>2.6634339080459766</v>
      </c>
      <c r="AQ121" s="24">
        <f t="shared" si="28"/>
        <v>-1.0216900538611018E-3</v>
      </c>
      <c r="AR121" s="24">
        <f t="shared" si="32"/>
        <v>-3.4843854681608111E-2</v>
      </c>
      <c r="AS121" s="35">
        <f t="shared" si="33"/>
        <v>45413</v>
      </c>
      <c r="AT121" s="19">
        <f t="shared" si="33"/>
        <v>6162.03125</v>
      </c>
      <c r="AU121" s="19">
        <f t="shared" si="27"/>
        <v>6144.50439453125</v>
      </c>
      <c r="AV121" s="52">
        <f t="shared" si="29"/>
        <v>0.17526855468749858</v>
      </c>
      <c r="AW121" s="52">
        <f t="shared" si="24"/>
        <v>-0.29658197463509239</v>
      </c>
    </row>
    <row r="122" spans="4:49" x14ac:dyDescent="0.25">
      <c r="D122" s="37">
        <f>+NEA!A95</f>
        <v>45444</v>
      </c>
      <c r="E122" s="225">
        <f>'Salida Stata'!G92</f>
        <v>6435.87158203125</v>
      </c>
      <c r="F122" s="225">
        <f>'Salida Stata'!M92</f>
        <v>6389.64697265625</v>
      </c>
      <c r="G122" s="225">
        <f>'Salida Stata'!S92</f>
        <v>6492.40771484375</v>
      </c>
      <c r="H122" s="225">
        <f>'Salida Stata'!Y92</f>
        <v>6391.00537109375</v>
      </c>
      <c r="I122" s="225">
        <f>'Salida Stata'!AE92</f>
        <v>6484.42236328125</v>
      </c>
      <c r="J122" s="225">
        <f>'Salida Stata'!AK92</f>
        <v>6378.4482421875</v>
      </c>
      <c r="K122" s="225">
        <f>'Salida Stata'!AQ92</f>
        <v>6487.75830078125</v>
      </c>
      <c r="L122" s="225">
        <f>'Salida Stata'!AW92</f>
        <v>6368.64404296875</v>
      </c>
      <c r="M122" s="225">
        <f>'Salida Stata'!BC92</f>
        <v>6370.36669921875</v>
      </c>
      <c r="N122" s="225">
        <f>'Salida Stata'!BI92</f>
        <v>6406.83203125</v>
      </c>
      <c r="O122" s="19" cm="1">
        <f t="array" ref="O122">+SUMPRODUCT($E$30:$N$30/100,$E122:$N122)/$D$14*100</f>
        <v>6482.2824909374149</v>
      </c>
      <c r="Q122" s="24">
        <f t="shared" ref="Q122:Q135" si="35">+E122/E121-1</f>
        <v>4.4439945355884136E-2</v>
      </c>
      <c r="R122" s="24">
        <f t="shared" ref="R122:R135" si="36">+F122/F121-1</f>
        <v>4.4926249478075775E-2</v>
      </c>
      <c r="S122" s="24">
        <f t="shared" ref="S122:S135" si="37">+G122/G121-1</f>
        <v>4.330469992197461E-2</v>
      </c>
      <c r="T122" s="24">
        <f t="shared" ref="T122:T135" si="38">+H122/H121-1</f>
        <v>4.5608605370711652E-2</v>
      </c>
      <c r="U122" s="24">
        <f t="shared" ref="U122:U135" si="39">+I122/I121-1</f>
        <v>4.3227316393529724E-2</v>
      </c>
      <c r="V122" s="24">
        <f t="shared" si="34"/>
        <v>4.5062851476017185E-2</v>
      </c>
      <c r="W122" s="24">
        <f t="shared" si="34"/>
        <v>4.4012426697945584E-2</v>
      </c>
      <c r="X122" s="24">
        <f t="shared" si="34"/>
        <v>4.5363111674067591E-2</v>
      </c>
      <c r="Y122" s="24">
        <f t="shared" si="34"/>
        <v>4.7620710953768075E-2</v>
      </c>
      <c r="Z122" s="24">
        <f t="shared" si="34"/>
        <v>4.2693050549728273E-2</v>
      </c>
      <c r="AA122" s="24">
        <f t="shared" si="23"/>
        <v>4.4571603584479869E-2</v>
      </c>
      <c r="AB122" s="24">
        <f>+NEA!Y95</f>
        <v>4.3827826257476277E-2</v>
      </c>
      <c r="AD122" s="24">
        <f t="shared" si="31"/>
        <v>2.5736086590296612</v>
      </c>
      <c r="AE122" s="24">
        <f t="shared" si="31"/>
        <v>2.5749255223678764</v>
      </c>
      <c r="AF122" s="24">
        <f t="shared" si="31"/>
        <v>2.6222622911407623</v>
      </c>
      <c r="AG122" s="24">
        <f t="shared" si="31"/>
        <v>2.5836953755475811</v>
      </c>
      <c r="AH122" s="24">
        <f t="shared" si="31"/>
        <v>2.6382671126068322</v>
      </c>
      <c r="AI122" s="24">
        <f t="shared" si="31"/>
        <v>2.5866042901217705</v>
      </c>
      <c r="AJ122" s="24">
        <f t="shared" si="31"/>
        <v>2.6524785657643108</v>
      </c>
      <c r="AK122" s="24">
        <f t="shared" si="31"/>
        <v>2.6136821115090996</v>
      </c>
      <c r="AL122" s="24">
        <f t="shared" si="31"/>
        <v>2.629667656792281</v>
      </c>
      <c r="AM122" s="24">
        <f t="shared" si="31"/>
        <v>2.6095213107809179</v>
      </c>
      <c r="AN122" s="24">
        <f t="shared" si="31"/>
        <v>2.6022391772339293</v>
      </c>
      <c r="AO122" s="24">
        <f>+NEA!AV95</f>
        <v>2.5869272237196768</v>
      </c>
      <c r="AQ122" s="24">
        <f t="shared" si="28"/>
        <v>1.7468948061558631E-3</v>
      </c>
      <c r="AR122" s="24">
        <f t="shared" si="32"/>
        <v>-3.5912651751256686E-2</v>
      </c>
      <c r="AS122" s="35">
        <f t="shared" si="33"/>
        <v>45444</v>
      </c>
      <c r="AT122" s="19">
        <f t="shared" si="33"/>
        <v>6435.87158203125</v>
      </c>
      <c r="AU122" s="19">
        <f t="shared" si="27"/>
        <v>6406.83203125</v>
      </c>
      <c r="AV122" s="52">
        <f t="shared" si="29"/>
        <v>0.29039550781249091</v>
      </c>
      <c r="AW122" s="52">
        <f t="shared" si="24"/>
        <v>-0.28496566168543502</v>
      </c>
    </row>
    <row r="123" spans="4:49" x14ac:dyDescent="0.25">
      <c r="D123" s="37">
        <f>+NEA!A96</f>
        <v>45474</v>
      </c>
      <c r="E123" s="225">
        <f>'Salida Stata'!G93</f>
        <v>6723.70751953125</v>
      </c>
      <c r="F123" s="225">
        <f>'Salida Stata'!M93</f>
        <v>6684.70166015625</v>
      </c>
      <c r="G123" s="225">
        <f>'Salida Stata'!S93</f>
        <v>6785.451171875</v>
      </c>
      <c r="H123" s="225">
        <f>'Salida Stata'!Y93</f>
        <v>6696.517578125</v>
      </c>
      <c r="I123" s="225">
        <f>'Salida Stata'!AE93</f>
        <v>6781.18310546875</v>
      </c>
      <c r="J123" s="225">
        <f>'Salida Stata'!AK93</f>
        <v>6679.22412109375</v>
      </c>
      <c r="K123" s="225">
        <f>'Salida Stata'!AQ93</f>
        <v>6794.54052734375</v>
      </c>
      <c r="L123" s="225">
        <f>'Salida Stata'!AW93</f>
        <v>6683.26025390625</v>
      </c>
      <c r="M123" s="225">
        <f>'Salida Stata'!BC93</f>
        <v>6704.5947265625</v>
      </c>
      <c r="N123" s="225">
        <f>'Salida Stata'!BI93</f>
        <v>6701.94482421875</v>
      </c>
      <c r="O123" s="19" cm="1">
        <f t="array" ref="O123">+SUMPRODUCT($E$30:$N$30/100,$E123:$N123)/$D$14*100</f>
        <v>6784.971370677812</v>
      </c>
      <c r="Q123" s="24">
        <f t="shared" si="35"/>
        <v>4.4723691862284642E-2</v>
      </c>
      <c r="R123" s="24">
        <f t="shared" si="36"/>
        <v>4.6176993621502405E-2</v>
      </c>
      <c r="S123" s="24">
        <f t="shared" si="37"/>
        <v>4.513632998760353E-2</v>
      </c>
      <c r="T123" s="24">
        <f t="shared" si="38"/>
        <v>4.7803465854225236E-2</v>
      </c>
      <c r="U123" s="24">
        <f t="shared" si="39"/>
        <v>4.5765177769409471E-2</v>
      </c>
      <c r="V123" s="24">
        <f t="shared" ref="V123:V135" si="40">+J123/J122-1</f>
        <v>4.7155023837443411E-2</v>
      </c>
      <c r="W123" s="24">
        <f t="shared" ref="W123:W135" si="41">+K123/K122-1</f>
        <v>4.7286321767806561E-2</v>
      </c>
      <c r="X123" s="24">
        <f t="shared" ref="X123:X135" si="42">+L123/L122-1</f>
        <v>4.9400815748974036E-2</v>
      </c>
      <c r="Y123" s="24">
        <f t="shared" ref="Y123:Y135" si="43">+M123/M122-1</f>
        <v>5.2466057783571385E-2</v>
      </c>
      <c r="Z123" s="24">
        <f t="shared" ref="Z123:Z135" si="44">+N123/N122-1</f>
        <v>4.6062202275525044E-2</v>
      </c>
      <c r="AA123" s="24">
        <f t="shared" ref="AA123:AA135" si="45">+O123/O122-1</f>
        <v>4.6694799272258392E-2</v>
      </c>
      <c r="AB123" s="24">
        <f>+NEA!Y96</f>
        <v>4.6057987350491603E-2</v>
      </c>
      <c r="AD123" s="24">
        <f t="shared" ref="AD123:AD135" si="46">+E123/E111-1</f>
        <v>2.5194701275512599</v>
      </c>
      <c r="AE123" s="24">
        <f t="shared" ref="AE123:AE135" si="47">+F123/F111-1</f>
        <v>2.5222450230292153</v>
      </c>
      <c r="AF123" s="24">
        <f t="shared" ref="AF123:AF135" si="48">+G123/G111-1</f>
        <v>2.5653712461689353</v>
      </c>
      <c r="AG123" s="24">
        <f t="shared" ref="AG123:AG135" si="49">+H123/H111-1</f>
        <v>2.531642516960074</v>
      </c>
      <c r="AH123" s="24">
        <f t="shared" ref="AH123:AH135" si="50">+I123/I111-1</f>
        <v>2.5786440095999206</v>
      </c>
      <c r="AI123" s="24">
        <f t="shared" ref="AI123:AI135" si="51">+J123/J111-1</f>
        <v>2.5342978570799248</v>
      </c>
      <c r="AJ123" s="24">
        <f t="shared" ref="AJ123:AJ135" si="52">+K123/K111-1</f>
        <v>2.5940576427149677</v>
      </c>
      <c r="AK123" s="24">
        <f t="shared" ref="AK123:AK135" si="53">+L123/L111-1</f>
        <v>2.5634014061662835</v>
      </c>
      <c r="AL123" s="24">
        <f t="shared" ref="AL123:AL135" si="54">+M123/M111-1</f>
        <v>2.5873615028920156</v>
      </c>
      <c r="AM123" s="24">
        <f t="shared" ref="AM123:AM135" si="55">+N123/N111-1</f>
        <v>2.5510203025651248</v>
      </c>
      <c r="AN123" s="24">
        <f t="shared" ref="AN123:AN135" si="56">+O123/O111-1</f>
        <v>2.5482808398769818</v>
      </c>
      <c r="AO123" s="24">
        <f>+NEA!AV96</f>
        <v>2.53123348483247</v>
      </c>
      <c r="AQ123" s="24">
        <f t="shared" ref="AQ123:AQ135" si="57">+Q123-Z123</f>
        <v>-1.3385104132404013E-3</v>
      </c>
      <c r="AR123" s="24">
        <f t="shared" ref="AR123:AR135" si="58">+AD123-AM123</f>
        <v>-3.1550175013864923E-2</v>
      </c>
      <c r="AS123" s="35">
        <f t="shared" si="33"/>
        <v>45474</v>
      </c>
      <c r="AT123" s="19">
        <f t="shared" si="33"/>
        <v>6723.70751953125</v>
      </c>
      <c r="AU123" s="19">
        <f t="shared" si="27"/>
        <v>6701.94482421875</v>
      </c>
      <c r="AV123" s="52">
        <f t="shared" si="29"/>
        <v>0.21762695312500568</v>
      </c>
      <c r="AW123" s="52">
        <f t="shared" si="24"/>
        <v>-0.31752109119758565</v>
      </c>
    </row>
    <row r="124" spans="4:49" x14ac:dyDescent="0.25">
      <c r="D124" s="37">
        <f>+NEA!A97</f>
        <v>45505</v>
      </c>
      <c r="E124" s="225">
        <f>'Salida Stata'!G94</f>
        <v>7027.3193359375</v>
      </c>
      <c r="F124" s="225">
        <f>'Salida Stata'!M94</f>
        <v>6984.55322265625</v>
      </c>
      <c r="G124" s="225">
        <f>'Salida Stata'!S94</f>
        <v>7086.01123046875</v>
      </c>
      <c r="H124" s="225">
        <f>'Salida Stata'!Y94</f>
        <v>6994.40283203125</v>
      </c>
      <c r="I124" s="225">
        <f>'Salida Stata'!AE94</f>
        <v>7081.46728515625</v>
      </c>
      <c r="J124" s="225">
        <f>'Salida Stata'!AK94</f>
        <v>6972.19482421875</v>
      </c>
      <c r="K124" s="225">
        <f>'Salida Stata'!AQ94</f>
        <v>7090.44921875</v>
      </c>
      <c r="L124" s="225">
        <f>'Salida Stata'!AW94</f>
        <v>6970.82568359375</v>
      </c>
      <c r="M124" s="225">
        <f>'Salida Stata'!BC94</f>
        <v>6996.54833984375</v>
      </c>
      <c r="N124" s="225">
        <f>'Salida Stata'!BI94</f>
        <v>6985.251953125</v>
      </c>
      <c r="O124" s="19" cm="1">
        <f t="array" ref="O124">+SUMPRODUCT($E$30:$N$30/100,$E124:$N124)/$D$14*100</f>
        <v>7085.0402216580223</v>
      </c>
      <c r="Q124" s="24">
        <f t="shared" si="35"/>
        <v>4.5155416936907056E-2</v>
      </c>
      <c r="R124" s="24">
        <f t="shared" si="36"/>
        <v>4.4856386678742366E-2</v>
      </c>
      <c r="S124" s="24">
        <f t="shared" si="37"/>
        <v>4.4294778781923894E-2</v>
      </c>
      <c r="T124" s="24">
        <f t="shared" si="38"/>
        <v>4.4483606655394858E-2</v>
      </c>
      <c r="U124" s="24">
        <f t="shared" si="39"/>
        <v>4.4281974843789929E-2</v>
      </c>
      <c r="V124" s="24">
        <f t="shared" si="40"/>
        <v>4.3862984354689605E-2</v>
      </c>
      <c r="W124" s="24">
        <f t="shared" si="41"/>
        <v>4.3550949503561531E-2</v>
      </c>
      <c r="X124" s="24">
        <f t="shared" si="42"/>
        <v>4.3027716827191087E-2</v>
      </c>
      <c r="Y124" s="24">
        <f t="shared" si="43"/>
        <v>4.354530365938114E-2</v>
      </c>
      <c r="Z124" s="24">
        <f t="shared" si="44"/>
        <v>4.2272375606923207E-2</v>
      </c>
      <c r="AA124" s="24">
        <f t="shared" si="45"/>
        <v>4.4225514683377876E-2</v>
      </c>
      <c r="AB124" s="24">
        <f>+NEA!Y97</f>
        <v>4.36559011044928E-2</v>
      </c>
      <c r="AD124" s="24">
        <f t="shared" si="46"/>
        <v>2.2094230522428409</v>
      </c>
      <c r="AE124" s="24">
        <f t="shared" si="47"/>
        <v>2.2176165861383286</v>
      </c>
      <c r="AF124" s="24">
        <f t="shared" si="48"/>
        <v>2.2642013041149269</v>
      </c>
      <c r="AG124" s="24">
        <f t="shared" si="49"/>
        <v>2.2302335731676064</v>
      </c>
      <c r="AH124" s="24">
        <f t="shared" si="50"/>
        <v>2.2806344361944504</v>
      </c>
      <c r="AI124" s="24">
        <f t="shared" si="51"/>
        <v>2.2368522792586436</v>
      </c>
      <c r="AJ124" s="24">
        <f t="shared" si="52"/>
        <v>2.2960815615192187</v>
      </c>
      <c r="AK124" s="24">
        <f t="shared" si="53"/>
        <v>2.2724094272432924</v>
      </c>
      <c r="AL124" s="24">
        <f t="shared" si="54"/>
        <v>2.3036697909771497</v>
      </c>
      <c r="AM124" s="24">
        <f t="shared" si="55"/>
        <v>2.2662496008741781</v>
      </c>
      <c r="AN124" s="24">
        <f t="shared" si="56"/>
        <v>2.2481838720072411</v>
      </c>
      <c r="AO124" s="24">
        <f>+NEA!AV97</f>
        <v>2.2277250636426751</v>
      </c>
      <c r="AQ124" s="24">
        <f t="shared" si="57"/>
        <v>2.8830413299838487E-3</v>
      </c>
      <c r="AR124" s="24">
        <f t="shared" si="58"/>
        <v>-5.6826548631337293E-2</v>
      </c>
      <c r="AS124" s="35">
        <f t="shared" si="33"/>
        <v>45505</v>
      </c>
      <c r="AT124" s="19">
        <f t="shared" si="33"/>
        <v>7027.3193359375</v>
      </c>
      <c r="AU124" s="19">
        <f t="shared" si="27"/>
        <v>6985.251953125</v>
      </c>
      <c r="AV124" s="52">
        <f t="shared" si="29"/>
        <v>0.42067382812500398</v>
      </c>
      <c r="AW124" s="52">
        <f t="shared" si="24"/>
        <v>-0.28722273810785914</v>
      </c>
    </row>
    <row r="125" spans="4:49" x14ac:dyDescent="0.25">
      <c r="D125" s="37">
        <f>+NEA!A98</f>
        <v>45536</v>
      </c>
      <c r="E125" s="225">
        <f>'Salida Stata'!G95</f>
        <v>7253.89501953125</v>
      </c>
      <c r="F125" s="225">
        <f>'Salida Stata'!M95</f>
        <v>7212.71337890625</v>
      </c>
      <c r="G125" s="225">
        <f>'Salida Stata'!S95</f>
        <v>7313.1171875</v>
      </c>
      <c r="H125" s="225">
        <f>'Salida Stata'!Y95</f>
        <v>7225.18310546875</v>
      </c>
      <c r="I125" s="225">
        <f>'Salida Stata'!AE95</f>
        <v>7309.31982421875</v>
      </c>
      <c r="J125" s="225">
        <f>'Salida Stata'!AK95</f>
        <v>7203.779296875</v>
      </c>
      <c r="K125" s="225">
        <f>'Salida Stata'!AQ95</f>
        <v>7323.29248046875</v>
      </c>
      <c r="L125" s="225">
        <f>'Salida Stata'!AW95</f>
        <v>7204.34423828125</v>
      </c>
      <c r="M125" s="225">
        <f>'Salida Stata'!BC95</f>
        <v>7234.64111328125</v>
      </c>
      <c r="N125" s="225">
        <f>'Salida Stata'!BI95</f>
        <v>7217.36962890625</v>
      </c>
      <c r="O125" s="19" cm="1">
        <f t="array" ref="O125">+SUMPRODUCT($E$30:$N$30/100,$E125:$N125)/$D$14*100</f>
        <v>7316.9172493320621</v>
      </c>
      <c r="Q125" s="24">
        <f t="shared" si="35"/>
        <v>3.2242121463734952E-2</v>
      </c>
      <c r="R125" s="24">
        <f t="shared" si="36"/>
        <v>3.2666392391413446E-2</v>
      </c>
      <c r="S125" s="24">
        <f t="shared" si="37"/>
        <v>3.2049900803815978E-2</v>
      </c>
      <c r="T125" s="24">
        <f t="shared" si="38"/>
        <v>3.2994993136601813E-2</v>
      </c>
      <c r="U125" s="24">
        <f t="shared" si="39"/>
        <v>3.2175893764292418E-2</v>
      </c>
      <c r="V125" s="24">
        <f t="shared" si="40"/>
        <v>3.3215433374267356E-2</v>
      </c>
      <c r="W125" s="24">
        <f t="shared" si="41"/>
        <v>3.2838999975208782E-2</v>
      </c>
      <c r="X125" s="24">
        <f t="shared" si="42"/>
        <v>3.3499411014838554E-2</v>
      </c>
      <c r="Y125" s="24">
        <f t="shared" si="43"/>
        <v>3.403003336396826E-2</v>
      </c>
      <c r="Z125" s="24">
        <f t="shared" si="44"/>
        <v>3.3229678376512473E-2</v>
      </c>
      <c r="AA125" s="24">
        <f t="shared" si="45"/>
        <v>3.2727693904294641E-2</v>
      </c>
      <c r="AB125" s="24">
        <f>+NEA!Y98</f>
        <v>3.2666523266652314E-2</v>
      </c>
      <c r="AD125" s="24">
        <f t="shared" si="46"/>
        <v>1.9244311144912816</v>
      </c>
      <c r="AE125" s="24">
        <f t="shared" si="47"/>
        <v>1.9371556134216914</v>
      </c>
      <c r="AF125" s="24">
        <f t="shared" si="48"/>
        <v>1.9804892537017902</v>
      </c>
      <c r="AG125" s="24">
        <f t="shared" si="49"/>
        <v>1.9548225220430906</v>
      </c>
      <c r="AH125" s="24">
        <f t="shared" si="50"/>
        <v>1.9982628707397971</v>
      </c>
      <c r="AI125" s="24">
        <f t="shared" si="51"/>
        <v>1.9622920339411851</v>
      </c>
      <c r="AJ125" s="24">
        <f t="shared" si="52"/>
        <v>2.0199530378177153</v>
      </c>
      <c r="AK125" s="24">
        <f t="shared" si="53"/>
        <v>2.0030424268747979</v>
      </c>
      <c r="AL125" s="24">
        <f t="shared" si="54"/>
        <v>2.0360071008315415</v>
      </c>
      <c r="AM125" s="24">
        <f t="shared" si="55"/>
        <v>1.9953727392860596</v>
      </c>
      <c r="AN125" s="24">
        <f t="shared" si="56"/>
        <v>1.9696421260592167</v>
      </c>
      <c r="AO125" s="24">
        <f>+NEA!AV98</f>
        <v>1.950868710047533</v>
      </c>
      <c r="AQ125" s="24">
        <f t="shared" si="57"/>
        <v>-9.8755691277752078E-4</v>
      </c>
      <c r="AR125" s="24">
        <f t="shared" si="58"/>
        <v>-7.0941624794778058E-2</v>
      </c>
      <c r="AS125" s="35">
        <f t="shared" si="33"/>
        <v>45536</v>
      </c>
      <c r="AT125" s="19">
        <f t="shared" si="33"/>
        <v>7253.89501953125</v>
      </c>
      <c r="AU125" s="19">
        <f t="shared" si="27"/>
        <v>7217.36962890625</v>
      </c>
      <c r="AV125" s="52">
        <f t="shared" si="29"/>
        <v>0.36525390624998977</v>
      </c>
      <c r="AW125" s="52">
        <f t="shared" si="24"/>
        <v>-0.3124194049623199</v>
      </c>
    </row>
    <row r="126" spans="4:49" x14ac:dyDescent="0.25">
      <c r="D126" s="37">
        <f>+NEA!A99</f>
        <v>45566</v>
      </c>
      <c r="E126" s="225">
        <f>'Salida Stata'!G96</f>
        <v>7431.892578125</v>
      </c>
      <c r="F126" s="225">
        <f>'Salida Stata'!M96</f>
        <v>7395.26220703125</v>
      </c>
      <c r="G126" s="225">
        <f>'Salida Stata'!S96</f>
        <v>7492.5068359375</v>
      </c>
      <c r="H126" s="225">
        <f>'Salida Stata'!Y96</f>
        <v>7416.13916015625</v>
      </c>
      <c r="I126" s="225">
        <f>'Salida Stata'!AE96</f>
        <v>7488.5751953125</v>
      </c>
      <c r="J126" s="225">
        <f>'Salida Stata'!AK96</f>
        <v>7394.27490234375</v>
      </c>
      <c r="K126" s="225">
        <f>'Salida Stata'!AQ96</f>
        <v>7509.76513671875</v>
      </c>
      <c r="L126" s="225">
        <f>'Salida Stata'!AW96</f>
        <v>7399.43017578125</v>
      </c>
      <c r="M126" s="225">
        <f>'Salida Stata'!BC96</f>
        <v>7436.3271484375</v>
      </c>
      <c r="N126" s="225">
        <f>'Salida Stata'!BI96</f>
        <v>7419.2578125</v>
      </c>
      <c r="O126" s="19" cm="1">
        <f t="array" ref="O126">+SUMPRODUCT($E$30:$N$30/100,$E126:$N126)/$D$14*100</f>
        <v>7504.4505089011636</v>
      </c>
      <c r="Q126" s="24">
        <f t="shared" si="35"/>
        <v>2.4538204387365425E-2</v>
      </c>
      <c r="R126" s="24">
        <f t="shared" si="36"/>
        <v>2.5309314059098531E-2</v>
      </c>
      <c r="S126" s="24">
        <f t="shared" si="37"/>
        <v>2.4529847373992997E-2</v>
      </c>
      <c r="T126" s="24">
        <f t="shared" si="38"/>
        <v>2.6429233958509046E-2</v>
      </c>
      <c r="U126" s="24">
        <f t="shared" si="39"/>
        <v>2.4524220502679883E-2</v>
      </c>
      <c r="V126" s="24">
        <f t="shared" si="40"/>
        <v>2.644384254684029E-2</v>
      </c>
      <c r="W126" s="24">
        <f t="shared" si="41"/>
        <v>2.5462953548192058E-2</v>
      </c>
      <c r="X126" s="24">
        <f t="shared" si="42"/>
        <v>2.7078930579605753E-2</v>
      </c>
      <c r="Y126" s="24">
        <f t="shared" si="43"/>
        <v>2.7877821718895968E-2</v>
      </c>
      <c r="Z126" s="24">
        <f t="shared" si="44"/>
        <v>2.7972543180436293E-2</v>
      </c>
      <c r="AA126" s="24">
        <f t="shared" si="45"/>
        <v>2.563009163267771E-2</v>
      </c>
      <c r="AB126" s="24">
        <f>+NEA!Y99</f>
        <v>2.5620374099120991E-2</v>
      </c>
      <c r="AD126" s="24">
        <f t="shared" si="46"/>
        <v>1.7960037239596538</v>
      </c>
      <c r="AE126" s="24">
        <f t="shared" si="47"/>
        <v>1.8076504620467979</v>
      </c>
      <c r="AF126" s="24">
        <f t="shared" si="48"/>
        <v>1.8455296870356728</v>
      </c>
      <c r="AG126" s="24">
        <f t="shared" si="49"/>
        <v>1.8247447835943609</v>
      </c>
      <c r="AH126" s="24">
        <f t="shared" si="50"/>
        <v>1.860032401612155</v>
      </c>
      <c r="AI126" s="24">
        <f t="shared" si="51"/>
        <v>1.8294401647200824</v>
      </c>
      <c r="AJ126" s="24">
        <f t="shared" si="52"/>
        <v>1.8823718586033467</v>
      </c>
      <c r="AK126" s="24">
        <f t="shared" si="53"/>
        <v>1.8670490714794039</v>
      </c>
      <c r="AL126" s="24">
        <f t="shared" si="54"/>
        <v>1.900584646074575</v>
      </c>
      <c r="AM126" s="24">
        <f t="shared" si="55"/>
        <v>1.852528391261651</v>
      </c>
      <c r="AN126" s="24">
        <f t="shared" si="56"/>
        <v>1.8364953917308311</v>
      </c>
      <c r="AO126" s="24">
        <f>+NEA!AV99</f>
        <v>1.8180396047159371</v>
      </c>
      <c r="AQ126" s="24">
        <f t="shared" si="57"/>
        <v>-3.434338793070868E-3</v>
      </c>
      <c r="AR126" s="24">
        <f t="shared" si="58"/>
        <v>-5.6524667301997233E-2</v>
      </c>
      <c r="AS126" s="35">
        <f t="shared" si="33"/>
        <v>45566</v>
      </c>
      <c r="AT126" s="19">
        <f t="shared" si="33"/>
        <v>7431.892578125</v>
      </c>
      <c r="AU126" s="19">
        <f t="shared" si="27"/>
        <v>7419.2578125</v>
      </c>
      <c r="AV126" s="52">
        <f t="shared" si="29"/>
        <v>0.12634765625000455</v>
      </c>
      <c r="AW126" s="52">
        <f t="shared" si="24"/>
        <v>-0.37734637495437795</v>
      </c>
    </row>
    <row r="127" spans="4:49" x14ac:dyDescent="0.25">
      <c r="D127" s="37">
        <f>+NEA!A100</f>
        <v>45597</v>
      </c>
      <c r="E127" s="225">
        <f>'Salida Stata'!G97</f>
        <v>7545.9326171875</v>
      </c>
      <c r="F127" s="225">
        <f>'Salida Stata'!M97</f>
        <v>7516.25341796875</v>
      </c>
      <c r="G127" s="225">
        <f>'Salida Stata'!S97</f>
        <v>7622.84765625</v>
      </c>
      <c r="H127" s="225">
        <f>'Salida Stata'!Y97</f>
        <v>7549.513671875</v>
      </c>
      <c r="I127" s="225">
        <f>'Salida Stata'!AE97</f>
        <v>7624.2265625</v>
      </c>
      <c r="J127" s="225">
        <f>'Salida Stata'!AK97</f>
        <v>7529.97314453125</v>
      </c>
      <c r="K127" s="225">
        <f>'Salida Stata'!AQ97</f>
        <v>7652.6171875</v>
      </c>
      <c r="L127" s="225">
        <f>'Salida Stata'!AW97</f>
        <v>7547.05908203125</v>
      </c>
      <c r="M127" s="225">
        <f>'Salida Stata'!BC97</f>
        <v>7587.69384765625</v>
      </c>
      <c r="N127" s="225">
        <f>'Salida Stata'!BI97</f>
        <v>7585.34228515625</v>
      </c>
      <c r="O127" s="19" cm="1">
        <f t="array" ref="O127">+SUMPRODUCT($E$30:$N$30/100,$E127:$N127)/$D$14*100</f>
        <v>7638.0722528173737</v>
      </c>
      <c r="Q127" s="24">
        <f t="shared" si="35"/>
        <v>1.5344683452256147E-2</v>
      </c>
      <c r="R127" s="24">
        <f t="shared" si="36"/>
        <v>1.6360638412856288E-2</v>
      </c>
      <c r="S127" s="24">
        <f t="shared" si="37"/>
        <v>1.7396156342137203E-2</v>
      </c>
      <c r="T127" s="24">
        <f t="shared" si="38"/>
        <v>1.7984359359829005E-2</v>
      </c>
      <c r="U127" s="24">
        <f t="shared" si="39"/>
        <v>1.8114442821167254E-2</v>
      </c>
      <c r="V127" s="24">
        <f t="shared" si="40"/>
        <v>1.8351798381811335E-2</v>
      </c>
      <c r="W127" s="24">
        <f t="shared" si="41"/>
        <v>1.9022172888307765E-2</v>
      </c>
      <c r="X127" s="24">
        <f t="shared" si="42"/>
        <v>1.9951388518158808E-2</v>
      </c>
      <c r="Y127" s="24">
        <f t="shared" si="43"/>
        <v>2.0355034978598807E-2</v>
      </c>
      <c r="Z127" s="24">
        <f t="shared" si="44"/>
        <v>2.2385591234803881E-2</v>
      </c>
      <c r="AA127" s="24">
        <f t="shared" si="45"/>
        <v>1.7805666618457838E-2</v>
      </c>
      <c r="AB127" s="24">
        <f>+NEA!Y100</f>
        <v>1.7763817054347486E-2</v>
      </c>
      <c r="AD127" s="24">
        <f t="shared" si="46"/>
        <v>1.5102717388523543</v>
      </c>
      <c r="AE127" s="24">
        <f t="shared" si="47"/>
        <v>1.5261261610170682</v>
      </c>
      <c r="AF127" s="24">
        <f t="shared" si="48"/>
        <v>1.5681137935101614</v>
      </c>
      <c r="AG127" s="24">
        <f t="shared" si="49"/>
        <v>1.5488409019835467</v>
      </c>
      <c r="AH127" s="24">
        <f t="shared" si="50"/>
        <v>1.5857786954337234</v>
      </c>
      <c r="AI127" s="24">
        <f t="shared" si="51"/>
        <v>1.5540422493725394</v>
      </c>
      <c r="AJ127" s="24">
        <f t="shared" si="52"/>
        <v>1.6081289772878558</v>
      </c>
      <c r="AK127" s="24">
        <f t="shared" si="53"/>
        <v>1.5992924937421997</v>
      </c>
      <c r="AL127" s="24">
        <f t="shared" si="54"/>
        <v>1.6364814513036117</v>
      </c>
      <c r="AM127" s="24">
        <f t="shared" si="55"/>
        <v>1.597051389826587</v>
      </c>
      <c r="AN127" s="24">
        <f t="shared" si="56"/>
        <v>1.5601971207101317</v>
      </c>
      <c r="AO127" s="24">
        <f>+NEA!AV100</f>
        <v>1.5420175171620847</v>
      </c>
      <c r="AQ127" s="24">
        <f t="shared" si="57"/>
        <v>-7.040907782547734E-3</v>
      </c>
      <c r="AR127" s="24">
        <f t="shared" si="58"/>
        <v>-8.677965097423268E-2</v>
      </c>
      <c r="AS127" s="35">
        <f t="shared" ref="AS127:AS135" si="59">+D127</f>
        <v>45597</v>
      </c>
      <c r="AT127" s="19">
        <f t="shared" ref="AT127:AT135" si="60">+E127</f>
        <v>7545.9326171875</v>
      </c>
      <c r="AU127" s="19">
        <f t="shared" si="27"/>
        <v>7585.34228515625</v>
      </c>
      <c r="AV127" s="52">
        <f t="shared" si="29"/>
        <v>-0.39409667968749318</v>
      </c>
      <c r="AW127" s="52">
        <f t="shared" si="24"/>
        <v>-0.50381353258321582</v>
      </c>
    </row>
    <row r="128" spans="4:49" x14ac:dyDescent="0.25">
      <c r="D128" s="37">
        <f>+NEA!A101</f>
        <v>45627</v>
      </c>
      <c r="E128" s="225">
        <f>'Salida Stata'!G98</f>
        <v>7761.09423828125</v>
      </c>
      <c r="F128" s="225">
        <f>'Salida Stata'!M98</f>
        <v>7731.169921875</v>
      </c>
      <c r="G128" s="225">
        <f>'Salida Stata'!S98</f>
        <v>7868.2041015625</v>
      </c>
      <c r="H128" s="225">
        <f>'Salida Stata'!Y98</f>
        <v>7767.68994140625</v>
      </c>
      <c r="I128" s="225">
        <f>'Salida Stata'!AE98</f>
        <v>7874.55859375</v>
      </c>
      <c r="J128" s="225">
        <f>'Salida Stata'!AK98</f>
        <v>7756.93017578125</v>
      </c>
      <c r="K128" s="225">
        <f>'Salida Stata'!AQ98</f>
        <v>7902.88916015625</v>
      </c>
      <c r="L128" s="225">
        <f>'Salida Stata'!AW98</f>
        <v>7783.6015625</v>
      </c>
      <c r="M128" s="225">
        <f>'Salida Stata'!BC98</f>
        <v>7831.00732421875</v>
      </c>
      <c r="N128" s="225">
        <f>'Salida Stata'!BI98</f>
        <v>7841.228515625</v>
      </c>
      <c r="O128" s="19" cm="1">
        <f t="array" ref="O128">+SUMPRODUCT($E$30:$N$30/100,$E128:$N128)/$D$14*100</f>
        <v>7871.4712355198035</v>
      </c>
      <c r="Q128" s="24">
        <f t="shared" si="35"/>
        <v>2.8513588976884385E-2</v>
      </c>
      <c r="R128" s="24">
        <f t="shared" si="36"/>
        <v>2.8593568092376787E-2</v>
      </c>
      <c r="S128" s="24">
        <f t="shared" si="37"/>
        <v>3.2186980033810819E-2</v>
      </c>
      <c r="T128" s="24">
        <f t="shared" si="38"/>
        <v>2.8899380677201103E-2</v>
      </c>
      <c r="U128" s="24">
        <f t="shared" si="39"/>
        <v>3.2833760801556755E-2</v>
      </c>
      <c r="V128" s="24">
        <f t="shared" si="40"/>
        <v>3.0140483490944447E-2</v>
      </c>
      <c r="W128" s="24">
        <f t="shared" si="41"/>
        <v>3.2704101946331665E-2</v>
      </c>
      <c r="X128" s="24">
        <f t="shared" si="42"/>
        <v>3.1342338505330192E-2</v>
      </c>
      <c r="Y128" s="24">
        <f t="shared" si="43"/>
        <v>3.206685475820259E-2</v>
      </c>
      <c r="Z128" s="24">
        <f t="shared" si="44"/>
        <v>3.3734302401816851E-2</v>
      </c>
      <c r="AA128" s="24">
        <f t="shared" si="45"/>
        <v>3.0557315377101713E-2</v>
      </c>
      <c r="AB128" s="24">
        <f>+NEA!Y101</f>
        <v>2.9306904350139718E-2</v>
      </c>
      <c r="AD128" s="24">
        <f t="shared" si="46"/>
        <v>1.0084551189905766</v>
      </c>
      <c r="AE128" s="24">
        <f t="shared" si="47"/>
        <v>1.0262045414627545</v>
      </c>
      <c r="AF128" s="24">
        <f t="shared" si="48"/>
        <v>1.0564330651927056</v>
      </c>
      <c r="AG128" s="24">
        <f t="shared" si="49"/>
        <v>1.0454688528232543</v>
      </c>
      <c r="AH128" s="24">
        <f t="shared" si="50"/>
        <v>1.0721919521642214</v>
      </c>
      <c r="AI128" s="24">
        <f t="shared" si="51"/>
        <v>1.0554069445413021</v>
      </c>
      <c r="AJ128" s="24">
        <f t="shared" si="52"/>
        <v>1.0909472135568365</v>
      </c>
      <c r="AK128" s="24">
        <f t="shared" si="53"/>
        <v>1.0937804048079092</v>
      </c>
      <c r="AL128" s="24">
        <f t="shared" si="54"/>
        <v>1.1262591678743337</v>
      </c>
      <c r="AM128" s="24">
        <f t="shared" si="55"/>
        <v>1.092304821920032</v>
      </c>
      <c r="AN128" s="24">
        <f t="shared" si="56"/>
        <v>1.0542877219972446</v>
      </c>
      <c r="AO128" s="24">
        <f>+NEA!AV101</f>
        <v>1.0385456461599261</v>
      </c>
      <c r="AQ128" s="24">
        <f t="shared" si="57"/>
        <v>-5.220713424932466E-3</v>
      </c>
      <c r="AR128" s="24">
        <f t="shared" si="58"/>
        <v>-8.3849702929455372E-2</v>
      </c>
      <c r="AS128" s="35">
        <f t="shared" si="59"/>
        <v>45627</v>
      </c>
      <c r="AT128" s="19">
        <f t="shared" si="60"/>
        <v>7761.09423828125</v>
      </c>
      <c r="AU128" s="19">
        <f t="shared" ref="AU128:AU135" si="61">+N128</f>
        <v>7841.228515625</v>
      </c>
      <c r="AV128" s="52">
        <f t="shared" si="29"/>
        <v>-0.80134277343749716</v>
      </c>
      <c r="AW128" s="52">
        <f t="shared" si="24"/>
        <v>-0.60966199188847625</v>
      </c>
    </row>
    <row r="129" spans="4:49" x14ac:dyDescent="0.25">
      <c r="D129" s="37">
        <f>+NEA!A102</f>
        <v>45658</v>
      </c>
      <c r="E129" s="225">
        <f>'Salida Stata'!G99</f>
        <v>7948.89697265625</v>
      </c>
      <c r="F129" s="225">
        <f>'Salida Stata'!M99</f>
        <v>7921.861328125</v>
      </c>
      <c r="G129" s="225">
        <f>'Salida Stata'!S99</f>
        <v>8075.28955078125</v>
      </c>
      <c r="H129" s="225">
        <f>'Salida Stata'!Y99</f>
        <v>7966.5703125</v>
      </c>
      <c r="I129" s="225">
        <f>'Salida Stata'!AE99</f>
        <v>8086.1884765625</v>
      </c>
      <c r="J129" s="225">
        <f>'Salida Stata'!AK99</f>
        <v>7954.9453125</v>
      </c>
      <c r="K129" s="225">
        <f>'Salida Stata'!AQ99</f>
        <v>8115.02294921875</v>
      </c>
      <c r="L129" s="225">
        <f>'Salida Stata'!AW99</f>
        <v>7991.55078125</v>
      </c>
      <c r="M129" s="225">
        <f>'Salida Stata'!BC99</f>
        <v>8052.4599609375</v>
      </c>
      <c r="N129" s="225">
        <f>'Salida Stata'!BI99</f>
        <v>8060.732421875</v>
      </c>
      <c r="O129" s="19" cm="1">
        <f t="array" ref="O129">+SUMPRODUCT($E$30:$N$30/100,$E129:$N129)/$D$14*100</f>
        <v>8075.0414445199794</v>
      </c>
      <c r="Q129" s="24">
        <f t="shared" si="35"/>
        <v>2.4197971137712937E-2</v>
      </c>
      <c r="R129" s="24">
        <f t="shared" si="36"/>
        <v>2.4665271644133346E-2</v>
      </c>
      <c r="S129" s="24">
        <f t="shared" si="37"/>
        <v>2.6319277759663917E-2</v>
      </c>
      <c r="T129" s="24">
        <f t="shared" si="38"/>
        <v>2.5603541412434927E-2</v>
      </c>
      <c r="U129" s="24">
        <f t="shared" si="39"/>
        <v>2.6875142307083655E-2</v>
      </c>
      <c r="V129" s="24">
        <f t="shared" si="40"/>
        <v>2.5527513105248145E-2</v>
      </c>
      <c r="W129" s="24">
        <f t="shared" si="41"/>
        <v>2.6842561595322501E-2</v>
      </c>
      <c r="X129" s="24">
        <f t="shared" si="42"/>
        <v>2.6716323681297061E-2</v>
      </c>
      <c r="Y129" s="24">
        <f t="shared" si="43"/>
        <v>2.8278946443309971E-2</v>
      </c>
      <c r="Z129" s="24">
        <f t="shared" si="44"/>
        <v>2.7993560678993168E-2</v>
      </c>
      <c r="AA129" s="24">
        <f t="shared" si="45"/>
        <v>2.5861773855130332E-2</v>
      </c>
      <c r="AB129" s="24">
        <f>+NEA!Y102</f>
        <v>2.4789009085856906E-2</v>
      </c>
      <c r="AD129" s="24">
        <f t="shared" si="46"/>
        <v>0.72510513182328951</v>
      </c>
      <c r="AE129" s="24">
        <f t="shared" si="47"/>
        <v>0.7396950981775634</v>
      </c>
      <c r="AF129" s="24">
        <f t="shared" si="48"/>
        <v>0.76306535258816743</v>
      </c>
      <c r="AG129" s="24">
        <f t="shared" si="49"/>
        <v>0.75654872930282435</v>
      </c>
      <c r="AH129" s="24">
        <f t="shared" si="50"/>
        <v>0.7745370621886285</v>
      </c>
      <c r="AI129" s="24">
        <f t="shared" si="51"/>
        <v>0.7649244337132628</v>
      </c>
      <c r="AJ129" s="24">
        <f t="shared" si="52"/>
        <v>0.78751343089983528</v>
      </c>
      <c r="AK129" s="24">
        <f t="shared" si="53"/>
        <v>0.79455627628851189</v>
      </c>
      <c r="AL129" s="24">
        <f t="shared" si="54"/>
        <v>0.82242306542182497</v>
      </c>
      <c r="AM129" s="24">
        <f t="shared" si="55"/>
        <v>0.7948885776911836</v>
      </c>
      <c r="AN129" s="24">
        <f t="shared" si="56"/>
        <v>0.76215940597184084</v>
      </c>
      <c r="AO129" s="24">
        <f>+NEA!AV102</f>
        <v>0.74811499625203925</v>
      </c>
      <c r="AQ129" s="24">
        <f t="shared" si="57"/>
        <v>-3.795589541280231E-3</v>
      </c>
      <c r="AR129" s="24">
        <f t="shared" si="58"/>
        <v>-6.9783445867894089E-2</v>
      </c>
      <c r="AS129" s="35">
        <f t="shared" si="59"/>
        <v>45658</v>
      </c>
      <c r="AT129" s="19">
        <f t="shared" si="60"/>
        <v>7948.89697265625</v>
      </c>
      <c r="AU129" s="19">
        <f t="shared" si="61"/>
        <v>8060.732421875</v>
      </c>
      <c r="AV129" s="52">
        <f t="shared" si="29"/>
        <v>-1.1183544921874926</v>
      </c>
      <c r="AW129" s="52">
        <f t="shared" si="24"/>
        <v>-0.69316863809979168</v>
      </c>
    </row>
    <row r="130" spans="4:49" x14ac:dyDescent="0.25">
      <c r="D130" s="37">
        <f>+NEA!A103</f>
        <v>45689</v>
      </c>
      <c r="E130" s="225">
        <f>'Salida Stata'!G100</f>
        <v>8108.109375</v>
      </c>
      <c r="F130" s="225">
        <f>'Salida Stata'!M100</f>
        <v>8079.5400390625</v>
      </c>
      <c r="G130" s="225">
        <f>'Salida Stata'!S100</f>
        <v>8230.4384765625</v>
      </c>
      <c r="H130" s="225">
        <f>'Salida Stata'!Y100</f>
        <v>8117.662109375</v>
      </c>
      <c r="I130" s="225">
        <f>'Salida Stata'!AE100</f>
        <v>8241.5595703125</v>
      </c>
      <c r="J130" s="225">
        <f>'Salida Stata'!AK100</f>
        <v>8101.60400390625</v>
      </c>
      <c r="K130" s="225">
        <f>'Salida Stata'!AQ100</f>
        <v>8267.4619140625</v>
      </c>
      <c r="L130" s="225">
        <f>'Salida Stata'!AW100</f>
        <v>8137.83935546875</v>
      </c>
      <c r="M130" s="225">
        <f>'Salida Stata'!BC100</f>
        <v>8202.8525390625</v>
      </c>
      <c r="N130" s="225">
        <f>'Salida Stata'!BI100</f>
        <v>8183.927734375</v>
      </c>
      <c r="O130" s="19" cm="1">
        <f t="array" ref="O130">+SUMPRODUCT($E$30:$N$30/100,$E130:$N130)/$D$14*100</f>
        <v>8228.9338006549278</v>
      </c>
      <c r="Q130" s="24">
        <f t="shared" si="35"/>
        <v>2.002949627997852E-2</v>
      </c>
      <c r="R130" s="24">
        <f t="shared" si="36"/>
        <v>1.990425032784815E-2</v>
      </c>
      <c r="S130" s="24">
        <f t="shared" si="37"/>
        <v>1.9212800334353242E-2</v>
      </c>
      <c r="T130" s="24">
        <f t="shared" si="38"/>
        <v>1.896572689980891E-2</v>
      </c>
      <c r="U130" s="24">
        <f t="shared" si="39"/>
        <v>1.9214379457062725E-2</v>
      </c>
      <c r="V130" s="24">
        <f t="shared" si="40"/>
        <v>1.8436165887375511E-2</v>
      </c>
      <c r="W130" s="24">
        <f t="shared" si="41"/>
        <v>1.87847854279235E-2</v>
      </c>
      <c r="X130" s="24">
        <f t="shared" si="42"/>
        <v>1.8305405073815839E-2</v>
      </c>
      <c r="Y130" s="24">
        <f t="shared" si="43"/>
        <v>1.8676600548721112E-2</v>
      </c>
      <c r="Z130" s="24">
        <f t="shared" si="44"/>
        <v>1.5283389405865488E-2</v>
      </c>
      <c r="AA130" s="24">
        <f t="shared" si="45"/>
        <v>1.9057779107670703E-2</v>
      </c>
      <c r="AB130" s="24">
        <f>+NEA!Y103</f>
        <v>1.9119446090981151E-2</v>
      </c>
      <c r="AD130" s="24">
        <f t="shared" si="46"/>
        <v>0.59200971691685189</v>
      </c>
      <c r="AE130" s="24">
        <f t="shared" si="47"/>
        <v>0.60255981138354242</v>
      </c>
      <c r="AF130" s="24">
        <f t="shared" si="48"/>
        <v>0.62010681441192972</v>
      </c>
      <c r="AG130" s="24">
        <f t="shared" si="49"/>
        <v>0.61440692367615002</v>
      </c>
      <c r="AH130" s="24">
        <f t="shared" si="50"/>
        <v>0.62885017673116406</v>
      </c>
      <c r="AI130" s="24">
        <f t="shared" si="51"/>
        <v>0.61912511483219124</v>
      </c>
      <c r="AJ130" s="24">
        <f t="shared" si="52"/>
        <v>0.637117055514828</v>
      </c>
      <c r="AK130" s="24">
        <f t="shared" si="53"/>
        <v>0.64122740287204794</v>
      </c>
      <c r="AL130" s="24">
        <f t="shared" si="54"/>
        <v>0.66550031506760776</v>
      </c>
      <c r="AM130" s="24">
        <f t="shared" si="55"/>
        <v>0.63779557412603571</v>
      </c>
      <c r="AN130" s="24">
        <f t="shared" si="56"/>
        <v>0.61874435023851126</v>
      </c>
      <c r="AO130" s="24">
        <f>+NEA!AV103</f>
        <v>0.60650099403578528</v>
      </c>
      <c r="AQ130" s="24">
        <f t="shared" si="57"/>
        <v>4.7461068741130319E-3</v>
      </c>
      <c r="AR130" s="24">
        <f t="shared" si="58"/>
        <v>-4.5785857209183822E-2</v>
      </c>
      <c r="AS130" s="35">
        <f t="shared" si="59"/>
        <v>45689</v>
      </c>
      <c r="AT130" s="19">
        <f t="shared" si="60"/>
        <v>8108.109375</v>
      </c>
      <c r="AU130" s="19">
        <f t="shared" si="61"/>
        <v>8183.927734375</v>
      </c>
      <c r="AV130" s="52">
        <f t="shared" si="29"/>
        <v>-0.75818359375000455</v>
      </c>
      <c r="AW130" s="52">
        <f t="shared" si="24"/>
        <v>-0.6186738738120745</v>
      </c>
    </row>
    <row r="131" spans="4:49" x14ac:dyDescent="0.25">
      <c r="D131" s="37">
        <f>+NEA!A104</f>
        <v>45717</v>
      </c>
      <c r="E131" s="225">
        <f>'Salida Stata'!G101</f>
        <v>8386.7373046875</v>
      </c>
      <c r="F131" s="225">
        <f>'Salida Stata'!M101</f>
        <v>8354.7841796875</v>
      </c>
      <c r="G131" s="225">
        <f>'Salida Stata'!S101</f>
        <v>8485.94140625</v>
      </c>
      <c r="H131" s="225">
        <f>'Salida Stata'!Y101</f>
        <v>8373.8447265625</v>
      </c>
      <c r="I131" s="225">
        <f>'Salida Stata'!AE101</f>
        <v>8491.298828125</v>
      </c>
      <c r="J131" s="225">
        <f>'Salida Stata'!AK101</f>
        <v>8346.5185546875</v>
      </c>
      <c r="K131" s="225">
        <f>'Salida Stata'!AQ101</f>
        <v>8501.392578125</v>
      </c>
      <c r="L131" s="225">
        <f>'Salida Stata'!AW101</f>
        <v>8368.3447265625</v>
      </c>
      <c r="M131" s="225">
        <f>'Salida Stata'!BC101</f>
        <v>8437.853515625</v>
      </c>
      <c r="N131" s="225">
        <f>'Salida Stata'!BI101</f>
        <v>8377.9423828125</v>
      </c>
      <c r="O131" s="19" cm="1">
        <f t="array" ref="O131">+SUMPRODUCT($E$30:$N$30/100,$E131:$N131)/$D$14*100</f>
        <v>8484.8875757635687</v>
      </c>
      <c r="Q131" s="24">
        <f t="shared" si="35"/>
        <v>3.4364105958733404E-2</v>
      </c>
      <c r="R131" s="24">
        <f t="shared" si="36"/>
        <v>3.4066808171537621E-2</v>
      </c>
      <c r="S131" s="24">
        <f t="shared" si="37"/>
        <v>3.1043659510375576E-2</v>
      </c>
      <c r="T131" s="24">
        <f t="shared" si="38"/>
        <v>3.155866969279697E-2</v>
      </c>
      <c r="U131" s="24">
        <f t="shared" si="39"/>
        <v>3.0302427068792159E-2</v>
      </c>
      <c r="V131" s="24">
        <f t="shared" si="40"/>
        <v>3.0230377918145868E-2</v>
      </c>
      <c r="W131" s="24">
        <f t="shared" si="41"/>
        <v>2.8295342209511354E-2</v>
      </c>
      <c r="X131" s="24">
        <f t="shared" si="42"/>
        <v>2.832513165043582E-2</v>
      </c>
      <c r="Y131" s="24">
        <f t="shared" si="43"/>
        <v>2.8648689641001202E-2</v>
      </c>
      <c r="Z131" s="24">
        <f t="shared" si="44"/>
        <v>2.370678905467094E-2</v>
      </c>
      <c r="AA131" s="24">
        <f t="shared" si="45"/>
        <v>3.1104123730861799E-2</v>
      </c>
      <c r="AB131" s="24">
        <f>+NEA!Y104</f>
        <v>3.1284418429096572E-2</v>
      </c>
      <c r="AD131" s="24">
        <f t="shared" si="46"/>
        <v>0.49857048941183235</v>
      </c>
      <c r="AE131" s="24">
        <f t="shared" si="47"/>
        <v>0.50629085539100793</v>
      </c>
      <c r="AF131" s="24">
        <f t="shared" si="48"/>
        <v>0.50266168269809408</v>
      </c>
      <c r="AG131" s="24">
        <f t="shared" si="49"/>
        <v>0.51114073734667986</v>
      </c>
      <c r="AH131" s="24">
        <f t="shared" si="50"/>
        <v>0.50598973287621241</v>
      </c>
      <c r="AI131" s="24">
        <f t="shared" si="51"/>
        <v>0.50962677215005425</v>
      </c>
      <c r="AJ131" s="24">
        <f t="shared" si="52"/>
        <v>0.50966855942613543</v>
      </c>
      <c r="AK131" s="24">
        <f t="shared" si="53"/>
        <v>0.51858050079467244</v>
      </c>
      <c r="AL131" s="24">
        <f t="shared" si="54"/>
        <v>0.53651452016519685</v>
      </c>
      <c r="AM131" s="24">
        <f t="shared" si="55"/>
        <v>0.50286009837158296</v>
      </c>
      <c r="AN131" s="24">
        <f t="shared" si="56"/>
        <v>0.5079628192737673</v>
      </c>
      <c r="AO131" s="24">
        <f>+NEA!AV104</f>
        <v>0.50142332084174113</v>
      </c>
      <c r="AQ131" s="24">
        <f t="shared" si="57"/>
        <v>1.0657316904062464E-2</v>
      </c>
      <c r="AR131" s="24">
        <f t="shared" si="58"/>
        <v>-4.2896089597506126E-3</v>
      </c>
      <c r="AS131" s="35">
        <f t="shared" si="59"/>
        <v>45717</v>
      </c>
      <c r="AT131" s="19">
        <f t="shared" si="60"/>
        <v>8386.7373046875</v>
      </c>
      <c r="AU131" s="19">
        <f t="shared" si="61"/>
        <v>8377.9423828125</v>
      </c>
      <c r="AV131" s="52">
        <f t="shared" si="29"/>
        <v>8.7949218749997726E-2</v>
      </c>
      <c r="AW131" s="52">
        <f t="shared" si="24"/>
        <v>-0.43844813828224005</v>
      </c>
    </row>
    <row r="132" spans="4:49" x14ac:dyDescent="0.25">
      <c r="D132" s="37">
        <f>+NEA!A105</f>
        <v>45748</v>
      </c>
      <c r="E132" s="225">
        <f>'Salida Stata'!G102</f>
        <v>8617.48046875</v>
      </c>
      <c r="F132" s="225">
        <f>'Salida Stata'!M102</f>
        <v>8585.9130859375</v>
      </c>
      <c r="G132" s="225">
        <f>'Salida Stata'!S102</f>
        <v>8711.2490234375</v>
      </c>
      <c r="H132" s="225">
        <f>'Salida Stata'!Y102</f>
        <v>8599.76171875</v>
      </c>
      <c r="I132" s="225">
        <f>'Salida Stata'!AE102</f>
        <v>8715.044921875</v>
      </c>
      <c r="J132" s="225">
        <f>'Salida Stata'!AK102</f>
        <v>8573.720703125</v>
      </c>
      <c r="K132" s="225">
        <f>'Salida Stata'!AQ102</f>
        <v>8721.478515625</v>
      </c>
      <c r="L132" s="225">
        <f>'Salida Stata'!AW102</f>
        <v>8587.865234375</v>
      </c>
      <c r="M132" s="225">
        <f>'Salida Stata'!BC102</f>
        <v>8658.669921875</v>
      </c>
      <c r="N132" s="225">
        <f>'Salida Stata'!BI102</f>
        <v>8597.7060546875</v>
      </c>
      <c r="O132" s="19" cm="1">
        <f t="array" ref="O132">+SUMPRODUCT($E$30:$N$30/100,$E132:$N132)/$D$14*100</f>
        <v>8712.7465413875707</v>
      </c>
      <c r="Q132" s="24">
        <f t="shared" si="35"/>
        <v>2.7512864142475779E-2</v>
      </c>
      <c r="R132" s="24">
        <f t="shared" si="36"/>
        <v>2.7664258139896702E-2</v>
      </c>
      <c r="S132" s="24">
        <f t="shared" si="37"/>
        <v>2.6550692068361137E-2</v>
      </c>
      <c r="T132" s="24">
        <f t="shared" si="38"/>
        <v>2.6978884797191682E-2</v>
      </c>
      <c r="U132" s="24">
        <f t="shared" si="39"/>
        <v>2.6350043530314338E-2</v>
      </c>
      <c r="V132" s="24">
        <f t="shared" si="40"/>
        <v>2.7221187726216733E-2</v>
      </c>
      <c r="W132" s="24">
        <f t="shared" si="41"/>
        <v>2.5888221897469421E-2</v>
      </c>
      <c r="X132" s="24">
        <f t="shared" si="42"/>
        <v>2.6232249624672521E-2</v>
      </c>
      <c r="Y132" s="24">
        <f t="shared" si="43"/>
        <v>2.6169736869821048E-2</v>
      </c>
      <c r="Z132" s="24">
        <f t="shared" si="44"/>
        <v>2.6231222635983986E-2</v>
      </c>
      <c r="AA132" s="24">
        <f t="shared" si="45"/>
        <v>2.6854682939449148E-2</v>
      </c>
      <c r="AB132" s="24">
        <f>+NEA!Y105</f>
        <v>2.6615467690646044E-2</v>
      </c>
      <c r="AD132" s="24">
        <f t="shared" si="46"/>
        <v>0.45013251893785022</v>
      </c>
      <c r="AE132" s="24">
        <f t="shared" si="47"/>
        <v>0.45639708335445373</v>
      </c>
      <c r="AF132" s="24">
        <f t="shared" si="48"/>
        <v>0.45344668399932186</v>
      </c>
      <c r="AG132" s="24">
        <f t="shared" si="49"/>
        <v>0.45933904513753809</v>
      </c>
      <c r="AH132" s="24">
        <f t="shared" si="50"/>
        <v>0.45635316956755601</v>
      </c>
      <c r="AI132" s="24">
        <f t="shared" si="51"/>
        <v>0.45763110891660497</v>
      </c>
      <c r="AJ132" s="24">
        <f t="shared" si="52"/>
        <v>0.45730508360075417</v>
      </c>
      <c r="AK132" s="24">
        <f t="shared" si="53"/>
        <v>0.4639992302078173</v>
      </c>
      <c r="AL132" s="24">
        <f t="shared" si="54"/>
        <v>0.4802525242111999</v>
      </c>
      <c r="AM132" s="24">
        <f t="shared" si="55"/>
        <v>0.4523614511454932</v>
      </c>
      <c r="AN132" s="24">
        <f t="shared" si="56"/>
        <v>0.45711632942080049</v>
      </c>
      <c r="AO132" s="24">
        <f>+NEA!AV105</f>
        <v>0.45022290780262053</v>
      </c>
      <c r="AQ132" s="24">
        <f t="shared" si="57"/>
        <v>1.281641506491793E-3</v>
      </c>
      <c r="AR132" s="24">
        <f t="shared" si="58"/>
        <v>-2.2289322076429752E-3</v>
      </c>
      <c r="AS132" s="35">
        <f t="shared" si="59"/>
        <v>45748</v>
      </c>
      <c r="AT132" s="19">
        <f t="shared" si="60"/>
        <v>8617.48046875</v>
      </c>
      <c r="AU132" s="19">
        <f t="shared" si="61"/>
        <v>8597.7060546875</v>
      </c>
      <c r="AV132" s="52">
        <f t="shared" si="29"/>
        <v>0.19774414062500512</v>
      </c>
      <c r="AW132" s="52">
        <f t="shared" si="24"/>
        <v>-0.42570611850192108</v>
      </c>
    </row>
    <row r="133" spans="4:49" x14ac:dyDescent="0.25">
      <c r="D133" s="37">
        <f>+NEA!A106</f>
        <v>45778</v>
      </c>
      <c r="E133" s="225">
        <f>'Salida Stata'!G103</f>
        <v>8721.14453125</v>
      </c>
      <c r="F133" s="225">
        <f>'Salida Stata'!M103</f>
        <v>8693.8837890625</v>
      </c>
      <c r="G133" s="225">
        <f>'Salida Stata'!S103</f>
        <v>8813.732421875</v>
      </c>
      <c r="H133" s="225">
        <f>'Salida Stata'!Y103</f>
        <v>8712.0693359375</v>
      </c>
      <c r="I133" s="225">
        <f>'Salida Stata'!AE103</f>
        <v>8817.845703125</v>
      </c>
      <c r="J133" s="225">
        <f>'Salida Stata'!AK103</f>
        <v>8686.2568359375</v>
      </c>
      <c r="K133" s="225">
        <f>'Salida Stata'!AQ103</f>
        <v>8829.728515625</v>
      </c>
      <c r="L133" s="225">
        <f>'Salida Stata'!AW103</f>
        <v>8701.05859375</v>
      </c>
      <c r="M133" s="225">
        <f>'Salida Stata'!BC103</f>
        <v>8772.318359375</v>
      </c>
      <c r="N133" s="225">
        <f>'Salida Stata'!BI103</f>
        <v>8714.0634765625</v>
      </c>
      <c r="O133" s="19" cm="1">
        <f t="array" ref="O133">+SUMPRODUCT($E$30:$N$30/100,$E133:$N133)/$D$14*100</f>
        <v>8821.7425096310581</v>
      </c>
      <c r="Q133" s="24">
        <f t="shared" si="35"/>
        <v>1.2029509422843754E-2</v>
      </c>
      <c r="R133" s="24">
        <f t="shared" si="36"/>
        <v>1.257533148126555E-2</v>
      </c>
      <c r="S133" s="24">
        <f t="shared" si="37"/>
        <v>1.1764489588320881E-2</v>
      </c>
      <c r="T133" s="24">
        <f t="shared" si="38"/>
        <v>1.3059387092393182E-2</v>
      </c>
      <c r="U133" s="24">
        <f t="shared" si="39"/>
        <v>1.1795783288731876E-2</v>
      </c>
      <c r="V133" s="24">
        <f t="shared" si="40"/>
        <v>1.3125705479475558E-2</v>
      </c>
      <c r="W133" s="24">
        <f t="shared" si="41"/>
        <v>1.2411886333958622E-2</v>
      </c>
      <c r="X133" s="24">
        <f t="shared" si="42"/>
        <v>1.3180616635891873E-2</v>
      </c>
      <c r="Y133" s="24">
        <f t="shared" si="43"/>
        <v>1.3125392066613228E-2</v>
      </c>
      <c r="Z133" s="24">
        <f t="shared" si="44"/>
        <v>1.3533542683930477E-2</v>
      </c>
      <c r="AA133" s="24">
        <f t="shared" si="45"/>
        <v>1.250994364701552E-2</v>
      </c>
      <c r="AB133" s="24">
        <f>+NEA!Y106</f>
        <v>1.2705574322349866E-2</v>
      </c>
      <c r="AD133" s="24">
        <f t="shared" si="46"/>
        <v>0.41530352207318</v>
      </c>
      <c r="AE133" s="24">
        <f t="shared" si="47"/>
        <v>0.42174793380279696</v>
      </c>
      <c r="AF133" s="24">
        <f t="shared" si="48"/>
        <v>0.4163325631218735</v>
      </c>
      <c r="AG133" s="24">
        <f t="shared" si="49"/>
        <v>0.42534924308529809</v>
      </c>
      <c r="AH133" s="24">
        <f t="shared" si="50"/>
        <v>0.41863330207078331</v>
      </c>
      <c r="AI133" s="24">
        <f t="shared" si="51"/>
        <v>0.42318068485332461</v>
      </c>
      <c r="AJ133" s="24">
        <f t="shared" si="52"/>
        <v>0.42088312592835653</v>
      </c>
      <c r="AK133" s="24">
        <f t="shared" si="53"/>
        <v>0.42821071880489114</v>
      </c>
      <c r="AL133" s="24">
        <f t="shared" si="54"/>
        <v>0.44262690521226689</v>
      </c>
      <c r="AM133" s="24">
        <f t="shared" si="55"/>
        <v>0.41818817548868825</v>
      </c>
      <c r="AN133" s="24">
        <f t="shared" si="56"/>
        <v>0.42155818302853665</v>
      </c>
      <c r="AO133" s="24">
        <f>+NEA!AV106</f>
        <v>0.41582508089028347</v>
      </c>
      <c r="AQ133" s="24">
        <f t="shared" si="57"/>
        <v>-1.5040332610867235E-3</v>
      </c>
      <c r="AR133" s="24">
        <f t="shared" si="58"/>
        <v>-2.8846534155082537E-3</v>
      </c>
      <c r="AS133" s="35">
        <f t="shared" si="59"/>
        <v>45778</v>
      </c>
      <c r="AT133" s="19">
        <f t="shared" si="60"/>
        <v>8721.14453125</v>
      </c>
      <c r="AU133" s="19">
        <f t="shared" si="61"/>
        <v>8714.0634765625</v>
      </c>
      <c r="AV133" s="52">
        <f t="shared" si="29"/>
        <v>7.0810546875009095E-2</v>
      </c>
      <c r="AW133" s="52">
        <f t="shared" si="24"/>
        <v>-0.46069989358352359</v>
      </c>
    </row>
    <row r="134" spans="4:49" x14ac:dyDescent="0.25">
      <c r="D134" s="37">
        <f>+NEA!A107</f>
        <v>45809</v>
      </c>
      <c r="E134" s="225">
        <f>'Salida Stata'!G104</f>
        <v>8802.626953125</v>
      </c>
      <c r="F134" s="225">
        <f>'Salida Stata'!M104</f>
        <v>8781.5859375</v>
      </c>
      <c r="G134" s="225">
        <f>'Salida Stata'!S104</f>
        <v>8904.2509765625</v>
      </c>
      <c r="H134" s="225">
        <f>'Salida Stata'!Y104</f>
        <v>8809.955078125</v>
      </c>
      <c r="I134" s="225">
        <f>'Salida Stata'!AE104</f>
        <v>8912.5048828125</v>
      </c>
      <c r="J134" s="225">
        <f>'Salida Stata'!AK104</f>
        <v>8781.7568359375</v>
      </c>
      <c r="K134" s="225">
        <f>'Salida Stata'!AQ104</f>
        <v>8931.0810546875</v>
      </c>
      <c r="L134" s="225">
        <f>'Salida Stata'!AW104</f>
        <v>8806.181640625</v>
      </c>
      <c r="M134" s="225">
        <f>'Salida Stata'!BC104</f>
        <v>8885.2646484375</v>
      </c>
      <c r="N134" s="225">
        <f>'Salida Stata'!BI104</f>
        <v>8823.7041015625</v>
      </c>
      <c r="O134" s="19" cm="1">
        <f t="array" ref="O134">+SUMPRODUCT($E$30:$N$30/100,$E134:$N134)/$D$14*100</f>
        <v>8916.8280761027381</v>
      </c>
      <c r="Q134" s="24">
        <f t="shared" si="35"/>
        <v>9.3430881214076056E-3</v>
      </c>
      <c r="R134" s="24">
        <f t="shared" si="36"/>
        <v>1.0087798567981254E-2</v>
      </c>
      <c r="S134" s="24">
        <f t="shared" si="37"/>
        <v>1.0270172766175589E-2</v>
      </c>
      <c r="T134" s="24">
        <f t="shared" si="38"/>
        <v>1.1235647744872512E-2</v>
      </c>
      <c r="U134" s="24">
        <f t="shared" si="39"/>
        <v>1.0734955325193862E-2</v>
      </c>
      <c r="V134" s="24">
        <f t="shared" si="40"/>
        <v>1.0994379029283241E-2</v>
      </c>
      <c r="W134" s="24">
        <f t="shared" si="41"/>
        <v>1.1478556660394101E-2</v>
      </c>
      <c r="X134" s="24">
        <f t="shared" si="42"/>
        <v>1.2081638773299375E-2</v>
      </c>
      <c r="Y134" s="24">
        <f t="shared" si="43"/>
        <v>1.2875306667569086E-2</v>
      </c>
      <c r="Z134" s="24">
        <f t="shared" si="44"/>
        <v>1.25820319412282E-2</v>
      </c>
      <c r="AA134" s="24">
        <f t="shared" si="45"/>
        <v>1.0778547023773566E-2</v>
      </c>
      <c r="AB134" s="24">
        <f>+NEA!Y107</f>
        <v>1.0595567867035971E-2</v>
      </c>
      <c r="AD134" s="24">
        <f t="shared" si="46"/>
        <v>0.36774434370344733</v>
      </c>
      <c r="AE134" s="24">
        <f t="shared" si="47"/>
        <v>0.37434602804814943</v>
      </c>
      <c r="AF134" s="24">
        <f t="shared" si="48"/>
        <v>0.37148672228401391</v>
      </c>
      <c r="AG134" s="24">
        <f t="shared" si="49"/>
        <v>0.37849282962146424</v>
      </c>
      <c r="AH134" s="24">
        <f t="shared" si="50"/>
        <v>0.37444854506710312</v>
      </c>
      <c r="AI134" s="24">
        <f t="shared" si="51"/>
        <v>0.37678577962808424</v>
      </c>
      <c r="AJ134" s="24">
        <f t="shared" si="52"/>
        <v>0.37660508308579055</v>
      </c>
      <c r="AK134" s="24">
        <f t="shared" si="53"/>
        <v>0.38274043598768781</v>
      </c>
      <c r="AL134" s="24">
        <f t="shared" si="54"/>
        <v>0.3947807195349009</v>
      </c>
      <c r="AM134" s="24">
        <f t="shared" si="55"/>
        <v>0.37723356231659433</v>
      </c>
      <c r="AN134" s="24">
        <f t="shared" si="56"/>
        <v>0.37556919010687229</v>
      </c>
      <c r="AO134" s="24">
        <f>+NEA!AV107</f>
        <v>0.37074957730603031</v>
      </c>
      <c r="AQ134" s="24">
        <f t="shared" si="57"/>
        <v>-3.2389438198205944E-3</v>
      </c>
      <c r="AR134" s="24">
        <f t="shared" si="58"/>
        <v>-9.4892186131469991E-3</v>
      </c>
      <c r="AS134" s="35">
        <f t="shared" si="59"/>
        <v>45809</v>
      </c>
      <c r="AT134" s="19">
        <f t="shared" si="60"/>
        <v>8802.626953125</v>
      </c>
      <c r="AU134" s="19">
        <f t="shared" si="61"/>
        <v>8823.7041015625</v>
      </c>
      <c r="AV134" s="52">
        <f t="shared" si="29"/>
        <v>-0.21077148437500171</v>
      </c>
      <c r="AW134" s="52">
        <f t="shared" si="24"/>
        <v>-0.53020598789659701</v>
      </c>
    </row>
    <row r="135" spans="4:49" x14ac:dyDescent="0.25">
      <c r="D135" s="37">
        <f>+NEA!A108</f>
        <v>45839</v>
      </c>
      <c r="E135" s="225">
        <f>'Salida Stata'!G105</f>
        <v>8945.9052734375</v>
      </c>
      <c r="F135" s="225">
        <f>'Salida Stata'!M105</f>
        <v>8930.02734375</v>
      </c>
      <c r="G135" s="225">
        <f>'Salida Stata'!S105</f>
        <v>9063.8916015625</v>
      </c>
      <c r="H135" s="225">
        <f>'Salida Stata'!Y105</f>
        <v>8963.2080078125</v>
      </c>
      <c r="I135" s="225">
        <f>'Salida Stata'!AE105</f>
        <v>9078.626953125</v>
      </c>
      <c r="J135" s="225">
        <f>'Salida Stata'!AK105</f>
        <v>8933.9521484375</v>
      </c>
      <c r="K135" s="225">
        <f>'Salida Stata'!AQ105</f>
        <v>9095.876953125</v>
      </c>
      <c r="L135" s="225">
        <f>'Salida Stata'!AW105</f>
        <v>8967.78125</v>
      </c>
      <c r="M135" s="225">
        <f>'Salida Stata'!BC105</f>
        <v>9058.541015625</v>
      </c>
      <c r="N135" s="225">
        <f>'Salida Stata'!BI105</f>
        <v>8995.890625</v>
      </c>
      <c r="O135" s="19" cm="1">
        <f t="array" ref="O135">+SUMPRODUCT($E$30:$N$30/100,$E135:$N135)/$D$14*100</f>
        <v>9074.4178713848542</v>
      </c>
      <c r="Q135" s="24">
        <f t="shared" si="35"/>
        <v>1.6276768409643427E-2</v>
      </c>
      <c r="R135" s="24">
        <f t="shared" si="36"/>
        <v>1.6903712758319811E-2</v>
      </c>
      <c r="S135" s="24">
        <f t="shared" si="37"/>
        <v>1.79285855059792E-2</v>
      </c>
      <c r="T135" s="24">
        <f t="shared" si="38"/>
        <v>1.7395426915175261E-2</v>
      </c>
      <c r="U135" s="24">
        <f t="shared" si="39"/>
        <v>1.8639212263755534E-2</v>
      </c>
      <c r="V135" s="24">
        <f t="shared" si="40"/>
        <v>1.7330850232287531E-2</v>
      </c>
      <c r="W135" s="24">
        <f t="shared" si="41"/>
        <v>1.8451954184315333E-2</v>
      </c>
      <c r="X135" s="24">
        <f t="shared" si="42"/>
        <v>1.8350701356136367E-2</v>
      </c>
      <c r="Y135" s="24">
        <f t="shared" si="43"/>
        <v>1.9501542615049772E-2</v>
      </c>
      <c r="Z135" s="24">
        <f t="shared" si="44"/>
        <v>1.9514086312913514E-2</v>
      </c>
      <c r="AA135" s="24">
        <f t="shared" si="45"/>
        <v>1.767330197881245E-2</v>
      </c>
      <c r="AB135" s="24">
        <f>+NEA!Y108</f>
        <v>1.7051554398227697E-2</v>
      </c>
      <c r="AD135" s="24">
        <f t="shared" si="46"/>
        <v>0.33050184700199048</v>
      </c>
      <c r="AE135" s="24">
        <f t="shared" si="47"/>
        <v>0.33589018594156195</v>
      </c>
      <c r="AF135" s="24">
        <f t="shared" si="48"/>
        <v>0.3357831884682041</v>
      </c>
      <c r="AG135" s="24">
        <f t="shared" si="49"/>
        <v>0.33848793843115166</v>
      </c>
      <c r="AH135" s="24">
        <f t="shared" si="50"/>
        <v>0.33879690489458314</v>
      </c>
      <c r="AI135" s="24">
        <f t="shared" si="51"/>
        <v>0.33757334481756085</v>
      </c>
      <c r="AJ135" s="24">
        <f t="shared" si="52"/>
        <v>0.33870376024983861</v>
      </c>
      <c r="AK135" s="24">
        <f t="shared" si="53"/>
        <v>0.34182732817541961</v>
      </c>
      <c r="AL135" s="24">
        <f t="shared" si="54"/>
        <v>0.35109449341308463</v>
      </c>
      <c r="AM135" s="24">
        <f t="shared" si="55"/>
        <v>0.34228061569406565</v>
      </c>
      <c r="AN135" s="24">
        <f t="shared" si="56"/>
        <v>0.33742905837468973</v>
      </c>
      <c r="AO135" s="24">
        <f>+NEA!AV108</f>
        <v>0.33273968092430195</v>
      </c>
      <c r="AQ135" s="24">
        <f t="shared" si="57"/>
        <v>-3.2373179032700872E-3</v>
      </c>
      <c r="AR135" s="24">
        <f t="shared" si="58"/>
        <v>-1.177876869207517E-2</v>
      </c>
      <c r="AS135" s="35">
        <f t="shared" si="59"/>
        <v>45839</v>
      </c>
      <c r="AT135" s="19">
        <f t="shared" si="60"/>
        <v>8945.9052734375</v>
      </c>
      <c r="AU135" s="19">
        <f t="shared" si="61"/>
        <v>8995.890625</v>
      </c>
      <c r="AV135" s="52">
        <f t="shared" si="29"/>
        <v>-0.49985351562499147</v>
      </c>
      <c r="AW135" s="52">
        <f t="shared" si="24"/>
        <v>-0.60482499046931437</v>
      </c>
    </row>
    <row r="136" spans="4:49" x14ac:dyDescent="0.25">
      <c r="D136" s="37">
        <f>+NEA!A109</f>
        <v>45870</v>
      </c>
      <c r="E136" s="225">
        <f>'Salida Stata'!G106</f>
        <v>9093.34375</v>
      </c>
      <c r="F136" s="225">
        <f>'Salida Stata'!M106</f>
        <v>9080.2783203125</v>
      </c>
      <c r="G136" s="225">
        <f>'Salida Stata'!S106</f>
        <v>9226.8701171875</v>
      </c>
      <c r="H136" s="225">
        <f>'Salida Stata'!Y106</f>
        <v>9120.103515625</v>
      </c>
      <c r="I136" s="225">
        <f>'Salida Stata'!AE106</f>
        <v>9245.798828125</v>
      </c>
      <c r="J136" s="225">
        <f>'Salida Stata'!AK106</f>
        <v>9088.2900390625</v>
      </c>
      <c r="K136" s="225">
        <f>'Salida Stata'!AQ106</f>
        <v>9264.5703125</v>
      </c>
      <c r="L136" s="225">
        <f>'Salida Stata'!AW106</f>
        <v>9130.4775390625</v>
      </c>
      <c r="M136" s="225">
        <f>'Salida Stata'!BC106</f>
        <v>9232.6865234375</v>
      </c>
      <c r="N136" s="225">
        <f>'Salida Stata'!BI106</f>
        <v>9163.19140625</v>
      </c>
      <c r="O136" s="19" cm="1">
        <f t="array" ref="O136">+SUMPRODUCT($E$30:$N$30/100,$E136:$N136)/$D$14*100</f>
        <v>9234.3896006664763</v>
      </c>
      <c r="Q136" s="24">
        <f t="shared" ref="Q136" si="62">+E136/E135-1</f>
        <v>1.6481113096544764E-2</v>
      </c>
      <c r="R136" s="24">
        <f t="shared" ref="R136" si="63">+F136/F135-1</f>
        <v>1.6825365788791125E-2</v>
      </c>
      <c r="S136" s="24">
        <f t="shared" ref="S136" si="64">+G136/G135-1</f>
        <v>1.7981075104307687E-2</v>
      </c>
      <c r="T136" s="24">
        <f t="shared" ref="T136" si="65">+H136/H135-1</f>
        <v>1.7504392141267644E-2</v>
      </c>
      <c r="U136" s="24">
        <f t="shared" ref="U136" si="66">+I136/I135-1</f>
        <v>1.8413783919434712E-2</v>
      </c>
      <c r="V136" s="24">
        <f t="shared" ref="V136" si="67">+J136/J135-1</f>
        <v>1.7275432872336571E-2</v>
      </c>
      <c r="W136" s="24">
        <f t="shared" ref="W136" si="68">+K136/K135-1</f>
        <v>1.8546134720637708E-2</v>
      </c>
      <c r="X136" s="24">
        <f t="shared" ref="X136" si="69">+L136/L135-1</f>
        <v>1.8142312410051264E-2</v>
      </c>
      <c r="Y136" s="24">
        <f t="shared" ref="Y136" si="70">+M136/M135-1</f>
        <v>1.9224454303636618E-2</v>
      </c>
      <c r="Z136" s="24">
        <f t="shared" ref="Z136" si="71">+N136/N135-1</f>
        <v>1.859746724632938E-2</v>
      </c>
      <c r="AA136" s="24">
        <f t="shared" ref="AA136" si="72">+O136/O135-1</f>
        <v>1.762886959240384E-2</v>
      </c>
      <c r="AB136" s="24">
        <f>+NEA!Y109</f>
        <v>1.6855509764067911E-2</v>
      </c>
      <c r="AD136" s="24">
        <f t="shared" ref="AD136" si="73">+E136/E124-1</f>
        <v>0.29399893690570078</v>
      </c>
      <c r="AE136" s="24">
        <f t="shared" ref="AE136" si="74">+F136/F124-1</f>
        <v>0.300051417871398</v>
      </c>
      <c r="AF136" s="24">
        <f t="shared" ref="AF136" si="75">+G136/G124-1</f>
        <v>0.30212468158579653</v>
      </c>
      <c r="AG136" s="24">
        <f t="shared" ref="AG136" si="76">+H136/H124-1</f>
        <v>0.30391453489910347</v>
      </c>
      <c r="AH136" s="24">
        <f t="shared" ref="AH136" si="77">+I136/I124-1</f>
        <v>0.305633205071143</v>
      </c>
      <c r="AI136" s="24">
        <f t="shared" ref="AI136" si="78">+J136/J124-1</f>
        <v>0.30350488880391602</v>
      </c>
      <c r="AJ136" s="24">
        <f t="shared" ref="AJ136" si="79">+K136/K124-1</f>
        <v>0.30662670681016224</v>
      </c>
      <c r="AK136" s="24">
        <f t="shared" ref="AK136" si="80">+L136/L124-1</f>
        <v>0.3098129193721797</v>
      </c>
      <c r="AL136" s="24">
        <f t="shared" ref="AL136" si="81">+M136/M124-1</f>
        <v>0.31960590779591302</v>
      </c>
      <c r="AM136" s="24">
        <f t="shared" ref="AM136" si="82">+N136/N124-1</f>
        <v>0.31179110900225337</v>
      </c>
      <c r="AN136" s="24">
        <f t="shared" ref="AN136" si="83">+O136/O124-1</f>
        <v>0.30336445690712943</v>
      </c>
      <c r="AO136" s="24">
        <f>+NEA!AV109</f>
        <v>0.29851580985158099</v>
      </c>
      <c r="AQ136" s="24">
        <f t="shared" ref="AQ136" si="84">+Q136-Z136</f>
        <v>-2.1163541497846161E-3</v>
      </c>
      <c r="AR136" s="24">
        <f t="shared" ref="AR136" si="85">+AD136-AM136</f>
        <v>-1.7792172096552594E-2</v>
      </c>
      <c r="AS136" s="35">
        <f t="shared" ref="AS136" si="86">+D136</f>
        <v>45870</v>
      </c>
      <c r="AT136" s="19">
        <f t="shared" ref="AT136" si="87">+E136</f>
        <v>9093.34375</v>
      </c>
      <c r="AU136" s="19">
        <f t="shared" ref="AU136" si="88">+N136</f>
        <v>9163.19140625</v>
      </c>
      <c r="AV136" s="52">
        <f t="shared" si="29"/>
        <v>-0.69847656250000512</v>
      </c>
      <c r="AW136" s="52">
        <f t="shared" si="24"/>
        <v>-0.65877442525136587</v>
      </c>
    </row>
    <row r="137" spans="4:49" x14ac:dyDescent="0.25">
      <c r="D137" s="37">
        <f>+NEA!A110</f>
        <v>45901</v>
      </c>
      <c r="E137" s="225">
        <f>'Salida Stata'!G107</f>
        <v>9260.0869140625</v>
      </c>
      <c r="F137" s="225">
        <f>'Salida Stata'!M107</f>
        <v>9243.97265625</v>
      </c>
      <c r="G137" s="225">
        <f>'Salida Stata'!S107</f>
        <v>9396.953125</v>
      </c>
      <c r="H137" s="225">
        <f>'Salida Stata'!Y107</f>
        <v>9281.087890625</v>
      </c>
      <c r="I137" s="225">
        <f>'Salida Stata'!AE107</f>
        <v>9413.0390625</v>
      </c>
      <c r="J137" s="225">
        <f>'Salida Stata'!AK107</f>
        <v>9253.4052734375</v>
      </c>
      <c r="K137" s="225">
        <f>'Salida Stata'!AQ107</f>
        <v>9432.4580078125</v>
      </c>
      <c r="L137" s="225">
        <f>'Salida Stata'!AW107</f>
        <v>9294.4638671875</v>
      </c>
      <c r="M137" s="225">
        <f>'Salida Stata'!BC107</f>
        <v>9397.181640625</v>
      </c>
      <c r="N137" s="225">
        <f>'Salida Stata'!BI107</f>
        <v>9324.208984375</v>
      </c>
      <c r="O137" s="19" cm="1">
        <f t="array" ref="O137">+SUMPRODUCT($E$30:$N$30/100,$E137:$N137)/$D$14*100</f>
        <v>9401.3244117634458</v>
      </c>
      <c r="Q137" s="24">
        <f t="shared" ref="Q137" si="89">+E137/E136-1</f>
        <v>1.8336837212658885E-2</v>
      </c>
      <c r="R137" s="24">
        <f t="shared" ref="R137" si="90">+F137/F136-1</f>
        <v>1.8027457987858986E-2</v>
      </c>
      <c r="S137" s="24">
        <f t="shared" ref="S137" si="91">+G137/G136-1</f>
        <v>1.8433445540289473E-2</v>
      </c>
      <c r="T137" s="24">
        <f t="shared" ref="T137" si="92">+H137/H136-1</f>
        <v>1.7651595151764843E-2</v>
      </c>
      <c r="U137" s="24">
        <f t="shared" ref="U137" si="93">+I137/I136-1</f>
        <v>1.8088240668428623E-2</v>
      </c>
      <c r="V137" s="24">
        <f t="shared" ref="V137" si="94">+J137/J136-1</f>
        <v>1.8167909878020527E-2</v>
      </c>
      <c r="W137" s="24">
        <f t="shared" ref="W137" si="95">+K137/K136-1</f>
        <v>1.8121476727958052E-2</v>
      </c>
      <c r="X137" s="24">
        <f t="shared" ref="X137" si="96">+L137/L136-1</f>
        <v>1.7960323260576949E-2</v>
      </c>
      <c r="Y137" s="24">
        <f t="shared" ref="Y137" si="97">+M137/M136-1</f>
        <v>1.7816603733910252E-2</v>
      </c>
      <c r="Z137" s="24">
        <f t="shared" ref="Z137" si="98">+N137/N136-1</f>
        <v>1.7572215943800318E-2</v>
      </c>
      <c r="AA137" s="24">
        <f t="shared" ref="AA137" si="99">+O137/O136-1</f>
        <v>1.8077514412530471E-2</v>
      </c>
      <c r="AB137" s="24">
        <f>+NEA!Y110</f>
        <v>1.7945489884265475E-2</v>
      </c>
      <c r="AD137" s="24">
        <f t="shared" ref="AD137" si="100">+E137/E125-1</f>
        <v>0.27656753911237208</v>
      </c>
      <c r="AE137" s="24">
        <f t="shared" ref="AE137" si="101">+F137/F125-1</f>
        <v>0.28162207072919543</v>
      </c>
      <c r="AF137" s="24">
        <f t="shared" ref="AF137" si="102">+G137/G125-1</f>
        <v>0.28494496725169571</v>
      </c>
      <c r="AG137" s="24">
        <f t="shared" ref="AG137" si="103">+H137/H125-1</f>
        <v>0.28454708415626628</v>
      </c>
      <c r="AH137" s="24">
        <f t="shared" ref="AH137" si="104">+I137/I125-1</f>
        <v>0.28781326975333221</v>
      </c>
      <c r="AI137" s="24">
        <f t="shared" ref="AI137" si="105">+J137/J125-1</f>
        <v>0.28452092882018576</v>
      </c>
      <c r="AJ137" s="24">
        <f t="shared" ref="AJ137" si="106">+K137/K125-1</f>
        <v>0.2880078233893979</v>
      </c>
      <c r="AK137" s="24">
        <f t="shared" ref="AK137" si="107">+L137/L125-1</f>
        <v>0.2901193446309962</v>
      </c>
      <c r="AL137" s="24">
        <f t="shared" ref="AL137" si="108">+M137/M125-1</f>
        <v>0.29891469300029128</v>
      </c>
      <c r="AM137" s="24">
        <f t="shared" ref="AM137" si="109">+N137/N125-1</f>
        <v>0.29191235364067514</v>
      </c>
      <c r="AN137" s="24">
        <f t="shared" ref="AN137" si="110">+O137/O125-1</f>
        <v>0.28487504934153285</v>
      </c>
      <c r="AO137" s="24">
        <f>+NEA!AV110</f>
        <v>0.28000499909738519</v>
      </c>
      <c r="AQ137" s="24">
        <f t="shared" ref="AQ137" si="111">+Q137-Z137</f>
        <v>7.646212688585674E-4</v>
      </c>
      <c r="AR137" s="24">
        <f t="shared" ref="AR137" si="112">+AD137-AM137</f>
        <v>-1.5344814528303052E-2</v>
      </c>
      <c r="AS137" s="35">
        <f t="shared" ref="AS137" si="113">+D137</f>
        <v>45901</v>
      </c>
      <c r="AT137" s="19">
        <f t="shared" ref="AT137" si="114">+E137</f>
        <v>9260.0869140625</v>
      </c>
      <c r="AU137" s="19">
        <f t="shared" ref="AU137" si="115">+N137</f>
        <v>9324.208984375</v>
      </c>
      <c r="AV137" s="52">
        <f t="shared" si="29"/>
        <v>-0.64122070312500057</v>
      </c>
      <c r="AW137" s="52">
        <f t="shared" si="24"/>
        <v>-0.6546686890644331</v>
      </c>
    </row>
    <row r="138" spans="4:49" x14ac:dyDescent="0.25">
      <c r="D138" s="37">
        <f>+NEA!A111</f>
        <v>45931</v>
      </c>
      <c r="E138" s="225">
        <f>'Salida Stata'!G108</f>
        <v>9462.7392578125</v>
      </c>
      <c r="F138" s="225">
        <f>'Salida Stata'!M108</f>
        <v>9446.2587890625</v>
      </c>
      <c r="G138" s="225">
        <f>'Salida Stata'!S108</f>
        <v>9609.6484375</v>
      </c>
      <c r="H138" s="225">
        <f>'Salida Stata'!Y108</f>
        <v>9483.1015625</v>
      </c>
      <c r="I138" s="225">
        <f>'Salida Stata'!AE108</f>
        <v>9627.2490234375</v>
      </c>
      <c r="J138" s="225">
        <f>'Salida Stata'!AK108</f>
        <v>9459.767578125</v>
      </c>
      <c r="K138" s="225">
        <f>'Salida Stata'!AQ108</f>
        <v>9647.345703125</v>
      </c>
      <c r="L138" s="225">
        <f>'Salida Stata'!AW108</f>
        <v>9502.140625</v>
      </c>
      <c r="M138" s="225">
        <f>'Salida Stata'!BC108</f>
        <v>9607.6474609375</v>
      </c>
      <c r="N138" s="225">
        <f>'Salida Stata'!BI108</f>
        <v>9538.0458984375</v>
      </c>
      <c r="O138" s="19" cm="1">
        <f t="array" ref="O138">+SUMPRODUCT($E$30:$N$30/100,$E138:$N138)/$D$14*100</f>
        <v>9610.6366787254428</v>
      </c>
      <c r="Q138" s="24">
        <f t="shared" ref="Q138" si="116">+E138/E137-1</f>
        <v>2.1884496941626974E-2</v>
      </c>
      <c r="R138" s="24">
        <f t="shared" ref="R138" si="117">+F138/F137-1</f>
        <v>2.1883030200844589E-2</v>
      </c>
      <c r="S138" s="24">
        <f t="shared" ref="S138" si="118">+G138/G137-1</f>
        <v>2.2634497551566657E-2</v>
      </c>
      <c r="T138" s="24">
        <f t="shared" ref="T138" si="119">+H138/H137-1</f>
        <v>2.1766163003267947E-2</v>
      </c>
      <c r="U138" s="24">
        <f t="shared" ref="U138" si="120">+I138/I137-1</f>
        <v>2.2756727079873418E-2</v>
      </c>
      <c r="V138" s="24">
        <f t="shared" ref="V138" si="121">+J138/J137-1</f>
        <v>2.2301228422349162E-2</v>
      </c>
      <c r="W138" s="24">
        <f t="shared" ref="W138" si="122">+K138/K137-1</f>
        <v>2.2781728276396018E-2</v>
      </c>
      <c r="X138" s="24">
        <f t="shared" ref="X138" si="123">+L138/L137-1</f>
        <v>2.2344135259449116E-2</v>
      </c>
      <c r="Y138" s="24">
        <f t="shared" ref="Y138" si="124">+M138/M137-1</f>
        <v>2.2396695984105985E-2</v>
      </c>
      <c r="Z138" s="24">
        <f t="shared" ref="Z138" si="125">+N138/N137-1</f>
        <v>2.2933517944614623E-2</v>
      </c>
      <c r="AA138" s="24">
        <f t="shared" ref="AA138" si="126">+O138/O137-1</f>
        <v>2.2264125541726187E-2</v>
      </c>
      <c r="AB138" s="24">
        <f>+NEA!Y111</f>
        <v>2.1838419562363542E-2</v>
      </c>
      <c r="AD138" s="24">
        <f t="shared" ref="AD138" si="127">+E138/E126-1</f>
        <v>0.27326103793064571</v>
      </c>
      <c r="AE138" s="24">
        <f t="shared" ref="AE138" si="128">+F138/F126-1</f>
        <v>0.27733926460122116</v>
      </c>
      <c r="AF138" s="24">
        <f t="shared" ref="AF138" si="129">+G138/G126-1</f>
        <v>0.2825678571833552</v>
      </c>
      <c r="AG138" s="24">
        <f t="shared" ref="AG138" si="130">+H138/H126-1</f>
        <v>0.27871138306690035</v>
      </c>
      <c r="AH138" s="24">
        <f t="shared" ref="AH138" si="131">+I138/I126-1</f>
        <v>0.28559155411348613</v>
      </c>
      <c r="AI138" s="24">
        <f t="shared" ref="AI138" si="132">+J138/J126-1</f>
        <v>0.27933674404322661</v>
      </c>
      <c r="AJ138" s="24">
        <f t="shared" ref="AJ138" si="133">+K138/K126-1</f>
        <v>0.28464013554227141</v>
      </c>
      <c r="AK138" s="24">
        <f t="shared" ref="AK138" si="134">+L138/L126-1</f>
        <v>0.28417194287487701</v>
      </c>
      <c r="AL138" s="24">
        <f t="shared" ref="AL138" si="135">+M138/M126-1</f>
        <v>0.29198827178498088</v>
      </c>
      <c r="AM138" s="24">
        <f t="shared" ref="AM138" si="136">+N138/N126-1</f>
        <v>0.28557952014657806</v>
      </c>
      <c r="AN138" s="24">
        <f t="shared" ref="AN138" si="137">+O138/O126-1</f>
        <v>0.28065827968697965</v>
      </c>
      <c r="AO138" s="24">
        <f>+NEA!AV111</f>
        <v>0.27528500636356257</v>
      </c>
      <c r="AQ138" s="24">
        <f t="shared" ref="AQ138" si="138">+Q138-Z138</f>
        <v>-1.049021002987649E-3</v>
      </c>
      <c r="AR138" s="24">
        <f t="shared" ref="AR138" si="139">+AD138-AM138</f>
        <v>-1.2318482215932347E-2</v>
      </c>
      <c r="AS138" s="35">
        <f t="shared" ref="AS138" si="140">+D138</f>
        <v>45931</v>
      </c>
      <c r="AT138" s="19">
        <f t="shared" ref="AT138" si="141">+E138</f>
        <v>9462.7392578125</v>
      </c>
      <c r="AU138" s="19">
        <f t="shared" ref="AU138" si="142">+N138</f>
        <v>9538.0458984375</v>
      </c>
      <c r="AV138" s="52">
        <f t="shared" si="29"/>
        <v>-0.75306640624999943</v>
      </c>
      <c r="AW138" s="52">
        <f t="shared" si="24"/>
        <v>-0.69159176482618534</v>
      </c>
    </row>
    <row r="139" spans="4:49" x14ac:dyDescent="0.25">
      <c r="D139" s="37">
        <f>+NEA!A112</f>
        <v>45962</v>
      </c>
      <c r="E139" s="225">
        <f>'Salida Stata'!G109</f>
        <v>9698.05859375</v>
      </c>
      <c r="F139" s="225">
        <f>'Salida Stata'!M109</f>
        <v>9676.8388671875</v>
      </c>
      <c r="G139" s="225">
        <f>'Salida Stata'!S109</f>
        <v>9851.2587890625</v>
      </c>
      <c r="H139" s="225">
        <f>'Salida Stata'!Y109</f>
        <v>9710.8017578125</v>
      </c>
      <c r="I139" s="225">
        <f>'Salida Stata'!AE109</f>
        <v>9868.359375</v>
      </c>
      <c r="J139" s="225">
        <f>'Salida Stata'!AK109</f>
        <v>9686.6201171875</v>
      </c>
      <c r="K139" s="225">
        <f>'Salida Stata'!AQ109</f>
        <v>9884.044921875</v>
      </c>
      <c r="L139" s="225">
        <f>'Salida Stata'!AW109</f>
        <v>9725.0224609375</v>
      </c>
      <c r="M139" s="225">
        <f>'Salida Stata'!BC109</f>
        <v>9835.103515625</v>
      </c>
      <c r="N139" s="225">
        <f>'Salida Stata'!BI109</f>
        <v>9764.0068359375</v>
      </c>
      <c r="O139" s="19" cm="1">
        <f t="array" ref="O139">+SUMPRODUCT($E$30:$N$30/100,$E139:$N139)/$D$14*100</f>
        <v>9845.3714978176413</v>
      </c>
      <c r="Q139" s="24">
        <f t="shared" ref="Q139" si="143">+E139/E138-1</f>
        <v>2.4867993244473974E-2</v>
      </c>
      <c r="R139" s="24">
        <f t="shared" ref="R139" si="144">+F139/F138-1</f>
        <v>2.4409671942502875E-2</v>
      </c>
      <c r="S139" s="24">
        <f t="shared" ref="S139" si="145">+G139/G138-1</f>
        <v>2.5142475620612448E-2</v>
      </c>
      <c r="T139" s="24">
        <f t="shared" ref="T139" si="146">+H139/H138-1</f>
        <v>2.4011152238727185E-2</v>
      </c>
      <c r="U139" s="24">
        <f t="shared" ref="U139" si="147">+I139/I138-1</f>
        <v>2.5044574101648065E-2</v>
      </c>
      <c r="V139" s="24">
        <f t="shared" ref="V139" si="148">+J139/J138-1</f>
        <v>2.3980773014664614E-2</v>
      </c>
      <c r="W139" s="24">
        <f t="shared" ref="W139" si="149">+K139/K138-1</f>
        <v>2.4535165011587257E-2</v>
      </c>
      <c r="X139" s="24">
        <f t="shared" ref="X139" si="150">+L139/L138-1</f>
        <v>2.3455960581250546E-2</v>
      </c>
      <c r="Y139" s="24">
        <f t="shared" ref="Y139" si="151">+M139/M138-1</f>
        <v>2.367447969050529E-2</v>
      </c>
      <c r="Z139" s="24">
        <f t="shared" ref="Z139" si="152">+N139/N138-1</f>
        <v>2.3690485441783871E-2</v>
      </c>
      <c r="AA139" s="24">
        <f t="shared" ref="AA139" si="153">+O139/O138-1</f>
        <v>2.4424481638330775E-2</v>
      </c>
      <c r="AB139" s="24">
        <f>+NEA!Y112</f>
        <v>2.377110096613233E-2</v>
      </c>
      <c r="AD139" s="24">
        <f t="shared" ref="AD139" si="154">+E139/E127-1</f>
        <v>0.28520344478833093</v>
      </c>
      <c r="AE139" s="24">
        <f t="shared" ref="AE139" si="155">+F139/F127-1</f>
        <v>0.28745510949026021</v>
      </c>
      <c r="AF139" s="24">
        <f t="shared" ref="AF139" si="156">+G139/G127-1</f>
        <v>0.29233315859138509</v>
      </c>
      <c r="AG139" s="24">
        <f t="shared" ref="AG139" si="157">+H139/H127-1</f>
        <v>0.28628176328618027</v>
      </c>
      <c r="AH139" s="24">
        <f t="shared" ref="AH139" si="158">+I139/I127-1</f>
        <v>0.29434235644804141</v>
      </c>
      <c r="AI139" s="24">
        <f t="shared" ref="AI139" si="159">+J139/J127-1</f>
        <v>0.28640832195033061</v>
      </c>
      <c r="AJ139" s="24">
        <f t="shared" ref="AJ139" si="160">+K139/K127-1</f>
        <v>0.29159014226137914</v>
      </c>
      <c r="AK139" s="24">
        <f t="shared" ref="AK139" si="161">+L139/L127-1</f>
        <v>0.28858438170859824</v>
      </c>
      <c r="AL139" s="24">
        <f t="shared" ref="AL139" si="162">+M139/M127-1</f>
        <v>0.29619140058780169</v>
      </c>
      <c r="AM139" s="24">
        <f t="shared" ref="AM139" si="163">+N139/N127-1</f>
        <v>0.28722033480871079</v>
      </c>
      <c r="AN139" s="24">
        <f t="shared" ref="AN139" si="164">+O139/O127-1</f>
        <v>0.28898643164655646</v>
      </c>
      <c r="AO139" s="24">
        <f>+NEA!AV112</f>
        <v>0.28281229213782089</v>
      </c>
      <c r="AQ139" s="24">
        <f t="shared" ref="AQ139" si="165">+Q139-Z139</f>
        <v>1.1775078026901031E-3</v>
      </c>
      <c r="AR139" s="24">
        <f t="shared" ref="AR139" si="166">+AD139-AM139</f>
        <v>-2.0168900203798579E-3</v>
      </c>
      <c r="AS139" s="35">
        <f t="shared" ref="AS139" si="167">+D139</f>
        <v>45962</v>
      </c>
      <c r="AT139" s="19">
        <f t="shared" ref="AT139" si="168">+E139</f>
        <v>9698.05859375</v>
      </c>
      <c r="AU139" s="19">
        <f t="shared" ref="AU139" si="169">+N139</f>
        <v>9764.0068359375</v>
      </c>
      <c r="AV139" s="52">
        <f t="shared" si="29"/>
        <v>-0.65948242187499773</v>
      </c>
      <c r="AW139" s="52">
        <f t="shared" si="24"/>
        <v>-0.68284499281768163</v>
      </c>
    </row>
    <row r="140" spans="4:49" x14ac:dyDescent="0.25">
      <c r="D140" s="37">
        <f>+NEA!A113</f>
        <v>45992</v>
      </c>
      <c r="E140" s="225">
        <f>'Salida Stata'!G110</f>
        <v>10050.8984375</v>
      </c>
      <c r="F140" s="225">
        <f>'Salida Stata'!M110</f>
        <v>10019.119140625</v>
      </c>
      <c r="G140" s="225">
        <f>'Salida Stata'!S110</f>
        <v>10199.11328125</v>
      </c>
      <c r="H140" s="225">
        <f>'Salida Stata'!Y110</f>
        <v>10042.9541015625</v>
      </c>
      <c r="I140" s="225">
        <f>'Salida Stata'!AE110</f>
        <v>10211.978515625</v>
      </c>
      <c r="J140" s="225">
        <f>'Salida Stata'!AK110</f>
        <v>10018.45703125</v>
      </c>
      <c r="K140" s="225">
        <f>'Salida Stata'!AQ110</f>
        <v>10218.5556640625</v>
      </c>
      <c r="L140" s="225">
        <f>'Salida Stata'!AW110</f>
        <v>10042.3037109375</v>
      </c>
      <c r="M140" s="225">
        <f>'Salida Stata'!BC110</f>
        <v>10157.3359375</v>
      </c>
      <c r="N140" s="225">
        <f>'Salida Stata'!BI110</f>
        <v>10078.091796875</v>
      </c>
      <c r="O140" s="19" cm="1">
        <f t="array" ref="O140">+SUMPRODUCT($E$30:$N$30/100,$E140:$N140)/$D$14*100</f>
        <v>10186.397403776267</v>
      </c>
      <c r="Q140" s="24">
        <f t="shared" ref="Q140" si="170">+E140/E139-1</f>
        <v>3.6382523402920031E-2</v>
      </c>
      <c r="R140" s="24">
        <f t="shared" ref="R140" si="171">+F140/F139-1</f>
        <v>3.5371083277837112E-2</v>
      </c>
      <c r="S140" s="24">
        <f t="shared" ref="S140" si="172">+G140/G139-1</f>
        <v>3.5310664315682194E-2</v>
      </c>
      <c r="T140" s="24">
        <f t="shared" ref="T140" si="173">+H140/H139-1</f>
        <v>3.4204420194530183E-2</v>
      </c>
      <c r="U140" s="24">
        <f t="shared" ref="U140" si="174">+I140/I139-1</f>
        <v>3.4820290543482457E-2</v>
      </c>
      <c r="V140" s="24">
        <f t="shared" ref="V140" si="175">+J140/J139-1</f>
        <v>3.4257244534004583E-2</v>
      </c>
      <c r="W140" s="24">
        <f t="shared" ref="W140" si="176">+K140/K139-1</f>
        <v>3.3843506867029083E-2</v>
      </c>
      <c r="X140" s="24">
        <f t="shared" ref="X140" si="177">+L140/L139-1</f>
        <v>3.2625245985232754E-2</v>
      </c>
      <c r="Y140" s="24">
        <f t="shared" ref="Y140" si="178">+M140/M139-1</f>
        <v>3.2763500797228007E-2</v>
      </c>
      <c r="Z140" s="24">
        <f t="shared" ref="Z140" si="179">+N140/N139-1</f>
        <v>3.2167630176320294E-2</v>
      </c>
      <c r="AA140" s="24">
        <f t="shared" ref="AA140" si="180">+O140/O139-1</f>
        <v>3.463819582980876E-2</v>
      </c>
      <c r="AB140" s="24">
        <f>+NEA!Y113</f>
        <v>3.3755405531531002E-2</v>
      </c>
      <c r="AD140" s="24">
        <f t="shared" ref="AD140" si="181">+E140/E128-1</f>
        <v>0.29503625763547525</v>
      </c>
      <c r="AE140" s="24">
        <f t="shared" ref="AE140" si="182">+F140/F128-1</f>
        <v>0.2959382916001303</v>
      </c>
      <c r="AF140" s="24">
        <f t="shared" ref="AF140" si="183">+G140/G128-1</f>
        <v>0.29624411741233536</v>
      </c>
      <c r="AG140" s="24">
        <f t="shared" ref="AG140" si="184">+H140/H128-1</f>
        <v>0.29291387495113375</v>
      </c>
      <c r="AH140" s="24">
        <f t="shared" ref="AH140" si="185">+I140/I128-1</f>
        <v>0.2968318660718583</v>
      </c>
      <c r="AI140" s="24">
        <f t="shared" ref="AI140" si="186">+J140/J128-1</f>
        <v>0.2915492088003715</v>
      </c>
      <c r="AJ140" s="24">
        <f t="shared" ref="AJ140" si="187">+K140/K128-1</f>
        <v>0.29301518178707009</v>
      </c>
      <c r="AK140" s="24">
        <f t="shared" ref="AK140" si="188">+L140/L128-1</f>
        <v>0.29018727774036157</v>
      </c>
      <c r="AL140" s="24">
        <f t="shared" ref="AL140" si="189">+M140/M128-1</f>
        <v>0.29706633092867563</v>
      </c>
      <c r="AM140" s="24">
        <f t="shared" ref="AM140" si="190">+N140/N128-1</f>
        <v>0.28526949275775659</v>
      </c>
      <c r="AN140" s="24">
        <f t="shared" ref="AN140" si="191">+O140/O128-1</f>
        <v>0.29409065967368608</v>
      </c>
      <c r="AO140" s="24">
        <f>+NEA!AV113</f>
        <v>0.28835640339653357</v>
      </c>
      <c r="AQ140" s="24">
        <f t="shared" ref="AQ140" si="192">+Q140-Z140</f>
        <v>4.2148932265997363E-3</v>
      </c>
      <c r="AR140" s="24">
        <f t="shared" ref="AR140" si="193">+AD140-AM140</f>
        <v>9.7667648777186589E-3</v>
      </c>
      <c r="AS140" s="35">
        <f t="shared" ref="AS140" si="194">+D140</f>
        <v>45992</v>
      </c>
      <c r="AT140" s="19">
        <f t="shared" ref="AT140" si="195">+E140</f>
        <v>10050.8984375</v>
      </c>
      <c r="AU140" s="19">
        <f t="shared" ref="AU140" si="196">+N140</f>
        <v>10078.091796875</v>
      </c>
      <c r="AV140" s="52">
        <f t="shared" si="29"/>
        <v>-0.27193359375000625</v>
      </c>
      <c r="AW140" s="52">
        <f t="shared" si="24"/>
        <v>-0.61261726527816052</v>
      </c>
    </row>
    <row r="141" spans="4:49" x14ac:dyDescent="0.25">
      <c r="D141" s="37">
        <f>+NEA!A114</f>
        <v>46023</v>
      </c>
      <c r="E141" s="225">
        <f>'Salida Stata'!G111</f>
        <v>10467.9560546875</v>
      </c>
      <c r="F141" s="225">
        <f>'Salida Stata'!M111</f>
        <v>10427.1611328125</v>
      </c>
      <c r="G141" s="225">
        <f>'Salida Stata'!S111</f>
        <v>10598.78515625</v>
      </c>
      <c r="H141" s="225">
        <f>'Salida Stata'!Y111</f>
        <v>10442.669921875</v>
      </c>
      <c r="I141" s="225">
        <f>'Salida Stata'!AE111</f>
        <v>10603.3291015625</v>
      </c>
      <c r="J141" s="225">
        <f>'Salida Stata'!AK111</f>
        <v>10411.9775390625</v>
      </c>
      <c r="K141" s="225">
        <f>'Salida Stata'!AQ111</f>
        <v>10604.1171875</v>
      </c>
      <c r="L141" s="225">
        <f>'Salida Stata'!AW111</f>
        <v>10420.505859375</v>
      </c>
      <c r="M141" s="225">
        <f>'Salida Stata'!BC111</f>
        <v>10552.7333984375</v>
      </c>
      <c r="N141" s="225">
        <f>'Salida Stata'!BI111</f>
        <v>10431.8603515625</v>
      </c>
      <c r="O141" s="19" cm="1">
        <f t="array" ref="O141">+SUMPRODUCT($E$30:$N$30/100,$E141:$N141)/$D$14*100</f>
        <v>10587.595912048193</v>
      </c>
      <c r="Q141" s="24">
        <f t="shared" ref="Q141" si="197">+E141/E140-1</f>
        <v>4.1494560887358478E-2</v>
      </c>
      <c r="R141" s="24">
        <f t="shared" ref="R141" si="198">+F141/F140-1</f>
        <v>4.0726333968122308E-2</v>
      </c>
      <c r="S141" s="24">
        <f t="shared" ref="S141" si="199">+G141/G140-1</f>
        <v>3.9186923801969531E-2</v>
      </c>
      <c r="T141" s="24">
        <f t="shared" ref="T141" si="200">+H141/H140-1</f>
        <v>3.9800622035135236E-2</v>
      </c>
      <c r="U141" s="24">
        <f t="shared" ref="U141" si="201">+I141/I140-1</f>
        <v>3.8322699694159024E-2</v>
      </c>
      <c r="V141" s="24">
        <f t="shared" ref="V141" si="202">+J141/J140-1</f>
        <v>3.9279552388657546E-2</v>
      </c>
      <c r="W141" s="24">
        <f t="shared" ref="W141" si="203">+K141/K140-1</f>
        <v>3.7731508846546191E-2</v>
      </c>
      <c r="X141" s="24">
        <f t="shared" ref="X141" si="204">+L141/L140-1</f>
        <v>3.7660895280988482E-2</v>
      </c>
      <c r="Y141" s="24">
        <f t="shared" ref="Y141" si="205">+M141/M140-1</f>
        <v>3.8927280083129512E-2</v>
      </c>
      <c r="Z141" s="24">
        <f t="shared" ref="Z141" si="206">+N141/N140-1</f>
        <v>3.5102731927605157E-2</v>
      </c>
      <c r="AA141" s="24">
        <f t="shared" ref="AA141" si="207">+O141/O140-1</f>
        <v>3.9385711392252887E-2</v>
      </c>
      <c r="AB141" s="24">
        <f>+NEA!Y114</f>
        <v>3.8351189759640469E-2</v>
      </c>
      <c r="AD141" s="24">
        <f t="shared" ref="AD141" si="208">+E141/E129-1</f>
        <v>0.3169067470237279</v>
      </c>
      <c r="AE141" s="24">
        <f t="shared" ref="AE141" si="209">+F141/F129-1</f>
        <v>0.31625140871791446</v>
      </c>
      <c r="AF141" s="24">
        <f t="shared" ref="AF141" si="210">+G141/G129-1</f>
        <v>0.31249599034187114</v>
      </c>
      <c r="AG141" s="24">
        <f t="shared" ref="AG141" si="211">+H141/H129-1</f>
        <v>0.31081124150625516</v>
      </c>
      <c r="AH141" s="24">
        <f t="shared" ref="AH141" si="212">+I141/I129-1</f>
        <v>0.31128888873859828</v>
      </c>
      <c r="AI141" s="24">
        <f t="shared" ref="AI141" si="213">+J141/J129-1</f>
        <v>0.30886852518038599</v>
      </c>
      <c r="AJ141" s="24">
        <f t="shared" ref="AJ141" si="214">+K141/K129-1</f>
        <v>0.3067267035296406</v>
      </c>
      <c r="AK141" s="24">
        <f t="shared" ref="AK141" si="215">+L141/L129-1</f>
        <v>0.30394039212312607</v>
      </c>
      <c r="AL141" s="24">
        <f t="shared" ref="AL141" si="216">+M141/M129-1</f>
        <v>0.31049808997856942</v>
      </c>
      <c r="AM141" s="24">
        <f t="shared" ref="AM141" si="217">+N141/N129-1</f>
        <v>0.29415787618167255</v>
      </c>
      <c r="AN141" s="24">
        <f t="shared" ref="AN141" si="218">+O141/O129-1</f>
        <v>0.31115065907597605</v>
      </c>
      <c r="AO141" s="24">
        <f>+NEA!AV114</f>
        <v>0.3054066665825883</v>
      </c>
      <c r="AQ141" s="24">
        <f t="shared" ref="AQ141" si="219">+Q141-Z141</f>
        <v>6.3918289597533207E-3</v>
      </c>
      <c r="AR141" s="24">
        <f t="shared" ref="AR141" si="220">+AD141-AM141</f>
        <v>2.2748870842055346E-2</v>
      </c>
      <c r="AS141" s="35">
        <f t="shared" ref="AS141" si="221">+D141</f>
        <v>46023</v>
      </c>
      <c r="AT141" s="19">
        <f t="shared" ref="AT141" si="222">+E141</f>
        <v>10467.9560546875</v>
      </c>
      <c r="AU141" s="19">
        <f t="shared" ref="AU141" si="223">+N141</f>
        <v>10431.8603515625</v>
      </c>
      <c r="AV141" s="52">
        <f t="shared" si="29"/>
        <v>0.36095703124999545</v>
      </c>
      <c r="AW141" s="52">
        <f t="shared" si="24"/>
        <v>-0.4892253726118625</v>
      </c>
    </row>
    <row r="142" spans="4:49" x14ac:dyDescent="0.25">
      <c r="D142" s="37">
        <f>+NEA!A115</f>
        <v>46054</v>
      </c>
      <c r="E142" s="225">
        <f>'Salida Stata'!G112</f>
        <v>10821.103515625</v>
      </c>
      <c r="F142" s="225">
        <f>'Salida Stata'!M112</f>
        <v>10770.2587890625</v>
      </c>
      <c r="G142" s="225">
        <f>'Salida Stata'!S112</f>
        <v>10937.5478515625</v>
      </c>
      <c r="H142" s="225">
        <f>'Salida Stata'!Y112</f>
        <v>10774.7890625</v>
      </c>
      <c r="I142" s="225">
        <f>'Salida Stata'!AE112</f>
        <v>10938.65234375</v>
      </c>
      <c r="J142" s="225">
        <f>'Salida Stata'!AK112</f>
        <v>10736.814453125</v>
      </c>
      <c r="K142" s="225">
        <f>'Salida Stata'!AQ112</f>
        <v>10930.4609375</v>
      </c>
      <c r="L142" s="225">
        <f>'Salida Stata'!AW112</f>
        <v>10731.4140625</v>
      </c>
      <c r="M142" s="225">
        <f>'Salida Stata'!BC112</f>
        <v>10867.6728515625</v>
      </c>
      <c r="N142" s="225">
        <f>'Salida Stata'!BI112</f>
        <v>10723.806640625</v>
      </c>
      <c r="O142" s="19" cm="1">
        <f t="array" ref="O142">+SUMPRODUCT($E$30:$N$30/100,$E142:$N142)/$D$14*100</f>
        <v>10923.746049469346</v>
      </c>
      <c r="Q142" s="24">
        <f t="shared" ref="Q142" si="224">+E142/E141-1</f>
        <v>3.3736047332694197E-2</v>
      </c>
      <c r="R142" s="24">
        <f t="shared" ref="R142" si="225">+F142/F141-1</f>
        <v>3.2904225021547884E-2</v>
      </c>
      <c r="S142" s="24">
        <f t="shared" ref="S142" si="226">+G142/G141-1</f>
        <v>3.1962407985290264E-2</v>
      </c>
      <c r="T142" s="24">
        <f t="shared" ref="T142" si="227">+H142/H141-1</f>
        <v>3.1804044665750375E-2</v>
      </c>
      <c r="U142" s="24">
        <f t="shared" ref="U142" si="228">+I142/I141-1</f>
        <v>3.1624335996332187E-2</v>
      </c>
      <c r="V142" s="24">
        <f t="shared" ref="V142" si="229">+J142/J141-1</f>
        <v>3.1198387899302737E-2</v>
      </c>
      <c r="W142" s="24">
        <f t="shared" ref="W142" si="230">+K142/K141-1</f>
        <v>3.0775192713325517E-2</v>
      </c>
      <c r="X142" s="24">
        <f t="shared" ref="X142" si="231">+L142/L141-1</f>
        <v>2.9836190998854928E-2</v>
      </c>
      <c r="Y142" s="24">
        <f t="shared" ref="Y142" si="232">+M142/M141-1</f>
        <v>2.9844348495682738E-2</v>
      </c>
      <c r="Z142" s="24">
        <f t="shared" ref="Z142" si="233">+N142/N141-1</f>
        <v>2.798602351101942E-2</v>
      </c>
      <c r="AA142" s="24">
        <f t="shared" ref="AA142" si="234">+O142/O141-1</f>
        <v>3.174943020243437E-2</v>
      </c>
      <c r="AB142" s="24">
        <f>+NEA!Y115</f>
        <v>3.1505115596046407E-2</v>
      </c>
      <c r="AD142" s="24">
        <f t="shared" ref="AD142" si="235">+E142/E130-1</f>
        <v>0.33460255839543351</v>
      </c>
      <c r="AE142" s="24">
        <f t="shared" ref="AE142" si="236">+F142/F130-1</f>
        <v>0.33302870423205611</v>
      </c>
      <c r="AF142" s="24">
        <f t="shared" ref="AF142" si="237">+G142/G130-1</f>
        <v>0.32891435647188549</v>
      </c>
      <c r="AG142" s="24">
        <f t="shared" ref="AG142" si="238">+H142/H130-1</f>
        <v>0.32732662647491972</v>
      </c>
      <c r="AH142" s="24">
        <f t="shared" ref="AH142" si="239">+I142/I130-1</f>
        <v>0.32725514514909126</v>
      </c>
      <c r="AI142" s="24">
        <f t="shared" ref="AI142" si="240">+J142/J130-1</f>
        <v>0.32527021167020309</v>
      </c>
      <c r="AJ142" s="24">
        <f t="shared" ref="AJ142" si="241">+K142/K130-1</f>
        <v>0.32210599227652748</v>
      </c>
      <c r="AK142" s="24">
        <f t="shared" ref="AK142" si="242">+L142/L130-1</f>
        <v>0.31870556713414699</v>
      </c>
      <c r="AL142" s="24">
        <f t="shared" ref="AL142" si="243">+M142/M130-1</f>
        <v>0.32486507587573454</v>
      </c>
      <c r="AM142" s="24">
        <f t="shared" ref="AM142" si="244">+N142/N130-1</f>
        <v>0.3103496253494189</v>
      </c>
      <c r="AN142" s="24">
        <f t="shared" ref="AN142" si="245">+O142/O130-1</f>
        <v>0.32748012246737757</v>
      </c>
      <c r="AO142" s="24">
        <f>+NEA!AV115</f>
        <v>0.32127167200861306</v>
      </c>
      <c r="AQ142" s="24">
        <f t="shared" ref="AQ142" si="246">+Q142-Z142</f>
        <v>5.7500238216747768E-3</v>
      </c>
      <c r="AR142" s="24">
        <f t="shared" ref="AR142" si="247">+AD142-AM142</f>
        <v>2.4252933046014613E-2</v>
      </c>
      <c r="AS142" s="35">
        <f t="shared" ref="AS142" si="248">+D142</f>
        <v>46054</v>
      </c>
      <c r="AT142" s="19">
        <f t="shared" ref="AT142" si="249">+E142</f>
        <v>10821.103515625</v>
      </c>
      <c r="AU142" s="19">
        <f t="shared" ref="AU142" si="250">+N142</f>
        <v>10723.806640625</v>
      </c>
      <c r="AV142" s="52">
        <f t="shared" si="29"/>
        <v>0.97296875000000682</v>
      </c>
      <c r="AW142" s="52">
        <f t="shared" si="24"/>
        <v>-0.36716079408832414</v>
      </c>
    </row>
    <row r="143" spans="4:49" x14ac:dyDescent="0.25">
      <c r="D143" s="37">
        <f>+NEA!A116</f>
        <v>46082</v>
      </c>
      <c r="E143" s="225">
        <f>'Salida Stata'!G113</f>
        <v>11282.7890625</v>
      </c>
      <c r="F143" s="225">
        <f>'Salida Stata'!M113</f>
        <v>11236.0283203125</v>
      </c>
      <c r="G143" s="225">
        <f>'Salida Stata'!S113</f>
        <v>11396.4853515625</v>
      </c>
      <c r="H143" s="225">
        <f>'Salida Stata'!Y113</f>
        <v>11234.34375</v>
      </c>
      <c r="I143" s="225">
        <f>'Salida Stata'!AE113</f>
        <v>11396.478515625</v>
      </c>
      <c r="J143" s="225">
        <f>'Salida Stata'!AK113</f>
        <v>11183.8447265625</v>
      </c>
      <c r="K143" s="225">
        <f>'Salida Stata'!AQ113</f>
        <v>11376.4072265625</v>
      </c>
      <c r="L143" s="225">
        <f>'Salida Stata'!AW113</f>
        <v>11182.1904296875</v>
      </c>
      <c r="M143" s="225">
        <f>'Salida Stata'!BC113</f>
        <v>11350.8876953125</v>
      </c>
      <c r="N143" s="225">
        <f>'Salida Stata'!BI113</f>
        <v>11134.8935546875</v>
      </c>
      <c r="O143" s="19" cm="1">
        <f t="array" ref="O143">+SUMPRODUCT($E$30:$N$30/100,$E143:$N143)/$D$14*100</f>
        <v>11384.803783781092</v>
      </c>
      <c r="Q143" s="24">
        <f t="shared" ref="Q143" si="251">+E143/E142-1</f>
        <v>4.2665292519229236E-2</v>
      </c>
      <c r="R143" s="24">
        <f t="shared" ref="R143" si="252">+F143/F142-1</f>
        <v>4.324589969212278E-2</v>
      </c>
      <c r="S143" s="24">
        <f t="shared" ref="S143" si="253">+G143/G142-1</f>
        <v>4.1959816425803043E-2</v>
      </c>
      <c r="T143" s="24">
        <f t="shared" ref="T143" si="254">+H143/H142-1</f>
        <v>4.2650921965554645E-2</v>
      </c>
      <c r="U143" s="24">
        <f t="shared" ref="U143" si="255">+I143/I142-1</f>
        <v>4.1853983241051385E-2</v>
      </c>
      <c r="V143" s="24">
        <f t="shared" ref="V143" si="256">+J143/J142-1</f>
        <v>4.163527975538317E-2</v>
      </c>
      <c r="W143" s="24">
        <f t="shared" ref="W143" si="257">+K143/K142-1</f>
        <v>4.0798488884632222E-2</v>
      </c>
      <c r="X143" s="24">
        <f t="shared" ref="X143" si="258">+L143/L142-1</f>
        <v>4.200530932477009E-2</v>
      </c>
      <c r="Y143" s="24">
        <f t="shared" ref="Y143" si="259">+M143/M142-1</f>
        <v>4.4463506617290705E-2</v>
      </c>
      <c r="Z143" s="24">
        <f t="shared" ref="Z143" si="260">+N143/N142-1</f>
        <v>3.8334047585787179E-2</v>
      </c>
      <c r="AA143" s="24">
        <f t="shared" ref="AA143" si="261">+O143/O142-1</f>
        <v>4.2206925373749593E-2</v>
      </c>
      <c r="AB143" s="24">
        <f>+NEA!Y116</f>
        <v>4.1454368350067439E-2</v>
      </c>
      <c r="AD143" s="24">
        <f t="shared" ref="AD143" si="262">+E143/E131-1</f>
        <v>0.34531327888305796</v>
      </c>
      <c r="AE143" s="24">
        <f t="shared" ref="AE143" si="263">+F143/F131-1</f>
        <v>0.34486158812216861</v>
      </c>
      <c r="AF143" s="24">
        <f t="shared" ref="AF143" si="264">+G143/G131-1</f>
        <v>0.34298421424037273</v>
      </c>
      <c r="AG143" s="24">
        <f t="shared" ref="AG143" si="265">+H143/H131-1</f>
        <v>0.34159924345907333</v>
      </c>
      <c r="AH143" s="24">
        <f t="shared" ref="AH143" si="266">+I143/I131-1</f>
        <v>0.34213607909751365</v>
      </c>
      <c r="AI143" s="24">
        <f t="shared" ref="AI143" si="267">+J143/J131-1</f>
        <v>0.33994127650761952</v>
      </c>
      <c r="AJ143" s="24">
        <f t="shared" ref="AJ143" si="268">+K143/K131-1</f>
        <v>0.33818161224964749</v>
      </c>
      <c r="AK143" s="24">
        <f t="shared" ref="AK143" si="269">+L143/L131-1</f>
        <v>0.3362487797847753</v>
      </c>
      <c r="AL143" s="24">
        <f t="shared" ref="AL143" si="270">+M143/M131-1</f>
        <v>0.34523403070380621</v>
      </c>
      <c r="AM143" s="24">
        <f t="shared" ref="AM143" si="271">+N143/N131-1</f>
        <v>0.32907258678824713</v>
      </c>
      <c r="AN143" s="24">
        <f t="shared" ref="AN143" si="272">+O143/O131-1</f>
        <v>0.34177426419896384</v>
      </c>
      <c r="AO143" s="24">
        <f>+NEA!AV116</f>
        <v>0.33430131397372054</v>
      </c>
      <c r="AQ143" s="24">
        <f t="shared" ref="AQ143" si="273">+Q143-Z143</f>
        <v>4.3312449334420577E-3</v>
      </c>
      <c r="AR143" s="24">
        <f t="shared" ref="AR143" si="274">+AD143-AM143</f>
        <v>1.6240692094810827E-2</v>
      </c>
      <c r="AS143" s="35">
        <f t="shared" ref="AS143" si="275">+D143</f>
        <v>46082</v>
      </c>
      <c r="AT143" s="19">
        <f t="shared" ref="AT143" si="276">+E143</f>
        <v>11282.7890625</v>
      </c>
      <c r="AU143" s="19">
        <f t="shared" ref="AU143" si="277">+N143</f>
        <v>11134.8935546875</v>
      </c>
      <c r="AV143" s="52">
        <f t="shared" si="29"/>
        <v>1.4789550781249972</v>
      </c>
      <c r="AW143" s="52">
        <f t="shared" si="24"/>
        <v>-0.27552655498784873</v>
      </c>
    </row>
    <row r="144" spans="4:49" x14ac:dyDescent="0.25">
      <c r="D144" s="37">
        <f>+NEA!A117</f>
        <v>46113</v>
      </c>
      <c r="E144" s="225">
        <f>'Salida Stata'!G114</f>
        <v>11585.9296875</v>
      </c>
      <c r="F144" s="225">
        <f>'Salida Stata'!M114</f>
        <v>11536.404296875</v>
      </c>
      <c r="G144" s="225">
        <f>'Salida Stata'!S114</f>
        <v>11727.458984375</v>
      </c>
      <c r="H144" s="225">
        <f>'Salida Stata'!Y114</f>
        <v>11536.908203125</v>
      </c>
      <c r="I144" s="225">
        <f>'Salida Stata'!AE114</f>
        <v>11729.5673828125</v>
      </c>
      <c r="J144" s="225">
        <f>'Salida Stata'!AK114</f>
        <v>11494.0634765625</v>
      </c>
      <c r="K144" s="225">
        <f>'Salida Stata'!AQ114</f>
        <v>11711.3837890625</v>
      </c>
      <c r="L144" s="225">
        <f>'Salida Stata'!AW114</f>
        <v>11501.216796875</v>
      </c>
      <c r="M144" s="225">
        <f>'Salida Stata'!BC114</f>
        <v>11678.4111328125</v>
      </c>
      <c r="N144" s="225">
        <f>'Salida Stata'!BI114</f>
        <v>11463.380859375</v>
      </c>
      <c r="O144" s="19" cm="1">
        <f t="array" ref="O144">+SUMPRODUCT($E$30:$N$30/100,$E144:$N144)/$D$14*100</f>
        <v>11703.40958663667</v>
      </c>
      <c r="Q144" s="24">
        <f t="shared" ref="Q144" si="278">+E144/E143-1</f>
        <v>2.6867525690747129E-2</v>
      </c>
      <c r="R144" s="24">
        <f t="shared" ref="R144" si="279">+F144/F143-1</f>
        <v>2.6733287599451927E-2</v>
      </c>
      <c r="S144" s="24">
        <f t="shared" ref="S144" si="280">+G144/G143-1</f>
        <v>2.9041728445438952E-2</v>
      </c>
      <c r="T144" s="24">
        <f t="shared" ref="T144" si="281">+H144/H143-1</f>
        <v>2.6932098559383943E-2</v>
      </c>
      <c r="U144" s="24">
        <f t="shared" ref="U144" si="282">+I144/I143-1</f>
        <v>2.9227350074044534E-2</v>
      </c>
      <c r="V144" s="24">
        <f t="shared" ref="V144" si="283">+J144/J143-1</f>
        <v>2.7738113107311557E-2</v>
      </c>
      <c r="W144" s="24">
        <f t="shared" ref="W144" si="284">+K144/K143-1</f>
        <v>2.9444846323527507E-2</v>
      </c>
      <c r="X144" s="24">
        <f t="shared" ref="X144" si="285">+L144/L143-1</f>
        <v>2.8529863553434121E-2</v>
      </c>
      <c r="Y144" s="24">
        <f t="shared" ref="Y144" si="286">+M144/M143-1</f>
        <v>2.8854433793337186E-2</v>
      </c>
      <c r="Z144" s="24">
        <f t="shared" ref="Z144" si="287">+N144/N143-1</f>
        <v>2.950071350697514E-2</v>
      </c>
      <c r="AA144" s="24">
        <f t="shared" ref="AA144" si="288">+O144/O143-1</f>
        <v>2.7985181730533437E-2</v>
      </c>
      <c r="AB144" s="24">
        <f>+NEA!Y117</f>
        <v>2.7330611363922452E-2</v>
      </c>
      <c r="AD144" s="24">
        <f t="shared" ref="AD144" si="289">+E144/E132-1</f>
        <v>0.3444683430980362</v>
      </c>
      <c r="AE144" s="24">
        <f t="shared" ref="AE144" si="290">+F144/F132-1</f>
        <v>0.34364326559163327</v>
      </c>
      <c r="AF144" s="24">
        <f t="shared" ref="AF144" si="291">+G144/G132-1</f>
        <v>0.3462431108125168</v>
      </c>
      <c r="AG144" s="24">
        <f t="shared" ref="AG144" si="292">+H144/H132-1</f>
        <v>0.34153812401233874</v>
      </c>
      <c r="AH144" s="24">
        <f t="shared" ref="AH144" si="293">+I144/I132-1</f>
        <v>0.34589867154568155</v>
      </c>
      <c r="AI144" s="24">
        <f t="shared" ref="AI144" si="294">+J144/J132-1</f>
        <v>0.34061557106392293</v>
      </c>
      <c r="AJ144" s="24">
        <f t="shared" ref="AJ144" si="295">+K144/K132-1</f>
        <v>0.34282091827445571</v>
      </c>
      <c r="AK144" s="24">
        <f t="shared" ref="AK144" si="296">+L144/L132-1</f>
        <v>0.33924048444991994</v>
      </c>
      <c r="AL144" s="24">
        <f t="shared" ref="AL144" si="297">+M144/M132-1</f>
        <v>0.34875347347616503</v>
      </c>
      <c r="AM144" s="24">
        <f t="shared" ref="AM144" si="298">+N144/N132-1</f>
        <v>0.3333069061049283</v>
      </c>
      <c r="AN144" s="24">
        <f t="shared" ref="AN144" si="299">+O144/O132-1</f>
        <v>0.34325146852863853</v>
      </c>
      <c r="AO144" s="24">
        <f>+NEA!AV117</f>
        <v>0.33523079260809086</v>
      </c>
      <c r="AQ144" s="24">
        <f t="shared" ref="AQ144" si="300">+Q144-Z144</f>
        <v>-2.6331878162280109E-3</v>
      </c>
      <c r="AR144" s="24">
        <f t="shared" ref="AR144" si="301">+AD144-AM144</f>
        <v>1.1161436993107898E-2</v>
      </c>
      <c r="AS144" s="35">
        <f t="shared" ref="AS144" si="302">+D144</f>
        <v>46113</v>
      </c>
      <c r="AT144" s="19">
        <f t="shared" ref="AT144" si="303">+E144</f>
        <v>11585.9296875</v>
      </c>
      <c r="AU144" s="19">
        <f t="shared" ref="AU144" si="304">+N144</f>
        <v>11463.380859375</v>
      </c>
      <c r="AV144" s="52">
        <f t="shared" si="29"/>
        <v>1.2254882812499943</v>
      </c>
      <c r="AW144" s="52">
        <f t="shared" si="24"/>
        <v>-0.35066267891241409</v>
      </c>
    </row>
    <row r="145" spans="4:49" x14ac:dyDescent="0.25">
      <c r="D145" s="37">
        <f>+NEA!A118</f>
        <v>46143</v>
      </c>
      <c r="E145" s="225">
        <f>'Salida Stata'!G115</f>
        <v>11901.5595703125</v>
      </c>
      <c r="F145" s="225">
        <f>'Salida Stata'!M115</f>
        <v>11852.576171875</v>
      </c>
      <c r="G145" s="225">
        <f>'Salida Stata'!S115</f>
        <v>12038.70703125</v>
      </c>
      <c r="H145" s="225">
        <f>'Salida Stata'!Y115</f>
        <v>11856.1572265625</v>
      </c>
      <c r="I145" s="225">
        <f>'Salida Stata'!AE115</f>
        <v>12039.1376953125</v>
      </c>
      <c r="J145" s="225">
        <f>'Salida Stata'!AK115</f>
        <v>11809.478515625</v>
      </c>
      <c r="K145" s="225">
        <f>'Salida Stata'!AQ115</f>
        <v>12026.3798828125</v>
      </c>
      <c r="L145" s="225">
        <f>'Salida Stata'!AW115</f>
        <v>11816.62890625</v>
      </c>
      <c r="M145" s="225">
        <f>'Salida Stata'!BC115</f>
        <v>12016.1494140625</v>
      </c>
      <c r="N145" s="225">
        <f>'Salida Stata'!BI115</f>
        <v>11760.732421875</v>
      </c>
      <c r="O145" s="19" cm="1">
        <f t="array" ref="O145">+SUMPRODUCT($E$30:$N$30/100,$E145:$N145)/$D$14*100</f>
        <v>12021.570653739685</v>
      </c>
      <c r="Q145" s="24">
        <f t="shared" ref="Q145" si="305">+E145/E144-1</f>
        <v>2.7242516684097495E-2</v>
      </c>
      <c r="R145" s="24">
        <f t="shared" ref="R145" si="306">+F145/F144-1</f>
        <v>2.7406448912824954E-2</v>
      </c>
      <c r="S145" s="24">
        <f t="shared" ref="S145" si="307">+G145/G144-1</f>
        <v>2.6540109608542695E-2</v>
      </c>
      <c r="T145" s="24">
        <f t="shared" ref="T145" si="308">+H145/H144-1</f>
        <v>2.7671973965349261E-2</v>
      </c>
      <c r="U145" s="24">
        <f t="shared" ref="U145" si="309">+I145/I144-1</f>
        <v>2.6392304370374209E-2</v>
      </c>
      <c r="V145" s="24">
        <f t="shared" ref="V145" si="310">+J145/J144-1</f>
        <v>2.7441560567823764E-2</v>
      </c>
      <c r="W145" s="24">
        <f t="shared" ref="W145" si="311">+K145/K144-1</f>
        <v>2.6896573404432411E-2</v>
      </c>
      <c r="X145" s="24">
        <f t="shared" ref="X145" si="312">+L145/L144-1</f>
        <v>2.7424238230228104E-2</v>
      </c>
      <c r="Y145" s="24">
        <f t="shared" ref="Y145" si="313">+M145/M144-1</f>
        <v>2.891988279990132E-2</v>
      </c>
      <c r="Z145" s="24">
        <f t="shared" ref="Z145" si="314">+N145/N144-1</f>
        <v>2.5939255281466123E-2</v>
      </c>
      <c r="AA145" s="24">
        <f t="shared" ref="AA145" si="315">+O145/O144-1</f>
        <v>2.7185331312876704E-2</v>
      </c>
      <c r="AB145" s="24">
        <f>+NEA!Y118</f>
        <v>2.6463456269204322E-2</v>
      </c>
      <c r="AD145" s="24">
        <f t="shared" ref="AD145" si="316">+E145/E133-1</f>
        <v>0.36467862992825006</v>
      </c>
      <c r="AE145" s="24">
        <f t="shared" ref="AE145" si="317">+F145/F133-1</f>
        <v>0.36332351103960581</v>
      </c>
      <c r="AF145" s="24">
        <f t="shared" ref="AF145" si="318">+G145/G133-1</f>
        <v>0.36590339427265373</v>
      </c>
      <c r="AG145" s="24">
        <f t="shared" ref="AG145" si="319">+H145/H133-1</f>
        <v>0.36088875896057893</v>
      </c>
      <c r="AH145" s="24">
        <f t="shared" ref="AH145" si="320">+I145/I133-1</f>
        <v>0.36531507815405417</v>
      </c>
      <c r="AI145" s="24">
        <f t="shared" ref="AI145" si="321">+J145/J133-1</f>
        <v>0.35955898365402339</v>
      </c>
      <c r="AJ145" s="24">
        <f t="shared" ref="AJ145" si="322">+K145/K133-1</f>
        <v>0.36203280333373078</v>
      </c>
      <c r="AK145" s="24">
        <f t="shared" ref="AK145" si="323">+L145/L133-1</f>
        <v>0.35806796137862174</v>
      </c>
      <c r="AL145" s="24">
        <f t="shared" ref="AL145" si="324">+M145/M133-1</f>
        <v>0.36978036156437577</v>
      </c>
      <c r="AM145" s="24">
        <f t="shared" ref="AM145" si="325">+N145/N133-1</f>
        <v>0.34962666424302213</v>
      </c>
      <c r="AN145" s="24">
        <f t="shared" ref="AN145" si="326">+O145/O133-1</f>
        <v>0.36272064624593647</v>
      </c>
      <c r="AO145" s="24">
        <f>+NEA!AV118</f>
        <v>0.35337026777469993</v>
      </c>
      <c r="AQ145" s="24">
        <f t="shared" ref="AQ145" si="327">+Q145-Z145</f>
        <v>1.3032614026313727E-3</v>
      </c>
      <c r="AR145" s="24">
        <f t="shared" ref="AR145" si="328">+AD145-AM145</f>
        <v>1.505196568522793E-2</v>
      </c>
      <c r="AS145" s="35">
        <f t="shared" ref="AS145" si="329">+D145</f>
        <v>46143</v>
      </c>
      <c r="AT145" s="19">
        <f t="shared" ref="AT145" si="330">+E145</f>
        <v>11901.5595703125</v>
      </c>
      <c r="AU145" s="19">
        <f t="shared" ref="AU145" si="331">+N145</f>
        <v>11760.732421875</v>
      </c>
      <c r="AV145" s="52">
        <f t="shared" si="29"/>
        <v>1.4082714843750068</v>
      </c>
      <c r="AW145" s="52">
        <f t="shared" si="24"/>
        <v>-0.32570288624427235</v>
      </c>
    </row>
    <row r="146" spans="4:49" x14ac:dyDescent="0.25">
      <c r="D146" s="35"/>
    </row>
    <row r="147" spans="4:49" x14ac:dyDescent="0.25">
      <c r="D147" s="35"/>
    </row>
    <row r="148" spans="4:49" x14ac:dyDescent="0.25">
      <c r="D148" s="35"/>
    </row>
    <row r="149" spans="4:49" x14ac:dyDescent="0.25">
      <c r="D149" s="35"/>
    </row>
    <row r="150" spans="4:49" x14ac:dyDescent="0.25">
      <c r="D150" s="35"/>
    </row>
    <row r="151" spans="4:49" x14ac:dyDescent="0.25">
      <c r="D151" s="35"/>
    </row>
    <row r="152" spans="4:49" x14ac:dyDescent="0.25">
      <c r="D152" s="35"/>
    </row>
    <row r="153" spans="4:49" x14ac:dyDescent="0.25">
      <c r="D153" s="35"/>
    </row>
    <row r="154" spans="4:49" x14ac:dyDescent="0.25">
      <c r="D154" s="35"/>
    </row>
    <row r="155" spans="4:49" x14ac:dyDescent="0.25">
      <c r="D155" s="35"/>
    </row>
    <row r="156" spans="4:49" x14ac:dyDescent="0.25">
      <c r="D156" s="35"/>
    </row>
    <row r="157" spans="4:49" x14ac:dyDescent="0.25">
      <c r="D157" s="35"/>
    </row>
    <row r="158" spans="4:49" x14ac:dyDescent="0.25">
      <c r="D158" s="35"/>
    </row>
    <row r="159" spans="4:49" x14ac:dyDescent="0.25">
      <c r="D159" s="35"/>
    </row>
    <row r="160" spans="4:49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B16:D16"/>
    <mergeCell ref="E29:N29"/>
    <mergeCell ref="E1:P1"/>
    <mergeCell ref="Q29:Z29"/>
    <mergeCell ref="AD29:AM2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9558-29B2-4EC3-984B-13F604F4E6F2}">
  <sheetPr codeName="Hoja13"/>
  <dimension ref="A1:AW258"/>
  <sheetViews>
    <sheetView zoomScale="80" workbookViewId="0">
      <pane xSplit="4" ySplit="31" topLeftCell="M129" activePane="bottomRight" state="frozen"/>
      <selection pane="topRight" activeCell="E1" sqref="E1"/>
      <selection pane="bottomLeft" activeCell="A32" sqref="A32"/>
      <selection pane="bottomRight" activeCell="A145" sqref="A145:XFD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16" s="88" customFormat="1" x14ac:dyDescent="0.25">
      <c r="E1" s="234" t="s">
        <v>97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2:16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</row>
    <row r="3" spans="2:16" s="25" customFormat="1" hidden="1" x14ac:dyDescent="0.25">
      <c r="B3" s="90" t="str">
        <f>+B18</f>
        <v>Cuyo</v>
      </c>
      <c r="C3" s="25">
        <v>1</v>
      </c>
      <c r="D3" s="91">
        <f>+SUM(E3:P3)</f>
        <v>0.39307149000000008</v>
      </c>
      <c r="E3" s="38">
        <v>0.15853249999999999</v>
      </c>
      <c r="F3" s="38">
        <v>1.7825029999999999E-2</v>
      </c>
      <c r="G3" s="38">
        <v>4.9571940000000002E-2</v>
      </c>
      <c r="H3" s="38">
        <v>3.2047060000000002E-2</v>
      </c>
      <c r="I3" s="38">
        <v>1.6985529999999999E-2</v>
      </c>
      <c r="J3" s="38">
        <v>1.7494619999999999E-2</v>
      </c>
      <c r="K3" s="38">
        <v>3.4025010000000001E-2</v>
      </c>
      <c r="L3" s="38">
        <v>8.7937999999999992E-3</v>
      </c>
      <c r="M3" s="38">
        <v>2.617417E-2</v>
      </c>
      <c r="N3" s="38">
        <v>1.4928599999999999E-3</v>
      </c>
      <c r="O3" s="38">
        <v>1.675016E-2</v>
      </c>
      <c r="P3" s="38">
        <v>1.337881E-2</v>
      </c>
    </row>
    <row r="4" spans="2:16" s="25" customFormat="1" hidden="1" x14ac:dyDescent="0.25">
      <c r="B4" s="90" t="str">
        <f t="shared" ref="B4:B12" si="0">+B19</f>
        <v>Cuyo</v>
      </c>
      <c r="C4" s="25">
        <v>2</v>
      </c>
      <c r="D4" s="91">
        <f t="shared" ref="D4:D12" si="1">+SUM(E4:P4)</f>
        <v>0.51627767000000002</v>
      </c>
      <c r="E4" s="38">
        <v>0.18652009999999999</v>
      </c>
      <c r="F4" s="38">
        <v>2.221687E-2</v>
      </c>
      <c r="G4" s="38">
        <v>6.7536180000000001E-2</v>
      </c>
      <c r="H4" s="38">
        <v>4.4742129999999998E-2</v>
      </c>
      <c r="I4" s="38">
        <v>2.4662880000000002E-2</v>
      </c>
      <c r="J4" s="38">
        <v>3.4584910000000003E-2</v>
      </c>
      <c r="K4" s="38">
        <v>4.4519080000000003E-2</v>
      </c>
      <c r="L4" s="38">
        <v>1.2659139999999999E-2</v>
      </c>
      <c r="M4" s="38">
        <v>2.9601470000000001E-2</v>
      </c>
      <c r="N4" s="38">
        <v>7.9468400000000002E-3</v>
      </c>
      <c r="O4" s="38">
        <v>2.7215630000000001E-2</v>
      </c>
      <c r="P4" s="38">
        <v>1.407244E-2</v>
      </c>
    </row>
    <row r="5" spans="2:16" s="25" customFormat="1" hidden="1" x14ac:dyDescent="0.25">
      <c r="B5" s="90" t="str">
        <f t="shared" si="0"/>
        <v>Cuyo</v>
      </c>
      <c r="C5" s="25">
        <v>3</v>
      </c>
      <c r="D5" s="91">
        <f t="shared" si="1"/>
        <v>0.60370763000000005</v>
      </c>
      <c r="E5" s="38">
        <v>0.20086219999999999</v>
      </c>
      <c r="F5" s="38">
        <v>3.0213940000000002E-2</v>
      </c>
      <c r="G5" s="38">
        <v>6.5917219999999999E-2</v>
      </c>
      <c r="H5" s="38">
        <v>5.2856239999999999E-2</v>
      </c>
      <c r="I5" s="38">
        <v>2.9948990000000002E-2</v>
      </c>
      <c r="J5" s="38">
        <v>3.869997E-2</v>
      </c>
      <c r="K5" s="38">
        <v>6.5406229999999996E-2</v>
      </c>
      <c r="L5" s="38">
        <v>1.611742E-2</v>
      </c>
      <c r="M5" s="38">
        <v>3.5197989999999998E-2</v>
      </c>
      <c r="N5" s="38">
        <v>1.049228E-2</v>
      </c>
      <c r="O5" s="38">
        <v>4.1581300000000002E-2</v>
      </c>
      <c r="P5" s="38">
        <v>1.6413850000000001E-2</v>
      </c>
    </row>
    <row r="6" spans="2:16" s="25" customFormat="1" hidden="1" x14ac:dyDescent="0.25">
      <c r="B6" s="90" t="str">
        <f t="shared" si="0"/>
        <v>Cuyo</v>
      </c>
      <c r="C6" s="25">
        <v>4</v>
      </c>
      <c r="D6" s="91">
        <f t="shared" si="1"/>
        <v>0.65383067000000017</v>
      </c>
      <c r="E6" s="38">
        <v>0.20313376</v>
      </c>
      <c r="F6" s="38">
        <v>2.1201350000000001E-2</v>
      </c>
      <c r="G6" s="38">
        <v>6.9853689999999996E-2</v>
      </c>
      <c r="H6" s="38">
        <v>6.0556720000000001E-2</v>
      </c>
      <c r="I6" s="38">
        <v>3.3873899999999998E-2</v>
      </c>
      <c r="J6" s="38">
        <v>5.1724890000000003E-2</v>
      </c>
      <c r="K6" s="38">
        <v>8.2137710000000003E-2</v>
      </c>
      <c r="L6" s="38">
        <v>1.859827E-2</v>
      </c>
      <c r="M6" s="38">
        <v>3.9522399999999999E-2</v>
      </c>
      <c r="N6" s="38">
        <v>1.1877820000000001E-2</v>
      </c>
      <c r="O6" s="38">
        <v>4.1020210000000001E-2</v>
      </c>
      <c r="P6" s="38">
        <v>2.0329949999999999E-2</v>
      </c>
    </row>
    <row r="7" spans="2:16" s="25" customFormat="1" hidden="1" x14ac:dyDescent="0.25">
      <c r="B7" s="90" t="str">
        <f t="shared" si="0"/>
        <v>Cuyo</v>
      </c>
      <c r="C7" s="25">
        <v>5</v>
      </c>
      <c r="D7" s="91">
        <f t="shared" si="1"/>
        <v>0.61109872999999992</v>
      </c>
      <c r="E7" s="38">
        <v>0.19090046999999999</v>
      </c>
      <c r="F7" s="38">
        <v>2.1020359999999998E-2</v>
      </c>
      <c r="G7" s="38">
        <v>6.7039210000000002E-2</v>
      </c>
      <c r="H7" s="38">
        <v>5.1261750000000002E-2</v>
      </c>
      <c r="I7" s="38">
        <v>3.3841820000000002E-2</v>
      </c>
      <c r="J7" s="38">
        <v>4.7408539999999999E-2</v>
      </c>
      <c r="K7" s="38">
        <v>6.6016169999999999E-2</v>
      </c>
      <c r="L7" s="38">
        <v>1.7583100000000001E-2</v>
      </c>
      <c r="M7" s="38">
        <v>4.0729849999999998E-2</v>
      </c>
      <c r="N7" s="38">
        <v>1.7134489999999999E-2</v>
      </c>
      <c r="O7" s="38">
        <v>3.3288169999999999E-2</v>
      </c>
      <c r="P7" s="38">
        <v>2.4874799999999999E-2</v>
      </c>
    </row>
    <row r="8" spans="2:16" s="25" customFormat="1" hidden="1" x14ac:dyDescent="0.25">
      <c r="B8" s="90" t="str">
        <f t="shared" si="0"/>
        <v>Cuyo</v>
      </c>
      <c r="C8" s="25">
        <v>6</v>
      </c>
      <c r="D8" s="91">
        <f t="shared" si="1"/>
        <v>0.63748605999999997</v>
      </c>
      <c r="E8" s="38">
        <v>0.17977831</v>
      </c>
      <c r="F8" s="38">
        <v>2.4486609999999999E-2</v>
      </c>
      <c r="G8" s="38">
        <v>6.7753720000000003E-2</v>
      </c>
      <c r="H8" s="38">
        <v>5.6011329999999998E-2</v>
      </c>
      <c r="I8" s="38">
        <v>3.994147E-2</v>
      </c>
      <c r="J8" s="38">
        <v>5.8884899999999997E-2</v>
      </c>
      <c r="K8" s="38">
        <v>8.079973E-2</v>
      </c>
      <c r="L8" s="38">
        <v>1.7863839999999999E-2</v>
      </c>
      <c r="M8" s="38">
        <v>4.0740829999999999E-2</v>
      </c>
      <c r="N8" s="38">
        <v>1.2642860000000001E-2</v>
      </c>
      <c r="O8" s="38">
        <v>3.793995E-2</v>
      </c>
      <c r="P8" s="38">
        <v>2.0642509999999999E-2</v>
      </c>
    </row>
    <row r="9" spans="2:16" s="25" customFormat="1" hidden="1" x14ac:dyDescent="0.25">
      <c r="B9" s="90" t="str">
        <f t="shared" si="0"/>
        <v>Cuyo</v>
      </c>
      <c r="C9" s="25">
        <v>7</v>
      </c>
      <c r="D9" s="91">
        <f t="shared" si="1"/>
        <v>0.69517245000000005</v>
      </c>
      <c r="E9" s="38">
        <v>0.16704315</v>
      </c>
      <c r="F9" s="38">
        <v>1.9871079999999999E-2</v>
      </c>
      <c r="G9" s="38">
        <v>6.2323450000000002E-2</v>
      </c>
      <c r="H9" s="38">
        <v>5.7744410000000003E-2</v>
      </c>
      <c r="I9" s="38">
        <v>5.0200429999999997E-2</v>
      </c>
      <c r="J9" s="38">
        <v>5.5265839999999997E-2</v>
      </c>
      <c r="K9" s="38">
        <v>0.10203640999999999</v>
      </c>
      <c r="L9" s="38">
        <v>1.9905180000000001E-2</v>
      </c>
      <c r="M9" s="38">
        <v>5.6456640000000002E-2</v>
      </c>
      <c r="N9" s="38">
        <v>1.9108030000000002E-2</v>
      </c>
      <c r="O9" s="38">
        <v>5.2350250000000001E-2</v>
      </c>
      <c r="P9" s="38">
        <v>3.286758E-2</v>
      </c>
    </row>
    <row r="10" spans="2:16" s="25" customFormat="1" hidden="1" x14ac:dyDescent="0.25">
      <c r="B10" s="90" t="str">
        <f t="shared" si="0"/>
        <v>Cuyo</v>
      </c>
      <c r="C10" s="25">
        <v>8</v>
      </c>
      <c r="D10" s="91">
        <f t="shared" si="1"/>
        <v>0.71016221999999984</v>
      </c>
      <c r="E10" s="38">
        <v>0.16194496999999999</v>
      </c>
      <c r="F10" s="38">
        <v>2.4929989999999999E-2</v>
      </c>
      <c r="G10" s="38">
        <v>6.1143990000000002E-2</v>
      </c>
      <c r="H10" s="38">
        <v>5.9011389999999997E-2</v>
      </c>
      <c r="I10" s="38">
        <v>5.192981E-2</v>
      </c>
      <c r="J10" s="38">
        <v>5.4931779999999999E-2</v>
      </c>
      <c r="K10" s="38">
        <v>0.11073723000000001</v>
      </c>
      <c r="L10" s="38">
        <v>1.8992419999999999E-2</v>
      </c>
      <c r="M10" s="38">
        <v>5.571019E-2</v>
      </c>
      <c r="N10" s="38">
        <v>1.7661900000000001E-2</v>
      </c>
      <c r="O10" s="38">
        <v>6.6975099999999996E-2</v>
      </c>
      <c r="P10" s="38">
        <v>2.619345E-2</v>
      </c>
    </row>
    <row r="11" spans="2:16" s="25" customFormat="1" hidden="1" x14ac:dyDescent="0.25">
      <c r="B11" s="90" t="str">
        <f t="shared" si="0"/>
        <v>Cuyo</v>
      </c>
      <c r="C11" s="25">
        <v>9</v>
      </c>
      <c r="D11" s="91">
        <f t="shared" si="1"/>
        <v>0.54936744000000004</v>
      </c>
      <c r="E11" s="38">
        <v>0.11267663</v>
      </c>
      <c r="F11" s="38">
        <v>1.4060929999999999E-2</v>
      </c>
      <c r="G11" s="38">
        <v>4.0942619999999999E-2</v>
      </c>
      <c r="H11" s="38">
        <v>4.8200739999999999E-2</v>
      </c>
      <c r="I11" s="38">
        <v>4.4416480000000001E-2</v>
      </c>
      <c r="J11" s="38">
        <v>5.0525319999999999E-2</v>
      </c>
      <c r="K11" s="38">
        <v>7.8521590000000002E-2</v>
      </c>
      <c r="L11" s="38">
        <v>1.4960269999999999E-2</v>
      </c>
      <c r="M11" s="38">
        <v>5.799257E-2</v>
      </c>
      <c r="N11" s="38">
        <v>1.4873020000000001E-2</v>
      </c>
      <c r="O11" s="38">
        <v>5.0878180000000002E-2</v>
      </c>
      <c r="P11" s="38">
        <v>2.1319089999999999E-2</v>
      </c>
    </row>
    <row r="12" spans="2:16" s="25" customFormat="1" hidden="1" x14ac:dyDescent="0.25">
      <c r="B12" s="90" t="str">
        <f t="shared" si="0"/>
        <v>Cuyo</v>
      </c>
      <c r="C12" s="25">
        <v>10</v>
      </c>
      <c r="D12" s="91">
        <f t="shared" si="1"/>
        <v>0.65799095000000007</v>
      </c>
      <c r="E12" s="38">
        <v>0.10303054</v>
      </c>
      <c r="F12" s="38">
        <v>3.0557270000000001E-2</v>
      </c>
      <c r="G12" s="38">
        <v>4.9858909999999999E-2</v>
      </c>
      <c r="H12" s="38">
        <v>5.9164830000000002E-2</v>
      </c>
      <c r="I12" s="38">
        <v>5.9318179999999998E-2</v>
      </c>
      <c r="J12" s="38">
        <v>5.7849570000000003E-2</v>
      </c>
      <c r="K12" s="38">
        <v>0.12096099</v>
      </c>
      <c r="L12" s="38">
        <v>1.5946350000000001E-2</v>
      </c>
      <c r="M12" s="38">
        <v>5.7141909999999997E-2</v>
      </c>
      <c r="N12" s="38">
        <v>1.8227940000000002E-2</v>
      </c>
      <c r="O12" s="38">
        <v>5.8791089999999997E-2</v>
      </c>
      <c r="P12" s="38">
        <v>2.714337E-2</v>
      </c>
    </row>
    <row r="13" spans="2:16" s="25" customFormat="1" hidden="1" x14ac:dyDescent="0.25">
      <c r="D13" s="93">
        <f>+SUM(D3:D12)/100</f>
        <v>6.0281653100000006E-2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2:16" s="25" customFormat="1" hidden="1" x14ac:dyDescent="0.25">
      <c r="B14" s="25" t="s">
        <v>98</v>
      </c>
      <c r="D14" s="92">
        <f>+SUM(D18:D27)</f>
        <v>6.0487573000000001</v>
      </c>
      <c r="E14" s="92">
        <f>+SUM(E18:E27)</f>
        <v>1.3991513</v>
      </c>
      <c r="F14" s="92">
        <f t="shared" ref="F14:P14" si="2">+SUM(F18:F27)</f>
        <v>0.12677469999999999</v>
      </c>
      <c r="G14" s="92">
        <f t="shared" si="2"/>
        <v>0.41508980000000001</v>
      </c>
      <c r="H14" s="92">
        <f t="shared" si="2"/>
        <v>0.79981839999999993</v>
      </c>
      <c r="I14" s="92">
        <f t="shared" si="2"/>
        <v>0.33156369999999996</v>
      </c>
      <c r="J14" s="92">
        <f t="shared" si="2"/>
        <v>0.37776160000000003</v>
      </c>
      <c r="K14" s="92">
        <f t="shared" si="2"/>
        <v>1.0188557</v>
      </c>
      <c r="L14" s="92">
        <f t="shared" si="2"/>
        <v>0.29421890000000001</v>
      </c>
      <c r="M14" s="92">
        <f t="shared" si="2"/>
        <v>0.5215552</v>
      </c>
      <c r="N14" s="92">
        <f t="shared" si="2"/>
        <v>0.17661089999999999</v>
      </c>
      <c r="O14" s="92">
        <f t="shared" si="2"/>
        <v>0.31457789999999997</v>
      </c>
      <c r="P14" s="92">
        <f t="shared" si="2"/>
        <v>0.27277899999999999</v>
      </c>
    </row>
    <row r="15" spans="2:16" s="25" customFormat="1" hidden="1" x14ac:dyDescent="0.25">
      <c r="E15" s="92">
        <f>+E14/$D$14*100</f>
        <v>23.131219035685231</v>
      </c>
      <c r="F15" s="92">
        <f t="shared" ref="F15:P15" si="3">+F14/$D$14*100</f>
        <v>2.0958800909403323</v>
      </c>
      <c r="G15" s="92">
        <f t="shared" si="3"/>
        <v>6.8623980003297547</v>
      </c>
      <c r="H15" s="92">
        <f t="shared" si="3"/>
        <v>13.222854882936035</v>
      </c>
      <c r="I15" s="92">
        <f t="shared" si="3"/>
        <v>5.4815176664469574</v>
      </c>
      <c r="J15" s="92">
        <f t="shared" si="3"/>
        <v>6.245276199129365</v>
      </c>
      <c r="K15" s="92">
        <f t="shared" si="3"/>
        <v>16.844049934025289</v>
      </c>
      <c r="L15" s="92">
        <f t="shared" si="3"/>
        <v>4.8641214287106544</v>
      </c>
      <c r="M15" s="92">
        <f t="shared" si="3"/>
        <v>8.6225182154357558</v>
      </c>
      <c r="N15" s="92">
        <f t="shared" si="3"/>
        <v>2.9197881687202094</v>
      </c>
      <c r="O15" s="92">
        <f t="shared" si="3"/>
        <v>5.2007029609205837</v>
      </c>
      <c r="P15" s="92">
        <f t="shared" si="3"/>
        <v>4.5096701102555388</v>
      </c>
    </row>
    <row r="16" spans="2:16" s="25" customFormat="1" hidden="1" x14ac:dyDescent="0.25">
      <c r="B16" s="236" t="s">
        <v>68</v>
      </c>
      <c r="C16" s="236"/>
      <c r="D16" s="236"/>
      <c r="E16" s="90">
        <f>+CUY!C$3*100</f>
        <v>28.42</v>
      </c>
      <c r="F16" s="90">
        <f>+CUY!D$3*100</f>
        <v>3.5700000000000003</v>
      </c>
      <c r="G16" s="90">
        <f>+CUY!E$3*100</f>
        <v>11.379999999999999</v>
      </c>
      <c r="H16" s="90">
        <f>+CUY!F$3*100</f>
        <v>8.8800000000000008</v>
      </c>
      <c r="I16" s="90">
        <f>+CUY!G$3*100</f>
        <v>6.2799999999999994</v>
      </c>
      <c r="J16" s="90">
        <f>+CUY!H$3*100</f>
        <v>7.3999999999999995</v>
      </c>
      <c r="K16" s="90">
        <f>+CUY!I$3*100</f>
        <v>12.1</v>
      </c>
      <c r="L16" s="90">
        <f>+CUY!J$3*100</f>
        <v>2.5299999999999998</v>
      </c>
      <c r="M16" s="90">
        <f>+CUY!K$3*100</f>
        <v>6.72</v>
      </c>
      <c r="N16" s="90">
        <f>+CUY!L$3*100</f>
        <v>2.2399999999999998</v>
      </c>
      <c r="O16" s="90">
        <f>+CUY!M$3*100</f>
        <v>6.8500000000000005</v>
      </c>
      <c r="P16" s="90">
        <f>+CUY!N$3*100</f>
        <v>3.63</v>
      </c>
    </row>
    <row r="17" spans="1:49" s="25" customFormat="1" hidden="1" x14ac:dyDescent="0.25"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49" s="25" customFormat="1" hidden="1" x14ac:dyDescent="0.25">
      <c r="B18" s="90" t="s">
        <v>42</v>
      </c>
      <c r="C18" s="25">
        <v>1</v>
      </c>
      <c r="D18" s="92">
        <v>0.37774639999999998</v>
      </c>
      <c r="E18" s="92">
        <v>0.133266</v>
      </c>
      <c r="F18" s="92">
        <v>9.9819999999999996E-3</v>
      </c>
      <c r="G18" s="92">
        <v>3.4184100000000002E-2</v>
      </c>
      <c r="H18" s="92">
        <v>4.91411E-2</v>
      </c>
      <c r="I18" s="92">
        <v>1.4623499999999999E-2</v>
      </c>
      <c r="J18" s="92">
        <v>1.4140399999999999E-2</v>
      </c>
      <c r="K18" s="92">
        <v>4.4152200000000003E-2</v>
      </c>
      <c r="L18" s="92">
        <v>1.6028400000000002E-2</v>
      </c>
      <c r="M18" s="92">
        <v>3.1077299999999999E-2</v>
      </c>
      <c r="N18" s="92">
        <v>2.0056000000000002E-3</v>
      </c>
      <c r="O18" s="92">
        <v>1.23462E-2</v>
      </c>
      <c r="P18" s="92">
        <v>1.6799499999999998E-2</v>
      </c>
    </row>
    <row r="19" spans="1:49" s="25" customFormat="1" hidden="1" x14ac:dyDescent="0.25">
      <c r="B19" s="90" t="s">
        <v>42</v>
      </c>
      <c r="C19" s="25">
        <v>2</v>
      </c>
      <c r="D19" s="92">
        <v>0.49799850000000001</v>
      </c>
      <c r="E19" s="92">
        <v>0.15679299999999999</v>
      </c>
      <c r="F19" s="92">
        <v>1.24414E-2</v>
      </c>
      <c r="G19" s="92">
        <v>4.6572000000000002E-2</v>
      </c>
      <c r="H19" s="92">
        <v>6.8607799999999997E-2</v>
      </c>
      <c r="I19" s="92">
        <v>2.1233200000000001E-2</v>
      </c>
      <c r="J19" s="92">
        <v>2.7954E-2</v>
      </c>
      <c r="K19" s="92">
        <v>5.7769800000000003E-2</v>
      </c>
      <c r="L19" s="92">
        <v>2.3073699999999999E-2</v>
      </c>
      <c r="M19" s="92">
        <v>3.5146700000000003E-2</v>
      </c>
      <c r="N19" s="92">
        <v>1.0676400000000001E-2</v>
      </c>
      <c r="O19" s="92">
        <v>2.0060100000000001E-2</v>
      </c>
      <c r="P19" s="92">
        <v>1.7670499999999999E-2</v>
      </c>
    </row>
    <row r="20" spans="1:49" s="25" customFormat="1" hidden="1" x14ac:dyDescent="0.25">
      <c r="B20" s="90" t="s">
        <v>42</v>
      </c>
      <c r="C20" s="25">
        <v>3</v>
      </c>
      <c r="D20" s="92">
        <v>0.59073679999999995</v>
      </c>
      <c r="E20" s="92">
        <v>0.16884930000000001</v>
      </c>
      <c r="F20" s="92">
        <v>1.6919799999999999E-2</v>
      </c>
      <c r="G20" s="92">
        <v>4.5455599999999999E-2</v>
      </c>
      <c r="H20" s="92">
        <v>8.1049999999999997E-2</v>
      </c>
      <c r="I20" s="92">
        <v>2.57842E-2</v>
      </c>
      <c r="J20" s="92">
        <v>3.1280000000000002E-2</v>
      </c>
      <c r="K20" s="92">
        <v>8.4873799999999999E-2</v>
      </c>
      <c r="L20" s="92">
        <v>2.93771E-2</v>
      </c>
      <c r="M20" s="92">
        <v>4.1791599999999998E-2</v>
      </c>
      <c r="N20" s="92">
        <v>1.40961E-2</v>
      </c>
      <c r="O20" s="92">
        <v>3.0648700000000001E-2</v>
      </c>
      <c r="P20" s="92">
        <v>2.06106E-2</v>
      </c>
    </row>
    <row r="21" spans="1:49" s="25" customFormat="1" hidden="1" x14ac:dyDescent="0.25">
      <c r="B21" s="90" t="s">
        <v>42</v>
      </c>
      <c r="C21" s="25">
        <v>4</v>
      </c>
      <c r="D21" s="92">
        <v>0.65376140000000005</v>
      </c>
      <c r="E21" s="92">
        <v>0.17075879999999999</v>
      </c>
      <c r="F21" s="92">
        <v>1.1872799999999999E-2</v>
      </c>
      <c r="G21" s="92">
        <v>4.81701E-2</v>
      </c>
      <c r="H21" s="92">
        <v>9.2857899999999993E-2</v>
      </c>
      <c r="I21" s="92">
        <v>2.91633E-2</v>
      </c>
      <c r="J21" s="92">
        <v>4.1807700000000003E-2</v>
      </c>
      <c r="K21" s="92">
        <v>0.1065852</v>
      </c>
      <c r="L21" s="92">
        <v>3.3898999999999999E-2</v>
      </c>
      <c r="M21" s="92">
        <v>4.6926000000000002E-2</v>
      </c>
      <c r="N21" s="92">
        <v>1.5957599999999999E-2</v>
      </c>
      <c r="O21" s="92">
        <v>3.0235100000000001E-2</v>
      </c>
      <c r="P21" s="92">
        <v>2.5527999999999999E-2</v>
      </c>
    </row>
    <row r="22" spans="1:49" s="25" customFormat="1" hidden="1" x14ac:dyDescent="0.25">
      <c r="B22" s="90" t="s">
        <v>42</v>
      </c>
      <c r="C22" s="25">
        <v>5</v>
      </c>
      <c r="D22" s="92">
        <v>0.60939980000000005</v>
      </c>
      <c r="E22" s="92">
        <v>0.16047529999999999</v>
      </c>
      <c r="F22" s="92">
        <v>1.17714E-2</v>
      </c>
      <c r="G22" s="92">
        <v>4.6229300000000001E-2</v>
      </c>
      <c r="H22" s="92">
        <v>7.8604999999999994E-2</v>
      </c>
      <c r="I22" s="92">
        <v>2.91357E-2</v>
      </c>
      <c r="J22" s="92">
        <v>3.8318900000000003E-2</v>
      </c>
      <c r="K22" s="92">
        <v>8.56653E-2</v>
      </c>
      <c r="L22" s="92">
        <v>3.2048599999999997E-2</v>
      </c>
      <c r="M22" s="92">
        <v>4.8359699999999999E-2</v>
      </c>
      <c r="N22" s="92">
        <v>2.30198E-2</v>
      </c>
      <c r="O22" s="92">
        <v>2.4535999999999999E-2</v>
      </c>
      <c r="P22" s="92">
        <v>3.12348E-2</v>
      </c>
    </row>
    <row r="23" spans="1:49" s="25" customFormat="1" hidden="1" x14ac:dyDescent="0.25">
      <c r="B23" s="90" t="s">
        <v>42</v>
      </c>
      <c r="C23" s="25">
        <v>6</v>
      </c>
      <c r="D23" s="92">
        <v>0.63608290000000001</v>
      </c>
      <c r="E23" s="92">
        <v>0.1511257</v>
      </c>
      <c r="F23" s="92">
        <v>1.3712500000000001E-2</v>
      </c>
      <c r="G23" s="92">
        <v>4.6722E-2</v>
      </c>
      <c r="H23" s="92">
        <v>8.5888000000000006E-2</v>
      </c>
      <c r="I23" s="92">
        <v>3.4387099999999997E-2</v>
      </c>
      <c r="J23" s="92">
        <v>4.7594900000000002E-2</v>
      </c>
      <c r="K23" s="92">
        <v>0.104849</v>
      </c>
      <c r="L23" s="92">
        <v>3.25603E-2</v>
      </c>
      <c r="M23" s="92">
        <v>4.8372699999999998E-2</v>
      </c>
      <c r="N23" s="92">
        <v>1.6985400000000001E-2</v>
      </c>
      <c r="O23" s="92">
        <v>2.7964699999999999E-2</v>
      </c>
      <c r="P23" s="92">
        <v>2.59204E-2</v>
      </c>
    </row>
    <row r="24" spans="1:49" s="25" customFormat="1" hidden="1" x14ac:dyDescent="0.25">
      <c r="B24" s="90" t="s">
        <v>42</v>
      </c>
      <c r="C24" s="25">
        <v>7</v>
      </c>
      <c r="D24" s="92">
        <v>0.71220899999999998</v>
      </c>
      <c r="E24" s="92">
        <v>0.1404203</v>
      </c>
      <c r="F24" s="92">
        <v>1.11278E-2</v>
      </c>
      <c r="G24" s="92">
        <v>4.2977300000000003E-2</v>
      </c>
      <c r="H24" s="92">
        <v>8.8545499999999999E-2</v>
      </c>
      <c r="I24" s="92">
        <v>4.3219399999999998E-2</v>
      </c>
      <c r="J24" s="92">
        <v>4.4669800000000003E-2</v>
      </c>
      <c r="K24" s="92">
        <v>0.13240660000000001</v>
      </c>
      <c r="L24" s="92">
        <v>3.6281099999999997E-2</v>
      </c>
      <c r="M24" s="92">
        <v>6.7032499999999995E-2</v>
      </c>
      <c r="N24" s="92">
        <v>2.5671200000000002E-2</v>
      </c>
      <c r="O24" s="92">
        <v>3.8586299999999997E-2</v>
      </c>
      <c r="P24" s="92">
        <v>4.1271200000000001E-2</v>
      </c>
    </row>
    <row r="25" spans="1:49" s="25" customFormat="1" hidden="1" x14ac:dyDescent="0.25">
      <c r="B25" s="90" t="s">
        <v>42</v>
      </c>
      <c r="C25" s="25">
        <v>8</v>
      </c>
      <c r="D25" s="92">
        <v>0.72230139999999998</v>
      </c>
      <c r="E25" s="92">
        <v>0.13613459999999999</v>
      </c>
      <c r="F25" s="92">
        <v>1.3960800000000001E-2</v>
      </c>
      <c r="G25" s="92">
        <v>4.2164E-2</v>
      </c>
      <c r="H25" s="92">
        <v>9.0488299999999994E-2</v>
      </c>
      <c r="I25" s="92">
        <v>4.4708299999999999E-2</v>
      </c>
      <c r="J25" s="92">
        <v>4.43997E-2</v>
      </c>
      <c r="K25" s="92">
        <v>0.14369709999999999</v>
      </c>
      <c r="L25" s="92">
        <v>3.46174E-2</v>
      </c>
      <c r="M25" s="92">
        <v>6.6146300000000005E-2</v>
      </c>
      <c r="N25" s="92">
        <v>2.37284E-2</v>
      </c>
      <c r="O25" s="92">
        <v>4.9365899999999997E-2</v>
      </c>
      <c r="P25" s="92">
        <v>3.2890599999999999E-2</v>
      </c>
    </row>
    <row r="26" spans="1:49" s="25" customFormat="1" hidden="1" x14ac:dyDescent="0.25">
      <c r="B26" s="90" t="s">
        <v>42</v>
      </c>
      <c r="C26" s="25">
        <v>9</v>
      </c>
      <c r="D26" s="92">
        <v>0.56608499999999995</v>
      </c>
      <c r="E26" s="92">
        <v>9.4718499999999997E-2</v>
      </c>
      <c r="F26" s="92">
        <v>7.8741000000000002E-3</v>
      </c>
      <c r="G26" s="92">
        <v>2.8233399999999999E-2</v>
      </c>
      <c r="H26" s="92">
        <v>7.3911199999999996E-2</v>
      </c>
      <c r="I26" s="92">
        <v>3.8239799999999997E-2</v>
      </c>
      <c r="J26" s="92">
        <v>4.0838100000000002E-2</v>
      </c>
      <c r="K26" s="92">
        <v>0.10189280000000001</v>
      </c>
      <c r="L26" s="92">
        <v>2.7268000000000001E-2</v>
      </c>
      <c r="M26" s="92">
        <v>6.8856200000000006E-2</v>
      </c>
      <c r="N26" s="92">
        <v>1.9981599999999999E-2</v>
      </c>
      <c r="O26" s="92">
        <v>3.7501199999999998E-2</v>
      </c>
      <c r="P26" s="92">
        <v>2.6769999999999999E-2</v>
      </c>
    </row>
    <row r="27" spans="1:49" s="25" customFormat="1" hidden="1" x14ac:dyDescent="0.25">
      <c r="B27" s="90" t="s">
        <v>42</v>
      </c>
      <c r="C27" s="25">
        <v>10</v>
      </c>
      <c r="D27" s="92">
        <v>0.68243609999999999</v>
      </c>
      <c r="E27" s="92">
        <v>8.6609800000000001E-2</v>
      </c>
      <c r="F27" s="92">
        <v>1.7112100000000002E-2</v>
      </c>
      <c r="G27" s="92">
        <v>3.4382000000000003E-2</v>
      </c>
      <c r="H27" s="92">
        <v>9.0723600000000001E-2</v>
      </c>
      <c r="I27" s="92">
        <v>5.1069200000000002E-2</v>
      </c>
      <c r="J27" s="92">
        <v>4.6758099999999997E-2</v>
      </c>
      <c r="K27" s="92">
        <v>0.15696389999999999</v>
      </c>
      <c r="L27" s="92">
        <v>2.9065299999999999E-2</v>
      </c>
      <c r="M27" s="92">
        <v>6.7846199999999995E-2</v>
      </c>
      <c r="N27" s="92">
        <v>2.4488800000000002E-2</v>
      </c>
      <c r="O27" s="92">
        <v>4.3333700000000003E-2</v>
      </c>
      <c r="P27" s="92">
        <v>3.40834E-2</v>
      </c>
    </row>
    <row r="28" spans="1:49" s="97" customFormat="1" ht="15.75" hidden="1" thickBot="1" x14ac:dyDescent="0.3">
      <c r="D28" s="103"/>
    </row>
    <row r="29" spans="1:49" s="88" customFormat="1" x14ac:dyDescent="0.25">
      <c r="A29" s="89" t="s">
        <v>99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0.39307149000000008</v>
      </c>
      <c r="F30" s="106">
        <v>0.51627767000000002</v>
      </c>
      <c r="G30" s="106">
        <v>0.60370763000000005</v>
      </c>
      <c r="H30" s="106">
        <v>0.65383067000000017</v>
      </c>
      <c r="I30" s="106">
        <v>0.61109872999999992</v>
      </c>
      <c r="J30" s="106">
        <v>0.63748605999999997</v>
      </c>
      <c r="K30" s="106">
        <v>0.69517245000000005</v>
      </c>
      <c r="L30" s="106">
        <v>0.71016221999999984</v>
      </c>
      <c r="M30" s="106">
        <v>0.54936744000000004</v>
      </c>
      <c r="N30" s="106">
        <v>0.65799095000000007</v>
      </c>
      <c r="AQ30" s="105" t="s">
        <v>73</v>
      </c>
      <c r="AR30" s="105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101" customFormat="1" ht="15.75" thickBot="1" x14ac:dyDescent="0.3">
      <c r="E31" s="102">
        <v>1</v>
      </c>
      <c r="F31" s="102">
        <f>+E31+1</f>
        <v>2</v>
      </c>
      <c r="G31" s="102">
        <f t="shared" ref="G31:N31" si="4">+F31+1</f>
        <v>3</v>
      </c>
      <c r="H31" s="102">
        <f t="shared" si="4"/>
        <v>4</v>
      </c>
      <c r="I31" s="102">
        <f t="shared" si="4"/>
        <v>5</v>
      </c>
      <c r="J31" s="102">
        <f t="shared" si="4"/>
        <v>6</v>
      </c>
      <c r="K31" s="102">
        <f t="shared" si="4"/>
        <v>7</v>
      </c>
      <c r="L31" s="102">
        <f t="shared" si="4"/>
        <v>8</v>
      </c>
      <c r="M31" s="102">
        <f t="shared" si="4"/>
        <v>9</v>
      </c>
      <c r="N31" s="102">
        <f t="shared" si="4"/>
        <v>10</v>
      </c>
      <c r="O31" s="102" t="s">
        <v>79</v>
      </c>
      <c r="Q31" s="102">
        <f t="shared" ref="Q31:Z31" si="5">+E31</f>
        <v>1</v>
      </c>
      <c r="R31" s="102">
        <f t="shared" si="5"/>
        <v>2</v>
      </c>
      <c r="S31" s="102">
        <f t="shared" si="5"/>
        <v>3</v>
      </c>
      <c r="T31" s="102">
        <f t="shared" si="5"/>
        <v>4</v>
      </c>
      <c r="U31" s="102">
        <f t="shared" si="5"/>
        <v>5</v>
      </c>
      <c r="V31" s="102">
        <f t="shared" si="5"/>
        <v>6</v>
      </c>
      <c r="W31" s="102">
        <f t="shared" si="5"/>
        <v>7</v>
      </c>
      <c r="X31" s="102">
        <f t="shared" si="5"/>
        <v>8</v>
      </c>
      <c r="Y31" s="102">
        <f t="shared" si="5"/>
        <v>9</v>
      </c>
      <c r="Z31" s="102">
        <f t="shared" si="5"/>
        <v>10</v>
      </c>
      <c r="AA31" s="102" t="s">
        <v>79</v>
      </c>
      <c r="AB31" s="102" t="s">
        <v>100</v>
      </c>
      <c r="AD31" s="102">
        <f>+Q31</f>
        <v>1</v>
      </c>
      <c r="AE31" s="102">
        <f t="shared" ref="AE31:AO31" si="6">+R31</f>
        <v>2</v>
      </c>
      <c r="AF31" s="102">
        <f t="shared" si="6"/>
        <v>3</v>
      </c>
      <c r="AG31" s="102">
        <f t="shared" si="6"/>
        <v>4</v>
      </c>
      <c r="AH31" s="102">
        <f t="shared" si="6"/>
        <v>5</v>
      </c>
      <c r="AI31" s="102">
        <f t="shared" si="6"/>
        <v>6</v>
      </c>
      <c r="AJ31" s="102">
        <f t="shared" si="6"/>
        <v>7</v>
      </c>
      <c r="AK31" s="102">
        <f t="shared" si="6"/>
        <v>8</v>
      </c>
      <c r="AL31" s="102">
        <f t="shared" si="6"/>
        <v>9</v>
      </c>
      <c r="AM31" s="102">
        <f t="shared" si="6"/>
        <v>10</v>
      </c>
      <c r="AN31" s="102" t="str">
        <f t="shared" si="6"/>
        <v>Total</v>
      </c>
      <c r="AO31" s="102" t="str">
        <f t="shared" si="6"/>
        <v>CUY INDEC</v>
      </c>
      <c r="AQ31" s="101" t="s">
        <v>81</v>
      </c>
      <c r="AR31" s="101" t="s">
        <v>81</v>
      </c>
      <c r="AS31" s="96"/>
      <c r="AT31" s="96"/>
      <c r="AU31" s="96" t="s">
        <v>82</v>
      </c>
      <c r="AV31" s="96"/>
      <c r="AW31" s="96"/>
    </row>
    <row r="32" spans="1:49" x14ac:dyDescent="0.25">
      <c r="D32" s="37">
        <f>+CUY!A5</f>
        <v>42705</v>
      </c>
      <c r="E32" s="225">
        <f>'Salida Stata'!H2</f>
        <v>100</v>
      </c>
      <c r="F32" s="225">
        <f>'Salida Stata'!N2</f>
        <v>100</v>
      </c>
      <c r="G32" s="225">
        <f>'Salida Stata'!T2</f>
        <v>100</v>
      </c>
      <c r="H32" s="225">
        <f>'Salida Stata'!Z2</f>
        <v>100</v>
      </c>
      <c r="I32" s="225">
        <f>'Salida Stata'!AF2</f>
        <v>100</v>
      </c>
      <c r="J32" s="225">
        <f>'Salida Stata'!AL2</f>
        <v>100</v>
      </c>
      <c r="K32" s="225">
        <f>'Salida Stata'!AR2</f>
        <v>100</v>
      </c>
      <c r="L32" s="225">
        <f>'Salida Stata'!AX2</f>
        <v>100</v>
      </c>
      <c r="M32" s="225">
        <f>'Salida Stata'!BD2</f>
        <v>100</v>
      </c>
      <c r="N32" s="225">
        <f>'Salida Stata'!BJ2</f>
        <v>100</v>
      </c>
      <c r="O32" s="19" cm="1">
        <f t="array" ref="O32">+SUMPRODUCT($E$30:$N$30/100,$E32:$N32)/$D$14*100</f>
        <v>99.659566602217623</v>
      </c>
      <c r="AT32" s="19">
        <f>+E32</f>
        <v>100</v>
      </c>
      <c r="AU32" s="19">
        <f>+N32</f>
        <v>100</v>
      </c>
    </row>
    <row r="33" spans="4:49" x14ac:dyDescent="0.25">
      <c r="D33" s="37">
        <f>+CUY!A6</f>
        <v>42736</v>
      </c>
      <c r="E33" s="225">
        <f>'Salida Stata'!H3</f>
        <v>101.60206604003906</v>
      </c>
      <c r="F33" s="225">
        <f>'Salida Stata'!N3</f>
        <v>101.62483978271484</v>
      </c>
      <c r="G33" s="225">
        <f>'Salida Stata'!T3</f>
        <v>101.68643188476563</v>
      </c>
      <c r="H33" s="225">
        <f>'Salida Stata'!Z3</f>
        <v>101.74562072753906</v>
      </c>
      <c r="I33" s="225">
        <f>'Salida Stata'!AF3</f>
        <v>101.69240570068359</v>
      </c>
      <c r="J33" s="225">
        <f>'Salida Stata'!AL3</f>
        <v>101.75642395019531</v>
      </c>
      <c r="K33" s="225">
        <f>'Salida Stata'!AR3</f>
        <v>101.78123474121094</v>
      </c>
      <c r="L33" s="225">
        <f>'Salida Stata'!AX3</f>
        <v>101.79591369628906</v>
      </c>
      <c r="M33" s="225">
        <f>'Salida Stata'!BD3</f>
        <v>101.82838439941406</v>
      </c>
      <c r="N33" s="225">
        <f>'Salida Stata'!BJ3</f>
        <v>101.86069488525391</v>
      </c>
      <c r="O33" s="19" cm="1">
        <f t="array" ref="O33">+SUMPRODUCT($E$30:$N$30/100,$E33:$N33)/$D$14*100</f>
        <v>101.39949432842697</v>
      </c>
      <c r="Q33" s="24">
        <f t="shared" ref="Q33:AA33" si="7">+E33/E32-1</f>
        <v>1.6020660400390518E-2</v>
      </c>
      <c r="R33" s="24">
        <f t="shared" si="7"/>
        <v>1.6248397827148375E-2</v>
      </c>
      <c r="S33" s="24">
        <f t="shared" si="7"/>
        <v>1.6864318847656268E-2</v>
      </c>
      <c r="T33" s="24">
        <f t="shared" si="7"/>
        <v>1.7456207275390545E-2</v>
      </c>
      <c r="U33" s="24">
        <f t="shared" si="7"/>
        <v>1.6924057006835858E-2</v>
      </c>
      <c r="V33" s="24">
        <f t="shared" si="7"/>
        <v>1.7564239501953072E-2</v>
      </c>
      <c r="W33" s="24">
        <f t="shared" si="7"/>
        <v>1.7812347412109464E-2</v>
      </c>
      <c r="X33" s="24">
        <f t="shared" si="7"/>
        <v>1.7959136962890643E-2</v>
      </c>
      <c r="Y33" s="24">
        <f t="shared" si="7"/>
        <v>1.8283843994140625E-2</v>
      </c>
      <c r="Z33" s="24">
        <f t="shared" si="7"/>
        <v>1.8606948852539107E-2</v>
      </c>
      <c r="AA33" s="24">
        <f t="shared" si="7"/>
        <v>1.745871255043796E-2</v>
      </c>
      <c r="AB33" s="24">
        <f>+CUY!Y6</f>
        <v>1.7000000000000126E-2</v>
      </c>
      <c r="AQ33" s="24">
        <f>+Q33-Z33</f>
        <v>-2.5862884521485885E-3</v>
      </c>
      <c r="AT33" s="19">
        <f t="shared" ref="AT33:AT96" si="8">+E33</f>
        <v>101.60206604003906</v>
      </c>
      <c r="AU33" s="19">
        <f t="shared" ref="AU33:AU96" si="9">+N33</f>
        <v>101.86069488525391</v>
      </c>
      <c r="AV33" s="52">
        <f>+($AT33/$AT$32)-($AU33/$AU$32)</f>
        <v>-2.5862884521485885E-3</v>
      </c>
      <c r="AW33" s="52"/>
    </row>
    <row r="34" spans="4:49" x14ac:dyDescent="0.25">
      <c r="D34" s="37">
        <f>+CUY!A7</f>
        <v>42767</v>
      </c>
      <c r="E34" s="225">
        <f>'Salida Stata'!H4</f>
        <v>103.07835388183594</v>
      </c>
      <c r="F34" s="225">
        <f>'Salida Stata'!N4</f>
        <v>103.11430358886719</v>
      </c>
      <c r="G34" s="225">
        <f>'Salida Stata'!T4</f>
        <v>103.28166961669922</v>
      </c>
      <c r="H34" s="225">
        <f>'Salida Stata'!Z4</f>
        <v>103.36339569091797</v>
      </c>
      <c r="I34" s="225">
        <f>'Salida Stata'!AF4</f>
        <v>103.26448059082031</v>
      </c>
      <c r="J34" s="225">
        <f>'Salida Stata'!AL4</f>
        <v>103.35926818847656</v>
      </c>
      <c r="K34" s="225">
        <f>'Salida Stata'!AR4</f>
        <v>103.42000579833984</v>
      </c>
      <c r="L34" s="225">
        <f>'Salida Stata'!AX4</f>
        <v>103.46234130859375</v>
      </c>
      <c r="M34" s="225">
        <f>'Salida Stata'!BD4</f>
        <v>103.52762603759766</v>
      </c>
      <c r="N34" s="225">
        <f>'Salida Stata'!BJ4</f>
        <v>103.57809448242188</v>
      </c>
      <c r="O34" s="19" cm="1">
        <f t="array" ref="O34">+SUMPRODUCT($E$30:$N$30/100,$E34:$N34)/$D$14*100</f>
        <v>103.00953732276925</v>
      </c>
      <c r="Q34" s="24">
        <f t="shared" ref="Q34:AA57" si="10">+E34/E33-1</f>
        <v>1.4530096673576631E-2</v>
      </c>
      <c r="R34" s="24">
        <f t="shared" si="10"/>
        <v>1.4656493523994563E-2</v>
      </c>
      <c r="S34" s="24">
        <f t="shared" si="10"/>
        <v>1.5687813038236742E-2</v>
      </c>
      <c r="T34" s="24">
        <f t="shared" si="10"/>
        <v>1.5900192576455918E-2</v>
      </c>
      <c r="U34" s="24">
        <f t="shared" si="10"/>
        <v>1.5459117908606546E-2</v>
      </c>
      <c r="V34" s="24">
        <f t="shared" si="10"/>
        <v>1.575177444389908E-2</v>
      </c>
      <c r="W34" s="24">
        <f t="shared" si="10"/>
        <v>1.6100915471261912E-2</v>
      </c>
      <c r="X34" s="24">
        <f t="shared" si="10"/>
        <v>1.6370280022010686E-2</v>
      </c>
      <c r="Y34" s="24">
        <f t="shared" si="10"/>
        <v>1.6687308241270404E-2</v>
      </c>
      <c r="Z34" s="24">
        <f t="shared" si="10"/>
        <v>1.6860277647846589E-2</v>
      </c>
      <c r="AA34" s="24">
        <f t="shared" si="10"/>
        <v>1.5878215221936332E-2</v>
      </c>
      <c r="AB34" s="24">
        <f>+CUY!Y7</f>
        <v>1.5732546705997885E-2</v>
      </c>
      <c r="AQ34" s="24">
        <f t="shared" ref="AQ34:AQ97" si="11">+Q34-Z34</f>
        <v>-2.3301809742699575E-3</v>
      </c>
      <c r="AT34" s="19">
        <f t="shared" si="8"/>
        <v>103.07835388183594</v>
      </c>
      <c r="AU34" s="19">
        <f t="shared" si="9"/>
        <v>103.57809448242188</v>
      </c>
      <c r="AV34" s="52">
        <f t="shared" ref="AV34:AV97" si="12">+($AT34/$AT$32)-($AU34/$AU$32)</f>
        <v>-4.9974060058595171E-3</v>
      </c>
    </row>
    <row r="35" spans="4:49" x14ac:dyDescent="0.25">
      <c r="D35" s="37">
        <f>+CUY!A8</f>
        <v>42795</v>
      </c>
      <c r="E35" s="225">
        <f>'Salida Stata'!H5</f>
        <v>105.65979766845703</v>
      </c>
      <c r="F35" s="225">
        <f>'Salida Stata'!N5</f>
        <v>105.76007843017578</v>
      </c>
      <c r="G35" s="225">
        <f>'Salida Stata'!T5</f>
        <v>105.93234252929688</v>
      </c>
      <c r="H35" s="225">
        <f>'Salida Stata'!Z5</f>
        <v>106.02092742919922</v>
      </c>
      <c r="I35" s="225">
        <f>'Salida Stata'!AF5</f>
        <v>105.98654174804688</v>
      </c>
      <c r="J35" s="225">
        <f>'Salida Stata'!AL5</f>
        <v>106.016357421875</v>
      </c>
      <c r="K35" s="225">
        <f>'Salida Stata'!AR5</f>
        <v>106.08164215087891</v>
      </c>
      <c r="L35" s="225">
        <f>'Salida Stata'!AX5</f>
        <v>106.07450103759766</v>
      </c>
      <c r="M35" s="225">
        <f>'Salida Stata'!BD5</f>
        <v>106.14899444580078</v>
      </c>
      <c r="N35" s="225">
        <f>'Salida Stata'!BJ5</f>
        <v>106.24728393554688</v>
      </c>
      <c r="O35" s="19" cm="1">
        <f t="array" ref="O35">+SUMPRODUCT($E$30:$N$30/100,$E35:$N35)/$D$14*100</f>
        <v>105.65099054814692</v>
      </c>
      <c r="Q35" s="24">
        <f t="shared" si="10"/>
        <v>2.5043510003859071E-2</v>
      </c>
      <c r="R35" s="24">
        <f t="shared" si="10"/>
        <v>2.5658659848566856E-2</v>
      </c>
      <c r="S35" s="24">
        <f t="shared" si="10"/>
        <v>2.5664504867464633E-2</v>
      </c>
      <c r="T35" s="24">
        <f t="shared" si="10"/>
        <v>2.5710569206026435E-2</v>
      </c>
      <c r="U35" s="24">
        <f t="shared" si="10"/>
        <v>2.6360091501477445E-2</v>
      </c>
      <c r="V35" s="24">
        <f t="shared" si="10"/>
        <v>2.5707314689508154E-2</v>
      </c>
      <c r="W35" s="24">
        <f t="shared" si="10"/>
        <v>2.57361845224513E-2</v>
      </c>
      <c r="X35" s="24">
        <f t="shared" si="10"/>
        <v>2.524744458674788E-2</v>
      </c>
      <c r="Y35" s="24">
        <f t="shared" si="10"/>
        <v>2.5320472501235036E-2</v>
      </c>
      <c r="Z35" s="24">
        <f t="shared" si="10"/>
        <v>2.5769825815611824E-2</v>
      </c>
      <c r="AA35" s="24">
        <f t="shared" si="10"/>
        <v>2.5642802540710052E-2</v>
      </c>
      <c r="AB35" s="24">
        <f>+CUY!Y8</f>
        <v>2.5169409486931249E-2</v>
      </c>
      <c r="AQ35" s="24">
        <f t="shared" si="11"/>
        <v>-7.263158117527535E-4</v>
      </c>
      <c r="AT35" s="19">
        <f t="shared" si="8"/>
        <v>105.65979766845703</v>
      </c>
      <c r="AU35" s="19">
        <f t="shared" si="9"/>
        <v>106.24728393554688</v>
      </c>
      <c r="AV35" s="52">
        <f t="shared" si="12"/>
        <v>-5.8748626708984286E-3</v>
      </c>
    </row>
    <row r="36" spans="4:49" x14ac:dyDescent="0.25">
      <c r="D36" s="37">
        <f>+CUY!A9</f>
        <v>42826</v>
      </c>
      <c r="E36" s="225">
        <f>'Salida Stata'!H6</f>
        <v>109.13150024414063</v>
      </c>
      <c r="F36" s="225">
        <f>'Salida Stata'!N6</f>
        <v>109.36410522460938</v>
      </c>
      <c r="G36" s="225">
        <f>'Salida Stata'!T6</f>
        <v>109.49854278564453</v>
      </c>
      <c r="H36" s="225">
        <f>'Salida Stata'!Z6</f>
        <v>109.58688354492188</v>
      </c>
      <c r="I36" s="225">
        <f>'Salida Stata'!AF6</f>
        <v>109.57608032226563</v>
      </c>
      <c r="J36" s="225">
        <f>'Salida Stata'!AL6</f>
        <v>109.51718139648438</v>
      </c>
      <c r="K36" s="225">
        <f>'Salida Stata'!AR6</f>
        <v>109.49789428710938</v>
      </c>
      <c r="L36" s="225">
        <f>'Salida Stata'!AX6</f>
        <v>109.44815063476563</v>
      </c>
      <c r="M36" s="225">
        <f>'Salida Stata'!BD6</f>
        <v>109.55227661132813</v>
      </c>
      <c r="N36" s="225">
        <f>'Salida Stata'!BJ6</f>
        <v>109.55350494384766</v>
      </c>
      <c r="O36" s="19" cm="1">
        <f t="array" ref="O36">+SUMPRODUCT($E$30:$N$30/100,$E36:$N36)/$D$14*100</f>
        <v>109.11466189691285</v>
      </c>
      <c r="Q36" s="24">
        <f t="shared" si="10"/>
        <v>3.2857365358366586E-2</v>
      </c>
      <c r="R36" s="24">
        <f t="shared" si="10"/>
        <v>3.4077383904485448E-2</v>
      </c>
      <c r="S36" s="24">
        <f t="shared" si="10"/>
        <v>3.3664886201882904E-2</v>
      </c>
      <c r="T36" s="24">
        <f t="shared" si="10"/>
        <v>3.3634455028739518E-2</v>
      </c>
      <c r="U36" s="24">
        <f t="shared" si="10"/>
        <v>3.3867871477039735E-2</v>
      </c>
      <c r="V36" s="24">
        <f t="shared" si="10"/>
        <v>3.3021545540169894E-2</v>
      </c>
      <c r="W36" s="24">
        <f t="shared" si="10"/>
        <v>3.2203989936086863E-2</v>
      </c>
      <c r="X36" s="24">
        <f t="shared" si="10"/>
        <v>3.1804529497359457E-2</v>
      </c>
      <c r="Y36" s="24">
        <f t="shared" si="10"/>
        <v>3.2061369806617002E-2</v>
      </c>
      <c r="Z36" s="24">
        <f t="shared" si="10"/>
        <v>3.1118169668284734E-2</v>
      </c>
      <c r="AA36" s="24">
        <f t="shared" si="10"/>
        <v>3.2784087785598937E-2</v>
      </c>
      <c r="AB36" s="24">
        <f>+CUY!Y9</f>
        <v>3.3994334277620331E-2</v>
      </c>
      <c r="AQ36" s="24">
        <f t="shared" si="11"/>
        <v>1.7391956900818517E-3</v>
      </c>
      <c r="AT36" s="19">
        <f t="shared" si="8"/>
        <v>109.13150024414063</v>
      </c>
      <c r="AU36" s="19">
        <f t="shared" si="9"/>
        <v>109.55350494384766</v>
      </c>
      <c r="AV36" s="52">
        <f t="shared" si="12"/>
        <v>-4.220046997070348E-3</v>
      </c>
    </row>
    <row r="37" spans="4:49" x14ac:dyDescent="0.25">
      <c r="D37" s="37">
        <f>+CUY!A10</f>
        <v>42856</v>
      </c>
      <c r="E37" s="225">
        <f>'Salida Stata'!H7</f>
        <v>111.03797149658203</v>
      </c>
      <c r="F37" s="225">
        <f>'Salida Stata'!N7</f>
        <v>111.26253509521484</v>
      </c>
      <c r="G37" s="225">
        <f>'Salida Stata'!T7</f>
        <v>111.34070587158203</v>
      </c>
      <c r="H37" s="225">
        <f>'Salida Stata'!Z7</f>
        <v>111.42481231689453</v>
      </c>
      <c r="I37" s="225">
        <f>'Salida Stata'!AF7</f>
        <v>111.45428466796875</v>
      </c>
      <c r="J37" s="225">
        <f>'Salida Stata'!AL7</f>
        <v>111.35435485839844</v>
      </c>
      <c r="K37" s="225">
        <f>'Salida Stata'!AR7</f>
        <v>111.31989288330078</v>
      </c>
      <c r="L37" s="225">
        <f>'Salida Stata'!AX7</f>
        <v>111.22903442382813</v>
      </c>
      <c r="M37" s="225">
        <f>'Salida Stata'!BD7</f>
        <v>111.39208984375</v>
      </c>
      <c r="N37" s="225">
        <f>'Salida Stata'!BJ7</f>
        <v>111.32535552978516</v>
      </c>
      <c r="O37" s="19" cm="1">
        <f t="array" ref="O37">+SUMPRODUCT($E$30:$N$30/100,$E37:$N37)/$D$14*100</f>
        <v>110.94481865793351</v>
      </c>
      <c r="Q37" s="24">
        <f t="shared" si="10"/>
        <v>1.7469486336909146E-2</v>
      </c>
      <c r="R37" s="24">
        <f t="shared" si="10"/>
        <v>1.7358802202116719E-2</v>
      </c>
      <c r="S37" s="24">
        <f t="shared" si="10"/>
        <v>1.6823631064604605E-2</v>
      </c>
      <c r="T37" s="24">
        <f t="shared" si="10"/>
        <v>1.6771430234342244E-2</v>
      </c>
      <c r="U37" s="24">
        <f t="shared" si="10"/>
        <v>1.7140641827845027E-2</v>
      </c>
      <c r="V37" s="24">
        <f t="shared" si="10"/>
        <v>1.6775207675067572E-2</v>
      </c>
      <c r="W37" s="24">
        <f t="shared" si="10"/>
        <v>1.6639576569518644E-2</v>
      </c>
      <c r="X37" s="24">
        <f t="shared" si="10"/>
        <v>1.6271483608758297E-2</v>
      </c>
      <c r="Y37" s="24">
        <f t="shared" si="10"/>
        <v>1.6793929704895127E-2</v>
      </c>
      <c r="Z37" s="24">
        <f t="shared" si="10"/>
        <v>1.6173381096713291E-2</v>
      </c>
      <c r="AA37" s="24">
        <f t="shared" si="10"/>
        <v>1.6772784969537158E-2</v>
      </c>
      <c r="AB37" s="24">
        <f>+CUY!Y10</f>
        <v>1.6438356164383494E-2</v>
      </c>
      <c r="AQ37" s="24">
        <f t="shared" si="11"/>
        <v>1.296105240195855E-3</v>
      </c>
      <c r="AT37" s="19">
        <f t="shared" si="8"/>
        <v>111.03797149658203</v>
      </c>
      <c r="AU37" s="19">
        <f t="shared" si="9"/>
        <v>111.32535552978516</v>
      </c>
      <c r="AV37" s="52">
        <f t="shared" si="12"/>
        <v>-2.8738403320311967E-3</v>
      </c>
    </row>
    <row r="38" spans="4:49" x14ac:dyDescent="0.25">
      <c r="D38" s="37">
        <f>+CUY!A11</f>
        <v>42887</v>
      </c>
      <c r="E38" s="225">
        <f>'Salida Stata'!H8</f>
        <v>112.00383758544922</v>
      </c>
      <c r="F38" s="225">
        <f>'Salida Stata'!N8</f>
        <v>112.24875640869141</v>
      </c>
      <c r="G38" s="225">
        <f>'Salida Stata'!T8</f>
        <v>112.39136505126953</v>
      </c>
      <c r="H38" s="225">
        <f>'Salida Stata'!Z8</f>
        <v>112.5484619140625</v>
      </c>
      <c r="I38" s="225">
        <f>'Salida Stata'!AF8</f>
        <v>112.53416442871094</v>
      </c>
      <c r="J38" s="225">
        <f>'Salida Stata'!AL8</f>
        <v>112.50791931152344</v>
      </c>
      <c r="K38" s="225">
        <f>'Salida Stata'!AR8</f>
        <v>112.54891204833984</v>
      </c>
      <c r="L38" s="225">
        <f>'Salida Stata'!AX8</f>
        <v>112.48062133789063</v>
      </c>
      <c r="M38" s="225">
        <f>'Salida Stata'!BD8</f>
        <v>112.68894195556641</v>
      </c>
      <c r="N38" s="225">
        <f>'Salida Stata'!BJ8</f>
        <v>112.68484497070313</v>
      </c>
      <c r="O38" s="19" cm="1">
        <f t="array" ref="O38">+SUMPRODUCT($E$30:$N$30/100,$E38:$N38)/$D$14*100</f>
        <v>112.10262184574687</v>
      </c>
      <c r="Q38" s="24">
        <f t="shared" si="10"/>
        <v>8.6985206578356067E-3</v>
      </c>
      <c r="R38" s="24">
        <f t="shared" si="10"/>
        <v>8.8639119415405698E-3</v>
      </c>
      <c r="S38" s="24">
        <f t="shared" si="10"/>
        <v>9.4364336157461981E-3</v>
      </c>
      <c r="T38" s="24">
        <f t="shared" si="10"/>
        <v>1.0084375048999838E-2</v>
      </c>
      <c r="U38" s="24">
        <f t="shared" si="10"/>
        <v>9.688992791611728E-3</v>
      </c>
      <c r="V38" s="24">
        <f t="shared" si="10"/>
        <v>1.0359401341706986E-2</v>
      </c>
      <c r="W38" s="24">
        <f t="shared" si="10"/>
        <v>1.1040427125881935E-2</v>
      </c>
      <c r="X38" s="24">
        <f t="shared" si="10"/>
        <v>1.125234000767672E-2</v>
      </c>
      <c r="Y38" s="24">
        <f t="shared" si="10"/>
        <v>1.1642228040029678E-2</v>
      </c>
      <c r="Z38" s="24">
        <f t="shared" si="10"/>
        <v>1.2211858066370374E-2</v>
      </c>
      <c r="AA38" s="24">
        <f t="shared" si="10"/>
        <v>1.0435847314177904E-2</v>
      </c>
      <c r="AB38" s="24">
        <f>+CUY!Y11</f>
        <v>9.8831985624439067E-3</v>
      </c>
      <c r="AQ38" s="24">
        <f t="shared" si="11"/>
        <v>-3.5133374085347668E-3</v>
      </c>
      <c r="AT38" s="19">
        <f t="shared" si="8"/>
        <v>112.00383758544922</v>
      </c>
      <c r="AU38" s="19">
        <f t="shared" si="9"/>
        <v>112.68484497070313</v>
      </c>
      <c r="AV38" s="52">
        <f t="shared" si="12"/>
        <v>-6.8100738525389559E-3</v>
      </c>
    </row>
    <row r="39" spans="4:49" x14ac:dyDescent="0.25">
      <c r="D39" s="37">
        <f>+CUY!A12</f>
        <v>42917</v>
      </c>
      <c r="E39" s="225">
        <f>'Salida Stata'!H9</f>
        <v>113.48530578613281</v>
      </c>
      <c r="F39" s="225">
        <f>'Salida Stata'!N9</f>
        <v>113.77794647216797</v>
      </c>
      <c r="G39" s="225">
        <f>'Salida Stata'!T9</f>
        <v>113.97200012207031</v>
      </c>
      <c r="H39" s="225">
        <f>'Salida Stata'!Z9</f>
        <v>114.13541412353516</v>
      </c>
      <c r="I39" s="225">
        <f>'Salida Stata'!AF9</f>
        <v>114.11854553222656</v>
      </c>
      <c r="J39" s="225">
        <f>'Salida Stata'!AL9</f>
        <v>114.13799285888672</v>
      </c>
      <c r="K39" s="225">
        <f>'Salida Stata'!AR9</f>
        <v>114.19976043701172</v>
      </c>
      <c r="L39" s="225">
        <f>'Salida Stata'!AX9</f>
        <v>114.15845489501953</v>
      </c>
      <c r="M39" s="225">
        <f>'Salida Stata'!BD9</f>
        <v>114.43871307373047</v>
      </c>
      <c r="N39" s="225">
        <f>'Salida Stata'!BJ9</f>
        <v>114.41453552246094</v>
      </c>
      <c r="O39" s="19" cm="1">
        <f t="array" ref="O39">+SUMPRODUCT($E$30:$N$30/100,$E39:$N39)/$D$14*100</f>
        <v>113.7243694814223</v>
      </c>
      <c r="Q39" s="24">
        <f t="shared" si="10"/>
        <v>1.3226941438978512E-2</v>
      </c>
      <c r="R39" s="24">
        <f t="shared" si="10"/>
        <v>1.3623224990652716E-2</v>
      </c>
      <c r="S39" s="24">
        <f t="shared" si="10"/>
        <v>1.4063670016640106E-2</v>
      </c>
      <c r="T39" s="24">
        <f t="shared" si="10"/>
        <v>1.4100167896424765E-2</v>
      </c>
      <c r="U39" s="24">
        <f t="shared" si="10"/>
        <v>1.4079111988424708E-2</v>
      </c>
      <c r="V39" s="24">
        <f t="shared" si="10"/>
        <v>1.4488522739894982E-2</v>
      </c>
      <c r="W39" s="24">
        <f t="shared" si="10"/>
        <v>1.4667830711351915E-2</v>
      </c>
      <c r="X39" s="24">
        <f t="shared" si="10"/>
        <v>1.4916645526776628E-2</v>
      </c>
      <c r="Y39" s="24">
        <f t="shared" si="10"/>
        <v>1.5527442957570692E-2</v>
      </c>
      <c r="Z39" s="24">
        <f t="shared" si="10"/>
        <v>1.5349806375537955E-2</v>
      </c>
      <c r="AA39" s="24">
        <f t="shared" si="10"/>
        <v>1.4466634312148008E-2</v>
      </c>
      <c r="AB39" s="24">
        <f>+CUY!Y12</f>
        <v>1.4234875444839812E-2</v>
      </c>
      <c r="AQ39" s="24">
        <f t="shared" si="11"/>
        <v>-2.1228649365594432E-3</v>
      </c>
      <c r="AT39" s="19">
        <f t="shared" si="8"/>
        <v>113.48530578613281</v>
      </c>
      <c r="AU39" s="19">
        <f t="shared" si="9"/>
        <v>114.41453552246094</v>
      </c>
      <c r="AV39" s="52">
        <f t="shared" si="12"/>
        <v>-9.2922973632814099E-3</v>
      </c>
    </row>
    <row r="40" spans="4:49" x14ac:dyDescent="0.25">
      <c r="D40" s="37">
        <f>+CUY!A13</f>
        <v>42948</v>
      </c>
      <c r="E40" s="225">
        <f>'Salida Stata'!H10</f>
        <v>115.16047668457031</v>
      </c>
      <c r="F40" s="225">
        <f>'Salida Stata'!N10</f>
        <v>115.41377258300781</v>
      </c>
      <c r="G40" s="225">
        <f>'Salida Stata'!T10</f>
        <v>115.59798431396484</v>
      </c>
      <c r="H40" s="225">
        <f>'Salida Stata'!Z10</f>
        <v>115.73632049560547</v>
      </c>
      <c r="I40" s="225">
        <f>'Salida Stata'!AF10</f>
        <v>115.72561645507813</v>
      </c>
      <c r="J40" s="225">
        <f>'Salida Stata'!AL10</f>
        <v>115.71586608886719</v>
      </c>
      <c r="K40" s="225">
        <f>'Salida Stata'!AR10</f>
        <v>115.71522521972656</v>
      </c>
      <c r="L40" s="225">
        <f>'Salida Stata'!AX10</f>
        <v>115.64787292480469</v>
      </c>
      <c r="M40" s="225">
        <f>'Salida Stata'!BD10</f>
        <v>115.94561767578125</v>
      </c>
      <c r="N40" s="225">
        <f>'Salida Stata'!BJ10</f>
        <v>115.85100555419922</v>
      </c>
      <c r="O40" s="19" cm="1">
        <f t="array" ref="O40">+SUMPRODUCT($E$30:$N$30/100,$E40:$N40)/$D$14*100</f>
        <v>115.2789963691953</v>
      </c>
      <c r="Q40" s="24">
        <f t="shared" si="10"/>
        <v>1.4761126005109704E-2</v>
      </c>
      <c r="R40" s="24">
        <f t="shared" si="10"/>
        <v>1.4377356610492109E-2</v>
      </c>
      <c r="S40" s="24">
        <f t="shared" si="10"/>
        <v>1.4266523270215492E-2</v>
      </c>
      <c r="T40" s="24">
        <f t="shared" si="10"/>
        <v>1.4026377214854335E-2</v>
      </c>
      <c r="U40" s="24">
        <f t="shared" si="10"/>
        <v>1.4082469377404871E-2</v>
      </c>
      <c r="V40" s="24">
        <f t="shared" si="10"/>
        <v>1.3824259481514334E-2</v>
      </c>
      <c r="W40" s="24">
        <f t="shared" si="10"/>
        <v>1.3270297388677355E-2</v>
      </c>
      <c r="X40" s="24">
        <f t="shared" si="10"/>
        <v>1.3046935780226088E-2</v>
      </c>
      <c r="Y40" s="24">
        <f t="shared" si="10"/>
        <v>1.3167787032696721E-2</v>
      </c>
      <c r="Z40" s="24">
        <f t="shared" si="10"/>
        <v>1.2554961003676812E-2</v>
      </c>
      <c r="AA40" s="24">
        <f t="shared" si="10"/>
        <v>1.3670129760771754E-2</v>
      </c>
      <c r="AB40" s="24">
        <f>+CUY!Y13</f>
        <v>1.4035087719298289E-2</v>
      </c>
      <c r="AQ40" s="24">
        <f t="shared" si="11"/>
        <v>2.2061650014328915E-3</v>
      </c>
      <c r="AT40" s="19">
        <f t="shared" si="8"/>
        <v>115.16047668457031</v>
      </c>
      <c r="AU40" s="19">
        <f t="shared" si="9"/>
        <v>115.85100555419922</v>
      </c>
      <c r="AV40" s="52">
        <f t="shared" si="12"/>
        <v>-6.9052886962890359E-3</v>
      </c>
    </row>
    <row r="41" spans="4:49" x14ac:dyDescent="0.25">
      <c r="D41" s="37">
        <f>+CUY!A14</f>
        <v>42979</v>
      </c>
      <c r="E41" s="225">
        <f>'Salida Stata'!H11</f>
        <v>117.2021484375</v>
      </c>
      <c r="F41" s="225">
        <f>'Salida Stata'!N11</f>
        <v>117.47735595703125</v>
      </c>
      <c r="G41" s="225">
        <f>'Salida Stata'!T11</f>
        <v>117.6002197265625</v>
      </c>
      <c r="H41" s="225">
        <f>'Salida Stata'!Z11</f>
        <v>117.75796508789063</v>
      </c>
      <c r="I41" s="225">
        <f>'Salida Stata'!AF11</f>
        <v>117.73773193359375</v>
      </c>
      <c r="J41" s="225">
        <f>'Salida Stata'!AL11</f>
        <v>117.74542999267578</v>
      </c>
      <c r="K41" s="225">
        <f>'Salida Stata'!AR11</f>
        <v>117.67905426025391</v>
      </c>
      <c r="L41" s="225">
        <f>'Salida Stata'!AX11</f>
        <v>117.60922241210938</v>
      </c>
      <c r="M41" s="225">
        <f>'Salida Stata'!BD11</f>
        <v>117.96184539794922</v>
      </c>
      <c r="N41" s="225">
        <f>'Salida Stata'!BJ11</f>
        <v>117.76595306396484</v>
      </c>
      <c r="O41" s="19" cm="1">
        <f t="array" ref="O41">+SUMPRODUCT($E$30:$N$30/100,$E41:$N41)/$D$14*100</f>
        <v>117.27075210770623</v>
      </c>
      <c r="Q41" s="24">
        <f t="shared" si="10"/>
        <v>1.7728927594854671E-2</v>
      </c>
      <c r="R41" s="24">
        <f t="shared" si="10"/>
        <v>1.7879871074652387E-2</v>
      </c>
      <c r="S41" s="24">
        <f t="shared" si="10"/>
        <v>1.732067755748723E-2</v>
      </c>
      <c r="T41" s="24">
        <f t="shared" si="10"/>
        <v>1.7467676383939645E-2</v>
      </c>
      <c r="U41" s="24">
        <f t="shared" si="10"/>
        <v>1.7386949753658731E-2</v>
      </c>
      <c r="V41" s="24">
        <f t="shared" si="10"/>
        <v>1.75392016013598E-2</v>
      </c>
      <c r="W41" s="24">
        <f t="shared" si="10"/>
        <v>1.6971224286158604E-2</v>
      </c>
      <c r="X41" s="24">
        <f t="shared" si="10"/>
        <v>1.6959667633316355E-2</v>
      </c>
      <c r="Y41" s="24">
        <f t="shared" si="10"/>
        <v>1.7389425858301388E-2</v>
      </c>
      <c r="Z41" s="24">
        <f t="shared" si="10"/>
        <v>1.6529399124375788E-2</v>
      </c>
      <c r="AA41" s="24">
        <f t="shared" si="10"/>
        <v>1.7277698464099212E-2</v>
      </c>
      <c r="AB41" s="24">
        <f>+CUY!Y14</f>
        <v>1.730103806228378E-2</v>
      </c>
      <c r="AQ41" s="24">
        <f t="shared" si="11"/>
        <v>1.1995284704788833E-3</v>
      </c>
      <c r="AT41" s="19">
        <f t="shared" si="8"/>
        <v>117.2021484375</v>
      </c>
      <c r="AU41" s="19">
        <f t="shared" si="9"/>
        <v>117.76595306396484</v>
      </c>
      <c r="AV41" s="52">
        <f t="shared" si="12"/>
        <v>-5.6380462646483664E-3</v>
      </c>
    </row>
    <row r="42" spans="4:49" x14ac:dyDescent="0.25">
      <c r="D42" s="37">
        <f>+CUY!A15</f>
        <v>43009</v>
      </c>
      <c r="E42" s="225">
        <f>'Salida Stata'!H12</f>
        <v>119.30662536621094</v>
      </c>
      <c r="F42" s="225">
        <f>'Salida Stata'!N12</f>
        <v>119.5521240234375</v>
      </c>
      <c r="G42" s="225">
        <f>'Salida Stata'!T12</f>
        <v>119.64183807373047</v>
      </c>
      <c r="H42" s="225">
        <f>'Salida Stata'!Z12</f>
        <v>119.80899810791016</v>
      </c>
      <c r="I42" s="225">
        <f>'Salida Stata'!AF12</f>
        <v>119.81881713867188</v>
      </c>
      <c r="J42" s="225">
        <f>'Salida Stata'!AL12</f>
        <v>119.80815887451172</v>
      </c>
      <c r="K42" s="225">
        <f>'Salida Stata'!AR12</f>
        <v>119.6878662109375</v>
      </c>
      <c r="L42" s="225">
        <f>'Salida Stata'!AX12</f>
        <v>119.55797576904297</v>
      </c>
      <c r="M42" s="225">
        <f>'Salida Stata'!BD12</f>
        <v>119.92073059082031</v>
      </c>
      <c r="N42" s="225">
        <f>'Salida Stata'!BJ12</f>
        <v>119.72423553466797</v>
      </c>
      <c r="O42" s="19" cm="1">
        <f t="array" ref="O42">+SUMPRODUCT($E$30:$N$30/100,$E42:$N42)/$D$14*100</f>
        <v>119.28831135555365</v>
      </c>
      <c r="Q42" s="24">
        <f t="shared" si="10"/>
        <v>1.7955958630171187E-2</v>
      </c>
      <c r="R42" s="24">
        <f t="shared" si="10"/>
        <v>1.7661004110146372E-2</v>
      </c>
      <c r="S42" s="24">
        <f t="shared" si="10"/>
        <v>1.7360667793946627E-2</v>
      </c>
      <c r="T42" s="24">
        <f t="shared" si="10"/>
        <v>1.7417361267143994E-2</v>
      </c>
      <c r="U42" s="24">
        <f t="shared" si="10"/>
        <v>1.7675601278372532E-2</v>
      </c>
      <c r="V42" s="24">
        <f t="shared" si="10"/>
        <v>1.7518547275798602E-2</v>
      </c>
      <c r="W42" s="24">
        <f t="shared" si="10"/>
        <v>1.7070259132444976E-2</v>
      </c>
      <c r="X42" s="24">
        <f t="shared" si="10"/>
        <v>1.6569732517277114E-2</v>
      </c>
      <c r="Y42" s="24">
        <f t="shared" si="10"/>
        <v>1.6606091454933747E-2</v>
      </c>
      <c r="Z42" s="24">
        <f t="shared" si="10"/>
        <v>1.6628596124377948E-2</v>
      </c>
      <c r="AA42" s="24">
        <f t="shared" si="10"/>
        <v>1.7204283349307792E-2</v>
      </c>
      <c r="AB42" s="24">
        <f>+CUY!Y15</f>
        <v>1.7006802721088343E-2</v>
      </c>
      <c r="AQ42" s="24">
        <f t="shared" si="11"/>
        <v>1.3273625057932392E-3</v>
      </c>
      <c r="AT42" s="19">
        <f t="shared" si="8"/>
        <v>119.30662536621094</v>
      </c>
      <c r="AU42" s="19">
        <f t="shared" si="9"/>
        <v>119.72423553466797</v>
      </c>
      <c r="AV42" s="52">
        <f t="shared" si="12"/>
        <v>-4.176101684570499E-3</v>
      </c>
    </row>
    <row r="43" spans="4:49" x14ac:dyDescent="0.25">
      <c r="D43" s="37">
        <f>+CUY!A16</f>
        <v>43040</v>
      </c>
      <c r="E43" s="225">
        <f>'Salida Stata'!H13</f>
        <v>121.02539825439453</v>
      </c>
      <c r="F43" s="225">
        <f>'Salida Stata'!N13</f>
        <v>121.31359100341797</v>
      </c>
      <c r="G43" s="225">
        <f>'Salida Stata'!T13</f>
        <v>121.51557159423828</v>
      </c>
      <c r="H43" s="225">
        <f>'Salida Stata'!Z13</f>
        <v>121.71597290039063</v>
      </c>
      <c r="I43" s="225">
        <f>'Salida Stata'!AF13</f>
        <v>121.62824249267578</v>
      </c>
      <c r="J43" s="225">
        <f>'Salida Stata'!AL13</f>
        <v>121.68842315673828</v>
      </c>
      <c r="K43" s="225">
        <f>'Salida Stata'!AR13</f>
        <v>121.61841583251953</v>
      </c>
      <c r="L43" s="225">
        <f>'Salida Stata'!AX13</f>
        <v>121.56417846679688</v>
      </c>
      <c r="M43" s="225">
        <f>'Salida Stata'!BD13</f>
        <v>121.89283752441406</v>
      </c>
      <c r="N43" s="225">
        <f>'Salida Stata'!BJ13</f>
        <v>121.78299713134766</v>
      </c>
      <c r="O43" s="19" cm="1">
        <f t="array" ref="O43">+SUMPRODUCT($E$30:$N$30/100,$E43:$N43)/$D$14*100</f>
        <v>121.18494298774314</v>
      </c>
      <c r="Q43" s="24">
        <f t="shared" si="10"/>
        <v>1.4406349043130096E-2</v>
      </c>
      <c r="R43" s="24">
        <f t="shared" si="10"/>
        <v>1.4733882767613116E-2</v>
      </c>
      <c r="S43" s="24">
        <f t="shared" si="10"/>
        <v>1.5661189686446475E-2</v>
      </c>
      <c r="T43" s="24">
        <f t="shared" si="10"/>
        <v>1.591679108077404E-2</v>
      </c>
      <c r="U43" s="24">
        <f t="shared" si="10"/>
        <v>1.5101345491583151E-2</v>
      </c>
      <c r="V43" s="24">
        <f t="shared" si="10"/>
        <v>1.5693958574189981E-2</v>
      </c>
      <c r="W43" s="24">
        <f t="shared" si="10"/>
        <v>1.6129869156324084E-2</v>
      </c>
      <c r="X43" s="24">
        <f t="shared" si="10"/>
        <v>1.6780166148257614E-2</v>
      </c>
      <c r="Y43" s="24">
        <f t="shared" si="10"/>
        <v>1.6445087716507878E-2</v>
      </c>
      <c r="Z43" s="24">
        <f t="shared" si="10"/>
        <v>1.719586337290524E-2</v>
      </c>
      <c r="AA43" s="24">
        <f t="shared" si="10"/>
        <v>1.5899559735876867E-2</v>
      </c>
      <c r="AB43" s="24">
        <f>+CUY!Y16</f>
        <v>1.5886287625418216E-2</v>
      </c>
      <c r="AQ43" s="24">
        <f t="shared" si="11"/>
        <v>-2.7895143297751446E-3</v>
      </c>
      <c r="AT43" s="19">
        <f t="shared" si="8"/>
        <v>121.02539825439453</v>
      </c>
      <c r="AU43" s="19">
        <f t="shared" si="9"/>
        <v>121.78299713134766</v>
      </c>
      <c r="AV43" s="52">
        <f t="shared" si="12"/>
        <v>-7.57598876953125E-3</v>
      </c>
    </row>
    <row r="44" spans="4:49" x14ac:dyDescent="0.25">
      <c r="D44" s="37">
        <f>+CUY!A17</f>
        <v>43070</v>
      </c>
      <c r="E44" s="225">
        <f>'Salida Stata'!H14</f>
        <v>124.61968231201172</v>
      </c>
      <c r="F44" s="225">
        <f>'Salida Stata'!N14</f>
        <v>125.09835815429688</v>
      </c>
      <c r="G44" s="225">
        <f>'Salida Stata'!T14</f>
        <v>125.42513275146484</v>
      </c>
      <c r="H44" s="225">
        <f>'Salida Stata'!Z14</f>
        <v>125.86163330078125</v>
      </c>
      <c r="I44" s="225">
        <f>'Salida Stata'!AF14</f>
        <v>125.48414611816406</v>
      </c>
      <c r="J44" s="225">
        <f>'Salida Stata'!AL14</f>
        <v>125.76074981689453</v>
      </c>
      <c r="K44" s="225">
        <f>'Salida Stata'!AR14</f>
        <v>125.69033813476563</v>
      </c>
      <c r="L44" s="225">
        <f>'Salida Stata'!AX14</f>
        <v>125.67970275878906</v>
      </c>
      <c r="M44" s="225">
        <f>'Salida Stata'!BD14</f>
        <v>126.11576843261719</v>
      </c>
      <c r="N44" s="225">
        <f>'Salida Stata'!BJ14</f>
        <v>126.22936248779297</v>
      </c>
      <c r="O44" s="19" cm="1">
        <f t="array" ref="O44">+SUMPRODUCT($E$30:$N$30/100,$E44:$N44)/$D$14*100</f>
        <v>125.21700581130209</v>
      </c>
      <c r="Q44" s="24">
        <f t="shared" si="10"/>
        <v>2.9698593100780712E-2</v>
      </c>
      <c r="R44" s="24">
        <f t="shared" si="10"/>
        <v>3.119821216711216E-2</v>
      </c>
      <c r="S44" s="24">
        <f t="shared" si="10"/>
        <v>3.2173334708750501E-2</v>
      </c>
      <c r="T44" s="24">
        <f t="shared" si="10"/>
        <v>3.4060118007546381E-2</v>
      </c>
      <c r="U44" s="24">
        <f t="shared" si="10"/>
        <v>3.1702370653925005E-2</v>
      </c>
      <c r="V44" s="24">
        <f t="shared" si="10"/>
        <v>3.3465193767125756E-2</v>
      </c>
      <c r="W44" s="24">
        <f t="shared" si="10"/>
        <v>3.3481132560166937E-2</v>
      </c>
      <c r="X44" s="24">
        <f t="shared" si="10"/>
        <v>3.3854745237440698E-2</v>
      </c>
      <c r="Y44" s="24">
        <f t="shared" si="10"/>
        <v>3.4644618945369299E-2</v>
      </c>
      <c r="Z44" s="24">
        <f t="shared" si="10"/>
        <v>3.6510559447389346E-2</v>
      </c>
      <c r="AA44" s="24">
        <f t="shared" si="10"/>
        <v>3.3271978549074044E-2</v>
      </c>
      <c r="AB44" s="24">
        <f>+CUY!Y17</f>
        <v>3.292181069958855E-2</v>
      </c>
      <c r="AD44" s="24">
        <f t="shared" ref="AD44:AD60" si="13">+E44/E32-1</f>
        <v>0.24619682312011726</v>
      </c>
      <c r="AE44" s="24">
        <f t="shared" ref="AE44:AN59" si="14">+F44/F32-1</f>
        <v>0.25098358154296885</v>
      </c>
      <c r="AF44" s="24">
        <f t="shared" si="14"/>
        <v>0.25425132751464852</v>
      </c>
      <c r="AG44" s="24">
        <f t="shared" si="14"/>
        <v>0.25861633300781239</v>
      </c>
      <c r="AH44" s="24">
        <f t="shared" si="14"/>
        <v>0.25484146118164053</v>
      </c>
      <c r="AI44" s="24">
        <f t="shared" si="14"/>
        <v>0.25760749816894535</v>
      </c>
      <c r="AJ44" s="24">
        <f t="shared" si="14"/>
        <v>0.25690338134765622</v>
      </c>
      <c r="AK44" s="24">
        <f t="shared" si="14"/>
        <v>0.25679702758789058</v>
      </c>
      <c r="AL44" s="24">
        <f t="shared" si="14"/>
        <v>0.26115768432617181</v>
      </c>
      <c r="AM44" s="24">
        <f t="shared" si="14"/>
        <v>0.26229362487792973</v>
      </c>
      <c r="AN44" s="24">
        <f t="shared" si="14"/>
        <v>0.25644742477252325</v>
      </c>
      <c r="AO44" s="24">
        <f>+CUY!AV17</f>
        <v>0.25499999999999989</v>
      </c>
      <c r="AQ44" s="24">
        <f t="shared" si="11"/>
        <v>-6.8119663466086333E-3</v>
      </c>
      <c r="AR44" s="24">
        <f>+AD44-AM44</f>
        <v>-1.6096801757812473E-2</v>
      </c>
      <c r="AT44" s="19">
        <f t="shared" si="8"/>
        <v>124.61968231201172</v>
      </c>
      <c r="AU44" s="19">
        <f t="shared" si="9"/>
        <v>126.22936248779297</v>
      </c>
      <c r="AV44" s="52">
        <f t="shared" si="12"/>
        <v>-1.6096801757812473E-2</v>
      </c>
    </row>
    <row r="45" spans="4:49" x14ac:dyDescent="0.25">
      <c r="D45" s="37">
        <f>+CUY!A18</f>
        <v>43101</v>
      </c>
      <c r="E45" s="225">
        <f>'Salida Stata'!H15</f>
        <v>126.20127105712891</v>
      </c>
      <c r="F45" s="225">
        <f>'Salida Stata'!N15</f>
        <v>126.73296356201172</v>
      </c>
      <c r="G45" s="225">
        <f>'Salida Stata'!T15</f>
        <v>127.24594116210938</v>
      </c>
      <c r="H45" s="225">
        <f>'Salida Stata'!Z15</f>
        <v>127.74491119384766</v>
      </c>
      <c r="I45" s="225">
        <f>'Salida Stata'!AF15</f>
        <v>127.2760009765625</v>
      </c>
      <c r="J45" s="225">
        <f>'Salida Stata'!AL15</f>
        <v>127.66554260253906</v>
      </c>
      <c r="K45" s="225">
        <f>'Salida Stata'!AR15</f>
        <v>127.75591278076172</v>
      </c>
      <c r="L45" s="225">
        <f>'Salida Stata'!AX15</f>
        <v>127.84281158447266</v>
      </c>
      <c r="M45" s="225">
        <f>'Salida Stata'!BD15</f>
        <v>128.29945373535156</v>
      </c>
      <c r="N45" s="225">
        <f>'Salida Stata'!BJ15</f>
        <v>128.57986450195313</v>
      </c>
      <c r="O45" s="19" cm="1">
        <f t="array" ref="O45">+SUMPRODUCT($E$30:$N$30/100,$E45:$N45)/$D$14*100</f>
        <v>127.17175294258216</v>
      </c>
      <c r="Q45" s="24">
        <f t="shared" si="10"/>
        <v>1.2691323840461566E-2</v>
      </c>
      <c r="R45" s="24">
        <f t="shared" si="10"/>
        <v>1.3066561638632512E-2</v>
      </c>
      <c r="S45" s="24">
        <f t="shared" si="10"/>
        <v>1.4517093749085719E-2</v>
      </c>
      <c r="T45" s="24">
        <f t="shared" si="10"/>
        <v>1.4963081629218999E-2</v>
      </c>
      <c r="U45" s="24">
        <f t="shared" si="10"/>
        <v>1.4279531827957825E-2</v>
      </c>
      <c r="V45" s="24">
        <f t="shared" si="10"/>
        <v>1.5146162760780957E-2</v>
      </c>
      <c r="W45" s="24">
        <f t="shared" si="10"/>
        <v>1.6433837927791961E-2</v>
      </c>
      <c r="X45" s="24">
        <f t="shared" si="10"/>
        <v>1.7211282157749475E-2</v>
      </c>
      <c r="Y45" s="24">
        <f t="shared" si="10"/>
        <v>1.7314926831699884E-2</v>
      </c>
      <c r="Z45" s="24">
        <f t="shared" si="10"/>
        <v>1.8620881606587147E-2</v>
      </c>
      <c r="AA45" s="24">
        <f t="shared" si="10"/>
        <v>1.5610875844019212E-2</v>
      </c>
      <c r="AB45" s="24">
        <f>+CUY!Y18</f>
        <v>1.5139442231075773E-2</v>
      </c>
      <c r="AD45" s="24">
        <f t="shared" si="13"/>
        <v>0.24211323623474201</v>
      </c>
      <c r="AE45" s="24">
        <f t="shared" si="14"/>
        <v>0.24706679816648003</v>
      </c>
      <c r="AF45" s="24">
        <f t="shared" si="14"/>
        <v>0.25135614263964556</v>
      </c>
      <c r="AG45" s="24">
        <f t="shared" si="14"/>
        <v>0.25553228021411512</v>
      </c>
      <c r="AH45" s="24">
        <f t="shared" si="14"/>
        <v>0.25157822847834277</v>
      </c>
      <c r="AI45" s="24">
        <f t="shared" si="14"/>
        <v>0.25461899747012495</v>
      </c>
      <c r="AJ45" s="24">
        <f t="shared" si="14"/>
        <v>0.25520105062189535</v>
      </c>
      <c r="AK45" s="24">
        <f t="shared" si="14"/>
        <v>0.25587370791616681</v>
      </c>
      <c r="AL45" s="24">
        <f t="shared" si="14"/>
        <v>0.25995766791415198</v>
      </c>
      <c r="AM45" s="24">
        <f t="shared" si="14"/>
        <v>0.26231089083771097</v>
      </c>
      <c r="AN45" s="24">
        <f t="shared" si="14"/>
        <v>0.25416555363363424</v>
      </c>
      <c r="AO45" s="24">
        <f>+CUY!AV18</f>
        <v>0.25270403146509346</v>
      </c>
      <c r="AQ45" s="24">
        <f t="shared" si="11"/>
        <v>-5.9295577661255816E-3</v>
      </c>
      <c r="AR45" s="24">
        <f t="shared" ref="AR45:AR108" si="15">+AD45-AM45</f>
        <v>-2.0197654602968962E-2</v>
      </c>
      <c r="AT45" s="19">
        <f t="shared" si="8"/>
        <v>126.20127105712891</v>
      </c>
      <c r="AU45" s="19">
        <f t="shared" si="9"/>
        <v>128.57986450195313</v>
      </c>
      <c r="AV45" s="52">
        <f t="shared" si="12"/>
        <v>-2.3785934448242285E-2</v>
      </c>
    </row>
    <row r="46" spans="4:49" x14ac:dyDescent="0.25">
      <c r="D46" s="37">
        <f>+CUY!A19</f>
        <v>43132</v>
      </c>
      <c r="E46" s="225">
        <f>'Salida Stata'!H16</f>
        <v>129.37234497070313</v>
      </c>
      <c r="F46" s="225">
        <f>'Salida Stata'!N16</f>
        <v>129.92012023925781</v>
      </c>
      <c r="G46" s="225">
        <f>'Salida Stata'!T16</f>
        <v>130.60276794433594</v>
      </c>
      <c r="H46" s="225">
        <f>'Salida Stata'!Z16</f>
        <v>131.15632629394531</v>
      </c>
      <c r="I46" s="225">
        <f>'Salida Stata'!AF16</f>
        <v>130.54776000976563</v>
      </c>
      <c r="J46" s="225">
        <f>'Salida Stata'!AL16</f>
        <v>131.04176330566406</v>
      </c>
      <c r="K46" s="225">
        <f>'Salida Stata'!AR16</f>
        <v>131.2481689453125</v>
      </c>
      <c r="L46" s="225">
        <f>'Salida Stata'!AX16</f>
        <v>131.44013977050781</v>
      </c>
      <c r="M46" s="225">
        <f>'Salida Stata'!BD16</f>
        <v>131.83245849609375</v>
      </c>
      <c r="N46" s="225">
        <f>'Salida Stata'!BJ16</f>
        <v>132.2222900390625</v>
      </c>
      <c r="O46" s="19" cm="1">
        <f t="array" ref="O46">+SUMPRODUCT($E$30:$N$30/100,$E46:$N46)/$D$14*100</f>
        <v>130.58081936713404</v>
      </c>
      <c r="Q46" s="24">
        <f t="shared" si="10"/>
        <v>2.5127115495839458E-2</v>
      </c>
      <c r="R46" s="24">
        <f t="shared" si="10"/>
        <v>2.5148600550847E-2</v>
      </c>
      <c r="S46" s="24">
        <f t="shared" si="10"/>
        <v>2.6380619700474561E-2</v>
      </c>
      <c r="T46" s="24">
        <f t="shared" si="10"/>
        <v>2.6704900165619661E-2</v>
      </c>
      <c r="U46" s="24">
        <f t="shared" si="10"/>
        <v>2.570601690891916E-2</v>
      </c>
      <c r="V46" s="24">
        <f t="shared" si="10"/>
        <v>2.6445825821899138E-2</v>
      </c>
      <c r="W46" s="24">
        <f t="shared" si="10"/>
        <v>2.7335377976154707E-2</v>
      </c>
      <c r="X46" s="24">
        <f t="shared" si="10"/>
        <v>2.8138681725238923E-2</v>
      </c>
      <c r="Y46" s="24">
        <f t="shared" si="10"/>
        <v>2.7537176955015452E-2</v>
      </c>
      <c r="Z46" s="24">
        <f t="shared" si="10"/>
        <v>2.8328117712816958E-2</v>
      </c>
      <c r="AA46" s="24">
        <f t="shared" si="10"/>
        <v>2.6806789602806358E-2</v>
      </c>
      <c r="AB46" s="24">
        <f>+CUY!Y19</f>
        <v>2.6687598116169609E-2</v>
      </c>
      <c r="AD46" s="24">
        <f t="shared" si="13"/>
        <v>0.25508741747088193</v>
      </c>
      <c r="AE46" s="24">
        <f t="shared" si="14"/>
        <v>0.2599621557574554</v>
      </c>
      <c r="AF46" s="24">
        <f t="shared" si="14"/>
        <v>0.26452998319093091</v>
      </c>
      <c r="AG46" s="24">
        <f t="shared" si="14"/>
        <v>0.26888561871685268</v>
      </c>
      <c r="AH46" s="24">
        <f t="shared" si="14"/>
        <v>0.26420778241313947</v>
      </c>
      <c r="AI46" s="24">
        <f t="shared" si="14"/>
        <v>0.26782789393117823</v>
      </c>
      <c r="AJ46" s="24">
        <f t="shared" si="14"/>
        <v>0.26907911029549925</v>
      </c>
      <c r="AK46" s="24">
        <f t="shared" si="14"/>
        <v>0.27041528451850505</v>
      </c>
      <c r="AL46" s="24">
        <f t="shared" si="14"/>
        <v>0.27340366568645891</v>
      </c>
      <c r="AM46" s="24">
        <f t="shared" si="14"/>
        <v>0.27654684805484431</v>
      </c>
      <c r="AN46" s="24">
        <f t="shared" si="14"/>
        <v>0.26765756609480884</v>
      </c>
      <c r="AO46" s="24">
        <f>+CUY!AV19</f>
        <v>0.26621490803485015</v>
      </c>
      <c r="AQ46" s="24">
        <f t="shared" si="11"/>
        <v>-3.2010022169774999E-3</v>
      </c>
      <c r="AR46" s="24">
        <f t="shared" si="15"/>
        <v>-2.145943058396238E-2</v>
      </c>
      <c r="AT46" s="19">
        <f t="shared" si="8"/>
        <v>129.37234497070313</v>
      </c>
      <c r="AU46" s="19">
        <f t="shared" si="9"/>
        <v>132.2222900390625</v>
      </c>
      <c r="AV46" s="52">
        <f t="shared" si="12"/>
        <v>-2.8499450683593608E-2</v>
      </c>
    </row>
    <row r="47" spans="4:49" x14ac:dyDescent="0.25">
      <c r="D47" s="37">
        <f>+CUY!A20</f>
        <v>43160</v>
      </c>
      <c r="E47" s="225">
        <f>'Salida Stata'!H17</f>
        <v>131.99726867675781</v>
      </c>
      <c r="F47" s="225">
        <f>'Salida Stata'!N17</f>
        <v>132.68336486816406</v>
      </c>
      <c r="G47" s="225">
        <f>'Salida Stata'!T17</f>
        <v>133.36727905273438</v>
      </c>
      <c r="H47" s="225">
        <f>'Salida Stata'!Z17</f>
        <v>133.89712524414063</v>
      </c>
      <c r="I47" s="225">
        <f>'Salida Stata'!AF17</f>
        <v>133.40830993652344</v>
      </c>
      <c r="J47" s="225">
        <f>'Salida Stata'!AL17</f>
        <v>133.78184509277344</v>
      </c>
      <c r="K47" s="225">
        <f>'Salida Stata'!AR17</f>
        <v>134.03630065917969</v>
      </c>
      <c r="L47" s="225">
        <f>'Salida Stata'!AX17</f>
        <v>134.20555114746094</v>
      </c>
      <c r="M47" s="225">
        <f>'Salida Stata'!BD17</f>
        <v>134.57749938964844</v>
      </c>
      <c r="N47" s="225">
        <f>'Salida Stata'!BJ17</f>
        <v>134.90312194824219</v>
      </c>
      <c r="O47" s="19" cm="1">
        <f t="array" ref="O47">+SUMPRODUCT($E$30:$N$30/100,$E47:$N47)/$D$14*100</f>
        <v>133.32325435693514</v>
      </c>
      <c r="Q47" s="24">
        <f t="shared" si="10"/>
        <v>2.0289681744959598E-2</v>
      </c>
      <c r="R47" s="24">
        <f t="shared" si="10"/>
        <v>2.1268796733081352E-2</v>
      </c>
      <c r="S47" s="24">
        <f t="shared" si="10"/>
        <v>2.1167324030809898E-2</v>
      </c>
      <c r="T47" s="24">
        <f t="shared" si="10"/>
        <v>2.0897192134313736E-2</v>
      </c>
      <c r="U47" s="24">
        <f t="shared" si="10"/>
        <v>2.1911903555785539E-2</v>
      </c>
      <c r="V47" s="24">
        <f t="shared" si="10"/>
        <v>2.0909988678326386E-2</v>
      </c>
      <c r="W47" s="24">
        <f t="shared" si="10"/>
        <v>2.124320465780305E-2</v>
      </c>
      <c r="X47" s="24">
        <f t="shared" si="10"/>
        <v>2.1039321639352293E-2</v>
      </c>
      <c r="Y47" s="24">
        <f t="shared" si="10"/>
        <v>2.0822192993055877E-2</v>
      </c>
      <c r="Z47" s="24">
        <f t="shared" si="10"/>
        <v>2.0275188913969622E-2</v>
      </c>
      <c r="AA47" s="24">
        <f t="shared" si="10"/>
        <v>2.1001820964919871E-2</v>
      </c>
      <c r="AB47" s="24">
        <f>+CUY!Y20</f>
        <v>2.0642201834862206E-2</v>
      </c>
      <c r="AD47" s="24">
        <f t="shared" si="13"/>
        <v>0.24926671817925872</v>
      </c>
      <c r="AE47" s="24">
        <f t="shared" si="14"/>
        <v>0.25456946361630584</v>
      </c>
      <c r="AF47" s="24">
        <f t="shared" si="14"/>
        <v>0.25898546060991756</v>
      </c>
      <c r="AG47" s="24">
        <f t="shared" si="14"/>
        <v>0.26293108814349075</v>
      </c>
      <c r="AH47" s="24">
        <f t="shared" si="14"/>
        <v>0.25872877571252473</v>
      </c>
      <c r="AI47" s="24">
        <f t="shared" si="14"/>
        <v>0.26189814804153433</v>
      </c>
      <c r="AJ47" s="24">
        <f t="shared" si="14"/>
        <v>0.26352022783113727</v>
      </c>
      <c r="AK47" s="24">
        <f t="shared" si="14"/>
        <v>0.26520087141293591</v>
      </c>
      <c r="AL47" s="24">
        <f t="shared" si="14"/>
        <v>0.26781699715830221</v>
      </c>
      <c r="AM47" s="24">
        <f t="shared" si="14"/>
        <v>0.2697088993830552</v>
      </c>
      <c r="AN47" s="24">
        <f t="shared" si="14"/>
        <v>0.26192148000900661</v>
      </c>
      <c r="AO47" s="24">
        <f>+CUY!AV20</f>
        <v>0.26062322946175631</v>
      </c>
      <c r="AQ47" s="24">
        <f t="shared" si="11"/>
        <v>1.4492830989976113E-5</v>
      </c>
      <c r="AR47" s="24">
        <f t="shared" si="15"/>
        <v>-2.0442181203796483E-2</v>
      </c>
      <c r="AT47" s="19">
        <f t="shared" si="8"/>
        <v>131.99726867675781</v>
      </c>
      <c r="AU47" s="19">
        <f t="shared" si="9"/>
        <v>134.90312194824219</v>
      </c>
      <c r="AV47" s="52">
        <f t="shared" si="12"/>
        <v>-2.9058532714843821E-2</v>
      </c>
    </row>
    <row r="48" spans="4:49" x14ac:dyDescent="0.25">
      <c r="D48" s="37">
        <f>+CUY!A21</f>
        <v>43191</v>
      </c>
      <c r="E48" s="225">
        <f>'Salida Stata'!H18</f>
        <v>136.16519165039063</v>
      </c>
      <c r="F48" s="225">
        <f>'Salida Stata'!N18</f>
        <v>137.04344177246094</v>
      </c>
      <c r="G48" s="225">
        <f>'Salida Stata'!T18</f>
        <v>137.73880004882813</v>
      </c>
      <c r="H48" s="225">
        <f>'Salida Stata'!Z18</f>
        <v>138.42164611816406</v>
      </c>
      <c r="I48" s="225">
        <f>'Salida Stata'!AF18</f>
        <v>137.80720520019531</v>
      </c>
      <c r="J48" s="225">
        <f>'Salida Stata'!AL18</f>
        <v>138.23789978027344</v>
      </c>
      <c r="K48" s="225">
        <f>'Salida Stata'!AR18</f>
        <v>138.44610595703125</v>
      </c>
      <c r="L48" s="225">
        <f>'Salida Stata'!AX18</f>
        <v>138.60299682617188</v>
      </c>
      <c r="M48" s="225">
        <f>'Salida Stata'!BD18</f>
        <v>139.04359436035156</v>
      </c>
      <c r="N48" s="225">
        <f>'Salida Stata'!BJ18</f>
        <v>139.48030090332031</v>
      </c>
      <c r="O48" s="19" cm="1">
        <f t="array" ref="O48">+SUMPRODUCT($E$30:$N$30/100,$E48:$N48)/$D$14*100</f>
        <v>137.73230373578025</v>
      </c>
      <c r="Q48" s="24">
        <f t="shared" si="10"/>
        <v>3.1575827404727974E-2</v>
      </c>
      <c r="R48" s="24">
        <f t="shared" si="10"/>
        <v>3.2860765240835699E-2</v>
      </c>
      <c r="S48" s="24">
        <f t="shared" si="10"/>
        <v>3.2778062408885367E-2</v>
      </c>
      <c r="T48" s="24">
        <f t="shared" si="10"/>
        <v>3.3791023263372244E-2</v>
      </c>
      <c r="U48" s="24">
        <f t="shared" si="10"/>
        <v>3.2973172853811628E-2</v>
      </c>
      <c r="V48" s="24">
        <f t="shared" si="10"/>
        <v>3.3308366201780792E-2</v>
      </c>
      <c r="W48" s="24">
        <f t="shared" si="10"/>
        <v>3.2900082113311857E-2</v>
      </c>
      <c r="X48" s="24">
        <f t="shared" si="10"/>
        <v>3.2766496177786042E-2</v>
      </c>
      <c r="Y48" s="24">
        <f t="shared" si="10"/>
        <v>3.3186045148396071E-2</v>
      </c>
      <c r="Z48" s="24">
        <f t="shared" si="10"/>
        <v>3.392937753385894E-2</v>
      </c>
      <c r="AA48" s="24">
        <f t="shared" si="10"/>
        <v>3.3070370207444411E-2</v>
      </c>
      <c r="AB48" s="24">
        <f>+CUY!Y21</f>
        <v>3.3707865168539408E-2</v>
      </c>
      <c r="AD48" s="24">
        <f t="shared" si="13"/>
        <v>0.24771666609340381</v>
      </c>
      <c r="AE48" s="24">
        <f t="shared" si="14"/>
        <v>0.25309343034448473</v>
      </c>
      <c r="AF48" s="24">
        <f t="shared" si="14"/>
        <v>0.25790532499110075</v>
      </c>
      <c r="AG48" s="24">
        <f t="shared" si="14"/>
        <v>0.26312238874301253</v>
      </c>
      <c r="AH48" s="24">
        <f t="shared" si="14"/>
        <v>0.25763948477533916</v>
      </c>
      <c r="AI48" s="24">
        <f t="shared" si="14"/>
        <v>0.26224851678579664</v>
      </c>
      <c r="AJ48" s="24">
        <f t="shared" si="14"/>
        <v>0.26437231380923287</v>
      </c>
      <c r="AK48" s="24">
        <f t="shared" si="14"/>
        <v>0.26638043696779801</v>
      </c>
      <c r="AL48" s="24">
        <f t="shared" si="14"/>
        <v>0.26919858410294251</v>
      </c>
      <c r="AM48" s="24">
        <f t="shared" si="14"/>
        <v>0.27317059344483607</v>
      </c>
      <c r="AN48" s="24">
        <f t="shared" si="14"/>
        <v>0.26227127813404394</v>
      </c>
      <c r="AO48" s="24">
        <f>+CUY!AV21</f>
        <v>0.26027397260273966</v>
      </c>
      <c r="AQ48" s="24">
        <f t="shared" si="11"/>
        <v>-2.3535501291309657E-3</v>
      </c>
      <c r="AR48" s="24">
        <f t="shared" si="15"/>
        <v>-2.5453927351432259E-2</v>
      </c>
      <c r="AT48" s="19">
        <f t="shared" si="8"/>
        <v>136.16519165039063</v>
      </c>
      <c r="AU48" s="19">
        <f t="shared" si="9"/>
        <v>139.48030090332031</v>
      </c>
      <c r="AV48" s="52">
        <f t="shared" si="12"/>
        <v>-3.3151092529296822E-2</v>
      </c>
    </row>
    <row r="49" spans="4:48" x14ac:dyDescent="0.25">
      <c r="D49" s="37">
        <f>+CUY!A22</f>
        <v>43221</v>
      </c>
      <c r="E49" s="225">
        <f>'Salida Stata'!H19</f>
        <v>138.81065368652344</v>
      </c>
      <c r="F49" s="225">
        <f>'Salida Stata'!N19</f>
        <v>139.57403564453125</v>
      </c>
      <c r="G49" s="225">
        <f>'Salida Stata'!T19</f>
        <v>140.28895568847656</v>
      </c>
      <c r="H49" s="225">
        <f>'Salida Stata'!Z19</f>
        <v>140.94847106933594</v>
      </c>
      <c r="I49" s="225">
        <f>'Salida Stata'!AF19</f>
        <v>140.34620666503906</v>
      </c>
      <c r="J49" s="225">
        <f>'Salida Stata'!AL19</f>
        <v>140.75590515136719</v>
      </c>
      <c r="K49" s="225">
        <f>'Salida Stata'!AR19</f>
        <v>140.99221801757813</v>
      </c>
      <c r="L49" s="225">
        <f>'Salida Stata'!AX19</f>
        <v>141.13536071777344</v>
      </c>
      <c r="M49" s="225">
        <f>'Salida Stata'!BD19</f>
        <v>141.57295227050781</v>
      </c>
      <c r="N49" s="225">
        <f>'Salida Stata'!BJ19</f>
        <v>141.96525573730469</v>
      </c>
      <c r="O49" s="19" cm="1">
        <f t="array" ref="O49">+SUMPRODUCT($E$30:$N$30/100,$E49:$N49)/$D$14*100</f>
        <v>140.25972925642421</v>
      </c>
      <c r="Q49" s="24">
        <f t="shared" si="10"/>
        <v>1.9428328224478486E-2</v>
      </c>
      <c r="R49" s="24">
        <f t="shared" si="10"/>
        <v>1.8465632790162667E-2</v>
      </c>
      <c r="S49" s="24">
        <f t="shared" si="10"/>
        <v>1.8514431944698373E-2</v>
      </c>
      <c r="T49" s="24">
        <f t="shared" si="10"/>
        <v>1.825455065759618E-2</v>
      </c>
      <c r="U49" s="24">
        <f t="shared" si="10"/>
        <v>1.8424301263169074E-2</v>
      </c>
      <c r="V49" s="24">
        <f t="shared" si="10"/>
        <v>1.8215014660205808E-2</v>
      </c>
      <c r="W49" s="24">
        <f t="shared" si="10"/>
        <v>1.8390636868740096E-2</v>
      </c>
      <c r="X49" s="24">
        <f t="shared" si="10"/>
        <v>1.8270628699158076E-2</v>
      </c>
      <c r="Y49" s="24">
        <f t="shared" si="10"/>
        <v>1.8191114245803108E-2</v>
      </c>
      <c r="Z49" s="24">
        <f t="shared" si="10"/>
        <v>1.7815812110319351E-2</v>
      </c>
      <c r="AA49" s="24">
        <f t="shared" si="10"/>
        <v>1.8350274061286864E-2</v>
      </c>
      <c r="AB49" s="24">
        <f>+CUY!Y22</f>
        <v>1.8115942028985588E-2</v>
      </c>
      <c r="AD49" s="24">
        <f t="shared" si="13"/>
        <v>0.25011878203121096</v>
      </c>
      <c r="AE49" s="24">
        <f t="shared" si="14"/>
        <v>0.25445672728100566</v>
      </c>
      <c r="AF49" s="24">
        <f t="shared" si="14"/>
        <v>0.25999700280580962</v>
      </c>
      <c r="AG49" s="24">
        <f t="shared" si="14"/>
        <v>0.26496485063376629</v>
      </c>
      <c r="AH49" s="24">
        <f t="shared" si="14"/>
        <v>0.25922666035802622</v>
      </c>
      <c r="AI49" s="24">
        <f t="shared" si="14"/>
        <v>0.26403592684234622</v>
      </c>
      <c r="AJ49" s="24">
        <f t="shared" si="14"/>
        <v>0.26655006904636114</v>
      </c>
      <c r="AK49" s="24">
        <f t="shared" si="14"/>
        <v>0.26887158059819138</v>
      </c>
      <c r="AL49" s="24">
        <f t="shared" si="14"/>
        <v>0.27094259986586655</v>
      </c>
      <c r="AM49" s="24">
        <f t="shared" si="14"/>
        <v>0.27522840651806235</v>
      </c>
      <c r="AN49" s="24">
        <f t="shared" si="14"/>
        <v>0.26422964995665832</v>
      </c>
      <c r="AO49" s="24">
        <f>+CUY!AV22</f>
        <v>0.26235399820305494</v>
      </c>
      <c r="AQ49" s="24">
        <f t="shared" si="11"/>
        <v>1.6125161141591349E-3</v>
      </c>
      <c r="AR49" s="24">
        <f t="shared" si="15"/>
        <v>-2.510962448685139E-2</v>
      </c>
      <c r="AT49" s="19">
        <f t="shared" si="8"/>
        <v>138.81065368652344</v>
      </c>
      <c r="AU49" s="19">
        <f t="shared" si="9"/>
        <v>141.96525573730469</v>
      </c>
      <c r="AV49" s="52">
        <f t="shared" si="12"/>
        <v>-3.1546020507812633E-2</v>
      </c>
    </row>
    <row r="50" spans="4:48" x14ac:dyDescent="0.25">
      <c r="D50" s="37">
        <f>+CUY!A23</f>
        <v>43252</v>
      </c>
      <c r="E50" s="225">
        <f>'Salida Stata'!H20</f>
        <v>144.26370239257813</v>
      </c>
      <c r="F50" s="225">
        <f>'Salida Stata'!N20</f>
        <v>144.82194519042969</v>
      </c>
      <c r="G50" s="225">
        <f>'Salida Stata'!T20</f>
        <v>145.51202392578125</v>
      </c>
      <c r="H50" s="225">
        <f>'Salida Stata'!Z20</f>
        <v>146.19593811035156</v>
      </c>
      <c r="I50" s="225">
        <f>'Salida Stata'!AF20</f>
        <v>145.54066467285156</v>
      </c>
      <c r="J50" s="225">
        <f>'Salida Stata'!AL20</f>
        <v>145.91534423828125</v>
      </c>
      <c r="K50" s="225">
        <f>'Salida Stata'!AR20</f>
        <v>146.12879943847656</v>
      </c>
      <c r="L50" s="225">
        <f>'Salida Stata'!AX20</f>
        <v>146.23983764648438</v>
      </c>
      <c r="M50" s="225">
        <f>'Salida Stata'!BD20</f>
        <v>146.67137145996094</v>
      </c>
      <c r="N50" s="225">
        <f>'Salida Stata'!BJ20</f>
        <v>146.89582824707031</v>
      </c>
      <c r="O50" s="19" cm="1">
        <f t="array" ref="O50">+SUMPRODUCT($E$30:$N$30/100,$E50:$N50)/$D$14*100</f>
        <v>145.40812045807215</v>
      </c>
      <c r="Q50" s="24">
        <f t="shared" si="10"/>
        <v>3.9284079148343531E-2</v>
      </c>
      <c r="R50" s="24">
        <f t="shared" si="10"/>
        <v>3.7599468423080262E-2</v>
      </c>
      <c r="S50" s="24">
        <f t="shared" si="10"/>
        <v>3.7230787068533999E-2</v>
      </c>
      <c r="T50" s="24">
        <f t="shared" si="10"/>
        <v>3.7229684020015252E-2</v>
      </c>
      <c r="U50" s="24">
        <f t="shared" si="10"/>
        <v>3.7011744964436266E-2</v>
      </c>
      <c r="V50" s="24">
        <f t="shared" si="10"/>
        <v>3.665522296464685E-2</v>
      </c>
      <c r="W50" s="24">
        <f t="shared" si="10"/>
        <v>3.6431666180739342E-2</v>
      </c>
      <c r="X50" s="24">
        <f t="shared" si="10"/>
        <v>3.6167243295734286E-2</v>
      </c>
      <c r="Y50" s="24">
        <f t="shared" si="10"/>
        <v>3.6012664196699129E-2</v>
      </c>
      <c r="Z50" s="24">
        <f t="shared" si="10"/>
        <v>3.4730839487157716E-2</v>
      </c>
      <c r="AA50" s="24">
        <f t="shared" si="10"/>
        <v>3.6706125335773221E-2</v>
      </c>
      <c r="AB50" s="24">
        <f>+CUY!Y23</f>
        <v>3.6298932384341676E-2</v>
      </c>
      <c r="AD50" s="24">
        <f t="shared" si="13"/>
        <v>0.28802463828542857</v>
      </c>
      <c r="AE50" s="24">
        <f t="shared" si="14"/>
        <v>0.29018752477881482</v>
      </c>
      <c r="AF50" s="24">
        <f t="shared" si="14"/>
        <v>0.2946904226975362</v>
      </c>
      <c r="AG50" s="24">
        <f t="shared" si="14"/>
        <v>0.29895989357882935</v>
      </c>
      <c r="AH50" s="24">
        <f t="shared" si="14"/>
        <v>0.29330204219937017</v>
      </c>
      <c r="AI50" s="24">
        <f t="shared" si="14"/>
        <v>0.29693398590241382</v>
      </c>
      <c r="AJ50" s="24">
        <f t="shared" si="14"/>
        <v>0.29835816960819783</v>
      </c>
      <c r="AK50" s="24">
        <f t="shared" si="14"/>
        <v>0.3001336221924078</v>
      </c>
      <c r="AL50" s="24">
        <f t="shared" si="14"/>
        <v>0.30155957554197199</v>
      </c>
      <c r="AM50" s="24">
        <f t="shared" si="14"/>
        <v>0.30359879614034768</v>
      </c>
      <c r="AN50" s="24">
        <f t="shared" si="14"/>
        <v>0.29709830210888044</v>
      </c>
      <c r="AO50" s="24">
        <f>+CUY!AV23</f>
        <v>0.29537366548042687</v>
      </c>
      <c r="AQ50" s="24">
        <f t="shared" si="11"/>
        <v>4.553239661185815E-3</v>
      </c>
      <c r="AR50" s="24">
        <f t="shared" si="15"/>
        <v>-1.5574157854919113E-2</v>
      </c>
      <c r="AT50" s="19">
        <f t="shared" si="8"/>
        <v>144.26370239257813</v>
      </c>
      <c r="AU50" s="19">
        <f t="shared" si="9"/>
        <v>146.89582824707031</v>
      </c>
      <c r="AV50" s="52">
        <f t="shared" si="12"/>
        <v>-2.6321258544921733E-2</v>
      </c>
    </row>
    <row r="51" spans="4:48" x14ac:dyDescent="0.25">
      <c r="D51" s="37">
        <f>+CUY!A24</f>
        <v>43282</v>
      </c>
      <c r="E51" s="225">
        <f>'Salida Stata'!H21</f>
        <v>149.6173095703125</v>
      </c>
      <c r="F51" s="225">
        <f>'Salida Stata'!N21</f>
        <v>150.0474853515625</v>
      </c>
      <c r="G51" s="225">
        <f>'Salida Stata'!T21</f>
        <v>150.82112121582031</v>
      </c>
      <c r="H51" s="225">
        <f>'Salida Stata'!Z21</f>
        <v>151.53672790527344</v>
      </c>
      <c r="I51" s="225">
        <f>'Salida Stata'!AF21</f>
        <v>150.79344177246094</v>
      </c>
      <c r="J51" s="225">
        <f>'Salida Stata'!AL21</f>
        <v>151.22419738769531</v>
      </c>
      <c r="K51" s="225">
        <f>'Salida Stata'!AR21</f>
        <v>151.53926086425781</v>
      </c>
      <c r="L51" s="225">
        <f>'Salida Stata'!AX21</f>
        <v>151.70767211914063</v>
      </c>
      <c r="M51" s="225">
        <f>'Salida Stata'!BD21</f>
        <v>152.12882995605469</v>
      </c>
      <c r="N51" s="225">
        <f>'Salida Stata'!BJ21</f>
        <v>152.37992858886719</v>
      </c>
      <c r="O51" s="19" cm="1">
        <f t="array" ref="O51">+SUMPRODUCT($E$30:$N$30/100,$E51:$N51)/$D$14*100</f>
        <v>150.75541247832348</v>
      </c>
      <c r="Q51" s="24">
        <f t="shared" si="10"/>
        <v>3.7109869557942154E-2</v>
      </c>
      <c r="R51" s="24">
        <f t="shared" si="10"/>
        <v>3.6082516045904622E-2</v>
      </c>
      <c r="S51" s="24">
        <f t="shared" si="10"/>
        <v>3.6485626045219322E-2</v>
      </c>
      <c r="T51" s="24">
        <f t="shared" si="10"/>
        <v>3.6531724916259556E-2</v>
      </c>
      <c r="U51" s="24">
        <f t="shared" si="10"/>
        <v>3.6091473894369175E-2</v>
      </c>
      <c r="V51" s="24">
        <f t="shared" si="10"/>
        <v>3.6383104032874369E-2</v>
      </c>
      <c r="W51" s="24">
        <f t="shared" si="10"/>
        <v>3.7025291705480523E-2</v>
      </c>
      <c r="X51" s="24">
        <f t="shared" si="10"/>
        <v>3.7389500430614619E-2</v>
      </c>
      <c r="Y51" s="24">
        <f t="shared" si="10"/>
        <v>3.7208750704179172E-2</v>
      </c>
      <c r="Z51" s="24">
        <f t="shared" si="10"/>
        <v>3.7333261313404531E-2</v>
      </c>
      <c r="AA51" s="24">
        <f t="shared" si="10"/>
        <v>3.677436998295569E-2</v>
      </c>
      <c r="AB51" s="24">
        <f>+CUY!Y24</f>
        <v>3.7087912087912178E-2</v>
      </c>
      <c r="AD51" s="24">
        <f t="shared" si="13"/>
        <v>0.31838486519366449</v>
      </c>
      <c r="AE51" s="24">
        <f t="shared" si="14"/>
        <v>0.31877477142081023</v>
      </c>
      <c r="AF51" s="24">
        <f t="shared" si="14"/>
        <v>0.32331731525534835</v>
      </c>
      <c r="AG51" s="24">
        <f t="shared" si="14"/>
        <v>0.32769245259194268</v>
      </c>
      <c r="AH51" s="24">
        <f t="shared" si="14"/>
        <v>0.3213754264847124</v>
      </c>
      <c r="AI51" s="24">
        <f t="shared" si="14"/>
        <v>0.32492427455474648</v>
      </c>
      <c r="AJ51" s="24">
        <f t="shared" si="14"/>
        <v>0.32696653902213013</v>
      </c>
      <c r="AK51" s="24">
        <f t="shared" si="14"/>
        <v>0.3289219117291966</v>
      </c>
      <c r="AL51" s="24">
        <f t="shared" si="14"/>
        <v>0.32934761209732644</v>
      </c>
      <c r="AM51" s="24">
        <f t="shared" si="14"/>
        <v>0.33182316296650249</v>
      </c>
      <c r="AN51" s="24">
        <f t="shared" si="14"/>
        <v>0.32562100072096212</v>
      </c>
      <c r="AO51" s="24">
        <f>+CUY!AV24</f>
        <v>0.32456140350877183</v>
      </c>
      <c r="AQ51" s="24">
        <f t="shared" si="11"/>
        <v>-2.2339175546237655E-4</v>
      </c>
      <c r="AR51" s="24">
        <f t="shared" si="15"/>
        <v>-1.3438297772838004E-2</v>
      </c>
      <c r="AT51" s="19">
        <f t="shared" si="8"/>
        <v>149.6173095703125</v>
      </c>
      <c r="AU51" s="19">
        <f t="shared" si="9"/>
        <v>152.37992858886719</v>
      </c>
      <c r="AV51" s="52">
        <f t="shared" si="12"/>
        <v>-2.7626190185547017E-2</v>
      </c>
    </row>
    <row r="52" spans="4:48" x14ac:dyDescent="0.25">
      <c r="D52" s="37">
        <f>+CUY!A25</f>
        <v>43313</v>
      </c>
      <c r="E52" s="225">
        <f>'Salida Stata'!H22</f>
        <v>154.88383483886719</v>
      </c>
      <c r="F52" s="225">
        <f>'Salida Stata'!N22</f>
        <v>155.22274780273438</v>
      </c>
      <c r="G52" s="225">
        <f>'Salida Stata'!T22</f>
        <v>156.03134155273438</v>
      </c>
      <c r="H52" s="225">
        <f>'Salida Stata'!Z22</f>
        <v>156.86112976074219</v>
      </c>
      <c r="I52" s="225">
        <f>'Salida Stata'!AF22</f>
        <v>156.01405334472656</v>
      </c>
      <c r="J52" s="225">
        <f>'Salida Stata'!AL22</f>
        <v>156.44384765625</v>
      </c>
      <c r="K52" s="225">
        <f>'Salida Stata'!AR22</f>
        <v>156.7078857421875</v>
      </c>
      <c r="L52" s="225">
        <f>'Salida Stata'!AX22</f>
        <v>156.79273986816406</v>
      </c>
      <c r="M52" s="225">
        <f>'Salida Stata'!BD22</f>
        <v>157.25567626953125</v>
      </c>
      <c r="N52" s="225">
        <f>'Salida Stata'!BJ22</f>
        <v>157.41543579101563</v>
      </c>
      <c r="O52" s="19" cm="1">
        <f t="array" ref="O52">+SUMPRODUCT($E$30:$N$30/100,$E52:$N52)/$D$14*100</f>
        <v>155.91690457313163</v>
      </c>
      <c r="Q52" s="24">
        <f t="shared" si="10"/>
        <v>3.5199973075840552E-2</v>
      </c>
      <c r="R52" s="24">
        <f t="shared" si="10"/>
        <v>3.4490830946258155E-2</v>
      </c>
      <c r="S52" s="24">
        <f t="shared" si="10"/>
        <v>3.4545694229778379E-2</v>
      </c>
      <c r="T52" s="24">
        <f t="shared" si="10"/>
        <v>3.5136048726069014E-2</v>
      </c>
      <c r="U52" s="24">
        <f t="shared" si="10"/>
        <v>3.4620945784520574E-2</v>
      </c>
      <c r="V52" s="24">
        <f t="shared" si="10"/>
        <v>3.4515972699613817E-2</v>
      </c>
      <c r="W52" s="24">
        <f t="shared" si="10"/>
        <v>3.4107496951298444E-2</v>
      </c>
      <c r="X52" s="24">
        <f t="shared" si="10"/>
        <v>3.3518856877785108E-2</v>
      </c>
      <c r="Y52" s="24">
        <f t="shared" si="10"/>
        <v>3.3700688521416611E-2</v>
      </c>
      <c r="Z52" s="24">
        <f t="shared" si="10"/>
        <v>3.3045738036369787E-2</v>
      </c>
      <c r="AA52" s="24">
        <f t="shared" si="10"/>
        <v>3.4237524278276199E-2</v>
      </c>
      <c r="AB52" s="24">
        <f>+CUY!Y25</f>
        <v>3.3774834437086065E-2</v>
      </c>
      <c r="AD52" s="24">
        <f t="shared" si="13"/>
        <v>0.34493916053422491</v>
      </c>
      <c r="AE52" s="24">
        <f t="shared" si="14"/>
        <v>0.34492395776331786</v>
      </c>
      <c r="AF52" s="24">
        <f t="shared" si="14"/>
        <v>0.34977562523021399</v>
      </c>
      <c r="AG52" s="24">
        <f t="shared" si="14"/>
        <v>0.35533192250308532</v>
      </c>
      <c r="AH52" s="24">
        <f t="shared" si="14"/>
        <v>0.34813758719779586</v>
      </c>
      <c r="AI52" s="24">
        <f t="shared" si="14"/>
        <v>0.35196540408818811</v>
      </c>
      <c r="AJ52" s="24">
        <f t="shared" si="14"/>
        <v>0.35425468381210656</v>
      </c>
      <c r="AK52" s="24">
        <f t="shared" si="14"/>
        <v>0.35577711809807466</v>
      </c>
      <c r="AL52" s="24">
        <f t="shared" si="14"/>
        <v>0.35628822737626287</v>
      </c>
      <c r="AM52" s="24">
        <f t="shared" si="14"/>
        <v>0.35877487673053543</v>
      </c>
      <c r="AN52" s="24">
        <f t="shared" si="14"/>
        <v>0.35251788689926133</v>
      </c>
      <c r="AO52" s="24">
        <f>+CUY!AV25</f>
        <v>0.35034602076124566</v>
      </c>
      <c r="AQ52" s="24">
        <f t="shared" si="11"/>
        <v>2.1542350394707643E-3</v>
      </c>
      <c r="AR52" s="24">
        <f t="shared" si="15"/>
        <v>-1.3835716196310521E-2</v>
      </c>
      <c r="AT52" s="19">
        <f t="shared" si="8"/>
        <v>154.88383483886719</v>
      </c>
      <c r="AU52" s="19">
        <f t="shared" si="9"/>
        <v>157.41543579101563</v>
      </c>
      <c r="AV52" s="52">
        <f t="shared" si="12"/>
        <v>-2.5316009521484384E-2</v>
      </c>
    </row>
    <row r="53" spans="4:48" x14ac:dyDescent="0.25">
      <c r="D53" s="37">
        <f>+CUY!A26</f>
        <v>43344</v>
      </c>
      <c r="E53" s="225">
        <f>'Salida Stata'!H23</f>
        <v>165.92088317871094</v>
      </c>
      <c r="F53" s="225">
        <f>'Salida Stata'!N23</f>
        <v>165.92652893066406</v>
      </c>
      <c r="G53" s="225">
        <f>'Salida Stata'!T23</f>
        <v>166.71156311035156</v>
      </c>
      <c r="H53" s="225">
        <f>'Salida Stata'!Z23</f>
        <v>167.56512451171875</v>
      </c>
      <c r="I53" s="225">
        <f>'Salida Stata'!AF23</f>
        <v>166.6220703125</v>
      </c>
      <c r="J53" s="225">
        <f>'Salida Stata'!AL23</f>
        <v>167.07075500488281</v>
      </c>
      <c r="K53" s="225">
        <f>'Salida Stata'!AR23</f>
        <v>167.42654418945313</v>
      </c>
      <c r="L53" s="225">
        <f>'Salida Stata'!AX23</f>
        <v>167.51649475097656</v>
      </c>
      <c r="M53" s="225">
        <f>'Salida Stata'!BD23</f>
        <v>167.85868835449219</v>
      </c>
      <c r="N53" s="225">
        <f>'Salida Stata'!BJ23</f>
        <v>168.04501342773438</v>
      </c>
      <c r="O53" s="19" cm="1">
        <f t="array" ref="O53">+SUMPRODUCT($E$30:$N$30/100,$E53:$N53)/$D$14*100</f>
        <v>166.5726291190947</v>
      </c>
      <c r="Q53" s="24">
        <f t="shared" si="10"/>
        <v>7.1260169605989576E-2</v>
      </c>
      <c r="R53" s="24">
        <f t="shared" si="10"/>
        <v>6.8957554736324145E-2</v>
      </c>
      <c r="S53" s="24">
        <f t="shared" si="10"/>
        <v>6.8449206751244551E-2</v>
      </c>
      <c r="T53" s="24">
        <f t="shared" si="10"/>
        <v>6.8238669243956052E-2</v>
      </c>
      <c r="U53" s="24">
        <f t="shared" si="10"/>
        <v>6.7993983492846688E-2</v>
      </c>
      <c r="V53" s="24">
        <f t="shared" si="10"/>
        <v>6.7927933938207952E-2</v>
      </c>
      <c r="W53" s="24">
        <f t="shared" si="10"/>
        <v>6.8398973009563324E-2</v>
      </c>
      <c r="X53" s="24">
        <f t="shared" si="10"/>
        <v>6.8394460686313385E-2</v>
      </c>
      <c r="Y53" s="24">
        <f t="shared" si="10"/>
        <v>6.7425305950722603E-2</v>
      </c>
      <c r="Z53" s="24">
        <f t="shared" si="10"/>
        <v>6.7525637389401538E-2</v>
      </c>
      <c r="AA53" s="24">
        <f t="shared" si="10"/>
        <v>6.8342330006718965E-2</v>
      </c>
      <c r="AB53" s="24">
        <f>+CUY!Y26</f>
        <v>6.854580397181298E-2</v>
      </c>
      <c r="AD53" s="24">
        <f t="shared" si="13"/>
        <v>0.41568124296962883</v>
      </c>
      <c r="AE53" s="24">
        <f t="shared" si="14"/>
        <v>0.41241286526191212</v>
      </c>
      <c r="AF53" s="24">
        <f t="shared" si="14"/>
        <v>0.41761268387065975</v>
      </c>
      <c r="AG53" s="24">
        <f t="shared" si="14"/>
        <v>0.42296212733171568</v>
      </c>
      <c r="AH53" s="24">
        <f t="shared" si="14"/>
        <v>0.41519687508909997</v>
      </c>
      <c r="AI53" s="24">
        <f t="shared" si="14"/>
        <v>0.41891498477074873</v>
      </c>
      <c r="AJ53" s="24">
        <f t="shared" si="14"/>
        <v>0.42273869587003832</v>
      </c>
      <c r="AK53" s="24">
        <f t="shared" si="14"/>
        <v>0.42434828932028212</v>
      </c>
      <c r="AL53" s="24">
        <f t="shared" si="14"/>
        <v>0.42299137308520285</v>
      </c>
      <c r="AM53" s="24">
        <f t="shared" si="14"/>
        <v>0.42694054653011926</v>
      </c>
      <c r="AN53" s="24">
        <f t="shared" si="14"/>
        <v>0.42041068318644048</v>
      </c>
      <c r="AO53" s="24">
        <f>+CUY!AV26</f>
        <v>0.41836734693877564</v>
      </c>
      <c r="AQ53" s="24">
        <f t="shared" si="11"/>
        <v>3.7345322165880379E-3</v>
      </c>
      <c r="AR53" s="24">
        <f t="shared" si="15"/>
        <v>-1.125930356049043E-2</v>
      </c>
      <c r="AT53" s="19">
        <f t="shared" si="8"/>
        <v>165.92088317871094</v>
      </c>
      <c r="AU53" s="19">
        <f t="shared" si="9"/>
        <v>168.04501342773438</v>
      </c>
      <c r="AV53" s="52">
        <f t="shared" si="12"/>
        <v>-2.124130249023426E-2</v>
      </c>
    </row>
    <row r="54" spans="4:48" x14ac:dyDescent="0.25">
      <c r="D54" s="37">
        <f>+CUY!A27</f>
        <v>43374</v>
      </c>
      <c r="E54" s="225">
        <f>'Salida Stata'!H24</f>
        <v>175.74404907226563</v>
      </c>
      <c r="F54" s="225">
        <f>'Salida Stata'!N24</f>
        <v>175.75233459472656</v>
      </c>
      <c r="G54" s="225">
        <f>'Salida Stata'!T24</f>
        <v>176.5345458984375</v>
      </c>
      <c r="H54" s="225">
        <f>'Salida Stata'!Z24</f>
        <v>177.68659973144531</v>
      </c>
      <c r="I54" s="225">
        <f>'Salida Stata'!AF24</f>
        <v>176.49017333984375</v>
      </c>
      <c r="J54" s="225">
        <f>'Salida Stata'!AL24</f>
        <v>177.043701171875</v>
      </c>
      <c r="K54" s="225">
        <f>'Salida Stata'!AR24</f>
        <v>177.30369567871094</v>
      </c>
      <c r="L54" s="225">
        <f>'Salida Stata'!AX24</f>
        <v>177.30107116699219</v>
      </c>
      <c r="M54" s="225">
        <f>'Salida Stata'!BD24</f>
        <v>177.57717895507813</v>
      </c>
      <c r="N54" s="225">
        <f>'Salida Stata'!BJ24</f>
        <v>177.99661254882813</v>
      </c>
      <c r="O54" s="19" cm="1">
        <f t="array" ref="O54">+SUMPRODUCT($E$30:$N$30/100,$E54:$N54)/$D$14*100</f>
        <v>176.42126944198026</v>
      </c>
      <c r="Q54" s="24">
        <f t="shared" si="10"/>
        <v>5.9203915175489286E-2</v>
      </c>
      <c r="R54" s="24">
        <f t="shared" si="10"/>
        <v>5.9217809999318582E-2</v>
      </c>
      <c r="S54" s="24">
        <f t="shared" si="10"/>
        <v>5.8922024392416006E-2</v>
      </c>
      <c r="T54" s="24">
        <f t="shared" si="10"/>
        <v>6.0403232768276416E-2</v>
      </c>
      <c r="U54" s="24">
        <f t="shared" si="10"/>
        <v>5.9224465335451004E-2</v>
      </c>
      <c r="V54" s="24">
        <f t="shared" si="10"/>
        <v>5.9692949652982108E-2</v>
      </c>
      <c r="W54" s="24">
        <f t="shared" si="10"/>
        <v>5.8993939921982985E-2</v>
      </c>
      <c r="X54" s="24">
        <f t="shared" si="10"/>
        <v>5.8409629634150306E-2</v>
      </c>
      <c r="Y54" s="24">
        <f t="shared" si="10"/>
        <v>5.7896857742996133E-2</v>
      </c>
      <c r="Z54" s="24">
        <f t="shared" si="10"/>
        <v>5.921984186322371E-2</v>
      </c>
      <c r="AA54" s="24">
        <f t="shared" si="10"/>
        <v>5.9125201871215394E-2</v>
      </c>
      <c r="AB54" s="24">
        <f>+CUY!Y27</f>
        <v>5.9352517985611364E-2</v>
      </c>
      <c r="AD54" s="24">
        <f t="shared" si="13"/>
        <v>0.47304517693648918</v>
      </c>
      <c r="AE54" s="24">
        <f t="shared" si="14"/>
        <v>0.47008960342913975</v>
      </c>
      <c r="AF54" s="24">
        <f t="shared" si="14"/>
        <v>0.47552519035729235</v>
      </c>
      <c r="AG54" s="24">
        <f t="shared" si="14"/>
        <v>0.48308226041090574</v>
      </c>
      <c r="AH54" s="24">
        <f t="shared" si="14"/>
        <v>0.4729754270198101</v>
      </c>
      <c r="AI54" s="24">
        <f t="shared" si="14"/>
        <v>0.47772658252191635</v>
      </c>
      <c r="AJ54" s="24">
        <f t="shared" si="14"/>
        <v>0.48138404745416286</v>
      </c>
      <c r="AK54" s="24">
        <f t="shared" si="14"/>
        <v>0.48297150421394619</v>
      </c>
      <c r="AL54" s="24">
        <f t="shared" si="14"/>
        <v>0.48078800120878595</v>
      </c>
      <c r="AM54" s="24">
        <f t="shared" si="14"/>
        <v>0.48672164623917347</v>
      </c>
      <c r="AN54" s="24">
        <f t="shared" si="14"/>
        <v>0.4789485024742679</v>
      </c>
      <c r="AO54" s="24">
        <f>+CUY!AV27</f>
        <v>0.47742474916387967</v>
      </c>
      <c r="AQ54" s="24">
        <f t="shared" si="11"/>
        <v>-1.5926687734424405E-5</v>
      </c>
      <c r="AR54" s="24">
        <f t="shared" si="15"/>
        <v>-1.3676469302684291E-2</v>
      </c>
      <c r="AT54" s="19">
        <f t="shared" si="8"/>
        <v>175.74404907226563</v>
      </c>
      <c r="AU54" s="19">
        <f t="shared" si="9"/>
        <v>177.99661254882813</v>
      </c>
      <c r="AV54" s="52">
        <f t="shared" si="12"/>
        <v>-2.252563476562508E-2</v>
      </c>
    </row>
    <row r="55" spans="4:48" x14ac:dyDescent="0.25">
      <c r="D55" s="37">
        <f>+CUY!A28</f>
        <v>43405</v>
      </c>
      <c r="E55" s="225">
        <f>'Salida Stata'!H25</f>
        <v>182.078369140625</v>
      </c>
      <c r="F55" s="225">
        <f>'Salida Stata'!N25</f>
        <v>182.22572326660156</v>
      </c>
      <c r="G55" s="225">
        <f>'Salida Stata'!T25</f>
        <v>182.89105224609375</v>
      </c>
      <c r="H55" s="225">
        <f>'Salida Stata'!Z25</f>
        <v>184.21882629394531</v>
      </c>
      <c r="I55" s="225">
        <f>'Salida Stata'!AF25</f>
        <v>183.05393981933594</v>
      </c>
      <c r="J55" s="225">
        <f>'Salida Stata'!AL25</f>
        <v>183.72866821289063</v>
      </c>
      <c r="K55" s="225">
        <f>'Salida Stata'!AR25</f>
        <v>183.79103088378906</v>
      </c>
      <c r="L55" s="225">
        <f>'Salida Stata'!AX25</f>
        <v>183.64414978027344</v>
      </c>
      <c r="M55" s="225">
        <f>'Salida Stata'!BD25</f>
        <v>184.10206604003906</v>
      </c>
      <c r="N55" s="225">
        <f>'Salida Stata'!BJ25</f>
        <v>184.49053955078125</v>
      </c>
      <c r="O55" s="19" cm="1">
        <f t="array" ref="O55">+SUMPRODUCT($E$30:$N$30/100,$E55:$N55)/$D$14*100</f>
        <v>182.88292198166315</v>
      </c>
      <c r="Q55" s="24">
        <f t="shared" si="10"/>
        <v>3.6042870878402855E-2</v>
      </c>
      <c r="R55" s="24">
        <f t="shared" si="10"/>
        <v>3.6832447698644799E-2</v>
      </c>
      <c r="S55" s="24">
        <f t="shared" si="10"/>
        <v>3.600715268111454E-2</v>
      </c>
      <c r="T55" s="24">
        <f t="shared" si="10"/>
        <v>3.6762629102998101E-2</v>
      </c>
      <c r="U55" s="24">
        <f t="shared" si="10"/>
        <v>3.7190549225951663E-2</v>
      </c>
      <c r="V55" s="24">
        <f t="shared" si="10"/>
        <v>3.77588527395607E-2</v>
      </c>
      <c r="W55" s="24">
        <f t="shared" si="10"/>
        <v>3.658883239993882E-2</v>
      </c>
      <c r="X55" s="24">
        <f t="shared" si="10"/>
        <v>3.5775748964917309E-2</v>
      </c>
      <c r="Y55" s="24">
        <f t="shared" si="10"/>
        <v>3.6743950564793737E-2</v>
      </c>
      <c r="Z55" s="24">
        <f t="shared" si="10"/>
        <v>3.6483430268492878E-2</v>
      </c>
      <c r="AA55" s="24">
        <f t="shared" si="10"/>
        <v>3.6626267116890432E-2</v>
      </c>
      <c r="AB55" s="24">
        <f>+CUY!Y28</f>
        <v>3.6219581211092367E-2</v>
      </c>
      <c r="AD55" s="24">
        <f t="shared" si="13"/>
        <v>0.50446411882816156</v>
      </c>
      <c r="AE55" s="24">
        <f t="shared" si="14"/>
        <v>0.50210476632801537</v>
      </c>
      <c r="AF55" s="24">
        <f t="shared" si="14"/>
        <v>0.5050832567927912</v>
      </c>
      <c r="AG55" s="24">
        <f t="shared" si="14"/>
        <v>0.51351397769876517</v>
      </c>
      <c r="AH55" s="24">
        <f t="shared" si="14"/>
        <v>0.50502824070946417</v>
      </c>
      <c r="AI55" s="24">
        <f t="shared" si="14"/>
        <v>0.50982865458156756</v>
      </c>
      <c r="AJ55" s="24">
        <f t="shared" si="14"/>
        <v>0.51121053193857846</v>
      </c>
      <c r="AK55" s="24">
        <f t="shared" si="14"/>
        <v>0.51067651751072884</v>
      </c>
      <c r="AL55" s="24">
        <f t="shared" si="14"/>
        <v>0.5103599996444832</v>
      </c>
      <c r="AM55" s="24">
        <f t="shared" si="14"/>
        <v>0.51491212974337541</v>
      </c>
      <c r="AN55" s="24">
        <f t="shared" si="14"/>
        <v>0.50912248232158874</v>
      </c>
      <c r="AO55" s="24">
        <f>+CUY!AV28</f>
        <v>0.50699588477366242</v>
      </c>
      <c r="AQ55" s="24">
        <f t="shared" si="11"/>
        <v>-4.4055939009002287E-4</v>
      </c>
      <c r="AR55" s="24">
        <f t="shared" si="15"/>
        <v>-1.0448010915213857E-2</v>
      </c>
      <c r="AT55" s="19">
        <f t="shared" si="8"/>
        <v>182.078369140625</v>
      </c>
      <c r="AU55" s="19">
        <f t="shared" si="9"/>
        <v>184.49053955078125</v>
      </c>
      <c r="AV55" s="52">
        <f t="shared" si="12"/>
        <v>-2.4121704101562447E-2</v>
      </c>
    </row>
    <row r="56" spans="4:48" x14ac:dyDescent="0.25">
      <c r="D56" s="37">
        <f>+CUY!A29</f>
        <v>43435</v>
      </c>
      <c r="E56" s="225">
        <f>'Salida Stata'!H26</f>
        <v>186.05508422851563</v>
      </c>
      <c r="F56" s="225">
        <f>'Salida Stata'!N26</f>
        <v>186.38101196289063</v>
      </c>
      <c r="G56" s="225">
        <f>'Salida Stata'!T26</f>
        <v>187.24201965332031</v>
      </c>
      <c r="H56" s="225">
        <f>'Salida Stata'!Z26</f>
        <v>188.78514099121094</v>
      </c>
      <c r="I56" s="225">
        <f>'Salida Stata'!AF26</f>
        <v>187.51097106933594</v>
      </c>
      <c r="J56" s="225">
        <f>'Salida Stata'!AL26</f>
        <v>188.40705871582031</v>
      </c>
      <c r="K56" s="225">
        <f>'Salida Stata'!AR26</f>
        <v>188.67384338378906</v>
      </c>
      <c r="L56" s="225">
        <f>'Salida Stata'!AX26</f>
        <v>188.58763122558594</v>
      </c>
      <c r="M56" s="225">
        <f>'Salida Stata'!BD26</f>
        <v>189.15118408203125</v>
      </c>
      <c r="N56" s="225">
        <f>'Salida Stata'!BJ26</f>
        <v>189.72273254394531</v>
      </c>
      <c r="O56" s="19" cm="1">
        <f t="array" ref="O56">+SUMPRODUCT($E$30:$N$30/100,$E56:$N56)/$D$14*100</f>
        <v>187.53651371255594</v>
      </c>
      <c r="Q56" s="24">
        <f t="shared" si="10"/>
        <v>2.1840678311542128E-2</v>
      </c>
      <c r="R56" s="24">
        <f t="shared" si="10"/>
        <v>2.28029754625243E-2</v>
      </c>
      <c r="S56" s="24">
        <f t="shared" si="10"/>
        <v>2.3789941354659616E-2</v>
      </c>
      <c r="T56" s="24">
        <f t="shared" si="10"/>
        <v>2.478744865076643E-2</v>
      </c>
      <c r="U56" s="24">
        <f t="shared" si="10"/>
        <v>2.4348185318485038E-2</v>
      </c>
      <c r="V56" s="24">
        <f t="shared" si="10"/>
        <v>2.5463584689509267E-2</v>
      </c>
      <c r="W56" s="24">
        <f t="shared" si="10"/>
        <v>2.6567196867661069E-2</v>
      </c>
      <c r="X56" s="24">
        <f t="shared" si="10"/>
        <v>2.6918807112708443E-2</v>
      </c>
      <c r="Y56" s="24">
        <f t="shared" si="10"/>
        <v>2.7425645733351489E-2</v>
      </c>
      <c r="Z56" s="24">
        <f t="shared" si="10"/>
        <v>2.8360223813665542E-2</v>
      </c>
      <c r="AA56" s="24">
        <f t="shared" si="10"/>
        <v>2.5445742448053199E-2</v>
      </c>
      <c r="AB56" s="24">
        <f>+CUY!Y29</f>
        <v>2.5122883670125606E-2</v>
      </c>
      <c r="AD56" s="24">
        <f t="shared" si="13"/>
        <v>0.49298313698704033</v>
      </c>
      <c r="AE56" s="24">
        <f t="shared" si="14"/>
        <v>0.48987576426069035</v>
      </c>
      <c r="AF56" s="24">
        <f t="shared" si="14"/>
        <v>0.49285885169719701</v>
      </c>
      <c r="AG56" s="24">
        <f t="shared" si="14"/>
        <v>0.49994192861025821</v>
      </c>
      <c r="AH56" s="24">
        <f t="shared" si="14"/>
        <v>0.49430009184397972</v>
      </c>
      <c r="AI56" s="24">
        <f t="shared" si="14"/>
        <v>0.49813879918923609</v>
      </c>
      <c r="AJ56" s="24">
        <f t="shared" si="14"/>
        <v>0.50110061110259974</v>
      </c>
      <c r="AK56" s="24">
        <f t="shared" si="14"/>
        <v>0.50054167129542781</v>
      </c>
      <c r="AL56" s="24">
        <f t="shared" si="14"/>
        <v>0.49982184173181698</v>
      </c>
      <c r="AM56" s="24">
        <f t="shared" si="14"/>
        <v>0.50300000574186909</v>
      </c>
      <c r="AN56" s="24">
        <f t="shared" si="14"/>
        <v>0.49769204667908529</v>
      </c>
      <c r="AO56" s="24">
        <f>+CUY!AV29</f>
        <v>0.49561752988047791</v>
      </c>
      <c r="AQ56" s="24">
        <f t="shared" si="11"/>
        <v>-6.5195455021234139E-3</v>
      </c>
      <c r="AR56" s="24">
        <f t="shared" si="15"/>
        <v>-1.0016868754828767E-2</v>
      </c>
      <c r="AT56" s="19">
        <f t="shared" si="8"/>
        <v>186.05508422851563</v>
      </c>
      <c r="AU56" s="19">
        <f t="shared" si="9"/>
        <v>189.72273254394531</v>
      </c>
      <c r="AV56" s="52">
        <f t="shared" si="12"/>
        <v>-3.6676483154296946E-2</v>
      </c>
    </row>
    <row r="57" spans="4:48" x14ac:dyDescent="0.25">
      <c r="D57" s="37">
        <f>+CUY!A30</f>
        <v>43466</v>
      </c>
      <c r="E57" s="225">
        <f>'Salida Stata'!H27</f>
        <v>191.29811096191406</v>
      </c>
      <c r="F57" s="225">
        <f>'Salida Stata'!N27</f>
        <v>191.66818237304688</v>
      </c>
      <c r="G57" s="225">
        <f>'Salida Stata'!T27</f>
        <v>192.74183654785156</v>
      </c>
      <c r="H57" s="225">
        <f>'Salida Stata'!Z27</f>
        <v>194.33203125</v>
      </c>
      <c r="I57" s="225">
        <f>'Salida Stata'!AF27</f>
        <v>192.98182678222656</v>
      </c>
      <c r="J57" s="225">
        <f>'Salida Stata'!AL27</f>
        <v>193.96260070800781</v>
      </c>
      <c r="K57" s="225">
        <f>'Salida Stata'!AR27</f>
        <v>194.40762329101563</v>
      </c>
      <c r="L57" s="225">
        <f>'Salida Stata'!AX27</f>
        <v>194.40652465820313</v>
      </c>
      <c r="M57" s="225">
        <f>'Salida Stata'!BD27</f>
        <v>195.14738464355469</v>
      </c>
      <c r="N57" s="225">
        <f>'Salida Stata'!BJ27</f>
        <v>195.57804870605469</v>
      </c>
      <c r="O57" s="19" cm="1">
        <f t="array" ref="O57">+SUMPRODUCT($E$30:$N$30/100,$E57:$N57)/$D$14*100</f>
        <v>193.13891088622296</v>
      </c>
      <c r="Q57" s="24">
        <f t="shared" si="10"/>
        <v>2.817997022300589E-2</v>
      </c>
      <c r="R57" s="24">
        <f t="shared" si="10"/>
        <v>2.8367537843441593E-2</v>
      </c>
      <c r="S57" s="24">
        <f t="shared" ref="S57:AA57" si="16">+G57/G56-1</f>
        <v>2.9372770624426003E-2</v>
      </c>
      <c r="T57" s="24">
        <f t="shared" si="16"/>
        <v>2.9382027789185416E-2</v>
      </c>
      <c r="U57" s="24">
        <f t="shared" si="16"/>
        <v>2.9176189967400123E-2</v>
      </c>
      <c r="V57" s="24">
        <f t="shared" si="16"/>
        <v>2.948691004495263E-2</v>
      </c>
      <c r="W57" s="24">
        <f t="shared" si="16"/>
        <v>3.0389903573243338E-2</v>
      </c>
      <c r="X57" s="24">
        <f t="shared" si="16"/>
        <v>3.0855117033930624E-2</v>
      </c>
      <c r="Y57" s="24">
        <f t="shared" si="16"/>
        <v>3.1700571109948728E-2</v>
      </c>
      <c r="Z57" s="24">
        <f t="shared" si="16"/>
        <v>3.0862491192261921E-2</v>
      </c>
      <c r="AA57" s="24">
        <f t="shared" si="16"/>
        <v>2.9873634007369976E-2</v>
      </c>
      <c r="AB57" s="24">
        <f>+CUY!Y30</f>
        <v>2.9302077783697422E-2</v>
      </c>
      <c r="AD57" s="24">
        <f t="shared" si="13"/>
        <v>0.51581762496922123</v>
      </c>
      <c r="AE57" s="24">
        <f t="shared" si="14"/>
        <v>0.51237828727378965</v>
      </c>
      <c r="AF57" s="24">
        <f t="shared" si="14"/>
        <v>0.51471893553210801</v>
      </c>
      <c r="AG57" s="24">
        <f t="shared" si="14"/>
        <v>0.52125066614285021</v>
      </c>
      <c r="AH57" s="24">
        <f t="shared" si="14"/>
        <v>0.51624678102326294</v>
      </c>
      <c r="AI57" s="24">
        <f t="shared" si="14"/>
        <v>0.51930267755858983</v>
      </c>
      <c r="AJ57" s="24">
        <f t="shared" si="14"/>
        <v>0.52171135612825226</v>
      </c>
      <c r="AK57" s="24">
        <f t="shared" si="14"/>
        <v>0.52066840715364138</v>
      </c>
      <c r="AL57" s="24">
        <f t="shared" si="14"/>
        <v>0.52103051854057814</v>
      </c>
      <c r="AM57" s="24">
        <f t="shared" si="14"/>
        <v>0.52106279986851178</v>
      </c>
      <c r="AN57" s="24">
        <f t="shared" si="14"/>
        <v>0.51872492449974228</v>
      </c>
      <c r="AO57" s="24">
        <f>+CUY!AV30</f>
        <v>0.51648351648351642</v>
      </c>
      <c r="AQ57" s="24">
        <f t="shared" si="11"/>
        <v>-2.6825209692560303E-3</v>
      </c>
      <c r="AR57" s="24">
        <f t="shared" si="15"/>
        <v>-5.24517489929055E-3</v>
      </c>
      <c r="AT57" s="19">
        <f t="shared" si="8"/>
        <v>191.29811096191406</v>
      </c>
      <c r="AU57" s="19">
        <f t="shared" si="9"/>
        <v>195.57804870605469</v>
      </c>
      <c r="AV57" s="52">
        <f t="shared" si="12"/>
        <v>-4.2799377441406161E-2</v>
      </c>
    </row>
    <row r="58" spans="4:48" x14ac:dyDescent="0.25">
      <c r="D58" s="37">
        <f>+CUY!A31</f>
        <v>43497</v>
      </c>
      <c r="E58" s="225">
        <f>'Salida Stata'!H28</f>
        <v>199.37791442871094</v>
      </c>
      <c r="F58" s="225">
        <f>'Salida Stata'!N28</f>
        <v>199.47506713867188</v>
      </c>
      <c r="G58" s="225">
        <f>'Salida Stata'!T28</f>
        <v>200.41015625</v>
      </c>
      <c r="H58" s="225">
        <f>'Salida Stata'!Z28</f>
        <v>201.89930725097656</v>
      </c>
      <c r="I58" s="225">
        <f>'Salida Stata'!AF28</f>
        <v>200.39984130859375</v>
      </c>
      <c r="J58" s="225">
        <f>'Salida Stata'!AL28</f>
        <v>201.28494262695313</v>
      </c>
      <c r="K58" s="225">
        <f>'Salida Stata'!AR28</f>
        <v>201.38253784179688</v>
      </c>
      <c r="L58" s="225">
        <f>'Salida Stata'!AX28</f>
        <v>201.34805297851563</v>
      </c>
      <c r="M58" s="225">
        <f>'Salida Stata'!BD28</f>
        <v>202.07052612304688</v>
      </c>
      <c r="N58" s="225">
        <f>'Salida Stata'!BJ28</f>
        <v>202.10610961914063</v>
      </c>
      <c r="O58" s="19" cm="1">
        <f t="array" ref="O58">+SUMPRODUCT($E$30:$N$30/100,$E58:$N58)/$D$14*100</f>
        <v>200.39027873062975</v>
      </c>
      <c r="Q58" s="24">
        <f t="shared" ref="Q58:Z83" si="17">+E58/E57-1</f>
        <v>4.2236713296167849E-2</v>
      </c>
      <c r="R58" s="24">
        <f t="shared" si="17"/>
        <v>4.0731250586131917E-2</v>
      </c>
      <c r="S58" s="24">
        <f t="shared" si="17"/>
        <v>3.9785444818279725E-2</v>
      </c>
      <c r="T58" s="24">
        <f t="shared" si="17"/>
        <v>3.89399315815393E-2</v>
      </c>
      <c r="U58" s="24">
        <f t="shared" si="17"/>
        <v>3.8438927903497122E-2</v>
      </c>
      <c r="V58" s="24">
        <f t="shared" si="17"/>
        <v>3.7751308201772416E-2</v>
      </c>
      <c r="W58" s="24">
        <f t="shared" si="17"/>
        <v>3.5877783148144715E-2</v>
      </c>
      <c r="X58" s="24">
        <f t="shared" si="17"/>
        <v>3.5706251796418842E-2</v>
      </c>
      <c r="Y58" s="24">
        <f t="shared" si="17"/>
        <v>3.5476475855095835E-2</v>
      </c>
      <c r="Z58" s="24">
        <f t="shared" si="17"/>
        <v>3.3378290438398572E-2</v>
      </c>
      <c r="AA58" s="24">
        <f t="shared" ref="AA58:AA96" si="18">+O58/O57-1</f>
        <v>3.7544831391736144E-2</v>
      </c>
      <c r="AB58" s="24">
        <f>+CUY!Y31</f>
        <v>3.7784679089027051E-2</v>
      </c>
      <c r="AD58" s="24">
        <f t="shared" si="13"/>
        <v>0.54111695566669105</v>
      </c>
      <c r="AE58" s="24">
        <f t="shared" si="14"/>
        <v>0.53536701452648994</v>
      </c>
      <c r="AF58" s="24">
        <f t="shared" si="14"/>
        <v>0.53450159904280592</v>
      </c>
      <c r="AG58" s="24">
        <f t="shared" si="14"/>
        <v>0.53937909787502969</v>
      </c>
      <c r="AH58" s="24">
        <f t="shared" si="14"/>
        <v>0.53506916774062496</v>
      </c>
      <c r="AI58" s="24">
        <f t="shared" si="14"/>
        <v>0.5360365852025506</v>
      </c>
      <c r="AJ58" s="24">
        <f t="shared" si="14"/>
        <v>0.5343645512167674</v>
      </c>
      <c r="AK58" s="24">
        <f t="shared" si="14"/>
        <v>0.53186122085738652</v>
      </c>
      <c r="AL58" s="24">
        <f t="shared" si="14"/>
        <v>0.53278280954636292</v>
      </c>
      <c r="AM58" s="24">
        <f t="shared" si="14"/>
        <v>0.52853281817636288</v>
      </c>
      <c r="AN58" s="24">
        <f t="shared" si="14"/>
        <v>0.53460730068803719</v>
      </c>
      <c r="AO58" s="24">
        <f>+CUY!AV31</f>
        <v>0.53287461773700295</v>
      </c>
      <c r="AQ58" s="24">
        <f t="shared" si="11"/>
        <v>8.858422857769277E-3</v>
      </c>
      <c r="AR58" s="24">
        <f t="shared" si="15"/>
        <v>1.2584137490328162E-2</v>
      </c>
      <c r="AT58" s="19">
        <f t="shared" si="8"/>
        <v>199.37791442871094</v>
      </c>
      <c r="AU58" s="19">
        <f t="shared" si="9"/>
        <v>202.10610961914063</v>
      </c>
      <c r="AV58" s="52">
        <f t="shared" si="12"/>
        <v>-2.7281951904297053E-2</v>
      </c>
    </row>
    <row r="59" spans="4:48" x14ac:dyDescent="0.25">
      <c r="D59" s="37">
        <f>+CUY!A32</f>
        <v>43525</v>
      </c>
      <c r="E59" s="225">
        <f>'Salida Stata'!H29</f>
        <v>208.52850341796875</v>
      </c>
      <c r="F59" s="225">
        <f>'Salida Stata'!N29</f>
        <v>208.65254211425781</v>
      </c>
      <c r="G59" s="225">
        <f>'Salida Stata'!T29</f>
        <v>209.58090209960938</v>
      </c>
      <c r="H59" s="225">
        <f>'Salida Stata'!Z29</f>
        <v>210.91279602050781</v>
      </c>
      <c r="I59" s="225">
        <f>'Salida Stata'!AF29</f>
        <v>209.55661010742188</v>
      </c>
      <c r="J59" s="225">
        <f>'Salida Stata'!AL29</f>
        <v>210.14938354492188</v>
      </c>
      <c r="K59" s="225">
        <f>'Salida Stata'!AR29</f>
        <v>210.18849182128906</v>
      </c>
      <c r="L59" s="225">
        <f>'Salida Stata'!AX29</f>
        <v>210.15797424316406</v>
      </c>
      <c r="M59" s="225">
        <f>'Salida Stata'!BD29</f>
        <v>210.64369201660156</v>
      </c>
      <c r="N59" s="225">
        <f>'Salida Stata'!BJ29</f>
        <v>210.41705322265625</v>
      </c>
      <c r="O59" s="19" cm="1">
        <f t="array" ref="O59">+SUMPRODUCT($E$30:$N$30/100,$E59:$N59)/$D$14*100</f>
        <v>209.24628403109037</v>
      </c>
      <c r="Q59" s="24">
        <f t="shared" si="17"/>
        <v>4.5895700210715429E-2</v>
      </c>
      <c r="R59" s="24">
        <f t="shared" si="17"/>
        <v>4.6008130776594269E-2</v>
      </c>
      <c r="S59" s="24">
        <f t="shared" si="17"/>
        <v>4.5759885732384653E-2</v>
      </c>
      <c r="T59" s="24">
        <f t="shared" si="17"/>
        <v>4.4643485370292835E-2</v>
      </c>
      <c r="U59" s="24">
        <f t="shared" si="17"/>
        <v>4.5692495258655041E-2</v>
      </c>
      <c r="V59" s="24">
        <f t="shared" si="17"/>
        <v>4.4039264945900491E-2</v>
      </c>
      <c r="W59" s="24">
        <f t="shared" si="17"/>
        <v>4.3727495312478437E-2</v>
      </c>
      <c r="X59" s="24">
        <f t="shared" si="17"/>
        <v>4.3754688134920672E-2</v>
      </c>
      <c r="Y59" s="24">
        <f t="shared" si="17"/>
        <v>4.242660252358732E-2</v>
      </c>
      <c r="Z59" s="24">
        <f t="shared" si="17"/>
        <v>4.1121684144913795E-2</v>
      </c>
      <c r="AA59" s="24">
        <f t="shared" si="18"/>
        <v>4.4193787026790332E-2</v>
      </c>
      <c r="AB59" s="24">
        <f>+CUY!Y32</f>
        <v>4.4389027431421368E-2</v>
      </c>
      <c r="AD59" s="24">
        <f t="shared" si="13"/>
        <v>0.57979407838070385</v>
      </c>
      <c r="AE59" s="24">
        <f t="shared" si="14"/>
        <v>0.57255992355618757</v>
      </c>
      <c r="AF59" s="24">
        <f t="shared" si="14"/>
        <v>0.5714566840397155</v>
      </c>
      <c r="AG59" s="24">
        <f t="shared" si="14"/>
        <v>0.57518539427893667</v>
      </c>
      <c r="AH59" s="24">
        <f t="shared" si="14"/>
        <v>0.57079128134619439</v>
      </c>
      <c r="AI59" s="24">
        <f t="shared" si="14"/>
        <v>0.57083633731609829</v>
      </c>
      <c r="AJ59" s="24">
        <f t="shared" si="14"/>
        <v>0.56814602303703587</v>
      </c>
      <c r="AK59" s="24">
        <f t="shared" si="14"/>
        <v>0.56594099458858405</v>
      </c>
      <c r="AL59" s="24">
        <f t="shared" si="14"/>
        <v>0.56522221747273793</v>
      </c>
      <c r="AM59" s="24">
        <f t="shared" si="14"/>
        <v>0.55976414914538619</v>
      </c>
      <c r="AN59" s="24">
        <f t="shared" si="14"/>
        <v>0.56946576979656438</v>
      </c>
      <c r="AO59" s="24">
        <f>+CUY!AV32</f>
        <v>0.56853932584269673</v>
      </c>
      <c r="AQ59" s="24">
        <f t="shared" si="11"/>
        <v>4.774016065801634E-3</v>
      </c>
      <c r="AR59" s="24">
        <f t="shared" si="15"/>
        <v>2.0029929235317656E-2</v>
      </c>
      <c r="AT59" s="19">
        <f t="shared" si="8"/>
        <v>208.52850341796875</v>
      </c>
      <c r="AU59" s="19">
        <f t="shared" si="9"/>
        <v>210.41705322265625</v>
      </c>
      <c r="AV59" s="52">
        <f t="shared" si="12"/>
        <v>-1.8885498046875338E-2</v>
      </c>
    </row>
    <row r="60" spans="4:48" x14ac:dyDescent="0.25">
      <c r="D60" s="37">
        <f>+CUY!A33</f>
        <v>43556</v>
      </c>
      <c r="E60" s="225">
        <f>'Salida Stata'!H30</f>
        <v>215.25605773925781</v>
      </c>
      <c r="F60" s="225">
        <f>'Salida Stata'!N30</f>
        <v>215.48799133300781</v>
      </c>
      <c r="G60" s="225">
        <f>'Salida Stata'!T30</f>
        <v>216.40306091308594</v>
      </c>
      <c r="H60" s="225">
        <f>'Salida Stata'!Z30</f>
        <v>217.91827392578125</v>
      </c>
      <c r="I60" s="225">
        <f>'Salida Stata'!AF30</f>
        <v>216.59257507324219</v>
      </c>
      <c r="J60" s="225">
        <f>'Salida Stata'!AL30</f>
        <v>217.20709228515625</v>
      </c>
      <c r="K60" s="225">
        <f>'Salida Stata'!AR30</f>
        <v>217.3492431640625</v>
      </c>
      <c r="L60" s="225">
        <f>'Salida Stata'!AX30</f>
        <v>217.25782775878906</v>
      </c>
      <c r="M60" s="225">
        <f>'Salida Stata'!BD30</f>
        <v>217.74832153320313</v>
      </c>
      <c r="N60" s="225">
        <f>'Salida Stata'!BJ30</f>
        <v>217.60179138183594</v>
      </c>
      <c r="O60" s="19" cm="1">
        <f t="array" ref="O60">+SUMPRODUCT($E$30:$N$30/100,$E60:$N60)/$D$14*100</f>
        <v>216.24305922596812</v>
      </c>
      <c r="Q60" s="24">
        <f t="shared" si="17"/>
        <v>3.2262037136499E-2</v>
      </c>
      <c r="R60" s="24">
        <f t="shared" si="17"/>
        <v>3.275996136681103E-2</v>
      </c>
      <c r="S60" s="24">
        <f t="shared" si="17"/>
        <v>3.255143357591872E-2</v>
      </c>
      <c r="T60" s="24">
        <f t="shared" si="17"/>
        <v>3.3215044499207425E-2</v>
      </c>
      <c r="U60" s="24">
        <f t="shared" si="17"/>
        <v>3.3575485699131935E-2</v>
      </c>
      <c r="V60" s="24">
        <f t="shared" si="17"/>
        <v>3.3584246697186737E-2</v>
      </c>
      <c r="W60" s="24">
        <f t="shared" si="17"/>
        <v>3.4068236946396713E-2</v>
      </c>
      <c r="X60" s="24">
        <f t="shared" si="17"/>
        <v>3.3783412412464964E-2</v>
      </c>
      <c r="Y60" s="24">
        <f t="shared" si="17"/>
        <v>3.3728185489844353E-2</v>
      </c>
      <c r="Z60" s="24">
        <f t="shared" si="17"/>
        <v>3.4145227533326494E-2</v>
      </c>
      <c r="AA60" s="24">
        <f t="shared" si="18"/>
        <v>3.3437990200285483E-2</v>
      </c>
      <c r="AB60" s="24">
        <f>+CUY!Y33</f>
        <v>3.3428844317096473E-2</v>
      </c>
      <c r="AD60" s="24">
        <f t="shared" si="13"/>
        <v>0.58084496581135081</v>
      </c>
      <c r="AE60" s="24">
        <f t="shared" ref="AE60:AN60" si="19">+F60/F48-1</f>
        <v>0.57240644678781272</v>
      </c>
      <c r="AF60" s="24">
        <f t="shared" si="19"/>
        <v>0.57111184964854855</v>
      </c>
      <c r="AG60" s="24">
        <f t="shared" si="19"/>
        <v>0.57430777654352294</v>
      </c>
      <c r="AH60" s="24">
        <f t="shared" si="19"/>
        <v>0.57170718873946957</v>
      </c>
      <c r="AI60" s="24">
        <f t="shared" si="19"/>
        <v>0.57125573110126004</v>
      </c>
      <c r="AJ60" s="24">
        <f t="shared" si="19"/>
        <v>0.56991951244565864</v>
      </c>
      <c r="AK60" s="24">
        <f t="shared" si="19"/>
        <v>0.56748290248919853</v>
      </c>
      <c r="AL60" s="24">
        <f t="shared" si="19"/>
        <v>0.56604353141847641</v>
      </c>
      <c r="AM60" s="24">
        <f t="shared" si="19"/>
        <v>0.5600897759222998</v>
      </c>
      <c r="AN60" s="24">
        <f t="shared" si="19"/>
        <v>0.57002426707970799</v>
      </c>
      <c r="AO60" s="24">
        <f>+CUY!AV33</f>
        <v>0.56811594202898563</v>
      </c>
      <c r="AQ60" s="24">
        <f t="shared" si="11"/>
        <v>-1.8831903968274943E-3</v>
      </c>
      <c r="AR60" s="24">
        <f t="shared" si="15"/>
        <v>2.0755189889051007E-2</v>
      </c>
      <c r="AT60" s="19">
        <f t="shared" si="8"/>
        <v>215.25605773925781</v>
      </c>
      <c r="AU60" s="19">
        <f t="shared" si="9"/>
        <v>217.60179138183594</v>
      </c>
      <c r="AV60" s="52">
        <f t="shared" si="12"/>
        <v>-2.3457336425781516E-2</v>
      </c>
    </row>
    <row r="61" spans="4:48" x14ac:dyDescent="0.25">
      <c r="D61" s="37">
        <f>+CUY!A34</f>
        <v>43586</v>
      </c>
      <c r="E61" s="225">
        <f>'Salida Stata'!H31</f>
        <v>221.30024719238281</v>
      </c>
      <c r="F61" s="225">
        <f>'Salida Stata'!N31</f>
        <v>221.56246948242188</v>
      </c>
      <c r="G61" s="225">
        <f>'Salida Stata'!T31</f>
        <v>222.49348449707031</v>
      </c>
      <c r="H61" s="225">
        <f>'Salida Stata'!Z31</f>
        <v>224.19856262207031</v>
      </c>
      <c r="I61" s="225">
        <f>'Salida Stata'!AF31</f>
        <v>222.78367614746094</v>
      </c>
      <c r="J61" s="225">
        <f>'Salida Stata'!AL31</f>
        <v>223.56521606445313</v>
      </c>
      <c r="K61" s="225">
        <f>'Salida Stata'!AR31</f>
        <v>223.72407531738281</v>
      </c>
      <c r="L61" s="225">
        <f>'Salida Stata'!AX31</f>
        <v>223.60391235351563</v>
      </c>
      <c r="M61" s="225">
        <f>'Salida Stata'!BD31</f>
        <v>224.18626403808594</v>
      </c>
      <c r="N61" s="225">
        <f>'Salida Stata'!BJ31</f>
        <v>224.12310791015625</v>
      </c>
      <c r="O61" s="19" cm="1">
        <f t="array" ref="O61">+SUMPRODUCT($E$30:$N$30/100,$E61:$N61)/$D$14*100</f>
        <v>222.50842984599086</v>
      </c>
      <c r="Q61" s="24">
        <f t="shared" si="17"/>
        <v>2.8079067862732954E-2</v>
      </c>
      <c r="R61" s="24">
        <f t="shared" si="17"/>
        <v>2.8189404485314373E-2</v>
      </c>
      <c r="S61" s="24">
        <f t="shared" si="17"/>
        <v>2.8143888345601997E-2</v>
      </c>
      <c r="T61" s="24">
        <f t="shared" si="17"/>
        <v>2.881946788192713E-2</v>
      </c>
      <c r="U61" s="24">
        <f t="shared" si="17"/>
        <v>2.8584087299046157E-2</v>
      </c>
      <c r="V61" s="24">
        <f t="shared" si="17"/>
        <v>2.9272173907423538E-2</v>
      </c>
      <c r="W61" s="24">
        <f t="shared" si="17"/>
        <v>2.932990269723823E-2</v>
      </c>
      <c r="X61" s="24">
        <f t="shared" si="17"/>
        <v>2.9209923804321081E-2</v>
      </c>
      <c r="Y61" s="24">
        <f t="shared" si="17"/>
        <v>2.956597993294352E-2</v>
      </c>
      <c r="Z61" s="24">
        <f t="shared" si="17"/>
        <v>2.9969038797465819E-2</v>
      </c>
      <c r="AA61" s="24">
        <f t="shared" si="18"/>
        <v>2.8973742058817198E-2</v>
      </c>
      <c r="AB61" s="24">
        <f>+CUY!Y34</f>
        <v>2.911275415896486E-2</v>
      </c>
      <c r="AD61" s="24">
        <f t="shared" ref="AD61:AN76" si="20">+E61/E49-1</f>
        <v>0.59425981590826527</v>
      </c>
      <c r="AE61" s="24">
        <f t="shared" si="20"/>
        <v>0.58741895266752708</v>
      </c>
      <c r="AF61" s="24">
        <f t="shared" si="20"/>
        <v>0.58596579042997399</v>
      </c>
      <c r="AG61" s="24">
        <f t="shared" si="20"/>
        <v>0.59064203336963939</v>
      </c>
      <c r="AH61" s="24">
        <f t="shared" si="20"/>
        <v>0.58738651682388121</v>
      </c>
      <c r="AI61" s="24">
        <f t="shared" si="20"/>
        <v>0.58831855632652719</v>
      </c>
      <c r="AJ61" s="24">
        <f t="shared" si="20"/>
        <v>0.58678314635414952</v>
      </c>
      <c r="AK61" s="24">
        <f t="shared" si="20"/>
        <v>0.58432239246303053</v>
      </c>
      <c r="AL61" s="24">
        <f t="shared" si="20"/>
        <v>0.58353880767935329</v>
      </c>
      <c r="AM61" s="24">
        <f t="shared" si="20"/>
        <v>0.5787180232667497</v>
      </c>
      <c r="AN61" s="24">
        <f t="shared" si="20"/>
        <v>0.58640281872495836</v>
      </c>
      <c r="AO61" s="24">
        <f>+CUY!AV34</f>
        <v>0.58505338078291813</v>
      </c>
      <c r="AQ61" s="24">
        <f t="shared" si="11"/>
        <v>-1.8899709347328653E-3</v>
      </c>
      <c r="AR61" s="24">
        <f t="shared" si="15"/>
        <v>1.5541792641515562E-2</v>
      </c>
      <c r="AT61" s="19">
        <f t="shared" si="8"/>
        <v>221.30024719238281</v>
      </c>
      <c r="AU61" s="19">
        <f t="shared" si="9"/>
        <v>224.12310791015625</v>
      </c>
      <c r="AV61" s="52">
        <f t="shared" si="12"/>
        <v>-2.8228607177734677E-2</v>
      </c>
    </row>
    <row r="62" spans="4:48" x14ac:dyDescent="0.25">
      <c r="D62" s="37">
        <f>+CUY!A35</f>
        <v>43617</v>
      </c>
      <c r="E62" s="225">
        <f>'Salida Stata'!H32</f>
        <v>227.07954406738281</v>
      </c>
      <c r="F62" s="225">
        <f>'Salida Stata'!N32</f>
        <v>227.45774841308594</v>
      </c>
      <c r="G62" s="225">
        <f>'Salida Stata'!T32</f>
        <v>228.32939147949219</v>
      </c>
      <c r="H62" s="225">
        <f>'Salida Stata'!Z32</f>
        <v>230.11341857910156</v>
      </c>
      <c r="I62" s="225">
        <f>'Salida Stata'!AF32</f>
        <v>228.72125244140625</v>
      </c>
      <c r="J62" s="225">
        <f>'Salida Stata'!AL32</f>
        <v>229.5423583984375</v>
      </c>
      <c r="K62" s="225">
        <f>'Salida Stata'!AR32</f>
        <v>229.56985473632813</v>
      </c>
      <c r="L62" s="225">
        <f>'Salida Stata'!AX32</f>
        <v>229.3724365234375</v>
      </c>
      <c r="M62" s="225">
        <f>'Salida Stata'!BD32</f>
        <v>230.08937072753906</v>
      </c>
      <c r="N62" s="225">
        <f>'Salida Stata'!BJ32</f>
        <v>229.86373901367188</v>
      </c>
      <c r="O62" s="19" cm="1">
        <f t="array" ref="O62">+SUMPRODUCT($E$30:$N$30/100,$E62:$N62)/$D$14*100</f>
        <v>228.3485111490852</v>
      </c>
      <c r="Q62" s="24">
        <f t="shared" si="17"/>
        <v>2.6115184905220135E-2</v>
      </c>
      <c r="R62" s="24">
        <f t="shared" si="17"/>
        <v>2.6607750601605362E-2</v>
      </c>
      <c r="S62" s="24">
        <f t="shared" si="17"/>
        <v>2.6229563511100062E-2</v>
      </c>
      <c r="T62" s="24">
        <f t="shared" si="17"/>
        <v>2.6382220688015101E-2</v>
      </c>
      <c r="U62" s="24">
        <f t="shared" si="17"/>
        <v>2.6651756522839687E-2</v>
      </c>
      <c r="V62" s="24">
        <f t="shared" si="17"/>
        <v>2.6735564857554461E-2</v>
      </c>
      <c r="W62" s="24">
        <f t="shared" si="17"/>
        <v>2.6129415936359424E-2</v>
      </c>
      <c r="X62" s="24">
        <f t="shared" si="17"/>
        <v>2.5797957241472158E-2</v>
      </c>
      <c r="Y62" s="24">
        <f t="shared" si="17"/>
        <v>2.6331259476496172E-2</v>
      </c>
      <c r="Z62" s="24">
        <f t="shared" si="17"/>
        <v>2.5613740399391904E-2</v>
      </c>
      <c r="AA62" s="24">
        <f t="shared" si="18"/>
        <v>2.6246562016263963E-2</v>
      </c>
      <c r="AB62" s="24">
        <f>+CUY!Y35</f>
        <v>2.6044005388415004E-2</v>
      </c>
      <c r="AD62" s="24">
        <f t="shared" si="20"/>
        <v>0.57405875699378472</v>
      </c>
      <c r="AE62" s="24">
        <f t="shared" si="20"/>
        <v>0.57060277096814671</v>
      </c>
      <c r="AF62" s="24">
        <f t="shared" si="20"/>
        <v>0.56914449623731533</v>
      </c>
      <c r="AG62" s="24">
        <f t="shared" si="20"/>
        <v>0.57400692217185578</v>
      </c>
      <c r="AH62" s="24">
        <f t="shared" si="20"/>
        <v>0.57152815644706045</v>
      </c>
      <c r="AI62" s="24">
        <f t="shared" si="20"/>
        <v>0.57312008272133785</v>
      </c>
      <c r="AJ62" s="24">
        <f t="shared" si="20"/>
        <v>0.57101033895089293</v>
      </c>
      <c r="AK62" s="24">
        <f t="shared" si="20"/>
        <v>0.56846752714479409</v>
      </c>
      <c r="AL62" s="24">
        <f t="shared" si="20"/>
        <v>0.56874084176917905</v>
      </c>
      <c r="AM62" s="24">
        <f t="shared" si="20"/>
        <v>0.5648078080682748</v>
      </c>
      <c r="AN62" s="24">
        <f t="shared" si="20"/>
        <v>0.5703972407437079</v>
      </c>
      <c r="AO62" s="24">
        <f>+CUY!AV35</f>
        <v>0.56936813186813184</v>
      </c>
      <c r="AQ62" s="24">
        <f t="shared" si="11"/>
        <v>5.0144450582823019E-4</v>
      </c>
      <c r="AR62" s="24">
        <f t="shared" si="15"/>
        <v>9.2509489255099275E-3</v>
      </c>
      <c r="AT62" s="19">
        <f t="shared" si="8"/>
        <v>227.07954406738281</v>
      </c>
      <c r="AU62" s="19">
        <f t="shared" si="9"/>
        <v>229.86373901367188</v>
      </c>
      <c r="AV62" s="52">
        <f t="shared" si="12"/>
        <v>-2.7841949462890536E-2</v>
      </c>
    </row>
    <row r="63" spans="4:48" x14ac:dyDescent="0.25">
      <c r="D63" s="37">
        <f>+CUY!A36</f>
        <v>43647</v>
      </c>
      <c r="E63" s="225">
        <f>'Salida Stata'!H33</f>
        <v>232.85124206542969</v>
      </c>
      <c r="F63" s="225">
        <f>'Salida Stata'!N33</f>
        <v>233.37672424316406</v>
      </c>
      <c r="G63" s="225">
        <f>'Salida Stata'!T33</f>
        <v>234.51011657714844</v>
      </c>
      <c r="H63" s="225">
        <f>'Salida Stata'!Z33</f>
        <v>236.51704406738281</v>
      </c>
      <c r="I63" s="225">
        <f>'Salida Stata'!AF33</f>
        <v>234.92633056640625</v>
      </c>
      <c r="J63" s="225">
        <f>'Salida Stata'!AL33</f>
        <v>235.97752380371094</v>
      </c>
      <c r="K63" s="225">
        <f>'Salida Stata'!AR33</f>
        <v>236.31307983398438</v>
      </c>
      <c r="L63" s="225">
        <f>'Salida Stata'!AX33</f>
        <v>236.26573181152344</v>
      </c>
      <c r="M63" s="225">
        <f>'Salida Stata'!BD33</f>
        <v>237.24409484863281</v>
      </c>
      <c r="N63" s="225">
        <f>'Salida Stata'!BJ33</f>
        <v>237.02276611328125</v>
      </c>
      <c r="O63" s="19" cm="1">
        <f t="array" ref="O63">+SUMPRODUCT($E$30:$N$30/100,$E63:$N63)/$D$14*100</f>
        <v>234.85583389140717</v>
      </c>
      <c r="Q63" s="24">
        <f t="shared" si="17"/>
        <v>2.541707586102171E-2</v>
      </c>
      <c r="R63" s="24">
        <f t="shared" si="17"/>
        <v>2.602230907222669E-2</v>
      </c>
      <c r="S63" s="24">
        <f t="shared" si="17"/>
        <v>2.7069336354848428E-2</v>
      </c>
      <c r="T63" s="24">
        <f t="shared" si="17"/>
        <v>2.7828127224488686E-2</v>
      </c>
      <c r="U63" s="24">
        <f t="shared" si="17"/>
        <v>2.7129434010902065E-2</v>
      </c>
      <c r="V63" s="24">
        <f t="shared" si="17"/>
        <v>2.8034762081268427E-2</v>
      </c>
      <c r="W63" s="24">
        <f t="shared" si="17"/>
        <v>2.9373303848631016E-2</v>
      </c>
      <c r="X63" s="24">
        <f t="shared" si="17"/>
        <v>3.0052849385769909E-2</v>
      </c>
      <c r="Y63" s="24">
        <f t="shared" si="17"/>
        <v>3.1095413484206746E-2</v>
      </c>
      <c r="Z63" s="24">
        <f t="shared" si="17"/>
        <v>3.1144656092031875E-2</v>
      </c>
      <c r="AA63" s="24">
        <f t="shared" si="18"/>
        <v>2.8497329409226779E-2</v>
      </c>
      <c r="AB63" s="24">
        <f>+CUY!Y36</f>
        <v>2.8008752735229736E-2</v>
      </c>
      <c r="AD63" s="24">
        <f t="shared" si="20"/>
        <v>0.55631218562984186</v>
      </c>
      <c r="AE63" s="24">
        <f t="shared" si="20"/>
        <v>0.55535245190121296</v>
      </c>
      <c r="AF63" s="24">
        <f t="shared" si="20"/>
        <v>0.55488909435682943</v>
      </c>
      <c r="AG63" s="24">
        <f t="shared" si="20"/>
        <v>0.56079022780029342</v>
      </c>
      <c r="AH63" s="24">
        <f t="shared" si="20"/>
        <v>0.55793466748306764</v>
      </c>
      <c r="AI63" s="24">
        <f t="shared" si="20"/>
        <v>0.56044818144236852</v>
      </c>
      <c r="AJ63" s="24">
        <f t="shared" si="20"/>
        <v>0.55941818962455692</v>
      </c>
      <c r="AK63" s="24">
        <f t="shared" si="20"/>
        <v>0.55737497327080998</v>
      </c>
      <c r="AL63" s="24">
        <f t="shared" si="20"/>
        <v>0.5594946396233067</v>
      </c>
      <c r="AM63" s="24">
        <f t="shared" si="20"/>
        <v>0.55547235327027211</v>
      </c>
      <c r="AN63" s="24">
        <f t="shared" si="20"/>
        <v>0.55786004648540333</v>
      </c>
      <c r="AO63" s="24">
        <f>+CUY!AV36</f>
        <v>0.55562913907284761</v>
      </c>
      <c r="AQ63" s="24">
        <f t="shared" si="11"/>
        <v>-5.7275802310101653E-3</v>
      </c>
      <c r="AR63" s="24">
        <f t="shared" si="15"/>
        <v>8.3983235956974767E-4</v>
      </c>
      <c r="AT63" s="19">
        <f t="shared" si="8"/>
        <v>232.85124206542969</v>
      </c>
      <c r="AU63" s="19">
        <f t="shared" si="9"/>
        <v>237.02276611328125</v>
      </c>
      <c r="AV63" s="52">
        <f t="shared" si="12"/>
        <v>-4.171524047851527E-2</v>
      </c>
    </row>
    <row r="64" spans="4:48" x14ac:dyDescent="0.25">
      <c r="D64" s="37">
        <f>+CUY!A37</f>
        <v>43678</v>
      </c>
      <c r="E64" s="225">
        <f>'Salida Stata'!H34</f>
        <v>243.4896240234375</v>
      </c>
      <c r="F64" s="225">
        <f>'Salida Stata'!N34</f>
        <v>243.87318420410156</v>
      </c>
      <c r="G64" s="225">
        <f>'Salida Stata'!T34</f>
        <v>244.93254089355469</v>
      </c>
      <c r="H64" s="225">
        <f>'Salida Stata'!Z34</f>
        <v>246.91537475585938</v>
      </c>
      <c r="I64" s="225">
        <f>'Salida Stata'!AF34</f>
        <v>245.24876403808594</v>
      </c>
      <c r="J64" s="225">
        <f>'Salida Stata'!AL34</f>
        <v>246.27114868164063</v>
      </c>
      <c r="K64" s="225">
        <f>'Salida Stata'!AR34</f>
        <v>246.45086669921875</v>
      </c>
      <c r="L64" s="225">
        <f>'Salida Stata'!AX34</f>
        <v>246.37672424316406</v>
      </c>
      <c r="M64" s="225">
        <f>'Salida Stata'!BD34</f>
        <v>247.40248107910156</v>
      </c>
      <c r="N64" s="225">
        <f>'Salida Stata'!BJ34</f>
        <v>246.9344482421875</v>
      </c>
      <c r="O64" s="19" cm="1">
        <f t="array" ref="O64">+SUMPRODUCT($E$30:$N$30/100,$E64:$N64)/$D$14*100</f>
        <v>245.0880322038023</v>
      </c>
      <c r="Q64" s="24">
        <f t="shared" si="17"/>
        <v>4.5687460645017719E-2</v>
      </c>
      <c r="R64" s="24">
        <f t="shared" si="17"/>
        <v>4.4976464533801774E-2</v>
      </c>
      <c r="S64" s="24">
        <f t="shared" si="17"/>
        <v>4.4443388918693039E-2</v>
      </c>
      <c r="T64" s="24">
        <f t="shared" si="17"/>
        <v>4.3964403197572999E-2</v>
      </c>
      <c r="U64" s="24">
        <f t="shared" si="17"/>
        <v>4.3939023126068344E-2</v>
      </c>
      <c r="V64" s="24">
        <f t="shared" si="17"/>
        <v>4.3621208969427228E-2</v>
      </c>
      <c r="W64" s="24">
        <f t="shared" si="17"/>
        <v>4.2899812707601459E-2</v>
      </c>
      <c r="X64" s="24">
        <f t="shared" si="17"/>
        <v>4.2795001857088844E-2</v>
      </c>
      <c r="Y64" s="24">
        <f t="shared" si="17"/>
        <v>4.2818289057731995E-2</v>
      </c>
      <c r="Z64" s="24">
        <f t="shared" si="17"/>
        <v>4.1817426618711906E-2</v>
      </c>
      <c r="AA64" s="24">
        <f t="shared" si="18"/>
        <v>4.3567997195787411E-2</v>
      </c>
      <c r="AB64" s="24">
        <f>+CUY!Y37</f>
        <v>4.3848446147296549E-2</v>
      </c>
      <c r="AD64" s="24">
        <f t="shared" si="20"/>
        <v>0.57207899892684733</v>
      </c>
      <c r="AE64" s="24">
        <f t="shared" si="20"/>
        <v>0.57111755626197946</v>
      </c>
      <c r="AF64" s="24">
        <f t="shared" si="20"/>
        <v>0.56976501295269655</v>
      </c>
      <c r="AG64" s="24">
        <f t="shared" si="20"/>
        <v>0.57410172381440527</v>
      </c>
      <c r="AH64" s="24">
        <f t="shared" si="20"/>
        <v>0.57196585038520564</v>
      </c>
      <c r="AI64" s="24">
        <f t="shared" si="20"/>
        <v>0.57418238154539525</v>
      </c>
      <c r="AJ64" s="24">
        <f t="shared" si="20"/>
        <v>0.57267686646397942</v>
      </c>
      <c r="AK64" s="24">
        <f t="shared" si="20"/>
        <v>0.57135288566501763</v>
      </c>
      <c r="AL64" s="24">
        <f t="shared" si="20"/>
        <v>0.5732499261588595</v>
      </c>
      <c r="AM64" s="24">
        <f t="shared" si="20"/>
        <v>0.56868001540850877</v>
      </c>
      <c r="AN64" s="24">
        <f t="shared" si="20"/>
        <v>0.57191443015626087</v>
      </c>
      <c r="AO64" s="24">
        <f>+CUY!AV37</f>
        <v>0.57078795643818059</v>
      </c>
      <c r="AQ64" s="24">
        <f t="shared" si="11"/>
        <v>3.8700340263058131E-3</v>
      </c>
      <c r="AR64" s="24">
        <f t="shared" si="15"/>
        <v>3.3989835183385608E-3</v>
      </c>
      <c r="AT64" s="19">
        <f t="shared" si="8"/>
        <v>243.4896240234375</v>
      </c>
      <c r="AU64" s="19">
        <f t="shared" si="9"/>
        <v>246.9344482421875</v>
      </c>
      <c r="AV64" s="52">
        <f t="shared" si="12"/>
        <v>-3.4448242187500089E-2</v>
      </c>
    </row>
    <row r="65" spans="4:48" x14ac:dyDescent="0.25">
      <c r="D65" s="37">
        <f>+CUY!A38</f>
        <v>43709</v>
      </c>
      <c r="E65" s="225">
        <f>'Salida Stata'!H35</f>
        <v>257.60870361328125</v>
      </c>
      <c r="F65" s="225">
        <f>'Salida Stata'!N35</f>
        <v>257.96292114257813</v>
      </c>
      <c r="G65" s="225">
        <f>'Salida Stata'!T35</f>
        <v>258.95071411132813</v>
      </c>
      <c r="H65" s="225">
        <f>'Salida Stata'!Z35</f>
        <v>261.1671142578125</v>
      </c>
      <c r="I65" s="225">
        <f>'Salida Stata'!AF35</f>
        <v>259.544677734375</v>
      </c>
      <c r="J65" s="225">
        <f>'Salida Stata'!AL35</f>
        <v>260.72628784179688</v>
      </c>
      <c r="K65" s="225">
        <f>'Salida Stata'!AR35</f>
        <v>260.99310302734375</v>
      </c>
      <c r="L65" s="225">
        <f>'Salida Stata'!AX35</f>
        <v>260.78372192382813</v>
      </c>
      <c r="M65" s="225">
        <f>'Salida Stata'!BD35</f>
        <v>262.18154907226563</v>
      </c>
      <c r="N65" s="225">
        <f>'Salida Stata'!BJ35</f>
        <v>261.5394287109375</v>
      </c>
      <c r="O65" s="19" cm="1">
        <f t="array" ref="O65">+SUMPRODUCT($E$30:$N$30/100,$E65:$N65)/$D$14*100</f>
        <v>259.40932798074158</v>
      </c>
      <c r="Q65" s="24">
        <f t="shared" si="17"/>
        <v>5.7986370657357789E-2</v>
      </c>
      <c r="R65" s="24">
        <f t="shared" si="17"/>
        <v>5.7774851238603597E-2</v>
      </c>
      <c r="S65" s="24">
        <f t="shared" si="17"/>
        <v>5.7232792207327021E-2</v>
      </c>
      <c r="T65" s="24">
        <f t="shared" si="17"/>
        <v>5.7719125494087642E-2</v>
      </c>
      <c r="U65" s="24">
        <f t="shared" si="17"/>
        <v>5.8291481110457122E-2</v>
      </c>
      <c r="V65" s="24">
        <f t="shared" si="17"/>
        <v>5.8696031741999555E-2</v>
      </c>
      <c r="W65" s="24">
        <f t="shared" si="17"/>
        <v>5.900663496498515E-2</v>
      </c>
      <c r="X65" s="24">
        <f t="shared" si="17"/>
        <v>5.8475481906500759E-2</v>
      </c>
      <c r="Y65" s="24">
        <f t="shared" si="17"/>
        <v>5.973694333501367E-2</v>
      </c>
      <c r="Z65" s="24">
        <f t="shared" si="17"/>
        <v>5.9145172221681142E-2</v>
      </c>
      <c r="AA65" s="24">
        <f t="shared" si="18"/>
        <v>5.8433272519118562E-2</v>
      </c>
      <c r="AB65" s="24">
        <f>+CUY!Y38</f>
        <v>5.8319738988580783E-2</v>
      </c>
      <c r="AD65" s="24">
        <f t="shared" si="20"/>
        <v>0.55259964073247314</v>
      </c>
      <c r="AE65" s="24">
        <f t="shared" si="20"/>
        <v>0.55468159796420147</v>
      </c>
      <c r="AF65" s="24">
        <f t="shared" si="20"/>
        <v>0.553285862600428</v>
      </c>
      <c r="AG65" s="24">
        <f t="shared" si="20"/>
        <v>0.55860066358586247</v>
      </c>
      <c r="AH65" s="24">
        <f t="shared" si="20"/>
        <v>0.55768486880278512</v>
      </c>
      <c r="AI65" s="24">
        <f t="shared" si="20"/>
        <v>0.56057406835910251</v>
      </c>
      <c r="AJ65" s="24">
        <f t="shared" si="20"/>
        <v>0.55885140131671407</v>
      </c>
      <c r="AK65" s="24">
        <f t="shared" si="20"/>
        <v>0.55676443869900072</v>
      </c>
      <c r="AL65" s="24">
        <f t="shared" si="20"/>
        <v>0.56191825184870869</v>
      </c>
      <c r="AM65" s="24">
        <f t="shared" si="20"/>
        <v>0.55636530579593324</v>
      </c>
      <c r="AN65" s="24">
        <f t="shared" si="20"/>
        <v>0.55733465547494765</v>
      </c>
      <c r="AO65" s="24">
        <f>+CUY!AV38</f>
        <v>0.55575539568345311</v>
      </c>
      <c r="AQ65" s="24">
        <f t="shared" si="11"/>
        <v>-1.1588015643233529E-3</v>
      </c>
      <c r="AR65" s="24">
        <f t="shared" si="15"/>
        <v>-3.7656650634600997E-3</v>
      </c>
      <c r="AT65" s="19">
        <f t="shared" si="8"/>
        <v>257.60870361328125</v>
      </c>
      <c r="AU65" s="19">
        <f t="shared" si="9"/>
        <v>261.5394287109375</v>
      </c>
      <c r="AV65" s="52">
        <f t="shared" si="12"/>
        <v>-3.9307250976562624E-2</v>
      </c>
    </row>
    <row r="66" spans="4:48" x14ac:dyDescent="0.25">
      <c r="D66" s="37">
        <f>+CUY!A39</f>
        <v>43739</v>
      </c>
      <c r="E66" s="225">
        <f>'Salida Stata'!H36</f>
        <v>266.62701416015625</v>
      </c>
      <c r="F66" s="225">
        <f>'Salida Stata'!N36</f>
        <v>267.22210693359375</v>
      </c>
      <c r="G66" s="225">
        <f>'Salida Stata'!T36</f>
        <v>268.24954223632813</v>
      </c>
      <c r="H66" s="225">
        <f>'Salida Stata'!Z36</f>
        <v>270.61602783203125</v>
      </c>
      <c r="I66" s="225">
        <f>'Salida Stata'!AF36</f>
        <v>268.99481201171875</v>
      </c>
      <c r="J66" s="225">
        <f>'Salida Stata'!AL36</f>
        <v>270.48419189453125</v>
      </c>
      <c r="K66" s="225">
        <f>'Salida Stata'!AR36</f>
        <v>270.82537841796875</v>
      </c>
      <c r="L66" s="225">
        <f>'Salida Stata'!AX36</f>
        <v>270.64675903320313</v>
      </c>
      <c r="M66" s="225">
        <f>'Salida Stata'!BD36</f>
        <v>272.07229614257813</v>
      </c>
      <c r="N66" s="225">
        <f>'Salida Stata'!BJ36</f>
        <v>271.970703125</v>
      </c>
      <c r="O66" s="19" cm="1">
        <f t="array" ref="O66">+SUMPRODUCT($E$30:$N$30/100,$E66:$N66)/$D$14*100</f>
        <v>269.03927781143426</v>
      </c>
      <c r="Q66" s="24">
        <f t="shared" si="17"/>
        <v>3.5007786695022469E-2</v>
      </c>
      <c r="R66" s="24">
        <f t="shared" si="17"/>
        <v>3.5893475504171324E-2</v>
      </c>
      <c r="S66" s="24">
        <f t="shared" si="17"/>
        <v>3.5909644647676986E-2</v>
      </c>
      <c r="T66" s="24">
        <f t="shared" si="17"/>
        <v>3.6179568783270444E-2</v>
      </c>
      <c r="U66" s="24">
        <f t="shared" si="17"/>
        <v>3.6410433686547394E-2</v>
      </c>
      <c r="V66" s="24">
        <f t="shared" si="17"/>
        <v>3.7425854268501091E-2</v>
      </c>
      <c r="W66" s="24">
        <f t="shared" si="17"/>
        <v>3.7672548724764221E-2</v>
      </c>
      <c r="X66" s="24">
        <f t="shared" si="17"/>
        <v>3.7820754442088544E-2</v>
      </c>
      <c r="Y66" s="24">
        <f t="shared" si="17"/>
        <v>3.7724802165945981E-2</v>
      </c>
      <c r="Z66" s="24">
        <f t="shared" si="17"/>
        <v>3.9884137032323075E-2</v>
      </c>
      <c r="AA66" s="24">
        <f t="shared" si="18"/>
        <v>3.7122604285870553E-2</v>
      </c>
      <c r="AB66" s="24">
        <f>+CUY!Y39</f>
        <v>3.6994219653179172E-2</v>
      </c>
      <c r="AD66" s="24">
        <f t="shared" si="20"/>
        <v>0.51713253204106913</v>
      </c>
      <c r="AE66" s="24">
        <f t="shared" si="20"/>
        <v>0.52044698324941474</v>
      </c>
      <c r="AF66" s="24">
        <f t="shared" si="20"/>
        <v>0.51953002100028289</v>
      </c>
      <c r="AG66" s="24">
        <f t="shared" si="20"/>
        <v>0.52299626556554646</v>
      </c>
      <c r="AH66" s="24">
        <f t="shared" si="20"/>
        <v>0.52413478281168135</v>
      </c>
      <c r="AI66" s="24">
        <f t="shared" si="20"/>
        <v>0.52778206795362759</v>
      </c>
      <c r="AJ66" s="24">
        <f t="shared" si="20"/>
        <v>0.52746606539283247</v>
      </c>
      <c r="AK66" s="24">
        <f t="shared" si="20"/>
        <v>0.52648124036595734</v>
      </c>
      <c r="AL66" s="24">
        <f t="shared" si="20"/>
        <v>0.53213547902686598</v>
      </c>
      <c r="AM66" s="24">
        <f t="shared" si="20"/>
        <v>0.52795437638113962</v>
      </c>
      <c r="AN66" s="24">
        <f t="shared" si="20"/>
        <v>0.52498209916754579</v>
      </c>
      <c r="AO66" s="24">
        <f>+CUY!AV39</f>
        <v>0.52292020373514458</v>
      </c>
      <c r="AQ66" s="24">
        <f t="shared" si="11"/>
        <v>-4.8763503373006056E-3</v>
      </c>
      <c r="AR66" s="24">
        <f t="shared" si="15"/>
        <v>-1.0821844340070497E-2</v>
      </c>
      <c r="AT66" s="19">
        <f t="shared" si="8"/>
        <v>266.62701416015625</v>
      </c>
      <c r="AU66" s="19">
        <f t="shared" si="9"/>
        <v>271.970703125</v>
      </c>
      <c r="AV66" s="52">
        <f t="shared" si="12"/>
        <v>-5.3436889648437624E-2</v>
      </c>
    </row>
    <row r="67" spans="4:48" x14ac:dyDescent="0.25">
      <c r="D67" s="37">
        <f>+CUY!A40</f>
        <v>43770</v>
      </c>
      <c r="E67" s="225">
        <f>'Salida Stata'!H37</f>
        <v>279.26885986328125</v>
      </c>
      <c r="F67" s="225">
        <f>'Salida Stata'!N37</f>
        <v>279.708984375</v>
      </c>
      <c r="G67" s="225">
        <f>'Salida Stata'!T37</f>
        <v>280.59408569335938</v>
      </c>
      <c r="H67" s="225">
        <f>'Salida Stata'!Z37</f>
        <v>283.01263427734375</v>
      </c>
      <c r="I67" s="225">
        <f>'Salida Stata'!AF37</f>
        <v>281.3861083984375</v>
      </c>
      <c r="J67" s="225">
        <f>'Salida Stata'!AL37</f>
        <v>282.88168334960938</v>
      </c>
      <c r="K67" s="225">
        <f>'Salida Stata'!AR37</f>
        <v>282.902587890625</v>
      </c>
      <c r="L67" s="225">
        <f>'Salida Stata'!AX37</f>
        <v>282.58468627929688</v>
      </c>
      <c r="M67" s="225">
        <f>'Salida Stata'!BD37</f>
        <v>283.949951171875</v>
      </c>
      <c r="N67" s="225">
        <f>'Salida Stata'!BJ37</f>
        <v>283.65274047851563</v>
      </c>
      <c r="O67" s="19" cm="1">
        <f t="array" ref="O67">+SUMPRODUCT($E$30:$N$30/100,$E67:$N67)/$D$14*100</f>
        <v>281.19626006671166</v>
      </c>
      <c r="Q67" s="24">
        <f t="shared" si="17"/>
        <v>4.7413971697298996E-2</v>
      </c>
      <c r="R67" s="24">
        <f t="shared" si="17"/>
        <v>4.6728459649894472E-2</v>
      </c>
      <c r="S67" s="24">
        <f t="shared" si="17"/>
        <v>4.6018879861333239E-2</v>
      </c>
      <c r="T67" s="24">
        <f t="shared" si="17"/>
        <v>4.5808840461611267E-2</v>
      </c>
      <c r="U67" s="24">
        <f t="shared" si="17"/>
        <v>4.6065187257882556E-2</v>
      </c>
      <c r="V67" s="24">
        <f t="shared" si="17"/>
        <v>4.5834439965764195E-2</v>
      </c>
      <c r="W67" s="24">
        <f t="shared" si="17"/>
        <v>4.4594083254698935E-2</v>
      </c>
      <c r="X67" s="24">
        <f t="shared" si="17"/>
        <v>4.4108886759767874E-2</v>
      </c>
      <c r="Y67" s="24">
        <f t="shared" si="17"/>
        <v>4.3656245776205305E-2</v>
      </c>
      <c r="Z67" s="24">
        <f t="shared" si="17"/>
        <v>4.295329320138741E-2</v>
      </c>
      <c r="AA67" s="24">
        <f t="shared" si="18"/>
        <v>4.518664469430389E-2</v>
      </c>
      <c r="AB67" s="24">
        <f>+CUY!Y40</f>
        <v>4.5336306205871368E-2</v>
      </c>
      <c r="AD67" s="24">
        <f t="shared" si="20"/>
        <v>0.53378383814275554</v>
      </c>
      <c r="AE67" s="24">
        <f t="shared" si="20"/>
        <v>0.53495883764871976</v>
      </c>
      <c r="AF67" s="24">
        <f t="shared" si="20"/>
        <v>0.53421439839385254</v>
      </c>
      <c r="AG67" s="24">
        <f t="shared" si="20"/>
        <v>0.53628507992858432</v>
      </c>
      <c r="AH67" s="24">
        <f t="shared" si="20"/>
        <v>0.5371759202568922</v>
      </c>
      <c r="AI67" s="24">
        <f t="shared" si="20"/>
        <v>0.53967089676951163</v>
      </c>
      <c r="AJ67" s="24">
        <f t="shared" si="20"/>
        <v>0.53926220735713759</v>
      </c>
      <c r="AK67" s="24">
        <f t="shared" si="20"/>
        <v>0.53876225633870622</v>
      </c>
      <c r="AL67" s="24">
        <f t="shared" si="20"/>
        <v>0.54235070403892549</v>
      </c>
      <c r="AM67" s="24">
        <f t="shared" si="20"/>
        <v>0.53749206419573547</v>
      </c>
      <c r="AN67" s="24">
        <f t="shared" si="20"/>
        <v>0.53757528051146264</v>
      </c>
      <c r="AO67" s="24">
        <f>+CUY!AV40</f>
        <v>0.5363189513926816</v>
      </c>
      <c r="AQ67" s="24">
        <f t="shared" si="11"/>
        <v>4.4606784959115853E-3</v>
      </c>
      <c r="AR67" s="24">
        <f t="shared" si="15"/>
        <v>-3.7082260529799349E-3</v>
      </c>
      <c r="AT67" s="19">
        <f t="shared" si="8"/>
        <v>279.26885986328125</v>
      </c>
      <c r="AU67" s="19">
        <f t="shared" si="9"/>
        <v>283.65274047851563</v>
      </c>
      <c r="AV67" s="52">
        <f t="shared" si="12"/>
        <v>-4.383880615234359E-2</v>
      </c>
    </row>
    <row r="68" spans="4:48" x14ac:dyDescent="0.25">
      <c r="D68" s="37">
        <f>+CUY!A41</f>
        <v>43800</v>
      </c>
      <c r="E68" s="225">
        <f>'Salida Stata'!H38</f>
        <v>287.83834838867188</v>
      </c>
      <c r="F68" s="225">
        <f>'Salida Stata'!N38</f>
        <v>288.41793823242188</v>
      </c>
      <c r="G68" s="225">
        <f>'Salida Stata'!T38</f>
        <v>289.5631103515625</v>
      </c>
      <c r="H68" s="225">
        <f>'Salida Stata'!Z38</f>
        <v>292.32980346679688</v>
      </c>
      <c r="I68" s="225">
        <f>'Salida Stata'!AF38</f>
        <v>290.54193115234375</v>
      </c>
      <c r="J68" s="225">
        <f>'Salida Stata'!AL38</f>
        <v>292.41656494140625</v>
      </c>
      <c r="K68" s="225">
        <f>'Salida Stata'!AR38</f>
        <v>292.58135986328125</v>
      </c>
      <c r="L68" s="225">
        <f>'Salida Stata'!AX38</f>
        <v>292.2833251953125</v>
      </c>
      <c r="M68" s="225">
        <f>'Salida Stata'!BD38</f>
        <v>293.69650268554688</v>
      </c>
      <c r="N68" s="225">
        <f>'Salida Stata'!BJ38</f>
        <v>293.76763916015625</v>
      </c>
      <c r="O68" s="19" cm="1">
        <f t="array" ref="O68">+SUMPRODUCT($E$30:$N$30/100,$E68:$N68)/$D$14*100</f>
        <v>290.56522876268451</v>
      </c>
      <c r="Q68" s="24">
        <f t="shared" si="17"/>
        <v>3.0685442442762501E-2</v>
      </c>
      <c r="R68" s="24">
        <f t="shared" si="17"/>
        <v>3.1135767329325326E-2</v>
      </c>
      <c r="S68" s="24">
        <f t="shared" si="17"/>
        <v>3.1964410924914199E-2</v>
      </c>
      <c r="T68" s="24">
        <f t="shared" si="17"/>
        <v>3.2921389581224814E-2</v>
      </c>
      <c r="U68" s="24">
        <f t="shared" si="17"/>
        <v>3.2538289846710367E-2</v>
      </c>
      <c r="V68" s="24">
        <f t="shared" si="17"/>
        <v>3.3706253013253029E-2</v>
      </c>
      <c r="W68" s="24">
        <f t="shared" si="17"/>
        <v>3.4212384004059571E-2</v>
      </c>
      <c r="X68" s="24">
        <f t="shared" si="17"/>
        <v>3.4321176577947421E-2</v>
      </c>
      <c r="Y68" s="24">
        <f t="shared" si="17"/>
        <v>3.432489237433356E-2</v>
      </c>
      <c r="Z68" s="24">
        <f t="shared" si="17"/>
        <v>3.5659442826383447E-2</v>
      </c>
      <c r="AA68" s="24">
        <f t="shared" si="18"/>
        <v>3.3318254992972252E-2</v>
      </c>
      <c r="AB68" s="24">
        <f>+CUY!Y41</f>
        <v>3.2705296836117892E-2</v>
      </c>
      <c r="AD68" s="24">
        <f t="shared" si="20"/>
        <v>0.54705983758629539</v>
      </c>
      <c r="AE68" s="24">
        <f t="shared" si="20"/>
        <v>0.54746417134942527</v>
      </c>
      <c r="AF68" s="24">
        <f t="shared" si="20"/>
        <v>0.5464643614061111</v>
      </c>
      <c r="AG68" s="24">
        <f t="shared" si="20"/>
        <v>0.54847887885628954</v>
      </c>
      <c r="AH68" s="24">
        <f t="shared" si="20"/>
        <v>0.5494663032005207</v>
      </c>
      <c r="AI68" s="24">
        <f t="shared" si="20"/>
        <v>0.55204675947129145</v>
      </c>
      <c r="AJ68" s="24">
        <f t="shared" si="20"/>
        <v>0.55072560465167242</v>
      </c>
      <c r="AK68" s="24">
        <f t="shared" si="20"/>
        <v>0.54985416220476946</v>
      </c>
      <c r="AL68" s="24">
        <f t="shared" si="20"/>
        <v>0.5527077142598078</v>
      </c>
      <c r="AM68" s="24">
        <f t="shared" si="20"/>
        <v>0.5484050604853643</v>
      </c>
      <c r="AN68" s="24">
        <f t="shared" si="20"/>
        <v>0.54937949421436105</v>
      </c>
      <c r="AO68" s="24">
        <f>+CUY!AV41</f>
        <v>0.547682472029835</v>
      </c>
      <c r="AQ68" s="24">
        <f t="shared" si="11"/>
        <v>-4.9740003836209468E-3</v>
      </c>
      <c r="AR68" s="24">
        <f t="shared" si="15"/>
        <v>-1.3452228990689097E-3</v>
      </c>
      <c r="AT68" s="19">
        <f t="shared" si="8"/>
        <v>287.83834838867188</v>
      </c>
      <c r="AU68" s="19">
        <f t="shared" si="9"/>
        <v>293.76763916015625</v>
      </c>
      <c r="AV68" s="52">
        <f t="shared" si="12"/>
        <v>-5.9292907714843857E-2</v>
      </c>
    </row>
    <row r="69" spans="4:48" x14ac:dyDescent="0.25">
      <c r="D69" s="37">
        <f>+CUY!A42</f>
        <v>43831</v>
      </c>
      <c r="E69" s="225">
        <f>'Salida Stata'!H39</f>
        <v>296.30441284179688</v>
      </c>
      <c r="F69" s="225">
        <f>'Salida Stata'!N39</f>
        <v>296.16494750976563</v>
      </c>
      <c r="G69" s="225">
        <f>'Salida Stata'!T39</f>
        <v>297.40939331054688</v>
      </c>
      <c r="H69" s="225">
        <f>'Salida Stata'!Z39</f>
        <v>299.76205444335938</v>
      </c>
      <c r="I69" s="225">
        <f>'Salida Stata'!AF39</f>
        <v>297.87295532226563</v>
      </c>
      <c r="J69" s="225">
        <f>'Salida Stata'!AL39</f>
        <v>299.397216796875</v>
      </c>
      <c r="K69" s="225">
        <f>'Salida Stata'!AR39</f>
        <v>299.6717529296875</v>
      </c>
      <c r="L69" s="225">
        <f>'Salida Stata'!AX39</f>
        <v>299.49002075195313</v>
      </c>
      <c r="M69" s="225">
        <f>'Salida Stata'!BD39</f>
        <v>300.52816772460938</v>
      </c>
      <c r="N69" s="225">
        <f>'Salida Stata'!BJ39</f>
        <v>300.39096069335938</v>
      </c>
      <c r="O69" s="19" cm="1">
        <f t="array" ref="O69">+SUMPRODUCT($E$30:$N$30/100,$E69:$N69)/$D$14*100</f>
        <v>297.84141218580606</v>
      </c>
      <c r="Q69" s="24">
        <f t="shared" si="17"/>
        <v>2.9412566117469341E-2</v>
      </c>
      <c r="R69" s="24">
        <f t="shared" si="17"/>
        <v>2.686035870314285E-2</v>
      </c>
      <c r="S69" s="24">
        <f t="shared" si="17"/>
        <v>2.7096970154306232E-2</v>
      </c>
      <c r="T69" s="24">
        <f t="shared" si="17"/>
        <v>2.5424198588108293E-2</v>
      </c>
      <c r="U69" s="24">
        <f t="shared" si="17"/>
        <v>2.5232241490395824E-2</v>
      </c>
      <c r="V69" s="24">
        <f t="shared" si="17"/>
        <v>2.3872285952293737E-2</v>
      </c>
      <c r="W69" s="24">
        <f t="shared" si="17"/>
        <v>2.4233919309553764E-2</v>
      </c>
      <c r="X69" s="24">
        <f t="shared" si="17"/>
        <v>2.4656540197169674E-2</v>
      </c>
      <c r="Y69" s="24">
        <f t="shared" si="17"/>
        <v>2.3260968300929941E-2</v>
      </c>
      <c r="Z69" s="24">
        <f t="shared" si="17"/>
        <v>2.2546123705587062E-2</v>
      </c>
      <c r="AA69" s="24">
        <f t="shared" si="18"/>
        <v>2.5041480200868271E-2</v>
      </c>
      <c r="AB69" s="24">
        <f>+CUY!Y42</f>
        <v>2.512908777969014E-2</v>
      </c>
      <c r="AD69" s="24">
        <f t="shared" si="20"/>
        <v>0.54891447360287171</v>
      </c>
      <c r="AE69" s="24">
        <f t="shared" si="20"/>
        <v>0.54519620232707688</v>
      </c>
      <c r="AF69" s="24">
        <f t="shared" si="20"/>
        <v>0.54304534312512764</v>
      </c>
      <c r="AG69" s="24">
        <f t="shared" si="20"/>
        <v>0.54252519523005494</v>
      </c>
      <c r="AH69" s="24">
        <f t="shared" si="20"/>
        <v>0.54352852954597197</v>
      </c>
      <c r="AI69" s="24">
        <f t="shared" si="20"/>
        <v>0.54358219421685794</v>
      </c>
      <c r="AJ69" s="24">
        <f t="shared" si="20"/>
        <v>0.5414609152496983</v>
      </c>
      <c r="AK69" s="24">
        <f t="shared" si="20"/>
        <v>0.54053482144440945</v>
      </c>
      <c r="AL69" s="24">
        <f t="shared" si="20"/>
        <v>0.54000612549093252</v>
      </c>
      <c r="AM69" s="24">
        <f t="shared" si="20"/>
        <v>0.53591347638831355</v>
      </c>
      <c r="AN69" s="24">
        <f t="shared" si="20"/>
        <v>0.54210982561283449</v>
      </c>
      <c r="AO69" s="24">
        <f>+CUY!AV42</f>
        <v>0.54140786749482417</v>
      </c>
      <c r="AQ69" s="24">
        <f t="shared" si="11"/>
        <v>6.8664424118822787E-3</v>
      </c>
      <c r="AR69" s="24">
        <f t="shared" si="15"/>
        <v>1.3000997214558163E-2</v>
      </c>
      <c r="AT69" s="19">
        <f t="shared" si="8"/>
        <v>296.30441284179688</v>
      </c>
      <c r="AU69" s="19">
        <f t="shared" si="9"/>
        <v>300.39096069335938</v>
      </c>
      <c r="AV69" s="52">
        <f t="shared" si="12"/>
        <v>-4.0865478515625053E-2</v>
      </c>
    </row>
    <row r="70" spans="4:48" x14ac:dyDescent="0.25">
      <c r="D70" s="37">
        <f>+CUY!A43</f>
        <v>43862</v>
      </c>
      <c r="E70" s="225">
        <f>'Salida Stata'!H40</f>
        <v>304.05783081054688</v>
      </c>
      <c r="F70" s="225">
        <f>'Salida Stata'!N40</f>
        <v>303.50357055664063</v>
      </c>
      <c r="G70" s="225">
        <f>'Salida Stata'!T40</f>
        <v>304.46151733398438</v>
      </c>
      <c r="H70" s="225">
        <f>'Salida Stata'!Z40</f>
        <v>306.64126586914063</v>
      </c>
      <c r="I70" s="225">
        <f>'Salida Stata'!AF40</f>
        <v>304.88983154296875</v>
      </c>
      <c r="J70" s="225">
        <f>'Salida Stata'!AL40</f>
        <v>306.09259033203125</v>
      </c>
      <c r="K70" s="225">
        <f>'Salida Stata'!AR40</f>
        <v>306.24819946289063</v>
      </c>
      <c r="L70" s="225">
        <f>'Salida Stata'!AX40</f>
        <v>305.89584350585938</v>
      </c>
      <c r="M70" s="225">
        <f>'Salida Stata'!BD40</f>
        <v>307.01071166992188</v>
      </c>
      <c r="N70" s="225">
        <f>'Salida Stata'!BJ40</f>
        <v>306.31588745117188</v>
      </c>
      <c r="O70" s="19" cm="1">
        <f t="array" ref="O70">+SUMPRODUCT($E$30:$N$30/100,$E70:$N70)/$D$14*100</f>
        <v>304.57480702944724</v>
      </c>
      <c r="Q70" s="24">
        <f t="shared" si="17"/>
        <v>2.6167068841089769E-2</v>
      </c>
      <c r="R70" s="24">
        <f t="shared" si="17"/>
        <v>2.477883729516317E-2</v>
      </c>
      <c r="S70" s="24">
        <f t="shared" si="17"/>
        <v>2.3711840251373184E-2</v>
      </c>
      <c r="T70" s="24">
        <f t="shared" si="17"/>
        <v>2.294890672055061E-2</v>
      </c>
      <c r="U70" s="24">
        <f t="shared" si="17"/>
        <v>2.3556607255974749E-2</v>
      </c>
      <c r="V70" s="24">
        <f t="shared" si="17"/>
        <v>2.2362844941536952E-2</v>
      </c>
      <c r="W70" s="24">
        <f t="shared" si="17"/>
        <v>2.1945500264571649E-2</v>
      </c>
      <c r="X70" s="24">
        <f t="shared" si="17"/>
        <v>2.1389102507731739E-2</v>
      </c>
      <c r="Y70" s="24">
        <f t="shared" si="17"/>
        <v>2.1570503671565433E-2</v>
      </c>
      <c r="Z70" s="24">
        <f t="shared" si="17"/>
        <v>1.972405142996525E-2</v>
      </c>
      <c r="AA70" s="24">
        <f t="shared" si="18"/>
        <v>2.2607315732980027E-2</v>
      </c>
      <c r="AB70" s="24">
        <f>+CUY!Y43</f>
        <v>2.2834116856951026E-2</v>
      </c>
      <c r="AD70" s="24">
        <f t="shared" si="20"/>
        <v>0.5250326581145226</v>
      </c>
      <c r="AE70" s="24">
        <f t="shared" si="20"/>
        <v>0.52151130920863298</v>
      </c>
      <c r="AF70" s="24">
        <f t="shared" si="20"/>
        <v>0.51919205608615138</v>
      </c>
      <c r="AG70" s="24">
        <f t="shared" si="20"/>
        <v>0.51878315009749709</v>
      </c>
      <c r="AH70" s="24">
        <f t="shared" si="20"/>
        <v>0.52140754978678805</v>
      </c>
      <c r="AI70" s="24">
        <f t="shared" si="20"/>
        <v>0.52069293578169429</v>
      </c>
      <c r="AJ70" s="24">
        <f t="shared" si="20"/>
        <v>0.52072867262937494</v>
      </c>
      <c r="AK70" s="24">
        <f t="shared" si="20"/>
        <v>0.51923914326849374</v>
      </c>
      <c r="AL70" s="24">
        <f t="shared" si="20"/>
        <v>0.51932455247319798</v>
      </c>
      <c r="AM70" s="24">
        <f t="shared" si="20"/>
        <v>0.51561913703850726</v>
      </c>
      <c r="AN70" s="24">
        <f t="shared" si="20"/>
        <v>0.51990809613506883</v>
      </c>
      <c r="AO70" s="24">
        <f>+CUY!AV43</f>
        <v>0.51920199501246889</v>
      </c>
      <c r="AQ70" s="24">
        <f t="shared" si="11"/>
        <v>6.4430174111245186E-3</v>
      </c>
      <c r="AR70" s="24">
        <f t="shared" si="15"/>
        <v>9.4135210760153409E-3</v>
      </c>
      <c r="AT70" s="19">
        <f t="shared" si="8"/>
        <v>304.05783081054688</v>
      </c>
      <c r="AU70" s="19">
        <f t="shared" si="9"/>
        <v>306.31588745117188</v>
      </c>
      <c r="AV70" s="52">
        <f t="shared" si="12"/>
        <v>-2.2580566406249947E-2</v>
      </c>
    </row>
    <row r="71" spans="4:48" x14ac:dyDescent="0.25">
      <c r="D71" s="37">
        <f>+CUY!A44</f>
        <v>43891</v>
      </c>
      <c r="E71" s="225">
        <f>'Salida Stata'!H41</f>
        <v>313.58868408203125</v>
      </c>
      <c r="F71" s="225">
        <f>'Salida Stata'!N41</f>
        <v>313.29901123046875</v>
      </c>
      <c r="G71" s="225">
        <f>'Salida Stata'!T41</f>
        <v>314.111328125</v>
      </c>
      <c r="H71" s="225">
        <f>'Salida Stata'!Z41</f>
        <v>316.17572021484375</v>
      </c>
      <c r="I71" s="225">
        <f>'Salida Stata'!AF41</f>
        <v>314.76705932617188</v>
      </c>
      <c r="J71" s="225">
        <f>'Salida Stata'!AL41</f>
        <v>315.5697021484375</v>
      </c>
      <c r="K71" s="225">
        <f>'Salida Stata'!AR41</f>
        <v>315.64212036132813</v>
      </c>
      <c r="L71" s="225">
        <f>'Salida Stata'!AX41</f>
        <v>315.15054321289063</v>
      </c>
      <c r="M71" s="225">
        <f>'Salida Stata'!BD41</f>
        <v>316.16397094726563</v>
      </c>
      <c r="N71" s="225">
        <f>'Salida Stata'!BJ41</f>
        <v>315.10147094726563</v>
      </c>
      <c r="O71" s="19" cm="1">
        <f t="array" ref="O71">+SUMPRODUCT($E$30:$N$30/100,$E71:$N71)/$D$14*100</f>
        <v>313.97386412652844</v>
      </c>
      <c r="Q71" s="24">
        <f t="shared" si="17"/>
        <v>3.1345528072989737E-2</v>
      </c>
      <c r="R71" s="24">
        <f t="shared" si="17"/>
        <v>3.2274548387891455E-2</v>
      </c>
      <c r="S71" s="24">
        <f t="shared" si="17"/>
        <v>3.1694681401820857E-2</v>
      </c>
      <c r="T71" s="24">
        <f t="shared" si="17"/>
        <v>3.1093187404763523E-2</v>
      </c>
      <c r="U71" s="24">
        <f t="shared" si="17"/>
        <v>3.2396055103632193E-2</v>
      </c>
      <c r="V71" s="24">
        <f t="shared" si="17"/>
        <v>3.0961585205725006E-2</v>
      </c>
      <c r="W71" s="24">
        <f t="shared" si="17"/>
        <v>3.0674207766487882E-2</v>
      </c>
      <c r="X71" s="24">
        <f t="shared" si="17"/>
        <v>3.0254414708495325E-2</v>
      </c>
      <c r="Y71" s="24">
        <f t="shared" si="17"/>
        <v>2.9814136541218561E-2</v>
      </c>
      <c r="Z71" s="24">
        <f t="shared" si="17"/>
        <v>2.8681448974775092E-2</v>
      </c>
      <c r="AA71" s="24">
        <f t="shared" si="18"/>
        <v>3.0859601254454638E-2</v>
      </c>
      <c r="AB71" s="24">
        <f>+CUY!Y44</f>
        <v>3.1188443860800996E-2</v>
      </c>
      <c r="AD71" s="24">
        <f t="shared" si="20"/>
        <v>0.50381688326551122</v>
      </c>
      <c r="AE71" s="24">
        <f t="shared" si="20"/>
        <v>0.50153459936714651</v>
      </c>
      <c r="AF71" s="24">
        <f t="shared" si="20"/>
        <v>0.49875930954677128</v>
      </c>
      <c r="AG71" s="24">
        <f t="shared" si="20"/>
        <v>0.49908268336692507</v>
      </c>
      <c r="AH71" s="24">
        <f t="shared" si="20"/>
        <v>0.50206218341104836</v>
      </c>
      <c r="AI71" s="24">
        <f t="shared" si="20"/>
        <v>0.5016446721147807</v>
      </c>
      <c r="AJ71" s="24">
        <f t="shared" si="20"/>
        <v>0.5017098111617837</v>
      </c>
      <c r="AK71" s="24">
        <f t="shared" si="20"/>
        <v>0.49958879432404757</v>
      </c>
      <c r="AL71" s="24">
        <f t="shared" si="20"/>
        <v>0.50094203116392233</v>
      </c>
      <c r="AM71" s="24">
        <f t="shared" si="20"/>
        <v>0.49750919006472283</v>
      </c>
      <c r="AN71" s="24">
        <f t="shared" si="20"/>
        <v>0.50049911557749516</v>
      </c>
      <c r="AO71" s="24">
        <f>+CUY!AV44</f>
        <v>0.5</v>
      </c>
      <c r="AQ71" s="24">
        <f t="shared" si="11"/>
        <v>2.6640790982146445E-3</v>
      </c>
      <c r="AR71" s="24">
        <f t="shared" si="15"/>
        <v>6.307693200788389E-3</v>
      </c>
      <c r="AT71" s="19">
        <f t="shared" si="8"/>
        <v>313.58868408203125</v>
      </c>
      <c r="AU71" s="19">
        <f t="shared" si="9"/>
        <v>315.10147094726563</v>
      </c>
      <c r="AV71" s="52">
        <f t="shared" si="12"/>
        <v>-1.5127868652343501E-2</v>
      </c>
    </row>
    <row r="72" spans="4:48" x14ac:dyDescent="0.25">
      <c r="D72" s="37">
        <f>+CUY!A45</f>
        <v>43922</v>
      </c>
      <c r="E72" s="225">
        <f>'Salida Stata'!H42</f>
        <v>318.70620727539063</v>
      </c>
      <c r="F72" s="225">
        <f>'Salida Stata'!N42</f>
        <v>318.14828491210938</v>
      </c>
      <c r="G72" s="225">
        <f>'Salida Stata'!T42</f>
        <v>318.5673828125</v>
      </c>
      <c r="H72" s="225">
        <f>'Salida Stata'!Z42</f>
        <v>320.31658935546875</v>
      </c>
      <c r="I72" s="225">
        <f>'Salida Stata'!AF42</f>
        <v>319.12548828125</v>
      </c>
      <c r="J72" s="225">
        <f>'Salida Stata'!AL42</f>
        <v>319.58538818359375</v>
      </c>
      <c r="K72" s="225">
        <f>'Salida Stata'!AR42</f>
        <v>319.23178100585938</v>
      </c>
      <c r="L72" s="225">
        <f>'Salida Stata'!AX42</f>
        <v>318.632080078125</v>
      </c>
      <c r="M72" s="225">
        <f>'Salida Stata'!BD42</f>
        <v>319.59515380859375</v>
      </c>
      <c r="N72" s="225">
        <f>'Salida Stata'!BJ42</f>
        <v>317.91116333007813</v>
      </c>
      <c r="O72" s="19" cm="1">
        <f t="array" ref="O72">+SUMPRODUCT($E$30:$N$30/100,$E72:$N72)/$D$14*100</f>
        <v>317.91478953784087</v>
      </c>
      <c r="Q72" s="24">
        <f t="shared" si="17"/>
        <v>1.6319221493402702E-2</v>
      </c>
      <c r="R72" s="24">
        <f t="shared" si="17"/>
        <v>1.5478100816837204E-2</v>
      </c>
      <c r="S72" s="24">
        <f t="shared" si="17"/>
        <v>1.4186227265661433E-2</v>
      </c>
      <c r="T72" s="24">
        <f t="shared" si="17"/>
        <v>1.3096733480392642E-2</v>
      </c>
      <c r="U72" s="24">
        <f t="shared" si="17"/>
        <v>1.3846521819685709E-2</v>
      </c>
      <c r="V72" s="24">
        <f t="shared" si="17"/>
        <v>1.272519512430037E-2</v>
      </c>
      <c r="W72" s="24">
        <f t="shared" si="17"/>
        <v>1.1372565361118525E-2</v>
      </c>
      <c r="X72" s="24">
        <f t="shared" si="17"/>
        <v>1.1047218353936072E-2</v>
      </c>
      <c r="Y72" s="24">
        <f t="shared" si="17"/>
        <v>1.0852542277502097E-2</v>
      </c>
      <c r="Z72" s="24">
        <f t="shared" si="17"/>
        <v>8.9167859939400795E-3</v>
      </c>
      <c r="AA72" s="24">
        <f t="shared" si="18"/>
        <v>1.2551762619720019E-2</v>
      </c>
      <c r="AB72" s="24">
        <f>+CUY!Y45</f>
        <v>1.3053167780961328E-2</v>
      </c>
      <c r="AD72" s="24">
        <f t="shared" si="20"/>
        <v>0.48059111842252156</v>
      </c>
      <c r="AE72" s="24">
        <f t="shared" si="20"/>
        <v>0.47640842046020948</v>
      </c>
      <c r="AF72" s="24">
        <f t="shared" si="20"/>
        <v>0.47210201865141999</v>
      </c>
      <c r="AG72" s="24">
        <f t="shared" si="20"/>
        <v>0.46989320163467507</v>
      </c>
      <c r="AH72" s="24">
        <f t="shared" si="20"/>
        <v>0.4733907114467597</v>
      </c>
      <c r="AI72" s="24">
        <f t="shared" si="20"/>
        <v>0.47133956272492283</v>
      </c>
      <c r="AJ72" s="24">
        <f t="shared" si="20"/>
        <v>0.46875036857106744</v>
      </c>
      <c r="AK72" s="24">
        <f t="shared" si="20"/>
        <v>0.46660805442594633</v>
      </c>
      <c r="AL72" s="24">
        <f t="shared" si="20"/>
        <v>0.46772728973647038</v>
      </c>
      <c r="AM72" s="24">
        <f t="shared" si="20"/>
        <v>0.46097677464531839</v>
      </c>
      <c r="AN72" s="24">
        <f t="shared" si="20"/>
        <v>0.47017338117487761</v>
      </c>
      <c r="AO72" s="24">
        <f>+CUY!AV45</f>
        <v>0.47042513863216251</v>
      </c>
      <c r="AQ72" s="24">
        <f t="shared" si="11"/>
        <v>7.4024354994626229E-3</v>
      </c>
      <c r="AR72" s="24">
        <f t="shared" si="15"/>
        <v>1.9614343777203169E-2</v>
      </c>
      <c r="AT72" s="19">
        <f t="shared" si="8"/>
        <v>318.70620727539063</v>
      </c>
      <c r="AU72" s="19">
        <f t="shared" si="9"/>
        <v>317.91116333007813</v>
      </c>
      <c r="AV72" s="52">
        <f t="shared" si="12"/>
        <v>7.9504394531246803E-3</v>
      </c>
    </row>
    <row r="73" spans="4:48" x14ac:dyDescent="0.25">
      <c r="D73" s="37">
        <f>+CUY!A46</f>
        <v>43952</v>
      </c>
      <c r="E73" s="225">
        <f>'Salida Stata'!H43</f>
        <v>322.73031616210938</v>
      </c>
      <c r="F73" s="225">
        <f>'Salida Stata'!N43</f>
        <v>322.14923095703125</v>
      </c>
      <c r="G73" s="225">
        <f>'Salida Stata'!T43</f>
        <v>322.60635375976563</v>
      </c>
      <c r="H73" s="225">
        <f>'Salida Stata'!Z43</f>
        <v>324.4423828125</v>
      </c>
      <c r="I73" s="225">
        <f>'Salida Stata'!AF43</f>
        <v>323.3040771484375</v>
      </c>
      <c r="J73" s="225">
        <f>'Salida Stata'!AL43</f>
        <v>323.80203247070313</v>
      </c>
      <c r="K73" s="225">
        <f>'Salida Stata'!AR43</f>
        <v>323.73828125</v>
      </c>
      <c r="L73" s="225">
        <f>'Salida Stata'!AX43</f>
        <v>323.1474609375</v>
      </c>
      <c r="M73" s="225">
        <f>'Salida Stata'!BD43</f>
        <v>324.2587890625</v>
      </c>
      <c r="N73" s="225">
        <f>'Salida Stata'!BJ43</f>
        <v>322.6336669921875</v>
      </c>
      <c r="O73" s="19" cm="1">
        <f t="array" ref="O73">+SUMPRODUCT($E$30:$N$30/100,$E73:$N73)/$D$14*100</f>
        <v>322.21877004335158</v>
      </c>
      <c r="Q73" s="24">
        <f t="shared" si="17"/>
        <v>1.2626390057227654E-2</v>
      </c>
      <c r="R73" s="24">
        <f t="shared" si="17"/>
        <v>1.2575727214833687E-2</v>
      </c>
      <c r="S73" s="24">
        <f t="shared" si="17"/>
        <v>1.2678545153013587E-2</v>
      </c>
      <c r="T73" s="24">
        <f t="shared" si="17"/>
        <v>1.2880361474043589E-2</v>
      </c>
      <c r="U73" s="24">
        <f t="shared" si="17"/>
        <v>1.3093873791443666E-2</v>
      </c>
      <c r="V73" s="24">
        <f t="shared" si="17"/>
        <v>1.3194108501253021E-2</v>
      </c>
      <c r="W73" s="24">
        <f t="shared" si="17"/>
        <v>1.4116703011026077E-2</v>
      </c>
      <c r="X73" s="24">
        <f t="shared" si="17"/>
        <v>1.4171143276809683E-2</v>
      </c>
      <c r="Y73" s="24">
        <f t="shared" si="17"/>
        <v>1.4592321561607058E-2</v>
      </c>
      <c r="Z73" s="24">
        <f t="shared" si="17"/>
        <v>1.4854790289972053E-2</v>
      </c>
      <c r="AA73" s="24">
        <f t="shared" si="18"/>
        <v>1.3538157541420182E-2</v>
      </c>
      <c r="AB73" s="24">
        <f>+CUY!Y46</f>
        <v>1.3513513513513598E-2</v>
      </c>
      <c r="AD73" s="24">
        <f t="shared" si="20"/>
        <v>0.4583368986549321</v>
      </c>
      <c r="AE73" s="24">
        <f t="shared" si="20"/>
        <v>0.45398826664815473</v>
      </c>
      <c r="AF73" s="24">
        <f t="shared" si="20"/>
        <v>0.44995865604331242</v>
      </c>
      <c r="AG73" s="24">
        <f t="shared" si="20"/>
        <v>0.44712070861671793</v>
      </c>
      <c r="AH73" s="24">
        <f t="shared" si="20"/>
        <v>0.4512018238465636</v>
      </c>
      <c r="AI73" s="24">
        <f t="shared" si="20"/>
        <v>0.44835604648512062</v>
      </c>
      <c r="AJ73" s="24">
        <f t="shared" si="20"/>
        <v>0.44704266087918132</v>
      </c>
      <c r="AK73" s="24">
        <f t="shared" si="20"/>
        <v>0.44517802723687128</v>
      </c>
      <c r="AL73" s="24">
        <f t="shared" si="20"/>
        <v>0.44638116190478661</v>
      </c>
      <c r="AM73" s="24">
        <f t="shared" si="20"/>
        <v>0.43953771657280849</v>
      </c>
      <c r="AN73" s="24">
        <f t="shared" si="20"/>
        <v>0.44811938256170869</v>
      </c>
      <c r="AO73" s="24">
        <f>+CUY!AV46</f>
        <v>0.44813650651100145</v>
      </c>
      <c r="AQ73" s="24">
        <f t="shared" si="11"/>
        <v>-2.2284002327443986E-3</v>
      </c>
      <c r="AR73" s="24">
        <f t="shared" si="15"/>
        <v>1.8799182082123611E-2</v>
      </c>
      <c r="AT73" s="19">
        <f t="shared" si="8"/>
        <v>322.73031616210938</v>
      </c>
      <c r="AU73" s="19">
        <f t="shared" si="9"/>
        <v>322.6336669921875</v>
      </c>
      <c r="AV73" s="52">
        <f t="shared" si="12"/>
        <v>9.6649169921869671E-4</v>
      </c>
    </row>
    <row r="74" spans="4:48" x14ac:dyDescent="0.25">
      <c r="D74" s="37">
        <f>+CUY!A47</f>
        <v>43983</v>
      </c>
      <c r="E74" s="225">
        <f>'Salida Stata'!H44</f>
        <v>330.42758178710938</v>
      </c>
      <c r="F74" s="225">
        <f>'Salida Stata'!N44</f>
        <v>329.91143798828125</v>
      </c>
      <c r="G74" s="225">
        <f>'Salida Stata'!T44</f>
        <v>330.01974487304688</v>
      </c>
      <c r="H74" s="225">
        <f>'Salida Stata'!Z44</f>
        <v>331.72879028320313</v>
      </c>
      <c r="I74" s="225">
        <f>'Salida Stata'!AF44</f>
        <v>330.5958251953125</v>
      </c>
      <c r="J74" s="225">
        <f>'Salida Stata'!AL44</f>
        <v>331.17501831054688</v>
      </c>
      <c r="K74" s="225">
        <f>'Salida Stata'!AR44</f>
        <v>330.81326293945313</v>
      </c>
      <c r="L74" s="225">
        <f>'Salida Stata'!AX44</f>
        <v>330.283203125</v>
      </c>
      <c r="M74" s="225">
        <f>'Salida Stata'!BD44</f>
        <v>331.24090576171875</v>
      </c>
      <c r="N74" s="225">
        <f>'Salida Stata'!BJ44</f>
        <v>329.73141479492188</v>
      </c>
      <c r="O74" s="19" cm="1">
        <f t="array" ref="O74">+SUMPRODUCT($E$30:$N$30/100,$E74:$N74)/$D$14*100</f>
        <v>329.47987295036046</v>
      </c>
      <c r="Q74" s="24">
        <f t="shared" si="17"/>
        <v>2.3850457299876338E-2</v>
      </c>
      <c r="R74" s="24">
        <f t="shared" si="17"/>
        <v>2.4095066153627887E-2</v>
      </c>
      <c r="S74" s="24">
        <f t="shared" si="17"/>
        <v>2.2979681047453182E-2</v>
      </c>
      <c r="T74" s="24">
        <f t="shared" si="17"/>
        <v>2.2458247925376762E-2</v>
      </c>
      <c r="U74" s="24">
        <f t="shared" si="17"/>
        <v>2.255383882315587E-2</v>
      </c>
      <c r="V74" s="24">
        <f t="shared" si="17"/>
        <v>2.2770041878939828E-2</v>
      </c>
      <c r="W74" s="24">
        <f t="shared" si="17"/>
        <v>2.185401634349704E-2</v>
      </c>
      <c r="X74" s="24">
        <f t="shared" si="17"/>
        <v>2.2081999860986468E-2</v>
      </c>
      <c r="Y74" s="24">
        <f t="shared" si="17"/>
        <v>2.1532544173761714E-2</v>
      </c>
      <c r="Z74" s="24">
        <f t="shared" si="17"/>
        <v>2.1999402197868667E-2</v>
      </c>
      <c r="AA74" s="24">
        <f t="shared" si="18"/>
        <v>2.2534698726681679E-2</v>
      </c>
      <c r="AB74" s="24">
        <f>+CUY!Y47</f>
        <v>2.3255813953488413E-2</v>
      </c>
      <c r="AD74" s="24">
        <f t="shared" si="20"/>
        <v>0.4551182192309644</v>
      </c>
      <c r="AE74" s="24">
        <f t="shared" si="20"/>
        <v>0.45042954258532975</v>
      </c>
      <c r="AF74" s="24">
        <f t="shared" si="20"/>
        <v>0.44536690057568951</v>
      </c>
      <c r="AG74" s="24">
        <f t="shared" si="20"/>
        <v>0.44158820607487193</v>
      </c>
      <c r="AH74" s="24">
        <f t="shared" si="20"/>
        <v>0.44540929916429373</v>
      </c>
      <c r="AI74" s="24">
        <f t="shared" si="20"/>
        <v>0.44276211423991874</v>
      </c>
      <c r="AJ74" s="24">
        <f t="shared" si="20"/>
        <v>0.44101351337878336</v>
      </c>
      <c r="AK74" s="24">
        <f t="shared" si="20"/>
        <v>0.43994286380286729</v>
      </c>
      <c r="AL74" s="24">
        <f t="shared" si="20"/>
        <v>0.43961846092385781</v>
      </c>
      <c r="AM74" s="24">
        <f t="shared" si="20"/>
        <v>0.43446467985674797</v>
      </c>
      <c r="AN74" s="24">
        <f t="shared" si="20"/>
        <v>0.44288163427195792</v>
      </c>
      <c r="AO74" s="24">
        <f>+CUY!AV47</f>
        <v>0.44420131291028442</v>
      </c>
      <c r="AQ74" s="24">
        <f t="shared" si="11"/>
        <v>1.8510551020076704E-3</v>
      </c>
      <c r="AR74" s="24">
        <f t="shared" si="15"/>
        <v>2.0653539374216434E-2</v>
      </c>
      <c r="AT74" s="19">
        <f t="shared" si="8"/>
        <v>330.42758178710938</v>
      </c>
      <c r="AU74" s="19">
        <f t="shared" si="9"/>
        <v>329.73141479492188</v>
      </c>
      <c r="AV74" s="52">
        <f t="shared" si="12"/>
        <v>6.9616699218748579E-3</v>
      </c>
    </row>
    <row r="75" spans="4:48" x14ac:dyDescent="0.25">
      <c r="D75" s="37">
        <f>+CUY!A48</f>
        <v>44013</v>
      </c>
      <c r="E75" s="225">
        <f>'Salida Stata'!H45</f>
        <v>337.4566650390625</v>
      </c>
      <c r="F75" s="225">
        <f>'Salida Stata'!N45</f>
        <v>337.18365478515625</v>
      </c>
      <c r="G75" s="225">
        <f>'Salida Stata'!T45</f>
        <v>337.161865234375</v>
      </c>
      <c r="H75" s="225">
        <f>'Salida Stata'!Z45</f>
        <v>339.05679321289063</v>
      </c>
      <c r="I75" s="225">
        <f>'Salida Stata'!AF45</f>
        <v>337.89926147460938</v>
      </c>
      <c r="J75" s="225">
        <f>'Salida Stata'!AL45</f>
        <v>338.68997192382813</v>
      </c>
      <c r="K75" s="225">
        <f>'Salida Stata'!AR45</f>
        <v>338.3026123046875</v>
      </c>
      <c r="L75" s="225">
        <f>'Salida Stata'!AX45</f>
        <v>337.7662353515625</v>
      </c>
      <c r="M75" s="225">
        <f>'Salida Stata'!BD45</f>
        <v>338.79739379882813</v>
      </c>
      <c r="N75" s="225">
        <f>'Salida Stata'!BJ45</f>
        <v>337.44265747070313</v>
      </c>
      <c r="O75" s="19" cm="1">
        <f t="array" ref="O75">+SUMPRODUCT($E$30:$N$30/100,$E75:$N75)/$D$14*100</f>
        <v>336.85659681151827</v>
      </c>
      <c r="Q75" s="24">
        <f t="shared" si="17"/>
        <v>2.1272689204504314E-2</v>
      </c>
      <c r="R75" s="24">
        <f t="shared" si="17"/>
        <v>2.2042936253496404E-2</v>
      </c>
      <c r="S75" s="24">
        <f t="shared" si="17"/>
        <v>2.1641494099317038E-2</v>
      </c>
      <c r="T75" s="24">
        <f t="shared" si="17"/>
        <v>2.2090343510526855E-2</v>
      </c>
      <c r="U75" s="24">
        <f t="shared" si="17"/>
        <v>2.209173777370621E-2</v>
      </c>
      <c r="V75" s="24">
        <f t="shared" si="17"/>
        <v>2.2691788926646694E-2</v>
      </c>
      <c r="W75" s="24">
        <f t="shared" si="17"/>
        <v>2.2639205268517593E-2</v>
      </c>
      <c r="X75" s="24">
        <f t="shared" si="17"/>
        <v>2.2656411696874823E-2</v>
      </c>
      <c r="Y75" s="24">
        <f t="shared" si="17"/>
        <v>2.281266566317508E-2</v>
      </c>
      <c r="Z75" s="24">
        <f t="shared" si="17"/>
        <v>2.338643614099456E-2</v>
      </c>
      <c r="AA75" s="24">
        <f t="shared" si="18"/>
        <v>2.238899692142704E-2</v>
      </c>
      <c r="AB75" s="24">
        <f>+CUY!Y48</f>
        <v>2.2727272727272707E-2</v>
      </c>
      <c r="AD75" s="24">
        <f t="shared" si="20"/>
        <v>0.44923712687020734</v>
      </c>
      <c r="AE75" s="24">
        <f t="shared" si="20"/>
        <v>0.44480412894060417</v>
      </c>
      <c r="AF75" s="24">
        <f t="shared" si="20"/>
        <v>0.43772844496223051</v>
      </c>
      <c r="AG75" s="24">
        <f t="shared" si="20"/>
        <v>0.43354063361410278</v>
      </c>
      <c r="AH75" s="24">
        <f t="shared" si="20"/>
        <v>0.43832009234527214</v>
      </c>
      <c r="AI75" s="24">
        <f t="shared" si="20"/>
        <v>0.4352636914927317</v>
      </c>
      <c r="AJ75" s="24">
        <f t="shared" si="20"/>
        <v>0.43158648917086273</v>
      </c>
      <c r="AK75" s="24">
        <f t="shared" si="20"/>
        <v>0.42960315388017922</v>
      </c>
      <c r="AL75" s="24">
        <f t="shared" si="20"/>
        <v>0.4280540639588466</v>
      </c>
      <c r="AM75" s="24">
        <f t="shared" si="20"/>
        <v>0.42367192402702702</v>
      </c>
      <c r="AN75" s="24">
        <f t="shared" si="20"/>
        <v>0.43431223840611222</v>
      </c>
      <c r="AO75" s="24">
        <f>+CUY!AV48</f>
        <v>0.43678160919540221</v>
      </c>
      <c r="AQ75" s="24">
        <f t="shared" si="11"/>
        <v>-2.1137469364902461E-3</v>
      </c>
      <c r="AR75" s="24">
        <f t="shared" si="15"/>
        <v>2.5565202843180312E-2</v>
      </c>
      <c r="AT75" s="19">
        <f t="shared" si="8"/>
        <v>337.4566650390625</v>
      </c>
      <c r="AU75" s="19">
        <f t="shared" si="9"/>
        <v>337.44265747070313</v>
      </c>
      <c r="AV75" s="52">
        <f t="shared" si="12"/>
        <v>1.4007568359364342E-4</v>
      </c>
    </row>
    <row r="76" spans="4:48" x14ac:dyDescent="0.25">
      <c r="D76" s="37">
        <f>+CUY!A49</f>
        <v>44044</v>
      </c>
      <c r="E76" s="225">
        <f>'Salida Stata'!H46</f>
        <v>346.88217163085938</v>
      </c>
      <c r="F76" s="225">
        <f>'Salida Stata'!N46</f>
        <v>346.42755126953125</v>
      </c>
      <c r="G76" s="225">
        <f>'Salida Stata'!T46</f>
        <v>346.26547241210938</v>
      </c>
      <c r="H76" s="225">
        <f>'Salida Stata'!Z46</f>
        <v>348.275634765625</v>
      </c>
      <c r="I76" s="225">
        <f>'Salida Stata'!AF46</f>
        <v>346.9576416015625</v>
      </c>
      <c r="J76" s="225">
        <f>'Salida Stata'!AL46</f>
        <v>347.85458374023438</v>
      </c>
      <c r="K76" s="225">
        <f>'Salida Stata'!AR46</f>
        <v>347.28018188476563</v>
      </c>
      <c r="L76" s="225">
        <f>'Salida Stata'!AX46</f>
        <v>346.70626831054688</v>
      </c>
      <c r="M76" s="225">
        <f>'Salida Stata'!BD46</f>
        <v>347.78005981445313</v>
      </c>
      <c r="N76" s="225">
        <f>'Salida Stata'!BJ46</f>
        <v>346.310546875</v>
      </c>
      <c r="O76" s="19" cm="1">
        <f t="array" ref="O76">+SUMPRODUCT($E$30:$N$30/100,$E76:$N76)/$D$14*100</f>
        <v>345.90610496276372</v>
      </c>
      <c r="Q76" s="24">
        <f t="shared" si="17"/>
        <v>2.7931013277529448E-2</v>
      </c>
      <c r="R76" s="24">
        <f t="shared" si="17"/>
        <v>2.7415019539618335E-2</v>
      </c>
      <c r="S76" s="24">
        <f t="shared" si="17"/>
        <v>2.7000702381943631E-2</v>
      </c>
      <c r="T76" s="24">
        <f t="shared" si="17"/>
        <v>2.7189667740843415E-2</v>
      </c>
      <c r="U76" s="24">
        <f t="shared" si="17"/>
        <v>2.6807931119535056E-2</v>
      </c>
      <c r="V76" s="24">
        <f t="shared" si="17"/>
        <v>2.7058999604710365E-2</v>
      </c>
      <c r="W76" s="24">
        <f t="shared" si="17"/>
        <v>2.6537098010915194E-2</v>
      </c>
      <c r="X76" s="24">
        <f t="shared" si="17"/>
        <v>2.6468107298170729E-2</v>
      </c>
      <c r="Y76" s="24">
        <f t="shared" si="17"/>
        <v>2.651338581712559E-2</v>
      </c>
      <c r="Z76" s="24">
        <f t="shared" si="17"/>
        <v>2.6279692884017658E-2</v>
      </c>
      <c r="AA76" s="24">
        <f t="shared" si="18"/>
        <v>2.6864571562209782E-2</v>
      </c>
      <c r="AB76" s="24">
        <f>+CUY!Y49</f>
        <v>2.6666666666666616E-2</v>
      </c>
      <c r="AD76" s="24">
        <f t="shared" si="20"/>
        <v>0.42462814595117893</v>
      </c>
      <c r="AE76" s="24">
        <f t="shared" si="20"/>
        <v>0.42052334454123597</v>
      </c>
      <c r="AF76" s="24">
        <f t="shared" si="20"/>
        <v>0.41371771651441369</v>
      </c>
      <c r="AG76" s="24">
        <f t="shared" si="20"/>
        <v>0.41050606957945335</v>
      </c>
      <c r="AH76" s="24">
        <f t="shared" si="20"/>
        <v>0.41471718710754302</v>
      </c>
      <c r="AI76" s="24">
        <f t="shared" si="20"/>
        <v>0.41248613815462631</v>
      </c>
      <c r="AJ76" s="24">
        <f t="shared" si="20"/>
        <v>0.40912542339972435</v>
      </c>
      <c r="AK76" s="24">
        <f t="shared" si="20"/>
        <v>0.40722005853264576</v>
      </c>
      <c r="AL76" s="24">
        <f t="shared" si="20"/>
        <v>0.40572583709561916</v>
      </c>
      <c r="AM76" s="24">
        <f t="shared" si="20"/>
        <v>0.40243918716171501</v>
      </c>
      <c r="AN76" s="24">
        <f t="shared" si="20"/>
        <v>0.41135453188969429</v>
      </c>
      <c r="AO76" s="24">
        <f>+CUY!AV49</f>
        <v>0.41313213703099527</v>
      </c>
      <c r="AQ76" s="24">
        <f t="shared" si="11"/>
        <v>1.6513203935117904E-3</v>
      </c>
      <c r="AR76" s="24">
        <f t="shared" si="15"/>
        <v>2.218895878946392E-2</v>
      </c>
      <c r="AT76" s="19">
        <f t="shared" si="8"/>
        <v>346.88217163085938</v>
      </c>
      <c r="AU76" s="19">
        <f t="shared" si="9"/>
        <v>346.310546875</v>
      </c>
      <c r="AV76" s="52">
        <f t="shared" si="12"/>
        <v>5.716247558594123E-3</v>
      </c>
    </row>
    <row r="77" spans="4:48" x14ac:dyDescent="0.25">
      <c r="D77" s="37">
        <f>+CUY!A50</f>
        <v>44075</v>
      </c>
      <c r="E77" s="225">
        <f>'Salida Stata'!H47</f>
        <v>359.64410400390625</v>
      </c>
      <c r="F77" s="225">
        <f>'Salida Stata'!N47</f>
        <v>359.25146484375</v>
      </c>
      <c r="G77" s="225">
        <f>'Salida Stata'!T47</f>
        <v>358.67709350585938</v>
      </c>
      <c r="H77" s="225">
        <f>'Salida Stata'!Z47</f>
        <v>360.721923828125</v>
      </c>
      <c r="I77" s="225">
        <f>'Salida Stata'!AF47</f>
        <v>359.17868041992188</v>
      </c>
      <c r="J77" s="225">
        <f>'Salida Stata'!AL47</f>
        <v>360.27688598632813</v>
      </c>
      <c r="K77" s="225">
        <f>'Salida Stata'!AR47</f>
        <v>359.02157592773438</v>
      </c>
      <c r="L77" s="225">
        <f>'Salida Stata'!AX47</f>
        <v>358.46868896484375</v>
      </c>
      <c r="M77" s="225">
        <f>'Salida Stata'!BD47</f>
        <v>359.13046264648438</v>
      </c>
      <c r="N77" s="225">
        <f>'Salida Stata'!BJ47</f>
        <v>357.96865844726563</v>
      </c>
      <c r="O77" s="19" cm="1">
        <f t="array" ref="O77">+SUMPRODUCT($E$30:$N$30/100,$E77:$N77)/$D$14*100</f>
        <v>357.98744731792078</v>
      </c>
      <c r="Q77" s="24">
        <f t="shared" si="17"/>
        <v>3.6790395750369465E-2</v>
      </c>
      <c r="R77" s="24">
        <f t="shared" si="17"/>
        <v>3.701759149127648E-2</v>
      </c>
      <c r="S77" s="24">
        <f t="shared" si="17"/>
        <v>3.5844235370306343E-2</v>
      </c>
      <c r="T77" s="24">
        <f t="shared" si="17"/>
        <v>3.5736892909191909E-2</v>
      </c>
      <c r="U77" s="24">
        <f t="shared" si="17"/>
        <v>3.5223431776705727E-2</v>
      </c>
      <c r="V77" s="24">
        <f t="shared" si="17"/>
        <v>3.5711193201841684E-2</v>
      </c>
      <c r="W77" s="24">
        <f t="shared" si="17"/>
        <v>3.3809571220694501E-2</v>
      </c>
      <c r="X77" s="24">
        <f t="shared" si="17"/>
        <v>3.392618400473002E-2</v>
      </c>
      <c r="Y77" s="24">
        <f t="shared" si="17"/>
        <v>3.2636726895978185E-2</v>
      </c>
      <c r="Z77" s="24">
        <f t="shared" si="17"/>
        <v>3.3663749710959756E-2</v>
      </c>
      <c r="AA77" s="24">
        <f t="shared" si="18"/>
        <v>3.492665258526606E-2</v>
      </c>
      <c r="AB77" s="24">
        <f>+CUY!Y50</f>
        <v>3.57864357864357E-2</v>
      </c>
      <c r="AD77" s="24">
        <f t="shared" ref="AD77:AN92" si="21">+E77/E65-1</f>
        <v>0.39608677408586002</v>
      </c>
      <c r="AE77" s="24">
        <f t="shared" si="21"/>
        <v>0.39264768460731192</v>
      </c>
      <c r="AF77" s="24">
        <f t="shared" si="21"/>
        <v>0.38511722100004286</v>
      </c>
      <c r="AG77" s="24">
        <f t="shared" si="21"/>
        <v>0.38119198067194793</v>
      </c>
      <c r="AH77" s="24">
        <f t="shared" si="21"/>
        <v>0.38387996839416982</v>
      </c>
      <c r="AI77" s="24">
        <f t="shared" si="21"/>
        <v>0.38182033337941146</v>
      </c>
      <c r="AJ77" s="24">
        <f t="shared" si="21"/>
        <v>0.3755979440196946</v>
      </c>
      <c r="AK77" s="24">
        <f t="shared" si="21"/>
        <v>0.37458230260839764</v>
      </c>
      <c r="AL77" s="24">
        <f t="shared" si="21"/>
        <v>0.36977778915897908</v>
      </c>
      <c r="AM77" s="24">
        <f t="shared" si="21"/>
        <v>0.36869863259854818</v>
      </c>
      <c r="AN77" s="24">
        <f t="shared" si="21"/>
        <v>0.38000992525795985</v>
      </c>
      <c r="AO77" s="24">
        <f>+CUY!AV50</f>
        <v>0.38304431599229272</v>
      </c>
      <c r="AQ77" s="24">
        <f t="shared" si="11"/>
        <v>3.1266460394097084E-3</v>
      </c>
      <c r="AR77" s="24">
        <f t="shared" si="15"/>
        <v>2.7388141487311835E-2</v>
      </c>
      <c r="AT77" s="19">
        <f t="shared" si="8"/>
        <v>359.64410400390625</v>
      </c>
      <c r="AU77" s="19">
        <f t="shared" si="9"/>
        <v>357.96865844726563</v>
      </c>
      <c r="AV77" s="52">
        <f t="shared" si="12"/>
        <v>1.675445556640609E-2</v>
      </c>
    </row>
    <row r="78" spans="4:48" x14ac:dyDescent="0.25">
      <c r="D78" s="37">
        <f>+CUY!A51</f>
        <v>44105</v>
      </c>
      <c r="E78" s="225">
        <f>'Salida Stata'!H48</f>
        <v>373.13385009765625</v>
      </c>
      <c r="F78" s="225">
        <f>'Salida Stata'!N48</f>
        <v>372.50079345703125</v>
      </c>
      <c r="G78" s="225">
        <f>'Salida Stata'!T48</f>
        <v>371.90328979492188</v>
      </c>
      <c r="H78" s="225">
        <f>'Salida Stata'!Z48</f>
        <v>374.10360717773438</v>
      </c>
      <c r="I78" s="225">
        <f>'Salida Stata'!AF48</f>
        <v>372.31686401367188</v>
      </c>
      <c r="J78" s="225">
        <f>'Salida Stata'!AL48</f>
        <v>373.52908325195313</v>
      </c>
      <c r="K78" s="225">
        <f>'Salida Stata'!AR48</f>
        <v>372.17306518554688</v>
      </c>
      <c r="L78" s="225">
        <f>'Salida Stata'!AX48</f>
        <v>371.64501953125</v>
      </c>
      <c r="M78" s="225">
        <f>'Salida Stata'!BD48</f>
        <v>372.23843383789063</v>
      </c>
      <c r="N78" s="225">
        <f>'Salida Stata'!BJ48</f>
        <v>370.92547607421875</v>
      </c>
      <c r="O78" s="19" cm="1">
        <f t="array" ref="O78">+SUMPRODUCT($E$30:$N$30/100,$E78:$N78)/$D$14*100</f>
        <v>371.14389228378337</v>
      </c>
      <c r="Q78" s="24">
        <f t="shared" si="17"/>
        <v>3.7508597926586562E-2</v>
      </c>
      <c r="R78" s="24">
        <f t="shared" si="17"/>
        <v>3.6880374639651992E-2</v>
      </c>
      <c r="S78" s="24">
        <f t="shared" si="17"/>
        <v>3.6874939962806552E-2</v>
      </c>
      <c r="T78" s="24">
        <f t="shared" si="17"/>
        <v>3.7096950491940284E-2</v>
      </c>
      <c r="U78" s="24">
        <f t="shared" si="17"/>
        <v>3.6578405985538742E-2</v>
      </c>
      <c r="V78" s="24">
        <f t="shared" si="17"/>
        <v>3.6783367962517355E-2</v>
      </c>
      <c r="W78" s="24">
        <f t="shared" si="17"/>
        <v>3.6631473258475378E-2</v>
      </c>
      <c r="X78" s="24">
        <f t="shared" si="17"/>
        <v>3.6757270500962669E-2</v>
      </c>
      <c r="Y78" s="24">
        <f t="shared" si="17"/>
        <v>3.6499190558249239E-2</v>
      </c>
      <c r="Z78" s="24">
        <f t="shared" si="17"/>
        <v>3.6195396779022282E-2</v>
      </c>
      <c r="AA78" s="24">
        <f t="shared" si="18"/>
        <v>3.675113489155013E-2</v>
      </c>
      <c r="AB78" s="24">
        <f>+CUY!Y51</f>
        <v>3.6500417943716945E-2</v>
      </c>
      <c r="AD78" s="24">
        <f t="shared" si="21"/>
        <v>0.39946003323400681</v>
      </c>
      <c r="AE78" s="24">
        <f t="shared" si="21"/>
        <v>0.3939744646560992</v>
      </c>
      <c r="AF78" s="24">
        <f t="shared" si="21"/>
        <v>0.38640791963504895</v>
      </c>
      <c r="AG78" s="24">
        <f t="shared" si="21"/>
        <v>0.38241481916191922</v>
      </c>
      <c r="AH78" s="24">
        <f t="shared" si="21"/>
        <v>0.38410425550308336</v>
      </c>
      <c r="AI78" s="24">
        <f t="shared" si="21"/>
        <v>0.380964560759254</v>
      </c>
      <c r="AJ78" s="24">
        <f t="shared" si="21"/>
        <v>0.37421783497396888</v>
      </c>
      <c r="AK78" s="24">
        <f t="shared" si="21"/>
        <v>0.37317372969412266</v>
      </c>
      <c r="AL78" s="24">
        <f t="shared" si="21"/>
        <v>0.36816000421748529</v>
      </c>
      <c r="AM78" s="24">
        <f t="shared" si="21"/>
        <v>0.36384350156913148</v>
      </c>
      <c r="AN78" s="24">
        <f t="shared" si="21"/>
        <v>0.37951564285685002</v>
      </c>
      <c r="AO78" s="24">
        <f>+CUY!AV51</f>
        <v>0.38238573021181699</v>
      </c>
      <c r="AQ78" s="24">
        <f t="shared" si="11"/>
        <v>1.3132011475642802E-3</v>
      </c>
      <c r="AR78" s="24">
        <f t="shared" si="15"/>
        <v>3.5616531664875328E-2</v>
      </c>
      <c r="AT78" s="19">
        <f t="shared" si="8"/>
        <v>373.13385009765625</v>
      </c>
      <c r="AU78" s="19">
        <f t="shared" si="9"/>
        <v>370.92547607421875</v>
      </c>
      <c r="AV78" s="52">
        <f t="shared" si="12"/>
        <v>2.2083740234374982E-2</v>
      </c>
    </row>
    <row r="79" spans="4:48" x14ac:dyDescent="0.25">
      <c r="D79" s="37">
        <f>+CUY!A52</f>
        <v>44136</v>
      </c>
      <c r="E79" s="225">
        <f>'Salida Stata'!H49</f>
        <v>384.80075073242188</v>
      </c>
      <c r="F79" s="225">
        <f>'Salida Stata'!N49</f>
        <v>384.21401977539063</v>
      </c>
      <c r="G79" s="225">
        <f>'Salida Stata'!T49</f>
        <v>383.47653198242188</v>
      </c>
      <c r="H79" s="225">
        <f>'Salida Stata'!Z49</f>
        <v>385.81039428710938</v>
      </c>
      <c r="I79" s="225">
        <f>'Salida Stata'!AF49</f>
        <v>383.9481201171875</v>
      </c>
      <c r="J79" s="225">
        <f>'Salida Stata'!AL49</f>
        <v>385.35763549804688</v>
      </c>
      <c r="K79" s="225">
        <f>'Salida Stata'!AR49</f>
        <v>383.85775756835938</v>
      </c>
      <c r="L79" s="225">
        <f>'Salida Stata'!AX49</f>
        <v>383.34060668945313</v>
      </c>
      <c r="M79" s="225">
        <f>'Salida Stata'!BD49</f>
        <v>384.11904907226563</v>
      </c>
      <c r="N79" s="225">
        <f>'Salida Stata'!BJ49</f>
        <v>382.75424194335938</v>
      </c>
      <c r="O79" s="19" cm="1">
        <f t="array" ref="O79">+SUMPRODUCT($E$30:$N$30/100,$E79:$N79)/$D$14*100</f>
        <v>382.82585904412463</v>
      </c>
      <c r="Q79" s="24">
        <f t="shared" si="17"/>
        <v>3.1267333777710515E-2</v>
      </c>
      <c r="R79" s="24">
        <f t="shared" si="17"/>
        <v>3.14448358878745E-2</v>
      </c>
      <c r="S79" s="24">
        <f t="shared" si="17"/>
        <v>3.1118956204667647E-2</v>
      </c>
      <c r="T79" s="24">
        <f t="shared" si="17"/>
        <v>3.129290090970227E-2</v>
      </c>
      <c r="U79" s="24">
        <f t="shared" si="17"/>
        <v>3.1240207542918341E-2</v>
      </c>
      <c r="V79" s="24">
        <f t="shared" si="17"/>
        <v>3.166701811573569E-2</v>
      </c>
      <c r="W79" s="24">
        <f t="shared" si="17"/>
        <v>3.1395857131646832E-2</v>
      </c>
      <c r="X79" s="24">
        <f t="shared" si="17"/>
        <v>3.1469780418299731E-2</v>
      </c>
      <c r="Y79" s="24">
        <f t="shared" si="17"/>
        <v>3.1916680692754662E-2</v>
      </c>
      <c r="Z79" s="24">
        <f t="shared" si="17"/>
        <v>3.1889871772446732E-2</v>
      </c>
      <c r="AA79" s="24">
        <f t="shared" si="18"/>
        <v>3.1475573229719167E-2</v>
      </c>
      <c r="AB79" s="24">
        <f>+CUY!Y52</f>
        <v>3.1720430107526898E-2</v>
      </c>
      <c r="AD79" s="24">
        <f t="shared" si="21"/>
        <v>0.37788635267392423</v>
      </c>
      <c r="AE79" s="24">
        <f t="shared" si="21"/>
        <v>0.37362058867684755</v>
      </c>
      <c r="AF79" s="24">
        <f t="shared" si="21"/>
        <v>0.36665935432971009</v>
      </c>
      <c r="AG79" s="24">
        <f t="shared" si="21"/>
        <v>0.36322675230472901</v>
      </c>
      <c r="AH79" s="24">
        <f t="shared" si="21"/>
        <v>0.36448853961732919</v>
      </c>
      <c r="AI79" s="24">
        <f t="shared" si="21"/>
        <v>0.36225729052166655</v>
      </c>
      <c r="AJ79" s="24">
        <f t="shared" si="21"/>
        <v>0.35685488220689376</v>
      </c>
      <c r="AK79" s="24">
        <f t="shared" si="21"/>
        <v>0.35655124039726838</v>
      </c>
      <c r="AL79" s="24">
        <f t="shared" si="21"/>
        <v>0.35277025929037142</v>
      </c>
      <c r="AM79" s="24">
        <f t="shared" si="21"/>
        <v>0.34937614668436412</v>
      </c>
      <c r="AN79" s="24">
        <f t="shared" si="21"/>
        <v>0.36141874345449021</v>
      </c>
      <c r="AO79" s="24">
        <f>+CUY!AV52</f>
        <v>0.36437966583718451</v>
      </c>
      <c r="AQ79" s="24">
        <f t="shared" si="11"/>
        <v>-6.225379947362164E-4</v>
      </c>
      <c r="AR79" s="24">
        <f t="shared" si="15"/>
        <v>2.8510205989560111E-2</v>
      </c>
      <c r="AT79" s="19">
        <f t="shared" si="8"/>
        <v>384.80075073242188</v>
      </c>
      <c r="AU79" s="19">
        <f t="shared" si="9"/>
        <v>382.75424194335938</v>
      </c>
      <c r="AV79" s="52">
        <f t="shared" si="12"/>
        <v>2.0465087890624734E-2</v>
      </c>
    </row>
    <row r="80" spans="4:48" x14ac:dyDescent="0.25">
      <c r="D80" s="37">
        <f>+CUY!A53</f>
        <v>44166</v>
      </c>
      <c r="E80" s="225">
        <f>'Salida Stata'!H50</f>
        <v>402.02801513671875</v>
      </c>
      <c r="F80" s="225">
        <f>'Salida Stata'!N50</f>
        <v>401.0758056640625</v>
      </c>
      <c r="G80" s="225">
        <f>'Salida Stata'!T50</f>
        <v>400.28924560546875</v>
      </c>
      <c r="H80" s="225">
        <f>'Salida Stata'!Z50</f>
        <v>402.60928344726563</v>
      </c>
      <c r="I80" s="225">
        <f>'Salida Stata'!AF50</f>
        <v>400.4232177734375</v>
      </c>
      <c r="J80" s="225">
        <f>'Salida Stata'!AL50</f>
        <v>401.9658203125</v>
      </c>
      <c r="K80" s="225">
        <f>'Salida Stata'!AR50</f>
        <v>400.08261108398438</v>
      </c>
      <c r="L80" s="225">
        <f>'Salida Stata'!AX50</f>
        <v>399.69110107421875</v>
      </c>
      <c r="M80" s="225">
        <f>'Salida Stata'!BD50</f>
        <v>400.15438842773438</v>
      </c>
      <c r="N80" s="225">
        <f>'Salida Stata'!BJ50</f>
        <v>398.62155151367188</v>
      </c>
      <c r="O80" s="19" cm="1">
        <f t="array" ref="O80">+SUMPRODUCT($E$30:$N$30/100,$E80:$N80)/$D$14*100</f>
        <v>399.26003040909421</v>
      </c>
      <c r="Q80" s="24">
        <f t="shared" si="17"/>
        <v>4.476931079657942E-2</v>
      </c>
      <c r="R80" s="24">
        <f t="shared" si="17"/>
        <v>4.3886440943849969E-2</v>
      </c>
      <c r="S80" s="24">
        <f t="shared" si="17"/>
        <v>4.3842874911097729E-2</v>
      </c>
      <c r="T80" s="24">
        <f t="shared" si="17"/>
        <v>4.354182626726999E-2</v>
      </c>
      <c r="U80" s="24">
        <f t="shared" si="17"/>
        <v>4.2909697412300218E-2</v>
      </c>
      <c r="V80" s="24">
        <f t="shared" si="17"/>
        <v>4.30981075358432E-2</v>
      </c>
      <c r="W80" s="24">
        <f t="shared" si="17"/>
        <v>4.2267879691699539E-2</v>
      </c>
      <c r="X80" s="24">
        <f t="shared" si="17"/>
        <v>4.265265432214238E-2</v>
      </c>
      <c r="Y80" s="24">
        <f t="shared" si="17"/>
        <v>4.1745754068166496E-2</v>
      </c>
      <c r="Z80" s="24">
        <f t="shared" si="17"/>
        <v>4.1455607362440583E-2</v>
      </c>
      <c r="AA80" s="24">
        <f t="shared" si="18"/>
        <v>4.2928582217522937E-2</v>
      </c>
      <c r="AB80" s="24">
        <f>+CUY!Y53</f>
        <v>4.2730588848358453E-2</v>
      </c>
      <c r="AD80" s="24">
        <f t="shared" si="21"/>
        <v>0.39671457047778458</v>
      </c>
      <c r="AE80" s="24">
        <f t="shared" si="21"/>
        <v>0.39060631291544423</v>
      </c>
      <c r="AF80" s="24">
        <f t="shared" si="21"/>
        <v>0.38239033666778943</v>
      </c>
      <c r="AG80" s="24">
        <f t="shared" si="21"/>
        <v>0.37724336921053769</v>
      </c>
      <c r="AH80" s="24">
        <f t="shared" si="21"/>
        <v>0.37819424612923846</v>
      </c>
      <c r="AI80" s="24">
        <f t="shared" si="21"/>
        <v>0.37463423247942518</v>
      </c>
      <c r="AJ80" s="24">
        <f t="shared" si="21"/>
        <v>0.36742344512629521</v>
      </c>
      <c r="AK80" s="24">
        <f t="shared" si="21"/>
        <v>0.36747828774403457</v>
      </c>
      <c r="AL80" s="24">
        <f t="shared" si="21"/>
        <v>0.3624758373652448</v>
      </c>
      <c r="AM80" s="24">
        <f t="shared" si="21"/>
        <v>0.35692805597403243</v>
      </c>
      <c r="AN80" s="24">
        <f t="shared" si="21"/>
        <v>0.37408055364802384</v>
      </c>
      <c r="AO80" s="24">
        <f>+CUY!AV53</f>
        <v>0.37762478485370043</v>
      </c>
      <c r="AQ80" s="24">
        <f t="shared" si="11"/>
        <v>3.3137034341388372E-3</v>
      </c>
      <c r="AR80" s="24">
        <f t="shared" si="15"/>
        <v>3.9786514503752146E-2</v>
      </c>
      <c r="AT80" s="19">
        <f t="shared" si="8"/>
        <v>402.02801513671875</v>
      </c>
      <c r="AU80" s="19">
        <f t="shared" si="9"/>
        <v>398.62155151367188</v>
      </c>
      <c r="AV80" s="52">
        <f t="shared" si="12"/>
        <v>3.406463623046907E-2</v>
      </c>
    </row>
    <row r="81" spans="4:49" x14ac:dyDescent="0.25">
      <c r="D81" s="37">
        <f>+CUY!A54</f>
        <v>44197</v>
      </c>
      <c r="E81" s="225">
        <f>'Salida Stata'!H51</f>
        <v>420.3009033203125</v>
      </c>
      <c r="F81" s="225">
        <f>'Salida Stata'!N51</f>
        <v>419.15652465820313</v>
      </c>
      <c r="G81" s="225">
        <f>'Salida Stata'!T51</f>
        <v>418.565185546875</v>
      </c>
      <c r="H81" s="225">
        <f>'Salida Stata'!Z51</f>
        <v>420.80096435546875</v>
      </c>
      <c r="I81" s="225">
        <f>'Salida Stata'!AF51</f>
        <v>418.19952392578125</v>
      </c>
      <c r="J81" s="225">
        <f>'Salida Stata'!AL51</f>
        <v>419.92269897460938</v>
      </c>
      <c r="K81" s="225">
        <f>'Salida Stata'!AR51</f>
        <v>417.848388671875</v>
      </c>
      <c r="L81" s="225">
        <f>'Salida Stata'!AX51</f>
        <v>417.73593139648438</v>
      </c>
      <c r="M81" s="225">
        <f>'Salida Stata'!BD51</f>
        <v>417.77890014648438</v>
      </c>
      <c r="N81" s="225">
        <f>'Salida Stata'!BJ51</f>
        <v>416.162353515625</v>
      </c>
      <c r="O81" s="19" cm="1">
        <f t="array" ref="O81">+SUMPRODUCT($E$30:$N$30/100,$E81:$N81)/$D$14*100</f>
        <v>417.1387807858282</v>
      </c>
      <c r="Q81" s="24">
        <f t="shared" si="17"/>
        <v>4.5451778223414729E-2</v>
      </c>
      <c r="R81" s="24">
        <f t="shared" si="17"/>
        <v>4.5080552700515808E-2</v>
      </c>
      <c r="S81" s="24">
        <f t="shared" si="17"/>
        <v>4.5656834756483411E-2</v>
      </c>
      <c r="T81" s="24">
        <f t="shared" si="17"/>
        <v>4.5184454646550298E-2</v>
      </c>
      <c r="U81" s="24">
        <f t="shared" si="17"/>
        <v>4.4393794773413209E-2</v>
      </c>
      <c r="V81" s="24">
        <f t="shared" si="17"/>
        <v>4.4672650645144918E-2</v>
      </c>
      <c r="W81" s="24">
        <f t="shared" si="17"/>
        <v>4.4405273050373228E-2</v>
      </c>
      <c r="X81" s="24">
        <f t="shared" si="17"/>
        <v>4.5146940409150904E-2</v>
      </c>
      <c r="Y81" s="24">
        <f t="shared" si="17"/>
        <v>4.4044279479226178E-2</v>
      </c>
      <c r="Z81" s="24">
        <f t="shared" si="17"/>
        <v>4.4003646906059179E-2</v>
      </c>
      <c r="AA81" s="24">
        <f t="shared" si="18"/>
        <v>4.4779715010327736E-2</v>
      </c>
      <c r="AB81" s="24">
        <f>+CUY!Y54</f>
        <v>4.447776111944024E-2</v>
      </c>
      <c r="AD81" s="24">
        <f t="shared" si="21"/>
        <v>0.41847669189024184</v>
      </c>
      <c r="AE81" s="24">
        <f t="shared" si="21"/>
        <v>0.41528066769070304</v>
      </c>
      <c r="AF81" s="24">
        <f t="shared" si="21"/>
        <v>0.40737042931868839</v>
      </c>
      <c r="AG81" s="24">
        <f t="shared" si="21"/>
        <v>0.40378329450961226</v>
      </c>
      <c r="AH81" s="24">
        <f t="shared" si="21"/>
        <v>0.4039526464338985</v>
      </c>
      <c r="AI81" s="24">
        <f t="shared" si="21"/>
        <v>0.40256046287666214</v>
      </c>
      <c r="AJ81" s="24">
        <f t="shared" si="21"/>
        <v>0.39435360385773666</v>
      </c>
      <c r="AK81" s="24">
        <f t="shared" si="21"/>
        <v>0.39482420932638074</v>
      </c>
      <c r="AL81" s="24">
        <f t="shared" si="21"/>
        <v>0.39014889455992141</v>
      </c>
      <c r="AM81" s="24">
        <f t="shared" si="21"/>
        <v>0.38540238546141081</v>
      </c>
      <c r="AN81" s="24">
        <f t="shared" si="21"/>
        <v>0.40053989713693472</v>
      </c>
      <c r="AO81" s="24">
        <f>+CUY!AV54</f>
        <v>0.40362659503022158</v>
      </c>
      <c r="AQ81" s="24">
        <f t="shared" si="11"/>
        <v>1.4481313173555499E-3</v>
      </c>
      <c r="AR81" s="24">
        <f t="shared" si="15"/>
        <v>3.3074306428831024E-2</v>
      </c>
      <c r="AT81" s="19">
        <f t="shared" si="8"/>
        <v>420.3009033203125</v>
      </c>
      <c r="AU81" s="19">
        <f t="shared" si="9"/>
        <v>416.162353515625</v>
      </c>
      <c r="AV81" s="52">
        <f t="shared" si="12"/>
        <v>4.1385498046875746E-2</v>
      </c>
    </row>
    <row r="82" spans="4:49" x14ac:dyDescent="0.25">
      <c r="D82" s="37">
        <f>+CUY!A55</f>
        <v>44228</v>
      </c>
      <c r="E82" s="225">
        <f>'Salida Stata'!H52</f>
        <v>437.1103515625</v>
      </c>
      <c r="F82" s="225">
        <f>'Salida Stata'!N52</f>
        <v>436.0264892578125</v>
      </c>
      <c r="G82" s="225">
        <f>'Salida Stata'!T52</f>
        <v>435.58132934570313</v>
      </c>
      <c r="H82" s="225">
        <f>'Salida Stata'!Z52</f>
        <v>438.02490234375</v>
      </c>
      <c r="I82" s="225">
        <f>'Salida Stata'!AF52</f>
        <v>434.89749145507813</v>
      </c>
      <c r="J82" s="225">
        <f>'Salida Stata'!AL52</f>
        <v>437.06265258789063</v>
      </c>
      <c r="K82" s="225">
        <f>'Salida Stata'!AR52</f>
        <v>434.8311767578125</v>
      </c>
      <c r="L82" s="225">
        <f>'Salida Stata'!AX52</f>
        <v>434.96310424804688</v>
      </c>
      <c r="M82" s="225">
        <f>'Salida Stata'!BD52</f>
        <v>434.57589721679688</v>
      </c>
      <c r="N82" s="225">
        <f>'Salida Stata'!BJ52</f>
        <v>433.5672607421875</v>
      </c>
      <c r="O82" s="19" cm="1">
        <f t="array" ref="O82">+SUMPRODUCT($E$30:$N$30/100,$E82:$N82)/$D$14*100</f>
        <v>434.11778113847782</v>
      </c>
      <c r="Q82" s="24">
        <f t="shared" si="17"/>
        <v>3.9993842766921084E-2</v>
      </c>
      <c r="R82" s="24">
        <f t="shared" si="17"/>
        <v>4.0247410232647107E-2</v>
      </c>
      <c r="S82" s="24">
        <f t="shared" si="17"/>
        <v>4.0653509623825412E-2</v>
      </c>
      <c r="T82" s="24">
        <f t="shared" si="17"/>
        <v>4.093131776601977E-2</v>
      </c>
      <c r="U82" s="24">
        <f t="shared" si="17"/>
        <v>3.9928231798418645E-2</v>
      </c>
      <c r="V82" s="24">
        <f t="shared" si="17"/>
        <v>4.0816925722602093E-2</v>
      </c>
      <c r="W82" s="24">
        <f t="shared" si="17"/>
        <v>4.0643421265586399E-2</v>
      </c>
      <c r="X82" s="24">
        <f t="shared" si="17"/>
        <v>4.123938487640344E-2</v>
      </c>
      <c r="Y82" s="24">
        <f t="shared" si="17"/>
        <v>4.020547008099995E-2</v>
      </c>
      <c r="Z82" s="24">
        <f t="shared" si="17"/>
        <v>4.1822397147484924E-2</v>
      </c>
      <c r="AA82" s="24">
        <f t="shared" si="18"/>
        <v>4.0703480795201141E-2</v>
      </c>
      <c r="AB82" s="24">
        <f>+CUY!Y55</f>
        <v>4.0909090909091006E-2</v>
      </c>
      <c r="AD82" s="24">
        <f t="shared" si="21"/>
        <v>0.43758952169482468</v>
      </c>
      <c r="AE82" s="24">
        <f t="shared" si="21"/>
        <v>0.43664368909439277</v>
      </c>
      <c r="AF82" s="24">
        <f t="shared" si="21"/>
        <v>0.43066136291991408</v>
      </c>
      <c r="AG82" s="24">
        <f t="shared" si="21"/>
        <v>0.42846039035945482</v>
      </c>
      <c r="AH82" s="24">
        <f t="shared" si="21"/>
        <v>0.42640864490027153</v>
      </c>
      <c r="AI82" s="24">
        <f t="shared" si="21"/>
        <v>0.42787727110215501</v>
      </c>
      <c r="AJ82" s="24">
        <f t="shared" si="21"/>
        <v>0.41986525151963483</v>
      </c>
      <c r="AK82" s="24">
        <f t="shared" si="21"/>
        <v>0.42193205132489897</v>
      </c>
      <c r="AL82" s="24">
        <f t="shared" si="21"/>
        <v>0.41550727938126419</v>
      </c>
      <c r="AM82" s="24">
        <f t="shared" si="21"/>
        <v>0.41542531257475201</v>
      </c>
      <c r="AN82" s="24">
        <f t="shared" si="21"/>
        <v>0.42532399633600027</v>
      </c>
      <c r="AO82" s="24">
        <f>+CUY!AV55</f>
        <v>0.42843072882468802</v>
      </c>
      <c r="AQ82" s="24">
        <f t="shared" si="11"/>
        <v>-1.8285543805638405E-3</v>
      </c>
      <c r="AR82" s="24">
        <f t="shared" si="15"/>
        <v>2.2164209120072664E-2</v>
      </c>
      <c r="AS82" s="35">
        <f t="shared" ref="AS82:AT101" si="22">+D82</f>
        <v>44228</v>
      </c>
      <c r="AT82" s="19">
        <f t="shared" si="8"/>
        <v>437.1103515625</v>
      </c>
      <c r="AU82" s="19">
        <f t="shared" si="9"/>
        <v>433.5672607421875</v>
      </c>
      <c r="AV82" s="52">
        <f t="shared" si="12"/>
        <v>3.5430908203125E-2</v>
      </c>
      <c r="AW82" s="52">
        <f>+($AT82/$AT$82)-($AU82/$AU$82)</f>
        <v>0</v>
      </c>
    </row>
    <row r="83" spans="4:49" x14ac:dyDescent="0.25">
      <c r="D83" s="37">
        <f>+CUY!A56</f>
        <v>44256</v>
      </c>
      <c r="E83" s="225">
        <f>'Salida Stata'!H53</f>
        <v>455.73419189453125</v>
      </c>
      <c r="F83" s="225">
        <f>'Salida Stata'!N53</f>
        <v>454.82928466796875</v>
      </c>
      <c r="G83" s="225">
        <f>'Salida Stata'!T53</f>
        <v>454.43411254882813</v>
      </c>
      <c r="H83" s="225">
        <f>'Salida Stata'!Z53</f>
        <v>456.77532958984375</v>
      </c>
      <c r="I83" s="225">
        <f>'Salida Stata'!AF53</f>
        <v>453.91378784179688</v>
      </c>
      <c r="J83" s="225">
        <f>'Salida Stata'!AL53</f>
        <v>455.87457275390625</v>
      </c>
      <c r="K83" s="225">
        <f>'Salida Stata'!AR53</f>
        <v>453.8018798828125</v>
      </c>
      <c r="L83" s="225">
        <f>'Salida Stata'!AX53</f>
        <v>453.96762084960938</v>
      </c>
      <c r="M83" s="225">
        <f>'Salida Stata'!BD53</f>
        <v>453.65231323242188</v>
      </c>
      <c r="N83" s="225">
        <f>'Salida Stata'!BJ53</f>
        <v>452.656982421875</v>
      </c>
      <c r="O83" s="19" cm="1">
        <f t="array" ref="O83">+SUMPRODUCT($E$30:$N$30/100,$E83:$N83)/$D$14*100</f>
        <v>452.96584019197735</v>
      </c>
      <c r="Q83" s="24">
        <f t="shared" si="17"/>
        <v>4.2606724515807715E-2</v>
      </c>
      <c r="R83" s="24">
        <f t="shared" si="17"/>
        <v>4.3123057597169501E-2</v>
      </c>
      <c r="S83" s="24">
        <f t="shared" si="17"/>
        <v>4.3281890046674487E-2</v>
      </c>
      <c r="T83" s="24">
        <f t="shared" si="17"/>
        <v>4.280676086168933E-2</v>
      </c>
      <c r="U83" s="24">
        <f t="shared" si="17"/>
        <v>4.372592797234609E-2</v>
      </c>
      <c r="V83" s="24">
        <f t="shared" ref="V83:AA122" si="23">+J83/J82-1</f>
        <v>4.3041701354779249E-2</v>
      </c>
      <c r="W83" s="24">
        <f t="shared" si="23"/>
        <v>4.3627743683075648E-2</v>
      </c>
      <c r="X83" s="24">
        <f t="shared" si="23"/>
        <v>4.3692249793041649E-2</v>
      </c>
      <c r="Y83" s="24">
        <f t="shared" si="23"/>
        <v>4.3896626890258306E-2</v>
      </c>
      <c r="Z83" s="24">
        <f t="shared" si="23"/>
        <v>4.4029435356833346E-2</v>
      </c>
      <c r="AA83" s="24">
        <f t="shared" si="18"/>
        <v>4.3416924789559053E-2</v>
      </c>
      <c r="AB83" s="24">
        <f>+CUY!Y56</f>
        <v>4.3438290048264605E-2</v>
      </c>
      <c r="AD83" s="24">
        <f t="shared" si="21"/>
        <v>0.45328647055171278</v>
      </c>
      <c r="AE83" s="24">
        <f t="shared" si="21"/>
        <v>0.45174184521568006</v>
      </c>
      <c r="AF83" s="24">
        <f t="shared" si="21"/>
        <v>0.44672946137105551</v>
      </c>
      <c r="AG83" s="24">
        <f t="shared" si="21"/>
        <v>0.44468819199482335</v>
      </c>
      <c r="AH83" s="24">
        <f t="shared" si="21"/>
        <v>0.44206254877336648</v>
      </c>
      <c r="AI83" s="24">
        <f t="shared" si="21"/>
        <v>0.44460817895462035</v>
      </c>
      <c r="AJ83" s="24">
        <f t="shared" si="21"/>
        <v>0.43771014896024463</v>
      </c>
      <c r="AK83" s="24">
        <f t="shared" si="21"/>
        <v>0.44047862402999249</v>
      </c>
      <c r="AL83" s="24">
        <f t="shared" si="21"/>
        <v>0.43486404182369198</v>
      </c>
      <c r="AM83" s="24">
        <f t="shared" si="21"/>
        <v>0.43654353964482207</v>
      </c>
      <c r="AN83" s="24">
        <f t="shared" si="21"/>
        <v>0.44268645242852589</v>
      </c>
      <c r="AO83" s="24">
        <f>+CUY!AV56</f>
        <v>0.44539955428207567</v>
      </c>
      <c r="AQ83" s="24">
        <f t="shared" si="11"/>
        <v>-1.4227108410256317E-3</v>
      </c>
      <c r="AR83" s="24">
        <f t="shared" si="15"/>
        <v>1.6742930906890718E-2</v>
      </c>
      <c r="AS83" s="35">
        <f t="shared" si="22"/>
        <v>44256</v>
      </c>
      <c r="AT83" s="19">
        <f t="shared" si="8"/>
        <v>455.73419189453125</v>
      </c>
      <c r="AU83" s="19">
        <f t="shared" si="9"/>
        <v>452.656982421875</v>
      </c>
      <c r="AV83" s="52">
        <f t="shared" si="12"/>
        <v>3.0772094726562393E-2</v>
      </c>
      <c r="AW83" s="52">
        <f t="shared" ref="AW83:AW145" si="24">+($AT83/$AT$82)-($AU83/$AU$82)</f>
        <v>-1.4227108410256317E-3</v>
      </c>
    </row>
    <row r="84" spans="4:49" x14ac:dyDescent="0.25">
      <c r="D84" s="37">
        <f>+CUY!A57</f>
        <v>44287</v>
      </c>
      <c r="E84" s="225">
        <f>'Salida Stata'!H54</f>
        <v>475.05050659179688</v>
      </c>
      <c r="F84" s="225">
        <f>'Salida Stata'!N54</f>
        <v>473.93939208984375</v>
      </c>
      <c r="G84" s="225">
        <f>'Salida Stata'!T54</f>
        <v>473.57192993164063</v>
      </c>
      <c r="H84" s="225">
        <f>'Salida Stata'!Z54</f>
        <v>475.97848510742188</v>
      </c>
      <c r="I84" s="225">
        <f>'Salida Stata'!AF54</f>
        <v>472.60992431640625</v>
      </c>
      <c r="J84" s="225">
        <f>'Salida Stata'!AL54</f>
        <v>474.8486328125</v>
      </c>
      <c r="K84" s="225">
        <f>'Salida Stata'!AR54</f>
        <v>472.49591064453125</v>
      </c>
      <c r="L84" s="225">
        <f>'Salida Stata'!AX54</f>
        <v>472.94021606445313</v>
      </c>
      <c r="M84" s="225">
        <f>'Salida Stata'!BD54</f>
        <v>471.82138061523438</v>
      </c>
      <c r="N84" s="225">
        <f>'Salida Stata'!BJ54</f>
        <v>471.28717041015625</v>
      </c>
      <c r="O84" s="19" cm="1">
        <f t="array" ref="O84">+SUMPRODUCT($E$30:$N$30/100,$E84:$N84)/$D$14*100</f>
        <v>471.77931472518486</v>
      </c>
      <c r="Q84" s="24">
        <f t="shared" ref="Q84:Z121" si="25">+E84/E83-1</f>
        <v>4.2385046022037187E-2</v>
      </c>
      <c r="R84" s="24">
        <f t="shared" si="25"/>
        <v>4.2016000433713563E-2</v>
      </c>
      <c r="S84" s="24">
        <f t="shared" si="25"/>
        <v>4.2113514048213396E-2</v>
      </c>
      <c r="T84" s="24">
        <f t="shared" si="25"/>
        <v>4.2040702011689968E-2</v>
      </c>
      <c r="U84" s="24">
        <f t="shared" si="25"/>
        <v>4.1188738864935237E-2</v>
      </c>
      <c r="V84" s="24">
        <f t="shared" si="23"/>
        <v>4.1621229155144102E-2</v>
      </c>
      <c r="W84" s="24">
        <f t="shared" si="23"/>
        <v>4.1194255886613407E-2</v>
      </c>
      <c r="X84" s="24">
        <f t="shared" si="23"/>
        <v>4.1792837954689688E-2</v>
      </c>
      <c r="Y84" s="24">
        <f t="shared" si="23"/>
        <v>4.0050644189052909E-2</v>
      </c>
      <c r="Z84" s="24">
        <f t="shared" si="23"/>
        <v>4.115740773201626E-2</v>
      </c>
      <c r="AA84" s="24">
        <f t="shared" si="18"/>
        <v>4.1533980852140884E-2</v>
      </c>
      <c r="AB84" s="24">
        <f>+CUY!Y57</f>
        <v>4.1629955947136477E-2</v>
      </c>
      <c r="AD84" s="24">
        <f t="shared" si="21"/>
        <v>0.49055931684854448</v>
      </c>
      <c r="AE84" s="24">
        <f t="shared" si="21"/>
        <v>0.48968080158210725</v>
      </c>
      <c r="AF84" s="24">
        <f t="shared" si="21"/>
        <v>0.48656753792767304</v>
      </c>
      <c r="AG84" s="24">
        <f t="shared" si="21"/>
        <v>0.48596264110195242</v>
      </c>
      <c r="AH84" s="24">
        <f t="shared" si="21"/>
        <v>0.48095323523606526</v>
      </c>
      <c r="AI84" s="24">
        <f t="shared" si="21"/>
        <v>0.48582710715081712</v>
      </c>
      <c r="AJ84" s="24">
        <f t="shared" si="21"/>
        <v>0.48010298083654379</v>
      </c>
      <c r="AK84" s="24">
        <f t="shared" si="21"/>
        <v>0.48428311408095981</v>
      </c>
      <c r="AL84" s="24">
        <f t="shared" si="21"/>
        <v>0.47630955911743666</v>
      </c>
      <c r="AM84" s="24">
        <f t="shared" si="21"/>
        <v>0.48244926498800611</v>
      </c>
      <c r="AN84" s="24">
        <f t="shared" si="21"/>
        <v>0.48398039427803896</v>
      </c>
      <c r="AO84" s="24">
        <f>+CUY!AV57</f>
        <v>0.48617221873035832</v>
      </c>
      <c r="AQ84" s="24">
        <f t="shared" si="11"/>
        <v>1.2276382900209271E-3</v>
      </c>
      <c r="AR84" s="24">
        <f t="shared" si="15"/>
        <v>8.1100518605383698E-3</v>
      </c>
      <c r="AS84" s="35">
        <f t="shared" si="22"/>
        <v>44287</v>
      </c>
      <c r="AT84" s="19">
        <f t="shared" si="8"/>
        <v>475.05050659179688</v>
      </c>
      <c r="AU84" s="19">
        <f t="shared" si="9"/>
        <v>471.28717041015625</v>
      </c>
      <c r="AV84" s="52">
        <f t="shared" si="12"/>
        <v>3.7633361816405753E-2</v>
      </c>
      <c r="AW84" s="52">
        <f t="shared" si="24"/>
        <v>-2.0132199474587331E-4</v>
      </c>
    </row>
    <row r="85" spans="4:49" x14ac:dyDescent="0.25">
      <c r="D85" s="37">
        <f>+CUY!A58</f>
        <v>44317</v>
      </c>
      <c r="E85" s="225">
        <f>'Salida Stata'!H55</f>
        <v>491.11917114257813</v>
      </c>
      <c r="F85" s="225">
        <f>'Salida Stata'!N55</f>
        <v>490.193603515625</v>
      </c>
      <c r="G85" s="225">
        <f>'Salida Stata'!T55</f>
        <v>490.3887939453125</v>
      </c>
      <c r="H85" s="225">
        <f>'Salida Stata'!Z55</f>
        <v>493.32693481445313</v>
      </c>
      <c r="I85" s="225">
        <f>'Salida Stata'!AF55</f>
        <v>489.552001953125</v>
      </c>
      <c r="J85" s="225">
        <f>'Salida Stata'!AL55</f>
        <v>492.331787109375</v>
      </c>
      <c r="K85" s="225">
        <f>'Salida Stata'!AR55</f>
        <v>490.50167846679688</v>
      </c>
      <c r="L85" s="225">
        <f>'Salida Stata'!AX55</f>
        <v>491.28396606445313</v>
      </c>
      <c r="M85" s="225">
        <f>'Salida Stata'!BD55</f>
        <v>489.953369140625</v>
      </c>
      <c r="N85" s="225">
        <f>'Salida Stata'!BJ55</f>
        <v>490.14785766601563</v>
      </c>
      <c r="O85" s="19" cm="1">
        <f t="array" ref="O85">+SUMPRODUCT($E$30:$N$30/100,$E85:$N85)/$D$14*100</f>
        <v>489.24029382698438</v>
      </c>
      <c r="Q85" s="24">
        <f t="shared" si="25"/>
        <v>3.3825170856177644E-2</v>
      </c>
      <c r="R85" s="24">
        <f t="shared" si="25"/>
        <v>3.4295970533506415E-2</v>
      </c>
      <c r="S85" s="24">
        <f t="shared" si="25"/>
        <v>3.5510685813028076E-2</v>
      </c>
      <c r="T85" s="24">
        <f t="shared" si="25"/>
        <v>3.6447970338650881E-2</v>
      </c>
      <c r="U85" s="24">
        <f t="shared" si="25"/>
        <v>3.5847909163617686E-2</v>
      </c>
      <c r="V85" s="24">
        <f t="shared" si="23"/>
        <v>3.6818373453711528E-2</v>
      </c>
      <c r="W85" s="24">
        <f t="shared" si="23"/>
        <v>3.81077749386316E-2</v>
      </c>
      <c r="X85" s="24">
        <f t="shared" si="23"/>
        <v>3.8786614833998589E-2</v>
      </c>
      <c r="Y85" s="24">
        <f t="shared" si="23"/>
        <v>3.8429772940232754E-2</v>
      </c>
      <c r="Z85" s="24">
        <f t="shared" si="23"/>
        <v>4.0019521939129277E-2</v>
      </c>
      <c r="AA85" s="24">
        <f t="shared" si="18"/>
        <v>3.7010904371614251E-2</v>
      </c>
      <c r="AB85" s="24">
        <f>+CUY!Y58</f>
        <v>3.637132586170444E-2</v>
      </c>
      <c r="AD85" s="24">
        <f t="shared" si="21"/>
        <v>0.52176336262096323</v>
      </c>
      <c r="AE85" s="24">
        <f t="shared" si="21"/>
        <v>0.52163518149452837</v>
      </c>
      <c r="AF85" s="24">
        <f t="shared" si="21"/>
        <v>0.52008411561072032</v>
      </c>
      <c r="AG85" s="24">
        <f t="shared" si="21"/>
        <v>0.52053788576554116</v>
      </c>
      <c r="AH85" s="24">
        <f t="shared" si="21"/>
        <v>0.51421536737490214</v>
      </c>
      <c r="AI85" s="24">
        <f t="shared" si="21"/>
        <v>0.52047157750289919</v>
      </c>
      <c r="AJ85" s="24">
        <f t="shared" si="21"/>
        <v>0.51511794210094486</v>
      </c>
      <c r="AK85" s="24">
        <f t="shared" si="21"/>
        <v>0.52030891605697138</v>
      </c>
      <c r="AL85" s="24">
        <f t="shared" si="21"/>
        <v>0.51099487713866654</v>
      </c>
      <c r="AM85" s="24">
        <f t="shared" si="21"/>
        <v>0.51920864996982607</v>
      </c>
      <c r="AN85" s="24">
        <f t="shared" si="21"/>
        <v>0.51834821342394677</v>
      </c>
      <c r="AO85" s="24">
        <f>+CUY!AV58</f>
        <v>0.51968992248062018</v>
      </c>
      <c r="AQ85" s="24">
        <f t="shared" si="11"/>
        <v>-6.1943510829516324E-3</v>
      </c>
      <c r="AR85" s="24">
        <f t="shared" si="15"/>
        <v>2.5547126511371587E-3</v>
      </c>
      <c r="AS85" s="35">
        <f t="shared" si="22"/>
        <v>44317</v>
      </c>
      <c r="AT85" s="19">
        <f t="shared" si="8"/>
        <v>491.11917114257813</v>
      </c>
      <c r="AU85" s="19">
        <f t="shared" si="9"/>
        <v>490.14785766601563</v>
      </c>
      <c r="AV85" s="52">
        <f t="shared" si="12"/>
        <v>9.7131347656249645E-3</v>
      </c>
      <c r="AW85" s="52">
        <f t="shared" si="24"/>
        <v>-6.941385057717353E-3</v>
      </c>
    </row>
    <row r="86" spans="4:49" x14ac:dyDescent="0.25">
      <c r="D86" s="37">
        <f>+CUY!A59</f>
        <v>44348</v>
      </c>
      <c r="E86" s="225">
        <f>'Salida Stata'!H56</f>
        <v>509.17068481445313</v>
      </c>
      <c r="F86" s="225">
        <f>'Salida Stata'!N56</f>
        <v>508.23162841796875</v>
      </c>
      <c r="G86" s="225">
        <f>'Salida Stata'!T56</f>
        <v>508.21823120117188</v>
      </c>
      <c r="H86" s="225">
        <f>'Salida Stata'!Z56</f>
        <v>510.92453002929688</v>
      </c>
      <c r="I86" s="225">
        <f>'Salida Stata'!AF56</f>
        <v>507.05233764648438</v>
      </c>
      <c r="J86" s="225">
        <f>'Salida Stata'!AL56</f>
        <v>509.88052368164063</v>
      </c>
      <c r="K86" s="225">
        <f>'Salida Stata'!AR56</f>
        <v>507.39694213867188</v>
      </c>
      <c r="L86" s="225">
        <f>'Salida Stata'!AX56</f>
        <v>508.23947143554688</v>
      </c>
      <c r="M86" s="225">
        <f>'Salida Stata'!BD56</f>
        <v>506.74636840820313</v>
      </c>
      <c r="N86" s="225">
        <f>'Salida Stata'!BJ56</f>
        <v>506.6444091796875</v>
      </c>
      <c r="O86" s="19" cm="1">
        <f t="array" ref="O86">+SUMPRODUCT($E$30:$N$30/100,$E86:$N86)/$D$14*100</f>
        <v>506.50428246000939</v>
      </c>
      <c r="Q86" s="24">
        <f t="shared" si="25"/>
        <v>3.6755872571373249E-2</v>
      </c>
      <c r="R86" s="24">
        <f t="shared" si="25"/>
        <v>3.6797756586329555E-2</v>
      </c>
      <c r="S86" s="24">
        <f t="shared" si="25"/>
        <v>3.6357758325626932E-2</v>
      </c>
      <c r="T86" s="24">
        <f t="shared" si="25"/>
        <v>3.5671263766415828E-2</v>
      </c>
      <c r="U86" s="24">
        <f t="shared" si="25"/>
        <v>3.5747654229866699E-2</v>
      </c>
      <c r="V86" s="24">
        <f t="shared" si="23"/>
        <v>3.5644126647396579E-2</v>
      </c>
      <c r="W86" s="24">
        <f t="shared" si="23"/>
        <v>3.4444864133158504E-2</v>
      </c>
      <c r="X86" s="24">
        <f t="shared" si="23"/>
        <v>3.4512637379395583E-2</v>
      </c>
      <c r="Y86" s="24">
        <f t="shared" si="23"/>
        <v>3.4274688828108246E-2</v>
      </c>
      <c r="Z86" s="24">
        <f t="shared" si="23"/>
        <v>3.3656275867908647E-2</v>
      </c>
      <c r="AA86" s="24">
        <f t="shared" si="18"/>
        <v>3.5287340087998276E-2</v>
      </c>
      <c r="AB86" s="24">
        <f>+CUY!Y59</f>
        <v>3.5502958579881616E-2</v>
      </c>
      <c r="AD86" s="24">
        <f t="shared" si="21"/>
        <v>0.54094486320002733</v>
      </c>
      <c r="AE86" s="24">
        <f t="shared" si="21"/>
        <v>0.54050926975142222</v>
      </c>
      <c r="AF86" s="24">
        <f t="shared" si="21"/>
        <v>0.53996310553077675</v>
      </c>
      <c r="AG86" s="24">
        <f t="shared" si="21"/>
        <v>0.54018748144564399</v>
      </c>
      <c r="AH86" s="24">
        <f t="shared" si="21"/>
        <v>0.53375299687140099</v>
      </c>
      <c r="AI86" s="24">
        <f t="shared" si="21"/>
        <v>0.53961046422746595</v>
      </c>
      <c r="AJ86" s="24">
        <f t="shared" si="21"/>
        <v>0.53378657684452602</v>
      </c>
      <c r="AK86" s="24">
        <f t="shared" si="21"/>
        <v>0.53879902649241584</v>
      </c>
      <c r="AL86" s="24">
        <f t="shared" si="21"/>
        <v>0.52984235821627612</v>
      </c>
      <c r="AM86" s="24">
        <f t="shared" si="21"/>
        <v>0.53653666725931326</v>
      </c>
      <c r="AN86" s="24">
        <f t="shared" si="21"/>
        <v>0.53728444145758036</v>
      </c>
      <c r="AO86" s="24">
        <f>+CUY!AV59</f>
        <v>0.53787878787878785</v>
      </c>
      <c r="AQ86" s="24">
        <f t="shared" si="11"/>
        <v>3.0995967034646021E-3</v>
      </c>
      <c r="AR86" s="24">
        <f t="shared" si="15"/>
        <v>4.4081959407140658E-3</v>
      </c>
      <c r="AS86" s="35">
        <f t="shared" si="22"/>
        <v>44348</v>
      </c>
      <c r="AT86" s="19">
        <f t="shared" si="8"/>
        <v>509.17068481445313</v>
      </c>
      <c r="AU86" s="19">
        <f t="shared" si="9"/>
        <v>506.6444091796875</v>
      </c>
      <c r="AV86" s="52">
        <f t="shared" si="12"/>
        <v>2.5262756347656179E-2</v>
      </c>
      <c r="AW86" s="52">
        <f t="shared" si="24"/>
        <v>-3.6924271529781283E-3</v>
      </c>
    </row>
    <row r="87" spans="4:49" x14ac:dyDescent="0.25">
      <c r="D87" s="37">
        <f>+CUY!A60</f>
        <v>44378</v>
      </c>
      <c r="E87" s="225">
        <f>'Salida Stata'!H57</f>
        <v>525.1630859375</v>
      </c>
      <c r="F87" s="225">
        <f>'Salida Stata'!N57</f>
        <v>524.38787841796875</v>
      </c>
      <c r="G87" s="225">
        <f>'Salida Stata'!T57</f>
        <v>524.2744140625</v>
      </c>
      <c r="H87" s="225">
        <f>'Salida Stata'!Z57</f>
        <v>527.13836669921875</v>
      </c>
      <c r="I87" s="225">
        <f>'Salida Stata'!AF57</f>
        <v>523.02362060546875</v>
      </c>
      <c r="J87" s="225">
        <f>'Salida Stata'!AL57</f>
        <v>526.1456298828125</v>
      </c>
      <c r="K87" s="225">
        <f>'Salida Stata'!AR57</f>
        <v>523.3792724609375</v>
      </c>
      <c r="L87" s="225">
        <f>'Salida Stata'!AX57</f>
        <v>524.38336181640625</v>
      </c>
      <c r="M87" s="225">
        <f>'Salida Stata'!BD57</f>
        <v>523.000732421875</v>
      </c>
      <c r="N87" s="225">
        <f>'Salida Stata'!BJ57</f>
        <v>522.6292724609375</v>
      </c>
      <c r="O87" s="19" cm="1">
        <f t="array" ref="O87">+SUMPRODUCT($E$30:$N$30/100,$E87:$N87)/$D$14*100</f>
        <v>522.55273451508913</v>
      </c>
      <c r="Q87" s="24">
        <f t="shared" si="25"/>
        <v>3.1408723243512515E-2</v>
      </c>
      <c r="R87" s="24">
        <f t="shared" si="25"/>
        <v>3.1789147106588755E-2</v>
      </c>
      <c r="S87" s="24">
        <f t="shared" si="25"/>
        <v>3.1593087133807485E-2</v>
      </c>
      <c r="T87" s="24">
        <f t="shared" si="25"/>
        <v>3.1734308526921051E-2</v>
      </c>
      <c r="U87" s="24">
        <f t="shared" si="25"/>
        <v>3.1498292726774624E-2</v>
      </c>
      <c r="V87" s="24">
        <f t="shared" si="23"/>
        <v>3.1899838189009655E-2</v>
      </c>
      <c r="W87" s="24">
        <f t="shared" si="23"/>
        <v>3.1498672922426918E-2</v>
      </c>
      <c r="X87" s="24">
        <f t="shared" si="23"/>
        <v>3.176433804966039E-2</v>
      </c>
      <c r="Y87" s="24">
        <f t="shared" si="23"/>
        <v>3.2075935866556327E-2</v>
      </c>
      <c r="Z87" s="24">
        <f t="shared" si="23"/>
        <v>3.1550458253612801E-2</v>
      </c>
      <c r="AA87" s="24">
        <f t="shared" si="18"/>
        <v>3.1684731227019425E-2</v>
      </c>
      <c r="AB87" s="24">
        <f>+CUY!Y60</f>
        <v>3.1527093596059208E-2</v>
      </c>
      <c r="AD87" s="24">
        <f t="shared" si="21"/>
        <v>0.55623859400349795</v>
      </c>
      <c r="AE87" s="24">
        <f t="shared" si="21"/>
        <v>0.55519958033580741</v>
      </c>
      <c r="AF87" s="24">
        <f t="shared" si="21"/>
        <v>0.55496355941101294</v>
      </c>
      <c r="AG87" s="24">
        <f t="shared" si="21"/>
        <v>0.55471996801501455</v>
      </c>
      <c r="AH87" s="24">
        <f t="shared" si="21"/>
        <v>0.54786849288443951</v>
      </c>
      <c r="AI87" s="24">
        <f t="shared" si="21"/>
        <v>0.55347271398145637</v>
      </c>
      <c r="AJ87" s="24">
        <f t="shared" si="21"/>
        <v>0.54707428622975951</v>
      </c>
      <c r="AK87" s="24">
        <f t="shared" si="21"/>
        <v>0.55250379384607262</v>
      </c>
      <c r="AL87" s="24">
        <f t="shared" si="21"/>
        <v>0.54369762576279901</v>
      </c>
      <c r="AM87" s="24">
        <f t="shared" si="21"/>
        <v>0.54879432368835102</v>
      </c>
      <c r="AN87" s="24">
        <f t="shared" si="21"/>
        <v>0.5512616925459044</v>
      </c>
      <c r="AO87" s="24">
        <f>+CUY!AV60</f>
        <v>0.55111111111111111</v>
      </c>
      <c r="AQ87" s="24">
        <f t="shared" si="11"/>
        <v>-1.4173501010028566E-4</v>
      </c>
      <c r="AR87" s="24">
        <f t="shared" si="15"/>
        <v>7.4442703151469392E-3</v>
      </c>
      <c r="AS87" s="35">
        <f t="shared" si="22"/>
        <v>44378</v>
      </c>
      <c r="AT87" s="19">
        <f t="shared" si="8"/>
        <v>525.1630859375</v>
      </c>
      <c r="AU87" s="19">
        <f t="shared" si="9"/>
        <v>522.6292724609375</v>
      </c>
      <c r="AV87" s="52">
        <f t="shared" si="12"/>
        <v>2.5338134765624964E-2</v>
      </c>
      <c r="AW87" s="52">
        <f t="shared" si="24"/>
        <v>-3.974025821065208E-3</v>
      </c>
    </row>
    <row r="88" spans="4:49" x14ac:dyDescent="0.25">
      <c r="D88" s="37">
        <f>+CUY!A61</f>
        <v>44409</v>
      </c>
      <c r="E88" s="225">
        <f>'Salida Stata'!H58</f>
        <v>533.39593505859375</v>
      </c>
      <c r="F88" s="225">
        <f>'Salida Stata'!N58</f>
        <v>532.9442138671875</v>
      </c>
      <c r="G88" s="225">
        <f>'Salida Stata'!T58</f>
        <v>533.01513671875</v>
      </c>
      <c r="H88" s="225">
        <f>'Salida Stata'!Z58</f>
        <v>536.25140380859375</v>
      </c>
      <c r="I88" s="225">
        <f>'Salida Stata'!AF58</f>
        <v>532.21697998046875</v>
      </c>
      <c r="J88" s="225">
        <f>'Salida Stata'!AL58</f>
        <v>535.743408203125</v>
      </c>
      <c r="K88" s="225">
        <f>'Salida Stata'!AR58</f>
        <v>533.376708984375</v>
      </c>
      <c r="L88" s="225">
        <f>'Salida Stata'!AX58</f>
        <v>534.43914794921875</v>
      </c>
      <c r="M88" s="225">
        <f>'Salida Stata'!BD58</f>
        <v>533.33819580078125</v>
      </c>
      <c r="N88" s="225">
        <f>'Salida Stata'!BJ58</f>
        <v>533.24847412109375</v>
      </c>
      <c r="O88" s="19" cm="1">
        <f t="array" ref="O88">+SUMPRODUCT($E$30:$N$30/100,$E88:$N88)/$D$14*100</f>
        <v>532.03945233565071</v>
      </c>
      <c r="Q88" s="24">
        <f t="shared" si="25"/>
        <v>1.5676747550519066E-2</v>
      </c>
      <c r="R88" s="24">
        <f t="shared" si="25"/>
        <v>1.6316806320985977E-2</v>
      </c>
      <c r="S88" s="24">
        <f t="shared" si="25"/>
        <v>1.667203743268697E-2</v>
      </c>
      <c r="T88" s="24">
        <f t="shared" si="25"/>
        <v>1.7287751537491181E-2</v>
      </c>
      <c r="U88" s="24">
        <f t="shared" si="25"/>
        <v>1.7577331143013186E-2</v>
      </c>
      <c r="V88" s="24">
        <f t="shared" si="23"/>
        <v>1.8241676401360873E-2</v>
      </c>
      <c r="W88" s="24">
        <f t="shared" si="23"/>
        <v>1.9101705110386558E-2</v>
      </c>
      <c r="X88" s="24">
        <f t="shared" si="23"/>
        <v>1.9176401970459889E-2</v>
      </c>
      <c r="Y88" s="24">
        <f t="shared" si="23"/>
        <v>1.9765676677040656E-2</v>
      </c>
      <c r="Z88" s="24">
        <f t="shared" si="23"/>
        <v>2.0318803824655562E-2</v>
      </c>
      <c r="AA88" s="24">
        <f t="shared" si="18"/>
        <v>1.8154565451398819E-2</v>
      </c>
      <c r="AB88" s="24">
        <f>+CUY!Y61</f>
        <v>1.7765042979942525E-2</v>
      </c>
      <c r="AD88" s="24">
        <f t="shared" si="21"/>
        <v>0.53768621936043526</v>
      </c>
      <c r="AE88" s="24">
        <f t="shared" si="21"/>
        <v>0.53840019915893045</v>
      </c>
      <c r="AF88" s="24">
        <f t="shared" si="21"/>
        <v>0.53932511089173718</v>
      </c>
      <c r="AG88" s="24">
        <f t="shared" si="21"/>
        <v>0.53973275842126767</v>
      </c>
      <c r="AH88" s="24">
        <f t="shared" si="21"/>
        <v>0.53395376312723908</v>
      </c>
      <c r="AI88" s="24">
        <f t="shared" si="21"/>
        <v>0.54013611792219307</v>
      </c>
      <c r="AJ88" s="24">
        <f t="shared" si="21"/>
        <v>0.5358685488173347</v>
      </c>
      <c r="AK88" s="24">
        <f t="shared" si="21"/>
        <v>0.54147529709649911</v>
      </c>
      <c r="AL88" s="24">
        <f t="shared" si="21"/>
        <v>0.53355024461530864</v>
      </c>
      <c r="AM88" s="24">
        <f t="shared" si="21"/>
        <v>0.53979853900773223</v>
      </c>
      <c r="AN88" s="24">
        <f t="shared" si="21"/>
        <v>0.53810367814388238</v>
      </c>
      <c r="AO88" s="24">
        <f>+CUY!AV61</f>
        <v>0.53766233766233751</v>
      </c>
      <c r="AQ88" s="24">
        <f t="shared" si="11"/>
        <v>-4.6420562741364968E-3</v>
      </c>
      <c r="AR88" s="24">
        <f t="shared" si="15"/>
        <v>-2.1123196472969674E-3</v>
      </c>
      <c r="AS88" s="35">
        <f t="shared" si="22"/>
        <v>44409</v>
      </c>
      <c r="AT88" s="19">
        <f t="shared" si="8"/>
        <v>533.39593505859375</v>
      </c>
      <c r="AU88" s="19">
        <f t="shared" si="9"/>
        <v>533.24847412109375</v>
      </c>
      <c r="AV88" s="52">
        <f t="shared" si="12"/>
        <v>1.4746093750002132E-3</v>
      </c>
      <c r="AW88" s="52">
        <f t="shared" si="24"/>
        <v>-9.6319383731195973E-3</v>
      </c>
    </row>
    <row r="89" spans="4:49" x14ac:dyDescent="0.25">
      <c r="D89" s="37">
        <f>+CUY!A62</f>
        <v>44440</v>
      </c>
      <c r="E89" s="225">
        <f>'Salida Stata'!H59</f>
        <v>548.94171142578125</v>
      </c>
      <c r="F89" s="225">
        <f>'Salida Stata'!N59</f>
        <v>548.735107421875</v>
      </c>
      <c r="G89" s="225">
        <f>'Salida Stata'!T59</f>
        <v>548.37841796875</v>
      </c>
      <c r="H89" s="225">
        <f>'Salida Stata'!Z59</f>
        <v>551.46051025390625</v>
      </c>
      <c r="I89" s="225">
        <f>'Salida Stata'!AF59</f>
        <v>547.49066162109375</v>
      </c>
      <c r="J89" s="225">
        <f>'Salida Stata'!AL59</f>
        <v>551.15069580078125</v>
      </c>
      <c r="K89" s="225">
        <f>'Salida Stata'!AR59</f>
        <v>548.08123779296875</v>
      </c>
      <c r="L89" s="225">
        <f>'Salida Stata'!AX59</f>
        <v>549.1285400390625</v>
      </c>
      <c r="M89" s="225">
        <f>'Salida Stata'!BD59</f>
        <v>547.8572998046875</v>
      </c>
      <c r="N89" s="225">
        <f>'Salida Stata'!BJ59</f>
        <v>547.8841552734375</v>
      </c>
      <c r="O89" s="19" cm="1">
        <f t="array" ref="O89">+SUMPRODUCT($E$30:$N$30/100,$E89:$N89)/$D$14*100</f>
        <v>547.06706130553016</v>
      </c>
      <c r="Q89" s="24">
        <f t="shared" si="25"/>
        <v>2.9144909710419498E-2</v>
      </c>
      <c r="R89" s="24">
        <f t="shared" si="25"/>
        <v>2.9629543100026412E-2</v>
      </c>
      <c r="S89" s="24">
        <f t="shared" si="25"/>
        <v>2.8823348891321654E-2</v>
      </c>
      <c r="T89" s="24">
        <f t="shared" si="25"/>
        <v>2.8361895814712268E-2</v>
      </c>
      <c r="U89" s="24">
        <f t="shared" si="25"/>
        <v>2.8698223121677691E-2</v>
      </c>
      <c r="V89" s="24">
        <f t="shared" si="23"/>
        <v>2.8758706802071599E-2</v>
      </c>
      <c r="W89" s="24">
        <f t="shared" si="23"/>
        <v>2.7568749367765433E-2</v>
      </c>
      <c r="X89" s="24">
        <f t="shared" si="23"/>
        <v>2.7485621414918393E-2</v>
      </c>
      <c r="Y89" s="24">
        <f t="shared" si="23"/>
        <v>2.7223071811135702E-2</v>
      </c>
      <c r="Z89" s="24">
        <f t="shared" si="23"/>
        <v>2.7446269164607351E-2</v>
      </c>
      <c r="AA89" s="24">
        <f t="shared" si="18"/>
        <v>2.8245290652616717E-2</v>
      </c>
      <c r="AB89" s="24">
        <f>+CUY!Y62</f>
        <v>2.871621621621645E-2</v>
      </c>
      <c r="AD89" s="24">
        <f t="shared" si="21"/>
        <v>0.5263470339550429</v>
      </c>
      <c r="AE89" s="24">
        <f t="shared" si="21"/>
        <v>0.52744013906954423</v>
      </c>
      <c r="AF89" s="24">
        <f t="shared" si="21"/>
        <v>0.52889166299601365</v>
      </c>
      <c r="AG89" s="24">
        <f t="shared" si="21"/>
        <v>0.52876904292810156</v>
      </c>
      <c r="AH89" s="24">
        <f t="shared" si="21"/>
        <v>0.52428496307468242</v>
      </c>
      <c r="AI89" s="24">
        <f t="shared" si="21"/>
        <v>0.5297975452738215</v>
      </c>
      <c r="AJ89" s="24">
        <f t="shared" si="21"/>
        <v>0.52659693606628588</v>
      </c>
      <c r="AK89" s="24">
        <f t="shared" si="21"/>
        <v>0.53187309503876201</v>
      </c>
      <c r="AL89" s="24">
        <f t="shared" si="21"/>
        <v>0.52551052274275967</v>
      </c>
      <c r="AM89" s="24">
        <f t="shared" si="21"/>
        <v>0.53053666108634867</v>
      </c>
      <c r="AN89" s="24">
        <f t="shared" si="21"/>
        <v>0.52817386588332504</v>
      </c>
      <c r="AO89" s="24">
        <f>+CUY!AV62</f>
        <v>0.52716634159933151</v>
      </c>
      <c r="AQ89" s="24">
        <f t="shared" si="11"/>
        <v>1.6986405458121467E-3</v>
      </c>
      <c r="AR89" s="24">
        <f t="shared" si="15"/>
        <v>-4.1896271313057731E-3</v>
      </c>
      <c r="AS89" s="35">
        <f t="shared" si="22"/>
        <v>44440</v>
      </c>
      <c r="AT89" s="19">
        <f t="shared" si="8"/>
        <v>548.94171142578125</v>
      </c>
      <c r="AU89" s="19">
        <f t="shared" si="9"/>
        <v>547.8841552734375</v>
      </c>
      <c r="AV89" s="52">
        <f t="shared" si="12"/>
        <v>1.0575561523437749E-2</v>
      </c>
      <c r="AW89" s="52">
        <f t="shared" si="24"/>
        <v>-7.8234862764385849E-3</v>
      </c>
    </row>
    <row r="90" spans="4:49" x14ac:dyDescent="0.25">
      <c r="D90" s="37">
        <f>+CUY!A63</f>
        <v>44470</v>
      </c>
      <c r="E90" s="225">
        <f>'Salida Stata'!H60</f>
        <v>565.2847900390625</v>
      </c>
      <c r="F90" s="225">
        <f>'Salida Stata'!N60</f>
        <v>565.3492431640625</v>
      </c>
      <c r="G90" s="225">
        <f>'Salida Stata'!T60</f>
        <v>565.13653564453125</v>
      </c>
      <c r="H90" s="225">
        <f>'Salida Stata'!Z60</f>
        <v>568.5477294921875</v>
      </c>
      <c r="I90" s="225">
        <f>'Salida Stata'!AF60</f>
        <v>564.36517333984375</v>
      </c>
      <c r="J90" s="225">
        <f>'Salida Stata'!AL60</f>
        <v>568.33221435546875</v>
      </c>
      <c r="K90" s="225">
        <f>'Salida Stata'!AR60</f>
        <v>565.34051513671875</v>
      </c>
      <c r="L90" s="225">
        <f>'Salida Stata'!AX60</f>
        <v>566.472412109375</v>
      </c>
      <c r="M90" s="225">
        <f>'Salida Stata'!BD60</f>
        <v>565.4246826171875</v>
      </c>
      <c r="N90" s="225">
        <f>'Salida Stata'!BJ60</f>
        <v>565.6002197265625</v>
      </c>
      <c r="O90" s="19" cm="1">
        <f t="array" ref="O90">+SUMPRODUCT($E$30:$N$30/100,$E90:$N90)/$D$14*100</f>
        <v>564.12489950332179</v>
      </c>
      <c r="Q90" s="24">
        <f t="shared" si="25"/>
        <v>2.9771974461246353E-2</v>
      </c>
      <c r="R90" s="24">
        <f t="shared" si="25"/>
        <v>3.0277151065193797E-2</v>
      </c>
      <c r="S90" s="24">
        <f t="shared" si="25"/>
        <v>3.0559404102471932E-2</v>
      </c>
      <c r="T90" s="24">
        <f t="shared" si="25"/>
        <v>3.0985390468691643E-2</v>
      </c>
      <c r="U90" s="24">
        <f t="shared" si="25"/>
        <v>3.0821551675028314E-2</v>
      </c>
      <c r="V90" s="24">
        <f t="shared" si="23"/>
        <v>3.1173903408983294E-2</v>
      </c>
      <c r="W90" s="24">
        <f t="shared" si="23"/>
        <v>3.1490363387095988E-2</v>
      </c>
      <c r="X90" s="24">
        <f t="shared" si="23"/>
        <v>3.1584357405788355E-2</v>
      </c>
      <c r="Y90" s="24">
        <f t="shared" si="23"/>
        <v>3.206561785115003E-2</v>
      </c>
      <c r="Z90" s="24">
        <f t="shared" si="23"/>
        <v>3.2335420330385833E-2</v>
      </c>
      <c r="AA90" s="24">
        <f t="shared" si="18"/>
        <v>3.1180525029389505E-2</v>
      </c>
      <c r="AB90" s="24">
        <f>+CUY!Y63</f>
        <v>3.1198686371100237E-2</v>
      </c>
      <c r="AD90" s="24">
        <f t="shared" si="21"/>
        <v>0.51496517909355233</v>
      </c>
      <c r="AE90" s="24">
        <f t="shared" si="21"/>
        <v>0.51771285617214868</v>
      </c>
      <c r="AF90" s="24">
        <f t="shared" si="21"/>
        <v>0.51957928620680849</v>
      </c>
      <c r="AG90" s="24">
        <f t="shared" si="21"/>
        <v>0.51976008406161633</v>
      </c>
      <c r="AH90" s="24">
        <f t="shared" si="21"/>
        <v>0.51581952870960923</v>
      </c>
      <c r="AI90" s="24">
        <f t="shared" si="21"/>
        <v>0.5215206521740019</v>
      </c>
      <c r="AJ90" s="24">
        <f t="shared" si="21"/>
        <v>0.51902587269411415</v>
      </c>
      <c r="AK90" s="24">
        <f t="shared" si="21"/>
        <v>0.52422979547488002</v>
      </c>
      <c r="AL90" s="24">
        <f t="shared" si="21"/>
        <v>0.51898522886927156</v>
      </c>
      <c r="AM90" s="24">
        <f t="shared" si="21"/>
        <v>0.52483519253714217</v>
      </c>
      <c r="AN90" s="24">
        <f t="shared" si="21"/>
        <v>0.51996277247634626</v>
      </c>
      <c r="AO90" s="24">
        <f>+CUY!AV63</f>
        <v>0.51935483870967758</v>
      </c>
      <c r="AQ90" s="24">
        <f t="shared" si="11"/>
        <v>-2.5634458691394801E-3</v>
      </c>
      <c r="AR90" s="24">
        <f t="shared" si="15"/>
        <v>-9.8700134435898423E-3</v>
      </c>
      <c r="AS90" s="35">
        <f t="shared" si="22"/>
        <v>44470</v>
      </c>
      <c r="AT90" s="19">
        <f t="shared" si="8"/>
        <v>565.2847900390625</v>
      </c>
      <c r="AU90" s="19">
        <f t="shared" si="9"/>
        <v>565.6002197265625</v>
      </c>
      <c r="AV90" s="52">
        <f t="shared" si="12"/>
        <v>-3.1542968750004619E-3</v>
      </c>
      <c r="AW90" s="52">
        <f t="shared" si="24"/>
        <v>-1.1295745997144113E-2</v>
      </c>
    </row>
    <row r="91" spans="4:49" x14ac:dyDescent="0.25">
      <c r="D91" s="37">
        <f>+CUY!A64</f>
        <v>44501</v>
      </c>
      <c r="E91" s="225">
        <f>'Salida Stata'!H61</f>
        <v>579.966552734375</v>
      </c>
      <c r="F91" s="225">
        <f>'Salida Stata'!N61</f>
        <v>580.068359375</v>
      </c>
      <c r="G91" s="225">
        <f>'Salida Stata'!T61</f>
        <v>579.99310302734375</v>
      </c>
      <c r="H91" s="225">
        <f>'Salida Stata'!Z61</f>
        <v>583.612060546875</v>
      </c>
      <c r="I91" s="225">
        <f>'Salida Stata'!AF61</f>
        <v>579.15948486328125</v>
      </c>
      <c r="J91" s="225">
        <f>'Salida Stata'!AL61</f>
        <v>583.3563232421875</v>
      </c>
      <c r="K91" s="225">
        <f>'Salida Stata'!AR61</f>
        <v>580.51556396484375</v>
      </c>
      <c r="L91" s="225">
        <f>'Salida Stata'!AX61</f>
        <v>581.85125732421875</v>
      </c>
      <c r="M91" s="225">
        <f>'Salida Stata'!BD61</f>
        <v>580.76025390625</v>
      </c>
      <c r="N91" s="225">
        <f>'Salida Stata'!BJ61</f>
        <v>580.91387939453125</v>
      </c>
      <c r="O91" s="19" cm="1">
        <f t="array" ref="O91">+SUMPRODUCT($E$30:$N$30/100,$E91:$N91)/$D$14*100</f>
        <v>579.13277340468653</v>
      </c>
      <c r="Q91" s="24">
        <f t="shared" si="25"/>
        <v>2.597232926486126E-2</v>
      </c>
      <c r="R91" s="24">
        <f t="shared" si="25"/>
        <v>2.6035439843449248E-2</v>
      </c>
      <c r="S91" s="24">
        <f t="shared" si="25"/>
        <v>2.6288456763583268E-2</v>
      </c>
      <c r="T91" s="24">
        <f t="shared" si="25"/>
        <v>2.6496159026336397E-2</v>
      </c>
      <c r="U91" s="24">
        <f t="shared" si="25"/>
        <v>2.6214075960581562E-2</v>
      </c>
      <c r="V91" s="24">
        <f t="shared" si="23"/>
        <v>2.6435434253462509E-2</v>
      </c>
      <c r="W91" s="24">
        <f t="shared" si="23"/>
        <v>2.6842316129519039E-2</v>
      </c>
      <c r="X91" s="24">
        <f t="shared" si="23"/>
        <v>2.7148445160069645E-2</v>
      </c>
      <c r="Y91" s="24">
        <f t="shared" si="23"/>
        <v>2.7122217618938294E-2</v>
      </c>
      <c r="Z91" s="24">
        <f t="shared" si="23"/>
        <v>2.707505961608736E-2</v>
      </c>
      <c r="AA91" s="24">
        <f t="shared" si="18"/>
        <v>2.6603814003917092E-2</v>
      </c>
      <c r="AB91" s="24">
        <f>+CUY!Y64</f>
        <v>2.636234961075723E-2</v>
      </c>
      <c r="AD91" s="24">
        <f t="shared" si="21"/>
        <v>0.50718664563538018</v>
      </c>
      <c r="AE91" s="24">
        <f t="shared" si="21"/>
        <v>0.50975323522578564</v>
      </c>
      <c r="AF91" s="24">
        <f t="shared" si="21"/>
        <v>0.51246048885705986</v>
      </c>
      <c r="AG91" s="24">
        <f t="shared" si="21"/>
        <v>0.51269138724284113</v>
      </c>
      <c r="AH91" s="24">
        <f t="shared" si="21"/>
        <v>0.50843162010146559</v>
      </c>
      <c r="AI91" s="24">
        <f t="shared" si="21"/>
        <v>0.51380502033712561</v>
      </c>
      <c r="AJ91" s="24">
        <f t="shared" si="21"/>
        <v>0.51231947907542952</v>
      </c>
      <c r="AK91" s="24">
        <f t="shared" si="21"/>
        <v>0.51784404566245312</v>
      </c>
      <c r="AL91" s="24">
        <f t="shared" si="21"/>
        <v>0.51192776122120831</v>
      </c>
      <c r="AM91" s="24">
        <f t="shared" si="21"/>
        <v>0.51772029081913051</v>
      </c>
      <c r="AN91" s="24">
        <f t="shared" si="21"/>
        <v>0.51278384080615491</v>
      </c>
      <c r="AO91" s="24">
        <f>+CUY!AV64</f>
        <v>0.51146430432516943</v>
      </c>
      <c r="AQ91" s="24">
        <f t="shared" si="11"/>
        <v>-1.1027303512261E-3</v>
      </c>
      <c r="AR91" s="24">
        <f t="shared" si="15"/>
        <v>-1.0533645183750329E-2</v>
      </c>
      <c r="AS91" s="35">
        <f t="shared" si="22"/>
        <v>44501</v>
      </c>
      <c r="AT91" s="19">
        <f t="shared" si="8"/>
        <v>579.966552734375</v>
      </c>
      <c r="AU91" s="19">
        <f t="shared" si="9"/>
        <v>580.91387939453125</v>
      </c>
      <c r="AV91" s="52">
        <f t="shared" si="12"/>
        <v>-9.4732666015620026E-3</v>
      </c>
      <c r="AW91" s="52">
        <f t="shared" si="24"/>
        <v>-1.3027664403743477E-2</v>
      </c>
    </row>
    <row r="92" spans="4:49" x14ac:dyDescent="0.25">
      <c r="D92" s="37">
        <f>+CUY!A65</f>
        <v>44531</v>
      </c>
      <c r="E92" s="225">
        <f>'Salida Stata'!H62</f>
        <v>604.0164794921875</v>
      </c>
      <c r="F92" s="225">
        <f>'Salida Stata'!N62</f>
        <v>603.43695068359375</v>
      </c>
      <c r="G92" s="225">
        <f>'Salida Stata'!T62</f>
        <v>603.17388916015625</v>
      </c>
      <c r="H92" s="225">
        <f>'Salida Stata'!Z62</f>
        <v>606.2236328125</v>
      </c>
      <c r="I92" s="225">
        <f>'Salida Stata'!AF62</f>
        <v>601.6051025390625</v>
      </c>
      <c r="J92" s="225">
        <f>'Salida Stata'!AL62</f>
        <v>605.60260009765625</v>
      </c>
      <c r="K92" s="225">
        <f>'Salida Stata'!AR62</f>
        <v>602.615966796875</v>
      </c>
      <c r="L92" s="225">
        <f>'Salida Stata'!AX62</f>
        <v>604.24700927734375</v>
      </c>
      <c r="M92" s="225">
        <f>'Salida Stata'!BD62</f>
        <v>602.4132080078125</v>
      </c>
      <c r="N92" s="225">
        <f>'Salida Stata'!BJ62</f>
        <v>602.51690673828125</v>
      </c>
      <c r="O92" s="19" cm="1">
        <f t="array" ref="O92">+SUMPRODUCT($E$30:$N$30/100,$E92:$N92)/$D$14*100</f>
        <v>601.54613618142787</v>
      </c>
      <c r="Q92" s="24">
        <f t="shared" si="25"/>
        <v>4.1467782313348911E-2</v>
      </c>
      <c r="R92" s="24">
        <f t="shared" si="25"/>
        <v>4.0285926530749583E-2</v>
      </c>
      <c r="S92" s="24">
        <f t="shared" si="25"/>
        <v>3.9967347907789996E-2</v>
      </c>
      <c r="T92" s="24">
        <f t="shared" si="25"/>
        <v>3.8744182641525127E-2</v>
      </c>
      <c r="U92" s="24">
        <f t="shared" si="25"/>
        <v>3.8755503902486943E-2</v>
      </c>
      <c r="V92" s="24">
        <f t="shared" si="23"/>
        <v>3.8134971661621941E-2</v>
      </c>
      <c r="W92" s="24">
        <f t="shared" si="23"/>
        <v>3.807030199343564E-2</v>
      </c>
      <c r="X92" s="24">
        <f t="shared" si="23"/>
        <v>3.849051054064434E-2</v>
      </c>
      <c r="Y92" s="24">
        <f t="shared" si="23"/>
        <v>3.7283808518097761E-2</v>
      </c>
      <c r="Z92" s="24">
        <f t="shared" si="23"/>
        <v>3.7188003437387707E-2</v>
      </c>
      <c r="AA92" s="24">
        <f t="shared" si="18"/>
        <v>3.8701596259135052E-2</v>
      </c>
      <c r="AB92" s="24">
        <f>+CUY!Y65</f>
        <v>3.913118427857265E-2</v>
      </c>
      <c r="AD92" s="24">
        <f t="shared" si="21"/>
        <v>0.5024238529416365</v>
      </c>
      <c r="AE92" s="24">
        <f t="shared" si="21"/>
        <v>0.50454587926210426</v>
      </c>
      <c r="AF92" s="24">
        <f t="shared" si="21"/>
        <v>0.50684510209063616</v>
      </c>
      <c r="AG92" s="24">
        <f t="shared" si="21"/>
        <v>0.50573684645774963</v>
      </c>
      <c r="AH92" s="24">
        <f t="shared" si="21"/>
        <v>0.50242312592237148</v>
      </c>
      <c r="AI92" s="24">
        <f t="shared" si="21"/>
        <v>0.50660222709195279</v>
      </c>
      <c r="AJ92" s="24">
        <f t="shared" si="21"/>
        <v>0.50622883899939186</v>
      </c>
      <c r="AK92" s="24">
        <f t="shared" si="21"/>
        <v>0.51178499509585262</v>
      </c>
      <c r="AL92" s="24">
        <f t="shared" si="21"/>
        <v>0.505451959117037</v>
      </c>
      <c r="AM92" s="24">
        <f t="shared" si="21"/>
        <v>0.51150108279485784</v>
      </c>
      <c r="AN92" s="24">
        <f t="shared" si="21"/>
        <v>0.50665253309995761</v>
      </c>
      <c r="AO92" s="24">
        <f>+CUY!AV65</f>
        <v>0.50624687656171896</v>
      </c>
      <c r="AQ92" s="24">
        <f t="shared" si="11"/>
        <v>4.2797788759612043E-3</v>
      </c>
      <c r="AR92" s="24">
        <f t="shared" si="15"/>
        <v>-9.0772298532213469E-3</v>
      </c>
      <c r="AS92" s="35">
        <f t="shared" si="22"/>
        <v>44531</v>
      </c>
      <c r="AT92" s="19">
        <f t="shared" si="8"/>
        <v>604.0164794921875</v>
      </c>
      <c r="AU92" s="19">
        <f t="shared" si="9"/>
        <v>602.51690673828125</v>
      </c>
      <c r="AV92" s="52">
        <f t="shared" si="12"/>
        <v>1.4995727539062642E-2</v>
      </c>
      <c r="AW92" s="52">
        <f t="shared" si="24"/>
        <v>-7.8336430208199026E-3</v>
      </c>
    </row>
    <row r="93" spans="4:49" x14ac:dyDescent="0.25">
      <c r="D93" s="37">
        <f>+CUY!A66</f>
        <v>44562</v>
      </c>
      <c r="E93" s="225">
        <f>'Salida Stata'!H63</f>
        <v>628.2794189453125</v>
      </c>
      <c r="F93" s="225">
        <f>'Salida Stata'!N63</f>
        <v>627.61505126953125</v>
      </c>
      <c r="G93" s="225">
        <f>'Salida Stata'!T63</f>
        <v>627.72943115234375</v>
      </c>
      <c r="H93" s="225">
        <f>'Salida Stata'!Z63</f>
        <v>630.7799072265625</v>
      </c>
      <c r="I93" s="225">
        <f>'Salida Stata'!AF63</f>
        <v>625.73797607421875</v>
      </c>
      <c r="J93" s="225">
        <f>'Salida Stata'!AL63</f>
        <v>629.87725830078125</v>
      </c>
      <c r="K93" s="225">
        <f>'Salida Stata'!AR63</f>
        <v>627.33990478515625</v>
      </c>
      <c r="L93" s="225">
        <f>'Salida Stata'!AX63</f>
        <v>629.4678955078125</v>
      </c>
      <c r="M93" s="225">
        <f>'Salida Stata'!BD63</f>
        <v>627.8575439453125</v>
      </c>
      <c r="N93" s="225">
        <f>'Salida Stata'!BJ63</f>
        <v>627.07525634765625</v>
      </c>
      <c r="O93" s="19" cm="1">
        <f t="array" ref="O93">+SUMPRODUCT($E$30:$N$30/100,$E93:$N93)/$D$14*100</f>
        <v>626.07312518493131</v>
      </c>
      <c r="Q93" s="24">
        <f t="shared" si="25"/>
        <v>4.0169333580970301E-2</v>
      </c>
      <c r="R93" s="24">
        <f t="shared" si="25"/>
        <v>4.0067318646211048E-2</v>
      </c>
      <c r="S93" s="24">
        <f t="shared" si="25"/>
        <v>4.0710552020708279E-2</v>
      </c>
      <c r="T93" s="24">
        <f t="shared" si="25"/>
        <v>4.0506956649210002E-2</v>
      </c>
      <c r="U93" s="24">
        <f t="shared" si="25"/>
        <v>4.0114143702079552E-2</v>
      </c>
      <c r="V93" s="24">
        <f t="shared" si="23"/>
        <v>4.0083477513489285E-2</v>
      </c>
      <c r="W93" s="24">
        <f t="shared" si="23"/>
        <v>4.1027684878145676E-2</v>
      </c>
      <c r="X93" s="24">
        <f t="shared" si="23"/>
        <v>4.1739364602949358E-2</v>
      </c>
      <c r="Y93" s="24">
        <f t="shared" si="23"/>
        <v>4.223734738759255E-2</v>
      </c>
      <c r="Z93" s="24">
        <f t="shared" si="23"/>
        <v>4.0759602485383128E-2</v>
      </c>
      <c r="AA93" s="24">
        <f t="shared" si="18"/>
        <v>4.0773246685946729E-2</v>
      </c>
      <c r="AB93" s="24">
        <f>+CUY!Y66</f>
        <v>4.0477770404777846E-2</v>
      </c>
      <c r="AD93" s="24">
        <f t="shared" ref="AD93:AN108" si="26">+E93/E81-1</f>
        <v>0.49483242596435484</v>
      </c>
      <c r="AE93" s="24">
        <f t="shared" si="26"/>
        <v>0.49732859766721638</v>
      </c>
      <c r="AF93" s="24">
        <f t="shared" si="26"/>
        <v>0.49971725510851051</v>
      </c>
      <c r="AG93" s="24">
        <f t="shared" si="26"/>
        <v>0.49899824538832438</v>
      </c>
      <c r="AH93" s="24">
        <f t="shared" si="26"/>
        <v>0.49626659112426386</v>
      </c>
      <c r="AI93" s="24">
        <f t="shared" si="26"/>
        <v>0.49998382997358948</v>
      </c>
      <c r="AJ93" s="24">
        <f t="shared" si="26"/>
        <v>0.5013577215868823</v>
      </c>
      <c r="AK93" s="24">
        <f t="shared" si="26"/>
        <v>0.50685600207650716</v>
      </c>
      <c r="AL93" s="24">
        <f t="shared" si="26"/>
        <v>0.5028464666960657</v>
      </c>
      <c r="AM93" s="24">
        <f t="shared" si="26"/>
        <v>0.50680437826799341</v>
      </c>
      <c r="AN93" s="24">
        <f t="shared" si="26"/>
        <v>0.50087489829044785</v>
      </c>
      <c r="AO93" s="24">
        <f>+CUY!AV66</f>
        <v>0.50047846889952163</v>
      </c>
      <c r="AQ93" s="24">
        <f t="shared" si="11"/>
        <v>-5.9026890441282731E-4</v>
      </c>
      <c r="AR93" s="24">
        <f t="shared" si="15"/>
        <v>-1.1971952303638567E-2</v>
      </c>
      <c r="AS93" s="35">
        <f t="shared" si="22"/>
        <v>44562</v>
      </c>
      <c r="AT93" s="19">
        <f t="shared" si="8"/>
        <v>628.2794189453125</v>
      </c>
      <c r="AU93" s="19">
        <f t="shared" si="9"/>
        <v>627.07525634765625</v>
      </c>
      <c r="AV93" s="52">
        <f t="shared" si="12"/>
        <v>1.2041625976562997E-2</v>
      </c>
      <c r="AW93" s="52">
        <f t="shared" si="24"/>
        <v>-8.9685962594405755E-3</v>
      </c>
    </row>
    <row r="94" spans="4:49" x14ac:dyDescent="0.25">
      <c r="D94" s="37">
        <f>+CUY!A67</f>
        <v>44593</v>
      </c>
      <c r="E94" s="225">
        <f>'Salida Stata'!H64</f>
        <v>664.06842041015625</v>
      </c>
      <c r="F94" s="225">
        <f>'Salida Stata'!N64</f>
        <v>662.50042724609375</v>
      </c>
      <c r="G94" s="225">
        <f>'Salida Stata'!T64</f>
        <v>662.47265625</v>
      </c>
      <c r="H94" s="225">
        <f>'Salida Stata'!Z64</f>
        <v>665.4439697265625</v>
      </c>
      <c r="I94" s="225">
        <f>'Salida Stata'!AF64</f>
        <v>659.81011962890625</v>
      </c>
      <c r="J94" s="225">
        <f>'Salida Stata'!AL64</f>
        <v>663.8209228515625</v>
      </c>
      <c r="K94" s="225">
        <f>'Salida Stata'!AR64</f>
        <v>660.77410888671875</v>
      </c>
      <c r="L94" s="225">
        <f>'Salida Stata'!AX64</f>
        <v>663.05792236328125</v>
      </c>
      <c r="M94" s="225">
        <f>'Salida Stata'!BD64</f>
        <v>660.6708984375</v>
      </c>
      <c r="N94" s="225">
        <f>'Salida Stata'!BJ64</f>
        <v>659.26678466796875</v>
      </c>
      <c r="O94" s="19" cm="1">
        <f t="array" ref="O94">+SUMPRODUCT($E$30:$N$30/100,$E94:$N94)/$D$14*100</f>
        <v>659.87885238075398</v>
      </c>
      <c r="Q94" s="24">
        <f t="shared" si="25"/>
        <v>5.6963510797349404E-2</v>
      </c>
      <c r="R94" s="24">
        <f t="shared" si="25"/>
        <v>5.5584033407096944E-2</v>
      </c>
      <c r="S94" s="24">
        <f t="shared" si="25"/>
        <v>5.5347452857000823E-2</v>
      </c>
      <c r="T94" s="24">
        <f t="shared" si="25"/>
        <v>5.4954290875263156E-2</v>
      </c>
      <c r="U94" s="24">
        <f t="shared" si="25"/>
        <v>5.4451135870721368E-2</v>
      </c>
      <c r="V94" s="24">
        <f t="shared" si="23"/>
        <v>5.3889331776084459E-2</v>
      </c>
      <c r="W94" s="24">
        <f t="shared" si="23"/>
        <v>5.3295197462390975E-2</v>
      </c>
      <c r="X94" s="24">
        <f t="shared" si="23"/>
        <v>5.336257352469187E-2</v>
      </c>
      <c r="Y94" s="24">
        <f t="shared" si="23"/>
        <v>5.2262419729794063E-2</v>
      </c>
      <c r="Z94" s="24">
        <f t="shared" si="23"/>
        <v>5.1335988773993702E-2</v>
      </c>
      <c r="AA94" s="24">
        <f t="shared" si="18"/>
        <v>5.399645158995936E-2</v>
      </c>
      <c r="AB94" s="24">
        <f>+CUY!Y67</f>
        <v>5.4049744897959107E-2</v>
      </c>
      <c r="AD94" s="24">
        <f t="shared" si="26"/>
        <v>0.51922373386118448</v>
      </c>
      <c r="AE94" s="24">
        <f t="shared" si="26"/>
        <v>0.51940408110015635</v>
      </c>
      <c r="AF94" s="24">
        <f t="shared" si="26"/>
        <v>0.52089314123062991</v>
      </c>
      <c r="AG94" s="24">
        <f t="shared" si="26"/>
        <v>0.51919209653596421</v>
      </c>
      <c r="AH94" s="24">
        <f t="shared" si="26"/>
        <v>0.51716239480093673</v>
      </c>
      <c r="AI94" s="24">
        <f t="shared" si="26"/>
        <v>0.51882326005439738</v>
      </c>
      <c r="AJ94" s="24">
        <f t="shared" si="26"/>
        <v>0.51961069998149978</v>
      </c>
      <c r="AK94" s="24">
        <f t="shared" si="26"/>
        <v>0.52440038221071394</v>
      </c>
      <c r="AL94" s="24">
        <f t="shared" si="26"/>
        <v>0.52026585613401166</v>
      </c>
      <c r="AM94" s="24">
        <f t="shared" si="26"/>
        <v>0.52056403783677108</v>
      </c>
      <c r="AN94" s="24">
        <f t="shared" si="26"/>
        <v>0.52004566744586156</v>
      </c>
      <c r="AO94" s="24">
        <f>+CUY!AV67</f>
        <v>0.51942082279935642</v>
      </c>
      <c r="AQ94" s="24">
        <f t="shared" si="11"/>
        <v>5.6275220233557022E-3</v>
      </c>
      <c r="AR94" s="24">
        <f t="shared" si="15"/>
        <v>-1.3403039755865986E-3</v>
      </c>
      <c r="AS94" s="35">
        <f t="shared" si="22"/>
        <v>44593</v>
      </c>
      <c r="AT94" s="19">
        <f t="shared" si="8"/>
        <v>664.06842041015625</v>
      </c>
      <c r="AU94" s="19">
        <f t="shared" si="9"/>
        <v>659.26678466796875</v>
      </c>
      <c r="AV94" s="52">
        <f t="shared" si="12"/>
        <v>4.8016357421874822E-2</v>
      </c>
      <c r="AW94" s="52">
        <f t="shared" si="24"/>
        <v>-1.3403039755865986E-3</v>
      </c>
    </row>
    <row r="95" spans="4:49" x14ac:dyDescent="0.25">
      <c r="D95" s="37">
        <f>+CUY!A68</f>
        <v>44621</v>
      </c>
      <c r="E95" s="225">
        <f>'Salida Stata'!H65</f>
        <v>711.75</v>
      </c>
      <c r="F95" s="225">
        <f>'Salida Stata'!N65</f>
        <v>709.41241455078125</v>
      </c>
      <c r="G95" s="225">
        <f>'Salida Stata'!T65</f>
        <v>708.552001953125</v>
      </c>
      <c r="H95" s="225">
        <f>'Salida Stata'!Z65</f>
        <v>711.07855224609375</v>
      </c>
      <c r="I95" s="225">
        <f>'Salida Stata'!AF65</f>
        <v>705.427490234375</v>
      </c>
      <c r="J95" s="225">
        <f>'Salida Stata'!AL65</f>
        <v>708.54736328125</v>
      </c>
      <c r="K95" s="225">
        <f>'Salida Stata'!AR65</f>
        <v>704.27813720703125</v>
      </c>
      <c r="L95" s="225">
        <f>'Salida Stata'!AX65</f>
        <v>706.29351806640625</v>
      </c>
      <c r="M95" s="225">
        <f>'Salida Stata'!BD65</f>
        <v>702.50787353515625</v>
      </c>
      <c r="N95" s="225">
        <f>'Salida Stata'!BJ65</f>
        <v>700.5982666015625</v>
      </c>
      <c r="O95" s="19" cm="1">
        <f t="array" ref="O95">+SUMPRODUCT($E$30:$N$30/100,$E95:$N95)/$D$14*100</f>
        <v>704.20754851892525</v>
      </c>
      <c r="Q95" s="24">
        <f t="shared" si="25"/>
        <v>7.180220911633417E-2</v>
      </c>
      <c r="R95" s="24">
        <f t="shared" si="25"/>
        <v>7.0810501209324528E-2</v>
      </c>
      <c r="S95" s="24">
        <f t="shared" si="25"/>
        <v>6.9556600213452224E-2</v>
      </c>
      <c r="T95" s="24">
        <f t="shared" si="25"/>
        <v>6.8577648300401473E-2</v>
      </c>
      <c r="U95" s="24">
        <f t="shared" si="25"/>
        <v>6.9137118768540784E-2</v>
      </c>
      <c r="V95" s="24">
        <f t="shared" si="23"/>
        <v>6.73772683113949E-2</v>
      </c>
      <c r="W95" s="24">
        <f t="shared" si="23"/>
        <v>6.5837973575581854E-2</v>
      </c>
      <c r="X95" s="24">
        <f t="shared" si="23"/>
        <v>6.5206363192259253E-2</v>
      </c>
      <c r="Y95" s="24">
        <f t="shared" si="23"/>
        <v>6.3324985551204804E-2</v>
      </c>
      <c r="Z95" s="24">
        <f t="shared" si="23"/>
        <v>6.2693105272108918E-2</v>
      </c>
      <c r="AA95" s="24">
        <f t="shared" si="18"/>
        <v>6.7177021930979075E-2</v>
      </c>
      <c r="AB95" s="24">
        <f>+CUY!Y68</f>
        <v>6.8068370896989805E-2</v>
      </c>
      <c r="AD95" s="24">
        <f t="shared" si="26"/>
        <v>0.56176563588785422</v>
      </c>
      <c r="AE95" s="24">
        <f t="shared" si="26"/>
        <v>0.55973337351982844</v>
      </c>
      <c r="AF95" s="24">
        <f t="shared" si="26"/>
        <v>0.55919633316918382</v>
      </c>
      <c r="AG95" s="24">
        <f t="shared" si="26"/>
        <v>0.55673589658311595</v>
      </c>
      <c r="AH95" s="24">
        <f t="shared" si="26"/>
        <v>0.55410015983087635</v>
      </c>
      <c r="AI95" s="24">
        <f t="shared" si="26"/>
        <v>0.55425945123669695</v>
      </c>
      <c r="AJ95" s="24">
        <f t="shared" si="26"/>
        <v>0.55195068250686941</v>
      </c>
      <c r="AK95" s="24">
        <f t="shared" si="26"/>
        <v>0.55582355575176035</v>
      </c>
      <c r="AL95" s="24">
        <f t="shared" si="26"/>
        <v>0.54856010438821912</v>
      </c>
      <c r="AM95" s="24">
        <f t="shared" si="26"/>
        <v>0.54774651404494845</v>
      </c>
      <c r="AN95" s="24">
        <f t="shared" si="26"/>
        <v>0.5546592834030617</v>
      </c>
      <c r="AO95" s="24">
        <f>+CUY!AV68</f>
        <v>0.55528634361233475</v>
      </c>
      <c r="AQ95" s="24">
        <f t="shared" si="11"/>
        <v>9.1091038442252525E-3</v>
      </c>
      <c r="AR95" s="24">
        <f t="shared" si="15"/>
        <v>1.4019121842905768E-2</v>
      </c>
      <c r="AS95" s="35">
        <f t="shared" si="22"/>
        <v>44621</v>
      </c>
      <c r="AT95" s="19">
        <f t="shared" si="8"/>
        <v>711.75</v>
      </c>
      <c r="AU95" s="19">
        <f t="shared" si="9"/>
        <v>700.5982666015625</v>
      </c>
      <c r="AV95" s="52">
        <f t="shared" si="12"/>
        <v>0.11151733398437447</v>
      </c>
      <c r="AW95" s="52">
        <f t="shared" si="24"/>
        <v>1.2414434960528409E-2</v>
      </c>
    </row>
    <row r="96" spans="4:49" x14ac:dyDescent="0.25">
      <c r="D96" s="37">
        <f>+CUY!A69</f>
        <v>44652</v>
      </c>
      <c r="E96" s="225">
        <f>'Salida Stata'!H66</f>
        <v>753.12628173828125</v>
      </c>
      <c r="F96" s="225">
        <f>'Salida Stata'!N66</f>
        <v>751.21246337890625</v>
      </c>
      <c r="G96" s="225">
        <f>'Salida Stata'!T66</f>
        <v>749.67779541015625</v>
      </c>
      <c r="H96" s="225">
        <f>'Salida Stata'!Z66</f>
        <v>752.49078369140625</v>
      </c>
      <c r="I96" s="225">
        <f>'Salida Stata'!AF66</f>
        <v>746.5125732421875</v>
      </c>
      <c r="J96" s="225">
        <f>'Salida Stata'!AL66</f>
        <v>749.87060546875</v>
      </c>
      <c r="K96" s="225">
        <f>'Salida Stata'!AR66</f>
        <v>744.849853515625</v>
      </c>
      <c r="L96" s="225">
        <f>'Salida Stata'!AX66</f>
        <v>747.0133056640625</v>
      </c>
      <c r="M96" s="225">
        <f>'Salida Stata'!BD66</f>
        <v>742.60955810546875</v>
      </c>
      <c r="N96" s="225">
        <f>'Salida Stata'!BJ66</f>
        <v>740.46990966796875</v>
      </c>
      <c r="O96" s="19" cm="1">
        <f t="array" ref="O96">+SUMPRODUCT($E$30:$N$30/100,$E96:$N96)/$D$14*100</f>
        <v>744.97403422888817</v>
      </c>
      <c r="Q96" s="24">
        <f t="shared" si="25"/>
        <v>5.8133167177072398E-2</v>
      </c>
      <c r="R96" s="24">
        <f t="shared" si="25"/>
        <v>5.8922071239187357E-2</v>
      </c>
      <c r="S96" s="24">
        <f t="shared" si="25"/>
        <v>5.8042025629266414E-2</v>
      </c>
      <c r="T96" s="24">
        <f t="shared" si="25"/>
        <v>5.8238616977692725E-2</v>
      </c>
      <c r="U96" s="24">
        <f t="shared" si="25"/>
        <v>5.8241397700792952E-2</v>
      </c>
      <c r="V96" s="24">
        <f t="shared" si="23"/>
        <v>5.8321072561944076E-2</v>
      </c>
      <c r="W96" s="24">
        <f t="shared" si="23"/>
        <v>5.760751919616558E-2</v>
      </c>
      <c r="X96" s="24">
        <f t="shared" si="23"/>
        <v>5.7652783943328956E-2</v>
      </c>
      <c r="Y96" s="24">
        <f t="shared" si="23"/>
        <v>5.708360871247331E-2</v>
      </c>
      <c r="Z96" s="24">
        <f t="shared" si="23"/>
        <v>5.6910850293441673E-2</v>
      </c>
      <c r="AA96" s="24">
        <f t="shared" si="18"/>
        <v>5.7889873228002431E-2</v>
      </c>
      <c r="AB96" s="24">
        <f>+CUY!Y69</f>
        <v>5.8348675824953844E-2</v>
      </c>
      <c r="AD96" s="24">
        <f t="shared" si="26"/>
        <v>0.58536044333793402</v>
      </c>
      <c r="AE96" s="24">
        <f t="shared" si="26"/>
        <v>0.58503909132014154</v>
      </c>
      <c r="AF96" s="24">
        <f t="shared" si="26"/>
        <v>0.58302835963772415</v>
      </c>
      <c r="AG96" s="24">
        <f t="shared" si="26"/>
        <v>0.58093444816435191</v>
      </c>
      <c r="AH96" s="24">
        <f t="shared" si="26"/>
        <v>0.57955331624057682</v>
      </c>
      <c r="AI96" s="24">
        <f t="shared" si="26"/>
        <v>0.5791781920636716</v>
      </c>
      <c r="AJ96" s="24">
        <f t="shared" si="26"/>
        <v>0.5764154498174936</v>
      </c>
      <c r="AK96" s="24">
        <f t="shared" si="26"/>
        <v>0.5795089533309179</v>
      </c>
      <c r="AL96" s="24">
        <f t="shared" si="26"/>
        <v>0.57392095529273912</v>
      </c>
      <c r="AM96" s="24">
        <f t="shared" si="26"/>
        <v>0.57116500545420235</v>
      </c>
      <c r="AN96" s="24">
        <f t="shared" si="26"/>
        <v>0.57907311952165896</v>
      </c>
      <c r="AO96" s="24">
        <f>+CUY!AV69</f>
        <v>0.58024952421230691</v>
      </c>
      <c r="AQ96" s="24">
        <f t="shared" si="11"/>
        <v>1.2223168836307252E-3</v>
      </c>
      <c r="AR96" s="24">
        <f t="shared" si="15"/>
        <v>1.4195437883731676E-2</v>
      </c>
      <c r="AS96" s="35">
        <f t="shared" si="22"/>
        <v>44652</v>
      </c>
      <c r="AT96" s="19">
        <f t="shared" si="8"/>
        <v>753.12628173828125</v>
      </c>
      <c r="AU96" s="19">
        <f t="shared" si="9"/>
        <v>740.46990966796875</v>
      </c>
      <c r="AV96" s="52">
        <f t="shared" si="12"/>
        <v>0.1265637207031256</v>
      </c>
      <c r="AW96" s="52">
        <f t="shared" si="24"/>
        <v>1.5111258580694287E-2</v>
      </c>
    </row>
    <row r="97" spans="4:49" x14ac:dyDescent="0.25">
      <c r="D97" s="37">
        <f>+CUY!A70</f>
        <v>44682</v>
      </c>
      <c r="E97" s="225">
        <f>'Salida Stata'!H67</f>
        <v>791.08575439453125</v>
      </c>
      <c r="F97" s="225">
        <f>'Salida Stata'!N67</f>
        <v>789.81134033203125</v>
      </c>
      <c r="G97" s="225">
        <f>'Salida Stata'!T67</f>
        <v>788.25750732421875</v>
      </c>
      <c r="H97" s="225">
        <f>'Salida Stata'!Z67</f>
        <v>791.35430908203125</v>
      </c>
      <c r="I97" s="225">
        <f>'Salida Stata'!AF67</f>
        <v>784.933349609375</v>
      </c>
      <c r="J97" s="225">
        <f>'Salida Stata'!AL67</f>
        <v>789.06256103515625</v>
      </c>
      <c r="K97" s="225">
        <f>'Salida Stata'!AR67</f>
        <v>783.77825927734375</v>
      </c>
      <c r="L97" s="225">
        <f>'Salida Stata'!AX67</f>
        <v>786.44287109375</v>
      </c>
      <c r="M97" s="225">
        <f>'Salida Stata'!BD67</f>
        <v>781.42193603515625</v>
      </c>
      <c r="N97" s="225">
        <f>'Salida Stata'!BJ67</f>
        <v>780.1285400390625</v>
      </c>
      <c r="O97" s="19" cm="1">
        <f t="array" ref="O97">+SUMPRODUCT($E$30:$N$30/100,$E97:$N97)/$D$14*100</f>
        <v>783.74123497450455</v>
      </c>
      <c r="Q97" s="24">
        <f t="shared" si="25"/>
        <v>5.0402533514879E-2</v>
      </c>
      <c r="R97" s="24">
        <f t="shared" si="25"/>
        <v>5.138210404485255E-2</v>
      </c>
      <c r="S97" s="24">
        <f t="shared" si="25"/>
        <v>5.1461724157049638E-2</v>
      </c>
      <c r="T97" s="24">
        <f t="shared" si="25"/>
        <v>5.1646513462898058E-2</v>
      </c>
      <c r="U97" s="24">
        <f t="shared" si="25"/>
        <v>5.1467018432552081E-2</v>
      </c>
      <c r="V97" s="24">
        <f t="shared" si="23"/>
        <v>5.2264957821499092E-2</v>
      </c>
      <c r="W97" s="24">
        <f t="shared" si="23"/>
        <v>5.2263426753700992E-2</v>
      </c>
      <c r="X97" s="24">
        <f t="shared" si="23"/>
        <v>5.2782949287143222E-2</v>
      </c>
      <c r="Y97" s="24">
        <f t="shared" si="23"/>
        <v>5.2264851032492565E-2</v>
      </c>
      <c r="Z97" s="24">
        <f t="shared" si="23"/>
        <v>5.3558733249372548E-2</v>
      </c>
      <c r="AA97" s="24">
        <f t="shared" si="23"/>
        <v>5.2038324779659861E-2</v>
      </c>
      <c r="AB97" s="24">
        <f>+CUY!Y70</f>
        <v>5.2187876354877538E-2</v>
      </c>
      <c r="AD97" s="24">
        <f t="shared" si="26"/>
        <v>0.61078166131060896</v>
      </c>
      <c r="AE97" s="24">
        <f t="shared" si="26"/>
        <v>0.61122326906670033</v>
      </c>
      <c r="AF97" s="24">
        <f t="shared" si="26"/>
        <v>0.60741337701147424</v>
      </c>
      <c r="AG97" s="24">
        <f t="shared" si="26"/>
        <v>0.60411737781897146</v>
      </c>
      <c r="AH97" s="24">
        <f t="shared" si="26"/>
        <v>0.6033707276812097</v>
      </c>
      <c r="AI97" s="24">
        <f t="shared" si="26"/>
        <v>0.60270488661310107</v>
      </c>
      <c r="AJ97" s="24">
        <f t="shared" si="26"/>
        <v>0.59791147244850751</v>
      </c>
      <c r="AK97" s="24">
        <f t="shared" si="26"/>
        <v>0.60079083670028433</v>
      </c>
      <c r="AL97" s="24">
        <f t="shared" si="26"/>
        <v>0.59489042274730197</v>
      </c>
      <c r="AM97" s="24">
        <f t="shared" si="26"/>
        <v>0.59161878979513638</v>
      </c>
      <c r="AN97" s="24">
        <f t="shared" si="26"/>
        <v>0.60195561335278702</v>
      </c>
      <c r="AO97" s="24">
        <f>+CUY!AV70</f>
        <v>0.60436645582534165</v>
      </c>
      <c r="AQ97" s="24">
        <f t="shared" si="11"/>
        <v>-3.1561997344935477E-3</v>
      </c>
      <c r="AR97" s="24">
        <f t="shared" si="15"/>
        <v>1.9162871515472579E-2</v>
      </c>
      <c r="AS97" s="35">
        <f t="shared" si="22"/>
        <v>44682</v>
      </c>
      <c r="AT97" s="19">
        <f t="shared" si="22"/>
        <v>791.08575439453125</v>
      </c>
      <c r="AU97" s="19">
        <f t="shared" ref="AU97:AU127" si="27">+N97</f>
        <v>780.1285400390625</v>
      </c>
      <c r="AV97" s="52">
        <f t="shared" si="12"/>
        <v>0.10957214355468814</v>
      </c>
      <c r="AW97" s="52">
        <f t="shared" si="24"/>
        <v>1.048257356039306E-2</v>
      </c>
    </row>
    <row r="98" spans="4:49" x14ac:dyDescent="0.25">
      <c r="D98" s="37">
        <f>+CUY!A71</f>
        <v>44713</v>
      </c>
      <c r="E98" s="225">
        <f>'Salida Stata'!H68</f>
        <v>831.29620361328125</v>
      </c>
      <c r="F98" s="225">
        <f>'Salida Stata'!N68</f>
        <v>830.6693115234375</v>
      </c>
      <c r="G98" s="225">
        <f>'Salida Stata'!T68</f>
        <v>829.4962158203125</v>
      </c>
      <c r="H98" s="225">
        <f>'Salida Stata'!Z68</f>
        <v>833.13580322265625</v>
      </c>
      <c r="I98" s="225">
        <f>'Salida Stata'!AF68</f>
        <v>825.98779296875</v>
      </c>
      <c r="J98" s="225">
        <f>'Salida Stata'!AL68</f>
        <v>831.1533203125</v>
      </c>
      <c r="K98" s="225">
        <f>'Salida Stata'!AR68</f>
        <v>825.75238037109375</v>
      </c>
      <c r="L98" s="225">
        <f>'Salida Stata'!AX68</f>
        <v>828.96502685546875</v>
      </c>
      <c r="M98" s="225">
        <f>'Salida Stata'!BD68</f>
        <v>823.9464111328125</v>
      </c>
      <c r="N98" s="225">
        <f>'Salida Stata'!BJ68</f>
        <v>823.329833984375</v>
      </c>
      <c r="O98" s="19" cm="1">
        <f t="array" ref="O98">+SUMPRODUCT($E$30:$N$30/100,$E98:$N98)/$D$14*100</f>
        <v>825.43556427480951</v>
      </c>
      <c r="Q98" s="24">
        <f t="shared" si="25"/>
        <v>5.0829444210540364E-2</v>
      </c>
      <c r="R98" s="24">
        <f t="shared" si="25"/>
        <v>5.173130481290622E-2</v>
      </c>
      <c r="S98" s="24">
        <f t="shared" si="25"/>
        <v>5.231629018806383E-2</v>
      </c>
      <c r="T98" s="24">
        <f t="shared" si="25"/>
        <v>5.2797455780700053E-2</v>
      </c>
      <c r="U98" s="24">
        <f t="shared" si="25"/>
        <v>5.2303094752957024E-2</v>
      </c>
      <c r="V98" s="24">
        <f t="shared" si="23"/>
        <v>5.3342740304552994E-2</v>
      </c>
      <c r="W98" s="24">
        <f t="shared" si="23"/>
        <v>5.3553566454434209E-2</v>
      </c>
      <c r="X98" s="24">
        <f t="shared" si="23"/>
        <v>5.4068969692077973E-2</v>
      </c>
      <c r="Y98" s="24">
        <f t="shared" si="23"/>
        <v>5.441935161613265E-2</v>
      </c>
      <c r="Z98" s="24">
        <f t="shared" si="23"/>
        <v>5.5377148416015265E-2</v>
      </c>
      <c r="AA98" s="24">
        <f t="shared" si="23"/>
        <v>5.3199101233535773E-2</v>
      </c>
      <c r="AB98" s="24">
        <f>+CUY!Y71</f>
        <v>5.3033193437619364E-2</v>
      </c>
      <c r="AD98" s="24">
        <f t="shared" si="26"/>
        <v>0.63264741746908282</v>
      </c>
      <c r="AE98" s="24">
        <f t="shared" si="26"/>
        <v>0.63443057274722903</v>
      </c>
      <c r="AF98" s="24">
        <f t="shared" si="26"/>
        <v>0.63216540630547891</v>
      </c>
      <c r="AG98" s="24">
        <f t="shared" si="26"/>
        <v>0.63064357699733753</v>
      </c>
      <c r="AH98" s="24">
        <f t="shared" si="26"/>
        <v>0.62899908282175532</v>
      </c>
      <c r="AI98" s="24">
        <f t="shared" si="26"/>
        <v>0.63009427053827971</v>
      </c>
      <c r="AJ98" s="24">
        <f t="shared" si="26"/>
        <v>0.62742876788054258</v>
      </c>
      <c r="AK98" s="24">
        <f t="shared" si="26"/>
        <v>0.63105204031874407</v>
      </c>
      <c r="AL98" s="24">
        <f t="shared" si="26"/>
        <v>0.62595424950158285</v>
      </c>
      <c r="AM98" s="24">
        <f t="shared" si="26"/>
        <v>0.62506448125507919</v>
      </c>
      <c r="AN98" s="24">
        <f t="shared" si="26"/>
        <v>0.6296714418006546</v>
      </c>
      <c r="AO98" s="24">
        <f>+CUY!AV71</f>
        <v>0.63152709359605907</v>
      </c>
      <c r="AQ98" s="24">
        <f t="shared" ref="AQ98:AQ122" si="28">+Q98-Z98</f>
        <v>-4.5477042054749006E-3</v>
      </c>
      <c r="AR98" s="24">
        <f t="shared" si="15"/>
        <v>7.5829362140036327E-3</v>
      </c>
      <c r="AS98" s="35">
        <f t="shared" si="22"/>
        <v>44713</v>
      </c>
      <c r="AT98" s="19">
        <f t="shared" si="22"/>
        <v>831.29620361328125</v>
      </c>
      <c r="AU98" s="19">
        <f t="shared" si="27"/>
        <v>823.329833984375</v>
      </c>
      <c r="AV98" s="52">
        <f t="shared" ref="AV98:AV145" si="29">+($AT98/$AT$32)-($AU98/$AU$32)</f>
        <v>7.9663696289063779E-2</v>
      </c>
      <c r="AW98" s="52">
        <f t="shared" si="24"/>
        <v>2.8325977299139549E-3</v>
      </c>
    </row>
    <row r="99" spans="4:49" x14ac:dyDescent="0.25">
      <c r="D99" s="37">
        <f>+CUY!A72</f>
        <v>44743</v>
      </c>
      <c r="E99" s="225">
        <f>'Salida Stata'!H69</f>
        <v>890.57415771484375</v>
      </c>
      <c r="F99" s="225">
        <f>'Salida Stata'!N69</f>
        <v>890.1705322265625</v>
      </c>
      <c r="G99" s="225">
        <f>'Salida Stata'!T69</f>
        <v>889.0872802734375</v>
      </c>
      <c r="H99" s="225">
        <f>'Salida Stata'!Z69</f>
        <v>893.25714111328125</v>
      </c>
      <c r="I99" s="225">
        <f>'Salida Stata'!AF69</f>
        <v>886.043701171875</v>
      </c>
      <c r="J99" s="225">
        <f>'Salida Stata'!AL69</f>
        <v>891.656494140625</v>
      </c>
      <c r="K99" s="225">
        <f>'Salida Stata'!AR69</f>
        <v>887.34002685546875</v>
      </c>
      <c r="L99" s="225">
        <f>'Salida Stata'!AX69</f>
        <v>890.8892822265625</v>
      </c>
      <c r="M99" s="225">
        <f>'Salida Stata'!BD69</f>
        <v>886.7003173828125</v>
      </c>
      <c r="N99" s="225">
        <f>'Salida Stata'!BJ69</f>
        <v>885.7298583984375</v>
      </c>
      <c r="O99" s="19" cm="1">
        <f t="array" ref="O99">+SUMPRODUCT($E$30:$N$30/100,$E99:$N99)/$D$14*100</f>
        <v>886.09237147064164</v>
      </c>
      <c r="Q99" s="24">
        <f t="shared" si="25"/>
        <v>7.1307860957270375E-2</v>
      </c>
      <c r="R99" s="24">
        <f t="shared" si="25"/>
        <v>7.163045495685938E-2</v>
      </c>
      <c r="S99" s="24">
        <f t="shared" si="25"/>
        <v>7.1840067882882108E-2</v>
      </c>
      <c r="T99" s="24">
        <f t="shared" si="25"/>
        <v>7.2162710638613126E-2</v>
      </c>
      <c r="U99" s="24">
        <f t="shared" si="25"/>
        <v>7.2707985171637013E-2</v>
      </c>
      <c r="V99" s="24">
        <f t="shared" si="23"/>
        <v>7.279423946159147E-2</v>
      </c>
      <c r="W99" s="24">
        <f t="shared" si="23"/>
        <v>7.4583674172028935E-2</v>
      </c>
      <c r="X99" s="24">
        <f t="shared" si="23"/>
        <v>7.4700685028887603E-2</v>
      </c>
      <c r="Y99" s="24">
        <f t="shared" si="23"/>
        <v>7.6162606453643145E-2</v>
      </c>
      <c r="Z99" s="24">
        <f t="shared" si="23"/>
        <v>7.5789825460456539E-2</v>
      </c>
      <c r="AA99" s="24">
        <f t="shared" si="23"/>
        <v>7.3484605971784633E-2</v>
      </c>
      <c r="AB99" s="24">
        <f>+CUY!Y72</f>
        <v>7.3309178743961478E-2</v>
      </c>
      <c r="AD99" s="24">
        <f t="shared" si="26"/>
        <v>0.69580494433462814</v>
      </c>
      <c r="AE99" s="24">
        <f t="shared" si="26"/>
        <v>0.69754216079922982</v>
      </c>
      <c r="AF99" s="24">
        <f t="shared" si="26"/>
        <v>0.69584335307167455</v>
      </c>
      <c r="AG99" s="24">
        <f t="shared" si="26"/>
        <v>0.69454017681654956</v>
      </c>
      <c r="AH99" s="24">
        <f t="shared" si="26"/>
        <v>0.69407970551341958</v>
      </c>
      <c r="AI99" s="24">
        <f t="shared" si="26"/>
        <v>0.69469523929947319</v>
      </c>
      <c r="AJ99" s="24">
        <f t="shared" si="26"/>
        <v>0.6954053657554724</v>
      </c>
      <c r="AK99" s="24">
        <f t="shared" si="26"/>
        <v>0.6989274395370213</v>
      </c>
      <c r="AL99" s="24">
        <f t="shared" si="26"/>
        <v>0.69540932242435494</v>
      </c>
      <c r="AM99" s="24">
        <f t="shared" si="26"/>
        <v>0.69475746015477724</v>
      </c>
      <c r="AN99" s="24">
        <f t="shared" si="26"/>
        <v>0.69569942504062232</v>
      </c>
      <c r="AO99" s="24">
        <f>+CUY!AV72</f>
        <v>0.69761222540592183</v>
      </c>
      <c r="AQ99" s="24">
        <f t="shared" si="28"/>
        <v>-4.4819645031861644E-3</v>
      </c>
      <c r="AR99" s="24">
        <f t="shared" si="15"/>
        <v>1.0474841798508994E-3</v>
      </c>
      <c r="AS99" s="35">
        <f t="shared" si="22"/>
        <v>44743</v>
      </c>
      <c r="AT99" s="19">
        <f t="shared" si="22"/>
        <v>890.57415771484375</v>
      </c>
      <c r="AU99" s="19">
        <f t="shared" si="27"/>
        <v>885.7298583984375</v>
      </c>
      <c r="AV99" s="52">
        <f t="shared" si="29"/>
        <v>4.8442993164062642E-2</v>
      </c>
      <c r="AW99" s="52">
        <f t="shared" si="24"/>
        <v>-5.4765175781135156E-3</v>
      </c>
    </row>
    <row r="100" spans="4:49" x14ac:dyDescent="0.25">
      <c r="D100" s="37">
        <f>+CUY!A73</f>
        <v>44774</v>
      </c>
      <c r="E100" s="225">
        <f>'Salida Stata'!H70</f>
        <v>950.63006591796875</v>
      </c>
      <c r="F100" s="225">
        <f>'Salida Stata'!N70</f>
        <v>949.5791015625</v>
      </c>
      <c r="G100" s="225">
        <f>'Salida Stata'!T70</f>
        <v>947.14263916015625</v>
      </c>
      <c r="H100" s="225">
        <f>'Salida Stata'!Z70</f>
        <v>950.46746826171875</v>
      </c>
      <c r="I100" s="225">
        <f>'Salida Stata'!AF70</f>
        <v>943.66510009765625</v>
      </c>
      <c r="J100" s="225">
        <f>'Salida Stata'!AL70</f>
        <v>948.36883544921875</v>
      </c>
      <c r="K100" s="225">
        <f>'Salida Stata'!AR70</f>
        <v>943.00421142578125</v>
      </c>
      <c r="L100" s="225">
        <f>'Salida Stata'!AX70</f>
        <v>946.3397216796875</v>
      </c>
      <c r="M100" s="225">
        <f>'Salida Stata'!BD70</f>
        <v>941.4686279296875</v>
      </c>
      <c r="N100" s="225">
        <f>'Salida Stata'!BJ70</f>
        <v>939.1395263671875</v>
      </c>
      <c r="O100" s="19" cm="1">
        <f t="array" ref="O100">+SUMPRODUCT($E$30:$N$30/100,$E100:$N100)/$D$14*100</f>
        <v>942.53431582141684</v>
      </c>
      <c r="Q100" s="24">
        <f t="shared" si="25"/>
        <v>6.7435044777432784E-2</v>
      </c>
      <c r="R100" s="24">
        <f t="shared" si="25"/>
        <v>6.6738413804083407E-2</v>
      </c>
      <c r="S100" s="24">
        <f t="shared" si="25"/>
        <v>6.5297704932707923E-2</v>
      </c>
      <c r="T100" s="24">
        <f t="shared" si="25"/>
        <v>6.4046873531999227E-2</v>
      </c>
      <c r="U100" s="24">
        <f t="shared" si="25"/>
        <v>6.5032231310455213E-2</v>
      </c>
      <c r="V100" s="24">
        <f t="shared" si="23"/>
        <v>6.3603351381692041E-2</v>
      </c>
      <c r="W100" s="24">
        <f t="shared" si="23"/>
        <v>6.2731515411937E-2</v>
      </c>
      <c r="X100" s="24">
        <f t="shared" si="23"/>
        <v>6.2241673078095694E-2</v>
      </c>
      <c r="Y100" s="24">
        <f t="shared" si="23"/>
        <v>6.1766427138009172E-2</v>
      </c>
      <c r="Z100" s="24">
        <f t="shared" si="23"/>
        <v>6.0300177827723456E-2</v>
      </c>
      <c r="AA100" s="24">
        <f t="shared" si="23"/>
        <v>6.3697585227033171E-2</v>
      </c>
      <c r="AB100" s="24">
        <f>+CUY!Y73</f>
        <v>6.4588725104084643E-2</v>
      </c>
      <c r="AD100" s="24">
        <f t="shared" si="26"/>
        <v>0.78222217950262718</v>
      </c>
      <c r="AE100" s="24">
        <f t="shared" si="26"/>
        <v>0.78176078631588286</v>
      </c>
      <c r="AF100" s="24">
        <f t="shared" si="26"/>
        <v>0.7769526114976435</v>
      </c>
      <c r="AG100" s="24">
        <f t="shared" si="26"/>
        <v>0.77242886733956739</v>
      </c>
      <c r="AH100" s="24">
        <f t="shared" si="26"/>
        <v>0.7730834144605585</v>
      </c>
      <c r="AI100" s="24">
        <f t="shared" si="26"/>
        <v>0.77019226168369093</v>
      </c>
      <c r="AJ100" s="24">
        <f t="shared" si="26"/>
        <v>0.76798910702605516</v>
      </c>
      <c r="AK100" s="24">
        <f t="shared" si="26"/>
        <v>0.77071557222377485</v>
      </c>
      <c r="AL100" s="24">
        <f t="shared" si="26"/>
        <v>0.76523758347387494</v>
      </c>
      <c r="AM100" s="24">
        <f t="shared" si="26"/>
        <v>0.76116683299485866</v>
      </c>
      <c r="AN100" s="24">
        <f t="shared" si="26"/>
        <v>0.7715496692654944</v>
      </c>
      <c r="AO100" s="24">
        <f>+CUY!AV73</f>
        <v>0.7757132132132134</v>
      </c>
      <c r="AQ100" s="24">
        <f t="shared" si="28"/>
        <v>7.1348669497093287E-3</v>
      </c>
      <c r="AR100" s="24">
        <f t="shared" si="15"/>
        <v>2.1055346507768524E-2</v>
      </c>
      <c r="AS100" s="35">
        <f t="shared" si="22"/>
        <v>44774</v>
      </c>
      <c r="AT100" s="19">
        <f t="shared" si="22"/>
        <v>950.63006591796875</v>
      </c>
      <c r="AU100" s="19">
        <f t="shared" si="27"/>
        <v>939.1395263671875</v>
      </c>
      <c r="AV100" s="52">
        <f t="shared" si="29"/>
        <v>0.11490539550781342</v>
      </c>
      <c r="AW100" s="52">
        <f t="shared" si="24"/>
        <v>8.7299155847349041E-3</v>
      </c>
    </row>
    <row r="101" spans="4:49" x14ac:dyDescent="0.25">
      <c r="D101" s="37">
        <f>+CUY!A74</f>
        <v>44805</v>
      </c>
      <c r="E101" s="225">
        <f>'Salida Stata'!H71</f>
        <v>1011.4683227539063</v>
      </c>
      <c r="F101" s="225">
        <f>'Salida Stata'!N71</f>
        <v>1009.7313842773438</v>
      </c>
      <c r="G101" s="225">
        <f>'Salida Stata'!T71</f>
        <v>1005.243408203125</v>
      </c>
      <c r="H101" s="225">
        <f>'Salida Stata'!Z71</f>
        <v>1007.5655517578125</v>
      </c>
      <c r="I101" s="225">
        <f>'Salida Stata'!AF71</f>
        <v>1001.26025390625</v>
      </c>
      <c r="J101" s="225">
        <f>'Salida Stata'!AL71</f>
        <v>1005.4290161132813</v>
      </c>
      <c r="K101" s="225">
        <f>'Salida Stata'!AR71</f>
        <v>997.91168212890625</v>
      </c>
      <c r="L101" s="225">
        <f>'Salida Stata'!AX71</f>
        <v>1000.8546142578125</v>
      </c>
      <c r="M101" s="225">
        <f>'Salida Stata'!BD71</f>
        <v>994.97723388671875</v>
      </c>
      <c r="N101" s="225">
        <f>'Salida Stata'!BJ71</f>
        <v>991.9595947265625</v>
      </c>
      <c r="O101" s="19" cm="1">
        <f t="array" ref="O101">+SUMPRODUCT($E$30:$N$30/100,$E101:$N101)/$D$14*100</f>
        <v>998.74163073510317</v>
      </c>
      <c r="Q101" s="24">
        <f t="shared" si="25"/>
        <v>6.3997825249919371E-2</v>
      </c>
      <c r="R101" s="24">
        <f t="shared" si="25"/>
        <v>6.3346257953513563E-2</v>
      </c>
      <c r="S101" s="24">
        <f t="shared" si="25"/>
        <v>6.1343209185986458E-2</v>
      </c>
      <c r="T101" s="24">
        <f t="shared" si="25"/>
        <v>6.0073685215674688E-2</v>
      </c>
      <c r="U101" s="24">
        <f t="shared" si="25"/>
        <v>6.1033468126174606E-2</v>
      </c>
      <c r="V101" s="24">
        <f t="shared" si="23"/>
        <v>6.0166655135851732E-2</v>
      </c>
      <c r="W101" s="24">
        <f t="shared" si="23"/>
        <v>5.8226113985331285E-2</v>
      </c>
      <c r="X101" s="24">
        <f t="shared" si="23"/>
        <v>5.7606049211761823E-2</v>
      </c>
      <c r="Y101" s="24">
        <f t="shared" si="23"/>
        <v>5.6835251191213798E-2</v>
      </c>
      <c r="Z101" s="24">
        <f t="shared" si="23"/>
        <v>5.6243046827871623E-2</v>
      </c>
      <c r="AA101" s="24">
        <f t="shared" si="23"/>
        <v>5.9634237152099701E-2</v>
      </c>
      <c r="AB101" s="24">
        <f>+CUY!Y74</f>
        <v>6.0564422365500414E-2</v>
      </c>
      <c r="AD101" s="24">
        <f t="shared" si="26"/>
        <v>0.84257873231529823</v>
      </c>
      <c r="AE101" s="24">
        <f t="shared" si="26"/>
        <v>0.8401071311463375</v>
      </c>
      <c r="AF101" s="24">
        <f t="shared" si="26"/>
        <v>0.83311993190149569</v>
      </c>
      <c r="AG101" s="24">
        <f t="shared" si="26"/>
        <v>0.82708559003418758</v>
      </c>
      <c r="AH101" s="24">
        <f t="shared" si="26"/>
        <v>0.82881704491829344</v>
      </c>
      <c r="AI101" s="24">
        <f t="shared" si="26"/>
        <v>0.8242361368200164</v>
      </c>
      <c r="AJ101" s="24">
        <f t="shared" si="26"/>
        <v>0.82073680563729789</v>
      </c>
      <c r="AK101" s="24">
        <f t="shared" si="26"/>
        <v>0.82262355947956434</v>
      </c>
      <c r="AL101" s="24">
        <f t="shared" si="26"/>
        <v>0.81612480885338323</v>
      </c>
      <c r="AM101" s="24">
        <f t="shared" si="26"/>
        <v>0.81052798329511155</v>
      </c>
      <c r="AN101" s="24">
        <f t="shared" si="26"/>
        <v>0.82562925348071436</v>
      </c>
      <c r="AO101" s="24">
        <f>+CUY!AV74</f>
        <v>0.83068783068783048</v>
      </c>
      <c r="AQ101" s="24">
        <f t="shared" si="28"/>
        <v>7.7547784220477478E-3</v>
      </c>
      <c r="AR101" s="24">
        <f t="shared" si="15"/>
        <v>3.2050749020186675E-2</v>
      </c>
      <c r="AS101" s="35">
        <f t="shared" si="22"/>
        <v>44805</v>
      </c>
      <c r="AT101" s="19">
        <f t="shared" si="22"/>
        <v>1011.4683227539063</v>
      </c>
      <c r="AU101" s="19">
        <f t="shared" si="27"/>
        <v>991.9595947265625</v>
      </c>
      <c r="AV101" s="52">
        <f t="shared" si="29"/>
        <v>0.19508728027343736</v>
      </c>
      <c r="AW101" s="52">
        <f t="shared" si="24"/>
        <v>2.6086048627582681E-2</v>
      </c>
    </row>
    <row r="102" spans="4:49" x14ac:dyDescent="0.25">
      <c r="D102" s="37">
        <f>+CUY!A75</f>
        <v>44835</v>
      </c>
      <c r="E102" s="225">
        <f>'Salida Stata'!H72</f>
        <v>1072.142822265625</v>
      </c>
      <c r="F102" s="225">
        <f>'Salida Stata'!N72</f>
        <v>1070.4354248046875</v>
      </c>
      <c r="G102" s="225">
        <f>'Salida Stata'!T72</f>
        <v>1065.3311767578125</v>
      </c>
      <c r="H102" s="225">
        <f>'Salida Stata'!Z72</f>
        <v>1068.3382568359375</v>
      </c>
      <c r="I102" s="225">
        <f>'Salida Stata'!AF72</f>
        <v>1061.3052978515625</v>
      </c>
      <c r="J102" s="225">
        <f>'Salida Stata'!AL72</f>
        <v>1066.093017578125</v>
      </c>
      <c r="K102" s="225">
        <f>'Salida Stata'!AR72</f>
        <v>1057.448486328125</v>
      </c>
      <c r="L102" s="225">
        <f>'Salida Stata'!AX72</f>
        <v>1060.3009033203125</v>
      </c>
      <c r="M102" s="225">
        <f>'Salida Stata'!BD72</f>
        <v>1053.835693359375</v>
      </c>
      <c r="N102" s="225">
        <f>'Salida Stata'!BJ72</f>
        <v>1050.7535400390625</v>
      </c>
      <c r="O102" s="19" cm="1">
        <f t="array" ref="O102">+SUMPRODUCT($E$30:$N$30/100,$E102:$N102)/$D$14*100</f>
        <v>1058.454991116849</v>
      </c>
      <c r="Q102" s="24">
        <f t="shared" si="25"/>
        <v>5.9986554345588861E-2</v>
      </c>
      <c r="R102" s="24">
        <f t="shared" si="25"/>
        <v>6.011899944140997E-2</v>
      </c>
      <c r="S102" s="24">
        <f t="shared" si="25"/>
        <v>5.9774347251970061E-2</v>
      </c>
      <c r="T102" s="24">
        <f t="shared" si="25"/>
        <v>6.0316378395529835E-2</v>
      </c>
      <c r="U102" s="24">
        <f t="shared" si="25"/>
        <v>5.9969467190030601E-2</v>
      </c>
      <c r="V102" s="24">
        <f t="shared" si="23"/>
        <v>6.0336433992480565E-2</v>
      </c>
      <c r="W102" s="24">
        <f t="shared" si="23"/>
        <v>5.9661396159031987E-2</v>
      </c>
      <c r="X102" s="24">
        <f t="shared" si="23"/>
        <v>5.9395528796740038E-2</v>
      </c>
      <c r="Y102" s="24">
        <f t="shared" si="23"/>
        <v>5.9155584136066253E-2</v>
      </c>
      <c r="Z102" s="24">
        <f t="shared" si="23"/>
        <v>5.9270504186923922E-2</v>
      </c>
      <c r="AA102" s="24">
        <f t="shared" si="23"/>
        <v>5.9788596513990377E-2</v>
      </c>
      <c r="AB102" s="24">
        <f>+CUY!Y75</f>
        <v>5.9896352401833886E-2</v>
      </c>
      <c r="AD102" s="24">
        <f t="shared" si="26"/>
        <v>0.89664190715539593</v>
      </c>
      <c r="AE102" s="24">
        <f t="shared" si="26"/>
        <v>0.89340560325832197</v>
      </c>
      <c r="AF102" s="24">
        <f t="shared" si="26"/>
        <v>0.88508636332070689</v>
      </c>
      <c r="AG102" s="24">
        <f t="shared" si="26"/>
        <v>0.879065206698038</v>
      </c>
      <c r="AH102" s="24">
        <f t="shared" si="26"/>
        <v>0.88052939477269332</v>
      </c>
      <c r="AI102" s="24">
        <f t="shared" si="26"/>
        <v>0.87582718461094844</v>
      </c>
      <c r="AJ102" s="24">
        <f t="shared" si="26"/>
        <v>0.87046294757841225</v>
      </c>
      <c r="AK102" s="24">
        <f t="shared" si="26"/>
        <v>0.87176088482767744</v>
      </c>
      <c r="AL102" s="24">
        <f t="shared" si="26"/>
        <v>0.86379499473117094</v>
      </c>
      <c r="AM102" s="24">
        <f t="shared" si="26"/>
        <v>0.85776720622040381</v>
      </c>
      <c r="AN102" s="24">
        <f t="shared" si="26"/>
        <v>0.87627773928921648</v>
      </c>
      <c r="AO102" s="24">
        <f>+CUY!AV75</f>
        <v>0.88163481953290845</v>
      </c>
      <c r="AQ102" s="24">
        <f t="shared" si="28"/>
        <v>7.1605015866493815E-4</v>
      </c>
      <c r="AR102" s="24">
        <f t="shared" si="15"/>
        <v>3.8874700934992124E-2</v>
      </c>
      <c r="AS102" s="35">
        <f t="shared" ref="AS102:AT117" si="30">+D102</f>
        <v>44835</v>
      </c>
      <c r="AT102" s="19">
        <f t="shared" si="30"/>
        <v>1072.142822265625</v>
      </c>
      <c r="AU102" s="19">
        <f t="shared" si="27"/>
        <v>1050.7535400390625</v>
      </c>
      <c r="AV102" s="52">
        <f>+($AT102/$AT$32)-($AU102/$AU$32)</f>
        <v>0.21389282226562578</v>
      </c>
      <c r="AW102" s="52">
        <f t="shared" si="24"/>
        <v>2.9289113708017567E-2</v>
      </c>
    </row>
    <row r="103" spans="4:49" x14ac:dyDescent="0.25">
      <c r="D103" s="37">
        <f>+CUY!A76</f>
        <v>44866</v>
      </c>
      <c r="E103" s="225">
        <f>'Salida Stata'!H73</f>
        <v>1122.5465087890625</v>
      </c>
      <c r="F103" s="225">
        <f>'Salida Stata'!N73</f>
        <v>1121.10888671875</v>
      </c>
      <c r="G103" s="225">
        <f>'Salida Stata'!T73</f>
        <v>1116.630859375</v>
      </c>
      <c r="H103" s="225">
        <f>'Salida Stata'!Z73</f>
        <v>1120.343994140625</v>
      </c>
      <c r="I103" s="225">
        <f>'Salida Stata'!AF73</f>
        <v>1113.3223876953125</v>
      </c>
      <c r="J103" s="225">
        <f>'Salida Stata'!AL73</f>
        <v>1118.7667236328125</v>
      </c>
      <c r="K103" s="225">
        <f>'Salida Stata'!AR73</f>
        <v>1111.2606201171875</v>
      </c>
      <c r="L103" s="225">
        <f>'Salida Stata'!AX73</f>
        <v>1114.1563720703125</v>
      </c>
      <c r="M103" s="225">
        <f>'Salida Stata'!BD73</f>
        <v>1108.2991943359375</v>
      </c>
      <c r="N103" s="225">
        <f>'Salida Stata'!BJ73</f>
        <v>1106.146240234375</v>
      </c>
      <c r="O103" s="19" cm="1">
        <f t="array" ref="O103">+SUMPRODUCT($E$30:$N$30/100,$E103:$N103)/$D$14*100</f>
        <v>1111.0833743769383</v>
      </c>
      <c r="Q103" s="24">
        <f t="shared" si="25"/>
        <v>4.7012100884960217E-2</v>
      </c>
      <c r="R103" s="24">
        <f t="shared" si="25"/>
        <v>4.7339111486625507E-2</v>
      </c>
      <c r="S103" s="24">
        <f t="shared" si="25"/>
        <v>4.8153741987830401E-2</v>
      </c>
      <c r="T103" s="24">
        <f t="shared" si="25"/>
        <v>4.8679092948249458E-2</v>
      </c>
      <c r="U103" s="24">
        <f t="shared" si="25"/>
        <v>4.9012371792593434E-2</v>
      </c>
      <c r="V103" s="24">
        <f t="shared" si="23"/>
        <v>4.9408170943983754E-2</v>
      </c>
      <c r="W103" s="24">
        <f t="shared" si="23"/>
        <v>5.0888657447436758E-2</v>
      </c>
      <c r="X103" s="24">
        <f t="shared" si="23"/>
        <v>5.0792627433733806E-2</v>
      </c>
      <c r="Y103" s="24">
        <f t="shared" si="23"/>
        <v>5.1681207345469549E-2</v>
      </c>
      <c r="Z103" s="24">
        <f t="shared" si="23"/>
        <v>5.2717119747465402E-2</v>
      </c>
      <c r="AA103" s="24">
        <f t="shared" si="23"/>
        <v>4.9721890587484996E-2</v>
      </c>
      <c r="AB103" s="24">
        <f>+CUY!Y76</f>
        <v>4.9271274094969453E-2</v>
      </c>
      <c r="AD103" s="24">
        <f t="shared" si="26"/>
        <v>0.93553663309820112</v>
      </c>
      <c r="AE103" s="24">
        <f t="shared" si="26"/>
        <v>0.93271856428559397</v>
      </c>
      <c r="AF103" s="24">
        <f t="shared" si="26"/>
        <v>0.92524851338164349</v>
      </c>
      <c r="AG103" s="24">
        <f t="shared" si="26"/>
        <v>0.91967245003608067</v>
      </c>
      <c r="AH103" s="24">
        <f t="shared" si="26"/>
        <v>0.92230709639181319</v>
      </c>
      <c r="AI103" s="24">
        <f t="shared" si="26"/>
        <v>0.91781022860078409</v>
      </c>
      <c r="AJ103" s="24">
        <f t="shared" si="26"/>
        <v>0.91426498977465132</v>
      </c>
      <c r="AK103" s="24">
        <f t="shared" si="26"/>
        <v>0.91484740824317412</v>
      </c>
      <c r="AL103" s="24">
        <f t="shared" si="26"/>
        <v>0.90835923581445055</v>
      </c>
      <c r="AM103" s="24">
        <f t="shared" si="26"/>
        <v>0.90414841075458097</v>
      </c>
      <c r="AN103" s="24">
        <f t="shared" si="26"/>
        <v>0.91852961082645423</v>
      </c>
      <c r="AO103" s="24">
        <f>+CUY!AV76</f>
        <v>0.92363385623168437</v>
      </c>
      <c r="AQ103" s="24">
        <f t="shared" si="28"/>
        <v>-5.7050188625051845E-3</v>
      </c>
      <c r="AR103" s="24">
        <f t="shared" si="15"/>
        <v>3.1388222343620154E-2</v>
      </c>
      <c r="AS103" s="35">
        <f t="shared" si="30"/>
        <v>44866</v>
      </c>
      <c r="AT103" s="19">
        <f t="shared" si="30"/>
        <v>1122.5465087890625</v>
      </c>
      <c r="AU103" s="19">
        <f t="shared" si="27"/>
        <v>1106.146240234375</v>
      </c>
      <c r="AV103" s="52">
        <f t="shared" si="29"/>
        <v>0.16400268554687436</v>
      </c>
      <c r="AW103" s="52">
        <f t="shared" si="24"/>
        <v>1.6839900056133228E-2</v>
      </c>
    </row>
    <row r="104" spans="4:49" x14ac:dyDescent="0.25">
      <c r="D104" s="37">
        <f>+CUY!A77</f>
        <v>44896</v>
      </c>
      <c r="E104" s="225">
        <f>'Salida Stata'!H74</f>
        <v>1173.3009033203125</v>
      </c>
      <c r="F104" s="225">
        <f>'Salida Stata'!N74</f>
        <v>1173.0987548828125</v>
      </c>
      <c r="G104" s="225">
        <f>'Salida Stata'!T74</f>
        <v>1171.024169921875</v>
      </c>
      <c r="H104" s="225">
        <f>'Salida Stata'!Z74</f>
        <v>1175.555908203125</v>
      </c>
      <c r="I104" s="225">
        <f>'Salida Stata'!AF74</f>
        <v>1167.1197509765625</v>
      </c>
      <c r="J104" s="225">
        <f>'Salida Stata'!AL74</f>
        <v>1174.988037109375</v>
      </c>
      <c r="K104" s="225">
        <f>'Salida Stata'!AR74</f>
        <v>1169.486083984375</v>
      </c>
      <c r="L104" s="225">
        <f>'Salida Stata'!AX74</f>
        <v>1174.168212890625</v>
      </c>
      <c r="M104" s="225">
        <f>'Salida Stata'!BD74</f>
        <v>1167.958984375</v>
      </c>
      <c r="N104" s="225">
        <f>'Salida Stata'!BJ74</f>
        <v>1169.064697265625</v>
      </c>
      <c r="O104" s="19" cm="1">
        <f t="array" ref="O104">+SUMPRODUCT($E$30:$N$30/100,$E104:$N104)/$D$14*100</f>
        <v>1167.5766012996805</v>
      </c>
      <c r="Q104" s="24">
        <f t="shared" si="25"/>
        <v>4.5213622895679206E-2</v>
      </c>
      <c r="R104" s="24">
        <f t="shared" si="25"/>
        <v>4.6373611680330162E-2</v>
      </c>
      <c r="S104" s="24">
        <f t="shared" si="25"/>
        <v>4.8711989365330721E-2</v>
      </c>
      <c r="T104" s="24">
        <f t="shared" si="25"/>
        <v>4.9281215725935246E-2</v>
      </c>
      <c r="U104" s="24">
        <f t="shared" si="25"/>
        <v>4.8321460051311771E-2</v>
      </c>
      <c r="V104" s="24">
        <f t="shared" si="23"/>
        <v>5.0252936817787086E-2</v>
      </c>
      <c r="W104" s="24">
        <f t="shared" si="23"/>
        <v>5.2395867191844969E-2</v>
      </c>
      <c r="X104" s="24">
        <f t="shared" si="23"/>
        <v>5.386303244741053E-2</v>
      </c>
      <c r="Y104" s="24">
        <f t="shared" si="23"/>
        <v>5.3830040068565621E-2</v>
      </c>
      <c r="Z104" s="24">
        <f t="shared" si="23"/>
        <v>5.6880776467602034E-2</v>
      </c>
      <c r="AA104" s="24">
        <f t="shared" si="23"/>
        <v>5.0845173481622652E-2</v>
      </c>
      <c r="AB104" s="24">
        <f>+CUY!Y77</f>
        <v>5.0004480688233599E-2</v>
      </c>
      <c r="AD104" s="24">
        <f t="shared" si="26"/>
        <v>0.94249816545856069</v>
      </c>
      <c r="AE104" s="24">
        <f t="shared" si="26"/>
        <v>0.94402870681665529</v>
      </c>
      <c r="AF104" s="24">
        <f t="shared" si="26"/>
        <v>0.94143710622550136</v>
      </c>
      <c r="AG104" s="24">
        <f t="shared" si="26"/>
        <v>0.93914562972294213</v>
      </c>
      <c r="AH104" s="24">
        <f t="shared" si="26"/>
        <v>0.94000972739552324</v>
      </c>
      <c r="AI104" s="24">
        <f t="shared" si="26"/>
        <v>0.94019648680488266</v>
      </c>
      <c r="AJ104" s="24">
        <f t="shared" si="26"/>
        <v>0.94068220628242338</v>
      </c>
      <c r="AK104" s="24">
        <f t="shared" si="26"/>
        <v>0.94319242770416878</v>
      </c>
      <c r="AL104" s="24">
        <f t="shared" si="26"/>
        <v>0.93880042610196734</v>
      </c>
      <c r="AM104" s="24">
        <f t="shared" si="26"/>
        <v>0.94030189724358793</v>
      </c>
      <c r="AN104" s="24">
        <f t="shared" si="26"/>
        <v>0.94095935635356898</v>
      </c>
      <c r="AO104" s="24">
        <f>+CUY!AV77</f>
        <v>0.94376244193762471</v>
      </c>
      <c r="AQ104" s="24">
        <f t="shared" si="28"/>
        <v>-1.1667153571922828E-2</v>
      </c>
      <c r="AR104" s="24">
        <f t="shared" si="15"/>
        <v>2.196268214972763E-3</v>
      </c>
      <c r="AS104" s="35">
        <f t="shared" si="30"/>
        <v>44896</v>
      </c>
      <c r="AT104" s="19">
        <f t="shared" si="30"/>
        <v>1173.3009033203125</v>
      </c>
      <c r="AU104" s="19">
        <f t="shared" si="27"/>
        <v>1169.064697265625</v>
      </c>
      <c r="AV104" s="52">
        <f t="shared" si="29"/>
        <v>4.2362060546874858E-2</v>
      </c>
      <c r="AW104" s="52">
        <f t="shared" si="24"/>
        <v>-1.2164741591177641E-2</v>
      </c>
    </row>
    <row r="105" spans="4:49" x14ac:dyDescent="0.25">
      <c r="D105" s="37">
        <f>+CUY!A78</f>
        <v>44927</v>
      </c>
      <c r="E105" s="225">
        <f>'Salida Stata'!H75</f>
        <v>1249.46826171875</v>
      </c>
      <c r="F105" s="225">
        <f>'Salida Stata'!N75</f>
        <v>1247.7371826171875</v>
      </c>
      <c r="G105" s="225">
        <f>'Salida Stata'!T75</f>
        <v>1246.4775390625</v>
      </c>
      <c r="H105" s="225">
        <f>'Salida Stata'!Z75</f>
        <v>1250.7752685546875</v>
      </c>
      <c r="I105" s="225">
        <f>'Salida Stata'!AF75</f>
        <v>1241.0997314453125</v>
      </c>
      <c r="J105" s="225">
        <f>'Salida Stata'!AL75</f>
        <v>1249.2120361328125</v>
      </c>
      <c r="K105" s="225">
        <f>'Salida Stata'!AR75</f>
        <v>1244.0986328125</v>
      </c>
      <c r="L105" s="225">
        <f>'Salida Stata'!AX75</f>
        <v>1249.4005126953125</v>
      </c>
      <c r="M105" s="225">
        <f>'Salida Stata'!BD75</f>
        <v>1243.2303466796875</v>
      </c>
      <c r="N105" s="225">
        <f>'Salida Stata'!BJ75</f>
        <v>1243.5233154296875</v>
      </c>
      <c r="O105" s="19" cm="1">
        <f t="array" ref="O105">+SUMPRODUCT($E$30:$N$30/100,$E105:$N105)/$D$14*100</f>
        <v>1242.198898476111</v>
      </c>
      <c r="Q105" s="24">
        <f t="shared" si="25"/>
        <v>6.4917156530683862E-2</v>
      </c>
      <c r="R105" s="24">
        <f t="shared" si="25"/>
        <v>6.3625016584244021E-2</v>
      </c>
      <c r="S105" s="24">
        <f t="shared" si="25"/>
        <v>6.4433656519368832E-2</v>
      </c>
      <c r="T105" s="24">
        <f t="shared" si="25"/>
        <v>6.3986204166620819E-2</v>
      </c>
      <c r="U105" s="24">
        <f t="shared" si="25"/>
        <v>6.338679506267364E-2</v>
      </c>
      <c r="V105" s="24">
        <f t="shared" si="23"/>
        <v>6.3170004016413817E-2</v>
      </c>
      <c r="W105" s="24">
        <f t="shared" si="23"/>
        <v>6.3799432802076783E-2</v>
      </c>
      <c r="X105" s="24">
        <f t="shared" si="23"/>
        <v>6.4072846614946943E-2</v>
      </c>
      <c r="Y105" s="24">
        <f t="shared" si="23"/>
        <v>6.4446922633132342E-2</v>
      </c>
      <c r="Z105" s="24">
        <f t="shared" si="23"/>
        <v>6.3690759235324634E-2</v>
      </c>
      <c r="AA105" s="24">
        <f t="shared" si="23"/>
        <v>6.3912121134806155E-2</v>
      </c>
      <c r="AB105" s="24">
        <f>+CUY!Y78</f>
        <v>6.3497482290688634E-2</v>
      </c>
      <c r="AD105" s="24">
        <f t="shared" si="26"/>
        <v>0.98871429501259511</v>
      </c>
      <c r="AE105" s="24">
        <f t="shared" si="26"/>
        <v>0.98806128070587462</v>
      </c>
      <c r="AF105" s="24">
        <f t="shared" si="26"/>
        <v>0.98569236553764861</v>
      </c>
      <c r="AG105" s="24">
        <f t="shared" si="26"/>
        <v>0.98290283857351235</v>
      </c>
      <c r="AH105" s="24">
        <f t="shared" si="26"/>
        <v>0.98341762670659083</v>
      </c>
      <c r="AI105" s="24">
        <f t="shared" si="26"/>
        <v>0.98326264311051581</v>
      </c>
      <c r="AJ105" s="24">
        <f t="shared" si="26"/>
        <v>0.98313326367874487</v>
      </c>
      <c r="AK105" s="24">
        <f t="shared" si="26"/>
        <v>0.98485184329755193</v>
      </c>
      <c r="AL105" s="24">
        <f t="shared" si="26"/>
        <v>0.98011532818020108</v>
      </c>
      <c r="AM105" s="24">
        <f t="shared" si="26"/>
        <v>0.98305275617551535</v>
      </c>
      <c r="AN105" s="24">
        <f t="shared" si="26"/>
        <v>0.9841115174991526</v>
      </c>
      <c r="AO105" s="24">
        <f>+CUY!AV78</f>
        <v>0.98676658163265274</v>
      </c>
      <c r="AQ105" s="24">
        <f t="shared" si="28"/>
        <v>1.2263972953592273E-3</v>
      </c>
      <c r="AR105" s="24">
        <f t="shared" si="15"/>
        <v>5.6615388370797604E-3</v>
      </c>
      <c r="AS105" s="35">
        <f t="shared" si="30"/>
        <v>44927</v>
      </c>
      <c r="AT105" s="19">
        <f t="shared" si="30"/>
        <v>1249.46826171875</v>
      </c>
      <c r="AU105" s="19">
        <f t="shared" si="27"/>
        <v>1243.5233154296875</v>
      </c>
      <c r="AV105" s="52">
        <f t="shared" si="29"/>
        <v>5.9449462890626137E-2</v>
      </c>
      <c r="AW105" s="52">
        <f t="shared" si="24"/>
        <v>-9.6476015124515868E-3</v>
      </c>
    </row>
    <row r="106" spans="4:49" x14ac:dyDescent="0.25">
      <c r="D106" s="37">
        <f>+CUY!A79</f>
        <v>44958</v>
      </c>
      <c r="E106" s="225">
        <f>'Salida Stata'!H76</f>
        <v>1340.528076171875</v>
      </c>
      <c r="F106" s="225">
        <f>'Salida Stata'!N76</f>
        <v>1335.7467041015625</v>
      </c>
      <c r="G106" s="225">
        <f>'Salida Stata'!T76</f>
        <v>1334.010009765625</v>
      </c>
      <c r="H106" s="225">
        <f>'Salida Stata'!Z76</f>
        <v>1336.613525390625</v>
      </c>
      <c r="I106" s="225">
        <f>'Salida Stata'!AF76</f>
        <v>1325.7652587890625</v>
      </c>
      <c r="J106" s="225">
        <f>'Salida Stata'!AL76</f>
        <v>1332.767822265625</v>
      </c>
      <c r="K106" s="225">
        <f>'Salida Stata'!AR76</f>
        <v>1325.81005859375</v>
      </c>
      <c r="L106" s="225">
        <f>'Salida Stata'!AX76</f>
        <v>1331.8106689453125</v>
      </c>
      <c r="M106" s="225">
        <f>'Salida Stata'!BD76</f>
        <v>1323.99072265625</v>
      </c>
      <c r="N106" s="225">
        <f>'Salida Stata'!BJ76</f>
        <v>1320.49072265625</v>
      </c>
      <c r="O106" s="19" cm="1">
        <f t="array" ref="O106">+SUMPRODUCT($E$30:$N$30/100,$E106:$N106)/$D$14*100</f>
        <v>1325.7766952158736</v>
      </c>
      <c r="Q106" s="24">
        <f t="shared" si="25"/>
        <v>7.2878853543558275E-2</v>
      </c>
      <c r="R106" s="24">
        <f t="shared" si="25"/>
        <v>7.0535303997089294E-2</v>
      </c>
      <c r="S106" s="24">
        <f t="shared" si="25"/>
        <v>7.0223865220194748E-2</v>
      </c>
      <c r="T106" s="24">
        <f t="shared" si="25"/>
        <v>6.8628041338814283E-2</v>
      </c>
      <c r="U106" s="24">
        <f t="shared" si="25"/>
        <v>6.8218149757516722E-2</v>
      </c>
      <c r="V106" s="24">
        <f t="shared" si="23"/>
        <v>6.6886792406736895E-2</v>
      </c>
      <c r="W106" s="24">
        <f t="shared" si="23"/>
        <v>6.567921837236268E-2</v>
      </c>
      <c r="X106" s="24">
        <f t="shared" si="23"/>
        <v>6.5959758630335319E-2</v>
      </c>
      <c r="Y106" s="24">
        <f t="shared" si="23"/>
        <v>6.4960106702873111E-2</v>
      </c>
      <c r="Z106" s="24">
        <f t="shared" si="23"/>
        <v>6.1894623342841903E-2</v>
      </c>
      <c r="AA106" s="24">
        <f t="shared" si="23"/>
        <v>6.7282137218357851E-2</v>
      </c>
      <c r="AB106" s="24">
        <f>+CUY!Y79</f>
        <v>6.7249819436642433E-2</v>
      </c>
      <c r="AD106" s="24">
        <f t="shared" si="26"/>
        <v>1.0186595762887038</v>
      </c>
      <c r="AE106" s="24">
        <f t="shared" si="26"/>
        <v>1.016220139893409</v>
      </c>
      <c r="AF106" s="24">
        <f t="shared" si="26"/>
        <v>1.0136831266620674</v>
      </c>
      <c r="AG106" s="24">
        <f t="shared" si="26"/>
        <v>1.0086041593251687</v>
      </c>
      <c r="AH106" s="24">
        <f t="shared" si="26"/>
        <v>1.0093133150711693</v>
      </c>
      <c r="AI106" s="24">
        <f t="shared" si="26"/>
        <v>1.0077219267818203</v>
      </c>
      <c r="AJ106" s="24">
        <f t="shared" si="26"/>
        <v>1.0064497696913288</v>
      </c>
      <c r="AK106" s="24">
        <f t="shared" si="26"/>
        <v>1.008588728113605</v>
      </c>
      <c r="AL106" s="24">
        <f t="shared" si="26"/>
        <v>1.0040094482555757</v>
      </c>
      <c r="AM106" s="24">
        <f t="shared" si="26"/>
        <v>1.0029686818232442</v>
      </c>
      <c r="AN106" s="24">
        <f t="shared" si="26"/>
        <v>1.0091213567954935</v>
      </c>
      <c r="AO106" s="24">
        <f>+CUY!AV79</f>
        <v>1.0116472545757071</v>
      </c>
      <c r="AQ106" s="24">
        <f t="shared" si="28"/>
        <v>1.0984230200716372E-2</v>
      </c>
      <c r="AR106" s="24">
        <f t="shared" si="15"/>
        <v>1.5690894465459682E-2</v>
      </c>
      <c r="AS106" s="35">
        <f t="shared" si="30"/>
        <v>44958</v>
      </c>
      <c r="AT106" s="19">
        <f t="shared" si="30"/>
        <v>1340.528076171875</v>
      </c>
      <c r="AU106" s="19">
        <f t="shared" si="27"/>
        <v>1320.49072265625</v>
      </c>
      <c r="AV106" s="52">
        <f t="shared" si="29"/>
        <v>0.20037353515624901</v>
      </c>
      <c r="AW106" s="52">
        <f t="shared" si="24"/>
        <v>2.115339239021452E-2</v>
      </c>
    </row>
    <row r="107" spans="4:49" x14ac:dyDescent="0.25">
      <c r="D107" s="37">
        <f>+CUY!A80</f>
        <v>44986</v>
      </c>
      <c r="E107" s="225">
        <f>'Salida Stata'!H77</f>
        <v>1448.3853759765625</v>
      </c>
      <c r="F107" s="225">
        <f>'Salida Stata'!N77</f>
        <v>1443.6014404296875</v>
      </c>
      <c r="G107" s="225">
        <f>'Salida Stata'!T77</f>
        <v>1440.6707763671875</v>
      </c>
      <c r="H107" s="225">
        <f>'Salida Stata'!Z77</f>
        <v>1441.1123046875</v>
      </c>
      <c r="I107" s="225">
        <f>'Salida Stata'!AF77</f>
        <v>1431.552490234375</v>
      </c>
      <c r="J107" s="225">
        <f>'Salida Stata'!AL77</f>
        <v>1435.8380126953125</v>
      </c>
      <c r="K107" s="225">
        <f>'Salida Stata'!AR77</f>
        <v>1427.8204345703125</v>
      </c>
      <c r="L107" s="225">
        <f>'Salida Stata'!AX77</f>
        <v>1434.1141357421875</v>
      </c>
      <c r="M107" s="225">
        <f>'Salida Stata'!BD77</f>
        <v>1425.3460693359375</v>
      </c>
      <c r="N107" s="225">
        <f>'Salida Stata'!BJ77</f>
        <v>1418.4947509765625</v>
      </c>
      <c r="O107" s="19" cm="1">
        <f t="array" ref="O107">+SUMPRODUCT($E$30:$N$30/100,$E107:$N107)/$D$14*100</f>
        <v>1429.0840721742113</v>
      </c>
      <c r="Q107" s="24">
        <f t="shared" si="25"/>
        <v>8.0458814493981956E-2</v>
      </c>
      <c r="R107" s="24">
        <f t="shared" si="25"/>
        <v>8.074490170699633E-2</v>
      </c>
      <c r="S107" s="24">
        <f t="shared" si="25"/>
        <v>7.9954997204482625E-2</v>
      </c>
      <c r="T107" s="24">
        <f t="shared" si="25"/>
        <v>7.818174611568085E-2</v>
      </c>
      <c r="U107" s="24">
        <f t="shared" si="25"/>
        <v>7.9793335014629374E-2</v>
      </c>
      <c r="V107" s="24">
        <f t="shared" si="23"/>
        <v>7.73354433591249E-2</v>
      </c>
      <c r="W107" s="24">
        <f t="shared" si="23"/>
        <v>7.6941923403992085E-2</v>
      </c>
      <c r="X107" s="24">
        <f t="shared" si="23"/>
        <v>7.6815323065320573E-2</v>
      </c>
      <c r="Y107" s="24">
        <f t="shared" si="23"/>
        <v>7.6552913056931349E-2</v>
      </c>
      <c r="Z107" s="24">
        <f t="shared" si="23"/>
        <v>7.4217884789959943E-2</v>
      </c>
      <c r="AA107" s="24">
        <f t="shared" si="23"/>
        <v>7.7922154862977377E-2</v>
      </c>
      <c r="AB107" s="24">
        <f>+CUY!Y80</f>
        <v>7.8577336641852735E-2</v>
      </c>
      <c r="AD107" s="24">
        <f t="shared" si="26"/>
        <v>1.0349636473151564</v>
      </c>
      <c r="AE107" s="24">
        <f t="shared" si="26"/>
        <v>1.0349255395309287</v>
      </c>
      <c r="AF107" s="24">
        <f t="shared" si="26"/>
        <v>1.0332604697975247</v>
      </c>
      <c r="AG107" s="24">
        <f t="shared" si="26"/>
        <v>1.0266569707881619</v>
      </c>
      <c r="AH107" s="24">
        <f t="shared" si="26"/>
        <v>1.0293403787804589</v>
      </c>
      <c r="AI107" s="24">
        <f t="shared" si="26"/>
        <v>1.0264531167627431</v>
      </c>
      <c r="AJ107" s="24">
        <f t="shared" si="26"/>
        <v>1.0273530571780154</v>
      </c>
      <c r="AK107" s="24">
        <f t="shared" si="26"/>
        <v>1.0304789709359206</v>
      </c>
      <c r="AL107" s="24">
        <f t="shared" si="26"/>
        <v>1.0289396361685155</v>
      </c>
      <c r="AM107" s="24">
        <f t="shared" si="26"/>
        <v>1.0246906374138591</v>
      </c>
      <c r="AN107" s="24">
        <f t="shared" si="26"/>
        <v>1.02935068671137</v>
      </c>
      <c r="AO107" s="24">
        <f>+CUY!AV80</f>
        <v>1.0314403059056794</v>
      </c>
      <c r="AQ107" s="24">
        <f t="shared" si="28"/>
        <v>6.2409297040220135E-3</v>
      </c>
      <c r="AR107" s="24">
        <f t="shared" si="15"/>
        <v>1.0273009901297314E-2</v>
      </c>
      <c r="AS107" s="35">
        <f t="shared" si="30"/>
        <v>44986</v>
      </c>
      <c r="AT107" s="19">
        <f t="shared" si="30"/>
        <v>1448.3853759765625</v>
      </c>
      <c r="AU107" s="19">
        <f t="shared" si="27"/>
        <v>1418.4947509765625</v>
      </c>
      <c r="AV107" s="52">
        <f t="shared" si="29"/>
        <v>0.29890624999999993</v>
      </c>
      <c r="AW107" s="52">
        <f t="shared" si="24"/>
        <v>4.1863007804331609E-2</v>
      </c>
    </row>
    <row r="108" spans="4:49" x14ac:dyDescent="0.25">
      <c r="D108" s="37">
        <f>+CUY!A81</f>
        <v>45017</v>
      </c>
      <c r="E108" s="225">
        <f>'Salida Stata'!H78</f>
        <v>1556.58056640625</v>
      </c>
      <c r="F108" s="225">
        <f>'Salida Stata'!N78</f>
        <v>1550.36083984375</v>
      </c>
      <c r="G108" s="225">
        <f>'Salida Stata'!T78</f>
        <v>1545.7847900390625</v>
      </c>
      <c r="H108" s="225">
        <f>'Salida Stata'!Z78</f>
        <v>1545.400146484375</v>
      </c>
      <c r="I108" s="225">
        <f>'Salida Stata'!AF78</f>
        <v>1534.9635009765625</v>
      </c>
      <c r="J108" s="225">
        <f>'Salida Stata'!AL78</f>
        <v>1538.6529541015625</v>
      </c>
      <c r="K108" s="225">
        <f>'Salida Stata'!AR78</f>
        <v>1529.1436767578125</v>
      </c>
      <c r="L108" s="225">
        <f>'Salida Stata'!AX78</f>
        <v>1536.1602783203125</v>
      </c>
      <c r="M108" s="225">
        <f>'Salida Stata'!BD78</f>
        <v>1525.931640625</v>
      </c>
      <c r="N108" s="225">
        <f>'Salida Stata'!BJ78</f>
        <v>1515.6927490234375</v>
      </c>
      <c r="O108" s="19" cm="1">
        <f t="array" ref="O108">+SUMPRODUCT($E$30:$N$30/100,$E108:$N108)/$D$14*100</f>
        <v>1531.6089944458565</v>
      </c>
      <c r="Q108" s="24">
        <f t="shared" si="25"/>
        <v>7.4700554302916666E-2</v>
      </c>
      <c r="R108" s="24">
        <f t="shared" si="25"/>
        <v>7.3953514054603264E-2</v>
      </c>
      <c r="S108" s="24">
        <f t="shared" si="25"/>
        <v>7.2961855960548938E-2</v>
      </c>
      <c r="T108" s="24">
        <f t="shared" si="25"/>
        <v>7.2366214248298588E-2</v>
      </c>
      <c r="U108" s="24">
        <f t="shared" si="25"/>
        <v>7.2236967521363438E-2</v>
      </c>
      <c r="V108" s="24">
        <f t="shared" si="25"/>
        <v>7.160622611825751E-2</v>
      </c>
      <c r="W108" s="24">
        <f t="shared" si="25"/>
        <v>7.0963574784522754E-2</v>
      </c>
      <c r="X108" s="24">
        <f t="shared" si="25"/>
        <v>7.1156221136690512E-2</v>
      </c>
      <c r="Y108" s="24">
        <f t="shared" si="25"/>
        <v>7.0569227679510016E-2</v>
      </c>
      <c r="Z108" s="24">
        <f t="shared" si="25"/>
        <v>6.852193001063922E-2</v>
      </c>
      <c r="AA108" s="24">
        <f t="shared" si="23"/>
        <v>7.174170104328681E-2</v>
      </c>
      <c r="AB108" s="24">
        <f>+CUY!Y81</f>
        <v>7.2295036252091327E-2</v>
      </c>
      <c r="AD108" s="24">
        <f t="shared" si="26"/>
        <v>1.06682545032624</v>
      </c>
      <c r="AE108" s="24">
        <f t="shared" si="26"/>
        <v>1.0638113921464041</v>
      </c>
      <c r="AF108" s="24">
        <f t="shared" si="26"/>
        <v>1.0619322054127909</v>
      </c>
      <c r="AG108" s="24">
        <f t="shared" si="26"/>
        <v>1.053713055332433</v>
      </c>
      <c r="AH108" s="24">
        <f t="shared" si="26"/>
        <v>1.0561790330068312</v>
      </c>
      <c r="AI108" s="24">
        <f t="shared" si="26"/>
        <v>1.0518912768153359</v>
      </c>
      <c r="AJ108" s="24">
        <f t="shared" si="26"/>
        <v>1.0529555984207963</v>
      </c>
      <c r="AK108" s="24">
        <f t="shared" si="26"/>
        <v>1.0564028333534603</v>
      </c>
      <c r="AL108" s="24">
        <f t="shared" si="26"/>
        <v>1.0548235933266565</v>
      </c>
      <c r="AM108" s="24">
        <f t="shared" si="26"/>
        <v>1.0469336150378932</v>
      </c>
      <c r="AN108" s="24">
        <f t="shared" si="26"/>
        <v>1.0559226551180441</v>
      </c>
      <c r="AO108" s="24">
        <f>+CUY!AV81</f>
        <v>1.058209554395825</v>
      </c>
      <c r="AQ108" s="24">
        <f t="shared" si="28"/>
        <v>6.1786242922774459E-3</v>
      </c>
      <c r="AR108" s="24">
        <f t="shared" si="15"/>
        <v>1.9891835288346815E-2</v>
      </c>
      <c r="AS108" s="35">
        <f t="shared" si="30"/>
        <v>45017</v>
      </c>
      <c r="AT108" s="19">
        <f t="shared" si="30"/>
        <v>1556.58056640625</v>
      </c>
      <c r="AU108" s="19">
        <f t="shared" si="27"/>
        <v>1515.6927490234375</v>
      </c>
      <c r="AV108" s="52">
        <f t="shared" si="29"/>
        <v>0.40887817382812486</v>
      </c>
      <c r="AW108" s="52">
        <f t="shared" si="24"/>
        <v>6.5204699386370191E-2</v>
      </c>
    </row>
    <row r="109" spans="4:49" x14ac:dyDescent="0.25">
      <c r="D109" s="37">
        <f>+CUY!A82</f>
        <v>45047</v>
      </c>
      <c r="E109" s="225">
        <f>'Salida Stata'!H79</f>
        <v>1670.4281005859375</v>
      </c>
      <c r="F109" s="225">
        <f>'Salida Stata'!N79</f>
        <v>1665.9097900390625</v>
      </c>
      <c r="G109" s="225">
        <f>'Salida Stata'!T79</f>
        <v>1660.7913818359375</v>
      </c>
      <c r="H109" s="225">
        <f>'Salida Stata'!Z79</f>
        <v>1660.85400390625</v>
      </c>
      <c r="I109" s="225">
        <f>'Salida Stata'!AF79</f>
        <v>1649.627197265625</v>
      </c>
      <c r="J109" s="225">
        <f>'Salida Stata'!AL79</f>
        <v>1654.4066162109375</v>
      </c>
      <c r="K109" s="225">
        <f>'Salida Stata'!AR79</f>
        <v>1642.801513671875</v>
      </c>
      <c r="L109" s="225">
        <f>'Salida Stata'!AX79</f>
        <v>1650.1083984375</v>
      </c>
      <c r="M109" s="225">
        <f>'Salida Stata'!BD79</f>
        <v>1640.9521484375</v>
      </c>
      <c r="N109" s="225">
        <f>'Salida Stata'!BJ79</f>
        <v>1629.445556640625</v>
      </c>
      <c r="O109" s="19" cm="1">
        <f t="array" ref="O109">+SUMPRODUCT($E$30:$N$30/100,$E109:$N109)/$D$14*100</f>
        <v>1645.8730705609778</v>
      </c>
      <c r="Q109" s="24">
        <f t="shared" si="25"/>
        <v>7.3139506323487424E-2</v>
      </c>
      <c r="R109" s="24">
        <f t="shared" si="25"/>
        <v>7.4530359143331948E-2</v>
      </c>
      <c r="S109" s="24">
        <f t="shared" si="25"/>
        <v>7.4400131595271146E-2</v>
      </c>
      <c r="T109" s="24">
        <f t="shared" si="25"/>
        <v>7.4708066829500819E-2</v>
      </c>
      <c r="U109" s="24">
        <f t="shared" si="25"/>
        <v>7.4701252646145688E-2</v>
      </c>
      <c r="V109" s="24">
        <f t="shared" si="25"/>
        <v>7.5230520177283822E-2</v>
      </c>
      <c r="W109" s="24">
        <f t="shared" si="25"/>
        <v>7.4327768306930553E-2</v>
      </c>
      <c r="X109" s="24">
        <f t="shared" si="25"/>
        <v>7.4177233798664588E-2</v>
      </c>
      <c r="Y109" s="24">
        <f t="shared" si="25"/>
        <v>7.537723496275972E-2</v>
      </c>
      <c r="Z109" s="24">
        <f t="shared" si="25"/>
        <v>7.5050044074221889E-2</v>
      </c>
      <c r="AA109" s="24">
        <f t="shared" si="23"/>
        <v>7.4603946914311825E-2</v>
      </c>
      <c r="AB109" s="24">
        <f>+CUY!Y82</f>
        <v>7.4637539821858168E-2</v>
      </c>
      <c r="AD109" s="24">
        <f t="shared" ref="AD109:AN122" si="31">+E109/E97-1</f>
        <v>1.1115638744682279</v>
      </c>
      <c r="AE109" s="24">
        <f t="shared" si="31"/>
        <v>1.1092502791093448</v>
      </c>
      <c r="AF109" s="24">
        <f t="shared" si="31"/>
        <v>1.106914766309782</v>
      </c>
      <c r="AG109" s="24">
        <f t="shared" si="31"/>
        <v>1.0987489230112817</v>
      </c>
      <c r="AH109" s="24">
        <f t="shared" si="31"/>
        <v>1.1016143575585979</v>
      </c>
      <c r="AI109" s="24">
        <f t="shared" si="31"/>
        <v>1.0966735692548291</v>
      </c>
      <c r="AJ109" s="24">
        <f t="shared" si="31"/>
        <v>1.0960029118268277</v>
      </c>
      <c r="AK109" s="24">
        <f t="shared" si="31"/>
        <v>1.0981923278706844</v>
      </c>
      <c r="AL109" s="24">
        <f t="shared" si="31"/>
        <v>1.0999565954898833</v>
      </c>
      <c r="AM109" s="24">
        <f t="shared" si="31"/>
        <v>1.0886885596558686</v>
      </c>
      <c r="AN109" s="24">
        <f t="shared" si="31"/>
        <v>1.1000210236667192</v>
      </c>
      <c r="AO109" s="24">
        <f>+CUY!AV82</f>
        <v>1.1021238712959431</v>
      </c>
      <c r="AQ109" s="24">
        <f t="shared" si="28"/>
        <v>-1.9105377507344645E-3</v>
      </c>
      <c r="AR109" s="24">
        <f t="shared" ref="AR109:AR122" si="32">+AD109-AM109</f>
        <v>2.2875314812359271E-2</v>
      </c>
      <c r="AS109" s="35">
        <f t="shared" si="30"/>
        <v>45047</v>
      </c>
      <c r="AT109" s="19">
        <f t="shared" si="30"/>
        <v>1670.4281005859375</v>
      </c>
      <c r="AU109" s="19">
        <f t="shared" si="27"/>
        <v>1629.445556640625</v>
      </c>
      <c r="AV109" s="52">
        <f t="shared" si="29"/>
        <v>0.40982543945312599</v>
      </c>
      <c r="AW109" s="52">
        <f t="shared" si="24"/>
        <v>6.3294756251575102E-2</v>
      </c>
    </row>
    <row r="110" spans="4:49" x14ac:dyDescent="0.25">
      <c r="D110" s="37">
        <f>+CUY!A83</f>
        <v>45078</v>
      </c>
      <c r="E110" s="225">
        <f>'Salida Stata'!H80</f>
        <v>1753.307861328125</v>
      </c>
      <c r="F110" s="225">
        <f>'Salida Stata'!N80</f>
        <v>1750.834228515625</v>
      </c>
      <c r="G110" s="225">
        <f>'Salida Stata'!T80</f>
        <v>1746.0537109375</v>
      </c>
      <c r="H110" s="225">
        <f>'Salida Stata'!Z80</f>
        <v>1748.50634765625</v>
      </c>
      <c r="I110" s="225">
        <f>'Salida Stata'!AF80</f>
        <v>1737.324951171875</v>
      </c>
      <c r="J110" s="225">
        <f>'Salida Stata'!AL80</f>
        <v>1743.885498046875</v>
      </c>
      <c r="K110" s="225">
        <f>'Salida Stata'!AR80</f>
        <v>1733.055419921875</v>
      </c>
      <c r="L110" s="225">
        <f>'Salida Stata'!AX80</f>
        <v>1740.145263671875</v>
      </c>
      <c r="M110" s="225">
        <f>'Salida Stata'!BD80</f>
        <v>1733.3662109375</v>
      </c>
      <c r="N110" s="225">
        <f>'Salida Stata'!BJ80</f>
        <v>1721.67919921875</v>
      </c>
      <c r="O110" s="19" cm="1">
        <f t="array" ref="O110">+SUMPRODUCT($E$30:$N$30/100,$E110:$N110)/$D$14*100</f>
        <v>1734.1523747537124</v>
      </c>
      <c r="Q110" s="24">
        <f t="shared" si="25"/>
        <v>4.9615880332182893E-2</v>
      </c>
      <c r="R110" s="24">
        <f t="shared" si="25"/>
        <v>5.0977813435246766E-2</v>
      </c>
      <c r="S110" s="24">
        <f t="shared" si="25"/>
        <v>5.133837400294583E-2</v>
      </c>
      <c r="T110" s="24">
        <f t="shared" si="25"/>
        <v>5.2775465840974478E-2</v>
      </c>
      <c r="U110" s="24">
        <f t="shared" si="25"/>
        <v>5.3162165398106476E-2</v>
      </c>
      <c r="V110" s="24">
        <f t="shared" si="25"/>
        <v>5.4085181332790944E-2</v>
      </c>
      <c r="W110" s="24">
        <f t="shared" si="25"/>
        <v>5.4939020629626079E-2</v>
      </c>
      <c r="X110" s="24">
        <f t="shared" si="25"/>
        <v>5.4564212460000538E-2</v>
      </c>
      <c r="Y110" s="24">
        <f t="shared" si="25"/>
        <v>5.6317341482502004E-2</v>
      </c>
      <c r="Z110" s="24">
        <f t="shared" si="25"/>
        <v>5.6604310713074701E-2</v>
      </c>
      <c r="AA110" s="24">
        <f t="shared" si="23"/>
        <v>5.3636763230256568E-2</v>
      </c>
      <c r="AB110" s="24">
        <f>+CUY!Y83</f>
        <v>5.3058261237824311E-2</v>
      </c>
      <c r="AD110" s="24">
        <f t="shared" si="31"/>
        <v>1.1091253078111776</v>
      </c>
      <c r="AE110" s="24">
        <f t="shared" si="31"/>
        <v>1.1077391498966249</v>
      </c>
      <c r="AF110" s="24">
        <f t="shared" si="31"/>
        <v>1.1049568131070706</v>
      </c>
      <c r="AG110" s="24">
        <f t="shared" si="31"/>
        <v>1.0987050861250292</v>
      </c>
      <c r="AH110" s="24">
        <f t="shared" si="31"/>
        <v>1.1033300564014561</v>
      </c>
      <c r="AI110" s="24">
        <f t="shared" si="31"/>
        <v>1.0981513944878456</v>
      </c>
      <c r="AJ110" s="24">
        <f t="shared" si="31"/>
        <v>1.0987592177972756</v>
      </c>
      <c r="AK110" s="24">
        <f t="shared" si="31"/>
        <v>1.0991781405698213</v>
      </c>
      <c r="AL110" s="24">
        <f t="shared" si="31"/>
        <v>1.1037365871335747</v>
      </c>
      <c r="AM110" s="24">
        <f t="shared" si="31"/>
        <v>1.0911172268432869</v>
      </c>
      <c r="AN110" s="24">
        <f t="shared" si="31"/>
        <v>1.1008936975925678</v>
      </c>
      <c r="AO110" s="24">
        <f>+CUY!AV83</f>
        <v>1.1021739130434782</v>
      </c>
      <c r="AQ110" s="24">
        <f t="shared" si="28"/>
        <v>-6.988430380891808E-3</v>
      </c>
      <c r="AR110" s="24">
        <f t="shared" si="32"/>
        <v>1.8008080967890638E-2</v>
      </c>
      <c r="AS110" s="35">
        <f>+D110</f>
        <v>45078</v>
      </c>
      <c r="AT110" s="19">
        <f t="shared" si="30"/>
        <v>1753.307861328125</v>
      </c>
      <c r="AU110" s="19">
        <f t="shared" si="27"/>
        <v>1721.67919921875</v>
      </c>
      <c r="AV110" s="52">
        <f t="shared" si="29"/>
        <v>0.31628662109375227</v>
      </c>
      <c r="AW110" s="52">
        <f t="shared" si="24"/>
        <v>4.0171051459877649E-2</v>
      </c>
    </row>
    <row r="111" spans="4:49" x14ac:dyDescent="0.25">
      <c r="D111" s="37">
        <f>+CUY!A84</f>
        <v>45108</v>
      </c>
      <c r="E111" s="225">
        <f>'Salida Stata'!H81</f>
        <v>1860.7947998046875</v>
      </c>
      <c r="F111" s="225">
        <f>'Salida Stata'!N81</f>
        <v>1859.3211669921875</v>
      </c>
      <c r="G111" s="225">
        <f>'Salida Stata'!T81</f>
        <v>1855.6885986328125</v>
      </c>
      <c r="H111" s="225">
        <f>'Salida Stata'!Z81</f>
        <v>1859.04150390625</v>
      </c>
      <c r="I111" s="225">
        <f>'Salida Stata'!AF81</f>
        <v>1847.2586669921875</v>
      </c>
      <c r="J111" s="225">
        <f>'Salida Stata'!AL81</f>
        <v>1855.6380615234375</v>
      </c>
      <c r="K111" s="225">
        <f>'Salida Stata'!AR81</f>
        <v>1844.7972412109375</v>
      </c>
      <c r="L111" s="225">
        <f>'Salida Stata'!AX81</f>
        <v>1852.5650634765625</v>
      </c>
      <c r="M111" s="225">
        <f>'Salida Stata'!BD81</f>
        <v>1848.0029296875</v>
      </c>
      <c r="N111" s="225">
        <f>'Salida Stata'!BJ81</f>
        <v>1835.0673828125</v>
      </c>
      <c r="O111" s="19" cm="1">
        <f t="array" ref="O111">+SUMPRODUCT($E$30:$N$30/100,$E111:$N111)/$D$14*100</f>
        <v>1844.9588363558455</v>
      </c>
      <c r="Q111" s="24">
        <f t="shared" si="25"/>
        <v>6.1305228161779635E-2</v>
      </c>
      <c r="R111" s="24">
        <f t="shared" si="25"/>
        <v>6.1962998386511314E-2</v>
      </c>
      <c r="S111" s="24">
        <f t="shared" si="25"/>
        <v>6.2790100332278387E-2</v>
      </c>
      <c r="T111" s="24">
        <f t="shared" si="25"/>
        <v>6.3216903043082917E-2</v>
      </c>
      <c r="U111" s="24">
        <f t="shared" si="25"/>
        <v>6.3277578409357993E-2</v>
      </c>
      <c r="V111" s="24">
        <f t="shared" si="25"/>
        <v>6.4082512069584707E-2</v>
      </c>
      <c r="W111" s="24">
        <f t="shared" si="25"/>
        <v>6.4476773220616179E-2</v>
      </c>
      <c r="X111" s="24">
        <f t="shared" si="25"/>
        <v>6.4603686917189318E-2</v>
      </c>
      <c r="Y111" s="24">
        <f t="shared" si="25"/>
        <v>6.6135314064993844E-2</v>
      </c>
      <c r="Z111" s="24">
        <f t="shared" si="25"/>
        <v>6.5859065756967095E-2</v>
      </c>
      <c r="AA111" s="24">
        <f t="shared" si="23"/>
        <v>6.3896612094349603E-2</v>
      </c>
      <c r="AB111" s="24">
        <f>+CUY!Y84</f>
        <v>6.3081695966908047E-2</v>
      </c>
      <c r="AD111" s="24">
        <f t="shared" si="31"/>
        <v>1.0894327369428369</v>
      </c>
      <c r="AE111" s="24">
        <f t="shared" si="31"/>
        <v>1.0887246877758483</v>
      </c>
      <c r="AF111" s="24">
        <f t="shared" si="31"/>
        <v>1.0871838342598918</v>
      </c>
      <c r="AG111" s="24">
        <f t="shared" si="31"/>
        <v>1.0811941134769945</v>
      </c>
      <c r="AH111" s="24">
        <f t="shared" si="31"/>
        <v>1.0848392292039506</v>
      </c>
      <c r="AI111" s="24">
        <f t="shared" si="31"/>
        <v>1.081113157048101</v>
      </c>
      <c r="AJ111" s="24">
        <f t="shared" si="31"/>
        <v>1.0790195250725692</v>
      </c>
      <c r="AK111" s="24">
        <f t="shared" si="31"/>
        <v>1.0794560002411564</v>
      </c>
      <c r="AL111" s="24">
        <f t="shared" si="31"/>
        <v>1.0841347335276379</v>
      </c>
      <c r="AM111" s="24">
        <f t="shared" si="31"/>
        <v>1.0718138441563201</v>
      </c>
      <c r="AN111" s="24">
        <f t="shared" si="31"/>
        <v>1.0821292404242002</v>
      </c>
      <c r="AO111" s="24">
        <f>+CUY!AV84</f>
        <v>1.0821424552717454</v>
      </c>
      <c r="AQ111" s="24">
        <f t="shared" si="28"/>
        <v>-4.5538375951874599E-3</v>
      </c>
      <c r="AR111" s="24">
        <f t="shared" si="32"/>
        <v>1.7618892786516849E-2</v>
      </c>
      <c r="AS111" s="35">
        <f t="shared" ref="AS111:AT126" si="33">+D111</f>
        <v>45108</v>
      </c>
      <c r="AT111" s="19">
        <f t="shared" si="30"/>
        <v>1860.7947998046875</v>
      </c>
      <c r="AU111" s="19">
        <f t="shared" si="27"/>
        <v>1835.0673828125</v>
      </c>
      <c r="AV111" s="52">
        <f t="shared" si="29"/>
        <v>0.25727416992187457</v>
      </c>
      <c r="AW111" s="52">
        <f t="shared" si="24"/>
        <v>2.4550630025342635E-2</v>
      </c>
    </row>
    <row r="112" spans="4:49" x14ac:dyDescent="0.25">
      <c r="D112" s="37">
        <f>+CUY!A85</f>
        <v>45139</v>
      </c>
      <c r="E112" s="225">
        <f>'Salida Stata'!H82</f>
        <v>2098.457763671875</v>
      </c>
      <c r="F112" s="225">
        <f>'Salida Stata'!N82</f>
        <v>2093.486328125</v>
      </c>
      <c r="G112" s="225">
        <f>'Salida Stata'!T82</f>
        <v>2088.336181640625</v>
      </c>
      <c r="H112" s="225">
        <f>'Salida Stata'!Z82</f>
        <v>2090.3955078125</v>
      </c>
      <c r="I112" s="225">
        <f>'Salida Stata'!AF82</f>
        <v>2076.626708984375</v>
      </c>
      <c r="J112" s="225">
        <f>'Salida Stata'!AL82</f>
        <v>2084.394775390625</v>
      </c>
      <c r="K112" s="225">
        <f>'Salida Stata'!AR82</f>
        <v>2070.255859375</v>
      </c>
      <c r="L112" s="225">
        <f>'Salida Stata'!AX82</f>
        <v>2079.503173828125</v>
      </c>
      <c r="M112" s="225">
        <f>'Salida Stata'!BD82</f>
        <v>2074.02734375</v>
      </c>
      <c r="N112" s="225">
        <f>'Salida Stata'!BJ82</f>
        <v>2053.350341796875</v>
      </c>
      <c r="O112" s="19" cm="1">
        <f t="array" ref="O112">+SUMPRODUCT($E$30:$N$30/100,$E112:$N112)/$D$14*100</f>
        <v>2072.7279578470152</v>
      </c>
      <c r="Q112" s="24">
        <f t="shared" si="25"/>
        <v>0.12772121025495831</v>
      </c>
      <c r="R112" s="24">
        <f t="shared" si="25"/>
        <v>0.12594121192715724</v>
      </c>
      <c r="S112" s="24">
        <f t="shared" si="25"/>
        <v>0.12536994794235246</v>
      </c>
      <c r="T112" s="24">
        <f t="shared" si="25"/>
        <v>0.12444800367292763</v>
      </c>
      <c r="U112" s="24">
        <f t="shared" si="25"/>
        <v>0.12416671584259387</v>
      </c>
      <c r="V112" s="24">
        <f t="shared" si="25"/>
        <v>0.12327657995944707</v>
      </c>
      <c r="W112" s="24">
        <f t="shared" si="25"/>
        <v>0.12221322383161737</v>
      </c>
      <c r="X112" s="24">
        <f t="shared" si="25"/>
        <v>0.12249940087161404</v>
      </c>
      <c r="Y112" s="24">
        <f t="shared" si="25"/>
        <v>0.12230738946973485</v>
      </c>
      <c r="Z112" s="24">
        <f t="shared" si="25"/>
        <v>0.11895092301723853</v>
      </c>
      <c r="AA112" s="24">
        <f t="shared" si="23"/>
        <v>0.12345485276032409</v>
      </c>
      <c r="AB112" s="24">
        <f>+CUY!Y85</f>
        <v>0.12327064418504108</v>
      </c>
      <c r="AD112" s="24">
        <f t="shared" si="31"/>
        <v>1.2074388754425889</v>
      </c>
      <c r="AE112" s="24">
        <f t="shared" si="31"/>
        <v>1.2046465899262522</v>
      </c>
      <c r="AF112" s="24">
        <f t="shared" si="31"/>
        <v>1.2048803372345058</v>
      </c>
      <c r="AG112" s="24">
        <f t="shared" si="31"/>
        <v>1.1993340936071819</v>
      </c>
      <c r="AH112" s="24">
        <f t="shared" si="31"/>
        <v>1.200597127910604</v>
      </c>
      <c r="AI112" s="24">
        <f t="shared" si="31"/>
        <v>1.1978735461117287</v>
      </c>
      <c r="AJ112" s="24">
        <f t="shared" si="31"/>
        <v>1.1953834715593299</v>
      </c>
      <c r="AK112" s="24">
        <f t="shared" si="31"/>
        <v>1.1974171919330945</v>
      </c>
      <c r="AL112" s="24">
        <f t="shared" si="31"/>
        <v>1.2029702129436184</v>
      </c>
      <c r="AM112" s="24">
        <f t="shared" si="31"/>
        <v>1.186416697569654</v>
      </c>
      <c r="AN112" s="24">
        <f t="shared" si="31"/>
        <v>1.1991007892806924</v>
      </c>
      <c r="AO112" s="24">
        <f>+CUY!AV85</f>
        <v>1.1969136454920197</v>
      </c>
      <c r="AQ112" s="24">
        <f t="shared" si="28"/>
        <v>8.770287237719776E-3</v>
      </c>
      <c r="AR112" s="24">
        <f t="shared" si="32"/>
        <v>2.1022177872934922E-2</v>
      </c>
      <c r="AS112" s="35">
        <f t="shared" si="33"/>
        <v>45139</v>
      </c>
      <c r="AT112" s="19">
        <f t="shared" si="30"/>
        <v>2098.457763671875</v>
      </c>
      <c r="AU112" s="19">
        <f t="shared" si="27"/>
        <v>2053.350341796875</v>
      </c>
      <c r="AV112" s="52">
        <f t="shared" si="29"/>
        <v>0.45107421875000142</v>
      </c>
      <c r="AW112" s="52">
        <f t="shared" si="24"/>
        <v>6.4806384592529298E-2</v>
      </c>
    </row>
    <row r="113" spans="4:49" x14ac:dyDescent="0.25">
      <c r="D113" s="37">
        <f>+CUY!A86</f>
        <v>45170</v>
      </c>
      <c r="E113" s="225">
        <f>'Salida Stata'!H83</f>
        <v>2397.48486328125</v>
      </c>
      <c r="F113" s="225">
        <f>'Salida Stata'!N83</f>
        <v>2387.707763671875</v>
      </c>
      <c r="G113" s="225">
        <f>'Salida Stata'!T83</f>
        <v>2376.70849609375</v>
      </c>
      <c r="H113" s="225">
        <f>'Salida Stata'!Z83</f>
        <v>2377.069580078125</v>
      </c>
      <c r="I113" s="225">
        <f>'Salida Stata'!AF83</f>
        <v>2362.23388671875</v>
      </c>
      <c r="J113" s="225">
        <f>'Salida Stata'!AL83</f>
        <v>2369.166015625</v>
      </c>
      <c r="K113" s="225">
        <f>'Salida Stata'!AR83</f>
        <v>2347.4775390625</v>
      </c>
      <c r="L113" s="225">
        <f>'Salida Stata'!AX83</f>
        <v>2356.1318359375</v>
      </c>
      <c r="M113" s="225">
        <f>'Salida Stata'!BD83</f>
        <v>2348.5458984375</v>
      </c>
      <c r="N113" s="225">
        <f>'Salida Stata'!BJ83</f>
        <v>2320.80419921875</v>
      </c>
      <c r="O113" s="19" cm="1">
        <f t="array" ref="O113">+SUMPRODUCT($E$30:$N$30/100,$E113:$N113)/$D$14*100</f>
        <v>2354.2736571591604</v>
      </c>
      <c r="Q113" s="24">
        <f t="shared" si="25"/>
        <v>0.14249850761167493</v>
      </c>
      <c r="R113" s="24">
        <f t="shared" si="25"/>
        <v>0.14054136948216422</v>
      </c>
      <c r="S113" s="24">
        <f t="shared" si="25"/>
        <v>0.13808711307514465</v>
      </c>
      <c r="T113" s="24">
        <f t="shared" si="25"/>
        <v>0.13713867600376539</v>
      </c>
      <c r="U113" s="24">
        <f t="shared" si="25"/>
        <v>0.13753419259162758</v>
      </c>
      <c r="V113" s="24">
        <f t="shared" si="25"/>
        <v>0.13662058819016543</v>
      </c>
      <c r="W113" s="24">
        <f t="shared" si="25"/>
        <v>0.13390696537924152</v>
      </c>
      <c r="X113" s="24">
        <f t="shared" si="25"/>
        <v>0.13302632359061684</v>
      </c>
      <c r="Y113" s="24">
        <f t="shared" si="25"/>
        <v>0.13236014246135697</v>
      </c>
      <c r="Z113" s="24">
        <f t="shared" si="25"/>
        <v>0.13025242306572382</v>
      </c>
      <c r="AA113" s="24">
        <f t="shared" si="23"/>
        <v>0.13583340652412113</v>
      </c>
      <c r="AB113" s="24">
        <f>+CUY!Y86</f>
        <v>0.13658888621602117</v>
      </c>
      <c r="AD113" s="24">
        <f t="shared" si="31"/>
        <v>1.3703014808745189</v>
      </c>
      <c r="AE113" s="24">
        <f t="shared" si="31"/>
        <v>1.364695998214156</v>
      </c>
      <c r="AF113" s="24">
        <f t="shared" si="31"/>
        <v>1.3643114460627226</v>
      </c>
      <c r="AG113" s="24">
        <f t="shared" si="31"/>
        <v>1.3592207732102959</v>
      </c>
      <c r="AH113" s="24">
        <f t="shared" si="31"/>
        <v>1.3592606193074062</v>
      </c>
      <c r="AI113" s="24">
        <f t="shared" si="31"/>
        <v>1.3563732274045162</v>
      </c>
      <c r="AJ113" s="24">
        <f t="shared" si="31"/>
        <v>1.3523900773007105</v>
      </c>
      <c r="AK113" s="24">
        <f t="shared" si="31"/>
        <v>1.3541199714453018</v>
      </c>
      <c r="AL113" s="24">
        <f t="shared" si="31"/>
        <v>1.3604016438278519</v>
      </c>
      <c r="AM113" s="24">
        <f t="shared" si="31"/>
        <v>1.3396156572874207</v>
      </c>
      <c r="AN113" s="24">
        <f t="shared" si="31"/>
        <v>1.3572399354439102</v>
      </c>
      <c r="AO113" s="24">
        <f>+CUY!AV86</f>
        <v>1.3543950568068568</v>
      </c>
      <c r="AQ113" s="24">
        <f t="shared" si="28"/>
        <v>1.2246084545951108E-2</v>
      </c>
      <c r="AR113" s="24">
        <f t="shared" si="32"/>
        <v>3.0685823587098149E-2</v>
      </c>
      <c r="AS113" s="35">
        <f t="shared" si="33"/>
        <v>45170</v>
      </c>
      <c r="AT113" s="19">
        <f t="shared" si="30"/>
        <v>2397.48486328125</v>
      </c>
      <c r="AU113" s="19">
        <f t="shared" si="27"/>
        <v>2320.80419921875</v>
      </c>
      <c r="AV113" s="52">
        <f t="shared" si="29"/>
        <v>0.76680664062499915</v>
      </c>
      <c r="AW113" s="52">
        <f t="shared" si="24"/>
        <v>0.13203797041913656</v>
      </c>
    </row>
    <row r="114" spans="4:49" x14ac:dyDescent="0.25">
      <c r="D114" s="37">
        <f>+CUY!A87</f>
        <v>45200</v>
      </c>
      <c r="E114" s="225">
        <f>'Salida Stata'!H84</f>
        <v>2577.39208984375</v>
      </c>
      <c r="F114" s="225">
        <f>'Salida Stata'!N84</f>
        <v>2564.981201171875</v>
      </c>
      <c r="G114" s="225">
        <f>'Salida Stata'!T84</f>
        <v>2552.344482421875</v>
      </c>
      <c r="H114" s="225">
        <f>'Salida Stata'!Z84</f>
        <v>2550.03955078125</v>
      </c>
      <c r="I114" s="225">
        <f>'Salida Stata'!AF84</f>
        <v>2535.5556640625</v>
      </c>
      <c r="J114" s="225">
        <f>'Salida Stata'!AL84</f>
        <v>2541.720458984375</v>
      </c>
      <c r="K114" s="225">
        <f>'Salida Stata'!AR84</f>
        <v>2519.683349609375</v>
      </c>
      <c r="L114" s="225">
        <f>'Salida Stata'!AX84</f>
        <v>2529.15869140625</v>
      </c>
      <c r="M114" s="225">
        <f>'Salida Stata'!BD84</f>
        <v>2521.7958984375</v>
      </c>
      <c r="N114" s="225">
        <f>'Salida Stata'!BJ84</f>
        <v>2490.824951171875</v>
      </c>
      <c r="O114" s="19" cm="1">
        <f t="array" ref="O114">+SUMPRODUCT($E$30:$N$30/100,$E114:$N114)/$D$14*100</f>
        <v>2527.3542074571837</v>
      </c>
      <c r="Q114" s="24">
        <f t="shared" si="25"/>
        <v>7.5039984326022102E-2</v>
      </c>
      <c r="R114" s="24">
        <f t="shared" si="25"/>
        <v>7.4244193614123377E-2</v>
      </c>
      <c r="S114" s="24">
        <f t="shared" si="25"/>
        <v>7.3898833877521053E-2</v>
      </c>
      <c r="T114" s="24">
        <f t="shared" si="25"/>
        <v>7.2766052854641439E-2</v>
      </c>
      <c r="U114" s="24">
        <f t="shared" si="25"/>
        <v>7.3371979937389531E-2</v>
      </c>
      <c r="V114" s="24">
        <f t="shared" si="25"/>
        <v>7.2833411513314461E-2</v>
      </c>
      <c r="W114" s="24">
        <f t="shared" si="25"/>
        <v>7.3357809683515907E-2</v>
      </c>
      <c r="X114" s="24">
        <f t="shared" si="25"/>
        <v>7.3436831008186321E-2</v>
      </c>
      <c r="Y114" s="24">
        <f t="shared" si="25"/>
        <v>7.3769050081271104E-2</v>
      </c>
      <c r="Z114" s="24">
        <f t="shared" si="25"/>
        <v>7.3259412409870217E-2</v>
      </c>
      <c r="AA114" s="24">
        <f t="shared" si="23"/>
        <v>7.3517600543887118E-2</v>
      </c>
      <c r="AB114" s="24">
        <f>+CUY!Y87</f>
        <v>7.3823230612936053E-2</v>
      </c>
      <c r="AD114" s="24">
        <f t="shared" si="31"/>
        <v>1.4039633865171717</v>
      </c>
      <c r="AE114" s="24">
        <f t="shared" si="31"/>
        <v>1.3962035838265381</v>
      </c>
      <c r="AF114" s="24">
        <f t="shared" si="31"/>
        <v>1.3958225743374761</v>
      </c>
      <c r="AG114" s="24">
        <f t="shared" si="31"/>
        <v>1.3869214965058152</v>
      </c>
      <c r="AH114" s="24">
        <f t="shared" si="31"/>
        <v>1.3890916866195941</v>
      </c>
      <c r="AI114" s="24">
        <f t="shared" si="31"/>
        <v>1.3841451140525023</v>
      </c>
      <c r="AJ114" s="24">
        <f t="shared" si="31"/>
        <v>1.3827953627875544</v>
      </c>
      <c r="AK114" s="24">
        <f t="shared" si="31"/>
        <v>1.3853216417021215</v>
      </c>
      <c r="AL114" s="24">
        <f t="shared" si="31"/>
        <v>1.3929687657462244</v>
      </c>
      <c r="AM114" s="24">
        <f t="shared" si="31"/>
        <v>1.370513023519556</v>
      </c>
      <c r="AN114" s="24">
        <f t="shared" si="31"/>
        <v>1.3877767393683862</v>
      </c>
      <c r="AO114" s="24">
        <f>+CUY!AV87</f>
        <v>1.3853314527503526</v>
      </c>
      <c r="AQ114" s="24">
        <f t="shared" si="28"/>
        <v>1.7805719161518851E-3</v>
      </c>
      <c r="AR114" s="24">
        <f t="shared" si="32"/>
        <v>3.3450362997615724E-2</v>
      </c>
      <c r="AS114" s="35">
        <f t="shared" si="33"/>
        <v>45200</v>
      </c>
      <c r="AT114" s="19">
        <f t="shared" si="30"/>
        <v>2577.39208984375</v>
      </c>
      <c r="AU114" s="19">
        <f t="shared" si="27"/>
        <v>2490.824951171875</v>
      </c>
      <c r="AV114" s="52">
        <f t="shared" si="29"/>
        <v>0.86567138671874844</v>
      </c>
      <c r="AW114" s="52">
        <f t="shared" si="24"/>
        <v>0.15147716503933051</v>
      </c>
    </row>
    <row r="115" spans="4:49" x14ac:dyDescent="0.25">
      <c r="D115" s="37">
        <f>+CUY!A88</f>
        <v>45231</v>
      </c>
      <c r="E115" s="225">
        <f>'Salida Stata'!H85</f>
        <v>2915.043701171875</v>
      </c>
      <c r="F115" s="225">
        <f>'Salida Stata'!N85</f>
        <v>2900.018798828125</v>
      </c>
      <c r="G115" s="225">
        <f>'Salida Stata'!T85</f>
        <v>2881.658203125</v>
      </c>
      <c r="H115" s="225">
        <f>'Salida Stata'!Z85</f>
        <v>2878.234619140625</v>
      </c>
      <c r="I115" s="225">
        <f>'Salida Stata'!AF85</f>
        <v>2863.710205078125</v>
      </c>
      <c r="J115" s="225">
        <f>'Salida Stata'!AL85</f>
        <v>2867.828857421875</v>
      </c>
      <c r="K115" s="225">
        <f>'Salida Stata'!AR85</f>
        <v>2836.814453125</v>
      </c>
      <c r="L115" s="225">
        <f>'Salida Stata'!AX85</f>
        <v>2844.392333984375</v>
      </c>
      <c r="M115" s="225">
        <f>'Salida Stata'!BD85</f>
        <v>2837.5126953125</v>
      </c>
      <c r="N115" s="225">
        <f>'Salida Stata'!BJ85</f>
        <v>2795.731201171875</v>
      </c>
      <c r="O115" s="19" cm="1">
        <f t="array" ref="O115">+SUMPRODUCT($E$30:$N$30/100,$E115:$N115)/$D$14*100</f>
        <v>2849.0581634155888</v>
      </c>
      <c r="Q115" s="24">
        <f t="shared" si="25"/>
        <v>0.13100513990814444</v>
      </c>
      <c r="R115" s="24">
        <f t="shared" si="25"/>
        <v>0.13061990376505683</v>
      </c>
      <c r="S115" s="24">
        <f t="shared" si="25"/>
        <v>0.12902401026629651</v>
      </c>
      <c r="T115" s="24">
        <f t="shared" si="25"/>
        <v>0.12870195219475189</v>
      </c>
      <c r="U115" s="24">
        <f t="shared" si="25"/>
        <v>0.12942115437128732</v>
      </c>
      <c r="V115" s="24">
        <f t="shared" si="25"/>
        <v>0.12830222823473147</v>
      </c>
      <c r="W115" s="24">
        <f t="shared" si="25"/>
        <v>0.12586149111347256</v>
      </c>
      <c r="X115" s="24">
        <f t="shared" si="25"/>
        <v>0.12463972452549044</v>
      </c>
      <c r="Y115" s="24">
        <f t="shared" si="25"/>
        <v>0.12519522181419096</v>
      </c>
      <c r="Z115" s="24">
        <f t="shared" si="25"/>
        <v>0.12241175352629607</v>
      </c>
      <c r="AA115" s="24">
        <f t="shared" si="23"/>
        <v>0.1272888283760103</v>
      </c>
      <c r="AB115" s="24">
        <f>+CUY!Y88</f>
        <v>0.12756228319142227</v>
      </c>
      <c r="AD115" s="24">
        <f t="shared" si="31"/>
        <v>1.5968132975768223</v>
      </c>
      <c r="AE115" s="24">
        <f t="shared" si="31"/>
        <v>1.5867414246584648</v>
      </c>
      <c r="AF115" s="24">
        <f t="shared" si="31"/>
        <v>1.5806721880657322</v>
      </c>
      <c r="AG115" s="24">
        <f t="shared" si="31"/>
        <v>1.5690632825219128</v>
      </c>
      <c r="AH115" s="24">
        <f t="shared" si="31"/>
        <v>1.572220083534194</v>
      </c>
      <c r="AI115" s="24">
        <f t="shared" si="31"/>
        <v>1.5633841236442758</v>
      </c>
      <c r="AJ115" s="24">
        <f t="shared" si="31"/>
        <v>1.5527895092924693</v>
      </c>
      <c r="AK115" s="24">
        <f t="shared" si="31"/>
        <v>1.5529561247304615</v>
      </c>
      <c r="AL115" s="24">
        <f t="shared" si="31"/>
        <v>1.5602406911543953</v>
      </c>
      <c r="AM115" s="24">
        <f t="shared" si="31"/>
        <v>1.5274517052822087</v>
      </c>
      <c r="AN115" s="24">
        <f t="shared" si="31"/>
        <v>1.564216357762759</v>
      </c>
      <c r="AO115" s="24">
        <f>+CUY!AV88</f>
        <v>1.5633121247423603</v>
      </c>
      <c r="AQ115" s="24">
        <f t="shared" si="28"/>
        <v>8.5933863818483669E-3</v>
      </c>
      <c r="AR115" s="24">
        <f t="shared" si="32"/>
        <v>6.9361592294613583E-2</v>
      </c>
      <c r="AS115" s="35">
        <f t="shared" si="33"/>
        <v>45231</v>
      </c>
      <c r="AT115" s="19">
        <f t="shared" si="30"/>
        <v>2915.043701171875</v>
      </c>
      <c r="AU115" s="19">
        <f t="shared" si="27"/>
        <v>2795.731201171875</v>
      </c>
      <c r="AV115" s="52">
        <f t="shared" si="29"/>
        <v>1.193125000000002</v>
      </c>
      <c r="AW115" s="52">
        <f t="shared" si="24"/>
        <v>0.22069008117555633</v>
      </c>
    </row>
    <row r="116" spans="4:49" x14ac:dyDescent="0.25">
      <c r="D116" s="37">
        <f>+CUY!A89</f>
        <v>45261</v>
      </c>
      <c r="E116" s="225">
        <f>'Salida Stata'!H86</f>
        <v>3669.37646484375</v>
      </c>
      <c r="F116" s="225">
        <f>'Salida Stata'!N86</f>
        <v>3646.28955078125</v>
      </c>
      <c r="G116" s="225">
        <f>'Salida Stata'!T86</f>
        <v>3626.40869140625</v>
      </c>
      <c r="H116" s="225">
        <f>'Salida Stata'!Z86</f>
        <v>3631.002685546875</v>
      </c>
      <c r="I116" s="225">
        <f>'Salida Stata'!AF86</f>
        <v>3607.5517578125</v>
      </c>
      <c r="J116" s="225">
        <f>'Salida Stata'!AL86</f>
        <v>3620.32177734375</v>
      </c>
      <c r="K116" s="225">
        <f>'Salida Stata'!AR86</f>
        <v>3579.83642578125</v>
      </c>
      <c r="L116" s="225">
        <f>'Salida Stata'!AX86</f>
        <v>3588.13818359375</v>
      </c>
      <c r="M116" s="225">
        <f>'Salida Stata'!BD86</f>
        <v>3579.46044921875</v>
      </c>
      <c r="N116" s="225">
        <f>'Salida Stata'!BJ86</f>
        <v>3527.540771484375</v>
      </c>
      <c r="O116" s="19" cm="1">
        <f t="array" ref="O116">+SUMPRODUCT($E$30:$N$30/100,$E116:$N116)/$D$14*100</f>
        <v>3591.6376393827341</v>
      </c>
      <c r="Q116" s="24">
        <f t="shared" si="25"/>
        <v>0.25877236878768795</v>
      </c>
      <c r="R116" s="24">
        <f t="shared" si="25"/>
        <v>0.25733307392858529</v>
      </c>
      <c r="S116" s="24">
        <f t="shared" si="25"/>
        <v>0.25844511589667674</v>
      </c>
      <c r="T116" s="24">
        <f t="shared" si="25"/>
        <v>0.26153811833137119</v>
      </c>
      <c r="U116" s="24">
        <f t="shared" si="25"/>
        <v>0.25974749519533957</v>
      </c>
      <c r="V116" s="24">
        <f t="shared" si="25"/>
        <v>0.26239115279645797</v>
      </c>
      <c r="W116" s="24">
        <f t="shared" si="25"/>
        <v>0.26192124473905798</v>
      </c>
      <c r="X116" s="24">
        <f t="shared" si="25"/>
        <v>0.26147794055103102</v>
      </c>
      <c r="Y116" s="24">
        <f t="shared" si="25"/>
        <v>0.26147821475193012</v>
      </c>
      <c r="Z116" s="24">
        <f t="shared" si="25"/>
        <v>0.26175963197239782</v>
      </c>
      <c r="AA116" s="24">
        <f t="shared" si="23"/>
        <v>0.26064033563881517</v>
      </c>
      <c r="AB116" s="24">
        <f>+CUY!Y89</f>
        <v>0.25846035519507748</v>
      </c>
      <c r="AD116" s="24">
        <f t="shared" si="31"/>
        <v>2.1273959258531363</v>
      </c>
      <c r="AE116" s="24">
        <f t="shared" si="31"/>
        <v>2.1082545570901221</v>
      </c>
      <c r="AF116" s="24">
        <f t="shared" si="31"/>
        <v>2.0967838107459271</v>
      </c>
      <c r="AG116" s="24">
        <f t="shared" si="31"/>
        <v>2.0887537208646925</v>
      </c>
      <c r="AH116" s="24">
        <f t="shared" si="31"/>
        <v>2.0909868115880639</v>
      </c>
      <c r="AI116" s="24">
        <f t="shared" si="31"/>
        <v>2.0811562867058777</v>
      </c>
      <c r="AJ116" s="24">
        <f t="shared" si="31"/>
        <v>2.061033794934048</v>
      </c>
      <c r="AK116" s="24">
        <f t="shared" si="31"/>
        <v>2.0558979064509804</v>
      </c>
      <c r="AL116" s="24">
        <f t="shared" si="31"/>
        <v>2.0647141698509186</v>
      </c>
      <c r="AM116" s="24">
        <f t="shared" si="31"/>
        <v>2.0174042375371437</v>
      </c>
      <c r="AN116" s="24">
        <f t="shared" si="31"/>
        <v>2.0761473254814504</v>
      </c>
      <c r="AO116" s="24">
        <f>+CUY!AV89</f>
        <v>2.072202782282154</v>
      </c>
      <c r="AQ116" s="24">
        <f t="shared" si="28"/>
        <v>-2.9872631847098763E-3</v>
      </c>
      <c r="AR116" s="24">
        <f t="shared" si="32"/>
        <v>0.1099916883159926</v>
      </c>
      <c r="AS116" s="35">
        <f t="shared" si="33"/>
        <v>45261</v>
      </c>
      <c r="AT116" s="19">
        <f t="shared" si="30"/>
        <v>3669.37646484375</v>
      </c>
      <c r="AU116" s="19">
        <f t="shared" si="27"/>
        <v>3527.540771484375</v>
      </c>
      <c r="AV116" s="52">
        <f t="shared" si="29"/>
        <v>1.4183569335937491</v>
      </c>
      <c r="AW116" s="52">
        <f t="shared" si="24"/>
        <v>0.25853608655552485</v>
      </c>
    </row>
    <row r="117" spans="4:49" x14ac:dyDescent="0.25">
      <c r="D117" s="37">
        <f>+CUY!A90</f>
        <v>45292</v>
      </c>
      <c r="E117" s="225">
        <f>'Salida Stata'!H87</f>
        <v>4464.66162109375</v>
      </c>
      <c r="F117" s="225">
        <f>'Salida Stata'!N87</f>
        <v>4427.76513671875</v>
      </c>
      <c r="G117" s="225">
        <f>'Salida Stata'!T87</f>
        <v>4417.96044921875</v>
      </c>
      <c r="H117" s="225">
        <f>'Salida Stata'!Z87</f>
        <v>4434.69677734375</v>
      </c>
      <c r="I117" s="225">
        <f>'Salida Stata'!AF87</f>
        <v>4403.86865234375</v>
      </c>
      <c r="J117" s="225">
        <f>'Salida Stata'!AL87</f>
        <v>4427.09130859375</v>
      </c>
      <c r="K117" s="225">
        <f>'Salida Stata'!AR87</f>
        <v>4405.30029296875</v>
      </c>
      <c r="L117" s="225">
        <f>'Salida Stata'!AX87</f>
        <v>4413.67919921875</v>
      </c>
      <c r="M117" s="225">
        <f>'Salida Stata'!BD87</f>
        <v>4403.33056640625</v>
      </c>
      <c r="N117" s="225">
        <f>'Salida Stata'!BJ87</f>
        <v>4365.005859375</v>
      </c>
      <c r="O117" s="19" cm="1">
        <f t="array" ref="O117">+SUMPRODUCT($E$30:$N$30/100,$E117:$N117)/$D$14*100</f>
        <v>4399.0927866125912</v>
      </c>
      <c r="Q117" s="24">
        <f t="shared" si="25"/>
        <v>0.21673577619239048</v>
      </c>
      <c r="R117" s="24">
        <f t="shared" si="25"/>
        <v>0.21432077048572906</v>
      </c>
      <c r="S117" s="24">
        <f t="shared" si="25"/>
        <v>0.21827428322910625</v>
      </c>
      <c r="T117" s="24">
        <f t="shared" si="25"/>
        <v>0.22134219150978907</v>
      </c>
      <c r="U117" s="24">
        <f t="shared" si="25"/>
        <v>0.2207360969407437</v>
      </c>
      <c r="V117" s="24">
        <f t="shared" si="25"/>
        <v>0.22284470300370129</v>
      </c>
      <c r="W117" s="24">
        <f t="shared" si="25"/>
        <v>0.23058703499486133</v>
      </c>
      <c r="X117" s="24">
        <f t="shared" si="25"/>
        <v>0.23007503428927811</v>
      </c>
      <c r="Y117" s="24">
        <f t="shared" si="25"/>
        <v>0.2301660065464104</v>
      </c>
      <c r="Z117" s="24">
        <f t="shared" si="25"/>
        <v>0.23740762818688066</v>
      </c>
      <c r="AA117" s="24">
        <f t="shared" si="23"/>
        <v>0.22481531499058138</v>
      </c>
      <c r="AB117" s="24">
        <f>+CUY!Y90</f>
        <v>0.22293524460371694</v>
      </c>
      <c r="AD117" s="24">
        <f t="shared" si="31"/>
        <v>2.5732493236380631</v>
      </c>
      <c r="AE117" s="24">
        <f t="shared" si="31"/>
        <v>2.5486360416312226</v>
      </c>
      <c r="AF117" s="24">
        <f t="shared" si="31"/>
        <v>2.5443562445108991</v>
      </c>
      <c r="AG117" s="24">
        <f t="shared" si="31"/>
        <v>2.545558413917306</v>
      </c>
      <c r="AH117" s="24">
        <f t="shared" si="31"/>
        <v>2.5483600074711652</v>
      </c>
      <c r="AI117" s="24">
        <f t="shared" si="31"/>
        <v>2.5439070234215024</v>
      </c>
      <c r="AJ117" s="24">
        <f t="shared" si="31"/>
        <v>2.5409574263495549</v>
      </c>
      <c r="AK117" s="24">
        <f t="shared" si="31"/>
        <v>2.5326375764783284</v>
      </c>
      <c r="AL117" s="24">
        <f t="shared" si="31"/>
        <v>2.541846109344327</v>
      </c>
      <c r="AM117" s="24">
        <f t="shared" si="31"/>
        <v>2.5101922136994386</v>
      </c>
      <c r="AN117" s="24">
        <f t="shared" si="31"/>
        <v>2.5413755333459518</v>
      </c>
      <c r="AO117" s="24">
        <f>+CUY!AV90</f>
        <v>2.5327822807158333</v>
      </c>
      <c r="AQ117" s="24">
        <f t="shared" si="28"/>
        <v>-2.0671851994490176E-2</v>
      </c>
      <c r="AR117" s="24">
        <f t="shared" si="32"/>
        <v>6.3057109938624567E-2</v>
      </c>
      <c r="AS117" s="35">
        <f t="shared" si="33"/>
        <v>45292</v>
      </c>
      <c r="AT117" s="19">
        <f t="shared" si="30"/>
        <v>4464.66162109375</v>
      </c>
      <c r="AU117" s="19">
        <f t="shared" si="27"/>
        <v>4365.005859375</v>
      </c>
      <c r="AV117" s="52">
        <f t="shared" si="29"/>
        <v>0.99655761718749858</v>
      </c>
      <c r="AW117" s="52">
        <f t="shared" si="24"/>
        <v>0.14638212836074516</v>
      </c>
    </row>
    <row r="118" spans="4:49" x14ac:dyDescent="0.25">
      <c r="D118" s="37">
        <f>+CUY!A91</f>
        <v>45323</v>
      </c>
      <c r="E118" s="225">
        <f>'Salida Stata'!H88</f>
        <v>5057.4775390625</v>
      </c>
      <c r="F118" s="225">
        <f>'Salida Stata'!N88</f>
        <v>5015.47802734375</v>
      </c>
      <c r="G118" s="225">
        <f>'Salida Stata'!T88</f>
        <v>5014.71435546875</v>
      </c>
      <c r="H118" s="225">
        <f>'Salida Stata'!Z88</f>
        <v>5037.4892578125</v>
      </c>
      <c r="I118" s="225">
        <f>'Salida Stata'!AF88</f>
        <v>4996.82470703125</v>
      </c>
      <c r="J118" s="225">
        <f>'Salida Stata'!AL88</f>
        <v>5026.1767578125</v>
      </c>
      <c r="K118" s="225">
        <f>'Salida Stata'!AR88</f>
        <v>5009.427734375</v>
      </c>
      <c r="L118" s="225">
        <f>'Salida Stata'!AX88</f>
        <v>5019.87109375</v>
      </c>
      <c r="M118" s="225">
        <f>'Salida Stata'!BD88</f>
        <v>5005.994140625</v>
      </c>
      <c r="N118" s="225">
        <f>'Salida Stata'!BJ88</f>
        <v>4973.31103515625</v>
      </c>
      <c r="O118" s="19" cm="1">
        <f t="array" ref="O118">+SUMPRODUCT($E$30:$N$30/100,$E118:$N118)/$D$14*100</f>
        <v>4997.0511260797575</v>
      </c>
      <c r="Q118" s="24">
        <f t="shared" si="25"/>
        <v>0.13277958516899258</v>
      </c>
      <c r="R118" s="24">
        <f t="shared" si="25"/>
        <v>0.13273352864884158</v>
      </c>
      <c r="S118" s="24">
        <f t="shared" si="25"/>
        <v>0.13507452434426548</v>
      </c>
      <c r="T118" s="24">
        <f t="shared" si="25"/>
        <v>0.13592642535298771</v>
      </c>
      <c r="U118" s="24">
        <f t="shared" si="25"/>
        <v>0.13464435511080186</v>
      </c>
      <c r="V118" s="24">
        <f t="shared" si="25"/>
        <v>0.1353225871026924</v>
      </c>
      <c r="W118" s="24">
        <f t="shared" si="25"/>
        <v>0.13713649495597169</v>
      </c>
      <c r="X118" s="24">
        <f t="shared" si="25"/>
        <v>0.13734389545994863</v>
      </c>
      <c r="Y118" s="24">
        <f t="shared" si="25"/>
        <v>0.13686539430325118</v>
      </c>
      <c r="Z118" s="24">
        <f t="shared" si="25"/>
        <v>0.13935953246769528</v>
      </c>
      <c r="AA118" s="24">
        <f t="shared" si="23"/>
        <v>0.13592764882952357</v>
      </c>
      <c r="AB118" s="24">
        <f>+CUY!Y91</f>
        <v>0.13534142019899154</v>
      </c>
      <c r="AD118" s="24">
        <f t="shared" si="31"/>
        <v>2.7727501787989843</v>
      </c>
      <c r="AE118" s="24">
        <f t="shared" si="31"/>
        <v>2.7548122049960169</v>
      </c>
      <c r="AF118" s="24">
        <f t="shared" si="31"/>
        <v>2.7591279816182155</v>
      </c>
      <c r="AG118" s="24">
        <f t="shared" si="31"/>
        <v>2.7688450416812107</v>
      </c>
      <c r="AH118" s="24">
        <f t="shared" si="31"/>
        <v>2.7690116511238858</v>
      </c>
      <c r="AI118" s="24">
        <f t="shared" si="31"/>
        <v>2.7712320734667064</v>
      </c>
      <c r="AJ118" s="24">
        <f t="shared" si="31"/>
        <v>2.7783902014503958</v>
      </c>
      <c r="AK118" s="24">
        <f t="shared" si="31"/>
        <v>2.7692077491204783</v>
      </c>
      <c r="AL118" s="24">
        <f t="shared" si="31"/>
        <v>2.7809888354668741</v>
      </c>
      <c r="AM118" s="24">
        <f t="shared" si="31"/>
        <v>2.7662597319518629</v>
      </c>
      <c r="AN118" s="24">
        <f t="shared" si="31"/>
        <v>2.7691499210325894</v>
      </c>
      <c r="AO118" s="24">
        <f>+CUY!AV91</f>
        <v>2.7581773065644031</v>
      </c>
      <c r="AQ118" s="24">
        <f t="shared" si="28"/>
        <v>-6.5799472987027041E-3</v>
      </c>
      <c r="AR118" s="24">
        <f t="shared" si="32"/>
        <v>6.4904468471214116E-3</v>
      </c>
      <c r="AS118" s="35">
        <f t="shared" si="33"/>
        <v>45323</v>
      </c>
      <c r="AT118" s="19">
        <f t="shared" si="33"/>
        <v>5057.4775390625</v>
      </c>
      <c r="AU118" s="19">
        <f t="shared" si="27"/>
        <v>4973.31103515625</v>
      </c>
      <c r="AV118" s="52">
        <f t="shared" si="29"/>
        <v>0.84166503906249801</v>
      </c>
      <c r="AW118" s="52">
        <f t="shared" si="24"/>
        <v>9.9574043389557332E-2</v>
      </c>
    </row>
    <row r="119" spans="4:49" x14ac:dyDescent="0.25">
      <c r="D119" s="37">
        <f>+CUY!A92</f>
        <v>45352</v>
      </c>
      <c r="E119" s="225">
        <f>'Salida Stata'!H89</f>
        <v>5526.22607421875</v>
      </c>
      <c r="F119" s="225">
        <f>'Salida Stata'!N89</f>
        <v>5486.11865234375</v>
      </c>
      <c r="G119" s="225">
        <f>'Salida Stata'!T89</f>
        <v>5487.0224609375</v>
      </c>
      <c r="H119" s="225">
        <f>'Salida Stata'!Z89</f>
        <v>5509.9794921875</v>
      </c>
      <c r="I119" s="225">
        <f>'Salida Stata'!AF89</f>
        <v>5472.40673828125</v>
      </c>
      <c r="J119" s="225">
        <f>'Salida Stata'!AL89</f>
        <v>5498.31396484375</v>
      </c>
      <c r="K119" s="225">
        <f>'Salida Stata'!AR89</f>
        <v>5476.56005859375</v>
      </c>
      <c r="L119" s="225">
        <f>'Salida Stata'!AX89</f>
        <v>5484.62158203125</v>
      </c>
      <c r="M119" s="225">
        <f>'Salida Stata'!BD89</f>
        <v>5467.25</v>
      </c>
      <c r="N119" s="225">
        <f>'Salida Stata'!BJ89</f>
        <v>5431.447265625</v>
      </c>
      <c r="O119" s="19" cm="1">
        <f t="array" ref="O119">+SUMPRODUCT($E$30:$N$30/100,$E119:$N119)/$D$14*100</f>
        <v>5463.682546734015</v>
      </c>
      <c r="Q119" s="24">
        <f t="shared" si="25"/>
        <v>9.2684254460009274E-2</v>
      </c>
      <c r="R119" s="24">
        <f t="shared" si="25"/>
        <v>9.3837640686316837E-2</v>
      </c>
      <c r="S119" s="24">
        <f t="shared" si="25"/>
        <v>9.4184448403063836E-2</v>
      </c>
      <c r="T119" s="24">
        <f t="shared" si="25"/>
        <v>9.3794787481130237E-2</v>
      </c>
      <c r="U119" s="24">
        <f t="shared" si="25"/>
        <v>9.517684912596347E-2</v>
      </c>
      <c r="V119" s="24">
        <f t="shared" si="25"/>
        <v>9.3935655226883519E-2</v>
      </c>
      <c r="W119" s="24">
        <f t="shared" si="25"/>
        <v>9.3250636397698594E-2</v>
      </c>
      <c r="X119" s="24">
        <f t="shared" si="25"/>
        <v>9.2582155916292042E-2</v>
      </c>
      <c r="Y119" s="24">
        <f t="shared" si="25"/>
        <v>9.214071099919674E-2</v>
      </c>
      <c r="Z119" s="24">
        <f t="shared" si="25"/>
        <v>9.2118958020158681E-2</v>
      </c>
      <c r="AA119" s="24">
        <f t="shared" si="23"/>
        <v>9.3381358101159773E-2</v>
      </c>
      <c r="AB119" s="24">
        <f>+CUY!Y92</f>
        <v>9.3077230892356866E-2</v>
      </c>
      <c r="AD119" s="24">
        <f t="shared" si="31"/>
        <v>2.8154390163548393</v>
      </c>
      <c r="AE119" s="24">
        <f t="shared" si="31"/>
        <v>2.8003000680789074</v>
      </c>
      <c r="AF119" s="24">
        <f t="shared" si="31"/>
        <v>2.8086581271355007</v>
      </c>
      <c r="AG119" s="24">
        <f t="shared" si="31"/>
        <v>2.8234213074617522</v>
      </c>
      <c r="AH119" s="24">
        <f t="shared" si="31"/>
        <v>2.8227077076197902</v>
      </c>
      <c r="AI119" s="24">
        <f t="shared" si="31"/>
        <v>2.829341413327314</v>
      </c>
      <c r="AJ119" s="24">
        <f t="shared" si="31"/>
        <v>2.835608404247179</v>
      </c>
      <c r="AK119" s="24">
        <f t="shared" si="31"/>
        <v>2.824396849134208</v>
      </c>
      <c r="AL119" s="24">
        <f t="shared" si="31"/>
        <v>2.8357351366234642</v>
      </c>
      <c r="AM119" s="24">
        <f t="shared" si="31"/>
        <v>2.8290217583714856</v>
      </c>
      <c r="AN119" s="24">
        <f t="shared" si="31"/>
        <v>2.8232058233086019</v>
      </c>
      <c r="AO119" s="24">
        <f>+CUY!AV92</f>
        <v>2.8087005019520355</v>
      </c>
      <c r="AQ119" s="24">
        <f t="shared" si="28"/>
        <v>5.652964398505933E-4</v>
      </c>
      <c r="AR119" s="24">
        <f t="shared" si="32"/>
        <v>-1.3582742016646332E-2</v>
      </c>
      <c r="AS119" s="35">
        <f t="shared" si="33"/>
        <v>45352</v>
      </c>
      <c r="AT119" s="19">
        <f t="shared" si="33"/>
        <v>5526.22607421875</v>
      </c>
      <c r="AU119" s="19">
        <f t="shared" si="27"/>
        <v>5431.447265625</v>
      </c>
      <c r="AV119" s="52">
        <f t="shared" si="29"/>
        <v>0.94778808593750341</v>
      </c>
      <c r="AW119" s="52">
        <f t="shared" si="24"/>
        <v>0.11528732357763261</v>
      </c>
    </row>
    <row r="120" spans="4:49" x14ac:dyDescent="0.25">
      <c r="D120" s="37">
        <f>+CUY!A93</f>
        <v>45383</v>
      </c>
      <c r="E120" s="225">
        <f>'Salida Stata'!H90</f>
        <v>5960.27294921875</v>
      </c>
      <c r="F120" s="225">
        <f>'Salida Stata'!N90</f>
        <v>5929.7890625</v>
      </c>
      <c r="G120" s="225">
        <f>'Salida Stata'!T90</f>
        <v>5927.2626953125</v>
      </c>
      <c r="H120" s="225">
        <f>'Salida Stata'!Z90</f>
        <v>5958.90234375</v>
      </c>
      <c r="I120" s="225">
        <f>'Salida Stata'!AF90</f>
        <v>5915.20556640625</v>
      </c>
      <c r="J120" s="225">
        <f>'Salida Stata'!AL90</f>
        <v>5946.46240234375</v>
      </c>
      <c r="K120" s="225">
        <f>'Salida Stata'!AR90</f>
        <v>5917.29736328125</v>
      </c>
      <c r="L120" s="225">
        <f>'Salida Stata'!AX90</f>
        <v>5923.0478515625</v>
      </c>
      <c r="M120" s="225">
        <f>'Salida Stata'!BD90</f>
        <v>5915.07861328125</v>
      </c>
      <c r="N120" s="225">
        <f>'Salida Stata'!BJ90</f>
        <v>5873.9345703125</v>
      </c>
      <c r="O120" s="19" cm="1">
        <f t="array" ref="O120">+SUMPRODUCT($E$30:$N$30/100,$E120:$N120)/$D$14*100</f>
        <v>5905.1226395037775</v>
      </c>
      <c r="Q120" s="24">
        <f t="shared" si="25"/>
        <v>7.854309055956632E-2</v>
      </c>
      <c r="R120" s="24">
        <f t="shared" si="25"/>
        <v>8.0871457267280844E-2</v>
      </c>
      <c r="S120" s="24">
        <f t="shared" si="25"/>
        <v>8.0232992940907577E-2</v>
      </c>
      <c r="T120" s="24">
        <f t="shared" si="25"/>
        <v>8.1474504977562923E-2</v>
      </c>
      <c r="U120" s="24">
        <f t="shared" si="25"/>
        <v>8.0914824007411568E-2</v>
      </c>
      <c r="V120" s="24">
        <f t="shared" si="25"/>
        <v>8.1506520065144361E-2</v>
      </c>
      <c r="W120" s="24">
        <f t="shared" si="25"/>
        <v>8.0477033022928524E-2</v>
      </c>
      <c r="X120" s="24">
        <f t="shared" si="25"/>
        <v>7.9937378171654583E-2</v>
      </c>
      <c r="Y120" s="24">
        <f t="shared" si="25"/>
        <v>8.1911127766473024E-2</v>
      </c>
      <c r="Z120" s="24">
        <f t="shared" si="25"/>
        <v>8.1467661020654836E-2</v>
      </c>
      <c r="AA120" s="24">
        <f t="shared" si="23"/>
        <v>8.0795340687141337E-2</v>
      </c>
      <c r="AB120" s="24">
        <f>+CUY!Y93</f>
        <v>8.1509005710938665E-2</v>
      </c>
      <c r="AD120" s="24">
        <f t="shared" si="31"/>
        <v>2.8290809212526078</v>
      </c>
      <c r="AE120" s="24">
        <f t="shared" si="31"/>
        <v>2.8247799545153773</v>
      </c>
      <c r="AF120" s="24">
        <f t="shared" si="31"/>
        <v>2.8344682477841667</v>
      </c>
      <c r="AG120" s="24">
        <f t="shared" si="31"/>
        <v>2.8558960650456031</v>
      </c>
      <c r="AH120" s="24">
        <f t="shared" si="31"/>
        <v>2.8536457463926173</v>
      </c>
      <c r="AI120" s="24">
        <f t="shared" si="31"/>
        <v>2.86471971245521</v>
      </c>
      <c r="AJ120" s="24">
        <f t="shared" si="31"/>
        <v>2.8696804317482316</v>
      </c>
      <c r="AK120" s="24">
        <f t="shared" si="31"/>
        <v>2.8557486058934898</v>
      </c>
      <c r="AL120" s="24">
        <f t="shared" si="31"/>
        <v>2.8763719525853189</v>
      </c>
      <c r="AM120" s="24">
        <f t="shared" si="31"/>
        <v>2.8754124634409464</v>
      </c>
      <c r="AN120" s="24">
        <f t="shared" si="31"/>
        <v>2.855502717023596</v>
      </c>
      <c r="AO120" s="24">
        <f>+CUY!AV93</f>
        <v>2.841427735517847</v>
      </c>
      <c r="AQ120" s="24">
        <f t="shared" si="28"/>
        <v>-2.9245704610885159E-3</v>
      </c>
      <c r="AR120" s="24">
        <f t="shared" si="32"/>
        <v>-4.633154218833857E-2</v>
      </c>
      <c r="AS120" s="35">
        <f t="shared" si="33"/>
        <v>45383</v>
      </c>
      <c r="AT120" s="19">
        <f t="shared" si="33"/>
        <v>5960.27294921875</v>
      </c>
      <c r="AU120" s="19">
        <f t="shared" si="27"/>
        <v>5873.9345703125</v>
      </c>
      <c r="AV120" s="52">
        <f t="shared" si="29"/>
        <v>0.86338378906250313</v>
      </c>
      <c r="AW120" s="52">
        <f t="shared" si="24"/>
        <v>8.7705239018902148E-2</v>
      </c>
    </row>
    <row r="121" spans="4:49" x14ac:dyDescent="0.25">
      <c r="D121" s="37">
        <f>+CUY!A94</f>
        <v>45413</v>
      </c>
      <c r="E121" s="225">
        <f>'Salida Stata'!H91</f>
        <v>6208.44775390625</v>
      </c>
      <c r="F121" s="225">
        <f>'Salida Stata'!N91</f>
        <v>6174.5048828125</v>
      </c>
      <c r="G121" s="225">
        <f>'Salida Stata'!T91</f>
        <v>6178.7646484375</v>
      </c>
      <c r="H121" s="225">
        <f>'Salida Stata'!Z91</f>
        <v>6212.09521484375</v>
      </c>
      <c r="I121" s="225">
        <f>'Salida Stata'!AF91</f>
        <v>6165.7314453125</v>
      </c>
      <c r="J121" s="225">
        <f>'Salida Stata'!AL91</f>
        <v>6197.48046875</v>
      </c>
      <c r="K121" s="225">
        <f>'Salida Stata'!AR91</f>
        <v>6176.2763671875</v>
      </c>
      <c r="L121" s="225">
        <f>'Salida Stata'!AX91</f>
        <v>6184.1064453125</v>
      </c>
      <c r="M121" s="225">
        <f>'Salida Stata'!BD91</f>
        <v>6167.625</v>
      </c>
      <c r="N121" s="225">
        <f>'Salida Stata'!BJ91</f>
        <v>6138.0654296875</v>
      </c>
      <c r="O121" s="19" cm="1">
        <f t="array" ref="O121">+SUMPRODUCT($E$30:$N$30/100,$E121:$N121)/$D$14*100</f>
        <v>6158.4561179577568</v>
      </c>
      <c r="Q121" s="24">
        <f t="shared" si="25"/>
        <v>4.1638161004024177E-2</v>
      </c>
      <c r="R121" s="24">
        <f t="shared" si="25"/>
        <v>4.1268891310161981E-2</v>
      </c>
      <c r="S121" s="24">
        <f t="shared" si="25"/>
        <v>4.2431382925527616E-2</v>
      </c>
      <c r="T121" s="24">
        <f t="shared" si="25"/>
        <v>4.248985072885314E-2</v>
      </c>
      <c r="U121" s="24">
        <f t="shared" si="25"/>
        <v>4.2352860960410466E-2</v>
      </c>
      <c r="V121" s="24">
        <f t="shared" ref="V121:Z122" si="34">+J121/J120-1</f>
        <v>4.2213008242903083E-2</v>
      </c>
      <c r="W121" s="24">
        <f t="shared" si="34"/>
        <v>4.3766433898235091E-2</v>
      </c>
      <c r="X121" s="24">
        <f t="shared" si="34"/>
        <v>4.4075043844383766E-2</v>
      </c>
      <c r="Y121" s="24">
        <f t="shared" si="34"/>
        <v>4.2695355925059353E-2</v>
      </c>
      <c r="Z121" s="24">
        <f t="shared" si="34"/>
        <v>4.4966598829674798E-2</v>
      </c>
      <c r="AA121" s="24">
        <f t="shared" si="23"/>
        <v>4.2900629490612463E-2</v>
      </c>
      <c r="AB121" s="24">
        <f>+CUY!Y94</f>
        <v>4.2667343657442736E-2</v>
      </c>
      <c r="AD121" s="24">
        <f t="shared" si="31"/>
        <v>2.716680623205816</v>
      </c>
      <c r="AE121" s="24">
        <f t="shared" si="31"/>
        <v>2.7063860958928152</v>
      </c>
      <c r="AF121" s="24">
        <f t="shared" si="31"/>
        <v>2.720373742310203</v>
      </c>
      <c r="AG121" s="24">
        <f t="shared" si="31"/>
        <v>2.7403017966860399</v>
      </c>
      <c r="AH121" s="24">
        <f t="shared" si="31"/>
        <v>2.7376514254448767</v>
      </c>
      <c r="AI121" s="24">
        <f t="shared" si="31"/>
        <v>2.7460442965006968</v>
      </c>
      <c r="AJ121" s="24">
        <f t="shared" si="31"/>
        <v>2.7595998760572842</v>
      </c>
      <c r="AK121" s="24">
        <f t="shared" si="31"/>
        <v>2.7476970913961027</v>
      </c>
      <c r="AL121" s="24">
        <f t="shared" si="31"/>
        <v>2.7585648099932456</v>
      </c>
      <c r="AM121" s="24">
        <f t="shared" si="31"/>
        <v>2.7669656434193177</v>
      </c>
      <c r="AN121" s="24">
        <f t="shared" si="31"/>
        <v>2.7417564137304429</v>
      </c>
      <c r="AO121" s="24">
        <f>+CUY!AV94</f>
        <v>2.7271462278419749</v>
      </c>
      <c r="AQ121" s="24">
        <f t="shared" si="28"/>
        <v>-3.3284378256506209E-3</v>
      </c>
      <c r="AR121" s="24">
        <f t="shared" si="32"/>
        <v>-5.0285020213501674E-2</v>
      </c>
      <c r="AS121" s="35">
        <f t="shared" si="33"/>
        <v>45413</v>
      </c>
      <c r="AT121" s="19">
        <f t="shared" si="33"/>
        <v>6208.44775390625</v>
      </c>
      <c r="AU121" s="19">
        <f t="shared" si="27"/>
        <v>6138.0654296875</v>
      </c>
      <c r="AV121" s="52">
        <f t="shared" si="29"/>
        <v>0.70382324218749659</v>
      </c>
      <c r="AW121" s="52">
        <f t="shared" si="24"/>
        <v>4.6263714440225812E-2</v>
      </c>
    </row>
    <row r="122" spans="4:49" x14ac:dyDescent="0.25">
      <c r="D122" s="37">
        <f>+CUY!A95</f>
        <v>45444</v>
      </c>
      <c r="E122" s="225">
        <f>'Salida Stata'!H92</f>
        <v>6518.5703125</v>
      </c>
      <c r="F122" s="225">
        <f>'Salida Stata'!N92</f>
        <v>6489.57666015625</v>
      </c>
      <c r="G122" s="225">
        <f>'Salida Stata'!T92</f>
        <v>6492.52197265625</v>
      </c>
      <c r="H122" s="225">
        <f>'Salida Stata'!Z92</f>
        <v>6533.16357421875</v>
      </c>
      <c r="I122" s="225">
        <f>'Salida Stata'!AF92</f>
        <v>6476.3447265625</v>
      </c>
      <c r="J122" s="225">
        <f>'Salida Stata'!AL92</f>
        <v>6512.3662109375</v>
      </c>
      <c r="K122" s="225">
        <f>'Salida Stata'!AR92</f>
        <v>6481.29443359375</v>
      </c>
      <c r="L122" s="225">
        <f>'Salida Stata'!AX92</f>
        <v>6488.75390625</v>
      </c>
      <c r="M122" s="225">
        <f>'Salida Stata'!BD92</f>
        <v>6476.61474609375</v>
      </c>
      <c r="N122" s="225">
        <f>'Salida Stata'!BJ92</f>
        <v>6442.3466796875</v>
      </c>
      <c r="O122" s="19" cm="1">
        <f t="array" ref="O122">+SUMPRODUCT($E$30:$N$30/100,$E122:$N122)/$D$14*100</f>
        <v>6468.0750923347632</v>
      </c>
      <c r="Q122" s="24">
        <f t="shared" ref="Q122:Q135" si="35">+E122/E121-1</f>
        <v>4.9951706269675267E-2</v>
      </c>
      <c r="R122" s="24">
        <f t="shared" ref="R122:R135" si="36">+F122/F121-1</f>
        <v>5.1027861071223812E-2</v>
      </c>
      <c r="S122" s="24">
        <f t="shared" ref="S122:S135" si="37">+G122/G121-1</f>
        <v>5.0779944223655393E-2</v>
      </c>
      <c r="T122" s="24">
        <f t="shared" ref="T122:T135" si="38">+H122/H121-1</f>
        <v>5.1684391219215309E-2</v>
      </c>
      <c r="U122" s="24">
        <f t="shared" ref="U122:U135" si="39">+I122/I121-1</f>
        <v>5.0377361389319697E-2</v>
      </c>
      <c r="V122" s="24">
        <f t="shared" si="34"/>
        <v>5.0808670358102992E-2</v>
      </c>
      <c r="W122" s="24">
        <f t="shared" si="34"/>
        <v>4.9385430358445337E-2</v>
      </c>
      <c r="X122" s="24">
        <f t="shared" si="34"/>
        <v>4.9262971721390825E-2</v>
      </c>
      <c r="Y122" s="24">
        <f t="shared" si="34"/>
        <v>5.0098659709977511E-2</v>
      </c>
      <c r="Z122" s="24">
        <f t="shared" si="34"/>
        <v>4.957282607779101E-2</v>
      </c>
      <c r="AA122" s="24">
        <f t="shared" si="23"/>
        <v>5.0275421054665426E-2</v>
      </c>
      <c r="AB122" s="24">
        <f>+CUY!Y95</f>
        <v>5.0644417751517734E-2</v>
      </c>
      <c r="AD122" s="24">
        <f t="shared" si="31"/>
        <v>2.7178697799040292</v>
      </c>
      <c r="AE122" s="24">
        <f t="shared" si="31"/>
        <v>2.7065625942543852</v>
      </c>
      <c r="AF122" s="24">
        <f t="shared" si="31"/>
        <v>2.7183976254489055</v>
      </c>
      <c r="AG122" s="24">
        <f t="shared" si="31"/>
        <v>2.7364254256074032</v>
      </c>
      <c r="AH122" s="24">
        <f t="shared" si="31"/>
        <v>2.7277682118097837</v>
      </c>
      <c r="AI122" s="24">
        <f t="shared" si="31"/>
        <v>2.7344001187183737</v>
      </c>
      <c r="AJ122" s="24">
        <f t="shared" si="31"/>
        <v>2.7398079479108191</v>
      </c>
      <c r="AK122" s="24">
        <f t="shared" si="31"/>
        <v>2.7288576084493665</v>
      </c>
      <c r="AL122" s="24">
        <f t="shared" si="31"/>
        <v>2.7364376351785693</v>
      </c>
      <c r="AM122" s="24">
        <f t="shared" si="31"/>
        <v>2.7418972608897505</v>
      </c>
      <c r="AN122" s="24">
        <f t="shared" si="31"/>
        <v>2.7298193552647709</v>
      </c>
      <c r="AO122" s="24">
        <f>+CUY!AV95</f>
        <v>2.7186027806503508</v>
      </c>
      <c r="AQ122" s="24">
        <f t="shared" si="28"/>
        <v>3.7888019188425659E-4</v>
      </c>
      <c r="AR122" s="24">
        <f t="shared" si="32"/>
        <v>-2.4027480985721272E-2</v>
      </c>
      <c r="AS122" s="35">
        <f t="shared" si="33"/>
        <v>45444</v>
      </c>
      <c r="AT122" s="19">
        <f t="shared" si="33"/>
        <v>6518.5703125</v>
      </c>
      <c r="AU122" s="19">
        <f t="shared" si="27"/>
        <v>6442.3466796875</v>
      </c>
      <c r="AV122" s="52">
        <f t="shared" si="29"/>
        <v>0.76223632812499886</v>
      </c>
      <c r="AW122" s="52">
        <f t="shared" si="24"/>
        <v>5.3938519734979096E-2</v>
      </c>
    </row>
    <row r="123" spans="4:49" x14ac:dyDescent="0.25">
      <c r="D123" s="37">
        <f>+CUY!A96</f>
        <v>45474</v>
      </c>
      <c r="E123" s="225">
        <f>'Salida Stata'!H93</f>
        <v>6789.78125</v>
      </c>
      <c r="F123" s="225">
        <f>'Salida Stata'!N93</f>
        <v>6769.126953125</v>
      </c>
      <c r="G123" s="225">
        <f>'Salida Stata'!T93</f>
        <v>6785.99267578125</v>
      </c>
      <c r="H123" s="225">
        <f>'Salida Stata'!Z93</f>
        <v>6829.36572265625</v>
      </c>
      <c r="I123" s="225">
        <f>'Salida Stata'!AF93</f>
        <v>6764.451171875</v>
      </c>
      <c r="J123" s="225">
        <f>'Salida Stata'!AL93</f>
        <v>6809.37158203125</v>
      </c>
      <c r="K123" s="225">
        <f>'Salida Stata'!AR93</f>
        <v>6789.36376953125</v>
      </c>
      <c r="L123" s="225">
        <f>'Salida Stata'!AX93</f>
        <v>6807.4169921875</v>
      </c>
      <c r="M123" s="225">
        <f>'Salida Stata'!BD93</f>
        <v>6797.794921875</v>
      </c>
      <c r="N123" s="225">
        <f>'Salida Stata'!BJ93</f>
        <v>6768.74853515625</v>
      </c>
      <c r="O123" s="19" cm="1">
        <f t="array" ref="O123">+SUMPRODUCT($E$30:$N$30/100,$E123:$N123)/$D$14*100</f>
        <v>6768.7723739354797</v>
      </c>
      <c r="Q123" s="24">
        <f t="shared" si="35"/>
        <v>4.1605892779882581E-2</v>
      </c>
      <c r="R123" s="24">
        <f t="shared" si="36"/>
        <v>4.3076814961612531E-2</v>
      </c>
      <c r="S123" s="24">
        <f t="shared" si="37"/>
        <v>4.5201341537383088E-2</v>
      </c>
      <c r="T123" s="24">
        <f t="shared" si="38"/>
        <v>4.5338241584272687E-2</v>
      </c>
      <c r="U123" s="24">
        <f t="shared" si="39"/>
        <v>4.4485965073916001E-2</v>
      </c>
      <c r="V123" s="24">
        <f t="shared" ref="V123:V135" si="40">+J123/J122-1</f>
        <v>4.5606368173050527E-2</v>
      </c>
      <c r="W123" s="24">
        <f t="shared" ref="W123:W135" si="41">+K123/K122-1</f>
        <v>4.7532069263929611E-2</v>
      </c>
      <c r="X123" s="24">
        <f t="shared" ref="X123:X135" si="42">+L123/L122-1</f>
        <v>4.9110058809683332E-2</v>
      </c>
      <c r="Y123" s="24">
        <f t="shared" ref="Y123:Y135" si="43">+M123/M122-1</f>
        <v>4.9590748928668882E-2</v>
      </c>
      <c r="Z123" s="24">
        <f t="shared" ref="Z123:Z135" si="44">+N123/N122-1</f>
        <v>5.0665056026538258E-2</v>
      </c>
      <c r="AA123" s="24">
        <f t="shared" ref="AA123:AA135" si="45">+O123/O122-1</f>
        <v>4.6489454328857205E-2</v>
      </c>
      <c r="AB123" s="24">
        <f>+CUY!Y96</f>
        <v>4.5916633192225609E-2</v>
      </c>
      <c r="AD123" s="24">
        <f t="shared" ref="AD123:AD135" si="46">+E123/E111-1</f>
        <v>2.6488608258754098</v>
      </c>
      <c r="AE123" s="24">
        <f t="shared" ref="AE123:AE135" si="47">+F123/F111-1</f>
        <v>2.6406442702286745</v>
      </c>
      <c r="AF123" s="24">
        <f t="shared" ref="AF123:AF135" si="48">+G123/G111-1</f>
        <v>2.6568596049902244</v>
      </c>
      <c r="AG123" s="24">
        <f t="shared" ref="AG123:AG135" si="49">+H123/H111-1</f>
        <v>2.6735950802100272</v>
      </c>
      <c r="AH123" s="24">
        <f t="shared" ref="AH123:AH135" si="50">+I123/I111-1</f>
        <v>2.6618862819516593</v>
      </c>
      <c r="AI123" s="24">
        <f t="shared" ref="AI123:AI135" si="51">+J123/J111-1</f>
        <v>2.6695580475650016</v>
      </c>
      <c r="AJ123" s="24">
        <f t="shared" ref="AJ123:AJ135" si="52">+K123/K111-1</f>
        <v>2.6802764107965955</v>
      </c>
      <c r="AK123" s="24">
        <f t="shared" ref="AK123:AK135" si="53">+L123/L111-1</f>
        <v>2.6745899652304566</v>
      </c>
      <c r="AL123" s="24">
        <f t="shared" ref="AL123:AL135" si="54">+M123/M111-1</f>
        <v>2.6784546240002536</v>
      </c>
      <c r="AM123" s="24">
        <f t="shared" ref="AM123:AM135" si="55">+N123/N111-1</f>
        <v>2.6885558528004494</v>
      </c>
      <c r="AN123" s="24">
        <f t="shared" ref="AN123:AN135" si="56">+O123/O111-1</f>
        <v>2.6687931679305805</v>
      </c>
      <c r="AO123" s="24">
        <f>+CUY!AV96</f>
        <v>2.6585603112840466</v>
      </c>
      <c r="AQ123" s="24">
        <f t="shared" ref="AQ123:AQ135" si="57">+Q123-Z123</f>
        <v>-9.0591632466556771E-3</v>
      </c>
      <c r="AR123" s="24">
        <f t="shared" ref="AR123:AR135" si="58">+AD123-AM123</f>
        <v>-3.9695026925039567E-2</v>
      </c>
      <c r="AS123" s="35">
        <f t="shared" si="33"/>
        <v>45474</v>
      </c>
      <c r="AT123" s="19">
        <f t="shared" si="33"/>
        <v>6789.78125</v>
      </c>
      <c r="AU123" s="19">
        <f t="shared" si="27"/>
        <v>6768.74853515625</v>
      </c>
      <c r="AV123" s="52">
        <f t="shared" si="29"/>
        <v>0.2103271484375</v>
      </c>
      <c r="AW123" s="52">
        <f t="shared" si="24"/>
        <v>-7.8426815563148011E-2</v>
      </c>
    </row>
    <row r="124" spans="4:49" x14ac:dyDescent="0.25">
      <c r="D124" s="37">
        <f>+CUY!A97</f>
        <v>45505</v>
      </c>
      <c r="E124" s="225">
        <f>'Salida Stata'!H94</f>
        <v>7101.30224609375</v>
      </c>
      <c r="F124" s="225">
        <f>'Salida Stata'!N94</f>
        <v>7080.025390625</v>
      </c>
      <c r="G124" s="225">
        <f>'Salida Stata'!T94</f>
        <v>7098.3427734375</v>
      </c>
      <c r="H124" s="225">
        <f>'Salida Stata'!Z94</f>
        <v>7142.31640625</v>
      </c>
      <c r="I124" s="225">
        <f>'Salida Stata'!AF94</f>
        <v>7071.1474609375</v>
      </c>
      <c r="J124" s="225">
        <f>'Salida Stata'!AL94</f>
        <v>7116.048828125</v>
      </c>
      <c r="K124" s="225">
        <f>'Salida Stata'!AR94</f>
        <v>7091.99462890625</v>
      </c>
      <c r="L124" s="225">
        <f>'Salida Stata'!AX94</f>
        <v>7113.07763671875</v>
      </c>
      <c r="M124" s="225">
        <f>'Salida Stata'!BD94</f>
        <v>7100.4619140625</v>
      </c>
      <c r="N124" s="225">
        <f>'Salida Stata'!BJ94</f>
        <v>7064.05810546875</v>
      </c>
      <c r="O124" s="19" cm="1">
        <f t="array" ref="O124">+SUMPRODUCT($E$30:$N$30/100,$E124:$N124)/$D$14*100</f>
        <v>7074.141662039</v>
      </c>
      <c r="Q124" s="24">
        <f t="shared" si="35"/>
        <v>4.5880858988461615E-2</v>
      </c>
      <c r="R124" s="24">
        <f t="shared" si="36"/>
        <v>4.5928882653984315E-2</v>
      </c>
      <c r="S124" s="24">
        <f t="shared" si="37"/>
        <v>4.6028652340136755E-2</v>
      </c>
      <c r="T124" s="24">
        <f t="shared" si="38"/>
        <v>4.5824267772853977E-2</v>
      </c>
      <c r="U124" s="24">
        <f t="shared" si="39"/>
        <v>4.5339419454703211E-2</v>
      </c>
      <c r="V124" s="24">
        <f t="shared" si="40"/>
        <v>4.5037525474893814E-2</v>
      </c>
      <c r="W124" s="24">
        <f t="shared" si="41"/>
        <v>4.4574259039281694E-2</v>
      </c>
      <c r="X124" s="24">
        <f t="shared" si="42"/>
        <v>4.4901119599701333E-2</v>
      </c>
      <c r="Y124" s="24">
        <f t="shared" si="43"/>
        <v>4.4524289959606111E-2</v>
      </c>
      <c r="Z124" s="24">
        <f t="shared" si="44"/>
        <v>4.3628385480519727E-2</v>
      </c>
      <c r="AA124" s="24">
        <f t="shared" si="45"/>
        <v>4.5114427141826452E-2</v>
      </c>
      <c r="AB124" s="24">
        <f>+CUY!Y97</f>
        <v>4.5171201512600012E-2</v>
      </c>
      <c r="AD124" s="24">
        <f t="shared" si="46"/>
        <v>2.3840577442301782</v>
      </c>
      <c r="AE124" s="24">
        <f t="shared" si="47"/>
        <v>2.3819305602851104</v>
      </c>
      <c r="AF124" s="24">
        <f t="shared" si="48"/>
        <v>2.3990421828830963</v>
      </c>
      <c r="AG124" s="24">
        <f t="shared" si="49"/>
        <v>2.4167296951972959</v>
      </c>
      <c r="AH124" s="24">
        <f t="shared" si="50"/>
        <v>2.4051124500829606</v>
      </c>
      <c r="AI124" s="24">
        <f t="shared" si="51"/>
        <v>2.4139640494883796</v>
      </c>
      <c r="AJ124" s="24">
        <f t="shared" si="52"/>
        <v>2.4256609378935838</v>
      </c>
      <c r="AK124" s="24">
        <f t="shared" si="53"/>
        <v>2.4205658958550162</v>
      </c>
      <c r="AL124" s="24">
        <f t="shared" si="54"/>
        <v>2.4235141284223967</v>
      </c>
      <c r="AM124" s="24">
        <f t="shared" si="55"/>
        <v>2.4402595415291057</v>
      </c>
      <c r="AN124" s="24">
        <f t="shared" si="56"/>
        <v>2.4129619544414576</v>
      </c>
      <c r="AO124" s="24">
        <f>+CUY!AV97</f>
        <v>2.4041857108491702</v>
      </c>
      <c r="AQ124" s="24">
        <f t="shared" si="57"/>
        <v>2.2524735079418878E-3</v>
      </c>
      <c r="AR124" s="24">
        <f t="shared" si="58"/>
        <v>-5.6201797298927492E-2</v>
      </c>
      <c r="AS124" s="35">
        <f t="shared" si="33"/>
        <v>45505</v>
      </c>
      <c r="AT124" s="19">
        <f t="shared" si="33"/>
        <v>7101.30224609375</v>
      </c>
      <c r="AU124" s="19">
        <f t="shared" si="27"/>
        <v>7064.05810546875</v>
      </c>
      <c r="AV124" s="52">
        <f t="shared" si="29"/>
        <v>0.37244140625000455</v>
      </c>
      <c r="AW124" s="52">
        <f t="shared" si="24"/>
        <v>-4.6860026732765903E-2</v>
      </c>
    </row>
    <row r="125" spans="4:49" x14ac:dyDescent="0.25">
      <c r="D125" s="37">
        <f>+CUY!A98</f>
        <v>45536</v>
      </c>
      <c r="E125" s="225">
        <f>'Salida Stata'!H95</f>
        <v>7306.24365234375</v>
      </c>
      <c r="F125" s="225">
        <f>'Salida Stata'!N95</f>
        <v>7292.4111328125</v>
      </c>
      <c r="G125" s="225">
        <f>'Salida Stata'!T95</f>
        <v>7306.75</v>
      </c>
      <c r="H125" s="225">
        <f>'Salida Stata'!Z95</f>
        <v>7355.92529296875</v>
      </c>
      <c r="I125" s="225">
        <f>'Salida Stata'!AF95</f>
        <v>7284.03076171875</v>
      </c>
      <c r="J125" s="225">
        <f>'Salida Stata'!AL95</f>
        <v>7330.509765625</v>
      </c>
      <c r="K125" s="225">
        <f>'Salida Stata'!AR95</f>
        <v>7303.63916015625</v>
      </c>
      <c r="L125" s="225">
        <f>'Salida Stata'!AX95</f>
        <v>7322.2021484375</v>
      </c>
      <c r="M125" s="225">
        <f>'Salida Stata'!BD95</f>
        <v>7313.78955078125</v>
      </c>
      <c r="N125" s="225">
        <f>'Salida Stata'!BJ95</f>
        <v>7276.3076171875</v>
      </c>
      <c r="O125" s="19" cm="1">
        <f t="array" ref="O125">+SUMPRODUCT($E$30:$N$30/100,$E125:$N125)/$D$14*100</f>
        <v>7284.9273679774442</v>
      </c>
      <c r="Q125" s="24">
        <f t="shared" si="35"/>
        <v>2.8859693496743333E-2</v>
      </c>
      <c r="R125" s="24">
        <f t="shared" si="36"/>
        <v>2.9997878604888895E-2</v>
      </c>
      <c r="S125" s="24">
        <f t="shared" si="37"/>
        <v>2.9359983479858798E-2</v>
      </c>
      <c r="T125" s="24">
        <f t="shared" si="38"/>
        <v>2.9907508232459135E-2</v>
      </c>
      <c r="U125" s="24">
        <f t="shared" si="39"/>
        <v>3.0105906001432148E-2</v>
      </c>
      <c r="V125" s="24">
        <f t="shared" si="40"/>
        <v>3.0137642767764428E-2</v>
      </c>
      <c r="W125" s="24">
        <f t="shared" si="41"/>
        <v>2.984273710351637E-2</v>
      </c>
      <c r="X125" s="24">
        <f t="shared" si="42"/>
        <v>2.9400004105004873E-2</v>
      </c>
      <c r="Y125" s="24">
        <f t="shared" si="43"/>
        <v>3.0044191392147868E-2</v>
      </c>
      <c r="Z125" s="24">
        <f t="shared" si="44"/>
        <v>3.0046399470360141E-2</v>
      </c>
      <c r="AA125" s="24">
        <f t="shared" si="45"/>
        <v>2.9796647566383117E-2</v>
      </c>
      <c r="AB125" s="24">
        <f>+CUY!Y98</f>
        <v>3.0315450279834844E-2</v>
      </c>
      <c r="AD125" s="24">
        <f t="shared" si="46"/>
        <v>2.0474618481404159</v>
      </c>
      <c r="AE125" s="24">
        <f t="shared" si="47"/>
        <v>2.0541472636492388</v>
      </c>
      <c r="AF125" s="24">
        <f t="shared" si="48"/>
        <v>2.0743147558941462</v>
      </c>
      <c r="AG125" s="24">
        <f t="shared" si="49"/>
        <v>2.0945351177843894</v>
      </c>
      <c r="AH125" s="24">
        <f t="shared" si="50"/>
        <v>2.0835349550575617</v>
      </c>
      <c r="AI125" s="24">
        <f t="shared" si="51"/>
        <v>2.0941308955468738</v>
      </c>
      <c r="AJ125" s="24">
        <f t="shared" si="52"/>
        <v>2.1112711574965983</v>
      </c>
      <c r="AK125" s="24">
        <f t="shared" si="53"/>
        <v>2.107721748313804</v>
      </c>
      <c r="AL125" s="24">
        <f t="shared" si="54"/>
        <v>2.114177821965137</v>
      </c>
      <c r="AM125" s="24">
        <f t="shared" si="55"/>
        <v>2.1352526937157887</v>
      </c>
      <c r="AN125" s="24">
        <f t="shared" si="56"/>
        <v>2.0943417923505003</v>
      </c>
      <c r="AO125" s="24">
        <f>+CUY!AV98</f>
        <v>2.0858872333220453</v>
      </c>
      <c r="AQ125" s="24">
        <f t="shared" si="57"/>
        <v>-1.1867059736168084E-3</v>
      </c>
      <c r="AR125" s="24">
        <f t="shared" si="58"/>
        <v>-8.7790845575372867E-2</v>
      </c>
      <c r="AS125" s="35">
        <f t="shared" si="33"/>
        <v>45536</v>
      </c>
      <c r="AT125" s="19">
        <f t="shared" si="33"/>
        <v>7306.24365234375</v>
      </c>
      <c r="AU125" s="19">
        <f t="shared" si="27"/>
        <v>7276.3076171875</v>
      </c>
      <c r="AV125" s="52">
        <f t="shared" si="29"/>
        <v>0.29936035156249829</v>
      </c>
      <c r="AW125" s="52">
        <f t="shared" si="24"/>
        <v>-6.7547247355285833E-2</v>
      </c>
    </row>
    <row r="126" spans="4:49" x14ac:dyDescent="0.25">
      <c r="D126" s="37">
        <f>+CUY!A99</f>
        <v>45566</v>
      </c>
      <c r="E126" s="225">
        <f>'Salida Stata'!H96</f>
        <v>7438.97802734375</v>
      </c>
      <c r="F126" s="225">
        <f>'Salida Stata'!N96</f>
        <v>7439.0751953125</v>
      </c>
      <c r="G126" s="225">
        <f>'Salida Stata'!T96</f>
        <v>7458.99462890625</v>
      </c>
      <c r="H126" s="225">
        <f>'Salida Stata'!Z96</f>
        <v>7514.45361328125</v>
      </c>
      <c r="I126" s="225">
        <f>'Salida Stata'!AF96</f>
        <v>7438.43310546875</v>
      </c>
      <c r="J126" s="225">
        <f>'Salida Stata'!AL96</f>
        <v>7493.47998046875</v>
      </c>
      <c r="K126" s="225">
        <f>'Salida Stata'!AR96</f>
        <v>7473.33984375</v>
      </c>
      <c r="L126" s="225">
        <f>'Salida Stata'!AX96</f>
        <v>7496.82666015625</v>
      </c>
      <c r="M126" s="225">
        <f>'Salida Stata'!BD96</f>
        <v>7496.49267578125</v>
      </c>
      <c r="N126" s="225">
        <f>'Salida Stata'!BJ96</f>
        <v>7465.2412109375</v>
      </c>
      <c r="O126" s="19" cm="1">
        <f t="array" ref="O126">+SUMPRODUCT($E$30:$N$30/100,$E126:$N126)/$D$14*100</f>
        <v>7448.3282753205831</v>
      </c>
      <c r="Q126" s="24">
        <f t="shared" si="35"/>
        <v>1.8167252738337192E-2</v>
      </c>
      <c r="R126" s="24">
        <f t="shared" si="36"/>
        <v>2.011187518488633E-2</v>
      </c>
      <c r="S126" s="24">
        <f t="shared" si="37"/>
        <v>2.0836162302836359E-2</v>
      </c>
      <c r="T126" s="24">
        <f t="shared" si="38"/>
        <v>2.1551105265306569E-2</v>
      </c>
      <c r="U126" s="24">
        <f t="shared" si="39"/>
        <v>2.119737667246846E-2</v>
      </c>
      <c r="V126" s="24">
        <f t="shared" si="40"/>
        <v>2.2231771057446448E-2</v>
      </c>
      <c r="W126" s="24">
        <f t="shared" si="41"/>
        <v>2.3235085944486755E-2</v>
      </c>
      <c r="X126" s="24">
        <f t="shared" si="42"/>
        <v>2.3848632990283392E-2</v>
      </c>
      <c r="Y126" s="24">
        <f t="shared" si="43"/>
        <v>2.4980637428989816E-2</v>
      </c>
      <c r="Z126" s="24">
        <f t="shared" si="44"/>
        <v>2.5965586350928493E-2</v>
      </c>
      <c r="AA126" s="24">
        <f t="shared" si="45"/>
        <v>2.2429998144031682E-2</v>
      </c>
      <c r="AB126" s="24">
        <f>+CUY!Y99</f>
        <v>2.2441393122179409E-2</v>
      </c>
      <c r="AD126" s="24">
        <f t="shared" si="46"/>
        <v>1.886242282133614</v>
      </c>
      <c r="AE126" s="24">
        <f t="shared" si="47"/>
        <v>1.9002455035201717</v>
      </c>
      <c r="AF126" s="24">
        <f t="shared" si="48"/>
        <v>1.9224090557825253</v>
      </c>
      <c r="AG126" s="24">
        <f t="shared" si="49"/>
        <v>1.9467988490527777</v>
      </c>
      <c r="AH126" s="24">
        <f t="shared" si="50"/>
        <v>1.9336500913376899</v>
      </c>
      <c r="AI126" s="24">
        <f t="shared" si="51"/>
        <v>1.9481920224472709</v>
      </c>
      <c r="AJ126" s="24">
        <f t="shared" si="52"/>
        <v>1.9659837395475059</v>
      </c>
      <c r="AK126" s="24">
        <f t="shared" si="53"/>
        <v>1.9641582735118539</v>
      </c>
      <c r="AL126" s="24">
        <f t="shared" si="54"/>
        <v>1.9726801762291957</v>
      </c>
      <c r="AM126" s="24">
        <f t="shared" si="55"/>
        <v>1.997095884809279</v>
      </c>
      <c r="AN126" s="24">
        <f t="shared" si="56"/>
        <v>1.9470852377334475</v>
      </c>
      <c r="AO126" s="24">
        <f>+CUY!AV99</f>
        <v>1.93822926521602</v>
      </c>
      <c r="AQ126" s="24">
        <f t="shared" si="57"/>
        <v>-7.7983336125913016E-3</v>
      </c>
      <c r="AR126" s="24">
        <f t="shared" si="58"/>
        <v>-0.11085360267566502</v>
      </c>
      <c r="AS126" s="35">
        <f t="shared" si="33"/>
        <v>45566</v>
      </c>
      <c r="AT126" s="19">
        <f t="shared" si="33"/>
        <v>7438.97802734375</v>
      </c>
      <c r="AU126" s="19">
        <f t="shared" si="27"/>
        <v>7465.2412109375</v>
      </c>
      <c r="AV126" s="52">
        <f t="shared" si="29"/>
        <v>-0.26263183593751194</v>
      </c>
      <c r="AW126" s="52">
        <f t="shared" si="24"/>
        <v>-0.1996493007447171</v>
      </c>
    </row>
    <row r="127" spans="4:49" x14ac:dyDescent="0.25">
      <c r="D127" s="37">
        <f>+CUY!A100</f>
        <v>45597</v>
      </c>
      <c r="E127" s="225">
        <f>'Salida Stata'!H97</f>
        <v>7573.99951171875</v>
      </c>
      <c r="F127" s="225">
        <f>'Salida Stata'!N97</f>
        <v>7581.9345703125</v>
      </c>
      <c r="G127" s="225">
        <f>'Salida Stata'!T97</f>
        <v>7612.0791015625</v>
      </c>
      <c r="H127" s="225">
        <f>'Salida Stata'!Z97</f>
        <v>7671.412109375</v>
      </c>
      <c r="I127" s="225">
        <f>'Salida Stata'!AF97</f>
        <v>7592.28173828125</v>
      </c>
      <c r="J127" s="225">
        <f>'Salida Stata'!AL97</f>
        <v>7653.53564453125</v>
      </c>
      <c r="K127" s="225">
        <f>'Salida Stata'!AR97</f>
        <v>7642.9384765625</v>
      </c>
      <c r="L127" s="225">
        <f>'Salida Stata'!AX97</f>
        <v>7671.09228515625</v>
      </c>
      <c r="M127" s="225">
        <f>'Salida Stata'!BD97</f>
        <v>7677.46533203125</v>
      </c>
      <c r="N127" s="225">
        <f>'Salida Stata'!BJ97</f>
        <v>7653.8798828125</v>
      </c>
      <c r="O127" s="19" cm="1">
        <f t="array" ref="O127">+SUMPRODUCT($E$30:$N$30/100,$E127:$N127)/$D$14*100</f>
        <v>7610.860980498308</v>
      </c>
      <c r="Q127" s="24">
        <f t="shared" si="35"/>
        <v>1.8150542168386075E-2</v>
      </c>
      <c r="R127" s="24">
        <f t="shared" si="36"/>
        <v>1.9203915977354047E-2</v>
      </c>
      <c r="S127" s="24">
        <f t="shared" si="37"/>
        <v>2.0523472702741019E-2</v>
      </c>
      <c r="T127" s="24">
        <f t="shared" si="38"/>
        <v>2.0887546077380525E-2</v>
      </c>
      <c r="U127" s="24">
        <f t="shared" si="39"/>
        <v>2.0682935590210505E-2</v>
      </c>
      <c r="V127" s="24">
        <f t="shared" si="40"/>
        <v>2.1359323635970817E-2</v>
      </c>
      <c r="W127" s="24">
        <f t="shared" si="41"/>
        <v>2.2693820481660021E-2</v>
      </c>
      <c r="X127" s="24">
        <f t="shared" si="42"/>
        <v>2.3245252011251383E-2</v>
      </c>
      <c r="Y127" s="24">
        <f t="shared" si="43"/>
        <v>2.4140976864376107E-2</v>
      </c>
      <c r="Z127" s="24">
        <f t="shared" si="44"/>
        <v>2.5268931913227544E-2</v>
      </c>
      <c r="AA127" s="24">
        <f t="shared" si="45"/>
        <v>2.1821367046383155E-2</v>
      </c>
      <c r="AB127" s="24">
        <f>+CUY!Y100</f>
        <v>2.1385352241168887E-2</v>
      </c>
      <c r="AD127" s="24">
        <f t="shared" si="46"/>
        <v>1.5982456141820212</v>
      </c>
      <c r="AE127" s="24">
        <f t="shared" si="47"/>
        <v>1.6144432489114555</v>
      </c>
      <c r="AF127" s="24">
        <f t="shared" si="48"/>
        <v>1.641562102440747</v>
      </c>
      <c r="AG127" s="24">
        <f t="shared" si="49"/>
        <v>1.6653185457360347</v>
      </c>
      <c r="AH127" s="24">
        <f t="shared" si="50"/>
        <v>1.6512046242731202</v>
      </c>
      <c r="AI127" s="24">
        <f t="shared" si="51"/>
        <v>1.6687560607823846</v>
      </c>
      <c r="AJ127" s="24">
        <f t="shared" si="52"/>
        <v>1.6941975243192706</v>
      </c>
      <c r="AK127" s="24">
        <f t="shared" si="53"/>
        <v>1.6969177892596545</v>
      </c>
      <c r="AL127" s="24">
        <f t="shared" si="54"/>
        <v>1.7057025488253252</v>
      </c>
      <c r="AM127" s="24">
        <f t="shared" si="55"/>
        <v>1.7377023512146859</v>
      </c>
      <c r="AN127" s="24">
        <f t="shared" si="56"/>
        <v>1.671360338735254</v>
      </c>
      <c r="AO127" s="24">
        <f>+CUY!AV100</f>
        <v>1.6615508320514616</v>
      </c>
      <c r="AQ127" s="24">
        <f t="shared" si="57"/>
        <v>-7.118389744841469E-3</v>
      </c>
      <c r="AR127" s="24">
        <f t="shared" si="58"/>
        <v>-0.1394567370326647</v>
      </c>
      <c r="AS127" s="35">
        <f t="shared" ref="AS127:AS135" si="59">+D127</f>
        <v>45597</v>
      </c>
      <c r="AT127" s="19">
        <f t="shared" ref="AT127:AT135" si="60">+E127</f>
        <v>7573.99951171875</v>
      </c>
      <c r="AU127" s="19">
        <f t="shared" si="27"/>
        <v>7653.8798828125</v>
      </c>
      <c r="AV127" s="52">
        <f t="shared" si="29"/>
        <v>-0.79880371093749147</v>
      </c>
      <c r="AW127" s="52">
        <f t="shared" si="24"/>
        <v>-0.32583879377461855</v>
      </c>
    </row>
    <row r="128" spans="4:49" x14ac:dyDescent="0.25">
      <c r="D128" s="37">
        <f>+CUY!A101</f>
        <v>45627</v>
      </c>
      <c r="E128" s="225">
        <f>'Salida Stata'!H98</f>
        <v>7745.02490234375</v>
      </c>
      <c r="F128" s="225">
        <f>'Salida Stata'!N98</f>
        <v>7754.77734375</v>
      </c>
      <c r="G128" s="225">
        <f>'Salida Stata'!T98</f>
        <v>7791.0224609375</v>
      </c>
      <c r="H128" s="225">
        <f>'Salida Stata'!Z98</f>
        <v>7848.580078125</v>
      </c>
      <c r="I128" s="225">
        <f>'Salida Stata'!AF98</f>
        <v>7763.21875</v>
      </c>
      <c r="J128" s="225">
        <f>'Salida Stata'!AL98</f>
        <v>7826.95361328125</v>
      </c>
      <c r="K128" s="225">
        <f>'Salida Stata'!AR98</f>
        <v>7818.98046875</v>
      </c>
      <c r="L128" s="225">
        <f>'Salida Stata'!AX98</f>
        <v>7854.2666015625</v>
      </c>
      <c r="M128" s="225">
        <f>'Salida Stata'!BD98</f>
        <v>7858.08056640625</v>
      </c>
      <c r="N128" s="225">
        <f>'Salida Stata'!BJ98</f>
        <v>7832.501953125</v>
      </c>
      <c r="O128" s="19" cm="1">
        <f t="array" ref="O128">+SUMPRODUCT($E$30:$N$30/100,$E128:$N128)/$D$14*100</f>
        <v>7786.8569950583023</v>
      </c>
      <c r="Q128" s="24">
        <f t="shared" si="35"/>
        <v>2.2580591715167575E-2</v>
      </c>
      <c r="R128" s="24">
        <f t="shared" si="36"/>
        <v>2.2796658535445102E-2</v>
      </c>
      <c r="S128" s="24">
        <f t="shared" si="37"/>
        <v>2.3507816588278718E-2</v>
      </c>
      <c r="T128" s="24">
        <f t="shared" si="38"/>
        <v>2.3094570624551336E-2</v>
      </c>
      <c r="U128" s="24">
        <f t="shared" si="39"/>
        <v>2.2514576989004942E-2</v>
      </c>
      <c r="V128" s="24">
        <f t="shared" si="40"/>
        <v>2.2658543293505584E-2</v>
      </c>
      <c r="W128" s="24">
        <f t="shared" si="41"/>
        <v>2.3033286572611056E-2</v>
      </c>
      <c r="X128" s="24">
        <f t="shared" si="42"/>
        <v>2.3878518155842965E-2</v>
      </c>
      <c r="Y128" s="24">
        <f t="shared" si="43"/>
        <v>2.3525372836455949E-2</v>
      </c>
      <c r="Z128" s="24">
        <f t="shared" si="44"/>
        <v>2.3337454081767461E-2</v>
      </c>
      <c r="AA128" s="24">
        <f t="shared" si="45"/>
        <v>2.312432391170427E-2</v>
      </c>
      <c r="AB128" s="24">
        <f>+CUY!Y101</f>
        <v>2.3065505510238893E-2</v>
      </c>
      <c r="AD128" s="24">
        <f t="shared" si="46"/>
        <v>1.1107196213167922</v>
      </c>
      <c r="AE128" s="24">
        <f t="shared" si="47"/>
        <v>1.1267585132092623</v>
      </c>
      <c r="AF128" s="24">
        <f t="shared" si="48"/>
        <v>1.1484126925352958</v>
      </c>
      <c r="AG128" s="24">
        <f t="shared" si="49"/>
        <v>1.1615462057811463</v>
      </c>
      <c r="AH128" s="24">
        <f t="shared" si="50"/>
        <v>1.1519355150450727</v>
      </c>
      <c r="AI128" s="24">
        <f t="shared" si="51"/>
        <v>1.1619497090736308</v>
      </c>
      <c r="AJ128" s="24">
        <f t="shared" si="52"/>
        <v>1.184172553929923</v>
      </c>
      <c r="AK128" s="24">
        <f t="shared" si="53"/>
        <v>1.1889532118565036</v>
      </c>
      <c r="AL128" s="24">
        <f t="shared" si="54"/>
        <v>1.1953254346255866</v>
      </c>
      <c r="AM128" s="24">
        <f t="shared" si="55"/>
        <v>1.2203859460507709</v>
      </c>
      <c r="AN128" s="24">
        <f t="shared" si="56"/>
        <v>1.1680519520328243</v>
      </c>
      <c r="AO128" s="24">
        <f>+CUY!AV101</f>
        <v>1.16370808678501</v>
      </c>
      <c r="AQ128" s="24">
        <f t="shared" si="57"/>
        <v>-7.5686236659988637E-4</v>
      </c>
      <c r="AR128" s="24">
        <f t="shared" si="58"/>
        <v>-0.10966632473397864</v>
      </c>
      <c r="AS128" s="35">
        <f t="shared" si="59"/>
        <v>45627</v>
      </c>
      <c r="AT128" s="19">
        <f t="shared" si="60"/>
        <v>7745.02490234375</v>
      </c>
      <c r="AU128" s="19">
        <f t="shared" ref="AU128:AU135" si="61">+N128</f>
        <v>7832.501953125</v>
      </c>
      <c r="AV128" s="52">
        <f t="shared" si="29"/>
        <v>-0.87477050781251364</v>
      </c>
      <c r="AW128" s="52">
        <f t="shared" si="24"/>
        <v>-0.34655752219248015</v>
      </c>
    </row>
    <row r="129" spans="4:49" x14ac:dyDescent="0.25">
      <c r="D129" s="37">
        <f>+CUY!A102</f>
        <v>45658</v>
      </c>
      <c r="E129" s="225">
        <f>'Salida Stata'!H99</f>
        <v>7883.9169921875</v>
      </c>
      <c r="F129" s="225">
        <f>'Salida Stata'!N99</f>
        <v>7897.93798828125</v>
      </c>
      <c r="G129" s="225">
        <f>'Salida Stata'!T99</f>
        <v>7941.42431640625</v>
      </c>
      <c r="H129" s="225">
        <f>'Salida Stata'!Z99</f>
        <v>7998.671875</v>
      </c>
      <c r="I129" s="225">
        <f>'Salida Stata'!AF99</f>
        <v>7909.98876953125</v>
      </c>
      <c r="J129" s="225">
        <f>'Salida Stata'!AL99</f>
        <v>7977.66015625</v>
      </c>
      <c r="K129" s="225">
        <f>'Salida Stata'!AR99</f>
        <v>7978.22900390625</v>
      </c>
      <c r="L129" s="225">
        <f>'Salida Stata'!AX99</f>
        <v>8020.10009765625</v>
      </c>
      <c r="M129" s="225">
        <f>'Salida Stata'!BD99</f>
        <v>8030.66796875</v>
      </c>
      <c r="N129" s="225">
        <f>'Salida Stata'!BJ99</f>
        <v>8001.2431640625</v>
      </c>
      <c r="O129" s="19" cm="1">
        <f t="array" ref="O129">+SUMPRODUCT($E$30:$N$30/100,$E129:$N129)/$D$14*100</f>
        <v>7941.8509460513178</v>
      </c>
      <c r="Q129" s="24">
        <f t="shared" si="35"/>
        <v>1.7933072081113499E-2</v>
      </c>
      <c r="R129" s="24">
        <f t="shared" si="36"/>
        <v>1.8460961312658508E-2</v>
      </c>
      <c r="S129" s="24">
        <f t="shared" si="37"/>
        <v>1.9304508005570709E-2</v>
      </c>
      <c r="T129" s="24">
        <f t="shared" si="38"/>
        <v>1.9123433204602858E-2</v>
      </c>
      <c r="U129" s="24">
        <f t="shared" si="39"/>
        <v>1.8905820415178853E-2</v>
      </c>
      <c r="V129" s="24">
        <f t="shared" si="40"/>
        <v>1.925481488902947E-2</v>
      </c>
      <c r="W129" s="24">
        <f t="shared" si="41"/>
        <v>2.036691814140168E-2</v>
      </c>
      <c r="X129" s="24">
        <f t="shared" si="42"/>
        <v>2.1113810430213764E-2</v>
      </c>
      <c r="Y129" s="24">
        <f t="shared" si="43"/>
        <v>2.1963048213271108E-2</v>
      </c>
      <c r="Z129" s="24">
        <f t="shared" si="44"/>
        <v>2.1543717696766773E-2</v>
      </c>
      <c r="AA129" s="24">
        <f t="shared" si="45"/>
        <v>1.9904558551849361E-2</v>
      </c>
      <c r="AB129" s="24">
        <f>+CUY!Y102</f>
        <v>1.9656682116399482E-2</v>
      </c>
      <c r="AD129" s="24">
        <f t="shared" si="46"/>
        <v>0.76584871626981288</v>
      </c>
      <c r="AE129" s="24">
        <f t="shared" si="47"/>
        <v>0.78373010862407999</v>
      </c>
      <c r="AF129" s="24">
        <f t="shared" si="48"/>
        <v>0.79753178139260439</v>
      </c>
      <c r="AG129" s="24">
        <f t="shared" si="49"/>
        <v>0.80365699766985288</v>
      </c>
      <c r="AH129" s="24">
        <f t="shared" si="50"/>
        <v>0.79614547888968801</v>
      </c>
      <c r="AI129" s="24">
        <f t="shared" si="51"/>
        <v>0.80200940079188832</v>
      </c>
      <c r="AJ129" s="24">
        <f t="shared" si="52"/>
        <v>0.81105224918269725</v>
      </c>
      <c r="AK129" s="24">
        <f t="shared" si="53"/>
        <v>0.8171008212549431</v>
      </c>
      <c r="AL129" s="24">
        <f t="shared" si="54"/>
        <v>0.82377131301867679</v>
      </c>
      <c r="AM129" s="24">
        <f t="shared" si="55"/>
        <v>0.83304293781822136</v>
      </c>
      <c r="AN129" s="24">
        <f t="shared" si="56"/>
        <v>0.80533835754047289</v>
      </c>
      <c r="AO129" s="24">
        <f>+CUY!AV102</f>
        <v>0.80405251919494813</v>
      </c>
      <c r="AQ129" s="24">
        <f t="shared" si="57"/>
        <v>-3.610645615653274E-3</v>
      </c>
      <c r="AR129" s="24">
        <f t="shared" si="58"/>
        <v>-6.7194221548408484E-2</v>
      </c>
      <c r="AS129" s="35">
        <f t="shared" si="59"/>
        <v>45658</v>
      </c>
      <c r="AT129" s="19">
        <f t="shared" si="60"/>
        <v>7883.9169921875</v>
      </c>
      <c r="AU129" s="19">
        <f t="shared" si="61"/>
        <v>8001.2431640625</v>
      </c>
      <c r="AV129" s="52">
        <f t="shared" si="29"/>
        <v>-1.1732617187499983</v>
      </c>
      <c r="AW129" s="52">
        <f t="shared" si="24"/>
        <v>-0.41799958722085861</v>
      </c>
    </row>
    <row r="130" spans="4:49" x14ac:dyDescent="0.25">
      <c r="D130" s="37">
        <f>+CUY!A103</f>
        <v>45689</v>
      </c>
      <c r="E130" s="225">
        <f>'Salida Stata'!H100</f>
        <v>8110.22265625</v>
      </c>
      <c r="F130" s="225">
        <f>'Salida Stata'!N100</f>
        <v>8119.0908203125</v>
      </c>
      <c r="G130" s="225">
        <f>'Salida Stata'!T100</f>
        <v>8162.9345703125</v>
      </c>
      <c r="H130" s="225">
        <f>'Salida Stata'!Z100</f>
        <v>8218.9423828125</v>
      </c>
      <c r="I130" s="225">
        <f>'Salida Stata'!AF100</f>
        <v>8125.0947265625</v>
      </c>
      <c r="J130" s="225">
        <f>'Salida Stata'!AL100</f>
        <v>8189.9619140625</v>
      </c>
      <c r="K130" s="225">
        <f>'Salida Stata'!AR100</f>
        <v>8185.25634765625</v>
      </c>
      <c r="L130" s="225">
        <f>'Salida Stata'!AX100</f>
        <v>8227.33984375</v>
      </c>
      <c r="M130" s="225">
        <f>'Salida Stata'!BD100</f>
        <v>8237.2197265625</v>
      </c>
      <c r="N130" s="225">
        <f>'Salida Stata'!BJ100</f>
        <v>8196.669921875</v>
      </c>
      <c r="O130" s="19" cm="1">
        <f t="array" ref="O130">+SUMPRODUCT($E$30:$N$30/100,$E130:$N130)/$D$14*100</f>
        <v>8153.6007873229582</v>
      </c>
      <c r="Q130" s="24">
        <f t="shared" si="35"/>
        <v>2.8704724350441024E-2</v>
      </c>
      <c r="R130" s="24">
        <f t="shared" si="36"/>
        <v>2.8001338116276697E-2</v>
      </c>
      <c r="S130" s="24">
        <f t="shared" si="37"/>
        <v>2.7893013278314616E-2</v>
      </c>
      <c r="T130" s="24">
        <f t="shared" si="38"/>
        <v>2.7538385278806032E-2</v>
      </c>
      <c r="U130" s="24">
        <f t="shared" si="39"/>
        <v>2.7194217754116679E-2</v>
      </c>
      <c r="V130" s="24">
        <f t="shared" si="40"/>
        <v>2.6612033309813876E-2</v>
      </c>
      <c r="W130" s="24">
        <f t="shared" si="41"/>
        <v>2.5949035011233246E-2</v>
      </c>
      <c r="X130" s="24">
        <f t="shared" si="42"/>
        <v>2.5840044833643994E-2</v>
      </c>
      <c r="Y130" s="24">
        <f t="shared" si="43"/>
        <v>2.5720370785625946E-2</v>
      </c>
      <c r="Z130" s="24">
        <f t="shared" si="44"/>
        <v>2.4424549261326867E-2</v>
      </c>
      <c r="AA130" s="24">
        <f t="shared" si="45"/>
        <v>2.6662530272860696E-2</v>
      </c>
      <c r="AB130" s="24">
        <f>+CUY!Y103</f>
        <v>2.6719383515072082E-2</v>
      </c>
      <c r="AD130" s="24">
        <f t="shared" si="46"/>
        <v>0.60361021746690446</v>
      </c>
      <c r="AE130" s="24">
        <f t="shared" si="47"/>
        <v>0.61880697633371073</v>
      </c>
      <c r="AF130" s="24">
        <f t="shared" si="48"/>
        <v>0.62779651874099018</v>
      </c>
      <c r="AG130" s="24">
        <f t="shared" si="49"/>
        <v>0.63155531697977807</v>
      </c>
      <c r="AH130" s="24">
        <f t="shared" si="50"/>
        <v>0.6260515833443836</v>
      </c>
      <c r="AI130" s="24">
        <f t="shared" si="51"/>
        <v>0.62946157859098983</v>
      </c>
      <c r="AJ130" s="24">
        <f t="shared" si="52"/>
        <v>0.63397034185931456</v>
      </c>
      <c r="AK130" s="24">
        <f t="shared" si="53"/>
        <v>0.63895440542157855</v>
      </c>
      <c r="AL130" s="24">
        <f t="shared" si="54"/>
        <v>0.64547130802955355</v>
      </c>
      <c r="AM130" s="24">
        <f t="shared" si="55"/>
        <v>0.64813136840484775</v>
      </c>
      <c r="AN130" s="24">
        <f t="shared" si="56"/>
        <v>0.6316824826484313</v>
      </c>
      <c r="AO130" s="24">
        <f>+CUY!AV103</f>
        <v>0.63145258103241297</v>
      </c>
      <c r="AQ130" s="24">
        <f t="shared" si="57"/>
        <v>4.2801750891141577E-3</v>
      </c>
      <c r="AR130" s="24">
        <f t="shared" si="58"/>
        <v>-4.4521150937943288E-2</v>
      </c>
      <c r="AS130" s="35">
        <f t="shared" si="59"/>
        <v>45689</v>
      </c>
      <c r="AT130" s="19">
        <f t="shared" si="60"/>
        <v>8110.22265625</v>
      </c>
      <c r="AU130" s="19">
        <f t="shared" si="61"/>
        <v>8196.669921875</v>
      </c>
      <c r="AV130" s="52">
        <f t="shared" si="29"/>
        <v>-0.86447265625000114</v>
      </c>
      <c r="AW130" s="52">
        <f t="shared" si="24"/>
        <v>-0.35100989440885755</v>
      </c>
    </row>
    <row r="131" spans="4:49" x14ac:dyDescent="0.25">
      <c r="D131" s="37">
        <f>+CUY!A104</f>
        <v>45717</v>
      </c>
      <c r="E131" s="225">
        <f>'Salida Stata'!H101</f>
        <v>8419.9208984375</v>
      </c>
      <c r="F131" s="225">
        <f>'Salida Stata'!N101</f>
        <v>8429.1220703125</v>
      </c>
      <c r="G131" s="225">
        <f>'Salida Stata'!T101</f>
        <v>8460.900390625</v>
      </c>
      <c r="H131" s="225">
        <f>'Salida Stata'!Z101</f>
        <v>8510.7783203125</v>
      </c>
      <c r="I131" s="225">
        <f>'Salida Stata'!AF101</f>
        <v>8427.3486328125</v>
      </c>
      <c r="J131" s="225">
        <f>'Salida Stata'!AL101</f>
        <v>8471.2294921875</v>
      </c>
      <c r="K131" s="225">
        <f>'Salida Stata'!AR101</f>
        <v>8456.9140625</v>
      </c>
      <c r="L131" s="225">
        <f>'Salida Stata'!AX101</f>
        <v>8491.240234375</v>
      </c>
      <c r="M131" s="225">
        <f>'Salida Stata'!BD101</f>
        <v>8493.69140625</v>
      </c>
      <c r="N131" s="225">
        <f>'Salida Stata'!BJ101</f>
        <v>8433.771484375</v>
      </c>
      <c r="O131" s="19" cm="1">
        <f t="array" ref="O131">+SUMPRODUCT($E$30:$N$30/100,$E131:$N131)/$D$14*100</f>
        <v>8432.9426851994158</v>
      </c>
      <c r="Q131" s="24">
        <f t="shared" si="35"/>
        <v>3.8186157805277565E-2</v>
      </c>
      <c r="R131" s="24">
        <f t="shared" si="36"/>
        <v>3.8185463971453171E-2</v>
      </c>
      <c r="S131" s="24">
        <f t="shared" si="37"/>
        <v>3.6502291883627525E-2</v>
      </c>
      <c r="T131" s="24">
        <f t="shared" si="38"/>
        <v>3.5507723975567673E-2</v>
      </c>
      <c r="U131" s="24">
        <f t="shared" si="39"/>
        <v>3.7200047066759057E-2</v>
      </c>
      <c r="V131" s="24">
        <f t="shared" si="40"/>
        <v>3.4342965336878084E-2</v>
      </c>
      <c r="W131" s="24">
        <f t="shared" si="41"/>
        <v>3.3188663043098865E-2</v>
      </c>
      <c r="X131" s="24">
        <f t="shared" si="42"/>
        <v>3.2076028903251785E-2</v>
      </c>
      <c r="Y131" s="24">
        <f t="shared" si="43"/>
        <v>3.1135709402100531E-2</v>
      </c>
      <c r="Z131" s="24">
        <f t="shared" si="44"/>
        <v>2.8926571981046978E-2</v>
      </c>
      <c r="AA131" s="24">
        <f t="shared" si="45"/>
        <v>3.4259942958057454E-2</v>
      </c>
      <c r="AB131" s="24">
        <f>+CUY!Y104</f>
        <v>3.5221976943831335E-2</v>
      </c>
      <c r="AD131" s="24">
        <f t="shared" si="46"/>
        <v>0.52362946889172202</v>
      </c>
      <c r="AE131" s="24">
        <f t="shared" si="47"/>
        <v>0.53644545524210563</v>
      </c>
      <c r="AF131" s="24">
        <f t="shared" si="48"/>
        <v>0.54198391766367759</v>
      </c>
      <c r="AG131" s="24">
        <f t="shared" si="49"/>
        <v>0.54461161468564057</v>
      </c>
      <c r="AH131" s="24">
        <f t="shared" si="50"/>
        <v>0.53997117463153432</v>
      </c>
      <c r="AI131" s="24">
        <f t="shared" si="51"/>
        <v>0.54069584719108232</v>
      </c>
      <c r="AJ131" s="24">
        <f t="shared" si="52"/>
        <v>0.54420182961921792</v>
      </c>
      <c r="AK131" s="24">
        <f t="shared" si="53"/>
        <v>0.54819071970143796</v>
      </c>
      <c r="AL131" s="24">
        <f t="shared" si="54"/>
        <v>0.55355826169463618</v>
      </c>
      <c r="AM131" s="24">
        <f t="shared" si="55"/>
        <v>0.55276689101841447</v>
      </c>
      <c r="AN131" s="24">
        <f t="shared" si="56"/>
        <v>0.54345400067950744</v>
      </c>
      <c r="AO131" s="24">
        <f>+CUY!AV104</f>
        <v>0.54510177185532305</v>
      </c>
      <c r="AQ131" s="24">
        <f t="shared" si="57"/>
        <v>9.2595858242305873E-3</v>
      </c>
      <c r="AR131" s="24">
        <f t="shared" si="58"/>
        <v>-2.9137422126692458E-2</v>
      </c>
      <c r="AS131" s="35">
        <f t="shared" si="59"/>
        <v>45717</v>
      </c>
      <c r="AT131" s="19">
        <f t="shared" si="60"/>
        <v>8419.9208984375</v>
      </c>
      <c r="AU131" s="19">
        <f t="shared" si="61"/>
        <v>8433.771484375</v>
      </c>
      <c r="AV131" s="52">
        <f t="shared" si="29"/>
        <v>-0.13850585937500171</v>
      </c>
      <c r="AW131" s="52">
        <f t="shared" si="24"/>
        <v>-0.18935941676686951</v>
      </c>
    </row>
    <row r="132" spans="4:49" x14ac:dyDescent="0.25">
      <c r="D132" s="37">
        <f>+CUY!A105</f>
        <v>45748</v>
      </c>
      <c r="E132" s="225">
        <f>'Salida Stata'!H102</f>
        <v>8670.2783203125</v>
      </c>
      <c r="F132" s="225">
        <f>'Salida Stata'!N102</f>
        <v>8676.578125</v>
      </c>
      <c r="G132" s="225">
        <f>'Salida Stata'!T102</f>
        <v>8707.404296875</v>
      </c>
      <c r="H132" s="225">
        <f>'Salida Stata'!Z102</f>
        <v>8754.5048828125</v>
      </c>
      <c r="I132" s="225">
        <f>'Salida Stata'!AF102</f>
        <v>8670.9423828125</v>
      </c>
      <c r="J132" s="225">
        <f>'Salida Stata'!AL102</f>
        <v>8709.6826171875</v>
      </c>
      <c r="K132" s="225">
        <f>'Salida Stata'!AR102</f>
        <v>8694.2626953125</v>
      </c>
      <c r="L132" s="225">
        <f>'Salida Stata'!AX102</f>
        <v>8729.1708984375</v>
      </c>
      <c r="M132" s="225">
        <f>'Salida Stata'!BD102</f>
        <v>8726.20703125</v>
      </c>
      <c r="N132" s="225">
        <f>'Salida Stata'!BJ102</f>
        <v>8659.6953125</v>
      </c>
      <c r="O132" s="19" cm="1">
        <f t="array" ref="O132">+SUMPRODUCT($E$30:$N$30/100,$E132:$N132)/$D$14*100</f>
        <v>8671.9284538004067</v>
      </c>
      <c r="Q132" s="24">
        <f t="shared" si="35"/>
        <v>2.973393989027362E-2</v>
      </c>
      <c r="R132" s="24">
        <f t="shared" si="36"/>
        <v>2.9357275007209083E-2</v>
      </c>
      <c r="S132" s="24">
        <f t="shared" si="37"/>
        <v>2.9134476813263976E-2</v>
      </c>
      <c r="T132" s="24">
        <f t="shared" si="38"/>
        <v>2.8637399933012286E-2</v>
      </c>
      <c r="U132" s="24">
        <f t="shared" si="39"/>
        <v>2.8905146875204624E-2</v>
      </c>
      <c r="V132" s="24">
        <f t="shared" si="40"/>
        <v>2.8148585187062869E-2</v>
      </c>
      <c r="W132" s="24">
        <f t="shared" si="41"/>
        <v>2.8065631394430302E-2</v>
      </c>
      <c r="X132" s="24">
        <f t="shared" si="42"/>
        <v>2.8020719882507539E-2</v>
      </c>
      <c r="Y132" s="24">
        <f t="shared" si="43"/>
        <v>2.7375096866470328E-2</v>
      </c>
      <c r="Z132" s="24">
        <f t="shared" si="44"/>
        <v>2.6787994972778506E-2</v>
      </c>
      <c r="AA132" s="24">
        <f t="shared" si="45"/>
        <v>2.8339546172942987E-2</v>
      </c>
      <c r="AB132" s="24">
        <f>+CUY!Y105</f>
        <v>2.8550443064967013E-2</v>
      </c>
      <c r="AD132" s="24">
        <f t="shared" si="46"/>
        <v>0.45467806494482232</v>
      </c>
      <c r="AE132" s="24">
        <f t="shared" si="47"/>
        <v>0.46321868004895839</v>
      </c>
      <c r="AF132" s="24">
        <f t="shared" si="48"/>
        <v>0.4690430886016137</v>
      </c>
      <c r="AG132" s="24">
        <f t="shared" si="49"/>
        <v>0.46914723178752382</v>
      </c>
      <c r="AH132" s="24">
        <f t="shared" si="50"/>
        <v>0.46587338097879205</v>
      </c>
      <c r="AI132" s="24">
        <f t="shared" si="51"/>
        <v>0.46468303806220135</v>
      </c>
      <c r="AJ132" s="24">
        <f t="shared" si="52"/>
        <v>0.46929622791364523</v>
      </c>
      <c r="AK132" s="24">
        <f t="shared" si="53"/>
        <v>0.47376335920277013</v>
      </c>
      <c r="AL132" s="24">
        <f t="shared" si="54"/>
        <v>0.47524785412942183</v>
      </c>
      <c r="AM132" s="24">
        <f t="shared" si="55"/>
        <v>0.4742580477942393</v>
      </c>
      <c r="AN132" s="24">
        <f t="shared" si="56"/>
        <v>0.46854332809066457</v>
      </c>
      <c r="AO132" s="24">
        <f>+CUY!AV105</f>
        <v>0.46944232884826964</v>
      </c>
      <c r="AQ132" s="24">
        <f t="shared" si="57"/>
        <v>2.9459449174951136E-3</v>
      </c>
      <c r="AR132" s="24">
        <f t="shared" si="58"/>
        <v>-1.9579982849416977E-2</v>
      </c>
      <c r="AS132" s="35">
        <f t="shared" si="59"/>
        <v>45748</v>
      </c>
      <c r="AT132" s="19">
        <f t="shared" si="60"/>
        <v>8670.2783203125</v>
      </c>
      <c r="AU132" s="19">
        <f t="shared" si="61"/>
        <v>8659.6953125</v>
      </c>
      <c r="AV132" s="52">
        <f t="shared" si="29"/>
        <v>0.10583007812499545</v>
      </c>
      <c r="AW132" s="52">
        <f t="shared" si="24"/>
        <v>-0.13768515418700034</v>
      </c>
    </row>
    <row r="133" spans="4:49" x14ac:dyDescent="0.25">
      <c r="D133" s="37">
        <f>+CUY!A106</f>
        <v>45778</v>
      </c>
      <c r="E133" s="225">
        <f>'Salida Stata'!H103</f>
        <v>8789.369140625</v>
      </c>
      <c r="F133" s="225">
        <f>'Salida Stata'!N103</f>
        <v>8805.6015625</v>
      </c>
      <c r="G133" s="225">
        <f>'Salida Stata'!T103</f>
        <v>8842.375</v>
      </c>
      <c r="H133" s="225">
        <f>'Salida Stata'!Z103</f>
        <v>8892.8369140625</v>
      </c>
      <c r="I133" s="225">
        <f>'Salida Stata'!AF103</f>
        <v>8808.490234375</v>
      </c>
      <c r="J133" s="225">
        <f>'Salida Stata'!AL103</f>
        <v>8850.6904296875</v>
      </c>
      <c r="K133" s="225">
        <f>'Salida Stata'!AR103</f>
        <v>8844.0712890625</v>
      </c>
      <c r="L133" s="225">
        <f>'Salida Stata'!AX103</f>
        <v>8883.5859375</v>
      </c>
      <c r="M133" s="225">
        <f>'Salida Stata'!BD103</f>
        <v>8885.62109375</v>
      </c>
      <c r="N133" s="225">
        <f>'Salida Stata'!BJ103</f>
        <v>8817.294921875</v>
      </c>
      <c r="O133" s="19" cm="1">
        <f t="array" ref="O133">+SUMPRODUCT($E$30:$N$30/100,$E133:$N133)/$D$14*100</f>
        <v>8814.8298845245681</v>
      </c>
      <c r="Q133" s="24">
        <f t="shared" si="35"/>
        <v>1.3735524502540786E-2</v>
      </c>
      <c r="R133" s="24">
        <f t="shared" si="36"/>
        <v>1.4870313577681316E-2</v>
      </c>
      <c r="S133" s="24">
        <f t="shared" si="37"/>
        <v>1.5500681778775283E-2</v>
      </c>
      <c r="T133" s="24">
        <f t="shared" si="38"/>
        <v>1.5801239830431024E-2</v>
      </c>
      <c r="U133" s="24">
        <f t="shared" si="39"/>
        <v>1.5863079869512964E-2</v>
      </c>
      <c r="V133" s="24">
        <f t="shared" si="40"/>
        <v>1.6189776217762297E-2</v>
      </c>
      <c r="W133" s="24">
        <f t="shared" si="41"/>
        <v>1.7230741582120457E-2</v>
      </c>
      <c r="X133" s="24">
        <f t="shared" si="42"/>
        <v>1.7689542438691364E-2</v>
      </c>
      <c r="Y133" s="24">
        <f t="shared" si="43"/>
        <v>1.8268425437204527E-2</v>
      </c>
      <c r="Z133" s="24">
        <f t="shared" si="44"/>
        <v>1.8199209520398441E-2</v>
      </c>
      <c r="AA133" s="24">
        <f t="shared" si="45"/>
        <v>1.6478621968050833E-2</v>
      </c>
      <c r="AB133" s="24">
        <f>+CUY!Y106</f>
        <v>1.6320748197461432E-2</v>
      </c>
      <c r="AD133" s="24">
        <f t="shared" si="46"/>
        <v>0.41571121945817735</v>
      </c>
      <c r="AE133" s="24">
        <f t="shared" si="47"/>
        <v>0.42612269803389147</v>
      </c>
      <c r="AF133" s="24">
        <f t="shared" si="48"/>
        <v>0.43109108424061438</v>
      </c>
      <c r="AG133" s="24">
        <f t="shared" si="49"/>
        <v>0.43153583557656039</v>
      </c>
      <c r="AH133" s="24">
        <f t="shared" si="50"/>
        <v>0.42862048282554666</v>
      </c>
      <c r="AI133" s="24">
        <f t="shared" si="51"/>
        <v>0.42811106453920611</v>
      </c>
      <c r="AJ133" s="24">
        <f t="shared" si="52"/>
        <v>0.4319422841970133</v>
      </c>
      <c r="AK133" s="24">
        <f t="shared" si="53"/>
        <v>0.43651892412584248</v>
      </c>
      <c r="AL133" s="24">
        <f t="shared" si="54"/>
        <v>0.44068763806975952</v>
      </c>
      <c r="AM133" s="24">
        <f t="shared" si="55"/>
        <v>0.43649412390247266</v>
      </c>
      <c r="AN133" s="24">
        <f t="shared" si="56"/>
        <v>0.43133761379267699</v>
      </c>
      <c r="AO133" s="24">
        <f>+CUY!AV106</f>
        <v>0.43231178781287527</v>
      </c>
      <c r="AQ133" s="24">
        <f t="shared" si="57"/>
        <v>-4.4636850178576548E-3</v>
      </c>
      <c r="AR133" s="24">
        <f t="shared" si="58"/>
        <v>-2.0782904444295314E-2</v>
      </c>
      <c r="AS133" s="35">
        <f t="shared" si="59"/>
        <v>45778</v>
      </c>
      <c r="AT133" s="19">
        <f t="shared" si="60"/>
        <v>8789.369140625</v>
      </c>
      <c r="AU133" s="19">
        <f t="shared" si="61"/>
        <v>8817.294921875</v>
      </c>
      <c r="AV133" s="52">
        <f t="shared" si="29"/>
        <v>-0.27925781250000625</v>
      </c>
      <c r="AW133" s="52">
        <f t="shared" si="24"/>
        <v>-0.22873009365097019</v>
      </c>
    </row>
    <row r="134" spans="4:49" x14ac:dyDescent="0.25">
      <c r="D134" s="37">
        <f>+CUY!A107</f>
        <v>45809</v>
      </c>
      <c r="E134" s="225">
        <f>'Salida Stata'!H104</f>
        <v>8853.416015625</v>
      </c>
      <c r="F134" s="225">
        <f>'Salida Stata'!N104</f>
        <v>8876.5146484375</v>
      </c>
      <c r="G134" s="225">
        <f>'Salida Stata'!T104</f>
        <v>8921.8271484375</v>
      </c>
      <c r="H134" s="225">
        <f>'Salida Stata'!Z104</f>
        <v>8973.947265625</v>
      </c>
      <c r="I134" s="225">
        <f>'Salida Stata'!AF104</f>
        <v>8889.197265625</v>
      </c>
      <c r="J134" s="225">
        <f>'Salida Stata'!AL104</f>
        <v>8937.7587890625</v>
      </c>
      <c r="K134" s="225">
        <f>'Salida Stata'!AR104</f>
        <v>8940.7109375</v>
      </c>
      <c r="L134" s="225">
        <f>'Salida Stata'!AX104</f>
        <v>8985.5927734375</v>
      </c>
      <c r="M134" s="225">
        <f>'Salida Stata'!BD104</f>
        <v>8997.50390625</v>
      </c>
      <c r="N134" s="225">
        <f>'Salida Stata'!BJ104</f>
        <v>8930.21875</v>
      </c>
      <c r="O134" s="19" cm="1">
        <f t="array" ref="O134">+SUMPRODUCT($E$30:$N$30/100,$E134:$N134)/$D$14*100</f>
        <v>8904.6002626874288</v>
      </c>
      <c r="Q134" s="24">
        <f t="shared" si="35"/>
        <v>7.2868568807711309E-3</v>
      </c>
      <c r="R134" s="24">
        <f t="shared" si="36"/>
        <v>8.0531790399753778E-3</v>
      </c>
      <c r="S134" s="24">
        <f t="shared" si="37"/>
        <v>8.9853855369739222E-3</v>
      </c>
      <c r="T134" s="24">
        <f t="shared" si="38"/>
        <v>9.1208634934301092E-3</v>
      </c>
      <c r="U134" s="24">
        <f t="shared" si="39"/>
        <v>9.1624136602934669E-3</v>
      </c>
      <c r="V134" s="24">
        <f t="shared" si="40"/>
        <v>9.8374652312942512E-3</v>
      </c>
      <c r="W134" s="24">
        <f t="shared" si="41"/>
        <v>1.0927054438945483E-2</v>
      </c>
      <c r="X134" s="24">
        <f t="shared" si="42"/>
        <v>1.1482619367354951E-2</v>
      </c>
      <c r="Y134" s="24">
        <f t="shared" si="43"/>
        <v>1.2591445360943476E-2</v>
      </c>
      <c r="Z134" s="24">
        <f t="shared" si="44"/>
        <v>1.2807083025525801E-2</v>
      </c>
      <c r="AA134" s="24">
        <f t="shared" si="45"/>
        <v>1.0184017086984687E-2</v>
      </c>
      <c r="AB134" s="24">
        <f>+CUY!Y107</f>
        <v>9.6669273223859431E-3</v>
      </c>
      <c r="AD134" s="24">
        <f t="shared" si="46"/>
        <v>0.35818371072069333</v>
      </c>
      <c r="AE134" s="24">
        <f t="shared" si="47"/>
        <v>0.36781104735786863</v>
      </c>
      <c r="AF134" s="24">
        <f t="shared" si="48"/>
        <v>0.37416972726660824</v>
      </c>
      <c r="AG134" s="24">
        <f t="shared" si="49"/>
        <v>0.37359904794640375</v>
      </c>
      <c r="AH134" s="24">
        <f t="shared" si="50"/>
        <v>0.37256394477679211</v>
      </c>
      <c r="AI134" s="24">
        <f t="shared" si="51"/>
        <v>0.37242877620296611</v>
      </c>
      <c r="AJ134" s="24">
        <f t="shared" si="52"/>
        <v>0.37946378290710547</v>
      </c>
      <c r="AK134" s="24">
        <f t="shared" si="53"/>
        <v>0.38479481627166234</v>
      </c>
      <c r="AL134" s="24">
        <f t="shared" si="54"/>
        <v>0.38922944454534325</v>
      </c>
      <c r="AM134" s="24">
        <f t="shared" si="55"/>
        <v>0.38617482014072224</v>
      </c>
      <c r="AN134" s="24">
        <f t="shared" si="56"/>
        <v>0.37670019836970692</v>
      </c>
      <c r="AO134" s="24">
        <f>+CUY!AV107</f>
        <v>0.37644841331149781</v>
      </c>
      <c r="AQ134" s="24">
        <f t="shared" si="57"/>
        <v>-5.5202261447546697E-3</v>
      </c>
      <c r="AR134" s="24">
        <f t="shared" si="58"/>
        <v>-2.7991109420028915E-2</v>
      </c>
      <c r="AS134" s="35">
        <f t="shared" si="59"/>
        <v>45809</v>
      </c>
      <c r="AT134" s="19">
        <f t="shared" si="60"/>
        <v>8853.416015625</v>
      </c>
      <c r="AU134" s="19">
        <f t="shared" si="61"/>
        <v>8930.21875</v>
      </c>
      <c r="AV134" s="52">
        <f t="shared" si="29"/>
        <v>-0.76802734375000625</v>
      </c>
      <c r="AW134" s="52">
        <f t="shared" si="24"/>
        <v>-0.34265958775703353</v>
      </c>
    </row>
    <row r="135" spans="4:49" x14ac:dyDescent="0.25">
      <c r="D135" s="37">
        <f>+CUY!A108</f>
        <v>45839</v>
      </c>
      <c r="E135" s="225">
        <f>'Salida Stata'!H105</f>
        <v>9019.951171875</v>
      </c>
      <c r="F135" s="225">
        <f>'Salida Stata'!N105</f>
        <v>9038.08203125</v>
      </c>
      <c r="G135" s="225">
        <f>'Salida Stata'!T105</f>
        <v>9088.3056640625</v>
      </c>
      <c r="H135" s="225">
        <f>'Salida Stata'!Z105</f>
        <v>9142.15234375</v>
      </c>
      <c r="I135" s="225">
        <f>'Salida Stata'!AF105</f>
        <v>9054.306640625</v>
      </c>
      <c r="J135" s="225">
        <f>'Salida Stata'!AL105</f>
        <v>9102.513671875</v>
      </c>
      <c r="K135" s="225">
        <f>'Salida Stata'!AR105</f>
        <v>9112.2451171875</v>
      </c>
      <c r="L135" s="225">
        <f>'Salida Stata'!AX105</f>
        <v>9158.5673828125</v>
      </c>
      <c r="M135" s="225">
        <f>'Salida Stata'!BD105</f>
        <v>9175.421875</v>
      </c>
      <c r="N135" s="225">
        <f>'Salida Stata'!BJ105</f>
        <v>9101.7763671875</v>
      </c>
      <c r="O135" s="19" cm="1">
        <f t="array" ref="O135">+SUMPRODUCT($E$30:$N$30/100,$E135:$N135)/$D$14*100</f>
        <v>9072.8983824616953</v>
      </c>
      <c r="Q135" s="24">
        <f t="shared" si="35"/>
        <v>1.881027119431522E-2</v>
      </c>
      <c r="R135" s="24">
        <f t="shared" si="36"/>
        <v>1.8201669147353883E-2</v>
      </c>
      <c r="S135" s="24">
        <f t="shared" si="37"/>
        <v>1.865968852065869E-2</v>
      </c>
      <c r="T135" s="24">
        <f t="shared" si="38"/>
        <v>1.8743711451182143E-2</v>
      </c>
      <c r="U135" s="24">
        <f t="shared" si="39"/>
        <v>1.8574160305620202E-2</v>
      </c>
      <c r="V135" s="24">
        <f t="shared" si="40"/>
        <v>1.8433579010223244E-2</v>
      </c>
      <c r="W135" s="24">
        <f t="shared" si="41"/>
        <v>1.9185742709568521E-2</v>
      </c>
      <c r="X135" s="24">
        <f t="shared" si="42"/>
        <v>1.9250216845607904E-2</v>
      </c>
      <c r="Y135" s="24">
        <f t="shared" si="43"/>
        <v>1.9774147430645872E-2</v>
      </c>
      <c r="Z135" s="24">
        <f t="shared" si="44"/>
        <v>1.9210908712342656E-2</v>
      </c>
      <c r="AA135" s="24">
        <f t="shared" si="45"/>
        <v>1.8900131932870545E-2</v>
      </c>
      <c r="AB135" s="24">
        <f>+CUY!Y108</f>
        <v>1.8576303147308293E-2</v>
      </c>
      <c r="AD135" s="24">
        <f t="shared" si="46"/>
        <v>0.32845976030155621</v>
      </c>
      <c r="AE135" s="24">
        <f t="shared" si="47"/>
        <v>0.33519168628940044</v>
      </c>
      <c r="AF135" s="24">
        <f t="shared" si="48"/>
        <v>0.33927431081646309</v>
      </c>
      <c r="AG135" s="24">
        <f t="shared" si="49"/>
        <v>0.33865320953908484</v>
      </c>
      <c r="AH135" s="24">
        <f t="shared" si="50"/>
        <v>0.3385131196261244</v>
      </c>
      <c r="AI135" s="24">
        <f t="shared" si="51"/>
        <v>0.33676266043329961</v>
      </c>
      <c r="AJ135" s="24">
        <f t="shared" si="52"/>
        <v>0.34213534971873005</v>
      </c>
      <c r="AK135" s="24">
        <f t="shared" si="53"/>
        <v>0.34538069187230436</v>
      </c>
      <c r="AL135" s="24">
        <f t="shared" si="54"/>
        <v>0.34976444280098873</v>
      </c>
      <c r="AM135" s="24">
        <f t="shared" si="55"/>
        <v>0.34467639326734045</v>
      </c>
      <c r="AN135" s="24">
        <f t="shared" si="56"/>
        <v>0.34040530265114488</v>
      </c>
      <c r="AO135" s="24">
        <f>+CUY!AV108</f>
        <v>0.34046796064876372</v>
      </c>
      <c r="AQ135" s="24">
        <f t="shared" si="57"/>
        <v>-4.0063751802743575E-4</v>
      </c>
      <c r="AR135" s="24">
        <f t="shared" si="58"/>
        <v>-1.6216632965784239E-2</v>
      </c>
      <c r="AS135" s="35">
        <f t="shared" si="59"/>
        <v>45839</v>
      </c>
      <c r="AT135" s="19">
        <f t="shared" si="60"/>
        <v>9019.951171875</v>
      </c>
      <c r="AU135" s="19">
        <f t="shared" si="61"/>
        <v>9101.7763671875</v>
      </c>
      <c r="AV135" s="52">
        <f t="shared" si="29"/>
        <v>-0.81825195312499943</v>
      </c>
      <c r="AW135" s="52">
        <f t="shared" si="24"/>
        <v>-0.35735706979613369</v>
      </c>
    </row>
    <row r="136" spans="4:49" x14ac:dyDescent="0.25">
      <c r="D136" s="37">
        <f>+CUY!A109</f>
        <v>45870</v>
      </c>
      <c r="E136" s="225">
        <f>'Salida Stata'!H106</f>
        <v>9188.001953125</v>
      </c>
      <c r="F136" s="225">
        <f>'Salida Stata'!N106</f>
        <v>9213.3525390625</v>
      </c>
      <c r="G136" s="225">
        <f>'Salida Stata'!T106</f>
        <v>9278.7080078125</v>
      </c>
      <c r="H136" s="225">
        <f>'Salida Stata'!Z106</f>
        <v>9332.8876953125</v>
      </c>
      <c r="I136" s="225">
        <f>'Salida Stata'!AF106</f>
        <v>9239.9365234375</v>
      </c>
      <c r="J136" s="225">
        <f>'Salida Stata'!AL106</f>
        <v>9292.390625</v>
      </c>
      <c r="K136" s="225">
        <f>'Salida Stata'!AR106</f>
        <v>9314.591796875</v>
      </c>
      <c r="L136" s="225">
        <f>'Salida Stata'!AX106</f>
        <v>9370.0009765625</v>
      </c>
      <c r="M136" s="225">
        <f>'Salida Stata'!BD106</f>
        <v>9384.689453125</v>
      </c>
      <c r="N136" s="225">
        <f>'Salida Stata'!BJ106</f>
        <v>9319.8212890625</v>
      </c>
      <c r="O136" s="19" cm="1">
        <f t="array" ref="O136">+SUMPRODUCT($E$30:$N$30/100,$E136:$N136)/$D$14*100</f>
        <v>9267.9693028117435</v>
      </c>
      <c r="Q136" s="24">
        <f t="shared" ref="Q136" si="62">+E136/E135-1</f>
        <v>1.8631007867758509E-2</v>
      </c>
      <c r="R136" s="24">
        <f t="shared" ref="R136" si="63">+F136/F135-1</f>
        <v>1.9392444902191164E-2</v>
      </c>
      <c r="S136" s="24">
        <f t="shared" ref="S136" si="64">+G136/G135-1</f>
        <v>2.0950257483405288E-2</v>
      </c>
      <c r="T136" s="24">
        <f t="shared" ref="T136" si="65">+H136/H135-1</f>
        <v>2.0863287373776407E-2</v>
      </c>
      <c r="U136" s="24">
        <f t="shared" ref="U136" si="66">+I136/I135-1</f>
        <v>2.0501833014977988E-2</v>
      </c>
      <c r="V136" s="24">
        <f t="shared" ref="V136" si="67">+J136/J135-1</f>
        <v>2.0859837180105867E-2</v>
      </c>
      <c r="W136" s="24">
        <f t="shared" ref="W136" si="68">+K136/K135-1</f>
        <v>2.2206018065277222E-2</v>
      </c>
      <c r="X136" s="24">
        <f t="shared" ref="X136" si="69">+L136/L135-1</f>
        <v>2.3085880674611703E-2</v>
      </c>
      <c r="Y136" s="24">
        <f t="shared" ref="Y136" si="70">+M136/M135-1</f>
        <v>2.2807406675782849E-2</v>
      </c>
      <c r="Z136" s="24">
        <f t="shared" ref="Z136" si="71">+N136/N135-1</f>
        <v>2.395630403105331E-2</v>
      </c>
      <c r="AA136" s="24">
        <f t="shared" ref="AA136" si="72">+O136/O135-1</f>
        <v>2.1500397351206901E-2</v>
      </c>
      <c r="AB136" s="24">
        <f>+CUY!Y109</f>
        <v>2.1102625982126089E-2</v>
      </c>
      <c r="AD136" s="24">
        <f t="shared" ref="AD136" si="73">+E136/E124-1</f>
        <v>0.29384747117038867</v>
      </c>
      <c r="AE136" s="24">
        <f t="shared" ref="AE136" si="74">+F136/F124-1</f>
        <v>0.30131631325254005</v>
      </c>
      <c r="AF136" s="24">
        <f t="shared" ref="AF136" si="75">+G136/G124-1</f>
        <v>0.30716539112961416</v>
      </c>
      <c r="AG136" s="24">
        <f t="shared" ref="AG136" si="76">+H136/H124-1</f>
        <v>0.30670319885935116</v>
      </c>
      <c r="AH136" s="24">
        <f t="shared" ref="AH136" si="77">+I136/I124-1</f>
        <v>0.30670963580958333</v>
      </c>
      <c r="AI136" s="24">
        <f t="shared" ref="AI136" si="78">+J136/J124-1</f>
        <v>0.3058357031325265</v>
      </c>
      <c r="AJ136" s="24">
        <f t="shared" ref="AJ136" si="79">+K136/K124-1</f>
        <v>0.31339521309134533</v>
      </c>
      <c r="AK136" s="24">
        <f t="shared" ref="AK136" si="80">+L136/L124-1</f>
        <v>0.31729209986310014</v>
      </c>
      <c r="AL136" s="24">
        <f t="shared" ref="AL136" si="81">+M136/M124-1</f>
        <v>0.32170125925731341</v>
      </c>
      <c r="AM136" s="24">
        <f t="shared" ref="AM136" si="82">+N136/N124-1</f>
        <v>0.31932964733789726</v>
      </c>
      <c r="AN136" s="24">
        <f t="shared" ref="AN136" si="83">+O136/O124-1</f>
        <v>0.31011926896307163</v>
      </c>
      <c r="AO136" s="24">
        <f>+CUY!AV109</f>
        <v>0.30959918593476177</v>
      </c>
      <c r="AQ136" s="24">
        <f t="shared" ref="AQ136" si="84">+Q136-Z136</f>
        <v>-5.3252961632948015E-3</v>
      </c>
      <c r="AR136" s="24">
        <f t="shared" ref="AR136" si="85">+AD136-AM136</f>
        <v>-2.5482176167508586E-2</v>
      </c>
      <c r="AS136" s="35">
        <f t="shared" ref="AS136" si="86">+D136</f>
        <v>45870</v>
      </c>
      <c r="AT136" s="19">
        <f t="shared" ref="AT136" si="87">+E136</f>
        <v>9188.001953125</v>
      </c>
      <c r="AU136" s="19">
        <f t="shared" ref="AU136" si="88">+N136</f>
        <v>9319.8212890625</v>
      </c>
      <c r="AV136" s="52">
        <f t="shared" si="29"/>
        <v>-1.3181933593750017</v>
      </c>
      <c r="AW136" s="52">
        <f t="shared" si="24"/>
        <v>-0.4758076923074448</v>
      </c>
    </row>
    <row r="137" spans="4:49" x14ac:dyDescent="0.25">
      <c r="D137" s="37">
        <f>+CUY!A110</f>
        <v>45901</v>
      </c>
      <c r="E137" s="225">
        <f>'Salida Stata'!H107</f>
        <v>9382.8544921875</v>
      </c>
      <c r="F137" s="225">
        <f>'Salida Stata'!N107</f>
        <v>9409.4560546875</v>
      </c>
      <c r="G137" s="225">
        <f>'Salida Stata'!T107</f>
        <v>9475.291015625</v>
      </c>
      <c r="H137" s="225">
        <f>'Salida Stata'!Z107</f>
        <v>9535.10546875</v>
      </c>
      <c r="I137" s="225">
        <f>'Salida Stata'!AF107</f>
        <v>9438.4306640625</v>
      </c>
      <c r="J137" s="225">
        <f>'Salida Stata'!AL107</f>
        <v>9493.4814453125</v>
      </c>
      <c r="K137" s="225">
        <f>'Salida Stata'!AR107</f>
        <v>9515.1787109375</v>
      </c>
      <c r="L137" s="225">
        <f>'Salida Stata'!AX107</f>
        <v>9569.2265625</v>
      </c>
      <c r="M137" s="225">
        <f>'Salida Stata'!BD107</f>
        <v>9583.693359375</v>
      </c>
      <c r="N137" s="225">
        <f>'Salida Stata'!BJ107</f>
        <v>9521.9658203125</v>
      </c>
      <c r="O137" s="19" cm="1">
        <f t="array" ref="O137">+SUMPRODUCT($E$30:$N$30/100,$E137:$N137)/$D$14*100</f>
        <v>9466.602221935831</v>
      </c>
      <c r="Q137" s="24">
        <f t="shared" ref="Q137" si="89">+E137/E136-1</f>
        <v>2.1207280979759435E-2</v>
      </c>
      <c r="R137" s="24">
        <f t="shared" ref="R137" si="90">+F137/F136-1</f>
        <v>2.1284707688495219E-2</v>
      </c>
      <c r="S137" s="24">
        <f t="shared" ref="S137" si="91">+G137/G136-1</f>
        <v>2.1186463422168345E-2</v>
      </c>
      <c r="T137" s="24">
        <f t="shared" ref="T137" si="92">+H137/H136-1</f>
        <v>2.1667224554632325E-2</v>
      </c>
      <c r="U137" s="24">
        <f t="shared" ref="U137" si="93">+I137/I136-1</f>
        <v>2.1482197428684735E-2</v>
      </c>
      <c r="V137" s="24">
        <f t="shared" ref="V137" si="94">+J137/J136-1</f>
        <v>2.1640375273451307E-2</v>
      </c>
      <c r="W137" s="24">
        <f t="shared" ref="W137" si="95">+K137/K136-1</f>
        <v>2.1534697218808407E-2</v>
      </c>
      <c r="X137" s="24">
        <f t="shared" ref="X137" si="96">+L137/L136-1</f>
        <v>2.1262066720785899E-2</v>
      </c>
      <c r="Y137" s="24">
        <f t="shared" ref="Y137" si="97">+M137/M136-1</f>
        <v>2.1205166909783468E-2</v>
      </c>
      <c r="Z137" s="24">
        <f t="shared" ref="Z137" si="98">+N137/N136-1</f>
        <v>2.1689743288021202E-2</v>
      </c>
      <c r="AA137" s="24">
        <f t="shared" ref="AA137" si="99">+O137/O136-1</f>
        <v>2.1432194328031118E-2</v>
      </c>
      <c r="AB137" s="24">
        <f>+CUY!Y110</f>
        <v>2.1508277395264397E-2</v>
      </c>
      <c r="AD137" s="24">
        <f t="shared" ref="AD137" si="100">+E137/E125-1</f>
        <v>0.28422414289148423</v>
      </c>
      <c r="AE137" s="24">
        <f t="shared" ref="AE137" si="101">+F137/F125-1</f>
        <v>0.29030794936249138</v>
      </c>
      <c r="AF137" s="24">
        <f t="shared" ref="AF137" si="102">+G137/G125-1</f>
        <v>0.29678598769972964</v>
      </c>
      <c r="AG137" s="24">
        <f t="shared" ref="AG137" si="103">+H137/H125-1</f>
        <v>0.29624827455279434</v>
      </c>
      <c r="AH137" s="24">
        <f t="shared" ref="AH137" si="104">+I137/I125-1</f>
        <v>0.29577029158995405</v>
      </c>
      <c r="AI137" s="24">
        <f t="shared" ref="AI137" si="105">+J137/J125-1</f>
        <v>0.29506429277679103</v>
      </c>
      <c r="AJ137" s="24">
        <f t="shared" ref="AJ137" si="106">+K137/K125-1</f>
        <v>0.30279967318839152</v>
      </c>
      <c r="AK137" s="24">
        <f t="shared" ref="AK137" si="107">+L137/L125-1</f>
        <v>0.30687822713853885</v>
      </c>
      <c r="AL137" s="24">
        <f t="shared" ref="AL137" si="108">+M137/M125-1</f>
        <v>0.31035946452017904</v>
      </c>
      <c r="AM137" s="24">
        <f t="shared" ref="AM137" si="109">+N137/N125-1</f>
        <v>0.30862606713059915</v>
      </c>
      <c r="AN137" s="24">
        <f t="shared" ref="AN137" si="110">+O137/O125-1</f>
        <v>0.29947791429581505</v>
      </c>
      <c r="AO137" s="24">
        <f>+CUY!AV110</f>
        <v>0.29840468580677904</v>
      </c>
      <c r="AQ137" s="24">
        <f t="shared" ref="AQ137" si="111">+Q137-Z137</f>
        <v>-4.8246230826176628E-4</v>
      </c>
      <c r="AR137" s="24">
        <f t="shared" ref="AR137" si="112">+AD137-AM137</f>
        <v>-2.4401924239114914E-2</v>
      </c>
      <c r="AS137" s="35">
        <f t="shared" ref="AS137" si="113">+D137</f>
        <v>45901</v>
      </c>
      <c r="AT137" s="19">
        <f t="shared" ref="AT137" si="114">+E137</f>
        <v>9382.8544921875</v>
      </c>
      <c r="AU137" s="19">
        <f t="shared" ref="AU137" si="115">+N137</f>
        <v>9521.9658203125</v>
      </c>
      <c r="AV137" s="52">
        <f t="shared" si="29"/>
        <v>-1.39111328125</v>
      </c>
      <c r="AW137" s="52">
        <f t="shared" si="24"/>
        <v>-0.49626913311096033</v>
      </c>
    </row>
    <row r="138" spans="4:49" x14ac:dyDescent="0.25">
      <c r="D138" s="37">
        <f>+CUY!A111</f>
        <v>45931</v>
      </c>
      <c r="E138" s="225">
        <f>'Salida Stata'!H108</f>
        <v>9614.1669921875</v>
      </c>
      <c r="F138" s="225">
        <f>'Salida Stata'!N108</f>
        <v>9638.0888671875</v>
      </c>
      <c r="G138" s="225">
        <f>'Salida Stata'!T108</f>
        <v>9700.65234375</v>
      </c>
      <c r="H138" s="225">
        <f>'Salida Stata'!Z108</f>
        <v>9764.2216796875</v>
      </c>
      <c r="I138" s="225">
        <f>'Salida Stata'!AF108</f>
        <v>9663.482421875</v>
      </c>
      <c r="J138" s="225">
        <f>'Salida Stata'!AL108</f>
        <v>9718.8505859375</v>
      </c>
      <c r="K138" s="225">
        <f>'Salida Stata'!AR108</f>
        <v>9731.67578125</v>
      </c>
      <c r="L138" s="225">
        <f>'Salida Stata'!AX108</f>
        <v>9781.74609375</v>
      </c>
      <c r="M138" s="225">
        <f>'Salida Stata'!BD108</f>
        <v>9792.5</v>
      </c>
      <c r="N138" s="225">
        <f>'Salida Stata'!BJ108</f>
        <v>9732.703125</v>
      </c>
      <c r="O138" s="19" cm="1">
        <f t="array" ref="O138">+SUMPRODUCT($E$30:$N$30/100,$E138:$N138)/$D$14*100</f>
        <v>9686.616902052132</v>
      </c>
      <c r="Q138" s="24">
        <f t="shared" ref="Q138" si="116">+E138/E137-1</f>
        <v>2.4652679010699785E-2</v>
      </c>
      <c r="R138" s="24">
        <f t="shared" ref="R138" si="117">+F138/F137-1</f>
        <v>2.429819653454901E-2</v>
      </c>
      <c r="S138" s="24">
        <f t="shared" ref="S138" si="118">+G138/G137-1</f>
        <v>2.3784106235193558E-2</v>
      </c>
      <c r="T138" s="24">
        <f t="shared" ref="T138" si="119">+H138/H137-1</f>
        <v>2.4028702324100815E-2</v>
      </c>
      <c r="U138" s="24">
        <f t="shared" ref="U138" si="120">+I138/I137-1</f>
        <v>2.3844192517025187E-2</v>
      </c>
      <c r="V138" s="24">
        <f t="shared" ref="V138" si="121">+J138/J137-1</f>
        <v>2.3739356517758603E-2</v>
      </c>
      <c r="W138" s="24">
        <f t="shared" ref="W138" si="122">+K138/K137-1</f>
        <v>2.2752811785199611E-2</v>
      </c>
      <c r="X138" s="24">
        <f t="shared" ref="X138" si="123">+L138/L137-1</f>
        <v>2.2208642450041172E-2</v>
      </c>
      <c r="Y138" s="24">
        <f t="shared" ref="Y138" si="124">+M138/M137-1</f>
        <v>2.1787700502827523E-2</v>
      </c>
      <c r="Z138" s="24">
        <f t="shared" ref="Z138" si="125">+N138/N137-1</f>
        <v>2.2131701443198759E-2</v>
      </c>
      <c r="AA138" s="24">
        <f t="shared" ref="AA138" si="126">+O138/O137-1</f>
        <v>2.3241145551303299E-2</v>
      </c>
      <c r="AB138" s="24">
        <f>+CUY!Y111</f>
        <v>2.3432465268606872E-2</v>
      </c>
      <c r="AD138" s="24">
        <f t="shared" ref="AD138" si="127">+E138/E126-1</f>
        <v>0.29240427338921027</v>
      </c>
      <c r="AE138" s="24">
        <f t="shared" ref="AE138" si="128">+F138/F126-1</f>
        <v>0.29560309771578042</v>
      </c>
      <c r="AF138" s="24">
        <f t="shared" ref="AF138" si="129">+G138/G126-1</f>
        <v>0.30053081231035228</v>
      </c>
      <c r="AG138" s="24">
        <f t="shared" ref="AG138" si="130">+H138/H126-1</f>
        <v>0.29939210249830395</v>
      </c>
      <c r="AH138" s="24">
        <f t="shared" ref="AH138" si="131">+I138/I126-1</f>
        <v>0.29912876607983341</v>
      </c>
      <c r="AI138" s="24">
        <f t="shared" ref="AI138" si="132">+J138/J126-1</f>
        <v>0.29697425111817588</v>
      </c>
      <c r="AJ138" s="24">
        <f t="shared" ref="AJ138" si="133">+K138/K126-1</f>
        <v>0.30218563382858332</v>
      </c>
      <c r="AK138" s="24">
        <f t="shared" ref="AK138" si="134">+L138/L126-1</f>
        <v>0.30478488261406955</v>
      </c>
      <c r="AL138" s="24">
        <f t="shared" ref="AL138" si="135">+M138/M126-1</f>
        <v>0.3062775385129648</v>
      </c>
      <c r="AM138" s="24">
        <f t="shared" ref="AM138" si="136">+N138/N126-1</f>
        <v>0.3037359209157755</v>
      </c>
      <c r="AN138" s="24">
        <f t="shared" ref="AN138" si="137">+O138/O126-1</f>
        <v>0.30050885836328289</v>
      </c>
      <c r="AO138" s="24">
        <f>+CUY!AV111</f>
        <v>0.29966325449105802</v>
      </c>
      <c r="AQ138" s="24">
        <f t="shared" ref="AQ138" si="138">+Q138-Z138</f>
        <v>2.520977567501026E-3</v>
      </c>
      <c r="AR138" s="24">
        <f t="shared" ref="AR138" si="139">+AD138-AM138</f>
        <v>-1.1331647526565236E-2</v>
      </c>
      <c r="AS138" s="35">
        <f t="shared" ref="AS138" si="140">+D138</f>
        <v>45931</v>
      </c>
      <c r="AT138" s="19">
        <f t="shared" ref="AT138" si="141">+E138</f>
        <v>9614.1669921875</v>
      </c>
      <c r="AU138" s="19">
        <f t="shared" ref="AU138" si="142">+N138</f>
        <v>9732.703125</v>
      </c>
      <c r="AV138" s="52">
        <f t="shared" si="29"/>
        <v>-1.1853613281249977</v>
      </c>
      <c r="AW138" s="52">
        <f t="shared" si="24"/>
        <v>-0.45313801045991653</v>
      </c>
    </row>
    <row r="139" spans="4:49" x14ac:dyDescent="0.25">
      <c r="D139" s="37">
        <f>+CUY!A112</f>
        <v>45962</v>
      </c>
      <c r="E139" s="225">
        <f>'Salida Stata'!H109</f>
        <v>9891.8427734375</v>
      </c>
      <c r="F139" s="225">
        <f>'Salida Stata'!N109</f>
        <v>9910.83203125</v>
      </c>
      <c r="G139" s="225">
        <f>'Salida Stata'!T109</f>
        <v>9977.927734375</v>
      </c>
      <c r="H139" s="225">
        <f>'Salida Stata'!Z109</f>
        <v>10047.38671875</v>
      </c>
      <c r="I139" s="225">
        <f>'Salida Stata'!AF109</f>
        <v>9937.373046875</v>
      </c>
      <c r="J139" s="225">
        <f>'Salida Stata'!AL109</f>
        <v>9995.373046875</v>
      </c>
      <c r="K139" s="225">
        <f>'Salida Stata'!AR109</f>
        <v>10007.2763671875</v>
      </c>
      <c r="L139" s="225">
        <f>'Salida Stata'!AX109</f>
        <v>10057.8369140625</v>
      </c>
      <c r="M139" s="225">
        <f>'Salida Stata'!BD109</f>
        <v>10064.3916015625</v>
      </c>
      <c r="N139" s="225">
        <f>'Salida Stata'!BJ109</f>
        <v>10007.0556640625</v>
      </c>
      <c r="O139" s="19" cm="1">
        <f t="array" ref="O139">+SUMPRODUCT($E$30:$N$30/100,$E139:$N139)/$D$14*100</f>
        <v>9961.6643745353904</v>
      </c>
      <c r="Q139" s="24">
        <f t="shared" ref="Q139" si="143">+E139/E138-1</f>
        <v>2.8881938651121875E-2</v>
      </c>
      <c r="R139" s="24">
        <f t="shared" ref="R139" si="144">+F139/F138-1</f>
        <v>2.8298469522421987E-2</v>
      </c>
      <c r="S139" s="24">
        <f t="shared" ref="S139" si="145">+G139/G138-1</f>
        <v>2.8583169543607623E-2</v>
      </c>
      <c r="T139" s="24">
        <f t="shared" ref="T139" si="146">+H139/H138-1</f>
        <v>2.900026733841643E-2</v>
      </c>
      <c r="U139" s="24">
        <f t="shared" ref="U139" si="147">+I139/I138-1</f>
        <v>2.8342849196890008E-2</v>
      </c>
      <c r="V139" s="24">
        <f t="shared" ref="V139" si="148">+J139/J138-1</f>
        <v>2.8452177394064249E-2</v>
      </c>
      <c r="W139" s="24">
        <f t="shared" ref="W139" si="149">+K139/K138-1</f>
        <v>2.8319951479322647E-2</v>
      </c>
      <c r="X139" s="24">
        <f t="shared" ref="X139" si="150">+L139/L138-1</f>
        <v>2.822510599502337E-2</v>
      </c>
      <c r="Y139" s="24">
        <f t="shared" ref="Y139" si="151">+M139/M138-1</f>
        <v>2.776528992213434E-2</v>
      </c>
      <c r="Z139" s="24">
        <f t="shared" ref="Z139" si="152">+N139/N138-1</f>
        <v>2.8188729846057026E-2</v>
      </c>
      <c r="AA139" s="24">
        <f t="shared" ref="AA139" si="153">+O139/O138-1</f>
        <v>2.8394585567329322E-2</v>
      </c>
      <c r="AB139" s="24">
        <f>+CUY!Y112</f>
        <v>2.8232840936071035E-2</v>
      </c>
      <c r="AD139" s="24">
        <f t="shared" ref="AD139" si="154">+E139/E127-1</f>
        <v>0.30602632837941224</v>
      </c>
      <c r="AE139" s="24">
        <f t="shared" ref="AE139" si="155">+F139/F127-1</f>
        <v>0.30716401458493614</v>
      </c>
      <c r="AF139" s="24">
        <f t="shared" ref="AF139" si="156">+G139/G127-1</f>
        <v>0.31080189804213565</v>
      </c>
      <c r="AG139" s="24">
        <f t="shared" ref="AG139" si="157">+H139/H127-1</f>
        <v>0.30971802524745007</v>
      </c>
      <c r="AH139" s="24">
        <f t="shared" ref="AH139" si="158">+I139/I127-1</f>
        <v>0.30887833057742076</v>
      </c>
      <c r="AI139" s="24">
        <f t="shared" ref="AI139" si="159">+J139/J127-1</f>
        <v>0.30598111919908333</v>
      </c>
      <c r="AJ139" s="24">
        <f t="shared" ref="AJ139" si="160">+K139/K127-1</f>
        <v>0.30934932917167601</v>
      </c>
      <c r="AK139" s="24">
        <f t="shared" ref="AK139" si="161">+L139/L127-1</f>
        <v>0.31113491275872907</v>
      </c>
      <c r="AL139" s="24">
        <f t="shared" ref="AL139" si="162">+M139/M127-1</f>
        <v>0.31090029929184104</v>
      </c>
      <c r="AM139" s="24">
        <f t="shared" ref="AM139" si="163">+N139/N127-1</f>
        <v>0.3074487472078411</v>
      </c>
      <c r="AN139" s="24">
        <f t="shared" ref="AN139" si="164">+O139/O127-1</f>
        <v>0.30887483033268692</v>
      </c>
      <c r="AO139" s="24">
        <f>+CUY!AV112</f>
        <v>0.30837635128922503</v>
      </c>
      <c r="AQ139" s="24">
        <f t="shared" ref="AQ139" si="165">+Q139-Z139</f>
        <v>6.9320880506484883E-4</v>
      </c>
      <c r="AR139" s="24">
        <f t="shared" ref="AR139" si="166">+AD139-AM139</f>
        <v>-1.4224188284288619E-3</v>
      </c>
      <c r="AS139" s="35">
        <f t="shared" ref="AS139" si="167">+D139</f>
        <v>45962</v>
      </c>
      <c r="AT139" s="19">
        <f t="shared" ref="AT139" si="168">+E139</f>
        <v>9891.8427734375</v>
      </c>
      <c r="AU139" s="19">
        <f t="shared" ref="AU139" si="169">+N139</f>
        <v>10007.0556640625</v>
      </c>
      <c r="AV139" s="52">
        <f t="shared" si="29"/>
        <v>-1.1521289062499989</v>
      </c>
      <c r="AW139" s="52">
        <f t="shared" si="24"/>
        <v>-0.45066438699607758</v>
      </c>
    </row>
    <row r="140" spans="4:49" x14ac:dyDescent="0.25">
      <c r="D140" s="37">
        <f>+CUY!A113</f>
        <v>45992</v>
      </c>
      <c r="E140" s="225">
        <f>'Salida Stata'!H110</f>
        <v>10186.0634765625</v>
      </c>
      <c r="F140" s="225">
        <f>'Salida Stata'!N110</f>
        <v>10201.484375</v>
      </c>
      <c r="G140" s="225">
        <f>'Salida Stata'!T110</f>
        <v>10277.306640625</v>
      </c>
      <c r="H140" s="225">
        <f>'Salida Stata'!Z110</f>
        <v>10346.22265625</v>
      </c>
      <c r="I140" s="225">
        <f>'Salida Stata'!AF110</f>
        <v>10227.8720703125</v>
      </c>
      <c r="J140" s="225">
        <f>'Salida Stata'!AL110</f>
        <v>10288.60546875</v>
      </c>
      <c r="K140" s="225">
        <f>'Salida Stata'!AR110</f>
        <v>10305.78515625</v>
      </c>
      <c r="L140" s="225">
        <f>'Salida Stata'!AX110</f>
        <v>10363.7099609375</v>
      </c>
      <c r="M140" s="225">
        <f>'Salida Stata'!BD110</f>
        <v>10365.4755859375</v>
      </c>
      <c r="N140" s="225">
        <f>'Salida Stata'!BJ110</f>
        <v>10308.236328125</v>
      </c>
      <c r="O140" s="19" cm="1">
        <f t="array" ref="O140">+SUMPRODUCT($E$30:$N$30/100,$E140:$N140)/$D$14*100</f>
        <v>10258.353768733246</v>
      </c>
      <c r="Q140" s="24">
        <f t="shared" ref="Q140" si="170">+E140/E139-1</f>
        <v>2.9743770687001625E-2</v>
      </c>
      <c r="R140" s="24">
        <f t="shared" ref="R140" si="171">+F140/F139-1</f>
        <v>2.9326734913228236E-2</v>
      </c>
      <c r="S140" s="24">
        <f t="shared" ref="S140" si="172">+G140/G139-1</f>
        <v>3.000411650794077E-2</v>
      </c>
      <c r="T140" s="24">
        <f t="shared" ref="T140" si="173">+H140/H139-1</f>
        <v>2.9742653076379133E-2</v>
      </c>
      <c r="U140" s="24">
        <f t="shared" ref="U140" si="174">+I140/I139-1</f>
        <v>2.9232979587985986E-2</v>
      </c>
      <c r="V140" s="24">
        <f t="shared" ref="V140" si="175">+J140/J139-1</f>
        <v>2.9336816194837079E-2</v>
      </c>
      <c r="W140" s="24">
        <f t="shared" ref="W140" si="176">+K140/K139-1</f>
        <v>2.9829174103882083E-2</v>
      </c>
      <c r="X140" s="24">
        <f t="shared" ref="X140" si="177">+L140/L139-1</f>
        <v>3.0411414451087415E-2</v>
      </c>
      <c r="Y140" s="24">
        <f t="shared" ref="Y140" si="178">+M140/M139-1</f>
        <v>2.9915766028843382E-2</v>
      </c>
      <c r="Z140" s="24">
        <f t="shared" ref="Z140" si="179">+N140/N139-1</f>
        <v>3.0096831093296084E-2</v>
      </c>
      <c r="AA140" s="24">
        <f t="shared" ref="AA140" si="180">+O140/O139-1</f>
        <v>2.9783114853404458E-2</v>
      </c>
      <c r="AB140" s="24">
        <f>+CUY!Y113</f>
        <v>2.9575937675688779E-2</v>
      </c>
      <c r="AD140" s="24">
        <f t="shared" ref="AD140" si="181">+E140/E128-1</f>
        <v>0.31517504527068185</v>
      </c>
      <c r="AE140" s="24">
        <f t="shared" ref="AE140" si="182">+F140/F128-1</f>
        <v>0.31550964299728546</v>
      </c>
      <c r="AF140" s="24">
        <f t="shared" ref="AF140" si="183">+G140/G128-1</f>
        <v>0.31912168038960109</v>
      </c>
      <c r="AG140" s="24">
        <f t="shared" ref="AG140" si="184">+H140/H128-1</f>
        <v>0.31822859081048938</v>
      </c>
      <c r="AH140" s="24">
        <f t="shared" ref="AH140" si="185">+I140/I128-1</f>
        <v>0.31747827797748185</v>
      </c>
      <c r="AI140" s="24">
        <f t="shared" ref="AI140" si="186">+J140/J128-1</f>
        <v>0.31450957512916267</v>
      </c>
      <c r="AJ140" s="24">
        <f t="shared" ref="AJ140" si="187">+K140/K128-1</f>
        <v>0.31804717986430253</v>
      </c>
      <c r="AK140" s="24">
        <f t="shared" ref="AK140" si="188">+L140/L128-1</f>
        <v>0.31950065953653528</v>
      </c>
      <c r="AL140" s="24">
        <f t="shared" ref="AL140" si="189">+M140/M128-1</f>
        <v>0.31908492135477839</v>
      </c>
      <c r="AM140" s="24">
        <f t="shared" ref="AM140" si="190">+N140/N128-1</f>
        <v>0.31608474403408682</v>
      </c>
      <c r="AN140" s="24">
        <f t="shared" ref="AN140" si="191">+O140/O128-1</f>
        <v>0.31739336875499391</v>
      </c>
      <c r="AO140" s="24">
        <f>+CUY!AV113</f>
        <v>0.31670240219805623</v>
      </c>
      <c r="AQ140" s="24">
        <f t="shared" ref="AQ140" si="192">+Q140-Z140</f>
        <v>-3.5306040629445867E-4</v>
      </c>
      <c r="AR140" s="24">
        <f t="shared" ref="AR140" si="193">+AD140-AM140</f>
        <v>-9.0969876340496469E-4</v>
      </c>
      <c r="AS140" s="35">
        <f t="shared" ref="AS140" si="194">+D140</f>
        <v>45992</v>
      </c>
      <c r="AT140" s="19">
        <f t="shared" ref="AT140" si="195">+E140</f>
        <v>10186.0634765625</v>
      </c>
      <c r="AU140" s="19">
        <f t="shared" ref="AU140" si="196">+N140</f>
        <v>10308.236328125</v>
      </c>
      <c r="AV140" s="52">
        <f t="shared" si="29"/>
        <v>-1.2217285156250028</v>
      </c>
      <c r="AW140" s="52">
        <f t="shared" si="24"/>
        <v>-0.47221774261376837</v>
      </c>
    </row>
    <row r="141" spans="4:49" x14ac:dyDescent="0.25">
      <c r="D141" s="37">
        <f>+CUY!A114</f>
        <v>46023</v>
      </c>
      <c r="E141" s="225">
        <f>'Salida Stata'!H111</f>
        <v>10499.8984375</v>
      </c>
      <c r="F141" s="225">
        <f>'Salida Stata'!N111</f>
        <v>10506.07421875</v>
      </c>
      <c r="G141" s="225">
        <f>'Salida Stata'!T111</f>
        <v>10589.365234375</v>
      </c>
      <c r="H141" s="225">
        <f>'Salida Stata'!Z111</f>
        <v>10660.9580078125</v>
      </c>
      <c r="I141" s="225">
        <f>'Salida Stata'!AF111</f>
        <v>10534.931640625</v>
      </c>
      <c r="J141" s="225">
        <f>'Salida Stata'!AL111</f>
        <v>10596.451171875</v>
      </c>
      <c r="K141" s="225">
        <f>'Salida Stata'!AR111</f>
        <v>10618.6806640625</v>
      </c>
      <c r="L141" s="225">
        <f>'Salida Stata'!AX111</f>
        <v>10679.4384765625</v>
      </c>
      <c r="M141" s="225">
        <f>'Salida Stata'!BD111</f>
        <v>10676.4697265625</v>
      </c>
      <c r="N141" s="225">
        <f>'Salida Stata'!BJ111</f>
        <v>10616.5234375</v>
      </c>
      <c r="O141" s="19" cm="1">
        <f t="array" ref="O141">+SUMPRODUCT($E$30:$N$30/100,$E141:$N141)/$D$14*100</f>
        <v>10568.188374166164</v>
      </c>
      <c r="Q141" s="24">
        <f t="shared" ref="Q141" si="197">+E141/E140-1</f>
        <v>3.081023023856222E-2</v>
      </c>
      <c r="R141" s="24">
        <f t="shared" ref="R141" si="198">+F141/F140-1</f>
        <v>2.9857404329945769E-2</v>
      </c>
      <c r="S141" s="24">
        <f t="shared" ref="S141" si="199">+G141/G140-1</f>
        <v>3.0363849660422604E-2</v>
      </c>
      <c r="T141" s="24">
        <f t="shared" ref="T141" si="200">+H141/H140-1</f>
        <v>3.0420314932268822E-2</v>
      </c>
      <c r="U141" s="24">
        <f t="shared" ref="U141" si="201">+I141/I140-1</f>
        <v>3.0021843077581378E-2</v>
      </c>
      <c r="V141" s="24">
        <f t="shared" ref="V141" si="202">+J141/J140-1</f>
        <v>2.9921032938820646E-2</v>
      </c>
      <c r="W141" s="24">
        <f t="shared" ref="W141" si="203">+K141/K140-1</f>
        <v>3.0361151825753163E-2</v>
      </c>
      <c r="X141" s="24">
        <f t="shared" ref="X141" si="204">+L141/L140-1</f>
        <v>3.0464815863723738E-2</v>
      </c>
      <c r="Y141" s="24">
        <f t="shared" ref="Y141" si="205">+M141/M140-1</f>
        <v>3.0002881975518481E-2</v>
      </c>
      <c r="Z141" s="24">
        <f t="shared" ref="Z141" si="206">+N141/N140-1</f>
        <v>2.99068724815581E-2</v>
      </c>
      <c r="AA141" s="24">
        <f t="shared" ref="AA141" si="207">+O141/O140-1</f>
        <v>3.0203150760629072E-2</v>
      </c>
      <c r="AB141" s="24">
        <f>+CUY!Y114</f>
        <v>2.9857440957934411E-2</v>
      </c>
      <c r="AD141" s="24">
        <f t="shared" ref="AD141" si="208">+E141/E129-1</f>
        <v>0.33181240339095197</v>
      </c>
      <c r="AE141" s="24">
        <f t="shared" ref="AE141" si="209">+F141/F129-1</f>
        <v>0.33023002134717094</v>
      </c>
      <c r="AF141" s="24">
        <f t="shared" ref="AF141" si="210">+G141/G129-1</f>
        <v>0.33343400534565926</v>
      </c>
      <c r="AG141" s="24">
        <f t="shared" ref="AG141" si="211">+H141/H129-1</f>
        <v>0.33284102341208999</v>
      </c>
      <c r="AH141" s="24">
        <f t="shared" ref="AH141" si="212">+I141/I129-1</f>
        <v>0.33185165587147925</v>
      </c>
      <c r="AI141" s="24">
        <f t="shared" ref="AI141" si="213">+J141/J129-1</f>
        <v>0.32826555209591635</v>
      </c>
      <c r="AJ141" s="24">
        <f t="shared" ref="AJ141" si="214">+K141/K129-1</f>
        <v>0.33095711577888376</v>
      </c>
      <c r="AK141" s="24">
        <f t="shared" ref="AK141" si="215">+L141/L129-1</f>
        <v>0.33158418804316425</v>
      </c>
      <c r="AL141" s="24">
        <f t="shared" ref="AL141" si="216">+M141/M129-1</f>
        <v>0.32946222756415722</v>
      </c>
      <c r="AM141" s="24">
        <f t="shared" ref="AM141" si="217">+N141/N129-1</f>
        <v>0.326859241721837</v>
      </c>
      <c r="AN141" s="24">
        <f t="shared" ref="AN141" si="218">+O141/O129-1</f>
        <v>0.33069588512242976</v>
      </c>
      <c r="AO141" s="24">
        <f>+CUY!AV114</f>
        <v>0.3298748394570501</v>
      </c>
      <c r="AQ141" s="24">
        <f t="shared" ref="AQ141" si="219">+Q141-Z141</f>
        <v>9.0335775700411958E-4</v>
      </c>
      <c r="AR141" s="24">
        <f t="shared" ref="AR141" si="220">+AD141-AM141</f>
        <v>4.9531616691149694E-3</v>
      </c>
      <c r="AS141" s="35">
        <f t="shared" ref="AS141" si="221">+D141</f>
        <v>46023</v>
      </c>
      <c r="AT141" s="19">
        <f t="shared" ref="AT141" si="222">+E141</f>
        <v>10499.8984375</v>
      </c>
      <c r="AU141" s="19">
        <f t="shared" ref="AU141" si="223">+N141</f>
        <v>10616.5234375</v>
      </c>
      <c r="AV141" s="52">
        <f t="shared" si="29"/>
        <v>-1.1662499999999909</v>
      </c>
      <c r="AW141" s="52">
        <f t="shared" si="24"/>
        <v>-0.46528918530971097</v>
      </c>
    </row>
    <row r="142" spans="4:49" x14ac:dyDescent="0.25">
      <c r="D142" s="37">
        <f>+CUY!A115</f>
        <v>46054</v>
      </c>
      <c r="E142" s="225">
        <f>'Salida Stata'!H112</f>
        <v>10879.27734375</v>
      </c>
      <c r="F142" s="225">
        <f>'Salida Stata'!N112</f>
        <v>10882.4482421875</v>
      </c>
      <c r="G142" s="225">
        <f>'Salida Stata'!T112</f>
        <v>10961.5302734375</v>
      </c>
      <c r="H142" s="225">
        <f>'Salida Stata'!Z112</f>
        <v>11033.935546875</v>
      </c>
      <c r="I142" s="225">
        <f>'Salida Stata'!AF112</f>
        <v>10898.2548828125</v>
      </c>
      <c r="J142" s="225">
        <f>'Salida Stata'!AL112</f>
        <v>10955.1630859375</v>
      </c>
      <c r="K142" s="225">
        <f>'Salida Stata'!AR112</f>
        <v>10963.396484375</v>
      </c>
      <c r="L142" s="225">
        <f>'Salida Stata'!AX112</f>
        <v>11021.8896484375</v>
      </c>
      <c r="M142" s="225">
        <f>'Salida Stata'!BD112</f>
        <v>11020.8046875</v>
      </c>
      <c r="N142" s="225">
        <f>'Salida Stata'!BJ112</f>
        <v>10942.650390625</v>
      </c>
      <c r="O142" s="19" cm="1">
        <f t="array" ref="O142">+SUMPRODUCT($E$30:$N$30/100,$E142:$N142)/$D$14*100</f>
        <v>10923.512203402361</v>
      </c>
      <c r="Q142" s="24">
        <f t="shared" ref="Q142" si="224">+E142/E141-1</f>
        <v>3.6131673892679128E-2</v>
      </c>
      <c r="R142" s="24">
        <f t="shared" ref="R142" si="225">+F142/F141-1</f>
        <v>3.5824420768491461E-2</v>
      </c>
      <c r="S142" s="24">
        <f t="shared" ref="S142" si="226">+G142/G141-1</f>
        <v>3.5145169783584729E-2</v>
      </c>
      <c r="T142" s="24">
        <f t="shared" ref="T142" si="227">+H142/H141-1</f>
        <v>3.4985367993118244E-2</v>
      </c>
      <c r="U142" s="24">
        <f t="shared" ref="U142" si="228">+I142/I141-1</f>
        <v>3.4487479803518184E-2</v>
      </c>
      <c r="V142" s="24">
        <f t="shared" ref="V142" si="229">+J142/J141-1</f>
        <v>3.3852080120426509E-2</v>
      </c>
      <c r="W142" s="24">
        <f t="shared" ref="W142" si="230">+K142/K141-1</f>
        <v>3.2463149728114926E-2</v>
      </c>
      <c r="X142" s="24">
        <f t="shared" ref="X142" si="231">+L142/L141-1</f>
        <v>3.2066402426172091E-2</v>
      </c>
      <c r="Y142" s="24">
        <f t="shared" ref="Y142" si="232">+M142/M141-1</f>
        <v>3.2251762029616549E-2</v>
      </c>
      <c r="Z142" s="24">
        <f t="shared" ref="Z142" si="233">+N142/N141-1</f>
        <v>3.0718808755514582E-2</v>
      </c>
      <c r="AA142" s="24">
        <f t="shared" ref="AA142" si="234">+O142/O141-1</f>
        <v>3.3622018898223027E-2</v>
      </c>
      <c r="AB142" s="24">
        <f>+CUY!Y115</f>
        <v>3.4095212846538381E-2</v>
      </c>
      <c r="AD142" s="24">
        <f t="shared" ref="AD142" si="235">+E142/E130-1</f>
        <v>0.34142770240297615</v>
      </c>
      <c r="AE142" s="24">
        <f t="shared" ref="AE142" si="236">+F142/F130-1</f>
        <v>0.34035306206472993</v>
      </c>
      <c r="AF142" s="24">
        <f t="shared" ref="AF142" si="237">+G142/G130-1</f>
        <v>0.34284186391780214</v>
      </c>
      <c r="AG142" s="24">
        <f t="shared" ref="AG142" si="238">+H142/H130-1</f>
        <v>0.34250065676932229</v>
      </c>
      <c r="AH142" s="24">
        <f t="shared" ref="AH142" si="239">+I142/I130-1</f>
        <v>0.34130804003847559</v>
      </c>
      <c r="AI142" s="24">
        <f t="shared" ref="AI142" si="240">+J142/J130-1</f>
        <v>0.33763297081113852</v>
      </c>
      <c r="AJ142" s="24">
        <f t="shared" ref="AJ142" si="241">+K142/K130-1</f>
        <v>0.33940783510271322</v>
      </c>
      <c r="AK142" s="24">
        <f t="shared" ref="AK142" si="242">+L142/L130-1</f>
        <v>0.3396662661030605</v>
      </c>
      <c r="AL142" s="24">
        <f t="shared" ref="AL142" si="243">+M142/M130-1</f>
        <v>0.33792772966360185</v>
      </c>
      <c r="AM142" s="24">
        <f t="shared" ref="AM142" si="244">+N142/N130-1</f>
        <v>0.33501171755393222</v>
      </c>
      <c r="AN142" s="24">
        <f t="shared" ref="AN142" si="245">+O142/O130-1</f>
        <v>0.33971633985146799</v>
      </c>
      <c r="AO142" s="24">
        <f>+CUY!AV115</f>
        <v>0.33942850134903124</v>
      </c>
      <c r="AQ142" s="24">
        <f t="shared" ref="AQ142" si="246">+Q142-Z142</f>
        <v>5.4128651371645464E-3</v>
      </c>
      <c r="AR142" s="24">
        <f t="shared" ref="AR142" si="247">+AD142-AM142</f>
        <v>6.415984849043932E-3</v>
      </c>
      <c r="AS142" s="35">
        <f t="shared" ref="AS142" si="248">+D142</f>
        <v>46054</v>
      </c>
      <c r="AT142" s="19">
        <f t="shared" ref="AT142" si="249">+E142</f>
        <v>10879.27734375</v>
      </c>
      <c r="AU142" s="19">
        <f t="shared" ref="AU142" si="250">+N142</f>
        <v>10942.650390625</v>
      </c>
      <c r="AV142" s="52">
        <f t="shared" si="29"/>
        <v>-0.63373046875000227</v>
      </c>
      <c r="AW142" s="52">
        <f t="shared" si="24"/>
        <v>-0.3495590060659346</v>
      </c>
    </row>
    <row r="143" spans="4:49" x14ac:dyDescent="0.25">
      <c r="D143" s="37">
        <f>+CUY!A116</f>
        <v>46082</v>
      </c>
      <c r="E143" s="225">
        <f>'Salida Stata'!H113</f>
        <v>11235.21484375</v>
      </c>
      <c r="F143" s="225">
        <f>'Salida Stata'!N113</f>
        <v>11236.8310546875</v>
      </c>
      <c r="G143" s="225">
        <f>'Salida Stata'!T113</f>
        <v>11318.8583984375</v>
      </c>
      <c r="H143" s="225">
        <f>'Salida Stata'!Z113</f>
        <v>11391.806640625</v>
      </c>
      <c r="I143" s="225">
        <f>'Salida Stata'!AF113</f>
        <v>11253.0712890625</v>
      </c>
      <c r="J143" s="225">
        <f>'Salida Stata'!AL113</f>
        <v>11304.556640625</v>
      </c>
      <c r="K143" s="225">
        <f>'Salida Stata'!AR113</f>
        <v>11312.6650390625</v>
      </c>
      <c r="L143" s="225">
        <f>'Salida Stata'!AX113</f>
        <v>11372.34765625</v>
      </c>
      <c r="M143" s="225">
        <f>'Salida Stata'!BD113</f>
        <v>11367.220703125</v>
      </c>
      <c r="N143" s="225">
        <f>'Salida Stata'!BJ113</f>
        <v>11282.1796875</v>
      </c>
      <c r="O143" s="19" cm="1">
        <f t="array" ref="O143">+SUMPRODUCT($E$30:$N$30/100,$E143:$N143)/$D$14*100</f>
        <v>11273.590690181929</v>
      </c>
      <c r="Q143" s="24">
        <f t="shared" ref="Q143" si="251">+E143/E142-1</f>
        <v>3.2717016834255208E-2</v>
      </c>
      <c r="R143" s="24">
        <f t="shared" ref="R143" si="252">+F143/F142-1</f>
        <v>3.256462191349363E-2</v>
      </c>
      <c r="S143" s="24">
        <f t="shared" ref="S143" si="253">+G143/G142-1</f>
        <v>3.2598379613647088E-2</v>
      </c>
      <c r="T143" s="24">
        <f t="shared" ref="T143" si="254">+H143/H142-1</f>
        <v>3.243367629162508E-2</v>
      </c>
      <c r="U143" s="24">
        <f t="shared" ref="U143" si="255">+I143/I142-1</f>
        <v>3.2557176361288409E-2</v>
      </c>
      <c r="V143" s="24">
        <f t="shared" ref="V143" si="256">+J143/J142-1</f>
        <v>3.1893049144653629E-2</v>
      </c>
      <c r="W143" s="24">
        <f t="shared" ref="W143" si="257">+K143/K142-1</f>
        <v>3.1857696215335851E-2</v>
      </c>
      <c r="X143" s="24">
        <f t="shared" ref="X143" si="258">+L143/L142-1</f>
        <v>3.1796544784149727E-2</v>
      </c>
      <c r="Y143" s="24">
        <f t="shared" ref="Y143" si="259">+M143/M142-1</f>
        <v>3.1432914877614238E-2</v>
      </c>
      <c r="Z143" s="24">
        <f t="shared" ref="Z143" si="260">+N143/N142-1</f>
        <v>3.1028067675989091E-2</v>
      </c>
      <c r="AA143" s="24">
        <f t="shared" ref="AA143" si="261">+O143/O142-1</f>
        <v>3.2048161823861721E-2</v>
      </c>
      <c r="AB143" s="24">
        <f>+CUY!Y116</f>
        <v>3.2046293159489814E-2</v>
      </c>
      <c r="AD143" s="24">
        <f t="shared" ref="AD143" si="262">+E143/E131-1</f>
        <v>0.33436109189991781</v>
      </c>
      <c r="AE143" s="24">
        <f t="shared" ref="AE143" si="263">+F143/F131-1</f>
        <v>0.33309625379181473</v>
      </c>
      <c r="AF143" s="24">
        <f t="shared" ref="AF143" si="264">+G143/G131-1</f>
        <v>0.33778414540599333</v>
      </c>
      <c r="AG143" s="24">
        <f t="shared" ref="AG143" si="265">+H143/H131-1</f>
        <v>0.33851525816815231</v>
      </c>
      <c r="AH143" s="24">
        <f t="shared" ref="AH143" si="266">+I143/I131-1</f>
        <v>0.33530387543809947</v>
      </c>
      <c r="AI143" s="24">
        <f t="shared" ref="AI143" si="267">+J143/J131-1</f>
        <v>0.33446469028498238</v>
      </c>
      <c r="AJ143" s="24">
        <f t="shared" ref="AJ143" si="268">+K143/K131-1</f>
        <v>0.33768239282761425</v>
      </c>
      <c r="AK143" s="24">
        <f t="shared" ref="AK143" si="269">+L143/L131-1</f>
        <v>0.33930348716450665</v>
      </c>
      <c r="AL143" s="24">
        <f t="shared" ref="AL143" si="270">+M143/M131-1</f>
        <v>0.33831336216907304</v>
      </c>
      <c r="AM143" s="24">
        <f t="shared" ref="AM143" si="271">+N143/N131-1</f>
        <v>0.33773836632900966</v>
      </c>
      <c r="AN143" s="24">
        <f t="shared" ref="AN143" si="272">+O143/O131-1</f>
        <v>0.33685133541439916</v>
      </c>
      <c r="AO143" s="24">
        <f>+CUY!AV116</f>
        <v>0.33531962280244509</v>
      </c>
      <c r="AQ143" s="24">
        <f t="shared" ref="AQ143" si="273">+Q143-Z143</f>
        <v>1.6889491582661176E-3</v>
      </c>
      <c r="AR143" s="24">
        <f t="shared" ref="AR143" si="274">+AD143-AM143</f>
        <v>-3.3772744290918588E-3</v>
      </c>
      <c r="AS143" s="35">
        <f t="shared" ref="AS143" si="275">+D143</f>
        <v>46082</v>
      </c>
      <c r="AT143" s="19">
        <f t="shared" ref="AT143" si="276">+E143</f>
        <v>11235.21484375</v>
      </c>
      <c r="AU143" s="19">
        <f t="shared" ref="AU143" si="277">+N143</f>
        <v>11282.1796875</v>
      </c>
      <c r="AV143" s="52">
        <f t="shared" si="29"/>
        <v>-0.46964843749999829</v>
      </c>
      <c r="AW143" s="52">
        <f t="shared" si="24"/>
        <v>-0.3183687448931849</v>
      </c>
    </row>
    <row r="144" spans="4:49" x14ac:dyDescent="0.25">
      <c r="D144" s="37">
        <f>+CUY!A117</f>
        <v>46113</v>
      </c>
      <c r="E144" s="225">
        <f>'Salida Stata'!H114</f>
        <v>11429.60546875</v>
      </c>
      <c r="F144" s="225">
        <f>'Salida Stata'!N114</f>
        <v>11444.443359375</v>
      </c>
      <c r="G144" s="225">
        <f>'Salida Stata'!T114</f>
        <v>11542.8818359375</v>
      </c>
      <c r="H144" s="225">
        <f>'Salida Stata'!Z114</f>
        <v>11628.5234375</v>
      </c>
      <c r="I144" s="225">
        <f>'Salida Stata'!AF114</f>
        <v>11482.3359375</v>
      </c>
      <c r="J144" s="225">
        <f>'Salida Stata'!AL114</f>
        <v>11547.1884765625</v>
      </c>
      <c r="K144" s="225">
        <f>'Salida Stata'!AR114</f>
        <v>11572.833984375</v>
      </c>
      <c r="L144" s="225">
        <f>'Salida Stata'!AX114</f>
        <v>11639.498046875</v>
      </c>
      <c r="M144" s="225">
        <f>'Salida Stata'!BD114</f>
        <v>11630.8408203125</v>
      </c>
      <c r="N144" s="225">
        <f>'Salida Stata'!BJ114</f>
        <v>11571.7705078125</v>
      </c>
      <c r="O144" s="19" cm="1">
        <f t="array" ref="O144">+SUMPRODUCT($E$30:$N$30/100,$E144:$N144)/$D$14*100</f>
        <v>11517.334138784279</v>
      </c>
      <c r="Q144" s="24">
        <f t="shared" ref="Q144" si="278">+E144/E143-1</f>
        <v>1.7301905455607391E-2</v>
      </c>
      <c r="R144" s="24">
        <f t="shared" ref="R144" si="279">+F144/F143-1</f>
        <v>1.8476054652516449E-2</v>
      </c>
      <c r="S144" s="24">
        <f t="shared" ref="S144" si="280">+G144/G143-1</f>
        <v>1.9792052308996499E-2</v>
      </c>
      <c r="T144" s="24">
        <f t="shared" ref="T144" si="281">+H144/H143-1</f>
        <v>2.0779565905800323E-2</v>
      </c>
      <c r="U144" s="24">
        <f t="shared" ref="U144" si="282">+I144/I143-1</f>
        <v>2.0373517820004849E-2</v>
      </c>
      <c r="V144" s="24">
        <f t="shared" ref="V144" si="283">+J144/J143-1</f>
        <v>2.1463189017564721E-2</v>
      </c>
      <c r="W144" s="24">
        <f t="shared" ref="W144" si="284">+K144/K143-1</f>
        <v>2.2998024286420504E-2</v>
      </c>
      <c r="X144" s="24">
        <f t="shared" ref="X144" si="285">+L144/L143-1</f>
        <v>2.349122614785526E-2</v>
      </c>
      <c r="Y144" s="24">
        <f t="shared" ref="Y144" si="286">+M144/M143-1</f>
        <v>2.3191255283274925E-2</v>
      </c>
      <c r="Z144" s="24">
        <f t="shared" ref="Z144" si="287">+N144/N143-1</f>
        <v>2.5667985117569847E-2</v>
      </c>
      <c r="AA144" s="24">
        <f t="shared" ref="AA144" si="288">+O144/O143-1</f>
        <v>2.1620746690282466E-2</v>
      </c>
      <c r="AB144" s="24">
        <f>+CUY!Y117</f>
        <v>2.1239032266650026E-2</v>
      </c>
      <c r="AD144" s="24">
        <f t="shared" ref="AD144" si="289">+E144/E132-1</f>
        <v>0.31825127712140699</v>
      </c>
      <c r="AE144" s="24">
        <f t="shared" ref="AE144" si="290">+F144/F132-1</f>
        <v>0.31900424274402539</v>
      </c>
      <c r="AF144" s="24">
        <f t="shared" ref="AF144" si="291">+G144/G132-1</f>
        <v>0.32563981668797948</v>
      </c>
      <c r="AG144" s="24">
        <f t="shared" ref="AG144" si="292">+H144/H132-1</f>
        <v>0.32829024521192385</v>
      </c>
      <c r="AH144" s="24">
        <f t="shared" ref="AH144" si="293">+I144/I132-1</f>
        <v>0.32423160373666304</v>
      </c>
      <c r="AI144" s="24">
        <f t="shared" ref="AI144" si="294">+J144/J132-1</f>
        <v>0.32578751535394956</v>
      </c>
      <c r="AJ144" s="24">
        <f t="shared" ref="AJ144" si="295">+K144/K132-1</f>
        <v>0.33108860290297848</v>
      </c>
      <c r="AK144" s="24">
        <f t="shared" ref="AK144" si="296">+L144/L132-1</f>
        <v>0.33340247112797861</v>
      </c>
      <c r="AL144" s="24">
        <f t="shared" ref="AL144" si="297">+M144/M132-1</f>
        <v>0.33286326793078858</v>
      </c>
      <c r="AM144" s="24">
        <f t="shared" ref="AM144" si="298">+N144/N132-1</f>
        <v>0.33627917498540749</v>
      </c>
      <c r="AN144" s="24">
        <f t="shared" ref="AN144" si="299">+O144/O132-1</f>
        <v>0.32811683123802693</v>
      </c>
      <c r="AO144" s="24">
        <f>+CUY!AV117</f>
        <v>0.32582755522793749</v>
      </c>
      <c r="AQ144" s="24">
        <f t="shared" ref="AQ144" si="300">+Q144-Z144</f>
        <v>-8.3660796619624556E-3</v>
      </c>
      <c r="AR144" s="24">
        <f t="shared" ref="AR144" si="301">+AD144-AM144</f>
        <v>-1.8027897864000497E-2</v>
      </c>
      <c r="AS144" s="35">
        <f t="shared" ref="AS144" si="302">+D144</f>
        <v>46113</v>
      </c>
      <c r="AT144" s="19">
        <f t="shared" ref="AT144" si="303">+E144</f>
        <v>11429.60546875</v>
      </c>
      <c r="AU144" s="19">
        <f t="shared" ref="AU144" si="304">+N144</f>
        <v>11571.7705078125</v>
      </c>
      <c r="AV144" s="52">
        <f t="shared" si="29"/>
        <v>-1.4216503906249898</v>
      </c>
      <c r="AW144" s="52">
        <f t="shared" si="24"/>
        <v>-0.5415771800891136</v>
      </c>
    </row>
    <row r="145" spans="4:49" x14ac:dyDescent="0.25">
      <c r="D145" s="37">
        <f>+CUY!A118</f>
        <v>46143</v>
      </c>
      <c r="E145" s="225">
        <f>'Salida Stata'!H115</f>
        <v>11657.2431640625</v>
      </c>
      <c r="F145" s="225">
        <f>'Salida Stata'!N115</f>
        <v>11675.427734375</v>
      </c>
      <c r="G145" s="225">
        <f>'Salida Stata'!T115</f>
        <v>11777.0009765625</v>
      </c>
      <c r="H145" s="225">
        <f>'Salida Stata'!Z115</f>
        <v>11872.6962890625</v>
      </c>
      <c r="I145" s="225">
        <f>'Salida Stata'!AF115</f>
        <v>11722.15625</v>
      </c>
      <c r="J145" s="225">
        <f>'Salida Stata'!AL115</f>
        <v>11790.05859375</v>
      </c>
      <c r="K145" s="225">
        <f>'Salida Stata'!AR115</f>
        <v>11818.8681640625</v>
      </c>
      <c r="L145" s="225">
        <f>'Salida Stata'!AX115</f>
        <v>11883.2861328125</v>
      </c>
      <c r="M145" s="225">
        <f>'Salida Stata'!BD115</f>
        <v>11880.515625</v>
      </c>
      <c r="N145" s="225">
        <f>'Salida Stata'!BJ115</f>
        <v>11819.884765625</v>
      </c>
      <c r="O145" s="19" cm="1">
        <f t="array" ref="O145">+SUMPRODUCT($E$30:$N$30/100,$E145:$N145)/$D$14*100</f>
        <v>11757.992297187518</v>
      </c>
      <c r="Q145" s="24">
        <f t="shared" ref="Q145" si="305">+E145/E144-1</f>
        <v>1.9916496324819732E-2</v>
      </c>
      <c r="R145" s="24">
        <f t="shared" ref="R145" si="306">+F145/F144-1</f>
        <v>2.0183102641753603E-2</v>
      </c>
      <c r="S145" s="24">
        <f t="shared" ref="S145" si="307">+G145/G144-1</f>
        <v>2.0282555427024729E-2</v>
      </c>
      <c r="T145" s="24">
        <f t="shared" ref="T145" si="308">+H145/H144-1</f>
        <v>2.0997752025427863E-2</v>
      </c>
      <c r="U145" s="24">
        <f t="shared" ref="U145" si="309">+I145/I144-1</f>
        <v>2.0886021259556964E-2</v>
      </c>
      <c r="V145" s="24">
        <f t="shared" ref="V145" si="310">+J145/J144-1</f>
        <v>2.1032835627517121E-2</v>
      </c>
      <c r="W145" s="24">
        <f t="shared" ref="W145" si="311">+K145/K144-1</f>
        <v>2.1259630961584897E-2</v>
      </c>
      <c r="X145" s="24">
        <f t="shared" ref="X145" si="312">+L145/L144-1</f>
        <v>2.0944896846557093E-2</v>
      </c>
      <c r="Y145" s="24">
        <f t="shared" ref="Y145" si="313">+M145/M144-1</f>
        <v>2.1466616949262995E-2</v>
      </c>
      <c r="Z145" s="24">
        <f t="shared" ref="Z145" si="314">+N145/N144-1</f>
        <v>2.1441339304559381E-2</v>
      </c>
      <c r="AA145" s="24">
        <f t="shared" ref="AA145" si="315">+O145/O144-1</f>
        <v>2.0895300553348539E-2</v>
      </c>
      <c r="AB145" s="24">
        <f>+CUY!Y118</f>
        <v>2.076256830363743E-2</v>
      </c>
      <c r="AD145" s="24">
        <f t="shared" ref="AD145" si="316">+E145/E133-1</f>
        <v>0.32628894947442943</v>
      </c>
      <c r="AE145" s="24">
        <f t="shared" ref="AE145" si="317">+F145/F133-1</f>
        <v>0.3259091558374152</v>
      </c>
      <c r="AF145" s="24">
        <f t="shared" ref="AF145" si="318">+G145/G133-1</f>
        <v>0.33188209916029354</v>
      </c>
      <c r="AG145" s="24">
        <f t="shared" ref="AG145" si="319">+H145/H133-1</f>
        <v>0.33508535058006772</v>
      </c>
      <c r="AH145" s="24">
        <f t="shared" ref="AH145" si="320">+I145/I133-1</f>
        <v>0.33077927523316797</v>
      </c>
      <c r="AI145" s="24">
        <f t="shared" ref="AI145" si="321">+J145/J133-1</f>
        <v>0.33210608679782783</v>
      </c>
      <c r="AJ145" s="24">
        <f t="shared" ref="AJ145" si="322">+K145/K133-1</f>
        <v>0.3363605717062621</v>
      </c>
      <c r="AK145" s="24">
        <f t="shared" ref="AK145" si="323">+L145/L133-1</f>
        <v>0.33766771846602617</v>
      </c>
      <c r="AL145" s="24">
        <f t="shared" ref="AL145" si="324">+M145/M133-1</f>
        <v>0.33704954326226666</v>
      </c>
      <c r="AM145" s="24">
        <f t="shared" ref="AM145" si="325">+N145/N133-1</f>
        <v>0.34053412870435085</v>
      </c>
      <c r="AN145" s="24">
        <f t="shared" ref="AN145" si="326">+O145/O133-1</f>
        <v>0.33388760205457912</v>
      </c>
      <c r="AO145" s="24">
        <f>+CUY!AV118</f>
        <v>0.33162207187298143</v>
      </c>
      <c r="AQ145" s="24">
        <f t="shared" ref="AQ145" si="327">+Q145-Z145</f>
        <v>-1.524842979739649E-3</v>
      </c>
      <c r="AR145" s="24">
        <f t="shared" ref="AR145" si="328">+AD145-AM145</f>
        <v>-1.4245179229921412E-2</v>
      </c>
      <c r="AS145" s="35">
        <f t="shared" ref="AS145" si="329">+D145</f>
        <v>46143</v>
      </c>
      <c r="AT145" s="19">
        <f t="shared" ref="AT145" si="330">+E145</f>
        <v>11657.2431640625</v>
      </c>
      <c r="AU145" s="19">
        <f t="shared" ref="AU145" si="331">+N145</f>
        <v>11819.884765625</v>
      </c>
      <c r="AV145" s="52">
        <f t="shared" si="29"/>
        <v>-1.6264160156249972</v>
      </c>
      <c r="AW145" s="52">
        <f t="shared" si="24"/>
        <v>-0.59306106787995461</v>
      </c>
    </row>
    <row r="146" spans="4:49" x14ac:dyDescent="0.25">
      <c r="D146" s="35"/>
    </row>
    <row r="147" spans="4:49" x14ac:dyDescent="0.25">
      <c r="D147" s="35"/>
    </row>
    <row r="148" spans="4:49" x14ac:dyDescent="0.25">
      <c r="D148" s="35"/>
    </row>
    <row r="149" spans="4:49" x14ac:dyDescent="0.25">
      <c r="D149" s="35"/>
    </row>
    <row r="150" spans="4:49" x14ac:dyDescent="0.25">
      <c r="D150" s="35"/>
    </row>
    <row r="151" spans="4:49" x14ac:dyDescent="0.25">
      <c r="D151" s="35"/>
    </row>
    <row r="152" spans="4:49" x14ac:dyDescent="0.25">
      <c r="D152" s="35"/>
    </row>
    <row r="153" spans="4:49" x14ac:dyDescent="0.25">
      <c r="D153" s="35"/>
    </row>
    <row r="154" spans="4:49" x14ac:dyDescent="0.25">
      <c r="D154" s="35"/>
    </row>
    <row r="155" spans="4:49" x14ac:dyDescent="0.25">
      <c r="D155" s="35"/>
    </row>
    <row r="156" spans="4:49" x14ac:dyDescent="0.25">
      <c r="D156" s="35"/>
    </row>
    <row r="157" spans="4:49" x14ac:dyDescent="0.25">
      <c r="D157" s="35"/>
    </row>
    <row r="158" spans="4:49" x14ac:dyDescent="0.25">
      <c r="D158" s="35"/>
    </row>
    <row r="159" spans="4:49" x14ac:dyDescent="0.25">
      <c r="D159" s="35"/>
    </row>
    <row r="160" spans="4:49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B16:D16"/>
    <mergeCell ref="E29:N29"/>
    <mergeCell ref="E1:P1"/>
    <mergeCell ref="Q29:Z29"/>
    <mergeCell ref="AD29:AM2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3874-18AD-47AD-B35C-5B7FEC2DBF9E}">
  <sheetPr codeName="Hoja14"/>
  <dimension ref="A1:BF258"/>
  <sheetViews>
    <sheetView zoomScale="74" workbookViewId="0">
      <pane xSplit="4" ySplit="31" topLeftCell="O130" activePane="bottomRight" state="frozen"/>
      <selection pane="topRight" activeCell="E1" sqref="E1"/>
      <selection pane="bottomLeft" activeCell="A32" sqref="A32"/>
      <selection pane="bottomRight" activeCell="A145" sqref="A145:XFD14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  <col min="52" max="52" width="11.85546875" bestFit="1" customWidth="1"/>
  </cols>
  <sheetData>
    <row r="1" spans="2:16" s="88" customFormat="1" x14ac:dyDescent="0.25">
      <c r="E1" s="234" t="s">
        <v>101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2:16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</row>
    <row r="3" spans="2:16" s="25" customFormat="1" hidden="1" x14ac:dyDescent="0.25">
      <c r="B3" s="90" t="str">
        <f>+B18</f>
        <v>Patagonia</v>
      </c>
      <c r="C3" s="25">
        <v>1</v>
      </c>
      <c r="D3" s="91">
        <f>+SUM(E3:P3)</f>
        <v>0.19021768</v>
      </c>
      <c r="E3" s="38">
        <v>7.1524000000000004E-2</v>
      </c>
      <c r="F3" s="38">
        <v>1.029994E-2</v>
      </c>
      <c r="G3" s="38">
        <v>2.2712329999999999E-2</v>
      </c>
      <c r="H3" s="38">
        <v>2.4872439999999999E-2</v>
      </c>
      <c r="I3" s="38">
        <v>9.9734200000000002E-3</v>
      </c>
      <c r="J3" s="38">
        <v>4.9463199999999997E-3</v>
      </c>
      <c r="K3" s="38">
        <v>1.352457E-2</v>
      </c>
      <c r="L3" s="38">
        <v>5.58407E-3</v>
      </c>
      <c r="M3" s="38">
        <v>1.1517339999999999E-2</v>
      </c>
      <c r="N3" s="38">
        <v>5.7019000000000004E-4</v>
      </c>
      <c r="O3" s="38">
        <v>8.0456899999999994E-3</v>
      </c>
      <c r="P3" s="38">
        <v>6.6473699999999997E-3</v>
      </c>
    </row>
    <row r="4" spans="2:16" s="25" customFormat="1" hidden="1" x14ac:dyDescent="0.25">
      <c r="B4" s="90" t="str">
        <f t="shared" ref="B4:B12" si="0">+B19</f>
        <v>Patagonia</v>
      </c>
      <c r="C4" s="25">
        <v>2</v>
      </c>
      <c r="D4" s="91">
        <f t="shared" ref="D4:D12" si="1">+SUM(E4:P4)</f>
        <v>0.28044160000000001</v>
      </c>
      <c r="E4" s="38">
        <v>9.02062E-2</v>
      </c>
      <c r="F4" s="38">
        <v>1.0554839999999999E-2</v>
      </c>
      <c r="G4" s="38">
        <v>4.6229699999999999E-2</v>
      </c>
      <c r="H4" s="38">
        <v>3.2367769999999997E-2</v>
      </c>
      <c r="I4" s="38">
        <v>1.097677E-2</v>
      </c>
      <c r="J4" s="38">
        <v>1.1348240000000001E-2</v>
      </c>
      <c r="K4" s="38">
        <v>2.3609249999999998E-2</v>
      </c>
      <c r="L4" s="38">
        <v>1.0224209999999999E-2</v>
      </c>
      <c r="M4" s="38">
        <v>1.8774160000000002E-2</v>
      </c>
      <c r="N4" s="38">
        <v>3.09041E-3</v>
      </c>
      <c r="O4" s="38">
        <v>1.409036E-2</v>
      </c>
      <c r="P4" s="38">
        <v>8.9696900000000006E-3</v>
      </c>
    </row>
    <row r="5" spans="2:16" s="25" customFormat="1" hidden="1" x14ac:dyDescent="0.25">
      <c r="B5" s="90" t="str">
        <f t="shared" si="0"/>
        <v>Patagonia</v>
      </c>
      <c r="C5" s="25">
        <v>3</v>
      </c>
      <c r="D5" s="91">
        <f t="shared" si="1"/>
        <v>0.28083937000000003</v>
      </c>
      <c r="E5" s="38">
        <v>9.2987399999999998E-2</v>
      </c>
      <c r="F5" s="38">
        <v>1.0109369999999999E-2</v>
      </c>
      <c r="G5" s="38">
        <v>3.9664730000000002E-2</v>
      </c>
      <c r="H5" s="38">
        <v>3.3315789999999998E-2</v>
      </c>
      <c r="I5" s="38">
        <v>1.3843930000000001E-2</v>
      </c>
      <c r="J5" s="38">
        <v>9.7861200000000006E-3</v>
      </c>
      <c r="K5" s="38">
        <v>2.6932879999999999E-2</v>
      </c>
      <c r="L5" s="38">
        <v>1.0535249999999999E-2</v>
      </c>
      <c r="M5" s="38">
        <v>2.2732240000000001E-2</v>
      </c>
      <c r="N5" s="38">
        <v>1.80343E-3</v>
      </c>
      <c r="O5" s="38">
        <v>1.010756E-2</v>
      </c>
      <c r="P5" s="38">
        <v>9.0206699999999997E-3</v>
      </c>
    </row>
    <row r="6" spans="2:16" s="25" customFormat="1" hidden="1" x14ac:dyDescent="0.25">
      <c r="B6" s="90" t="str">
        <f t="shared" si="0"/>
        <v>Patagonia</v>
      </c>
      <c r="C6" s="25">
        <v>4</v>
      </c>
      <c r="D6" s="91">
        <f t="shared" si="1"/>
        <v>0.37437069000000001</v>
      </c>
      <c r="E6" s="38">
        <v>0.11300109</v>
      </c>
      <c r="F6" s="38">
        <v>1.1791050000000001E-2</v>
      </c>
      <c r="G6" s="38">
        <v>4.7214720000000002E-2</v>
      </c>
      <c r="H6" s="38">
        <v>4.3724359999999997E-2</v>
      </c>
      <c r="I6" s="38">
        <v>2.2370790000000002E-2</v>
      </c>
      <c r="J6" s="38">
        <v>1.548501E-2</v>
      </c>
      <c r="K6" s="38">
        <v>4.4996349999999997E-2</v>
      </c>
      <c r="L6" s="38">
        <v>1.2708830000000001E-2</v>
      </c>
      <c r="M6" s="38">
        <v>3.0390839999999999E-2</v>
      </c>
      <c r="N6" s="38">
        <v>4.78182E-3</v>
      </c>
      <c r="O6" s="38">
        <v>1.120938E-2</v>
      </c>
      <c r="P6" s="38">
        <v>1.6696450000000002E-2</v>
      </c>
    </row>
    <row r="7" spans="2:16" s="25" customFormat="1" hidden="1" x14ac:dyDescent="0.25">
      <c r="B7" s="90" t="str">
        <f t="shared" si="0"/>
        <v>Patagonia</v>
      </c>
      <c r="C7" s="25">
        <v>5</v>
      </c>
      <c r="D7" s="91">
        <f t="shared" si="1"/>
        <v>0.25531528000000003</v>
      </c>
      <c r="E7" s="38">
        <v>8.1741999999999995E-2</v>
      </c>
      <c r="F7" s="38">
        <v>1.09858E-2</v>
      </c>
      <c r="G7" s="38">
        <v>2.945884E-2</v>
      </c>
      <c r="H7" s="38">
        <v>2.724644E-2</v>
      </c>
      <c r="I7" s="38">
        <v>1.281296E-2</v>
      </c>
      <c r="J7" s="38">
        <v>1.6818949999999999E-2</v>
      </c>
      <c r="K7" s="38">
        <v>2.9435389999999999E-2</v>
      </c>
      <c r="L7" s="38">
        <v>9.6858399999999994E-3</v>
      </c>
      <c r="M7" s="38">
        <v>1.6842070000000001E-2</v>
      </c>
      <c r="N7" s="38">
        <v>2.2296400000000002E-3</v>
      </c>
      <c r="O7" s="38">
        <v>9.0873900000000007E-3</v>
      </c>
      <c r="P7" s="38">
        <v>8.9699600000000008E-3</v>
      </c>
    </row>
    <row r="8" spans="2:16" s="25" customFormat="1" hidden="1" x14ac:dyDescent="0.25">
      <c r="B8" s="90" t="str">
        <f t="shared" si="0"/>
        <v>Patagonia</v>
      </c>
      <c r="C8" s="25">
        <v>6</v>
      </c>
      <c r="D8" s="91">
        <f t="shared" si="1"/>
        <v>0.55239747000000006</v>
      </c>
      <c r="E8" s="38">
        <v>0.16509667</v>
      </c>
      <c r="F8" s="38">
        <v>2.5204520000000001E-2</v>
      </c>
      <c r="G8" s="38">
        <v>6.1428919999999998E-2</v>
      </c>
      <c r="H8" s="38">
        <v>5.3741509999999999E-2</v>
      </c>
      <c r="I8" s="38">
        <v>3.6527370000000003E-2</v>
      </c>
      <c r="J8" s="38">
        <v>3.1621049999999998E-2</v>
      </c>
      <c r="K8" s="38">
        <v>5.3723859999999998E-2</v>
      </c>
      <c r="L8" s="38">
        <v>1.6865729999999999E-2</v>
      </c>
      <c r="M8" s="38">
        <v>5.0125879999999998E-2</v>
      </c>
      <c r="N8" s="38">
        <v>7.30586E-3</v>
      </c>
      <c r="O8" s="38">
        <v>3.2916010000000002E-2</v>
      </c>
      <c r="P8" s="38">
        <v>1.7840089999999999E-2</v>
      </c>
    </row>
    <row r="9" spans="2:16" s="25" customFormat="1" hidden="1" x14ac:dyDescent="0.25">
      <c r="B9" s="90" t="str">
        <f t="shared" si="0"/>
        <v>Patagonia</v>
      </c>
      <c r="C9" s="25">
        <v>7</v>
      </c>
      <c r="D9" s="91">
        <f t="shared" si="1"/>
        <v>0.6895702199999999</v>
      </c>
      <c r="E9" s="38">
        <v>0.19054546999999999</v>
      </c>
      <c r="F9" s="38">
        <v>3.6931239999999997E-2</v>
      </c>
      <c r="G9" s="38">
        <v>8.1568920000000003E-2</v>
      </c>
      <c r="H9" s="38">
        <v>7.4468430000000002E-2</v>
      </c>
      <c r="I9" s="38">
        <v>4.0903080000000001E-2</v>
      </c>
      <c r="J9" s="38">
        <v>2.7812960000000001E-2</v>
      </c>
      <c r="K9" s="38">
        <v>8.3398659999999999E-2</v>
      </c>
      <c r="L9" s="38">
        <v>2.5590729999999999E-2</v>
      </c>
      <c r="M9" s="38">
        <v>5.0396700000000003E-2</v>
      </c>
      <c r="N9" s="38">
        <v>9.9742100000000007E-3</v>
      </c>
      <c r="O9" s="38">
        <v>4.5903550000000001E-2</v>
      </c>
      <c r="P9" s="38">
        <v>2.2076269999999999E-2</v>
      </c>
    </row>
    <row r="10" spans="2:16" s="25" customFormat="1" hidden="1" x14ac:dyDescent="0.25">
      <c r="B10" s="90" t="str">
        <f t="shared" si="0"/>
        <v>Patagonia</v>
      </c>
      <c r="C10" s="25">
        <v>8</v>
      </c>
      <c r="D10" s="91">
        <f t="shared" si="1"/>
        <v>0.75550357000000001</v>
      </c>
      <c r="E10" s="38">
        <v>0.17636234000000001</v>
      </c>
      <c r="F10" s="38">
        <v>2.249696E-2</v>
      </c>
      <c r="G10" s="38">
        <v>8.0157790000000007E-2</v>
      </c>
      <c r="H10" s="38">
        <v>7.3211789999999999E-2</v>
      </c>
      <c r="I10" s="38">
        <v>4.4840650000000003E-2</v>
      </c>
      <c r="J10" s="38">
        <v>5.6298630000000002E-2</v>
      </c>
      <c r="K10" s="38">
        <v>0.10527638</v>
      </c>
      <c r="L10" s="38">
        <v>2.593707E-2</v>
      </c>
      <c r="M10" s="38">
        <v>6.6283339999999996E-2</v>
      </c>
      <c r="N10" s="38">
        <v>1.9251979999999998E-2</v>
      </c>
      <c r="O10" s="38">
        <v>5.3501069999999998E-2</v>
      </c>
      <c r="P10" s="38">
        <v>3.1885570000000002E-2</v>
      </c>
    </row>
    <row r="11" spans="2:16" s="25" customFormat="1" hidden="1" x14ac:dyDescent="0.25">
      <c r="B11" s="90" t="str">
        <f t="shared" si="0"/>
        <v>Patagonia</v>
      </c>
      <c r="C11" s="25">
        <v>9</v>
      </c>
      <c r="D11" s="91">
        <f t="shared" si="1"/>
        <v>0.95661470999999998</v>
      </c>
      <c r="E11" s="38">
        <v>0.21234198000000001</v>
      </c>
      <c r="F11" s="38">
        <v>4.4258199999999998E-2</v>
      </c>
      <c r="G11" s="38">
        <v>0.10036275</v>
      </c>
      <c r="H11" s="38">
        <v>0.10498956</v>
      </c>
      <c r="I11" s="38">
        <v>6.7962300000000003E-2</v>
      </c>
      <c r="J11" s="38">
        <v>5.3520690000000003E-2</v>
      </c>
      <c r="K11" s="38">
        <v>0.13977540999999999</v>
      </c>
      <c r="L11" s="38">
        <v>3.0376609999999998E-2</v>
      </c>
      <c r="M11" s="38">
        <v>8.3493629999999999E-2</v>
      </c>
      <c r="N11" s="38">
        <v>2.203364E-2</v>
      </c>
      <c r="O11" s="38">
        <v>6.3137550000000001E-2</v>
      </c>
      <c r="P11" s="38">
        <v>3.436239E-2</v>
      </c>
    </row>
    <row r="12" spans="2:16" s="25" customFormat="1" hidden="1" x14ac:dyDescent="0.25">
      <c r="B12" s="90" t="str">
        <f t="shared" si="0"/>
        <v>Patagonia</v>
      </c>
      <c r="C12" s="25">
        <v>10</v>
      </c>
      <c r="D12" s="91">
        <f t="shared" si="1"/>
        <v>1.5497116399999999</v>
      </c>
      <c r="E12" s="38">
        <v>0.283499</v>
      </c>
      <c r="F12" s="38">
        <v>5.4555310000000003E-2</v>
      </c>
      <c r="G12" s="38">
        <v>0.14893834</v>
      </c>
      <c r="H12" s="38">
        <v>0.17712410000000001</v>
      </c>
      <c r="I12" s="38">
        <v>0.1407796</v>
      </c>
      <c r="J12" s="38">
        <v>0.10055790000000001</v>
      </c>
      <c r="K12" s="38">
        <v>0.21794048999999999</v>
      </c>
      <c r="L12" s="38">
        <v>4.6029639999999997E-2</v>
      </c>
      <c r="M12" s="38">
        <v>0.16157933999999999</v>
      </c>
      <c r="N12" s="38">
        <v>3.100489E-2</v>
      </c>
      <c r="O12" s="38">
        <v>0.12622695</v>
      </c>
      <c r="P12" s="38">
        <v>6.1476080000000002E-2</v>
      </c>
    </row>
    <row r="13" spans="2:16" s="25" customFormat="1" hidden="1" x14ac:dyDescent="0.25">
      <c r="D13" s="93">
        <f>+SUM(D3:D12)/100</f>
        <v>5.88498223E-2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2:16" s="25" customFormat="1" hidden="1" x14ac:dyDescent="0.25">
      <c r="B14" s="25" t="s">
        <v>102</v>
      </c>
      <c r="D14" s="92">
        <f>+SUM(D18:D27)</f>
        <v>6.0337755999999994</v>
      </c>
      <c r="E14" s="92">
        <f>+SUM(E18:E27)</f>
        <v>1.2418571</v>
      </c>
      <c r="F14" s="92">
        <f t="shared" ref="F14:P14" si="2">+SUM(F18:F27)</f>
        <v>0.13282490000000002</v>
      </c>
      <c r="G14" s="92">
        <f t="shared" si="2"/>
        <v>0.45356580000000002</v>
      </c>
      <c r="H14" s="92">
        <f t="shared" si="2"/>
        <v>0.98914109999999988</v>
      </c>
      <c r="I14" s="92">
        <f t="shared" si="2"/>
        <v>0.34522819999999999</v>
      </c>
      <c r="J14" s="92">
        <f t="shared" si="2"/>
        <v>0.26527119999999998</v>
      </c>
      <c r="K14" s="92">
        <f t="shared" si="2"/>
        <v>0.95845469999999999</v>
      </c>
      <c r="L14" s="92">
        <f t="shared" si="2"/>
        <v>0.35276069999999993</v>
      </c>
      <c r="M14" s="92">
        <f t="shared" si="2"/>
        <v>0.60807300000000009</v>
      </c>
      <c r="N14" s="92">
        <f t="shared" si="2"/>
        <v>0.13709670000000002</v>
      </c>
      <c r="O14" s="92">
        <f t="shared" si="2"/>
        <v>0.27583360000000001</v>
      </c>
      <c r="P14" s="92">
        <f t="shared" si="2"/>
        <v>0.273669</v>
      </c>
    </row>
    <row r="15" spans="2:16" s="25" customFormat="1" hidden="1" x14ac:dyDescent="0.25">
      <c r="E15" s="92">
        <f>+E14/$D$14*100</f>
        <v>20.581758128359965</v>
      </c>
      <c r="F15" s="92">
        <f t="shared" ref="F15:P15" si="3">+F14/$D$14*100</f>
        <v>2.2013563116268364</v>
      </c>
      <c r="G15" s="92">
        <f t="shared" si="3"/>
        <v>7.5171141598305384</v>
      </c>
      <c r="H15" s="92">
        <f t="shared" si="3"/>
        <v>16.393402167624529</v>
      </c>
      <c r="I15" s="92">
        <f t="shared" si="3"/>
        <v>5.7215949496033636</v>
      </c>
      <c r="J15" s="92">
        <f t="shared" si="3"/>
        <v>4.3964379450903017</v>
      </c>
      <c r="K15" s="92">
        <f t="shared" si="3"/>
        <v>15.884825083650775</v>
      </c>
      <c r="L15" s="92">
        <f t="shared" si="3"/>
        <v>5.846433864726424</v>
      </c>
      <c r="M15" s="92">
        <f t="shared" si="3"/>
        <v>10.077819267922395</v>
      </c>
      <c r="N15" s="92">
        <f t="shared" si="3"/>
        <v>2.2721544367675857</v>
      </c>
      <c r="O15" s="92">
        <f t="shared" si="3"/>
        <v>4.5714925162281483</v>
      </c>
      <c r="P15" s="92">
        <f t="shared" si="3"/>
        <v>4.5356177979174435</v>
      </c>
    </row>
    <row r="16" spans="2:16" s="25" customFormat="1" hidden="1" x14ac:dyDescent="0.25">
      <c r="B16" s="236" t="s">
        <v>68</v>
      </c>
      <c r="C16" s="236"/>
      <c r="D16" s="236"/>
      <c r="E16" s="90">
        <f>+PAT!C$3*100</f>
        <v>27.43</v>
      </c>
      <c r="F16" s="90">
        <f>+PAT!D$3*100</f>
        <v>3.5000000000000004</v>
      </c>
      <c r="G16" s="90">
        <f>+PAT!E$3*100</f>
        <v>12.82</v>
      </c>
      <c r="H16" s="90">
        <f>+PAT!F$3*100</f>
        <v>10.059999999999999</v>
      </c>
      <c r="I16" s="90">
        <f>+PAT!G$3*100</f>
        <v>6.5500000000000007</v>
      </c>
      <c r="J16" s="90">
        <f>+PAT!H$3*100</f>
        <v>4.95</v>
      </c>
      <c r="K16" s="90">
        <f>+PAT!I$3*100</f>
        <v>13.420000000000002</v>
      </c>
      <c r="L16" s="90">
        <f>+PAT!J$3*100</f>
        <v>3.19</v>
      </c>
      <c r="M16" s="90">
        <f>+PAT!K$3*100</f>
        <v>7.7700000000000005</v>
      </c>
      <c r="N16" s="90">
        <f>+PAT!L$3*100</f>
        <v>2.09</v>
      </c>
      <c r="O16" s="90">
        <f>+PAT!M$3*100</f>
        <v>5.08</v>
      </c>
      <c r="P16" s="90">
        <f>+PAT!N$3*100</f>
        <v>3.1399999999999997</v>
      </c>
    </row>
    <row r="17" spans="1:49" s="25" customFormat="1" hidden="1" x14ac:dyDescent="0.25"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49" s="25" customFormat="1" hidden="1" x14ac:dyDescent="0.25">
      <c r="B18" s="90" t="s">
        <v>43</v>
      </c>
      <c r="C18" s="25">
        <v>1</v>
      </c>
      <c r="D18" s="92">
        <v>0.188725</v>
      </c>
      <c r="E18" s="92">
        <v>6.0124700000000003E-2</v>
      </c>
      <c r="F18" s="92">
        <v>5.7679999999999997E-3</v>
      </c>
      <c r="G18" s="92">
        <v>1.5662100000000002E-2</v>
      </c>
      <c r="H18" s="92">
        <v>3.81395E-2</v>
      </c>
      <c r="I18" s="92">
        <v>8.5865000000000004E-3</v>
      </c>
      <c r="J18" s="92">
        <v>3.9979999999999998E-3</v>
      </c>
      <c r="K18" s="92">
        <v>1.755E-2</v>
      </c>
      <c r="L18" s="92">
        <v>1.0178100000000001E-2</v>
      </c>
      <c r="M18" s="92">
        <v>1.36749E-2</v>
      </c>
      <c r="N18" s="92">
        <v>7.6599999999999997E-4</v>
      </c>
      <c r="O18" s="92">
        <v>5.9303000000000003E-3</v>
      </c>
      <c r="P18" s="92">
        <v>8.3470000000000003E-3</v>
      </c>
    </row>
    <row r="19" spans="1:49" s="25" customFormat="1" hidden="1" x14ac:dyDescent="0.25">
      <c r="B19" s="90" t="s">
        <v>43</v>
      </c>
      <c r="C19" s="25">
        <v>2</v>
      </c>
      <c r="D19" s="92">
        <v>0.27923880000000001</v>
      </c>
      <c r="E19" s="92">
        <v>7.5829400000000005E-2</v>
      </c>
      <c r="F19" s="92">
        <v>5.9106999999999996E-3</v>
      </c>
      <c r="G19" s="92">
        <v>3.1879299999999999E-2</v>
      </c>
      <c r="H19" s="92">
        <v>4.9632900000000001E-2</v>
      </c>
      <c r="I19" s="92">
        <v>9.4503E-3</v>
      </c>
      <c r="J19" s="92">
        <v>9.1725000000000001E-3</v>
      </c>
      <c r="K19" s="92">
        <v>3.0636300000000002E-2</v>
      </c>
      <c r="L19" s="92">
        <v>1.8635599999999999E-2</v>
      </c>
      <c r="M19" s="92">
        <v>2.2291100000000001E-2</v>
      </c>
      <c r="N19" s="92">
        <v>4.1519E-3</v>
      </c>
      <c r="O19" s="92">
        <v>1.0385699999999999E-2</v>
      </c>
      <c r="P19" s="92">
        <v>1.12631E-2</v>
      </c>
    </row>
    <row r="20" spans="1:49" s="25" customFormat="1" hidden="1" x14ac:dyDescent="0.25">
      <c r="B20" s="90" t="s">
        <v>43</v>
      </c>
      <c r="C20" s="25">
        <v>3</v>
      </c>
      <c r="D20" s="92">
        <v>0.28443829999999998</v>
      </c>
      <c r="E20" s="92">
        <v>7.8167299999999995E-2</v>
      </c>
      <c r="F20" s="92">
        <v>5.6611999999999999E-3</v>
      </c>
      <c r="G20" s="92">
        <v>2.73522E-2</v>
      </c>
      <c r="H20" s="92">
        <v>5.1086600000000003E-2</v>
      </c>
      <c r="I20" s="92">
        <v>1.19188E-2</v>
      </c>
      <c r="J20" s="92">
        <v>7.9097999999999998E-3</v>
      </c>
      <c r="K20" s="92">
        <v>3.49492E-2</v>
      </c>
      <c r="L20" s="92">
        <v>1.9202500000000001E-2</v>
      </c>
      <c r="M20" s="92">
        <v>2.69906E-2</v>
      </c>
      <c r="N20" s="92">
        <v>2.4229E-3</v>
      </c>
      <c r="O20" s="92">
        <v>7.4501000000000003E-3</v>
      </c>
      <c r="P20" s="92">
        <v>1.13271E-2</v>
      </c>
    </row>
    <row r="21" spans="1:49" s="25" customFormat="1" hidden="1" x14ac:dyDescent="0.25">
      <c r="B21" s="90" t="s">
        <v>43</v>
      </c>
      <c r="C21" s="25">
        <v>4</v>
      </c>
      <c r="D21" s="92">
        <v>0.38626509999999997</v>
      </c>
      <c r="E21" s="92">
        <v>9.4991300000000001E-2</v>
      </c>
      <c r="F21" s="92">
        <v>6.6030000000000004E-3</v>
      </c>
      <c r="G21" s="92">
        <v>3.25586E-2</v>
      </c>
      <c r="H21" s="92">
        <v>6.7047099999999998E-2</v>
      </c>
      <c r="I21" s="92">
        <v>1.92599E-2</v>
      </c>
      <c r="J21" s="92">
        <v>1.25161E-2</v>
      </c>
      <c r="K21" s="92">
        <v>5.8389099999999999E-2</v>
      </c>
      <c r="L21" s="92">
        <v>2.3164299999999999E-2</v>
      </c>
      <c r="M21" s="92">
        <v>3.6083900000000002E-2</v>
      </c>
      <c r="N21" s="92">
        <v>6.4243E-3</v>
      </c>
      <c r="O21" s="92">
        <v>8.2622000000000008E-3</v>
      </c>
      <c r="P21" s="92">
        <v>2.0965399999999999E-2</v>
      </c>
    </row>
    <row r="22" spans="1:49" s="25" customFormat="1" hidden="1" x14ac:dyDescent="0.25">
      <c r="B22" s="90" t="s">
        <v>43</v>
      </c>
      <c r="C22" s="25">
        <v>5</v>
      </c>
      <c r="D22" s="92">
        <v>0.25839079999999998</v>
      </c>
      <c r="E22" s="92">
        <v>6.8714200000000003E-2</v>
      </c>
      <c r="F22" s="92">
        <v>6.1520999999999998E-3</v>
      </c>
      <c r="G22" s="92">
        <v>2.03144E-2</v>
      </c>
      <c r="H22" s="92">
        <v>4.1779799999999999E-2</v>
      </c>
      <c r="I22" s="92">
        <v>1.10312E-2</v>
      </c>
      <c r="J22" s="92">
        <v>1.35943E-2</v>
      </c>
      <c r="K22" s="92">
        <v>3.8196599999999997E-2</v>
      </c>
      <c r="L22" s="92">
        <v>1.7654300000000001E-2</v>
      </c>
      <c r="M22" s="92">
        <v>1.99971E-2</v>
      </c>
      <c r="N22" s="92">
        <v>2.9954999999999999E-3</v>
      </c>
      <c r="O22" s="92">
        <v>6.6981000000000002E-3</v>
      </c>
      <c r="P22" s="92">
        <v>1.12634E-2</v>
      </c>
    </row>
    <row r="23" spans="1:49" s="25" customFormat="1" hidden="1" x14ac:dyDescent="0.25">
      <c r="B23" s="90" t="s">
        <v>43</v>
      </c>
      <c r="C23" s="25">
        <v>6</v>
      </c>
      <c r="D23" s="92">
        <v>0.55112220000000001</v>
      </c>
      <c r="E23" s="92">
        <v>0.13878399999999999</v>
      </c>
      <c r="F23" s="92">
        <v>1.41145E-2</v>
      </c>
      <c r="G23" s="92">
        <v>4.2360500000000002E-2</v>
      </c>
      <c r="H23" s="92">
        <v>8.2407499999999995E-2</v>
      </c>
      <c r="I23" s="92">
        <v>3.1447799999999998E-2</v>
      </c>
      <c r="J23" s="92">
        <v>2.5558399999999998E-2</v>
      </c>
      <c r="K23" s="92">
        <v>6.9714300000000007E-2</v>
      </c>
      <c r="L23" s="92">
        <v>3.07411E-2</v>
      </c>
      <c r="M23" s="92">
        <v>5.9515899999999997E-2</v>
      </c>
      <c r="N23" s="92">
        <v>9.8153000000000008E-3</v>
      </c>
      <c r="O23" s="92">
        <v>2.4261700000000001E-2</v>
      </c>
      <c r="P23" s="92">
        <v>2.2401500000000001E-2</v>
      </c>
    </row>
    <row r="24" spans="1:49" s="25" customFormat="1" hidden="1" x14ac:dyDescent="0.25">
      <c r="B24" s="90" t="s">
        <v>43</v>
      </c>
      <c r="C24" s="25">
        <v>7</v>
      </c>
      <c r="D24" s="92">
        <v>0.69865109999999997</v>
      </c>
      <c r="E24" s="92">
        <v>0.16017680000000001</v>
      </c>
      <c r="F24" s="92">
        <v>2.0681499999999998E-2</v>
      </c>
      <c r="G24" s="92">
        <v>5.6248699999999999E-2</v>
      </c>
      <c r="H24" s="92">
        <v>0.11419020000000001</v>
      </c>
      <c r="I24" s="92">
        <v>3.5215000000000003E-2</v>
      </c>
      <c r="J24" s="92">
        <v>2.2480400000000001E-2</v>
      </c>
      <c r="K24" s="92">
        <v>0.1082215</v>
      </c>
      <c r="L24" s="92">
        <v>4.6644100000000001E-2</v>
      </c>
      <c r="M24" s="92">
        <v>5.9837399999999999E-2</v>
      </c>
      <c r="N24" s="92">
        <v>1.34001E-2</v>
      </c>
      <c r="O24" s="92">
        <v>3.3834500000000003E-2</v>
      </c>
      <c r="P24" s="92">
        <v>2.77208E-2</v>
      </c>
    </row>
    <row r="25" spans="1:49" s="25" customFormat="1" hidden="1" x14ac:dyDescent="0.25">
      <c r="B25" s="90" t="s">
        <v>43</v>
      </c>
      <c r="C25" s="25">
        <v>8</v>
      </c>
      <c r="D25" s="92">
        <v>0.78042449999999997</v>
      </c>
      <c r="E25" s="92">
        <v>0.1482542</v>
      </c>
      <c r="F25" s="92">
        <v>1.25983E-2</v>
      </c>
      <c r="G25" s="92">
        <v>5.5275600000000001E-2</v>
      </c>
      <c r="H25" s="92">
        <v>0.1122633</v>
      </c>
      <c r="I25" s="92">
        <v>3.8605E-2</v>
      </c>
      <c r="J25" s="92">
        <v>4.5504500000000003E-2</v>
      </c>
      <c r="K25" s="92">
        <v>0.13661090000000001</v>
      </c>
      <c r="L25" s="92">
        <v>4.7275400000000002E-2</v>
      </c>
      <c r="M25" s="92">
        <v>7.8700099999999995E-2</v>
      </c>
      <c r="N25" s="92">
        <v>2.5864600000000001E-2</v>
      </c>
      <c r="O25" s="92">
        <v>3.9434499999999997E-2</v>
      </c>
      <c r="P25" s="92">
        <v>4.00381E-2</v>
      </c>
    </row>
    <row r="26" spans="1:49" s="25" customFormat="1" hidden="1" x14ac:dyDescent="0.25">
      <c r="B26" s="90" t="s">
        <v>43</v>
      </c>
      <c r="C26" s="25">
        <v>9</v>
      </c>
      <c r="D26" s="92">
        <v>0.99042180000000002</v>
      </c>
      <c r="E26" s="92">
        <v>0.17849950000000001</v>
      </c>
      <c r="F26" s="92">
        <v>2.47846E-2</v>
      </c>
      <c r="G26" s="92">
        <v>6.9208699999999998E-2</v>
      </c>
      <c r="H26" s="92">
        <v>0.16099140000000001</v>
      </c>
      <c r="I26" s="92">
        <v>5.8511300000000002E-2</v>
      </c>
      <c r="J26" s="92">
        <v>4.3259199999999998E-2</v>
      </c>
      <c r="K26" s="92">
        <v>0.18137829999999999</v>
      </c>
      <c r="L26" s="92">
        <v>5.5367300000000001E-2</v>
      </c>
      <c r="M26" s="92">
        <v>9.9134299999999995E-2</v>
      </c>
      <c r="N26" s="92">
        <v>2.9601700000000002E-2</v>
      </c>
      <c r="O26" s="92">
        <v>4.6537299999999997E-2</v>
      </c>
      <c r="P26" s="92">
        <v>4.3148199999999998E-2</v>
      </c>
    </row>
    <row r="27" spans="1:49" s="25" customFormat="1" hidden="1" x14ac:dyDescent="0.25">
      <c r="B27" s="90" t="s">
        <v>43</v>
      </c>
      <c r="C27" s="25">
        <v>10</v>
      </c>
      <c r="D27" s="92">
        <v>1.616098</v>
      </c>
      <c r="E27" s="92">
        <v>0.23831569999999999</v>
      </c>
      <c r="F27" s="92">
        <v>3.0550999999999998E-2</v>
      </c>
      <c r="G27" s="92">
        <v>0.1027057</v>
      </c>
      <c r="H27" s="92">
        <v>0.27160279999999998</v>
      </c>
      <c r="I27" s="92">
        <v>0.1212024</v>
      </c>
      <c r="J27" s="92">
        <v>8.1278000000000003E-2</v>
      </c>
      <c r="K27" s="92">
        <v>0.28280850000000002</v>
      </c>
      <c r="L27" s="92">
        <v>8.3898E-2</v>
      </c>
      <c r="M27" s="92">
        <v>0.19184770000000001</v>
      </c>
      <c r="N27" s="92">
        <v>4.1654400000000001E-2</v>
      </c>
      <c r="O27" s="92">
        <v>9.3039200000000002E-2</v>
      </c>
      <c r="P27" s="92">
        <v>7.7194399999999996E-2</v>
      </c>
    </row>
    <row r="28" spans="1:49" s="97" customFormat="1" ht="15.75" hidden="1" thickBot="1" x14ac:dyDescent="0.3">
      <c r="D28" s="103"/>
    </row>
    <row r="29" spans="1:49" s="88" customFormat="1" x14ac:dyDescent="0.25">
      <c r="A29" s="89" t="s">
        <v>103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9" s="105" customFormat="1" x14ac:dyDescent="0.25">
      <c r="E30" s="106" cm="1">
        <f t="array" ref="E30:N30">+TRANSPOSE(D3:D12)</f>
        <v>0.19021768</v>
      </c>
      <c r="F30" s="106">
        <v>0.28044160000000001</v>
      </c>
      <c r="G30" s="106">
        <v>0.28083937000000003</v>
      </c>
      <c r="H30" s="106">
        <v>0.37437069000000001</v>
      </c>
      <c r="I30" s="106">
        <v>0.25531528000000003</v>
      </c>
      <c r="J30" s="106">
        <v>0.55239747000000006</v>
      </c>
      <c r="K30" s="106">
        <v>0.6895702199999999</v>
      </c>
      <c r="L30" s="106">
        <v>0.75550357000000001</v>
      </c>
      <c r="M30" s="106">
        <v>0.95661470999999998</v>
      </c>
      <c r="N30" s="106">
        <v>1.5497116399999999</v>
      </c>
      <c r="AQ30" s="105" t="s">
        <v>73</v>
      </c>
      <c r="AR30" s="105" t="s">
        <v>74</v>
      </c>
      <c r="AT30" s="105" t="s">
        <v>75</v>
      </c>
      <c r="AU30" s="105" t="s">
        <v>76</v>
      </c>
      <c r="AV30" s="105" t="s">
        <v>77</v>
      </c>
      <c r="AW30" s="105" t="s">
        <v>78</v>
      </c>
    </row>
    <row r="31" spans="1:49" s="101" customFormat="1" ht="15.75" thickBot="1" x14ac:dyDescent="0.3">
      <c r="E31" s="102">
        <v>1</v>
      </c>
      <c r="F31" s="102">
        <f>+E31+1</f>
        <v>2</v>
      </c>
      <c r="G31" s="102">
        <f t="shared" ref="G31:N31" si="4">+F31+1</f>
        <v>3</v>
      </c>
      <c r="H31" s="102">
        <f t="shared" si="4"/>
        <v>4</v>
      </c>
      <c r="I31" s="102">
        <f t="shared" si="4"/>
        <v>5</v>
      </c>
      <c r="J31" s="102">
        <f t="shared" si="4"/>
        <v>6</v>
      </c>
      <c r="K31" s="102">
        <f t="shared" si="4"/>
        <v>7</v>
      </c>
      <c r="L31" s="102">
        <f t="shared" si="4"/>
        <v>8</v>
      </c>
      <c r="M31" s="102">
        <f t="shared" si="4"/>
        <v>9</v>
      </c>
      <c r="N31" s="102">
        <f t="shared" si="4"/>
        <v>10</v>
      </c>
      <c r="O31" s="102" t="s">
        <v>79</v>
      </c>
      <c r="Q31" s="102">
        <f t="shared" ref="Q31:Z31" si="5">+E31</f>
        <v>1</v>
      </c>
      <c r="R31" s="102">
        <f t="shared" si="5"/>
        <v>2</v>
      </c>
      <c r="S31" s="102">
        <f t="shared" si="5"/>
        <v>3</v>
      </c>
      <c r="T31" s="102">
        <f t="shared" si="5"/>
        <v>4</v>
      </c>
      <c r="U31" s="102">
        <f t="shared" si="5"/>
        <v>5</v>
      </c>
      <c r="V31" s="102">
        <f t="shared" si="5"/>
        <v>6</v>
      </c>
      <c r="W31" s="102">
        <f t="shared" si="5"/>
        <v>7</v>
      </c>
      <c r="X31" s="102">
        <f t="shared" si="5"/>
        <v>8</v>
      </c>
      <c r="Y31" s="102">
        <f t="shared" si="5"/>
        <v>9</v>
      </c>
      <c r="Z31" s="102">
        <f t="shared" si="5"/>
        <v>10</v>
      </c>
      <c r="AA31" s="102" t="s">
        <v>79</v>
      </c>
      <c r="AB31" s="102" t="s">
        <v>104</v>
      </c>
      <c r="AD31" s="102">
        <f>+Q31</f>
        <v>1</v>
      </c>
      <c r="AE31" s="102">
        <f t="shared" ref="AE31:AO31" si="6">+R31</f>
        <v>2</v>
      </c>
      <c r="AF31" s="102">
        <f t="shared" si="6"/>
        <v>3</v>
      </c>
      <c r="AG31" s="102">
        <f t="shared" si="6"/>
        <v>4</v>
      </c>
      <c r="AH31" s="102">
        <f t="shared" si="6"/>
        <v>5</v>
      </c>
      <c r="AI31" s="102">
        <f t="shared" si="6"/>
        <v>6</v>
      </c>
      <c r="AJ31" s="102">
        <f t="shared" si="6"/>
        <v>7</v>
      </c>
      <c r="AK31" s="102">
        <f t="shared" si="6"/>
        <v>8</v>
      </c>
      <c r="AL31" s="102">
        <f t="shared" si="6"/>
        <v>9</v>
      </c>
      <c r="AM31" s="102">
        <f t="shared" si="6"/>
        <v>10</v>
      </c>
      <c r="AN31" s="102" t="str">
        <f t="shared" si="6"/>
        <v>Total</v>
      </c>
      <c r="AO31" s="102" t="str">
        <f t="shared" si="6"/>
        <v>PAT INDEC</v>
      </c>
      <c r="AQ31" s="101" t="s">
        <v>81</v>
      </c>
      <c r="AR31" s="101" t="s">
        <v>81</v>
      </c>
      <c r="AS31" s="96"/>
      <c r="AT31" s="96"/>
      <c r="AU31" s="96" t="s">
        <v>82</v>
      </c>
      <c r="AV31" s="96"/>
      <c r="AW31" s="96"/>
    </row>
    <row r="32" spans="1:49" x14ac:dyDescent="0.25">
      <c r="D32" s="37">
        <f>+PAT!A5</f>
        <v>42705</v>
      </c>
      <c r="E32" s="225">
        <f>'Salida Stata'!I2</f>
        <v>100</v>
      </c>
      <c r="F32" s="225">
        <f>'Salida Stata'!O2</f>
        <v>100</v>
      </c>
      <c r="G32" s="225">
        <f>'Salida Stata'!U2</f>
        <v>100</v>
      </c>
      <c r="H32" s="225">
        <f>'Salida Stata'!AA2</f>
        <v>100</v>
      </c>
      <c r="I32" s="225">
        <f>'Salida Stata'!AG2</f>
        <v>100</v>
      </c>
      <c r="J32" s="225">
        <f>'Salida Stata'!AM2</f>
        <v>100</v>
      </c>
      <c r="K32" s="225">
        <f>'Salida Stata'!AS2</f>
        <v>100</v>
      </c>
      <c r="L32" s="225">
        <f>'Salida Stata'!AY2</f>
        <v>100</v>
      </c>
      <c r="M32" s="225">
        <f>'Salida Stata'!BE2</f>
        <v>100</v>
      </c>
      <c r="N32" s="225">
        <f>'Salida Stata'!BK2</f>
        <v>100</v>
      </c>
      <c r="O32" s="19" cm="1">
        <f t="array" ref="O32">+SUMPRODUCT($E$30:$N$30/100,$E32:$N32)/$D$14*100</f>
        <v>97.533992314861706</v>
      </c>
      <c r="AT32" s="19">
        <f>+E32</f>
        <v>100</v>
      </c>
      <c r="AU32" s="19">
        <f>+N32</f>
        <v>100</v>
      </c>
    </row>
    <row r="33" spans="4:54" x14ac:dyDescent="0.25">
      <c r="D33" s="37">
        <f>+PAT!A6</f>
        <v>42736</v>
      </c>
      <c r="E33" s="225">
        <f>'Salida Stata'!I3</f>
        <v>102.54425811767578</v>
      </c>
      <c r="F33" s="225">
        <f>'Salida Stata'!O3</f>
        <v>102.52764892578125</v>
      </c>
      <c r="G33" s="225">
        <f>'Salida Stata'!U3</f>
        <v>102.51063537597656</v>
      </c>
      <c r="H33" s="225">
        <f>'Salida Stata'!AA3</f>
        <v>102.60295867919922</v>
      </c>
      <c r="I33" s="225">
        <f>'Salida Stata'!AG3</f>
        <v>102.56674957275391</v>
      </c>
      <c r="J33" s="225">
        <f>'Salida Stata'!AM3</f>
        <v>102.47037506103516</v>
      </c>
      <c r="K33" s="225">
        <f>'Salida Stata'!AS3</f>
        <v>102.56464385986328</v>
      </c>
      <c r="L33" s="225">
        <f>'Salida Stata'!AY3</f>
        <v>102.69878387451172</v>
      </c>
      <c r="M33" s="225">
        <f>'Salida Stata'!BE3</f>
        <v>102.73217010498047</v>
      </c>
      <c r="N33" s="225">
        <f>'Salida Stata'!BK3</f>
        <v>102.80677795410156</v>
      </c>
      <c r="O33" s="19" cm="1">
        <f t="array" ref="O33">+SUMPRODUCT($E$30:$N$30/100,$E33:$N33)/$D$14*100</f>
        <v>100.12989764826013</v>
      </c>
      <c r="Q33" s="24">
        <f t="shared" ref="Q33:AA33" si="7">+E33/E32-1</f>
        <v>2.5442581176757795E-2</v>
      </c>
      <c r="R33" s="24">
        <f t="shared" si="7"/>
        <v>2.5276489257812562E-2</v>
      </c>
      <c r="S33" s="24">
        <f t="shared" si="7"/>
        <v>2.5106353759765554E-2</v>
      </c>
      <c r="T33" s="24">
        <f t="shared" si="7"/>
        <v>2.6029586791992188E-2</v>
      </c>
      <c r="U33" s="24">
        <f t="shared" si="7"/>
        <v>2.5667495727539125E-2</v>
      </c>
      <c r="V33" s="24">
        <f t="shared" si="7"/>
        <v>2.4703750610351571E-2</v>
      </c>
      <c r="W33" s="24">
        <f t="shared" si="7"/>
        <v>2.5646438598632804E-2</v>
      </c>
      <c r="X33" s="24">
        <f t="shared" si="7"/>
        <v>2.6987838745117232E-2</v>
      </c>
      <c r="Y33" s="24">
        <f t="shared" si="7"/>
        <v>2.7321701049804581E-2</v>
      </c>
      <c r="Z33" s="24">
        <f t="shared" si="7"/>
        <v>2.8067779541015581E-2</v>
      </c>
      <c r="AA33" s="24">
        <f t="shared" si="7"/>
        <v>2.6615390919488391E-2</v>
      </c>
      <c r="AB33" s="24">
        <f>+PAT!Y6</f>
        <v>2.6000000000000023E-2</v>
      </c>
      <c r="AQ33" s="24">
        <f>+Q33-Z33</f>
        <v>-2.6251983642577859E-3</v>
      </c>
      <c r="AT33" s="19">
        <f t="shared" ref="AT33:AT96" si="8">+E33</f>
        <v>102.54425811767578</v>
      </c>
      <c r="AU33" s="19">
        <f t="shared" ref="AU33:AU96" si="9">+N33</f>
        <v>102.80677795410156</v>
      </c>
      <c r="AV33" s="52">
        <f>+($AT33/$AT$32)-($AU33/$AU$32)</f>
        <v>-2.6251983642577859E-3</v>
      </c>
      <c r="AW33" s="52"/>
      <c r="AZ33" s="24">
        <f>+AT33/AT$32</f>
        <v>1.0254425811767578</v>
      </c>
      <c r="BA33" s="24">
        <f>+AU33/AU$32</f>
        <v>1.0280677795410156</v>
      </c>
      <c r="BB33" s="24">
        <f>+AZ33-BA33</f>
        <v>-2.6251983642577859E-3</v>
      </c>
    </row>
    <row r="34" spans="4:54" x14ac:dyDescent="0.25">
      <c r="D34" s="37">
        <f>+PAT!A7</f>
        <v>42767</v>
      </c>
      <c r="E34" s="225">
        <f>'Salida Stata'!I4</f>
        <v>104.28549957275391</v>
      </c>
      <c r="F34" s="225">
        <f>'Salida Stata'!O4</f>
        <v>104.28329467773438</v>
      </c>
      <c r="G34" s="225">
        <f>'Salida Stata'!U4</f>
        <v>104.23416900634766</v>
      </c>
      <c r="H34" s="225">
        <f>'Salida Stata'!AA4</f>
        <v>104.29422760009766</v>
      </c>
      <c r="I34" s="225">
        <f>'Salida Stata'!AG4</f>
        <v>104.33729553222656</v>
      </c>
      <c r="J34" s="225">
        <f>'Salida Stata'!AM4</f>
        <v>104.23459625244141</v>
      </c>
      <c r="K34" s="225">
        <f>'Salida Stata'!AS4</f>
        <v>104.38878631591797</v>
      </c>
      <c r="L34" s="225">
        <f>'Salida Stata'!AY4</f>
        <v>104.48596954345703</v>
      </c>
      <c r="M34" s="225">
        <f>'Salida Stata'!BE4</f>
        <v>104.52831268310547</v>
      </c>
      <c r="N34" s="225">
        <f>'Salida Stata'!BK4</f>
        <v>104.5933837890625</v>
      </c>
      <c r="O34" s="19" cm="1">
        <f t="array" ref="O34">+SUMPRODUCT($E$30:$N$30/100,$E34:$N34)/$D$14*100</f>
        <v>101.86387116947971</v>
      </c>
      <c r="Q34" s="24">
        <f t="shared" ref="Q34:AA57" si="10">+E34/E33-1</f>
        <v>1.6980389609722923E-2</v>
      </c>
      <c r="R34" s="24">
        <f t="shared" si="10"/>
        <v>1.7123632213823736E-2</v>
      </c>
      <c r="S34" s="24">
        <f t="shared" si="10"/>
        <v>1.6813217711993733E-2</v>
      </c>
      <c r="T34" s="24">
        <f t="shared" si="10"/>
        <v>1.6483627204030293E-2</v>
      </c>
      <c r="U34" s="24">
        <f t="shared" si="10"/>
        <v>1.7262377591645839E-2</v>
      </c>
      <c r="V34" s="24">
        <f t="shared" si="10"/>
        <v>1.7216890153426423E-2</v>
      </c>
      <c r="W34" s="24">
        <f t="shared" si="10"/>
        <v>1.778529508226101E-2</v>
      </c>
      <c r="X34" s="24">
        <f t="shared" si="10"/>
        <v>1.7402208687583798E-2</v>
      </c>
      <c r="Y34" s="24">
        <f t="shared" si="10"/>
        <v>1.748374025672339E-2</v>
      </c>
      <c r="Z34" s="24">
        <f t="shared" si="10"/>
        <v>1.737828838248956E-2</v>
      </c>
      <c r="AA34" s="24">
        <f t="shared" si="10"/>
        <v>1.7317240524011623E-2</v>
      </c>
      <c r="AB34" s="24">
        <f>+PAT!Y7</f>
        <v>1.6569200779727122E-2</v>
      </c>
      <c r="AQ34" s="24">
        <f t="shared" ref="AQ34:AQ97" si="11">+Q34-Z34</f>
        <v>-3.978987727666361E-4</v>
      </c>
      <c r="AT34" s="19">
        <f t="shared" si="8"/>
        <v>104.28549957275391</v>
      </c>
      <c r="AU34" s="19">
        <f t="shared" si="9"/>
        <v>104.5933837890625</v>
      </c>
      <c r="AV34" s="52">
        <f t="shared" ref="AV34:AV97" si="12">+($AT34/$AT$32)-($AU34/$AU$32)</f>
        <v>-3.0788421630860707E-3</v>
      </c>
      <c r="AZ34" s="24">
        <f t="shared" ref="AZ34:AZ97" si="13">+AT34/AT$32</f>
        <v>1.042854995727539</v>
      </c>
      <c r="BA34" s="24">
        <f t="shared" ref="BA34:BA97" si="14">+AU34/AU$32</f>
        <v>1.0459338378906251</v>
      </c>
      <c r="BB34" s="24">
        <f t="shared" ref="BB34:BB97" si="15">+AZ34-BA34</f>
        <v>-3.0788421630860707E-3</v>
      </c>
    </row>
    <row r="35" spans="4:54" x14ac:dyDescent="0.25">
      <c r="D35" s="37">
        <f>+PAT!A8</f>
        <v>42795</v>
      </c>
      <c r="E35" s="225">
        <f>'Salida Stata'!I5</f>
        <v>106.28819274902344</v>
      </c>
      <c r="F35" s="225">
        <f>'Salida Stata'!O5</f>
        <v>106.42284393310547</v>
      </c>
      <c r="G35" s="225">
        <f>'Salida Stata'!U5</f>
        <v>106.32880401611328</v>
      </c>
      <c r="H35" s="225">
        <f>'Salida Stata'!AA5</f>
        <v>106.48468017578125</v>
      </c>
      <c r="I35" s="225">
        <f>'Salida Stata'!AG5</f>
        <v>106.41868591308594</v>
      </c>
      <c r="J35" s="225">
        <f>'Salida Stata'!AM5</f>
        <v>106.31789398193359</v>
      </c>
      <c r="K35" s="225">
        <f>'Salida Stata'!AS5</f>
        <v>106.49297332763672</v>
      </c>
      <c r="L35" s="225">
        <f>'Salida Stata'!AY5</f>
        <v>106.74922943115234</v>
      </c>
      <c r="M35" s="225">
        <f>'Salida Stata'!BE5</f>
        <v>106.76513671875</v>
      </c>
      <c r="N35" s="225">
        <f>'Salida Stata'!BK5</f>
        <v>106.76118469238281</v>
      </c>
      <c r="O35" s="19" cm="1">
        <f t="array" ref="O35">+SUMPRODUCT($E$30:$N$30/100,$E35:$N35)/$D$14*100</f>
        <v>103.97392865034421</v>
      </c>
      <c r="Q35" s="24">
        <f t="shared" si="10"/>
        <v>1.9203946708548525E-2</v>
      </c>
      <c r="R35" s="24">
        <f t="shared" si="10"/>
        <v>2.0516701759212053E-2</v>
      </c>
      <c r="S35" s="24">
        <f t="shared" si="10"/>
        <v>2.0095473775380457E-2</v>
      </c>
      <c r="T35" s="24">
        <f t="shared" si="10"/>
        <v>2.1002625227568572E-2</v>
      </c>
      <c r="U35" s="24">
        <f t="shared" si="10"/>
        <v>1.994867099288089E-2</v>
      </c>
      <c r="V35" s="24">
        <f t="shared" si="10"/>
        <v>1.9986624445176959E-2</v>
      </c>
      <c r="W35" s="24">
        <f t="shared" si="10"/>
        <v>2.0157213106690719E-2</v>
      </c>
      <c r="X35" s="24">
        <f t="shared" si="10"/>
        <v>2.1660897607443719E-2</v>
      </c>
      <c r="Y35" s="24">
        <f t="shared" si="10"/>
        <v>2.1399216903326801E-2</v>
      </c>
      <c r="Z35" s="24">
        <f t="shared" si="10"/>
        <v>2.0725984998173574E-2</v>
      </c>
      <c r="AA35" s="24">
        <f t="shared" si="10"/>
        <v>2.0714483522364935E-2</v>
      </c>
      <c r="AB35" s="24">
        <f>+PAT!Y8</f>
        <v>2.1093000958772867E-2</v>
      </c>
      <c r="AQ35" s="24">
        <f t="shared" si="11"/>
        <v>-1.5220382896250495E-3</v>
      </c>
      <c r="AT35" s="19">
        <f t="shared" si="8"/>
        <v>106.28819274902344</v>
      </c>
      <c r="AU35" s="19">
        <f t="shared" si="9"/>
        <v>106.76118469238281</v>
      </c>
      <c r="AV35" s="52">
        <f t="shared" si="12"/>
        <v>-4.7299194335936878E-3</v>
      </c>
      <c r="AZ35" s="24">
        <f t="shared" si="13"/>
        <v>1.0628819274902344</v>
      </c>
      <c r="BA35" s="24">
        <f t="shared" si="14"/>
        <v>1.067611846923828</v>
      </c>
      <c r="BB35" s="24">
        <f t="shared" si="15"/>
        <v>-4.7299194335936878E-3</v>
      </c>
    </row>
    <row r="36" spans="4:54" x14ac:dyDescent="0.25">
      <c r="D36" s="37">
        <f>+PAT!A9</f>
        <v>42826</v>
      </c>
      <c r="E36" s="225">
        <f>'Salida Stata'!I6</f>
        <v>108.50173187255859</v>
      </c>
      <c r="F36" s="225">
        <f>'Salida Stata'!O6</f>
        <v>108.60469818115234</v>
      </c>
      <c r="G36" s="225">
        <f>'Salida Stata'!U6</f>
        <v>108.55646514892578</v>
      </c>
      <c r="H36" s="225">
        <f>'Salida Stata'!AA6</f>
        <v>108.68321990966797</v>
      </c>
      <c r="I36" s="225">
        <f>'Salida Stata'!AG6</f>
        <v>108.61686706542969</v>
      </c>
      <c r="J36" s="225">
        <f>'Salida Stata'!AM6</f>
        <v>108.52354431152344</v>
      </c>
      <c r="K36" s="225">
        <f>'Salida Stata'!AS6</f>
        <v>108.72063446044922</v>
      </c>
      <c r="L36" s="225">
        <f>'Salida Stata'!AY6</f>
        <v>108.94789123535156</v>
      </c>
      <c r="M36" s="225">
        <f>'Salida Stata'!BE6</f>
        <v>108.98765563964844</v>
      </c>
      <c r="N36" s="225">
        <f>'Salida Stata'!BK6</f>
        <v>109.03167724609375</v>
      </c>
      <c r="O36" s="19" cm="1">
        <f t="array" ref="O36">+SUMPRODUCT($E$30:$N$30/100,$E36:$N36)/$D$14*100</f>
        <v>106.14556630772523</v>
      </c>
      <c r="Q36" s="24">
        <f t="shared" si="10"/>
        <v>2.0825823323216586E-2</v>
      </c>
      <c r="R36" s="24">
        <f t="shared" si="10"/>
        <v>2.0501747250978752E-2</v>
      </c>
      <c r="S36" s="24">
        <f t="shared" si="10"/>
        <v>2.0950683621673294E-2</v>
      </c>
      <c r="T36" s="24">
        <f t="shared" si="10"/>
        <v>2.0646535541614552E-2</v>
      </c>
      <c r="U36" s="24">
        <f t="shared" si="10"/>
        <v>2.0655969705724919E-2</v>
      </c>
      <c r="V36" s="24">
        <f t="shared" si="10"/>
        <v>2.0745805310671939E-2</v>
      </c>
      <c r="W36" s="24">
        <f t="shared" si="10"/>
        <v>2.0918386098196962E-2</v>
      </c>
      <c r="X36" s="24">
        <f t="shared" si="10"/>
        <v>2.0596512180139248E-2</v>
      </c>
      <c r="Y36" s="24">
        <f t="shared" si="10"/>
        <v>2.0816897624110986E-2</v>
      </c>
      <c r="Z36" s="24">
        <f t="shared" si="10"/>
        <v>2.1267022844051686E-2</v>
      </c>
      <c r="AA36" s="24">
        <f t="shared" si="10"/>
        <v>2.0886367241965687E-2</v>
      </c>
      <c r="AB36" s="24">
        <f>+PAT!Y9</f>
        <v>2.0657276995305285E-2</v>
      </c>
      <c r="AQ36" s="24">
        <f t="shared" si="11"/>
        <v>-4.411995208351005E-4</v>
      </c>
      <c r="AT36" s="19">
        <f t="shared" si="8"/>
        <v>108.50173187255859</v>
      </c>
      <c r="AU36" s="19">
        <f t="shared" si="9"/>
        <v>109.03167724609375</v>
      </c>
      <c r="AV36" s="52">
        <f t="shared" si="12"/>
        <v>-5.2994537353514559E-3</v>
      </c>
      <c r="AZ36" s="24">
        <f t="shared" si="13"/>
        <v>1.085017318725586</v>
      </c>
      <c r="BA36" s="24">
        <f t="shared" si="14"/>
        <v>1.0903167724609375</v>
      </c>
      <c r="BB36" s="24">
        <f t="shared" si="15"/>
        <v>-5.2994537353514559E-3</v>
      </c>
    </row>
    <row r="37" spans="4:54" x14ac:dyDescent="0.25">
      <c r="D37" s="37">
        <f>+PAT!A10</f>
        <v>42856</v>
      </c>
      <c r="E37" s="225">
        <f>'Salida Stata'!I7</f>
        <v>110.52959442138672</v>
      </c>
      <c r="F37" s="225">
        <f>'Salida Stata'!O7</f>
        <v>110.50900268554688</v>
      </c>
      <c r="G37" s="225">
        <f>'Salida Stata'!U7</f>
        <v>110.52484893798828</v>
      </c>
      <c r="H37" s="225">
        <f>'Salida Stata'!AA7</f>
        <v>110.61553192138672</v>
      </c>
      <c r="I37" s="225">
        <f>'Salida Stata'!AG7</f>
        <v>110.51898956298828</v>
      </c>
      <c r="J37" s="225">
        <f>'Salida Stata'!AM7</f>
        <v>110.44785308837891</v>
      </c>
      <c r="K37" s="225">
        <f>'Salida Stata'!AS7</f>
        <v>110.56825256347656</v>
      </c>
      <c r="L37" s="225">
        <f>'Salida Stata'!AY7</f>
        <v>110.73881530761719</v>
      </c>
      <c r="M37" s="225">
        <f>'Salida Stata'!BE7</f>
        <v>110.82021331787109</v>
      </c>
      <c r="N37" s="225">
        <f>'Salida Stata'!BK7</f>
        <v>110.89219665527344</v>
      </c>
      <c r="O37" s="19" cm="1">
        <f t="array" ref="O37">+SUMPRODUCT($E$30:$N$30/100,$E37:$N37)/$D$14*100</f>
        <v>107.96996935023959</v>
      </c>
      <c r="Q37" s="24">
        <f t="shared" si="10"/>
        <v>1.868967908466157E-2</v>
      </c>
      <c r="R37" s="24">
        <f t="shared" si="10"/>
        <v>1.7534273712709547E-2</v>
      </c>
      <c r="S37" s="24">
        <f t="shared" si="10"/>
        <v>1.8132349707243423E-2</v>
      </c>
      <c r="T37" s="24">
        <f t="shared" si="10"/>
        <v>1.7779304048267885E-2</v>
      </c>
      <c r="U37" s="24">
        <f t="shared" si="10"/>
        <v>1.7512220237513976E-2</v>
      </c>
      <c r="V37" s="24">
        <f t="shared" si="10"/>
        <v>1.7731717011855164E-2</v>
      </c>
      <c r="W37" s="24">
        <f t="shared" si="10"/>
        <v>1.69941806557381E-2</v>
      </c>
      <c r="X37" s="24">
        <f t="shared" si="10"/>
        <v>1.6438354629525032E-2</v>
      </c>
      <c r="Y37" s="24">
        <f t="shared" si="10"/>
        <v>1.6814360006804252E-2</v>
      </c>
      <c r="Z37" s="24">
        <f t="shared" si="10"/>
        <v>1.7064026310265268E-2</v>
      </c>
      <c r="AA37" s="24">
        <f t="shared" si="10"/>
        <v>1.7187746092241385E-2</v>
      </c>
      <c r="AB37" s="24">
        <f>+PAT!Y10</f>
        <v>1.6559337626494974E-2</v>
      </c>
      <c r="AQ37" s="24">
        <f t="shared" si="11"/>
        <v>1.6256527743963023E-3</v>
      </c>
      <c r="AT37" s="19">
        <f t="shared" si="8"/>
        <v>110.52959442138672</v>
      </c>
      <c r="AU37" s="19">
        <f t="shared" si="9"/>
        <v>110.89219665527344</v>
      </c>
      <c r="AV37" s="52">
        <f t="shared" si="12"/>
        <v>-3.6260223388671076E-3</v>
      </c>
      <c r="AZ37" s="24">
        <f t="shared" si="13"/>
        <v>1.1052959442138672</v>
      </c>
      <c r="BA37" s="24">
        <f t="shared" si="14"/>
        <v>1.1089219665527343</v>
      </c>
      <c r="BB37" s="24">
        <f t="shared" si="15"/>
        <v>-3.6260223388671076E-3</v>
      </c>
    </row>
    <row r="38" spans="4:54" x14ac:dyDescent="0.25">
      <c r="D38" s="37">
        <f>+PAT!A11</f>
        <v>42887</v>
      </c>
      <c r="E38" s="225">
        <f>'Salida Stata'!I8</f>
        <v>111.61599731445313</v>
      </c>
      <c r="F38" s="225">
        <f>'Salida Stata'!O8</f>
        <v>111.6357421875</v>
      </c>
      <c r="G38" s="225">
        <f>'Salida Stata'!U8</f>
        <v>111.66703796386719</v>
      </c>
      <c r="H38" s="225">
        <f>'Salida Stata'!AA8</f>
        <v>111.79140472412109</v>
      </c>
      <c r="I38" s="225">
        <f>'Salida Stata'!AG8</f>
        <v>111.65536499023438</v>
      </c>
      <c r="J38" s="225">
        <f>'Salida Stata'!AM8</f>
        <v>111.64327239990234</v>
      </c>
      <c r="K38" s="225">
        <f>'Salida Stata'!AS8</f>
        <v>111.73305511474609</v>
      </c>
      <c r="L38" s="225">
        <f>'Salida Stata'!AY8</f>
        <v>111.97209167480469</v>
      </c>
      <c r="M38" s="225">
        <f>'Salida Stata'!BE8</f>
        <v>112.06022644042969</v>
      </c>
      <c r="N38" s="225">
        <f>'Salida Stata'!BK8</f>
        <v>112.22052001953125</v>
      </c>
      <c r="O38" s="19" cm="1">
        <f t="array" ref="O38">+SUMPRODUCT($E$30:$N$30/100,$E38:$N38)/$D$14*100</f>
        <v>109.16553801902673</v>
      </c>
      <c r="Q38" s="24">
        <f t="shared" si="10"/>
        <v>9.8290679410670823E-3</v>
      </c>
      <c r="R38" s="24">
        <f t="shared" si="10"/>
        <v>1.0195906890583917E-2</v>
      </c>
      <c r="S38" s="24">
        <f t="shared" si="10"/>
        <v>1.0334228337373741E-2</v>
      </c>
      <c r="T38" s="24">
        <f t="shared" si="10"/>
        <v>1.0630268483182492E-2</v>
      </c>
      <c r="U38" s="24">
        <f t="shared" si="10"/>
        <v>1.0282173513705972E-2</v>
      </c>
      <c r="V38" s="24">
        <f t="shared" si="10"/>
        <v>1.0823382058561926E-2</v>
      </c>
      <c r="W38" s="24">
        <f t="shared" si="10"/>
        <v>1.053469259271167E-2</v>
      </c>
      <c r="X38" s="24">
        <f t="shared" si="10"/>
        <v>1.1136802969777371E-2</v>
      </c>
      <c r="Y38" s="24">
        <f t="shared" si="10"/>
        <v>1.1189412882664396E-2</v>
      </c>
      <c r="Z38" s="24">
        <f t="shared" si="10"/>
        <v>1.1978510700686451E-2</v>
      </c>
      <c r="AA38" s="24">
        <f t="shared" si="10"/>
        <v>1.1073159286624223E-2</v>
      </c>
      <c r="AB38" s="24">
        <f>+PAT!Y11</f>
        <v>1.0859728506787292E-2</v>
      </c>
      <c r="AQ38" s="24">
        <f t="shared" si="11"/>
        <v>-2.1494427596193688E-3</v>
      </c>
      <c r="AT38" s="19">
        <f t="shared" si="8"/>
        <v>111.61599731445313</v>
      </c>
      <c r="AU38" s="19">
        <f t="shared" si="9"/>
        <v>112.22052001953125</v>
      </c>
      <c r="AV38" s="52">
        <f t="shared" si="12"/>
        <v>-6.0452270507811434E-3</v>
      </c>
      <c r="AZ38" s="24">
        <f t="shared" si="13"/>
        <v>1.1161599731445313</v>
      </c>
      <c r="BA38" s="24">
        <f t="shared" si="14"/>
        <v>1.1222052001953124</v>
      </c>
      <c r="BB38" s="24">
        <f t="shared" si="15"/>
        <v>-6.0452270507811434E-3</v>
      </c>
    </row>
    <row r="39" spans="4:54" x14ac:dyDescent="0.25">
      <c r="D39" s="37">
        <f>+PAT!A12</f>
        <v>42917</v>
      </c>
      <c r="E39" s="225">
        <f>'Salida Stata'!I9</f>
        <v>113.16803741455078</v>
      </c>
      <c r="F39" s="225">
        <f>'Salida Stata'!O9</f>
        <v>113.15245819091797</v>
      </c>
      <c r="G39" s="225">
        <f>'Salida Stata'!U9</f>
        <v>113.23902130126953</v>
      </c>
      <c r="H39" s="225">
        <f>'Salida Stata'!AA9</f>
        <v>113.43836212158203</v>
      </c>
      <c r="I39" s="225">
        <f>'Salida Stata'!AG9</f>
        <v>113.32258605957031</v>
      </c>
      <c r="J39" s="225">
        <f>'Salida Stata'!AM9</f>
        <v>113.36297607421875</v>
      </c>
      <c r="K39" s="225">
        <f>'Salida Stata'!AS9</f>
        <v>113.47833251953125</v>
      </c>
      <c r="L39" s="225">
        <f>'Salida Stata'!AY9</f>
        <v>113.81296539306641</v>
      </c>
      <c r="M39" s="225">
        <f>'Salida Stata'!BE9</f>
        <v>113.94441986083984</v>
      </c>
      <c r="N39" s="225">
        <f>'Salida Stata'!BK9</f>
        <v>114.19710540771484</v>
      </c>
      <c r="O39" s="19" cm="1">
        <f t="array" ref="O39">+SUMPRODUCT($E$30:$N$30/100,$E39:$N39)/$D$14*100</f>
        <v>110.92465425236226</v>
      </c>
      <c r="Q39" s="24">
        <f t="shared" si="10"/>
        <v>1.3905176116691731E-2</v>
      </c>
      <c r="R39" s="24">
        <f t="shared" si="10"/>
        <v>1.3586293902812407E-2</v>
      </c>
      <c r="S39" s="24">
        <f t="shared" si="10"/>
        <v>1.4077415914900415E-2</v>
      </c>
      <c r="T39" s="24">
        <f t="shared" si="10"/>
        <v>1.4732415265067189E-2</v>
      </c>
      <c r="U39" s="24">
        <f t="shared" si="10"/>
        <v>1.4931849172511891E-2</v>
      </c>
      <c r="V39" s="24">
        <f t="shared" si="10"/>
        <v>1.540355847109609E-2</v>
      </c>
      <c r="W39" s="24">
        <f t="shared" si="10"/>
        <v>1.5620063400153317E-2</v>
      </c>
      <c r="X39" s="24">
        <f t="shared" si="10"/>
        <v>1.6440469144830105E-2</v>
      </c>
      <c r="Y39" s="24">
        <f t="shared" si="10"/>
        <v>1.6814113983713685E-2</v>
      </c>
      <c r="Z39" s="24">
        <f t="shared" si="10"/>
        <v>1.7613404285059309E-2</v>
      </c>
      <c r="AA39" s="24">
        <f t="shared" si="10"/>
        <v>1.6114208432966626E-2</v>
      </c>
      <c r="AB39" s="24">
        <f>+PAT!Y12</f>
        <v>1.5219337511190645E-2</v>
      </c>
      <c r="AQ39" s="24">
        <f t="shared" si="11"/>
        <v>-3.7082281683675777E-3</v>
      </c>
      <c r="AT39" s="19">
        <f t="shared" si="8"/>
        <v>113.16803741455078</v>
      </c>
      <c r="AU39" s="19">
        <f t="shared" si="9"/>
        <v>114.19710540771484</v>
      </c>
      <c r="AV39" s="52">
        <f t="shared" si="12"/>
        <v>-1.0290679931640678E-2</v>
      </c>
      <c r="AZ39" s="24">
        <f t="shared" si="13"/>
        <v>1.1316803741455077</v>
      </c>
      <c r="BA39" s="24">
        <f t="shared" si="14"/>
        <v>1.1419710540771484</v>
      </c>
      <c r="BB39" s="24">
        <f t="shared" si="15"/>
        <v>-1.0290679931640678E-2</v>
      </c>
    </row>
    <row r="40" spans="4:54" x14ac:dyDescent="0.25">
      <c r="D40" s="37">
        <f>+PAT!A13</f>
        <v>42948</v>
      </c>
      <c r="E40" s="225">
        <f>'Salida Stata'!I10</f>
        <v>115.15987396240234</v>
      </c>
      <c r="F40" s="225">
        <f>'Salida Stata'!O10</f>
        <v>115.14580535888672</v>
      </c>
      <c r="G40" s="225">
        <f>'Salida Stata'!U10</f>
        <v>115.22283172607422</v>
      </c>
      <c r="H40" s="225">
        <f>'Salida Stata'!AA10</f>
        <v>115.41066741943359</v>
      </c>
      <c r="I40" s="225">
        <f>'Salida Stata'!AG10</f>
        <v>115.28945159912109</v>
      </c>
      <c r="J40" s="225">
        <f>'Salida Stata'!AM10</f>
        <v>115.27463531494141</v>
      </c>
      <c r="K40" s="225">
        <f>'Salida Stata'!AS10</f>
        <v>115.40953826904297</v>
      </c>
      <c r="L40" s="225">
        <f>'Salida Stata'!AY10</f>
        <v>115.73368835449219</v>
      </c>
      <c r="M40" s="225">
        <f>'Salida Stata'!BE10</f>
        <v>115.86274719238281</v>
      </c>
      <c r="N40" s="225">
        <f>'Salida Stata'!BK10</f>
        <v>116.10512542724609</v>
      </c>
      <c r="O40" s="19" cm="1">
        <f t="array" ref="O40">+SUMPRODUCT($E$30:$N$30/100,$E40:$N40)/$D$14*100</f>
        <v>112.80844454792036</v>
      </c>
      <c r="Q40" s="24">
        <f t="shared" si="10"/>
        <v>1.7600698866546471E-2</v>
      </c>
      <c r="R40" s="24">
        <f t="shared" si="10"/>
        <v>1.7616472499478952E-2</v>
      </c>
      <c r="S40" s="24">
        <f t="shared" si="10"/>
        <v>1.7518788152776521E-2</v>
      </c>
      <c r="T40" s="24">
        <f t="shared" si="10"/>
        <v>1.7386581231996878E-2</v>
      </c>
      <c r="U40" s="24">
        <f t="shared" si="10"/>
        <v>1.7356341819775079E-2</v>
      </c>
      <c r="V40" s="24">
        <f t="shared" si="10"/>
        <v>1.68631709127951E-2</v>
      </c>
      <c r="W40" s="24">
        <f t="shared" si="10"/>
        <v>1.701827746877882E-2</v>
      </c>
      <c r="X40" s="24">
        <f t="shared" si="10"/>
        <v>1.6876134935877918E-2</v>
      </c>
      <c r="Y40" s="24">
        <f t="shared" si="10"/>
        <v>1.6835640866712298E-2</v>
      </c>
      <c r="Z40" s="24">
        <f t="shared" si="10"/>
        <v>1.6708129446180831E-2</v>
      </c>
      <c r="AA40" s="24">
        <f t="shared" si="10"/>
        <v>1.6982611379363188E-2</v>
      </c>
      <c r="AB40" s="24">
        <f>+PAT!Y13</f>
        <v>1.6754850088183337E-2</v>
      </c>
      <c r="AQ40" s="24">
        <f t="shared" si="11"/>
        <v>8.9256942036564091E-4</v>
      </c>
      <c r="AT40" s="19">
        <f t="shared" si="8"/>
        <v>115.15987396240234</v>
      </c>
      <c r="AU40" s="19">
        <f t="shared" si="9"/>
        <v>116.10512542724609</v>
      </c>
      <c r="AV40" s="52">
        <f t="shared" si="12"/>
        <v>-9.4525146484374378E-3</v>
      </c>
      <c r="AZ40" s="24">
        <f t="shared" si="13"/>
        <v>1.1515987396240235</v>
      </c>
      <c r="BA40" s="24">
        <f t="shared" si="14"/>
        <v>1.1610512542724609</v>
      </c>
      <c r="BB40" s="24">
        <f t="shared" si="15"/>
        <v>-9.4525146484374378E-3</v>
      </c>
    </row>
    <row r="41" spans="4:54" x14ac:dyDescent="0.25">
      <c r="D41" s="37">
        <f>+PAT!A14</f>
        <v>42979</v>
      </c>
      <c r="E41" s="225">
        <f>'Salida Stata'!I11</f>
        <v>116.62003326416016</v>
      </c>
      <c r="F41" s="225">
        <f>'Salida Stata'!O11</f>
        <v>116.5843505859375</v>
      </c>
      <c r="G41" s="225">
        <f>'Salida Stata'!U11</f>
        <v>116.67971801757813</v>
      </c>
      <c r="H41" s="225">
        <f>'Salida Stata'!AA11</f>
        <v>116.90981292724609</v>
      </c>
      <c r="I41" s="225">
        <f>'Salida Stata'!AG11</f>
        <v>116.84786224365234</v>
      </c>
      <c r="J41" s="225">
        <f>'Salida Stata'!AM11</f>
        <v>116.79674530029297</v>
      </c>
      <c r="K41" s="225">
        <f>'Salida Stata'!AS11</f>
        <v>116.86759948730469</v>
      </c>
      <c r="L41" s="225">
        <f>'Salida Stata'!AY11</f>
        <v>117.32608795166016</v>
      </c>
      <c r="M41" s="225">
        <f>'Salida Stata'!BE11</f>
        <v>117.37961578369141</v>
      </c>
      <c r="N41" s="225">
        <f>'Salida Stata'!BK11</f>
        <v>117.64047241210938</v>
      </c>
      <c r="O41" s="19" cm="1">
        <f t="array" ref="O41">+SUMPRODUCT($E$30:$N$30/100,$E41:$N41)/$D$14*100</f>
        <v>114.28830767681595</v>
      </c>
      <c r="Q41" s="24">
        <f t="shared" si="10"/>
        <v>1.2679410384163203E-2</v>
      </c>
      <c r="R41" s="24">
        <f t="shared" si="10"/>
        <v>1.2493249081606761E-2</v>
      </c>
      <c r="S41" s="24">
        <f t="shared" si="10"/>
        <v>1.2644076435887719E-2</v>
      </c>
      <c r="T41" s="24">
        <f t="shared" si="10"/>
        <v>1.298966153938097E-2</v>
      </c>
      <c r="U41" s="24">
        <f t="shared" si="10"/>
        <v>1.3517374078160005E-2</v>
      </c>
      <c r="V41" s="24">
        <f t="shared" si="10"/>
        <v>1.3204205601631269E-2</v>
      </c>
      <c r="W41" s="24">
        <f t="shared" si="10"/>
        <v>1.2633801678182621E-2</v>
      </c>
      <c r="X41" s="24">
        <f t="shared" si="10"/>
        <v>1.3759170901824547E-2</v>
      </c>
      <c r="Y41" s="24">
        <f t="shared" si="10"/>
        <v>1.3091943942861395E-2</v>
      </c>
      <c r="Z41" s="24">
        <f t="shared" si="10"/>
        <v>1.3223765783064945E-2</v>
      </c>
      <c r="AA41" s="24">
        <f t="shared" si="10"/>
        <v>1.3118371898718451E-2</v>
      </c>
      <c r="AB41" s="24">
        <f>+PAT!Y14</f>
        <v>1.3009540329575131E-2</v>
      </c>
      <c r="AQ41" s="24">
        <f t="shared" si="11"/>
        <v>-5.4435539890174134E-4</v>
      </c>
      <c r="AT41" s="19">
        <f t="shared" si="8"/>
        <v>116.62003326416016</v>
      </c>
      <c r="AU41" s="19">
        <f t="shared" si="9"/>
        <v>117.64047241210938</v>
      </c>
      <c r="AV41" s="52">
        <f t="shared" si="12"/>
        <v>-1.0204391479492259E-2</v>
      </c>
      <c r="AZ41" s="24">
        <f t="shared" si="13"/>
        <v>1.1662003326416015</v>
      </c>
      <c r="BA41" s="24">
        <f t="shared" si="14"/>
        <v>1.1764047241210938</v>
      </c>
      <c r="BB41" s="24">
        <f t="shared" si="15"/>
        <v>-1.0204391479492259E-2</v>
      </c>
    </row>
    <row r="42" spans="4:54" x14ac:dyDescent="0.25">
      <c r="D42" s="37">
        <f>+PAT!A15</f>
        <v>43009</v>
      </c>
      <c r="E42" s="225">
        <f>'Salida Stata'!I12</f>
        <v>118.65823364257813</v>
      </c>
      <c r="F42" s="225">
        <f>'Salida Stata'!O12</f>
        <v>118.58494567871094</v>
      </c>
      <c r="G42" s="225">
        <f>'Salida Stata'!U12</f>
        <v>118.69047546386719</v>
      </c>
      <c r="H42" s="225">
        <f>'Salida Stata'!AA12</f>
        <v>118.85490417480469</v>
      </c>
      <c r="I42" s="225">
        <f>'Salida Stata'!AG12</f>
        <v>118.84244537353516</v>
      </c>
      <c r="J42" s="225">
        <f>'Salida Stata'!AM12</f>
        <v>118.7242431640625</v>
      </c>
      <c r="K42" s="225">
        <f>'Salida Stata'!AS12</f>
        <v>118.876708984375</v>
      </c>
      <c r="L42" s="225">
        <f>'Salida Stata'!AY12</f>
        <v>119.223388671875</v>
      </c>
      <c r="M42" s="225">
        <f>'Salida Stata'!BE12</f>
        <v>119.30950164794922</v>
      </c>
      <c r="N42" s="225">
        <f>'Salida Stata'!BK12</f>
        <v>119.52850341796875</v>
      </c>
      <c r="O42" s="19" cm="1">
        <f t="array" ref="O42">+SUMPRODUCT($E$30:$N$30/100,$E42:$N42)/$D$14*100</f>
        <v>116.17875413539977</v>
      </c>
      <c r="Q42" s="24">
        <f t="shared" si="10"/>
        <v>1.7477274884677652E-2</v>
      </c>
      <c r="R42" s="24">
        <f t="shared" si="10"/>
        <v>1.7160065503806665E-2</v>
      </c>
      <c r="S42" s="24">
        <f t="shared" si="10"/>
        <v>1.7233135976435499E-2</v>
      </c>
      <c r="T42" s="24">
        <f t="shared" si="10"/>
        <v>1.6637536224346272E-2</v>
      </c>
      <c r="U42" s="24">
        <f t="shared" si="10"/>
        <v>1.7069915457449181E-2</v>
      </c>
      <c r="V42" s="24">
        <f t="shared" si="10"/>
        <v>1.6503010069448321E-2</v>
      </c>
      <c r="W42" s="24">
        <f t="shared" si="10"/>
        <v>1.7191330239384017E-2</v>
      </c>
      <c r="X42" s="24">
        <f t="shared" si="10"/>
        <v>1.6171175169469088E-2</v>
      </c>
      <c r="Y42" s="24">
        <f t="shared" si="10"/>
        <v>1.6441405531725684E-2</v>
      </c>
      <c r="Z42" s="24">
        <f t="shared" si="10"/>
        <v>1.6049162054070587E-2</v>
      </c>
      <c r="AA42" s="24">
        <f t="shared" si="10"/>
        <v>1.6541031160681952E-2</v>
      </c>
      <c r="AB42" s="24">
        <f>+PAT!Y15</f>
        <v>1.6267123287671215E-2</v>
      </c>
      <c r="AQ42" s="24">
        <f t="shared" si="11"/>
        <v>1.4281128306070645E-3</v>
      </c>
      <c r="AT42" s="19">
        <f t="shared" si="8"/>
        <v>118.65823364257813</v>
      </c>
      <c r="AU42" s="19">
        <f t="shared" si="9"/>
        <v>119.52850341796875</v>
      </c>
      <c r="AV42" s="52">
        <f t="shared" si="12"/>
        <v>-8.7026977539061967E-3</v>
      </c>
      <c r="AZ42" s="24">
        <f t="shared" si="13"/>
        <v>1.1865823364257813</v>
      </c>
      <c r="BA42" s="24">
        <f t="shared" si="14"/>
        <v>1.1952850341796875</v>
      </c>
      <c r="BB42" s="24">
        <f t="shared" si="15"/>
        <v>-8.7026977539061967E-3</v>
      </c>
    </row>
    <row r="43" spans="4:54" x14ac:dyDescent="0.25">
      <c r="D43" s="37">
        <f>+PAT!A16</f>
        <v>43040</v>
      </c>
      <c r="E43" s="225">
        <f>'Salida Stata'!I13</f>
        <v>120.24703979492188</v>
      </c>
      <c r="F43" s="225">
        <f>'Salida Stata'!O13</f>
        <v>120.22518920898438</v>
      </c>
      <c r="G43" s="225">
        <f>'Salida Stata'!U13</f>
        <v>120.34364318847656</v>
      </c>
      <c r="H43" s="225">
        <f>'Salida Stata'!AA13</f>
        <v>120.55096435546875</v>
      </c>
      <c r="I43" s="225">
        <f>'Salida Stata'!AG13</f>
        <v>120.55502319335938</v>
      </c>
      <c r="J43" s="225">
        <f>'Salida Stata'!AM13</f>
        <v>120.36320495605469</v>
      </c>
      <c r="K43" s="225">
        <f>'Salida Stata'!AS13</f>
        <v>120.57466125488281</v>
      </c>
      <c r="L43" s="225">
        <f>'Salida Stata'!AY13</f>
        <v>120.96232604980469</v>
      </c>
      <c r="M43" s="225">
        <f>'Salida Stata'!BE13</f>
        <v>121.04669189453125</v>
      </c>
      <c r="N43" s="225">
        <f>'Salida Stata'!BK13</f>
        <v>121.23482513427734</v>
      </c>
      <c r="O43" s="19" cm="1">
        <f t="array" ref="O43">+SUMPRODUCT($E$30:$N$30/100,$E43:$N43)/$D$14*100</f>
        <v>117.83523039922616</v>
      </c>
      <c r="Q43" s="24">
        <f t="shared" si="10"/>
        <v>1.3389767431812194E-2</v>
      </c>
      <c r="R43" s="24">
        <f t="shared" si="10"/>
        <v>1.3831802349662858E-2</v>
      </c>
      <c r="S43" s="24">
        <f t="shared" si="10"/>
        <v>1.3928394154193446E-2</v>
      </c>
      <c r="T43" s="24">
        <f t="shared" si="10"/>
        <v>1.4270005873460612E-2</v>
      </c>
      <c r="U43" s="24">
        <f t="shared" si="10"/>
        <v>1.4410489572487251E-2</v>
      </c>
      <c r="V43" s="24">
        <f t="shared" si="10"/>
        <v>1.3804777763269049E-2</v>
      </c>
      <c r="W43" s="24">
        <f t="shared" si="10"/>
        <v>1.42833048207196E-2</v>
      </c>
      <c r="X43" s="24">
        <f t="shared" si="10"/>
        <v>1.4585538939138498E-2</v>
      </c>
      <c r="Y43" s="24">
        <f t="shared" si="10"/>
        <v>1.4560367972267896E-2</v>
      </c>
      <c r="Z43" s="24">
        <f t="shared" si="10"/>
        <v>1.4275437803666913E-2</v>
      </c>
      <c r="AA43" s="24">
        <f t="shared" si="10"/>
        <v>1.4257996448264976E-2</v>
      </c>
      <c r="AB43" s="24">
        <f>+PAT!Y16</f>
        <v>1.4321819713563722E-2</v>
      </c>
      <c r="AQ43" s="24">
        <f t="shared" si="11"/>
        <v>-8.8567037185471875E-4</v>
      </c>
      <c r="AT43" s="19">
        <f t="shared" si="8"/>
        <v>120.24703979492188</v>
      </c>
      <c r="AU43" s="19">
        <f t="shared" si="9"/>
        <v>121.23482513427734</v>
      </c>
      <c r="AV43" s="52">
        <f t="shared" si="12"/>
        <v>-9.8778533935546253E-3</v>
      </c>
      <c r="AZ43" s="24">
        <f t="shared" si="13"/>
        <v>1.2024703979492188</v>
      </c>
      <c r="BA43" s="24">
        <f t="shared" si="14"/>
        <v>1.2123482513427735</v>
      </c>
      <c r="BB43" s="24">
        <f t="shared" si="15"/>
        <v>-9.8778533935546253E-3</v>
      </c>
    </row>
    <row r="44" spans="4:54" x14ac:dyDescent="0.25">
      <c r="D44" s="37">
        <f>+PAT!A17</f>
        <v>43070</v>
      </c>
      <c r="E44" s="225">
        <f>'Salida Stata'!I14</f>
        <v>123.25078582763672</v>
      </c>
      <c r="F44" s="225">
        <f>'Salida Stata'!O14</f>
        <v>123.13351440429688</v>
      </c>
      <c r="G44" s="225">
        <f>'Salida Stata'!U14</f>
        <v>123.32077026367188</v>
      </c>
      <c r="H44" s="225">
        <f>'Salida Stata'!AA14</f>
        <v>123.64028930664063</v>
      </c>
      <c r="I44" s="225">
        <f>'Salida Stata'!AG14</f>
        <v>123.51417541503906</v>
      </c>
      <c r="J44" s="225">
        <f>'Salida Stata'!AM14</f>
        <v>123.20106506347656</v>
      </c>
      <c r="K44" s="225">
        <f>'Salida Stata'!AS14</f>
        <v>123.61939239501953</v>
      </c>
      <c r="L44" s="225">
        <f>'Salida Stata'!AY14</f>
        <v>124.00904846191406</v>
      </c>
      <c r="M44" s="225">
        <f>'Salida Stata'!BE14</f>
        <v>124.24863433837891</v>
      </c>
      <c r="N44" s="225">
        <f>'Salida Stata'!BK14</f>
        <v>124.53346252441406</v>
      </c>
      <c r="O44" s="19" cm="1">
        <f t="array" ref="O44">+SUMPRODUCT($E$30:$N$30/100,$E44:$N44)/$D$14*100</f>
        <v>120.86469329198562</v>
      </c>
      <c r="Q44" s="24">
        <f t="shared" si="10"/>
        <v>2.4979791917020489E-2</v>
      </c>
      <c r="R44" s="24">
        <f t="shared" si="10"/>
        <v>2.4190647687457822E-2</v>
      </c>
      <c r="S44" s="24">
        <f t="shared" si="10"/>
        <v>2.4738548678742145E-2</v>
      </c>
      <c r="T44" s="24">
        <f t="shared" si="10"/>
        <v>2.5626712881884339E-2</v>
      </c>
      <c r="U44" s="24">
        <f t="shared" si="10"/>
        <v>2.4546071522324464E-2</v>
      </c>
      <c r="V44" s="24">
        <f t="shared" si="10"/>
        <v>2.3577472105848152E-2</v>
      </c>
      <c r="W44" s="24">
        <f t="shared" si="10"/>
        <v>2.5251832420249976E-2</v>
      </c>
      <c r="X44" s="24">
        <f t="shared" si="10"/>
        <v>2.5187366278447199E-2</v>
      </c>
      <c r="Y44" s="24">
        <f t="shared" si="10"/>
        <v>2.6452126809359822E-2</v>
      </c>
      <c r="Z44" s="24">
        <f t="shared" si="10"/>
        <v>2.7208662086023683E-2</v>
      </c>
      <c r="AA44" s="24">
        <f t="shared" si="10"/>
        <v>2.5709313611011142E-2</v>
      </c>
      <c r="AB44" s="24">
        <f>+PAT!Y17</f>
        <v>2.5747508305647759E-2</v>
      </c>
      <c r="AD44" s="24">
        <f t="shared" ref="AD44:AD60" si="16">+E44/E32-1</f>
        <v>0.23250785827636711</v>
      </c>
      <c r="AE44" s="24">
        <f t="shared" ref="AE44:AN59" si="17">+F44/F32-1</f>
        <v>0.23133514404296873</v>
      </c>
      <c r="AF44" s="24">
        <f t="shared" si="17"/>
        <v>0.23320770263671875</v>
      </c>
      <c r="AG44" s="24">
        <f t="shared" si="17"/>
        <v>0.23640289306640616</v>
      </c>
      <c r="AH44" s="24">
        <f t="shared" si="17"/>
        <v>0.23514175415039063</v>
      </c>
      <c r="AI44" s="24">
        <f t="shared" si="17"/>
        <v>0.23201065063476567</v>
      </c>
      <c r="AJ44" s="24">
        <f t="shared" si="17"/>
        <v>0.23619392395019534</v>
      </c>
      <c r="AK44" s="24">
        <f t="shared" si="17"/>
        <v>0.24009048461914073</v>
      </c>
      <c r="AL44" s="24">
        <f t="shared" si="17"/>
        <v>0.24248634338378916</v>
      </c>
      <c r="AM44" s="24">
        <f t="shared" si="17"/>
        <v>0.24533462524414063</v>
      </c>
      <c r="AN44" s="24">
        <f t="shared" si="17"/>
        <v>0.23920584427434433</v>
      </c>
      <c r="AO44" s="24">
        <f>+PAT!AV17</f>
        <v>0.2350000000000001</v>
      </c>
      <c r="AQ44" s="24">
        <f t="shared" si="11"/>
        <v>-2.2288701690031942E-3</v>
      </c>
      <c r="AR44" s="24">
        <f>+AD44-AM44</f>
        <v>-1.2826766967773517E-2</v>
      </c>
      <c r="AT44" s="19">
        <f t="shared" si="8"/>
        <v>123.25078582763672</v>
      </c>
      <c r="AU44" s="19">
        <f t="shared" si="9"/>
        <v>124.53346252441406</v>
      </c>
      <c r="AV44" s="52">
        <f t="shared" si="12"/>
        <v>-1.2826766967773517E-2</v>
      </c>
      <c r="AZ44" s="24">
        <f t="shared" si="13"/>
        <v>1.2325078582763671</v>
      </c>
      <c r="BA44" s="24">
        <f t="shared" si="14"/>
        <v>1.2453346252441406</v>
      </c>
      <c r="BB44" s="24">
        <f t="shared" si="15"/>
        <v>-1.2826766967773517E-2</v>
      </c>
    </row>
    <row r="45" spans="4:54" x14ac:dyDescent="0.25">
      <c r="D45" s="37">
        <f>+PAT!A18</f>
        <v>43101</v>
      </c>
      <c r="E45" s="225">
        <f>'Salida Stata'!I15</f>
        <v>126.71916961669922</v>
      </c>
      <c r="F45" s="225">
        <f>'Salida Stata'!O15</f>
        <v>126.33667755126953</v>
      </c>
      <c r="G45" s="225">
        <f>'Salida Stata'!U15</f>
        <v>126.63846588134766</v>
      </c>
      <c r="H45" s="225">
        <f>'Salida Stata'!AA15</f>
        <v>126.98174285888672</v>
      </c>
      <c r="I45" s="225">
        <f>'Salida Stata'!AG15</f>
        <v>126.72592163085938</v>
      </c>
      <c r="J45" s="225">
        <f>'Salida Stata'!AM15</f>
        <v>126.40071105957031</v>
      </c>
      <c r="K45" s="225">
        <f>'Salida Stata'!AS15</f>
        <v>126.92714691162109</v>
      </c>
      <c r="L45" s="225">
        <f>'Salida Stata'!AY15</f>
        <v>127.25661468505859</v>
      </c>
      <c r="M45" s="225">
        <f>'Salida Stata'!BE15</f>
        <v>127.67201232910156</v>
      </c>
      <c r="N45" s="225">
        <f>'Salida Stata'!BK15</f>
        <v>128.10798645019531</v>
      </c>
      <c r="O45" s="19" cm="1">
        <f t="array" ref="O45">+SUMPRODUCT($E$30:$N$30/100,$E45:$N45)/$D$14*100</f>
        <v>124.15898652630352</v>
      </c>
      <c r="Q45" s="24">
        <f t="shared" si="10"/>
        <v>2.8140865518804459E-2</v>
      </c>
      <c r="R45" s="24">
        <f t="shared" si="10"/>
        <v>2.6013739333837105E-2</v>
      </c>
      <c r="S45" s="24">
        <f t="shared" si="10"/>
        <v>2.6902975148324293E-2</v>
      </c>
      <c r="T45" s="24">
        <f t="shared" si="10"/>
        <v>2.7025604444833817E-2</v>
      </c>
      <c r="U45" s="24">
        <f t="shared" si="10"/>
        <v>2.6003057584508271E-2</v>
      </c>
      <c r="V45" s="24">
        <f t="shared" si="10"/>
        <v>2.5970928047133413E-2</v>
      </c>
      <c r="W45" s="24">
        <f t="shared" si="10"/>
        <v>2.6757569767304812E-2</v>
      </c>
      <c r="X45" s="24">
        <f t="shared" si="10"/>
        <v>2.6188139199712746E-2</v>
      </c>
      <c r="Y45" s="24">
        <f t="shared" si="10"/>
        <v>2.7552640791201233E-2</v>
      </c>
      <c r="Z45" s="24">
        <f t="shared" si="10"/>
        <v>2.8703320804883914E-2</v>
      </c>
      <c r="AA45" s="24">
        <f t="shared" si="10"/>
        <v>2.7256042642325173E-2</v>
      </c>
      <c r="AB45" s="24">
        <f>+PAT!Y18</f>
        <v>2.5101214574898778E-2</v>
      </c>
      <c r="AD45" s="24">
        <f t="shared" si="16"/>
        <v>0.23575100100954716</v>
      </c>
      <c r="AE45" s="24">
        <f t="shared" si="17"/>
        <v>0.23222056562248294</v>
      </c>
      <c r="AF45" s="24">
        <f t="shared" si="17"/>
        <v>0.23536904650798274</v>
      </c>
      <c r="AG45" s="24">
        <f t="shared" si="17"/>
        <v>0.23760313048974324</v>
      </c>
      <c r="AH45" s="24">
        <f t="shared" si="17"/>
        <v>0.23554584852051486</v>
      </c>
      <c r="AI45" s="24">
        <f t="shared" si="17"/>
        <v>0.23353418960632633</v>
      </c>
      <c r="AJ45" s="24">
        <f t="shared" si="17"/>
        <v>0.23753315114168316</v>
      </c>
      <c r="AK45" s="24">
        <f t="shared" si="17"/>
        <v>0.23912484533949541</v>
      </c>
      <c r="AL45" s="24">
        <f t="shared" si="17"/>
        <v>0.24276565168082631</v>
      </c>
      <c r="AM45" s="24">
        <f t="shared" si="17"/>
        <v>0.24610447870849095</v>
      </c>
      <c r="AN45" s="24">
        <f t="shared" si="17"/>
        <v>0.23997916149333975</v>
      </c>
      <c r="AO45" s="24">
        <f>+PAT!AV18</f>
        <v>0.23391812865497075</v>
      </c>
      <c r="AQ45" s="24">
        <f t="shared" si="11"/>
        <v>-5.6245528607945516E-4</v>
      </c>
      <c r="AR45" s="24">
        <f t="shared" ref="AR45:AR108" si="18">+AD45-AM45</f>
        <v>-1.0353477698943792E-2</v>
      </c>
      <c r="AT45" s="19">
        <f t="shared" si="8"/>
        <v>126.71916961669922</v>
      </c>
      <c r="AU45" s="19">
        <f t="shared" si="9"/>
        <v>128.10798645019531</v>
      </c>
      <c r="AV45" s="52">
        <f t="shared" si="12"/>
        <v>-1.3888168334960982E-2</v>
      </c>
      <c r="AZ45" s="24">
        <f t="shared" si="13"/>
        <v>1.2671916961669922</v>
      </c>
      <c r="BA45" s="24">
        <f t="shared" si="14"/>
        <v>1.2810798645019532</v>
      </c>
      <c r="BB45" s="24">
        <f t="shared" si="15"/>
        <v>-1.3888168334960982E-2</v>
      </c>
    </row>
    <row r="46" spans="4:54" x14ac:dyDescent="0.25">
      <c r="D46" s="37">
        <f>+PAT!A19</f>
        <v>43132</v>
      </c>
      <c r="E46" s="225">
        <f>'Salida Stata'!I16</f>
        <v>129.07936096191406</v>
      </c>
      <c r="F46" s="225">
        <f>'Salida Stata'!O16</f>
        <v>128.76950073242188</v>
      </c>
      <c r="G46" s="225">
        <f>'Salida Stata'!U16</f>
        <v>129.11508178710938</v>
      </c>
      <c r="H46" s="225">
        <f>'Salida Stata'!AA16</f>
        <v>129.50616455078125</v>
      </c>
      <c r="I46" s="225">
        <f>'Salida Stata'!AG16</f>
        <v>129.30343627929688</v>
      </c>
      <c r="J46" s="225">
        <f>'Salida Stata'!AM16</f>
        <v>128.88804626464844</v>
      </c>
      <c r="K46" s="225">
        <f>'Salida Stata'!AS16</f>
        <v>129.515869140625</v>
      </c>
      <c r="L46" s="225">
        <f>'Salida Stata'!AY16</f>
        <v>129.90676879882813</v>
      </c>
      <c r="M46" s="225">
        <f>'Salida Stata'!BE16</f>
        <v>130.289306640625</v>
      </c>
      <c r="N46" s="225">
        <f>'Salida Stata'!BK16</f>
        <v>130.69107055664063</v>
      </c>
      <c r="O46" s="19" cm="1">
        <f t="array" ref="O46">+SUMPRODUCT($E$30:$N$30/100,$E46:$N46)/$D$14*100</f>
        <v>126.66123016857071</v>
      </c>
      <c r="Q46" s="24">
        <f t="shared" si="10"/>
        <v>1.8625369408227455E-2</v>
      </c>
      <c r="R46" s="24">
        <f t="shared" si="10"/>
        <v>1.9256665825845065E-2</v>
      </c>
      <c r="S46" s="24">
        <f t="shared" si="10"/>
        <v>1.9556584869577787E-2</v>
      </c>
      <c r="T46" s="24">
        <f t="shared" si="10"/>
        <v>1.988019407404007E-2</v>
      </c>
      <c r="U46" s="24">
        <f t="shared" si="10"/>
        <v>2.033928509074534E-2</v>
      </c>
      <c r="V46" s="24">
        <f t="shared" si="10"/>
        <v>1.9678174151297911E-2</v>
      </c>
      <c r="W46" s="24">
        <f t="shared" si="10"/>
        <v>2.0395339310718352E-2</v>
      </c>
      <c r="X46" s="24">
        <f t="shared" si="10"/>
        <v>2.0825275922420783E-2</v>
      </c>
      <c r="Y46" s="24">
        <f t="shared" si="10"/>
        <v>2.0500141446637477E-2</v>
      </c>
      <c r="Z46" s="24">
        <f t="shared" si="10"/>
        <v>2.0163333903070457E-2</v>
      </c>
      <c r="AA46" s="24">
        <f t="shared" si="10"/>
        <v>2.0153544356912745E-2</v>
      </c>
      <c r="AB46" s="24">
        <f>+PAT!Y19</f>
        <v>2.0537124802527673E-2</v>
      </c>
      <c r="AD46" s="24">
        <f t="shared" si="16"/>
        <v>0.23774984528757925</v>
      </c>
      <c r="AE46" s="24">
        <f t="shared" si="17"/>
        <v>0.23480468401345567</v>
      </c>
      <c r="AF46" s="24">
        <f t="shared" si="17"/>
        <v>0.23870207838704527</v>
      </c>
      <c r="AG46" s="24">
        <f t="shared" si="17"/>
        <v>0.24173856531499904</v>
      </c>
      <c r="AH46" s="24">
        <f t="shared" si="17"/>
        <v>0.23928299674356657</v>
      </c>
      <c r="AI46" s="24">
        <f t="shared" si="17"/>
        <v>0.23651888047323433</v>
      </c>
      <c r="AJ46" s="24">
        <f t="shared" si="17"/>
        <v>0.24070672446237129</v>
      </c>
      <c r="AK46" s="24">
        <f t="shared" si="17"/>
        <v>0.24329390219993385</v>
      </c>
      <c r="AL46" s="24">
        <f t="shared" si="17"/>
        <v>0.24644991673804362</v>
      </c>
      <c r="AM46" s="24">
        <f t="shared" si="17"/>
        <v>0.24951565598269898</v>
      </c>
      <c r="AN46" s="24">
        <f t="shared" si="17"/>
        <v>0.24343625187612883</v>
      </c>
      <c r="AO46" s="24">
        <f>+PAT!AV19</f>
        <v>0.23873441994247346</v>
      </c>
      <c r="AQ46" s="24">
        <f t="shared" si="11"/>
        <v>-1.5379644948430027E-3</v>
      </c>
      <c r="AR46" s="24">
        <f t="shared" si="18"/>
        <v>-1.1765810695119727E-2</v>
      </c>
      <c r="AT46" s="19">
        <f t="shared" si="8"/>
        <v>129.07936096191406</v>
      </c>
      <c r="AU46" s="19">
        <f t="shared" si="9"/>
        <v>130.69107055664063</v>
      </c>
      <c r="AV46" s="52">
        <f t="shared" si="12"/>
        <v>-1.6117095947265625E-2</v>
      </c>
      <c r="AZ46" s="24">
        <f t="shared" si="13"/>
        <v>1.2907936096191406</v>
      </c>
      <c r="BA46" s="24">
        <f t="shared" si="14"/>
        <v>1.3069107055664062</v>
      </c>
      <c r="BB46" s="24">
        <f t="shared" si="15"/>
        <v>-1.6117095947265625E-2</v>
      </c>
    </row>
    <row r="47" spans="4:54" x14ac:dyDescent="0.25">
      <c r="D47" s="37">
        <f>+PAT!A20</f>
        <v>43160</v>
      </c>
      <c r="E47" s="225">
        <f>'Salida Stata'!I17</f>
        <v>132.7811279296875</v>
      </c>
      <c r="F47" s="225">
        <f>'Salida Stata'!O17</f>
        <v>132.65617370605469</v>
      </c>
      <c r="G47" s="225">
        <f>'Salida Stata'!U17</f>
        <v>132.866943359375</v>
      </c>
      <c r="H47" s="225">
        <f>'Salida Stata'!AA17</f>
        <v>133.36882019042969</v>
      </c>
      <c r="I47" s="225">
        <f>'Salida Stata'!AG17</f>
        <v>132.9935302734375</v>
      </c>
      <c r="J47" s="225">
        <f>'Salida Stata'!AM17</f>
        <v>132.73422241210938</v>
      </c>
      <c r="K47" s="225">
        <f>'Salida Stata'!AS17</f>
        <v>133.4276123046875</v>
      </c>
      <c r="L47" s="225">
        <f>'Salida Stata'!AY17</f>
        <v>134.03860473632813</v>
      </c>
      <c r="M47" s="225">
        <f>'Salida Stata'!BE17</f>
        <v>134.41389465332031</v>
      </c>
      <c r="N47" s="225">
        <f>'Salida Stata'!BK17</f>
        <v>134.8814697265625</v>
      </c>
      <c r="O47" s="19" cm="1">
        <f t="array" ref="O47">+SUMPRODUCT($E$30:$N$30/100,$E47:$N47)/$D$14*100</f>
        <v>130.57572899328417</v>
      </c>
      <c r="Q47" s="24">
        <f t="shared" si="10"/>
        <v>2.8678225087166886E-2</v>
      </c>
      <c r="R47" s="24">
        <f t="shared" si="10"/>
        <v>3.0183179646779745E-2</v>
      </c>
      <c r="S47" s="24">
        <f t="shared" si="10"/>
        <v>2.9058275147529677E-2</v>
      </c>
      <c r="T47" s="24">
        <f t="shared" si="10"/>
        <v>2.9826036876675843E-2</v>
      </c>
      <c r="U47" s="24">
        <f t="shared" si="10"/>
        <v>2.8538251575696671E-2</v>
      </c>
      <c r="V47" s="24">
        <f t="shared" si="10"/>
        <v>2.9841216923744085E-2</v>
      </c>
      <c r="W47" s="24">
        <f t="shared" si="10"/>
        <v>3.0202809817963194E-2</v>
      </c>
      <c r="X47" s="24">
        <f t="shared" si="10"/>
        <v>3.1806163571803658E-2</v>
      </c>
      <c r="Y47" s="24">
        <f t="shared" si="10"/>
        <v>3.1657149147873653E-2</v>
      </c>
      <c r="Z47" s="24">
        <f t="shared" si="10"/>
        <v>3.2063393100034254E-2</v>
      </c>
      <c r="AA47" s="24">
        <f t="shared" si="10"/>
        <v>3.0905264535199484E-2</v>
      </c>
      <c r="AB47" s="24">
        <f>+PAT!Y20</f>
        <v>3.0959752321981338E-2</v>
      </c>
      <c r="AD47" s="24">
        <f t="shared" si="16"/>
        <v>0.24925567455287712</v>
      </c>
      <c r="AE47" s="24">
        <f t="shared" si="17"/>
        <v>0.2465009278406316</v>
      </c>
      <c r="AF47" s="24">
        <f t="shared" si="17"/>
        <v>0.24958560936357443</v>
      </c>
      <c r="AG47" s="24">
        <f t="shared" si="17"/>
        <v>0.25246955684394257</v>
      </c>
      <c r="AH47" s="24">
        <f t="shared" si="17"/>
        <v>0.24971971916713676</v>
      </c>
      <c r="AI47" s="24">
        <f t="shared" si="17"/>
        <v>0.24846549758279313</v>
      </c>
      <c r="AJ47" s="24">
        <f t="shared" si="17"/>
        <v>0.25292409569769037</v>
      </c>
      <c r="AK47" s="24">
        <f t="shared" si="17"/>
        <v>0.25564002148395826</v>
      </c>
      <c r="AL47" s="24">
        <f t="shared" si="17"/>
        <v>0.25896803754773501</v>
      </c>
      <c r="AM47" s="24">
        <f t="shared" si="17"/>
        <v>0.26339427681703143</v>
      </c>
      <c r="AN47" s="24">
        <f t="shared" si="17"/>
        <v>0.25585067995650745</v>
      </c>
      <c r="AO47" s="24">
        <f>+PAT!AV20</f>
        <v>0.25070422535211256</v>
      </c>
      <c r="AQ47" s="24">
        <f t="shared" si="11"/>
        <v>-3.3851680128673678E-3</v>
      </c>
      <c r="AR47" s="24">
        <f t="shared" si="18"/>
        <v>-1.413860226415431E-2</v>
      </c>
      <c r="AT47" s="19">
        <f t="shared" si="8"/>
        <v>132.7811279296875</v>
      </c>
      <c r="AU47" s="19">
        <f t="shared" si="9"/>
        <v>134.8814697265625</v>
      </c>
      <c r="AV47" s="52">
        <f t="shared" si="12"/>
        <v>-2.1003417968749938E-2</v>
      </c>
      <c r="AZ47" s="24">
        <f t="shared" si="13"/>
        <v>1.327811279296875</v>
      </c>
      <c r="BA47" s="24">
        <f t="shared" si="14"/>
        <v>1.348814697265625</v>
      </c>
      <c r="BB47" s="24">
        <f t="shared" si="15"/>
        <v>-2.1003417968749938E-2</v>
      </c>
    </row>
    <row r="48" spans="4:54" x14ac:dyDescent="0.25">
      <c r="D48" s="37">
        <f>+PAT!A21</f>
        <v>43191</v>
      </c>
      <c r="E48" s="225">
        <f>'Salida Stata'!I18</f>
        <v>136.61738586425781</v>
      </c>
      <c r="F48" s="225">
        <f>'Salida Stata'!O18</f>
        <v>136.45256042480469</v>
      </c>
      <c r="G48" s="225">
        <f>'Salida Stata'!U18</f>
        <v>136.63705444335938</v>
      </c>
      <c r="H48" s="225">
        <f>'Salida Stata'!AA18</f>
        <v>137.09783935546875</v>
      </c>
      <c r="I48" s="225">
        <f>'Salida Stata'!AG18</f>
        <v>136.65632629394531</v>
      </c>
      <c r="J48" s="225">
        <f>'Salida Stata'!AM18</f>
        <v>136.286376953125</v>
      </c>
      <c r="K48" s="225">
        <f>'Salida Stata'!AS18</f>
        <v>137.06562805175781</v>
      </c>
      <c r="L48" s="225">
        <f>'Salida Stata'!AY18</f>
        <v>137.56214904785156</v>
      </c>
      <c r="M48" s="225">
        <f>'Salida Stata'!BE18</f>
        <v>138.02618408203125</v>
      </c>
      <c r="N48" s="225">
        <f>'Salida Stata'!BK18</f>
        <v>138.50360107421875</v>
      </c>
      <c r="O48" s="19" cm="1">
        <f t="array" ref="O48">+SUMPRODUCT($E$30:$N$30/100,$E48:$N48)/$D$14*100</f>
        <v>134.12013241180287</v>
      </c>
      <c r="Q48" s="24">
        <f t="shared" si="10"/>
        <v>2.8891590200994077E-2</v>
      </c>
      <c r="R48" s="24">
        <f t="shared" si="10"/>
        <v>2.8618243785337949E-2</v>
      </c>
      <c r="S48" s="24">
        <f t="shared" si="10"/>
        <v>2.8375087050712677E-2</v>
      </c>
      <c r="T48" s="24">
        <f t="shared" si="10"/>
        <v>2.7960202090073327E-2</v>
      </c>
      <c r="U48" s="24">
        <f t="shared" si="10"/>
        <v>2.7541159430665818E-2</v>
      </c>
      <c r="V48" s="24">
        <f t="shared" si="10"/>
        <v>2.676140694136131E-2</v>
      </c>
      <c r="W48" s="24">
        <f t="shared" si="10"/>
        <v>2.7265838638877549E-2</v>
      </c>
      <c r="X48" s="24">
        <f t="shared" si="10"/>
        <v>2.6287533494210313E-2</v>
      </c>
      <c r="Y48" s="24">
        <f t="shared" si="10"/>
        <v>2.6874375138282725E-2</v>
      </c>
      <c r="Z48" s="24">
        <f t="shared" si="10"/>
        <v>2.6854180600190514E-2</v>
      </c>
      <c r="AA48" s="24">
        <f t="shared" si="10"/>
        <v>2.7144427573527086E-2</v>
      </c>
      <c r="AB48" s="24">
        <f>+PAT!Y21</f>
        <v>2.7777777777777901E-2</v>
      </c>
      <c r="AD48" s="24">
        <f t="shared" si="16"/>
        <v>0.25912631537275965</v>
      </c>
      <c r="AE48" s="24">
        <f t="shared" si="17"/>
        <v>0.25641489465954947</v>
      </c>
      <c r="AF48" s="24">
        <f t="shared" si="17"/>
        <v>0.25867265718269805</v>
      </c>
      <c r="AG48" s="24">
        <f t="shared" si="17"/>
        <v>0.26144440208357445</v>
      </c>
      <c r="AH48" s="24">
        <f t="shared" si="17"/>
        <v>0.25815013805935805</v>
      </c>
      <c r="AI48" s="24">
        <f t="shared" si="17"/>
        <v>0.25582312868354773</v>
      </c>
      <c r="AJ48" s="24">
        <f t="shared" si="17"/>
        <v>0.26071401930256433</v>
      </c>
      <c r="AK48" s="24">
        <f t="shared" si="17"/>
        <v>0.26264168574577429</v>
      </c>
      <c r="AL48" s="24">
        <f t="shared" si="17"/>
        <v>0.26643869227166794</v>
      </c>
      <c r="AM48" s="24">
        <f t="shared" si="17"/>
        <v>0.27030606675530056</v>
      </c>
      <c r="AN48" s="24">
        <f t="shared" si="17"/>
        <v>0.26354907771632163</v>
      </c>
      <c r="AO48" s="24">
        <f>+PAT!AV21</f>
        <v>0.25942962281508741</v>
      </c>
      <c r="AQ48" s="24">
        <f t="shared" si="11"/>
        <v>2.0374096008035636E-3</v>
      </c>
      <c r="AR48" s="24">
        <f t="shared" si="18"/>
        <v>-1.1179751382540903E-2</v>
      </c>
      <c r="AT48" s="19">
        <f t="shared" si="8"/>
        <v>136.61738586425781</v>
      </c>
      <c r="AU48" s="19">
        <f t="shared" si="9"/>
        <v>138.50360107421875</v>
      </c>
      <c r="AV48" s="52">
        <f t="shared" si="12"/>
        <v>-1.8862152099609286E-2</v>
      </c>
      <c r="AZ48" s="24">
        <f t="shared" si="13"/>
        <v>1.3661738586425782</v>
      </c>
      <c r="BA48" s="24">
        <f t="shared" si="14"/>
        <v>1.3850360107421875</v>
      </c>
      <c r="BB48" s="24">
        <f t="shared" si="15"/>
        <v>-1.8862152099609286E-2</v>
      </c>
    </row>
    <row r="49" spans="4:54" x14ac:dyDescent="0.25">
      <c r="D49" s="37">
        <f>+PAT!A22</f>
        <v>43221</v>
      </c>
      <c r="E49" s="225">
        <f>'Salida Stata'!I19</f>
        <v>139.21771240234375</v>
      </c>
      <c r="F49" s="225">
        <f>'Salida Stata'!O19</f>
        <v>139.02777099609375</v>
      </c>
      <c r="G49" s="225">
        <f>'Salida Stata'!U19</f>
        <v>139.29071044921875</v>
      </c>
      <c r="H49" s="225">
        <f>'Salida Stata'!AA19</f>
        <v>139.79460144042969</v>
      </c>
      <c r="I49" s="225">
        <f>'Salida Stata'!AG19</f>
        <v>139.42739868164063</v>
      </c>
      <c r="J49" s="225">
        <f>'Salida Stata'!AM19</f>
        <v>139.03947448730469</v>
      </c>
      <c r="K49" s="225">
        <f>'Salida Stata'!AS19</f>
        <v>139.74972534179688</v>
      </c>
      <c r="L49" s="225">
        <f>'Salida Stata'!AY19</f>
        <v>140.33847045898438</v>
      </c>
      <c r="M49" s="225">
        <f>'Salida Stata'!BE19</f>
        <v>140.7493896484375</v>
      </c>
      <c r="N49" s="225">
        <f>'Salida Stata'!BK19</f>
        <v>141.22610473632813</v>
      </c>
      <c r="O49" s="19" cm="1">
        <f t="array" ref="O49">+SUMPRODUCT($E$30:$N$30/100,$E49:$N49)/$D$14*100</f>
        <v>136.76731631891298</v>
      </c>
      <c r="Q49" s="24">
        <f t="shared" si="10"/>
        <v>1.9033642911815196E-2</v>
      </c>
      <c r="R49" s="24">
        <f t="shared" si="10"/>
        <v>1.8872570534931077E-2</v>
      </c>
      <c r="S49" s="24">
        <f t="shared" si="10"/>
        <v>1.9421203250245656E-2</v>
      </c>
      <c r="T49" s="24">
        <f t="shared" si="10"/>
        <v>1.9670347086716333E-2</v>
      </c>
      <c r="U49" s="24">
        <f t="shared" si="10"/>
        <v>2.0277673656576845E-2</v>
      </c>
      <c r="V49" s="24">
        <f t="shared" si="10"/>
        <v>2.0200827079925876E-2</v>
      </c>
      <c r="W49" s="24">
        <f t="shared" si="10"/>
        <v>1.9582570248943165E-2</v>
      </c>
      <c r="X49" s="24">
        <f t="shared" si="10"/>
        <v>2.0182306181964815E-2</v>
      </c>
      <c r="Y49" s="24">
        <f t="shared" si="10"/>
        <v>1.9729630175009394E-2</v>
      </c>
      <c r="Z49" s="24">
        <f t="shared" si="10"/>
        <v>1.9656555071448922E-2</v>
      </c>
      <c r="AA49" s="24">
        <f t="shared" si="10"/>
        <v>1.9737408989294547E-2</v>
      </c>
      <c r="AB49" s="24">
        <f>+PAT!Y22</f>
        <v>1.9722425127830512E-2</v>
      </c>
      <c r="AD49" s="24">
        <f t="shared" si="16"/>
        <v>0.2595514633988929</v>
      </c>
      <c r="AE49" s="24">
        <f t="shared" si="17"/>
        <v>0.25806737566618865</v>
      </c>
      <c r="AF49" s="24">
        <f t="shared" si="17"/>
        <v>0.26026601065403865</v>
      </c>
      <c r="AG49" s="24">
        <f t="shared" si="17"/>
        <v>0.26378817705076196</v>
      </c>
      <c r="AH49" s="24">
        <f t="shared" si="17"/>
        <v>0.26156961109544463</v>
      </c>
      <c r="AI49" s="24">
        <f t="shared" si="17"/>
        <v>0.25886987025494412</v>
      </c>
      <c r="AJ49" s="24">
        <f t="shared" si="17"/>
        <v>0.26392270929277295</v>
      </c>
      <c r="AK49" s="24">
        <f t="shared" si="17"/>
        <v>0.26729250325771869</v>
      </c>
      <c r="AL49" s="24">
        <f t="shared" si="17"/>
        <v>0.27006965096447777</v>
      </c>
      <c r="AM49" s="24">
        <f t="shared" si="17"/>
        <v>0.27354411758432939</v>
      </c>
      <c r="AN49" s="24">
        <f t="shared" si="17"/>
        <v>0.26671626510570534</v>
      </c>
      <c r="AO49" s="24">
        <f>+PAT!AV22</f>
        <v>0.26334841628959271</v>
      </c>
      <c r="AQ49" s="24">
        <f t="shared" si="11"/>
        <v>-6.2291215963372615E-4</v>
      </c>
      <c r="AR49" s="24">
        <f t="shared" si="18"/>
        <v>-1.3992654185436493E-2</v>
      </c>
      <c r="AT49" s="19">
        <f t="shared" si="8"/>
        <v>139.21771240234375</v>
      </c>
      <c r="AU49" s="19">
        <f t="shared" si="9"/>
        <v>141.22610473632813</v>
      </c>
      <c r="AV49" s="52">
        <f t="shared" si="12"/>
        <v>-2.0083923339843768E-2</v>
      </c>
      <c r="AZ49" s="24">
        <f t="shared" si="13"/>
        <v>1.3921771240234375</v>
      </c>
      <c r="BA49" s="24">
        <f t="shared" si="14"/>
        <v>1.4122610473632813</v>
      </c>
      <c r="BB49" s="24">
        <f t="shared" si="15"/>
        <v>-2.0083923339843768E-2</v>
      </c>
    </row>
    <row r="50" spans="4:54" x14ac:dyDescent="0.25">
      <c r="D50" s="37">
        <f>+PAT!A23</f>
        <v>43252</v>
      </c>
      <c r="E50" s="225">
        <f>'Salida Stata'!I20</f>
        <v>143.55191040039063</v>
      </c>
      <c r="F50" s="225">
        <f>'Salida Stata'!O20</f>
        <v>143.269775390625</v>
      </c>
      <c r="G50" s="225">
        <f>'Salida Stata'!U20</f>
        <v>143.71604919433594</v>
      </c>
      <c r="H50" s="225">
        <f>'Salida Stata'!AA20</f>
        <v>144.36225891113281</v>
      </c>
      <c r="I50" s="225">
        <f>'Salida Stata'!AG20</f>
        <v>144.00244140625</v>
      </c>
      <c r="J50" s="225">
        <f>'Salida Stata'!AM20</f>
        <v>143.57376098632813</v>
      </c>
      <c r="K50" s="225">
        <f>'Salida Stata'!AS20</f>
        <v>144.16252136230469</v>
      </c>
      <c r="L50" s="225">
        <f>'Salida Stata'!AY20</f>
        <v>144.94834899902344</v>
      </c>
      <c r="M50" s="225">
        <f>'Salida Stata'!BE20</f>
        <v>145.28129577636719</v>
      </c>
      <c r="N50" s="225">
        <f>'Salida Stata'!BK20</f>
        <v>145.79975891113281</v>
      </c>
      <c r="O50" s="19" cm="1">
        <f t="array" ref="O50">+SUMPRODUCT($E$30:$N$30/100,$E50:$N50)/$D$14*100</f>
        <v>141.17393268553994</v>
      </c>
      <c r="Q50" s="24">
        <f t="shared" si="10"/>
        <v>3.1132518436453704E-2</v>
      </c>
      <c r="R50" s="24">
        <f t="shared" si="10"/>
        <v>3.0511921209255721E-2</v>
      </c>
      <c r="S50" s="24">
        <f t="shared" si="10"/>
        <v>3.1770523180226995E-2</v>
      </c>
      <c r="T50" s="24">
        <f t="shared" si="10"/>
        <v>3.2674061971195156E-2</v>
      </c>
      <c r="U50" s="24">
        <f t="shared" si="10"/>
        <v>3.2813082420448225E-2</v>
      </c>
      <c r="V50" s="24">
        <f t="shared" si="10"/>
        <v>3.2611504867543495E-2</v>
      </c>
      <c r="W50" s="24">
        <f t="shared" si="10"/>
        <v>3.1576419987338733E-2</v>
      </c>
      <c r="X50" s="24">
        <f t="shared" si="10"/>
        <v>3.2848288320103558E-2</v>
      </c>
      <c r="Y50" s="24">
        <f t="shared" si="10"/>
        <v>3.2198406964672799E-2</v>
      </c>
      <c r="Z50" s="24">
        <f t="shared" si="10"/>
        <v>3.2385331191735256E-2</v>
      </c>
      <c r="AA50" s="24">
        <f t="shared" si="10"/>
        <v>3.2219805763766374E-2</v>
      </c>
      <c r="AB50" s="24">
        <f>+PAT!Y23</f>
        <v>3.2234957020057298E-2</v>
      </c>
      <c r="AD50" s="24">
        <f t="shared" si="16"/>
        <v>0.28612308140709608</v>
      </c>
      <c r="AE50" s="24">
        <f t="shared" si="17"/>
        <v>0.28336832436688097</v>
      </c>
      <c r="AF50" s="24">
        <f t="shared" si="17"/>
        <v>0.28700511641438053</v>
      </c>
      <c r="AG50" s="24">
        <f t="shared" si="17"/>
        <v>0.29135383232181478</v>
      </c>
      <c r="AH50" s="24">
        <f t="shared" si="17"/>
        <v>0.28970463191665496</v>
      </c>
      <c r="AI50" s="24">
        <f t="shared" si="17"/>
        <v>0.2860045921267147</v>
      </c>
      <c r="AJ50" s="24">
        <f t="shared" si="17"/>
        <v>0.29024057575669637</v>
      </c>
      <c r="AK50" s="24">
        <f t="shared" si="17"/>
        <v>0.29450425397062463</v>
      </c>
      <c r="AL50" s="24">
        <f t="shared" si="17"/>
        <v>0.29645727472804584</v>
      </c>
      <c r="AM50" s="24">
        <f t="shared" si="17"/>
        <v>0.29922547931302867</v>
      </c>
      <c r="AN50" s="24">
        <f t="shared" si="17"/>
        <v>0.29320970012472602</v>
      </c>
      <c r="AO50" s="24">
        <f>+PAT!AV23</f>
        <v>0.29006266786034018</v>
      </c>
      <c r="AQ50" s="24">
        <f t="shared" si="11"/>
        <v>-1.2528127552815516E-3</v>
      </c>
      <c r="AR50" s="24">
        <f t="shared" si="18"/>
        <v>-1.3102397905932595E-2</v>
      </c>
      <c r="AT50" s="19">
        <f t="shared" si="8"/>
        <v>143.55191040039063</v>
      </c>
      <c r="AU50" s="19">
        <f t="shared" si="9"/>
        <v>145.79975891113281</v>
      </c>
      <c r="AV50" s="52">
        <f t="shared" si="12"/>
        <v>-2.2478485107422008E-2</v>
      </c>
      <c r="AZ50" s="24">
        <f t="shared" si="13"/>
        <v>1.4355191040039061</v>
      </c>
      <c r="BA50" s="24">
        <f t="shared" si="14"/>
        <v>1.4579975891113282</v>
      </c>
      <c r="BB50" s="24">
        <f t="shared" si="15"/>
        <v>-2.2478485107422008E-2</v>
      </c>
    </row>
    <row r="51" spans="4:54" x14ac:dyDescent="0.25">
      <c r="D51" s="37">
        <f>+PAT!A24</f>
        <v>43282</v>
      </c>
      <c r="E51" s="225">
        <f>'Salida Stata'!I21</f>
        <v>147.99923706054688</v>
      </c>
      <c r="F51" s="225">
        <f>'Salida Stata'!O21</f>
        <v>147.44711303710938</v>
      </c>
      <c r="G51" s="225">
        <f>'Salida Stata'!U21</f>
        <v>148.17535400390625</v>
      </c>
      <c r="H51" s="225">
        <f>'Salida Stata'!AA21</f>
        <v>149.01113891601563</v>
      </c>
      <c r="I51" s="225">
        <f>'Salida Stata'!AG21</f>
        <v>148.60679626464844</v>
      </c>
      <c r="J51" s="225">
        <f>'Salida Stata'!AM21</f>
        <v>148.16632080078125</v>
      </c>
      <c r="K51" s="225">
        <f>'Salida Stata'!AS21</f>
        <v>148.7288818359375</v>
      </c>
      <c r="L51" s="225">
        <f>'Salida Stata'!AY21</f>
        <v>149.62165832519531</v>
      </c>
      <c r="M51" s="225">
        <f>'Salida Stata'!BE21</f>
        <v>150.02871704101563</v>
      </c>
      <c r="N51" s="225">
        <f>'Salida Stata'!BK21</f>
        <v>150.58023071289063</v>
      </c>
      <c r="O51" s="19" cm="1">
        <f t="array" ref="O51">+SUMPRODUCT($E$30:$N$30/100,$E51:$N51)/$D$14*100</f>
        <v>145.70708546665995</v>
      </c>
      <c r="Q51" s="24">
        <f t="shared" si="10"/>
        <v>3.0980616334202127E-2</v>
      </c>
      <c r="R51" s="24">
        <f t="shared" si="10"/>
        <v>2.9157145218486447E-2</v>
      </c>
      <c r="S51" s="24">
        <f t="shared" si="10"/>
        <v>3.1028579164045444E-2</v>
      </c>
      <c r="T51" s="24">
        <f t="shared" si="10"/>
        <v>3.2202876568623084E-2</v>
      </c>
      <c r="U51" s="24">
        <f t="shared" si="10"/>
        <v>3.1974144420294559E-2</v>
      </c>
      <c r="V51" s="24">
        <f t="shared" si="10"/>
        <v>3.1987459149241504E-2</v>
      </c>
      <c r="W51" s="24">
        <f t="shared" si="10"/>
        <v>3.1675087467128771E-2</v>
      </c>
      <c r="X51" s="24">
        <f t="shared" si="10"/>
        <v>3.2241204252718703E-2</v>
      </c>
      <c r="Y51" s="24">
        <f t="shared" si="10"/>
        <v>3.2677443020305841E-2</v>
      </c>
      <c r="Z51" s="24">
        <f t="shared" si="10"/>
        <v>3.278792665680319E-2</v>
      </c>
      <c r="AA51" s="24">
        <f t="shared" si="10"/>
        <v>3.2110409442354104E-2</v>
      </c>
      <c r="AB51" s="24">
        <f>+PAT!Y24</f>
        <v>3.2616238723109037E-2</v>
      </c>
      <c r="AD51" s="24">
        <f t="shared" si="16"/>
        <v>0.30778301401838748</v>
      </c>
      <c r="AE51" s="24">
        <f t="shared" si="17"/>
        <v>0.30308360414342306</v>
      </c>
      <c r="AF51" s="24">
        <f t="shared" si="17"/>
        <v>0.30851849743287252</v>
      </c>
      <c r="AG51" s="24">
        <f t="shared" si="17"/>
        <v>0.31358683367013951</v>
      </c>
      <c r="AH51" s="24">
        <f t="shared" si="17"/>
        <v>0.31136079251253812</v>
      </c>
      <c r="AI51" s="24">
        <f t="shared" si="17"/>
        <v>0.3070080367665784</v>
      </c>
      <c r="AJ51" s="24">
        <f t="shared" si="17"/>
        <v>0.3106368284918104</v>
      </c>
      <c r="AK51" s="24">
        <f t="shared" si="17"/>
        <v>0.31462753657686893</v>
      </c>
      <c r="AL51" s="24">
        <f t="shared" si="17"/>
        <v>0.31668332002783006</v>
      </c>
      <c r="AM51" s="24">
        <f t="shared" si="17"/>
        <v>0.31859936532785205</v>
      </c>
      <c r="AN51" s="24">
        <f t="shared" si="17"/>
        <v>0.31356808320686702</v>
      </c>
      <c r="AO51" s="24">
        <f>+PAT!AV24</f>
        <v>0.3121693121693121</v>
      </c>
      <c r="AQ51" s="24">
        <f t="shared" si="11"/>
        <v>-1.8073103226010634E-3</v>
      </c>
      <c r="AR51" s="24">
        <f t="shared" si="18"/>
        <v>-1.0816351309464567E-2</v>
      </c>
      <c r="AT51" s="19">
        <f t="shared" si="8"/>
        <v>147.99923706054688</v>
      </c>
      <c r="AU51" s="19">
        <f t="shared" si="9"/>
        <v>150.58023071289063</v>
      </c>
      <c r="AV51" s="52">
        <f t="shared" si="12"/>
        <v>-2.5809936523437438E-2</v>
      </c>
      <c r="AZ51" s="24">
        <f t="shared" si="13"/>
        <v>1.4799923706054687</v>
      </c>
      <c r="BA51" s="24">
        <f t="shared" si="14"/>
        <v>1.5058023071289062</v>
      </c>
      <c r="BB51" s="24">
        <f t="shared" si="15"/>
        <v>-2.5809936523437438E-2</v>
      </c>
    </row>
    <row r="52" spans="4:54" x14ac:dyDescent="0.25">
      <c r="D52" s="37">
        <f>+PAT!A25</f>
        <v>43313</v>
      </c>
      <c r="E52" s="225">
        <f>'Salida Stata'!I22</f>
        <v>153.392333984375</v>
      </c>
      <c r="F52" s="225">
        <f>'Salida Stata'!O22</f>
        <v>152.72282409667969</v>
      </c>
      <c r="G52" s="225">
        <f>'Salida Stata'!U22</f>
        <v>153.594482421875</v>
      </c>
      <c r="H52" s="225">
        <f>'Salida Stata'!AA22</f>
        <v>154.51145935058594</v>
      </c>
      <c r="I52" s="225">
        <f>'Salida Stata'!AG22</f>
        <v>154.15542602539063</v>
      </c>
      <c r="J52" s="225">
        <f>'Salida Stata'!AM22</f>
        <v>153.48956298828125</v>
      </c>
      <c r="K52" s="225">
        <f>'Salida Stata'!AS22</f>
        <v>154.14752197265625</v>
      </c>
      <c r="L52" s="225">
        <f>'Salida Stata'!AY22</f>
        <v>155.04728698730469</v>
      </c>
      <c r="M52" s="225">
        <f>'Salida Stata'!BE22</f>
        <v>155.42375183105469</v>
      </c>
      <c r="N52" s="225">
        <f>'Salida Stata'!BK22</f>
        <v>155.93412780761719</v>
      </c>
      <c r="O52" s="19" cm="1">
        <f t="array" ref="O52">+SUMPRODUCT($E$30:$N$30/100,$E52:$N52)/$D$14*100</f>
        <v>150.96701443440836</v>
      </c>
      <c r="Q52" s="24">
        <f t="shared" si="10"/>
        <v>3.6440031928149708E-2</v>
      </c>
      <c r="R52" s="24">
        <f t="shared" si="10"/>
        <v>3.5780361859255372E-2</v>
      </c>
      <c r="S52" s="24">
        <f t="shared" si="10"/>
        <v>3.6572400682949535E-2</v>
      </c>
      <c r="T52" s="24">
        <f t="shared" si="10"/>
        <v>3.6912142773906087E-2</v>
      </c>
      <c r="U52" s="24">
        <f t="shared" si="10"/>
        <v>3.733765817049739E-2</v>
      </c>
      <c r="V52" s="24">
        <f t="shared" si="10"/>
        <v>3.5927477707011546E-2</v>
      </c>
      <c r="W52" s="24">
        <f t="shared" si="10"/>
        <v>3.6433005276648611E-2</v>
      </c>
      <c r="X52" s="24">
        <f t="shared" si="10"/>
        <v>3.6262321396792974E-2</v>
      </c>
      <c r="Y52" s="24">
        <f t="shared" si="10"/>
        <v>3.5960014165582255E-2</v>
      </c>
      <c r="Z52" s="24">
        <f t="shared" si="10"/>
        <v>3.5555112841703318E-2</v>
      </c>
      <c r="AA52" s="24">
        <f t="shared" si="10"/>
        <v>3.6099335532670196E-2</v>
      </c>
      <c r="AB52" s="24">
        <f>+PAT!Y25</f>
        <v>3.6290322580645018E-2</v>
      </c>
      <c r="AD52" s="24">
        <f t="shared" si="16"/>
        <v>0.33199463238779581</v>
      </c>
      <c r="AE52" s="24">
        <f t="shared" si="17"/>
        <v>0.32634292339762472</v>
      </c>
      <c r="AF52" s="24">
        <f t="shared" si="17"/>
        <v>0.33302124345480322</v>
      </c>
      <c r="AG52" s="24">
        <f t="shared" si="17"/>
        <v>0.33879703501799785</v>
      </c>
      <c r="AH52" s="24">
        <f t="shared" si="17"/>
        <v>0.33711648279334705</v>
      </c>
      <c r="AI52" s="24">
        <f t="shared" si="17"/>
        <v>0.33151202403662339</v>
      </c>
      <c r="AJ52" s="24">
        <f t="shared" si="17"/>
        <v>0.3356566908127403</v>
      </c>
      <c r="AK52" s="24">
        <f t="shared" si="17"/>
        <v>0.33969019039983395</v>
      </c>
      <c r="AL52" s="24">
        <f t="shared" si="17"/>
        <v>0.34144714843489177</v>
      </c>
      <c r="AM52" s="24">
        <f t="shared" si="17"/>
        <v>0.34304258518999475</v>
      </c>
      <c r="AN52" s="24">
        <f t="shared" si="17"/>
        <v>0.33825987087587639</v>
      </c>
      <c r="AO52" s="24">
        <f>+PAT!AV25</f>
        <v>0.33738074588031219</v>
      </c>
      <c r="AQ52" s="24">
        <f t="shared" si="11"/>
        <v>8.8491908644638961E-4</v>
      </c>
      <c r="AR52" s="24">
        <f t="shared" si="18"/>
        <v>-1.1047952802198946E-2</v>
      </c>
      <c r="AT52" s="19">
        <f t="shared" si="8"/>
        <v>153.392333984375</v>
      </c>
      <c r="AU52" s="19">
        <f t="shared" si="9"/>
        <v>155.93412780761719</v>
      </c>
      <c r="AV52" s="52">
        <f t="shared" si="12"/>
        <v>-2.5417938232421999E-2</v>
      </c>
      <c r="AZ52" s="24">
        <f t="shared" si="13"/>
        <v>1.53392333984375</v>
      </c>
      <c r="BA52" s="24">
        <f t="shared" si="14"/>
        <v>1.559341278076172</v>
      </c>
      <c r="BB52" s="24">
        <f t="shared" si="15"/>
        <v>-2.5417938232421999E-2</v>
      </c>
    </row>
    <row r="53" spans="4:54" x14ac:dyDescent="0.25">
      <c r="D53" s="37">
        <f>+PAT!A26</f>
        <v>43344</v>
      </c>
      <c r="E53" s="225">
        <f>'Salida Stata'!I23</f>
        <v>163.14169311523438</v>
      </c>
      <c r="F53" s="225">
        <f>'Salida Stata'!O23</f>
        <v>162.21986389160156</v>
      </c>
      <c r="G53" s="225">
        <f>'Salida Stata'!U23</f>
        <v>163.41656494140625</v>
      </c>
      <c r="H53" s="225">
        <f>'Salida Stata'!AA23</f>
        <v>164.67198181152344</v>
      </c>
      <c r="I53" s="225">
        <f>'Salida Stata'!AG23</f>
        <v>164.15011596679688</v>
      </c>
      <c r="J53" s="225">
        <f>'Salida Stata'!AM23</f>
        <v>163.2642822265625</v>
      </c>
      <c r="K53" s="225">
        <f>'Salida Stata'!AS23</f>
        <v>164.08424377441406</v>
      </c>
      <c r="L53" s="225">
        <f>'Salida Stata'!AY23</f>
        <v>165.11085510253906</v>
      </c>
      <c r="M53" s="225">
        <f>'Salida Stata'!BE23</f>
        <v>165.65060424804688</v>
      </c>
      <c r="N53" s="225">
        <f>'Salida Stata'!BK23</f>
        <v>166.18318176269531</v>
      </c>
      <c r="O53" s="19" cm="1">
        <f t="array" ref="O53">+SUMPRODUCT($E$30:$N$30/100,$E53:$N53)/$D$14*100</f>
        <v>160.77062509061449</v>
      </c>
      <c r="Q53" s="24">
        <f t="shared" si="10"/>
        <v>6.3558320534143897E-2</v>
      </c>
      <c r="R53" s="24">
        <f t="shared" si="10"/>
        <v>6.2184809972541277E-2</v>
      </c>
      <c r="S53" s="24">
        <f t="shared" si="10"/>
        <v>6.3948146864762467E-2</v>
      </c>
      <c r="T53" s="24">
        <f t="shared" si="10"/>
        <v>6.5759022040451365E-2</v>
      </c>
      <c r="U53" s="24">
        <f t="shared" si="10"/>
        <v>6.4835148519261532E-2</v>
      </c>
      <c r="V53" s="24">
        <f t="shared" si="10"/>
        <v>6.3683282745599756E-2</v>
      </c>
      <c r="W53" s="24">
        <f t="shared" si="10"/>
        <v>6.4462416745956208E-2</v>
      </c>
      <c r="X53" s="24">
        <f t="shared" si="10"/>
        <v>6.4906444419491116E-2</v>
      </c>
      <c r="Y53" s="24">
        <f t="shared" si="10"/>
        <v>6.579980406153596E-2</v>
      </c>
      <c r="Z53" s="24">
        <f t="shared" si="10"/>
        <v>6.5726817465659781E-2</v>
      </c>
      <c r="AA53" s="24">
        <f t="shared" si="10"/>
        <v>6.4938759588874184E-2</v>
      </c>
      <c r="AB53" s="24">
        <f>+PAT!Y26</f>
        <v>6.5499351491569602E-2</v>
      </c>
      <c r="AD53" s="24">
        <f t="shared" si="16"/>
        <v>0.39891653731307342</v>
      </c>
      <c r="AE53" s="24">
        <f t="shared" si="17"/>
        <v>0.39143772793094467</v>
      </c>
      <c r="AF53" s="24">
        <f t="shared" si="17"/>
        <v>0.40055673529127911</v>
      </c>
      <c r="AG53" s="24">
        <f t="shared" si="17"/>
        <v>0.40853857934064197</v>
      </c>
      <c r="AH53" s="24">
        <f t="shared" si="17"/>
        <v>0.40481916241231186</v>
      </c>
      <c r="AI53" s="24">
        <f t="shared" si="17"/>
        <v>0.39784958739045417</v>
      </c>
      <c r="AJ53" s="24">
        <f t="shared" si="17"/>
        <v>0.40401826078611736</v>
      </c>
      <c r="AK53" s="24">
        <f t="shared" si="17"/>
        <v>0.40728168802974873</v>
      </c>
      <c r="AL53" s="24">
        <f t="shared" si="17"/>
        <v>0.41123825582552453</v>
      </c>
      <c r="AM53" s="24">
        <f t="shared" si="17"/>
        <v>0.41263613070623117</v>
      </c>
      <c r="AN53" s="24">
        <f t="shared" si="17"/>
        <v>0.40671104821362003</v>
      </c>
      <c r="AO53" s="24">
        <f>+PAT!AV26</f>
        <v>0.40667808219178103</v>
      </c>
      <c r="AQ53" s="24">
        <f t="shared" si="11"/>
        <v>-2.1684969315158842E-3</v>
      </c>
      <c r="AR53" s="24">
        <f t="shared" si="18"/>
        <v>-1.3719593393157758E-2</v>
      </c>
      <c r="AT53" s="19">
        <f t="shared" si="8"/>
        <v>163.14169311523438</v>
      </c>
      <c r="AU53" s="19">
        <f t="shared" si="9"/>
        <v>166.18318176269531</v>
      </c>
      <c r="AV53" s="52">
        <f t="shared" si="12"/>
        <v>-3.0414886474609437E-2</v>
      </c>
      <c r="AZ53" s="24">
        <f t="shared" si="13"/>
        <v>1.6314169311523437</v>
      </c>
      <c r="BA53" s="24">
        <f t="shared" si="14"/>
        <v>1.6618318176269531</v>
      </c>
      <c r="BB53" s="24">
        <f t="shared" si="15"/>
        <v>-3.0414886474609437E-2</v>
      </c>
    </row>
    <row r="54" spans="4:54" x14ac:dyDescent="0.25">
      <c r="D54" s="37">
        <f>+PAT!A27</f>
        <v>43374</v>
      </c>
      <c r="E54" s="225">
        <f>'Salida Stata'!I24</f>
        <v>172.81056213378906</v>
      </c>
      <c r="F54" s="225">
        <f>'Salida Stata'!O24</f>
        <v>171.60166931152344</v>
      </c>
      <c r="G54" s="225">
        <f>'Salida Stata'!U24</f>
        <v>173.04551696777344</v>
      </c>
      <c r="H54" s="225">
        <f>'Salida Stata'!AA24</f>
        <v>174.49404907226563</v>
      </c>
      <c r="I54" s="225">
        <f>'Salida Stata'!AG24</f>
        <v>173.75546264648438</v>
      </c>
      <c r="J54" s="225">
        <f>'Salida Stata'!AM24</f>
        <v>172.54347229003906</v>
      </c>
      <c r="K54" s="225">
        <f>'Salida Stata'!AS24</f>
        <v>173.52691650390625</v>
      </c>
      <c r="L54" s="225">
        <f>'Salida Stata'!AY24</f>
        <v>174.60032653808594</v>
      </c>
      <c r="M54" s="225">
        <f>'Salida Stata'!BE24</f>
        <v>175.26777648925781</v>
      </c>
      <c r="N54" s="225">
        <f>'Salida Stata'!BK24</f>
        <v>175.84733581542969</v>
      </c>
      <c r="O54" s="19" cm="1">
        <f t="array" ref="O54">+SUMPRODUCT($E$30:$N$30/100,$E54:$N54)/$D$14*100</f>
        <v>170.09927995229845</v>
      </c>
      <c r="Q54" s="24">
        <f t="shared" si="10"/>
        <v>5.9266695312063078E-2</v>
      </c>
      <c r="R54" s="24">
        <f t="shared" si="10"/>
        <v>5.783388787818855E-2</v>
      </c>
      <c r="S54" s="24">
        <f t="shared" si="10"/>
        <v>5.8922741582652316E-2</v>
      </c>
      <c r="T54" s="24">
        <f t="shared" si="10"/>
        <v>5.9646256471147074E-2</v>
      </c>
      <c r="U54" s="24">
        <f t="shared" si="10"/>
        <v>5.8515625305012975E-2</v>
      </c>
      <c r="V54" s="24">
        <f t="shared" si="10"/>
        <v>5.6835395574151404E-2</v>
      </c>
      <c r="W54" s="24">
        <f t="shared" si="10"/>
        <v>5.7547711543066482E-2</v>
      </c>
      <c r="X54" s="24">
        <f t="shared" si="10"/>
        <v>5.7473334685679056E-2</v>
      </c>
      <c r="Y54" s="24">
        <f t="shared" si="10"/>
        <v>5.8056970482341708E-2</v>
      </c>
      <c r="Z54" s="24">
        <f t="shared" si="10"/>
        <v>5.8153622708551289E-2</v>
      </c>
      <c r="AA54" s="24">
        <f t="shared" si="10"/>
        <v>5.8024622697250061E-2</v>
      </c>
      <c r="AB54" s="24">
        <f>+PAT!Y27</f>
        <v>5.8429701765063902E-2</v>
      </c>
      <c r="AD54" s="24">
        <f t="shared" si="16"/>
        <v>0.45637227884521159</v>
      </c>
      <c r="AE54" s="24">
        <f t="shared" si="17"/>
        <v>0.44707802773257388</v>
      </c>
      <c r="AF54" s="24">
        <f t="shared" si="17"/>
        <v>0.45795622008822012</v>
      </c>
      <c r="AG54" s="24">
        <f t="shared" si="17"/>
        <v>0.46812662282433215</v>
      </c>
      <c r="AH54" s="24">
        <f t="shared" si="17"/>
        <v>0.46206569631204952</v>
      </c>
      <c r="AI54" s="24">
        <f t="shared" si="17"/>
        <v>0.45331288447638207</v>
      </c>
      <c r="AJ54" s="24">
        <f t="shared" si="17"/>
        <v>0.4597217401662288</v>
      </c>
      <c r="AK54" s="24">
        <f t="shared" si="17"/>
        <v>0.46448048896360938</v>
      </c>
      <c r="AL54" s="24">
        <f t="shared" si="17"/>
        <v>0.46901775691282888</v>
      </c>
      <c r="AM54" s="24">
        <f t="shared" si="17"/>
        <v>0.47117491466051864</v>
      </c>
      <c r="AN54" s="24">
        <f t="shared" si="17"/>
        <v>0.46411692239406666</v>
      </c>
      <c r="AO54" s="24">
        <f>+PAT!AV27</f>
        <v>0.46503791069924172</v>
      </c>
      <c r="AQ54" s="24">
        <f t="shared" si="11"/>
        <v>1.1130726035117888E-3</v>
      </c>
      <c r="AR54" s="24">
        <f t="shared" si="18"/>
        <v>-1.4802635815307053E-2</v>
      </c>
      <c r="AT54" s="19">
        <f t="shared" si="8"/>
        <v>172.81056213378906</v>
      </c>
      <c r="AU54" s="19">
        <f t="shared" si="9"/>
        <v>175.84733581542969</v>
      </c>
      <c r="AV54" s="52">
        <f t="shared" si="12"/>
        <v>-3.0367736816406143E-2</v>
      </c>
      <c r="AZ54" s="24">
        <f t="shared" si="13"/>
        <v>1.7281056213378907</v>
      </c>
      <c r="BA54" s="24">
        <f t="shared" si="14"/>
        <v>1.7584733581542968</v>
      </c>
      <c r="BB54" s="24">
        <f t="shared" si="15"/>
        <v>-3.0367736816406143E-2</v>
      </c>
    </row>
    <row r="55" spans="4:54" x14ac:dyDescent="0.25">
      <c r="D55" s="37">
        <f>+PAT!A28</f>
        <v>43405</v>
      </c>
      <c r="E55" s="225">
        <f>'Salida Stata'!I25</f>
        <v>180.5411376953125</v>
      </c>
      <c r="F55" s="225">
        <f>'Salida Stata'!O25</f>
        <v>179.07948303222656</v>
      </c>
      <c r="G55" s="225">
        <f>'Salida Stata'!U25</f>
        <v>180.54534912109375</v>
      </c>
      <c r="H55" s="225">
        <f>'Salida Stata'!AA25</f>
        <v>181.98973083496094</v>
      </c>
      <c r="I55" s="225">
        <f>'Salida Stata'!AG25</f>
        <v>181.41047668457031</v>
      </c>
      <c r="J55" s="225">
        <f>'Salida Stata'!AM25</f>
        <v>180.00897216796875</v>
      </c>
      <c r="K55" s="225">
        <f>'Salida Stata'!AS25</f>
        <v>180.82260131835938</v>
      </c>
      <c r="L55" s="225">
        <f>'Salida Stata'!AY25</f>
        <v>181.903564453125</v>
      </c>
      <c r="M55" s="225">
        <f>'Salida Stata'!BE25</f>
        <v>182.50534057617188</v>
      </c>
      <c r="N55" s="225">
        <f>'Salida Stata'!BK25</f>
        <v>183.10734558105469</v>
      </c>
      <c r="O55" s="19" cm="1">
        <f t="array" ref="O55">+SUMPRODUCT($E$30:$N$30/100,$E55:$N55)/$D$14*100</f>
        <v>177.27245861525816</v>
      </c>
      <c r="Q55" s="24">
        <f t="shared" si="10"/>
        <v>4.4734392771307974E-2</v>
      </c>
      <c r="R55" s="24">
        <f t="shared" si="10"/>
        <v>4.3576579124810166E-2</v>
      </c>
      <c r="S55" s="24">
        <f t="shared" si="10"/>
        <v>4.3340227962779476E-2</v>
      </c>
      <c r="T55" s="24">
        <f t="shared" si="10"/>
        <v>4.2956661287577802E-2</v>
      </c>
      <c r="U55" s="24">
        <f t="shared" si="10"/>
        <v>4.4056249636654554E-2</v>
      </c>
      <c r="V55" s="24">
        <f t="shared" si="10"/>
        <v>4.3267356213745778E-2</v>
      </c>
      <c r="W55" s="24">
        <f t="shared" si="10"/>
        <v>4.2043534002915939E-2</v>
      </c>
      <c r="X55" s="24">
        <f t="shared" si="10"/>
        <v>4.1828317620276501E-2</v>
      </c>
      <c r="Y55" s="24">
        <f t="shared" si="10"/>
        <v>4.1294322504043635E-2</v>
      </c>
      <c r="Z55" s="24">
        <f t="shared" si="10"/>
        <v>4.1285867266394938E-2</v>
      </c>
      <c r="AA55" s="24">
        <f t="shared" si="10"/>
        <v>4.2170541021521846E-2</v>
      </c>
      <c r="AB55" s="24">
        <f>+PAT!Y28</f>
        <v>4.197814836112701E-2</v>
      </c>
      <c r="AD55" s="24">
        <f t="shared" si="16"/>
        <v>0.50141856301178467</v>
      </c>
      <c r="AE55" s="24">
        <f t="shared" si="17"/>
        <v>0.48953380078227426</v>
      </c>
      <c r="AF55" s="24">
        <f t="shared" si="17"/>
        <v>0.50024832502645866</v>
      </c>
      <c r="AG55" s="24">
        <f t="shared" si="17"/>
        <v>0.50964973036903816</v>
      </c>
      <c r="AH55" s="24">
        <f t="shared" si="17"/>
        <v>0.50479400923513817</v>
      </c>
      <c r="AI55" s="24">
        <f t="shared" si="17"/>
        <v>0.49554818047335214</v>
      </c>
      <c r="AJ55" s="24">
        <f t="shared" si="17"/>
        <v>0.49967330976877822</v>
      </c>
      <c r="AK55" s="24">
        <f t="shared" si="17"/>
        <v>0.5038034600808563</v>
      </c>
      <c r="AL55" s="24">
        <f t="shared" si="17"/>
        <v>0.50772679302289347</v>
      </c>
      <c r="AM55" s="24">
        <f t="shared" si="17"/>
        <v>0.51035270086997309</v>
      </c>
      <c r="AN55" s="24">
        <f t="shared" si="17"/>
        <v>0.50440965757573908</v>
      </c>
      <c r="AO55" s="24">
        <f>+PAT!AV28</f>
        <v>0.50498338870431869</v>
      </c>
      <c r="AQ55" s="24">
        <f t="shared" si="11"/>
        <v>3.4485255049130359E-3</v>
      </c>
      <c r="AR55" s="24">
        <f t="shared" si="18"/>
        <v>-8.9341378581884179E-3</v>
      </c>
      <c r="AT55" s="19">
        <f t="shared" si="8"/>
        <v>180.5411376953125</v>
      </c>
      <c r="AU55" s="19">
        <f t="shared" si="9"/>
        <v>183.10734558105469</v>
      </c>
      <c r="AV55" s="52">
        <f t="shared" si="12"/>
        <v>-2.5662078857421777E-2</v>
      </c>
      <c r="AZ55" s="24">
        <f t="shared" si="13"/>
        <v>1.805411376953125</v>
      </c>
      <c r="BA55" s="24">
        <f t="shared" si="14"/>
        <v>1.8310734558105468</v>
      </c>
      <c r="BB55" s="24">
        <f t="shared" si="15"/>
        <v>-2.5662078857421777E-2</v>
      </c>
    </row>
    <row r="56" spans="4:54" x14ac:dyDescent="0.25">
      <c r="D56" s="37">
        <f>+PAT!A29</f>
        <v>43435</v>
      </c>
      <c r="E56" s="225">
        <f>'Salida Stata'!I26</f>
        <v>185.04208374023438</v>
      </c>
      <c r="F56" s="225">
        <f>'Salida Stata'!O26</f>
        <v>183.72732543945313</v>
      </c>
      <c r="G56" s="225">
        <f>'Salida Stata'!U26</f>
        <v>185.197998046875</v>
      </c>
      <c r="H56" s="225">
        <f>'Salida Stata'!AA26</f>
        <v>186.75596618652344</v>
      </c>
      <c r="I56" s="225">
        <f>'Salida Stata'!AG26</f>
        <v>186.33689880371094</v>
      </c>
      <c r="J56" s="225">
        <f>'Salida Stata'!AM26</f>
        <v>184.80679321289063</v>
      </c>
      <c r="K56" s="225">
        <f>'Salida Stata'!AS26</f>
        <v>185.58615112304688</v>
      </c>
      <c r="L56" s="225">
        <f>'Salida Stata'!AY26</f>
        <v>186.99711608886719</v>
      </c>
      <c r="M56" s="225">
        <f>'Salida Stata'!BE26</f>
        <v>187.39569091796875</v>
      </c>
      <c r="N56" s="225">
        <f>'Salida Stata'!BK26</f>
        <v>188.14834594726563</v>
      </c>
      <c r="O56" s="19" cm="1">
        <f t="array" ref="O56">+SUMPRODUCT($E$30:$N$30/100,$E56:$N56)/$D$14*100</f>
        <v>182.04260042927405</v>
      </c>
      <c r="Q56" s="24">
        <f t="shared" si="10"/>
        <v>2.4930307310446986E-2</v>
      </c>
      <c r="R56" s="24">
        <f t="shared" si="10"/>
        <v>2.595407541125283E-2</v>
      </c>
      <c r="S56" s="24">
        <f t="shared" si="10"/>
        <v>2.5769973851060834E-2</v>
      </c>
      <c r="T56" s="24">
        <f t="shared" si="10"/>
        <v>2.6189584047930703E-2</v>
      </c>
      <c r="U56" s="24">
        <f t="shared" si="10"/>
        <v>2.7156216163339408E-2</v>
      </c>
      <c r="V56" s="24">
        <f t="shared" si="10"/>
        <v>2.6653232820222694E-2</v>
      </c>
      <c r="W56" s="24">
        <f t="shared" si="10"/>
        <v>2.6343774339916193E-2</v>
      </c>
      <c r="X56" s="24">
        <f t="shared" si="10"/>
        <v>2.8001384420670572E-2</v>
      </c>
      <c r="Y56" s="24">
        <f t="shared" si="10"/>
        <v>2.6795656096188614E-2</v>
      </c>
      <c r="Z56" s="24">
        <f t="shared" si="10"/>
        <v>2.7530301147746572E-2</v>
      </c>
      <c r="AA56" s="24">
        <f t="shared" si="10"/>
        <v>2.6908533064172735E-2</v>
      </c>
      <c r="AB56" s="24">
        <f>+PAT!Y29</f>
        <v>2.5938189845474691E-2</v>
      </c>
      <c r="AD56" s="24">
        <f t="shared" si="16"/>
        <v>0.5013460766003659</v>
      </c>
      <c r="AE56" s="24">
        <f t="shared" si="17"/>
        <v>0.49209844556375115</v>
      </c>
      <c r="AF56" s="24">
        <f t="shared" si="17"/>
        <v>0.50175836277136088</v>
      </c>
      <c r="AG56" s="24">
        <f t="shared" si="17"/>
        <v>0.51047823677724868</v>
      </c>
      <c r="AH56" s="24">
        <f t="shared" si="17"/>
        <v>0.50862763871087302</v>
      </c>
      <c r="AI56" s="24">
        <f t="shared" si="17"/>
        <v>0.50004217185681887</v>
      </c>
      <c r="AJ56" s="24">
        <f t="shared" si="17"/>
        <v>0.5012705331054832</v>
      </c>
      <c r="AK56" s="24">
        <f t="shared" si="17"/>
        <v>0.50793122282764847</v>
      </c>
      <c r="AL56" s="24">
        <f t="shared" si="17"/>
        <v>0.50823139357503977</v>
      </c>
      <c r="AM56" s="24">
        <f t="shared" si="17"/>
        <v>0.51082562175110358</v>
      </c>
      <c r="AN56" s="24">
        <f t="shared" si="17"/>
        <v>0.50616855486071932</v>
      </c>
      <c r="AO56" s="24">
        <f>+PAT!AV29</f>
        <v>0.50526315789473686</v>
      </c>
      <c r="AQ56" s="24">
        <f t="shared" si="11"/>
        <v>-2.5999938372995857E-3</v>
      </c>
      <c r="AR56" s="24">
        <f t="shared" si="18"/>
        <v>-9.4795451507376782E-3</v>
      </c>
      <c r="AT56" s="19">
        <f t="shared" si="8"/>
        <v>185.04208374023438</v>
      </c>
      <c r="AU56" s="19">
        <f t="shared" si="9"/>
        <v>188.14834594726563</v>
      </c>
      <c r="AV56" s="52">
        <f t="shared" si="12"/>
        <v>-3.1062622070312518E-2</v>
      </c>
      <c r="AZ56" s="24">
        <f t="shared" si="13"/>
        <v>1.8504208374023436</v>
      </c>
      <c r="BA56" s="24">
        <f t="shared" si="14"/>
        <v>1.8814834594726562</v>
      </c>
      <c r="BB56" s="24">
        <f t="shared" si="15"/>
        <v>-3.1062622070312518E-2</v>
      </c>
    </row>
    <row r="57" spans="4:54" x14ac:dyDescent="0.25">
      <c r="D57" s="37">
        <f>+PAT!A30</f>
        <v>43466</v>
      </c>
      <c r="E57" s="225">
        <f>'Salida Stata'!I27</f>
        <v>190.96847534179688</v>
      </c>
      <c r="F57" s="225">
        <f>'Salida Stata'!O27</f>
        <v>189.51129150390625</v>
      </c>
      <c r="G57" s="225">
        <f>'Salida Stata'!U27</f>
        <v>191.04046630859375</v>
      </c>
      <c r="H57" s="225">
        <f>'Salida Stata'!AA27</f>
        <v>192.556640625</v>
      </c>
      <c r="I57" s="225">
        <f>'Salida Stata'!AG27</f>
        <v>192.10989379882813</v>
      </c>
      <c r="J57" s="225">
        <f>'Salida Stata'!AM27</f>
        <v>190.58340454101563</v>
      </c>
      <c r="K57" s="225">
        <f>'Salida Stata'!AS27</f>
        <v>191.382568359375</v>
      </c>
      <c r="L57" s="225">
        <f>'Salida Stata'!AY27</f>
        <v>192.75979614257813</v>
      </c>
      <c r="M57" s="225">
        <f>'Salida Stata'!BE27</f>
        <v>193.20378112792969</v>
      </c>
      <c r="N57" s="225">
        <f>'Salida Stata'!BK27</f>
        <v>194.07940673828125</v>
      </c>
      <c r="O57" s="19" cm="1">
        <f t="array" ref="O57">+SUMPRODUCT($E$30:$N$30/100,$E57:$N57)/$D$14*100</f>
        <v>187.73140771810412</v>
      </c>
      <c r="Q57" s="24">
        <f t="shared" si="10"/>
        <v>3.2027263646047688E-2</v>
      </c>
      <c r="R57" s="24">
        <f t="shared" si="10"/>
        <v>3.1481251091086238E-2</v>
      </c>
      <c r="S57" s="24">
        <f t="shared" ref="S57:AA57" si="19">+G57/G56-1</f>
        <v>3.1547145883509931E-2</v>
      </c>
      <c r="T57" s="24">
        <f t="shared" si="19"/>
        <v>3.1060182745021869E-2</v>
      </c>
      <c r="U57" s="24">
        <f t="shared" si="19"/>
        <v>3.0981491224658209E-2</v>
      </c>
      <c r="V57" s="24">
        <f t="shared" si="19"/>
        <v>3.1257570285690539E-2</v>
      </c>
      <c r="W57" s="24">
        <f t="shared" si="19"/>
        <v>3.1233026824749377E-2</v>
      </c>
      <c r="X57" s="24">
        <f t="shared" si="19"/>
        <v>3.0816946133930267E-2</v>
      </c>
      <c r="Y57" s="24">
        <f t="shared" si="19"/>
        <v>3.0993723396251394E-2</v>
      </c>
      <c r="Z57" s="24">
        <f t="shared" si="19"/>
        <v>3.1523321457622488E-2</v>
      </c>
      <c r="AA57" s="24">
        <f t="shared" si="19"/>
        <v>3.1249868302338779E-2</v>
      </c>
      <c r="AB57" s="24">
        <f>+PAT!Y30</f>
        <v>3.0123722431414812E-2</v>
      </c>
      <c r="AD57" s="24">
        <f t="shared" si="16"/>
        <v>0.50702120223356317</v>
      </c>
      <c r="AE57" s="24">
        <f t="shared" si="17"/>
        <v>0.50004967027092673</v>
      </c>
      <c r="AF57" s="24">
        <f t="shared" si="17"/>
        <v>0.50855006793580992</v>
      </c>
      <c r="AG57" s="24">
        <f t="shared" si="17"/>
        <v>0.51641201553664184</v>
      </c>
      <c r="AH57" s="24">
        <f t="shared" si="17"/>
        <v>0.51594789232171512</v>
      </c>
      <c r="AI57" s="24">
        <f t="shared" si="17"/>
        <v>0.50777161729095965</v>
      </c>
      <c r="AJ57" s="24">
        <f t="shared" si="17"/>
        <v>0.50781430935837535</v>
      </c>
      <c r="AK57" s="24">
        <f t="shared" si="17"/>
        <v>0.51473301894467549</v>
      </c>
      <c r="AL57" s="24">
        <f t="shared" si="17"/>
        <v>0.51328217988689762</v>
      </c>
      <c r="AM57" s="24">
        <f t="shared" si="17"/>
        <v>0.51496727187835178</v>
      </c>
      <c r="AN57" s="24">
        <f t="shared" si="17"/>
        <v>0.51202432437971424</v>
      </c>
      <c r="AO57" s="24">
        <f>+PAT!AV30</f>
        <v>0.5126382306477093</v>
      </c>
      <c r="AQ57" s="24">
        <f t="shared" si="11"/>
        <v>5.0394218842519933E-4</v>
      </c>
      <c r="AR57" s="24">
        <f t="shared" si="18"/>
        <v>-7.9460696447886114E-3</v>
      </c>
      <c r="AT57" s="19">
        <f t="shared" si="8"/>
        <v>190.96847534179688</v>
      </c>
      <c r="AU57" s="19">
        <f t="shared" si="9"/>
        <v>194.07940673828125</v>
      </c>
      <c r="AV57" s="52">
        <f t="shared" si="12"/>
        <v>-3.1109313964843732E-2</v>
      </c>
      <c r="AZ57" s="24">
        <f t="shared" si="13"/>
        <v>1.9096847534179688</v>
      </c>
      <c r="BA57" s="24">
        <f t="shared" si="14"/>
        <v>1.9407940673828126</v>
      </c>
      <c r="BB57" s="24">
        <f t="shared" si="15"/>
        <v>-3.1109313964843732E-2</v>
      </c>
    </row>
    <row r="58" spans="4:54" x14ac:dyDescent="0.25">
      <c r="D58" s="37">
        <f>+PAT!A31</f>
        <v>43497</v>
      </c>
      <c r="E58" s="225">
        <f>'Salida Stata'!I28</f>
        <v>197.25131225585938</v>
      </c>
      <c r="F58" s="225">
        <f>'Salida Stata'!O28</f>
        <v>195.3582763671875</v>
      </c>
      <c r="G58" s="225">
        <f>'Salida Stata'!U28</f>
        <v>196.984130859375</v>
      </c>
      <c r="H58" s="225">
        <f>'Salida Stata'!AA28</f>
        <v>198.53752136230469</v>
      </c>
      <c r="I58" s="225">
        <f>'Salida Stata'!AG28</f>
        <v>198.04783630371094</v>
      </c>
      <c r="J58" s="225">
        <f>'Salida Stata'!AM28</f>
        <v>196.35719299316406</v>
      </c>
      <c r="K58" s="225">
        <f>'Salida Stata'!AS28</f>
        <v>197.22410583496094</v>
      </c>
      <c r="L58" s="225">
        <f>'Salida Stata'!AY28</f>
        <v>198.46955871582031</v>
      </c>
      <c r="M58" s="225">
        <f>'Salida Stata'!BE28</f>
        <v>199.01005554199219</v>
      </c>
      <c r="N58" s="225">
        <f>'Salida Stata'!BK28</f>
        <v>199.91285705566406</v>
      </c>
      <c r="O58" s="19" cm="1">
        <f t="array" ref="O58">+SUMPRODUCT($E$30:$N$30/100,$E58:$N58)/$D$14*100</f>
        <v>193.43016608059023</v>
      </c>
      <c r="Q58" s="24">
        <f t="shared" ref="Q58:Z83" si="20">+E58/E57-1</f>
        <v>3.2899864246271227E-2</v>
      </c>
      <c r="R58" s="24">
        <f t="shared" si="20"/>
        <v>3.0852962991710253E-2</v>
      </c>
      <c r="S58" s="24">
        <f t="shared" si="20"/>
        <v>3.1112070995368279E-2</v>
      </c>
      <c r="T58" s="24">
        <f t="shared" si="20"/>
        <v>3.1060371212812798E-2</v>
      </c>
      <c r="U58" s="24">
        <f t="shared" si="20"/>
        <v>3.0909092642052327E-2</v>
      </c>
      <c r="V58" s="24">
        <f t="shared" si="20"/>
        <v>3.029533692114228E-2</v>
      </c>
      <c r="W58" s="24">
        <f t="shared" si="20"/>
        <v>3.0522829355162484E-2</v>
      </c>
      <c r="X58" s="24">
        <f t="shared" si="20"/>
        <v>2.9621127888197485E-2</v>
      </c>
      <c r="Y58" s="24">
        <f t="shared" si="20"/>
        <v>3.0052592036063031E-2</v>
      </c>
      <c r="Z58" s="24">
        <f t="shared" si="20"/>
        <v>3.0057028797750407E-2</v>
      </c>
      <c r="AA58" s="24">
        <f t="shared" ref="AA58:AA96" si="21">+O58/O57-1</f>
        <v>3.0355913439073179E-2</v>
      </c>
      <c r="AB58" s="24">
        <f>+PAT!Y31</f>
        <v>3.0287206266318645E-2</v>
      </c>
      <c r="AD58" s="24">
        <f t="shared" si="16"/>
        <v>0.52813982642864188</v>
      </c>
      <c r="AE58" s="24">
        <f t="shared" si="17"/>
        <v>0.51711605043134057</v>
      </c>
      <c r="AF58" s="24">
        <f t="shared" si="17"/>
        <v>0.52564772552420402</v>
      </c>
      <c r="AG58" s="24">
        <f t="shared" si="17"/>
        <v>0.53303529643529246</v>
      </c>
      <c r="AH58" s="24">
        <f t="shared" si="17"/>
        <v>0.53165176427272498</v>
      </c>
      <c r="AI58" s="24">
        <f t="shared" si="17"/>
        <v>0.52347093996583571</v>
      </c>
      <c r="AJ58" s="24">
        <f t="shared" si="17"/>
        <v>0.52277946435135347</v>
      </c>
      <c r="AK58" s="24">
        <f t="shared" si="17"/>
        <v>0.52778458390545913</v>
      </c>
      <c r="AL58" s="24">
        <f t="shared" si="17"/>
        <v>0.52744734524467596</v>
      </c>
      <c r="AM58" s="24">
        <f t="shared" si="17"/>
        <v>0.52965964854517877</v>
      </c>
      <c r="AN58" s="24">
        <f t="shared" si="17"/>
        <v>0.52714580320401261</v>
      </c>
      <c r="AO58" s="24">
        <f>+PAT!AV31</f>
        <v>0.52708978328173406</v>
      </c>
      <c r="AQ58" s="24">
        <f t="shared" si="11"/>
        <v>2.8428354485208196E-3</v>
      </c>
      <c r="AR58" s="24">
        <f t="shared" si="18"/>
        <v>-1.5198221165368953E-3</v>
      </c>
      <c r="AT58" s="19">
        <f t="shared" si="8"/>
        <v>197.25131225585938</v>
      </c>
      <c r="AU58" s="19">
        <f t="shared" si="9"/>
        <v>199.91285705566406</v>
      </c>
      <c r="AV58" s="52">
        <f t="shared" si="12"/>
        <v>-2.6615447998046937E-2</v>
      </c>
      <c r="AZ58" s="24">
        <f t="shared" si="13"/>
        <v>1.9725131225585937</v>
      </c>
      <c r="BA58" s="24">
        <f t="shared" si="14"/>
        <v>1.9991285705566406</v>
      </c>
      <c r="BB58" s="24">
        <f t="shared" si="15"/>
        <v>-2.6615447998046937E-2</v>
      </c>
    </row>
    <row r="59" spans="4:54" x14ac:dyDescent="0.25">
      <c r="D59" s="37">
        <f>+PAT!A32</f>
        <v>43525</v>
      </c>
      <c r="E59" s="225">
        <f>'Salida Stata'!I29</f>
        <v>205.54788208007813</v>
      </c>
      <c r="F59" s="225">
        <f>'Salida Stata'!O29</f>
        <v>203.77812194824219</v>
      </c>
      <c r="G59" s="225">
        <f>'Salida Stata'!U29</f>
        <v>205.23530578613281</v>
      </c>
      <c r="H59" s="225">
        <f>'Salida Stata'!AA29</f>
        <v>206.8133544921875</v>
      </c>
      <c r="I59" s="225">
        <f>'Salida Stata'!AG29</f>
        <v>206.400634765625</v>
      </c>
      <c r="J59" s="225">
        <f>'Salida Stata'!AM29</f>
        <v>204.61137390136719</v>
      </c>
      <c r="K59" s="225">
        <f>'Salida Stata'!AS29</f>
        <v>205.49586486816406</v>
      </c>
      <c r="L59" s="225">
        <f>'Salida Stata'!AY29</f>
        <v>206.84092712402344</v>
      </c>
      <c r="M59" s="225">
        <f>'Salida Stata'!BE29</f>
        <v>207.2001953125</v>
      </c>
      <c r="N59" s="225">
        <f>'Salida Stata'!BK29</f>
        <v>207.66950988769531</v>
      </c>
      <c r="O59" s="19" cm="1">
        <f t="array" ref="O59">+SUMPRODUCT($E$30:$N$30/100,$E59:$N59)/$D$14*100</f>
        <v>201.37395501825517</v>
      </c>
      <c r="Q59" s="24">
        <f t="shared" si="20"/>
        <v>4.2060910669415863E-2</v>
      </c>
      <c r="R59" s="24">
        <f t="shared" si="20"/>
        <v>4.309950792782935E-2</v>
      </c>
      <c r="S59" s="24">
        <f t="shared" si="20"/>
        <v>4.1887510891160273E-2</v>
      </c>
      <c r="T59" s="24">
        <f t="shared" si="20"/>
        <v>4.1683975266219475E-2</v>
      </c>
      <c r="U59" s="24">
        <f t="shared" si="20"/>
        <v>4.2175661283695431E-2</v>
      </c>
      <c r="V59" s="24">
        <f t="shared" si="20"/>
        <v>4.2036559916042826E-2</v>
      </c>
      <c r="W59" s="24">
        <f t="shared" si="20"/>
        <v>4.1940912842190814E-2</v>
      </c>
      <c r="X59" s="24">
        <f t="shared" si="20"/>
        <v>4.2179609116729688E-2</v>
      </c>
      <c r="Y59" s="24">
        <f t="shared" si="20"/>
        <v>4.1154401712026223E-2</v>
      </c>
      <c r="Z59" s="24">
        <f t="shared" si="20"/>
        <v>3.8800169965413911E-2</v>
      </c>
      <c r="AA59" s="24">
        <f t="shared" si="21"/>
        <v>4.1067994194635027E-2</v>
      </c>
      <c r="AB59" s="24">
        <f>+PAT!Y32</f>
        <v>4.308160162189556E-2</v>
      </c>
      <c r="AD59" s="24">
        <f t="shared" si="16"/>
        <v>0.54802030442852767</v>
      </c>
      <c r="AE59" s="24">
        <f t="shared" si="17"/>
        <v>0.53613749179727277</v>
      </c>
      <c r="AF59" s="24">
        <f t="shared" si="17"/>
        <v>0.54466792564812594</v>
      </c>
      <c r="AG59" s="24">
        <f t="shared" si="17"/>
        <v>0.55068744101425326</v>
      </c>
      <c r="AH59" s="24">
        <f t="shared" si="17"/>
        <v>0.55195996633265509</v>
      </c>
      <c r="AI59" s="24">
        <f t="shared" si="17"/>
        <v>0.54151182854784596</v>
      </c>
      <c r="AJ59" s="24">
        <f t="shared" si="17"/>
        <v>0.5401299724895452</v>
      </c>
      <c r="AK59" s="24">
        <f t="shared" si="17"/>
        <v>0.54314443611903629</v>
      </c>
      <c r="AL59" s="24">
        <f t="shared" si="17"/>
        <v>0.54150875433607348</v>
      </c>
      <c r="AM59" s="24">
        <f t="shared" si="17"/>
        <v>0.53964447680390681</v>
      </c>
      <c r="AN59" s="24">
        <f t="shared" si="17"/>
        <v>0.54220050365265293</v>
      </c>
      <c r="AO59" s="24">
        <f>+PAT!AV32</f>
        <v>0.54504504504504525</v>
      </c>
      <c r="AQ59" s="24">
        <f t="shared" si="11"/>
        <v>3.260740704001952E-3</v>
      </c>
      <c r="AR59" s="24">
        <f t="shared" si="18"/>
        <v>8.3758276246208574E-3</v>
      </c>
      <c r="AT59" s="19">
        <f t="shared" si="8"/>
        <v>205.54788208007813</v>
      </c>
      <c r="AU59" s="19">
        <f t="shared" si="9"/>
        <v>207.66950988769531</v>
      </c>
      <c r="AV59" s="52">
        <f t="shared" si="12"/>
        <v>-2.1216278076172213E-2</v>
      </c>
      <c r="AZ59" s="24">
        <f t="shared" si="13"/>
        <v>2.055478820800781</v>
      </c>
      <c r="BA59" s="24">
        <f t="shared" si="14"/>
        <v>2.0766950988769532</v>
      </c>
      <c r="BB59" s="24">
        <f t="shared" si="15"/>
        <v>-2.1216278076172213E-2</v>
      </c>
    </row>
    <row r="60" spans="4:54" x14ac:dyDescent="0.25">
      <c r="D60" s="37">
        <f>+PAT!A33</f>
        <v>43556</v>
      </c>
      <c r="E60" s="225">
        <f>'Salida Stata'!I30</f>
        <v>212.5155029296875</v>
      </c>
      <c r="F60" s="225">
        <f>'Salida Stata'!O30</f>
        <v>210.86891174316406</v>
      </c>
      <c r="G60" s="225">
        <f>'Salida Stata'!U30</f>
        <v>212.46649169921875</v>
      </c>
      <c r="H60" s="225">
        <f>'Salida Stata'!AA30</f>
        <v>214.11051940917969</v>
      </c>
      <c r="I60" s="225">
        <f>'Salida Stata'!AG30</f>
        <v>213.63148498535156</v>
      </c>
      <c r="J60" s="225">
        <f>'Salida Stata'!AM30</f>
        <v>211.83140563964844</v>
      </c>
      <c r="K60" s="225">
        <f>'Salida Stata'!AS30</f>
        <v>212.61927795410156</v>
      </c>
      <c r="L60" s="225">
        <f>'Salida Stata'!AY30</f>
        <v>214.12452697753906</v>
      </c>
      <c r="M60" s="225">
        <f>'Salida Stata'!BE30</f>
        <v>214.40086364746094</v>
      </c>
      <c r="N60" s="225">
        <f>'Salida Stata'!BK30</f>
        <v>214.95086669921875</v>
      </c>
      <c r="O60" s="19" cm="1">
        <f t="array" ref="O60">+SUMPRODUCT($E$30:$N$30/100,$E60:$N60)/$D$14*100</f>
        <v>208.41733680414541</v>
      </c>
      <c r="Q60" s="24">
        <f t="shared" si="20"/>
        <v>3.3897799282090801E-2</v>
      </c>
      <c r="R60" s="24">
        <f t="shared" si="20"/>
        <v>3.4796619613183255E-2</v>
      </c>
      <c r="S60" s="24">
        <f t="shared" si="20"/>
        <v>3.5233635291879395E-2</v>
      </c>
      <c r="T60" s="24">
        <f t="shared" si="20"/>
        <v>3.5283818759720642E-2</v>
      </c>
      <c r="U60" s="24">
        <f t="shared" si="20"/>
        <v>3.5033081307804359E-2</v>
      </c>
      <c r="V60" s="24">
        <f t="shared" si="20"/>
        <v>3.528656105775263E-2</v>
      </c>
      <c r="W60" s="24">
        <f t="shared" si="20"/>
        <v>3.4664508166660779E-2</v>
      </c>
      <c r="X60" s="24">
        <f t="shared" si="20"/>
        <v>3.5213533195721514E-2</v>
      </c>
      <c r="Y60" s="24">
        <f t="shared" si="20"/>
        <v>3.4752227545446379E-2</v>
      </c>
      <c r="Z60" s="24">
        <f t="shared" si="20"/>
        <v>3.5062233331513593E-2</v>
      </c>
      <c r="AA60" s="24">
        <f t="shared" si="21"/>
        <v>3.4976627365995494E-2</v>
      </c>
      <c r="AB60" s="24">
        <f>+PAT!Y33</f>
        <v>3.5471331389698602E-2</v>
      </c>
      <c r="AD60" s="24">
        <f t="shared" si="16"/>
        <v>0.555552403416953</v>
      </c>
      <c r="AE60" s="24">
        <f t="shared" ref="AE60:AN60" si="22">+F60/F48-1</f>
        <v>0.54536427229130835</v>
      </c>
      <c r="AF60" s="24">
        <f t="shared" si="22"/>
        <v>0.55496978886714232</v>
      </c>
      <c r="AG60" s="24">
        <f t="shared" si="22"/>
        <v>0.5617351842725371</v>
      </c>
      <c r="AH60" s="24">
        <f t="shared" si="22"/>
        <v>0.56327548660889692</v>
      </c>
      <c r="AI60" s="24">
        <f t="shared" si="22"/>
        <v>0.55431093243095586</v>
      </c>
      <c r="AJ60" s="24">
        <f t="shared" si="22"/>
        <v>0.55122243976304319</v>
      </c>
      <c r="AK60" s="24">
        <f t="shared" si="22"/>
        <v>0.55656573017810995</v>
      </c>
      <c r="AL60" s="24">
        <f t="shared" si="22"/>
        <v>0.55333471741882656</v>
      </c>
      <c r="AM60" s="24">
        <f t="shared" si="22"/>
        <v>0.55195146575311682</v>
      </c>
      <c r="AN60" s="24">
        <f t="shared" si="22"/>
        <v>0.55396011811426016</v>
      </c>
      <c r="AO60" s="24">
        <f>+PAT!AV33</f>
        <v>0.55661066471877274</v>
      </c>
      <c r="AQ60" s="24">
        <f t="shared" si="11"/>
        <v>-1.1644340494227912E-3</v>
      </c>
      <c r="AR60" s="24">
        <f t="shared" si="18"/>
        <v>3.600937663836179E-3</v>
      </c>
      <c r="AT60" s="19">
        <f t="shared" si="8"/>
        <v>212.5155029296875</v>
      </c>
      <c r="AU60" s="19">
        <f t="shared" si="9"/>
        <v>214.95086669921875</v>
      </c>
      <c r="AV60" s="52">
        <f t="shared" si="12"/>
        <v>-2.4353637695312624E-2</v>
      </c>
      <c r="AZ60" s="24">
        <f t="shared" si="13"/>
        <v>2.1251550292968751</v>
      </c>
      <c r="BA60" s="24">
        <f t="shared" si="14"/>
        <v>2.1495086669921877</v>
      </c>
      <c r="BB60" s="24">
        <f t="shared" si="15"/>
        <v>-2.4353637695312624E-2</v>
      </c>
    </row>
    <row r="61" spans="4:54" x14ac:dyDescent="0.25">
      <c r="D61" s="37">
        <f>+PAT!A34</f>
        <v>43586</v>
      </c>
      <c r="E61" s="225">
        <f>'Salida Stata'!I31</f>
        <v>219.86482238769531</v>
      </c>
      <c r="F61" s="225">
        <f>'Salida Stata'!O31</f>
        <v>218.17550659179688</v>
      </c>
      <c r="G61" s="225">
        <f>'Salida Stata'!U31</f>
        <v>219.84828186035156</v>
      </c>
      <c r="H61" s="225">
        <f>'Salida Stata'!AA31</f>
        <v>221.54280090332031</v>
      </c>
      <c r="I61" s="225">
        <f>'Salida Stata'!AG31</f>
        <v>221.03706359863281</v>
      </c>
      <c r="J61" s="225">
        <f>'Salida Stata'!AM31</f>
        <v>219.09736633300781</v>
      </c>
      <c r="K61" s="225">
        <f>'Salida Stata'!AS31</f>
        <v>219.86476135253906</v>
      </c>
      <c r="L61" s="225">
        <f>'Salida Stata'!AY31</f>
        <v>221.44891357421875</v>
      </c>
      <c r="M61" s="225">
        <f>'Salida Stata'!BE31</f>
        <v>221.7291259765625</v>
      </c>
      <c r="N61" s="225">
        <f>'Salida Stata'!BK31</f>
        <v>222.39559936523438</v>
      </c>
      <c r="O61" s="19" cm="1">
        <f t="array" ref="O61">+SUMPRODUCT($E$30:$N$30/100,$E61:$N61)/$D$14*100</f>
        <v>215.59102208216197</v>
      </c>
      <c r="Q61" s="24">
        <f t="shared" si="20"/>
        <v>3.4582509777836723E-2</v>
      </c>
      <c r="R61" s="24">
        <f t="shared" si="20"/>
        <v>3.4649938619364384E-2</v>
      </c>
      <c r="S61" s="24">
        <f t="shared" si="20"/>
        <v>3.4743314590909513E-2</v>
      </c>
      <c r="T61" s="24">
        <f t="shared" si="20"/>
        <v>3.4712360301816902E-2</v>
      </c>
      <c r="U61" s="24">
        <f t="shared" si="20"/>
        <v>3.4665202153086438E-2</v>
      </c>
      <c r="V61" s="24">
        <f t="shared" si="20"/>
        <v>3.4300677330724394E-2</v>
      </c>
      <c r="W61" s="24">
        <f t="shared" si="20"/>
        <v>3.407726462132743E-2</v>
      </c>
      <c r="X61" s="24">
        <f t="shared" si="20"/>
        <v>3.4206200943285747E-2</v>
      </c>
      <c r="Y61" s="24">
        <f t="shared" si="20"/>
        <v>3.4180190342663064E-2</v>
      </c>
      <c r="Z61" s="24">
        <f t="shared" si="20"/>
        <v>3.4634578498504265E-2</v>
      </c>
      <c r="AA61" s="24">
        <f t="shared" si="21"/>
        <v>3.4419810693377295E-2</v>
      </c>
      <c r="AB61" s="24">
        <f>+PAT!Y34</f>
        <v>3.3786954481464182E-2</v>
      </c>
      <c r="AD61" s="24">
        <f t="shared" ref="AD61:AN76" si="23">+E61/E49-1</f>
        <v>0.57928771126678757</v>
      </c>
      <c r="AE61" s="24">
        <f t="shared" si="23"/>
        <v>0.56929442965698507</v>
      </c>
      <c r="AF61" s="24">
        <f t="shared" si="23"/>
        <v>0.57834130611676149</v>
      </c>
      <c r="AG61" s="24">
        <f t="shared" si="23"/>
        <v>0.58477365091759848</v>
      </c>
      <c r="AH61" s="24">
        <f t="shared" si="23"/>
        <v>0.58532014287474698</v>
      </c>
      <c r="AI61" s="24">
        <f t="shared" si="23"/>
        <v>0.57579253762939819</v>
      </c>
      <c r="AJ61" s="24">
        <f t="shared" si="23"/>
        <v>0.57327508740928512</v>
      </c>
      <c r="AK61" s="24">
        <f t="shared" si="23"/>
        <v>0.57796299795742678</v>
      </c>
      <c r="AL61" s="24">
        <f t="shared" si="23"/>
        <v>0.57534698040535326</v>
      </c>
      <c r="AM61" s="24">
        <f t="shared" si="23"/>
        <v>0.57474851962001838</v>
      </c>
      <c r="AN61" s="24">
        <f t="shared" si="23"/>
        <v>0.57633437494268347</v>
      </c>
      <c r="AO61" s="24">
        <f>+PAT!AV34</f>
        <v>0.57808022922636115</v>
      </c>
      <c r="AQ61" s="24">
        <f t="shared" si="11"/>
        <v>-5.2068720667541868E-5</v>
      </c>
      <c r="AR61" s="24">
        <f t="shared" si="18"/>
        <v>4.5391916467691917E-3</v>
      </c>
      <c r="AT61" s="19">
        <f t="shared" si="8"/>
        <v>219.86482238769531</v>
      </c>
      <c r="AU61" s="19">
        <f t="shared" si="9"/>
        <v>222.39559936523438</v>
      </c>
      <c r="AV61" s="52">
        <f t="shared" si="12"/>
        <v>-2.5307769775390732E-2</v>
      </c>
      <c r="AZ61" s="24">
        <f t="shared" si="13"/>
        <v>2.1986482238769529</v>
      </c>
      <c r="BA61" s="24">
        <f t="shared" si="14"/>
        <v>2.2239559936523436</v>
      </c>
      <c r="BB61" s="24">
        <f t="shared" si="15"/>
        <v>-2.5307769775390732E-2</v>
      </c>
    </row>
    <row r="62" spans="4:54" x14ac:dyDescent="0.25">
      <c r="D62" s="37">
        <f>+PAT!A35</f>
        <v>43617</v>
      </c>
      <c r="E62" s="225">
        <f>'Salida Stata'!I32</f>
        <v>226.12596130371094</v>
      </c>
      <c r="F62" s="225">
        <f>'Salida Stata'!O32</f>
        <v>224.31402587890625</v>
      </c>
      <c r="G62" s="225">
        <f>'Salida Stata'!U32</f>
        <v>226.099853515625</v>
      </c>
      <c r="H62" s="225">
        <f>'Salida Stata'!AA32</f>
        <v>227.75886535644531</v>
      </c>
      <c r="I62" s="225">
        <f>'Salida Stata'!AG32</f>
        <v>227.4014892578125</v>
      </c>
      <c r="J62" s="225">
        <f>'Salida Stata'!AM32</f>
        <v>225.390625</v>
      </c>
      <c r="K62" s="225">
        <f>'Salida Stata'!AS32</f>
        <v>226.01638793945313</v>
      </c>
      <c r="L62" s="225">
        <f>'Salida Stata'!AY32</f>
        <v>227.66554260253906</v>
      </c>
      <c r="M62" s="225">
        <f>'Salida Stata'!BE32</f>
        <v>227.87355041503906</v>
      </c>
      <c r="N62" s="225">
        <f>'Salida Stata'!BK32</f>
        <v>228.66375732421875</v>
      </c>
      <c r="O62" s="19" cm="1">
        <f t="array" ref="O62">+SUMPRODUCT($E$30:$N$30/100,$E62:$N62)/$D$14*100</f>
        <v>221.66134041379618</v>
      </c>
      <c r="Q62" s="24">
        <f t="shared" si="20"/>
        <v>2.8477219993724878E-2</v>
      </c>
      <c r="R62" s="24">
        <f t="shared" si="20"/>
        <v>2.813569397867588E-2</v>
      </c>
      <c r="S62" s="24">
        <f t="shared" si="20"/>
        <v>2.8435844948947464E-2</v>
      </c>
      <c r="T62" s="24">
        <f t="shared" si="20"/>
        <v>2.8058074682542511E-2</v>
      </c>
      <c r="U62" s="24">
        <f t="shared" si="20"/>
        <v>2.8793477236634057E-2</v>
      </c>
      <c r="V62" s="24">
        <f t="shared" si="20"/>
        <v>2.8723570585631908E-2</v>
      </c>
      <c r="W62" s="24">
        <f t="shared" si="20"/>
        <v>2.7979138398855685E-2</v>
      </c>
      <c r="X62" s="24">
        <f t="shared" si="20"/>
        <v>2.8072519878210134E-2</v>
      </c>
      <c r="Y62" s="24">
        <f t="shared" si="20"/>
        <v>2.7711399715371954E-2</v>
      </c>
      <c r="Z62" s="24">
        <f t="shared" si="20"/>
        <v>2.8184721176475858E-2</v>
      </c>
      <c r="AA62" s="24">
        <f t="shared" si="21"/>
        <v>2.8156637846082466E-2</v>
      </c>
      <c r="AB62" s="24">
        <f>+PAT!Y35</f>
        <v>2.7689514298683493E-2</v>
      </c>
      <c r="AD62" s="24">
        <f t="shared" si="23"/>
        <v>0.57522084292021813</v>
      </c>
      <c r="AE62" s="24">
        <f t="shared" si="23"/>
        <v>0.56567583963410373</v>
      </c>
      <c r="AF62" s="24">
        <f t="shared" si="23"/>
        <v>0.57324011328677638</v>
      </c>
      <c r="AG62" s="24">
        <f t="shared" si="23"/>
        <v>0.57768981362816008</v>
      </c>
      <c r="AH62" s="24">
        <f t="shared" si="23"/>
        <v>0.57915023548998534</v>
      </c>
      <c r="AI62" s="24">
        <f t="shared" si="23"/>
        <v>0.56985944682094747</v>
      </c>
      <c r="AJ62" s="24">
        <f t="shared" si="23"/>
        <v>0.5677888108757192</v>
      </c>
      <c r="AK62" s="24">
        <f t="shared" si="23"/>
        <v>0.57066668350995098</v>
      </c>
      <c r="AL62" s="24">
        <f t="shared" si="23"/>
        <v>0.56849888485168032</v>
      </c>
      <c r="AM62" s="24">
        <f t="shared" si="23"/>
        <v>0.56834112094515055</v>
      </c>
      <c r="AN62" s="24">
        <f t="shared" si="23"/>
        <v>0.57012938718324979</v>
      </c>
      <c r="AO62" s="24">
        <f>+PAT!AV35</f>
        <v>0.57113115891741861</v>
      </c>
      <c r="AQ62" s="24">
        <f t="shared" si="11"/>
        <v>2.924988172490206E-4</v>
      </c>
      <c r="AR62" s="24">
        <f t="shared" si="18"/>
        <v>6.8797219750675875E-3</v>
      </c>
      <c r="AT62" s="19">
        <f t="shared" si="8"/>
        <v>226.12596130371094</v>
      </c>
      <c r="AU62" s="19">
        <f t="shared" si="9"/>
        <v>228.66375732421875</v>
      </c>
      <c r="AV62" s="52">
        <f t="shared" si="12"/>
        <v>-2.5377960205077876E-2</v>
      </c>
      <c r="AZ62" s="24">
        <f t="shared" si="13"/>
        <v>2.2612596130371094</v>
      </c>
      <c r="BA62" s="24">
        <f t="shared" si="14"/>
        <v>2.2866375732421873</v>
      </c>
      <c r="BB62" s="24">
        <f t="shared" si="15"/>
        <v>-2.5377960205077876E-2</v>
      </c>
    </row>
    <row r="63" spans="4:54" x14ac:dyDescent="0.25">
      <c r="D63" s="37">
        <f>+PAT!A36</f>
        <v>43647</v>
      </c>
      <c r="E63" s="225">
        <f>'Salida Stata'!I33</f>
        <v>231.69418334960938</v>
      </c>
      <c r="F63" s="225">
        <f>'Salida Stata'!O33</f>
        <v>230.02116394042969</v>
      </c>
      <c r="G63" s="225">
        <f>'Salida Stata'!U33</f>
        <v>231.78866577148438</v>
      </c>
      <c r="H63" s="225">
        <f>'Salida Stata'!AA33</f>
        <v>233.48741149902344</v>
      </c>
      <c r="I63" s="225">
        <f>'Salida Stata'!AG33</f>
        <v>233.12643432617188</v>
      </c>
      <c r="J63" s="225">
        <f>'Salida Stata'!AM33</f>
        <v>231.15888977050781</v>
      </c>
      <c r="K63" s="225">
        <f>'Salida Stata'!AS33</f>
        <v>231.67007446289063</v>
      </c>
      <c r="L63" s="225">
        <f>'Salida Stata'!AY33</f>
        <v>233.56564331054688</v>
      </c>
      <c r="M63" s="225">
        <f>'Salida Stata'!BE33</f>
        <v>233.65679931640625</v>
      </c>
      <c r="N63" s="225">
        <f>'Salida Stata'!BK33</f>
        <v>234.60569763183594</v>
      </c>
      <c r="O63" s="19" cm="1">
        <f t="array" ref="O63">+SUMPRODUCT($E$30:$N$30/100,$E63:$N63)/$D$14*100</f>
        <v>227.32061158174864</v>
      </c>
      <c r="Q63" s="24">
        <f t="shared" si="20"/>
        <v>2.4624426199430172E-2</v>
      </c>
      <c r="R63" s="24">
        <f t="shared" si="20"/>
        <v>2.5442626867231199E-2</v>
      </c>
      <c r="S63" s="24">
        <f t="shared" si="20"/>
        <v>2.5160618936297618E-2</v>
      </c>
      <c r="T63" s="24">
        <f t="shared" si="20"/>
        <v>2.5151803130090578E-2</v>
      </c>
      <c r="U63" s="24">
        <f t="shared" si="20"/>
        <v>2.5175495055218544E-2</v>
      </c>
      <c r="V63" s="24">
        <f t="shared" si="20"/>
        <v>2.5592301234835357E-2</v>
      </c>
      <c r="W63" s="24">
        <f t="shared" si="20"/>
        <v>2.5014498174141364E-2</v>
      </c>
      <c r="X63" s="24">
        <f t="shared" si="20"/>
        <v>2.5915650829551717E-2</v>
      </c>
      <c r="Y63" s="24">
        <f t="shared" si="20"/>
        <v>2.5379202153272384E-2</v>
      </c>
      <c r="Z63" s="24">
        <f t="shared" si="20"/>
        <v>2.5985492310406588E-2</v>
      </c>
      <c r="AA63" s="24">
        <f t="shared" si="21"/>
        <v>2.5531160090378258E-2</v>
      </c>
      <c r="AB63" s="24">
        <f>+PAT!Y36</f>
        <v>2.5618374558303847E-2</v>
      </c>
      <c r="AD63" s="24">
        <f t="shared" si="23"/>
        <v>0.56550930904341534</v>
      </c>
      <c r="AE63" s="24">
        <f t="shared" si="23"/>
        <v>0.56002487402068124</v>
      </c>
      <c r="AF63" s="24">
        <f t="shared" si="23"/>
        <v>0.56428622917529103</v>
      </c>
      <c r="AG63" s="24">
        <f t="shared" si="23"/>
        <v>0.56691246840693976</v>
      </c>
      <c r="AH63" s="24">
        <f t="shared" si="23"/>
        <v>0.56874678807425116</v>
      </c>
      <c r="AI63" s="24">
        <f t="shared" si="23"/>
        <v>0.56013113183336172</v>
      </c>
      <c r="AJ63" s="24">
        <f t="shared" si="23"/>
        <v>0.55766702205456897</v>
      </c>
      <c r="AK63" s="24">
        <f t="shared" si="23"/>
        <v>0.56104166953492407</v>
      </c>
      <c r="AL63" s="24">
        <f t="shared" si="23"/>
        <v>0.55741383332984151</v>
      </c>
      <c r="AM63" s="24">
        <f t="shared" si="23"/>
        <v>0.55801127758367941</v>
      </c>
      <c r="AN63" s="24">
        <f t="shared" si="23"/>
        <v>0.56012050377442435</v>
      </c>
      <c r="AO63" s="24">
        <f>+PAT!AV36</f>
        <v>0.56048387096774177</v>
      </c>
      <c r="AQ63" s="24">
        <f t="shared" si="11"/>
        <v>-1.3610661109764166E-3</v>
      </c>
      <c r="AR63" s="24">
        <f t="shared" si="18"/>
        <v>7.4980314597359321E-3</v>
      </c>
      <c r="AT63" s="19">
        <f t="shared" si="8"/>
        <v>231.69418334960938</v>
      </c>
      <c r="AU63" s="19">
        <f t="shared" si="9"/>
        <v>234.60569763183594</v>
      </c>
      <c r="AV63" s="52">
        <f t="shared" si="12"/>
        <v>-2.9115142822265572E-2</v>
      </c>
      <c r="AZ63" s="24">
        <f t="shared" si="13"/>
        <v>2.3169418334960938</v>
      </c>
      <c r="BA63" s="24">
        <f t="shared" si="14"/>
        <v>2.3460569763183594</v>
      </c>
      <c r="BB63" s="24">
        <f t="shared" si="15"/>
        <v>-2.9115142822265572E-2</v>
      </c>
    </row>
    <row r="64" spans="4:54" x14ac:dyDescent="0.25">
      <c r="D64" s="37">
        <f>+PAT!A37</f>
        <v>43678</v>
      </c>
      <c r="E64" s="225">
        <f>'Salida Stata'!I34</f>
        <v>240.86990356445313</v>
      </c>
      <c r="F64" s="225">
        <f>'Salida Stata'!O34</f>
        <v>239.13996887207031</v>
      </c>
      <c r="G64" s="225">
        <f>'Salida Stata'!U34</f>
        <v>241.09422302246094</v>
      </c>
      <c r="H64" s="225">
        <f>'Salida Stata'!AA34</f>
        <v>243.1126708984375</v>
      </c>
      <c r="I64" s="225">
        <f>'Salida Stata'!AG34</f>
        <v>242.83753967285156</v>
      </c>
      <c r="J64" s="225">
        <f>'Salida Stata'!AM34</f>
        <v>240.91653442382813</v>
      </c>
      <c r="K64" s="225">
        <f>'Salida Stata'!AS34</f>
        <v>241.23863220214844</v>
      </c>
      <c r="L64" s="225">
        <f>'Salida Stata'!AY34</f>
        <v>243.57598876953125</v>
      </c>
      <c r="M64" s="225">
        <f>'Salida Stata'!BE34</f>
        <v>243.62678527832031</v>
      </c>
      <c r="N64" s="225">
        <f>'Salida Stata'!BK34</f>
        <v>244.78129577636719</v>
      </c>
      <c r="O64" s="19" cm="1">
        <f t="array" ref="O64">+SUMPRODUCT($E$30:$N$30/100,$E64:$N64)/$D$14*100</f>
        <v>236.90941240000521</v>
      </c>
      <c r="Q64" s="24">
        <f t="shared" si="20"/>
        <v>3.9602721493436244E-2</v>
      </c>
      <c r="R64" s="24">
        <f t="shared" si="20"/>
        <v>3.9643330098104279E-2</v>
      </c>
      <c r="S64" s="24">
        <f t="shared" si="20"/>
        <v>4.0146731161353255E-2</v>
      </c>
      <c r="T64" s="24">
        <f t="shared" si="20"/>
        <v>4.1223890134455043E-2</v>
      </c>
      <c r="U64" s="24">
        <f t="shared" si="20"/>
        <v>4.1655959671620391E-2</v>
      </c>
      <c r="V64" s="24">
        <f t="shared" si="20"/>
        <v>4.2211851177376802E-2</v>
      </c>
      <c r="W64" s="24">
        <f t="shared" si="20"/>
        <v>4.1302519375632674E-2</v>
      </c>
      <c r="X64" s="24">
        <f t="shared" si="20"/>
        <v>4.2858809699484413E-2</v>
      </c>
      <c r="Y64" s="24">
        <f t="shared" si="20"/>
        <v>4.2669359466887213E-2</v>
      </c>
      <c r="Z64" s="24">
        <f t="shared" si="20"/>
        <v>4.3373192753825229E-2</v>
      </c>
      <c r="AA64" s="24">
        <f t="shared" si="21"/>
        <v>4.2181836268763817E-2</v>
      </c>
      <c r="AB64" s="24">
        <f>+PAT!Y37</f>
        <v>4.2204995693367886E-2</v>
      </c>
      <c r="AD64" s="24">
        <f t="shared" si="23"/>
        <v>0.57028644983646215</v>
      </c>
      <c r="AE64" s="24">
        <f t="shared" si="23"/>
        <v>0.56584302501298112</v>
      </c>
      <c r="AF64" s="24">
        <f t="shared" si="23"/>
        <v>0.56968023343606888</v>
      </c>
      <c r="AG64" s="24">
        <f t="shared" si="23"/>
        <v>0.57342809342584578</v>
      </c>
      <c r="AH64" s="24">
        <f t="shared" si="23"/>
        <v>0.57527727653812377</v>
      </c>
      <c r="AI64" s="24">
        <f t="shared" si="23"/>
        <v>0.56959554599957918</v>
      </c>
      <c r="AJ64" s="24">
        <f t="shared" si="23"/>
        <v>0.56498547050883507</v>
      </c>
      <c r="AK64" s="24">
        <f t="shared" si="23"/>
        <v>0.57097872205577715</v>
      </c>
      <c r="AL64" s="24">
        <f t="shared" si="23"/>
        <v>0.56750034925898674</v>
      </c>
      <c r="AM64" s="24">
        <f t="shared" si="23"/>
        <v>0.56977371931284138</v>
      </c>
      <c r="AN64" s="24">
        <f t="shared" si="23"/>
        <v>0.56927931103080009</v>
      </c>
      <c r="AO64" s="24">
        <f>+PAT!AV37</f>
        <v>0.56939040207522718</v>
      </c>
      <c r="AQ64" s="24">
        <f t="shared" si="11"/>
        <v>-3.7704712603889856E-3</v>
      </c>
      <c r="AR64" s="24">
        <f t="shared" si="18"/>
        <v>5.1273052362077465E-4</v>
      </c>
      <c r="AT64" s="19">
        <f t="shared" si="8"/>
        <v>240.86990356445313</v>
      </c>
      <c r="AU64" s="19">
        <f t="shared" si="9"/>
        <v>244.78129577636719</v>
      </c>
      <c r="AV64" s="52">
        <f t="shared" si="12"/>
        <v>-3.9113922119140554E-2</v>
      </c>
      <c r="AZ64" s="24">
        <f t="shared" si="13"/>
        <v>2.4086990356445313</v>
      </c>
      <c r="BA64" s="24">
        <f t="shared" si="14"/>
        <v>2.4478129577636718</v>
      </c>
      <c r="BB64" s="24">
        <f t="shared" si="15"/>
        <v>-3.9113922119140554E-2</v>
      </c>
    </row>
    <row r="65" spans="4:54" x14ac:dyDescent="0.25">
      <c r="D65" s="37">
        <f>+PAT!A38</f>
        <v>43709</v>
      </c>
      <c r="E65" s="225">
        <f>'Salida Stata'!I35</f>
        <v>253.36068725585938</v>
      </c>
      <c r="F65" s="225">
        <f>'Salida Stata'!O35</f>
        <v>251.72344970703125</v>
      </c>
      <c r="G65" s="225">
        <f>'Salida Stata'!U35</f>
        <v>253.79534912109375</v>
      </c>
      <c r="H65" s="225">
        <f>'Salida Stata'!AA35</f>
        <v>255.97134399414063</v>
      </c>
      <c r="I65" s="225">
        <f>'Salida Stata'!AG35</f>
        <v>255.77676391601563</v>
      </c>
      <c r="J65" s="225">
        <f>'Salida Stata'!AM35</f>
        <v>253.76797485351563</v>
      </c>
      <c r="K65" s="225">
        <f>'Salida Stata'!AS35</f>
        <v>253.84358215332031</v>
      </c>
      <c r="L65" s="225">
        <f>'Salida Stata'!AY35</f>
        <v>256.50106811523438</v>
      </c>
      <c r="M65" s="225">
        <f>'Salida Stata'!BE35</f>
        <v>256.35696411132813</v>
      </c>
      <c r="N65" s="225">
        <f>'Salida Stata'!BK35</f>
        <v>257.63345336914063</v>
      </c>
      <c r="O65" s="19" cm="1">
        <f t="array" ref="O65">+SUMPRODUCT($E$30:$N$30/100,$E65:$N65)/$D$14*100</f>
        <v>249.37928732499142</v>
      </c>
      <c r="Q65" s="24">
        <f t="shared" si="20"/>
        <v>5.1856971363231752E-2</v>
      </c>
      <c r="R65" s="24">
        <f t="shared" si="20"/>
        <v>5.2619731006541048E-2</v>
      </c>
      <c r="S65" s="24">
        <f t="shared" si="20"/>
        <v>5.2681171449925346E-2</v>
      </c>
      <c r="T65" s="24">
        <f t="shared" si="20"/>
        <v>5.2891826033514056E-2</v>
      </c>
      <c r="U65" s="24">
        <f t="shared" si="20"/>
        <v>5.328345963558867E-2</v>
      </c>
      <c r="V65" s="24">
        <f t="shared" si="20"/>
        <v>5.3343953583023129E-2</v>
      </c>
      <c r="W65" s="24">
        <f t="shared" si="20"/>
        <v>5.2250959293325128E-2</v>
      </c>
      <c r="X65" s="24">
        <f t="shared" si="20"/>
        <v>5.3063848415422665E-2</v>
      </c>
      <c r="Y65" s="24">
        <f t="shared" si="20"/>
        <v>5.2252788290354957E-2</v>
      </c>
      <c r="Z65" s="24">
        <f t="shared" si="20"/>
        <v>5.2504655439503889E-2</v>
      </c>
      <c r="AA65" s="24">
        <f t="shared" si="21"/>
        <v>5.2635624725334562E-2</v>
      </c>
      <c r="AB65" s="24">
        <f>+PAT!Y38</f>
        <v>5.2479338842975176E-2</v>
      </c>
      <c r="AD65" s="24">
        <f t="shared" si="23"/>
        <v>0.55301003941953231</v>
      </c>
      <c r="AE65" s="24">
        <f t="shared" si="23"/>
        <v>0.55174245414999068</v>
      </c>
      <c r="AF65" s="24">
        <f t="shared" si="23"/>
        <v>0.5530576671471048</v>
      </c>
      <c r="AG65" s="24">
        <f t="shared" si="23"/>
        <v>0.55443167185000886</v>
      </c>
      <c r="AH65" s="24">
        <f t="shared" si="23"/>
        <v>0.55818814022496532</v>
      </c>
      <c r="AI65" s="24">
        <f t="shared" si="23"/>
        <v>0.55433859379824901</v>
      </c>
      <c r="AJ65" s="24">
        <f t="shared" si="23"/>
        <v>0.54703203862955285</v>
      </c>
      <c r="AK65" s="24">
        <f t="shared" si="23"/>
        <v>0.55350820487204855</v>
      </c>
      <c r="AL65" s="24">
        <f t="shared" si="23"/>
        <v>0.54757638992645408</v>
      </c>
      <c r="AM65" s="24">
        <f t="shared" si="23"/>
        <v>0.55029799427618142</v>
      </c>
      <c r="AN65" s="24">
        <f t="shared" si="23"/>
        <v>0.55114957837872924</v>
      </c>
      <c r="AO65" s="24">
        <f>+PAT!AV38</f>
        <v>0.55021302495435154</v>
      </c>
      <c r="AQ65" s="24">
        <f t="shared" si="11"/>
        <v>-6.4768407627213698E-4</v>
      </c>
      <c r="AR65" s="24">
        <f t="shared" si="18"/>
        <v>2.712045143350883E-3</v>
      </c>
      <c r="AT65" s="19">
        <f t="shared" si="8"/>
        <v>253.36068725585938</v>
      </c>
      <c r="AU65" s="19">
        <f t="shared" si="9"/>
        <v>257.63345336914063</v>
      </c>
      <c r="AV65" s="52">
        <f t="shared" si="12"/>
        <v>-4.2727661132812678E-2</v>
      </c>
      <c r="AZ65" s="24">
        <f t="shared" si="13"/>
        <v>2.5336068725585936</v>
      </c>
      <c r="BA65" s="24">
        <f t="shared" si="14"/>
        <v>2.5763345336914063</v>
      </c>
      <c r="BB65" s="24">
        <f t="shared" si="15"/>
        <v>-4.2727661132812678E-2</v>
      </c>
    </row>
    <row r="66" spans="4:54" x14ac:dyDescent="0.25">
      <c r="D66" s="37">
        <f>+PAT!A39</f>
        <v>43739</v>
      </c>
      <c r="E66" s="225">
        <f>'Salida Stata'!I36</f>
        <v>261.41159057617188</v>
      </c>
      <c r="F66" s="225">
        <f>'Salida Stata'!O36</f>
        <v>259.60671997070313</v>
      </c>
      <c r="G66" s="225">
        <f>'Salida Stata'!U36</f>
        <v>261.73837280273438</v>
      </c>
      <c r="H66" s="225">
        <f>'Salida Stata'!AA36</f>
        <v>264.10003662109375</v>
      </c>
      <c r="I66" s="225">
        <f>'Salida Stata'!AG36</f>
        <v>264.01812744140625</v>
      </c>
      <c r="J66" s="225">
        <f>'Salida Stata'!AM36</f>
        <v>262.04171752929688</v>
      </c>
      <c r="K66" s="225">
        <f>'Salida Stata'!AS36</f>
        <v>262.09848022460938</v>
      </c>
      <c r="L66" s="225">
        <f>'Salida Stata'!AY36</f>
        <v>264.77734375</v>
      </c>
      <c r="M66" s="225">
        <f>'Salida Stata'!BE36</f>
        <v>264.73385620117188</v>
      </c>
      <c r="N66" s="225">
        <f>'Salida Stata'!BK36</f>
        <v>266.1156005859375</v>
      </c>
      <c r="O66" s="19" cm="1">
        <f t="array" ref="O66">+SUMPRODUCT($E$30:$N$30/100,$E66:$N66)/$D$14*100</f>
        <v>257.46610576882358</v>
      </c>
      <c r="Q66" s="24">
        <f t="shared" si="20"/>
        <v>3.1776450433220527E-2</v>
      </c>
      <c r="R66" s="24">
        <f t="shared" si="20"/>
        <v>3.1317186669922226E-2</v>
      </c>
      <c r="S66" s="24">
        <f t="shared" si="20"/>
        <v>3.1296963120670762E-2</v>
      </c>
      <c r="T66" s="24">
        <f t="shared" si="20"/>
        <v>3.1756260291148752E-2</v>
      </c>
      <c r="U66" s="24">
        <f t="shared" si="20"/>
        <v>3.2220923430310799E-2</v>
      </c>
      <c r="V66" s="24">
        <f t="shared" si="20"/>
        <v>3.2603572931364511E-2</v>
      </c>
      <c r="W66" s="24">
        <f t="shared" si="20"/>
        <v>3.2519624885781528E-2</v>
      </c>
      <c r="X66" s="24">
        <f t="shared" si="20"/>
        <v>3.2266047449936774E-2</v>
      </c>
      <c r="Y66" s="24">
        <f t="shared" si="20"/>
        <v>3.2676670668505547E-2</v>
      </c>
      <c r="Z66" s="24">
        <f t="shared" si="20"/>
        <v>3.2923314522526503E-2</v>
      </c>
      <c r="AA66" s="24">
        <f t="shared" si="21"/>
        <v>3.2427787129303276E-2</v>
      </c>
      <c r="AB66" s="24">
        <f>+PAT!Y39</f>
        <v>3.2587357675696982E-2</v>
      </c>
      <c r="AD66" s="24">
        <f t="shared" si="23"/>
        <v>0.51270609474546092</v>
      </c>
      <c r="AE66" s="24">
        <f t="shared" si="23"/>
        <v>0.51284495665025531</v>
      </c>
      <c r="AF66" s="24">
        <f t="shared" si="23"/>
        <v>0.51254061583969479</v>
      </c>
      <c r="AG66" s="24">
        <f t="shared" si="23"/>
        <v>0.51351887371080696</v>
      </c>
      <c r="AH66" s="24">
        <f t="shared" si="23"/>
        <v>0.5194810190144441</v>
      </c>
      <c r="AI66" s="24">
        <f t="shared" si="23"/>
        <v>0.51869968797668942</v>
      </c>
      <c r="AJ66" s="24">
        <f t="shared" si="23"/>
        <v>0.51041974066720242</v>
      </c>
      <c r="AK66" s="24">
        <f t="shared" si="23"/>
        <v>0.51647679589100637</v>
      </c>
      <c r="AL66" s="24">
        <f t="shared" si="23"/>
        <v>0.51045366983016094</v>
      </c>
      <c r="AM66" s="24">
        <f t="shared" si="23"/>
        <v>0.51333313838347761</v>
      </c>
      <c r="AN66" s="24">
        <f t="shared" si="23"/>
        <v>0.51362254937837326</v>
      </c>
      <c r="AO66" s="24">
        <f>+PAT!AV39</f>
        <v>0.51236342725704431</v>
      </c>
      <c r="AQ66" s="24">
        <f t="shared" si="11"/>
        <v>-1.1468640893059767E-3</v>
      </c>
      <c r="AR66" s="24">
        <f t="shared" si="18"/>
        <v>-6.2704363801668883E-4</v>
      </c>
      <c r="AT66" s="19">
        <f t="shared" si="8"/>
        <v>261.41159057617188</v>
      </c>
      <c r="AU66" s="19">
        <f t="shared" si="9"/>
        <v>266.1156005859375</v>
      </c>
      <c r="AV66" s="52">
        <f t="shared" si="12"/>
        <v>-4.7040100097655912E-2</v>
      </c>
      <c r="AZ66" s="24">
        <f t="shared" si="13"/>
        <v>2.6141159057617189</v>
      </c>
      <c r="BA66" s="24">
        <f t="shared" si="14"/>
        <v>2.6611560058593748</v>
      </c>
      <c r="BB66" s="24">
        <f t="shared" si="15"/>
        <v>-4.7040100097655912E-2</v>
      </c>
    </row>
    <row r="67" spans="4:54" x14ac:dyDescent="0.25">
      <c r="D67" s="37">
        <f>+PAT!A40</f>
        <v>43770</v>
      </c>
      <c r="E67" s="225">
        <f>'Salida Stata'!I37</f>
        <v>273.63949584960938</v>
      </c>
      <c r="F67" s="225">
        <f>'Salida Stata'!O37</f>
        <v>271.73263549804688</v>
      </c>
      <c r="G67" s="225">
        <f>'Salida Stata'!U37</f>
        <v>273.94781494140625</v>
      </c>
      <c r="H67" s="225">
        <f>'Salida Stata'!AA37</f>
        <v>276.27053833007813</v>
      </c>
      <c r="I67" s="225">
        <f>'Salida Stata'!AG37</f>
        <v>276.60690307617188</v>
      </c>
      <c r="J67" s="225">
        <f>'Salida Stata'!AM37</f>
        <v>274.13082885742188</v>
      </c>
      <c r="K67" s="225">
        <f>'Salida Stata'!AS37</f>
        <v>274.12203979492188</v>
      </c>
      <c r="L67" s="225">
        <f>'Salida Stata'!AY37</f>
        <v>276.85552978515625</v>
      </c>
      <c r="M67" s="225">
        <f>'Salida Stata'!BE37</f>
        <v>276.5721435546875</v>
      </c>
      <c r="N67" s="225">
        <f>'Salida Stata'!BK37</f>
        <v>277.74447631835938</v>
      </c>
      <c r="O67" s="19" cm="1">
        <f t="array" ref="O67">+SUMPRODUCT($E$30:$N$30/100,$E67:$N67)/$D$14*100</f>
        <v>269.12814579667753</v>
      </c>
      <c r="Q67" s="24">
        <f t="shared" si="20"/>
        <v>4.6776446470817357E-2</v>
      </c>
      <c r="R67" s="24">
        <f t="shared" si="20"/>
        <v>4.670878908185494E-2</v>
      </c>
      <c r="S67" s="24">
        <f t="shared" si="20"/>
        <v>4.664750532346984E-2</v>
      </c>
      <c r="T67" s="24">
        <f t="shared" si="20"/>
        <v>4.6082923216120175E-2</v>
      </c>
      <c r="U67" s="24">
        <f t="shared" si="20"/>
        <v>4.7681482164740663E-2</v>
      </c>
      <c r="V67" s="24">
        <f t="shared" si="20"/>
        <v>4.6134300454558019E-2</v>
      </c>
      <c r="W67" s="24">
        <f t="shared" si="20"/>
        <v>4.5874205603972706E-2</v>
      </c>
      <c r="X67" s="24">
        <f t="shared" si="20"/>
        <v>4.5616387958632654E-2</v>
      </c>
      <c r="Y67" s="24">
        <f t="shared" si="20"/>
        <v>4.4717693170758244E-2</v>
      </c>
      <c r="Z67" s="24">
        <f t="shared" si="20"/>
        <v>4.3698587030663427E-2</v>
      </c>
      <c r="AA67" s="24">
        <f t="shared" si="21"/>
        <v>4.5295437987962428E-2</v>
      </c>
      <c r="AB67" s="24">
        <f>+PAT!Y40</f>
        <v>4.5627376425855459E-2</v>
      </c>
      <c r="AD67" s="24">
        <f t="shared" si="23"/>
        <v>0.5156628530358156</v>
      </c>
      <c r="AE67" s="24">
        <f t="shared" si="23"/>
        <v>0.51738563735493215</v>
      </c>
      <c r="AF67" s="24">
        <f t="shared" si="23"/>
        <v>0.51733520843932923</v>
      </c>
      <c r="AG67" s="24">
        <f t="shared" si="23"/>
        <v>0.51805564557165384</v>
      </c>
      <c r="AH67" s="24">
        <f t="shared" si="23"/>
        <v>0.52475704893894037</v>
      </c>
      <c r="AI67" s="24">
        <f t="shared" si="23"/>
        <v>0.5228731410211418</v>
      </c>
      <c r="AJ67" s="24">
        <f t="shared" si="23"/>
        <v>0.51597221694813422</v>
      </c>
      <c r="AK67" s="24">
        <f t="shared" si="23"/>
        <v>0.52199068015788974</v>
      </c>
      <c r="AL67" s="24">
        <f t="shared" si="23"/>
        <v>0.51541945392691213</v>
      </c>
      <c r="AM67" s="24">
        <f t="shared" si="23"/>
        <v>0.5168396190605713</v>
      </c>
      <c r="AN67" s="24">
        <f t="shared" si="23"/>
        <v>0.51816107193942407</v>
      </c>
      <c r="AO67" s="24">
        <f>+PAT!AV40</f>
        <v>0.51766004415011047</v>
      </c>
      <c r="AQ67" s="24">
        <f t="shared" si="11"/>
        <v>3.0778594401539294E-3</v>
      </c>
      <c r="AR67" s="24">
        <f t="shared" si="18"/>
        <v>-1.1767660247556933E-3</v>
      </c>
      <c r="AT67" s="19">
        <f t="shared" si="8"/>
        <v>273.63949584960938</v>
      </c>
      <c r="AU67" s="19">
        <f t="shared" si="9"/>
        <v>277.74447631835938</v>
      </c>
      <c r="AV67" s="52">
        <f t="shared" si="12"/>
        <v>-4.1049804687499858E-2</v>
      </c>
      <c r="AZ67" s="24">
        <f t="shared" si="13"/>
        <v>2.7363949584960938</v>
      </c>
      <c r="BA67" s="24">
        <f t="shared" si="14"/>
        <v>2.7774447631835937</v>
      </c>
      <c r="BB67" s="24">
        <f t="shared" si="15"/>
        <v>-4.1049804687499858E-2</v>
      </c>
    </row>
    <row r="68" spans="4:54" x14ac:dyDescent="0.25">
      <c r="D68" s="37">
        <f>+PAT!A41</f>
        <v>43800</v>
      </c>
      <c r="E68" s="225">
        <f>'Salida Stata'!I38</f>
        <v>284.09994506835938</v>
      </c>
      <c r="F68" s="225">
        <f>'Salida Stata'!O38</f>
        <v>282.42819213867188</v>
      </c>
      <c r="G68" s="225">
        <f>'Salida Stata'!U38</f>
        <v>284.84182739257813</v>
      </c>
      <c r="H68" s="225">
        <f>'Salida Stata'!AA38</f>
        <v>287.50759887695313</v>
      </c>
      <c r="I68" s="225">
        <f>'Salida Stata'!AG38</f>
        <v>288.12423706054688</v>
      </c>
      <c r="J68" s="225">
        <f>'Salida Stata'!AM38</f>
        <v>285.15826416015625</v>
      </c>
      <c r="K68" s="225">
        <f>'Salida Stata'!AS38</f>
        <v>285.33999633789063</v>
      </c>
      <c r="L68" s="225">
        <f>'Salida Stata'!AY38</f>
        <v>288.49343872070313</v>
      </c>
      <c r="M68" s="225">
        <f>'Salida Stata'!BE38</f>
        <v>288.06964111328125</v>
      </c>
      <c r="N68" s="225">
        <f>'Salida Stata'!BK38</f>
        <v>289.21719360351563</v>
      </c>
      <c r="O68" s="19" cm="1">
        <f t="array" ref="O68">+SUMPRODUCT($E$30:$N$30/100,$E68:$N68)/$D$14*100</f>
        <v>280.16497373865394</v>
      </c>
      <c r="Q68" s="24">
        <f t="shared" si="20"/>
        <v>3.8227117712930525E-2</v>
      </c>
      <c r="R68" s="24">
        <f t="shared" si="20"/>
        <v>3.9360589209395336E-2</v>
      </c>
      <c r="S68" s="24">
        <f t="shared" si="20"/>
        <v>3.9766743361329349E-2</v>
      </c>
      <c r="T68" s="24">
        <f t="shared" si="20"/>
        <v>4.0674118256682767E-2</v>
      </c>
      <c r="U68" s="24">
        <f t="shared" si="20"/>
        <v>4.1637912345243722E-2</v>
      </c>
      <c r="V68" s="24">
        <f t="shared" si="20"/>
        <v>4.0226906797373951E-2</v>
      </c>
      <c r="W68" s="24">
        <f t="shared" si="20"/>
        <v>4.0923220005809169E-2</v>
      </c>
      <c r="X68" s="24">
        <f t="shared" si="20"/>
        <v>4.2036035706341401E-2</v>
      </c>
      <c r="Y68" s="24">
        <f t="shared" si="20"/>
        <v>4.1571422959739701E-2</v>
      </c>
      <c r="Z68" s="24">
        <f t="shared" si="20"/>
        <v>4.1306734294891401E-2</v>
      </c>
      <c r="AA68" s="24">
        <f t="shared" si="21"/>
        <v>4.1009564084443895E-2</v>
      </c>
      <c r="AB68" s="24">
        <f>+PAT!Y41</f>
        <v>4.1454545454545411E-2</v>
      </c>
      <c r="AD68" s="24">
        <f t="shared" si="23"/>
        <v>0.5353261232573685</v>
      </c>
      <c r="AE68" s="24">
        <f t="shared" si="23"/>
        <v>0.53721386551041572</v>
      </c>
      <c r="AF68" s="24">
        <f t="shared" si="23"/>
        <v>0.53803945181136648</v>
      </c>
      <c r="AG68" s="24">
        <f t="shared" si="23"/>
        <v>0.53948280607969168</v>
      </c>
      <c r="AH68" s="24">
        <f t="shared" si="23"/>
        <v>0.5462543323963962</v>
      </c>
      <c r="AI68" s="24">
        <f t="shared" si="23"/>
        <v>0.54300747933905447</v>
      </c>
      <c r="AJ68" s="24">
        <f t="shared" si="23"/>
        <v>0.53750694548703271</v>
      </c>
      <c r="AK68" s="24">
        <f t="shared" si="23"/>
        <v>0.54276945417490574</v>
      </c>
      <c r="AL68" s="24">
        <f t="shared" si="23"/>
        <v>0.53722660164785685</v>
      </c>
      <c r="AM68" s="24">
        <f t="shared" si="23"/>
        <v>0.53717638147389124</v>
      </c>
      <c r="AN68" s="24">
        <f t="shared" si="23"/>
        <v>0.53900775465741457</v>
      </c>
      <c r="AO68" s="24">
        <f>+PAT!AV41</f>
        <v>0.540613232920925</v>
      </c>
      <c r="AQ68" s="24">
        <f t="shared" si="11"/>
        <v>-3.0796165819608756E-3</v>
      </c>
      <c r="AR68" s="24">
        <f t="shared" si="18"/>
        <v>-1.8502582165227377E-3</v>
      </c>
      <c r="AT68" s="19">
        <f t="shared" si="8"/>
        <v>284.09994506835938</v>
      </c>
      <c r="AU68" s="19">
        <f t="shared" si="9"/>
        <v>289.21719360351563</v>
      </c>
      <c r="AV68" s="52">
        <f t="shared" si="12"/>
        <v>-5.1172485351562713E-2</v>
      </c>
      <c r="AZ68" s="24">
        <f t="shared" si="13"/>
        <v>2.8409994506835936</v>
      </c>
      <c r="BA68" s="24">
        <f t="shared" si="14"/>
        <v>2.8921719360351563</v>
      </c>
      <c r="BB68" s="24">
        <f t="shared" si="15"/>
        <v>-5.1172485351562713E-2</v>
      </c>
    </row>
    <row r="69" spans="4:54" x14ac:dyDescent="0.25">
      <c r="D69" s="37">
        <f>+PAT!A42</f>
        <v>43831</v>
      </c>
      <c r="E69" s="225">
        <f>'Salida Stata'!I39</f>
        <v>292.06900024414063</v>
      </c>
      <c r="F69" s="225">
        <f>'Salida Stata'!O39</f>
        <v>290.01370239257813</v>
      </c>
      <c r="G69" s="225">
        <f>'Salida Stata'!U39</f>
        <v>292.46578979492188</v>
      </c>
      <c r="H69" s="225">
        <f>'Salida Stata'!AA39</f>
        <v>294.88528442382813</v>
      </c>
      <c r="I69" s="225">
        <f>'Salida Stata'!AG39</f>
        <v>295.44259643554688</v>
      </c>
      <c r="J69" s="225">
        <f>'Salida Stata'!AM39</f>
        <v>292.5401611328125</v>
      </c>
      <c r="K69" s="225">
        <f>'Salida Stata'!AS39</f>
        <v>292.85989379882813</v>
      </c>
      <c r="L69" s="225">
        <f>'Salida Stata'!AY39</f>
        <v>295.4715576171875</v>
      </c>
      <c r="M69" s="225">
        <f>'Salida Stata'!BE39</f>
        <v>295.16766357421875</v>
      </c>
      <c r="N69" s="225">
        <f>'Salida Stata'!BK39</f>
        <v>296.05364990234375</v>
      </c>
      <c r="O69" s="19" cm="1">
        <f t="array" ref="O69">+SUMPRODUCT($E$30:$N$30/100,$E69:$N69)/$D$14*100</f>
        <v>287.18123992468242</v>
      </c>
      <c r="Q69" s="24">
        <f t="shared" si="20"/>
        <v>2.8050182036690519E-2</v>
      </c>
      <c r="R69" s="24">
        <f t="shared" si="20"/>
        <v>2.6858190736786636E-2</v>
      </c>
      <c r="S69" s="24">
        <f t="shared" si="20"/>
        <v>2.6765599954658992E-2</v>
      </c>
      <c r="T69" s="24">
        <f t="shared" si="20"/>
        <v>2.5660836707249945E-2</v>
      </c>
      <c r="U69" s="24">
        <f t="shared" si="20"/>
        <v>2.5400013027929047E-2</v>
      </c>
      <c r="V69" s="24">
        <f t="shared" si="20"/>
        <v>2.5887017493241071E-2</v>
      </c>
      <c r="W69" s="24">
        <f t="shared" si="20"/>
        <v>2.6354165407756813E-2</v>
      </c>
      <c r="X69" s="24">
        <f t="shared" si="20"/>
        <v>2.4188137267274312E-2</v>
      </c>
      <c r="Y69" s="24">
        <f t="shared" si="20"/>
        <v>2.4639953149892202E-2</v>
      </c>
      <c r="Z69" s="24">
        <f t="shared" si="20"/>
        <v>2.3637793499234894E-2</v>
      </c>
      <c r="AA69" s="24">
        <f t="shared" si="21"/>
        <v>2.5043338188925235E-2</v>
      </c>
      <c r="AB69" s="24">
        <f>+PAT!Y42</f>
        <v>2.5139664804469497E-2</v>
      </c>
      <c r="AD69" s="24">
        <f t="shared" si="23"/>
        <v>0.52940949924532443</v>
      </c>
      <c r="AE69" s="24">
        <f t="shared" si="23"/>
        <v>0.53032413051018801</v>
      </c>
      <c r="AF69" s="24">
        <f t="shared" si="23"/>
        <v>0.53091015451403134</v>
      </c>
      <c r="AG69" s="24">
        <f t="shared" si="23"/>
        <v>0.53142100665388625</v>
      </c>
      <c r="AH69" s="24">
        <f t="shared" si="23"/>
        <v>0.53788329478192165</v>
      </c>
      <c r="AI69" s="24">
        <f t="shared" si="23"/>
        <v>0.53497185044700291</v>
      </c>
      <c r="AJ69" s="24">
        <f t="shared" si="23"/>
        <v>0.53023285406485243</v>
      </c>
      <c r="AK69" s="24">
        <f t="shared" si="23"/>
        <v>0.53284846492905014</v>
      </c>
      <c r="AL69" s="24">
        <f t="shared" si="23"/>
        <v>0.52775303801520201</v>
      </c>
      <c r="AM69" s="24">
        <f t="shared" si="23"/>
        <v>0.52542536520413097</v>
      </c>
      <c r="AN69" s="24">
        <f t="shared" si="23"/>
        <v>0.52974530695423816</v>
      </c>
      <c r="AO69" s="24">
        <f>+PAT!AV42</f>
        <v>0.53315926892950394</v>
      </c>
      <c r="AQ69" s="24">
        <f t="shared" si="11"/>
        <v>4.4123885374556249E-3</v>
      </c>
      <c r="AR69" s="24">
        <f t="shared" si="18"/>
        <v>3.9841340411934656E-3</v>
      </c>
      <c r="AT69" s="19">
        <f t="shared" si="8"/>
        <v>292.06900024414063</v>
      </c>
      <c r="AU69" s="19">
        <f t="shared" si="9"/>
        <v>296.05364990234375</v>
      </c>
      <c r="AV69" s="52">
        <f t="shared" si="12"/>
        <v>-3.9846496582031321E-2</v>
      </c>
      <c r="AZ69" s="24">
        <f t="shared" si="13"/>
        <v>2.9206900024414062</v>
      </c>
      <c r="BA69" s="24">
        <f t="shared" si="14"/>
        <v>2.9605364990234375</v>
      </c>
      <c r="BB69" s="24">
        <f t="shared" si="15"/>
        <v>-3.9846496582031321E-2</v>
      </c>
    </row>
    <row r="70" spans="4:54" x14ac:dyDescent="0.25">
      <c r="D70" s="37">
        <f>+PAT!A43</f>
        <v>43862</v>
      </c>
      <c r="E70" s="225">
        <f>'Salida Stata'!I40</f>
        <v>297.382080078125</v>
      </c>
      <c r="F70" s="225">
        <f>'Salida Stata'!O40</f>
        <v>295.22039794921875</v>
      </c>
      <c r="G70" s="225">
        <f>'Salida Stata'!U40</f>
        <v>297.78173828125</v>
      </c>
      <c r="H70" s="225">
        <f>'Salida Stata'!AA40</f>
        <v>300.17965698242188</v>
      </c>
      <c r="I70" s="225">
        <f>'Salida Stata'!AG40</f>
        <v>300.67520141601563</v>
      </c>
      <c r="J70" s="225">
        <f>'Salida Stata'!AM40</f>
        <v>297.76596069335938</v>
      </c>
      <c r="K70" s="225">
        <f>'Salida Stata'!AS40</f>
        <v>297.95639038085938</v>
      </c>
      <c r="L70" s="225">
        <f>'Salida Stata'!AY40</f>
        <v>300.4951171875</v>
      </c>
      <c r="M70" s="225">
        <f>'Salida Stata'!BE40</f>
        <v>300.1500244140625</v>
      </c>
      <c r="N70" s="225">
        <f>'Salida Stata'!BK40</f>
        <v>300.85873413085938</v>
      </c>
      <c r="O70" s="19" cm="1">
        <f t="array" ref="O70">+SUMPRODUCT($E$30:$N$30/100,$E70:$N70)/$D$14*100</f>
        <v>292.10202084244258</v>
      </c>
      <c r="Q70" s="24">
        <f t="shared" si="20"/>
        <v>1.8191180267481899E-2</v>
      </c>
      <c r="R70" s="24">
        <f t="shared" si="20"/>
        <v>1.7953274323543988E-2</v>
      </c>
      <c r="S70" s="24">
        <f t="shared" si="20"/>
        <v>1.817630872334064E-2</v>
      </c>
      <c r="T70" s="24">
        <f t="shared" si="20"/>
        <v>1.7954007331828503E-2</v>
      </c>
      <c r="U70" s="24">
        <f t="shared" si="20"/>
        <v>1.7711071604430195E-2</v>
      </c>
      <c r="V70" s="24">
        <f t="shared" si="20"/>
        <v>1.7863528687175334E-2</v>
      </c>
      <c r="W70" s="24">
        <f t="shared" si="20"/>
        <v>1.7402507785965859E-2</v>
      </c>
      <c r="X70" s="24">
        <f t="shared" si="20"/>
        <v>1.7001838047711493E-2</v>
      </c>
      <c r="Y70" s="24">
        <f t="shared" si="20"/>
        <v>1.6879765146059045E-2</v>
      </c>
      <c r="Z70" s="24">
        <f t="shared" si="20"/>
        <v>1.6230450900033278E-2</v>
      </c>
      <c r="AA70" s="24">
        <f t="shared" si="21"/>
        <v>1.713475754562066E-2</v>
      </c>
      <c r="AB70" s="24">
        <f>+PAT!Y43</f>
        <v>1.7711171662125214E-2</v>
      </c>
      <c r="AD70" s="24">
        <f t="shared" si="23"/>
        <v>0.50763042677446735</v>
      </c>
      <c r="AE70" s="24">
        <f t="shared" si="23"/>
        <v>0.511174256033742</v>
      </c>
      <c r="AF70" s="24">
        <f t="shared" si="23"/>
        <v>0.5117042016640081</v>
      </c>
      <c r="AG70" s="24">
        <f t="shared" si="23"/>
        <v>0.51195428915743202</v>
      </c>
      <c r="AH70" s="24">
        <f t="shared" si="23"/>
        <v>0.51819483124735211</v>
      </c>
      <c r="AI70" s="24">
        <f t="shared" si="23"/>
        <v>0.51645048574169494</v>
      </c>
      <c r="AJ70" s="24">
        <f t="shared" si="23"/>
        <v>0.51075036755492853</v>
      </c>
      <c r="AK70" s="24">
        <f t="shared" si="23"/>
        <v>0.5140614970468369</v>
      </c>
      <c r="AL70" s="24">
        <f t="shared" si="23"/>
        <v>0.50821536930192579</v>
      </c>
      <c r="AM70" s="24">
        <f t="shared" si="23"/>
        <v>0.5049493992629388</v>
      </c>
      <c r="AN70" s="24">
        <f t="shared" si="23"/>
        <v>0.51011616626923639</v>
      </c>
      <c r="AO70" s="24">
        <f>+PAT!AV43</f>
        <v>0.51444500760263545</v>
      </c>
      <c r="AQ70" s="24">
        <f t="shared" si="11"/>
        <v>1.9607293674486215E-3</v>
      </c>
      <c r="AR70" s="24">
        <f t="shared" si="18"/>
        <v>2.6810275115285442E-3</v>
      </c>
      <c r="AT70" s="19">
        <f t="shared" si="8"/>
        <v>297.382080078125</v>
      </c>
      <c r="AU70" s="19">
        <f t="shared" si="9"/>
        <v>300.85873413085938</v>
      </c>
      <c r="AV70" s="52">
        <f t="shared" si="12"/>
        <v>-3.4766540527343626E-2</v>
      </c>
      <c r="AZ70" s="24">
        <f t="shared" si="13"/>
        <v>2.9738208007812501</v>
      </c>
      <c r="BA70" s="24">
        <f t="shared" si="14"/>
        <v>3.0085873413085937</v>
      </c>
      <c r="BB70" s="24">
        <f t="shared" si="15"/>
        <v>-3.4766540527343626E-2</v>
      </c>
    </row>
    <row r="71" spans="4:54" x14ac:dyDescent="0.25">
      <c r="D71" s="37">
        <f>+PAT!A44</f>
        <v>43891</v>
      </c>
      <c r="E71" s="225">
        <f>'Salida Stata'!I41</f>
        <v>304.90594482421875</v>
      </c>
      <c r="F71" s="225">
        <f>'Salida Stata'!O41</f>
        <v>302.7530517578125</v>
      </c>
      <c r="G71" s="225">
        <f>'Salida Stata'!U41</f>
        <v>305.27972412109375</v>
      </c>
      <c r="H71" s="225">
        <f>'Salida Stata'!AA41</f>
        <v>307.770263671875</v>
      </c>
      <c r="I71" s="225">
        <f>'Salida Stata'!AG41</f>
        <v>308.39767456054688</v>
      </c>
      <c r="J71" s="225">
        <f>'Salida Stata'!AM41</f>
        <v>305.4798583984375</v>
      </c>
      <c r="K71" s="225">
        <f>'Salida Stata'!AS41</f>
        <v>305.6246337890625</v>
      </c>
      <c r="L71" s="225">
        <f>'Salida Stata'!AY41</f>
        <v>308.32492065429688</v>
      </c>
      <c r="M71" s="225">
        <f>'Salida Stata'!BE41</f>
        <v>307.845703125</v>
      </c>
      <c r="N71" s="225">
        <f>'Salida Stata'!BK41</f>
        <v>308.3792724609375</v>
      </c>
      <c r="O71" s="19" cm="1">
        <f t="array" ref="O71">+SUMPRODUCT($E$30:$N$30/100,$E71:$N71)/$D$14*100</f>
        <v>299.5506864588325</v>
      </c>
      <c r="Q71" s="24">
        <f t="shared" si="20"/>
        <v>2.5300329946300604E-2</v>
      </c>
      <c r="R71" s="24">
        <f t="shared" si="20"/>
        <v>2.5515356868699435E-2</v>
      </c>
      <c r="S71" s="24">
        <f t="shared" si="20"/>
        <v>2.517946830158535E-2</v>
      </c>
      <c r="T71" s="24">
        <f t="shared" si="20"/>
        <v>2.5286879083540326E-2</v>
      </c>
      <c r="U71" s="24">
        <f t="shared" si="20"/>
        <v>2.5683771419001689E-2</v>
      </c>
      <c r="V71" s="24">
        <f t="shared" si="20"/>
        <v>2.5905908409127765E-2</v>
      </c>
      <c r="W71" s="24">
        <f t="shared" si="20"/>
        <v>2.5736126680824922E-2</v>
      </c>
      <c r="X71" s="24">
        <f t="shared" si="20"/>
        <v>2.6056341747181522E-2</v>
      </c>
      <c r="Y71" s="24">
        <f t="shared" si="20"/>
        <v>2.5639440562967186E-2</v>
      </c>
      <c r="Z71" s="24">
        <f t="shared" si="20"/>
        <v>2.4996908771167892E-2</v>
      </c>
      <c r="AA71" s="24">
        <f t="shared" si="21"/>
        <v>2.5500219392209145E-2</v>
      </c>
      <c r="AB71" s="24">
        <f>+PAT!Y44</f>
        <v>2.6104417670682833E-2</v>
      </c>
      <c r="AD71" s="24">
        <f t="shared" si="23"/>
        <v>0.48338159332350772</v>
      </c>
      <c r="AE71" s="24">
        <f t="shared" si="23"/>
        <v>0.48569948953945641</v>
      </c>
      <c r="AF71" s="24">
        <f t="shared" si="23"/>
        <v>0.48746202780145964</v>
      </c>
      <c r="AG71" s="24">
        <f t="shared" si="23"/>
        <v>0.48815469111063226</v>
      </c>
      <c r="AH71" s="24">
        <f t="shared" si="23"/>
        <v>0.49417018465443685</v>
      </c>
      <c r="AI71" s="24">
        <f t="shared" si="23"/>
        <v>0.49297594055398863</v>
      </c>
      <c r="AJ71" s="24">
        <f t="shared" si="23"/>
        <v>0.48725442229767535</v>
      </c>
      <c r="AK71" s="24">
        <f t="shared" si="23"/>
        <v>0.49063787781913604</v>
      </c>
      <c r="AL71" s="24">
        <f t="shared" si="23"/>
        <v>0.48574040994848544</v>
      </c>
      <c r="AM71" s="24">
        <f t="shared" si="23"/>
        <v>0.48495208867062178</v>
      </c>
      <c r="AN71" s="24">
        <f t="shared" si="23"/>
        <v>0.48753440548792559</v>
      </c>
      <c r="AO71" s="24">
        <f>+PAT!AV44</f>
        <v>0.48979591836734704</v>
      </c>
      <c r="AQ71" s="24">
        <f t="shared" si="11"/>
        <v>3.0342117513271205E-4</v>
      </c>
      <c r="AR71" s="24">
        <f t="shared" si="18"/>
        <v>-1.5704953471140648E-3</v>
      </c>
      <c r="AT71" s="19">
        <f t="shared" si="8"/>
        <v>304.90594482421875</v>
      </c>
      <c r="AU71" s="19">
        <f t="shared" si="9"/>
        <v>308.3792724609375</v>
      </c>
      <c r="AV71" s="52">
        <f t="shared" si="12"/>
        <v>-3.4733276367187482E-2</v>
      </c>
      <c r="AZ71" s="24">
        <f t="shared" si="13"/>
        <v>3.0490594482421876</v>
      </c>
      <c r="BA71" s="24">
        <f t="shared" si="14"/>
        <v>3.083792724609375</v>
      </c>
      <c r="BB71" s="24">
        <f t="shared" si="15"/>
        <v>-3.4733276367187482E-2</v>
      </c>
    </row>
    <row r="72" spans="4:54" x14ac:dyDescent="0.25">
      <c r="D72" s="37">
        <f>+PAT!A45</f>
        <v>43922</v>
      </c>
      <c r="E72" s="225">
        <f>'Salida Stata'!I42</f>
        <v>306.42434692382813</v>
      </c>
      <c r="F72" s="225">
        <f>'Salida Stata'!O42</f>
        <v>304.31201171875</v>
      </c>
      <c r="G72" s="225">
        <f>'Salida Stata'!U42</f>
        <v>306.89364624023438</v>
      </c>
      <c r="H72" s="225">
        <f>'Salida Stata'!AA42</f>
        <v>309.48892211914063</v>
      </c>
      <c r="I72" s="225">
        <f>'Salida Stata'!AG42</f>
        <v>310.17330932617188</v>
      </c>
      <c r="J72" s="225">
        <f>'Salida Stata'!AM42</f>
        <v>307.44009399414063</v>
      </c>
      <c r="K72" s="225">
        <f>'Salida Stata'!AS42</f>
        <v>307.37484741210938</v>
      </c>
      <c r="L72" s="225">
        <f>'Salida Stata'!AY42</f>
        <v>310.36129760742188</v>
      </c>
      <c r="M72" s="225">
        <f>'Salida Stata'!BE42</f>
        <v>309.89349365234375</v>
      </c>
      <c r="N72" s="225">
        <f>'Salida Stata'!BK42</f>
        <v>310.55047607421875</v>
      </c>
      <c r="O72" s="19" cm="1">
        <f t="array" ref="O72">+SUMPRODUCT($E$30:$N$30/100,$E72:$N72)/$D$14*100</f>
        <v>301.44468124814262</v>
      </c>
      <c r="Q72" s="24">
        <f t="shared" si="20"/>
        <v>4.9799032304362889E-3</v>
      </c>
      <c r="R72" s="24">
        <f t="shared" si="20"/>
        <v>5.1492790968943325E-3</v>
      </c>
      <c r="S72" s="24">
        <f t="shared" si="20"/>
        <v>5.2866993502014292E-3</v>
      </c>
      <c r="T72" s="24">
        <f t="shared" si="20"/>
        <v>5.5842251514524044E-3</v>
      </c>
      <c r="U72" s="24">
        <f t="shared" si="20"/>
        <v>5.7576139902975054E-3</v>
      </c>
      <c r="V72" s="24">
        <f t="shared" si="20"/>
        <v>6.4169061946677264E-3</v>
      </c>
      <c r="W72" s="24">
        <f t="shared" si="20"/>
        <v>5.7266772031696611E-3</v>
      </c>
      <c r="X72" s="24">
        <f t="shared" si="20"/>
        <v>6.6046459974873351E-3</v>
      </c>
      <c r="Y72" s="24">
        <f t="shared" si="20"/>
        <v>6.6520029565337868E-3</v>
      </c>
      <c r="Z72" s="24">
        <f t="shared" si="20"/>
        <v>7.0406924432844242E-3</v>
      </c>
      <c r="AA72" s="24">
        <f t="shared" si="21"/>
        <v>6.3227856751060241E-3</v>
      </c>
      <c r="AB72" s="24">
        <f>+PAT!Y45</f>
        <v>6.1969993476842511E-3</v>
      </c>
      <c r="AD72" s="24">
        <f t="shared" si="23"/>
        <v>0.44189173354195788</v>
      </c>
      <c r="AE72" s="24">
        <f t="shared" si="23"/>
        <v>0.44313359993719015</v>
      </c>
      <c r="AF72" s="24">
        <f t="shared" si="23"/>
        <v>0.44443316113438147</v>
      </c>
      <c r="AG72" s="24">
        <f t="shared" si="23"/>
        <v>0.44546341288204694</v>
      </c>
      <c r="AH72" s="24">
        <f t="shared" si="23"/>
        <v>0.45190822105383988</v>
      </c>
      <c r="AI72" s="24">
        <f t="shared" si="23"/>
        <v>0.45134331269620365</v>
      </c>
      <c r="AJ72" s="24">
        <f t="shared" si="23"/>
        <v>0.44565841051563937</v>
      </c>
      <c r="AK72" s="24">
        <f t="shared" si="23"/>
        <v>0.44944300397673609</v>
      </c>
      <c r="AL72" s="24">
        <f t="shared" si="23"/>
        <v>0.44539293536569535</v>
      </c>
      <c r="AM72" s="24">
        <f t="shared" si="23"/>
        <v>0.4447509835295187</v>
      </c>
      <c r="AN72" s="24">
        <f t="shared" si="23"/>
        <v>0.44635127706010924</v>
      </c>
      <c r="AO72" s="24">
        <f>+PAT!AV45</f>
        <v>0.44767714687939941</v>
      </c>
      <c r="AQ72" s="24">
        <f t="shared" si="11"/>
        <v>-2.0607892128481353E-3</v>
      </c>
      <c r="AR72" s="24">
        <f t="shared" si="18"/>
        <v>-2.8592499875608191E-3</v>
      </c>
      <c r="AT72" s="19">
        <f t="shared" si="8"/>
        <v>306.42434692382813</v>
      </c>
      <c r="AU72" s="19">
        <f t="shared" si="9"/>
        <v>310.55047607421875</v>
      </c>
      <c r="AV72" s="52">
        <f t="shared" si="12"/>
        <v>-4.1261291503905895E-2</v>
      </c>
      <c r="AZ72" s="24">
        <f t="shared" si="13"/>
        <v>3.0642434692382814</v>
      </c>
      <c r="BA72" s="24">
        <f t="shared" si="14"/>
        <v>3.1055047607421873</v>
      </c>
      <c r="BB72" s="24">
        <f t="shared" si="15"/>
        <v>-4.1261291503905895E-2</v>
      </c>
    </row>
    <row r="73" spans="4:54" x14ac:dyDescent="0.25">
      <c r="D73" s="37">
        <f>+PAT!A46</f>
        <v>43952</v>
      </c>
      <c r="E73" s="225">
        <f>'Salida Stata'!I43</f>
        <v>311.04586791992188</v>
      </c>
      <c r="F73" s="225">
        <f>'Salida Stata'!O43</f>
        <v>309.25177001953125</v>
      </c>
      <c r="G73" s="225">
        <f>'Salida Stata'!U43</f>
        <v>311.91372680664063</v>
      </c>
      <c r="H73" s="225">
        <f>'Salida Stata'!AA43</f>
        <v>314.39852905273438</v>
      </c>
      <c r="I73" s="225">
        <f>'Salida Stata'!AG43</f>
        <v>314.9256591796875</v>
      </c>
      <c r="J73" s="225">
        <f>'Salida Stata'!AM43</f>
        <v>312.57952880859375</v>
      </c>
      <c r="K73" s="225">
        <f>'Salida Stata'!AS43</f>
        <v>312.07620239257813</v>
      </c>
      <c r="L73" s="225">
        <f>'Salida Stata'!AY43</f>
        <v>315.32757568359375</v>
      </c>
      <c r="M73" s="225">
        <f>'Salida Stata'!BE43</f>
        <v>314.7030029296875</v>
      </c>
      <c r="N73" s="225">
        <f>'Salida Stata'!BK43</f>
        <v>315.65582275390625</v>
      </c>
      <c r="O73" s="19" cm="1">
        <f t="array" ref="O73">+SUMPRODUCT($E$30:$N$30/100,$E73:$N73)/$D$14*100</f>
        <v>306.26276462985265</v>
      </c>
      <c r="Q73" s="24">
        <f t="shared" si="20"/>
        <v>1.5082094626255538E-2</v>
      </c>
      <c r="R73" s="24">
        <f t="shared" si="20"/>
        <v>1.6232544594219522E-2</v>
      </c>
      <c r="S73" s="24">
        <f t="shared" si="20"/>
        <v>1.6357720754103022E-2</v>
      </c>
      <c r="T73" s="24">
        <f t="shared" si="20"/>
        <v>1.5863595052050927E-2</v>
      </c>
      <c r="U73" s="24">
        <f t="shared" si="20"/>
        <v>1.5321595090950213E-2</v>
      </c>
      <c r="V73" s="24">
        <f t="shared" si="20"/>
        <v>1.6716865870302078E-2</v>
      </c>
      <c r="W73" s="24">
        <f t="shared" si="20"/>
        <v>1.5295184430512254E-2</v>
      </c>
      <c r="X73" s="24">
        <f t="shared" si="20"/>
        <v>1.6001602372644363E-2</v>
      </c>
      <c r="Y73" s="24">
        <f t="shared" si="20"/>
        <v>1.5519878202862047E-2</v>
      </c>
      <c r="Z73" s="24">
        <f t="shared" si="20"/>
        <v>1.6439667857625073E-2</v>
      </c>
      <c r="AA73" s="24">
        <f t="shared" si="21"/>
        <v>1.5983308651393635E-2</v>
      </c>
      <c r="AB73" s="24">
        <f>+PAT!Y46</f>
        <v>1.588330632090762E-2</v>
      </c>
      <c r="AD73" s="24">
        <f t="shared" si="23"/>
        <v>0.41471411634665167</v>
      </c>
      <c r="AE73" s="24">
        <f t="shared" si="23"/>
        <v>0.4174449499417765</v>
      </c>
      <c r="AF73" s="24">
        <f t="shared" si="23"/>
        <v>0.41876808937160304</v>
      </c>
      <c r="AG73" s="24">
        <f t="shared" si="23"/>
        <v>0.41913222984815302</v>
      </c>
      <c r="AH73" s="24">
        <f t="shared" si="23"/>
        <v>0.4247640375441335</v>
      </c>
      <c r="AI73" s="24">
        <f t="shared" si="23"/>
        <v>0.42666949420789324</v>
      </c>
      <c r="AJ73" s="24">
        <f t="shared" si="23"/>
        <v>0.41940072830581498</v>
      </c>
      <c r="AK73" s="24">
        <f t="shared" si="23"/>
        <v>0.42392920603745243</v>
      </c>
      <c r="AL73" s="24">
        <f t="shared" si="23"/>
        <v>0.41931287350563329</v>
      </c>
      <c r="AM73" s="24">
        <f t="shared" si="23"/>
        <v>0.4193438343872673</v>
      </c>
      <c r="AN73" s="24">
        <f t="shared" si="23"/>
        <v>0.42057290545770298</v>
      </c>
      <c r="AO73" s="24">
        <f>+PAT!AV46</f>
        <v>0.42260553790285948</v>
      </c>
      <c r="AQ73" s="24">
        <f t="shared" si="11"/>
        <v>-1.3575732313695354E-3</v>
      </c>
      <c r="AR73" s="24">
        <f t="shared" si="18"/>
        <v>-4.6297180406156269E-3</v>
      </c>
      <c r="AT73" s="19">
        <f t="shared" si="8"/>
        <v>311.04586791992188</v>
      </c>
      <c r="AU73" s="19">
        <f t="shared" si="9"/>
        <v>315.65582275390625</v>
      </c>
      <c r="AV73" s="52">
        <f t="shared" si="12"/>
        <v>-4.6099548339844088E-2</v>
      </c>
      <c r="AZ73" s="24">
        <f t="shared" si="13"/>
        <v>3.1104586791992186</v>
      </c>
      <c r="BA73" s="24">
        <f t="shared" si="14"/>
        <v>3.1565582275390627</v>
      </c>
      <c r="BB73" s="24">
        <f t="shared" si="15"/>
        <v>-4.6099548339844088E-2</v>
      </c>
    </row>
    <row r="74" spans="4:54" x14ac:dyDescent="0.25">
      <c r="D74" s="37">
        <f>+PAT!A47</f>
        <v>43983</v>
      </c>
      <c r="E74" s="225">
        <f>'Salida Stata'!I44</f>
        <v>317.044677734375</v>
      </c>
      <c r="F74" s="225">
        <f>'Salida Stata'!O44</f>
        <v>315.6248779296875</v>
      </c>
      <c r="G74" s="225">
        <f>'Salida Stata'!U44</f>
        <v>317.970703125</v>
      </c>
      <c r="H74" s="225">
        <f>'Salida Stata'!AA44</f>
        <v>320.33169555664063</v>
      </c>
      <c r="I74" s="225">
        <f>'Salida Stata'!AG44</f>
        <v>320.8958740234375</v>
      </c>
      <c r="J74" s="225">
        <f>'Salida Stata'!AM44</f>
        <v>318.32760620117188</v>
      </c>
      <c r="K74" s="225">
        <f>'Salida Stata'!AS44</f>
        <v>318.11306762695313</v>
      </c>
      <c r="L74" s="225">
        <f>'Salida Stata'!AY44</f>
        <v>321.03424072265625</v>
      </c>
      <c r="M74" s="225">
        <f>'Salida Stata'!BE44</f>
        <v>320.57244873046875</v>
      </c>
      <c r="N74" s="225">
        <f>'Salida Stata'!BK44</f>
        <v>321.39208984375</v>
      </c>
      <c r="O74" s="19" cm="1">
        <f t="array" ref="O74">+SUMPRODUCT($E$30:$N$30/100,$E74:$N74)/$D$14*100</f>
        <v>311.98533776784342</v>
      </c>
      <c r="Q74" s="24">
        <f t="shared" si="20"/>
        <v>1.928593314731808E-2</v>
      </c>
      <c r="R74" s="24">
        <f t="shared" si="20"/>
        <v>2.0608153381801886E-2</v>
      </c>
      <c r="S74" s="24">
        <f t="shared" si="20"/>
        <v>1.9418755244825059E-2</v>
      </c>
      <c r="T74" s="24">
        <f t="shared" si="20"/>
        <v>1.8871483024372138E-2</v>
      </c>
      <c r="U74" s="24">
        <f t="shared" si="20"/>
        <v>1.8957537024137938E-2</v>
      </c>
      <c r="V74" s="24">
        <f t="shared" si="20"/>
        <v>1.8389167756721392E-2</v>
      </c>
      <c r="W74" s="24">
        <f t="shared" si="20"/>
        <v>1.9344202435470859E-2</v>
      </c>
      <c r="X74" s="24">
        <f t="shared" si="20"/>
        <v>1.8097576866505038E-2</v>
      </c>
      <c r="Y74" s="24">
        <f t="shared" si="20"/>
        <v>1.8650746088027192E-2</v>
      </c>
      <c r="Z74" s="24">
        <f t="shared" si="20"/>
        <v>1.8172536909974557E-2</v>
      </c>
      <c r="AA74" s="24">
        <f t="shared" si="21"/>
        <v>1.8685174297655927E-2</v>
      </c>
      <c r="AB74" s="24">
        <f>+PAT!Y47</f>
        <v>1.9144862795150042E-2</v>
      </c>
      <c r="AD74" s="24">
        <f t="shared" si="23"/>
        <v>0.40207111074942281</v>
      </c>
      <c r="AE74" s="24">
        <f t="shared" si="23"/>
        <v>0.40706706454492747</v>
      </c>
      <c r="AF74" s="24">
        <f t="shared" si="23"/>
        <v>0.40632865603792223</v>
      </c>
      <c r="AG74" s="24">
        <f t="shared" si="23"/>
        <v>0.40645105100658863</v>
      </c>
      <c r="AH74" s="24">
        <f t="shared" si="23"/>
        <v>0.41114235914096131</v>
      </c>
      <c r="AI74" s="24">
        <f t="shared" si="23"/>
        <v>0.4123373862651647</v>
      </c>
      <c r="AJ74" s="24">
        <f t="shared" si="23"/>
        <v>0.40747788479909475</v>
      </c>
      <c r="AK74" s="24">
        <f t="shared" si="23"/>
        <v>0.41011343681077483</v>
      </c>
      <c r="AL74" s="24">
        <f t="shared" si="23"/>
        <v>0.40679972794820607</v>
      </c>
      <c r="AM74" s="24">
        <f t="shared" si="23"/>
        <v>0.40552264864629683</v>
      </c>
      <c r="AN74" s="24">
        <f t="shared" si="23"/>
        <v>0.4074864709625543</v>
      </c>
      <c r="AO74" s="24">
        <f>+PAT!AV47</f>
        <v>0.41077738515901041</v>
      </c>
      <c r="AQ74" s="24">
        <f t="shared" si="11"/>
        <v>1.1133962373435224E-3</v>
      </c>
      <c r="AR74" s="24">
        <f t="shared" si="18"/>
        <v>-3.451537896874024E-3</v>
      </c>
      <c r="AT74" s="19">
        <f t="shared" si="8"/>
        <v>317.044677734375</v>
      </c>
      <c r="AU74" s="19">
        <f t="shared" si="9"/>
        <v>321.39208984375</v>
      </c>
      <c r="AV74" s="52">
        <f t="shared" si="12"/>
        <v>-4.3474121093749929E-2</v>
      </c>
      <c r="AZ74" s="24">
        <f t="shared" si="13"/>
        <v>3.1704467773437499</v>
      </c>
      <c r="BA74" s="24">
        <f t="shared" si="14"/>
        <v>3.2139208984374998</v>
      </c>
      <c r="BB74" s="24">
        <f t="shared" si="15"/>
        <v>-4.3474121093749929E-2</v>
      </c>
    </row>
    <row r="75" spans="4:54" x14ac:dyDescent="0.25">
      <c r="D75" s="37">
        <f>+PAT!A48</f>
        <v>44013</v>
      </c>
      <c r="E75" s="225">
        <f>'Salida Stata'!I45</f>
        <v>325.33489990234375</v>
      </c>
      <c r="F75" s="225">
        <f>'Salida Stata'!O45</f>
        <v>324.28887939453125</v>
      </c>
      <c r="G75" s="225">
        <f>'Salida Stata'!U45</f>
        <v>326.68716430664063</v>
      </c>
      <c r="H75" s="225">
        <f>'Salida Stata'!AA45</f>
        <v>328.97705078125</v>
      </c>
      <c r="I75" s="225">
        <f>'Salida Stata'!AG45</f>
        <v>329.17767333984375</v>
      </c>
      <c r="J75" s="225">
        <f>'Salida Stata'!AM45</f>
        <v>327.16909790039063</v>
      </c>
      <c r="K75" s="225">
        <f>'Salida Stata'!AS45</f>
        <v>326.56643676757813</v>
      </c>
      <c r="L75" s="225">
        <f>'Salida Stata'!AY45</f>
        <v>329.61212158203125</v>
      </c>
      <c r="M75" s="225">
        <f>'Salida Stata'!BE45</f>
        <v>329.1961669921875</v>
      </c>
      <c r="N75" s="225">
        <f>'Salida Stata'!BK45</f>
        <v>330.47225952148438</v>
      </c>
      <c r="O75" s="19" cm="1">
        <f t="array" ref="O75">+SUMPRODUCT($E$30:$N$30/100,$E75:$N75)/$D$14*100</f>
        <v>320.49090855879052</v>
      </c>
      <c r="Q75" s="24">
        <f t="shared" si="20"/>
        <v>2.6148435063509945E-2</v>
      </c>
      <c r="R75" s="24">
        <f t="shared" si="20"/>
        <v>2.7450312287404133E-2</v>
      </c>
      <c r="S75" s="24">
        <f t="shared" si="20"/>
        <v>2.7412780787587243E-2</v>
      </c>
      <c r="T75" s="24">
        <f t="shared" si="20"/>
        <v>2.6988759915206995E-2</v>
      </c>
      <c r="U75" s="24">
        <f t="shared" si="20"/>
        <v>2.5808369589075397E-2</v>
      </c>
      <c r="V75" s="24">
        <f t="shared" si="20"/>
        <v>2.7774819170509613E-2</v>
      </c>
      <c r="W75" s="24">
        <f t="shared" si="20"/>
        <v>2.6573473399521319E-2</v>
      </c>
      <c r="X75" s="24">
        <f t="shared" si="20"/>
        <v>2.6719520136126107E-2</v>
      </c>
      <c r="Y75" s="24">
        <f t="shared" si="20"/>
        <v>2.6900996314157322E-2</v>
      </c>
      <c r="Z75" s="24">
        <f t="shared" si="20"/>
        <v>2.8252623398879795E-2</v>
      </c>
      <c r="AA75" s="24">
        <f t="shared" si="21"/>
        <v>2.7262726036427765E-2</v>
      </c>
      <c r="AB75" s="24">
        <f>+PAT!Y48</f>
        <v>2.7238572323105892E-2</v>
      </c>
      <c r="AD75" s="24">
        <f t="shared" si="23"/>
        <v>0.40415652736278429</v>
      </c>
      <c r="AE75" s="24">
        <f t="shared" si="23"/>
        <v>0.40982192177114096</v>
      </c>
      <c r="AF75" s="24">
        <f t="shared" si="23"/>
        <v>0.40941820092581538</v>
      </c>
      <c r="AG75" s="24">
        <f t="shared" si="23"/>
        <v>0.40897125317878635</v>
      </c>
      <c r="AH75" s="24">
        <f t="shared" si="23"/>
        <v>0.4120135037079693</v>
      </c>
      <c r="AI75" s="24">
        <f t="shared" si="23"/>
        <v>0.41534291943174129</v>
      </c>
      <c r="AJ75" s="24">
        <f t="shared" si="23"/>
        <v>0.40961856003498709</v>
      </c>
      <c r="AK75" s="24">
        <f t="shared" si="23"/>
        <v>0.4112183491977961</v>
      </c>
      <c r="AL75" s="24">
        <f t="shared" si="23"/>
        <v>0.40888759905679728</v>
      </c>
      <c r="AM75" s="24">
        <f t="shared" si="23"/>
        <v>0.40862844703836121</v>
      </c>
      <c r="AN75" s="24">
        <f t="shared" si="23"/>
        <v>0.40986295228022529</v>
      </c>
      <c r="AO75" s="24">
        <f>+PAT!AV48</f>
        <v>0.41300602928509922</v>
      </c>
      <c r="AQ75" s="24">
        <f t="shared" si="11"/>
        <v>-2.1041883353698498E-3</v>
      </c>
      <c r="AR75" s="24">
        <f t="shared" si="18"/>
        <v>-4.4719196755769186E-3</v>
      </c>
      <c r="AT75" s="19">
        <f t="shared" si="8"/>
        <v>325.33489990234375</v>
      </c>
      <c r="AU75" s="19">
        <f t="shared" si="9"/>
        <v>330.47225952148438</v>
      </c>
      <c r="AV75" s="52">
        <f t="shared" si="12"/>
        <v>-5.1373596191405912E-2</v>
      </c>
      <c r="AZ75" s="24">
        <f t="shared" si="13"/>
        <v>3.2533489990234377</v>
      </c>
      <c r="BA75" s="24">
        <f t="shared" si="14"/>
        <v>3.3047225952148436</v>
      </c>
      <c r="BB75" s="24">
        <f t="shared" si="15"/>
        <v>-5.1373596191405912E-2</v>
      </c>
    </row>
    <row r="76" spans="4:54" x14ac:dyDescent="0.25">
      <c r="D76" s="37">
        <f>+PAT!A49</f>
        <v>44044</v>
      </c>
      <c r="E76" s="225">
        <f>'Salida Stata'!I46</f>
        <v>334.65081787109375</v>
      </c>
      <c r="F76" s="225">
        <f>'Salida Stata'!O46</f>
        <v>333.38815307617188</v>
      </c>
      <c r="G76" s="225">
        <f>'Salida Stata'!U46</f>
        <v>336.17684936523438</v>
      </c>
      <c r="H76" s="225">
        <f>'Salida Stata'!AA46</f>
        <v>338.60101318359375</v>
      </c>
      <c r="I76" s="225">
        <f>'Salida Stata'!AG46</f>
        <v>338.59951782226563</v>
      </c>
      <c r="J76" s="225">
        <f>'Salida Stata'!AM46</f>
        <v>336.76885986328125</v>
      </c>
      <c r="K76" s="225">
        <f>'Salida Stata'!AS46</f>
        <v>335.82354736328125</v>
      </c>
      <c r="L76" s="225">
        <f>'Salida Stata'!AY46</f>
        <v>339.0419921875</v>
      </c>
      <c r="M76" s="225">
        <f>'Salida Stata'!BE46</f>
        <v>338.6407470703125</v>
      </c>
      <c r="N76" s="225">
        <f>'Salida Stata'!BK46</f>
        <v>340.11880493164063</v>
      </c>
      <c r="O76" s="19" cm="1">
        <f t="array" ref="O76">+SUMPRODUCT($E$30:$N$30/100,$E76:$N76)/$D$14*100</f>
        <v>329.73755928147125</v>
      </c>
      <c r="Q76" s="24">
        <f t="shared" si="20"/>
        <v>2.8634855871738196E-2</v>
      </c>
      <c r="R76" s="24">
        <f t="shared" si="20"/>
        <v>2.8059160396217031E-2</v>
      </c>
      <c r="S76" s="24">
        <f t="shared" si="20"/>
        <v>2.9048233586815631E-2</v>
      </c>
      <c r="T76" s="24">
        <f t="shared" si="20"/>
        <v>2.9254205968133329E-2</v>
      </c>
      <c r="U76" s="24">
        <f t="shared" si="20"/>
        <v>2.8622367935308812E-2</v>
      </c>
      <c r="V76" s="24">
        <f t="shared" si="20"/>
        <v>2.9341896971618597E-2</v>
      </c>
      <c r="W76" s="24">
        <f t="shared" si="20"/>
        <v>2.8346791199156618E-2</v>
      </c>
      <c r="X76" s="24">
        <f t="shared" si="20"/>
        <v>2.8608992169973702E-2</v>
      </c>
      <c r="Y76" s="24">
        <f t="shared" si="20"/>
        <v>2.8689823956392413E-2</v>
      </c>
      <c r="Z76" s="24">
        <f t="shared" si="20"/>
        <v>2.9190182026546552E-2</v>
      </c>
      <c r="AA76" s="24">
        <f t="shared" si="21"/>
        <v>2.8851522697669774E-2</v>
      </c>
      <c r="AB76" s="24">
        <f>+PAT!Y49</f>
        <v>2.9259372142639295E-2</v>
      </c>
      <c r="AD76" s="24">
        <f t="shared" si="23"/>
        <v>0.38934259913275659</v>
      </c>
      <c r="AE76" s="24">
        <f t="shared" si="23"/>
        <v>0.39411305708800315</v>
      </c>
      <c r="AF76" s="24">
        <f t="shared" si="23"/>
        <v>0.39437952992310099</v>
      </c>
      <c r="AG76" s="24">
        <f t="shared" si="23"/>
        <v>0.392774025032399</v>
      </c>
      <c r="AH76" s="24">
        <f t="shared" si="23"/>
        <v>0.39434585887512985</v>
      </c>
      <c r="AI76" s="24">
        <f t="shared" si="23"/>
        <v>0.39786528421011824</v>
      </c>
      <c r="AJ76" s="24">
        <f t="shared" si="23"/>
        <v>0.39208029948484535</v>
      </c>
      <c r="AK76" s="24">
        <f t="shared" si="23"/>
        <v>0.39193519812947386</v>
      </c>
      <c r="AL76" s="24">
        <f t="shared" si="23"/>
        <v>0.38999801143970192</v>
      </c>
      <c r="AM76" s="24">
        <f t="shared" si="23"/>
        <v>0.3894803679868335</v>
      </c>
      <c r="AN76" s="24">
        <f t="shared" si="23"/>
        <v>0.39182971221393315</v>
      </c>
      <c r="AO76" s="24">
        <f>+PAT!AV49</f>
        <v>0.3954545454545455</v>
      </c>
      <c r="AQ76" s="24">
        <f t="shared" si="11"/>
        <v>-5.5532615480835545E-4</v>
      </c>
      <c r="AR76" s="24">
        <f t="shared" si="18"/>
        <v>-1.3776885407690287E-4</v>
      </c>
      <c r="AT76" s="19">
        <f t="shared" si="8"/>
        <v>334.65081787109375</v>
      </c>
      <c r="AU76" s="19">
        <f t="shared" si="9"/>
        <v>340.11880493164063</v>
      </c>
      <c r="AV76" s="52">
        <f t="shared" si="12"/>
        <v>-5.467987060546875E-2</v>
      </c>
      <c r="AZ76" s="24">
        <f t="shared" si="13"/>
        <v>3.3465081787109376</v>
      </c>
      <c r="BA76" s="24">
        <f t="shared" si="14"/>
        <v>3.4011880493164064</v>
      </c>
      <c r="BB76" s="24">
        <f t="shared" si="15"/>
        <v>-5.467987060546875E-2</v>
      </c>
    </row>
    <row r="77" spans="4:54" x14ac:dyDescent="0.25">
      <c r="D77" s="37">
        <f>+PAT!A50</f>
        <v>44075</v>
      </c>
      <c r="E77" s="225">
        <f>'Salida Stata'!I47</f>
        <v>342.219970703125</v>
      </c>
      <c r="F77" s="225">
        <f>'Salida Stata'!O47</f>
        <v>340.91778564453125</v>
      </c>
      <c r="G77" s="225">
        <f>'Salida Stata'!U47</f>
        <v>343.70477294921875</v>
      </c>
      <c r="H77" s="225">
        <f>'Salida Stata'!AA47</f>
        <v>346.2034912109375</v>
      </c>
      <c r="I77" s="225">
        <f>'Salida Stata'!AG47</f>
        <v>346.59927368164063</v>
      </c>
      <c r="J77" s="225">
        <f>'Salida Stata'!AM47</f>
        <v>344.23681640625</v>
      </c>
      <c r="K77" s="225">
        <f>'Salida Stata'!AS47</f>
        <v>343.36251831054688</v>
      </c>
      <c r="L77" s="225">
        <f>'Salida Stata'!AY47</f>
        <v>346.55279541015625</v>
      </c>
      <c r="M77" s="225">
        <f>'Salida Stata'!BE47</f>
        <v>346.1624755859375</v>
      </c>
      <c r="N77" s="225">
        <f>'Salida Stata'!BK47</f>
        <v>347.33245849609375</v>
      </c>
      <c r="O77" s="19" cm="1">
        <f t="array" ref="O77">+SUMPRODUCT($E$30:$N$30/100,$E77:$N77)/$D$14*100</f>
        <v>337.01774366662971</v>
      </c>
      <c r="Q77" s="24">
        <f t="shared" si="20"/>
        <v>2.2618061656573873E-2</v>
      </c>
      <c r="R77" s="24">
        <f t="shared" si="20"/>
        <v>2.258518336324622E-2</v>
      </c>
      <c r="S77" s="24">
        <f t="shared" si="20"/>
        <v>2.239274833528393E-2</v>
      </c>
      <c r="T77" s="24">
        <f t="shared" si="20"/>
        <v>2.2452614526648151E-2</v>
      </c>
      <c r="U77" s="24">
        <f t="shared" si="20"/>
        <v>2.3626010783553975E-2</v>
      </c>
      <c r="V77" s="24">
        <f t="shared" si="20"/>
        <v>2.2175317949529427E-2</v>
      </c>
      <c r="W77" s="24">
        <f t="shared" si="20"/>
        <v>2.2449202881864139E-2</v>
      </c>
      <c r="X77" s="24">
        <f t="shared" si="20"/>
        <v>2.2153017607631886E-2</v>
      </c>
      <c r="Y77" s="24">
        <f t="shared" si="20"/>
        <v>2.2211528236627753E-2</v>
      </c>
      <c r="Z77" s="24">
        <f t="shared" si="20"/>
        <v>2.1209217073142828E-2</v>
      </c>
      <c r="AA77" s="24">
        <f t="shared" si="21"/>
        <v>2.2078723458203164E-2</v>
      </c>
      <c r="AB77" s="24">
        <f>+PAT!Y50</f>
        <v>2.2505182114302746E-2</v>
      </c>
      <c r="AD77" s="24">
        <f t="shared" ref="AD77:AN92" si="24">+E77/E65-1</f>
        <v>0.35072245978528627</v>
      </c>
      <c r="AE77" s="24">
        <f t="shared" si="24"/>
        <v>0.35433463207861227</v>
      </c>
      <c r="AF77" s="24">
        <f t="shared" si="24"/>
        <v>0.35425954076576227</v>
      </c>
      <c r="AG77" s="24">
        <f t="shared" si="24"/>
        <v>0.35250878402569286</v>
      </c>
      <c r="AH77" s="24">
        <f t="shared" si="24"/>
        <v>0.35508506861650102</v>
      </c>
      <c r="AI77" s="24">
        <f t="shared" si="24"/>
        <v>0.35650220089810936</v>
      </c>
      <c r="AJ77" s="24">
        <f t="shared" si="24"/>
        <v>0.35265392726437939</v>
      </c>
      <c r="AK77" s="24">
        <f t="shared" si="24"/>
        <v>0.35107739689592909</v>
      </c>
      <c r="AL77" s="24">
        <f t="shared" si="24"/>
        <v>0.35031430406395958</v>
      </c>
      <c r="AM77" s="24">
        <f t="shared" si="24"/>
        <v>0.34816520895844683</v>
      </c>
      <c r="AN77" s="24">
        <f t="shared" si="24"/>
        <v>0.35142636456181586</v>
      </c>
      <c r="AO77" s="24">
        <f>+PAT!AV50</f>
        <v>0.35571260306242647</v>
      </c>
      <c r="AQ77" s="24">
        <f t="shared" si="11"/>
        <v>1.4088445834310459E-3</v>
      </c>
      <c r="AR77" s="24">
        <f t="shared" si="18"/>
        <v>2.5572508268394412E-3</v>
      </c>
      <c r="AT77" s="19">
        <f t="shared" si="8"/>
        <v>342.219970703125</v>
      </c>
      <c r="AU77" s="19">
        <f t="shared" si="9"/>
        <v>347.33245849609375</v>
      </c>
      <c r="AV77" s="52">
        <f t="shared" si="12"/>
        <v>-5.112487792968734E-2</v>
      </c>
      <c r="AZ77" s="24">
        <f t="shared" si="13"/>
        <v>3.42219970703125</v>
      </c>
      <c r="BA77" s="24">
        <f t="shared" si="14"/>
        <v>3.4733245849609373</v>
      </c>
      <c r="BB77" s="24">
        <f t="shared" si="15"/>
        <v>-5.112487792968734E-2</v>
      </c>
    </row>
    <row r="78" spans="4:54" x14ac:dyDescent="0.25">
      <c r="D78" s="37">
        <f>+PAT!A51</f>
        <v>44105</v>
      </c>
      <c r="E78" s="225">
        <f>'Salida Stata'!I48</f>
        <v>354.47503662109375</v>
      </c>
      <c r="F78" s="225">
        <f>'Salida Stata'!O48</f>
        <v>353.01083374023438</v>
      </c>
      <c r="G78" s="225">
        <f>'Salida Stata'!U48</f>
        <v>355.94491577148438</v>
      </c>
      <c r="H78" s="225">
        <f>'Salida Stata'!AA48</f>
        <v>358.33395385742188</v>
      </c>
      <c r="I78" s="225">
        <f>'Salida Stata'!AG48</f>
        <v>358.77017211914063</v>
      </c>
      <c r="J78" s="225">
        <f>'Salida Stata'!AM48</f>
        <v>356.1861572265625</v>
      </c>
      <c r="K78" s="225">
        <f>'Salida Stata'!AS48</f>
        <v>354.99169921875</v>
      </c>
      <c r="L78" s="225">
        <f>'Salida Stata'!AY48</f>
        <v>358.12887573242188</v>
      </c>
      <c r="M78" s="225">
        <f>'Salida Stata'!BE48</f>
        <v>357.61172485351563</v>
      </c>
      <c r="N78" s="225">
        <f>'Salida Stata'!BK48</f>
        <v>358.69207763671875</v>
      </c>
      <c r="O78" s="19" cm="1">
        <f t="array" ref="O78">+SUMPRODUCT($E$30:$N$30/100,$E78:$N78)/$D$14*100</f>
        <v>348.40880215031132</v>
      </c>
      <c r="Q78" s="24">
        <f t="shared" si="20"/>
        <v>3.5810493153831668E-2</v>
      </c>
      <c r="R78" s="24">
        <f t="shared" si="20"/>
        <v>3.5472036382145022E-2</v>
      </c>
      <c r="S78" s="24">
        <f t="shared" si="20"/>
        <v>3.5612373716073176E-2</v>
      </c>
      <c r="T78" s="24">
        <f t="shared" si="20"/>
        <v>3.5038533563179541E-2</v>
      </c>
      <c r="U78" s="24">
        <f t="shared" si="20"/>
        <v>3.5115187369605616E-2</v>
      </c>
      <c r="V78" s="24">
        <f t="shared" si="20"/>
        <v>3.4712559060535053E-2</v>
      </c>
      <c r="W78" s="24">
        <f t="shared" si="20"/>
        <v>3.3868521716995836E-2</v>
      </c>
      <c r="X78" s="24">
        <f t="shared" si="20"/>
        <v>3.3403511602221991E-2</v>
      </c>
      <c r="Y78" s="24">
        <f t="shared" si="20"/>
        <v>3.307478445836276E-2</v>
      </c>
      <c r="Z78" s="24">
        <f t="shared" si="20"/>
        <v>3.2705319824731349E-2</v>
      </c>
      <c r="AA78" s="24">
        <f t="shared" si="21"/>
        <v>3.3799580875923718E-2</v>
      </c>
      <c r="AB78" s="24">
        <f>+PAT!Y51</f>
        <v>3.4752389226759384E-2</v>
      </c>
      <c r="AD78" s="24">
        <f t="shared" si="24"/>
        <v>0.35600351858845536</v>
      </c>
      <c r="AE78" s="24">
        <f t="shared" si="24"/>
        <v>0.35979081658622714</v>
      </c>
      <c r="AF78" s="24">
        <f t="shared" si="24"/>
        <v>0.35992637212485112</v>
      </c>
      <c r="AG78" s="24">
        <f t="shared" si="24"/>
        <v>0.35681145085006638</v>
      </c>
      <c r="AH78" s="24">
        <f t="shared" si="24"/>
        <v>0.35888461749189093</v>
      </c>
      <c r="AI78" s="24">
        <f t="shared" si="24"/>
        <v>0.35927271651598769</v>
      </c>
      <c r="AJ78" s="24">
        <f t="shared" si="24"/>
        <v>0.35442105163881266</v>
      </c>
      <c r="AK78" s="24">
        <f t="shared" si="24"/>
        <v>0.35256616242273142</v>
      </c>
      <c r="AL78" s="24">
        <f t="shared" si="24"/>
        <v>0.35083487236995348</v>
      </c>
      <c r="AM78" s="24">
        <f t="shared" si="24"/>
        <v>0.34788068360872093</v>
      </c>
      <c r="AN78" s="24">
        <f t="shared" si="24"/>
        <v>0.35322201386439711</v>
      </c>
      <c r="AO78" s="24">
        <f>+PAT!AV51</f>
        <v>0.35855513307984799</v>
      </c>
      <c r="AQ78" s="24">
        <f t="shared" si="11"/>
        <v>3.1051733291003192E-3</v>
      </c>
      <c r="AR78" s="24">
        <f t="shared" si="18"/>
        <v>8.1228349797344279E-3</v>
      </c>
      <c r="AT78" s="19">
        <f t="shared" si="8"/>
        <v>354.47503662109375</v>
      </c>
      <c r="AU78" s="19">
        <f t="shared" si="9"/>
        <v>358.69207763671875</v>
      </c>
      <c r="AV78" s="52">
        <f t="shared" si="12"/>
        <v>-4.2170410156249893E-2</v>
      </c>
      <c r="AZ78" s="24">
        <f t="shared" si="13"/>
        <v>3.5447503662109376</v>
      </c>
      <c r="BA78" s="24">
        <f t="shared" si="14"/>
        <v>3.5869207763671875</v>
      </c>
      <c r="BB78" s="24">
        <f t="shared" si="15"/>
        <v>-4.2170410156249893E-2</v>
      </c>
    </row>
    <row r="79" spans="4:54" x14ac:dyDescent="0.25">
      <c r="D79" s="37">
        <f>+PAT!A52</f>
        <v>44136</v>
      </c>
      <c r="E79" s="225">
        <f>'Salida Stata'!I49</f>
        <v>364.9791259765625</v>
      </c>
      <c r="F79" s="225">
        <f>'Salida Stata'!O49</f>
        <v>363.48501586914063</v>
      </c>
      <c r="G79" s="225">
        <f>'Salida Stata'!U49</f>
        <v>366.37966918945313</v>
      </c>
      <c r="H79" s="225">
        <f>'Salida Stata'!AA49</f>
        <v>368.73544311523438</v>
      </c>
      <c r="I79" s="225">
        <f>'Salida Stata'!AG49</f>
        <v>369.23110961914063</v>
      </c>
      <c r="J79" s="225">
        <f>'Salida Stata'!AM49</f>
        <v>366.47079467773438</v>
      </c>
      <c r="K79" s="225">
        <f>'Salida Stata'!AS49</f>
        <v>365.2813720703125</v>
      </c>
      <c r="L79" s="225">
        <f>'Salida Stata'!AY49</f>
        <v>368.194580078125</v>
      </c>
      <c r="M79" s="225">
        <f>'Salida Stata'!BE49</f>
        <v>367.80389404296875</v>
      </c>
      <c r="N79" s="225">
        <f>'Salida Stata'!BK49</f>
        <v>368.77285766601563</v>
      </c>
      <c r="O79" s="19" cm="1">
        <f t="array" ref="O79">+SUMPRODUCT($E$30:$N$30/100,$E79:$N79)/$D$14*100</f>
        <v>358.38338850196936</v>
      </c>
      <c r="Q79" s="24">
        <f t="shared" si="20"/>
        <v>2.9632804204198004E-2</v>
      </c>
      <c r="R79" s="24">
        <f t="shared" si="20"/>
        <v>2.9670993430795711E-2</v>
      </c>
      <c r="S79" s="24">
        <f t="shared" si="20"/>
        <v>2.9315641144507465E-2</v>
      </c>
      <c r="T79" s="24">
        <f t="shared" si="20"/>
        <v>2.902736161572661E-2</v>
      </c>
      <c r="U79" s="24">
        <f t="shared" si="20"/>
        <v>2.9157768156172548E-2</v>
      </c>
      <c r="V79" s="24">
        <f t="shared" si="20"/>
        <v>2.8874332262806224E-2</v>
      </c>
      <c r="W79" s="24">
        <f t="shared" si="20"/>
        <v>2.8985671705021643E-2</v>
      </c>
      <c r="X79" s="24">
        <f t="shared" si="20"/>
        <v>2.8106374625942676E-2</v>
      </c>
      <c r="Y79" s="24">
        <f t="shared" si="20"/>
        <v>2.8500657224334702E-2</v>
      </c>
      <c r="Z79" s="24">
        <f t="shared" si="20"/>
        <v>2.8104272878607173E-2</v>
      </c>
      <c r="AA79" s="24">
        <f t="shared" si="21"/>
        <v>2.8628973464782881E-2</v>
      </c>
      <c r="AB79" s="24">
        <f>+PAT!Y52</f>
        <v>2.9107192835152507E-2</v>
      </c>
      <c r="AD79" s="24">
        <f t="shared" si="24"/>
        <v>0.33379549192399049</v>
      </c>
      <c r="AE79" s="24">
        <f t="shared" si="24"/>
        <v>0.33765683022550763</v>
      </c>
      <c r="AF79" s="24">
        <f t="shared" si="24"/>
        <v>0.33740679504166438</v>
      </c>
      <c r="AG79" s="24">
        <f t="shared" si="24"/>
        <v>0.33468970431686973</v>
      </c>
      <c r="AH79" s="24">
        <f t="shared" si="24"/>
        <v>0.3348586225176815</v>
      </c>
      <c r="AI79" s="24">
        <f t="shared" si="24"/>
        <v>0.33684633795179386</v>
      </c>
      <c r="AJ79" s="24">
        <f t="shared" si="24"/>
        <v>0.33255017489140748</v>
      </c>
      <c r="AK79" s="24">
        <f t="shared" si="24"/>
        <v>0.32991593255821594</v>
      </c>
      <c r="AL79" s="24">
        <f t="shared" si="24"/>
        <v>0.32986601367625323</v>
      </c>
      <c r="AM79" s="24">
        <f t="shared" si="24"/>
        <v>0.32774146422021611</v>
      </c>
      <c r="AN79" s="24">
        <f t="shared" si="24"/>
        <v>0.33164588728197497</v>
      </c>
      <c r="AO79" s="24">
        <f>+PAT!AV52</f>
        <v>0.33709090909090911</v>
      </c>
      <c r="AQ79" s="24">
        <f t="shared" si="11"/>
        <v>1.5285313255908317E-3</v>
      </c>
      <c r="AR79" s="24">
        <f t="shared" si="18"/>
        <v>6.0540277037743895E-3</v>
      </c>
      <c r="AT79" s="19">
        <f t="shared" si="8"/>
        <v>364.9791259765625</v>
      </c>
      <c r="AU79" s="19">
        <f t="shared" si="9"/>
        <v>368.77285766601563</v>
      </c>
      <c r="AV79" s="52">
        <f t="shared" si="12"/>
        <v>-3.7937316894531392E-2</v>
      </c>
      <c r="AZ79" s="24">
        <f t="shared" si="13"/>
        <v>3.649791259765625</v>
      </c>
      <c r="BA79" s="24">
        <f t="shared" si="14"/>
        <v>3.6877285766601564</v>
      </c>
      <c r="BB79" s="24">
        <f t="shared" si="15"/>
        <v>-3.7937316894531392E-2</v>
      </c>
    </row>
    <row r="80" spans="4:54" x14ac:dyDescent="0.25">
      <c r="D80" s="37">
        <f>+PAT!A53</f>
        <v>44166</v>
      </c>
      <c r="E80" s="225">
        <f>'Salida Stata'!I50</f>
        <v>375.53994750976563</v>
      </c>
      <c r="F80" s="225">
        <f>'Salida Stata'!O50</f>
        <v>373.79922485351563</v>
      </c>
      <c r="G80" s="225">
        <f>'Salida Stata'!U50</f>
        <v>376.98605346679688</v>
      </c>
      <c r="H80" s="225">
        <f>'Salida Stata'!AA50</f>
        <v>379.69131469726563</v>
      </c>
      <c r="I80" s="225">
        <f>'Salida Stata'!AG50</f>
        <v>380.35296630859375</v>
      </c>
      <c r="J80" s="225">
        <f>'Salida Stata'!AM50</f>
        <v>377.30130004882813</v>
      </c>
      <c r="K80" s="225">
        <f>'Salida Stata'!AS50</f>
        <v>376.23916625976563</v>
      </c>
      <c r="L80" s="225">
        <f>'Salida Stata'!AY50</f>
        <v>379.31381225585938</v>
      </c>
      <c r="M80" s="225">
        <f>'Salida Stata'!BE50</f>
        <v>379.07293701171875</v>
      </c>
      <c r="N80" s="225">
        <f>'Salida Stata'!BK50</f>
        <v>380.004638671875</v>
      </c>
      <c r="O80" s="19" cm="1">
        <f t="array" ref="O80">+SUMPRODUCT($E$30:$N$30/100,$E80:$N80)/$D$14*100</f>
        <v>369.14727929600383</v>
      </c>
      <c r="Q80" s="24">
        <f t="shared" si="20"/>
        <v>2.8935412415561856E-2</v>
      </c>
      <c r="R80" s="24">
        <f t="shared" si="20"/>
        <v>2.8375884930806228E-2</v>
      </c>
      <c r="S80" s="24">
        <f t="shared" si="20"/>
        <v>2.8949161673758717E-2</v>
      </c>
      <c r="T80" s="24">
        <f t="shared" si="20"/>
        <v>2.9712011108754321E-2</v>
      </c>
      <c r="U80" s="24">
        <f t="shared" si="20"/>
        <v>3.0121667431883603E-2</v>
      </c>
      <c r="V80" s="24">
        <f t="shared" si="20"/>
        <v>2.9553529308161686E-2</v>
      </c>
      <c r="W80" s="24">
        <f t="shared" si="20"/>
        <v>2.999822883753267E-2</v>
      </c>
      <c r="X80" s="24">
        <f t="shared" si="20"/>
        <v>3.019933692498955E-2</v>
      </c>
      <c r="Y80" s="24">
        <f t="shared" si="20"/>
        <v>3.0638726645546344E-2</v>
      </c>
      <c r="Z80" s="24">
        <f t="shared" si="20"/>
        <v>3.0457179188690731E-2</v>
      </c>
      <c r="AA80" s="24">
        <f t="shared" si="21"/>
        <v>3.0034569512351394E-2</v>
      </c>
      <c r="AB80" s="24">
        <f>+PAT!Y53</f>
        <v>3.0459613815610576E-2</v>
      </c>
      <c r="AD80" s="24">
        <f t="shared" si="24"/>
        <v>0.32185857135383888</v>
      </c>
      <c r="AE80" s="24">
        <f t="shared" si="24"/>
        <v>0.32351951844092364</v>
      </c>
      <c r="AF80" s="24">
        <f t="shared" si="24"/>
        <v>0.32349260962724635</v>
      </c>
      <c r="AG80" s="24">
        <f t="shared" si="24"/>
        <v>0.32063053700283262</v>
      </c>
      <c r="AH80" s="24">
        <f t="shared" si="24"/>
        <v>0.32010055866513509</v>
      </c>
      <c r="AI80" s="24">
        <f t="shared" si="24"/>
        <v>0.3231294599160579</v>
      </c>
      <c r="AJ80" s="24">
        <f t="shared" si="24"/>
        <v>0.31856441819756331</v>
      </c>
      <c r="AK80" s="24">
        <f t="shared" si="24"/>
        <v>0.31480914761143475</v>
      </c>
      <c r="AL80" s="24">
        <f t="shared" si="24"/>
        <v>0.3159072769582516</v>
      </c>
      <c r="AM80" s="24">
        <f t="shared" si="24"/>
        <v>0.31390749608344093</v>
      </c>
      <c r="AN80" s="24">
        <f t="shared" si="24"/>
        <v>0.31760681704756988</v>
      </c>
      <c r="AO80" s="24">
        <f>+PAT!AV53</f>
        <v>0.32297486033519562</v>
      </c>
      <c r="AQ80" s="24">
        <f t="shared" si="11"/>
        <v>-1.5217667731288742E-3</v>
      </c>
      <c r="AR80" s="24">
        <f t="shared" si="18"/>
        <v>7.9510752703979559E-3</v>
      </c>
      <c r="AT80" s="19">
        <f t="shared" si="8"/>
        <v>375.53994750976563</v>
      </c>
      <c r="AU80" s="19">
        <f t="shared" si="9"/>
        <v>380.004638671875</v>
      </c>
      <c r="AV80" s="52">
        <f t="shared" si="12"/>
        <v>-4.464691162109391E-2</v>
      </c>
      <c r="AZ80" s="24">
        <f t="shared" si="13"/>
        <v>3.755399475097656</v>
      </c>
      <c r="BA80" s="24">
        <f t="shared" si="14"/>
        <v>3.8000463867187499</v>
      </c>
      <c r="BB80" s="24">
        <f t="shared" si="15"/>
        <v>-4.464691162109391E-2</v>
      </c>
    </row>
    <row r="81" spans="4:57" x14ac:dyDescent="0.25">
      <c r="D81" s="37">
        <f>+PAT!A54</f>
        <v>44197</v>
      </c>
      <c r="E81" s="225">
        <f>'Salida Stata'!I51</f>
        <v>389.64715576171875</v>
      </c>
      <c r="F81" s="225">
        <f>'Salida Stata'!O51</f>
        <v>388.13104248046875</v>
      </c>
      <c r="G81" s="225">
        <f>'Salida Stata'!U51</f>
        <v>391.89480590820313</v>
      </c>
      <c r="H81" s="225">
        <f>'Salida Stata'!AA51</f>
        <v>394.94509887695313</v>
      </c>
      <c r="I81" s="225">
        <f>'Salida Stata'!AG51</f>
        <v>395.87875366210938</v>
      </c>
      <c r="J81" s="225">
        <f>'Salida Stata'!AM51</f>
        <v>392.37216186523438</v>
      </c>
      <c r="K81" s="225">
        <f>'Salida Stata'!AS51</f>
        <v>391.79168701171875</v>
      </c>
      <c r="L81" s="225">
        <f>'Salida Stata'!AY51</f>
        <v>395.16757202148438</v>
      </c>
      <c r="M81" s="225">
        <f>'Salida Stata'!BE51</f>
        <v>394.97598266601563</v>
      </c>
      <c r="N81" s="225">
        <f>'Salida Stata'!BK51</f>
        <v>395.84710693359375</v>
      </c>
      <c r="O81" s="19" cm="1">
        <f t="array" ref="O81">+SUMPRODUCT($E$30:$N$30/100,$E81:$N81)/$D$14*100</f>
        <v>384.2880083383302</v>
      </c>
      <c r="Q81" s="24">
        <f t="shared" si="20"/>
        <v>3.7565133471150203E-2</v>
      </c>
      <c r="R81" s="24">
        <f t="shared" si="20"/>
        <v>3.8340950633510396E-2</v>
      </c>
      <c r="S81" s="24">
        <f t="shared" si="20"/>
        <v>3.9547225432623012E-2</v>
      </c>
      <c r="T81" s="24">
        <f t="shared" si="20"/>
        <v>4.0174171989816543E-2</v>
      </c>
      <c r="U81" s="24">
        <f t="shared" si="20"/>
        <v>4.081941966746494E-2</v>
      </c>
      <c r="V81" s="24">
        <f t="shared" si="20"/>
        <v>3.994383749659991E-2</v>
      </c>
      <c r="W81" s="24">
        <f t="shared" si="20"/>
        <v>4.1336793578835573E-2</v>
      </c>
      <c r="X81" s="24">
        <f t="shared" si="20"/>
        <v>4.1795893672680551E-2</v>
      </c>
      <c r="Y81" s="24">
        <f t="shared" si="20"/>
        <v>4.1952469041083962E-2</v>
      </c>
      <c r="Z81" s="24">
        <f t="shared" si="20"/>
        <v>4.1690197038353416E-2</v>
      </c>
      <c r="AA81" s="24">
        <f t="shared" si="21"/>
        <v>4.1015415503538488E-2</v>
      </c>
      <c r="AB81" s="24">
        <f>+PAT!Y54</f>
        <v>4.0907891264185814E-2</v>
      </c>
      <c r="AD81" s="24">
        <f t="shared" si="24"/>
        <v>0.33409281860112672</v>
      </c>
      <c r="AE81" s="24">
        <f t="shared" si="24"/>
        <v>0.33831966999639795</v>
      </c>
      <c r="AF81" s="24">
        <f t="shared" si="24"/>
        <v>0.33996802218475275</v>
      </c>
      <c r="AG81" s="24">
        <f t="shared" si="24"/>
        <v>0.33931776096806709</v>
      </c>
      <c r="AH81" s="24">
        <f t="shared" si="24"/>
        <v>0.33995151152306313</v>
      </c>
      <c r="AI81" s="24">
        <f t="shared" si="24"/>
        <v>0.34125912950153325</v>
      </c>
      <c r="AJ81" s="24">
        <f t="shared" si="24"/>
        <v>0.3378127060335856</v>
      </c>
      <c r="AK81" s="24">
        <f t="shared" si="24"/>
        <v>0.33741323600920969</v>
      </c>
      <c r="AL81" s="24">
        <f t="shared" si="24"/>
        <v>0.33814110218987614</v>
      </c>
      <c r="AM81" s="24">
        <f t="shared" si="24"/>
        <v>0.33707896208733734</v>
      </c>
      <c r="AN81" s="24">
        <f t="shared" si="24"/>
        <v>0.33813757625364205</v>
      </c>
      <c r="AO81" s="24">
        <f>+PAT!AV54</f>
        <v>0.34332425068119865</v>
      </c>
      <c r="AQ81" s="24">
        <f t="shared" si="11"/>
        <v>-4.1250635672032132E-3</v>
      </c>
      <c r="AR81" s="24">
        <f t="shared" si="18"/>
        <v>-2.986143486210624E-3</v>
      </c>
      <c r="AT81" s="19">
        <f t="shared" si="8"/>
        <v>389.64715576171875</v>
      </c>
      <c r="AU81" s="19">
        <f t="shared" si="9"/>
        <v>395.84710693359375</v>
      </c>
      <c r="AV81" s="52">
        <f t="shared" si="12"/>
        <v>-6.1999511718749734E-2</v>
      </c>
      <c r="AZ81" s="24">
        <f t="shared" si="13"/>
        <v>3.8964715576171876</v>
      </c>
      <c r="BA81" s="24">
        <f t="shared" si="14"/>
        <v>3.9584710693359373</v>
      </c>
      <c r="BB81" s="24">
        <f t="shared" si="15"/>
        <v>-6.1999511718749734E-2</v>
      </c>
    </row>
    <row r="82" spans="4:57" x14ac:dyDescent="0.25">
      <c r="D82" s="37">
        <f>+PAT!A55</f>
        <v>44228</v>
      </c>
      <c r="E82" s="225">
        <f>'Salida Stata'!I52</f>
        <v>404.53958129882813</v>
      </c>
      <c r="F82" s="225">
        <f>'Salida Stata'!O52</f>
        <v>402.91680908203125</v>
      </c>
      <c r="G82" s="225">
        <f>'Salida Stata'!U52</f>
        <v>406.8641357421875</v>
      </c>
      <c r="H82" s="225">
        <f>'Salida Stata'!AA52</f>
        <v>409.95248413085938</v>
      </c>
      <c r="I82" s="225">
        <f>'Salida Stata'!AG52</f>
        <v>411.21957397460938</v>
      </c>
      <c r="J82" s="225">
        <f>'Salida Stata'!AM52</f>
        <v>407.69671630859375</v>
      </c>
      <c r="K82" s="225">
        <f>'Salida Stata'!AS52</f>
        <v>406.89028930664063</v>
      </c>
      <c r="L82" s="225">
        <f>'Salida Stata'!AY52</f>
        <v>410.458251953125</v>
      </c>
      <c r="M82" s="225">
        <f>'Salida Stata'!BE52</f>
        <v>410.12149047851563</v>
      </c>
      <c r="N82" s="225">
        <f>'Salida Stata'!BK52</f>
        <v>411.05508422851563</v>
      </c>
      <c r="O82" s="19" cm="1">
        <f t="array" ref="O82">+SUMPRODUCT($E$30:$N$30/100,$E82:$N82)/$D$14*100</f>
        <v>399.07207566899984</v>
      </c>
      <c r="Q82" s="24">
        <f t="shared" si="20"/>
        <v>3.8220285499059425E-2</v>
      </c>
      <c r="R82" s="24">
        <f t="shared" si="20"/>
        <v>3.8094779812172685E-2</v>
      </c>
      <c r="S82" s="24">
        <f t="shared" si="20"/>
        <v>3.8197316239732881E-2</v>
      </c>
      <c r="T82" s="24">
        <f t="shared" si="20"/>
        <v>3.799866183067091E-2</v>
      </c>
      <c r="U82" s="24">
        <f t="shared" si="20"/>
        <v>3.8751310017495211E-2</v>
      </c>
      <c r="V82" s="24">
        <f t="shared" si="20"/>
        <v>3.905617149420193E-2</v>
      </c>
      <c r="W82" s="24">
        <f t="shared" si="20"/>
        <v>3.8537321733603358E-2</v>
      </c>
      <c r="X82" s="24">
        <f t="shared" si="20"/>
        <v>3.869416676429438E-2</v>
      </c>
      <c r="Y82" s="24">
        <f t="shared" si="20"/>
        <v>3.8345389282331999E-2</v>
      </c>
      <c r="Z82" s="24">
        <f t="shared" si="20"/>
        <v>3.841881632716615E-2</v>
      </c>
      <c r="AA82" s="24">
        <f t="shared" si="21"/>
        <v>3.8471321014143189E-2</v>
      </c>
      <c r="AB82" s="24">
        <f>+PAT!Y55</f>
        <v>3.8539553752535705E-2</v>
      </c>
      <c r="AD82" s="24">
        <f t="shared" si="24"/>
        <v>0.36033610765165092</v>
      </c>
      <c r="AE82" s="24">
        <f t="shared" si="24"/>
        <v>0.36480003374068182</v>
      </c>
      <c r="AF82" s="24">
        <f t="shared" si="24"/>
        <v>0.36631661192705822</v>
      </c>
      <c r="AG82" s="24">
        <f t="shared" si="24"/>
        <v>0.36569042769898852</v>
      </c>
      <c r="AH82" s="24">
        <f t="shared" si="24"/>
        <v>0.36765377403254496</v>
      </c>
      <c r="AI82" s="24">
        <f t="shared" si="24"/>
        <v>0.36918509879119976</v>
      </c>
      <c r="AJ82" s="24">
        <f t="shared" si="24"/>
        <v>0.3656034991783117</v>
      </c>
      <c r="AK82" s="24">
        <f t="shared" si="24"/>
        <v>0.36593983887269377</v>
      </c>
      <c r="AL82" s="24">
        <f t="shared" si="24"/>
        <v>0.36638832956663525</v>
      </c>
      <c r="AM82" s="24">
        <f t="shared" si="24"/>
        <v>0.36627273067540744</v>
      </c>
      <c r="AN82" s="24">
        <f t="shared" si="24"/>
        <v>0.36620785613892082</v>
      </c>
      <c r="AO82" s="24">
        <f>+PAT!AV55</f>
        <v>0.37081659973226233</v>
      </c>
      <c r="AQ82" s="24">
        <f t="shared" si="11"/>
        <v>-1.985308281067244E-4</v>
      </c>
      <c r="AR82" s="24">
        <f t="shared" si="18"/>
        <v>-5.9366230237565265E-3</v>
      </c>
      <c r="AS82" s="35">
        <f t="shared" ref="AS82:AT101" si="25">+D82</f>
        <v>44228</v>
      </c>
      <c r="AT82" s="19">
        <f t="shared" si="8"/>
        <v>404.53958129882813</v>
      </c>
      <c r="AU82" s="19">
        <f t="shared" si="9"/>
        <v>411.05508422851563</v>
      </c>
      <c r="AV82" s="52">
        <f t="shared" si="12"/>
        <v>-6.5155029296875E-2</v>
      </c>
      <c r="AW82" s="52">
        <f>+($AT82/$AT$82)-($AU82/$AU$82)</f>
        <v>0</v>
      </c>
      <c r="AZ82" s="24">
        <f t="shared" si="13"/>
        <v>4.0453958129882812</v>
      </c>
      <c r="BA82" s="24">
        <f t="shared" si="14"/>
        <v>4.1105508422851562</v>
      </c>
      <c r="BB82" s="24">
        <f t="shared" si="15"/>
        <v>-6.5155029296875E-2</v>
      </c>
      <c r="BD82" s="24">
        <f>+AT82/AT$82</f>
        <v>1</v>
      </c>
      <c r="BE82" s="24">
        <f>+AU82/AU$82</f>
        <v>1</v>
      </c>
    </row>
    <row r="83" spans="4:57" x14ac:dyDescent="0.25">
      <c r="D83" s="37">
        <f>+PAT!A56</f>
        <v>44256</v>
      </c>
      <c r="E83" s="225">
        <f>'Salida Stata'!I53</f>
        <v>420.00860595703125</v>
      </c>
      <c r="F83" s="225">
        <f>'Salida Stata'!O53</f>
        <v>419.13217163085938</v>
      </c>
      <c r="G83" s="225">
        <f>'Salida Stata'!U53</f>
        <v>422.60079956054688</v>
      </c>
      <c r="H83" s="225">
        <f>'Salida Stata'!AA53</f>
        <v>425.82763671875</v>
      </c>
      <c r="I83" s="225">
        <f>'Salida Stata'!AG53</f>
        <v>427.114501953125</v>
      </c>
      <c r="J83" s="225">
        <f>'Salida Stata'!AM53</f>
        <v>423.801025390625</v>
      </c>
      <c r="K83" s="225">
        <f>'Salida Stata'!AS53</f>
        <v>423.07504272460938</v>
      </c>
      <c r="L83" s="225">
        <f>'Salida Stata'!AY53</f>
        <v>427.07839965820313</v>
      </c>
      <c r="M83" s="225">
        <f>'Salida Stata'!BE53</f>
        <v>426.58563232421875</v>
      </c>
      <c r="N83" s="225">
        <f>'Salida Stata'!BK53</f>
        <v>427.03289794921875</v>
      </c>
      <c r="O83" s="19" cm="1">
        <f t="array" ref="O83">+SUMPRODUCT($E$30:$N$30/100,$E83:$N83)/$D$14*100</f>
        <v>414.82253835498699</v>
      </c>
      <c r="Q83" s="24">
        <f t="shared" si="20"/>
        <v>3.8238593634120521E-2</v>
      </c>
      <c r="R83" s="24">
        <f t="shared" si="20"/>
        <v>4.0244939360489118E-2</v>
      </c>
      <c r="S83" s="24">
        <f t="shared" si="20"/>
        <v>3.867793308853118E-2</v>
      </c>
      <c r="T83" s="24">
        <f t="shared" si="20"/>
        <v>3.8724372219740344E-2</v>
      </c>
      <c r="U83" s="24">
        <f t="shared" si="20"/>
        <v>3.865314052267621E-2</v>
      </c>
      <c r="V83" s="24">
        <f t="shared" ref="V83:AA122" si="26">+J83/J82-1</f>
        <v>3.9500708339876844E-2</v>
      </c>
      <c r="W83" s="24">
        <f t="shared" si="26"/>
        <v>3.9776701099326628E-2</v>
      </c>
      <c r="X83" s="24">
        <f t="shared" si="26"/>
        <v>4.0491688560268413E-2</v>
      </c>
      <c r="Y83" s="24">
        <f t="shared" si="26"/>
        <v>4.0144547964295452E-2</v>
      </c>
      <c r="Z83" s="24">
        <f t="shared" si="26"/>
        <v>3.8870249593654593E-2</v>
      </c>
      <c r="AA83" s="24">
        <f t="shared" si="21"/>
        <v>3.9467714346044458E-2</v>
      </c>
      <c r="AB83" s="24">
        <f>+PAT!Y56</f>
        <v>4.052734375E-2</v>
      </c>
      <c r="AD83" s="24">
        <f t="shared" si="24"/>
        <v>0.37750218743412933</v>
      </c>
      <c r="AE83" s="24">
        <f t="shared" si="24"/>
        <v>0.38440279692422208</v>
      </c>
      <c r="AF83" s="24">
        <f t="shared" si="24"/>
        <v>0.38430680510218229</v>
      </c>
      <c r="AG83" s="24">
        <f t="shared" si="24"/>
        <v>0.38358927739926241</v>
      </c>
      <c r="AH83" s="24">
        <f t="shared" si="24"/>
        <v>0.38494721972772461</v>
      </c>
      <c r="AI83" s="24">
        <f t="shared" si="24"/>
        <v>0.38732886551839751</v>
      </c>
      <c r="AJ83" s="24">
        <f t="shared" si="24"/>
        <v>0.38429627703573588</v>
      </c>
      <c r="AK83" s="24">
        <f t="shared" si="24"/>
        <v>0.3851569271530153</v>
      </c>
      <c r="AL83" s="24">
        <f t="shared" si="24"/>
        <v>0.38571247866664127</v>
      </c>
      <c r="AM83" s="24">
        <f t="shared" si="24"/>
        <v>0.3847652422985437</v>
      </c>
      <c r="AN83" s="24">
        <f t="shared" si="24"/>
        <v>0.38481584956072656</v>
      </c>
      <c r="AO83" s="24">
        <f>+PAT!AV56</f>
        <v>0.39008480104370502</v>
      </c>
      <c r="AQ83" s="24">
        <f t="shared" si="11"/>
        <v>-6.3165595953407205E-4</v>
      </c>
      <c r="AR83" s="24">
        <f t="shared" si="18"/>
        <v>-7.2630548644143644E-3</v>
      </c>
      <c r="AS83" s="35">
        <f t="shared" si="25"/>
        <v>44256</v>
      </c>
      <c r="AT83" s="19">
        <f t="shared" si="8"/>
        <v>420.00860595703125</v>
      </c>
      <c r="AU83" s="19">
        <f t="shared" si="9"/>
        <v>427.03289794921875</v>
      </c>
      <c r="AV83" s="52">
        <f t="shared" si="12"/>
        <v>-7.0242919921875036E-2</v>
      </c>
      <c r="AW83" s="52">
        <f t="shared" ref="AW83:AW128" si="27">+($AT83/$AT$82)-($AU83/$AU$82)</f>
        <v>-6.3165595953407205E-4</v>
      </c>
      <c r="AZ83" s="24">
        <f t="shared" si="13"/>
        <v>4.2000860595703129</v>
      </c>
      <c r="BA83" s="24">
        <f t="shared" si="14"/>
        <v>4.2703289794921879</v>
      </c>
      <c r="BB83" s="24">
        <f t="shared" si="15"/>
        <v>-7.0242919921875036E-2</v>
      </c>
      <c r="BD83" s="24">
        <f t="shared" ref="BD83:BD129" si="28">+AT83/AT$82</f>
        <v>1.0382385936341205</v>
      </c>
      <c r="BE83" s="24">
        <f t="shared" ref="BE83:BE129" si="29">+AU83/AU$82</f>
        <v>1.0388702495936546</v>
      </c>
    </row>
    <row r="84" spans="4:57" x14ac:dyDescent="0.25">
      <c r="D84" s="37">
        <f>+PAT!A57</f>
        <v>44287</v>
      </c>
      <c r="E84" s="225">
        <f>'Salida Stata'!I54</f>
        <v>439.8890380859375</v>
      </c>
      <c r="F84" s="225">
        <f>'Salida Stata'!O54</f>
        <v>439.59487915039063</v>
      </c>
      <c r="G84" s="225">
        <f>'Salida Stata'!U54</f>
        <v>442.8775634765625</v>
      </c>
      <c r="H84" s="225">
        <f>'Salida Stata'!AA54</f>
        <v>446.06686401367188</v>
      </c>
      <c r="I84" s="225">
        <f>'Salida Stata'!AG54</f>
        <v>447.18197631835938</v>
      </c>
      <c r="J84" s="225">
        <f>'Salida Stata'!AM54</f>
        <v>443.48294067382813</v>
      </c>
      <c r="K84" s="225">
        <f>'Salida Stata'!AS54</f>
        <v>442.86285400390625</v>
      </c>
      <c r="L84" s="225">
        <f>'Salida Stata'!AY54</f>
        <v>446.79501342773438</v>
      </c>
      <c r="M84" s="225">
        <f>'Salida Stata'!BE54</f>
        <v>446.38327026367188</v>
      </c>
      <c r="N84" s="225">
        <f>'Salida Stata'!BK54</f>
        <v>446.75277709960938</v>
      </c>
      <c r="O84" s="19" cm="1">
        <f t="array" ref="O84">+SUMPRODUCT($E$30:$N$30/100,$E84:$N84)/$D$14*100</f>
        <v>434.18476979963316</v>
      </c>
      <c r="Q84" s="24">
        <f t="shared" ref="Q84:Z121" si="30">+E84/E83-1</f>
        <v>4.7333392332775448E-2</v>
      </c>
      <c r="R84" s="24">
        <f t="shared" si="30"/>
        <v>4.8821610233139801E-2</v>
      </c>
      <c r="S84" s="24">
        <f t="shared" si="30"/>
        <v>4.7980893403658964E-2</v>
      </c>
      <c r="T84" s="24">
        <f t="shared" si="30"/>
        <v>4.7529153933917767E-2</v>
      </c>
      <c r="U84" s="24">
        <f t="shared" si="30"/>
        <v>4.6983828161931029E-2</v>
      </c>
      <c r="V84" s="24">
        <f t="shared" si="26"/>
        <v>4.6441405527657631E-2</v>
      </c>
      <c r="W84" s="24">
        <f t="shared" si="26"/>
        <v>4.6771398170553979E-2</v>
      </c>
      <c r="X84" s="24">
        <f t="shared" si="26"/>
        <v>4.6166263115415607E-2</v>
      </c>
      <c r="Y84" s="24">
        <f t="shared" si="26"/>
        <v>4.6409528214973461E-2</v>
      </c>
      <c r="Z84" s="24">
        <f t="shared" si="26"/>
        <v>4.6178828949931638E-2</v>
      </c>
      <c r="AA84" s="24">
        <f t="shared" si="21"/>
        <v>4.6675938876003853E-2</v>
      </c>
      <c r="AB84" s="24">
        <f>+PAT!Y57</f>
        <v>4.7630220553730673E-2</v>
      </c>
      <c r="AD84" s="24">
        <f t="shared" si="24"/>
        <v>0.4355551133646911</v>
      </c>
      <c r="AE84" s="24">
        <f t="shared" si="24"/>
        <v>0.44455316327332883</v>
      </c>
      <c r="AF84" s="24">
        <f t="shared" si="24"/>
        <v>0.44309785784838573</v>
      </c>
      <c r="AG84" s="24">
        <f t="shared" si="24"/>
        <v>0.44130155276431604</v>
      </c>
      <c r="AH84" s="24">
        <f t="shared" si="24"/>
        <v>0.44171649485195386</v>
      </c>
      <c r="AI84" s="24">
        <f t="shared" si="24"/>
        <v>0.44250196814694021</v>
      </c>
      <c r="AJ84" s="24">
        <f t="shared" si="24"/>
        <v>0.44079080553439964</v>
      </c>
      <c r="AK84" s="24">
        <f t="shared" si="24"/>
        <v>0.43959642156441947</v>
      </c>
      <c r="AL84" s="24">
        <f t="shared" si="24"/>
        <v>0.44044092375960031</v>
      </c>
      <c r="AM84" s="24">
        <f t="shared" si="24"/>
        <v>0.43858345589152958</v>
      </c>
      <c r="AN84" s="24">
        <f t="shared" si="24"/>
        <v>0.4403464277487843</v>
      </c>
      <c r="AO84" s="24">
        <f>+PAT!AV57</f>
        <v>0.44732576985413286</v>
      </c>
      <c r="AQ84" s="24">
        <f t="shared" si="11"/>
        <v>1.1545633828438095E-3</v>
      </c>
      <c r="AR84" s="24">
        <f t="shared" si="18"/>
        <v>-3.0283425268384789E-3</v>
      </c>
      <c r="AS84" s="35">
        <f t="shared" si="25"/>
        <v>44287</v>
      </c>
      <c r="AT84" s="19">
        <f t="shared" si="8"/>
        <v>439.8890380859375</v>
      </c>
      <c r="AU84" s="19">
        <f t="shared" si="9"/>
        <v>446.75277709960938</v>
      </c>
      <c r="AV84" s="52">
        <f t="shared" si="12"/>
        <v>-6.8637390136719212E-2</v>
      </c>
      <c r="AW84" s="52">
        <f t="shared" si="27"/>
        <v>5.3788717082059456E-4</v>
      </c>
      <c r="AZ84" s="24">
        <f t="shared" si="13"/>
        <v>4.3988903808593749</v>
      </c>
      <c r="BA84" s="24">
        <f t="shared" si="14"/>
        <v>4.4675277709960941</v>
      </c>
      <c r="BB84" s="24">
        <f t="shared" si="15"/>
        <v>-6.8637390136719212E-2</v>
      </c>
      <c r="BD84" s="24">
        <f t="shared" si="28"/>
        <v>1.0873819483216334</v>
      </c>
      <c r="BE84" s="24">
        <f t="shared" si="29"/>
        <v>1.0868440611508128</v>
      </c>
    </row>
    <row r="85" spans="4:57" x14ac:dyDescent="0.25">
      <c r="D85" s="37">
        <f>+PAT!A58</f>
        <v>44317</v>
      </c>
      <c r="E85" s="225">
        <f>'Salida Stata'!I55</f>
        <v>454.07595825195313</v>
      </c>
      <c r="F85" s="225">
        <f>'Salida Stata'!O55</f>
        <v>454.71133422851563</v>
      </c>
      <c r="G85" s="225">
        <f>'Salida Stata'!U55</f>
        <v>457.84750366210938</v>
      </c>
      <c r="H85" s="225">
        <f>'Salida Stata'!AA55</f>
        <v>461.29415893554688</v>
      </c>
      <c r="I85" s="225">
        <f>'Salida Stata'!AG55</f>
        <v>462.54489135742188</v>
      </c>
      <c r="J85" s="225">
        <f>'Salida Stata'!AM55</f>
        <v>458.35589599609375</v>
      </c>
      <c r="K85" s="225">
        <f>'Salida Stata'!AS55</f>
        <v>458.00152587890625</v>
      </c>
      <c r="L85" s="225">
        <f>'Salida Stata'!AY55</f>
        <v>462.48394775390625</v>
      </c>
      <c r="M85" s="225">
        <f>'Salida Stata'!BE55</f>
        <v>461.85696411132813</v>
      </c>
      <c r="N85" s="225">
        <f>'Salida Stata'!BK55</f>
        <v>462.028564453125</v>
      </c>
      <c r="O85" s="19" cm="1">
        <f t="array" ref="O85">+SUMPRODUCT($E$30:$N$30/100,$E85:$N85)/$D$14*100</f>
        <v>449.05912293687686</v>
      </c>
      <c r="Q85" s="24">
        <f t="shared" si="30"/>
        <v>3.2251133667131837E-2</v>
      </c>
      <c r="R85" s="24">
        <f t="shared" si="30"/>
        <v>3.4387241060088503E-2</v>
      </c>
      <c r="S85" s="24">
        <f t="shared" si="30"/>
        <v>3.3801532116537469E-2</v>
      </c>
      <c r="T85" s="24">
        <f t="shared" si="30"/>
        <v>3.4136799099715898E-2</v>
      </c>
      <c r="U85" s="24">
        <f t="shared" si="30"/>
        <v>3.435495134563582E-2</v>
      </c>
      <c r="V85" s="24">
        <f t="shared" si="26"/>
        <v>3.3536702222790371E-2</v>
      </c>
      <c r="W85" s="24">
        <f t="shared" si="26"/>
        <v>3.4183656945105723E-2</v>
      </c>
      <c r="X85" s="24">
        <f t="shared" si="26"/>
        <v>3.5114389943184721E-2</v>
      </c>
      <c r="Y85" s="24">
        <f t="shared" si="26"/>
        <v>3.4664591794661526E-2</v>
      </c>
      <c r="Z85" s="24">
        <f t="shared" si="26"/>
        <v>3.419293205671492E-2</v>
      </c>
      <c r="AA85" s="24">
        <f t="shared" si="21"/>
        <v>3.4258118137372451E-2</v>
      </c>
      <c r="AB85" s="24">
        <f>+PAT!Y58</f>
        <v>3.5162374020156761E-2</v>
      </c>
      <c r="AD85" s="24">
        <f t="shared" si="24"/>
        <v>0.45983600839492289</v>
      </c>
      <c r="AE85" s="24">
        <f t="shared" si="24"/>
        <v>0.47035968201507039</v>
      </c>
      <c r="AF85" s="24">
        <f t="shared" si="24"/>
        <v>0.46786583697207718</v>
      </c>
      <c r="AG85" s="24">
        <f t="shared" si="24"/>
        <v>0.4672274718504601</v>
      </c>
      <c r="AH85" s="24">
        <f t="shared" si="24"/>
        <v>0.46874310769802063</v>
      </c>
      <c r="AI85" s="24">
        <f t="shared" si="24"/>
        <v>0.46636568857573946</v>
      </c>
      <c r="AJ85" s="24">
        <f t="shared" si="24"/>
        <v>0.46759516543578195</v>
      </c>
      <c r="AK85" s="24">
        <f t="shared" si="24"/>
        <v>0.46667777707450564</v>
      </c>
      <c r="AL85" s="24">
        <f t="shared" si="24"/>
        <v>0.46759630448940603</v>
      </c>
      <c r="AM85" s="24">
        <f t="shared" si="24"/>
        <v>0.46370993705170727</v>
      </c>
      <c r="AN85" s="24">
        <f t="shared" si="24"/>
        <v>0.46625438936269981</v>
      </c>
      <c r="AO85" s="24">
        <f>+PAT!AV58</f>
        <v>0.47479259731971934</v>
      </c>
      <c r="AQ85" s="24">
        <f t="shared" si="11"/>
        <v>-1.9417983895830826E-3</v>
      </c>
      <c r="AR85" s="24">
        <f t="shared" si="18"/>
        <v>-3.8739286567843756E-3</v>
      </c>
      <c r="AS85" s="35">
        <f t="shared" si="25"/>
        <v>44317</v>
      </c>
      <c r="AT85" s="19">
        <f t="shared" si="8"/>
        <v>454.07595825195313</v>
      </c>
      <c r="AU85" s="19">
        <f t="shared" si="9"/>
        <v>462.028564453125</v>
      </c>
      <c r="AV85" s="52">
        <f t="shared" si="12"/>
        <v>-7.9526062011718857E-2</v>
      </c>
      <c r="AW85" s="52">
        <f t="shared" si="27"/>
        <v>-1.5551974058061191E-3</v>
      </c>
      <c r="AZ85" s="24">
        <f t="shared" si="13"/>
        <v>4.5407595825195308</v>
      </c>
      <c r="BA85" s="24">
        <f t="shared" si="14"/>
        <v>4.6202856445312497</v>
      </c>
      <c r="BB85" s="24">
        <f t="shared" si="15"/>
        <v>-7.9526062011718857E-2</v>
      </c>
      <c r="BD85" s="24">
        <f t="shared" si="28"/>
        <v>1.1224512488841805</v>
      </c>
      <c r="BE85" s="24">
        <f t="shared" si="29"/>
        <v>1.1240064462899866</v>
      </c>
    </row>
    <row r="86" spans="4:57" x14ac:dyDescent="0.25">
      <c r="D86" s="37">
        <f>+PAT!A59</f>
        <v>44348</v>
      </c>
      <c r="E86" s="225">
        <f>'Salida Stata'!I56</f>
        <v>469.15728759765625</v>
      </c>
      <c r="F86" s="225">
        <f>'Salida Stata'!O56</f>
        <v>470.00164794921875</v>
      </c>
      <c r="G86" s="225">
        <f>'Salida Stata'!U56</f>
        <v>473.3780517578125</v>
      </c>
      <c r="H86" s="225">
        <f>'Salida Stata'!AA56</f>
        <v>477.00924682617188</v>
      </c>
      <c r="I86" s="225">
        <f>'Salida Stata'!AG56</f>
        <v>478.49554443359375</v>
      </c>
      <c r="J86" s="225">
        <f>'Salida Stata'!AM56</f>
        <v>473.87564086914063</v>
      </c>
      <c r="K86" s="225">
        <f>'Salida Stata'!AS56</f>
        <v>473.92263793945313</v>
      </c>
      <c r="L86" s="225">
        <f>'Salida Stata'!AY56</f>
        <v>478.37863159179688</v>
      </c>
      <c r="M86" s="225">
        <f>'Salida Stata'!BE56</f>
        <v>477.8360595703125</v>
      </c>
      <c r="N86" s="225">
        <f>'Salida Stata'!BK56</f>
        <v>477.78512573242188</v>
      </c>
      <c r="O86" s="19" cm="1">
        <f t="array" ref="O86">+SUMPRODUCT($E$30:$N$30/100,$E86:$N86)/$D$14*100</f>
        <v>464.42898948316531</v>
      </c>
      <c r="Q86" s="24">
        <f t="shared" si="30"/>
        <v>3.3213230235226376E-2</v>
      </c>
      <c r="R86" s="24">
        <f t="shared" si="30"/>
        <v>3.3626418718252005E-2</v>
      </c>
      <c r="S86" s="24">
        <f t="shared" si="30"/>
        <v>3.3920787973029221E-2</v>
      </c>
      <c r="T86" s="24">
        <f t="shared" si="30"/>
        <v>3.4067389725653818E-2</v>
      </c>
      <c r="U86" s="24">
        <f t="shared" si="30"/>
        <v>3.4484551389945661E-2</v>
      </c>
      <c r="V86" s="24">
        <f t="shared" si="26"/>
        <v>3.385959471366573E-2</v>
      </c>
      <c r="W86" s="24">
        <f t="shared" si="26"/>
        <v>3.4762137593306486E-2</v>
      </c>
      <c r="X86" s="24">
        <f t="shared" si="26"/>
        <v>3.436807680587517E-2</v>
      </c>
      <c r="Y86" s="24">
        <f t="shared" si="26"/>
        <v>3.45974981447561E-2</v>
      </c>
      <c r="Z86" s="24">
        <f t="shared" si="26"/>
        <v>3.4103002479829225E-2</v>
      </c>
      <c r="AA86" s="24">
        <f t="shared" si="21"/>
        <v>3.4226821728436274E-2</v>
      </c>
      <c r="AB86" s="24">
        <f>+PAT!Y59</f>
        <v>3.440069234097809E-2</v>
      </c>
      <c r="AD86" s="24">
        <f t="shared" si="24"/>
        <v>0.47978288407264658</v>
      </c>
      <c r="AE86" s="24">
        <f t="shared" si="24"/>
        <v>0.48911470804250778</v>
      </c>
      <c r="AF86" s="24">
        <f t="shared" si="24"/>
        <v>0.48874738177283916</v>
      </c>
      <c r="AG86" s="24">
        <f t="shared" si="24"/>
        <v>0.48911036105020012</v>
      </c>
      <c r="AH86" s="24">
        <f t="shared" si="24"/>
        <v>0.49112401613068268</v>
      </c>
      <c r="AI86" s="24">
        <f t="shared" si="24"/>
        <v>0.4886413607799629</v>
      </c>
      <c r="AJ86" s="24">
        <f t="shared" si="24"/>
        <v>0.48979305212075031</v>
      </c>
      <c r="AK86" s="24">
        <f t="shared" si="24"/>
        <v>0.49011716169264186</v>
      </c>
      <c r="AL86" s="24">
        <f t="shared" si="24"/>
        <v>0.49057119993511367</v>
      </c>
      <c r="AM86" s="24">
        <f t="shared" si="24"/>
        <v>0.4866113411960602</v>
      </c>
      <c r="AN86" s="24">
        <f t="shared" si="24"/>
        <v>0.48862441038418059</v>
      </c>
      <c r="AO86" s="24">
        <f>+PAT!AV59</f>
        <v>0.49686912961803409</v>
      </c>
      <c r="AQ86" s="24">
        <f t="shared" si="11"/>
        <v>-8.8977224460284887E-4</v>
      </c>
      <c r="AR86" s="24">
        <f t="shared" si="18"/>
        <v>-6.8284571234136227E-3</v>
      </c>
      <c r="AS86" s="35">
        <f t="shared" si="25"/>
        <v>44348</v>
      </c>
      <c r="AT86" s="19">
        <f t="shared" si="8"/>
        <v>469.15728759765625</v>
      </c>
      <c r="AU86" s="19">
        <f t="shared" si="9"/>
        <v>477.78512573242188</v>
      </c>
      <c r="AV86" s="52">
        <f t="shared" si="12"/>
        <v>-8.6278381347656641E-2</v>
      </c>
      <c r="AW86" s="52">
        <f t="shared" si="27"/>
        <v>-2.6069602739700048E-3</v>
      </c>
      <c r="AZ86" s="24">
        <f t="shared" si="13"/>
        <v>4.6915728759765623</v>
      </c>
      <c r="BA86" s="24">
        <f t="shared" si="14"/>
        <v>4.7778512573242189</v>
      </c>
      <c r="BB86" s="24">
        <f t="shared" si="15"/>
        <v>-8.6278381347656641E-2</v>
      </c>
      <c r="BD86" s="24">
        <f t="shared" si="28"/>
        <v>1.1597314806411883</v>
      </c>
      <c r="BE86" s="24">
        <f t="shared" si="29"/>
        <v>1.1623384409151583</v>
      </c>
    </row>
    <row r="87" spans="4:57" x14ac:dyDescent="0.25">
      <c r="D87" s="37">
        <f>+PAT!A60</f>
        <v>44378</v>
      </c>
      <c r="E87" s="225">
        <f>'Salida Stata'!I57</f>
        <v>485.42816162109375</v>
      </c>
      <c r="F87" s="225">
        <f>'Salida Stata'!O57</f>
        <v>486.17974853515625</v>
      </c>
      <c r="G87" s="225">
        <f>'Salida Stata'!U57</f>
        <v>489.49169921875</v>
      </c>
      <c r="H87" s="225">
        <f>'Salida Stata'!AA57</f>
        <v>492.966064453125</v>
      </c>
      <c r="I87" s="225">
        <f>'Salida Stata'!AG57</f>
        <v>494.646240234375</v>
      </c>
      <c r="J87" s="225">
        <f>'Salida Stata'!AM57</f>
        <v>490.12075805664063</v>
      </c>
      <c r="K87" s="225">
        <f>'Salida Stata'!AS57</f>
        <v>489.82305908203125</v>
      </c>
      <c r="L87" s="225">
        <f>'Salida Stata'!AY57</f>
        <v>494.370361328125</v>
      </c>
      <c r="M87" s="225">
        <f>'Salida Stata'!BE57</f>
        <v>493.60995483398438</v>
      </c>
      <c r="N87" s="225">
        <f>'Salida Stata'!BK57</f>
        <v>493.59326171875</v>
      </c>
      <c r="O87" s="19" cm="1">
        <f t="array" ref="O87">+SUMPRODUCT($E$30:$N$30/100,$E87:$N87)/$D$14*100</f>
        <v>479.98513167753612</v>
      </c>
      <c r="Q87" s="24">
        <f t="shared" si="30"/>
        <v>3.4681064226356417E-2</v>
      </c>
      <c r="R87" s="24">
        <f t="shared" si="30"/>
        <v>3.4421369917591038E-2</v>
      </c>
      <c r="S87" s="24">
        <f t="shared" si="30"/>
        <v>3.4039701251678434E-2</v>
      </c>
      <c r="T87" s="24">
        <f t="shared" si="30"/>
        <v>3.3451799379411229E-2</v>
      </c>
      <c r="U87" s="24">
        <f t="shared" si="30"/>
        <v>3.3753074586930998E-2</v>
      </c>
      <c r="V87" s="24">
        <f t="shared" si="26"/>
        <v>3.4281393231575752E-2</v>
      </c>
      <c r="W87" s="24">
        <f t="shared" si="26"/>
        <v>3.3550668125310157E-2</v>
      </c>
      <c r="X87" s="24">
        <f t="shared" si="26"/>
        <v>3.3429021867293462E-2</v>
      </c>
      <c r="Y87" s="24">
        <f t="shared" si="26"/>
        <v>3.3011102757410926E-2</v>
      </c>
      <c r="Z87" s="24">
        <f t="shared" si="26"/>
        <v>3.3086287401883796E-2</v>
      </c>
      <c r="AA87" s="24">
        <f t="shared" si="21"/>
        <v>3.3495200658516744E-2</v>
      </c>
      <c r="AB87" s="24">
        <f>+PAT!Y60</f>
        <v>3.3465802133444855E-2</v>
      </c>
      <c r="AD87" s="24">
        <f t="shared" si="24"/>
        <v>0.4920875742713291</v>
      </c>
      <c r="AE87" s="24">
        <f t="shared" si="24"/>
        <v>0.49921807199459312</v>
      </c>
      <c r="AF87" s="24">
        <f t="shared" si="24"/>
        <v>0.49834995892062373</v>
      </c>
      <c r="AG87" s="24">
        <f t="shared" si="24"/>
        <v>0.49848162138494545</v>
      </c>
      <c r="AH87" s="24">
        <f t="shared" si="24"/>
        <v>0.50267250878737801</v>
      </c>
      <c r="AI87" s="24">
        <f t="shared" si="24"/>
        <v>0.49806556059845852</v>
      </c>
      <c r="AJ87" s="24">
        <f t="shared" si="24"/>
        <v>0.49991855847282052</v>
      </c>
      <c r="AK87" s="24">
        <f t="shared" si="24"/>
        <v>0.49985491721392905</v>
      </c>
      <c r="AL87" s="24">
        <f t="shared" si="24"/>
        <v>0.49944016464109908</v>
      </c>
      <c r="AM87" s="24">
        <f t="shared" si="24"/>
        <v>0.4935996819625974</v>
      </c>
      <c r="AN87" s="24">
        <f t="shared" si="24"/>
        <v>0.49765599853041742</v>
      </c>
      <c r="AO87" s="24">
        <f>+PAT!AV60</f>
        <v>0.50594330996647363</v>
      </c>
      <c r="AQ87" s="24">
        <f t="shared" si="11"/>
        <v>1.5947768244726213E-3</v>
      </c>
      <c r="AR87" s="24">
        <f t="shared" si="18"/>
        <v>-1.5121076912683051E-3</v>
      </c>
      <c r="AS87" s="35">
        <f t="shared" si="25"/>
        <v>44378</v>
      </c>
      <c r="AT87" s="19">
        <f t="shared" si="8"/>
        <v>485.42816162109375</v>
      </c>
      <c r="AU87" s="19">
        <f t="shared" si="9"/>
        <v>493.59326171875</v>
      </c>
      <c r="AV87" s="52">
        <f t="shared" si="12"/>
        <v>-8.1651000976562749E-2</v>
      </c>
      <c r="AW87" s="52">
        <f t="shared" si="27"/>
        <v>-8.4370202290195984E-4</v>
      </c>
      <c r="AZ87" s="24">
        <f t="shared" si="13"/>
        <v>4.8542816162109377</v>
      </c>
      <c r="BA87" s="24">
        <f t="shared" si="14"/>
        <v>4.9359326171875004</v>
      </c>
      <c r="BB87" s="24">
        <f t="shared" si="15"/>
        <v>-8.1651000976562749E-2</v>
      </c>
      <c r="BD87" s="24">
        <f t="shared" si="28"/>
        <v>1.1999522026066327</v>
      </c>
      <c r="BE87" s="24">
        <f t="shared" si="29"/>
        <v>1.2007959046295347</v>
      </c>
    </row>
    <row r="88" spans="4:57" x14ac:dyDescent="0.25">
      <c r="D88" s="37">
        <f>+PAT!A61</f>
        <v>44409</v>
      </c>
      <c r="E88" s="225">
        <f>'Salida Stata'!I58</f>
        <v>501.67205810546875</v>
      </c>
      <c r="F88" s="225">
        <f>'Salida Stata'!O58</f>
        <v>502.39797973632813</v>
      </c>
      <c r="G88" s="225">
        <f>'Salida Stata'!U58</f>
        <v>505.923828125</v>
      </c>
      <c r="H88" s="225">
        <f>'Salida Stata'!AA58</f>
        <v>509.73098754882813</v>
      </c>
      <c r="I88" s="225">
        <f>'Salida Stata'!AG58</f>
        <v>511.3935546875</v>
      </c>
      <c r="J88" s="225">
        <f>'Salida Stata'!AM58</f>
        <v>506.71551513671875</v>
      </c>
      <c r="K88" s="225">
        <f>'Salida Stata'!AS58</f>
        <v>506.29959106445313</v>
      </c>
      <c r="L88" s="225">
        <f>'Salida Stata'!AY58</f>
        <v>511.35903930664063</v>
      </c>
      <c r="M88" s="225">
        <f>'Salida Stata'!BE58</f>
        <v>510.49667358398438</v>
      </c>
      <c r="N88" s="225">
        <f>'Salida Stata'!BK58</f>
        <v>510.69534301757813</v>
      </c>
      <c r="O88" s="19" cm="1">
        <f t="array" ref="O88">+SUMPRODUCT($E$30:$N$30/100,$E88:$N88)/$D$14*100</f>
        <v>496.36394519123803</v>
      </c>
      <c r="Q88" s="24">
        <f t="shared" si="30"/>
        <v>3.3463028659335148E-2</v>
      </c>
      <c r="R88" s="24">
        <f t="shared" si="30"/>
        <v>3.3358508350125327E-2</v>
      </c>
      <c r="S88" s="24">
        <f t="shared" si="30"/>
        <v>3.3569780514105529E-2</v>
      </c>
      <c r="T88" s="24">
        <f t="shared" si="30"/>
        <v>3.4008270152026343E-2</v>
      </c>
      <c r="U88" s="24">
        <f t="shared" si="30"/>
        <v>3.3857155055276866E-2</v>
      </c>
      <c r="V88" s="24">
        <f t="shared" si="26"/>
        <v>3.3858506923635234E-2</v>
      </c>
      <c r="W88" s="24">
        <f t="shared" si="26"/>
        <v>3.3637722187477737E-2</v>
      </c>
      <c r="X88" s="24">
        <f t="shared" si="26"/>
        <v>3.4364272835603504E-2</v>
      </c>
      <c r="Y88" s="24">
        <f t="shared" si="26"/>
        <v>3.4210652732235669E-2</v>
      </c>
      <c r="Z88" s="24">
        <f t="shared" si="26"/>
        <v>3.4648125542226182E-2</v>
      </c>
      <c r="AA88" s="24">
        <f t="shared" si="21"/>
        <v>3.4123585154520075E-2</v>
      </c>
      <c r="AB88" s="24">
        <f>+PAT!Y61</f>
        <v>3.4203602509613296E-2</v>
      </c>
      <c r="AD88" s="24">
        <f t="shared" si="24"/>
        <v>0.49909108633558152</v>
      </c>
      <c r="AE88" s="24">
        <f t="shared" si="24"/>
        <v>0.50694610801464557</v>
      </c>
      <c r="AF88" s="24">
        <f t="shared" si="24"/>
        <v>0.50493357612304379</v>
      </c>
      <c r="AG88" s="24">
        <f t="shared" si="24"/>
        <v>0.50540301919429154</v>
      </c>
      <c r="AH88" s="24">
        <f t="shared" si="24"/>
        <v>0.5103197960132233</v>
      </c>
      <c r="AI88" s="24">
        <f t="shared" si="24"/>
        <v>0.5046388651920819</v>
      </c>
      <c r="AJ88" s="24">
        <f t="shared" si="24"/>
        <v>0.50763576598384663</v>
      </c>
      <c r="AK88" s="24">
        <f t="shared" si="24"/>
        <v>0.50824691657617538</v>
      </c>
      <c r="AL88" s="24">
        <f t="shared" si="24"/>
        <v>0.5074874420767479</v>
      </c>
      <c r="AM88" s="24">
        <f t="shared" si="24"/>
        <v>0.50152045583078286</v>
      </c>
      <c r="AN88" s="24">
        <f t="shared" si="24"/>
        <v>0.50533031867179812</v>
      </c>
      <c r="AO88" s="24">
        <f>+PAT!AV61</f>
        <v>0.51317737636955885</v>
      </c>
      <c r="AQ88" s="24">
        <f t="shared" si="11"/>
        <v>-1.1850968828910347E-3</v>
      </c>
      <c r="AR88" s="24">
        <f t="shared" si="18"/>
        <v>-2.4293694952013389E-3</v>
      </c>
      <c r="AS88" s="35">
        <f t="shared" si="25"/>
        <v>44409</v>
      </c>
      <c r="AT88" s="19">
        <f t="shared" si="8"/>
        <v>501.67205810546875</v>
      </c>
      <c r="AU88" s="19">
        <f t="shared" si="9"/>
        <v>510.69534301757813</v>
      </c>
      <c r="AV88" s="52">
        <f t="shared" si="12"/>
        <v>-9.023284912109375E-2</v>
      </c>
      <c r="AW88" s="52">
        <f t="shared" si="27"/>
        <v>-2.2949943314392041E-3</v>
      </c>
      <c r="AZ88" s="24">
        <f t="shared" si="13"/>
        <v>5.0167205810546873</v>
      </c>
      <c r="BA88" s="24">
        <f t="shared" si="14"/>
        <v>5.1069534301757811</v>
      </c>
      <c r="BB88" s="24">
        <f t="shared" si="15"/>
        <v>-9.023284912109375E-2</v>
      </c>
      <c r="BD88" s="24">
        <f t="shared" si="28"/>
        <v>1.2401062375522907</v>
      </c>
      <c r="BE88" s="24">
        <f t="shared" si="29"/>
        <v>1.2424012318837299</v>
      </c>
    </row>
    <row r="89" spans="4:57" x14ac:dyDescent="0.25">
      <c r="D89" s="37">
        <f>+PAT!A62</f>
        <v>44440</v>
      </c>
      <c r="E89" s="225">
        <f>'Salida Stata'!I59</f>
        <v>520.63616943359375</v>
      </c>
      <c r="F89" s="225">
        <f>'Salida Stata'!O59</f>
        <v>521.65509033203125</v>
      </c>
      <c r="G89" s="225">
        <f>'Salida Stata'!U59</f>
        <v>525.1536865234375</v>
      </c>
      <c r="H89" s="225">
        <f>'Salida Stata'!AA59</f>
        <v>528.78790283203125</v>
      </c>
      <c r="I89" s="225">
        <f>'Salida Stata'!AG59</f>
        <v>530.46856689453125</v>
      </c>
      <c r="J89" s="225">
        <f>'Salida Stata'!AM59</f>
        <v>526.0477294921875</v>
      </c>
      <c r="K89" s="225">
        <f>'Salida Stata'!AS59</f>
        <v>525.49871826171875</v>
      </c>
      <c r="L89" s="225">
        <f>'Salida Stata'!AY59</f>
        <v>530.4945068359375</v>
      </c>
      <c r="M89" s="225">
        <f>'Salida Stata'!BE59</f>
        <v>529.68212890625</v>
      </c>
      <c r="N89" s="225">
        <f>'Salida Stata'!BK59</f>
        <v>530.0194091796875</v>
      </c>
      <c r="O89" s="19" cm="1">
        <f t="array" ref="O89">+SUMPRODUCT($E$30:$N$30/100,$E89:$N89)/$D$14*100</f>
        <v>515.10639624142152</v>
      </c>
      <c r="Q89" s="24">
        <f t="shared" si="30"/>
        <v>3.7801809013923826E-2</v>
      </c>
      <c r="R89" s="24">
        <f t="shared" si="30"/>
        <v>3.833039019346729E-2</v>
      </c>
      <c r="S89" s="24">
        <f t="shared" si="30"/>
        <v>3.8009394555905907E-2</v>
      </c>
      <c r="T89" s="24">
        <f t="shared" si="30"/>
        <v>3.7386220866899134E-2</v>
      </c>
      <c r="U89" s="24">
        <f t="shared" si="30"/>
        <v>3.73000637809906E-2</v>
      </c>
      <c r="V89" s="24">
        <f t="shared" si="26"/>
        <v>3.815200793733875E-2</v>
      </c>
      <c r="W89" s="24">
        <f t="shared" si="26"/>
        <v>3.7920487269012204E-2</v>
      </c>
      <c r="X89" s="24">
        <f t="shared" si="26"/>
        <v>3.7420806240646476E-2</v>
      </c>
      <c r="Y89" s="24">
        <f t="shared" si="26"/>
        <v>3.7581939932286978E-2</v>
      </c>
      <c r="Z89" s="24">
        <f t="shared" si="26"/>
        <v>3.7838735806612345E-2</v>
      </c>
      <c r="AA89" s="24">
        <f t="shared" si="21"/>
        <v>3.775949327456174E-2</v>
      </c>
      <c r="AB89" s="24">
        <f>+PAT!Y62</f>
        <v>3.7377690802348429E-2</v>
      </c>
      <c r="AD89" s="24">
        <f t="shared" si="24"/>
        <v>0.52134946526906334</v>
      </c>
      <c r="AE89" s="24">
        <f t="shared" si="24"/>
        <v>0.53014923919502244</v>
      </c>
      <c r="AF89" s="24">
        <f t="shared" si="24"/>
        <v>0.52792084327856337</v>
      </c>
      <c r="AG89" s="24">
        <f t="shared" si="24"/>
        <v>0.52739044017856918</v>
      </c>
      <c r="AH89" s="24">
        <f t="shared" si="24"/>
        <v>0.53049532175817182</v>
      </c>
      <c r="AI89" s="24">
        <f t="shared" si="24"/>
        <v>0.5281565027936288</v>
      </c>
      <c r="AJ89" s="24">
        <f t="shared" si="24"/>
        <v>0.53044869558663565</v>
      </c>
      <c r="AK89" s="24">
        <f t="shared" si="24"/>
        <v>0.5307754369953368</v>
      </c>
      <c r="AL89" s="24">
        <f t="shared" si="24"/>
        <v>0.53015467089457058</v>
      </c>
      <c r="AM89" s="24">
        <f t="shared" si="24"/>
        <v>0.52597143231187049</v>
      </c>
      <c r="AN89" s="24">
        <f t="shared" si="24"/>
        <v>0.52842515244821375</v>
      </c>
      <c r="AO89" s="24">
        <f>+PAT!AV62</f>
        <v>0.5351867940920938</v>
      </c>
      <c r="AQ89" s="24">
        <f t="shared" si="11"/>
        <v>-3.6926792688518617E-5</v>
      </c>
      <c r="AR89" s="24">
        <f t="shared" si="18"/>
        <v>-4.6219670428071513E-3</v>
      </c>
      <c r="AS89" s="35">
        <f t="shared" si="25"/>
        <v>44440</v>
      </c>
      <c r="AT89" s="19">
        <f t="shared" si="8"/>
        <v>520.63616943359375</v>
      </c>
      <c r="AU89" s="19">
        <f t="shared" si="9"/>
        <v>530.0194091796875</v>
      </c>
      <c r="AV89" s="52">
        <f t="shared" si="12"/>
        <v>-9.3832397460937855E-2</v>
      </c>
      <c r="AW89" s="52">
        <f t="shared" si="27"/>
        <v>-2.4276271615699674E-3</v>
      </c>
      <c r="AZ89" s="24">
        <f t="shared" si="13"/>
        <v>5.2063616943359374</v>
      </c>
      <c r="BA89" s="24">
        <f t="shared" si="14"/>
        <v>5.3001940917968753</v>
      </c>
      <c r="BB89" s="24">
        <f t="shared" si="15"/>
        <v>-9.3832397460937855E-2</v>
      </c>
      <c r="BD89" s="24">
        <f t="shared" si="28"/>
        <v>1.2869844967012178</v>
      </c>
      <c r="BE89" s="24">
        <f t="shared" si="29"/>
        <v>1.2894121238627878</v>
      </c>
    </row>
    <row r="90" spans="4:57" x14ac:dyDescent="0.25">
      <c r="D90" s="37">
        <f>+PAT!A63</f>
        <v>44470</v>
      </c>
      <c r="E90" s="225">
        <f>'Salida Stata'!I60</f>
        <v>535.31512451171875</v>
      </c>
      <c r="F90" s="225">
        <f>'Salida Stata'!O60</f>
        <v>536.6065673828125</v>
      </c>
      <c r="G90" s="225">
        <f>'Salida Stata'!U60</f>
        <v>539.9893798828125</v>
      </c>
      <c r="H90" s="225">
        <f>'Salida Stata'!AA60</f>
        <v>543.76019287109375</v>
      </c>
      <c r="I90" s="225">
        <f>'Salida Stata'!AG60</f>
        <v>545.62652587890625</v>
      </c>
      <c r="J90" s="225">
        <f>'Salida Stata'!AM60</f>
        <v>541.0140380859375</v>
      </c>
      <c r="K90" s="225">
        <f>'Salida Stata'!AS60</f>
        <v>540.35565185546875</v>
      </c>
      <c r="L90" s="225">
        <f>'Salida Stata'!AY60</f>
        <v>545.65399169921875</v>
      </c>
      <c r="M90" s="225">
        <f>'Salida Stata'!BE60</f>
        <v>544.6727294921875</v>
      </c>
      <c r="N90" s="225">
        <f>'Salida Stata'!BK60</f>
        <v>545.05859375</v>
      </c>
      <c r="O90" s="19" cm="1">
        <f t="array" ref="O90">+SUMPRODUCT($E$30:$N$30/100,$E90:$N90)/$D$14*100</f>
        <v>529.73054436480982</v>
      </c>
      <c r="Q90" s="24">
        <f t="shared" si="30"/>
        <v>2.8194266821865988E-2</v>
      </c>
      <c r="R90" s="24">
        <f t="shared" si="30"/>
        <v>2.866161440361803E-2</v>
      </c>
      <c r="S90" s="24">
        <f t="shared" si="30"/>
        <v>2.8250193686325531E-2</v>
      </c>
      <c r="T90" s="24">
        <f t="shared" si="30"/>
        <v>2.8314358098729953E-2</v>
      </c>
      <c r="U90" s="24">
        <f t="shared" si="30"/>
        <v>2.8574660084220938E-2</v>
      </c>
      <c r="V90" s="24">
        <f t="shared" si="26"/>
        <v>2.8450476553139925E-2</v>
      </c>
      <c r="W90" s="24">
        <f t="shared" si="26"/>
        <v>2.8272064378948025E-2</v>
      </c>
      <c r="X90" s="24">
        <f t="shared" si="26"/>
        <v>2.8576139183227323E-2</v>
      </c>
      <c r="Y90" s="24">
        <f t="shared" si="26"/>
        <v>2.8301125841062147E-2</v>
      </c>
      <c r="Z90" s="24">
        <f t="shared" si="26"/>
        <v>2.8374780828476887E-2</v>
      </c>
      <c r="AA90" s="24">
        <f t="shared" si="21"/>
        <v>2.8390538789842878E-2</v>
      </c>
      <c r="AB90" s="24">
        <f>+PAT!Y63</f>
        <v>2.8673835125447855E-2</v>
      </c>
      <c r="AD90" s="24">
        <f t="shared" si="24"/>
        <v>0.5101631122304644</v>
      </c>
      <c r="AE90" s="24">
        <f t="shared" si="24"/>
        <v>0.52008526678158096</v>
      </c>
      <c r="AF90" s="24">
        <f t="shared" si="24"/>
        <v>0.51705883679339903</v>
      </c>
      <c r="AG90" s="24">
        <f t="shared" si="24"/>
        <v>0.51746767789538417</v>
      </c>
      <c r="AH90" s="24">
        <f t="shared" si="24"/>
        <v>0.52082466236271796</v>
      </c>
      <c r="AI90" s="24">
        <f t="shared" si="24"/>
        <v>0.51890809653731118</v>
      </c>
      <c r="AJ90" s="24">
        <f t="shared" si="24"/>
        <v>0.52216418875331327</v>
      </c>
      <c r="AK90" s="24">
        <f t="shared" si="24"/>
        <v>0.52362467445073424</v>
      </c>
      <c r="AL90" s="24">
        <f t="shared" si="24"/>
        <v>0.52308409271339062</v>
      </c>
      <c r="AM90" s="24">
        <f t="shared" si="24"/>
        <v>0.51957243477797732</v>
      </c>
      <c r="AN90" s="24">
        <f t="shared" si="24"/>
        <v>0.52042813239911268</v>
      </c>
      <c r="AO90" s="24">
        <f>+PAT!AV63</f>
        <v>0.52616848586621878</v>
      </c>
      <c r="AQ90" s="24">
        <f t="shared" si="11"/>
        <v>-1.80514006610899E-4</v>
      </c>
      <c r="AR90" s="24">
        <f t="shared" si="18"/>
        <v>-9.4093225475129216E-3</v>
      </c>
      <c r="AS90" s="35">
        <f t="shared" si="25"/>
        <v>44470</v>
      </c>
      <c r="AT90" s="19">
        <f t="shared" si="8"/>
        <v>535.31512451171875</v>
      </c>
      <c r="AU90" s="19">
        <f t="shared" si="9"/>
        <v>545.05859375</v>
      </c>
      <c r="AV90" s="52">
        <f t="shared" si="12"/>
        <v>-9.7434692382812216E-2</v>
      </c>
      <c r="AW90" s="52">
        <f t="shared" si="27"/>
        <v>-2.728829278158651E-3</v>
      </c>
      <c r="AZ90" s="24">
        <f t="shared" si="13"/>
        <v>5.3531512451171874</v>
      </c>
      <c r="BA90" s="24">
        <f t="shared" si="14"/>
        <v>5.4505859374999996</v>
      </c>
      <c r="BB90" s="24">
        <f t="shared" si="15"/>
        <v>-9.7434692382812216E-2</v>
      </c>
      <c r="BD90" s="24">
        <f t="shared" si="28"/>
        <v>1.323270080996817</v>
      </c>
      <c r="BE90" s="24">
        <f t="shared" si="29"/>
        <v>1.3259989102749756</v>
      </c>
    </row>
    <row r="91" spans="4:57" x14ac:dyDescent="0.25">
      <c r="D91" s="37">
        <f>+PAT!A64</f>
        <v>44501</v>
      </c>
      <c r="E91" s="225">
        <f>'Salida Stata'!I61</f>
        <v>546.19451904296875</v>
      </c>
      <c r="F91" s="225">
        <f>'Salida Stata'!O61</f>
        <v>547.90863037109375</v>
      </c>
      <c r="G91" s="225">
        <f>'Salida Stata'!U61</f>
        <v>551.2886962890625</v>
      </c>
      <c r="H91" s="225">
        <f>'Salida Stata'!AA61</f>
        <v>555.41650390625</v>
      </c>
      <c r="I91" s="225">
        <f>'Salida Stata'!AG61</f>
        <v>557.3768310546875</v>
      </c>
      <c r="J91" s="225">
        <f>'Salida Stata'!AM61</f>
        <v>552.48876953125</v>
      </c>
      <c r="K91" s="225">
        <f>'Salida Stata'!AS61</f>
        <v>551.84918212890625</v>
      </c>
      <c r="L91" s="225">
        <f>'Salida Stata'!AY61</f>
        <v>557.70404052734375</v>
      </c>
      <c r="M91" s="225">
        <f>'Salida Stata'!BE61</f>
        <v>556.619140625</v>
      </c>
      <c r="N91" s="225">
        <f>'Salida Stata'!BK61</f>
        <v>557.19073486328125</v>
      </c>
      <c r="O91" s="19" cm="1">
        <f t="array" ref="O91">+SUMPRODUCT($E$30:$N$30/100,$E91:$N91)/$D$14*100</f>
        <v>541.22809243851782</v>
      </c>
      <c r="Q91" s="24">
        <f t="shared" si="30"/>
        <v>2.0323346068679582E-2</v>
      </c>
      <c r="R91" s="24">
        <f t="shared" si="30"/>
        <v>2.1062103364490437E-2</v>
      </c>
      <c r="S91" s="24">
        <f t="shared" si="30"/>
        <v>2.0925071542522211E-2</v>
      </c>
      <c r="T91" s="24">
        <f t="shared" si="30"/>
        <v>2.1436492019781817E-2</v>
      </c>
      <c r="U91" s="24">
        <f t="shared" si="30"/>
        <v>2.1535436087630755E-2</v>
      </c>
      <c r="V91" s="24">
        <f t="shared" si="26"/>
        <v>2.1209674125849176E-2</v>
      </c>
      <c r="W91" s="24">
        <f t="shared" si="26"/>
        <v>2.1270306387970894E-2</v>
      </c>
      <c r="X91" s="24">
        <f t="shared" si="26"/>
        <v>2.208368125485527E-2</v>
      </c>
      <c r="Y91" s="24">
        <f t="shared" si="26"/>
        <v>2.1933191228337146E-2</v>
      </c>
      <c r="Z91" s="24">
        <f t="shared" si="26"/>
        <v>2.2258416347153087E-2</v>
      </c>
      <c r="AA91" s="24">
        <f t="shared" si="21"/>
        <v>2.1704521659204223E-2</v>
      </c>
      <c r="AB91" s="24">
        <f>+PAT!Y64</f>
        <v>2.1822849807445532E-2</v>
      </c>
      <c r="AD91" s="24">
        <f t="shared" si="24"/>
        <v>0.49650892385019074</v>
      </c>
      <c r="AE91" s="24">
        <f t="shared" si="24"/>
        <v>0.50737611304546326</v>
      </c>
      <c r="AF91" s="24">
        <f t="shared" si="24"/>
        <v>0.50469237965274161</v>
      </c>
      <c r="AG91" s="24">
        <f t="shared" si="24"/>
        <v>0.50627370999070331</v>
      </c>
      <c r="AH91" s="24">
        <f t="shared" si="24"/>
        <v>0.50956085913133897</v>
      </c>
      <c r="AI91" s="24">
        <f t="shared" si="24"/>
        <v>0.50759290386862999</v>
      </c>
      <c r="AJ91" s="24">
        <f t="shared" si="24"/>
        <v>0.5107509561770962</v>
      </c>
      <c r="AK91" s="24">
        <f t="shared" si="24"/>
        <v>0.5146992125984251</v>
      </c>
      <c r="AL91" s="24">
        <f t="shared" si="24"/>
        <v>0.51335847618832675</v>
      </c>
      <c r="AM91" s="24">
        <f t="shared" si="24"/>
        <v>0.51093206368216215</v>
      </c>
      <c r="AN91" s="24">
        <f t="shared" si="24"/>
        <v>0.51019302178271486</v>
      </c>
      <c r="AO91" s="24">
        <f>+PAT!AV64</f>
        <v>0.51536578732662508</v>
      </c>
      <c r="AQ91" s="24">
        <f t="shared" si="11"/>
        <v>-1.9350702784735052E-3</v>
      </c>
      <c r="AR91" s="24">
        <f t="shared" si="18"/>
        <v>-1.442313983197141E-2</v>
      </c>
      <c r="AS91" s="35">
        <f t="shared" si="25"/>
        <v>44501</v>
      </c>
      <c r="AT91" s="19">
        <f t="shared" si="8"/>
        <v>546.19451904296875</v>
      </c>
      <c r="AU91" s="19">
        <f t="shared" si="9"/>
        <v>557.19073486328125</v>
      </c>
      <c r="AV91" s="52">
        <f t="shared" si="12"/>
        <v>-0.1099621582031256</v>
      </c>
      <c r="AW91" s="52">
        <f t="shared" si="27"/>
        <v>-5.3501893005021284E-3</v>
      </c>
      <c r="AZ91" s="24">
        <f t="shared" si="13"/>
        <v>5.4619451904296872</v>
      </c>
      <c r="BA91" s="24">
        <f t="shared" si="14"/>
        <v>5.5719073486328128</v>
      </c>
      <c r="BB91" s="24">
        <f t="shared" si="15"/>
        <v>-0.1099621582031256</v>
      </c>
      <c r="BD91" s="24">
        <f t="shared" si="28"/>
        <v>1.3501633567952451</v>
      </c>
      <c r="BE91" s="24">
        <f t="shared" si="29"/>
        <v>1.3555135460957473</v>
      </c>
    </row>
    <row r="92" spans="4:57" x14ac:dyDescent="0.25">
      <c r="D92" s="37">
        <f>+PAT!A65</f>
        <v>44531</v>
      </c>
      <c r="E92" s="225">
        <f>'Salida Stata'!I62</f>
        <v>563.1234130859375</v>
      </c>
      <c r="F92" s="225">
        <f>'Salida Stata'!O62</f>
        <v>564.8634033203125</v>
      </c>
      <c r="G92" s="225">
        <f>'Salida Stata'!U62</f>
        <v>568.3092041015625</v>
      </c>
      <c r="H92" s="225">
        <f>'Salida Stata'!AA62</f>
        <v>572.35736083984375</v>
      </c>
      <c r="I92" s="225">
        <f>'Salida Stata'!AG62</f>
        <v>574.11175537109375</v>
      </c>
      <c r="J92" s="225">
        <f>'Salida Stata'!AM62</f>
        <v>569.430908203125</v>
      </c>
      <c r="K92" s="225">
        <f>'Salida Stata'!AS62</f>
        <v>569.2120361328125</v>
      </c>
      <c r="L92" s="225">
        <f>'Salida Stata'!AY62</f>
        <v>574.49163818359375</v>
      </c>
      <c r="M92" s="225">
        <f>'Salida Stata'!BE62</f>
        <v>573.828369140625</v>
      </c>
      <c r="N92" s="225">
        <f>'Salida Stata'!BK62</f>
        <v>574.3057861328125</v>
      </c>
      <c r="O92" s="19" cm="1">
        <f t="array" ref="O92">+SUMPRODUCT($E$30:$N$30/100,$E92:$N92)/$D$14*100</f>
        <v>557.86289343343094</v>
      </c>
      <c r="Q92" s="24">
        <f t="shared" si="30"/>
        <v>3.0994258369035244E-2</v>
      </c>
      <c r="R92" s="24">
        <f t="shared" si="30"/>
        <v>3.0944526166224895E-2</v>
      </c>
      <c r="S92" s="24">
        <f t="shared" si="30"/>
        <v>3.0874037372925711E-2</v>
      </c>
      <c r="T92" s="24">
        <f t="shared" si="30"/>
        <v>3.0501176710538092E-2</v>
      </c>
      <c r="U92" s="24">
        <f t="shared" si="30"/>
        <v>3.0024434788112453E-2</v>
      </c>
      <c r="V92" s="24">
        <f t="shared" si="26"/>
        <v>3.0665127702503847E-2</v>
      </c>
      <c r="W92" s="24">
        <f t="shared" si="26"/>
        <v>3.146304201616168E-2</v>
      </c>
      <c r="X92" s="24">
        <f t="shared" si="26"/>
        <v>3.0101265969628477E-2</v>
      </c>
      <c r="Y92" s="24">
        <f t="shared" si="26"/>
        <v>3.0917421374158316E-2</v>
      </c>
      <c r="Z92" s="24">
        <f t="shared" si="26"/>
        <v>3.071668317264975E-2</v>
      </c>
      <c r="AA92" s="24">
        <f t="shared" si="21"/>
        <v>3.0735287445935455E-2</v>
      </c>
      <c r="AB92" s="24">
        <f>+PAT!Y65</f>
        <v>3.1048097631012128E-2</v>
      </c>
      <c r="AD92" s="24">
        <f t="shared" si="24"/>
        <v>0.49950335994892781</v>
      </c>
      <c r="AE92" s="24">
        <f t="shared" si="24"/>
        <v>0.51114118425919974</v>
      </c>
      <c r="AF92" s="24">
        <f t="shared" si="24"/>
        <v>0.50750723766924821</v>
      </c>
      <c r="AG92" s="24">
        <f t="shared" si="24"/>
        <v>0.50742810984811193</v>
      </c>
      <c r="AH92" s="24">
        <f t="shared" si="24"/>
        <v>0.50941837247378441</v>
      </c>
      <c r="AI92" s="24">
        <f t="shared" si="24"/>
        <v>0.50922063647655746</v>
      </c>
      <c r="AJ92" s="24">
        <f t="shared" si="24"/>
        <v>0.51289947240584</v>
      </c>
      <c r="AK92" s="24">
        <f t="shared" si="24"/>
        <v>0.51455501914620672</v>
      </c>
      <c r="AL92" s="24">
        <f t="shared" si="24"/>
        <v>0.51376770302883834</v>
      </c>
      <c r="AM92" s="24">
        <f t="shared" si="24"/>
        <v>0.51131256749924026</v>
      </c>
      <c r="AN92" s="24">
        <f t="shared" si="24"/>
        <v>0.51122038471290998</v>
      </c>
      <c r="AO92" s="24">
        <f>+PAT!AV65</f>
        <v>0.51623119556611252</v>
      </c>
      <c r="AQ92" s="24">
        <f t="shared" si="11"/>
        <v>2.7757519638549333E-4</v>
      </c>
      <c r="AR92" s="24">
        <f t="shared" si="18"/>
        <v>-1.1809207550312451E-2</v>
      </c>
      <c r="AS92" s="35">
        <f t="shared" si="25"/>
        <v>44531</v>
      </c>
      <c r="AT92" s="19">
        <f t="shared" si="8"/>
        <v>563.1234130859375</v>
      </c>
      <c r="AU92" s="19">
        <f t="shared" si="9"/>
        <v>574.3057861328125</v>
      </c>
      <c r="AV92" s="52">
        <f t="shared" si="12"/>
        <v>-0.11182373046874972</v>
      </c>
      <c r="AW92" s="52">
        <f t="shared" si="27"/>
        <v>-5.1397575112441807E-3</v>
      </c>
      <c r="AZ92" s="24">
        <f t="shared" si="13"/>
        <v>5.631234130859375</v>
      </c>
      <c r="BA92" s="24">
        <f t="shared" si="14"/>
        <v>5.7430578613281247</v>
      </c>
      <c r="BB92" s="24">
        <f t="shared" si="15"/>
        <v>-0.11182373046874972</v>
      </c>
      <c r="BD92" s="24">
        <f t="shared" si="28"/>
        <v>1.3920106687161609</v>
      </c>
      <c r="BE92" s="24">
        <f t="shared" si="29"/>
        <v>1.397150426227405</v>
      </c>
    </row>
    <row r="93" spans="4:57" x14ac:dyDescent="0.25">
      <c r="D93" s="37">
        <f>+PAT!A66</f>
        <v>44562</v>
      </c>
      <c r="E93" s="225">
        <f>'Salida Stata'!I63</f>
        <v>583.688720703125</v>
      </c>
      <c r="F93" s="225">
        <f>'Salida Stata'!O63</f>
        <v>585.59478759765625</v>
      </c>
      <c r="G93" s="225">
        <f>'Salida Stata'!U63</f>
        <v>589.012939453125</v>
      </c>
      <c r="H93" s="225">
        <f>'Salida Stata'!AA63</f>
        <v>592.92388916015625</v>
      </c>
      <c r="I93" s="225">
        <f>'Salida Stata'!AG63</f>
        <v>594.90625</v>
      </c>
      <c r="J93" s="225">
        <f>'Salida Stata'!AM63</f>
        <v>589.98284912109375</v>
      </c>
      <c r="K93" s="225">
        <f>'Salida Stata'!AS63</f>
        <v>589.966552734375</v>
      </c>
      <c r="L93" s="225">
        <f>'Salida Stata'!AY63</f>
        <v>595.35784912109375</v>
      </c>
      <c r="M93" s="225">
        <f>'Salida Stata'!BE63</f>
        <v>594.456298828125</v>
      </c>
      <c r="N93" s="225">
        <f>'Salida Stata'!BK63</f>
        <v>595.06158447265625</v>
      </c>
      <c r="O93" s="19" cm="1">
        <f t="array" ref="O93">+SUMPRODUCT($E$30:$N$30/100,$E93:$N93)/$D$14*100</f>
        <v>578.06192538813241</v>
      </c>
      <c r="Q93" s="24">
        <f t="shared" si="30"/>
        <v>3.6520072046887231E-2</v>
      </c>
      <c r="R93" s="24">
        <f t="shared" si="30"/>
        <v>3.6701588659281192E-2</v>
      </c>
      <c r="S93" s="24">
        <f t="shared" si="30"/>
        <v>3.6430406550062688E-2</v>
      </c>
      <c r="T93" s="24">
        <f t="shared" si="30"/>
        <v>3.5933019696181345E-2</v>
      </c>
      <c r="U93" s="24">
        <f t="shared" si="30"/>
        <v>3.6220290621753914E-2</v>
      </c>
      <c r="V93" s="24">
        <f t="shared" si="26"/>
        <v>3.6092071262555203E-2</v>
      </c>
      <c r="W93" s="24">
        <f t="shared" si="26"/>
        <v>3.6461837213716208E-2</v>
      </c>
      <c r="X93" s="24">
        <f t="shared" si="26"/>
        <v>3.6321174322874406E-2</v>
      </c>
      <c r="Y93" s="24">
        <f t="shared" si="26"/>
        <v>3.5947908463279221E-2</v>
      </c>
      <c r="Z93" s="24">
        <f t="shared" si="26"/>
        <v>3.6140674255794147E-2</v>
      </c>
      <c r="AA93" s="24">
        <f t="shared" si="21"/>
        <v>3.6207878660622583E-2</v>
      </c>
      <c r="AB93" s="24">
        <f>+PAT!Y66</f>
        <v>3.5857267188859954E-2</v>
      </c>
      <c r="AD93" s="24">
        <f t="shared" ref="AD93:AN108" si="31">+E93/E81-1</f>
        <v>0.49799302284672309</v>
      </c>
      <c r="AE93" s="24">
        <f t="shared" si="31"/>
        <v>0.50875535194308541</v>
      </c>
      <c r="AF93" s="24">
        <f t="shared" si="31"/>
        <v>0.5029873592943066</v>
      </c>
      <c r="AG93" s="24">
        <f t="shared" si="31"/>
        <v>0.50128180054940819</v>
      </c>
      <c r="AH93" s="24">
        <f t="shared" si="31"/>
        <v>0.50274861809776406</v>
      </c>
      <c r="AI93" s="24">
        <f t="shared" si="31"/>
        <v>0.50363075279466818</v>
      </c>
      <c r="AJ93" s="24">
        <f t="shared" si="31"/>
        <v>0.50581692336093065</v>
      </c>
      <c r="AK93" s="24">
        <f t="shared" si="31"/>
        <v>0.50659591341347587</v>
      </c>
      <c r="AL93" s="24">
        <f t="shared" si="31"/>
        <v>0.50504416702922983</v>
      </c>
      <c r="AM93" s="24">
        <f t="shared" si="31"/>
        <v>0.50326116838964841</v>
      </c>
      <c r="AN93" s="24">
        <f t="shared" si="31"/>
        <v>0.50424138366347915</v>
      </c>
      <c r="AO93" s="24">
        <f>+PAT!AV66</f>
        <v>0.50887423935091292</v>
      </c>
      <c r="AQ93" s="24">
        <f t="shared" si="11"/>
        <v>3.7939779109308347E-4</v>
      </c>
      <c r="AR93" s="24">
        <f t="shared" si="18"/>
        <v>-5.2681455429253177E-3</v>
      </c>
      <c r="AS93" s="35">
        <f t="shared" si="25"/>
        <v>44562</v>
      </c>
      <c r="AT93" s="19">
        <f t="shared" si="8"/>
        <v>583.688720703125</v>
      </c>
      <c r="AU93" s="19">
        <f t="shared" si="9"/>
        <v>595.06158447265625</v>
      </c>
      <c r="AV93" s="52">
        <f t="shared" si="12"/>
        <v>-0.11372863769531261</v>
      </c>
      <c r="AW93" s="52">
        <f t="shared" si="27"/>
        <v>-4.7973860403227597E-3</v>
      </c>
      <c r="AZ93" s="24">
        <f t="shared" si="13"/>
        <v>5.8368872070312499</v>
      </c>
      <c r="BA93" s="24">
        <f t="shared" si="14"/>
        <v>5.9506158447265625</v>
      </c>
      <c r="BB93" s="24">
        <f t="shared" si="15"/>
        <v>-0.11372863769531261</v>
      </c>
      <c r="BD93" s="24">
        <f t="shared" si="28"/>
        <v>1.4428469986277108</v>
      </c>
      <c r="BE93" s="24">
        <f t="shared" si="29"/>
        <v>1.4476443846680336</v>
      </c>
    </row>
    <row r="94" spans="4:57" x14ac:dyDescent="0.25">
      <c r="D94" s="37">
        <f>+PAT!A67</f>
        <v>44593</v>
      </c>
      <c r="E94" s="225">
        <f>'Salida Stata'!I64</f>
        <v>612.17791748046875</v>
      </c>
      <c r="F94" s="225">
        <f>'Salida Stata'!O64</f>
        <v>614.241455078125</v>
      </c>
      <c r="G94" s="225">
        <f>'Salida Stata'!U64</f>
        <v>617.55963134765625</v>
      </c>
      <c r="H94" s="225">
        <f>'Salida Stata'!AA64</f>
        <v>621.3643798828125</v>
      </c>
      <c r="I94" s="225">
        <f>'Salida Stata'!AG64</f>
        <v>623.62689208984375</v>
      </c>
      <c r="J94" s="225">
        <f>'Salida Stata'!AM64</f>
        <v>618.57745361328125</v>
      </c>
      <c r="K94" s="225">
        <f>'Salida Stata'!AS64</f>
        <v>618.4417724609375</v>
      </c>
      <c r="L94" s="225">
        <f>'Salida Stata'!AY64</f>
        <v>624.0299072265625</v>
      </c>
      <c r="M94" s="225">
        <f>'Salida Stata'!BE64</f>
        <v>622.7159423828125</v>
      </c>
      <c r="N94" s="225">
        <f>'Salida Stata'!BK64</f>
        <v>623.14935302734375</v>
      </c>
      <c r="O94" s="19" cm="1">
        <f t="array" ref="O94">+SUMPRODUCT($E$30:$N$30/100,$E94:$N94)/$D$14*100</f>
        <v>605.75679551554754</v>
      </c>
      <c r="Q94" s="24">
        <f t="shared" si="30"/>
        <v>4.8808886940671092E-2</v>
      </c>
      <c r="R94" s="24">
        <f t="shared" si="30"/>
        <v>4.8918924975389189E-2</v>
      </c>
      <c r="S94" s="24">
        <f t="shared" si="30"/>
        <v>4.8465305229178357E-2</v>
      </c>
      <c r="T94" s="24">
        <f t="shared" si="30"/>
        <v>4.7966511794524935E-2</v>
      </c>
      <c r="U94" s="24">
        <f t="shared" si="30"/>
        <v>4.827759346929672E-2</v>
      </c>
      <c r="V94" s="24">
        <f t="shared" si="26"/>
        <v>4.8466840239144826E-2</v>
      </c>
      <c r="W94" s="24">
        <f t="shared" si="26"/>
        <v>4.8265820485221766E-2</v>
      </c>
      <c r="X94" s="24">
        <f t="shared" si="26"/>
        <v>4.8159368601247587E-2</v>
      </c>
      <c r="Y94" s="24">
        <f t="shared" si="26"/>
        <v>4.7538639274908645E-2</v>
      </c>
      <c r="Z94" s="24">
        <f t="shared" si="26"/>
        <v>4.7201448198977314E-2</v>
      </c>
      <c r="AA94" s="24">
        <f t="shared" si="21"/>
        <v>4.7909867284235519E-2</v>
      </c>
      <c r="AB94" s="24">
        <f>+PAT!Y67</f>
        <v>4.8395227692824561E-2</v>
      </c>
      <c r="AD94" s="24">
        <f t="shared" si="31"/>
        <v>0.51327075465641747</v>
      </c>
      <c r="AE94" s="24">
        <f t="shared" si="31"/>
        <v>0.52448704356007503</v>
      </c>
      <c r="AF94" s="24">
        <f t="shared" si="31"/>
        <v>0.5178522191962811</v>
      </c>
      <c r="AG94" s="24">
        <f t="shared" si="31"/>
        <v>0.51569853564899759</v>
      </c>
      <c r="AH94" s="24">
        <f t="shared" si="31"/>
        <v>0.51653017404358637</v>
      </c>
      <c r="AI94" s="24">
        <f t="shared" si="31"/>
        <v>0.51724904535426197</v>
      </c>
      <c r="AJ94" s="24">
        <f t="shared" si="31"/>
        <v>0.51992266395639497</v>
      </c>
      <c r="AK94" s="24">
        <f t="shared" si="31"/>
        <v>0.52032491552351035</v>
      </c>
      <c r="AL94" s="24">
        <f t="shared" si="31"/>
        <v>0.51836945110154797</v>
      </c>
      <c r="AM94" s="24">
        <f t="shared" si="31"/>
        <v>0.51597529610148229</v>
      </c>
      <c r="AN94" s="24">
        <f t="shared" si="31"/>
        <v>0.51791326040556407</v>
      </c>
      <c r="AO94" s="24">
        <f>+PAT!AV67</f>
        <v>0.52319335937499978</v>
      </c>
      <c r="AQ94" s="24">
        <f t="shared" si="11"/>
        <v>1.6074387416937785E-3</v>
      </c>
      <c r="AR94" s="24">
        <f t="shared" si="18"/>
        <v>-2.7045414450648231E-3</v>
      </c>
      <c r="AS94" s="35">
        <f t="shared" si="25"/>
        <v>44593</v>
      </c>
      <c r="AT94" s="19">
        <f t="shared" si="8"/>
        <v>612.17791748046875</v>
      </c>
      <c r="AU94" s="19">
        <f t="shared" si="9"/>
        <v>623.14935302734375</v>
      </c>
      <c r="AV94" s="52">
        <f t="shared" si="12"/>
        <v>-0.10971435546874986</v>
      </c>
      <c r="AW94" s="52">
        <f t="shared" si="27"/>
        <v>-2.7045414450648231E-3</v>
      </c>
      <c r="AZ94" s="24">
        <f t="shared" si="13"/>
        <v>6.1217791748046873</v>
      </c>
      <c r="BA94" s="24">
        <f t="shared" si="14"/>
        <v>6.2314935302734371</v>
      </c>
      <c r="BB94" s="24">
        <f t="shared" si="15"/>
        <v>-0.10971435546874986</v>
      </c>
      <c r="BD94" s="24">
        <f t="shared" si="28"/>
        <v>1.5132707546564175</v>
      </c>
      <c r="BE94" s="24">
        <f t="shared" si="29"/>
        <v>1.5159752961014823</v>
      </c>
    </row>
    <row r="95" spans="4:57" x14ac:dyDescent="0.25">
      <c r="D95" s="37">
        <f>+PAT!A68</f>
        <v>44621</v>
      </c>
      <c r="E95" s="225">
        <f>'Salida Stata'!I65</f>
        <v>658.9425048828125</v>
      </c>
      <c r="F95" s="225">
        <f>'Salida Stata'!O65</f>
        <v>661.40423583984375</v>
      </c>
      <c r="G95" s="225">
        <f>'Salida Stata'!U65</f>
        <v>663.71728515625</v>
      </c>
      <c r="H95" s="225">
        <f>'Salida Stata'!AA65</f>
        <v>667.4500732421875</v>
      </c>
      <c r="I95" s="225">
        <f>'Salida Stata'!AG65</f>
        <v>669.38104248046875</v>
      </c>
      <c r="J95" s="225">
        <f>'Salida Stata'!AM65</f>
        <v>663.9324951171875</v>
      </c>
      <c r="K95" s="225">
        <f>'Salida Stata'!AS65</f>
        <v>663.94195556640625</v>
      </c>
      <c r="L95" s="225">
        <f>'Salida Stata'!AY65</f>
        <v>669.5970458984375</v>
      </c>
      <c r="M95" s="225">
        <f>'Salida Stata'!BE65</f>
        <v>667.81744384765625</v>
      </c>
      <c r="N95" s="225">
        <f>'Salida Stata'!BK65</f>
        <v>666.567626953125</v>
      </c>
      <c r="O95" s="19" cm="1">
        <f t="array" ref="O95">+SUMPRODUCT($E$30:$N$30/100,$E95:$N95)/$D$14*100</f>
        <v>649.72692453481659</v>
      </c>
      <c r="Q95" s="24">
        <f t="shared" si="30"/>
        <v>7.6390516657007135E-2</v>
      </c>
      <c r="R95" s="24">
        <f t="shared" si="30"/>
        <v>7.6782151988944003E-2</v>
      </c>
      <c r="S95" s="24">
        <f t="shared" si="30"/>
        <v>7.4742019176135654E-2</v>
      </c>
      <c r="T95" s="24">
        <f t="shared" si="30"/>
        <v>7.4168547234823246E-2</v>
      </c>
      <c r="U95" s="24">
        <f t="shared" si="30"/>
        <v>7.3367827736385394E-2</v>
      </c>
      <c r="V95" s="24">
        <f t="shared" si="26"/>
        <v>7.3321523826927359E-2</v>
      </c>
      <c r="W95" s="24">
        <f t="shared" si="26"/>
        <v>7.3572299174442746E-2</v>
      </c>
      <c r="X95" s="24">
        <f t="shared" si="26"/>
        <v>7.3020760934990214E-2</v>
      </c>
      <c r="Y95" s="24">
        <f t="shared" si="26"/>
        <v>7.2427086565767906E-2</v>
      </c>
      <c r="Z95" s="24">
        <f t="shared" si="26"/>
        <v>6.9675550034433043E-2</v>
      </c>
      <c r="AA95" s="24">
        <f t="shared" si="21"/>
        <v>7.2587099880319084E-2</v>
      </c>
      <c r="AB95" s="24">
        <f>+PAT!Y68</f>
        <v>7.4370892771277397E-2</v>
      </c>
      <c r="AD95" s="24">
        <f t="shared" si="31"/>
        <v>0.56887857900279615</v>
      </c>
      <c r="AE95" s="24">
        <f t="shared" si="31"/>
        <v>0.57803261263933625</v>
      </c>
      <c r="AF95" s="24">
        <f t="shared" si="31"/>
        <v>0.57055378467441331</v>
      </c>
      <c r="AG95" s="24">
        <f t="shared" si="31"/>
        <v>0.56741840051829207</v>
      </c>
      <c r="AH95" s="24">
        <f t="shared" si="31"/>
        <v>0.56721684564560171</v>
      </c>
      <c r="AI95" s="24">
        <f t="shared" si="31"/>
        <v>0.56661370629112806</v>
      </c>
      <c r="AJ95" s="24">
        <f t="shared" si="31"/>
        <v>0.56932432433407199</v>
      </c>
      <c r="AK95" s="24">
        <f t="shared" si="31"/>
        <v>0.56785509741144824</v>
      </c>
      <c r="AL95" s="24">
        <f t="shared" si="31"/>
        <v>0.56549445936353893</v>
      </c>
      <c r="AM95" s="24">
        <f t="shared" si="31"/>
        <v>0.56092804595207291</v>
      </c>
      <c r="AN95" s="24">
        <f t="shared" si="31"/>
        <v>0.56627681589183254</v>
      </c>
      <c r="AO95" s="24">
        <f>+PAT!AV68</f>
        <v>0.57273580478648523</v>
      </c>
      <c r="AQ95" s="24">
        <f t="shared" si="11"/>
        <v>6.7149666225740923E-3</v>
      </c>
      <c r="AR95" s="24">
        <f t="shared" si="18"/>
        <v>7.9505330507232408E-3</v>
      </c>
      <c r="AS95" s="35">
        <f t="shared" si="25"/>
        <v>44621</v>
      </c>
      <c r="AT95" s="19">
        <f t="shared" si="8"/>
        <v>658.9425048828125</v>
      </c>
      <c r="AU95" s="19">
        <f t="shared" si="9"/>
        <v>666.567626953125</v>
      </c>
      <c r="AV95" s="52">
        <f t="shared" si="12"/>
        <v>-7.6251220703125178E-2</v>
      </c>
      <c r="AW95" s="52">
        <f t="shared" si="27"/>
        <v>7.2685807505947775E-3</v>
      </c>
      <c r="AZ95" s="24">
        <f t="shared" si="13"/>
        <v>6.589425048828125</v>
      </c>
      <c r="BA95" s="24">
        <f t="shared" si="14"/>
        <v>6.6656762695312501</v>
      </c>
      <c r="BB95" s="24">
        <f t="shared" si="15"/>
        <v>-7.6251220703125178E-2</v>
      </c>
      <c r="BD95" s="24">
        <f t="shared" si="28"/>
        <v>1.6288702894465603</v>
      </c>
      <c r="BE95" s="24">
        <f t="shared" si="29"/>
        <v>1.6216017086959655</v>
      </c>
    </row>
    <row r="96" spans="4:57" x14ac:dyDescent="0.25">
      <c r="D96" s="37">
        <f>+PAT!A69</f>
        <v>44652</v>
      </c>
      <c r="E96" s="225">
        <f>'Salida Stata'!I66</f>
        <v>699.05523681640625</v>
      </c>
      <c r="F96" s="225">
        <f>'Salida Stata'!O66</f>
        <v>702.45635986328125</v>
      </c>
      <c r="G96" s="225">
        <f>'Salida Stata'!U66</f>
        <v>703.9906005859375</v>
      </c>
      <c r="H96" s="225">
        <f>'Salida Stata'!AA66</f>
        <v>706.93914794921875</v>
      </c>
      <c r="I96" s="225">
        <f>'Salida Stata'!AG66</f>
        <v>709.0977783203125</v>
      </c>
      <c r="J96" s="225">
        <f>'Salida Stata'!AM66</f>
        <v>703.10430908203125</v>
      </c>
      <c r="K96" s="225">
        <f>'Salida Stata'!AS66</f>
        <v>702.99249267578125</v>
      </c>
      <c r="L96" s="225">
        <f>'Salida Stata'!AY66</f>
        <v>708.35357666015625</v>
      </c>
      <c r="M96" s="225">
        <f>'Salida Stata'!BE66</f>
        <v>705.8880615234375</v>
      </c>
      <c r="N96" s="225">
        <f>'Salida Stata'!BK66</f>
        <v>704.2396240234375</v>
      </c>
      <c r="O96" s="19" cm="1">
        <f t="array" ref="O96">+SUMPRODUCT($E$30:$N$30/100,$E96:$N96)/$D$14*100</f>
        <v>687.51816910105742</v>
      </c>
      <c r="Q96" s="24">
        <f t="shared" si="30"/>
        <v>6.0874403512226616E-2</v>
      </c>
      <c r="R96" s="24">
        <f t="shared" si="30"/>
        <v>6.2068129895342938E-2</v>
      </c>
      <c r="S96" s="24">
        <f t="shared" si="30"/>
        <v>6.0678418854507532E-2</v>
      </c>
      <c r="T96" s="24">
        <f t="shared" si="30"/>
        <v>5.9164087757471062E-2</v>
      </c>
      <c r="U96" s="24">
        <f t="shared" si="30"/>
        <v>5.9333523537907107E-2</v>
      </c>
      <c r="V96" s="24">
        <f t="shared" si="26"/>
        <v>5.8999693873892589E-2</v>
      </c>
      <c r="W96" s="24">
        <f t="shared" si="26"/>
        <v>5.8816191358265879E-2</v>
      </c>
      <c r="X96" s="24">
        <f t="shared" si="26"/>
        <v>5.7880378951966405E-2</v>
      </c>
      <c r="Y96" s="24">
        <f t="shared" si="26"/>
        <v>5.7007522080339657E-2</v>
      </c>
      <c r="Z96" s="24">
        <f t="shared" si="26"/>
        <v>5.6516391656328935E-2</v>
      </c>
      <c r="AA96" s="24">
        <f t="shared" si="21"/>
        <v>5.8164812229842822E-2</v>
      </c>
      <c r="AB96" s="24">
        <f>+PAT!Y69</f>
        <v>5.8928837833805758E-2</v>
      </c>
      <c r="AD96" s="24">
        <f t="shared" si="31"/>
        <v>0.5891626666992269</v>
      </c>
      <c r="AE96" s="24">
        <f t="shared" si="31"/>
        <v>0.5979630181792055</v>
      </c>
      <c r="AF96" s="24">
        <f t="shared" si="31"/>
        <v>0.58958289749350401</v>
      </c>
      <c r="AG96" s="24">
        <f t="shared" si="31"/>
        <v>0.58482775785728647</v>
      </c>
      <c r="AH96" s="24">
        <f t="shared" si="31"/>
        <v>0.58570294840212678</v>
      </c>
      <c r="AI96" s="24">
        <f t="shared" si="31"/>
        <v>0.5854145550981833</v>
      </c>
      <c r="AJ96" s="24">
        <f t="shared" si="31"/>
        <v>0.5873819317200637</v>
      </c>
      <c r="AK96" s="24">
        <f t="shared" si="31"/>
        <v>0.58541065896369271</v>
      </c>
      <c r="AL96" s="24">
        <f t="shared" si="31"/>
        <v>0.58134972465809498</v>
      </c>
      <c r="AM96" s="24">
        <f t="shared" si="31"/>
        <v>0.57635197837039542</v>
      </c>
      <c r="AN96" s="24">
        <f t="shared" si="31"/>
        <v>0.58346910560297194</v>
      </c>
      <c r="AO96" s="24">
        <f>+PAT!AV69</f>
        <v>0.58969764837625971</v>
      </c>
      <c r="AQ96" s="24">
        <f t="shared" si="11"/>
        <v>4.358011855897681E-3</v>
      </c>
      <c r="AR96" s="24">
        <f t="shared" si="18"/>
        <v>1.2810688328831477E-2</v>
      </c>
      <c r="AS96" s="35">
        <f t="shared" si="25"/>
        <v>44652</v>
      </c>
      <c r="AT96" s="19">
        <f t="shared" si="8"/>
        <v>699.05523681640625</v>
      </c>
      <c r="AU96" s="19">
        <f t="shared" si="9"/>
        <v>704.2396240234375</v>
      </c>
      <c r="AV96" s="52">
        <f t="shared" si="12"/>
        <v>-5.1843872070311825E-2</v>
      </c>
      <c r="AW96" s="52">
        <f t="shared" si="27"/>
        <v>1.4778010740208902E-2</v>
      </c>
      <c r="AZ96" s="24">
        <f t="shared" si="13"/>
        <v>6.9905523681640629</v>
      </c>
      <c r="BA96" s="24">
        <f t="shared" si="14"/>
        <v>7.0423962402343747</v>
      </c>
      <c r="BB96" s="24">
        <f t="shared" si="15"/>
        <v>-5.1843872070311825E-2</v>
      </c>
      <c r="BD96" s="24">
        <f t="shared" si="28"/>
        <v>1.7280267967154077</v>
      </c>
      <c r="BE96" s="24">
        <f t="shared" si="29"/>
        <v>1.7132487859751988</v>
      </c>
    </row>
    <row r="97" spans="4:58" x14ac:dyDescent="0.25">
      <c r="D97" s="37">
        <f>+PAT!A70</f>
        <v>44682</v>
      </c>
      <c r="E97" s="225">
        <f>'Salida Stata'!I67</f>
        <v>732.047119140625</v>
      </c>
      <c r="F97" s="225">
        <f>'Salida Stata'!O67</f>
        <v>736.4395751953125</v>
      </c>
      <c r="G97" s="225">
        <f>'Salida Stata'!U67</f>
        <v>737.9530029296875</v>
      </c>
      <c r="H97" s="225">
        <f>'Salida Stata'!AA67</f>
        <v>741.140869140625</v>
      </c>
      <c r="I97" s="225">
        <f>'Salida Stata'!AG67</f>
        <v>743.68096923828125</v>
      </c>
      <c r="J97" s="225">
        <f>'Salida Stata'!AM67</f>
        <v>737.11907958984375</v>
      </c>
      <c r="K97" s="225">
        <f>'Salida Stata'!AS67</f>
        <v>736.78399658203125</v>
      </c>
      <c r="L97" s="225">
        <f>'Salida Stata'!AY67</f>
        <v>742.81011962890625</v>
      </c>
      <c r="M97" s="225">
        <f>'Salida Stata'!BE67</f>
        <v>739.98663330078125</v>
      </c>
      <c r="N97" s="225">
        <f>'Salida Stata'!BK67</f>
        <v>738.15277099609375</v>
      </c>
      <c r="O97" s="19" cm="1">
        <f t="array" ref="O97">+SUMPRODUCT($E$30:$N$30/100,$E97:$N97)/$D$14*100</f>
        <v>720.71061802952806</v>
      </c>
      <c r="Q97" s="24">
        <f t="shared" si="30"/>
        <v>4.7194957689564498E-2</v>
      </c>
      <c r="R97" s="24">
        <f t="shared" si="30"/>
        <v>4.8377689026326776E-2</v>
      </c>
      <c r="S97" s="24">
        <f t="shared" si="30"/>
        <v>4.8242692893176065E-2</v>
      </c>
      <c r="T97" s="24">
        <f t="shared" si="30"/>
        <v>4.8380007374924761E-2</v>
      </c>
      <c r="U97" s="24">
        <f t="shared" si="30"/>
        <v>4.8770694219192556E-2</v>
      </c>
      <c r="V97" s="24">
        <f t="shared" si="26"/>
        <v>4.8377986123029126E-2</v>
      </c>
      <c r="W97" s="24">
        <f t="shared" si="26"/>
        <v>4.8068086442332181E-2</v>
      </c>
      <c r="X97" s="24">
        <f t="shared" si="26"/>
        <v>4.8643141086702091E-2</v>
      </c>
      <c r="Y97" s="24">
        <f t="shared" si="26"/>
        <v>4.8305919360291716E-2</v>
      </c>
      <c r="Z97" s="24">
        <f t="shared" si="26"/>
        <v>4.8155692772446912E-2</v>
      </c>
      <c r="AA97" s="24">
        <f t="shared" si="26"/>
        <v>4.8278649816440922E-2</v>
      </c>
      <c r="AB97" s="24">
        <f>+PAT!Y70</f>
        <v>4.8605240912933168E-2</v>
      </c>
      <c r="AD97" s="24">
        <f t="shared" si="31"/>
        <v>0.61216885817688249</v>
      </c>
      <c r="AE97" s="24">
        <f t="shared" si="31"/>
        <v>0.61957602496271647</v>
      </c>
      <c r="AF97" s="24">
        <f t="shared" si="31"/>
        <v>0.61178776126798651</v>
      </c>
      <c r="AG97" s="24">
        <f t="shared" si="31"/>
        <v>0.60665565514819142</v>
      </c>
      <c r="AH97" s="24">
        <f t="shared" si="31"/>
        <v>0.60780279521802649</v>
      </c>
      <c r="AI97" s="24">
        <f t="shared" si="31"/>
        <v>0.60818064309600528</v>
      </c>
      <c r="AJ97" s="24">
        <f t="shared" si="31"/>
        <v>0.6086933229493956</v>
      </c>
      <c r="AK97" s="24">
        <f t="shared" si="31"/>
        <v>0.60613167924298472</v>
      </c>
      <c r="AL97" s="24">
        <f t="shared" si="31"/>
        <v>0.60219871259191726</v>
      </c>
      <c r="AM97" s="24">
        <f t="shared" si="31"/>
        <v>0.59763449229551457</v>
      </c>
      <c r="AN97" s="24">
        <f t="shared" si="31"/>
        <v>0.60493480973291924</v>
      </c>
      <c r="AO97" s="24">
        <f>+PAT!AV70</f>
        <v>0.61034184335785358</v>
      </c>
      <c r="AQ97" s="24">
        <f t="shared" si="11"/>
        <v>-9.6073508288241349E-4</v>
      </c>
      <c r="AR97" s="24">
        <f t="shared" si="18"/>
        <v>1.4534365881367917E-2</v>
      </c>
      <c r="AS97" s="35">
        <f t="shared" si="25"/>
        <v>44682</v>
      </c>
      <c r="AT97" s="19">
        <f t="shared" si="25"/>
        <v>732.047119140625</v>
      </c>
      <c r="AU97" s="19">
        <f t="shared" ref="AU97:AU127" si="32">+N97</f>
        <v>738.15277099609375</v>
      </c>
      <c r="AV97" s="52">
        <f t="shared" si="12"/>
        <v>-6.1056518554686967E-2</v>
      </c>
      <c r="AW97" s="52">
        <f t="shared" si="27"/>
        <v>1.3829480117436788E-2</v>
      </c>
      <c r="AZ97" s="24">
        <f t="shared" si="13"/>
        <v>7.3204711914062504</v>
      </c>
      <c r="BA97" s="24">
        <f t="shared" si="14"/>
        <v>7.3815277099609373</v>
      </c>
      <c r="BB97" s="24">
        <f t="shared" si="15"/>
        <v>-6.1056518554686967E-2</v>
      </c>
      <c r="BD97" s="24">
        <f t="shared" si="28"/>
        <v>1.8095809482728251</v>
      </c>
      <c r="BE97" s="24">
        <f t="shared" si="29"/>
        <v>1.7957514681553883</v>
      </c>
    </row>
    <row r="98" spans="4:58" x14ac:dyDescent="0.25">
      <c r="D98" s="37">
        <f>+PAT!A71</f>
        <v>44713</v>
      </c>
      <c r="E98" s="225">
        <f>'Salida Stata'!I68</f>
        <v>769.37841796875</v>
      </c>
      <c r="F98" s="225">
        <f>'Salida Stata'!O68</f>
        <v>774.51318359375</v>
      </c>
      <c r="G98" s="225">
        <f>'Salida Stata'!U68</f>
        <v>775.38214111328125</v>
      </c>
      <c r="H98" s="225">
        <f>'Salida Stata'!AA68</f>
        <v>778.43450927734375</v>
      </c>
      <c r="I98" s="225">
        <f>'Salida Stata'!AG68</f>
        <v>781.47821044921875</v>
      </c>
      <c r="J98" s="225">
        <f>'Salida Stata'!AM68</f>
        <v>774.79974365234375</v>
      </c>
      <c r="K98" s="225">
        <f>'Salida Stata'!AS68</f>
        <v>774.47412109375</v>
      </c>
      <c r="L98" s="225">
        <f>'Salida Stata'!AY68</f>
        <v>780.6456298828125</v>
      </c>
      <c r="M98" s="225">
        <f>'Salida Stata'!BE68</f>
        <v>777.68731689453125</v>
      </c>
      <c r="N98" s="225">
        <f>'Salida Stata'!BK68</f>
        <v>775.9742431640625</v>
      </c>
      <c r="O98" s="19" cm="1">
        <f t="array" ref="O98">+SUMPRODUCT($E$30:$N$30/100,$E98:$N98)/$D$14*100</f>
        <v>757.49834501969167</v>
      </c>
      <c r="Q98" s="24">
        <f t="shared" si="30"/>
        <v>5.0995759496942572E-2</v>
      </c>
      <c r="R98" s="24">
        <f t="shared" si="30"/>
        <v>5.1699568682658015E-2</v>
      </c>
      <c r="S98" s="24">
        <f t="shared" si="30"/>
        <v>5.0720219356787499E-2</v>
      </c>
      <c r="T98" s="24">
        <f t="shared" si="30"/>
        <v>5.0319233076381087E-2</v>
      </c>
      <c r="U98" s="24">
        <f t="shared" si="30"/>
        <v>5.0824537368021616E-2</v>
      </c>
      <c r="V98" s="24">
        <f t="shared" si="26"/>
        <v>5.1118828837623864E-2</v>
      </c>
      <c r="W98" s="24">
        <f t="shared" si="26"/>
        <v>5.115491743382683E-2</v>
      </c>
      <c r="X98" s="24">
        <f t="shared" si="26"/>
        <v>5.0935641901066475E-2</v>
      </c>
      <c r="Y98" s="24">
        <f t="shared" si="26"/>
        <v>5.0947789996668602E-2</v>
      </c>
      <c r="Z98" s="24">
        <f t="shared" si="26"/>
        <v>5.1238000660663863E-2</v>
      </c>
      <c r="AA98" s="24">
        <f t="shared" si="26"/>
        <v>5.1043686702915148E-2</v>
      </c>
      <c r="AB98" s="24">
        <f>+PAT!Y71</f>
        <v>5.0785973397823536E-2</v>
      </c>
      <c r="AD98" s="24">
        <f t="shared" si="31"/>
        <v>0.63991573467480656</v>
      </c>
      <c r="AE98" s="24">
        <f t="shared" si="31"/>
        <v>0.64789461265342663</v>
      </c>
      <c r="AF98" s="24">
        <f t="shared" si="31"/>
        <v>0.63797653531680565</v>
      </c>
      <c r="AG98" s="24">
        <f t="shared" si="31"/>
        <v>0.63190653945753583</v>
      </c>
      <c r="AH98" s="24">
        <f t="shared" si="31"/>
        <v>0.63319851049871856</v>
      </c>
      <c r="AI98" s="24">
        <f t="shared" si="31"/>
        <v>0.63502758283011729</v>
      </c>
      <c r="AJ98" s="24">
        <f t="shared" si="31"/>
        <v>0.63417836392254046</v>
      </c>
      <c r="AK98" s="24">
        <f t="shared" si="31"/>
        <v>0.63185723259675552</v>
      </c>
      <c r="AL98" s="24">
        <f t="shared" si="31"/>
        <v>0.62751910685404511</v>
      </c>
      <c r="AM98" s="24">
        <f t="shared" si="31"/>
        <v>0.62410715899648594</v>
      </c>
      <c r="AN98" s="24">
        <f t="shared" si="31"/>
        <v>0.6310315724749771</v>
      </c>
      <c r="AO98" s="24">
        <f>+PAT!AV71</f>
        <v>0.63585024053545269</v>
      </c>
      <c r="AQ98" s="24">
        <f t="shared" ref="AQ98:AQ122" si="33">+Q98-Z98</f>
        <v>-2.4224116372129068E-4</v>
      </c>
      <c r="AR98" s="24">
        <f t="shared" si="18"/>
        <v>1.5808575678320613E-2</v>
      </c>
      <c r="AS98" s="35">
        <f t="shared" si="25"/>
        <v>44713</v>
      </c>
      <c r="AT98" s="19">
        <f t="shared" si="25"/>
        <v>769.37841796875</v>
      </c>
      <c r="AU98" s="19">
        <f t="shared" si="32"/>
        <v>775.9742431640625</v>
      </c>
      <c r="AV98" s="52">
        <f t="shared" ref="AV98:AV145" si="34">+($AT98/$AT$32)-($AU98/$AU$32)</f>
        <v>-6.5958251953124325E-2</v>
      </c>
      <c r="AW98" s="52">
        <f t="shared" si="27"/>
        <v>1.4099720034073115E-2</v>
      </c>
      <c r="AZ98" s="24">
        <f t="shared" ref="AZ98:AZ129" si="35">+AT98/AT$32</f>
        <v>7.6937841796875004</v>
      </c>
      <c r="BA98" s="24">
        <f t="shared" ref="BA98:BA129" si="36">+AU98/AU$32</f>
        <v>7.7597424316406247</v>
      </c>
      <c r="BB98" s="24">
        <f t="shared" ref="BB98:BB129" si="37">+AZ98-BA98</f>
        <v>-6.5958251953124325E-2</v>
      </c>
      <c r="BD98" s="24">
        <f t="shared" si="28"/>
        <v>1.9018619031011954</v>
      </c>
      <c r="BE98" s="24">
        <f t="shared" si="29"/>
        <v>1.8877621830671223</v>
      </c>
    </row>
    <row r="99" spans="4:58" x14ac:dyDescent="0.25">
      <c r="D99" s="37">
        <f>+PAT!A72</f>
        <v>44743</v>
      </c>
      <c r="E99" s="225">
        <f>'Salida Stata'!I69</f>
        <v>830.345458984375</v>
      </c>
      <c r="F99" s="225">
        <f>'Salida Stata'!O69</f>
        <v>837.35772705078125</v>
      </c>
      <c r="G99" s="225">
        <f>'Salida Stata'!U69</f>
        <v>837.74005126953125</v>
      </c>
      <c r="H99" s="225">
        <f>'Salida Stata'!AA69</f>
        <v>840.5079345703125</v>
      </c>
      <c r="I99" s="225">
        <f>'Salida Stata'!AG69</f>
        <v>842.66363525390625</v>
      </c>
      <c r="J99" s="225">
        <f>'Salida Stata'!AM69</f>
        <v>837.02093505859375</v>
      </c>
      <c r="K99" s="225">
        <f>'Salida Stata'!AS69</f>
        <v>836.43536376953125</v>
      </c>
      <c r="L99" s="225">
        <f>'Salida Stata'!AY69</f>
        <v>842.73419189453125</v>
      </c>
      <c r="M99" s="225">
        <f>'Salida Stata'!BE69</f>
        <v>839.67999267578125</v>
      </c>
      <c r="N99" s="225">
        <f>'Salida Stata'!BK69</f>
        <v>838.79058837890625</v>
      </c>
      <c r="O99" s="19" cm="1">
        <f t="array" ref="O99">+SUMPRODUCT($E$30:$N$30/100,$E99:$N99)/$D$14*100</f>
        <v>818.19827363189768</v>
      </c>
      <c r="Q99" s="24">
        <f t="shared" si="30"/>
        <v>7.9241943355501387E-2</v>
      </c>
      <c r="R99" s="24">
        <f t="shared" si="30"/>
        <v>8.1140702041289758E-2</v>
      </c>
      <c r="S99" s="24">
        <f t="shared" si="30"/>
        <v>8.0422164568708654E-2</v>
      </c>
      <c r="T99" s="24">
        <f t="shared" si="30"/>
        <v>7.9741358525580175E-2</v>
      </c>
      <c r="U99" s="24">
        <f t="shared" si="30"/>
        <v>7.829447320036742E-2</v>
      </c>
      <c r="V99" s="24">
        <f t="shared" si="26"/>
        <v>8.0306158999155386E-2</v>
      </c>
      <c r="W99" s="24">
        <f t="shared" si="26"/>
        <v>8.0004277726254625E-2</v>
      </c>
      <c r="X99" s="24">
        <f t="shared" si="26"/>
        <v>7.9534887066541549E-2</v>
      </c>
      <c r="Y99" s="24">
        <f t="shared" si="26"/>
        <v>7.9714140162141067E-2</v>
      </c>
      <c r="Z99" s="24">
        <f t="shared" si="26"/>
        <v>8.0951585401479065E-2</v>
      </c>
      <c r="AA99" s="24">
        <f t="shared" si="26"/>
        <v>8.0132094032004941E-2</v>
      </c>
      <c r="AB99" s="24">
        <f>+PAT!Y72</f>
        <v>8.0424498146017154E-2</v>
      </c>
      <c r="AD99" s="24">
        <f t="shared" si="31"/>
        <v>0.71054241313776556</v>
      </c>
      <c r="AE99" s="24">
        <f t="shared" si="31"/>
        <v>0.72232128050111677</v>
      </c>
      <c r="AF99" s="24">
        <f t="shared" si="31"/>
        <v>0.71144894307012918</v>
      </c>
      <c r="AG99" s="24">
        <f t="shared" si="31"/>
        <v>0.70500161203334599</v>
      </c>
      <c r="AH99" s="24">
        <f t="shared" si="31"/>
        <v>0.70356826093458724</v>
      </c>
      <c r="AI99" s="24">
        <f t="shared" si="31"/>
        <v>0.70778511478973871</v>
      </c>
      <c r="AJ99" s="24">
        <f t="shared" si="31"/>
        <v>0.70762757747068905</v>
      </c>
      <c r="AK99" s="24">
        <f t="shared" si="31"/>
        <v>0.70466164199351988</v>
      </c>
      <c r="AL99" s="24">
        <f t="shared" si="31"/>
        <v>0.70110019956585035</v>
      </c>
      <c r="AM99" s="24">
        <f t="shared" si="31"/>
        <v>0.69935583289394665</v>
      </c>
      <c r="AN99" s="24">
        <f t="shared" si="31"/>
        <v>0.70463253887118338</v>
      </c>
      <c r="AO99" s="24">
        <f>+PAT!AV72</f>
        <v>0.71018012548067189</v>
      </c>
      <c r="AQ99" s="24">
        <f t="shared" si="33"/>
        <v>-1.7096420459776773E-3</v>
      </c>
      <c r="AR99" s="24">
        <f t="shared" si="18"/>
        <v>1.1186580243818911E-2</v>
      </c>
      <c r="AS99" s="35">
        <f t="shared" si="25"/>
        <v>44743</v>
      </c>
      <c r="AT99" s="19">
        <f t="shared" si="25"/>
        <v>830.345458984375</v>
      </c>
      <c r="AU99" s="19">
        <f t="shared" si="32"/>
        <v>838.79058837890625</v>
      </c>
      <c r="AV99" s="52">
        <f t="shared" si="34"/>
        <v>-8.4451293945313921E-2</v>
      </c>
      <c r="AW99" s="52">
        <f t="shared" si="27"/>
        <v>1.1989611649363408E-2</v>
      </c>
      <c r="AZ99" s="24">
        <f t="shared" si="35"/>
        <v>8.3034545898437493</v>
      </c>
      <c r="BA99" s="24">
        <f t="shared" si="36"/>
        <v>8.3879058837890632</v>
      </c>
      <c r="BB99" s="24">
        <f t="shared" si="37"/>
        <v>-8.4451293945313921E-2</v>
      </c>
      <c r="BD99" s="24">
        <f t="shared" si="28"/>
        <v>2.0525691362967264</v>
      </c>
      <c r="BE99" s="24">
        <f t="shared" si="29"/>
        <v>2.040579524647363</v>
      </c>
    </row>
    <row r="100" spans="4:58" x14ac:dyDescent="0.25">
      <c r="D100" s="37">
        <f>+PAT!A73</f>
        <v>44774</v>
      </c>
      <c r="E100" s="225">
        <f>'Salida Stata'!I70</f>
        <v>883.90240478515625</v>
      </c>
      <c r="F100" s="225">
        <f>'Salida Stata'!O70</f>
        <v>891.70672607421875</v>
      </c>
      <c r="G100" s="225">
        <f>'Salida Stata'!U70</f>
        <v>891.92193603515625</v>
      </c>
      <c r="H100" s="225">
        <f>'Salida Stata'!AA70</f>
        <v>894.6527099609375</v>
      </c>
      <c r="I100" s="225">
        <f>'Salida Stata'!AG70</f>
        <v>896.8408203125</v>
      </c>
      <c r="J100" s="225">
        <f>'Salida Stata'!AM70</f>
        <v>891.36566162109375</v>
      </c>
      <c r="K100" s="225">
        <f>'Salida Stata'!AS70</f>
        <v>890.16229248046875</v>
      </c>
      <c r="L100" s="225">
        <f>'Salida Stata'!AY70</f>
        <v>896.76055908203125</v>
      </c>
      <c r="M100" s="225">
        <f>'Salida Stata'!BE70</f>
        <v>893.20599365234375</v>
      </c>
      <c r="N100" s="225">
        <f>'Salida Stata'!BK70</f>
        <v>892.29083251953125</v>
      </c>
      <c r="O100" s="19" cm="1">
        <f t="array" ref="O100">+SUMPRODUCT($E$30:$N$30/100,$E100:$N100)/$D$14*100</f>
        <v>870.69397607183646</v>
      </c>
      <c r="Q100" s="24">
        <f t="shared" si="30"/>
        <v>6.4499594983380426E-2</v>
      </c>
      <c r="R100" s="24">
        <f t="shared" si="30"/>
        <v>6.4905353193380755E-2</v>
      </c>
      <c r="S100" s="24">
        <f t="shared" si="30"/>
        <v>6.4676249731066893E-2</v>
      </c>
      <c r="T100" s="24">
        <f t="shared" si="30"/>
        <v>6.4419112733665074E-2</v>
      </c>
      <c r="U100" s="24">
        <f t="shared" si="30"/>
        <v>6.4292776847157285E-2</v>
      </c>
      <c r="V100" s="24">
        <f t="shared" si="26"/>
        <v>6.4926364785243607E-2</v>
      </c>
      <c r="W100" s="24">
        <f t="shared" si="26"/>
        <v>6.4233210404696983E-2</v>
      </c>
      <c r="X100" s="24">
        <f t="shared" si="26"/>
        <v>6.4108431468817617E-2</v>
      </c>
      <c r="Y100" s="24">
        <f t="shared" si="26"/>
        <v>6.3745714371486795E-2</v>
      </c>
      <c r="Z100" s="24">
        <f t="shared" si="26"/>
        <v>6.378259947339493E-2</v>
      </c>
      <c r="AA100" s="24">
        <f t="shared" si="26"/>
        <v>6.416012369094326E-2</v>
      </c>
      <c r="AB100" s="24">
        <f>+PAT!Y73</f>
        <v>6.4497041420118251E-2</v>
      </c>
      <c r="AD100" s="24">
        <f t="shared" si="31"/>
        <v>0.76191276851885092</v>
      </c>
      <c r="AE100" s="24">
        <f t="shared" si="31"/>
        <v>0.77490109841247823</v>
      </c>
      <c r="AF100" s="24">
        <f t="shared" si="31"/>
        <v>0.76295696397756263</v>
      </c>
      <c r="AG100" s="24">
        <f t="shared" si="31"/>
        <v>0.75514679667230733</v>
      </c>
      <c r="AH100" s="24">
        <f t="shared" si="31"/>
        <v>0.75371944384503897</v>
      </c>
      <c r="AI100" s="24">
        <f t="shared" si="31"/>
        <v>0.75910473430163505</v>
      </c>
      <c r="AJ100" s="24">
        <f t="shared" si="31"/>
        <v>0.75817304258329732</v>
      </c>
      <c r="AK100" s="24">
        <f t="shared" si="31"/>
        <v>0.75368085855676337</v>
      </c>
      <c r="AL100" s="24">
        <f t="shared" si="31"/>
        <v>0.7496803404839385</v>
      </c>
      <c r="AM100" s="24">
        <f t="shared" si="31"/>
        <v>0.74720769382230023</v>
      </c>
      <c r="AN100" s="24">
        <f t="shared" si="31"/>
        <v>0.75414428164474634</v>
      </c>
      <c r="AO100" s="24">
        <f>+PAT!AV73</f>
        <v>0.76027397260273966</v>
      </c>
      <c r="AQ100" s="24">
        <f t="shared" si="33"/>
        <v>7.1699550998549633E-4</v>
      </c>
      <c r="AR100" s="24">
        <f t="shared" si="18"/>
        <v>1.4705074696550691E-2</v>
      </c>
      <c r="AS100" s="35">
        <f t="shared" si="25"/>
        <v>44774</v>
      </c>
      <c r="AT100" s="19">
        <f t="shared" si="25"/>
        <v>883.90240478515625</v>
      </c>
      <c r="AU100" s="19">
        <f t="shared" si="32"/>
        <v>892.29083251953125</v>
      </c>
      <c r="AV100" s="52">
        <f t="shared" si="34"/>
        <v>-8.3884277343749147E-2</v>
      </c>
      <c r="AW100" s="52">
        <f t="shared" si="27"/>
        <v>1.4226023101695517E-2</v>
      </c>
      <c r="AZ100" s="24">
        <f t="shared" si="35"/>
        <v>8.8390240478515629</v>
      </c>
      <c r="BA100" s="24">
        <f t="shared" si="36"/>
        <v>8.9229083251953121</v>
      </c>
      <c r="BB100" s="24">
        <f t="shared" si="37"/>
        <v>-8.3884277343749147E-2</v>
      </c>
      <c r="BD100" s="24">
        <f t="shared" si="28"/>
        <v>2.184959014263252</v>
      </c>
      <c r="BE100" s="24">
        <f t="shared" si="29"/>
        <v>2.1707329911615565</v>
      </c>
    </row>
    <row r="101" spans="4:58" x14ac:dyDescent="0.25">
      <c r="D101" s="37">
        <f>+PAT!A74</f>
        <v>44805</v>
      </c>
      <c r="E101" s="225">
        <f>'Salida Stata'!I71</f>
        <v>939.1573486328125</v>
      </c>
      <c r="F101" s="225">
        <f>'Salida Stata'!O71</f>
        <v>947.522705078125</v>
      </c>
      <c r="G101" s="225">
        <f>'Salida Stata'!U71</f>
        <v>947.24237060546875</v>
      </c>
      <c r="H101" s="225">
        <f>'Salida Stata'!AA71</f>
        <v>949.25</v>
      </c>
      <c r="I101" s="225">
        <f>'Salida Stata'!AG71</f>
        <v>951.71337890625</v>
      </c>
      <c r="J101" s="225">
        <f>'Salida Stata'!AM71</f>
        <v>946.63751220703125</v>
      </c>
      <c r="K101" s="225">
        <f>'Salida Stata'!AS71</f>
        <v>945.18255615234375</v>
      </c>
      <c r="L101" s="225">
        <f>'Salida Stata'!AY71</f>
        <v>950.7977294921875</v>
      </c>
      <c r="M101" s="225">
        <f>'Salida Stata'!BE71</f>
        <v>947.24395751953125</v>
      </c>
      <c r="N101" s="225">
        <f>'Salida Stata'!BK71</f>
        <v>945.85296630859375</v>
      </c>
      <c r="O101" s="19" cm="1">
        <f t="array" ref="O101">+SUMPRODUCT($E$30:$N$30/100,$E101:$N101)/$D$14*100</f>
        <v>923.75299068307299</v>
      </c>
      <c r="Q101" s="24">
        <f t="shared" si="30"/>
        <v>6.2512494081387482E-2</v>
      </c>
      <c r="R101" s="24">
        <f t="shared" si="30"/>
        <v>6.2594547480468998E-2</v>
      </c>
      <c r="S101" s="24">
        <f t="shared" si="30"/>
        <v>6.2023852464294649E-2</v>
      </c>
      <c r="T101" s="24">
        <f t="shared" si="30"/>
        <v>6.1026238931804366E-2</v>
      </c>
      <c r="U101" s="24">
        <f t="shared" si="30"/>
        <v>6.1184278582045337E-2</v>
      </c>
      <c r="V101" s="24">
        <f t="shared" si="26"/>
        <v>6.2008054568106985E-2</v>
      </c>
      <c r="W101" s="24">
        <f t="shared" si="26"/>
        <v>6.1809249994806192E-2</v>
      </c>
      <c r="X101" s="24">
        <f t="shared" si="26"/>
        <v>6.0258192516262632E-2</v>
      </c>
      <c r="Y101" s="24">
        <f t="shared" si="26"/>
        <v>6.0498881838247476E-2</v>
      </c>
      <c r="Z101" s="24">
        <f t="shared" si="26"/>
        <v>6.0027663444463419E-2</v>
      </c>
      <c r="AA101" s="24">
        <f t="shared" si="26"/>
        <v>6.0938763870417523E-2</v>
      </c>
      <c r="AB101" s="24">
        <f>+PAT!Y74</f>
        <v>6.1256253474152311E-2</v>
      </c>
      <c r="AD101" s="24">
        <f t="shared" si="31"/>
        <v>0.80386497091535714</v>
      </c>
      <c r="AE101" s="24">
        <f t="shared" si="31"/>
        <v>0.81637776116596661</v>
      </c>
      <c r="AF101" s="24">
        <f t="shared" si="31"/>
        <v>0.80374316112354571</v>
      </c>
      <c r="AG101" s="24">
        <f t="shared" si="31"/>
        <v>0.79514318484991509</v>
      </c>
      <c r="AH101" s="24">
        <f t="shared" si="31"/>
        <v>0.79409947789700319</v>
      </c>
      <c r="AI101" s="24">
        <f t="shared" si="31"/>
        <v>0.79952779783091921</v>
      </c>
      <c r="AJ101" s="24">
        <f t="shared" si="31"/>
        <v>0.79863912756796895</v>
      </c>
      <c r="AK101" s="24">
        <f t="shared" si="31"/>
        <v>0.79228572066295566</v>
      </c>
      <c r="AL101" s="24">
        <f t="shared" si="31"/>
        <v>0.78832531026771102</v>
      </c>
      <c r="AM101" s="24">
        <f t="shared" si="31"/>
        <v>0.78456288567336241</v>
      </c>
      <c r="AN101" s="24">
        <f t="shared" si="31"/>
        <v>0.79332463627597005</v>
      </c>
      <c r="AO101" s="24">
        <f>+PAT!AV74</f>
        <v>0.80079230333899254</v>
      </c>
      <c r="AQ101" s="24">
        <f t="shared" si="33"/>
        <v>2.4848306369240625E-3</v>
      </c>
      <c r="AR101" s="24">
        <f t="shared" si="18"/>
        <v>1.9302085241994726E-2</v>
      </c>
      <c r="AS101" s="35">
        <f t="shared" si="25"/>
        <v>44805</v>
      </c>
      <c r="AT101" s="19">
        <f t="shared" si="25"/>
        <v>939.1573486328125</v>
      </c>
      <c r="AU101" s="19">
        <f t="shared" si="32"/>
        <v>945.85296630859375</v>
      </c>
      <c r="AV101" s="52">
        <f t="shared" si="34"/>
        <v>-6.6956176757811292E-2</v>
      </c>
      <c r="AW101" s="52">
        <f t="shared" si="27"/>
        <v>2.0509231127662009E-2</v>
      </c>
      <c r="AZ101" s="24">
        <f t="shared" si="35"/>
        <v>9.3915734863281255</v>
      </c>
      <c r="BA101" s="24">
        <f t="shared" si="36"/>
        <v>9.4585296630859368</v>
      </c>
      <c r="BB101" s="24">
        <f t="shared" si="37"/>
        <v>-6.6956176757811292E-2</v>
      </c>
      <c r="BD101" s="24">
        <f t="shared" si="28"/>
        <v>2.3215462517104579</v>
      </c>
      <c r="BE101" s="24">
        <f t="shared" si="29"/>
        <v>2.3010370205827959</v>
      </c>
    </row>
    <row r="102" spans="4:58" x14ac:dyDescent="0.25">
      <c r="D102" s="37">
        <f>+PAT!A75</f>
        <v>44835</v>
      </c>
      <c r="E102" s="225">
        <f>'Salida Stata'!I72</f>
        <v>1003.1083374023438</v>
      </c>
      <c r="F102" s="225">
        <f>'Salida Stata'!O72</f>
        <v>1011.3333740234375</v>
      </c>
      <c r="G102" s="225">
        <f>'Salida Stata'!U72</f>
        <v>1011.05615234375</v>
      </c>
      <c r="H102" s="225">
        <f>'Salida Stata'!AA72</f>
        <v>1012.8314208984375</v>
      </c>
      <c r="I102" s="225">
        <f>'Salida Stata'!AG72</f>
        <v>1015.5158081054688</v>
      </c>
      <c r="J102" s="225">
        <f>'Salida Stata'!AM72</f>
        <v>1010.15771484375</v>
      </c>
      <c r="K102" s="225">
        <f>'Salida Stata'!AS72</f>
        <v>1008.117431640625</v>
      </c>
      <c r="L102" s="225">
        <f>'Salida Stata'!AY72</f>
        <v>1013.9559936523438</v>
      </c>
      <c r="M102" s="225">
        <f>'Salida Stata'!BE72</f>
        <v>1009.5211791992188</v>
      </c>
      <c r="N102" s="225">
        <f>'Salida Stata'!BK72</f>
        <v>1008.3540649414063</v>
      </c>
      <c r="O102" s="19" cm="1">
        <f t="array" ref="O102">+SUMPRODUCT($E$30:$N$30/100,$E102:$N102)/$D$14*100</f>
        <v>985.19224079342837</v>
      </c>
      <c r="Q102" s="24">
        <f t="shared" si="30"/>
        <v>6.8094008807606743E-2</v>
      </c>
      <c r="R102" s="24">
        <f t="shared" si="30"/>
        <v>6.7344738657266534E-2</v>
      </c>
      <c r="S102" s="24">
        <f t="shared" si="30"/>
        <v>6.7367955360244425E-2</v>
      </c>
      <c r="T102" s="24">
        <f t="shared" si="30"/>
        <v>6.6980690964906442E-2</v>
      </c>
      <c r="U102" s="24">
        <f t="shared" si="30"/>
        <v>6.7039542170294286E-2</v>
      </c>
      <c r="V102" s="24">
        <f t="shared" si="26"/>
        <v>6.7100872105337439E-2</v>
      </c>
      <c r="W102" s="24">
        <f t="shared" si="26"/>
        <v>6.6584888896465744E-2</v>
      </c>
      <c r="X102" s="24">
        <f t="shared" si="26"/>
        <v>6.6426603893857017E-2</v>
      </c>
      <c r="Y102" s="24">
        <f t="shared" si="26"/>
        <v>6.5745704879203171E-2</v>
      </c>
      <c r="Z102" s="24">
        <f t="shared" si="26"/>
        <v>6.6079085078875721E-2</v>
      </c>
      <c r="AA102" s="24">
        <f t="shared" si="26"/>
        <v>6.6510474910531858E-2</v>
      </c>
      <c r="AB102" s="24">
        <f>+PAT!Y75</f>
        <v>6.5996228786926459E-2</v>
      </c>
      <c r="AD102" s="24">
        <f t="shared" si="31"/>
        <v>0.8738651150895782</v>
      </c>
      <c r="AE102" s="24">
        <f t="shared" si="31"/>
        <v>0.88468318409893265</v>
      </c>
      <c r="AF102" s="24">
        <f t="shared" si="31"/>
        <v>0.87236303158993156</v>
      </c>
      <c r="AG102" s="24">
        <f t="shared" si="31"/>
        <v>0.86264355901194834</v>
      </c>
      <c r="AH102" s="24">
        <f t="shared" si="31"/>
        <v>0.86119215239701807</v>
      </c>
      <c r="AI102" s="24">
        <f t="shared" si="31"/>
        <v>0.86715619878848926</v>
      </c>
      <c r="AJ102" s="24">
        <f t="shared" si="31"/>
        <v>0.86565538489133909</v>
      </c>
      <c r="AK102" s="24">
        <f t="shared" si="31"/>
        <v>0.85823985360170774</v>
      </c>
      <c r="AL102" s="24">
        <f t="shared" si="31"/>
        <v>0.85344542610095697</v>
      </c>
      <c r="AM102" s="24">
        <f t="shared" si="31"/>
        <v>0.84999204948579199</v>
      </c>
      <c r="AN102" s="24">
        <f t="shared" si="31"/>
        <v>0.85979881899155797</v>
      </c>
      <c r="AO102" s="24">
        <f>+PAT!AV75</f>
        <v>0.86612873647533495</v>
      </c>
      <c r="AQ102" s="24">
        <f t="shared" si="33"/>
        <v>2.0149237287310218E-3</v>
      </c>
      <c r="AR102" s="24">
        <f t="shared" si="18"/>
        <v>2.3873065603786214E-2</v>
      </c>
      <c r="AS102" s="35">
        <f t="shared" ref="AS102:AT117" si="38">+D102</f>
        <v>44835</v>
      </c>
      <c r="AT102" s="19">
        <f t="shared" si="38"/>
        <v>1003.1083374023438</v>
      </c>
      <c r="AU102" s="19">
        <f t="shared" si="32"/>
        <v>1008.3540649414063</v>
      </c>
      <c r="AV102" s="52">
        <f>+($AT102/$AT$32)-($AU102/$AU$32)</f>
        <v>-5.2457275390626279E-2</v>
      </c>
      <c r="AW102" s="52">
        <f t="shared" si="27"/>
        <v>2.6542200986166886E-2</v>
      </c>
      <c r="AZ102" s="24">
        <f t="shared" si="35"/>
        <v>10.031083374023437</v>
      </c>
      <c r="BA102" s="24">
        <f t="shared" si="36"/>
        <v>10.083540649414063</v>
      </c>
      <c r="BB102" s="24">
        <f t="shared" si="37"/>
        <v>-5.2457275390626279E-2</v>
      </c>
      <c r="BD102" s="24">
        <f t="shared" si="28"/>
        <v>2.4796296426216959</v>
      </c>
      <c r="BE102" s="24">
        <f t="shared" si="29"/>
        <v>2.4530874416355291</v>
      </c>
    </row>
    <row r="103" spans="4:58" x14ac:dyDescent="0.25">
      <c r="D103" s="37">
        <f>+PAT!A76</f>
        <v>44866</v>
      </c>
      <c r="E103" s="225">
        <f>'Salida Stata'!I73</f>
        <v>1051.7733154296875</v>
      </c>
      <c r="F103" s="225">
        <f>'Salida Stata'!O73</f>
        <v>1060.575439453125</v>
      </c>
      <c r="G103" s="225">
        <f>'Salida Stata'!U73</f>
        <v>1060.1663818359375</v>
      </c>
      <c r="H103" s="225">
        <f>'Salida Stata'!AA73</f>
        <v>1062.213134765625</v>
      </c>
      <c r="I103" s="225">
        <f>'Salida Stata'!AG73</f>
        <v>1064.9591064453125</v>
      </c>
      <c r="J103" s="225">
        <f>'Salida Stata'!AM73</f>
        <v>1059.1593017578125</v>
      </c>
      <c r="K103" s="225">
        <f>'Salida Stata'!AS73</f>
        <v>1058.141357421875</v>
      </c>
      <c r="L103" s="225">
        <f>'Salida Stata'!AY73</f>
        <v>1063.7486572265625</v>
      </c>
      <c r="M103" s="225">
        <f>'Salida Stata'!BE73</f>
        <v>1059.80908203125</v>
      </c>
      <c r="N103" s="225">
        <f>'Salida Stata'!BK73</f>
        <v>1058.855224609375</v>
      </c>
      <c r="O103" s="19" cm="1">
        <f t="array" ref="O103">+SUMPRODUCT($E$30:$N$30/100,$E103:$N103)/$D$14*100</f>
        <v>1033.8383197738215</v>
      </c>
      <c r="Q103" s="24">
        <f t="shared" si="30"/>
        <v>4.851417958838522E-2</v>
      </c>
      <c r="R103" s="24">
        <f t="shared" si="30"/>
        <v>4.8690240720312916E-2</v>
      </c>
      <c r="S103" s="24">
        <f t="shared" si="30"/>
        <v>4.8573196828231691E-2</v>
      </c>
      <c r="T103" s="24">
        <f t="shared" si="30"/>
        <v>4.8756103778240911E-2</v>
      </c>
      <c r="U103" s="24">
        <f t="shared" si="30"/>
        <v>4.8687866742403996E-2</v>
      </c>
      <c r="V103" s="24">
        <f t="shared" si="26"/>
        <v>4.8508847870000205E-2</v>
      </c>
      <c r="W103" s="24">
        <f t="shared" si="26"/>
        <v>4.9621129653358187E-2</v>
      </c>
      <c r="X103" s="24">
        <f t="shared" si="26"/>
        <v>4.9107322098725259E-2</v>
      </c>
      <c r="Y103" s="24">
        <f t="shared" si="26"/>
        <v>4.9813618444261909E-2</v>
      </c>
      <c r="Z103" s="24">
        <f t="shared" si="26"/>
        <v>5.0082764996740803E-2</v>
      </c>
      <c r="AA103" s="24">
        <f t="shared" si="26"/>
        <v>4.9377245339666587E-2</v>
      </c>
      <c r="AB103" s="24">
        <f>+PAT!Y76</f>
        <v>4.9036949685534514E-2</v>
      </c>
      <c r="AD103" s="24">
        <f t="shared" si="31"/>
        <v>0.92563872166382022</v>
      </c>
      <c r="AE103" s="24">
        <f t="shared" si="31"/>
        <v>0.93567938277374174</v>
      </c>
      <c r="AF103" s="24">
        <f t="shared" si="31"/>
        <v>0.9230693264206713</v>
      </c>
      <c r="AG103" s="24">
        <f t="shared" si="31"/>
        <v>0.91246231844943226</v>
      </c>
      <c r="AH103" s="24">
        <f t="shared" si="31"/>
        <v>0.91066267399410994</v>
      </c>
      <c r="AI103" s="24">
        <f t="shared" si="31"/>
        <v>0.91706937800100219</v>
      </c>
      <c r="AJ103" s="24">
        <f t="shared" si="31"/>
        <v>0.91744663521980918</v>
      </c>
      <c r="AK103" s="24">
        <f t="shared" si="31"/>
        <v>0.90737125773864258</v>
      </c>
      <c r="AL103" s="24">
        <f t="shared" si="31"/>
        <v>0.9040112074501121</v>
      </c>
      <c r="AM103" s="24">
        <f t="shared" si="31"/>
        <v>0.90034607246150267</v>
      </c>
      <c r="AN103" s="24">
        <f t="shared" si="31"/>
        <v>0.91017120917695715</v>
      </c>
      <c r="AO103" s="24">
        <f>+PAT!AV76</f>
        <v>0.91582914572864316</v>
      </c>
      <c r="AQ103" s="24">
        <f t="shared" si="33"/>
        <v>-1.5685854083555828E-3</v>
      </c>
      <c r="AR103" s="24">
        <f t="shared" si="18"/>
        <v>2.5292649202317552E-2</v>
      </c>
      <c r="AS103" s="35">
        <f t="shared" si="38"/>
        <v>44866</v>
      </c>
      <c r="AT103" s="19">
        <f t="shared" si="38"/>
        <v>1051.7733154296875</v>
      </c>
      <c r="AU103" s="19">
        <f t="shared" si="32"/>
        <v>1058.855224609375</v>
      </c>
      <c r="AV103" s="52">
        <f t="shared" si="34"/>
        <v>-7.0819091796874289E-2</v>
      </c>
      <c r="AW103" s="52">
        <f t="shared" si="27"/>
        <v>2.3981996925110938E-2</v>
      </c>
      <c r="AZ103" s="24">
        <f t="shared" si="35"/>
        <v>10.517733154296875</v>
      </c>
      <c r="BA103" s="24">
        <f t="shared" si="36"/>
        <v>10.58855224609375</v>
      </c>
      <c r="BB103" s="24">
        <f t="shared" si="37"/>
        <v>-7.0819091796874289E-2</v>
      </c>
      <c r="BD103" s="24">
        <f t="shared" si="28"/>
        <v>2.5999268404165283</v>
      </c>
      <c r="BE103" s="24">
        <f t="shared" si="29"/>
        <v>2.5759448434914174</v>
      </c>
    </row>
    <row r="104" spans="4:58" x14ac:dyDescent="0.25">
      <c r="D104" s="37">
        <f>+PAT!A77</f>
        <v>44896</v>
      </c>
      <c r="E104" s="225">
        <f>'Salida Stata'!I74</f>
        <v>1097.7008056640625</v>
      </c>
      <c r="F104" s="225">
        <f>'Salida Stata'!O74</f>
        <v>1107.58251953125</v>
      </c>
      <c r="G104" s="225">
        <f>'Salida Stata'!U74</f>
        <v>1106.8851318359375</v>
      </c>
      <c r="H104" s="225">
        <f>'Salida Stata'!AA74</f>
        <v>1109.361572265625</v>
      </c>
      <c r="I104" s="225">
        <f>'Salida Stata'!AG74</f>
        <v>1112.6131591796875</v>
      </c>
      <c r="J104" s="225">
        <f>'Salida Stata'!AM74</f>
        <v>1107.5987548828125</v>
      </c>
      <c r="K104" s="225">
        <f>'Salida Stata'!AS74</f>
        <v>1106.81884765625</v>
      </c>
      <c r="L104" s="225">
        <f>'Salida Stata'!AY74</f>
        <v>1113.57763671875</v>
      </c>
      <c r="M104" s="225">
        <f>'Salida Stata'!BE74</f>
        <v>1109.55322265625</v>
      </c>
      <c r="N104" s="225">
        <f>'Salida Stata'!BK74</f>
        <v>1109.5992431640625</v>
      </c>
      <c r="O104" s="19" cm="1">
        <f t="array" ref="O104">+SUMPRODUCT($E$30:$N$30/100,$E104:$N104)/$D$14*100</f>
        <v>1081.7440042967096</v>
      </c>
      <c r="Q104" s="24">
        <f t="shared" si="30"/>
        <v>4.3666719397241982E-2</v>
      </c>
      <c r="R104" s="24">
        <f t="shared" si="30"/>
        <v>4.4322240860455553E-2</v>
      </c>
      <c r="S104" s="24">
        <f t="shared" si="30"/>
        <v>4.4067375461477098E-2</v>
      </c>
      <c r="T104" s="24">
        <f t="shared" si="30"/>
        <v>4.438698407773245E-2</v>
      </c>
      <c r="U104" s="24">
        <f t="shared" si="30"/>
        <v>4.4747307615818022E-2</v>
      </c>
      <c r="V104" s="24">
        <f t="shared" si="26"/>
        <v>4.5733869347706735E-2</v>
      </c>
      <c r="W104" s="24">
        <f t="shared" si="26"/>
        <v>4.6002823623656486E-2</v>
      </c>
      <c r="X104" s="24">
        <f t="shared" si="26"/>
        <v>4.6842813058963761E-2</v>
      </c>
      <c r="Y104" s="24">
        <f t="shared" si="26"/>
        <v>4.6936888415467726E-2</v>
      </c>
      <c r="Z104" s="24">
        <f t="shared" si="26"/>
        <v>4.7923471854622646E-2</v>
      </c>
      <c r="AA104" s="24">
        <f t="shared" si="26"/>
        <v>4.6337694789035044E-2</v>
      </c>
      <c r="AB104" s="24">
        <f>+PAT!Y77</f>
        <v>4.5339578454332674E-2</v>
      </c>
      <c r="AD104" s="24">
        <f t="shared" si="31"/>
        <v>0.94930770086191374</v>
      </c>
      <c r="AE104" s="24">
        <f t="shared" si="31"/>
        <v>0.96079709363501142</v>
      </c>
      <c r="AF104" s="24">
        <f t="shared" si="31"/>
        <v>0.94768116343603359</v>
      </c>
      <c r="AG104" s="24">
        <f t="shared" si="31"/>
        <v>0.93823238446311352</v>
      </c>
      <c r="AH104" s="24">
        <f t="shared" si="31"/>
        <v>0.93797313636352531</v>
      </c>
      <c r="AI104" s="24">
        <f t="shared" si="31"/>
        <v>0.94509770882987354</v>
      </c>
      <c r="AJ104" s="24">
        <f t="shared" si="31"/>
        <v>0.94447548083470134</v>
      </c>
      <c r="AK104" s="24">
        <f t="shared" si="31"/>
        <v>0.93837048740973539</v>
      </c>
      <c r="AL104" s="24">
        <f t="shared" si="31"/>
        <v>0.93359771375182365</v>
      </c>
      <c r="AM104" s="24">
        <f t="shared" si="31"/>
        <v>0.93207045785789688</v>
      </c>
      <c r="AN104" s="24">
        <f t="shared" si="31"/>
        <v>0.93908578080716665</v>
      </c>
      <c r="AO104" s="24">
        <f>+PAT!AV77</f>
        <v>0.94238468233246309</v>
      </c>
      <c r="AQ104" s="24">
        <f t="shared" si="33"/>
        <v>-4.2567524573806637E-3</v>
      </c>
      <c r="AR104" s="24">
        <f t="shared" si="18"/>
        <v>1.7237243004016856E-2</v>
      </c>
      <c r="AS104" s="35">
        <f t="shared" si="38"/>
        <v>44896</v>
      </c>
      <c r="AT104" s="19">
        <f t="shared" si="38"/>
        <v>1097.7008056640625</v>
      </c>
      <c r="AU104" s="19">
        <f t="shared" si="32"/>
        <v>1109.5992431640625</v>
      </c>
      <c r="AV104" s="52">
        <f t="shared" si="34"/>
        <v>-0.11898437500000014</v>
      </c>
      <c r="AW104" s="52">
        <f t="shared" si="27"/>
        <v>1.4064052512816172E-2</v>
      </c>
      <c r="AZ104" s="24">
        <f t="shared" si="35"/>
        <v>10.977008056640624</v>
      </c>
      <c r="BA104" s="24">
        <f t="shared" si="36"/>
        <v>11.095992431640624</v>
      </c>
      <c r="BB104" s="24">
        <f t="shared" si="37"/>
        <v>-0.11898437500000014</v>
      </c>
      <c r="BD104" s="24">
        <f t="shared" si="28"/>
        <v>2.7134571162103547</v>
      </c>
      <c r="BE104" s="24">
        <f t="shared" si="29"/>
        <v>2.6993930636975385</v>
      </c>
    </row>
    <row r="105" spans="4:58" x14ac:dyDescent="0.25">
      <c r="D105" s="37">
        <f>+PAT!A78</f>
        <v>44927</v>
      </c>
      <c r="E105" s="225">
        <f>'Salida Stata'!I75</f>
        <v>1163.62353515625</v>
      </c>
      <c r="F105" s="225">
        <f>'Salida Stata'!O75</f>
        <v>1172.4915771484375</v>
      </c>
      <c r="G105" s="225">
        <f>'Salida Stata'!U75</f>
        <v>1172.4306640625</v>
      </c>
      <c r="H105" s="225">
        <f>'Salida Stata'!AA75</f>
        <v>1174.9141845703125</v>
      </c>
      <c r="I105" s="225">
        <f>'Salida Stata'!AG75</f>
        <v>1178.273681640625</v>
      </c>
      <c r="J105" s="225">
        <f>'Salida Stata'!AM75</f>
        <v>1173.817138671875</v>
      </c>
      <c r="K105" s="225">
        <f>'Salida Stata'!AS75</f>
        <v>1173.621337890625</v>
      </c>
      <c r="L105" s="225">
        <f>'Salida Stata'!AY75</f>
        <v>1179.885986328125</v>
      </c>
      <c r="M105" s="225">
        <f>'Salida Stata'!BE75</f>
        <v>1176.475830078125</v>
      </c>
      <c r="N105" s="225">
        <f>'Salida Stata'!BK75</f>
        <v>1177.4512939453125</v>
      </c>
      <c r="O105" s="19" cm="1">
        <f t="array" ref="O105">+SUMPRODUCT($E$30:$N$30/100,$E105:$N105)/$D$14*100</f>
        <v>1146.7722894031758</v>
      </c>
      <c r="Q105" s="24">
        <f t="shared" si="30"/>
        <v>6.0055280229394548E-2</v>
      </c>
      <c r="R105" s="24">
        <f t="shared" si="30"/>
        <v>5.860426331453672E-2</v>
      </c>
      <c r="S105" s="24">
        <f t="shared" si="30"/>
        <v>5.9216200797498564E-2</v>
      </c>
      <c r="T105" s="24">
        <f t="shared" si="30"/>
        <v>5.9090393919820849E-2</v>
      </c>
      <c r="U105" s="24">
        <f t="shared" si="30"/>
        <v>5.9014691601659619E-2</v>
      </c>
      <c r="V105" s="24">
        <f t="shared" si="26"/>
        <v>5.9785534695792064E-2</v>
      </c>
      <c r="W105" s="24">
        <f t="shared" si="26"/>
        <v>6.0355396346776224E-2</v>
      </c>
      <c r="X105" s="24">
        <f t="shared" si="26"/>
        <v>5.9545331571813964E-2</v>
      </c>
      <c r="Y105" s="24">
        <f t="shared" si="26"/>
        <v>6.0314914197323155E-2</v>
      </c>
      <c r="Z105" s="24">
        <f t="shared" si="26"/>
        <v>6.1150051425564511E-2</v>
      </c>
      <c r="AA105" s="24">
        <f t="shared" si="26"/>
        <v>6.0114301394944114E-2</v>
      </c>
      <c r="AB105" s="24">
        <f>+PAT!Y78</f>
        <v>5.8876243390984628E-2</v>
      </c>
      <c r="AD105" s="24">
        <f t="shared" si="31"/>
        <v>0.99356865034931974</v>
      </c>
      <c r="AE105" s="24">
        <f t="shared" si="31"/>
        <v>1.0022233837812431</v>
      </c>
      <c r="AF105" s="24">
        <f t="shared" si="31"/>
        <v>0.99050069282188447</v>
      </c>
      <c r="AG105" s="24">
        <f t="shared" si="31"/>
        <v>0.98155986974063936</v>
      </c>
      <c r="AH105" s="24">
        <f t="shared" si="31"/>
        <v>0.98060397187056791</v>
      </c>
      <c r="AI105" s="24">
        <f t="shared" si="31"/>
        <v>0.98957840964449706</v>
      </c>
      <c r="AJ105" s="24">
        <f t="shared" si="31"/>
        <v>0.98930148234866655</v>
      </c>
      <c r="AK105" s="24">
        <f t="shared" si="31"/>
        <v>0.98180974361881668</v>
      </c>
      <c r="AL105" s="24">
        <f t="shared" si="31"/>
        <v>0.97907875212586348</v>
      </c>
      <c r="AM105" s="24">
        <f t="shared" si="31"/>
        <v>0.978704935202245</v>
      </c>
      <c r="AN105" s="24">
        <f t="shared" si="31"/>
        <v>0.98382256128214984</v>
      </c>
      <c r="AO105" s="24">
        <f>+PAT!AV78</f>
        <v>0.98554864728617009</v>
      </c>
      <c r="AQ105" s="24">
        <f t="shared" si="33"/>
        <v>-1.0947711961699635E-3</v>
      </c>
      <c r="AR105" s="24">
        <f t="shared" si="18"/>
        <v>1.4863715147074741E-2</v>
      </c>
      <c r="AS105" s="35">
        <f t="shared" si="38"/>
        <v>44927</v>
      </c>
      <c r="AT105" s="19">
        <f t="shared" si="38"/>
        <v>1163.62353515625</v>
      </c>
      <c r="AU105" s="19">
        <f t="shared" si="32"/>
        <v>1177.4512939453125</v>
      </c>
      <c r="AV105" s="52">
        <f t="shared" si="34"/>
        <v>-0.1382775878906255</v>
      </c>
      <c r="AW105" s="52">
        <f t="shared" si="27"/>
        <v>1.195345535435699E-2</v>
      </c>
      <c r="AZ105" s="24">
        <f t="shared" si="35"/>
        <v>11.636235351562499</v>
      </c>
      <c r="BA105" s="24">
        <f t="shared" si="36"/>
        <v>11.774512939453125</v>
      </c>
      <c r="BB105" s="24">
        <f t="shared" si="37"/>
        <v>-0.1382775878906255</v>
      </c>
      <c r="BD105" s="24">
        <f t="shared" si="28"/>
        <v>2.8764145437148123</v>
      </c>
      <c r="BE105" s="24">
        <f t="shared" si="29"/>
        <v>2.8644610883604553</v>
      </c>
    </row>
    <row r="106" spans="4:58" x14ac:dyDescent="0.25">
      <c r="D106" s="37">
        <f>+PAT!A79</f>
        <v>44958</v>
      </c>
      <c r="E106" s="225">
        <f>'Salida Stata'!I76</f>
        <v>1234.459228515625</v>
      </c>
      <c r="F106" s="225">
        <f>'Salida Stata'!O76</f>
        <v>1241.9361572265625</v>
      </c>
      <c r="G106" s="225">
        <f>'Salida Stata'!U76</f>
        <v>1241.8536376953125</v>
      </c>
      <c r="H106" s="225">
        <f>'Salida Stata'!AA76</f>
        <v>1243.1119384765625</v>
      </c>
      <c r="I106" s="225">
        <f>'Salida Stata'!AG76</f>
        <v>1247.6885986328125</v>
      </c>
      <c r="J106" s="225">
        <f>'Salida Stata'!AM76</f>
        <v>1242.72216796875</v>
      </c>
      <c r="K106" s="225">
        <f>'Salida Stata'!AS76</f>
        <v>1241.6131591796875</v>
      </c>
      <c r="L106" s="225">
        <f>'Salida Stata'!AY76</f>
        <v>1246.6141357421875</v>
      </c>
      <c r="M106" s="225">
        <f>'Salida Stata'!BE76</f>
        <v>1242.3587646484375</v>
      </c>
      <c r="N106" s="225">
        <f>'Salida Stata'!BK76</f>
        <v>1242.210205078125</v>
      </c>
      <c r="O106" s="19" cm="1">
        <f t="array" ref="O106">+SUMPRODUCT($E$30:$N$30/100,$E106:$N106)/$D$14*100</f>
        <v>1212.1448996437268</v>
      </c>
      <c r="Q106" s="24">
        <f t="shared" si="30"/>
        <v>6.0875095096682763E-2</v>
      </c>
      <c r="R106" s="24">
        <f t="shared" si="30"/>
        <v>5.9228212322870455E-2</v>
      </c>
      <c r="S106" s="24">
        <f t="shared" si="30"/>
        <v>5.9212860735201378E-2</v>
      </c>
      <c r="T106" s="24">
        <f t="shared" si="30"/>
        <v>5.8044880895868234E-2</v>
      </c>
      <c r="U106" s="24">
        <f t="shared" si="30"/>
        <v>5.8912388584912101E-2</v>
      </c>
      <c r="V106" s="24">
        <f t="shared" si="26"/>
        <v>5.8701672540612426E-2</v>
      </c>
      <c r="W106" s="24">
        <f t="shared" si="26"/>
        <v>5.7933354732000453E-2</v>
      </c>
      <c r="X106" s="24">
        <f t="shared" si="26"/>
        <v>5.6554743583085099E-2</v>
      </c>
      <c r="Y106" s="24">
        <f t="shared" si="26"/>
        <v>5.6000244871955873E-2</v>
      </c>
      <c r="Z106" s="24">
        <f t="shared" si="26"/>
        <v>5.4999227115223981E-2</v>
      </c>
      <c r="AA106" s="24">
        <f t="shared" si="26"/>
        <v>5.7005746340952568E-2</v>
      </c>
      <c r="AB106" s="24">
        <f>+PAT!Y79</f>
        <v>5.7549085985104886E-2</v>
      </c>
      <c r="AD106" s="24">
        <f t="shared" si="31"/>
        <v>1.0165040150358085</v>
      </c>
      <c r="AE106" s="24">
        <f t="shared" si="31"/>
        <v>1.021902212817273</v>
      </c>
      <c r="AF106" s="24">
        <f t="shared" si="31"/>
        <v>1.0109048173782087</v>
      </c>
      <c r="AG106" s="24">
        <f t="shared" si="31"/>
        <v>1.0006166731202226</v>
      </c>
      <c r="AH106" s="24">
        <f t="shared" si="31"/>
        <v>1.0006972349310788</v>
      </c>
      <c r="AI106" s="24">
        <f t="shared" si="31"/>
        <v>1.0090001029130105</v>
      </c>
      <c r="AJ106" s="24">
        <f t="shared" si="31"/>
        <v>1.0076476306556592</v>
      </c>
      <c r="AK106" s="24">
        <f t="shared" si="31"/>
        <v>0.99768331822850809</v>
      </c>
      <c r="AL106" s="24">
        <f t="shared" si="31"/>
        <v>0.99506497279413098</v>
      </c>
      <c r="AM106" s="24">
        <f t="shared" si="31"/>
        <v>0.99343897099996981</v>
      </c>
      <c r="AN106" s="24">
        <f t="shared" si="31"/>
        <v>1.0010421816433679</v>
      </c>
      <c r="AO106" s="24">
        <f>+PAT!AV79</f>
        <v>1.0028850777368166</v>
      </c>
      <c r="AQ106" s="24">
        <f t="shared" si="33"/>
        <v>5.8758679814587822E-3</v>
      </c>
      <c r="AR106" s="24">
        <f t="shared" si="18"/>
        <v>2.3065044035838644E-2</v>
      </c>
      <c r="AS106" s="35">
        <f t="shared" si="38"/>
        <v>44958</v>
      </c>
      <c r="AT106" s="19">
        <f t="shared" si="38"/>
        <v>1234.459228515625</v>
      </c>
      <c r="AU106" s="19">
        <f t="shared" si="32"/>
        <v>1242.210205078125</v>
      </c>
      <c r="AV106" s="52">
        <f t="shared" si="34"/>
        <v>-7.7509765625000782E-2</v>
      </c>
      <c r="AW106" s="52">
        <f t="shared" si="27"/>
        <v>2.9512318279020011E-2</v>
      </c>
      <c r="AZ106" s="24">
        <f t="shared" si="35"/>
        <v>12.344592285156249</v>
      </c>
      <c r="BA106" s="24">
        <f t="shared" si="36"/>
        <v>12.42210205078125</v>
      </c>
      <c r="BB106" s="24">
        <f t="shared" si="37"/>
        <v>-7.7509765625000782E-2</v>
      </c>
      <c r="BD106" s="24">
        <f t="shared" si="28"/>
        <v>3.0515165526009334</v>
      </c>
      <c r="BE106" s="24">
        <f t="shared" si="29"/>
        <v>3.0220042343219133</v>
      </c>
    </row>
    <row r="107" spans="4:58" x14ac:dyDescent="0.25">
      <c r="D107" s="37">
        <f>+PAT!A80</f>
        <v>44986</v>
      </c>
      <c r="E107" s="225">
        <f>'Salida Stata'!I77</f>
        <v>1319.866455078125</v>
      </c>
      <c r="F107" s="225">
        <f>'Salida Stata'!O77</f>
        <v>1329.110595703125</v>
      </c>
      <c r="G107" s="225">
        <f>'Salida Stata'!U77</f>
        <v>1326.9981689453125</v>
      </c>
      <c r="H107" s="225">
        <f>'Salida Stata'!AA77</f>
        <v>1328.204833984375</v>
      </c>
      <c r="I107" s="225">
        <f>'Salida Stata'!AG77</f>
        <v>1332.7958984375</v>
      </c>
      <c r="J107" s="225">
        <f>'Salida Stata'!AM77</f>
        <v>1328.734130859375</v>
      </c>
      <c r="K107" s="225">
        <f>'Salida Stata'!AS77</f>
        <v>1326.64208984375</v>
      </c>
      <c r="L107" s="225">
        <f>'Salida Stata'!AY77</f>
        <v>1332.8492431640625</v>
      </c>
      <c r="M107" s="225">
        <f>'Salida Stata'!BE77</f>
        <v>1327.244873046875</v>
      </c>
      <c r="N107" s="225">
        <f>'Salida Stata'!BK77</f>
        <v>1324.274658203125</v>
      </c>
      <c r="O107" s="19" cm="1">
        <f t="array" ref="O107">+SUMPRODUCT($E$30:$N$30/100,$E107:$N107)/$D$14*100</f>
        <v>1294.658309478815</v>
      </c>
      <c r="Q107" s="24">
        <f t="shared" si="30"/>
        <v>6.9185943601554056E-2</v>
      </c>
      <c r="R107" s="24">
        <f t="shared" si="30"/>
        <v>7.0192366950034391E-2</v>
      </c>
      <c r="S107" s="24">
        <f t="shared" si="30"/>
        <v>6.8562452663918583E-2</v>
      </c>
      <c r="T107" s="24">
        <f t="shared" si="30"/>
        <v>6.8451515003624008E-2</v>
      </c>
      <c r="U107" s="24">
        <f t="shared" si="30"/>
        <v>6.8211972040095548E-2</v>
      </c>
      <c r="V107" s="24">
        <f t="shared" si="26"/>
        <v>6.9212544129001019E-2</v>
      </c>
      <c r="W107" s="24">
        <f t="shared" si="26"/>
        <v>6.8482626843484606E-2</v>
      </c>
      <c r="X107" s="24">
        <f t="shared" si="26"/>
        <v>6.9175460914001174E-2</v>
      </c>
      <c r="Y107" s="24">
        <f t="shared" si="26"/>
        <v>6.8326566217334683E-2</v>
      </c>
      <c r="Z107" s="24">
        <f t="shared" si="26"/>
        <v>6.6063257884633853E-2</v>
      </c>
      <c r="AA107" s="24">
        <f t="shared" si="26"/>
        <v>6.8072232832345758E-2</v>
      </c>
      <c r="AB107" s="24">
        <f>+PAT!Y80</f>
        <v>6.9702304737516041E-2</v>
      </c>
      <c r="AD107" s="24">
        <f t="shared" si="31"/>
        <v>1.0030070078919135</v>
      </c>
      <c r="AE107" s="24">
        <f t="shared" si="31"/>
        <v>1.0095283998528299</v>
      </c>
      <c r="AF107" s="24">
        <f t="shared" si="31"/>
        <v>0.99934248907336398</v>
      </c>
      <c r="AG107" s="24">
        <f t="shared" si="31"/>
        <v>0.98996881898974554</v>
      </c>
      <c r="AH107" s="24">
        <f t="shared" si="31"/>
        <v>0.99108701002148325</v>
      </c>
      <c r="AI107" s="24">
        <f t="shared" si="31"/>
        <v>1.0013090798106616</v>
      </c>
      <c r="AJ107" s="24">
        <f t="shared" si="31"/>
        <v>0.99812962371386349</v>
      </c>
      <c r="AK107" s="24">
        <f t="shared" si="31"/>
        <v>0.99052437780053348</v>
      </c>
      <c r="AL107" s="24">
        <f t="shared" si="31"/>
        <v>0.98743666442718525</v>
      </c>
      <c r="AM107" s="24">
        <f t="shared" si="31"/>
        <v>0.98670713166250401</v>
      </c>
      <c r="AN107" s="24">
        <f t="shared" si="31"/>
        <v>0.99261914596774381</v>
      </c>
      <c r="AO107" s="24">
        <f>+PAT!AV80</f>
        <v>0.99418170968223207</v>
      </c>
      <c r="AQ107" s="24">
        <f t="shared" si="33"/>
        <v>3.1226857169202038E-3</v>
      </c>
      <c r="AR107" s="24">
        <f t="shared" si="18"/>
        <v>1.6299876229409538E-2</v>
      </c>
      <c r="AS107" s="35">
        <f t="shared" si="38"/>
        <v>44986</v>
      </c>
      <c r="AT107" s="19">
        <f t="shared" si="38"/>
        <v>1319.866455078125</v>
      </c>
      <c r="AU107" s="19">
        <f t="shared" si="32"/>
        <v>1324.274658203125</v>
      </c>
      <c r="AV107" s="52">
        <f t="shared" si="34"/>
        <v>-4.4082031249999432E-2</v>
      </c>
      <c r="AW107" s="52">
        <f t="shared" si="27"/>
        <v>4.0990925326013006E-2</v>
      </c>
      <c r="AZ107" s="24">
        <f t="shared" si="35"/>
        <v>13.198664550781251</v>
      </c>
      <c r="BA107" s="24">
        <f t="shared" si="36"/>
        <v>13.24274658203125</v>
      </c>
      <c r="BB107" s="24">
        <f t="shared" si="37"/>
        <v>-4.4082031249999432E-2</v>
      </c>
      <c r="BD107" s="24">
        <f t="shared" si="28"/>
        <v>3.2626386047083904</v>
      </c>
      <c r="BE107" s="24">
        <f t="shared" si="29"/>
        <v>3.2216476793823774</v>
      </c>
      <c r="BF107" s="24">
        <f t="shared" ref="BF107:BF128" si="39">+BD107-BE107</f>
        <v>4.0990925326013006E-2</v>
      </c>
    </row>
    <row r="108" spans="4:58" x14ac:dyDescent="0.25">
      <c r="D108" s="37">
        <f>+PAT!A81</f>
        <v>45017</v>
      </c>
      <c r="E108" s="225">
        <f>'Salida Stata'!I78</f>
        <v>1430.3359375</v>
      </c>
      <c r="F108" s="225">
        <f>'Salida Stata'!O78</f>
        <v>1439.899169921875</v>
      </c>
      <c r="G108" s="225">
        <f>'Salida Stata'!U78</f>
        <v>1437.3775634765625</v>
      </c>
      <c r="H108" s="225">
        <f>'Salida Stata'!AA78</f>
        <v>1436.840087890625</v>
      </c>
      <c r="I108" s="225">
        <f>'Salida Stata'!AG78</f>
        <v>1441.059814453125</v>
      </c>
      <c r="J108" s="225">
        <f>'Salida Stata'!AM78</f>
        <v>1436.71630859375</v>
      </c>
      <c r="K108" s="225">
        <f>'Salida Stata'!AS78</f>
        <v>1433.73388671875</v>
      </c>
      <c r="L108" s="225">
        <f>'Salida Stata'!AY78</f>
        <v>1438.30859375</v>
      </c>
      <c r="M108" s="225">
        <f>'Salida Stata'!BE78</f>
        <v>1431.7335205078125</v>
      </c>
      <c r="N108" s="225">
        <f>'Salida Stata'!BK78</f>
        <v>1428.0142822265625</v>
      </c>
      <c r="O108" s="19" cm="1">
        <f t="array" ref="O108">+SUMPRODUCT($E$30:$N$30/100,$E108:$N108)/$D$14*100</f>
        <v>1398.2893314761152</v>
      </c>
      <c r="Q108" s="24">
        <f t="shared" si="30"/>
        <v>8.3697469540837899E-2</v>
      </c>
      <c r="R108" s="24">
        <f t="shared" si="30"/>
        <v>8.3355421721049927E-2</v>
      </c>
      <c r="S108" s="24">
        <f t="shared" si="30"/>
        <v>8.3179764007495605E-2</v>
      </c>
      <c r="T108" s="24">
        <f t="shared" si="30"/>
        <v>8.1791039398918519E-2</v>
      </c>
      <c r="U108" s="24">
        <f t="shared" si="30"/>
        <v>8.1230679162914488E-2</v>
      </c>
      <c r="V108" s="24">
        <f t="shared" si="30"/>
        <v>8.1266955688521492E-2</v>
      </c>
      <c r="W108" s="24">
        <f t="shared" si="30"/>
        <v>8.0723955386952317E-2</v>
      </c>
      <c r="X108" s="24">
        <f t="shared" si="30"/>
        <v>7.9123240026446329E-2</v>
      </c>
      <c r="Y108" s="24">
        <f t="shared" si="30"/>
        <v>7.8725975577565555E-2</v>
      </c>
      <c r="Z108" s="24">
        <f t="shared" si="30"/>
        <v>7.8336939683040674E-2</v>
      </c>
      <c r="AA108" s="24">
        <f t="shared" si="26"/>
        <v>8.0045075398325283E-2</v>
      </c>
      <c r="AB108" s="24">
        <f>+PAT!Y81</f>
        <v>8.1020423430837152E-2</v>
      </c>
      <c r="AD108" s="24">
        <f t="shared" si="31"/>
        <v>1.0460985944600698</v>
      </c>
      <c r="AE108" s="24">
        <f t="shared" si="31"/>
        <v>1.0498058700787078</v>
      </c>
      <c r="AF108" s="24">
        <f t="shared" si="31"/>
        <v>1.0417567539683352</v>
      </c>
      <c r="AG108" s="24">
        <f t="shared" si="31"/>
        <v>1.0324805777962616</v>
      </c>
      <c r="AH108" s="24">
        <f t="shared" si="31"/>
        <v>1.0322441537846303</v>
      </c>
      <c r="AI108" s="24">
        <f t="shared" si="31"/>
        <v>1.0433899921186915</v>
      </c>
      <c r="AJ108" s="24">
        <f t="shared" si="31"/>
        <v>1.0394725429592677</v>
      </c>
      <c r="AK108" s="24">
        <f t="shared" si="31"/>
        <v>1.0304952796759168</v>
      </c>
      <c r="AL108" s="24">
        <f t="shared" si="31"/>
        <v>1.0282727510901171</v>
      </c>
      <c r="AM108" s="24">
        <f t="shared" si="31"/>
        <v>1.0277391863696628</v>
      </c>
      <c r="AN108" s="24">
        <f t="shared" si="31"/>
        <v>1.0338216418402499</v>
      </c>
      <c r="AO108" s="24">
        <f>+PAT!AV81</f>
        <v>1.0357847280924206</v>
      </c>
      <c r="AQ108" s="24">
        <f t="shared" si="33"/>
        <v>5.3605298577972249E-3</v>
      </c>
      <c r="AR108" s="24">
        <f t="shared" si="18"/>
        <v>1.8359408090407037E-2</v>
      </c>
      <c r="AS108" s="35">
        <f t="shared" si="38"/>
        <v>45017</v>
      </c>
      <c r="AT108" s="19">
        <f t="shared" si="38"/>
        <v>1430.3359375</v>
      </c>
      <c r="AU108" s="19">
        <f t="shared" si="32"/>
        <v>1428.0142822265625</v>
      </c>
      <c r="AV108" s="52">
        <f t="shared" si="34"/>
        <v>2.3216552734375284E-2</v>
      </c>
      <c r="AW108" s="52">
        <f t="shared" si="27"/>
        <v>6.1691500626570139E-2</v>
      </c>
      <c r="AZ108" s="24">
        <f t="shared" si="35"/>
        <v>14.303359374999999</v>
      </c>
      <c r="BA108" s="24">
        <f t="shared" si="36"/>
        <v>14.280142822265624</v>
      </c>
      <c r="BB108" s="24">
        <f t="shared" si="37"/>
        <v>2.3216552734375284E-2</v>
      </c>
      <c r="BD108" s="24">
        <f t="shared" si="28"/>
        <v>3.5357131999487326</v>
      </c>
      <c r="BE108" s="24">
        <f t="shared" si="29"/>
        <v>3.4740216993221624</v>
      </c>
      <c r="BF108" s="24">
        <f t="shared" si="39"/>
        <v>6.1691500626570139E-2</v>
      </c>
    </row>
    <row r="109" spans="4:58" x14ac:dyDescent="0.25">
      <c r="D109" s="37">
        <f>+PAT!A82</f>
        <v>45047</v>
      </c>
      <c r="E109" s="225">
        <f>'Salida Stata'!I79</f>
        <v>1533.7342529296875</v>
      </c>
      <c r="F109" s="225">
        <f>'Salida Stata'!O79</f>
        <v>1543.861328125</v>
      </c>
      <c r="G109" s="225">
        <f>'Salida Stata'!U79</f>
        <v>1541.5716552734375</v>
      </c>
      <c r="H109" s="225">
        <f>'Salida Stata'!AA79</f>
        <v>1540.8355712890625</v>
      </c>
      <c r="I109" s="225">
        <f>'Salida Stata'!AG79</f>
        <v>1546.3720703125</v>
      </c>
      <c r="J109" s="225">
        <f>'Salida Stata'!AM79</f>
        <v>1543.2939453125</v>
      </c>
      <c r="K109" s="225">
        <f>'Salida Stata'!AS79</f>
        <v>1538.35888671875</v>
      </c>
      <c r="L109" s="225">
        <f>'Salida Stata'!AY79</f>
        <v>1544.6365966796875</v>
      </c>
      <c r="M109" s="225">
        <f>'Salida Stata'!BE79</f>
        <v>1537.285400390625</v>
      </c>
      <c r="N109" s="225">
        <f>'Salida Stata'!BK79</f>
        <v>1535.3526611328125</v>
      </c>
      <c r="O109" s="19" cm="1">
        <f t="array" ref="O109">+SUMPRODUCT($E$30:$N$30/100,$E109:$N109)/$D$14*100</f>
        <v>1501.4706126721587</v>
      </c>
      <c r="Q109" s="24">
        <f t="shared" si="30"/>
        <v>7.2289531933603879E-2</v>
      </c>
      <c r="R109" s="24">
        <f t="shared" si="30"/>
        <v>7.2200998774633485E-2</v>
      </c>
      <c r="S109" s="24">
        <f t="shared" si="30"/>
        <v>7.2489020591682607E-2</v>
      </c>
      <c r="T109" s="24">
        <f t="shared" si="30"/>
        <v>7.2377910579534133E-2</v>
      </c>
      <c r="U109" s="24">
        <f t="shared" si="30"/>
        <v>7.3079725631888914E-2</v>
      </c>
      <c r="V109" s="24">
        <f t="shared" si="30"/>
        <v>7.418140664322781E-2</v>
      </c>
      <c r="W109" s="24">
        <f t="shared" si="30"/>
        <v>7.2973793093113803E-2</v>
      </c>
      <c r="X109" s="24">
        <f t="shared" si="30"/>
        <v>7.3925723166588408E-2</v>
      </c>
      <c r="Y109" s="24">
        <f t="shared" si="30"/>
        <v>7.3723132392244928E-2</v>
      </c>
      <c r="Z109" s="24">
        <f t="shared" si="30"/>
        <v>7.5166180228175117E-2</v>
      </c>
      <c r="AA109" s="24">
        <f t="shared" si="26"/>
        <v>7.3791080911072449E-2</v>
      </c>
      <c r="AB109" s="24">
        <f>+PAT!Y82</f>
        <v>7.2733564013840679E-2</v>
      </c>
      <c r="AD109" s="24">
        <f t="shared" ref="AD109:AN122" si="40">+E109/E97-1</f>
        <v>1.095130508443487</v>
      </c>
      <c r="AE109" s="24">
        <f t="shared" si="40"/>
        <v>1.0963856100692984</v>
      </c>
      <c r="AF109" s="24">
        <f t="shared" si="40"/>
        <v>1.0889835113528483</v>
      </c>
      <c r="AG109" s="24">
        <f t="shared" si="40"/>
        <v>1.0790049981668228</v>
      </c>
      <c r="AH109" s="24">
        <f t="shared" si="40"/>
        <v>1.0793487184382018</v>
      </c>
      <c r="AI109" s="24">
        <f t="shared" si="40"/>
        <v>1.0936833519100295</v>
      </c>
      <c r="AJ109" s="24">
        <f t="shared" si="40"/>
        <v>1.0879374332983005</v>
      </c>
      <c r="AK109" s="24">
        <f t="shared" si="40"/>
        <v>1.0794501257620972</v>
      </c>
      <c r="AL109" s="24">
        <f t="shared" si="40"/>
        <v>1.0774502284364464</v>
      </c>
      <c r="AM109" s="24">
        <f t="shared" si="40"/>
        <v>1.0799930874213808</v>
      </c>
      <c r="AN109" s="24">
        <f t="shared" si="40"/>
        <v>1.0833196779829355</v>
      </c>
      <c r="AO109" s="24">
        <f>+PAT!AV82</f>
        <v>1.082627972591697</v>
      </c>
      <c r="AQ109" s="24">
        <f t="shared" si="33"/>
        <v>-2.8766482945712379E-3</v>
      </c>
      <c r="AR109" s="24">
        <f t="shared" ref="AR109:AR122" si="41">+AD109-AM109</f>
        <v>1.5137421022106246E-2</v>
      </c>
      <c r="AS109" s="35">
        <f t="shared" si="38"/>
        <v>45047</v>
      </c>
      <c r="AT109" s="19">
        <f t="shared" si="38"/>
        <v>1533.7342529296875</v>
      </c>
      <c r="AU109" s="19">
        <f t="shared" si="32"/>
        <v>1535.3526611328125</v>
      </c>
      <c r="AV109" s="52">
        <f t="shared" si="34"/>
        <v>-1.6184082031250213E-2</v>
      </c>
      <c r="AW109" s="52">
        <f t="shared" si="27"/>
        <v>5.61576117344873E-2</v>
      </c>
      <c r="AZ109" s="24">
        <f t="shared" si="35"/>
        <v>15.337342529296874</v>
      </c>
      <c r="BA109" s="24">
        <f t="shared" si="36"/>
        <v>15.353526611328125</v>
      </c>
      <c r="BB109" s="24">
        <f t="shared" si="37"/>
        <v>-1.6184082031250213E-2</v>
      </c>
      <c r="BD109" s="24">
        <f t="shared" si="28"/>
        <v>3.791308252224491</v>
      </c>
      <c r="BE109" s="24">
        <f t="shared" si="29"/>
        <v>3.7351506404900037</v>
      </c>
      <c r="BF109" s="24">
        <f t="shared" si="39"/>
        <v>5.61576117344873E-2</v>
      </c>
    </row>
    <row r="110" spans="4:58" x14ac:dyDescent="0.25">
      <c r="D110" s="37">
        <f>+PAT!A83</f>
        <v>45078</v>
      </c>
      <c r="E110" s="225">
        <f>'Salida Stata'!I80</f>
        <v>1638.5560302734375</v>
      </c>
      <c r="F110" s="225">
        <f>'Salida Stata'!O80</f>
        <v>1648.5921630859375</v>
      </c>
      <c r="G110" s="225">
        <f>'Salida Stata'!U80</f>
        <v>1646.812744140625</v>
      </c>
      <c r="H110" s="225">
        <f>'Salida Stata'!AA80</f>
        <v>1646.4449462890625</v>
      </c>
      <c r="I110" s="225">
        <f>'Salida Stata'!AG80</f>
        <v>1651.590087890625</v>
      </c>
      <c r="J110" s="225">
        <f>'Salida Stata'!AM80</f>
        <v>1648.424072265625</v>
      </c>
      <c r="K110" s="225">
        <f>'Salida Stata'!AS80</f>
        <v>1643.0350341796875</v>
      </c>
      <c r="L110" s="225">
        <f>'Salida Stata'!AY80</f>
        <v>1650.945068359375</v>
      </c>
      <c r="M110" s="225">
        <f>'Salida Stata'!BE80</f>
        <v>1643.4920654296875</v>
      </c>
      <c r="N110" s="225">
        <f>'Salida Stata'!BK80</f>
        <v>1643.9871826171875</v>
      </c>
      <c r="O110" s="19" cm="1">
        <f t="array" ref="O110">+SUMPRODUCT($E$30:$N$30/100,$E110:$N110)/$D$14*100</f>
        <v>1605.184967265373</v>
      </c>
      <c r="Q110" s="24">
        <f t="shared" si="30"/>
        <v>6.8344158802949639E-2</v>
      </c>
      <c r="R110" s="24">
        <f t="shared" si="30"/>
        <v>6.7836944324612292E-2</v>
      </c>
      <c r="S110" s="24">
        <f t="shared" si="30"/>
        <v>6.8268697408373269E-2</v>
      </c>
      <c r="T110" s="24">
        <f t="shared" si="30"/>
        <v>6.8540327707808046E-2</v>
      </c>
      <c r="U110" s="24">
        <f t="shared" si="30"/>
        <v>6.8041850727982967E-2</v>
      </c>
      <c r="V110" s="24">
        <f t="shared" si="30"/>
        <v>6.8120611288886579E-2</v>
      </c>
      <c r="W110" s="24">
        <f t="shared" si="30"/>
        <v>6.8044035994882179E-2</v>
      </c>
      <c r="X110" s="24">
        <f t="shared" si="30"/>
        <v>6.8824260611334509E-2</v>
      </c>
      <c r="Y110" s="24">
        <f t="shared" si="30"/>
        <v>6.9087148692152711E-2</v>
      </c>
      <c r="Z110" s="24">
        <f t="shared" si="30"/>
        <v>7.0755419412385834E-2</v>
      </c>
      <c r="AA110" s="24">
        <f t="shared" si="26"/>
        <v>6.9075181170968447E-2</v>
      </c>
      <c r="AB110" s="24">
        <f>+PAT!Y83</f>
        <v>6.7802077285336493E-2</v>
      </c>
      <c r="AD110" s="24">
        <f t="shared" si="40"/>
        <v>1.129714054885266</v>
      </c>
      <c r="AE110" s="24">
        <f t="shared" si="40"/>
        <v>1.1285527451404391</v>
      </c>
      <c r="AF110" s="24">
        <f t="shared" si="40"/>
        <v>1.1238724195738601</v>
      </c>
      <c r="AG110" s="24">
        <f t="shared" si="40"/>
        <v>1.1150718868020539</v>
      </c>
      <c r="AH110" s="24">
        <f t="shared" si="40"/>
        <v>1.1134179632996268</v>
      </c>
      <c r="AI110" s="24">
        <f t="shared" si="40"/>
        <v>1.1275485514425783</v>
      </c>
      <c r="AJ110" s="24">
        <f t="shared" si="40"/>
        <v>1.1214847461388557</v>
      </c>
      <c r="AK110" s="24">
        <f t="shared" si="40"/>
        <v>1.1148457189303786</v>
      </c>
      <c r="AL110" s="24">
        <f t="shared" si="40"/>
        <v>1.113307019063261</v>
      </c>
      <c r="AM110" s="24">
        <f t="shared" si="40"/>
        <v>1.1186105042788168</v>
      </c>
      <c r="AN110" s="24">
        <f t="shared" si="40"/>
        <v>1.1190606921044099</v>
      </c>
      <c r="AO110" s="24">
        <f>+PAT!AV83</f>
        <v>1.1163534074926478</v>
      </c>
      <c r="AQ110" s="24">
        <f t="shared" si="33"/>
        <v>-2.4112606094361944E-3</v>
      </c>
      <c r="AR110" s="24">
        <f t="shared" si="41"/>
        <v>1.1103550606449186E-2</v>
      </c>
      <c r="AS110" s="35">
        <f>+D110</f>
        <v>45078</v>
      </c>
      <c r="AT110" s="19">
        <f t="shared" si="38"/>
        <v>1638.5560302734375</v>
      </c>
      <c r="AU110" s="19">
        <f t="shared" si="32"/>
        <v>1643.9871826171875</v>
      </c>
      <c r="AV110" s="52">
        <f t="shared" si="34"/>
        <v>-5.431152343749801E-2</v>
      </c>
      <c r="AW110" s="52">
        <f t="shared" si="27"/>
        <v>5.0989234859140087E-2</v>
      </c>
      <c r="AZ110" s="24">
        <f t="shared" si="35"/>
        <v>16.385560302734376</v>
      </c>
      <c r="BA110" s="24">
        <f t="shared" si="36"/>
        <v>16.439871826171874</v>
      </c>
      <c r="BB110" s="24">
        <f t="shared" si="37"/>
        <v>-5.431152343749801E-2</v>
      </c>
      <c r="BD110" s="24">
        <f t="shared" si="28"/>
        <v>4.0504220254854557</v>
      </c>
      <c r="BE110" s="24">
        <f t="shared" si="29"/>
        <v>3.9994327906263156</v>
      </c>
      <c r="BF110" s="24">
        <f t="shared" si="39"/>
        <v>5.0989234859140087E-2</v>
      </c>
    </row>
    <row r="111" spans="4:58" x14ac:dyDescent="0.25">
      <c r="D111" s="37">
        <f>+PAT!A84</f>
        <v>45108</v>
      </c>
      <c r="E111" s="225">
        <f>'Salida Stata'!I81</f>
        <v>1762.493896484375</v>
      </c>
      <c r="F111" s="225">
        <f>'Salida Stata'!O81</f>
        <v>1772.7943115234375</v>
      </c>
      <c r="G111" s="225">
        <f>'Salida Stata'!U81</f>
        <v>1772.6043701171875</v>
      </c>
      <c r="H111" s="225">
        <f>'Salida Stata'!AA81</f>
        <v>1774.071044921875</v>
      </c>
      <c r="I111" s="225">
        <f>'Salida Stata'!AG81</f>
        <v>1780.7352294921875</v>
      </c>
      <c r="J111" s="225">
        <f>'Salida Stata'!AM81</f>
        <v>1777.12353515625</v>
      </c>
      <c r="K111" s="225">
        <f>'Salida Stata'!AS81</f>
        <v>1771.2642822265625</v>
      </c>
      <c r="L111" s="225">
        <f>'Salida Stata'!AY81</f>
        <v>1781.67236328125</v>
      </c>
      <c r="M111" s="225">
        <f>'Salida Stata'!BE81</f>
        <v>1773.929931640625</v>
      </c>
      <c r="N111" s="225">
        <f>'Salida Stata'!BK81</f>
        <v>1775.5885009765625</v>
      </c>
      <c r="O111" s="19" cm="1">
        <f t="array" ref="O111">+SUMPRODUCT($E$30:$N$30/100,$E111:$N111)/$D$14*100</f>
        <v>1731.3895621360932</v>
      </c>
      <c r="Q111" s="24">
        <f t="shared" si="30"/>
        <v>7.5638466992340225E-2</v>
      </c>
      <c r="R111" s="24">
        <f t="shared" si="30"/>
        <v>7.5338310601337888E-2</v>
      </c>
      <c r="S111" s="24">
        <f t="shared" si="30"/>
        <v>7.6384899512182081E-2</v>
      </c>
      <c r="T111" s="24">
        <f t="shared" si="30"/>
        <v>7.7516165311491303E-2</v>
      </c>
      <c r="U111" s="24">
        <f t="shared" si="30"/>
        <v>7.8194427629741936E-2</v>
      </c>
      <c r="V111" s="24">
        <f t="shared" si="30"/>
        <v>7.8074243791973919E-2</v>
      </c>
      <c r="W111" s="24">
        <f t="shared" si="30"/>
        <v>7.8044135018031202E-2</v>
      </c>
      <c r="X111" s="24">
        <f t="shared" si="30"/>
        <v>7.9183309867350671E-2</v>
      </c>
      <c r="Y111" s="24">
        <f t="shared" si="30"/>
        <v>7.9366288985906808E-2</v>
      </c>
      <c r="Z111" s="24">
        <f t="shared" si="30"/>
        <v>8.0050087829680594E-2</v>
      </c>
      <c r="AA111" s="24">
        <f t="shared" si="26"/>
        <v>7.8623085466421383E-2</v>
      </c>
      <c r="AB111" s="24">
        <f>+PAT!Y84</f>
        <v>7.7996616723054579E-2</v>
      </c>
      <c r="AD111" s="24">
        <f t="shared" si="40"/>
        <v>1.1226031616288283</v>
      </c>
      <c r="AE111" s="24">
        <f t="shared" si="40"/>
        <v>1.1171289811432374</v>
      </c>
      <c r="AF111" s="24">
        <f t="shared" si="40"/>
        <v>1.1159360441594508</v>
      </c>
      <c r="AG111" s="24">
        <f t="shared" si="40"/>
        <v>1.1107130247721244</v>
      </c>
      <c r="AH111" s="24">
        <f t="shared" si="40"/>
        <v>1.1132218776186149</v>
      </c>
      <c r="AI111" s="24">
        <f t="shared" si="40"/>
        <v>1.1231530308520257</v>
      </c>
      <c r="AJ111" s="24">
        <f t="shared" si="40"/>
        <v>1.1176343791157675</v>
      </c>
      <c r="AK111" s="24">
        <f t="shared" si="40"/>
        <v>1.1141569671878551</v>
      </c>
      <c r="AL111" s="24">
        <f t="shared" si="40"/>
        <v>1.1126261755835096</v>
      </c>
      <c r="AM111" s="24">
        <f t="shared" si="40"/>
        <v>1.1168436145762728</v>
      </c>
      <c r="AN111" s="24">
        <f t="shared" si="40"/>
        <v>1.1161002386996413</v>
      </c>
      <c r="AO111" s="24">
        <f>+PAT!AV84</f>
        <v>1.1115976331360948</v>
      </c>
      <c r="AQ111" s="24">
        <f t="shared" si="33"/>
        <v>-4.4116208373403687E-3</v>
      </c>
      <c r="AR111" s="24">
        <f t="shared" si="41"/>
        <v>5.759547052555547E-3</v>
      </c>
      <c r="AS111" s="35">
        <f t="shared" ref="AS111:AT126" si="42">+D111</f>
        <v>45108</v>
      </c>
      <c r="AT111" s="19">
        <f t="shared" si="38"/>
        <v>1762.493896484375</v>
      </c>
      <c r="AU111" s="19">
        <f t="shared" si="32"/>
        <v>1775.5885009765625</v>
      </c>
      <c r="AV111" s="52">
        <f t="shared" si="34"/>
        <v>-0.13094604492187401</v>
      </c>
      <c r="AW111" s="52">
        <f t="shared" si="27"/>
        <v>3.7202001380328475E-2</v>
      </c>
      <c r="AZ111" s="24">
        <f t="shared" si="35"/>
        <v>17.62493896484375</v>
      </c>
      <c r="BA111" s="24">
        <f t="shared" si="36"/>
        <v>17.755885009765624</v>
      </c>
      <c r="BB111" s="24">
        <f t="shared" si="37"/>
        <v>-0.13094604492187401</v>
      </c>
      <c r="BD111" s="24">
        <f t="shared" si="28"/>
        <v>4.356789738165185</v>
      </c>
      <c r="BE111" s="24">
        <f t="shared" si="29"/>
        <v>4.3195877367848565</v>
      </c>
      <c r="BF111" s="24">
        <f t="shared" si="39"/>
        <v>3.7202001380328475E-2</v>
      </c>
    </row>
    <row r="112" spans="4:58" x14ac:dyDescent="0.25">
      <c r="D112" s="37">
        <f>+PAT!A85</f>
        <v>45139</v>
      </c>
      <c r="E112" s="225">
        <f>'Salida Stata'!I82</f>
        <v>1973.95361328125</v>
      </c>
      <c r="F112" s="225">
        <f>'Salida Stata'!O82</f>
        <v>1983.691650390625</v>
      </c>
      <c r="G112" s="225">
        <f>'Salida Stata'!U82</f>
        <v>1986.3310546875</v>
      </c>
      <c r="H112" s="225">
        <f>'Salida Stata'!AA82</f>
        <v>1988.9068603515625</v>
      </c>
      <c r="I112" s="225">
        <f>'Salida Stata'!AG82</f>
        <v>1996.929443359375</v>
      </c>
      <c r="J112" s="225">
        <f>'Salida Stata'!AM82</f>
        <v>1995.3580322265625</v>
      </c>
      <c r="K112" s="225">
        <f>'Salida Stata'!AS82</f>
        <v>1983.462890625</v>
      </c>
      <c r="L112" s="225">
        <f>'Salida Stata'!AY82</f>
        <v>1999.02392578125</v>
      </c>
      <c r="M112" s="225">
        <f>'Salida Stata'!BE82</f>
        <v>1988.4892578125</v>
      </c>
      <c r="N112" s="225">
        <f>'Salida Stata'!BK82</f>
        <v>1992.3076171875</v>
      </c>
      <c r="O112" s="19" cm="1">
        <f t="array" ref="O112">+SUMPRODUCT($E$30:$N$30/100,$E112:$N112)/$D$14*100</f>
        <v>1941.40850967031</v>
      </c>
      <c r="Q112" s="24">
        <f t="shared" si="30"/>
        <v>0.11997755976271529</v>
      </c>
      <c r="R112" s="24">
        <f t="shared" si="30"/>
        <v>0.11896323081381865</v>
      </c>
      <c r="S112" s="24">
        <f t="shared" si="30"/>
        <v>0.12057213001014033</v>
      </c>
      <c r="T112" s="24">
        <f t="shared" si="30"/>
        <v>0.12109763926570838</v>
      </c>
      <c r="U112" s="24">
        <f t="shared" si="30"/>
        <v>0.1214072762118823</v>
      </c>
      <c r="V112" s="24">
        <f t="shared" si="30"/>
        <v>0.12280209718292023</v>
      </c>
      <c r="W112" s="24">
        <f t="shared" si="30"/>
        <v>0.11980064777893773</v>
      </c>
      <c r="X112" s="24">
        <f t="shared" si="30"/>
        <v>0.12199300330376706</v>
      </c>
      <c r="Y112" s="24">
        <f t="shared" si="30"/>
        <v>0.1209514098301725</v>
      </c>
      <c r="Z112" s="24">
        <f t="shared" si="30"/>
        <v>0.12205480948527403</v>
      </c>
      <c r="AA112" s="24">
        <f t="shared" si="26"/>
        <v>0.12130080492983164</v>
      </c>
      <c r="AB112" s="24">
        <f>+PAT!Y85</f>
        <v>0.12144818696407556</v>
      </c>
      <c r="AD112" s="24">
        <f t="shared" si="40"/>
        <v>1.2332257527470407</v>
      </c>
      <c r="AE112" s="24">
        <f t="shared" si="40"/>
        <v>1.224600972927413</v>
      </c>
      <c r="AF112" s="24">
        <f t="shared" si="40"/>
        <v>1.2270234360613439</v>
      </c>
      <c r="AG112" s="24">
        <f t="shared" si="40"/>
        <v>1.2231049414005604</v>
      </c>
      <c r="AH112" s="24">
        <f t="shared" si="40"/>
        <v>1.2266263958230117</v>
      </c>
      <c r="AI112" s="24">
        <f t="shared" si="40"/>
        <v>1.238540385993419</v>
      </c>
      <c r="AJ112" s="24">
        <f t="shared" si="40"/>
        <v>1.228203674071624</v>
      </c>
      <c r="AK112" s="24">
        <f t="shared" si="40"/>
        <v>1.2291612912007976</v>
      </c>
      <c r="AL112" s="24">
        <f t="shared" si="40"/>
        <v>1.2262381488076599</v>
      </c>
      <c r="AM112" s="24">
        <f t="shared" si="40"/>
        <v>1.2328007243578742</v>
      </c>
      <c r="AN112" s="24">
        <f t="shared" si="40"/>
        <v>1.2297254408822673</v>
      </c>
      <c r="AO112" s="24">
        <f>+PAT!AV85</f>
        <v>1.2245692051139523</v>
      </c>
      <c r="AQ112" s="24">
        <f t="shared" si="33"/>
        <v>-2.0772497225587383E-3</v>
      </c>
      <c r="AR112" s="24">
        <f t="shared" si="41"/>
        <v>4.2502838916647079E-4</v>
      </c>
      <c r="AS112" s="35">
        <f t="shared" si="42"/>
        <v>45139</v>
      </c>
      <c r="AT112" s="19">
        <f t="shared" si="38"/>
        <v>1973.95361328125</v>
      </c>
      <c r="AU112" s="19">
        <f t="shared" si="32"/>
        <v>1992.3076171875</v>
      </c>
      <c r="AV112" s="52">
        <f t="shared" si="34"/>
        <v>-0.18354003906249972</v>
      </c>
      <c r="AW112" s="52">
        <f t="shared" si="27"/>
        <v>3.2692544296424764E-2</v>
      </c>
      <c r="AZ112" s="24">
        <f t="shared" si="35"/>
        <v>19.7395361328125</v>
      </c>
      <c r="BA112" s="24">
        <f t="shared" si="36"/>
        <v>19.923076171875</v>
      </c>
      <c r="BB112" s="24">
        <f t="shared" si="37"/>
        <v>-0.18354003906249972</v>
      </c>
      <c r="BD112" s="24">
        <f t="shared" si="28"/>
        <v>4.8795067393494831</v>
      </c>
      <c r="BE112" s="24">
        <f t="shared" si="29"/>
        <v>4.8468141950530583</v>
      </c>
      <c r="BF112" s="24">
        <f t="shared" si="39"/>
        <v>3.2692544296424764E-2</v>
      </c>
    </row>
    <row r="113" spans="4:58" x14ac:dyDescent="0.25">
      <c r="D113" s="37">
        <f>+PAT!A86</f>
        <v>45170</v>
      </c>
      <c r="E113" s="225">
        <f>'Salida Stata'!I83</f>
        <v>2265.619873046875</v>
      </c>
      <c r="F113" s="225">
        <f>'Salida Stata'!O83</f>
        <v>2270.568603515625</v>
      </c>
      <c r="G113" s="225">
        <f>'Salida Stata'!U83</f>
        <v>2273.716064453125</v>
      </c>
      <c r="H113" s="225">
        <f>'Salida Stata'!AA83</f>
        <v>2270.085693359375</v>
      </c>
      <c r="I113" s="225">
        <f>'Salida Stata'!AG83</f>
        <v>2279.726806640625</v>
      </c>
      <c r="J113" s="225">
        <f>'Salida Stata'!AM83</f>
        <v>2281.2470703125</v>
      </c>
      <c r="K113" s="225">
        <f>'Salida Stata'!AS83</f>
        <v>2263.354736328125</v>
      </c>
      <c r="L113" s="225">
        <f>'Salida Stata'!AY83</f>
        <v>2273.468994140625</v>
      </c>
      <c r="M113" s="225">
        <f>'Salida Stata'!BE83</f>
        <v>2261.117919921875</v>
      </c>
      <c r="N113" s="225">
        <f>'Salida Stata'!BK83</f>
        <v>2264.68505859375</v>
      </c>
      <c r="O113" s="19" cm="1">
        <f t="array" ref="O113">+SUMPRODUCT($E$30:$N$30/100,$E113:$N113)/$D$14*100</f>
        <v>2212.4311359748099</v>
      </c>
      <c r="Q113" s="24">
        <f t="shared" si="30"/>
        <v>0.14775740311384311</v>
      </c>
      <c r="R113" s="24">
        <f t="shared" si="30"/>
        <v>0.14461771468791973</v>
      </c>
      <c r="S113" s="24">
        <f t="shared" si="30"/>
        <v>0.14468132544543932</v>
      </c>
      <c r="T113" s="24">
        <f t="shared" si="30"/>
        <v>0.14137355479688529</v>
      </c>
      <c r="U113" s="24">
        <f t="shared" si="30"/>
        <v>0.14161610177148187</v>
      </c>
      <c r="V113" s="24">
        <f t="shared" si="30"/>
        <v>0.14327706279705721</v>
      </c>
      <c r="W113" s="24">
        <f t="shared" si="30"/>
        <v>0.14111272110310535</v>
      </c>
      <c r="X113" s="24">
        <f t="shared" si="30"/>
        <v>0.13728953656826182</v>
      </c>
      <c r="Y113" s="24">
        <f t="shared" si="30"/>
        <v>0.13710341206936594</v>
      </c>
      <c r="Z113" s="24">
        <f t="shared" si="30"/>
        <v>0.13671455103442298</v>
      </c>
      <c r="AA113" s="24">
        <f t="shared" si="26"/>
        <v>0.13960102933231955</v>
      </c>
      <c r="AB113" s="24">
        <f>+PAT!Y86</f>
        <v>0.13988005997001496</v>
      </c>
      <c r="AD113" s="24">
        <f t="shared" si="40"/>
        <v>1.4123964704584098</v>
      </c>
      <c r="AE113" s="24">
        <f t="shared" si="40"/>
        <v>1.3963210499830847</v>
      </c>
      <c r="AF113" s="24">
        <f t="shared" si="40"/>
        <v>1.4003529983564675</v>
      </c>
      <c r="AG113" s="24">
        <f t="shared" si="40"/>
        <v>1.3914518760699237</v>
      </c>
      <c r="AH113" s="24">
        <f t="shared" si="40"/>
        <v>1.395392202283197</v>
      </c>
      <c r="AI113" s="24">
        <f t="shared" si="40"/>
        <v>1.4098422478461718</v>
      </c>
      <c r="AJ113" s="24">
        <f t="shared" si="40"/>
        <v>1.394621781364445</v>
      </c>
      <c r="AK113" s="24">
        <f t="shared" si="40"/>
        <v>1.3911173992336563</v>
      </c>
      <c r="AL113" s="24">
        <f t="shared" si="40"/>
        <v>1.3870491883029539</v>
      </c>
      <c r="AM113" s="24">
        <f t="shared" si="40"/>
        <v>1.3943309787695632</v>
      </c>
      <c r="AN113" s="24">
        <f t="shared" si="40"/>
        <v>1.3950462496893445</v>
      </c>
      <c r="AO113" s="24">
        <f>+PAT!AV86</f>
        <v>1.3893777498428661</v>
      </c>
      <c r="AQ113" s="24">
        <f t="shared" si="33"/>
        <v>1.1042852079420129E-2</v>
      </c>
      <c r="AR113" s="24">
        <f t="shared" si="41"/>
        <v>1.8065491688846524E-2</v>
      </c>
      <c r="AS113" s="35">
        <f t="shared" si="42"/>
        <v>45170</v>
      </c>
      <c r="AT113" s="19">
        <f t="shared" si="38"/>
        <v>2265.619873046875</v>
      </c>
      <c r="AU113" s="19">
        <f t="shared" si="32"/>
        <v>2264.68505859375</v>
      </c>
      <c r="AV113" s="52">
        <f t="shared" si="34"/>
        <v>9.3481445312484368E-3</v>
      </c>
      <c r="AW113" s="52">
        <f t="shared" si="27"/>
        <v>9.1045761955254711E-2</v>
      </c>
      <c r="AZ113" s="24">
        <f t="shared" si="35"/>
        <v>22.656198730468748</v>
      </c>
      <c r="BA113" s="24">
        <f t="shared" si="36"/>
        <v>22.6468505859375</v>
      </c>
      <c r="BB113" s="24">
        <f t="shared" si="37"/>
        <v>9.3481445312484368E-3</v>
      </c>
      <c r="BD113" s="24">
        <f t="shared" si="28"/>
        <v>5.6004899836322597</v>
      </c>
      <c r="BE113" s="24">
        <f t="shared" si="29"/>
        <v>5.509444221677005</v>
      </c>
      <c r="BF113" s="24">
        <f t="shared" si="39"/>
        <v>9.1045761955254711E-2</v>
      </c>
    </row>
    <row r="114" spans="4:58" x14ac:dyDescent="0.25">
      <c r="D114" s="37">
        <f>+PAT!A87</f>
        <v>45200</v>
      </c>
      <c r="E114" s="225">
        <f>'Salida Stata'!I84</f>
        <v>2449.170166015625</v>
      </c>
      <c r="F114" s="225">
        <f>'Salida Stata'!O84</f>
        <v>2456.441162109375</v>
      </c>
      <c r="G114" s="225">
        <f>'Salida Stata'!U84</f>
        <v>2459.488037109375</v>
      </c>
      <c r="H114" s="225">
        <f>'Salida Stata'!AA84</f>
        <v>2455.117919921875</v>
      </c>
      <c r="I114" s="225">
        <f>'Salida Stata'!AG84</f>
        <v>2463.5146484375</v>
      </c>
      <c r="J114" s="225">
        <f>'Salida Stata'!AM84</f>
        <v>2466.266357421875</v>
      </c>
      <c r="K114" s="225">
        <f>'Salida Stata'!AS84</f>
        <v>2448.8828125</v>
      </c>
      <c r="L114" s="225">
        <f>'Salida Stata'!AY84</f>
        <v>2457.135009765625</v>
      </c>
      <c r="M114" s="225">
        <f>'Salida Stata'!BE84</f>
        <v>2445.660888671875</v>
      </c>
      <c r="N114" s="225">
        <f>'Salida Stata'!BK84</f>
        <v>2449.84326171875</v>
      </c>
      <c r="O114" s="19" cm="1">
        <f t="array" ref="O114">+SUMPRODUCT($E$30:$N$30/100,$E114:$N114)/$D$14*100</f>
        <v>2392.7137724481026</v>
      </c>
      <c r="Q114" s="24">
        <f t="shared" si="30"/>
        <v>8.1015485056593395E-2</v>
      </c>
      <c r="R114" s="24">
        <f t="shared" si="30"/>
        <v>8.1861679187299252E-2</v>
      </c>
      <c r="S114" s="24">
        <f t="shared" si="30"/>
        <v>8.1704121090832915E-2</v>
      </c>
      <c r="T114" s="24">
        <f t="shared" si="30"/>
        <v>8.1508917087918853E-2</v>
      </c>
      <c r="U114" s="24">
        <f t="shared" si="30"/>
        <v>8.0618362367595342E-2</v>
      </c>
      <c r="V114" s="24">
        <f t="shared" si="30"/>
        <v>8.1104449192357597E-2</v>
      </c>
      <c r="W114" s="24">
        <f t="shared" si="30"/>
        <v>8.1970392530187342E-2</v>
      </c>
      <c r="X114" s="24">
        <f t="shared" si="30"/>
        <v>8.078668154189006E-2</v>
      </c>
      <c r="Y114" s="24">
        <f t="shared" si="30"/>
        <v>8.1615809208383183E-2</v>
      </c>
      <c r="Z114" s="24">
        <f t="shared" si="30"/>
        <v>8.1758919379268269E-2</v>
      </c>
      <c r="AA114" s="24">
        <f t="shared" si="26"/>
        <v>8.1486213759082382E-2</v>
      </c>
      <c r="AB114" s="24">
        <f>+PAT!Y87</f>
        <v>8.1765969573414088E-2</v>
      </c>
      <c r="AD114" s="24">
        <f t="shared" si="40"/>
        <v>1.44158090875609</v>
      </c>
      <c r="AE114" s="24">
        <f t="shared" si="40"/>
        <v>1.4289133783223171</v>
      </c>
      <c r="AF114" s="24">
        <f t="shared" si="40"/>
        <v>1.4325929192043243</v>
      </c>
      <c r="AG114" s="24">
        <f t="shared" si="40"/>
        <v>1.4240143712603719</v>
      </c>
      <c r="AH114" s="24">
        <f t="shared" si="40"/>
        <v>1.4258752338217131</v>
      </c>
      <c r="AI114" s="24">
        <f t="shared" si="40"/>
        <v>1.4414666355375547</v>
      </c>
      <c r="AJ114" s="24">
        <f t="shared" si="40"/>
        <v>1.4291642378553582</v>
      </c>
      <c r="AK114" s="24">
        <f t="shared" si="40"/>
        <v>1.4233152376907845</v>
      </c>
      <c r="AL114" s="24">
        <f t="shared" si="40"/>
        <v>1.4225949282330497</v>
      </c>
      <c r="AM114" s="24">
        <f t="shared" si="40"/>
        <v>1.4295466710506157</v>
      </c>
      <c r="AN114" s="24">
        <f t="shared" si="40"/>
        <v>1.4286770372055724</v>
      </c>
      <c r="AO114" s="24">
        <f>+PAT!AV87</f>
        <v>1.4247248427672958</v>
      </c>
      <c r="AQ114" s="24">
        <f t="shared" si="33"/>
        <v>-7.4343432267487408E-4</v>
      </c>
      <c r="AR114" s="24">
        <f t="shared" si="41"/>
        <v>1.2034237705474293E-2</v>
      </c>
      <c r="AS114" s="35">
        <f t="shared" si="42"/>
        <v>45200</v>
      </c>
      <c r="AT114" s="19">
        <f t="shared" si="38"/>
        <v>2449.170166015625</v>
      </c>
      <c r="AU114" s="19">
        <f t="shared" si="32"/>
        <v>2449.84326171875</v>
      </c>
      <c r="AV114" s="52">
        <f t="shared" si="34"/>
        <v>-6.7309570312517053E-3</v>
      </c>
      <c r="AW114" s="52">
        <f t="shared" si="27"/>
        <v>9.432596858914799E-2</v>
      </c>
      <c r="AZ114" s="24">
        <f t="shared" si="35"/>
        <v>24.491701660156249</v>
      </c>
      <c r="BA114" s="24">
        <f t="shared" si="36"/>
        <v>24.4984326171875</v>
      </c>
      <c r="BB114" s="24">
        <f t="shared" si="37"/>
        <v>-6.7309570312517053E-3</v>
      </c>
      <c r="BD114" s="24">
        <f t="shared" si="28"/>
        <v>6.0542163962108191</v>
      </c>
      <c r="BE114" s="24">
        <f t="shared" si="29"/>
        <v>5.9598904276216711</v>
      </c>
      <c r="BF114" s="24">
        <f t="shared" si="39"/>
        <v>9.432596858914799E-2</v>
      </c>
    </row>
    <row r="115" spans="4:58" x14ac:dyDescent="0.25">
      <c r="D115" s="37">
        <f>+PAT!A88</f>
        <v>45231</v>
      </c>
      <c r="E115" s="225">
        <f>'Salida Stata'!I85</f>
        <v>2745.76123046875</v>
      </c>
      <c r="F115" s="225">
        <f>'Salida Stata'!O85</f>
        <v>2749.705810546875</v>
      </c>
      <c r="G115" s="225">
        <f>'Salida Stata'!U85</f>
        <v>2755.272705078125</v>
      </c>
      <c r="H115" s="225">
        <f>'Salida Stata'!AA85</f>
        <v>2749.7373046875</v>
      </c>
      <c r="I115" s="225">
        <f>'Salida Stata'!AG85</f>
        <v>2762.12890625</v>
      </c>
      <c r="J115" s="225">
        <f>'Salida Stata'!AM85</f>
        <v>2764.97314453125</v>
      </c>
      <c r="K115" s="225">
        <f>'Salida Stata'!AS85</f>
        <v>2741.398681640625</v>
      </c>
      <c r="L115" s="225">
        <f>'Salida Stata'!AY85</f>
        <v>2750.5439453125</v>
      </c>
      <c r="M115" s="225">
        <f>'Salida Stata'!BE85</f>
        <v>2735.8515625</v>
      </c>
      <c r="N115" s="225">
        <f>'Salida Stata'!BK85</f>
        <v>2741.170654296875</v>
      </c>
      <c r="O115" s="19" cm="1">
        <f t="array" ref="O115">+SUMPRODUCT($E$30:$N$30/100,$E115:$N115)/$D$14*100</f>
        <v>2678.7248761817414</v>
      </c>
      <c r="Q115" s="24">
        <f t="shared" si="30"/>
        <v>0.12109859436007553</v>
      </c>
      <c r="R115" s="24">
        <f t="shared" si="30"/>
        <v>0.11938598528680822</v>
      </c>
      <c r="S115" s="24">
        <f t="shared" si="30"/>
        <v>0.12026269837701031</v>
      </c>
      <c r="T115" s="24">
        <f t="shared" si="30"/>
        <v>0.12000213202590282</v>
      </c>
      <c r="U115" s="24">
        <f t="shared" si="30"/>
        <v>0.1212147279099387</v>
      </c>
      <c r="V115" s="24">
        <f t="shared" si="30"/>
        <v>0.12111700190470498</v>
      </c>
      <c r="W115" s="24">
        <f t="shared" si="30"/>
        <v>0.11944870030020072</v>
      </c>
      <c r="X115" s="24">
        <f t="shared" si="30"/>
        <v>0.11941099466685867</v>
      </c>
      <c r="Y115" s="24">
        <f t="shared" si="30"/>
        <v>0.11865531937492535</v>
      </c>
      <c r="Z115" s="24">
        <f t="shared" si="30"/>
        <v>0.11891674750397585</v>
      </c>
      <c r="AA115" s="24">
        <f t="shared" si="26"/>
        <v>0.11953419043557667</v>
      </c>
      <c r="AB115" s="24">
        <f>+PAT!Y88</f>
        <v>0.11951852152062914</v>
      </c>
      <c r="AD115" s="24">
        <f t="shared" si="40"/>
        <v>1.6106017239532333</v>
      </c>
      <c r="AE115" s="24">
        <f t="shared" si="40"/>
        <v>1.5926546177278373</v>
      </c>
      <c r="AF115" s="24">
        <f t="shared" si="40"/>
        <v>1.598905938053512</v>
      </c>
      <c r="AG115" s="24">
        <f t="shared" si="40"/>
        <v>1.5886869731602626</v>
      </c>
      <c r="AH115" s="24">
        <f t="shared" si="40"/>
        <v>1.5936478589019325</v>
      </c>
      <c r="AI115" s="24">
        <f t="shared" si="40"/>
        <v>1.6105356766847234</v>
      </c>
      <c r="AJ115" s="24">
        <f t="shared" si="40"/>
        <v>1.5907679181162981</v>
      </c>
      <c r="AK115" s="24">
        <f t="shared" si="40"/>
        <v>1.5857085004307323</v>
      </c>
      <c r="AL115" s="24">
        <f t="shared" si="40"/>
        <v>1.5814569896461119</v>
      </c>
      <c r="AM115" s="24">
        <f t="shared" si="40"/>
        <v>1.5888059014943496</v>
      </c>
      <c r="AN115" s="24">
        <f t="shared" si="40"/>
        <v>1.5910481599944766</v>
      </c>
      <c r="AO115" s="24">
        <f>+PAT!AV88</f>
        <v>1.5876346604215459</v>
      </c>
      <c r="AQ115" s="24">
        <f t="shared" si="33"/>
        <v>2.1818468560996784E-3</v>
      </c>
      <c r="AR115" s="24">
        <f t="shared" si="41"/>
        <v>2.1795822458883674E-2</v>
      </c>
      <c r="AS115" s="35">
        <f t="shared" si="42"/>
        <v>45231</v>
      </c>
      <c r="AT115" s="19">
        <f t="shared" si="38"/>
        <v>2745.76123046875</v>
      </c>
      <c r="AU115" s="19">
        <f t="shared" si="32"/>
        <v>2741.170654296875</v>
      </c>
      <c r="AV115" s="52">
        <f t="shared" si="34"/>
        <v>4.5905761718749716E-2</v>
      </c>
      <c r="AW115" s="52">
        <f t="shared" si="27"/>
        <v>0.11875227898915242</v>
      </c>
      <c r="AZ115" s="24">
        <f t="shared" si="35"/>
        <v>27.457612304687501</v>
      </c>
      <c r="BA115" s="24">
        <f t="shared" si="36"/>
        <v>27.411706542968751</v>
      </c>
      <c r="BB115" s="24">
        <f t="shared" si="37"/>
        <v>4.5905761718749716E-2</v>
      </c>
      <c r="BD115" s="24">
        <f t="shared" si="28"/>
        <v>6.7873734917436721</v>
      </c>
      <c r="BE115" s="24">
        <f t="shared" si="29"/>
        <v>6.6686212127545197</v>
      </c>
      <c r="BF115" s="24">
        <f t="shared" si="39"/>
        <v>0.11875227898915242</v>
      </c>
    </row>
    <row r="116" spans="4:58" x14ac:dyDescent="0.25">
      <c r="D116" s="37">
        <f>+PAT!A89</f>
        <v>45261</v>
      </c>
      <c r="E116" s="225">
        <f>'Salida Stata'!I86</f>
        <v>3405.81298828125</v>
      </c>
      <c r="F116" s="225">
        <f>'Salida Stata'!O86</f>
        <v>3399.189453125</v>
      </c>
      <c r="G116" s="225">
        <f>'Salida Stata'!U86</f>
        <v>3416.1162109375</v>
      </c>
      <c r="H116" s="225">
        <f>'Salida Stata'!AA86</f>
        <v>3418.08935546875</v>
      </c>
      <c r="I116" s="225">
        <f>'Salida Stata'!AG86</f>
        <v>3442.746826171875</v>
      </c>
      <c r="J116" s="225">
        <f>'Salida Stata'!AM86</f>
        <v>3439.407958984375</v>
      </c>
      <c r="K116" s="225">
        <f>'Salida Stata'!AS86</f>
        <v>3400.53466796875</v>
      </c>
      <c r="L116" s="225">
        <f>'Salida Stata'!AY86</f>
        <v>3423.27685546875</v>
      </c>
      <c r="M116" s="225">
        <f>'Salida Stata'!BE86</f>
        <v>3398.692626953125</v>
      </c>
      <c r="N116" s="225">
        <f>'Salida Stata'!BK86</f>
        <v>3405.21044921875</v>
      </c>
      <c r="O116" s="19" cm="1">
        <f t="array" ref="O116">+SUMPRODUCT($E$30:$N$30/100,$E116:$N116)/$D$14*100</f>
        <v>3327.6970807235339</v>
      </c>
      <c r="Q116" s="24">
        <f t="shared" si="30"/>
        <v>0.24038935013290197</v>
      </c>
      <c r="R116" s="24">
        <f t="shared" si="30"/>
        <v>0.23620113834976131</v>
      </c>
      <c r="S116" s="24">
        <f t="shared" si="30"/>
        <v>0.2398468596743264</v>
      </c>
      <c r="T116" s="24">
        <f t="shared" si="30"/>
        <v>0.24306032785092047</v>
      </c>
      <c r="U116" s="24">
        <f t="shared" si="30"/>
        <v>0.24641062854880103</v>
      </c>
      <c r="V116" s="24">
        <f t="shared" si="30"/>
        <v>0.2439209276904073</v>
      </c>
      <c r="W116" s="24">
        <f t="shared" si="30"/>
        <v>0.24043784318655059</v>
      </c>
      <c r="X116" s="24">
        <f t="shared" si="30"/>
        <v>0.2445817712902667</v>
      </c>
      <c r="Y116" s="24">
        <f t="shared" si="30"/>
        <v>0.24227961543623588</v>
      </c>
      <c r="Z116" s="24">
        <f t="shared" si="30"/>
        <v>0.24224679112224212</v>
      </c>
      <c r="AA116" s="24">
        <f t="shared" si="26"/>
        <v>0.24226907746749959</v>
      </c>
      <c r="AB116" s="24">
        <f>+PAT!Y89</f>
        <v>0.24309452268037512</v>
      </c>
      <c r="AD116" s="24">
        <f t="shared" si="40"/>
        <v>2.1026787724919975</v>
      </c>
      <c r="AE116" s="24">
        <f t="shared" si="40"/>
        <v>2.0690168842350469</v>
      </c>
      <c r="AF116" s="24">
        <f t="shared" si="40"/>
        <v>2.0862427479456258</v>
      </c>
      <c r="AG116" s="24">
        <f t="shared" si="40"/>
        <v>2.081131923911931</v>
      </c>
      <c r="AH116" s="24">
        <f t="shared" si="40"/>
        <v>2.0942891496179672</v>
      </c>
      <c r="AI116" s="24">
        <f t="shared" si="40"/>
        <v>2.1052833382322422</v>
      </c>
      <c r="AJ116" s="24">
        <f t="shared" si="40"/>
        <v>2.0723498024718046</v>
      </c>
      <c r="AK116" s="24">
        <f t="shared" si="40"/>
        <v>2.0741250026856886</v>
      </c>
      <c r="AL116" s="24">
        <f t="shared" si="40"/>
        <v>2.0631181610348688</v>
      </c>
      <c r="AM116" s="24">
        <f t="shared" si="40"/>
        <v>2.0688651512672891</v>
      </c>
      <c r="AN116" s="24">
        <f t="shared" si="40"/>
        <v>2.0762334410968326</v>
      </c>
      <c r="AO116" s="24">
        <f>+PAT!AV89</f>
        <v>2.0771574513845326</v>
      </c>
      <c r="AQ116" s="24">
        <f t="shared" si="33"/>
        <v>-1.8574409893401533E-3</v>
      </c>
      <c r="AR116" s="24">
        <f t="shared" si="41"/>
        <v>3.3813621224708434E-2</v>
      </c>
      <c r="AS116" s="35">
        <f t="shared" si="42"/>
        <v>45261</v>
      </c>
      <c r="AT116" s="19">
        <f t="shared" si="38"/>
        <v>3405.81298828125</v>
      </c>
      <c r="AU116" s="19">
        <f t="shared" si="32"/>
        <v>3405.21044921875</v>
      </c>
      <c r="AV116" s="52">
        <f t="shared" si="34"/>
        <v>6.0253906249982947E-3</v>
      </c>
      <c r="AW116" s="52">
        <f>+($AT116/$AT$82)-($AU116/$AU$82)</f>
        <v>0.13491249177920217</v>
      </c>
      <c r="AZ116" s="24">
        <f t="shared" si="35"/>
        <v>34.058129882812501</v>
      </c>
      <c r="BA116" s="24">
        <f t="shared" si="36"/>
        <v>34.052104492187503</v>
      </c>
      <c r="BB116" s="24">
        <f t="shared" si="37"/>
        <v>6.0253906249982947E-3</v>
      </c>
      <c r="BD116" s="24">
        <f t="shared" si="28"/>
        <v>8.4189857945332189</v>
      </c>
      <c r="BE116" s="24">
        <f t="shared" si="29"/>
        <v>8.2840733027540168</v>
      </c>
      <c r="BF116" s="24">
        <f t="shared" si="39"/>
        <v>0.13491249177920217</v>
      </c>
    </row>
    <row r="117" spans="4:58" x14ac:dyDescent="0.25">
      <c r="D117" s="37">
        <f>+PAT!A90</f>
        <v>45292</v>
      </c>
      <c r="E117" s="225">
        <f>'Salida Stata'!I87</f>
        <v>4242.27685546875</v>
      </c>
      <c r="F117" s="225">
        <f>'Salida Stata'!O87</f>
        <v>4203.57470703125</v>
      </c>
      <c r="G117" s="225">
        <f>'Salida Stata'!U87</f>
        <v>4240.607421875</v>
      </c>
      <c r="H117" s="225">
        <f>'Salida Stata'!AA87</f>
        <v>4262.41259765625</v>
      </c>
      <c r="I117" s="225">
        <f>'Salida Stata'!AG87</f>
        <v>4291.18017578125</v>
      </c>
      <c r="J117" s="225">
        <f>'Salida Stata'!AM87</f>
        <v>4271.95751953125</v>
      </c>
      <c r="K117" s="225">
        <f>'Salida Stata'!AS87</f>
        <v>4224.11328125</v>
      </c>
      <c r="L117" s="225">
        <f>'Salida Stata'!AY87</f>
        <v>4257.7783203125</v>
      </c>
      <c r="M117" s="225">
        <f>'Salida Stata'!BE87</f>
        <v>4223.93212890625</v>
      </c>
      <c r="N117" s="225">
        <f>'Salida Stata'!BK87</f>
        <v>4228.494140625</v>
      </c>
      <c r="O117" s="19" cm="1">
        <f t="array" ref="O117">+SUMPRODUCT($E$30:$N$30/100,$E117:$N117)/$D$14*100</f>
        <v>4135.2381712156739</v>
      </c>
      <c r="Q117" s="24">
        <f t="shared" si="30"/>
        <v>0.24559888345766834</v>
      </c>
      <c r="R117" s="24">
        <f t="shared" si="30"/>
        <v>0.2366403123446823</v>
      </c>
      <c r="S117" s="24">
        <f t="shared" si="30"/>
        <v>0.24135338496322145</v>
      </c>
      <c r="T117" s="24">
        <f t="shared" si="30"/>
        <v>0.24701614100188185</v>
      </c>
      <c r="U117" s="24">
        <f t="shared" si="30"/>
        <v>0.24644081962680398</v>
      </c>
      <c r="V117" s="24">
        <f t="shared" si="30"/>
        <v>0.2420618811362869</v>
      </c>
      <c r="W117" s="24">
        <f t="shared" si="30"/>
        <v>0.24219091810441684</v>
      </c>
      <c r="X117" s="24">
        <f t="shared" si="30"/>
        <v>0.24377270670077933</v>
      </c>
      <c r="Y117" s="24">
        <f t="shared" si="30"/>
        <v>0.24281086656928408</v>
      </c>
      <c r="Z117" s="24">
        <f t="shared" si="30"/>
        <v>0.24177175058156375</v>
      </c>
      <c r="AA117" s="24">
        <f t="shared" si="26"/>
        <v>0.2426726564656414</v>
      </c>
      <c r="AB117" s="24">
        <f>+PAT!Y90</f>
        <v>0.24191857417438389</v>
      </c>
      <c r="AD117" s="24">
        <f t="shared" si="40"/>
        <v>2.6457468651139839</v>
      </c>
      <c r="AE117" s="24">
        <f t="shared" si="40"/>
        <v>2.585164097514943</v>
      </c>
      <c r="AF117" s="24">
        <f t="shared" si="40"/>
        <v>2.6169366358784876</v>
      </c>
      <c r="AG117" s="24">
        <f t="shared" si="40"/>
        <v>2.6278501473833953</v>
      </c>
      <c r="AH117" s="24">
        <f t="shared" si="40"/>
        <v>2.6419214335723962</v>
      </c>
      <c r="AI117" s="24">
        <f t="shared" si="40"/>
        <v>2.6393722487003308</v>
      </c>
      <c r="AJ117" s="24">
        <f t="shared" si="40"/>
        <v>2.5992130893275083</v>
      </c>
      <c r="AK117" s="24">
        <f t="shared" si="40"/>
        <v>2.6086353848162549</v>
      </c>
      <c r="AL117" s="24">
        <f t="shared" si="40"/>
        <v>2.5903263126330063</v>
      </c>
      <c r="AM117" s="24">
        <f t="shared" si="40"/>
        <v>2.5912263737521486</v>
      </c>
      <c r="AN117" s="24">
        <f t="shared" si="40"/>
        <v>2.6059802014991225</v>
      </c>
      <c r="AO117" s="24">
        <f>+PAT!AV90</f>
        <v>2.6090893703452949</v>
      </c>
      <c r="AQ117" s="24">
        <f t="shared" si="33"/>
        <v>3.8271328761045886E-3</v>
      </c>
      <c r="AR117" s="24">
        <f t="shared" si="41"/>
        <v>5.4520491361835344E-2</v>
      </c>
      <c r="AS117" s="35">
        <f t="shared" si="42"/>
        <v>45292</v>
      </c>
      <c r="AT117" s="19">
        <f t="shared" si="38"/>
        <v>4242.27685546875</v>
      </c>
      <c r="AU117" s="19">
        <f t="shared" si="32"/>
        <v>4228.494140625</v>
      </c>
      <c r="AV117" s="52">
        <f t="shared" si="34"/>
        <v>0.13782714843750199</v>
      </c>
      <c r="AW117" s="52">
        <f t="shared" si="27"/>
        <v>0.19975109840969552</v>
      </c>
      <c r="AZ117" s="24">
        <f t="shared" si="35"/>
        <v>42.422768554687501</v>
      </c>
      <c r="BA117" s="24">
        <f t="shared" si="36"/>
        <v>42.284941406249999</v>
      </c>
      <c r="BB117" s="24">
        <f t="shared" si="37"/>
        <v>0.13782714843750199</v>
      </c>
      <c r="BD117" s="24">
        <f t="shared" si="28"/>
        <v>10.486679305516548</v>
      </c>
      <c r="BE117" s="24">
        <f t="shared" si="29"/>
        <v>10.286928207106852</v>
      </c>
      <c r="BF117" s="24">
        <f t="shared" si="39"/>
        <v>0.19975109840969552</v>
      </c>
    </row>
    <row r="118" spans="4:58" x14ac:dyDescent="0.25">
      <c r="D118" s="37">
        <f>+PAT!A91</f>
        <v>45323</v>
      </c>
      <c r="E118" s="225">
        <f>'Salida Stata'!I88</f>
        <v>4725.78564453125</v>
      </c>
      <c r="F118" s="225">
        <f>'Salida Stata'!O88</f>
        <v>4678.5048828125</v>
      </c>
      <c r="G118" s="225">
        <f>'Salida Stata'!U88</f>
        <v>4719.10302734375</v>
      </c>
      <c r="H118" s="225">
        <f>'Salida Stata'!AA88</f>
        <v>4750.1494140625</v>
      </c>
      <c r="I118" s="225">
        <f>'Salida Stata'!AG88</f>
        <v>4783.91015625</v>
      </c>
      <c r="J118" s="225">
        <f>'Salida Stata'!AM88</f>
        <v>4756.0732421875</v>
      </c>
      <c r="K118" s="225">
        <f>'Salida Stata'!AS88</f>
        <v>4710.4169921875</v>
      </c>
      <c r="L118" s="225">
        <f>'Salida Stata'!AY88</f>
        <v>4748.40087890625</v>
      </c>
      <c r="M118" s="225">
        <f>'Salida Stata'!BE88</f>
        <v>4712.23193359375</v>
      </c>
      <c r="N118" s="225">
        <f>'Salida Stata'!BK88</f>
        <v>4717.4267578125</v>
      </c>
      <c r="O118" s="19" cm="1">
        <f t="array" ref="O118">+SUMPRODUCT($E$30:$N$30/100,$E118:$N118)/$D$14*100</f>
        <v>4610.2624098130136</v>
      </c>
      <c r="Q118" s="24">
        <f t="shared" si="30"/>
        <v>0.11397388844134615</v>
      </c>
      <c r="R118" s="24">
        <f t="shared" si="30"/>
        <v>0.11298245157552267</v>
      </c>
      <c r="S118" s="24">
        <f t="shared" si="30"/>
        <v>0.11283657218549625</v>
      </c>
      <c r="T118" s="24">
        <f t="shared" si="30"/>
        <v>0.11442740589553413</v>
      </c>
      <c r="U118" s="24">
        <f t="shared" si="30"/>
        <v>0.11482388533803389</v>
      </c>
      <c r="V118" s="24">
        <f t="shared" si="30"/>
        <v>0.11332409567344448</v>
      </c>
      <c r="W118" s="24">
        <f t="shared" si="30"/>
        <v>0.11512563195123238</v>
      </c>
      <c r="X118" s="24">
        <f t="shared" si="30"/>
        <v>0.11522970941280497</v>
      </c>
      <c r="Y118" s="24">
        <f t="shared" si="30"/>
        <v>0.11560313702624314</v>
      </c>
      <c r="Z118" s="24">
        <f t="shared" si="30"/>
        <v>0.11562807016571441</v>
      </c>
      <c r="AA118" s="24">
        <f t="shared" si="26"/>
        <v>0.11487228036920838</v>
      </c>
      <c r="AB118" s="24">
        <f>+PAT!Y91</f>
        <v>0.11309649431351865</v>
      </c>
      <c r="AD118" s="24">
        <f t="shared" si="40"/>
        <v>2.8282233510569394</v>
      </c>
      <c r="AE118" s="24">
        <f t="shared" si="40"/>
        <v>2.7671057852605987</v>
      </c>
      <c r="AF118" s="24">
        <f t="shared" si="40"/>
        <v>2.8000476739768403</v>
      </c>
      <c r="AG118" s="24">
        <f t="shared" si="40"/>
        <v>2.8211759271524839</v>
      </c>
      <c r="AH118" s="24">
        <f t="shared" si="40"/>
        <v>2.834218058489991</v>
      </c>
      <c r="AI118" s="24">
        <f t="shared" si="40"/>
        <v>2.8271412265553937</v>
      </c>
      <c r="AJ118" s="24">
        <f t="shared" si="40"/>
        <v>2.7937879099957281</v>
      </c>
      <c r="AK118" s="24">
        <f t="shared" si="40"/>
        <v>2.8090382121964543</v>
      </c>
      <c r="AL118" s="24">
        <f t="shared" si="40"/>
        <v>2.7929719398946862</v>
      </c>
      <c r="AM118" s="24">
        <f t="shared" si="40"/>
        <v>2.7976074729766141</v>
      </c>
      <c r="AN118" s="24">
        <f t="shared" si="40"/>
        <v>2.8033921614223352</v>
      </c>
      <c r="AO118" s="24">
        <f>+PAT!AV91</f>
        <v>2.7986555697823308</v>
      </c>
      <c r="AQ118" s="24">
        <f t="shared" si="33"/>
        <v>-1.6541817243682644E-3</v>
      </c>
      <c r="AR118" s="24">
        <f t="shared" si="41"/>
        <v>3.0615878080325398E-2</v>
      </c>
      <c r="AS118" s="35">
        <f t="shared" si="42"/>
        <v>45323</v>
      </c>
      <c r="AT118" s="19">
        <f t="shared" si="42"/>
        <v>4725.78564453125</v>
      </c>
      <c r="AU118" s="19">
        <f t="shared" si="32"/>
        <v>4717.4267578125</v>
      </c>
      <c r="AV118" s="52">
        <f t="shared" si="34"/>
        <v>8.3588867187501137E-2</v>
      </c>
      <c r="AW118" s="52">
        <f t="shared" si="27"/>
        <v>0.20550105917579309</v>
      </c>
      <c r="AZ118" s="24">
        <f t="shared" si="35"/>
        <v>47.257856445312498</v>
      </c>
      <c r="BA118" s="24">
        <f t="shared" si="36"/>
        <v>47.174267578124997</v>
      </c>
      <c r="BB118" s="24">
        <f t="shared" si="37"/>
        <v>8.3588867187501137E-2</v>
      </c>
      <c r="BD118" s="24">
        <f t="shared" si="28"/>
        <v>11.681886922803663</v>
      </c>
      <c r="BE118" s="24">
        <f t="shared" si="29"/>
        <v>11.47638586362787</v>
      </c>
      <c r="BF118" s="24">
        <f t="shared" si="39"/>
        <v>0.20550105917579309</v>
      </c>
    </row>
    <row r="119" spans="4:58" x14ac:dyDescent="0.25">
      <c r="D119" s="37">
        <f>+PAT!A92</f>
        <v>45352</v>
      </c>
      <c r="E119" s="225">
        <f>'Salida Stata'!I89</f>
        <v>5206.93505859375</v>
      </c>
      <c r="F119" s="225">
        <f>'Salida Stata'!O89</f>
        <v>5172.47998046875</v>
      </c>
      <c r="G119" s="225">
        <f>'Salida Stata'!U89</f>
        <v>5204.40576171875</v>
      </c>
      <c r="H119" s="225">
        <f>'Salida Stata'!AA89</f>
        <v>5238.8046875</v>
      </c>
      <c r="I119" s="225">
        <f>'Salida Stata'!AG89</f>
        <v>5279.59716796875</v>
      </c>
      <c r="J119" s="225">
        <f>'Salida Stata'!AM89</f>
        <v>5240.6591796875</v>
      </c>
      <c r="K119" s="225">
        <f>'Salida Stata'!AS89</f>
        <v>5200.36181640625</v>
      </c>
      <c r="L119" s="225">
        <f>'Salida Stata'!AY89</f>
        <v>5248.1806640625</v>
      </c>
      <c r="M119" s="225">
        <f>'Salida Stata'!BE89</f>
        <v>5202.396484375</v>
      </c>
      <c r="N119" s="225">
        <f>'Salida Stata'!BK89</f>
        <v>5193.3798828125</v>
      </c>
      <c r="O119" s="19" cm="1">
        <f t="array" ref="O119">+SUMPRODUCT($E$30:$N$30/100,$E119:$N119)/$D$14*100</f>
        <v>5085.1641648242085</v>
      </c>
      <c r="Q119" s="24">
        <f t="shared" si="30"/>
        <v>0.10181363486498651</v>
      </c>
      <c r="R119" s="24">
        <f t="shared" si="30"/>
        <v>0.10558396539693149</v>
      </c>
      <c r="S119" s="24">
        <f t="shared" si="30"/>
        <v>0.1028379188932782</v>
      </c>
      <c r="T119" s="24">
        <f t="shared" si="30"/>
        <v>0.10287155852211072</v>
      </c>
      <c r="U119" s="24">
        <f t="shared" si="30"/>
        <v>0.10361545169721742</v>
      </c>
      <c r="V119" s="24">
        <f t="shared" si="30"/>
        <v>0.10188782065036506</v>
      </c>
      <c r="W119" s="24">
        <f t="shared" si="30"/>
        <v>0.10401304704686476</v>
      </c>
      <c r="X119" s="24">
        <f t="shared" si="30"/>
        <v>0.1052522307828756</v>
      </c>
      <c r="Y119" s="24">
        <f t="shared" si="30"/>
        <v>0.10401961484256339</v>
      </c>
      <c r="Z119" s="24">
        <f t="shared" si="30"/>
        <v>0.1008925309146087</v>
      </c>
      <c r="AA119" s="24">
        <f t="shared" si="26"/>
        <v>0.10300970157368039</v>
      </c>
      <c r="AB119" s="24">
        <f>+PAT!Y92</f>
        <v>0.10459678098929803</v>
      </c>
      <c r="AD119" s="24">
        <f t="shared" si="40"/>
        <v>2.945046893615872</v>
      </c>
      <c r="AE119" s="24">
        <f t="shared" si="40"/>
        <v>2.8916851593771313</v>
      </c>
      <c r="AF119" s="24">
        <f t="shared" si="40"/>
        <v>2.9219389171088079</v>
      </c>
      <c r="AG119" s="24">
        <f t="shared" si="40"/>
        <v>2.9442746731951956</v>
      </c>
      <c r="AH119" s="24">
        <f t="shared" si="40"/>
        <v>2.9612945794313088</v>
      </c>
      <c r="AI119" s="24">
        <f t="shared" si="40"/>
        <v>2.9440991677530248</v>
      </c>
      <c r="AJ119" s="24">
        <f t="shared" si="40"/>
        <v>2.9199433337884986</v>
      </c>
      <c r="AK119" s="24">
        <f t="shared" si="40"/>
        <v>2.9375651004638739</v>
      </c>
      <c r="AL119" s="24">
        <f t="shared" si="40"/>
        <v>2.9196960485763084</v>
      </c>
      <c r="AM119" s="24">
        <f t="shared" si="40"/>
        <v>2.9216788229258022</v>
      </c>
      <c r="AN119" s="24">
        <f t="shared" si="40"/>
        <v>2.9278040604175484</v>
      </c>
      <c r="AO119" s="24">
        <f>+PAT!AV92</f>
        <v>2.9225705094636045</v>
      </c>
      <c r="AQ119" s="24">
        <f t="shared" si="33"/>
        <v>9.2110395037781068E-4</v>
      </c>
      <c r="AR119" s="24">
        <f t="shared" si="41"/>
        <v>2.3368070690069853E-2</v>
      </c>
      <c r="AS119" s="35">
        <f t="shared" si="42"/>
        <v>45352</v>
      </c>
      <c r="AT119" s="19">
        <f t="shared" si="42"/>
        <v>5206.93505859375</v>
      </c>
      <c r="AU119" s="19">
        <f t="shared" si="32"/>
        <v>5193.3798828125</v>
      </c>
      <c r="AV119" s="52">
        <f t="shared" si="34"/>
        <v>0.13555175781250028</v>
      </c>
      <c r="AW119" s="52">
        <f t="shared" si="27"/>
        <v>0.2369948133341353</v>
      </c>
      <c r="AZ119" s="24">
        <f t="shared" si="35"/>
        <v>52.069350585937499</v>
      </c>
      <c r="BA119" s="24">
        <f t="shared" si="36"/>
        <v>51.933798828124999</v>
      </c>
      <c r="BB119" s="24">
        <f t="shared" si="37"/>
        <v>0.13555175781250028</v>
      </c>
      <c r="BD119" s="24">
        <f t="shared" si="28"/>
        <v>12.871262292496057</v>
      </c>
      <c r="BE119" s="24">
        <f t="shared" si="29"/>
        <v>12.634267479161922</v>
      </c>
      <c r="BF119" s="24">
        <f t="shared" si="39"/>
        <v>0.2369948133341353</v>
      </c>
    </row>
    <row r="120" spans="4:58" x14ac:dyDescent="0.25">
      <c r="D120" s="37">
        <f>+PAT!A93</f>
        <v>45383</v>
      </c>
      <c r="E120" s="225">
        <f>'Salida Stata'!I90</f>
        <v>5678.04345703125</v>
      </c>
      <c r="F120" s="225">
        <f>'Salida Stata'!O90</f>
        <v>5629.98583984375</v>
      </c>
      <c r="G120" s="225">
        <f>'Salida Stata'!U90</f>
        <v>5664.77490234375</v>
      </c>
      <c r="H120" s="225">
        <f>'Salida Stata'!AA90</f>
        <v>5698.59716796875</v>
      </c>
      <c r="I120" s="225">
        <f>'Salida Stata'!AG90</f>
        <v>5731.966796875</v>
      </c>
      <c r="J120" s="225">
        <f>'Salida Stata'!AM90</f>
        <v>5686.12255859375</v>
      </c>
      <c r="K120" s="225">
        <f>'Salida Stata'!AS90</f>
        <v>5650.0634765625</v>
      </c>
      <c r="L120" s="225">
        <f>'Salida Stata'!AY90</f>
        <v>5694.69140625</v>
      </c>
      <c r="M120" s="225">
        <f>'Salida Stata'!BE90</f>
        <v>5656.52099609375</v>
      </c>
      <c r="N120" s="225">
        <f>'Salida Stata'!BK90</f>
        <v>5658.86767578125</v>
      </c>
      <c r="O120" s="19" cm="1">
        <f t="array" ref="O120">+SUMPRODUCT($E$30:$N$30/100,$E120:$N120)/$D$14*100</f>
        <v>5530.0173878961841</v>
      </c>
      <c r="Q120" s="24">
        <f t="shared" si="30"/>
        <v>9.0477102774685569E-2</v>
      </c>
      <c r="R120" s="24">
        <f t="shared" si="30"/>
        <v>8.8450000986478372E-2</v>
      </c>
      <c r="S120" s="24">
        <f t="shared" si="30"/>
        <v>8.8457580308450634E-2</v>
      </c>
      <c r="T120" s="24">
        <f t="shared" si="30"/>
        <v>8.7766677304430329E-2</v>
      </c>
      <c r="U120" s="24">
        <f t="shared" si="30"/>
        <v>8.5682603144567659E-2</v>
      </c>
      <c r="V120" s="24">
        <f t="shared" si="30"/>
        <v>8.5001402234444301E-2</v>
      </c>
      <c r="W120" s="24">
        <f t="shared" si="30"/>
        <v>8.64750715493523E-2</v>
      </c>
      <c r="X120" s="24">
        <f t="shared" si="30"/>
        <v>8.5079148521892911E-2</v>
      </c>
      <c r="Y120" s="24">
        <f t="shared" si="30"/>
        <v>8.7291407543173216E-2</v>
      </c>
      <c r="Z120" s="24">
        <f t="shared" si="30"/>
        <v>8.963099243120709E-2</v>
      </c>
      <c r="AA120" s="24">
        <f t="shared" si="26"/>
        <v>8.7480602130640239E-2</v>
      </c>
      <c r="AB120" s="24">
        <f>+PAT!Y93</f>
        <v>8.4526920069421863E-2</v>
      </c>
      <c r="AD120" s="24">
        <f t="shared" si="40"/>
        <v>2.9697271865765802</v>
      </c>
      <c r="AE120" s="24">
        <f t="shared" si="40"/>
        <v>2.9099861694824214</v>
      </c>
      <c r="AF120" s="24">
        <f t="shared" si="40"/>
        <v>2.9410486474009292</v>
      </c>
      <c r="AG120" s="24">
        <f t="shared" si="40"/>
        <v>2.966062205526756</v>
      </c>
      <c r="AH120" s="24">
        <f t="shared" si="40"/>
        <v>2.9776050510785028</v>
      </c>
      <c r="AI120" s="24">
        <f t="shared" si="40"/>
        <v>2.9577211761167348</v>
      </c>
      <c r="AJ120" s="24">
        <f t="shared" si="40"/>
        <v>2.9408034705054376</v>
      </c>
      <c r="AK120" s="24">
        <f t="shared" si="40"/>
        <v>2.9592973517613732</v>
      </c>
      <c r="AL120" s="24">
        <f t="shared" si="40"/>
        <v>2.9508196986876958</v>
      </c>
      <c r="AM120" s="24">
        <f t="shared" si="40"/>
        <v>2.9627528563355354</v>
      </c>
      <c r="AN120" s="24">
        <f t="shared" si="40"/>
        <v>2.954844868950246</v>
      </c>
      <c r="AO120" s="24">
        <f>+PAT!AV93</f>
        <v>2.9352941176470586</v>
      </c>
      <c r="AQ120" s="24">
        <f t="shared" si="33"/>
        <v>8.4611034347847891E-4</v>
      </c>
      <c r="AR120" s="24">
        <f t="shared" si="41"/>
        <v>6.9743302410447683E-3</v>
      </c>
      <c r="AS120" s="35">
        <f t="shared" si="42"/>
        <v>45383</v>
      </c>
      <c r="AT120" s="19">
        <f t="shared" si="42"/>
        <v>5678.04345703125</v>
      </c>
      <c r="AU120" s="19">
        <f t="shared" si="32"/>
        <v>5658.86767578125</v>
      </c>
      <c r="AV120" s="52">
        <f t="shared" si="34"/>
        <v>0.19175781250000057</v>
      </c>
      <c r="AW120" s="52">
        <f t="shared" si="27"/>
        <v>0.26912740181362693</v>
      </c>
      <c r="AZ120" s="24">
        <f t="shared" si="35"/>
        <v>56.780434570312501</v>
      </c>
      <c r="BA120" s="24">
        <f t="shared" si="36"/>
        <v>56.5886767578125</v>
      </c>
      <c r="BB120" s="24">
        <f t="shared" si="37"/>
        <v>0.19175781250000057</v>
      </c>
      <c r="BD120" s="24">
        <f t="shared" si="28"/>
        <v>14.035816813774158</v>
      </c>
      <c r="BE120" s="24">
        <f t="shared" si="29"/>
        <v>13.766689411960531</v>
      </c>
      <c r="BF120" s="24">
        <f t="shared" si="39"/>
        <v>0.26912740181362693</v>
      </c>
    </row>
    <row r="121" spans="4:58" x14ac:dyDescent="0.25">
      <c r="D121" s="37">
        <f>+PAT!A94</f>
        <v>45413</v>
      </c>
      <c r="E121" s="225">
        <f>'Salida Stata'!I91</f>
        <v>5927.0068359375</v>
      </c>
      <c r="F121" s="225">
        <f>'Salida Stata'!O91</f>
        <v>5884.2021484375</v>
      </c>
      <c r="G121" s="225">
        <f>'Salida Stata'!U91</f>
        <v>5918.17919921875</v>
      </c>
      <c r="H121" s="225">
        <f>'Salida Stata'!AA91</f>
        <v>5950.4814453125</v>
      </c>
      <c r="I121" s="225">
        <f>'Salida Stata'!AG91</f>
        <v>5984.95751953125</v>
      </c>
      <c r="J121" s="225">
        <f>'Salida Stata'!AM91</f>
        <v>5942.57763671875</v>
      </c>
      <c r="K121" s="225">
        <f>'Salida Stata'!AS91</f>
        <v>5909.751953125</v>
      </c>
      <c r="L121" s="225">
        <f>'Salida Stata'!AY91</f>
        <v>5954.1357421875</v>
      </c>
      <c r="M121" s="225">
        <f>'Salida Stata'!BE91</f>
        <v>5914.96826171875</v>
      </c>
      <c r="N121" s="225">
        <f>'Salida Stata'!BK91</f>
        <v>5915.67236328125</v>
      </c>
      <c r="O121" s="19" cm="1">
        <f t="array" ref="O121">+SUMPRODUCT($E$30:$N$30/100,$E121:$N121)/$D$14*100</f>
        <v>5780.3853040311697</v>
      </c>
      <c r="Q121" s="24">
        <f t="shared" si="30"/>
        <v>4.3846684300725691E-2</v>
      </c>
      <c r="R121" s="24">
        <f t="shared" si="30"/>
        <v>4.5153987208039759E-2</v>
      </c>
      <c r="S121" s="24">
        <f t="shared" si="30"/>
        <v>4.4733339142947415E-2</v>
      </c>
      <c r="T121" s="24">
        <f t="shared" si="30"/>
        <v>4.4201102467738229E-2</v>
      </c>
      <c r="U121" s="24">
        <f t="shared" si="30"/>
        <v>4.4136808816509054E-2</v>
      </c>
      <c r="V121" s="24">
        <f t="shared" ref="V121:Z122" si="43">+J121/J120-1</f>
        <v>4.5101925869924342E-2</v>
      </c>
      <c r="W121" s="24">
        <f t="shared" si="43"/>
        <v>4.5962045849526456E-2</v>
      </c>
      <c r="X121" s="24">
        <f t="shared" si="43"/>
        <v>4.5558980711888353E-2</v>
      </c>
      <c r="Y121" s="24">
        <f t="shared" si="43"/>
        <v>4.5690145197635923E-2</v>
      </c>
      <c r="Z121" s="24">
        <f t="shared" si="43"/>
        <v>4.5380931701066274E-2</v>
      </c>
      <c r="AA121" s="24">
        <f t="shared" si="26"/>
        <v>4.5274345191568033E-2</v>
      </c>
      <c r="AB121" s="24">
        <f>+PAT!Y94</f>
        <v>4.5212345027697332E-2</v>
      </c>
      <c r="AD121" s="24">
        <f t="shared" si="40"/>
        <v>2.8644288113249941</v>
      </c>
      <c r="AE121" s="24">
        <f t="shared" si="40"/>
        <v>2.8113540648004887</v>
      </c>
      <c r="AF121" s="24">
        <f t="shared" si="40"/>
        <v>2.8390555372328823</v>
      </c>
      <c r="AG121" s="24">
        <f t="shared" si="40"/>
        <v>2.8618536307117632</v>
      </c>
      <c r="AH121" s="24">
        <f t="shared" si="40"/>
        <v>2.8703217902285147</v>
      </c>
      <c r="AI121" s="24">
        <f t="shared" si="40"/>
        <v>2.8505805422021813</v>
      </c>
      <c r="AJ121" s="24">
        <f t="shared" si="40"/>
        <v>2.8415950947117636</v>
      </c>
      <c r="AK121" s="24">
        <f t="shared" si="40"/>
        <v>2.8547162193271625</v>
      </c>
      <c r="AL121" s="24">
        <f t="shared" si="40"/>
        <v>2.847670875047505</v>
      </c>
      <c r="AM121" s="24">
        <f t="shared" si="40"/>
        <v>2.8529730094169725</v>
      </c>
      <c r="AN121" s="24">
        <f t="shared" si="40"/>
        <v>2.8498158107429425</v>
      </c>
      <c r="AO121" s="24">
        <f>+PAT!AV94</f>
        <v>2.8343332688213669</v>
      </c>
      <c r="AQ121" s="24">
        <f t="shared" si="33"/>
        <v>-1.5342474003405826E-3</v>
      </c>
      <c r="AR121" s="24">
        <f t="shared" si="41"/>
        <v>1.1455801908021535E-2</v>
      </c>
      <c r="AS121" s="35">
        <f t="shared" si="42"/>
        <v>45413</v>
      </c>
      <c r="AT121" s="19">
        <f t="shared" si="42"/>
        <v>5927.0068359375</v>
      </c>
      <c r="AU121" s="19">
        <f t="shared" si="32"/>
        <v>5915.67236328125</v>
      </c>
      <c r="AV121" s="52">
        <f t="shared" si="34"/>
        <v>0.11334472656250227</v>
      </c>
      <c r="AW121" s="52">
        <f t="shared" si="27"/>
        <v>0.25980623859602758</v>
      </c>
      <c r="AZ121" s="24">
        <f t="shared" si="35"/>
        <v>59.270068359375003</v>
      </c>
      <c r="BA121" s="24">
        <f t="shared" si="36"/>
        <v>59.156723632812501</v>
      </c>
      <c r="BB121" s="24">
        <f t="shared" si="37"/>
        <v>0.11334472656250227</v>
      </c>
      <c r="BD121" s="24">
        <f t="shared" si="28"/>
        <v>14.65124084251053</v>
      </c>
      <c r="BE121" s="24">
        <f t="shared" si="29"/>
        <v>14.391434603914503</v>
      </c>
      <c r="BF121" s="24">
        <f t="shared" si="39"/>
        <v>0.25980623859602758</v>
      </c>
    </row>
    <row r="122" spans="4:58" x14ac:dyDescent="0.25">
      <c r="D122" s="37">
        <f>+PAT!A95</f>
        <v>45444</v>
      </c>
      <c r="E122" s="225">
        <f>'Salida Stata'!I92</f>
        <v>6235.501953125</v>
      </c>
      <c r="F122" s="225">
        <f>'Salida Stata'!O92</f>
        <v>6185.0947265625</v>
      </c>
      <c r="G122" s="225">
        <f>'Salida Stata'!U92</f>
        <v>6217.1416015625</v>
      </c>
      <c r="H122" s="225">
        <f>'Salida Stata'!AA92</f>
        <v>6248.576171875</v>
      </c>
      <c r="I122" s="225">
        <f>'Salida Stata'!AG92</f>
        <v>6285.259765625</v>
      </c>
      <c r="J122" s="225">
        <f>'Salida Stata'!AM92</f>
        <v>6236.24658203125</v>
      </c>
      <c r="K122" s="225">
        <f>'Salida Stata'!AS92</f>
        <v>6208.99365234375</v>
      </c>
      <c r="L122" s="225">
        <f>'Salida Stata'!AY92</f>
        <v>6253.796875</v>
      </c>
      <c r="M122" s="225">
        <f>'Salida Stata'!BE92</f>
        <v>6214.365234375</v>
      </c>
      <c r="N122" s="225">
        <f>'Salida Stata'!BK92</f>
        <v>6217.3310546875</v>
      </c>
      <c r="O122" s="19" cm="1">
        <f t="array" ref="O122">+SUMPRODUCT($E$30:$N$30/100,$E122:$N122)/$D$14*100</f>
        <v>6072.7645649894903</v>
      </c>
      <c r="Q122" s="24">
        <f t="shared" ref="Q122:Q135" si="44">+E122/E121-1</f>
        <v>5.2049057091850592E-2</v>
      </c>
      <c r="R122" s="24">
        <f t="shared" ref="R122:R135" si="45">+F122/F121-1</f>
        <v>5.1135663006564025E-2</v>
      </c>
      <c r="S122" s="24">
        <f t="shared" ref="S122:S135" si="46">+G122/G121-1</f>
        <v>5.0515942873648578E-2</v>
      </c>
      <c r="T122" s="24">
        <f t="shared" ref="T122:T135" si="47">+H122/H121-1</f>
        <v>5.0095900525380932E-2</v>
      </c>
      <c r="U122" s="24">
        <f t="shared" ref="U122:U135" si="48">+I122/I121-1</f>
        <v>5.0176170025225231E-2</v>
      </c>
      <c r="V122" s="24">
        <f t="shared" si="43"/>
        <v>4.9417771759167506E-2</v>
      </c>
      <c r="W122" s="24">
        <f t="shared" si="43"/>
        <v>5.0635238431710361E-2</v>
      </c>
      <c r="X122" s="24">
        <f t="shared" si="43"/>
        <v>5.0328233313405635E-2</v>
      </c>
      <c r="Y122" s="24">
        <f t="shared" si="43"/>
        <v>5.0616835020726336E-2</v>
      </c>
      <c r="Z122" s="24">
        <f t="shared" si="43"/>
        <v>5.0993137023384483E-2</v>
      </c>
      <c r="AA122" s="24">
        <f t="shared" si="26"/>
        <v>5.0581275396022196E-2</v>
      </c>
      <c r="AB122" s="24">
        <f>+PAT!Y95</f>
        <v>4.9532270004710943E-2</v>
      </c>
      <c r="AD122" s="24">
        <f t="shared" si="40"/>
        <v>2.8054859509957906</v>
      </c>
      <c r="AE122" s="24">
        <f t="shared" si="40"/>
        <v>2.7517433753808791</v>
      </c>
      <c r="AF122" s="24">
        <f t="shared" si="40"/>
        <v>2.7752571588258275</v>
      </c>
      <c r="AG122" s="24">
        <f t="shared" si="40"/>
        <v>2.7951929008976117</v>
      </c>
      <c r="AH122" s="24">
        <f t="shared" si="40"/>
        <v>2.8055809439086654</v>
      </c>
      <c r="AI122" s="24">
        <f t="shared" si="40"/>
        <v>2.7831567052160526</v>
      </c>
      <c r="AJ122" s="24">
        <f t="shared" si="40"/>
        <v>2.7789782464642898</v>
      </c>
      <c r="AK122" s="24">
        <f t="shared" si="40"/>
        <v>2.7880102705141514</v>
      </c>
      <c r="AL122" s="24">
        <f t="shared" si="40"/>
        <v>2.7811957630292956</v>
      </c>
      <c r="AM122" s="24">
        <f t="shared" si="40"/>
        <v>2.7818610269148576</v>
      </c>
      <c r="AN122" s="24">
        <f t="shared" si="40"/>
        <v>2.7832179398833894</v>
      </c>
      <c r="AO122" s="24">
        <f>+PAT!AV95</f>
        <v>2.7687288545190913</v>
      </c>
      <c r="AQ122" s="24">
        <f t="shared" si="33"/>
        <v>1.0559200684661096E-3</v>
      </c>
      <c r="AR122" s="24">
        <f t="shared" si="41"/>
        <v>2.3624924080932974E-2</v>
      </c>
      <c r="AS122" s="35">
        <f t="shared" si="42"/>
        <v>45444</v>
      </c>
      <c r="AT122" s="19">
        <f t="shared" si="42"/>
        <v>6235.501953125</v>
      </c>
      <c r="AU122" s="19">
        <f t="shared" si="32"/>
        <v>6217.3310546875</v>
      </c>
      <c r="AV122" s="52">
        <f t="shared" si="34"/>
        <v>0.18170898437499972</v>
      </c>
      <c r="AW122" s="52">
        <f t="shared" si="27"/>
        <v>0.28852511295382222</v>
      </c>
      <c r="AZ122" s="24">
        <f t="shared" si="35"/>
        <v>62.355019531250001</v>
      </c>
      <c r="BA122" s="24">
        <f t="shared" si="36"/>
        <v>62.173310546875001</v>
      </c>
      <c r="BB122" s="24">
        <f t="shared" si="37"/>
        <v>0.18170898437499972</v>
      </c>
      <c r="BD122" s="24">
        <f t="shared" si="28"/>
        <v>15.413824113588815</v>
      </c>
      <c r="BE122" s="24">
        <f t="shared" si="29"/>
        <v>15.125299000634993</v>
      </c>
      <c r="BF122" s="24">
        <f t="shared" si="39"/>
        <v>0.28852511295382222</v>
      </c>
    </row>
    <row r="123" spans="4:58" x14ac:dyDescent="0.25">
      <c r="D123" s="37">
        <f>+PAT!A96</f>
        <v>45474</v>
      </c>
      <c r="E123" s="225">
        <f>'Salida Stata'!I93</f>
        <v>6502.689453125</v>
      </c>
      <c r="F123" s="225">
        <f>'Salida Stata'!O93</f>
        <v>6448.42529296875</v>
      </c>
      <c r="G123" s="225">
        <f>'Salida Stata'!U93</f>
        <v>6479.63134765625</v>
      </c>
      <c r="H123" s="225">
        <f>'Salida Stata'!AA93</f>
        <v>6508.54345703125</v>
      </c>
      <c r="I123" s="225">
        <f>'Salida Stata'!AG93</f>
        <v>6549.31494140625</v>
      </c>
      <c r="J123" s="225">
        <f>'Salida Stata'!AM93</f>
        <v>6504.0048828125</v>
      </c>
      <c r="K123" s="225">
        <f>'Salida Stata'!AS93</f>
        <v>6473.92138671875</v>
      </c>
      <c r="L123" s="225">
        <f>'Salida Stata'!AY93</f>
        <v>6520.6787109375</v>
      </c>
      <c r="M123" s="225">
        <f>'Salida Stata'!BE93</f>
        <v>6479.52978515625</v>
      </c>
      <c r="N123" s="225">
        <f>'Salida Stata'!BK93</f>
        <v>6488.36279296875</v>
      </c>
      <c r="O123" s="19" cm="1">
        <f t="array" ref="O123">+SUMPRODUCT($E$30:$N$30/100,$E123:$N123)/$D$14*100</f>
        <v>6332.8071083388913</v>
      </c>
      <c r="Q123" s="24">
        <f t="shared" si="44"/>
        <v>4.2849397211093043E-2</v>
      </c>
      <c r="R123" s="24">
        <f t="shared" si="45"/>
        <v>4.2575025613649897E-2</v>
      </c>
      <c r="S123" s="24">
        <f t="shared" si="46"/>
        <v>4.2220326142769604E-2</v>
      </c>
      <c r="T123" s="24">
        <f t="shared" si="47"/>
        <v>4.1604243591743195E-2</v>
      </c>
      <c r="U123" s="24">
        <f t="shared" si="48"/>
        <v>4.2011815840198974E-2</v>
      </c>
      <c r="V123" s="24">
        <f t="shared" ref="V123:V135" si="49">+J123/J122-1</f>
        <v>4.2935810388375684E-2</v>
      </c>
      <c r="W123" s="24">
        <f t="shared" ref="W123:W135" si="50">+K123/K122-1</f>
        <v>4.2668385443588974E-2</v>
      </c>
      <c r="X123" s="24">
        <f t="shared" ref="X123:X135" si="51">+L123/L122-1</f>
        <v>4.2675168585084577E-2</v>
      </c>
      <c r="Y123" s="24">
        <f t="shared" ref="Y123:Y135" si="52">+M123/M122-1</f>
        <v>4.2669611582287104E-2</v>
      </c>
      <c r="Z123" s="24">
        <f t="shared" ref="Z123:Z135" si="53">+N123/N122-1</f>
        <v>4.3592939783527962E-2</v>
      </c>
      <c r="AA123" s="24">
        <f t="shared" ref="AA123:AA135" si="54">+O123/O122-1</f>
        <v>4.2821113936902799E-2</v>
      </c>
      <c r="AB123" s="24">
        <f>+PAT!Y96</f>
        <v>4.1615902532863069E-2</v>
      </c>
      <c r="AD123" s="24">
        <f t="shared" ref="AD123:AD135" si="55">+E123/E111-1</f>
        <v>2.6894819698926815</v>
      </c>
      <c r="AE123" s="24">
        <f t="shared" ref="AE123:AE135" si="56">+F123/F111-1</f>
        <v>2.6374356861667407</v>
      </c>
      <c r="AF123" s="24">
        <f t="shared" ref="AF123:AF135" si="57">+G123/G111-1</f>
        <v>2.6554300874412711</v>
      </c>
      <c r="AG123" s="24">
        <f t="shared" ref="AG123:AG135" si="58">+H123/H111-1</f>
        <v>2.6687050812657098</v>
      </c>
      <c r="AH123" s="24">
        <f t="shared" ref="AH123:AH135" si="59">+I123/I111-1</f>
        <v>2.6778712707750039</v>
      </c>
      <c r="AI123" s="24">
        <f t="shared" ref="AI123:AI135" si="60">+J123/J111-1</f>
        <v>2.6598496132350467</v>
      </c>
      <c r="AJ123" s="24">
        <f t="shared" ref="AJ123:AJ135" si="61">+K123/K111-1</f>
        <v>2.6549720172648241</v>
      </c>
      <c r="AK123" s="24">
        <f t="shared" ref="AK123:AK135" si="62">+L123/L111-1</f>
        <v>2.659864094725346</v>
      </c>
      <c r="AL123" s="24">
        <f t="shared" ref="AL123:AL135" si="63">+M123/M111-1</f>
        <v>2.6526413301813085</v>
      </c>
      <c r="AM123" s="24">
        <f t="shared" ref="AM123:AM135" si="64">+N123/N111-1</f>
        <v>2.6542041072017484</v>
      </c>
      <c r="AN123" s="24">
        <f t="shared" ref="AN123:AN135" si="65">+O123/O111-1</f>
        <v>2.6576442684139914</v>
      </c>
      <c r="AO123" s="24">
        <f>+PAT!AV96</f>
        <v>2.6415400997590095</v>
      </c>
      <c r="AQ123" s="24">
        <f t="shared" ref="AQ123:AQ135" si="66">+Q123-Z123</f>
        <v>-7.4354257243491872E-4</v>
      </c>
      <c r="AR123" s="24">
        <f t="shared" ref="AR123:AR135" si="67">+AD123-AM123</f>
        <v>3.5277862690933137E-2</v>
      </c>
      <c r="AS123" s="35">
        <f t="shared" si="42"/>
        <v>45474</v>
      </c>
      <c r="AT123" s="19">
        <f t="shared" si="42"/>
        <v>6502.689453125</v>
      </c>
      <c r="AU123" s="19">
        <f t="shared" si="32"/>
        <v>6488.36279296875</v>
      </c>
      <c r="AV123" s="52">
        <f t="shared" si="34"/>
        <v>0.14326660156248749</v>
      </c>
      <c r="AW123" s="52">
        <f t="shared" si="27"/>
        <v>0.28964193639638047</v>
      </c>
      <c r="AZ123" s="24">
        <f t="shared" si="35"/>
        <v>65.026894531249994</v>
      </c>
      <c r="BA123" s="24">
        <f t="shared" si="36"/>
        <v>64.883627929687506</v>
      </c>
      <c r="BB123" s="24">
        <f t="shared" si="37"/>
        <v>0.14326660156248749</v>
      </c>
      <c r="BD123" s="24">
        <f t="shared" si="28"/>
        <v>16.074297185573908</v>
      </c>
      <c r="BE123" s="24">
        <f t="shared" si="29"/>
        <v>15.784655249177527</v>
      </c>
      <c r="BF123" s="24">
        <f t="shared" si="39"/>
        <v>0.28964193639638047</v>
      </c>
    </row>
    <row r="124" spans="4:58" x14ac:dyDescent="0.25">
      <c r="D124" s="37">
        <f>+PAT!A97</f>
        <v>45505</v>
      </c>
      <c r="E124" s="225">
        <f>'Salida Stata'!I94</f>
        <v>6811.537109375</v>
      </c>
      <c r="F124" s="225">
        <f>'Salida Stata'!O94</f>
        <v>6749.1611328125</v>
      </c>
      <c r="G124" s="225">
        <f>'Salida Stata'!U94</f>
        <v>6780.423828125</v>
      </c>
      <c r="H124" s="225">
        <f>'Salida Stata'!AA94</f>
        <v>6807.77685546875</v>
      </c>
      <c r="I124" s="225">
        <f>'Salida Stata'!AG94</f>
        <v>6848.74755859375</v>
      </c>
      <c r="J124" s="225">
        <f>'Salida Stata'!AM94</f>
        <v>6804.4287109375</v>
      </c>
      <c r="K124" s="225">
        <f>'Salida Stata'!AS94</f>
        <v>6776.37890625</v>
      </c>
      <c r="L124" s="225">
        <f>'Salida Stata'!AY94</f>
        <v>6821.236328125</v>
      </c>
      <c r="M124" s="225">
        <f>'Salida Stata'!BE94</f>
        <v>6780.39599609375</v>
      </c>
      <c r="N124" s="225">
        <f>'Salida Stata'!BK94</f>
        <v>6790.53369140625</v>
      </c>
      <c r="O124" s="19" cm="1">
        <f t="array" ref="O124">+SUMPRODUCT($E$30:$N$30/100,$E124:$N124)/$D$14*100</f>
        <v>6626.7719099388596</v>
      </c>
      <c r="Q124" s="24">
        <f t="shared" si="44"/>
        <v>4.7495372257332136E-2</v>
      </c>
      <c r="R124" s="24">
        <f t="shared" si="45"/>
        <v>4.6637097613841716E-2</v>
      </c>
      <c r="S124" s="24">
        <f t="shared" si="46"/>
        <v>4.6421233605759005E-2</v>
      </c>
      <c r="T124" s="24">
        <f t="shared" si="47"/>
        <v>4.5975478294492333E-2</v>
      </c>
      <c r="U124" s="24">
        <f t="shared" si="48"/>
        <v>4.5719685168050139E-2</v>
      </c>
      <c r="V124" s="24">
        <f t="shared" si="49"/>
        <v>4.6190590803352638E-2</v>
      </c>
      <c r="W124" s="24">
        <f t="shared" si="50"/>
        <v>4.6719368596557453E-2</v>
      </c>
      <c r="X124" s="24">
        <f t="shared" si="51"/>
        <v>4.6092995915188784E-2</v>
      </c>
      <c r="Y124" s="24">
        <f t="shared" si="52"/>
        <v>4.6433340213474228E-2</v>
      </c>
      <c r="Z124" s="24">
        <f t="shared" si="53"/>
        <v>4.6571208805548547E-2</v>
      </c>
      <c r="AA124" s="24">
        <f t="shared" si="54"/>
        <v>4.6419351887867055E-2</v>
      </c>
      <c r="AB124" s="24">
        <f>+PAT!Y97</f>
        <v>4.6109332676680603E-2</v>
      </c>
      <c r="AD124" s="24">
        <f t="shared" si="55"/>
        <v>2.4507077894562905</v>
      </c>
      <c r="AE124" s="24">
        <f t="shared" si="56"/>
        <v>2.4023237086688685</v>
      </c>
      <c r="AF124" s="24">
        <f t="shared" si="57"/>
        <v>2.4135416712758042</v>
      </c>
      <c r="AG124" s="24">
        <f t="shared" si="58"/>
        <v>2.4228736353523344</v>
      </c>
      <c r="AH124" s="24">
        <f t="shared" si="59"/>
        <v>2.4296392300532692</v>
      </c>
      <c r="AI124" s="24">
        <f t="shared" si="60"/>
        <v>2.4101292104177587</v>
      </c>
      <c r="AJ124" s="24">
        <f t="shared" si="61"/>
        <v>2.4164384613793937</v>
      </c>
      <c r="AK124" s="24">
        <f t="shared" si="62"/>
        <v>2.4122834850309025</v>
      </c>
      <c r="AL124" s="24">
        <f t="shared" si="63"/>
        <v>2.4098227935879009</v>
      </c>
      <c r="AM124" s="24">
        <f t="shared" si="64"/>
        <v>2.4083761126167391</v>
      </c>
      <c r="AN124" s="24">
        <f t="shared" si="65"/>
        <v>2.4133835701916326</v>
      </c>
      <c r="AO124" s="24">
        <f>+PAT!AV97</f>
        <v>2.3969015492253871</v>
      </c>
      <c r="AQ124" s="24">
        <f t="shared" si="66"/>
        <v>9.2416345178358839E-4</v>
      </c>
      <c r="AR124" s="24">
        <f t="shared" si="67"/>
        <v>4.2331676839551413E-2</v>
      </c>
      <c r="AS124" s="35">
        <f t="shared" si="42"/>
        <v>45505</v>
      </c>
      <c r="AT124" s="19">
        <f t="shared" si="42"/>
        <v>6811.537109375</v>
      </c>
      <c r="AU124" s="19">
        <f t="shared" si="32"/>
        <v>6790.53369140625</v>
      </c>
      <c r="AV124" s="52">
        <f t="shared" si="34"/>
        <v>0.21003417968749716</v>
      </c>
      <c r="AW124" s="52">
        <f t="shared" si="27"/>
        <v>0.31798618946715607</v>
      </c>
      <c r="AZ124" s="24">
        <f t="shared" si="35"/>
        <v>68.115371093749999</v>
      </c>
      <c r="BA124" s="24">
        <f t="shared" si="36"/>
        <v>67.905336914062502</v>
      </c>
      <c r="BB124" s="24">
        <f t="shared" si="37"/>
        <v>0.21003417968749716</v>
      </c>
      <c r="BD124" s="24">
        <f t="shared" si="28"/>
        <v>16.83775191417773</v>
      </c>
      <c r="BE124" s="24">
        <f t="shared" si="29"/>
        <v>16.519765724710574</v>
      </c>
      <c r="BF124" s="24">
        <f t="shared" si="39"/>
        <v>0.31798618946715607</v>
      </c>
    </row>
    <row r="125" spans="4:58" x14ac:dyDescent="0.25">
      <c r="D125" s="37">
        <f>+PAT!A98</f>
        <v>45536</v>
      </c>
      <c r="E125" s="225">
        <f>'Salida Stata'!I95</f>
        <v>7060.77197265625</v>
      </c>
      <c r="F125" s="225">
        <f>'Salida Stata'!O95</f>
        <v>7000.6435546875</v>
      </c>
      <c r="G125" s="225">
        <f>'Salida Stata'!U95</f>
        <v>7032.5087890625</v>
      </c>
      <c r="H125" s="225">
        <f>'Salida Stata'!AA95</f>
        <v>7062.25830078125</v>
      </c>
      <c r="I125" s="225">
        <f>'Salida Stata'!AG95</f>
        <v>7103.419921875</v>
      </c>
      <c r="J125" s="225">
        <f>'Salida Stata'!AM95</f>
        <v>7052.4716796875</v>
      </c>
      <c r="K125" s="225">
        <f>'Salida Stata'!AS95</f>
        <v>7026.57861328125</v>
      </c>
      <c r="L125" s="225">
        <f>'Salida Stata'!AY95</f>
        <v>7076.59033203125</v>
      </c>
      <c r="M125" s="225">
        <f>'Salida Stata'!BE95</f>
        <v>7034.52587890625</v>
      </c>
      <c r="N125" s="225">
        <f>'Salida Stata'!BK95</f>
        <v>7045.6044921875</v>
      </c>
      <c r="O125" s="19" cm="1">
        <f t="array" ref="O125">+SUMPRODUCT($E$30:$N$30/100,$E125:$N125)/$D$14*100</f>
        <v>6873.695667259145</v>
      </c>
      <c r="Q125" s="24">
        <f t="shared" si="44"/>
        <v>3.6590105768963266E-2</v>
      </c>
      <c r="R125" s="24">
        <f t="shared" si="45"/>
        <v>3.7261285799262467E-2</v>
      </c>
      <c r="S125" s="24">
        <f t="shared" si="46"/>
        <v>3.7178348629455682E-2</v>
      </c>
      <c r="T125" s="24">
        <f t="shared" si="47"/>
        <v>3.7380990992393226E-2</v>
      </c>
      <c r="U125" s="24">
        <f t="shared" si="48"/>
        <v>3.7185246076370415E-2</v>
      </c>
      <c r="V125" s="24">
        <f t="shared" si="49"/>
        <v>3.6453165914030805E-2</v>
      </c>
      <c r="W125" s="24">
        <f t="shared" si="50"/>
        <v>3.6922331305955458E-2</v>
      </c>
      <c r="X125" s="24">
        <f t="shared" si="51"/>
        <v>3.7435149820771674E-2</v>
      </c>
      <c r="Y125" s="24">
        <f t="shared" si="52"/>
        <v>3.7480094519391827E-2</v>
      </c>
      <c r="Z125" s="24">
        <f t="shared" si="53"/>
        <v>3.7562703076498227E-2</v>
      </c>
      <c r="AA125" s="24">
        <f t="shared" si="54"/>
        <v>3.7261544636831179E-2</v>
      </c>
      <c r="AB125" s="24">
        <f>+PAT!Y98</f>
        <v>3.7265344553639723E-2</v>
      </c>
      <c r="AD125" s="24">
        <f t="shared" si="55"/>
        <v>2.1164857161853492</v>
      </c>
      <c r="AE125" s="24">
        <f t="shared" si="56"/>
        <v>2.0832116430431058</v>
      </c>
      <c r="AF125" s="24">
        <f t="shared" si="57"/>
        <v>2.0929582189295748</v>
      </c>
      <c r="AG125" s="24">
        <f t="shared" si="58"/>
        <v>2.111009562960684</v>
      </c>
      <c r="AH125" s="24">
        <f t="shared" si="59"/>
        <v>2.1159084067369043</v>
      </c>
      <c r="AI125" s="24">
        <f t="shared" si="60"/>
        <v>2.0914984051777465</v>
      </c>
      <c r="AJ125" s="24">
        <f t="shared" si="61"/>
        <v>2.1044972758802167</v>
      </c>
      <c r="AK125" s="24">
        <f t="shared" si="62"/>
        <v>2.1126838986014906</v>
      </c>
      <c r="AL125" s="24">
        <f t="shared" si="63"/>
        <v>2.1110831579935043</v>
      </c>
      <c r="AM125" s="24">
        <f t="shared" si="64"/>
        <v>2.1110747454493515</v>
      </c>
      <c r="AN125" s="24">
        <f t="shared" si="65"/>
        <v>2.1068518045559665</v>
      </c>
      <c r="AO125" s="24">
        <f>+PAT!AV98</f>
        <v>2.0911043886185277</v>
      </c>
      <c r="AQ125" s="24">
        <f t="shared" si="66"/>
        <v>-9.7259730753496143E-4</v>
      </c>
      <c r="AR125" s="24">
        <f t="shared" si="67"/>
        <v>5.4109707359977222E-3</v>
      </c>
      <c r="AS125" s="35">
        <f t="shared" si="42"/>
        <v>45536</v>
      </c>
      <c r="AT125" s="19">
        <f t="shared" si="42"/>
        <v>7060.77197265625</v>
      </c>
      <c r="AU125" s="19">
        <f t="shared" si="32"/>
        <v>7045.6044921875</v>
      </c>
      <c r="AV125" s="52">
        <f t="shared" si="34"/>
        <v>0.15167480468748806</v>
      </c>
      <c r="AW125" s="52">
        <f t="shared" si="27"/>
        <v>0.31355425810786741</v>
      </c>
      <c r="AZ125" s="24">
        <f t="shared" si="35"/>
        <v>70.607719726562493</v>
      </c>
      <c r="BA125" s="24">
        <f t="shared" si="36"/>
        <v>70.456044921875005</v>
      </c>
      <c r="BB125" s="24">
        <f t="shared" si="37"/>
        <v>0.15167480468748806</v>
      </c>
      <c r="BD125" s="24">
        <f t="shared" si="28"/>
        <v>17.453847037629057</v>
      </c>
      <c r="BE125" s="24">
        <f t="shared" si="29"/>
        <v>17.140292779521189</v>
      </c>
      <c r="BF125" s="24">
        <f t="shared" si="39"/>
        <v>0.31355425810786741</v>
      </c>
    </row>
    <row r="126" spans="4:58" x14ac:dyDescent="0.25">
      <c r="D126" s="37">
        <f>+PAT!A99</f>
        <v>45566</v>
      </c>
      <c r="E126" s="225">
        <f>'Salida Stata'!I96</f>
        <v>7289.47412109375</v>
      </c>
      <c r="F126" s="225">
        <f>'Salida Stata'!O96</f>
        <v>7238.44287109375</v>
      </c>
      <c r="G126" s="225">
        <f>'Salida Stata'!U96</f>
        <v>7260.95556640625</v>
      </c>
      <c r="H126" s="225">
        <f>'Salida Stata'!AA96</f>
        <v>7288.056640625</v>
      </c>
      <c r="I126" s="225">
        <f>'Salida Stata'!AG96</f>
        <v>7331.255859375</v>
      </c>
      <c r="J126" s="225">
        <f>'Salida Stata'!AM96</f>
        <v>7284.328125</v>
      </c>
      <c r="K126" s="225">
        <f>'Salida Stata'!AS96</f>
        <v>7257.89599609375</v>
      </c>
      <c r="L126" s="225">
        <f>'Salida Stata'!AY96</f>
        <v>7315.5751953125</v>
      </c>
      <c r="M126" s="225">
        <f>'Salida Stata'!BE96</f>
        <v>7269.72607421875</v>
      </c>
      <c r="N126" s="225">
        <f>'Salida Stata'!BK96</f>
        <v>7291.69482421875</v>
      </c>
      <c r="O126" s="19" cm="1">
        <f t="array" ref="O126">+SUMPRODUCT($E$30:$N$30/100,$E126:$N126)/$D$14*100</f>
        <v>7104.323496168985</v>
      </c>
      <c r="Q126" s="24">
        <f t="shared" si="44"/>
        <v>3.2390530288073149E-2</v>
      </c>
      <c r="R126" s="24">
        <f t="shared" si="45"/>
        <v>3.3968208000966449E-2</v>
      </c>
      <c r="S126" s="24">
        <f t="shared" si="46"/>
        <v>3.2484392724691391E-2</v>
      </c>
      <c r="T126" s="24">
        <f t="shared" si="47"/>
        <v>3.1972540542558603E-2</v>
      </c>
      <c r="U126" s="24">
        <f t="shared" si="48"/>
        <v>3.2074119227891718E-2</v>
      </c>
      <c r="V126" s="24">
        <f t="shared" si="49"/>
        <v>3.2875912990943501E-2</v>
      </c>
      <c r="W126" s="24">
        <f t="shared" si="50"/>
        <v>3.2920343675551633E-2</v>
      </c>
      <c r="X126" s="24">
        <f t="shared" si="51"/>
        <v>3.3771188110115258E-2</v>
      </c>
      <c r="Y126" s="24">
        <f t="shared" si="52"/>
        <v>3.3435116930591091E-2</v>
      </c>
      <c r="Z126" s="24">
        <f t="shared" si="53"/>
        <v>3.4928206984102816E-2</v>
      </c>
      <c r="AA126" s="24">
        <f t="shared" si="54"/>
        <v>3.3552231590404658E-2</v>
      </c>
      <c r="AB126" s="24">
        <f>+PAT!Y99</f>
        <v>3.233813204737257E-2</v>
      </c>
      <c r="AD126" s="24">
        <f t="shared" si="55"/>
        <v>1.9763036567411971</v>
      </c>
      <c r="AE126" s="24">
        <f t="shared" si="56"/>
        <v>1.9467194178093048</v>
      </c>
      <c r="AF126" s="24">
        <f t="shared" si="57"/>
        <v>1.9522223555679572</v>
      </c>
      <c r="AG126" s="24">
        <f t="shared" si="58"/>
        <v>1.9685159240159491</v>
      </c>
      <c r="AH126" s="24">
        <f t="shared" si="59"/>
        <v>1.975933536268963</v>
      </c>
      <c r="AI126" s="24">
        <f t="shared" si="60"/>
        <v>1.9535853266938741</v>
      </c>
      <c r="AJ126" s="24">
        <f t="shared" si="61"/>
        <v>1.9637579875389606</v>
      </c>
      <c r="AK126" s="24">
        <f t="shared" si="62"/>
        <v>1.977278483370883</v>
      </c>
      <c r="AL126" s="24">
        <f t="shared" si="63"/>
        <v>1.9724996249036804</v>
      </c>
      <c r="AM126" s="24">
        <f t="shared" si="64"/>
        <v>1.9763923832021302</v>
      </c>
      <c r="AN126" s="24">
        <f t="shared" si="65"/>
        <v>1.9691489128263777</v>
      </c>
      <c r="AO126" s="24">
        <f>+PAT!AV99</f>
        <v>1.9498662559779523</v>
      </c>
      <c r="AQ126" s="24">
        <f t="shared" si="66"/>
        <v>-2.5376766960296671E-3</v>
      </c>
      <c r="AR126" s="24">
        <f t="shared" si="67"/>
        <v>-8.872646093305292E-5</v>
      </c>
      <c r="AS126" s="35">
        <f t="shared" si="42"/>
        <v>45566</v>
      </c>
      <c r="AT126" s="19">
        <f t="shared" si="42"/>
        <v>7289.47412109375</v>
      </c>
      <c r="AU126" s="19">
        <f t="shared" si="32"/>
        <v>7291.69482421875</v>
      </c>
      <c r="AV126" s="52">
        <f t="shared" si="34"/>
        <v>-2.2207031250005116E-2</v>
      </c>
      <c r="AW126" s="52">
        <f t="shared" si="27"/>
        <v>0.28021392525234745</v>
      </c>
      <c r="AZ126" s="24">
        <f t="shared" si="35"/>
        <v>72.894741210937497</v>
      </c>
      <c r="BA126" s="24">
        <f t="shared" si="36"/>
        <v>72.916948242187502</v>
      </c>
      <c r="BB126" s="24">
        <f t="shared" si="37"/>
        <v>-2.2207031250005116E-2</v>
      </c>
      <c r="BD126" s="24">
        <f t="shared" si="28"/>
        <v>18.019186398744775</v>
      </c>
      <c r="BE126" s="24">
        <f t="shared" si="29"/>
        <v>17.738972473492428</v>
      </c>
      <c r="BF126" s="24">
        <f t="shared" si="39"/>
        <v>0.28021392525234745</v>
      </c>
    </row>
    <row r="127" spans="4:58" x14ac:dyDescent="0.25">
      <c r="D127" s="37">
        <f>+PAT!A100</f>
        <v>45597</v>
      </c>
      <c r="E127" s="225">
        <f>'Salida Stata'!I97</f>
        <v>7538.66015625</v>
      </c>
      <c r="F127" s="225">
        <f>'Salida Stata'!O97</f>
        <v>7481.3935546875</v>
      </c>
      <c r="G127" s="225">
        <f>'Salida Stata'!U97</f>
        <v>7503.83251953125</v>
      </c>
      <c r="H127" s="225">
        <f>'Salida Stata'!AA97</f>
        <v>7529.42529296875</v>
      </c>
      <c r="I127" s="225">
        <f>'Salida Stata'!AG97</f>
        <v>7573.33203125</v>
      </c>
      <c r="J127" s="225">
        <f>'Salida Stata'!AM97</f>
        <v>7523.3251953125</v>
      </c>
      <c r="K127" s="225">
        <f>'Salida Stata'!AS97</f>
        <v>7502.88427734375</v>
      </c>
      <c r="L127" s="225">
        <f>'Salida Stata'!AY97</f>
        <v>7557.72802734375</v>
      </c>
      <c r="M127" s="225">
        <f>'Salida Stata'!BE97</f>
        <v>7515.92919921875</v>
      </c>
      <c r="N127" s="225">
        <f>'Salida Stata'!BK97</f>
        <v>7538.53076171875</v>
      </c>
      <c r="O127" s="19" cm="1">
        <f t="array" ref="O127">+SUMPRODUCT($E$30:$N$30/100,$E127:$N127)/$D$14*100</f>
        <v>7342.6255236014031</v>
      </c>
      <c r="Q127" s="24">
        <f t="shared" si="44"/>
        <v>3.4184363784922844E-2</v>
      </c>
      <c r="R127" s="24">
        <f t="shared" si="45"/>
        <v>3.3563942952973713E-2</v>
      </c>
      <c r="S127" s="24">
        <f t="shared" si="46"/>
        <v>3.3449723098252004E-2</v>
      </c>
      <c r="T127" s="24">
        <f t="shared" si="47"/>
        <v>3.311838316380733E-2</v>
      </c>
      <c r="U127" s="24">
        <f t="shared" si="48"/>
        <v>3.3019741299226357E-2</v>
      </c>
      <c r="V127" s="24">
        <f t="shared" si="49"/>
        <v>3.2809761753078703E-2</v>
      </c>
      <c r="W127" s="24">
        <f t="shared" si="50"/>
        <v>3.3754724700085781E-2</v>
      </c>
      <c r="X127" s="24">
        <f t="shared" si="51"/>
        <v>3.3100996923169035E-2</v>
      </c>
      <c r="Y127" s="24">
        <f t="shared" si="52"/>
        <v>3.3866905367057942E-2</v>
      </c>
      <c r="Z127" s="24">
        <f t="shared" si="53"/>
        <v>3.3851654992492985E-2</v>
      </c>
      <c r="AA127" s="24">
        <f t="shared" si="54"/>
        <v>3.3543239910305722E-2</v>
      </c>
      <c r="AB127" s="24">
        <f>+PAT!Y100</f>
        <v>3.2891392457236934E-2</v>
      </c>
      <c r="AD127" s="24">
        <f t="shared" si="55"/>
        <v>1.7455628962184075</v>
      </c>
      <c r="AE127" s="24">
        <f t="shared" si="56"/>
        <v>1.7207978126211123</v>
      </c>
      <c r="AF127" s="24">
        <f t="shared" si="57"/>
        <v>1.7234445816202721</v>
      </c>
      <c r="AG127" s="24">
        <f t="shared" si="58"/>
        <v>1.7382344052041905</v>
      </c>
      <c r="AH127" s="24">
        <f t="shared" si="59"/>
        <v>1.7418459776129431</v>
      </c>
      <c r="AI127" s="24">
        <f t="shared" si="60"/>
        <v>1.7209396988873613</v>
      </c>
      <c r="AJ127" s="24">
        <f t="shared" si="61"/>
        <v>1.7368818434148925</v>
      </c>
      <c r="AK127" s="24">
        <f t="shared" si="62"/>
        <v>1.7477212426377311</v>
      </c>
      <c r="AL127" s="24">
        <f t="shared" si="63"/>
        <v>1.747199191008284</v>
      </c>
      <c r="AM127" s="24">
        <f t="shared" si="64"/>
        <v>1.7501136238642623</v>
      </c>
      <c r="AN127" s="24">
        <f t="shared" si="65"/>
        <v>1.7410898330356317</v>
      </c>
      <c r="AO127" s="24">
        <f>+PAT!AV100</f>
        <v>1.7216088042573214</v>
      </c>
      <c r="AQ127" s="24">
        <f t="shared" si="66"/>
        <v>3.3270879242985885E-4</v>
      </c>
      <c r="AR127" s="24">
        <f t="shared" si="67"/>
        <v>-4.5507276458547352E-3</v>
      </c>
      <c r="AS127" s="35">
        <f t="shared" ref="AS127:AS135" si="68">+D127</f>
        <v>45597</v>
      </c>
      <c r="AT127" s="19">
        <f t="shared" ref="AT127:AT135" si="69">+E127</f>
        <v>7538.66015625</v>
      </c>
      <c r="AU127" s="19">
        <f t="shared" si="32"/>
        <v>7538.53076171875</v>
      </c>
      <c r="AV127" s="52">
        <f t="shared" si="34"/>
        <v>1.2939453125113687E-3</v>
      </c>
      <c r="AW127" s="52">
        <f t="shared" si="27"/>
        <v>0.2956947721213794</v>
      </c>
      <c r="AZ127" s="24">
        <f t="shared" si="35"/>
        <v>75.386601562500005</v>
      </c>
      <c r="BA127" s="24">
        <f t="shared" si="36"/>
        <v>75.385307617187493</v>
      </c>
      <c r="BB127" s="24">
        <f t="shared" si="37"/>
        <v>1.2939453125113687E-3</v>
      </c>
      <c r="BD127" s="24">
        <f t="shared" si="28"/>
        <v>18.635160821707803</v>
      </c>
      <c r="BE127" s="24">
        <f t="shared" si="29"/>
        <v>18.339466049586424</v>
      </c>
      <c r="BF127" s="24">
        <f t="shared" si="39"/>
        <v>0.2956947721213794</v>
      </c>
    </row>
    <row r="128" spans="4:58" x14ac:dyDescent="0.25">
      <c r="D128" s="37">
        <f>+PAT!A101</f>
        <v>45627</v>
      </c>
      <c r="E128" s="225">
        <f>'Salida Stata'!I98</f>
        <v>7743.345703125</v>
      </c>
      <c r="F128" s="225">
        <f>'Salida Stata'!O98</f>
        <v>7685.966796875</v>
      </c>
      <c r="G128" s="225">
        <f>'Salida Stata'!U98</f>
        <v>7705.15869140625</v>
      </c>
      <c r="H128" s="225">
        <f>'Salida Stata'!AA98</f>
        <v>7728.06396484375</v>
      </c>
      <c r="I128" s="225">
        <f>'Salida Stata'!AG98</f>
        <v>7770.47900390625</v>
      </c>
      <c r="J128" s="225">
        <f>'Salida Stata'!AM98</f>
        <v>7723.50439453125</v>
      </c>
      <c r="K128" s="225">
        <f>'Salida Stata'!AS98</f>
        <v>7709.5546875</v>
      </c>
      <c r="L128" s="225">
        <f>'Salida Stata'!AY98</f>
        <v>7761.71142578125</v>
      </c>
      <c r="M128" s="225">
        <f>'Salida Stata'!BE98</f>
        <v>7721.203125</v>
      </c>
      <c r="N128" s="225">
        <f>'Salida Stata'!BK98</f>
        <v>7749.11865234375</v>
      </c>
      <c r="O128" s="19" cm="1">
        <f t="array" ref="O128">+SUMPRODUCT($E$30:$N$30/100,$E128:$N128)/$D$14*100</f>
        <v>7542.7433561443149</v>
      </c>
      <c r="Q128" s="24">
        <f t="shared" si="44"/>
        <v>2.7151449015154761E-2</v>
      </c>
      <c r="R128" s="24">
        <f t="shared" si="45"/>
        <v>2.7344269579204772E-2</v>
      </c>
      <c r="S128" s="24">
        <f t="shared" si="46"/>
        <v>2.6829779496141626E-2</v>
      </c>
      <c r="T128" s="24">
        <f t="shared" si="47"/>
        <v>2.6381651207894485E-2</v>
      </c>
      <c r="U128" s="24">
        <f t="shared" si="48"/>
        <v>2.6031735020035862E-2</v>
      </c>
      <c r="V128" s="24">
        <f t="shared" si="49"/>
        <v>2.660780891718928E-2</v>
      </c>
      <c r="W128" s="24">
        <f t="shared" si="50"/>
        <v>2.7545461520755099E-2</v>
      </c>
      <c r="X128" s="24">
        <f t="shared" si="51"/>
        <v>2.6990042205738529E-2</v>
      </c>
      <c r="Y128" s="24">
        <f t="shared" si="52"/>
        <v>2.7311849318988779E-2</v>
      </c>
      <c r="Z128" s="24">
        <f t="shared" si="53"/>
        <v>2.7934871831309938E-2</v>
      </c>
      <c r="AA128" s="24">
        <f t="shared" si="54"/>
        <v>2.7254261013267334E-2</v>
      </c>
      <c r="AB128" s="24">
        <f>+PAT!Y101</f>
        <v>2.6496761063594887E-2</v>
      </c>
      <c r="AD128" s="24">
        <f t="shared" si="55"/>
        <v>1.2735674946828759</v>
      </c>
      <c r="AE128" s="24">
        <f t="shared" si="56"/>
        <v>1.2611175113552462</v>
      </c>
      <c r="AF128" s="24">
        <f t="shared" si="57"/>
        <v>1.2555317839411817</v>
      </c>
      <c r="AG128" s="24">
        <f t="shared" si="58"/>
        <v>1.2609309357226968</v>
      </c>
      <c r="AH128" s="24">
        <f t="shared" si="59"/>
        <v>1.2570579238748585</v>
      </c>
      <c r="AI128" s="24">
        <f t="shared" si="60"/>
        <v>1.245591243212663</v>
      </c>
      <c r="AJ128" s="24">
        <f t="shared" si="61"/>
        <v>1.2671595617359688</v>
      </c>
      <c r="AK128" s="24">
        <f t="shared" si="62"/>
        <v>1.2673338305611384</v>
      </c>
      <c r="AL128" s="24">
        <f t="shared" si="63"/>
        <v>1.2718156575170902</v>
      </c>
      <c r="AM128" s="24">
        <f t="shared" si="64"/>
        <v>1.2756651219960911</v>
      </c>
      <c r="AN128" s="24">
        <f t="shared" si="65"/>
        <v>1.2666556399731892</v>
      </c>
      <c r="AO128" s="24">
        <f>+PAT!AV101</f>
        <v>1.2473935581571438</v>
      </c>
      <c r="AQ128" s="24">
        <f t="shared" si="66"/>
        <v>-7.8342281615517706E-4</v>
      </c>
      <c r="AR128" s="24">
        <f t="shared" si="67"/>
        <v>-2.0976273132151668E-3</v>
      </c>
      <c r="AS128" s="35">
        <f t="shared" si="68"/>
        <v>45627</v>
      </c>
      <c r="AT128" s="19">
        <f t="shared" si="69"/>
        <v>7743.345703125</v>
      </c>
      <c r="AU128" s="19">
        <f t="shared" ref="AU128:AU135" si="70">+N128</f>
        <v>7749.11865234375</v>
      </c>
      <c r="AV128" s="52">
        <f t="shared" si="34"/>
        <v>-5.7729492187505116E-2</v>
      </c>
      <c r="AW128" s="52">
        <f t="shared" si="27"/>
        <v>0.28935575751133058</v>
      </c>
      <c r="AZ128" s="24">
        <f t="shared" si="35"/>
        <v>77.433457031250001</v>
      </c>
      <c r="BA128" s="24">
        <f t="shared" si="36"/>
        <v>77.491186523437506</v>
      </c>
      <c r="BB128" s="24">
        <f t="shared" si="37"/>
        <v>-5.7729492187505116E-2</v>
      </c>
      <c r="BD128" s="24">
        <f t="shared" si="28"/>
        <v>19.14113244064761</v>
      </c>
      <c r="BE128" s="24">
        <f t="shared" si="29"/>
        <v>18.851776683136279</v>
      </c>
      <c r="BF128" s="24">
        <f t="shared" si="39"/>
        <v>0.28935575751133058</v>
      </c>
    </row>
    <row r="129" spans="4:58" x14ac:dyDescent="0.25">
      <c r="D129" s="37">
        <f>+PAT!A102</f>
        <v>45658</v>
      </c>
      <c r="E129" s="225">
        <f>'Salida Stata'!I99</f>
        <v>7940.5791015625</v>
      </c>
      <c r="F129" s="225">
        <f>'Salida Stata'!O99</f>
        <v>7880.05224609375</v>
      </c>
      <c r="G129" s="225">
        <f>'Salida Stata'!U99</f>
        <v>7896.4072265625</v>
      </c>
      <c r="H129" s="225">
        <f>'Salida Stata'!AA99</f>
        <v>7917.1875</v>
      </c>
      <c r="I129" s="225">
        <f>'Salida Stata'!AG99</f>
        <v>7964.5107421875</v>
      </c>
      <c r="J129" s="225">
        <f>'Salida Stata'!AM99</f>
        <v>7923.416015625</v>
      </c>
      <c r="K129" s="225">
        <f>'Salida Stata'!AS99</f>
        <v>7910.427734375</v>
      </c>
      <c r="L129" s="225">
        <f>'Salida Stata'!AY99</f>
        <v>7965.78369140625</v>
      </c>
      <c r="M129" s="225">
        <f>'Salida Stata'!BE99</f>
        <v>7923.08740234375</v>
      </c>
      <c r="N129" s="225">
        <f>'Salida Stata'!BK99</f>
        <v>7958.927734375</v>
      </c>
      <c r="O129" s="19" cm="1">
        <f t="array" ref="O129">+SUMPRODUCT($E$30:$N$30/100,$E129:$N129)/$D$14*100</f>
        <v>7739.5341886600108</v>
      </c>
      <c r="Q129" s="24">
        <f t="shared" si="44"/>
        <v>2.547134094218495E-2</v>
      </c>
      <c r="R129" s="24">
        <f t="shared" si="45"/>
        <v>2.5251923973658386E-2</v>
      </c>
      <c r="S129" s="24">
        <f t="shared" si="46"/>
        <v>2.4820843128066095E-2</v>
      </c>
      <c r="T129" s="24">
        <f t="shared" si="47"/>
        <v>2.4472304579336468E-2</v>
      </c>
      <c r="U129" s="24">
        <f t="shared" si="48"/>
        <v>2.4970370318703639E-2</v>
      </c>
      <c r="V129" s="24">
        <f t="shared" si="49"/>
        <v>2.5883538207772672E-2</v>
      </c>
      <c r="W129" s="24">
        <f t="shared" si="50"/>
        <v>2.6055077759638667E-2</v>
      </c>
      <c r="X129" s="24">
        <f t="shared" si="51"/>
        <v>2.6292173778472927E-2</v>
      </c>
      <c r="Y129" s="24">
        <f t="shared" si="52"/>
        <v>2.6146738283582049E-2</v>
      </c>
      <c r="Z129" s="24">
        <f t="shared" si="53"/>
        <v>2.7075218672486301E-2</v>
      </c>
      <c r="AA129" s="24">
        <f t="shared" si="54"/>
        <v>2.6090087283082486E-2</v>
      </c>
      <c r="AB129" s="24">
        <f>+PAT!Y102</f>
        <v>2.506122766324137E-2</v>
      </c>
      <c r="AD129" s="24">
        <f t="shared" si="55"/>
        <v>0.87177295874177596</v>
      </c>
      <c r="AE129" s="24">
        <f t="shared" si="56"/>
        <v>0.874607398534613</v>
      </c>
      <c r="AF129" s="24">
        <f t="shared" si="57"/>
        <v>0.86209343166953079</v>
      </c>
      <c r="AG129" s="24">
        <f t="shared" si="58"/>
        <v>0.85744277885096842</v>
      </c>
      <c r="AH129" s="24">
        <f t="shared" si="59"/>
        <v>0.85601872117557631</v>
      </c>
      <c r="AI129" s="24">
        <f t="shared" si="60"/>
        <v>0.85475065690597374</v>
      </c>
      <c r="AJ129" s="24">
        <f t="shared" si="61"/>
        <v>0.87268361610656076</v>
      </c>
      <c r="AK129" s="24">
        <f t="shared" si="62"/>
        <v>0.87087797723146854</v>
      </c>
      <c r="AL129" s="24">
        <f t="shared" si="63"/>
        <v>0.87576105878277066</v>
      </c>
      <c r="AM129" s="24">
        <f t="shared" si="64"/>
        <v>0.88221325835835662</v>
      </c>
      <c r="AN129" s="24">
        <f t="shared" si="65"/>
        <v>0.87160542348755432</v>
      </c>
      <c r="AO129" s="24">
        <f>+PAT!AV102</f>
        <v>0.85496541212334387</v>
      </c>
      <c r="AQ129" s="24">
        <f t="shared" si="66"/>
        <v>-1.6038777303013507E-3</v>
      </c>
      <c r="AR129" s="24">
        <f t="shared" si="67"/>
        <v>-1.0440299616580662E-2</v>
      </c>
      <c r="AS129" s="35">
        <f t="shared" si="68"/>
        <v>45658</v>
      </c>
      <c r="AT129" s="19">
        <f t="shared" si="69"/>
        <v>7940.5791015625</v>
      </c>
      <c r="AU129" s="19">
        <f t="shared" si="70"/>
        <v>7958.927734375</v>
      </c>
      <c r="AV129" s="52">
        <f t="shared" si="34"/>
        <v>-0.18348632812499943</v>
      </c>
      <c r="AW129" s="52">
        <f t="shared" ref="AW129:AW145" si="71">+($AT129/$AT$82)-($AU129/$AU$82)</f>
        <v>0.26649009186578709</v>
      </c>
      <c r="AZ129" s="24">
        <f t="shared" si="35"/>
        <v>79.405791015624999</v>
      </c>
      <c r="BA129" s="24">
        <f t="shared" si="36"/>
        <v>79.589277343749998</v>
      </c>
      <c r="BB129" s="24">
        <f t="shared" si="37"/>
        <v>-0.18348632812499943</v>
      </c>
      <c r="BD129" s="24">
        <f t="shared" si="28"/>
        <v>19.628682751062861</v>
      </c>
      <c r="BE129" s="24">
        <f t="shared" si="29"/>
        <v>19.362192659197074</v>
      </c>
      <c r="BF129" s="24">
        <f t="shared" ref="BF129:BF134" si="72">+BD129-BE129</f>
        <v>0.26649009186578709</v>
      </c>
    </row>
    <row r="130" spans="4:58" x14ac:dyDescent="0.25">
      <c r="D130" s="37">
        <f>+PAT!A103</f>
        <v>45689</v>
      </c>
      <c r="E130" s="225">
        <f>'Salida Stata'!I100</f>
        <v>8227.2783203125</v>
      </c>
      <c r="F130" s="225">
        <f>'Salida Stata'!O100</f>
        <v>8146.439453125</v>
      </c>
      <c r="G130" s="225">
        <f>'Salida Stata'!U100</f>
        <v>8162.849609375</v>
      </c>
      <c r="H130" s="225">
        <f>'Salida Stata'!AA100</f>
        <v>8178.99462890625</v>
      </c>
      <c r="I130" s="225">
        <f>'Salida Stata'!AG100</f>
        <v>8228.3095703125</v>
      </c>
      <c r="J130" s="225">
        <f>'Salida Stata'!AM100</f>
        <v>8184.8642578125</v>
      </c>
      <c r="K130" s="225">
        <f>'Salida Stata'!AS100</f>
        <v>8172.2041015625</v>
      </c>
      <c r="L130" s="225">
        <f>'Salida Stata'!AY100</f>
        <v>8220.8681640625</v>
      </c>
      <c r="M130" s="225">
        <f>'Salida Stata'!BE100</f>
        <v>8177.1318359375</v>
      </c>
      <c r="N130" s="225">
        <f>'Salida Stata'!BK100</f>
        <v>8211.353515625</v>
      </c>
      <c r="O130" s="19" cm="1">
        <f t="array" ref="O130">+SUMPRODUCT($E$30:$N$30/100,$E130:$N130)/$D$14*100</f>
        <v>7991.6644122110356</v>
      </c>
      <c r="Q130" s="24">
        <f t="shared" si="44"/>
        <v>3.6105580598471132E-2</v>
      </c>
      <c r="R130" s="24">
        <f t="shared" si="45"/>
        <v>3.3805258989659803E-2</v>
      </c>
      <c r="S130" s="24">
        <f t="shared" si="46"/>
        <v>3.3742229240181887E-2</v>
      </c>
      <c r="T130" s="24">
        <f t="shared" si="47"/>
        <v>3.3068198638247503E-2</v>
      </c>
      <c r="U130" s="24">
        <f t="shared" si="48"/>
        <v>3.3121786970249811E-2</v>
      </c>
      <c r="V130" s="24">
        <f t="shared" si="49"/>
        <v>3.2996909624828819E-2</v>
      </c>
      <c r="W130" s="24">
        <f t="shared" si="50"/>
        <v>3.3092567934088102E-2</v>
      </c>
      <c r="X130" s="24">
        <f t="shared" si="51"/>
        <v>3.2022520638043783E-2</v>
      </c>
      <c r="Y130" s="24">
        <f t="shared" si="52"/>
        <v>3.2063818142230804E-2</v>
      </c>
      <c r="Z130" s="24">
        <f t="shared" si="53"/>
        <v>3.1716053930199717E-2</v>
      </c>
      <c r="AA130" s="24">
        <f t="shared" si="54"/>
        <v>3.2576924838764398E-2</v>
      </c>
      <c r="AB130" s="24">
        <f>+PAT!Y103</f>
        <v>3.2083939068326961E-2</v>
      </c>
      <c r="AD130" s="24">
        <f t="shared" si="55"/>
        <v>0.74093345300865043</v>
      </c>
      <c r="AE130" s="24">
        <f t="shared" si="56"/>
        <v>0.74124846658869759</v>
      </c>
      <c r="AF130" s="24">
        <f t="shared" si="57"/>
        <v>0.72974600513641219</v>
      </c>
      <c r="AG130" s="24">
        <f t="shared" si="58"/>
        <v>0.72183944460628613</v>
      </c>
      <c r="AH130" s="24">
        <f t="shared" si="59"/>
        <v>0.7199966766856023</v>
      </c>
      <c r="AI130" s="24">
        <f t="shared" si="60"/>
        <v>0.72092897670515432</v>
      </c>
      <c r="AJ130" s="24">
        <f t="shared" si="61"/>
        <v>0.7349215823390105</v>
      </c>
      <c r="AK130" s="24">
        <f t="shared" si="62"/>
        <v>0.73129193884659971</v>
      </c>
      <c r="AL130" s="24">
        <f t="shared" si="63"/>
        <v>0.73529910054772474</v>
      </c>
      <c r="AM130" s="24">
        <f t="shared" si="64"/>
        <v>0.74064250219173622</v>
      </c>
      <c r="AN130" s="24">
        <f t="shared" si="65"/>
        <v>0.73345109276223774</v>
      </c>
      <c r="AO130" s="24">
        <f>+PAT!AV103</f>
        <v>0.71995870902502745</v>
      </c>
      <c r="AQ130" s="24">
        <f t="shared" si="66"/>
        <v>4.3895266682714151E-3</v>
      </c>
      <c r="AR130" s="24">
        <f t="shared" si="67"/>
        <v>2.9095081691421498E-4</v>
      </c>
      <c r="AS130" s="35">
        <f t="shared" si="68"/>
        <v>45689</v>
      </c>
      <c r="AT130" s="19">
        <f t="shared" si="69"/>
        <v>8227.2783203125</v>
      </c>
      <c r="AU130" s="19">
        <f t="shared" si="70"/>
        <v>8211.353515625</v>
      </c>
      <c r="AV130" s="52">
        <f t="shared" si="34"/>
        <v>0.15924804687500682</v>
      </c>
      <c r="AW130" s="52">
        <f t="shared" si="71"/>
        <v>0.36110273239009416</v>
      </c>
      <c r="AZ130" s="24">
        <f t="shared" ref="AZ130:BA135" si="73">+AT130/AT$32</f>
        <v>82.272783203125002</v>
      </c>
      <c r="BA130" s="24">
        <f t="shared" si="73"/>
        <v>82.113535156249995</v>
      </c>
      <c r="BB130" s="24">
        <f t="shared" ref="BB130:BB135" si="74">+AZ130-BA130</f>
        <v>0.15924804687500682</v>
      </c>
      <c r="BD130" s="24">
        <f t="shared" ref="BD130:BE135" si="75">+AT130/AT$82</f>
        <v>20.337387738173181</v>
      </c>
      <c r="BE130" s="24">
        <f t="shared" si="75"/>
        <v>19.976285005783087</v>
      </c>
      <c r="BF130" s="24">
        <f t="shared" si="72"/>
        <v>0.36110273239009416</v>
      </c>
    </row>
    <row r="131" spans="4:58" x14ac:dyDescent="0.25">
      <c r="D131" s="37">
        <f>+PAT!A104</f>
        <v>45717</v>
      </c>
      <c r="E131" s="225">
        <f>'Salida Stata'!I101</f>
        <v>8485.423828125</v>
      </c>
      <c r="F131" s="225">
        <f>'Salida Stata'!O101</f>
        <v>8416.4150390625</v>
      </c>
      <c r="G131" s="225">
        <f>'Salida Stata'!U101</f>
        <v>8419.50390625</v>
      </c>
      <c r="H131" s="225">
        <f>'Salida Stata'!AA101</f>
        <v>8437.8662109375</v>
      </c>
      <c r="I131" s="225">
        <f>'Salida Stata'!AG101</f>
        <v>8483.115234375</v>
      </c>
      <c r="J131" s="225">
        <f>'Salida Stata'!AM101</f>
        <v>8447.255859375</v>
      </c>
      <c r="K131" s="225">
        <f>'Salida Stata'!AS101</f>
        <v>8437.658203125</v>
      </c>
      <c r="L131" s="225">
        <f>'Salida Stata'!AY101</f>
        <v>8499.4716796875</v>
      </c>
      <c r="M131" s="225">
        <f>'Salida Stata'!BE101</f>
        <v>8448.791015625</v>
      </c>
      <c r="N131" s="225">
        <f>'Salida Stata'!BK101</f>
        <v>8481.6220703125</v>
      </c>
      <c r="O131" s="19" cm="1">
        <f t="array" ref="O131">+SUMPRODUCT($E$30:$N$30/100,$E131:$N131)/$D$14*100</f>
        <v>8252.8699683856521</v>
      </c>
      <c r="Q131" s="24">
        <f t="shared" si="44"/>
        <v>3.1376780724089448E-2</v>
      </c>
      <c r="R131" s="24">
        <f t="shared" si="45"/>
        <v>3.314031700486475E-2</v>
      </c>
      <c r="S131" s="24">
        <f t="shared" si="46"/>
        <v>3.1441752470881434E-2</v>
      </c>
      <c r="T131" s="24">
        <f t="shared" si="47"/>
        <v>3.165078274001365E-2</v>
      </c>
      <c r="U131" s="24">
        <f t="shared" si="48"/>
        <v>3.0966951581626434E-2</v>
      </c>
      <c r="V131" s="24">
        <f t="shared" si="49"/>
        <v>3.2058149444817774E-2</v>
      </c>
      <c r="W131" s="24">
        <f t="shared" si="50"/>
        <v>3.248255896004193E-2</v>
      </c>
      <c r="X131" s="24">
        <f t="shared" si="51"/>
        <v>3.3889792423982046E-2</v>
      </c>
      <c r="Y131" s="24">
        <f t="shared" si="52"/>
        <v>3.3221817275048915E-2</v>
      </c>
      <c r="Z131" s="24">
        <f t="shared" si="53"/>
        <v>3.2914007924907729E-2</v>
      </c>
      <c r="AA131" s="24">
        <f t="shared" si="54"/>
        <v>3.2684750347562463E-2</v>
      </c>
      <c r="AB131" s="24">
        <f>+PAT!Y104</f>
        <v>3.3058559827541911E-2</v>
      </c>
      <c r="AD131" s="24">
        <f t="shared" si="55"/>
        <v>0.6296388821136325</v>
      </c>
      <c r="AE131" s="24">
        <f t="shared" si="56"/>
        <v>0.62715275280771055</v>
      </c>
      <c r="AF131" s="24">
        <f t="shared" si="57"/>
        <v>0.61776469624641006</v>
      </c>
      <c r="AG131" s="24">
        <f t="shared" si="58"/>
        <v>0.61064722093392598</v>
      </c>
      <c r="AH131" s="24">
        <f t="shared" si="59"/>
        <v>0.60677319963764553</v>
      </c>
      <c r="AI131" s="24">
        <f t="shared" si="60"/>
        <v>0.61186895956067677</v>
      </c>
      <c r="AJ131" s="24">
        <f t="shared" si="61"/>
        <v>0.6225136828952238</v>
      </c>
      <c r="AK131" s="24">
        <f t="shared" si="62"/>
        <v>0.61950821127187483</v>
      </c>
      <c r="AL131" s="24">
        <f t="shared" si="63"/>
        <v>0.62401905371885769</v>
      </c>
      <c r="AM131" s="24">
        <f t="shared" si="64"/>
        <v>0.63316034291703627</v>
      </c>
      <c r="AN131" s="24">
        <f t="shared" si="65"/>
        <v>0.62293088303294719</v>
      </c>
      <c r="AO131" s="24">
        <f>+PAT!AV104</f>
        <v>0.60856712375793887</v>
      </c>
      <c r="AQ131" s="24">
        <f t="shared" si="66"/>
        <v>-1.5372272008182808E-3</v>
      </c>
      <c r="AR131" s="24">
        <f t="shared" si="67"/>
        <v>-3.5214608034037642E-3</v>
      </c>
      <c r="AS131" s="35">
        <f t="shared" si="68"/>
        <v>45717</v>
      </c>
      <c r="AT131" s="19">
        <f t="shared" si="69"/>
        <v>8485.423828125</v>
      </c>
      <c r="AU131" s="19">
        <f t="shared" si="70"/>
        <v>8481.6220703125</v>
      </c>
      <c r="AV131" s="52">
        <f t="shared" si="34"/>
        <v>3.801757812500739E-2</v>
      </c>
      <c r="AW131" s="52">
        <f t="shared" si="71"/>
        <v>0.34172488496098197</v>
      </c>
      <c r="AZ131" s="24">
        <f t="shared" si="73"/>
        <v>84.854238281250005</v>
      </c>
      <c r="BA131" s="24">
        <f t="shared" si="73"/>
        <v>84.816220703124998</v>
      </c>
      <c r="BB131" s="24">
        <f t="shared" si="74"/>
        <v>3.801757812500739E-2</v>
      </c>
      <c r="BD131" s="24">
        <f t="shared" si="75"/>
        <v>20.975509493734627</v>
      </c>
      <c r="BE131" s="24">
        <f t="shared" si="75"/>
        <v>20.633784608773645</v>
      </c>
      <c r="BF131" s="24">
        <f t="shared" si="72"/>
        <v>0.34172488496098197</v>
      </c>
    </row>
    <row r="132" spans="4:58" x14ac:dyDescent="0.25">
      <c r="D132" s="37">
        <f>+PAT!A105</f>
        <v>45748</v>
      </c>
      <c r="E132" s="225">
        <f>'Salida Stata'!I102</f>
        <v>8723.7255859375</v>
      </c>
      <c r="F132" s="225">
        <f>'Salida Stata'!O102</f>
        <v>8652.830078125</v>
      </c>
      <c r="G132" s="225">
        <f>'Salida Stata'!U102</f>
        <v>8649.4033203125</v>
      </c>
      <c r="H132" s="225">
        <f>'Salida Stata'!AA102</f>
        <v>8661.123046875</v>
      </c>
      <c r="I132" s="225">
        <f>'Salida Stata'!AG102</f>
        <v>8712.248046875</v>
      </c>
      <c r="J132" s="225">
        <f>'Salida Stata'!AM102</f>
        <v>8677.21484375</v>
      </c>
      <c r="K132" s="225">
        <f>'Salida Stata'!AS102</f>
        <v>8669.1953125</v>
      </c>
      <c r="L132" s="225">
        <f>'Salida Stata'!AY102</f>
        <v>8726.6650390625</v>
      </c>
      <c r="M132" s="225">
        <f>'Salida Stata'!BE102</f>
        <v>8672.4560546875</v>
      </c>
      <c r="N132" s="225">
        <f>'Salida Stata'!BK102</f>
        <v>8703.8984375</v>
      </c>
      <c r="O132" s="19" cm="1">
        <f t="array" ref="O132">+SUMPRODUCT($E$30:$N$30/100,$E132:$N132)/$D$14*100</f>
        <v>8474.1306563956605</v>
      </c>
      <c r="Q132" s="24">
        <f t="shared" si="44"/>
        <v>2.8083660007959477E-2</v>
      </c>
      <c r="R132" s="24">
        <f t="shared" si="45"/>
        <v>2.8089755313306597E-2</v>
      </c>
      <c r="S132" s="24">
        <f t="shared" si="46"/>
        <v>2.7305577219560506E-2</v>
      </c>
      <c r="T132" s="24">
        <f t="shared" si="47"/>
        <v>2.6458921053773787E-2</v>
      </c>
      <c r="U132" s="24">
        <f t="shared" si="48"/>
        <v>2.7010456202636091E-2</v>
      </c>
      <c r="V132" s="24">
        <f t="shared" si="49"/>
        <v>2.7222921644996179E-2</v>
      </c>
      <c r="W132" s="24">
        <f t="shared" si="50"/>
        <v>2.7440920667922697E-2</v>
      </c>
      <c r="X132" s="24">
        <f t="shared" si="51"/>
        <v>2.6730291944846218E-2</v>
      </c>
      <c r="Y132" s="24">
        <f t="shared" si="52"/>
        <v>2.6473023021738706E-2</v>
      </c>
      <c r="Z132" s="24">
        <f t="shared" si="53"/>
        <v>2.6206822862989254E-2</v>
      </c>
      <c r="AA132" s="24">
        <f t="shared" si="54"/>
        <v>2.6810150754536854E-2</v>
      </c>
      <c r="AB132" s="24">
        <f>+PAT!Y105</f>
        <v>2.6700813355149178E-2</v>
      </c>
      <c r="AD132" s="24">
        <f t="shared" si="55"/>
        <v>0.53639641048092246</v>
      </c>
      <c r="AE132" s="24">
        <f t="shared" si="56"/>
        <v>0.53691862187083994</v>
      </c>
      <c r="AF132" s="24">
        <f t="shared" si="57"/>
        <v>0.52687502494298344</v>
      </c>
      <c r="AG132" s="24">
        <f t="shared" si="58"/>
        <v>0.51986932776338612</v>
      </c>
      <c r="AH132" s="24">
        <f t="shared" si="59"/>
        <v>0.51994042457203582</v>
      </c>
      <c r="AI132" s="24">
        <f t="shared" si="60"/>
        <v>0.52603373464675807</v>
      </c>
      <c r="AJ132" s="24">
        <f t="shared" si="61"/>
        <v>0.53435361362954814</v>
      </c>
      <c r="AK132" s="24">
        <f t="shared" si="62"/>
        <v>0.53242105963544728</v>
      </c>
      <c r="AL132" s="24">
        <f t="shared" si="63"/>
        <v>0.53317844319440844</v>
      </c>
      <c r="AM132" s="24">
        <f t="shared" si="64"/>
        <v>0.53809895127091134</v>
      </c>
      <c r="AN132" s="24">
        <f t="shared" si="65"/>
        <v>0.53238770549680359</v>
      </c>
      <c r="AO132" s="24">
        <f>+PAT!AV105</f>
        <v>0.52279961311878997</v>
      </c>
      <c r="AQ132" s="24">
        <f t="shared" si="66"/>
        <v>1.8768371449702226E-3</v>
      </c>
      <c r="AR132" s="24">
        <f t="shared" si="67"/>
        <v>-1.7025407899888823E-3</v>
      </c>
      <c r="AS132" s="35">
        <f t="shared" si="68"/>
        <v>45748</v>
      </c>
      <c r="AT132" s="19">
        <f t="shared" si="69"/>
        <v>8723.7255859375</v>
      </c>
      <c r="AU132" s="19">
        <f t="shared" si="70"/>
        <v>8703.8984375</v>
      </c>
      <c r="AV132" s="52">
        <f t="shared" si="34"/>
        <v>0.19827148437499886</v>
      </c>
      <c r="AW132" s="52">
        <f t="shared" si="71"/>
        <v>0.39004802384154402</v>
      </c>
      <c r="AZ132" s="24">
        <f t="shared" si="73"/>
        <v>87.237255859374997</v>
      </c>
      <c r="BA132" s="24">
        <f t="shared" si="73"/>
        <v>87.038984374999998</v>
      </c>
      <c r="BB132" s="24">
        <f t="shared" si="74"/>
        <v>0.19827148437499886</v>
      </c>
      <c r="BD132" s="24">
        <f t="shared" si="75"/>
        <v>21.564578570850394</v>
      </c>
      <c r="BE132" s="24">
        <f t="shared" si="75"/>
        <v>21.17453054700885</v>
      </c>
      <c r="BF132" s="24">
        <f t="shared" si="72"/>
        <v>0.39004802384154402</v>
      </c>
    </row>
    <row r="133" spans="4:58" x14ac:dyDescent="0.25">
      <c r="D133" s="37">
        <f>+PAT!A106</f>
        <v>45778</v>
      </c>
      <c r="E133" s="225">
        <f>'Salida Stata'!I103</f>
        <v>8855.912109375</v>
      </c>
      <c r="F133" s="225">
        <f>'Salida Stata'!O103</f>
        <v>8789.8291015625</v>
      </c>
      <c r="G133" s="225">
        <f>'Salida Stata'!U103</f>
        <v>8781.44140625</v>
      </c>
      <c r="H133" s="225">
        <f>'Salida Stata'!AA103</f>
        <v>8793.1552734375</v>
      </c>
      <c r="I133" s="225">
        <f>'Salida Stata'!AG103</f>
        <v>8843.6904296875</v>
      </c>
      <c r="J133" s="225">
        <f>'Salida Stata'!AM103</f>
        <v>8809.017578125</v>
      </c>
      <c r="K133" s="225">
        <f>'Salida Stata'!AS103</f>
        <v>8801.416015625</v>
      </c>
      <c r="L133" s="225">
        <f>'Salida Stata'!AY103</f>
        <v>8865.57421875</v>
      </c>
      <c r="M133" s="225">
        <f>'Salida Stata'!BE103</f>
        <v>8807.734375</v>
      </c>
      <c r="N133" s="225">
        <f>'Salida Stata'!BK103</f>
        <v>8843.484375</v>
      </c>
      <c r="O133" s="19" cm="1">
        <f t="array" ref="O133">+SUMPRODUCT($E$30:$N$30/100,$E133:$N133)/$D$14*100</f>
        <v>8606.4343332739718</v>
      </c>
      <c r="Q133" s="24">
        <f t="shared" si="44"/>
        <v>1.5152531121632506E-2</v>
      </c>
      <c r="R133" s="24">
        <f t="shared" si="45"/>
        <v>1.5832857250235755E-2</v>
      </c>
      <c r="S133" s="24">
        <f t="shared" si="46"/>
        <v>1.526557162936526E-2</v>
      </c>
      <c r="T133" s="24">
        <f t="shared" si="47"/>
        <v>1.5244238633711493E-2</v>
      </c>
      <c r="U133" s="24">
        <f t="shared" si="48"/>
        <v>1.5087079948285842E-2</v>
      </c>
      <c r="V133" s="24">
        <f t="shared" si="49"/>
        <v>1.5189520687036495E-2</v>
      </c>
      <c r="W133" s="24">
        <f t="shared" si="50"/>
        <v>1.525178501104385E-2</v>
      </c>
      <c r="X133" s="24">
        <f t="shared" si="51"/>
        <v>1.591778520955156E-2</v>
      </c>
      <c r="Y133" s="24">
        <f t="shared" si="52"/>
        <v>1.559861698456011E-2</v>
      </c>
      <c r="Z133" s="24">
        <f t="shared" si="53"/>
        <v>1.6037174434228918E-2</v>
      </c>
      <c r="AA133" s="24">
        <f t="shared" si="54"/>
        <v>1.5612654824770589E-2</v>
      </c>
      <c r="AB133" s="24">
        <f>+PAT!Y106</f>
        <v>1.5047231909832259E-2</v>
      </c>
      <c r="AD133" s="24">
        <f t="shared" si="55"/>
        <v>0.49416262786783549</v>
      </c>
      <c r="AE133" s="24">
        <f t="shared" si="56"/>
        <v>0.49380134805473408</v>
      </c>
      <c r="AF133" s="24">
        <f t="shared" si="57"/>
        <v>0.48380796029448137</v>
      </c>
      <c r="AG133" s="24">
        <f t="shared" si="58"/>
        <v>0.47772165231509467</v>
      </c>
      <c r="AH133" s="24">
        <f t="shared" si="59"/>
        <v>0.47765299934495609</v>
      </c>
      <c r="AI133" s="24">
        <f t="shared" si="60"/>
        <v>0.48235633030601544</v>
      </c>
      <c r="AJ133" s="24">
        <f t="shared" si="61"/>
        <v>0.48930379573222615</v>
      </c>
      <c r="AK133" s="24">
        <f t="shared" si="62"/>
        <v>0.48897751120011623</v>
      </c>
      <c r="AL133" s="24">
        <f t="shared" si="63"/>
        <v>0.48905860273216084</v>
      </c>
      <c r="AM133" s="24">
        <f t="shared" si="64"/>
        <v>0.49492463948675791</v>
      </c>
      <c r="AN133" s="24">
        <f t="shared" si="65"/>
        <v>0.48890322713815459</v>
      </c>
      <c r="AO133" s="24">
        <f>+PAT!AV106</f>
        <v>0.4788512012921462</v>
      </c>
      <c r="AQ133" s="24">
        <f t="shared" si="66"/>
        <v>-8.8464331259641149E-4</v>
      </c>
      <c r="AR133" s="24">
        <f t="shared" si="67"/>
        <v>-7.620116189224202E-4</v>
      </c>
      <c r="AS133" s="35">
        <f t="shared" si="68"/>
        <v>45778</v>
      </c>
      <c r="AT133" s="19">
        <f t="shared" si="69"/>
        <v>8855.912109375</v>
      </c>
      <c r="AU133" s="19">
        <f t="shared" si="70"/>
        <v>8843.484375</v>
      </c>
      <c r="AV133" s="52">
        <f t="shared" si="34"/>
        <v>0.12427734374999488</v>
      </c>
      <c r="AW133" s="52">
        <f t="shared" si="71"/>
        <v>0.37722633181595455</v>
      </c>
      <c r="AZ133" s="24">
        <f t="shared" si="73"/>
        <v>88.559121093749994</v>
      </c>
      <c r="BA133" s="24">
        <f t="shared" si="73"/>
        <v>88.434843749999999</v>
      </c>
      <c r="BB133" s="24">
        <f t="shared" si="74"/>
        <v>0.12427734374999488</v>
      </c>
      <c r="BD133" s="24">
        <f t="shared" si="75"/>
        <v>21.891336518770096</v>
      </c>
      <c r="BE133" s="24">
        <f t="shared" si="75"/>
        <v>21.514110186954142</v>
      </c>
      <c r="BF133" s="24">
        <f t="shared" si="72"/>
        <v>0.37722633181595455</v>
      </c>
    </row>
    <row r="134" spans="4:58" x14ac:dyDescent="0.25">
      <c r="D134" s="37">
        <f>+PAT!A107</f>
        <v>45809</v>
      </c>
      <c r="E134" s="225">
        <f>'Salida Stata'!I104</f>
        <v>9015.6611328125</v>
      </c>
      <c r="F134" s="225">
        <f>'Salida Stata'!O104</f>
        <v>8947.2412109375</v>
      </c>
      <c r="G134" s="225">
        <f>'Salida Stata'!U104</f>
        <v>8938.0185546875</v>
      </c>
      <c r="H134" s="225">
        <f>'Salida Stata'!AA104</f>
        <v>8949.71484375</v>
      </c>
      <c r="I134" s="225">
        <f>'Salida Stata'!AG104</f>
        <v>9000.2509765625</v>
      </c>
      <c r="J134" s="225">
        <f>'Salida Stata'!AM104</f>
        <v>8969.2783203125</v>
      </c>
      <c r="K134" s="225">
        <f>'Salida Stata'!AS104</f>
        <v>8966.3994140625</v>
      </c>
      <c r="L134" s="225">
        <f>'Salida Stata'!AY104</f>
        <v>9029.474609375</v>
      </c>
      <c r="M134" s="225">
        <f>'Salida Stata'!BE104</f>
        <v>8976.9951171875</v>
      </c>
      <c r="N134" s="225">
        <f>'Salida Stata'!BK104</f>
        <v>9020.005859375</v>
      </c>
      <c r="O134" s="19" cm="1">
        <f t="array" ref="O134">+SUMPRODUCT($E$30:$N$30/100,$E134:$N134)/$D$14*100</f>
        <v>8768.6355835747345</v>
      </c>
      <c r="Q134" s="24">
        <f t="shared" si="44"/>
        <v>1.8038686638317758E-2</v>
      </c>
      <c r="R134" s="24">
        <f t="shared" si="45"/>
        <v>1.790843798624242E-2</v>
      </c>
      <c r="S134" s="24">
        <f t="shared" si="46"/>
        <v>1.783046099084129E-2</v>
      </c>
      <c r="T134" s="24">
        <f t="shared" si="47"/>
        <v>1.7804708940536651E-2</v>
      </c>
      <c r="U134" s="24">
        <f t="shared" si="48"/>
        <v>1.770307860951803E-2</v>
      </c>
      <c r="V134" s="24">
        <f t="shared" si="49"/>
        <v>1.8192805357258868E-2</v>
      </c>
      <c r="W134" s="24">
        <f t="shared" si="50"/>
        <v>1.8745097168979097E-2</v>
      </c>
      <c r="X134" s="24">
        <f t="shared" si="51"/>
        <v>1.8487284250394476E-2</v>
      </c>
      <c r="Y134" s="24">
        <f t="shared" si="52"/>
        <v>1.9217285056635225E-2</v>
      </c>
      <c r="Z134" s="24">
        <f t="shared" si="53"/>
        <v>1.996062602587001E-2</v>
      </c>
      <c r="AA134" s="24">
        <f t="shared" si="54"/>
        <v>1.8846509950545265E-2</v>
      </c>
      <c r="AB134" s="24">
        <f>+PAT!Y107</f>
        <v>1.8225878016314478E-2</v>
      </c>
      <c r="AD134" s="24">
        <f t="shared" si="55"/>
        <v>0.44585972397846629</v>
      </c>
      <c r="AE134" s="24">
        <f t="shared" si="56"/>
        <v>0.4465811125758008</v>
      </c>
      <c r="AF134" s="24">
        <f t="shared" si="57"/>
        <v>0.43764114242487029</v>
      </c>
      <c r="AG134" s="24">
        <f t="shared" si="58"/>
        <v>0.43228066643932328</v>
      </c>
      <c r="AH134" s="24">
        <f t="shared" si="59"/>
        <v>0.43196165507528939</v>
      </c>
      <c r="AI134" s="24">
        <f t="shared" si="60"/>
        <v>0.43824946661923936</v>
      </c>
      <c r="AJ134" s="24">
        <f t="shared" si="61"/>
        <v>0.44409866012310939</v>
      </c>
      <c r="AK134" s="24">
        <f t="shared" si="62"/>
        <v>0.44383880542570386</v>
      </c>
      <c r="AL134" s="24">
        <f t="shared" si="63"/>
        <v>0.44455544188663176</v>
      </c>
      <c r="AM134" s="24">
        <f t="shared" si="64"/>
        <v>0.45078423201776419</v>
      </c>
      <c r="AN134" s="24">
        <f t="shared" si="65"/>
        <v>0.44392813021723154</v>
      </c>
      <c r="AO134" s="24">
        <f>+PAT!AV107</f>
        <v>0.4347386983007373</v>
      </c>
      <c r="AQ134" s="24">
        <f t="shared" si="66"/>
        <v>-1.9219393875522517E-3</v>
      </c>
      <c r="AR134" s="24">
        <f t="shared" si="67"/>
        <v>-4.9245080392978924E-3</v>
      </c>
      <c r="AS134" s="35">
        <f t="shared" si="68"/>
        <v>45809</v>
      </c>
      <c r="AT134" s="19">
        <f t="shared" si="69"/>
        <v>9015.6611328125</v>
      </c>
      <c r="AU134" s="19">
        <f t="shared" si="70"/>
        <v>9020.005859375</v>
      </c>
      <c r="AV134" s="52">
        <f t="shared" si="34"/>
        <v>-4.3447265625005116E-2</v>
      </c>
      <c r="AW134" s="52">
        <f t="shared" si="71"/>
        <v>0.34268218365086156</v>
      </c>
      <c r="AZ134" s="24">
        <f t="shared" si="73"/>
        <v>90.156611328124995</v>
      </c>
      <c r="BA134" s="24">
        <f t="shared" si="73"/>
        <v>90.200058593750001</v>
      </c>
      <c r="BB134" s="24">
        <f t="shared" si="74"/>
        <v>-4.3447265625005116E-2</v>
      </c>
      <c r="BD134" s="24">
        <f t="shared" si="75"/>
        <v>22.286227478326154</v>
      </c>
      <c r="BE134" s="24">
        <f t="shared" si="75"/>
        <v>21.943545294675292</v>
      </c>
      <c r="BF134" s="24">
        <f t="shared" si="72"/>
        <v>0.34268218365086156</v>
      </c>
    </row>
    <row r="135" spans="4:58" x14ac:dyDescent="0.25">
      <c r="D135" s="37">
        <f>+PAT!A108</f>
        <v>45839</v>
      </c>
      <c r="E135" s="225">
        <f>'Salida Stata'!I105</f>
        <v>9185.2666015625</v>
      </c>
      <c r="F135" s="225">
        <f>'Salida Stata'!O105</f>
        <v>9122.412109375</v>
      </c>
      <c r="G135" s="225">
        <f>'Salida Stata'!U105</f>
        <v>9116.40625</v>
      </c>
      <c r="H135" s="225">
        <f>'Salida Stata'!AA105</f>
        <v>9136.7705078125</v>
      </c>
      <c r="I135" s="225">
        <f>'Salida Stata'!AG105</f>
        <v>9184.8779296875</v>
      </c>
      <c r="J135" s="225">
        <f>'Salida Stata'!AM105</f>
        <v>9151.88671875</v>
      </c>
      <c r="K135" s="225">
        <f>'Salida Stata'!AS105</f>
        <v>9155.138671875</v>
      </c>
      <c r="L135" s="225">
        <f>'Salida Stata'!AY105</f>
        <v>9231.232421875</v>
      </c>
      <c r="M135" s="225">
        <f>'Salida Stata'!BE105</f>
        <v>9177.5380859375</v>
      </c>
      <c r="N135" s="225">
        <f>'Salida Stata'!BK105</f>
        <v>9225.4130859375</v>
      </c>
      <c r="O135" s="19" cm="1">
        <f t="array" ref="O135">+SUMPRODUCT($E$30:$N$30/100,$E135:$N135)/$D$14*100</f>
        <v>8957.9475882045008</v>
      </c>
      <c r="Q135" s="24">
        <f t="shared" si="44"/>
        <v>1.8812316285127473E-2</v>
      </c>
      <c r="R135" s="24">
        <f t="shared" si="45"/>
        <v>1.9578202298085268E-2</v>
      </c>
      <c r="S135" s="24">
        <f t="shared" si="46"/>
        <v>1.9958304429670948E-2</v>
      </c>
      <c r="T135" s="24">
        <f t="shared" si="47"/>
        <v>2.0900740116108762E-2</v>
      </c>
      <c r="U135" s="24">
        <f t="shared" si="48"/>
        <v>2.0513533856532096E-2</v>
      </c>
      <c r="V135" s="24">
        <f t="shared" si="49"/>
        <v>2.0359318990464503E-2</v>
      </c>
      <c r="W135" s="24">
        <f t="shared" si="50"/>
        <v>2.1049615246504505E-2</v>
      </c>
      <c r="X135" s="24">
        <f t="shared" si="51"/>
        <v>2.2344357919841906E-2</v>
      </c>
      <c r="Y135" s="24">
        <f t="shared" si="52"/>
        <v>2.2339654431362765E-2</v>
      </c>
      <c r="Z135" s="24">
        <f t="shared" si="53"/>
        <v>2.2772405003374629E-2</v>
      </c>
      <c r="AA135" s="24">
        <f t="shared" si="54"/>
        <v>2.1589676389834445E-2</v>
      </c>
      <c r="AB135" s="24">
        <f>+PAT!Y108</f>
        <v>2.1419233734455201E-2</v>
      </c>
      <c r="AD135" s="24">
        <f t="shared" si="55"/>
        <v>0.41253348599452688</v>
      </c>
      <c r="AE135" s="24">
        <f t="shared" si="56"/>
        <v>0.41467283792865195</v>
      </c>
      <c r="AF135" s="24">
        <f t="shared" si="57"/>
        <v>0.40693285788511702</v>
      </c>
      <c r="AG135" s="24">
        <f t="shared" si="58"/>
        <v>0.40381186176792716</v>
      </c>
      <c r="AH135" s="24">
        <f t="shared" si="59"/>
        <v>0.40241811729324928</v>
      </c>
      <c r="AI135" s="24">
        <f t="shared" si="60"/>
        <v>0.40711559779648998</v>
      </c>
      <c r="AJ135" s="24">
        <f t="shared" si="61"/>
        <v>0.4141566023116634</v>
      </c>
      <c r="AK135" s="24">
        <f t="shared" si="62"/>
        <v>0.41568582521800024</v>
      </c>
      <c r="AL135" s="24">
        <f t="shared" si="63"/>
        <v>0.41638952057324152</v>
      </c>
      <c r="AM135" s="24">
        <f t="shared" si="64"/>
        <v>0.42183989710544734</v>
      </c>
      <c r="AN135" s="24">
        <f t="shared" si="65"/>
        <v>0.41453030780124123</v>
      </c>
      <c r="AO135" s="24">
        <f>+PAT!AV108</f>
        <v>0.4069194779610934</v>
      </c>
      <c r="AQ135" s="24">
        <f t="shared" si="66"/>
        <v>-3.9600887182471567E-3</v>
      </c>
      <c r="AR135" s="24">
        <f t="shared" si="67"/>
        <v>-9.3064111109204539E-3</v>
      </c>
      <c r="AS135" s="35">
        <f t="shared" si="68"/>
        <v>45839</v>
      </c>
      <c r="AT135" s="19">
        <f t="shared" si="69"/>
        <v>9185.2666015625</v>
      </c>
      <c r="AU135" s="19">
        <f t="shared" si="70"/>
        <v>9225.4130859375</v>
      </c>
      <c r="AV135" s="52">
        <f t="shared" si="34"/>
        <v>-0.40146484374999147</v>
      </c>
      <c r="AW135" s="52">
        <f t="shared" si="71"/>
        <v>0.26223044311519317</v>
      </c>
      <c r="AZ135" s="24">
        <f t="shared" si="73"/>
        <v>91.852666015625005</v>
      </c>
      <c r="BA135" s="24">
        <f t="shared" si="73"/>
        <v>92.254130859374996</v>
      </c>
      <c r="BB135" s="24">
        <f t="shared" si="74"/>
        <v>-0.40146484374999147</v>
      </c>
      <c r="BD135" s="24">
        <f t="shared" si="75"/>
        <v>22.705483038450726</v>
      </c>
      <c r="BE135" s="24">
        <f t="shared" si="75"/>
        <v>22.443252595335533</v>
      </c>
      <c r="BF135" s="24">
        <f t="shared" ref="BF135:BF140" si="76">+BD135-BE135</f>
        <v>0.26223044311519317</v>
      </c>
    </row>
    <row r="136" spans="4:58" x14ac:dyDescent="0.25">
      <c r="D136" s="37">
        <f>+PAT!A109</f>
        <v>45870</v>
      </c>
      <c r="E136" s="225">
        <f>'Salida Stata'!I106</f>
        <v>9346.703125</v>
      </c>
      <c r="F136" s="225">
        <f>'Salida Stata'!O106</f>
        <v>9284.5107421875</v>
      </c>
      <c r="G136" s="225">
        <f>'Salida Stata'!U106</f>
        <v>9278.9658203125</v>
      </c>
      <c r="H136" s="225">
        <f>'Salida Stata'!AA106</f>
        <v>9308.89453125</v>
      </c>
      <c r="I136" s="225">
        <f>'Salida Stata'!AG106</f>
        <v>9359.1630859375</v>
      </c>
      <c r="J136" s="225">
        <f>'Salida Stata'!AM106</f>
        <v>9321.552734375</v>
      </c>
      <c r="K136" s="225">
        <f>'Salida Stata'!AS106</f>
        <v>9334.029296875</v>
      </c>
      <c r="L136" s="225">
        <f>'Salida Stata'!AY106</f>
        <v>9419.671875</v>
      </c>
      <c r="M136" s="225">
        <f>'Salida Stata'!BE106</f>
        <v>9368.1025390625</v>
      </c>
      <c r="N136" s="225">
        <f>'Salida Stata'!BK106</f>
        <v>9413.9814453125</v>
      </c>
      <c r="O136" s="19" cm="1">
        <f t="array" ref="O136">+SUMPRODUCT($E$30:$N$30/100,$E136:$N136)/$D$14*100</f>
        <v>9134.4087424113004</v>
      </c>
      <c r="Q136" s="24">
        <f t="shared" ref="Q136" si="77">+E136/E135-1</f>
        <v>1.7575594747575307E-2</v>
      </c>
      <c r="R136" s="24">
        <f t="shared" ref="R136" si="78">+F136/F135-1</f>
        <v>1.7769273177859812E-2</v>
      </c>
      <c r="S136" s="24">
        <f t="shared" ref="S136" si="79">+G136/G135-1</f>
        <v>1.7831540834690296E-2</v>
      </c>
      <c r="T136" s="24">
        <f t="shared" ref="T136" si="80">+H136/H135-1</f>
        <v>1.883860640806545E-2</v>
      </c>
      <c r="U136" s="24">
        <f t="shared" ref="U136" si="81">+I136/I135-1</f>
        <v>1.8975228368215191E-2</v>
      </c>
      <c r="V136" s="24">
        <f t="shared" ref="V136" si="82">+J136/J135-1</f>
        <v>1.853891124738194E-2</v>
      </c>
      <c r="W136" s="24">
        <f t="shared" ref="W136" si="83">+K136/K135-1</f>
        <v>1.9539914294204985E-2</v>
      </c>
      <c r="X136" s="24">
        <f t="shared" ref="X136" si="84">+L136/L135-1</f>
        <v>2.0413249771337183E-2</v>
      </c>
      <c r="Y136" s="24">
        <f t="shared" ref="Y136" si="85">+M136/M135-1</f>
        <v>2.0764223622999456E-2</v>
      </c>
      <c r="Z136" s="24">
        <f t="shared" ref="Z136" si="86">+N136/N135-1</f>
        <v>2.044009927993784E-2</v>
      </c>
      <c r="AA136" s="24">
        <f t="shared" ref="AA136" si="87">+O136/O135-1</f>
        <v>1.9698837537200697E-2</v>
      </c>
      <c r="AB136" s="24">
        <f>+PAT!Y109</f>
        <v>1.9548000350048111E-2</v>
      </c>
      <c r="AD136" s="24">
        <f t="shared" ref="AD136" si="88">+E136/E124-1</f>
        <v>0.37218706657793099</v>
      </c>
      <c r="AE136" s="24">
        <f t="shared" ref="AE136" si="89">+F136/F124-1</f>
        <v>0.37565403455087942</v>
      </c>
      <c r="AF136" s="24">
        <f t="shared" ref="AF136" si="90">+G136/G124-1</f>
        <v>0.36849348293297246</v>
      </c>
      <c r="AG136" s="24">
        <f t="shared" ref="AG136" si="91">+H136/H124-1</f>
        <v>0.36739125398507722</v>
      </c>
      <c r="AH136" s="24">
        <f t="shared" ref="AH136" si="92">+I136/I124-1</f>
        <v>0.36655103810823086</v>
      </c>
      <c r="AI136" s="24">
        <f t="shared" ref="AI136" si="93">+J136/J124-1</f>
        <v>0.36992437284138968</v>
      </c>
      <c r="AJ136" s="24">
        <f t="shared" ref="AJ136" si="94">+K136/K124-1</f>
        <v>0.37743615373485451</v>
      </c>
      <c r="AK136" s="24">
        <f t="shared" ref="AK136" si="95">+L136/L124-1</f>
        <v>0.38093322410796016</v>
      </c>
      <c r="AL136" s="24">
        <f t="shared" ref="AL136" si="96">+M136/M124-1</f>
        <v>0.3816453411363514</v>
      </c>
      <c r="AM136" s="24">
        <f t="shared" ref="AM136" si="97">+N136/N124-1</f>
        <v>0.38633896437718152</v>
      </c>
      <c r="AN136" s="24">
        <f t="shared" ref="AN136" si="98">+O136/O124-1</f>
        <v>0.37841001117172546</v>
      </c>
      <c r="AO136" s="24">
        <f>+PAT!AV109</f>
        <v>0.37119696345554054</v>
      </c>
      <c r="AQ136" s="24">
        <f t="shared" ref="AQ136" si="99">+Q136-Z136</f>
        <v>-2.8645045323625329E-3</v>
      </c>
      <c r="AR136" s="24">
        <f t="shared" ref="AR136" si="100">+AD136-AM136</f>
        <v>-1.4151897799250523E-2</v>
      </c>
      <c r="AS136" s="35">
        <f t="shared" ref="AS136" si="101">+D136</f>
        <v>45870</v>
      </c>
      <c r="AT136" s="19">
        <f t="shared" ref="AT136" si="102">+E136</f>
        <v>9346.703125</v>
      </c>
      <c r="AU136" s="19">
        <f t="shared" ref="AU136" si="103">+N136</f>
        <v>9413.9814453125</v>
      </c>
      <c r="AV136" s="52">
        <f t="shared" si="34"/>
        <v>-0.67278320312499318</v>
      </c>
      <c r="AW136" s="52">
        <f t="shared" si="71"/>
        <v>0.2025505003335617</v>
      </c>
      <c r="AZ136" s="24">
        <f t="shared" ref="AZ136" si="104">+AT136/AT$32</f>
        <v>93.467031250000005</v>
      </c>
      <c r="BA136" s="24">
        <f t="shared" ref="BA136" si="105">+AU136/AU$32</f>
        <v>94.139814453124998</v>
      </c>
      <c r="BB136" s="24">
        <f t="shared" ref="BB136" si="106">+AZ136-BA136</f>
        <v>-0.67278320312499318</v>
      </c>
      <c r="BD136" s="24">
        <f t="shared" ref="BD136" si="107">+AT136/AT$82</f>
        <v>23.104545406882476</v>
      </c>
      <c r="BE136" s="24">
        <f t="shared" ref="BE136" si="108">+AU136/AU$82</f>
        <v>22.901994906548914</v>
      </c>
      <c r="BF136" s="24">
        <f t="shared" si="76"/>
        <v>0.2025505003335617</v>
      </c>
    </row>
    <row r="137" spans="4:58" x14ac:dyDescent="0.25">
      <c r="D137" s="37">
        <f>+PAT!A110</f>
        <v>45901</v>
      </c>
      <c r="E137" s="225">
        <f>'Salida Stata'!I107</f>
        <v>9559.30078125</v>
      </c>
      <c r="F137" s="225">
        <f>'Salida Stata'!O107</f>
        <v>9494.25390625</v>
      </c>
      <c r="G137" s="225">
        <f>'Salida Stata'!U107</f>
        <v>9492.7998046875</v>
      </c>
      <c r="H137" s="225">
        <f>'Salida Stata'!AA107</f>
        <v>9531.3427734375</v>
      </c>
      <c r="I137" s="225">
        <f>'Salida Stata'!AG107</f>
        <v>9582.427734375</v>
      </c>
      <c r="J137" s="225">
        <f>'Salida Stata'!AM107</f>
        <v>9535.248046875</v>
      </c>
      <c r="K137" s="225">
        <f>'Salida Stata'!AS107</f>
        <v>9556.0859375</v>
      </c>
      <c r="L137" s="225">
        <f>'Salida Stata'!AY107</f>
        <v>9649.109375</v>
      </c>
      <c r="M137" s="225">
        <f>'Salida Stata'!BE107</f>
        <v>9599.2451171875</v>
      </c>
      <c r="N137" s="225">
        <f>'Salida Stata'!BK107</f>
        <v>9646.07421875</v>
      </c>
      <c r="O137" s="19" cm="1">
        <f t="array" ref="O137">+SUMPRODUCT($E$30:$N$30/100,$E137:$N137)/$D$14*100</f>
        <v>9353.9885078256993</v>
      </c>
      <c r="Q137" s="24">
        <f t="shared" ref="Q137" si="109">+E137/E136-1</f>
        <v>2.274573755117526E-2</v>
      </c>
      <c r="R137" s="24">
        <f t="shared" ref="R137" si="110">+F137/F136-1</f>
        <v>2.2590653388923965E-2</v>
      </c>
      <c r="S137" s="24">
        <f t="shared" ref="S137" si="111">+G137/G136-1</f>
        <v>2.3045023391173425E-2</v>
      </c>
      <c r="T137" s="24">
        <f t="shared" ref="T137" si="112">+H137/H136-1</f>
        <v>2.3896311365516176E-2</v>
      </c>
      <c r="U137" s="24">
        <f t="shared" ref="U137" si="113">+I137/I136-1</f>
        <v>2.3855193716301848E-2</v>
      </c>
      <c r="V137" s="24">
        <f t="shared" ref="V137" si="114">+J137/J136-1</f>
        <v>2.2924862261622714E-2</v>
      </c>
      <c r="W137" s="24">
        <f t="shared" ref="W137" si="115">+K137/K136-1</f>
        <v>2.3790008962082831E-2</v>
      </c>
      <c r="X137" s="24">
        <f t="shared" ref="X137" si="116">+L137/L136-1</f>
        <v>2.4357270937316988E-2</v>
      </c>
      <c r="Y137" s="24">
        <f t="shared" ref="Y137" si="117">+M137/M136-1</f>
        <v>2.4673361244840875E-2</v>
      </c>
      <c r="Z137" s="24">
        <f t="shared" ref="Z137" si="118">+N137/N136-1</f>
        <v>2.4654050444625097E-2</v>
      </c>
      <c r="AA137" s="24">
        <f t="shared" ref="AA137" si="119">+O137/O136-1</f>
        <v>2.403874969979003E-2</v>
      </c>
      <c r="AB137" s="24">
        <f>+PAT!Y110</f>
        <v>2.3958456272866968E-2</v>
      </c>
      <c r="AD137" s="24">
        <f t="shared" ref="AD137" si="120">+E137/E125-1</f>
        <v>0.35386057194165521</v>
      </c>
      <c r="AE137" s="24">
        <f t="shared" ref="AE137" si="121">+F137/F125-1</f>
        <v>0.35619730273123618</v>
      </c>
      <c r="AF137" s="24">
        <f t="shared" ref="AF137" si="122">+G137/G125-1</f>
        <v>0.34984542350681935</v>
      </c>
      <c r="AG137" s="24">
        <f t="shared" ref="AG137" si="123">+H137/H125-1</f>
        <v>0.34961684598581044</v>
      </c>
      <c r="AH137" s="24">
        <f t="shared" ref="AH137" si="124">+I137/I125-1</f>
        <v>0.3489879297246512</v>
      </c>
      <c r="AI137" s="24">
        <f t="shared" ref="AI137" si="125">+J137/J125-1</f>
        <v>0.3520434366774392</v>
      </c>
      <c r="AJ137" s="24">
        <f t="shared" ref="AJ137" si="126">+K137/K125-1</f>
        <v>0.35999132201233963</v>
      </c>
      <c r="AK137" s="24">
        <f t="shared" ref="AK137" si="127">+L137/L125-1</f>
        <v>0.36352521797462023</v>
      </c>
      <c r="AL137" s="24">
        <f t="shared" ref="AL137" si="128">+M137/M125-1</f>
        <v>0.36459020585478608</v>
      </c>
      <c r="AM137" s="24">
        <f t="shared" ref="AM137" si="129">+N137/N125-1</f>
        <v>0.36909107365393901</v>
      </c>
      <c r="AN137" s="24">
        <f t="shared" ref="AN137" si="130">+O137/O125-1</f>
        <v>0.36083832637233404</v>
      </c>
      <c r="AO137" s="24">
        <f>+PAT!AV110</f>
        <v>0.3536061272250195</v>
      </c>
      <c r="AQ137" s="24">
        <f t="shared" ref="AQ137" si="131">+Q137-Z137</f>
        <v>-1.9083128934498372E-3</v>
      </c>
      <c r="AR137" s="24">
        <f t="shared" ref="AR137" si="132">+AD137-AM137</f>
        <v>-1.5230501712283795E-2</v>
      </c>
      <c r="AS137" s="35">
        <f t="shared" ref="AS137" si="133">+D137</f>
        <v>45901</v>
      </c>
      <c r="AT137" s="19">
        <f t="shared" ref="AT137" si="134">+E137</f>
        <v>9559.30078125</v>
      </c>
      <c r="AU137" s="19">
        <f t="shared" ref="AU137" si="135">+N137</f>
        <v>9646.07421875</v>
      </c>
      <c r="AV137" s="52">
        <f t="shared" si="34"/>
        <v>-0.86773437499999773</v>
      </c>
      <c r="AW137" s="52">
        <f t="shared" si="71"/>
        <v>0.16345348868911813</v>
      </c>
      <c r="AZ137" s="24">
        <f t="shared" ref="AZ137" si="136">+AT137/AT$32</f>
        <v>95.593007812500005</v>
      </c>
      <c r="BA137" s="24">
        <f t="shared" ref="BA137" si="137">+AU137/AU$32</f>
        <v>96.460742187500003</v>
      </c>
      <c r="BB137" s="24">
        <f t="shared" ref="BB137" si="138">+AZ137-BA137</f>
        <v>-0.86773437499999773</v>
      </c>
      <c r="BD137" s="24">
        <f t="shared" ref="BD137" si="139">+AT137/AT$82</f>
        <v>23.630075332946639</v>
      </c>
      <c r="BE137" s="24">
        <f t="shared" ref="BE137" si="140">+AU137/AU$82</f>
        <v>23.466621844257521</v>
      </c>
      <c r="BF137" s="24">
        <f t="shared" si="76"/>
        <v>0.16345348868911813</v>
      </c>
    </row>
    <row r="138" spans="4:58" x14ac:dyDescent="0.25">
      <c r="D138" s="37">
        <f>+PAT!A111</f>
        <v>45931</v>
      </c>
      <c r="E138" s="225">
        <f>'Salida Stata'!I108</f>
        <v>9786.1953125</v>
      </c>
      <c r="F138" s="225">
        <f>'Salida Stata'!O108</f>
        <v>9718.6748046875</v>
      </c>
      <c r="G138" s="225">
        <f>'Salida Stata'!U108</f>
        <v>9718.986328125</v>
      </c>
      <c r="H138" s="225">
        <f>'Salida Stata'!AA108</f>
        <v>9763.9873046875</v>
      </c>
      <c r="I138" s="225">
        <f>'Salida Stata'!AG108</f>
        <v>9810.5966796875</v>
      </c>
      <c r="J138" s="225">
        <f>'Salida Stata'!AM108</f>
        <v>9755.4814453125</v>
      </c>
      <c r="K138" s="225">
        <f>'Salida Stata'!AS108</f>
        <v>9787.90234375</v>
      </c>
      <c r="L138" s="225">
        <f>'Salida Stata'!AY108</f>
        <v>9881.9794921875</v>
      </c>
      <c r="M138" s="225">
        <f>'Salida Stata'!BE108</f>
        <v>9837.7099609375</v>
      </c>
      <c r="N138" s="225">
        <f>'Salida Stata'!BK108</f>
        <v>9885.40625</v>
      </c>
      <c r="O138" s="19" cm="1">
        <f t="array" ref="O138">+SUMPRODUCT($E$30:$N$30/100,$E138:$N138)/$D$14*100</f>
        <v>9581.2802849694981</v>
      </c>
      <c r="Q138" s="24">
        <f t="shared" ref="Q138" si="141">+E138/E137-1</f>
        <v>2.3735473591859346E-2</v>
      </c>
      <c r="R138" s="24">
        <f t="shared" ref="R138" si="142">+F138/F137-1</f>
        <v>2.3637549685685766E-2</v>
      </c>
      <c r="S138" s="24">
        <f t="shared" ref="S138" si="143">+G138/G137-1</f>
        <v>2.3827166704369906E-2</v>
      </c>
      <c r="T138" s="24">
        <f t="shared" ref="T138" si="144">+H138/H137-1</f>
        <v>2.4408368975916694E-2</v>
      </c>
      <c r="U138" s="24">
        <f t="shared" ref="U138" si="145">+I138/I137-1</f>
        <v>2.3811183516051049E-2</v>
      </c>
      <c r="V138" s="24">
        <f t="shared" ref="V138" si="146">+J138/J137-1</f>
        <v>2.3096766581722772E-2</v>
      </c>
      <c r="W138" s="24">
        <f t="shared" ref="W138" si="147">+K138/K137-1</f>
        <v>2.4258509997310274E-2</v>
      </c>
      <c r="X138" s="24">
        <f t="shared" ref="X138" si="148">+L138/L137-1</f>
        <v>2.4133845740296644E-2</v>
      </c>
      <c r="Y138" s="24">
        <f t="shared" ref="Y138" si="149">+M138/M137-1</f>
        <v>2.4842041310418006E-2</v>
      </c>
      <c r="Z138" s="24">
        <f t="shared" ref="Z138" si="150">+N138/N137-1</f>
        <v>2.4811340429538475E-2</v>
      </c>
      <c r="AA138" s="24">
        <f t="shared" ref="AA138" si="151">+O138/O137-1</f>
        <v>2.429891558597097E-2</v>
      </c>
      <c r="AB138" s="24">
        <f>+PAT!Y111</f>
        <v>2.4152311496709933E-2</v>
      </c>
      <c r="AD138" s="24">
        <f t="shared" ref="AD138" si="152">+E138/E126-1</f>
        <v>0.34251046782392991</v>
      </c>
      <c r="AE138" s="24">
        <f t="shared" ref="AE138" si="153">+F138/F126-1</f>
        <v>0.34264716566299014</v>
      </c>
      <c r="AF138" s="24">
        <f t="shared" ref="AF138" si="154">+G138/G126-1</f>
        <v>0.3385271730750079</v>
      </c>
      <c r="AG138" s="24">
        <f t="shared" ref="AG138" si="155">+H138/H126-1</f>
        <v>0.33972439926731579</v>
      </c>
      <c r="AH138" s="24">
        <f t="shared" ref="AH138" si="156">+I138/I126-1</f>
        <v>0.3381877358900236</v>
      </c>
      <c r="AI138" s="24">
        <f t="shared" ref="AI138" si="157">+J138/J126-1</f>
        <v>0.33924245008011633</v>
      </c>
      <c r="AJ138" s="24">
        <f t="shared" ref="AJ138" si="158">+K138/K126-1</f>
        <v>0.34858674594096106</v>
      </c>
      <c r="AK138" s="24">
        <f t="shared" ref="AK138" si="159">+L138/L126-1</f>
        <v>0.35081374032207879</v>
      </c>
      <c r="AL138" s="24">
        <f t="shared" ref="AL138" si="160">+M138/M126-1</f>
        <v>0.35324355560325871</v>
      </c>
      <c r="AM138" s="24">
        <f t="shared" ref="AM138" si="161">+N138/N126-1</f>
        <v>0.35570762193262073</v>
      </c>
      <c r="AN138" s="24">
        <f t="shared" ref="AN138" si="162">+O138/O126-1</f>
        <v>0.34865484238382649</v>
      </c>
      <c r="AO138" s="24">
        <f>+PAT!AV111</f>
        <v>0.34287284467953572</v>
      </c>
      <c r="AQ138" s="24">
        <f t="shared" ref="AQ138" si="163">+Q138-Z138</f>
        <v>-1.0758668376791292E-3</v>
      </c>
      <c r="AR138" s="24">
        <f t="shared" ref="AR138" si="164">+AD138-AM138</f>
        <v>-1.3197154108690823E-2</v>
      </c>
      <c r="AS138" s="35">
        <f t="shared" ref="AS138" si="165">+D138</f>
        <v>45931</v>
      </c>
      <c r="AT138" s="19">
        <f t="shared" ref="AT138" si="166">+E138</f>
        <v>9786.1953125</v>
      </c>
      <c r="AU138" s="19">
        <f t="shared" ref="AU138" si="167">+N138</f>
        <v>9885.40625</v>
      </c>
      <c r="AV138" s="52">
        <f t="shared" si="34"/>
        <v>-0.99210937499999829</v>
      </c>
      <c r="AW138" s="52">
        <f t="shared" si="71"/>
        <v>0.14208617441880733</v>
      </c>
      <c r="AZ138" s="24">
        <f t="shared" ref="AZ138" si="168">+AT138/AT$32</f>
        <v>97.861953124999999</v>
      </c>
      <c r="BA138" s="24">
        <f t="shared" ref="BA138" si="169">+AU138/AU$32</f>
        <v>98.854062499999998</v>
      </c>
      <c r="BB138" s="24">
        <f t="shared" ref="BB138" si="170">+AZ138-BA138</f>
        <v>-0.99210937499999829</v>
      </c>
      <c r="BD138" s="24">
        <f t="shared" ref="BD138" si="171">+AT138/AT$82</f>
        <v>24.190946361985443</v>
      </c>
      <c r="BE138" s="24">
        <f t="shared" ref="BE138" si="172">+AU138/AU$82</f>
        <v>24.048860187566635</v>
      </c>
      <c r="BF138" s="24">
        <f t="shared" si="76"/>
        <v>0.14208617441880733</v>
      </c>
    </row>
    <row r="139" spans="4:58" x14ac:dyDescent="0.25">
      <c r="D139" s="37">
        <f>+PAT!A112</f>
        <v>45962</v>
      </c>
      <c r="E139" s="225">
        <f>'Salida Stata'!I109</f>
        <v>10017.1875</v>
      </c>
      <c r="F139" s="225">
        <f>'Salida Stata'!O109</f>
        <v>9937.46484375</v>
      </c>
      <c r="G139" s="225">
        <f>'Salida Stata'!U109</f>
        <v>9944.1201171875</v>
      </c>
      <c r="H139" s="225">
        <f>'Salida Stata'!AA109</f>
        <v>9995.685546875</v>
      </c>
      <c r="I139" s="225">
        <f>'Salida Stata'!AG109</f>
        <v>10042.884765625</v>
      </c>
      <c r="J139" s="225">
        <f>'Salida Stata'!AM109</f>
        <v>9980.5517578125</v>
      </c>
      <c r="K139" s="225">
        <f>'Salida Stata'!AS109</f>
        <v>10017.82421875</v>
      </c>
      <c r="L139" s="225">
        <f>'Salida Stata'!AY109</f>
        <v>10117.453125</v>
      </c>
      <c r="M139" s="225">
        <f>'Salida Stata'!BE109</f>
        <v>10074.9052734375</v>
      </c>
      <c r="N139" s="225">
        <f>'Salida Stata'!BK109</f>
        <v>10126.6875</v>
      </c>
      <c r="O139" s="19" cm="1">
        <f t="array" ref="O139">+SUMPRODUCT($E$30:$N$30/100,$E139:$N139)/$D$14*100</f>
        <v>9809.3577747396102</v>
      </c>
      <c r="Q139" s="24">
        <f t="shared" ref="Q139" si="173">+E139/E138-1</f>
        <v>2.3603880785513454E-2</v>
      </c>
      <c r="R139" s="24">
        <f t="shared" ref="R139" si="174">+F139/F138-1</f>
        <v>2.2512332541158031E-2</v>
      </c>
      <c r="S139" s="24">
        <f t="shared" ref="S139" si="175">+G139/G138-1</f>
        <v>2.3164328198610917E-2</v>
      </c>
      <c r="T139" s="24">
        <f t="shared" ref="T139" si="176">+H139/H138-1</f>
        <v>2.3729879500792306E-2</v>
      </c>
      <c r="U139" s="24">
        <f t="shared" ref="U139" si="177">+I139/I138-1</f>
        <v>2.3677263832325712E-2</v>
      </c>
      <c r="V139" s="24">
        <f t="shared" ref="V139" si="178">+J139/J138-1</f>
        <v>2.3071164018065637E-2</v>
      </c>
      <c r="W139" s="24">
        <f t="shared" ref="W139" si="179">+K139/K138-1</f>
        <v>2.3490413668339816E-2</v>
      </c>
      <c r="X139" s="24">
        <f t="shared" ref="X139" si="180">+L139/L138-1</f>
        <v>2.3828589504629294E-2</v>
      </c>
      <c r="Y139" s="24">
        <f t="shared" ref="Y139" si="181">+M139/M138-1</f>
        <v>2.4110825938336244E-2</v>
      </c>
      <c r="Z139" s="24">
        <f t="shared" ref="Z139" si="182">+N139/N138-1</f>
        <v>2.4407823401289219E-2</v>
      </c>
      <c r="AA139" s="24">
        <f t="shared" ref="AA139" si="183">+O139/O138-1</f>
        <v>2.3804489899737602E-2</v>
      </c>
      <c r="AB139" s="24">
        <f>+PAT!Y112</f>
        <v>2.3265569208418047E-2</v>
      </c>
      <c r="AD139" s="24">
        <f t="shared" ref="AD139" si="184">+E139/E127-1</f>
        <v>0.32877557714219985</v>
      </c>
      <c r="AE139" s="24">
        <f t="shared" ref="AE139" si="185">+F139/F127-1</f>
        <v>0.32829061472426324</v>
      </c>
      <c r="AF139" s="24">
        <f t="shared" ref="AF139" si="186">+G139/G127-1</f>
        <v>0.32520549883070826</v>
      </c>
      <c r="AG139" s="24">
        <f t="shared" ref="AG139" si="187">+H139/H127-1</f>
        <v>0.32754960145621381</v>
      </c>
      <c r="AH139" s="24">
        <f t="shared" ref="AH139" si="188">+I139/I127-1</f>
        <v>0.3260853642999979</v>
      </c>
      <c r="AI139" s="24">
        <f t="shared" ref="AI139" si="189">+J139/J127-1</f>
        <v>0.32661442895370318</v>
      </c>
      <c r="AJ139" s="24">
        <f t="shared" ref="AJ139" si="190">+K139/K127-1</f>
        <v>0.33519641892925689</v>
      </c>
      <c r="AK139" s="24">
        <f t="shared" ref="AK139" si="191">+L139/L127-1</f>
        <v>0.3386897607846171</v>
      </c>
      <c r="AL139" s="24">
        <f t="shared" ref="AL139" si="192">+M139/M127-1</f>
        <v>0.34047368015184931</v>
      </c>
      <c r="AM139" s="24">
        <f t="shared" ref="AM139" si="193">+N139/N127-1</f>
        <v>0.34332376163059686</v>
      </c>
      <c r="AN139" s="24">
        <f t="shared" ref="AN139" si="194">+O139/O127-1</f>
        <v>0.33594689572679259</v>
      </c>
      <c r="AO139" s="24">
        <f>+PAT!AV112</f>
        <v>0.33035821173465996</v>
      </c>
      <c r="AQ139" s="24">
        <f t="shared" ref="AQ139" si="195">+Q139-Z139</f>
        <v>-8.0394261577576565E-4</v>
      </c>
      <c r="AR139" s="24">
        <f t="shared" ref="AR139" si="196">+AD139-AM139</f>
        <v>-1.4548184488397009E-2</v>
      </c>
      <c r="AS139" s="35">
        <f t="shared" ref="AS139" si="197">+D139</f>
        <v>45962</v>
      </c>
      <c r="AT139" s="19">
        <f t="shared" ref="AT139" si="198">+E139</f>
        <v>10017.1875</v>
      </c>
      <c r="AU139" s="19">
        <f t="shared" ref="AU139" si="199">+N139</f>
        <v>10126.6875</v>
      </c>
      <c r="AV139" s="52">
        <f t="shared" si="34"/>
        <v>-1.0949999999999989</v>
      </c>
      <c r="AW139" s="52">
        <f t="shared" si="71"/>
        <v>0.12610605597543767</v>
      </c>
      <c r="AZ139" s="24">
        <f t="shared" ref="AZ139" si="200">+AT139/AT$32</f>
        <v>100.171875</v>
      </c>
      <c r="BA139" s="24">
        <f t="shared" ref="BA139" si="201">+AU139/AU$32</f>
        <v>101.266875</v>
      </c>
      <c r="BB139" s="24">
        <f t="shared" ref="BB139" si="202">+AZ139-BA139</f>
        <v>-1.0949999999999989</v>
      </c>
      <c r="BD139" s="24">
        <f t="shared" ref="BD139" si="203">+AT139/AT$82</f>
        <v>24.761946576002494</v>
      </c>
      <c r="BE139" s="24">
        <f t="shared" ref="BE139" si="204">+AU139/AU$82</f>
        <v>24.635840520027056</v>
      </c>
      <c r="BF139" s="24">
        <f t="shared" si="76"/>
        <v>0.12610605597543767</v>
      </c>
    </row>
    <row r="140" spans="4:58" x14ac:dyDescent="0.25">
      <c r="D140" s="37">
        <f>+PAT!A113</f>
        <v>45992</v>
      </c>
      <c r="E140" s="225">
        <f>'Salida Stata'!I110</f>
        <v>10276.32421875</v>
      </c>
      <c r="F140" s="225">
        <f>'Salida Stata'!O110</f>
        <v>10187.4013671875</v>
      </c>
      <c r="G140" s="225">
        <f>'Salida Stata'!U110</f>
        <v>10200.404296875</v>
      </c>
      <c r="H140" s="225">
        <f>'Salida Stata'!AA110</f>
        <v>10255.6435546875</v>
      </c>
      <c r="I140" s="225">
        <f>'Salida Stata'!AG110</f>
        <v>10305.158203125</v>
      </c>
      <c r="J140" s="225">
        <f>'Salida Stata'!AM110</f>
        <v>10231.4521484375</v>
      </c>
      <c r="K140" s="225">
        <f>'Salida Stata'!AS110</f>
        <v>10275.751953125</v>
      </c>
      <c r="L140" s="225">
        <f>'Salida Stata'!AY110</f>
        <v>10374.8173828125</v>
      </c>
      <c r="M140" s="225">
        <f>'Salida Stata'!BE110</f>
        <v>10333.4794921875</v>
      </c>
      <c r="N140" s="225">
        <f>'Salida Stata'!BK110</f>
        <v>10379.54296875</v>
      </c>
      <c r="O140" s="19" cm="1">
        <f t="array" ref="O140">+SUMPRODUCT($E$30:$N$30/100,$E140:$N140)/$D$14*100</f>
        <v>10058.910865838552</v>
      </c>
      <c r="Q140" s="24">
        <f t="shared" ref="Q140" si="205">+E140/E139-1</f>
        <v>2.5869209171736074E-2</v>
      </c>
      <c r="R140" s="24">
        <f t="shared" ref="R140" si="206">+F140/F139-1</f>
        <v>2.5150934103147282E-2</v>
      </c>
      <c r="S140" s="24">
        <f t="shared" ref="S140" si="207">+G140/G139-1</f>
        <v>2.5772434028078273E-2</v>
      </c>
      <c r="T140" s="24">
        <f t="shared" ref="T140" si="208">+H140/H139-1</f>
        <v>2.6007021388720242E-2</v>
      </c>
      <c r="U140" s="24">
        <f t="shared" ref="U140" si="209">+I140/I139-1</f>
        <v>2.6115348689224716E-2</v>
      </c>
      <c r="V140" s="24">
        <f t="shared" ref="V140" si="210">+J140/J139-1</f>
        <v>2.51389298621294E-2</v>
      </c>
      <c r="W140" s="24">
        <f t="shared" ref="W140" si="211">+K140/K139-1</f>
        <v>2.5746881632465302E-2</v>
      </c>
      <c r="X140" s="24">
        <f t="shared" ref="X140" si="212">+L140/L139-1</f>
        <v>2.5437652602171124E-2</v>
      </c>
      <c r="Y140" s="24">
        <f t="shared" ref="Y140" si="213">+M140/M139-1</f>
        <v>2.5665176171108195E-2</v>
      </c>
      <c r="Z140" s="24">
        <f t="shared" ref="Z140" si="214">+N140/N139-1</f>
        <v>2.4969218093280787E-2</v>
      </c>
      <c r="AA140" s="24">
        <f t="shared" ref="AA140" si="215">+O140/O139-1</f>
        <v>2.5440308818338142E-2</v>
      </c>
      <c r="AB140" s="24">
        <f>+PAT!Y113</f>
        <v>2.5706144078388338E-2</v>
      </c>
      <c r="AD140" s="24">
        <f t="shared" ref="AD140" si="216">+E140/E128-1</f>
        <v>0.32711680618918515</v>
      </c>
      <c r="AE140" s="24">
        <f t="shared" ref="AE140" si="217">+F140/F128-1</f>
        <v>0.32545477184855209</v>
      </c>
      <c r="AF140" s="24">
        <f t="shared" ref="AF140" si="218">+G140/G128-1</f>
        <v>0.32384091040873142</v>
      </c>
      <c r="AG140" s="24">
        <f t="shared" ref="AG140" si="219">+H140/H128-1</f>
        <v>0.32706504518364898</v>
      </c>
      <c r="AH140" s="24">
        <f t="shared" ref="AH140" si="220">+I140/I128-1</f>
        <v>0.32619343002465584</v>
      </c>
      <c r="AI140" s="24">
        <f t="shared" ref="AI140" si="221">+J140/J128-1</f>
        <v>0.32471629791290635</v>
      </c>
      <c r="AJ140" s="24">
        <f t="shared" ref="AJ140" si="222">+K140/K128-1</f>
        <v>0.33285933749010721</v>
      </c>
      <c r="AK140" s="24">
        <f t="shared" ref="AK140" si="223">+L140/L128-1</f>
        <v>0.33666620847968853</v>
      </c>
      <c r="AL140" s="24">
        <f t="shared" ref="AL140" si="224">+M140/M128-1</f>
        <v>0.33832504143420006</v>
      </c>
      <c r="AM140" s="24">
        <f t="shared" ref="AM140" si="225">+N140/N128-1</f>
        <v>0.33944819203544752</v>
      </c>
      <c r="AN140" s="24">
        <f t="shared" ref="AN140" si="226">+O140/O128-1</f>
        <v>0.33358784607785563</v>
      </c>
      <c r="AO140" s="24">
        <f>+PAT!AV113</f>
        <v>0.32933355794275054</v>
      </c>
      <c r="AQ140" s="24">
        <f t="shared" ref="AQ140" si="227">+Q140-Z140</f>
        <v>8.999910784552867E-4</v>
      </c>
      <c r="AR140" s="24">
        <f t="shared" ref="AR140" si="228">+AD140-AM140</f>
        <v>-1.2331385846262366E-2</v>
      </c>
      <c r="AS140" s="35">
        <f t="shared" ref="AS140" si="229">+D140</f>
        <v>45992</v>
      </c>
      <c r="AT140" s="19">
        <f t="shared" ref="AT140" si="230">+E140</f>
        <v>10276.32421875</v>
      </c>
      <c r="AU140" s="19">
        <f t="shared" ref="AU140" si="231">+N140</f>
        <v>10379.54296875</v>
      </c>
      <c r="AV140" s="52">
        <f t="shared" si="34"/>
        <v>-1.0321875000000063</v>
      </c>
      <c r="AW140" s="52">
        <f t="shared" si="71"/>
        <v>0.15154035659356424</v>
      </c>
      <c r="AZ140" s="24">
        <f t="shared" ref="AZ140" si="232">+AT140/AT$32</f>
        <v>102.7632421875</v>
      </c>
      <c r="BA140" s="24">
        <f t="shared" ref="BA140" si="233">+AU140/AU$32</f>
        <v>103.7954296875</v>
      </c>
      <c r="BB140" s="24">
        <f t="shared" ref="BB140" si="234">+AZ140-BA140</f>
        <v>-1.0321875000000063</v>
      </c>
      <c r="BD140" s="24">
        <f t="shared" ref="BD140" si="235">+AT140/AT$82</f>
        <v>25.402518551476458</v>
      </c>
      <c r="BE140" s="24">
        <f t="shared" ref="BE140" si="236">+AU140/AU$82</f>
        <v>25.250978194882894</v>
      </c>
      <c r="BF140" s="24">
        <f t="shared" si="76"/>
        <v>0.15154035659356424</v>
      </c>
    </row>
    <row r="141" spans="4:58" x14ac:dyDescent="0.25">
      <c r="D141" s="37">
        <f>+PAT!A114</f>
        <v>46023</v>
      </c>
      <c r="E141" s="225">
        <f>'Salida Stata'!I111</f>
        <v>10591.3291015625</v>
      </c>
      <c r="F141" s="225">
        <f>'Salida Stata'!O111</f>
        <v>10487.8564453125</v>
      </c>
      <c r="G141" s="225">
        <f>'Salida Stata'!U111</f>
        <v>10505.375</v>
      </c>
      <c r="H141" s="225">
        <f>'Salida Stata'!AA111</f>
        <v>10558.642578125</v>
      </c>
      <c r="I141" s="225">
        <f>'Salida Stata'!AG111</f>
        <v>10611.689453125</v>
      </c>
      <c r="J141" s="225">
        <f>'Salida Stata'!AM111</f>
        <v>10529.9150390625</v>
      </c>
      <c r="K141" s="225">
        <f>'Salida Stata'!AS111</f>
        <v>10576.5576171875</v>
      </c>
      <c r="L141" s="225">
        <f>'Salida Stata'!AY111</f>
        <v>10671.451171875</v>
      </c>
      <c r="M141" s="225">
        <f>'Salida Stata'!BE111</f>
        <v>10630.521484375</v>
      </c>
      <c r="N141" s="225">
        <f>'Salida Stata'!BK111</f>
        <v>10676.5693359375</v>
      </c>
      <c r="O141" s="19" cm="1">
        <f t="array" ref="O141">+SUMPRODUCT($E$30:$N$30/100,$E141:$N141)/$D$14*100</f>
        <v>10350.997973690379</v>
      </c>
      <c r="Q141" s="24">
        <f t="shared" ref="Q141" si="237">+E141/E140-1</f>
        <v>3.0653458971034331E-2</v>
      </c>
      <c r="R141" s="24">
        <f t="shared" ref="R141" si="238">+F141/F140-1</f>
        <v>2.9492808548089E-2</v>
      </c>
      <c r="S141" s="24">
        <f t="shared" ref="S141" si="239">+G141/G140-1</f>
        <v>2.9897903480005317E-2</v>
      </c>
      <c r="T141" s="24">
        <f t="shared" ref="T141" si="240">+H141/H140-1</f>
        <v>2.9544613345986459E-2</v>
      </c>
      <c r="U141" s="24">
        <f t="shared" ref="U141" si="241">+I141/I140-1</f>
        <v>2.9745419134569406E-2</v>
      </c>
      <c r="V141" s="24">
        <f t="shared" ref="V141" si="242">+J141/J140-1</f>
        <v>2.9171117285690551E-2</v>
      </c>
      <c r="W141" s="24">
        <f t="shared" ref="W141" si="243">+K141/K140-1</f>
        <v>2.9273348114540632E-2</v>
      </c>
      <c r="X141" s="24">
        <f t="shared" ref="X141" si="244">+L141/L140-1</f>
        <v>2.8591711845831647E-2</v>
      </c>
      <c r="Y141" s="24">
        <f t="shared" ref="Y141" si="245">+M141/M140-1</f>
        <v>2.8745592654640273E-2</v>
      </c>
      <c r="Z141" s="24">
        <f t="shared" ref="Z141" si="246">+N141/N140-1</f>
        <v>2.8616516939307113E-2</v>
      </c>
      <c r="AA141" s="24">
        <f t="shared" ref="AA141" si="247">+O141/O140-1</f>
        <v>2.9037647489629892E-2</v>
      </c>
      <c r="AB141" s="24">
        <f>+PAT!Y114</f>
        <v>2.8795352192307E-2</v>
      </c>
      <c r="AD141" s="24">
        <f t="shared" ref="AD141" si="248">+E141/E129-1</f>
        <v>0.33382325975172278</v>
      </c>
      <c r="AE141" s="24">
        <f t="shared" ref="AE141" si="249">+F141/F129-1</f>
        <v>0.3309374250039363</v>
      </c>
      <c r="AF141" s="24">
        <f t="shared" ref="AF141" si="250">+G141/G129-1</f>
        <v>0.33039934473760013</v>
      </c>
      <c r="AG141" s="24">
        <f t="shared" ref="AG141" si="251">+H141/H129-1</f>
        <v>0.33363553384645739</v>
      </c>
      <c r="AH141" s="24">
        <f t="shared" ref="AH141" si="252">+I141/I129-1</f>
        <v>0.33237179239593018</v>
      </c>
      <c r="AI141" s="24">
        <f t="shared" ref="AI141" si="253">+J141/J129-1</f>
        <v>0.32896152597534645</v>
      </c>
      <c r="AJ141" s="24">
        <f t="shared" ref="AJ141" si="254">+K141/K129-1</f>
        <v>0.3370399139387561</v>
      </c>
      <c r="AK141" s="24">
        <f t="shared" ref="AK141" si="255">+L141/L129-1</f>
        <v>0.33966117902344162</v>
      </c>
      <c r="AL141" s="24">
        <f t="shared" ref="AL141" si="256">+M141/M129-1</f>
        <v>0.34171452926675494</v>
      </c>
      <c r="AM141" s="24">
        <f t="shared" ref="AM141" si="257">+N141/N129-1</f>
        <v>0.34145825823054943</v>
      </c>
      <c r="AN141" s="24">
        <f t="shared" ref="AN141" si="258">+O141/O129-1</f>
        <v>0.33741872848842669</v>
      </c>
      <c r="AO141" s="24">
        <f>+PAT!AV114</f>
        <v>0.33417609506352308</v>
      </c>
      <c r="AQ141" s="24">
        <f t="shared" ref="AQ141" si="259">+Q141-Z141</f>
        <v>2.036942031727218E-3</v>
      </c>
      <c r="AR141" s="24">
        <f t="shared" ref="AR141" si="260">+AD141-AM141</f>
        <v>-7.6349984788266489E-3</v>
      </c>
      <c r="AS141" s="35">
        <f t="shared" ref="AS141" si="261">+D141</f>
        <v>46023</v>
      </c>
      <c r="AT141" s="19">
        <f t="shared" ref="AT141" si="262">+E141</f>
        <v>10591.3291015625</v>
      </c>
      <c r="AU141" s="19">
        <f t="shared" ref="AU141" si="263">+N141</f>
        <v>10676.5693359375</v>
      </c>
      <c r="AV141" s="52">
        <f t="shared" si="34"/>
        <v>-0.85240234375000057</v>
      </c>
      <c r="AW141" s="52">
        <f t="shared" si="71"/>
        <v>0.20762037152424284</v>
      </c>
      <c r="AZ141" s="24">
        <f t="shared" ref="AZ141" si="264">+AT141/AT$32</f>
        <v>105.91329101562501</v>
      </c>
      <c r="BA141" s="24">
        <f t="shared" ref="BA141" si="265">+AU141/AU$32</f>
        <v>106.76569335937501</v>
      </c>
      <c r="BB141" s="24">
        <f t="shared" ref="BB141" si="266">+AZ141-BA141</f>
        <v>-0.85240234375000057</v>
      </c>
      <c r="BD141" s="24">
        <f t="shared" ref="BD141" si="267">+AT141/AT$82</f>
        <v>26.181193611655079</v>
      </c>
      <c r="BE141" s="24">
        <f t="shared" ref="BE141" si="268">+AU141/AU$82</f>
        <v>25.973573240130836</v>
      </c>
      <c r="BF141" s="24">
        <f t="shared" ref="BF141" si="269">+BD141-BE141</f>
        <v>0.20762037152424284</v>
      </c>
    </row>
    <row r="142" spans="4:58" x14ac:dyDescent="0.25">
      <c r="D142" s="37">
        <f>+PAT!A115</f>
        <v>46054</v>
      </c>
      <c r="E142" s="225">
        <f>'Salida Stata'!I112</f>
        <v>10940.8017578125</v>
      </c>
      <c r="F142" s="225">
        <f>'Salida Stata'!O112</f>
        <v>10818.197265625</v>
      </c>
      <c r="G142" s="225">
        <f>'Salida Stata'!U112</f>
        <v>10836.4755859375</v>
      </c>
      <c r="H142" s="225">
        <f>'Salida Stata'!AA112</f>
        <v>10889.017578125</v>
      </c>
      <c r="I142" s="225">
        <f>'Salida Stata'!AG112</f>
        <v>10938.77734375</v>
      </c>
      <c r="J142" s="225">
        <f>'Salida Stata'!AM112</f>
        <v>10845.59375</v>
      </c>
      <c r="K142" s="225">
        <f>'Salida Stata'!AS112</f>
        <v>10897.376953125</v>
      </c>
      <c r="L142" s="225">
        <f>'Salida Stata'!AY112</f>
        <v>10989.7177734375</v>
      </c>
      <c r="M142" s="225">
        <f>'Salida Stata'!BE112</f>
        <v>10953.9765625</v>
      </c>
      <c r="N142" s="225">
        <f>'Salida Stata'!BK112</f>
        <v>11006.228515625</v>
      </c>
      <c r="O142" s="19" cm="1">
        <f t="array" ref="O142">+SUMPRODUCT($E$30:$N$30/100,$E142:$N142)/$D$14*100</f>
        <v>10668.486447723366</v>
      </c>
      <c r="Q142" s="24">
        <f t="shared" ref="Q142" si="270">+E142/E141-1</f>
        <v>3.2996109638255167E-2</v>
      </c>
      <c r="R142" s="24">
        <f t="shared" ref="R142" si="271">+F142/F141-1</f>
        <v>3.1497458230384634E-2</v>
      </c>
      <c r="S142" s="24">
        <f t="shared" ref="S142" si="272">+G142/G141-1</f>
        <v>3.1517255303832536E-2</v>
      </c>
      <c r="T142" s="24">
        <f t="shared" ref="T142" si="273">+H142/H141-1</f>
        <v>3.1289533437229844E-2</v>
      </c>
      <c r="U142" s="24">
        <f t="shared" ref="U142" si="274">+I142/I141-1</f>
        <v>3.0823356833974858E-2</v>
      </c>
      <c r="V142" s="24">
        <f t="shared" ref="V142" si="275">+J142/J141-1</f>
        <v>2.9979226780694423E-2</v>
      </c>
      <c r="W142" s="24">
        <f t="shared" ref="W142" si="276">+K142/K141-1</f>
        <v>3.0333058027892879E-2</v>
      </c>
      <c r="X142" s="24">
        <f t="shared" ref="X142" si="277">+L142/L141-1</f>
        <v>2.9824116367725528E-2</v>
      </c>
      <c r="Y142" s="24">
        <f t="shared" ref="Y142" si="278">+M142/M141-1</f>
        <v>3.0427018900288427E-2</v>
      </c>
      <c r="Z142" s="24">
        <f t="shared" ref="Z142" si="279">+N142/N141-1</f>
        <v>3.0876882762130631E-2</v>
      </c>
      <c r="AA142" s="24">
        <f t="shared" ref="AA142" si="280">+O142/O141-1</f>
        <v>3.067225738426016E-2</v>
      </c>
      <c r="AB142" s="24">
        <f>+PAT!Y115</f>
        <v>2.9808603373128628E-2</v>
      </c>
      <c r="AD142" s="24">
        <f t="shared" ref="AD142" si="281">+E142/E130-1</f>
        <v>0.32982030409747121</v>
      </c>
      <c r="AE142" s="24">
        <f t="shared" ref="AE142" si="282">+F142/F130-1</f>
        <v>0.32796632539570458</v>
      </c>
      <c r="AF142" s="24">
        <f t="shared" ref="AF142" si="283">+G142/G130-1</f>
        <v>0.32753586118894695</v>
      </c>
      <c r="AG142" s="24">
        <f t="shared" ref="AG142" si="284">+H142/H130-1</f>
        <v>0.33133937264623836</v>
      </c>
      <c r="AH142" s="24">
        <f t="shared" ref="AH142" si="285">+I142/I130-1</f>
        <v>0.32940760799967816</v>
      </c>
      <c r="AI142" s="24">
        <f t="shared" ref="AI142" si="286">+J142/J130-1</f>
        <v>0.32507924485709316</v>
      </c>
      <c r="AJ142" s="24">
        <f t="shared" ref="AJ142" si="287">+K142/K130-1</f>
        <v>0.33346852546688788</v>
      </c>
      <c r="AK142" s="24">
        <f t="shared" ref="AK142" si="288">+L142/L130-1</f>
        <v>0.33680744589470701</v>
      </c>
      <c r="AL142" s="24">
        <f t="shared" ref="AL142" si="289">+M142/M130-1</f>
        <v>0.33958664019070905</v>
      </c>
      <c r="AM142" s="24">
        <f t="shared" ref="AM142" si="290">+N142/N130-1</f>
        <v>0.34036715076043955</v>
      </c>
      <c r="AN142" s="24">
        <f t="shared" ref="AN142" si="291">+O142/O130-1</f>
        <v>0.33495175691089107</v>
      </c>
      <c r="AO142" s="24">
        <f>+PAT!AV115</f>
        <v>0.33123476599341029</v>
      </c>
      <c r="AQ142" s="24">
        <f t="shared" ref="AQ142" si="292">+Q142-Z142</f>
        <v>2.1192268761245359E-3</v>
      </c>
      <c r="AR142" s="24">
        <f t="shared" ref="AR142" si="293">+AD142-AM142</f>
        <v>-1.0546846662968345E-2</v>
      </c>
      <c r="AS142" s="35">
        <f t="shared" ref="AS142" si="294">+D142</f>
        <v>46054</v>
      </c>
      <c r="AT142" s="19">
        <f t="shared" ref="AT142" si="295">+E142</f>
        <v>10940.8017578125</v>
      </c>
      <c r="AU142" s="19">
        <f t="shared" ref="AU142" si="296">+N142</f>
        <v>11006.228515625</v>
      </c>
      <c r="AV142" s="52">
        <f t="shared" si="34"/>
        <v>-0.65426757812500114</v>
      </c>
      <c r="AW142" s="52">
        <f t="shared" si="71"/>
        <v>0.26951493054567521</v>
      </c>
      <c r="AZ142" s="24">
        <f t="shared" ref="AZ142" si="297">+AT142/AT$32</f>
        <v>109.408017578125</v>
      </c>
      <c r="BA142" s="24">
        <f t="shared" ref="BA142" si="298">+AU142/AU$32</f>
        <v>110.06228515625</v>
      </c>
      <c r="BB142" s="24">
        <f t="shared" ref="BB142" si="299">+AZ142-BA142</f>
        <v>-0.65426757812500114</v>
      </c>
      <c r="BD142" s="24">
        <f t="shared" ref="BD142" si="300">+AT142/AT$82</f>
        <v>27.04507114652564</v>
      </c>
      <c r="BE142" s="24">
        <f t="shared" ref="BE142" si="301">+AU142/AU$82</f>
        <v>26.775556215979964</v>
      </c>
      <c r="BF142" s="24">
        <f t="shared" ref="BF142" si="302">+BD142-BE142</f>
        <v>0.26951493054567521</v>
      </c>
    </row>
    <row r="143" spans="4:58" x14ac:dyDescent="0.25">
      <c r="D143" s="37">
        <f>+PAT!A116</f>
        <v>46082</v>
      </c>
      <c r="E143" s="225">
        <f>'Salida Stata'!I113</f>
        <v>11204.5107421875</v>
      </c>
      <c r="F143" s="225">
        <f>'Salida Stata'!O113</f>
        <v>11080.9228515625</v>
      </c>
      <c r="G143" s="225">
        <f>'Salida Stata'!U113</f>
        <v>11098.6064453125</v>
      </c>
      <c r="H143" s="225">
        <f>'Salida Stata'!AA113</f>
        <v>11154.8837890625</v>
      </c>
      <c r="I143" s="225">
        <f>'Salida Stata'!AG113</f>
        <v>11209.2265625</v>
      </c>
      <c r="J143" s="225">
        <f>'Salida Stata'!AM113</f>
        <v>11107.916015625</v>
      </c>
      <c r="K143" s="225">
        <f>'Salida Stata'!AS113</f>
        <v>11162.01171875</v>
      </c>
      <c r="L143" s="225">
        <f>'Salida Stata'!AY113</f>
        <v>11263.2412109375</v>
      </c>
      <c r="M143" s="225">
        <f>'Salida Stata'!BE113</f>
        <v>11221.474609375</v>
      </c>
      <c r="N143" s="225">
        <f>'Salida Stata'!BK113</f>
        <v>11263.7177734375</v>
      </c>
      <c r="O143" s="19" cm="1">
        <f t="array" ref="O143">+SUMPRODUCT($E$30:$N$30/100,$E143:$N143)/$D$14*100</f>
        <v>10926.20324193052</v>
      </c>
      <c r="Q143" s="24">
        <f t="shared" ref="Q143" si="303">+E143/E142-1</f>
        <v>2.4103259542811228E-2</v>
      </c>
      <c r="R143" s="24">
        <f t="shared" ref="R143" si="304">+F143/F142-1</f>
        <v>2.4285523686309096E-2</v>
      </c>
      <c r="S143" s="24">
        <f t="shared" ref="S143" si="305">+G143/G142-1</f>
        <v>2.4189678396467462E-2</v>
      </c>
      <c r="T143" s="24">
        <f t="shared" ref="T143" si="306">+H143/H142-1</f>
        <v>2.4415996119943717E-2</v>
      </c>
      <c r="U143" s="24">
        <f t="shared" ref="U143" si="307">+I143/I142-1</f>
        <v>2.4723898316160842E-2</v>
      </c>
      <c r="V143" s="24">
        <f t="shared" ref="V143" si="308">+J143/J142-1</f>
        <v>2.4186989820174754E-2</v>
      </c>
      <c r="W143" s="24">
        <f t="shared" ref="W143" si="309">+K143/K142-1</f>
        <v>2.4284262787579447E-2</v>
      </c>
      <c r="X143" s="24">
        <f t="shared" ref="X143" si="310">+L143/L142-1</f>
        <v>2.4889032015100065E-2</v>
      </c>
      <c r="Y143" s="24">
        <f t="shared" ref="Y143" si="311">+M143/M142-1</f>
        <v>2.4420177033311896E-2</v>
      </c>
      <c r="Z143" s="24">
        <f t="shared" ref="Z143" si="312">+N143/N142-1</f>
        <v>2.3394867501338457E-2</v>
      </c>
      <c r="AA143" s="24">
        <f t="shared" ref="AA143" si="313">+O143/O142-1</f>
        <v>2.4156828193951485E-2</v>
      </c>
      <c r="AB143" s="24">
        <f>+PAT!Y116</f>
        <v>2.4768599451631124E-2</v>
      </c>
      <c r="AD143" s="24">
        <f t="shared" ref="AD143" si="314">+E143/E131-1</f>
        <v>0.32044208623381509</v>
      </c>
      <c r="AE143" s="24">
        <f t="shared" ref="AE143" si="315">+F143/F131-1</f>
        <v>0.31658465036876304</v>
      </c>
      <c r="AF143" s="24">
        <f t="shared" ref="AF143" si="316">+G143/G131-1</f>
        <v>0.31820194739428032</v>
      </c>
      <c r="AG143" s="24">
        <f t="shared" ref="AG143" si="317">+H143/H131-1</f>
        <v>0.32200292232686656</v>
      </c>
      <c r="AH143" s="24">
        <f t="shared" ref="AH143" si="318">+I143/I131-1</f>
        <v>0.32135733781834541</v>
      </c>
      <c r="AI143" s="24">
        <f t="shared" ref="AI143" si="319">+J143/J131-1</f>
        <v>0.31497331210787527</v>
      </c>
      <c r="AJ143" s="24">
        <f t="shared" ref="AJ143" si="320">+K143/K131-1</f>
        <v>0.32288028858718154</v>
      </c>
      <c r="AK143" s="24">
        <f t="shared" ref="AK143" si="321">+L143/L131-1</f>
        <v>0.32516956763971661</v>
      </c>
      <c r="AL143" s="24">
        <f t="shared" ref="AL143" si="322">+M143/M131-1</f>
        <v>0.32817518963627612</v>
      </c>
      <c r="AM143" s="24">
        <f t="shared" ref="AM143" si="323">+N143/N131-1</f>
        <v>0.32801458023730312</v>
      </c>
      <c r="AN143" s="24">
        <f t="shared" ref="AN143" si="324">+O143/O131-1</f>
        <v>0.32392771045534841</v>
      </c>
      <c r="AO143" s="24">
        <f>+PAT!AV116</f>
        <v>0.32055203813046851</v>
      </c>
      <c r="AQ143" s="24">
        <f t="shared" ref="AQ143" si="325">+Q143-Z143</f>
        <v>7.0839204147277179E-4</v>
      </c>
      <c r="AR143" s="24">
        <f t="shared" ref="AR143" si="326">+AD143-AM143</f>
        <v>-7.5724940034880284E-3</v>
      </c>
      <c r="AS143" s="35">
        <f t="shared" ref="AS143" si="327">+D143</f>
        <v>46082</v>
      </c>
      <c r="AT143" s="19">
        <f t="shared" ref="AT143" si="328">+E143</f>
        <v>11204.5107421875</v>
      </c>
      <c r="AU143" s="19">
        <f t="shared" ref="AU143" si="329">+N143</f>
        <v>11263.7177734375</v>
      </c>
      <c r="AV143" s="52">
        <f t="shared" si="34"/>
        <v>-0.59207031249999886</v>
      </c>
      <c r="AW143" s="52">
        <f t="shared" si="71"/>
        <v>0.29497870979668406</v>
      </c>
      <c r="AZ143" s="24">
        <f t="shared" ref="AZ143" si="330">+AT143/AT$32</f>
        <v>112.045107421875</v>
      </c>
      <c r="BA143" s="24">
        <f t="shared" ref="BA143" si="331">+AU143/AU$32</f>
        <v>112.637177734375</v>
      </c>
      <c r="BB143" s="24">
        <f t="shared" ref="BB143" si="332">+AZ143-BA143</f>
        <v>-0.59207031249999886</v>
      </c>
      <c r="BD143" s="24">
        <f t="shared" ref="BD143" si="333">+AT143/AT$82</f>
        <v>27.696945515724142</v>
      </c>
      <c r="BE143" s="24">
        <f t="shared" ref="BE143" si="334">+AU143/AU$82</f>
        <v>27.401966805927458</v>
      </c>
      <c r="BF143" s="24">
        <f t="shared" ref="BF143" si="335">+BD143-BE143</f>
        <v>0.29497870979668406</v>
      </c>
    </row>
    <row r="144" spans="4:58" x14ac:dyDescent="0.25">
      <c r="D144" s="37">
        <f>+PAT!A117</f>
        <v>46113</v>
      </c>
      <c r="E144" s="225">
        <f>'Salida Stata'!I114</f>
        <v>11476.59765625</v>
      </c>
      <c r="F144" s="225">
        <f>'Salida Stata'!O114</f>
        <v>11352.392578125</v>
      </c>
      <c r="G144" s="225">
        <f>'Salida Stata'!U114</f>
        <v>11373.88671875</v>
      </c>
      <c r="H144" s="225">
        <f>'Salida Stata'!AA114</f>
        <v>11441.59375</v>
      </c>
      <c r="I144" s="225">
        <f>'Salida Stata'!AG114</f>
        <v>11494.9873046875</v>
      </c>
      <c r="J144" s="225">
        <f>'Salida Stata'!AM114</f>
        <v>11385.54296875</v>
      </c>
      <c r="K144" s="225">
        <f>'Salida Stata'!AS114</f>
        <v>11452.923828125</v>
      </c>
      <c r="L144" s="225">
        <f>'Salida Stata'!AY114</f>
        <v>11562.470703125</v>
      </c>
      <c r="M144" s="225">
        <f>'Salida Stata'!BE114</f>
        <v>11524.9794921875</v>
      </c>
      <c r="N144" s="225">
        <f>'Salida Stata'!BK114</f>
        <v>11570.56640625</v>
      </c>
      <c r="O144" s="19" cm="1">
        <f t="array" ref="O144">+SUMPRODUCT($E$30:$N$30/100,$E144:$N144)/$D$14*100</f>
        <v>11213.152828058419</v>
      </c>
      <c r="Q144" s="24">
        <f t="shared" ref="Q144" si="336">+E144/E143-1</f>
        <v>2.4283694337319917E-2</v>
      </c>
      <c r="R144" s="24">
        <f t="shared" ref="R144" si="337">+F144/F143-1</f>
        <v>2.4498837344059332E-2</v>
      </c>
      <c r="S144" s="24">
        <f t="shared" ref="S144" si="338">+G144/G143-1</f>
        <v>2.4803138555630433E-2</v>
      </c>
      <c r="T144" s="24">
        <f t="shared" ref="T144" si="339">+H144/H143-1</f>
        <v>2.5702639880356593E-2</v>
      </c>
      <c r="U144" s="24">
        <f t="shared" ref="U144" si="340">+I144/I143-1</f>
        <v>2.5493350553150718E-2</v>
      </c>
      <c r="V144" s="24">
        <f t="shared" ref="V144" si="341">+J144/J143-1</f>
        <v>2.4993612909431029E-2</v>
      </c>
      <c r="W144" s="24">
        <f t="shared" ref="W144" si="342">+K144/K143-1</f>
        <v>2.6062695211681586E-2</v>
      </c>
      <c r="X144" s="24">
        <f t="shared" ref="X144" si="343">+L144/L143-1</f>
        <v>2.6566907924951977E-2</v>
      </c>
      <c r="Y144" s="24">
        <f t="shared" ref="Y144" si="344">+M144/M143-1</f>
        <v>2.7046791386841074E-2</v>
      </c>
      <c r="Z144" s="24">
        <f t="shared" ref="Z144" si="345">+N144/N143-1</f>
        <v>2.7242216023569243E-2</v>
      </c>
      <c r="AA144" s="24">
        <f t="shared" ref="AA144" si="346">+O144/O143-1</f>
        <v>2.6262515878040515E-2</v>
      </c>
      <c r="AB144" s="24">
        <f>+PAT!Y117</f>
        <v>2.6199069834258237E-2</v>
      </c>
      <c r="AD144" s="24">
        <f t="shared" ref="AD144" si="347">+E144/E132-1</f>
        <v>0.31556151591357762</v>
      </c>
      <c r="AE144" s="24">
        <f t="shared" ref="AE144" si="348">+F144/F132-1</f>
        <v>0.31198607572621762</v>
      </c>
      <c r="AF144" s="24">
        <f t="shared" ref="AF144" si="349">+G144/G132-1</f>
        <v>0.31499090718075862</v>
      </c>
      <c r="AG144" s="24">
        <f t="shared" ref="AG144" si="350">+H144/H132-1</f>
        <v>0.3210288882950596</v>
      </c>
      <c r="AH144" s="24">
        <f t="shared" ref="AH144" si="351">+I144/I132-1</f>
        <v>0.31940542129199834</v>
      </c>
      <c r="AI144" s="24">
        <f t="shared" ref="AI144" si="352">+J144/J132-1</f>
        <v>0.31211951919696301</v>
      </c>
      <c r="AJ144" s="24">
        <f t="shared" ref="AJ144" si="353">+K144/K132-1</f>
        <v>0.32110575610301195</v>
      </c>
      <c r="AK144" s="24">
        <f t="shared" ref="AK144" si="354">+L144/L132-1</f>
        <v>0.32495869285331813</v>
      </c>
      <c r="AL144" s="24">
        <f t="shared" ref="AL144" si="355">+M144/M132-1</f>
        <v>0.32891760067878328</v>
      </c>
      <c r="AM144" s="24">
        <f t="shared" ref="AM144" si="356">+N144/N132-1</f>
        <v>0.32935448286014068</v>
      </c>
      <c r="AN144" s="24">
        <f t="shared" ref="AN144" si="357">+O144/O132-1</f>
        <v>0.32322161207126809</v>
      </c>
      <c r="AO144" s="24">
        <f>+PAT!AV117</f>
        <v>0.31990669099475721</v>
      </c>
      <c r="AQ144" s="24">
        <f t="shared" ref="AQ144" si="358">+Q144-Z144</f>
        <v>-2.9585216862493269E-3</v>
      </c>
      <c r="AR144" s="24">
        <f t="shared" ref="AR144" si="359">+AD144-AM144</f>
        <v>-1.3792966946563068E-2</v>
      </c>
      <c r="AS144" s="35">
        <f t="shared" ref="AS144" si="360">+D144</f>
        <v>46113</v>
      </c>
      <c r="AT144" s="19">
        <f t="shared" ref="AT144" si="361">+E144</f>
        <v>11476.59765625</v>
      </c>
      <c r="AU144" s="19">
        <f t="shared" ref="AU144" si="362">+N144</f>
        <v>11570.56640625</v>
      </c>
      <c r="AV144" s="52">
        <f t="shared" si="34"/>
        <v>-0.93968750000000512</v>
      </c>
      <c r="AW144" s="52">
        <f t="shared" si="71"/>
        <v>0.2210725695801905</v>
      </c>
      <c r="AZ144" s="24">
        <f t="shared" ref="AZ144" si="363">+AT144/AT$32</f>
        <v>114.7659765625</v>
      </c>
      <c r="BA144" s="24">
        <f t="shared" ref="BA144" si="364">+AU144/AU$32</f>
        <v>115.70566406250001</v>
      </c>
      <c r="BB144" s="24">
        <f t="shared" ref="BB144" si="365">+AZ144-BA144</f>
        <v>-0.93968750000000512</v>
      </c>
      <c r="BD144" s="24">
        <f t="shared" ref="BD144" si="366">+AT144/AT$82</f>
        <v>28.369529674705394</v>
      </c>
      <c r="BE144" s="24">
        <f t="shared" ref="BE144" si="367">+AU144/AU$82</f>
        <v>28.148457105125203</v>
      </c>
      <c r="BF144" s="24">
        <f t="shared" ref="BF144" si="368">+BD144-BE144</f>
        <v>0.2210725695801905</v>
      </c>
    </row>
    <row r="145" spans="4:58" x14ac:dyDescent="0.25">
      <c r="D145" s="37">
        <f>+PAT!A118</f>
        <v>46143</v>
      </c>
      <c r="E145" s="225">
        <f>'Salida Stata'!I115</f>
        <v>11665.322265625</v>
      </c>
      <c r="F145" s="225">
        <f>'Salida Stata'!O115</f>
        <v>11545.5615234375</v>
      </c>
      <c r="G145" s="225">
        <f>'Salida Stata'!U115</f>
        <v>11566.3798828125</v>
      </c>
      <c r="H145" s="225">
        <f>'Salida Stata'!AA115</f>
        <v>11633.978515625</v>
      </c>
      <c r="I145" s="225">
        <f>'Salida Stata'!AG115</f>
        <v>11690.8984375</v>
      </c>
      <c r="J145" s="225">
        <f>'Salida Stata'!AM115</f>
        <v>11580.2646484375</v>
      </c>
      <c r="K145" s="225">
        <f>'Salida Stata'!AS115</f>
        <v>11642.7392578125</v>
      </c>
      <c r="L145" s="225">
        <f>'Salida Stata'!AY115</f>
        <v>11760.375</v>
      </c>
      <c r="M145" s="225">
        <f>'Salida Stata'!BE115</f>
        <v>11714.6591796875</v>
      </c>
      <c r="N145" s="225">
        <f>'Salida Stata'!BK115</f>
        <v>11759.9794921875</v>
      </c>
      <c r="O145" s="19" cm="1">
        <f t="array" ref="O145">+SUMPRODUCT($E$30:$N$30/100,$E145:$N145)/$D$14*100</f>
        <v>11400.287998362159</v>
      </c>
      <c r="Q145" s="24">
        <f t="shared" ref="Q145" si="369">+E145/E144-1</f>
        <v>1.644429952392934E-2</v>
      </c>
      <c r="R145" s="24">
        <f t="shared" ref="R145" si="370">+F145/F144-1</f>
        <v>1.7015703428431284E-2</v>
      </c>
      <c r="S145" s="24">
        <f t="shared" ref="S145" si="371">+G145/G144-1</f>
        <v>1.692413234124901E-2</v>
      </c>
      <c r="T145" s="24">
        <f t="shared" ref="T145" si="372">+H145/H144-1</f>
        <v>1.6814507648901689E-2</v>
      </c>
      <c r="U145" s="24">
        <f t="shared" ref="U145" si="373">+I145/I144-1</f>
        <v>1.7043179572074019E-2</v>
      </c>
      <c r="V145" s="24">
        <f t="shared" ref="V145" si="374">+J145/J144-1</f>
        <v>1.710253786068483E-2</v>
      </c>
      <c r="W145" s="24">
        <f t="shared" ref="W145" si="375">+K145/K144-1</f>
        <v>1.6573534630639042E-2</v>
      </c>
      <c r="X145" s="24">
        <f t="shared" ref="X145" si="376">+L145/L144-1</f>
        <v>1.7116090665770356E-2</v>
      </c>
      <c r="Y145" s="24">
        <f t="shared" ref="Y145" si="377">+M145/M144-1</f>
        <v>1.6458136661204437E-2</v>
      </c>
      <c r="Z145" s="24">
        <f t="shared" ref="Z145" si="378">+N145/N144-1</f>
        <v>1.6370251834446625E-2</v>
      </c>
      <c r="AA145" s="24">
        <f t="shared" ref="AA145" si="379">+O145/O144-1</f>
        <v>1.6688898579485745E-2</v>
      </c>
      <c r="AB145" s="24">
        <f>+PAT!Y118</f>
        <v>1.6894729474347336E-2</v>
      </c>
      <c r="AD145" s="24">
        <f t="shared" ref="AD145" si="380">+E145/E133-1</f>
        <v>0.31723555084471955</v>
      </c>
      <c r="AE145" s="24">
        <f t="shared" ref="AE145" si="381">+F145/F133-1</f>
        <v>0.31351376574376566</v>
      </c>
      <c r="AF145" s="24">
        <f t="shared" ref="AF145" si="382">+G145/G133-1</f>
        <v>0.31713910595365147</v>
      </c>
      <c r="AG145" s="24">
        <f t="shared" ref="AG145" si="383">+H145/H133-1</f>
        <v>0.32307211164223415</v>
      </c>
      <c r="AH145" s="24">
        <f t="shared" ref="AH145" si="384">+I145/I133-1</f>
        <v>0.32194795040028423</v>
      </c>
      <c r="AI145" s="24">
        <f t="shared" ref="AI145" si="385">+J145/J133-1</f>
        <v>0.3145920695168325</v>
      </c>
      <c r="AJ145" s="24">
        <f t="shared" ref="AJ145" si="386">+K145/K133-1</f>
        <v>0.32282569499536762</v>
      </c>
      <c r="AK145" s="24">
        <f t="shared" ref="AK145" si="387">+L145/L133-1</f>
        <v>0.32652152131643342</v>
      </c>
      <c r="AL145" s="24">
        <f t="shared" ref="AL145" si="388">+M145/M133-1</f>
        <v>0.33004228793939983</v>
      </c>
      <c r="AM145" s="24">
        <f t="shared" ref="AM145" si="389">+N145/N133-1</f>
        <v>0.32979027196929933</v>
      </c>
      <c r="AN145" s="24">
        <f t="shared" ref="AN145" si="390">+O145/O133-1</f>
        <v>0.32462382874248674</v>
      </c>
      <c r="AO145" s="24">
        <f>+PAT!AV118</f>
        <v>0.32230906629350264</v>
      </c>
      <c r="AQ145" s="24">
        <f t="shared" ref="AQ145" si="391">+Q145-Z145</f>
        <v>7.4047689482714674E-5</v>
      </c>
      <c r="AR145" s="24">
        <f t="shared" ref="AR145" si="392">+AD145-AM145</f>
        <v>-1.2554721124579782E-2</v>
      </c>
      <c r="AS145" s="35">
        <f t="shared" ref="AS145" si="393">+D145</f>
        <v>46143</v>
      </c>
      <c r="AT145" s="19">
        <f t="shared" ref="AT145" si="394">+E145</f>
        <v>11665.322265625</v>
      </c>
      <c r="AU145" s="19">
        <f t="shared" ref="AU145" si="395">+N145</f>
        <v>11759.9794921875</v>
      </c>
      <c r="AV145" s="52">
        <f t="shared" si="34"/>
        <v>-0.94657226562500796</v>
      </c>
      <c r="AW145" s="52">
        <f t="shared" si="71"/>
        <v>0.226792281342032</v>
      </c>
      <c r="AZ145" s="24">
        <f t="shared" ref="AZ145" si="396">+AT145/AT$32</f>
        <v>116.65322265624999</v>
      </c>
      <c r="BA145" s="24">
        <f t="shared" ref="BA145" si="397">+AU145/AU$32</f>
        <v>117.599794921875</v>
      </c>
      <c r="BB145" s="24">
        <f t="shared" ref="BB145" si="398">+AZ145-BA145</f>
        <v>-0.94657226562500796</v>
      </c>
      <c r="BD145" s="24">
        <f t="shared" ref="BD145" si="399">+AT145/AT$82</f>
        <v>28.836046718029252</v>
      </c>
      <c r="BE145" s="24">
        <f t="shared" ref="BE145" si="400">+AU145/AU$82</f>
        <v>28.60925443668722</v>
      </c>
      <c r="BF145" s="24">
        <f t="shared" ref="BF145" si="401">+BD145-BE145</f>
        <v>0.226792281342032</v>
      </c>
    </row>
    <row r="146" spans="4:58" x14ac:dyDescent="0.25">
      <c r="D146" s="35"/>
    </row>
    <row r="147" spans="4:58" x14ac:dyDescent="0.25">
      <c r="D147" s="35"/>
    </row>
    <row r="148" spans="4:58" x14ac:dyDescent="0.25">
      <c r="D148" s="35"/>
    </row>
    <row r="149" spans="4:58" x14ac:dyDescent="0.25">
      <c r="D149" s="35"/>
    </row>
    <row r="150" spans="4:58" x14ac:dyDescent="0.25">
      <c r="D150" s="35"/>
    </row>
    <row r="151" spans="4:58" x14ac:dyDescent="0.25">
      <c r="D151" s="35"/>
    </row>
    <row r="152" spans="4:58" x14ac:dyDescent="0.25">
      <c r="D152" s="35"/>
    </row>
    <row r="153" spans="4:58" x14ac:dyDescent="0.25">
      <c r="D153" s="35"/>
    </row>
    <row r="154" spans="4:58" x14ac:dyDescent="0.25">
      <c r="D154" s="35"/>
    </row>
    <row r="155" spans="4:58" x14ac:dyDescent="0.25">
      <c r="D155" s="35"/>
    </row>
    <row r="156" spans="4:58" x14ac:dyDescent="0.25">
      <c r="D156" s="35"/>
    </row>
    <row r="157" spans="4:58" x14ac:dyDescent="0.25">
      <c r="D157" s="35"/>
    </row>
    <row r="158" spans="4:58" x14ac:dyDescent="0.25">
      <c r="D158" s="35"/>
    </row>
    <row r="159" spans="4:58" x14ac:dyDescent="0.25">
      <c r="D159" s="35"/>
    </row>
    <row r="160" spans="4:58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B16:D16"/>
    <mergeCell ref="E29:N29"/>
    <mergeCell ref="E1:P1"/>
    <mergeCell ref="Q29:Z29"/>
    <mergeCell ref="AD29:AM2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A950-068E-4C75-8F4C-E36D0CE80FBE}">
  <dimension ref="A1:DF195"/>
  <sheetViews>
    <sheetView zoomScale="90" zoomScaleNormal="90" workbookViewId="0">
      <pane xSplit="2" ySplit="4" topLeftCell="BY106" activePane="bottomRight" state="frozen"/>
      <selection pane="topRight" activeCell="C1" sqref="C1"/>
      <selection pane="bottomLeft" activeCell="A5" sqref="A5"/>
      <selection pane="bottomRight" activeCell="CF118" sqref="CF118"/>
    </sheetView>
  </sheetViews>
  <sheetFormatPr baseColWidth="10" defaultColWidth="11.42578125" defaultRowHeight="15" x14ac:dyDescent="0.25"/>
  <cols>
    <col min="9" max="9" width="11.5703125" style="33"/>
    <col min="73" max="73" width="5.7109375" customWidth="1"/>
    <col min="74" max="74" width="22.140625" style="43" bestFit="1" customWidth="1"/>
    <col min="75" max="75" width="17.140625" style="43" bestFit="1" customWidth="1"/>
    <col min="76" max="83" width="17.85546875" style="43" bestFit="1" customWidth="1"/>
    <col min="84" max="84" width="11.5703125" style="43"/>
    <col min="85" max="85" width="12.85546875" bestFit="1" customWidth="1"/>
  </cols>
  <sheetData>
    <row r="1" spans="1:108" ht="15.75" thickBot="1" x14ac:dyDescent="0.3">
      <c r="A1" s="110"/>
      <c r="B1" s="110"/>
      <c r="C1" s="110" t="s">
        <v>105</v>
      </c>
      <c r="D1" s="110" t="str">
        <f>+C1</f>
        <v>E</v>
      </c>
      <c r="E1" s="110" t="str">
        <f>+D1</f>
        <v>E</v>
      </c>
      <c r="F1" s="110" t="str">
        <f>+E1</f>
        <v>E</v>
      </c>
      <c r="G1" s="110" t="str">
        <f>+F1</f>
        <v>E</v>
      </c>
      <c r="H1" s="110" t="str">
        <f>+G1</f>
        <v>E</v>
      </c>
      <c r="I1" s="111"/>
      <c r="J1" s="110" t="s">
        <v>106</v>
      </c>
      <c r="K1" s="110" t="s">
        <v>106</v>
      </c>
      <c r="L1" s="110" t="s">
        <v>106</v>
      </c>
      <c r="M1" s="110" t="s">
        <v>106</v>
      </c>
      <c r="N1" s="110" t="s">
        <v>106</v>
      </c>
      <c r="O1" s="110" t="s">
        <v>106</v>
      </c>
      <c r="P1" s="110"/>
      <c r="Q1" s="110" t="s">
        <v>107</v>
      </c>
      <c r="R1" s="110" t="str">
        <f>+Q1</f>
        <v>G</v>
      </c>
      <c r="S1" s="110" t="str">
        <f>+R1</f>
        <v>G</v>
      </c>
      <c r="T1" s="110" t="str">
        <f>+S1</f>
        <v>G</v>
      </c>
      <c r="U1" s="110" t="str">
        <f>+T1</f>
        <v>G</v>
      </c>
      <c r="V1" s="110" t="str">
        <f>+U1</f>
        <v>G</v>
      </c>
      <c r="W1" s="111"/>
      <c r="X1" s="110" t="s">
        <v>108</v>
      </c>
      <c r="Y1" s="110" t="str">
        <f>+X1</f>
        <v>H</v>
      </c>
      <c r="Z1" s="110" t="str">
        <f>+Y1</f>
        <v>H</v>
      </c>
      <c r="AA1" s="110" t="str">
        <f>+Z1</f>
        <v>H</v>
      </c>
      <c r="AB1" s="110" t="str">
        <f>+AA1</f>
        <v>H</v>
      </c>
      <c r="AC1" s="110" t="str">
        <f>+AB1</f>
        <v>H</v>
      </c>
      <c r="AD1" s="110"/>
      <c r="AE1" s="110" t="s">
        <v>109</v>
      </c>
      <c r="AF1" s="110" t="str">
        <f>+AE1</f>
        <v>I</v>
      </c>
      <c r="AG1" s="110" t="str">
        <f>+AF1</f>
        <v>I</v>
      </c>
      <c r="AH1" s="110" t="str">
        <f>+AG1</f>
        <v>I</v>
      </c>
      <c r="AI1" s="110" t="str">
        <f>+AH1</f>
        <v>I</v>
      </c>
      <c r="AJ1" s="110" t="str">
        <f>+AI1</f>
        <v>I</v>
      </c>
      <c r="AK1" s="110"/>
      <c r="AL1" s="110" t="s">
        <v>110</v>
      </c>
      <c r="AM1" s="110" t="str">
        <f>+AL1</f>
        <v>J</v>
      </c>
      <c r="AN1" s="110" t="str">
        <f>+AM1</f>
        <v>J</v>
      </c>
      <c r="AO1" s="110" t="str">
        <f>+AN1</f>
        <v>J</v>
      </c>
      <c r="AP1" s="110" t="str">
        <f>+AO1</f>
        <v>J</v>
      </c>
      <c r="AQ1" s="110" t="str">
        <f>+AP1</f>
        <v>J</v>
      </c>
      <c r="AR1" s="110"/>
      <c r="AS1" s="110" t="s">
        <v>111</v>
      </c>
      <c r="AT1" s="110" t="str">
        <f>+AS1</f>
        <v>K</v>
      </c>
      <c r="AU1" s="110" t="str">
        <f>+AT1</f>
        <v>K</v>
      </c>
      <c r="AV1" s="110" t="str">
        <f>+AU1</f>
        <v>K</v>
      </c>
      <c r="AW1" s="110" t="str">
        <f>+AV1</f>
        <v>K</v>
      </c>
      <c r="AX1" s="110" t="str">
        <f>+AW1</f>
        <v>K</v>
      </c>
      <c r="AY1" s="110"/>
      <c r="AZ1" s="110" t="s">
        <v>112</v>
      </c>
      <c r="BA1" s="110" t="str">
        <f>+AZ1</f>
        <v>L</v>
      </c>
      <c r="BB1" s="110" t="str">
        <f>+BA1</f>
        <v>L</v>
      </c>
      <c r="BC1" s="110" t="str">
        <f>+BB1</f>
        <v>L</v>
      </c>
      <c r="BD1" s="110" t="str">
        <f>+BC1</f>
        <v>L</v>
      </c>
      <c r="BE1" s="110" t="str">
        <f>+BD1</f>
        <v>L</v>
      </c>
      <c r="BF1" s="110"/>
      <c r="BG1" s="110" t="s">
        <v>113</v>
      </c>
      <c r="BH1" s="110" t="str">
        <f>+BG1</f>
        <v>M</v>
      </c>
      <c r="BI1" s="110" t="str">
        <f>+BH1</f>
        <v>M</v>
      </c>
      <c r="BJ1" s="110" t="str">
        <f>+BI1</f>
        <v>M</v>
      </c>
      <c r="BK1" s="110" t="str">
        <f>+BJ1</f>
        <v>M</v>
      </c>
      <c r="BL1" s="110" t="str">
        <f>+BK1</f>
        <v>M</v>
      </c>
      <c r="BM1" s="110"/>
      <c r="BN1" s="110" t="s">
        <v>114</v>
      </c>
      <c r="BO1" s="110" t="str">
        <f>+BN1</f>
        <v>N</v>
      </c>
      <c r="BP1" s="110" t="str">
        <f>+BO1</f>
        <v>N</v>
      </c>
      <c r="BQ1" s="110" t="str">
        <f>+BP1</f>
        <v>N</v>
      </c>
      <c r="BR1" s="110" t="str">
        <f>+BQ1</f>
        <v>N</v>
      </c>
      <c r="BS1" s="110" t="str">
        <f>+BR1</f>
        <v>N</v>
      </c>
      <c r="BT1" s="110"/>
      <c r="BV1" s="237" t="s">
        <v>115</v>
      </c>
      <c r="BW1" s="237"/>
      <c r="BX1" s="237"/>
      <c r="BY1" s="237"/>
      <c r="BZ1" s="237"/>
      <c r="CA1" s="237"/>
      <c r="CB1" s="237"/>
      <c r="CC1" s="237"/>
      <c r="CD1" s="237"/>
      <c r="CE1" s="237"/>
      <c r="CF1" s="115"/>
      <c r="CH1" s="237" t="s">
        <v>116</v>
      </c>
      <c r="CI1" s="237"/>
      <c r="CJ1" s="237"/>
      <c r="CK1" s="237"/>
      <c r="CL1" s="237"/>
      <c r="CM1" s="237"/>
      <c r="CN1" s="237"/>
      <c r="CO1" s="237"/>
      <c r="CP1" s="237"/>
      <c r="CQ1" s="237"/>
      <c r="CR1" s="115"/>
      <c r="CT1" s="237" t="s">
        <v>117</v>
      </c>
      <c r="CU1" s="237"/>
      <c r="CV1" s="237"/>
      <c r="CW1" s="237"/>
      <c r="CX1" s="237"/>
      <c r="CY1" s="237"/>
      <c r="CZ1" s="237"/>
      <c r="DA1" s="237"/>
      <c r="DB1" s="237"/>
      <c r="DC1" s="237"/>
      <c r="DD1" s="115"/>
    </row>
    <row r="2" spans="1:108" x14ac:dyDescent="0.25">
      <c r="A2" s="113"/>
      <c r="B2" s="113"/>
      <c r="C2" s="238" t="s">
        <v>118</v>
      </c>
      <c r="D2" s="238"/>
      <c r="E2" s="238"/>
      <c r="F2" s="238"/>
      <c r="G2" s="238"/>
      <c r="H2" s="238"/>
      <c r="I2" s="113"/>
      <c r="J2" s="238" t="s">
        <v>119</v>
      </c>
      <c r="K2" s="238"/>
      <c r="L2" s="238"/>
      <c r="M2" s="238"/>
      <c r="N2" s="238"/>
      <c r="O2" s="238"/>
      <c r="P2" s="113"/>
      <c r="Q2" s="238" t="s">
        <v>120</v>
      </c>
      <c r="R2" s="238"/>
      <c r="S2" s="238"/>
      <c r="T2" s="238"/>
      <c r="U2" s="238"/>
      <c r="V2" s="238"/>
      <c r="W2" s="113"/>
      <c r="X2" s="238" t="s">
        <v>121</v>
      </c>
      <c r="Y2" s="238"/>
      <c r="Z2" s="238"/>
      <c r="AA2" s="238"/>
      <c r="AB2" s="238"/>
      <c r="AC2" s="238"/>
      <c r="AD2" s="113"/>
      <c r="AE2" s="238" t="s">
        <v>122</v>
      </c>
      <c r="AF2" s="238"/>
      <c r="AG2" s="238"/>
      <c r="AH2" s="238"/>
      <c r="AI2" s="238"/>
      <c r="AJ2" s="238"/>
      <c r="AK2" s="113"/>
      <c r="AL2" s="238" t="s">
        <v>123</v>
      </c>
      <c r="AM2" s="238"/>
      <c r="AN2" s="238"/>
      <c r="AO2" s="238"/>
      <c r="AP2" s="238"/>
      <c r="AQ2" s="238"/>
      <c r="AR2" s="113"/>
      <c r="AS2" s="238" t="s">
        <v>124</v>
      </c>
      <c r="AT2" s="238"/>
      <c r="AU2" s="238"/>
      <c r="AV2" s="238"/>
      <c r="AW2" s="238"/>
      <c r="AX2" s="238"/>
      <c r="AY2" s="113"/>
      <c r="AZ2" s="238" t="s">
        <v>125</v>
      </c>
      <c r="BA2" s="238"/>
      <c r="BB2" s="238"/>
      <c r="BC2" s="238"/>
      <c r="BD2" s="238"/>
      <c r="BE2" s="238"/>
      <c r="BF2" s="113"/>
      <c r="BG2" s="238" t="s">
        <v>126</v>
      </c>
      <c r="BH2" s="238"/>
      <c r="BI2" s="238"/>
      <c r="BJ2" s="238"/>
      <c r="BK2" s="238"/>
      <c r="BL2" s="238"/>
      <c r="BM2" s="113"/>
      <c r="BN2" s="238" t="s">
        <v>127</v>
      </c>
      <c r="BO2" s="238"/>
      <c r="BP2" s="238"/>
      <c r="BQ2" s="238"/>
      <c r="BR2" s="238"/>
      <c r="BS2" s="238"/>
      <c r="BT2" s="114"/>
      <c r="BV2" s="49">
        <v>3</v>
      </c>
      <c r="BW2" s="49">
        <f>+BV2+1</f>
        <v>4</v>
      </c>
      <c r="BX2" s="49">
        <f t="shared" ref="BX2:CE2" si="0">+BW2+1</f>
        <v>5</v>
      </c>
      <c r="BY2" s="49">
        <f t="shared" si="0"/>
        <v>6</v>
      </c>
      <c r="BZ2" s="49">
        <f t="shared" si="0"/>
        <v>7</v>
      </c>
      <c r="CA2" s="49">
        <f t="shared" si="0"/>
        <v>8</v>
      </c>
      <c r="CB2" s="49">
        <f t="shared" si="0"/>
        <v>9</v>
      </c>
      <c r="CC2" s="49">
        <f t="shared" si="0"/>
        <v>10</v>
      </c>
      <c r="CD2" s="49">
        <f t="shared" si="0"/>
        <v>11</v>
      </c>
      <c r="CE2" s="49">
        <f t="shared" si="0"/>
        <v>12</v>
      </c>
      <c r="CF2" s="49"/>
      <c r="CG2" s="50"/>
      <c r="CH2" s="49">
        <v>3</v>
      </c>
      <c r="CI2" s="49">
        <f>+CH2+1</f>
        <v>4</v>
      </c>
      <c r="CJ2" s="49">
        <f t="shared" ref="CJ2:CQ2" si="1">+CI2+1</f>
        <v>5</v>
      </c>
      <c r="CK2" s="49">
        <f t="shared" si="1"/>
        <v>6</v>
      </c>
      <c r="CL2" s="49">
        <f t="shared" si="1"/>
        <v>7</v>
      </c>
      <c r="CM2" s="49">
        <f t="shared" si="1"/>
        <v>8</v>
      </c>
      <c r="CN2" s="49">
        <f t="shared" si="1"/>
        <v>9</v>
      </c>
      <c r="CO2" s="49">
        <f t="shared" si="1"/>
        <v>10</v>
      </c>
      <c r="CP2" s="49">
        <f t="shared" si="1"/>
        <v>11</v>
      </c>
      <c r="CQ2" s="49">
        <f t="shared" si="1"/>
        <v>12</v>
      </c>
      <c r="CR2" s="49"/>
      <c r="CS2" s="50"/>
      <c r="CT2" s="49">
        <v>3</v>
      </c>
      <c r="CU2" s="49">
        <f>+CT2+1</f>
        <v>4</v>
      </c>
      <c r="CV2" s="49">
        <f t="shared" ref="CV2:DC2" si="2">+CU2+1</f>
        <v>5</v>
      </c>
      <c r="CW2" s="49">
        <f t="shared" si="2"/>
        <v>6</v>
      </c>
      <c r="CX2" s="49">
        <f t="shared" si="2"/>
        <v>7</v>
      </c>
      <c r="CY2" s="49">
        <f t="shared" si="2"/>
        <v>8</v>
      </c>
      <c r="CZ2" s="49">
        <f t="shared" si="2"/>
        <v>9</v>
      </c>
      <c r="DA2" s="49">
        <f t="shared" si="2"/>
        <v>10</v>
      </c>
      <c r="DB2" s="49">
        <f t="shared" si="2"/>
        <v>11</v>
      </c>
      <c r="DC2" s="49">
        <f t="shared" si="2"/>
        <v>12</v>
      </c>
      <c r="DD2" s="43"/>
    </row>
    <row r="3" spans="1:108" x14ac:dyDescent="0.25">
      <c r="A3" s="116"/>
      <c r="B3" s="116"/>
      <c r="C3" s="117">
        <v>0.3008606686391192</v>
      </c>
      <c r="D3" s="117">
        <v>0.28843594649817594</v>
      </c>
      <c r="E3" s="117">
        <v>0.16451098850039381</v>
      </c>
      <c r="F3" s="117">
        <v>0.14096216203948453</v>
      </c>
      <c r="G3" s="117">
        <v>7.0913375475878879E-2</v>
      </c>
      <c r="H3" s="117">
        <v>3.4316858846947906E-2</v>
      </c>
      <c r="I3" s="117"/>
      <c r="J3" s="117">
        <v>0.32187341926650742</v>
      </c>
      <c r="K3" s="117">
        <v>0.30684952088148237</v>
      </c>
      <c r="L3" s="117">
        <v>0.15204655388759131</v>
      </c>
      <c r="M3" s="117">
        <v>9.976754994190061E-2</v>
      </c>
      <c r="N3" s="117">
        <v>7.7412534339894673E-2</v>
      </c>
      <c r="O3" s="117">
        <v>4.2050421682623539E-2</v>
      </c>
      <c r="P3" s="116"/>
      <c r="Q3" s="117">
        <v>0.36738419307312992</v>
      </c>
      <c r="R3" s="117">
        <v>0.31093138033687573</v>
      </c>
      <c r="S3" s="117">
        <v>0.13134696436946802</v>
      </c>
      <c r="T3" s="117">
        <v>7.4091300653413295E-2</v>
      </c>
      <c r="U3" s="117">
        <v>7.9338566756649617E-2</v>
      </c>
      <c r="V3" s="117">
        <v>3.690759481046358E-2</v>
      </c>
      <c r="W3" s="116"/>
      <c r="X3" s="117">
        <v>0.38904356667409939</v>
      </c>
      <c r="Y3" s="117">
        <v>0.32189083137650298</v>
      </c>
      <c r="Z3" s="117">
        <v>9.4140841279358428E-2</v>
      </c>
      <c r="AA3" s="117">
        <v>6.4967787471046312E-2</v>
      </c>
      <c r="AB3" s="117">
        <v>8.2639309793599222E-2</v>
      </c>
      <c r="AC3" s="117">
        <v>4.731766340539368E-2</v>
      </c>
      <c r="AD3" s="116"/>
      <c r="AE3" s="117">
        <v>0.38511347387570916</v>
      </c>
      <c r="AF3" s="117">
        <v>0.37458028188270776</v>
      </c>
      <c r="AG3" s="117">
        <v>8.6341727628346285E-2</v>
      </c>
      <c r="AH3" s="117">
        <v>4.7895105523573858E-2</v>
      </c>
      <c r="AI3" s="117">
        <v>7.4812828915872584E-2</v>
      </c>
      <c r="AJ3" s="117">
        <v>3.1256582173790362E-2</v>
      </c>
      <c r="AK3" s="116"/>
      <c r="AL3" s="117">
        <v>0.40203538014903006</v>
      </c>
      <c r="AM3" s="117">
        <v>0.35618447489587873</v>
      </c>
      <c r="AN3" s="117">
        <v>8.0620127039610329E-2</v>
      </c>
      <c r="AO3" s="117">
        <v>3.5934824660934325E-2</v>
      </c>
      <c r="AP3" s="117">
        <v>6.7090019776783069E-2</v>
      </c>
      <c r="AQ3" s="117">
        <v>5.813517347776348E-2</v>
      </c>
      <c r="AR3" s="116"/>
      <c r="AS3" s="117">
        <v>0.42574925348948456</v>
      </c>
      <c r="AT3" s="117">
        <v>0.33446533072850043</v>
      </c>
      <c r="AU3" s="117">
        <v>7.2400436252851294E-2</v>
      </c>
      <c r="AV3" s="117">
        <v>3.5016514147619096E-2</v>
      </c>
      <c r="AW3" s="117">
        <v>6.645199170127733E-2</v>
      </c>
      <c r="AX3" s="117">
        <v>6.5916473680267151E-2</v>
      </c>
      <c r="AY3" s="116"/>
      <c r="AZ3" s="117">
        <v>0.45291252587971564</v>
      </c>
      <c r="BA3" s="117">
        <v>0.34587793481854479</v>
      </c>
      <c r="BB3" s="117">
        <v>4.7205483405566469E-2</v>
      </c>
      <c r="BC3" s="117">
        <v>2.9927891247383372E-2</v>
      </c>
      <c r="BD3" s="117">
        <v>6.0118890714750073E-2</v>
      </c>
      <c r="BE3" s="117">
        <v>6.395727393403966E-2</v>
      </c>
      <c r="BF3" s="116"/>
      <c r="BG3" s="117">
        <v>0.4793729151847384</v>
      </c>
      <c r="BH3" s="117">
        <v>0.35537880280239159</v>
      </c>
      <c r="BI3" s="117">
        <v>4.0844740086087079E-2</v>
      </c>
      <c r="BJ3" s="117">
        <v>1.7106433178638181E-2</v>
      </c>
      <c r="BK3" s="117">
        <v>3.9140925818763439E-2</v>
      </c>
      <c r="BL3" s="117">
        <v>6.8156182929381415E-2</v>
      </c>
      <c r="BM3" s="116"/>
      <c r="BN3" s="117">
        <v>0.56151909329255867</v>
      </c>
      <c r="BO3" s="117">
        <v>0.27446642586638181</v>
      </c>
      <c r="BP3" s="117">
        <v>3.2524280847350769E-2</v>
      </c>
      <c r="BQ3" s="117">
        <v>1.0714246833512726E-2</v>
      </c>
      <c r="BR3" s="117">
        <v>3.5996455011331113E-2</v>
      </c>
      <c r="BS3" s="117">
        <v>8.4779498148864901E-2</v>
      </c>
      <c r="BT3" s="116"/>
      <c r="BV3" s="44" cm="1">
        <f t="array" aca="1" ref="BV3" ca="1">+INDIRECT(_xlfn.CONCAT("GBA_d!$D",BV$2))+INDIRECT(_xlfn.CONCAT("PAM_d!$D",BV$2))+INDIRECT(_xlfn.CONCAT("NOA_d!$D",BV$2))+INDIRECT(_xlfn.CONCAT("NEA_d!$D",BV$2))+INDIRECT(_xlfn.CONCAT("CUY_d!$D",BV$2))+INDIRECT(_xlfn.CONCAT("PAT_d!$D",BV$2))</f>
        <v>5.5429811900000008</v>
      </c>
      <c r="BW3" s="44" cm="1">
        <f t="array" aca="1" ref="BW3" ca="1">+INDIRECT(_xlfn.CONCAT("GBA_d!$D",BW$2))+INDIRECT(_xlfn.CONCAT("PAM_d!$D",BW$2))+INDIRECT(_xlfn.CONCAT("NOA_d!$D",BW$2))+INDIRECT(_xlfn.CONCAT("NEA_d!$D",BW$2))+INDIRECT(_xlfn.CONCAT("CUY_d!$D",BW$2))+INDIRECT(_xlfn.CONCAT("PAT_d!$D",BW$2))</f>
        <v>6.6691744000000002</v>
      </c>
      <c r="BX3" s="44" cm="1">
        <f t="array" aca="1" ref="BX3" ca="1">+INDIRECT(_xlfn.CONCAT("GBA_d!$D",BX$2))+INDIRECT(_xlfn.CONCAT("PAM_d!$D",BX$2))+INDIRECT(_xlfn.CONCAT("NOA_d!$D",BX$2))+INDIRECT(_xlfn.CONCAT("NEA_d!$D",BX$2))+INDIRECT(_xlfn.CONCAT("CUY_d!$D",BX$2))+INDIRECT(_xlfn.CONCAT("PAT_d!$D",BX$2))</f>
        <v>7.6092576399999992</v>
      </c>
      <c r="BY3" s="44" cm="1">
        <f t="array" aca="1" ref="BY3" ca="1">+INDIRECT(_xlfn.CONCAT("GBA_d!$D",BY$2))+INDIRECT(_xlfn.CONCAT("PAM_d!$D",BY$2))+INDIRECT(_xlfn.CONCAT("NOA_d!$D",BY$2))+INDIRECT(_xlfn.CONCAT("NEA_d!$D",BY$2))+INDIRECT(_xlfn.CONCAT("CUY_d!$D",BY$2))+INDIRECT(_xlfn.CONCAT("PAT_d!$D",BY$2))</f>
        <v>7.9118593599999993</v>
      </c>
      <c r="BZ3" s="44" cm="1">
        <f t="array" aca="1" ref="BZ3" ca="1">+INDIRECT(_xlfn.CONCAT("GBA_d!$D",BZ$2))+INDIRECT(_xlfn.CONCAT("PAM_d!$D",BZ$2))+INDIRECT(_xlfn.CONCAT("NOA_d!$D",BZ$2))+INDIRECT(_xlfn.CONCAT("NEA_d!$D",BZ$2))+INDIRECT(_xlfn.CONCAT("CUY_d!$D",BZ$2))+INDIRECT(_xlfn.CONCAT("PAT_d!$D",BZ$2))</f>
        <v>8.1683692500000014</v>
      </c>
      <c r="CA3" s="44" cm="1">
        <f t="array" aca="1" ref="CA3" ca="1">+INDIRECT(_xlfn.CONCAT("GBA_d!$D",CA$2))+INDIRECT(_xlfn.CONCAT("PAM_d!$D",CA$2))+INDIRECT(_xlfn.CONCAT("NOA_d!$D",CA$2))+INDIRECT(_xlfn.CONCAT("NEA_d!$D",CA$2))+INDIRECT(_xlfn.CONCAT("CUY_d!$D",CA$2))+INDIRECT(_xlfn.CONCAT("PAT_d!$D",CA$2))</f>
        <v>9.5019497200000007</v>
      </c>
      <c r="CB3" s="44" cm="1">
        <f t="array" aca="1" ref="CB3" ca="1">+INDIRECT(_xlfn.CONCAT("GBA_d!$D",CB$2))+INDIRECT(_xlfn.CONCAT("PAM_d!$D",CB$2))+INDIRECT(_xlfn.CONCAT("NOA_d!$D",CB$2))+INDIRECT(_xlfn.CONCAT("NEA_d!$D",CB$2))+INDIRECT(_xlfn.CONCAT("CUY_d!$D",CB$2))+INDIRECT(_xlfn.CONCAT("PAT_d!$D",CB$2))</f>
        <v>10.46127283</v>
      </c>
      <c r="CC3" s="44" cm="1">
        <f t="array" aca="1" ref="CC3" ca="1">+INDIRECT(_xlfn.CONCAT("GBA_d!$D",CC$2))+INDIRECT(_xlfn.CONCAT("PAM_d!$D",CC$2))+INDIRECT(_xlfn.CONCAT("NOA_d!$D",CC$2))+INDIRECT(_xlfn.CONCAT("NEA_d!$D",CC$2))+INDIRECT(_xlfn.CONCAT("CUY_d!$D",CC$2))+INDIRECT(_xlfn.CONCAT("PAT_d!$D",CC$2))</f>
        <v>11.812630089999999</v>
      </c>
      <c r="CD3" s="44" cm="1">
        <f t="array" aca="1" ref="CD3" ca="1">+INDIRECT(_xlfn.CONCAT("GBA_d!$D",CD$2))+INDIRECT(_xlfn.CONCAT("PAM_d!$D",CD$2))+INDIRECT(_xlfn.CONCAT("NOA_d!$D",CD$2))+INDIRECT(_xlfn.CONCAT("NEA_d!$D",CD$2))+INDIRECT(_xlfn.CONCAT("CUY_d!$D",CD$2))+INDIRECT(_xlfn.CONCAT("PAT_d!$D",CD$2))</f>
        <v>14.035626539999997</v>
      </c>
      <c r="CE3" s="44" cm="1">
        <f t="array" aca="1" ref="CE3" ca="1">+INDIRECT(_xlfn.CONCAT("GBA_d!$D",CE$2))+INDIRECT(_xlfn.CONCAT("PAM_d!$D",CE$2))+INDIRECT(_xlfn.CONCAT("NOA_d!$D",CE$2))+INDIRECT(_xlfn.CONCAT("NEA_d!$D",CE$2))+INDIRECT(_xlfn.CONCAT("CUY_d!$D",CE$2))+INDIRECT(_xlfn.CONCAT("PAT_d!$D",CE$2))</f>
        <v>18.279321600000003</v>
      </c>
      <c r="CH3" s="44" cm="1">
        <f t="array" aca="1" ref="CH3" ca="1">+INDIRECT(_xlfn.CONCAT("GBA_d!$D",CH$2))+INDIRECT(_xlfn.CONCAT("PAM_d!$D",CH$2))+INDIRECT(_xlfn.CONCAT("NOA_d!$D",CH$2))+INDIRECT(_xlfn.CONCAT("NEA_d!$D",CH$2))+INDIRECT(_xlfn.CONCAT("CUY_d!$D",CH$2))+INDIRECT(_xlfn.CONCAT("PAT_d!$D",CH$2))</f>
        <v>5.5429811900000008</v>
      </c>
      <c r="CI3" s="44" cm="1">
        <f t="array" aca="1" ref="CI3" ca="1">+INDIRECT(_xlfn.CONCAT("GBA_d!$D",CI$2))+INDIRECT(_xlfn.CONCAT("PAM_d!$D",CI$2))+INDIRECT(_xlfn.CONCAT("NOA_d!$D",CI$2))+INDIRECT(_xlfn.CONCAT("NEA_d!$D",CI$2))+INDIRECT(_xlfn.CONCAT("CUY_d!$D",CI$2))+INDIRECT(_xlfn.CONCAT("PAT_d!$D",CI$2))</f>
        <v>6.6691744000000002</v>
      </c>
      <c r="CJ3" s="44" cm="1">
        <f t="array" aca="1" ref="CJ3" ca="1">+INDIRECT(_xlfn.CONCAT("GBA_d!$D",CJ$2))+INDIRECT(_xlfn.CONCAT("PAM_d!$D",CJ$2))+INDIRECT(_xlfn.CONCAT("NOA_d!$D",CJ$2))+INDIRECT(_xlfn.CONCAT("NEA_d!$D",CJ$2))+INDIRECT(_xlfn.CONCAT("CUY_d!$D",CJ$2))+INDIRECT(_xlfn.CONCAT("PAT_d!$D",CJ$2))</f>
        <v>7.6092576399999992</v>
      </c>
      <c r="CK3" s="44" cm="1">
        <f t="array" aca="1" ref="CK3" ca="1">+INDIRECT(_xlfn.CONCAT("GBA_d!$D",CK$2))+INDIRECT(_xlfn.CONCAT("PAM_d!$D",CK$2))+INDIRECT(_xlfn.CONCAT("NOA_d!$D",CK$2))+INDIRECT(_xlfn.CONCAT("NEA_d!$D",CK$2))+INDIRECT(_xlfn.CONCAT("CUY_d!$D",CK$2))+INDIRECT(_xlfn.CONCAT("PAT_d!$D",CK$2))</f>
        <v>7.9118593599999993</v>
      </c>
      <c r="CL3" s="44" cm="1">
        <f t="array" aca="1" ref="CL3" ca="1">+INDIRECT(_xlfn.CONCAT("GBA_d!$D",CL$2))+INDIRECT(_xlfn.CONCAT("PAM_d!$D",CL$2))+INDIRECT(_xlfn.CONCAT("NOA_d!$D",CL$2))+INDIRECT(_xlfn.CONCAT("NEA_d!$D",CL$2))+INDIRECT(_xlfn.CONCAT("CUY_d!$D",CL$2))+INDIRECT(_xlfn.CONCAT("PAT_d!$D",CL$2))</f>
        <v>8.1683692500000014</v>
      </c>
      <c r="CM3" s="44" cm="1">
        <f t="array" aca="1" ref="CM3" ca="1">+INDIRECT(_xlfn.CONCAT("GBA_d!$D",CM$2))+INDIRECT(_xlfn.CONCAT("PAM_d!$D",CM$2))+INDIRECT(_xlfn.CONCAT("NOA_d!$D",CM$2))+INDIRECT(_xlfn.CONCAT("NEA_d!$D",CM$2))+INDIRECT(_xlfn.CONCAT("CUY_d!$D",CM$2))+INDIRECT(_xlfn.CONCAT("PAT_d!$D",CM$2))</f>
        <v>9.5019497200000007</v>
      </c>
      <c r="CN3" s="44" cm="1">
        <f t="array" aca="1" ref="CN3" ca="1">+INDIRECT(_xlfn.CONCAT("GBA_d!$D",CN$2))+INDIRECT(_xlfn.CONCAT("PAM_d!$D",CN$2))+INDIRECT(_xlfn.CONCAT("NOA_d!$D",CN$2))+INDIRECT(_xlfn.CONCAT("NEA_d!$D",CN$2))+INDIRECT(_xlfn.CONCAT("CUY_d!$D",CN$2))+INDIRECT(_xlfn.CONCAT("PAT_d!$D",CN$2))</f>
        <v>10.46127283</v>
      </c>
      <c r="CO3" s="44" cm="1">
        <f t="array" aca="1" ref="CO3" ca="1">+INDIRECT(_xlfn.CONCAT("GBA_d!$D",CO$2))+INDIRECT(_xlfn.CONCAT("PAM_d!$D",CO$2))+INDIRECT(_xlfn.CONCAT("NOA_d!$D",CO$2))+INDIRECT(_xlfn.CONCAT("NEA_d!$D",CO$2))+INDIRECT(_xlfn.CONCAT("CUY_d!$D",CO$2))+INDIRECT(_xlfn.CONCAT("PAT_d!$D",CO$2))</f>
        <v>11.812630089999999</v>
      </c>
      <c r="CP3" s="44" cm="1">
        <f t="array" aca="1" ref="CP3" ca="1">+INDIRECT(_xlfn.CONCAT("GBA_d!$D",CP$2))+INDIRECT(_xlfn.CONCAT("PAM_d!$D",CP$2))+INDIRECT(_xlfn.CONCAT("NOA_d!$D",CP$2))+INDIRECT(_xlfn.CONCAT("NEA_d!$D",CP$2))+INDIRECT(_xlfn.CONCAT("CUY_d!$D",CP$2))+INDIRECT(_xlfn.CONCAT("PAT_d!$D",CP$2))</f>
        <v>14.035626539999997</v>
      </c>
      <c r="CQ3" s="44" cm="1">
        <f t="array" aca="1" ref="CQ3" ca="1">+INDIRECT(_xlfn.CONCAT("GBA_d!$D",CQ$2))+INDIRECT(_xlfn.CONCAT("PAM_d!$D",CQ$2))+INDIRECT(_xlfn.CONCAT("NOA_d!$D",CQ$2))+INDIRECT(_xlfn.CONCAT("NEA_d!$D",CQ$2))+INDIRECT(_xlfn.CONCAT("CUY_d!$D",CQ$2))+INDIRECT(_xlfn.CONCAT("PAT_d!$D",CQ$2))</f>
        <v>18.279321600000003</v>
      </c>
      <c r="CR3" s="43"/>
      <c r="CT3" s="44" cm="1">
        <f t="array" aca="1" ref="CT3" ca="1">+INDIRECT(_xlfn.CONCAT("GBA_d!$D",CT$2))+INDIRECT(_xlfn.CONCAT("PAM_d!$D",CT$2))+INDIRECT(_xlfn.CONCAT("NOA_d!$D",CT$2))+INDIRECT(_xlfn.CONCAT("NEA_d!$D",CT$2))+INDIRECT(_xlfn.CONCAT("CUY_d!$D",CT$2))+INDIRECT(_xlfn.CONCAT("PAT_d!$D",CT$2))</f>
        <v>5.5429811900000008</v>
      </c>
      <c r="CU3" s="44" cm="1">
        <f t="array" aca="1" ref="CU3" ca="1">+INDIRECT(_xlfn.CONCAT("GBA_d!$D",CU$2))+INDIRECT(_xlfn.CONCAT("PAM_d!$D",CU$2))+INDIRECT(_xlfn.CONCAT("NOA_d!$D",CU$2))+INDIRECT(_xlfn.CONCAT("NEA_d!$D",CU$2))+INDIRECT(_xlfn.CONCAT("CUY_d!$D",CU$2))+INDIRECT(_xlfn.CONCAT("PAT_d!$D",CU$2))</f>
        <v>6.6691744000000002</v>
      </c>
      <c r="CV3" s="44" cm="1">
        <f t="array" aca="1" ref="CV3" ca="1">+INDIRECT(_xlfn.CONCAT("GBA_d!$D",CV$2))+INDIRECT(_xlfn.CONCAT("PAM_d!$D",CV$2))+INDIRECT(_xlfn.CONCAT("NOA_d!$D",CV$2))+INDIRECT(_xlfn.CONCAT("NEA_d!$D",CV$2))+INDIRECT(_xlfn.CONCAT("CUY_d!$D",CV$2))+INDIRECT(_xlfn.CONCAT("PAT_d!$D",CV$2))</f>
        <v>7.6092576399999992</v>
      </c>
      <c r="CW3" s="44" cm="1">
        <f t="array" aca="1" ref="CW3" ca="1">+INDIRECT(_xlfn.CONCAT("GBA_d!$D",CW$2))+INDIRECT(_xlfn.CONCAT("PAM_d!$D",CW$2))+INDIRECT(_xlfn.CONCAT("NOA_d!$D",CW$2))+INDIRECT(_xlfn.CONCAT("NEA_d!$D",CW$2))+INDIRECT(_xlfn.CONCAT("CUY_d!$D",CW$2))+INDIRECT(_xlfn.CONCAT("PAT_d!$D",CW$2))</f>
        <v>7.9118593599999993</v>
      </c>
      <c r="CX3" s="44" cm="1">
        <f t="array" aca="1" ref="CX3" ca="1">+INDIRECT(_xlfn.CONCAT("GBA_d!$D",CX$2))+INDIRECT(_xlfn.CONCAT("PAM_d!$D",CX$2))+INDIRECT(_xlfn.CONCAT("NOA_d!$D",CX$2))+INDIRECT(_xlfn.CONCAT("NEA_d!$D",CX$2))+INDIRECT(_xlfn.CONCAT("CUY_d!$D",CX$2))+INDIRECT(_xlfn.CONCAT("PAT_d!$D",CX$2))</f>
        <v>8.1683692500000014</v>
      </c>
      <c r="CY3" s="44" cm="1">
        <f t="array" aca="1" ref="CY3" ca="1">+INDIRECT(_xlfn.CONCAT("GBA_d!$D",CY$2))+INDIRECT(_xlfn.CONCAT("PAM_d!$D",CY$2))+INDIRECT(_xlfn.CONCAT("NOA_d!$D",CY$2))+INDIRECT(_xlfn.CONCAT("NEA_d!$D",CY$2))+INDIRECT(_xlfn.CONCAT("CUY_d!$D",CY$2))+INDIRECT(_xlfn.CONCAT("PAT_d!$D",CY$2))</f>
        <v>9.5019497200000007</v>
      </c>
      <c r="CZ3" s="44" cm="1">
        <f t="array" aca="1" ref="CZ3" ca="1">+INDIRECT(_xlfn.CONCAT("GBA_d!$D",CZ$2))+INDIRECT(_xlfn.CONCAT("PAM_d!$D",CZ$2))+INDIRECT(_xlfn.CONCAT("NOA_d!$D",CZ$2))+INDIRECT(_xlfn.CONCAT("NEA_d!$D",CZ$2))+INDIRECT(_xlfn.CONCAT("CUY_d!$D",CZ$2))+INDIRECT(_xlfn.CONCAT("PAT_d!$D",CZ$2))</f>
        <v>10.46127283</v>
      </c>
      <c r="DA3" s="44" cm="1">
        <f t="array" aca="1" ref="DA3" ca="1">+INDIRECT(_xlfn.CONCAT("GBA_d!$D",DA$2))+INDIRECT(_xlfn.CONCAT("PAM_d!$D",DA$2))+INDIRECT(_xlfn.CONCAT("NOA_d!$D",DA$2))+INDIRECT(_xlfn.CONCAT("NEA_d!$D",DA$2))+INDIRECT(_xlfn.CONCAT("CUY_d!$D",DA$2))+INDIRECT(_xlfn.CONCAT("PAT_d!$D",DA$2))</f>
        <v>11.812630089999999</v>
      </c>
      <c r="DB3" s="44" cm="1">
        <f t="array" aca="1" ref="DB3" ca="1">+INDIRECT(_xlfn.CONCAT("GBA_d!$D",DB$2))+INDIRECT(_xlfn.CONCAT("PAM_d!$D",DB$2))+INDIRECT(_xlfn.CONCAT("NOA_d!$D",DB$2))+INDIRECT(_xlfn.CONCAT("NEA_d!$D",DB$2))+INDIRECT(_xlfn.CONCAT("CUY_d!$D",DB$2))+INDIRECT(_xlfn.CONCAT("PAT_d!$D",DB$2))</f>
        <v>14.035626539999997</v>
      </c>
      <c r="DC3" s="44" cm="1">
        <f t="array" aca="1" ref="DC3" ca="1">+INDIRECT(_xlfn.CONCAT("GBA_d!$D",DC$2))+INDIRECT(_xlfn.CONCAT("PAM_d!$D",DC$2))+INDIRECT(_xlfn.CONCAT("NOA_d!$D",DC$2))+INDIRECT(_xlfn.CONCAT("NEA_d!$D",DC$2))+INDIRECT(_xlfn.CONCAT("CUY_d!$D",DC$2))+INDIRECT(_xlfn.CONCAT("PAT_d!$D",DC$2))</f>
        <v>18.279321600000003</v>
      </c>
      <c r="DD3" s="43"/>
    </row>
    <row r="4" spans="1:108" ht="15.75" thickBot="1" x14ac:dyDescent="0.3">
      <c r="A4" s="72"/>
      <c r="B4" s="72" t="s">
        <v>6</v>
      </c>
      <c r="C4" s="72" t="s">
        <v>38</v>
      </c>
      <c r="D4" s="72" t="s">
        <v>128</v>
      </c>
      <c r="E4" s="72" t="s">
        <v>40</v>
      </c>
      <c r="F4" s="72" t="s">
        <v>41</v>
      </c>
      <c r="G4" s="72" t="s">
        <v>129</v>
      </c>
      <c r="H4" s="72" t="s">
        <v>130</v>
      </c>
      <c r="I4" s="72" t="s">
        <v>131</v>
      </c>
      <c r="J4" s="72" t="s">
        <v>38</v>
      </c>
      <c r="K4" s="72" t="s">
        <v>128</v>
      </c>
      <c r="L4" s="72" t="s">
        <v>40</v>
      </c>
      <c r="M4" s="72" t="s">
        <v>41</v>
      </c>
      <c r="N4" s="72" t="s">
        <v>129</v>
      </c>
      <c r="O4" s="72" t="s">
        <v>130</v>
      </c>
      <c r="P4" s="72"/>
      <c r="Q4" s="72" t="s">
        <v>38</v>
      </c>
      <c r="R4" s="72" t="s">
        <v>128</v>
      </c>
      <c r="S4" s="72" t="s">
        <v>40</v>
      </c>
      <c r="T4" s="72" t="s">
        <v>41</v>
      </c>
      <c r="U4" s="72" t="s">
        <v>129</v>
      </c>
      <c r="V4" s="72" t="s">
        <v>130</v>
      </c>
      <c r="W4" s="72"/>
      <c r="X4" s="72" t="s">
        <v>38</v>
      </c>
      <c r="Y4" s="72" t="s">
        <v>128</v>
      </c>
      <c r="Z4" s="72" t="s">
        <v>40</v>
      </c>
      <c r="AA4" s="72" t="s">
        <v>41</v>
      </c>
      <c r="AB4" s="72" t="s">
        <v>129</v>
      </c>
      <c r="AC4" s="72" t="s">
        <v>130</v>
      </c>
      <c r="AD4" s="72"/>
      <c r="AE4" s="72" t="s">
        <v>38</v>
      </c>
      <c r="AF4" s="72" t="s">
        <v>128</v>
      </c>
      <c r="AG4" s="72" t="s">
        <v>40</v>
      </c>
      <c r="AH4" s="72" t="s">
        <v>41</v>
      </c>
      <c r="AI4" s="72" t="s">
        <v>129</v>
      </c>
      <c r="AJ4" s="72" t="s">
        <v>130</v>
      </c>
      <c r="AK4" s="72"/>
      <c r="AL4" s="72" t="s">
        <v>38</v>
      </c>
      <c r="AM4" s="72" t="s">
        <v>128</v>
      </c>
      <c r="AN4" s="72" t="s">
        <v>40</v>
      </c>
      <c r="AO4" s="72" t="s">
        <v>41</v>
      </c>
      <c r="AP4" s="72" t="s">
        <v>129</v>
      </c>
      <c r="AQ4" s="72" t="s">
        <v>130</v>
      </c>
      <c r="AR4" s="72"/>
      <c r="AS4" s="72" t="s">
        <v>38</v>
      </c>
      <c r="AT4" s="72" t="s">
        <v>128</v>
      </c>
      <c r="AU4" s="72" t="s">
        <v>40</v>
      </c>
      <c r="AV4" s="72" t="s">
        <v>41</v>
      </c>
      <c r="AW4" s="72" t="s">
        <v>129</v>
      </c>
      <c r="AX4" s="72" t="s">
        <v>130</v>
      </c>
      <c r="AY4" s="72"/>
      <c r="AZ4" s="72" t="s">
        <v>38</v>
      </c>
      <c r="BA4" s="72" t="s">
        <v>128</v>
      </c>
      <c r="BB4" s="72" t="s">
        <v>40</v>
      </c>
      <c r="BC4" s="72" t="s">
        <v>41</v>
      </c>
      <c r="BD4" s="72" t="s">
        <v>129</v>
      </c>
      <c r="BE4" s="72" t="s">
        <v>130</v>
      </c>
      <c r="BF4" s="72"/>
      <c r="BG4" s="72" t="s">
        <v>38</v>
      </c>
      <c r="BH4" s="72" t="s">
        <v>128</v>
      </c>
      <c r="BI4" s="72" t="s">
        <v>40</v>
      </c>
      <c r="BJ4" s="72" t="s">
        <v>41</v>
      </c>
      <c r="BK4" s="72" t="s">
        <v>129</v>
      </c>
      <c r="BL4" s="72" t="s">
        <v>130</v>
      </c>
      <c r="BM4" s="72"/>
      <c r="BN4" s="72" t="s">
        <v>38</v>
      </c>
      <c r="BO4" s="72" t="s">
        <v>128</v>
      </c>
      <c r="BP4" s="72" t="s">
        <v>40</v>
      </c>
      <c r="BQ4" s="72" t="s">
        <v>41</v>
      </c>
      <c r="BR4" s="72" t="s">
        <v>129</v>
      </c>
      <c r="BS4" s="72" t="s">
        <v>130</v>
      </c>
      <c r="BT4" s="43"/>
      <c r="BV4" s="46">
        <v>1</v>
      </c>
      <c r="BW4" s="46">
        <f>+BV4+1</f>
        <v>2</v>
      </c>
      <c r="BX4" s="46">
        <f t="shared" ref="BX4:CE4" si="3">+BW4+1</f>
        <v>3</v>
      </c>
      <c r="BY4" s="46">
        <f t="shared" si="3"/>
        <v>4</v>
      </c>
      <c r="BZ4" s="46">
        <f t="shared" si="3"/>
        <v>5</v>
      </c>
      <c r="CA4" s="46">
        <f t="shared" si="3"/>
        <v>6</v>
      </c>
      <c r="CB4" s="46">
        <f t="shared" si="3"/>
        <v>7</v>
      </c>
      <c r="CC4" s="46">
        <f t="shared" si="3"/>
        <v>8</v>
      </c>
      <c r="CD4" s="46">
        <f t="shared" si="3"/>
        <v>9</v>
      </c>
      <c r="CE4" s="46">
        <f t="shared" si="3"/>
        <v>10</v>
      </c>
      <c r="CF4" s="46" t="s">
        <v>79</v>
      </c>
      <c r="CH4" s="46">
        <v>1</v>
      </c>
      <c r="CI4" s="46">
        <f>+CH4+1</f>
        <v>2</v>
      </c>
      <c r="CJ4" s="46">
        <f t="shared" ref="CJ4:CQ4" si="4">+CI4+1</f>
        <v>3</v>
      </c>
      <c r="CK4" s="46">
        <f t="shared" si="4"/>
        <v>4</v>
      </c>
      <c r="CL4" s="46">
        <f t="shared" si="4"/>
        <v>5</v>
      </c>
      <c r="CM4" s="46">
        <f t="shared" si="4"/>
        <v>6</v>
      </c>
      <c r="CN4" s="46">
        <f t="shared" si="4"/>
        <v>7</v>
      </c>
      <c r="CO4" s="46">
        <f t="shared" si="4"/>
        <v>8</v>
      </c>
      <c r="CP4" s="46">
        <f t="shared" si="4"/>
        <v>9</v>
      </c>
      <c r="CQ4" s="46">
        <f t="shared" si="4"/>
        <v>10</v>
      </c>
      <c r="CR4" s="46" t="s">
        <v>79</v>
      </c>
      <c r="CT4" s="46">
        <v>1</v>
      </c>
      <c r="CU4" s="46">
        <f>+CT4+1</f>
        <v>2</v>
      </c>
      <c r="CV4" s="46">
        <f t="shared" ref="CV4:DC4" si="5">+CU4+1</f>
        <v>3</v>
      </c>
      <c r="CW4" s="46">
        <f t="shared" si="5"/>
        <v>4</v>
      </c>
      <c r="CX4" s="46">
        <f t="shared" si="5"/>
        <v>5</v>
      </c>
      <c r="CY4" s="46">
        <f t="shared" si="5"/>
        <v>6</v>
      </c>
      <c r="CZ4" s="46">
        <f t="shared" si="5"/>
        <v>7</v>
      </c>
      <c r="DA4" s="46">
        <f t="shared" si="5"/>
        <v>8</v>
      </c>
      <c r="DB4" s="46">
        <f t="shared" si="5"/>
        <v>9</v>
      </c>
      <c r="DC4" s="46">
        <f t="shared" si="5"/>
        <v>10</v>
      </c>
      <c r="DD4" s="46" t="s">
        <v>79</v>
      </c>
    </row>
    <row r="5" spans="1:108" x14ac:dyDescent="0.25">
      <c r="A5" s="110">
        <v>32</v>
      </c>
      <c r="B5" s="35">
        <f>+NAC!A5</f>
        <v>42705</v>
      </c>
      <c r="C5" s="19" cm="1">
        <f t="array" aca="1" ref="C5" ca="1">INDIRECT(_xlfn.CONCAT(C$4,"_d!",C$1,$A5))</f>
        <v>100</v>
      </c>
      <c r="D5" s="19" cm="1">
        <f t="array" aca="1" ref="D5" ca="1">INDIRECT(_xlfn.CONCAT(D$4,"_d!",D$1,$A5))</f>
        <v>100</v>
      </c>
      <c r="E5" s="19" cm="1">
        <f t="array" aca="1" ref="E5" ca="1">INDIRECT(_xlfn.CONCAT(E$4,"_d!",E$1,$A5))</f>
        <v>100</v>
      </c>
      <c r="F5" s="19" cm="1">
        <f t="array" aca="1" ref="F5" ca="1">INDIRECT(_xlfn.CONCAT(F$4,"_d!",F$1,$A5))</f>
        <v>100</v>
      </c>
      <c r="G5" s="19" cm="1">
        <f t="array" aca="1" ref="G5" ca="1">INDIRECT(_xlfn.CONCAT(G$4,"_d!",G$1,$A5))</f>
        <v>100</v>
      </c>
      <c r="H5" s="19" cm="1">
        <f t="array" aca="1" ref="H5" ca="1">INDIRECT(_xlfn.CONCAT(H$4,"_d!",H$1,$A5))</f>
        <v>100</v>
      </c>
      <c r="I5" s="42">
        <f ca="1">+SUMPRODUCT($C$3:$H$3,C5:H5)</f>
        <v>100.00000000000003</v>
      </c>
      <c r="J5" s="19" cm="1">
        <f t="array" aca="1" ref="J5" ca="1">INDIRECT(_xlfn.CONCAT(J$4,"_d!",J$1,$A5))</f>
        <v>100</v>
      </c>
      <c r="K5" s="19" cm="1">
        <f t="array" aca="1" ref="K5" ca="1">INDIRECT(_xlfn.CONCAT(K$4,"_d!",K$1,$A5))</f>
        <v>100</v>
      </c>
      <c r="L5" s="19" cm="1">
        <f t="array" aca="1" ref="L5" ca="1">INDIRECT(_xlfn.CONCAT(L$4,"_d!",L$1,$A5))</f>
        <v>100</v>
      </c>
      <c r="M5" s="19" cm="1">
        <f t="array" aca="1" ref="M5" ca="1">INDIRECT(_xlfn.CONCAT(M$4,"_d!",M$1,$A5))</f>
        <v>100</v>
      </c>
      <c r="N5" s="19" cm="1">
        <f t="array" aca="1" ref="N5" ca="1">INDIRECT(_xlfn.CONCAT(N$4,"_d!",N$1,$A5))</f>
        <v>100</v>
      </c>
      <c r="O5" s="19" cm="1">
        <f t="array" aca="1" ref="O5" ca="1">INDIRECT(_xlfn.CONCAT(O$4,"_d!",O$1,$A5))</f>
        <v>100</v>
      </c>
      <c r="P5" s="42">
        <f ca="1">+SUMPRODUCT(J$3:$O$3,J5:O5)</f>
        <v>100</v>
      </c>
      <c r="Q5" s="19" cm="1">
        <f t="array" aca="1" ref="Q5" ca="1">INDIRECT(_xlfn.CONCAT(Q$4,"_d!",Q$1,$A5))</f>
        <v>100</v>
      </c>
      <c r="R5" s="19" cm="1">
        <f t="array" aca="1" ref="R5" ca="1">INDIRECT(_xlfn.CONCAT(R$4,"_d!",R$1,$A5))</f>
        <v>100</v>
      </c>
      <c r="S5" s="19" cm="1">
        <f t="array" aca="1" ref="S5" ca="1">INDIRECT(_xlfn.CONCAT(S$4,"_d!",S$1,$A5))</f>
        <v>100</v>
      </c>
      <c r="T5" s="19" cm="1">
        <f t="array" aca="1" ref="T5" ca="1">INDIRECT(_xlfn.CONCAT(T$4,"_d!",T$1,$A5))</f>
        <v>100</v>
      </c>
      <c r="U5" s="19" cm="1">
        <f t="array" aca="1" ref="U5" ca="1">INDIRECT(_xlfn.CONCAT(U$4,"_d!",U$1,$A5))</f>
        <v>100</v>
      </c>
      <c r="V5" s="19" cm="1">
        <f t="array" aca="1" ref="V5" ca="1">INDIRECT(_xlfn.CONCAT(V$4,"_d!",V$1,$A5))</f>
        <v>100</v>
      </c>
      <c r="W5" s="42">
        <f ca="1">+SUMPRODUCT($Q$3:$V$3,Q5:V5)</f>
        <v>100.00000000000001</v>
      </c>
      <c r="X5" s="19" cm="1">
        <f t="array" aca="1" ref="X5" ca="1">INDIRECT(_xlfn.CONCAT(X$4,"_d!",X$1,$A5))</f>
        <v>100</v>
      </c>
      <c r="Y5" s="19" cm="1">
        <f t="array" aca="1" ref="Y5" ca="1">INDIRECT(_xlfn.CONCAT(Y$4,"_d!",Y$1,$A5))</f>
        <v>100</v>
      </c>
      <c r="Z5" s="19" cm="1">
        <f t="array" aca="1" ref="Z5" ca="1">INDIRECT(_xlfn.CONCAT(Z$4,"_d!",Z$1,$A5))</f>
        <v>100</v>
      </c>
      <c r="AA5" s="19" cm="1">
        <f t="array" aca="1" ref="AA5" ca="1">INDIRECT(_xlfn.CONCAT(AA$4,"_d!",AA$1,$A5))</f>
        <v>100</v>
      </c>
      <c r="AB5" s="19" cm="1">
        <f t="array" aca="1" ref="AB5" ca="1">INDIRECT(_xlfn.CONCAT(AB$4,"_d!",AB$1,$A5))</f>
        <v>100</v>
      </c>
      <c r="AC5" s="19" cm="1">
        <f t="array" aca="1" ref="AC5" ca="1">INDIRECT(_xlfn.CONCAT(AC$4,"_d!",AC$1,$A5))</f>
        <v>100</v>
      </c>
      <c r="AD5" s="42">
        <f ca="1">+SUMPRODUCT($X$3:$AC$3,X5:AC5)</f>
        <v>100</v>
      </c>
      <c r="AE5" s="19" cm="1">
        <f t="array" aca="1" ref="AE5" ca="1">INDIRECT(_xlfn.CONCAT(AE$4,"_d!",AE$1,$A5))</f>
        <v>100</v>
      </c>
      <c r="AF5" s="19" cm="1">
        <f t="array" aca="1" ref="AF5" ca="1">INDIRECT(_xlfn.CONCAT(AF$4,"_d!",AF$1,$A5))</f>
        <v>100</v>
      </c>
      <c r="AG5" s="19" cm="1">
        <f t="array" aca="1" ref="AG5" ca="1">INDIRECT(_xlfn.CONCAT(AG$4,"_d!",AG$1,$A5))</f>
        <v>100</v>
      </c>
      <c r="AH5" s="19" cm="1">
        <f t="array" aca="1" ref="AH5" ca="1">INDIRECT(_xlfn.CONCAT(AH$4,"_d!",AH$1,$A5))</f>
        <v>100</v>
      </c>
      <c r="AI5" s="19" cm="1">
        <f t="array" aca="1" ref="AI5" ca="1">INDIRECT(_xlfn.CONCAT(AI$4,"_d!",AI$1,$A5))</f>
        <v>100</v>
      </c>
      <c r="AJ5" s="19" cm="1">
        <f t="array" aca="1" ref="AJ5" ca="1">INDIRECT(_xlfn.CONCAT(AJ$4,"_d!",AJ$1,$A5))</f>
        <v>100</v>
      </c>
      <c r="AK5" s="42">
        <f ca="1">+SUMPRODUCT($AE$3:$AJ$3,AE5:AJ5)</f>
        <v>100</v>
      </c>
      <c r="AL5" s="19" cm="1">
        <f t="array" aca="1" ref="AL5" ca="1">INDIRECT(_xlfn.CONCAT(AL$4,"_d!",AL$1,$A5))</f>
        <v>100</v>
      </c>
      <c r="AM5" s="19" cm="1">
        <f t="array" aca="1" ref="AM5" ca="1">INDIRECT(_xlfn.CONCAT(AM$4,"_d!",AM$1,$A5))</f>
        <v>100</v>
      </c>
      <c r="AN5" s="19" cm="1">
        <f t="array" aca="1" ref="AN5" ca="1">INDIRECT(_xlfn.CONCAT(AN$4,"_d!",AN$1,$A5))</f>
        <v>100</v>
      </c>
      <c r="AO5" s="19" cm="1">
        <f t="array" aca="1" ref="AO5" ca="1">INDIRECT(_xlfn.CONCAT(AO$4,"_d!",AO$1,$A5))</f>
        <v>100</v>
      </c>
      <c r="AP5" s="19" cm="1">
        <f t="array" aca="1" ref="AP5" ca="1">INDIRECT(_xlfn.CONCAT(AP$4,"_d!",AP$1,$A5))</f>
        <v>100</v>
      </c>
      <c r="AQ5" s="19" cm="1">
        <f t="array" aca="1" ref="AQ5" ca="1">INDIRECT(_xlfn.CONCAT(AQ$4,"_d!",AQ$1,$A5))</f>
        <v>100</v>
      </c>
      <c r="AR5" s="42">
        <f ca="1">+SUMPRODUCT($AL$3:$AQ$3,AL5:AQ5)</f>
        <v>100</v>
      </c>
      <c r="AS5" s="19" cm="1">
        <f t="array" aca="1" ref="AS5" ca="1">INDIRECT(_xlfn.CONCAT(AS$4,"_d!",AS$1,$A5))</f>
        <v>100</v>
      </c>
      <c r="AT5" s="19" cm="1">
        <f t="array" aca="1" ref="AT5" ca="1">INDIRECT(_xlfn.CONCAT(AT$4,"_d!",AT$1,$A5))</f>
        <v>100</v>
      </c>
      <c r="AU5" s="19" cm="1">
        <f t="array" aca="1" ref="AU5" ca="1">INDIRECT(_xlfn.CONCAT(AU$4,"_d!",AU$1,$A5))</f>
        <v>100</v>
      </c>
      <c r="AV5" s="19" cm="1">
        <f t="array" aca="1" ref="AV5" ca="1">INDIRECT(_xlfn.CONCAT(AV$4,"_d!",AV$1,$A5))</f>
        <v>100</v>
      </c>
      <c r="AW5" s="19" cm="1">
        <f t="array" aca="1" ref="AW5" ca="1">INDIRECT(_xlfn.CONCAT(AW$4,"_d!",AW$1,$A5))</f>
        <v>100</v>
      </c>
      <c r="AX5" s="19" cm="1">
        <f t="array" aca="1" ref="AX5" ca="1">INDIRECT(_xlfn.CONCAT(AX$4,"_d!",AX$1,$A5))</f>
        <v>100</v>
      </c>
      <c r="AY5" s="42">
        <f ca="1">+SUMPRODUCT($AS$3:$AX$3,AS5:AX5)</f>
        <v>99.999999999999986</v>
      </c>
      <c r="AZ5" s="19" cm="1">
        <f t="array" aca="1" ref="AZ5" ca="1">INDIRECT(_xlfn.CONCAT(AZ$4,"_d!",AZ$1,$A5))</f>
        <v>100</v>
      </c>
      <c r="BA5" s="19" cm="1">
        <f t="array" aca="1" ref="BA5" ca="1">INDIRECT(_xlfn.CONCAT(BA$4,"_d!",BA$1,$A5))</f>
        <v>100</v>
      </c>
      <c r="BB5" s="19" cm="1">
        <f t="array" aca="1" ref="BB5" ca="1">INDIRECT(_xlfn.CONCAT(BB$4,"_d!",BB$1,$A5))</f>
        <v>100</v>
      </c>
      <c r="BC5" s="19" cm="1">
        <f t="array" aca="1" ref="BC5" ca="1">INDIRECT(_xlfn.CONCAT(BC$4,"_d!",BC$1,$A5))</f>
        <v>100</v>
      </c>
      <c r="BD5" s="19" cm="1">
        <f t="array" aca="1" ref="BD5" ca="1">INDIRECT(_xlfn.CONCAT(BD$4,"_d!",BD$1,$A5))</f>
        <v>100</v>
      </c>
      <c r="BE5" s="19" cm="1">
        <f t="array" aca="1" ref="BE5" ca="1">INDIRECT(_xlfn.CONCAT(BE$4,"_d!",BE$1,$A5))</f>
        <v>100</v>
      </c>
      <c r="BF5" s="42">
        <f ca="1">+SUMPRODUCT($AZ$3:$BE$3,AZ5:BE5)</f>
        <v>100</v>
      </c>
      <c r="BG5" s="19" cm="1">
        <f t="array" aca="1" ref="BG5" ca="1">INDIRECT(_xlfn.CONCAT(BG$4,"_d!",BG$1,$A5))</f>
        <v>100</v>
      </c>
      <c r="BH5" s="19" cm="1">
        <f t="array" aca="1" ref="BH5" ca="1">INDIRECT(_xlfn.CONCAT(BH$4,"_d!",BH$1,$A5))</f>
        <v>100</v>
      </c>
      <c r="BI5" s="19" cm="1">
        <f t="array" aca="1" ref="BI5" ca="1">INDIRECT(_xlfn.CONCAT(BI$4,"_d!",BI$1,$A5))</f>
        <v>100</v>
      </c>
      <c r="BJ5" s="19" cm="1">
        <f t="array" aca="1" ref="BJ5" ca="1">INDIRECT(_xlfn.CONCAT(BJ$4,"_d!",BJ$1,$A5))</f>
        <v>100</v>
      </c>
      <c r="BK5" s="19" cm="1">
        <f t="array" aca="1" ref="BK5" ca="1">INDIRECT(_xlfn.CONCAT(BK$4,"_d!",BK$1,$A5))</f>
        <v>100</v>
      </c>
      <c r="BL5" s="19" cm="1">
        <f t="array" aca="1" ref="BL5" ca="1">INDIRECT(_xlfn.CONCAT(BL$4,"_d!",BL$1,$A5))</f>
        <v>100</v>
      </c>
      <c r="BM5" s="42">
        <f ca="1">+SUMPRODUCT($BG$3:$BL$3,BG5:BL5)</f>
        <v>100.00000000000001</v>
      </c>
      <c r="BN5" s="19" cm="1">
        <f t="array" aca="1" ref="BN5" ca="1">INDIRECT(_xlfn.CONCAT(BN$4,"_d!",BN$1,$A5))</f>
        <v>100</v>
      </c>
      <c r="BO5" s="19" cm="1">
        <f t="array" aca="1" ref="BO5" ca="1">INDIRECT(_xlfn.CONCAT(BO$4,"_d!",BO$1,$A5))</f>
        <v>100</v>
      </c>
      <c r="BP5" s="19" cm="1">
        <f t="array" aca="1" ref="BP5" ca="1">INDIRECT(_xlfn.CONCAT(BP$4,"_d!",BP$1,$A5))</f>
        <v>100</v>
      </c>
      <c r="BQ5" s="19" cm="1">
        <f t="array" aca="1" ref="BQ5" ca="1">INDIRECT(_xlfn.CONCAT(BQ$4,"_d!",BQ$1,$A5))</f>
        <v>100</v>
      </c>
      <c r="BR5" s="19" cm="1">
        <f t="array" aca="1" ref="BR5" ca="1">INDIRECT(_xlfn.CONCAT(BR$4,"_d!",BR$1,$A5))</f>
        <v>100</v>
      </c>
      <c r="BS5" s="19" cm="1">
        <f t="array" aca="1" ref="BS5" ca="1">INDIRECT(_xlfn.CONCAT(BS$4,"_d!",BS$1,$A5))</f>
        <v>100</v>
      </c>
      <c r="BT5" s="42">
        <f ca="1">+SUMPRODUCT($BN$3:$BS$3,BN5:BS5)</f>
        <v>99.999999999999986</v>
      </c>
      <c r="BU5" s="42"/>
      <c r="BV5" s="45">
        <f ca="1">+I5</f>
        <v>100.00000000000003</v>
      </c>
      <c r="BW5" s="45">
        <f ca="1">+P5</f>
        <v>100</v>
      </c>
      <c r="BX5" s="45">
        <f ca="1">+W5</f>
        <v>100.00000000000001</v>
      </c>
      <c r="BY5" s="45">
        <f ca="1">+AD5</f>
        <v>100</v>
      </c>
      <c r="BZ5" s="45">
        <f ca="1">+AK5</f>
        <v>100</v>
      </c>
      <c r="CA5" s="45">
        <f ca="1">+AR5</f>
        <v>100</v>
      </c>
      <c r="CB5" s="45">
        <f ca="1">+AY5</f>
        <v>99.999999999999986</v>
      </c>
      <c r="CC5" s="45">
        <f ca="1">+BF5</f>
        <v>100</v>
      </c>
      <c r="CD5" s="45">
        <f ca="1">+BM5</f>
        <v>100.00000000000001</v>
      </c>
      <c r="CE5" s="45">
        <f ca="1">+BT5</f>
        <v>99.999999999999986</v>
      </c>
      <c r="CF5" s="45" cm="1">
        <f t="array" aca="1" ref="CF5" ca="1">+SUMPRODUCT($BV$3:$CE$3/100,$BV5:$CE5)</f>
        <v>99.992442619999991</v>
      </c>
      <c r="CG5" s="35">
        <f>+B5</f>
        <v>42705</v>
      </c>
      <c r="CS5" s="35">
        <f>+CG5</f>
        <v>42705</v>
      </c>
    </row>
    <row r="6" spans="1:108" x14ac:dyDescent="0.25">
      <c r="A6" s="110">
        <f>+A5+1</f>
        <v>33</v>
      </c>
      <c r="B6" s="35">
        <f>+NAC!A6</f>
        <v>42736</v>
      </c>
      <c r="C6" s="19" cm="1">
        <f t="array" aca="1" ref="C6" ca="1">INDIRECT(_xlfn.CONCAT(C$4,"_d!",C$1,$A6))</f>
        <v>101.12459564208984</v>
      </c>
      <c r="D6" s="19" cm="1">
        <f t="array" aca="1" ref="D6" ca="1">INDIRECT(_xlfn.CONCAT(D$4,"_d!",D$1,$A6))</f>
        <v>101.62906646728516</v>
      </c>
      <c r="E6" s="19" cm="1">
        <f t="array" aca="1" ref="E6" ca="1">INDIRECT(_xlfn.CONCAT(E$4,"_d!",E$1,$A6))</f>
        <v>101.48822021484375</v>
      </c>
      <c r="F6" s="19" cm="1">
        <f t="array" aca="1" ref="F6" ca="1">INDIRECT(_xlfn.CONCAT(F$4,"_d!",F$1,$A6))</f>
        <v>101.68172454833984</v>
      </c>
      <c r="G6" s="19" cm="1">
        <f t="array" aca="1" ref="G6" ca="1">INDIRECT(_xlfn.CONCAT(G$4,"_d!",G$1,$A6))</f>
        <v>101.60206604003906</v>
      </c>
      <c r="H6" s="19" cm="1">
        <f t="array" aca="1" ref="H6" ca="1">INDIRECT(_xlfn.CONCAT(H$4,"_d!",H$1,$A6))</f>
        <v>102.54425811767578</v>
      </c>
      <c r="I6" s="42">
        <f t="shared" ref="I6:I69" ca="1" si="6">+SUMPRODUCT($C$3:$H$3,C6:H6)</f>
        <v>101.49103488949564</v>
      </c>
      <c r="J6" s="19" cm="1">
        <f t="array" aca="1" ref="J6" ca="1">INDIRECT(_xlfn.CONCAT(J$4,"_d!",J$1,$A6))</f>
        <v>101.16011810302734</v>
      </c>
      <c r="K6" s="19" cm="1">
        <f t="array" aca="1" ref="K6" ca="1">INDIRECT(_xlfn.CONCAT(K$4,"_d!",K$1,$A6))</f>
        <v>101.66477966308594</v>
      </c>
      <c r="L6" s="19" cm="1">
        <f t="array" aca="1" ref="L6" ca="1">INDIRECT(_xlfn.CONCAT(L$4,"_d!",L$1,$A6))</f>
        <v>101.55498504638672</v>
      </c>
      <c r="M6" s="19" cm="1">
        <f t="array" aca="1" ref="M6" ca="1">INDIRECT(_xlfn.CONCAT(M$4,"_d!",M$1,$A6))</f>
        <v>101.71726226806641</v>
      </c>
      <c r="N6" s="19" cm="1">
        <f t="array" aca="1" ref="N6" ca="1">INDIRECT(_xlfn.CONCAT(N$4,"_d!",N$1,$A6))</f>
        <v>101.62483978271484</v>
      </c>
      <c r="O6" s="19" cm="1">
        <f t="array" aca="1" ref="O6" ca="1">INDIRECT(_xlfn.CONCAT(O$4,"_d!",O$1,$A6))</f>
        <v>102.52764892578125</v>
      </c>
      <c r="P6" s="42">
        <f ca="1">+SUMPRODUCT(J$3:$O$3,J6:O6)</f>
        <v>101.52407685797898</v>
      </c>
      <c r="Q6" s="19" cm="1">
        <f t="array" aca="1" ref="Q6" ca="1">INDIRECT(_xlfn.CONCAT(Q$4,"_d!",Q$1,$A6))</f>
        <v>101.12685394287109</v>
      </c>
      <c r="R6" s="19" cm="1">
        <f t="array" aca="1" ref="R6" ca="1">INDIRECT(_xlfn.CONCAT(R$4,"_d!",R$1,$A6))</f>
        <v>101.12685394287109</v>
      </c>
      <c r="S6" s="19" cm="1">
        <f t="array" aca="1" ref="S6" ca="1">INDIRECT(_xlfn.CONCAT(S$4,"_d!",S$1,$A6))</f>
        <v>101.63027191162109</v>
      </c>
      <c r="T6" s="19" cm="1">
        <f t="array" aca="1" ref="T6" ca="1">INDIRECT(_xlfn.CONCAT(T$4,"_d!",T$1,$A6))</f>
        <v>101.66059875488281</v>
      </c>
      <c r="U6" s="19" cm="1">
        <f t="array" aca="1" ref="U6" ca="1">INDIRECT(_xlfn.CONCAT(U$4,"_d!",U$1,$A6))</f>
        <v>101.68643188476563</v>
      </c>
      <c r="V6" s="19" cm="1">
        <f t="array" aca="1" ref="V6" ca="1">INDIRECT(_xlfn.CONCAT(V$4,"_d!",V$1,$A6))</f>
        <v>102.51063537597656</v>
      </c>
      <c r="W6" s="42">
        <f t="shared" ref="W6:W69" ca="1" si="7">+SUMPRODUCT($Q$3:$V$3,Q6:V6)</f>
        <v>101.32799036855228</v>
      </c>
      <c r="X6" s="19" cm="1">
        <f t="array" aca="1" ref="X6" ca="1">INDIRECT(_xlfn.CONCAT(X$4,"_d!",X$1,$A6))</f>
        <v>101.23644256591797</v>
      </c>
      <c r="Y6" s="19" cm="1">
        <f t="array" aca="1" ref="Y6" ca="1">INDIRECT(_xlfn.CONCAT(Y$4,"_d!",Y$1,$A6))</f>
        <v>101.71445465087891</v>
      </c>
      <c r="Z6" s="19" cm="1">
        <f t="array" aca="1" ref="Z6" ca="1">INDIRECT(_xlfn.CONCAT(Z$4,"_d!",Z$1,$A6))</f>
        <v>101.69289398193359</v>
      </c>
      <c r="AA6" s="19" cm="1">
        <f t="array" aca="1" ref="AA6" ca="1">INDIRECT(_xlfn.CONCAT(AA$4,"_d!",AA$1,$A6))</f>
        <v>101.73043823242188</v>
      </c>
      <c r="AB6" s="19" cm="1">
        <f t="array" aca="1" ref="AB6" ca="1">INDIRECT(_xlfn.CONCAT(AB$4,"_d!",AB$1,$A6))</f>
        <v>101.74562072753906</v>
      </c>
      <c r="AC6" s="19" cm="1">
        <f t="array" aca="1" ref="AC6" ca="1">INDIRECT(_xlfn.CONCAT(AC$4,"_d!",AC$1,$A6))</f>
        <v>102.60295867919922</v>
      </c>
      <c r="AD6" s="42">
        <f t="shared" ref="AD6:AD69" ca="1" si="8">+SUMPRODUCT($X$3:$AC$3,X6:AC6)</f>
        <v>101.57211328045859</v>
      </c>
      <c r="AE6" s="19" cm="1">
        <f t="array" aca="1" ref="AE6" ca="1">INDIRECT(_xlfn.CONCAT(AE$4,"_d!",AE$1,$A6))</f>
        <v>101.25074768066406</v>
      </c>
      <c r="AF6" s="19" cm="1">
        <f t="array" aca="1" ref="AF6" ca="1">INDIRECT(_xlfn.CONCAT(AF$4,"_d!",AF$1,$A6))</f>
        <v>101.77920532226563</v>
      </c>
      <c r="AG6" s="19" cm="1">
        <f t="array" aca="1" ref="AG6" ca="1">INDIRECT(_xlfn.CONCAT(AG$4,"_d!",AG$1,$A6))</f>
        <v>101.72608947753906</v>
      </c>
      <c r="AH6" s="19" cm="1">
        <f t="array" aca="1" ref="AH6" ca="1">INDIRECT(_xlfn.CONCAT(AH$4,"_d!",AH$1,$A6))</f>
        <v>101.70672607421875</v>
      </c>
      <c r="AI6" s="19" cm="1">
        <f t="array" aca="1" ref="AI6" ca="1">INDIRECT(_xlfn.CONCAT(AI$4,"_d!",AI$1,$A6))</f>
        <v>101.69240570068359</v>
      </c>
      <c r="AJ6" s="19" cm="1">
        <f t="array" aca="1" ref="AJ6" ca="1">INDIRECT(_xlfn.CONCAT(AJ$4,"_d!",AJ$1,$A6))</f>
        <v>102.56674957275391</v>
      </c>
      <c r="AK6" s="42">
        <f t="shared" ref="AK6:AK69" ca="1" si="9">+SUMPRODUCT($AE$3:$AJ$3,AE6:AJ6)</f>
        <v>101.58575386542218</v>
      </c>
      <c r="AL6" s="19" cm="1">
        <f t="array" aca="1" ref="AL6" ca="1">INDIRECT(_xlfn.CONCAT(AL$4,"_d!",AL$1,$A6))</f>
        <v>101.23166656494141</v>
      </c>
      <c r="AM6" s="19" cm="1">
        <f t="array" aca="1" ref="AM6" ca="1">INDIRECT(_xlfn.CONCAT(AM$4,"_d!",AM$1,$A6))</f>
        <v>101.7745361328125</v>
      </c>
      <c r="AN6" s="19" cm="1">
        <f t="array" aca="1" ref="AN6" ca="1">INDIRECT(_xlfn.CONCAT(AN$4,"_d!",AN$1,$A6))</f>
        <v>101.7122802734375</v>
      </c>
      <c r="AO6" s="19" cm="1">
        <f t="array" aca="1" ref="AO6" ca="1">INDIRECT(_xlfn.CONCAT(AO$4,"_d!",AO$1,$A6))</f>
        <v>101.68672180175781</v>
      </c>
      <c r="AP6" s="19" cm="1">
        <f t="array" aca="1" ref="AP6" ca="1">INDIRECT(_xlfn.CONCAT(AP$4,"_d!",AP$1,$A6))</f>
        <v>101.75642395019531</v>
      </c>
      <c r="AQ6" s="19" cm="1">
        <f t="array" aca="1" ref="AQ6" ca="1">INDIRECT(_xlfn.CONCAT(AQ$4,"_d!",AQ$1,$A6))</f>
        <v>102.47037506103516</v>
      </c>
      <c r="AR6" s="42">
        <f t="shared" ref="AR6:AR69" ca="1" si="10">+SUMPRODUCT($AL$3:$AQ$3,AL6:AQ6)</f>
        <v>101.58734626195599</v>
      </c>
      <c r="AS6" s="19" cm="1">
        <f t="array" aca="1" ref="AS6" ca="1">INDIRECT(_xlfn.CONCAT(AS$4,"_d!",AS$1,$A6))</f>
        <v>101.30482482910156</v>
      </c>
      <c r="AT6" s="19" cm="1">
        <f t="array" aca="1" ref="AT6" ca="1">INDIRECT(_xlfn.CONCAT(AT$4,"_d!",AT$1,$A6))</f>
        <v>101.83065032958984</v>
      </c>
      <c r="AU6" s="19" cm="1">
        <f t="array" aca="1" ref="AU6" ca="1">INDIRECT(_xlfn.CONCAT(AU$4,"_d!",AU$1,$A6))</f>
        <v>101.70267486572266</v>
      </c>
      <c r="AV6" s="19" cm="1">
        <f t="array" aca="1" ref="AV6" ca="1">INDIRECT(_xlfn.CONCAT(AV$4,"_d!",AV$1,$A6))</f>
        <v>101.7115478515625</v>
      </c>
      <c r="AW6" s="19" cm="1">
        <f t="array" aca="1" ref="AW6" ca="1">INDIRECT(_xlfn.CONCAT(AW$4,"_d!",AW$1,$A6))</f>
        <v>101.78123474121094</v>
      </c>
      <c r="AX6" s="19" cm="1">
        <f t="array" aca="1" ref="AX6" ca="1">INDIRECT(_xlfn.CONCAT(AX$4,"_d!",AX$1,$A6))</f>
        <v>102.56464385986328</v>
      </c>
      <c r="AY6" s="42">
        <f t="shared" ref="AY6:AY69" ca="1" si="11">+SUMPRODUCT($AS$3:$AX$3,AS6:AX6)</f>
        <v>101.63844298322159</v>
      </c>
      <c r="AZ6" s="19" cm="1">
        <f t="array" aca="1" ref="AZ6" ca="1">INDIRECT(_xlfn.CONCAT(AZ$4,"_d!",AZ$1,$A6))</f>
        <v>101.29310607910156</v>
      </c>
      <c r="BA6" s="19" cm="1">
        <f t="array" aca="1" ref="BA6" ca="1">INDIRECT(_xlfn.CONCAT(BA$4,"_d!",BA$1,$A6))</f>
        <v>101.79911804199219</v>
      </c>
      <c r="BB6" s="19" cm="1">
        <f t="array" aca="1" ref="BB6" ca="1">INDIRECT(_xlfn.CONCAT(BB$4,"_d!",BB$1,$A6))</f>
        <v>101.78380584716797</v>
      </c>
      <c r="BC6" s="19" cm="1">
        <f t="array" aca="1" ref="BC6" ca="1">INDIRECT(_xlfn.CONCAT(BC$4,"_d!",BC$1,$A6))</f>
        <v>101.67922210693359</v>
      </c>
      <c r="BD6" s="19" cm="1">
        <f t="array" aca="1" ref="BD6" ca="1">INDIRECT(_xlfn.CONCAT(BD$4,"_d!",BD$1,$A6))</f>
        <v>101.79591369628906</v>
      </c>
      <c r="BE6" s="19" cm="1">
        <f t="array" aca="1" ref="BE6" ca="1">INDIRECT(_xlfn.CONCAT(BE$4,"_d!",BE$1,$A6))</f>
        <v>102.69878387451172</v>
      </c>
      <c r="BF6" s="42">
        <f t="shared" ref="BF6:BF69" ca="1" si="12">+SUMPRODUCT($AZ$3:$BE$3,AZ6:BE6)</f>
        <v>101.62297536608033</v>
      </c>
      <c r="BG6" s="19" cm="1">
        <f t="array" aca="1" ref="BG6" ca="1">INDIRECT(_xlfn.CONCAT(BG$4,"_d!",BG$1,$A6))</f>
        <v>101.33720397949219</v>
      </c>
      <c r="BH6" s="19" cm="1">
        <f t="array" aca="1" ref="BH6" ca="1">INDIRECT(_xlfn.CONCAT(BH$4,"_d!",BH$1,$A6))</f>
        <v>101.88690948486328</v>
      </c>
      <c r="BI6" s="19" cm="1">
        <f t="array" aca="1" ref="BI6" ca="1">INDIRECT(_xlfn.CONCAT(BI$4,"_d!",BI$1,$A6))</f>
        <v>101.80376434326172</v>
      </c>
      <c r="BJ6" s="19" cm="1">
        <f t="array" aca="1" ref="BJ6" ca="1">INDIRECT(_xlfn.CONCAT(BJ$4,"_d!",BJ$1,$A6))</f>
        <v>101.71952819824219</v>
      </c>
      <c r="BK6" s="19" cm="1">
        <f t="array" aca="1" ref="BK6" ca="1">INDIRECT(_xlfn.CONCAT(BK$4,"_d!",BK$1,$A6))</f>
        <v>101.82838439941406</v>
      </c>
      <c r="BL6" s="19" cm="1">
        <f t="array" aca="1" ref="BL6" ca="1">INDIRECT(_xlfn.CONCAT(BL$4,"_d!",BL$1,$A6))</f>
        <v>102.73217010498047</v>
      </c>
      <c r="BM6" s="42">
        <f t="shared" ref="BM6:BM69" ca="1" si="13">+SUMPRODUCT($BG$3:$BL$3,BG6:BL6)</f>
        <v>101.67245522718697</v>
      </c>
      <c r="BN6" s="19" cm="1">
        <f t="array" aca="1" ref="BN6" ca="1">INDIRECT(_xlfn.CONCAT(BN$4,"_d!",BN$1,$A6))</f>
        <v>101.39569854736328</v>
      </c>
      <c r="BO6" s="19" cm="1">
        <f t="array" aca="1" ref="BO6" ca="1">INDIRECT(_xlfn.CONCAT(BO$4,"_d!",BO$1,$A6))</f>
        <v>101.92427825927734</v>
      </c>
      <c r="BP6" s="19" cm="1">
        <f t="array" aca="1" ref="BP6" ca="1">INDIRECT(_xlfn.CONCAT(BP$4,"_d!",BP$1,$A6))</f>
        <v>101.82014465332031</v>
      </c>
      <c r="BQ6" s="19" cm="1">
        <f t="array" aca="1" ref="BQ6" ca="1">INDIRECT(_xlfn.CONCAT(BQ$4,"_d!",BQ$1,$A6))</f>
        <v>101.67378997802734</v>
      </c>
      <c r="BR6" s="19" cm="1">
        <f t="array" aca="1" ref="BR6" ca="1">INDIRECT(_xlfn.CONCAT(BR$4,"_d!",BR$1,$A6))</f>
        <v>101.86069488525391</v>
      </c>
      <c r="BS6" s="19" cm="1">
        <f t="array" aca="1" ref="BS6" ca="1">INDIRECT(_xlfn.CONCAT(BS$4,"_d!",BS$1,$A6))</f>
        <v>102.80677795410156</v>
      </c>
      <c r="BT6" s="42">
        <f t="shared" ref="BT6:BT69" ca="1" si="14">+SUMPRODUCT($BN$3:$BS$3,BN6:BS6)</f>
        <v>101.69392909997171</v>
      </c>
      <c r="BU6" s="42"/>
      <c r="BV6" s="45">
        <f t="shared" ref="BV6:BV69" ca="1" si="15">+I6</f>
        <v>101.49103488949564</v>
      </c>
      <c r="BW6" s="45">
        <f t="shared" ref="BW6:BW69" ca="1" si="16">+P6</f>
        <v>101.52407685797898</v>
      </c>
      <c r="BX6" s="45">
        <f t="shared" ref="BX6:BX69" ca="1" si="17">+W6</f>
        <v>101.32799036855228</v>
      </c>
      <c r="BY6" s="45">
        <f t="shared" ref="BY6:BY69" ca="1" si="18">+AD6</f>
        <v>101.57211328045859</v>
      </c>
      <c r="BZ6" s="45">
        <f t="shared" ref="BZ6:BZ69" ca="1" si="19">+AK6</f>
        <v>101.58575386542218</v>
      </c>
      <c r="CA6" s="45">
        <f t="shared" ref="CA6:CA69" ca="1" si="20">+AR6</f>
        <v>101.58734626195599</v>
      </c>
      <c r="CB6" s="45">
        <f t="shared" ref="CB6:CB69" ca="1" si="21">+AY6</f>
        <v>101.63844298322159</v>
      </c>
      <c r="CC6" s="45">
        <f t="shared" ref="CC6:CC69" ca="1" si="22">+BF6</f>
        <v>101.62297536608033</v>
      </c>
      <c r="CD6" s="45">
        <f t="shared" ref="CD6:CD69" ca="1" si="23">+BM6</f>
        <v>101.67245522718697</v>
      </c>
      <c r="CE6" s="45">
        <f t="shared" ref="CE6:CE69" ca="1" si="24">+BT6</f>
        <v>101.69392909997171</v>
      </c>
      <c r="CF6" s="45" cm="1">
        <f t="array" aca="1" ref="CF6" ca="1">+SUMPRODUCT($BV$3:$CE$3/100,$BV6:$CE6)</f>
        <v>101.59002280691641</v>
      </c>
      <c r="CG6" s="35">
        <f>+B6</f>
        <v>42736</v>
      </c>
      <c r="CH6" s="24">
        <f ca="1">+BV6/BV5-1</f>
        <v>1.4910348894956016E-2</v>
      </c>
      <c r="CI6" s="24">
        <f t="shared" ref="CI6:CQ6" ca="1" si="25">+BW6/BW5-1</f>
        <v>1.5240768579789732E-2</v>
      </c>
      <c r="CJ6" s="24">
        <f t="shared" ca="1" si="25"/>
        <v>1.3279903685522676E-2</v>
      </c>
      <c r="CK6" s="24">
        <f t="shared" ca="1" si="25"/>
        <v>1.5721132804585869E-2</v>
      </c>
      <c r="CL6" s="24">
        <f t="shared" ca="1" si="25"/>
        <v>1.5857538654221681E-2</v>
      </c>
      <c r="CM6" s="24">
        <f t="shared" ca="1" si="25"/>
        <v>1.5873462619559797E-2</v>
      </c>
      <c r="CN6" s="24">
        <f t="shared" ca="1" si="25"/>
        <v>1.6384429832215996E-2</v>
      </c>
      <c r="CO6" s="24">
        <f t="shared" ca="1" si="25"/>
        <v>1.6229753660803148E-2</v>
      </c>
      <c r="CP6" s="24">
        <f t="shared" ca="1" si="25"/>
        <v>1.6724552271869531E-2</v>
      </c>
      <c r="CQ6" s="24">
        <f t="shared" ca="1" si="25"/>
        <v>1.6939290999717249E-2</v>
      </c>
      <c r="CR6" s="24">
        <f t="shared" ref="CR6:CR69" ca="1" si="26">+CF6/CF5-1</f>
        <v>1.597700931247048E-2</v>
      </c>
      <c r="CS6" s="35">
        <f>+CG6</f>
        <v>42736</v>
      </c>
    </row>
    <row r="7" spans="1:108" x14ac:dyDescent="0.25">
      <c r="A7" s="110">
        <f t="shared" ref="A7:A70" si="27">+A6+1</f>
        <v>34</v>
      </c>
      <c r="B7" s="35">
        <f>+NAC!A7</f>
        <v>42767</v>
      </c>
      <c r="C7" s="19" cm="1">
        <f t="array" aca="1" ref="C7" ca="1">INDIRECT(_xlfn.CONCAT(C$4,"_d!",C$1,$A7))</f>
        <v>103.60102081298828</v>
      </c>
      <c r="D7" s="19" cm="1">
        <f t="array" aca="1" ref="D7" ca="1">INDIRECT(_xlfn.CONCAT(D$4,"_d!",D$1,$A7))</f>
        <v>103.37284088134766</v>
      </c>
      <c r="E7" s="19" cm="1">
        <f t="array" aca="1" ref="E7" ca="1">INDIRECT(_xlfn.CONCAT(E$4,"_d!",E$1,$A7))</f>
        <v>103.74307250976563</v>
      </c>
      <c r="F7" s="19" cm="1">
        <f t="array" aca="1" ref="F7" ca="1">INDIRECT(_xlfn.CONCAT(F$4,"_d!",F$1,$A7))</f>
        <v>103.43946838378906</v>
      </c>
      <c r="G7" s="19" cm="1">
        <f t="array" aca="1" ref="G7" ca="1">INDIRECT(_xlfn.CONCAT(G$4,"_d!",G$1,$A7))</f>
        <v>103.07835388183594</v>
      </c>
      <c r="H7" s="19" cm="1">
        <f t="array" aca="1" ref="H7" ca="1">INDIRECT(_xlfn.CONCAT(H$4,"_d!",H$1,$A7))</f>
        <v>104.28549957275391</v>
      </c>
      <c r="I7" s="42">
        <f t="shared" ca="1" si="6"/>
        <v>103.52222688843098</v>
      </c>
      <c r="J7" s="19" cm="1">
        <f t="array" aca="1" ref="J7" ca="1">INDIRECT(_xlfn.CONCAT(J$4,"_d!",J$1,$A7))</f>
        <v>103.51781463623047</v>
      </c>
      <c r="K7" s="19" cm="1">
        <f t="array" aca="1" ref="K7" ca="1">INDIRECT(_xlfn.CONCAT(K$4,"_d!",K$1,$A7))</f>
        <v>103.39798736572266</v>
      </c>
      <c r="L7" s="19" cm="1">
        <f t="array" aca="1" ref="L7" ca="1">INDIRECT(_xlfn.CONCAT(L$4,"_d!",L$1,$A7))</f>
        <v>103.80197143554688</v>
      </c>
      <c r="M7" s="19" cm="1">
        <f t="array" aca="1" ref="M7" ca="1">INDIRECT(_xlfn.CONCAT(M$4,"_d!",M$1,$A7))</f>
        <v>103.56216430664063</v>
      </c>
      <c r="N7" s="19" cm="1">
        <f t="array" aca="1" ref="N7" ca="1">INDIRECT(_xlfn.CONCAT(N$4,"_d!",N$1,$A7))</f>
        <v>103.11430358886719</v>
      </c>
      <c r="O7" s="19" cm="1">
        <f t="array" aca="1" ref="O7" ca="1">INDIRECT(_xlfn.CONCAT(O$4,"_d!",O$1,$A7))</f>
        <v>104.28329467773438</v>
      </c>
      <c r="P7" s="42">
        <f ca="1">+SUMPRODUCT(J$3:$O$3,J7:O7)</f>
        <v>103.52962736146829</v>
      </c>
      <c r="Q7" s="19" cm="1">
        <f t="array" aca="1" ref="Q7" ca="1">INDIRECT(_xlfn.CONCAT(Q$4,"_d!",Q$1,$A7))</f>
        <v>103.70975494384766</v>
      </c>
      <c r="R7" s="19" cm="1">
        <f t="array" aca="1" ref="R7" ca="1">INDIRECT(_xlfn.CONCAT(R$4,"_d!",R$1,$A7))</f>
        <v>103.70975494384766</v>
      </c>
      <c r="S7" s="19" cm="1">
        <f t="array" aca="1" ref="S7" ca="1">INDIRECT(_xlfn.CONCAT(S$4,"_d!",S$1,$A7))</f>
        <v>103.87205505371094</v>
      </c>
      <c r="T7" s="19" cm="1">
        <f t="array" aca="1" ref="T7" ca="1">INDIRECT(_xlfn.CONCAT(T$4,"_d!",T$1,$A7))</f>
        <v>103.44939422607422</v>
      </c>
      <c r="U7" s="19" cm="1">
        <f t="array" aca="1" ref="U7" ca="1">INDIRECT(_xlfn.CONCAT(U$4,"_d!",U$1,$A7))</f>
        <v>103.28166961669922</v>
      </c>
      <c r="V7" s="19" cm="1">
        <f t="array" aca="1" ref="V7" ca="1">INDIRECT(_xlfn.CONCAT(V$4,"_d!",V$1,$A7))</f>
        <v>104.23416900634766</v>
      </c>
      <c r="W7" s="42">
        <f t="shared" ca="1" si="7"/>
        <v>103.6971732918023</v>
      </c>
      <c r="X7" s="19" cm="1">
        <f t="array" aca="1" ref="X7" ca="1">INDIRECT(_xlfn.CONCAT(X$4,"_d!",X$1,$A7))</f>
        <v>103.68557739257813</v>
      </c>
      <c r="Y7" s="19" cm="1">
        <f t="array" aca="1" ref="Y7" ca="1">INDIRECT(_xlfn.CONCAT(Y$4,"_d!",Y$1,$A7))</f>
        <v>103.44235992431641</v>
      </c>
      <c r="Z7" s="19" cm="1">
        <f t="array" aca="1" ref="Z7" ca="1">INDIRECT(_xlfn.CONCAT(Z$4,"_d!",Z$1,$A7))</f>
        <v>103.94068145751953</v>
      </c>
      <c r="AA7" s="19" cm="1">
        <f t="array" aca="1" ref="AA7" ca="1">INDIRECT(_xlfn.CONCAT(AA$4,"_d!",AA$1,$A7))</f>
        <v>103.60171508789063</v>
      </c>
      <c r="AB7" s="19" cm="1">
        <f t="array" aca="1" ref="AB7" ca="1">INDIRECT(_xlfn.CONCAT(AB$4,"_d!",AB$1,$A7))</f>
        <v>103.36339569091797</v>
      </c>
      <c r="AC7" s="19" cm="1">
        <f t="array" aca="1" ref="AC7" ca="1">INDIRECT(_xlfn.CONCAT(AC$4,"_d!",AC$1,$A7))</f>
        <v>104.29422760009766</v>
      </c>
      <c r="AD7" s="42">
        <f t="shared" ca="1" si="8"/>
        <v>103.62803031461138</v>
      </c>
      <c r="AE7" s="19" cm="1">
        <f t="array" aca="1" ref="AE7" ca="1">INDIRECT(_xlfn.CONCAT(AE$4,"_d!",AE$1,$A7))</f>
        <v>103.71411895751953</v>
      </c>
      <c r="AF7" s="19" cm="1">
        <f t="array" aca="1" ref="AF7" ca="1">INDIRECT(_xlfn.CONCAT(AF$4,"_d!",AF$1,$A7))</f>
        <v>103.54885101318359</v>
      </c>
      <c r="AG7" s="19" cm="1">
        <f t="array" aca="1" ref="AG7" ca="1">INDIRECT(_xlfn.CONCAT(AG$4,"_d!",AG$1,$A7))</f>
        <v>103.90730285644531</v>
      </c>
      <c r="AH7" s="19" cm="1">
        <f t="array" aca="1" ref="AH7" ca="1">INDIRECT(_xlfn.CONCAT(AH$4,"_d!",AH$1,$A7))</f>
        <v>103.5595703125</v>
      </c>
      <c r="AI7" s="19" cm="1">
        <f t="array" aca="1" ref="AI7" ca="1">INDIRECT(_xlfn.CONCAT(AI$4,"_d!",AI$1,$A7))</f>
        <v>103.26448059082031</v>
      </c>
      <c r="AJ7" s="19" cm="1">
        <f t="array" aca="1" ref="AJ7" ca="1">INDIRECT(_xlfn.CONCAT(AJ$4,"_d!",AJ$1,$A7))</f>
        <v>104.33729553222656</v>
      </c>
      <c r="AK7" s="42">
        <f t="shared" ca="1" si="9"/>
        <v>103.64733020387975</v>
      </c>
      <c r="AL7" s="19" cm="1">
        <f t="array" aca="1" ref="AL7" ca="1">INDIRECT(_xlfn.CONCAT(AL$4,"_d!",AL$1,$A7))</f>
        <v>103.73770904541016</v>
      </c>
      <c r="AM7" s="19" cm="1">
        <f t="array" aca="1" ref="AM7" ca="1">INDIRECT(_xlfn.CONCAT(AM$4,"_d!",AM$1,$A7))</f>
        <v>103.51084136962891</v>
      </c>
      <c r="AN7" s="19" cm="1">
        <f t="array" aca="1" ref="AN7" ca="1">INDIRECT(_xlfn.CONCAT(AN$4,"_d!",AN$1,$A7))</f>
        <v>103.86097717285156</v>
      </c>
      <c r="AO7" s="19" cm="1">
        <f t="array" aca="1" ref="AO7" ca="1">INDIRECT(_xlfn.CONCAT(AO$4,"_d!",AO$1,$A7))</f>
        <v>103.51454162597656</v>
      </c>
      <c r="AP7" s="19" cm="1">
        <f t="array" aca="1" ref="AP7" ca="1">INDIRECT(_xlfn.CONCAT(AP$4,"_d!",AP$1,$A7))</f>
        <v>103.35926818847656</v>
      </c>
      <c r="AQ7" s="19" cm="1">
        <f t="array" aca="1" ref="AQ7" ca="1">INDIRECT(_xlfn.CONCAT(AQ$4,"_d!",AQ$1,$A7))</f>
        <v>104.23459625244141</v>
      </c>
      <c r="AR7" s="42">
        <f t="shared" ca="1" si="10"/>
        <v>103.66231773085167</v>
      </c>
      <c r="AS7" s="19" cm="1">
        <f t="array" aca="1" ref="AS7" ca="1">INDIRECT(_xlfn.CONCAT(AS$4,"_d!",AS$1,$A7))</f>
        <v>103.68890380859375</v>
      </c>
      <c r="AT7" s="19" cm="1">
        <f t="array" aca="1" ref="AT7" ca="1">INDIRECT(_xlfn.CONCAT(AT$4,"_d!",AT$1,$A7))</f>
        <v>103.59220886230469</v>
      </c>
      <c r="AU7" s="19" cm="1">
        <f t="array" aca="1" ref="AU7" ca="1">INDIRECT(_xlfn.CONCAT(AU$4,"_d!",AU$1,$A7))</f>
        <v>103.74437713623047</v>
      </c>
      <c r="AV7" s="19" cm="1">
        <f t="array" aca="1" ref="AV7" ca="1">INDIRECT(_xlfn.CONCAT(AV$4,"_d!",AV$1,$A7))</f>
        <v>103.56070709228516</v>
      </c>
      <c r="AW7" s="19" cm="1">
        <f t="array" aca="1" ref="AW7" ca="1">INDIRECT(_xlfn.CONCAT(AW$4,"_d!",AW$1,$A7))</f>
        <v>103.42000579833984</v>
      </c>
      <c r="AX7" s="19" cm="1">
        <f t="array" aca="1" ref="AX7" ca="1">INDIRECT(_xlfn.CONCAT(AX$4,"_d!",AX$1,$A7))</f>
        <v>104.38878631591797</v>
      </c>
      <c r="AY7" s="42">
        <f t="shared" ca="1" si="11"/>
        <v>103.68435497092183</v>
      </c>
      <c r="AZ7" s="19" cm="1">
        <f t="array" aca="1" ref="AZ7" ca="1">INDIRECT(_xlfn.CONCAT(AZ$4,"_d!",AZ$1,$A7))</f>
        <v>103.76062774658203</v>
      </c>
      <c r="BA7" s="19" cm="1">
        <f t="array" aca="1" ref="BA7" ca="1">INDIRECT(_xlfn.CONCAT(BA$4,"_d!",BA$1,$A7))</f>
        <v>103.51124572753906</v>
      </c>
      <c r="BB7" s="19" cm="1">
        <f t="array" aca="1" ref="BB7" ca="1">INDIRECT(_xlfn.CONCAT(BB$4,"_d!",BB$1,$A7))</f>
        <v>103.88048553466797</v>
      </c>
      <c r="BC7" s="19" cm="1">
        <f t="array" aca="1" ref="BC7" ca="1">INDIRECT(_xlfn.CONCAT(BC$4,"_d!",BC$1,$A7))</f>
        <v>103.5758056640625</v>
      </c>
      <c r="BD7" s="19" cm="1">
        <f t="array" aca="1" ref="BD7" ca="1">INDIRECT(_xlfn.CONCAT(BD$4,"_d!",BD$1,$A7))</f>
        <v>103.46234130859375</v>
      </c>
      <c r="BE7" s="19" cm="1">
        <f t="array" aca="1" ref="BE7" ca="1">INDIRECT(_xlfn.CONCAT(BE$4,"_d!",BE$1,$A7))</f>
        <v>104.48596954345703</v>
      </c>
      <c r="BF7" s="42">
        <f t="shared" ca="1" si="12"/>
        <v>103.70295685272677</v>
      </c>
      <c r="BG7" s="19" cm="1">
        <f t="array" aca="1" ref="BG7" ca="1">INDIRECT(_xlfn.CONCAT(BG$4,"_d!",BG$1,$A7))</f>
        <v>103.86964416503906</v>
      </c>
      <c r="BH7" s="19" cm="1">
        <f t="array" aca="1" ref="BH7" ca="1">INDIRECT(_xlfn.CONCAT(BH$4,"_d!",BH$1,$A7))</f>
        <v>103.62742614746094</v>
      </c>
      <c r="BI7" s="19" cm="1">
        <f t="array" aca="1" ref="BI7" ca="1">INDIRECT(_xlfn.CONCAT(BI$4,"_d!",BI$1,$A7))</f>
        <v>103.89811706542969</v>
      </c>
      <c r="BJ7" s="19" cm="1">
        <f t="array" aca="1" ref="BJ7" ca="1">INDIRECT(_xlfn.CONCAT(BJ$4,"_d!",BJ$1,$A7))</f>
        <v>103.72893524169922</v>
      </c>
      <c r="BK7" s="19" cm="1">
        <f t="array" aca="1" ref="BK7" ca="1">INDIRECT(_xlfn.CONCAT(BK$4,"_d!",BK$1,$A7))</f>
        <v>103.52762603759766</v>
      </c>
      <c r="BL7" s="19" cm="1">
        <f t="array" aca="1" ref="BL7" ca="1">INDIRECT(_xlfn.CONCAT(BL$4,"_d!",BL$1,$A7))</f>
        <v>104.52831268310547</v>
      </c>
      <c r="BM7" s="42">
        <f t="shared" ca="1" si="13"/>
        <v>103.81382638220849</v>
      </c>
      <c r="BN7" s="19" cm="1">
        <f t="array" aca="1" ref="BN7" ca="1">INDIRECT(_xlfn.CONCAT(BN$4,"_d!",BN$1,$A7))</f>
        <v>103.83692932128906</v>
      </c>
      <c r="BO7" s="19" cm="1">
        <f t="array" aca="1" ref="BO7" ca="1">INDIRECT(_xlfn.CONCAT(BO$4,"_d!",BO$1,$A7))</f>
        <v>103.60753631591797</v>
      </c>
      <c r="BP7" s="19" cm="1">
        <f t="array" aca="1" ref="BP7" ca="1">INDIRECT(_xlfn.CONCAT(BP$4,"_d!",BP$1,$A7))</f>
        <v>103.77854919433594</v>
      </c>
      <c r="BQ7" s="19" cm="1">
        <f t="array" aca="1" ref="BQ7" ca="1">INDIRECT(_xlfn.CONCAT(BQ$4,"_d!",BQ$1,$A7))</f>
        <v>103.38887023925781</v>
      </c>
      <c r="BR7" s="19" cm="1">
        <f t="array" aca="1" ref="BR7" ca="1">INDIRECT(_xlfn.CONCAT(BR$4,"_d!",BR$1,$A7))</f>
        <v>103.57809448242188</v>
      </c>
      <c r="BS7" s="19" cm="1">
        <f t="array" aca="1" ref="BS7" ca="1">INDIRECT(_xlfn.CONCAT(BS$4,"_d!",BS$1,$A7))</f>
        <v>104.5933837890625</v>
      </c>
      <c r="BT7" s="42">
        <f t="shared" ca="1" si="14"/>
        <v>103.82208394925797</v>
      </c>
      <c r="BU7" s="42"/>
      <c r="BV7" s="45">
        <f t="shared" ca="1" si="15"/>
        <v>103.52222688843098</v>
      </c>
      <c r="BW7" s="45">
        <f t="shared" ca="1" si="16"/>
        <v>103.52962736146829</v>
      </c>
      <c r="BX7" s="45">
        <f t="shared" ca="1" si="17"/>
        <v>103.6971732918023</v>
      </c>
      <c r="BY7" s="45">
        <f t="shared" ca="1" si="18"/>
        <v>103.62803031461138</v>
      </c>
      <c r="BZ7" s="45">
        <f t="shared" ca="1" si="19"/>
        <v>103.64733020387975</v>
      </c>
      <c r="CA7" s="45">
        <f t="shared" ca="1" si="20"/>
        <v>103.66231773085167</v>
      </c>
      <c r="CB7" s="45">
        <f t="shared" ca="1" si="21"/>
        <v>103.68435497092183</v>
      </c>
      <c r="CC7" s="45">
        <f t="shared" ca="1" si="22"/>
        <v>103.70295685272677</v>
      </c>
      <c r="CD7" s="45">
        <f t="shared" ca="1" si="23"/>
        <v>103.81382638220849</v>
      </c>
      <c r="CE7" s="45">
        <f t="shared" ca="1" si="24"/>
        <v>103.82208394925797</v>
      </c>
      <c r="CF7" s="45" cm="1">
        <f t="array" aca="1" ref="CF7" ca="1">+SUMPRODUCT($BV$3:$CE$3/100,$BV7:$CE7)</f>
        <v>103.69415954943021</v>
      </c>
      <c r="CG7" s="35">
        <f t="shared" ref="CG7:CG70" si="28">+B7</f>
        <v>42767</v>
      </c>
      <c r="CH7" s="24">
        <f t="shared" ref="CH7:CH70" ca="1" si="29">+BV7/BV6-1</f>
        <v>2.0013511549536567E-2</v>
      </c>
      <c r="CI7" s="24">
        <f t="shared" ref="CI7:CI70" ca="1" si="30">+BW7/BW6-1</f>
        <v>1.9754432303726865E-2</v>
      </c>
      <c r="CJ7" s="24">
        <f t="shared" ref="CJ7:CJ70" ca="1" si="31">+BX7/BX6-1</f>
        <v>2.3381327455846979E-2</v>
      </c>
      <c r="CK7" s="24">
        <f t="shared" ref="CK7:CK70" ca="1" si="32">+BY7/BY6-1</f>
        <v>2.024095952868521E-2</v>
      </c>
      <c r="CL7" s="24">
        <f t="shared" ref="CL7:CL70" ca="1" si="33">+BZ7/BZ6-1</f>
        <v>2.0293951267898125E-2</v>
      </c>
      <c r="CM7" s="24">
        <f t="shared" ref="CM7:CM70" ca="1" si="34">+CA7/CA6-1</f>
        <v>2.0425491414502561E-2</v>
      </c>
      <c r="CN7" s="24">
        <f t="shared" ref="CN7:CN70" ca="1" si="35">+CB7/CB6-1</f>
        <v>2.0129312567666702E-2</v>
      </c>
      <c r="CO7" s="24">
        <f t="shared" ref="CO7:CO70" ca="1" si="36">+CC7/CC6-1</f>
        <v>2.0467630269175308E-2</v>
      </c>
      <c r="CP7" s="24">
        <f t="shared" ref="CP7:CP70" ca="1" si="37">+CD7/CD6-1</f>
        <v>2.1061467928915611E-2</v>
      </c>
      <c r="CQ7" s="24">
        <f t="shared" ref="CQ7:CQ70" ca="1" si="38">+CE7/CE6-1</f>
        <v>2.0927058951514699E-2</v>
      </c>
      <c r="CR7" s="24">
        <f t="shared" ca="1" si="26"/>
        <v>2.0712041245555701E-2</v>
      </c>
      <c r="CS7" s="35">
        <f t="shared" ref="CS7:CS70" si="39">+CG7</f>
        <v>42767</v>
      </c>
    </row>
    <row r="8" spans="1:108" x14ac:dyDescent="0.25">
      <c r="A8" s="110">
        <f t="shared" si="27"/>
        <v>35</v>
      </c>
      <c r="B8" s="35">
        <f>+NAC!A8</f>
        <v>42795</v>
      </c>
      <c r="C8" s="19" cm="1">
        <f t="array" aca="1" ref="C8" ca="1">INDIRECT(_xlfn.CONCAT(C$4,"_d!",C$1,$A8))</f>
        <v>106.40770721435547</v>
      </c>
      <c r="D8" s="19" cm="1">
        <f t="array" aca="1" ref="D8" ca="1">INDIRECT(_xlfn.CONCAT(D$4,"_d!",D$1,$A8))</f>
        <v>105.69920349121094</v>
      </c>
      <c r="E8" s="19" cm="1">
        <f t="array" aca="1" ref="E8" ca="1">INDIRECT(_xlfn.CONCAT(E$4,"_d!",E$1,$A8))</f>
        <v>106.81870269775391</v>
      </c>
      <c r="F8" s="19" cm="1">
        <f t="array" aca="1" ref="F8" ca="1">INDIRECT(_xlfn.CONCAT(F$4,"_d!",F$1,$A8))</f>
        <v>105.89948272705078</v>
      </c>
      <c r="G8" s="19" cm="1">
        <f t="array" aca="1" ref="G8" ca="1">INDIRECT(_xlfn.CONCAT(G$4,"_d!",G$1,$A8))</f>
        <v>105.65979766845703</v>
      </c>
      <c r="H8" s="19" cm="1">
        <f t="array" aca="1" ref="H8" ca="1">INDIRECT(_xlfn.CONCAT(H$4,"_d!",H$1,$A8))</f>
        <v>106.28819274902344</v>
      </c>
      <c r="I8" s="42">
        <f t="shared" ca="1" si="6"/>
        <v>106.14218397159678</v>
      </c>
      <c r="J8" s="19" cm="1">
        <f t="array" aca="1" ref="J8" ca="1">INDIRECT(_xlfn.CONCAT(J$4,"_d!",J$1,$A8))</f>
        <v>106.27845764160156</v>
      </c>
      <c r="K8" s="19" cm="1">
        <f t="array" aca="1" ref="K8" ca="1">INDIRECT(_xlfn.CONCAT(K$4,"_d!",K$1,$A8))</f>
        <v>105.72966003417969</v>
      </c>
      <c r="L8" s="19" cm="1">
        <f t="array" aca="1" ref="L8" ca="1">INDIRECT(_xlfn.CONCAT(L$4,"_d!",L$1,$A8))</f>
        <v>106.91769409179688</v>
      </c>
      <c r="M8" s="19" cm="1">
        <f t="array" aca="1" ref="M8" ca="1">INDIRECT(_xlfn.CONCAT(M$4,"_d!",M$1,$A8))</f>
        <v>106.11751556396484</v>
      </c>
      <c r="N8" s="19" cm="1">
        <f t="array" aca="1" ref="N8" ca="1">INDIRECT(_xlfn.CONCAT(N$4,"_d!",N$1,$A8))</f>
        <v>105.76007843017578</v>
      </c>
      <c r="O8" s="19" cm="1">
        <f t="array" aca="1" ref="O8" ca="1">INDIRECT(_xlfn.CONCAT(O$4,"_d!",O$1,$A8))</f>
        <v>106.42284393310547</v>
      </c>
      <c r="P8" s="42">
        <f ca="1">+SUMPRODUCT(J$3:$O$3,J8:O8)</f>
        <v>106.15713871724374</v>
      </c>
      <c r="Q8" s="19" cm="1">
        <f t="array" aca="1" ref="Q8" ca="1">INDIRECT(_xlfn.CONCAT(Q$4,"_d!",Q$1,$A8))</f>
        <v>106.46856689453125</v>
      </c>
      <c r="R8" s="19" cm="1">
        <f t="array" aca="1" ref="R8" ca="1">INDIRECT(_xlfn.CONCAT(R$4,"_d!",R$1,$A8))</f>
        <v>106.46856689453125</v>
      </c>
      <c r="S8" s="19" cm="1">
        <f t="array" aca="1" ref="S8" ca="1">INDIRECT(_xlfn.CONCAT(S$4,"_d!",S$1,$A8))</f>
        <v>107.06095123291016</v>
      </c>
      <c r="T8" s="19" cm="1">
        <f t="array" aca="1" ref="T8" ca="1">INDIRECT(_xlfn.CONCAT(T$4,"_d!",T$1,$A8))</f>
        <v>105.93801879882813</v>
      </c>
      <c r="U8" s="19" cm="1">
        <f t="array" aca="1" ref="U8" ca="1">INDIRECT(_xlfn.CONCAT(U$4,"_d!",U$1,$A8))</f>
        <v>105.93234252929688</v>
      </c>
      <c r="V8" s="19" cm="1">
        <f t="array" aca="1" ref="V8" ca="1">INDIRECT(_xlfn.CONCAT(V$4,"_d!",V$1,$A8))</f>
        <v>106.32880401611328</v>
      </c>
      <c r="W8" s="42">
        <f t="shared" ca="1" si="7"/>
        <v>106.45936419636362</v>
      </c>
      <c r="X8" s="19" cm="1">
        <f t="array" aca="1" ref="X8" ca="1">INDIRECT(_xlfn.CONCAT(X$4,"_d!",X$1,$A8))</f>
        <v>106.25418090820313</v>
      </c>
      <c r="Y8" s="19" cm="1">
        <f t="array" aca="1" ref="Y8" ca="1">INDIRECT(_xlfn.CONCAT(Y$4,"_d!",Y$1,$A8))</f>
        <v>105.73887634277344</v>
      </c>
      <c r="Z8" s="19" cm="1">
        <f t="array" aca="1" ref="Z8" ca="1">INDIRECT(_xlfn.CONCAT(Z$4,"_d!",Z$1,$A8))</f>
        <v>107.223876953125</v>
      </c>
      <c r="AA8" s="19" cm="1">
        <f t="array" aca="1" ref="AA8" ca="1">INDIRECT(_xlfn.CONCAT(AA$4,"_d!",AA$1,$A8))</f>
        <v>106.20375061035156</v>
      </c>
      <c r="AB8" s="19" cm="1">
        <f t="array" aca="1" ref="AB8" ca="1">INDIRECT(_xlfn.CONCAT(AB$4,"_d!",AB$1,$A8))</f>
        <v>106.02092742919922</v>
      </c>
      <c r="AC8" s="19" cm="1">
        <f t="array" aca="1" ref="AC8" ca="1">INDIRECT(_xlfn.CONCAT(AC$4,"_d!",AC$1,$A8))</f>
        <v>106.48468017578125</v>
      </c>
      <c r="AD8" s="42">
        <f t="shared" ca="1" si="8"/>
        <v>106.16795153005276</v>
      </c>
      <c r="AE8" s="19" cm="1">
        <f t="array" aca="1" ref="AE8" ca="1">INDIRECT(_xlfn.CONCAT(AE$4,"_d!",AE$1,$A8))</f>
        <v>106.33651733398438</v>
      </c>
      <c r="AF8" s="19" cm="1">
        <f t="array" aca="1" ref="AF8" ca="1">INDIRECT(_xlfn.CONCAT(AF$4,"_d!",AF$1,$A8))</f>
        <v>105.84441375732422</v>
      </c>
      <c r="AG8" s="19" cm="1">
        <f t="array" aca="1" ref="AG8" ca="1">INDIRECT(_xlfn.CONCAT(AG$4,"_d!",AG$1,$A8))</f>
        <v>107.30372619628906</v>
      </c>
      <c r="AH8" s="19" cm="1">
        <f t="array" aca="1" ref="AH8" ca="1">INDIRECT(_xlfn.CONCAT(AH$4,"_d!",AH$1,$A8))</f>
        <v>106.05429840087891</v>
      </c>
      <c r="AI8" s="19" cm="1">
        <f t="array" aca="1" ref="AI8" ca="1">INDIRECT(_xlfn.CONCAT(AI$4,"_d!",AI$1,$A8))</f>
        <v>105.98654174804688</v>
      </c>
      <c r="AJ8" s="19" cm="1">
        <f t="array" aca="1" ref="AJ8" ca="1">INDIRECT(_xlfn.CONCAT(AJ$4,"_d!",AJ$1,$A8))</f>
        <v>106.41868591308594</v>
      </c>
      <c r="AK8" s="42">
        <f t="shared" ca="1" si="9"/>
        <v>106.19856426139984</v>
      </c>
      <c r="AL8" s="19" cm="1">
        <f t="array" aca="1" ref="AL8" ca="1">INDIRECT(_xlfn.CONCAT(AL$4,"_d!",AL$1,$A8))</f>
        <v>106.42908477783203</v>
      </c>
      <c r="AM8" s="19" cm="1">
        <f t="array" aca="1" ref="AM8" ca="1">INDIRECT(_xlfn.CONCAT(AM$4,"_d!",AM$1,$A8))</f>
        <v>105.80442810058594</v>
      </c>
      <c r="AN8" s="19" cm="1">
        <f t="array" aca="1" ref="AN8" ca="1">INDIRECT(_xlfn.CONCAT(AN$4,"_d!",AN$1,$A8))</f>
        <v>107.3458251953125</v>
      </c>
      <c r="AO8" s="19" cm="1">
        <f t="array" aca="1" ref="AO8" ca="1">INDIRECT(_xlfn.CONCAT(AO$4,"_d!",AO$1,$A8))</f>
        <v>106.05632019042969</v>
      </c>
      <c r="AP8" s="19" cm="1">
        <f t="array" aca="1" ref="AP8" ca="1">INDIRECT(_xlfn.CONCAT(AP$4,"_d!",AP$1,$A8))</f>
        <v>106.016357421875</v>
      </c>
      <c r="AQ8" s="19" cm="1">
        <f t="array" aca="1" ref="AQ8" ca="1">INDIRECT(_xlfn.CONCAT(AQ$4,"_d!",AQ$1,$A8))</f>
        <v>106.31789398193359</v>
      </c>
      <c r="AR8" s="42">
        <f t="shared" ca="1" si="10"/>
        <v>106.23295028340617</v>
      </c>
      <c r="AS8" s="19" cm="1">
        <f t="array" aca="1" ref="AS8" ca="1">INDIRECT(_xlfn.CONCAT(AS$4,"_d!",AS$1,$A8))</f>
        <v>106.19261169433594</v>
      </c>
      <c r="AT8" s="19" cm="1">
        <f t="array" aca="1" ref="AT8" ca="1">INDIRECT(_xlfn.CONCAT(AT$4,"_d!",AT$1,$A8))</f>
        <v>105.91941833496094</v>
      </c>
      <c r="AU8" s="19" cm="1">
        <f t="array" aca="1" ref="AU8" ca="1">INDIRECT(_xlfn.CONCAT(AU$4,"_d!",AU$1,$A8))</f>
        <v>107.29132080078125</v>
      </c>
      <c r="AV8" s="19" cm="1">
        <f t="array" aca="1" ref="AV8" ca="1">INDIRECT(_xlfn.CONCAT(AV$4,"_d!",AV$1,$A8))</f>
        <v>106.07334136962891</v>
      </c>
      <c r="AW8" s="19" cm="1">
        <f t="array" aca="1" ref="AW8" ca="1">INDIRECT(_xlfn.CONCAT(AW$4,"_d!",AW$1,$A8))</f>
        <v>106.08164215087891</v>
      </c>
      <c r="AX8" s="19" cm="1">
        <f t="array" aca="1" ref="AX8" ca="1">INDIRECT(_xlfn.CONCAT(AX$4,"_d!",AX$1,$A8))</f>
        <v>106.49297332763672</v>
      </c>
      <c r="AY8" s="42">
        <f t="shared" ca="1" si="11"/>
        <v>106.18903320716399</v>
      </c>
      <c r="AZ8" s="19" cm="1">
        <f t="array" aca="1" ref="AZ8" ca="1">INDIRECT(_xlfn.CONCAT(AZ$4,"_d!",AZ$1,$A8))</f>
        <v>106.24797058105469</v>
      </c>
      <c r="BA8" s="19" cm="1">
        <f t="array" aca="1" ref="BA8" ca="1">INDIRECT(_xlfn.CONCAT(BA$4,"_d!",BA$1,$A8))</f>
        <v>105.72550201416016</v>
      </c>
      <c r="BB8" s="19" cm="1">
        <f t="array" aca="1" ref="BB8" ca="1">INDIRECT(_xlfn.CONCAT(BB$4,"_d!",BB$1,$A8))</f>
        <v>107.47711181640625</v>
      </c>
      <c r="BC8" s="19" cm="1">
        <f t="array" aca="1" ref="BC8" ca="1">INDIRECT(_xlfn.CONCAT(BC$4,"_d!",BC$1,$A8))</f>
        <v>106.25385284423828</v>
      </c>
      <c r="BD8" s="19" cm="1">
        <f t="array" aca="1" ref="BD8" ca="1">INDIRECT(_xlfn.CONCAT(BD$4,"_d!",BD$1,$A8))</f>
        <v>106.07450103759766</v>
      </c>
      <c r="BE8" s="19" cm="1">
        <f t="array" aca="1" ref="BE8" ca="1">INDIRECT(_xlfn.CONCAT(BE$4,"_d!",BE$1,$A8))</f>
        <v>106.74922943115234</v>
      </c>
      <c r="BF8" s="42">
        <f t="shared" ca="1" si="12"/>
        <v>106.14708883511307</v>
      </c>
      <c r="BG8" s="19" cm="1">
        <f t="array" aca="1" ref="BG8" ca="1">INDIRECT(_xlfn.CONCAT(BG$4,"_d!",BG$1,$A8))</f>
        <v>106.3277587890625</v>
      </c>
      <c r="BH8" s="19" cm="1">
        <f t="array" aca="1" ref="BH8" ca="1">INDIRECT(_xlfn.CONCAT(BH$4,"_d!",BH$1,$A8))</f>
        <v>105.89844512939453</v>
      </c>
      <c r="BI8" s="19" cm="1">
        <f t="array" aca="1" ref="BI8" ca="1">INDIRECT(_xlfn.CONCAT(BI$4,"_d!",BI$1,$A8))</f>
        <v>107.37089538574219</v>
      </c>
      <c r="BJ8" s="19" cm="1">
        <f t="array" aca="1" ref="BJ8" ca="1">INDIRECT(_xlfn.CONCAT(BJ$4,"_d!",BJ$1,$A8))</f>
        <v>106.598876953125</v>
      </c>
      <c r="BK8" s="19" cm="1">
        <f t="array" aca="1" ref="BK8" ca="1">INDIRECT(_xlfn.CONCAT(BK$4,"_d!",BK$1,$A8))</f>
        <v>106.14899444580078</v>
      </c>
      <c r="BL8" s="19" cm="1">
        <f t="array" aca="1" ref="BL8" ca="1">INDIRECT(_xlfn.CONCAT(BL$4,"_d!",BL$1,$A8))</f>
        <v>106.76513671875</v>
      </c>
      <c r="BM8" s="42">
        <f t="shared" ca="1" si="13"/>
        <v>106.24524733087212</v>
      </c>
      <c r="BN8" s="19" cm="1">
        <f t="array" aca="1" ref="BN8" ca="1">INDIRECT(_xlfn.CONCAT(BN$4,"_d!",BN$1,$A8))</f>
        <v>106.09928131103516</v>
      </c>
      <c r="BO8" s="19" cm="1">
        <f t="array" aca="1" ref="BO8" ca="1">INDIRECT(_xlfn.CONCAT(BO$4,"_d!",BO$1,$A8))</f>
        <v>105.71685028076172</v>
      </c>
      <c r="BP8" s="19" cm="1">
        <f t="array" aca="1" ref="BP8" ca="1">INDIRECT(_xlfn.CONCAT(BP$4,"_d!",BP$1,$A8))</f>
        <v>107.15054321289063</v>
      </c>
      <c r="BQ8" s="19" cm="1">
        <f t="array" aca="1" ref="BQ8" ca="1">INDIRECT(_xlfn.CONCAT(BQ$4,"_d!",BQ$1,$A8))</f>
        <v>105.78604125976563</v>
      </c>
      <c r="BR8" s="19" cm="1">
        <f t="array" aca="1" ref="BR8" ca="1">INDIRECT(_xlfn.CONCAT(BR$4,"_d!",BR$1,$A8))</f>
        <v>106.24728393554688</v>
      </c>
      <c r="BS8" s="19" cm="1">
        <f t="array" aca="1" ref="BS8" ca="1">INDIRECT(_xlfn.CONCAT(BS$4,"_d!",BS$1,$A8))</f>
        <v>106.76118469238281</v>
      </c>
      <c r="BT8" s="42">
        <f t="shared" ca="1" si="14"/>
        <v>106.0865956454367</v>
      </c>
      <c r="BU8" s="42"/>
      <c r="BV8" s="45">
        <f t="shared" ca="1" si="15"/>
        <v>106.14218397159678</v>
      </c>
      <c r="BW8" s="45">
        <f t="shared" ca="1" si="16"/>
        <v>106.15713871724374</v>
      </c>
      <c r="BX8" s="45">
        <f t="shared" ca="1" si="17"/>
        <v>106.45936419636362</v>
      </c>
      <c r="BY8" s="45">
        <f t="shared" ca="1" si="18"/>
        <v>106.16795153005276</v>
      </c>
      <c r="BZ8" s="45">
        <f t="shared" ca="1" si="19"/>
        <v>106.19856426139984</v>
      </c>
      <c r="CA8" s="45">
        <f t="shared" ca="1" si="20"/>
        <v>106.23295028340617</v>
      </c>
      <c r="CB8" s="45">
        <f t="shared" ca="1" si="21"/>
        <v>106.18903320716399</v>
      </c>
      <c r="CC8" s="45">
        <f t="shared" ca="1" si="22"/>
        <v>106.14708883511307</v>
      </c>
      <c r="CD8" s="45">
        <f t="shared" ca="1" si="23"/>
        <v>106.24524733087212</v>
      </c>
      <c r="CE8" s="45">
        <f t="shared" ca="1" si="24"/>
        <v>106.0865956454367</v>
      </c>
      <c r="CF8" s="45" cm="1">
        <f t="array" aca="1" ref="CF8" ca="1">+SUMPRODUCT($BV$3:$CE$3/100,$BV8:$CE8)</f>
        <v>106.18434827355102</v>
      </c>
      <c r="CG8" s="35">
        <f t="shared" si="28"/>
        <v>42795</v>
      </c>
      <c r="CH8" s="24">
        <f t="shared" ca="1" si="29"/>
        <v>2.5308160014654746E-2</v>
      </c>
      <c r="CI8" s="24">
        <f t="shared" ca="1" si="30"/>
        <v>2.5379318198467393E-2</v>
      </c>
      <c r="CJ8" s="24">
        <f t="shared" ca="1" si="31"/>
        <v>2.6637089680241921E-2</v>
      </c>
      <c r="CK8" s="24">
        <f t="shared" ca="1" si="32"/>
        <v>2.4509982557135102E-2</v>
      </c>
      <c r="CL8" s="24">
        <f t="shared" ca="1" si="33"/>
        <v>2.4614566072292288E-2</v>
      </c>
      <c r="CM8" s="24">
        <f t="shared" ca="1" si="34"/>
        <v>2.4798138888123988E-2</v>
      </c>
      <c r="CN8" s="24">
        <f t="shared" ca="1" si="35"/>
        <v>2.4156761518597358E-2</v>
      </c>
      <c r="CO8" s="24">
        <f t="shared" ca="1" si="36"/>
        <v>2.3568585280141274E-2</v>
      </c>
      <c r="CP8" s="24">
        <f t="shared" ca="1" si="37"/>
        <v>2.3420974193860689E-2</v>
      </c>
      <c r="CQ8" s="24">
        <f t="shared" ca="1" si="38"/>
        <v>2.1811464478843412E-2</v>
      </c>
      <c r="CR8" s="24">
        <f t="shared" ca="1" si="26"/>
        <v>2.4014744272398136E-2</v>
      </c>
      <c r="CS8" s="35">
        <f t="shared" si="39"/>
        <v>42795</v>
      </c>
    </row>
    <row r="9" spans="1:108" x14ac:dyDescent="0.25">
      <c r="A9" s="110">
        <f t="shared" si="27"/>
        <v>36</v>
      </c>
      <c r="B9" s="35">
        <f>+NAC!A9</f>
        <v>42826</v>
      </c>
      <c r="C9" s="19" cm="1">
        <f t="array" aca="1" ref="C9" ca="1">INDIRECT(_xlfn.CONCAT(C$4,"_d!",C$1,$A9))</f>
        <v>109.34986877441406</v>
      </c>
      <c r="D9" s="19" cm="1">
        <f t="array" aca="1" ref="D9" ca="1">INDIRECT(_xlfn.CONCAT(D$4,"_d!",D$1,$A9))</f>
        <v>108.67765808105469</v>
      </c>
      <c r="E9" s="19" cm="1">
        <f t="array" aca="1" ref="E9" ca="1">INDIRECT(_xlfn.CONCAT(E$4,"_d!",E$1,$A9))</f>
        <v>109.76416778564453</v>
      </c>
      <c r="F9" s="19" cm="1">
        <f t="array" aca="1" ref="F9" ca="1">INDIRECT(_xlfn.CONCAT(F$4,"_d!",F$1,$A9))</f>
        <v>108.39453125</v>
      </c>
      <c r="G9" s="19" cm="1">
        <f t="array" aca="1" ref="G9" ca="1">INDIRECT(_xlfn.CONCAT(G$4,"_d!",G$1,$A9))</f>
        <v>109.13150024414063</v>
      </c>
      <c r="H9" s="19" cm="1">
        <f t="array" aca="1" ref="H9" ca="1">INDIRECT(_xlfn.CONCAT(H$4,"_d!",H$1,$A9))</f>
        <v>108.50173187255859</v>
      </c>
      <c r="I9" s="42">
        <f t="shared" ca="1" si="6"/>
        <v>109.04487869985893</v>
      </c>
      <c r="J9" s="19" cm="1">
        <f t="array" aca="1" ref="J9" ca="1">INDIRECT(_xlfn.CONCAT(J$4,"_d!",J$1,$A9))</f>
        <v>109.19170379638672</v>
      </c>
      <c r="K9" s="19" cm="1">
        <f t="array" aca="1" ref="K9" ca="1">INDIRECT(_xlfn.CONCAT(K$4,"_d!",K$1,$A9))</f>
        <v>108.72787475585938</v>
      </c>
      <c r="L9" s="19" cm="1">
        <f t="array" aca="1" ref="L9" ca="1">INDIRECT(_xlfn.CONCAT(L$4,"_d!",L$1,$A9))</f>
        <v>109.88420104980469</v>
      </c>
      <c r="M9" s="19" cm="1">
        <f t="array" aca="1" ref="M9" ca="1">INDIRECT(_xlfn.CONCAT(M$4,"_d!",M$1,$A9))</f>
        <v>108.59999084472656</v>
      </c>
      <c r="N9" s="19" cm="1">
        <f t="array" aca="1" ref="N9" ca="1">INDIRECT(_xlfn.CONCAT(N$4,"_d!",N$1,$A9))</f>
        <v>109.36410522460938</v>
      </c>
      <c r="O9" s="19" cm="1">
        <f t="array" aca="1" ref="O9" ca="1">INDIRECT(_xlfn.CONCAT(O$4,"_d!",O$1,$A9))</f>
        <v>108.60469818115234</v>
      </c>
      <c r="P9" s="42">
        <f ca="1">+SUMPRODUCT(J$3:$O$3,J9:O9)</f>
        <v>109.08429834486462</v>
      </c>
      <c r="Q9" s="19" cm="1">
        <f t="array" aca="1" ref="Q9" ca="1">INDIRECT(_xlfn.CONCAT(Q$4,"_d!",Q$1,$A9))</f>
        <v>109.46977996826172</v>
      </c>
      <c r="R9" s="19" cm="1">
        <f t="array" aca="1" ref="R9" ca="1">INDIRECT(_xlfn.CONCAT(R$4,"_d!",R$1,$A9))</f>
        <v>109.46977996826172</v>
      </c>
      <c r="S9" s="19" cm="1">
        <f t="array" aca="1" ref="S9" ca="1">INDIRECT(_xlfn.CONCAT(S$4,"_d!",S$1,$A9))</f>
        <v>110.02749633789063</v>
      </c>
      <c r="T9" s="19" cm="1">
        <f t="array" aca="1" ref="T9" ca="1">INDIRECT(_xlfn.CONCAT(T$4,"_d!",T$1,$A9))</f>
        <v>108.26914215087891</v>
      </c>
      <c r="U9" s="19" cm="1">
        <f t="array" aca="1" ref="U9" ca="1">INDIRECT(_xlfn.CONCAT(U$4,"_d!",U$1,$A9))</f>
        <v>109.49854278564453</v>
      </c>
      <c r="V9" s="19" cm="1">
        <f t="array" aca="1" ref="V9" ca="1">INDIRECT(_xlfn.CONCAT(V$4,"_d!",V$1,$A9))</f>
        <v>108.55646514892578</v>
      </c>
      <c r="W9" s="42">
        <f t="shared" ca="1" si="7"/>
        <v>109.42265125030868</v>
      </c>
      <c r="X9" s="19" cm="1">
        <f t="array" aca="1" ref="X9" ca="1">INDIRECT(_xlfn.CONCAT(X$4,"_d!",X$1,$A9))</f>
        <v>109.06005096435547</v>
      </c>
      <c r="Y9" s="19" cm="1">
        <f t="array" aca="1" ref="Y9" ca="1">INDIRECT(_xlfn.CONCAT(Y$4,"_d!",Y$1,$A9))</f>
        <v>108.67162322998047</v>
      </c>
      <c r="Z9" s="19" cm="1">
        <f t="array" aca="1" ref="Z9" ca="1">INDIRECT(_xlfn.CONCAT(Z$4,"_d!",Z$1,$A9))</f>
        <v>110.13996124267578</v>
      </c>
      <c r="AA9" s="19" cm="1">
        <f t="array" aca="1" ref="AA9" ca="1">INDIRECT(_xlfn.CONCAT(AA$4,"_d!",AA$1,$A9))</f>
        <v>108.60359191894531</v>
      </c>
      <c r="AB9" s="19" cm="1">
        <f t="array" aca="1" ref="AB9" ca="1">INDIRECT(_xlfn.CONCAT(AB$4,"_d!",AB$1,$A9))</f>
        <v>109.58688354492188</v>
      </c>
      <c r="AC9" s="19" cm="1">
        <f t="array" aca="1" ref="AC9" ca="1">INDIRECT(_xlfn.CONCAT(AC$4,"_d!",AC$1,$A9))</f>
        <v>108.68321990966797</v>
      </c>
      <c r="AD9" s="42">
        <f t="shared" ca="1" si="8"/>
        <v>109.03273448169206</v>
      </c>
      <c r="AE9" s="19" cm="1">
        <f t="array" aca="1" ref="AE9" ca="1">INDIRECT(_xlfn.CONCAT(AE$4,"_d!",AE$1,$A9))</f>
        <v>109.24239349365234</v>
      </c>
      <c r="AF9" s="19" cm="1">
        <f t="array" aca="1" ref="AF9" ca="1">INDIRECT(_xlfn.CONCAT(AF$4,"_d!",AF$1,$A9))</f>
        <v>108.83562469482422</v>
      </c>
      <c r="AG9" s="19" cm="1">
        <f t="array" aca="1" ref="AG9" ca="1">INDIRECT(_xlfn.CONCAT(AG$4,"_d!",AG$1,$A9))</f>
        <v>110.17250823974609</v>
      </c>
      <c r="AH9" s="19" cm="1">
        <f t="array" aca="1" ref="AH9" ca="1">INDIRECT(_xlfn.CONCAT(AH$4,"_d!",AH$1,$A9))</f>
        <v>108.38247680664063</v>
      </c>
      <c r="AI9" s="19" cm="1">
        <f t="array" aca="1" ref="AI9" ca="1">INDIRECT(_xlfn.CONCAT(AI$4,"_d!",AI$1,$A9))</f>
        <v>109.57608032226563</v>
      </c>
      <c r="AJ9" s="19" cm="1">
        <f t="array" aca="1" ref="AJ9" ca="1">INDIRECT(_xlfn.CONCAT(AJ$4,"_d!",AJ$1,$A9))</f>
        <v>108.61686706542969</v>
      </c>
      <c r="AK9" s="42">
        <f t="shared" ca="1" si="9"/>
        <v>109.13456007334554</v>
      </c>
      <c r="AL9" s="19" cm="1">
        <f t="array" aca="1" ref="AL9" ca="1">INDIRECT(_xlfn.CONCAT(AL$4,"_d!",AL$1,$A9))</f>
        <v>109.35251617431641</v>
      </c>
      <c r="AM9" s="19" cm="1">
        <f t="array" aca="1" ref="AM9" ca="1">INDIRECT(_xlfn.CONCAT(AM$4,"_d!",AM$1,$A9))</f>
        <v>108.75130462646484</v>
      </c>
      <c r="AN9" s="19" cm="1">
        <f t="array" aca="1" ref="AN9" ca="1">INDIRECT(_xlfn.CONCAT(AN$4,"_d!",AN$1,$A9))</f>
        <v>110.28838348388672</v>
      </c>
      <c r="AO9" s="19" cm="1">
        <f t="array" aca="1" ref="AO9" ca="1">INDIRECT(_xlfn.CONCAT(AO$4,"_d!",AO$1,$A9))</f>
        <v>108.45518493652344</v>
      </c>
      <c r="AP9" s="19" cm="1">
        <f t="array" aca="1" ref="AP9" ca="1">INDIRECT(_xlfn.CONCAT(AP$4,"_d!",AP$1,$A9))</f>
        <v>109.51718139648438</v>
      </c>
      <c r="AQ9" s="19" cm="1">
        <f t="array" aca="1" ref="AQ9" ca="1">INDIRECT(_xlfn.CONCAT(AQ$4,"_d!",AQ$1,$A9))</f>
        <v>108.52354431152344</v>
      </c>
      <c r="AR9" s="42">
        <f t="shared" ca="1" si="10"/>
        <v>109.14443322550062</v>
      </c>
      <c r="AS9" s="19" cm="1">
        <f t="array" aca="1" ref="AS9" ca="1">INDIRECT(_xlfn.CONCAT(AS$4,"_d!",AS$1,$A9))</f>
        <v>108.96672821044922</v>
      </c>
      <c r="AT9" s="19" cm="1">
        <f t="array" aca="1" ref="AT9" ca="1">INDIRECT(_xlfn.CONCAT(AT$4,"_d!",AT$1,$A9))</f>
        <v>108.86298370361328</v>
      </c>
      <c r="AU9" s="19" cm="1">
        <f t="array" aca="1" ref="AU9" ca="1">INDIRECT(_xlfn.CONCAT(AU$4,"_d!",AU$1,$A9))</f>
        <v>110.19193267822266</v>
      </c>
      <c r="AV9" s="19" cm="1">
        <f t="array" aca="1" ref="AV9" ca="1">INDIRECT(_xlfn.CONCAT(AV$4,"_d!",AV$1,$A9))</f>
        <v>108.42462158203125</v>
      </c>
      <c r="AW9" s="19" cm="1">
        <f t="array" aca="1" ref="AW9" ca="1">INDIRECT(_xlfn.CONCAT(AW$4,"_d!",AW$1,$A9))</f>
        <v>109.49789428710938</v>
      </c>
      <c r="AX9" s="19" cm="1">
        <f t="array" aca="1" ref="AX9" ca="1">INDIRECT(_xlfn.CONCAT(AX$4,"_d!",AX$1,$A9))</f>
        <v>108.72063446044922</v>
      </c>
      <c r="AY9" s="42">
        <f t="shared" ca="1" si="11"/>
        <v>109.02082733472474</v>
      </c>
      <c r="AZ9" s="19" cm="1">
        <f t="array" aca="1" ref="AZ9" ca="1">INDIRECT(_xlfn.CONCAT(AZ$4,"_d!",AZ$1,$A9))</f>
        <v>109.0172119140625</v>
      </c>
      <c r="BA9" s="19" cm="1">
        <f t="array" aca="1" ref="BA9" ca="1">INDIRECT(_xlfn.CONCAT(BA$4,"_d!",BA$1,$A9))</f>
        <v>108.57110595703125</v>
      </c>
      <c r="BB9" s="19" cm="1">
        <f t="array" aca="1" ref="BB9" ca="1">INDIRECT(_xlfn.CONCAT(BB$4,"_d!",BB$1,$A9))</f>
        <v>110.37007141113281</v>
      </c>
      <c r="BC9" s="19" cm="1">
        <f t="array" aca="1" ref="BC9" ca="1">INDIRECT(_xlfn.CONCAT(BC$4,"_d!",BC$1,$A9))</f>
        <v>108.57254791259766</v>
      </c>
      <c r="BD9" s="19" cm="1">
        <f t="array" aca="1" ref="BD9" ca="1">INDIRECT(_xlfn.CONCAT(BD$4,"_d!",BD$1,$A9))</f>
        <v>109.44815063476563</v>
      </c>
      <c r="BE9" s="19" cm="1">
        <f t="array" aca="1" ref="BE9" ca="1">INDIRECT(_xlfn.CONCAT(BE$4,"_d!",BE$1,$A9))</f>
        <v>108.94789123535156</v>
      </c>
      <c r="BF9" s="42">
        <f t="shared" ca="1" si="12"/>
        <v>108.93494223381293</v>
      </c>
      <c r="BG9" s="19" cm="1">
        <f t="array" aca="1" ref="BG9" ca="1">INDIRECT(_xlfn.CONCAT(BG$4,"_d!",BG$1,$A9))</f>
        <v>109.08989715576172</v>
      </c>
      <c r="BH9" s="19" cm="1">
        <f t="array" aca="1" ref="BH9" ca="1">INDIRECT(_xlfn.CONCAT(BH$4,"_d!",BH$1,$A9))</f>
        <v>108.78296661376953</v>
      </c>
      <c r="BI9" s="19" cm="1">
        <f t="array" aca="1" ref="BI9" ca="1">INDIRECT(_xlfn.CONCAT(BI$4,"_d!",BI$1,$A9))</f>
        <v>110.22367858886719</v>
      </c>
      <c r="BJ9" s="19" cm="1">
        <f t="array" aca="1" ref="BJ9" ca="1">INDIRECT(_xlfn.CONCAT(BJ$4,"_d!",BJ$1,$A9))</f>
        <v>108.93157196044922</v>
      </c>
      <c r="BK9" s="19" cm="1">
        <f t="array" aca="1" ref="BK9" ca="1">INDIRECT(_xlfn.CONCAT(BK$4,"_d!",BK$1,$A9))</f>
        <v>109.55227661132813</v>
      </c>
      <c r="BL9" s="19" cm="1">
        <f t="array" aca="1" ref="BL9" ca="1">INDIRECT(_xlfn.CONCAT(BL$4,"_d!",BL$1,$A9))</f>
        <v>108.98765563964844</v>
      </c>
      <c r="BM9" s="42">
        <f t="shared" ca="1" si="13"/>
        <v>109.03555074427582</v>
      </c>
      <c r="BN9" s="19" cm="1">
        <f t="array" aca="1" ref="BN9" ca="1">INDIRECT(_xlfn.CONCAT(BN$4,"_d!",BN$1,$A9))</f>
        <v>108.76602935791016</v>
      </c>
      <c r="BO9" s="19" cm="1">
        <f t="array" aca="1" ref="BO9" ca="1">INDIRECT(_xlfn.CONCAT(BO$4,"_d!",BO$1,$A9))</f>
        <v>108.49466705322266</v>
      </c>
      <c r="BP9" s="19" cm="1">
        <f t="array" aca="1" ref="BP9" ca="1">INDIRECT(_xlfn.CONCAT(BP$4,"_d!",BP$1,$A9))</f>
        <v>109.96451568603516</v>
      </c>
      <c r="BQ9" s="19" cm="1">
        <f t="array" aca="1" ref="BQ9" ca="1">INDIRECT(_xlfn.CONCAT(BQ$4,"_d!",BQ$1,$A9))</f>
        <v>107.73445892333984</v>
      </c>
      <c r="BR9" s="19" cm="1">
        <f t="array" aca="1" ref="BR9" ca="1">INDIRECT(_xlfn.CONCAT(BR$4,"_d!",BR$1,$A9))</f>
        <v>109.55350494384766</v>
      </c>
      <c r="BS9" s="19" cm="1">
        <f t="array" aca="1" ref="BS9" ca="1">INDIRECT(_xlfn.CONCAT(BS$4,"_d!",BS$1,$A9))</f>
        <v>109.03167724609375</v>
      </c>
      <c r="BT9" s="42">
        <f t="shared" ca="1" si="14"/>
        <v>108.77034474583945</v>
      </c>
      <c r="BU9" s="42"/>
      <c r="BV9" s="45">
        <f t="shared" ca="1" si="15"/>
        <v>109.04487869985893</v>
      </c>
      <c r="BW9" s="45">
        <f t="shared" ca="1" si="16"/>
        <v>109.08429834486462</v>
      </c>
      <c r="BX9" s="45">
        <f t="shared" ca="1" si="17"/>
        <v>109.42265125030868</v>
      </c>
      <c r="BY9" s="45">
        <f t="shared" ca="1" si="18"/>
        <v>109.03273448169206</v>
      </c>
      <c r="BZ9" s="45">
        <f t="shared" ca="1" si="19"/>
        <v>109.13456007334554</v>
      </c>
      <c r="CA9" s="45">
        <f t="shared" ca="1" si="20"/>
        <v>109.14443322550062</v>
      </c>
      <c r="CB9" s="45">
        <f t="shared" ca="1" si="21"/>
        <v>109.02082733472474</v>
      </c>
      <c r="CC9" s="45">
        <f t="shared" ca="1" si="22"/>
        <v>108.93494223381293</v>
      </c>
      <c r="CD9" s="45">
        <f t="shared" ca="1" si="23"/>
        <v>109.03555074427582</v>
      </c>
      <c r="CE9" s="45">
        <f t="shared" ca="1" si="24"/>
        <v>108.77034474583945</v>
      </c>
      <c r="CF9" s="45" cm="1">
        <f t="array" aca="1" ref="CF9" ca="1">+SUMPRODUCT($BV$3:$CE$3/100,$BV9:$CE9)</f>
        <v>109.01684206041891</v>
      </c>
      <c r="CG9" s="35">
        <f t="shared" si="28"/>
        <v>42826</v>
      </c>
      <c r="CH9" s="24">
        <f t="shared" ca="1" si="29"/>
        <v>2.7347230098816233E-2</v>
      </c>
      <c r="CI9" s="24">
        <f t="shared" ca="1" si="30"/>
        <v>2.7573836889269954E-2</v>
      </c>
      <c r="CJ9" s="24">
        <f t="shared" ca="1" si="31"/>
        <v>2.7834912187520544E-2</v>
      </c>
      <c r="CK9" s="24">
        <f t="shared" ca="1" si="32"/>
        <v>2.6983500296964502E-2</v>
      </c>
      <c r="CL9" s="24">
        <f t="shared" ca="1" si="33"/>
        <v>2.7646285355788391E-2</v>
      </c>
      <c r="CM9" s="24">
        <f t="shared" ca="1" si="34"/>
        <v>2.7406590274742904E-2</v>
      </c>
      <c r="CN9" s="24">
        <f t="shared" ca="1" si="35"/>
        <v>2.6667481961496042E-2</v>
      </c>
      <c r="CO9" s="24">
        <f t="shared" ca="1" si="36"/>
        <v>2.6264058951541047E-2</v>
      </c>
      <c r="CP9" s="24">
        <f t="shared" ca="1" si="37"/>
        <v>2.6262853948789466E-2</v>
      </c>
      <c r="CQ9" s="24">
        <f t="shared" ca="1" si="38"/>
        <v>2.5297721018142427E-2</v>
      </c>
      <c r="CR9" s="24">
        <f t="shared" ca="1" si="26"/>
        <v>2.6675247651102518E-2</v>
      </c>
      <c r="CS9" s="35">
        <f t="shared" si="39"/>
        <v>42826</v>
      </c>
    </row>
    <row r="10" spans="1:108" x14ac:dyDescent="0.25">
      <c r="A10" s="110">
        <f t="shared" si="27"/>
        <v>37</v>
      </c>
      <c r="B10" s="35">
        <f>+NAC!A10</f>
        <v>42856</v>
      </c>
      <c r="C10" s="19" cm="1">
        <f t="array" aca="1" ref="C10" ca="1">INDIRECT(_xlfn.CONCAT(C$4,"_d!",C$1,$A10))</f>
        <v>110.68337249755859</v>
      </c>
      <c r="D10" s="19" cm="1">
        <f t="array" aca="1" ref="D10" ca="1">INDIRECT(_xlfn.CONCAT(D$4,"_d!",D$1,$A10))</f>
        <v>110.29759216308594</v>
      </c>
      <c r="E10" s="19" cm="1">
        <f t="array" aca="1" ref="E10" ca="1">INDIRECT(_xlfn.CONCAT(E$4,"_d!",E$1,$A10))</f>
        <v>111.38063812255859</v>
      </c>
      <c r="F10" s="19" cm="1">
        <f t="array" aca="1" ref="F10" ca="1">INDIRECT(_xlfn.CONCAT(F$4,"_d!",F$1,$A10))</f>
        <v>110.46481323242188</v>
      </c>
      <c r="G10" s="19" cm="1">
        <f t="array" aca="1" ref="G10" ca="1">INDIRECT(_xlfn.CONCAT(G$4,"_d!",G$1,$A10))</f>
        <v>111.03797149658203</v>
      </c>
      <c r="H10" s="19" cm="1">
        <f t="array" aca="1" ref="H10" ca="1">INDIRECT(_xlfn.CONCAT(H$4,"_d!",H$1,$A10))</f>
        <v>110.52959442138672</v>
      </c>
      <c r="I10" s="42">
        <f t="shared" ca="1" si="6"/>
        <v>110.67586748374066</v>
      </c>
      <c r="J10" s="19" cm="1">
        <f t="array" aca="1" ref="J10" ca="1">INDIRECT(_xlfn.CONCAT(J$4,"_d!",J$1,$A10))</f>
        <v>110.50898742675781</v>
      </c>
      <c r="K10" s="19" cm="1">
        <f t="array" aca="1" ref="K10" ca="1">INDIRECT(_xlfn.CONCAT(K$4,"_d!",K$1,$A10))</f>
        <v>110.35541534423828</v>
      </c>
      <c r="L10" s="19" cm="1">
        <f t="array" aca="1" ref="L10" ca="1">INDIRECT(_xlfn.CONCAT(L$4,"_d!",L$1,$A10))</f>
        <v>111.51132202148438</v>
      </c>
      <c r="M10" s="19" cm="1">
        <f t="array" aca="1" ref="M10" ca="1">INDIRECT(_xlfn.CONCAT(M$4,"_d!",M$1,$A10))</f>
        <v>110.65568542480469</v>
      </c>
      <c r="N10" s="19" cm="1">
        <f t="array" aca="1" ref="N10" ca="1">INDIRECT(_xlfn.CONCAT(N$4,"_d!",N$1,$A10))</f>
        <v>111.26253509521484</v>
      </c>
      <c r="O10" s="19" cm="1">
        <f t="array" aca="1" ref="O10" ca="1">INDIRECT(_xlfn.CONCAT(O$4,"_d!",O$1,$A10))</f>
        <v>110.50900268554688</v>
      </c>
      <c r="P10" s="42">
        <f ca="1">+SUMPRODUCT(J$3:$O$3,J10:O10)</f>
        <v>110.68723580403262</v>
      </c>
      <c r="Q10" s="19" cm="1">
        <f t="array" aca="1" ref="Q10" ca="1">INDIRECT(_xlfn.CONCAT(Q$4,"_d!",Q$1,$A10))</f>
        <v>110.82777404785156</v>
      </c>
      <c r="R10" s="19" cm="1">
        <f t="array" aca="1" ref="R10" ca="1">INDIRECT(_xlfn.CONCAT(R$4,"_d!",R$1,$A10))</f>
        <v>110.82777404785156</v>
      </c>
      <c r="S10" s="19" cm="1">
        <f t="array" aca="1" ref="S10" ca="1">INDIRECT(_xlfn.CONCAT(S$4,"_d!",S$1,$A10))</f>
        <v>111.67474365234375</v>
      </c>
      <c r="T10" s="19" cm="1">
        <f t="array" aca="1" ref="T10" ca="1">INDIRECT(_xlfn.CONCAT(T$4,"_d!",T$1,$A10))</f>
        <v>110.32472229003906</v>
      </c>
      <c r="U10" s="19" cm="1">
        <f t="array" aca="1" ref="U10" ca="1">INDIRECT(_xlfn.CONCAT(U$4,"_d!",U$1,$A10))</f>
        <v>111.34070587158203</v>
      </c>
      <c r="V10" s="19" cm="1">
        <f t="array" aca="1" ref="V10" ca="1">INDIRECT(_xlfn.CONCAT(V$4,"_d!",V$1,$A10))</f>
        <v>110.52484893798828</v>
      </c>
      <c r="W10" s="42">
        <f t="shared" ca="1" si="7"/>
        <v>110.93126421380842</v>
      </c>
      <c r="X10" s="19" cm="1">
        <f t="array" aca="1" ref="X10" ca="1">INDIRECT(_xlfn.CONCAT(X$4,"_d!",X$1,$A10))</f>
        <v>110.4453125</v>
      </c>
      <c r="Y10" s="19" cm="1">
        <f t="array" aca="1" ref="Y10" ca="1">INDIRECT(_xlfn.CONCAT(Y$4,"_d!",Y$1,$A10))</f>
        <v>110.29116058349609</v>
      </c>
      <c r="Z10" s="19" cm="1">
        <f t="array" aca="1" ref="Z10" ca="1">INDIRECT(_xlfn.CONCAT(Z$4,"_d!",Z$1,$A10))</f>
        <v>111.77513122558594</v>
      </c>
      <c r="AA10" s="19" cm="1">
        <f t="array" aca="1" ref="AA10" ca="1">INDIRECT(_xlfn.CONCAT(AA$4,"_d!",AA$1,$A10))</f>
        <v>110.67099761962891</v>
      </c>
      <c r="AB10" s="19" cm="1">
        <f t="array" aca="1" ref="AB10" ca="1">INDIRECT(_xlfn.CONCAT(AB$4,"_d!",AB$1,$A10))</f>
        <v>111.42481231689453</v>
      </c>
      <c r="AC10" s="19" cm="1">
        <f t="array" aca="1" ref="AC10" ca="1">INDIRECT(_xlfn.CONCAT(AC$4,"_d!",AC$1,$A10))</f>
        <v>110.61553192138672</v>
      </c>
      <c r="AD10" s="42">
        <f t="shared" ca="1" si="8"/>
        <v>110.62454450199876</v>
      </c>
      <c r="AE10" s="19" cm="1">
        <f t="array" aca="1" ref="AE10" ca="1">INDIRECT(_xlfn.CONCAT(AE$4,"_d!",AE$1,$A10))</f>
        <v>110.59139251708984</v>
      </c>
      <c r="AF10" s="19" cm="1">
        <f t="array" aca="1" ref="AF10" ca="1">INDIRECT(_xlfn.CONCAT(AF$4,"_d!",AF$1,$A10))</f>
        <v>110.45504760742188</v>
      </c>
      <c r="AG10" s="19" cm="1">
        <f t="array" aca="1" ref="AG10" ca="1">INDIRECT(_xlfn.CONCAT(AG$4,"_d!",AG$1,$A10))</f>
        <v>111.80876159667969</v>
      </c>
      <c r="AH10" s="19" cm="1">
        <f t="array" aca="1" ref="AH10" ca="1">INDIRECT(_xlfn.CONCAT(AH$4,"_d!",AH$1,$A10))</f>
        <v>110.38125610351563</v>
      </c>
      <c r="AI10" s="19" cm="1">
        <f t="array" aca="1" ref="AI10" ca="1">INDIRECT(_xlfn.CONCAT(AI$4,"_d!",AI$1,$A10))</f>
        <v>111.45428466796875</v>
      </c>
      <c r="AJ10" s="19" cm="1">
        <f t="array" aca="1" ref="AJ10" ca="1">INDIRECT(_xlfn.CONCAT(AJ$4,"_d!",AJ$1,$A10))</f>
        <v>110.51898956298828</v>
      </c>
      <c r="AK10" s="42">
        <f t="shared" ca="1" si="9"/>
        <v>110.69765798015582</v>
      </c>
      <c r="AL10" s="19" cm="1">
        <f t="array" aca="1" ref="AL10" ca="1">INDIRECT(_xlfn.CONCAT(AL$4,"_d!",AL$1,$A10))</f>
        <v>110.73273468017578</v>
      </c>
      <c r="AM10" s="19" cm="1">
        <f t="array" aca="1" ref="AM10" ca="1">INDIRECT(_xlfn.CONCAT(AM$4,"_d!",AM$1,$A10))</f>
        <v>110.36616516113281</v>
      </c>
      <c r="AN10" s="19" cm="1">
        <f t="array" aca="1" ref="AN10" ca="1">INDIRECT(_xlfn.CONCAT(AN$4,"_d!",AN$1,$A10))</f>
        <v>111.9632568359375</v>
      </c>
      <c r="AO10" s="19" cm="1">
        <f t="array" aca="1" ref="AO10" ca="1">INDIRECT(_xlfn.CONCAT(AO$4,"_d!",AO$1,$A10))</f>
        <v>110.56580352783203</v>
      </c>
      <c r="AP10" s="19" cm="1">
        <f t="array" aca="1" ref="AP10" ca="1">INDIRECT(_xlfn.CONCAT(AP$4,"_d!",AP$1,$A10))</f>
        <v>111.35435485839844</v>
      </c>
      <c r="AQ10" s="19" cm="1">
        <f t="array" aca="1" ref="AQ10" ca="1">INDIRECT(_xlfn.CONCAT(AQ$4,"_d!",AQ$1,$A10))</f>
        <v>110.44785308837891</v>
      </c>
      <c r="AR10" s="42">
        <f t="shared" ca="1" si="10"/>
        <v>110.72051738864616</v>
      </c>
      <c r="AS10" s="19" cm="1">
        <f t="array" aca="1" ref="AS10" ca="1">INDIRECT(_xlfn.CONCAT(AS$4,"_d!",AS$1,$A10))</f>
        <v>110.32316589355469</v>
      </c>
      <c r="AT10" s="19" cm="1">
        <f t="array" aca="1" ref="AT10" ca="1">INDIRECT(_xlfn.CONCAT(AT$4,"_d!",AT$1,$A10))</f>
        <v>110.45390319824219</v>
      </c>
      <c r="AU10" s="19" cm="1">
        <f t="array" aca="1" ref="AU10" ca="1">INDIRECT(_xlfn.CONCAT(AU$4,"_d!",AU$1,$A10))</f>
        <v>111.90393829345703</v>
      </c>
      <c r="AV10" s="19" cm="1">
        <f t="array" aca="1" ref="AV10" ca="1">INDIRECT(_xlfn.CONCAT(AV$4,"_d!",AV$1,$A10))</f>
        <v>110.43893432617188</v>
      </c>
      <c r="AW10" s="19" cm="1">
        <f t="array" aca="1" ref="AW10" ca="1">INDIRECT(_xlfn.CONCAT(AW$4,"_d!",AW$1,$A10))</f>
        <v>111.31989288330078</v>
      </c>
      <c r="AX10" s="19" cm="1">
        <f t="array" aca="1" ref="AX10" ca="1">INDIRECT(_xlfn.CONCAT(AX$4,"_d!",AX$1,$A10))</f>
        <v>110.56825256347656</v>
      </c>
      <c r="AY10" s="42">
        <f t="shared" ca="1" si="11"/>
        <v>110.56778515041185</v>
      </c>
      <c r="AZ10" s="19" cm="1">
        <f t="array" aca="1" ref="AZ10" ca="1">INDIRECT(_xlfn.CONCAT(AZ$4,"_d!",AZ$1,$A10))</f>
        <v>110.41018676757813</v>
      </c>
      <c r="BA10" s="19" cm="1">
        <f t="array" aca="1" ref="BA10" ca="1">INDIRECT(_xlfn.CONCAT(BA$4,"_d!",BA$1,$A10))</f>
        <v>110.19293212890625</v>
      </c>
      <c r="BB10" s="19" cm="1">
        <f t="array" aca="1" ref="BB10" ca="1">INDIRECT(_xlfn.CONCAT(BB$4,"_d!",BB$1,$A10))</f>
        <v>112.10176086425781</v>
      </c>
      <c r="BC10" s="19" cm="1">
        <f t="array" aca="1" ref="BC10" ca="1">INDIRECT(_xlfn.CONCAT(BC$4,"_d!",BC$1,$A10))</f>
        <v>110.64253234863281</v>
      </c>
      <c r="BD10" s="19" cm="1">
        <f t="array" aca="1" ref="BD10" ca="1">INDIRECT(_xlfn.CONCAT(BD$4,"_d!",BD$1,$A10))</f>
        <v>111.22903442382813</v>
      </c>
      <c r="BE10" s="19" cm="1">
        <f t="array" aca="1" ref="BE10" ca="1">INDIRECT(_xlfn.CONCAT(BE$4,"_d!",BE$1,$A10))</f>
        <v>110.73881530761719</v>
      </c>
      <c r="BF10" s="42">
        <f t="shared" ca="1" si="12"/>
        <v>110.4920947663722</v>
      </c>
      <c r="BG10" s="19" cm="1">
        <f t="array" aca="1" ref="BG10" ca="1">INDIRECT(_xlfn.CONCAT(BG$4,"_d!",BG$1,$A10))</f>
        <v>110.52715301513672</v>
      </c>
      <c r="BH10" s="19" cm="1">
        <f t="array" aca="1" ref="BH10" ca="1">INDIRECT(_xlfn.CONCAT(BH$4,"_d!",BH$1,$A10))</f>
        <v>110.40563201904297</v>
      </c>
      <c r="BI10" s="19" cm="1">
        <f t="array" aca="1" ref="BI10" ca="1">INDIRECT(_xlfn.CONCAT(BI$4,"_d!",BI$1,$A10))</f>
        <v>111.99961090087891</v>
      </c>
      <c r="BJ10" s="19" cm="1">
        <f t="array" aca="1" ref="BJ10" ca="1">INDIRECT(_xlfn.CONCAT(BJ$4,"_d!",BJ$1,$A10))</f>
        <v>110.93595123291016</v>
      </c>
      <c r="BK10" s="19" cm="1">
        <f t="array" aca="1" ref="BK10" ca="1">INDIRECT(_xlfn.CONCAT(BK$4,"_d!",BK$1,$A10))</f>
        <v>111.39208984375</v>
      </c>
      <c r="BL10" s="19" cm="1">
        <f t="array" aca="1" ref="BL10" ca="1">INDIRECT(_xlfn.CONCAT(BL$4,"_d!",BL$1,$A10))</f>
        <v>110.82021331787109</v>
      </c>
      <c r="BM10" s="42">
        <f t="shared" ca="1" si="13"/>
        <v>110.6049305679055</v>
      </c>
      <c r="BN10" s="19" cm="1">
        <f t="array" aca="1" ref="BN10" ca="1">INDIRECT(_xlfn.CONCAT(BN$4,"_d!",BN$1,$A10))</f>
        <v>110.23830413818359</v>
      </c>
      <c r="BO10" s="19" cm="1">
        <f t="array" aca="1" ref="BO10" ca="1">INDIRECT(_xlfn.CONCAT(BO$4,"_d!",BO$1,$A10))</f>
        <v>110.08911895751953</v>
      </c>
      <c r="BP10" s="19" cm="1">
        <f t="array" aca="1" ref="BP10" ca="1">INDIRECT(_xlfn.CONCAT(BP$4,"_d!",BP$1,$A10))</f>
        <v>111.76834869384766</v>
      </c>
      <c r="BQ10" s="19" cm="1">
        <f t="array" aca="1" ref="BQ10" ca="1">INDIRECT(_xlfn.CONCAT(BQ$4,"_d!",BQ$1,$A10))</f>
        <v>109.96501159667969</v>
      </c>
      <c r="BR10" s="19" cm="1">
        <f t="array" aca="1" ref="BR10" ca="1">INDIRECT(_xlfn.CONCAT(BR$4,"_d!",BR$1,$A10))</f>
        <v>111.32535552978516</v>
      </c>
      <c r="BS10" s="19" cm="1">
        <f t="array" aca="1" ref="BS10" ca="1">INDIRECT(_xlfn.CONCAT(BS$4,"_d!",BS$1,$A10))</f>
        <v>110.89219665527344</v>
      </c>
      <c r="BT10" s="42">
        <f t="shared" ca="1" si="14"/>
        <v>110.33875996589943</v>
      </c>
      <c r="BU10" s="42"/>
      <c r="BV10" s="45">
        <f t="shared" ca="1" si="15"/>
        <v>110.67586748374066</v>
      </c>
      <c r="BW10" s="45">
        <f t="shared" ca="1" si="16"/>
        <v>110.68723580403262</v>
      </c>
      <c r="BX10" s="45">
        <f t="shared" ca="1" si="17"/>
        <v>110.93126421380842</v>
      </c>
      <c r="BY10" s="45">
        <f t="shared" ca="1" si="18"/>
        <v>110.62454450199876</v>
      </c>
      <c r="BZ10" s="45">
        <f t="shared" ca="1" si="19"/>
        <v>110.69765798015582</v>
      </c>
      <c r="CA10" s="45">
        <f t="shared" ca="1" si="20"/>
        <v>110.72051738864616</v>
      </c>
      <c r="CB10" s="45">
        <f t="shared" ca="1" si="21"/>
        <v>110.56778515041185</v>
      </c>
      <c r="CC10" s="45">
        <f t="shared" ca="1" si="22"/>
        <v>110.4920947663722</v>
      </c>
      <c r="CD10" s="45">
        <f t="shared" ca="1" si="23"/>
        <v>110.6049305679055</v>
      </c>
      <c r="CE10" s="45">
        <f t="shared" ca="1" si="24"/>
        <v>110.33875996589943</v>
      </c>
      <c r="CF10" s="45" cm="1">
        <f t="array" aca="1" ref="CF10" ca="1">+SUMPRODUCT($BV$3:$CE$3/100,$BV10:$CE10)</f>
        <v>110.58506460676696</v>
      </c>
      <c r="CG10" s="35">
        <f t="shared" si="28"/>
        <v>42856</v>
      </c>
      <c r="CH10" s="24">
        <f t="shared" ca="1" si="29"/>
        <v>1.4957041571580509E-2</v>
      </c>
      <c r="CI10" s="24">
        <f t="shared" ca="1" si="30"/>
        <v>1.4694483839465144E-2</v>
      </c>
      <c r="CJ10" s="24">
        <f t="shared" ca="1" si="31"/>
        <v>1.3787026235077438E-2</v>
      </c>
      <c r="CK10" s="24">
        <f t="shared" ca="1" si="32"/>
        <v>1.459937722257143E-2</v>
      </c>
      <c r="CL10" s="24">
        <f t="shared" ca="1" si="33"/>
        <v>1.4322666493178593E-2</v>
      </c>
      <c r="CM10" s="24">
        <f t="shared" ca="1" si="34"/>
        <v>1.4440353177602949E-2</v>
      </c>
      <c r="CN10" s="24">
        <f t="shared" ca="1" si="35"/>
        <v>1.4189562247014509E-2</v>
      </c>
      <c r="CO10" s="24">
        <f t="shared" ca="1" si="36"/>
        <v>1.4294334771088213E-2</v>
      </c>
      <c r="CP10" s="24">
        <f t="shared" ca="1" si="37"/>
        <v>1.4393285611134177E-2</v>
      </c>
      <c r="CQ10" s="24">
        <f t="shared" ca="1" si="38"/>
        <v>1.4419511344979652E-2</v>
      </c>
      <c r="CR10" s="24">
        <f t="shared" ca="1" si="26"/>
        <v>1.4385140100452665E-2</v>
      </c>
      <c r="CS10" s="35">
        <f t="shared" si="39"/>
        <v>42856</v>
      </c>
    </row>
    <row r="11" spans="1:108" x14ac:dyDescent="0.25">
      <c r="A11" s="110">
        <f t="shared" si="27"/>
        <v>38</v>
      </c>
      <c r="B11" s="35">
        <f>+NAC!A11</f>
        <v>42887</v>
      </c>
      <c r="C11" s="19" cm="1">
        <f t="array" aca="1" ref="C11" ca="1">INDIRECT(_xlfn.CONCAT(C$4,"_d!",C$1,$A11))</f>
        <v>112.19669342041016</v>
      </c>
      <c r="D11" s="19" cm="1">
        <f t="array" aca="1" ref="D11" ca="1">INDIRECT(_xlfn.CONCAT(D$4,"_d!",D$1,$A11))</f>
        <v>111.30752563476563</v>
      </c>
      <c r="E11" s="19" cm="1">
        <f t="array" aca="1" ref="E11" ca="1">INDIRECT(_xlfn.CONCAT(E$4,"_d!",E$1,$A11))</f>
        <v>112.39476013183594</v>
      </c>
      <c r="F11" s="19" cm="1">
        <f t="array" aca="1" ref="F11" ca="1">INDIRECT(_xlfn.CONCAT(F$4,"_d!",F$1,$A11))</f>
        <v>111.98880004882813</v>
      </c>
      <c r="G11" s="19" cm="1">
        <f t="array" aca="1" ref="G11" ca="1">INDIRECT(_xlfn.CONCAT(G$4,"_d!",G$1,$A11))</f>
        <v>112.00383758544922</v>
      </c>
      <c r="H11" s="19" cm="1">
        <f t="array" aca="1" ref="H11" ca="1">INDIRECT(_xlfn.CONCAT(H$4,"_d!",H$1,$A11))</f>
        <v>111.61599731445313</v>
      </c>
      <c r="I11" s="42">
        <f t="shared" ca="1" si="6"/>
        <v>111.9099007953775</v>
      </c>
      <c r="J11" s="19" cm="1">
        <f t="array" aca="1" ref="J11" ca="1">INDIRECT(_xlfn.CONCAT(J$4,"_d!",J$1,$A11))</f>
        <v>112.020263671875</v>
      </c>
      <c r="K11" s="19" cm="1">
        <f t="array" aca="1" ref="K11" ca="1">INDIRECT(_xlfn.CONCAT(K$4,"_d!",K$1,$A11))</f>
        <v>111.39462280273438</v>
      </c>
      <c r="L11" s="19" cm="1">
        <f t="array" aca="1" ref="L11" ca="1">INDIRECT(_xlfn.CONCAT(L$4,"_d!",L$1,$A11))</f>
        <v>112.54522705078125</v>
      </c>
      <c r="M11" s="19" cm="1">
        <f t="array" aca="1" ref="M11" ca="1">INDIRECT(_xlfn.CONCAT(M$4,"_d!",M$1,$A11))</f>
        <v>112.18891906738281</v>
      </c>
      <c r="N11" s="19" cm="1">
        <f t="array" aca="1" ref="N11" ca="1">INDIRECT(_xlfn.CONCAT(N$4,"_d!",N$1,$A11))</f>
        <v>112.24875640869141</v>
      </c>
      <c r="O11" s="19" cm="1">
        <f t="array" aca="1" ref="O11" ca="1">INDIRECT(_xlfn.CONCAT(O$4,"_d!",O$1,$A11))</f>
        <v>111.6357421875</v>
      </c>
      <c r="P11" s="42">
        <f ca="1">+SUMPRODUCT(J$3:$O$3,J11:O11)</f>
        <v>111.92645019048072</v>
      </c>
      <c r="Q11" s="19" cm="1">
        <f t="array" aca="1" ref="Q11" ca="1">INDIRECT(_xlfn.CONCAT(Q$4,"_d!",Q$1,$A11))</f>
        <v>112.35944366455078</v>
      </c>
      <c r="R11" s="19" cm="1">
        <f t="array" aca="1" ref="R11" ca="1">INDIRECT(_xlfn.CONCAT(R$4,"_d!",R$1,$A11))</f>
        <v>112.35944366455078</v>
      </c>
      <c r="S11" s="19" cm="1">
        <f t="array" aca="1" ref="S11" ca="1">INDIRECT(_xlfn.CONCAT(S$4,"_d!",S$1,$A11))</f>
        <v>112.69001770019531</v>
      </c>
      <c r="T11" s="19" cm="1">
        <f t="array" aca="1" ref="T11" ca="1">INDIRECT(_xlfn.CONCAT(T$4,"_d!",T$1,$A11))</f>
        <v>111.83077239990234</v>
      </c>
      <c r="U11" s="19" cm="1">
        <f t="array" aca="1" ref="U11" ca="1">INDIRECT(_xlfn.CONCAT(U$4,"_d!",U$1,$A11))</f>
        <v>112.39136505126953</v>
      </c>
      <c r="V11" s="19" cm="1">
        <f t="array" aca="1" ref="V11" ca="1">INDIRECT(_xlfn.CONCAT(V$4,"_d!",V$1,$A11))</f>
        <v>111.66703796386719</v>
      </c>
      <c r="W11" s="42">
        <f t="shared" ca="1" si="7"/>
        <v>112.34067118704205</v>
      </c>
      <c r="X11" s="19" cm="1">
        <f t="array" aca="1" ref="X11" ca="1">INDIRECT(_xlfn.CONCAT(X$4,"_d!",X$1,$A11))</f>
        <v>111.90981292724609</v>
      </c>
      <c r="Y11" s="19" cm="1">
        <f t="array" aca="1" ref="Y11" ca="1">INDIRECT(_xlfn.CONCAT(Y$4,"_d!",Y$1,$A11))</f>
        <v>111.36452484130859</v>
      </c>
      <c r="Z11" s="19" cm="1">
        <f t="array" aca="1" ref="Z11" ca="1">INDIRECT(_xlfn.CONCAT(Z$4,"_d!",Z$1,$A11))</f>
        <v>112.78673553466797</v>
      </c>
      <c r="AA11" s="19" cm="1">
        <f t="array" aca="1" ref="AA11" ca="1">INDIRECT(_xlfn.CONCAT(AA$4,"_d!",AA$1,$A11))</f>
        <v>112.19029998779297</v>
      </c>
      <c r="AB11" s="19" cm="1">
        <f t="array" aca="1" ref="AB11" ca="1">INDIRECT(_xlfn.CONCAT(AB$4,"_d!",AB$1,$A11))</f>
        <v>112.5484619140625</v>
      </c>
      <c r="AC11" s="19" cm="1">
        <f t="array" aca="1" ref="AC11" ca="1">INDIRECT(_xlfn.CONCAT(AC$4,"_d!",AC$1,$A11))</f>
        <v>111.79140472412109</v>
      </c>
      <c r="AD11" s="42">
        <f t="shared" ca="1" si="8"/>
        <v>111.88224125963254</v>
      </c>
      <c r="AE11" s="19" cm="1">
        <f t="array" aca="1" ref="AE11" ca="1">INDIRECT(_xlfn.CONCAT(AE$4,"_d!",AE$1,$A11))</f>
        <v>112.1317138671875</v>
      </c>
      <c r="AF11" s="19" cm="1">
        <f t="array" aca="1" ref="AF11" ca="1">INDIRECT(_xlfn.CONCAT(AF$4,"_d!",AF$1,$A11))</f>
        <v>111.55499267578125</v>
      </c>
      <c r="AG11" s="19" cm="1">
        <f t="array" aca="1" ref="AG11" ca="1">INDIRECT(_xlfn.CONCAT(AG$4,"_d!",AG$1,$A11))</f>
        <v>112.85157012939453</v>
      </c>
      <c r="AH11" s="19" cm="1">
        <f t="array" aca="1" ref="AH11" ca="1">INDIRECT(_xlfn.CONCAT(AH$4,"_d!",AH$1,$A11))</f>
        <v>111.91970062255859</v>
      </c>
      <c r="AI11" s="19" cm="1">
        <f t="array" aca="1" ref="AI11" ca="1">INDIRECT(_xlfn.CONCAT(AI$4,"_d!",AI$1,$A11))</f>
        <v>112.53416442871094</v>
      </c>
      <c r="AJ11" s="19" cm="1">
        <f t="array" aca="1" ref="AJ11" ca="1">INDIRECT(_xlfn.CONCAT(AJ$4,"_d!",AJ$1,$A11))</f>
        <v>111.65536499023438</v>
      </c>
      <c r="AK11" s="42">
        <f t="shared" ca="1" si="9"/>
        <v>111.98290414453241</v>
      </c>
      <c r="AL11" s="19" cm="1">
        <f t="array" aca="1" ref="AL11" ca="1">INDIRECT(_xlfn.CONCAT(AL$4,"_d!",AL$1,$A11))</f>
        <v>112.24730682373047</v>
      </c>
      <c r="AM11" s="19" cm="1">
        <f t="array" aca="1" ref="AM11" ca="1">INDIRECT(_xlfn.CONCAT(AM$4,"_d!",AM$1,$A11))</f>
        <v>111.46806335449219</v>
      </c>
      <c r="AN11" s="19" cm="1">
        <f t="array" aca="1" ref="AN11" ca="1">INDIRECT(_xlfn.CONCAT(AN$4,"_d!",AN$1,$A11))</f>
        <v>113.02156066894531</v>
      </c>
      <c r="AO11" s="19" cm="1">
        <f t="array" aca="1" ref="AO11" ca="1">INDIRECT(_xlfn.CONCAT(AO$4,"_d!",AO$1,$A11))</f>
        <v>112.08390808105469</v>
      </c>
      <c r="AP11" s="19" cm="1">
        <f t="array" aca="1" ref="AP11" ca="1">INDIRECT(_xlfn.CONCAT(AP$4,"_d!",AP$1,$A11))</f>
        <v>112.50791931152344</v>
      </c>
      <c r="AQ11" s="19" cm="1">
        <f t="array" aca="1" ref="AQ11" ca="1">INDIRECT(_xlfn.CONCAT(AQ$4,"_d!",AQ$1,$A11))</f>
        <v>111.64327239990234</v>
      </c>
      <c r="AR11" s="42">
        <f t="shared" ca="1" si="10"/>
        <v>112.00866998696236</v>
      </c>
      <c r="AS11" s="19" cm="1">
        <f t="array" aca="1" ref="AS11" ca="1">INDIRECT(_xlfn.CONCAT(AS$4,"_d!",AS$1,$A11))</f>
        <v>111.80905914306641</v>
      </c>
      <c r="AT11" s="19" cm="1">
        <f t="array" aca="1" ref="AT11" ca="1">INDIRECT(_xlfn.CONCAT(AT$4,"_d!",AT$1,$A11))</f>
        <v>111.57413482666016</v>
      </c>
      <c r="AU11" s="19" cm="1">
        <f t="array" aca="1" ref="AU11" ca="1">INDIRECT(_xlfn.CONCAT(AU$4,"_d!",AU$1,$A11))</f>
        <v>112.97721099853516</v>
      </c>
      <c r="AV11" s="19" cm="1">
        <f t="array" aca="1" ref="AV11" ca="1">INDIRECT(_xlfn.CONCAT(AV$4,"_d!",AV$1,$A11))</f>
        <v>111.99442291259766</v>
      </c>
      <c r="AW11" s="19" cm="1">
        <f t="array" aca="1" ref="AW11" ca="1">INDIRECT(_xlfn.CONCAT(AW$4,"_d!",AW$1,$A11))</f>
        <v>112.54891204833984</v>
      </c>
      <c r="AX11" s="19" cm="1">
        <f t="array" aca="1" ref="AX11" ca="1">INDIRECT(_xlfn.CONCAT(AX$4,"_d!",AX$1,$A11))</f>
        <v>111.73305511474609</v>
      </c>
      <c r="AY11" s="42">
        <f t="shared" ca="1" si="11"/>
        <v>111.86570538247621</v>
      </c>
      <c r="AZ11" s="19" cm="1">
        <f t="array" aca="1" ref="AZ11" ca="1">INDIRECT(_xlfn.CONCAT(AZ$4,"_d!",AZ$1,$A11))</f>
        <v>111.91740417480469</v>
      </c>
      <c r="BA11" s="19" cm="1">
        <f t="array" aca="1" ref="BA11" ca="1">INDIRECT(_xlfn.CONCAT(BA$4,"_d!",BA$1,$A11))</f>
        <v>111.31105804443359</v>
      </c>
      <c r="BB11" s="19" cm="1">
        <f t="array" aca="1" ref="BB11" ca="1">INDIRECT(_xlfn.CONCAT(BB$4,"_d!",BB$1,$A11))</f>
        <v>113.15155792236328</v>
      </c>
      <c r="BC11" s="19" cm="1">
        <f t="array" aca="1" ref="BC11" ca="1">INDIRECT(_xlfn.CONCAT(BC$4,"_d!",BC$1,$A11))</f>
        <v>112.17446136474609</v>
      </c>
      <c r="BD11" s="19" cm="1">
        <f t="array" aca="1" ref="BD11" ca="1">INDIRECT(_xlfn.CONCAT(BD$4,"_d!",BD$1,$A11))</f>
        <v>112.48062133789063</v>
      </c>
      <c r="BE11" s="19" cm="1">
        <f t="array" aca="1" ref="BE11" ca="1">INDIRECT(_xlfn.CONCAT(BE$4,"_d!",BE$1,$A11))</f>
        <v>111.97209167480469</v>
      </c>
      <c r="BF11" s="42">
        <f t="shared" ca="1" si="12"/>
        <v>111.81099208581642</v>
      </c>
      <c r="BG11" s="19" cm="1">
        <f t="array" aca="1" ref="BG11" ca="1">INDIRECT(_xlfn.CONCAT(BG$4,"_d!",BG$1,$A11))</f>
        <v>112.06205749511719</v>
      </c>
      <c r="BH11" s="19" cm="1">
        <f t="array" aca="1" ref="BH11" ca="1">INDIRECT(_xlfn.CONCAT(BH$4,"_d!",BH$1,$A11))</f>
        <v>111.56539154052734</v>
      </c>
      <c r="BI11" s="19" cm="1">
        <f t="array" aca="1" ref="BI11" ca="1">INDIRECT(_xlfn.CONCAT(BI$4,"_d!",BI$1,$A11))</f>
        <v>113.00576782226563</v>
      </c>
      <c r="BJ11" s="19" cm="1">
        <f t="array" aca="1" ref="BJ11" ca="1">INDIRECT(_xlfn.CONCAT(BJ$4,"_d!",BJ$1,$A11))</f>
        <v>112.49700164794922</v>
      </c>
      <c r="BK11" s="19" cm="1">
        <f t="array" aca="1" ref="BK11" ca="1">INDIRECT(_xlfn.CONCAT(BK$4,"_d!",BK$1,$A11))</f>
        <v>112.68894195556641</v>
      </c>
      <c r="BL11" s="19" cm="1">
        <f t="array" aca="1" ref="BL11" ca="1">INDIRECT(_xlfn.CONCAT(BL$4,"_d!",BL$1,$A11))</f>
        <v>112.06022644042969</v>
      </c>
      <c r="BM11" s="42">
        <f t="shared" ca="1" si="13"/>
        <v>111.95595092936328</v>
      </c>
      <c r="BN11" s="19" cm="1">
        <f t="array" aca="1" ref="BN11" ca="1">INDIRECT(_xlfn.CONCAT(BN$4,"_d!",BN$1,$A11))</f>
        <v>111.78319549560547</v>
      </c>
      <c r="BO11" s="19" cm="1">
        <f t="array" aca="1" ref="BO11" ca="1">INDIRECT(_xlfn.CONCAT(BO$4,"_d!",BO$1,$A11))</f>
        <v>111.28529357910156</v>
      </c>
      <c r="BP11" s="19" cm="1">
        <f t="array" aca="1" ref="BP11" ca="1">INDIRECT(_xlfn.CONCAT(BP$4,"_d!",BP$1,$A11))</f>
        <v>112.83023834228516</v>
      </c>
      <c r="BQ11" s="19" cm="1">
        <f t="array" aca="1" ref="BQ11" ca="1">INDIRECT(_xlfn.CONCAT(BQ$4,"_d!",BQ$1,$A11))</f>
        <v>111.39206695556641</v>
      </c>
      <c r="BR11" s="19" cm="1">
        <f t="array" aca="1" ref="BR11" ca="1">INDIRECT(_xlfn.CONCAT(BR$4,"_d!",BR$1,$A11))</f>
        <v>112.68484497070313</v>
      </c>
      <c r="BS11" s="19" cm="1">
        <f t="array" aca="1" ref="BS11" ca="1">INDIRECT(_xlfn.CONCAT(BS$4,"_d!",BS$1,$A11))</f>
        <v>112.22052001953125</v>
      </c>
      <c r="BT11" s="42">
        <f t="shared" ca="1" si="14"/>
        <v>111.74593414246661</v>
      </c>
      <c r="BU11" s="42"/>
      <c r="BV11" s="45">
        <f t="shared" ca="1" si="15"/>
        <v>111.9099007953775</v>
      </c>
      <c r="BW11" s="45">
        <f t="shared" ca="1" si="16"/>
        <v>111.92645019048072</v>
      </c>
      <c r="BX11" s="45">
        <f t="shared" ca="1" si="17"/>
        <v>112.34067118704205</v>
      </c>
      <c r="BY11" s="45">
        <f t="shared" ca="1" si="18"/>
        <v>111.88224125963254</v>
      </c>
      <c r="BZ11" s="45">
        <f t="shared" ca="1" si="19"/>
        <v>111.98290414453241</v>
      </c>
      <c r="CA11" s="45">
        <f t="shared" ca="1" si="20"/>
        <v>112.00866998696236</v>
      </c>
      <c r="CB11" s="45">
        <f t="shared" ca="1" si="21"/>
        <v>111.86570538247621</v>
      </c>
      <c r="CC11" s="45">
        <f t="shared" ca="1" si="22"/>
        <v>111.81099208581642</v>
      </c>
      <c r="CD11" s="45">
        <f t="shared" ca="1" si="23"/>
        <v>111.95595092936328</v>
      </c>
      <c r="CE11" s="45">
        <f t="shared" ca="1" si="24"/>
        <v>111.74593414246661</v>
      </c>
      <c r="CF11" s="45" cm="1">
        <f t="array" aca="1" ref="CF11" ca="1">+SUMPRODUCT($BV$3:$CE$3/100,$BV11:$CE11)</f>
        <v>111.90866958467214</v>
      </c>
      <c r="CG11" s="35">
        <f t="shared" si="28"/>
        <v>42887</v>
      </c>
      <c r="CH11" s="24">
        <f t="shared" ca="1" si="29"/>
        <v>1.1149976410332885E-2</v>
      </c>
      <c r="CI11" s="24">
        <f t="shared" ca="1" si="30"/>
        <v>1.1195639474113062E-2</v>
      </c>
      <c r="CJ11" s="24">
        <f t="shared" ca="1" si="31"/>
        <v>1.2705227721169221E-2</v>
      </c>
      <c r="CK11" s="24">
        <f t="shared" ca="1" si="32"/>
        <v>1.1369057050544917E-2</v>
      </c>
      <c r="CL11" s="24">
        <f t="shared" ca="1" si="33"/>
        <v>1.1610418755263918E-2</v>
      </c>
      <c r="CM11" s="24">
        <f t="shared" ca="1" si="34"/>
        <v>1.1634271846785005E-2</v>
      </c>
      <c r="CN11" s="24">
        <f t="shared" ca="1" si="35"/>
        <v>1.1738683471851363E-2</v>
      </c>
      <c r="CO11" s="24">
        <f t="shared" ca="1" si="36"/>
        <v>1.1936576297453039E-2</v>
      </c>
      <c r="CP11" s="24">
        <f t="shared" ca="1" si="37"/>
        <v>1.2214829434103125E-2</v>
      </c>
      <c r="CQ11" s="24">
        <f t="shared" ca="1" si="38"/>
        <v>1.2753217246614712E-2</v>
      </c>
      <c r="CR11" s="24">
        <f t="shared" ca="1" si="26"/>
        <v>1.1969111584930747E-2</v>
      </c>
      <c r="CS11" s="35">
        <f t="shared" si="39"/>
        <v>42887</v>
      </c>
    </row>
    <row r="12" spans="1:108" x14ac:dyDescent="0.25">
      <c r="A12" s="110">
        <f t="shared" si="27"/>
        <v>39</v>
      </c>
      <c r="B12" s="35">
        <f>+NAC!A12</f>
        <v>42917</v>
      </c>
      <c r="C12" s="19" cm="1">
        <f t="array" aca="1" ref="C12" ca="1">INDIRECT(_xlfn.CONCAT(C$4,"_d!",C$1,$A12))</f>
        <v>113.85530090332031</v>
      </c>
      <c r="D12" s="19" cm="1">
        <f t="array" aca="1" ref="D12" ca="1">INDIRECT(_xlfn.CONCAT(D$4,"_d!",D$1,$A12))</f>
        <v>113.217529296875</v>
      </c>
      <c r="E12" s="19" cm="1">
        <f t="array" aca="1" ref="E12" ca="1">INDIRECT(_xlfn.CONCAT(E$4,"_d!",E$1,$A12))</f>
        <v>113.86048889160156</v>
      </c>
      <c r="F12" s="19" cm="1">
        <f t="array" aca="1" ref="F12" ca="1">INDIRECT(_xlfn.CONCAT(F$4,"_d!",F$1,$A12))</f>
        <v>113.28738403320313</v>
      </c>
      <c r="G12" s="19" cm="1">
        <f t="array" aca="1" ref="G12" ca="1">INDIRECT(_xlfn.CONCAT(G$4,"_d!",G$1,$A12))</f>
        <v>113.48530578613281</v>
      </c>
      <c r="H12" s="19" cm="1">
        <f t="array" aca="1" ref="H12" ca="1">INDIRECT(_xlfn.CONCAT(H$4,"_d!",H$1,$A12))</f>
        <v>113.16803741455078</v>
      </c>
      <c r="I12" s="42">
        <f t="shared" ca="1" si="6"/>
        <v>113.54232101077154</v>
      </c>
      <c r="J12" s="19" cm="1">
        <f t="array" aca="1" ref="J12" ca="1">INDIRECT(_xlfn.CONCAT(J$4,"_d!",J$1,$A12))</f>
        <v>113.71345520019531</v>
      </c>
      <c r="K12" s="19" cm="1">
        <f t="array" aca="1" ref="K12" ca="1">INDIRECT(_xlfn.CONCAT(K$4,"_d!",K$1,$A12))</f>
        <v>113.35190582275391</v>
      </c>
      <c r="L12" s="19" cm="1">
        <f t="array" aca="1" ref="L12" ca="1">INDIRECT(_xlfn.CONCAT(L$4,"_d!",L$1,$A12))</f>
        <v>114.05009460449219</v>
      </c>
      <c r="M12" s="19" cm="1">
        <f t="array" aca="1" ref="M12" ca="1">INDIRECT(_xlfn.CONCAT(M$4,"_d!",M$1,$A12))</f>
        <v>113.51761627197266</v>
      </c>
      <c r="N12" s="19" cm="1">
        <f t="array" aca="1" ref="N12" ca="1">INDIRECT(_xlfn.CONCAT(N$4,"_d!",N$1,$A12))</f>
        <v>113.77794647216797</v>
      </c>
      <c r="O12" s="19" cm="1">
        <f t="array" aca="1" ref="O12" ca="1">INDIRECT(_xlfn.CONCAT(O$4,"_d!",O$1,$A12))</f>
        <v>113.15245819091797</v>
      </c>
      <c r="P12" s="42">
        <f ca="1">+SUMPRODUCT(J$3:$O$3,J12:O12)</f>
        <v>113.6155627102299</v>
      </c>
      <c r="Q12" s="19" cm="1">
        <f t="array" aca="1" ref="Q12" ca="1">INDIRECT(_xlfn.CONCAT(Q$4,"_d!",Q$1,$A12))</f>
        <v>114.08363342285156</v>
      </c>
      <c r="R12" s="19" cm="1">
        <f t="array" aca="1" ref="R12" ca="1">INDIRECT(_xlfn.CONCAT(R$4,"_d!",R$1,$A12))</f>
        <v>114.08363342285156</v>
      </c>
      <c r="S12" s="19" cm="1">
        <f t="array" aca="1" ref="S12" ca="1">INDIRECT(_xlfn.CONCAT(S$4,"_d!",S$1,$A12))</f>
        <v>114.27597808837891</v>
      </c>
      <c r="T12" s="19" cm="1">
        <f t="array" aca="1" ref="T12" ca="1">INDIRECT(_xlfn.CONCAT(T$4,"_d!",T$1,$A12))</f>
        <v>113.35157775878906</v>
      </c>
      <c r="U12" s="19" cm="1">
        <f t="array" aca="1" ref="U12" ca="1">INDIRECT(_xlfn.CONCAT(U$4,"_d!",U$1,$A12))</f>
        <v>113.97200012207031</v>
      </c>
      <c r="V12" s="19" cm="1">
        <f t="array" aca="1" ref="V12" ca="1">INDIRECT(_xlfn.CONCAT(V$4,"_d!",V$1,$A12))</f>
        <v>113.23902130126953</v>
      </c>
      <c r="W12" s="42">
        <f t="shared" ca="1" si="7"/>
        <v>114.01462892643852</v>
      </c>
      <c r="X12" s="19" cm="1">
        <f t="array" aca="1" ref="X12" ca="1">INDIRECT(_xlfn.CONCAT(X$4,"_d!",X$1,$A12))</f>
        <v>113.71173095703125</v>
      </c>
      <c r="Y12" s="19" cm="1">
        <f t="array" aca="1" ref="Y12" ca="1">INDIRECT(_xlfn.CONCAT(Y$4,"_d!",Y$1,$A12))</f>
        <v>113.42845916748047</v>
      </c>
      <c r="Z12" s="19" cm="1">
        <f t="array" aca="1" ref="Z12" ca="1">INDIRECT(_xlfn.CONCAT(Z$4,"_d!",Z$1,$A12))</f>
        <v>114.44170379638672</v>
      </c>
      <c r="AA12" s="19" cm="1">
        <f t="array" aca="1" ref="AA12" ca="1">INDIRECT(_xlfn.CONCAT(AA$4,"_d!",AA$1,$A12))</f>
        <v>113.61680603027344</v>
      </c>
      <c r="AB12" s="19" cm="1">
        <f t="array" aca="1" ref="AB12" ca="1">INDIRECT(_xlfn.CONCAT(AB$4,"_d!",AB$1,$A12))</f>
        <v>114.13541412353516</v>
      </c>
      <c r="AC12" s="19" cm="1">
        <f t="array" aca="1" ref="AC12" ca="1">INDIRECT(_xlfn.CONCAT(AC$4,"_d!",AC$1,$A12))</f>
        <v>113.43836212158203</v>
      </c>
      <c r="AD12" s="42">
        <f t="shared" ca="1" si="8"/>
        <v>113.70517926983767</v>
      </c>
      <c r="AE12" s="19" cm="1">
        <f t="array" aca="1" ref="AE12" ca="1">INDIRECT(_xlfn.CONCAT(AE$4,"_d!",AE$1,$A12))</f>
        <v>113.91668701171875</v>
      </c>
      <c r="AF12" s="19" cm="1">
        <f t="array" aca="1" ref="AF12" ca="1">INDIRECT(_xlfn.CONCAT(AF$4,"_d!",AF$1,$A12))</f>
        <v>113.67596435546875</v>
      </c>
      <c r="AG12" s="19" cm="1">
        <f t="array" aca="1" ref="AG12" ca="1">INDIRECT(_xlfn.CONCAT(AG$4,"_d!",AG$1,$A12))</f>
        <v>114.55339813232422</v>
      </c>
      <c r="AH12" s="19" cm="1">
        <f t="array" aca="1" ref="AH12" ca="1">INDIRECT(_xlfn.CONCAT(AH$4,"_d!",AH$1,$A12))</f>
        <v>113.54286193847656</v>
      </c>
      <c r="AI12" s="19" cm="1">
        <f t="array" aca="1" ref="AI12" ca="1">INDIRECT(_xlfn.CONCAT(AI$4,"_d!",AI$1,$A12))</f>
        <v>114.11854553222656</v>
      </c>
      <c r="AJ12" s="19" cm="1">
        <f t="array" aca="1" ref="AJ12" ca="1">INDIRECT(_xlfn.CONCAT(AJ$4,"_d!",AJ$1,$A12))</f>
        <v>113.32258605957031</v>
      </c>
      <c r="AK12" s="42">
        <f t="shared" ca="1" si="9"/>
        <v>113.86011943983763</v>
      </c>
      <c r="AL12" s="19" cm="1">
        <f t="array" aca="1" ref="AL12" ca="1">INDIRECT(_xlfn.CONCAT(AL$4,"_d!",AL$1,$A12))</f>
        <v>114.00608825683594</v>
      </c>
      <c r="AM12" s="19" cm="1">
        <f t="array" aca="1" ref="AM12" ca="1">INDIRECT(_xlfn.CONCAT(AM$4,"_d!",AM$1,$A12))</f>
        <v>113.60843658447266</v>
      </c>
      <c r="AN12" s="19" cm="1">
        <f t="array" aca="1" ref="AN12" ca="1">INDIRECT(_xlfn.CONCAT(AN$4,"_d!",AN$1,$A12))</f>
        <v>114.70622253417969</v>
      </c>
      <c r="AO12" s="19" cm="1">
        <f t="array" aca="1" ref="AO12" ca="1">INDIRECT(_xlfn.CONCAT(AO$4,"_d!",AO$1,$A12))</f>
        <v>113.48519897460938</v>
      </c>
      <c r="AP12" s="19" cm="1">
        <f t="array" aca="1" ref="AP12" ca="1">INDIRECT(_xlfn.CONCAT(AP$4,"_d!",AP$1,$A12))</f>
        <v>114.13799285888672</v>
      </c>
      <c r="AQ12" s="19" cm="1">
        <f t="array" aca="1" ref="AQ12" ca="1">INDIRECT(_xlfn.CONCAT(AQ$4,"_d!",AQ$1,$A12))</f>
        <v>113.36297607421875</v>
      </c>
      <c r="AR12" s="42">
        <f t="shared" ca="1" si="10"/>
        <v>113.87363979814154</v>
      </c>
      <c r="AS12" s="19" cm="1">
        <f t="array" aca="1" ref="AS12" ca="1">INDIRECT(_xlfn.CONCAT(AS$4,"_d!",AS$1,$A12))</f>
        <v>113.63480377197266</v>
      </c>
      <c r="AT12" s="19" cm="1">
        <f t="array" aca="1" ref="AT12" ca="1">INDIRECT(_xlfn.CONCAT(AT$4,"_d!",AT$1,$A12))</f>
        <v>113.77318572998047</v>
      </c>
      <c r="AU12" s="19" cm="1">
        <f t="array" aca="1" ref="AU12" ca="1">INDIRECT(_xlfn.CONCAT(AU$4,"_d!",AU$1,$A12))</f>
        <v>114.71012115478516</v>
      </c>
      <c r="AV12" s="19" cm="1">
        <f t="array" aca="1" ref="AV12" ca="1">INDIRECT(_xlfn.CONCAT(AV$4,"_d!",AV$1,$A12))</f>
        <v>113.64347076416016</v>
      </c>
      <c r="AW12" s="19" cm="1">
        <f t="array" aca="1" ref="AW12" ca="1">INDIRECT(_xlfn.CONCAT(AW$4,"_d!",AW$1,$A12))</f>
        <v>114.19976043701172</v>
      </c>
      <c r="AX12" s="19" cm="1">
        <f t="array" aca="1" ref="AX12" ca="1">INDIRECT(_xlfn.CONCAT(AX$4,"_d!",AX$1,$A12))</f>
        <v>113.47833251953125</v>
      </c>
      <c r="AY12" s="42">
        <f t="shared" ca="1" si="11"/>
        <v>113.78647313722851</v>
      </c>
      <c r="AZ12" s="19" cm="1">
        <f t="array" aca="1" ref="AZ12" ca="1">INDIRECT(_xlfn.CONCAT(AZ$4,"_d!",AZ$1,$A12))</f>
        <v>113.81767272949219</v>
      </c>
      <c r="BA12" s="19" cm="1">
        <f t="array" aca="1" ref="BA12" ca="1">INDIRECT(_xlfn.CONCAT(BA$4,"_d!",BA$1,$A12))</f>
        <v>113.53321838378906</v>
      </c>
      <c r="BB12" s="19" cm="1">
        <f t="array" aca="1" ref="BB12" ca="1">INDIRECT(_xlfn.CONCAT(BB$4,"_d!",BB$1,$A12))</f>
        <v>114.96692657470703</v>
      </c>
      <c r="BC12" s="19" cm="1">
        <f t="array" aca="1" ref="BC12" ca="1">INDIRECT(_xlfn.CONCAT(BC$4,"_d!",BC$1,$A12))</f>
        <v>113.74530029296875</v>
      </c>
      <c r="BD12" s="19" cm="1">
        <f t="array" aca="1" ref="BD12" ca="1">INDIRECT(_xlfn.CONCAT(BD$4,"_d!",BD$1,$A12))</f>
        <v>114.15845489501953</v>
      </c>
      <c r="BE12" s="19" cm="1">
        <f t="array" aca="1" ref="BE12" ca="1">INDIRECT(_xlfn.CONCAT(BE$4,"_d!",BE$1,$A12))</f>
        <v>113.81296539306641</v>
      </c>
      <c r="BF12" s="42">
        <f t="shared" ca="1" si="12"/>
        <v>113.79155775412131</v>
      </c>
      <c r="BG12" s="19" cm="1">
        <f t="array" aca="1" ref="BG12" ca="1">INDIRECT(_xlfn.CONCAT(BG$4,"_d!",BG$1,$A12))</f>
        <v>114.05481719970703</v>
      </c>
      <c r="BH12" s="19" cm="1">
        <f t="array" aca="1" ref="BH12" ca="1">INDIRECT(_xlfn.CONCAT(BH$4,"_d!",BH$1,$A12))</f>
        <v>113.88331604003906</v>
      </c>
      <c r="BI12" s="19" cm="1">
        <f t="array" aca="1" ref="BI12" ca="1">INDIRECT(_xlfn.CONCAT(BI$4,"_d!",BI$1,$A12))</f>
        <v>114.90625762939453</v>
      </c>
      <c r="BJ12" s="19" cm="1">
        <f t="array" aca="1" ref="BJ12" ca="1">INDIRECT(_xlfn.CONCAT(BJ$4,"_d!",BJ$1,$A12))</f>
        <v>114.14110565185547</v>
      </c>
      <c r="BK12" s="19" cm="1">
        <f t="array" aca="1" ref="BK12" ca="1">INDIRECT(_xlfn.CONCAT(BK$4,"_d!",BK$1,$A12))</f>
        <v>114.43871307373047</v>
      </c>
      <c r="BL12" s="19" cm="1">
        <f t="array" aca="1" ref="BL12" ca="1">INDIRECT(_xlfn.CONCAT(BL$4,"_d!",BL$1,$A12))</f>
        <v>113.94441986083984</v>
      </c>
      <c r="BM12" s="42">
        <f t="shared" ca="1" si="13"/>
        <v>114.03762405229969</v>
      </c>
      <c r="BN12" s="19" cm="1">
        <f t="array" aca="1" ref="BN12" ca="1">INDIRECT(_xlfn.CONCAT(BN$4,"_d!",BN$1,$A12))</f>
        <v>113.8770751953125</v>
      </c>
      <c r="BO12" s="19" cm="1">
        <f t="array" aca="1" ref="BO12" ca="1">INDIRECT(_xlfn.CONCAT(BO$4,"_d!",BO$1,$A12))</f>
        <v>113.73747253417969</v>
      </c>
      <c r="BP12" s="19" cm="1">
        <f t="array" aca="1" ref="BP12" ca="1">INDIRECT(_xlfn.CONCAT(BP$4,"_d!",BP$1,$A12))</f>
        <v>114.77076721191406</v>
      </c>
      <c r="BQ12" s="19" cm="1">
        <f t="array" aca="1" ref="BQ12" ca="1">INDIRECT(_xlfn.CONCAT(BQ$4,"_d!",BQ$1,$A12))</f>
        <v>113.00032043457031</v>
      </c>
      <c r="BR12" s="19" cm="1">
        <f t="array" aca="1" ref="BR12" ca="1">INDIRECT(_xlfn.CONCAT(BR$4,"_d!",BR$1,$A12))</f>
        <v>114.41453552246094</v>
      </c>
      <c r="BS12" s="19" cm="1">
        <f t="array" aca="1" ref="BS12" ca="1">INDIRECT(_xlfn.CONCAT(BS$4,"_d!",BS$1,$A12))</f>
        <v>114.19710540771484</v>
      </c>
      <c r="BT12" s="42">
        <f t="shared" ca="1" si="14"/>
        <v>113.90491054237643</v>
      </c>
      <c r="BU12" s="42"/>
      <c r="BV12" s="45">
        <f t="shared" ca="1" si="15"/>
        <v>113.54232101077154</v>
      </c>
      <c r="BW12" s="45">
        <f t="shared" ca="1" si="16"/>
        <v>113.6155627102299</v>
      </c>
      <c r="BX12" s="45">
        <f t="shared" ca="1" si="17"/>
        <v>114.01462892643852</v>
      </c>
      <c r="BY12" s="45">
        <f t="shared" ca="1" si="18"/>
        <v>113.70517926983767</v>
      </c>
      <c r="BZ12" s="45">
        <f t="shared" ca="1" si="19"/>
        <v>113.86011943983763</v>
      </c>
      <c r="CA12" s="45">
        <f t="shared" ca="1" si="20"/>
        <v>113.87363979814154</v>
      </c>
      <c r="CB12" s="45">
        <f t="shared" ca="1" si="21"/>
        <v>113.78647313722851</v>
      </c>
      <c r="CC12" s="45">
        <f t="shared" ca="1" si="22"/>
        <v>113.79155775412131</v>
      </c>
      <c r="CD12" s="45">
        <f t="shared" ca="1" si="23"/>
        <v>114.03762405229969</v>
      </c>
      <c r="CE12" s="45">
        <f t="shared" ca="1" si="24"/>
        <v>113.90491054237643</v>
      </c>
      <c r="CF12" s="45" cm="1">
        <f t="array" aca="1" ref="CF12" ca="1">+SUMPRODUCT($BV$3:$CE$3/100,$BV12:$CE12)</f>
        <v>113.83567036542796</v>
      </c>
      <c r="CG12" s="35">
        <f t="shared" si="28"/>
        <v>42917</v>
      </c>
      <c r="CH12" s="24">
        <f t="shared" ca="1" si="29"/>
        <v>1.458691504319054E-2</v>
      </c>
      <c r="CI12" s="24">
        <f t="shared" ca="1" si="30"/>
        <v>1.5091272142327083E-2</v>
      </c>
      <c r="CJ12" s="24">
        <f t="shared" ca="1" si="31"/>
        <v>1.4900727596770524E-2</v>
      </c>
      <c r="CK12" s="24">
        <f t="shared" ca="1" si="32"/>
        <v>1.6293363358487412E-2</v>
      </c>
      <c r="CL12" s="24">
        <f t="shared" ca="1" si="33"/>
        <v>1.676340964405032E-2</v>
      </c>
      <c r="CM12" s="24">
        <f t="shared" ca="1" si="34"/>
        <v>1.6650227267195117E-2</v>
      </c>
      <c r="CN12" s="24">
        <f t="shared" ca="1" si="35"/>
        <v>1.7170300300570984E-2</v>
      </c>
      <c r="CO12" s="24">
        <f t="shared" ca="1" si="36"/>
        <v>1.7713514846418477E-2</v>
      </c>
      <c r="CP12" s="24">
        <f t="shared" ca="1" si="37"/>
        <v>1.85936799755273E-2</v>
      </c>
      <c r="CQ12" s="24">
        <f t="shared" ca="1" si="38"/>
        <v>1.9320402272151593E-2</v>
      </c>
      <c r="CR12" s="24">
        <f t="shared" ca="1" si="26"/>
        <v>1.7219405680610089E-2</v>
      </c>
      <c r="CS12" s="35">
        <f t="shared" si="39"/>
        <v>42917</v>
      </c>
    </row>
    <row r="13" spans="1:108" x14ac:dyDescent="0.25">
      <c r="A13" s="110">
        <f t="shared" si="27"/>
        <v>40</v>
      </c>
      <c r="B13" s="35">
        <f>+NAC!A13</f>
        <v>42948</v>
      </c>
      <c r="C13" s="19" cm="1">
        <f t="array" aca="1" ref="C13" ca="1">INDIRECT(_xlfn.CONCAT(C$4,"_d!",C$1,$A13))</f>
        <v>115.66705322265625</v>
      </c>
      <c r="D13" s="19" cm="1">
        <f t="array" aca="1" ref="D13" ca="1">INDIRECT(_xlfn.CONCAT(D$4,"_d!",D$1,$A13))</f>
        <v>114.78810882568359</v>
      </c>
      <c r="E13" s="19" cm="1">
        <f t="array" aca="1" ref="E13" ca="1">INDIRECT(_xlfn.CONCAT(E$4,"_d!",E$1,$A13))</f>
        <v>115.28199768066406</v>
      </c>
      <c r="F13" s="19" cm="1">
        <f t="array" aca="1" ref="F13" ca="1">INDIRECT(_xlfn.CONCAT(F$4,"_d!",F$1,$A13))</f>
        <v>114.62978363037109</v>
      </c>
      <c r="G13" s="19" cm="1">
        <f t="array" aca="1" ref="G13" ca="1">INDIRECT(_xlfn.CONCAT(G$4,"_d!",G$1,$A13))</f>
        <v>115.16047668457031</v>
      </c>
      <c r="H13" s="19" cm="1">
        <f t="array" aca="1" ref="H13" ca="1">INDIRECT(_xlfn.CONCAT(H$4,"_d!",H$1,$A13))</f>
        <v>115.15987396240234</v>
      </c>
      <c r="I13" s="42">
        <f t="shared" ca="1" si="6"/>
        <v>115.1506445800724</v>
      </c>
      <c r="J13" s="19" cm="1">
        <f t="array" aca="1" ref="J13" ca="1">INDIRECT(_xlfn.CONCAT(J$4,"_d!",J$1,$A13))</f>
        <v>115.46144104003906</v>
      </c>
      <c r="K13" s="19" cm="1">
        <f t="array" aca="1" ref="K13" ca="1">INDIRECT(_xlfn.CONCAT(K$4,"_d!",K$1,$A13))</f>
        <v>114.93164825439453</v>
      </c>
      <c r="L13" s="19" cm="1">
        <f t="array" aca="1" ref="L13" ca="1">INDIRECT(_xlfn.CONCAT(L$4,"_d!",L$1,$A13))</f>
        <v>115.46673583984375</v>
      </c>
      <c r="M13" s="19" cm="1">
        <f t="array" aca="1" ref="M13" ca="1">INDIRECT(_xlfn.CONCAT(M$4,"_d!",M$1,$A13))</f>
        <v>114.87823486328125</v>
      </c>
      <c r="N13" s="19" cm="1">
        <f t="array" aca="1" ref="N13" ca="1">INDIRECT(_xlfn.CONCAT(N$4,"_d!",N$1,$A13))</f>
        <v>115.41377258300781</v>
      </c>
      <c r="O13" s="19" cm="1">
        <f t="array" aca="1" ref="O13" ca="1">INDIRECT(_xlfn.CONCAT(O$4,"_d!",O$1,$A13))</f>
        <v>115.14580535888672</v>
      </c>
      <c r="P13" s="42">
        <f ca="1">+SUMPRODUCT(J$3:$O$3,J13:O13)</f>
        <v>115.22453163273788</v>
      </c>
      <c r="Q13" s="19" cm="1">
        <f t="array" aca="1" ref="Q13" ca="1">INDIRECT(_xlfn.CONCAT(Q$4,"_d!",Q$1,$A13))</f>
        <v>115.86652374267578</v>
      </c>
      <c r="R13" s="19" cm="1">
        <f t="array" aca="1" ref="R13" ca="1">INDIRECT(_xlfn.CONCAT(R$4,"_d!",R$1,$A13))</f>
        <v>115.86652374267578</v>
      </c>
      <c r="S13" s="19" cm="1">
        <f t="array" aca="1" ref="S13" ca="1">INDIRECT(_xlfn.CONCAT(S$4,"_d!",S$1,$A13))</f>
        <v>115.73432159423828</v>
      </c>
      <c r="T13" s="19" cm="1">
        <f t="array" aca="1" ref="T13" ca="1">INDIRECT(_xlfn.CONCAT(T$4,"_d!",T$1,$A13))</f>
        <v>114.63779449462891</v>
      </c>
      <c r="U13" s="19" cm="1">
        <f t="array" aca="1" ref="U13" ca="1">INDIRECT(_xlfn.CONCAT(U$4,"_d!",U$1,$A13))</f>
        <v>115.59798431396484</v>
      </c>
      <c r="V13" s="19" cm="1">
        <f t="array" aca="1" ref="V13" ca="1">INDIRECT(_xlfn.CONCAT(V$4,"_d!",V$1,$A13))</f>
        <v>115.22283172607422</v>
      </c>
      <c r="W13" s="42">
        <f t="shared" ca="1" si="7"/>
        <v>115.7130585861337</v>
      </c>
      <c r="X13" s="19" cm="1">
        <f t="array" aca="1" ref="X13" ca="1">INDIRECT(_xlfn.CONCAT(X$4,"_d!",X$1,$A13))</f>
        <v>115.39973449707031</v>
      </c>
      <c r="Y13" s="19" cm="1">
        <f t="array" aca="1" ref="Y13" ca="1">INDIRECT(_xlfn.CONCAT(Y$4,"_d!",Y$1,$A13))</f>
        <v>114.89389038085938</v>
      </c>
      <c r="Z13" s="19" cm="1">
        <f t="array" aca="1" ref="Z13" ca="1">INDIRECT(_xlfn.CONCAT(Z$4,"_d!",Z$1,$A13))</f>
        <v>115.90924072265625</v>
      </c>
      <c r="AA13" s="19" cm="1">
        <f t="array" aca="1" ref="AA13" ca="1">INDIRECT(_xlfn.CONCAT(AA$4,"_d!",AA$1,$A13))</f>
        <v>114.9447021484375</v>
      </c>
      <c r="AB13" s="19" cm="1">
        <f t="array" aca="1" ref="AB13" ca="1">INDIRECT(_xlfn.CONCAT(AB$4,"_d!",AB$1,$A13))</f>
        <v>115.73632049560547</v>
      </c>
      <c r="AC13" s="19" cm="1">
        <f t="array" aca="1" ref="AC13" ca="1">INDIRECT(_xlfn.CONCAT(AC$4,"_d!",AC$1,$A13))</f>
        <v>115.41066741943359</v>
      </c>
      <c r="AD13" s="42">
        <f t="shared" ca="1" si="8"/>
        <v>115.28364336869713</v>
      </c>
      <c r="AE13" s="19" cm="1">
        <f t="array" aca="1" ref="AE13" ca="1">INDIRECT(_xlfn.CONCAT(AE$4,"_d!",AE$1,$A13))</f>
        <v>115.66269683837891</v>
      </c>
      <c r="AF13" s="19" cm="1">
        <f t="array" aca="1" ref="AF13" ca="1">INDIRECT(_xlfn.CONCAT(AF$4,"_d!",AF$1,$A13))</f>
        <v>115.18592834472656</v>
      </c>
      <c r="AG13" s="19" cm="1">
        <f t="array" aca="1" ref="AG13" ca="1">INDIRECT(_xlfn.CONCAT(AG$4,"_d!",AG$1,$A13))</f>
        <v>116.05598449707031</v>
      </c>
      <c r="AH13" s="19" cm="1">
        <f t="array" aca="1" ref="AH13" ca="1">INDIRECT(_xlfn.CONCAT(AH$4,"_d!",AH$1,$A13))</f>
        <v>114.88607025146484</v>
      </c>
      <c r="AI13" s="19" cm="1">
        <f t="array" aca="1" ref="AI13" ca="1">INDIRECT(_xlfn.CONCAT(AI$4,"_d!",AI$1,$A13))</f>
        <v>115.72561645507813</v>
      </c>
      <c r="AJ13" s="19" cm="1">
        <f t="array" aca="1" ref="AJ13" ca="1">INDIRECT(_xlfn.CONCAT(AJ$4,"_d!",AJ$1,$A13))</f>
        <v>115.28945159912109</v>
      </c>
      <c r="AK13" s="42">
        <f t="shared" ca="1" si="9"/>
        <v>115.47391010923522</v>
      </c>
      <c r="AL13" s="19" cm="1">
        <f t="array" aca="1" ref="AL13" ca="1">INDIRECT(_xlfn.CONCAT(AL$4,"_d!",AL$1,$A13))</f>
        <v>115.72909545898438</v>
      </c>
      <c r="AM13" s="19" cm="1">
        <f t="array" aca="1" ref="AM13" ca="1">INDIRECT(_xlfn.CONCAT(AM$4,"_d!",AM$1,$A13))</f>
        <v>115.11360931396484</v>
      </c>
      <c r="AN13" s="19" cm="1">
        <f t="array" aca="1" ref="AN13" ca="1">INDIRECT(_xlfn.CONCAT(AN$4,"_d!",AN$1,$A13))</f>
        <v>116.18614959716797</v>
      </c>
      <c r="AO13" s="19" cm="1">
        <f t="array" aca="1" ref="AO13" ca="1">INDIRECT(_xlfn.CONCAT(AO$4,"_d!",AO$1,$A13))</f>
        <v>114.76996612548828</v>
      </c>
      <c r="AP13" s="19" cm="1">
        <f t="array" aca="1" ref="AP13" ca="1">INDIRECT(_xlfn.CONCAT(AP$4,"_d!",AP$1,$A13))</f>
        <v>115.71586608886719</v>
      </c>
      <c r="AQ13" s="19" cm="1">
        <f t="array" aca="1" ref="AQ13" ca="1">INDIRECT(_xlfn.CONCAT(AQ$4,"_d!",AQ$1,$A13))</f>
        <v>115.27463531494141</v>
      </c>
      <c r="AR13" s="42">
        <f t="shared" ca="1" si="10"/>
        <v>115.48494278985744</v>
      </c>
      <c r="AS13" s="19" cm="1">
        <f t="array" aca="1" ref="AS13" ca="1">INDIRECT(_xlfn.CONCAT(AS$4,"_d!",AS$1,$A13))</f>
        <v>115.29743194580078</v>
      </c>
      <c r="AT13" s="19" cm="1">
        <f t="array" aca="1" ref="AT13" ca="1">INDIRECT(_xlfn.CONCAT(AT$4,"_d!",AT$1,$A13))</f>
        <v>115.30003356933594</v>
      </c>
      <c r="AU13" s="19" cm="1">
        <f t="array" aca="1" ref="AU13" ca="1">INDIRECT(_xlfn.CONCAT(AU$4,"_d!",AU$1,$A13))</f>
        <v>116.17778015136719</v>
      </c>
      <c r="AV13" s="19" cm="1">
        <f t="array" aca="1" ref="AV13" ca="1">INDIRECT(_xlfn.CONCAT(AV$4,"_d!",AV$1,$A13))</f>
        <v>115.0107421875</v>
      </c>
      <c r="AW13" s="19" cm="1">
        <f t="array" aca="1" ref="AW13" ca="1">INDIRECT(_xlfn.CONCAT(AW$4,"_d!",AW$1,$A13))</f>
        <v>115.71522521972656</v>
      </c>
      <c r="AX13" s="19" cm="1">
        <f t="array" aca="1" ref="AX13" ca="1">INDIRECT(_xlfn.CONCAT(AX$4,"_d!",AX$1,$A13))</f>
        <v>115.40953826904297</v>
      </c>
      <c r="AY13" s="42">
        <f t="shared" ca="1" si="11"/>
        <v>115.38715366551394</v>
      </c>
      <c r="AZ13" s="19" cm="1">
        <f t="array" aca="1" ref="AZ13" ca="1">INDIRECT(_xlfn.CONCAT(AZ$4,"_d!",AZ$1,$A13))</f>
        <v>115.52447509765625</v>
      </c>
      <c r="BA13" s="19" cm="1">
        <f t="array" aca="1" ref="BA13" ca="1">INDIRECT(_xlfn.CONCAT(BA$4,"_d!",BA$1,$A13))</f>
        <v>114.9609375</v>
      </c>
      <c r="BB13" s="19" cm="1">
        <f t="array" aca="1" ref="BB13" ca="1">INDIRECT(_xlfn.CONCAT(BB$4,"_d!",BB$1,$A13))</f>
        <v>116.43447875976563</v>
      </c>
      <c r="BC13" s="19" cm="1">
        <f t="array" aca="1" ref="BC13" ca="1">INDIRECT(_xlfn.CONCAT(BC$4,"_d!",BC$1,$A13))</f>
        <v>115.04500579833984</v>
      </c>
      <c r="BD13" s="19" cm="1">
        <f t="array" aca="1" ref="BD13" ca="1">INDIRECT(_xlfn.CONCAT(BD$4,"_d!",BD$1,$A13))</f>
        <v>115.64787292480469</v>
      </c>
      <c r="BE13" s="19" cm="1">
        <f t="array" aca="1" ref="BE13" ca="1">INDIRECT(_xlfn.CONCAT(BE$4,"_d!",BE$1,$A13))</f>
        <v>115.73368835449219</v>
      </c>
      <c r="BF13" s="42">
        <f t="shared" ca="1" si="12"/>
        <v>115.37896678497349</v>
      </c>
      <c r="BG13" s="19" cm="1">
        <f t="array" aca="1" ref="BG13" ca="1">INDIRECT(_xlfn.CONCAT(BG$4,"_d!",BG$1,$A13))</f>
        <v>115.77906036376953</v>
      </c>
      <c r="BH13" s="19" cm="1">
        <f t="array" aca="1" ref="BH13" ca="1">INDIRECT(_xlfn.CONCAT(BH$4,"_d!",BH$1,$A13))</f>
        <v>115.31999969482422</v>
      </c>
      <c r="BI13" s="19" cm="1">
        <f t="array" aca="1" ref="BI13" ca="1">INDIRECT(_xlfn.CONCAT(BI$4,"_d!",BI$1,$A13))</f>
        <v>116.36321258544922</v>
      </c>
      <c r="BJ13" s="19" cm="1">
        <f t="array" aca="1" ref="BJ13" ca="1">INDIRECT(_xlfn.CONCAT(BJ$4,"_d!",BJ$1,$A13))</f>
        <v>115.48057556152344</v>
      </c>
      <c r="BK13" s="19" cm="1">
        <f t="array" aca="1" ref="BK13" ca="1">INDIRECT(_xlfn.CONCAT(BK$4,"_d!",BK$1,$A13))</f>
        <v>115.94561767578125</v>
      </c>
      <c r="BL13" s="19" cm="1">
        <f t="array" aca="1" ref="BL13" ca="1">INDIRECT(_xlfn.CONCAT(BL$4,"_d!",BL$1,$A13))</f>
        <v>115.86274719238281</v>
      </c>
      <c r="BM13" s="42">
        <f t="shared" ca="1" si="13"/>
        <v>115.64689645036063</v>
      </c>
      <c r="BN13" s="19" cm="1">
        <f t="array" aca="1" ref="BN13" ca="1">INDIRECT(_xlfn.CONCAT(BN$4,"_d!",BN$1,$A13))</f>
        <v>115.50792694091797</v>
      </c>
      <c r="BO13" s="19" cm="1">
        <f t="array" aca="1" ref="BO13" ca="1">INDIRECT(_xlfn.CONCAT(BO$4,"_d!",BO$1,$A13))</f>
        <v>115.09611511230469</v>
      </c>
      <c r="BP13" s="19" cm="1">
        <f t="array" aca="1" ref="BP13" ca="1">INDIRECT(_xlfn.CONCAT(BP$4,"_d!",BP$1,$A13))</f>
        <v>116.23922729492188</v>
      </c>
      <c r="BQ13" s="19" cm="1">
        <f t="array" aca="1" ref="BQ13" ca="1">INDIRECT(_xlfn.CONCAT(BQ$4,"_d!",BQ$1,$A13))</f>
        <v>114.05893707275391</v>
      </c>
      <c r="BR13" s="19" cm="1">
        <f t="array" aca="1" ref="BR13" ca="1">INDIRECT(_xlfn.CONCAT(BR$4,"_d!",BR$1,$A13))</f>
        <v>115.85100555419922</v>
      </c>
      <c r="BS13" s="19" cm="1">
        <f t="array" aca="1" ref="BS13" ca="1">INDIRECT(_xlfn.CONCAT(BS$4,"_d!",BS$1,$A13))</f>
        <v>116.10512542724609</v>
      </c>
      <c r="BT13" s="42">
        <f t="shared" ca="1" si="14"/>
        <v>115.46613840501411</v>
      </c>
      <c r="BU13" s="42"/>
      <c r="BV13" s="45">
        <f t="shared" ca="1" si="15"/>
        <v>115.1506445800724</v>
      </c>
      <c r="BW13" s="45">
        <f t="shared" ca="1" si="16"/>
        <v>115.22453163273788</v>
      </c>
      <c r="BX13" s="45">
        <f t="shared" ca="1" si="17"/>
        <v>115.7130585861337</v>
      </c>
      <c r="BY13" s="45">
        <f t="shared" ca="1" si="18"/>
        <v>115.28364336869713</v>
      </c>
      <c r="BZ13" s="45">
        <f t="shared" ca="1" si="19"/>
        <v>115.47391010923522</v>
      </c>
      <c r="CA13" s="45">
        <f t="shared" ca="1" si="20"/>
        <v>115.48494278985744</v>
      </c>
      <c r="CB13" s="45">
        <f t="shared" ca="1" si="21"/>
        <v>115.38715366551394</v>
      </c>
      <c r="CC13" s="45">
        <f t="shared" ca="1" si="22"/>
        <v>115.37896678497349</v>
      </c>
      <c r="CD13" s="45">
        <f t="shared" ca="1" si="23"/>
        <v>115.64689645036063</v>
      </c>
      <c r="CE13" s="45">
        <f t="shared" ca="1" si="24"/>
        <v>115.46613840501411</v>
      </c>
      <c r="CF13" s="45" cm="1">
        <f t="array" aca="1" ref="CF13" ca="1">+SUMPRODUCT($BV$3:$CE$3/100,$BV13:$CE13)</f>
        <v>115.43739335068481</v>
      </c>
      <c r="CG13" s="35">
        <f t="shared" si="28"/>
        <v>42948</v>
      </c>
      <c r="CH13" s="24">
        <f t="shared" ca="1" si="29"/>
        <v>1.4164969986374176E-2</v>
      </c>
      <c r="CI13" s="24">
        <f t="shared" ca="1" si="30"/>
        <v>1.4161518757879854E-2</v>
      </c>
      <c r="CJ13" s="24">
        <f t="shared" ca="1" si="31"/>
        <v>1.489659419749545E-2</v>
      </c>
      <c r="CK13" s="24">
        <f t="shared" ca="1" si="32"/>
        <v>1.3882077395204195E-2</v>
      </c>
      <c r="CL13" s="24">
        <f t="shared" ca="1" si="33"/>
        <v>1.4173449644502512E-2</v>
      </c>
      <c r="CM13" s="24">
        <f t="shared" ca="1" si="34"/>
        <v>1.4149920864672261E-2</v>
      </c>
      <c r="CN13" s="24">
        <f t="shared" ca="1" si="35"/>
        <v>1.4067406117377113E-2</v>
      </c>
      <c r="CO13" s="24">
        <f t="shared" ca="1" si="36"/>
        <v>1.3950147639970156E-2</v>
      </c>
      <c r="CP13" s="24">
        <f t="shared" ca="1" si="37"/>
        <v>1.4111767159607824E-2</v>
      </c>
      <c r="CQ13" s="24">
        <f t="shared" ca="1" si="38"/>
        <v>1.370641401853212E-2</v>
      </c>
      <c r="CR13" s="24">
        <f t="shared" ca="1" si="26"/>
        <v>1.4070484059303334E-2</v>
      </c>
      <c r="CS13" s="35">
        <f t="shared" si="39"/>
        <v>42948</v>
      </c>
    </row>
    <row r="14" spans="1:108" x14ac:dyDescent="0.25">
      <c r="A14" s="110">
        <f t="shared" si="27"/>
        <v>41</v>
      </c>
      <c r="B14" s="35">
        <f>+NAC!A14</f>
        <v>42979</v>
      </c>
      <c r="C14" s="19" cm="1">
        <f t="array" aca="1" ref="C14" ca="1">INDIRECT(_xlfn.CONCAT(C$4,"_d!",C$1,$A14))</f>
        <v>118.06793975830078</v>
      </c>
      <c r="D14" s="19" cm="1">
        <f t="array" aca="1" ref="D14" ca="1">INDIRECT(_xlfn.CONCAT(D$4,"_d!",D$1,$A14))</f>
        <v>116.97536468505859</v>
      </c>
      <c r="E14" s="19" cm="1">
        <f t="array" aca="1" ref="E14" ca="1">INDIRECT(_xlfn.CONCAT(E$4,"_d!",E$1,$A14))</f>
        <v>117.49433898925781</v>
      </c>
      <c r="F14" s="19" cm="1">
        <f t="array" aca="1" ref="F14" ca="1">INDIRECT(_xlfn.CONCAT(F$4,"_d!",F$1,$A14))</f>
        <v>116.16960906982422</v>
      </c>
      <c r="G14" s="19" cm="1">
        <f t="array" aca="1" ref="G14" ca="1">INDIRECT(_xlfn.CONCAT(G$4,"_d!",G$1,$A14))</f>
        <v>117.2021484375</v>
      </c>
      <c r="H14" s="19" cm="1">
        <f t="array" aca="1" ref="H14" ca="1">INDIRECT(_xlfn.CONCAT(H$4,"_d!",H$1,$A14))</f>
        <v>116.62003326416016</v>
      </c>
      <c r="I14" s="42">
        <f t="shared" ca="1" si="6"/>
        <v>117.27976161749777</v>
      </c>
      <c r="J14" s="19" cm="1">
        <f t="array" aca="1" ref="J14" ca="1">INDIRECT(_xlfn.CONCAT(J$4,"_d!",J$1,$A14))</f>
        <v>117.89884948730469</v>
      </c>
      <c r="K14" s="19" cm="1">
        <f t="array" aca="1" ref="K14" ca="1">INDIRECT(_xlfn.CONCAT(K$4,"_d!",K$1,$A14))</f>
        <v>117.15655517578125</v>
      </c>
      <c r="L14" s="19" cm="1">
        <f t="array" aca="1" ref="L14" ca="1">INDIRECT(_xlfn.CONCAT(L$4,"_d!",L$1,$A14))</f>
        <v>117.60580444335938</v>
      </c>
      <c r="M14" s="19" cm="1">
        <f t="array" aca="1" ref="M14" ca="1">INDIRECT(_xlfn.CONCAT(M$4,"_d!",M$1,$A14))</f>
        <v>116.40188598632813</v>
      </c>
      <c r="N14" s="19" cm="1">
        <f t="array" aca="1" ref="N14" ca="1">INDIRECT(_xlfn.CONCAT(N$4,"_d!",N$1,$A14))</f>
        <v>117.47735595703125</v>
      </c>
      <c r="O14" s="19" cm="1">
        <f t="array" aca="1" ref="O14" ca="1">INDIRECT(_xlfn.CONCAT(O$4,"_d!",O$1,$A14))</f>
        <v>116.5843505859375</v>
      </c>
      <c r="P14" s="42">
        <f ca="1">+SUMPRODUCT(J$3:$O$3,J14:O14)</f>
        <v>117.38926784805989</v>
      </c>
      <c r="Q14" s="19" cm="1">
        <f t="array" aca="1" ref="Q14" ca="1">INDIRECT(_xlfn.CONCAT(Q$4,"_d!",Q$1,$A14))</f>
        <v>118.32405853271484</v>
      </c>
      <c r="R14" s="19" cm="1">
        <f t="array" aca="1" ref="R14" ca="1">INDIRECT(_xlfn.CONCAT(R$4,"_d!",R$1,$A14))</f>
        <v>118.32405853271484</v>
      </c>
      <c r="S14" s="19" cm="1">
        <f t="array" aca="1" ref="S14" ca="1">INDIRECT(_xlfn.CONCAT(S$4,"_d!",S$1,$A14))</f>
        <v>117.81784820556641</v>
      </c>
      <c r="T14" s="19" cm="1">
        <f t="array" aca="1" ref="T14" ca="1">INDIRECT(_xlfn.CONCAT(T$4,"_d!",T$1,$A14))</f>
        <v>116.07064819335938</v>
      </c>
      <c r="U14" s="19" cm="1">
        <f t="array" aca="1" ref="U14" ca="1">INDIRECT(_xlfn.CONCAT(U$4,"_d!",U$1,$A14))</f>
        <v>117.6002197265625</v>
      </c>
      <c r="V14" s="19" cm="1">
        <f t="array" aca="1" ref="V14" ca="1">INDIRECT(_xlfn.CONCAT(V$4,"_d!",V$1,$A14))</f>
        <v>116.67971801757813</v>
      </c>
      <c r="W14" s="42">
        <f t="shared" ca="1" si="7"/>
        <v>117.97249425305668</v>
      </c>
      <c r="X14" s="19" cm="1">
        <f t="array" aca="1" ref="X14" ca="1">INDIRECT(_xlfn.CONCAT(X$4,"_d!",X$1,$A14))</f>
        <v>117.70926666259766</v>
      </c>
      <c r="Y14" s="19" cm="1">
        <f t="array" aca="1" ref="Y14" ca="1">INDIRECT(_xlfn.CONCAT(Y$4,"_d!",Y$1,$A14))</f>
        <v>117.08114624023438</v>
      </c>
      <c r="Z14" s="19" cm="1">
        <f t="array" aca="1" ref="Z14" ca="1">INDIRECT(_xlfn.CONCAT(Z$4,"_d!",Z$1,$A14))</f>
        <v>117.96343231201172</v>
      </c>
      <c r="AA14" s="19" cm="1">
        <f t="array" aca="1" ref="AA14" ca="1">INDIRECT(_xlfn.CONCAT(AA$4,"_d!",AA$1,$A14))</f>
        <v>116.40692138671875</v>
      </c>
      <c r="AB14" s="19" cm="1">
        <f t="array" aca="1" ref="AB14" ca="1">INDIRECT(_xlfn.CONCAT(AB$4,"_d!",AB$1,$A14))</f>
        <v>117.75796508789063</v>
      </c>
      <c r="AC14" s="19" cm="1">
        <f t="array" aca="1" ref="AC14" ca="1">INDIRECT(_xlfn.CONCAT(AC$4,"_d!",AC$1,$A14))</f>
        <v>116.90981292724609</v>
      </c>
      <c r="AD14" s="42">
        <f t="shared" ca="1" si="8"/>
        <v>117.41259345609821</v>
      </c>
      <c r="AE14" s="19" cm="1">
        <f t="array" aca="1" ref="AE14" ca="1">INDIRECT(_xlfn.CONCAT(AE$4,"_d!",AE$1,$A14))</f>
        <v>118.04338073730469</v>
      </c>
      <c r="AF14" s="19" cm="1">
        <f t="array" aca="1" ref="AF14" ca="1">INDIRECT(_xlfn.CONCAT(AF$4,"_d!",AF$1,$A14))</f>
        <v>117.43362426757813</v>
      </c>
      <c r="AG14" s="19" cm="1">
        <f t="array" aca="1" ref="AG14" ca="1">INDIRECT(_xlfn.CONCAT(AG$4,"_d!",AG$1,$A14))</f>
        <v>118.07404327392578</v>
      </c>
      <c r="AH14" s="19" cm="1">
        <f t="array" aca="1" ref="AH14" ca="1">INDIRECT(_xlfn.CONCAT(AH$4,"_d!",AH$1,$A14))</f>
        <v>116.2861328125</v>
      </c>
      <c r="AI14" s="19" cm="1">
        <f t="array" aca="1" ref="AI14" ca="1">INDIRECT(_xlfn.CONCAT(AI$4,"_d!",AI$1,$A14))</f>
        <v>117.73773193359375</v>
      </c>
      <c r="AJ14" s="19" cm="1">
        <f t="array" aca="1" ref="AJ14" ca="1">INDIRECT(_xlfn.CONCAT(AJ$4,"_d!",AJ$1,$A14))</f>
        <v>116.84786224365234</v>
      </c>
      <c r="AK14" s="42">
        <f t="shared" ca="1" si="9"/>
        <v>117.67322759489295</v>
      </c>
      <c r="AL14" s="19" cm="1">
        <f t="array" aca="1" ref="AL14" ca="1">INDIRECT(_xlfn.CONCAT(AL$4,"_d!",AL$1,$A14))</f>
        <v>118.18650817871094</v>
      </c>
      <c r="AM14" s="19" cm="1">
        <f t="array" aca="1" ref="AM14" ca="1">INDIRECT(_xlfn.CONCAT(AM$4,"_d!",AM$1,$A14))</f>
        <v>117.35291290283203</v>
      </c>
      <c r="AN14" s="19" cm="1">
        <f t="array" aca="1" ref="AN14" ca="1">INDIRECT(_xlfn.CONCAT(AN$4,"_d!",AN$1,$A14))</f>
        <v>118.17423248291016</v>
      </c>
      <c r="AO14" s="19" cm="1">
        <f t="array" aca="1" ref="AO14" ca="1">INDIRECT(_xlfn.CONCAT(AO$4,"_d!",AO$1,$A14))</f>
        <v>116.24971771240234</v>
      </c>
      <c r="AP14" s="19" cm="1">
        <f t="array" aca="1" ref="AP14" ca="1">INDIRECT(_xlfn.CONCAT(AP$4,"_d!",AP$1,$A14))</f>
        <v>117.74542999267578</v>
      </c>
      <c r="AQ14" s="19" cm="1">
        <f t="array" aca="1" ref="AQ14" ca="1">INDIRECT(_xlfn.CONCAT(AQ$4,"_d!",AQ$1,$A14))</f>
        <v>116.79674530029297</v>
      </c>
      <c r="AR14" s="42">
        <f t="shared" ca="1" si="10"/>
        <v>117.70862053887559</v>
      </c>
      <c r="AS14" s="19" cm="1">
        <f t="array" aca="1" ref="AS14" ca="1">INDIRECT(_xlfn.CONCAT(AS$4,"_d!",AS$1,$A14))</f>
        <v>117.69049072265625</v>
      </c>
      <c r="AT14" s="19" cm="1">
        <f t="array" aca="1" ref="AT14" ca="1">INDIRECT(_xlfn.CONCAT(AT$4,"_d!",AT$1,$A14))</f>
        <v>117.56479644775391</v>
      </c>
      <c r="AU14" s="19" cm="1">
        <f t="array" aca="1" ref="AU14" ca="1">INDIRECT(_xlfn.CONCAT(AU$4,"_d!",AU$1,$A14))</f>
        <v>118.12403869628906</v>
      </c>
      <c r="AV14" s="19" cm="1">
        <f t="array" aca="1" ref="AV14" ca="1">INDIRECT(_xlfn.CONCAT(AV$4,"_d!",AV$1,$A14))</f>
        <v>116.40113830566406</v>
      </c>
      <c r="AW14" s="19" cm="1">
        <f t="array" aca="1" ref="AW14" ca="1">INDIRECT(_xlfn.CONCAT(AW$4,"_d!",AW$1,$A14))</f>
        <v>117.67905426025391</v>
      </c>
      <c r="AX14" s="19" cm="1">
        <f t="array" aca="1" ref="AX14" ca="1">INDIRECT(_xlfn.CONCAT(AX$4,"_d!",AX$1,$A14))</f>
        <v>116.86759948730469</v>
      </c>
      <c r="AY14" s="42">
        <f t="shared" ca="1" si="11"/>
        <v>117.5796887165456</v>
      </c>
      <c r="AZ14" s="19" cm="1">
        <f t="array" aca="1" ref="AZ14" ca="1">INDIRECT(_xlfn.CONCAT(AZ$4,"_d!",AZ$1,$A14))</f>
        <v>117.93540191650391</v>
      </c>
      <c r="BA14" s="19" cm="1">
        <f t="array" aca="1" ref="BA14" ca="1">INDIRECT(_xlfn.CONCAT(BA$4,"_d!",BA$1,$A14))</f>
        <v>117.13710784912109</v>
      </c>
      <c r="BB14" s="19" cm="1">
        <f t="array" aca="1" ref="BB14" ca="1">INDIRECT(_xlfn.CONCAT(BB$4,"_d!",BB$1,$A14))</f>
        <v>118.2979736328125</v>
      </c>
      <c r="BC14" s="19" cm="1">
        <f t="array" aca="1" ref="BC14" ca="1">INDIRECT(_xlfn.CONCAT(BC$4,"_d!",BC$1,$A14))</f>
        <v>116.45477294921875</v>
      </c>
      <c r="BD14" s="19" cm="1">
        <f t="array" aca="1" ref="BD14" ca="1">INDIRECT(_xlfn.CONCAT(BD$4,"_d!",BD$1,$A14))</f>
        <v>117.60922241210938</v>
      </c>
      <c r="BE14" s="19" cm="1">
        <f t="array" aca="1" ref="BE14" ca="1">INDIRECT(_xlfn.CONCAT(BE$4,"_d!",BE$1,$A14))</f>
        <v>117.32608795166016</v>
      </c>
      <c r="BF14" s="42">
        <f t="shared" ca="1" si="12"/>
        <v>117.57351327338711</v>
      </c>
      <c r="BG14" s="19" cm="1">
        <f t="array" aca="1" ref="BG14" ca="1">INDIRECT(_xlfn.CONCAT(BG$4,"_d!",BG$1,$A14))</f>
        <v>118.17406463623047</v>
      </c>
      <c r="BH14" s="19" cm="1">
        <f t="array" aca="1" ref="BH14" ca="1">INDIRECT(_xlfn.CONCAT(BH$4,"_d!",BH$1,$A14))</f>
        <v>117.57295989990234</v>
      </c>
      <c r="BI14" s="19" cm="1">
        <f t="array" aca="1" ref="BI14" ca="1">INDIRECT(_xlfn.CONCAT(BI$4,"_d!",BI$1,$A14))</f>
        <v>118.16474151611328</v>
      </c>
      <c r="BJ14" s="19" cm="1">
        <f t="array" aca="1" ref="BJ14" ca="1">INDIRECT(_xlfn.CONCAT(BJ$4,"_d!",BJ$1,$A14))</f>
        <v>116.82968139648438</v>
      </c>
      <c r="BK14" s="19" cm="1">
        <f t="array" aca="1" ref="BK14" ca="1">INDIRECT(_xlfn.CONCAT(BK$4,"_d!",BK$1,$A14))</f>
        <v>117.96184539794922</v>
      </c>
      <c r="BL14" s="19" cm="1">
        <f t="array" aca="1" ref="BL14" ca="1">INDIRECT(_xlfn.CONCAT(BL$4,"_d!",BL$1,$A14))</f>
        <v>117.37961578369141</v>
      </c>
      <c r="BM14" s="42">
        <f t="shared" ca="1" si="13"/>
        <v>117.87461329341562</v>
      </c>
      <c r="BN14" s="19" cm="1">
        <f t="array" aca="1" ref="BN14" ca="1">INDIRECT(_xlfn.CONCAT(BN$4,"_d!",BN$1,$A14))</f>
        <v>117.85468292236328</v>
      </c>
      <c r="BO14" s="19" cm="1">
        <f t="array" aca="1" ref="BO14" ca="1">INDIRECT(_xlfn.CONCAT(BO$4,"_d!",BO$1,$A14))</f>
        <v>117.30897521972656</v>
      </c>
      <c r="BP14" s="19" cm="1">
        <f t="array" aca="1" ref="BP14" ca="1">INDIRECT(_xlfn.CONCAT(BP$4,"_d!",BP$1,$A14))</f>
        <v>117.98326110839844</v>
      </c>
      <c r="BQ14" s="19" cm="1">
        <f t="array" aca="1" ref="BQ14" ca="1">INDIRECT(_xlfn.CONCAT(BQ$4,"_d!",BQ$1,$A14))</f>
        <v>115.3892822265625</v>
      </c>
      <c r="BR14" s="19" cm="1">
        <f t="array" aca="1" ref="BR14" ca="1">INDIRECT(_xlfn.CONCAT(BR$4,"_d!",BR$1,$A14))</f>
        <v>117.76595306396484</v>
      </c>
      <c r="BS14" s="19" cm="1">
        <f t="array" aca="1" ref="BS14" ca="1">INDIRECT(_xlfn.CONCAT(BS$4,"_d!",BS$1,$A14))</f>
        <v>117.64047241210938</v>
      </c>
      <c r="BT14" s="42">
        <f t="shared" ca="1" si="14"/>
        <v>117.66131686117443</v>
      </c>
      <c r="BU14" s="42"/>
      <c r="BV14" s="45">
        <f t="shared" ca="1" si="15"/>
        <v>117.27976161749777</v>
      </c>
      <c r="BW14" s="45">
        <f t="shared" ca="1" si="16"/>
        <v>117.38926784805989</v>
      </c>
      <c r="BX14" s="45">
        <f t="shared" ca="1" si="17"/>
        <v>117.97249425305668</v>
      </c>
      <c r="BY14" s="45">
        <f t="shared" ca="1" si="18"/>
        <v>117.41259345609821</v>
      </c>
      <c r="BZ14" s="45">
        <f t="shared" ca="1" si="19"/>
        <v>117.67322759489295</v>
      </c>
      <c r="CA14" s="45">
        <f t="shared" ca="1" si="20"/>
        <v>117.70862053887559</v>
      </c>
      <c r="CB14" s="45">
        <f t="shared" ca="1" si="21"/>
        <v>117.5796887165456</v>
      </c>
      <c r="CC14" s="45">
        <f t="shared" ca="1" si="22"/>
        <v>117.57351327338711</v>
      </c>
      <c r="CD14" s="45">
        <f t="shared" ca="1" si="23"/>
        <v>117.87461329341562</v>
      </c>
      <c r="CE14" s="45">
        <f t="shared" ca="1" si="24"/>
        <v>117.66131686117443</v>
      </c>
      <c r="CF14" s="45" cm="1">
        <f t="array" aca="1" ref="CF14" ca="1">+SUMPRODUCT($BV$3:$CE$3/100,$BV14:$CE14)</f>
        <v>117.63362535236956</v>
      </c>
      <c r="CG14" s="35">
        <f t="shared" si="28"/>
        <v>42979</v>
      </c>
      <c r="CH14" s="24">
        <f t="shared" ca="1" si="29"/>
        <v>1.8489840375533806E-2</v>
      </c>
      <c r="CI14" s="24">
        <f t="shared" ca="1" si="30"/>
        <v>1.8787112298462638E-2</v>
      </c>
      <c r="CJ14" s="24">
        <f t="shared" ca="1" si="31"/>
        <v>1.9526194316617396E-2</v>
      </c>
      <c r="CK14" s="24">
        <f t="shared" ca="1" si="32"/>
        <v>1.8467061112844352E-2</v>
      </c>
      <c r="CL14" s="24">
        <f t="shared" ca="1" si="33"/>
        <v>1.9046012069542151E-2</v>
      </c>
      <c r="CM14" s="24">
        <f t="shared" ca="1" si="34"/>
        <v>1.9255131407602377E-2</v>
      </c>
      <c r="CN14" s="24">
        <f t="shared" ca="1" si="35"/>
        <v>1.9001552437868607E-2</v>
      </c>
      <c r="CO14" s="24">
        <f t="shared" ca="1" si="36"/>
        <v>1.9020334031101926E-2</v>
      </c>
      <c r="CP14" s="24">
        <f t="shared" ca="1" si="37"/>
        <v>1.9263092321817776E-2</v>
      </c>
      <c r="CQ14" s="24">
        <f t="shared" ca="1" si="38"/>
        <v>1.9011447741158705E-2</v>
      </c>
      <c r="CR14" s="24">
        <f t="shared" ca="1" si="26"/>
        <v>1.9025308333261215E-2</v>
      </c>
      <c r="CS14" s="35">
        <f t="shared" si="39"/>
        <v>42979</v>
      </c>
    </row>
    <row r="15" spans="1:108" x14ac:dyDescent="0.25">
      <c r="A15" s="110">
        <f t="shared" si="27"/>
        <v>42</v>
      </c>
      <c r="B15" s="35">
        <f>+NAC!A15</f>
        <v>43009</v>
      </c>
      <c r="C15" s="19" cm="1">
        <f t="array" aca="1" ref="C15" ca="1">INDIRECT(_xlfn.CONCAT(C$4,"_d!",C$1,$A15))</f>
        <v>119.72279357910156</v>
      </c>
      <c r="D15" s="19" cm="1">
        <f t="array" aca="1" ref="D15" ca="1">INDIRECT(_xlfn.CONCAT(D$4,"_d!",D$1,$A15))</f>
        <v>118.97615051269531</v>
      </c>
      <c r="E15" s="19" cm="1">
        <f t="array" aca="1" ref="E15" ca="1">INDIRECT(_xlfn.CONCAT(E$4,"_d!",E$1,$A15))</f>
        <v>119.73805236816406</v>
      </c>
      <c r="F15" s="19" cm="1">
        <f t="array" aca="1" ref="F15" ca="1">INDIRECT(_xlfn.CONCAT(F$4,"_d!",F$1,$A15))</f>
        <v>117.91407012939453</v>
      </c>
      <c r="G15" s="19" cm="1">
        <f t="array" aca="1" ref="G15" ca="1">INDIRECT(_xlfn.CONCAT(G$4,"_d!",G$1,$A15))</f>
        <v>119.30662536621094</v>
      </c>
      <c r="H15" s="19" cm="1">
        <f t="array" aca="1" ref="H15" ca="1">INDIRECT(_xlfn.CONCAT(H$4,"_d!",H$1,$A15))</f>
        <v>118.65823364257813</v>
      </c>
      <c r="I15" s="42">
        <f t="shared" ca="1" si="6"/>
        <v>119.18893930419854</v>
      </c>
      <c r="J15" s="19" cm="1">
        <f t="array" aca="1" ref="J15" ca="1">INDIRECT(_xlfn.CONCAT(J$4,"_d!",J$1,$A15))</f>
        <v>119.56389617919922</v>
      </c>
      <c r="K15" s="19" cm="1">
        <f t="array" aca="1" ref="K15" ca="1">INDIRECT(_xlfn.CONCAT(K$4,"_d!",K$1,$A15))</f>
        <v>119.15012359619141</v>
      </c>
      <c r="L15" s="19" cm="1">
        <f t="array" aca="1" ref="L15" ca="1">INDIRECT(_xlfn.CONCAT(L$4,"_d!",L$1,$A15))</f>
        <v>119.85718536376953</v>
      </c>
      <c r="M15" s="19" cm="1">
        <f t="array" aca="1" ref="M15" ca="1">INDIRECT(_xlfn.CONCAT(M$4,"_d!",M$1,$A15))</f>
        <v>118.15602111816406</v>
      </c>
      <c r="N15" s="19" cm="1">
        <f t="array" aca="1" ref="N15" ca="1">INDIRECT(_xlfn.CONCAT(N$4,"_d!",N$1,$A15))</f>
        <v>119.5521240234375</v>
      </c>
      <c r="O15" s="19" cm="1">
        <f t="array" aca="1" ref="O15" ca="1">INDIRECT(_xlfn.CONCAT(O$4,"_d!",O$1,$A15))</f>
        <v>118.58494567871094</v>
      </c>
      <c r="P15" s="42">
        <f ca="1">+SUMPRODUCT(J$3:$O$3,J15:O15)</f>
        <v>119.2989870309279</v>
      </c>
      <c r="Q15" s="19" cm="1">
        <f t="array" aca="1" ref="Q15" ca="1">INDIRECT(_xlfn.CONCAT(Q$4,"_d!",Q$1,$A15))</f>
        <v>119.94839477539063</v>
      </c>
      <c r="R15" s="19" cm="1">
        <f t="array" aca="1" ref="R15" ca="1">INDIRECT(_xlfn.CONCAT(R$4,"_d!",R$1,$A15))</f>
        <v>119.94839477539063</v>
      </c>
      <c r="S15" s="19" cm="1">
        <f t="array" aca="1" ref="S15" ca="1">INDIRECT(_xlfn.CONCAT(S$4,"_d!",S$1,$A15))</f>
        <v>120.04779052734375</v>
      </c>
      <c r="T15" s="19" cm="1">
        <f t="array" aca="1" ref="T15" ca="1">INDIRECT(_xlfn.CONCAT(T$4,"_d!",T$1,$A15))</f>
        <v>117.8404541015625</v>
      </c>
      <c r="U15" s="19" cm="1">
        <f t="array" aca="1" ref="U15" ca="1">INDIRECT(_xlfn.CONCAT(U$4,"_d!",U$1,$A15))</f>
        <v>119.64183807373047</v>
      </c>
      <c r="V15" s="19" cm="1">
        <f t="array" aca="1" ref="V15" ca="1">INDIRECT(_xlfn.CONCAT(V$4,"_d!",V$1,$A15))</f>
        <v>118.69047546386719</v>
      </c>
      <c r="W15" s="42">
        <f t="shared" ca="1" si="7"/>
        <v>119.73452149386343</v>
      </c>
      <c r="X15" s="19" cm="1">
        <f t="array" aca="1" ref="X15" ca="1">INDIRECT(_xlfn.CONCAT(X$4,"_d!",X$1,$A15))</f>
        <v>119.36521911621094</v>
      </c>
      <c r="Y15" s="19" cm="1">
        <f t="array" aca="1" ref="Y15" ca="1">INDIRECT(_xlfn.CONCAT(Y$4,"_d!",Y$1,$A15))</f>
        <v>119.12443542480469</v>
      </c>
      <c r="Z15" s="19" cm="1">
        <f t="array" aca="1" ref="Z15" ca="1">INDIRECT(_xlfn.CONCAT(Z$4,"_d!",Z$1,$A15))</f>
        <v>120.15238952636719</v>
      </c>
      <c r="AA15" s="19" cm="1">
        <f t="array" aca="1" ref="AA15" ca="1">INDIRECT(_xlfn.CONCAT(AA$4,"_d!",AA$1,$A15))</f>
        <v>118.13568115234375</v>
      </c>
      <c r="AB15" s="19" cm="1">
        <f t="array" aca="1" ref="AB15" ca="1">INDIRECT(_xlfn.CONCAT(AB$4,"_d!",AB$1,$A15))</f>
        <v>119.80899810791016</v>
      </c>
      <c r="AC15" s="19" cm="1">
        <f t="array" aca="1" ref="AC15" ca="1">INDIRECT(_xlfn.CONCAT(AC$4,"_d!",AC$1,$A15))</f>
        <v>118.85490417480469</v>
      </c>
      <c r="AD15" s="42">
        <f t="shared" ca="1" si="8"/>
        <v>119.29446425606722</v>
      </c>
      <c r="AE15" s="19" cm="1">
        <f t="array" aca="1" ref="AE15" ca="1">INDIRECT(_xlfn.CONCAT(AE$4,"_d!",AE$1,$A15))</f>
        <v>119.66933441162109</v>
      </c>
      <c r="AF15" s="19" cm="1">
        <f t="array" aca="1" ref="AF15" ca="1">INDIRECT(_xlfn.CONCAT(AF$4,"_d!",AF$1,$A15))</f>
        <v>119.45645141601563</v>
      </c>
      <c r="AG15" s="19" cm="1">
        <f t="array" aca="1" ref="AG15" ca="1">INDIRECT(_xlfn.CONCAT(AG$4,"_d!",AG$1,$A15))</f>
        <v>120.24544525146484</v>
      </c>
      <c r="AH15" s="19" cm="1">
        <f t="array" aca="1" ref="AH15" ca="1">INDIRECT(_xlfn.CONCAT(AH$4,"_d!",AH$1,$A15))</f>
        <v>118.07339477539063</v>
      </c>
      <c r="AI15" s="19" cm="1">
        <f t="array" aca="1" ref="AI15" ca="1">INDIRECT(_xlfn.CONCAT(AI$4,"_d!",AI$1,$A15))</f>
        <v>119.81881713867188</v>
      </c>
      <c r="AJ15" s="19" cm="1">
        <f t="array" aca="1" ref="AJ15" ca="1">INDIRECT(_xlfn.CONCAT(AJ$4,"_d!",AJ$1,$A15))</f>
        <v>118.84244537353516</v>
      </c>
      <c r="AK15" s="42">
        <f t="shared" ca="1" si="9"/>
        <v>119.54823484756736</v>
      </c>
      <c r="AL15" s="19" cm="1">
        <f t="array" aca="1" ref="AL15" ca="1">INDIRECT(_xlfn.CONCAT(AL$4,"_d!",AL$1,$A15))</f>
        <v>119.78549957275391</v>
      </c>
      <c r="AM15" s="19" cm="1">
        <f t="array" aca="1" ref="AM15" ca="1">INDIRECT(_xlfn.CONCAT(AM$4,"_d!",AM$1,$A15))</f>
        <v>119.34246063232422</v>
      </c>
      <c r="AN15" s="19" cm="1">
        <f t="array" aca="1" ref="AN15" ca="1">INDIRECT(_xlfn.CONCAT(AN$4,"_d!",AN$1,$A15))</f>
        <v>120.37268829345703</v>
      </c>
      <c r="AO15" s="19" cm="1">
        <f t="array" aca="1" ref="AO15" ca="1">INDIRECT(_xlfn.CONCAT(AO$4,"_d!",AO$1,$A15))</f>
        <v>118.02366638183594</v>
      </c>
      <c r="AP15" s="19" cm="1">
        <f t="array" aca="1" ref="AP15" ca="1">INDIRECT(_xlfn.CONCAT(AP$4,"_d!",AP$1,$A15))</f>
        <v>119.80815887451172</v>
      </c>
      <c r="AQ15" s="19" cm="1">
        <f t="array" aca="1" ref="AQ15" ca="1">INDIRECT(_xlfn.CONCAT(AQ$4,"_d!",AQ$1,$A15))</f>
        <v>118.7242431640625</v>
      </c>
      <c r="AR15" s="42">
        <f t="shared" ca="1" si="10"/>
        <v>119.5515479304398</v>
      </c>
      <c r="AS15" s="19" cm="1">
        <f t="array" aca="1" ref="AS15" ca="1">INDIRECT(_xlfn.CONCAT(AS$4,"_d!",AS$1,$A15))</f>
        <v>119.24723815917969</v>
      </c>
      <c r="AT15" s="19" cm="1">
        <f t="array" aca="1" ref="AT15" ca="1">INDIRECT(_xlfn.CONCAT(AT$4,"_d!",AT$1,$A15))</f>
        <v>119.53861236572266</v>
      </c>
      <c r="AU15" s="19" cm="1">
        <f t="array" aca="1" ref="AU15" ca="1">INDIRECT(_xlfn.CONCAT(AU$4,"_d!",AU$1,$A15))</f>
        <v>120.27133941650391</v>
      </c>
      <c r="AV15" s="19" cm="1">
        <f t="array" aca="1" ref="AV15" ca="1">INDIRECT(_xlfn.CONCAT(AV$4,"_d!",AV$1,$A15))</f>
        <v>118.19857025146484</v>
      </c>
      <c r="AW15" s="19" cm="1">
        <f t="array" aca="1" ref="AW15" ca="1">INDIRECT(_xlfn.CONCAT(AW$4,"_d!",AW$1,$A15))</f>
        <v>119.6878662109375</v>
      </c>
      <c r="AX15" s="19" cm="1">
        <f t="array" aca="1" ref="AX15" ca="1">INDIRECT(_xlfn.CONCAT(AX$4,"_d!",AX$1,$A15))</f>
        <v>118.876708984375</v>
      </c>
      <c r="AY15" s="42">
        <f t="shared" ca="1" si="11"/>
        <v>119.3869740477475</v>
      </c>
      <c r="AZ15" s="19" cm="1">
        <f t="array" aca="1" ref="AZ15" ca="1">INDIRECT(_xlfn.CONCAT(AZ$4,"_d!",AZ$1,$A15))</f>
        <v>119.44940948486328</v>
      </c>
      <c r="BA15" s="19" cm="1">
        <f t="array" aca="1" ref="BA15" ca="1">INDIRECT(_xlfn.CONCAT(BA$4,"_d!",BA$1,$A15))</f>
        <v>119.12548828125</v>
      </c>
      <c r="BB15" s="19" cm="1">
        <f t="array" aca="1" ref="BB15" ca="1">INDIRECT(_xlfn.CONCAT(BB$4,"_d!",BB$1,$A15))</f>
        <v>120.43116760253906</v>
      </c>
      <c r="BC15" s="19" cm="1">
        <f t="array" aca="1" ref="BC15" ca="1">INDIRECT(_xlfn.CONCAT(BC$4,"_d!",BC$1,$A15))</f>
        <v>118.23605346679688</v>
      </c>
      <c r="BD15" s="19" cm="1">
        <f t="array" aca="1" ref="BD15" ca="1">INDIRECT(_xlfn.CONCAT(BD$4,"_d!",BD$1,$A15))</f>
        <v>119.55797576904297</v>
      </c>
      <c r="BE15" s="19" cm="1">
        <f t="array" aca="1" ref="BE15" ca="1">INDIRECT(_xlfn.CONCAT(BE$4,"_d!",BE$1,$A15))</f>
        <v>119.223388671875</v>
      </c>
      <c r="BF15" s="42">
        <f t="shared" ca="1" si="12"/>
        <v>119.33947467701557</v>
      </c>
      <c r="BG15" s="19" cm="1">
        <f t="array" aca="1" ref="BG15" ca="1">INDIRECT(_xlfn.CONCAT(BG$4,"_d!",BG$1,$A15))</f>
        <v>119.67909240722656</v>
      </c>
      <c r="BH15" s="19" cm="1">
        <f t="array" aca="1" ref="BH15" ca="1">INDIRECT(_xlfn.CONCAT(BH$4,"_d!",BH$1,$A15))</f>
        <v>119.54161071777344</v>
      </c>
      <c r="BI15" s="19" cm="1">
        <f t="array" aca="1" ref="BI15" ca="1">INDIRECT(_xlfn.CONCAT(BI$4,"_d!",BI$1,$A15))</f>
        <v>120.23369598388672</v>
      </c>
      <c r="BJ15" s="19" cm="1">
        <f t="array" aca="1" ref="BJ15" ca="1">INDIRECT(_xlfn.CONCAT(BJ$4,"_d!",BJ$1,$A15))</f>
        <v>118.61787414550781</v>
      </c>
      <c r="BK15" s="19" cm="1">
        <f t="array" aca="1" ref="BK15" ca="1">INDIRECT(_xlfn.CONCAT(BK$4,"_d!",BK$1,$A15))</f>
        <v>119.92073059082031</v>
      </c>
      <c r="BL15" s="19" cm="1">
        <f t="array" aca="1" ref="BL15" ca="1">INDIRECT(_xlfn.CONCAT(BL$4,"_d!",BL$1,$A15))</f>
        <v>119.30950164794922</v>
      </c>
      <c r="BM15" s="42">
        <f t="shared" ca="1" si="13"/>
        <v>119.61900135549962</v>
      </c>
      <c r="BN15" s="19" cm="1">
        <f t="array" aca="1" ref="BN15" ca="1">INDIRECT(_xlfn.CONCAT(BN$4,"_d!",BN$1,$A15))</f>
        <v>119.302001953125</v>
      </c>
      <c r="BO15" s="19" cm="1">
        <f t="array" aca="1" ref="BO15" ca="1">INDIRECT(_xlfn.CONCAT(BO$4,"_d!",BO$1,$A15))</f>
        <v>119.26058959960938</v>
      </c>
      <c r="BP15" s="19" cm="1">
        <f t="array" aca="1" ref="BP15" ca="1">INDIRECT(_xlfn.CONCAT(BP$4,"_d!",BP$1,$A15))</f>
        <v>120.04047393798828</v>
      </c>
      <c r="BQ15" s="19" cm="1">
        <f t="array" aca="1" ref="BQ15" ca="1">INDIRECT(_xlfn.CONCAT(BQ$4,"_d!",BQ$1,$A15))</f>
        <v>117.03069305419922</v>
      </c>
      <c r="BR15" s="19" cm="1">
        <f t="array" aca="1" ref="BR15" ca="1">INDIRECT(_xlfn.CONCAT(BR$4,"_d!",BR$1,$A15))</f>
        <v>119.72423553466797</v>
      </c>
      <c r="BS15" s="19" cm="1">
        <f t="array" aca="1" ref="BS15" ca="1">INDIRECT(_xlfn.CONCAT(BS$4,"_d!",BS$1,$A15))</f>
        <v>119.52850341796875</v>
      </c>
      <c r="BT15" s="42">
        <f t="shared" ca="1" si="14"/>
        <v>119.32472015116591</v>
      </c>
      <c r="BU15" s="42"/>
      <c r="BV15" s="45">
        <f t="shared" ca="1" si="15"/>
        <v>119.18893930419854</v>
      </c>
      <c r="BW15" s="45">
        <f t="shared" ca="1" si="16"/>
        <v>119.2989870309279</v>
      </c>
      <c r="BX15" s="45">
        <f t="shared" ca="1" si="17"/>
        <v>119.73452149386343</v>
      </c>
      <c r="BY15" s="45">
        <f t="shared" ca="1" si="18"/>
        <v>119.29446425606722</v>
      </c>
      <c r="BZ15" s="45">
        <f t="shared" ca="1" si="19"/>
        <v>119.54823484756736</v>
      </c>
      <c r="CA15" s="45">
        <f t="shared" ca="1" si="20"/>
        <v>119.5515479304398</v>
      </c>
      <c r="CB15" s="45">
        <f t="shared" ca="1" si="21"/>
        <v>119.3869740477475</v>
      </c>
      <c r="CC15" s="45">
        <f t="shared" ca="1" si="22"/>
        <v>119.33947467701557</v>
      </c>
      <c r="CD15" s="45">
        <f t="shared" ca="1" si="23"/>
        <v>119.61900135549962</v>
      </c>
      <c r="CE15" s="45">
        <f t="shared" ca="1" si="24"/>
        <v>119.32472015116591</v>
      </c>
      <c r="CF15" s="45" cm="1">
        <f t="array" aca="1" ref="CF15" ca="1">+SUMPRODUCT($BV$3:$CE$3/100,$BV15:$CE15)</f>
        <v>119.42461909687984</v>
      </c>
      <c r="CG15" s="35">
        <f t="shared" si="28"/>
        <v>43009</v>
      </c>
      <c r="CH15" s="24">
        <f t="shared" ca="1" si="29"/>
        <v>1.6278833281802463E-2</v>
      </c>
      <c r="CI15" s="24">
        <f t="shared" ca="1" si="30"/>
        <v>1.6268260445578608E-2</v>
      </c>
      <c r="CJ15" s="24">
        <f t="shared" ca="1" si="31"/>
        <v>1.4935915799382027E-2</v>
      </c>
      <c r="CK15" s="24">
        <f t="shared" ca="1" si="32"/>
        <v>1.6027844582724882E-2</v>
      </c>
      <c r="CL15" s="24">
        <f t="shared" ca="1" si="33"/>
        <v>1.5934017371643794E-2</v>
      </c>
      <c r="CM15" s="24">
        <f t="shared" ca="1" si="34"/>
        <v>1.5656690080362745E-2</v>
      </c>
      <c r="CN15" s="24">
        <f t="shared" ca="1" si="35"/>
        <v>1.537072729932798E-2</v>
      </c>
      <c r="CO15" s="24">
        <f t="shared" ca="1" si="36"/>
        <v>1.5020061529693152E-2</v>
      </c>
      <c r="CP15" s="24">
        <f t="shared" ca="1" si="37"/>
        <v>1.4798674738739859E-2</v>
      </c>
      <c r="CQ15" s="24">
        <f t="shared" ca="1" si="38"/>
        <v>1.4137214628951345E-2</v>
      </c>
      <c r="CR15" s="24">
        <f t="shared" ca="1" si="26"/>
        <v>1.5225185308583189E-2</v>
      </c>
      <c r="CS15" s="35">
        <f t="shared" si="39"/>
        <v>43009</v>
      </c>
    </row>
    <row r="16" spans="1:108" x14ac:dyDescent="0.25">
      <c r="A16" s="110">
        <f t="shared" si="27"/>
        <v>43</v>
      </c>
      <c r="B16" s="35">
        <f>+NAC!A16</f>
        <v>43040</v>
      </c>
      <c r="C16" s="19" cm="1">
        <f t="array" aca="1" ref="C16" ca="1">INDIRECT(_xlfn.CONCAT(C$4,"_d!",C$1,$A16))</f>
        <v>121.05091857910156</v>
      </c>
      <c r="D16" s="19" cm="1">
        <f t="array" aca="1" ref="D16" ca="1">INDIRECT(_xlfn.CONCAT(D$4,"_d!",D$1,$A16))</f>
        <v>120.79959106445313</v>
      </c>
      <c r="E16" s="19" cm="1">
        <f t="array" aca="1" ref="E16" ca="1">INDIRECT(_xlfn.CONCAT(E$4,"_d!",E$1,$A16))</f>
        <v>121.19486236572266</v>
      </c>
      <c r="F16" s="19" cm="1">
        <f t="array" aca="1" ref="F16" ca="1">INDIRECT(_xlfn.CONCAT(F$4,"_d!",F$1,$A16))</f>
        <v>119.72280120849609</v>
      </c>
      <c r="G16" s="19" cm="1">
        <f t="array" aca="1" ref="G16" ca="1">INDIRECT(_xlfn.CONCAT(G$4,"_d!",G$1,$A16))</f>
        <v>121.02539825439453</v>
      </c>
      <c r="H16" s="19" cm="1">
        <f t="array" aca="1" ref="H16" ca="1">INDIRECT(_xlfn.CONCAT(H$4,"_d!",H$1,$A16))</f>
        <v>120.24703979492188</v>
      </c>
      <c r="I16" s="42">
        <f t="shared" ca="1" si="6"/>
        <v>120.78549640102077</v>
      </c>
      <c r="J16" s="19" cm="1">
        <f t="array" aca="1" ref="J16" ca="1">INDIRECT(_xlfn.CONCAT(J$4,"_d!",J$1,$A16))</f>
        <v>120.87618255615234</v>
      </c>
      <c r="K16" s="19" cm="1">
        <f t="array" aca="1" ref="K16" ca="1">INDIRECT(_xlfn.CONCAT(K$4,"_d!",K$1,$A16))</f>
        <v>121.01521301269531</v>
      </c>
      <c r="L16" s="19" cm="1">
        <f t="array" aca="1" ref="L16" ca="1">INDIRECT(_xlfn.CONCAT(L$4,"_d!",L$1,$A16))</f>
        <v>121.36572265625</v>
      </c>
      <c r="M16" s="19" cm="1">
        <f t="array" aca="1" ref="M16" ca="1">INDIRECT(_xlfn.CONCAT(M$4,"_d!",M$1,$A16))</f>
        <v>119.93375396728516</v>
      </c>
      <c r="N16" s="19" cm="1">
        <f t="array" aca="1" ref="N16" ca="1">INDIRECT(_xlfn.CONCAT(N$4,"_d!",N$1,$A16))</f>
        <v>121.31359100341797</v>
      </c>
      <c r="O16" s="19" cm="1">
        <f t="array" aca="1" ref="O16" ca="1">INDIRECT(_xlfn.CONCAT(O$4,"_d!",O$1,$A16))</f>
        <v>120.22518920898438</v>
      </c>
      <c r="P16" s="42">
        <f ca="1">+SUMPRODUCT(J$3:$O$3,J16:O16)</f>
        <v>120.90573943071715</v>
      </c>
      <c r="Q16" s="19" cm="1">
        <f t="array" aca="1" ref="Q16" ca="1">INDIRECT(_xlfn.CONCAT(Q$4,"_d!",Q$1,$A16))</f>
        <v>121.27030944824219</v>
      </c>
      <c r="R16" s="19" cm="1">
        <f t="array" aca="1" ref="R16" ca="1">INDIRECT(_xlfn.CONCAT(R$4,"_d!",R$1,$A16))</f>
        <v>121.27030944824219</v>
      </c>
      <c r="S16" s="19" cm="1">
        <f t="array" aca="1" ref="S16" ca="1">INDIRECT(_xlfn.CONCAT(S$4,"_d!",S$1,$A16))</f>
        <v>121.577880859375</v>
      </c>
      <c r="T16" s="19" cm="1">
        <f t="array" aca="1" ref="T16" ca="1">INDIRECT(_xlfn.CONCAT(T$4,"_d!",T$1,$A16))</f>
        <v>119.74199676513672</v>
      </c>
      <c r="U16" s="19" cm="1">
        <f t="array" aca="1" ref="U16" ca="1">INDIRECT(_xlfn.CONCAT(U$4,"_d!",U$1,$A16))</f>
        <v>121.51557159423828</v>
      </c>
      <c r="V16" s="19" cm="1">
        <f t="array" aca="1" ref="V16" ca="1">INDIRECT(_xlfn.CONCAT(V$4,"_d!",V$1,$A16))</f>
        <v>120.34364318847656</v>
      </c>
      <c r="W16" s="42">
        <f t="shared" ca="1" si="7"/>
        <v>121.18273106922797</v>
      </c>
      <c r="X16" s="19" cm="1">
        <f t="array" aca="1" ref="X16" ca="1">INDIRECT(_xlfn.CONCAT(X$4,"_d!",X$1,$A16))</f>
        <v>120.74928283691406</v>
      </c>
      <c r="Y16" s="19" cm="1">
        <f t="array" aca="1" ref="Y16" ca="1">INDIRECT(_xlfn.CONCAT(Y$4,"_d!",Y$1,$A16))</f>
        <v>121.03357696533203</v>
      </c>
      <c r="Z16" s="19" cm="1">
        <f t="array" aca="1" ref="Z16" ca="1">INDIRECT(_xlfn.CONCAT(Z$4,"_d!",Z$1,$A16))</f>
        <v>121.72991180419922</v>
      </c>
      <c r="AA16" s="19" cm="1">
        <f t="array" aca="1" ref="AA16" ca="1">INDIRECT(_xlfn.CONCAT(AA$4,"_d!",AA$1,$A16))</f>
        <v>119.91523742675781</v>
      </c>
      <c r="AB16" s="19" cm="1">
        <f t="array" aca="1" ref="AB16" ca="1">INDIRECT(_xlfn.CONCAT(AB$4,"_d!",AB$1,$A16))</f>
        <v>121.71597290039063</v>
      </c>
      <c r="AC16" s="19" cm="1">
        <f t="array" aca="1" ref="AC16" ca="1">INDIRECT(_xlfn.CONCAT(AC$4,"_d!",AC$1,$A16))</f>
        <v>120.55096435546875</v>
      </c>
      <c r="AD16" s="42">
        <f t="shared" ca="1" si="8"/>
        <v>120.94942829375884</v>
      </c>
      <c r="AE16" s="19" cm="1">
        <f t="array" aca="1" ref="AE16" ca="1">INDIRECT(_xlfn.CONCAT(AE$4,"_d!",AE$1,$A16))</f>
        <v>121.02093505859375</v>
      </c>
      <c r="AF16" s="19" cm="1">
        <f t="array" aca="1" ref="AF16" ca="1">INDIRECT(_xlfn.CONCAT(AF$4,"_d!",AF$1,$A16))</f>
        <v>121.38346862792969</v>
      </c>
      <c r="AG16" s="19" cm="1">
        <f t="array" aca="1" ref="AG16" ca="1">INDIRECT(_xlfn.CONCAT(AG$4,"_d!",AG$1,$A16))</f>
        <v>121.83953857421875</v>
      </c>
      <c r="AH16" s="19" cm="1">
        <f t="array" aca="1" ref="AH16" ca="1">INDIRECT(_xlfn.CONCAT(AH$4,"_d!",AH$1,$A16))</f>
        <v>119.94351959228516</v>
      </c>
      <c r="AI16" s="19" cm="1">
        <f t="array" aca="1" ref="AI16" ca="1">INDIRECT(_xlfn.CONCAT(AI$4,"_d!",AI$1,$A16))</f>
        <v>121.62824249267578</v>
      </c>
      <c r="AJ16" s="19" cm="1">
        <f t="array" aca="1" ref="AJ16" ca="1">INDIRECT(_xlfn.CONCAT(AJ$4,"_d!",AJ$1,$A16))</f>
        <v>120.55502319335938</v>
      </c>
      <c r="AK16" s="42">
        <f t="shared" ca="1" si="9"/>
        <v>121.20668127418155</v>
      </c>
      <c r="AL16" s="19" cm="1">
        <f t="array" aca="1" ref="AL16" ca="1">INDIRECT(_xlfn.CONCAT(AL$4,"_d!",AL$1,$A16))</f>
        <v>121.13140106201172</v>
      </c>
      <c r="AM16" s="19" cm="1">
        <f t="array" aca="1" ref="AM16" ca="1">INDIRECT(_xlfn.CONCAT(AM$4,"_d!",AM$1,$A16))</f>
        <v>121.26533508300781</v>
      </c>
      <c r="AN16" s="19" cm="1">
        <f t="array" aca="1" ref="AN16" ca="1">INDIRECT(_xlfn.CONCAT(AN$4,"_d!",AN$1,$A16))</f>
        <v>121.94252777099609</v>
      </c>
      <c r="AO16" s="19" cm="1">
        <f t="array" aca="1" ref="AO16" ca="1">INDIRECT(_xlfn.CONCAT(AO$4,"_d!",AO$1,$A16))</f>
        <v>119.86215209960938</v>
      </c>
      <c r="AP16" s="19" cm="1">
        <f t="array" aca="1" ref="AP16" ca="1">INDIRECT(_xlfn.CONCAT(AP$4,"_d!",AP$1,$A16))</f>
        <v>121.68842315673828</v>
      </c>
      <c r="AQ16" s="19" cm="1">
        <f t="array" aca="1" ref="AQ16" ca="1">INDIRECT(_xlfn.CONCAT(AQ$4,"_d!",AQ$1,$A16))</f>
        <v>120.36320495605469</v>
      </c>
      <c r="AR16" s="42">
        <f t="shared" ca="1" si="10"/>
        <v>121.191600589826</v>
      </c>
      <c r="AS16" s="19" cm="1">
        <f t="array" aca="1" ref="AS16" ca="1">INDIRECT(_xlfn.CONCAT(AS$4,"_d!",AS$1,$A16))</f>
        <v>120.66445159912109</v>
      </c>
      <c r="AT16" s="19" cm="1">
        <f t="array" aca="1" ref="AT16" ca="1">INDIRECT(_xlfn.CONCAT(AT$4,"_d!",AT$1,$A16))</f>
        <v>121.49678039550781</v>
      </c>
      <c r="AU16" s="19" cm="1">
        <f t="array" aca="1" ref="AU16" ca="1">INDIRECT(_xlfn.CONCAT(AU$4,"_d!",AU$1,$A16))</f>
        <v>121.85850524902344</v>
      </c>
      <c r="AV16" s="19" cm="1">
        <f t="array" aca="1" ref="AV16" ca="1">INDIRECT(_xlfn.CONCAT(AV$4,"_d!",AV$1,$A16))</f>
        <v>120.06334686279297</v>
      </c>
      <c r="AW16" s="19" cm="1">
        <f t="array" aca="1" ref="AW16" ca="1">INDIRECT(_xlfn.CONCAT(AW$4,"_d!",AW$1,$A16))</f>
        <v>121.61841583251953</v>
      </c>
      <c r="AX16" s="19" cm="1">
        <f t="array" aca="1" ref="AX16" ca="1">INDIRECT(_xlfn.CONCAT(AX$4,"_d!",AX$1,$A16))</f>
        <v>120.57466125488281</v>
      </c>
      <c r="AY16" s="42">
        <f t="shared" ca="1" si="11"/>
        <v>121.06571229839619</v>
      </c>
      <c r="AZ16" s="19" cm="1">
        <f t="array" aca="1" ref="AZ16" ca="1">INDIRECT(_xlfn.CONCAT(AZ$4,"_d!",AZ$1,$A16))</f>
        <v>120.85645294189453</v>
      </c>
      <c r="BA16" s="19" cm="1">
        <f t="array" aca="1" ref="BA16" ca="1">INDIRECT(_xlfn.CONCAT(BA$4,"_d!",BA$1,$A16))</f>
        <v>121.09474182128906</v>
      </c>
      <c r="BB16" s="19" cm="1">
        <f t="array" aca="1" ref="BB16" ca="1">INDIRECT(_xlfn.CONCAT(BB$4,"_d!",BB$1,$A16))</f>
        <v>122.06346130371094</v>
      </c>
      <c r="BC16" s="19" cm="1">
        <f t="array" aca="1" ref="BC16" ca="1">INDIRECT(_xlfn.CONCAT(BC$4,"_d!",BC$1,$A16))</f>
        <v>120.07024383544922</v>
      </c>
      <c r="BD16" s="19" cm="1">
        <f t="array" aca="1" ref="BD16" ca="1">INDIRECT(_xlfn.CONCAT(BD$4,"_d!",BD$1,$A16))</f>
        <v>121.56417846679688</v>
      </c>
      <c r="BE16" s="19" cm="1">
        <f t="array" aca="1" ref="BE16" ca="1">INDIRECT(_xlfn.CONCAT(BE$4,"_d!",BE$1,$A16))</f>
        <v>120.96232604980469</v>
      </c>
      <c r="BF16" s="42">
        <f t="shared" ca="1" si="12"/>
        <v>121.02163866880096</v>
      </c>
      <c r="BG16" s="19" cm="1">
        <f t="array" aca="1" ref="BG16" ca="1">INDIRECT(_xlfn.CONCAT(BG$4,"_d!",BG$1,$A16))</f>
        <v>121.05528259277344</v>
      </c>
      <c r="BH16" s="19" cm="1">
        <f t="array" aca="1" ref="BH16" ca="1">INDIRECT(_xlfn.CONCAT(BH$4,"_d!",BH$1,$A16))</f>
        <v>121.52799987792969</v>
      </c>
      <c r="BI16" s="19" cm="1">
        <f t="array" aca="1" ref="BI16" ca="1">INDIRECT(_xlfn.CONCAT(BI$4,"_d!",BI$1,$A16))</f>
        <v>121.90756225585938</v>
      </c>
      <c r="BJ16" s="19" cm="1">
        <f t="array" aca="1" ref="BJ16" ca="1">INDIRECT(_xlfn.CONCAT(BJ$4,"_d!",BJ$1,$A16))</f>
        <v>120.44926452636719</v>
      </c>
      <c r="BK16" s="19" cm="1">
        <f t="array" aca="1" ref="BK16" ca="1">INDIRECT(_xlfn.CONCAT(BK$4,"_d!",BK$1,$A16))</f>
        <v>121.89283752441406</v>
      </c>
      <c r="BL16" s="19" cm="1">
        <f t="array" aca="1" ref="BL16" ca="1">INDIRECT(_xlfn.CONCAT(BL$4,"_d!",BL$1,$A16))</f>
        <v>121.04669189453125</v>
      </c>
      <c r="BM16" s="42">
        <f t="shared" ca="1" si="13"/>
        <v>121.27991779564525</v>
      </c>
      <c r="BN16" s="19" cm="1">
        <f t="array" aca="1" ref="BN16" ca="1">INDIRECT(_xlfn.CONCAT(BN$4,"_d!",BN$1,$A16))</f>
        <v>120.70259857177734</v>
      </c>
      <c r="BO16" s="19" cm="1">
        <f t="array" aca="1" ref="BO16" ca="1">INDIRECT(_xlfn.CONCAT(BO$4,"_d!",BO$1,$A16))</f>
        <v>121.25402069091797</v>
      </c>
      <c r="BP16" s="19" cm="1">
        <f t="array" aca="1" ref="BP16" ca="1">INDIRECT(_xlfn.CONCAT(BP$4,"_d!",BP$1,$A16))</f>
        <v>121.74812316894531</v>
      </c>
      <c r="BQ16" s="19" cm="1">
        <f t="array" aca="1" ref="BQ16" ca="1">INDIRECT(_xlfn.CONCAT(BQ$4,"_d!",BQ$1,$A16))</f>
        <v>118.99346160888672</v>
      </c>
      <c r="BR16" s="19" cm="1">
        <f t="array" aca="1" ref="BR16" ca="1">INDIRECT(_xlfn.CONCAT(BR$4,"_d!",BR$1,$A16))</f>
        <v>121.78299713134766</v>
      </c>
      <c r="BS16" s="19" cm="1">
        <f t="array" aca="1" ref="BS16" ca="1">INDIRECT(_xlfn.CONCAT(BS$4,"_d!",BS$1,$A16))</f>
        <v>121.23482513427734</v>
      </c>
      <c r="BT16" s="42">
        <f t="shared" ca="1" si="14"/>
        <v>120.95365066931407</v>
      </c>
      <c r="BU16" s="42"/>
      <c r="BV16" s="45">
        <f t="shared" ca="1" si="15"/>
        <v>120.78549640102077</v>
      </c>
      <c r="BW16" s="45">
        <f t="shared" ca="1" si="16"/>
        <v>120.90573943071715</v>
      </c>
      <c r="BX16" s="45">
        <f t="shared" ca="1" si="17"/>
        <v>121.18273106922797</v>
      </c>
      <c r="BY16" s="45">
        <f t="shared" ca="1" si="18"/>
        <v>120.94942829375884</v>
      </c>
      <c r="BZ16" s="45">
        <f t="shared" ca="1" si="19"/>
        <v>121.20668127418155</v>
      </c>
      <c r="CA16" s="45">
        <f t="shared" ca="1" si="20"/>
        <v>121.191600589826</v>
      </c>
      <c r="CB16" s="45">
        <f t="shared" ca="1" si="21"/>
        <v>121.06571229839619</v>
      </c>
      <c r="CC16" s="45">
        <f t="shared" ca="1" si="22"/>
        <v>121.02163866880096</v>
      </c>
      <c r="CD16" s="45">
        <f t="shared" ca="1" si="23"/>
        <v>121.27991779564525</v>
      </c>
      <c r="CE16" s="45">
        <f t="shared" ca="1" si="24"/>
        <v>120.95365066931407</v>
      </c>
      <c r="CF16" s="45" cm="1">
        <f t="array" aca="1" ref="CF16" ca="1">+SUMPRODUCT($BV$3:$CE$3/100,$BV16:$CE16)</f>
        <v>121.05791718314735</v>
      </c>
      <c r="CG16" s="35">
        <f t="shared" si="28"/>
        <v>43040</v>
      </c>
      <c r="CH16" s="24">
        <f t="shared" ca="1" si="29"/>
        <v>1.3395178328984292E-2</v>
      </c>
      <c r="CI16" s="24">
        <f t="shared" ca="1" si="30"/>
        <v>1.3468282001193321E-2</v>
      </c>
      <c r="CJ16" s="24">
        <f t="shared" ca="1" si="31"/>
        <v>1.2095171528611948E-2</v>
      </c>
      <c r="CK16" s="24">
        <f t="shared" ca="1" si="32"/>
        <v>1.3872932394743964E-2</v>
      </c>
      <c r="CL16" s="24">
        <f t="shared" ca="1" si="33"/>
        <v>1.3872613248776311E-2</v>
      </c>
      <c r="CM16" s="24">
        <f t="shared" ca="1" si="34"/>
        <v>1.3718372432454329E-2</v>
      </c>
      <c r="CN16" s="24">
        <f t="shared" ca="1" si="35"/>
        <v>1.4061318364408049E-2</v>
      </c>
      <c r="CO16" s="24">
        <f t="shared" ca="1" si="36"/>
        <v>1.4095620886031668E-2</v>
      </c>
      <c r="CP16" s="24">
        <f t="shared" ca="1" si="37"/>
        <v>1.3885055228052723E-2</v>
      </c>
      <c r="CQ16" s="24">
        <f t="shared" ca="1" si="38"/>
        <v>1.3651241051179985E-2</v>
      </c>
      <c r="CR16" s="24">
        <f t="shared" ca="1" si="26"/>
        <v>1.3676393516001584E-2</v>
      </c>
      <c r="CS16" s="35">
        <f t="shared" si="39"/>
        <v>43040</v>
      </c>
    </row>
    <row r="17" spans="1:109" x14ac:dyDescent="0.25">
      <c r="A17" s="110">
        <f t="shared" si="27"/>
        <v>44</v>
      </c>
      <c r="B17" s="35">
        <f>+NAC!A17</f>
        <v>43070</v>
      </c>
      <c r="C17" s="19" cm="1">
        <f t="array" aca="1" ref="C17" ca="1">INDIRECT(_xlfn.CONCAT(C$4,"_d!",C$1,$A17))</f>
        <v>124.92650604248047</v>
      </c>
      <c r="D17" s="19" cm="1">
        <f t="array" aca="1" ref="D17" ca="1">INDIRECT(_xlfn.CONCAT(D$4,"_d!",D$1,$A17))</f>
        <v>124.28070068359375</v>
      </c>
      <c r="E17" s="19" cm="1">
        <f t="array" aca="1" ref="E17" ca="1">INDIRECT(_xlfn.CONCAT(E$4,"_d!",E$1,$A17))</f>
        <v>123.95622253417969</v>
      </c>
      <c r="F17" s="19" cm="1">
        <f t="array" aca="1" ref="F17" ca="1">INDIRECT(_xlfn.CONCAT(F$4,"_d!",F$1,$A17))</f>
        <v>122.29387664794922</v>
      </c>
      <c r="G17" s="19" cm="1">
        <f t="array" aca="1" ref="G17" ca="1">INDIRECT(_xlfn.CONCAT(G$4,"_d!",G$1,$A17))</f>
        <v>124.61968231201172</v>
      </c>
      <c r="H17" s="19" cm="1">
        <f t="array" aca="1" ref="H17" ca="1">INDIRECT(_xlfn.CONCAT(H$4,"_d!",H$1,$A17))</f>
        <v>123.25078582763672</v>
      </c>
      <c r="I17" s="42">
        <f t="shared" ca="1" si="6"/>
        <v>124.13024577167501</v>
      </c>
      <c r="J17" s="19" cm="1">
        <f t="array" aca="1" ref="J17" ca="1">INDIRECT(_xlfn.CONCAT(J$4,"_d!",J$1,$A17))</f>
        <v>124.38441467285156</v>
      </c>
      <c r="K17" s="19" cm="1">
        <f t="array" aca="1" ref="K17" ca="1">INDIRECT(_xlfn.CONCAT(K$4,"_d!",K$1,$A17))</f>
        <v>124.72406005859375</v>
      </c>
      <c r="L17" s="19" cm="1">
        <f t="array" aca="1" ref="L17" ca="1">INDIRECT(_xlfn.CONCAT(L$4,"_d!",L$1,$A17))</f>
        <v>124.23841857910156</v>
      </c>
      <c r="M17" s="19" cm="1">
        <f t="array" aca="1" ref="M17" ca="1">INDIRECT(_xlfn.CONCAT(M$4,"_d!",M$1,$A17))</f>
        <v>122.50651550292969</v>
      </c>
      <c r="N17" s="19" cm="1">
        <f t="array" aca="1" ref="N17" ca="1">INDIRECT(_xlfn.CONCAT(N$4,"_d!",N$1,$A17))</f>
        <v>125.09835815429688</v>
      </c>
      <c r="O17" s="19" cm="1">
        <f t="array" aca="1" ref="O17" ca="1">INDIRECT(_xlfn.CONCAT(O$4,"_d!",O$1,$A17))</f>
        <v>123.13351440429688</v>
      </c>
      <c r="P17" s="42">
        <f ca="1">+SUMPRODUCT(J$3:$O$3,J17:O17)</f>
        <v>124.28175038507788</v>
      </c>
      <c r="Q17" s="19" cm="1">
        <f t="array" aca="1" ref="Q17" ca="1">INDIRECT(_xlfn.CONCAT(Q$4,"_d!",Q$1,$A17))</f>
        <v>125.44364166259766</v>
      </c>
      <c r="R17" s="19" cm="1">
        <f t="array" aca="1" ref="R17" ca="1">INDIRECT(_xlfn.CONCAT(R$4,"_d!",R$1,$A17))</f>
        <v>125.44364166259766</v>
      </c>
      <c r="S17" s="19" cm="1">
        <f t="array" aca="1" ref="S17" ca="1">INDIRECT(_xlfn.CONCAT(S$4,"_d!",S$1,$A17))</f>
        <v>124.53909301757813</v>
      </c>
      <c r="T17" s="19" cm="1">
        <f t="array" aca="1" ref="T17" ca="1">INDIRECT(_xlfn.CONCAT(T$4,"_d!",T$1,$A17))</f>
        <v>122.48584747314453</v>
      </c>
      <c r="U17" s="19" cm="1">
        <f t="array" aca="1" ref="U17" ca="1">INDIRECT(_xlfn.CONCAT(U$4,"_d!",U$1,$A17))</f>
        <v>125.42513275146484</v>
      </c>
      <c r="V17" s="19" cm="1">
        <f t="array" aca="1" ref="V17" ca="1">INDIRECT(_xlfn.CONCAT(V$4,"_d!",V$1,$A17))</f>
        <v>123.32077026367188</v>
      </c>
      <c r="W17" s="42">
        <f t="shared" ca="1" si="7"/>
        <v>125.02586657748039</v>
      </c>
      <c r="X17" s="19" cm="1">
        <f t="array" aca="1" ref="X17" ca="1">INDIRECT(_xlfn.CONCAT(X$4,"_d!",X$1,$A17))</f>
        <v>124.44944000244141</v>
      </c>
      <c r="Y17" s="19" cm="1">
        <f t="array" aca="1" ref="Y17" ca="1">INDIRECT(_xlfn.CONCAT(Y$4,"_d!",Y$1,$A17))</f>
        <v>124.56526184082031</v>
      </c>
      <c r="Z17" s="19" cm="1">
        <f t="array" aca="1" ref="Z17" ca="1">INDIRECT(_xlfn.CONCAT(Z$4,"_d!",Z$1,$A17))</f>
        <v>124.76552581787109</v>
      </c>
      <c r="AA17" s="19" cm="1">
        <f t="array" aca="1" ref="AA17" ca="1">INDIRECT(_xlfn.CONCAT(AA$4,"_d!",AA$1,$A17))</f>
        <v>122.60923767089844</v>
      </c>
      <c r="AB17" s="19" cm="1">
        <f t="array" aca="1" ref="AB17" ca="1">INDIRECT(_xlfn.CONCAT(AB$4,"_d!",AB$1,$A17))</f>
        <v>125.86163330078125</v>
      </c>
      <c r="AC17" s="19" cm="1">
        <f t="array" aca="1" ref="AC17" ca="1">INDIRECT(_xlfn.CONCAT(AC$4,"_d!",AC$1,$A17))</f>
        <v>123.64028930664063</v>
      </c>
      <c r="AD17" s="42">
        <f t="shared" ca="1" si="8"/>
        <v>124.47534026009217</v>
      </c>
      <c r="AE17" s="19" cm="1">
        <f t="array" aca="1" ref="AE17" ca="1">INDIRECT(_xlfn.CONCAT(AE$4,"_d!",AE$1,$A17))</f>
        <v>124.97467041015625</v>
      </c>
      <c r="AF17" s="19" cm="1">
        <f t="array" aca="1" ref="AF17" ca="1">INDIRECT(_xlfn.CONCAT(AF$4,"_d!",AF$1,$A17))</f>
        <v>125.27440643310547</v>
      </c>
      <c r="AG17" s="19" cm="1">
        <f t="array" aca="1" ref="AG17" ca="1">INDIRECT(_xlfn.CONCAT(AG$4,"_d!",AG$1,$A17))</f>
        <v>124.78981781005859</v>
      </c>
      <c r="AH17" s="19" cm="1">
        <f t="array" aca="1" ref="AH17" ca="1">INDIRECT(_xlfn.CONCAT(AH$4,"_d!",AH$1,$A17))</f>
        <v>122.70320892333984</v>
      </c>
      <c r="AI17" s="19" cm="1">
        <f t="array" aca="1" ref="AI17" ca="1">INDIRECT(_xlfn.CONCAT(AI$4,"_d!",AI$1,$A17))</f>
        <v>125.48414611816406</v>
      </c>
      <c r="AJ17" s="19" cm="1">
        <f t="array" aca="1" ref="AJ17" ca="1">INDIRECT(_xlfn.CONCAT(AJ$4,"_d!",AJ$1,$A17))</f>
        <v>123.51417541503906</v>
      </c>
      <c r="AK17" s="42">
        <f t="shared" ca="1" si="9"/>
        <v>124.95465847082083</v>
      </c>
      <c r="AL17" s="19" cm="1">
        <f t="array" aca="1" ref="AL17" ca="1">INDIRECT(_xlfn.CONCAT(AL$4,"_d!",AL$1,$A17))</f>
        <v>125.04933166503906</v>
      </c>
      <c r="AM17" s="19" cm="1">
        <f t="array" aca="1" ref="AM17" ca="1">INDIRECT(_xlfn.CONCAT(AM$4,"_d!",AM$1,$A17))</f>
        <v>125.16993713378906</v>
      </c>
      <c r="AN17" s="19" cm="1">
        <f t="array" aca="1" ref="AN17" ca="1">INDIRECT(_xlfn.CONCAT(AN$4,"_d!",AN$1,$A17))</f>
        <v>124.94225311279297</v>
      </c>
      <c r="AO17" s="19" cm="1">
        <f t="array" aca="1" ref="AO17" ca="1">INDIRECT(_xlfn.CONCAT(AO$4,"_d!",AO$1,$A17))</f>
        <v>122.53083038330078</v>
      </c>
      <c r="AP17" s="19" cm="1">
        <f t="array" aca="1" ref="AP17" ca="1">INDIRECT(_xlfn.CONCAT(AP$4,"_d!",AP$1,$A17))</f>
        <v>125.76074981689453</v>
      </c>
      <c r="AQ17" s="19" cm="1">
        <f t="array" aca="1" ref="AQ17" ca="1">INDIRECT(_xlfn.CONCAT(AQ$4,"_d!",AQ$1,$A17))</f>
        <v>123.20106506347656</v>
      </c>
      <c r="AR17" s="42">
        <f t="shared" ca="1" si="10"/>
        <v>124.933434630505</v>
      </c>
      <c r="AS17" s="19" cm="1">
        <f t="array" aca="1" ref="AS17" ca="1">INDIRECT(_xlfn.CONCAT(AS$4,"_d!",AS$1,$A17))</f>
        <v>124.44232940673828</v>
      </c>
      <c r="AT17" s="19" cm="1">
        <f t="array" aca="1" ref="AT17" ca="1">INDIRECT(_xlfn.CONCAT(AT$4,"_d!",AT$1,$A17))</f>
        <v>125.6090087890625</v>
      </c>
      <c r="AU17" s="19" cm="1">
        <f t="array" aca="1" ref="AU17" ca="1">INDIRECT(_xlfn.CONCAT(AU$4,"_d!",AU$1,$A17))</f>
        <v>124.89597320556641</v>
      </c>
      <c r="AV17" s="19" cm="1">
        <f t="array" aca="1" ref="AV17" ca="1">INDIRECT(_xlfn.CONCAT(AV$4,"_d!",AV$1,$A17))</f>
        <v>122.87693023681641</v>
      </c>
      <c r="AW17" s="19" cm="1">
        <f t="array" aca="1" ref="AW17" ca="1">INDIRECT(_xlfn.CONCAT(AW$4,"_d!",AW$1,$A17))</f>
        <v>125.69033813476563</v>
      </c>
      <c r="AX17" s="19" cm="1">
        <f t="array" aca="1" ref="AX17" ca="1">INDIRECT(_xlfn.CONCAT(AX$4,"_d!",AX$1,$A17))</f>
        <v>123.61939239501953</v>
      </c>
      <c r="AY17" s="42">
        <f t="shared" ca="1" si="11"/>
        <v>124.83925995872428</v>
      </c>
      <c r="AZ17" s="19" cm="1">
        <f t="array" aca="1" ref="AZ17" ca="1">INDIRECT(_xlfn.CONCAT(AZ$4,"_d!",AZ$1,$A17))</f>
        <v>124.88144683837891</v>
      </c>
      <c r="BA17" s="19" cm="1">
        <f t="array" aca="1" ref="BA17" ca="1">INDIRECT(_xlfn.CONCAT(BA$4,"_d!",BA$1,$A17))</f>
        <v>124.8984375</v>
      </c>
      <c r="BB17" s="19" cm="1">
        <f t="array" aca="1" ref="BB17" ca="1">INDIRECT(_xlfn.CONCAT(BB$4,"_d!",BB$1,$A17))</f>
        <v>125.27028656005859</v>
      </c>
      <c r="BC17" s="19" cm="1">
        <f t="array" aca="1" ref="BC17" ca="1">INDIRECT(_xlfn.CONCAT(BC$4,"_d!",BC$1,$A17))</f>
        <v>122.87593078613281</v>
      </c>
      <c r="BD17" s="19" cm="1">
        <f t="array" aca="1" ref="BD17" ca="1">INDIRECT(_xlfn.CONCAT(BD$4,"_d!",BD$1,$A17))</f>
        <v>125.67970275878906</v>
      </c>
      <c r="BE17" s="19" cm="1">
        <f t="array" aca="1" ref="BE17" ca="1">INDIRECT(_xlfn.CONCAT(BE$4,"_d!",BE$1,$A17))</f>
        <v>124.00904846191406</v>
      </c>
      <c r="BF17" s="42">
        <f t="shared" ca="1" si="12"/>
        <v>124.83785207255266</v>
      </c>
      <c r="BG17" s="19" cm="1">
        <f t="array" aca="1" ref="BG17" ca="1">INDIRECT(_xlfn.CONCAT(BG$4,"_d!",BG$1,$A17))</f>
        <v>125.13992309570313</v>
      </c>
      <c r="BH17" s="19" cm="1">
        <f t="array" aca="1" ref="BH17" ca="1">INDIRECT(_xlfn.CONCAT(BH$4,"_d!",BH$1,$A17))</f>
        <v>125.60926818847656</v>
      </c>
      <c r="BI17" s="19" cm="1">
        <f t="array" aca="1" ref="BI17" ca="1">INDIRECT(_xlfn.CONCAT(BI$4,"_d!",BI$1,$A17))</f>
        <v>125.32512664794922</v>
      </c>
      <c r="BJ17" s="19" cm="1">
        <f t="array" aca="1" ref="BJ17" ca="1">INDIRECT(_xlfn.CONCAT(BJ$4,"_d!",BJ$1,$A17))</f>
        <v>123.49526214599609</v>
      </c>
      <c r="BK17" s="19" cm="1">
        <f t="array" aca="1" ref="BK17" ca="1">INDIRECT(_xlfn.CONCAT(BK$4,"_d!",BK$1,$A17))</f>
        <v>126.11576843261719</v>
      </c>
      <c r="BL17" s="19" cm="1">
        <f t="array" aca="1" ref="BL17" ca="1">INDIRECT(_xlfn.CONCAT(BL$4,"_d!",BL$1,$A17))</f>
        <v>124.24863433837891</v>
      </c>
      <c r="BM17" s="42">
        <f t="shared" ca="1" si="13"/>
        <v>125.26359735154662</v>
      </c>
      <c r="BN17" s="19" cm="1">
        <f t="array" aca="1" ref="BN17" ca="1">INDIRECT(_xlfn.CONCAT(BN$4,"_d!",BN$1,$A17))</f>
        <v>124.84819030761719</v>
      </c>
      <c r="BO17" s="19" cm="1">
        <f t="array" aca="1" ref="BO17" ca="1">INDIRECT(_xlfn.CONCAT(BO$4,"_d!",BO$1,$A17))</f>
        <v>125.2696533203125</v>
      </c>
      <c r="BP17" s="19" cm="1">
        <f t="array" aca="1" ref="BP17" ca="1">INDIRECT(_xlfn.CONCAT(BP$4,"_d!",BP$1,$A17))</f>
        <v>125.10004425048828</v>
      </c>
      <c r="BQ17" s="19" cm="1">
        <f t="array" aca="1" ref="BQ17" ca="1">INDIRECT(_xlfn.CONCAT(BQ$4,"_d!",BQ$1,$A17))</f>
        <v>121.8216552734375</v>
      </c>
      <c r="BR17" s="19" cm="1">
        <f t="array" aca="1" ref="BR17" ca="1">INDIRECT(_xlfn.CONCAT(BR$4,"_d!",BR$1,$A17))</f>
        <v>126.22936248779297</v>
      </c>
      <c r="BS17" s="19" cm="1">
        <f t="array" aca="1" ref="BS17" ca="1">INDIRECT(_xlfn.CONCAT(BS$4,"_d!",BS$1,$A17))</f>
        <v>124.53346252441406</v>
      </c>
      <c r="BT17" s="42">
        <f t="shared" ca="1" si="14"/>
        <v>124.96266691804365</v>
      </c>
      <c r="BU17" s="42"/>
      <c r="BV17" s="45">
        <f t="shared" ca="1" si="15"/>
        <v>124.13024577167501</v>
      </c>
      <c r="BW17" s="45">
        <f t="shared" ca="1" si="16"/>
        <v>124.28175038507788</v>
      </c>
      <c r="BX17" s="45">
        <f t="shared" ca="1" si="17"/>
        <v>125.02586657748039</v>
      </c>
      <c r="BY17" s="45">
        <f t="shared" ca="1" si="18"/>
        <v>124.47534026009217</v>
      </c>
      <c r="BZ17" s="45">
        <f t="shared" ca="1" si="19"/>
        <v>124.95465847082083</v>
      </c>
      <c r="CA17" s="45">
        <f t="shared" ca="1" si="20"/>
        <v>124.933434630505</v>
      </c>
      <c r="CB17" s="45">
        <f t="shared" ca="1" si="21"/>
        <v>124.83925995872428</v>
      </c>
      <c r="CC17" s="45">
        <f t="shared" ca="1" si="22"/>
        <v>124.83785207255266</v>
      </c>
      <c r="CD17" s="45">
        <f t="shared" ca="1" si="23"/>
        <v>125.26359735154662</v>
      </c>
      <c r="CE17" s="45">
        <f t="shared" ca="1" si="24"/>
        <v>124.96266691804365</v>
      </c>
      <c r="CF17" s="45" cm="1">
        <f t="array" aca="1" ref="CF17" ca="1">+SUMPRODUCT($BV$3:$CE$3/100,$BV17:$CE17)</f>
        <v>124.83907480117959</v>
      </c>
      <c r="CG17" s="35">
        <f t="shared" si="28"/>
        <v>43070</v>
      </c>
      <c r="CH17" s="24">
        <f t="shared" ca="1" si="29"/>
        <v>2.7691647344390669E-2</v>
      </c>
      <c r="CI17" s="24">
        <f t="shared" ca="1" si="30"/>
        <v>2.7922669099553321E-2</v>
      </c>
      <c r="CJ17" s="24">
        <f t="shared" ca="1" si="31"/>
        <v>3.1713557487468735E-2</v>
      </c>
      <c r="CK17" s="24">
        <f t="shared" ca="1" si="32"/>
        <v>2.9151952316547325E-2</v>
      </c>
      <c r="CL17" s="24">
        <f t="shared" ca="1" si="33"/>
        <v>3.092219964476195E-2</v>
      </c>
      <c r="CM17" s="24">
        <f t="shared" ca="1" si="34"/>
        <v>3.0875357883449972E-2</v>
      </c>
      <c r="CN17" s="24">
        <f t="shared" ca="1" si="35"/>
        <v>3.1169416911596359E-2</v>
      </c>
      <c r="CO17" s="24">
        <f t="shared" ca="1" si="36"/>
        <v>3.1533314585133976E-2</v>
      </c>
      <c r="CP17" s="24">
        <f t="shared" ca="1" si="37"/>
        <v>3.2846984301340143E-2</v>
      </c>
      <c r="CQ17" s="24">
        <f t="shared" ca="1" si="38"/>
        <v>3.3145061984860558E-2</v>
      </c>
      <c r="CR17" s="24">
        <f t="shared" ca="1" si="26"/>
        <v>3.1234286084005136E-2</v>
      </c>
      <c r="CS17" s="35">
        <f t="shared" si="39"/>
        <v>43070</v>
      </c>
      <c r="CT17" s="24">
        <f ca="1">+BV17/BV5-1</f>
        <v>0.24130245771674974</v>
      </c>
      <c r="CU17" s="24">
        <f t="shared" ref="CU17:DD17" ca="1" si="40">+BW17/BW5-1</f>
        <v>0.24281750385077894</v>
      </c>
      <c r="CV17" s="24">
        <f t="shared" ca="1" si="40"/>
        <v>0.2502586657748036</v>
      </c>
      <c r="CW17" s="24">
        <f t="shared" ca="1" si="40"/>
        <v>0.24475340260092171</v>
      </c>
      <c r="CX17" s="24">
        <f t="shared" ca="1" si="40"/>
        <v>0.24954658470820834</v>
      </c>
      <c r="CY17" s="24">
        <f t="shared" ca="1" si="40"/>
        <v>0.24933434630505014</v>
      </c>
      <c r="CZ17" s="24">
        <f t="shared" ca="1" si="40"/>
        <v>0.24839259958724291</v>
      </c>
      <c r="DA17" s="24">
        <f t="shared" ca="1" si="40"/>
        <v>0.24837852072552669</v>
      </c>
      <c r="DB17" s="24">
        <f t="shared" ca="1" si="40"/>
        <v>0.25263597351546596</v>
      </c>
      <c r="DC17" s="24">
        <f t="shared" ca="1" si="40"/>
        <v>0.24962666918043674</v>
      </c>
      <c r="DD17" s="48">
        <f t="shared" ca="1" si="40"/>
        <v>0.24848510077510499</v>
      </c>
      <c r="DE17" s="48">
        <f>+[1]NAC!AG18</f>
        <v>0.248</v>
      </c>
    </row>
    <row r="18" spans="1:109" x14ac:dyDescent="0.25">
      <c r="A18" s="110">
        <f t="shared" si="27"/>
        <v>45</v>
      </c>
      <c r="B18" s="35">
        <f>+NAC!A18</f>
        <v>43101</v>
      </c>
      <c r="C18" s="19" cm="1">
        <f t="array" aca="1" ref="C18" ca="1">INDIRECT(_xlfn.CONCAT(C$4,"_d!",C$1,$A18))</f>
        <v>126.87031555175781</v>
      </c>
      <c r="D18" s="19" cm="1">
        <f t="array" aca="1" ref="D18" ca="1">INDIRECT(_xlfn.CONCAT(D$4,"_d!",D$1,$A18))</f>
        <v>126.62486267089844</v>
      </c>
      <c r="E18" s="19" cm="1">
        <f t="array" aca="1" ref="E18" ca="1">INDIRECT(_xlfn.CONCAT(E$4,"_d!",E$1,$A18))</f>
        <v>126.24305725097656</v>
      </c>
      <c r="F18" s="19" cm="1">
        <f t="array" aca="1" ref="F18" ca="1">INDIRECT(_xlfn.CONCAT(F$4,"_d!",F$1,$A18))</f>
        <v>124.72645568847656</v>
      </c>
      <c r="G18" s="19" cm="1">
        <f t="array" aca="1" ref="G18" ca="1">INDIRECT(_xlfn.CONCAT(G$4,"_d!",G$1,$A18))</f>
        <v>126.20127105712891</v>
      </c>
      <c r="H18" s="19" cm="1">
        <f t="array" aca="1" ref="H18" ca="1">INDIRECT(_xlfn.CONCAT(H$4,"_d!",H$1,$A18))</f>
        <v>126.71916961669922</v>
      </c>
      <c r="I18" s="42">
        <f t="shared" ca="1" si="6"/>
        <v>126.3414930560257</v>
      </c>
      <c r="J18" s="19" cm="1">
        <f t="array" aca="1" ref="J18" ca="1">INDIRECT(_xlfn.CONCAT(J$4,"_d!",J$1,$A18))</f>
        <v>126.4305419921875</v>
      </c>
      <c r="K18" s="19" cm="1">
        <f t="array" aca="1" ref="K18" ca="1">INDIRECT(_xlfn.CONCAT(K$4,"_d!",K$1,$A18))</f>
        <v>127.02006530761719</v>
      </c>
      <c r="L18" s="19" cm="1">
        <f t="array" aca="1" ref="L18" ca="1">INDIRECT(_xlfn.CONCAT(L$4,"_d!",L$1,$A18))</f>
        <v>126.57081604003906</v>
      </c>
      <c r="M18" s="19" cm="1">
        <f t="array" aca="1" ref="M18" ca="1">INDIRECT(_xlfn.CONCAT(M$4,"_d!",M$1,$A18))</f>
        <v>124.96439361572266</v>
      </c>
      <c r="N18" s="19" cm="1">
        <f t="array" aca="1" ref="N18" ca="1">INDIRECT(_xlfn.CONCAT(N$4,"_d!",N$1,$A18))</f>
        <v>126.73296356201172</v>
      </c>
      <c r="O18" s="19" cm="1">
        <f t="array" aca="1" ref="O18" ca="1">INDIRECT(_xlfn.CONCAT(O$4,"_d!",O$1,$A18))</f>
        <v>126.33667755126953</v>
      </c>
      <c r="P18" s="42">
        <f ca="1">+SUMPRODUCT(J$3:$O$3,J18:O18)</f>
        <v>126.50595527411758</v>
      </c>
      <c r="Q18" s="19" cm="1">
        <f t="array" aca="1" ref="Q18" ca="1">INDIRECT(_xlfn.CONCAT(Q$4,"_d!",Q$1,$A18))</f>
        <v>127.28089904785156</v>
      </c>
      <c r="R18" s="19" cm="1">
        <f t="array" aca="1" ref="R18" ca="1">INDIRECT(_xlfn.CONCAT(R$4,"_d!",R$1,$A18))</f>
        <v>127.28089904785156</v>
      </c>
      <c r="S18" s="19" cm="1">
        <f t="array" aca="1" ref="S18" ca="1">INDIRECT(_xlfn.CONCAT(S$4,"_d!",S$1,$A18))</f>
        <v>126.96721649169922</v>
      </c>
      <c r="T18" s="19" cm="1">
        <f t="array" aca="1" ref="T18" ca="1">INDIRECT(_xlfn.CONCAT(T$4,"_d!",T$1,$A18))</f>
        <v>125.06023406982422</v>
      </c>
      <c r="U18" s="19" cm="1">
        <f t="array" aca="1" ref="U18" ca="1">INDIRECT(_xlfn.CONCAT(U$4,"_d!",U$1,$A18))</f>
        <v>127.24594116210938</v>
      </c>
      <c r="V18" s="19" cm="1">
        <f t="array" aca="1" ref="V18" ca="1">INDIRECT(_xlfn.CONCAT(V$4,"_d!",V$1,$A18))</f>
        <v>126.63846588134766</v>
      </c>
      <c r="W18" s="42">
        <f t="shared" ca="1" si="7"/>
        <v>127.04868166823402</v>
      </c>
      <c r="X18" s="19" cm="1">
        <f t="array" aca="1" ref="X18" ca="1">INDIRECT(_xlfn.CONCAT(X$4,"_d!",X$1,$A18))</f>
        <v>126.47153472900391</v>
      </c>
      <c r="Y18" s="19" cm="1">
        <f t="array" aca="1" ref="Y18" ca="1">INDIRECT(_xlfn.CONCAT(Y$4,"_d!",Y$1,$A18))</f>
        <v>126.88524627685547</v>
      </c>
      <c r="Z18" s="19" cm="1">
        <f t="array" aca="1" ref="Z18" ca="1">INDIRECT(_xlfn.CONCAT(Z$4,"_d!",Z$1,$A18))</f>
        <v>127.21641540527344</v>
      </c>
      <c r="AA18" s="19" cm="1">
        <f t="array" aca="1" ref="AA18" ca="1">INDIRECT(_xlfn.CONCAT(AA$4,"_d!",AA$1,$A18))</f>
        <v>125.09891510009766</v>
      </c>
      <c r="AB18" s="19" cm="1">
        <f t="array" aca="1" ref="AB18" ca="1">INDIRECT(_xlfn.CONCAT(AB$4,"_d!",AB$1,$A18))</f>
        <v>127.74491119384766</v>
      </c>
      <c r="AC18" s="19" cm="1">
        <f t="array" aca="1" ref="AC18" ca="1">INDIRECT(_xlfn.CONCAT(AC$4,"_d!",AC$1,$A18))</f>
        <v>126.98174285888672</v>
      </c>
      <c r="AD18" s="42">
        <f t="shared" ca="1" si="8"/>
        <v>126.71502512499789</v>
      </c>
      <c r="AE18" s="19" cm="1">
        <f t="array" aca="1" ref="AE18" ca="1">INDIRECT(_xlfn.CONCAT(AE$4,"_d!",AE$1,$A18))</f>
        <v>126.96121978759766</v>
      </c>
      <c r="AF18" s="19" cm="1">
        <f t="array" aca="1" ref="AF18" ca="1">INDIRECT(_xlfn.CONCAT(AF$4,"_d!",AF$1,$A18))</f>
        <v>127.60702514648438</v>
      </c>
      <c r="AG18" s="19" cm="1">
        <f t="array" aca="1" ref="AG18" ca="1">INDIRECT(_xlfn.CONCAT(AG$4,"_d!",AG$1,$A18))</f>
        <v>127.21957397460938</v>
      </c>
      <c r="AH18" s="19" cm="1">
        <f t="array" aca="1" ref="AH18" ca="1">INDIRECT(_xlfn.CONCAT(AH$4,"_d!",AH$1,$A18))</f>
        <v>125.33164978027344</v>
      </c>
      <c r="AI18" s="19" cm="1">
        <f t="array" aca="1" ref="AI18" ca="1">INDIRECT(_xlfn.CONCAT(AI$4,"_d!",AI$1,$A18))</f>
        <v>127.2760009765625</v>
      </c>
      <c r="AJ18" s="19" cm="1">
        <f t="array" aca="1" ref="AJ18" ca="1">INDIRECT(_xlfn.CONCAT(AJ$4,"_d!",AJ$1,$A18))</f>
        <v>126.72592163085938</v>
      </c>
      <c r="AK18" s="42">
        <f t="shared" ca="1" si="9"/>
        <v>127.1635791154231</v>
      </c>
      <c r="AL18" s="19" cm="1">
        <f t="array" aca="1" ref="AL18" ca="1">INDIRECT(_xlfn.CONCAT(AL$4,"_d!",AL$1,$A18))</f>
        <v>126.97274780273438</v>
      </c>
      <c r="AM18" s="19" cm="1">
        <f t="array" aca="1" ref="AM18" ca="1">INDIRECT(_xlfn.CONCAT(AM$4,"_d!",AM$1,$A18))</f>
        <v>127.50528717041016</v>
      </c>
      <c r="AN18" s="19" cm="1">
        <f t="array" aca="1" ref="AN18" ca="1">INDIRECT(_xlfn.CONCAT(AN$4,"_d!",AN$1,$A18))</f>
        <v>127.38349914550781</v>
      </c>
      <c r="AO18" s="19" cm="1">
        <f t="array" aca="1" ref="AO18" ca="1">INDIRECT(_xlfn.CONCAT(AO$4,"_d!",AO$1,$A18))</f>
        <v>125.05742645263672</v>
      </c>
      <c r="AP18" s="19" cm="1">
        <f t="array" aca="1" ref="AP18" ca="1">INDIRECT(_xlfn.CONCAT(AP$4,"_d!",AP$1,$A18))</f>
        <v>127.66554260253906</v>
      </c>
      <c r="AQ18" s="19" cm="1">
        <f t="array" aca="1" ref="AQ18" ca="1">INDIRECT(_xlfn.CONCAT(AQ$4,"_d!",AQ$1,$A18))</f>
        <v>126.40071105957031</v>
      </c>
      <c r="AR18" s="42">
        <f t="shared" ca="1" si="10"/>
        <v>127.139942307843</v>
      </c>
      <c r="AS18" s="19" cm="1">
        <f t="array" aca="1" ref="AS18" ca="1">INDIRECT(_xlfn.CONCAT(AS$4,"_d!",AS$1,$A18))</f>
        <v>126.47127532958984</v>
      </c>
      <c r="AT18" s="19" cm="1">
        <f t="array" aca="1" ref="AT18" ca="1">INDIRECT(_xlfn.CONCAT(AT$4,"_d!",AT$1,$A18))</f>
        <v>127.97052764892578</v>
      </c>
      <c r="AU18" s="19" cm="1">
        <f t="array" aca="1" ref="AU18" ca="1">INDIRECT(_xlfn.CONCAT(AU$4,"_d!",AU$1,$A18))</f>
        <v>127.30996704101563</v>
      </c>
      <c r="AV18" s="19" cm="1">
        <f t="array" aca="1" ref="AV18" ca="1">INDIRECT(_xlfn.CONCAT(AV$4,"_d!",AV$1,$A18))</f>
        <v>125.54676818847656</v>
      </c>
      <c r="AW18" s="19" cm="1">
        <f t="array" aca="1" ref="AW18" ca="1">INDIRECT(_xlfn.CONCAT(AW$4,"_d!",AW$1,$A18))</f>
        <v>127.75591278076172</v>
      </c>
      <c r="AX18" s="19" cm="1">
        <f t="array" aca="1" ref="AX18" ca="1">INDIRECT(_xlfn.CONCAT(AX$4,"_d!",AX$1,$A18))</f>
        <v>126.92714691162109</v>
      </c>
      <c r="AY18" s="42">
        <f t="shared" ca="1" si="11"/>
        <v>127.11648804520746</v>
      </c>
      <c r="AZ18" s="19" cm="1">
        <f t="array" aca="1" ref="AZ18" ca="1">INDIRECT(_xlfn.CONCAT(AZ$4,"_d!",AZ$1,$A18))</f>
        <v>126.84585571289063</v>
      </c>
      <c r="BA18" s="19" cm="1">
        <f t="array" aca="1" ref="BA18" ca="1">INDIRECT(_xlfn.CONCAT(BA$4,"_d!",BA$1,$A18))</f>
        <v>127.22392272949219</v>
      </c>
      <c r="BB18" s="19" cm="1">
        <f t="array" aca="1" ref="BB18" ca="1">INDIRECT(_xlfn.CONCAT(BB$4,"_d!",BB$1,$A18))</f>
        <v>127.79467010498047</v>
      </c>
      <c r="BC18" s="19" cm="1">
        <f t="array" aca="1" ref="BC18" ca="1">INDIRECT(_xlfn.CONCAT(BC$4,"_d!",BC$1,$A18))</f>
        <v>125.49581909179688</v>
      </c>
      <c r="BD18" s="19" cm="1">
        <f t="array" aca="1" ref="BD18" ca="1">INDIRECT(_xlfn.CONCAT(BD$4,"_d!",BD$1,$A18))</f>
        <v>127.84281158447266</v>
      </c>
      <c r="BE18" s="19" cm="1">
        <f t="array" aca="1" ref="BE18" ca="1">INDIRECT(_xlfn.CONCAT(BE$4,"_d!",BE$1,$A18))</f>
        <v>127.25661468505859</v>
      </c>
      <c r="BF18" s="42">
        <f t="shared" ca="1" si="12"/>
        <v>127.06721314987536</v>
      </c>
      <c r="BG18" s="19" cm="1">
        <f t="array" aca="1" ref="BG18" ca="1">INDIRECT(_xlfn.CONCAT(BG$4,"_d!",BG$1,$A18))</f>
        <v>127.13788604736328</v>
      </c>
      <c r="BH18" s="19" cm="1">
        <f t="array" aca="1" ref="BH18" ca="1">INDIRECT(_xlfn.CONCAT(BH$4,"_d!",BH$1,$A18))</f>
        <v>127.98332977294922</v>
      </c>
      <c r="BI18" s="19" cm="1">
        <f t="array" aca="1" ref="BI18" ca="1">INDIRECT(_xlfn.CONCAT(BI$4,"_d!",BI$1,$A18))</f>
        <v>127.92584991455078</v>
      </c>
      <c r="BJ18" s="19" cm="1">
        <f t="array" aca="1" ref="BJ18" ca="1">INDIRECT(_xlfn.CONCAT(BJ$4,"_d!",BJ$1,$A18))</f>
        <v>126.25577545166016</v>
      </c>
      <c r="BK18" s="19" cm="1">
        <f t="array" aca="1" ref="BK18" ca="1">INDIRECT(_xlfn.CONCAT(BK$4,"_d!",BK$1,$A18))</f>
        <v>128.29945373535156</v>
      </c>
      <c r="BL18" s="19" cm="1">
        <f t="array" aca="1" ref="BL18" ca="1">INDIRECT(_xlfn.CONCAT(BL$4,"_d!",BL$1,$A18))</f>
        <v>127.67201232910156</v>
      </c>
      <c r="BM18" s="42">
        <f t="shared" ca="1" si="13"/>
        <v>127.53730208306433</v>
      </c>
      <c r="BN18" s="19" cm="1">
        <f t="array" aca="1" ref="BN18" ca="1">INDIRECT(_xlfn.CONCAT(BN$4,"_d!",BN$1,$A18))</f>
        <v>126.86930847167969</v>
      </c>
      <c r="BO18" s="19" cm="1">
        <f t="array" aca="1" ref="BO18" ca="1">INDIRECT(_xlfn.CONCAT(BO$4,"_d!",BO$1,$A18))</f>
        <v>127.64710998535156</v>
      </c>
      <c r="BP18" s="19" cm="1">
        <f t="array" aca="1" ref="BP18" ca="1">INDIRECT(_xlfn.CONCAT(BP$4,"_d!",BP$1,$A18))</f>
        <v>127.66811370849609</v>
      </c>
      <c r="BQ18" s="19" cm="1">
        <f t="array" aca="1" ref="BQ18" ca="1">INDIRECT(_xlfn.CONCAT(BQ$4,"_d!",BQ$1,$A18))</f>
        <v>124.35150146484375</v>
      </c>
      <c r="BR18" s="19" cm="1">
        <f t="array" aca="1" ref="BR18" ca="1">INDIRECT(_xlfn.CONCAT(BR$4,"_d!",BR$1,$A18))</f>
        <v>128.57986450195313</v>
      </c>
      <c r="BS18" s="19" cm="1">
        <f t="array" aca="1" ref="BS18" ca="1">INDIRECT(_xlfn.CONCAT(BS$4,"_d!",BS$1,$A18))</f>
        <v>128.10798645019531</v>
      </c>
      <c r="BT18" s="42">
        <f t="shared" ca="1" si="14"/>
        <v>127.24838148385956</v>
      </c>
      <c r="BU18" s="42"/>
      <c r="BV18" s="45">
        <f t="shared" ca="1" si="15"/>
        <v>126.3414930560257</v>
      </c>
      <c r="BW18" s="45">
        <f t="shared" ca="1" si="16"/>
        <v>126.50595527411758</v>
      </c>
      <c r="BX18" s="45">
        <f t="shared" ca="1" si="17"/>
        <v>127.04868166823402</v>
      </c>
      <c r="BY18" s="45">
        <f t="shared" ca="1" si="18"/>
        <v>126.71502512499789</v>
      </c>
      <c r="BZ18" s="45">
        <f t="shared" ca="1" si="19"/>
        <v>127.1635791154231</v>
      </c>
      <c r="CA18" s="45">
        <f t="shared" ca="1" si="20"/>
        <v>127.139942307843</v>
      </c>
      <c r="CB18" s="45">
        <f t="shared" ca="1" si="21"/>
        <v>127.11648804520746</v>
      </c>
      <c r="CC18" s="45">
        <f t="shared" ca="1" si="22"/>
        <v>127.06721314987536</v>
      </c>
      <c r="CD18" s="45">
        <f t="shared" ca="1" si="23"/>
        <v>127.53730208306433</v>
      </c>
      <c r="CE18" s="45">
        <f t="shared" ca="1" si="24"/>
        <v>127.24838148385956</v>
      </c>
      <c r="CF18" s="45" cm="1">
        <f t="array" aca="1" ref="CF18" ca="1">+SUMPRODUCT($BV$3:$CE$3/100,$BV18:$CE18)</f>
        <v>127.06971094009752</v>
      </c>
      <c r="CG18" s="35">
        <f t="shared" si="28"/>
        <v>43101</v>
      </c>
      <c r="CH18" s="24">
        <f t="shared" ca="1" si="29"/>
        <v>1.7813928189734263E-2</v>
      </c>
      <c r="CI18" s="24">
        <f t="shared" ca="1" si="30"/>
        <v>1.789647218636814E-2</v>
      </c>
      <c r="CJ18" s="24">
        <f t="shared" ca="1" si="31"/>
        <v>1.6179172727429636E-2</v>
      </c>
      <c r="CK18" s="24">
        <f t="shared" ca="1" si="32"/>
        <v>1.7993000543126803E-2</v>
      </c>
      <c r="CL18" s="24">
        <f t="shared" ca="1" si="33"/>
        <v>1.7677777456517108E-2</v>
      </c>
      <c r="CM18" s="24">
        <f t="shared" ca="1" si="34"/>
        <v>1.7661466555080496E-2</v>
      </c>
      <c r="CN18" s="24">
        <f t="shared" ca="1" si="35"/>
        <v>1.8241281526629516E-2</v>
      </c>
      <c r="CO18" s="24">
        <f t="shared" ca="1" si="36"/>
        <v>1.7858053789863604E-2</v>
      </c>
      <c r="CP18" s="24">
        <f t="shared" ca="1" si="37"/>
        <v>1.8151360647392645E-2</v>
      </c>
      <c r="CQ18" s="24">
        <f t="shared" ca="1" si="38"/>
        <v>1.8291179455340645E-2</v>
      </c>
      <c r="CR18" s="24">
        <f t="shared" ca="1" si="26"/>
        <v>1.7868092522076662E-2</v>
      </c>
      <c r="CS18" s="35">
        <f t="shared" si="39"/>
        <v>43101</v>
      </c>
      <c r="CT18" s="24">
        <f t="shared" ref="CT18:CT81" ca="1" si="41">+BV18/BV6-1</f>
        <v>0.2448537271650395</v>
      </c>
      <c r="CU18" s="24">
        <f t="shared" ref="CU18:CU81" ca="1" si="42">+BW18/BW6-1</f>
        <v>0.2460685109315055</v>
      </c>
      <c r="CV18" s="24">
        <f t="shared" ref="CV18:CV81" ca="1" si="43">+BX18/BX6-1</f>
        <v>0.25383599542564617</v>
      </c>
      <c r="CW18" s="24">
        <f t="shared" ref="CW18:CW81" ca="1" si="44">+BY18/BY6-1</f>
        <v>0.24753754778258141</v>
      </c>
      <c r="CX18" s="24">
        <f t="shared" ref="CX18:CX81" ca="1" si="45">+BZ18/BZ6-1</f>
        <v>0.25178555335510611</v>
      </c>
      <c r="CY18" s="24">
        <f t="shared" ref="CY18:CY81" ca="1" si="46">+CA18/CA6-1</f>
        <v>0.25153325671089366</v>
      </c>
      <c r="CZ18" s="24">
        <f t="shared" ref="CZ18:CZ81" ca="1" si="47">+CB18/CB6-1</f>
        <v>0.25067331133940884</v>
      </c>
      <c r="DA18" s="24">
        <f t="shared" ref="DA18:DA81" ca="1" si="48">+CC18/CC6-1</f>
        <v>0.25037879172634225</v>
      </c>
      <c r="DB18" s="24">
        <f t="shared" ref="DB18:DB81" ca="1" si="49">+CD18/CD6-1</f>
        <v>0.25439384539384235</v>
      </c>
      <c r="DC18" s="24">
        <f t="shared" ref="DC18:DC81" ca="1" si="50">+CE18/CE6-1</f>
        <v>0.25128788522632628</v>
      </c>
      <c r="DD18" s="48">
        <f t="shared" ref="DD18:DD81" ca="1" si="51">+CF18/CF6-1</f>
        <v>0.25080896163994582</v>
      </c>
      <c r="DE18" s="48">
        <f>+[1]NAC!AG19</f>
        <v>0.25</v>
      </c>
    </row>
    <row r="19" spans="1:109" x14ac:dyDescent="0.25">
      <c r="A19" s="110">
        <f t="shared" si="27"/>
        <v>46</v>
      </c>
      <c r="B19" s="35">
        <f>+NAC!A19</f>
        <v>43132</v>
      </c>
      <c r="C19" s="19" cm="1">
        <f t="array" aca="1" ref="C19" ca="1">INDIRECT(_xlfn.CONCAT(C$4,"_d!",C$1,$A19))</f>
        <v>130.13102722167969</v>
      </c>
      <c r="D19" s="19" cm="1">
        <f t="array" aca="1" ref="D19" ca="1">INDIRECT(_xlfn.CONCAT(D$4,"_d!",D$1,$A19))</f>
        <v>129.33427429199219</v>
      </c>
      <c r="E19" s="19" cm="1">
        <f t="array" aca="1" ref="E19" ca="1">INDIRECT(_xlfn.CONCAT(E$4,"_d!",E$1,$A19))</f>
        <v>128.76020812988281</v>
      </c>
      <c r="F19" s="19" cm="1">
        <f t="array" aca="1" ref="F19" ca="1">INDIRECT(_xlfn.CONCAT(F$4,"_d!",F$1,$A19))</f>
        <v>127.34841156005859</v>
      </c>
      <c r="G19" s="19" cm="1">
        <f t="array" aca="1" ref="G19" ca="1">INDIRECT(_xlfn.CONCAT(G$4,"_d!",G$1,$A19))</f>
        <v>129.37234497070313</v>
      </c>
      <c r="H19" s="19" cm="1">
        <f t="array" aca="1" ref="H19" ca="1">INDIRECT(_xlfn.CONCAT(H$4,"_d!",H$1,$A19))</f>
        <v>129.07936096191406</v>
      </c>
      <c r="I19" s="42">
        <f t="shared" ca="1" si="6"/>
        <v>129.1935661107255</v>
      </c>
      <c r="J19" s="19" cm="1">
        <f t="array" aca="1" ref="J19" ca="1">INDIRECT(_xlfn.CONCAT(J$4,"_d!",J$1,$A19))</f>
        <v>129.57264709472656</v>
      </c>
      <c r="K19" s="19" cm="1">
        <f t="array" aca="1" ref="K19" ca="1">INDIRECT(_xlfn.CONCAT(K$4,"_d!",K$1,$A19))</f>
        <v>129.85459899902344</v>
      </c>
      <c r="L19" s="19" cm="1">
        <f t="array" aca="1" ref="L19" ca="1">INDIRECT(_xlfn.CONCAT(L$4,"_d!",L$1,$A19))</f>
        <v>129.22213745117188</v>
      </c>
      <c r="M19" s="19" cm="1">
        <f t="array" aca="1" ref="M19" ca="1">INDIRECT(_xlfn.CONCAT(M$4,"_d!",M$1,$A19))</f>
        <v>127.60318756103516</v>
      </c>
      <c r="N19" s="19" cm="1">
        <f t="array" aca="1" ref="N19" ca="1">INDIRECT(_xlfn.CONCAT(N$4,"_d!",N$1,$A19))</f>
        <v>129.92012023925781</v>
      </c>
      <c r="O19" s="19" cm="1">
        <f t="array" aca="1" ref="O19" ca="1">INDIRECT(_xlfn.CONCAT(O$4,"_d!",O$1,$A19))</f>
        <v>128.76950073242188</v>
      </c>
      <c r="P19" s="42">
        <f ca="1">+SUMPRODUCT(J$3:$O$3,J19:O19)</f>
        <v>129.40250809920414</v>
      </c>
      <c r="Q19" s="19" cm="1">
        <f t="array" aca="1" ref="Q19" ca="1">INDIRECT(_xlfn.CONCAT(Q$4,"_d!",Q$1,$A19))</f>
        <v>130.58271789550781</v>
      </c>
      <c r="R19" s="19" cm="1">
        <f t="array" aca="1" ref="R19" ca="1">INDIRECT(_xlfn.CONCAT(R$4,"_d!",R$1,$A19))</f>
        <v>130.58271789550781</v>
      </c>
      <c r="S19" s="19" cm="1">
        <f t="array" aca="1" ref="S19" ca="1">INDIRECT(_xlfn.CONCAT(S$4,"_d!",S$1,$A19))</f>
        <v>129.7119140625</v>
      </c>
      <c r="T19" s="19" cm="1">
        <f t="array" aca="1" ref="T19" ca="1">INDIRECT(_xlfn.CONCAT(T$4,"_d!",T$1,$A19))</f>
        <v>127.85507202148438</v>
      </c>
      <c r="U19" s="19" cm="1">
        <f t="array" aca="1" ref="U19" ca="1">INDIRECT(_xlfn.CONCAT(U$4,"_d!",U$1,$A19))</f>
        <v>130.60276794433594</v>
      </c>
      <c r="V19" s="19" cm="1">
        <f t="array" aca="1" ref="V19" ca="1">INDIRECT(_xlfn.CONCAT(V$4,"_d!",V$1,$A19))</f>
        <v>129.11508178710938</v>
      </c>
      <c r="W19" s="42">
        <f t="shared" ca="1" si="7"/>
        <v>130.2136694482721</v>
      </c>
      <c r="X19" s="19" cm="1">
        <f t="array" aca="1" ref="X19" ca="1">INDIRECT(_xlfn.CONCAT(X$4,"_d!",X$1,$A19))</f>
        <v>129.7266845703125</v>
      </c>
      <c r="Y19" s="19" cm="1">
        <f t="array" aca="1" ref="Y19" ca="1">INDIRECT(_xlfn.CONCAT(Y$4,"_d!",Y$1,$A19))</f>
        <v>129.73443603515625</v>
      </c>
      <c r="Z19" s="19" cm="1">
        <f t="array" aca="1" ref="Z19" ca="1">INDIRECT(_xlfn.CONCAT(Z$4,"_d!",Z$1,$A19))</f>
        <v>130.111083984375</v>
      </c>
      <c r="AA19" s="19" cm="1">
        <f t="array" aca="1" ref="AA19" ca="1">INDIRECT(_xlfn.CONCAT(AA$4,"_d!",AA$1,$A19))</f>
        <v>127.77836608886719</v>
      </c>
      <c r="AB19" s="19" cm="1">
        <f t="array" aca="1" ref="AB19" ca="1">INDIRECT(_xlfn.CONCAT(AB$4,"_d!",AB$1,$A19))</f>
        <v>131.15632629394531</v>
      </c>
      <c r="AC19" s="19" cm="1">
        <f t="array" aca="1" ref="AC19" ca="1">INDIRECT(_xlfn.CONCAT(AC$4,"_d!",AC$1,$A19))</f>
        <v>129.50616455078125</v>
      </c>
      <c r="AD19" s="42">
        <f t="shared" ca="1" si="8"/>
        <v>129.74649955220895</v>
      </c>
      <c r="AE19" s="19" cm="1">
        <f t="array" aca="1" ref="AE19" ca="1">INDIRECT(_xlfn.CONCAT(AE$4,"_d!",AE$1,$A19))</f>
        <v>130.24632263183594</v>
      </c>
      <c r="AF19" s="19" cm="1">
        <f t="array" aca="1" ref="AF19" ca="1">INDIRECT(_xlfn.CONCAT(AF$4,"_d!",AF$1,$A19))</f>
        <v>130.56443786621094</v>
      </c>
      <c r="AG19" s="19" cm="1">
        <f t="array" aca="1" ref="AG19" ca="1">INDIRECT(_xlfn.CONCAT(AG$4,"_d!",AG$1,$A19))</f>
        <v>130.04257202148438</v>
      </c>
      <c r="AH19" s="19" cm="1">
        <f t="array" aca="1" ref="AH19" ca="1">INDIRECT(_xlfn.CONCAT(AH$4,"_d!",AH$1,$A19))</f>
        <v>128.16938781738281</v>
      </c>
      <c r="AI19" s="19" cm="1">
        <f t="array" aca="1" ref="AI19" ca="1">INDIRECT(_xlfn.CONCAT(AI$4,"_d!",AI$1,$A19))</f>
        <v>130.54776000976563</v>
      </c>
      <c r="AJ19" s="19" cm="1">
        <f t="array" aca="1" ref="AJ19" ca="1">INDIRECT(_xlfn.CONCAT(AJ$4,"_d!",AJ$1,$A19))</f>
        <v>129.30343627929688</v>
      </c>
      <c r="AK19" s="42">
        <f t="shared" ca="1" si="9"/>
        <v>130.24149511241762</v>
      </c>
      <c r="AL19" s="19" cm="1">
        <f t="array" aca="1" ref="AL19" ca="1">INDIRECT(_xlfn.CONCAT(AL$4,"_d!",AL$1,$A19))</f>
        <v>130.2322998046875</v>
      </c>
      <c r="AM19" s="19" cm="1">
        <f t="array" aca="1" ref="AM19" ca="1">INDIRECT(_xlfn.CONCAT(AM$4,"_d!",AM$1,$A19))</f>
        <v>130.45498657226563</v>
      </c>
      <c r="AN19" s="19" cm="1">
        <f t="array" aca="1" ref="AN19" ca="1">INDIRECT(_xlfn.CONCAT(AN$4,"_d!",AN$1,$A19))</f>
        <v>130.19157409667969</v>
      </c>
      <c r="AO19" s="19" cm="1">
        <f t="array" aca="1" ref="AO19" ca="1">INDIRECT(_xlfn.CONCAT(AO$4,"_d!",AO$1,$A19))</f>
        <v>127.73271942138672</v>
      </c>
      <c r="AP19" s="19" cm="1">
        <f t="array" aca="1" ref="AP19" ca="1">INDIRECT(_xlfn.CONCAT(AP$4,"_d!",AP$1,$A19))</f>
        <v>131.04176330566406</v>
      </c>
      <c r="AQ19" s="19" cm="1">
        <f t="array" aca="1" ref="AQ19" ca="1">INDIRECT(_xlfn.CONCAT(AQ$4,"_d!",AQ$1,$A19))</f>
        <v>128.88804626464844</v>
      </c>
      <c r="AR19" s="42">
        <f t="shared" ca="1" si="10"/>
        <v>130.19467058905124</v>
      </c>
      <c r="AS19" s="19" cm="1">
        <f t="array" aca="1" ref="AS19" ca="1">INDIRECT(_xlfn.CONCAT(AS$4,"_d!",AS$1,$A19))</f>
        <v>129.73056030273438</v>
      </c>
      <c r="AT19" s="19" cm="1">
        <f t="array" aca="1" ref="AT19" ca="1">INDIRECT(_xlfn.CONCAT(AT$4,"_d!",AT$1,$A19))</f>
        <v>131.03372192382813</v>
      </c>
      <c r="AU19" s="19" cm="1">
        <f t="array" aca="1" ref="AU19" ca="1">INDIRECT(_xlfn.CONCAT(AU$4,"_d!",AU$1,$A19))</f>
        <v>130.0750732421875</v>
      </c>
      <c r="AV19" s="19" cm="1">
        <f t="array" aca="1" ref="AV19" ca="1">INDIRECT(_xlfn.CONCAT(AV$4,"_d!",AV$1,$A19))</f>
        <v>128.42173767089844</v>
      </c>
      <c r="AW19" s="19" cm="1">
        <f t="array" aca="1" ref="AW19" ca="1">INDIRECT(_xlfn.CONCAT(AW$4,"_d!",AW$1,$A19))</f>
        <v>131.2481689453125</v>
      </c>
      <c r="AX19" s="19" cm="1">
        <f t="array" aca="1" ref="AX19" ca="1">INDIRECT(_xlfn.CONCAT(AX$4,"_d!",AX$1,$A19))</f>
        <v>129.515869140625</v>
      </c>
      <c r="AY19" s="42">
        <f t="shared" ca="1" si="11"/>
        <v>130.23223159881874</v>
      </c>
      <c r="AZ19" s="19" cm="1">
        <f t="array" aca="1" ref="AZ19" ca="1">INDIRECT(_xlfn.CONCAT(AZ$4,"_d!",AZ$1,$A19))</f>
        <v>130.11009216308594</v>
      </c>
      <c r="BA19" s="19" cm="1">
        <f t="array" aca="1" ref="BA19" ca="1">INDIRECT(_xlfn.CONCAT(BA$4,"_d!",BA$1,$A19))</f>
        <v>130.21502685546875</v>
      </c>
      <c r="BB19" s="19" cm="1">
        <f t="array" aca="1" ref="BB19" ca="1">INDIRECT(_xlfn.CONCAT(BB$4,"_d!",BB$1,$A19))</f>
        <v>130.74400329589844</v>
      </c>
      <c r="BC19" s="19" cm="1">
        <f t="array" aca="1" ref="BC19" ca="1">INDIRECT(_xlfn.CONCAT(BC$4,"_d!",BC$1,$A19))</f>
        <v>128.255859375</v>
      </c>
      <c r="BD19" s="19" cm="1">
        <f t="array" aca="1" ref="BD19" ca="1">INDIRECT(_xlfn.CONCAT(BD$4,"_d!",BD$1,$A19))</f>
        <v>131.44013977050781</v>
      </c>
      <c r="BE19" s="19" cm="1">
        <f t="array" aca="1" ref="BE19" ca="1">INDIRECT(_xlfn.CONCAT(BE$4,"_d!",BE$1,$A19))</f>
        <v>129.90676879882813</v>
      </c>
      <c r="BF19" s="42">
        <f t="shared" ca="1" si="12"/>
        <v>130.18777454066051</v>
      </c>
      <c r="BG19" s="19" cm="1">
        <f t="array" aca="1" ref="BG19" ca="1">INDIRECT(_xlfn.CONCAT(BG$4,"_d!",BG$1,$A19))</f>
        <v>130.37641906738281</v>
      </c>
      <c r="BH19" s="19" cm="1">
        <f t="array" aca="1" ref="BH19" ca="1">INDIRECT(_xlfn.CONCAT(BH$4,"_d!",BH$1,$A19))</f>
        <v>131.03077697753906</v>
      </c>
      <c r="BI19" s="19" cm="1">
        <f t="array" aca="1" ref="BI19" ca="1">INDIRECT(_xlfn.CONCAT(BI$4,"_d!",BI$1,$A19))</f>
        <v>130.9835205078125</v>
      </c>
      <c r="BJ19" s="19" cm="1">
        <f t="array" aca="1" ref="BJ19" ca="1">INDIRECT(_xlfn.CONCAT(BJ$4,"_d!",BJ$1,$A19))</f>
        <v>129.19589233398438</v>
      </c>
      <c r="BK19" s="19" cm="1">
        <f t="array" aca="1" ref="BK19" ca="1">INDIRECT(_xlfn.CONCAT(BK$4,"_d!",BK$1,$A19))</f>
        <v>131.83245849609375</v>
      </c>
      <c r="BL19" s="19" cm="1">
        <f t="array" aca="1" ref="BL19" ca="1">INDIRECT(_xlfn.CONCAT(BL$4,"_d!",BL$1,$A19))</f>
        <v>130.289306640625</v>
      </c>
      <c r="BM19" s="42">
        <f t="shared" ca="1" si="13"/>
        <v>130.66461977773304</v>
      </c>
      <c r="BN19" s="19" cm="1">
        <f t="array" aca="1" ref="BN19" ca="1">INDIRECT(_xlfn.CONCAT(BN$4,"_d!",BN$1,$A19))</f>
        <v>130.0421142578125</v>
      </c>
      <c r="BO19" s="19" cm="1">
        <f t="array" aca="1" ref="BO19" ca="1">INDIRECT(_xlfn.CONCAT(BO$4,"_d!",BO$1,$A19))</f>
        <v>130.65208435058594</v>
      </c>
      <c r="BP19" s="19" cm="1">
        <f t="array" aca="1" ref="BP19" ca="1">INDIRECT(_xlfn.CONCAT(BP$4,"_d!",BP$1,$A19))</f>
        <v>130.57833862304688</v>
      </c>
      <c r="BQ19" s="19" cm="1">
        <f t="array" aca="1" ref="BQ19" ca="1">INDIRECT(_xlfn.CONCAT(BQ$4,"_d!",BQ$1,$A19))</f>
        <v>126.9083251953125</v>
      </c>
      <c r="BR19" s="19" cm="1">
        <f t="array" aca="1" ref="BR19" ca="1">INDIRECT(_xlfn.CONCAT(BR$4,"_d!",BR$1,$A19))</f>
        <v>132.2222900390625</v>
      </c>
      <c r="BS19" s="19" cm="1">
        <f t="array" aca="1" ref="BS19" ca="1">INDIRECT(_xlfn.CONCAT(BS$4,"_d!",BS$1,$A19))</f>
        <v>130.69107055664063</v>
      </c>
      <c r="BT19" s="42">
        <f t="shared" ca="1" si="14"/>
        <v>130.32689148013546</v>
      </c>
      <c r="BU19" s="42"/>
      <c r="BV19" s="45">
        <f t="shared" ca="1" si="15"/>
        <v>129.1935661107255</v>
      </c>
      <c r="BW19" s="45">
        <f t="shared" ca="1" si="16"/>
        <v>129.40250809920414</v>
      </c>
      <c r="BX19" s="45">
        <f t="shared" ca="1" si="17"/>
        <v>130.2136694482721</v>
      </c>
      <c r="BY19" s="45">
        <f t="shared" ca="1" si="18"/>
        <v>129.74649955220895</v>
      </c>
      <c r="BZ19" s="45">
        <f t="shared" ca="1" si="19"/>
        <v>130.24149511241762</v>
      </c>
      <c r="CA19" s="45">
        <f t="shared" ca="1" si="20"/>
        <v>130.19467058905124</v>
      </c>
      <c r="CB19" s="45">
        <f t="shared" ca="1" si="21"/>
        <v>130.23223159881874</v>
      </c>
      <c r="CC19" s="45">
        <f t="shared" ca="1" si="22"/>
        <v>130.18777454066051</v>
      </c>
      <c r="CD19" s="45">
        <f t="shared" ca="1" si="23"/>
        <v>130.66461977773304</v>
      </c>
      <c r="CE19" s="45">
        <f t="shared" ca="1" si="24"/>
        <v>130.32689148013546</v>
      </c>
      <c r="CF19" s="45" cm="1">
        <f t="array" aca="1" ref="CF19" ca="1">+SUMPRODUCT($BV$3:$CE$3/100,$BV19:$CE19)</f>
        <v>130.1395655121147</v>
      </c>
      <c r="CG19" s="35">
        <f t="shared" si="28"/>
        <v>43132</v>
      </c>
      <c r="CH19" s="24">
        <f t="shared" ca="1" si="29"/>
        <v>2.2574318109689129E-2</v>
      </c>
      <c r="CI19" s="24">
        <f t="shared" ca="1" si="30"/>
        <v>2.2896572883151611E-2</v>
      </c>
      <c r="CJ19" s="24">
        <f t="shared" ca="1" si="31"/>
        <v>2.4911614496739842E-2</v>
      </c>
      <c r="CK19" s="24">
        <f t="shared" ca="1" si="32"/>
        <v>2.3923559374436021E-2</v>
      </c>
      <c r="CL19" s="24">
        <f t="shared" ca="1" si="33"/>
        <v>2.420438319214635E-2</v>
      </c>
      <c r="CM19" s="24">
        <f t="shared" ca="1" si="34"/>
        <v>2.402650359720826E-2</v>
      </c>
      <c r="CN19" s="24">
        <f t="shared" ca="1" si="35"/>
        <v>2.4510931677904857E-2</v>
      </c>
      <c r="CO19" s="24">
        <f t="shared" ca="1" si="36"/>
        <v>2.455835233518866E-2</v>
      </c>
      <c r="CP19" s="24">
        <f t="shared" ca="1" si="37"/>
        <v>2.4520807980020543E-2</v>
      </c>
      <c r="CQ19" s="24">
        <f t="shared" ca="1" si="38"/>
        <v>2.4192920651539884E-2</v>
      </c>
      <c r="CR19" s="24">
        <f t="shared" ca="1" si="26"/>
        <v>2.4158822344880759E-2</v>
      </c>
      <c r="CS19" s="35">
        <f t="shared" si="39"/>
        <v>43132</v>
      </c>
      <c r="CT19" s="24">
        <f t="shared" ca="1" si="41"/>
        <v>0.24797900889401547</v>
      </c>
      <c r="CU19" s="24">
        <f t="shared" ca="1" si="42"/>
        <v>0.24990798670029046</v>
      </c>
      <c r="CV19" s="24">
        <f t="shared" ca="1" si="43"/>
        <v>0.25571088694821764</v>
      </c>
      <c r="CW19" s="24">
        <f t="shared" ca="1" si="44"/>
        <v>0.25204058359791959</v>
      </c>
      <c r="CX19" s="24">
        <f t="shared" ca="1" si="45"/>
        <v>0.25658321209263901</v>
      </c>
      <c r="CY19" s="24">
        <f t="shared" ca="1" si="46"/>
        <v>0.25594983248481906</v>
      </c>
      <c r="CZ19" s="24">
        <f t="shared" ca="1" si="47"/>
        <v>0.25604515392261673</v>
      </c>
      <c r="DA19" s="24">
        <f t="shared" ca="1" si="48"/>
        <v>0.25539115268956136</v>
      </c>
      <c r="DB19" s="24">
        <f t="shared" ca="1" si="49"/>
        <v>0.25864371183727219</v>
      </c>
      <c r="DC19" s="24">
        <f t="shared" ca="1" si="50"/>
        <v>0.255290652264613</v>
      </c>
      <c r="DD19" s="48">
        <f t="shared" ca="1" si="51"/>
        <v>0.2550327431901136</v>
      </c>
      <c r="DE19" s="48">
        <f>+[1]NAC!AG20</f>
        <v>0.25458052073288329</v>
      </c>
    </row>
    <row r="20" spans="1:109" x14ac:dyDescent="0.25">
      <c r="A20" s="110">
        <f t="shared" si="27"/>
        <v>47</v>
      </c>
      <c r="B20" s="35">
        <f>+NAC!A20</f>
        <v>43160</v>
      </c>
      <c r="C20" s="19" cm="1">
        <f t="array" aca="1" ref="C20" ca="1">INDIRECT(_xlfn.CONCAT(C$4,"_d!",C$1,$A20))</f>
        <v>133.27418518066406</v>
      </c>
      <c r="D20" s="19" cm="1">
        <f t="array" aca="1" ref="D20" ca="1">INDIRECT(_xlfn.CONCAT(D$4,"_d!",D$1,$A20))</f>
        <v>131.80780029296875</v>
      </c>
      <c r="E20" s="19" cm="1">
        <f t="array" aca="1" ref="E20" ca="1">INDIRECT(_xlfn.CONCAT(E$4,"_d!",E$1,$A20))</f>
        <v>132.59921264648438</v>
      </c>
      <c r="F20" s="19" cm="1">
        <f t="array" aca="1" ref="F20" ca="1">INDIRECT(_xlfn.CONCAT(F$4,"_d!",F$1,$A20))</f>
        <v>130.24014282226563</v>
      </c>
      <c r="G20" s="19" cm="1">
        <f t="array" aca="1" ref="G20" ca="1">INDIRECT(_xlfn.CONCAT(G$4,"_d!",G$1,$A20))</f>
        <v>131.99726867675781</v>
      </c>
      <c r="H20" s="19" cm="1">
        <f t="array" aca="1" ref="H20" ca="1">INDIRECT(_xlfn.CONCAT(H$4,"_d!",H$1,$A20))</f>
        <v>132.7811279296875</v>
      </c>
      <c r="I20" s="42">
        <f t="shared" ca="1" si="6"/>
        <v>132.20503086270526</v>
      </c>
      <c r="J20" s="19" cm="1">
        <f t="array" aca="1" ref="J20" ca="1">INDIRECT(_xlfn.CONCAT(J$4,"_d!",J$1,$A20))</f>
        <v>132.63948059082031</v>
      </c>
      <c r="K20" s="19" cm="1">
        <f t="array" aca="1" ref="K20" ca="1">INDIRECT(_xlfn.CONCAT(K$4,"_d!",K$1,$A20))</f>
        <v>132.38420104980469</v>
      </c>
      <c r="L20" s="19" cm="1">
        <f t="array" aca="1" ref="L20" ca="1">INDIRECT(_xlfn.CONCAT(L$4,"_d!",L$1,$A20))</f>
        <v>133.06901550292969</v>
      </c>
      <c r="M20" s="19" cm="1">
        <f t="array" aca="1" ref="M20" ca="1">INDIRECT(_xlfn.CONCAT(M$4,"_d!",M$1,$A20))</f>
        <v>130.62507629394531</v>
      </c>
      <c r="N20" s="19" cm="1">
        <f t="array" aca="1" ref="N20" ca="1">INDIRECT(_xlfn.CONCAT(N$4,"_d!",N$1,$A20))</f>
        <v>132.68336486816406</v>
      </c>
      <c r="O20" s="19" cm="1">
        <f t="array" aca="1" ref="O20" ca="1">INDIRECT(_xlfn.CONCAT(O$4,"_d!",O$1,$A20))</f>
        <v>132.65617370605469</v>
      </c>
      <c r="P20" s="42">
        <f ca="1">+SUMPRODUCT(J$3:$O$3,J20:O20)</f>
        <v>132.42958445349944</v>
      </c>
      <c r="Q20" s="19" cm="1">
        <f t="array" aca="1" ref="Q20" ca="1">INDIRECT(_xlfn.CONCAT(Q$4,"_d!",Q$1,$A20))</f>
        <v>133.88328552246094</v>
      </c>
      <c r="R20" s="19" cm="1">
        <f t="array" aca="1" ref="R20" ca="1">INDIRECT(_xlfn.CONCAT(R$4,"_d!",R$1,$A20))</f>
        <v>133.88328552246094</v>
      </c>
      <c r="S20" s="19" cm="1">
        <f t="array" aca="1" ref="S20" ca="1">INDIRECT(_xlfn.CONCAT(S$4,"_d!",S$1,$A20))</f>
        <v>133.59829711914063</v>
      </c>
      <c r="T20" s="19" cm="1">
        <f t="array" aca="1" ref="T20" ca="1">INDIRECT(_xlfn.CONCAT(T$4,"_d!",T$1,$A20))</f>
        <v>131.045166015625</v>
      </c>
      <c r="U20" s="19" cm="1">
        <f t="array" aca="1" ref="U20" ca="1">INDIRECT(_xlfn.CONCAT(U$4,"_d!",U$1,$A20))</f>
        <v>133.36727905273438</v>
      </c>
      <c r="V20" s="19" cm="1">
        <f t="array" aca="1" ref="V20" ca="1">INDIRECT(_xlfn.CONCAT(V$4,"_d!",V$1,$A20))</f>
        <v>132.866943359375</v>
      </c>
      <c r="W20" s="42">
        <f t="shared" ca="1" si="7"/>
        <v>133.5571232366438</v>
      </c>
      <c r="X20" s="19" cm="1">
        <f t="array" aca="1" ref="X20" ca="1">INDIRECT(_xlfn.CONCAT(X$4,"_d!",X$1,$A20))</f>
        <v>132.93663024902344</v>
      </c>
      <c r="Y20" s="19" cm="1">
        <f t="array" aca="1" ref="Y20" ca="1">INDIRECT(_xlfn.CONCAT(Y$4,"_d!",Y$1,$A20))</f>
        <v>132.24964904785156</v>
      </c>
      <c r="Z20" s="19" cm="1">
        <f t="array" aca="1" ref="Z20" ca="1">INDIRECT(_xlfn.CONCAT(Z$4,"_d!",Z$1,$A20))</f>
        <v>134.169677734375</v>
      </c>
      <c r="AA20" s="19" cm="1">
        <f t="array" aca="1" ref="AA20" ca="1">INDIRECT(_xlfn.CONCAT(AA$4,"_d!",AA$1,$A20))</f>
        <v>130.84561157226563</v>
      </c>
      <c r="AB20" s="19" cm="1">
        <f t="array" aca="1" ref="AB20" ca="1">INDIRECT(_xlfn.CONCAT(AB$4,"_d!",AB$1,$A20))</f>
        <v>133.89712524414063</v>
      </c>
      <c r="AC20" s="19" cm="1">
        <f t="array" aca="1" ref="AC20" ca="1">INDIRECT(_xlfn.CONCAT(AC$4,"_d!",AC$1,$A20))</f>
        <v>133.36882019042969</v>
      </c>
      <c r="AD20" s="42">
        <f t="shared" ca="1" si="8"/>
        <v>132.79555343128834</v>
      </c>
      <c r="AE20" s="19" cm="1">
        <f t="array" aca="1" ref="AE20" ca="1">INDIRECT(_xlfn.CONCAT(AE$4,"_d!",AE$1,$A20))</f>
        <v>133.38777160644531</v>
      </c>
      <c r="AF20" s="19" cm="1">
        <f t="array" aca="1" ref="AF20" ca="1">INDIRECT(_xlfn.CONCAT(AF$4,"_d!",AF$1,$A20))</f>
        <v>132.9915771484375</v>
      </c>
      <c r="AG20" s="19" cm="1">
        <f t="array" aca="1" ref="AG20" ca="1">INDIRECT(_xlfn.CONCAT(AG$4,"_d!",AG$1,$A20))</f>
        <v>134.21647644042969</v>
      </c>
      <c r="AH20" s="19" cm="1">
        <f t="array" aca="1" ref="AH20" ca="1">INDIRECT(_xlfn.CONCAT(AH$4,"_d!",AH$1,$A20))</f>
        <v>131.50582885742188</v>
      </c>
      <c r="AI20" s="19" cm="1">
        <f t="array" aca="1" ref="AI20" ca="1">INDIRECT(_xlfn.CONCAT(AI$4,"_d!",AI$1,$A20))</f>
        <v>133.40830993652344</v>
      </c>
      <c r="AJ20" s="19" cm="1">
        <f t="array" aca="1" ref="AJ20" ca="1">INDIRECT(_xlfn.CONCAT(AJ$4,"_d!",AJ$1,$A20))</f>
        <v>132.9935302734375</v>
      </c>
      <c r="AK20" s="42">
        <f t="shared" ca="1" si="9"/>
        <v>133.20999482914365</v>
      </c>
      <c r="AL20" s="19" cm="1">
        <f t="array" aca="1" ref="AL20" ca="1">INDIRECT(_xlfn.CONCAT(AL$4,"_d!",AL$1,$A20))</f>
        <v>133.77729797363281</v>
      </c>
      <c r="AM20" s="19" cm="1">
        <f t="array" aca="1" ref="AM20" ca="1">INDIRECT(_xlfn.CONCAT(AM$4,"_d!",AM$1,$A20))</f>
        <v>132.9412841796875</v>
      </c>
      <c r="AN20" s="19" cm="1">
        <f t="array" aca="1" ref="AN20" ca="1">INDIRECT(_xlfn.CONCAT(AN$4,"_d!",AN$1,$A20))</f>
        <v>134.31768798828125</v>
      </c>
      <c r="AO20" s="19" cm="1">
        <f t="array" aca="1" ref="AO20" ca="1">INDIRECT(_xlfn.CONCAT(AO$4,"_d!",AO$1,$A20))</f>
        <v>130.63201904296875</v>
      </c>
      <c r="AP20" s="19" cm="1">
        <f t="array" aca="1" ref="AP20" ca="1">INDIRECT(_xlfn.CONCAT(AP$4,"_d!",AP$1,$A20))</f>
        <v>133.78184509277344</v>
      </c>
      <c r="AQ20" s="19" cm="1">
        <f t="array" aca="1" ref="AQ20" ca="1">INDIRECT(_xlfn.CONCAT(AQ$4,"_d!",AQ$1,$A20))</f>
        <v>132.73422241210938</v>
      </c>
      <c r="AR20" s="42">
        <f t="shared" ca="1" si="10"/>
        <v>133.34972979177292</v>
      </c>
      <c r="AS20" s="19" cm="1">
        <f t="array" aca="1" ref="AS20" ca="1">INDIRECT(_xlfn.CONCAT(AS$4,"_d!",AS$1,$A20))</f>
        <v>132.95550537109375</v>
      </c>
      <c r="AT20" s="19" cm="1">
        <f t="array" aca="1" ref="AT20" ca="1">INDIRECT(_xlfn.CONCAT(AT$4,"_d!",AT$1,$A20))</f>
        <v>133.49667358398438</v>
      </c>
      <c r="AU20" s="19" cm="1">
        <f t="array" aca="1" ref="AU20" ca="1">INDIRECT(_xlfn.CONCAT(AU$4,"_d!",AU$1,$A20))</f>
        <v>134.32760620117188</v>
      </c>
      <c r="AV20" s="19" cm="1">
        <f t="array" aca="1" ref="AV20" ca="1">INDIRECT(_xlfn.CONCAT(AV$4,"_d!",AV$1,$A20))</f>
        <v>131.63694763183594</v>
      </c>
      <c r="AW20" s="19" cm="1">
        <f t="array" aca="1" ref="AW20" ca="1">INDIRECT(_xlfn.CONCAT(AW$4,"_d!",AW$1,$A20))</f>
        <v>134.03630065917969</v>
      </c>
      <c r="AX20" s="19" cm="1">
        <f t="array" aca="1" ref="AX20" ca="1">INDIRECT(_xlfn.CONCAT(AX$4,"_d!",AX$1,$A20))</f>
        <v>133.4276123046875</v>
      </c>
      <c r="AY20" s="42">
        <f t="shared" ca="1" si="11"/>
        <v>133.2926174031245</v>
      </c>
      <c r="AZ20" s="19" cm="1">
        <f t="array" aca="1" ref="AZ20" ca="1">INDIRECT(_xlfn.CONCAT(AZ$4,"_d!",AZ$1,$A20))</f>
        <v>133.39265441894531</v>
      </c>
      <c r="BA20" s="19" cm="1">
        <f t="array" aca="1" ref="BA20" ca="1">INDIRECT(_xlfn.CONCAT(BA$4,"_d!",BA$1,$A20))</f>
        <v>132.74647521972656</v>
      </c>
      <c r="BB20" s="19" cm="1">
        <f t="array" aca="1" ref="BB20" ca="1">INDIRECT(_xlfn.CONCAT(BB$4,"_d!",BB$1,$A20))</f>
        <v>135.03805541992188</v>
      </c>
      <c r="BC20" s="19" cm="1">
        <f t="array" aca="1" ref="BC20" ca="1">INDIRECT(_xlfn.CONCAT(BC$4,"_d!",BC$1,$A20))</f>
        <v>131.44851684570313</v>
      </c>
      <c r="BD20" s="19" cm="1">
        <f t="array" aca="1" ref="BD20" ca="1">INDIRECT(_xlfn.CONCAT(BD$4,"_d!",BD$1,$A20))</f>
        <v>134.20555114746094</v>
      </c>
      <c r="BE20" s="19" cm="1">
        <f t="array" aca="1" ref="BE20" ca="1">INDIRECT(_xlfn.CONCAT(BE$4,"_d!",BE$1,$A20))</f>
        <v>134.03860473632813</v>
      </c>
      <c r="BF20" s="42">
        <f t="shared" ca="1" si="12"/>
        <v>133.27882697476264</v>
      </c>
      <c r="BG20" s="19" cm="1">
        <f t="array" aca="1" ref="BG20" ca="1">INDIRECT(_xlfn.CONCAT(BG$4,"_d!",BG$1,$A20))</f>
        <v>133.75486755371094</v>
      </c>
      <c r="BH20" s="19" cm="1">
        <f t="array" aca="1" ref="BH20" ca="1">INDIRECT(_xlfn.CONCAT(BH$4,"_d!",BH$1,$A20))</f>
        <v>133.50408935546875</v>
      </c>
      <c r="BI20" s="19" cm="1">
        <f t="array" aca="1" ref="BI20" ca="1">INDIRECT(_xlfn.CONCAT(BI$4,"_d!",BI$1,$A20))</f>
        <v>135.24542236328125</v>
      </c>
      <c r="BJ20" s="19" cm="1">
        <f t="array" aca="1" ref="BJ20" ca="1">INDIRECT(_xlfn.CONCAT(BJ$4,"_d!",BJ$1,$A20))</f>
        <v>132.60087585449219</v>
      </c>
      <c r="BK20" s="19" cm="1">
        <f t="array" aca="1" ref="BK20" ca="1">INDIRECT(_xlfn.CONCAT(BK$4,"_d!",BK$1,$A20))</f>
        <v>134.57749938964844</v>
      </c>
      <c r="BL20" s="19" cm="1">
        <f t="array" aca="1" ref="BL20" ca="1">INDIRECT(_xlfn.CONCAT(BL$4,"_d!",BL$1,$A20))</f>
        <v>134.41389465332031</v>
      </c>
      <c r="BM20" s="42">
        <f t="shared" ca="1" si="13"/>
        <v>133.78400228296326</v>
      </c>
      <c r="BN20" s="19" cm="1">
        <f t="array" aca="1" ref="BN20" ca="1">INDIRECT(_xlfn.CONCAT(BN$4,"_d!",BN$1,$A20))</f>
        <v>133.32769775390625</v>
      </c>
      <c r="BO20" s="19" cm="1">
        <f t="array" aca="1" ref="BO20" ca="1">INDIRECT(_xlfn.CONCAT(BO$4,"_d!",BO$1,$A20))</f>
        <v>133.06199645996094</v>
      </c>
      <c r="BP20" s="19" cm="1">
        <f t="array" aca="1" ref="BP20" ca="1">INDIRECT(_xlfn.CONCAT(BP$4,"_d!",BP$1,$A20))</f>
        <v>134.77790832519531</v>
      </c>
      <c r="BQ20" s="19" cm="1">
        <f t="array" aca="1" ref="BQ20" ca="1">INDIRECT(_xlfn.CONCAT(BQ$4,"_d!",BQ$1,$A20))</f>
        <v>129.91377258300781</v>
      </c>
      <c r="BR20" s="19" cm="1">
        <f t="array" aca="1" ref="BR20" ca="1">INDIRECT(_xlfn.CONCAT(BR$4,"_d!",BR$1,$A20))</f>
        <v>134.90312194824219</v>
      </c>
      <c r="BS20" s="19" cm="1">
        <f t="array" aca="1" ref="BS20" ca="1">INDIRECT(_xlfn.CONCAT(BS$4,"_d!",BS$1,$A20))</f>
        <v>134.8814697265625</v>
      </c>
      <c r="BT20" s="42">
        <f t="shared" ca="1" si="14"/>
        <v>133.45379878258001</v>
      </c>
      <c r="BU20" s="42"/>
      <c r="BV20" s="45">
        <f t="shared" ca="1" si="15"/>
        <v>132.20503086270526</v>
      </c>
      <c r="BW20" s="45">
        <f t="shared" ca="1" si="16"/>
        <v>132.42958445349944</v>
      </c>
      <c r="BX20" s="45">
        <f t="shared" ca="1" si="17"/>
        <v>133.5571232366438</v>
      </c>
      <c r="BY20" s="45">
        <f t="shared" ca="1" si="18"/>
        <v>132.79555343128834</v>
      </c>
      <c r="BZ20" s="45">
        <f t="shared" ca="1" si="19"/>
        <v>133.20999482914365</v>
      </c>
      <c r="CA20" s="45">
        <f t="shared" ca="1" si="20"/>
        <v>133.34972979177292</v>
      </c>
      <c r="CB20" s="45">
        <f t="shared" ca="1" si="21"/>
        <v>133.2926174031245</v>
      </c>
      <c r="CC20" s="45">
        <f t="shared" ca="1" si="22"/>
        <v>133.27882697476264</v>
      </c>
      <c r="CD20" s="45">
        <f t="shared" ca="1" si="23"/>
        <v>133.78400228296326</v>
      </c>
      <c r="CE20" s="45">
        <f t="shared" ca="1" si="24"/>
        <v>133.45379878258001</v>
      </c>
      <c r="CF20" s="45" cm="1">
        <f t="array" aca="1" ref="CF20" ca="1">+SUMPRODUCT($BV$3:$CE$3/100,$BV20:$CE20)</f>
        <v>133.24098268213407</v>
      </c>
      <c r="CG20" s="35">
        <f t="shared" si="28"/>
        <v>43160</v>
      </c>
      <c r="CH20" s="24">
        <f t="shared" ca="1" si="29"/>
        <v>2.3309711486706464E-2</v>
      </c>
      <c r="CI20" s="24">
        <f t="shared" ca="1" si="30"/>
        <v>2.3392717797823925E-2</v>
      </c>
      <c r="CJ20" s="24">
        <f t="shared" ca="1" si="31"/>
        <v>2.5676672829651803E-2</v>
      </c>
      <c r="CK20" s="24">
        <f t="shared" ca="1" si="32"/>
        <v>2.3500085856670738E-2</v>
      </c>
      <c r="CL20" s="24">
        <f t="shared" ca="1" si="33"/>
        <v>2.2792273032214316E-2</v>
      </c>
      <c r="CM20" s="24">
        <f t="shared" ca="1" si="34"/>
        <v>2.4233397484297647E-2</v>
      </c>
      <c r="CN20" s="24">
        <f t="shared" ca="1" si="35"/>
        <v>2.34994499190746E-2</v>
      </c>
      <c r="CO20" s="24">
        <f t="shared" ca="1" si="36"/>
        <v>2.3743031517423407E-2</v>
      </c>
      <c r="CP20" s="24">
        <f t="shared" ca="1" si="37"/>
        <v>2.3873199267991918E-2</v>
      </c>
      <c r="CQ20" s="24">
        <f t="shared" ca="1" si="38"/>
        <v>2.3992801999126678E-2</v>
      </c>
      <c r="CR20" s="24">
        <f t="shared" ca="1" si="26"/>
        <v>2.3831470143725442E-2</v>
      </c>
      <c r="CS20" s="35">
        <f t="shared" si="39"/>
        <v>43160</v>
      </c>
      <c r="CT20" s="24">
        <f t="shared" ca="1" si="41"/>
        <v>0.2455465481856185</v>
      </c>
      <c r="CU20" s="24">
        <f t="shared" ca="1" si="42"/>
        <v>0.24748637777657168</v>
      </c>
      <c r="CV20" s="24">
        <f t="shared" ca="1" si="43"/>
        <v>0.25453617203930068</v>
      </c>
      <c r="CW20" s="24">
        <f t="shared" ca="1" si="44"/>
        <v>0.25080640171999691</v>
      </c>
      <c r="CX20" s="24">
        <f t="shared" ca="1" si="45"/>
        <v>0.25434835918550824</v>
      </c>
      <c r="CY20" s="24">
        <f t="shared" ca="1" si="46"/>
        <v>0.25525770898789069</v>
      </c>
      <c r="CZ20" s="24">
        <f t="shared" ca="1" si="47"/>
        <v>0.25523901458905063</v>
      </c>
      <c r="DA20" s="24">
        <f t="shared" ca="1" si="48"/>
        <v>0.25560510832092165</v>
      </c>
      <c r="DB20" s="24">
        <f t="shared" ca="1" si="49"/>
        <v>0.25919987617261708</v>
      </c>
      <c r="DC20" s="24">
        <f t="shared" ca="1" si="50"/>
        <v>0.25797041530685139</v>
      </c>
      <c r="DD20" s="48">
        <f t="shared" ca="1" si="51"/>
        <v>0.25480812236922179</v>
      </c>
      <c r="DE20" s="48">
        <f>+[1]NAC!AG21</f>
        <v>0.25447690857681438</v>
      </c>
    </row>
    <row r="21" spans="1:109" x14ac:dyDescent="0.25">
      <c r="A21" s="110">
        <f t="shared" si="27"/>
        <v>48</v>
      </c>
      <c r="B21" s="35">
        <f>+NAC!A21</f>
        <v>43191</v>
      </c>
      <c r="C21" s="19" cm="1">
        <f t="array" aca="1" ref="C21" ca="1">INDIRECT(_xlfn.CONCAT(C$4,"_d!",C$1,$A21))</f>
        <v>136.40316772460938</v>
      </c>
      <c r="D21" s="19" cm="1">
        <f t="array" aca="1" ref="D21" ca="1">INDIRECT(_xlfn.CONCAT(D$4,"_d!",D$1,$A21))</f>
        <v>135.49171447753906</v>
      </c>
      <c r="E21" s="19" cm="1">
        <f t="array" aca="1" ref="E21" ca="1">INDIRECT(_xlfn.CONCAT(E$4,"_d!",E$1,$A21))</f>
        <v>136.18673706054688</v>
      </c>
      <c r="F21" s="19" cm="1">
        <f t="array" aca="1" ref="F21" ca="1">INDIRECT(_xlfn.CONCAT(F$4,"_d!",F$1,$A21))</f>
        <v>133.75987243652344</v>
      </c>
      <c r="G21" s="19" cm="1">
        <f t="array" aca="1" ref="G21" ca="1">INDIRECT(_xlfn.CONCAT(G$4,"_d!",G$1,$A21))</f>
        <v>136.16519165039063</v>
      </c>
      <c r="H21" s="19" cm="1">
        <f t="array" aca="1" ref="H21" ca="1">INDIRECT(_xlfn.CONCAT(H$4,"_d!",H$1,$A21))</f>
        <v>136.61738586425781</v>
      </c>
      <c r="I21" s="42">
        <f t="shared" ca="1" si="6"/>
        <v>135.72253761035319</v>
      </c>
      <c r="J21" s="19" cm="1">
        <f t="array" aca="1" ref="J21" ca="1">INDIRECT(_xlfn.CONCAT(J$4,"_d!",J$1,$A21))</f>
        <v>135.66410827636719</v>
      </c>
      <c r="K21" s="19" cm="1">
        <f t="array" aca="1" ref="K21" ca="1">INDIRECT(_xlfn.CONCAT(K$4,"_d!",K$1,$A21))</f>
        <v>136.18203735351563</v>
      </c>
      <c r="L21" s="19" cm="1">
        <f t="array" aca="1" ref="L21" ca="1">INDIRECT(_xlfn.CONCAT(L$4,"_d!",L$1,$A21))</f>
        <v>136.81892395019531</v>
      </c>
      <c r="M21" s="19" cm="1">
        <f t="array" aca="1" ref="M21" ca="1">INDIRECT(_xlfn.CONCAT(M$4,"_d!",M$1,$A21))</f>
        <v>134.13847351074219</v>
      </c>
      <c r="N21" s="19" cm="1">
        <f t="array" aca="1" ref="N21" ca="1">INDIRECT(_xlfn.CONCAT(N$4,"_d!",N$1,$A21))</f>
        <v>137.04344177246094</v>
      </c>
      <c r="O21" s="19" cm="1">
        <f t="array" aca="1" ref="O21" ca="1">INDIRECT(_xlfn.CONCAT(O$4,"_d!",O$1,$A21))</f>
        <v>136.45256042480469</v>
      </c>
      <c r="P21" s="42">
        <f ca="1">+SUMPRODUCT(J$3:$O$3,J21:O21)</f>
        <v>135.98634391340002</v>
      </c>
      <c r="Q21" s="19" cm="1">
        <f t="array" aca="1" ref="Q21" ca="1">INDIRECT(_xlfn.CONCAT(Q$4,"_d!",Q$1,$A21))</f>
        <v>137.16873168945313</v>
      </c>
      <c r="R21" s="19" cm="1">
        <f t="array" aca="1" ref="R21" ca="1">INDIRECT(_xlfn.CONCAT(R$4,"_d!",R$1,$A21))</f>
        <v>137.16873168945313</v>
      </c>
      <c r="S21" s="19" cm="1">
        <f t="array" aca="1" ref="S21" ca="1">INDIRECT(_xlfn.CONCAT(S$4,"_d!",S$1,$A21))</f>
        <v>137.44590759277344</v>
      </c>
      <c r="T21" s="19" cm="1">
        <f t="array" aca="1" ref="T21" ca="1">INDIRECT(_xlfn.CONCAT(T$4,"_d!",T$1,$A21))</f>
        <v>134.63888549804688</v>
      </c>
      <c r="U21" s="19" cm="1">
        <f t="array" aca="1" ref="U21" ca="1">INDIRECT(_xlfn.CONCAT(U$4,"_d!",U$1,$A21))</f>
        <v>137.73880004882813</v>
      </c>
      <c r="V21" s="19" cm="1">
        <f t="array" aca="1" ref="V21" ca="1">INDIRECT(_xlfn.CONCAT(V$4,"_d!",V$1,$A21))</f>
        <v>136.63705444335938</v>
      </c>
      <c r="W21" s="42">
        <f t="shared" ca="1" si="7"/>
        <v>137.04330378639361</v>
      </c>
      <c r="X21" s="19" cm="1">
        <f t="array" aca="1" ref="X21" ca="1">INDIRECT(_xlfn.CONCAT(X$4,"_d!",X$1,$A21))</f>
        <v>136.15379333496094</v>
      </c>
      <c r="Y21" s="19" cm="1">
        <f t="array" aca="1" ref="Y21" ca="1">INDIRECT(_xlfn.CONCAT(Y$4,"_d!",Y$1,$A21))</f>
        <v>136.03022766113281</v>
      </c>
      <c r="Z21" s="19" cm="1">
        <f t="array" aca="1" ref="Z21" ca="1">INDIRECT(_xlfn.CONCAT(Z$4,"_d!",Z$1,$A21))</f>
        <v>138.05178833007813</v>
      </c>
      <c r="AA21" s="19" cm="1">
        <f t="array" aca="1" ref="AA21" ca="1">INDIRECT(_xlfn.CONCAT(AA$4,"_d!",AA$1,$A21))</f>
        <v>134.42356872558594</v>
      </c>
      <c r="AB21" s="19" cm="1">
        <f t="array" aca="1" ref="AB21" ca="1">INDIRECT(_xlfn.CONCAT(AB$4,"_d!",AB$1,$A21))</f>
        <v>138.42164611816406</v>
      </c>
      <c r="AC21" s="19" cm="1">
        <f t="array" aca="1" ref="AC21" ca="1">INDIRECT(_xlfn.CONCAT(AC$4,"_d!",AC$1,$A21))</f>
        <v>137.09783935546875</v>
      </c>
      <c r="AD21" s="42">
        <f t="shared" ca="1" si="8"/>
        <v>136.41237249892311</v>
      </c>
      <c r="AE21" s="19" cm="1">
        <f t="array" aca="1" ref="AE21" ca="1">INDIRECT(_xlfn.CONCAT(AE$4,"_d!",AE$1,$A21))</f>
        <v>136.61680603027344</v>
      </c>
      <c r="AF21" s="19" cm="1">
        <f t="array" aca="1" ref="AF21" ca="1">INDIRECT(_xlfn.CONCAT(AF$4,"_d!",AF$1,$A21))</f>
        <v>136.92665100097656</v>
      </c>
      <c r="AG21" s="19" cm="1">
        <f t="array" aca="1" ref="AG21" ca="1">INDIRECT(_xlfn.CONCAT(AG$4,"_d!",AG$1,$A21))</f>
        <v>138.07632446289063</v>
      </c>
      <c r="AH21" s="19" cm="1">
        <f t="array" aca="1" ref="AH21" ca="1">INDIRECT(_xlfn.CONCAT(AH$4,"_d!",AH$1,$A21))</f>
        <v>135.07733154296875</v>
      </c>
      <c r="AI21" s="19" cm="1">
        <f t="array" aca="1" ref="AI21" ca="1">INDIRECT(_xlfn.CONCAT(AI$4,"_d!",AI$1,$A21))</f>
        <v>137.80720520019531</v>
      </c>
      <c r="AJ21" s="19" cm="1">
        <f t="array" aca="1" ref="AJ21" ca="1">INDIRECT(_xlfn.CONCAT(AJ$4,"_d!",AJ$1,$A21))</f>
        <v>136.65632629394531</v>
      </c>
      <c r="AK21" s="42">
        <f t="shared" ca="1" si="9"/>
        <v>136.87544429450659</v>
      </c>
      <c r="AL21" s="19" cm="1">
        <f t="array" aca="1" ref="AL21" ca="1">INDIRECT(_xlfn.CONCAT(AL$4,"_d!",AL$1,$A21))</f>
        <v>137.01123046875</v>
      </c>
      <c r="AM21" s="19" cm="1">
        <f t="array" aca="1" ref="AM21" ca="1">INDIRECT(_xlfn.CONCAT(AM$4,"_d!",AM$1,$A21))</f>
        <v>136.845947265625</v>
      </c>
      <c r="AN21" s="19" cm="1">
        <f t="array" aca="1" ref="AN21" ca="1">INDIRECT(_xlfn.CONCAT(AN$4,"_d!",AN$1,$A21))</f>
        <v>138.28913879394531</v>
      </c>
      <c r="AO21" s="19" cm="1">
        <f t="array" aca="1" ref="AO21" ca="1">INDIRECT(_xlfn.CONCAT(AO$4,"_d!",AO$1,$A21))</f>
        <v>134.2265625</v>
      </c>
      <c r="AP21" s="19" cm="1">
        <f t="array" aca="1" ref="AP21" ca="1">INDIRECT(_xlfn.CONCAT(AP$4,"_d!",AP$1,$A21))</f>
        <v>138.23789978027344</v>
      </c>
      <c r="AQ21" s="19" cm="1">
        <f t="array" aca="1" ref="AQ21" ca="1">INDIRECT(_xlfn.CONCAT(AQ$4,"_d!",AQ$1,$A21))</f>
        <v>136.286376953125</v>
      </c>
      <c r="AR21" s="42">
        <f t="shared" ca="1" si="10"/>
        <v>136.99547551765491</v>
      </c>
      <c r="AS21" s="19" cm="1">
        <f t="array" aca="1" ref="AS21" ca="1">INDIRECT(_xlfn.CONCAT(AS$4,"_d!",AS$1,$A21))</f>
        <v>136.31135559082031</v>
      </c>
      <c r="AT21" s="19" cm="1">
        <f t="array" aca="1" ref="AT21" ca="1">INDIRECT(_xlfn.CONCAT(AT$4,"_d!",AT$1,$A21))</f>
        <v>137.49151611328125</v>
      </c>
      <c r="AU21" s="19" cm="1">
        <f t="array" aca="1" ref="AU21" ca="1">INDIRECT(_xlfn.CONCAT(AU$4,"_d!",AU$1,$A21))</f>
        <v>138.31684875488281</v>
      </c>
      <c r="AV21" s="19" cm="1">
        <f t="array" aca="1" ref="AV21" ca="1">INDIRECT(_xlfn.CONCAT(AV$4,"_d!",AV$1,$A21))</f>
        <v>135.28854370117188</v>
      </c>
      <c r="AW21" s="19" cm="1">
        <f t="array" aca="1" ref="AW21" ca="1">INDIRECT(_xlfn.CONCAT(AW$4,"_d!",AW$1,$A21))</f>
        <v>138.44610595703125</v>
      </c>
      <c r="AX21" s="19" cm="1">
        <f t="array" aca="1" ref="AX21" ca="1">INDIRECT(_xlfn.CONCAT(AX$4,"_d!",AX$1,$A21))</f>
        <v>137.06562805175781</v>
      </c>
      <c r="AY21" s="42">
        <f t="shared" ca="1" si="11"/>
        <v>137.00703903769281</v>
      </c>
      <c r="AZ21" s="19" cm="1">
        <f t="array" aca="1" ref="AZ21" ca="1">INDIRECT(_xlfn.CONCAT(AZ$4,"_d!",AZ$1,$A21))</f>
        <v>136.77867126464844</v>
      </c>
      <c r="BA21" s="19" cm="1">
        <f t="array" aca="1" ref="BA21" ca="1">INDIRECT(_xlfn.CONCAT(BA$4,"_d!",BA$1,$A21))</f>
        <v>136.60609436035156</v>
      </c>
      <c r="BB21" s="19" cm="1">
        <f t="array" aca="1" ref="BB21" ca="1">INDIRECT(_xlfn.CONCAT(BB$4,"_d!",BB$1,$A21))</f>
        <v>139.19454956054688</v>
      </c>
      <c r="BC21" s="19" cm="1">
        <f t="array" aca="1" ref="BC21" ca="1">INDIRECT(_xlfn.CONCAT(BC$4,"_d!",BC$1,$A21))</f>
        <v>135.12541198730469</v>
      </c>
      <c r="BD21" s="19" cm="1">
        <f t="array" aca="1" ref="BD21" ca="1">INDIRECT(_xlfn.CONCAT(BD$4,"_d!",BD$1,$A21))</f>
        <v>138.60299682617188</v>
      </c>
      <c r="BE21" s="19" cm="1">
        <f t="array" aca="1" ref="BE21" ca="1">INDIRECT(_xlfn.CONCAT(BE$4,"_d!",BE$1,$A21))</f>
        <v>137.56214904785156</v>
      </c>
      <c r="BF21" s="42">
        <f t="shared" ca="1" si="12"/>
        <v>136.94333039260658</v>
      </c>
      <c r="BG21" s="19" cm="1">
        <f t="array" aca="1" ref="BG21" ca="1">INDIRECT(_xlfn.CONCAT(BG$4,"_d!",BG$1,$A21))</f>
        <v>137.08283996582031</v>
      </c>
      <c r="BH21" s="19" cm="1">
        <f t="array" aca="1" ref="BH21" ca="1">INDIRECT(_xlfn.CONCAT(BH$4,"_d!",BH$1,$A21))</f>
        <v>137.51119995117188</v>
      </c>
      <c r="BI21" s="19" cm="1">
        <f t="array" aca="1" ref="BI21" ca="1">INDIRECT(_xlfn.CONCAT(BI$4,"_d!",BI$1,$A21))</f>
        <v>139.49473571777344</v>
      </c>
      <c r="BJ21" s="19" cm="1">
        <f t="array" aca="1" ref="BJ21" ca="1">INDIRECT(_xlfn.CONCAT(BJ$4,"_d!",BJ$1,$A21))</f>
        <v>136.51620483398438</v>
      </c>
      <c r="BK21" s="19" cm="1">
        <f t="array" aca="1" ref="BK21" ca="1">INDIRECT(_xlfn.CONCAT(BK$4,"_d!",BK$1,$A21))</f>
        <v>139.04359436035156</v>
      </c>
      <c r="BL21" s="19" cm="1">
        <f t="array" aca="1" ref="BL21" ca="1">INDIRECT(_xlfn.CONCAT(BL$4,"_d!",BL$1,$A21))</f>
        <v>138.02618408203125</v>
      </c>
      <c r="BM21" s="42">
        <f t="shared" ca="1" si="13"/>
        <v>137.46493065012186</v>
      </c>
      <c r="BN21" s="19" cm="1">
        <f t="array" aca="1" ref="BN21" ca="1">INDIRECT(_xlfn.CONCAT(BN$4,"_d!",BN$1,$A21))</f>
        <v>136.76902770996094</v>
      </c>
      <c r="BO21" s="19" cm="1">
        <f t="array" aca="1" ref="BO21" ca="1">INDIRECT(_xlfn.CONCAT(BO$4,"_d!",BO$1,$A21))</f>
        <v>137.00053405761719</v>
      </c>
      <c r="BP21" s="19" cm="1">
        <f t="array" aca="1" ref="BP21" ca="1">INDIRECT(_xlfn.CONCAT(BP$4,"_d!",BP$1,$A21))</f>
        <v>139.03971862792969</v>
      </c>
      <c r="BQ21" s="19" cm="1">
        <f t="array" aca="1" ref="BQ21" ca="1">INDIRECT(_xlfn.CONCAT(BQ$4,"_d!",BQ$1,$A21))</f>
        <v>133.41261291503906</v>
      </c>
      <c r="BR21" s="19" cm="1">
        <f t="array" aca="1" ref="BR21" ca="1">INDIRECT(_xlfn.CONCAT(BR$4,"_d!",BR$1,$A21))</f>
        <v>139.48030090332031</v>
      </c>
      <c r="BS21" s="19" cm="1">
        <f t="array" aca="1" ref="BS21" ca="1">INDIRECT(_xlfn.CONCAT(BS$4,"_d!",BS$1,$A21))</f>
        <v>138.50360107421875</v>
      </c>
      <c r="BT21" s="42">
        <f t="shared" ca="1" si="14"/>
        <v>137.11511204516498</v>
      </c>
      <c r="BU21" s="42"/>
      <c r="BV21" s="45">
        <f t="shared" ca="1" si="15"/>
        <v>135.72253761035319</v>
      </c>
      <c r="BW21" s="45">
        <f t="shared" ca="1" si="16"/>
        <v>135.98634391340002</v>
      </c>
      <c r="BX21" s="45">
        <f t="shared" ca="1" si="17"/>
        <v>137.04330378639361</v>
      </c>
      <c r="BY21" s="45">
        <f t="shared" ca="1" si="18"/>
        <v>136.41237249892311</v>
      </c>
      <c r="BZ21" s="45">
        <f t="shared" ca="1" si="19"/>
        <v>136.87544429450659</v>
      </c>
      <c r="CA21" s="45">
        <f t="shared" ca="1" si="20"/>
        <v>136.99547551765491</v>
      </c>
      <c r="CB21" s="45">
        <f t="shared" ca="1" si="21"/>
        <v>137.00703903769281</v>
      </c>
      <c r="CC21" s="45">
        <f t="shared" ca="1" si="22"/>
        <v>136.94333039260658</v>
      </c>
      <c r="CD21" s="45">
        <f t="shared" ca="1" si="23"/>
        <v>137.46493065012186</v>
      </c>
      <c r="CE21" s="45">
        <f t="shared" ca="1" si="24"/>
        <v>137.11511204516498</v>
      </c>
      <c r="CF21" s="45" cm="1">
        <f t="array" aca="1" ref="CF21" ca="1">+SUMPRODUCT($BV$3:$CE$3/100,$BV21:$CE21)</f>
        <v>136.87777298094545</v>
      </c>
      <c r="CG21" s="35">
        <f t="shared" si="28"/>
        <v>43191</v>
      </c>
      <c r="CH21" s="24">
        <f t="shared" ca="1" si="29"/>
        <v>2.6606451544955556E-2</v>
      </c>
      <c r="CI21" s="24">
        <f t="shared" ca="1" si="30"/>
        <v>2.685774084830328E-2</v>
      </c>
      <c r="CJ21" s="24">
        <f t="shared" ca="1" si="31"/>
        <v>2.6102542981348842E-2</v>
      </c>
      <c r="CK21" s="24">
        <f t="shared" ca="1" si="32"/>
        <v>2.7235995288849679E-2</v>
      </c>
      <c r="CL21" s="24">
        <f t="shared" ca="1" si="33"/>
        <v>2.7516324657652635E-2</v>
      </c>
      <c r="CM21" s="24">
        <f t="shared" ca="1" si="34"/>
        <v>2.7339730883406022E-2</v>
      </c>
      <c r="CN21" s="24">
        <f t="shared" ca="1" si="35"/>
        <v>2.7866671890271144E-2</v>
      </c>
      <c r="CO21" s="24">
        <f t="shared" ca="1" si="36"/>
        <v>2.7495015532646105E-2</v>
      </c>
      <c r="CP21" s="24">
        <f t="shared" ca="1" si="37"/>
        <v>2.7513965080616654E-2</v>
      </c>
      <c r="CQ21" s="24">
        <f t="shared" ca="1" si="38"/>
        <v>2.7435062141242694E-2</v>
      </c>
      <c r="CR21" s="24">
        <f t="shared" ca="1" si="26"/>
        <v>2.7294832457724238E-2</v>
      </c>
      <c r="CS21" s="35">
        <f t="shared" si="39"/>
        <v>43191</v>
      </c>
      <c r="CT21" s="24">
        <f t="shared" ca="1" si="41"/>
        <v>0.24464843492488364</v>
      </c>
      <c r="CU21" s="24">
        <f t="shared" ca="1" si="42"/>
        <v>0.24661702900160676</v>
      </c>
      <c r="CV21" s="24">
        <f t="shared" ca="1" si="43"/>
        <v>0.25242170812423104</v>
      </c>
      <c r="CW21" s="24">
        <f t="shared" ca="1" si="44"/>
        <v>0.25111392599099158</v>
      </c>
      <c r="CX21" s="24">
        <f t="shared" ca="1" si="45"/>
        <v>0.25418972873961621</v>
      </c>
      <c r="CY21" s="24">
        <f t="shared" ca="1" si="46"/>
        <v>0.25517602198375</v>
      </c>
      <c r="CZ21" s="24">
        <f t="shared" ca="1" si="47"/>
        <v>0.25670518548756283</v>
      </c>
      <c r="DA21" s="24">
        <f t="shared" ca="1" si="48"/>
        <v>0.25711114895235121</v>
      </c>
      <c r="DB21" s="24">
        <f t="shared" ca="1" si="49"/>
        <v>0.26073495948603287</v>
      </c>
      <c r="DC21" s="24">
        <f t="shared" ca="1" si="50"/>
        <v>0.26059278717519874</v>
      </c>
      <c r="DD21" s="48">
        <f t="shared" ca="1" si="51"/>
        <v>0.25556538232033499</v>
      </c>
      <c r="DE21" s="48">
        <f>+[1]NAC!AG22</f>
        <v>0.2550458715596331</v>
      </c>
    </row>
    <row r="22" spans="1:109" x14ac:dyDescent="0.25">
      <c r="A22" s="110">
        <f t="shared" si="27"/>
        <v>49</v>
      </c>
      <c r="B22" s="35">
        <f>+NAC!A22</f>
        <v>43221</v>
      </c>
      <c r="C22" s="19" cm="1">
        <f t="array" aca="1" ref="C22" ca="1">INDIRECT(_xlfn.CONCAT(C$4,"_d!",C$1,$A22))</f>
        <v>139.36952209472656</v>
      </c>
      <c r="D22" s="19" cm="1">
        <f t="array" aca="1" ref="D22" ca="1">INDIRECT(_xlfn.CONCAT(D$4,"_d!",D$1,$A22))</f>
        <v>138.59188842773438</v>
      </c>
      <c r="E22" s="19" cm="1">
        <f t="array" aca="1" ref="E22" ca="1">INDIRECT(_xlfn.CONCAT(E$4,"_d!",E$1,$A22))</f>
        <v>139.46290588378906</v>
      </c>
      <c r="F22" s="19" cm="1">
        <f t="array" aca="1" ref="F22" ca="1">INDIRECT(_xlfn.CONCAT(F$4,"_d!",F$1,$A22))</f>
        <v>137.36494445800781</v>
      </c>
      <c r="G22" s="19" cm="1">
        <f t="array" aca="1" ref="G22" ca="1">INDIRECT(_xlfn.CONCAT(G$4,"_d!",G$1,$A22))</f>
        <v>138.81065368652344</v>
      </c>
      <c r="H22" s="19" cm="1">
        <f t="array" aca="1" ref="H22" ca="1">INDIRECT(_xlfn.CONCAT(H$4,"_d!",H$1,$A22))</f>
        <v>139.21771240234375</v>
      </c>
      <c r="I22" s="42">
        <f t="shared" ca="1" si="6"/>
        <v>138.83317677670198</v>
      </c>
      <c r="J22" s="19" cm="1">
        <f t="array" aca="1" ref="J22" ca="1">INDIRECT(_xlfn.CONCAT(J$4,"_d!",J$1,$A22))</f>
        <v>138.685546875</v>
      </c>
      <c r="K22" s="19" cm="1">
        <f t="array" aca="1" ref="K22" ca="1">INDIRECT(_xlfn.CONCAT(K$4,"_d!",K$1,$A22))</f>
        <v>139.21928405761719</v>
      </c>
      <c r="L22" s="19" cm="1">
        <f t="array" aca="1" ref="L22" ca="1">INDIRECT(_xlfn.CONCAT(L$4,"_d!",L$1,$A22))</f>
        <v>140.07795715332031</v>
      </c>
      <c r="M22" s="19" cm="1">
        <f t="array" aca="1" ref="M22" ca="1">INDIRECT(_xlfn.CONCAT(M$4,"_d!",M$1,$A22))</f>
        <v>137.68296813964844</v>
      </c>
      <c r="N22" s="19" cm="1">
        <f t="array" aca="1" ref="N22" ca="1">INDIRECT(_xlfn.CONCAT(N$4,"_d!",N$1,$A22))</f>
        <v>139.57403564453125</v>
      </c>
      <c r="O22" s="19" cm="1">
        <f t="array" aca="1" ref="O22" ca="1">INDIRECT(_xlfn.CONCAT(O$4,"_d!",O$1,$A22))</f>
        <v>139.02777099609375</v>
      </c>
      <c r="P22" s="42">
        <f ca="1">+SUMPRODUCT(J$3:$O$3,J22:O22)</f>
        <v>139.04418107011301</v>
      </c>
      <c r="Q22" s="19" cm="1">
        <f t="array" aca="1" ref="Q22" ca="1">INDIRECT(_xlfn.CONCAT(Q$4,"_d!",Q$1,$A22))</f>
        <v>139.94557189941406</v>
      </c>
      <c r="R22" s="19" cm="1">
        <f t="array" aca="1" ref="R22" ca="1">INDIRECT(_xlfn.CONCAT(R$4,"_d!",R$1,$A22))</f>
        <v>139.94557189941406</v>
      </c>
      <c r="S22" s="19" cm="1">
        <f t="array" aca="1" ref="S22" ca="1">INDIRECT(_xlfn.CONCAT(S$4,"_d!",S$1,$A22))</f>
        <v>140.64836120605469</v>
      </c>
      <c r="T22" s="19" cm="1">
        <f t="array" aca="1" ref="T22" ca="1">INDIRECT(_xlfn.CONCAT(T$4,"_d!",T$1,$A22))</f>
        <v>138.05718994140625</v>
      </c>
      <c r="U22" s="19" cm="1">
        <f t="array" aca="1" ref="U22" ca="1">INDIRECT(_xlfn.CONCAT(U$4,"_d!",U$1,$A22))</f>
        <v>140.28895568847656</v>
      </c>
      <c r="V22" s="19" cm="1">
        <f t="array" aca="1" ref="V22" ca="1">INDIRECT(_xlfn.CONCAT(V$4,"_d!",V$1,$A22))</f>
        <v>139.29071044921875</v>
      </c>
      <c r="W22" s="42">
        <f t="shared" ca="1" si="7"/>
        <v>139.90104268264429</v>
      </c>
      <c r="X22" s="19" cm="1">
        <f t="array" aca="1" ref="X22" ca="1">INDIRECT(_xlfn.CONCAT(X$4,"_d!",X$1,$A22))</f>
        <v>138.97720336914063</v>
      </c>
      <c r="Y22" s="19" cm="1">
        <f t="array" aca="1" ref="Y22" ca="1">INDIRECT(_xlfn.CONCAT(Y$4,"_d!",Y$1,$A22))</f>
        <v>139.10865783691406</v>
      </c>
      <c r="Z22" s="19" cm="1">
        <f t="array" aca="1" ref="Z22" ca="1">INDIRECT(_xlfn.CONCAT(Z$4,"_d!",Z$1,$A22))</f>
        <v>141.25656127929688</v>
      </c>
      <c r="AA22" s="19" cm="1">
        <f t="array" aca="1" ref="AA22" ca="1">INDIRECT(_xlfn.CONCAT(AA$4,"_d!",AA$1,$A22))</f>
        <v>137.85816955566406</v>
      </c>
      <c r="AB22" s="19" cm="1">
        <f t="array" aca="1" ref="AB22" ca="1">INDIRECT(_xlfn.CONCAT(AB$4,"_d!",AB$1,$A22))</f>
        <v>140.94847106933594</v>
      </c>
      <c r="AC22" s="19" cm="1">
        <f t="array" aca="1" ref="AC22" ca="1">INDIRECT(_xlfn.CONCAT(AC$4,"_d!",AC$1,$A22))</f>
        <v>139.79460144042969</v>
      </c>
      <c r="AD22" s="42">
        <f t="shared" ca="1" si="8"/>
        <v>139.36297844630042</v>
      </c>
      <c r="AE22" s="19" cm="1">
        <f t="array" aca="1" ref="AE22" ca="1">INDIRECT(_xlfn.CONCAT(AE$4,"_d!",AE$1,$A22))</f>
        <v>139.46382141113281</v>
      </c>
      <c r="AF22" s="19" cm="1">
        <f t="array" aca="1" ref="AF22" ca="1">INDIRECT(_xlfn.CONCAT(AF$4,"_d!",AF$1,$A22))</f>
        <v>139.91943359375</v>
      </c>
      <c r="AG22" s="19" cm="1">
        <f t="array" aca="1" ref="AG22" ca="1">INDIRECT(_xlfn.CONCAT(AG$4,"_d!",AG$1,$A22))</f>
        <v>141.23207092285156</v>
      </c>
      <c r="AH22" s="19" cm="1">
        <f t="array" aca="1" ref="AH22" ca="1">INDIRECT(_xlfn.CONCAT(AH$4,"_d!",AH$1,$A22))</f>
        <v>138.43876647949219</v>
      </c>
      <c r="AI22" s="19" cm="1">
        <f t="array" aca="1" ref="AI22" ca="1">INDIRECT(_xlfn.CONCAT(AI$4,"_d!",AI$1,$A22))</f>
        <v>140.34620666503906</v>
      </c>
      <c r="AJ22" s="19" cm="1">
        <f t="array" aca="1" ref="AJ22" ca="1">INDIRECT(_xlfn.CONCAT(AJ$4,"_d!",AJ$1,$A22))</f>
        <v>139.42739868164063</v>
      </c>
      <c r="AK22" s="42">
        <f t="shared" ca="1" si="9"/>
        <v>139.80293864152912</v>
      </c>
      <c r="AL22" s="19" cm="1">
        <f t="array" aca="1" ref="AL22" ca="1">INDIRECT(_xlfn.CONCAT(AL$4,"_d!",AL$1,$A22))</f>
        <v>139.75895690917969</v>
      </c>
      <c r="AM22" s="19" cm="1">
        <f t="array" aca="1" ref="AM22" ca="1">INDIRECT(_xlfn.CONCAT(AM$4,"_d!",AM$1,$A22))</f>
        <v>139.84074401855469</v>
      </c>
      <c r="AN22" s="19" cm="1">
        <f t="array" aca="1" ref="AN22" ca="1">INDIRECT(_xlfn.CONCAT(AN$4,"_d!",AN$1,$A22))</f>
        <v>141.43795776367188</v>
      </c>
      <c r="AO22" s="19" cm="1">
        <f t="array" aca="1" ref="AO22" ca="1">INDIRECT(_xlfn.CONCAT(AO$4,"_d!",AO$1,$A22))</f>
        <v>137.68795776367188</v>
      </c>
      <c r="AP22" s="19" cm="1">
        <f t="array" aca="1" ref="AP22" ca="1">INDIRECT(_xlfn.CONCAT(AP$4,"_d!",AP$1,$A22))</f>
        <v>140.75590515136719</v>
      </c>
      <c r="AQ22" s="19" cm="1">
        <f t="array" aca="1" ref="AQ22" ca="1">INDIRECT(_xlfn.CONCAT(AQ$4,"_d!",AQ$1,$A22))</f>
        <v>139.03947448730469</v>
      </c>
      <c r="AR22" s="42">
        <f t="shared" ca="1" si="10"/>
        <v>139.87408652068257</v>
      </c>
      <c r="AS22" s="19" cm="1">
        <f t="array" aca="1" ref="AS22" ca="1">INDIRECT(_xlfn.CONCAT(AS$4,"_d!",AS$1,$A22))</f>
        <v>139.07391357421875</v>
      </c>
      <c r="AT22" s="19" cm="1">
        <f t="array" aca="1" ref="AT22" ca="1">INDIRECT(_xlfn.CONCAT(AT$4,"_d!",AT$1,$A22))</f>
        <v>140.43571472167969</v>
      </c>
      <c r="AU22" s="19" cm="1">
        <f t="array" aca="1" ref="AU22" ca="1">INDIRECT(_xlfn.CONCAT(AU$4,"_d!",AU$1,$A22))</f>
        <v>141.42930603027344</v>
      </c>
      <c r="AV22" s="19" cm="1">
        <f t="array" aca="1" ref="AV22" ca="1">INDIRECT(_xlfn.CONCAT(AV$4,"_d!",AV$1,$A22))</f>
        <v>138.60736083984375</v>
      </c>
      <c r="AW22" s="19" cm="1">
        <f t="array" aca="1" ref="AW22" ca="1">INDIRECT(_xlfn.CONCAT(AW$4,"_d!",AW$1,$A22))</f>
        <v>140.99221801757813</v>
      </c>
      <c r="AX22" s="19" cm="1">
        <f t="array" aca="1" ref="AX22" ca="1">INDIRECT(_xlfn.CONCAT(AX$4,"_d!",AX$1,$A22))</f>
        <v>139.74972534179688</v>
      </c>
      <c r="AY22" s="42">
        <f t="shared" ca="1" si="11"/>
        <v>139.8556055158729</v>
      </c>
      <c r="AZ22" s="19" cm="1">
        <f t="array" aca="1" ref="AZ22" ca="1">INDIRECT(_xlfn.CONCAT(AZ$4,"_d!",AZ$1,$A22))</f>
        <v>139.45584106445313</v>
      </c>
      <c r="BA22" s="19" cm="1">
        <f t="array" aca="1" ref="BA22" ca="1">INDIRECT(_xlfn.CONCAT(BA$4,"_d!",BA$1,$A22))</f>
        <v>139.61705017089844</v>
      </c>
      <c r="BB22" s="19" cm="1">
        <f t="array" aca="1" ref="BB22" ca="1">INDIRECT(_xlfn.CONCAT(BB$4,"_d!",BB$1,$A22))</f>
        <v>142.25791931152344</v>
      </c>
      <c r="BC22" s="19" cm="1">
        <f t="array" aca="1" ref="BC22" ca="1">INDIRECT(_xlfn.CONCAT(BC$4,"_d!",BC$1,$A22))</f>
        <v>138.40948486328125</v>
      </c>
      <c r="BD22" s="19" cm="1">
        <f t="array" aca="1" ref="BD22" ca="1">INDIRECT(_xlfn.CONCAT(BD$4,"_d!",BD$1,$A22))</f>
        <v>141.13536071777344</v>
      </c>
      <c r="BE22" s="19" cm="1">
        <f t="array" aca="1" ref="BE22" ca="1">INDIRECT(_xlfn.CONCAT(BE$4,"_d!",BE$1,$A22))</f>
        <v>140.33847045898438</v>
      </c>
      <c r="BF22" s="42">
        <f t="shared" ca="1" si="12"/>
        <v>139.76997938932237</v>
      </c>
      <c r="BG22" s="19" cm="1">
        <f t="array" aca="1" ref="BG22" ca="1">INDIRECT(_xlfn.CONCAT(BG$4,"_d!",BG$1,$A22))</f>
        <v>139.69293212890625</v>
      </c>
      <c r="BH22" s="19" cm="1">
        <f t="array" aca="1" ref="BH22" ca="1">INDIRECT(_xlfn.CONCAT(BH$4,"_d!",BH$1,$A22))</f>
        <v>140.46342468261719</v>
      </c>
      <c r="BI22" s="19" cm="1">
        <f t="array" aca="1" ref="BI22" ca="1">INDIRECT(_xlfn.CONCAT(BI$4,"_d!",BI$1,$A22))</f>
        <v>142.51803588867188</v>
      </c>
      <c r="BJ22" s="19" cm="1">
        <f t="array" aca="1" ref="BJ22" ca="1">INDIRECT(_xlfn.CONCAT(BJ$4,"_d!",BJ$1,$A22))</f>
        <v>139.7266845703125</v>
      </c>
      <c r="BK22" s="19" cm="1">
        <f t="array" aca="1" ref="BK22" ca="1">INDIRECT(_xlfn.CONCAT(BK$4,"_d!",BK$1,$A22))</f>
        <v>141.57295227050781</v>
      </c>
      <c r="BL22" s="19" cm="1">
        <f t="array" aca="1" ref="BL22" ca="1">INDIRECT(_xlfn.CONCAT(BL$4,"_d!",BL$1,$A22))</f>
        <v>140.7493896484375</v>
      </c>
      <c r="BM22" s="42">
        <f t="shared" ca="1" si="13"/>
        <v>140.2283067037381</v>
      </c>
      <c r="BN22" s="19" cm="1">
        <f t="array" aca="1" ref="BN22" ca="1">INDIRECT(_xlfn.CONCAT(BN$4,"_d!",BN$1,$A22))</f>
        <v>139.28109741210938</v>
      </c>
      <c r="BO22" s="19" cm="1">
        <f t="array" aca="1" ref="BO22" ca="1">INDIRECT(_xlfn.CONCAT(BO$4,"_d!",BO$1,$A22))</f>
        <v>139.96566772460938</v>
      </c>
      <c r="BP22" s="19" cm="1">
        <f t="array" aca="1" ref="BP22" ca="1">INDIRECT(_xlfn.CONCAT(BP$4,"_d!",BP$1,$A22))</f>
        <v>141.99732971191406</v>
      </c>
      <c r="BQ22" s="19" cm="1">
        <f t="array" aca="1" ref="BQ22" ca="1">INDIRECT(_xlfn.CONCAT(BQ$4,"_d!",BQ$1,$A22))</f>
        <v>136.59872436523438</v>
      </c>
      <c r="BR22" s="19" cm="1">
        <f t="array" aca="1" ref="BR22" ca="1">INDIRECT(_xlfn.CONCAT(BR$4,"_d!",BR$1,$A22))</f>
        <v>141.96525573730469</v>
      </c>
      <c r="BS22" s="19" cm="1">
        <f t="array" aca="1" ref="BS22" ca="1">INDIRECT(_xlfn.CONCAT(BS$4,"_d!",BS$1,$A22))</f>
        <v>141.22610473632813</v>
      </c>
      <c r="BT22" s="42">
        <f t="shared" ca="1" si="14"/>
        <v>139.79010980351651</v>
      </c>
      <c r="BU22" s="42"/>
      <c r="BV22" s="45">
        <f t="shared" ca="1" si="15"/>
        <v>138.83317677670198</v>
      </c>
      <c r="BW22" s="45">
        <f t="shared" ca="1" si="16"/>
        <v>139.04418107011301</v>
      </c>
      <c r="BX22" s="45">
        <f t="shared" ca="1" si="17"/>
        <v>139.90104268264429</v>
      </c>
      <c r="BY22" s="45">
        <f t="shared" ca="1" si="18"/>
        <v>139.36297844630042</v>
      </c>
      <c r="BZ22" s="45">
        <f t="shared" ca="1" si="19"/>
        <v>139.80293864152912</v>
      </c>
      <c r="CA22" s="45">
        <f t="shared" ca="1" si="20"/>
        <v>139.87408652068257</v>
      </c>
      <c r="CB22" s="45">
        <f t="shared" ca="1" si="21"/>
        <v>139.8556055158729</v>
      </c>
      <c r="CC22" s="45">
        <f t="shared" ca="1" si="22"/>
        <v>139.76997938932237</v>
      </c>
      <c r="CD22" s="45">
        <f t="shared" ca="1" si="23"/>
        <v>140.2283067037381</v>
      </c>
      <c r="CE22" s="45">
        <f t="shared" ca="1" si="24"/>
        <v>139.79010980351651</v>
      </c>
      <c r="CF22" s="45" cm="1">
        <f t="array" aca="1" ref="CF22" ca="1">+SUMPRODUCT($BV$3:$CE$3/100,$BV22:$CE22)</f>
        <v>139.72640733074667</v>
      </c>
      <c r="CG22" s="35">
        <f t="shared" si="28"/>
        <v>43221</v>
      </c>
      <c r="CH22" s="24">
        <f t="shared" ca="1" si="29"/>
        <v>2.2919105559897179E-2</v>
      </c>
      <c r="CI22" s="24">
        <f t="shared" ca="1" si="30"/>
        <v>2.2486354649407403E-2</v>
      </c>
      <c r="CJ22" s="24">
        <f t="shared" ca="1" si="31"/>
        <v>2.0852816717735978E-2</v>
      </c>
      <c r="CK22" s="24">
        <f t="shared" ca="1" si="32"/>
        <v>2.1630046405069381E-2</v>
      </c>
      <c r="CL22" s="24">
        <f t="shared" ca="1" si="33"/>
        <v>2.1388017128358028E-2</v>
      </c>
      <c r="CM22" s="24">
        <f t="shared" ca="1" si="34"/>
        <v>2.1012453091245886E-2</v>
      </c>
      <c r="CN22" s="24">
        <f t="shared" ca="1" si="35"/>
        <v>2.0791387786990967E-2</v>
      </c>
      <c r="CO22" s="24">
        <f t="shared" ca="1" si="36"/>
        <v>2.0641012516724899E-2</v>
      </c>
      <c r="CP22" s="24">
        <f t="shared" ca="1" si="37"/>
        <v>2.0102407505297792E-2</v>
      </c>
      <c r="CQ22" s="24">
        <f t="shared" ca="1" si="38"/>
        <v>1.950913884291916E-2</v>
      </c>
      <c r="CR22" s="24">
        <f t="shared" ca="1" si="26"/>
        <v>2.0811518829998654E-2</v>
      </c>
      <c r="CS22" s="35">
        <f t="shared" si="39"/>
        <v>43221</v>
      </c>
      <c r="CT22" s="24">
        <f t="shared" ca="1" si="41"/>
        <v>0.2544123658854347</v>
      </c>
      <c r="CU22" s="24">
        <f t="shared" ca="1" si="42"/>
        <v>0.25618984031984726</v>
      </c>
      <c r="CV22" s="24">
        <f t="shared" ca="1" si="43"/>
        <v>0.26115071052466909</v>
      </c>
      <c r="CW22" s="24">
        <f t="shared" ca="1" si="44"/>
        <v>0.2597835233914334</v>
      </c>
      <c r="CX22" s="24">
        <f t="shared" ca="1" si="45"/>
        <v>0.26292589375821174</v>
      </c>
      <c r="CY22" s="24">
        <f t="shared" ca="1" si="46"/>
        <v>0.26330773933888763</v>
      </c>
      <c r="CZ22" s="24">
        <f t="shared" ca="1" si="47"/>
        <v>0.26488565657364949</v>
      </c>
      <c r="DA22" s="24">
        <f t="shared" ca="1" si="48"/>
        <v>0.26497718850254581</v>
      </c>
      <c r="DB22" s="24">
        <f t="shared" ca="1" si="49"/>
        <v>0.2678305206081697</v>
      </c>
      <c r="DC22" s="24">
        <f t="shared" ca="1" si="50"/>
        <v>0.26691753511385419</v>
      </c>
      <c r="DD22" s="48">
        <f t="shared" ca="1" si="51"/>
        <v>0.2635196970549718</v>
      </c>
      <c r="DE22" s="48">
        <f>+[1]NAC!AG23</f>
        <v>0.26334841628959271</v>
      </c>
    </row>
    <row r="23" spans="1:109" x14ac:dyDescent="0.25">
      <c r="A23" s="110">
        <f t="shared" si="27"/>
        <v>50</v>
      </c>
      <c r="B23" s="35">
        <f>+NAC!A23</f>
        <v>43252</v>
      </c>
      <c r="C23" s="19" cm="1">
        <f t="array" aca="1" ref="C23" ca="1">INDIRECT(_xlfn.CONCAT(C$4,"_d!",C$1,$A23))</f>
        <v>144.89448547363281</v>
      </c>
      <c r="D23" s="19" cm="1">
        <f t="array" aca="1" ref="D23" ca="1">INDIRECT(_xlfn.CONCAT(D$4,"_d!",D$1,$A23))</f>
        <v>143.9200439453125</v>
      </c>
      <c r="E23" s="19" cm="1">
        <f t="array" aca="1" ref="E23" ca="1">INDIRECT(_xlfn.CONCAT(E$4,"_d!",E$1,$A23))</f>
        <v>144.65101623535156</v>
      </c>
      <c r="F23" s="19" cm="1">
        <f t="array" aca="1" ref="F23" ca="1">INDIRECT(_xlfn.CONCAT(F$4,"_d!",F$1,$A23))</f>
        <v>141.72315979003906</v>
      </c>
      <c r="G23" s="19" cm="1">
        <f t="array" aca="1" ref="G23" ca="1">INDIRECT(_xlfn.CONCAT(G$4,"_d!",G$1,$A23))</f>
        <v>144.26370239257813</v>
      </c>
      <c r="H23" s="19" cm="1">
        <f t="array" aca="1" ref="H23" ca="1">INDIRECT(_xlfn.CONCAT(H$4,"_d!",H$1,$A23))</f>
        <v>143.55191040039063</v>
      </c>
      <c r="I23" s="42">
        <f t="shared" ca="1" si="6"/>
        <v>144.03552730240432</v>
      </c>
      <c r="J23" s="19" cm="1">
        <f t="array" aca="1" ref="J23" ca="1">INDIRECT(_xlfn.CONCAT(J$4,"_d!",J$1,$A23))</f>
        <v>144.16958618164063</v>
      </c>
      <c r="K23" s="19" cm="1">
        <f t="array" aca="1" ref="K23" ca="1">INDIRECT(_xlfn.CONCAT(K$4,"_d!",K$1,$A23))</f>
        <v>144.59033203125</v>
      </c>
      <c r="L23" s="19" cm="1">
        <f t="array" aca="1" ref="L23" ca="1">INDIRECT(_xlfn.CONCAT(L$4,"_d!",L$1,$A23))</f>
        <v>145.17010498046875</v>
      </c>
      <c r="M23" s="19" cm="1">
        <f t="array" aca="1" ref="M23" ca="1">INDIRECT(_xlfn.CONCAT(M$4,"_d!",M$1,$A23))</f>
        <v>141.93647766113281</v>
      </c>
      <c r="N23" s="19" cm="1">
        <f t="array" aca="1" ref="N23" ca="1">INDIRECT(_xlfn.CONCAT(N$4,"_d!",N$1,$A23))</f>
        <v>144.82194519042969</v>
      </c>
      <c r="O23" s="19" cm="1">
        <f t="array" aca="1" ref="O23" ca="1">INDIRECT(_xlfn.CONCAT(O$4,"_d!",O$1,$A23))</f>
        <v>143.269775390625</v>
      </c>
      <c r="P23" s="42">
        <f ca="1">+SUMPRODUCT(J$3:$O$3,J23:O23)</f>
        <v>144.24068885459528</v>
      </c>
      <c r="Q23" s="19" cm="1">
        <f t="array" aca="1" ref="Q23" ca="1">INDIRECT(_xlfn.CONCAT(Q$4,"_d!",Q$1,$A23))</f>
        <v>145.377197265625</v>
      </c>
      <c r="R23" s="19" cm="1">
        <f t="array" aca="1" ref="R23" ca="1">INDIRECT(_xlfn.CONCAT(R$4,"_d!",R$1,$A23))</f>
        <v>145.377197265625</v>
      </c>
      <c r="S23" s="19" cm="1">
        <f t="array" aca="1" ref="S23" ca="1">INDIRECT(_xlfn.CONCAT(S$4,"_d!",S$1,$A23))</f>
        <v>145.62782287597656</v>
      </c>
      <c r="T23" s="19" cm="1">
        <f t="array" aca="1" ref="T23" ca="1">INDIRECT(_xlfn.CONCAT(T$4,"_d!",T$1,$A23))</f>
        <v>142.47695922851563</v>
      </c>
      <c r="U23" s="19" cm="1">
        <f t="array" aca="1" ref="U23" ca="1">INDIRECT(_xlfn.CONCAT(U$4,"_d!",U$1,$A23))</f>
        <v>145.51202392578125</v>
      </c>
      <c r="V23" s="19" cm="1">
        <f t="array" aca="1" ref="V23" ca="1">INDIRECT(_xlfn.CONCAT(V$4,"_d!",V$1,$A23))</f>
        <v>143.71604919433594</v>
      </c>
      <c r="W23" s="42">
        <f t="shared" ca="1" si="7"/>
        <v>145.14462174440607</v>
      </c>
      <c r="X23" s="19" cm="1">
        <f t="array" aca="1" ref="X23" ca="1">INDIRECT(_xlfn.CONCAT(X$4,"_d!",X$1,$A23))</f>
        <v>144.38809204101563</v>
      </c>
      <c r="Y23" s="19" cm="1">
        <f t="array" aca="1" ref="Y23" ca="1">INDIRECT(_xlfn.CONCAT(Y$4,"_d!",Y$1,$A23))</f>
        <v>144.26344299316406</v>
      </c>
      <c r="Z23" s="19" cm="1">
        <f t="array" aca="1" ref="Z23" ca="1">INDIRECT(_xlfn.CONCAT(Z$4,"_d!",Z$1,$A23))</f>
        <v>146.29025268554688</v>
      </c>
      <c r="AA23" s="19" cm="1">
        <f t="array" aca="1" ref="AA23" ca="1">INDIRECT(_xlfn.CONCAT(AA$4,"_d!",AA$1,$A23))</f>
        <v>142.11141967773438</v>
      </c>
      <c r="AB23" s="19" cm="1">
        <f t="array" aca="1" ref="AB23" ca="1">INDIRECT(_xlfn.CONCAT(AB$4,"_d!",AB$1,$A23))</f>
        <v>146.19593811035156</v>
      </c>
      <c r="AC23" s="19" cm="1">
        <f t="array" aca="1" ref="AC23" ca="1">INDIRECT(_xlfn.CONCAT(AC$4,"_d!",AC$1,$A23))</f>
        <v>144.36225891113281</v>
      </c>
      <c r="AD23" s="42">
        <f t="shared" ca="1" si="8"/>
        <v>144.52730608049669</v>
      </c>
      <c r="AE23" s="19" cm="1">
        <f t="array" aca="1" ref="AE23" ca="1">INDIRECT(_xlfn.CONCAT(AE$4,"_d!",AE$1,$A23))</f>
        <v>144.91798400878906</v>
      </c>
      <c r="AF23" s="19" cm="1">
        <f t="array" aca="1" ref="AF23" ca="1">INDIRECT(_xlfn.CONCAT(AF$4,"_d!",AF$1,$A23))</f>
        <v>145.05332946777344</v>
      </c>
      <c r="AG23" s="19" cm="1">
        <f t="array" aca="1" ref="AG23" ca="1">INDIRECT(_xlfn.CONCAT(AG$4,"_d!",AG$1,$A23))</f>
        <v>146.12059020996094</v>
      </c>
      <c r="AH23" s="19" cm="1">
        <f t="array" aca="1" ref="AH23" ca="1">INDIRECT(_xlfn.CONCAT(AH$4,"_d!",AH$1,$A23))</f>
        <v>142.83216857910156</v>
      </c>
      <c r="AI23" s="19" cm="1">
        <f t="array" aca="1" ref="AI23" ca="1">INDIRECT(_xlfn.CONCAT(AI$4,"_d!",AI$1,$A23))</f>
        <v>145.54066467285156</v>
      </c>
      <c r="AJ23" s="19" cm="1">
        <f t="array" aca="1" ref="AJ23" ca="1">INDIRECT(_xlfn.CONCAT(AJ$4,"_d!",AJ$1,$A23))</f>
        <v>144.00244140625</v>
      </c>
      <c r="AK23" s="42">
        <f t="shared" ca="1" si="9"/>
        <v>144.990584265325</v>
      </c>
      <c r="AL23" s="19" cm="1">
        <f t="array" aca="1" ref="AL23" ca="1">INDIRECT(_xlfn.CONCAT(AL$4,"_d!",AL$1,$A23))</f>
        <v>145.13526916503906</v>
      </c>
      <c r="AM23" s="19" cm="1">
        <f t="array" aca="1" ref="AM23" ca="1">INDIRECT(_xlfn.CONCAT(AM$4,"_d!",AM$1,$A23))</f>
        <v>145.00918579101563</v>
      </c>
      <c r="AN23" s="19" cm="1">
        <f t="array" aca="1" ref="AN23" ca="1">INDIRECT(_xlfn.CONCAT(AN$4,"_d!",AN$1,$A23))</f>
        <v>146.18092346191406</v>
      </c>
      <c r="AO23" s="19" cm="1">
        <f t="array" aca="1" ref="AO23" ca="1">INDIRECT(_xlfn.CONCAT(AO$4,"_d!",AO$1,$A23))</f>
        <v>141.86480712890625</v>
      </c>
      <c r="AP23" s="19" cm="1">
        <f t="array" aca="1" ref="AP23" ca="1">INDIRECT(_xlfn.CONCAT(AP$4,"_d!",AP$1,$A23))</f>
        <v>145.91534423828125</v>
      </c>
      <c r="AQ23" s="19" cm="1">
        <f t="array" aca="1" ref="AQ23" ca="1">INDIRECT(_xlfn.CONCAT(AQ$4,"_d!",AQ$1,$A23))</f>
        <v>143.57376098632813</v>
      </c>
      <c r="AR23" s="42">
        <f t="shared" ca="1" si="10"/>
        <v>145.01869423032923</v>
      </c>
      <c r="AS23" s="19" cm="1">
        <f t="array" aca="1" ref="AS23" ca="1">INDIRECT(_xlfn.CONCAT(AS$4,"_d!",AS$1,$A23))</f>
        <v>144.59646606445313</v>
      </c>
      <c r="AT23" s="19" cm="1">
        <f t="array" aca="1" ref="AT23" ca="1">INDIRECT(_xlfn.CONCAT(AT$4,"_d!",AT$1,$A23))</f>
        <v>145.60078430175781</v>
      </c>
      <c r="AU23" s="19" cm="1">
        <f t="array" aca="1" ref="AU23" ca="1">INDIRECT(_xlfn.CONCAT(AU$4,"_d!",AU$1,$A23))</f>
        <v>146.09968566894531</v>
      </c>
      <c r="AV23" s="19" cm="1">
        <f t="array" aca="1" ref="AV23" ca="1">INDIRECT(_xlfn.CONCAT(AV$4,"_d!",AV$1,$A23))</f>
        <v>142.99272155761719</v>
      </c>
      <c r="AW23" s="19" cm="1">
        <f t="array" aca="1" ref="AW23" ca="1">INDIRECT(_xlfn.CONCAT(AW$4,"_d!",AW$1,$A23))</f>
        <v>146.12879943847656</v>
      </c>
      <c r="AX23" s="19" cm="1">
        <f t="array" aca="1" ref="AX23" ca="1">INDIRECT(_xlfn.CONCAT(AX$4,"_d!",AX$1,$A23))</f>
        <v>144.16252136230469</v>
      </c>
      <c r="AY23" s="42">
        <f t="shared" ca="1" si="11"/>
        <v>145.05827440890249</v>
      </c>
      <c r="AZ23" s="19" cm="1">
        <f t="array" aca="1" ref="AZ23" ca="1">INDIRECT(_xlfn.CONCAT(AZ$4,"_d!",AZ$1,$A23))</f>
        <v>144.97262573242188</v>
      </c>
      <c r="BA23" s="19" cm="1">
        <f t="array" aca="1" ref="BA23" ca="1">INDIRECT(_xlfn.CONCAT(BA$4,"_d!",BA$1,$A23))</f>
        <v>144.72480773925781</v>
      </c>
      <c r="BB23" s="19" cm="1">
        <f t="array" aca="1" ref="BB23" ca="1">INDIRECT(_xlfn.CONCAT(BB$4,"_d!",BB$1,$A23))</f>
        <v>146.87687683105469</v>
      </c>
      <c r="BC23" s="19" cm="1">
        <f t="array" aca="1" ref="BC23" ca="1">INDIRECT(_xlfn.CONCAT(BC$4,"_d!",BC$1,$A23))</f>
        <v>142.55865478515625</v>
      </c>
      <c r="BD23" s="19" cm="1">
        <f t="array" aca="1" ref="BD23" ca="1">INDIRECT(_xlfn.CONCAT(BD$4,"_d!",BD$1,$A23))</f>
        <v>146.23983764648438</v>
      </c>
      <c r="BE23" s="19" cm="1">
        <f t="array" aca="1" ref="BE23" ca="1">INDIRECT(_xlfn.CONCAT(BE$4,"_d!",BE$1,$A23))</f>
        <v>144.94834899902344</v>
      </c>
      <c r="BF23" s="42">
        <f t="shared" ca="1" si="12"/>
        <v>144.97918769127361</v>
      </c>
      <c r="BG23" s="19" cm="1">
        <f t="array" aca="1" ref="BG23" ca="1">INDIRECT(_xlfn.CONCAT(BG$4,"_d!",BG$1,$A23))</f>
        <v>145.12774658203125</v>
      </c>
      <c r="BH23" s="19" cm="1">
        <f t="array" aca="1" ref="BH23" ca="1">INDIRECT(_xlfn.CONCAT(BH$4,"_d!",BH$1,$A23))</f>
        <v>145.41757202148438</v>
      </c>
      <c r="BI23" s="19" cm="1">
        <f t="array" aca="1" ref="BI23" ca="1">INDIRECT(_xlfn.CONCAT(BI$4,"_d!",BI$1,$A23))</f>
        <v>147.17889404296875</v>
      </c>
      <c r="BJ23" s="19" cm="1">
        <f t="array" aca="1" ref="BJ23" ca="1">INDIRECT(_xlfn.CONCAT(BJ$4,"_d!",BJ$1,$A23))</f>
        <v>143.86143493652344</v>
      </c>
      <c r="BK23" s="19" cm="1">
        <f t="array" aca="1" ref="BK23" ca="1">INDIRECT(_xlfn.CONCAT(BK$4,"_d!",BK$1,$A23))</f>
        <v>146.67137145996094</v>
      </c>
      <c r="BL23" s="19" cm="1">
        <f t="array" aca="1" ref="BL23" ca="1">INDIRECT(_xlfn.CONCAT(BL$4,"_d!",BL$1,$A23))</f>
        <v>145.28129577636719</v>
      </c>
      <c r="BM23" s="42">
        <f t="shared" ca="1" si="13"/>
        <v>145.36374514291566</v>
      </c>
      <c r="BN23" s="19" cm="1">
        <f t="array" aca="1" ref="BN23" ca="1">INDIRECT(_xlfn.CONCAT(BN$4,"_d!",BN$1,$A23))</f>
        <v>144.71725463867188</v>
      </c>
      <c r="BO23" s="19" cm="1">
        <f t="array" aca="1" ref="BO23" ca="1">INDIRECT(_xlfn.CONCAT(BO$4,"_d!",BO$1,$A23))</f>
        <v>144.90083312988281</v>
      </c>
      <c r="BP23" s="19" cm="1">
        <f t="array" aca="1" ref="BP23" ca="1">INDIRECT(_xlfn.CONCAT(BP$4,"_d!",BP$1,$A23))</f>
        <v>146.47386169433594</v>
      </c>
      <c r="BQ23" s="19" cm="1">
        <f t="array" aca="1" ref="BQ23" ca="1">INDIRECT(_xlfn.CONCAT(BQ$4,"_d!",BQ$1,$A23))</f>
        <v>140.77764892578125</v>
      </c>
      <c r="BR23" s="19" cm="1">
        <f t="array" aca="1" ref="BR23" ca="1">INDIRECT(_xlfn.CONCAT(BR$4,"_d!",BR$1,$A23))</f>
        <v>146.89582824707031</v>
      </c>
      <c r="BS23" s="19" cm="1">
        <f t="array" aca="1" ref="BS23" ca="1">INDIRECT(_xlfn.CONCAT(BS$4,"_d!",BS$1,$A23))</f>
        <v>145.79975891113281</v>
      </c>
      <c r="BT23" s="42">
        <f t="shared" ca="1" si="14"/>
        <v>144.95275834004954</v>
      </c>
      <c r="BU23" s="42"/>
      <c r="BV23" s="45">
        <f t="shared" ca="1" si="15"/>
        <v>144.03552730240432</v>
      </c>
      <c r="BW23" s="45">
        <f t="shared" ca="1" si="16"/>
        <v>144.24068885459528</v>
      </c>
      <c r="BX23" s="45">
        <f t="shared" ca="1" si="17"/>
        <v>145.14462174440607</v>
      </c>
      <c r="BY23" s="45">
        <f t="shared" ca="1" si="18"/>
        <v>144.52730608049669</v>
      </c>
      <c r="BZ23" s="45">
        <f t="shared" ca="1" si="19"/>
        <v>144.990584265325</v>
      </c>
      <c r="CA23" s="45">
        <f t="shared" ca="1" si="20"/>
        <v>145.01869423032923</v>
      </c>
      <c r="CB23" s="45">
        <f t="shared" ca="1" si="21"/>
        <v>145.05827440890249</v>
      </c>
      <c r="CC23" s="45">
        <f t="shared" ca="1" si="22"/>
        <v>144.97918769127361</v>
      </c>
      <c r="CD23" s="45">
        <f t="shared" ca="1" si="23"/>
        <v>145.36374514291566</v>
      </c>
      <c r="CE23" s="45">
        <f t="shared" ca="1" si="24"/>
        <v>144.95275834004954</v>
      </c>
      <c r="CF23" s="45" cm="1">
        <f t="array" aca="1" ref="CF23" ca="1">+SUMPRODUCT($BV$3:$CE$3/100,$BV23:$CE23)</f>
        <v>144.90561066040323</v>
      </c>
      <c r="CG23" s="35">
        <f t="shared" si="28"/>
        <v>43252</v>
      </c>
      <c r="CH23" s="24">
        <f t="shared" ca="1" si="29"/>
        <v>3.7471954805656793E-2</v>
      </c>
      <c r="CI23" s="24">
        <f t="shared" ca="1" si="30"/>
        <v>3.7373069081272359E-2</v>
      </c>
      <c r="CJ23" s="24">
        <f t="shared" ca="1" si="31"/>
        <v>3.7480628887494927E-2</v>
      </c>
      <c r="CK23" s="24">
        <f t="shared" ca="1" si="32"/>
        <v>3.7056668074772814E-2</v>
      </c>
      <c r="CL23" s="24">
        <f t="shared" ca="1" si="33"/>
        <v>3.7106842489896374E-2</v>
      </c>
      <c r="CM23" s="24">
        <f t="shared" ca="1" si="34"/>
        <v>3.6780277445357612E-2</v>
      </c>
      <c r="CN23" s="24">
        <f t="shared" ca="1" si="35"/>
        <v>3.7200288639407608E-2</v>
      </c>
      <c r="CO23" s="24">
        <f t="shared" ca="1" si="36"/>
        <v>3.7269865279447867E-2</v>
      </c>
      <c r="CP23" s="24">
        <f t="shared" ca="1" si="37"/>
        <v>3.6621981395149161E-2</v>
      </c>
      <c r="CQ23" s="24">
        <f t="shared" ca="1" si="38"/>
        <v>3.6931429153245876E-2</v>
      </c>
      <c r="CR23" s="24">
        <f t="shared" ca="1" si="26"/>
        <v>3.7066746569936804E-2</v>
      </c>
      <c r="CS23" s="35">
        <f t="shared" si="39"/>
        <v>43252</v>
      </c>
      <c r="CT23" s="24">
        <f t="shared" ca="1" si="41"/>
        <v>0.28706688397273417</v>
      </c>
      <c r="CU23" s="24">
        <f t="shared" ca="1" si="42"/>
        <v>0.28870958213291797</v>
      </c>
      <c r="CV23" s="24">
        <f t="shared" ca="1" si="43"/>
        <v>0.29200422438946405</v>
      </c>
      <c r="CW23" s="24">
        <f t="shared" ca="1" si="44"/>
        <v>0.29178057619625641</v>
      </c>
      <c r="CX23" s="24">
        <f t="shared" ca="1" si="45"/>
        <v>0.2947564217319345</v>
      </c>
      <c r="CY23" s="24">
        <f t="shared" ca="1" si="46"/>
        <v>0.2947095456736446</v>
      </c>
      <c r="CZ23" s="24">
        <f t="shared" ca="1" si="47"/>
        <v>0.29671800587086716</v>
      </c>
      <c r="DA23" s="24">
        <f t="shared" ca="1" si="48"/>
        <v>0.29664521337937999</v>
      </c>
      <c r="DB23" s="24">
        <f t="shared" ca="1" si="49"/>
        <v>0.298401236702732</v>
      </c>
      <c r="DC23" s="24">
        <f t="shared" ca="1" si="50"/>
        <v>0.29716360109574147</v>
      </c>
      <c r="DD23" s="48">
        <f t="shared" ca="1" si="51"/>
        <v>0.29485598567289739</v>
      </c>
      <c r="DE23" s="48">
        <f>+[1]NAC!AG24</f>
        <v>0.29516994633273708</v>
      </c>
    </row>
    <row r="24" spans="1:109" x14ac:dyDescent="0.25">
      <c r="A24" s="110">
        <f t="shared" si="27"/>
        <v>51</v>
      </c>
      <c r="B24" s="35">
        <f>+NAC!A24</f>
        <v>43282</v>
      </c>
      <c r="C24" s="19" cm="1">
        <f t="array" aca="1" ref="C24" ca="1">INDIRECT(_xlfn.CONCAT(C$4,"_d!",C$1,$A24))</f>
        <v>148.96372985839844</v>
      </c>
      <c r="D24" s="19" cm="1">
        <f t="array" aca="1" ref="D24" ca="1">INDIRECT(_xlfn.CONCAT(D$4,"_d!",D$1,$A24))</f>
        <v>148.59367370605469</v>
      </c>
      <c r="E24" s="19" cm="1">
        <f t="array" aca="1" ref="E24" ca="1">INDIRECT(_xlfn.CONCAT(E$4,"_d!",E$1,$A24))</f>
        <v>149.73870849609375</v>
      </c>
      <c r="F24" s="19" cm="1">
        <f t="array" aca="1" ref="F24" ca="1">INDIRECT(_xlfn.CONCAT(F$4,"_d!",F$1,$A24))</f>
        <v>146.53428649902344</v>
      </c>
      <c r="G24" s="19" cm="1">
        <f t="array" aca="1" ref="G24" ca="1">INDIRECT(_xlfn.CONCAT(G$4,"_d!",G$1,$A24))</f>
        <v>149.6173095703125</v>
      </c>
      <c r="H24" s="19" cm="1">
        <f t="array" aca="1" ref="H24" ca="1">INDIRECT(_xlfn.CONCAT(H$4,"_d!",H$1,$A24))</f>
        <v>147.99923706054688</v>
      </c>
      <c r="I24" s="42">
        <f t="shared" ca="1" si="6"/>
        <v>148.65527445541531</v>
      </c>
      <c r="J24" s="19" cm="1">
        <f t="array" aca="1" ref="J24" ca="1">INDIRECT(_xlfn.CONCAT(J$4,"_d!",J$1,$A24))</f>
        <v>148.31951904296875</v>
      </c>
      <c r="K24" s="19" cm="1">
        <f t="array" aca="1" ref="K24" ca="1">INDIRECT(_xlfn.CONCAT(K$4,"_d!",K$1,$A24))</f>
        <v>149.29379272460938</v>
      </c>
      <c r="L24" s="19" cm="1">
        <f t="array" aca="1" ref="L24" ca="1">INDIRECT(_xlfn.CONCAT(L$4,"_d!",L$1,$A24))</f>
        <v>150.24055480957031</v>
      </c>
      <c r="M24" s="19" cm="1">
        <f t="array" aca="1" ref="M24" ca="1">INDIRECT(_xlfn.CONCAT(M$4,"_d!",M$1,$A24))</f>
        <v>146.67718505859375</v>
      </c>
      <c r="N24" s="19" cm="1">
        <f t="array" aca="1" ref="N24" ca="1">INDIRECT(_xlfn.CONCAT(N$4,"_d!",N$1,$A24))</f>
        <v>150.0474853515625</v>
      </c>
      <c r="O24" s="19" cm="1">
        <f t="array" aca="1" ref="O24" ca="1">INDIRECT(_xlfn.CONCAT(O$4,"_d!",O$1,$A24))</f>
        <v>147.44711303710938</v>
      </c>
      <c r="P24" s="42">
        <f ca="1">+SUMPRODUCT(J$3:$O$3,J24:O24)</f>
        <v>148.84379089656414</v>
      </c>
      <c r="Q24" s="19" cm="1">
        <f t="array" aca="1" ref="Q24" ca="1">INDIRECT(_xlfn.CONCAT(Q$4,"_d!",Q$1,$A24))</f>
        <v>149.30075073242188</v>
      </c>
      <c r="R24" s="19" cm="1">
        <f t="array" aca="1" ref="R24" ca="1">INDIRECT(_xlfn.CONCAT(R$4,"_d!",R$1,$A24))</f>
        <v>149.30075073242188</v>
      </c>
      <c r="S24" s="19" cm="1">
        <f t="array" aca="1" ref="S24" ca="1">INDIRECT(_xlfn.CONCAT(S$4,"_d!",S$1,$A24))</f>
        <v>150.70704650878906</v>
      </c>
      <c r="T24" s="19" cm="1">
        <f t="array" aca="1" ref="T24" ca="1">INDIRECT(_xlfn.CONCAT(T$4,"_d!",T$1,$A24))</f>
        <v>147.67222595214844</v>
      </c>
      <c r="U24" s="19" cm="1">
        <f t="array" aca="1" ref="U24" ca="1">INDIRECT(_xlfn.CONCAT(U$4,"_d!",U$1,$A24))</f>
        <v>150.82112121582031</v>
      </c>
      <c r="V24" s="19" cm="1">
        <f t="array" aca="1" ref="V24" ca="1">INDIRECT(_xlfn.CONCAT(V$4,"_d!",V$1,$A24))</f>
        <v>148.17535400390625</v>
      </c>
      <c r="W24" s="42">
        <f t="shared" ca="1" si="7"/>
        <v>149.44389222317145</v>
      </c>
      <c r="X24" s="19" cm="1">
        <f t="array" aca="1" ref="X24" ca="1">INDIRECT(_xlfn.CONCAT(X$4,"_d!",X$1,$A24))</f>
        <v>148.54576110839844</v>
      </c>
      <c r="Y24" s="19" cm="1">
        <f t="array" aca="1" ref="Y24" ca="1">INDIRECT(_xlfn.CONCAT(Y$4,"_d!",Y$1,$A24))</f>
        <v>148.94699096679688</v>
      </c>
      <c r="Z24" s="19" cm="1">
        <f t="array" aca="1" ref="Z24" ca="1">INDIRECT(_xlfn.CONCAT(Z$4,"_d!",Z$1,$A24))</f>
        <v>151.45175170898438</v>
      </c>
      <c r="AA24" s="19" cm="1">
        <f t="array" aca="1" ref="AA24" ca="1">INDIRECT(_xlfn.CONCAT(AA$4,"_d!",AA$1,$A24))</f>
        <v>146.86618041992188</v>
      </c>
      <c r="AB24" s="19" cm="1">
        <f t="array" aca="1" ref="AB24" ca="1">INDIRECT(_xlfn.CONCAT(AB$4,"_d!",AB$1,$A24))</f>
        <v>151.53672790527344</v>
      </c>
      <c r="AC24" s="19" cm="1">
        <f t="array" aca="1" ref="AC24" ca="1">INDIRECT(_xlfn.CONCAT(AC$4,"_d!",AC$1,$A24))</f>
        <v>149.01113891601563</v>
      </c>
      <c r="AD24" s="42">
        <f t="shared" ca="1" si="8"/>
        <v>149.10855910193752</v>
      </c>
      <c r="AE24" s="19" cm="1">
        <f t="array" aca="1" ref="AE24" ca="1">INDIRECT(_xlfn.CONCAT(AE$4,"_d!",AE$1,$A24))</f>
        <v>148.95637512207031</v>
      </c>
      <c r="AF24" s="19" cm="1">
        <f t="array" aca="1" ref="AF24" ca="1">INDIRECT(_xlfn.CONCAT(AF$4,"_d!",AF$1,$A24))</f>
        <v>149.71446228027344</v>
      </c>
      <c r="AG24" s="19" cm="1">
        <f t="array" aca="1" ref="AG24" ca="1">INDIRECT(_xlfn.CONCAT(AG$4,"_d!",AG$1,$A24))</f>
        <v>151.23635864257813</v>
      </c>
      <c r="AH24" s="19" cm="1">
        <f t="array" aca="1" ref="AH24" ca="1">INDIRECT(_xlfn.CONCAT(AH$4,"_d!",AH$1,$A24))</f>
        <v>148.10676574707031</v>
      </c>
      <c r="AI24" s="19" cm="1">
        <f t="array" aca="1" ref="AI24" ca="1">INDIRECT(_xlfn.CONCAT(AI$4,"_d!",AI$1,$A24))</f>
        <v>150.79344177246094</v>
      </c>
      <c r="AJ24" s="19" cm="1">
        <f t="array" aca="1" ref="AJ24" ca="1">INDIRECT(_xlfn.CONCAT(AJ$4,"_d!",AJ$1,$A24))</f>
        <v>148.60679626464844</v>
      </c>
      <c r="AK24" s="42">
        <f t="shared" ca="1" si="9"/>
        <v>149.52301472167656</v>
      </c>
      <c r="AL24" s="19" cm="1">
        <f t="array" aca="1" ref="AL24" ca="1">INDIRECT(_xlfn.CONCAT(AL$4,"_d!",AL$1,$A24))</f>
        <v>149.16056823730469</v>
      </c>
      <c r="AM24" s="19" cm="1">
        <f t="array" aca="1" ref="AM24" ca="1">INDIRECT(_xlfn.CONCAT(AM$4,"_d!",AM$1,$A24))</f>
        <v>149.74647521972656</v>
      </c>
      <c r="AN24" s="19" cm="1">
        <f t="array" aca="1" ref="AN24" ca="1">INDIRECT(_xlfn.CONCAT(AN$4,"_d!",AN$1,$A24))</f>
        <v>151.19056701660156</v>
      </c>
      <c r="AO24" s="19" cm="1">
        <f t="array" aca="1" ref="AO24" ca="1">INDIRECT(_xlfn.CONCAT(AO$4,"_d!",AO$1,$A24))</f>
        <v>146.64779663085938</v>
      </c>
      <c r="AP24" s="19" cm="1">
        <f t="array" aca="1" ref="AP24" ca="1">INDIRECT(_xlfn.CONCAT(AP$4,"_d!",AP$1,$A24))</f>
        <v>151.22419738769531</v>
      </c>
      <c r="AQ24" s="19" cm="1">
        <f t="array" aca="1" ref="AQ24" ca="1">INDIRECT(_xlfn.CONCAT(AQ$4,"_d!",AQ$1,$A24))</f>
        <v>148.16632080078125</v>
      </c>
      <c r="AR24" s="42">
        <f t="shared" ca="1" si="10"/>
        <v>149.52327013387259</v>
      </c>
      <c r="AS24" s="19" cm="1">
        <f t="array" aca="1" ref="AS24" ca="1">INDIRECT(_xlfn.CONCAT(AS$4,"_d!",AS$1,$A24))</f>
        <v>148.72833251953125</v>
      </c>
      <c r="AT24" s="19" cm="1">
        <f t="array" aca="1" ref="AT24" ca="1">INDIRECT(_xlfn.CONCAT(AT$4,"_d!",AT$1,$A24))</f>
        <v>150.38821411132813</v>
      </c>
      <c r="AU24" s="19" cm="1">
        <f t="array" aca="1" ref="AU24" ca="1">INDIRECT(_xlfn.CONCAT(AU$4,"_d!",AU$1,$A24))</f>
        <v>151.09405517578125</v>
      </c>
      <c r="AV24" s="19" cm="1">
        <f t="array" aca="1" ref="AV24" ca="1">INDIRECT(_xlfn.CONCAT(AV$4,"_d!",AV$1,$A24))</f>
        <v>148.21401977539063</v>
      </c>
      <c r="AW24" s="19" cm="1">
        <f t="array" aca="1" ref="AW24" ca="1">INDIRECT(_xlfn.CONCAT(AW$4,"_d!",AW$1,$A24))</f>
        <v>151.53926086425781</v>
      </c>
      <c r="AX24" s="19" cm="1">
        <f t="array" aca="1" ref="AX24" ca="1">INDIRECT(_xlfn.CONCAT(AX$4,"_d!",AX$1,$A24))</f>
        <v>148.7288818359375</v>
      </c>
      <c r="AY24" s="42">
        <f t="shared" ca="1" si="11"/>
        <v>149.62360327402308</v>
      </c>
      <c r="AZ24" s="19" cm="1">
        <f t="array" aca="1" ref="AZ24" ca="1">INDIRECT(_xlfn.CONCAT(AZ$4,"_d!",AZ$1,$A24))</f>
        <v>149.0198974609375</v>
      </c>
      <c r="BA24" s="19" cm="1">
        <f t="array" aca="1" ref="BA24" ca="1">INDIRECT(_xlfn.CONCAT(BA$4,"_d!",BA$1,$A24))</f>
        <v>149.52285766601563</v>
      </c>
      <c r="BB24" s="19" cm="1">
        <f t="array" aca="1" ref="BB24" ca="1">INDIRECT(_xlfn.CONCAT(BB$4,"_d!",BB$1,$A24))</f>
        <v>151.93069458007813</v>
      </c>
      <c r="BC24" s="19" cm="1">
        <f t="array" aca="1" ref="BC24" ca="1">INDIRECT(_xlfn.CONCAT(BC$4,"_d!",BC$1,$A24))</f>
        <v>147.46786499023438</v>
      </c>
      <c r="BD24" s="19" cm="1">
        <f t="array" aca="1" ref="BD24" ca="1">INDIRECT(_xlfn.CONCAT(BD$4,"_d!",BD$1,$A24))</f>
        <v>151.70767211914063</v>
      </c>
      <c r="BE24" s="19" cm="1">
        <f t="array" aca="1" ref="BE24" ca="1">INDIRECT(_xlfn.CONCAT(BE$4,"_d!",BE$1,$A24))</f>
        <v>149.62165832519531</v>
      </c>
      <c r="BF24" s="42">
        <f t="shared" ca="1" si="12"/>
        <v>149.48488983945529</v>
      </c>
      <c r="BG24" s="19" cm="1">
        <f t="array" aca="1" ref="BG24" ca="1">INDIRECT(_xlfn.CONCAT(BG$4,"_d!",BG$1,$A24))</f>
        <v>149.20809936523438</v>
      </c>
      <c r="BH24" s="19" cm="1">
        <f t="array" aca="1" ref="BH24" ca="1">INDIRECT(_xlfn.CONCAT(BH$4,"_d!",BH$1,$A24))</f>
        <v>150.14680480957031</v>
      </c>
      <c r="BI24" s="19" cm="1">
        <f t="array" aca="1" ref="BI24" ca="1">INDIRECT(_xlfn.CONCAT(BI$4,"_d!",BI$1,$A24))</f>
        <v>152.32565307617188</v>
      </c>
      <c r="BJ24" s="19" cm="1">
        <f t="array" aca="1" ref="BJ24" ca="1">INDIRECT(_xlfn.CONCAT(BJ$4,"_d!",BJ$1,$A24))</f>
        <v>148.81784057617188</v>
      </c>
      <c r="BK24" s="19" cm="1">
        <f t="array" aca="1" ref="BK24" ca="1">INDIRECT(_xlfn.CONCAT(BK$4,"_d!",BK$1,$A24))</f>
        <v>152.12882995605469</v>
      </c>
      <c r="BL24" s="19" cm="1">
        <f t="array" aca="1" ref="BL24" ca="1">INDIRECT(_xlfn.CONCAT(BL$4,"_d!",BL$1,$A24))</f>
        <v>150.02871704101563</v>
      </c>
      <c r="BM24" s="42">
        <f t="shared" ca="1" si="13"/>
        <v>149.83260538517428</v>
      </c>
      <c r="BN24" s="19" cm="1">
        <f t="array" aca="1" ref="BN24" ca="1">INDIRECT(_xlfn.CONCAT(BN$4,"_d!",BN$1,$A24))</f>
        <v>148.83474731445313</v>
      </c>
      <c r="BO24" s="19" cm="1">
        <f t="array" aca="1" ref="BO24" ca="1">INDIRECT(_xlfn.CONCAT(BO$4,"_d!",BO$1,$A24))</f>
        <v>149.80244445800781</v>
      </c>
      <c r="BP24" s="19" cm="1">
        <f t="array" aca="1" ref="BP24" ca="1">INDIRECT(_xlfn.CONCAT(BP$4,"_d!",BP$1,$A24))</f>
        <v>151.55250549316406</v>
      </c>
      <c r="BQ24" s="19" cm="1">
        <f t="array" aca="1" ref="BQ24" ca="1">INDIRECT(_xlfn.CONCAT(BQ$4,"_d!",BQ$1,$A24))</f>
        <v>145.92832946777344</v>
      </c>
      <c r="BR24" s="19" cm="1">
        <f t="array" aca="1" ref="BR24" ca="1">INDIRECT(_xlfn.CONCAT(BR$4,"_d!",BR$1,$A24))</f>
        <v>152.37992858886719</v>
      </c>
      <c r="BS24" s="19" cm="1">
        <f t="array" aca="1" ref="BS24" ca="1">INDIRECT(_xlfn.CONCAT(BS$4,"_d!",BS$1,$A24))</f>
        <v>150.58023071289063</v>
      </c>
      <c r="BT24" s="42">
        <f t="shared" ca="1" si="14"/>
        <v>149.43319590763278</v>
      </c>
      <c r="BU24" s="42"/>
      <c r="BV24" s="45">
        <f t="shared" ca="1" si="15"/>
        <v>148.65527445541531</v>
      </c>
      <c r="BW24" s="45">
        <f t="shared" ca="1" si="16"/>
        <v>148.84379089656414</v>
      </c>
      <c r="BX24" s="45">
        <f t="shared" ca="1" si="17"/>
        <v>149.44389222317145</v>
      </c>
      <c r="BY24" s="45">
        <f t="shared" ca="1" si="18"/>
        <v>149.10855910193752</v>
      </c>
      <c r="BZ24" s="45">
        <f t="shared" ca="1" si="19"/>
        <v>149.52301472167656</v>
      </c>
      <c r="CA24" s="45">
        <f t="shared" ca="1" si="20"/>
        <v>149.52327013387259</v>
      </c>
      <c r="CB24" s="45">
        <f t="shared" ca="1" si="21"/>
        <v>149.62360327402308</v>
      </c>
      <c r="CC24" s="45">
        <f t="shared" ca="1" si="22"/>
        <v>149.48488983945529</v>
      </c>
      <c r="CD24" s="45">
        <f t="shared" ca="1" si="23"/>
        <v>149.83260538517428</v>
      </c>
      <c r="CE24" s="45">
        <f t="shared" ca="1" si="24"/>
        <v>149.43319590763278</v>
      </c>
      <c r="CF24" s="45" cm="1">
        <f t="array" aca="1" ref="CF24" ca="1">+SUMPRODUCT($BV$3:$CE$3/100,$BV24:$CE24)</f>
        <v>149.41258389774174</v>
      </c>
      <c r="CG24" s="35">
        <f t="shared" si="28"/>
        <v>43282</v>
      </c>
      <c r="CH24" s="24">
        <f t="shared" ca="1" si="29"/>
        <v>3.2073664321107254E-2</v>
      </c>
      <c r="CI24" s="24">
        <f t="shared" ca="1" si="30"/>
        <v>3.1912645998308564E-2</v>
      </c>
      <c r="CJ24" s="24">
        <f t="shared" ca="1" si="31"/>
        <v>2.962059790500704E-2</v>
      </c>
      <c r="CK24" s="24">
        <f t="shared" ca="1" si="32"/>
        <v>3.1698183171623207E-2</v>
      </c>
      <c r="CL24" s="24">
        <f t="shared" ca="1" si="33"/>
        <v>3.1260170991913805E-2</v>
      </c>
      <c r="CM24" s="24">
        <f t="shared" ca="1" si="34"/>
        <v>3.1062036018534744E-2</v>
      </c>
      <c r="CN24" s="24">
        <f t="shared" ca="1" si="35"/>
        <v>3.1472378144051572E-2</v>
      </c>
      <c r="CO24" s="24">
        <f t="shared" ca="1" si="36"/>
        <v>3.107826868071828E-2</v>
      </c>
      <c r="CP24" s="24">
        <f t="shared" ca="1" si="37"/>
        <v>3.0742605302752857E-2</v>
      </c>
      <c r="CQ24" s="24">
        <f t="shared" ca="1" si="38"/>
        <v>3.0909639932980237E-2</v>
      </c>
      <c r="CR24" s="24">
        <f t="shared" ca="1" si="26"/>
        <v>3.1102820772764384E-2</v>
      </c>
      <c r="CS24" s="35">
        <f t="shared" si="39"/>
        <v>43282</v>
      </c>
      <c r="CT24" s="24">
        <f t="shared" ca="1" si="41"/>
        <v>0.30924991784616296</v>
      </c>
      <c r="CU24" s="24">
        <f t="shared" ca="1" si="42"/>
        <v>0.31006516489454761</v>
      </c>
      <c r="CV24" s="24">
        <f t="shared" ca="1" si="43"/>
        <v>0.31074313559878042</v>
      </c>
      <c r="CW24" s="24">
        <f t="shared" ca="1" si="44"/>
        <v>0.31136118916872624</v>
      </c>
      <c r="CX24" s="24">
        <f t="shared" ca="1" si="45"/>
        <v>0.31321673872547429</v>
      </c>
      <c r="CY24" s="24">
        <f t="shared" ca="1" si="46"/>
        <v>0.31306306181944721</v>
      </c>
      <c r="CZ24" s="24">
        <f t="shared" ca="1" si="47"/>
        <v>0.31495070678194192</v>
      </c>
      <c r="DA24" s="24">
        <f t="shared" ca="1" si="48"/>
        <v>0.31367293663787832</v>
      </c>
      <c r="DB24" s="24">
        <f t="shared" ca="1" si="49"/>
        <v>0.31388747030066466</v>
      </c>
      <c r="DC24" s="24">
        <f t="shared" ca="1" si="50"/>
        <v>0.31191179727092311</v>
      </c>
      <c r="DD24" s="48">
        <f t="shared" ca="1" si="51"/>
        <v>0.31252869525085636</v>
      </c>
      <c r="DE24" s="48">
        <f>+[1]NAC!AG25</f>
        <v>0.31195079086116007</v>
      </c>
    </row>
    <row r="25" spans="1:109" x14ac:dyDescent="0.25">
      <c r="A25" s="110">
        <f t="shared" si="27"/>
        <v>52</v>
      </c>
      <c r="B25" s="35">
        <f>+NAC!A25</f>
        <v>43313</v>
      </c>
      <c r="C25" s="19" cm="1">
        <f t="array" aca="1" ref="C25" ca="1">INDIRECT(_xlfn.CONCAT(C$4,"_d!",C$1,$A25))</f>
        <v>155.05561828613281</v>
      </c>
      <c r="D25" s="19" cm="1">
        <f t="array" aca="1" ref="D25" ca="1">INDIRECT(_xlfn.CONCAT(D$4,"_d!",D$1,$A25))</f>
        <v>154.1031494140625</v>
      </c>
      <c r="E25" s="19" cm="1">
        <f t="array" aca="1" ref="E25" ca="1">INDIRECT(_xlfn.CONCAT(E$4,"_d!",E$1,$A25))</f>
        <v>156.07196044921875</v>
      </c>
      <c r="F25" s="19" cm="1">
        <f t="array" aca="1" ref="F25" ca="1">INDIRECT(_xlfn.CONCAT(F$4,"_d!",F$1,$A25))</f>
        <v>152.60334777832031</v>
      </c>
      <c r="G25" s="19" cm="1">
        <f t="array" aca="1" ref="G25" ca="1">INDIRECT(_xlfn.CONCAT(G$4,"_d!",G$1,$A25))</f>
        <v>154.88383483886719</v>
      </c>
      <c r="H25" s="19" cm="1">
        <f t="array" aca="1" ref="H25" ca="1">INDIRECT(_xlfn.CONCAT(H$4,"_d!",H$1,$A25))</f>
        <v>153.392333984375</v>
      </c>
      <c r="I25" s="42">
        <f t="shared" ca="1" si="6"/>
        <v>154.53315369002192</v>
      </c>
      <c r="J25" s="19" cm="1">
        <f t="array" aca="1" ref="J25" ca="1">INDIRECT(_xlfn.CONCAT(J$4,"_d!",J$1,$A25))</f>
        <v>154.17085266113281</v>
      </c>
      <c r="K25" s="19" cm="1">
        <f t="array" aca="1" ref="K25" ca="1">INDIRECT(_xlfn.CONCAT(K$4,"_d!",K$1,$A25))</f>
        <v>154.85800170898438</v>
      </c>
      <c r="L25" s="19" cm="1">
        <f t="array" aca="1" ref="L25" ca="1">INDIRECT(_xlfn.CONCAT(L$4,"_d!",L$1,$A25))</f>
        <v>156.54644775390625</v>
      </c>
      <c r="M25" s="19" cm="1">
        <f t="array" aca="1" ref="M25" ca="1">INDIRECT(_xlfn.CONCAT(M$4,"_d!",M$1,$A25))</f>
        <v>152.65725708007813</v>
      </c>
      <c r="N25" s="19" cm="1">
        <f t="array" aca="1" ref="N25" ca="1">INDIRECT(_xlfn.CONCAT(N$4,"_d!",N$1,$A25))</f>
        <v>155.22274780273438</v>
      </c>
      <c r="O25" s="19" cm="1">
        <f t="array" aca="1" ref="O25" ca="1">INDIRECT(_xlfn.CONCAT(O$4,"_d!",O$1,$A25))</f>
        <v>152.72282409667969</v>
      </c>
      <c r="P25" s="42">
        <f ca="1">+SUMPRODUCT(J$3:$O$3,J25:O25)</f>
        <v>154.61243699883144</v>
      </c>
      <c r="Q25" s="19" cm="1">
        <f t="array" aca="1" ref="Q25" ca="1">INDIRECT(_xlfn.CONCAT(Q$4,"_d!",Q$1,$A25))</f>
        <v>155.54891967773438</v>
      </c>
      <c r="R25" s="19" cm="1">
        <f t="array" aca="1" ref="R25" ca="1">INDIRECT(_xlfn.CONCAT(R$4,"_d!",R$1,$A25))</f>
        <v>155.54891967773438</v>
      </c>
      <c r="S25" s="19" cm="1">
        <f t="array" aca="1" ref="S25" ca="1">INDIRECT(_xlfn.CONCAT(S$4,"_d!",S$1,$A25))</f>
        <v>156.98464965820313</v>
      </c>
      <c r="T25" s="19" cm="1">
        <f t="array" aca="1" ref="T25" ca="1">INDIRECT(_xlfn.CONCAT(T$4,"_d!",T$1,$A25))</f>
        <v>153.86576843261719</v>
      </c>
      <c r="U25" s="19" cm="1">
        <f t="array" aca="1" ref="U25" ca="1">INDIRECT(_xlfn.CONCAT(U$4,"_d!",U$1,$A25))</f>
        <v>156.03134155273438</v>
      </c>
      <c r="V25" s="19" cm="1">
        <f t="array" aca="1" ref="V25" ca="1">INDIRECT(_xlfn.CONCAT(V$4,"_d!",V$1,$A25))</f>
        <v>153.594482421875</v>
      </c>
      <c r="W25" s="42">
        <f t="shared" ca="1" si="7"/>
        <v>155.5789326691889</v>
      </c>
      <c r="X25" s="19" cm="1">
        <f t="array" aca="1" ref="X25" ca="1">INDIRECT(_xlfn.CONCAT(X$4,"_d!",X$1,$A25))</f>
        <v>154.437255859375</v>
      </c>
      <c r="Y25" s="19" cm="1">
        <f t="array" aca="1" ref="Y25" ca="1">INDIRECT(_xlfn.CONCAT(Y$4,"_d!",Y$1,$A25))</f>
        <v>154.44876098632813</v>
      </c>
      <c r="Z25" s="19" cm="1">
        <f t="array" aca="1" ref="Z25" ca="1">INDIRECT(_xlfn.CONCAT(Z$4,"_d!",Z$1,$A25))</f>
        <v>157.83126831054688</v>
      </c>
      <c r="AA25" s="19" cm="1">
        <f t="array" aca="1" ref="AA25" ca="1">INDIRECT(_xlfn.CONCAT(AA$4,"_d!",AA$1,$A25))</f>
        <v>152.78352355957031</v>
      </c>
      <c r="AB25" s="19" cm="1">
        <f t="array" aca="1" ref="AB25" ca="1">INDIRECT(_xlfn.CONCAT(AB$4,"_d!",AB$1,$A25))</f>
        <v>156.86112976074219</v>
      </c>
      <c r="AC25" s="19" cm="1">
        <f t="array" aca="1" ref="AC25" ca="1">INDIRECT(_xlfn.CONCAT(AC$4,"_d!",AC$1,$A25))</f>
        <v>154.51145935058594</v>
      </c>
      <c r="AD25" s="42">
        <f t="shared" ca="1" si="8"/>
        <v>154.85685351518958</v>
      </c>
      <c r="AE25" s="19" cm="1">
        <f t="array" aca="1" ref="AE25" ca="1">INDIRECT(_xlfn.CONCAT(AE$4,"_d!",AE$1,$A25))</f>
        <v>155.14068603515625</v>
      </c>
      <c r="AF25" s="19" cm="1">
        <f t="array" aca="1" ref="AF25" ca="1">INDIRECT(_xlfn.CONCAT(AF$4,"_d!",AF$1,$A25))</f>
        <v>155.24468994140625</v>
      </c>
      <c r="AG25" s="19" cm="1">
        <f t="array" aca="1" ref="AG25" ca="1">INDIRECT(_xlfn.CONCAT(AG$4,"_d!",AG$1,$A25))</f>
        <v>157.42239379882813</v>
      </c>
      <c r="AH25" s="19" cm="1">
        <f t="array" aca="1" ref="AH25" ca="1">INDIRECT(_xlfn.CONCAT(AH$4,"_d!",AH$1,$A25))</f>
        <v>154.26487731933594</v>
      </c>
      <c r="AI25" s="19" cm="1">
        <f t="array" aca="1" ref="AI25" ca="1">INDIRECT(_xlfn.CONCAT(AI$4,"_d!",AI$1,$A25))</f>
        <v>156.01405334472656</v>
      </c>
      <c r="AJ25" s="19" cm="1">
        <f t="array" aca="1" ref="AJ25" ca="1">INDIRECT(_xlfn.CONCAT(AJ$4,"_d!",AJ$1,$A25))</f>
        <v>154.15542602539063</v>
      </c>
      <c r="AK25" s="42">
        <f t="shared" ca="1" si="9"/>
        <v>155.36924670572589</v>
      </c>
      <c r="AL25" s="19" cm="1">
        <f t="array" aca="1" ref="AL25" ca="1">INDIRECT(_xlfn.CONCAT(AL$4,"_d!",AL$1,$A25))</f>
        <v>155.27604675292969</v>
      </c>
      <c r="AM25" s="19" cm="1">
        <f t="array" aca="1" ref="AM25" ca="1">INDIRECT(_xlfn.CONCAT(AM$4,"_d!",AM$1,$A25))</f>
        <v>155.29953002929688</v>
      </c>
      <c r="AN25" s="19" cm="1">
        <f t="array" aca="1" ref="AN25" ca="1">INDIRECT(_xlfn.CONCAT(AN$4,"_d!",AN$1,$A25))</f>
        <v>157.27438354492188</v>
      </c>
      <c r="AO25" s="19" cm="1">
        <f t="array" aca="1" ref="AO25" ca="1">INDIRECT(_xlfn.CONCAT(AO$4,"_d!",AO$1,$A25))</f>
        <v>152.58360290527344</v>
      </c>
      <c r="AP25" s="19" cm="1">
        <f t="array" aca="1" ref="AP25" ca="1">INDIRECT(_xlfn.CONCAT(AP$4,"_d!",AP$1,$A25))</f>
        <v>156.44384765625</v>
      </c>
      <c r="AQ25" s="19" cm="1">
        <f t="array" aca="1" ref="AQ25" ca="1">INDIRECT(_xlfn.CONCAT(AQ$4,"_d!",AQ$1,$A25))</f>
        <v>153.48956298828125</v>
      </c>
      <c r="AR25" s="42">
        <f t="shared" ca="1" si="10"/>
        <v>155.32325504198081</v>
      </c>
      <c r="AS25" s="19" cm="1">
        <f t="array" aca="1" ref="AS25" ca="1">INDIRECT(_xlfn.CONCAT(AS$4,"_d!",AS$1,$A25))</f>
        <v>154.68864440917969</v>
      </c>
      <c r="AT25" s="19" cm="1">
        <f t="array" aca="1" ref="AT25" ca="1">INDIRECT(_xlfn.CONCAT(AT$4,"_d!",AT$1,$A25))</f>
        <v>156.00025939941406</v>
      </c>
      <c r="AU25" s="19" cm="1">
        <f t="array" aca="1" ref="AU25" ca="1">INDIRECT(_xlfn.CONCAT(AU$4,"_d!",AU$1,$A25))</f>
        <v>157.08892822265625</v>
      </c>
      <c r="AV25" s="19" cm="1">
        <f t="array" aca="1" ref="AV25" ca="1">INDIRECT(_xlfn.CONCAT(AV$4,"_d!",AV$1,$A25))</f>
        <v>154.35728454589844</v>
      </c>
      <c r="AW25" s="19" cm="1">
        <f t="array" aca="1" ref="AW25" ca="1">INDIRECT(_xlfn.CONCAT(AW$4,"_d!",AW$1,$A25))</f>
        <v>156.7078857421875</v>
      </c>
      <c r="AX25" s="19" cm="1">
        <f t="array" aca="1" ref="AX25" ca="1">INDIRECT(_xlfn.CONCAT(AX$4,"_d!",AX$1,$A25))</f>
        <v>154.14752197265625</v>
      </c>
      <c r="AY25" s="42">
        <f t="shared" ca="1" si="11"/>
        <v>155.3880264040217</v>
      </c>
      <c r="AZ25" s="19" cm="1">
        <f t="array" aca="1" ref="AZ25" ca="1">INDIRECT(_xlfn.CONCAT(AZ$4,"_d!",AZ$1,$A25))</f>
        <v>155.07110595703125</v>
      </c>
      <c r="BA25" s="19" cm="1">
        <f t="array" aca="1" ref="BA25" ca="1">INDIRECT(_xlfn.CONCAT(BA$4,"_d!",BA$1,$A25))</f>
        <v>155.05326843261719</v>
      </c>
      <c r="BB25" s="19" cm="1">
        <f t="array" aca="1" ref="BB25" ca="1">INDIRECT(_xlfn.CONCAT(BB$4,"_d!",BB$1,$A25))</f>
        <v>157.93873596191406</v>
      </c>
      <c r="BC25" s="19" cm="1">
        <f t="array" aca="1" ref="BC25" ca="1">INDIRECT(_xlfn.CONCAT(BC$4,"_d!",BC$1,$A25))</f>
        <v>153.37644958496094</v>
      </c>
      <c r="BD25" s="19" cm="1">
        <f t="array" aca="1" ref="BD25" ca="1">INDIRECT(_xlfn.CONCAT(BD$4,"_d!",BD$1,$A25))</f>
        <v>156.79273986816406</v>
      </c>
      <c r="BE25" s="19" cm="1">
        <f t="array" aca="1" ref="BE25" ca="1">INDIRECT(_xlfn.CONCAT(BE$4,"_d!",BE$1,$A25))</f>
        <v>155.04728698730469</v>
      </c>
      <c r="BF25" s="42">
        <f t="shared" ca="1" si="12"/>
        <v>155.25156604451104</v>
      </c>
      <c r="BG25" s="19" cm="1">
        <f t="array" aca="1" ref="BG25" ca="1">INDIRECT(_xlfn.CONCAT(BG$4,"_d!",BG$1,$A25))</f>
        <v>155.27708435058594</v>
      </c>
      <c r="BH25" s="19" cm="1">
        <f t="array" aca="1" ref="BH25" ca="1">INDIRECT(_xlfn.CONCAT(BH$4,"_d!",BH$1,$A25))</f>
        <v>155.61195373535156</v>
      </c>
      <c r="BI25" s="19" cm="1">
        <f t="array" aca="1" ref="BI25" ca="1">INDIRECT(_xlfn.CONCAT(BI$4,"_d!",BI$1,$A25))</f>
        <v>158.4281005859375</v>
      </c>
      <c r="BJ25" s="19" cm="1">
        <f t="array" aca="1" ref="BJ25" ca="1">INDIRECT(_xlfn.CONCAT(BJ$4,"_d!",BJ$1,$A25))</f>
        <v>154.90225219726563</v>
      </c>
      <c r="BK25" s="19" cm="1">
        <f t="array" aca="1" ref="BK25" ca="1">INDIRECT(_xlfn.CONCAT(BK$4,"_d!",BK$1,$A25))</f>
        <v>157.25567626953125</v>
      </c>
      <c r="BL25" s="19" cm="1">
        <f t="array" aca="1" ref="BL25" ca="1">INDIRECT(_xlfn.CONCAT(BL$4,"_d!",BL$1,$A25))</f>
        <v>155.42375183105469</v>
      </c>
      <c r="BM25" s="42">
        <f t="shared" ca="1" si="13"/>
        <v>155.60582044474879</v>
      </c>
      <c r="BN25" s="19" cm="1">
        <f t="array" aca="1" ref="BN25" ca="1">INDIRECT(_xlfn.CONCAT(BN$4,"_d!",BN$1,$A25))</f>
        <v>154.76097106933594</v>
      </c>
      <c r="BO25" s="19" cm="1">
        <f t="array" aca="1" ref="BO25" ca="1">INDIRECT(_xlfn.CONCAT(BO$4,"_d!",BO$1,$A25))</f>
        <v>155.33953857421875</v>
      </c>
      <c r="BP25" s="19" cm="1">
        <f t="array" aca="1" ref="BP25" ca="1">INDIRECT(_xlfn.CONCAT(BP$4,"_d!",BP$1,$A25))</f>
        <v>157.36203002929688</v>
      </c>
      <c r="BQ25" s="19" cm="1">
        <f t="array" aca="1" ref="BQ25" ca="1">INDIRECT(_xlfn.CONCAT(BQ$4,"_d!",BQ$1,$A25))</f>
        <v>151.64010620117188</v>
      </c>
      <c r="BR25" s="19" cm="1">
        <f t="array" aca="1" ref="BR25" ca="1">INDIRECT(_xlfn.CONCAT(BR$4,"_d!",BR$1,$A25))</f>
        <v>157.41543579101563</v>
      </c>
      <c r="BS25" s="19" cm="1">
        <f t="array" aca="1" ref="BS25" ca="1">INDIRECT(_xlfn.CONCAT(BS$4,"_d!",BS$1,$A25))</f>
        <v>155.93412780761719</v>
      </c>
      <c r="BT25" s="42">
        <f t="shared" ca="1" si="14"/>
        <v>155.16593923956086</v>
      </c>
      <c r="BU25" s="42"/>
      <c r="BV25" s="45">
        <f t="shared" ca="1" si="15"/>
        <v>154.53315369002192</v>
      </c>
      <c r="BW25" s="45">
        <f t="shared" ca="1" si="16"/>
        <v>154.61243699883144</v>
      </c>
      <c r="BX25" s="45">
        <f t="shared" ca="1" si="17"/>
        <v>155.5789326691889</v>
      </c>
      <c r="BY25" s="45">
        <f t="shared" ca="1" si="18"/>
        <v>154.85685351518958</v>
      </c>
      <c r="BZ25" s="45">
        <f t="shared" ca="1" si="19"/>
        <v>155.36924670572589</v>
      </c>
      <c r="CA25" s="45">
        <f t="shared" ca="1" si="20"/>
        <v>155.32325504198081</v>
      </c>
      <c r="CB25" s="45">
        <f t="shared" ca="1" si="21"/>
        <v>155.3880264040217</v>
      </c>
      <c r="CC25" s="45">
        <f t="shared" ca="1" si="22"/>
        <v>155.25156604451104</v>
      </c>
      <c r="CD25" s="45">
        <f t="shared" ca="1" si="23"/>
        <v>155.60582044474879</v>
      </c>
      <c r="CE25" s="45">
        <f t="shared" ca="1" si="24"/>
        <v>155.16593923956086</v>
      </c>
      <c r="CF25" s="45" cm="1">
        <f t="array" aca="1" ref="CF25" ca="1">+SUMPRODUCT($BV$3:$CE$3/100,$BV25:$CE25)</f>
        <v>155.21583783055627</v>
      </c>
      <c r="CG25" s="35">
        <f t="shared" si="28"/>
        <v>43313</v>
      </c>
      <c r="CH25" s="24">
        <f t="shared" ca="1" si="29"/>
        <v>3.9540334213768569E-2</v>
      </c>
      <c r="CI25" s="24">
        <f t="shared" ca="1" si="30"/>
        <v>3.8756377189264724E-2</v>
      </c>
      <c r="CJ25" s="24">
        <f t="shared" ca="1" si="31"/>
        <v>4.1052466947633537E-2</v>
      </c>
      <c r="CK25" s="24">
        <f t="shared" ca="1" si="32"/>
        <v>3.8551069421321804E-2</v>
      </c>
      <c r="CL25" s="24">
        <f t="shared" ca="1" si="33"/>
        <v>3.9099211549014967E-2</v>
      </c>
      <c r="CM25" s="24">
        <f t="shared" ca="1" si="34"/>
        <v>3.8789847914076026E-2</v>
      </c>
      <c r="CN25" s="24">
        <f t="shared" ca="1" si="35"/>
        <v>3.8526161674114823E-2</v>
      </c>
      <c r="CO25" s="24">
        <f t="shared" ca="1" si="36"/>
        <v>3.8576984009882631E-2</v>
      </c>
      <c r="CP25" s="24">
        <f t="shared" ca="1" si="37"/>
        <v>3.8531099721140993E-2</v>
      </c>
      <c r="CQ25" s="24">
        <f t="shared" ca="1" si="38"/>
        <v>3.836325186721945E-2</v>
      </c>
      <c r="CR25" s="24">
        <f t="shared" ca="1" si="26"/>
        <v>3.8840462974566448E-2</v>
      </c>
      <c r="CS25" s="35">
        <f t="shared" si="39"/>
        <v>43313</v>
      </c>
      <c r="CT25" s="24">
        <f t="shared" ca="1" si="41"/>
        <v>0.34200858582744686</v>
      </c>
      <c r="CU25" s="24">
        <f t="shared" ca="1" si="42"/>
        <v>0.3418361073632914</v>
      </c>
      <c r="CV25" s="24">
        <f t="shared" ca="1" si="43"/>
        <v>0.34452355309042426</v>
      </c>
      <c r="CW25" s="24">
        <f t="shared" ca="1" si="44"/>
        <v>0.34326821212555236</v>
      </c>
      <c r="CX25" s="24">
        <f t="shared" ca="1" si="45"/>
        <v>0.34549221169310673</v>
      </c>
      <c r="CY25" s="24">
        <f t="shared" ca="1" si="46"/>
        <v>0.34496542397406116</v>
      </c>
      <c r="CZ25" s="24">
        <f t="shared" ca="1" si="47"/>
        <v>0.34666660427782903</v>
      </c>
      <c r="DA25" s="24">
        <f t="shared" ca="1" si="48"/>
        <v>0.34557944459535928</v>
      </c>
      <c r="DB25" s="24">
        <f t="shared" ca="1" si="49"/>
        <v>0.34552526026100328</v>
      </c>
      <c r="DC25" s="24">
        <f t="shared" ca="1" si="50"/>
        <v>0.34382201901733289</v>
      </c>
      <c r="DD25" s="48">
        <f t="shared" ca="1" si="51"/>
        <v>0.34458890074751913</v>
      </c>
      <c r="DE25" s="48">
        <f>+[1]NAC!AG26</f>
        <v>0.34402079722703638</v>
      </c>
    </row>
    <row r="26" spans="1:109" x14ac:dyDescent="0.25">
      <c r="A26" s="110">
        <f t="shared" si="27"/>
        <v>53</v>
      </c>
      <c r="B26" s="35">
        <f>+NAC!A26</f>
        <v>43344</v>
      </c>
      <c r="C26" s="19" cm="1">
        <f t="array" aca="1" ref="C26" ca="1">INDIRECT(_xlfn.CONCAT(C$4,"_d!",C$1,$A26))</f>
        <v>165.45790100097656</v>
      </c>
      <c r="D26" s="19" cm="1">
        <f t="array" aca="1" ref="D26" ca="1">INDIRECT(_xlfn.CONCAT(D$4,"_d!",D$1,$A26))</f>
        <v>163.74786376953125</v>
      </c>
      <c r="E26" s="19" cm="1">
        <f t="array" aca="1" ref="E26" ca="1">INDIRECT(_xlfn.CONCAT(E$4,"_d!",E$1,$A26))</f>
        <v>165.43977355957031</v>
      </c>
      <c r="F26" s="19" cm="1">
        <f t="array" aca="1" ref="F26" ca="1">INDIRECT(_xlfn.CONCAT(F$4,"_d!",F$1,$A26))</f>
        <v>163.6629638671875</v>
      </c>
      <c r="G26" s="19" cm="1">
        <f t="array" aca="1" ref="G26" ca="1">INDIRECT(_xlfn.CONCAT(G$4,"_d!",G$1,$A26))</f>
        <v>165.92088317871094</v>
      </c>
      <c r="H26" s="19" cm="1">
        <f t="array" aca="1" ref="H26" ca="1">INDIRECT(_xlfn.CONCAT(H$4,"_d!",H$1,$A26))</f>
        <v>163.14169311523438</v>
      </c>
      <c r="I26" s="42">
        <f t="shared" ca="1" si="6"/>
        <v>164.66201106110208</v>
      </c>
      <c r="J26" s="19" cm="1">
        <f t="array" aca="1" ref="J26" ca="1">INDIRECT(_xlfn.CONCAT(J$4,"_d!",J$1,$A26))</f>
        <v>164.74185180664063</v>
      </c>
      <c r="K26" s="19" cm="1">
        <f t="array" aca="1" ref="K26" ca="1">INDIRECT(_xlfn.CONCAT(K$4,"_d!",K$1,$A26))</f>
        <v>164.62432861328125</v>
      </c>
      <c r="L26" s="19" cm="1">
        <f t="array" aca="1" ref="L26" ca="1">INDIRECT(_xlfn.CONCAT(L$4,"_d!",L$1,$A26))</f>
        <v>165.93229675292969</v>
      </c>
      <c r="M26" s="19" cm="1">
        <f t="array" aca="1" ref="M26" ca="1">INDIRECT(_xlfn.CONCAT(M$4,"_d!",M$1,$A26))</f>
        <v>163.58753967285156</v>
      </c>
      <c r="N26" s="19" cm="1">
        <f t="array" aca="1" ref="N26" ca="1">INDIRECT(_xlfn.CONCAT(N$4,"_d!",N$1,$A26))</f>
        <v>165.92652893066406</v>
      </c>
      <c r="O26" s="19" cm="1">
        <f t="array" aca="1" ref="O26" ca="1">INDIRECT(_xlfn.CONCAT(O$4,"_d!",O$1,$A26))</f>
        <v>162.21986389160156</v>
      </c>
      <c r="P26" s="42">
        <f ca="1">+SUMPRODUCT(J$3:$O$3,J26:O26)</f>
        <v>164.75728823252493</v>
      </c>
      <c r="Q26" s="19" cm="1">
        <f t="array" aca="1" ref="Q26" ca="1">INDIRECT(_xlfn.CONCAT(Q$4,"_d!",Q$1,$A26))</f>
        <v>165.70474243164063</v>
      </c>
      <c r="R26" s="19" cm="1">
        <f t="array" aca="1" ref="R26" ca="1">INDIRECT(_xlfn.CONCAT(R$4,"_d!",R$1,$A26))</f>
        <v>165.70474243164063</v>
      </c>
      <c r="S26" s="19" cm="1">
        <f t="array" aca="1" ref="S26" ca="1">INDIRECT(_xlfn.CONCAT(S$4,"_d!",S$1,$A26))</f>
        <v>166.37702941894531</v>
      </c>
      <c r="T26" s="19" cm="1">
        <f t="array" aca="1" ref="T26" ca="1">INDIRECT(_xlfn.CONCAT(T$4,"_d!",T$1,$A26))</f>
        <v>165.32302856445313</v>
      </c>
      <c r="U26" s="19" cm="1">
        <f t="array" aca="1" ref="U26" ca="1">INDIRECT(_xlfn.CONCAT(U$4,"_d!",U$1,$A26))</f>
        <v>166.71156311035156</v>
      </c>
      <c r="V26" s="19" cm="1">
        <f t="array" aca="1" ref="V26" ca="1">INDIRECT(_xlfn.CONCAT(V$4,"_d!",V$1,$A26))</f>
        <v>163.41656494140625</v>
      </c>
      <c r="W26" s="42">
        <f t="shared" ca="1" si="7"/>
        <v>165.76019219167674</v>
      </c>
      <c r="X26" s="19" cm="1">
        <f t="array" aca="1" ref="X26" ca="1">INDIRECT(_xlfn.CONCAT(X$4,"_d!",X$1,$A26))</f>
        <v>164.95716857910156</v>
      </c>
      <c r="Y26" s="19" cm="1">
        <f t="array" aca="1" ref="Y26" ca="1">INDIRECT(_xlfn.CONCAT(Y$4,"_d!",Y$1,$A26))</f>
        <v>164.24040222167969</v>
      </c>
      <c r="Z26" s="19" cm="1">
        <f t="array" aca="1" ref="Z26" ca="1">INDIRECT(_xlfn.CONCAT(Z$4,"_d!",Z$1,$A26))</f>
        <v>167.29362487792969</v>
      </c>
      <c r="AA26" s="19" cm="1">
        <f t="array" aca="1" ref="AA26" ca="1">INDIRECT(_xlfn.CONCAT(AA$4,"_d!",AA$1,$A26))</f>
        <v>163.80276489257813</v>
      </c>
      <c r="AB26" s="19" cm="1">
        <f t="array" aca="1" ref="AB26" ca="1">INDIRECT(_xlfn.CONCAT(AB$4,"_d!",AB$1,$A26))</f>
        <v>167.56512451171875</v>
      </c>
      <c r="AC26" s="19" cm="1">
        <f t="array" aca="1" ref="AC26" ca="1">INDIRECT(_xlfn.CONCAT(AC$4,"_d!",AC$1,$A26))</f>
        <v>164.67198181152344</v>
      </c>
      <c r="AD26" s="42">
        <f t="shared" ca="1" si="8"/>
        <v>165.07343027539827</v>
      </c>
      <c r="AE26" s="19" cm="1">
        <f t="array" aca="1" ref="AE26" ca="1">INDIRECT(_xlfn.CONCAT(AE$4,"_d!",AE$1,$A26))</f>
        <v>165.46052551269531</v>
      </c>
      <c r="AF26" s="19" cm="1">
        <f t="array" aca="1" ref="AF26" ca="1">INDIRECT(_xlfn.CONCAT(AF$4,"_d!",AF$1,$A26))</f>
        <v>164.94525146484375</v>
      </c>
      <c r="AG26" s="19" cm="1">
        <f t="array" aca="1" ref="AG26" ca="1">INDIRECT(_xlfn.CONCAT(AG$4,"_d!",AG$1,$A26))</f>
        <v>166.7930908203125</v>
      </c>
      <c r="AH26" s="19" cm="1">
        <f t="array" aca="1" ref="AH26" ca="1">INDIRECT(_xlfn.CONCAT(AH$4,"_d!",AH$1,$A26))</f>
        <v>165.72276306152344</v>
      </c>
      <c r="AI26" s="19" cm="1">
        <f t="array" aca="1" ref="AI26" ca="1">INDIRECT(_xlfn.CONCAT(AI$4,"_d!",AI$1,$A26))</f>
        <v>166.6220703125</v>
      </c>
      <c r="AJ26" s="19" cm="1">
        <f t="array" aca="1" ref="AJ26" ca="1">INDIRECT(_xlfn.CONCAT(AJ$4,"_d!",AJ$1,$A26))</f>
        <v>164.15011596679688</v>
      </c>
      <c r="AK26" s="42">
        <f t="shared" ca="1" si="9"/>
        <v>165.4410694292481</v>
      </c>
      <c r="AL26" s="19" cm="1">
        <f t="array" aca="1" ref="AL26" ca="1">INDIRECT(_xlfn.CONCAT(AL$4,"_d!",AL$1,$A26))</f>
        <v>165.50386047363281</v>
      </c>
      <c r="AM26" s="19" cm="1">
        <f t="array" aca="1" ref="AM26" ca="1">INDIRECT(_xlfn.CONCAT(AM$4,"_d!",AM$1,$A26))</f>
        <v>165.0872802734375</v>
      </c>
      <c r="AN26" s="19" cm="1">
        <f t="array" aca="1" ref="AN26" ca="1">INDIRECT(_xlfn.CONCAT(AN$4,"_d!",AN$1,$A26))</f>
        <v>166.56990051269531</v>
      </c>
      <c r="AO26" s="19" cm="1">
        <f t="array" aca="1" ref="AO26" ca="1">INDIRECT(_xlfn.CONCAT(AO$4,"_d!",AO$1,$A26))</f>
        <v>163.66226196289063</v>
      </c>
      <c r="AP26" s="19" cm="1">
        <f t="array" aca="1" ref="AP26" ca="1">INDIRECT(_xlfn.CONCAT(AP$4,"_d!",AP$1,$A26))</f>
        <v>167.07075500488281</v>
      </c>
      <c r="AQ26" s="19" cm="1">
        <f t="array" aca="1" ref="AQ26" ca="1">INDIRECT(_xlfn.CONCAT(AQ$4,"_d!",AQ$1,$A26))</f>
        <v>163.2642822265625</v>
      </c>
      <c r="AR26" s="42">
        <f t="shared" ca="1" si="10"/>
        <v>165.35017255275264</v>
      </c>
      <c r="AS26" s="19" cm="1">
        <f t="array" aca="1" ref="AS26" ca="1">INDIRECT(_xlfn.CONCAT(AS$4,"_d!",AS$1,$A26))</f>
        <v>165.28518676757813</v>
      </c>
      <c r="AT26" s="19" cm="1">
        <f t="array" aca="1" ref="AT26" ca="1">INDIRECT(_xlfn.CONCAT(AT$4,"_d!",AT$1,$A26))</f>
        <v>165.79084777832031</v>
      </c>
      <c r="AU26" s="19" cm="1">
        <f t="array" aca="1" ref="AU26" ca="1">INDIRECT(_xlfn.CONCAT(AU$4,"_d!",AU$1,$A26))</f>
        <v>166.49249267578125</v>
      </c>
      <c r="AV26" s="19" cm="1">
        <f t="array" aca="1" ref="AV26" ca="1">INDIRECT(_xlfn.CONCAT(AV$4,"_d!",AV$1,$A26))</f>
        <v>165.81149291992188</v>
      </c>
      <c r="AW26" s="19" cm="1">
        <f t="array" aca="1" ref="AW26" ca="1">INDIRECT(_xlfn.CONCAT(AW$4,"_d!",AW$1,$A26))</f>
        <v>167.42654418945313</v>
      </c>
      <c r="AX26" s="19" cm="1">
        <f t="array" aca="1" ref="AX26" ca="1">INDIRECT(_xlfn.CONCAT(AX$4,"_d!",AX$1,$A26))</f>
        <v>164.08424377441406</v>
      </c>
      <c r="AY26" s="42">
        <f t="shared" ca="1" si="11"/>
        <v>165.62328726447407</v>
      </c>
      <c r="AZ26" s="19" cm="1">
        <f t="array" aca="1" ref="AZ26" ca="1">INDIRECT(_xlfn.CONCAT(AZ$4,"_d!",AZ$1,$A26))</f>
        <v>165.4248046875</v>
      </c>
      <c r="BA26" s="19" cm="1">
        <f t="array" aca="1" ref="BA26" ca="1">INDIRECT(_xlfn.CONCAT(BA$4,"_d!",BA$1,$A26))</f>
        <v>165.05155944824219</v>
      </c>
      <c r="BB26" s="19" cm="1">
        <f t="array" aca="1" ref="BB26" ca="1">INDIRECT(_xlfn.CONCAT(BB$4,"_d!",BB$1,$A26))</f>
        <v>167.39213562011719</v>
      </c>
      <c r="BC26" s="19" cm="1">
        <f t="array" aca="1" ref="BC26" ca="1">INDIRECT(_xlfn.CONCAT(BC$4,"_d!",BC$1,$A26))</f>
        <v>164.55607604980469</v>
      </c>
      <c r="BD26" s="19" cm="1">
        <f t="array" aca="1" ref="BD26" ca="1">INDIRECT(_xlfn.CONCAT(BD$4,"_d!",BD$1,$A26))</f>
        <v>167.51649475097656</v>
      </c>
      <c r="BE26" s="19" cm="1">
        <f t="array" aca="1" ref="BE26" ca="1">INDIRECT(_xlfn.CONCAT(BE$4,"_d!",BE$1,$A26))</f>
        <v>165.11085510253906</v>
      </c>
      <c r="BF26" s="42">
        <f t="shared" ca="1" si="12"/>
        <v>165.46824771319359</v>
      </c>
      <c r="BG26" s="19" cm="1">
        <f t="array" aca="1" ref="BG26" ca="1">INDIRECT(_xlfn.CONCAT(BG$4,"_d!",BG$1,$A26))</f>
        <v>165.39059448242188</v>
      </c>
      <c r="BH26" s="19" cm="1">
        <f t="array" aca="1" ref="BH26" ca="1">INDIRECT(_xlfn.CONCAT(BH$4,"_d!",BH$1,$A26))</f>
        <v>165.35885620117188</v>
      </c>
      <c r="BI26" s="19" cm="1">
        <f t="array" aca="1" ref="BI26" ca="1">INDIRECT(_xlfn.CONCAT(BI$4,"_d!",BI$1,$A26))</f>
        <v>168.15635681152344</v>
      </c>
      <c r="BJ26" s="19" cm="1">
        <f t="array" aca="1" ref="BJ26" ca="1">INDIRECT(_xlfn.CONCAT(BJ$4,"_d!",BJ$1,$A26))</f>
        <v>166.07063293457031</v>
      </c>
      <c r="BK26" s="19" cm="1">
        <f t="array" aca="1" ref="BK26" ca="1">INDIRECT(_xlfn.CONCAT(BK$4,"_d!",BK$1,$A26))</f>
        <v>167.85868835449219</v>
      </c>
      <c r="BL26" s="19" cm="1">
        <f t="array" aca="1" ref="BL26" ca="1">INDIRECT(_xlfn.CONCAT(BL$4,"_d!",BL$1,$A26))</f>
        <v>165.65060424804688</v>
      </c>
      <c r="BM26" s="42">
        <f t="shared" ca="1" si="13"/>
        <v>165.6182399981507</v>
      </c>
      <c r="BN26" s="19" cm="1">
        <f t="array" aca="1" ref="BN26" ca="1">INDIRECT(_xlfn.CONCAT(BN$4,"_d!",BN$1,$A26))</f>
        <v>165.08177185058594</v>
      </c>
      <c r="BO26" s="19" cm="1">
        <f t="array" aca="1" ref="BO26" ca="1">INDIRECT(_xlfn.CONCAT(BO$4,"_d!",BO$1,$A26))</f>
        <v>165.35731506347656</v>
      </c>
      <c r="BP26" s="19" cm="1">
        <f t="array" aca="1" ref="BP26" ca="1">INDIRECT(_xlfn.CONCAT(BP$4,"_d!",BP$1,$A26))</f>
        <v>167.10385131835938</v>
      </c>
      <c r="BQ26" s="19" cm="1">
        <f t="array" aca="1" ref="BQ26" ca="1">INDIRECT(_xlfn.CONCAT(BQ$4,"_d!",BQ$1,$A26))</f>
        <v>163.41030883789063</v>
      </c>
      <c r="BR26" s="19" cm="1">
        <f t="array" aca="1" ref="BR26" ca="1">INDIRECT(_xlfn.CONCAT(BR$4,"_d!",BR$1,$A26))</f>
        <v>168.04501342773438</v>
      </c>
      <c r="BS26" s="19" cm="1">
        <f t="array" aca="1" ref="BS26" ca="1">INDIRECT(_xlfn.CONCAT(BS$4,"_d!",BS$1,$A26))</f>
        <v>166.18318176269531</v>
      </c>
      <c r="BT26" s="42">
        <f t="shared" ca="1" si="14"/>
        <v>165.40530059633852</v>
      </c>
      <c r="BU26" s="42"/>
      <c r="BV26" s="45">
        <f t="shared" ca="1" si="15"/>
        <v>164.66201106110208</v>
      </c>
      <c r="BW26" s="45">
        <f t="shared" ca="1" si="16"/>
        <v>164.75728823252493</v>
      </c>
      <c r="BX26" s="45">
        <f t="shared" ca="1" si="17"/>
        <v>165.76019219167674</v>
      </c>
      <c r="BY26" s="45">
        <f t="shared" ca="1" si="18"/>
        <v>165.07343027539827</v>
      </c>
      <c r="BZ26" s="45">
        <f t="shared" ca="1" si="19"/>
        <v>165.4410694292481</v>
      </c>
      <c r="CA26" s="45">
        <f t="shared" ca="1" si="20"/>
        <v>165.35017255275264</v>
      </c>
      <c r="CB26" s="45">
        <f t="shared" ca="1" si="21"/>
        <v>165.62328726447407</v>
      </c>
      <c r="CC26" s="45">
        <f t="shared" ca="1" si="22"/>
        <v>165.46824771319359</v>
      </c>
      <c r="CD26" s="45">
        <f t="shared" ca="1" si="23"/>
        <v>165.6182399981507</v>
      </c>
      <c r="CE26" s="45">
        <f t="shared" ca="1" si="24"/>
        <v>165.40530059633852</v>
      </c>
      <c r="CF26" s="45" cm="1">
        <f t="array" aca="1" ref="CF26" ca="1">+SUMPRODUCT($BV$3:$CE$3/100,$BV26:$CE26)</f>
        <v>165.36694107892552</v>
      </c>
      <c r="CG26" s="35">
        <f t="shared" si="28"/>
        <v>43344</v>
      </c>
      <c r="CH26" s="24">
        <f t="shared" ca="1" si="29"/>
        <v>6.5544882306599606E-2</v>
      </c>
      <c r="CI26" s="24">
        <f t="shared" ca="1" si="30"/>
        <v>6.5614716581759547E-2</v>
      </c>
      <c r="CJ26" s="24">
        <f t="shared" ca="1" si="31"/>
        <v>6.5441119487151145E-2</v>
      </c>
      <c r="CK26" s="24">
        <f t="shared" ca="1" si="32"/>
        <v>6.597432744044851E-2</v>
      </c>
      <c r="CL26" s="24">
        <f t="shared" ca="1" si="33"/>
        <v>6.4825072767447756E-2</v>
      </c>
      <c r="CM26" s="24">
        <f t="shared" ca="1" si="34"/>
        <v>6.4555159548141949E-2</v>
      </c>
      <c r="CN26" s="24">
        <f t="shared" ca="1" si="35"/>
        <v>6.5869044721887704E-2</v>
      </c>
      <c r="CO26" s="24">
        <f t="shared" ca="1" si="36"/>
        <v>6.5807269639736932E-2</v>
      </c>
      <c r="CP26" s="24">
        <f t="shared" ca="1" si="37"/>
        <v>6.4344762456729709E-2</v>
      </c>
      <c r="CQ26" s="24">
        <f t="shared" ca="1" si="38"/>
        <v>6.5989748826055905E-2</v>
      </c>
      <c r="CR26" s="24">
        <f t="shared" ca="1" si="26"/>
        <v>6.5399919172235865E-2</v>
      </c>
      <c r="CS26" s="35">
        <f t="shared" si="39"/>
        <v>43344</v>
      </c>
      <c r="CT26" s="24">
        <f t="shared" ca="1" si="41"/>
        <v>0.40401045150602544</v>
      </c>
      <c r="CU26" s="24">
        <f t="shared" ca="1" si="42"/>
        <v>0.40351235894728266</v>
      </c>
      <c r="CV26" s="24">
        <f t="shared" ca="1" si="43"/>
        <v>0.40507491378552318</v>
      </c>
      <c r="CW26" s="24">
        <f t="shared" ca="1" si="44"/>
        <v>0.40592610567895293</v>
      </c>
      <c r="CX26" s="24">
        <f t="shared" ca="1" si="45"/>
        <v>0.40593636131748534</v>
      </c>
      <c r="CY26" s="24">
        <f t="shared" ca="1" si="46"/>
        <v>0.40474140123103797</v>
      </c>
      <c r="CZ26" s="24">
        <f t="shared" ca="1" si="47"/>
        <v>0.40860457339489331</v>
      </c>
      <c r="DA26" s="24">
        <f t="shared" ca="1" si="48"/>
        <v>0.40735989855503885</v>
      </c>
      <c r="DB26" s="24">
        <f t="shared" ca="1" si="49"/>
        <v>0.40503739839121056</v>
      </c>
      <c r="DC26" s="24">
        <f t="shared" ca="1" si="50"/>
        <v>0.40577468456770704</v>
      </c>
      <c r="DD26" s="48">
        <f t="shared" ca="1" si="51"/>
        <v>0.40577951740900287</v>
      </c>
      <c r="DE26" s="48">
        <f>+[1]NAC!AG27</f>
        <v>0.40476190476190466</v>
      </c>
    </row>
    <row r="27" spans="1:109" x14ac:dyDescent="0.25">
      <c r="A27" s="110">
        <f t="shared" si="27"/>
        <v>54</v>
      </c>
      <c r="B27" s="35">
        <f>+NAC!A27</f>
        <v>43374</v>
      </c>
      <c r="C27" s="19" cm="1">
        <f t="array" aca="1" ref="C27" ca="1">INDIRECT(_xlfn.CONCAT(C$4,"_d!",C$1,$A27))</f>
        <v>174.24784851074219</v>
      </c>
      <c r="D27" s="19" cm="1">
        <f t="array" aca="1" ref="D27" ca="1">INDIRECT(_xlfn.CONCAT(D$4,"_d!",D$1,$A27))</f>
        <v>173.19743347167969</v>
      </c>
      <c r="E27" s="19" cm="1">
        <f t="array" aca="1" ref="E27" ca="1">INDIRECT(_xlfn.CONCAT(E$4,"_d!",E$1,$A27))</f>
        <v>174.40306091308594</v>
      </c>
      <c r="F27" s="19" cm="1">
        <f t="array" aca="1" ref="F27" ca="1">INDIRECT(_xlfn.CONCAT(F$4,"_d!",F$1,$A27))</f>
        <v>171.71963500976563</v>
      </c>
      <c r="G27" s="19" cm="1">
        <f t="array" aca="1" ref="G27" ca="1">INDIRECT(_xlfn.CONCAT(G$4,"_d!",G$1,$A27))</f>
        <v>175.74404907226563</v>
      </c>
      <c r="H27" s="19" cm="1">
        <f t="array" aca="1" ref="H27" ca="1">INDIRECT(_xlfn.CONCAT(H$4,"_d!",H$1,$A27))</f>
        <v>172.81056213378906</v>
      </c>
      <c r="I27" s="42">
        <f t="shared" ca="1" si="6"/>
        <v>173.67080023776234</v>
      </c>
      <c r="J27" s="19" cm="1">
        <f t="array" aca="1" ref="J27" ca="1">INDIRECT(_xlfn.CONCAT(J$4,"_d!",J$1,$A27))</f>
        <v>173.34039306640625</v>
      </c>
      <c r="K27" s="19" cm="1">
        <f t="array" aca="1" ref="K27" ca="1">INDIRECT(_xlfn.CONCAT(K$4,"_d!",K$1,$A27))</f>
        <v>174.29296875</v>
      </c>
      <c r="L27" s="19" cm="1">
        <f t="array" aca="1" ref="L27" ca="1">INDIRECT(_xlfn.CONCAT(L$4,"_d!",L$1,$A27))</f>
        <v>174.99908447265625</v>
      </c>
      <c r="M27" s="19" cm="1">
        <f t="array" aca="1" ref="M27" ca="1">INDIRECT(_xlfn.CONCAT(M$4,"_d!",M$1,$A27))</f>
        <v>171.45504760742188</v>
      </c>
      <c r="N27" s="19" cm="1">
        <f t="array" aca="1" ref="N27" ca="1">INDIRECT(_xlfn.CONCAT(N$4,"_d!",N$1,$A27))</f>
        <v>175.75233459472656</v>
      </c>
      <c r="O27" s="19" cm="1">
        <f t="array" aca="1" ref="O27" ca="1">INDIRECT(_xlfn.CONCAT(O$4,"_d!",O$1,$A27))</f>
        <v>171.60166931152344</v>
      </c>
      <c r="P27" s="42">
        <f ca="1">+SUMPRODUCT(J$3:$O$3,J27:O27)</f>
        <v>173.81039291287115</v>
      </c>
      <c r="Q27" s="19" cm="1">
        <f t="array" aca="1" ref="Q27" ca="1">INDIRECT(_xlfn.CONCAT(Q$4,"_d!",Q$1,$A27))</f>
        <v>174.3504638671875</v>
      </c>
      <c r="R27" s="19" cm="1">
        <f t="array" aca="1" ref="R27" ca="1">INDIRECT(_xlfn.CONCAT(R$4,"_d!",R$1,$A27))</f>
        <v>174.3504638671875</v>
      </c>
      <c r="S27" s="19" cm="1">
        <f t="array" aca="1" ref="S27" ca="1">INDIRECT(_xlfn.CONCAT(S$4,"_d!",S$1,$A27))</f>
        <v>175.41915893554688</v>
      </c>
      <c r="T27" s="19" cm="1">
        <f t="array" aca="1" ref="T27" ca="1">INDIRECT(_xlfn.CONCAT(T$4,"_d!",T$1,$A27))</f>
        <v>173.54074096679688</v>
      </c>
      <c r="U27" s="19" cm="1">
        <f t="array" aca="1" ref="U27" ca="1">INDIRECT(_xlfn.CONCAT(U$4,"_d!",U$1,$A27))</f>
        <v>176.5345458984375</v>
      </c>
      <c r="V27" s="19" cm="1">
        <f t="array" aca="1" ref="V27" ca="1">INDIRECT(_xlfn.CONCAT(V$4,"_d!",V$1,$A27))</f>
        <v>173.04551696777344</v>
      </c>
      <c r="W27" s="42">
        <f t="shared" ca="1" si="7"/>
        <v>174.55595978401993</v>
      </c>
      <c r="X27" s="19" cm="1">
        <f t="array" aca="1" ref="X27" ca="1">INDIRECT(_xlfn.CONCAT(X$4,"_d!",X$1,$A27))</f>
        <v>173.35832214355469</v>
      </c>
      <c r="Y27" s="19" cm="1">
        <f t="array" aca="1" ref="Y27" ca="1">INDIRECT(_xlfn.CONCAT(Y$4,"_d!",Y$1,$A27))</f>
        <v>173.62957763671875</v>
      </c>
      <c r="Z27" s="19" cm="1">
        <f t="array" aca="1" ref="Z27" ca="1">INDIRECT(_xlfn.CONCAT(Z$4,"_d!",Z$1,$A27))</f>
        <v>176.49163818359375</v>
      </c>
      <c r="AA27" s="19" cm="1">
        <f t="array" aca="1" ref="AA27" ca="1">INDIRECT(_xlfn.CONCAT(AA$4,"_d!",AA$1,$A27))</f>
        <v>171.61427307128906</v>
      </c>
      <c r="AB27" s="19" cm="1">
        <f t="array" aca="1" ref="AB27" ca="1">INDIRECT(_xlfn.CONCAT(AB$4,"_d!",AB$1,$A27))</f>
        <v>177.68659973144531</v>
      </c>
      <c r="AC27" s="19" cm="1">
        <f t="array" aca="1" ref="AC27" ca="1">INDIRECT(_xlfn.CONCAT(AC$4,"_d!",AC$1,$A27))</f>
        <v>174.49404907226563</v>
      </c>
      <c r="AD27" s="42">
        <f t="shared" ca="1" si="8"/>
        <v>174.03872861529365</v>
      </c>
      <c r="AE27" s="19" cm="1">
        <f t="array" aca="1" ref="AE27" ca="1">INDIRECT(_xlfn.CONCAT(AE$4,"_d!",AE$1,$A27))</f>
        <v>173.94129943847656</v>
      </c>
      <c r="AF27" s="19" cm="1">
        <f t="array" aca="1" ref="AF27" ca="1">INDIRECT(_xlfn.CONCAT(AF$4,"_d!",AF$1,$A27))</f>
        <v>174.60772705078125</v>
      </c>
      <c r="AG27" s="19" cm="1">
        <f t="array" aca="1" ref="AG27" ca="1">INDIRECT(_xlfn.CONCAT(AG$4,"_d!",AG$1,$A27))</f>
        <v>175.85038757324219</v>
      </c>
      <c r="AH27" s="19" cm="1">
        <f t="array" aca="1" ref="AH27" ca="1">INDIRECT(_xlfn.CONCAT(AH$4,"_d!",AH$1,$A27))</f>
        <v>173.92636108398438</v>
      </c>
      <c r="AI27" s="19" cm="1">
        <f t="array" aca="1" ref="AI27" ca="1">INDIRECT(_xlfn.CONCAT(AI$4,"_d!",AI$1,$A27))</f>
        <v>176.49017333984375</v>
      </c>
      <c r="AJ27" s="19" cm="1">
        <f t="array" aca="1" ref="AJ27" ca="1">INDIRECT(_xlfn.CONCAT(AJ$4,"_d!",AJ$1,$A27))</f>
        <v>173.75546264648438</v>
      </c>
      <c r="AK27" s="42">
        <f t="shared" ca="1" si="9"/>
        <v>174.53992841918506</v>
      </c>
      <c r="AL27" s="19" cm="1">
        <f t="array" aca="1" ref="AL27" ca="1">INDIRECT(_xlfn.CONCAT(AL$4,"_d!",AL$1,$A27))</f>
        <v>173.90933227539063</v>
      </c>
      <c r="AM27" s="19" cm="1">
        <f t="array" aca="1" ref="AM27" ca="1">INDIRECT(_xlfn.CONCAT(AM$4,"_d!",AM$1,$A27))</f>
        <v>174.72889709472656</v>
      </c>
      <c r="AN27" s="19" cm="1">
        <f t="array" aca="1" ref="AN27" ca="1">INDIRECT(_xlfn.CONCAT(AN$4,"_d!",AN$1,$A27))</f>
        <v>175.51286315917969</v>
      </c>
      <c r="AO27" s="19" cm="1">
        <f t="array" aca="1" ref="AO27" ca="1">INDIRECT(_xlfn.CONCAT(AO$4,"_d!",AO$1,$A27))</f>
        <v>171.4405517578125</v>
      </c>
      <c r="AP27" s="19" cm="1">
        <f t="array" aca="1" ref="AP27" ca="1">INDIRECT(_xlfn.CONCAT(AP$4,"_d!",AP$1,$A27))</f>
        <v>177.043701171875</v>
      </c>
      <c r="AQ27" s="19" cm="1">
        <f t="array" aca="1" ref="AQ27" ca="1">INDIRECT(_xlfn.CONCAT(AQ$4,"_d!",AQ$1,$A27))</f>
        <v>172.54347229003906</v>
      </c>
      <c r="AR27" s="42">
        <f t="shared" ca="1" si="10"/>
        <v>174.37269057280457</v>
      </c>
      <c r="AS27" s="19" cm="1">
        <f t="array" aca="1" ref="AS27" ca="1">INDIRECT(_xlfn.CONCAT(AS$4,"_d!",AS$1,$A27))</f>
        <v>173.72990417480469</v>
      </c>
      <c r="AT27" s="19" cm="1">
        <f t="array" aca="1" ref="AT27" ca="1">INDIRECT(_xlfn.CONCAT(AT$4,"_d!",AT$1,$A27))</f>
        <v>175.61968994140625</v>
      </c>
      <c r="AU27" s="19" cm="1">
        <f t="array" aca="1" ref="AU27" ca="1">INDIRECT(_xlfn.CONCAT(AU$4,"_d!",AU$1,$A27))</f>
        <v>175.42005920410156</v>
      </c>
      <c r="AV27" s="19" cm="1">
        <f t="array" aca="1" ref="AV27" ca="1">INDIRECT(_xlfn.CONCAT(AV$4,"_d!",AV$1,$A27))</f>
        <v>173.93003845214844</v>
      </c>
      <c r="AW27" s="19" cm="1">
        <f t="array" aca="1" ref="AW27" ca="1">INDIRECT(_xlfn.CONCAT(AW$4,"_d!",AW$1,$A27))</f>
        <v>177.30369567871094</v>
      </c>
      <c r="AX27" s="19" cm="1">
        <f t="array" aca="1" ref="AX27" ca="1">INDIRECT(_xlfn.CONCAT(AX$4,"_d!",AX$1,$A27))</f>
        <v>173.52691650390625</v>
      </c>
      <c r="AY27" s="42">
        <f t="shared" ca="1" si="11"/>
        <v>174.71545329434062</v>
      </c>
      <c r="AZ27" s="19" cm="1">
        <f t="array" aca="1" ref="AZ27" ca="1">INDIRECT(_xlfn.CONCAT(AZ$4,"_d!",AZ$1,$A27))</f>
        <v>173.86520385742188</v>
      </c>
      <c r="BA27" s="19" cm="1">
        <f t="array" aca="1" ref="BA27" ca="1">INDIRECT(_xlfn.CONCAT(BA$4,"_d!",BA$1,$A27))</f>
        <v>174.56559753417969</v>
      </c>
      <c r="BB27" s="19" cm="1">
        <f t="array" aca="1" ref="BB27" ca="1">INDIRECT(_xlfn.CONCAT(BB$4,"_d!",BB$1,$A27))</f>
        <v>176.46946716308594</v>
      </c>
      <c r="BC27" s="19" cm="1">
        <f t="array" aca="1" ref="BC27" ca="1">INDIRECT(_xlfn.CONCAT(BC$4,"_d!",BC$1,$A27))</f>
        <v>172.30274963378906</v>
      </c>
      <c r="BD27" s="19" cm="1">
        <f t="array" aca="1" ref="BD27" ca="1">INDIRECT(_xlfn.CONCAT(BD$4,"_d!",BD$1,$A27))</f>
        <v>177.30107116699219</v>
      </c>
      <c r="BE27" s="19" cm="1">
        <f t="array" aca="1" ref="BE27" ca="1">INDIRECT(_xlfn.CONCAT(BE$4,"_d!",BE$1,$A27))</f>
        <v>174.60032653808594</v>
      </c>
      <c r="BF27" s="42">
        <f t="shared" ca="1" si="12"/>
        <v>174.437206098031</v>
      </c>
      <c r="BG27" s="19" cm="1">
        <f t="array" aca="1" ref="BG27" ca="1">INDIRECT(_xlfn.CONCAT(BG$4,"_d!",BG$1,$A27))</f>
        <v>173.6798095703125</v>
      </c>
      <c r="BH27" s="19" cm="1">
        <f t="array" aca="1" ref="BH27" ca="1">INDIRECT(_xlfn.CONCAT(BH$4,"_d!",BH$1,$A27))</f>
        <v>174.948486328125</v>
      </c>
      <c r="BI27" s="19" cm="1">
        <f t="array" aca="1" ref="BI27" ca="1">INDIRECT(_xlfn.CONCAT(BI$4,"_d!",BI$1,$A27))</f>
        <v>177.4508056640625</v>
      </c>
      <c r="BJ27" s="19" cm="1">
        <f t="array" aca="1" ref="BJ27" ca="1">INDIRECT(_xlfn.CONCAT(BJ$4,"_d!",BJ$1,$A27))</f>
        <v>173.72439575195313</v>
      </c>
      <c r="BK27" s="19" cm="1">
        <f t="array" aca="1" ref="BK27" ca="1">INDIRECT(_xlfn.CONCAT(BK$4,"_d!",BK$1,$A27))</f>
        <v>177.57717895507813</v>
      </c>
      <c r="BL27" s="19" cm="1">
        <f t="array" aca="1" ref="BL27" ca="1">INDIRECT(_xlfn.CONCAT(BL$4,"_d!",BL$1,$A27))</f>
        <v>175.26777648925781</v>
      </c>
      <c r="BM27" s="42">
        <f t="shared" ca="1" si="13"/>
        <v>174.54623487328982</v>
      </c>
      <c r="BN27" s="19" cm="1">
        <f t="array" aca="1" ref="BN27" ca="1">INDIRECT(_xlfn.CONCAT(BN$4,"_d!",BN$1,$A27))</f>
        <v>173.20159912109375</v>
      </c>
      <c r="BO27" s="19" cm="1">
        <f t="array" aca="1" ref="BO27" ca="1">INDIRECT(_xlfn.CONCAT(BO$4,"_d!",BO$1,$A27))</f>
        <v>174.81172180175781</v>
      </c>
      <c r="BP27" s="19" cm="1">
        <f t="array" aca="1" ref="BP27" ca="1">INDIRECT(_xlfn.CONCAT(BP$4,"_d!",BP$1,$A27))</f>
        <v>176.29183959960938</v>
      </c>
      <c r="BQ27" s="19" cm="1">
        <f t="array" aca="1" ref="BQ27" ca="1">INDIRECT(_xlfn.CONCAT(BQ$4,"_d!",BQ$1,$A27))</f>
        <v>171.4332275390625</v>
      </c>
      <c r="BR27" s="19" cm="1">
        <f t="array" aca="1" ref="BR27" ca="1">INDIRECT(_xlfn.CONCAT(BR$4,"_d!",BR$1,$A27))</f>
        <v>177.99661254882813</v>
      </c>
      <c r="BS27" s="19" cm="1">
        <f t="array" aca="1" ref="BS27" ca="1">INDIRECT(_xlfn.CONCAT(BS$4,"_d!",BS$1,$A27))</f>
        <v>175.84733581542969</v>
      </c>
      <c r="BT27" s="42">
        <f t="shared" ca="1" si="14"/>
        <v>174.12199253235784</v>
      </c>
      <c r="BU27" s="42"/>
      <c r="BV27" s="45">
        <f t="shared" ca="1" si="15"/>
        <v>173.67080023776234</v>
      </c>
      <c r="BW27" s="45">
        <f t="shared" ca="1" si="16"/>
        <v>173.81039291287115</v>
      </c>
      <c r="BX27" s="45">
        <f t="shared" ca="1" si="17"/>
        <v>174.55595978401993</v>
      </c>
      <c r="BY27" s="45">
        <f t="shared" ca="1" si="18"/>
        <v>174.03872861529365</v>
      </c>
      <c r="BZ27" s="45">
        <f t="shared" ca="1" si="19"/>
        <v>174.53992841918506</v>
      </c>
      <c r="CA27" s="45">
        <f t="shared" ca="1" si="20"/>
        <v>174.37269057280457</v>
      </c>
      <c r="CB27" s="45">
        <f t="shared" ca="1" si="21"/>
        <v>174.71545329434062</v>
      </c>
      <c r="CC27" s="45">
        <f t="shared" ca="1" si="22"/>
        <v>174.437206098031</v>
      </c>
      <c r="CD27" s="45">
        <f t="shared" ca="1" si="23"/>
        <v>174.54623487328982</v>
      </c>
      <c r="CE27" s="45">
        <f t="shared" ca="1" si="24"/>
        <v>174.12199253235784</v>
      </c>
      <c r="CF27" s="45" cm="1">
        <f t="array" aca="1" ref="CF27" ca="1">+SUMPRODUCT($BV$3:$CE$3/100,$BV27:$CE27)</f>
        <v>174.30630018865241</v>
      </c>
      <c r="CG27" s="35">
        <f t="shared" si="28"/>
        <v>43374</v>
      </c>
      <c r="CH27" s="24">
        <f t="shared" ca="1" si="29"/>
        <v>5.4710792845335199E-2</v>
      </c>
      <c r="CI27" s="24">
        <f t="shared" ca="1" si="30"/>
        <v>5.494812871385335E-2</v>
      </c>
      <c r="CJ27" s="24">
        <f t="shared" ca="1" si="31"/>
        <v>5.3063208216917346E-2</v>
      </c>
      <c r="CK27" s="24">
        <f t="shared" ca="1" si="32"/>
        <v>5.4310971335230773E-2</v>
      </c>
      <c r="CL27" s="24">
        <f t="shared" ca="1" si="33"/>
        <v>5.4997583256243043E-2</v>
      </c>
      <c r="CM27" s="24">
        <f t="shared" ca="1" si="34"/>
        <v>5.4566124006755645E-2</v>
      </c>
      <c r="CN27" s="24">
        <f t="shared" ca="1" si="35"/>
        <v>5.4896664472960266E-2</v>
      </c>
      <c r="CO27" s="24">
        <f t="shared" ca="1" si="36"/>
        <v>5.4203501329048498E-2</v>
      </c>
      <c r="CP27" s="24">
        <f t="shared" ca="1" si="37"/>
        <v>5.3907074940772182E-2</v>
      </c>
      <c r="CQ27" s="24">
        <f t="shared" ca="1" si="38"/>
        <v>5.2698987907841444E-2</v>
      </c>
      <c r="CR27" s="24">
        <f t="shared" ca="1" si="26"/>
        <v>5.4057715837292797E-2</v>
      </c>
      <c r="CS27" s="35">
        <f t="shared" si="39"/>
        <v>43374</v>
      </c>
      <c r="CT27" s="24">
        <f t="shared" ca="1" si="41"/>
        <v>0.45710500698821654</v>
      </c>
      <c r="CU27" s="24">
        <f t="shared" ca="1" si="42"/>
        <v>0.45693100367911188</v>
      </c>
      <c r="CV27" s="24">
        <f t="shared" ca="1" si="43"/>
        <v>0.4578582484498106</v>
      </c>
      <c r="CW27" s="24">
        <f t="shared" ca="1" si="44"/>
        <v>0.45890029097844076</v>
      </c>
      <c r="CX27" s="24">
        <f t="shared" ca="1" si="45"/>
        <v>0.45999586394342074</v>
      </c>
      <c r="CY27" s="24">
        <f t="shared" ca="1" si="46"/>
        <v>0.45855652721671203</v>
      </c>
      <c r="CZ27" s="24">
        <f t="shared" ca="1" si="47"/>
        <v>0.46343815720184933</v>
      </c>
      <c r="DA27" s="24">
        <f t="shared" ca="1" si="48"/>
        <v>0.46168907287495453</v>
      </c>
      <c r="DB27" s="24">
        <f t="shared" ca="1" si="49"/>
        <v>0.4591848527020399</v>
      </c>
      <c r="DC27" s="24">
        <f t="shared" ca="1" si="50"/>
        <v>0.45922816589699345</v>
      </c>
      <c r="DD27" s="48">
        <f t="shared" ca="1" si="51"/>
        <v>0.45955081545833831</v>
      </c>
      <c r="DE27" s="48">
        <f>+[1]NAC!AG28</f>
        <v>0.45812395309882725</v>
      </c>
    </row>
    <row r="28" spans="1:109" x14ac:dyDescent="0.25">
      <c r="A28" s="110">
        <f t="shared" si="27"/>
        <v>55</v>
      </c>
      <c r="B28" s="35">
        <f>+NAC!A28</f>
        <v>43405</v>
      </c>
      <c r="C28" s="19" cm="1">
        <f t="array" aca="1" ref="C28" ca="1">INDIRECT(_xlfn.CONCAT(C$4,"_d!",C$1,$A28))</f>
        <v>179.24754333496094</v>
      </c>
      <c r="D28" s="19" cm="1">
        <f t="array" aca="1" ref="D28" ca="1">INDIRECT(_xlfn.CONCAT(D$4,"_d!",D$1,$A28))</f>
        <v>178.87776184082031</v>
      </c>
      <c r="E28" s="19" cm="1">
        <f t="array" aca="1" ref="E28" ca="1">INDIRECT(_xlfn.CONCAT(E$4,"_d!",E$1,$A28))</f>
        <v>179.83222961425781</v>
      </c>
      <c r="F28" s="19" cm="1">
        <f t="array" aca="1" ref="F28" ca="1">INDIRECT(_xlfn.CONCAT(F$4,"_d!",F$1,$A28))</f>
        <v>176.82040405273438</v>
      </c>
      <c r="G28" s="19" cm="1">
        <f t="array" aca="1" ref="G28" ca="1">INDIRECT(_xlfn.CONCAT(G$4,"_d!",G$1,$A28))</f>
        <v>182.078369140625</v>
      </c>
      <c r="H28" s="19" cm="1">
        <f t="array" aca="1" ref="H28" ca="1">INDIRECT(_xlfn.CONCAT(H$4,"_d!",H$1,$A28))</f>
        <v>180.5411376953125</v>
      </c>
      <c r="I28" s="42">
        <f t="shared" ca="1" si="6"/>
        <v>179.14007308501041</v>
      </c>
      <c r="J28" s="19" cm="1">
        <f t="array" aca="1" ref="J28" ca="1">INDIRECT(_xlfn.CONCAT(J$4,"_d!",J$1,$A28))</f>
        <v>178.45118713378906</v>
      </c>
      <c r="K28" s="19" cm="1">
        <f t="array" aca="1" ref="K28" ca="1">INDIRECT(_xlfn.CONCAT(K$4,"_d!",K$1,$A28))</f>
        <v>180.07821655273438</v>
      </c>
      <c r="L28" s="19" cm="1">
        <f t="array" aca="1" ref="L28" ca="1">INDIRECT(_xlfn.CONCAT(L$4,"_d!",L$1,$A28))</f>
        <v>180.44522094726563</v>
      </c>
      <c r="M28" s="19" cm="1">
        <f t="array" aca="1" ref="M28" ca="1">INDIRECT(_xlfn.CONCAT(M$4,"_d!",M$1,$A28))</f>
        <v>176.53619384765625</v>
      </c>
      <c r="N28" s="19" cm="1">
        <f t="array" aca="1" ref="N28" ca="1">INDIRECT(_xlfn.CONCAT(N$4,"_d!",N$1,$A28))</f>
        <v>182.22572326660156</v>
      </c>
      <c r="O28" s="19" cm="1">
        <f t="array" aca="1" ref="O28" ca="1">INDIRECT(_xlfn.CONCAT(O$4,"_d!",O$1,$A28))</f>
        <v>179.07948303222656</v>
      </c>
      <c r="P28" s="42">
        <f ca="1">+SUMPRODUCT(J$3:$O$3,J28:O28)</f>
        <v>179.38118862828355</v>
      </c>
      <c r="Q28" s="19" cm="1">
        <f t="array" aca="1" ref="Q28" ca="1">INDIRECT(_xlfn.CONCAT(Q$4,"_d!",Q$1,$A28))</f>
        <v>179.30496215820313</v>
      </c>
      <c r="R28" s="19" cm="1">
        <f t="array" aca="1" ref="R28" ca="1">INDIRECT(_xlfn.CONCAT(R$4,"_d!",R$1,$A28))</f>
        <v>179.30496215820313</v>
      </c>
      <c r="S28" s="19" cm="1">
        <f t="array" aca="1" ref="S28" ca="1">INDIRECT(_xlfn.CONCAT(S$4,"_d!",S$1,$A28))</f>
        <v>180.95248413085938</v>
      </c>
      <c r="T28" s="19" cm="1">
        <f t="array" aca="1" ref="T28" ca="1">INDIRECT(_xlfn.CONCAT(T$4,"_d!",T$1,$A28))</f>
        <v>178.64651489257813</v>
      </c>
      <c r="U28" s="19" cm="1">
        <f t="array" aca="1" ref="U28" ca="1">INDIRECT(_xlfn.CONCAT(U$4,"_d!",U$1,$A28))</f>
        <v>182.89105224609375</v>
      </c>
      <c r="V28" s="19" cm="1">
        <f t="array" aca="1" ref="V28" ca="1">INDIRECT(_xlfn.CONCAT(V$4,"_d!",V$1,$A28))</f>
        <v>180.54534912109375</v>
      </c>
      <c r="W28" s="42">
        <f t="shared" ca="1" si="7"/>
        <v>179.80286890098975</v>
      </c>
      <c r="X28" s="19" cm="1">
        <f t="array" aca="1" ref="X28" ca="1">INDIRECT(_xlfn.CONCAT(X$4,"_d!",X$1,$A28))</f>
        <v>178.47135925292969</v>
      </c>
      <c r="Y28" s="19" cm="1">
        <f t="array" aca="1" ref="Y28" ca="1">INDIRECT(_xlfn.CONCAT(Y$4,"_d!",Y$1,$A28))</f>
        <v>179.23060607910156</v>
      </c>
      <c r="Z28" s="19" cm="1">
        <f t="array" aca="1" ref="Z28" ca="1">INDIRECT(_xlfn.CONCAT(Z$4,"_d!",Z$1,$A28))</f>
        <v>182.08544921875</v>
      </c>
      <c r="AA28" s="19" cm="1">
        <f t="array" aca="1" ref="AA28" ca="1">INDIRECT(_xlfn.CONCAT(AA$4,"_d!",AA$1,$A28))</f>
        <v>176.79490661621094</v>
      </c>
      <c r="AB28" s="19" cm="1">
        <f t="array" aca="1" ref="AB28" ca="1">INDIRECT(_xlfn.CONCAT(AB$4,"_d!",AB$1,$A28))</f>
        <v>184.21882629394531</v>
      </c>
      <c r="AC28" s="19" cm="1">
        <f t="array" aca="1" ref="AC28" ca="1">INDIRECT(_xlfn.CONCAT(AC$4,"_d!",AC$1,$A28))</f>
        <v>181.98973083496094</v>
      </c>
      <c r="AD28" s="42">
        <f t="shared" ca="1" si="8"/>
        <v>179.58851972784475</v>
      </c>
      <c r="AE28" s="19" cm="1">
        <f t="array" aca="1" ref="AE28" ca="1">INDIRECT(_xlfn.CONCAT(AE$4,"_d!",AE$1,$A28))</f>
        <v>178.9825439453125</v>
      </c>
      <c r="AF28" s="19" cm="1">
        <f t="array" aca="1" ref="AF28" ca="1">INDIRECT(_xlfn.CONCAT(AF$4,"_d!",AF$1,$A28))</f>
        <v>180.45426940917969</v>
      </c>
      <c r="AG28" s="19" cm="1">
        <f t="array" aca="1" ref="AG28" ca="1">INDIRECT(_xlfn.CONCAT(AG$4,"_d!",AG$1,$A28))</f>
        <v>181.59878540039063</v>
      </c>
      <c r="AH28" s="19" cm="1">
        <f t="array" aca="1" ref="AH28" ca="1">INDIRECT(_xlfn.CONCAT(AH$4,"_d!",AH$1,$A28))</f>
        <v>179.08233642578125</v>
      </c>
      <c r="AI28" s="19" cm="1">
        <f t="array" aca="1" ref="AI28" ca="1">INDIRECT(_xlfn.CONCAT(AI$4,"_d!",AI$1,$A28))</f>
        <v>183.05393981933594</v>
      </c>
      <c r="AJ28" s="19" cm="1">
        <f t="array" aca="1" ref="AJ28" ca="1">INDIRECT(_xlfn.CONCAT(AJ$4,"_d!",AJ$1,$A28))</f>
        <v>181.41047668457031</v>
      </c>
      <c r="AK28" s="42">
        <f t="shared" ca="1" si="9"/>
        <v>180.14497518507787</v>
      </c>
      <c r="AL28" s="19" cm="1">
        <f t="array" aca="1" ref="AL28" ca="1">INDIRECT(_xlfn.CONCAT(AL$4,"_d!",AL$1,$A28))</f>
        <v>178.86430358886719</v>
      </c>
      <c r="AM28" s="19" cm="1">
        <f t="array" aca="1" ref="AM28" ca="1">INDIRECT(_xlfn.CONCAT(AM$4,"_d!",AM$1,$A28))</f>
        <v>180.46565246582031</v>
      </c>
      <c r="AN28" s="19" cm="1">
        <f t="array" aca="1" ref="AN28" ca="1">INDIRECT(_xlfn.CONCAT(AN$4,"_d!",AN$1,$A28))</f>
        <v>181.28443908691406</v>
      </c>
      <c r="AO28" s="19" cm="1">
        <f t="array" aca="1" ref="AO28" ca="1">INDIRECT(_xlfn.CONCAT(AO$4,"_d!",AO$1,$A28))</f>
        <v>176.4912109375</v>
      </c>
      <c r="AP28" s="19" cm="1">
        <f t="array" aca="1" ref="AP28" ca="1">INDIRECT(_xlfn.CONCAT(AP$4,"_d!",AP$1,$A28))</f>
        <v>183.72866821289063</v>
      </c>
      <c r="AQ28" s="19" cm="1">
        <f t="array" aca="1" ref="AQ28" ca="1">INDIRECT(_xlfn.CONCAT(AQ$4,"_d!",AQ$1,$A28))</f>
        <v>180.00897216796875</v>
      </c>
      <c r="AR28" s="42">
        <f t="shared" ca="1" si="10"/>
        <v>179.93740998595223</v>
      </c>
      <c r="AS28" s="19" cm="1">
        <f t="array" aca="1" ref="AS28" ca="1">INDIRECT(_xlfn.CONCAT(AS$4,"_d!",AS$1,$A28))</f>
        <v>178.78846740722656</v>
      </c>
      <c r="AT28" s="19" cm="1">
        <f t="array" aca="1" ref="AT28" ca="1">INDIRECT(_xlfn.CONCAT(AT$4,"_d!",AT$1,$A28))</f>
        <v>181.40827941894531</v>
      </c>
      <c r="AU28" s="19" cm="1">
        <f t="array" aca="1" ref="AU28" ca="1">INDIRECT(_xlfn.CONCAT(AU$4,"_d!",AU$1,$A28))</f>
        <v>181.22207641601563</v>
      </c>
      <c r="AV28" s="19" cm="1">
        <f t="array" aca="1" ref="AV28" ca="1">INDIRECT(_xlfn.CONCAT(AV$4,"_d!",AV$1,$A28))</f>
        <v>179.23046875</v>
      </c>
      <c r="AW28" s="19" cm="1">
        <f t="array" aca="1" ref="AW28" ca="1">INDIRECT(_xlfn.CONCAT(AW$4,"_d!",AW$1,$A28))</f>
        <v>183.79103088378906</v>
      </c>
      <c r="AX28" s="19" cm="1">
        <f t="array" aca="1" ref="AX28" ca="1">INDIRECT(_xlfn.CONCAT(AX$4,"_d!",AX$1,$A28))</f>
        <v>180.82260131835938</v>
      </c>
      <c r="AY28" s="42">
        <f t="shared" ca="1" si="11"/>
        <v>180.32288863939522</v>
      </c>
      <c r="AZ28" s="19" cm="1">
        <f t="array" aca="1" ref="AZ28" ca="1">INDIRECT(_xlfn.CONCAT(AZ$4,"_d!",AZ$1,$A28))</f>
        <v>178.87008666992188</v>
      </c>
      <c r="BA28" s="19" cm="1">
        <f t="array" aca="1" ref="BA28" ca="1">INDIRECT(_xlfn.CONCAT(BA$4,"_d!",BA$1,$A28))</f>
        <v>180.16621398925781</v>
      </c>
      <c r="BB28" s="19" cm="1">
        <f t="array" aca="1" ref="BB28" ca="1">INDIRECT(_xlfn.CONCAT(BB$4,"_d!",BB$1,$A28))</f>
        <v>182.23208618164063</v>
      </c>
      <c r="BC28" s="19" cm="1">
        <f t="array" aca="1" ref="BC28" ca="1">INDIRECT(_xlfn.CONCAT(BC$4,"_d!",BC$1,$A28))</f>
        <v>177.41986083984375</v>
      </c>
      <c r="BD28" s="19" cm="1">
        <f t="array" aca="1" ref="BD28" ca="1">INDIRECT(_xlfn.CONCAT(BD$4,"_d!",BD$1,$A28))</f>
        <v>183.64414978027344</v>
      </c>
      <c r="BE28" s="19" cm="1">
        <f t="array" aca="1" ref="BE28" ca="1">INDIRECT(_xlfn.CONCAT(BE$4,"_d!",BE$1,$A28))</f>
        <v>181.903564453125</v>
      </c>
      <c r="BF28" s="42">
        <f t="shared" ca="1" si="12"/>
        <v>179.91471546957862</v>
      </c>
      <c r="BG28" s="19" cm="1">
        <f t="array" aca="1" ref="BG28" ca="1">INDIRECT(_xlfn.CONCAT(BG$4,"_d!",BG$1,$A28))</f>
        <v>178.69842529296875</v>
      </c>
      <c r="BH28" s="19" cm="1">
        <f t="array" aca="1" ref="BH28" ca="1">INDIRECT(_xlfn.CONCAT(BH$4,"_d!",BH$1,$A28))</f>
        <v>180.65048217773438</v>
      </c>
      <c r="BI28" s="19" cm="1">
        <f t="array" aca="1" ref="BI28" ca="1">INDIRECT(_xlfn.CONCAT(BI$4,"_d!",BI$1,$A28))</f>
        <v>183.13223266601563</v>
      </c>
      <c r="BJ28" s="19" cm="1">
        <f t="array" aca="1" ref="BJ28" ca="1">INDIRECT(_xlfn.CONCAT(BJ$4,"_d!",BJ$1,$A28))</f>
        <v>178.76518249511719</v>
      </c>
      <c r="BK28" s="19" cm="1">
        <f t="array" aca="1" ref="BK28" ca="1">INDIRECT(_xlfn.CONCAT(BK$4,"_d!",BK$1,$A28))</f>
        <v>184.10206604003906</v>
      </c>
      <c r="BL28" s="19" cm="1">
        <f t="array" aca="1" ref="BL28" ca="1">INDIRECT(_xlfn.CONCAT(BL$4,"_d!",BL$1,$A28))</f>
        <v>182.50534057617188</v>
      </c>
      <c r="BM28" s="42">
        <f t="shared" ca="1" si="13"/>
        <v>180.04535293511154</v>
      </c>
      <c r="BN28" s="19" cm="1">
        <f t="array" aca="1" ref="BN28" ca="1">INDIRECT(_xlfn.CONCAT(BN$4,"_d!",BN$1,$A28))</f>
        <v>178.2652587890625</v>
      </c>
      <c r="BO28" s="19" cm="1">
        <f t="array" aca="1" ref="BO28" ca="1">INDIRECT(_xlfn.CONCAT(BO$4,"_d!",BO$1,$A28))</f>
        <v>180.41661071777344</v>
      </c>
      <c r="BP28" s="19" cm="1">
        <f t="array" aca="1" ref="BP28" ca="1">INDIRECT(_xlfn.CONCAT(BP$4,"_d!",BP$1,$A28))</f>
        <v>182.05050659179688</v>
      </c>
      <c r="BQ28" s="19" cm="1">
        <f t="array" aca="1" ref="BQ28" ca="1">INDIRECT(_xlfn.CONCAT(BQ$4,"_d!",BQ$1,$A28))</f>
        <v>176.42092895507813</v>
      </c>
      <c r="BR28" s="19" cm="1">
        <f t="array" aca="1" ref="BR28" ca="1">INDIRECT(_xlfn.CONCAT(BR$4,"_d!",BR$1,$A28))</f>
        <v>184.49053955078125</v>
      </c>
      <c r="BS28" s="19" cm="1">
        <f t="array" aca="1" ref="BS28" ca="1">INDIRECT(_xlfn.CONCAT(BS$4,"_d!",BS$1,$A28))</f>
        <v>183.10734558105469</v>
      </c>
      <c r="BT28" s="42">
        <f t="shared" ca="1" si="14"/>
        <v>179.59368224833625</v>
      </c>
      <c r="BU28" s="42"/>
      <c r="BV28" s="45">
        <f t="shared" ca="1" si="15"/>
        <v>179.14007308501041</v>
      </c>
      <c r="BW28" s="45">
        <f t="shared" ca="1" si="16"/>
        <v>179.38118862828355</v>
      </c>
      <c r="BX28" s="45">
        <f t="shared" ca="1" si="17"/>
        <v>179.80286890098975</v>
      </c>
      <c r="BY28" s="45">
        <f t="shared" ca="1" si="18"/>
        <v>179.58851972784475</v>
      </c>
      <c r="BZ28" s="45">
        <f t="shared" ca="1" si="19"/>
        <v>180.14497518507787</v>
      </c>
      <c r="CA28" s="45">
        <f t="shared" ca="1" si="20"/>
        <v>179.93740998595223</v>
      </c>
      <c r="CB28" s="45">
        <f t="shared" ca="1" si="21"/>
        <v>180.32288863939522</v>
      </c>
      <c r="CC28" s="45">
        <f t="shared" ca="1" si="22"/>
        <v>179.91471546957862</v>
      </c>
      <c r="CD28" s="45">
        <f t="shared" ca="1" si="23"/>
        <v>180.04535293511154</v>
      </c>
      <c r="CE28" s="45">
        <f t="shared" ca="1" si="24"/>
        <v>179.59368224833625</v>
      </c>
      <c r="CF28" s="45" cm="1">
        <f t="array" aca="1" ref="CF28" ca="1">+SUMPRODUCT($BV$3:$CE$3/100,$BV28:$CE28)</f>
        <v>179.81159775785596</v>
      </c>
      <c r="CG28" s="35">
        <f t="shared" si="28"/>
        <v>43405</v>
      </c>
      <c r="CH28" s="24">
        <f t="shared" ca="1" si="29"/>
        <v>3.1492184292122971E-2</v>
      </c>
      <c r="CI28" s="24">
        <f t="shared" ca="1" si="30"/>
        <v>3.2050993165897657E-2</v>
      </c>
      <c r="CJ28" s="24">
        <f t="shared" ca="1" si="31"/>
        <v>3.0058607700716111E-2</v>
      </c>
      <c r="CK28" s="24">
        <f t="shared" ca="1" si="32"/>
        <v>3.1888253589916316E-2</v>
      </c>
      <c r="CL28" s="24">
        <f t="shared" ca="1" si="33"/>
        <v>3.211326380535362E-2</v>
      </c>
      <c r="CM28" s="24">
        <f t="shared" ca="1" si="34"/>
        <v>3.1912792048272465E-2</v>
      </c>
      <c r="CN28" s="24">
        <f t="shared" ca="1" si="35"/>
        <v>3.2094673020181208E-2</v>
      </c>
      <c r="CO28" s="24">
        <f t="shared" ca="1" si="36"/>
        <v>3.140103819634299E-2</v>
      </c>
      <c r="CP28" s="24">
        <f t="shared" ca="1" si="37"/>
        <v>3.1505223047714193E-2</v>
      </c>
      <c r="CQ28" s="24">
        <f t="shared" ca="1" si="38"/>
        <v>3.1424460726645842E-2</v>
      </c>
      <c r="CR28" s="24">
        <f t="shared" ca="1" si="26"/>
        <v>3.1584042362468479E-2</v>
      </c>
      <c r="CS28" s="35">
        <f t="shared" si="39"/>
        <v>43405</v>
      </c>
      <c r="CT28" s="24">
        <f t="shared" ca="1" si="41"/>
        <v>0.48312569325580457</v>
      </c>
      <c r="CU28" s="24">
        <f t="shared" ca="1" si="42"/>
        <v>0.48364494086796195</v>
      </c>
      <c r="CV28" s="24">
        <f t="shared" ca="1" si="43"/>
        <v>0.48373342731708124</v>
      </c>
      <c r="CW28" s="24">
        <f t="shared" ca="1" si="44"/>
        <v>0.48482322125297528</v>
      </c>
      <c r="CX28" s="24">
        <f t="shared" ca="1" si="45"/>
        <v>0.4862627479880588</v>
      </c>
      <c r="CY28" s="24">
        <f t="shared" ca="1" si="46"/>
        <v>0.48473499079323101</v>
      </c>
      <c r="CZ28" s="24">
        <f t="shared" ca="1" si="47"/>
        <v>0.4894629141151472</v>
      </c>
      <c r="DA28" s="24">
        <f t="shared" ca="1" si="48"/>
        <v>0.48663261751024467</v>
      </c>
      <c r="DB28" s="24">
        <f t="shared" ca="1" si="49"/>
        <v>0.48454382396997597</v>
      </c>
      <c r="DC28" s="24">
        <f t="shared" ca="1" si="50"/>
        <v>0.48481406931108983</v>
      </c>
      <c r="DD28" s="48">
        <f t="shared" ca="1" si="51"/>
        <v>0.48533530017554116</v>
      </c>
      <c r="DE28" s="48">
        <f>+[1]NAC!AG29</f>
        <v>0.48429752066115705</v>
      </c>
    </row>
    <row r="29" spans="1:109" x14ac:dyDescent="0.25">
      <c r="A29" s="110">
        <f t="shared" si="27"/>
        <v>56</v>
      </c>
      <c r="B29" s="35">
        <f>+NAC!A29</f>
        <v>43435</v>
      </c>
      <c r="C29" s="19" cm="1">
        <f t="array" aca="1" ref="C29" ca="1">INDIRECT(_xlfn.CONCAT(C$4,"_d!",C$1,$A29))</f>
        <v>183.77705383300781</v>
      </c>
      <c r="D29" s="19" cm="1">
        <f t="array" aca="1" ref="D29" ca="1">INDIRECT(_xlfn.CONCAT(D$4,"_d!",D$1,$A29))</f>
        <v>182.73533630371094</v>
      </c>
      <c r="E29" s="19" cm="1">
        <f t="array" aca="1" ref="E29" ca="1">INDIRECT(_xlfn.CONCAT(E$4,"_d!",E$1,$A29))</f>
        <v>183.77278137207031</v>
      </c>
      <c r="F29" s="19" cm="1">
        <f t="array" aca="1" ref="F29" ca="1">INDIRECT(_xlfn.CONCAT(F$4,"_d!",F$1,$A29))</f>
        <v>181.11775207519531</v>
      </c>
      <c r="G29" s="19" cm="1">
        <f t="array" aca="1" ref="G29" ca="1">INDIRECT(_xlfn.CONCAT(G$4,"_d!",G$1,$A29))</f>
        <v>186.05508422851563</v>
      </c>
      <c r="H29" s="19" cm="1">
        <f t="array" aca="1" ref="H29" ca="1">INDIRECT(_xlfn.CONCAT(H$4,"_d!",H$1,$A29))</f>
        <v>185.04208374023438</v>
      </c>
      <c r="I29" s="42">
        <f t="shared" ca="1" si="6"/>
        <v>183.30597593693813</v>
      </c>
      <c r="J29" s="19" cm="1">
        <f t="array" aca="1" ref="J29" ca="1">INDIRECT(_xlfn.CONCAT(J$4,"_d!",J$1,$A29))</f>
        <v>182.91740417480469</v>
      </c>
      <c r="K29" s="19" cm="1">
        <f t="array" aca="1" ref="K29" ca="1">INDIRECT(_xlfn.CONCAT(K$4,"_d!",K$1,$A29))</f>
        <v>184.08612060546875</v>
      </c>
      <c r="L29" s="19" cm="1">
        <f t="array" aca="1" ref="L29" ca="1">INDIRECT(_xlfn.CONCAT(L$4,"_d!",L$1,$A29))</f>
        <v>184.47761535644531</v>
      </c>
      <c r="M29" s="19" cm="1">
        <f t="array" aca="1" ref="M29" ca="1">INDIRECT(_xlfn.CONCAT(M$4,"_d!",M$1,$A29))</f>
        <v>180.85122680664063</v>
      </c>
      <c r="N29" s="19" cm="1">
        <f t="array" aca="1" ref="N29" ca="1">INDIRECT(_xlfn.CONCAT(N$4,"_d!",N$1,$A29))</f>
        <v>186.38101196289063</v>
      </c>
      <c r="O29" s="19" cm="1">
        <f t="array" aca="1" ref="O29" ca="1">INDIRECT(_xlfn.CONCAT(O$4,"_d!",O$1,$A29))</f>
        <v>183.72732543945313</v>
      </c>
      <c r="P29" s="42">
        <f ca="1">+SUMPRODUCT(J$3:$O$3,J29:O29)</f>
        <v>183.60929571888178</v>
      </c>
      <c r="Q29" s="19" cm="1">
        <f t="array" aca="1" ref="Q29" ca="1">INDIRECT(_xlfn.CONCAT(Q$4,"_d!",Q$1,$A29))</f>
        <v>184.11337280273438</v>
      </c>
      <c r="R29" s="19" cm="1">
        <f t="array" aca="1" ref="R29" ca="1">INDIRECT(_xlfn.CONCAT(R$4,"_d!",R$1,$A29))</f>
        <v>184.11337280273438</v>
      </c>
      <c r="S29" s="19" cm="1">
        <f t="array" aca="1" ref="S29" ca="1">INDIRECT(_xlfn.CONCAT(S$4,"_d!",S$1,$A29))</f>
        <v>185.07652282714844</v>
      </c>
      <c r="T29" s="19" cm="1">
        <f t="array" aca="1" ref="T29" ca="1">INDIRECT(_xlfn.CONCAT(T$4,"_d!",T$1,$A29))</f>
        <v>183.10029602050781</v>
      </c>
      <c r="U29" s="19" cm="1">
        <f t="array" aca="1" ref="U29" ca="1">INDIRECT(_xlfn.CONCAT(U$4,"_d!",U$1,$A29))</f>
        <v>187.24201965332031</v>
      </c>
      <c r="V29" s="19" cm="1">
        <f t="array" aca="1" ref="V29" ca="1">INDIRECT(_xlfn.CONCAT(V$4,"_d!",V$1,$A29))</f>
        <v>185.197998046875</v>
      </c>
      <c r="W29" s="42">
        <f t="shared" ca="1" si="7"/>
        <v>184.45307272426174</v>
      </c>
      <c r="X29" s="19" cm="1">
        <f t="array" aca="1" ref="X29" ca="1">INDIRECT(_xlfn.CONCAT(X$4,"_d!",X$1,$A29))</f>
        <v>183.11373901367188</v>
      </c>
      <c r="Y29" s="19" cm="1">
        <f t="array" aca="1" ref="Y29" ca="1">INDIRECT(_xlfn.CONCAT(Y$4,"_d!",Y$1,$A29))</f>
        <v>183.25283813476563</v>
      </c>
      <c r="Z29" s="19" cm="1">
        <f t="array" aca="1" ref="Z29" ca="1">INDIRECT(_xlfn.CONCAT(Z$4,"_d!",Z$1,$A29))</f>
        <v>186.33424377441406</v>
      </c>
      <c r="AA29" s="19" cm="1">
        <f t="array" aca="1" ref="AA29" ca="1">INDIRECT(_xlfn.CONCAT(AA$4,"_d!",AA$1,$A29))</f>
        <v>181.03475952148438</v>
      </c>
      <c r="AB29" s="19" cm="1">
        <f t="array" aca="1" ref="AB29" ca="1">INDIRECT(_xlfn.CONCAT(AB$4,"_d!",AB$1,$A29))</f>
        <v>188.78514099121094</v>
      </c>
      <c r="AC29" s="19" cm="1">
        <f t="array" aca="1" ref="AC29" ca="1">INDIRECT(_xlfn.CONCAT(AC$4,"_d!",AC$1,$A29))</f>
        <v>186.75596618652344</v>
      </c>
      <c r="AD29" s="42">
        <f t="shared" ca="1" si="8"/>
        <v>183.96765049951668</v>
      </c>
      <c r="AE29" s="19" cm="1">
        <f t="array" aca="1" ref="AE29" ca="1">INDIRECT(_xlfn.CONCAT(AE$4,"_d!",AE$1,$A29))</f>
        <v>183.82524108886719</v>
      </c>
      <c r="AF29" s="19" cm="1">
        <f t="array" aca="1" ref="AF29" ca="1">INDIRECT(_xlfn.CONCAT(AF$4,"_d!",AF$1,$A29))</f>
        <v>184.68211364746094</v>
      </c>
      <c r="AG29" s="19" cm="1">
        <f t="array" aca="1" ref="AG29" ca="1">INDIRECT(_xlfn.CONCAT(AG$4,"_d!",AG$1,$A29))</f>
        <v>185.85690307617188</v>
      </c>
      <c r="AH29" s="19" cm="1">
        <f t="array" aca="1" ref="AH29" ca="1">INDIRECT(_xlfn.CONCAT(AH$4,"_d!",AH$1,$A29))</f>
        <v>183.55392456054688</v>
      </c>
      <c r="AI29" s="19" cm="1">
        <f t="array" aca="1" ref="AI29" ca="1">INDIRECT(_xlfn.CONCAT(AI$4,"_d!",AI$1,$A29))</f>
        <v>187.51097106933594</v>
      </c>
      <c r="AJ29" s="19" cm="1">
        <f t="array" aca="1" ref="AJ29" ca="1">INDIRECT(_xlfn.CONCAT(AJ$4,"_d!",AJ$1,$A29))</f>
        <v>186.33689880371094</v>
      </c>
      <c r="AK29" s="42">
        <f t="shared" ca="1" si="9"/>
        <v>184.66287684780465</v>
      </c>
      <c r="AL29" s="19" cm="1">
        <f t="array" aca="1" ref="AL29" ca="1">INDIRECT(_xlfn.CONCAT(AL$4,"_d!",AL$1,$A29))</f>
        <v>183.6851806640625</v>
      </c>
      <c r="AM29" s="19" cm="1">
        <f t="array" aca="1" ref="AM29" ca="1">INDIRECT(_xlfn.CONCAT(AM$4,"_d!",AM$1,$A29))</f>
        <v>184.60430908203125</v>
      </c>
      <c r="AN29" s="19" cm="1">
        <f t="array" aca="1" ref="AN29" ca="1">INDIRECT(_xlfn.CONCAT(AN$4,"_d!",AN$1,$A29))</f>
        <v>185.52999877929688</v>
      </c>
      <c r="AO29" s="19" cm="1">
        <f t="array" aca="1" ref="AO29" ca="1">INDIRECT(_xlfn.CONCAT(AO$4,"_d!",AO$1,$A29))</f>
        <v>180.91816711425781</v>
      </c>
      <c r="AP29" s="19" cm="1">
        <f t="array" aca="1" ref="AP29" ca="1">INDIRECT(_xlfn.CONCAT(AP$4,"_d!",AP$1,$A29))</f>
        <v>188.40705871582031</v>
      </c>
      <c r="AQ29" s="19" cm="1">
        <f t="array" aca="1" ref="AQ29" ca="1">INDIRECT(_xlfn.CONCAT(AQ$4,"_d!",AQ$1,$A29))</f>
        <v>184.80679321289063</v>
      </c>
      <c r="AR29" s="42">
        <f t="shared" ca="1" si="10"/>
        <v>184.44385329302406</v>
      </c>
      <c r="AS29" s="19" cm="1">
        <f t="array" aca="1" ref="AS29" ca="1">INDIRECT(_xlfn.CONCAT(AS$4,"_d!",AS$1,$A29))</f>
        <v>183.7442626953125</v>
      </c>
      <c r="AT29" s="19" cm="1">
        <f t="array" aca="1" ref="AT29" ca="1">INDIRECT(_xlfn.CONCAT(AT$4,"_d!",AT$1,$A29))</f>
        <v>185.59904479980469</v>
      </c>
      <c r="AU29" s="19" cm="1">
        <f t="array" aca="1" ref="AU29" ca="1">INDIRECT(_xlfn.CONCAT(AU$4,"_d!",AU$1,$A29))</f>
        <v>185.47267150878906</v>
      </c>
      <c r="AV29" s="19" cm="1">
        <f t="array" aca="1" ref="AV29" ca="1">INDIRECT(_xlfn.CONCAT(AV$4,"_d!",AV$1,$A29))</f>
        <v>183.8232421875</v>
      </c>
      <c r="AW29" s="19" cm="1">
        <f t="array" aca="1" ref="AW29" ca="1">INDIRECT(_xlfn.CONCAT(AW$4,"_d!",AW$1,$A29))</f>
        <v>188.67384338378906</v>
      </c>
      <c r="AX29" s="19" cm="1">
        <f t="array" aca="1" ref="AX29" ca="1">INDIRECT(_xlfn.CONCAT(AX$4,"_d!",AX$1,$A29))</f>
        <v>185.58615112304688</v>
      </c>
      <c r="AY29" s="42">
        <f t="shared" ca="1" si="11"/>
        <v>184.94151738901547</v>
      </c>
      <c r="AZ29" s="19" cm="1">
        <f t="array" aca="1" ref="AZ29" ca="1">INDIRECT(_xlfn.CONCAT(AZ$4,"_d!",AZ$1,$A29))</f>
        <v>184.00563049316406</v>
      </c>
      <c r="BA29" s="19" cm="1">
        <f t="array" aca="1" ref="BA29" ca="1">INDIRECT(_xlfn.CONCAT(BA$4,"_d!",BA$1,$A29))</f>
        <v>184.28836059570313</v>
      </c>
      <c r="BB29" s="19" cm="1">
        <f t="array" aca="1" ref="BB29" ca="1">INDIRECT(_xlfn.CONCAT(BB$4,"_d!",BB$1,$A29))</f>
        <v>186.54270935058594</v>
      </c>
      <c r="BC29" s="19" cm="1">
        <f t="array" aca="1" ref="BC29" ca="1">INDIRECT(_xlfn.CONCAT(BC$4,"_d!",BC$1,$A29))</f>
        <v>181.86000061035156</v>
      </c>
      <c r="BD29" s="19" cm="1">
        <f t="array" aca="1" ref="BD29" ca="1">INDIRECT(_xlfn.CONCAT(BD$4,"_d!",BD$1,$A29))</f>
        <v>188.58763122558594</v>
      </c>
      <c r="BE29" s="19" cm="1">
        <f t="array" aca="1" ref="BE29" ca="1">INDIRECT(_xlfn.CONCAT(BE$4,"_d!",BE$1,$A29))</f>
        <v>186.99711608886719</v>
      </c>
      <c r="BF29" s="42">
        <f t="shared" ca="1" si="12"/>
        <v>184.62576251825547</v>
      </c>
      <c r="BG29" s="19" cm="1">
        <f t="array" aca="1" ref="BG29" ca="1">INDIRECT(_xlfn.CONCAT(BG$4,"_d!",BG$1,$A29))</f>
        <v>183.88209533691406</v>
      </c>
      <c r="BH29" s="19" cm="1">
        <f t="array" aca="1" ref="BH29" ca="1">INDIRECT(_xlfn.CONCAT(BH$4,"_d!",BH$1,$A29))</f>
        <v>184.89891052246094</v>
      </c>
      <c r="BI29" s="19" cm="1">
        <f t="array" aca="1" ref="BI29" ca="1">INDIRECT(_xlfn.CONCAT(BI$4,"_d!",BI$1,$A29))</f>
        <v>187.47714233398438</v>
      </c>
      <c r="BJ29" s="19" cm="1">
        <f t="array" aca="1" ref="BJ29" ca="1">INDIRECT(_xlfn.CONCAT(BJ$4,"_d!",BJ$1,$A29))</f>
        <v>183.13970947265625</v>
      </c>
      <c r="BK29" s="19" cm="1">
        <f t="array" aca="1" ref="BK29" ca="1">INDIRECT(_xlfn.CONCAT(BK$4,"_d!",BK$1,$A29))</f>
        <v>189.15118408203125</v>
      </c>
      <c r="BL29" s="19" cm="1">
        <f t="array" aca="1" ref="BL29" ca="1">INDIRECT(_xlfn.CONCAT(BL$4,"_d!",BL$1,$A29))</f>
        <v>187.39569091796875</v>
      </c>
      <c r="BM29" s="42">
        <f t="shared" ca="1" si="13"/>
        <v>184.82329936110528</v>
      </c>
      <c r="BN29" s="19" cm="1">
        <f t="array" aca="1" ref="BN29" ca="1">INDIRECT(_xlfn.CONCAT(BN$4,"_d!",BN$1,$A29))</f>
        <v>183.5296630859375</v>
      </c>
      <c r="BO29" s="19" cm="1">
        <f t="array" aca="1" ref="BO29" ca="1">INDIRECT(_xlfn.CONCAT(BO$4,"_d!",BO$1,$A29))</f>
        <v>184.69276428222656</v>
      </c>
      <c r="BP29" s="19" cm="1">
        <f t="array" aca="1" ref="BP29" ca="1">INDIRECT(_xlfn.CONCAT(BP$4,"_d!",BP$1,$A29))</f>
        <v>186.35667419433594</v>
      </c>
      <c r="BQ29" s="19" cm="1">
        <f t="array" aca="1" ref="BQ29" ca="1">INDIRECT(_xlfn.CONCAT(BQ$4,"_d!",BQ$1,$A29))</f>
        <v>180.79527282714844</v>
      </c>
      <c r="BR29" s="19" cm="1">
        <f t="array" aca="1" ref="BR29" ca="1">INDIRECT(_xlfn.CONCAT(BR$4,"_d!",BR$1,$A29))</f>
        <v>189.72273254394531</v>
      </c>
      <c r="BS29" s="19" cm="1">
        <f t="array" aca="1" ref="BS29" ca="1">INDIRECT(_xlfn.CONCAT(BS$4,"_d!",BS$1,$A29))</f>
        <v>188.14834594726563</v>
      </c>
      <c r="BT29" s="42">
        <f t="shared" ca="1" si="14"/>
        <v>184.52604304649961</v>
      </c>
      <c r="BU29" s="42"/>
      <c r="BV29" s="45">
        <f t="shared" ca="1" si="15"/>
        <v>183.30597593693813</v>
      </c>
      <c r="BW29" s="45">
        <f t="shared" ca="1" si="16"/>
        <v>183.60929571888178</v>
      </c>
      <c r="BX29" s="45">
        <f t="shared" ca="1" si="17"/>
        <v>184.45307272426174</v>
      </c>
      <c r="BY29" s="45">
        <f t="shared" ca="1" si="18"/>
        <v>183.96765049951668</v>
      </c>
      <c r="BZ29" s="45">
        <f t="shared" ca="1" si="19"/>
        <v>184.66287684780465</v>
      </c>
      <c r="CA29" s="45">
        <f t="shared" ca="1" si="20"/>
        <v>184.44385329302406</v>
      </c>
      <c r="CB29" s="45">
        <f t="shared" ca="1" si="21"/>
        <v>184.94151738901547</v>
      </c>
      <c r="CC29" s="45">
        <f t="shared" ca="1" si="22"/>
        <v>184.62576251825547</v>
      </c>
      <c r="CD29" s="45">
        <f t="shared" ca="1" si="23"/>
        <v>184.82329936110528</v>
      </c>
      <c r="CE29" s="45">
        <f t="shared" ca="1" si="24"/>
        <v>184.52604304649961</v>
      </c>
      <c r="CF29" s="45" cm="1">
        <f t="array" aca="1" ref="CF29" ca="1">+SUMPRODUCT($BV$3:$CE$3/100,$BV29:$CE29)</f>
        <v>184.43393105505848</v>
      </c>
      <c r="CG29" s="35">
        <f t="shared" si="28"/>
        <v>43435</v>
      </c>
      <c r="CH29" s="24">
        <f t="shared" ca="1" si="29"/>
        <v>2.3255002525039759E-2</v>
      </c>
      <c r="CI29" s="24">
        <f t="shared" ca="1" si="30"/>
        <v>2.3570515520218605E-2</v>
      </c>
      <c r="CJ29" s="24">
        <f t="shared" ca="1" si="31"/>
        <v>2.5862789908166928E-2</v>
      </c>
      <c r="CK29" s="24">
        <f t="shared" ca="1" si="32"/>
        <v>2.4384246711917967E-2</v>
      </c>
      <c r="CL29" s="24">
        <f t="shared" ca="1" si="33"/>
        <v>2.5079254406542129E-2</v>
      </c>
      <c r="CM29" s="24">
        <f t="shared" ca="1" si="34"/>
        <v>2.5044504683176427E-2</v>
      </c>
      <c r="CN29" s="24">
        <f t="shared" ca="1" si="35"/>
        <v>2.5613103164382256E-2</v>
      </c>
      <c r="CO29" s="24">
        <f t="shared" ca="1" si="36"/>
        <v>2.6184890081842216E-2</v>
      </c>
      <c r="CP29" s="24">
        <f t="shared" ca="1" si="37"/>
        <v>2.6537460412631164E-2</v>
      </c>
      <c r="CQ29" s="24">
        <f t="shared" ca="1" si="38"/>
        <v>2.7463999492716384E-2</v>
      </c>
      <c r="CR29" s="24">
        <f t="shared" ca="1" si="26"/>
        <v>2.5706535923379015E-2</v>
      </c>
      <c r="CS29" s="35">
        <f t="shared" si="39"/>
        <v>43435</v>
      </c>
      <c r="CT29" s="24">
        <f t="shared" ca="1" si="41"/>
        <v>0.47672289535389201</v>
      </c>
      <c r="CU29" s="24">
        <f t="shared" ca="1" si="42"/>
        <v>0.4773632906680334</v>
      </c>
      <c r="CV29" s="24">
        <f t="shared" ca="1" si="43"/>
        <v>0.47531929010828677</v>
      </c>
      <c r="CW29" s="24">
        <f t="shared" ca="1" si="44"/>
        <v>0.4779445480134048</v>
      </c>
      <c r="CX29" s="24">
        <f t="shared" ca="1" si="45"/>
        <v>0.47783907465064024</v>
      </c>
      <c r="CY29" s="24">
        <f t="shared" ca="1" si="46"/>
        <v>0.47633700969258719</v>
      </c>
      <c r="CZ29" s="24">
        <f t="shared" ca="1" si="47"/>
        <v>0.48143714926027958</v>
      </c>
      <c r="DA29" s="24">
        <f t="shared" ca="1" si="48"/>
        <v>0.4789245365336432</v>
      </c>
      <c r="DB29" s="24">
        <f t="shared" ca="1" si="49"/>
        <v>0.47547494458750905</v>
      </c>
      <c r="DC29" s="24">
        <f t="shared" ca="1" si="50"/>
        <v>0.4766493673468124</v>
      </c>
      <c r="DD29" s="48">
        <f t="shared" ca="1" si="51"/>
        <v>0.47737342133294769</v>
      </c>
      <c r="DE29" s="48">
        <f>+[1]NAC!AG30</f>
        <v>0.47676282051282071</v>
      </c>
    </row>
    <row r="30" spans="1:109" x14ac:dyDescent="0.25">
      <c r="A30" s="110">
        <f t="shared" si="27"/>
        <v>57</v>
      </c>
      <c r="B30" s="35">
        <f>+NAC!A30</f>
        <v>43466</v>
      </c>
      <c r="C30" s="19" cm="1">
        <f t="array" aca="1" ref="C30" ca="1">INDIRECT(_xlfn.CONCAT(C$4,"_d!",C$1,$A30))</f>
        <v>189.17779541015625</v>
      </c>
      <c r="D30" s="19" cm="1">
        <f t="array" aca="1" ref="D30" ca="1">INDIRECT(_xlfn.CONCAT(D$4,"_d!",D$1,$A30))</f>
        <v>187.96983337402344</v>
      </c>
      <c r="E30" s="19" cm="1">
        <f t="array" aca="1" ref="E30" ca="1">INDIRECT(_xlfn.CONCAT(E$4,"_d!",E$1,$A30))</f>
        <v>189.70355224609375</v>
      </c>
      <c r="F30" s="19" cm="1">
        <f t="array" aca="1" ref="F30" ca="1">INDIRECT(_xlfn.CONCAT(F$4,"_d!",F$1,$A30))</f>
        <v>187.427734375</v>
      </c>
      <c r="G30" s="19" cm="1">
        <f t="array" aca="1" ref="G30" ca="1">INDIRECT(_xlfn.CONCAT(G$4,"_d!",G$1,$A30))</f>
        <v>191.29811096191406</v>
      </c>
      <c r="H30" s="19" cm="1">
        <f t="array" aca="1" ref="H30" ca="1">INDIRECT(_xlfn.CONCAT(H$4,"_d!",H$1,$A30))</f>
        <v>190.96847534179688</v>
      </c>
      <c r="I30" s="42">
        <f t="shared" ca="1" si="6"/>
        <v>188.880985369808</v>
      </c>
      <c r="J30" s="19" cm="1">
        <f t="array" aca="1" ref="J30" ca="1">INDIRECT(_xlfn.CONCAT(J$4,"_d!",J$1,$A30))</f>
        <v>188.34226989746094</v>
      </c>
      <c r="K30" s="19" cm="1">
        <f t="array" aca="1" ref="K30" ca="1">INDIRECT(_xlfn.CONCAT(K$4,"_d!",K$1,$A30))</f>
        <v>189.30677795410156</v>
      </c>
      <c r="L30" s="19" cm="1">
        <f t="array" aca="1" ref="L30" ca="1">INDIRECT(_xlfn.CONCAT(L$4,"_d!",L$1,$A30))</f>
        <v>190.37812805175781</v>
      </c>
      <c r="M30" s="19" cm="1">
        <f t="array" aca="1" ref="M30" ca="1">INDIRECT(_xlfn.CONCAT(M$4,"_d!",M$1,$A30))</f>
        <v>187.22563171386719</v>
      </c>
      <c r="N30" s="19" cm="1">
        <f t="array" aca="1" ref="N30" ca="1">INDIRECT(_xlfn.CONCAT(N$4,"_d!",N$1,$A30))</f>
        <v>191.66818237304688</v>
      </c>
      <c r="O30" s="19" cm="1">
        <f t="array" aca="1" ref="O30" ca="1">INDIRECT(_xlfn.CONCAT(O$4,"_d!",O$1,$A30))</f>
        <v>189.51129150390625</v>
      </c>
      <c r="P30" s="42">
        <f ca="1">+SUMPRODUCT(J$3:$O$3,J30:O30)</f>
        <v>189.14299485857839</v>
      </c>
      <c r="Q30" s="19" cm="1">
        <f t="array" aca="1" ref="Q30" ca="1">INDIRECT(_xlfn.CONCAT(Q$4,"_d!",Q$1,$A30))</f>
        <v>189.35980224609375</v>
      </c>
      <c r="R30" s="19" cm="1">
        <f t="array" aca="1" ref="R30" ca="1">INDIRECT(_xlfn.CONCAT(R$4,"_d!",R$1,$A30))</f>
        <v>189.35980224609375</v>
      </c>
      <c r="S30" s="19" cm="1">
        <f t="array" aca="1" ref="S30" ca="1">INDIRECT(_xlfn.CONCAT(S$4,"_d!",S$1,$A30))</f>
        <v>191.09317016601563</v>
      </c>
      <c r="T30" s="19" cm="1">
        <f t="array" aca="1" ref="T30" ca="1">INDIRECT(_xlfn.CONCAT(T$4,"_d!",T$1,$A30))</f>
        <v>189.2816162109375</v>
      </c>
      <c r="U30" s="19" cm="1">
        <f t="array" aca="1" ref="U30" ca="1">INDIRECT(_xlfn.CONCAT(U$4,"_d!",U$1,$A30))</f>
        <v>192.74183654785156</v>
      </c>
      <c r="V30" s="19" cm="1">
        <f t="array" aca="1" ref="V30" ca="1">INDIRECT(_xlfn.CONCAT(V$4,"_d!",V$1,$A30))</f>
        <v>191.04046630859375</v>
      </c>
      <c r="W30" s="42">
        <f t="shared" ca="1" si="7"/>
        <v>189.91203697792781</v>
      </c>
      <c r="X30" s="19" cm="1">
        <f t="array" aca="1" ref="X30" ca="1">INDIRECT(_xlfn.CONCAT(X$4,"_d!",X$1,$A30))</f>
        <v>188.51882934570313</v>
      </c>
      <c r="Y30" s="19" cm="1">
        <f t="array" aca="1" ref="Y30" ca="1">INDIRECT(_xlfn.CONCAT(Y$4,"_d!",Y$1,$A30))</f>
        <v>188.40609741210938</v>
      </c>
      <c r="Z30" s="19" cm="1">
        <f t="array" aca="1" ref="Z30" ca="1">INDIRECT(_xlfn.CONCAT(Z$4,"_d!",Z$1,$A30))</f>
        <v>192.29811096191406</v>
      </c>
      <c r="AA30" s="19" cm="1">
        <f t="array" aca="1" ref="AA30" ca="1">INDIRECT(_xlfn.CONCAT(AA$4,"_d!",AA$1,$A30))</f>
        <v>187.40835571289063</v>
      </c>
      <c r="AB30" s="19" cm="1">
        <f t="array" aca="1" ref="AB30" ca="1">INDIRECT(_xlfn.CONCAT(AB$4,"_d!",AB$1,$A30))</f>
        <v>194.33203125</v>
      </c>
      <c r="AC30" s="19" cm="1">
        <f t="array" aca="1" ref="AC30" ca="1">INDIRECT(_xlfn.CONCAT(AC$4,"_d!",AC$1,$A30))</f>
        <v>192.556640625</v>
      </c>
      <c r="AD30" s="42">
        <f t="shared" ca="1" si="8"/>
        <v>189.43764049375909</v>
      </c>
      <c r="AE30" s="19" cm="1">
        <f t="array" aca="1" ref="AE30" ca="1">INDIRECT(_xlfn.CONCAT(AE$4,"_d!",AE$1,$A30))</f>
        <v>189.20263671875</v>
      </c>
      <c r="AF30" s="19" cm="1">
        <f t="array" aca="1" ref="AF30" ca="1">INDIRECT(_xlfn.CONCAT(AF$4,"_d!",AF$1,$A30))</f>
        <v>189.96359252929688</v>
      </c>
      <c r="AG30" s="19" cm="1">
        <f t="array" aca="1" ref="AG30" ca="1">INDIRECT(_xlfn.CONCAT(AG$4,"_d!",AG$1,$A30))</f>
        <v>191.74838256835938</v>
      </c>
      <c r="AH30" s="19" cm="1">
        <f t="array" aca="1" ref="AH30" ca="1">INDIRECT(_xlfn.CONCAT(AH$4,"_d!",AH$1,$A30))</f>
        <v>189.739990234375</v>
      </c>
      <c r="AI30" s="19" cm="1">
        <f t="array" aca="1" ref="AI30" ca="1">INDIRECT(_xlfn.CONCAT(AI$4,"_d!",AI$1,$A30))</f>
        <v>192.98182678222656</v>
      </c>
      <c r="AJ30" s="19" cm="1">
        <f t="array" aca="1" ref="AJ30" ca="1">INDIRECT(_xlfn.CONCAT(AJ$4,"_d!",AJ$1,$A30))</f>
        <v>192.10989379882813</v>
      </c>
      <c r="AK30" s="42">
        <f t="shared" ca="1" si="9"/>
        <v>190.10681927834048</v>
      </c>
      <c r="AL30" s="19" cm="1">
        <f t="array" aca="1" ref="AL30" ca="1">INDIRECT(_xlfn.CONCAT(AL$4,"_d!",AL$1,$A30))</f>
        <v>188.92718505859375</v>
      </c>
      <c r="AM30" s="19" cm="1">
        <f t="array" aca="1" ref="AM30" ca="1">INDIRECT(_xlfn.CONCAT(AM$4,"_d!",AM$1,$A30))</f>
        <v>189.87899780273438</v>
      </c>
      <c r="AN30" s="19" cm="1">
        <f t="array" aca="1" ref="AN30" ca="1">INDIRECT(_xlfn.CONCAT(AN$4,"_d!",AN$1,$A30))</f>
        <v>191.5084228515625</v>
      </c>
      <c r="AO30" s="19" cm="1">
        <f t="array" aca="1" ref="AO30" ca="1">INDIRECT(_xlfn.CONCAT(AO$4,"_d!",AO$1,$A30))</f>
        <v>187.24296569824219</v>
      </c>
      <c r="AP30" s="19" cm="1">
        <f t="array" aca="1" ref="AP30" ca="1">INDIRECT(_xlfn.CONCAT(AP$4,"_d!",AP$1,$A30))</f>
        <v>193.96260070800781</v>
      </c>
      <c r="AQ30" s="19" cm="1">
        <f t="array" aca="1" ref="AQ30" ca="1">INDIRECT(_xlfn.CONCAT(AQ$4,"_d!",AQ$1,$A30))</f>
        <v>190.58340454101563</v>
      </c>
      <c r="AR30" s="42">
        <f t="shared" ca="1" si="10"/>
        <v>189.84789431487985</v>
      </c>
      <c r="AS30" s="19" cm="1">
        <f t="array" aca="1" ref="AS30" ca="1">INDIRECT(_xlfn.CONCAT(AS$4,"_d!",AS$1,$A30))</f>
        <v>189.01713562011719</v>
      </c>
      <c r="AT30" s="19" cm="1">
        <f t="array" aca="1" ref="AT30" ca="1">INDIRECT(_xlfn.CONCAT(AT$4,"_d!",AT$1,$A30))</f>
        <v>190.93885803222656</v>
      </c>
      <c r="AU30" s="19" cm="1">
        <f t="array" aca="1" ref="AU30" ca="1">INDIRECT(_xlfn.CONCAT(AU$4,"_d!",AU$1,$A30))</f>
        <v>191.38957214355469</v>
      </c>
      <c r="AV30" s="19" cm="1">
        <f t="array" aca="1" ref="AV30" ca="1">INDIRECT(_xlfn.CONCAT(AV$4,"_d!",AV$1,$A30))</f>
        <v>190.12942504882813</v>
      </c>
      <c r="AW30" s="19" cm="1">
        <f t="array" aca="1" ref="AW30" ca="1">INDIRECT(_xlfn.CONCAT(AW$4,"_d!",AW$1,$A30))</f>
        <v>194.40762329101563</v>
      </c>
      <c r="AX30" s="19" cm="1">
        <f t="array" aca="1" ref="AX30" ca="1">INDIRECT(_xlfn.CONCAT(AX$4,"_d!",AX$1,$A30))</f>
        <v>191.382568359375</v>
      </c>
      <c r="AY30" s="42">
        <f t="shared" ca="1" si="11"/>
        <v>190.38472870691959</v>
      </c>
      <c r="AZ30" s="19" cm="1">
        <f t="array" aca="1" ref="AZ30" ca="1">INDIRECT(_xlfn.CONCAT(AZ$4,"_d!",AZ$1,$A30))</f>
        <v>189.13534545898438</v>
      </c>
      <c r="BA30" s="19" cm="1">
        <f t="array" aca="1" ref="BA30" ca="1">INDIRECT(_xlfn.CONCAT(BA$4,"_d!",BA$1,$A30))</f>
        <v>189.51890563964844</v>
      </c>
      <c r="BB30" s="19" cm="1">
        <f t="array" aca="1" ref="BB30" ca="1">INDIRECT(_xlfn.CONCAT(BB$4,"_d!",BB$1,$A30))</f>
        <v>192.44752502441406</v>
      </c>
      <c r="BC30" s="19" cm="1">
        <f t="array" aca="1" ref="BC30" ca="1">INDIRECT(_xlfn.CONCAT(BC$4,"_d!",BC$1,$A30))</f>
        <v>188.185546875</v>
      </c>
      <c r="BD30" s="19" cm="1">
        <f t="array" aca="1" ref="BD30" ca="1">INDIRECT(_xlfn.CONCAT(BD$4,"_d!",BD$1,$A30))</f>
        <v>194.40652465820313</v>
      </c>
      <c r="BE30" s="19" cm="1">
        <f t="array" aca="1" ref="BE30" ca="1">INDIRECT(_xlfn.CONCAT(BE$4,"_d!",BE$1,$A30))</f>
        <v>192.75979614257813</v>
      </c>
      <c r="BF30" s="42">
        <f t="shared" ca="1" si="12"/>
        <v>189.94464546238157</v>
      </c>
      <c r="BG30" s="19" cm="1">
        <f t="array" aca="1" ref="BG30" ca="1">INDIRECT(_xlfn.CONCAT(BG$4,"_d!",BG$1,$A30))</f>
        <v>189.00462341308594</v>
      </c>
      <c r="BH30" s="19" cm="1">
        <f t="array" aca="1" ref="BH30" ca="1">INDIRECT(_xlfn.CONCAT(BH$4,"_d!",BH$1,$A30))</f>
        <v>190.20347595214844</v>
      </c>
      <c r="BI30" s="19" cm="1">
        <f t="array" aca="1" ref="BI30" ca="1">INDIRECT(_xlfn.CONCAT(BI$4,"_d!",BI$1,$A30))</f>
        <v>193.40130615234375</v>
      </c>
      <c r="BJ30" s="19" cm="1">
        <f t="array" aca="1" ref="BJ30" ca="1">INDIRECT(_xlfn.CONCAT(BJ$4,"_d!",BJ$1,$A30))</f>
        <v>189.66587829589844</v>
      </c>
      <c r="BK30" s="19" cm="1">
        <f t="array" aca="1" ref="BK30" ca="1">INDIRECT(_xlfn.CONCAT(BK$4,"_d!",BK$1,$A30))</f>
        <v>195.14738464355469</v>
      </c>
      <c r="BL30" s="19" cm="1">
        <f t="array" aca="1" ref="BL30" ca="1">INDIRECT(_xlfn.CONCAT(BL$4,"_d!",BL$1,$A30))</f>
        <v>193.20378112792969</v>
      </c>
      <c r="BM30" s="42">
        <f t="shared" ca="1" si="13"/>
        <v>190.1481951923538</v>
      </c>
      <c r="BN30" s="19" cm="1">
        <f t="array" aca="1" ref="BN30" ca="1">INDIRECT(_xlfn.CONCAT(BN$4,"_d!",BN$1,$A30))</f>
        <v>188.55583190917969</v>
      </c>
      <c r="BO30" s="19" cm="1">
        <f t="array" aca="1" ref="BO30" ca="1">INDIRECT(_xlfn.CONCAT(BO$4,"_d!",BO$1,$A30))</f>
        <v>190.01779174804688</v>
      </c>
      <c r="BP30" s="19" cm="1">
        <f t="array" aca="1" ref="BP30" ca="1">INDIRECT(_xlfn.CONCAT(BP$4,"_d!",BP$1,$A30))</f>
        <v>192.16824340820313</v>
      </c>
      <c r="BQ30" s="19" cm="1">
        <f t="array" aca="1" ref="BQ30" ca="1">INDIRECT(_xlfn.CONCAT(BQ$4,"_d!",BQ$1,$A30))</f>
        <v>186.62008666992188</v>
      </c>
      <c r="BR30" s="19" cm="1">
        <f t="array" aca="1" ref="BR30" ca="1">INDIRECT(_xlfn.CONCAT(BR$4,"_d!",BR$1,$A30))</f>
        <v>195.57804870605469</v>
      </c>
      <c r="BS30" s="19" cm="1">
        <f t="array" aca="1" ref="BS30" ca="1">INDIRECT(_xlfn.CONCAT(BS$4,"_d!",BS$1,$A30))</f>
        <v>194.07940673828125</v>
      </c>
      <c r="BT30" s="42">
        <f t="shared" ca="1" si="14"/>
        <v>189.77490264775145</v>
      </c>
      <c r="BU30" s="42"/>
      <c r="BV30" s="45">
        <f t="shared" ca="1" si="15"/>
        <v>188.880985369808</v>
      </c>
      <c r="BW30" s="45">
        <f t="shared" ca="1" si="16"/>
        <v>189.14299485857839</v>
      </c>
      <c r="BX30" s="45">
        <f t="shared" ca="1" si="17"/>
        <v>189.91203697792781</v>
      </c>
      <c r="BY30" s="45">
        <f t="shared" ca="1" si="18"/>
        <v>189.43764049375909</v>
      </c>
      <c r="BZ30" s="45">
        <f t="shared" ca="1" si="19"/>
        <v>190.10681927834048</v>
      </c>
      <c r="CA30" s="45">
        <f t="shared" ca="1" si="20"/>
        <v>189.84789431487985</v>
      </c>
      <c r="CB30" s="45">
        <f t="shared" ca="1" si="21"/>
        <v>190.38472870691959</v>
      </c>
      <c r="CC30" s="45">
        <f t="shared" ca="1" si="22"/>
        <v>189.94464546238157</v>
      </c>
      <c r="CD30" s="45">
        <f t="shared" ca="1" si="23"/>
        <v>190.1481951923538</v>
      </c>
      <c r="CE30" s="45">
        <f t="shared" ca="1" si="24"/>
        <v>189.77490264775145</v>
      </c>
      <c r="CF30" s="45" cm="1">
        <f t="array" aca="1" ref="CF30" ca="1">+SUMPRODUCT($BV$3:$CE$3/100,$BV30:$CE30)</f>
        <v>189.82290754892935</v>
      </c>
      <c r="CG30" s="35">
        <f t="shared" si="28"/>
        <v>43466</v>
      </c>
      <c r="CH30" s="24">
        <f t="shared" ca="1" si="29"/>
        <v>3.0413680756310013E-2</v>
      </c>
      <c r="CI30" s="24">
        <f t="shared" ca="1" si="30"/>
        <v>3.0138447609804331E-2</v>
      </c>
      <c r="CJ30" s="24">
        <f t="shared" ca="1" si="31"/>
        <v>2.9595409678138784E-2</v>
      </c>
      <c r="CK30" s="24">
        <f t="shared" ca="1" si="32"/>
        <v>2.9733433999891146E-2</v>
      </c>
      <c r="CL30" s="24">
        <f t="shared" ca="1" si="33"/>
        <v>2.9480437668165438E-2</v>
      </c>
      <c r="CM30" s="24">
        <f t="shared" ca="1" si="34"/>
        <v>2.9299111493135133E-2</v>
      </c>
      <c r="CN30" s="24">
        <f t="shared" ca="1" si="35"/>
        <v>2.9432068011286949E-2</v>
      </c>
      <c r="CO30" s="24">
        <f t="shared" ca="1" si="36"/>
        <v>2.880899648877655E-2</v>
      </c>
      <c r="CP30" s="24">
        <f t="shared" ca="1" si="37"/>
        <v>2.8810738957996795E-2</v>
      </c>
      <c r="CQ30" s="24">
        <f t="shared" ca="1" si="38"/>
        <v>2.8445088371234162E-2</v>
      </c>
      <c r="CR30" s="24">
        <f t="shared" ca="1" si="26"/>
        <v>2.9219007928980911E-2</v>
      </c>
      <c r="CS30" s="35">
        <f t="shared" si="39"/>
        <v>43466</v>
      </c>
      <c r="CT30" s="24">
        <f t="shared" ca="1" si="41"/>
        <v>0.49500358750746587</v>
      </c>
      <c r="CU30" s="24">
        <f t="shared" ca="1" si="42"/>
        <v>0.49513115369736282</v>
      </c>
      <c r="CV30" s="24">
        <f t="shared" ca="1" si="43"/>
        <v>0.49479738383945393</v>
      </c>
      <c r="CW30" s="24">
        <f t="shared" ca="1" si="44"/>
        <v>0.49498956660339632</v>
      </c>
      <c r="CX30" s="24">
        <f t="shared" ca="1" si="45"/>
        <v>0.49497851979917473</v>
      </c>
      <c r="CY30" s="24">
        <f t="shared" ca="1" si="46"/>
        <v>0.49321991868772885</v>
      </c>
      <c r="CZ30" s="24">
        <f t="shared" ca="1" si="47"/>
        <v>0.49771860153351266</v>
      </c>
      <c r="DA30" s="24">
        <f t="shared" ca="1" si="48"/>
        <v>0.49483600650265691</v>
      </c>
      <c r="DB30" s="24">
        <f t="shared" ca="1" si="49"/>
        <v>0.49092220147883747</v>
      </c>
      <c r="DC30" s="24">
        <f t="shared" ca="1" si="50"/>
        <v>0.49137380322454538</v>
      </c>
      <c r="DD30" s="48">
        <f t="shared" ca="1" si="51"/>
        <v>0.49384858236133544</v>
      </c>
      <c r="DE30" s="48">
        <f>+[1]NAC!AG31</f>
        <v>0.49291338582677158</v>
      </c>
    </row>
    <row r="31" spans="1:109" x14ac:dyDescent="0.25">
      <c r="A31" s="110">
        <f t="shared" si="27"/>
        <v>58</v>
      </c>
      <c r="B31" s="35">
        <f>+NAC!A31</f>
        <v>43497</v>
      </c>
      <c r="C31" s="19" cm="1">
        <f t="array" aca="1" ref="C31" ca="1">INDIRECT(_xlfn.CONCAT(C$4,"_d!",C$1,$A31))</f>
        <v>197.15187072753906</v>
      </c>
      <c r="D31" s="19" cm="1">
        <f t="array" aca="1" ref="D31" ca="1">INDIRECT(_xlfn.CONCAT(D$4,"_d!",D$1,$A31))</f>
        <v>195.45429992675781</v>
      </c>
      <c r="E31" s="19" cm="1">
        <f t="array" aca="1" ref="E31" ca="1">INDIRECT(_xlfn.CONCAT(E$4,"_d!",E$1,$A31))</f>
        <v>198.69491577148438</v>
      </c>
      <c r="F31" s="19" cm="1">
        <f t="array" aca="1" ref="F31" ca="1">INDIRECT(_xlfn.CONCAT(F$4,"_d!",F$1,$A31))</f>
        <v>196.36993408203125</v>
      </c>
      <c r="G31" s="19" cm="1">
        <f t="array" aca="1" ref="G31" ca="1">INDIRECT(_xlfn.CONCAT(G$4,"_d!",G$1,$A31))</f>
        <v>199.37791442871094</v>
      </c>
      <c r="H31" s="19" cm="1">
        <f t="array" aca="1" ref="H31" ca="1">INDIRECT(_xlfn.CONCAT(H$4,"_d!",H$1,$A31))</f>
        <v>197.25131225585938</v>
      </c>
      <c r="I31" s="42">
        <f t="shared" ca="1" si="6"/>
        <v>196.96712346591733</v>
      </c>
      <c r="J31" s="19" cm="1">
        <f t="array" aca="1" ref="J31" ca="1">INDIRECT(_xlfn.CONCAT(J$4,"_d!",J$1,$A31))</f>
        <v>196.06234741210938</v>
      </c>
      <c r="K31" s="19" cm="1">
        <f t="array" aca="1" ref="K31" ca="1">INDIRECT(_xlfn.CONCAT(K$4,"_d!",K$1,$A31))</f>
        <v>196.57203674316406</v>
      </c>
      <c r="L31" s="19" cm="1">
        <f t="array" aca="1" ref="L31" ca="1">INDIRECT(_xlfn.CONCAT(L$4,"_d!",L$1,$A31))</f>
        <v>199.0252685546875</v>
      </c>
      <c r="M31" s="19" cm="1">
        <f t="array" aca="1" ref="M31" ca="1">INDIRECT(_xlfn.CONCAT(M$4,"_d!",M$1,$A31))</f>
        <v>195.985595703125</v>
      </c>
      <c r="N31" s="19" cm="1">
        <f t="array" aca="1" ref="N31" ca="1">INDIRECT(_xlfn.CONCAT(N$4,"_d!",N$1,$A31))</f>
        <v>199.47506713867188</v>
      </c>
      <c r="O31" s="19" cm="1">
        <f t="array" aca="1" ref="O31" ca="1">INDIRECT(_xlfn.CONCAT(O$4,"_d!",O$1,$A31))</f>
        <v>195.3582763671875</v>
      </c>
      <c r="P31" s="42">
        <f ca="1">+SUMPRODUCT(J$3:$O$3,J31:O31)</f>
        <v>196.89617075704382</v>
      </c>
      <c r="Q31" s="19" cm="1">
        <f t="array" aca="1" ref="Q31" ca="1">INDIRECT(_xlfn.CONCAT(Q$4,"_d!",Q$1,$A31))</f>
        <v>197.09463500976563</v>
      </c>
      <c r="R31" s="19" cm="1">
        <f t="array" aca="1" ref="R31" ca="1">INDIRECT(_xlfn.CONCAT(R$4,"_d!",R$1,$A31))</f>
        <v>197.09463500976563</v>
      </c>
      <c r="S31" s="19" cm="1">
        <f t="array" aca="1" ref="S31" ca="1">INDIRECT(_xlfn.CONCAT(S$4,"_d!",S$1,$A31))</f>
        <v>199.49407958984375</v>
      </c>
      <c r="T31" s="19" cm="1">
        <f t="array" aca="1" ref="T31" ca="1">INDIRECT(_xlfn.CONCAT(T$4,"_d!",T$1,$A31))</f>
        <v>198.04737854003906</v>
      </c>
      <c r="U31" s="19" cm="1">
        <f t="array" aca="1" ref="U31" ca="1">INDIRECT(_xlfn.CONCAT(U$4,"_d!",U$1,$A31))</f>
        <v>200.41015625</v>
      </c>
      <c r="V31" s="19" cm="1">
        <f t="array" aca="1" ref="V31" ca="1">INDIRECT(_xlfn.CONCAT(V$4,"_d!",V$1,$A31))</f>
        <v>196.984130859375</v>
      </c>
      <c r="W31" s="42">
        <f t="shared" ca="1" si="7"/>
        <v>197.73935503972271</v>
      </c>
      <c r="X31" s="19" cm="1">
        <f t="array" aca="1" ref="X31" ca="1">INDIRECT(_xlfn.CONCAT(X$4,"_d!",X$1,$A31))</f>
        <v>195.83181762695313</v>
      </c>
      <c r="Y31" s="19" cm="1">
        <f t="array" aca="1" ref="Y31" ca="1">INDIRECT(_xlfn.CONCAT(Y$4,"_d!",Y$1,$A31))</f>
        <v>195.21372985839844</v>
      </c>
      <c r="Z31" s="19" cm="1">
        <f t="array" aca="1" ref="Z31" ca="1">INDIRECT(_xlfn.CONCAT(Z$4,"_d!",Z$1,$A31))</f>
        <v>200.50868225097656</v>
      </c>
      <c r="AA31" s="19" cm="1">
        <f t="array" aca="1" ref="AA31" ca="1">INDIRECT(_xlfn.CONCAT(AA$4,"_d!",AA$1,$A31))</f>
        <v>196.0653076171875</v>
      </c>
      <c r="AB31" s="19" cm="1">
        <f t="array" aca="1" ref="AB31" ca="1">INDIRECT(_xlfn.CONCAT(AB$4,"_d!",AB$1,$A31))</f>
        <v>201.89930725097656</v>
      </c>
      <c r="AC31" s="19" cm="1">
        <f t="array" aca="1" ref="AC31" ca="1">INDIRECT(_xlfn.CONCAT(AC$4,"_d!",AC$1,$A31))</f>
        <v>198.53752136230469</v>
      </c>
      <c r="AD31" s="42">
        <f t="shared" ca="1" si="8"/>
        <v>196.71775487292001</v>
      </c>
      <c r="AE31" s="19" cm="1">
        <f t="array" aca="1" ref="AE31" ca="1">INDIRECT(_xlfn.CONCAT(AE$4,"_d!",AE$1,$A31))</f>
        <v>196.77699279785156</v>
      </c>
      <c r="AF31" s="19" cm="1">
        <f t="array" aca="1" ref="AF31" ca="1">INDIRECT(_xlfn.CONCAT(AF$4,"_d!",AF$1,$A31))</f>
        <v>196.80638122558594</v>
      </c>
      <c r="AG31" s="19" cm="1">
        <f t="array" aca="1" ref="AG31" ca="1">INDIRECT(_xlfn.CONCAT(AG$4,"_d!",AG$1,$A31))</f>
        <v>199.63873291015625</v>
      </c>
      <c r="AH31" s="19" cm="1">
        <f t="array" aca="1" ref="AH31" ca="1">INDIRECT(_xlfn.CONCAT(AH$4,"_d!",AH$1,$A31))</f>
        <v>198.38882446289063</v>
      </c>
      <c r="AI31" s="19" cm="1">
        <f t="array" aca="1" ref="AI31" ca="1">INDIRECT(_xlfn.CONCAT(AI$4,"_d!",AI$1,$A31))</f>
        <v>200.39984130859375</v>
      </c>
      <c r="AJ31" s="19" cm="1">
        <f t="array" aca="1" ref="AJ31" ca="1">INDIRECT(_xlfn.CONCAT(AJ$4,"_d!",AJ$1,$A31))</f>
        <v>198.04783630371094</v>
      </c>
      <c r="AK31" s="42">
        <f t="shared" ca="1" si="9"/>
        <v>197.4230453266926</v>
      </c>
      <c r="AL31" s="19" cm="1">
        <f t="array" aca="1" ref="AL31" ca="1">INDIRECT(_xlfn.CONCAT(AL$4,"_d!",AL$1,$A31))</f>
        <v>196.33364868164063</v>
      </c>
      <c r="AM31" s="19" cm="1">
        <f t="array" aca="1" ref="AM31" ca="1">INDIRECT(_xlfn.CONCAT(AM$4,"_d!",AM$1,$A31))</f>
        <v>196.72492980957031</v>
      </c>
      <c r="AN31" s="19" cm="1">
        <f t="array" aca="1" ref="AN31" ca="1">INDIRECT(_xlfn.CONCAT(AN$4,"_d!",AN$1,$A31))</f>
        <v>199.26495361328125</v>
      </c>
      <c r="AO31" s="19" cm="1">
        <f t="array" aca="1" ref="AO31" ca="1">INDIRECT(_xlfn.CONCAT(AO$4,"_d!",AO$1,$A31))</f>
        <v>195.786376953125</v>
      </c>
      <c r="AP31" s="19" cm="1">
        <f t="array" aca="1" ref="AP31" ca="1">INDIRECT(_xlfn.CONCAT(AP$4,"_d!",AP$1,$A31))</f>
        <v>201.28494262695313</v>
      </c>
      <c r="AQ31" s="19" cm="1">
        <f t="array" aca="1" ref="AQ31" ca="1">INDIRECT(_xlfn.CONCAT(AQ$4,"_d!",AQ$1,$A31))</f>
        <v>196.35719299316406</v>
      </c>
      <c r="AR31" s="42">
        <f t="shared" ca="1" si="10"/>
        <v>197.02322416845004</v>
      </c>
      <c r="AS31" s="19" cm="1">
        <f t="array" aca="1" ref="AS31" ca="1">INDIRECT(_xlfn.CONCAT(AS$4,"_d!",AS$1,$A31))</f>
        <v>196.17472839355469</v>
      </c>
      <c r="AT31" s="19" cm="1">
        <f t="array" aca="1" ref="AT31" ca="1">INDIRECT(_xlfn.CONCAT(AT$4,"_d!",AT$1,$A31))</f>
        <v>197.74151611328125</v>
      </c>
      <c r="AU31" s="19" cm="1">
        <f t="array" aca="1" ref="AU31" ca="1">INDIRECT(_xlfn.CONCAT(AU$4,"_d!",AU$1,$A31))</f>
        <v>198.91023254394531</v>
      </c>
      <c r="AV31" s="19" cm="1">
        <f t="array" aca="1" ref="AV31" ca="1">INDIRECT(_xlfn.CONCAT(AV$4,"_d!",AV$1,$A31))</f>
        <v>198.68606567382813</v>
      </c>
      <c r="AW31" s="19" cm="1">
        <f t="array" aca="1" ref="AW31" ca="1">INDIRECT(_xlfn.CONCAT(AW$4,"_d!",AW$1,$A31))</f>
        <v>201.38253784179688</v>
      </c>
      <c r="AX31" s="19" cm="1">
        <f t="array" aca="1" ref="AX31" ca="1">INDIRECT(_xlfn.CONCAT(AX$4,"_d!",AX$1,$A31))</f>
        <v>197.22410583496094</v>
      </c>
      <c r="AY31" s="42">
        <f t="shared" ca="1" si="11"/>
        <v>197.39999510841182</v>
      </c>
      <c r="AZ31" s="19" cm="1">
        <f t="array" aca="1" ref="AZ31" ca="1">INDIRECT(_xlfn.CONCAT(AZ$4,"_d!",AZ$1,$A31))</f>
        <v>196.33334350585938</v>
      </c>
      <c r="BA31" s="19" cm="1">
        <f t="array" aca="1" ref="BA31" ca="1">INDIRECT(_xlfn.CONCAT(BA$4,"_d!",BA$1,$A31))</f>
        <v>196.05912780761719</v>
      </c>
      <c r="BB31" s="19" cm="1">
        <f t="array" aca="1" ref="BB31" ca="1">INDIRECT(_xlfn.CONCAT(BB$4,"_d!",BB$1,$A31))</f>
        <v>199.66950988769531</v>
      </c>
      <c r="BC31" s="19" cm="1">
        <f t="array" aca="1" ref="BC31" ca="1">INDIRECT(_xlfn.CONCAT(BC$4,"_d!",BC$1,$A31))</f>
        <v>196.57896423339844</v>
      </c>
      <c r="BD31" s="19" cm="1">
        <f t="array" aca="1" ref="BD31" ca="1">INDIRECT(_xlfn.CONCAT(BD$4,"_d!",BD$1,$A31))</f>
        <v>201.34805297851563</v>
      </c>
      <c r="BE31" s="19" cm="1">
        <f t="array" aca="1" ref="BE31" ca="1">INDIRECT(_xlfn.CONCAT(BE$4,"_d!",BE$1,$A31))</f>
        <v>198.46955871582031</v>
      </c>
      <c r="BF31" s="42">
        <f t="shared" ca="1" si="12"/>
        <v>196.84143987577278</v>
      </c>
      <c r="BG31" s="19" cm="1">
        <f t="array" aca="1" ref="BG31" ca="1">INDIRECT(_xlfn.CONCAT(BG$4,"_d!",BG$1,$A31))</f>
        <v>196.16645812988281</v>
      </c>
      <c r="BH31" s="19" cm="1">
        <f t="array" aca="1" ref="BH31" ca="1">INDIRECT(_xlfn.CONCAT(BH$4,"_d!",BH$1,$A31))</f>
        <v>196.668212890625</v>
      </c>
      <c r="BI31" s="19" cm="1">
        <f t="array" aca="1" ref="BI31" ca="1">INDIRECT(_xlfn.CONCAT(BI$4,"_d!",BI$1,$A31))</f>
        <v>200.54310607910156</v>
      </c>
      <c r="BJ31" s="19" cm="1">
        <f t="array" aca="1" ref="BJ31" ca="1">INDIRECT(_xlfn.CONCAT(BJ$4,"_d!",BJ$1,$A31))</f>
        <v>198.34664916992188</v>
      </c>
      <c r="BK31" s="19" cm="1">
        <f t="array" aca="1" ref="BK31" ca="1">INDIRECT(_xlfn.CONCAT(BK$4,"_d!",BK$1,$A31))</f>
        <v>202.07052612304688</v>
      </c>
      <c r="BL31" s="19" cm="1">
        <f t="array" aca="1" ref="BL31" ca="1">INDIRECT(_xlfn.CONCAT(BL$4,"_d!",BL$1,$A31))</f>
        <v>199.01005554199219</v>
      </c>
      <c r="BM31" s="42">
        <f t="shared" ca="1" si="13"/>
        <v>196.98572890907965</v>
      </c>
      <c r="BN31" s="19" cm="1">
        <f t="array" aca="1" ref="BN31" ca="1">INDIRECT(_xlfn.CONCAT(BN$4,"_d!",BN$1,$A31))</f>
        <v>195.39401245117188</v>
      </c>
      <c r="BO31" s="19" cm="1">
        <f t="array" aca="1" ref="BO31" ca="1">INDIRECT(_xlfn.CONCAT(BO$4,"_d!",BO$1,$A31))</f>
        <v>196.20646667480469</v>
      </c>
      <c r="BP31" s="19" cm="1">
        <f t="array" aca="1" ref="BP31" ca="1">INDIRECT(_xlfn.CONCAT(BP$4,"_d!",BP$1,$A31))</f>
        <v>198.92304992675781</v>
      </c>
      <c r="BQ31" s="19" cm="1">
        <f t="array" aca="1" ref="BQ31" ca="1">INDIRECT(_xlfn.CONCAT(BQ$4,"_d!",BQ$1,$A31))</f>
        <v>194.73236083984375</v>
      </c>
      <c r="BR31" s="19" cm="1">
        <f t="array" aca="1" ref="BR31" ca="1">INDIRECT(_xlfn.CONCAT(BR$4,"_d!",BR$1,$A31))</f>
        <v>202.10610961914063</v>
      </c>
      <c r="BS31" s="19" cm="1">
        <f t="array" aca="1" ref="BS31" ca="1">INDIRECT(_xlfn.CONCAT(BS$4,"_d!",BS$1,$A31))</f>
        <v>199.91285705566406</v>
      </c>
      <c r="BT31" s="42">
        <f t="shared" ca="1" si="14"/>
        <v>196.34941124692762</v>
      </c>
      <c r="BU31" s="42"/>
      <c r="BV31" s="45">
        <f t="shared" ca="1" si="15"/>
        <v>196.96712346591733</v>
      </c>
      <c r="BW31" s="45">
        <f t="shared" ca="1" si="16"/>
        <v>196.89617075704382</v>
      </c>
      <c r="BX31" s="45">
        <f t="shared" ca="1" si="17"/>
        <v>197.73935503972271</v>
      </c>
      <c r="BY31" s="45">
        <f t="shared" ca="1" si="18"/>
        <v>196.71775487292001</v>
      </c>
      <c r="BZ31" s="45">
        <f t="shared" ca="1" si="19"/>
        <v>197.4230453266926</v>
      </c>
      <c r="CA31" s="45">
        <f t="shared" ca="1" si="20"/>
        <v>197.02322416845004</v>
      </c>
      <c r="CB31" s="45">
        <f t="shared" ca="1" si="21"/>
        <v>197.39999510841182</v>
      </c>
      <c r="CC31" s="45">
        <f t="shared" ca="1" si="22"/>
        <v>196.84143987577278</v>
      </c>
      <c r="CD31" s="45">
        <f t="shared" ca="1" si="23"/>
        <v>196.98572890907965</v>
      </c>
      <c r="CE31" s="45">
        <f t="shared" ca="1" si="24"/>
        <v>196.34941124692762</v>
      </c>
      <c r="CF31" s="45" cm="1">
        <f t="array" aca="1" ref="CF31" ca="1">+SUMPRODUCT($BV$3:$CE$3/100,$BV31:$CE31)</f>
        <v>196.94924452469897</v>
      </c>
      <c r="CG31" s="35">
        <f t="shared" si="28"/>
        <v>43497</v>
      </c>
      <c r="CH31" s="24">
        <f t="shared" ca="1" si="29"/>
        <v>4.2810757685733059E-2</v>
      </c>
      <c r="CI31" s="24">
        <f t="shared" ca="1" si="30"/>
        <v>4.0991081399881946E-2</v>
      </c>
      <c r="CJ31" s="24">
        <f t="shared" ca="1" si="31"/>
        <v>4.121549211072173E-2</v>
      </c>
      <c r="CK31" s="24">
        <f t="shared" ca="1" si="32"/>
        <v>3.8430136482832555E-2</v>
      </c>
      <c r="CL31" s="24">
        <f t="shared" ca="1" si="33"/>
        <v>3.8484816463318028E-2</v>
      </c>
      <c r="CM31" s="24">
        <f t="shared" ca="1" si="34"/>
        <v>3.7795151110126435E-2</v>
      </c>
      <c r="CN31" s="24">
        <f t="shared" ca="1" si="35"/>
        <v>3.6847841994152919E-2</v>
      </c>
      <c r="CO31" s="24">
        <f t="shared" ca="1" si="36"/>
        <v>3.6309496361965676E-2</v>
      </c>
      <c r="CP31" s="24">
        <f t="shared" ca="1" si="37"/>
        <v>3.595897247307045E-2</v>
      </c>
      <c r="CQ31" s="24">
        <f t="shared" ca="1" si="38"/>
        <v>3.4643720046477311E-2</v>
      </c>
      <c r="CR31" s="24">
        <f t="shared" ca="1" si="26"/>
        <v>3.7542028345197043E-2</v>
      </c>
      <c r="CS31" s="35">
        <f t="shared" si="39"/>
        <v>43497</v>
      </c>
      <c r="CT31" s="24">
        <f t="shared" ca="1" si="41"/>
        <v>0.52458926087005309</v>
      </c>
      <c r="CU31" s="24">
        <f t="shared" ca="1" si="42"/>
        <v>0.52157924640917197</v>
      </c>
      <c r="CV31" s="24">
        <f t="shared" ca="1" si="43"/>
        <v>0.51857601339063297</v>
      </c>
      <c r="CW31" s="24">
        <f t="shared" ca="1" si="44"/>
        <v>0.51617003581481891</v>
      </c>
      <c r="CX31" s="24">
        <f t="shared" ca="1" si="45"/>
        <v>0.51582293458998918</v>
      </c>
      <c r="CY31" s="24">
        <f t="shared" ca="1" si="46"/>
        <v>0.51329715169630585</v>
      </c>
      <c r="CZ31" s="24">
        <f t="shared" ca="1" si="47"/>
        <v>0.5157537629893636</v>
      </c>
      <c r="DA31" s="24">
        <f t="shared" ca="1" si="48"/>
        <v>0.51198098723390384</v>
      </c>
      <c r="DB31" s="24">
        <f t="shared" ca="1" si="49"/>
        <v>0.50756745968543049</v>
      </c>
      <c r="DC31" s="24">
        <f t="shared" ca="1" si="50"/>
        <v>0.50659168661945242</v>
      </c>
      <c r="DD31" s="48">
        <f t="shared" ca="1" si="51"/>
        <v>0.51336946415703966</v>
      </c>
      <c r="DE31" s="48">
        <f>+[1]NAC!AG32</f>
        <v>0.51268255188316703</v>
      </c>
    </row>
    <row r="32" spans="1:109" x14ac:dyDescent="0.25">
      <c r="A32" s="110">
        <f t="shared" si="27"/>
        <v>59</v>
      </c>
      <c r="B32" s="35">
        <f>+NAC!A32</f>
        <v>43525</v>
      </c>
      <c r="C32" s="19" cm="1">
        <f t="array" aca="1" ref="C32" ca="1">INDIRECT(_xlfn.CONCAT(C$4,"_d!",C$1,$A32))</f>
        <v>207.17874145507813</v>
      </c>
      <c r="D32" s="19" cm="1">
        <f t="array" aca="1" ref="D32" ca="1">INDIRECT(_xlfn.CONCAT(D$4,"_d!",D$1,$A32))</f>
        <v>204.64179992675781</v>
      </c>
      <c r="E32" s="19" cm="1">
        <f t="array" aca="1" ref="E32" ca="1">INDIRECT(_xlfn.CONCAT(E$4,"_d!",E$1,$A32))</f>
        <v>208.48495483398438</v>
      </c>
      <c r="F32" s="19" cm="1">
        <f t="array" aca="1" ref="F32" ca="1">INDIRECT(_xlfn.CONCAT(F$4,"_d!",F$1,$A32))</f>
        <v>206.66400146484375</v>
      </c>
      <c r="G32" s="19" cm="1">
        <f t="array" aca="1" ref="G32" ca="1">INDIRECT(_xlfn.CONCAT(G$4,"_d!",G$1,$A32))</f>
        <v>208.52850341796875</v>
      </c>
      <c r="H32" s="19" cm="1">
        <f t="array" aca="1" ref="H32" ca="1">INDIRECT(_xlfn.CONCAT(H$4,"_d!",H$1,$A32))</f>
        <v>205.54788208007813</v>
      </c>
      <c r="I32" s="42">
        <f t="shared" ca="1" si="6"/>
        <v>206.62907412229765</v>
      </c>
      <c r="J32" s="19" cm="1">
        <f t="array" aca="1" ref="J32" ca="1">INDIRECT(_xlfn.CONCAT(J$4,"_d!",J$1,$A32))</f>
        <v>205.82757568359375</v>
      </c>
      <c r="K32" s="19" cm="1">
        <f t="array" aca="1" ref="K32" ca="1">INDIRECT(_xlfn.CONCAT(K$4,"_d!",K$1,$A32))</f>
        <v>205.71397399902344</v>
      </c>
      <c r="L32" s="19" cm="1">
        <f t="array" aca="1" ref="L32" ca="1">INDIRECT(_xlfn.CONCAT(L$4,"_d!",L$1,$A32))</f>
        <v>208.673095703125</v>
      </c>
      <c r="M32" s="19" cm="1">
        <f t="array" aca="1" ref="M32" ca="1">INDIRECT(_xlfn.CONCAT(M$4,"_d!",M$1,$A32))</f>
        <v>206.31221008300781</v>
      </c>
      <c r="N32" s="19" cm="1">
        <f t="array" aca="1" ref="N32" ca="1">INDIRECT(_xlfn.CONCAT(N$4,"_d!",N$1,$A32))</f>
        <v>208.65254211425781</v>
      </c>
      <c r="O32" s="19" cm="1">
        <f t="array" aca="1" ref="O32" ca="1">INDIRECT(_xlfn.CONCAT(O$4,"_d!",O$1,$A32))</f>
        <v>203.77812194824219</v>
      </c>
      <c r="P32" s="42">
        <f ca="1">+SUMPRODUCT(J$3:$O$3,J32:O32)</f>
        <v>206.4062267777793</v>
      </c>
      <c r="Q32" s="19" cm="1">
        <f t="array" aca="1" ref="Q32" ca="1">INDIRECT(_xlfn.CONCAT(Q$4,"_d!",Q$1,$A32))</f>
        <v>207.07220458984375</v>
      </c>
      <c r="R32" s="19" cm="1">
        <f t="array" aca="1" ref="R32" ca="1">INDIRECT(_xlfn.CONCAT(R$4,"_d!",R$1,$A32))</f>
        <v>207.07220458984375</v>
      </c>
      <c r="S32" s="19" cm="1">
        <f t="array" aca="1" ref="S32" ca="1">INDIRECT(_xlfn.CONCAT(S$4,"_d!",S$1,$A32))</f>
        <v>209.04583740234375</v>
      </c>
      <c r="T32" s="19" cm="1">
        <f t="array" aca="1" ref="T32" ca="1">INDIRECT(_xlfn.CONCAT(T$4,"_d!",T$1,$A32))</f>
        <v>208.31263732910156</v>
      </c>
      <c r="U32" s="19" cm="1">
        <f t="array" aca="1" ref="U32" ca="1">INDIRECT(_xlfn.CONCAT(U$4,"_d!",U$1,$A32))</f>
        <v>209.58090209960938</v>
      </c>
      <c r="V32" s="19" cm="1">
        <f t="array" aca="1" ref="V32" ca="1">INDIRECT(_xlfn.CONCAT(V$4,"_d!",V$1,$A32))</f>
        <v>205.23530578613281</v>
      </c>
      <c r="W32" s="42">
        <f t="shared" ca="1" si="7"/>
        <v>207.55458149166591</v>
      </c>
      <c r="X32" s="19" cm="1">
        <f t="array" aca="1" ref="X32" ca="1">INDIRECT(_xlfn.CONCAT(X$4,"_d!",X$1,$A32))</f>
        <v>205.55734252929688</v>
      </c>
      <c r="Y32" s="19" cm="1">
        <f t="array" aca="1" ref="Y32" ca="1">INDIRECT(_xlfn.CONCAT(Y$4,"_d!",Y$1,$A32))</f>
        <v>204.18161010742188</v>
      </c>
      <c r="Z32" s="19" cm="1">
        <f t="array" aca="1" ref="Z32" ca="1">INDIRECT(_xlfn.CONCAT(Z$4,"_d!",Z$1,$A32))</f>
        <v>210.27105712890625</v>
      </c>
      <c r="AA32" s="19" cm="1">
        <f t="array" aca="1" ref="AA32" ca="1">INDIRECT(_xlfn.CONCAT(AA$4,"_d!",AA$1,$A32))</f>
        <v>206.14533996582031</v>
      </c>
      <c r="AB32" s="19" cm="1">
        <f t="array" aca="1" ref="AB32" ca="1">INDIRECT(_xlfn.CONCAT(AB$4,"_d!",AB$1,$A32))</f>
        <v>210.91279602050781</v>
      </c>
      <c r="AC32" s="19" cm="1">
        <f t="array" aca="1" ref="AC32" ca="1">INDIRECT(_xlfn.CONCAT(AC$4,"_d!",AC$1,$A32))</f>
        <v>206.8133544921875</v>
      </c>
      <c r="AD32" s="42">
        <f t="shared" ca="1" si="8"/>
        <v>206.09846335815411</v>
      </c>
      <c r="AE32" s="19" cm="1">
        <f t="array" aca="1" ref="AE32" ca="1">INDIRECT(_xlfn.CONCAT(AE$4,"_d!",AE$1,$A32))</f>
        <v>206.4134521484375</v>
      </c>
      <c r="AF32" s="19" cm="1">
        <f t="array" aca="1" ref="AF32" ca="1">INDIRECT(_xlfn.CONCAT(AF$4,"_d!",AF$1,$A32))</f>
        <v>205.63064575195313</v>
      </c>
      <c r="AG32" s="19" cm="1">
        <f t="array" aca="1" ref="AG32" ca="1">INDIRECT(_xlfn.CONCAT(AG$4,"_d!",AG$1,$A32))</f>
        <v>209.48329162597656</v>
      </c>
      <c r="AH32" s="19" cm="1">
        <f t="array" aca="1" ref="AH32" ca="1">INDIRECT(_xlfn.CONCAT(AH$4,"_d!",AH$1,$A32))</f>
        <v>208.61381530761719</v>
      </c>
      <c r="AI32" s="19" cm="1">
        <f t="array" aca="1" ref="AI32" ca="1">INDIRECT(_xlfn.CONCAT(AI$4,"_d!",AI$1,$A32))</f>
        <v>209.55661010742188</v>
      </c>
      <c r="AJ32" s="19" cm="1">
        <f t="array" aca="1" ref="AJ32" ca="1">INDIRECT(_xlfn.CONCAT(AJ$4,"_d!",AJ$1,$A32))</f>
        <v>206.400634765625</v>
      </c>
      <c r="AK32" s="42">
        <f t="shared" ca="1" si="9"/>
        <v>206.72541808857628</v>
      </c>
      <c r="AL32" s="19" cm="1">
        <f t="array" aca="1" ref="AL32" ca="1">INDIRECT(_xlfn.CONCAT(AL$4,"_d!",AL$1,$A32))</f>
        <v>206.4599609375</v>
      </c>
      <c r="AM32" s="19" cm="1">
        <f t="array" aca="1" ref="AM32" ca="1">INDIRECT(_xlfn.CONCAT(AM$4,"_d!",AM$1,$A32))</f>
        <v>205.595703125</v>
      </c>
      <c r="AN32" s="19" cm="1">
        <f t="array" aca="1" ref="AN32" ca="1">INDIRECT(_xlfn.CONCAT(AN$4,"_d!",AN$1,$A32))</f>
        <v>208.98101806640625</v>
      </c>
      <c r="AO32" s="19" cm="1">
        <f t="array" aca="1" ref="AO32" ca="1">INDIRECT(_xlfn.CONCAT(AO$4,"_d!",AO$1,$A32))</f>
        <v>205.72781372070313</v>
      </c>
      <c r="AP32" s="19" cm="1">
        <f t="array" aca="1" ref="AP32" ca="1">INDIRECT(_xlfn.CONCAT(AP$4,"_d!",AP$1,$A32))</f>
        <v>210.14938354492188</v>
      </c>
      <c r="AQ32" s="19" cm="1">
        <f t="array" aca="1" ref="AQ32" ca="1">INDIRECT(_xlfn.CONCAT(AQ$4,"_d!",AQ$1,$A32))</f>
        <v>204.61137390136719</v>
      </c>
      <c r="AR32" s="42">
        <f t="shared" ca="1" si="10"/>
        <v>206.4691195941875</v>
      </c>
      <c r="AS32" s="19" cm="1">
        <f t="array" aca="1" ref="AS32" ca="1">INDIRECT(_xlfn.CONCAT(AS$4,"_d!",AS$1,$A32))</f>
        <v>205.71720886230469</v>
      </c>
      <c r="AT32" s="19" cm="1">
        <f t="array" aca="1" ref="AT32" ca="1">INDIRECT(_xlfn.CONCAT(AT$4,"_d!",AT$1,$A32))</f>
        <v>206.59715270996094</v>
      </c>
      <c r="AU32" s="19" cm="1">
        <f t="array" aca="1" ref="AU32" ca="1">INDIRECT(_xlfn.CONCAT(AU$4,"_d!",AU$1,$A32))</f>
        <v>208.56834411621094</v>
      </c>
      <c r="AV32" s="19" cm="1">
        <f t="array" aca="1" ref="AV32" ca="1">INDIRECT(_xlfn.CONCAT(AV$4,"_d!",AV$1,$A32))</f>
        <v>208.63923645019531</v>
      </c>
      <c r="AW32" s="19" cm="1">
        <f t="array" aca="1" ref="AW32" ca="1">INDIRECT(_xlfn.CONCAT(AW$4,"_d!",AW$1,$A32))</f>
        <v>210.18849182128906</v>
      </c>
      <c r="AX32" s="19" cm="1">
        <f t="array" aca="1" ref="AX32" ca="1">INDIRECT(_xlfn.CONCAT(AX$4,"_d!",AX$1,$A32))</f>
        <v>205.49586486816406</v>
      </c>
      <c r="AY32" s="42">
        <f t="shared" ca="1" si="11"/>
        <v>206.60279767142376</v>
      </c>
      <c r="AZ32" s="19" cm="1">
        <f t="array" aca="1" ref="AZ32" ca="1">INDIRECT(_xlfn.CONCAT(AZ$4,"_d!",AZ$1,$A32))</f>
        <v>205.85232543945313</v>
      </c>
      <c r="BA32" s="19" cm="1">
        <f t="array" aca="1" ref="BA32" ca="1">INDIRECT(_xlfn.CONCAT(BA$4,"_d!",BA$1,$A32))</f>
        <v>204.78842163085938</v>
      </c>
      <c r="BB32" s="19" cm="1">
        <f t="array" aca="1" ref="BB32" ca="1">INDIRECT(_xlfn.CONCAT(BB$4,"_d!",BB$1,$A32))</f>
        <v>209.27627563476563</v>
      </c>
      <c r="BC32" s="19" cm="1">
        <f t="array" aca="1" ref="BC32" ca="1">INDIRECT(_xlfn.CONCAT(BC$4,"_d!",BC$1,$A32))</f>
        <v>206.53536987304688</v>
      </c>
      <c r="BD32" s="19" cm="1">
        <f t="array" aca="1" ref="BD32" ca="1">INDIRECT(_xlfn.CONCAT(BD$4,"_d!",BD$1,$A32))</f>
        <v>210.15797424316406</v>
      </c>
      <c r="BE32" s="19" cm="1">
        <f t="array" aca="1" ref="BE32" ca="1">INDIRECT(_xlfn.CONCAT(BE$4,"_d!",BE$1,$A32))</f>
        <v>206.84092712402344</v>
      </c>
      <c r="BF32" s="42">
        <f t="shared" ca="1" si="12"/>
        <v>205.98849498958128</v>
      </c>
      <c r="BG32" s="19" cm="1">
        <f t="array" aca="1" ref="BG32" ca="1">INDIRECT(_xlfn.CONCAT(BG$4,"_d!",BG$1,$A32))</f>
        <v>205.68914794921875</v>
      </c>
      <c r="BH32" s="19" cm="1">
        <f t="array" aca="1" ref="BH32" ca="1">INDIRECT(_xlfn.CONCAT(BH$4,"_d!",BH$1,$A32))</f>
        <v>205.33551025390625</v>
      </c>
      <c r="BI32" s="19" cm="1">
        <f t="array" aca="1" ref="BI32" ca="1">INDIRECT(_xlfn.CONCAT(BI$4,"_d!",BI$1,$A32))</f>
        <v>209.82685852050781</v>
      </c>
      <c r="BJ32" s="19" cm="1">
        <f t="array" aca="1" ref="BJ32" ca="1">INDIRECT(_xlfn.CONCAT(BJ$4,"_d!",BJ$1,$A32))</f>
        <v>208.55326843261719</v>
      </c>
      <c r="BK32" s="19" cm="1">
        <f t="array" aca="1" ref="BK32" ca="1">INDIRECT(_xlfn.CONCAT(BK$4,"_d!",BK$1,$A32))</f>
        <v>210.64369201660156</v>
      </c>
      <c r="BL32" s="19" cm="1">
        <f t="array" aca="1" ref="BL32" ca="1">INDIRECT(_xlfn.CONCAT(BL$4,"_d!",BL$1,$A32))</f>
        <v>207.2001953125</v>
      </c>
      <c r="BM32" s="42">
        <f t="shared" ca="1" si="13"/>
        <v>206.07838386924735</v>
      </c>
      <c r="BN32" s="19" cm="1">
        <f t="array" aca="1" ref="BN32" ca="1">INDIRECT(_xlfn.CONCAT(BN$4,"_d!",BN$1,$A32))</f>
        <v>204.421142578125</v>
      </c>
      <c r="BO32" s="19" cm="1">
        <f t="array" aca="1" ref="BO32" ca="1">INDIRECT(_xlfn.CONCAT(BO$4,"_d!",BO$1,$A32))</f>
        <v>204.50628662109375</v>
      </c>
      <c r="BP32" s="19" cm="1">
        <f t="array" aca="1" ref="BP32" ca="1">INDIRECT(_xlfn.CONCAT(BP$4,"_d!",BP$1,$A32))</f>
        <v>207.83110046386719</v>
      </c>
      <c r="BQ32" s="19" cm="1">
        <f t="array" aca="1" ref="BQ32" ca="1">INDIRECT(_xlfn.CONCAT(BQ$4,"_d!",BQ$1,$A32))</f>
        <v>204.04167175292969</v>
      </c>
      <c r="BR32" s="19" cm="1">
        <f t="array" aca="1" ref="BR32" ca="1">INDIRECT(_xlfn.CONCAT(BR$4,"_d!",BR$1,$A32))</f>
        <v>210.41705322265625</v>
      </c>
      <c r="BS32" s="19" cm="1">
        <f t="array" aca="1" ref="BS32" ca="1">INDIRECT(_xlfn.CONCAT(BS$4,"_d!",BS$1,$A32))</f>
        <v>207.66950988769531</v>
      </c>
      <c r="BT32" s="42">
        <f t="shared" ca="1" si="14"/>
        <v>205.0425789212251</v>
      </c>
      <c r="BU32" s="42"/>
      <c r="BV32" s="45">
        <f t="shared" ca="1" si="15"/>
        <v>206.62907412229765</v>
      </c>
      <c r="BW32" s="45">
        <f t="shared" ca="1" si="16"/>
        <v>206.4062267777793</v>
      </c>
      <c r="BX32" s="45">
        <f t="shared" ca="1" si="17"/>
        <v>207.55458149166591</v>
      </c>
      <c r="BY32" s="45">
        <f t="shared" ca="1" si="18"/>
        <v>206.09846335815411</v>
      </c>
      <c r="BZ32" s="45">
        <f t="shared" ca="1" si="19"/>
        <v>206.72541808857628</v>
      </c>
      <c r="CA32" s="45">
        <f t="shared" ca="1" si="20"/>
        <v>206.4691195941875</v>
      </c>
      <c r="CB32" s="45">
        <f t="shared" ca="1" si="21"/>
        <v>206.60279767142376</v>
      </c>
      <c r="CC32" s="45">
        <f t="shared" ca="1" si="22"/>
        <v>205.98849498958128</v>
      </c>
      <c r="CD32" s="45">
        <f t="shared" ca="1" si="23"/>
        <v>206.07838386924735</v>
      </c>
      <c r="CE32" s="45">
        <f t="shared" ca="1" si="24"/>
        <v>205.0425789212251</v>
      </c>
      <c r="CF32" s="45" cm="1">
        <f t="array" aca="1" ref="CF32" ca="1">+SUMPRODUCT($BV$3:$CE$3/100,$BV32:$CE32)</f>
        <v>206.17399881292786</v>
      </c>
      <c r="CG32" s="35">
        <f t="shared" si="28"/>
        <v>43525</v>
      </c>
      <c r="CH32" s="24">
        <f t="shared" ca="1" si="29"/>
        <v>4.9053621164611316E-2</v>
      </c>
      <c r="CI32" s="24">
        <f t="shared" ca="1" si="30"/>
        <v>4.8299852577987634E-2</v>
      </c>
      <c r="CJ32" s="24">
        <f t="shared" ca="1" si="31"/>
        <v>4.963719260625421E-2</v>
      </c>
      <c r="CK32" s="24">
        <f t="shared" ca="1" si="32"/>
        <v>4.7686130269705584E-2</v>
      </c>
      <c r="CL32" s="24">
        <f t="shared" ca="1" si="33"/>
        <v>4.7118981203487342E-2</v>
      </c>
      <c r="CM32" s="24">
        <f t="shared" ca="1" si="34"/>
        <v>4.7943055777330379E-2</v>
      </c>
      <c r="CN32" s="24">
        <f t="shared" ca="1" si="35"/>
        <v>4.662007492937259E-2</v>
      </c>
      <c r="CO32" s="24">
        <f t="shared" ca="1" si="36"/>
        <v>4.6469153647632488E-2</v>
      </c>
      <c r="CP32" s="24">
        <f t="shared" ca="1" si="37"/>
        <v>4.6158952785683605E-2</v>
      </c>
      <c r="CQ32" s="24">
        <f t="shared" ca="1" si="38"/>
        <v>4.4273968631181715E-2</v>
      </c>
      <c r="CR32" s="24">
        <f t="shared" ca="1" si="26"/>
        <v>4.6838231395561536E-2</v>
      </c>
      <c r="CS32" s="35">
        <f t="shared" si="39"/>
        <v>43525</v>
      </c>
      <c r="CT32" s="24">
        <f t="shared" ca="1" si="41"/>
        <v>0.56294410866165645</v>
      </c>
      <c r="CU32" s="24">
        <f t="shared" ca="1" si="42"/>
        <v>0.5586111489329304</v>
      </c>
      <c r="CV32" s="24">
        <f t="shared" ca="1" si="43"/>
        <v>0.55405100425762677</v>
      </c>
      <c r="CW32" s="24">
        <f t="shared" ca="1" si="44"/>
        <v>0.55199822609116556</v>
      </c>
      <c r="CX32" s="24">
        <f t="shared" ca="1" si="45"/>
        <v>0.55187618131600535</v>
      </c>
      <c r="CY32" s="24">
        <f t="shared" ca="1" si="46"/>
        <v>0.54832799373940477</v>
      </c>
      <c r="CZ32" s="24">
        <f t="shared" ca="1" si="47"/>
        <v>0.54999430348481404</v>
      </c>
      <c r="DA32" s="24">
        <f t="shared" ca="1" si="48"/>
        <v>0.54554552786232713</v>
      </c>
      <c r="DB32" s="24">
        <f t="shared" ca="1" si="49"/>
        <v>0.5403813636355117</v>
      </c>
      <c r="DC32" s="24">
        <f t="shared" ca="1" si="50"/>
        <v>0.53643119035731579</v>
      </c>
      <c r="DD32" s="48">
        <f t="shared" ca="1" si="51"/>
        <v>0.54737675047613688</v>
      </c>
      <c r="DE32" s="48">
        <f>+[1]NAC!AG33</f>
        <v>0.54770848985725018</v>
      </c>
    </row>
    <row r="33" spans="1:109" x14ac:dyDescent="0.25">
      <c r="A33" s="110">
        <f t="shared" si="27"/>
        <v>60</v>
      </c>
      <c r="B33" s="35">
        <f>+NAC!A33</f>
        <v>43556</v>
      </c>
      <c r="C33" s="19" cm="1">
        <f t="array" aca="1" ref="C33" ca="1">INDIRECT(_xlfn.CONCAT(C$4,"_d!",C$1,$A33))</f>
        <v>213.4486083984375</v>
      </c>
      <c r="D33" s="19" cm="1">
        <f t="array" aca="1" ref="D33" ca="1">INDIRECT(_xlfn.CONCAT(D$4,"_d!",D$1,$A33))</f>
        <v>211.80313110351563</v>
      </c>
      <c r="E33" s="19" cm="1">
        <f t="array" aca="1" ref="E33" ca="1">INDIRECT(_xlfn.CONCAT(E$4,"_d!",E$1,$A33))</f>
        <v>215.66903686523438</v>
      </c>
      <c r="F33" s="19" cm="1">
        <f t="array" aca="1" ref="F33" ca="1">INDIRECT(_xlfn.CONCAT(F$4,"_d!",F$1,$A33))</f>
        <v>213.83415222167969</v>
      </c>
      <c r="G33" s="19" cm="1">
        <f t="array" aca="1" ref="G33" ca="1">INDIRECT(_xlfn.CONCAT(G$4,"_d!",G$1,$A33))</f>
        <v>215.25605773925781</v>
      </c>
      <c r="H33" s="19" cm="1">
        <f t="array" aca="1" ref="H33" ca="1">INDIRECT(_xlfn.CONCAT(H$4,"_d!",H$1,$A33))</f>
        <v>212.5155029296875</v>
      </c>
      <c r="I33" s="42">
        <f t="shared" ca="1" si="6"/>
        <v>213.48977665538666</v>
      </c>
      <c r="J33" s="19" cm="1">
        <f t="array" aca="1" ref="J33" ca="1">INDIRECT(_xlfn.CONCAT(J$4,"_d!",J$1,$A33))</f>
        <v>212.07069396972656</v>
      </c>
      <c r="K33" s="19" cm="1">
        <f t="array" aca="1" ref="K33" ca="1">INDIRECT(_xlfn.CONCAT(K$4,"_d!",K$1,$A33))</f>
        <v>213.12480163574219</v>
      </c>
      <c r="L33" s="19" cm="1">
        <f t="array" aca="1" ref="L33" ca="1">INDIRECT(_xlfn.CONCAT(L$4,"_d!",L$1,$A33))</f>
        <v>216.05158996582031</v>
      </c>
      <c r="M33" s="19" cm="1">
        <f t="array" aca="1" ref="M33" ca="1">INDIRECT(_xlfn.CONCAT(M$4,"_d!",M$1,$A33))</f>
        <v>213.47096252441406</v>
      </c>
      <c r="N33" s="19" cm="1">
        <f t="array" aca="1" ref="N33" ca="1">INDIRECT(_xlfn.CONCAT(N$4,"_d!",N$1,$A33))</f>
        <v>215.48799133300781</v>
      </c>
      <c r="O33" s="19" cm="1">
        <f t="array" aca="1" ref="O33" ca="1">INDIRECT(_xlfn.CONCAT(O$4,"_d!",O$1,$A33))</f>
        <v>210.86891174316406</v>
      </c>
      <c r="P33" s="42">
        <f ca="1">+SUMPRODUCT(J$3:$O$3,J33:O33)</f>
        <v>213.35313548264077</v>
      </c>
      <c r="Q33" s="19" cm="1">
        <f t="array" aca="1" ref="Q33" ca="1">INDIRECT(_xlfn.CONCAT(Q$4,"_d!",Q$1,$A33))</f>
        <v>213.47010803222656</v>
      </c>
      <c r="R33" s="19" cm="1">
        <f t="array" aca="1" ref="R33" ca="1">INDIRECT(_xlfn.CONCAT(R$4,"_d!",R$1,$A33))</f>
        <v>213.47010803222656</v>
      </c>
      <c r="S33" s="19" cm="1">
        <f t="array" aca="1" ref="S33" ca="1">INDIRECT(_xlfn.CONCAT(S$4,"_d!",S$1,$A33))</f>
        <v>216.53559875488281</v>
      </c>
      <c r="T33" s="19" cm="1">
        <f t="array" aca="1" ref="T33" ca="1">INDIRECT(_xlfn.CONCAT(T$4,"_d!",T$1,$A33))</f>
        <v>215.61585998535156</v>
      </c>
      <c r="U33" s="19" cm="1">
        <f t="array" aca="1" ref="U33" ca="1">INDIRECT(_xlfn.CONCAT(U$4,"_d!",U$1,$A33))</f>
        <v>216.40306091308594</v>
      </c>
      <c r="V33" s="19" cm="1">
        <f t="array" aca="1" ref="V33" ca="1">INDIRECT(_xlfn.CONCAT(V$4,"_d!",V$1,$A33))</f>
        <v>212.46649169921875</v>
      </c>
      <c r="W33" s="42">
        <f t="shared" ca="1" si="7"/>
        <v>214.22738769900525</v>
      </c>
      <c r="X33" s="19" cm="1">
        <f t="array" aca="1" ref="X33" ca="1">INDIRECT(_xlfn.CONCAT(X$4,"_d!",X$1,$A33))</f>
        <v>211.96745300292969</v>
      </c>
      <c r="Y33" s="19" cm="1">
        <f t="array" aca="1" ref="Y33" ca="1">INDIRECT(_xlfn.CONCAT(Y$4,"_d!",Y$1,$A33))</f>
        <v>211.64987182617188</v>
      </c>
      <c r="Z33" s="19" cm="1">
        <f t="array" aca="1" ref="Z33" ca="1">INDIRECT(_xlfn.CONCAT(Z$4,"_d!",Z$1,$A33))</f>
        <v>217.95008850097656</v>
      </c>
      <c r="AA33" s="19" cm="1">
        <f t="array" aca="1" ref="AA33" ca="1">INDIRECT(_xlfn.CONCAT(AA$4,"_d!",AA$1,$A33))</f>
        <v>213.39350891113281</v>
      </c>
      <c r="AB33" s="19" cm="1">
        <f t="array" aca="1" ref="AB33" ca="1">INDIRECT(_xlfn.CONCAT(AB$4,"_d!",AB$1,$A33))</f>
        <v>217.91827392578125</v>
      </c>
      <c r="AC33" s="19" cm="1">
        <f t="array" aca="1" ref="AC33" ca="1">INDIRECT(_xlfn.CONCAT(AC$4,"_d!",AC$1,$A33))</f>
        <v>214.11051940917969</v>
      </c>
      <c r="AD33" s="42">
        <f t="shared" ca="1" si="8"/>
        <v>213.11426119856955</v>
      </c>
      <c r="AE33" s="19" cm="1">
        <f t="array" aca="1" ref="AE33" ca="1">INDIRECT(_xlfn.CONCAT(AE$4,"_d!",AE$1,$A33))</f>
        <v>212.91488647460938</v>
      </c>
      <c r="AF33" s="19" cm="1">
        <f t="array" aca="1" ref="AF33" ca="1">INDIRECT(_xlfn.CONCAT(AF$4,"_d!",AF$1,$A33))</f>
        <v>213.19090270996094</v>
      </c>
      <c r="AG33" s="19" cm="1">
        <f t="array" aca="1" ref="AG33" ca="1">INDIRECT(_xlfn.CONCAT(AG$4,"_d!",AG$1,$A33))</f>
        <v>217.17767333984375</v>
      </c>
      <c r="AH33" s="19" cm="1">
        <f t="array" aca="1" ref="AH33" ca="1">INDIRECT(_xlfn.CONCAT(AH$4,"_d!",AH$1,$A33))</f>
        <v>215.92381286621094</v>
      </c>
      <c r="AI33" s="19" cm="1">
        <f t="array" aca="1" ref="AI33" ca="1">INDIRECT(_xlfn.CONCAT(AI$4,"_d!",AI$1,$A33))</f>
        <v>216.59257507324219</v>
      </c>
      <c r="AJ33" s="19" cm="1">
        <f t="array" aca="1" ref="AJ33" ca="1">INDIRECT(_xlfn.CONCAT(AJ$4,"_d!",AJ$1,$A33))</f>
        <v>213.63148498535156</v>
      </c>
      <c r="AK33" s="42">
        <f t="shared" ca="1" si="9"/>
        <v>213.82798265151777</v>
      </c>
      <c r="AL33" s="19" cm="1">
        <f t="array" aca="1" ref="AL33" ca="1">INDIRECT(_xlfn.CONCAT(AL$4,"_d!",AL$1,$A33))</f>
        <v>212.91761779785156</v>
      </c>
      <c r="AM33" s="19" cm="1">
        <f t="array" aca="1" ref="AM33" ca="1">INDIRECT(_xlfn.CONCAT(AM$4,"_d!",AM$1,$A33))</f>
        <v>213.14762878417969</v>
      </c>
      <c r="AN33" s="19" cm="1">
        <f t="array" aca="1" ref="AN33" ca="1">INDIRECT(_xlfn.CONCAT(AN$4,"_d!",AN$1,$A33))</f>
        <v>216.72714233398438</v>
      </c>
      <c r="AO33" s="19" cm="1">
        <f t="array" aca="1" ref="AO33" ca="1">INDIRECT(_xlfn.CONCAT(AO$4,"_d!",AO$1,$A33))</f>
        <v>212.849609375</v>
      </c>
      <c r="AP33" s="19" cm="1">
        <f t="array" aca="1" ref="AP33" ca="1">INDIRECT(_xlfn.CONCAT(AP$4,"_d!",AP$1,$A33))</f>
        <v>217.20709228515625</v>
      </c>
      <c r="AQ33" s="19" cm="1">
        <f t="array" aca="1" ref="AQ33" ca="1">INDIRECT(_xlfn.CONCAT(AQ$4,"_d!",AQ$1,$A33))</f>
        <v>211.83140563964844</v>
      </c>
      <c r="AR33" s="42">
        <f t="shared" ca="1" si="10"/>
        <v>213.52885841748449</v>
      </c>
      <c r="AS33" s="19" cm="1">
        <f t="array" aca="1" ref="AS33" ca="1">INDIRECT(_xlfn.CONCAT(AS$4,"_d!",AS$1,$A33))</f>
        <v>212.36306762695313</v>
      </c>
      <c r="AT33" s="19" cm="1">
        <f t="array" aca="1" ref="AT33" ca="1">INDIRECT(_xlfn.CONCAT(AT$4,"_d!",AT$1,$A33))</f>
        <v>214.20150756835938</v>
      </c>
      <c r="AU33" s="19" cm="1">
        <f t="array" aca="1" ref="AU33" ca="1">INDIRECT(_xlfn.CONCAT(AU$4,"_d!",AU$1,$A33))</f>
        <v>216.49375915527344</v>
      </c>
      <c r="AV33" s="19" cm="1">
        <f t="array" aca="1" ref="AV33" ca="1">INDIRECT(_xlfn.CONCAT(AV$4,"_d!",AV$1,$A33))</f>
        <v>215.90750122070313</v>
      </c>
      <c r="AW33" s="19" cm="1">
        <f t="array" aca="1" ref="AW33" ca="1">INDIRECT(_xlfn.CONCAT(AW$4,"_d!",AW$1,$A33))</f>
        <v>217.3492431640625</v>
      </c>
      <c r="AX33" s="19" cm="1">
        <f t="array" aca="1" ref="AX33" ca="1">INDIRECT(_xlfn.CONCAT(AX$4,"_d!",AX$1,$A33))</f>
        <v>212.61927795410156</v>
      </c>
      <c r="AY33" s="42">
        <f t="shared" ca="1" si="11"/>
        <v>213.74936940443641</v>
      </c>
      <c r="AZ33" s="19" cm="1">
        <f t="array" aca="1" ref="AZ33" ca="1">INDIRECT(_xlfn.CONCAT(AZ$4,"_d!",AZ$1,$A33))</f>
        <v>212.54586791992188</v>
      </c>
      <c r="BA33" s="19" cm="1">
        <f t="array" aca="1" ref="BA33" ca="1">INDIRECT(_xlfn.CONCAT(BA$4,"_d!",BA$1,$A33))</f>
        <v>212.46749877929688</v>
      </c>
      <c r="BB33" s="19" cm="1">
        <f t="array" aca="1" ref="BB33" ca="1">INDIRECT(_xlfn.CONCAT(BB$4,"_d!",BB$1,$A33))</f>
        <v>217.34269714355469</v>
      </c>
      <c r="BC33" s="19" cm="1">
        <f t="array" aca="1" ref="BC33" ca="1">INDIRECT(_xlfn.CONCAT(BC$4,"_d!",BC$1,$A33))</f>
        <v>213.69180297851563</v>
      </c>
      <c r="BD33" s="19" cm="1">
        <f t="array" aca="1" ref="BD33" ca="1">INDIRECT(_xlfn.CONCAT(BD$4,"_d!",BD$1,$A33))</f>
        <v>217.25782775878906</v>
      </c>
      <c r="BE33" s="19" cm="1">
        <f t="array" aca="1" ref="BE33" ca="1">INDIRECT(_xlfn.CONCAT(BE$4,"_d!",BE$1,$A33))</f>
        <v>214.12452697753906</v>
      </c>
      <c r="BF33" s="42">
        <f t="shared" ca="1" si="12"/>
        <v>213.16373835393631</v>
      </c>
      <c r="BG33" s="19" cm="1">
        <f t="array" aca="1" ref="BG33" ca="1">INDIRECT(_xlfn.CONCAT(BG$4,"_d!",BG$1,$A33))</f>
        <v>212.3035888671875</v>
      </c>
      <c r="BH33" s="19" cm="1">
        <f t="array" aca="1" ref="BH33" ca="1">INDIRECT(_xlfn.CONCAT(BH$4,"_d!",BH$1,$A33))</f>
        <v>213.03167724609375</v>
      </c>
      <c r="BI33" s="19" cm="1">
        <f t="array" aca="1" ref="BI33" ca="1">INDIRECT(_xlfn.CONCAT(BI$4,"_d!",BI$1,$A33))</f>
        <v>218.08203125</v>
      </c>
      <c r="BJ33" s="19" cm="1">
        <f t="array" aca="1" ref="BJ33" ca="1">INDIRECT(_xlfn.CONCAT(BJ$4,"_d!",BJ$1,$A33))</f>
        <v>215.73858642578125</v>
      </c>
      <c r="BK33" s="19" cm="1">
        <f t="array" aca="1" ref="BK33" ca="1">INDIRECT(_xlfn.CONCAT(BK$4,"_d!",BK$1,$A33))</f>
        <v>217.74832153320313</v>
      </c>
      <c r="BL33" s="19" cm="1">
        <f t="array" aca="1" ref="BL33" ca="1">INDIRECT(_xlfn.CONCAT(BL$4,"_d!",BL$1,$A33))</f>
        <v>214.40086364746094</v>
      </c>
      <c r="BM33" s="42">
        <f t="shared" ca="1" si="13"/>
        <v>213.21316969801188</v>
      </c>
      <c r="BN33" s="19" cm="1">
        <f t="array" aca="1" ref="BN33" ca="1">INDIRECT(_xlfn.CONCAT(BN$4,"_d!",BN$1,$A33))</f>
        <v>211.2733154296875</v>
      </c>
      <c r="BO33" s="19" cm="1">
        <f t="array" aca="1" ref="BO33" ca="1">INDIRECT(_xlfn.CONCAT(BO$4,"_d!",BO$1,$A33))</f>
        <v>212.27273559570313</v>
      </c>
      <c r="BP33" s="19" cm="1">
        <f t="array" aca="1" ref="BP33" ca="1">INDIRECT(_xlfn.CONCAT(BP$4,"_d!",BP$1,$A33))</f>
        <v>216.16722106933594</v>
      </c>
      <c r="BQ33" s="19" cm="1">
        <f t="array" aca="1" ref="BQ33" ca="1">INDIRECT(_xlfn.CONCAT(BQ$4,"_d!",BQ$1,$A33))</f>
        <v>211.45443725585938</v>
      </c>
      <c r="BR33" s="19" cm="1">
        <f t="array" aca="1" ref="BR33" ca="1">INDIRECT(_xlfn.CONCAT(BR$4,"_d!",BR$1,$A33))</f>
        <v>217.60179138183594</v>
      </c>
      <c r="BS33" s="19" cm="1">
        <f t="array" aca="1" ref="BS33" ca="1">INDIRECT(_xlfn.CONCAT(BS$4,"_d!",BS$1,$A33))</f>
        <v>214.95086669921875</v>
      </c>
      <c r="BT33" s="42">
        <f t="shared" ca="1" si="14"/>
        <v>212.24831770695886</v>
      </c>
      <c r="BU33" s="42"/>
      <c r="BV33" s="45">
        <f t="shared" ca="1" si="15"/>
        <v>213.48977665538666</v>
      </c>
      <c r="BW33" s="45">
        <f t="shared" ca="1" si="16"/>
        <v>213.35313548264077</v>
      </c>
      <c r="BX33" s="45">
        <f t="shared" ca="1" si="17"/>
        <v>214.22738769900525</v>
      </c>
      <c r="BY33" s="45">
        <f t="shared" ca="1" si="18"/>
        <v>213.11426119856955</v>
      </c>
      <c r="BZ33" s="45">
        <f t="shared" ca="1" si="19"/>
        <v>213.82798265151777</v>
      </c>
      <c r="CA33" s="45">
        <f t="shared" ca="1" si="20"/>
        <v>213.52885841748449</v>
      </c>
      <c r="CB33" s="45">
        <f t="shared" ca="1" si="21"/>
        <v>213.74936940443641</v>
      </c>
      <c r="CC33" s="45">
        <f t="shared" ca="1" si="22"/>
        <v>213.16373835393631</v>
      </c>
      <c r="CD33" s="45">
        <f t="shared" ca="1" si="23"/>
        <v>213.21316969801188</v>
      </c>
      <c r="CE33" s="45">
        <f t="shared" ca="1" si="24"/>
        <v>212.24831770695886</v>
      </c>
      <c r="CF33" s="45" cm="1">
        <f t="array" aca="1" ref="CF33" ca="1">+SUMPRODUCT($BV$3:$CE$3/100,$BV33:$CE33)</f>
        <v>213.24517471142357</v>
      </c>
      <c r="CG33" s="35">
        <f t="shared" si="28"/>
        <v>43556</v>
      </c>
      <c r="CH33" s="24">
        <f t="shared" ca="1" si="29"/>
        <v>3.3202987344502999E-2</v>
      </c>
      <c r="CI33" s="24">
        <f t="shared" ca="1" si="30"/>
        <v>3.3656488049367939E-2</v>
      </c>
      <c r="CJ33" s="24">
        <f t="shared" ca="1" si="31"/>
        <v>3.2149645454139453E-2</v>
      </c>
      <c r="CK33" s="24">
        <f t="shared" ca="1" si="32"/>
        <v>3.404100023891754E-2</v>
      </c>
      <c r="CL33" s="24">
        <f t="shared" ca="1" si="33"/>
        <v>3.435748070369482E-2</v>
      </c>
      <c r="CM33" s="24">
        <f t="shared" ca="1" si="34"/>
        <v>3.4192710450709596E-2</v>
      </c>
      <c r="CN33" s="24">
        <f t="shared" ca="1" si="35"/>
        <v>3.4590875891130857E-2</v>
      </c>
      <c r="CO33" s="24">
        <f t="shared" ca="1" si="36"/>
        <v>3.4833223888149467E-2</v>
      </c>
      <c r="CP33" s="24">
        <f t="shared" ca="1" si="37"/>
        <v>3.4621708957555786E-2</v>
      </c>
      <c r="CQ33" s="24">
        <f t="shared" ca="1" si="38"/>
        <v>3.5142646096458341E-2</v>
      </c>
      <c r="CR33" s="24">
        <f t="shared" ca="1" si="26"/>
        <v>3.4297127374008696E-2</v>
      </c>
      <c r="CS33" s="35">
        <f t="shared" si="39"/>
        <v>43556</v>
      </c>
      <c r="CT33" s="24">
        <f t="shared" ca="1" si="41"/>
        <v>0.57298692180583899</v>
      </c>
      <c r="CU33" s="24">
        <f t="shared" ca="1" si="42"/>
        <v>0.56893059510821264</v>
      </c>
      <c r="CV33" s="24">
        <f t="shared" ca="1" si="43"/>
        <v>0.56320945117403753</v>
      </c>
      <c r="CW33" s="24">
        <f t="shared" ca="1" si="44"/>
        <v>0.56227955935779916</v>
      </c>
      <c r="CX33" s="24">
        <f t="shared" ca="1" si="45"/>
        <v>0.56220850097433894</v>
      </c>
      <c r="CY33" s="24">
        <f t="shared" ca="1" si="46"/>
        <v>0.55865628124314615</v>
      </c>
      <c r="CZ33" s="24">
        <f t="shared" ca="1" si="47"/>
        <v>0.56013421577288858</v>
      </c>
      <c r="DA33" s="24">
        <f t="shared" ca="1" si="48"/>
        <v>0.55658357177973805</v>
      </c>
      <c r="DB33" s="24">
        <f t="shared" ca="1" si="49"/>
        <v>0.5510368258264049</v>
      </c>
      <c r="DC33" s="24">
        <f t="shared" ca="1" si="50"/>
        <v>0.5479571474006848</v>
      </c>
      <c r="DD33" s="48">
        <f t="shared" ca="1" si="51"/>
        <v>0.55792405200155559</v>
      </c>
      <c r="DE33" s="48">
        <f>+[1]NAC!AG34</f>
        <v>0.55774853801169577</v>
      </c>
    </row>
    <row r="34" spans="1:109" x14ac:dyDescent="0.25">
      <c r="A34" s="110">
        <f t="shared" si="27"/>
        <v>61</v>
      </c>
      <c r="B34" s="35">
        <f>+NAC!A34</f>
        <v>43586</v>
      </c>
      <c r="C34" s="19" cm="1">
        <f t="array" aca="1" ref="C34" ca="1">INDIRECT(_xlfn.CONCAT(C$4,"_d!",C$1,$A34))</f>
        <v>219.59098815917969</v>
      </c>
      <c r="D34" s="19" cm="1">
        <f t="array" aca="1" ref="D34" ca="1">INDIRECT(_xlfn.CONCAT(D$4,"_d!",D$1,$A34))</f>
        <v>217.62571716308594</v>
      </c>
      <c r="E34" s="19" cm="1">
        <f t="array" aca="1" ref="E34" ca="1">INDIRECT(_xlfn.CONCAT(E$4,"_d!",E$1,$A34))</f>
        <v>223.71905517578125</v>
      </c>
      <c r="F34" s="19" cm="1">
        <f t="array" aca="1" ref="F34" ca="1">INDIRECT(_xlfn.CONCAT(F$4,"_d!",F$1,$A34))</f>
        <v>219.71421813964844</v>
      </c>
      <c r="G34" s="19" cm="1">
        <f t="array" aca="1" ref="G34" ca="1">INDIRECT(_xlfn.CONCAT(G$4,"_d!",G$1,$A34))</f>
        <v>221.30024719238281</v>
      </c>
      <c r="H34" s="19" cm="1">
        <f t="array" aca="1" ref="H34" ca="1">INDIRECT(_xlfn.CONCAT(H$4,"_d!",H$1,$A34))</f>
        <v>219.86482238769531</v>
      </c>
      <c r="I34" s="42">
        <f t="shared" ca="1" si="6"/>
        <v>219.85122296744248</v>
      </c>
      <c r="J34" s="19" cm="1">
        <f t="array" aca="1" ref="J34" ca="1">INDIRECT(_xlfn.CONCAT(J$4,"_d!",J$1,$A34))</f>
        <v>218.15298461914063</v>
      </c>
      <c r="K34" s="19" cm="1">
        <f t="array" aca="1" ref="K34" ca="1">INDIRECT(_xlfn.CONCAT(K$4,"_d!",K$1,$A34))</f>
        <v>219.2568359375</v>
      </c>
      <c r="L34" s="19" cm="1">
        <f t="array" aca="1" ref="L34" ca="1">INDIRECT(_xlfn.CONCAT(L$4,"_d!",L$1,$A34))</f>
        <v>224.40798950195313</v>
      </c>
      <c r="M34" s="19" cm="1">
        <f t="array" aca="1" ref="M34" ca="1">INDIRECT(_xlfn.CONCAT(M$4,"_d!",M$1,$A34))</f>
        <v>219.30778503417969</v>
      </c>
      <c r="N34" s="19" cm="1">
        <f t="array" aca="1" ref="N34" ca="1">INDIRECT(_xlfn.CONCAT(N$4,"_d!",N$1,$A34))</f>
        <v>221.56246948242188</v>
      </c>
      <c r="O34" s="19" cm="1">
        <f t="array" aca="1" ref="O34" ca="1">INDIRECT(_xlfn.CONCAT(O$4,"_d!",O$1,$A34))</f>
        <v>218.17550659179688</v>
      </c>
      <c r="P34" s="42">
        <f ca="1">+SUMPRODUCT(J$3:$O$3,J34:O34)</f>
        <v>219.82284833487304</v>
      </c>
      <c r="Q34" s="19" cm="1">
        <f t="array" aca="1" ref="Q34" ca="1">INDIRECT(_xlfn.CONCAT(Q$4,"_d!",Q$1,$A34))</f>
        <v>219.7889404296875</v>
      </c>
      <c r="R34" s="19" cm="1">
        <f t="array" aca="1" ref="R34" ca="1">INDIRECT(_xlfn.CONCAT(R$4,"_d!",R$1,$A34))</f>
        <v>219.7889404296875</v>
      </c>
      <c r="S34" s="19" cm="1">
        <f t="array" aca="1" ref="S34" ca="1">INDIRECT(_xlfn.CONCAT(S$4,"_d!",S$1,$A34))</f>
        <v>225.12159729003906</v>
      </c>
      <c r="T34" s="19" cm="1">
        <f t="array" aca="1" ref="T34" ca="1">INDIRECT(_xlfn.CONCAT(T$4,"_d!",T$1,$A34))</f>
        <v>221.61320495605469</v>
      </c>
      <c r="U34" s="19" cm="1">
        <f t="array" aca="1" ref="U34" ca="1">INDIRECT(_xlfn.CONCAT(U$4,"_d!",U$1,$A34))</f>
        <v>222.49348449707031</v>
      </c>
      <c r="V34" s="19" cm="1">
        <f t="array" aca="1" ref="V34" ca="1">INDIRECT(_xlfn.CONCAT(V$4,"_d!",V$1,$A34))</f>
        <v>219.84828186035156</v>
      </c>
      <c r="W34" s="42">
        <f t="shared" ca="1" si="7"/>
        <v>220.84129565132795</v>
      </c>
      <c r="X34" s="19" cm="1">
        <f t="array" aca="1" ref="X34" ca="1">INDIRECT(_xlfn.CONCAT(X$4,"_d!",X$1,$A34))</f>
        <v>218.10699462890625</v>
      </c>
      <c r="Y34" s="19" cm="1">
        <f t="array" aca="1" ref="Y34" ca="1">INDIRECT(_xlfn.CONCAT(Y$4,"_d!",Y$1,$A34))</f>
        <v>217.79029846191406</v>
      </c>
      <c r="Z34" s="19" cm="1">
        <f t="array" aca="1" ref="Z34" ca="1">INDIRECT(_xlfn.CONCAT(Z$4,"_d!",Z$1,$A34))</f>
        <v>226.71188354492188</v>
      </c>
      <c r="AA34" s="19" cm="1">
        <f t="array" aca="1" ref="AA34" ca="1">INDIRECT(_xlfn.CONCAT(AA$4,"_d!",AA$1,$A34))</f>
        <v>219.32847595214844</v>
      </c>
      <c r="AB34" s="19" cm="1">
        <f t="array" aca="1" ref="AB34" ca="1">INDIRECT(_xlfn.CONCAT(AB$4,"_d!",AB$1,$A34))</f>
        <v>224.19856262207031</v>
      </c>
      <c r="AC34" s="19" cm="1">
        <f t="array" aca="1" ref="AC34" ca="1">INDIRECT(_xlfn.CONCAT(AC$4,"_d!",AC$1,$A34))</f>
        <v>221.54280090332031</v>
      </c>
      <c r="AD34" s="42">
        <f t="shared" ca="1" si="8"/>
        <v>219.56045875643153</v>
      </c>
      <c r="AE34" s="19" cm="1">
        <f t="array" aca="1" ref="AE34" ca="1">INDIRECT(_xlfn.CONCAT(AE$4,"_d!",AE$1,$A34))</f>
        <v>219.15592956542969</v>
      </c>
      <c r="AF34" s="19" cm="1">
        <f t="array" aca="1" ref="AF34" ca="1">INDIRECT(_xlfn.CONCAT(AF$4,"_d!",AF$1,$A34))</f>
        <v>219.55595397949219</v>
      </c>
      <c r="AG34" s="19" cm="1">
        <f t="array" aca="1" ref="AG34" ca="1">INDIRECT(_xlfn.CONCAT(AG$4,"_d!",AG$1,$A34))</f>
        <v>225.81430053710938</v>
      </c>
      <c r="AH34" s="19" cm="1">
        <f t="array" aca="1" ref="AH34" ca="1">INDIRECT(_xlfn.CONCAT(AH$4,"_d!",AH$1,$A34))</f>
        <v>221.87394714355469</v>
      </c>
      <c r="AI34" s="19" cm="1">
        <f t="array" aca="1" ref="AI34" ca="1">INDIRECT(_xlfn.CONCAT(AI$4,"_d!",AI$1,$A34))</f>
        <v>222.78367614746094</v>
      </c>
      <c r="AJ34" s="19" cm="1">
        <f t="array" aca="1" ref="AJ34" ca="1">INDIRECT(_xlfn.CONCAT(AJ$4,"_d!",AJ$1,$A34))</f>
        <v>221.03706359863281</v>
      </c>
      <c r="AK34" s="42">
        <f t="shared" ca="1" si="9"/>
        <v>220.34104561969406</v>
      </c>
      <c r="AL34" s="19" cm="1">
        <f t="array" aca="1" ref="AL34" ca="1">INDIRECT(_xlfn.CONCAT(AL$4,"_d!",AL$1,$A34))</f>
        <v>219.26695251464844</v>
      </c>
      <c r="AM34" s="19" cm="1">
        <f t="array" aca="1" ref="AM34" ca="1">INDIRECT(_xlfn.CONCAT(AM$4,"_d!",AM$1,$A34))</f>
        <v>219.4486083984375</v>
      </c>
      <c r="AN34" s="19" cm="1">
        <f t="array" aca="1" ref="AN34" ca="1">INDIRECT(_xlfn.CONCAT(AN$4,"_d!",AN$1,$A34))</f>
        <v>225.51669311523438</v>
      </c>
      <c r="AO34" s="19" cm="1">
        <f t="array" aca="1" ref="AO34" ca="1">INDIRECT(_xlfn.CONCAT(AO$4,"_d!",AO$1,$A34))</f>
        <v>218.77351379394531</v>
      </c>
      <c r="AP34" s="19" cm="1">
        <f t="array" aca="1" ref="AP34" ca="1">INDIRECT(_xlfn.CONCAT(AP$4,"_d!",AP$1,$A34))</f>
        <v>223.56521606445313</v>
      </c>
      <c r="AQ34" s="19" cm="1">
        <f t="array" aca="1" ref="AQ34" ca="1">INDIRECT(_xlfn.CONCAT(AQ$4,"_d!",AQ$1,$A34))</f>
        <v>219.09736633300781</v>
      </c>
      <c r="AR34" s="42">
        <f t="shared" ca="1" si="10"/>
        <v>220.09629043197518</v>
      </c>
      <c r="AS34" s="19" cm="1">
        <f t="array" aca="1" ref="AS34" ca="1">INDIRECT(_xlfn.CONCAT(AS$4,"_d!",AS$1,$A34))</f>
        <v>218.71551513671875</v>
      </c>
      <c r="AT34" s="19" cm="1">
        <f t="array" aca="1" ref="AT34" ca="1">INDIRECT(_xlfn.CONCAT(AT$4,"_d!",AT$1,$A34))</f>
        <v>220.62629699707031</v>
      </c>
      <c r="AU34" s="19" cm="1">
        <f t="array" aca="1" ref="AU34" ca="1">INDIRECT(_xlfn.CONCAT(AU$4,"_d!",AU$1,$A34))</f>
        <v>225.31468200683594</v>
      </c>
      <c r="AV34" s="19" cm="1">
        <f t="array" aca="1" ref="AV34" ca="1">INDIRECT(_xlfn.CONCAT(AV$4,"_d!",AV$1,$A34))</f>
        <v>222.02557373046875</v>
      </c>
      <c r="AW34" s="19" cm="1">
        <f t="array" aca="1" ref="AW34" ca="1">INDIRECT(_xlfn.CONCAT(AW$4,"_d!",AW$1,$A34))</f>
        <v>223.72407531738281</v>
      </c>
      <c r="AX34" s="19" cm="1">
        <f t="array" aca="1" ref="AX34" ca="1">INDIRECT(_xlfn.CONCAT(AX$4,"_d!",AX$1,$A34))</f>
        <v>219.86476135253906</v>
      </c>
      <c r="AY34" s="42">
        <f t="shared" ca="1" si="11"/>
        <v>220.35687775496868</v>
      </c>
      <c r="AZ34" s="19" cm="1">
        <f t="array" aca="1" ref="AZ34" ca="1">INDIRECT(_xlfn.CONCAT(AZ$4,"_d!",AZ$1,$A34))</f>
        <v>219.09686279296875</v>
      </c>
      <c r="BA34" s="19" cm="1">
        <f t="array" aca="1" ref="BA34" ca="1">INDIRECT(_xlfn.CONCAT(BA$4,"_d!",BA$1,$A34))</f>
        <v>218.80818176269531</v>
      </c>
      <c r="BB34" s="19" cm="1">
        <f t="array" aca="1" ref="BB34" ca="1">INDIRECT(_xlfn.CONCAT(BB$4,"_d!",BB$1,$A34))</f>
        <v>226.58323669433594</v>
      </c>
      <c r="BC34" s="19" cm="1">
        <f t="array" aca="1" ref="BC34" ca="1">INDIRECT(_xlfn.CONCAT(BC$4,"_d!",BC$1,$A34))</f>
        <v>219.70498657226563</v>
      </c>
      <c r="BD34" s="19" cm="1">
        <f t="array" aca="1" ref="BD34" ca="1">INDIRECT(_xlfn.CONCAT(BD$4,"_d!",BD$1,$A34))</f>
        <v>223.60391235351563</v>
      </c>
      <c r="BE34" s="19" cm="1">
        <f t="array" aca="1" ref="BE34" ca="1">INDIRECT(_xlfn.CONCAT(BE$4,"_d!",BE$1,$A34))</f>
        <v>221.44891357421875</v>
      </c>
      <c r="BF34" s="42">
        <f t="shared" ca="1" si="12"/>
        <v>219.79000173179674</v>
      </c>
      <c r="BG34" s="19" cm="1">
        <f t="array" aca="1" ref="BG34" ca="1">INDIRECT(_xlfn.CONCAT(BG$4,"_d!",BG$1,$A34))</f>
        <v>218.91757202148438</v>
      </c>
      <c r="BH34" s="19" cm="1">
        <f t="array" aca="1" ref="BH34" ca="1">INDIRECT(_xlfn.CONCAT(BH$4,"_d!",BH$1,$A34))</f>
        <v>219.49906921386719</v>
      </c>
      <c r="BI34" s="19" cm="1">
        <f t="array" aca="1" ref="BI34" ca="1">INDIRECT(_xlfn.CONCAT(BI$4,"_d!",BI$1,$A34))</f>
        <v>227.651123046875</v>
      </c>
      <c r="BJ34" s="19" cm="1">
        <f t="array" aca="1" ref="BJ34" ca="1">INDIRECT(_xlfn.CONCAT(BJ$4,"_d!",BJ$1,$A34))</f>
        <v>221.82237243652344</v>
      </c>
      <c r="BK34" s="19" cm="1">
        <f t="array" aca="1" ref="BK34" ca="1">INDIRECT(_xlfn.CONCAT(BK$4,"_d!",BK$1,$A34))</f>
        <v>224.18626403808594</v>
      </c>
      <c r="BL34" s="19" cm="1">
        <f t="array" aca="1" ref="BL34" ca="1">INDIRECT(_xlfn.CONCAT(BL$4,"_d!",BL$1,$A34))</f>
        <v>221.7291259765625</v>
      </c>
      <c r="BM34" s="42">
        <f t="shared" ca="1" si="13"/>
        <v>219.92848046246598</v>
      </c>
      <c r="BN34" s="19" cm="1">
        <f t="array" aca="1" ref="BN34" ca="1">INDIRECT(_xlfn.CONCAT(BN$4,"_d!",BN$1,$A34))</f>
        <v>217.90065002441406</v>
      </c>
      <c r="BO34" s="19" cm="1">
        <f t="array" aca="1" ref="BO34" ca="1">INDIRECT(_xlfn.CONCAT(BO$4,"_d!",BO$1,$A34))</f>
        <v>218.74476623535156</v>
      </c>
      <c r="BP34" s="19" cm="1">
        <f t="array" aca="1" ref="BP34" ca="1">INDIRECT(_xlfn.CONCAT(BP$4,"_d!",BP$1,$A34))</f>
        <v>225.639892578125</v>
      </c>
      <c r="BQ34" s="19" cm="1">
        <f t="array" aca="1" ref="BQ34" ca="1">INDIRECT(_xlfn.CONCAT(BQ$4,"_d!",BQ$1,$A34))</f>
        <v>217.34361267089844</v>
      </c>
      <c r="BR34" s="19" cm="1">
        <f t="array" aca="1" ref="BR34" ca="1">INDIRECT(_xlfn.CONCAT(BR$4,"_d!",BR$1,$A34))</f>
        <v>224.12310791015625</v>
      </c>
      <c r="BS34" s="19" cm="1">
        <f t="array" aca="1" ref="BS34" ca="1">INDIRECT(_xlfn.CONCAT(BS$4,"_d!",BS$1,$A34))</f>
        <v>222.39559936523438</v>
      </c>
      <c r="BT34" s="42">
        <f t="shared" ca="1" si="14"/>
        <v>218.98314262117088</v>
      </c>
      <c r="BU34" s="42"/>
      <c r="BV34" s="45">
        <f t="shared" ca="1" si="15"/>
        <v>219.85122296744248</v>
      </c>
      <c r="BW34" s="45">
        <f t="shared" ca="1" si="16"/>
        <v>219.82284833487304</v>
      </c>
      <c r="BX34" s="45">
        <f t="shared" ca="1" si="17"/>
        <v>220.84129565132795</v>
      </c>
      <c r="BY34" s="45">
        <f t="shared" ca="1" si="18"/>
        <v>219.56045875643153</v>
      </c>
      <c r="BZ34" s="45">
        <f t="shared" ca="1" si="19"/>
        <v>220.34104561969406</v>
      </c>
      <c r="CA34" s="45">
        <f t="shared" ca="1" si="20"/>
        <v>220.09629043197518</v>
      </c>
      <c r="CB34" s="45">
        <f t="shared" ca="1" si="21"/>
        <v>220.35687775496868</v>
      </c>
      <c r="CC34" s="45">
        <f t="shared" ca="1" si="22"/>
        <v>219.79000173179674</v>
      </c>
      <c r="CD34" s="45">
        <f t="shared" ca="1" si="23"/>
        <v>219.92848046246598</v>
      </c>
      <c r="CE34" s="45">
        <f t="shared" ca="1" si="24"/>
        <v>218.98314262117088</v>
      </c>
      <c r="CF34" s="45" cm="1">
        <f t="array" aca="1" ref="CF34" ca="1">+SUMPRODUCT($BV$3:$CE$3/100,$BV34:$CE34)</f>
        <v>219.8461751214505</v>
      </c>
      <c r="CG34" s="35">
        <f t="shared" si="28"/>
        <v>43586</v>
      </c>
      <c r="CH34" s="24">
        <f t="shared" ca="1" si="29"/>
        <v>2.9797428297114292E-2</v>
      </c>
      <c r="CI34" s="24">
        <f t="shared" ca="1" si="30"/>
        <v>3.0323964246396828E-2</v>
      </c>
      <c r="CJ34" s="24">
        <f t="shared" ca="1" si="31"/>
        <v>3.0873307205778078E-2</v>
      </c>
      <c r="CK34" s="24">
        <f t="shared" ca="1" si="32"/>
        <v>3.0247612344702413E-2</v>
      </c>
      <c r="CL34" s="24">
        <f t="shared" ca="1" si="33"/>
        <v>3.0459357505097095E-2</v>
      </c>
      <c r="CM34" s="24">
        <f t="shared" ca="1" si="34"/>
        <v>3.0756648366705885E-2</v>
      </c>
      <c r="CN34" s="24">
        <f t="shared" ca="1" si="35"/>
        <v>3.0912410964966108E-2</v>
      </c>
      <c r="CO34" s="24">
        <f t="shared" ca="1" si="36"/>
        <v>3.1085321682894351E-2</v>
      </c>
      <c r="CP34" s="24">
        <f t="shared" ca="1" si="37"/>
        <v>3.1495759731753115E-2</v>
      </c>
      <c r="CQ34" s="24">
        <f t="shared" ca="1" si="38"/>
        <v>3.1730875358505717E-2</v>
      </c>
      <c r="CR34" s="24">
        <f t="shared" ca="1" si="26"/>
        <v>3.0954981368088719E-2</v>
      </c>
      <c r="CS34" s="35">
        <f t="shared" si="39"/>
        <v>43586</v>
      </c>
      <c r="CT34" s="24">
        <f t="shared" ca="1" si="41"/>
        <v>0.58356401597760166</v>
      </c>
      <c r="CU34" s="24">
        <f t="shared" ca="1" si="42"/>
        <v>0.5809568343174849</v>
      </c>
      <c r="CV34" s="24">
        <f t="shared" ca="1" si="43"/>
        <v>0.57855360772607645</v>
      </c>
      <c r="CW34" s="24">
        <f t="shared" ca="1" si="44"/>
        <v>0.57545756559036909</v>
      </c>
      <c r="CX34" s="24">
        <f t="shared" ca="1" si="45"/>
        <v>0.57608307636990341</v>
      </c>
      <c r="CY34" s="24">
        <f t="shared" ca="1" si="46"/>
        <v>0.57353156618778356</v>
      </c>
      <c r="CZ34" s="24">
        <f t="shared" ca="1" si="47"/>
        <v>0.57560275787415116</v>
      </c>
      <c r="DA34" s="24">
        <f t="shared" ca="1" si="48"/>
        <v>0.57251222824883263</v>
      </c>
      <c r="DB34" s="24">
        <f t="shared" ca="1" si="49"/>
        <v>0.56836009527742015</v>
      </c>
      <c r="DC34" s="24">
        <f t="shared" ca="1" si="50"/>
        <v>0.56651384657301573</v>
      </c>
      <c r="DD34" s="48">
        <f t="shared" ca="1" si="51"/>
        <v>0.57340462208444376</v>
      </c>
      <c r="DE34" s="48">
        <f>+[1]NAC!AG35</f>
        <v>0.57306590257879653</v>
      </c>
    </row>
    <row r="35" spans="1:109" x14ac:dyDescent="0.25">
      <c r="A35" s="110">
        <f t="shared" si="27"/>
        <v>62</v>
      </c>
      <c r="B35" s="35">
        <f>+NAC!A35</f>
        <v>43617</v>
      </c>
      <c r="C35" s="19" cm="1">
        <f t="array" aca="1" ref="C35" ca="1">INDIRECT(_xlfn.CONCAT(C$4,"_d!",C$1,$A35))</f>
        <v>225.38778686523438</v>
      </c>
      <c r="D35" s="19" cm="1">
        <f t="array" aca="1" ref="D35" ca="1">INDIRECT(_xlfn.CONCAT(D$4,"_d!",D$1,$A35))</f>
        <v>223.61442565917969</v>
      </c>
      <c r="E35" s="19" cm="1">
        <f t="array" aca="1" ref="E35" ca="1">INDIRECT(_xlfn.CONCAT(E$4,"_d!",E$1,$A35))</f>
        <v>229.80722045898438</v>
      </c>
      <c r="F35" s="19" cm="1">
        <f t="array" aca="1" ref="F35" ca="1">INDIRECT(_xlfn.CONCAT(F$4,"_d!",F$1,$A35))</f>
        <v>226.09422302246094</v>
      </c>
      <c r="G35" s="19" cm="1">
        <f t="array" aca="1" ref="G35" ca="1">INDIRECT(_xlfn.CONCAT(G$4,"_d!",G$1,$A35))</f>
        <v>227.07954406738281</v>
      </c>
      <c r="H35" s="19" cm="1">
        <f t="array" aca="1" ref="H35" ca="1">INDIRECT(_xlfn.CONCAT(H$4,"_d!",H$1,$A35))</f>
        <v>226.12596130371094</v>
      </c>
      <c r="I35" s="42">
        <f t="shared" ca="1" si="6"/>
        <v>225.84821194616768</v>
      </c>
      <c r="J35" s="19" cm="1">
        <f t="array" aca="1" ref="J35" ca="1">INDIRECT(_xlfn.CONCAT(J$4,"_d!",J$1,$A35))</f>
        <v>223.93804931640625</v>
      </c>
      <c r="K35" s="19" cm="1">
        <f t="array" aca="1" ref="K35" ca="1">INDIRECT(_xlfn.CONCAT(K$4,"_d!",K$1,$A35))</f>
        <v>225.34652709960938</v>
      </c>
      <c r="L35" s="19" cm="1">
        <f t="array" aca="1" ref="L35" ca="1">INDIRECT(_xlfn.CONCAT(L$4,"_d!",L$1,$A35))</f>
        <v>230.50418090820313</v>
      </c>
      <c r="M35" s="19" cm="1">
        <f t="array" aca="1" ref="M35" ca="1">INDIRECT(_xlfn.CONCAT(M$4,"_d!",M$1,$A35))</f>
        <v>225.70376586914063</v>
      </c>
      <c r="N35" s="19" cm="1">
        <f t="array" aca="1" ref="N35" ca="1">INDIRECT(_xlfn.CONCAT(N$4,"_d!",N$1,$A35))</f>
        <v>227.45774841308594</v>
      </c>
      <c r="O35" s="19" cm="1">
        <f t="array" aca="1" ref="O35" ca="1">INDIRECT(_xlfn.CONCAT(O$4,"_d!",O$1,$A35))</f>
        <v>224.31402587890625</v>
      </c>
      <c r="P35" s="42">
        <f ca="1">+SUMPRODUCT(J$3:$O$3,J35:O35)</f>
        <v>225.8330377448014</v>
      </c>
      <c r="Q35" s="19" cm="1">
        <f t="array" aca="1" ref="Q35" ca="1">INDIRECT(_xlfn.CONCAT(Q$4,"_d!",Q$1,$A35))</f>
        <v>225.62138366699219</v>
      </c>
      <c r="R35" s="19" cm="1">
        <f t="array" aca="1" ref="R35" ca="1">INDIRECT(_xlfn.CONCAT(R$4,"_d!",R$1,$A35))</f>
        <v>225.62138366699219</v>
      </c>
      <c r="S35" s="19" cm="1">
        <f t="array" aca="1" ref="S35" ca="1">INDIRECT(_xlfn.CONCAT(S$4,"_d!",S$1,$A35))</f>
        <v>231.32943725585938</v>
      </c>
      <c r="T35" s="19" cm="1">
        <f t="array" aca="1" ref="T35" ca="1">INDIRECT(_xlfn.CONCAT(T$4,"_d!",T$1,$A35))</f>
        <v>227.92720031738281</v>
      </c>
      <c r="U35" s="19" cm="1">
        <f t="array" aca="1" ref="U35" ca="1">INDIRECT(_xlfn.CONCAT(U$4,"_d!",U$1,$A35))</f>
        <v>228.32939147949219</v>
      </c>
      <c r="V35" s="19" cm="1">
        <f t="array" aca="1" ref="V35" ca="1">INDIRECT(_xlfn.CONCAT(V$4,"_d!",V$1,$A35))</f>
        <v>226.099853515625</v>
      </c>
      <c r="W35" s="42">
        <f t="shared" ca="1" si="7"/>
        <v>226.77446876295585</v>
      </c>
      <c r="X35" s="19" cm="1">
        <f t="array" aca="1" ref="X35" ca="1">INDIRECT(_xlfn.CONCAT(X$4,"_d!",X$1,$A35))</f>
        <v>223.87590026855469</v>
      </c>
      <c r="Y35" s="19" cm="1">
        <f t="array" aca="1" ref="Y35" ca="1">INDIRECT(_xlfn.CONCAT(Y$4,"_d!",Y$1,$A35))</f>
        <v>223.86099243164063</v>
      </c>
      <c r="Z35" s="19" cm="1">
        <f t="array" aca="1" ref="Z35" ca="1">INDIRECT(_xlfn.CONCAT(Z$4,"_d!",Z$1,$A35))</f>
        <v>232.85842895507813</v>
      </c>
      <c r="AA35" s="19" cm="1">
        <f t="array" aca="1" ref="AA35" ca="1">INDIRECT(_xlfn.CONCAT(AA$4,"_d!",AA$1,$A35))</f>
        <v>225.794921875</v>
      </c>
      <c r="AB35" s="19" cm="1">
        <f t="array" aca="1" ref="AB35" ca="1">INDIRECT(_xlfn.CONCAT(AB$4,"_d!",AB$1,$A35))</f>
        <v>230.11341857910156</v>
      </c>
      <c r="AC35" s="19" cm="1">
        <f t="array" aca="1" ref="AC35" ca="1">INDIRECT(_xlfn.CONCAT(AC$4,"_d!",AC$1,$A35))</f>
        <v>227.75886535644531</v>
      </c>
      <c r="AD35" s="42">
        <f t="shared" ca="1" si="8"/>
        <v>225.54059601083384</v>
      </c>
      <c r="AE35" s="19" cm="1">
        <f t="array" aca="1" ref="AE35" ca="1">INDIRECT(_xlfn.CONCAT(AE$4,"_d!",AE$1,$A35))</f>
        <v>225.01220703125</v>
      </c>
      <c r="AF35" s="19" cm="1">
        <f t="array" aca="1" ref="AF35" ca="1">INDIRECT(_xlfn.CONCAT(AF$4,"_d!",AF$1,$A35))</f>
        <v>225.73236083984375</v>
      </c>
      <c r="AG35" s="19" cm="1">
        <f t="array" aca="1" ref="AG35" ca="1">INDIRECT(_xlfn.CONCAT(AG$4,"_d!",AG$1,$A35))</f>
        <v>232.02861022949219</v>
      </c>
      <c r="AH35" s="19" cm="1">
        <f t="array" aca="1" ref="AH35" ca="1">INDIRECT(_xlfn.CONCAT(AH$4,"_d!",AH$1,$A35))</f>
        <v>228.21917724609375</v>
      </c>
      <c r="AI35" s="19" cm="1">
        <f t="array" aca="1" ref="AI35" ca="1">INDIRECT(_xlfn.CONCAT(AI$4,"_d!",AI$1,$A35))</f>
        <v>228.72125244140625</v>
      </c>
      <c r="AJ35" s="19" cm="1">
        <f t="array" aca="1" ref="AJ35" ca="1">INDIRECT(_xlfn.CONCAT(AJ$4,"_d!",AJ$1,$A35))</f>
        <v>227.4014892578125</v>
      </c>
      <c r="AK35" s="42">
        <f t="shared" ca="1" si="9"/>
        <v>226.3935339745583</v>
      </c>
      <c r="AL35" s="19" cm="1">
        <f t="array" aca="1" ref="AL35" ca="1">INDIRECT(_xlfn.CONCAT(AL$4,"_d!",AL$1,$A35))</f>
        <v>225.0618896484375</v>
      </c>
      <c r="AM35" s="19" cm="1">
        <f t="array" aca="1" ref="AM35" ca="1">INDIRECT(_xlfn.CONCAT(AM$4,"_d!",AM$1,$A35))</f>
        <v>225.61045837402344</v>
      </c>
      <c r="AN35" s="19" cm="1">
        <f t="array" aca="1" ref="AN35" ca="1">INDIRECT(_xlfn.CONCAT(AN$4,"_d!",AN$1,$A35))</f>
        <v>231.88627624511719</v>
      </c>
      <c r="AO35" s="19" cm="1">
        <f t="array" aca="1" ref="AO35" ca="1">INDIRECT(_xlfn.CONCAT(AO$4,"_d!",AO$1,$A35))</f>
        <v>225.21380615234375</v>
      </c>
      <c r="AP35" s="19" cm="1">
        <f t="array" aca="1" ref="AP35" ca="1">INDIRECT(_xlfn.CONCAT(AP$4,"_d!",AP$1,$A35))</f>
        <v>229.5423583984375</v>
      </c>
      <c r="AQ35" s="19" cm="1">
        <f t="array" aca="1" ref="AQ35" ca="1">INDIRECT(_xlfn.CONCAT(AQ$4,"_d!",AQ$1,$A35))</f>
        <v>225.390625</v>
      </c>
      <c r="AR35" s="42">
        <f t="shared" ca="1" si="10"/>
        <v>226.13262914296544</v>
      </c>
      <c r="AS35" s="19" cm="1">
        <f t="array" aca="1" ref="AS35" ca="1">INDIRECT(_xlfn.CONCAT(AS$4,"_d!",AS$1,$A35))</f>
        <v>224.42448425292969</v>
      </c>
      <c r="AT35" s="19" cm="1">
        <f t="array" aca="1" ref="AT35" ca="1">INDIRECT(_xlfn.CONCAT(AT$4,"_d!",AT$1,$A35))</f>
        <v>226.79034423828125</v>
      </c>
      <c r="AU35" s="19" cm="1">
        <f t="array" aca="1" ref="AU35" ca="1">INDIRECT(_xlfn.CONCAT(AU$4,"_d!",AU$1,$A35))</f>
        <v>231.75125122070313</v>
      </c>
      <c r="AV35" s="19" cm="1">
        <f t="array" aca="1" ref="AV35" ca="1">INDIRECT(_xlfn.CONCAT(AV$4,"_d!",AV$1,$A35))</f>
        <v>228.53707885742188</v>
      </c>
      <c r="AW35" s="19" cm="1">
        <f t="array" aca="1" ref="AW35" ca="1">INDIRECT(_xlfn.CONCAT(AW$4,"_d!",AW$1,$A35))</f>
        <v>229.56985473632813</v>
      </c>
      <c r="AX35" s="19" cm="1">
        <f t="array" aca="1" ref="AX35" ca="1">INDIRECT(_xlfn.CONCAT(AX$4,"_d!",AX$1,$A35))</f>
        <v>226.01638793945313</v>
      </c>
      <c r="AY35" s="42">
        <f t="shared" ca="1" si="11"/>
        <v>226.33710504144602</v>
      </c>
      <c r="AZ35" s="19" cm="1">
        <f t="array" aca="1" ref="AZ35" ca="1">INDIRECT(_xlfn.CONCAT(AZ$4,"_d!",AZ$1,$A35))</f>
        <v>224.79495239257813</v>
      </c>
      <c r="BA35" s="19" cm="1">
        <f t="array" aca="1" ref="BA35" ca="1">INDIRECT(_xlfn.CONCAT(BA$4,"_d!",BA$1,$A35))</f>
        <v>224.94834899902344</v>
      </c>
      <c r="BB35" s="19" cm="1">
        <f t="array" aca="1" ref="BB35" ca="1">INDIRECT(_xlfn.CONCAT(BB$4,"_d!",BB$1,$A35))</f>
        <v>232.93511962890625</v>
      </c>
      <c r="BC35" s="19" cm="1">
        <f t="array" aca="1" ref="BC35" ca="1">INDIRECT(_xlfn.CONCAT(BC$4,"_d!",BC$1,$A35))</f>
        <v>226.15788269042969</v>
      </c>
      <c r="BD35" s="19" cm="1">
        <f t="array" aca="1" ref="BD35" ca="1">INDIRECT(_xlfn.CONCAT(BD$4,"_d!",BD$1,$A35))</f>
        <v>229.3724365234375</v>
      </c>
      <c r="BE35" s="19" cm="1">
        <f t="array" aca="1" ref="BE35" ca="1">INDIRECT(_xlfn.CONCAT(BE$4,"_d!",BE$1,$A35))</f>
        <v>227.66554260253906</v>
      </c>
      <c r="BF35" s="42">
        <f t="shared" ca="1" si="12"/>
        <v>225.73184744577097</v>
      </c>
      <c r="BG35" s="19" cm="1">
        <f t="array" aca="1" ref="BG35" ca="1">INDIRECT(_xlfn.CONCAT(BG$4,"_d!",BG$1,$A35))</f>
        <v>224.63597106933594</v>
      </c>
      <c r="BH35" s="19" cm="1">
        <f t="array" aca="1" ref="BH35" ca="1">INDIRECT(_xlfn.CONCAT(BH$4,"_d!",BH$1,$A35))</f>
        <v>225.69058227539063</v>
      </c>
      <c r="BI35" s="19" cm="1">
        <f t="array" aca="1" ref="BI35" ca="1">INDIRECT(_xlfn.CONCAT(BI$4,"_d!",BI$1,$A35))</f>
        <v>233.93728637695313</v>
      </c>
      <c r="BJ35" s="19" cm="1">
        <f t="array" aca="1" ref="BJ35" ca="1">INDIRECT(_xlfn.CONCAT(BJ$4,"_d!",BJ$1,$A35))</f>
        <v>228.32188415527344</v>
      </c>
      <c r="BK35" s="19" cm="1">
        <f t="array" aca="1" ref="BK35" ca="1">INDIRECT(_xlfn.CONCAT(BK$4,"_d!",BK$1,$A35))</f>
        <v>230.08937072753906</v>
      </c>
      <c r="BL35" s="19" cm="1">
        <f t="array" aca="1" ref="BL35" ca="1">INDIRECT(_xlfn.CONCAT(BL$4,"_d!",BL$1,$A35))</f>
        <v>227.87355041503906</v>
      </c>
      <c r="BM35" s="42">
        <f t="shared" ca="1" si="13"/>
        <v>225.88783233088682</v>
      </c>
      <c r="BN35" s="19" cm="1">
        <f t="array" aca="1" ref="BN35" ca="1">INDIRECT(_xlfn.CONCAT(BN$4,"_d!",BN$1,$A35))</f>
        <v>223.54862976074219</v>
      </c>
      <c r="BO35" s="19" cm="1">
        <f t="array" aca="1" ref="BO35" ca="1">INDIRECT(_xlfn.CONCAT(BO$4,"_d!",BO$1,$A35))</f>
        <v>225.04524230957031</v>
      </c>
      <c r="BP35" s="19" cm="1">
        <f t="array" aca="1" ref="BP35" ca="1">INDIRECT(_xlfn.CONCAT(BP$4,"_d!",BP$1,$A35))</f>
        <v>232.03872680664063</v>
      </c>
      <c r="BQ35" s="19" cm="1">
        <f t="array" aca="1" ref="BQ35" ca="1">INDIRECT(_xlfn.CONCAT(BQ$4,"_d!",BQ$1,$A35))</f>
        <v>223.55699157714844</v>
      </c>
      <c r="BR35" s="19" cm="1">
        <f t="array" aca="1" ref="BR35" ca="1">INDIRECT(_xlfn.CONCAT(BR$4,"_d!",BR$1,$A35))</f>
        <v>229.86373901367188</v>
      </c>
      <c r="BS35" s="19" cm="1">
        <f t="array" aca="1" ref="BS35" ca="1">INDIRECT(_xlfn.CONCAT(BS$4,"_d!",BS$1,$A35))</f>
        <v>228.66375732421875</v>
      </c>
      <c r="BT35" s="42">
        <f t="shared" ca="1" si="14"/>
        <v>224.89660304314651</v>
      </c>
      <c r="BU35" s="42"/>
      <c r="BV35" s="45">
        <f t="shared" ca="1" si="15"/>
        <v>225.84821194616768</v>
      </c>
      <c r="BW35" s="45">
        <f t="shared" ca="1" si="16"/>
        <v>225.8330377448014</v>
      </c>
      <c r="BX35" s="45">
        <f t="shared" ca="1" si="17"/>
        <v>226.77446876295585</v>
      </c>
      <c r="BY35" s="45">
        <f t="shared" ca="1" si="18"/>
        <v>225.54059601083384</v>
      </c>
      <c r="BZ35" s="45">
        <f t="shared" ca="1" si="19"/>
        <v>226.3935339745583</v>
      </c>
      <c r="CA35" s="45">
        <f t="shared" ca="1" si="20"/>
        <v>226.13262914296544</v>
      </c>
      <c r="CB35" s="45">
        <f t="shared" ca="1" si="21"/>
        <v>226.33710504144602</v>
      </c>
      <c r="CC35" s="45">
        <f t="shared" ca="1" si="22"/>
        <v>225.73184744577097</v>
      </c>
      <c r="CD35" s="45">
        <f t="shared" ca="1" si="23"/>
        <v>225.88783233088682</v>
      </c>
      <c r="CE35" s="45">
        <f t="shared" ca="1" si="24"/>
        <v>224.89660304314651</v>
      </c>
      <c r="CF35" s="45" cm="1">
        <f t="array" aca="1" ref="CF35" ca="1">+SUMPRODUCT($BV$3:$CE$3/100,$BV35:$CE35)</f>
        <v>225.81685601798659</v>
      </c>
      <c r="CG35" s="35">
        <f t="shared" si="28"/>
        <v>43617</v>
      </c>
      <c r="CH35" s="24">
        <f t="shared" ca="1" si="29"/>
        <v>2.7277487465299677E-2</v>
      </c>
      <c r="CI35" s="24">
        <f t="shared" ca="1" si="30"/>
        <v>2.7341058745506741E-2</v>
      </c>
      <c r="CJ35" s="24">
        <f t="shared" ca="1" si="31"/>
        <v>2.6866230313171924E-2</v>
      </c>
      <c r="CK35" s="24">
        <f t="shared" ca="1" si="32"/>
        <v>2.7236858987602863E-2</v>
      </c>
      <c r="CL35" s="24">
        <f t="shared" ca="1" si="33"/>
        <v>2.7468728478808879E-2</v>
      </c>
      <c r="CM35" s="24">
        <f t="shared" ca="1" si="34"/>
        <v>2.7425899360425277E-2</v>
      </c>
      <c r="CN35" s="24">
        <f t="shared" ca="1" si="35"/>
        <v>2.7138827466629767E-2</v>
      </c>
      <c r="CO35" s="24">
        <f t="shared" ca="1" si="36"/>
        <v>2.7034194763895014E-2</v>
      </c>
      <c r="CP35" s="24">
        <f t="shared" ca="1" si="37"/>
        <v>2.709677189552484E-2</v>
      </c>
      <c r="CQ35" s="24">
        <f t="shared" ca="1" si="38"/>
        <v>2.7004181012259876E-2</v>
      </c>
      <c r="CR35" s="24">
        <f t="shared" ca="1" si="26"/>
        <v>2.7158447915856199E-2</v>
      </c>
      <c r="CS35" s="35">
        <f t="shared" si="39"/>
        <v>43617</v>
      </c>
      <c r="CT35" s="24">
        <f t="shared" ca="1" si="41"/>
        <v>0.56800350702362934</v>
      </c>
      <c r="CU35" s="24">
        <f t="shared" ca="1" si="42"/>
        <v>0.5656680478866607</v>
      </c>
      <c r="CV35" s="24">
        <f t="shared" ca="1" si="43"/>
        <v>0.56240352579027486</v>
      </c>
      <c r="CW35" s="24">
        <f t="shared" ca="1" si="44"/>
        <v>0.56053968019867173</v>
      </c>
      <c r="CX35" s="24">
        <f t="shared" ca="1" si="45"/>
        <v>0.56143611063922783</v>
      </c>
      <c r="CY35" s="24">
        <f t="shared" ca="1" si="46"/>
        <v>0.55933433508789676</v>
      </c>
      <c r="CZ35" s="24">
        <f t="shared" ca="1" si="47"/>
        <v>0.56031847175727401</v>
      </c>
      <c r="DA35" s="24">
        <f t="shared" ca="1" si="48"/>
        <v>0.55699484209041339</v>
      </c>
      <c r="DB35" s="24">
        <f t="shared" ca="1" si="49"/>
        <v>0.55394890320693912</v>
      </c>
      <c r="DC35" s="24">
        <f t="shared" ca="1" si="50"/>
        <v>0.55151654662241079</v>
      </c>
      <c r="DD35" s="48">
        <f t="shared" ca="1" si="51"/>
        <v>0.55837206709134768</v>
      </c>
      <c r="DE35" s="48">
        <f>+[1]NAC!AG36</f>
        <v>0.55732044198895014</v>
      </c>
    </row>
    <row r="36" spans="1:109" x14ac:dyDescent="0.25">
      <c r="A36" s="110">
        <f t="shared" si="27"/>
        <v>63</v>
      </c>
      <c r="B36" s="35">
        <f>+NAC!A36</f>
        <v>43647</v>
      </c>
      <c r="C36" s="19" cm="1">
        <f t="array" aca="1" ref="C36" ca="1">INDIRECT(_xlfn.CONCAT(C$4,"_d!",C$1,$A36))</f>
        <v>230.154541015625</v>
      </c>
      <c r="D36" s="19" cm="1">
        <f t="array" aca="1" ref="D36" ca="1">INDIRECT(_xlfn.CONCAT(D$4,"_d!",D$1,$A36))</f>
        <v>228.2989501953125</v>
      </c>
      <c r="E36" s="19" cm="1">
        <f t="array" aca="1" ref="E36" ca="1">INDIRECT(_xlfn.CONCAT(E$4,"_d!",E$1,$A36))</f>
        <v>234.02998352050781</v>
      </c>
      <c r="F36" s="19" cm="1">
        <f t="array" aca="1" ref="F36" ca="1">INDIRECT(_xlfn.CONCAT(F$4,"_d!",F$1,$A36))</f>
        <v>230.19331359863281</v>
      </c>
      <c r="G36" s="19" cm="1">
        <f t="array" aca="1" ref="G36" ca="1">INDIRECT(_xlfn.CONCAT(G$4,"_d!",G$1,$A36))</f>
        <v>232.85124206542969</v>
      </c>
      <c r="H36" s="19" cm="1">
        <f t="array" aca="1" ref="H36" ca="1">INDIRECT(_xlfn.CONCAT(H$4,"_d!",H$1,$A36))</f>
        <v>231.69418334960938</v>
      </c>
      <c r="I36" s="42">
        <f t="shared" ca="1" si="6"/>
        <v>230.50640812827939</v>
      </c>
      <c r="J36" s="19" cm="1">
        <f t="array" aca="1" ref="J36" ca="1">INDIRECT(_xlfn.CONCAT(J$4,"_d!",J$1,$A36))</f>
        <v>228.69654846191406</v>
      </c>
      <c r="K36" s="19" cm="1">
        <f t="array" aca="1" ref="K36" ca="1">INDIRECT(_xlfn.CONCAT(K$4,"_d!",K$1,$A36))</f>
        <v>230.20172119140625</v>
      </c>
      <c r="L36" s="19" cm="1">
        <f t="array" aca="1" ref="L36" ca="1">INDIRECT(_xlfn.CONCAT(L$4,"_d!",L$1,$A36))</f>
        <v>234.83052062988281</v>
      </c>
      <c r="M36" s="19" cm="1">
        <f t="array" aca="1" ref="M36" ca="1">INDIRECT(_xlfn.CONCAT(M$4,"_d!",M$1,$A36))</f>
        <v>229.83866882324219</v>
      </c>
      <c r="N36" s="19" cm="1">
        <f t="array" aca="1" ref="N36" ca="1">INDIRECT(_xlfn.CONCAT(N$4,"_d!",N$1,$A36))</f>
        <v>233.37672424316406</v>
      </c>
      <c r="O36" s="19" cm="1">
        <f t="array" aca="1" ref="O36" ca="1">INDIRECT(_xlfn.CONCAT(O$4,"_d!",O$1,$A36))</f>
        <v>230.02116394042969</v>
      </c>
      <c r="P36" s="42">
        <f ca="1">+SUMPRODUCT(J$3:$O$3,J36:O36)</f>
        <v>230.6230107805948</v>
      </c>
      <c r="Q36" s="19" cm="1">
        <f t="array" aca="1" ref="Q36" ca="1">INDIRECT(_xlfn.CONCAT(Q$4,"_d!",Q$1,$A36))</f>
        <v>230.4039306640625</v>
      </c>
      <c r="R36" s="19" cm="1">
        <f t="array" aca="1" ref="R36" ca="1">INDIRECT(_xlfn.CONCAT(R$4,"_d!",R$1,$A36))</f>
        <v>230.4039306640625</v>
      </c>
      <c r="S36" s="19" cm="1">
        <f t="array" aca="1" ref="S36" ca="1">INDIRECT(_xlfn.CONCAT(S$4,"_d!",S$1,$A36))</f>
        <v>235.82220458984375</v>
      </c>
      <c r="T36" s="19" cm="1">
        <f t="array" aca="1" ref="T36" ca="1">INDIRECT(_xlfn.CONCAT(T$4,"_d!",T$1,$A36))</f>
        <v>232.00218200683594</v>
      </c>
      <c r="U36" s="19" cm="1">
        <f t="array" aca="1" ref="U36" ca="1">INDIRECT(_xlfn.CONCAT(U$4,"_d!",U$1,$A36))</f>
        <v>234.51011657714844</v>
      </c>
      <c r="V36" s="19" cm="1">
        <f t="array" aca="1" ref="V36" ca="1">INDIRECT(_xlfn.CONCAT(V$4,"_d!",V$1,$A36))</f>
        <v>231.78866577148438</v>
      </c>
      <c r="W36" s="42">
        <f t="shared" ca="1" si="7"/>
        <v>231.61090716453845</v>
      </c>
      <c r="X36" s="19" cm="1">
        <f t="array" aca="1" ref="X36" ca="1">INDIRECT(_xlfn.CONCAT(X$4,"_d!",X$1,$A36))</f>
        <v>228.42741394042969</v>
      </c>
      <c r="Y36" s="19" cm="1">
        <f t="array" aca="1" ref="Y36" ca="1">INDIRECT(_xlfn.CONCAT(Y$4,"_d!",Y$1,$A36))</f>
        <v>228.63058471679688</v>
      </c>
      <c r="Z36" s="19" cm="1">
        <f t="array" aca="1" ref="Z36" ca="1">INDIRECT(_xlfn.CONCAT(Z$4,"_d!",Z$1,$A36))</f>
        <v>237.52223205566406</v>
      </c>
      <c r="AA36" s="19" cm="1">
        <f t="array" aca="1" ref="AA36" ca="1">INDIRECT(_xlfn.CONCAT(AA$4,"_d!",AA$1,$A36))</f>
        <v>230.03822326660156</v>
      </c>
      <c r="AB36" s="19" cm="1">
        <f t="array" aca="1" ref="AB36" ca="1">INDIRECT(_xlfn.CONCAT(AB$4,"_d!",AB$1,$A36))</f>
        <v>236.51704406738281</v>
      </c>
      <c r="AC36" s="19" cm="1">
        <f t="array" aca="1" ref="AC36" ca="1">INDIRECT(_xlfn.CONCAT(AC$4,"_d!",AC$1,$A36))</f>
        <v>233.48741149902344</v>
      </c>
      <c r="AD36" s="42">
        <f t="shared" ca="1" si="8"/>
        <v>230.3616060086425</v>
      </c>
      <c r="AE36" s="19" cm="1">
        <f t="array" aca="1" ref="AE36" ca="1">INDIRECT(_xlfn.CONCAT(AE$4,"_d!",AE$1,$A36))</f>
        <v>229.82369995117188</v>
      </c>
      <c r="AF36" s="19" cm="1">
        <f t="array" aca="1" ref="AF36" ca="1">INDIRECT(_xlfn.CONCAT(AF$4,"_d!",AF$1,$A36))</f>
        <v>230.70625305175781</v>
      </c>
      <c r="AG36" s="19" cm="1">
        <f t="array" aca="1" ref="AG36" ca="1">INDIRECT(_xlfn.CONCAT(AG$4,"_d!",AG$1,$A36))</f>
        <v>236.811767578125</v>
      </c>
      <c r="AH36" s="19" cm="1">
        <f t="array" aca="1" ref="AH36" ca="1">INDIRECT(_xlfn.CONCAT(AH$4,"_d!",AH$1,$A36))</f>
        <v>232.34828186035156</v>
      </c>
      <c r="AI36" s="19" cm="1">
        <f t="array" aca="1" ref="AI36" ca="1">INDIRECT(_xlfn.CONCAT(AI$4,"_d!",AI$1,$A36))</f>
        <v>234.92633056640625</v>
      </c>
      <c r="AJ36" s="19" cm="1">
        <f t="array" aca="1" ref="AJ36" ca="1">INDIRECT(_xlfn.CONCAT(AJ$4,"_d!",AJ$1,$A36))</f>
        <v>233.12643432617188</v>
      </c>
      <c r="AK36" s="42">
        <f t="shared" ca="1" si="9"/>
        <v>231.36353830863254</v>
      </c>
      <c r="AL36" s="19" cm="1">
        <f t="array" aca="1" ref="AL36" ca="1">INDIRECT(_xlfn.CONCAT(AL$4,"_d!",AL$1,$A36))</f>
        <v>229.82496643066406</v>
      </c>
      <c r="AM36" s="19" cm="1">
        <f t="array" aca="1" ref="AM36" ca="1">INDIRECT(_xlfn.CONCAT(AM$4,"_d!",AM$1,$A36))</f>
        <v>230.59214782714844</v>
      </c>
      <c r="AN36" s="19" cm="1">
        <f t="array" aca="1" ref="AN36" ca="1">INDIRECT(_xlfn.CONCAT(AN$4,"_d!",AN$1,$A36))</f>
        <v>236.64260864257813</v>
      </c>
      <c r="AO36" s="19" cm="1">
        <f t="array" aca="1" ref="AO36" ca="1">INDIRECT(_xlfn.CONCAT(AO$4,"_d!",AO$1,$A36))</f>
        <v>229.28640747070313</v>
      </c>
      <c r="AP36" s="19" cm="1">
        <f t="array" aca="1" ref="AP36" ca="1">INDIRECT(_xlfn.CONCAT(AP$4,"_d!",AP$1,$A36))</f>
        <v>235.97752380371094</v>
      </c>
      <c r="AQ36" s="19" cm="1">
        <f t="array" aca="1" ref="AQ36" ca="1">INDIRECT(_xlfn.CONCAT(AQ$4,"_d!",AQ$1,$A36))</f>
        <v>231.15888977050781</v>
      </c>
      <c r="AR36" s="42">
        <f t="shared" ca="1" si="10"/>
        <v>231.11883375356342</v>
      </c>
      <c r="AS36" s="19" cm="1">
        <f t="array" aca="1" ref="AS36" ca="1">INDIRECT(_xlfn.CONCAT(AS$4,"_d!",AS$1,$A36))</f>
        <v>229.09272766113281</v>
      </c>
      <c r="AT36" s="19" cm="1">
        <f t="array" aca="1" ref="AT36" ca="1">INDIRECT(_xlfn.CONCAT(AT$4,"_d!",AT$1,$A36))</f>
        <v>231.86801147460938</v>
      </c>
      <c r="AU36" s="19" cm="1">
        <f t="array" aca="1" ref="AU36" ca="1">INDIRECT(_xlfn.CONCAT(AU$4,"_d!",AU$1,$A36))</f>
        <v>236.59901428222656</v>
      </c>
      <c r="AV36" s="19" cm="1">
        <f t="array" aca="1" ref="AV36" ca="1">INDIRECT(_xlfn.CONCAT(AV$4,"_d!",AV$1,$A36))</f>
        <v>232.76094055175781</v>
      </c>
      <c r="AW36" s="19" cm="1">
        <f t="array" aca="1" ref="AW36" ca="1">INDIRECT(_xlfn.CONCAT(AW$4,"_d!",AW$1,$A36))</f>
        <v>236.31307983398438</v>
      </c>
      <c r="AX36" s="19" cm="1">
        <f t="array" aca="1" ref="AX36" ca="1">INDIRECT(_xlfn.CONCAT(AX$4,"_d!",AX$1,$A36))</f>
        <v>231.67007446289063</v>
      </c>
      <c r="AY36" s="42">
        <f t="shared" ca="1" si="11"/>
        <v>231.34256672955343</v>
      </c>
      <c r="AZ36" s="19" cm="1">
        <f t="array" aca="1" ref="AZ36" ca="1">INDIRECT(_xlfn.CONCAT(AZ$4,"_d!",AZ$1,$A36))</f>
        <v>229.642822265625</v>
      </c>
      <c r="BA36" s="19" cm="1">
        <f t="array" aca="1" ref="BA36" ca="1">INDIRECT(_xlfn.CONCAT(BA$4,"_d!",BA$1,$A36))</f>
        <v>229.89665222167969</v>
      </c>
      <c r="BB36" s="19" cm="1">
        <f t="array" aca="1" ref="BB36" ca="1">INDIRECT(_xlfn.CONCAT(BB$4,"_d!",BB$1,$A36))</f>
        <v>237.93484497070313</v>
      </c>
      <c r="BC36" s="19" cm="1">
        <f t="array" aca="1" ref="BC36" ca="1">INDIRECT(_xlfn.CONCAT(BC$4,"_d!",BC$1,$A36))</f>
        <v>230.30169677734375</v>
      </c>
      <c r="BD36" s="19" cm="1">
        <f t="array" aca="1" ref="BD36" ca="1">INDIRECT(_xlfn.CONCAT(BD$4,"_d!",BD$1,$A36))</f>
        <v>236.26573181152344</v>
      </c>
      <c r="BE36" s="19" cm="1">
        <f t="array" aca="1" ref="BE36" ca="1">INDIRECT(_xlfn.CONCAT(BE$4,"_d!",BE$1,$A36))</f>
        <v>233.56564331054688</v>
      </c>
      <c r="BF36" s="42">
        <f t="shared" ca="1" si="12"/>
        <v>230.79081902692363</v>
      </c>
      <c r="BG36" s="19" cm="1">
        <f t="array" aca="1" ref="BG36" ca="1">INDIRECT(_xlfn.CONCAT(BG$4,"_d!",BG$1,$A36))</f>
        <v>229.64036560058594</v>
      </c>
      <c r="BH36" s="19" cm="1">
        <f t="array" aca="1" ref="BH36" ca="1">INDIRECT(_xlfn.CONCAT(BH$4,"_d!",BH$1,$A36))</f>
        <v>230.79573059082031</v>
      </c>
      <c r="BI36" s="19" cm="1">
        <f t="array" aca="1" ref="BI36" ca="1">INDIRECT(_xlfn.CONCAT(BI$4,"_d!",BI$1,$A36))</f>
        <v>239.01004028320313</v>
      </c>
      <c r="BJ36" s="19" cm="1">
        <f t="array" aca="1" ref="BJ36" ca="1">INDIRECT(_xlfn.CONCAT(BJ$4,"_d!",BJ$1,$A36))</f>
        <v>232.46783447265625</v>
      </c>
      <c r="BK36" s="19" cm="1">
        <f t="array" aca="1" ref="BK36" ca="1">INDIRECT(_xlfn.CONCAT(BK$4,"_d!",BK$1,$A36))</f>
        <v>237.24409484863281</v>
      </c>
      <c r="BL36" s="19" cm="1">
        <f t="array" aca="1" ref="BL36" ca="1">INDIRECT(_xlfn.CONCAT(BL$4,"_d!",BL$1,$A36))</f>
        <v>233.65679931640625</v>
      </c>
      <c r="BM36" s="42">
        <f t="shared" ca="1" si="13"/>
        <v>231.05338945554561</v>
      </c>
      <c r="BN36" s="19" cm="1">
        <f t="array" aca="1" ref="BN36" ca="1">INDIRECT(_xlfn.CONCAT(BN$4,"_d!",BN$1,$A36))</f>
        <v>228.54525756835938</v>
      </c>
      <c r="BO36" s="19" cm="1">
        <f t="array" aca="1" ref="BO36" ca="1">INDIRECT(_xlfn.CONCAT(BO$4,"_d!",BO$1,$A36))</f>
        <v>230.26495361328125</v>
      </c>
      <c r="BP36" s="19" cm="1">
        <f t="array" aca="1" ref="BP36" ca="1">INDIRECT(_xlfn.CONCAT(BP$4,"_d!",BP$1,$A36))</f>
        <v>237.19892883300781</v>
      </c>
      <c r="BQ36" s="19" cm="1">
        <f t="array" aca="1" ref="BQ36" ca="1">INDIRECT(_xlfn.CONCAT(BQ$4,"_d!",BQ$1,$A36))</f>
        <v>227.65077209472656</v>
      </c>
      <c r="BR36" s="19" cm="1">
        <f t="array" aca="1" ref="BR36" ca="1">INDIRECT(_xlfn.CONCAT(BR$4,"_d!",BR$1,$A36))</f>
        <v>237.02276611328125</v>
      </c>
      <c r="BS36" s="19" cm="1">
        <f t="array" aca="1" ref="BS36" ca="1">INDIRECT(_xlfn.CONCAT(BS$4,"_d!",BS$1,$A36))</f>
        <v>234.60569763183594</v>
      </c>
      <c r="BT36" s="42">
        <f t="shared" ca="1" si="14"/>
        <v>230.10808841389249</v>
      </c>
      <c r="BU36" s="42"/>
      <c r="BV36" s="45">
        <f t="shared" ca="1" si="15"/>
        <v>230.50640812827939</v>
      </c>
      <c r="BW36" s="45">
        <f t="shared" ca="1" si="16"/>
        <v>230.6230107805948</v>
      </c>
      <c r="BX36" s="45">
        <f t="shared" ca="1" si="17"/>
        <v>231.61090716453845</v>
      </c>
      <c r="BY36" s="45">
        <f t="shared" ca="1" si="18"/>
        <v>230.3616060086425</v>
      </c>
      <c r="BZ36" s="45">
        <f t="shared" ca="1" si="19"/>
        <v>231.36353830863254</v>
      </c>
      <c r="CA36" s="45">
        <f t="shared" ca="1" si="20"/>
        <v>231.11883375356342</v>
      </c>
      <c r="CB36" s="45">
        <f t="shared" ca="1" si="21"/>
        <v>231.34256672955343</v>
      </c>
      <c r="CC36" s="45">
        <f t="shared" ca="1" si="22"/>
        <v>230.79081902692363</v>
      </c>
      <c r="CD36" s="45">
        <f t="shared" ca="1" si="23"/>
        <v>231.05338945554561</v>
      </c>
      <c r="CE36" s="45">
        <f t="shared" ca="1" si="24"/>
        <v>230.10808841389249</v>
      </c>
      <c r="CF36" s="45" cm="1">
        <f t="array" aca="1" ref="CF36" ca="1">+SUMPRODUCT($BV$3:$CE$3/100,$BV36:$CE36)</f>
        <v>230.82258924235927</v>
      </c>
      <c r="CG36" s="35">
        <f t="shared" si="28"/>
        <v>43647</v>
      </c>
      <c r="CH36" s="24">
        <f t="shared" ca="1" si="29"/>
        <v>2.0625340098871403E-2</v>
      </c>
      <c r="CI36" s="24">
        <f t="shared" ca="1" si="30"/>
        <v>2.1210240466260855E-2</v>
      </c>
      <c r="CJ36" s="24">
        <f t="shared" ca="1" si="31"/>
        <v>2.1327085134253077E-2</v>
      </c>
      <c r="CK36" s="24">
        <f t="shared" ca="1" si="32"/>
        <v>2.1375353630692207E-2</v>
      </c>
      <c r="CL36" s="24">
        <f t="shared" ca="1" si="33"/>
        <v>2.1952942943294307E-2</v>
      </c>
      <c r="CM36" s="24">
        <f t="shared" ca="1" si="34"/>
        <v>2.2049912166570262E-2</v>
      </c>
      <c r="CN36" s="24">
        <f t="shared" ca="1" si="35"/>
        <v>2.2115073386623108E-2</v>
      </c>
      <c r="CO36" s="24">
        <f t="shared" ca="1" si="36"/>
        <v>2.2411421509178187E-2</v>
      </c>
      <c r="CP36" s="24">
        <f t="shared" ca="1" si="37"/>
        <v>2.2867797133455658E-2</v>
      </c>
      <c r="CQ36" s="24">
        <f t="shared" ca="1" si="38"/>
        <v>2.3172806081673603E-2</v>
      </c>
      <c r="CR36" s="24">
        <f t="shared" ca="1" si="26"/>
        <v>2.2167225744981423E-2</v>
      </c>
      <c r="CS36" s="35">
        <f t="shared" si="39"/>
        <v>43647</v>
      </c>
      <c r="CT36" s="24">
        <f t="shared" ca="1" si="41"/>
        <v>0.55061035656298141</v>
      </c>
      <c r="CU36" s="24">
        <f t="shared" ca="1" si="42"/>
        <v>0.54942983776099474</v>
      </c>
      <c r="CV36" s="24">
        <f t="shared" ca="1" si="43"/>
        <v>0.54981848852453075</v>
      </c>
      <c r="CW36" s="24">
        <f t="shared" ca="1" si="44"/>
        <v>0.54492543819135575</v>
      </c>
      <c r="CX36" s="24">
        <f t="shared" ca="1" si="45"/>
        <v>0.54734399075148832</v>
      </c>
      <c r="CY36" s="24">
        <f t="shared" ca="1" si="46"/>
        <v>0.5457047825842487</v>
      </c>
      <c r="CZ36" s="24">
        <f t="shared" ca="1" si="47"/>
        <v>0.54616358426998257</v>
      </c>
      <c r="DA36" s="24">
        <f t="shared" ca="1" si="48"/>
        <v>0.5439073425734855</v>
      </c>
      <c r="DB36" s="24">
        <f t="shared" ca="1" si="49"/>
        <v>0.5420768320858953</v>
      </c>
      <c r="DC36" s="24">
        <f t="shared" ca="1" si="50"/>
        <v>0.53987263014923559</v>
      </c>
      <c r="DD36" s="48">
        <f t="shared" ca="1" si="51"/>
        <v>0.54486712712454466</v>
      </c>
      <c r="DE36" s="48">
        <f>+[1]NAC!AG37</f>
        <v>0.54387139986604138</v>
      </c>
    </row>
    <row r="37" spans="1:109" x14ac:dyDescent="0.25">
      <c r="A37" s="110">
        <f t="shared" si="27"/>
        <v>64</v>
      </c>
      <c r="B37" s="35">
        <f>+NAC!A37</f>
        <v>43678</v>
      </c>
      <c r="C37" s="19" cm="1">
        <f t="array" aca="1" ref="C37" ca="1">INDIRECT(_xlfn.CONCAT(C$4,"_d!",C$1,$A37))</f>
        <v>238.96818542480469</v>
      </c>
      <c r="D37" s="19" cm="1">
        <f t="array" aca="1" ref="D37" ca="1">INDIRECT(_xlfn.CONCAT(D$4,"_d!",D$1,$A37))</f>
        <v>237.09307861328125</v>
      </c>
      <c r="E37" s="19" cm="1">
        <f t="array" aca="1" ref="E37" ca="1">INDIRECT(_xlfn.CONCAT(E$4,"_d!",E$1,$A37))</f>
        <v>244.06126403808594</v>
      </c>
      <c r="F37" s="19" cm="1">
        <f t="array" aca="1" ref="F37" ca="1">INDIRECT(_xlfn.CONCAT(F$4,"_d!",F$1,$A37))</f>
        <v>240.54576110839844</v>
      </c>
      <c r="G37" s="19" cm="1">
        <f t="array" aca="1" ref="G37" ca="1">INDIRECT(_xlfn.CONCAT(G$4,"_d!",G$1,$A37))</f>
        <v>243.4896240234375</v>
      </c>
      <c r="H37" s="19" cm="1">
        <f t="array" aca="1" ref="H37" ca="1">INDIRECT(_xlfn.CONCAT(H$4,"_d!",H$1,$A37))</f>
        <v>240.86990356445313</v>
      </c>
      <c r="I37" s="42">
        <f t="shared" ca="1" si="6"/>
        <v>239.8734745591602</v>
      </c>
      <c r="J37" s="19" cm="1">
        <f t="array" aca="1" ref="J37" ca="1">INDIRECT(_xlfn.CONCAT(J$4,"_d!",J$1,$A37))</f>
        <v>237.64723205566406</v>
      </c>
      <c r="K37" s="19" cm="1">
        <f t="array" aca="1" ref="K37" ca="1">INDIRECT(_xlfn.CONCAT(K$4,"_d!",K$1,$A37))</f>
        <v>239.07612609863281</v>
      </c>
      <c r="L37" s="19" cm="1">
        <f t="array" aca="1" ref="L37" ca="1">INDIRECT(_xlfn.CONCAT(L$4,"_d!",L$1,$A37))</f>
        <v>244.60467529296875</v>
      </c>
      <c r="M37" s="19" cm="1">
        <f t="array" aca="1" ref="M37" ca="1">INDIRECT(_xlfn.CONCAT(M$4,"_d!",M$1,$A37))</f>
        <v>240.05375671386719</v>
      </c>
      <c r="N37" s="19" cm="1">
        <f t="array" aca="1" ref="N37" ca="1">INDIRECT(_xlfn.CONCAT(N$4,"_d!",N$1,$A37))</f>
        <v>243.87318420410156</v>
      </c>
      <c r="O37" s="19" cm="1">
        <f t="array" aca="1" ref="O37" ca="1">INDIRECT(_xlfn.CONCAT(O$4,"_d!",O$1,$A37))</f>
        <v>239.13996887207031</v>
      </c>
      <c r="P37" s="42">
        <f ca="1">+SUMPRODUCT(J$3:$O$3,J37:O37)</f>
        <v>239.92837279234433</v>
      </c>
      <c r="Q37" s="19" cm="1">
        <f t="array" aca="1" ref="Q37" ca="1">INDIRECT(_xlfn.CONCAT(Q$4,"_d!",Q$1,$A37))</f>
        <v>239.11601257324219</v>
      </c>
      <c r="R37" s="19" cm="1">
        <f t="array" aca="1" ref="R37" ca="1">INDIRECT(_xlfn.CONCAT(R$4,"_d!",R$1,$A37))</f>
        <v>239.11601257324219</v>
      </c>
      <c r="S37" s="19" cm="1">
        <f t="array" aca="1" ref="S37" ca="1">INDIRECT(_xlfn.CONCAT(S$4,"_d!",S$1,$A37))</f>
        <v>245.51004028320313</v>
      </c>
      <c r="T37" s="19" cm="1">
        <f t="array" aca="1" ref="T37" ca="1">INDIRECT(_xlfn.CONCAT(T$4,"_d!",T$1,$A37))</f>
        <v>242.14688110351563</v>
      </c>
      <c r="U37" s="19" cm="1">
        <f t="array" aca="1" ref="U37" ca="1">INDIRECT(_xlfn.CONCAT(U$4,"_d!",U$1,$A37))</f>
        <v>244.93254089355469</v>
      </c>
      <c r="V37" s="19" cm="1">
        <f t="array" aca="1" ref="V37" ca="1">INDIRECT(_xlfn.CONCAT(V$4,"_d!",V$1,$A37))</f>
        <v>241.09422302246094</v>
      </c>
      <c r="W37" s="42">
        <f t="shared" ca="1" si="7"/>
        <v>240.71489570469996</v>
      </c>
      <c r="X37" s="19" cm="1">
        <f t="array" aca="1" ref="X37" ca="1">INDIRECT(_xlfn.CONCAT(X$4,"_d!",X$1,$A37))</f>
        <v>237.29347229003906</v>
      </c>
      <c r="Y37" s="19" cm="1">
        <f t="array" aca="1" ref="Y37" ca="1">INDIRECT(_xlfn.CONCAT(Y$4,"_d!",Y$1,$A37))</f>
        <v>237.36637878417969</v>
      </c>
      <c r="Z37" s="19" cm="1">
        <f t="array" aca="1" ref="Z37" ca="1">INDIRECT(_xlfn.CONCAT(Z$4,"_d!",Z$1,$A37))</f>
        <v>247.11027526855469</v>
      </c>
      <c r="AA37" s="19" cm="1">
        <f t="array" aca="1" ref="AA37" ca="1">INDIRECT(_xlfn.CONCAT(AA$4,"_d!",AA$1,$A37))</f>
        <v>240.21371459960938</v>
      </c>
      <c r="AB37" s="19" cm="1">
        <f t="array" aca="1" ref="AB37" ca="1">INDIRECT(_xlfn.CONCAT(AB$4,"_d!",AB$1,$A37))</f>
        <v>246.91537475585938</v>
      </c>
      <c r="AC37" s="19" cm="1">
        <f t="array" aca="1" ref="AC37" ca="1">INDIRECT(_xlfn.CONCAT(AC$4,"_d!",AC$1,$A37))</f>
        <v>243.1126708984375</v>
      </c>
      <c r="AD37" s="42">
        <f t="shared" ca="1" si="8"/>
        <v>239.5013222545721</v>
      </c>
      <c r="AE37" s="19" cm="1">
        <f t="array" aca="1" ref="AE37" ca="1">INDIRECT(_xlfn.CONCAT(AE$4,"_d!",AE$1,$A37))</f>
        <v>238.65043640136719</v>
      </c>
      <c r="AF37" s="19" cm="1">
        <f t="array" aca="1" ref="AF37" ca="1">INDIRECT(_xlfn.CONCAT(AF$4,"_d!",AF$1,$A37))</f>
        <v>239.54795837402344</v>
      </c>
      <c r="AG37" s="19" cm="1">
        <f t="array" aca="1" ref="AG37" ca="1">INDIRECT(_xlfn.CONCAT(AG$4,"_d!",AG$1,$A37))</f>
        <v>246.33285522460938</v>
      </c>
      <c r="AH37" s="19" cm="1">
        <f t="array" aca="1" ref="AH37" ca="1">INDIRECT(_xlfn.CONCAT(AH$4,"_d!",AH$1,$A37))</f>
        <v>242.47171020507813</v>
      </c>
      <c r="AI37" s="19" cm="1">
        <f t="array" aca="1" ref="AI37" ca="1">INDIRECT(_xlfn.CONCAT(AI$4,"_d!",AI$1,$A37))</f>
        <v>245.24876403808594</v>
      </c>
      <c r="AJ37" s="19" cm="1">
        <f t="array" aca="1" ref="AJ37" ca="1">INDIRECT(_xlfn.CONCAT(AJ$4,"_d!",AJ$1,$A37))</f>
        <v>242.83753967285156</v>
      </c>
      <c r="AK37" s="42">
        <f t="shared" ca="1" si="9"/>
        <v>240.45747815459916</v>
      </c>
      <c r="AL37" s="19" cm="1">
        <f t="array" aca="1" ref="AL37" ca="1">INDIRECT(_xlfn.CONCAT(AL$4,"_d!",AL$1,$A37))</f>
        <v>238.53118896484375</v>
      </c>
      <c r="AM37" s="19" cm="1">
        <f t="array" aca="1" ref="AM37" ca="1">INDIRECT(_xlfn.CONCAT(AM$4,"_d!",AM$1,$A37))</f>
        <v>239.43733215332031</v>
      </c>
      <c r="AN37" s="19" cm="1">
        <f t="array" aca="1" ref="AN37" ca="1">INDIRECT(_xlfn.CONCAT(AN$4,"_d!",AN$1,$A37))</f>
        <v>246.10258483886719</v>
      </c>
      <c r="AO37" s="19" cm="1">
        <f t="array" aca="1" ref="AO37" ca="1">INDIRECT(_xlfn.CONCAT(AO$4,"_d!",AO$1,$A37))</f>
        <v>239.18412780761719</v>
      </c>
      <c r="AP37" s="19" cm="1">
        <f t="array" aca="1" ref="AP37" ca="1">INDIRECT(_xlfn.CONCAT(AP$4,"_d!",AP$1,$A37))</f>
        <v>246.27114868164063</v>
      </c>
      <c r="AQ37" s="19" cm="1">
        <f t="array" aca="1" ref="AQ37" ca="1">INDIRECT(_xlfn.CONCAT(AQ$4,"_d!",AQ$1,$A37))</f>
        <v>240.91653442382813</v>
      </c>
      <c r="AR37" s="42">
        <f t="shared" ca="1" si="10"/>
        <v>240.14575976320594</v>
      </c>
      <c r="AS37" s="19" cm="1">
        <f t="array" aca="1" ref="AS37" ca="1">INDIRECT(_xlfn.CONCAT(AS$4,"_d!",AS$1,$A37))</f>
        <v>238.00076293945313</v>
      </c>
      <c r="AT37" s="19" cm="1">
        <f t="array" aca="1" ref="AT37" ca="1">INDIRECT(_xlfn.CONCAT(AT$4,"_d!",AT$1,$A37))</f>
        <v>240.72923278808594</v>
      </c>
      <c r="AU37" s="19" cm="1">
        <f t="array" aca="1" ref="AU37" ca="1">INDIRECT(_xlfn.CONCAT(AU$4,"_d!",AU$1,$A37))</f>
        <v>246.13198852539063</v>
      </c>
      <c r="AV37" s="19" cm="1">
        <f t="array" aca="1" ref="AV37" ca="1">INDIRECT(_xlfn.CONCAT(AV$4,"_d!",AV$1,$A37))</f>
        <v>242.78634643554688</v>
      </c>
      <c r="AW37" s="19" cm="1">
        <f t="array" aca="1" ref="AW37" ca="1">INDIRECT(_xlfn.CONCAT(AW$4,"_d!",AW$1,$A37))</f>
        <v>246.45086669921875</v>
      </c>
      <c r="AX37" s="19" cm="1">
        <f t="array" aca="1" ref="AX37" ca="1">INDIRECT(_xlfn.CONCAT(AX$4,"_d!",AX$1,$A37))</f>
        <v>241.23863220214844</v>
      </c>
      <c r="AY37" s="42">
        <f t="shared" ca="1" si="11"/>
        <v>240.44457539060008</v>
      </c>
      <c r="AZ37" s="19" cm="1">
        <f t="array" aca="1" ref="AZ37" ca="1">INDIRECT(_xlfn.CONCAT(AZ$4,"_d!",AZ$1,$A37))</f>
        <v>238.58102416992188</v>
      </c>
      <c r="BA37" s="19" cm="1">
        <f t="array" aca="1" ref="BA37" ca="1">INDIRECT(_xlfn.CONCAT(BA$4,"_d!",BA$1,$A37))</f>
        <v>238.74432373046875</v>
      </c>
      <c r="BB37" s="19" cm="1">
        <f t="array" aca="1" ref="BB37" ca="1">INDIRECT(_xlfn.CONCAT(BB$4,"_d!",BB$1,$A37))</f>
        <v>247.1900634765625</v>
      </c>
      <c r="BC37" s="19" cm="1">
        <f t="array" aca="1" ref="BC37" ca="1">INDIRECT(_xlfn.CONCAT(BC$4,"_d!",BC$1,$A37))</f>
        <v>240.13624572753906</v>
      </c>
      <c r="BD37" s="19" cm="1">
        <f t="array" aca="1" ref="BD37" ca="1">INDIRECT(_xlfn.CONCAT(BD$4,"_d!",BD$1,$A37))</f>
        <v>246.37672424316406</v>
      </c>
      <c r="BE37" s="19" cm="1">
        <f t="array" aca="1" ref="BE37" ca="1">INDIRECT(_xlfn.CONCAT(BE$4,"_d!",BE$1,$A37))</f>
        <v>243.57598876953125</v>
      </c>
      <c r="BF37" s="42">
        <f t="shared" ca="1" si="12"/>
        <v>239.87857740838629</v>
      </c>
      <c r="BG37" s="19" cm="1">
        <f t="array" aca="1" ref="BG37" ca="1">INDIRECT(_xlfn.CONCAT(BG$4,"_d!",BG$1,$A37))</f>
        <v>238.59425354003906</v>
      </c>
      <c r="BH37" s="19" cm="1">
        <f t="array" aca="1" ref="BH37" ca="1">INDIRECT(_xlfn.CONCAT(BH$4,"_d!",BH$1,$A37))</f>
        <v>239.63357543945313</v>
      </c>
      <c r="BI37" s="19" cm="1">
        <f t="array" aca="1" ref="BI37" ca="1">INDIRECT(_xlfn.CONCAT(BI$4,"_d!",BI$1,$A37))</f>
        <v>248.32870483398438</v>
      </c>
      <c r="BJ37" s="19" cm="1">
        <f t="array" aca="1" ref="BJ37" ca="1">INDIRECT(_xlfn.CONCAT(BJ$4,"_d!",BJ$1,$A37))</f>
        <v>242.19195556640625</v>
      </c>
      <c r="BK37" s="19" cm="1">
        <f t="array" aca="1" ref="BK37" ca="1">INDIRECT(_xlfn.CONCAT(BK$4,"_d!",BK$1,$A37))</f>
        <v>247.40248107910156</v>
      </c>
      <c r="BL37" s="19" cm="1">
        <f t="array" aca="1" ref="BL37" ca="1">INDIRECT(_xlfn.CONCAT(BL$4,"_d!",BL$1,$A37))</f>
        <v>243.62678527832031</v>
      </c>
      <c r="BM37" s="42">
        <f t="shared" ca="1" si="13"/>
        <v>240.11051182912522</v>
      </c>
      <c r="BN37" s="19" cm="1">
        <f t="array" aca="1" ref="BN37" ca="1">INDIRECT(_xlfn.CONCAT(BN$4,"_d!",BN$1,$A37))</f>
        <v>237.63533020019531</v>
      </c>
      <c r="BO37" s="19" cm="1">
        <f t="array" aca="1" ref="BO37" ca="1">INDIRECT(_xlfn.CONCAT(BO$4,"_d!",BO$1,$A37))</f>
        <v>239.14488220214844</v>
      </c>
      <c r="BP37" s="19" cm="1">
        <f t="array" aca="1" ref="BP37" ca="1">INDIRECT(_xlfn.CONCAT(BP$4,"_d!",BP$1,$A37))</f>
        <v>246.46589660644531</v>
      </c>
      <c r="BQ37" s="19" cm="1">
        <f t="array" aca="1" ref="BQ37" ca="1">INDIRECT(_xlfn.CONCAT(BQ$4,"_d!",BQ$1,$A37))</f>
        <v>237.29733276367188</v>
      </c>
      <c r="BR37" s="19" cm="1">
        <f t="array" aca="1" ref="BR37" ca="1">INDIRECT(_xlfn.CONCAT(BR$4,"_d!",BR$1,$A37))</f>
        <v>246.9344482421875</v>
      </c>
      <c r="BS37" s="19" cm="1">
        <f t="array" aca="1" ref="BS37" ca="1">INDIRECT(_xlfn.CONCAT(BS$4,"_d!",BS$1,$A37))</f>
        <v>244.78129577636719</v>
      </c>
      <c r="BT37" s="42">
        <f t="shared" ca="1" si="14"/>
        <v>239.27380463628546</v>
      </c>
      <c r="BU37" s="42"/>
      <c r="BV37" s="45">
        <f t="shared" ca="1" si="15"/>
        <v>239.8734745591602</v>
      </c>
      <c r="BW37" s="45">
        <f t="shared" ca="1" si="16"/>
        <v>239.92837279234433</v>
      </c>
      <c r="BX37" s="45">
        <f t="shared" ca="1" si="17"/>
        <v>240.71489570469996</v>
      </c>
      <c r="BY37" s="45">
        <f t="shared" ca="1" si="18"/>
        <v>239.5013222545721</v>
      </c>
      <c r="BZ37" s="45">
        <f t="shared" ca="1" si="19"/>
        <v>240.45747815459916</v>
      </c>
      <c r="CA37" s="45">
        <f t="shared" ca="1" si="20"/>
        <v>240.14575976320594</v>
      </c>
      <c r="CB37" s="45">
        <f t="shared" ca="1" si="21"/>
        <v>240.44457539060008</v>
      </c>
      <c r="CC37" s="45">
        <f t="shared" ca="1" si="22"/>
        <v>239.87857740838629</v>
      </c>
      <c r="CD37" s="45">
        <f t="shared" ca="1" si="23"/>
        <v>240.11051182912522</v>
      </c>
      <c r="CE37" s="45">
        <f t="shared" ca="1" si="24"/>
        <v>239.27380463628546</v>
      </c>
      <c r="CF37" s="45" cm="1">
        <f t="array" aca="1" ref="CF37" ca="1">+SUMPRODUCT($BV$3:$CE$3/100,$BV37:$CE37)</f>
        <v>239.95116664627847</v>
      </c>
      <c r="CG37" s="35">
        <f t="shared" si="28"/>
        <v>43678</v>
      </c>
      <c r="CH37" s="24">
        <f t="shared" ca="1" si="29"/>
        <v>4.0636902491959948E-2</v>
      </c>
      <c r="CI37" s="24">
        <f t="shared" ca="1" si="30"/>
        <v>4.034880118967088E-2</v>
      </c>
      <c r="CJ37" s="24">
        <f t="shared" ca="1" si="31"/>
        <v>3.9307253063405767E-2</v>
      </c>
      <c r="CK37" s="24">
        <f t="shared" ca="1" si="32"/>
        <v>3.9675518869176196E-2</v>
      </c>
      <c r="CL37" s="24">
        <f t="shared" ca="1" si="33"/>
        <v>3.9305847033837882E-2</v>
      </c>
      <c r="CM37" s="24">
        <f t="shared" ca="1" si="34"/>
        <v>3.9057509347194541E-2</v>
      </c>
      <c r="CN37" s="24">
        <f t="shared" ca="1" si="35"/>
        <v>3.9344288384624004E-2</v>
      </c>
      <c r="CO37" s="24">
        <f t="shared" ca="1" si="36"/>
        <v>3.937660267327403E-2</v>
      </c>
      <c r="CP37" s="24">
        <f t="shared" ca="1" si="37"/>
        <v>3.9199262105272803E-2</v>
      </c>
      <c r="CQ37" s="24">
        <f t="shared" ca="1" si="38"/>
        <v>3.9832220960033027E-2</v>
      </c>
      <c r="CR37" s="24">
        <f t="shared" ca="1" si="26"/>
        <v>3.9548024454115982E-2</v>
      </c>
      <c r="CS37" s="35">
        <f t="shared" si="39"/>
        <v>43678</v>
      </c>
      <c r="CT37" s="24">
        <f t="shared" ca="1" si="41"/>
        <v>0.55224603155593677</v>
      </c>
      <c r="CU37" s="24">
        <f t="shared" ca="1" si="42"/>
        <v>0.55180512932577153</v>
      </c>
      <c r="CV37" s="24">
        <f t="shared" ca="1" si="43"/>
        <v>0.54722038244430959</v>
      </c>
      <c r="CW37" s="24">
        <f t="shared" ca="1" si="44"/>
        <v>0.54659814414400398</v>
      </c>
      <c r="CX37" s="24">
        <f t="shared" ca="1" si="45"/>
        <v>0.54765169589856466</v>
      </c>
      <c r="CY37" s="24">
        <f t="shared" ca="1" si="46"/>
        <v>0.54610305905770051</v>
      </c>
      <c r="CZ37" s="24">
        <f t="shared" ca="1" si="47"/>
        <v>0.54738161591308421</v>
      </c>
      <c r="DA37" s="24">
        <f t="shared" ca="1" si="48"/>
        <v>0.54509602395645063</v>
      </c>
      <c r="DB37" s="24">
        <f t="shared" ca="1" si="49"/>
        <v>0.54306896196329402</v>
      </c>
      <c r="DC37" s="24">
        <f t="shared" ca="1" si="50"/>
        <v>0.54205108291756221</v>
      </c>
      <c r="DD37" s="48">
        <f t="shared" ca="1" si="51"/>
        <v>0.54591934689180888</v>
      </c>
      <c r="DE37" s="48">
        <f>+[1]NAC!AG38</f>
        <v>0.5448098001289492</v>
      </c>
    </row>
    <row r="38" spans="1:109" x14ac:dyDescent="0.25">
      <c r="A38" s="110">
        <f t="shared" si="27"/>
        <v>65</v>
      </c>
      <c r="B38" s="35">
        <f>+NAC!A38</f>
        <v>43709</v>
      </c>
      <c r="C38" s="19" cm="1">
        <f t="array" aca="1" ref="C38" ca="1">INDIRECT(_xlfn.CONCAT(C$4,"_d!",C$1,$A38))</f>
        <v>252.83381652832031</v>
      </c>
      <c r="D38" s="19" cm="1">
        <f t="array" aca="1" ref="D38" ca="1">INDIRECT(_xlfn.CONCAT(D$4,"_d!",D$1,$A38))</f>
        <v>251.24699401855469</v>
      </c>
      <c r="E38" s="19" cm="1">
        <f t="array" aca="1" ref="E38" ca="1">INDIRECT(_xlfn.CONCAT(E$4,"_d!",E$1,$A38))</f>
        <v>258.04559326171875</v>
      </c>
      <c r="F38" s="19" cm="1">
        <f t="array" aca="1" ref="F38" ca="1">INDIRECT(_xlfn.CONCAT(F$4,"_d!",F$1,$A38))</f>
        <v>255.23390197753906</v>
      </c>
      <c r="G38" s="19" cm="1">
        <f t="array" aca="1" ref="G38" ca="1">INDIRECT(_xlfn.CONCAT(G$4,"_d!",G$1,$A38))</f>
        <v>257.60870361328125</v>
      </c>
      <c r="H38" s="19" cm="1">
        <f t="array" aca="1" ref="H38" ca="1">INDIRECT(_xlfn.CONCAT(H$4,"_d!",H$1,$A38))</f>
        <v>253.36068725585938</v>
      </c>
      <c r="I38" s="42">
        <f t="shared" ca="1" si="6"/>
        <v>253.92851956114595</v>
      </c>
      <c r="J38" s="19" cm="1">
        <f t="array" aca="1" ref="J38" ca="1">INDIRECT(_xlfn.CONCAT(J$4,"_d!",J$1,$A38))</f>
        <v>251.7933349609375</v>
      </c>
      <c r="K38" s="19" cm="1">
        <f t="array" aca="1" ref="K38" ca="1">INDIRECT(_xlfn.CONCAT(K$4,"_d!",K$1,$A38))</f>
        <v>253.48332214355469</v>
      </c>
      <c r="L38" s="19" cm="1">
        <f t="array" aca="1" ref="L38" ca="1">INDIRECT(_xlfn.CONCAT(L$4,"_d!",L$1,$A38))</f>
        <v>258.54547119140625</v>
      </c>
      <c r="M38" s="19" cm="1">
        <f t="array" aca="1" ref="M38" ca="1">INDIRECT(_xlfn.CONCAT(M$4,"_d!",M$1,$A38))</f>
        <v>254.74090576171875</v>
      </c>
      <c r="N38" s="19" cm="1">
        <f t="array" aca="1" ref="N38" ca="1">INDIRECT(_xlfn.CONCAT(N$4,"_d!",N$1,$A38))</f>
        <v>257.96292114257813</v>
      </c>
      <c r="O38" s="19" cm="1">
        <f t="array" aca="1" ref="O38" ca="1">INDIRECT(_xlfn.CONCAT(O$4,"_d!",O$1,$A38))</f>
        <v>251.72344970703125</v>
      </c>
      <c r="P38" s="42">
        <f ca="1">+SUMPRODUCT(J$3:$O$3,J38:O38)</f>
        <v>254.107282278269</v>
      </c>
      <c r="Q38" s="19" cm="1">
        <f t="array" aca="1" ref="Q38" ca="1">INDIRECT(_xlfn.CONCAT(Q$4,"_d!",Q$1,$A38))</f>
        <v>252.93315124511719</v>
      </c>
      <c r="R38" s="19" cm="1">
        <f t="array" aca="1" ref="R38" ca="1">INDIRECT(_xlfn.CONCAT(R$4,"_d!",R$1,$A38))</f>
        <v>252.93315124511719</v>
      </c>
      <c r="S38" s="19" cm="1">
        <f t="array" aca="1" ref="S38" ca="1">INDIRECT(_xlfn.CONCAT(S$4,"_d!",S$1,$A38))</f>
        <v>259.40374755859375</v>
      </c>
      <c r="T38" s="19" cm="1">
        <f t="array" aca="1" ref="T38" ca="1">INDIRECT(_xlfn.CONCAT(T$4,"_d!",T$1,$A38))</f>
        <v>256.83370971679688</v>
      </c>
      <c r="U38" s="19" cm="1">
        <f t="array" aca="1" ref="U38" ca="1">INDIRECT(_xlfn.CONCAT(U$4,"_d!",U$1,$A38))</f>
        <v>258.95071411132813</v>
      </c>
      <c r="V38" s="19" cm="1">
        <f t="array" aca="1" ref="V38" ca="1">INDIRECT(_xlfn.CONCAT(V$4,"_d!",V$1,$A38))</f>
        <v>253.79534912109375</v>
      </c>
      <c r="W38" s="42">
        <f t="shared" ca="1" si="7"/>
        <v>254.58128834202026</v>
      </c>
      <c r="X38" s="19" cm="1">
        <f t="array" aca="1" ref="X38" ca="1">INDIRECT(_xlfn.CONCAT(X$4,"_d!",X$1,$A38))</f>
        <v>251.08731079101563</v>
      </c>
      <c r="Y38" s="19" cm="1">
        <f t="array" aca="1" ref="Y38" ca="1">INDIRECT(_xlfn.CONCAT(Y$4,"_d!",Y$1,$A38))</f>
        <v>251.71676635742188</v>
      </c>
      <c r="Z38" s="19" cm="1">
        <f t="array" aca="1" ref="Z38" ca="1">INDIRECT(_xlfn.CONCAT(Z$4,"_d!",Z$1,$A38))</f>
        <v>260.97573852539063</v>
      </c>
      <c r="AA38" s="19" cm="1">
        <f t="array" aca="1" ref="AA38" ca="1">INDIRECT(_xlfn.CONCAT(AA$4,"_d!",AA$1,$A38))</f>
        <v>254.94468688964844</v>
      </c>
      <c r="AB38" s="19" cm="1">
        <f t="array" aca="1" ref="AB38" ca="1">INDIRECT(_xlfn.CONCAT(AB$4,"_d!",AB$1,$A38))</f>
        <v>261.1671142578125</v>
      </c>
      <c r="AC38" s="19" cm="1">
        <f t="array" aca="1" ref="AC38" ca="1">INDIRECT(_xlfn.CONCAT(AC$4,"_d!",AC$1,$A38))</f>
        <v>255.97134399414063</v>
      </c>
      <c r="AD38" s="42">
        <f t="shared" ca="1" si="8"/>
        <v>253.53552590353428</v>
      </c>
      <c r="AE38" s="19" cm="1">
        <f t="array" aca="1" ref="AE38" ca="1">INDIRECT(_xlfn.CONCAT(AE$4,"_d!",AE$1,$A38))</f>
        <v>252.640380859375</v>
      </c>
      <c r="AF38" s="19" cm="1">
        <f t="array" aca="1" ref="AF38" ca="1">INDIRECT(_xlfn.CONCAT(AF$4,"_d!",AF$1,$A38))</f>
        <v>254.1026611328125</v>
      </c>
      <c r="AG38" s="19" cm="1">
        <f t="array" aca="1" ref="AG38" ca="1">INDIRECT(_xlfn.CONCAT(AG$4,"_d!",AG$1,$A38))</f>
        <v>260.33123779296875</v>
      </c>
      <c r="AH38" s="19" cm="1">
        <f t="array" aca="1" ref="AH38" ca="1">INDIRECT(_xlfn.CONCAT(AH$4,"_d!",AH$1,$A38))</f>
        <v>257.147216796875</v>
      </c>
      <c r="AI38" s="19" cm="1">
        <f t="array" aca="1" ref="AI38" ca="1">INDIRECT(_xlfn.CONCAT(AI$4,"_d!",AI$1,$A38))</f>
        <v>259.544677734375</v>
      </c>
      <c r="AJ38" s="19" cm="1">
        <f t="array" aca="1" ref="AJ38" ca="1">INDIRECT(_xlfn.CONCAT(AJ$4,"_d!",AJ$1,$A38))</f>
        <v>255.77676391601563</v>
      </c>
      <c r="AK38" s="42">
        <f t="shared" ca="1" si="9"/>
        <v>254.68258206941579</v>
      </c>
      <c r="AL38" s="19" cm="1">
        <f t="array" aca="1" ref="AL38" ca="1">INDIRECT(_xlfn.CONCAT(AL$4,"_d!",AL$1,$A38))</f>
        <v>252.22604370117188</v>
      </c>
      <c r="AM38" s="19" cm="1">
        <f t="array" aca="1" ref="AM38" ca="1">INDIRECT(_xlfn.CONCAT(AM$4,"_d!",AM$1,$A38))</f>
        <v>253.89248657226563</v>
      </c>
      <c r="AN38" s="19" cm="1">
        <f t="array" aca="1" ref="AN38" ca="1">INDIRECT(_xlfn.CONCAT(AN$4,"_d!",AN$1,$A38))</f>
        <v>260.17169189453125</v>
      </c>
      <c r="AO38" s="19" cm="1">
        <f t="array" aca="1" ref="AO38" ca="1">INDIRECT(_xlfn.CONCAT(AO$4,"_d!",AO$1,$A38))</f>
        <v>254.00701904296875</v>
      </c>
      <c r="AP38" s="19" cm="1">
        <f t="array" aca="1" ref="AP38" ca="1">INDIRECT(_xlfn.CONCAT(AP$4,"_d!",AP$1,$A38))</f>
        <v>260.72628784179688</v>
      </c>
      <c r="AQ38" s="19" cm="1">
        <f t="array" aca="1" ref="AQ38" ca="1">INDIRECT(_xlfn.CONCAT(AQ$4,"_d!",AQ$1,$A38))</f>
        <v>253.76797485351563</v>
      </c>
      <c r="AR38" s="42">
        <f t="shared" ca="1" si="10"/>
        <v>254.18410496608428</v>
      </c>
      <c r="AS38" s="19" cm="1">
        <f t="array" aca="1" ref="AS38" ca="1">INDIRECT(_xlfn.CONCAT(AS$4,"_d!",AS$1,$A38))</f>
        <v>251.98583984375</v>
      </c>
      <c r="AT38" s="19" cm="1">
        <f t="array" aca="1" ref="AT38" ca="1">INDIRECT(_xlfn.CONCAT(AT$4,"_d!",AT$1,$A38))</f>
        <v>255.15122985839844</v>
      </c>
      <c r="AU38" s="19" cm="1">
        <f t="array" aca="1" ref="AU38" ca="1">INDIRECT(_xlfn.CONCAT(AU$4,"_d!",AU$1,$A38))</f>
        <v>260.34878540039063</v>
      </c>
      <c r="AV38" s="19" cm="1">
        <f t="array" aca="1" ref="AV38" ca="1">INDIRECT(_xlfn.CONCAT(AV$4,"_d!",AV$1,$A38))</f>
        <v>257.69003295898438</v>
      </c>
      <c r="AW38" s="19" cm="1">
        <f t="array" aca="1" ref="AW38" ca="1">INDIRECT(_xlfn.CONCAT(AW$4,"_d!",AW$1,$A38))</f>
        <v>260.99310302734375</v>
      </c>
      <c r="AX38" s="19" cm="1">
        <f t="array" aca="1" ref="AX38" ca="1">INDIRECT(_xlfn.CONCAT(AX$4,"_d!",AX$1,$A38))</f>
        <v>253.84358215332031</v>
      </c>
      <c r="AY38" s="42">
        <f t="shared" ca="1" si="11"/>
        <v>254.57078132784494</v>
      </c>
      <c r="AZ38" s="19" cm="1">
        <f t="array" aca="1" ref="AZ38" ca="1">INDIRECT(_xlfn.CONCAT(AZ$4,"_d!",AZ$1,$A38))</f>
        <v>252.55848693847656</v>
      </c>
      <c r="BA38" s="19" cm="1">
        <f t="array" aca="1" ref="BA38" ca="1">INDIRECT(_xlfn.CONCAT(BA$4,"_d!",BA$1,$A38))</f>
        <v>253.19174194335938</v>
      </c>
      <c r="BB38" s="19" cm="1">
        <f t="array" aca="1" ref="BB38" ca="1">INDIRECT(_xlfn.CONCAT(BB$4,"_d!",BB$1,$A38))</f>
        <v>261.06719970703125</v>
      </c>
      <c r="BC38" s="19" cm="1">
        <f t="array" aca="1" ref="BC38" ca="1">INDIRECT(_xlfn.CONCAT(BC$4,"_d!",BC$1,$A38))</f>
        <v>254.89628601074219</v>
      </c>
      <c r="BD38" s="19" cm="1">
        <f t="array" aca="1" ref="BD38" ca="1">INDIRECT(_xlfn.CONCAT(BD$4,"_d!",BD$1,$A38))</f>
        <v>260.78372192382813</v>
      </c>
      <c r="BE38" s="19" cm="1">
        <f t="array" aca="1" ref="BE38" ca="1">INDIRECT(_xlfn.CONCAT(BE$4,"_d!",BE$1,$A38))</f>
        <v>256.50106811523438</v>
      </c>
      <c r="BF38" s="42">
        <f t="shared" ca="1" si="12"/>
        <v>253.99578791508725</v>
      </c>
      <c r="BG38" s="19" cm="1">
        <f t="array" aca="1" ref="BG38" ca="1">INDIRECT(_xlfn.CONCAT(BG$4,"_d!",BG$1,$A38))</f>
        <v>252.43690490722656</v>
      </c>
      <c r="BH38" s="19" cm="1">
        <f t="array" aca="1" ref="BH38" ca="1">INDIRECT(_xlfn.CONCAT(BH$4,"_d!",BH$1,$A38))</f>
        <v>254.04605102539063</v>
      </c>
      <c r="BI38" s="19" cm="1">
        <f t="array" aca="1" ref="BI38" ca="1">INDIRECT(_xlfn.CONCAT(BI$4,"_d!",BI$1,$A38))</f>
        <v>262.07537841796875</v>
      </c>
      <c r="BJ38" s="19" cm="1">
        <f t="array" aca="1" ref="BJ38" ca="1">INDIRECT(_xlfn.CONCAT(BJ$4,"_d!",BJ$1,$A38))</f>
        <v>256.72665405273438</v>
      </c>
      <c r="BK38" s="19" cm="1">
        <f t="array" aca="1" ref="BK38" ca="1">INDIRECT(_xlfn.CONCAT(BK$4,"_d!",BK$1,$A38))</f>
        <v>262.18154907226563</v>
      </c>
      <c r="BL38" s="19" cm="1">
        <f t="array" aca="1" ref="BL38" ca="1">INDIRECT(_xlfn.CONCAT(BL$4,"_d!",BL$1,$A38))</f>
        <v>256.35696411132813</v>
      </c>
      <c r="BM38" s="42">
        <f t="shared" ca="1" si="13"/>
        <v>254.12441524732031</v>
      </c>
      <c r="BN38" s="19" cm="1">
        <f t="array" aca="1" ref="BN38" ca="1">INDIRECT(_xlfn.CONCAT(BN$4,"_d!",BN$1,$A38))</f>
        <v>251.68568420410156</v>
      </c>
      <c r="BO38" s="19" cm="1">
        <f t="array" aca="1" ref="BO38" ca="1">INDIRECT(_xlfn.CONCAT(BO$4,"_d!",BO$1,$A38))</f>
        <v>253.88095092773438</v>
      </c>
      <c r="BP38" s="19" cm="1">
        <f t="array" aca="1" ref="BP38" ca="1">INDIRECT(_xlfn.CONCAT(BP$4,"_d!",BP$1,$A38))</f>
        <v>260.43020629882813</v>
      </c>
      <c r="BQ38" s="19" cm="1">
        <f t="array" aca="1" ref="BQ38" ca="1">INDIRECT(_xlfn.CONCAT(BQ$4,"_d!",BQ$1,$A38))</f>
        <v>252.31886291503906</v>
      </c>
      <c r="BR38" s="19" cm="1">
        <f t="array" aca="1" ref="BR38" ca="1">INDIRECT(_xlfn.CONCAT(BR$4,"_d!",BR$1,$A38))</f>
        <v>261.5394287109375</v>
      </c>
      <c r="BS38" s="19" cm="1">
        <f t="array" aca="1" ref="BS38" ca="1">INDIRECT(_xlfn.CONCAT(BS$4,"_d!",BS$1,$A38))</f>
        <v>257.63345336914063</v>
      </c>
      <c r="BT38" s="42">
        <f t="shared" ca="1" si="14"/>
        <v>253.4383532967947</v>
      </c>
      <c r="BU38" s="42"/>
      <c r="BV38" s="45">
        <f t="shared" ca="1" si="15"/>
        <v>253.92851956114595</v>
      </c>
      <c r="BW38" s="45">
        <f t="shared" ca="1" si="16"/>
        <v>254.107282278269</v>
      </c>
      <c r="BX38" s="45">
        <f t="shared" ca="1" si="17"/>
        <v>254.58128834202026</v>
      </c>
      <c r="BY38" s="45">
        <f t="shared" ca="1" si="18"/>
        <v>253.53552590353428</v>
      </c>
      <c r="BZ38" s="45">
        <f t="shared" ca="1" si="19"/>
        <v>254.68258206941579</v>
      </c>
      <c r="CA38" s="45">
        <f t="shared" ca="1" si="20"/>
        <v>254.18410496608428</v>
      </c>
      <c r="CB38" s="45">
        <f t="shared" ca="1" si="21"/>
        <v>254.57078132784494</v>
      </c>
      <c r="CC38" s="45">
        <f t="shared" ca="1" si="22"/>
        <v>253.99578791508725</v>
      </c>
      <c r="CD38" s="45">
        <f t="shared" ca="1" si="23"/>
        <v>254.12441524732031</v>
      </c>
      <c r="CE38" s="45">
        <f t="shared" ca="1" si="24"/>
        <v>253.4383532967947</v>
      </c>
      <c r="CF38" s="45" cm="1">
        <f t="array" aca="1" ref="CF38" ca="1">+SUMPRODUCT($BV$3:$CE$3/100,$BV38:$CE38)</f>
        <v>254.03874021152771</v>
      </c>
      <c r="CG38" s="35">
        <f t="shared" si="28"/>
        <v>43709</v>
      </c>
      <c r="CH38" s="24">
        <f t="shared" ca="1" si="29"/>
        <v>5.8593577417495268E-2</v>
      </c>
      <c r="CI38" s="24">
        <f t="shared" ca="1" si="30"/>
        <v>5.9096426658119316E-2</v>
      </c>
      <c r="CJ38" s="24">
        <f t="shared" ca="1" si="31"/>
        <v>5.7605045989056913E-2</v>
      </c>
      <c r="CK38" s="24">
        <f t="shared" ca="1" si="32"/>
        <v>5.8597604041805029E-2</v>
      </c>
      <c r="CL38" s="24">
        <f t="shared" ca="1" si="33"/>
        <v>5.9158500804332492E-2</v>
      </c>
      <c r="CM38" s="24">
        <f t="shared" ca="1" si="34"/>
        <v>5.8457601819497995E-2</v>
      </c>
      <c r="CN38" s="24">
        <f t="shared" ca="1" si="35"/>
        <v>5.8750362383085397E-2</v>
      </c>
      <c r="CO38" s="24">
        <f t="shared" ca="1" si="36"/>
        <v>5.8851485027221928E-2</v>
      </c>
      <c r="CP38" s="24">
        <f t="shared" ca="1" si="37"/>
        <v>5.8364389428181784E-2</v>
      </c>
      <c r="CQ38" s="24">
        <f t="shared" ca="1" si="38"/>
        <v>5.9198075117501636E-2</v>
      </c>
      <c r="CR38" s="24">
        <f t="shared" ca="1" si="26"/>
        <v>5.8710169082096142E-2</v>
      </c>
      <c r="CS38" s="35">
        <f t="shared" si="39"/>
        <v>43709</v>
      </c>
      <c r="CT38" s="24">
        <f t="shared" ca="1" si="41"/>
        <v>0.54211962993042295</v>
      </c>
      <c r="CU38" s="24">
        <f t="shared" ca="1" si="42"/>
        <v>0.5423128470022085</v>
      </c>
      <c r="CV38" s="24">
        <f t="shared" ca="1" si="43"/>
        <v>0.53584093367625485</v>
      </c>
      <c r="CW38" s="24">
        <f t="shared" ca="1" si="44"/>
        <v>0.53589542230116227</v>
      </c>
      <c r="CX38" s="24">
        <f t="shared" ca="1" si="45"/>
        <v>0.53941571429657831</v>
      </c>
      <c r="CY38" s="24">
        <f t="shared" ca="1" si="46"/>
        <v>0.53724729186472686</v>
      </c>
      <c r="CZ38" s="24">
        <f t="shared" ca="1" si="47"/>
        <v>0.53704702721747011</v>
      </c>
      <c r="DA38" s="24">
        <f t="shared" ca="1" si="48"/>
        <v>0.53501225416575759</v>
      </c>
      <c r="DB38" s="24">
        <f t="shared" ca="1" si="49"/>
        <v>0.53439871870488354</v>
      </c>
      <c r="DC38" s="24">
        <f t="shared" ca="1" si="50"/>
        <v>0.5322263094536217</v>
      </c>
      <c r="DD38" s="48">
        <f t="shared" ca="1" si="51"/>
        <v>0.53621236840972553</v>
      </c>
      <c r="DE38" s="48">
        <f>+[1]NAC!AG39</f>
        <v>0.53571428571428581</v>
      </c>
    </row>
    <row r="39" spans="1:109" x14ac:dyDescent="0.25">
      <c r="A39" s="110">
        <f t="shared" si="27"/>
        <v>66</v>
      </c>
      <c r="B39" s="35">
        <f>+NAC!A39</f>
        <v>43739</v>
      </c>
      <c r="C39" s="19" cm="1">
        <f t="array" aca="1" ref="C39" ca="1">INDIRECT(_xlfn.CONCAT(C$4,"_d!",C$1,$A39))</f>
        <v>260.4793701171875</v>
      </c>
      <c r="D39" s="19" cm="1">
        <f t="array" aca="1" ref="D39" ca="1">INDIRECT(_xlfn.CONCAT(D$4,"_d!",D$1,$A39))</f>
        <v>259.32403564453125</v>
      </c>
      <c r="E39" s="19" cm="1">
        <f t="array" aca="1" ref="E39" ca="1">INDIRECT(_xlfn.CONCAT(E$4,"_d!",E$1,$A39))</f>
        <v>264.75006103515625</v>
      </c>
      <c r="F39" s="19" cm="1">
        <f t="array" aca="1" ref="F39" ca="1">INDIRECT(_xlfn.CONCAT(F$4,"_d!",F$1,$A39))</f>
        <v>262.98275756835938</v>
      </c>
      <c r="G39" s="19" cm="1">
        <f t="array" aca="1" ref="G39" ca="1">INDIRECT(_xlfn.CONCAT(G$4,"_d!",G$1,$A39))</f>
        <v>266.62701416015625</v>
      </c>
      <c r="H39" s="19" cm="1">
        <f t="array" aca="1" ref="H39" ca="1">INDIRECT(_xlfn.CONCAT(H$4,"_d!",H$1,$A39))</f>
        <v>261.41159057617188</v>
      </c>
      <c r="I39" s="42">
        <f t="shared" ca="1" si="6"/>
        <v>261.66952968529569</v>
      </c>
      <c r="J39" s="19" cm="1">
        <f t="array" aca="1" ref="J39" ca="1">INDIRECT(_xlfn.CONCAT(J$4,"_d!",J$1,$A39))</f>
        <v>259.538330078125</v>
      </c>
      <c r="K39" s="19" cm="1">
        <f t="array" aca="1" ref="K39" ca="1">INDIRECT(_xlfn.CONCAT(K$4,"_d!",K$1,$A39))</f>
        <v>261.90966796875</v>
      </c>
      <c r="L39" s="19" cm="1">
        <f t="array" aca="1" ref="L39" ca="1">INDIRECT(_xlfn.CONCAT(L$4,"_d!",L$1,$A39))</f>
        <v>265.29190063476563</v>
      </c>
      <c r="M39" s="19" cm="1">
        <f t="array" aca="1" ref="M39" ca="1">INDIRECT(_xlfn.CONCAT(M$4,"_d!",M$1,$A39))</f>
        <v>262.54617309570313</v>
      </c>
      <c r="N39" s="19" cm="1">
        <f t="array" aca="1" ref="N39" ca="1">INDIRECT(_xlfn.CONCAT(N$4,"_d!",N$1,$A39))</f>
        <v>267.22210693359375</v>
      </c>
      <c r="O39" s="19" cm="1">
        <f t="array" aca="1" ref="O39" ca="1">INDIRECT(_xlfn.CONCAT(O$4,"_d!",O$1,$A39))</f>
        <v>259.60671997070313</v>
      </c>
      <c r="P39" s="42">
        <f ca="1">+SUMPRODUCT(J$3:$O$3,J39:O39)</f>
        <v>262.03856614137709</v>
      </c>
      <c r="Q39" s="19" cm="1">
        <f t="array" aca="1" ref="Q39" ca="1">INDIRECT(_xlfn.CONCAT(Q$4,"_d!",Q$1,$A39))</f>
        <v>260.64459228515625</v>
      </c>
      <c r="R39" s="19" cm="1">
        <f t="array" aca="1" ref="R39" ca="1">INDIRECT(_xlfn.CONCAT(R$4,"_d!",R$1,$A39))</f>
        <v>260.64459228515625</v>
      </c>
      <c r="S39" s="19" cm="1">
        <f t="array" aca="1" ref="S39" ca="1">INDIRECT(_xlfn.CONCAT(S$4,"_d!",S$1,$A39))</f>
        <v>266.2879638671875</v>
      </c>
      <c r="T39" s="19" cm="1">
        <f t="array" aca="1" ref="T39" ca="1">INDIRECT(_xlfn.CONCAT(T$4,"_d!",T$1,$A39))</f>
        <v>264.91891479492188</v>
      </c>
      <c r="U39" s="19" cm="1">
        <f t="array" aca="1" ref="U39" ca="1">INDIRECT(_xlfn.CONCAT(U$4,"_d!",U$1,$A39))</f>
        <v>268.24954223632813</v>
      </c>
      <c r="V39" s="19" cm="1">
        <f t="array" aca="1" ref="V39" ca="1">INDIRECT(_xlfn.CONCAT(V$4,"_d!",V$1,$A39))</f>
        <v>261.73837280273438</v>
      </c>
      <c r="W39" s="42">
        <f t="shared" ca="1" si="7"/>
        <v>262.34625676296213</v>
      </c>
      <c r="X39" s="19" cm="1">
        <f t="array" aca="1" ref="X39" ca="1">INDIRECT(_xlfn.CONCAT(X$4,"_d!",X$1,$A39))</f>
        <v>259.121826171875</v>
      </c>
      <c r="Y39" s="19" cm="1">
        <f t="array" aca="1" ref="Y39" ca="1">INDIRECT(_xlfn.CONCAT(Y$4,"_d!",Y$1,$A39))</f>
        <v>260.22598266601563</v>
      </c>
      <c r="Z39" s="19" cm="1">
        <f t="array" aca="1" ref="Z39" ca="1">INDIRECT(_xlfn.CONCAT(Z$4,"_d!",Z$1,$A39))</f>
        <v>267.82952880859375</v>
      </c>
      <c r="AA39" s="19" cm="1">
        <f t="array" aca="1" ref="AA39" ca="1">INDIRECT(_xlfn.CONCAT(AA$4,"_d!",AA$1,$A39))</f>
        <v>263.1646728515625</v>
      </c>
      <c r="AB39" s="19" cm="1">
        <f t="array" aca="1" ref="AB39" ca="1">INDIRECT(_xlfn.CONCAT(AB$4,"_d!",AB$1,$A39))</f>
        <v>270.61602783203125</v>
      </c>
      <c r="AC39" s="19" cm="1">
        <f t="array" aca="1" ref="AC39" ca="1">INDIRECT(_xlfn.CONCAT(AC$4,"_d!",AC$1,$A39))</f>
        <v>264.10003662109375</v>
      </c>
      <c r="AD39" s="42">
        <f t="shared" ca="1" si="8"/>
        <v>261.74507945765993</v>
      </c>
      <c r="AE39" s="19" cm="1">
        <f t="array" aca="1" ref="AE39" ca="1">INDIRECT(_xlfn.CONCAT(AE$4,"_d!",AE$1,$A39))</f>
        <v>260.45635986328125</v>
      </c>
      <c r="AF39" s="19" cm="1">
        <f t="array" aca="1" ref="AF39" ca="1">INDIRECT(_xlfn.CONCAT(AF$4,"_d!",AF$1,$A39))</f>
        <v>262.7803955078125</v>
      </c>
      <c r="AG39" s="19" cm="1">
        <f t="array" aca="1" ref="AG39" ca="1">INDIRECT(_xlfn.CONCAT(AG$4,"_d!",AG$1,$A39))</f>
        <v>267.38980102539063</v>
      </c>
      <c r="AH39" s="19" cm="1">
        <f t="array" aca="1" ref="AH39" ca="1">INDIRECT(_xlfn.CONCAT(AH$4,"_d!",AH$1,$A39))</f>
        <v>265.32858276367188</v>
      </c>
      <c r="AI39" s="19" cm="1">
        <f t="array" aca="1" ref="AI39" ca="1">INDIRECT(_xlfn.CONCAT(AI$4,"_d!",AI$1,$A39))</f>
        <v>268.99481201171875</v>
      </c>
      <c r="AJ39" s="19" cm="1">
        <f t="array" aca="1" ref="AJ39" ca="1">INDIRECT(_xlfn.CONCAT(AJ$4,"_d!",AJ$1,$A39))</f>
        <v>264.01812744140625</v>
      </c>
      <c r="AK39" s="42">
        <f t="shared" ca="1" si="9"/>
        <v>262.90901314918682</v>
      </c>
      <c r="AL39" s="19" cm="1">
        <f t="array" aca="1" ref="AL39" ca="1">INDIRECT(_xlfn.CONCAT(AL$4,"_d!",AL$1,$A39))</f>
        <v>259.98907470703125</v>
      </c>
      <c r="AM39" s="19" cm="1">
        <f t="array" aca="1" ref="AM39" ca="1">INDIRECT(_xlfn.CONCAT(AM$4,"_d!",AM$1,$A39))</f>
        <v>262.58889770507813</v>
      </c>
      <c r="AN39" s="19" cm="1">
        <f t="array" aca="1" ref="AN39" ca="1">INDIRECT(_xlfn.CONCAT(AN$4,"_d!",AN$1,$A39))</f>
        <v>267.40682983398438</v>
      </c>
      <c r="AO39" s="19" cm="1">
        <f t="array" aca="1" ref="AO39" ca="1">INDIRECT(_xlfn.CONCAT(AO$4,"_d!",AO$1,$A39))</f>
        <v>262.07247924804688</v>
      </c>
      <c r="AP39" s="19" cm="1">
        <f t="array" aca="1" ref="AP39" ca="1">INDIRECT(_xlfn.CONCAT(AP$4,"_d!",AP$1,$A39))</f>
        <v>270.48419189453125</v>
      </c>
      <c r="AQ39" s="19" cm="1">
        <f t="array" aca="1" ref="AQ39" ca="1">INDIRECT(_xlfn.CONCAT(AQ$4,"_d!",AQ$1,$A39))</f>
        <v>262.04171752929688</v>
      </c>
      <c r="AR39" s="42">
        <f t="shared" ca="1" si="10"/>
        <v>262.41142680020505</v>
      </c>
      <c r="AS39" s="19" cm="1">
        <f t="array" aca="1" ref="AS39" ca="1">INDIRECT(_xlfn.CONCAT(AS$4,"_d!",AS$1,$A39))</f>
        <v>259.89398193359375</v>
      </c>
      <c r="AT39" s="19" cm="1">
        <f t="array" aca="1" ref="AT39" ca="1">INDIRECT(_xlfn.CONCAT(AT$4,"_d!",AT$1,$A39))</f>
        <v>263.87680053710938</v>
      </c>
      <c r="AU39" s="19" cm="1">
        <f t="array" aca="1" ref="AU39" ca="1">INDIRECT(_xlfn.CONCAT(AU$4,"_d!",AU$1,$A39))</f>
        <v>268.008056640625</v>
      </c>
      <c r="AV39" s="19" cm="1">
        <f t="array" aca="1" ref="AV39" ca="1">INDIRECT(_xlfn.CONCAT(AV$4,"_d!",AV$1,$A39))</f>
        <v>266.12081909179688</v>
      </c>
      <c r="AW39" s="19" cm="1">
        <f t="array" aca="1" ref="AW39" ca="1">INDIRECT(_xlfn.CONCAT(AW$4,"_d!",AW$1,$A39))</f>
        <v>270.82537841796875</v>
      </c>
      <c r="AX39" s="19" cm="1">
        <f t="array" aca="1" ref="AX39" ca="1">INDIRECT(_xlfn.CONCAT(AX$4,"_d!",AX$1,$A39))</f>
        <v>262.09848022460938</v>
      </c>
      <c r="AY39" s="42">
        <f t="shared" ca="1" si="11"/>
        <v>262.90332717711362</v>
      </c>
      <c r="AZ39" s="19" cm="1">
        <f t="array" aca="1" ref="AZ39" ca="1">INDIRECT(_xlfn.CONCAT(AZ$4,"_d!",AZ$1,$A39))</f>
        <v>260.65625</v>
      </c>
      <c r="BA39" s="19" cm="1">
        <f t="array" aca="1" ref="BA39" ca="1">INDIRECT(_xlfn.CONCAT(BA$4,"_d!",BA$1,$A39))</f>
        <v>262.16912841796875</v>
      </c>
      <c r="BB39" s="19" cm="1">
        <f t="array" aca="1" ref="BB39" ca="1">INDIRECT(_xlfn.CONCAT(BB$4,"_d!",BB$1,$A39))</f>
        <v>268.66934204101563</v>
      </c>
      <c r="BC39" s="19" cm="1">
        <f t="array" aca="1" ref="BC39" ca="1">INDIRECT(_xlfn.CONCAT(BC$4,"_d!",BC$1,$A39))</f>
        <v>263.36590576171875</v>
      </c>
      <c r="BD39" s="19" cm="1">
        <f t="array" aca="1" ref="BD39" ca="1">INDIRECT(_xlfn.CONCAT(BD$4,"_d!",BD$1,$A39))</f>
        <v>270.64675903320313</v>
      </c>
      <c r="BE39" s="19" cm="1">
        <f t="array" aca="1" ref="BE39" ca="1">INDIRECT(_xlfn.CONCAT(BE$4,"_d!",BE$1,$A39))</f>
        <v>264.77734375</v>
      </c>
      <c r="BF39" s="42">
        <f t="shared" ca="1" si="12"/>
        <v>262.50306967179108</v>
      </c>
      <c r="BG39" s="19" cm="1">
        <f t="array" aca="1" ref="BG39" ca="1">INDIRECT(_xlfn.CONCAT(BG$4,"_d!",BG$1,$A39))</f>
        <v>260.6671142578125</v>
      </c>
      <c r="BH39" s="19" cm="1">
        <f t="array" aca="1" ref="BH39" ca="1">INDIRECT(_xlfn.CONCAT(BH$4,"_d!",BH$1,$A39))</f>
        <v>263.00015258789063</v>
      </c>
      <c r="BI39" s="19" cm="1">
        <f t="array" aca="1" ref="BI39" ca="1">INDIRECT(_xlfn.CONCAT(BI$4,"_d!",BI$1,$A39))</f>
        <v>269.99066162109375</v>
      </c>
      <c r="BJ39" s="19" cm="1">
        <f t="array" aca="1" ref="BJ39" ca="1">INDIRECT(_xlfn.CONCAT(BJ$4,"_d!",BJ$1,$A39))</f>
        <v>265.0040283203125</v>
      </c>
      <c r="BK39" s="19" cm="1">
        <f t="array" aca="1" ref="BK39" ca="1">INDIRECT(_xlfn.CONCAT(BK$4,"_d!",BK$1,$A39))</f>
        <v>272.07229614257813</v>
      </c>
      <c r="BL39" s="19" cm="1">
        <f t="array" aca="1" ref="BL39" ca="1">INDIRECT(_xlfn.CONCAT(BL$4,"_d!",BL$1,$A39))</f>
        <v>264.73385620117188</v>
      </c>
      <c r="BM39" s="42">
        <f t="shared" ca="1" si="13"/>
        <v>262.67481661171229</v>
      </c>
      <c r="BN39" s="19" cm="1">
        <f t="array" aca="1" ref="BN39" ca="1">INDIRECT(_xlfn.CONCAT(BN$4,"_d!",BN$1,$A39))</f>
        <v>260.32363891601563</v>
      </c>
      <c r="BO39" s="19" cm="1">
        <f t="array" aca="1" ref="BO39" ca="1">INDIRECT(_xlfn.CONCAT(BO$4,"_d!",BO$1,$A39))</f>
        <v>263.18011474609375</v>
      </c>
      <c r="BP39" s="19" cm="1">
        <f t="array" aca="1" ref="BP39" ca="1">INDIRECT(_xlfn.CONCAT(BP$4,"_d!",BP$1,$A39))</f>
        <v>268.76190185546875</v>
      </c>
      <c r="BQ39" s="19" cm="1">
        <f t="array" aca="1" ref="BQ39" ca="1">INDIRECT(_xlfn.CONCAT(BQ$4,"_d!",BQ$1,$A39))</f>
        <v>261.21719360351563</v>
      </c>
      <c r="BR39" s="19" cm="1">
        <f t="array" aca="1" ref="BR39" ca="1">INDIRECT(_xlfn.CONCAT(BR$4,"_d!",BR$1,$A39))</f>
        <v>271.970703125</v>
      </c>
      <c r="BS39" s="19" cm="1">
        <f t="array" aca="1" ref="BS39" ca="1">INDIRECT(_xlfn.CONCAT(BS$4,"_d!",BS$1,$A39))</f>
        <v>266.1156005859375</v>
      </c>
      <c r="BT39" s="42">
        <f t="shared" ca="1" si="14"/>
        <v>262.3019604533448</v>
      </c>
      <c r="BU39" s="42"/>
      <c r="BV39" s="45">
        <f t="shared" ca="1" si="15"/>
        <v>261.66952968529569</v>
      </c>
      <c r="BW39" s="45">
        <f t="shared" ca="1" si="16"/>
        <v>262.03856614137709</v>
      </c>
      <c r="BX39" s="45">
        <f t="shared" ca="1" si="17"/>
        <v>262.34625676296213</v>
      </c>
      <c r="BY39" s="45">
        <f t="shared" ca="1" si="18"/>
        <v>261.74507945765993</v>
      </c>
      <c r="BZ39" s="45">
        <f t="shared" ca="1" si="19"/>
        <v>262.90901314918682</v>
      </c>
      <c r="CA39" s="45">
        <f t="shared" ca="1" si="20"/>
        <v>262.41142680020505</v>
      </c>
      <c r="CB39" s="45">
        <f t="shared" ca="1" si="21"/>
        <v>262.90332717711362</v>
      </c>
      <c r="CC39" s="45">
        <f t="shared" ca="1" si="22"/>
        <v>262.50306967179108</v>
      </c>
      <c r="CD39" s="45">
        <f t="shared" ca="1" si="23"/>
        <v>262.67481661171229</v>
      </c>
      <c r="CE39" s="45">
        <f t="shared" ca="1" si="24"/>
        <v>262.3019604533448</v>
      </c>
      <c r="CF39" s="45" cm="1">
        <f t="array" aca="1" ref="CF39" ca="1">+SUMPRODUCT($BV$3:$CE$3/100,$BV39:$CE39)</f>
        <v>262.38781387468254</v>
      </c>
      <c r="CG39" s="35">
        <f t="shared" si="28"/>
        <v>43739</v>
      </c>
      <c r="CH39" s="24">
        <f t="shared" ca="1" si="29"/>
        <v>3.0484996870490111E-2</v>
      </c>
      <c r="CI39" s="24">
        <f t="shared" ca="1" si="30"/>
        <v>3.121234382579674E-2</v>
      </c>
      <c r="CJ39" s="24">
        <f t="shared" ca="1" si="31"/>
        <v>3.0500939293346407E-2</v>
      </c>
      <c r="CK39" s="24">
        <f t="shared" ca="1" si="32"/>
        <v>3.2380288816996838E-2</v>
      </c>
      <c r="CL39" s="24">
        <f t="shared" ca="1" si="33"/>
        <v>3.2300721207266792E-2</v>
      </c>
      <c r="CM39" s="24">
        <f t="shared" ca="1" si="34"/>
        <v>3.2367570093411402E-2</v>
      </c>
      <c r="CN39" s="24">
        <f t="shared" ca="1" si="35"/>
        <v>3.2731744805142293E-2</v>
      </c>
      <c r="CO39" s="24">
        <f t="shared" ca="1" si="36"/>
        <v>3.3493790690528602E-2</v>
      </c>
      <c r="CP39" s="24">
        <f t="shared" ca="1" si="37"/>
        <v>3.3646516632691581E-2</v>
      </c>
      <c r="CQ39" s="24">
        <f t="shared" ca="1" si="38"/>
        <v>3.4973424666195463E-2</v>
      </c>
      <c r="CR39" s="24">
        <f t="shared" ca="1" si="26"/>
        <v>3.2865356111445365E-2</v>
      </c>
      <c r="CS39" s="35">
        <f t="shared" si="39"/>
        <v>43739</v>
      </c>
      <c r="CT39" s="24">
        <f t="shared" ca="1" si="41"/>
        <v>0.50669847393493628</v>
      </c>
      <c r="CU39" s="24">
        <f t="shared" ca="1" si="42"/>
        <v>0.50761160912128855</v>
      </c>
      <c r="CV39" s="24">
        <f t="shared" ca="1" si="43"/>
        <v>0.50293497333214021</v>
      </c>
      <c r="CW39" s="24">
        <f t="shared" ca="1" si="44"/>
        <v>0.50394731988785102</v>
      </c>
      <c r="CX39" s="24">
        <f t="shared" ca="1" si="45"/>
        <v>0.50629724401954324</v>
      </c>
      <c r="CY39" s="24">
        <f t="shared" ca="1" si="46"/>
        <v>0.50488832820207197</v>
      </c>
      <c r="CZ39" s="24">
        <f t="shared" ca="1" si="47"/>
        <v>0.50475142421548802</v>
      </c>
      <c r="DA39" s="24">
        <f t="shared" ca="1" si="48"/>
        <v>0.50485710900613956</v>
      </c>
      <c r="DB39" s="24">
        <f t="shared" ca="1" si="49"/>
        <v>0.50490107565138009</v>
      </c>
      <c r="DC39" s="24">
        <f t="shared" ca="1" si="50"/>
        <v>0.50642636601232383</v>
      </c>
      <c r="DD39" s="48">
        <f t="shared" ca="1" si="51"/>
        <v>0.50532604725531516</v>
      </c>
      <c r="DE39" s="48">
        <f>+[1]NAC!AG40</f>
        <v>0.50545663411832309</v>
      </c>
    </row>
    <row r="40" spans="1:109" x14ac:dyDescent="0.25">
      <c r="A40" s="110">
        <f t="shared" si="27"/>
        <v>67</v>
      </c>
      <c r="B40" s="35">
        <f>+NAC!A40</f>
        <v>43770</v>
      </c>
      <c r="C40" s="19" cm="1">
        <f t="array" aca="1" ref="C40" ca="1">INDIRECT(_xlfn.CONCAT(C$4,"_d!",C$1,$A40))</f>
        <v>271.87631225585938</v>
      </c>
      <c r="D40" s="19" cm="1">
        <f t="array" aca="1" ref="D40" ca="1">INDIRECT(_xlfn.CONCAT(D$4,"_d!",D$1,$A40))</f>
        <v>271.09707641601563</v>
      </c>
      <c r="E40" s="19" cm="1">
        <f t="array" aca="1" ref="E40" ca="1">INDIRECT(_xlfn.CONCAT(E$4,"_d!",E$1,$A40))</f>
        <v>274.73562622070313</v>
      </c>
      <c r="F40" s="19" cm="1">
        <f t="array" aca="1" ref="F40" ca="1">INDIRECT(_xlfn.CONCAT(F$4,"_d!",F$1,$A40))</f>
        <v>274.418212890625</v>
      </c>
      <c r="G40" s="19" cm="1">
        <f t="array" aca="1" ref="G40" ca="1">INDIRECT(_xlfn.CONCAT(G$4,"_d!",G$1,$A40))</f>
        <v>279.26885986328125</v>
      </c>
      <c r="H40" s="19" cm="1">
        <f t="array" aca="1" ref="H40" ca="1">INDIRECT(_xlfn.CONCAT(H$4,"_d!",H$1,$A40))</f>
        <v>273.63949584960938</v>
      </c>
      <c r="I40" s="42">
        <f t="shared" ca="1" si="6"/>
        <v>273.06499043152076</v>
      </c>
      <c r="J40" s="19" cm="1">
        <f t="array" aca="1" ref="J40" ca="1">INDIRECT(_xlfn.CONCAT(J$4,"_d!",J$1,$A40))</f>
        <v>270.94110107421875</v>
      </c>
      <c r="K40" s="19" cm="1">
        <f t="array" aca="1" ref="K40" ca="1">INDIRECT(_xlfn.CONCAT(K$4,"_d!",K$1,$A40))</f>
        <v>273.8472900390625</v>
      </c>
      <c r="L40" s="19" cm="1">
        <f t="array" aca="1" ref="L40" ca="1">INDIRECT(_xlfn.CONCAT(L$4,"_d!",L$1,$A40))</f>
        <v>275.46209716796875</v>
      </c>
      <c r="M40" s="19" cm="1">
        <f t="array" aca="1" ref="M40" ca="1">INDIRECT(_xlfn.CONCAT(M$4,"_d!",M$1,$A40))</f>
        <v>273.90673828125</v>
      </c>
      <c r="N40" s="19" cm="1">
        <f t="array" aca="1" ref="N40" ca="1">INDIRECT(_xlfn.CONCAT(N$4,"_d!",N$1,$A40))</f>
        <v>279.708984375</v>
      </c>
      <c r="O40" s="19" cm="1">
        <f t="array" aca="1" ref="O40" ca="1">INDIRECT(_xlfn.CONCAT(O$4,"_d!",O$1,$A40))</f>
        <v>271.73263549804688</v>
      </c>
      <c r="P40" s="42">
        <f ca="1">+SUMPRODUCT(J$3:$O$3,J40:O40)</f>
        <v>273.52816842343628</v>
      </c>
      <c r="Q40" s="19" cm="1">
        <f t="array" aca="1" ref="Q40" ca="1">INDIRECT(_xlfn.CONCAT(Q$4,"_d!",Q$1,$A40))</f>
        <v>271.89328002929688</v>
      </c>
      <c r="R40" s="19" cm="1">
        <f t="array" aca="1" ref="R40" ca="1">INDIRECT(_xlfn.CONCAT(R$4,"_d!",R$1,$A40))</f>
        <v>271.89328002929688</v>
      </c>
      <c r="S40" s="19" cm="1">
        <f t="array" aca="1" ref="S40" ca="1">INDIRECT(_xlfn.CONCAT(S$4,"_d!",S$1,$A40))</f>
        <v>276.56100463867188</v>
      </c>
      <c r="T40" s="19" cm="1">
        <f t="array" aca="1" ref="T40" ca="1">INDIRECT(_xlfn.CONCAT(T$4,"_d!",T$1,$A40))</f>
        <v>276.46340942382813</v>
      </c>
      <c r="U40" s="19" cm="1">
        <f t="array" aca="1" ref="U40" ca="1">INDIRECT(_xlfn.CONCAT(U$4,"_d!",U$1,$A40))</f>
        <v>280.59408569335938</v>
      </c>
      <c r="V40" s="19" cm="1">
        <f t="array" aca="1" ref="V40" ca="1">INDIRECT(_xlfn.CONCAT(V$4,"_d!",V$1,$A40))</f>
        <v>273.94781494140625</v>
      </c>
      <c r="W40" s="42">
        <f t="shared" ca="1" si="7"/>
        <v>273.61111571132108</v>
      </c>
      <c r="X40" s="19" cm="1">
        <f t="array" aca="1" ref="X40" ca="1">INDIRECT(_xlfn.CONCAT(X$4,"_d!",X$1,$A40))</f>
        <v>270.01522827148438</v>
      </c>
      <c r="Y40" s="19" cm="1">
        <f t="array" aca="1" ref="Y40" ca="1">INDIRECT(_xlfn.CONCAT(Y$4,"_d!",Y$1,$A40))</f>
        <v>272.03131103515625</v>
      </c>
      <c r="Z40" s="19" cm="1">
        <f t="array" aca="1" ref="Z40" ca="1">INDIRECT(_xlfn.CONCAT(Z$4,"_d!",Z$1,$A40))</f>
        <v>278.34555053710938</v>
      </c>
      <c r="AA40" s="19" cm="1">
        <f t="array" aca="1" ref="AA40" ca="1">INDIRECT(_xlfn.CONCAT(AA$4,"_d!",AA$1,$A40))</f>
        <v>274.289794921875</v>
      </c>
      <c r="AB40" s="19" cm="1">
        <f t="array" aca="1" ref="AB40" ca="1">INDIRECT(_xlfn.CONCAT(AB$4,"_d!",AB$1,$A40))</f>
        <v>283.01263427734375</v>
      </c>
      <c r="AC40" s="19" cm="1">
        <f t="array" aca="1" ref="AC40" ca="1">INDIRECT(_xlfn.CONCAT(AC$4,"_d!",AC$1,$A40))</f>
        <v>276.27053833007813</v>
      </c>
      <c r="AD40" s="42">
        <f t="shared" ca="1" si="8"/>
        <v>273.09620282957434</v>
      </c>
      <c r="AE40" s="19" cm="1">
        <f t="array" aca="1" ref="AE40" ca="1">INDIRECT(_xlfn.CONCAT(AE$4,"_d!",AE$1,$A40))</f>
        <v>271.494873046875</v>
      </c>
      <c r="AF40" s="19" cm="1">
        <f t="array" aca="1" ref="AF40" ca="1">INDIRECT(_xlfn.CONCAT(AF$4,"_d!",AF$1,$A40))</f>
        <v>274.8267822265625</v>
      </c>
      <c r="AG40" s="19" cm="1">
        <f t="array" aca="1" ref="AG40" ca="1">INDIRECT(_xlfn.CONCAT(AG$4,"_d!",AG$1,$A40))</f>
        <v>278.03921508789063</v>
      </c>
      <c r="AH40" s="19" cm="1">
        <f t="array" aca="1" ref="AH40" ca="1">INDIRECT(_xlfn.CONCAT(AH$4,"_d!",AH$1,$A40))</f>
        <v>276.82452392578125</v>
      </c>
      <c r="AI40" s="19" cm="1">
        <f t="array" aca="1" ref="AI40" ca="1">INDIRECT(_xlfn.CONCAT(AI$4,"_d!",AI$1,$A40))</f>
        <v>281.3861083984375</v>
      </c>
      <c r="AJ40" s="19" cm="1">
        <f t="array" aca="1" ref="AJ40" ca="1">INDIRECT(_xlfn.CONCAT(AJ$4,"_d!",AJ$1,$A40))</f>
        <v>276.60690307617188</v>
      </c>
      <c r="AK40" s="42">
        <f t="shared" ca="1" si="9"/>
        <v>274.46303040067977</v>
      </c>
      <c r="AL40" s="19" cm="1">
        <f t="array" aca="1" ref="AL40" ca="1">INDIRECT(_xlfn.CONCAT(AL$4,"_d!",AL$1,$A40))</f>
        <v>271.05337524414063</v>
      </c>
      <c r="AM40" s="19" cm="1">
        <f t="array" aca="1" ref="AM40" ca="1">INDIRECT(_xlfn.CONCAT(AM$4,"_d!",AM$1,$A40))</f>
        <v>274.37429809570313</v>
      </c>
      <c r="AN40" s="19" cm="1">
        <f t="array" aca="1" ref="AN40" ca="1">INDIRECT(_xlfn.CONCAT(AN$4,"_d!",AN$1,$A40))</f>
        <v>277.96047973632813</v>
      </c>
      <c r="AO40" s="19" cm="1">
        <f t="array" aca="1" ref="AO40" ca="1">INDIRECT(_xlfn.CONCAT(AO$4,"_d!",AO$1,$A40))</f>
        <v>273.58624267578125</v>
      </c>
      <c r="AP40" s="19" cm="1">
        <f t="array" aca="1" ref="AP40" ca="1">INDIRECT(_xlfn.CONCAT(AP$4,"_d!",AP$1,$A40))</f>
        <v>282.88168334960938</v>
      </c>
      <c r="AQ40" s="19" cm="1">
        <f t="array" aca="1" ref="AQ40" ca="1">INDIRECT(_xlfn.CONCAT(AQ$4,"_d!",AQ$1,$A40))</f>
        <v>274.13082885742188</v>
      </c>
      <c r="AR40" s="42">
        <f t="shared" ca="1" si="10"/>
        <v>273.8565759192752</v>
      </c>
      <c r="AS40" s="19" cm="1">
        <f t="array" aca="1" ref="AS40" ca="1">INDIRECT(_xlfn.CONCAT(AS$4,"_d!",AS$1,$A40))</f>
        <v>270.74966430664063</v>
      </c>
      <c r="AT40" s="19" cm="1">
        <f t="array" aca="1" ref="AT40" ca="1">INDIRECT(_xlfn.CONCAT(AT$4,"_d!",AT$1,$A40))</f>
        <v>275.76632690429688</v>
      </c>
      <c r="AU40" s="19" cm="1">
        <f t="array" aca="1" ref="AU40" ca="1">INDIRECT(_xlfn.CONCAT(AU$4,"_d!",AU$1,$A40))</f>
        <v>278.34097290039063</v>
      </c>
      <c r="AV40" s="19" cm="1">
        <f t="array" aca="1" ref="AV40" ca="1">INDIRECT(_xlfn.CONCAT(AV$4,"_d!",AV$1,$A40))</f>
        <v>277.78866577148438</v>
      </c>
      <c r="AW40" s="19" cm="1">
        <f t="array" aca="1" ref="AW40" ca="1">INDIRECT(_xlfn.CONCAT(AW$4,"_d!",AW$1,$A40))</f>
        <v>282.902587890625</v>
      </c>
      <c r="AX40" s="19" cm="1">
        <f t="array" aca="1" ref="AX40" ca="1">INDIRECT(_xlfn.CONCAT(AX$4,"_d!",AX$1,$A40))</f>
        <v>274.12203979492188</v>
      </c>
      <c r="AY40" s="42">
        <f t="shared" ca="1" si="11"/>
        <v>274.2535404470778</v>
      </c>
      <c r="AZ40" s="19" cm="1">
        <f t="array" aca="1" ref="AZ40" ca="1">INDIRECT(_xlfn.CONCAT(AZ$4,"_d!",AZ$1,$A40))</f>
        <v>271.45346069335938</v>
      </c>
      <c r="BA40" s="19" cm="1">
        <f t="array" aca="1" ref="BA40" ca="1">INDIRECT(_xlfn.CONCAT(BA$4,"_d!",BA$1,$A40))</f>
        <v>273.74169921875</v>
      </c>
      <c r="BB40" s="19" cm="1">
        <f t="array" aca="1" ref="BB40" ca="1">INDIRECT(_xlfn.CONCAT(BB$4,"_d!",BB$1,$A40))</f>
        <v>279.11965942382813</v>
      </c>
      <c r="BC40" s="19" cm="1">
        <f t="array" aca="1" ref="BC40" ca="1">INDIRECT(_xlfn.CONCAT(BC$4,"_d!",BC$1,$A40))</f>
        <v>274.69223022460938</v>
      </c>
      <c r="BD40" s="19" cm="1">
        <f t="array" aca="1" ref="BD40" ca="1">INDIRECT(_xlfn.CONCAT(BD$4,"_d!",BD$1,$A40))</f>
        <v>282.58468627929688</v>
      </c>
      <c r="BE40" s="19" cm="1">
        <f t="array" aca="1" ref="BE40" ca="1">INDIRECT(_xlfn.CONCAT(BE$4,"_d!",BE$1,$A40))</f>
        <v>276.85552978515625</v>
      </c>
      <c r="BF40" s="42">
        <f t="shared" ca="1" si="12"/>
        <v>273.7184266153921</v>
      </c>
      <c r="BG40" s="19" cm="1">
        <f t="array" aca="1" ref="BG40" ca="1">INDIRECT(_xlfn.CONCAT(BG$4,"_d!",BG$1,$A40))</f>
        <v>271.35446166992188</v>
      </c>
      <c r="BH40" s="19" cm="1">
        <f t="array" aca="1" ref="BH40" ca="1">INDIRECT(_xlfn.CONCAT(BH$4,"_d!",BH$1,$A40))</f>
        <v>274.617431640625</v>
      </c>
      <c r="BI40" s="19" cm="1">
        <f t="array" aca="1" ref="BI40" ca="1">INDIRECT(_xlfn.CONCAT(BI$4,"_d!",BI$1,$A40))</f>
        <v>280.19024658203125</v>
      </c>
      <c r="BJ40" s="19" cm="1">
        <f t="array" aca="1" ref="BJ40" ca="1">INDIRECT(_xlfn.CONCAT(BJ$4,"_d!",BJ$1,$A40))</f>
        <v>276.078369140625</v>
      </c>
      <c r="BK40" s="19" cm="1">
        <f t="array" aca="1" ref="BK40" ca="1">INDIRECT(_xlfn.CONCAT(BK$4,"_d!",BK$1,$A40))</f>
        <v>283.949951171875</v>
      </c>
      <c r="BL40" s="19" cm="1">
        <f t="array" aca="1" ref="BL40" ca="1">INDIRECT(_xlfn.CONCAT(BL$4,"_d!",BL$1,$A40))</f>
        <v>276.5721435546875</v>
      </c>
      <c r="BM40" s="42">
        <f t="shared" ca="1" si="13"/>
        <v>273.8043729786242</v>
      </c>
      <c r="BN40" s="19" cm="1">
        <f t="array" aca="1" ref="BN40" ca="1">INDIRECT(_xlfn.CONCAT(BN$4,"_d!",BN$1,$A40))</f>
        <v>270.40618896484375</v>
      </c>
      <c r="BO40" s="19" cm="1">
        <f t="array" aca="1" ref="BO40" ca="1">INDIRECT(_xlfn.CONCAT(BO$4,"_d!",BO$1,$A40))</f>
        <v>274.492431640625</v>
      </c>
      <c r="BP40" s="19" cm="1">
        <f t="array" aca="1" ref="BP40" ca="1">INDIRECT(_xlfn.CONCAT(BP$4,"_d!",BP$1,$A40))</f>
        <v>278.86834716796875</v>
      </c>
      <c r="BQ40" s="19" cm="1">
        <f t="array" aca="1" ref="BQ40" ca="1">INDIRECT(_xlfn.CONCAT(BQ$4,"_d!",BQ$1,$A40))</f>
        <v>272.38369750976563</v>
      </c>
      <c r="BR40" s="19" cm="1">
        <f t="array" aca="1" ref="BR40" ca="1">INDIRECT(_xlfn.CONCAT(BR$4,"_d!",BR$1,$A40))</f>
        <v>283.65274047851563</v>
      </c>
      <c r="BS40" s="19" cm="1">
        <f t="array" aca="1" ref="BS40" ca="1">INDIRECT(_xlfn.CONCAT(BS$4,"_d!",BS$1,$A40))</f>
        <v>277.74447631835938</v>
      </c>
      <c r="BT40" s="42">
        <f t="shared" ca="1" si="14"/>
        <v>272.9231037266473</v>
      </c>
      <c r="BU40" s="42"/>
      <c r="BV40" s="45">
        <f t="shared" ca="1" si="15"/>
        <v>273.06499043152076</v>
      </c>
      <c r="BW40" s="45">
        <f t="shared" ca="1" si="16"/>
        <v>273.52816842343628</v>
      </c>
      <c r="BX40" s="45">
        <f t="shared" ca="1" si="17"/>
        <v>273.61111571132108</v>
      </c>
      <c r="BY40" s="45">
        <f t="shared" ca="1" si="18"/>
        <v>273.09620282957434</v>
      </c>
      <c r="BZ40" s="45">
        <f t="shared" ca="1" si="19"/>
        <v>274.46303040067977</v>
      </c>
      <c r="CA40" s="45">
        <f t="shared" ca="1" si="20"/>
        <v>273.8565759192752</v>
      </c>
      <c r="CB40" s="45">
        <f t="shared" ca="1" si="21"/>
        <v>274.2535404470778</v>
      </c>
      <c r="CC40" s="45">
        <f t="shared" ca="1" si="22"/>
        <v>273.7184266153921</v>
      </c>
      <c r="CD40" s="45">
        <f t="shared" ca="1" si="23"/>
        <v>273.8043729786242</v>
      </c>
      <c r="CE40" s="45">
        <f t="shared" ca="1" si="24"/>
        <v>272.9231037266473</v>
      </c>
      <c r="CF40" s="45" cm="1">
        <f t="array" aca="1" ref="CF40" ca="1">+SUMPRODUCT($BV$3:$CE$3/100,$BV40:$CE40)</f>
        <v>273.5880492082502</v>
      </c>
      <c r="CG40" s="35">
        <f t="shared" si="28"/>
        <v>43770</v>
      </c>
      <c r="CH40" s="24">
        <f t="shared" ca="1" si="29"/>
        <v>4.3549055023449412E-2</v>
      </c>
      <c r="CI40" s="24">
        <f t="shared" ca="1" si="30"/>
        <v>4.3846989591067365E-2</v>
      </c>
      <c r="CJ40" s="24">
        <f t="shared" ca="1" si="31"/>
        <v>4.293889719393662E-2</v>
      </c>
      <c r="CK40" s="24">
        <f t="shared" ca="1" si="32"/>
        <v>4.3367093644832266E-2</v>
      </c>
      <c r="CL40" s="24">
        <f t="shared" ca="1" si="33"/>
        <v>4.3946828269963767E-2</v>
      </c>
      <c r="CM40" s="24">
        <f t="shared" ca="1" si="34"/>
        <v>4.3615284816786115E-2</v>
      </c>
      <c r="CN40" s="24">
        <f t="shared" ca="1" si="35"/>
        <v>4.3172573705458461E-2</v>
      </c>
      <c r="CO40" s="24">
        <f t="shared" ca="1" si="36"/>
        <v>4.2724669687191241E-2</v>
      </c>
      <c r="CP40" s="24">
        <f t="shared" ca="1" si="37"/>
        <v>4.2370092841308438E-2</v>
      </c>
      <c r="CQ40" s="24">
        <f t="shared" ca="1" si="38"/>
        <v>4.0492046856781538E-2</v>
      </c>
      <c r="CR40" s="24">
        <f t="shared" ca="1" si="26"/>
        <v>4.2685806052398911E-2</v>
      </c>
      <c r="CS40" s="35">
        <f t="shared" si="39"/>
        <v>43770</v>
      </c>
      <c r="CT40" s="24">
        <f t="shared" ca="1" si="41"/>
        <v>0.52430991976841801</v>
      </c>
      <c r="CU40" s="24">
        <f t="shared" ca="1" si="42"/>
        <v>0.52484310375624466</v>
      </c>
      <c r="CV40" s="24">
        <f t="shared" ca="1" si="43"/>
        <v>0.52172830936300452</v>
      </c>
      <c r="CW40" s="24">
        <f t="shared" ca="1" si="44"/>
        <v>0.52067739766124621</v>
      </c>
      <c r="CX40" s="24">
        <f t="shared" ca="1" si="45"/>
        <v>0.52356750510915528</v>
      </c>
      <c r="CY40" s="24">
        <f t="shared" ca="1" si="46"/>
        <v>0.52195463934184261</v>
      </c>
      <c r="CZ40" s="24">
        <f t="shared" ca="1" si="47"/>
        <v>0.52090254607401798</v>
      </c>
      <c r="DA40" s="24">
        <f t="shared" ca="1" si="48"/>
        <v>0.52137875938043843</v>
      </c>
      <c r="DB40" s="24">
        <f t="shared" ca="1" si="49"/>
        <v>0.52075223556202244</v>
      </c>
      <c r="DC40" s="24">
        <f t="shared" ca="1" si="50"/>
        <v>0.51966984756879242</v>
      </c>
      <c r="DD40" s="48">
        <f t="shared" ca="1" si="51"/>
        <v>0.52152615637551181</v>
      </c>
      <c r="DE40" s="48">
        <f>+[1]NAC!AG41</f>
        <v>0.52115812917594662</v>
      </c>
    </row>
    <row r="41" spans="1:109" x14ac:dyDescent="0.25">
      <c r="A41" s="110">
        <f t="shared" si="27"/>
        <v>68</v>
      </c>
      <c r="B41" s="35">
        <f>+NAC!A41</f>
        <v>43800</v>
      </c>
      <c r="C41" s="19" cm="1">
        <f t="array" aca="1" ref="C41" ca="1">INDIRECT(_xlfn.CONCAT(C$4,"_d!",C$1,$A41))</f>
        <v>281.37966918945313</v>
      </c>
      <c r="D41" s="19" cm="1">
        <f t="array" aca="1" ref="D41" ca="1">INDIRECT(_xlfn.CONCAT(D$4,"_d!",D$1,$A41))</f>
        <v>280.3345947265625</v>
      </c>
      <c r="E41" s="19" cm="1">
        <f t="array" aca="1" ref="E41" ca="1">INDIRECT(_xlfn.CONCAT(E$4,"_d!",E$1,$A41))</f>
        <v>284.72146606445313</v>
      </c>
      <c r="F41" s="19" cm="1">
        <f t="array" aca="1" ref="F41" ca="1">INDIRECT(_xlfn.CONCAT(F$4,"_d!",F$1,$A41))</f>
        <v>285.22601318359375</v>
      </c>
      <c r="G41" s="19" cm="1">
        <f t="array" aca="1" ref="G41" ca="1">INDIRECT(_xlfn.CONCAT(G$4,"_d!",G$1,$A41))</f>
        <v>287.83834838867188</v>
      </c>
      <c r="H41" s="19" cm="1">
        <f t="array" aca="1" ref="H41" ca="1">INDIRECT(_xlfn.CONCAT(H$4,"_d!",H$1,$A41))</f>
        <v>284.09994506835938</v>
      </c>
      <c r="I41" s="42">
        <f t="shared" ca="1" si="6"/>
        <v>282.72154148671729</v>
      </c>
      <c r="J41" s="19" cm="1">
        <f t="array" aca="1" ref="J41" ca="1">INDIRECT(_xlfn.CONCAT(J$4,"_d!",J$1,$A41))</f>
        <v>280.4688720703125</v>
      </c>
      <c r="K41" s="19" cm="1">
        <f t="array" aca="1" ref="K41" ca="1">INDIRECT(_xlfn.CONCAT(K$4,"_d!",K$1,$A41))</f>
        <v>283.5087890625</v>
      </c>
      <c r="L41" s="19" cm="1">
        <f t="array" aca="1" ref="L41" ca="1">INDIRECT(_xlfn.CONCAT(L$4,"_d!",L$1,$A41))</f>
        <v>285.60873413085938</v>
      </c>
      <c r="M41" s="19" cm="1">
        <f t="array" aca="1" ref="M41" ca="1">INDIRECT(_xlfn.CONCAT(M$4,"_d!",M$1,$A41))</f>
        <v>284.57244873046875</v>
      </c>
      <c r="N41" s="19" cm="1">
        <f t="array" aca="1" ref="N41" ca="1">INDIRECT(_xlfn.CONCAT(N$4,"_d!",N$1,$A41))</f>
        <v>288.41793823242188</v>
      </c>
      <c r="O41" s="19" cm="1">
        <f t="array" aca="1" ref="O41" ca="1">INDIRECT(_xlfn.CONCAT(O$4,"_d!",O$1,$A41))</f>
        <v>282.42819213867188</v>
      </c>
      <c r="P41" s="42">
        <f ca="1">+SUMPRODUCT(J$3:$O$3,J41:O41)</f>
        <v>283.29031883836109</v>
      </c>
      <c r="Q41" s="19" cm="1">
        <f t="array" aca="1" ref="Q41" ca="1">INDIRECT(_xlfn.CONCAT(Q$4,"_d!",Q$1,$A41))</f>
        <v>281.7359619140625</v>
      </c>
      <c r="R41" s="19" cm="1">
        <f t="array" aca="1" ref="R41" ca="1">INDIRECT(_xlfn.CONCAT(R$4,"_d!",R$1,$A41))</f>
        <v>281.7359619140625</v>
      </c>
      <c r="S41" s="19" cm="1">
        <f t="array" aca="1" ref="S41" ca="1">INDIRECT(_xlfn.CONCAT(S$4,"_d!",S$1,$A41))</f>
        <v>286.79058837890625</v>
      </c>
      <c r="T41" s="19" cm="1">
        <f t="array" aca="1" ref="T41" ca="1">INDIRECT(_xlfn.CONCAT(T$4,"_d!",T$1,$A41))</f>
        <v>287.86187744140625</v>
      </c>
      <c r="U41" s="19" cm="1">
        <f t="array" aca="1" ref="U41" ca="1">INDIRECT(_xlfn.CONCAT(U$4,"_d!",U$1,$A41))</f>
        <v>289.5631103515625</v>
      </c>
      <c r="V41" s="19" cm="1">
        <f t="array" aca="1" ref="V41" ca="1">INDIRECT(_xlfn.CONCAT(V$4,"_d!",V$1,$A41))</f>
        <v>284.84182739257813</v>
      </c>
      <c r="W41" s="42">
        <f t="shared" ca="1" si="7"/>
        <v>283.58937356879488</v>
      </c>
      <c r="X41" s="19" cm="1">
        <f t="array" aca="1" ref="X41" ca="1">INDIRECT(_xlfn.CONCAT(X$4,"_d!",X$1,$A41))</f>
        <v>279.991455078125</v>
      </c>
      <c r="Y41" s="19" cm="1">
        <f t="array" aca="1" ref="Y41" ca="1">INDIRECT(_xlfn.CONCAT(Y$4,"_d!",Y$1,$A41))</f>
        <v>281.6766357421875</v>
      </c>
      <c r="Z41" s="19" cm="1">
        <f t="array" aca="1" ref="Z41" ca="1">INDIRECT(_xlfn.CONCAT(Z$4,"_d!",Z$1,$A41))</f>
        <v>288.81246948242188</v>
      </c>
      <c r="AA41" s="19" cm="1">
        <f t="array" aca="1" ref="AA41" ca="1">INDIRECT(_xlfn.CONCAT(AA$4,"_d!",AA$1,$A41))</f>
        <v>285.1109619140625</v>
      </c>
      <c r="AB41" s="19" cm="1">
        <f t="array" aca="1" ref="AB41" ca="1">INDIRECT(_xlfn.CONCAT(AB$4,"_d!",AB$1,$A41))</f>
        <v>292.32980346679688</v>
      </c>
      <c r="AC41" s="19" cm="1">
        <f t="array" aca="1" ref="AC41" ca="1">INDIRECT(_xlfn.CONCAT(AC$4,"_d!",AC$1,$A41))</f>
        <v>287.50759887695313</v>
      </c>
      <c r="AD41" s="42">
        <f t="shared" ca="1" si="8"/>
        <v>283.07219898934358</v>
      </c>
      <c r="AE41" s="19" cm="1">
        <f t="array" aca="1" ref="AE41" ca="1">INDIRECT(_xlfn.CONCAT(AE$4,"_d!",AE$1,$A41))</f>
        <v>281.58065795898438</v>
      </c>
      <c r="AF41" s="19" cm="1">
        <f t="array" aca="1" ref="AF41" ca="1">INDIRECT(_xlfn.CONCAT(AF$4,"_d!",AF$1,$A41))</f>
        <v>284.76339721679688</v>
      </c>
      <c r="AG41" s="19" cm="1">
        <f t="array" aca="1" ref="AG41" ca="1">INDIRECT(_xlfn.CONCAT(AG$4,"_d!",AG$1,$A41))</f>
        <v>288.46893310546875</v>
      </c>
      <c r="AH41" s="19" cm="1">
        <f t="array" aca="1" ref="AH41" ca="1">INDIRECT(_xlfn.CONCAT(AH$4,"_d!",AH$1,$A41))</f>
        <v>288.1734619140625</v>
      </c>
      <c r="AI41" s="19" cm="1">
        <f t="array" aca="1" ref="AI41" ca="1">INDIRECT(_xlfn.CONCAT(AI$4,"_d!",AI$1,$A41))</f>
        <v>290.54193115234375</v>
      </c>
      <c r="AJ41" s="19" cm="1">
        <f t="array" aca="1" ref="AJ41" ca="1">INDIRECT(_xlfn.CONCAT(AJ$4,"_d!",AJ$1,$A41))</f>
        <v>288.12423706054688</v>
      </c>
      <c r="AK41" s="42">
        <f t="shared" ca="1" si="9"/>
        <v>284.55830606116837</v>
      </c>
      <c r="AL41" s="19" cm="1">
        <f t="array" aca="1" ref="AL41" ca="1">INDIRECT(_xlfn.CONCAT(AL$4,"_d!",AL$1,$A41))</f>
        <v>281.14572143554688</v>
      </c>
      <c r="AM41" s="19" cm="1">
        <f t="array" aca="1" ref="AM41" ca="1">INDIRECT(_xlfn.CONCAT(AM$4,"_d!",AM$1,$A41))</f>
        <v>284.21942138671875</v>
      </c>
      <c r="AN41" s="19" cm="1">
        <f t="array" aca="1" ref="AN41" ca="1">INDIRECT(_xlfn.CONCAT(AN$4,"_d!",AN$1,$A41))</f>
        <v>288.36798095703125</v>
      </c>
      <c r="AO41" s="19" cm="1">
        <f t="array" aca="1" ref="AO41" ca="1">INDIRECT(_xlfn.CONCAT(AO$4,"_d!",AO$1,$A41))</f>
        <v>284.5128173828125</v>
      </c>
      <c r="AP41" s="19" cm="1">
        <f t="array" aca="1" ref="AP41" ca="1">INDIRECT(_xlfn.CONCAT(AP$4,"_d!",AP$1,$A41))</f>
        <v>292.41656494140625</v>
      </c>
      <c r="AQ41" s="19" cm="1">
        <f t="array" aca="1" ref="AQ41" ca="1">INDIRECT(_xlfn.CONCAT(AQ$4,"_d!",AQ$1,$A41))</f>
        <v>285.15826416015625</v>
      </c>
      <c r="AR41" s="42">
        <f t="shared" ca="1" si="10"/>
        <v>283.93321210235041</v>
      </c>
      <c r="AS41" s="19" cm="1">
        <f t="array" aca="1" ref="AS41" ca="1">INDIRECT(_xlfn.CONCAT(AS$4,"_d!",AS$1,$A41))</f>
        <v>281.07598876953125</v>
      </c>
      <c r="AT41" s="19" cm="1">
        <f t="array" aca="1" ref="AT41" ca="1">INDIRECT(_xlfn.CONCAT(AT$4,"_d!",AT$1,$A41))</f>
        <v>285.71640014648438</v>
      </c>
      <c r="AU41" s="19" cm="1">
        <f t="array" aca="1" ref="AU41" ca="1">INDIRECT(_xlfn.CONCAT(AU$4,"_d!",AU$1,$A41))</f>
        <v>288.9276123046875</v>
      </c>
      <c r="AV41" s="19" cm="1">
        <f t="array" aca="1" ref="AV41" ca="1">INDIRECT(_xlfn.CONCAT(AV$4,"_d!",AV$1,$A41))</f>
        <v>289.26535034179688</v>
      </c>
      <c r="AW41" s="19" cm="1">
        <f t="array" aca="1" ref="AW41" ca="1">INDIRECT(_xlfn.CONCAT(AW$4,"_d!",AW$1,$A41))</f>
        <v>292.58135986328125</v>
      </c>
      <c r="AX41" s="19" cm="1">
        <f t="array" aca="1" ref="AX41" ca="1">INDIRECT(_xlfn.CONCAT(AX$4,"_d!",AX$1,$A41))</f>
        <v>285.33999633789063</v>
      </c>
      <c r="AY41" s="42">
        <f t="shared" ca="1" si="11"/>
        <v>284.52889252712805</v>
      </c>
      <c r="AZ41" s="19" cm="1">
        <f t="array" aca="1" ref="AZ41" ca="1">INDIRECT(_xlfn.CONCAT(AZ$4,"_d!",AZ$1,$A41))</f>
        <v>281.98922729492188</v>
      </c>
      <c r="BA41" s="19" cm="1">
        <f t="array" aca="1" ref="BA41" ca="1">INDIRECT(_xlfn.CONCAT(BA$4,"_d!",BA$1,$A41))</f>
        <v>283.75369262695313</v>
      </c>
      <c r="BB41" s="19" cm="1">
        <f t="array" aca="1" ref="BB41" ca="1">INDIRECT(_xlfn.CONCAT(BB$4,"_d!",BB$1,$A41))</f>
        <v>289.744873046875</v>
      </c>
      <c r="BC41" s="19" cm="1">
        <f t="array" aca="1" ref="BC41" ca="1">INDIRECT(_xlfn.CONCAT(BC$4,"_d!",BC$1,$A41))</f>
        <v>285.78543090820313</v>
      </c>
      <c r="BD41" s="19" cm="1">
        <f t="array" aca="1" ref="BD41" ca="1">INDIRECT(_xlfn.CONCAT(BD$4,"_d!",BD$1,$A41))</f>
        <v>292.2833251953125</v>
      </c>
      <c r="BE41" s="19" cm="1">
        <f t="array" aca="1" ref="BE41" ca="1">INDIRECT(_xlfn.CONCAT(BE$4,"_d!",BE$1,$A41))</f>
        <v>288.49343872070313</v>
      </c>
      <c r="BF41" s="42">
        <f t="shared" ca="1" si="12"/>
        <v>284.11409967432235</v>
      </c>
      <c r="BG41" s="19" cm="1">
        <f t="array" aca="1" ref="BG41" ca="1">INDIRECT(_xlfn.CONCAT(BG$4,"_d!",BG$1,$A41))</f>
        <v>281.97344970703125</v>
      </c>
      <c r="BH41" s="19" cm="1">
        <f t="array" aca="1" ref="BH41" ca="1">INDIRECT(_xlfn.CONCAT(BH$4,"_d!",BH$1,$A41))</f>
        <v>284.612548828125</v>
      </c>
      <c r="BI41" s="19" cm="1">
        <f t="array" aca="1" ref="BI41" ca="1">INDIRECT(_xlfn.CONCAT(BI$4,"_d!",BI$1,$A41))</f>
        <v>291.0694580078125</v>
      </c>
      <c r="BJ41" s="19" cm="1">
        <f t="array" aca="1" ref="BJ41" ca="1">INDIRECT(_xlfn.CONCAT(BJ$4,"_d!",BJ$1,$A41))</f>
        <v>287.13873291015625</v>
      </c>
      <c r="BK41" s="19" cm="1">
        <f t="array" aca="1" ref="BK41" ca="1">INDIRECT(_xlfn.CONCAT(BK$4,"_d!",BK$1,$A41))</f>
        <v>293.69650268554688</v>
      </c>
      <c r="BL41" s="19" cm="1">
        <f t="array" aca="1" ref="BL41" ca="1">INDIRECT(_xlfn.CONCAT(BL$4,"_d!",BL$1,$A41))</f>
        <v>288.06964111328125</v>
      </c>
      <c r="BM41" s="42">
        <f t="shared" ca="1" si="13"/>
        <v>284.24555754365014</v>
      </c>
      <c r="BN41" s="19" cm="1">
        <f t="array" aca="1" ref="BN41" ca="1">INDIRECT(_xlfn.CONCAT(BN$4,"_d!",BN$1,$A41))</f>
        <v>281.25537109375</v>
      </c>
      <c r="BO41" s="19" cm="1">
        <f t="array" aca="1" ref="BO41" ca="1">INDIRECT(_xlfn.CONCAT(BO$4,"_d!",BO$1,$A41))</f>
        <v>284.60479736328125</v>
      </c>
      <c r="BP41" s="19" cm="1">
        <f t="array" aca="1" ref="BP41" ca="1">INDIRECT(_xlfn.CONCAT(BP$4,"_d!",BP$1,$A41))</f>
        <v>289.7357177734375</v>
      </c>
      <c r="BQ41" s="19" cm="1">
        <f t="array" aca="1" ref="BQ41" ca="1">INDIRECT(_xlfn.CONCAT(BQ$4,"_d!",BQ$1,$A41))</f>
        <v>283.84170532226563</v>
      </c>
      <c r="BR41" s="19" cm="1">
        <f t="array" aca="1" ref="BR41" ca="1">INDIRECT(_xlfn.CONCAT(BR$4,"_d!",BR$1,$A41))</f>
        <v>293.76763916015625</v>
      </c>
      <c r="BS41" s="19" cm="1">
        <f t="array" aca="1" ref="BS41" ca="1">INDIRECT(_xlfn.CONCAT(BS$4,"_d!",BS$1,$A41))</f>
        <v>289.21719360351563</v>
      </c>
      <c r="BT41" s="42">
        <f t="shared" ca="1" si="14"/>
        <v>283.60360056233287</v>
      </c>
      <c r="BU41" s="42"/>
      <c r="BV41" s="45">
        <f t="shared" ca="1" si="15"/>
        <v>282.72154148671729</v>
      </c>
      <c r="BW41" s="45">
        <f t="shared" ca="1" si="16"/>
        <v>283.29031883836109</v>
      </c>
      <c r="BX41" s="45">
        <f t="shared" ca="1" si="17"/>
        <v>283.58937356879488</v>
      </c>
      <c r="BY41" s="45">
        <f t="shared" ca="1" si="18"/>
        <v>283.07219898934358</v>
      </c>
      <c r="BZ41" s="45">
        <f t="shared" ca="1" si="19"/>
        <v>284.55830606116837</v>
      </c>
      <c r="CA41" s="45">
        <f t="shared" ca="1" si="20"/>
        <v>283.93321210235041</v>
      </c>
      <c r="CB41" s="45">
        <f t="shared" ca="1" si="21"/>
        <v>284.52889252712805</v>
      </c>
      <c r="CC41" s="45">
        <f t="shared" ca="1" si="22"/>
        <v>284.11409967432235</v>
      </c>
      <c r="CD41" s="45">
        <f t="shared" ca="1" si="23"/>
        <v>284.24555754365014</v>
      </c>
      <c r="CE41" s="45">
        <f t="shared" ca="1" si="24"/>
        <v>283.60360056233287</v>
      </c>
      <c r="CF41" s="45" cm="1">
        <f t="array" aca="1" ref="CF41" ca="1">+SUMPRODUCT($BV$3:$CE$3/100,$BV41:$CE41)</f>
        <v>283.82576233994638</v>
      </c>
      <c r="CG41" s="35">
        <f t="shared" si="28"/>
        <v>43800</v>
      </c>
      <c r="CH41" s="24">
        <f t="shared" ca="1" si="29"/>
        <v>3.5363563230630168E-2</v>
      </c>
      <c r="CI41" s="24">
        <f t="shared" ca="1" si="30"/>
        <v>3.5689744391562916E-2</v>
      </c>
      <c r="CJ41" s="24">
        <f t="shared" ca="1" si="31"/>
        <v>3.6468759068990275E-2</v>
      </c>
      <c r="CK41" s="24">
        <f t="shared" ca="1" si="32"/>
        <v>3.6529237889092014E-2</v>
      </c>
      <c r="CL41" s="24">
        <f t="shared" ca="1" si="33"/>
        <v>3.6781914291884155E-2</v>
      </c>
      <c r="CM41" s="24">
        <f t="shared" ca="1" si="34"/>
        <v>3.6795304802341056E-2</v>
      </c>
      <c r="CN41" s="24">
        <f t="shared" ca="1" si="35"/>
        <v>3.7466615976223139E-2</v>
      </c>
      <c r="CO41" s="24">
        <f t="shared" ca="1" si="36"/>
        <v>3.797944182083679E-2</v>
      </c>
      <c r="CP41" s="24">
        <f t="shared" ca="1" si="37"/>
        <v>3.8133739251275944E-2</v>
      </c>
      <c r="CQ41" s="24">
        <f t="shared" ca="1" si="38"/>
        <v>3.9133721879342609E-2</v>
      </c>
      <c r="CR41" s="24">
        <f t="shared" ca="1" si="26"/>
        <v>3.7420176653635284E-2</v>
      </c>
      <c r="CS41" s="35">
        <f t="shared" si="39"/>
        <v>43800</v>
      </c>
      <c r="CT41" s="24">
        <f t="shared" ca="1" si="41"/>
        <v>0.54234765146980601</v>
      </c>
      <c r="CU41" s="24">
        <f t="shared" ca="1" si="42"/>
        <v>0.54289747547475842</v>
      </c>
      <c r="CV41" s="24">
        <f t="shared" ca="1" si="43"/>
        <v>0.53746082610795898</v>
      </c>
      <c r="CW41" s="24">
        <f t="shared" ca="1" si="44"/>
        <v>0.53870638789338265</v>
      </c>
      <c r="CX41" s="24">
        <f t="shared" ca="1" si="45"/>
        <v>0.54096107955523443</v>
      </c>
      <c r="CY41" s="24">
        <f t="shared" ca="1" si="46"/>
        <v>0.53940186692623815</v>
      </c>
      <c r="CZ41" s="24">
        <f t="shared" ca="1" si="47"/>
        <v>0.53848036148981837</v>
      </c>
      <c r="DA41" s="24">
        <f t="shared" ca="1" si="48"/>
        <v>0.53886486803936506</v>
      </c>
      <c r="DB41" s="24">
        <f t="shared" ca="1" si="49"/>
        <v>0.53793141084606977</v>
      </c>
      <c r="DC41" s="24">
        <f t="shared" ca="1" si="50"/>
        <v>0.536929941595649</v>
      </c>
      <c r="DD41" s="48">
        <f t="shared" ca="1" si="51"/>
        <v>0.53890209201915651</v>
      </c>
      <c r="DE41" s="48">
        <f>+[1]NAC!AG42</f>
        <v>0.5377102550189905</v>
      </c>
    </row>
    <row r="42" spans="1:109" x14ac:dyDescent="0.25">
      <c r="A42" s="110">
        <f t="shared" si="27"/>
        <v>69</v>
      </c>
      <c r="B42" s="35">
        <f>+NAC!A42</f>
        <v>43831</v>
      </c>
      <c r="C42" s="19" cm="1">
        <f t="array" aca="1" ref="C42" ca="1">INDIRECT(_xlfn.CONCAT(C$4,"_d!",C$1,$A42))</f>
        <v>288.327880859375</v>
      </c>
      <c r="D42" s="19" cm="1">
        <f t="array" aca="1" ref="D42" ca="1">INDIRECT(_xlfn.CONCAT(D$4,"_d!",D$1,$A42))</f>
        <v>288.99029541015625</v>
      </c>
      <c r="E42" s="19" cm="1">
        <f t="array" aca="1" ref="E42" ca="1">INDIRECT(_xlfn.CONCAT(E$4,"_d!",E$1,$A42))</f>
        <v>292.85992431640625</v>
      </c>
      <c r="F42" s="19" cm="1">
        <f t="array" aca="1" ref="F42" ca="1">INDIRECT(_xlfn.CONCAT(F$4,"_d!",F$1,$A42))</f>
        <v>295.42611694335938</v>
      </c>
      <c r="G42" s="19" cm="1">
        <f t="array" aca="1" ref="G42" ca="1">INDIRECT(_xlfn.CONCAT(G$4,"_d!",G$1,$A42))</f>
        <v>296.30441284179688</v>
      </c>
      <c r="H42" s="19" cm="1">
        <f t="array" aca="1" ref="H42" ca="1">INDIRECT(_xlfn.CONCAT(H$4,"_d!",H$1,$A42))</f>
        <v>292.06900024414063</v>
      </c>
      <c r="I42" s="42">
        <f t="shared" ca="1" si="6"/>
        <v>290.95912495473334</v>
      </c>
      <c r="J42" s="19" cm="1">
        <f t="array" aca="1" ref="J42" ca="1">INDIRECT(_xlfn.CONCAT(J$4,"_d!",J$1,$A42))</f>
        <v>287.5576171875</v>
      </c>
      <c r="K42" s="19" cm="1">
        <f t="array" aca="1" ref="K42" ca="1">INDIRECT(_xlfn.CONCAT(K$4,"_d!",K$1,$A42))</f>
        <v>291.3131103515625</v>
      </c>
      <c r="L42" s="19" cm="1">
        <f t="array" aca="1" ref="L42" ca="1">INDIRECT(_xlfn.CONCAT(L$4,"_d!",L$1,$A42))</f>
        <v>293.43682861328125</v>
      </c>
      <c r="M42" s="19" cm="1">
        <f t="array" aca="1" ref="M42" ca="1">INDIRECT(_xlfn.CONCAT(M$4,"_d!",M$1,$A42))</f>
        <v>294.39154052734375</v>
      </c>
      <c r="N42" s="19" cm="1">
        <f t="array" aca="1" ref="N42" ca="1">INDIRECT(_xlfn.CONCAT(N$4,"_d!",N$1,$A42))</f>
        <v>296.16494750976563</v>
      </c>
      <c r="O42" s="19" cm="1">
        <f t="array" aca="1" ref="O42" ca="1">INDIRECT(_xlfn.CONCAT(O$4,"_d!",O$1,$A42))</f>
        <v>290.01370239257813</v>
      </c>
      <c r="P42" s="42">
        <f ca="1">+SUMPRODUCT(J$3:$O$3,J42:O42)</f>
        <v>291.05530076324902</v>
      </c>
      <c r="Q42" s="19" cm="1">
        <f t="array" aca="1" ref="Q42" ca="1">INDIRECT(_xlfn.CONCAT(Q$4,"_d!",Q$1,$A42))</f>
        <v>287.9071044921875</v>
      </c>
      <c r="R42" s="19" cm="1">
        <f t="array" aca="1" ref="R42" ca="1">INDIRECT(_xlfn.CONCAT(R$4,"_d!",R$1,$A42))</f>
        <v>287.9071044921875</v>
      </c>
      <c r="S42" s="19" cm="1">
        <f t="array" aca="1" ref="S42" ca="1">INDIRECT(_xlfn.CONCAT(S$4,"_d!",S$1,$A42))</f>
        <v>294.33734130859375</v>
      </c>
      <c r="T42" s="19" cm="1">
        <f t="array" aca="1" ref="T42" ca="1">INDIRECT(_xlfn.CONCAT(T$4,"_d!",T$1,$A42))</f>
        <v>297.10812377929688</v>
      </c>
      <c r="U42" s="19" cm="1">
        <f t="array" aca="1" ref="U42" ca="1">INDIRECT(_xlfn.CONCAT(U$4,"_d!",U$1,$A42))</f>
        <v>297.40939331054688</v>
      </c>
      <c r="V42" s="19" cm="1">
        <f t="array" aca="1" ref="V42" ca="1">INDIRECT(_xlfn.CONCAT(V$4,"_d!",V$1,$A42))</f>
        <v>292.46578979492188</v>
      </c>
      <c r="W42" s="42">
        <f t="shared" ca="1" si="7"/>
        <v>290.35556015029647</v>
      </c>
      <c r="X42" s="19" cm="1">
        <f t="array" aca="1" ref="X42" ca="1">INDIRECT(_xlfn.CONCAT(X$4,"_d!",X$1,$A42))</f>
        <v>286.24032592773438</v>
      </c>
      <c r="Y42" s="19" cm="1">
        <f t="array" aca="1" ref="Y42" ca="1">INDIRECT(_xlfn.CONCAT(Y$4,"_d!",Y$1,$A42))</f>
        <v>289.32479858398438</v>
      </c>
      <c r="Z42" s="19" cm="1">
        <f t="array" aca="1" ref="Z42" ca="1">INDIRECT(_xlfn.CONCAT(Z$4,"_d!",Z$1,$A42))</f>
        <v>296.09100341796875</v>
      </c>
      <c r="AA42" s="19" cm="1">
        <f t="array" aca="1" ref="AA42" ca="1">INDIRECT(_xlfn.CONCAT(AA$4,"_d!",AA$1,$A42))</f>
        <v>294.09384155273438</v>
      </c>
      <c r="AB42" s="19" cm="1">
        <f t="array" aca="1" ref="AB42" ca="1">INDIRECT(_xlfn.CONCAT(AB$4,"_d!",AB$1,$A42))</f>
        <v>299.76205444335938</v>
      </c>
      <c r="AC42" s="19" cm="1">
        <f t="array" aca="1" ref="AC42" ca="1">INDIRECT(_xlfn.CONCAT(AC$4,"_d!",AC$1,$A42))</f>
        <v>294.88528442382813</v>
      </c>
      <c r="AD42" s="42">
        <f t="shared" ca="1" si="8"/>
        <v>290.19725154356001</v>
      </c>
      <c r="AE42" s="19" cm="1">
        <f t="array" aca="1" ref="AE42" ca="1">INDIRECT(_xlfn.CONCAT(AE$4,"_d!",AE$1,$A42))</f>
        <v>287.72052001953125</v>
      </c>
      <c r="AF42" s="19" cm="1">
        <f t="array" aca="1" ref="AF42" ca="1">INDIRECT(_xlfn.CONCAT(AF$4,"_d!",AF$1,$A42))</f>
        <v>291.83660888671875</v>
      </c>
      <c r="AG42" s="19" cm="1">
        <f t="array" aca="1" ref="AG42" ca="1">INDIRECT(_xlfn.CONCAT(AG$4,"_d!",AG$1,$A42))</f>
        <v>295.4002685546875</v>
      </c>
      <c r="AH42" s="19" cm="1">
        <f t="array" aca="1" ref="AH42" ca="1">INDIRECT(_xlfn.CONCAT(AH$4,"_d!",AH$1,$A42))</f>
        <v>297.1285400390625</v>
      </c>
      <c r="AI42" s="19" cm="1">
        <f t="array" aca="1" ref="AI42" ca="1">INDIRECT(_xlfn.CONCAT(AI$4,"_d!",AI$1,$A42))</f>
        <v>297.87295532226563</v>
      </c>
      <c r="AJ42" s="19" cm="1">
        <f t="array" aca="1" ref="AJ42" ca="1">INDIRECT(_xlfn.CONCAT(AJ$4,"_d!",AJ$1,$A42))</f>
        <v>295.44259643554688</v>
      </c>
      <c r="AK42" s="42">
        <f t="shared" ca="1" si="9"/>
        <v>291.37690473696904</v>
      </c>
      <c r="AL42" s="19" cm="1">
        <f t="array" aca="1" ref="AL42" ca="1">INDIRECT(_xlfn.CONCAT(AL$4,"_d!",AL$1,$A42))</f>
        <v>287.08316040039063</v>
      </c>
      <c r="AM42" s="19" cm="1">
        <f t="array" aca="1" ref="AM42" ca="1">INDIRECT(_xlfn.CONCAT(AM$4,"_d!",AM$1,$A42))</f>
        <v>291.37606811523438</v>
      </c>
      <c r="AN42" s="19" cm="1">
        <f t="array" aca="1" ref="AN42" ca="1">INDIRECT(_xlfn.CONCAT(AN$4,"_d!",AN$1,$A42))</f>
        <v>295.0137939453125</v>
      </c>
      <c r="AO42" s="19" cm="1">
        <f t="array" aca="1" ref="AO42" ca="1">INDIRECT(_xlfn.CONCAT(AO$4,"_d!",AO$1,$A42))</f>
        <v>293.54595947265625</v>
      </c>
      <c r="AP42" s="19" cm="1">
        <f t="array" aca="1" ref="AP42" ca="1">INDIRECT(_xlfn.CONCAT(AP$4,"_d!",AP$1,$A42))</f>
        <v>299.397216796875</v>
      </c>
      <c r="AQ42" s="19" cm="1">
        <f t="array" aca="1" ref="AQ42" ca="1">INDIRECT(_xlfn.CONCAT(AQ$4,"_d!",AQ$1,$A42))</f>
        <v>292.5401611328125</v>
      </c>
      <c r="AR42" s="42">
        <f t="shared" ca="1" si="10"/>
        <v>290.6272296873758</v>
      </c>
      <c r="AS42" s="19" cm="1">
        <f t="array" aca="1" ref="AS42" ca="1">INDIRECT(_xlfn.CONCAT(AS$4,"_d!",AS$1,$A42))</f>
        <v>286.67755126953125</v>
      </c>
      <c r="AT42" s="19" cm="1">
        <f t="array" aca="1" ref="AT42" ca="1">INDIRECT(_xlfn.CONCAT(AT$4,"_d!",AT$1,$A42))</f>
        <v>292.64703369140625</v>
      </c>
      <c r="AU42" s="19" cm="1">
        <f t="array" aca="1" ref="AU42" ca="1">INDIRECT(_xlfn.CONCAT(AU$4,"_d!",AU$1,$A42))</f>
        <v>295.02328491210938</v>
      </c>
      <c r="AV42" s="19" cm="1">
        <f t="array" aca="1" ref="AV42" ca="1">INDIRECT(_xlfn.CONCAT(AV$4,"_d!",AV$1,$A42))</f>
        <v>297.55160522460938</v>
      </c>
      <c r="AW42" s="19" cm="1">
        <f t="array" aca="1" ref="AW42" ca="1">INDIRECT(_xlfn.CONCAT(AW$4,"_d!",AW$1,$A42))</f>
        <v>299.6717529296875</v>
      </c>
      <c r="AX42" s="19" cm="1">
        <f t="array" aca="1" ref="AX42" ca="1">INDIRECT(_xlfn.CONCAT(AX$4,"_d!",AX$1,$A42))</f>
        <v>292.85989379882813</v>
      </c>
      <c r="AY42" s="42">
        <f t="shared" ca="1" si="11"/>
        <v>290.93015120227454</v>
      </c>
      <c r="AZ42" s="19" cm="1">
        <f t="array" aca="1" ref="AZ42" ca="1">INDIRECT(_xlfn.CONCAT(AZ$4,"_d!",AZ$1,$A42))</f>
        <v>287.02676391601563</v>
      </c>
      <c r="BA42" s="19" cm="1">
        <f t="array" aca="1" ref="BA42" ca="1">INDIRECT(_xlfn.CONCAT(BA$4,"_d!",BA$1,$A42))</f>
        <v>290.64404296875</v>
      </c>
      <c r="BB42" s="19" cm="1">
        <f t="array" aca="1" ref="BB42" ca="1">INDIRECT(_xlfn.CONCAT(BB$4,"_d!",BB$1,$A42))</f>
        <v>295.71771240234375</v>
      </c>
      <c r="BC42" s="19" cm="1">
        <f t="array" aca="1" ref="BC42" ca="1">INDIRECT(_xlfn.CONCAT(BC$4,"_d!",BC$1,$A42))</f>
        <v>293.80050659179688</v>
      </c>
      <c r="BD42" s="19" cm="1">
        <f t="array" aca="1" ref="BD42" ca="1">INDIRECT(_xlfn.CONCAT(BD$4,"_d!",BD$1,$A42))</f>
        <v>299.49002075195313</v>
      </c>
      <c r="BE42" s="19" cm="1">
        <f t="array" aca="1" ref="BE42" ca="1">INDIRECT(_xlfn.CONCAT(BE$4,"_d!",BE$1,$A42))</f>
        <v>295.4715576171875</v>
      </c>
      <c r="BF42" s="42">
        <f t="shared" ca="1" si="12"/>
        <v>290.1802683428582</v>
      </c>
      <c r="BG42" s="19" cm="1">
        <f t="array" aca="1" ref="BG42" ca="1">INDIRECT(_xlfn.CONCAT(BG$4,"_d!",BG$1,$A42))</f>
        <v>286.92919921875</v>
      </c>
      <c r="BH42" s="19" cm="1">
        <f t="array" aca="1" ref="BH42" ca="1">INDIRECT(_xlfn.CONCAT(BH$4,"_d!",BH$1,$A42))</f>
        <v>291.10223388671875</v>
      </c>
      <c r="BI42" s="19" cm="1">
        <f t="array" aca="1" ref="BI42" ca="1">INDIRECT(_xlfn.CONCAT(BI$4,"_d!",BI$1,$A42))</f>
        <v>296.81399536132813</v>
      </c>
      <c r="BJ42" s="19" cm="1">
        <f t="array" aca="1" ref="BJ42" ca="1">INDIRECT(_xlfn.CONCAT(BJ$4,"_d!",BJ$1,$A42))</f>
        <v>295.09490966796875</v>
      </c>
      <c r="BK42" s="19" cm="1">
        <f t="array" aca="1" ref="BK42" ca="1">INDIRECT(_xlfn.CONCAT(BK$4,"_d!",BK$1,$A42))</f>
        <v>300.52816772460938</v>
      </c>
      <c r="BL42" s="19" cm="1">
        <f t="array" aca="1" ref="BL42" ca="1">INDIRECT(_xlfn.CONCAT(BL$4,"_d!",BL$1,$A42))</f>
        <v>295.16766357421875</v>
      </c>
      <c r="BM42" s="42">
        <f t="shared" ca="1" si="13"/>
        <v>290.04941389367696</v>
      </c>
      <c r="BN42" s="19" cm="1">
        <f t="array" aca="1" ref="BN42" ca="1">INDIRECT(_xlfn.CONCAT(BN$4,"_d!",BN$1,$A42))</f>
        <v>285.616455078125</v>
      </c>
      <c r="BO42" s="19" cm="1">
        <f t="array" aca="1" ref="BO42" ca="1">INDIRECT(_xlfn.CONCAT(BO$4,"_d!",BO$1,$A42))</f>
        <v>290.87017822265625</v>
      </c>
      <c r="BP42" s="19" cm="1">
        <f t="array" aca="1" ref="BP42" ca="1">INDIRECT(_xlfn.CONCAT(BP$4,"_d!",BP$1,$A42))</f>
        <v>295.05807495117188</v>
      </c>
      <c r="BQ42" s="19" cm="1">
        <f t="array" aca="1" ref="BQ42" ca="1">INDIRECT(_xlfn.CONCAT(BQ$4,"_d!",BQ$1,$A42))</f>
        <v>291.46343994140625</v>
      </c>
      <c r="BR42" s="19" cm="1">
        <f t="array" aca="1" ref="BR42" ca="1">INDIRECT(_xlfn.CONCAT(BR$4,"_d!",BR$1,$A42))</f>
        <v>300.39096069335938</v>
      </c>
      <c r="BS42" s="19" cm="1">
        <f t="array" aca="1" ref="BS42" ca="1">INDIRECT(_xlfn.CONCAT(BS$4,"_d!",BS$1,$A42))</f>
        <v>296.05364990234375</v>
      </c>
      <c r="BT42" s="42">
        <f t="shared" ca="1" si="14"/>
        <v>288.84484359353053</v>
      </c>
      <c r="BU42" s="42"/>
      <c r="BV42" s="45">
        <f t="shared" ca="1" si="15"/>
        <v>290.95912495473334</v>
      </c>
      <c r="BW42" s="45">
        <f t="shared" ca="1" si="16"/>
        <v>291.05530076324902</v>
      </c>
      <c r="BX42" s="45">
        <f t="shared" ca="1" si="17"/>
        <v>290.35556015029647</v>
      </c>
      <c r="BY42" s="45">
        <f t="shared" ca="1" si="18"/>
        <v>290.19725154356001</v>
      </c>
      <c r="BZ42" s="45">
        <f t="shared" ca="1" si="19"/>
        <v>291.37690473696904</v>
      </c>
      <c r="CA42" s="45">
        <f t="shared" ca="1" si="20"/>
        <v>290.6272296873758</v>
      </c>
      <c r="CB42" s="45">
        <f t="shared" ca="1" si="21"/>
        <v>290.93015120227454</v>
      </c>
      <c r="CC42" s="45">
        <f t="shared" ca="1" si="22"/>
        <v>290.1802683428582</v>
      </c>
      <c r="CD42" s="45">
        <f t="shared" ca="1" si="23"/>
        <v>290.04941389367696</v>
      </c>
      <c r="CE42" s="45">
        <f t="shared" ca="1" si="24"/>
        <v>288.84484359353053</v>
      </c>
      <c r="CF42" s="45" cm="1">
        <f t="array" aca="1" ref="CF42" ca="1">+SUMPRODUCT($BV$3:$CE$3/100,$BV42:$CE42)</f>
        <v>290.23073991001445</v>
      </c>
      <c r="CG42" s="35">
        <f t="shared" si="28"/>
        <v>43831</v>
      </c>
      <c r="CH42" s="24">
        <f t="shared" ca="1" si="29"/>
        <v>2.9136737953174618E-2</v>
      </c>
      <c r="CI42" s="24">
        <f t="shared" ca="1" si="30"/>
        <v>2.7409979828214581E-2</v>
      </c>
      <c r="CJ42" s="24">
        <f t="shared" ca="1" si="31"/>
        <v>2.3859097738230917E-2</v>
      </c>
      <c r="CK42" s="24">
        <f t="shared" ca="1" si="32"/>
        <v>2.5170442663232651E-2</v>
      </c>
      <c r="CL42" s="24">
        <f t="shared" ca="1" si="33"/>
        <v>2.3962044089252288E-2</v>
      </c>
      <c r="CM42" s="24">
        <f t="shared" ca="1" si="34"/>
        <v>2.3576028797266613E-2</v>
      </c>
      <c r="CN42" s="24">
        <f t="shared" ca="1" si="35"/>
        <v>2.2497745723788487E-2</v>
      </c>
      <c r="CO42" s="24">
        <f t="shared" ca="1" si="36"/>
        <v>2.1351170798948216E-2</v>
      </c>
      <c r="CP42" s="24">
        <f t="shared" ca="1" si="37"/>
        <v>2.0418459307444348E-2</v>
      </c>
      <c r="CQ42" s="24">
        <f t="shared" ca="1" si="38"/>
        <v>1.8480876197640939E-2</v>
      </c>
      <c r="CR42" s="24">
        <f t="shared" ca="1" si="26"/>
        <v>2.2566582812157288E-2</v>
      </c>
      <c r="CS42" s="35">
        <f t="shared" si="39"/>
        <v>43831</v>
      </c>
      <c r="CT42" s="24">
        <f t="shared" ca="1" si="41"/>
        <v>0.5404362931772495</v>
      </c>
      <c r="CU42" s="24">
        <f t="shared" ca="1" si="42"/>
        <v>0.53881089268397253</v>
      </c>
      <c r="CV42" s="24">
        <f t="shared" ca="1" si="43"/>
        <v>0.52889498091183418</v>
      </c>
      <c r="CW42" s="24">
        <f t="shared" ca="1" si="44"/>
        <v>0.53188801754063442</v>
      </c>
      <c r="CX42" s="24">
        <f t="shared" ca="1" si="45"/>
        <v>0.53270096171750847</v>
      </c>
      <c r="CY42" s="24">
        <f t="shared" ca="1" si="46"/>
        <v>0.5308425238856973</v>
      </c>
      <c r="CZ42" s="24">
        <f t="shared" ca="1" si="47"/>
        <v>0.52811705633247352</v>
      </c>
      <c r="DA42" s="24">
        <f t="shared" ca="1" si="48"/>
        <v>0.52770965265418979</v>
      </c>
      <c r="DB42" s="24">
        <f t="shared" ca="1" si="49"/>
        <v>0.52538610003772668</v>
      </c>
      <c r="DC42" s="24">
        <f t="shared" ca="1" si="50"/>
        <v>0.52203921363441097</v>
      </c>
      <c r="DD42" s="48">
        <f t="shared" ca="1" si="51"/>
        <v>0.52895529658454765</v>
      </c>
      <c r="DE42" s="48">
        <f>+[1]NAC!AG43</f>
        <v>0.528481012658228</v>
      </c>
    </row>
    <row r="43" spans="1:109" x14ac:dyDescent="0.25">
      <c r="A43" s="110">
        <f t="shared" si="27"/>
        <v>70</v>
      </c>
      <c r="B43" s="35">
        <f>+NAC!A43</f>
        <v>43862</v>
      </c>
      <c r="C43" s="19" cm="1">
        <f t="array" aca="1" ref="C43" ca="1">INDIRECT(_xlfn.CONCAT(C$4,"_d!",C$1,$A43))</f>
        <v>294.0474853515625</v>
      </c>
      <c r="D43" s="19" cm="1">
        <f t="array" aca="1" ref="D43" ca="1">INDIRECT(_xlfn.CONCAT(D$4,"_d!",D$1,$A43))</f>
        <v>295.71871948242188</v>
      </c>
      <c r="E43" s="19" cm="1">
        <f t="array" aca="1" ref="E43" ca="1">INDIRECT(_xlfn.CONCAT(E$4,"_d!",E$1,$A43))</f>
        <v>298.98919677734375</v>
      </c>
      <c r="F43" s="19" cm="1">
        <f t="array" aca="1" ref="F43" ca="1">INDIRECT(_xlfn.CONCAT(F$4,"_d!",F$1,$A43))</f>
        <v>302.18545532226563</v>
      </c>
      <c r="G43" s="19" cm="1">
        <f t="array" aca="1" ref="G43" ca="1">INDIRECT(_xlfn.CONCAT(G$4,"_d!",G$1,$A43))</f>
        <v>304.05783081054688</v>
      </c>
      <c r="H43" s="19" cm="1">
        <f t="array" aca="1" ref="H43" ca="1">INDIRECT(_xlfn.CONCAT(H$4,"_d!",H$1,$A43))</f>
        <v>297.382080078125</v>
      </c>
      <c r="I43" s="42">
        <f t="shared" ca="1" si="6"/>
        <v>297.31394122585817</v>
      </c>
      <c r="J43" s="19" cm="1">
        <f t="array" aca="1" ref="J43" ca="1">INDIRECT(_xlfn.CONCAT(J$4,"_d!",J$1,$A43))</f>
        <v>293.17938232421875</v>
      </c>
      <c r="K43" s="19" cm="1">
        <f t="array" aca="1" ref="K43" ca="1">INDIRECT(_xlfn.CONCAT(K$4,"_d!",K$1,$A43))</f>
        <v>297.88238525390625</v>
      </c>
      <c r="L43" s="19" cm="1">
        <f t="array" aca="1" ref="L43" ca="1">INDIRECT(_xlfn.CONCAT(L$4,"_d!",L$1,$A43))</f>
        <v>299.20352172851563</v>
      </c>
      <c r="M43" s="19" cm="1">
        <f t="array" aca="1" ref="M43" ca="1">INDIRECT(_xlfn.CONCAT(M$4,"_d!",M$1,$A43))</f>
        <v>301.0670166015625</v>
      </c>
      <c r="N43" s="19" cm="1">
        <f t="array" aca="1" ref="N43" ca="1">INDIRECT(_xlfn.CONCAT(N$4,"_d!",N$1,$A43))</f>
        <v>303.50357055664063</v>
      </c>
      <c r="O43" s="19" cm="1">
        <f t="array" aca="1" ref="O43" ca="1">INDIRECT(_xlfn.CONCAT(O$4,"_d!",O$1,$A43))</f>
        <v>295.22039794921875</v>
      </c>
      <c r="P43" s="42">
        <f ca="1">+SUMPRODUCT(J$3:$O$3,J43:O43)</f>
        <v>297.21042324691365</v>
      </c>
      <c r="Q43" s="19" cm="1">
        <f t="array" aca="1" ref="Q43" ca="1">INDIRECT(_xlfn.CONCAT(Q$4,"_d!",Q$1,$A43))</f>
        <v>293.36654663085938</v>
      </c>
      <c r="R43" s="19" cm="1">
        <f t="array" aca="1" ref="R43" ca="1">INDIRECT(_xlfn.CONCAT(R$4,"_d!",R$1,$A43))</f>
        <v>293.36654663085938</v>
      </c>
      <c r="S43" s="19" cm="1">
        <f t="array" aca="1" ref="S43" ca="1">INDIRECT(_xlfn.CONCAT(S$4,"_d!",S$1,$A43))</f>
        <v>299.79904174804688</v>
      </c>
      <c r="T43" s="19" cm="1">
        <f t="array" aca="1" ref="T43" ca="1">INDIRECT(_xlfn.CONCAT(T$4,"_d!",T$1,$A43))</f>
        <v>303.57037353515625</v>
      </c>
      <c r="U43" s="19" cm="1">
        <f t="array" aca="1" ref="U43" ca="1">INDIRECT(_xlfn.CONCAT(U$4,"_d!",U$1,$A43))</f>
        <v>304.46151733398438</v>
      </c>
      <c r="V43" s="19" cm="1">
        <f t="array" aca="1" ref="V43" ca="1">INDIRECT(_xlfn.CONCAT(V$4,"_d!",V$1,$A43))</f>
        <v>297.78173828125</v>
      </c>
      <c r="W43" s="42">
        <f t="shared" ca="1" si="7"/>
        <v>296.01066332304123</v>
      </c>
      <c r="X43" s="19" cm="1">
        <f t="array" aca="1" ref="X43" ca="1">INDIRECT(_xlfn.CONCAT(X$4,"_d!",X$1,$A43))</f>
        <v>291.71902465820313</v>
      </c>
      <c r="Y43" s="19" cm="1">
        <f t="array" aca="1" ref="Y43" ca="1">INDIRECT(_xlfn.CONCAT(Y$4,"_d!",Y$1,$A43))</f>
        <v>295.96258544921875</v>
      </c>
      <c r="Z43" s="19" cm="1">
        <f t="array" aca="1" ref="Z43" ca="1">INDIRECT(_xlfn.CONCAT(Z$4,"_d!",Z$1,$A43))</f>
        <v>301.37567138671875</v>
      </c>
      <c r="AA43" s="19" cm="1">
        <f t="array" aca="1" ref="AA43" ca="1">INDIRECT(_xlfn.CONCAT(AA$4,"_d!",AA$1,$A43))</f>
        <v>300.47344970703125</v>
      </c>
      <c r="AB43" s="19" cm="1">
        <f t="array" aca="1" ref="AB43" ca="1">INDIRECT(_xlfn.CONCAT(AB$4,"_d!",AB$1,$A43))</f>
        <v>306.64126586914063</v>
      </c>
      <c r="AC43" s="19" cm="1">
        <f t="array" aca="1" ref="AC43" ca="1">INDIRECT(_xlfn.CONCAT(AC$4,"_d!",AC$1,$A43))</f>
        <v>300.17965698242188</v>
      </c>
      <c r="AD43" s="42">
        <f t="shared" ca="1" si="8"/>
        <v>296.19632950894299</v>
      </c>
      <c r="AE43" s="19" cm="1">
        <f t="array" aca="1" ref="AE43" ca="1">INDIRECT(_xlfn.CONCAT(AE$4,"_d!",AE$1,$A43))</f>
        <v>293.26522827148438</v>
      </c>
      <c r="AF43" s="19" cm="1">
        <f t="array" aca="1" ref="AF43" ca="1">INDIRECT(_xlfn.CONCAT(AF$4,"_d!",AF$1,$A43))</f>
        <v>298.286376953125</v>
      </c>
      <c r="AG43" s="19" cm="1">
        <f t="array" aca="1" ref="AG43" ca="1">INDIRECT(_xlfn.CONCAT(AG$4,"_d!",AG$1,$A43))</f>
        <v>300.53890991210938</v>
      </c>
      <c r="AH43" s="19" cm="1">
        <f t="array" aca="1" ref="AH43" ca="1">INDIRECT(_xlfn.CONCAT(AH$4,"_d!",AH$1,$A43))</f>
        <v>303.61468505859375</v>
      </c>
      <c r="AI43" s="19" cm="1">
        <f t="array" aca="1" ref="AI43" ca="1">INDIRECT(_xlfn.CONCAT(AI$4,"_d!",AI$1,$A43))</f>
        <v>304.88983154296875</v>
      </c>
      <c r="AJ43" s="19" cm="1">
        <f t="array" aca="1" ref="AJ43" ca="1">INDIRECT(_xlfn.CONCAT(AJ$4,"_d!",AJ$1,$A43))</f>
        <v>300.67520141601563</v>
      </c>
      <c r="AK43" s="42">
        <f t="shared" ca="1" si="9"/>
        <v>297.37104201429071</v>
      </c>
      <c r="AL43" s="19" cm="1">
        <f t="array" aca="1" ref="AL43" ca="1">INDIRECT(_xlfn.CONCAT(AL$4,"_d!",AL$1,$A43))</f>
        <v>292.54302978515625</v>
      </c>
      <c r="AM43" s="19" cm="1">
        <f t="array" aca="1" ref="AM43" ca="1">INDIRECT(_xlfn.CONCAT(AM$4,"_d!",AM$1,$A43))</f>
        <v>297.89431762695313</v>
      </c>
      <c r="AN43" s="19" cm="1">
        <f t="array" aca="1" ref="AN43" ca="1">INDIRECT(_xlfn.CONCAT(AN$4,"_d!",AN$1,$A43))</f>
        <v>299.91461181640625</v>
      </c>
      <c r="AO43" s="19" cm="1">
        <f t="array" aca="1" ref="AO43" ca="1">INDIRECT(_xlfn.CONCAT(AO$4,"_d!",AO$1,$A43))</f>
        <v>299.85736083984375</v>
      </c>
      <c r="AP43" s="19" cm="1">
        <f t="array" aca="1" ref="AP43" ca="1">INDIRECT(_xlfn.CONCAT(AP$4,"_d!",AP$1,$A43))</f>
        <v>306.09259033203125</v>
      </c>
      <c r="AQ43" s="19" cm="1">
        <f t="array" aca="1" ref="AQ43" ca="1">INDIRECT(_xlfn.CONCAT(AQ$4,"_d!",AQ$1,$A43))</f>
        <v>297.76596069335938</v>
      </c>
      <c r="AR43" s="42">
        <f t="shared" ca="1" si="10"/>
        <v>296.5188887983752</v>
      </c>
      <c r="AS43" s="19" cm="1">
        <f t="array" aca="1" ref="AS43" ca="1">INDIRECT(_xlfn.CONCAT(AS$4,"_d!",AS$1,$A43))</f>
        <v>292.0032958984375</v>
      </c>
      <c r="AT43" s="19" cm="1">
        <f t="array" aca="1" ref="AT43" ca="1">INDIRECT(_xlfn.CONCAT(AT$4,"_d!",AT$1,$A43))</f>
        <v>299.0950927734375</v>
      </c>
      <c r="AU43" s="19" cm="1">
        <f t="array" aca="1" ref="AU43" ca="1">INDIRECT(_xlfn.CONCAT(AU$4,"_d!",AU$1,$A43))</f>
        <v>299.77426147460938</v>
      </c>
      <c r="AV43" s="19" cm="1">
        <f t="array" aca="1" ref="AV43" ca="1">INDIRECT(_xlfn.CONCAT(AV$4,"_d!",AV$1,$A43))</f>
        <v>303.82980346679688</v>
      </c>
      <c r="AW43" s="19" cm="1">
        <f t="array" aca="1" ref="AW43" ca="1">INDIRECT(_xlfn.CONCAT(AW$4,"_d!",AW$1,$A43))</f>
        <v>306.24819946289063</v>
      </c>
      <c r="AX43" s="19" cm="1">
        <f t="array" aca="1" ref="AX43" ca="1">INDIRECT(_xlfn.CONCAT(AX$4,"_d!",AX$1,$A43))</f>
        <v>297.95639038085938</v>
      </c>
      <c r="AY43" s="42">
        <f t="shared" ca="1" si="11"/>
        <v>296.69100966231605</v>
      </c>
      <c r="AZ43" s="19" cm="1">
        <f t="array" aca="1" ref="AZ43" ca="1">INDIRECT(_xlfn.CONCAT(AZ$4,"_d!",AZ$1,$A43))</f>
        <v>292.22808837890625</v>
      </c>
      <c r="BA43" s="19" cm="1">
        <f t="array" aca="1" ref="BA43" ca="1">INDIRECT(_xlfn.CONCAT(BA$4,"_d!",BA$1,$A43))</f>
        <v>297.248046875</v>
      </c>
      <c r="BB43" s="19" cm="1">
        <f t="array" aca="1" ref="BB43" ca="1">INDIRECT(_xlfn.CONCAT(BB$4,"_d!",BB$1,$A43))</f>
        <v>300.06448364257813</v>
      </c>
      <c r="BC43" s="19" cm="1">
        <f t="array" aca="1" ref="BC43" ca="1">INDIRECT(_xlfn.CONCAT(BC$4,"_d!",BC$1,$A43))</f>
        <v>299.94784545898438</v>
      </c>
      <c r="BD43" s="19" cm="1">
        <f t="array" aca="1" ref="BD43" ca="1">INDIRECT(_xlfn.CONCAT(BD$4,"_d!",BD$1,$A43))</f>
        <v>305.89584350585938</v>
      </c>
      <c r="BE43" s="19" cm="1">
        <f t="array" aca="1" ref="BE43" ca="1">INDIRECT(_xlfn.CONCAT(BE$4,"_d!",BE$1,$A43))</f>
        <v>300.4951171875</v>
      </c>
      <c r="BF43" s="42">
        <f t="shared" ca="1" si="12"/>
        <v>295.9157650362626</v>
      </c>
      <c r="BG43" s="19" cm="1">
        <f t="array" aca="1" ref="BG43" ca="1">INDIRECT(_xlfn.CONCAT(BG$4,"_d!",BG$1,$A43))</f>
        <v>292.07595825195313</v>
      </c>
      <c r="BH43" s="19" cm="1">
        <f t="array" aca="1" ref="BH43" ca="1">INDIRECT(_xlfn.CONCAT(BH$4,"_d!",BH$1,$A43))</f>
        <v>297.58340454101563</v>
      </c>
      <c r="BI43" s="19" cm="1">
        <f t="array" aca="1" ref="BI43" ca="1">INDIRECT(_xlfn.CONCAT(BI$4,"_d!",BI$1,$A43))</f>
        <v>300.96768188476563</v>
      </c>
      <c r="BJ43" s="19" cm="1">
        <f t="array" aca="1" ref="BJ43" ca="1">INDIRECT(_xlfn.CONCAT(BJ$4,"_d!",BJ$1,$A43))</f>
        <v>301.13751220703125</v>
      </c>
      <c r="BK43" s="19" cm="1">
        <f t="array" aca="1" ref="BK43" ca="1">INDIRECT(_xlfn.CONCAT(BK$4,"_d!",BK$1,$A43))</f>
        <v>307.01071166992188</v>
      </c>
      <c r="BL43" s="19" cm="1">
        <f t="array" aca="1" ref="BL43" ca="1">INDIRECT(_xlfn.CONCAT(BL$4,"_d!",BL$1,$A43))</f>
        <v>300.1500244140625</v>
      </c>
      <c r="BM43" s="42">
        <f t="shared" ca="1" si="13"/>
        <v>295.68623653456831</v>
      </c>
      <c r="BN43" s="19" cm="1">
        <f t="array" aca="1" ref="BN43" ca="1">INDIRECT(_xlfn.CONCAT(BN$4,"_d!",BN$1,$A43))</f>
        <v>290.63565063476563</v>
      </c>
      <c r="BO43" s="19" cm="1">
        <f t="array" aca="1" ref="BO43" ca="1">INDIRECT(_xlfn.CONCAT(BO$4,"_d!",BO$1,$A43))</f>
        <v>297.39434814453125</v>
      </c>
      <c r="BP43" s="19" cm="1">
        <f t="array" aca="1" ref="BP43" ca="1">INDIRECT(_xlfn.CONCAT(BP$4,"_d!",BP$1,$A43))</f>
        <v>299.046142578125</v>
      </c>
      <c r="BQ43" s="19" cm="1">
        <f t="array" aca="1" ref="BQ43" ca="1">INDIRECT(_xlfn.CONCAT(BQ$4,"_d!",BQ$1,$A43))</f>
        <v>297.14279174804688</v>
      </c>
      <c r="BR43" s="19" cm="1">
        <f t="array" aca="1" ref="BR43" ca="1">INDIRECT(_xlfn.CONCAT(BR$4,"_d!",BR$1,$A43))</f>
        <v>306.31588745117188</v>
      </c>
      <c r="BS43" s="19" cm="1">
        <f t="array" aca="1" ref="BS43" ca="1">INDIRECT(_xlfn.CONCAT(BS$4,"_d!",BS$1,$A43))</f>
        <v>300.85873413085938</v>
      </c>
      <c r="BT43" s="42">
        <f t="shared" ca="1" si="14"/>
        <v>294.26509132934291</v>
      </c>
      <c r="BU43" s="42"/>
      <c r="BV43" s="45">
        <f t="shared" ca="1" si="15"/>
        <v>297.31394122585817</v>
      </c>
      <c r="BW43" s="45">
        <f t="shared" ca="1" si="16"/>
        <v>297.21042324691365</v>
      </c>
      <c r="BX43" s="45">
        <f t="shared" ca="1" si="17"/>
        <v>296.01066332304123</v>
      </c>
      <c r="BY43" s="45">
        <f t="shared" ca="1" si="18"/>
        <v>296.19632950894299</v>
      </c>
      <c r="BZ43" s="45">
        <f t="shared" ca="1" si="19"/>
        <v>297.37104201429071</v>
      </c>
      <c r="CA43" s="45">
        <f t="shared" ca="1" si="20"/>
        <v>296.5188887983752</v>
      </c>
      <c r="CB43" s="45">
        <f t="shared" ca="1" si="21"/>
        <v>296.69100966231605</v>
      </c>
      <c r="CC43" s="45">
        <f t="shared" ca="1" si="22"/>
        <v>295.9157650362626</v>
      </c>
      <c r="CD43" s="45">
        <f t="shared" ca="1" si="23"/>
        <v>295.68623653456831</v>
      </c>
      <c r="CE43" s="45">
        <f t="shared" ca="1" si="24"/>
        <v>294.26509132934291</v>
      </c>
      <c r="CF43" s="45" cm="1">
        <f t="array" aca="1" ref="CF43" ca="1">+SUMPRODUCT($BV$3:$CE$3/100,$BV43:$CE43)</f>
        <v>296.00999778667011</v>
      </c>
      <c r="CG43" s="35">
        <f t="shared" si="28"/>
        <v>43862</v>
      </c>
      <c r="CH43" s="24">
        <f t="shared" ca="1" si="29"/>
        <v>2.1840924467014133E-2</v>
      </c>
      <c r="CI43" s="24">
        <f t="shared" ca="1" si="30"/>
        <v>2.1147604828098743E-2</v>
      </c>
      <c r="CJ43" s="24">
        <f t="shared" ca="1" si="31"/>
        <v>1.9476476254897568E-2</v>
      </c>
      <c r="CK43" s="24">
        <f t="shared" ca="1" si="32"/>
        <v>2.067241482637705E-2</v>
      </c>
      <c r="CL43" s="24">
        <f t="shared" ca="1" si="33"/>
        <v>2.0571765228725614E-2</v>
      </c>
      <c r="CM43" s="24">
        <f t="shared" ca="1" si="34"/>
        <v>2.0272219906362521E-2</v>
      </c>
      <c r="CN43" s="24">
        <f t="shared" ca="1" si="35"/>
        <v>1.980151743033387E-2</v>
      </c>
      <c r="CO43" s="24">
        <f t="shared" ca="1" si="36"/>
        <v>1.976528840557723E-2</v>
      </c>
      <c r="CP43" s="24">
        <f t="shared" ca="1" si="37"/>
        <v>1.9434008037532591E-2</v>
      </c>
      <c r="CQ43" s="24">
        <f t="shared" ca="1" si="38"/>
        <v>1.8765257043812378E-2</v>
      </c>
      <c r="CR43" s="24">
        <f t="shared" ca="1" si="26"/>
        <v>1.9912631854391183E-2</v>
      </c>
      <c r="CS43" s="35">
        <f t="shared" si="39"/>
        <v>43862</v>
      </c>
      <c r="CT43" s="24">
        <f t="shared" ca="1" si="41"/>
        <v>0.5094597311175364</v>
      </c>
      <c r="CU43" s="24">
        <f t="shared" ca="1" si="42"/>
        <v>0.50947792485843024</v>
      </c>
      <c r="CV43" s="24">
        <f t="shared" ca="1" si="43"/>
        <v>0.49697394969037578</v>
      </c>
      <c r="CW43" s="24">
        <f t="shared" ca="1" si="44"/>
        <v>0.50569189700383843</v>
      </c>
      <c r="CX43" s="24">
        <f t="shared" ca="1" si="45"/>
        <v>0.50626306833736501</v>
      </c>
      <c r="CY43" s="24">
        <f t="shared" ca="1" si="46"/>
        <v>0.50499460177780264</v>
      </c>
      <c r="CZ43" s="24">
        <f t="shared" ca="1" si="47"/>
        <v>0.50299400716486198</v>
      </c>
      <c r="DA43" s="24">
        <f t="shared" ca="1" si="48"/>
        <v>0.50332046556363297</v>
      </c>
      <c r="DB43" s="24">
        <f t="shared" ca="1" si="49"/>
        <v>0.50105410260986294</v>
      </c>
      <c r="DC43" s="24">
        <f t="shared" ca="1" si="50"/>
        <v>0.49868079288140699</v>
      </c>
      <c r="DD43" s="48">
        <f t="shared" ca="1" si="51"/>
        <v>0.50297605101779497</v>
      </c>
      <c r="DE43" s="48">
        <f>+[1]NAC!AG44</f>
        <v>0.50254065040650397</v>
      </c>
    </row>
    <row r="44" spans="1:109" x14ac:dyDescent="0.25">
      <c r="A44" s="110">
        <f t="shared" si="27"/>
        <v>71</v>
      </c>
      <c r="B44" s="35">
        <f>+NAC!A44</f>
        <v>43891</v>
      </c>
      <c r="C44" s="19" cm="1">
        <f t="array" aca="1" ref="C44" ca="1">INDIRECT(_xlfn.CONCAT(C$4,"_d!",C$1,$A44))</f>
        <v>304.73464965820313</v>
      </c>
      <c r="D44" s="19" cm="1">
        <f t="array" aca="1" ref="D44" ca="1">INDIRECT(_xlfn.CONCAT(D$4,"_d!",D$1,$A44))</f>
        <v>305.24539184570313</v>
      </c>
      <c r="E44" s="19" cm="1">
        <f t="array" aca="1" ref="E44" ca="1">INDIRECT(_xlfn.CONCAT(E$4,"_d!",E$1,$A44))</f>
        <v>310.7183837890625</v>
      </c>
      <c r="F44" s="19" cm="1">
        <f t="array" aca="1" ref="F44" ca="1">INDIRECT(_xlfn.CONCAT(F$4,"_d!",F$1,$A44))</f>
        <v>312.35104370117188</v>
      </c>
      <c r="G44" s="19" cm="1">
        <f t="array" aca="1" ref="G44" ca="1">INDIRECT(_xlfn.CONCAT(G$4,"_d!",G$1,$A44))</f>
        <v>313.58868408203125</v>
      </c>
      <c r="H44" s="19" cm="1">
        <f t="array" aca="1" ref="H44" ca="1">INDIRECT(_xlfn.CONCAT(H$4,"_d!",H$1,$A44))</f>
        <v>304.90594482421875</v>
      </c>
      <c r="I44" s="42">
        <f t="shared" ca="1" si="6"/>
        <v>307.57372723211068</v>
      </c>
      <c r="J44" s="19" cm="1">
        <f t="array" aca="1" ref="J44" ca="1">INDIRECT(_xlfn.CONCAT(J$4,"_d!",J$1,$A44))</f>
        <v>303.72418212890625</v>
      </c>
      <c r="K44" s="19" cm="1">
        <f t="array" aca="1" ref="K44" ca="1">INDIRECT(_xlfn.CONCAT(K$4,"_d!",K$1,$A44))</f>
        <v>307.41427612304688</v>
      </c>
      <c r="L44" s="19" cm="1">
        <f t="array" aca="1" ref="L44" ca="1">INDIRECT(_xlfn.CONCAT(L$4,"_d!",L$1,$A44))</f>
        <v>310.58682250976563</v>
      </c>
      <c r="M44" s="19" cm="1">
        <f t="array" aca="1" ref="M44" ca="1">INDIRECT(_xlfn.CONCAT(M$4,"_d!",M$1,$A44))</f>
        <v>311.48745727539063</v>
      </c>
      <c r="N44" s="19" cm="1">
        <f t="array" aca="1" ref="N44" ca="1">INDIRECT(_xlfn.CONCAT(N$4,"_d!",N$1,$A44))</f>
        <v>313.29901123046875</v>
      </c>
      <c r="O44" s="19" cm="1">
        <f t="array" aca="1" ref="O44" ca="1">INDIRECT(_xlfn.CONCAT(O$4,"_d!",O$1,$A44))</f>
        <v>302.7530517578125</v>
      </c>
      <c r="P44" s="42">
        <f ca="1">+SUMPRODUCT(J$3:$O$3,J44:O44)</f>
        <v>307.37482480939502</v>
      </c>
      <c r="Q44" s="19" cm="1">
        <f t="array" aca="1" ref="Q44" ca="1">INDIRECT(_xlfn.CONCAT(Q$4,"_d!",Q$1,$A44))</f>
        <v>304.40988159179688</v>
      </c>
      <c r="R44" s="19" cm="1">
        <f t="array" aca="1" ref="R44" ca="1">INDIRECT(_xlfn.CONCAT(R$4,"_d!",R$1,$A44))</f>
        <v>304.40988159179688</v>
      </c>
      <c r="S44" s="19" cm="1">
        <f t="array" aca="1" ref="S44" ca="1">INDIRECT(_xlfn.CONCAT(S$4,"_d!",S$1,$A44))</f>
        <v>310.91146850585938</v>
      </c>
      <c r="T44" s="19" cm="1">
        <f t="array" aca="1" ref="T44" ca="1">INDIRECT(_xlfn.CONCAT(T$4,"_d!",T$1,$A44))</f>
        <v>314.11016845703125</v>
      </c>
      <c r="U44" s="19" cm="1">
        <f t="array" aca="1" ref="U44" ca="1">INDIRECT(_xlfn.CONCAT(U$4,"_d!",U$1,$A44))</f>
        <v>314.111328125</v>
      </c>
      <c r="V44" s="19" cm="1">
        <f t="array" aca="1" ref="V44" ca="1">INDIRECT(_xlfn.CONCAT(V$4,"_d!",V$1,$A44))</f>
        <v>305.27972412109375</v>
      </c>
      <c r="W44" s="42">
        <f t="shared" ca="1" si="7"/>
        <v>306.78435482613054</v>
      </c>
      <c r="X44" s="19" cm="1">
        <f t="array" aca="1" ref="X44" ca="1">INDIRECT(_xlfn.CONCAT(X$4,"_d!",X$1,$A44))</f>
        <v>302.41839599609375</v>
      </c>
      <c r="Y44" s="19" cm="1">
        <f t="array" aca="1" ref="Y44" ca="1">INDIRECT(_xlfn.CONCAT(Y$4,"_d!",Y$1,$A44))</f>
        <v>305.15374755859375</v>
      </c>
      <c r="Z44" s="19" cm="1">
        <f t="array" aca="1" ref="Z44" ca="1">INDIRECT(_xlfn.CONCAT(Z$4,"_d!",Z$1,$A44))</f>
        <v>312.4022216796875</v>
      </c>
      <c r="AA44" s="19" cm="1">
        <f t="array" aca="1" ref="AA44" ca="1">INDIRECT(_xlfn.CONCAT(AA$4,"_d!",AA$1,$A44))</f>
        <v>310.79611206054688</v>
      </c>
      <c r="AB44" s="19" cm="1">
        <f t="array" aca="1" ref="AB44" ca="1">INDIRECT(_xlfn.CONCAT(AB$4,"_d!",AB$1,$A44))</f>
        <v>316.17572021484375</v>
      </c>
      <c r="AC44" s="19" cm="1">
        <f t="array" aca="1" ref="AC44" ca="1">INDIRECT(_xlfn.CONCAT(AC$4,"_d!",AC$1,$A44))</f>
        <v>307.770263671875</v>
      </c>
      <c r="AD44" s="42">
        <f t="shared" ca="1" si="8"/>
        <v>306.17318166177915</v>
      </c>
      <c r="AE44" s="19" cm="1">
        <f t="array" aca="1" ref="AE44" ca="1">INDIRECT(_xlfn.CONCAT(AE$4,"_d!",AE$1,$A44))</f>
        <v>303.84490966796875</v>
      </c>
      <c r="AF44" s="19" cm="1">
        <f t="array" aca="1" ref="AF44" ca="1">INDIRECT(_xlfn.CONCAT(AF$4,"_d!",AF$1,$A44))</f>
        <v>307.35971069335938</v>
      </c>
      <c r="AG44" s="19" cm="1">
        <f t="array" aca="1" ref="AG44" ca="1">INDIRECT(_xlfn.CONCAT(AG$4,"_d!",AG$1,$A44))</f>
        <v>311.58139038085938</v>
      </c>
      <c r="AH44" s="19" cm="1">
        <f t="array" aca="1" ref="AH44" ca="1">INDIRECT(_xlfn.CONCAT(AH$4,"_d!",AH$1,$A44))</f>
        <v>314.30703735351563</v>
      </c>
      <c r="AI44" s="19" cm="1">
        <f t="array" aca="1" ref="AI44" ca="1">INDIRECT(_xlfn.CONCAT(AI$4,"_d!",AI$1,$A44))</f>
        <v>314.76705932617188</v>
      </c>
      <c r="AJ44" s="19" cm="1">
        <f t="array" aca="1" ref="AJ44" ca="1">INDIRECT(_xlfn.CONCAT(AJ$4,"_d!",AJ$1,$A44))</f>
        <v>308.39767456054688</v>
      </c>
      <c r="AK44" s="42">
        <f t="shared" ca="1" si="9"/>
        <v>307.28997143059144</v>
      </c>
      <c r="AL44" s="19" cm="1">
        <f t="array" aca="1" ref="AL44" ca="1">INDIRECT(_xlfn.CONCAT(AL$4,"_d!",AL$1,$A44))</f>
        <v>304.10122680664063</v>
      </c>
      <c r="AM44" s="19" cm="1">
        <f t="array" aca="1" ref="AM44" ca="1">INDIRECT(_xlfn.CONCAT(AM$4,"_d!",AM$1,$A44))</f>
        <v>306.94509887695313</v>
      </c>
      <c r="AN44" s="19" cm="1">
        <f t="array" aca="1" ref="AN44" ca="1">INDIRECT(_xlfn.CONCAT(AN$4,"_d!",AN$1,$A44))</f>
        <v>310.93612670898438</v>
      </c>
      <c r="AO44" s="19" cm="1">
        <f t="array" aca="1" ref="AO44" ca="1">INDIRECT(_xlfn.CONCAT(AO$4,"_d!",AO$1,$A44))</f>
        <v>310.2230224609375</v>
      </c>
      <c r="AP44" s="19" cm="1">
        <f t="array" aca="1" ref="AP44" ca="1">INDIRECT(_xlfn.CONCAT(AP$4,"_d!",AP$1,$A44))</f>
        <v>315.5697021484375</v>
      </c>
      <c r="AQ44" s="19" cm="1">
        <f t="array" aca="1" ref="AQ44" ca="1">INDIRECT(_xlfn.CONCAT(AQ$4,"_d!",AQ$1,$A44))</f>
        <v>305.4798583984375</v>
      </c>
      <c r="AR44" s="42">
        <f t="shared" ca="1" si="10"/>
        <v>306.73475326279492</v>
      </c>
      <c r="AS44" s="19" cm="1">
        <f t="array" aca="1" ref="AS44" ca="1">INDIRECT(_xlfn.CONCAT(AS$4,"_d!",AS$1,$A44))</f>
        <v>302.60064697265625</v>
      </c>
      <c r="AT44" s="19" cm="1">
        <f t="array" aca="1" ref="AT44" ca="1">INDIRECT(_xlfn.CONCAT(AT$4,"_d!",AT$1,$A44))</f>
        <v>308.03903198242188</v>
      </c>
      <c r="AU44" s="19" cm="1">
        <f t="array" aca="1" ref="AU44" ca="1">INDIRECT(_xlfn.CONCAT(AU$4,"_d!",AU$1,$A44))</f>
        <v>310.71197509765625</v>
      </c>
      <c r="AV44" s="19" cm="1">
        <f t="array" aca="1" ref="AV44" ca="1">INDIRECT(_xlfn.CONCAT(AV$4,"_d!",AV$1,$A44))</f>
        <v>314.4473876953125</v>
      </c>
      <c r="AW44" s="19" cm="1">
        <f t="array" aca="1" ref="AW44" ca="1">INDIRECT(_xlfn.CONCAT(AW$4,"_d!",AW$1,$A44))</f>
        <v>315.64212036132813</v>
      </c>
      <c r="AX44" s="19" cm="1">
        <f t="array" aca="1" ref="AX44" ca="1">INDIRECT(_xlfn.CONCAT(AX$4,"_d!",AX$1,$A44))</f>
        <v>305.6246337890625</v>
      </c>
      <c r="AY44" s="42">
        <f t="shared" ca="1" si="11"/>
        <v>306.48765590132405</v>
      </c>
      <c r="AZ44" s="19" cm="1">
        <f t="array" aca="1" ref="AZ44" ca="1">INDIRECT(_xlfn.CONCAT(AZ$4,"_d!",AZ$1,$A44))</f>
        <v>302.86575317382813</v>
      </c>
      <c r="BA44" s="19" cm="1">
        <f t="array" aca="1" ref="BA44" ca="1">INDIRECT(_xlfn.CONCAT(BA$4,"_d!",BA$1,$A44))</f>
        <v>306.00814819335938</v>
      </c>
      <c r="BB44" s="19" cm="1">
        <f t="array" aca="1" ref="BB44" ca="1">INDIRECT(_xlfn.CONCAT(BB$4,"_d!",BB$1,$A44))</f>
        <v>310.4910888671875</v>
      </c>
      <c r="BC44" s="19" cm="1">
        <f t="array" aca="1" ref="BC44" ca="1">INDIRECT(_xlfn.CONCAT(BC$4,"_d!",BC$1,$A44))</f>
        <v>310.61434936523438</v>
      </c>
      <c r="BD44" s="19" cm="1">
        <f t="array" aca="1" ref="BD44" ca="1">INDIRECT(_xlfn.CONCAT(BD$4,"_d!",BD$1,$A44))</f>
        <v>315.15054321289063</v>
      </c>
      <c r="BE44" s="19" cm="1">
        <f t="array" aca="1" ref="BE44" ca="1">INDIRECT(_xlfn.CONCAT(BE$4,"_d!",BE$1,$A44))</f>
        <v>308.32492065429688</v>
      </c>
      <c r="BF44" s="42">
        <f t="shared" ca="1" si="12"/>
        <v>305.63219649505095</v>
      </c>
      <c r="BG44" s="19" cm="1">
        <f t="array" aca="1" ref="BG44" ca="1">INDIRECT(_xlfn.CONCAT(BG$4,"_d!",BG$1,$A44))</f>
        <v>303.0045166015625</v>
      </c>
      <c r="BH44" s="19" cm="1">
        <f t="array" aca="1" ref="BH44" ca="1">INDIRECT(_xlfn.CONCAT(BH$4,"_d!",BH$1,$A44))</f>
        <v>306.211181640625</v>
      </c>
      <c r="BI44" s="19" cm="1">
        <f t="array" aca="1" ref="BI44" ca="1">INDIRECT(_xlfn.CONCAT(BI$4,"_d!",BI$1,$A44))</f>
        <v>310.79580688476563</v>
      </c>
      <c r="BJ44" s="19" cm="1">
        <f t="array" aca="1" ref="BJ44" ca="1">INDIRECT(_xlfn.CONCAT(BJ$4,"_d!",BJ$1,$A44))</f>
        <v>312.00619506835938</v>
      </c>
      <c r="BK44" s="19" cm="1">
        <f t="array" aca="1" ref="BK44" ca="1">INDIRECT(_xlfn.CONCAT(BK$4,"_d!",BK$1,$A44))</f>
        <v>316.16397094726563</v>
      </c>
      <c r="BL44" s="19" cm="1">
        <f t="array" aca="1" ref="BL44" ca="1">INDIRECT(_xlfn.CONCAT(BL$4,"_d!",BL$1,$A44))</f>
        <v>307.845703125</v>
      </c>
      <c r="BM44" s="42">
        <f t="shared" ca="1" si="13"/>
        <v>305.46134724252062</v>
      </c>
      <c r="BN44" s="19" cm="1">
        <f t="array" aca="1" ref="BN44" ca="1">INDIRECT(_xlfn.CONCAT(BN$4,"_d!",BN$1,$A44))</f>
        <v>300.90298461914063</v>
      </c>
      <c r="BO44" s="19" cm="1">
        <f t="array" aca="1" ref="BO44" ca="1">INDIRECT(_xlfn.CONCAT(BO$4,"_d!",BO$1,$A44))</f>
        <v>305.47933959960938</v>
      </c>
      <c r="BP44" s="19" cm="1">
        <f t="array" aca="1" ref="BP44" ca="1">INDIRECT(_xlfn.CONCAT(BP$4,"_d!",BP$1,$A44))</f>
        <v>308.51242065429688</v>
      </c>
      <c r="BQ44" s="19" cm="1">
        <f t="array" aca="1" ref="BQ44" ca="1">INDIRECT(_xlfn.CONCAT(BQ$4,"_d!",BQ$1,$A44))</f>
        <v>307.32470703125</v>
      </c>
      <c r="BR44" s="19" cm="1">
        <f t="array" aca="1" ref="BR44" ca="1">INDIRECT(_xlfn.CONCAT(BR$4,"_d!",BR$1,$A44))</f>
        <v>315.10147094726563</v>
      </c>
      <c r="BS44" s="19" cm="1">
        <f t="array" aca="1" ref="BS44" ca="1">INDIRECT(_xlfn.CONCAT(BS$4,"_d!",BS$1,$A44))</f>
        <v>308.3792724609375</v>
      </c>
      <c r="BT44" s="42">
        <f t="shared" ca="1" si="14"/>
        <v>303.62026687342603</v>
      </c>
      <c r="BU44" s="42"/>
      <c r="BV44" s="45">
        <f t="shared" ca="1" si="15"/>
        <v>307.57372723211068</v>
      </c>
      <c r="BW44" s="45">
        <f t="shared" ca="1" si="16"/>
        <v>307.37482480939502</v>
      </c>
      <c r="BX44" s="45">
        <f t="shared" ca="1" si="17"/>
        <v>306.78435482613054</v>
      </c>
      <c r="BY44" s="45">
        <f t="shared" ca="1" si="18"/>
        <v>306.17318166177915</v>
      </c>
      <c r="BZ44" s="45">
        <f t="shared" ca="1" si="19"/>
        <v>307.28997143059144</v>
      </c>
      <c r="CA44" s="45">
        <f t="shared" ca="1" si="20"/>
        <v>306.73475326279492</v>
      </c>
      <c r="CB44" s="45">
        <f t="shared" ca="1" si="21"/>
        <v>306.48765590132405</v>
      </c>
      <c r="CC44" s="45">
        <f t="shared" ca="1" si="22"/>
        <v>305.63219649505095</v>
      </c>
      <c r="CD44" s="45">
        <f t="shared" ca="1" si="23"/>
        <v>305.46134724252062</v>
      </c>
      <c r="CE44" s="45">
        <f t="shared" ca="1" si="24"/>
        <v>303.62026687342603</v>
      </c>
      <c r="CF44" s="45" cm="1">
        <f t="array" aca="1" ref="CF44" ca="1">+SUMPRODUCT($BV$3:$CE$3/100,$BV44:$CE44)</f>
        <v>305.90133165620324</v>
      </c>
      <c r="CG44" s="35">
        <f t="shared" si="28"/>
        <v>43891</v>
      </c>
      <c r="CH44" s="24">
        <f t="shared" ca="1" si="29"/>
        <v>3.450825737922103E-2</v>
      </c>
      <c r="CI44" s="24">
        <f t="shared" ca="1" si="30"/>
        <v>3.419934419338011E-2</v>
      </c>
      <c r="CJ44" s="24">
        <f t="shared" ca="1" si="31"/>
        <v>3.639629526228183E-2</v>
      </c>
      <c r="CK44" s="24">
        <f t="shared" ca="1" si="32"/>
        <v>3.3683240333789888E-2</v>
      </c>
      <c r="CL44" s="24">
        <f t="shared" ca="1" si="33"/>
        <v>3.3355397852841584E-2</v>
      </c>
      <c r="CM44" s="24">
        <f t="shared" ca="1" si="34"/>
        <v>3.4452660017103343E-2</v>
      </c>
      <c r="CN44" s="24">
        <f t="shared" ca="1" si="35"/>
        <v>3.3019693620505164E-2</v>
      </c>
      <c r="CO44" s="24">
        <f t="shared" ca="1" si="36"/>
        <v>3.2835126096095735E-2</v>
      </c>
      <c r="CP44" s="24">
        <f t="shared" ca="1" si="37"/>
        <v>3.3059065658639586E-2</v>
      </c>
      <c r="CQ44" s="24">
        <f t="shared" ca="1" si="38"/>
        <v>3.1791659356606328E-2</v>
      </c>
      <c r="CR44" s="24">
        <f t="shared" ca="1" si="26"/>
        <v>3.3415539824643625E-2</v>
      </c>
      <c r="CS44" s="35">
        <f t="shared" si="39"/>
        <v>43891</v>
      </c>
      <c r="CT44" s="24">
        <f t="shared" ca="1" si="41"/>
        <v>0.48853073333749175</v>
      </c>
      <c r="CU44" s="24">
        <f t="shared" ca="1" si="42"/>
        <v>0.48917418630165832</v>
      </c>
      <c r="CV44" s="24">
        <f t="shared" ca="1" si="43"/>
        <v>0.47809001671422546</v>
      </c>
      <c r="CW44" s="24">
        <f t="shared" ca="1" si="44"/>
        <v>0.48556751308580615</v>
      </c>
      <c r="CX44" s="24">
        <f t="shared" ca="1" si="45"/>
        <v>0.48646438484369625</v>
      </c>
      <c r="CY44" s="24">
        <f t="shared" ca="1" si="46"/>
        <v>0.48562048341988517</v>
      </c>
      <c r="CZ44" s="24">
        <f t="shared" ca="1" si="47"/>
        <v>0.48346324132916552</v>
      </c>
      <c r="DA44" s="24">
        <f t="shared" ca="1" si="48"/>
        <v>0.48373430521209237</v>
      </c>
      <c r="DB44" s="24">
        <f t="shared" ca="1" si="49"/>
        <v>0.48225806854313169</v>
      </c>
      <c r="DC44" s="24">
        <f t="shared" ca="1" si="50"/>
        <v>0.4807669142225981</v>
      </c>
      <c r="DD44" s="48">
        <f t="shared" ca="1" si="51"/>
        <v>0.48370470290855172</v>
      </c>
      <c r="DE44" s="48">
        <f>+[1]NAC!AG45</f>
        <v>0.4834951456310681</v>
      </c>
    </row>
    <row r="45" spans="1:109" x14ac:dyDescent="0.25">
      <c r="A45" s="110">
        <f t="shared" si="27"/>
        <v>72</v>
      </c>
      <c r="B45" s="35">
        <f>+NAC!A45</f>
        <v>43922</v>
      </c>
      <c r="C45" s="19" cm="1">
        <f t="array" aca="1" ref="C45" ca="1">INDIRECT(_xlfn.CONCAT(C$4,"_d!",C$1,$A45))</f>
        <v>310.06109619140625</v>
      </c>
      <c r="D45" s="19" cm="1">
        <f t="array" aca="1" ref="D45" ca="1">INDIRECT(_xlfn.CONCAT(D$4,"_d!",D$1,$A45))</f>
        <v>310.64114379882813</v>
      </c>
      <c r="E45" s="19" cm="1">
        <f t="array" aca="1" ref="E45" ca="1">INDIRECT(_xlfn.CONCAT(E$4,"_d!",E$1,$A45))</f>
        <v>319.94833374023438</v>
      </c>
      <c r="F45" s="19" cm="1">
        <f t="array" aca="1" ref="F45" ca="1">INDIRECT(_xlfn.CONCAT(F$4,"_d!",F$1,$A45))</f>
        <v>319.70455932617188</v>
      </c>
      <c r="G45" s="19" cm="1">
        <f t="array" aca="1" ref="G45" ca="1">INDIRECT(_xlfn.CONCAT(G$4,"_d!",G$1,$A45))</f>
        <v>318.70620727539063</v>
      </c>
      <c r="H45" s="19" cm="1">
        <f t="array" aca="1" ref="H45" ca="1">INDIRECT(_xlfn.CONCAT(H$4,"_d!",H$1,$A45))</f>
        <v>306.42434692382813</v>
      </c>
      <c r="I45" s="42">
        <f t="shared" ca="1" si="6"/>
        <v>313.70257760483969</v>
      </c>
      <c r="J45" s="19" cm="1">
        <f t="array" aca="1" ref="J45" ca="1">INDIRECT(_xlfn.CONCAT(J$4,"_d!",J$1,$A45))</f>
        <v>309.10614013671875</v>
      </c>
      <c r="K45" s="19" cm="1">
        <f t="array" aca="1" ref="K45" ca="1">INDIRECT(_xlfn.CONCAT(K$4,"_d!",K$1,$A45))</f>
        <v>312.45306396484375</v>
      </c>
      <c r="L45" s="19" cm="1">
        <f t="array" aca="1" ref="L45" ca="1">INDIRECT(_xlfn.CONCAT(L$4,"_d!",L$1,$A45))</f>
        <v>319.35012817382813</v>
      </c>
      <c r="M45" s="19" cm="1">
        <f t="array" aca="1" ref="M45" ca="1">INDIRECT(_xlfn.CONCAT(M$4,"_d!",M$1,$A45))</f>
        <v>318.52667236328125</v>
      </c>
      <c r="N45" s="19" cm="1">
        <f t="array" aca="1" ref="N45" ca="1">INDIRECT(_xlfn.CONCAT(N$4,"_d!",N$1,$A45))</f>
        <v>318.14828491210938</v>
      </c>
      <c r="O45" s="19" cm="1">
        <f t="array" aca="1" ref="O45" ca="1">INDIRECT(_xlfn.CONCAT(O$4,"_d!",O$1,$A45))</f>
        <v>304.31201171875</v>
      </c>
      <c r="P45" s="42">
        <f ca="1">+SUMPRODUCT(J$3:$O$3,J45:O45)</f>
        <v>313.12894882966179</v>
      </c>
      <c r="Q45" s="19" cm="1">
        <f t="array" aca="1" ref="Q45" ca="1">INDIRECT(_xlfn.CONCAT(Q$4,"_d!",Q$1,$A45))</f>
        <v>309.11764526367188</v>
      </c>
      <c r="R45" s="19" cm="1">
        <f t="array" aca="1" ref="R45" ca="1">INDIRECT(_xlfn.CONCAT(R$4,"_d!",R$1,$A45))</f>
        <v>309.11764526367188</v>
      </c>
      <c r="S45" s="19" cm="1">
        <f t="array" aca="1" ref="S45" ca="1">INDIRECT(_xlfn.CONCAT(S$4,"_d!",S$1,$A45))</f>
        <v>319.29351806640625</v>
      </c>
      <c r="T45" s="19" cm="1">
        <f t="array" aca="1" ref="T45" ca="1">INDIRECT(_xlfn.CONCAT(T$4,"_d!",T$1,$A45))</f>
        <v>320.56674194335938</v>
      </c>
      <c r="U45" s="19" cm="1">
        <f t="array" aca="1" ref="U45" ca="1">INDIRECT(_xlfn.CONCAT(U$4,"_d!",U$1,$A45))</f>
        <v>318.5673828125</v>
      </c>
      <c r="V45" s="19" cm="1">
        <f t="array" aca="1" ref="V45" ca="1">INDIRECT(_xlfn.CONCAT(V$4,"_d!",V$1,$A45))</f>
        <v>306.89364624023438</v>
      </c>
      <c r="W45" s="42">
        <f t="shared" ca="1" si="7"/>
        <v>311.97013990896028</v>
      </c>
      <c r="X45" s="19" cm="1">
        <f t="array" aca="1" ref="X45" ca="1">INDIRECT(_xlfn.CONCAT(X$4,"_d!",X$1,$A45))</f>
        <v>307.0723876953125</v>
      </c>
      <c r="Y45" s="19" cm="1">
        <f t="array" aca="1" ref="Y45" ca="1">INDIRECT(_xlfn.CONCAT(Y$4,"_d!",Y$1,$A45))</f>
        <v>309.89505004882813</v>
      </c>
      <c r="Z45" s="19" cm="1">
        <f t="array" aca="1" ref="Z45" ca="1">INDIRECT(_xlfn.CONCAT(Z$4,"_d!",Z$1,$A45))</f>
        <v>320.5965576171875</v>
      </c>
      <c r="AA45" s="19" cm="1">
        <f t="array" aca="1" ref="AA45" ca="1">INDIRECT(_xlfn.CONCAT(AA$4,"_d!",AA$1,$A45))</f>
        <v>317.53839111328125</v>
      </c>
      <c r="AB45" s="19" cm="1">
        <f t="array" aca="1" ref="AB45" ca="1">INDIRECT(_xlfn.CONCAT(AB$4,"_d!",AB$1,$A45))</f>
        <v>320.31658935546875</v>
      </c>
      <c r="AC45" s="19" cm="1">
        <f t="array" aca="1" ref="AC45" ca="1">INDIRECT(_xlfn.CONCAT(AC$4,"_d!",AC$1,$A45))</f>
        <v>309.48892211914063</v>
      </c>
      <c r="AD45" s="42">
        <f t="shared" ca="1" si="8"/>
        <v>311.14294309319774</v>
      </c>
      <c r="AE45" s="19" cm="1">
        <f t="array" aca="1" ref="AE45" ca="1">INDIRECT(_xlfn.CONCAT(AE$4,"_d!",AE$1,$A45))</f>
        <v>308.552001953125</v>
      </c>
      <c r="AF45" s="19" cm="1">
        <f t="array" aca="1" ref="AF45" ca="1">INDIRECT(_xlfn.CONCAT(AF$4,"_d!",AF$1,$A45))</f>
        <v>311.82049560546875</v>
      </c>
      <c r="AG45" s="19" cm="1">
        <f t="array" aca="1" ref="AG45" ca="1">INDIRECT(_xlfn.CONCAT(AG$4,"_d!",AG$1,$A45))</f>
        <v>319.57052612304688</v>
      </c>
      <c r="AH45" s="19" cm="1">
        <f t="array" aca="1" ref="AH45" ca="1">INDIRECT(_xlfn.CONCAT(AH$4,"_d!",AH$1,$A45))</f>
        <v>320.55368041992188</v>
      </c>
      <c r="AI45" s="19" cm="1">
        <f t="array" aca="1" ref="AI45" ca="1">INDIRECT(_xlfn.CONCAT(AI$4,"_d!",AI$1,$A45))</f>
        <v>319.12548828125</v>
      </c>
      <c r="AJ45" s="19" cm="1">
        <f t="array" aca="1" ref="AJ45" ca="1">INDIRECT(_xlfn.CONCAT(AJ$4,"_d!",AJ$1,$A45))</f>
        <v>310.17330932617188</v>
      </c>
      <c r="AK45" s="42">
        <f t="shared" ca="1" si="9"/>
        <v>312.14420424696971</v>
      </c>
      <c r="AL45" s="19" cm="1">
        <f t="array" aca="1" ref="AL45" ca="1">INDIRECT(_xlfn.CONCAT(AL$4,"_d!",AL$1,$A45))</f>
        <v>308.42465209960938</v>
      </c>
      <c r="AM45" s="19" cm="1">
        <f t="array" aca="1" ref="AM45" ca="1">INDIRECT(_xlfn.CONCAT(AM$4,"_d!",AM$1,$A45))</f>
        <v>311.48007202148438</v>
      </c>
      <c r="AN45" s="19" cm="1">
        <f t="array" aca="1" ref="AN45" ca="1">INDIRECT(_xlfn.CONCAT(AN$4,"_d!",AN$1,$A45))</f>
        <v>318.59423828125</v>
      </c>
      <c r="AO45" s="19" cm="1">
        <f t="array" aca="1" ref="AO45" ca="1">INDIRECT(_xlfn.CONCAT(AO$4,"_d!",AO$1,$A45))</f>
        <v>316.650146484375</v>
      </c>
      <c r="AP45" s="19" cm="1">
        <f t="array" aca="1" ref="AP45" ca="1">INDIRECT(_xlfn.CONCAT(AP$4,"_d!",AP$1,$A45))</f>
        <v>319.58538818359375</v>
      </c>
      <c r="AQ45" s="19" cm="1">
        <f t="array" aca="1" ref="AQ45" ca="1">INDIRECT(_xlfn.CONCAT(AQ$4,"_d!",AQ$1,$A45))</f>
        <v>307.44009399414063</v>
      </c>
      <c r="AR45" s="42">
        <f t="shared" ca="1" si="10"/>
        <v>311.31993681677659</v>
      </c>
      <c r="AS45" s="19" cm="1">
        <f t="array" aca="1" ref="AS45" ca="1">INDIRECT(_xlfn.CONCAT(AS$4,"_d!",AS$1,$A45))</f>
        <v>307.01132202148438</v>
      </c>
      <c r="AT45" s="19" cm="1">
        <f t="array" aca="1" ref="AT45" ca="1">INDIRECT(_xlfn.CONCAT(AT$4,"_d!",AT$1,$A45))</f>
        <v>312.3603515625</v>
      </c>
      <c r="AU45" s="19" cm="1">
        <f t="array" aca="1" ref="AU45" ca="1">INDIRECT(_xlfn.CONCAT(AU$4,"_d!",AU$1,$A45))</f>
        <v>318.09381103515625</v>
      </c>
      <c r="AV45" s="19" cm="1">
        <f t="array" aca="1" ref="AV45" ca="1">INDIRECT(_xlfn.CONCAT(AV$4,"_d!",AV$1,$A45))</f>
        <v>320.40383911132813</v>
      </c>
      <c r="AW45" s="19" cm="1">
        <f t="array" aca="1" ref="AW45" ca="1">INDIRECT(_xlfn.CONCAT(AW$4,"_d!",AW$1,$A45))</f>
        <v>319.23178100585938</v>
      </c>
      <c r="AX45" s="19" cm="1">
        <f t="array" aca="1" ref="AX45" ca="1">INDIRECT(_xlfn.CONCAT(AX$4,"_d!",AX$1,$A45))</f>
        <v>307.37484741210938</v>
      </c>
      <c r="AY45" s="42">
        <f t="shared" ca="1" si="11"/>
        <v>310.90775941036151</v>
      </c>
      <c r="AZ45" s="19" cm="1">
        <f t="array" aca="1" ref="AZ45" ca="1">INDIRECT(_xlfn.CONCAT(AZ$4,"_d!",AZ$1,$A45))</f>
        <v>307.06524658203125</v>
      </c>
      <c r="BA45" s="19" cm="1">
        <f t="array" aca="1" ref="BA45" ca="1">INDIRECT(_xlfn.CONCAT(BA$4,"_d!",BA$1,$A45))</f>
        <v>310.36392211914063</v>
      </c>
      <c r="BB45" s="19" cm="1">
        <f t="array" aca="1" ref="BB45" ca="1">INDIRECT(_xlfn.CONCAT(BB$4,"_d!",BB$1,$A45))</f>
        <v>317.51864624023438</v>
      </c>
      <c r="BC45" s="19" cm="1">
        <f t="array" aca="1" ref="BC45" ca="1">INDIRECT(_xlfn.CONCAT(BC$4,"_d!",BC$1,$A45))</f>
        <v>316.44619750976563</v>
      </c>
      <c r="BD45" s="19" cm="1">
        <f t="array" aca="1" ref="BD45" ca="1">INDIRECT(_xlfn.CONCAT(BD$4,"_d!",BD$1,$A45))</f>
        <v>318.632080078125</v>
      </c>
      <c r="BE45" s="19" cm="1">
        <f t="array" aca="1" ref="BE45" ca="1">INDIRECT(_xlfn.CONCAT(BE$4,"_d!",BE$1,$A45))</f>
        <v>310.36129760742188</v>
      </c>
      <c r="BF45" s="42">
        <f t="shared" ca="1" si="12"/>
        <v>309.88658716490124</v>
      </c>
      <c r="BG45" s="19" cm="1">
        <f t="array" aca="1" ref="BG45" ca="1">INDIRECT(_xlfn.CONCAT(BG$4,"_d!",BG$1,$A45))</f>
        <v>306.95523071289063</v>
      </c>
      <c r="BH45" s="19" cm="1">
        <f t="array" aca="1" ref="BH45" ca="1">INDIRECT(_xlfn.CONCAT(BH$4,"_d!",BH$1,$A45))</f>
        <v>310.255615234375</v>
      </c>
      <c r="BI45" s="19" cm="1">
        <f t="array" aca="1" ref="BI45" ca="1">INDIRECT(_xlfn.CONCAT(BI$4,"_d!",BI$1,$A45))</f>
        <v>317.57406616210938</v>
      </c>
      <c r="BJ45" s="19" cm="1">
        <f t="array" aca="1" ref="BJ45" ca="1">INDIRECT(_xlfn.CONCAT(BJ$4,"_d!",BJ$1,$A45))</f>
        <v>317.59201049804688</v>
      </c>
      <c r="BK45" s="19" cm="1">
        <f t="array" aca="1" ref="BK45" ca="1">INDIRECT(_xlfn.CONCAT(BK$4,"_d!",BK$1,$A45))</f>
        <v>319.59515380859375</v>
      </c>
      <c r="BL45" s="19" cm="1">
        <f t="array" aca="1" ref="BL45" ca="1">INDIRECT(_xlfn.CONCAT(BL$4,"_d!",BL$1,$A45))</f>
        <v>309.89349365234375</v>
      </c>
      <c r="BM45" s="42">
        <f t="shared" ca="1" si="13"/>
        <v>309.43879742813402</v>
      </c>
      <c r="BN45" s="19" cm="1">
        <f t="array" aca="1" ref="BN45" ca="1">INDIRECT(_xlfn.CONCAT(BN$4,"_d!",BN$1,$A45))</f>
        <v>304.6175537109375</v>
      </c>
      <c r="BO45" s="19" cm="1">
        <f t="array" aca="1" ref="BO45" ca="1">INDIRECT(_xlfn.CONCAT(BO$4,"_d!",BO$1,$A45))</f>
        <v>309.57208251953125</v>
      </c>
      <c r="BP45" s="19" cm="1">
        <f t="array" aca="1" ref="BP45" ca="1">INDIRECT(_xlfn.CONCAT(BP$4,"_d!",BP$1,$A45))</f>
        <v>315.08718872070313</v>
      </c>
      <c r="BQ45" s="19" cm="1">
        <f t="array" aca="1" ref="BQ45" ca="1">INDIRECT(_xlfn.CONCAT(BQ$4,"_d!",BQ$1,$A45))</f>
        <v>312.90560913085938</v>
      </c>
      <c r="BR45" s="19" cm="1">
        <f t="array" aca="1" ref="BR45" ca="1">INDIRECT(_xlfn.CONCAT(BR$4,"_d!",BR$1,$A45))</f>
        <v>317.91116333007813</v>
      </c>
      <c r="BS45" s="19" cm="1">
        <f t="array" aca="1" ref="BS45" ca="1">INDIRECT(_xlfn.CONCAT(BS$4,"_d!",BS$1,$A45))</f>
        <v>310.55047607421875</v>
      </c>
      <c r="BT45" s="42">
        <f t="shared" ca="1" si="14"/>
        <v>307.38823614695872</v>
      </c>
      <c r="BU45" s="42"/>
      <c r="BV45" s="45">
        <f t="shared" ca="1" si="15"/>
        <v>313.70257760483969</v>
      </c>
      <c r="BW45" s="45">
        <f t="shared" ca="1" si="16"/>
        <v>313.12894882966179</v>
      </c>
      <c r="BX45" s="45">
        <f t="shared" ca="1" si="17"/>
        <v>311.97013990896028</v>
      </c>
      <c r="BY45" s="45">
        <f t="shared" ca="1" si="18"/>
        <v>311.14294309319774</v>
      </c>
      <c r="BZ45" s="45">
        <f t="shared" ca="1" si="19"/>
        <v>312.14420424696971</v>
      </c>
      <c r="CA45" s="45">
        <f t="shared" ca="1" si="20"/>
        <v>311.31993681677659</v>
      </c>
      <c r="CB45" s="45">
        <f t="shared" ca="1" si="21"/>
        <v>310.90775941036151</v>
      </c>
      <c r="CC45" s="45">
        <f t="shared" ca="1" si="22"/>
        <v>309.88658716490124</v>
      </c>
      <c r="CD45" s="45">
        <f t="shared" ca="1" si="23"/>
        <v>309.43879742813402</v>
      </c>
      <c r="CE45" s="45">
        <f t="shared" ca="1" si="24"/>
        <v>307.38823614695872</v>
      </c>
      <c r="CF45" s="45" cm="1">
        <f t="array" aca="1" ref="CF45" ca="1">+SUMPRODUCT($BV$3:$CE$3/100,$BV45:$CE45)</f>
        <v>310.45677281981392</v>
      </c>
      <c r="CG45" s="35">
        <f t="shared" si="28"/>
        <v>43922</v>
      </c>
      <c r="CH45" s="24">
        <f t="shared" ca="1" si="29"/>
        <v>1.9926443093443602E-2</v>
      </c>
      <c r="CI45" s="24">
        <f t="shared" ca="1" si="30"/>
        <v>1.8720218950380563E-2</v>
      </c>
      <c r="CJ45" s="24">
        <f t="shared" ca="1" si="31"/>
        <v>1.690368169448786E-2</v>
      </c>
      <c r="CK45" s="24">
        <f t="shared" ca="1" si="32"/>
        <v>1.6231863955049386E-2</v>
      </c>
      <c r="CL45" s="24">
        <f t="shared" ca="1" si="33"/>
        <v>1.5796912583184275E-2</v>
      </c>
      <c r="CM45" s="24">
        <f t="shared" ca="1" si="34"/>
        <v>1.4948366643193323E-2</v>
      </c>
      <c r="CN45" s="24">
        <f t="shared" ca="1" si="35"/>
        <v>1.4421799455637929E-2</v>
      </c>
      <c r="CO45" s="24">
        <f t="shared" ca="1" si="36"/>
        <v>1.3919968899347213E-2</v>
      </c>
      <c r="CP45" s="24">
        <f t="shared" ca="1" si="37"/>
        <v>1.3021124346890067E-2</v>
      </c>
      <c r="CQ45" s="24">
        <f t="shared" ca="1" si="38"/>
        <v>1.2410137545605604E-2</v>
      </c>
      <c r="CR45" s="24">
        <f t="shared" ca="1" si="26"/>
        <v>1.4891864441866742E-2</v>
      </c>
      <c r="CS45" s="35">
        <f t="shared" si="39"/>
        <v>43922</v>
      </c>
      <c r="CT45" s="24">
        <f t="shared" ca="1" si="41"/>
        <v>0.46940327784976632</v>
      </c>
      <c r="CU45" s="24">
        <f t="shared" ca="1" si="42"/>
        <v>0.46765571605644007</v>
      </c>
      <c r="CV45" s="24">
        <f t="shared" ca="1" si="43"/>
        <v>0.4562570325848625</v>
      </c>
      <c r="CW45" s="24">
        <f t="shared" ca="1" si="44"/>
        <v>0.45998180198409999</v>
      </c>
      <c r="CX45" s="24">
        <f t="shared" ca="1" si="45"/>
        <v>0.45979118530843088</v>
      </c>
      <c r="CY45" s="24">
        <f t="shared" ca="1" si="46"/>
        <v>0.45797593413858029</v>
      </c>
      <c r="CZ45" s="24">
        <f t="shared" ca="1" si="47"/>
        <v>0.45454351644000002</v>
      </c>
      <c r="DA45" s="24">
        <f t="shared" ca="1" si="48"/>
        <v>0.45374907363637362</v>
      </c>
      <c r="DB45" s="24">
        <f t="shared" ca="1" si="49"/>
        <v>0.4513118390689137</v>
      </c>
      <c r="DC45" s="24">
        <f t="shared" ca="1" si="50"/>
        <v>0.44824816266084611</v>
      </c>
      <c r="DD45" s="48">
        <f t="shared" ca="1" si="51"/>
        <v>0.45586775053617523</v>
      </c>
      <c r="DE45" s="48">
        <f>+[1]NAC!AG46</f>
        <v>0.45518535898639145</v>
      </c>
    </row>
    <row r="46" spans="1:109" x14ac:dyDescent="0.25">
      <c r="A46" s="110">
        <f t="shared" si="27"/>
        <v>73</v>
      </c>
      <c r="B46" s="35">
        <f>+NAC!A46</f>
        <v>43952</v>
      </c>
      <c r="C46" s="19" cm="1">
        <f t="array" aca="1" ref="C46" ca="1">INDIRECT(_xlfn.CONCAT(C$4,"_d!",C$1,$A46))</f>
        <v>314.53213500976563</v>
      </c>
      <c r="D46" s="19" cm="1">
        <f t="array" aca="1" ref="D46" ca="1">INDIRECT(_xlfn.CONCAT(D$4,"_d!",D$1,$A46))</f>
        <v>315.37210083007813</v>
      </c>
      <c r="E46" s="19" cm="1">
        <f t="array" aca="1" ref="E46" ca="1">INDIRECT(_xlfn.CONCAT(E$4,"_d!",E$1,$A46))</f>
        <v>324.83004760742188</v>
      </c>
      <c r="F46" s="19" cm="1">
        <f t="array" aca="1" ref="F46" ca="1">INDIRECT(_xlfn.CONCAT(F$4,"_d!",F$1,$A46))</f>
        <v>324.2774658203125</v>
      </c>
      <c r="G46" s="19" cm="1">
        <f t="array" aca="1" ref="G46" ca="1">INDIRECT(_xlfn.CONCAT(G$4,"_d!",G$1,$A46))</f>
        <v>322.73031616210938</v>
      </c>
      <c r="H46" s="19" cm="1">
        <f t="array" aca="1" ref="H46" ca="1">INDIRECT(_xlfn.CONCAT(H$4,"_d!",H$1,$A46))</f>
        <v>311.04586791992188</v>
      </c>
      <c r="I46" s="42">
        <f t="shared" ca="1" si="6"/>
        <v>318.30397699059995</v>
      </c>
      <c r="J46" s="19" cm="1">
        <f t="array" aca="1" ref="J46" ca="1">INDIRECT(_xlfn.CONCAT(J$4,"_d!",J$1,$A46))</f>
        <v>313.79611206054688</v>
      </c>
      <c r="K46" s="19" cm="1">
        <f t="array" aca="1" ref="K46" ca="1">INDIRECT(_xlfn.CONCAT(K$4,"_d!",K$1,$A46))</f>
        <v>317.33938598632813</v>
      </c>
      <c r="L46" s="19" cm="1">
        <f t="array" aca="1" ref="L46" ca="1">INDIRECT(_xlfn.CONCAT(L$4,"_d!",L$1,$A46))</f>
        <v>324.32376098632813</v>
      </c>
      <c r="M46" s="19" cm="1">
        <f t="array" aca="1" ref="M46" ca="1">INDIRECT(_xlfn.CONCAT(M$4,"_d!",M$1,$A46))</f>
        <v>323.26956176757813</v>
      </c>
      <c r="N46" s="19" cm="1">
        <f t="array" aca="1" ref="N46" ca="1">INDIRECT(_xlfn.CONCAT(N$4,"_d!",N$1,$A46))</f>
        <v>322.14923095703125</v>
      </c>
      <c r="O46" s="19" cm="1">
        <f t="array" aca="1" ref="O46" ca="1">INDIRECT(_xlfn.CONCAT(O$4,"_d!",O$1,$A46))</f>
        <v>309.25177001953125</v>
      </c>
      <c r="P46" s="42">
        <f ca="1">+SUMPRODUCT(J$3:$O$3,J46:O46)</f>
        <v>317.88474417782101</v>
      </c>
      <c r="Q46" s="19" cm="1">
        <f t="array" aca="1" ref="Q46" ca="1">INDIRECT(_xlfn.CONCAT(Q$4,"_d!",Q$1,$A46))</f>
        <v>313.71530151367188</v>
      </c>
      <c r="R46" s="19" cm="1">
        <f t="array" aca="1" ref="R46" ca="1">INDIRECT(_xlfn.CONCAT(R$4,"_d!",R$1,$A46))</f>
        <v>313.71530151367188</v>
      </c>
      <c r="S46" s="19" cm="1">
        <f t="array" aca="1" ref="S46" ca="1">INDIRECT(_xlfn.CONCAT(S$4,"_d!",S$1,$A46))</f>
        <v>324.21084594726563</v>
      </c>
      <c r="T46" s="19" cm="1">
        <f t="array" aca="1" ref="T46" ca="1">INDIRECT(_xlfn.CONCAT(T$4,"_d!",T$1,$A46))</f>
        <v>325.440673828125</v>
      </c>
      <c r="U46" s="19" cm="1">
        <f t="array" aca="1" ref="U46" ca="1">INDIRECT(_xlfn.CONCAT(U$4,"_d!",U$1,$A46))</f>
        <v>322.60635375976563</v>
      </c>
      <c r="V46" s="19" cm="1">
        <f t="array" aca="1" ref="V46" ca="1">INDIRECT(_xlfn.CONCAT(V$4,"_d!",V$1,$A46))</f>
        <v>311.91372680664063</v>
      </c>
      <c r="W46" s="42">
        <f t="shared" ca="1" si="7"/>
        <v>316.60151905270834</v>
      </c>
      <c r="X46" s="19" cm="1">
        <f t="array" aca="1" ref="X46" ca="1">INDIRECT(_xlfn.CONCAT(X$4,"_d!",X$1,$A46))</f>
        <v>311.50033569335938</v>
      </c>
      <c r="Y46" s="19" cm="1">
        <f t="array" aca="1" ref="Y46" ca="1">INDIRECT(_xlfn.CONCAT(Y$4,"_d!",Y$1,$A46))</f>
        <v>314.88232421875</v>
      </c>
      <c r="Z46" s="19" cm="1">
        <f t="array" aca="1" ref="Z46" ca="1">INDIRECT(_xlfn.CONCAT(Z$4,"_d!",Z$1,$A46))</f>
        <v>325.38937377929688</v>
      </c>
      <c r="AA46" s="19" cm="1">
        <f t="array" aca="1" ref="AA46" ca="1">INDIRECT(_xlfn.CONCAT(AA$4,"_d!",AA$1,$A46))</f>
        <v>322.54425048828125</v>
      </c>
      <c r="AB46" s="19" cm="1">
        <f t="array" aca="1" ref="AB46" ca="1">INDIRECT(_xlfn.CONCAT(AB$4,"_d!",AB$1,$A46))</f>
        <v>324.4423828125</v>
      </c>
      <c r="AC46" s="19" cm="1">
        <f t="array" aca="1" ref="AC46" ca="1">INDIRECT(_xlfn.CONCAT(AC$4,"_d!",AC$1,$A46))</f>
        <v>314.39852905273438</v>
      </c>
      <c r="AD46" s="42">
        <f t="shared" ca="1" si="8"/>
        <v>315.82064880982387</v>
      </c>
      <c r="AE46" s="19" cm="1">
        <f t="array" aca="1" ref="AE46" ca="1">INDIRECT(_xlfn.CONCAT(AE$4,"_d!",AE$1,$A46))</f>
        <v>313.2066650390625</v>
      </c>
      <c r="AF46" s="19" cm="1">
        <f t="array" aca="1" ref="AF46" ca="1">INDIRECT(_xlfn.CONCAT(AF$4,"_d!",AF$1,$A46))</f>
        <v>316.69586181640625</v>
      </c>
      <c r="AG46" s="19" cm="1">
        <f t="array" aca="1" ref="AG46" ca="1">INDIRECT(_xlfn.CONCAT(AG$4,"_d!",AG$1,$A46))</f>
        <v>324.525634765625</v>
      </c>
      <c r="AH46" s="19" cm="1">
        <f t="array" aca="1" ref="AH46" ca="1">INDIRECT(_xlfn.CONCAT(AH$4,"_d!",AH$1,$A46))</f>
        <v>325.60528564453125</v>
      </c>
      <c r="AI46" s="19" cm="1">
        <f t="array" aca="1" ref="AI46" ca="1">INDIRECT(_xlfn.CONCAT(AI$4,"_d!",AI$1,$A46))</f>
        <v>323.3040771484375</v>
      </c>
      <c r="AJ46" s="19" cm="1">
        <f t="array" aca="1" ref="AJ46" ca="1">INDIRECT(_xlfn.CONCAT(AJ$4,"_d!",AJ$1,$A46))</f>
        <v>314.9256591796875</v>
      </c>
      <c r="AK46" s="42">
        <f t="shared" ca="1" si="9"/>
        <v>316.89392784111868</v>
      </c>
      <c r="AL46" s="19" cm="1">
        <f t="array" aca="1" ref="AL46" ca="1">INDIRECT(_xlfn.CONCAT(AL$4,"_d!",AL$1,$A46))</f>
        <v>312.89230346679688</v>
      </c>
      <c r="AM46" s="19" cm="1">
        <f t="array" aca="1" ref="AM46" ca="1">INDIRECT(_xlfn.CONCAT(AM$4,"_d!",AM$1,$A46))</f>
        <v>316.3695068359375</v>
      </c>
      <c r="AN46" s="19" cm="1">
        <f t="array" aca="1" ref="AN46" ca="1">INDIRECT(_xlfn.CONCAT(AN$4,"_d!",AN$1,$A46))</f>
        <v>323.71817016601563</v>
      </c>
      <c r="AO46" s="19" cm="1">
        <f t="array" aca="1" ref="AO46" ca="1">INDIRECT(_xlfn.CONCAT(AO$4,"_d!",AO$1,$A46))</f>
        <v>321.7650146484375</v>
      </c>
      <c r="AP46" s="19" cm="1">
        <f t="array" aca="1" ref="AP46" ca="1">INDIRECT(_xlfn.CONCAT(AP$4,"_d!",AP$1,$A46))</f>
        <v>323.80203247070313</v>
      </c>
      <c r="AQ46" s="19" cm="1">
        <f t="array" aca="1" ref="AQ46" ca="1">INDIRECT(_xlfn.CONCAT(AQ$4,"_d!",AQ$1,$A46))</f>
        <v>312.57952880859375</v>
      </c>
      <c r="AR46" s="42">
        <f t="shared" ca="1" si="10"/>
        <v>316.03620211774199</v>
      </c>
      <c r="AS46" s="19" cm="1">
        <f t="array" aca="1" ref="AS46" ca="1">INDIRECT(_xlfn.CONCAT(AS$4,"_d!",AS$1,$A46))</f>
        <v>311.71002197265625</v>
      </c>
      <c r="AT46" s="19" cm="1">
        <f t="array" aca="1" ref="AT46" ca="1">INDIRECT(_xlfn.CONCAT(AT$4,"_d!",AT$1,$A46))</f>
        <v>317.15374755859375</v>
      </c>
      <c r="AU46" s="19" cm="1">
        <f t="array" aca="1" ref="AU46" ca="1">INDIRECT(_xlfn.CONCAT(AU$4,"_d!",AU$1,$A46))</f>
        <v>323.47100830078125</v>
      </c>
      <c r="AV46" s="19" cm="1">
        <f t="array" aca="1" ref="AV46" ca="1">INDIRECT(_xlfn.CONCAT(AV$4,"_d!",AV$1,$A46))</f>
        <v>325.69415283203125</v>
      </c>
      <c r="AW46" s="19" cm="1">
        <f t="array" aca="1" ref="AW46" ca="1">INDIRECT(_xlfn.CONCAT(AW$4,"_d!",AW$1,$A46))</f>
        <v>323.73828125</v>
      </c>
      <c r="AX46" s="19" cm="1">
        <f t="array" aca="1" ref="AX46" ca="1">INDIRECT(_xlfn.CONCAT(AX$4,"_d!",AX$1,$A46))</f>
        <v>312.07620239257813</v>
      </c>
      <c r="AY46" s="42">
        <f t="shared" ca="1" si="11"/>
        <v>315.69537461584235</v>
      </c>
      <c r="AZ46" s="19" cm="1">
        <f t="array" aca="1" ref="AZ46" ca="1">INDIRECT(_xlfn.CONCAT(AZ$4,"_d!",AZ$1,$A46))</f>
        <v>311.74127197265625</v>
      </c>
      <c r="BA46" s="19" cm="1">
        <f t="array" aca="1" ref="BA46" ca="1">INDIRECT(_xlfn.CONCAT(BA$4,"_d!",BA$1,$A46))</f>
        <v>315.41143798828125</v>
      </c>
      <c r="BB46" s="19" cm="1">
        <f t="array" aca="1" ref="BB46" ca="1">INDIRECT(_xlfn.CONCAT(BB$4,"_d!",BB$1,$A46))</f>
        <v>322.71182250976563</v>
      </c>
      <c r="BC46" s="19" cm="1">
        <f t="array" aca="1" ref="BC46" ca="1">INDIRECT(_xlfn.CONCAT(BC$4,"_d!",BC$1,$A46))</f>
        <v>321.8109130859375</v>
      </c>
      <c r="BD46" s="19" cm="1">
        <f t="array" aca="1" ref="BD46" ca="1">INDIRECT(_xlfn.CONCAT(BD$4,"_d!",BD$1,$A46))</f>
        <v>323.1474609375</v>
      </c>
      <c r="BE46" s="19" cm="1">
        <f t="array" aca="1" ref="BE46" ca="1">INDIRECT(_xlfn.CONCAT(BE$4,"_d!",BE$1,$A46))</f>
        <v>315.32757568359375</v>
      </c>
      <c r="BF46" s="42">
        <f t="shared" ca="1" si="12"/>
        <v>314.74503231675004</v>
      </c>
      <c r="BG46" s="19" cm="1">
        <f t="array" aca="1" ref="BG46" ca="1">INDIRECT(_xlfn.CONCAT(BG$4,"_d!",BG$1,$A46))</f>
        <v>311.4051513671875</v>
      </c>
      <c r="BH46" s="19" cm="1">
        <f t="array" aca="1" ref="BH46" ca="1">INDIRECT(_xlfn.CONCAT(BH$4,"_d!",BH$1,$A46))</f>
        <v>315.1575927734375</v>
      </c>
      <c r="BI46" s="19" cm="1">
        <f t="array" aca="1" ref="BI46" ca="1">INDIRECT(_xlfn.CONCAT(BI$4,"_d!",BI$1,$A46))</f>
        <v>322.737060546875</v>
      </c>
      <c r="BJ46" s="19" cm="1">
        <f t="array" aca="1" ref="BJ46" ca="1">INDIRECT(_xlfn.CONCAT(BJ$4,"_d!",BJ$1,$A46))</f>
        <v>322.75146484375</v>
      </c>
      <c r="BK46" s="19" cm="1">
        <f t="array" aca="1" ref="BK46" ca="1">INDIRECT(_xlfn.CONCAT(BK$4,"_d!",BK$1,$A46))</f>
        <v>324.2587890625</v>
      </c>
      <c r="BL46" s="19" cm="1">
        <f t="array" aca="1" ref="BL46" ca="1">INDIRECT(_xlfn.CONCAT(BL$4,"_d!",BL$1,$A46))</f>
        <v>314.7030029296875</v>
      </c>
      <c r="BM46" s="42">
        <f t="shared" ca="1" si="13"/>
        <v>314.12350559406218</v>
      </c>
      <c r="BN46" s="19" cm="1">
        <f t="array" aca="1" ref="BN46" ca="1">INDIRECT(_xlfn.CONCAT(BN$4,"_d!",BN$1,$A46))</f>
        <v>309.46685791015625</v>
      </c>
      <c r="BO46" s="19" cm="1">
        <f t="array" aca="1" ref="BO46" ca="1">INDIRECT(_xlfn.CONCAT(BO$4,"_d!",BO$1,$A46))</f>
        <v>314.57107543945313</v>
      </c>
      <c r="BP46" s="19" cm="1">
        <f t="array" aca="1" ref="BP46" ca="1">INDIRECT(_xlfn.CONCAT(BP$4,"_d!",BP$1,$A46))</f>
        <v>320.6956787109375</v>
      </c>
      <c r="BQ46" s="19" cm="1">
        <f t="array" aca="1" ref="BQ46" ca="1">INDIRECT(_xlfn.CONCAT(BQ$4,"_d!",BQ$1,$A46))</f>
        <v>319.12094116210938</v>
      </c>
      <c r="BR46" s="19" cm="1">
        <f t="array" aca="1" ref="BR46" ca="1">INDIRECT(_xlfn.CONCAT(BR$4,"_d!",BR$1,$A46))</f>
        <v>322.6336669921875</v>
      </c>
      <c r="BS46" s="19" cm="1">
        <f t="array" aca="1" ref="BS46" ca="1">INDIRECT(_xlfn.CONCAT(BS$4,"_d!",BS$1,$A46))</f>
        <v>315.65582275390625</v>
      </c>
      <c r="BT46" s="42">
        <f t="shared" ca="1" si="14"/>
        <v>312.33509558876705</v>
      </c>
      <c r="BU46" s="42"/>
      <c r="BV46" s="45">
        <f t="shared" ca="1" si="15"/>
        <v>318.30397699059995</v>
      </c>
      <c r="BW46" s="45">
        <f t="shared" ca="1" si="16"/>
        <v>317.88474417782101</v>
      </c>
      <c r="BX46" s="45">
        <f t="shared" ca="1" si="17"/>
        <v>316.60151905270834</v>
      </c>
      <c r="BY46" s="45">
        <f t="shared" ca="1" si="18"/>
        <v>315.82064880982387</v>
      </c>
      <c r="BZ46" s="45">
        <f t="shared" ca="1" si="19"/>
        <v>316.89392784111868</v>
      </c>
      <c r="CA46" s="45">
        <f t="shared" ca="1" si="20"/>
        <v>316.03620211774199</v>
      </c>
      <c r="CB46" s="45">
        <f t="shared" ca="1" si="21"/>
        <v>315.69537461584235</v>
      </c>
      <c r="CC46" s="45">
        <f t="shared" ca="1" si="22"/>
        <v>314.74503231675004</v>
      </c>
      <c r="CD46" s="45">
        <f t="shared" ca="1" si="23"/>
        <v>314.12350559406218</v>
      </c>
      <c r="CE46" s="45">
        <f t="shared" ca="1" si="24"/>
        <v>312.33509558876705</v>
      </c>
      <c r="CF46" s="45" cm="1">
        <f t="array" aca="1" ref="CF46" ca="1">+SUMPRODUCT($BV$3:$CE$3/100,$BV46:$CE46)</f>
        <v>315.22415512784642</v>
      </c>
      <c r="CG46" s="35">
        <f t="shared" si="28"/>
        <v>43952</v>
      </c>
      <c r="CH46" s="24">
        <f t="shared" ca="1" si="29"/>
        <v>1.4668031805452619E-2</v>
      </c>
      <c r="CI46" s="24">
        <f t="shared" ca="1" si="30"/>
        <v>1.518797724047638E-2</v>
      </c>
      <c r="CJ46" s="24">
        <f t="shared" ca="1" si="31"/>
        <v>1.4845584725190708E-2</v>
      </c>
      <c r="CK46" s="24">
        <f t="shared" ca="1" si="32"/>
        <v>1.5033944431209534E-2</v>
      </c>
      <c r="CL46" s="24">
        <f t="shared" ca="1" si="33"/>
        <v>1.5216440124548924E-2</v>
      </c>
      <c r="CM46" s="24">
        <f t="shared" ca="1" si="34"/>
        <v>1.514925561526459E-2</v>
      </c>
      <c r="CN46" s="24">
        <f t="shared" ca="1" si="35"/>
        <v>1.5398828303804901E-2</v>
      </c>
      <c r="CO46" s="24">
        <f t="shared" ca="1" si="36"/>
        <v>1.5678139529361035E-2</v>
      </c>
      <c r="CP46" s="24">
        <f t="shared" ca="1" si="37"/>
        <v>1.5139369092901589E-2</v>
      </c>
      <c r="CQ46" s="24">
        <f t="shared" ca="1" si="38"/>
        <v>1.6093197006548099E-2</v>
      </c>
      <c r="CR46" s="24">
        <f t="shared" ca="1" si="26"/>
        <v>1.53560261054424E-2</v>
      </c>
      <c r="CS46" s="35">
        <f t="shared" si="39"/>
        <v>43952</v>
      </c>
      <c r="CT46" s="24">
        <f t="shared" ca="1" si="41"/>
        <v>0.44781535755994972</v>
      </c>
      <c r="CU46" s="24">
        <f t="shared" ca="1" si="42"/>
        <v>0.44609510151357301</v>
      </c>
      <c r="CV46" s="24">
        <f t="shared" ca="1" si="43"/>
        <v>0.43361556596086093</v>
      </c>
      <c r="CW46" s="24">
        <f t="shared" ca="1" si="44"/>
        <v>0.43842224869906188</v>
      </c>
      <c r="CX46" s="24">
        <f t="shared" ca="1" si="45"/>
        <v>0.43819744047177545</v>
      </c>
      <c r="CY46" s="24">
        <f t="shared" ca="1" si="46"/>
        <v>0.43589972142405919</v>
      </c>
      <c r="CZ46" s="24">
        <f t="shared" ca="1" si="47"/>
        <v>0.43265496331313824</v>
      </c>
      <c r="DA46" s="24">
        <f t="shared" ca="1" si="48"/>
        <v>0.43202616059316545</v>
      </c>
      <c r="DB46" s="24">
        <f t="shared" ca="1" si="49"/>
        <v>0.42829844017256313</v>
      </c>
      <c r="DC46" s="24">
        <f t="shared" ca="1" si="50"/>
        <v>0.42629743938367914</v>
      </c>
      <c r="DD46" s="48">
        <f t="shared" ca="1" si="51"/>
        <v>0.43383961514775438</v>
      </c>
      <c r="DE46" s="48">
        <f>+[1]NAC!AG47</f>
        <v>0.43397085610200348</v>
      </c>
    </row>
    <row r="47" spans="1:109" x14ac:dyDescent="0.25">
      <c r="A47" s="110">
        <f t="shared" si="27"/>
        <v>74</v>
      </c>
      <c r="B47" s="35">
        <f>+NAC!A47</f>
        <v>43983</v>
      </c>
      <c r="C47" s="19" cm="1">
        <f t="array" aca="1" ref="C47" ca="1">INDIRECT(_xlfn.CONCAT(C$4,"_d!",C$1,$A47))</f>
        <v>320.50210571289063</v>
      </c>
      <c r="D47" s="19" cm="1">
        <f t="array" aca="1" ref="D47" ca="1">INDIRECT(_xlfn.CONCAT(D$4,"_d!",D$1,$A47))</f>
        <v>322.85562133789063</v>
      </c>
      <c r="E47" s="19" cm="1">
        <f t="array" aca="1" ref="E47" ca="1">INDIRECT(_xlfn.CONCAT(E$4,"_d!",E$1,$A47))</f>
        <v>331.45135498046875</v>
      </c>
      <c r="F47" s="19" cm="1">
        <f t="array" aca="1" ref="F47" ca="1">INDIRECT(_xlfn.CONCAT(F$4,"_d!",F$1,$A47))</f>
        <v>331.27679443359375</v>
      </c>
      <c r="G47" s="19" cm="1">
        <f t="array" aca="1" ref="G47" ca="1">INDIRECT(_xlfn.CONCAT(G$4,"_d!",G$1,$A47))</f>
        <v>330.42758178710938</v>
      </c>
      <c r="H47" s="19" cm="1">
        <f t="array" aca="1" ref="H47" ca="1">INDIRECT(_xlfn.CONCAT(H$4,"_d!",H$1,$A47))</f>
        <v>317.044677734375</v>
      </c>
      <c r="I47" s="42">
        <f t="shared" ca="1" si="6"/>
        <v>325.08624040122083</v>
      </c>
      <c r="J47" s="19" cm="1">
        <f t="array" aca="1" ref="J47" ca="1">INDIRECT(_xlfn.CONCAT(J$4,"_d!",J$1,$A47))</f>
        <v>320.11563110351563</v>
      </c>
      <c r="K47" s="19" cm="1">
        <f t="array" aca="1" ref="K47" ca="1">INDIRECT(_xlfn.CONCAT(K$4,"_d!",K$1,$A47))</f>
        <v>325.0943603515625</v>
      </c>
      <c r="L47" s="19" cm="1">
        <f t="array" aca="1" ref="L47" ca="1">INDIRECT(_xlfn.CONCAT(L$4,"_d!",L$1,$A47))</f>
        <v>330.94607543945313</v>
      </c>
      <c r="M47" s="19" cm="1">
        <f t="array" aca="1" ref="M47" ca="1">INDIRECT(_xlfn.CONCAT(M$4,"_d!",M$1,$A47))</f>
        <v>330.33013916015625</v>
      </c>
      <c r="N47" s="19" cm="1">
        <f t="array" aca="1" ref="N47" ca="1">INDIRECT(_xlfn.CONCAT(N$4,"_d!",N$1,$A47))</f>
        <v>329.91143798828125</v>
      </c>
      <c r="O47" s="19" cm="1">
        <f t="array" aca="1" ref="O47" ca="1">INDIRECT(_xlfn.CONCAT(O$4,"_d!",O$1,$A47))</f>
        <v>315.6248779296875</v>
      </c>
      <c r="P47" s="42">
        <f ca="1">+SUMPRODUCT(J$3:$O$3,J47:O47)</f>
        <v>324.87864014112279</v>
      </c>
      <c r="Q47" s="19" cm="1">
        <f t="array" aca="1" ref="Q47" ca="1">INDIRECT(_xlfn.CONCAT(Q$4,"_d!",Q$1,$A47))</f>
        <v>319.7596435546875</v>
      </c>
      <c r="R47" s="19" cm="1">
        <f t="array" aca="1" ref="R47" ca="1">INDIRECT(_xlfn.CONCAT(R$4,"_d!",R$1,$A47))</f>
        <v>319.7596435546875</v>
      </c>
      <c r="S47" s="19" cm="1">
        <f t="array" aca="1" ref="S47" ca="1">INDIRECT(_xlfn.CONCAT(S$4,"_d!",S$1,$A47))</f>
        <v>330.73291015625</v>
      </c>
      <c r="T47" s="19" cm="1">
        <f t="array" aca="1" ref="T47" ca="1">INDIRECT(_xlfn.CONCAT(T$4,"_d!",T$1,$A47))</f>
        <v>332.23773193359375</v>
      </c>
      <c r="U47" s="19" cm="1">
        <f t="array" aca="1" ref="U47" ca="1">INDIRECT(_xlfn.CONCAT(U$4,"_d!",U$1,$A47))</f>
        <v>330.01974487304688</v>
      </c>
      <c r="V47" s="19" cm="1">
        <f t="array" aca="1" ref="V47" ca="1">INDIRECT(_xlfn.CONCAT(V$4,"_d!",V$1,$A47))</f>
        <v>317.970703125</v>
      </c>
      <c r="W47" s="42">
        <f t="shared" ca="1" si="7"/>
        <v>322.87346285453873</v>
      </c>
      <c r="X47" s="19" cm="1">
        <f t="array" aca="1" ref="X47" ca="1">INDIRECT(_xlfn.CONCAT(X$4,"_d!",X$1,$A47))</f>
        <v>317.8297119140625</v>
      </c>
      <c r="Y47" s="19" cm="1">
        <f t="array" aca="1" ref="Y47" ca="1">INDIRECT(_xlfn.CONCAT(Y$4,"_d!",Y$1,$A47))</f>
        <v>323.07150268554688</v>
      </c>
      <c r="Z47" s="19" cm="1">
        <f t="array" aca="1" ref="Z47" ca="1">INDIRECT(_xlfn.CONCAT(Z$4,"_d!",Z$1,$A47))</f>
        <v>331.70114135742188</v>
      </c>
      <c r="AA47" s="19" cm="1">
        <f t="array" aca="1" ref="AA47" ca="1">INDIRECT(_xlfn.CONCAT(AA$4,"_d!",AA$1,$A47))</f>
        <v>330.06338500976563</v>
      </c>
      <c r="AB47" s="19" cm="1">
        <f t="array" aca="1" ref="AB47" ca="1">INDIRECT(_xlfn.CONCAT(AB$4,"_d!",AB$1,$A47))</f>
        <v>331.72879028320313</v>
      </c>
      <c r="AC47" s="19" cm="1">
        <f t="array" aca="1" ref="AC47" ca="1">INDIRECT(_xlfn.CONCAT(AC$4,"_d!",AC$1,$A47))</f>
        <v>320.33169555664063</v>
      </c>
      <c r="AD47" s="42">
        <f t="shared" ca="1" si="8"/>
        <v>322.88465727765254</v>
      </c>
      <c r="AE47" s="19" cm="1">
        <f t="array" aca="1" ref="AE47" ca="1">INDIRECT(_xlfn.CONCAT(AE$4,"_d!",AE$1,$A47))</f>
        <v>319.38427734375</v>
      </c>
      <c r="AF47" s="19" cm="1">
        <f t="array" aca="1" ref="AF47" ca="1">INDIRECT(_xlfn.CONCAT(AF$4,"_d!",AF$1,$A47))</f>
        <v>324.82391357421875</v>
      </c>
      <c r="AG47" s="19" cm="1">
        <f t="array" aca="1" ref="AG47" ca="1">INDIRECT(_xlfn.CONCAT(AG$4,"_d!",AG$1,$A47))</f>
        <v>331.11911010742188</v>
      </c>
      <c r="AH47" s="19" cm="1">
        <f t="array" aca="1" ref="AH47" ca="1">INDIRECT(_xlfn.CONCAT(AH$4,"_d!",AH$1,$A47))</f>
        <v>332.55804443359375</v>
      </c>
      <c r="AI47" s="19" cm="1">
        <f t="array" aca="1" ref="AI47" ca="1">INDIRECT(_xlfn.CONCAT(AI$4,"_d!",AI$1,$A47))</f>
        <v>330.5958251953125</v>
      </c>
      <c r="AJ47" s="19" cm="1">
        <f t="array" aca="1" ref="AJ47" ca="1">INDIRECT(_xlfn.CONCAT(AJ$4,"_d!",AJ$1,$A47))</f>
        <v>320.8958740234375</v>
      </c>
      <c r="AK47" s="42">
        <f t="shared" ca="1" si="9"/>
        <v>323.95203747258796</v>
      </c>
      <c r="AL47" s="19" cm="1">
        <f t="array" aca="1" ref="AL47" ca="1">INDIRECT(_xlfn.CONCAT(AL$4,"_d!",AL$1,$A47))</f>
        <v>318.90371704101563</v>
      </c>
      <c r="AM47" s="19" cm="1">
        <f t="array" aca="1" ref="AM47" ca="1">INDIRECT(_xlfn.CONCAT(AM$4,"_d!",AM$1,$A47))</f>
        <v>324.47183227539063</v>
      </c>
      <c r="AN47" s="19" cm="1">
        <f t="array" aca="1" ref="AN47" ca="1">INDIRECT(_xlfn.CONCAT(AN$4,"_d!",AN$1,$A47))</f>
        <v>330.62417602539063</v>
      </c>
      <c r="AO47" s="19" cm="1">
        <f t="array" aca="1" ref="AO47" ca="1">INDIRECT(_xlfn.CONCAT(AO$4,"_d!",AO$1,$A47))</f>
        <v>328.82846069335938</v>
      </c>
      <c r="AP47" s="19" cm="1">
        <f t="array" aca="1" ref="AP47" ca="1">INDIRECT(_xlfn.CONCAT(AP$4,"_d!",AP$1,$A47))</f>
        <v>331.17501831054688</v>
      </c>
      <c r="AQ47" s="19" cm="1">
        <f t="array" aca="1" ref="AQ47" ca="1">INDIRECT(_xlfn.CONCAT(AQ$4,"_d!",AQ$1,$A47))</f>
        <v>318.32760620117188</v>
      </c>
      <c r="AR47" s="42">
        <f t="shared" ca="1" si="10"/>
        <v>322.97833159840872</v>
      </c>
      <c r="AS47" s="19" cm="1">
        <f t="array" aca="1" ref="AS47" ca="1">INDIRECT(_xlfn.CONCAT(AS$4,"_d!",AS$1,$A47))</f>
        <v>318.02743530273438</v>
      </c>
      <c r="AT47" s="19" cm="1">
        <f t="array" aca="1" ref="AT47" ca="1">INDIRECT(_xlfn.CONCAT(AT$4,"_d!",AT$1,$A47))</f>
        <v>325.15673828125</v>
      </c>
      <c r="AU47" s="19" cm="1">
        <f t="array" aca="1" ref="AU47" ca="1">INDIRECT(_xlfn.CONCAT(AU$4,"_d!",AU$1,$A47))</f>
        <v>330.63568115234375</v>
      </c>
      <c r="AV47" s="19" cm="1">
        <f t="array" aca="1" ref="AV47" ca="1">INDIRECT(_xlfn.CONCAT(AV$4,"_d!",AV$1,$A47))</f>
        <v>332.7545166015625</v>
      </c>
      <c r="AW47" s="19" cm="1">
        <f t="array" aca="1" ref="AW47" ca="1">INDIRECT(_xlfn.CONCAT(AW$4,"_d!",AW$1,$A47))</f>
        <v>330.81326293945313</v>
      </c>
      <c r="AX47" s="19" cm="1">
        <f t="array" aca="1" ref="AX47" ca="1">INDIRECT(_xlfn.CONCAT(AX$4,"_d!",AX$1,$A47))</f>
        <v>318.11306762695313</v>
      </c>
      <c r="AY47" s="42">
        <f t="shared" ca="1" si="11"/>
        <v>322.69576182471047</v>
      </c>
      <c r="AZ47" s="19" cm="1">
        <f t="array" aca="1" ref="AZ47" ca="1">INDIRECT(_xlfn.CONCAT(AZ$4,"_d!",AZ$1,$A47))</f>
        <v>318.00714111328125</v>
      </c>
      <c r="BA47" s="19" cm="1">
        <f t="array" aca="1" ref="BA47" ca="1">INDIRECT(_xlfn.CONCAT(BA$4,"_d!",BA$1,$A47))</f>
        <v>323.77432250976563</v>
      </c>
      <c r="BB47" s="19" cm="1">
        <f t="array" aca="1" ref="BB47" ca="1">INDIRECT(_xlfn.CONCAT(BB$4,"_d!",BB$1,$A47))</f>
        <v>329.693359375</v>
      </c>
      <c r="BC47" s="19" cm="1">
        <f t="array" aca="1" ref="BC47" ca="1">INDIRECT(_xlfn.CONCAT(BC$4,"_d!",BC$1,$A47))</f>
        <v>329.13165283203125</v>
      </c>
      <c r="BD47" s="19" cm="1">
        <f t="array" aca="1" ref="BD47" ca="1">INDIRECT(_xlfn.CONCAT(BD$4,"_d!",BD$1,$A47))</f>
        <v>330.283203125</v>
      </c>
      <c r="BE47" s="19" cm="1">
        <f t="array" aca="1" ref="BE47" ca="1">INDIRECT(_xlfn.CONCAT(BE$4,"_d!",BE$1,$A47))</f>
        <v>321.03424072265625</v>
      </c>
      <c r="BF47" s="42">
        <f t="shared" ca="1" si="12"/>
        <v>321.81809693298004</v>
      </c>
      <c r="BG47" s="19" cm="1">
        <f t="array" aca="1" ref="BG47" ca="1">INDIRECT(_xlfn.CONCAT(BG$4,"_d!",BG$1,$A47))</f>
        <v>317.60720825195313</v>
      </c>
      <c r="BH47" s="19" cm="1">
        <f t="array" aca="1" ref="BH47" ca="1">INDIRECT(_xlfn.CONCAT(BH$4,"_d!",BH$1,$A47))</f>
        <v>323.5535888671875</v>
      </c>
      <c r="BI47" s="19" cm="1">
        <f t="array" aca="1" ref="BI47" ca="1">INDIRECT(_xlfn.CONCAT(BI$4,"_d!",BI$1,$A47))</f>
        <v>329.454833984375</v>
      </c>
      <c r="BJ47" s="19" cm="1">
        <f t="array" aca="1" ref="BJ47" ca="1">INDIRECT(_xlfn.CONCAT(BJ$4,"_d!",BJ$1,$A47))</f>
        <v>329.99227905273438</v>
      </c>
      <c r="BK47" s="19" cm="1">
        <f t="array" aca="1" ref="BK47" ca="1">INDIRECT(_xlfn.CONCAT(BK$4,"_d!",BK$1,$A47))</f>
        <v>331.24090576171875</v>
      </c>
      <c r="BL47" s="19" cm="1">
        <f t="array" aca="1" ref="BL47" ca="1">INDIRECT(_xlfn.CONCAT(BL$4,"_d!",BL$1,$A47))</f>
        <v>320.57244873046875</v>
      </c>
      <c r="BM47" s="42">
        <f t="shared" ca="1" si="13"/>
        <v>321.15193847109532</v>
      </c>
      <c r="BN47" s="19" cm="1">
        <f t="array" aca="1" ref="BN47" ca="1">INDIRECT(_xlfn.CONCAT(BN$4,"_d!",BN$1,$A47))</f>
        <v>316.1246337890625</v>
      </c>
      <c r="BO47" s="19" cm="1">
        <f t="array" aca="1" ref="BO47" ca="1">INDIRECT(_xlfn.CONCAT(BO$4,"_d!",BO$1,$A47))</f>
        <v>323.39834594726563</v>
      </c>
      <c r="BP47" s="19" cm="1">
        <f t="array" aca="1" ref="BP47" ca="1">INDIRECT(_xlfn.CONCAT(BP$4,"_d!",BP$1,$A47))</f>
        <v>327.90472412109375</v>
      </c>
      <c r="BQ47" s="19" cm="1">
        <f t="array" aca="1" ref="BQ47" ca="1">INDIRECT(_xlfn.CONCAT(BQ$4,"_d!",BQ$1,$A47))</f>
        <v>326.572509765625</v>
      </c>
      <c r="BR47" s="19" cm="1">
        <f t="array" aca="1" ref="BR47" ca="1">INDIRECT(_xlfn.CONCAT(BR$4,"_d!",BR$1,$A47))</f>
        <v>329.73141479492188</v>
      </c>
      <c r="BS47" s="19" cm="1">
        <f t="array" aca="1" ref="BS47" ca="1">INDIRECT(_xlfn.CONCAT(BS$4,"_d!",BS$1,$A47))</f>
        <v>321.39208984375</v>
      </c>
      <c r="BT47" s="42">
        <f t="shared" ca="1" si="14"/>
        <v>319.55247181753441</v>
      </c>
      <c r="BU47" s="42"/>
      <c r="BV47" s="45">
        <f t="shared" ca="1" si="15"/>
        <v>325.08624040122083</v>
      </c>
      <c r="BW47" s="45">
        <f t="shared" ca="1" si="16"/>
        <v>324.87864014112279</v>
      </c>
      <c r="BX47" s="45">
        <f t="shared" ca="1" si="17"/>
        <v>322.87346285453873</v>
      </c>
      <c r="BY47" s="45">
        <f t="shared" ca="1" si="18"/>
        <v>322.88465727765254</v>
      </c>
      <c r="BZ47" s="45">
        <f t="shared" ca="1" si="19"/>
        <v>323.95203747258796</v>
      </c>
      <c r="CA47" s="45">
        <f t="shared" ca="1" si="20"/>
        <v>322.97833159840872</v>
      </c>
      <c r="CB47" s="45">
        <f t="shared" ca="1" si="21"/>
        <v>322.69576182471047</v>
      </c>
      <c r="CC47" s="45">
        <f t="shared" ca="1" si="22"/>
        <v>321.81809693298004</v>
      </c>
      <c r="CD47" s="45">
        <f t="shared" ca="1" si="23"/>
        <v>321.15193847109532</v>
      </c>
      <c r="CE47" s="45">
        <f t="shared" ca="1" si="24"/>
        <v>319.55247181753441</v>
      </c>
      <c r="CF47" s="45" cm="1">
        <f t="array" aca="1" ref="CF47" ca="1">+SUMPRODUCT($BV$3:$CE$3/100,$BV47:$CE47)</f>
        <v>322.21245928608067</v>
      </c>
      <c r="CG47" s="35">
        <f t="shared" si="28"/>
        <v>43983</v>
      </c>
      <c r="CH47" s="24">
        <f t="shared" ca="1" si="29"/>
        <v>2.130750446395191E-2</v>
      </c>
      <c r="CI47" s="24">
        <f t="shared" ca="1" si="30"/>
        <v>2.200135769771161E-2</v>
      </c>
      <c r="CJ47" s="24">
        <f t="shared" ca="1" si="31"/>
        <v>1.9810213863143966E-2</v>
      </c>
      <c r="CK47" s="24">
        <f t="shared" ca="1" si="32"/>
        <v>2.2367152035338789E-2</v>
      </c>
      <c r="CL47" s="24">
        <f t="shared" ca="1" si="33"/>
        <v>2.2272782819013237E-2</v>
      </c>
      <c r="CM47" s="24">
        <f t="shared" ca="1" si="34"/>
        <v>2.1966247645516246E-2</v>
      </c>
      <c r="CN47" s="24">
        <f t="shared" ca="1" si="35"/>
        <v>2.2174500394206431E-2</v>
      </c>
      <c r="CO47" s="24">
        <f t="shared" ca="1" si="36"/>
        <v>2.2472362992251638E-2</v>
      </c>
      <c r="CP47" s="24">
        <f t="shared" ca="1" si="37"/>
        <v>2.2374743538345454E-2</v>
      </c>
      <c r="CQ47" s="24">
        <f t="shared" ca="1" si="38"/>
        <v>2.3107797780977046E-2</v>
      </c>
      <c r="CR47" s="24">
        <f t="shared" ca="1" si="26"/>
        <v>2.2169316800611183E-2</v>
      </c>
      <c r="CS47" s="35">
        <f t="shared" si="39"/>
        <v>43983</v>
      </c>
      <c r="CT47" s="24">
        <f t="shared" ca="1" si="41"/>
        <v>0.43940143514931673</v>
      </c>
      <c r="CU47" s="24">
        <f t="shared" ca="1" si="42"/>
        <v>0.43857888724078586</v>
      </c>
      <c r="CV47" s="24">
        <f t="shared" ca="1" si="43"/>
        <v>0.42376460902234014</v>
      </c>
      <c r="CW47" s="24">
        <f t="shared" ca="1" si="44"/>
        <v>0.4316032811323367</v>
      </c>
      <c r="CX47" s="24">
        <f t="shared" ca="1" si="45"/>
        <v>0.43092442520462226</v>
      </c>
      <c r="CY47" s="24">
        <f t="shared" ca="1" si="46"/>
        <v>0.42826947540691052</v>
      </c>
      <c r="CZ47" s="24">
        <f t="shared" ca="1" si="47"/>
        <v>0.42573071156680031</v>
      </c>
      <c r="DA47" s="24">
        <f t="shared" ca="1" si="48"/>
        <v>0.42566545471742745</v>
      </c>
      <c r="DB47" s="24">
        <f t="shared" ca="1" si="49"/>
        <v>0.42173190630588264</v>
      </c>
      <c r="DC47" s="24">
        <f t="shared" ca="1" si="50"/>
        <v>0.42088616499124321</v>
      </c>
      <c r="DD47" s="48">
        <f t="shared" ca="1" si="51"/>
        <v>0.42687514549585281</v>
      </c>
      <c r="DE47" s="48">
        <f>+[1]NAC!AG48</f>
        <v>0.42793791574279383</v>
      </c>
    </row>
    <row r="48" spans="1:109" x14ac:dyDescent="0.25">
      <c r="A48" s="110">
        <f t="shared" si="27"/>
        <v>75</v>
      </c>
      <c r="B48" s="35">
        <f>+NAC!A48</f>
        <v>44013</v>
      </c>
      <c r="C48" s="19" cm="1">
        <f t="array" aca="1" ref="C48" ca="1">INDIRECT(_xlfn.CONCAT(C$4,"_d!",C$1,$A48))</f>
        <v>325.4039306640625</v>
      </c>
      <c r="D48" s="19" cm="1">
        <f t="array" aca="1" ref="D48" ca="1">INDIRECT(_xlfn.CONCAT(D$4,"_d!",D$1,$A48))</f>
        <v>329.47210693359375</v>
      </c>
      <c r="E48" s="19" cm="1">
        <f t="array" aca="1" ref="E48" ca="1">INDIRECT(_xlfn.CONCAT(E$4,"_d!",E$1,$A48))</f>
        <v>336.94873046875</v>
      </c>
      <c r="F48" s="19" cm="1">
        <f t="array" aca="1" ref="F48" ca="1">INDIRECT(_xlfn.CONCAT(F$4,"_d!",F$1,$A48))</f>
        <v>338.25689697265625</v>
      </c>
      <c r="G48" s="19" cm="1">
        <f t="array" aca="1" ref="G48" ca="1">INDIRECT(_xlfn.CONCAT(G$4,"_d!",G$1,$A48))</f>
        <v>337.4566650390625</v>
      </c>
      <c r="H48" s="19" cm="1">
        <f t="array" aca="1" ref="H48" ca="1">INDIRECT(_xlfn.CONCAT(H$4,"_d!",H$1,$A48))</f>
        <v>325.33489990234375</v>
      </c>
      <c r="I48" s="42">
        <f t="shared" ca="1" si="6"/>
        <v>331.14069844361399</v>
      </c>
      <c r="J48" s="19" cm="1">
        <f t="array" aca="1" ref="J48" ca="1">INDIRECT(_xlfn.CONCAT(J$4,"_d!",J$1,$A48))</f>
        <v>325.12832641601563</v>
      </c>
      <c r="K48" s="19" cm="1">
        <f t="array" aca="1" ref="K48" ca="1">INDIRECT(_xlfn.CONCAT(K$4,"_d!",K$1,$A48))</f>
        <v>331.88946533203125</v>
      </c>
      <c r="L48" s="19" cm="1">
        <f t="array" aca="1" ref="L48" ca="1">INDIRECT(_xlfn.CONCAT(L$4,"_d!",L$1,$A48))</f>
        <v>336.5999755859375</v>
      </c>
      <c r="M48" s="19" cm="1">
        <f t="array" aca="1" ref="M48" ca="1">INDIRECT(_xlfn.CONCAT(M$4,"_d!",M$1,$A48))</f>
        <v>337.27899169921875</v>
      </c>
      <c r="N48" s="19" cm="1">
        <f t="array" aca="1" ref="N48" ca="1">INDIRECT(_xlfn.CONCAT(N$4,"_d!",N$1,$A48))</f>
        <v>337.18365478515625</v>
      </c>
      <c r="O48" s="19" cm="1">
        <f t="array" aca="1" ref="O48" ca="1">INDIRECT(_xlfn.CONCAT(O$4,"_d!",O$1,$A48))</f>
        <v>324.28887939453125</v>
      </c>
      <c r="P48" s="42">
        <f ca="1">+SUMPRODUCT(J$3:$O$3,J48:O48)</f>
        <v>331.05737990229267</v>
      </c>
      <c r="Q48" s="19" cm="1">
        <f t="array" aca="1" ref="Q48" ca="1">INDIRECT(_xlfn.CONCAT(Q$4,"_d!",Q$1,$A48))</f>
        <v>324.64263916015625</v>
      </c>
      <c r="R48" s="19" cm="1">
        <f t="array" aca="1" ref="R48" ca="1">INDIRECT(_xlfn.CONCAT(R$4,"_d!",R$1,$A48))</f>
        <v>324.64263916015625</v>
      </c>
      <c r="S48" s="19" cm="1">
        <f t="array" aca="1" ref="S48" ca="1">INDIRECT(_xlfn.CONCAT(S$4,"_d!",S$1,$A48))</f>
        <v>336.53579711914063</v>
      </c>
      <c r="T48" s="19" cm="1">
        <f t="array" aca="1" ref="T48" ca="1">INDIRECT(_xlfn.CONCAT(T$4,"_d!",T$1,$A48))</f>
        <v>339.34158325195313</v>
      </c>
      <c r="U48" s="19" cm="1">
        <f t="array" aca="1" ref="U48" ca="1">INDIRECT(_xlfn.CONCAT(U$4,"_d!",U$1,$A48))</f>
        <v>337.161865234375</v>
      </c>
      <c r="V48" s="19" cm="1">
        <f t="array" aca="1" ref="V48" ca="1">INDIRECT(_xlfn.CONCAT(V$4,"_d!",V$1,$A48))</f>
        <v>326.68716430664063</v>
      </c>
      <c r="W48" s="42">
        <f t="shared" ca="1" si="7"/>
        <v>328.36254920014574</v>
      </c>
      <c r="X48" s="19" cm="1">
        <f t="array" aca="1" ref="X48" ca="1">INDIRECT(_xlfn.CONCAT(X$4,"_d!",X$1,$A48))</f>
        <v>323.0137939453125</v>
      </c>
      <c r="Y48" s="19" cm="1">
        <f t="array" aca="1" ref="Y48" ca="1">INDIRECT(_xlfn.CONCAT(Y$4,"_d!",Y$1,$A48))</f>
        <v>330.03591918945313</v>
      </c>
      <c r="Z48" s="19" cm="1">
        <f t="array" aca="1" ref="Z48" ca="1">INDIRECT(_xlfn.CONCAT(Z$4,"_d!",Z$1,$A48))</f>
        <v>337.534423828125</v>
      </c>
      <c r="AA48" s="19" cm="1">
        <f t="array" aca="1" ref="AA48" ca="1">INDIRECT(_xlfn.CONCAT(AA$4,"_d!",AA$1,$A48))</f>
        <v>337.12771606445313</v>
      </c>
      <c r="AB48" s="19" cm="1">
        <f t="array" aca="1" ref="AB48" ca="1">INDIRECT(_xlfn.CONCAT(AB$4,"_d!",AB$1,$A48))</f>
        <v>339.05679321289063</v>
      </c>
      <c r="AC48" s="19" cm="1">
        <f t="array" aca="1" ref="AC48" ca="1">INDIRECT(_xlfn.CONCAT(AC$4,"_d!",AC$1,$A48))</f>
        <v>328.97705078125</v>
      </c>
      <c r="AD48" s="42">
        <f t="shared" ca="1" si="8"/>
        <v>329.16603605012693</v>
      </c>
      <c r="AE48" s="19" cm="1">
        <f t="array" aca="1" ref="AE48" ca="1">INDIRECT(_xlfn.CONCAT(AE$4,"_d!",AE$1,$A48))</f>
        <v>324.48904418945313</v>
      </c>
      <c r="AF48" s="19" cm="1">
        <f t="array" aca="1" ref="AF48" ca="1">INDIRECT(_xlfn.CONCAT(AF$4,"_d!",AF$1,$A48))</f>
        <v>331.7532958984375</v>
      </c>
      <c r="AG48" s="19" cm="1">
        <f t="array" aca="1" ref="AG48" ca="1">INDIRECT(_xlfn.CONCAT(AG$4,"_d!",AG$1,$A48))</f>
        <v>337.26345825195313</v>
      </c>
      <c r="AH48" s="19" cm="1">
        <f t="array" aca="1" ref="AH48" ca="1">INDIRECT(_xlfn.CONCAT(AH$4,"_d!",AH$1,$A48))</f>
        <v>339.56234741210938</v>
      </c>
      <c r="AI48" s="19" cm="1">
        <f t="array" aca="1" ref="AI48" ca="1">INDIRECT(_xlfn.CONCAT(AI$4,"_d!",AI$1,$A48))</f>
        <v>337.89926147460938</v>
      </c>
      <c r="AJ48" s="19" cm="1">
        <f t="array" aca="1" ref="AJ48" ca="1">INDIRECT(_xlfn.CONCAT(AJ$4,"_d!",AJ$1,$A48))</f>
        <v>329.17767333984375</v>
      </c>
      <c r="AK48" s="42">
        <f t="shared" ca="1" si="9"/>
        <v>330.1847988841061</v>
      </c>
      <c r="AL48" s="19" cm="1">
        <f t="array" aca="1" ref="AL48" ca="1">INDIRECT(_xlfn.CONCAT(AL$4,"_d!",AL$1,$A48))</f>
        <v>323.90548706054688</v>
      </c>
      <c r="AM48" s="19" cm="1">
        <f t="array" aca="1" ref="AM48" ca="1">INDIRECT(_xlfn.CONCAT(AM$4,"_d!",AM$1,$A48))</f>
        <v>331.45492553710938</v>
      </c>
      <c r="AN48" s="19" cm="1">
        <f t="array" aca="1" ref="AN48" ca="1">INDIRECT(_xlfn.CONCAT(AN$4,"_d!",AN$1,$A48))</f>
        <v>336.87661743164063</v>
      </c>
      <c r="AO48" s="19" cm="1">
        <f t="array" aca="1" ref="AO48" ca="1">INDIRECT(_xlfn.CONCAT(AO$4,"_d!",AO$1,$A48))</f>
        <v>336.07174682617188</v>
      </c>
      <c r="AP48" s="19" cm="1">
        <f t="array" aca="1" ref="AP48" ca="1">INDIRECT(_xlfn.CONCAT(AP$4,"_d!",AP$1,$A48))</f>
        <v>338.68997192382813</v>
      </c>
      <c r="AQ48" s="19" cm="1">
        <f t="array" aca="1" ref="AQ48" ca="1">INDIRECT(_xlfn.CONCAT(AQ$4,"_d!",AQ$1,$A48))</f>
        <v>327.16909790039063</v>
      </c>
      <c r="AR48" s="42">
        <f t="shared" ca="1" si="10"/>
        <v>329.25902839410736</v>
      </c>
      <c r="AS48" s="19" cm="1">
        <f t="array" aca="1" ref="AS48" ca="1">INDIRECT(_xlfn.CONCAT(AS$4,"_d!",AS$1,$A48))</f>
        <v>323.22210693359375</v>
      </c>
      <c r="AT48" s="19" cm="1">
        <f t="array" aca="1" ref="AT48" ca="1">INDIRECT(_xlfn.CONCAT(AT$4,"_d!",AT$1,$A48))</f>
        <v>332.0804443359375</v>
      </c>
      <c r="AU48" s="19" cm="1">
        <f t="array" aca="1" ref="AU48" ca="1">INDIRECT(_xlfn.CONCAT(AU$4,"_d!",AU$1,$A48))</f>
        <v>337.29592895507813</v>
      </c>
      <c r="AV48" s="19" cm="1">
        <f t="array" aca="1" ref="AV48" ca="1">INDIRECT(_xlfn.CONCAT(AV$4,"_d!",AV$1,$A48))</f>
        <v>339.88436889648438</v>
      </c>
      <c r="AW48" s="19" cm="1">
        <f t="array" aca="1" ref="AW48" ca="1">INDIRECT(_xlfn.CONCAT(AW$4,"_d!",AW$1,$A48))</f>
        <v>338.3026123046875</v>
      </c>
      <c r="AX48" s="19" cm="1">
        <f t="array" aca="1" ref="AX48" ca="1">INDIRECT(_xlfn.CONCAT(AX$4,"_d!",AX$1,$A48))</f>
        <v>326.56643676757813</v>
      </c>
      <c r="AY48" s="42">
        <f t="shared" ca="1" si="11"/>
        <v>329.00989491567952</v>
      </c>
      <c r="AZ48" s="19" cm="1">
        <f t="array" aca="1" ref="AZ48" ca="1">INDIRECT(_xlfn.CONCAT(AZ$4,"_d!",AZ$1,$A48))</f>
        <v>323.20181274414063</v>
      </c>
      <c r="BA48" s="19" cm="1">
        <f t="array" aca="1" ref="BA48" ca="1">INDIRECT(_xlfn.CONCAT(BA$4,"_d!",BA$1,$A48))</f>
        <v>330.89523315429688</v>
      </c>
      <c r="BB48" s="19" cm="1">
        <f t="array" aca="1" ref="BB48" ca="1">INDIRECT(_xlfn.CONCAT(BB$4,"_d!",BB$1,$A48))</f>
        <v>336.32681274414063</v>
      </c>
      <c r="BC48" s="19" cm="1">
        <f t="array" aca="1" ref="BC48" ca="1">INDIRECT(_xlfn.CONCAT(BC$4,"_d!",BC$1,$A48))</f>
        <v>336.35458374023438</v>
      </c>
      <c r="BD48" s="19" cm="1">
        <f t="array" aca="1" ref="BD48" ca="1">INDIRECT(_xlfn.CONCAT(BD$4,"_d!",BD$1,$A48))</f>
        <v>337.7662353515625</v>
      </c>
      <c r="BE48" s="19" cm="1">
        <f t="array" aca="1" ref="BE48" ca="1">INDIRECT(_xlfn.CONCAT(BE$4,"_d!",BE$1,$A48))</f>
        <v>329.61212158203125</v>
      </c>
      <c r="BF48" s="42">
        <f t="shared" ca="1" si="12"/>
        <v>328.16158658637301</v>
      </c>
      <c r="BG48" s="19" cm="1">
        <f t="array" aca="1" ref="BG48" ca="1">INDIRECT(_xlfn.CONCAT(BG$4,"_d!",BG$1,$A48))</f>
        <v>322.86239624023438</v>
      </c>
      <c r="BH48" s="19" cm="1">
        <f t="array" aca="1" ref="BH48" ca="1">INDIRECT(_xlfn.CONCAT(BH$4,"_d!",BH$1,$A48))</f>
        <v>330.66653442382813</v>
      </c>
      <c r="BI48" s="19" cm="1">
        <f t="array" aca="1" ref="BI48" ca="1">INDIRECT(_xlfn.CONCAT(BI$4,"_d!",BI$1,$A48))</f>
        <v>336.26821899414063</v>
      </c>
      <c r="BJ48" s="19" cm="1">
        <f t="array" aca="1" ref="BJ48" ca="1">INDIRECT(_xlfn.CONCAT(BJ$4,"_d!",BJ$1,$A48))</f>
        <v>336.8997802734375</v>
      </c>
      <c r="BK48" s="19" cm="1">
        <f t="array" aca="1" ref="BK48" ca="1">INDIRECT(_xlfn.CONCAT(BK$4,"_d!",BK$1,$A48))</f>
        <v>338.79739379882813</v>
      </c>
      <c r="BL48" s="19" cm="1">
        <f t="array" aca="1" ref="BL48" ca="1">INDIRECT(_xlfn.CONCAT(BL$4,"_d!",BL$1,$A48))</f>
        <v>329.1961669921875</v>
      </c>
      <c r="BM48" s="42">
        <f t="shared" ca="1" si="13"/>
        <v>327.47890463818072</v>
      </c>
      <c r="BN48" s="19" cm="1">
        <f t="array" aca="1" ref="BN48" ca="1">INDIRECT(_xlfn.CONCAT(BN$4,"_d!",BN$1,$A48))</f>
        <v>321.695556640625</v>
      </c>
      <c r="BO48" s="19" cm="1">
        <f t="array" aca="1" ref="BO48" ca="1">INDIRECT(_xlfn.CONCAT(BO$4,"_d!",BO$1,$A48))</f>
        <v>330.90792846679688</v>
      </c>
      <c r="BP48" s="19" cm="1">
        <f t="array" aca="1" ref="BP48" ca="1">INDIRECT(_xlfn.CONCAT(BP$4,"_d!",BP$1,$A48))</f>
        <v>335.28887939453125</v>
      </c>
      <c r="BQ48" s="19" cm="1">
        <f t="array" aca="1" ref="BQ48" ca="1">INDIRECT(_xlfn.CONCAT(BQ$4,"_d!",BQ$1,$A48))</f>
        <v>334.5443115234375</v>
      </c>
      <c r="BR48" s="19" cm="1">
        <f t="array" aca="1" ref="BR48" ca="1">INDIRECT(_xlfn.CONCAT(BR$4,"_d!",BR$1,$A48))</f>
        <v>337.44265747070313</v>
      </c>
      <c r="BS48" s="19" cm="1">
        <f t="array" aca="1" ref="BS48" ca="1">INDIRECT(_xlfn.CONCAT(BS$4,"_d!",BS$1,$A48))</f>
        <v>330.47225952148438</v>
      </c>
      <c r="BT48" s="42">
        <f t="shared" ca="1" si="14"/>
        <v>326.11474545995083</v>
      </c>
      <c r="BU48" s="42"/>
      <c r="BV48" s="45">
        <f t="shared" ca="1" si="15"/>
        <v>331.14069844361399</v>
      </c>
      <c r="BW48" s="45">
        <f t="shared" ca="1" si="16"/>
        <v>331.05737990229267</v>
      </c>
      <c r="BX48" s="45">
        <f t="shared" ca="1" si="17"/>
        <v>328.36254920014574</v>
      </c>
      <c r="BY48" s="45">
        <f t="shared" ca="1" si="18"/>
        <v>329.16603605012693</v>
      </c>
      <c r="BZ48" s="45">
        <f t="shared" ca="1" si="19"/>
        <v>330.1847988841061</v>
      </c>
      <c r="CA48" s="45">
        <f t="shared" ca="1" si="20"/>
        <v>329.25902839410736</v>
      </c>
      <c r="CB48" s="45">
        <f t="shared" ca="1" si="21"/>
        <v>329.00989491567952</v>
      </c>
      <c r="CC48" s="45">
        <f t="shared" ca="1" si="22"/>
        <v>328.16158658637301</v>
      </c>
      <c r="CD48" s="45">
        <f t="shared" ca="1" si="23"/>
        <v>327.47890463818072</v>
      </c>
      <c r="CE48" s="45">
        <f t="shared" ca="1" si="24"/>
        <v>326.11474545995083</v>
      </c>
      <c r="CF48" s="45" cm="1">
        <f t="array" aca="1" ref="CF48" ca="1">+SUMPRODUCT($BV$3:$CE$3/100,$BV48:$CE48)</f>
        <v>328.47812398448707</v>
      </c>
      <c r="CG48" s="35">
        <f t="shared" si="28"/>
        <v>44013</v>
      </c>
      <c r="CH48" s="24">
        <f t="shared" ca="1" si="29"/>
        <v>1.8624159653514605E-2</v>
      </c>
      <c r="CI48" s="24">
        <f t="shared" ca="1" si="30"/>
        <v>1.9018608790303704E-2</v>
      </c>
      <c r="CJ48" s="24">
        <f t="shared" ca="1" si="31"/>
        <v>1.7000735511298215E-2</v>
      </c>
      <c r="CK48" s="24">
        <f t="shared" ca="1" si="32"/>
        <v>1.9453940070843778E-2</v>
      </c>
      <c r="CL48" s="24">
        <f t="shared" ca="1" si="33"/>
        <v>1.9239766047298046E-2</v>
      </c>
      <c r="CM48" s="24">
        <f t="shared" ca="1" si="34"/>
        <v>1.9446186264619358E-2</v>
      </c>
      <c r="CN48" s="24">
        <f t="shared" ca="1" si="35"/>
        <v>1.9566829930660612E-2</v>
      </c>
      <c r="CO48" s="24">
        <f t="shared" ca="1" si="36"/>
        <v>1.9711413726724025E-2</v>
      </c>
      <c r="CP48" s="24">
        <f t="shared" ca="1" si="37"/>
        <v>1.970085000017785E-2</v>
      </c>
      <c r="CQ48" s="24">
        <f t="shared" ca="1" si="38"/>
        <v>2.0535825008931585E-2</v>
      </c>
      <c r="CR48" s="24">
        <f t="shared" ca="1" si="26"/>
        <v>1.944575548782046E-2</v>
      </c>
      <c r="CS48" s="35">
        <f t="shared" si="39"/>
        <v>44013</v>
      </c>
      <c r="CT48" s="24">
        <f t="shared" ca="1" si="41"/>
        <v>0.43657914386193752</v>
      </c>
      <c r="CU48" s="24">
        <f t="shared" ca="1" si="42"/>
        <v>0.43549153565273224</v>
      </c>
      <c r="CV48" s="24">
        <f t="shared" ca="1" si="43"/>
        <v>0.41773353086033227</v>
      </c>
      <c r="CW48" s="24">
        <f t="shared" ca="1" si="44"/>
        <v>0.42891014589374588</v>
      </c>
      <c r="CX48" s="24">
        <f t="shared" ca="1" si="45"/>
        <v>0.42712547231037212</v>
      </c>
      <c r="CY48" s="24">
        <f t="shared" ca="1" si="46"/>
        <v>0.42463088380408021</v>
      </c>
      <c r="CZ48" s="24">
        <f t="shared" ca="1" si="47"/>
        <v>0.42217621065950306</v>
      </c>
      <c r="DA48" s="24">
        <f t="shared" ca="1" si="48"/>
        <v>0.42190052433624015</v>
      </c>
      <c r="DB48" s="24">
        <f t="shared" ca="1" si="49"/>
        <v>0.41733001800948366</v>
      </c>
      <c r="DC48" s="24">
        <f t="shared" ca="1" si="50"/>
        <v>0.41722417368211917</v>
      </c>
      <c r="DD48" s="48">
        <f t="shared" ca="1" si="51"/>
        <v>0.42307616019154604</v>
      </c>
      <c r="DE48" s="48">
        <f>+[1]NAC!AG49</f>
        <v>0.42386117136659429</v>
      </c>
    </row>
    <row r="49" spans="1:109" x14ac:dyDescent="0.25">
      <c r="A49" s="110">
        <f t="shared" si="27"/>
        <v>76</v>
      </c>
      <c r="B49" s="35">
        <f>+NAC!A49</f>
        <v>44044</v>
      </c>
      <c r="C49" s="19" cm="1">
        <f t="array" aca="1" ref="C49" ca="1">INDIRECT(_xlfn.CONCAT(C$4,"_d!",C$1,$A49))</f>
        <v>335.13980102539063</v>
      </c>
      <c r="D49" s="19" cm="1">
        <f t="array" aca="1" ref="D49" ca="1">INDIRECT(_xlfn.CONCAT(D$4,"_d!",D$1,$A49))</f>
        <v>338.44589233398438</v>
      </c>
      <c r="E49" s="19" cm="1">
        <f t="array" aca="1" ref="E49" ca="1">INDIRECT(_xlfn.CONCAT(E$4,"_d!",E$1,$A49))</f>
        <v>345.74468994140625</v>
      </c>
      <c r="F49" s="19" cm="1">
        <f t="array" aca="1" ref="F49" ca="1">INDIRECT(_xlfn.CONCAT(F$4,"_d!",F$1,$A49))</f>
        <v>346.28579711914063</v>
      </c>
      <c r="G49" s="19" cm="1">
        <f t="array" aca="1" ref="G49" ca="1">INDIRECT(_xlfn.CONCAT(G$4,"_d!",G$1,$A49))</f>
        <v>346.88217163085938</v>
      </c>
      <c r="H49" s="19" cm="1">
        <f t="array" aca="1" ref="H49" ca="1">INDIRECT(_xlfn.CONCAT(H$4,"_d!",H$1,$A49))</f>
        <v>334.65081787109375</v>
      </c>
      <c r="I49" s="42">
        <f t="shared" ca="1" si="6"/>
        <v>340.22509183700163</v>
      </c>
      <c r="J49" s="19" cm="1">
        <f t="array" aca="1" ref="J49" ca="1">INDIRECT(_xlfn.CONCAT(J$4,"_d!",J$1,$A49))</f>
        <v>334.849853515625</v>
      </c>
      <c r="K49" s="19" cm="1">
        <f t="array" aca="1" ref="K49" ca="1">INDIRECT(_xlfn.CONCAT(K$4,"_d!",K$1,$A49))</f>
        <v>340.83963012695313</v>
      </c>
      <c r="L49" s="19" cm="1">
        <f t="array" aca="1" ref="L49" ca="1">INDIRECT(_xlfn.CONCAT(L$4,"_d!",L$1,$A49))</f>
        <v>345.345703125</v>
      </c>
      <c r="M49" s="19" cm="1">
        <f t="array" aca="1" ref="M49" ca="1">INDIRECT(_xlfn.CONCAT(M$4,"_d!",M$1,$A49))</f>
        <v>345.12606811523438</v>
      </c>
      <c r="N49" s="19" cm="1">
        <f t="array" aca="1" ref="N49" ca="1">INDIRECT(_xlfn.CONCAT(N$4,"_d!",N$1,$A49))</f>
        <v>346.42755126953125</v>
      </c>
      <c r="O49" s="19" cm="1">
        <f t="array" aca="1" ref="O49" ca="1">INDIRECT(_xlfn.CONCAT(O$4,"_d!",O$1,$A49))</f>
        <v>333.38815307617188</v>
      </c>
      <c r="P49" s="42">
        <f ca="1">+SUMPRODUCT(J$3:$O$3,J49:O49)</f>
        <v>340.14369792060478</v>
      </c>
      <c r="Q49" s="19" cm="1">
        <f t="array" aca="1" ref="Q49" ca="1">INDIRECT(_xlfn.CONCAT(Q$4,"_d!",Q$1,$A49))</f>
        <v>334.04629516601563</v>
      </c>
      <c r="R49" s="19" cm="1">
        <f t="array" aca="1" ref="R49" ca="1">INDIRECT(_xlfn.CONCAT(R$4,"_d!",R$1,$A49))</f>
        <v>334.04629516601563</v>
      </c>
      <c r="S49" s="19" cm="1">
        <f t="array" aca="1" ref="S49" ca="1">INDIRECT(_xlfn.CONCAT(S$4,"_d!",S$1,$A49))</f>
        <v>345.1864013671875</v>
      </c>
      <c r="T49" s="19" cm="1">
        <f t="array" aca="1" ref="T49" ca="1">INDIRECT(_xlfn.CONCAT(T$4,"_d!",T$1,$A49))</f>
        <v>347.65579223632813</v>
      </c>
      <c r="U49" s="19" cm="1">
        <f t="array" aca="1" ref="U49" ca="1">INDIRECT(_xlfn.CONCAT(U$4,"_d!",U$1,$A49))</f>
        <v>346.26547241210938</v>
      </c>
      <c r="V49" s="19" cm="1">
        <f t="array" aca="1" ref="V49" ca="1">INDIRECT(_xlfn.CONCAT(V$4,"_d!",V$1,$A49))</f>
        <v>336.17684936523438</v>
      </c>
      <c r="W49" s="42">
        <f t="shared" ca="1" si="7"/>
        <v>337.56594527822841</v>
      </c>
      <c r="X49" s="19" cm="1">
        <f t="array" aca="1" ref="X49" ca="1">INDIRECT(_xlfn.CONCAT(X$4,"_d!",X$1,$A49))</f>
        <v>332.270751953125</v>
      </c>
      <c r="Y49" s="19" cm="1">
        <f t="array" aca="1" ref="Y49" ca="1">INDIRECT(_xlfn.CONCAT(Y$4,"_d!",Y$1,$A49))</f>
        <v>338.74542236328125</v>
      </c>
      <c r="Z49" s="19" cm="1">
        <f t="array" aca="1" ref="Z49" ca="1">INDIRECT(_xlfn.CONCAT(Z$4,"_d!",Z$1,$A49))</f>
        <v>346.22149658203125</v>
      </c>
      <c r="AA49" s="19" cm="1">
        <f t="array" aca="1" ref="AA49" ca="1">INDIRECT(_xlfn.CONCAT(AA$4,"_d!",AA$1,$A49))</f>
        <v>345.00973510742188</v>
      </c>
      <c r="AB49" s="19" cm="1">
        <f t="array" aca="1" ref="AB49" ca="1">INDIRECT(_xlfn.CONCAT(AB$4,"_d!",AB$1,$A49))</f>
        <v>348.275634765625</v>
      </c>
      <c r="AC49" s="19" cm="1">
        <f t="array" aca="1" ref="AC49" ca="1">INDIRECT(_xlfn.CONCAT(AC$4,"_d!",AC$1,$A49))</f>
        <v>338.60101318359375</v>
      </c>
      <c r="AD49" s="42">
        <f t="shared" ca="1" si="8"/>
        <v>338.1180130194673</v>
      </c>
      <c r="AE49" s="19" cm="1">
        <f t="array" aca="1" ref="AE49" ca="1">INDIRECT(_xlfn.CONCAT(AE$4,"_d!",AE$1,$A49))</f>
        <v>333.82785034179688</v>
      </c>
      <c r="AF49" s="19" cm="1">
        <f t="array" aca="1" ref="AF49" ca="1">INDIRECT(_xlfn.CONCAT(AF$4,"_d!",AF$1,$A49))</f>
        <v>340.37692260742188</v>
      </c>
      <c r="AG49" s="19" cm="1">
        <f t="array" aca="1" ref="AG49" ca="1">INDIRECT(_xlfn.CONCAT(AG$4,"_d!",AG$1,$A49))</f>
        <v>345.88104248046875</v>
      </c>
      <c r="AH49" s="19" cm="1">
        <f t="array" aca="1" ref="AH49" ca="1">INDIRECT(_xlfn.CONCAT(AH$4,"_d!",AH$1,$A49))</f>
        <v>347.96963500976563</v>
      </c>
      <c r="AI49" s="19" cm="1">
        <f t="array" aca="1" ref="AI49" ca="1">INDIRECT(_xlfn.CONCAT(AI$4,"_d!",AI$1,$A49))</f>
        <v>346.9576416015625</v>
      </c>
      <c r="AJ49" s="19" cm="1">
        <f t="array" aca="1" ref="AJ49" ca="1">INDIRECT(_xlfn.CONCAT(AJ$4,"_d!",AJ$1,$A49))</f>
        <v>338.59951782226563</v>
      </c>
      <c r="AK49" s="42">
        <f t="shared" ca="1" si="9"/>
        <v>339.13044222270548</v>
      </c>
      <c r="AL49" s="19" cm="1">
        <f t="array" aca="1" ref="AL49" ca="1">INDIRECT(_xlfn.CONCAT(AL$4,"_d!",AL$1,$A49))</f>
        <v>333.09597778320313</v>
      </c>
      <c r="AM49" s="19" cm="1">
        <f t="array" aca="1" ref="AM49" ca="1">INDIRECT(_xlfn.CONCAT(AM$4,"_d!",AM$1,$A49))</f>
        <v>340.17202758789063</v>
      </c>
      <c r="AN49" s="19" cm="1">
        <f t="array" aca="1" ref="AN49" ca="1">INDIRECT(_xlfn.CONCAT(AN$4,"_d!",AN$1,$A49))</f>
        <v>345.45462036132813</v>
      </c>
      <c r="AO49" s="19" cm="1">
        <f t="array" aca="1" ref="AO49" ca="1">INDIRECT(_xlfn.CONCAT(AO$4,"_d!",AO$1,$A49))</f>
        <v>343.67526245117188</v>
      </c>
      <c r="AP49" s="19" cm="1">
        <f t="array" aca="1" ref="AP49" ca="1">INDIRECT(_xlfn.CONCAT(AP$4,"_d!",AP$1,$A49))</f>
        <v>347.85458374023438</v>
      </c>
      <c r="AQ49" s="19" cm="1">
        <f t="array" aca="1" ref="AQ49" ca="1">INDIRECT(_xlfn.CONCAT(AQ$4,"_d!",AQ$1,$A49))</f>
        <v>336.76885986328125</v>
      </c>
      <c r="AR49" s="42">
        <f t="shared" ca="1" si="10"/>
        <v>338.19655574391368</v>
      </c>
      <c r="AS49" s="19" cm="1">
        <f t="array" aca="1" ref="AS49" ca="1">INDIRECT(_xlfn.CONCAT(AS$4,"_d!",AS$1,$A49))</f>
        <v>332.36990356445313</v>
      </c>
      <c r="AT49" s="19" cm="1">
        <f t="array" aca="1" ref="AT49" ca="1">INDIRECT(_xlfn.CONCAT(AT$4,"_d!",AT$1,$A49))</f>
        <v>340.7203369140625</v>
      </c>
      <c r="AU49" s="19" cm="1">
        <f t="array" aca="1" ref="AU49" ca="1">INDIRECT(_xlfn.CONCAT(AU$4,"_d!",AU$1,$A49))</f>
        <v>345.92935180664063</v>
      </c>
      <c r="AV49" s="19" cm="1">
        <f t="array" aca="1" ref="AV49" ca="1">INDIRECT(_xlfn.CONCAT(AV$4,"_d!",AV$1,$A49))</f>
        <v>348.19189453125</v>
      </c>
      <c r="AW49" s="19" cm="1">
        <f t="array" aca="1" ref="AW49" ca="1">INDIRECT(_xlfn.CONCAT(AW$4,"_d!",AW$1,$A49))</f>
        <v>347.28018188476563</v>
      </c>
      <c r="AX49" s="19" cm="1">
        <f t="array" aca="1" ref="AX49" ca="1">INDIRECT(_xlfn.CONCAT(AX$4,"_d!",AX$1,$A49))</f>
        <v>335.82354736328125</v>
      </c>
      <c r="AY49" s="42">
        <f t="shared" ca="1" si="11"/>
        <v>337.91704466684274</v>
      </c>
      <c r="AZ49" s="19" cm="1">
        <f t="array" aca="1" ref="AZ49" ca="1">INDIRECT(_xlfn.CONCAT(AZ$4,"_d!",AZ$1,$A49))</f>
        <v>332.2330322265625</v>
      </c>
      <c r="BA49" s="19" cm="1">
        <f t="array" aca="1" ref="BA49" ca="1">INDIRECT(_xlfn.CONCAT(BA$4,"_d!",BA$1,$A49))</f>
        <v>339.55368041992188</v>
      </c>
      <c r="BB49" s="19" cm="1">
        <f t="array" aca="1" ref="BB49" ca="1">INDIRECT(_xlfn.CONCAT(BB$4,"_d!",BB$1,$A49))</f>
        <v>344.83279418945313</v>
      </c>
      <c r="BC49" s="19" cm="1">
        <f t="array" aca="1" ref="BC49" ca="1">INDIRECT(_xlfn.CONCAT(BC$4,"_d!",BC$1,$A49))</f>
        <v>344.08721923828125</v>
      </c>
      <c r="BD49" s="19" cm="1">
        <f t="array" aca="1" ref="BD49" ca="1">INDIRECT(_xlfn.CONCAT(BD$4,"_d!",BD$1,$A49))</f>
        <v>346.70626831054688</v>
      </c>
      <c r="BE49" s="19" cm="1">
        <f t="array" aca="1" ref="BE49" ca="1">INDIRECT(_xlfn.CONCAT(BE$4,"_d!",BE$1,$A49))</f>
        <v>339.0419921875</v>
      </c>
      <c r="BF49" s="42">
        <f t="shared" ca="1" si="12"/>
        <v>337.02022899503038</v>
      </c>
      <c r="BG49" s="19" cm="1">
        <f t="array" aca="1" ref="BG49" ca="1">INDIRECT(_xlfn.CONCAT(BG$4,"_d!",BG$1,$A49))</f>
        <v>331.82778930664063</v>
      </c>
      <c r="BH49" s="19" cm="1">
        <f t="array" aca="1" ref="BH49" ca="1">INDIRECT(_xlfn.CONCAT(BH$4,"_d!",BH$1,$A49))</f>
        <v>339.11749267578125</v>
      </c>
      <c r="BI49" s="19" cm="1">
        <f t="array" aca="1" ref="BI49" ca="1">INDIRECT(_xlfn.CONCAT(BI$4,"_d!",BI$1,$A49))</f>
        <v>344.79806518554688</v>
      </c>
      <c r="BJ49" s="19" cm="1">
        <f t="array" aca="1" ref="BJ49" ca="1">INDIRECT(_xlfn.CONCAT(BJ$4,"_d!",BJ$1,$A49))</f>
        <v>344.73150634765625</v>
      </c>
      <c r="BK49" s="19" cm="1">
        <f t="array" aca="1" ref="BK49" ca="1">INDIRECT(_xlfn.CONCAT(BK$4,"_d!",BK$1,$A49))</f>
        <v>347.78005981445313</v>
      </c>
      <c r="BL49" s="19" cm="1">
        <f t="array" aca="1" ref="BL49" ca="1">INDIRECT(_xlfn.CONCAT(BL$4,"_d!",BL$1,$A49))</f>
        <v>338.6407470703125</v>
      </c>
      <c r="BM49" s="42">
        <f t="shared" ca="1" si="13"/>
        <v>336.25763131540555</v>
      </c>
      <c r="BN49" s="19" cm="1">
        <f t="array" aca="1" ref="BN49" ca="1">INDIRECT(_xlfn.CONCAT(BN$4,"_d!",BN$1,$A49))</f>
        <v>330.5252685546875</v>
      </c>
      <c r="BO49" s="19" cm="1">
        <f t="array" aca="1" ref="BO49" ca="1">INDIRECT(_xlfn.CONCAT(BO$4,"_d!",BO$1,$A49))</f>
        <v>339.5076904296875</v>
      </c>
      <c r="BP49" s="19" cm="1">
        <f t="array" aca="1" ref="BP49" ca="1">INDIRECT(_xlfn.CONCAT(BP$4,"_d!",BP$1,$A49))</f>
        <v>343.7930908203125</v>
      </c>
      <c r="BQ49" s="19" cm="1">
        <f t="array" aca="1" ref="BQ49" ca="1">INDIRECT(_xlfn.CONCAT(BQ$4,"_d!",BQ$1,$A49))</f>
        <v>342.22775268554688</v>
      </c>
      <c r="BR49" s="19" cm="1">
        <f t="array" aca="1" ref="BR49" ca="1">INDIRECT(_xlfn.CONCAT(BR$4,"_d!",BR$1,$A49))</f>
        <v>346.310546875</v>
      </c>
      <c r="BS49" s="19" cm="1">
        <f t="array" aca="1" ref="BS49" ca="1">INDIRECT(_xlfn.CONCAT(BS$4,"_d!",BS$1,$A49))</f>
        <v>340.11880493164063</v>
      </c>
      <c r="BT49" s="42">
        <f t="shared" ca="1" si="14"/>
        <v>334.92910072389543</v>
      </c>
      <c r="BU49" s="42"/>
      <c r="BV49" s="45">
        <f t="shared" ca="1" si="15"/>
        <v>340.22509183700163</v>
      </c>
      <c r="BW49" s="45">
        <f t="shared" ca="1" si="16"/>
        <v>340.14369792060478</v>
      </c>
      <c r="BX49" s="45">
        <f t="shared" ca="1" si="17"/>
        <v>337.56594527822841</v>
      </c>
      <c r="BY49" s="45">
        <f t="shared" ca="1" si="18"/>
        <v>338.1180130194673</v>
      </c>
      <c r="BZ49" s="45">
        <f t="shared" ca="1" si="19"/>
        <v>339.13044222270548</v>
      </c>
      <c r="CA49" s="45">
        <f t="shared" ca="1" si="20"/>
        <v>338.19655574391368</v>
      </c>
      <c r="CB49" s="45">
        <f t="shared" ca="1" si="21"/>
        <v>337.91704466684274</v>
      </c>
      <c r="CC49" s="45">
        <f t="shared" ca="1" si="22"/>
        <v>337.02022899503038</v>
      </c>
      <c r="CD49" s="45">
        <f t="shared" ca="1" si="23"/>
        <v>336.25763131540555</v>
      </c>
      <c r="CE49" s="45">
        <f t="shared" ca="1" si="24"/>
        <v>334.92910072389543</v>
      </c>
      <c r="CF49" s="45" cm="1">
        <f t="array" aca="1" ref="CF49" ca="1">+SUMPRODUCT($BV$3:$CE$3/100,$BV49:$CE49)</f>
        <v>337.39777661094945</v>
      </c>
      <c r="CG49" s="35">
        <f t="shared" si="28"/>
        <v>44044</v>
      </c>
      <c r="CH49" s="24">
        <f t="shared" ca="1" si="29"/>
        <v>2.7433636022648367E-2</v>
      </c>
      <c r="CI49" s="24">
        <f t="shared" ca="1" si="30"/>
        <v>2.7446353925092426E-2</v>
      </c>
      <c r="CJ49" s="24">
        <f t="shared" ca="1" si="31"/>
        <v>2.8028153942954548E-2</v>
      </c>
      <c r="CK49" s="24">
        <f t="shared" ca="1" si="32"/>
        <v>2.719593150241395E-2</v>
      </c>
      <c r="CL49" s="24">
        <f t="shared" ca="1" si="33"/>
        <v>2.7092838219179516E-2</v>
      </c>
      <c r="CM49" s="24">
        <f t="shared" ca="1" si="34"/>
        <v>2.7144365314437202E-2</v>
      </c>
      <c r="CN49" s="24">
        <f t="shared" ca="1" si="35"/>
        <v>2.7072589271049052E-2</v>
      </c>
      <c r="CO49" s="24">
        <f t="shared" ca="1" si="36"/>
        <v>2.6994757371840539E-2</v>
      </c>
      <c r="CP49" s="24">
        <f t="shared" ca="1" si="37"/>
        <v>2.680699902463668E-2</v>
      </c>
      <c r="CQ49" s="24">
        <f t="shared" ca="1" si="38"/>
        <v>2.7028386132963433E-2</v>
      </c>
      <c r="CR49" s="24">
        <f t="shared" ca="1" si="26"/>
        <v>2.7154479933901632E-2</v>
      </c>
      <c r="CS49" s="35">
        <f t="shared" si="39"/>
        <v>44044</v>
      </c>
      <c r="CT49" s="24">
        <f t="shared" ca="1" si="41"/>
        <v>0.41835228952374903</v>
      </c>
      <c r="CU49" s="24">
        <f t="shared" ca="1" si="42"/>
        <v>0.41768851245865712</v>
      </c>
      <c r="CV49" s="24">
        <f t="shared" ca="1" si="43"/>
        <v>0.4023475543131394</v>
      </c>
      <c r="CW49" s="24">
        <f t="shared" ca="1" si="44"/>
        <v>0.41175843973033688</v>
      </c>
      <c r="CX49" s="24">
        <f t="shared" ca="1" si="45"/>
        <v>0.41035514813419849</v>
      </c>
      <c r="CY49" s="24">
        <f t="shared" ca="1" si="46"/>
        <v>0.40829701127094653</v>
      </c>
      <c r="CZ49" s="24">
        <f t="shared" ca="1" si="47"/>
        <v>0.4053843556998511</v>
      </c>
      <c r="DA49" s="24">
        <f t="shared" ca="1" si="48"/>
        <v>0.40496176288916064</v>
      </c>
      <c r="DB49" s="24">
        <f t="shared" ca="1" si="49"/>
        <v>0.40042861411541808</v>
      </c>
      <c r="DC49" s="24">
        <f t="shared" ca="1" si="50"/>
        <v>0.39977337357515319</v>
      </c>
      <c r="DD49" s="48">
        <f t="shared" ca="1" si="51"/>
        <v>0.40611017369347024</v>
      </c>
      <c r="DE49" s="48">
        <f>+[1]NAC!AG50</f>
        <v>0.40692821368948251</v>
      </c>
    </row>
    <row r="50" spans="1:109" x14ac:dyDescent="0.25">
      <c r="A50" s="110">
        <f t="shared" si="27"/>
        <v>77</v>
      </c>
      <c r="B50" s="35">
        <f>+NAC!A50</f>
        <v>44075</v>
      </c>
      <c r="C50" s="19" cm="1">
        <f t="array" aca="1" ref="C50" ca="1">INDIRECT(_xlfn.CONCAT(C$4,"_d!",C$1,$A50))</f>
        <v>344.88552856445313</v>
      </c>
      <c r="D50" s="19" cm="1">
        <f t="array" aca="1" ref="D50" ca="1">INDIRECT(_xlfn.CONCAT(D$4,"_d!",D$1,$A50))</f>
        <v>348.23818969726563</v>
      </c>
      <c r="E50" s="19" cm="1">
        <f t="array" aca="1" ref="E50" ca="1">INDIRECT(_xlfn.CONCAT(E$4,"_d!",E$1,$A50))</f>
        <v>354.20733642578125</v>
      </c>
      <c r="F50" s="19" cm="1">
        <f t="array" aca="1" ref="F50" ca="1">INDIRECT(_xlfn.CONCAT(F$4,"_d!",F$1,$A50))</f>
        <v>358.13934326171875</v>
      </c>
      <c r="G50" s="19" cm="1">
        <f t="array" aca="1" ref="G50" ca="1">INDIRECT(_xlfn.CONCAT(G$4,"_d!",G$1,$A50))</f>
        <v>359.64410400390625</v>
      </c>
      <c r="H50" s="19" cm="1">
        <f t="array" aca="1" ref="H50" ca="1">INDIRECT(_xlfn.CONCAT(H$4,"_d!",H$1,$A50))</f>
        <v>342.219970703125</v>
      </c>
      <c r="I50" s="42">
        <f t="shared" ca="1" si="6"/>
        <v>350.20948958121022</v>
      </c>
      <c r="J50" s="19" cm="1">
        <f t="array" aca="1" ref="J50" ca="1">INDIRECT(_xlfn.CONCAT(J$4,"_d!",J$1,$A50))</f>
        <v>344.79379272460938</v>
      </c>
      <c r="K50" s="19" cm="1">
        <f t="array" aca="1" ref="K50" ca="1">INDIRECT(_xlfn.CONCAT(K$4,"_d!",K$1,$A50))</f>
        <v>350.85519409179688</v>
      </c>
      <c r="L50" s="19" cm="1">
        <f t="array" aca="1" ref="L50" ca="1">INDIRECT(_xlfn.CONCAT(L$4,"_d!",L$1,$A50))</f>
        <v>353.58929443359375</v>
      </c>
      <c r="M50" s="19" cm="1">
        <f t="array" aca="1" ref="M50" ca="1">INDIRECT(_xlfn.CONCAT(M$4,"_d!",M$1,$A50))</f>
        <v>356.80966186523438</v>
      </c>
      <c r="N50" s="19" cm="1">
        <f t="array" aca="1" ref="N50" ca="1">INDIRECT(_xlfn.CONCAT(N$4,"_d!",N$1,$A50))</f>
        <v>359.25146484375</v>
      </c>
      <c r="O50" s="19" cm="1">
        <f t="array" aca="1" ref="O50" ca="1">INDIRECT(_xlfn.CONCAT(O$4,"_d!",O$1,$A50))</f>
        <v>340.91778564453125</v>
      </c>
      <c r="P50" s="42">
        <f ca="1">+SUMPRODUCT(J$3:$O$3,J50:O50)</f>
        <v>350.14606768638311</v>
      </c>
      <c r="Q50" s="19" cm="1">
        <f t="array" aca="1" ref="Q50" ca="1">INDIRECT(_xlfn.CONCAT(Q$4,"_d!",Q$1,$A50))</f>
        <v>343.600830078125</v>
      </c>
      <c r="R50" s="19" cm="1">
        <f t="array" aca="1" ref="R50" ca="1">INDIRECT(_xlfn.CONCAT(R$4,"_d!",R$1,$A50))</f>
        <v>343.600830078125</v>
      </c>
      <c r="S50" s="19" cm="1">
        <f t="array" aca="1" ref="S50" ca="1">INDIRECT(_xlfn.CONCAT(S$4,"_d!",S$1,$A50))</f>
        <v>353.21517944335938</v>
      </c>
      <c r="T50" s="19" cm="1">
        <f t="array" aca="1" ref="T50" ca="1">INDIRECT(_xlfn.CONCAT(T$4,"_d!",T$1,$A50))</f>
        <v>359.11007690429688</v>
      </c>
      <c r="U50" s="19" cm="1">
        <f t="array" aca="1" ref="U50" ca="1">INDIRECT(_xlfn.CONCAT(U$4,"_d!",U$1,$A50))</f>
        <v>358.67709350585938</v>
      </c>
      <c r="V50" s="19" cm="1">
        <f t="array" aca="1" ref="V50" ca="1">INDIRECT(_xlfn.CONCAT(V$4,"_d!",V$1,$A50))</f>
        <v>343.70477294921875</v>
      </c>
      <c r="W50" s="42">
        <f t="shared" ca="1" si="7"/>
        <v>347.2127113649139</v>
      </c>
      <c r="X50" s="19" cm="1">
        <f t="array" aca="1" ref="X50" ca="1">INDIRECT(_xlfn.CONCAT(X$4,"_d!",X$1,$A50))</f>
        <v>341.8138427734375</v>
      </c>
      <c r="Y50" s="19" cm="1">
        <f t="array" aca="1" ref="Y50" ca="1">INDIRECT(_xlfn.CONCAT(Y$4,"_d!",Y$1,$A50))</f>
        <v>348.64898681640625</v>
      </c>
      <c r="Z50" s="19" cm="1">
        <f t="array" aca="1" ref="Z50" ca="1">INDIRECT(_xlfn.CONCAT(Z$4,"_d!",Z$1,$A50))</f>
        <v>354.14642333984375</v>
      </c>
      <c r="AA50" s="19" cm="1">
        <f t="array" aca="1" ref="AA50" ca="1">INDIRECT(_xlfn.CONCAT(AA$4,"_d!",AA$1,$A50))</f>
        <v>356.68389892578125</v>
      </c>
      <c r="AB50" s="19" cm="1">
        <f t="array" aca="1" ref="AB50" ca="1">INDIRECT(_xlfn.CONCAT(AB$4,"_d!",AB$1,$A50))</f>
        <v>360.721923828125</v>
      </c>
      <c r="AC50" s="19" cm="1">
        <f t="array" aca="1" ref="AC50" ca="1">INDIRECT(_xlfn.CONCAT(AC$4,"_d!",AC$1,$A50))</f>
        <v>346.2034912109375</v>
      </c>
      <c r="AD50" s="42">
        <f t="shared" ca="1" si="8"/>
        <v>347.91134580457623</v>
      </c>
      <c r="AE50" s="19" cm="1">
        <f t="array" aca="1" ref="AE50" ca="1">INDIRECT(_xlfn.CONCAT(AE$4,"_d!",AE$1,$A50))</f>
        <v>343.22793579101563</v>
      </c>
      <c r="AF50" s="19" cm="1">
        <f t="array" aca="1" ref="AF50" ca="1">INDIRECT(_xlfn.CONCAT(AF$4,"_d!",AF$1,$A50))</f>
        <v>350.43515014648438</v>
      </c>
      <c r="AG50" s="19" cm="1">
        <f t="array" aca="1" ref="AG50" ca="1">INDIRECT(_xlfn.CONCAT(AG$4,"_d!",AG$1,$A50))</f>
        <v>353.861328125</v>
      </c>
      <c r="AH50" s="19" cm="1">
        <f t="array" aca="1" ref="AH50" ca="1">INDIRECT(_xlfn.CONCAT(AH$4,"_d!",AH$1,$A50))</f>
        <v>359.28018188476563</v>
      </c>
      <c r="AI50" s="19" cm="1">
        <f t="array" aca="1" ref="AI50" ca="1">INDIRECT(_xlfn.CONCAT(AI$4,"_d!",AI$1,$A50))</f>
        <v>359.17868041992188</v>
      </c>
      <c r="AJ50" s="19" cm="1">
        <f t="array" aca="1" ref="AJ50" ca="1">INDIRECT(_xlfn.CONCAT(AJ$4,"_d!",AJ$1,$A50))</f>
        <v>346.59927368164063</v>
      </c>
      <c r="AK50" s="42">
        <f t="shared" ca="1" si="9"/>
        <v>348.91324248991009</v>
      </c>
      <c r="AL50" s="19" cm="1">
        <f t="array" aca="1" ref="AL50" ca="1">INDIRECT(_xlfn.CONCAT(AL$4,"_d!",AL$1,$A50))</f>
        <v>342.30233764648438</v>
      </c>
      <c r="AM50" s="19" cm="1">
        <f t="array" aca="1" ref="AM50" ca="1">INDIRECT(_xlfn.CONCAT(AM$4,"_d!",AM$1,$A50))</f>
        <v>350.09396362304688</v>
      </c>
      <c r="AN50" s="19" cm="1">
        <f t="array" aca="1" ref="AN50" ca="1">INDIRECT(_xlfn.CONCAT(AN$4,"_d!",AN$1,$A50))</f>
        <v>353.23672485351563</v>
      </c>
      <c r="AO50" s="19" cm="1">
        <f t="array" aca="1" ref="AO50" ca="1">INDIRECT(_xlfn.CONCAT(AO$4,"_d!",AO$1,$A50))</f>
        <v>355.3287353515625</v>
      </c>
      <c r="AP50" s="19" cm="1">
        <f t="array" aca="1" ref="AP50" ca="1">INDIRECT(_xlfn.CONCAT(AP$4,"_d!",AP$1,$A50))</f>
        <v>360.27688598632813</v>
      </c>
      <c r="AQ50" s="19" cm="1">
        <f t="array" aca="1" ref="AQ50" ca="1">INDIRECT(_xlfn.CONCAT(AQ$4,"_d!",AQ$1,$A50))</f>
        <v>344.23681640625</v>
      </c>
      <c r="AR50" s="42">
        <f t="shared" ca="1" si="10"/>
        <v>347.74560091864498</v>
      </c>
      <c r="AS50" s="19" cm="1">
        <f t="array" aca="1" ref="AS50" ca="1">INDIRECT(_xlfn.CONCAT(AS$4,"_d!",AS$1,$A50))</f>
        <v>341.81173706054688</v>
      </c>
      <c r="AT50" s="19" cm="1">
        <f t="array" aca="1" ref="AT50" ca="1">INDIRECT(_xlfn.CONCAT(AT$4,"_d!",AT$1,$A50))</f>
        <v>350.6732177734375</v>
      </c>
      <c r="AU50" s="19" cm="1">
        <f t="array" aca="1" ref="AU50" ca="1">INDIRECT(_xlfn.CONCAT(AU$4,"_d!",AU$1,$A50))</f>
        <v>353.58810424804688</v>
      </c>
      <c r="AV50" s="19" cm="1">
        <f t="array" aca="1" ref="AV50" ca="1">INDIRECT(_xlfn.CONCAT(AV$4,"_d!",AV$1,$A50))</f>
        <v>359.52993774414063</v>
      </c>
      <c r="AW50" s="19" cm="1">
        <f t="array" aca="1" ref="AW50" ca="1">INDIRECT(_xlfn.CONCAT(AW$4,"_d!",AW$1,$A50))</f>
        <v>359.02157592773438</v>
      </c>
      <c r="AX50" s="19" cm="1">
        <f t="array" aca="1" ref="AX50" ca="1">INDIRECT(_xlfn.CONCAT(AX$4,"_d!",AX$1,$A50))</f>
        <v>343.36251831054688</v>
      </c>
      <c r="AY50" s="42">
        <f t="shared" ca="1" si="11"/>
        <v>347.49448898571632</v>
      </c>
      <c r="AZ50" s="19" cm="1">
        <f t="array" aca="1" ref="AZ50" ca="1">INDIRECT(_xlfn.CONCAT(AZ$4,"_d!",AZ$1,$A50))</f>
        <v>341.52850341796875</v>
      </c>
      <c r="BA50" s="19" cm="1">
        <f t="array" aca="1" ref="BA50" ca="1">INDIRECT(_xlfn.CONCAT(BA$4,"_d!",BA$1,$A50))</f>
        <v>349.43740844726563</v>
      </c>
      <c r="BB50" s="19" cm="1">
        <f t="array" aca="1" ref="BB50" ca="1">INDIRECT(_xlfn.CONCAT(BB$4,"_d!",BB$1,$A50))</f>
        <v>352.19595336914063</v>
      </c>
      <c r="BC50" s="19" cm="1">
        <f t="array" aca="1" ref="BC50" ca="1">INDIRECT(_xlfn.CONCAT(BC$4,"_d!",BC$1,$A50))</f>
        <v>355.41232299804688</v>
      </c>
      <c r="BD50" s="19" cm="1">
        <f t="array" aca="1" ref="BD50" ca="1">INDIRECT(_xlfn.CONCAT(BD$4,"_d!",BD$1,$A50))</f>
        <v>358.46868896484375</v>
      </c>
      <c r="BE50" s="19" cm="1">
        <f t="array" aca="1" ref="BE50" ca="1">INDIRECT(_xlfn.CONCAT(BE$4,"_d!",BE$1,$A50))</f>
        <v>346.55279541015625</v>
      </c>
      <c r="BF50" s="42">
        <f t="shared" ca="1" si="12"/>
        <v>346.52285991316762</v>
      </c>
      <c r="BG50" s="19" cm="1">
        <f t="array" aca="1" ref="BG50" ca="1">INDIRECT(_xlfn.CONCAT(BG$4,"_d!",BG$1,$A50))</f>
        <v>340.8165283203125</v>
      </c>
      <c r="BH50" s="19" cm="1">
        <f t="array" aca="1" ref="BH50" ca="1">INDIRECT(_xlfn.CONCAT(BH$4,"_d!",BH$1,$A50))</f>
        <v>348.99481201171875</v>
      </c>
      <c r="BI50" s="19" cm="1">
        <f t="array" aca="1" ref="BI50" ca="1">INDIRECT(_xlfn.CONCAT(BI$4,"_d!",BI$1,$A50))</f>
        <v>351.95211791992188</v>
      </c>
      <c r="BJ50" s="19" cm="1">
        <f t="array" aca="1" ref="BJ50" ca="1">INDIRECT(_xlfn.CONCAT(BJ$4,"_d!",BJ$1,$A50))</f>
        <v>355.6339111328125</v>
      </c>
      <c r="BK50" s="19" cm="1">
        <f t="array" aca="1" ref="BK50" ca="1">INDIRECT(_xlfn.CONCAT(BK$4,"_d!",BK$1,$A50))</f>
        <v>359.13046264648438</v>
      </c>
      <c r="BL50" s="19" cm="1">
        <f t="array" aca="1" ref="BL50" ca="1">INDIRECT(_xlfn.CONCAT(BL$4,"_d!",BL$1,$A50))</f>
        <v>346.1624755859375</v>
      </c>
      <c r="BM50" s="42">
        <f t="shared" ca="1" si="13"/>
        <v>345.51240352408564</v>
      </c>
      <c r="BN50" s="19" cm="1">
        <f t="array" aca="1" ref="BN50" ca="1">INDIRECT(_xlfn.CONCAT(BN$4,"_d!",BN$1,$A50))</f>
        <v>339.54348754882813</v>
      </c>
      <c r="BO50" s="19" cm="1">
        <f t="array" aca="1" ref="BO50" ca="1">INDIRECT(_xlfn.CONCAT(BO$4,"_d!",BO$1,$A50))</f>
        <v>349.20809936523438</v>
      </c>
      <c r="BP50" s="19" cm="1">
        <f t="array" aca="1" ref="BP50" ca="1">INDIRECT(_xlfn.CONCAT(BP$4,"_d!",BP$1,$A50))</f>
        <v>351.01544189453125</v>
      </c>
      <c r="BQ50" s="19" cm="1">
        <f t="array" aca="1" ref="BQ50" ca="1">INDIRECT(_xlfn.CONCAT(BQ$4,"_d!",BQ$1,$A50))</f>
        <v>353.7607421875</v>
      </c>
      <c r="BR50" s="19" cm="1">
        <f t="array" aca="1" ref="BR50" ca="1">INDIRECT(_xlfn.CONCAT(BR$4,"_d!",BR$1,$A50))</f>
        <v>357.96865844726563</v>
      </c>
      <c r="BS50" s="19" cm="1">
        <f t="array" aca="1" ref="BS50" ca="1">INDIRECT(_xlfn.CONCAT(BS$4,"_d!",BS$1,$A50))</f>
        <v>347.33245849609375</v>
      </c>
      <c r="BT50" s="42">
        <f t="shared" ca="1" si="14"/>
        <v>344.04512913529129</v>
      </c>
      <c r="BU50" s="42"/>
      <c r="BV50" s="45">
        <f t="shared" ca="1" si="15"/>
        <v>350.20948958121022</v>
      </c>
      <c r="BW50" s="45">
        <f t="shared" ca="1" si="16"/>
        <v>350.14606768638311</v>
      </c>
      <c r="BX50" s="45">
        <f t="shared" ca="1" si="17"/>
        <v>347.2127113649139</v>
      </c>
      <c r="BY50" s="45">
        <f t="shared" ca="1" si="18"/>
        <v>347.91134580457623</v>
      </c>
      <c r="BZ50" s="45">
        <f t="shared" ca="1" si="19"/>
        <v>348.91324248991009</v>
      </c>
      <c r="CA50" s="45">
        <f t="shared" ca="1" si="20"/>
        <v>347.74560091864498</v>
      </c>
      <c r="CB50" s="45">
        <f t="shared" ca="1" si="21"/>
        <v>347.49448898571632</v>
      </c>
      <c r="CC50" s="45">
        <f t="shared" ca="1" si="22"/>
        <v>346.52285991316762</v>
      </c>
      <c r="CD50" s="45">
        <f t="shared" ca="1" si="23"/>
        <v>345.51240352408564</v>
      </c>
      <c r="CE50" s="45">
        <f t="shared" ca="1" si="24"/>
        <v>344.04512913529129</v>
      </c>
      <c r="CF50" s="45" cm="1">
        <f t="array" aca="1" ref="CF50" ca="1">+SUMPRODUCT($BV$3:$CE$3/100,$BV50:$CE50)</f>
        <v>346.92335474011605</v>
      </c>
      <c r="CG50" s="35">
        <f t="shared" si="28"/>
        <v>44075</v>
      </c>
      <c r="CH50" s="24">
        <f t="shared" ca="1" si="29"/>
        <v>2.9346447348427729E-2</v>
      </c>
      <c r="CI50" s="24">
        <f t="shared" ca="1" si="30"/>
        <v>2.940630629620844E-2</v>
      </c>
      <c r="CJ50" s="24">
        <f t="shared" ca="1" si="31"/>
        <v>2.8577426786148274E-2</v>
      </c>
      <c r="CK50" s="24">
        <f t="shared" ca="1" si="32"/>
        <v>2.8964244459064314E-2</v>
      </c>
      <c r="CL50" s="24">
        <f t="shared" ca="1" si="33"/>
        <v>2.8846718103768154E-2</v>
      </c>
      <c r="CM50" s="24">
        <f t="shared" ca="1" si="34"/>
        <v>2.8235193447569973E-2</v>
      </c>
      <c r="CN50" s="24">
        <f t="shared" ca="1" si="35"/>
        <v>2.8342590200846729E-2</v>
      </c>
      <c r="CO50" s="24">
        <f t="shared" ca="1" si="36"/>
        <v>2.8196025343859565E-2</v>
      </c>
      <c r="CP50" s="24">
        <f t="shared" ca="1" si="37"/>
        <v>2.7522861481169558E-2</v>
      </c>
      <c r="CQ50" s="24">
        <f t="shared" ca="1" si="38"/>
        <v>2.7217785470695199E-2</v>
      </c>
      <c r="CR50" s="24">
        <f t="shared" ca="1" si="26"/>
        <v>2.8232486369198728E-2</v>
      </c>
      <c r="CS50" s="35">
        <f t="shared" si="39"/>
        <v>44075</v>
      </c>
      <c r="CT50" s="24">
        <f t="shared" ca="1" si="41"/>
        <v>0.37916564152172683</v>
      </c>
      <c r="CU50" s="24">
        <f t="shared" ca="1" si="42"/>
        <v>0.37794582094244555</v>
      </c>
      <c r="CV50" s="24">
        <f t="shared" ca="1" si="43"/>
        <v>0.36385793954521461</v>
      </c>
      <c r="CW50" s="24">
        <f t="shared" ca="1" si="44"/>
        <v>0.37223903657963198</v>
      </c>
      <c r="CX50" s="24">
        <f t="shared" ca="1" si="45"/>
        <v>0.36999255958073718</v>
      </c>
      <c r="CY50" s="24">
        <f t="shared" ca="1" si="46"/>
        <v>0.3680855495076869</v>
      </c>
      <c r="CZ50" s="24">
        <f t="shared" ca="1" si="47"/>
        <v>0.36502110404493382</v>
      </c>
      <c r="DA50" s="24">
        <f t="shared" ca="1" si="48"/>
        <v>0.36428585197252517</v>
      </c>
      <c r="DB50" s="24">
        <f t="shared" ca="1" si="49"/>
        <v>0.35961907944903371</v>
      </c>
      <c r="DC50" s="24">
        <f t="shared" ca="1" si="50"/>
        <v>0.35751011896920537</v>
      </c>
      <c r="DD50" s="48">
        <f t="shared" ca="1" si="51"/>
        <v>0.36563169243890559</v>
      </c>
      <c r="DE50" s="48">
        <f>+[1]NAC!AG51</f>
        <v>0.36618052818289337</v>
      </c>
    </row>
    <row r="51" spans="1:109" x14ac:dyDescent="0.25">
      <c r="A51" s="110">
        <f t="shared" si="27"/>
        <v>78</v>
      </c>
      <c r="B51" s="35">
        <f>+NAC!A51</f>
        <v>44105</v>
      </c>
      <c r="C51" s="19" cm="1">
        <f t="array" aca="1" ref="C51" ca="1">INDIRECT(_xlfn.CONCAT(C$4,"_d!",C$1,$A51))</f>
        <v>358.2412109375</v>
      </c>
      <c r="D51" s="19" cm="1">
        <f t="array" aca="1" ref="D51" ca="1">INDIRECT(_xlfn.CONCAT(D$4,"_d!",D$1,$A51))</f>
        <v>362.71725463867188</v>
      </c>
      <c r="E51" s="19" cm="1">
        <f t="array" aca="1" ref="E51" ca="1">INDIRECT(_xlfn.CONCAT(E$4,"_d!",E$1,$A51))</f>
        <v>369.62295532226563</v>
      </c>
      <c r="F51" s="19" cm="1">
        <f t="array" aca="1" ref="F51" ca="1">INDIRECT(_xlfn.CONCAT(F$4,"_d!",F$1,$A51))</f>
        <v>371.92654418945313</v>
      </c>
      <c r="G51" s="19" cm="1">
        <f t="array" aca="1" ref="G51" ca="1">INDIRECT(_xlfn.CONCAT(G$4,"_d!",G$1,$A51))</f>
        <v>373.13385009765625</v>
      </c>
      <c r="H51" s="19" cm="1">
        <f t="array" aca="1" ref="H51" ca="1">INDIRECT(_xlfn.CONCAT(H$4,"_d!",H$1,$A51))</f>
        <v>354.47503662109375</v>
      </c>
      <c r="I51" s="42">
        <f t="shared" ca="1" si="6"/>
        <v>364.2606430622194</v>
      </c>
      <c r="J51" s="19" cm="1">
        <f t="array" aca="1" ref="J51" ca="1">INDIRECT(_xlfn.CONCAT(J$4,"_d!",J$1,$A51))</f>
        <v>358.11892700195313</v>
      </c>
      <c r="K51" s="19" cm="1">
        <f t="array" aca="1" ref="K51" ca="1">INDIRECT(_xlfn.CONCAT(K$4,"_d!",K$1,$A51))</f>
        <v>365.45028686523438</v>
      </c>
      <c r="L51" s="19" cm="1">
        <f t="array" aca="1" ref="L51" ca="1">INDIRECT(_xlfn.CONCAT(L$4,"_d!",L$1,$A51))</f>
        <v>368.66189575195313</v>
      </c>
      <c r="M51" s="19" cm="1">
        <f t="array" aca="1" ref="M51" ca="1">INDIRECT(_xlfn.CONCAT(M$4,"_d!",M$1,$A51))</f>
        <v>370.1881103515625</v>
      </c>
      <c r="N51" s="19" cm="1">
        <f t="array" aca="1" ref="N51" ca="1">INDIRECT(_xlfn.CONCAT(N$4,"_d!",N$1,$A51))</f>
        <v>372.50079345703125</v>
      </c>
      <c r="O51" s="19" cm="1">
        <f t="array" aca="1" ref="O51" ca="1">INDIRECT(_xlfn.CONCAT(O$4,"_d!",O$1,$A51))</f>
        <v>353.01083374023438</v>
      </c>
      <c r="P51" s="42">
        <f ca="1">+SUMPRODUCT(J$3:$O$3,J51:O51)</f>
        <v>364.07422543735896</v>
      </c>
      <c r="Q51" s="19" cm="1">
        <f t="array" aca="1" ref="Q51" ca="1">INDIRECT(_xlfn.CONCAT(Q$4,"_d!",Q$1,$A51))</f>
        <v>356.32699584960938</v>
      </c>
      <c r="R51" s="19" cm="1">
        <f t="array" aca="1" ref="R51" ca="1">INDIRECT(_xlfn.CONCAT(R$4,"_d!",R$1,$A51))</f>
        <v>356.32699584960938</v>
      </c>
      <c r="S51" s="19" cm="1">
        <f t="array" aca="1" ref="S51" ca="1">INDIRECT(_xlfn.CONCAT(S$4,"_d!",S$1,$A51))</f>
        <v>367.78298950195313</v>
      </c>
      <c r="T51" s="19" cm="1">
        <f t="array" aca="1" ref="T51" ca="1">INDIRECT(_xlfn.CONCAT(T$4,"_d!",T$1,$A51))</f>
        <v>372.55349731445313</v>
      </c>
      <c r="U51" s="19" cm="1">
        <f t="array" aca="1" ref="U51" ca="1">INDIRECT(_xlfn.CONCAT(U$4,"_d!",U$1,$A51))</f>
        <v>371.90328979492188</v>
      </c>
      <c r="V51" s="19" cm="1">
        <f t="array" aca="1" ref="V51" ca="1">INDIRECT(_xlfn.CONCAT(V$4,"_d!",V$1,$A51))</f>
        <v>355.94491577148438</v>
      </c>
      <c r="W51" s="42">
        <f t="shared" ca="1" si="7"/>
        <v>360.25564761855821</v>
      </c>
      <c r="X51" s="19" cm="1">
        <f t="array" aca="1" ref="X51" ca="1">INDIRECT(_xlfn.CONCAT(X$4,"_d!",X$1,$A51))</f>
        <v>354.44683837890625</v>
      </c>
      <c r="Y51" s="19" cm="1">
        <f t="array" aca="1" ref="Y51" ca="1">INDIRECT(_xlfn.CONCAT(Y$4,"_d!",Y$1,$A51))</f>
        <v>362.95846557617188</v>
      </c>
      <c r="Z51" s="19" cm="1">
        <f t="array" aca="1" ref="Z51" ca="1">INDIRECT(_xlfn.CONCAT(Z$4,"_d!",Z$1,$A51))</f>
        <v>368.58175659179688</v>
      </c>
      <c r="AA51" s="19" cm="1">
        <f t="array" aca="1" ref="AA51" ca="1">INDIRECT(_xlfn.CONCAT(AA$4,"_d!",AA$1,$A51))</f>
        <v>369.8577880859375</v>
      </c>
      <c r="AB51" s="19" cm="1">
        <f t="array" aca="1" ref="AB51" ca="1">INDIRECT(_xlfn.CONCAT(AB$4,"_d!",AB$1,$A51))</f>
        <v>374.10360717773438</v>
      </c>
      <c r="AC51" s="19" cm="1">
        <f t="array" aca="1" ref="AC51" ca="1">INDIRECT(_xlfn.CONCAT(AC$4,"_d!",AC$1,$A51))</f>
        <v>358.33395385742188</v>
      </c>
      <c r="AD51" s="42">
        <f t="shared" ca="1" si="8"/>
        <v>361.32689255920866</v>
      </c>
      <c r="AE51" s="19" cm="1">
        <f t="array" aca="1" ref="AE51" ca="1">INDIRECT(_xlfn.CONCAT(AE$4,"_d!",AE$1,$A51))</f>
        <v>355.92727661132813</v>
      </c>
      <c r="AF51" s="19" cm="1">
        <f t="array" aca="1" ref="AF51" ca="1">INDIRECT(_xlfn.CONCAT(AF$4,"_d!",AF$1,$A51))</f>
        <v>364.60580444335938</v>
      </c>
      <c r="AG51" s="19" cm="1">
        <f t="array" aca="1" ref="AG51" ca="1">INDIRECT(_xlfn.CONCAT(AG$4,"_d!",AG$1,$A51))</f>
        <v>367.95437622070313</v>
      </c>
      <c r="AH51" s="19" cm="1">
        <f t="array" aca="1" ref="AH51" ca="1">INDIRECT(_xlfn.CONCAT(AH$4,"_d!",AH$1,$A51))</f>
        <v>372.45370483398438</v>
      </c>
      <c r="AI51" s="19" cm="1">
        <f t="array" aca="1" ref="AI51" ca="1">INDIRECT(_xlfn.CONCAT(AI$4,"_d!",AI$1,$A51))</f>
        <v>372.31686401367188</v>
      </c>
      <c r="AJ51" s="19" cm="1">
        <f t="array" aca="1" ref="AJ51" ca="1">INDIRECT(_xlfn.CONCAT(AJ$4,"_d!",AJ$1,$A51))</f>
        <v>358.77017211914063</v>
      </c>
      <c r="AK51" s="42">
        <f t="shared" ca="1" si="9"/>
        <v>362.32306819064553</v>
      </c>
      <c r="AL51" s="19" cm="1">
        <f t="array" aca="1" ref="AL51" ca="1">INDIRECT(_xlfn.CONCAT(AL$4,"_d!",AL$1,$A51))</f>
        <v>354.66183471679688</v>
      </c>
      <c r="AM51" s="19" cm="1">
        <f t="array" aca="1" ref="AM51" ca="1">INDIRECT(_xlfn.CONCAT(AM$4,"_d!",AM$1,$A51))</f>
        <v>364.25759887695313</v>
      </c>
      <c r="AN51" s="19" cm="1">
        <f t="array" aca="1" ref="AN51" ca="1">INDIRECT(_xlfn.CONCAT(AN$4,"_d!",AN$1,$A51))</f>
        <v>367.1959228515625</v>
      </c>
      <c r="AO51" s="19" cm="1">
        <f t="array" aca="1" ref="AO51" ca="1">INDIRECT(_xlfn.CONCAT(AO$4,"_d!",AO$1,$A51))</f>
        <v>368.40704345703125</v>
      </c>
      <c r="AP51" s="19" cm="1">
        <f t="array" aca="1" ref="AP51" ca="1">INDIRECT(_xlfn.CONCAT(AP$4,"_d!",AP$1,$A51))</f>
        <v>373.52908325195313</v>
      </c>
      <c r="AQ51" s="19" cm="1">
        <f t="array" aca="1" ref="AQ51" ca="1">INDIRECT(_xlfn.CONCAT(AQ$4,"_d!",AQ$1,$A51))</f>
        <v>356.1861572265625</v>
      </c>
      <c r="AR51" s="42">
        <f t="shared" ca="1" si="10"/>
        <v>360.93854921006391</v>
      </c>
      <c r="AS51" s="19" cm="1">
        <f t="array" aca="1" ref="AS51" ca="1">INDIRECT(_xlfn.CONCAT(AS$4,"_d!",AS$1,$A51))</f>
        <v>354.22323608398438</v>
      </c>
      <c r="AT51" s="19" cm="1">
        <f t="array" aca="1" ref="AT51" ca="1">INDIRECT(_xlfn.CONCAT(AT$4,"_d!",AT$1,$A51))</f>
        <v>364.65005493164063</v>
      </c>
      <c r="AU51" s="19" cm="1">
        <f t="array" aca="1" ref="AU51" ca="1">INDIRECT(_xlfn.CONCAT(AU$4,"_d!",AU$1,$A51))</f>
        <v>367.42068481445313</v>
      </c>
      <c r="AV51" s="19" cm="1">
        <f t="array" aca="1" ref="AV51" ca="1">INDIRECT(_xlfn.CONCAT(AV$4,"_d!",AV$1,$A51))</f>
        <v>372.52227783203125</v>
      </c>
      <c r="AW51" s="19" cm="1">
        <f t="array" aca="1" ref="AW51" ca="1">INDIRECT(_xlfn.CONCAT(AW$4,"_d!",AW$1,$A51))</f>
        <v>372.17306518554688</v>
      </c>
      <c r="AX51" s="19" cm="1">
        <f t="array" aca="1" ref="AX51" ca="1">INDIRECT(_xlfn.CONCAT(AX$4,"_d!",AX$1,$A51))</f>
        <v>354.99169921875</v>
      </c>
      <c r="AY51" s="42">
        <f t="shared" ca="1" si="11"/>
        <v>360.55037147257423</v>
      </c>
      <c r="AZ51" s="19" cm="1">
        <f t="array" aca="1" ref="AZ51" ca="1">INDIRECT(_xlfn.CONCAT(AZ$4,"_d!",AZ$1,$A51))</f>
        <v>353.72824096679688</v>
      </c>
      <c r="BA51" s="19" cm="1">
        <f t="array" aca="1" ref="BA51" ca="1">INDIRECT(_xlfn.CONCAT(BA$4,"_d!",BA$1,$A51))</f>
        <v>363.51766967773438</v>
      </c>
      <c r="BB51" s="19" cm="1">
        <f t="array" aca="1" ref="BB51" ca="1">INDIRECT(_xlfn.CONCAT(BB$4,"_d!",BB$1,$A51))</f>
        <v>365.66421508789063</v>
      </c>
      <c r="BC51" s="19" cm="1">
        <f t="array" aca="1" ref="BC51" ca="1">INDIRECT(_xlfn.CONCAT(BC$4,"_d!",BC$1,$A51))</f>
        <v>368.10137939453125</v>
      </c>
      <c r="BD51" s="19" cm="1">
        <f t="array" aca="1" ref="BD51" ca="1">INDIRECT(_xlfn.CONCAT(BD$4,"_d!",BD$1,$A51))</f>
        <v>371.64501953125</v>
      </c>
      <c r="BE51" s="19" cm="1">
        <f t="array" aca="1" ref="BE51" ca="1">INDIRECT(_xlfn.CONCAT(BE$4,"_d!",BE$1,$A51))</f>
        <v>358.12887573242188</v>
      </c>
      <c r="BF51" s="42">
        <f t="shared" ca="1" si="12"/>
        <v>359.46637896010617</v>
      </c>
      <c r="BG51" s="19" cm="1">
        <f t="array" aca="1" ref="BG51" ca="1">INDIRECT(_xlfn.CONCAT(BG$4,"_d!",BG$1,$A51))</f>
        <v>352.63485717773438</v>
      </c>
      <c r="BH51" s="19" cm="1">
        <f t="array" aca="1" ref="BH51" ca="1">INDIRECT(_xlfn.CONCAT(BH$4,"_d!",BH$1,$A51))</f>
        <v>362.72955322265625</v>
      </c>
      <c r="BI51" s="19" cm="1">
        <f t="array" aca="1" ref="BI51" ca="1">INDIRECT(_xlfn.CONCAT(BI$4,"_d!",BI$1,$A51))</f>
        <v>365.24603271484375</v>
      </c>
      <c r="BJ51" s="19" cm="1">
        <f t="array" aca="1" ref="BJ51" ca="1">INDIRECT(_xlfn.CONCAT(BJ$4,"_d!",BJ$1,$A51))</f>
        <v>367.98114013671875</v>
      </c>
      <c r="BK51" s="19" cm="1">
        <f t="array" aca="1" ref="BK51" ca="1">INDIRECT(_xlfn.CONCAT(BK$4,"_d!",BK$1,$A51))</f>
        <v>372.23843383789063</v>
      </c>
      <c r="BL51" s="19" cm="1">
        <f t="array" aca="1" ref="BL51" ca="1">INDIRECT(_xlfn.CONCAT(BL$4,"_d!",BL$1,$A51))</f>
        <v>357.61172485351563</v>
      </c>
      <c r="BM51" s="42">
        <f t="shared" ca="1" si="13"/>
        <v>358.10642496736784</v>
      </c>
      <c r="BN51" s="19" cm="1">
        <f t="array" aca="1" ref="BN51" ca="1">INDIRECT(_xlfn.CONCAT(BN$4,"_d!",BN$1,$A51))</f>
        <v>351.20623779296875</v>
      </c>
      <c r="BO51" s="19" cm="1">
        <f t="array" aca="1" ref="BO51" ca="1">INDIRECT(_xlfn.CONCAT(BO$4,"_d!",BO$1,$A51))</f>
        <v>362.92459106445313</v>
      </c>
      <c r="BP51" s="19" cm="1">
        <f t="array" aca="1" ref="BP51" ca="1">INDIRECT(_xlfn.CONCAT(BP$4,"_d!",BP$1,$A51))</f>
        <v>364.06396484375</v>
      </c>
      <c r="BQ51" s="19" cm="1">
        <f t="array" aca="1" ref="BQ51" ca="1">INDIRECT(_xlfn.CONCAT(BQ$4,"_d!",BQ$1,$A51))</f>
        <v>366.71923828125</v>
      </c>
      <c r="BR51" s="19" cm="1">
        <f t="array" aca="1" ref="BR51" ca="1">INDIRECT(_xlfn.CONCAT(BR$4,"_d!",BR$1,$A51))</f>
        <v>370.92547607421875</v>
      </c>
      <c r="BS51" s="19" cm="1">
        <f t="array" aca="1" ref="BS51" ca="1">INDIRECT(_xlfn.CONCAT(BS$4,"_d!",BS$1,$A51))</f>
        <v>358.69207763671875</v>
      </c>
      <c r="BT51" s="42">
        <f t="shared" ca="1" si="14"/>
        <v>356.35139919327537</v>
      </c>
      <c r="BU51" s="42"/>
      <c r="BV51" s="45">
        <f t="shared" ca="1" si="15"/>
        <v>364.2606430622194</v>
      </c>
      <c r="BW51" s="45">
        <f t="shared" ca="1" si="16"/>
        <v>364.07422543735896</v>
      </c>
      <c r="BX51" s="45">
        <f t="shared" ca="1" si="17"/>
        <v>360.25564761855821</v>
      </c>
      <c r="BY51" s="45">
        <f t="shared" ca="1" si="18"/>
        <v>361.32689255920866</v>
      </c>
      <c r="BZ51" s="45">
        <f t="shared" ca="1" si="19"/>
        <v>362.32306819064553</v>
      </c>
      <c r="CA51" s="45">
        <f t="shared" ca="1" si="20"/>
        <v>360.93854921006391</v>
      </c>
      <c r="CB51" s="45">
        <f t="shared" ca="1" si="21"/>
        <v>360.55037147257423</v>
      </c>
      <c r="CC51" s="45">
        <f t="shared" ca="1" si="22"/>
        <v>359.46637896010617</v>
      </c>
      <c r="CD51" s="45">
        <f t="shared" ca="1" si="23"/>
        <v>358.10642496736784</v>
      </c>
      <c r="CE51" s="45">
        <f t="shared" ca="1" si="24"/>
        <v>356.35139919327537</v>
      </c>
      <c r="CF51" s="45" cm="1">
        <f t="array" aca="1" ref="CF51" ca="1">+SUMPRODUCT($BV$3:$CE$3/100,$BV51:$CE51)</f>
        <v>359.94587588285003</v>
      </c>
      <c r="CG51" s="35">
        <f t="shared" si="28"/>
        <v>44105</v>
      </c>
      <c r="CH51" s="24">
        <f t="shared" ca="1" si="29"/>
        <v>4.0122138031758903E-2</v>
      </c>
      <c r="CI51" s="24">
        <f t="shared" ca="1" si="30"/>
        <v>3.9778135573554252E-2</v>
      </c>
      <c r="CJ51" s="24">
        <f t="shared" ca="1" si="31"/>
        <v>3.7564685354898986E-2</v>
      </c>
      <c r="CK51" s="24">
        <f t="shared" ca="1" si="32"/>
        <v>3.8560245063603116E-2</v>
      </c>
      <c r="CL51" s="24">
        <f t="shared" ca="1" si="33"/>
        <v>3.8433123389185253E-2</v>
      </c>
      <c r="CM51" s="24">
        <f t="shared" ca="1" si="34"/>
        <v>3.7938505207735007E-2</v>
      </c>
      <c r="CN51" s="24">
        <f t="shared" ca="1" si="35"/>
        <v>3.7571480701653837E-2</v>
      </c>
      <c r="CO51" s="24">
        <f t="shared" ca="1" si="36"/>
        <v>3.7352569034498684E-2</v>
      </c>
      <c r="CP51" s="24">
        <f t="shared" ca="1" si="37"/>
        <v>3.6450273028777902E-2</v>
      </c>
      <c r="CQ51" s="24">
        <f t="shared" ca="1" si="38"/>
        <v>3.5769348308793525E-2</v>
      </c>
      <c r="CR51" s="24">
        <f t="shared" ca="1" si="26"/>
        <v>3.753717057327921E-2</v>
      </c>
      <c r="CS51" s="35">
        <f t="shared" si="39"/>
        <v>44105</v>
      </c>
      <c r="CT51" s="24">
        <f t="shared" ca="1" si="41"/>
        <v>0.39206365945743804</v>
      </c>
      <c r="CU51" s="24">
        <f t="shared" ca="1" si="42"/>
        <v>0.38939176319920321</v>
      </c>
      <c r="CV51" s="24">
        <f t="shared" ca="1" si="43"/>
        <v>0.3732067385434823</v>
      </c>
      <c r="CW51" s="24">
        <f t="shared" ca="1" si="44"/>
        <v>0.3804534293744275</v>
      </c>
      <c r="CX51" s="24">
        <f t="shared" ca="1" si="45"/>
        <v>0.37813102658845144</v>
      </c>
      <c r="CY51" s="24">
        <f t="shared" ca="1" si="46"/>
        <v>0.37546810979719836</v>
      </c>
      <c r="CZ51" s="24">
        <f t="shared" ca="1" si="47"/>
        <v>0.37141806208362449</v>
      </c>
      <c r="DA51" s="24">
        <f t="shared" ca="1" si="48"/>
        <v>0.36937971586217566</v>
      </c>
      <c r="DB51" s="24">
        <f t="shared" ca="1" si="49"/>
        <v>0.3633070333374333</v>
      </c>
      <c r="DC51" s="24">
        <f t="shared" ca="1" si="50"/>
        <v>0.35855408239184317</v>
      </c>
      <c r="DD51" s="48">
        <f t="shared" ca="1" si="51"/>
        <v>0.37180866202407414</v>
      </c>
      <c r="DE51" s="48">
        <f>+[1]NAC!AG52</f>
        <v>0.37237695536054916</v>
      </c>
    </row>
    <row r="52" spans="1:109" x14ac:dyDescent="0.25">
      <c r="A52" s="110">
        <f t="shared" si="27"/>
        <v>79</v>
      </c>
      <c r="B52" s="35">
        <f>+NAC!A52</f>
        <v>44136</v>
      </c>
      <c r="C52" s="19" cm="1">
        <f t="array" aca="1" ref="C52" ca="1">INDIRECT(_xlfn.CONCAT(C$4,"_d!",C$1,$A52))</f>
        <v>367.90646362304688</v>
      </c>
      <c r="D52" s="19" cm="1">
        <f t="array" aca="1" ref="D52" ca="1">INDIRECT(_xlfn.CONCAT(D$4,"_d!",D$1,$A52))</f>
        <v>375.13739013671875</v>
      </c>
      <c r="E52" s="19" cm="1">
        <f t="array" aca="1" ref="E52" ca="1">INDIRECT(_xlfn.CONCAT(E$4,"_d!",E$1,$A52))</f>
        <v>380.41265869140625</v>
      </c>
      <c r="F52" s="19" cm="1">
        <f t="array" aca="1" ref="F52" ca="1">INDIRECT(_xlfn.CONCAT(F$4,"_d!",F$1,$A52))</f>
        <v>385.44903564453125</v>
      </c>
      <c r="G52" s="19" cm="1">
        <f t="array" aca="1" ref="G52" ca="1">INDIRECT(_xlfn.CONCAT(G$4,"_d!",G$1,$A52))</f>
        <v>384.80075073242188</v>
      </c>
      <c r="H52" s="19" cm="1">
        <f t="array" aca="1" ref="H52" ca="1">INDIRECT(_xlfn.CONCAT(H$4,"_d!",H$1,$A52))</f>
        <v>364.9791259765625</v>
      </c>
      <c r="I52" s="42">
        <f t="shared" ca="1" si="6"/>
        <v>375.61994204140569</v>
      </c>
      <c r="J52" s="19" cm="1">
        <f t="array" aca="1" ref="J52" ca="1">INDIRECT(_xlfn.CONCAT(J$4,"_d!",J$1,$A52))</f>
        <v>368.03182983398438</v>
      </c>
      <c r="K52" s="19" cm="1">
        <f t="array" aca="1" ref="K52" ca="1">INDIRECT(_xlfn.CONCAT(K$4,"_d!",K$1,$A52))</f>
        <v>377.9200439453125</v>
      </c>
      <c r="L52" s="19" cm="1">
        <f t="array" aca="1" ref="L52" ca="1">INDIRECT(_xlfn.CONCAT(L$4,"_d!",L$1,$A52))</f>
        <v>379.58755493164063</v>
      </c>
      <c r="M52" s="19" cm="1">
        <f t="array" aca="1" ref="M52" ca="1">INDIRECT(_xlfn.CONCAT(M$4,"_d!",M$1,$A52))</f>
        <v>383.61026000976563</v>
      </c>
      <c r="N52" s="19" cm="1">
        <f t="array" aca="1" ref="N52" ca="1">INDIRECT(_xlfn.CONCAT(N$4,"_d!",N$1,$A52))</f>
        <v>384.21401977539063</v>
      </c>
      <c r="O52" s="19" cm="1">
        <f t="array" aca="1" ref="O52" ca="1">INDIRECT(_xlfn.CONCAT(O$4,"_d!",O$1,$A52))</f>
        <v>363.48501586914063</v>
      </c>
      <c r="P52" s="42">
        <f ca="1">+SUMPRODUCT(J$3:$O$3,J52:O52)</f>
        <v>375.43876247576827</v>
      </c>
      <c r="Q52" s="19" cm="1">
        <f t="array" aca="1" ref="Q52" ca="1">INDIRECT(_xlfn.CONCAT(Q$4,"_d!",Q$1,$A52))</f>
        <v>366.08352661132813</v>
      </c>
      <c r="R52" s="19" cm="1">
        <f t="array" aca="1" ref="R52" ca="1">INDIRECT(_xlfn.CONCAT(R$4,"_d!",R$1,$A52))</f>
        <v>366.08352661132813</v>
      </c>
      <c r="S52" s="19" cm="1">
        <f t="array" aca="1" ref="S52" ca="1">INDIRECT(_xlfn.CONCAT(S$4,"_d!",S$1,$A52))</f>
        <v>378.78472900390625</v>
      </c>
      <c r="T52" s="19" cm="1">
        <f t="array" aca="1" ref="T52" ca="1">INDIRECT(_xlfn.CONCAT(T$4,"_d!",T$1,$A52))</f>
        <v>386.10015869140625</v>
      </c>
      <c r="U52" s="19" cm="1">
        <f t="array" aca="1" ref="U52" ca="1">INDIRECT(_xlfn.CONCAT(U$4,"_d!",U$1,$A52))</f>
        <v>383.47653198242188</v>
      </c>
      <c r="V52" s="19" cm="1">
        <f t="array" aca="1" ref="V52" ca="1">INDIRECT(_xlfn.CONCAT(V$4,"_d!",V$1,$A52))</f>
        <v>366.37966918945313</v>
      </c>
      <c r="W52" s="42">
        <f t="shared" ca="1" si="7"/>
        <v>370.62571532296221</v>
      </c>
      <c r="X52" s="19" cm="1">
        <f t="array" aca="1" ref="X52" ca="1">INDIRECT(_xlfn.CONCAT(X$4,"_d!",X$1,$A52))</f>
        <v>364.50762939453125</v>
      </c>
      <c r="Y52" s="19" cm="1">
        <f t="array" aca="1" ref="Y52" ca="1">INDIRECT(_xlfn.CONCAT(Y$4,"_d!",Y$1,$A52))</f>
        <v>375.3255615234375</v>
      </c>
      <c r="Z52" s="19" cm="1">
        <f t="array" aca="1" ref="Z52" ca="1">INDIRECT(_xlfn.CONCAT(Z$4,"_d!",Z$1,$A52))</f>
        <v>379.614990234375</v>
      </c>
      <c r="AA52" s="19" cm="1">
        <f t="array" aca="1" ref="AA52" ca="1">INDIRECT(_xlfn.CONCAT(AA$4,"_d!",AA$1,$A52))</f>
        <v>383.37210083007813</v>
      </c>
      <c r="AB52" s="19" cm="1">
        <f t="array" aca="1" ref="AB52" ca="1">INDIRECT(_xlfn.CONCAT(AB$4,"_d!",AB$1,$A52))</f>
        <v>385.81039428710938</v>
      </c>
      <c r="AC52" s="19" cm="1">
        <f t="array" aca="1" ref="AC52" ca="1">INDIRECT(_xlfn.CONCAT(AC$4,"_d!",AC$1,$A52))</f>
        <v>368.73544311523438</v>
      </c>
      <c r="AD52" s="42">
        <f t="shared" ca="1" si="8"/>
        <v>372.59812124522637</v>
      </c>
      <c r="AE52" s="19" cm="1">
        <f t="array" aca="1" ref="AE52" ca="1">INDIRECT(_xlfn.CONCAT(AE$4,"_d!",AE$1,$A52))</f>
        <v>365.92324829101563</v>
      </c>
      <c r="AF52" s="19" cm="1">
        <f t="array" aca="1" ref="AF52" ca="1">INDIRECT(_xlfn.CONCAT(AF$4,"_d!",AF$1,$A52))</f>
        <v>376.9276123046875</v>
      </c>
      <c r="AG52" s="19" cm="1">
        <f t="array" aca="1" ref="AG52" ca="1">INDIRECT(_xlfn.CONCAT(AG$4,"_d!",AG$1,$A52))</f>
        <v>379.20361328125</v>
      </c>
      <c r="AH52" s="19" cm="1">
        <f t="array" aca="1" ref="AH52" ca="1">INDIRECT(_xlfn.CONCAT(AH$4,"_d!",AH$1,$A52))</f>
        <v>386.089599609375</v>
      </c>
      <c r="AI52" s="19" cm="1">
        <f t="array" aca="1" ref="AI52" ca="1">INDIRECT(_xlfn.CONCAT(AI$4,"_d!",AI$1,$A52))</f>
        <v>383.9481201171875</v>
      </c>
      <c r="AJ52" s="19" cm="1">
        <f t="array" aca="1" ref="AJ52" ca="1">INDIRECT(_xlfn.CONCAT(AJ$4,"_d!",AJ$1,$A52))</f>
        <v>369.23110961914063</v>
      </c>
      <c r="AK52" s="42">
        <f t="shared" ca="1" si="9"/>
        <v>373.60966933799085</v>
      </c>
      <c r="AL52" s="19" cm="1">
        <f t="array" aca="1" ref="AL52" ca="1">INDIRECT(_xlfn.CONCAT(AL$4,"_d!",AL$1,$A52))</f>
        <v>364.53262329101563</v>
      </c>
      <c r="AM52" s="19" cm="1">
        <f t="array" aca="1" ref="AM52" ca="1">INDIRECT(_xlfn.CONCAT(AM$4,"_d!",AM$1,$A52))</f>
        <v>376.61489868164063</v>
      </c>
      <c r="AN52" s="19" cm="1">
        <f t="array" aca="1" ref="AN52" ca="1">INDIRECT(_xlfn.CONCAT(AN$4,"_d!",AN$1,$A52))</f>
        <v>378.59457397460938</v>
      </c>
      <c r="AO52" s="19" cm="1">
        <f t="array" aca="1" ref="AO52" ca="1">INDIRECT(_xlfn.CONCAT(AO$4,"_d!",AO$1,$A52))</f>
        <v>381.88330078125</v>
      </c>
      <c r="AP52" s="19" cm="1">
        <f t="array" aca="1" ref="AP52" ca="1">INDIRECT(_xlfn.CONCAT(AP$4,"_d!",AP$1,$A52))</f>
        <v>385.35763549804688</v>
      </c>
      <c r="AQ52" s="19" cm="1">
        <f t="array" aca="1" ref="AQ52" ca="1">INDIRECT(_xlfn.CONCAT(AQ$4,"_d!",AQ$1,$A52))</f>
        <v>366.47079467773438</v>
      </c>
      <c r="AR52" s="42">
        <f t="shared" ca="1" si="10"/>
        <v>372.10313842108684</v>
      </c>
      <c r="AS52" s="19" cm="1">
        <f t="array" aca="1" ref="AS52" ca="1">INDIRECT(_xlfn.CONCAT(AS$4,"_d!",AS$1,$A52))</f>
        <v>364.65603637695313</v>
      </c>
      <c r="AT52" s="19" cm="1">
        <f t="array" aca="1" ref="AT52" ca="1">INDIRECT(_xlfn.CONCAT(AT$4,"_d!",AT$1,$A52))</f>
        <v>376.91281127929688</v>
      </c>
      <c r="AU52" s="19" cm="1">
        <f t="array" aca="1" ref="AU52" ca="1">INDIRECT(_xlfn.CONCAT(AU$4,"_d!",AU$1,$A52))</f>
        <v>379.14419555664063</v>
      </c>
      <c r="AV52" s="19" cm="1">
        <f t="array" aca="1" ref="AV52" ca="1">INDIRECT(_xlfn.CONCAT(AV$4,"_d!",AV$1,$A52))</f>
        <v>386.1800537109375</v>
      </c>
      <c r="AW52" s="19" cm="1">
        <f t="array" aca="1" ref="AW52" ca="1">INDIRECT(_xlfn.CONCAT(AW$4,"_d!",AW$1,$A52))</f>
        <v>383.85775756835938</v>
      </c>
      <c r="AX52" s="19" cm="1">
        <f t="array" aca="1" ref="AX52" ca="1">INDIRECT(_xlfn.CONCAT(AX$4,"_d!",AX$1,$A52))</f>
        <v>365.2813720703125</v>
      </c>
      <c r="AY52" s="42">
        <f t="shared" ca="1" si="11"/>
        <v>371.87536029196366</v>
      </c>
      <c r="AZ52" s="19" cm="1">
        <f t="array" aca="1" ref="AZ52" ca="1">INDIRECT(_xlfn.CONCAT(AZ$4,"_d!",AZ$1,$A52))</f>
        <v>364.2115478515625</v>
      </c>
      <c r="BA52" s="19" cm="1">
        <f t="array" aca="1" ref="BA52" ca="1">INDIRECT(_xlfn.CONCAT(BA$4,"_d!",BA$1,$A52))</f>
        <v>375.83291625976563</v>
      </c>
      <c r="BB52" s="19" cm="1">
        <f t="array" aca="1" ref="BB52" ca="1">INDIRECT(_xlfn.CONCAT(BB$4,"_d!",BB$1,$A52))</f>
        <v>377.3768310546875</v>
      </c>
      <c r="BC52" s="19" cm="1">
        <f t="array" aca="1" ref="BC52" ca="1">INDIRECT(_xlfn.CONCAT(BC$4,"_d!",BC$1,$A52))</f>
        <v>381.51998901367188</v>
      </c>
      <c r="BD52" s="19" cm="1">
        <f t="array" aca="1" ref="BD52" ca="1">INDIRECT(_xlfn.CONCAT(BD$4,"_d!",BD$1,$A52))</f>
        <v>383.34060668945313</v>
      </c>
      <c r="BE52" s="19" cm="1">
        <f t="array" aca="1" ref="BE52" ca="1">INDIRECT(_xlfn.CONCAT(BE$4,"_d!",BE$1,$A52))</f>
        <v>368.194580078125</v>
      </c>
      <c r="BF52" s="42">
        <f t="shared" ca="1" si="12"/>
        <v>370.77536313984695</v>
      </c>
      <c r="BG52" s="19" cm="1">
        <f t="array" aca="1" ref="BG52" ca="1">INDIRECT(_xlfn.CONCAT(BG$4,"_d!",BG$1,$A52))</f>
        <v>363.11996459960938</v>
      </c>
      <c r="BH52" s="19" cm="1">
        <f t="array" aca="1" ref="BH52" ca="1">INDIRECT(_xlfn.CONCAT(BH$4,"_d!",BH$1,$A52))</f>
        <v>374.91680908203125</v>
      </c>
      <c r="BI52" s="19" cm="1">
        <f t="array" aca="1" ref="BI52" ca="1">INDIRECT(_xlfn.CONCAT(BI$4,"_d!",BI$1,$A52))</f>
        <v>377.08441162109375</v>
      </c>
      <c r="BJ52" s="19" cm="1">
        <f t="array" aca="1" ref="BJ52" ca="1">INDIRECT(_xlfn.CONCAT(BJ$4,"_d!",BJ$1,$A52))</f>
        <v>381.16867065429688</v>
      </c>
      <c r="BK52" s="19" cm="1">
        <f t="array" aca="1" ref="BK52" ca="1">INDIRECT(_xlfn.CONCAT(BK$4,"_d!",BK$1,$A52))</f>
        <v>384.11904907226563</v>
      </c>
      <c r="BL52" s="19" cm="1">
        <f t="array" aca="1" ref="BL52" ca="1">INDIRECT(_xlfn.CONCAT(BL$4,"_d!",BL$1,$A52))</f>
        <v>367.80389404296875</v>
      </c>
      <c r="BM52" s="42">
        <f t="shared" ca="1" si="13"/>
        <v>369.33259862131848</v>
      </c>
      <c r="BN52" s="19" cm="1">
        <f t="array" aca="1" ref="BN52" ca="1">INDIRECT(_xlfn.CONCAT(BN$4,"_d!",BN$1,$A52))</f>
        <v>362.24575805664063</v>
      </c>
      <c r="BO52" s="19" cm="1">
        <f t="array" aca="1" ref="BO52" ca="1">INDIRECT(_xlfn.CONCAT(BO$4,"_d!",BO$1,$A52))</f>
        <v>375.38232421875</v>
      </c>
      <c r="BP52" s="19" cm="1">
        <f t="array" aca="1" ref="BP52" ca="1">INDIRECT(_xlfn.CONCAT(BP$4,"_d!",BP$1,$A52))</f>
        <v>376.37142944335938</v>
      </c>
      <c r="BQ52" s="19" cm="1">
        <f t="array" aca="1" ref="BQ52" ca="1">INDIRECT(_xlfn.CONCAT(BQ$4,"_d!",BQ$1,$A52))</f>
        <v>380.69320678710938</v>
      </c>
      <c r="BR52" s="19" cm="1">
        <f t="array" aca="1" ref="BR52" ca="1">INDIRECT(_xlfn.CONCAT(BR$4,"_d!",BR$1,$A52))</f>
        <v>382.75424194335938</v>
      </c>
      <c r="BS52" s="19" cm="1">
        <f t="array" aca="1" ref="BS52" ca="1">INDIRECT(_xlfn.CONCAT(BS$4,"_d!",BS$1,$A52))</f>
        <v>368.77285766601563</v>
      </c>
      <c r="BT52" s="42">
        <f t="shared" ca="1" si="14"/>
        <v>367.79997918862722</v>
      </c>
      <c r="BU52" s="42"/>
      <c r="BV52" s="45">
        <f t="shared" ca="1" si="15"/>
        <v>375.61994204140569</v>
      </c>
      <c r="BW52" s="45">
        <f t="shared" ca="1" si="16"/>
        <v>375.43876247576827</v>
      </c>
      <c r="BX52" s="45">
        <f t="shared" ca="1" si="17"/>
        <v>370.62571532296221</v>
      </c>
      <c r="BY52" s="45">
        <f t="shared" ca="1" si="18"/>
        <v>372.59812124522637</v>
      </c>
      <c r="BZ52" s="45">
        <f t="shared" ca="1" si="19"/>
        <v>373.60966933799085</v>
      </c>
      <c r="CA52" s="45">
        <f t="shared" ca="1" si="20"/>
        <v>372.10313842108684</v>
      </c>
      <c r="CB52" s="45">
        <f t="shared" ca="1" si="21"/>
        <v>371.87536029196366</v>
      </c>
      <c r="CC52" s="45">
        <f t="shared" ca="1" si="22"/>
        <v>370.77536313984695</v>
      </c>
      <c r="CD52" s="45">
        <f t="shared" ca="1" si="23"/>
        <v>369.33259862131848</v>
      </c>
      <c r="CE52" s="45">
        <f t="shared" ca="1" si="24"/>
        <v>367.79997918862722</v>
      </c>
      <c r="CF52" s="45" cm="1">
        <f t="array" aca="1" ref="CF52" ca="1">+SUMPRODUCT($BV$3:$CE$3/100,$BV52:$CE52)</f>
        <v>371.18608733628116</v>
      </c>
      <c r="CG52" s="35">
        <f t="shared" si="28"/>
        <v>44136</v>
      </c>
      <c r="CH52" s="24">
        <f t="shared" ca="1" si="29"/>
        <v>3.1184535566874283E-2</v>
      </c>
      <c r="CI52" s="24">
        <f t="shared" ca="1" si="30"/>
        <v>3.1214890383292504E-2</v>
      </c>
      <c r="CJ52" s="24">
        <f t="shared" ca="1" si="31"/>
        <v>2.8785302251205458E-2</v>
      </c>
      <c r="CK52" s="24">
        <f t="shared" ca="1" si="32"/>
        <v>3.1193993356502636E-2</v>
      </c>
      <c r="CL52" s="24">
        <f t="shared" ca="1" si="33"/>
        <v>3.1150655694399676E-2</v>
      </c>
      <c r="CM52" s="24">
        <f t="shared" ca="1" si="34"/>
        <v>3.0932105300077506E-2</v>
      </c>
      <c r="CN52" s="24">
        <f t="shared" ca="1" si="35"/>
        <v>3.1410281934076023E-2</v>
      </c>
      <c r="CO52" s="24">
        <f t="shared" ca="1" si="36"/>
        <v>3.1460478202318454E-2</v>
      </c>
      <c r="CP52" s="24">
        <f t="shared" ca="1" si="37"/>
        <v>3.1348707733946934E-2</v>
      </c>
      <c r="CQ52" s="24">
        <f t="shared" ca="1" si="38"/>
        <v>3.2127220550472568E-2</v>
      </c>
      <c r="CR52" s="24">
        <f t="shared" ca="1" si="26"/>
        <v>3.1227504484839352E-2</v>
      </c>
      <c r="CS52" s="35">
        <f t="shared" si="39"/>
        <v>44136</v>
      </c>
      <c r="CT52" s="24">
        <f t="shared" ca="1" si="41"/>
        <v>0.3755697551993713</v>
      </c>
      <c r="CU52" s="24">
        <f t="shared" ca="1" si="42"/>
        <v>0.37257805892433327</v>
      </c>
      <c r="CV52" s="24">
        <f t="shared" ca="1" si="43"/>
        <v>0.35457111952278408</v>
      </c>
      <c r="CW52" s="24">
        <f t="shared" ca="1" si="44"/>
        <v>0.36434749873745487</v>
      </c>
      <c r="CX52" s="24">
        <f t="shared" ca="1" si="45"/>
        <v>0.36123859301768291</v>
      </c>
      <c r="CY52" s="24">
        <f t="shared" ca="1" si="46"/>
        <v>0.3587518837991015</v>
      </c>
      <c r="CZ52" s="24">
        <f t="shared" ca="1" si="47"/>
        <v>0.3559546384916179</v>
      </c>
      <c r="DA52" s="24">
        <f t="shared" ca="1" si="48"/>
        <v>0.35458678366886764</v>
      </c>
      <c r="DB52" s="24">
        <f t="shared" ca="1" si="49"/>
        <v>0.34889225691859971</v>
      </c>
      <c r="DC52" s="24">
        <f t="shared" ca="1" si="50"/>
        <v>0.34763226039304507</v>
      </c>
      <c r="DD52" s="48">
        <f t="shared" ca="1" si="51"/>
        <v>0.35673355766260517</v>
      </c>
      <c r="DE52" s="48">
        <f>+[1]NAC!AG53</f>
        <v>0.35797950219619334</v>
      </c>
    </row>
    <row r="53" spans="1:109" x14ac:dyDescent="0.25">
      <c r="A53" s="110">
        <f t="shared" si="27"/>
        <v>80</v>
      </c>
      <c r="B53" s="35">
        <f>+NAC!A53</f>
        <v>44166</v>
      </c>
      <c r="C53" s="19" cm="1">
        <f t="array" aca="1" ref="C53" ca="1">INDIRECT(_xlfn.CONCAT(C$4,"_d!",C$1,$A53))</f>
        <v>380.47576904296875</v>
      </c>
      <c r="D53" s="19" cm="1">
        <f t="array" aca="1" ref="D53" ca="1">INDIRECT(_xlfn.CONCAT(D$4,"_d!",D$1,$A53))</f>
        <v>391.32540893554688</v>
      </c>
      <c r="E53" s="19" cm="1">
        <f t="array" aca="1" ref="E53" ca="1">INDIRECT(_xlfn.CONCAT(E$4,"_d!",E$1,$A53))</f>
        <v>398.2567138671875</v>
      </c>
      <c r="F53" s="19" cm="1">
        <f t="array" aca="1" ref="F53" ca="1">INDIRECT(_xlfn.CONCAT(F$4,"_d!",F$1,$A53))</f>
        <v>409.05108642578125</v>
      </c>
      <c r="G53" s="19" cm="1">
        <f t="array" aca="1" ref="G53" ca="1">INDIRECT(_xlfn.CONCAT(G$4,"_d!",G$1,$A53))</f>
        <v>402.02801513671875</v>
      </c>
      <c r="H53" s="19" cm="1">
        <f t="array" aca="1" ref="H53" ca="1">INDIRECT(_xlfn.CONCAT(H$4,"_d!",H$1,$A53))</f>
        <v>375.53994750976563</v>
      </c>
      <c r="I53" s="42">
        <f t="shared" ca="1" si="6"/>
        <v>391.91735515204385</v>
      </c>
      <c r="J53" s="19" cm="1">
        <f t="array" aca="1" ref="J53" ca="1">INDIRECT(_xlfn.CONCAT(J$4,"_d!",J$1,$A53))</f>
        <v>380.76559448242188</v>
      </c>
      <c r="K53" s="19" cm="1">
        <f t="array" aca="1" ref="K53" ca="1">INDIRECT(_xlfn.CONCAT(K$4,"_d!",K$1,$A53))</f>
        <v>394.13018798828125</v>
      </c>
      <c r="L53" s="19" cm="1">
        <f t="array" aca="1" ref="L53" ca="1">INDIRECT(_xlfn.CONCAT(L$4,"_d!",L$1,$A53))</f>
        <v>396.97048950195313</v>
      </c>
      <c r="M53" s="19" cm="1">
        <f t="array" aca="1" ref="M53" ca="1">INDIRECT(_xlfn.CONCAT(M$4,"_d!",M$1,$A53))</f>
        <v>406.25320434570313</v>
      </c>
      <c r="N53" s="19" cm="1">
        <f t="array" aca="1" ref="N53" ca="1">INDIRECT(_xlfn.CONCAT(N$4,"_d!",N$1,$A53))</f>
        <v>401.0758056640625</v>
      </c>
      <c r="O53" s="19" cm="1">
        <f t="array" aca="1" ref="O53" ca="1">INDIRECT(_xlfn.CONCAT(O$4,"_d!",O$1,$A53))</f>
        <v>373.79922485351563</v>
      </c>
      <c r="P53" s="42">
        <f ca="1">+SUMPRODUCT(J$3:$O$3,J53:O53)</f>
        <v>391.15257457029185</v>
      </c>
      <c r="Q53" s="19" cm="1">
        <f t="array" aca="1" ref="Q53" ca="1">INDIRECT(_xlfn.CONCAT(Q$4,"_d!",Q$1,$A53))</f>
        <v>378.8189697265625</v>
      </c>
      <c r="R53" s="19" cm="1">
        <f t="array" aca="1" ref="R53" ca="1">INDIRECT(_xlfn.CONCAT(R$4,"_d!",R$1,$A53))</f>
        <v>378.8189697265625</v>
      </c>
      <c r="S53" s="19" cm="1">
        <f t="array" aca="1" ref="S53" ca="1">INDIRECT(_xlfn.CONCAT(S$4,"_d!",S$1,$A53))</f>
        <v>395.69747924804688</v>
      </c>
      <c r="T53" s="19" cm="1">
        <f t="array" aca="1" ref="T53" ca="1">INDIRECT(_xlfn.CONCAT(T$4,"_d!",T$1,$A53))</f>
        <v>407.69940185546875</v>
      </c>
      <c r="U53" s="19" cm="1">
        <f t="array" aca="1" ref="U53" ca="1">INDIRECT(_xlfn.CONCAT(U$4,"_d!",U$1,$A53))</f>
        <v>400.28924560546875</v>
      </c>
      <c r="V53" s="19" cm="1">
        <f t="array" aca="1" ref="V53" ca="1">INDIRECT(_xlfn.CONCAT(V$4,"_d!",V$1,$A53))</f>
        <v>376.98605346679688</v>
      </c>
      <c r="W53" s="42">
        <f t="shared" ca="1" si="7"/>
        <v>384.81147188061937</v>
      </c>
      <c r="X53" s="19" cm="1">
        <f t="array" aca="1" ref="X53" ca="1">INDIRECT(_xlfn.CONCAT(X$4,"_d!",X$1,$A53))</f>
        <v>377.25921630859375</v>
      </c>
      <c r="Y53" s="19" cm="1">
        <f t="array" aca="1" ref="Y53" ca="1">INDIRECT(_xlfn.CONCAT(Y$4,"_d!",Y$1,$A53))</f>
        <v>391.21145629882813</v>
      </c>
      <c r="Z53" s="19" cm="1">
        <f t="array" aca="1" ref="Z53" ca="1">INDIRECT(_xlfn.CONCAT(Z$4,"_d!",Z$1,$A53))</f>
        <v>396.417724609375</v>
      </c>
      <c r="AA53" s="19" cm="1">
        <f t="array" aca="1" ref="AA53" ca="1">INDIRECT(_xlfn.CONCAT(AA$4,"_d!",AA$1,$A53))</f>
        <v>404.79037475585938</v>
      </c>
      <c r="AB53" s="19" cm="1">
        <f t="array" aca="1" ref="AB53" ca="1">INDIRECT(_xlfn.CONCAT(AB$4,"_d!",AB$1,$A53))</f>
        <v>402.60928344726563</v>
      </c>
      <c r="AC53" s="19" cm="1">
        <f t="array" aca="1" ref="AC53" ca="1">INDIRECT(_xlfn.CONCAT(AC$4,"_d!",AC$1,$A53))</f>
        <v>379.69131469726563</v>
      </c>
      <c r="AD53" s="42">
        <f t="shared" ca="1" si="8"/>
        <v>387.55254424302677</v>
      </c>
      <c r="AE53" s="19" cm="1">
        <f t="array" aca="1" ref="AE53" ca="1">INDIRECT(_xlfn.CONCAT(AE$4,"_d!",AE$1,$A53))</f>
        <v>378.93374633789063</v>
      </c>
      <c r="AF53" s="19" cm="1">
        <f t="array" aca="1" ref="AF53" ca="1">INDIRECT(_xlfn.CONCAT(AF$4,"_d!",AF$1,$A53))</f>
        <v>392.74334716796875</v>
      </c>
      <c r="AG53" s="19" cm="1">
        <f t="array" aca="1" ref="AG53" ca="1">INDIRECT(_xlfn.CONCAT(AG$4,"_d!",AG$1,$A53))</f>
        <v>395.728271484375</v>
      </c>
      <c r="AH53" s="19" cm="1">
        <f t="array" aca="1" ref="AH53" ca="1">INDIRECT(_xlfn.CONCAT(AH$4,"_d!",AH$1,$A53))</f>
        <v>406.78851318359375</v>
      </c>
      <c r="AI53" s="19" cm="1">
        <f t="array" aca="1" ref="AI53" ca="1">INDIRECT(_xlfn.CONCAT(AI$4,"_d!",AI$1,$A53))</f>
        <v>400.4232177734375</v>
      </c>
      <c r="AJ53" s="19" cm="1">
        <f t="array" aca="1" ref="AJ53" ca="1">INDIRECT(_xlfn.CONCAT(AJ$4,"_d!",AJ$1,$A53))</f>
        <v>380.35296630859375</v>
      </c>
      <c r="AK53" s="42">
        <f t="shared" ca="1" si="9"/>
        <v>388.54277393840067</v>
      </c>
      <c r="AL53" s="19" cm="1">
        <f t="array" aca="1" ref="AL53" ca="1">INDIRECT(_xlfn.CONCAT(AL$4,"_d!",AL$1,$A53))</f>
        <v>377.22085571289063</v>
      </c>
      <c r="AM53" s="19" cm="1">
        <f t="array" aca="1" ref="AM53" ca="1">INDIRECT(_xlfn.CONCAT(AM$4,"_d!",AM$1,$A53))</f>
        <v>392.44134521484375</v>
      </c>
      <c r="AN53" s="19" cm="1">
        <f t="array" aca="1" ref="AN53" ca="1">INDIRECT(_xlfn.CONCAT(AN$4,"_d!",AN$1,$A53))</f>
        <v>394.6298828125</v>
      </c>
      <c r="AO53" s="19" cm="1">
        <f t="array" aca="1" ref="AO53" ca="1">INDIRECT(_xlfn.CONCAT(AO$4,"_d!",AO$1,$A53))</f>
        <v>403.30697631835938</v>
      </c>
      <c r="AP53" s="19" cm="1">
        <f t="array" aca="1" ref="AP53" ca="1">INDIRECT(_xlfn.CONCAT(AP$4,"_d!",AP$1,$A53))</f>
        <v>401.9658203125</v>
      </c>
      <c r="AQ53" s="19" cm="1">
        <f t="array" aca="1" ref="AQ53" ca="1">INDIRECT(_xlfn.CONCAT(AQ$4,"_d!",AQ$1,$A53))</f>
        <v>377.30130004882813</v>
      </c>
      <c r="AR53" s="42">
        <f t="shared" ca="1" si="10"/>
        <v>386.64789273003868</v>
      </c>
      <c r="AS53" s="19" cm="1">
        <f t="array" aca="1" ref="AS53" ca="1">INDIRECT(_xlfn.CONCAT(AS$4,"_d!",AS$1,$A53))</f>
        <v>378.08203125</v>
      </c>
      <c r="AT53" s="19" cm="1">
        <f t="array" aca="1" ref="AT53" ca="1">INDIRECT(_xlfn.CONCAT(AT$4,"_d!",AT$1,$A53))</f>
        <v>392.674560546875</v>
      </c>
      <c r="AU53" s="19" cm="1">
        <f t="array" aca="1" ref="AU53" ca="1">INDIRECT(_xlfn.CONCAT(AU$4,"_d!",AU$1,$A53))</f>
        <v>394.71109008789063</v>
      </c>
      <c r="AV53" s="19" cm="1">
        <f t="array" aca="1" ref="AV53" ca="1">INDIRECT(_xlfn.CONCAT(AV$4,"_d!",AV$1,$A53))</f>
        <v>406.07083129882813</v>
      </c>
      <c r="AW53" s="19" cm="1">
        <f t="array" aca="1" ref="AW53" ca="1">INDIRECT(_xlfn.CONCAT(AW$4,"_d!",AW$1,$A53))</f>
        <v>400.08261108398438</v>
      </c>
      <c r="AX53" s="19" cm="1">
        <f t="array" aca="1" ref="AX53" ca="1">INDIRECT(_xlfn.CONCAT(AX$4,"_d!",AX$1,$A53))</f>
        <v>376.23916625976563</v>
      </c>
      <c r="AY53" s="42">
        <f t="shared" ca="1" si="11"/>
        <v>386.48725490159296</v>
      </c>
      <c r="AZ53" s="19" cm="1">
        <f t="array" aca="1" ref="AZ53" ca="1">INDIRECT(_xlfn.CONCAT(AZ$4,"_d!",AZ$1,$A53))</f>
        <v>377.831787109375</v>
      </c>
      <c r="BA53" s="19" cm="1">
        <f t="array" aca="1" ref="BA53" ca="1">INDIRECT(_xlfn.CONCAT(BA$4,"_d!",BA$1,$A53))</f>
        <v>391.44149780273438</v>
      </c>
      <c r="BB53" s="19" cm="1">
        <f t="array" aca="1" ref="BB53" ca="1">INDIRECT(_xlfn.CONCAT(BB$4,"_d!",BB$1,$A53))</f>
        <v>392.55169677734375</v>
      </c>
      <c r="BC53" s="19" cm="1">
        <f t="array" aca="1" ref="BC53" ca="1">INDIRECT(_xlfn.CONCAT(BC$4,"_d!",BC$1,$A53))</f>
        <v>400.95974731445313</v>
      </c>
      <c r="BD53" s="19" cm="1">
        <f t="array" aca="1" ref="BD53" ca="1">INDIRECT(_xlfn.CONCAT(BD$4,"_d!",BD$1,$A53))</f>
        <v>399.69110107421875</v>
      </c>
      <c r="BE53" s="19" cm="1">
        <f t="array" aca="1" ref="BE53" ca="1">INDIRECT(_xlfn.CONCAT(BE$4,"_d!",BE$1,$A53))</f>
        <v>379.31381225585938</v>
      </c>
      <c r="BF53" s="42">
        <f t="shared" ca="1" si="12"/>
        <v>385.33506126244879</v>
      </c>
      <c r="BG53" s="19" cm="1">
        <f t="array" aca="1" ref="BG53" ca="1">INDIRECT(_xlfn.CONCAT(BG$4,"_d!",BG$1,$A53))</f>
        <v>376.55364990234375</v>
      </c>
      <c r="BH53" s="19" cm="1">
        <f t="array" aca="1" ref="BH53" ca="1">INDIRECT(_xlfn.CONCAT(BH$4,"_d!",BH$1,$A53))</f>
        <v>390.30093383789063</v>
      </c>
      <c r="BI53" s="19" cm="1">
        <f t="array" aca="1" ref="BI53" ca="1">INDIRECT(_xlfn.CONCAT(BI$4,"_d!",BI$1,$A53))</f>
        <v>391.89727783203125</v>
      </c>
      <c r="BJ53" s="19" cm="1">
        <f t="array" aca="1" ref="BJ53" ca="1">INDIRECT(_xlfn.CONCAT(BJ$4,"_d!",BJ$1,$A53))</f>
        <v>399.80145263671875</v>
      </c>
      <c r="BK53" s="19" cm="1">
        <f t="array" aca="1" ref="BK53" ca="1">INDIRECT(_xlfn.CONCAT(BK$4,"_d!",BK$1,$A53))</f>
        <v>400.15438842773438</v>
      </c>
      <c r="BL53" s="19" cm="1">
        <f t="array" aca="1" ref="BL53" ca="1">INDIRECT(_xlfn.CONCAT(BL$4,"_d!",BL$1,$A53))</f>
        <v>379.07293701171875</v>
      </c>
      <c r="BM53" s="42">
        <f t="shared" ca="1" si="13"/>
        <v>383.55899643690293</v>
      </c>
      <c r="BN53" s="19" cm="1">
        <f t="array" aca="1" ref="BN53" ca="1">INDIRECT(_xlfn.CONCAT(BN$4,"_d!",BN$1,$A53))</f>
        <v>376.11968994140625</v>
      </c>
      <c r="BO53" s="19" cm="1">
        <f t="array" aca="1" ref="BO53" ca="1">INDIRECT(_xlfn.CONCAT(BO$4,"_d!",BO$1,$A53))</f>
        <v>390.90396118164063</v>
      </c>
      <c r="BP53" s="19" cm="1">
        <f t="array" aca="1" ref="BP53" ca="1">INDIRECT(_xlfn.CONCAT(BP$4,"_d!",BP$1,$A53))</f>
        <v>390.8392333984375</v>
      </c>
      <c r="BQ53" s="19" cm="1">
        <f t="array" aca="1" ref="BQ53" ca="1">INDIRECT(_xlfn.CONCAT(BQ$4,"_d!",BQ$1,$A53))</f>
        <v>399.34222412109375</v>
      </c>
      <c r="BR53" s="19" cm="1">
        <f t="array" aca="1" ref="BR53" ca="1">INDIRECT(_xlfn.CONCAT(BR$4,"_d!",BR$1,$A53))</f>
        <v>398.62155151367188</v>
      </c>
      <c r="BS53" s="19" cm="1">
        <f t="array" aca="1" ref="BS53" ca="1">INDIRECT(_xlfn.CONCAT(BS$4,"_d!",BS$1,$A53))</f>
        <v>380.004638671875</v>
      </c>
      <c r="BT53" s="42">
        <f t="shared" ca="1" si="14"/>
        <v>382.04438180785513</v>
      </c>
      <c r="BU53" s="42"/>
      <c r="BV53" s="45">
        <f t="shared" ca="1" si="15"/>
        <v>391.91735515204385</v>
      </c>
      <c r="BW53" s="45">
        <f t="shared" ca="1" si="16"/>
        <v>391.15257457029185</v>
      </c>
      <c r="BX53" s="45">
        <f t="shared" ca="1" si="17"/>
        <v>384.81147188061937</v>
      </c>
      <c r="BY53" s="45">
        <f t="shared" ca="1" si="18"/>
        <v>387.55254424302677</v>
      </c>
      <c r="BZ53" s="45">
        <f t="shared" ca="1" si="19"/>
        <v>388.54277393840067</v>
      </c>
      <c r="CA53" s="45">
        <f t="shared" ca="1" si="20"/>
        <v>386.64789273003868</v>
      </c>
      <c r="CB53" s="45">
        <f t="shared" ca="1" si="21"/>
        <v>386.48725490159296</v>
      </c>
      <c r="CC53" s="45">
        <f t="shared" ca="1" si="22"/>
        <v>385.33506126244879</v>
      </c>
      <c r="CD53" s="45">
        <f t="shared" ca="1" si="23"/>
        <v>383.55899643690293</v>
      </c>
      <c r="CE53" s="45">
        <f t="shared" ca="1" si="24"/>
        <v>382.04438180785513</v>
      </c>
      <c r="CF53" s="45" cm="1">
        <f t="array" aca="1" ref="CF53" ca="1">+SUMPRODUCT($BV$3:$CE$3/100,$BV53:$CE53)</f>
        <v>385.85087913330426</v>
      </c>
      <c r="CG53" s="35">
        <f t="shared" si="28"/>
        <v>44166</v>
      </c>
      <c r="CH53" s="24">
        <f t="shared" ca="1" si="29"/>
        <v>4.3388040107949388E-2</v>
      </c>
      <c r="CI53" s="24">
        <f t="shared" ca="1" si="30"/>
        <v>4.1854527728840463E-2</v>
      </c>
      <c r="CJ53" s="24">
        <f t="shared" ca="1" si="31"/>
        <v>3.8275154613315765E-2</v>
      </c>
      <c r="CK53" s="24">
        <f t="shared" ca="1" si="32"/>
        <v>4.0135529797688196E-2</v>
      </c>
      <c r="CL53" s="24">
        <f t="shared" ca="1" si="33"/>
        <v>3.9969802245402697E-2</v>
      </c>
      <c r="CM53" s="24">
        <f t="shared" ca="1" si="34"/>
        <v>3.908796461827313E-2</v>
      </c>
      <c r="CN53" s="24">
        <f t="shared" ca="1" si="35"/>
        <v>3.9292451637982451E-2</v>
      </c>
      <c r="CO53" s="24">
        <f t="shared" ca="1" si="36"/>
        <v>3.9268245870776264E-2</v>
      </c>
      <c r="CP53" s="24">
        <f t="shared" ca="1" si="37"/>
        <v>3.8519204285487385E-2</v>
      </c>
      <c r="CQ53" s="24">
        <f t="shared" ca="1" si="38"/>
        <v>3.8728666191475414E-2</v>
      </c>
      <c r="CR53" s="24">
        <f t="shared" ca="1" si="26"/>
        <v>3.9507924185039123E-2</v>
      </c>
      <c r="CS53" s="35">
        <f t="shared" si="39"/>
        <v>44166</v>
      </c>
      <c r="CT53" s="24">
        <f t="shared" ca="1" si="41"/>
        <v>0.38623096454239159</v>
      </c>
      <c r="CU53" s="24">
        <f t="shared" ca="1" si="42"/>
        <v>0.38074811795271568</v>
      </c>
      <c r="CV53" s="24">
        <f t="shared" ca="1" si="43"/>
        <v>0.35693191545934067</v>
      </c>
      <c r="CW53" s="24">
        <f t="shared" ca="1" si="44"/>
        <v>0.36909433574441697</v>
      </c>
      <c r="CX53" s="24">
        <f t="shared" ca="1" si="45"/>
        <v>0.36542411752647941</v>
      </c>
      <c r="CY53" s="24">
        <f t="shared" ca="1" si="46"/>
        <v>0.36175648444628705</v>
      </c>
      <c r="CZ53" s="24">
        <f t="shared" ca="1" si="47"/>
        <v>0.35834098066066811</v>
      </c>
      <c r="DA53" s="24">
        <f t="shared" ca="1" si="48"/>
        <v>0.35626870227192242</v>
      </c>
      <c r="DB53" s="24">
        <f t="shared" ca="1" si="49"/>
        <v>0.34939310837954518</v>
      </c>
      <c r="DC53" s="24">
        <f t="shared" ca="1" si="50"/>
        <v>0.34710695157019389</v>
      </c>
      <c r="DD53" s="48">
        <f t="shared" ca="1" si="51"/>
        <v>0.35946390472884349</v>
      </c>
      <c r="DE53" s="48">
        <f>+[1]NAC!AG54</f>
        <v>0.36167960479887085</v>
      </c>
    </row>
    <row r="54" spans="1:109" x14ac:dyDescent="0.25">
      <c r="A54" s="110">
        <f t="shared" si="27"/>
        <v>81</v>
      </c>
      <c r="B54" s="35">
        <f>+NAC!A54</f>
        <v>44197</v>
      </c>
      <c r="C54" s="19" cm="1">
        <f t="array" aca="1" ref="C54" ca="1">INDIRECT(_xlfn.CONCAT(C$4,"_d!",C$1,$A54))</f>
        <v>392.9700927734375</v>
      </c>
      <c r="D54" s="19" cm="1">
        <f t="array" aca="1" ref="D54" ca="1">INDIRECT(_xlfn.CONCAT(D$4,"_d!",D$1,$A54))</f>
        <v>410.03585815429688</v>
      </c>
      <c r="E54" s="19" cm="1">
        <f t="array" aca="1" ref="E54" ca="1">INDIRECT(_xlfn.CONCAT(E$4,"_d!",E$1,$A54))</f>
        <v>420.33148193359375</v>
      </c>
      <c r="F54" s="19" cm="1">
        <f t="array" aca="1" ref="F54" ca="1">INDIRECT(_xlfn.CONCAT(F$4,"_d!",F$1,$A54))</f>
        <v>427.44091796875</v>
      </c>
      <c r="G54" s="19" cm="1">
        <f t="array" aca="1" ref="G54" ca="1">INDIRECT(_xlfn.CONCAT(G$4,"_d!",G$1,$A54))</f>
        <v>420.3009033203125</v>
      </c>
      <c r="H54" s="19" cm="1">
        <f t="array" aca="1" ref="H54" ca="1">INDIRECT(_xlfn.CONCAT(H$4,"_d!",H$1,$A54))</f>
        <v>389.64715576171875</v>
      </c>
      <c r="I54" s="42">
        <f t="shared" ca="1" si="6"/>
        <v>409.07689145806143</v>
      </c>
      <c r="J54" s="19" cm="1">
        <f t="array" aca="1" ref="J54" ca="1">INDIRECT(_xlfn.CONCAT(J$4,"_d!",J$1,$A54))</f>
        <v>393.55935668945313</v>
      </c>
      <c r="K54" s="19" cm="1">
        <f t="array" aca="1" ref="K54" ca="1">INDIRECT(_xlfn.CONCAT(K$4,"_d!",K$1,$A54))</f>
        <v>412.71160888671875</v>
      </c>
      <c r="L54" s="19" cm="1">
        <f t="array" aca="1" ref="L54" ca="1">INDIRECT(_xlfn.CONCAT(L$4,"_d!",L$1,$A54))</f>
        <v>419.32281494140625</v>
      </c>
      <c r="M54" s="19" cm="1">
        <f t="array" aca="1" ref="M54" ca="1">INDIRECT(_xlfn.CONCAT(M$4,"_d!",M$1,$A54))</f>
        <v>424.23117065429688</v>
      </c>
      <c r="N54" s="19" cm="1">
        <f t="array" aca="1" ref="N54" ca="1">INDIRECT(_xlfn.CONCAT(N$4,"_d!",N$1,$A54))</f>
        <v>419.15652465820313</v>
      </c>
      <c r="O54" s="19" cm="1">
        <f t="array" aca="1" ref="O54" ca="1">INDIRECT(_xlfn.CONCAT(O$4,"_d!",O$1,$A54))</f>
        <v>388.13104248046875</v>
      </c>
      <c r="P54" s="42">
        <f ca="1">+SUMPRODUCT(J$3:$O$3,J54:O54)</f>
        <v>408.16679161783924</v>
      </c>
      <c r="Q54" s="19" cm="1">
        <f t="array" aca="1" ref="Q54" ca="1">INDIRECT(_xlfn.CONCAT(Q$4,"_d!",Q$1,$A54))</f>
        <v>391.06137084960938</v>
      </c>
      <c r="R54" s="19" cm="1">
        <f t="array" aca="1" ref="R54" ca="1">INDIRECT(_xlfn.CONCAT(R$4,"_d!",R$1,$A54))</f>
        <v>391.06137084960938</v>
      </c>
      <c r="S54" s="19" cm="1">
        <f t="array" aca="1" ref="S54" ca="1">INDIRECT(_xlfn.CONCAT(S$4,"_d!",S$1,$A54))</f>
        <v>418.18783569335938</v>
      </c>
      <c r="T54" s="19" cm="1">
        <f t="array" aca="1" ref="T54" ca="1">INDIRECT(_xlfn.CONCAT(T$4,"_d!",T$1,$A54))</f>
        <v>426.30953979492188</v>
      </c>
      <c r="U54" s="19" cm="1">
        <f t="array" aca="1" ref="U54" ca="1">INDIRECT(_xlfn.CONCAT(U$4,"_d!",U$1,$A54))</f>
        <v>418.565185546875</v>
      </c>
      <c r="V54" s="19" cm="1">
        <f t="array" aca="1" ref="V54" ca="1">INDIRECT(_xlfn.CONCAT(V$4,"_d!",V$1,$A54))</f>
        <v>391.89480590820313</v>
      </c>
      <c r="W54" s="42">
        <f t="shared" ca="1" si="7"/>
        <v>399.4488056655855</v>
      </c>
      <c r="X54" s="19" cm="1">
        <f t="array" aca="1" ref="X54" ca="1">INDIRECT(_xlfn.CONCAT(X$4,"_d!",X$1,$A54))</f>
        <v>389.99267578125</v>
      </c>
      <c r="Y54" s="19" cm="1">
        <f t="array" aca="1" ref="Y54" ca="1">INDIRECT(_xlfn.CONCAT(Y$4,"_d!",Y$1,$A54))</f>
        <v>409.53854370117188</v>
      </c>
      <c r="Z54" s="19" cm="1">
        <f t="array" aca="1" ref="Z54" ca="1">INDIRECT(_xlfn.CONCAT(Z$4,"_d!",Z$1,$A54))</f>
        <v>419.25515747070313</v>
      </c>
      <c r="AA54" s="19" cm="1">
        <f t="array" aca="1" ref="AA54" ca="1">INDIRECT(_xlfn.CONCAT(AA$4,"_d!",AA$1,$A54))</f>
        <v>422.3348388671875</v>
      </c>
      <c r="AB54" s="19" cm="1">
        <f t="array" aca="1" ref="AB54" ca="1">INDIRECT(_xlfn.CONCAT(AB$4,"_d!",AB$1,$A54))</f>
        <v>420.80096435546875</v>
      </c>
      <c r="AC54" s="19" cm="1">
        <f t="array" aca="1" ref="AC54" ca="1">INDIRECT(_xlfn.CONCAT(AC$4,"_d!",AC$1,$A54))</f>
        <v>394.94509887695313</v>
      </c>
      <c r="AD54" s="42">
        <f t="shared" ca="1" si="8"/>
        <v>403.92061767063609</v>
      </c>
      <c r="AE54" s="19" cm="1">
        <f t="array" aca="1" ref="AE54" ca="1">INDIRECT(_xlfn.CONCAT(AE$4,"_d!",AE$1,$A54))</f>
        <v>391.82400512695313</v>
      </c>
      <c r="AF54" s="19" cm="1">
        <f t="array" aca="1" ref="AF54" ca="1">INDIRECT(_xlfn.CONCAT(AF$4,"_d!",AF$1,$A54))</f>
        <v>410.85546875</v>
      </c>
      <c r="AG54" s="19" cm="1">
        <f t="array" aca="1" ref="AG54" ca="1">INDIRECT(_xlfn.CONCAT(AG$4,"_d!",AG$1,$A54))</f>
        <v>418.260498046875</v>
      </c>
      <c r="AH54" s="19" cm="1">
        <f t="array" aca="1" ref="AH54" ca="1">INDIRECT(_xlfn.CONCAT(AH$4,"_d!",AH$1,$A54))</f>
        <v>425.34750366210938</v>
      </c>
      <c r="AI54" s="19" cm="1">
        <f t="array" aca="1" ref="AI54" ca="1">INDIRECT(_xlfn.CONCAT(AI$4,"_d!",AI$1,$A54))</f>
        <v>418.19952392578125</v>
      </c>
      <c r="AJ54" s="19" cm="1">
        <f t="array" aca="1" ref="AJ54" ca="1">INDIRECT(_xlfn.CONCAT(AJ$4,"_d!",AJ$1,$A54))</f>
        <v>395.87875366210938</v>
      </c>
      <c r="AK54" s="42">
        <f t="shared" ca="1" si="9"/>
        <v>404.94096486276311</v>
      </c>
      <c r="AL54" s="19" cm="1">
        <f t="array" aca="1" ref="AL54" ca="1">INDIRECT(_xlfn.CONCAT(AL$4,"_d!",AL$1,$A54))</f>
        <v>389.70748901367188</v>
      </c>
      <c r="AM54" s="19" cm="1">
        <f t="array" aca="1" ref="AM54" ca="1">INDIRECT(_xlfn.CONCAT(AM$4,"_d!",AM$1,$A54))</f>
        <v>410.52761840820313</v>
      </c>
      <c r="AN54" s="19" cm="1">
        <f t="array" aca="1" ref="AN54" ca="1">INDIRECT(_xlfn.CONCAT(AN$4,"_d!",AN$1,$A54))</f>
        <v>417.08761596679688</v>
      </c>
      <c r="AO54" s="19" cm="1">
        <f t="array" aca="1" ref="AO54" ca="1">INDIRECT(_xlfn.CONCAT(AO$4,"_d!",AO$1,$A54))</f>
        <v>421.09225463867188</v>
      </c>
      <c r="AP54" s="19" cm="1">
        <f t="array" aca="1" ref="AP54" ca="1">INDIRECT(_xlfn.CONCAT(AP$4,"_d!",AP$1,$A54))</f>
        <v>419.92269897460938</v>
      </c>
      <c r="AQ54" s="19" cm="1">
        <f t="array" aca="1" ref="AQ54" ca="1">INDIRECT(_xlfn.CONCAT(AQ$4,"_d!",AQ$1,$A54))</f>
        <v>392.37216186523438</v>
      </c>
      <c r="AR54" s="42">
        <f t="shared" ca="1" si="10"/>
        <v>402.64054148473372</v>
      </c>
      <c r="AS54" s="19" cm="1">
        <f t="array" aca="1" ref="AS54" ca="1">INDIRECT(_xlfn.CONCAT(AS$4,"_d!",AS$1,$A54))</f>
        <v>390.71673583984375</v>
      </c>
      <c r="AT54" s="19" cm="1">
        <f t="array" aca="1" ref="AT54" ca="1">INDIRECT(_xlfn.CONCAT(AT$4,"_d!",AT$1,$A54))</f>
        <v>410.66213989257813</v>
      </c>
      <c r="AU54" s="19" cm="1">
        <f t="array" aca="1" ref="AU54" ca="1">INDIRECT(_xlfn.CONCAT(AU$4,"_d!",AU$1,$A54))</f>
        <v>416.7869873046875</v>
      </c>
      <c r="AV54" s="19" cm="1">
        <f t="array" aca="1" ref="AV54" ca="1">INDIRECT(_xlfn.CONCAT(AV$4,"_d!",AV$1,$A54))</f>
        <v>424.37057495117188</v>
      </c>
      <c r="AW54" s="19" cm="1">
        <f t="array" aca="1" ref="AW54" ca="1">INDIRECT(_xlfn.CONCAT(AW$4,"_d!",AW$1,$A54))</f>
        <v>417.848388671875</v>
      </c>
      <c r="AX54" s="19" cm="1">
        <f t="array" aca="1" ref="AX54" ca="1">INDIRECT(_xlfn.CONCAT(AX$4,"_d!",AX$1,$A54))</f>
        <v>391.79168701171875</v>
      </c>
      <c r="AY54" s="42">
        <f t="shared" ca="1" si="11"/>
        <v>402.32752907495939</v>
      </c>
      <c r="AZ54" s="19" cm="1">
        <f t="array" aca="1" ref="AZ54" ca="1">INDIRECT(_xlfn.CONCAT(AZ$4,"_d!",AZ$1,$A54))</f>
        <v>390.1512451171875</v>
      </c>
      <c r="BA54" s="19" cm="1">
        <f t="array" aca="1" ref="BA54" ca="1">INDIRECT(_xlfn.CONCAT(BA$4,"_d!",BA$1,$A54))</f>
        <v>409.401611328125</v>
      </c>
      <c r="BB54" s="19" cm="1">
        <f t="array" aca="1" ref="BB54" ca="1">INDIRECT(_xlfn.CONCAT(BB$4,"_d!",BB$1,$A54))</f>
        <v>415.04742431640625</v>
      </c>
      <c r="BC54" s="19" cm="1">
        <f t="array" aca="1" ref="BC54" ca="1">INDIRECT(_xlfn.CONCAT(BC$4,"_d!",BC$1,$A54))</f>
        <v>418.23861694335938</v>
      </c>
      <c r="BD54" s="19" cm="1">
        <f t="array" aca="1" ref="BD54" ca="1">INDIRECT(_xlfn.CONCAT(BD$4,"_d!",BD$1,$A54))</f>
        <v>417.73593139648438</v>
      </c>
      <c r="BE54" s="19" cm="1">
        <f t="array" aca="1" ref="BE54" ca="1">INDIRECT(_xlfn.CONCAT(BE$4,"_d!",BE$1,$A54))</f>
        <v>395.16757202148438</v>
      </c>
      <c r="BF54" s="42">
        <f t="shared" ca="1" si="12"/>
        <v>400.80454534400303</v>
      </c>
      <c r="BG54" s="19" cm="1">
        <f t="array" aca="1" ref="BG54" ca="1">INDIRECT(_xlfn.CONCAT(BG$4,"_d!",BG$1,$A54))</f>
        <v>388.8387451171875</v>
      </c>
      <c r="BH54" s="19" cm="1">
        <f t="array" aca="1" ref="BH54" ca="1">INDIRECT(_xlfn.CONCAT(BH$4,"_d!",BH$1,$A54))</f>
        <v>407.80636596679688</v>
      </c>
      <c r="BI54" s="19" cm="1">
        <f t="array" aca="1" ref="BI54" ca="1">INDIRECT(_xlfn.CONCAT(BI$4,"_d!",BI$1,$A54))</f>
        <v>414.3402099609375</v>
      </c>
      <c r="BJ54" s="19" cm="1">
        <f t="array" aca="1" ref="BJ54" ca="1">INDIRECT(_xlfn.CONCAT(BJ$4,"_d!",BJ$1,$A54))</f>
        <v>417.016845703125</v>
      </c>
      <c r="BK54" s="19" cm="1">
        <f t="array" aca="1" ref="BK54" ca="1">INDIRECT(_xlfn.CONCAT(BK$4,"_d!",BK$1,$A54))</f>
        <v>417.77890014648438</v>
      </c>
      <c r="BL54" s="19" cm="1">
        <f t="array" aca="1" ref="BL54" ca="1">INDIRECT(_xlfn.CONCAT(BL$4,"_d!",BL$1,$A54))</f>
        <v>394.97598266601563</v>
      </c>
      <c r="BM54" s="42">
        <f t="shared" ca="1" si="13"/>
        <v>398.65409815110735</v>
      </c>
      <c r="BN54" s="19" cm="1">
        <f t="array" aca="1" ref="BN54" ca="1">INDIRECT(_xlfn.CONCAT(BN$4,"_d!",BN$1,$A54))</f>
        <v>388.2801513671875</v>
      </c>
      <c r="BO54" s="19" cm="1">
        <f t="array" aca="1" ref="BO54" ca="1">INDIRECT(_xlfn.CONCAT(BO$4,"_d!",BO$1,$A54))</f>
        <v>408.28045654296875</v>
      </c>
      <c r="BP54" s="19" cm="1">
        <f t="array" aca="1" ref="BP54" ca="1">INDIRECT(_xlfn.CONCAT(BP$4,"_d!",BP$1,$A54))</f>
        <v>412.74612426757813</v>
      </c>
      <c r="BQ54" s="19" cm="1">
        <f t="array" aca="1" ref="BQ54" ca="1">INDIRECT(_xlfn.CONCAT(BQ$4,"_d!",BQ$1,$A54))</f>
        <v>416.2252197265625</v>
      </c>
      <c r="BR54" s="19" cm="1">
        <f t="array" aca="1" ref="BR54" ca="1">INDIRECT(_xlfn.CONCAT(BR$4,"_d!",BR$1,$A54))</f>
        <v>416.162353515625</v>
      </c>
      <c r="BS54" s="19" cm="1">
        <f t="array" aca="1" ref="BS54" ca="1">INDIRECT(_xlfn.CONCAT(BS$4,"_d!",BS$1,$A54))</f>
        <v>395.84710693359375</v>
      </c>
      <c r="BT54" s="42">
        <f t="shared" ca="1" si="14"/>
        <v>396.50989530970651</v>
      </c>
      <c r="BU54" s="42"/>
      <c r="BV54" s="45">
        <f t="shared" ca="1" si="15"/>
        <v>409.07689145806143</v>
      </c>
      <c r="BW54" s="45">
        <f t="shared" ca="1" si="16"/>
        <v>408.16679161783924</v>
      </c>
      <c r="BX54" s="45">
        <f t="shared" ca="1" si="17"/>
        <v>399.4488056655855</v>
      </c>
      <c r="BY54" s="45">
        <f t="shared" ca="1" si="18"/>
        <v>403.92061767063609</v>
      </c>
      <c r="BZ54" s="45">
        <f t="shared" ca="1" si="19"/>
        <v>404.94096486276311</v>
      </c>
      <c r="CA54" s="45">
        <f t="shared" ca="1" si="20"/>
        <v>402.64054148473372</v>
      </c>
      <c r="CB54" s="45">
        <f t="shared" ca="1" si="21"/>
        <v>402.32752907495939</v>
      </c>
      <c r="CC54" s="45">
        <f t="shared" ca="1" si="22"/>
        <v>400.80454534400303</v>
      </c>
      <c r="CD54" s="45">
        <f t="shared" ca="1" si="23"/>
        <v>398.65409815110735</v>
      </c>
      <c r="CE54" s="45">
        <f t="shared" ca="1" si="24"/>
        <v>396.50989530970651</v>
      </c>
      <c r="CF54" s="45" cm="1">
        <f t="array" aca="1" ref="CF54" ca="1">+SUMPRODUCT($BV$3:$CE$3/100,$BV54:$CE54)</f>
        <v>401.45196349439658</v>
      </c>
      <c r="CG54" s="35">
        <f t="shared" si="28"/>
        <v>44197</v>
      </c>
      <c r="CH54" s="24">
        <f t="shared" ca="1" si="29"/>
        <v>4.378355814164081E-2</v>
      </c>
      <c r="CI54" s="24">
        <f t="shared" ca="1" si="30"/>
        <v>4.3497648114009468E-2</v>
      </c>
      <c r="CJ54" s="24">
        <f t="shared" ca="1" si="31"/>
        <v>3.8037675211270994E-2</v>
      </c>
      <c r="CK54" s="24">
        <f t="shared" ca="1" si="32"/>
        <v>4.223446257998309E-2</v>
      </c>
      <c r="CL54" s="24">
        <f t="shared" ca="1" si="33"/>
        <v>4.2204338940973862E-2</v>
      </c>
      <c r="CM54" s="24">
        <f t="shared" ca="1" si="34"/>
        <v>4.1362306779365365E-2</v>
      </c>
      <c r="CN54" s="24">
        <f t="shared" ca="1" si="35"/>
        <v>4.0985243297090523E-2</v>
      </c>
      <c r="CO54" s="24">
        <f t="shared" ca="1" si="36"/>
        <v>4.0145539912388228E-2</v>
      </c>
      <c r="CP54" s="24">
        <f t="shared" ca="1" si="37"/>
        <v>3.9355358248486905E-2</v>
      </c>
      <c r="CQ54" s="24">
        <f t="shared" ca="1" si="38"/>
        <v>3.7863437314271664E-2</v>
      </c>
      <c r="CR54" s="24">
        <f t="shared" ca="1" si="26"/>
        <v>4.04329371910086E-2</v>
      </c>
      <c r="CS54" s="35">
        <f t="shared" si="39"/>
        <v>44197</v>
      </c>
      <c r="CT54" s="24">
        <f t="shared" ca="1" si="41"/>
        <v>0.40596000046984093</v>
      </c>
      <c r="CU54" s="24">
        <f t="shared" ca="1" si="42"/>
        <v>0.40236852085319463</v>
      </c>
      <c r="CV54" s="24">
        <f t="shared" ca="1" si="43"/>
        <v>0.37572294279062257</v>
      </c>
      <c r="CW54" s="24">
        <f t="shared" ca="1" si="44"/>
        <v>0.39188298828531676</v>
      </c>
      <c r="CX54" s="24">
        <f t="shared" ca="1" si="45"/>
        <v>0.38974969628533285</v>
      </c>
      <c r="CY54" s="24">
        <f t="shared" ca="1" si="46"/>
        <v>0.38541919116749401</v>
      </c>
      <c r="CZ54" s="24">
        <f t="shared" ca="1" si="47"/>
        <v>0.38290076642909998</v>
      </c>
      <c r="DA54" s="24">
        <f t="shared" ca="1" si="48"/>
        <v>0.38122604832123996</v>
      </c>
      <c r="DB54" s="24">
        <f t="shared" ca="1" si="49"/>
        <v>0.37443511020932951</v>
      </c>
      <c r="DC54" s="24">
        <f t="shared" ca="1" si="50"/>
        <v>0.37274354763169959</v>
      </c>
      <c r="DD54" s="48">
        <f t="shared" ca="1" si="51"/>
        <v>0.3832165525225415</v>
      </c>
      <c r="DE54" s="48">
        <f>+[1]NAC!AG55</f>
        <v>0.38543823326432025</v>
      </c>
    </row>
    <row r="55" spans="1:109" x14ac:dyDescent="0.25">
      <c r="A55" s="110">
        <f t="shared" si="27"/>
        <v>82</v>
      </c>
      <c r="B55" s="35">
        <f>+NAC!A55</f>
        <v>44228</v>
      </c>
      <c r="C55" s="19" cm="1">
        <f t="array" aca="1" ref="C55" ca="1">INDIRECT(_xlfn.CONCAT(C$4,"_d!",C$1,$A55))</f>
        <v>407.00088500976563</v>
      </c>
      <c r="D55" s="19" cm="1">
        <f t="array" aca="1" ref="D55" ca="1">INDIRECT(_xlfn.CONCAT(D$4,"_d!",D$1,$A55))</f>
        <v>423.82656860351563</v>
      </c>
      <c r="E55" s="19" cm="1">
        <f t="array" aca="1" ref="E55" ca="1">INDIRECT(_xlfn.CONCAT(E$4,"_d!",E$1,$A55))</f>
        <v>434.54641723632813</v>
      </c>
      <c r="F55" s="19" cm="1">
        <f t="array" aca="1" ref="F55" ca="1">INDIRECT(_xlfn.CONCAT(F$4,"_d!",F$1,$A55))</f>
        <v>443.37615966796875</v>
      </c>
      <c r="G55" s="19" cm="1">
        <f t="array" aca="1" ref="G55" ca="1">INDIRECT(_xlfn.CONCAT(G$4,"_d!",G$1,$A55))</f>
        <v>437.1103515625</v>
      </c>
      <c r="H55" s="19" cm="1">
        <f t="array" aca="1" ref="H55" ca="1">INDIRECT(_xlfn.CONCAT(H$4,"_d!",H$1,$A55))</f>
        <v>404.53958129882813</v>
      </c>
      <c r="I55" s="42">
        <f t="shared" ca="1" si="6"/>
        <v>423.56379677357427</v>
      </c>
      <c r="J55" s="19" cm="1">
        <f t="array" aca="1" ref="J55" ca="1">INDIRECT(_xlfn.CONCAT(J$4,"_d!",J$1,$A55))</f>
        <v>407.590576171875</v>
      </c>
      <c r="K55" s="19" cm="1">
        <f t="array" aca="1" ref="K55" ca="1">INDIRECT(_xlfn.CONCAT(K$4,"_d!",K$1,$A55))</f>
        <v>426.65518188476563</v>
      </c>
      <c r="L55" s="19" cm="1">
        <f t="array" aca="1" ref="L55" ca="1">INDIRECT(_xlfn.CONCAT(L$4,"_d!",L$1,$A55))</f>
        <v>433.36917114257813</v>
      </c>
      <c r="M55" s="19" cm="1">
        <f t="array" aca="1" ref="M55" ca="1">INDIRECT(_xlfn.CONCAT(M$4,"_d!",M$1,$A55))</f>
        <v>440.0234375</v>
      </c>
      <c r="N55" s="19" cm="1">
        <f t="array" aca="1" ref="N55" ca="1">INDIRECT(_xlfn.CONCAT(N$4,"_d!",N$1,$A55))</f>
        <v>436.0264892578125</v>
      </c>
      <c r="O55" s="19" cm="1">
        <f t="array" aca="1" ref="O55" ca="1">INDIRECT(_xlfn.CONCAT(O$4,"_d!",O$1,$A55))</f>
        <v>402.91680908203125</v>
      </c>
      <c r="P55" s="42">
        <f ca="1">+SUMPRODUCT(J$3:$O$3,J55:O55)</f>
        <v>422.60059716361877</v>
      </c>
      <c r="Q55" s="19" cm="1">
        <f t="array" aca="1" ref="Q55" ca="1">INDIRECT(_xlfn.CONCAT(Q$4,"_d!",Q$1,$A55))</f>
        <v>404.64739990234375</v>
      </c>
      <c r="R55" s="19" cm="1">
        <f t="array" aca="1" ref="R55" ca="1">INDIRECT(_xlfn.CONCAT(R$4,"_d!",R$1,$A55))</f>
        <v>404.64739990234375</v>
      </c>
      <c r="S55" s="19" cm="1">
        <f t="array" aca="1" ref="S55" ca="1">INDIRECT(_xlfn.CONCAT(S$4,"_d!",S$1,$A55))</f>
        <v>432.12503051757813</v>
      </c>
      <c r="T55" s="19" cm="1">
        <f t="array" aca="1" ref="T55" ca="1">INDIRECT(_xlfn.CONCAT(T$4,"_d!",T$1,$A55))</f>
        <v>442.70187377929688</v>
      </c>
      <c r="U55" s="19" cm="1">
        <f t="array" aca="1" ref="U55" ca="1">INDIRECT(_xlfn.CONCAT(U$4,"_d!",U$1,$A55))</f>
        <v>435.58132934570313</v>
      </c>
      <c r="V55" s="19" cm="1">
        <f t="array" aca="1" ref="V55" ca="1">INDIRECT(_xlfn.CONCAT(V$4,"_d!",V$1,$A55))</f>
        <v>406.8641357421875</v>
      </c>
      <c r="W55" s="42">
        <f t="shared" ca="1" si="7"/>
        <v>413.61207675131146</v>
      </c>
      <c r="X55" s="19" cm="1">
        <f t="array" aca="1" ref="X55" ca="1">INDIRECT(_xlfn.CONCAT(X$4,"_d!",X$1,$A55))</f>
        <v>404.16445922851563</v>
      </c>
      <c r="Y55" s="19" cm="1">
        <f t="array" aca="1" ref="Y55" ca="1">INDIRECT(_xlfn.CONCAT(Y$4,"_d!",Y$1,$A55))</f>
        <v>423.5294189453125</v>
      </c>
      <c r="Z55" s="19" cm="1">
        <f t="array" aca="1" ref="Z55" ca="1">INDIRECT(_xlfn.CONCAT(Z$4,"_d!",Z$1,$A55))</f>
        <v>433.22283935546875</v>
      </c>
      <c r="AA55" s="19" cm="1">
        <f t="array" aca="1" ref="AA55" ca="1">INDIRECT(_xlfn.CONCAT(AA$4,"_d!",AA$1,$A55))</f>
        <v>438.39654541015625</v>
      </c>
      <c r="AB55" s="19" cm="1">
        <f t="array" aca="1" ref="AB55" ca="1">INDIRECT(_xlfn.CONCAT(AB$4,"_d!",AB$1,$A55))</f>
        <v>438.02490234375</v>
      </c>
      <c r="AC55" s="19" cm="1">
        <f t="array" aca="1" ref="AC55" ca="1">INDIRECT(_xlfn.CONCAT(AC$4,"_d!",AC$1,$A55))</f>
        <v>409.95248413085938</v>
      </c>
      <c r="AD55" s="42">
        <f t="shared" ca="1" si="8"/>
        <v>418.42950492489354</v>
      </c>
      <c r="AE55" s="19" cm="1">
        <f t="array" aca="1" ref="AE55" ca="1">INDIRECT(_xlfn.CONCAT(AE$4,"_d!",AE$1,$A55))</f>
        <v>405.84848022460938</v>
      </c>
      <c r="AF55" s="19" cm="1">
        <f t="array" aca="1" ref="AF55" ca="1">INDIRECT(_xlfn.CONCAT(AF$4,"_d!",AF$1,$A55))</f>
        <v>424.93820190429688</v>
      </c>
      <c r="AG55" s="19" cm="1">
        <f t="array" aca="1" ref="AG55" ca="1">INDIRECT(_xlfn.CONCAT(AG$4,"_d!",AG$1,$A55))</f>
        <v>432.0411376953125</v>
      </c>
      <c r="AH55" s="19" cm="1">
        <f t="array" aca="1" ref="AH55" ca="1">INDIRECT(_xlfn.CONCAT(AH$4,"_d!",AH$1,$A55))</f>
        <v>441.73727416992188</v>
      </c>
      <c r="AI55" s="19" cm="1">
        <f t="array" aca="1" ref="AI55" ca="1">INDIRECT(_xlfn.CONCAT(AI$4,"_d!",AI$1,$A55))</f>
        <v>434.89749145507813</v>
      </c>
      <c r="AJ55" s="19" cm="1">
        <f t="array" aca="1" ref="AJ55" ca="1">INDIRECT(_xlfn.CONCAT(AJ$4,"_d!",AJ$1,$A55))</f>
        <v>411.21957397460938</v>
      </c>
      <c r="AK55" s="42">
        <f t="shared" ca="1" si="9"/>
        <v>419.32065116329204</v>
      </c>
      <c r="AL55" s="19" cm="1">
        <f t="array" aca="1" ref="AL55" ca="1">INDIRECT(_xlfn.CONCAT(AL$4,"_d!",AL$1,$A55))</f>
        <v>403.43328857421875</v>
      </c>
      <c r="AM55" s="19" cm="1">
        <f t="array" aca="1" ref="AM55" ca="1">INDIRECT(_xlfn.CONCAT(AM$4,"_d!",AM$1,$A55))</f>
        <v>424.57257080078125</v>
      </c>
      <c r="AN55" s="19" cm="1">
        <f t="array" aca="1" ref="AN55" ca="1">INDIRECT(_xlfn.CONCAT(AN$4,"_d!",AN$1,$A55))</f>
        <v>430.68997192382813</v>
      </c>
      <c r="AO55" s="19" cm="1">
        <f t="array" aca="1" ref="AO55" ca="1">INDIRECT(_xlfn.CONCAT(AO$4,"_d!",AO$1,$A55))</f>
        <v>437.0458984375</v>
      </c>
      <c r="AP55" s="19" cm="1">
        <f t="array" aca="1" ref="AP55" ca="1">INDIRECT(_xlfn.CONCAT(AP$4,"_d!",AP$1,$A55))</f>
        <v>437.06265258789063</v>
      </c>
      <c r="AQ55" s="19" cm="1">
        <f t="array" aca="1" ref="AQ55" ca="1">INDIRECT(_xlfn.CONCAT(AQ$4,"_d!",AQ$1,$A55))</f>
        <v>407.69671630859375</v>
      </c>
      <c r="AR55" s="42">
        <f t="shared" ca="1" si="10"/>
        <v>416.87212303762573</v>
      </c>
      <c r="AS55" s="19" cm="1">
        <f t="array" aca="1" ref="AS55" ca="1">INDIRECT(_xlfn.CONCAT(AS$4,"_d!",AS$1,$A55))</f>
        <v>404.83041381835938</v>
      </c>
      <c r="AT55" s="19" cm="1">
        <f t="array" aca="1" ref="AT55" ca="1">INDIRECT(_xlfn.CONCAT(AT$4,"_d!",AT$1,$A55))</f>
        <v>424.76065063476563</v>
      </c>
      <c r="AU55" s="19" cm="1">
        <f t="array" aca="1" ref="AU55" ca="1">INDIRECT(_xlfn.CONCAT(AU$4,"_d!",AU$1,$A55))</f>
        <v>430.373779296875</v>
      </c>
      <c r="AV55" s="19" cm="1">
        <f t="array" aca="1" ref="AV55" ca="1">INDIRECT(_xlfn.CONCAT(AV$4,"_d!",AV$1,$A55))</f>
        <v>440.88107299804688</v>
      </c>
      <c r="AW55" s="19" cm="1">
        <f t="array" aca="1" ref="AW55" ca="1">INDIRECT(_xlfn.CONCAT(AW$4,"_d!",AW$1,$A55))</f>
        <v>434.8311767578125</v>
      </c>
      <c r="AX55" s="19" cm="1">
        <f t="array" aca="1" ref="AX55" ca="1">INDIRECT(_xlfn.CONCAT(AX$4,"_d!",AX$1,$A55))</f>
        <v>406.89028930664063</v>
      </c>
      <c r="AY55" s="42">
        <f t="shared" ca="1" si="11"/>
        <v>416.73749646615551</v>
      </c>
      <c r="AZ55" s="19" cm="1">
        <f t="array" aca="1" ref="AZ55" ca="1">INDIRECT(_xlfn.CONCAT(AZ$4,"_d!",AZ$1,$A55))</f>
        <v>404.15768432617188</v>
      </c>
      <c r="BA55" s="19" cm="1">
        <f t="array" aca="1" ref="BA55" ca="1">INDIRECT(_xlfn.CONCAT(BA$4,"_d!",BA$1,$A55))</f>
        <v>423.67532348632813</v>
      </c>
      <c r="BB55" s="19" cm="1">
        <f t="array" aca="1" ref="BB55" ca="1">INDIRECT(_xlfn.CONCAT(BB$4,"_d!",BB$1,$A55))</f>
        <v>428.59286499023438</v>
      </c>
      <c r="BC55" s="19" cm="1">
        <f t="array" aca="1" ref="BC55" ca="1">INDIRECT(_xlfn.CONCAT(BC$4,"_d!",BC$1,$A55))</f>
        <v>434.23779296875</v>
      </c>
      <c r="BD55" s="19" cm="1">
        <f t="array" aca="1" ref="BD55" ca="1">INDIRECT(_xlfn.CONCAT(BD$4,"_d!",BD$1,$A55))</f>
        <v>434.96310424804688</v>
      </c>
      <c r="BE55" s="19" cm="1">
        <f t="array" aca="1" ref="BE55" ca="1">INDIRECT(_xlfn.CONCAT(BE$4,"_d!",BE$1,$A55))</f>
        <v>410.458251953125</v>
      </c>
      <c r="BF55" s="42">
        <f t="shared" ca="1" si="12"/>
        <v>415.21706859029649</v>
      </c>
      <c r="BG55" s="19" cm="1">
        <f t="array" aca="1" ref="BG55" ca="1">INDIRECT(_xlfn.CONCAT(BG$4,"_d!",BG$1,$A55))</f>
        <v>402.74273681640625</v>
      </c>
      <c r="BH55" s="19" cm="1">
        <f t="array" aca="1" ref="BH55" ca="1">INDIRECT(_xlfn.CONCAT(BH$4,"_d!",BH$1,$A55))</f>
        <v>422.042724609375</v>
      </c>
      <c r="BI55" s="19" cm="1">
        <f t="array" aca="1" ref="BI55" ca="1">INDIRECT(_xlfn.CONCAT(BI$4,"_d!",BI$1,$A55))</f>
        <v>428.083251953125</v>
      </c>
      <c r="BJ55" s="19" cm="1">
        <f t="array" aca="1" ref="BJ55" ca="1">INDIRECT(_xlfn.CONCAT(BJ$4,"_d!",BJ$1,$A55))</f>
        <v>432.83969116210938</v>
      </c>
      <c r="BK55" s="19" cm="1">
        <f t="array" aca="1" ref="BK55" ca="1">INDIRECT(_xlfn.CONCAT(BK$4,"_d!",BK$1,$A55))</f>
        <v>434.57589721679688</v>
      </c>
      <c r="BL55" s="19" cm="1">
        <f t="array" aca="1" ref="BL55" ca="1">INDIRECT(_xlfn.CONCAT(BL$4,"_d!",BL$1,$A55))</f>
        <v>410.12149047851563</v>
      </c>
      <c r="BM55" s="42">
        <f t="shared" ca="1" si="13"/>
        <v>412.90030871936852</v>
      </c>
      <c r="BN55" s="19" cm="1">
        <f t="array" aca="1" ref="BN55" ca="1">INDIRECT(_xlfn.CONCAT(BN$4,"_d!",BN$1,$A55))</f>
        <v>402.45297241210938</v>
      </c>
      <c r="BO55" s="19" cm="1">
        <f t="array" aca="1" ref="BO55" ca="1">INDIRECT(_xlfn.CONCAT(BO$4,"_d!",BO$1,$A55))</f>
        <v>422.52322387695313</v>
      </c>
      <c r="BP55" s="19" cm="1">
        <f t="array" aca="1" ref="BP55" ca="1">INDIRECT(_xlfn.CONCAT(BP$4,"_d!",BP$1,$A55))</f>
        <v>426.36526489257813</v>
      </c>
      <c r="BQ55" s="19" cm="1">
        <f t="array" aca="1" ref="BQ55" ca="1">INDIRECT(_xlfn.CONCAT(BQ$4,"_d!",BQ$1,$A55))</f>
        <v>432.87747192382813</v>
      </c>
      <c r="BR55" s="19" cm="1">
        <f t="array" aca="1" ref="BR55" ca="1">INDIRECT(_xlfn.CONCAT(BR$4,"_d!",BR$1,$A55))</f>
        <v>433.5672607421875</v>
      </c>
      <c r="BS55" s="19" cm="1">
        <f t="array" aca="1" ref="BS55" ca="1">INDIRECT(_xlfn.CONCAT(BS$4,"_d!",BS$1,$A55))</f>
        <v>411.05508422851563</v>
      </c>
      <c r="BT55" s="42">
        <f t="shared" ca="1" si="14"/>
        <v>410.9145751146965</v>
      </c>
      <c r="BU55" s="42"/>
      <c r="BV55" s="45">
        <f t="shared" ca="1" si="15"/>
        <v>423.56379677357427</v>
      </c>
      <c r="BW55" s="45">
        <f t="shared" ca="1" si="16"/>
        <v>422.60059716361877</v>
      </c>
      <c r="BX55" s="45">
        <f t="shared" ca="1" si="17"/>
        <v>413.61207675131146</v>
      </c>
      <c r="BY55" s="45">
        <f t="shared" ca="1" si="18"/>
        <v>418.42950492489354</v>
      </c>
      <c r="BZ55" s="45">
        <f t="shared" ca="1" si="19"/>
        <v>419.32065116329204</v>
      </c>
      <c r="CA55" s="45">
        <f t="shared" ca="1" si="20"/>
        <v>416.87212303762573</v>
      </c>
      <c r="CB55" s="45">
        <f t="shared" ca="1" si="21"/>
        <v>416.73749646615551</v>
      </c>
      <c r="CC55" s="45">
        <f t="shared" ca="1" si="22"/>
        <v>415.21706859029649</v>
      </c>
      <c r="CD55" s="45">
        <f t="shared" ca="1" si="23"/>
        <v>412.90030871936852</v>
      </c>
      <c r="CE55" s="45">
        <f t="shared" ca="1" si="24"/>
        <v>410.9145751146965</v>
      </c>
      <c r="CF55" s="45" cm="1">
        <f t="array" aca="1" ref="CF55" ca="1">+SUMPRODUCT($BV$3:$CE$3/100,$BV55:$CE55)</f>
        <v>415.81267845410582</v>
      </c>
      <c r="CG55" s="35">
        <f t="shared" si="28"/>
        <v>44228</v>
      </c>
      <c r="CH55" s="24">
        <f t="shared" ca="1" si="29"/>
        <v>3.5413648675870046E-2</v>
      </c>
      <c r="CI55" s="24">
        <f t="shared" ca="1" si="30"/>
        <v>3.5362518073968507E-2</v>
      </c>
      <c r="CJ55" s="24">
        <f t="shared" ca="1" si="31"/>
        <v>3.5457037009101189E-2</v>
      </c>
      <c r="CK55" s="24">
        <f t="shared" ca="1" si="32"/>
        <v>3.592014524519338E-2</v>
      </c>
      <c r="CL55" s="24">
        <f t="shared" ca="1" si="33"/>
        <v>3.5510574499179937E-2</v>
      </c>
      <c r="CM55" s="24">
        <f t="shared" ca="1" si="34"/>
        <v>3.5345624910033013E-2</v>
      </c>
      <c r="CN55" s="24">
        <f t="shared" ca="1" si="35"/>
        <v>3.5816508565366778E-2</v>
      </c>
      <c r="CO55" s="24">
        <f t="shared" ca="1" si="36"/>
        <v>3.5958981537805412E-2</v>
      </c>
      <c r="CP55" s="24">
        <f t="shared" ca="1" si="37"/>
        <v>3.5735768512935806E-2</v>
      </c>
      <c r="CQ55" s="24">
        <f t="shared" ca="1" si="38"/>
        <v>3.6328676725050579E-2</v>
      </c>
      <c r="CR55" s="24">
        <f t="shared" ca="1" si="26"/>
        <v>3.5771938527110247E-2</v>
      </c>
      <c r="CS55" s="35">
        <f t="shared" si="39"/>
        <v>44228</v>
      </c>
      <c r="CT55" s="24">
        <f t="shared" ca="1" si="41"/>
        <v>0.42463483221531417</v>
      </c>
      <c r="CU55" s="24">
        <f t="shared" ca="1" si="42"/>
        <v>0.42189023031851969</v>
      </c>
      <c r="CV55" s="24">
        <f t="shared" ca="1" si="43"/>
        <v>0.3972877602045366</v>
      </c>
      <c r="CW55" s="24">
        <f t="shared" ca="1" si="44"/>
        <v>0.41267619898800945</v>
      </c>
      <c r="CX55" s="24">
        <f t="shared" ca="1" si="45"/>
        <v>0.41009241627212911</v>
      </c>
      <c r="CY55" s="24">
        <f t="shared" ca="1" si="46"/>
        <v>0.40588724289024114</v>
      </c>
      <c r="CZ55" s="24">
        <f t="shared" ca="1" si="47"/>
        <v>0.40461787817727424</v>
      </c>
      <c r="DA55" s="24">
        <f t="shared" ca="1" si="48"/>
        <v>0.40315967464394564</v>
      </c>
      <c r="DB55" s="24">
        <f t="shared" ca="1" si="49"/>
        <v>0.3964136902635198</v>
      </c>
      <c r="DC55" s="24">
        <f t="shared" ca="1" si="50"/>
        <v>0.39640952060738632</v>
      </c>
      <c r="DD55" s="48">
        <f t="shared" ca="1" si="51"/>
        <v>0.40472511591914428</v>
      </c>
      <c r="DE55" s="48">
        <f>+[1]NAC!AG56</f>
        <v>0.40649306729793699</v>
      </c>
    </row>
    <row r="56" spans="1:109" x14ac:dyDescent="0.25">
      <c r="A56" s="110">
        <f t="shared" si="27"/>
        <v>83</v>
      </c>
      <c r="B56" s="35">
        <f>+NAC!A56</f>
        <v>44256</v>
      </c>
      <c r="C56" s="19" cm="1">
        <f t="array" aca="1" ref="C56" ca="1">INDIRECT(_xlfn.CONCAT(C$4,"_d!",C$1,$A56))</f>
        <v>428.81280517578125</v>
      </c>
      <c r="D56" s="19" cm="1">
        <f t="array" aca="1" ref="D56" ca="1">INDIRECT(_xlfn.CONCAT(D$4,"_d!",D$1,$A56))</f>
        <v>444.42410278320313</v>
      </c>
      <c r="E56" s="19" cm="1">
        <f t="array" aca="1" ref="E56" ca="1">INDIRECT(_xlfn.CONCAT(E$4,"_d!",E$1,$A56))</f>
        <v>451.62728881835938</v>
      </c>
      <c r="F56" s="19" cm="1">
        <f t="array" aca="1" ref="F56" ca="1">INDIRECT(_xlfn.CONCAT(F$4,"_d!",F$1,$A56))</f>
        <v>457.48336791992188</v>
      </c>
      <c r="G56" s="19" cm="1">
        <f t="array" aca="1" ref="G56" ca="1">INDIRECT(_xlfn.CONCAT(G$4,"_d!",G$1,$A56))</f>
        <v>455.73419189453125</v>
      </c>
      <c r="H56" s="19" cm="1">
        <f t="array" aca="1" ref="H56" ca="1">INDIRECT(_xlfn.CONCAT(H$4,"_d!",H$1,$A56))</f>
        <v>420.00860595703125</v>
      </c>
      <c r="I56" s="42">
        <f t="shared" ca="1" si="6"/>
        <v>442.71731628757999</v>
      </c>
      <c r="J56" s="19" cm="1">
        <f t="array" aca="1" ref="J56" ca="1">INDIRECT(_xlfn.CONCAT(J$4,"_d!",J$1,$A56))</f>
        <v>429.42971801757813</v>
      </c>
      <c r="K56" s="19" cm="1">
        <f t="array" aca="1" ref="K56" ca="1">INDIRECT(_xlfn.CONCAT(K$4,"_d!",K$1,$A56))</f>
        <v>447.33029174804688</v>
      </c>
      <c r="L56" s="19" cm="1">
        <f t="array" aca="1" ref="L56" ca="1">INDIRECT(_xlfn.CONCAT(L$4,"_d!",L$1,$A56))</f>
        <v>450.61495971679688</v>
      </c>
      <c r="M56" s="19" cm="1">
        <f t="array" aca="1" ref="M56" ca="1">INDIRECT(_xlfn.CONCAT(M$4,"_d!",M$1,$A56))</f>
        <v>454.49041748046875</v>
      </c>
      <c r="N56" s="19" cm="1">
        <f t="array" aca="1" ref="N56" ca="1">INDIRECT(_xlfn.CONCAT(N$4,"_d!",N$1,$A56))</f>
        <v>454.82928466796875</v>
      </c>
      <c r="O56" s="19" cm="1">
        <f t="array" aca="1" ref="O56" ca="1">INDIRECT(_xlfn.CONCAT(O$4,"_d!",O$1,$A56))</f>
        <v>419.13217163085938</v>
      </c>
      <c r="P56" s="42">
        <f ca="1">+SUMPRODUCT(J$3:$O$3,J56:O56)</f>
        <v>442.17711672684482</v>
      </c>
      <c r="Q56" s="19" cm="1">
        <f t="array" aca="1" ref="Q56" ca="1">INDIRECT(_xlfn.CONCAT(Q$4,"_d!",Q$1,$A56))</f>
        <v>426.94747924804688</v>
      </c>
      <c r="R56" s="19" cm="1">
        <f t="array" aca="1" ref="R56" ca="1">INDIRECT(_xlfn.CONCAT(R$4,"_d!",R$1,$A56))</f>
        <v>426.94747924804688</v>
      </c>
      <c r="S56" s="19" cm="1">
        <f t="array" aca="1" ref="S56" ca="1">INDIRECT(_xlfn.CONCAT(S$4,"_d!",S$1,$A56))</f>
        <v>449.42776489257813</v>
      </c>
      <c r="T56" s="19" cm="1">
        <f t="array" aca="1" ref="T56" ca="1">INDIRECT(_xlfn.CONCAT(T$4,"_d!",T$1,$A56))</f>
        <v>457.35671997070313</v>
      </c>
      <c r="U56" s="19" cm="1">
        <f t="array" aca="1" ref="U56" ca="1">INDIRECT(_xlfn.CONCAT(U$4,"_d!",U$1,$A56))</f>
        <v>454.43411254882813</v>
      </c>
      <c r="V56" s="19" cm="1">
        <f t="array" aca="1" ref="V56" ca="1">INDIRECT(_xlfn.CONCAT(V$4,"_d!",V$1,$A56))</f>
        <v>422.60079956054688</v>
      </c>
      <c r="W56" s="42">
        <f t="shared" ca="1" si="7"/>
        <v>434.17358132101145</v>
      </c>
      <c r="X56" s="19" cm="1">
        <f t="array" aca="1" ref="X56" ca="1">INDIRECT(_xlfn.CONCAT(X$4,"_d!",X$1,$A56))</f>
        <v>425.634521484375</v>
      </c>
      <c r="Y56" s="19" cm="1">
        <f t="array" aca="1" ref="Y56" ca="1">INDIRECT(_xlfn.CONCAT(Y$4,"_d!",Y$1,$A56))</f>
        <v>444.37762451171875</v>
      </c>
      <c r="Z56" s="19" cm="1">
        <f t="array" aca="1" ref="Z56" ca="1">INDIRECT(_xlfn.CONCAT(Z$4,"_d!",Z$1,$A56))</f>
        <v>450.93057250976563</v>
      </c>
      <c r="AA56" s="19" cm="1">
        <f t="array" aca="1" ref="AA56" ca="1">INDIRECT(_xlfn.CONCAT(AA$4,"_d!",AA$1,$A56))</f>
        <v>452.921875</v>
      </c>
      <c r="AB56" s="19" cm="1">
        <f t="array" aca="1" ref="AB56" ca="1">INDIRECT(_xlfn.CONCAT(AB$4,"_d!",AB$1,$A56))</f>
        <v>456.77532958984375</v>
      </c>
      <c r="AC56" s="19" cm="1">
        <f t="array" aca="1" ref="AC56" ca="1">INDIRECT(_xlfn.CONCAT(AC$4,"_d!",AC$1,$A56))</f>
        <v>425.82763671875</v>
      </c>
      <c r="AD56" s="42">
        <f t="shared" ca="1" si="8"/>
        <v>438.40453765875793</v>
      </c>
      <c r="AE56" s="19" cm="1">
        <f t="array" aca="1" ref="AE56" ca="1">INDIRECT(_xlfn.CONCAT(AE$4,"_d!",AE$1,$A56))</f>
        <v>426.90707397460938</v>
      </c>
      <c r="AF56" s="19" cm="1">
        <f t="array" aca="1" ref="AF56" ca="1">INDIRECT(_xlfn.CONCAT(AF$4,"_d!",AF$1,$A56))</f>
        <v>445.21881103515625</v>
      </c>
      <c r="AG56" s="19" cm="1">
        <f t="array" aca="1" ref="AG56" ca="1">INDIRECT(_xlfn.CONCAT(AG$4,"_d!",AG$1,$A56))</f>
        <v>450.3267822265625</v>
      </c>
      <c r="AH56" s="19" cm="1">
        <f t="array" aca="1" ref="AH56" ca="1">INDIRECT(_xlfn.CONCAT(AH$4,"_d!",AH$1,$A56))</f>
        <v>456.65167236328125</v>
      </c>
      <c r="AI56" s="19" cm="1">
        <f t="array" aca="1" ref="AI56" ca="1">INDIRECT(_xlfn.CONCAT(AI$4,"_d!",AI$1,$A56))</f>
        <v>453.91378784179688</v>
      </c>
      <c r="AJ56" s="19" cm="1">
        <f t="array" aca="1" ref="AJ56" ca="1">INDIRECT(_xlfn.CONCAT(AJ$4,"_d!",AJ$1,$A56))</f>
        <v>427.114501953125</v>
      </c>
      <c r="AK56" s="42">
        <f t="shared" ca="1" si="9"/>
        <v>439.23994050789969</v>
      </c>
      <c r="AL56" s="19" cm="1">
        <f t="array" aca="1" ref="AL56" ca="1">INDIRECT(_xlfn.CONCAT(AL$4,"_d!",AL$1,$A56))</f>
        <v>426.20614624023438</v>
      </c>
      <c r="AM56" s="19" cm="1">
        <f t="array" aca="1" ref="AM56" ca="1">INDIRECT(_xlfn.CONCAT(AM$4,"_d!",AM$1,$A56))</f>
        <v>445.08853149414063</v>
      </c>
      <c r="AN56" s="19" cm="1">
        <f t="array" aca="1" ref="AN56" ca="1">INDIRECT(_xlfn.CONCAT(AN$4,"_d!",AN$1,$A56))</f>
        <v>448.9473876953125</v>
      </c>
      <c r="AO56" s="19" cm="1">
        <f t="array" aca="1" ref="AO56" ca="1">INDIRECT(_xlfn.CONCAT(AO$4,"_d!",AO$1,$A56))</f>
        <v>451.20599365234375</v>
      </c>
      <c r="AP56" s="19" cm="1">
        <f t="array" aca="1" ref="AP56" ca="1">INDIRECT(_xlfn.CONCAT(AP$4,"_d!",AP$1,$A56))</f>
        <v>455.87457275390625</v>
      </c>
      <c r="AQ56" s="19" cm="1">
        <f t="array" aca="1" ref="AQ56" ca="1">INDIRECT(_xlfn.CONCAT(AQ$4,"_d!",AQ$1,$A56))</f>
        <v>423.801025390625</v>
      </c>
      <c r="AR56" s="42">
        <f t="shared" ca="1" si="10"/>
        <v>437.51415882885107</v>
      </c>
      <c r="AS56" s="19" cm="1">
        <f t="array" aca="1" ref="AS56" ca="1">INDIRECT(_xlfn.CONCAT(AS$4,"_d!",AS$1,$A56))</f>
        <v>426.30233764648438</v>
      </c>
      <c r="AT56" s="19" cm="1">
        <f t="array" aca="1" ref="AT56" ca="1">INDIRECT(_xlfn.CONCAT(AT$4,"_d!",AT$1,$A56))</f>
        <v>445.2685546875</v>
      </c>
      <c r="AU56" s="19" cm="1">
        <f t="array" aca="1" ref="AU56" ca="1">INDIRECT(_xlfn.CONCAT(AU$4,"_d!",AU$1,$A56))</f>
        <v>448.73770141601563</v>
      </c>
      <c r="AV56" s="19" cm="1">
        <f t="array" aca="1" ref="AV56" ca="1">INDIRECT(_xlfn.CONCAT(AV$4,"_d!",AV$1,$A56))</f>
        <v>455.43740844726563</v>
      </c>
      <c r="AW56" s="19" cm="1">
        <f t="array" aca="1" ref="AW56" ca="1">INDIRECT(_xlfn.CONCAT(AW$4,"_d!",AW$1,$A56))</f>
        <v>453.8018798828125</v>
      </c>
      <c r="AX56" s="19" cm="1">
        <f t="array" aca="1" ref="AX56" ca="1">INDIRECT(_xlfn.CONCAT(AX$4,"_d!",AX$1,$A56))</f>
        <v>423.07504272460938</v>
      </c>
      <c r="AY56" s="42">
        <f t="shared" ca="1" si="11"/>
        <v>436.90508589677017</v>
      </c>
      <c r="AZ56" s="19" cm="1">
        <f t="array" aca="1" ref="AZ56" ca="1">INDIRECT(_xlfn.CONCAT(AZ$4,"_d!",AZ$1,$A56))</f>
        <v>425.66903686523438</v>
      </c>
      <c r="BA56" s="19" cm="1">
        <f t="array" aca="1" ref="BA56" ca="1">INDIRECT(_xlfn.CONCAT(BA$4,"_d!",BA$1,$A56))</f>
        <v>444.066162109375</v>
      </c>
      <c r="BB56" s="19" cm="1">
        <f t="array" aca="1" ref="BB56" ca="1">INDIRECT(_xlfn.CONCAT(BB$4,"_d!",BB$1,$A56))</f>
        <v>447.30120849609375</v>
      </c>
      <c r="BC56" s="19" cm="1">
        <f t="array" aca="1" ref="BC56" ca="1">INDIRECT(_xlfn.CONCAT(BC$4,"_d!",BC$1,$A56))</f>
        <v>449.05224609375</v>
      </c>
      <c r="BD56" s="19" cm="1">
        <f t="array" aca="1" ref="BD56" ca="1">INDIRECT(_xlfn.CONCAT(BD$4,"_d!",BD$1,$A56))</f>
        <v>453.96762084960938</v>
      </c>
      <c r="BE56" s="19" cm="1">
        <f t="array" aca="1" ref="BE56" ca="1">INDIRECT(_xlfn.CONCAT(BE$4,"_d!",BE$1,$A56))</f>
        <v>427.07839965820313</v>
      </c>
      <c r="BF56" s="42">
        <f t="shared" ca="1" si="12"/>
        <v>435.54458229318976</v>
      </c>
      <c r="BG56" s="19" cm="1">
        <f t="array" aca="1" ref="BG56" ca="1">INDIRECT(_xlfn.CONCAT(BG$4,"_d!",BG$1,$A56))</f>
        <v>424.14682006835938</v>
      </c>
      <c r="BH56" s="19" cm="1">
        <f t="array" aca="1" ref="BH56" ca="1">INDIRECT(_xlfn.CONCAT(BH$4,"_d!",BH$1,$A56))</f>
        <v>442.44732666015625</v>
      </c>
      <c r="BI56" s="19" cm="1">
        <f t="array" aca="1" ref="BI56" ca="1">INDIRECT(_xlfn.CONCAT(BI$4,"_d!",BI$1,$A56))</f>
        <v>446.2559814453125</v>
      </c>
      <c r="BJ56" s="19" cm="1">
        <f t="array" aca="1" ref="BJ56" ca="1">INDIRECT(_xlfn.CONCAT(BJ$4,"_d!",BJ$1,$A56))</f>
        <v>448.05523681640625</v>
      </c>
      <c r="BK56" s="19" cm="1">
        <f t="array" aca="1" ref="BK56" ca="1">INDIRECT(_xlfn.CONCAT(BK$4,"_d!",BK$1,$A56))</f>
        <v>453.65231323242188</v>
      </c>
      <c r="BL56" s="19" cm="1">
        <f t="array" aca="1" ref="BL56" ca="1">INDIRECT(_xlfn.CONCAT(BL$4,"_d!",BL$1,$A56))</f>
        <v>426.58563232421875</v>
      </c>
      <c r="BM56" s="42">
        <f t="shared" ca="1" si="13"/>
        <v>433.28355532852135</v>
      </c>
      <c r="BN56" s="19" cm="1">
        <f t="array" aca="1" ref="BN56" ca="1">INDIRECT(_xlfn.CONCAT(BN$4,"_d!",BN$1,$A56))</f>
        <v>422.90048217773438</v>
      </c>
      <c r="BO56" s="19" cm="1">
        <f t="array" aca="1" ref="BO56" ca="1">INDIRECT(_xlfn.CONCAT(BO$4,"_d!",BO$1,$A56))</f>
        <v>442.6689453125</v>
      </c>
      <c r="BP56" s="19" cm="1">
        <f t="array" aca="1" ref="BP56" ca="1">INDIRECT(_xlfn.CONCAT(BP$4,"_d!",BP$1,$A56))</f>
        <v>444.51889038085938</v>
      </c>
      <c r="BQ56" s="19" cm="1">
        <f t="array" aca="1" ref="BQ56" ca="1">INDIRECT(_xlfn.CONCAT(BQ$4,"_d!",BQ$1,$A56))</f>
        <v>447.09051513671875</v>
      </c>
      <c r="BR56" s="19" cm="1">
        <f t="array" aca="1" ref="BR56" ca="1">INDIRECT(_xlfn.CONCAT(BR$4,"_d!",BR$1,$A56))</f>
        <v>452.656982421875</v>
      </c>
      <c r="BS56" s="19" cm="1">
        <f t="array" aca="1" ref="BS56" ca="1">INDIRECT(_xlfn.CONCAT(BS$4,"_d!",BS$1,$A56))</f>
        <v>427.03289794921875</v>
      </c>
      <c r="BT56" s="42">
        <f t="shared" ca="1" si="14"/>
        <v>430.71003542069104</v>
      </c>
      <c r="BU56" s="42"/>
      <c r="BV56" s="45">
        <f t="shared" ca="1" si="15"/>
        <v>442.71731628757999</v>
      </c>
      <c r="BW56" s="45">
        <f t="shared" ca="1" si="16"/>
        <v>442.17711672684482</v>
      </c>
      <c r="BX56" s="45">
        <f t="shared" ca="1" si="17"/>
        <v>434.17358132101145</v>
      </c>
      <c r="BY56" s="45">
        <f t="shared" ca="1" si="18"/>
        <v>438.40453765875793</v>
      </c>
      <c r="BZ56" s="45">
        <f t="shared" ca="1" si="19"/>
        <v>439.23994050789969</v>
      </c>
      <c r="CA56" s="45">
        <f t="shared" ca="1" si="20"/>
        <v>437.51415882885107</v>
      </c>
      <c r="CB56" s="45">
        <f t="shared" ca="1" si="21"/>
        <v>436.90508589677017</v>
      </c>
      <c r="CC56" s="45">
        <f t="shared" ca="1" si="22"/>
        <v>435.54458229318976</v>
      </c>
      <c r="CD56" s="45">
        <f t="shared" ca="1" si="23"/>
        <v>433.28355532852135</v>
      </c>
      <c r="CE56" s="45">
        <f t="shared" ca="1" si="24"/>
        <v>430.71003542069104</v>
      </c>
      <c r="CF56" s="45" cm="1">
        <f t="array" aca="1" ref="CF56" ca="1">+SUMPRODUCT($BV$3:$CE$3/100,$BV56:$CE56)</f>
        <v>435.90379076731671</v>
      </c>
      <c r="CG56" s="35">
        <f t="shared" si="28"/>
        <v>44256</v>
      </c>
      <c r="CH56" s="24">
        <f t="shared" ca="1" si="29"/>
        <v>4.5219916479888989E-2</v>
      </c>
      <c r="CI56" s="24">
        <f t="shared" ca="1" si="30"/>
        <v>4.6323927828352263E-2</v>
      </c>
      <c r="CJ56" s="24">
        <f t="shared" ca="1" si="31"/>
        <v>4.9712050796966389E-2</v>
      </c>
      <c r="CK56" s="24">
        <f t="shared" ca="1" si="32"/>
        <v>4.7738107611340341E-2</v>
      </c>
      <c r="CL56" s="24">
        <f t="shared" ca="1" si="33"/>
        <v>4.7503716521823947E-2</v>
      </c>
      <c r="CM56" s="24">
        <f t="shared" ca="1" si="34"/>
        <v>4.951646956100797E-2</v>
      </c>
      <c r="CN56" s="24">
        <f t="shared" ca="1" si="35"/>
        <v>4.8393988065944304E-2</v>
      </c>
      <c r="CO56" s="24">
        <f t="shared" ca="1" si="36"/>
        <v>4.8956353773960348E-2</v>
      </c>
      <c r="CP56" s="24">
        <f t="shared" ca="1" si="37"/>
        <v>4.9366024143630449E-2</v>
      </c>
      <c r="CQ56" s="24">
        <f t="shared" ca="1" si="38"/>
        <v>4.8174149822914236E-2</v>
      </c>
      <c r="CR56" s="24">
        <f t="shared" ca="1" si="26"/>
        <v>4.8317700143018616E-2</v>
      </c>
      <c r="CS56" s="35">
        <f t="shared" si="39"/>
        <v>44256</v>
      </c>
      <c r="CT56" s="24">
        <f t="shared" ca="1" si="41"/>
        <v>0.43938599786022392</v>
      </c>
      <c r="CU56" s="24">
        <f t="shared" ca="1" si="42"/>
        <v>0.43855996339661685</v>
      </c>
      <c r="CV56" s="24">
        <f t="shared" ca="1" si="43"/>
        <v>0.41524029661512074</v>
      </c>
      <c r="CW56" s="24">
        <f t="shared" ca="1" si="44"/>
        <v>0.43188418815548313</v>
      </c>
      <c r="CX56" s="24">
        <f t="shared" ca="1" si="45"/>
        <v>0.42939887840470004</v>
      </c>
      <c r="CY56" s="24">
        <f t="shared" ca="1" si="46"/>
        <v>0.42635992229420094</v>
      </c>
      <c r="CZ56" s="24">
        <f t="shared" ca="1" si="47"/>
        <v>0.42552261888627241</v>
      </c>
      <c r="DA56" s="24">
        <f t="shared" ca="1" si="48"/>
        <v>0.42506119213864446</v>
      </c>
      <c r="DB56" s="24">
        <f t="shared" ca="1" si="49"/>
        <v>0.41845624410382909</v>
      </c>
      <c r="DC56" s="24">
        <f t="shared" ca="1" si="50"/>
        <v>0.41858130834278762</v>
      </c>
      <c r="DD56" s="48">
        <f t="shared" ca="1" si="51"/>
        <v>0.4249816710743215</v>
      </c>
      <c r="DE56" s="48">
        <f>+[1]NAC!AG57</f>
        <v>0.42637434554973797</v>
      </c>
    </row>
    <row r="57" spans="1:109" x14ac:dyDescent="0.25">
      <c r="A57" s="110">
        <f t="shared" si="27"/>
        <v>84</v>
      </c>
      <c r="B57" s="35">
        <f>+NAC!A57</f>
        <v>44287</v>
      </c>
      <c r="C57" s="19" cm="1">
        <f t="array" aca="1" ref="C57" ca="1">INDIRECT(_xlfn.CONCAT(C$4,"_d!",C$1,$A57))</f>
        <v>447.1192626953125</v>
      </c>
      <c r="D57" s="19" cm="1">
        <f t="array" aca="1" ref="D57" ca="1">INDIRECT(_xlfn.CONCAT(D$4,"_d!",D$1,$A57))</f>
        <v>461.76812744140625</v>
      </c>
      <c r="E57" s="19" cm="1">
        <f t="array" aca="1" ref="E57" ca="1">INDIRECT(_xlfn.CONCAT(E$4,"_d!",E$1,$A57))</f>
        <v>469.81112670898438</v>
      </c>
      <c r="F57" s="19" cm="1">
        <f t="array" aca="1" ref="F57" ca="1">INDIRECT(_xlfn.CONCAT(F$4,"_d!",F$1,$A57))</f>
        <v>475.864013671875</v>
      </c>
      <c r="G57" s="19" cm="1">
        <f t="array" aca="1" ref="G57" ca="1">INDIRECT(_xlfn.CONCAT(G$4,"_d!",G$1,$A57))</f>
        <v>475.05050659179688</v>
      </c>
      <c r="H57" s="19" cm="1">
        <f t="array" aca="1" ref="H57" ca="1">INDIRECT(_xlfn.CONCAT(H$4,"_d!",H$1,$A57))</f>
        <v>439.8890380859375</v>
      </c>
      <c r="I57" s="42">
        <f t="shared" ca="1" si="6"/>
        <v>460.86208527681254</v>
      </c>
      <c r="J57" s="19" cm="1">
        <f t="array" aca="1" ref="J57" ca="1">INDIRECT(_xlfn.CONCAT(J$4,"_d!",J$1,$A57))</f>
        <v>447.65606689453125</v>
      </c>
      <c r="K57" s="19" cm="1">
        <f t="array" aca="1" ref="K57" ca="1">INDIRECT(_xlfn.CONCAT(K$4,"_d!",K$1,$A57))</f>
        <v>465.08065795898438</v>
      </c>
      <c r="L57" s="19" cm="1">
        <f t="array" aca="1" ref="L57" ca="1">INDIRECT(_xlfn.CONCAT(L$4,"_d!",L$1,$A57))</f>
        <v>468.91854858398438</v>
      </c>
      <c r="M57" s="19" cm="1">
        <f t="array" aca="1" ref="M57" ca="1">INDIRECT(_xlfn.CONCAT(M$4,"_d!",M$1,$A57))</f>
        <v>472.82086181640625</v>
      </c>
      <c r="N57" s="19" cm="1">
        <f t="array" aca="1" ref="N57" ca="1">INDIRECT(_xlfn.CONCAT(N$4,"_d!",N$1,$A57))</f>
        <v>473.93939208984375</v>
      </c>
      <c r="O57" s="19" cm="1">
        <f t="array" aca="1" ref="O57" ca="1">INDIRECT(_xlfn.CONCAT(O$4,"_d!",O$1,$A57))</f>
        <v>439.59487915039063</v>
      </c>
      <c r="P57" s="42">
        <f ca="1">+SUMPRODUCT(J$3:$O$3,J57:O57)</f>
        <v>460.44199378668441</v>
      </c>
      <c r="Q57" s="19" cm="1">
        <f t="array" aca="1" ref="Q57" ca="1">INDIRECT(_xlfn.CONCAT(Q$4,"_d!",Q$1,$A57))</f>
        <v>444.84158325195313</v>
      </c>
      <c r="R57" s="19" cm="1">
        <f t="array" aca="1" ref="R57" ca="1">INDIRECT(_xlfn.CONCAT(R$4,"_d!",R$1,$A57))</f>
        <v>444.84158325195313</v>
      </c>
      <c r="S57" s="19" cm="1">
        <f t="array" aca="1" ref="S57" ca="1">INDIRECT(_xlfn.CONCAT(S$4,"_d!",S$1,$A57))</f>
        <v>467.5794677734375</v>
      </c>
      <c r="T57" s="19" cm="1">
        <f t="array" aca="1" ref="T57" ca="1">INDIRECT(_xlfn.CONCAT(T$4,"_d!",T$1,$A57))</f>
        <v>476.45199584960938</v>
      </c>
      <c r="U57" s="19" cm="1">
        <f t="array" aca="1" ref="U57" ca="1">INDIRECT(_xlfn.CONCAT(U$4,"_d!",U$1,$A57))</f>
        <v>473.57192993164063</v>
      </c>
      <c r="V57" s="19" cm="1">
        <f t="array" aca="1" ref="V57" ca="1">INDIRECT(_xlfn.CONCAT(V$4,"_d!",V$1,$A57))</f>
        <v>442.8775634765625</v>
      </c>
      <c r="W57" s="42">
        <f t="shared" ca="1" si="7"/>
        <v>452.37712922550327</v>
      </c>
      <c r="X57" s="19" cm="1">
        <f t="array" aca="1" ref="X57" ca="1">INDIRECT(_xlfn.CONCAT(X$4,"_d!",X$1,$A57))</f>
        <v>443.4683837890625</v>
      </c>
      <c r="Y57" s="19" cm="1">
        <f t="array" aca="1" ref="Y57" ca="1">INDIRECT(_xlfn.CONCAT(Y$4,"_d!",Y$1,$A57))</f>
        <v>462.05368041992188</v>
      </c>
      <c r="Z57" s="19" cm="1">
        <f t="array" aca="1" ref="Z57" ca="1">INDIRECT(_xlfn.CONCAT(Z$4,"_d!",Z$1,$A57))</f>
        <v>469.20901489257813</v>
      </c>
      <c r="AA57" s="19" cm="1">
        <f t="array" aca="1" ref="AA57" ca="1">INDIRECT(_xlfn.CONCAT(AA$4,"_d!",AA$1,$A57))</f>
        <v>471.37722778320313</v>
      </c>
      <c r="AB57" s="19" cm="1">
        <f t="array" aca="1" ref="AB57" ca="1">INDIRECT(_xlfn.CONCAT(AB$4,"_d!",AB$1,$A57))</f>
        <v>475.97848510742188</v>
      </c>
      <c r="AC57" s="19" cm="1">
        <f t="array" aca="1" ref="AC57" ca="1">INDIRECT(_xlfn.CONCAT(AC$4,"_d!",AC$1,$A57))</f>
        <v>446.06686401367188</v>
      </c>
      <c r="AD57" s="42">
        <f t="shared" ca="1" si="8"/>
        <v>456.49680723217205</v>
      </c>
      <c r="AE57" s="19" cm="1">
        <f t="array" aca="1" ref="AE57" ca="1">INDIRECT(_xlfn.CONCAT(AE$4,"_d!",AE$1,$A57))</f>
        <v>444.6505126953125</v>
      </c>
      <c r="AF57" s="19" cm="1">
        <f t="array" aca="1" ref="AF57" ca="1">INDIRECT(_xlfn.CONCAT(AF$4,"_d!",AF$1,$A57))</f>
        <v>462.96661376953125</v>
      </c>
      <c r="AG57" s="19" cm="1">
        <f t="array" aca="1" ref="AG57" ca="1">INDIRECT(_xlfn.CONCAT(AG$4,"_d!",AG$1,$A57))</f>
        <v>468.48211669921875</v>
      </c>
      <c r="AH57" s="19" cm="1">
        <f t="array" aca="1" ref="AH57" ca="1">INDIRECT(_xlfn.CONCAT(AH$4,"_d!",AH$1,$A57))</f>
        <v>475.72744750976563</v>
      </c>
      <c r="AI57" s="19" cm="1">
        <f t="array" aca="1" ref="AI57" ca="1">INDIRECT(_xlfn.CONCAT(AI$4,"_d!",AI$1,$A57))</f>
        <v>472.60992431640625</v>
      </c>
      <c r="AJ57" s="19" cm="1">
        <f t="array" aca="1" ref="AJ57" ca="1">INDIRECT(_xlfn.CONCAT(AJ$4,"_d!",AJ$1,$A57))</f>
        <v>447.18197631835938</v>
      </c>
      <c r="AK57" s="42">
        <f t="shared" ca="1" si="9"/>
        <v>457.22830551177594</v>
      </c>
      <c r="AL57" s="19" cm="1">
        <f t="array" aca="1" ref="AL57" ca="1">INDIRECT(_xlfn.CONCAT(AL$4,"_d!",AL$1,$A57))</f>
        <v>443.8345947265625</v>
      </c>
      <c r="AM57" s="19" cm="1">
        <f t="array" aca="1" ref="AM57" ca="1">INDIRECT(_xlfn.CONCAT(AM$4,"_d!",AM$1,$A57))</f>
        <v>462.70123291015625</v>
      </c>
      <c r="AN57" s="19" cm="1">
        <f t="array" aca="1" ref="AN57" ca="1">INDIRECT(_xlfn.CONCAT(AN$4,"_d!",AN$1,$A57))</f>
        <v>466.98681640625</v>
      </c>
      <c r="AO57" s="19" cm="1">
        <f t="array" aca="1" ref="AO57" ca="1">INDIRECT(_xlfn.CONCAT(AO$4,"_d!",AO$1,$A57))</f>
        <v>469.78900146484375</v>
      </c>
      <c r="AP57" s="19" cm="1">
        <f t="array" aca="1" ref="AP57" ca="1">INDIRECT(_xlfn.CONCAT(AP$4,"_d!",AP$1,$A57))</f>
        <v>474.8486328125</v>
      </c>
      <c r="AQ57" s="19" cm="1">
        <f t="array" aca="1" ref="AQ57" ca="1">INDIRECT(_xlfn.CONCAT(AQ$4,"_d!",AQ$1,$A57))</f>
        <v>443.48294067382813</v>
      </c>
      <c r="AR57" s="42">
        <f t="shared" ca="1" si="10"/>
        <v>455.4140894086043</v>
      </c>
      <c r="AS57" s="19" cm="1">
        <f t="array" aca="1" ref="AS57" ca="1">INDIRECT(_xlfn.CONCAT(AS$4,"_d!",AS$1,$A57))</f>
        <v>443.97607421875</v>
      </c>
      <c r="AT57" s="19" cm="1">
        <f t="array" aca="1" ref="AT57" ca="1">INDIRECT(_xlfn.CONCAT(AT$4,"_d!",AT$1,$A57))</f>
        <v>462.90664672851563</v>
      </c>
      <c r="AU57" s="19" cm="1">
        <f t="array" aca="1" ref="AU57" ca="1">INDIRECT(_xlfn.CONCAT(AU$4,"_d!",AU$1,$A57))</f>
        <v>466.63363647460938</v>
      </c>
      <c r="AV57" s="19" cm="1">
        <f t="array" aca="1" ref="AV57" ca="1">INDIRECT(_xlfn.CONCAT(AV$4,"_d!",AV$1,$A57))</f>
        <v>474.46856689453125</v>
      </c>
      <c r="AW57" s="19" cm="1">
        <f t="array" aca="1" ref="AW57" ca="1">INDIRECT(_xlfn.CONCAT(AW$4,"_d!",AW$1,$A57))</f>
        <v>472.49591064453125</v>
      </c>
      <c r="AX57" s="19" cm="1">
        <f t="array" aca="1" ref="AX57" ca="1">INDIRECT(_xlfn.CONCAT(AX$4,"_d!",AX$1,$A57))</f>
        <v>442.86285400390625</v>
      </c>
      <c r="AY57" s="42">
        <f t="shared" ca="1" si="11"/>
        <v>454.83767298953228</v>
      </c>
      <c r="AZ57" s="19" cm="1">
        <f t="array" aca="1" ref="AZ57" ca="1">INDIRECT(_xlfn.CONCAT(AZ$4,"_d!",AZ$1,$A57))</f>
        <v>443.21524047851563</v>
      </c>
      <c r="BA57" s="19" cm="1">
        <f t="array" aca="1" ref="BA57" ca="1">INDIRECT(_xlfn.CONCAT(BA$4,"_d!",BA$1,$A57))</f>
        <v>461.87478637695313</v>
      </c>
      <c r="BB57" s="19" cm="1">
        <f t="array" aca="1" ref="BB57" ca="1">INDIRECT(_xlfn.CONCAT(BB$4,"_d!",BB$1,$A57))</f>
        <v>465.39031982421875</v>
      </c>
      <c r="BC57" s="19" cm="1">
        <f t="array" aca="1" ref="BC57" ca="1">INDIRECT(_xlfn.CONCAT(BC$4,"_d!",BC$1,$A57))</f>
        <v>468.00299072265625</v>
      </c>
      <c r="BD57" s="19" cm="1">
        <f t="array" aca="1" ref="BD57" ca="1">INDIRECT(_xlfn.CONCAT(BD$4,"_d!",BD$1,$A57))</f>
        <v>472.94021606445313</v>
      </c>
      <c r="BE57" s="19" cm="1">
        <f t="array" aca="1" ref="BE57" ca="1">INDIRECT(_xlfn.CONCAT(BE$4,"_d!",BE$1,$A57))</f>
        <v>446.79501342773438</v>
      </c>
      <c r="BF57" s="42">
        <f t="shared" ca="1" si="12"/>
        <v>453.47378119004804</v>
      </c>
      <c r="BG57" s="19" cm="1">
        <f t="array" aca="1" ref="BG57" ca="1">INDIRECT(_xlfn.CONCAT(BG$4,"_d!",BG$1,$A57))</f>
        <v>441.42431640625</v>
      </c>
      <c r="BH57" s="19" cm="1">
        <f t="array" aca="1" ref="BH57" ca="1">INDIRECT(_xlfn.CONCAT(BH$4,"_d!",BH$1,$A57))</f>
        <v>460.07662963867188</v>
      </c>
      <c r="BI57" s="19" cm="1">
        <f t="array" aca="1" ref="BI57" ca="1">INDIRECT(_xlfn.CONCAT(BI$4,"_d!",BI$1,$A57))</f>
        <v>464.31854248046875</v>
      </c>
      <c r="BJ57" s="19" cm="1">
        <f t="array" aca="1" ref="BJ57" ca="1">INDIRECT(_xlfn.CONCAT(BJ$4,"_d!",BJ$1,$A57))</f>
        <v>467.03570556640625</v>
      </c>
      <c r="BK57" s="19" cm="1">
        <f t="array" aca="1" ref="BK57" ca="1">INDIRECT(_xlfn.CONCAT(BK$4,"_d!",BK$1,$A57))</f>
        <v>471.82138061523438</v>
      </c>
      <c r="BL57" s="19" cm="1">
        <f t="array" aca="1" ref="BL57" ca="1">INDIRECT(_xlfn.CONCAT(BL$4,"_d!",BL$1,$A57))</f>
        <v>446.38327026367188</v>
      </c>
      <c r="BM57" s="42">
        <f t="shared" ca="1" si="13"/>
        <v>450.95393398459413</v>
      </c>
      <c r="BN57" s="19" cm="1">
        <f t="array" aca="1" ref="BN57" ca="1">INDIRECT(_xlfn.CONCAT(BN$4,"_d!",BN$1,$A57))</f>
        <v>440.0076904296875</v>
      </c>
      <c r="BO57" s="19" cm="1">
        <f t="array" aca="1" ref="BO57" ca="1">INDIRECT(_xlfn.CONCAT(BO$4,"_d!",BO$1,$A57))</f>
        <v>459.95443725585938</v>
      </c>
      <c r="BP57" s="19" cm="1">
        <f t="array" aca="1" ref="BP57" ca="1">INDIRECT(_xlfn.CONCAT(BP$4,"_d!",BP$1,$A57))</f>
        <v>462.526611328125</v>
      </c>
      <c r="BQ57" s="19" cm="1">
        <f t="array" aca="1" ref="BQ57" ca="1">INDIRECT(_xlfn.CONCAT(BQ$4,"_d!",BQ$1,$A57))</f>
        <v>466.71951293945313</v>
      </c>
      <c r="BR57" s="19" cm="1">
        <f t="array" aca="1" ref="BR57" ca="1">INDIRECT(_xlfn.CONCAT(BR$4,"_d!",BR$1,$A57))</f>
        <v>471.28717041015625</v>
      </c>
      <c r="BS57" s="19" cm="1">
        <f t="array" aca="1" ref="BS57" ca="1">INDIRECT(_xlfn.CONCAT(BS$4,"_d!",BS$1,$A57))</f>
        <v>446.75277709960938</v>
      </c>
      <c r="BT57" s="42">
        <f t="shared" ca="1" si="14"/>
        <v>448.19880696289249</v>
      </c>
      <c r="BU57" s="42"/>
      <c r="BV57" s="45">
        <f t="shared" ca="1" si="15"/>
        <v>460.86208527681254</v>
      </c>
      <c r="BW57" s="45">
        <f t="shared" ca="1" si="16"/>
        <v>460.44199378668441</v>
      </c>
      <c r="BX57" s="45">
        <f t="shared" ca="1" si="17"/>
        <v>452.37712922550327</v>
      </c>
      <c r="BY57" s="45">
        <f t="shared" ca="1" si="18"/>
        <v>456.49680723217205</v>
      </c>
      <c r="BZ57" s="45">
        <f t="shared" ca="1" si="19"/>
        <v>457.22830551177594</v>
      </c>
      <c r="CA57" s="45">
        <f t="shared" ca="1" si="20"/>
        <v>455.4140894086043</v>
      </c>
      <c r="CB57" s="45">
        <f t="shared" ca="1" si="21"/>
        <v>454.83767298953228</v>
      </c>
      <c r="CC57" s="45">
        <f t="shared" ca="1" si="22"/>
        <v>453.47378119004804</v>
      </c>
      <c r="CD57" s="45">
        <f t="shared" ca="1" si="23"/>
        <v>450.95393398459413</v>
      </c>
      <c r="CE57" s="45">
        <f t="shared" ca="1" si="24"/>
        <v>448.19880696289249</v>
      </c>
      <c r="CF57" s="45" cm="1">
        <f t="array" aca="1" ref="CF57" ca="1">+SUMPRODUCT($BV$3:$CE$3/100,$BV57:$CE57)</f>
        <v>453.78532062243266</v>
      </c>
      <c r="CG57" s="35">
        <f t="shared" si="28"/>
        <v>44287</v>
      </c>
      <c r="CH57" s="24">
        <f t="shared" ca="1" si="29"/>
        <v>4.0984999505748076E-2</v>
      </c>
      <c r="CI57" s="24">
        <f t="shared" ca="1" si="30"/>
        <v>4.1306698987597645E-2</v>
      </c>
      <c r="CJ57" s="24">
        <f t="shared" ca="1" si="31"/>
        <v>4.1926889814681845E-2</v>
      </c>
      <c r="CK57" s="24">
        <f t="shared" ca="1" si="32"/>
        <v>4.1268435929138647E-2</v>
      </c>
      <c r="CL57" s="24">
        <f t="shared" ca="1" si="33"/>
        <v>4.095339094863748E-2</v>
      </c>
      <c r="CM57" s="24">
        <f t="shared" ca="1" si="34"/>
        <v>4.0912802976864171E-2</v>
      </c>
      <c r="CN57" s="24">
        <f t="shared" ca="1" si="35"/>
        <v>4.1044583072212371E-2</v>
      </c>
      <c r="CO57" s="24">
        <f t="shared" ca="1" si="36"/>
        <v>4.1165014158732305E-2</v>
      </c>
      <c r="CP57" s="24">
        <f t="shared" ca="1" si="37"/>
        <v>4.0782481676866045E-2</v>
      </c>
      <c r="CQ57" s="24">
        <f t="shared" ca="1" si="38"/>
        <v>4.060451371911844E-2</v>
      </c>
      <c r="CR57" s="24">
        <f t="shared" ca="1" si="26"/>
        <v>4.1021735148573324E-2</v>
      </c>
      <c r="CS57" s="35">
        <f t="shared" si="39"/>
        <v>44287</v>
      </c>
      <c r="CT57" s="24">
        <f t="shared" ca="1" si="41"/>
        <v>0.46910519127880623</v>
      </c>
      <c r="CU57" s="24">
        <f t="shared" ca="1" si="42"/>
        <v>0.4704548892959719</v>
      </c>
      <c r="CV57" s="24">
        <f t="shared" ca="1" si="43"/>
        <v>0.450065475360933</v>
      </c>
      <c r="CW57" s="24">
        <f t="shared" ca="1" si="44"/>
        <v>0.4671610504610928</v>
      </c>
      <c r="CX57" s="24">
        <f t="shared" ca="1" si="45"/>
        <v>0.46479831850414599</v>
      </c>
      <c r="CY57" s="24">
        <f t="shared" ca="1" si="46"/>
        <v>0.46284910007749525</v>
      </c>
      <c r="CZ57" s="24">
        <f t="shared" ca="1" si="47"/>
        <v>0.46293445313856019</v>
      </c>
      <c r="DA57" s="24">
        <f t="shared" ca="1" si="48"/>
        <v>0.4633540139274861</v>
      </c>
      <c r="DB57" s="24">
        <f t="shared" ca="1" si="49"/>
        <v>0.45732835614876777</v>
      </c>
      <c r="DC57" s="24">
        <f t="shared" ca="1" si="50"/>
        <v>0.4580870516743325</v>
      </c>
      <c r="DD57" s="48">
        <f t="shared" ca="1" si="51"/>
        <v>0.46166990174121669</v>
      </c>
      <c r="DE57" s="48">
        <f>+[1]NAC!AG58</f>
        <v>0.46307642695904527</v>
      </c>
    </row>
    <row r="58" spans="1:109" x14ac:dyDescent="0.25">
      <c r="A58" s="110">
        <f t="shared" si="27"/>
        <v>85</v>
      </c>
      <c r="B58" s="35">
        <f>+NAC!A58</f>
        <v>44317</v>
      </c>
      <c r="C58" s="19" cm="1">
        <f t="array" aca="1" ref="C58" ca="1">INDIRECT(_xlfn.CONCAT(C$4,"_d!",C$1,$A58))</f>
        <v>460.77047729492188</v>
      </c>
      <c r="D58" s="19" cm="1">
        <f t="array" aca="1" ref="D58" ca="1">INDIRECT(_xlfn.CONCAT(D$4,"_d!",D$1,$A58))</f>
        <v>476.04702758789063</v>
      </c>
      <c r="E58" s="19" cm="1">
        <f t="array" aca="1" ref="E58" ca="1">INDIRECT(_xlfn.CONCAT(E$4,"_d!",E$1,$A58))</f>
        <v>484.94854736328125</v>
      </c>
      <c r="F58" s="19" cm="1">
        <f t="array" aca="1" ref="F58" ca="1">INDIRECT(_xlfn.CONCAT(F$4,"_d!",F$1,$A58))</f>
        <v>490.6346435546875</v>
      </c>
      <c r="G58" s="19" cm="1">
        <f t="array" aca="1" ref="G58" ca="1">INDIRECT(_xlfn.CONCAT(G$4,"_d!",G$1,$A58))</f>
        <v>491.11917114257813</v>
      </c>
      <c r="H58" s="19" cm="1">
        <f t="array" aca="1" ref="H58" ca="1">INDIRECT(_xlfn.CONCAT(H$4,"_d!",H$1,$A58))</f>
        <v>454.07595825195313</v>
      </c>
      <c r="I58" s="42">
        <f t="shared" ca="1" si="6"/>
        <v>475.28645264533782</v>
      </c>
      <c r="J58" s="19" cm="1">
        <f t="array" aca="1" ref="J58" ca="1">INDIRECT(_xlfn.CONCAT(J$4,"_d!",J$1,$A58))</f>
        <v>461.38223266601563</v>
      </c>
      <c r="K58" s="19" cm="1">
        <f t="array" aca="1" ref="K58" ca="1">INDIRECT(_xlfn.CONCAT(K$4,"_d!",K$1,$A58))</f>
        <v>479.86648559570313</v>
      </c>
      <c r="L58" s="19" cm="1">
        <f t="array" aca="1" ref="L58" ca="1">INDIRECT(_xlfn.CONCAT(L$4,"_d!",L$1,$A58))</f>
        <v>484.22332763671875</v>
      </c>
      <c r="M58" s="19" cm="1">
        <f t="array" aca="1" ref="M58" ca="1">INDIRECT(_xlfn.CONCAT(M$4,"_d!",M$1,$A58))</f>
        <v>487.44473266601563</v>
      </c>
      <c r="N58" s="19" cm="1">
        <f t="array" aca="1" ref="N58" ca="1">INDIRECT(_xlfn.CONCAT(N$4,"_d!",N$1,$A58))</f>
        <v>490.193603515625</v>
      </c>
      <c r="O58" s="19" cm="1">
        <f t="array" aca="1" ref="O58" ca="1">INDIRECT(_xlfn.CONCAT(O$4,"_d!",O$1,$A58))</f>
        <v>454.71133422851563</v>
      </c>
      <c r="P58" s="42">
        <f ca="1">+SUMPRODUCT(J$3:$O$3,J58:O58)</f>
        <v>475.07706551199368</v>
      </c>
      <c r="Q58" s="19" cm="1">
        <f t="array" aca="1" ref="Q58" ca="1">INDIRECT(_xlfn.CONCAT(Q$4,"_d!",Q$1,$A58))</f>
        <v>458.58929443359375</v>
      </c>
      <c r="R58" s="19" cm="1">
        <f t="array" aca="1" ref="R58" ca="1">INDIRECT(_xlfn.CONCAT(R$4,"_d!",R$1,$A58))</f>
        <v>458.58929443359375</v>
      </c>
      <c r="S58" s="19" cm="1">
        <f t="array" aca="1" ref="S58" ca="1">INDIRECT(_xlfn.CONCAT(S$4,"_d!",S$1,$A58))</f>
        <v>482.9522705078125</v>
      </c>
      <c r="T58" s="19" cm="1">
        <f t="array" aca="1" ref="T58" ca="1">INDIRECT(_xlfn.CONCAT(T$4,"_d!",T$1,$A58))</f>
        <v>491.57427978515625</v>
      </c>
      <c r="U58" s="19" cm="1">
        <f t="array" aca="1" ref="U58" ca="1">INDIRECT(_xlfn.CONCAT(U$4,"_d!",U$1,$A58))</f>
        <v>490.3887939453125</v>
      </c>
      <c r="V58" s="19" cm="1">
        <f t="array" aca="1" ref="V58" ca="1">INDIRECT(_xlfn.CONCAT(V$4,"_d!",V$1,$A58))</f>
        <v>457.84750366210938</v>
      </c>
      <c r="W58" s="42">
        <f t="shared" ca="1" si="7"/>
        <v>466.72874685228999</v>
      </c>
      <c r="X58" s="19" cm="1">
        <f t="array" aca="1" ref="X58" ca="1">INDIRECT(_xlfn.CONCAT(X$4,"_d!",X$1,$A58))</f>
        <v>457.63546752929688</v>
      </c>
      <c r="Y58" s="19" cm="1">
        <f t="array" aca="1" ref="Y58" ca="1">INDIRECT(_xlfn.CONCAT(Y$4,"_d!",Y$1,$A58))</f>
        <v>476.8172607421875</v>
      </c>
      <c r="Z58" s="19" cm="1">
        <f t="array" aca="1" ref="Z58" ca="1">INDIRECT(_xlfn.CONCAT(Z$4,"_d!",Z$1,$A58))</f>
        <v>484.94570922851563</v>
      </c>
      <c r="AA58" s="19" cm="1">
        <f t="array" aca="1" ref="AA58" ca="1">INDIRECT(_xlfn.CONCAT(AA$4,"_d!",AA$1,$A58))</f>
        <v>485.8184814453125</v>
      </c>
      <c r="AB58" s="19" cm="1">
        <f t="array" aca="1" ref="AB58" ca="1">INDIRECT(_xlfn.CONCAT(AB$4,"_d!",AB$1,$A58))</f>
        <v>493.32693481445313</v>
      </c>
      <c r="AC58" s="19" cm="1">
        <f t="array" aca="1" ref="AC58" ca="1">INDIRECT(_xlfn.CONCAT(AC$4,"_d!",AC$1,$A58))</f>
        <v>461.29415893554688</v>
      </c>
      <c r="AD58" s="42">
        <f t="shared" ca="1" si="8"/>
        <v>471.33454703181405</v>
      </c>
      <c r="AE58" s="19" cm="1">
        <f t="array" aca="1" ref="AE58" ca="1">INDIRECT(_xlfn.CONCAT(AE$4,"_d!",AE$1,$A58))</f>
        <v>458.84738159179688</v>
      </c>
      <c r="AF58" s="19" cm="1">
        <f t="array" aca="1" ref="AF58" ca="1">INDIRECT(_xlfn.CONCAT(AF$4,"_d!",AF$1,$A58))</f>
        <v>477.9449462890625</v>
      </c>
      <c r="AG58" s="19" cm="1">
        <f t="array" aca="1" ref="AG58" ca="1">INDIRECT(_xlfn.CONCAT(AG$4,"_d!",AG$1,$A58))</f>
        <v>484.20556640625</v>
      </c>
      <c r="AH58" s="19" cm="1">
        <f t="array" aca="1" ref="AH58" ca="1">INDIRECT(_xlfn.CONCAT(AH$4,"_d!",AH$1,$A58))</f>
        <v>490.6380615234375</v>
      </c>
      <c r="AI58" s="19" cm="1">
        <f t="array" aca="1" ref="AI58" ca="1">INDIRECT(_xlfn.CONCAT(AI$4,"_d!",AI$1,$A58))</f>
        <v>489.552001953125</v>
      </c>
      <c r="AJ58" s="19" cm="1">
        <f t="array" aca="1" ref="AJ58" ca="1">INDIRECT(_xlfn.CONCAT(AJ$4,"_d!",AJ$1,$A58))</f>
        <v>462.54489135742188</v>
      </c>
      <c r="AK58" s="42">
        <f t="shared" ca="1" si="9"/>
        <v>472.12571124360926</v>
      </c>
      <c r="AL58" s="19" cm="1">
        <f t="array" aca="1" ref="AL58" ca="1">INDIRECT(_xlfn.CONCAT(AL$4,"_d!",AL$1,$A58))</f>
        <v>457.9903564453125</v>
      </c>
      <c r="AM58" s="19" cm="1">
        <f t="array" aca="1" ref="AM58" ca="1">INDIRECT(_xlfn.CONCAT(AM$4,"_d!",AM$1,$A58))</f>
        <v>477.59814453125</v>
      </c>
      <c r="AN58" s="19" cm="1">
        <f t="array" aca="1" ref="AN58" ca="1">INDIRECT(_xlfn.CONCAT(AN$4,"_d!",AN$1,$A58))</f>
        <v>482.51235961914063</v>
      </c>
      <c r="AO58" s="19" cm="1">
        <f t="array" aca="1" ref="AO58" ca="1">INDIRECT(_xlfn.CONCAT(AO$4,"_d!",AO$1,$A58))</f>
        <v>484.89208984375</v>
      </c>
      <c r="AP58" s="19" cm="1">
        <f t="array" aca="1" ref="AP58" ca="1">INDIRECT(_xlfn.CONCAT(AP$4,"_d!",AP$1,$A58))</f>
        <v>492.331787109375</v>
      </c>
      <c r="AQ58" s="19" cm="1">
        <f t="array" aca="1" ref="AQ58" ca="1">INDIRECT(_xlfn.CONCAT(AQ$4,"_d!",AQ$1,$A58))</f>
        <v>458.35589599609375</v>
      </c>
      <c r="AR58" s="42">
        <f t="shared" ca="1" si="10"/>
        <v>470.24324020007219</v>
      </c>
      <c r="AS58" s="19" cm="1">
        <f t="array" aca="1" ref="AS58" ca="1">INDIRECT(_xlfn.CONCAT(AS$4,"_d!",AS$1,$A58))</f>
        <v>458.9661865234375</v>
      </c>
      <c r="AT58" s="19" cm="1">
        <f t="array" aca="1" ref="AT58" ca="1">INDIRECT(_xlfn.CONCAT(AT$4,"_d!",AT$1,$A58))</f>
        <v>478.01437377929688</v>
      </c>
      <c r="AU58" s="19" cm="1">
        <f t="array" aca="1" ref="AU58" ca="1">INDIRECT(_xlfn.CONCAT(AU$4,"_d!",AU$1,$A58))</f>
        <v>482.05313110351563</v>
      </c>
      <c r="AV58" s="19" cm="1">
        <f t="array" aca="1" ref="AV58" ca="1">INDIRECT(_xlfn.CONCAT(AV$4,"_d!",AV$1,$A58))</f>
        <v>489.56881713867188</v>
      </c>
      <c r="AW58" s="19" cm="1">
        <f t="array" aca="1" ref="AW58" ca="1">INDIRECT(_xlfn.CONCAT(AW$4,"_d!",AW$1,$A58))</f>
        <v>490.50167846679688</v>
      </c>
      <c r="AX58" s="19" cm="1">
        <f t="array" aca="1" ref="AX58" ca="1">INDIRECT(_xlfn.CONCAT(AX$4,"_d!",AX$1,$A58))</f>
        <v>458.00152587890625</v>
      </c>
      <c r="AY58" s="42">
        <f t="shared" ca="1" si="11"/>
        <v>470.11225630191285</v>
      </c>
      <c r="AZ58" s="19" cm="1">
        <f t="array" aca="1" ref="AZ58" ca="1">INDIRECT(_xlfn.CONCAT(AZ$4,"_d!",AZ$1,$A58))</f>
        <v>458.3172607421875</v>
      </c>
      <c r="BA58" s="19" cm="1">
        <f t="array" aca="1" ref="BA58" ca="1">INDIRECT(_xlfn.CONCAT(BA$4,"_d!",BA$1,$A58))</f>
        <v>476.90679931640625</v>
      </c>
      <c r="BB58" s="19" cm="1">
        <f t="array" aca="1" ref="BB58" ca="1">INDIRECT(_xlfn.CONCAT(BB$4,"_d!",BB$1,$A58))</f>
        <v>481.1263427734375</v>
      </c>
      <c r="BC58" s="19" cm="1">
        <f t="array" aca="1" ref="BC58" ca="1">INDIRECT(_xlfn.CONCAT(BC$4,"_d!",BC$1,$A58))</f>
        <v>482.88031005859375</v>
      </c>
      <c r="BD58" s="19" cm="1">
        <f t="array" aca="1" ref="BD58" ca="1">INDIRECT(_xlfn.CONCAT(BD$4,"_d!",BD$1,$A58))</f>
        <v>491.28396606445313</v>
      </c>
      <c r="BE58" s="19" cm="1">
        <f t="array" aca="1" ref="BE58" ca="1">INDIRECT(_xlfn.CONCAT(BE$4,"_d!",BE$1,$A58))</f>
        <v>462.48394775390625</v>
      </c>
      <c r="BF58" s="42">
        <f t="shared" ca="1" si="12"/>
        <v>468.8072176625364</v>
      </c>
      <c r="BG58" s="19" cm="1">
        <f t="array" aca="1" ref="BG58" ca="1">INDIRECT(_xlfn.CONCAT(BG$4,"_d!",BG$1,$A58))</f>
        <v>456.4447021484375</v>
      </c>
      <c r="BH58" s="19" cm="1">
        <f t="array" aca="1" ref="BH58" ca="1">INDIRECT(_xlfn.CONCAT(BH$4,"_d!",BH$1,$A58))</f>
        <v>475.08828735351563</v>
      </c>
      <c r="BI58" s="19" cm="1">
        <f t="array" aca="1" ref="BI58" ca="1">INDIRECT(_xlfn.CONCAT(BI$4,"_d!",BI$1,$A58))</f>
        <v>480.09658813476563</v>
      </c>
      <c r="BJ58" s="19" cm="1">
        <f t="array" aca="1" ref="BJ58" ca="1">INDIRECT(_xlfn.CONCAT(BJ$4,"_d!",BJ$1,$A58))</f>
        <v>481.43194580078125</v>
      </c>
      <c r="BK58" s="19" cm="1">
        <f t="array" aca="1" ref="BK58" ca="1">INDIRECT(_xlfn.CONCAT(BK$4,"_d!",BK$1,$A58))</f>
        <v>489.953369140625</v>
      </c>
      <c r="BL58" s="19" cm="1">
        <f t="array" aca="1" ref="BL58" ca="1">INDIRECT(_xlfn.CONCAT(BL$4,"_d!",BL$1,$A58))</f>
        <v>461.85696411132813</v>
      </c>
      <c r="BM58" s="42">
        <f t="shared" ca="1" si="13"/>
        <v>466.14417425350848</v>
      </c>
      <c r="BN58" s="19" cm="1">
        <f t="array" aca="1" ref="BN58" ca="1">INDIRECT(_xlfn.CONCAT(BN$4,"_d!",BN$1,$A58))</f>
        <v>455.37380981445313</v>
      </c>
      <c r="BO58" s="19" cm="1">
        <f t="array" aca="1" ref="BO58" ca="1">INDIRECT(_xlfn.CONCAT(BO$4,"_d!",BO$1,$A58))</f>
        <v>474.994873046875</v>
      </c>
      <c r="BP58" s="19" cm="1">
        <f t="array" aca="1" ref="BP58" ca="1">INDIRECT(_xlfn.CONCAT(BP$4,"_d!",BP$1,$A58))</f>
        <v>478.22906494140625</v>
      </c>
      <c r="BQ58" s="19" cm="1">
        <f t="array" aca="1" ref="BQ58" ca="1">INDIRECT(_xlfn.CONCAT(BQ$4,"_d!",BQ$1,$A58))</f>
        <v>482.54949951171875</v>
      </c>
      <c r="BR58" s="19" cm="1">
        <f t="array" aca="1" ref="BR58" ca="1">INDIRECT(_xlfn.CONCAT(BR$4,"_d!",BR$1,$A58))</f>
        <v>490.14785766601563</v>
      </c>
      <c r="BS58" s="19" cm="1">
        <f t="array" aca="1" ref="BS58" ca="1">INDIRECT(_xlfn.CONCAT(BS$4,"_d!",BS$1,$A58))</f>
        <v>462.028564453125</v>
      </c>
      <c r="BT58" s="42">
        <f t="shared" ca="1" si="14"/>
        <v>463.60957990304962</v>
      </c>
      <c r="BU58" s="42"/>
      <c r="BV58" s="45">
        <f t="shared" ca="1" si="15"/>
        <v>475.28645264533782</v>
      </c>
      <c r="BW58" s="45">
        <f t="shared" ca="1" si="16"/>
        <v>475.07706551199368</v>
      </c>
      <c r="BX58" s="45">
        <f t="shared" ca="1" si="17"/>
        <v>466.72874685228999</v>
      </c>
      <c r="BY58" s="45">
        <f t="shared" ca="1" si="18"/>
        <v>471.33454703181405</v>
      </c>
      <c r="BZ58" s="45">
        <f t="shared" ca="1" si="19"/>
        <v>472.12571124360926</v>
      </c>
      <c r="CA58" s="45">
        <f t="shared" ca="1" si="20"/>
        <v>470.24324020007219</v>
      </c>
      <c r="CB58" s="45">
        <f t="shared" ca="1" si="21"/>
        <v>470.11225630191285</v>
      </c>
      <c r="CC58" s="45">
        <f t="shared" ca="1" si="22"/>
        <v>468.8072176625364</v>
      </c>
      <c r="CD58" s="45">
        <f t="shared" ca="1" si="23"/>
        <v>466.14417425350848</v>
      </c>
      <c r="CE58" s="45">
        <f t="shared" ca="1" si="24"/>
        <v>463.60957990304962</v>
      </c>
      <c r="CF58" s="45" cm="1">
        <f t="array" aca="1" ref="CF58" ca="1">+SUMPRODUCT($BV$3:$CE$3/100,$BV58:$CE58)</f>
        <v>468.81105338219243</v>
      </c>
      <c r="CG58" s="35">
        <f t="shared" si="28"/>
        <v>44317</v>
      </c>
      <c r="CH58" s="24">
        <f t="shared" ca="1" si="29"/>
        <v>3.1298663590131115E-2</v>
      </c>
      <c r="CI58" s="24">
        <f t="shared" ca="1" si="30"/>
        <v>3.1784832666869045E-2</v>
      </c>
      <c r="CJ58" s="24">
        <f t="shared" ca="1" si="31"/>
        <v>3.1724896551153181E-2</v>
      </c>
      <c r="CK58" s="24">
        <f t="shared" ca="1" si="32"/>
        <v>3.2503490855951611E-2</v>
      </c>
      <c r="CL58" s="24">
        <f t="shared" ca="1" si="33"/>
        <v>3.2581984868934599E-2</v>
      </c>
      <c r="CM58" s="24">
        <f t="shared" ca="1" si="34"/>
        <v>3.2561906046264077E-2</v>
      </c>
      <c r="CN58" s="24">
        <f t="shared" ca="1" si="35"/>
        <v>3.3582493754276355E-2</v>
      </c>
      <c r="CO58" s="24">
        <f t="shared" ca="1" si="36"/>
        <v>3.3813281182980326E-2</v>
      </c>
      <c r="CP58" s="24">
        <f t="shared" ca="1" si="37"/>
        <v>3.3684682900301022E-2</v>
      </c>
      <c r="CQ58" s="24">
        <f t="shared" ca="1" si="38"/>
        <v>3.4383788400920601E-2</v>
      </c>
      <c r="CR58" s="24">
        <f t="shared" ca="1" si="26"/>
        <v>3.311198506630797E-2</v>
      </c>
      <c r="CS58" s="35">
        <f t="shared" si="39"/>
        <v>44317</v>
      </c>
      <c r="CT58" s="24">
        <f t="shared" ca="1" si="41"/>
        <v>0.49318414786684817</v>
      </c>
      <c r="CU58" s="24">
        <f t="shared" ca="1" si="42"/>
        <v>0.49449470040072496</v>
      </c>
      <c r="CV58" s="24">
        <f t="shared" ca="1" si="43"/>
        <v>0.4741835359753539</v>
      </c>
      <c r="CW58" s="24">
        <f t="shared" ca="1" si="44"/>
        <v>0.49241206617758304</v>
      </c>
      <c r="CX58" s="24">
        <f t="shared" ca="1" si="45"/>
        <v>0.48985407975478545</v>
      </c>
      <c r="CY58" s="24">
        <f t="shared" ca="1" si="46"/>
        <v>0.48794105564171741</v>
      </c>
      <c r="CZ58" s="24">
        <f t="shared" ca="1" si="47"/>
        <v>0.48913254390874283</v>
      </c>
      <c r="DA58" s="24">
        <f t="shared" ca="1" si="48"/>
        <v>0.48948250020588979</v>
      </c>
      <c r="DB58" s="24">
        <f t="shared" ca="1" si="49"/>
        <v>0.48395190411474864</v>
      </c>
      <c r="DC58" s="24">
        <f t="shared" ca="1" si="50"/>
        <v>0.48433392997070257</v>
      </c>
      <c r="DD58" s="48">
        <f t="shared" ca="1" si="51"/>
        <v>0.48723073963686359</v>
      </c>
      <c r="DE58" s="48">
        <f>+[1]NAC!AG59</f>
        <v>0.48840901873610676</v>
      </c>
    </row>
    <row r="59" spans="1:109" x14ac:dyDescent="0.25">
      <c r="A59" s="110">
        <f t="shared" si="27"/>
        <v>86</v>
      </c>
      <c r="B59" s="35">
        <f>+NAC!A59</f>
        <v>44348</v>
      </c>
      <c r="C59" s="19" cm="1">
        <f t="array" aca="1" ref="C59" ca="1">INDIRECT(_xlfn.CONCAT(C$4,"_d!",C$1,$A59))</f>
        <v>475.68026733398438</v>
      </c>
      <c r="D59" s="19" cm="1">
        <f t="array" aca="1" ref="D59" ca="1">INDIRECT(_xlfn.CONCAT(D$4,"_d!",D$1,$A59))</f>
        <v>491.24139404296875</v>
      </c>
      <c r="E59" s="19" cm="1">
        <f t="array" aca="1" ref="E59" ca="1">INDIRECT(_xlfn.CONCAT(E$4,"_d!",E$1,$A59))</f>
        <v>501.00390625</v>
      </c>
      <c r="F59" s="19" cm="1">
        <f t="array" aca="1" ref="F59" ca="1">INDIRECT(_xlfn.CONCAT(F$4,"_d!",F$1,$A59))</f>
        <v>504.38595581054688</v>
      </c>
      <c r="G59" s="19" cm="1">
        <f t="array" aca="1" ref="G59" ca="1">INDIRECT(_xlfn.CONCAT(G$4,"_d!",G$1,$A59))</f>
        <v>509.17068481445313</v>
      </c>
      <c r="H59" s="19" cm="1">
        <f t="array" aca="1" ref="H59" ca="1">INDIRECT(_xlfn.CONCAT(H$4,"_d!",H$1,$A59))</f>
        <v>469.15728759765625</v>
      </c>
      <c r="I59" s="42">
        <f t="shared" ca="1" si="6"/>
        <v>490.53215880062072</v>
      </c>
      <c r="J59" s="19" cm="1">
        <f t="array" aca="1" ref="J59" ca="1">INDIRECT(_xlfn.CONCAT(J$4,"_d!",J$1,$A59))</f>
        <v>476.38055419921875</v>
      </c>
      <c r="K59" s="19" cm="1">
        <f t="array" aca="1" ref="K59" ca="1">INDIRECT(_xlfn.CONCAT(K$4,"_d!",K$1,$A59))</f>
        <v>495.27230834960938</v>
      </c>
      <c r="L59" s="19" cm="1">
        <f t="array" aca="1" ref="L59" ca="1">INDIRECT(_xlfn.CONCAT(L$4,"_d!",L$1,$A59))</f>
        <v>500.29840087890625</v>
      </c>
      <c r="M59" s="19" cm="1">
        <f t="array" aca="1" ref="M59" ca="1">INDIRECT(_xlfn.CONCAT(M$4,"_d!",M$1,$A59))</f>
        <v>501.22152709960938</v>
      </c>
      <c r="N59" s="19" cm="1">
        <f t="array" aca="1" ref="N59" ca="1">INDIRECT(_xlfn.CONCAT(N$4,"_d!",N$1,$A59))</f>
        <v>508.23162841796875</v>
      </c>
      <c r="O59" s="19" cm="1">
        <f t="array" aca="1" ref="O59" ca="1">INDIRECT(_xlfn.CONCAT(O$4,"_d!",O$1,$A59))</f>
        <v>470.00164794921875</v>
      </c>
      <c r="P59" s="42">
        <f ca="1">+SUMPRODUCT(J$3:$O$3,J59:O59)</f>
        <v>490.48986575641533</v>
      </c>
      <c r="Q59" s="19" cm="1">
        <f t="array" aca="1" ref="Q59" ca="1">INDIRECT(_xlfn.CONCAT(Q$4,"_d!",Q$1,$A59))</f>
        <v>473.1524658203125</v>
      </c>
      <c r="R59" s="19" cm="1">
        <f t="array" aca="1" ref="R59" ca="1">INDIRECT(_xlfn.CONCAT(R$4,"_d!",R$1,$A59))</f>
        <v>473.1524658203125</v>
      </c>
      <c r="S59" s="19" cm="1">
        <f t="array" aca="1" ref="S59" ca="1">INDIRECT(_xlfn.CONCAT(S$4,"_d!",S$1,$A59))</f>
        <v>499.05270385742188</v>
      </c>
      <c r="T59" s="19" cm="1">
        <f t="array" aca="1" ref="T59" ca="1">INDIRECT(_xlfn.CONCAT(T$4,"_d!",T$1,$A59))</f>
        <v>505.35739135742188</v>
      </c>
      <c r="U59" s="19" cm="1">
        <f t="array" aca="1" ref="U59" ca="1">INDIRECT(_xlfn.CONCAT(U$4,"_d!",U$1,$A59))</f>
        <v>508.21823120117188</v>
      </c>
      <c r="V59" s="19" cm="1">
        <f t="array" aca="1" ref="V59" ca="1">INDIRECT(_xlfn.CONCAT(V$4,"_d!",V$1,$A59))</f>
        <v>473.3780517578125</v>
      </c>
      <c r="W59" s="42">
        <f t="shared" ca="1" si="7"/>
        <v>481.73088168534275</v>
      </c>
      <c r="X59" s="19" cm="1">
        <f t="array" aca="1" ref="X59" ca="1">INDIRECT(_xlfn.CONCAT(X$4,"_d!",X$1,$A59))</f>
        <v>472.42230224609375</v>
      </c>
      <c r="Y59" s="19" cm="1">
        <f t="array" aca="1" ref="Y59" ca="1">INDIRECT(_xlfn.CONCAT(Y$4,"_d!",Y$1,$A59))</f>
        <v>492.26702880859375</v>
      </c>
      <c r="Z59" s="19" cm="1">
        <f t="array" aca="1" ref="Z59" ca="1">INDIRECT(_xlfn.CONCAT(Z$4,"_d!",Z$1,$A59))</f>
        <v>501.13568115234375</v>
      </c>
      <c r="AA59" s="19" cm="1">
        <f t="array" aca="1" ref="AA59" ca="1">INDIRECT(_xlfn.CONCAT(AA$4,"_d!",AA$1,$A59))</f>
        <v>499.842041015625</v>
      </c>
      <c r="AB59" s="19" cm="1">
        <f t="array" aca="1" ref="AB59" ca="1">INDIRECT(_xlfn.CONCAT(AB$4,"_d!",AB$1,$A59))</f>
        <v>510.92453002929688</v>
      </c>
      <c r="AC59" s="19" cm="1">
        <f t="array" aca="1" ref="AC59" ca="1">INDIRECT(_xlfn.CONCAT(AC$4,"_d!",AC$1,$A59))</f>
        <v>477.00924682617188</v>
      </c>
      <c r="AD59" s="42">
        <f t="shared" ca="1" si="8"/>
        <v>486.69348021405324</v>
      </c>
      <c r="AE59" s="19" cm="1">
        <f t="array" aca="1" ref="AE59" ca="1">INDIRECT(_xlfn.CONCAT(AE$4,"_d!",AE$1,$A59))</f>
        <v>473.40170288085938</v>
      </c>
      <c r="AF59" s="19" cm="1">
        <f t="array" aca="1" ref="AF59" ca="1">INDIRECT(_xlfn.CONCAT(AF$4,"_d!",AF$1,$A59))</f>
        <v>493.56768798828125</v>
      </c>
      <c r="AG59" s="19" cm="1">
        <f t="array" aca="1" ref="AG59" ca="1">INDIRECT(_xlfn.CONCAT(AG$4,"_d!",AG$1,$A59))</f>
        <v>500.25625610351563</v>
      </c>
      <c r="AH59" s="19" cm="1">
        <f t="array" aca="1" ref="AH59" ca="1">INDIRECT(_xlfn.CONCAT(AH$4,"_d!",AH$1,$A59))</f>
        <v>504.57952880859375</v>
      </c>
      <c r="AI59" s="19" cm="1">
        <f t="array" aca="1" ref="AI59" ca="1">INDIRECT(_xlfn.CONCAT(AI$4,"_d!",AI$1,$A59))</f>
        <v>507.05233764648438</v>
      </c>
      <c r="AJ59" s="19" cm="1">
        <f t="array" aca="1" ref="AJ59" ca="1">INDIRECT(_xlfn.CONCAT(AJ$4,"_d!",AJ$1,$A59))</f>
        <v>478.49554443359375</v>
      </c>
      <c r="AK59" s="42">
        <f t="shared" ca="1" si="9"/>
        <v>487.44413230828042</v>
      </c>
      <c r="AL59" s="19" cm="1">
        <f t="array" aca="1" ref="AL59" ca="1">INDIRECT(_xlfn.CONCAT(AL$4,"_d!",AL$1,$A59))</f>
        <v>472.25186157226563</v>
      </c>
      <c r="AM59" s="19" cm="1">
        <f t="array" aca="1" ref="AM59" ca="1">INDIRECT(_xlfn.CONCAT(AM$4,"_d!",AM$1,$A59))</f>
        <v>493.06704711914063</v>
      </c>
      <c r="AN59" s="19" cm="1">
        <f t="array" aca="1" ref="AN59" ca="1">INDIRECT(_xlfn.CONCAT(AN$4,"_d!",AN$1,$A59))</f>
        <v>498.583740234375</v>
      </c>
      <c r="AO59" s="19" cm="1">
        <f t="array" aca="1" ref="AO59" ca="1">INDIRECT(_xlfn.CONCAT(AO$4,"_d!",AO$1,$A59))</f>
        <v>498.82257080078125</v>
      </c>
      <c r="AP59" s="19" cm="1">
        <f t="array" aca="1" ref="AP59" ca="1">INDIRECT(_xlfn.CONCAT(AP$4,"_d!",AP$1,$A59))</f>
        <v>509.88052368164063</v>
      </c>
      <c r="AQ59" s="19" cm="1">
        <f t="array" aca="1" ref="AQ59" ca="1">INDIRECT(_xlfn.CONCAT(AQ$4,"_d!",AQ$1,$A59))</f>
        <v>473.87564086914063</v>
      </c>
      <c r="AR59" s="42">
        <f t="shared" ca="1" si="10"/>
        <v>485.36250706251917</v>
      </c>
      <c r="AS59" s="19" cm="1">
        <f t="array" aca="1" ref="AS59" ca="1">INDIRECT(_xlfn.CONCAT(AS$4,"_d!",AS$1,$A59))</f>
        <v>473.22073364257813</v>
      </c>
      <c r="AT59" s="19" cm="1">
        <f t="array" aca="1" ref="AT59" ca="1">INDIRECT(_xlfn.CONCAT(AT$4,"_d!",AT$1,$A59))</f>
        <v>493.50704956054688</v>
      </c>
      <c r="AU59" s="19" cm="1">
        <f t="array" aca="1" ref="AU59" ca="1">INDIRECT(_xlfn.CONCAT(AU$4,"_d!",AU$1,$A59))</f>
        <v>497.92922973632813</v>
      </c>
      <c r="AV59" s="19" cm="1">
        <f t="array" aca="1" ref="AV59" ca="1">INDIRECT(_xlfn.CONCAT(AV$4,"_d!",AV$1,$A59))</f>
        <v>503.76931762695313</v>
      </c>
      <c r="AW59" s="19" cm="1">
        <f t="array" aca="1" ref="AW59" ca="1">INDIRECT(_xlfn.CONCAT(AW$4,"_d!",AW$1,$A59))</f>
        <v>507.39694213867188</v>
      </c>
      <c r="AX59" s="19" cm="1">
        <f t="array" aca="1" ref="AX59" ca="1">INDIRECT(_xlfn.CONCAT(AX$4,"_d!",AX$1,$A59))</f>
        <v>473.92263793945313</v>
      </c>
      <c r="AY59" s="42">
        <f t="shared" ca="1" si="11"/>
        <v>485.18175800443686</v>
      </c>
      <c r="AZ59" s="19" cm="1">
        <f t="array" aca="1" ref="AZ59" ca="1">INDIRECT(_xlfn.CONCAT(AZ$4,"_d!",AZ$1,$A59))</f>
        <v>472.24758911132813</v>
      </c>
      <c r="BA59" s="19" cm="1">
        <f t="array" aca="1" ref="BA59" ca="1">INDIRECT(_xlfn.CONCAT(BA$4,"_d!",BA$1,$A59))</f>
        <v>492.41891479492188</v>
      </c>
      <c r="BB59" s="19" cm="1">
        <f t="array" aca="1" ref="BB59" ca="1">INDIRECT(_xlfn.CONCAT(BB$4,"_d!",BB$1,$A59))</f>
        <v>497.09912109375</v>
      </c>
      <c r="BC59" s="19" cm="1">
        <f t="array" aca="1" ref="BC59" ca="1">INDIRECT(_xlfn.CONCAT(BC$4,"_d!",BC$1,$A59))</f>
        <v>496.95684814453125</v>
      </c>
      <c r="BD59" s="19" cm="1">
        <f t="array" aca="1" ref="BD59" ca="1">INDIRECT(_xlfn.CONCAT(BD$4,"_d!",BD$1,$A59))</f>
        <v>508.23947143554688</v>
      </c>
      <c r="BE59" s="19" cm="1">
        <f t="array" aca="1" ref="BE59" ca="1">INDIRECT(_xlfn.CONCAT(BE$4,"_d!",BE$1,$A59))</f>
        <v>478.37863159179688</v>
      </c>
      <c r="BF59" s="42">
        <f t="shared" ca="1" si="12"/>
        <v>483.69294698256238</v>
      </c>
      <c r="BG59" s="19" cm="1">
        <f t="array" aca="1" ref="BG59" ca="1">INDIRECT(_xlfn.CONCAT(BG$4,"_d!",BG$1,$A59))</f>
        <v>470.08639526367188</v>
      </c>
      <c r="BH59" s="19" cm="1">
        <f t="array" aca="1" ref="BH59" ca="1">INDIRECT(_xlfn.CONCAT(BH$4,"_d!",BH$1,$A59))</f>
        <v>490.62985229492188</v>
      </c>
      <c r="BI59" s="19" cm="1">
        <f t="array" aca="1" ref="BI59" ca="1">INDIRECT(_xlfn.CONCAT(BI$4,"_d!",BI$1,$A59))</f>
        <v>496.01708984375</v>
      </c>
      <c r="BJ59" s="19" cm="1">
        <f t="array" aca="1" ref="BJ59" ca="1">INDIRECT(_xlfn.CONCAT(BJ$4,"_d!",BJ$1,$A59))</f>
        <v>495.43548583984375</v>
      </c>
      <c r="BK59" s="19" cm="1">
        <f t="array" aca="1" ref="BK59" ca="1">INDIRECT(_xlfn.CONCAT(BK$4,"_d!",BK$1,$A59))</f>
        <v>506.74636840820313</v>
      </c>
      <c r="BL59" s="19" cm="1">
        <f t="array" aca="1" ref="BL59" ca="1">INDIRECT(_xlfn.CONCAT(BL$4,"_d!",BL$1,$A59))</f>
        <v>477.8360595703125</v>
      </c>
      <c r="BM59" s="42">
        <f t="shared" ca="1" si="13"/>
        <v>480.84296226080806</v>
      </c>
      <c r="BN59" s="19" cm="1">
        <f t="array" aca="1" ref="BN59" ca="1">INDIRECT(_xlfn.CONCAT(BN$4,"_d!",BN$1,$A59))</f>
        <v>468.78121948242188</v>
      </c>
      <c r="BO59" s="19" cm="1">
        <f t="array" aca="1" ref="BO59" ca="1">INDIRECT(_xlfn.CONCAT(BO$4,"_d!",BO$1,$A59))</f>
        <v>490.47640991210938</v>
      </c>
      <c r="BP59" s="19" cm="1">
        <f t="array" aca="1" ref="BP59" ca="1">INDIRECT(_xlfn.CONCAT(BP$4,"_d!",BP$1,$A59))</f>
        <v>493.88803100585938</v>
      </c>
      <c r="BQ59" s="19" cm="1">
        <f t="array" aca="1" ref="BQ59" ca="1">INDIRECT(_xlfn.CONCAT(BQ$4,"_d!",BQ$1,$A59))</f>
        <v>496.01458740234375</v>
      </c>
      <c r="BR59" s="19" cm="1">
        <f t="array" aca="1" ref="BR59" ca="1">INDIRECT(_xlfn.CONCAT(BR$4,"_d!",BR$1,$A59))</f>
        <v>506.6444091796875</v>
      </c>
      <c r="BS59" s="19" cm="1">
        <f t="array" aca="1" ref="BS59" ca="1">INDIRECT(_xlfn.CONCAT(BS$4,"_d!",BS$1,$A59))</f>
        <v>477.78512573242188</v>
      </c>
      <c r="BT59" s="42">
        <f t="shared" ca="1" si="14"/>
        <v>477.970474131098</v>
      </c>
      <c r="BU59" s="42"/>
      <c r="BV59" s="45">
        <f t="shared" ca="1" si="15"/>
        <v>490.53215880062072</v>
      </c>
      <c r="BW59" s="45">
        <f t="shared" ca="1" si="16"/>
        <v>490.48986575641533</v>
      </c>
      <c r="BX59" s="45">
        <f t="shared" ca="1" si="17"/>
        <v>481.73088168534275</v>
      </c>
      <c r="BY59" s="45">
        <f t="shared" ca="1" si="18"/>
        <v>486.69348021405324</v>
      </c>
      <c r="BZ59" s="45">
        <f t="shared" ca="1" si="19"/>
        <v>487.44413230828042</v>
      </c>
      <c r="CA59" s="45">
        <f t="shared" ca="1" si="20"/>
        <v>485.36250706251917</v>
      </c>
      <c r="CB59" s="45">
        <f t="shared" ca="1" si="21"/>
        <v>485.18175800443686</v>
      </c>
      <c r="CC59" s="45">
        <f t="shared" ca="1" si="22"/>
        <v>483.69294698256238</v>
      </c>
      <c r="CD59" s="45">
        <f t="shared" ca="1" si="23"/>
        <v>480.84296226080806</v>
      </c>
      <c r="CE59" s="45">
        <f t="shared" ca="1" si="24"/>
        <v>477.970474131098</v>
      </c>
      <c r="CF59" s="45" cm="1">
        <f t="array" aca="1" ref="CF59" ca="1">+SUMPRODUCT($BV$3:$CE$3/100,$BV59:$CE59)</f>
        <v>483.75164400873086</v>
      </c>
      <c r="CG59" s="35">
        <f t="shared" si="28"/>
        <v>44348</v>
      </c>
      <c r="CH59" s="24">
        <f t="shared" ca="1" si="29"/>
        <v>3.2076879259715252E-2</v>
      </c>
      <c r="CI59" s="24">
        <f t="shared" ca="1" si="30"/>
        <v>3.2442736901667102E-2</v>
      </c>
      <c r="CJ59" s="24">
        <f t="shared" ca="1" si="31"/>
        <v>3.2143155814228441E-2</v>
      </c>
      <c r="CK59" s="24">
        <f t="shared" ca="1" si="32"/>
        <v>3.2586054383156648E-2</v>
      </c>
      <c r="CL59" s="24">
        <f t="shared" ca="1" si="33"/>
        <v>3.2445640429794587E-2</v>
      </c>
      <c r="CM59" s="24">
        <f t="shared" ca="1" si="34"/>
        <v>3.215201319218175E-2</v>
      </c>
      <c r="CN59" s="24">
        <f t="shared" ca="1" si="35"/>
        <v>3.2055113434111604E-2</v>
      </c>
      <c r="CO59" s="24">
        <f t="shared" ca="1" si="36"/>
        <v>3.175234671992877E-2</v>
      </c>
      <c r="CP59" s="24">
        <f t="shared" ca="1" si="37"/>
        <v>3.1532707731118714E-2</v>
      </c>
      <c r="CQ59" s="24">
        <f t="shared" ca="1" si="38"/>
        <v>3.0976267209688713E-2</v>
      </c>
      <c r="CR59" s="24">
        <f t="shared" ca="1" si="26"/>
        <v>3.1869109140560958E-2</v>
      </c>
      <c r="CS59" s="35">
        <f t="shared" si="39"/>
        <v>44348</v>
      </c>
      <c r="CT59" s="24">
        <f t="shared" ca="1" si="41"/>
        <v>0.50892931732578672</v>
      </c>
      <c r="CU59" s="24">
        <f t="shared" ca="1" si="42"/>
        <v>0.50976335515118287</v>
      </c>
      <c r="CV59" s="24">
        <f t="shared" ca="1" si="43"/>
        <v>0.49201138249746035</v>
      </c>
      <c r="CW59" s="24">
        <f t="shared" ca="1" si="44"/>
        <v>0.50732922498556343</v>
      </c>
      <c r="CX59" s="24">
        <f t="shared" ca="1" si="45"/>
        <v>0.50467994000354688</v>
      </c>
      <c r="CY59" s="24">
        <f t="shared" ca="1" si="46"/>
        <v>0.50277111365482852</v>
      </c>
      <c r="CZ59" s="24">
        <f t="shared" ca="1" si="47"/>
        <v>0.50352689871393275</v>
      </c>
      <c r="DA59" s="24">
        <f t="shared" ca="1" si="48"/>
        <v>0.50300107915712844</v>
      </c>
      <c r="DB59" s="24">
        <f t="shared" ca="1" si="49"/>
        <v>0.49724446487837537</v>
      </c>
      <c r="DC59" s="24">
        <f t="shared" ca="1" si="50"/>
        <v>0.49574957568790401</v>
      </c>
      <c r="DD59" s="48">
        <f t="shared" ca="1" si="51"/>
        <v>0.50134369440762505</v>
      </c>
      <c r="DE59" s="48">
        <f>+[1]NAC!AG60</f>
        <v>0.50186335403726723</v>
      </c>
    </row>
    <row r="60" spans="1:109" x14ac:dyDescent="0.25">
      <c r="A60" s="110">
        <f t="shared" si="27"/>
        <v>87</v>
      </c>
      <c r="B60" s="35">
        <f>+NAC!A60</f>
        <v>44378</v>
      </c>
      <c r="C60" s="19" cm="1">
        <f t="array" aca="1" ref="C60" ca="1">INDIRECT(_xlfn.CONCAT(C$4,"_d!",C$1,$A60))</f>
        <v>490.3311767578125</v>
      </c>
      <c r="D60" s="19" cm="1">
        <f t="array" aca="1" ref="D60" ca="1">INDIRECT(_xlfn.CONCAT(D$4,"_d!",D$1,$A60))</f>
        <v>505.13259887695313</v>
      </c>
      <c r="E60" s="19" cm="1">
        <f t="array" aca="1" ref="E60" ca="1">INDIRECT(_xlfn.CONCAT(E$4,"_d!",E$1,$A60))</f>
        <v>514.6533203125</v>
      </c>
      <c r="F60" s="19" cm="1">
        <f t="array" aca="1" ref="F60" ca="1">INDIRECT(_xlfn.CONCAT(F$4,"_d!",F$1,$A60))</f>
        <v>519.38238525390625</v>
      </c>
      <c r="G60" s="19" cm="1">
        <f t="array" aca="1" ref="G60" ca="1">INDIRECT(_xlfn.CONCAT(G$4,"_d!",G$1,$A60))</f>
        <v>525.1630859375</v>
      </c>
      <c r="H60" s="19" cm="1">
        <f t="array" aca="1" ref="H60" ca="1">INDIRECT(_xlfn.CONCAT(H$4,"_d!",H$1,$A60))</f>
        <v>485.42816162109375</v>
      </c>
      <c r="I60" s="42">
        <f t="shared" ca="1" si="6"/>
        <v>504.99861217019497</v>
      </c>
      <c r="J60" s="19" cm="1">
        <f t="array" aca="1" ref="J60" ca="1">INDIRECT(_xlfn.CONCAT(J$4,"_d!",J$1,$A60))</f>
        <v>490.94683837890625</v>
      </c>
      <c r="K60" s="19" cm="1">
        <f t="array" aca="1" ref="K60" ca="1">INDIRECT(_xlfn.CONCAT(K$4,"_d!",K$1,$A60))</f>
        <v>509.34246826171875</v>
      </c>
      <c r="L60" s="19" cm="1">
        <f t="array" aca="1" ref="L60" ca="1">INDIRECT(_xlfn.CONCAT(L$4,"_d!",L$1,$A60))</f>
        <v>513.92657470703125</v>
      </c>
      <c r="M60" s="19" cm="1">
        <f t="array" aca="1" ref="M60" ca="1">INDIRECT(_xlfn.CONCAT(M$4,"_d!",M$1,$A60))</f>
        <v>516.0616455078125</v>
      </c>
      <c r="N60" s="19" cm="1">
        <f t="array" aca="1" ref="N60" ca="1">INDIRECT(_xlfn.CONCAT(N$4,"_d!",N$1,$A60))</f>
        <v>524.38787841796875</v>
      </c>
      <c r="O60" s="19" cm="1">
        <f t="array" aca="1" ref="O60" ca="1">INDIRECT(_xlfn.CONCAT(O$4,"_d!",O$1,$A60))</f>
        <v>486.17974853515625</v>
      </c>
      <c r="P60" s="42">
        <f ca="1">+SUMPRODUCT(J$3:$O$3,J60:O60)</f>
        <v>504.97945860946868</v>
      </c>
      <c r="Q60" s="19" cm="1">
        <f t="array" aca="1" ref="Q60" ca="1">INDIRECT(_xlfn.CONCAT(Q$4,"_d!",Q$1,$A60))</f>
        <v>487.549072265625</v>
      </c>
      <c r="R60" s="19" cm="1">
        <f t="array" aca="1" ref="R60" ca="1">INDIRECT(_xlfn.CONCAT(R$4,"_d!",R$1,$A60))</f>
        <v>487.549072265625</v>
      </c>
      <c r="S60" s="19" cm="1">
        <f t="array" aca="1" ref="S60" ca="1">INDIRECT(_xlfn.CONCAT(S$4,"_d!",S$1,$A60))</f>
        <v>512.85882568359375</v>
      </c>
      <c r="T60" s="19" cm="1">
        <f t="array" aca="1" ref="T60" ca="1">INDIRECT(_xlfn.CONCAT(T$4,"_d!",T$1,$A60))</f>
        <v>520.37933349609375</v>
      </c>
      <c r="U60" s="19" cm="1">
        <f t="array" aca="1" ref="U60" ca="1">INDIRECT(_xlfn.CONCAT(U$4,"_d!",U$1,$A60))</f>
        <v>524.2744140625</v>
      </c>
      <c r="V60" s="19" cm="1">
        <f t="array" aca="1" ref="V60" ca="1">INDIRECT(_xlfn.CONCAT(V$4,"_d!",V$1,$A60))</f>
        <v>489.49169921875</v>
      </c>
      <c r="W60" s="42">
        <f t="shared" ca="1" si="7"/>
        <v>496.29130197163778</v>
      </c>
      <c r="X60" s="19" cm="1">
        <f t="array" aca="1" ref="X60" ca="1">INDIRECT(_xlfn.CONCAT(X$4,"_d!",X$1,$A60))</f>
        <v>486.80746459960938</v>
      </c>
      <c r="Y60" s="19" cm="1">
        <f t="array" aca="1" ref="Y60" ca="1">INDIRECT(_xlfn.CONCAT(Y$4,"_d!",Y$1,$A60))</f>
        <v>506.0552978515625</v>
      </c>
      <c r="Z60" s="19" cm="1">
        <f t="array" aca="1" ref="Z60" ca="1">INDIRECT(_xlfn.CONCAT(Z$4,"_d!",Z$1,$A60))</f>
        <v>515.03668212890625</v>
      </c>
      <c r="AA60" s="19" cm="1">
        <f t="array" aca="1" ref="AA60" ca="1">INDIRECT(_xlfn.CONCAT(AA$4,"_d!",AA$1,$A60))</f>
        <v>514.77142333984375</v>
      </c>
      <c r="AB60" s="19" cm="1">
        <f t="array" aca="1" ref="AB60" ca="1">INDIRECT(_xlfn.CONCAT(AB$4,"_d!",AB$1,$A60))</f>
        <v>527.13836669921875</v>
      </c>
      <c r="AC60" s="19" cm="1">
        <f t="array" aca="1" ref="AC60" ca="1">INDIRECT(_xlfn.CONCAT(AC$4,"_d!",AC$1,$A60))</f>
        <v>492.966064453125</v>
      </c>
      <c r="AD60" s="42">
        <f t="shared" ca="1" si="8"/>
        <v>501.10177293020962</v>
      </c>
      <c r="AE60" s="19" cm="1">
        <f t="array" aca="1" ref="AE60" ca="1">INDIRECT(_xlfn.CONCAT(AE$4,"_d!",AE$1,$A60))</f>
        <v>487.9739990234375</v>
      </c>
      <c r="AF60" s="19" cm="1">
        <f t="array" aca="1" ref="AF60" ca="1">INDIRECT(_xlfn.CONCAT(AF$4,"_d!",AF$1,$A60))</f>
        <v>507.73373413085938</v>
      </c>
      <c r="AG60" s="19" cm="1">
        <f t="array" aca="1" ref="AG60" ca="1">INDIRECT(_xlfn.CONCAT(AG$4,"_d!",AG$1,$A60))</f>
        <v>514.249267578125</v>
      </c>
      <c r="AH60" s="19" cm="1">
        <f t="array" aca="1" ref="AH60" ca="1">INDIRECT(_xlfn.CONCAT(AH$4,"_d!",AH$1,$A60))</f>
        <v>519.5418701171875</v>
      </c>
      <c r="AI60" s="19" cm="1">
        <f t="array" aca="1" ref="AI60" ca="1">INDIRECT(_xlfn.CONCAT(AI$4,"_d!",AI$1,$A60))</f>
        <v>523.02362060546875</v>
      </c>
      <c r="AJ60" s="19" cm="1">
        <f t="array" aca="1" ref="AJ60" ca="1">INDIRECT(_xlfn.CONCAT(AJ$4,"_d!",AJ$1,$A60))</f>
        <v>494.646240234375</v>
      </c>
      <c r="AK60" s="42">
        <f t="shared" ca="1" si="9"/>
        <v>501.98691756667904</v>
      </c>
      <c r="AL60" s="19" cm="1">
        <f t="array" aca="1" ref="AL60" ca="1">INDIRECT(_xlfn.CONCAT(AL$4,"_d!",AL$1,$A60))</f>
        <v>486.8074951171875</v>
      </c>
      <c r="AM60" s="19" cm="1">
        <f t="array" aca="1" ref="AM60" ca="1">INDIRECT(_xlfn.CONCAT(AM$4,"_d!",AM$1,$A60))</f>
        <v>507.12188720703125</v>
      </c>
      <c r="AN60" s="19" cm="1">
        <f t="array" aca="1" ref="AN60" ca="1">INDIRECT(_xlfn.CONCAT(AN$4,"_d!",AN$1,$A60))</f>
        <v>512.48773193359375</v>
      </c>
      <c r="AO60" s="19" cm="1">
        <f t="array" aca="1" ref="AO60" ca="1">INDIRECT(_xlfn.CONCAT(AO$4,"_d!",AO$1,$A60))</f>
        <v>513.6796875</v>
      </c>
      <c r="AP60" s="19" cm="1">
        <f t="array" aca="1" ref="AP60" ca="1">INDIRECT(_xlfn.CONCAT(AP$4,"_d!",AP$1,$A60))</f>
        <v>526.1456298828125</v>
      </c>
      <c r="AQ60" s="19" cm="1">
        <f t="array" aca="1" ref="AQ60" ca="1">INDIRECT(_xlfn.CONCAT(AQ$4,"_d!",AQ$1,$A60))</f>
        <v>490.12075805664063</v>
      </c>
      <c r="AR60" s="42">
        <f t="shared" ca="1" si="10"/>
        <v>499.91097102778485</v>
      </c>
      <c r="AS60" s="19" cm="1">
        <f t="array" aca="1" ref="AS60" ca="1">INDIRECT(_xlfn.CONCAT(AS$4,"_d!",AS$1,$A60))</f>
        <v>487.51443481445313</v>
      </c>
      <c r="AT60" s="19" cm="1">
        <f t="array" aca="1" ref="AT60" ca="1">INDIRECT(_xlfn.CONCAT(AT$4,"_d!",AT$1,$A60))</f>
        <v>507.70980834960938</v>
      </c>
      <c r="AU60" s="19" cm="1">
        <f t="array" aca="1" ref="AU60" ca="1">INDIRECT(_xlfn.CONCAT(AU$4,"_d!",AU$1,$A60))</f>
        <v>511.69525146484375</v>
      </c>
      <c r="AV60" s="19" cm="1">
        <f t="array" aca="1" ref="AV60" ca="1">INDIRECT(_xlfn.CONCAT(AV$4,"_d!",AV$1,$A60))</f>
        <v>518.8062744140625</v>
      </c>
      <c r="AW60" s="19" cm="1">
        <f t="array" aca="1" ref="AW60" ca="1">INDIRECT(_xlfn.CONCAT(AW$4,"_d!",AW$1,$A60))</f>
        <v>523.3792724609375</v>
      </c>
      <c r="AX60" s="19" cm="1">
        <f t="array" aca="1" ref="AX60" ca="1">INDIRECT(_xlfn.CONCAT(AX$4,"_d!",AX$1,$A60))</f>
        <v>489.82305908203125</v>
      </c>
      <c r="AY60" s="42">
        <f t="shared" ca="1" si="11"/>
        <v>499.65098618598125</v>
      </c>
      <c r="AZ60" s="19" cm="1">
        <f t="array" aca="1" ref="AZ60" ca="1">INDIRECT(_xlfn.CONCAT(AZ$4,"_d!",AZ$1,$A60))</f>
        <v>486.68356323242188</v>
      </c>
      <c r="BA60" s="19" cm="1">
        <f t="array" aca="1" ref="BA60" ca="1">INDIRECT(_xlfn.CONCAT(BA$4,"_d!",BA$1,$A60))</f>
        <v>506.35971069335938</v>
      </c>
      <c r="BB60" s="19" cm="1">
        <f t="array" aca="1" ref="BB60" ca="1">INDIRECT(_xlfn.CONCAT(BB$4,"_d!",BB$1,$A60))</f>
        <v>510.98202514648438</v>
      </c>
      <c r="BC60" s="19" cm="1">
        <f t="array" aca="1" ref="BC60" ca="1">INDIRECT(_xlfn.CONCAT(BC$4,"_d!",BC$1,$A60))</f>
        <v>511.624267578125</v>
      </c>
      <c r="BD60" s="19" cm="1">
        <f t="array" aca="1" ref="BD60" ca="1">INDIRECT(_xlfn.CONCAT(BD$4,"_d!",BD$1,$A60))</f>
        <v>524.38336181640625</v>
      </c>
      <c r="BE60" s="19" cm="1">
        <f t="array" aca="1" ref="BE60" ca="1">INDIRECT(_xlfn.CONCAT(BE$4,"_d!",BE$1,$A60))</f>
        <v>494.370361328125</v>
      </c>
      <c r="BF60" s="42">
        <f t="shared" ca="1" si="12"/>
        <v>498.14064853187375</v>
      </c>
      <c r="BG60" s="19" cm="1">
        <f t="array" aca="1" ref="BG60" ca="1">INDIRECT(_xlfn.CONCAT(BG$4,"_d!",BG$1,$A60))</f>
        <v>484.81814575195313</v>
      </c>
      <c r="BH60" s="19" cm="1">
        <f t="array" aca="1" ref="BH60" ca="1">INDIRECT(_xlfn.CONCAT(BH$4,"_d!",BH$1,$A60))</f>
        <v>504.78399658203125</v>
      </c>
      <c r="BI60" s="19" cm="1">
        <f t="array" aca="1" ref="BI60" ca="1">INDIRECT(_xlfn.CONCAT(BI$4,"_d!",BI$1,$A60))</f>
        <v>509.791259765625</v>
      </c>
      <c r="BJ60" s="19" cm="1">
        <f t="array" aca="1" ref="BJ60" ca="1">INDIRECT(_xlfn.CONCAT(BJ$4,"_d!",BJ$1,$A60))</f>
        <v>509.862060546875</v>
      </c>
      <c r="BK60" s="19" cm="1">
        <f t="array" aca="1" ref="BK60" ca="1">INDIRECT(_xlfn.CONCAT(BK$4,"_d!",BK$1,$A60))</f>
        <v>523.000732421875</v>
      </c>
      <c r="BL60" s="19" cm="1">
        <f t="array" aca="1" ref="BL60" ca="1">INDIRECT(_xlfn.CONCAT(BL$4,"_d!",BL$1,$A60))</f>
        <v>493.60995483398438</v>
      </c>
      <c r="BM60" s="42">
        <f t="shared" ca="1" si="13"/>
        <v>495.45573626336801</v>
      </c>
      <c r="BN60" s="19" cm="1">
        <f t="array" aca="1" ref="BN60" ca="1">INDIRECT(_xlfn.CONCAT(BN$4,"_d!",BN$1,$A60))</f>
        <v>483.42034912109375</v>
      </c>
      <c r="BO60" s="19" cm="1">
        <f t="array" aca="1" ref="BO60" ca="1">INDIRECT(_xlfn.CONCAT(BO$4,"_d!",BO$1,$A60))</f>
        <v>504.45562744140625</v>
      </c>
      <c r="BP60" s="19" cm="1">
        <f t="array" aca="1" ref="BP60" ca="1">INDIRECT(_xlfn.CONCAT(BP$4,"_d!",BP$1,$A60))</f>
        <v>507.68270874023438</v>
      </c>
      <c r="BQ60" s="19" cm="1">
        <f t="array" aca="1" ref="BQ60" ca="1">INDIRECT(_xlfn.CONCAT(BQ$4,"_d!",BQ$1,$A60))</f>
        <v>511.219482421875</v>
      </c>
      <c r="BR60" s="19" cm="1">
        <f t="array" aca="1" ref="BR60" ca="1">INDIRECT(_xlfn.CONCAT(BR$4,"_d!",BR$1,$A60))</f>
        <v>522.6292724609375</v>
      </c>
      <c r="BS60" s="19" cm="1">
        <f t="array" aca="1" ref="BS60" ca="1">INDIRECT(_xlfn.CONCAT(BS$4,"_d!",BS$1,$A60))</f>
        <v>493.59326171875</v>
      </c>
      <c r="BT60" s="42">
        <f t="shared" ca="1" si="14"/>
        <v>492.55462602277612</v>
      </c>
      <c r="BU60" s="42"/>
      <c r="BV60" s="45">
        <f t="shared" ca="1" si="15"/>
        <v>504.99861217019497</v>
      </c>
      <c r="BW60" s="45">
        <f t="shared" ca="1" si="16"/>
        <v>504.97945860946868</v>
      </c>
      <c r="BX60" s="45">
        <f t="shared" ca="1" si="17"/>
        <v>496.29130197163778</v>
      </c>
      <c r="BY60" s="45">
        <f t="shared" ca="1" si="18"/>
        <v>501.10177293020962</v>
      </c>
      <c r="BZ60" s="45">
        <f t="shared" ca="1" si="19"/>
        <v>501.98691756667904</v>
      </c>
      <c r="CA60" s="45">
        <f t="shared" ca="1" si="20"/>
        <v>499.91097102778485</v>
      </c>
      <c r="CB60" s="45">
        <f t="shared" ca="1" si="21"/>
        <v>499.65098618598125</v>
      </c>
      <c r="CC60" s="45">
        <f t="shared" ca="1" si="22"/>
        <v>498.14064853187375</v>
      </c>
      <c r="CD60" s="45">
        <f t="shared" ca="1" si="23"/>
        <v>495.45573626336801</v>
      </c>
      <c r="CE60" s="45">
        <f t="shared" ca="1" si="24"/>
        <v>492.55462602277612</v>
      </c>
      <c r="CF60" s="45" cm="1">
        <f t="array" aca="1" ref="CF60" ca="1">+SUMPRODUCT($BV$3:$CE$3/100,$BV60:$CE60)</f>
        <v>498.27525028420922</v>
      </c>
      <c r="CG60" s="35">
        <f t="shared" si="28"/>
        <v>44378</v>
      </c>
      <c r="CH60" s="24">
        <f t="shared" ca="1" si="29"/>
        <v>2.9491345490875842E-2</v>
      </c>
      <c r="CI60" s="24">
        <f t="shared" ca="1" si="30"/>
        <v>2.9541064687866658E-2</v>
      </c>
      <c r="CJ60" s="24">
        <f t="shared" ca="1" si="31"/>
        <v>3.0225216692264301E-2</v>
      </c>
      <c r="CK60" s="24">
        <f t="shared" ca="1" si="32"/>
        <v>2.9604449827064672E-2</v>
      </c>
      <c r="CL60" s="24">
        <f t="shared" ca="1" si="33"/>
        <v>2.983477345297314E-2</v>
      </c>
      <c r="CM60" s="24">
        <f t="shared" ca="1" si="34"/>
        <v>2.9974428913586593E-2</v>
      </c>
      <c r="CN60" s="24">
        <f t="shared" ca="1" si="35"/>
        <v>2.9822284005599498E-2</v>
      </c>
      <c r="CO60" s="24">
        <f t="shared" ca="1" si="36"/>
        <v>2.9869572503467223E-2</v>
      </c>
      <c r="CP60" s="24">
        <f t="shared" ca="1" si="37"/>
        <v>3.0389909283176753E-2</v>
      </c>
      <c r="CQ60" s="24">
        <f t="shared" ca="1" si="38"/>
        <v>3.0512662771043919E-2</v>
      </c>
      <c r="CR60" s="24">
        <f t="shared" ca="1" si="26"/>
        <v>3.0022856677291765E-2</v>
      </c>
      <c r="CS60" s="35">
        <f t="shared" si="39"/>
        <v>44378</v>
      </c>
      <c r="CT60" s="24">
        <f t="shared" ca="1" si="41"/>
        <v>0.52502732084496451</v>
      </c>
      <c r="CU60" s="24">
        <f t="shared" ca="1" si="42"/>
        <v>0.52535327488699046</v>
      </c>
      <c r="CV60" s="24">
        <f t="shared" ca="1" si="43"/>
        <v>0.51141262357886919</v>
      </c>
      <c r="CW60" s="24">
        <f t="shared" ca="1" si="44"/>
        <v>0.52233741653072463</v>
      </c>
      <c r="CX60" s="24">
        <f t="shared" ca="1" si="45"/>
        <v>0.52032110279817867</v>
      </c>
      <c r="CY60" s="24">
        <f t="shared" ca="1" si="46"/>
        <v>0.51829085284615273</v>
      </c>
      <c r="CZ60" s="24">
        <f t="shared" ca="1" si="47"/>
        <v>0.51865033212461453</v>
      </c>
      <c r="DA60" s="24">
        <f t="shared" ca="1" si="48"/>
        <v>0.51797367179281917</v>
      </c>
      <c r="DB60" s="24">
        <f t="shared" ca="1" si="49"/>
        <v>0.51293939623615947</v>
      </c>
      <c r="DC60" s="24">
        <f t="shared" ca="1" si="50"/>
        <v>0.51037214011307341</v>
      </c>
      <c r="DD60" s="48">
        <f t="shared" ca="1" si="51"/>
        <v>0.51692065285827415</v>
      </c>
      <c r="DE60" s="48">
        <f>+[1]NAC!AG61</f>
        <v>0.51767215112736142</v>
      </c>
    </row>
    <row r="61" spans="1:109" x14ac:dyDescent="0.25">
      <c r="A61" s="110">
        <f t="shared" si="27"/>
        <v>88</v>
      </c>
      <c r="B61" s="35">
        <f>+NAC!A61</f>
        <v>44409</v>
      </c>
      <c r="C61" s="19" cm="1">
        <f t="array" aca="1" ref="C61" ca="1">INDIRECT(_xlfn.CONCAT(C$4,"_d!",C$1,$A61))</f>
        <v>501.66519165039063</v>
      </c>
      <c r="D61" s="19" cm="1">
        <f t="array" aca="1" ref="D61" ca="1">INDIRECT(_xlfn.CONCAT(D$4,"_d!",D$1,$A61))</f>
        <v>515.2781982421875</v>
      </c>
      <c r="E61" s="19" cm="1">
        <f t="array" aca="1" ref="E61" ca="1">INDIRECT(_xlfn.CONCAT(E$4,"_d!",E$1,$A61))</f>
        <v>525.85186767578125</v>
      </c>
      <c r="F61" s="19" cm="1">
        <f t="array" aca="1" ref="F61" ca="1">INDIRECT(_xlfn.CONCAT(F$4,"_d!",F$1,$A61))</f>
        <v>532.89422607421875</v>
      </c>
      <c r="G61" s="19" cm="1">
        <f t="array" aca="1" ref="G61" ca="1">INDIRECT(_xlfn.CONCAT(G$4,"_d!",G$1,$A61))</f>
        <v>533.39593505859375</v>
      </c>
      <c r="H61" s="19" cm="1">
        <f t="array" aca="1" ref="H61" ca="1">INDIRECT(_xlfn.CONCAT(H$4,"_d!",H$1,$A61))</f>
        <v>501.67205810546875</v>
      </c>
      <c r="I61" s="42">
        <f t="shared" ca="1" si="6"/>
        <v>516.22312804025</v>
      </c>
      <c r="J61" s="19" cm="1">
        <f t="array" aca="1" ref="J61" ca="1">INDIRECT(_xlfn.CONCAT(J$4,"_d!",J$1,$A61))</f>
        <v>502.462890625</v>
      </c>
      <c r="K61" s="19" cm="1">
        <f t="array" aca="1" ref="K61" ca="1">INDIRECT(_xlfn.CONCAT(K$4,"_d!",K$1,$A61))</f>
        <v>519.86212158203125</v>
      </c>
      <c r="L61" s="19" cm="1">
        <f t="array" aca="1" ref="L61" ca="1">INDIRECT(_xlfn.CONCAT(L$4,"_d!",L$1,$A61))</f>
        <v>525.21759033203125</v>
      </c>
      <c r="M61" s="19" cm="1">
        <f t="array" aca="1" ref="M61" ca="1">INDIRECT(_xlfn.CONCAT(M$4,"_d!",M$1,$A61))</f>
        <v>529.60595703125</v>
      </c>
      <c r="N61" s="19" cm="1">
        <f t="array" aca="1" ref="N61" ca="1">INDIRECT(_xlfn.CONCAT(N$4,"_d!",N$1,$A61))</f>
        <v>532.9442138671875</v>
      </c>
      <c r="O61" s="19" cm="1">
        <f t="array" aca="1" ref="O61" ca="1">INDIRECT(_xlfn.CONCAT(O$4,"_d!",O$1,$A61))</f>
        <v>502.39797973632813</v>
      </c>
      <c r="P61" s="42">
        <f ca="1">+SUMPRODUCT(J$3:$O$3,J61:O61)</f>
        <v>516.32651416830504</v>
      </c>
      <c r="Q61" s="19" cm="1">
        <f t="array" aca="1" ref="Q61" ca="1">INDIRECT(_xlfn.CONCAT(Q$4,"_d!",Q$1,$A61))</f>
        <v>499.46160888671875</v>
      </c>
      <c r="R61" s="19" cm="1">
        <f t="array" aca="1" ref="R61" ca="1">INDIRECT(_xlfn.CONCAT(R$4,"_d!",R$1,$A61))</f>
        <v>499.46160888671875</v>
      </c>
      <c r="S61" s="19" cm="1">
        <f t="array" aca="1" ref="S61" ca="1">INDIRECT(_xlfn.CONCAT(S$4,"_d!",S$1,$A61))</f>
        <v>524.3690185546875</v>
      </c>
      <c r="T61" s="19" cm="1">
        <f t="array" aca="1" ref="T61" ca="1">INDIRECT(_xlfn.CONCAT(T$4,"_d!",T$1,$A61))</f>
        <v>534.11639404296875</v>
      </c>
      <c r="U61" s="19" cm="1">
        <f t="array" aca="1" ref="U61" ca="1">INDIRECT(_xlfn.CONCAT(U$4,"_d!",U$1,$A61))</f>
        <v>533.01513671875</v>
      </c>
      <c r="V61" s="19" cm="1">
        <f t="array" aca="1" ref="V61" ca="1">INDIRECT(_xlfn.CONCAT(V$4,"_d!",V$1,$A61))</f>
        <v>505.923828125</v>
      </c>
      <c r="W61" s="42">
        <f t="shared" ca="1" si="7"/>
        <v>508.20133342005005</v>
      </c>
      <c r="X61" s="19" cm="1">
        <f t="array" aca="1" ref="X61" ca="1">INDIRECT(_xlfn.CONCAT(X$4,"_d!",X$1,$A61))</f>
        <v>498.52447509765625</v>
      </c>
      <c r="Y61" s="19" cm="1">
        <f t="array" aca="1" ref="Y61" ca="1">INDIRECT(_xlfn.CONCAT(Y$4,"_d!",Y$1,$A61))</f>
        <v>517.19610595703125</v>
      </c>
      <c r="Z61" s="19" cm="1">
        <f t="array" aca="1" ref="Z61" ca="1">INDIRECT(_xlfn.CONCAT(Z$4,"_d!",Z$1,$A61))</f>
        <v>526.63226318359375</v>
      </c>
      <c r="AA61" s="19" cm="1">
        <f t="array" aca="1" ref="AA61" ca="1">INDIRECT(_xlfn.CONCAT(AA$4,"_d!",AA$1,$A61))</f>
        <v>528.642333984375</v>
      </c>
      <c r="AB61" s="19" cm="1">
        <f t="array" aca="1" ref="AB61" ca="1">INDIRECT(_xlfn.CONCAT(AB$4,"_d!",AB$1,$A61))</f>
        <v>536.25140380859375</v>
      </c>
      <c r="AC61" s="19" cm="1">
        <f t="array" aca="1" ref="AC61" ca="1">INDIRECT(_xlfn.CONCAT(AC$4,"_d!",AC$1,$A61))</f>
        <v>509.73098754882813</v>
      </c>
      <c r="AD61" s="42">
        <f t="shared" ca="1" si="8"/>
        <v>512.78547668370015</v>
      </c>
      <c r="AE61" s="19" cm="1">
        <f t="array" aca="1" ref="AE61" ca="1">INDIRECT(_xlfn.CONCAT(AE$4,"_d!",AE$1,$A61))</f>
        <v>499.8486328125</v>
      </c>
      <c r="AF61" s="19" cm="1">
        <f t="array" aca="1" ref="AF61" ca="1">INDIRECT(_xlfn.CONCAT(AF$4,"_d!",AF$1,$A61))</f>
        <v>519.02685546875</v>
      </c>
      <c r="AG61" s="19" cm="1">
        <f t="array" aca="1" ref="AG61" ca="1">INDIRECT(_xlfn.CONCAT(AG$4,"_d!",AG$1,$A61))</f>
        <v>526.35467529296875</v>
      </c>
      <c r="AH61" s="19" cm="1">
        <f t="array" aca="1" ref="AH61" ca="1">INDIRECT(_xlfn.CONCAT(AH$4,"_d!",AH$1,$A61))</f>
        <v>533.29351806640625</v>
      </c>
      <c r="AI61" s="19" cm="1">
        <f t="array" aca="1" ref="AI61" ca="1">INDIRECT(_xlfn.CONCAT(AI$4,"_d!",AI$1,$A61))</f>
        <v>532.21697998046875</v>
      </c>
      <c r="AJ61" s="19" cm="1">
        <f t="array" aca="1" ref="AJ61" ca="1">INDIRECT(_xlfn.CONCAT(AJ$4,"_d!",AJ$1,$A61))</f>
        <v>511.3935546875</v>
      </c>
      <c r="AK61" s="42">
        <f t="shared" ca="1" si="9"/>
        <v>513.70526308814385</v>
      </c>
      <c r="AL61" s="19" cm="1">
        <f t="array" aca="1" ref="AL61" ca="1">INDIRECT(_xlfn.CONCAT(AL$4,"_d!",AL$1,$A61))</f>
        <v>498.93545532226563</v>
      </c>
      <c r="AM61" s="19" cm="1">
        <f t="array" aca="1" ref="AM61" ca="1">INDIRECT(_xlfn.CONCAT(AM$4,"_d!",AM$1,$A61))</f>
        <v>518.4312744140625</v>
      </c>
      <c r="AN61" s="19" cm="1">
        <f t="array" aca="1" ref="AN61" ca="1">INDIRECT(_xlfn.CONCAT(AN$4,"_d!",AN$1,$A61))</f>
        <v>524.72076416015625</v>
      </c>
      <c r="AO61" s="19" cm="1">
        <f t="array" aca="1" ref="AO61" ca="1">INDIRECT(_xlfn.CONCAT(AO$4,"_d!",AO$1,$A61))</f>
        <v>527.59710693359375</v>
      </c>
      <c r="AP61" s="19" cm="1">
        <f t="array" aca="1" ref="AP61" ca="1">INDIRECT(_xlfn.CONCAT(AP$4,"_d!",AP$1,$A61))</f>
        <v>535.743408203125</v>
      </c>
      <c r="AQ61" s="19" cm="1">
        <f t="array" aca="1" ref="AQ61" ca="1">INDIRECT(_xlfn.CONCAT(AQ$4,"_d!",AQ$1,$A61))</f>
        <v>506.71551513671875</v>
      </c>
      <c r="AR61" s="42">
        <f t="shared" ca="1" si="10"/>
        <v>511.91007112125487</v>
      </c>
      <c r="AS61" s="19" cm="1">
        <f t="array" aca="1" ref="AS61" ca="1">INDIRECT(_xlfn.CONCAT(AS$4,"_d!",AS$1,$A61))</f>
        <v>499.96533203125</v>
      </c>
      <c r="AT61" s="19" cm="1">
        <f t="array" aca="1" ref="AT61" ca="1">INDIRECT(_xlfn.CONCAT(AT$4,"_d!",AT$1,$A61))</f>
        <v>519.15081787109375</v>
      </c>
      <c r="AU61" s="19" cm="1">
        <f t="array" aca="1" ref="AU61" ca="1">INDIRECT(_xlfn.CONCAT(AU$4,"_d!",AU$1,$A61))</f>
        <v>524.337646484375</v>
      </c>
      <c r="AV61" s="19" cm="1">
        <f t="array" aca="1" ref="AV61" ca="1">INDIRECT(_xlfn.CONCAT(AV$4,"_d!",AV$1,$A61))</f>
        <v>532.81671142578125</v>
      </c>
      <c r="AW61" s="19" cm="1">
        <f t="array" aca="1" ref="AW61" ca="1">INDIRECT(_xlfn.CONCAT(AW$4,"_d!",AW$1,$A61))</f>
        <v>533.376708984375</v>
      </c>
      <c r="AX61" s="19" cm="1">
        <f t="array" aca="1" ref="AX61" ca="1">INDIRECT(_xlfn.CONCAT(AX$4,"_d!",AX$1,$A61))</f>
        <v>506.29959106445313</v>
      </c>
      <c r="AY61" s="42">
        <f t="shared" ca="1" si="11"/>
        <v>511.93490345095904</v>
      </c>
      <c r="AZ61" s="19" cm="1">
        <f t="array" aca="1" ref="AZ61" ca="1">INDIRECT(_xlfn.CONCAT(AZ$4,"_d!",AZ$1,$A61))</f>
        <v>499.57315063476563</v>
      </c>
      <c r="BA61" s="19" cm="1">
        <f t="array" aca="1" ref="BA61" ca="1">INDIRECT(_xlfn.CONCAT(BA$4,"_d!",BA$1,$A61))</f>
        <v>518.15301513671875</v>
      </c>
      <c r="BB61" s="19" cm="1">
        <f t="array" aca="1" ref="BB61" ca="1">INDIRECT(_xlfn.CONCAT(BB$4,"_d!",BB$1,$A61))</f>
        <v>523.5791015625</v>
      </c>
      <c r="BC61" s="19" cm="1">
        <f t="array" aca="1" ref="BC61" ca="1">INDIRECT(_xlfn.CONCAT(BC$4,"_d!",BC$1,$A61))</f>
        <v>525.80792236328125</v>
      </c>
      <c r="BD61" s="19" cm="1">
        <f t="array" aca="1" ref="BD61" ca="1">INDIRECT(_xlfn.CONCAT(BD$4,"_d!",BD$1,$A61))</f>
        <v>534.43914794921875</v>
      </c>
      <c r="BE61" s="19" cm="1">
        <f t="array" aca="1" ref="BE61" ca="1">INDIRECT(_xlfn.CONCAT(BE$4,"_d!",BE$1,$A61))</f>
        <v>511.35903930664063</v>
      </c>
      <c r="BF61" s="42">
        <f t="shared" ca="1" si="12"/>
        <v>510.76777810380611</v>
      </c>
      <c r="BG61" s="19" cm="1">
        <f t="array" aca="1" ref="BG61" ca="1">INDIRECT(_xlfn.CONCAT(BG$4,"_d!",BG$1,$A61))</f>
        <v>497.84506225585938</v>
      </c>
      <c r="BH61" s="19" cm="1">
        <f t="array" aca="1" ref="BH61" ca="1">INDIRECT(_xlfn.CONCAT(BH$4,"_d!",BH$1,$A61))</f>
        <v>516.95452880859375</v>
      </c>
      <c r="BI61" s="19" cm="1">
        <f t="array" aca="1" ref="BI61" ca="1">INDIRECT(_xlfn.CONCAT(BI$4,"_d!",BI$1,$A61))</f>
        <v>522.28607177734375</v>
      </c>
      <c r="BJ61" s="19" cm="1">
        <f t="array" aca="1" ref="BJ61" ca="1">INDIRECT(_xlfn.CONCAT(BJ$4,"_d!",BJ$1,$A61))</f>
        <v>523.7325439453125</v>
      </c>
      <c r="BK61" s="19" cm="1">
        <f t="array" aca="1" ref="BK61" ca="1">INDIRECT(_xlfn.CONCAT(BK$4,"_d!",BK$1,$A61))</f>
        <v>533.33819580078125</v>
      </c>
      <c r="BL61" s="19" cm="1">
        <f t="array" aca="1" ref="BL61" ca="1">INDIRECT(_xlfn.CONCAT(BL$4,"_d!",BL$1,$A61))</f>
        <v>510.49667358398438</v>
      </c>
      <c r="BM61" s="42">
        <f t="shared" ca="1" si="13"/>
        <v>508.32881040178131</v>
      </c>
      <c r="BN61" s="19" cm="1">
        <f t="array" aca="1" ref="BN61" ca="1">INDIRECT(_xlfn.CONCAT(BN$4,"_d!",BN$1,$A61))</f>
        <v>496.93020629882813</v>
      </c>
      <c r="BO61" s="19" cm="1">
        <f t="array" aca="1" ref="BO61" ca="1">INDIRECT(_xlfn.CONCAT(BO$4,"_d!",BO$1,$A61))</f>
        <v>517.13360595703125</v>
      </c>
      <c r="BP61" s="19" cm="1">
        <f t="array" aca="1" ref="BP61" ca="1">INDIRECT(_xlfn.CONCAT(BP$4,"_d!",BP$1,$A61))</f>
        <v>520.75604248046875</v>
      </c>
      <c r="BQ61" s="19" cm="1">
        <f t="array" aca="1" ref="BQ61" ca="1">INDIRECT(_xlfn.CONCAT(BQ$4,"_d!",BQ$1,$A61))</f>
        <v>526.1165771484375</v>
      </c>
      <c r="BR61" s="19" cm="1">
        <f t="array" aca="1" ref="BR61" ca="1">INDIRECT(_xlfn.CONCAT(BR$4,"_d!",BR$1,$A61))</f>
        <v>533.24847412109375</v>
      </c>
      <c r="BS61" s="19" cm="1">
        <f t="array" aca="1" ref="BS61" ca="1">INDIRECT(_xlfn.CONCAT(BS$4,"_d!",BS$1,$A61))</f>
        <v>510.69534301757813</v>
      </c>
      <c r="BT61" s="42">
        <f t="shared" ca="1" si="14"/>
        <v>506.03731963893682</v>
      </c>
      <c r="BU61" s="42"/>
      <c r="BV61" s="45">
        <f t="shared" ca="1" si="15"/>
        <v>516.22312804025</v>
      </c>
      <c r="BW61" s="45">
        <f t="shared" ca="1" si="16"/>
        <v>516.32651416830504</v>
      </c>
      <c r="BX61" s="45">
        <f t="shared" ca="1" si="17"/>
        <v>508.20133342005005</v>
      </c>
      <c r="BY61" s="45">
        <f t="shared" ca="1" si="18"/>
        <v>512.78547668370015</v>
      </c>
      <c r="BZ61" s="45">
        <f t="shared" ca="1" si="19"/>
        <v>513.70526308814385</v>
      </c>
      <c r="CA61" s="45">
        <f t="shared" ca="1" si="20"/>
        <v>511.91007112125487</v>
      </c>
      <c r="CB61" s="45">
        <f t="shared" ca="1" si="21"/>
        <v>511.93490345095904</v>
      </c>
      <c r="CC61" s="45">
        <f t="shared" ca="1" si="22"/>
        <v>510.76777810380611</v>
      </c>
      <c r="CD61" s="45">
        <f t="shared" ca="1" si="23"/>
        <v>508.32881040178131</v>
      </c>
      <c r="CE61" s="45">
        <f t="shared" ca="1" si="24"/>
        <v>506.03731963893682</v>
      </c>
      <c r="CF61" s="45" cm="1">
        <f t="array" aca="1" ref="CF61" ca="1">+SUMPRODUCT($BV$3:$CE$3/100,$BV61:$CE61)</f>
        <v>510.63019913223053</v>
      </c>
      <c r="CG61" s="35">
        <f t="shared" si="28"/>
        <v>44409</v>
      </c>
      <c r="CH61" s="24">
        <f t="shared" ca="1" si="29"/>
        <v>2.2226825182387167E-2</v>
      </c>
      <c r="CI61" s="24">
        <f t="shared" ca="1" si="30"/>
        <v>2.2470330951841255E-2</v>
      </c>
      <c r="CJ61" s="24">
        <f t="shared" ca="1" si="31"/>
        <v>2.399806605736754E-2</v>
      </c>
      <c r="CK61" s="24">
        <f t="shared" ca="1" si="32"/>
        <v>2.3316029566548213E-2</v>
      </c>
      <c r="CL61" s="24">
        <f t="shared" ca="1" si="33"/>
        <v>2.3343926129127279E-2</v>
      </c>
      <c r="CM61" s="24">
        <f t="shared" ca="1" si="34"/>
        <v>2.4002474018125053E-2</v>
      </c>
      <c r="CN61" s="24">
        <f t="shared" ca="1" si="35"/>
        <v>2.458499553607485E-2</v>
      </c>
      <c r="CO61" s="24">
        <f t="shared" ca="1" si="36"/>
        <v>2.5348522769918835E-2</v>
      </c>
      <c r="CP61" s="24">
        <f t="shared" ca="1" si="37"/>
        <v>2.5982289024443439E-2</v>
      </c>
      <c r="CQ61" s="24">
        <f t="shared" ca="1" si="38"/>
        <v>2.737299155025541E-2</v>
      </c>
      <c r="CR61" s="24">
        <f t="shared" ca="1" si="26"/>
        <v>2.4795429516064171E-2</v>
      </c>
      <c r="CS61" s="35">
        <f t="shared" si="39"/>
        <v>44409</v>
      </c>
      <c r="CT61" s="24">
        <f t="shared" ca="1" si="41"/>
        <v>0.51729881312683212</v>
      </c>
      <c r="CU61" s="24">
        <f t="shared" ca="1" si="42"/>
        <v>0.51796584009862867</v>
      </c>
      <c r="CV61" s="24">
        <f t="shared" ca="1" si="43"/>
        <v>0.50548756629221181</v>
      </c>
      <c r="CW61" s="24">
        <f t="shared" ca="1" si="44"/>
        <v>0.51658727704097895</v>
      </c>
      <c r="CX61" s="24">
        <f t="shared" ca="1" si="45"/>
        <v>0.51477189638668852</v>
      </c>
      <c r="CY61" s="24">
        <f t="shared" ca="1" si="46"/>
        <v>0.51364661297402181</v>
      </c>
      <c r="CZ61" s="24">
        <f t="shared" ca="1" si="47"/>
        <v>0.5149721256460531</v>
      </c>
      <c r="DA61" s="24">
        <f t="shared" ca="1" si="48"/>
        <v>0.51554041615507229</v>
      </c>
      <c r="DB61" s="24">
        <f t="shared" ca="1" si="49"/>
        <v>0.51172423481736562</v>
      </c>
      <c r="DC61" s="24">
        <f t="shared" ca="1" si="50"/>
        <v>0.51087892495820308</v>
      </c>
      <c r="DD61" s="48">
        <f t="shared" ca="1" si="51"/>
        <v>0.51343676375506742</v>
      </c>
      <c r="DE61" s="48">
        <f>+[1]NAC!AG62</f>
        <v>0.51409077425096394</v>
      </c>
    </row>
    <row r="62" spans="1:109" x14ac:dyDescent="0.25">
      <c r="A62" s="110">
        <f t="shared" si="27"/>
        <v>89</v>
      </c>
      <c r="B62" s="35">
        <f>+NAC!A62</f>
        <v>44440</v>
      </c>
      <c r="C62" s="19" cm="1">
        <f t="array" aca="1" ref="C62" ca="1">INDIRECT(_xlfn.CONCAT(C$4,"_d!",C$1,$A62))</f>
        <v>520.42303466796875</v>
      </c>
      <c r="D62" s="19" cm="1">
        <f t="array" aca="1" ref="D62" ca="1">INDIRECT(_xlfn.CONCAT(D$4,"_d!",D$1,$A62))</f>
        <v>532.6839599609375</v>
      </c>
      <c r="E62" s="19" cm="1">
        <f t="array" aca="1" ref="E62" ca="1">INDIRECT(_xlfn.CONCAT(E$4,"_d!",E$1,$A62))</f>
        <v>542.4942626953125</v>
      </c>
      <c r="F62" s="19" cm="1">
        <f t="array" aca="1" ref="F62" ca="1">INDIRECT(_xlfn.CONCAT(F$4,"_d!",F$1,$A62))</f>
        <v>547.711181640625</v>
      </c>
      <c r="G62" s="19" cm="1">
        <f t="array" aca="1" ref="G62" ca="1">INDIRECT(_xlfn.CONCAT(G$4,"_d!",G$1,$A62))</f>
        <v>548.94171142578125</v>
      </c>
      <c r="H62" s="19" cm="1">
        <f t="array" aca="1" ref="H62" ca="1">INDIRECT(_xlfn.CONCAT(H$4,"_d!",H$1,$A62))</f>
        <v>520.63616943359375</v>
      </c>
      <c r="I62" s="42">
        <f t="shared" ca="1" si="6"/>
        <v>533.46675174397171</v>
      </c>
      <c r="J62" s="19" cm="1">
        <f t="array" aca="1" ref="J62" ca="1">INDIRECT(_xlfn.CONCAT(J$4,"_d!",J$1,$A62))</f>
        <v>521.5653076171875</v>
      </c>
      <c r="K62" s="19" cm="1">
        <f t="array" aca="1" ref="K62" ca="1">INDIRECT(_xlfn.CONCAT(K$4,"_d!",K$1,$A62))</f>
        <v>537.43731689453125</v>
      </c>
      <c r="L62" s="19" cm="1">
        <f t="array" aca="1" ref="L62" ca="1">INDIRECT(_xlfn.CONCAT(L$4,"_d!",L$1,$A62))</f>
        <v>541.8409423828125</v>
      </c>
      <c r="M62" s="19" cm="1">
        <f t="array" aca="1" ref="M62" ca="1">INDIRECT(_xlfn.CONCAT(M$4,"_d!",M$1,$A62))</f>
        <v>544.533203125</v>
      </c>
      <c r="N62" s="19" cm="1">
        <f t="array" aca="1" ref="N62" ca="1">INDIRECT(_xlfn.CONCAT(N$4,"_d!",N$1,$A62))</f>
        <v>548.735107421875</v>
      </c>
      <c r="O62" s="19" cm="1">
        <f t="array" aca="1" ref="O62" ca="1">INDIRECT(_xlfn.CONCAT(O$4,"_d!",O$1,$A62))</f>
        <v>521.65509033203125</v>
      </c>
      <c r="P62" s="42">
        <f ca="1">+SUMPRODUCT(J$3:$O$3,J62:O62)</f>
        <v>533.91697557690702</v>
      </c>
      <c r="Q62" s="19" cm="1">
        <f t="array" aca="1" ref="Q62" ca="1">INDIRECT(_xlfn.CONCAT(Q$4,"_d!",Q$1,$A62))</f>
        <v>518.3240966796875</v>
      </c>
      <c r="R62" s="19" cm="1">
        <f t="array" aca="1" ref="R62" ca="1">INDIRECT(_xlfn.CONCAT(R$4,"_d!",R$1,$A62))</f>
        <v>518.3240966796875</v>
      </c>
      <c r="S62" s="19" cm="1">
        <f t="array" aca="1" ref="S62" ca="1">INDIRECT(_xlfn.CONCAT(S$4,"_d!",S$1,$A62))</f>
        <v>540.93621826171875</v>
      </c>
      <c r="T62" s="19" cm="1">
        <f t="array" aca="1" ref="T62" ca="1">INDIRECT(_xlfn.CONCAT(T$4,"_d!",T$1,$A62))</f>
        <v>548.79132080078125</v>
      </c>
      <c r="U62" s="19" cm="1">
        <f t="array" aca="1" ref="U62" ca="1">INDIRECT(_xlfn.CONCAT(U$4,"_d!",U$1,$A62))</f>
        <v>548.37841796875</v>
      </c>
      <c r="V62" s="19" cm="1">
        <f t="array" aca="1" ref="V62" ca="1">INDIRECT(_xlfn.CONCAT(V$4,"_d!",V$1,$A62))</f>
        <v>525.1536865234375</v>
      </c>
      <c r="W62" s="42">
        <f t="shared" ca="1" si="7"/>
        <v>526.18801698046445</v>
      </c>
      <c r="X62" s="19" cm="1">
        <f t="array" aca="1" ref="X62" ca="1">INDIRECT(_xlfn.CONCAT(X$4,"_d!",X$1,$A62))</f>
        <v>517.646728515625</v>
      </c>
      <c r="Y62" s="19" cm="1">
        <f t="array" aca="1" ref="Y62" ca="1">INDIRECT(_xlfn.CONCAT(Y$4,"_d!",Y$1,$A62))</f>
        <v>535.0670166015625</v>
      </c>
      <c r="Z62" s="19" cm="1">
        <f t="array" aca="1" ref="Z62" ca="1">INDIRECT(_xlfn.CONCAT(Z$4,"_d!",Z$1,$A62))</f>
        <v>542.90667724609375</v>
      </c>
      <c r="AA62" s="19" cm="1">
        <f t="array" aca="1" ref="AA62" ca="1">INDIRECT(_xlfn.CONCAT(AA$4,"_d!",AA$1,$A62))</f>
        <v>543.63037109375</v>
      </c>
      <c r="AB62" s="19" cm="1">
        <f t="array" aca="1" ref="AB62" ca="1">INDIRECT(_xlfn.CONCAT(AB$4,"_d!",AB$1,$A62))</f>
        <v>551.46051025390625</v>
      </c>
      <c r="AC62" s="19" cm="1">
        <f t="array" aca="1" ref="AC62" ca="1">INDIRECT(_xlfn.CONCAT(AC$4,"_d!",AC$1,$A62))</f>
        <v>528.78790283203125</v>
      </c>
      <c r="AD62" s="42">
        <f t="shared" ca="1" si="8"/>
        <v>530.64177404393206</v>
      </c>
      <c r="AE62" s="19" cm="1">
        <f t="array" aca="1" ref="AE62" ca="1">INDIRECT(_xlfn.CONCAT(AE$4,"_d!",AE$1,$A62))</f>
        <v>518.8232421875</v>
      </c>
      <c r="AF62" s="19" cm="1">
        <f t="array" aca="1" ref="AF62" ca="1">INDIRECT(_xlfn.CONCAT(AF$4,"_d!",AF$1,$A62))</f>
        <v>536.9271240234375</v>
      </c>
      <c r="AG62" s="19" cm="1">
        <f t="array" aca="1" ref="AG62" ca="1">INDIRECT(_xlfn.CONCAT(AG$4,"_d!",AG$1,$A62))</f>
        <v>542.89508056640625</v>
      </c>
      <c r="AH62" s="19" cm="1">
        <f t="array" aca="1" ref="AH62" ca="1">INDIRECT(_xlfn.CONCAT(AH$4,"_d!",AH$1,$A62))</f>
        <v>547.9544677734375</v>
      </c>
      <c r="AI62" s="19" cm="1">
        <f t="array" aca="1" ref="AI62" ca="1">INDIRECT(_xlfn.CONCAT(AI$4,"_d!",AI$1,$A62))</f>
        <v>547.49066162109375</v>
      </c>
      <c r="AJ62" s="19" cm="1">
        <f t="array" aca="1" ref="AJ62" ca="1">INDIRECT(_xlfn.CONCAT(AJ$4,"_d!",AJ$1,$A62))</f>
        <v>530.46856689453125</v>
      </c>
      <c r="AK62" s="42">
        <f t="shared" ca="1" si="9"/>
        <v>531.58693037926218</v>
      </c>
      <c r="AL62" s="19" cm="1">
        <f t="array" aca="1" ref="AL62" ca="1">INDIRECT(_xlfn.CONCAT(AL$4,"_d!",AL$1,$A62))</f>
        <v>517.83734130859375</v>
      </c>
      <c r="AM62" s="19" cm="1">
        <f t="array" aca="1" ref="AM62" ca="1">INDIRECT(_xlfn.CONCAT(AM$4,"_d!",AM$1,$A62))</f>
        <v>536.204833984375</v>
      </c>
      <c r="AN62" s="19" cm="1">
        <f t="array" aca="1" ref="AN62" ca="1">INDIRECT(_xlfn.CONCAT(AN$4,"_d!",AN$1,$A62))</f>
        <v>541.48175048828125</v>
      </c>
      <c r="AO62" s="19" cm="1">
        <f t="array" aca="1" ref="AO62" ca="1">INDIRECT(_xlfn.CONCAT(AO$4,"_d!",AO$1,$A62))</f>
        <v>542.77105712890625</v>
      </c>
      <c r="AP62" s="19" cm="1">
        <f t="array" aca="1" ref="AP62" ca="1">INDIRECT(_xlfn.CONCAT(AP$4,"_d!",AP$1,$A62))</f>
        <v>551.15069580078125</v>
      </c>
      <c r="AQ62" s="19" cm="1">
        <f t="array" aca="1" ref="AQ62" ca="1">INDIRECT(_xlfn.CONCAT(AQ$4,"_d!",AQ$1,$A62))</f>
        <v>526.0477294921875</v>
      </c>
      <c r="AR62" s="42">
        <f t="shared" ca="1" si="10"/>
        <v>529.89406697354707</v>
      </c>
      <c r="AS62" s="19" cm="1">
        <f t="array" aca="1" ref="AS62" ca="1">INDIRECT(_xlfn.CONCAT(AS$4,"_d!",AS$1,$A62))</f>
        <v>519.21246337890625</v>
      </c>
      <c r="AT62" s="19" cm="1">
        <f t="array" aca="1" ref="AT62" ca="1">INDIRECT(_xlfn.CONCAT(AT$4,"_d!",AT$1,$A62))</f>
        <v>536.84722900390625</v>
      </c>
      <c r="AU62" s="19" cm="1">
        <f t="array" aca="1" ref="AU62" ca="1">INDIRECT(_xlfn.CONCAT(AU$4,"_d!",AU$1,$A62))</f>
        <v>541.19622802734375</v>
      </c>
      <c r="AV62" s="19" cm="1">
        <f t="array" aca="1" ref="AV62" ca="1">INDIRECT(_xlfn.CONCAT(AV$4,"_d!",AV$1,$A62))</f>
        <v>547.69097900390625</v>
      </c>
      <c r="AW62" s="19" cm="1">
        <f t="array" aca="1" ref="AW62" ca="1">INDIRECT(_xlfn.CONCAT(AW$4,"_d!",AW$1,$A62))</f>
        <v>548.08123779296875</v>
      </c>
      <c r="AX62" s="19" cm="1">
        <f t="array" aca="1" ref="AX62" ca="1">INDIRECT(_xlfn.CONCAT(AX$4,"_d!",AX$1,$A62))</f>
        <v>525.49871826171875</v>
      </c>
      <c r="AY62" s="42">
        <f t="shared" ca="1" si="11"/>
        <v>530.03228890462401</v>
      </c>
      <c r="AZ62" s="19" cm="1">
        <f t="array" aca="1" ref="AZ62" ca="1">INDIRECT(_xlfn.CONCAT(AZ$4,"_d!",AZ$1,$A62))</f>
        <v>518.867431640625</v>
      </c>
      <c r="BA62" s="19" cm="1">
        <f t="array" aca="1" ref="BA62" ca="1">INDIRECT(_xlfn.CONCAT(BA$4,"_d!",BA$1,$A62))</f>
        <v>536.0118408203125</v>
      </c>
      <c r="BB62" s="19" cm="1">
        <f t="array" aca="1" ref="BB62" ca="1">INDIRECT(_xlfn.CONCAT(BB$4,"_d!",BB$1,$A62))</f>
        <v>540.26934814453125</v>
      </c>
      <c r="BC62" s="19" cm="1">
        <f t="array" aca="1" ref="BC62" ca="1">INDIRECT(_xlfn.CONCAT(BC$4,"_d!",BC$1,$A62))</f>
        <v>540.92584228515625</v>
      </c>
      <c r="BD62" s="19" cm="1">
        <f t="array" aca="1" ref="BD62" ca="1">INDIRECT(_xlfn.CONCAT(BD$4,"_d!",BD$1,$A62))</f>
        <v>549.1285400390625</v>
      </c>
      <c r="BE62" s="19" cm="1">
        <f t="array" aca="1" ref="BE62" ca="1">INDIRECT(_xlfn.CONCAT(BE$4,"_d!",BE$1,$A62))</f>
        <v>530.4945068359375</v>
      </c>
      <c r="BF62" s="42">
        <f t="shared" ca="1" si="12"/>
        <v>529.0306543126427</v>
      </c>
      <c r="BG62" s="19" cm="1">
        <f t="array" aca="1" ref="BG62" ca="1">INDIRECT(_xlfn.CONCAT(BG$4,"_d!",BG$1,$A62))</f>
        <v>516.9173583984375</v>
      </c>
      <c r="BH62" s="19" cm="1">
        <f t="array" aca="1" ref="BH62" ca="1">INDIRECT(_xlfn.CONCAT(BH$4,"_d!",BH$1,$A62))</f>
        <v>534.9552001953125</v>
      </c>
      <c r="BI62" s="19" cm="1">
        <f t="array" aca="1" ref="BI62" ca="1">INDIRECT(_xlfn.CONCAT(BI$4,"_d!",BI$1,$A62))</f>
        <v>538.72601318359375</v>
      </c>
      <c r="BJ62" s="19" cm="1">
        <f t="array" aca="1" ref="BJ62" ca="1">INDIRECT(_xlfn.CONCAT(BJ$4,"_d!",BJ$1,$A62))</f>
        <v>538.63311767578125</v>
      </c>
      <c r="BK62" s="19" cm="1">
        <f t="array" aca="1" ref="BK62" ca="1">INDIRECT(_xlfn.CONCAT(BK$4,"_d!",BK$1,$A62))</f>
        <v>547.8572998046875</v>
      </c>
      <c r="BL62" s="19" cm="1">
        <f t="array" aca="1" ref="BL62" ca="1">INDIRECT(_xlfn.CONCAT(BL$4,"_d!",BL$1,$A62))</f>
        <v>529.68212890625</v>
      </c>
      <c r="BM62" s="42">
        <f t="shared" ca="1" si="13"/>
        <v>526.67088902787907</v>
      </c>
      <c r="BN62" s="19" cm="1">
        <f t="array" aca="1" ref="BN62" ca="1">INDIRECT(_xlfn.CONCAT(BN$4,"_d!",BN$1,$A62))</f>
        <v>516.23480224609375</v>
      </c>
      <c r="BO62" s="19" cm="1">
        <f t="array" aca="1" ref="BO62" ca="1">INDIRECT(_xlfn.CONCAT(BO$4,"_d!",BO$1,$A62))</f>
        <v>535.29473876953125</v>
      </c>
      <c r="BP62" s="19" cm="1">
        <f t="array" aca="1" ref="BP62" ca="1">INDIRECT(_xlfn.CONCAT(BP$4,"_d!",BP$1,$A62))</f>
        <v>537.70977783203125</v>
      </c>
      <c r="BQ62" s="19" cm="1">
        <f t="array" aca="1" ref="BQ62" ca="1">INDIRECT(_xlfn.CONCAT(BQ$4,"_d!",BQ$1,$A62))</f>
        <v>541.2291259765625</v>
      </c>
      <c r="BR62" s="19" cm="1">
        <f t="array" aca="1" ref="BR62" ca="1">INDIRECT(_xlfn.CONCAT(BR$4,"_d!",BR$1,$A62))</f>
        <v>547.8841552734375</v>
      </c>
      <c r="BS62" s="19" cm="1">
        <f t="array" aca="1" ref="BS62" ca="1">INDIRECT(_xlfn.CONCAT(BS$4,"_d!",BS$1,$A62))</f>
        <v>530.0194091796875</v>
      </c>
      <c r="BT62" s="42">
        <f t="shared" ca="1" si="14"/>
        <v>524.74028496234962</v>
      </c>
      <c r="BU62" s="42"/>
      <c r="BV62" s="45">
        <f t="shared" ca="1" si="15"/>
        <v>533.46675174397171</v>
      </c>
      <c r="BW62" s="45">
        <f t="shared" ca="1" si="16"/>
        <v>533.91697557690702</v>
      </c>
      <c r="BX62" s="45">
        <f t="shared" ca="1" si="17"/>
        <v>526.18801698046445</v>
      </c>
      <c r="BY62" s="45">
        <f t="shared" ca="1" si="18"/>
        <v>530.64177404393206</v>
      </c>
      <c r="BZ62" s="45">
        <f t="shared" ca="1" si="19"/>
        <v>531.58693037926218</v>
      </c>
      <c r="CA62" s="45">
        <f t="shared" ca="1" si="20"/>
        <v>529.89406697354707</v>
      </c>
      <c r="CB62" s="45">
        <f t="shared" ca="1" si="21"/>
        <v>530.03228890462401</v>
      </c>
      <c r="CC62" s="45">
        <f t="shared" ca="1" si="22"/>
        <v>529.0306543126427</v>
      </c>
      <c r="CD62" s="45">
        <f t="shared" ca="1" si="23"/>
        <v>526.67088902787907</v>
      </c>
      <c r="CE62" s="45">
        <f t="shared" ca="1" si="24"/>
        <v>524.74028496234962</v>
      </c>
      <c r="CF62" s="45" cm="1">
        <f t="array" aca="1" ref="CF62" ca="1">+SUMPRODUCT($BV$3:$CE$3/100,$BV62:$CE62)</f>
        <v>528.75378129626608</v>
      </c>
      <c r="CG62" s="35">
        <f t="shared" si="28"/>
        <v>44440</v>
      </c>
      <c r="CH62" s="24">
        <f t="shared" ca="1" si="29"/>
        <v>3.3403431127125405E-2</v>
      </c>
      <c r="CI62" s="24">
        <f t="shared" ca="1" si="30"/>
        <v>3.4068483655030901E-2</v>
      </c>
      <c r="CJ62" s="24">
        <f t="shared" ca="1" si="31"/>
        <v>3.5392830316617108E-2</v>
      </c>
      <c r="CK62" s="24">
        <f t="shared" ca="1" si="32"/>
        <v>3.4822158918603963E-2</v>
      </c>
      <c r="CL62" s="24">
        <f t="shared" ca="1" si="33"/>
        <v>3.4809196198657855E-2</v>
      </c>
      <c r="CM62" s="24">
        <f t="shared" ca="1" si="34"/>
        <v>3.5131162418627904E-2</v>
      </c>
      <c r="CN62" s="24">
        <f t="shared" ca="1" si="35"/>
        <v>3.5350950544044357E-2</v>
      </c>
      <c r="CO62" s="24">
        <f t="shared" ca="1" si="36"/>
        <v>3.5755732823703923E-2</v>
      </c>
      <c r="CP62" s="24">
        <f t="shared" ca="1" si="37"/>
        <v>3.6083098677016201E-2</v>
      </c>
      <c r="CQ62" s="24">
        <f t="shared" ca="1" si="38"/>
        <v>3.6959656131207108E-2</v>
      </c>
      <c r="CR62" s="24">
        <f t="shared" ca="1" si="26"/>
        <v>3.5492577984684193E-2</v>
      </c>
      <c r="CS62" s="35">
        <f t="shared" si="39"/>
        <v>44440</v>
      </c>
      <c r="CT62" s="24">
        <f t="shared" ca="1" si="41"/>
        <v>0.52327897334222828</v>
      </c>
      <c r="CU62" s="24">
        <f t="shared" ca="1" si="42"/>
        <v>0.52484070178141429</v>
      </c>
      <c r="CV62" s="24">
        <f t="shared" ca="1" si="43"/>
        <v>0.51546299935848539</v>
      </c>
      <c r="CW62" s="24">
        <f t="shared" ca="1" si="44"/>
        <v>0.52522123938434739</v>
      </c>
      <c r="CX62" s="24">
        <f t="shared" ca="1" si="45"/>
        <v>0.52355045794696276</v>
      </c>
      <c r="CY62" s="24">
        <f t="shared" ca="1" si="46"/>
        <v>0.52379804539214203</v>
      </c>
      <c r="CZ62" s="24">
        <f t="shared" ca="1" si="47"/>
        <v>0.52529696356252398</v>
      </c>
      <c r="DA62" s="24">
        <f t="shared" ca="1" si="48"/>
        <v>0.52668327407088888</v>
      </c>
      <c r="DB62" s="24">
        <f t="shared" ca="1" si="49"/>
        <v>0.52431832737710926</v>
      </c>
      <c r="DC62" s="24">
        <f t="shared" ca="1" si="50"/>
        <v>0.52520771411939471</v>
      </c>
      <c r="DD62" s="48">
        <f t="shared" ca="1" si="51"/>
        <v>0.52412276104144429</v>
      </c>
      <c r="DE62" s="48">
        <f>+[1]NAC!AG63</f>
        <v>0.52481246393537218</v>
      </c>
    </row>
    <row r="63" spans="1:109" x14ac:dyDescent="0.25">
      <c r="A63" s="110">
        <f t="shared" si="27"/>
        <v>90</v>
      </c>
      <c r="B63" s="35">
        <f>+NAC!A63</f>
        <v>44470</v>
      </c>
      <c r="C63" s="19" cm="1">
        <f t="array" aca="1" ref="C63" ca="1">INDIRECT(_xlfn.CONCAT(C$4,"_d!",C$1,$A63))</f>
        <v>539.73046875</v>
      </c>
      <c r="D63" s="19" cm="1">
        <f t="array" aca="1" ref="D63" ca="1">INDIRECT(_xlfn.CONCAT(D$4,"_d!",D$1,$A63))</f>
        <v>550.83697509765625</v>
      </c>
      <c r="E63" s="19" cm="1">
        <f t="array" aca="1" ref="E63" ca="1">INDIRECT(_xlfn.CONCAT(E$4,"_d!",E$1,$A63))</f>
        <v>560.29736328125</v>
      </c>
      <c r="F63" s="19" cm="1">
        <f t="array" aca="1" ref="F63" ca="1">INDIRECT(_xlfn.CONCAT(F$4,"_d!",F$1,$A63))</f>
        <v>566.75347900390625</v>
      </c>
      <c r="G63" s="19" cm="1">
        <f t="array" aca="1" ref="G63" ca="1">INDIRECT(_xlfn.CONCAT(G$4,"_d!",G$1,$A63))</f>
        <v>565.2847900390625</v>
      </c>
      <c r="H63" s="19" cm="1">
        <f t="array" aca="1" ref="H63" ca="1">INDIRECT(_xlfn.CONCAT(H$4,"_d!",H$1,$A63))</f>
        <v>535.31512451171875</v>
      </c>
      <c r="I63" s="42">
        <f t="shared" ca="1" si="6"/>
        <v>551.78730895621618</v>
      </c>
      <c r="J63" s="19" cm="1">
        <f t="array" aca="1" ref="J63" ca="1">INDIRECT(_xlfn.CONCAT(J$4,"_d!",J$1,$A63))</f>
        <v>541.10601806640625</v>
      </c>
      <c r="K63" s="19" cm="1">
        <f t="array" aca="1" ref="K63" ca="1">INDIRECT(_xlfn.CONCAT(K$4,"_d!",K$1,$A63))</f>
        <v>555.75726318359375</v>
      </c>
      <c r="L63" s="19" cm="1">
        <f t="array" aca="1" ref="L63" ca="1">INDIRECT(_xlfn.CONCAT(L$4,"_d!",L$1,$A63))</f>
        <v>559.38775634765625</v>
      </c>
      <c r="M63" s="19" cm="1">
        <f t="array" aca="1" ref="M63" ca="1">INDIRECT(_xlfn.CONCAT(M$4,"_d!",M$1,$A63))</f>
        <v>563.45281982421875</v>
      </c>
      <c r="N63" s="19" cm="1">
        <f t="array" aca="1" ref="N63" ca="1">INDIRECT(_xlfn.CONCAT(N$4,"_d!",N$1,$A63))</f>
        <v>565.3492431640625</v>
      </c>
      <c r="O63" s="19" cm="1">
        <f t="array" aca="1" ref="O63" ca="1">INDIRECT(_xlfn.CONCAT(O$4,"_d!",O$1,$A63))</f>
        <v>536.6065673828125</v>
      </c>
      <c r="P63" s="42">
        <f ca="1">+SUMPRODUCT(J$3:$O$3,J63:O63)</f>
        <v>552.29843227288234</v>
      </c>
      <c r="Q63" s="19" cm="1">
        <f t="array" aca="1" ref="Q63" ca="1">INDIRECT(_xlfn.CONCAT(Q$4,"_d!",Q$1,$A63))</f>
        <v>537.63043212890625</v>
      </c>
      <c r="R63" s="19" cm="1">
        <f t="array" aca="1" ref="R63" ca="1">INDIRECT(_xlfn.CONCAT(R$4,"_d!",R$1,$A63))</f>
        <v>537.63043212890625</v>
      </c>
      <c r="S63" s="19" cm="1">
        <f t="array" aca="1" ref="S63" ca="1">INDIRECT(_xlfn.CONCAT(S$4,"_d!",S$1,$A63))</f>
        <v>558.2420654296875</v>
      </c>
      <c r="T63" s="19" cm="1">
        <f t="array" aca="1" ref="T63" ca="1">INDIRECT(_xlfn.CONCAT(T$4,"_d!",T$1,$A63))</f>
        <v>567.9915771484375</v>
      </c>
      <c r="U63" s="19" cm="1">
        <f t="array" aca="1" ref="U63" ca="1">INDIRECT(_xlfn.CONCAT(U$4,"_d!",U$1,$A63))</f>
        <v>565.13653564453125</v>
      </c>
      <c r="V63" s="19" cm="1">
        <f t="array" aca="1" ref="V63" ca="1">INDIRECT(_xlfn.CONCAT(V$4,"_d!",V$1,$A63))</f>
        <v>539.9893798828125</v>
      </c>
      <c r="W63" s="42">
        <f t="shared" ca="1" si="7"/>
        <v>544.85656223535466</v>
      </c>
      <c r="X63" s="19" cm="1">
        <f t="array" aca="1" ref="X63" ca="1">INDIRECT(_xlfn.CONCAT(X$4,"_d!",X$1,$A63))</f>
        <v>536.4219970703125</v>
      </c>
      <c r="Y63" s="19" cm="1">
        <f t="array" aca="1" ref="Y63" ca="1">INDIRECT(_xlfn.CONCAT(Y$4,"_d!",Y$1,$A63))</f>
        <v>553.36810302734375</v>
      </c>
      <c r="Z63" s="19" cm="1">
        <f t="array" aca="1" ref="Z63" ca="1">INDIRECT(_xlfn.CONCAT(Z$4,"_d!",Z$1,$A63))</f>
        <v>560.01239013671875</v>
      </c>
      <c r="AA63" s="19" cm="1">
        <f t="array" aca="1" ref="AA63" ca="1">INDIRECT(_xlfn.CONCAT(AA$4,"_d!",AA$1,$A63))</f>
        <v>562.50531005859375</v>
      </c>
      <c r="AB63" s="19" cm="1">
        <f t="array" aca="1" ref="AB63" ca="1">INDIRECT(_xlfn.CONCAT(AB$4,"_d!",AB$1,$A63))</f>
        <v>568.5477294921875</v>
      </c>
      <c r="AC63" s="19" cm="1">
        <f t="array" aca="1" ref="AC63" ca="1">INDIRECT(_xlfn.CONCAT(AC$4,"_d!",AC$1,$A63))</f>
        <v>543.76019287109375</v>
      </c>
      <c r="AD63" s="42">
        <f t="shared" ca="1" si="8"/>
        <v>548.794262422423</v>
      </c>
      <c r="AE63" s="19" cm="1">
        <f t="array" aca="1" ref="AE63" ca="1">INDIRECT(_xlfn.CONCAT(AE$4,"_d!",AE$1,$A63))</f>
        <v>538.30029296875</v>
      </c>
      <c r="AF63" s="19" cm="1">
        <f t="array" aca="1" ref="AF63" ca="1">INDIRECT(_xlfn.CONCAT(AF$4,"_d!",AF$1,$A63))</f>
        <v>555.36260986328125</v>
      </c>
      <c r="AG63" s="19" cm="1">
        <f t="array" aca="1" ref="AG63" ca="1">INDIRECT(_xlfn.CONCAT(AG$4,"_d!",AG$1,$A63))</f>
        <v>560.02667236328125</v>
      </c>
      <c r="AH63" s="19" cm="1">
        <f t="array" aca="1" ref="AH63" ca="1">INDIRECT(_xlfn.CONCAT(AH$4,"_d!",AH$1,$A63))</f>
        <v>566.9122314453125</v>
      </c>
      <c r="AI63" s="19" cm="1">
        <f t="array" aca="1" ref="AI63" ca="1">INDIRECT(_xlfn.CONCAT(AI$4,"_d!",AI$1,$A63))</f>
        <v>564.36517333984375</v>
      </c>
      <c r="AJ63" s="19" cm="1">
        <f t="array" aca="1" ref="AJ63" ca="1">INDIRECT(_xlfn.CONCAT(AJ$4,"_d!",AJ$1,$A63))</f>
        <v>545.62652587890625</v>
      </c>
      <c r="AK63" s="42">
        <f t="shared" ca="1" si="9"/>
        <v>550.11674582217324</v>
      </c>
      <c r="AL63" s="19" cm="1">
        <f t="array" aca="1" ref="AL63" ca="1">INDIRECT(_xlfn.CONCAT(AL$4,"_d!",AL$1,$A63))</f>
        <v>536.8897705078125</v>
      </c>
      <c r="AM63" s="19" cm="1">
        <f t="array" aca="1" ref="AM63" ca="1">INDIRECT(_xlfn.CONCAT(AM$4,"_d!",AM$1,$A63))</f>
        <v>554.48272705078125</v>
      </c>
      <c r="AN63" s="19" cm="1">
        <f t="array" aca="1" ref="AN63" ca="1">INDIRECT(_xlfn.CONCAT(AN$4,"_d!",AN$1,$A63))</f>
        <v>558.45233154296875</v>
      </c>
      <c r="AO63" s="19" cm="1">
        <f t="array" aca="1" ref="AO63" ca="1">INDIRECT(_xlfn.CONCAT(AO$4,"_d!",AO$1,$A63))</f>
        <v>562.2138671875</v>
      </c>
      <c r="AP63" s="19" cm="1">
        <f t="array" aca="1" ref="AP63" ca="1">INDIRECT(_xlfn.CONCAT(AP$4,"_d!",AP$1,$A63))</f>
        <v>568.33221435546875</v>
      </c>
      <c r="AQ63" s="19" cm="1">
        <f t="array" aca="1" ref="AQ63" ca="1">INDIRECT(_xlfn.CONCAT(AQ$4,"_d!",AQ$1,$A63))</f>
        <v>541.0140380859375</v>
      </c>
      <c r="AR63" s="42">
        <f t="shared" ca="1" si="10"/>
        <v>548.1537410704633</v>
      </c>
      <c r="AS63" s="19" cm="1">
        <f t="array" aca="1" ref="AS63" ca="1">INDIRECT(_xlfn.CONCAT(AS$4,"_d!",AS$1,$A63))</f>
        <v>538.81201171875</v>
      </c>
      <c r="AT63" s="19" cm="1">
        <f t="array" aca="1" ref="AT63" ca="1">INDIRECT(_xlfn.CONCAT(AT$4,"_d!",AT$1,$A63))</f>
        <v>555.1007080078125</v>
      </c>
      <c r="AU63" s="19" cm="1">
        <f t="array" aca="1" ref="AU63" ca="1">INDIRECT(_xlfn.CONCAT(AU$4,"_d!",AU$1,$A63))</f>
        <v>558.0821533203125</v>
      </c>
      <c r="AV63" s="19" cm="1">
        <f t="array" aca="1" ref="AV63" ca="1">INDIRECT(_xlfn.CONCAT(AV$4,"_d!",AV$1,$A63))</f>
        <v>566.73193359375</v>
      </c>
      <c r="AW63" s="19" cm="1">
        <f t="array" aca="1" ref="AW63" ca="1">INDIRECT(_xlfn.CONCAT(AW$4,"_d!",AW$1,$A63))</f>
        <v>565.34051513671875</v>
      </c>
      <c r="AX63" s="19" cm="1">
        <f t="array" aca="1" ref="AX63" ca="1">INDIRECT(_xlfn.CONCAT(AX$4,"_d!",AX$1,$A63))</f>
        <v>540.35565185546875</v>
      </c>
      <c r="AY63" s="42">
        <f t="shared" ca="1" si="11"/>
        <v>548.49746411157298</v>
      </c>
      <c r="AZ63" s="19" cm="1">
        <f t="array" aca="1" ref="AZ63" ca="1">INDIRECT(_xlfn.CONCAT(AZ$4,"_d!",AZ$1,$A63))</f>
        <v>538.7020263671875</v>
      </c>
      <c r="BA63" s="19" cm="1">
        <f t="array" aca="1" ref="BA63" ca="1">INDIRECT(_xlfn.CONCAT(BA$4,"_d!",BA$1,$A63))</f>
        <v>554.22283935546875</v>
      </c>
      <c r="BB63" s="19" cm="1">
        <f t="array" aca="1" ref="BB63" ca="1">INDIRECT(_xlfn.CONCAT(BB$4,"_d!",BB$1,$A63))</f>
        <v>556.7518310546875</v>
      </c>
      <c r="BC63" s="19" cm="1">
        <f t="array" aca="1" ref="BC63" ca="1">INDIRECT(_xlfn.CONCAT(BC$4,"_d!",BC$1,$A63))</f>
        <v>560.01312255859375</v>
      </c>
      <c r="BD63" s="19" cm="1">
        <f t="array" aca="1" ref="BD63" ca="1">INDIRECT(_xlfn.CONCAT(BD$4,"_d!",BD$1,$A63))</f>
        <v>566.472412109375</v>
      </c>
      <c r="BE63" s="19" cm="1">
        <f t="array" aca="1" ref="BE63" ca="1">INDIRECT(_xlfn.CONCAT(BE$4,"_d!",BE$1,$A63))</f>
        <v>545.65399169921875</v>
      </c>
      <c r="BF63" s="42">
        <f t="shared" ca="1" si="12"/>
        <v>547.67433257176924</v>
      </c>
      <c r="BG63" s="19" cm="1">
        <f t="array" aca="1" ref="BG63" ca="1">INDIRECT(_xlfn.CONCAT(BG$4,"_d!",BG$1,$A63))</f>
        <v>536.4468994140625</v>
      </c>
      <c r="BH63" s="19" cm="1">
        <f t="array" aca="1" ref="BH63" ca="1">INDIRECT(_xlfn.CONCAT(BH$4,"_d!",BH$1,$A63))</f>
        <v>553.28839111328125</v>
      </c>
      <c r="BI63" s="19" cm="1">
        <f t="array" aca="1" ref="BI63" ca="1">INDIRECT(_xlfn.CONCAT(BI$4,"_d!",BI$1,$A63))</f>
        <v>554.935302734375</v>
      </c>
      <c r="BJ63" s="19" cm="1">
        <f t="array" aca="1" ref="BJ63" ca="1">INDIRECT(_xlfn.CONCAT(BJ$4,"_d!",BJ$1,$A63))</f>
        <v>557.0927734375</v>
      </c>
      <c r="BK63" s="19" cm="1">
        <f t="array" aca="1" ref="BK63" ca="1">INDIRECT(_xlfn.CONCAT(BK$4,"_d!",BK$1,$A63))</f>
        <v>565.4246826171875</v>
      </c>
      <c r="BL63" s="19" cm="1">
        <f t="array" aca="1" ref="BL63" ca="1">INDIRECT(_xlfn.CONCAT(BL$4,"_d!",BL$1,$A63))</f>
        <v>544.6727294921875</v>
      </c>
      <c r="BM63" s="42">
        <f t="shared" ca="1" si="13"/>
        <v>545.23519830645523</v>
      </c>
      <c r="BN63" s="19" cm="1">
        <f t="array" aca="1" ref="BN63" ca="1">INDIRECT(_xlfn.CONCAT(BN$4,"_d!",BN$1,$A63))</f>
        <v>536.0081787109375</v>
      </c>
      <c r="BO63" s="19" cm="1">
        <f t="array" aca="1" ref="BO63" ca="1">INDIRECT(_xlfn.CONCAT(BO$4,"_d!",BO$1,$A63))</f>
        <v>553.50146484375</v>
      </c>
      <c r="BP63" s="19" cm="1">
        <f t="array" aca="1" ref="BP63" ca="1">INDIRECT(_xlfn.CONCAT(BP$4,"_d!",BP$1,$A63))</f>
        <v>554.10943603515625</v>
      </c>
      <c r="BQ63" s="19" cm="1">
        <f t="array" aca="1" ref="BQ63" ca="1">INDIRECT(_xlfn.CONCAT(BQ$4,"_d!",BQ$1,$A63))</f>
        <v>561.78521728515625</v>
      </c>
      <c r="BR63" s="19" cm="1">
        <f t="array" aca="1" ref="BR63" ca="1">INDIRECT(_xlfn.CONCAT(BR$4,"_d!",BR$1,$A63))</f>
        <v>565.6002197265625</v>
      </c>
      <c r="BS63" s="19" cm="1">
        <f t="array" aca="1" ref="BS63" ca="1">INDIRECT(_xlfn.CONCAT(BS$4,"_d!",BS$1,$A63))</f>
        <v>545.05859375</v>
      </c>
      <c r="BT63" s="42">
        <f t="shared" ca="1" si="14"/>
        <v>543.50690858145583</v>
      </c>
      <c r="BU63" s="42"/>
      <c r="BV63" s="45">
        <f t="shared" ca="1" si="15"/>
        <v>551.78730895621618</v>
      </c>
      <c r="BW63" s="45">
        <f t="shared" ca="1" si="16"/>
        <v>552.29843227288234</v>
      </c>
      <c r="BX63" s="45">
        <f t="shared" ca="1" si="17"/>
        <v>544.85656223535466</v>
      </c>
      <c r="BY63" s="45">
        <f t="shared" ca="1" si="18"/>
        <v>548.794262422423</v>
      </c>
      <c r="BZ63" s="45">
        <f t="shared" ca="1" si="19"/>
        <v>550.11674582217324</v>
      </c>
      <c r="CA63" s="45">
        <f t="shared" ca="1" si="20"/>
        <v>548.1537410704633</v>
      </c>
      <c r="CB63" s="45">
        <f t="shared" ca="1" si="21"/>
        <v>548.49746411157298</v>
      </c>
      <c r="CC63" s="45">
        <f t="shared" ca="1" si="22"/>
        <v>547.67433257176924</v>
      </c>
      <c r="CD63" s="45">
        <f t="shared" ca="1" si="23"/>
        <v>545.23519830645523</v>
      </c>
      <c r="CE63" s="45">
        <f t="shared" ca="1" si="24"/>
        <v>543.50690858145583</v>
      </c>
      <c r="CF63" s="45" cm="1">
        <f t="array" aca="1" ref="CF63" ca="1">+SUMPRODUCT($BV$3:$CE$3/100,$BV63:$CE63)</f>
        <v>547.27055330586188</v>
      </c>
      <c r="CG63" s="35">
        <f t="shared" si="28"/>
        <v>44470</v>
      </c>
      <c r="CH63" s="24">
        <f t="shared" ca="1" si="29"/>
        <v>3.4342453681231566E-2</v>
      </c>
      <c r="CI63" s="24">
        <f t="shared" ca="1" si="30"/>
        <v>3.4427556224661648E-2</v>
      </c>
      <c r="CJ63" s="24">
        <f t="shared" ca="1" si="31"/>
        <v>3.5478849104203958E-2</v>
      </c>
      <c r="CK63" s="24">
        <f t="shared" ca="1" si="32"/>
        <v>3.4208555124022544E-2</v>
      </c>
      <c r="CL63" s="24">
        <f t="shared" ca="1" si="33"/>
        <v>3.485754518022266E-2</v>
      </c>
      <c r="CM63" s="24">
        <f t="shared" ca="1" si="34"/>
        <v>3.4459102743318315E-2</v>
      </c>
      <c r="CN63" s="24">
        <f t="shared" ca="1" si="35"/>
        <v>3.483783081425007E-2</v>
      </c>
      <c r="CO63" s="24">
        <f t="shared" ca="1" si="36"/>
        <v>3.524120598143754E-2</v>
      </c>
      <c r="CP63" s="24">
        <f t="shared" ca="1" si="37"/>
        <v>3.524840591216627E-2</v>
      </c>
      <c r="CQ63" s="24">
        <f t="shared" ca="1" si="38"/>
        <v>3.5763641856566775E-2</v>
      </c>
      <c r="CR63" s="24">
        <f t="shared" ca="1" si="26"/>
        <v>3.5019649342650672E-2</v>
      </c>
      <c r="CS63" s="35">
        <f t="shared" si="39"/>
        <v>44470</v>
      </c>
      <c r="CT63" s="24">
        <f t="shared" ca="1" si="41"/>
        <v>0.51481451390828781</v>
      </c>
      <c r="CU63" s="24">
        <f t="shared" ca="1" si="42"/>
        <v>0.51699404595151277</v>
      </c>
      <c r="CV63" s="24">
        <f t="shared" ca="1" si="43"/>
        <v>0.51241643493193334</v>
      </c>
      <c r="CW63" s="24">
        <f t="shared" ca="1" si="44"/>
        <v>0.51883038247006508</v>
      </c>
      <c r="CX63" s="24">
        <f t="shared" ca="1" si="45"/>
        <v>0.51830450257921545</v>
      </c>
      <c r="CY63" s="24">
        <f t="shared" ca="1" si="46"/>
        <v>0.51868993287120846</v>
      </c>
      <c r="CZ63" s="24">
        <f t="shared" ca="1" si="47"/>
        <v>0.52127832200360169</v>
      </c>
      <c r="DA63" s="24">
        <f t="shared" ca="1" si="48"/>
        <v>0.5235759576629293</v>
      </c>
      <c r="DB63" s="24">
        <f t="shared" ca="1" si="49"/>
        <v>0.52255072875651232</v>
      </c>
      <c r="DC63" s="24">
        <f t="shared" ca="1" si="50"/>
        <v>0.52519931116272223</v>
      </c>
      <c r="DD63" s="48">
        <f t="shared" ca="1" si="51"/>
        <v>0.52042456928713232</v>
      </c>
      <c r="DE63" s="48">
        <f>+[1]NAC!AG64</f>
        <v>0.52098971365026414</v>
      </c>
    </row>
    <row r="64" spans="1:109" x14ac:dyDescent="0.25">
      <c r="A64" s="110">
        <f t="shared" si="27"/>
        <v>91</v>
      </c>
      <c r="B64" s="35">
        <f>+NAC!A64</f>
        <v>44501</v>
      </c>
      <c r="C64" s="19" cm="1">
        <f t="array" aca="1" ref="C64" ca="1">INDIRECT(_xlfn.CONCAT(C$4,"_d!",C$1,$A64))</f>
        <v>551.16143798828125</v>
      </c>
      <c r="D64" s="19" cm="1">
        <f t="array" aca="1" ref="D64" ca="1">INDIRECT(_xlfn.CONCAT(D$4,"_d!",D$1,$A64))</f>
        <v>566.21710205078125</v>
      </c>
      <c r="E64" s="19" cm="1">
        <f t="array" aca="1" ref="E64" ca="1">INDIRECT(_xlfn.CONCAT(E$4,"_d!",E$1,$A64))</f>
        <v>575.07110595703125</v>
      </c>
      <c r="F64" s="19" cm="1">
        <f t="array" aca="1" ref="F64" ca="1">INDIRECT(_xlfn.CONCAT(F$4,"_d!",F$1,$A64))</f>
        <v>583.38665771484375</v>
      </c>
      <c r="G64" s="19" cm="1">
        <f t="array" aca="1" ref="G64" ca="1">INDIRECT(_xlfn.CONCAT(G$4,"_d!",G$1,$A64))</f>
        <v>579.966552734375</v>
      </c>
      <c r="H64" s="19" cm="1">
        <f t="array" aca="1" ref="H64" ca="1">INDIRECT(_xlfn.CONCAT(H$4,"_d!",H$1,$A64))</f>
        <v>546.19451904296875</v>
      </c>
      <c r="I64" s="42">
        <f t="shared" ca="1" si="6"/>
        <v>565.85219132068107</v>
      </c>
      <c r="J64" s="19" cm="1">
        <f t="array" aca="1" ref="J64" ca="1">INDIRECT(_xlfn.CONCAT(J$4,"_d!",J$1,$A64))</f>
        <v>552.37335205078125</v>
      </c>
      <c r="K64" s="19" cm="1">
        <f t="array" aca="1" ref="K64" ca="1">INDIRECT(_xlfn.CONCAT(K$4,"_d!",K$1,$A64))</f>
        <v>571.36822509765625</v>
      </c>
      <c r="L64" s="19" cm="1">
        <f t="array" aca="1" ref="L64" ca="1">INDIRECT(_xlfn.CONCAT(L$4,"_d!",L$1,$A64))</f>
        <v>574.22308349609375</v>
      </c>
      <c r="M64" s="19" cm="1">
        <f t="array" aca="1" ref="M64" ca="1">INDIRECT(_xlfn.CONCAT(M$4,"_d!",M$1,$A64))</f>
        <v>579.9954833984375</v>
      </c>
      <c r="N64" s="19" cm="1">
        <f t="array" aca="1" ref="N64" ca="1">INDIRECT(_xlfn.CONCAT(N$4,"_d!",N$1,$A64))</f>
        <v>580.068359375</v>
      </c>
      <c r="O64" s="19" cm="1">
        <f t="array" aca="1" ref="O64" ca="1">INDIRECT(_xlfn.CONCAT(O$4,"_d!",O$1,$A64))</f>
        <v>547.90863037109375</v>
      </c>
      <c r="P64" s="42">
        <f ca="1">+SUMPRODUCT(J$3:$O$3,J64:O64)</f>
        <v>566.23608575898095</v>
      </c>
      <c r="Q64" s="19" cm="1">
        <f t="array" aca="1" ref="Q64" ca="1">INDIRECT(_xlfn.CONCAT(Q$4,"_d!",Q$1,$A64))</f>
        <v>548.95501708984375</v>
      </c>
      <c r="R64" s="19" cm="1">
        <f t="array" aca="1" ref="R64" ca="1">INDIRECT(_xlfn.CONCAT(R$4,"_d!",R$1,$A64))</f>
        <v>548.95501708984375</v>
      </c>
      <c r="S64" s="19" cm="1">
        <f t="array" aca="1" ref="S64" ca="1">INDIRECT(_xlfn.CONCAT(S$4,"_d!",S$1,$A64))</f>
        <v>572.995849609375</v>
      </c>
      <c r="T64" s="19" cm="1">
        <f t="array" aca="1" ref="T64" ca="1">INDIRECT(_xlfn.CONCAT(T$4,"_d!",T$1,$A64))</f>
        <v>585.2313232421875</v>
      </c>
      <c r="U64" s="19" cm="1">
        <f t="array" aca="1" ref="U64" ca="1">INDIRECT(_xlfn.CONCAT(U$4,"_d!",U$1,$A64))</f>
        <v>579.99310302734375</v>
      </c>
      <c r="V64" s="19" cm="1">
        <f t="array" aca="1" ref="V64" ca="1">INDIRECT(_xlfn.CONCAT(V$4,"_d!",V$1,$A64))</f>
        <v>551.2886962890625</v>
      </c>
      <c r="W64" s="42">
        <f t="shared" ca="1" si="7"/>
        <v>557.34911390738091</v>
      </c>
      <c r="X64" s="19" cm="1">
        <f t="array" aca="1" ref="X64" ca="1">INDIRECT(_xlfn.CONCAT(X$4,"_d!",X$1,$A64))</f>
        <v>547.98382568359375</v>
      </c>
      <c r="Y64" s="19" cm="1">
        <f t="array" aca="1" ref="Y64" ca="1">INDIRECT(_xlfn.CONCAT(Y$4,"_d!",Y$1,$A64))</f>
        <v>569.1292724609375</v>
      </c>
      <c r="Z64" s="19" cm="1">
        <f t="array" aca="1" ref="Z64" ca="1">INDIRECT(_xlfn.CONCAT(Z$4,"_d!",Z$1,$A64))</f>
        <v>574.75732421875</v>
      </c>
      <c r="AA64" s="19" cm="1">
        <f t="array" aca="1" ref="AA64" ca="1">INDIRECT(_xlfn.CONCAT(AA$4,"_d!",AA$1,$A64))</f>
        <v>579.37994384765625</v>
      </c>
      <c r="AB64" s="19" cm="1">
        <f t="array" aca="1" ref="AB64" ca="1">INDIRECT(_xlfn.CONCAT(AB$4,"_d!",AB$1,$A64))</f>
        <v>583.612060546875</v>
      </c>
      <c r="AC64" s="19" cm="1">
        <f t="array" aca="1" ref="AC64" ca="1">INDIRECT(_xlfn.CONCAT(AC$4,"_d!",AC$1,$A64))</f>
        <v>555.41650390625</v>
      </c>
      <c r="AD64" s="42">
        <f t="shared" ca="1" si="8"/>
        <v>562.64655683957653</v>
      </c>
      <c r="AE64" s="19" cm="1">
        <f t="array" aca="1" ref="AE64" ca="1">INDIRECT(_xlfn.CONCAT(AE$4,"_d!",AE$1,$A64))</f>
        <v>550.2022705078125</v>
      </c>
      <c r="AF64" s="19" cm="1">
        <f t="array" aca="1" ref="AF64" ca="1">INDIRECT(_xlfn.CONCAT(AF$4,"_d!",AF$1,$A64))</f>
        <v>571.14569091796875</v>
      </c>
      <c r="AG64" s="19" cm="1">
        <f t="array" aca="1" ref="AG64" ca="1">INDIRECT(_xlfn.CONCAT(AG$4,"_d!",AG$1,$A64))</f>
        <v>574.72479248046875</v>
      </c>
      <c r="AH64" s="19" cm="1">
        <f t="array" aca="1" ref="AH64" ca="1">INDIRECT(_xlfn.CONCAT(AH$4,"_d!",AH$1,$A64))</f>
        <v>584.1260986328125</v>
      </c>
      <c r="AI64" s="19" cm="1">
        <f t="array" aca="1" ref="AI64" ca="1">INDIRECT(_xlfn.CONCAT(AI$4,"_d!",AI$1,$A64))</f>
        <v>579.15948486328125</v>
      </c>
      <c r="AJ64" s="19" cm="1">
        <f t="array" aca="1" ref="AJ64" ca="1">INDIRECT(_xlfn.CONCAT(AJ$4,"_d!",AJ$1,$A64))</f>
        <v>557.3768310546875</v>
      </c>
      <c r="AK64" s="42">
        <f t="shared" ca="1" si="9"/>
        <v>564.17998843412067</v>
      </c>
      <c r="AL64" s="19" cm="1">
        <f t="array" aca="1" ref="AL64" ca="1">INDIRECT(_xlfn.CONCAT(AL$4,"_d!",AL$1,$A64))</f>
        <v>548.60943603515625</v>
      </c>
      <c r="AM64" s="19" cm="1">
        <f t="array" aca="1" ref="AM64" ca="1">INDIRECT(_xlfn.CONCAT(AM$4,"_d!",AM$1,$A64))</f>
        <v>570.1793212890625</v>
      </c>
      <c r="AN64" s="19" cm="1">
        <f t="array" aca="1" ref="AN64" ca="1">INDIRECT(_xlfn.CONCAT(AN$4,"_d!",AN$1,$A64))</f>
        <v>573.2655029296875</v>
      </c>
      <c r="AO64" s="19" cm="1">
        <f t="array" aca="1" ref="AO64" ca="1">INDIRECT(_xlfn.CONCAT(AO$4,"_d!",AO$1,$A64))</f>
        <v>579.140869140625</v>
      </c>
      <c r="AP64" s="19" cm="1">
        <f t="array" aca="1" ref="AP64" ca="1">INDIRECT(_xlfn.CONCAT(AP$4,"_d!",AP$1,$A64))</f>
        <v>583.3563232421875</v>
      </c>
      <c r="AQ64" s="19" cm="1">
        <f t="array" aca="1" ref="AQ64" ca="1">INDIRECT(_xlfn.CONCAT(AQ$4,"_d!",AQ$1,$A64))</f>
        <v>552.48876953125</v>
      </c>
      <c r="AR64" s="42">
        <f t="shared" ca="1" si="10"/>
        <v>561.93390630418435</v>
      </c>
      <c r="AS64" s="19" cm="1">
        <f t="array" aca="1" ref="AS64" ca="1">INDIRECT(_xlfn.CONCAT(AS$4,"_d!",AS$1,$A64))</f>
        <v>550.8050537109375</v>
      </c>
      <c r="AT64" s="19" cm="1">
        <f t="array" aca="1" ref="AT64" ca="1">INDIRECT(_xlfn.CONCAT(AT$4,"_d!",AT$1,$A64))</f>
        <v>570.72216796875</v>
      </c>
      <c r="AU64" s="19" cm="1">
        <f t="array" aca="1" ref="AU64" ca="1">INDIRECT(_xlfn.CONCAT(AU$4,"_d!",AU$1,$A64))</f>
        <v>572.899169921875</v>
      </c>
      <c r="AV64" s="19" cm="1">
        <f t="array" aca="1" ref="AV64" ca="1">INDIRECT(_xlfn.CONCAT(AV$4,"_d!",AV$1,$A64))</f>
        <v>583.98773193359375</v>
      </c>
      <c r="AW64" s="19" cm="1">
        <f t="array" aca="1" ref="AW64" ca="1">INDIRECT(_xlfn.CONCAT(AW$4,"_d!",AW$1,$A64))</f>
        <v>580.51556396484375</v>
      </c>
      <c r="AX64" s="19" cm="1">
        <f t="array" aca="1" ref="AX64" ca="1">INDIRECT(_xlfn.CONCAT(AX$4,"_d!",AX$1,$A64))</f>
        <v>551.84918212890625</v>
      </c>
      <c r="AY64" s="42">
        <f t="shared" ca="1" si="11"/>
        <v>562.27135113628174</v>
      </c>
      <c r="AZ64" s="19" cm="1">
        <f t="array" aca="1" ref="AZ64" ca="1">INDIRECT(_xlfn.CONCAT(AZ$4,"_d!",AZ$1,$A64))</f>
        <v>550.95135498046875</v>
      </c>
      <c r="BA64" s="19" cm="1">
        <f t="array" aca="1" ref="BA64" ca="1">INDIRECT(_xlfn.CONCAT(BA$4,"_d!",BA$1,$A64))</f>
        <v>570.02239990234375</v>
      </c>
      <c r="BB64" s="19" cm="1">
        <f t="array" aca="1" ref="BB64" ca="1">INDIRECT(_xlfn.CONCAT(BB$4,"_d!",BB$1,$A64))</f>
        <v>571.55010986328125</v>
      </c>
      <c r="BC64" s="19" cm="1">
        <f t="array" aca="1" ref="BC64" ca="1">INDIRECT(_xlfn.CONCAT(BC$4,"_d!",BC$1,$A64))</f>
        <v>577.00128173828125</v>
      </c>
      <c r="BD64" s="19" cm="1">
        <f t="array" aca="1" ref="BD64" ca="1">INDIRECT(_xlfn.CONCAT(BD$4,"_d!",BD$1,$A64))</f>
        <v>581.85125732421875</v>
      </c>
      <c r="BE64" s="19" cm="1">
        <f t="array" aca="1" ref="BE64" ca="1">INDIRECT(_xlfn.CONCAT(BE$4,"_d!",BE$1,$A64))</f>
        <v>557.70404052734375</v>
      </c>
      <c r="BF64" s="42">
        <f t="shared" ca="1" si="12"/>
        <v>561.58915338109693</v>
      </c>
      <c r="BG64" s="19" cm="1">
        <f t="array" aca="1" ref="BG64" ca="1">INDIRECT(_xlfn.CONCAT(BG$4,"_d!",BG$1,$A64))</f>
        <v>548.646240234375</v>
      </c>
      <c r="BH64" s="19" cm="1">
        <f t="array" aca="1" ref="BH64" ca="1">INDIRECT(_xlfn.CONCAT(BH$4,"_d!",BH$1,$A64))</f>
        <v>569.1845703125</v>
      </c>
      <c r="BI64" s="19" cm="1">
        <f t="array" aca="1" ref="BI64" ca="1">INDIRECT(_xlfn.CONCAT(BI$4,"_d!",BI$1,$A64))</f>
        <v>569.6138916015625</v>
      </c>
      <c r="BJ64" s="19" cm="1">
        <f t="array" aca="1" ref="BJ64" ca="1">INDIRECT(_xlfn.CONCAT(BJ$4,"_d!",BJ$1,$A64))</f>
        <v>574.0802001953125</v>
      </c>
      <c r="BK64" s="19" cm="1">
        <f t="array" aca="1" ref="BK64" ca="1">INDIRECT(_xlfn.CONCAT(BK$4,"_d!",BK$1,$A64))</f>
        <v>580.76025390625</v>
      </c>
      <c r="BL64" s="19" cm="1">
        <f t="array" aca="1" ref="BL64" ca="1">INDIRECT(_xlfn.CONCAT(BL$4,"_d!",BL$1,$A64))</f>
        <v>556.619140625</v>
      </c>
      <c r="BM64" s="42">
        <f t="shared" ca="1" si="13"/>
        <v>559.03700468032264</v>
      </c>
      <c r="BN64" s="19" cm="1">
        <f t="array" aca="1" ref="BN64" ca="1">INDIRECT(_xlfn.CONCAT(BN$4,"_d!",BN$1,$A64))</f>
        <v>548.70318603515625</v>
      </c>
      <c r="BO64" s="19" cm="1">
        <f t="array" aca="1" ref="BO64" ca="1">INDIRECT(_xlfn.CONCAT(BO$4,"_d!",BO$1,$A64))</f>
        <v>569.28363037109375</v>
      </c>
      <c r="BP64" s="19" cm="1">
        <f t="array" aca="1" ref="BP64" ca="1">INDIRECT(_xlfn.CONCAT(BP$4,"_d!",BP$1,$A64))</f>
        <v>568.8603515625</v>
      </c>
      <c r="BQ64" s="19" cm="1">
        <f t="array" aca="1" ref="BQ64" ca="1">INDIRECT(_xlfn.CONCAT(BQ$4,"_d!",BQ$1,$A64))</f>
        <v>580.05029296875</v>
      </c>
      <c r="BR64" s="19" cm="1">
        <f t="array" aca="1" ref="BR64" ca="1">INDIRECT(_xlfn.CONCAT(BR$4,"_d!",BR$1,$A64))</f>
        <v>580.91387939453125</v>
      </c>
      <c r="BS64" s="19" cm="1">
        <f t="array" aca="1" ref="BS64" ca="1">INDIRECT(_xlfn.CONCAT(BS$4,"_d!",BS$1,$A64))</f>
        <v>557.19073486328125</v>
      </c>
      <c r="BT64" s="42">
        <f t="shared" ca="1" si="14"/>
        <v>557.22232589324085</v>
      </c>
      <c r="BU64" s="42"/>
      <c r="BV64" s="45">
        <f t="shared" ca="1" si="15"/>
        <v>565.85219132068107</v>
      </c>
      <c r="BW64" s="45">
        <f t="shared" ca="1" si="16"/>
        <v>566.23608575898095</v>
      </c>
      <c r="BX64" s="45">
        <f t="shared" ca="1" si="17"/>
        <v>557.34911390738091</v>
      </c>
      <c r="BY64" s="45">
        <f t="shared" ca="1" si="18"/>
        <v>562.64655683957653</v>
      </c>
      <c r="BZ64" s="45">
        <f t="shared" ca="1" si="19"/>
        <v>564.17998843412067</v>
      </c>
      <c r="CA64" s="45">
        <f t="shared" ca="1" si="20"/>
        <v>561.93390630418435</v>
      </c>
      <c r="CB64" s="45">
        <f t="shared" ca="1" si="21"/>
        <v>562.27135113628174</v>
      </c>
      <c r="CC64" s="45">
        <f t="shared" ca="1" si="22"/>
        <v>561.58915338109693</v>
      </c>
      <c r="CD64" s="45">
        <f t="shared" ca="1" si="23"/>
        <v>559.03700468032264</v>
      </c>
      <c r="CE64" s="45">
        <f t="shared" ca="1" si="24"/>
        <v>557.22232589324085</v>
      </c>
      <c r="CF64" s="45" cm="1">
        <f t="array" aca="1" ref="CF64" ca="1">+SUMPRODUCT($BV$3:$CE$3/100,$BV64:$CE64)</f>
        <v>561.0132654082928</v>
      </c>
      <c r="CG64" s="35">
        <f t="shared" si="28"/>
        <v>44501</v>
      </c>
      <c r="CH64" s="24">
        <f t="shared" ca="1" si="29"/>
        <v>2.5489680781296986E-2</v>
      </c>
      <c r="CI64" s="24">
        <f t="shared" ca="1" si="30"/>
        <v>2.5235728859017037E-2</v>
      </c>
      <c r="CJ64" s="24">
        <f t="shared" ca="1" si="31"/>
        <v>2.2928147585804526E-2</v>
      </c>
      <c r="CK64" s="24">
        <f t="shared" ca="1" si="32"/>
        <v>2.5241325147985938E-2</v>
      </c>
      <c r="CL64" s="24">
        <f t="shared" ca="1" si="33"/>
        <v>2.5564105653481439E-2</v>
      </c>
      <c r="CM64" s="24">
        <f t="shared" ca="1" si="34"/>
        <v>2.5139234125831855E-2</v>
      </c>
      <c r="CN64" s="24">
        <f t="shared" ca="1" si="35"/>
        <v>2.5112034103966119E-2</v>
      </c>
      <c r="CO64" s="24">
        <f t="shared" ca="1" si="36"/>
        <v>2.5407107804352513E-2</v>
      </c>
      <c r="CP64" s="24">
        <f t="shared" ca="1" si="37"/>
        <v>2.5313491162597179E-2</v>
      </c>
      <c r="CQ64" s="24">
        <f t="shared" ca="1" si="38"/>
        <v>2.5235037669681271E-2</v>
      </c>
      <c r="CR64" s="24">
        <f t="shared" ca="1" si="26"/>
        <v>2.5111367712763233E-2</v>
      </c>
      <c r="CS64" s="35">
        <f t="shared" si="39"/>
        <v>44501</v>
      </c>
      <c r="CT64" s="24">
        <f t="shared" ca="1" si="41"/>
        <v>0.50644874775659687</v>
      </c>
      <c r="CU64" s="24">
        <f t="shared" ca="1" si="42"/>
        <v>0.50819825322519052</v>
      </c>
      <c r="CV64" s="24">
        <f t="shared" ca="1" si="43"/>
        <v>0.50380583662876299</v>
      </c>
      <c r="CW64" s="24">
        <f t="shared" ca="1" si="44"/>
        <v>0.51006278549984785</v>
      </c>
      <c r="CX64" s="24">
        <f t="shared" ca="1" si="45"/>
        <v>0.51007865892177406</v>
      </c>
      <c r="CY64" s="24">
        <f t="shared" ca="1" si="46"/>
        <v>0.51015632033793112</v>
      </c>
      <c r="CZ64" s="24">
        <f t="shared" ca="1" si="47"/>
        <v>0.51198872303568588</v>
      </c>
      <c r="DA64" s="24">
        <f t="shared" ca="1" si="48"/>
        <v>0.51463449088250224</v>
      </c>
      <c r="DB64" s="24">
        <f t="shared" ca="1" si="49"/>
        <v>0.51364111038979954</v>
      </c>
      <c r="DC64" s="24">
        <f t="shared" ca="1" si="50"/>
        <v>0.51501456613043439</v>
      </c>
      <c r="DD64" s="48">
        <f t="shared" ca="1" si="51"/>
        <v>0.51140703961793443</v>
      </c>
      <c r="DE64" s="48">
        <f>+[1]NAC!AG65</f>
        <v>0.51185983827493264</v>
      </c>
    </row>
    <row r="65" spans="1:109" x14ac:dyDescent="0.25">
      <c r="A65" s="110">
        <f t="shared" si="27"/>
        <v>92</v>
      </c>
      <c r="B65" s="35">
        <f>+NAC!A65</f>
        <v>44531</v>
      </c>
      <c r="C65" s="19" cm="1">
        <f t="array" aca="1" ref="C65" ca="1">INDIRECT(_xlfn.CONCAT(C$4,"_d!",C$1,$A65))</f>
        <v>573.46417236328125</v>
      </c>
      <c r="D65" s="19" cm="1">
        <f t="array" aca="1" ref="D65" ca="1">INDIRECT(_xlfn.CONCAT(D$4,"_d!",D$1,$A65))</f>
        <v>587.8359375</v>
      </c>
      <c r="E65" s="19" cm="1">
        <f t="array" aca="1" ref="E65" ca="1">INDIRECT(_xlfn.CONCAT(E$4,"_d!",E$1,$A65))</f>
        <v>599.20440673828125</v>
      </c>
      <c r="F65" s="19" cm="1">
        <f t="array" aca="1" ref="F65" ca="1">INDIRECT(_xlfn.CONCAT(F$4,"_d!",F$1,$A65))</f>
        <v>610.62896728515625</v>
      </c>
      <c r="G65" s="19" cm="1">
        <f t="array" aca="1" ref="G65" ca="1">INDIRECT(_xlfn.CONCAT(G$4,"_d!",G$1,$A65))</f>
        <v>604.0164794921875</v>
      </c>
      <c r="H65" s="19" cm="1">
        <f t="array" aca="1" ref="H65" ca="1">INDIRECT(_xlfn.CONCAT(H$4,"_d!",H$1,$A65))</f>
        <v>563.1234130859375</v>
      </c>
      <c r="I65" s="42">
        <f t="shared" ca="1" si="6"/>
        <v>588.89459213914051</v>
      </c>
      <c r="J65" s="19" cm="1">
        <f t="array" aca="1" ref="J65" ca="1">INDIRECT(_xlfn.CONCAT(J$4,"_d!",J$1,$A65))</f>
        <v>574.89825439453125</v>
      </c>
      <c r="K65" s="19" cm="1">
        <f t="array" aca="1" ref="K65" ca="1">INDIRECT(_xlfn.CONCAT(K$4,"_d!",K$1,$A65))</f>
        <v>592.1019287109375</v>
      </c>
      <c r="L65" s="19" cm="1">
        <f t="array" aca="1" ref="L65" ca="1">INDIRECT(_xlfn.CONCAT(L$4,"_d!",L$1,$A65))</f>
        <v>598.203125</v>
      </c>
      <c r="M65" s="19" cm="1">
        <f t="array" aca="1" ref="M65" ca="1">INDIRECT(_xlfn.CONCAT(M$4,"_d!",M$1,$A65))</f>
        <v>606.6688232421875</v>
      </c>
      <c r="N65" s="19" cm="1">
        <f t="array" aca="1" ref="N65" ca="1">INDIRECT(_xlfn.CONCAT(N$4,"_d!",N$1,$A65))</f>
        <v>603.43695068359375</v>
      </c>
      <c r="O65" s="19" cm="1">
        <f t="array" aca="1" ref="O65" ca="1">INDIRECT(_xlfn.CONCAT(O$4,"_d!",O$1,$A65))</f>
        <v>564.8634033203125</v>
      </c>
      <c r="P65" s="42">
        <f ca="1">+SUMPRODUCT(J$3:$O$3,J65:O65)</f>
        <v>588.67757378177009</v>
      </c>
      <c r="Q65" s="19" cm="1">
        <f t="array" aca="1" ref="Q65" ca="1">INDIRECT(_xlfn.CONCAT(Q$4,"_d!",Q$1,$A65))</f>
        <v>570.7054443359375</v>
      </c>
      <c r="R65" s="19" cm="1">
        <f t="array" aca="1" ref="R65" ca="1">INDIRECT(_xlfn.CONCAT(R$4,"_d!",R$1,$A65))</f>
        <v>570.7054443359375</v>
      </c>
      <c r="S65" s="19" cm="1">
        <f t="array" aca="1" ref="S65" ca="1">INDIRECT(_xlfn.CONCAT(S$4,"_d!",S$1,$A65))</f>
        <v>596.79937744140625</v>
      </c>
      <c r="T65" s="19" cm="1">
        <f t="array" aca="1" ref="T65" ca="1">INDIRECT(_xlfn.CONCAT(T$4,"_d!",T$1,$A65))</f>
        <v>611.36956787109375</v>
      </c>
      <c r="U65" s="19" cm="1">
        <f t="array" aca="1" ref="U65" ca="1">INDIRECT(_xlfn.CONCAT(U$4,"_d!",U$1,$A65))</f>
        <v>603.17388916015625</v>
      </c>
      <c r="V65" s="19" cm="1">
        <f t="array" aca="1" ref="V65" ca="1">INDIRECT(_xlfn.CONCAT(V$4,"_d!",V$1,$A65))</f>
        <v>568.3092041015625</v>
      </c>
      <c r="W65" s="42">
        <f t="shared" ca="1" si="7"/>
        <v>579.63322145398377</v>
      </c>
      <c r="X65" s="19" cm="1">
        <f t="array" aca="1" ref="X65" ca="1">INDIRECT(_xlfn.CONCAT(X$4,"_d!",X$1,$A65))</f>
        <v>570.86846923828125</v>
      </c>
      <c r="Y65" s="19" cm="1">
        <f t="array" aca="1" ref="Y65" ca="1">INDIRECT(_xlfn.CONCAT(Y$4,"_d!",Y$1,$A65))</f>
        <v>589.86260986328125</v>
      </c>
      <c r="Z65" s="19" cm="1">
        <f t="array" aca="1" ref="Z65" ca="1">INDIRECT(_xlfn.CONCAT(Z$4,"_d!",Z$1,$A65))</f>
        <v>598.16864013671875</v>
      </c>
      <c r="AA65" s="19" cm="1">
        <f t="array" aca="1" ref="AA65" ca="1">INDIRECT(_xlfn.CONCAT(AA$4,"_d!",AA$1,$A65))</f>
        <v>605.31011962890625</v>
      </c>
      <c r="AB65" s="19" cm="1">
        <f t="array" aca="1" ref="AB65" ca="1">INDIRECT(_xlfn.CONCAT(AB$4,"_d!",AB$1,$A65))</f>
        <v>606.2236328125</v>
      </c>
      <c r="AC65" s="19" cm="1">
        <f t="array" aca="1" ref="AC65" ca="1">INDIRECT(_xlfn.CONCAT(AC$4,"_d!",AC$1,$A65))</f>
        <v>572.35736083984375</v>
      </c>
      <c r="AD65" s="42">
        <f t="shared" ca="1" si="8"/>
        <v>584.78234502058717</v>
      </c>
      <c r="AE65" s="19" cm="1">
        <f t="array" aca="1" ref="AE65" ca="1">INDIRECT(_xlfn.CONCAT(AE$4,"_d!",AE$1,$A65))</f>
        <v>572.39459228515625</v>
      </c>
      <c r="AF65" s="19" cm="1">
        <f t="array" aca="1" ref="AF65" ca="1">INDIRECT(_xlfn.CONCAT(AF$4,"_d!",AF$1,$A65))</f>
        <v>591.04742431640625</v>
      </c>
      <c r="AG65" s="19" cm="1">
        <f t="array" aca="1" ref="AG65" ca="1">INDIRECT(_xlfn.CONCAT(AG$4,"_d!",AG$1,$A65))</f>
        <v>597.61541748046875</v>
      </c>
      <c r="AH65" s="19" cm="1">
        <f t="array" aca="1" ref="AH65" ca="1">INDIRECT(_xlfn.CONCAT(AH$4,"_d!",AH$1,$A65))</f>
        <v>609.62322998046875</v>
      </c>
      <c r="AI65" s="19" cm="1">
        <f t="array" aca="1" ref="AI65" ca="1">INDIRECT(_xlfn.CONCAT(AI$4,"_d!",AI$1,$A65))</f>
        <v>601.6051025390625</v>
      </c>
      <c r="AJ65" s="19" cm="1">
        <f t="array" aca="1" ref="AJ65" ca="1">INDIRECT(_xlfn.CONCAT(AJ$4,"_d!",AJ$1,$A65))</f>
        <v>574.11175537109375</v>
      </c>
      <c r="AK65" s="42">
        <f t="shared" ca="1" si="9"/>
        <v>585.58124807109664</v>
      </c>
      <c r="AL65" s="19" cm="1">
        <f t="array" aca="1" ref="AL65" ca="1">INDIRECT(_xlfn.CONCAT(AL$4,"_d!",AL$1,$A65))</f>
        <v>570.62158203125</v>
      </c>
      <c r="AM65" s="19" cm="1">
        <f t="array" aca="1" ref="AM65" ca="1">INDIRECT(_xlfn.CONCAT(AM$4,"_d!",AM$1,$A65))</f>
        <v>590.21795654296875</v>
      </c>
      <c r="AN65" s="19" cm="1">
        <f t="array" aca="1" ref="AN65" ca="1">INDIRECT(_xlfn.CONCAT(AN$4,"_d!",AN$1,$A65))</f>
        <v>596.10516357421875</v>
      </c>
      <c r="AO65" s="19" cm="1">
        <f t="array" aca="1" ref="AO65" ca="1">INDIRECT(_xlfn.CONCAT(AO$4,"_d!",AO$1,$A65))</f>
        <v>605.217041015625</v>
      </c>
      <c r="AP65" s="19" cm="1">
        <f t="array" aca="1" ref="AP65" ca="1">INDIRECT(_xlfn.CONCAT(AP$4,"_d!",AP$1,$A65))</f>
        <v>605.60260009765625</v>
      </c>
      <c r="AQ65" s="19" cm="1">
        <f t="array" aca="1" ref="AQ65" ca="1">INDIRECT(_xlfn.CONCAT(AQ$4,"_d!",AQ$1,$A65))</f>
        <v>569.430908203125</v>
      </c>
      <c r="AR65" s="42">
        <f t="shared" ca="1" si="10"/>
        <v>583.17683489498984</v>
      </c>
      <c r="AS65" s="19" cm="1">
        <f t="array" aca="1" ref="AS65" ca="1">INDIRECT(_xlfn.CONCAT(AS$4,"_d!",AS$1,$A65))</f>
        <v>573.5184326171875</v>
      </c>
      <c r="AT65" s="19" cm="1">
        <f t="array" aca="1" ref="AT65" ca="1">INDIRECT(_xlfn.CONCAT(AT$4,"_d!",AT$1,$A65))</f>
        <v>590.339111328125</v>
      </c>
      <c r="AU65" s="19" cm="1">
        <f t="array" aca="1" ref="AU65" ca="1">INDIRECT(_xlfn.CONCAT(AU$4,"_d!",AU$1,$A65))</f>
        <v>595.088134765625</v>
      </c>
      <c r="AV65" s="19" cm="1">
        <f t="array" aca="1" ref="AV65" ca="1">INDIRECT(_xlfn.CONCAT(AV$4,"_d!",AV$1,$A65))</f>
        <v>608.55767822265625</v>
      </c>
      <c r="AW65" s="19" cm="1">
        <f t="array" aca="1" ref="AW65" ca="1">INDIRECT(_xlfn.CONCAT(AW$4,"_d!",AW$1,$A65))</f>
        <v>602.615966796875</v>
      </c>
      <c r="AX65" s="19" cm="1">
        <f t="array" aca="1" ref="AX65" ca="1">INDIRECT(_xlfn.CONCAT(AX$4,"_d!",AX$1,$A65))</f>
        <v>569.2120361328125</v>
      </c>
      <c r="AY65" s="42">
        <f t="shared" ca="1" si="11"/>
        <v>583.58270119949282</v>
      </c>
      <c r="AZ65" s="19" cm="1">
        <f t="array" aca="1" ref="AZ65" ca="1">INDIRECT(_xlfn.CONCAT(AZ$4,"_d!",AZ$1,$A65))</f>
        <v>572.95013427734375</v>
      </c>
      <c r="BA65" s="19" cm="1">
        <f t="array" aca="1" ref="BA65" ca="1">INDIRECT(_xlfn.CONCAT(BA$4,"_d!",BA$1,$A65))</f>
        <v>590.1298828125</v>
      </c>
      <c r="BB65" s="19" cm="1">
        <f t="array" aca="1" ref="BB65" ca="1">INDIRECT(_xlfn.CONCAT(BB$4,"_d!",BB$1,$A65))</f>
        <v>594.02374267578125</v>
      </c>
      <c r="BC65" s="19" cm="1">
        <f t="array" aca="1" ref="BC65" ca="1">INDIRECT(_xlfn.CONCAT(BC$4,"_d!",BC$1,$A65))</f>
        <v>601.6104736328125</v>
      </c>
      <c r="BD65" s="19" cm="1">
        <f t="array" aca="1" ref="BD65" ca="1">INDIRECT(_xlfn.CONCAT(BD$4,"_d!",BD$1,$A65))</f>
        <v>604.24700927734375</v>
      </c>
      <c r="BE65" s="19" cm="1">
        <f t="array" aca="1" ref="BE65" ca="1">INDIRECT(_xlfn.CONCAT(BE$4,"_d!",BE$1,$A65))</f>
        <v>574.49163818359375</v>
      </c>
      <c r="BF65" s="42">
        <f t="shared" ca="1" si="12"/>
        <v>582.72488740771746</v>
      </c>
      <c r="BG65" s="19" cm="1">
        <f t="array" aca="1" ref="BG65" ca="1">INDIRECT(_xlfn.CONCAT(BG$4,"_d!",BG$1,$A65))</f>
        <v>570.13946533203125</v>
      </c>
      <c r="BH65" s="19" cm="1">
        <f t="array" aca="1" ref="BH65" ca="1">INDIRECT(_xlfn.CONCAT(BH$4,"_d!",BH$1,$A65))</f>
        <v>588.56573486328125</v>
      </c>
      <c r="BI65" s="19" cm="1">
        <f t="array" aca="1" ref="BI65" ca="1">INDIRECT(_xlfn.CONCAT(BI$4,"_d!",BI$1,$A65))</f>
        <v>591.92413330078125</v>
      </c>
      <c r="BJ65" s="19" cm="1">
        <f t="array" aca="1" ref="BJ65" ca="1">INDIRECT(_xlfn.CONCAT(BJ$4,"_d!",BJ$1,$A65))</f>
        <v>598.32208251953125</v>
      </c>
      <c r="BK65" s="19" cm="1">
        <f t="array" aca="1" ref="BK65" ca="1">INDIRECT(_xlfn.CONCAT(BK$4,"_d!",BK$1,$A65))</f>
        <v>602.4132080078125</v>
      </c>
      <c r="BL65" s="19" cm="1">
        <f t="array" aca="1" ref="BL65" ca="1">INDIRECT(_xlfn.CONCAT(BL$4,"_d!",BL$1,$A65))</f>
        <v>573.828369140625</v>
      </c>
      <c r="BM65" s="42">
        <f t="shared" ca="1" si="13"/>
        <v>579.57430986767758</v>
      </c>
      <c r="BN65" s="19" cm="1">
        <f t="array" aca="1" ref="BN65" ca="1">INDIRECT(_xlfn.CONCAT(BN$4,"_d!",BN$1,$A65))</f>
        <v>570.58172607421875</v>
      </c>
      <c r="BO65" s="19" cm="1">
        <f t="array" aca="1" ref="BO65" ca="1">INDIRECT(_xlfn.CONCAT(BO$4,"_d!",BO$1,$A65))</f>
        <v>588.6160888671875</v>
      </c>
      <c r="BP65" s="19" cm="1">
        <f t="array" aca="1" ref="BP65" ca="1">INDIRECT(_xlfn.CONCAT(BP$4,"_d!",BP$1,$A65))</f>
        <v>590.8201904296875</v>
      </c>
      <c r="BQ65" s="19" cm="1">
        <f t="array" aca="1" ref="BQ65" ca="1">INDIRECT(_xlfn.CONCAT(BQ$4,"_d!",BQ$1,$A65))</f>
        <v>605.46905517578125</v>
      </c>
      <c r="BR65" s="19" cm="1">
        <f t="array" aca="1" ref="BR65" ca="1">INDIRECT(_xlfn.CONCAT(BR$4,"_d!",BR$1,$A65))</f>
        <v>602.51690673828125</v>
      </c>
      <c r="BS65" s="19" cm="1">
        <f t="array" aca="1" ref="BS65" ca="1">INDIRECT(_xlfn.CONCAT(BS$4,"_d!",BS$1,$A65))</f>
        <v>574.3057861328125</v>
      </c>
      <c r="BT65" s="42">
        <f t="shared" ca="1" si="14"/>
        <v>578.02886336365145</v>
      </c>
      <c r="BU65" s="42"/>
      <c r="BV65" s="45">
        <f t="shared" ca="1" si="15"/>
        <v>588.89459213914051</v>
      </c>
      <c r="BW65" s="45">
        <f t="shared" ca="1" si="16"/>
        <v>588.67757378177009</v>
      </c>
      <c r="BX65" s="45">
        <f t="shared" ca="1" si="17"/>
        <v>579.63322145398377</v>
      </c>
      <c r="BY65" s="45">
        <f t="shared" ca="1" si="18"/>
        <v>584.78234502058717</v>
      </c>
      <c r="BZ65" s="45">
        <f t="shared" ca="1" si="19"/>
        <v>585.58124807109664</v>
      </c>
      <c r="CA65" s="45">
        <f t="shared" ca="1" si="20"/>
        <v>583.17683489498984</v>
      </c>
      <c r="CB65" s="45">
        <f t="shared" ca="1" si="21"/>
        <v>583.58270119949282</v>
      </c>
      <c r="CC65" s="45">
        <f t="shared" ca="1" si="22"/>
        <v>582.72488740771746</v>
      </c>
      <c r="CD65" s="45">
        <f t="shared" ca="1" si="23"/>
        <v>579.57430986767758</v>
      </c>
      <c r="CE65" s="45">
        <f t="shared" ca="1" si="24"/>
        <v>578.02886336365145</v>
      </c>
      <c r="CF65" s="45" cm="1">
        <f t="array" aca="1" ref="CF65" ca="1">+SUMPRODUCT($BV$3:$CE$3/100,$BV65:$CE65)</f>
        <v>582.41275512249524</v>
      </c>
      <c r="CG65" s="35">
        <f t="shared" si="28"/>
        <v>44531</v>
      </c>
      <c r="CH65" s="24">
        <f t="shared" ca="1" si="29"/>
        <v>4.0721589793050406E-2</v>
      </c>
      <c r="CI65" s="24">
        <f t="shared" ca="1" si="30"/>
        <v>3.9632740807588496E-2</v>
      </c>
      <c r="CJ65" s="24">
        <f t="shared" ca="1" si="31"/>
        <v>3.9982314478580028E-2</v>
      </c>
      <c r="CK65" s="24">
        <f t="shared" ca="1" si="32"/>
        <v>3.9342261872797879E-2</v>
      </c>
      <c r="CL65" s="24">
        <f t="shared" ca="1" si="33"/>
        <v>3.7933390187012916E-2</v>
      </c>
      <c r="CM65" s="24">
        <f t="shared" ca="1" si="34"/>
        <v>3.7803251151935946E-2</v>
      </c>
      <c r="CN65" s="24">
        <f t="shared" ca="1" si="35"/>
        <v>3.7902251324282155E-2</v>
      </c>
      <c r="CO65" s="24">
        <f t="shared" ca="1" si="36"/>
        <v>3.7635580921338896E-2</v>
      </c>
      <c r="CP65" s="24">
        <f t="shared" ca="1" si="37"/>
        <v>3.6736933361144697E-2</v>
      </c>
      <c r="CQ65" s="24">
        <f t="shared" ca="1" si="38"/>
        <v>3.7339741255085546E-2</v>
      </c>
      <c r="CR65" s="24">
        <f t="shared" ca="1" si="26"/>
        <v>3.8144355995982426E-2</v>
      </c>
      <c r="CS65" s="35">
        <f t="shared" si="39"/>
        <v>44531</v>
      </c>
      <c r="CT65" s="24">
        <f t="shared" ca="1" si="41"/>
        <v>0.50259891377017385</v>
      </c>
      <c r="CU65" s="24">
        <f t="shared" ca="1" si="42"/>
        <v>0.50498197392276678</v>
      </c>
      <c r="CV65" s="24">
        <f t="shared" ca="1" si="43"/>
        <v>0.5062784345311937</v>
      </c>
      <c r="CW65" s="24">
        <f t="shared" ca="1" si="44"/>
        <v>0.50891112368464131</v>
      </c>
      <c r="CX65" s="24">
        <f t="shared" ca="1" si="45"/>
        <v>0.50712170537994439</v>
      </c>
      <c r="CY65" s="24">
        <f t="shared" ca="1" si="46"/>
        <v>0.5082891847083455</v>
      </c>
      <c r="CZ65" s="24">
        <f t="shared" ca="1" si="47"/>
        <v>0.50996622475451137</v>
      </c>
      <c r="DA65" s="24">
        <f t="shared" ca="1" si="48"/>
        <v>0.51225503720988419</v>
      </c>
      <c r="DB65" s="24">
        <f t="shared" ca="1" si="49"/>
        <v>0.51104345159850784</v>
      </c>
      <c r="DC65" s="24">
        <f t="shared" ca="1" si="50"/>
        <v>0.51298878059241937</v>
      </c>
      <c r="DD65" s="48">
        <f t="shared" ca="1" si="51"/>
        <v>0.50942446063802427</v>
      </c>
      <c r="DE65" s="48">
        <f>+[1]NAC!AG66</f>
        <v>0.50945840891422667</v>
      </c>
    </row>
    <row r="66" spans="1:109" x14ac:dyDescent="0.25">
      <c r="A66" s="110">
        <f t="shared" si="27"/>
        <v>93</v>
      </c>
      <c r="B66" s="35">
        <f>+NAC!A66</f>
        <v>44562</v>
      </c>
      <c r="C66" s="19" cm="1">
        <f t="array" aca="1" ref="C66" ca="1">INDIRECT(_xlfn.CONCAT(C$4,"_d!",C$1,$A66))</f>
        <v>596.66717529296875</v>
      </c>
      <c r="D66" s="19" cm="1">
        <f t="array" aca="1" ref="D66" ca="1">INDIRECT(_xlfn.CONCAT(D$4,"_d!",D$1,$A66))</f>
        <v>611.266357421875</v>
      </c>
      <c r="E66" s="19" cm="1">
        <f t="array" aca="1" ref="E66" ca="1">INDIRECT(_xlfn.CONCAT(E$4,"_d!",E$1,$A66))</f>
        <v>624.49822998046875</v>
      </c>
      <c r="F66" s="19" cm="1">
        <f t="array" aca="1" ref="F66" ca="1">INDIRECT(_xlfn.CONCAT(F$4,"_d!",F$1,$A66))</f>
        <v>632.02252197265625</v>
      </c>
      <c r="G66" s="19" cm="1">
        <f t="array" aca="1" ref="G66" ca="1">INDIRECT(_xlfn.CONCAT(G$4,"_d!",G$1,$A66))</f>
        <v>628.2794189453125</v>
      </c>
      <c r="H66" s="19" cm="1">
        <f t="array" aca="1" ref="H66" ca="1">INDIRECT(_xlfn.CONCAT(H$4,"_d!",H$1,$A66))</f>
        <v>583.688720703125</v>
      </c>
      <c r="I66" s="42">
        <f t="shared" ca="1" si="6"/>
        <v>612.23673574323493</v>
      </c>
      <c r="J66" s="19" cm="1">
        <f t="array" aca="1" ref="J66" ca="1">INDIRECT(_xlfn.CONCAT(J$4,"_d!",J$1,$A66))</f>
        <v>598.2806396484375</v>
      </c>
      <c r="K66" s="19" cm="1">
        <f t="array" aca="1" ref="K66" ca="1">INDIRECT(_xlfn.CONCAT(K$4,"_d!",K$1,$A66))</f>
        <v>615.36590576171875</v>
      </c>
      <c r="L66" s="19" cm="1">
        <f t="array" aca="1" ref="L66" ca="1">INDIRECT(_xlfn.CONCAT(L$4,"_d!",L$1,$A66))</f>
        <v>623.0709228515625</v>
      </c>
      <c r="M66" s="19" cm="1">
        <f t="array" aca="1" ref="M66" ca="1">INDIRECT(_xlfn.CONCAT(M$4,"_d!",M$1,$A66))</f>
        <v>627.79180908203125</v>
      </c>
      <c r="N66" s="19" cm="1">
        <f t="array" aca="1" ref="N66" ca="1">INDIRECT(_xlfn.CONCAT(N$4,"_d!",N$1,$A66))</f>
        <v>627.61505126953125</v>
      </c>
      <c r="O66" s="19" cm="1">
        <f t="array" aca="1" ref="O66" ca="1">INDIRECT(_xlfn.CONCAT(O$4,"_d!",O$1,$A66))</f>
        <v>585.59478759765625</v>
      </c>
      <c r="P66" s="42">
        <f ca="1">+SUMPRODUCT(J$3:$O$3,J66:O66)</f>
        <v>611.97418528949277</v>
      </c>
      <c r="Q66" s="19" cm="1">
        <f t="array" aca="1" ref="Q66" ca="1">INDIRECT(_xlfn.CONCAT(Q$4,"_d!",Q$1,$A66))</f>
        <v>593.224609375</v>
      </c>
      <c r="R66" s="19" cm="1">
        <f t="array" aca="1" ref="R66" ca="1">INDIRECT(_xlfn.CONCAT(R$4,"_d!",R$1,$A66))</f>
        <v>593.224609375</v>
      </c>
      <c r="S66" s="19" cm="1">
        <f t="array" aca="1" ref="S66" ca="1">INDIRECT(_xlfn.CONCAT(S$4,"_d!",S$1,$A66))</f>
        <v>621.30401611328125</v>
      </c>
      <c r="T66" s="19" cm="1">
        <f t="array" aca="1" ref="T66" ca="1">INDIRECT(_xlfn.CONCAT(T$4,"_d!",T$1,$A66))</f>
        <v>632.75927734375</v>
      </c>
      <c r="U66" s="19" cm="1">
        <f t="array" aca="1" ref="U66" ca="1">INDIRECT(_xlfn.CONCAT(U$4,"_d!",U$1,$A66))</f>
        <v>627.72943115234375</v>
      </c>
      <c r="V66" s="19" cm="1">
        <f t="array" aca="1" ref="V66" ca="1">INDIRECT(_xlfn.CONCAT(V$4,"_d!",V$1,$A66))</f>
        <v>589.012939453125</v>
      </c>
      <c r="W66" s="42">
        <f t="shared" ca="1" si="7"/>
        <v>602.42404968113055</v>
      </c>
      <c r="X66" s="19" cm="1">
        <f t="array" aca="1" ref="X66" ca="1">INDIRECT(_xlfn.CONCAT(X$4,"_d!",X$1,$A66))</f>
        <v>593.20550537109375</v>
      </c>
      <c r="Y66" s="19" cm="1">
        <f t="array" aca="1" ref="Y66" ca="1">INDIRECT(_xlfn.CONCAT(Y$4,"_d!",Y$1,$A66))</f>
        <v>612.6236572265625</v>
      </c>
      <c r="Z66" s="19" cm="1">
        <f t="array" aca="1" ref="Z66" ca="1">INDIRECT(_xlfn.CONCAT(Z$4,"_d!",Z$1,$A66))</f>
        <v>622.50042724609375</v>
      </c>
      <c r="AA66" s="19" cm="1">
        <f t="array" aca="1" ref="AA66" ca="1">INDIRECT(_xlfn.CONCAT(AA$4,"_d!",AA$1,$A66))</f>
        <v>626.29296875</v>
      </c>
      <c r="AB66" s="19" cm="1">
        <f t="array" aca="1" ref="AB66" ca="1">INDIRECT(_xlfn.CONCAT(AB$4,"_d!",AB$1,$A66))</f>
        <v>630.7799072265625</v>
      </c>
      <c r="AC66" s="19" cm="1">
        <f t="array" aca="1" ref="AC66" ca="1">INDIRECT(_xlfn.CONCAT(AC$4,"_d!",AC$1,$A66))</f>
        <v>592.92388916015625</v>
      </c>
      <c r="AD66" s="42">
        <f t="shared" ca="1" si="8"/>
        <v>607.45529550909271</v>
      </c>
      <c r="AE66" s="19" cm="1">
        <f t="array" aca="1" ref="AE66" ca="1">INDIRECT(_xlfn.CONCAT(AE$4,"_d!",AE$1,$A66))</f>
        <v>595.65802001953125</v>
      </c>
      <c r="AF66" s="19" cm="1">
        <f t="array" aca="1" ref="AF66" ca="1">INDIRECT(_xlfn.CONCAT(AF$4,"_d!",AF$1,$A66))</f>
        <v>613.76953125</v>
      </c>
      <c r="AG66" s="19" cm="1">
        <f t="array" aca="1" ref="AG66" ca="1">INDIRECT(_xlfn.CONCAT(AG$4,"_d!",AG$1,$A66))</f>
        <v>621.45367431640625</v>
      </c>
      <c r="AH66" s="19" cm="1">
        <f t="array" aca="1" ref="AH66" ca="1">INDIRECT(_xlfn.CONCAT(AH$4,"_d!",AH$1,$A66))</f>
        <v>630.84716796875</v>
      </c>
      <c r="AI66" s="19" cm="1">
        <f t="array" aca="1" ref="AI66" ca="1">INDIRECT(_xlfn.CONCAT(AI$4,"_d!",AI$1,$A66))</f>
        <v>625.73797607421875</v>
      </c>
      <c r="AJ66" s="19" cm="1">
        <f t="array" aca="1" ref="AJ66" ca="1">INDIRECT(_xlfn.CONCAT(AJ$4,"_d!",AJ$1,$A66))</f>
        <v>594.90625</v>
      </c>
      <c r="AK66" s="42">
        <f t="shared" ca="1" si="9"/>
        <v>608.58173315789531</v>
      </c>
      <c r="AL66" s="19" cm="1">
        <f t="array" aca="1" ref="AL66" ca="1">INDIRECT(_xlfn.CONCAT(AL$4,"_d!",AL$1,$A66))</f>
        <v>593.1737060546875</v>
      </c>
      <c r="AM66" s="19" cm="1">
        <f t="array" aca="1" ref="AM66" ca="1">INDIRECT(_xlfn.CONCAT(AM$4,"_d!",AM$1,$A66))</f>
        <v>612.851318359375</v>
      </c>
      <c r="AN66" s="19" cm="1">
        <f t="array" aca="1" ref="AN66" ca="1">INDIRECT(_xlfn.CONCAT(AN$4,"_d!",AN$1,$A66))</f>
        <v>619.79998779296875</v>
      </c>
      <c r="AO66" s="19" cm="1">
        <f t="array" aca="1" ref="AO66" ca="1">INDIRECT(_xlfn.CONCAT(AO$4,"_d!",AO$1,$A66))</f>
        <v>626.2376708984375</v>
      </c>
      <c r="AP66" s="19" cm="1">
        <f t="array" aca="1" ref="AP66" ca="1">INDIRECT(_xlfn.CONCAT(AP$4,"_d!",AP$1,$A66))</f>
        <v>629.87725830078125</v>
      </c>
      <c r="AQ66" s="19" cm="1">
        <f t="array" aca="1" ref="AQ66" ca="1">INDIRECT(_xlfn.CONCAT(AQ$4,"_d!",AQ$1,$A66))</f>
        <v>589.98284912109375</v>
      </c>
      <c r="AR66" s="42">
        <f t="shared" ca="1" si="10"/>
        <v>605.79426908091682</v>
      </c>
      <c r="AS66" s="19" cm="1">
        <f t="array" aca="1" ref="AS66" ca="1">INDIRECT(_xlfn.CONCAT(AS$4,"_d!",AS$1,$A66))</f>
        <v>596.1248779296875</v>
      </c>
      <c r="AT66" s="19" cm="1">
        <f t="array" aca="1" ref="AT66" ca="1">INDIRECT(_xlfn.CONCAT(AT$4,"_d!",AT$1,$A66))</f>
        <v>612.8544921875</v>
      </c>
      <c r="AU66" s="19" cm="1">
        <f t="array" aca="1" ref="AU66" ca="1">INDIRECT(_xlfn.CONCAT(AU$4,"_d!",AU$1,$A66))</f>
        <v>618.4833984375</v>
      </c>
      <c r="AV66" s="19" cm="1">
        <f t="array" aca="1" ref="AV66" ca="1">INDIRECT(_xlfn.CONCAT(AV$4,"_d!",AV$1,$A66))</f>
        <v>629.6829833984375</v>
      </c>
      <c r="AW66" s="19" cm="1">
        <f t="array" aca="1" ref="AW66" ca="1">INDIRECT(_xlfn.CONCAT(AW$4,"_d!",AW$1,$A66))</f>
        <v>627.33990478515625</v>
      </c>
      <c r="AX66" s="19" cm="1">
        <f t="array" aca="1" ref="AX66" ca="1">INDIRECT(_xlfn.CONCAT(AX$4,"_d!",AX$1,$A66))</f>
        <v>589.966552734375</v>
      </c>
      <c r="AY66" s="42">
        <f t="shared" ca="1" si="11"/>
        <v>606.18257403393807</v>
      </c>
      <c r="AZ66" s="19" cm="1">
        <f t="array" aca="1" ref="AZ66" ca="1">INDIRECT(_xlfn.CONCAT(AZ$4,"_d!",AZ$1,$A66))</f>
        <v>595.5126953125</v>
      </c>
      <c r="BA66" s="19" cm="1">
        <f t="array" aca="1" ref="BA66" ca="1">INDIRECT(_xlfn.CONCAT(BA$4,"_d!",BA$1,$A66))</f>
        <v>612.498291015625</v>
      </c>
      <c r="BB66" s="19" cm="1">
        <f t="array" aca="1" ref="BB66" ca="1">INDIRECT(_xlfn.CONCAT(BB$4,"_d!",BB$1,$A66))</f>
        <v>616.94476318359375</v>
      </c>
      <c r="BC66" s="19" cm="1">
        <f t="array" aca="1" ref="BC66" ca="1">INDIRECT(_xlfn.CONCAT(BC$4,"_d!",BC$1,$A66))</f>
        <v>622.141357421875</v>
      </c>
      <c r="BD66" s="19" cm="1">
        <f t="array" aca="1" ref="BD66" ca="1">INDIRECT(_xlfn.CONCAT(BD$4,"_d!",BD$1,$A66))</f>
        <v>629.4678955078125</v>
      </c>
      <c r="BE66" s="19" cm="1">
        <f t="array" aca="1" ref="BE66" ca="1">INDIRECT(_xlfn.CONCAT(BE$4,"_d!",BE$1,$A66))</f>
        <v>595.35784912109375</v>
      </c>
      <c r="BF66" s="42">
        <f t="shared" ca="1" si="12"/>
        <v>605.22773433332623</v>
      </c>
      <c r="BG66" s="19" cm="1">
        <f t="array" aca="1" ref="BG66" ca="1">INDIRECT(_xlfn.CONCAT(BG$4,"_d!",BG$1,$A66))</f>
        <v>592.65643310546875</v>
      </c>
      <c r="BH66" s="19" cm="1">
        <f t="array" aca="1" ref="BH66" ca="1">INDIRECT(_xlfn.CONCAT(BH$4,"_d!",BH$1,$A66))</f>
        <v>610.64520263671875</v>
      </c>
      <c r="BI66" s="19" cm="1">
        <f t="array" aca="1" ref="BI66" ca="1">INDIRECT(_xlfn.CONCAT(BI$4,"_d!",BI$1,$A66))</f>
        <v>614.57281494140625</v>
      </c>
      <c r="BJ66" s="19" cm="1">
        <f t="array" aca="1" ref="BJ66" ca="1">INDIRECT(_xlfn.CONCAT(BJ$4,"_d!",BJ$1,$A66))</f>
        <v>618.80731201171875</v>
      </c>
      <c r="BK66" s="19" cm="1">
        <f t="array" aca="1" ref="BK66" ca="1">INDIRECT(_xlfn.CONCAT(BK$4,"_d!",BK$1,$A66))</f>
        <v>627.8575439453125</v>
      </c>
      <c r="BL66" s="19" cm="1">
        <f t="array" aca="1" ref="BL66" ca="1">INDIRECT(_xlfn.CONCAT(BL$4,"_d!",BL$1,$A66))</f>
        <v>594.456298828125</v>
      </c>
      <c r="BM66" s="42">
        <f t="shared" ca="1" si="13"/>
        <v>601.89225371322334</v>
      </c>
      <c r="BN66" s="19" cm="1">
        <f t="array" aca="1" ref="BN66" ca="1">INDIRECT(_xlfn.CONCAT(BN$4,"_d!",BN$1,$A66))</f>
        <v>592.89385986328125</v>
      </c>
      <c r="BO66" s="19" cm="1">
        <f t="array" aca="1" ref="BO66" ca="1">INDIRECT(_xlfn.CONCAT(BO$4,"_d!",BO$1,$A66))</f>
        <v>610.33837890625</v>
      </c>
      <c r="BP66" s="19" cm="1">
        <f t="array" aca="1" ref="BP66" ca="1">INDIRECT(_xlfn.CONCAT(BP$4,"_d!",BP$1,$A66))</f>
        <v>612.9425048828125</v>
      </c>
      <c r="BQ66" s="19" cm="1">
        <f t="array" aca="1" ref="BQ66" ca="1">INDIRECT(_xlfn.CONCAT(BQ$4,"_d!",BQ$1,$A66))</f>
        <v>626.30816650390625</v>
      </c>
      <c r="BR66" s="19" cm="1">
        <f t="array" aca="1" ref="BR66" ca="1">INDIRECT(_xlfn.CONCAT(BR$4,"_d!",BR$1,$A66))</f>
        <v>627.07525634765625</v>
      </c>
      <c r="BS66" s="19" cm="1">
        <f t="array" aca="1" ref="BS66" ca="1">INDIRECT(_xlfn.CONCAT(BS$4,"_d!",BS$1,$A66))</f>
        <v>595.06158447265625</v>
      </c>
      <c r="BT66" s="42">
        <f t="shared" ca="1" si="14"/>
        <v>600.10605925158745</v>
      </c>
      <c r="BU66" s="42"/>
      <c r="BV66" s="45">
        <f t="shared" ca="1" si="15"/>
        <v>612.23673574323493</v>
      </c>
      <c r="BW66" s="45">
        <f t="shared" ca="1" si="16"/>
        <v>611.97418528949277</v>
      </c>
      <c r="BX66" s="45">
        <f t="shared" ca="1" si="17"/>
        <v>602.42404968113055</v>
      </c>
      <c r="BY66" s="45">
        <f t="shared" ca="1" si="18"/>
        <v>607.45529550909271</v>
      </c>
      <c r="BZ66" s="45">
        <f t="shared" ca="1" si="19"/>
        <v>608.58173315789531</v>
      </c>
      <c r="CA66" s="45">
        <f t="shared" ca="1" si="20"/>
        <v>605.79426908091682</v>
      </c>
      <c r="CB66" s="45">
        <f t="shared" ca="1" si="21"/>
        <v>606.18257403393807</v>
      </c>
      <c r="CC66" s="45">
        <f t="shared" ca="1" si="22"/>
        <v>605.22773433332623</v>
      </c>
      <c r="CD66" s="45">
        <f t="shared" ca="1" si="23"/>
        <v>601.89225371322334</v>
      </c>
      <c r="CE66" s="45">
        <f t="shared" ca="1" si="24"/>
        <v>600.10605925158745</v>
      </c>
      <c r="CF66" s="45" cm="1">
        <f t="array" aca="1" ref="CF66" ca="1">+SUMPRODUCT($BV$3:$CE$3/100,$BV66:$CE66)</f>
        <v>605.0066612812127</v>
      </c>
      <c r="CG66" s="35">
        <f t="shared" si="28"/>
        <v>44562</v>
      </c>
      <c r="CH66" s="24">
        <f t="shared" ca="1" si="29"/>
        <v>3.9637218469446012E-2</v>
      </c>
      <c r="CI66" s="24">
        <f t="shared" ca="1" si="30"/>
        <v>3.9574484480631833E-2</v>
      </c>
      <c r="CJ66" s="24">
        <f t="shared" ca="1" si="31"/>
        <v>3.9319396100135684E-2</v>
      </c>
      <c r="CK66" s="24">
        <f t="shared" ca="1" si="32"/>
        <v>3.8771605677848209E-2</v>
      </c>
      <c r="CL66" s="24">
        <f t="shared" ca="1" si="33"/>
        <v>3.9278042393881663E-2</v>
      </c>
      <c r="CM66" s="24">
        <f t="shared" ca="1" si="34"/>
        <v>3.8783149179784537E-2</v>
      </c>
      <c r="CN66" s="24">
        <f t="shared" ca="1" si="35"/>
        <v>3.8726084217358681E-2</v>
      </c>
      <c r="CO66" s="24">
        <f t="shared" ca="1" si="36"/>
        <v>3.8616588053607792E-2</v>
      </c>
      <c r="CP66" s="24">
        <f t="shared" ca="1" si="37"/>
        <v>3.8507476031229171E-2</v>
      </c>
      <c r="CQ66" s="24">
        <f t="shared" ca="1" si="38"/>
        <v>3.8193933360809895E-2</v>
      </c>
      <c r="CR66" s="24">
        <f t="shared" ca="1" si="26"/>
        <v>3.8793632110555976E-2</v>
      </c>
      <c r="CS66" s="35">
        <f t="shared" si="39"/>
        <v>44562</v>
      </c>
      <c r="CT66" s="24">
        <f t="shared" ca="1" si="41"/>
        <v>0.49662996988428376</v>
      </c>
      <c r="CU66" s="24">
        <f t="shared" ca="1" si="42"/>
        <v>0.49932380060569814</v>
      </c>
      <c r="CV66" s="24">
        <f t="shared" ca="1" si="43"/>
        <v>0.50813831744304649</v>
      </c>
      <c r="CW66" s="24">
        <f t="shared" ca="1" si="44"/>
        <v>0.50389771884440515</v>
      </c>
      <c r="CX66" s="24">
        <f t="shared" ca="1" si="45"/>
        <v>0.50289001599071925</v>
      </c>
      <c r="CY66" s="24">
        <f t="shared" ca="1" si="46"/>
        <v>0.50455358232694447</v>
      </c>
      <c r="CZ66" s="24">
        <f t="shared" ca="1" si="47"/>
        <v>0.506689277335028</v>
      </c>
      <c r="DA66" s="24">
        <f t="shared" ca="1" si="48"/>
        <v>0.51003211256965808</v>
      </c>
      <c r="DB66" s="24">
        <f t="shared" ca="1" si="49"/>
        <v>0.50981077707391287</v>
      </c>
      <c r="DC66" s="24">
        <f t="shared" ca="1" si="50"/>
        <v>0.51347057501012872</v>
      </c>
      <c r="DD66" s="48">
        <f t="shared" ca="1" si="51"/>
        <v>0.50704621298896035</v>
      </c>
      <c r="DE66" s="48">
        <f>+[1]NAC!AG67</f>
        <v>0.50684931506849318</v>
      </c>
    </row>
    <row r="67" spans="1:109" x14ac:dyDescent="0.25">
      <c r="A67" s="110">
        <f t="shared" si="27"/>
        <v>94</v>
      </c>
      <c r="B67" s="35">
        <f>+NAC!A67</f>
        <v>44593</v>
      </c>
      <c r="C67" s="19" cm="1">
        <f t="array" aca="1" ref="C67" ca="1">INDIRECT(_xlfn.CONCAT(C$4,"_d!",C$1,$A67))</f>
        <v>628.823974609375</v>
      </c>
      <c r="D67" s="19" cm="1">
        <f t="array" aca="1" ref="D67" ca="1">INDIRECT(_xlfn.CONCAT(D$4,"_d!",D$1,$A67))</f>
        <v>641.41400146484375</v>
      </c>
      <c r="E67" s="19" cm="1">
        <f t="array" aca="1" ref="E67" ca="1">INDIRECT(_xlfn.CONCAT(E$4,"_d!",E$1,$A67))</f>
        <v>656.09820556640625</v>
      </c>
      <c r="F67" s="19" cm="1">
        <f t="array" aca="1" ref="F67" ca="1">INDIRECT(_xlfn.CONCAT(F$4,"_d!",F$1,$A67))</f>
        <v>664.30804443359375</v>
      </c>
      <c r="G67" s="19" cm="1">
        <f t="array" aca="1" ref="G67" ca="1">INDIRECT(_xlfn.CONCAT(G$4,"_d!",G$1,$A67))</f>
        <v>664.06842041015625</v>
      </c>
      <c r="H67" s="19" cm="1">
        <f t="array" aca="1" ref="H67" ca="1">INDIRECT(_xlfn.CONCAT(H$4,"_d!",H$1,$A67))</f>
        <v>612.17791748046875</v>
      </c>
      <c r="I67" s="42">
        <f t="shared" ca="1" si="6"/>
        <v>643.87227504324017</v>
      </c>
      <c r="J67" s="19" cm="1">
        <f t="array" aca="1" ref="J67" ca="1">INDIRECT(_xlfn.CONCAT(J$4,"_d!",J$1,$A67))</f>
        <v>629.91357421875</v>
      </c>
      <c r="K67" s="19" cm="1">
        <f t="array" aca="1" ref="K67" ca="1">INDIRECT(_xlfn.CONCAT(K$4,"_d!",K$1,$A67))</f>
        <v>645.44146728515625</v>
      </c>
      <c r="L67" s="19" cm="1">
        <f t="array" aca="1" ref="L67" ca="1">INDIRECT(_xlfn.CONCAT(L$4,"_d!",L$1,$A67))</f>
        <v>654.2259521484375</v>
      </c>
      <c r="M67" s="19" cm="1">
        <f t="array" aca="1" ref="M67" ca="1">INDIRECT(_xlfn.CONCAT(M$4,"_d!",M$1,$A67))</f>
        <v>659.40960693359375</v>
      </c>
      <c r="N67" s="19" cm="1">
        <f t="array" aca="1" ref="N67" ca="1">INDIRECT(_xlfn.CONCAT(N$4,"_d!",N$1,$A67))</f>
        <v>662.50042724609375</v>
      </c>
      <c r="O67" s="19" cm="1">
        <f t="array" aca="1" ref="O67" ca="1">INDIRECT(_xlfn.CONCAT(O$4,"_d!",O$1,$A67))</f>
        <v>614.241455078125</v>
      </c>
      <c r="P67" s="42">
        <f ca="1">+SUMPRODUCT(J$3:$O$3,J67:O67)</f>
        <v>643.18127262494818</v>
      </c>
      <c r="Q67" s="19" cm="1">
        <f t="array" aca="1" ref="Q67" ca="1">INDIRECT(_xlfn.CONCAT(Q$4,"_d!",Q$1,$A67))</f>
        <v>622.9742431640625</v>
      </c>
      <c r="R67" s="19" cm="1">
        <f t="array" aca="1" ref="R67" ca="1">INDIRECT(_xlfn.CONCAT(R$4,"_d!",R$1,$A67))</f>
        <v>622.9742431640625</v>
      </c>
      <c r="S67" s="19" cm="1">
        <f t="array" aca="1" ref="S67" ca="1">INDIRECT(_xlfn.CONCAT(S$4,"_d!",S$1,$A67))</f>
        <v>652.09954833984375</v>
      </c>
      <c r="T67" s="19" cm="1">
        <f t="array" aca="1" ref="T67" ca="1">INDIRECT(_xlfn.CONCAT(T$4,"_d!",T$1,$A67))</f>
        <v>664.7642822265625</v>
      </c>
      <c r="U67" s="19" cm="1">
        <f t="array" aca="1" ref="U67" ca="1">INDIRECT(_xlfn.CONCAT(U$4,"_d!",U$1,$A67))</f>
        <v>662.47265625</v>
      </c>
      <c r="V67" s="19" cm="1">
        <f t="array" aca="1" ref="V67" ca="1">INDIRECT(_xlfn.CONCAT(V$4,"_d!",V$1,$A67))</f>
        <v>617.55963134765625</v>
      </c>
      <c r="W67" s="42">
        <f t="shared" ca="1" si="7"/>
        <v>632.82994911815786</v>
      </c>
      <c r="X67" s="19" cm="1">
        <f t="array" aca="1" ref="X67" ca="1">INDIRECT(_xlfn.CONCAT(X$4,"_d!",X$1,$A67))</f>
        <v>622.389892578125</v>
      </c>
      <c r="Y67" s="19" cm="1">
        <f t="array" aca="1" ref="Y67" ca="1">INDIRECT(_xlfn.CONCAT(Y$4,"_d!",Y$1,$A67))</f>
        <v>641.4261474609375</v>
      </c>
      <c r="Z67" s="19" cm="1">
        <f t="array" aca="1" ref="Z67" ca="1">INDIRECT(_xlfn.CONCAT(Z$4,"_d!",Z$1,$A67))</f>
        <v>653.49505615234375</v>
      </c>
      <c r="AA67" s="19" cm="1">
        <f t="array" aca="1" ref="AA67" ca="1">INDIRECT(_xlfn.CONCAT(AA$4,"_d!",AA$1,$A67))</f>
        <v>657.32611083984375</v>
      </c>
      <c r="AB67" s="19" cm="1">
        <f t="array" aca="1" ref="AB67" ca="1">INDIRECT(_xlfn.CONCAT(AB$4,"_d!",AB$1,$A67))</f>
        <v>665.4439697265625</v>
      </c>
      <c r="AC67" s="19" cm="1">
        <f t="array" aca="1" ref="AC67" ca="1">INDIRECT(_xlfn.CONCAT(AC$4,"_d!",AC$1,$A67))</f>
        <v>621.3643798828125</v>
      </c>
      <c r="AD67" s="42">
        <f t="shared" ca="1" si="8"/>
        <v>637.22491791353946</v>
      </c>
      <c r="AE67" s="19" cm="1">
        <f t="array" aca="1" ref="AE67" ca="1">INDIRECT(_xlfn.CONCAT(AE$4,"_d!",AE$1,$A67))</f>
        <v>625.2650146484375</v>
      </c>
      <c r="AF67" s="19" cm="1">
        <f t="array" aca="1" ref="AF67" ca="1">INDIRECT(_xlfn.CONCAT(AF$4,"_d!",AF$1,$A67))</f>
        <v>642.32684326171875</v>
      </c>
      <c r="AG67" s="19" cm="1">
        <f t="array" aca="1" ref="AG67" ca="1">INDIRECT(_xlfn.CONCAT(AG$4,"_d!",AG$1,$A67))</f>
        <v>652.0242919921875</v>
      </c>
      <c r="AH67" s="19" cm="1">
        <f t="array" aca="1" ref="AH67" ca="1">INDIRECT(_xlfn.CONCAT(AH$4,"_d!",AH$1,$A67))</f>
        <v>662.6458740234375</v>
      </c>
      <c r="AI67" s="19" cm="1">
        <f t="array" aca="1" ref="AI67" ca="1">INDIRECT(_xlfn.CONCAT(AI$4,"_d!",AI$1,$A67))</f>
        <v>659.81011962890625</v>
      </c>
      <c r="AJ67" s="19" cm="1">
        <f t="array" aca="1" ref="AJ67" ca="1">INDIRECT(_xlfn.CONCAT(AJ$4,"_d!",AJ$1,$A67))</f>
        <v>623.62689208984375</v>
      </c>
      <c r="AK67" s="42">
        <f t="shared" ca="1" si="9"/>
        <v>638.29005657652908</v>
      </c>
      <c r="AL67" s="19" cm="1">
        <f t="array" aca="1" ref="AL67" ca="1">INDIRECT(_xlfn.CONCAT(AL$4,"_d!",AL$1,$A67))</f>
        <v>621.95367431640625</v>
      </c>
      <c r="AM67" s="19" cm="1">
        <f t="array" aca="1" ref="AM67" ca="1">INDIRECT(_xlfn.CONCAT(AM$4,"_d!",AM$1,$A67))</f>
        <v>641.45989990234375</v>
      </c>
      <c r="AN67" s="19" cm="1">
        <f t="array" aca="1" ref="AN67" ca="1">INDIRECT(_xlfn.CONCAT(AN$4,"_d!",AN$1,$A67))</f>
        <v>649.76959228515625</v>
      </c>
      <c r="AO67" s="19" cm="1">
        <f t="array" aca="1" ref="AO67" ca="1">INDIRECT(_xlfn.CONCAT(AO$4,"_d!",AO$1,$A67))</f>
        <v>656.84613037109375</v>
      </c>
      <c r="AP67" s="19" cm="1">
        <f t="array" aca="1" ref="AP67" ca="1">INDIRECT(_xlfn.CONCAT(AP$4,"_d!",AP$1,$A67))</f>
        <v>663.8209228515625</v>
      </c>
      <c r="AQ67" s="19" cm="1">
        <f t="array" aca="1" ref="AQ67" ca="1">INDIRECT(_xlfn.CONCAT(AQ$4,"_d!",AQ$1,$A67))</f>
        <v>618.57745361328125</v>
      </c>
      <c r="AR67" s="42">
        <f t="shared" ca="1" si="10"/>
        <v>635.01046352056028</v>
      </c>
      <c r="AS67" s="19" cm="1">
        <f t="array" aca="1" ref="AS67" ca="1">INDIRECT(_xlfn.CONCAT(AS$4,"_d!",AS$1,$A67))</f>
        <v>624.06329345703125</v>
      </c>
      <c r="AT67" s="19" cm="1">
        <f t="array" aca="1" ref="AT67" ca="1">INDIRECT(_xlfn.CONCAT(AT$4,"_d!",AT$1,$A67))</f>
        <v>641.2310791015625</v>
      </c>
      <c r="AU67" s="19" cm="1">
        <f t="array" aca="1" ref="AU67" ca="1">INDIRECT(_xlfn.CONCAT(AU$4,"_d!",AU$1,$A67))</f>
        <v>648.0030517578125</v>
      </c>
      <c r="AV67" s="19" cm="1">
        <f t="array" aca="1" ref="AV67" ca="1">INDIRECT(_xlfn.CONCAT(AV$4,"_d!",AV$1,$A67))</f>
        <v>660.76983642578125</v>
      </c>
      <c r="AW67" s="19" cm="1">
        <f t="array" aca="1" ref="AW67" ca="1">INDIRECT(_xlfn.CONCAT(AW$4,"_d!",AW$1,$A67))</f>
        <v>660.77410888671875</v>
      </c>
      <c r="AX67" s="19" cm="1">
        <f t="array" aca="1" ref="AX67" ca="1">INDIRECT(_xlfn.CONCAT(AX$4,"_d!",AX$1,$A67))</f>
        <v>618.4417724609375</v>
      </c>
      <c r="AY67" s="42">
        <f t="shared" ca="1" si="11"/>
        <v>634.89286264794384</v>
      </c>
      <c r="AZ67" s="19" cm="1">
        <f t="array" aca="1" ref="AZ67" ca="1">INDIRECT(_xlfn.CONCAT(AZ$4,"_d!",AZ$1,$A67))</f>
        <v>622.7650146484375</v>
      </c>
      <c r="BA67" s="19" cm="1">
        <f t="array" aca="1" ref="BA67" ca="1">INDIRECT(_xlfn.CONCAT(BA$4,"_d!",BA$1,$A67))</f>
        <v>640.572998046875</v>
      </c>
      <c r="BB67" s="19" cm="1">
        <f t="array" aca="1" ref="BB67" ca="1">INDIRECT(_xlfn.CONCAT(BB$4,"_d!",BB$1,$A67))</f>
        <v>646.365966796875</v>
      </c>
      <c r="BC67" s="19" cm="1">
        <f t="array" aca="1" ref="BC67" ca="1">INDIRECT(_xlfn.CONCAT(BC$4,"_d!",BC$1,$A67))</f>
        <v>652.09637451171875</v>
      </c>
      <c r="BD67" s="19" cm="1">
        <f t="array" aca="1" ref="BD67" ca="1">INDIRECT(_xlfn.CONCAT(BD$4,"_d!",BD$1,$A67))</f>
        <v>663.05792236328125</v>
      </c>
      <c r="BE67" s="19" cm="1">
        <f t="array" aca="1" ref="BE67" ca="1">INDIRECT(_xlfn.CONCAT(BE$4,"_d!",BE$1,$A67))</f>
        <v>624.0299072265625</v>
      </c>
      <c r="BF67" s="42">
        <f t="shared" ca="1" si="12"/>
        <v>633.41958726930125</v>
      </c>
      <c r="BG67" s="19" cm="1">
        <f t="array" aca="1" ref="BG67" ca="1">INDIRECT(_xlfn.CONCAT(BG$4,"_d!",BG$1,$A67))</f>
        <v>619.23907470703125</v>
      </c>
      <c r="BH67" s="19" cm="1">
        <f t="array" aca="1" ref="BH67" ca="1">INDIRECT(_xlfn.CONCAT(BH$4,"_d!",BH$1,$A67))</f>
        <v>637.81585693359375</v>
      </c>
      <c r="BI67" s="19" cm="1">
        <f t="array" aca="1" ref="BI67" ca="1">INDIRECT(_xlfn.CONCAT(BI$4,"_d!",BI$1,$A67))</f>
        <v>643.77685546875</v>
      </c>
      <c r="BJ67" s="19" cm="1">
        <f t="array" aca="1" ref="BJ67" ca="1">INDIRECT(_xlfn.CONCAT(BJ$4,"_d!",BJ$1,$A67))</f>
        <v>648.51824951171875</v>
      </c>
      <c r="BK67" s="19" cm="1">
        <f t="array" aca="1" ref="BK67" ca="1">INDIRECT(_xlfn.CONCAT(BK$4,"_d!",BK$1,$A67))</f>
        <v>660.6708984375</v>
      </c>
      <c r="BL67" s="19" cm="1">
        <f t="array" aca="1" ref="BL67" ca="1">INDIRECT(_xlfn.CONCAT(BL$4,"_d!",BL$1,$A67))</f>
        <v>622.7159423828125</v>
      </c>
      <c r="BM67" s="42">
        <f t="shared" ca="1" si="13"/>
        <v>629.20262082795387</v>
      </c>
      <c r="BN67" s="19" cm="1">
        <f t="array" aca="1" ref="BN67" ca="1">INDIRECT(_xlfn.CONCAT(BN$4,"_d!",BN$1,$A67))</f>
        <v>617.756591796875</v>
      </c>
      <c r="BO67" s="19" cm="1">
        <f t="array" aca="1" ref="BO67" ca="1">INDIRECT(_xlfn.CONCAT(BO$4,"_d!",BO$1,$A67))</f>
        <v>636.975830078125</v>
      </c>
      <c r="BP67" s="19" cm="1">
        <f t="array" aca="1" ref="BP67" ca="1">INDIRECT(_xlfn.CONCAT(BP$4,"_d!",BP$1,$A67))</f>
        <v>641.48876953125</v>
      </c>
      <c r="BQ67" s="19" cm="1">
        <f t="array" aca="1" ref="BQ67" ca="1">INDIRECT(_xlfn.CONCAT(BQ$4,"_d!",BQ$1,$A67))</f>
        <v>656.005859375</v>
      </c>
      <c r="BR67" s="19" cm="1">
        <f t="array" aca="1" ref="BR67" ca="1">INDIRECT(_xlfn.CONCAT(BR$4,"_d!",BR$1,$A67))</f>
        <v>659.26678466796875</v>
      </c>
      <c r="BS67" s="19" cm="1">
        <f t="array" aca="1" ref="BS67" ca="1">INDIRECT(_xlfn.CONCAT(BS$4,"_d!",BS$1,$A67))</f>
        <v>623.14935302734375</v>
      </c>
      <c r="BT67" s="42">
        <f t="shared" ca="1" si="14"/>
        <v>626.1647269245409</v>
      </c>
      <c r="BU67" s="42"/>
      <c r="BV67" s="45">
        <f t="shared" ca="1" si="15"/>
        <v>643.87227504324017</v>
      </c>
      <c r="BW67" s="45">
        <f t="shared" ca="1" si="16"/>
        <v>643.18127262494818</v>
      </c>
      <c r="BX67" s="45">
        <f t="shared" ca="1" si="17"/>
        <v>632.82994911815786</v>
      </c>
      <c r="BY67" s="45">
        <f t="shared" ca="1" si="18"/>
        <v>637.22491791353946</v>
      </c>
      <c r="BZ67" s="45">
        <f t="shared" ca="1" si="19"/>
        <v>638.29005657652908</v>
      </c>
      <c r="CA67" s="45">
        <f t="shared" ca="1" si="20"/>
        <v>635.01046352056028</v>
      </c>
      <c r="CB67" s="45">
        <f t="shared" ca="1" si="21"/>
        <v>634.89286264794384</v>
      </c>
      <c r="CC67" s="45">
        <f t="shared" ca="1" si="22"/>
        <v>633.41958726930125</v>
      </c>
      <c r="CD67" s="45">
        <f t="shared" ca="1" si="23"/>
        <v>629.20262082795387</v>
      </c>
      <c r="CE67" s="45">
        <f t="shared" ca="1" si="24"/>
        <v>626.1647269245409</v>
      </c>
      <c r="CF67" s="45" cm="1">
        <f t="array" aca="1" ref="CF67" ca="1">+SUMPRODUCT($BV$3:$CE$3/100,$BV67:$CE67)</f>
        <v>633.64344562524116</v>
      </c>
      <c r="CG67" s="35">
        <f t="shared" si="28"/>
        <v>44593</v>
      </c>
      <c r="CH67" s="24">
        <f t="shared" ca="1" si="29"/>
        <v>5.1672069729041592E-2</v>
      </c>
      <c r="CI67" s="24">
        <f t="shared" ca="1" si="30"/>
        <v>5.0994123748361986E-2</v>
      </c>
      <c r="CJ67" s="24">
        <f t="shared" ca="1" si="31"/>
        <v>5.0472585636515355E-2</v>
      </c>
      <c r="CK67" s="24">
        <f t="shared" ca="1" si="32"/>
        <v>4.9007099986670744E-2</v>
      </c>
      <c r="CL67" s="24">
        <f t="shared" ca="1" si="33"/>
        <v>4.8815667313047761E-2</v>
      </c>
      <c r="CM67" s="24">
        <f t="shared" ca="1" si="34"/>
        <v>4.8227914872765121E-2</v>
      </c>
      <c r="CN67" s="24">
        <f t="shared" ca="1" si="35"/>
        <v>4.7362444655821401E-2</v>
      </c>
      <c r="CO67" s="24">
        <f t="shared" ca="1" si="36"/>
        <v>4.6580570150224654E-2</v>
      </c>
      <c r="CP67" s="24">
        <f t="shared" ca="1" si="37"/>
        <v>4.5374179425380579E-2</v>
      </c>
      <c r="CQ67" s="24">
        <f t="shared" ca="1" si="38"/>
        <v>4.3423437026201883E-2</v>
      </c>
      <c r="CR67" s="24">
        <f t="shared" ca="1" si="26"/>
        <v>4.7333006686876455E-2</v>
      </c>
      <c r="CS67" s="35">
        <f t="shared" si="39"/>
        <v>44593</v>
      </c>
      <c r="CT67" s="24">
        <f t="shared" ca="1" si="41"/>
        <v>0.5201305681642967</v>
      </c>
      <c r="CU67" s="24">
        <f t="shared" ca="1" si="42"/>
        <v>0.52196016035426207</v>
      </c>
      <c r="CV67" s="24">
        <f t="shared" ca="1" si="43"/>
        <v>0.53000839358627672</v>
      </c>
      <c r="CW67" s="24">
        <f t="shared" ca="1" si="44"/>
        <v>0.52289671357644552</v>
      </c>
      <c r="CX67" s="24">
        <f t="shared" ca="1" si="45"/>
        <v>0.52220038485050879</v>
      </c>
      <c r="CY67" s="24">
        <f t="shared" ca="1" si="46"/>
        <v>0.52327399321744994</v>
      </c>
      <c r="CZ67" s="24">
        <f t="shared" ca="1" si="47"/>
        <v>0.52348389101460513</v>
      </c>
      <c r="DA67" s="24">
        <f t="shared" ca="1" si="48"/>
        <v>0.52551432777034957</v>
      </c>
      <c r="DB67" s="24">
        <f t="shared" ca="1" si="49"/>
        <v>0.52386086312082947</v>
      </c>
      <c r="DC67" s="24">
        <f t="shared" ca="1" si="50"/>
        <v>0.52383187369239148</v>
      </c>
      <c r="DD67" s="48">
        <f t="shared" ca="1" si="51"/>
        <v>0.52386754531145874</v>
      </c>
      <c r="DE67" s="48">
        <f>+[1]NAC!AG68</f>
        <v>0.52296225054099543</v>
      </c>
    </row>
    <row r="68" spans="1:109" x14ac:dyDescent="0.25">
      <c r="A68" s="110">
        <f t="shared" si="27"/>
        <v>95</v>
      </c>
      <c r="B68" s="35">
        <f>+NAC!A68</f>
        <v>44621</v>
      </c>
      <c r="C68" s="19" cm="1">
        <f t="array" aca="1" ref="C68" ca="1">INDIRECT(_xlfn.CONCAT(C$4,"_d!",C$1,$A68))</f>
        <v>671.64501953125</v>
      </c>
      <c r="D68" s="19" cm="1">
        <f t="array" aca="1" ref="D68" ca="1">INDIRECT(_xlfn.CONCAT(D$4,"_d!",D$1,$A68))</f>
        <v>685.817138671875</v>
      </c>
      <c r="E68" s="19" cm="1">
        <f t="array" aca="1" ref="E68" ca="1">INDIRECT(_xlfn.CONCAT(E$4,"_d!",E$1,$A68))</f>
        <v>702.439697265625</v>
      </c>
      <c r="F68" s="19" cm="1">
        <f t="array" aca="1" ref="F68" ca="1">INDIRECT(_xlfn.CONCAT(F$4,"_d!",F$1,$A68))</f>
        <v>713.31634521484375</v>
      </c>
      <c r="G68" s="19" cm="1">
        <f t="array" aca="1" ref="G68" ca="1">INDIRECT(_xlfn.CONCAT(G$4,"_d!",G$1,$A68))</f>
        <v>711.75</v>
      </c>
      <c r="H68" s="19" cm="1">
        <f t="array" aca="1" ref="H68" ca="1">INDIRECT(_xlfn.CONCAT(H$4,"_d!",H$1,$A68))</f>
        <v>658.9425048828125</v>
      </c>
      <c r="I68" s="42">
        <f t="shared" ca="1" si="6"/>
        <v>689.08098030374674</v>
      </c>
      <c r="J68" s="19" cm="1">
        <f t="array" aca="1" ref="J68" ca="1">INDIRECT(_xlfn.CONCAT(J$4,"_d!",J$1,$A68))</f>
        <v>671.97235107421875</v>
      </c>
      <c r="K68" s="19" cm="1">
        <f t="array" aca="1" ref="K68" ca="1">INDIRECT(_xlfn.CONCAT(K$4,"_d!",K$1,$A68))</f>
        <v>689.69970703125</v>
      </c>
      <c r="L68" s="19" cm="1">
        <f t="array" aca="1" ref="L68" ca="1">INDIRECT(_xlfn.CONCAT(L$4,"_d!",L$1,$A68))</f>
        <v>699.70391845703125</v>
      </c>
      <c r="M68" s="19" cm="1">
        <f t="array" aca="1" ref="M68" ca="1">INDIRECT(_xlfn.CONCAT(M$4,"_d!",M$1,$A68))</f>
        <v>708.06915283203125</v>
      </c>
      <c r="N68" s="19" cm="1">
        <f t="array" aca="1" ref="N68" ca="1">INDIRECT(_xlfn.CONCAT(N$4,"_d!",N$1,$A68))</f>
        <v>709.41241455078125</v>
      </c>
      <c r="O68" s="19" cm="1">
        <f t="array" aca="1" ref="O68" ca="1">INDIRECT(_xlfn.CONCAT(O$4,"_d!",O$1,$A68))</f>
        <v>661.40423583984375</v>
      </c>
      <c r="P68" s="42">
        <f ca="1">+SUMPRODUCT(J$3:$O$3,J68:O68)</f>
        <v>687.68369698027402</v>
      </c>
      <c r="Q68" s="19" cm="1">
        <f t="array" aca="1" ref="Q68" ca="1">INDIRECT(_xlfn.CONCAT(Q$4,"_d!",Q$1,$A68))</f>
        <v>666.21331787109375</v>
      </c>
      <c r="R68" s="19" cm="1">
        <f t="array" aca="1" ref="R68" ca="1">INDIRECT(_xlfn.CONCAT(R$4,"_d!",R$1,$A68))</f>
        <v>666.21331787109375</v>
      </c>
      <c r="S68" s="19" cm="1">
        <f t="array" aca="1" ref="S68" ca="1">INDIRECT(_xlfn.CONCAT(S$4,"_d!",S$1,$A68))</f>
        <v>696.54180908203125</v>
      </c>
      <c r="T68" s="19" cm="1">
        <f t="array" aca="1" ref="T68" ca="1">INDIRECT(_xlfn.CONCAT(T$4,"_d!",T$1,$A68))</f>
        <v>713.9140625</v>
      </c>
      <c r="U68" s="19" cm="1">
        <f t="array" aca="1" ref="U68" ca="1">INDIRECT(_xlfn.CONCAT(U$4,"_d!",U$1,$A68))</f>
        <v>708.552001953125</v>
      </c>
      <c r="V68" s="19" cm="1">
        <f t="array" aca="1" ref="V68" ca="1">INDIRECT(_xlfn.CONCAT(V$4,"_d!",V$1,$A68))</f>
        <v>663.71728515625</v>
      </c>
      <c r="W68" s="42">
        <f t="shared" ca="1" si="7"/>
        <v>676.99805128660637</v>
      </c>
      <c r="X68" s="19" cm="1">
        <f t="array" aca="1" ref="X68" ca="1">INDIRECT(_xlfn.CONCAT(X$4,"_d!",X$1,$A68))</f>
        <v>663.9488525390625</v>
      </c>
      <c r="Y68" s="19" cm="1">
        <f t="array" aca="1" ref="Y68" ca="1">INDIRECT(_xlfn.CONCAT(Y$4,"_d!",Y$1,$A68))</f>
        <v>684.706787109375</v>
      </c>
      <c r="Z68" s="19" cm="1">
        <f t="array" aca="1" ref="Z68" ca="1">INDIRECT(_xlfn.CONCAT(Z$4,"_d!",Z$1,$A68))</f>
        <v>698.0238037109375</v>
      </c>
      <c r="AA68" s="19" cm="1">
        <f t="array" aca="1" ref="AA68" ca="1">INDIRECT(_xlfn.CONCAT(AA$4,"_d!",AA$1,$A68))</f>
        <v>704.96826171875</v>
      </c>
      <c r="AB68" s="19" cm="1">
        <f t="array" aca="1" ref="AB68" ca="1">INDIRECT(_xlfn.CONCAT(AB$4,"_d!",AB$1,$A68))</f>
        <v>711.07855224609375</v>
      </c>
      <c r="AC68" s="19" cm="1">
        <f t="array" aca="1" ref="AC68" ca="1">INDIRECT(_xlfn.CONCAT(AC$4,"_d!",AC$1,$A68))</f>
        <v>667.4500732421875</v>
      </c>
      <c r="AD68" s="42">
        <f t="shared" ca="1" si="8"/>
        <v>680.56386162051376</v>
      </c>
      <c r="AE68" s="19" cm="1">
        <f t="array" aca="1" ref="AE68" ca="1">INDIRECT(_xlfn.CONCAT(AE$4,"_d!",AE$1,$A68))</f>
        <v>666.99395751953125</v>
      </c>
      <c r="AF68" s="19" cm="1">
        <f t="array" aca="1" ref="AF68" ca="1">INDIRECT(_xlfn.CONCAT(AF$4,"_d!",AF$1,$A68))</f>
        <v>684.9354248046875</v>
      </c>
      <c r="AG68" s="19" cm="1">
        <f t="array" aca="1" ref="AG68" ca="1">INDIRECT(_xlfn.CONCAT(AG$4,"_d!",AG$1,$A68))</f>
        <v>696.1341552734375</v>
      </c>
      <c r="AH68" s="19" cm="1">
        <f t="array" aca="1" ref="AH68" ca="1">INDIRECT(_xlfn.CONCAT(AH$4,"_d!",AH$1,$A68))</f>
        <v>711.2445068359375</v>
      </c>
      <c r="AI68" s="19" cm="1">
        <f t="array" aca="1" ref="AI68" ca="1">INDIRECT(_xlfn.CONCAT(AI$4,"_d!",AI$1,$A68))</f>
        <v>705.427490234375</v>
      </c>
      <c r="AJ68" s="19" cm="1">
        <f t="array" aca="1" ref="AJ68" ca="1">INDIRECT(_xlfn.CONCAT(AJ$4,"_d!",AJ$1,$A68))</f>
        <v>669.38104248046875</v>
      </c>
      <c r="AK68" s="42">
        <f t="shared" ca="1" si="9"/>
        <v>681.29981056394922</v>
      </c>
      <c r="AL68" s="19" cm="1">
        <f t="array" aca="1" ref="AL68" ca="1">INDIRECT(_xlfn.CONCAT(AL$4,"_d!",AL$1,$A68))</f>
        <v>665.4576416015625</v>
      </c>
      <c r="AM68" s="19" cm="1">
        <f t="array" aca="1" ref="AM68" ca="1">INDIRECT(_xlfn.CONCAT(AM$4,"_d!",AM$1,$A68))</f>
        <v>684.13800048828125</v>
      </c>
      <c r="AN68" s="19" cm="1">
        <f t="array" aca="1" ref="AN68" ca="1">INDIRECT(_xlfn.CONCAT(AN$4,"_d!",AN$1,$A68))</f>
        <v>693.23553466796875</v>
      </c>
      <c r="AO68" s="19" cm="1">
        <f t="array" aca="1" ref="AO68" ca="1">INDIRECT(_xlfn.CONCAT(AO$4,"_d!",AO$1,$A68))</f>
        <v>704.45245361328125</v>
      </c>
      <c r="AP68" s="19" cm="1">
        <f t="array" aca="1" ref="AP68" ca="1">INDIRECT(_xlfn.CONCAT(AP$4,"_d!",AP$1,$A68))</f>
        <v>708.54736328125</v>
      </c>
      <c r="AQ68" s="19" cm="1">
        <f t="array" aca="1" ref="AQ68" ca="1">INDIRECT(_xlfn.CONCAT(AQ$4,"_d!",AQ$1,$A68))</f>
        <v>663.9324951171875</v>
      </c>
      <c r="AR68" s="42">
        <f t="shared" ca="1" si="10"/>
        <v>678.55425004694666</v>
      </c>
      <c r="AS68" s="19" cm="1">
        <f t="array" aca="1" ref="AS68" ca="1">INDIRECT(_xlfn.CONCAT(AS$4,"_d!",AS$1,$A68))</f>
        <v>665.77252197265625</v>
      </c>
      <c r="AT68" s="19" cm="1">
        <f t="array" aca="1" ref="AT68" ca="1">INDIRECT(_xlfn.CONCAT(AT$4,"_d!",AT$1,$A68))</f>
        <v>683.7169189453125</v>
      </c>
      <c r="AU68" s="19" cm="1">
        <f t="array" aca="1" ref="AU68" ca="1">INDIRECT(_xlfn.CONCAT(AU$4,"_d!",AU$1,$A68))</f>
        <v>690.75579833984375</v>
      </c>
      <c r="AV68" s="19" cm="1">
        <f t="array" aca="1" ref="AV68" ca="1">INDIRECT(_xlfn.CONCAT(AV$4,"_d!",AV$1,$A68))</f>
        <v>708.4608154296875</v>
      </c>
      <c r="AW68" s="19" cm="1">
        <f t="array" aca="1" ref="AW68" ca="1">INDIRECT(_xlfn.CONCAT(AW$4,"_d!",AW$1,$A68))</f>
        <v>704.27813720703125</v>
      </c>
      <c r="AX68" s="19" cm="1">
        <f t="array" aca="1" ref="AX68" ca="1">INDIRECT(_xlfn.CONCAT(AX$4,"_d!",AX$1,$A68))</f>
        <v>663.94195556640625</v>
      </c>
      <c r="AY68" s="42">
        <f t="shared" ca="1" si="11"/>
        <v>677.51600632229463</v>
      </c>
      <c r="AZ68" s="19" cm="1">
        <f t="array" aca="1" ref="AZ68" ca="1">INDIRECT(_xlfn.CONCAT(AZ$4,"_d!",AZ$1,$A68))</f>
        <v>664.81951904296875</v>
      </c>
      <c r="BA68" s="19" cm="1">
        <f t="array" aca="1" ref="BA68" ca="1">INDIRECT(_xlfn.CONCAT(BA$4,"_d!",BA$1,$A68))</f>
        <v>682.37994384765625</v>
      </c>
      <c r="BB68" s="19" cm="1">
        <f t="array" aca="1" ref="BB68" ca="1">INDIRECT(_xlfn.CONCAT(BB$4,"_d!",BB$1,$A68))</f>
        <v>688.413818359375</v>
      </c>
      <c r="BC68" s="19" cm="1">
        <f t="array" aca="1" ref="BC68" ca="1">INDIRECT(_xlfn.CONCAT(BC$4,"_d!",BC$1,$A68))</f>
        <v>699.53619384765625</v>
      </c>
      <c r="BD68" s="19" cm="1">
        <f t="array" aca="1" ref="BD68" ca="1">INDIRECT(_xlfn.CONCAT(BD$4,"_d!",BD$1,$A68))</f>
        <v>706.29351806640625</v>
      </c>
      <c r="BE68" s="19" cm="1">
        <f t="array" aca="1" ref="BE68" ca="1">INDIRECT(_xlfn.CONCAT(BE$4,"_d!",BE$1,$A68))</f>
        <v>669.5970458984375</v>
      </c>
      <c r="BF68" s="42">
        <f t="shared" ca="1" si="12"/>
        <v>675.84498809043851</v>
      </c>
      <c r="BG68" s="19" cm="1">
        <f t="array" aca="1" ref="BG68" ca="1">INDIRECT(_xlfn.CONCAT(BG$4,"_d!",BG$1,$A68))</f>
        <v>661.04949951171875</v>
      </c>
      <c r="BH68" s="19" cm="1">
        <f t="array" aca="1" ref="BH68" ca="1">INDIRECT(_xlfn.CONCAT(BH$4,"_d!",BH$1,$A68))</f>
        <v>679.195068359375</v>
      </c>
      <c r="BI68" s="19" cm="1">
        <f t="array" aca="1" ref="BI68" ca="1">INDIRECT(_xlfn.CONCAT(BI$4,"_d!",BI$1,$A68))</f>
        <v>684.62890625</v>
      </c>
      <c r="BJ68" s="19" cm="1">
        <f t="array" aca="1" ref="BJ68" ca="1">INDIRECT(_xlfn.CONCAT(BJ$4,"_d!",BJ$1,$A68))</f>
        <v>696.86163330078125</v>
      </c>
      <c r="BK68" s="19" cm="1">
        <f t="array" aca="1" ref="BK68" ca="1">INDIRECT(_xlfn.CONCAT(BK$4,"_d!",BK$1,$A68))</f>
        <v>702.50787353515625</v>
      </c>
      <c r="BL68" s="19" cm="1">
        <f t="array" aca="1" ref="BL68" ca="1">INDIRECT(_xlfn.CONCAT(BL$4,"_d!",BL$1,$A68))</f>
        <v>667.81744384765625</v>
      </c>
      <c r="BM68" s="42">
        <f t="shared" ca="1" si="13"/>
        <v>671.15775905265752</v>
      </c>
      <c r="BN68" s="19" cm="1">
        <f t="array" aca="1" ref="BN68" ca="1">INDIRECT(_xlfn.CONCAT(BN$4,"_d!",BN$1,$A68))</f>
        <v>658.24835205078125</v>
      </c>
      <c r="BO68" s="19" cm="1">
        <f t="array" aca="1" ref="BO68" ca="1">INDIRECT(_xlfn.CONCAT(BO$4,"_d!",BO$1,$A68))</f>
        <v>676.53179931640625</v>
      </c>
      <c r="BP68" s="19" cm="1">
        <f t="array" aca="1" ref="BP68" ca="1">INDIRECT(_xlfn.CONCAT(BP$4,"_d!",BP$1,$A68))</f>
        <v>681.03338623046875</v>
      </c>
      <c r="BQ68" s="19" cm="1">
        <f t="array" aca="1" ref="BQ68" ca="1">INDIRECT(_xlfn.CONCAT(BQ$4,"_d!",BQ$1,$A68))</f>
        <v>701.74249267578125</v>
      </c>
      <c r="BR68" s="19" cm="1">
        <f t="array" aca="1" ref="BR68" ca="1">INDIRECT(_xlfn.CONCAT(BR$4,"_d!",BR$1,$A68))</f>
        <v>700.5982666015625</v>
      </c>
      <c r="BS68" s="19" cm="1">
        <f t="array" aca="1" ref="BS68" ca="1">INDIRECT(_xlfn.CONCAT(BS$4,"_d!",BS$1,$A68))</f>
        <v>666.567626953125</v>
      </c>
      <c r="BT68" s="42">
        <f t="shared" ca="1" si="14"/>
        <v>666.7033690285823</v>
      </c>
      <c r="BU68" s="42"/>
      <c r="BV68" s="45">
        <f t="shared" ca="1" si="15"/>
        <v>689.08098030374674</v>
      </c>
      <c r="BW68" s="45">
        <f t="shared" ca="1" si="16"/>
        <v>687.68369698027402</v>
      </c>
      <c r="BX68" s="45">
        <f t="shared" ca="1" si="17"/>
        <v>676.99805128660637</v>
      </c>
      <c r="BY68" s="45">
        <f t="shared" ca="1" si="18"/>
        <v>680.56386162051376</v>
      </c>
      <c r="BZ68" s="45">
        <f t="shared" ca="1" si="19"/>
        <v>681.29981056394922</v>
      </c>
      <c r="CA68" s="45">
        <f t="shared" ca="1" si="20"/>
        <v>678.55425004694666</v>
      </c>
      <c r="CB68" s="45">
        <f t="shared" ca="1" si="21"/>
        <v>677.51600632229463</v>
      </c>
      <c r="CC68" s="45">
        <f t="shared" ca="1" si="22"/>
        <v>675.84498809043851</v>
      </c>
      <c r="CD68" s="45">
        <f t="shared" ca="1" si="23"/>
        <v>671.15775905265752</v>
      </c>
      <c r="CE68" s="45">
        <f t="shared" ca="1" si="24"/>
        <v>666.7033690285823</v>
      </c>
      <c r="CF68" s="45" cm="1">
        <f t="array" aca="1" ref="CF68" ca="1">+SUMPRODUCT($BV$3:$CE$3/100,$BV68:$CE68)</f>
        <v>676.32711942031824</v>
      </c>
      <c r="CG68" s="35">
        <f t="shared" si="28"/>
        <v>44621</v>
      </c>
      <c r="CH68" s="24">
        <f t="shared" ca="1" si="29"/>
        <v>7.0213778435281426E-2</v>
      </c>
      <c r="CI68" s="24">
        <f t="shared" ca="1" si="30"/>
        <v>6.9191107156622911E-2</v>
      </c>
      <c r="CJ68" s="24">
        <f t="shared" ca="1" si="31"/>
        <v>6.9794582620491097E-2</v>
      </c>
      <c r="CK68" s="24">
        <f t="shared" ca="1" si="32"/>
        <v>6.801200406424579E-2</v>
      </c>
      <c r="CL68" s="24">
        <f t="shared" ca="1" si="33"/>
        <v>6.7382772995247864E-2</v>
      </c>
      <c r="CM68" s="24">
        <f t="shared" ca="1" si="34"/>
        <v>6.8571762243058831E-2</v>
      </c>
      <c r="CN68" s="24">
        <f t="shared" ca="1" si="35"/>
        <v>6.713438783448078E-2</v>
      </c>
      <c r="CO68" s="24">
        <f t="shared" ca="1" si="36"/>
        <v>6.6978353170344729E-2</v>
      </c>
      <c r="CP68" s="24">
        <f t="shared" ca="1" si="37"/>
        <v>6.6679852937509665E-2</v>
      </c>
      <c r="CQ68" s="24">
        <f t="shared" ca="1" si="38"/>
        <v>6.4741178097255991E-2</v>
      </c>
      <c r="CR68" s="24">
        <f t="shared" ca="1" si="26"/>
        <v>6.7362290401282943E-2</v>
      </c>
      <c r="CS68" s="35">
        <f t="shared" si="39"/>
        <v>44621</v>
      </c>
      <c r="CT68" s="24">
        <f t="shared" ca="1" si="41"/>
        <v>0.55648074957188709</v>
      </c>
      <c r="CU68" s="24">
        <f t="shared" ca="1" si="42"/>
        <v>0.5552222649393479</v>
      </c>
      <c r="CV68" s="24">
        <f t="shared" ca="1" si="43"/>
        <v>0.55927969920873588</v>
      </c>
      <c r="CW68" s="24">
        <f t="shared" ca="1" si="44"/>
        <v>0.55236500346227246</v>
      </c>
      <c r="CX68" s="24">
        <f t="shared" ca="1" si="45"/>
        <v>0.55108802213239549</v>
      </c>
      <c r="CY68" s="24">
        <f t="shared" ca="1" si="46"/>
        <v>0.5509309501281463</v>
      </c>
      <c r="CZ68" s="24">
        <f t="shared" ca="1" si="47"/>
        <v>0.55071668468142954</v>
      </c>
      <c r="DA68" s="24">
        <f t="shared" ca="1" si="48"/>
        <v>0.5517240153282148</v>
      </c>
      <c r="DB68" s="24">
        <f t="shared" ca="1" si="49"/>
        <v>0.54900353544176594</v>
      </c>
      <c r="DC68" s="24">
        <f t="shared" ca="1" si="50"/>
        <v>0.54791696083279673</v>
      </c>
      <c r="DD68" s="48">
        <f t="shared" ca="1" si="51"/>
        <v>0.5515513600599502</v>
      </c>
      <c r="DE68" s="48">
        <f>+[1]NAC!AG69</f>
        <v>0.55104381738930952</v>
      </c>
    </row>
    <row r="69" spans="1:109" x14ac:dyDescent="0.25">
      <c r="A69" s="110">
        <f t="shared" si="27"/>
        <v>96</v>
      </c>
      <c r="B69" s="35">
        <f>+NAC!A69</f>
        <v>44652</v>
      </c>
      <c r="C69" s="19" cm="1">
        <f t="array" aca="1" ref="C69" ca="1">INDIRECT(_xlfn.CONCAT(C$4,"_d!",C$1,$A69))</f>
        <v>713.52911376953125</v>
      </c>
      <c r="D69" s="19" cm="1">
        <f t="array" aca="1" ref="D69" ca="1">INDIRECT(_xlfn.CONCAT(D$4,"_d!",D$1,$A69))</f>
        <v>725.723388671875</v>
      </c>
      <c r="E69" s="19" cm="1">
        <f t="array" aca="1" ref="E69" ca="1">INDIRECT(_xlfn.CONCAT(E$4,"_d!",E$1,$A69))</f>
        <v>747.59759521484375</v>
      </c>
      <c r="F69" s="19" cm="1">
        <f t="array" aca="1" ref="F69" ca="1">INDIRECT(_xlfn.CONCAT(F$4,"_d!",F$1,$A69))</f>
        <v>757.0557861328125</v>
      </c>
      <c r="G69" s="19" cm="1">
        <f t="array" aca="1" ref="G69" ca="1">INDIRECT(_xlfn.CONCAT(G$4,"_d!",G$1,$A69))</f>
        <v>753.12628173828125</v>
      </c>
      <c r="H69" s="19" cm="1">
        <f t="array" aca="1" ref="H69" ca="1">INDIRECT(_xlfn.CONCAT(H$4,"_d!",H$1,$A69))</f>
        <v>699.05523681640625</v>
      </c>
      <c r="I69" s="42">
        <f t="shared" ca="1" si="6"/>
        <v>731.09790524241703</v>
      </c>
      <c r="J69" s="19" cm="1">
        <f t="array" aca="1" ref="J69" ca="1">INDIRECT(_xlfn.CONCAT(J$4,"_d!",J$1,$A69))</f>
        <v>713.97998046875</v>
      </c>
      <c r="K69" s="19" cm="1">
        <f t="array" aca="1" ref="K69" ca="1">INDIRECT(_xlfn.CONCAT(K$4,"_d!",K$1,$A69))</f>
        <v>729.99041748046875</v>
      </c>
      <c r="L69" s="19" cm="1">
        <f t="array" aca="1" ref="L69" ca="1">INDIRECT(_xlfn.CONCAT(L$4,"_d!",L$1,$A69))</f>
        <v>744.54718017578125</v>
      </c>
      <c r="M69" s="19" cm="1">
        <f t="array" aca="1" ref="M69" ca="1">INDIRECT(_xlfn.CONCAT(M$4,"_d!",M$1,$A69))</f>
        <v>751.1236572265625</v>
      </c>
      <c r="N69" s="19" cm="1">
        <f t="array" aca="1" ref="N69" ca="1">INDIRECT(_xlfn.CONCAT(N$4,"_d!",N$1,$A69))</f>
        <v>751.21246337890625</v>
      </c>
      <c r="O69" s="19" cm="1">
        <f t="array" aca="1" ref="O69" ca="1">INDIRECT(_xlfn.CONCAT(O$4,"_d!",O$1,$A69))</f>
        <v>702.45635986328125</v>
      </c>
      <c r="P69" s="42">
        <f ca="1">+SUMPRODUCT(J$3:$O$3,J69:O69)</f>
        <v>729.64383415437919</v>
      </c>
      <c r="Q69" s="19" cm="1">
        <f t="array" aca="1" ref="Q69" ca="1">INDIRECT(_xlfn.CONCAT(Q$4,"_d!",Q$1,$A69))</f>
        <v>707.63262939453125</v>
      </c>
      <c r="R69" s="19" cm="1">
        <f t="array" aca="1" ref="R69" ca="1">INDIRECT(_xlfn.CONCAT(R$4,"_d!",R$1,$A69))</f>
        <v>707.63262939453125</v>
      </c>
      <c r="S69" s="19" cm="1">
        <f t="array" aca="1" ref="S69" ca="1">INDIRECT(_xlfn.CONCAT(S$4,"_d!",S$1,$A69))</f>
        <v>740.54656982421875</v>
      </c>
      <c r="T69" s="19" cm="1">
        <f t="array" aca="1" ref="T69" ca="1">INDIRECT(_xlfn.CONCAT(T$4,"_d!",T$1,$A69))</f>
        <v>756.33502197265625</v>
      </c>
      <c r="U69" s="19" cm="1">
        <f t="array" aca="1" ref="U69" ca="1">INDIRECT(_xlfn.CONCAT(U$4,"_d!",U$1,$A69))</f>
        <v>749.67779541015625</v>
      </c>
      <c r="V69" s="19" cm="1">
        <f t="array" aca="1" ref="V69" ca="1">INDIRECT(_xlfn.CONCAT(V$4,"_d!",V$1,$A69))</f>
        <v>703.9906005859375</v>
      </c>
      <c r="W69" s="42">
        <f t="shared" ca="1" si="7"/>
        <v>718.76558385362421</v>
      </c>
      <c r="X69" s="19" cm="1">
        <f t="array" aca="1" ref="X69" ca="1">INDIRECT(_xlfn.CONCAT(X$4,"_d!",X$1,$A69))</f>
        <v>704.68597412109375</v>
      </c>
      <c r="Y69" s="19" cm="1">
        <f t="array" aca="1" ref="Y69" ca="1">INDIRECT(_xlfn.CONCAT(Y$4,"_d!",Y$1,$A69))</f>
        <v>724.9666748046875</v>
      </c>
      <c r="Z69" s="19" cm="1">
        <f t="array" aca="1" ref="Z69" ca="1">INDIRECT(_xlfn.CONCAT(Z$4,"_d!",Z$1,$A69))</f>
        <v>741.665283203125</v>
      </c>
      <c r="AA69" s="19" cm="1">
        <f t="array" aca="1" ref="AA69" ca="1">INDIRECT(_xlfn.CONCAT(AA$4,"_d!",AA$1,$A69))</f>
        <v>747.4539794921875</v>
      </c>
      <c r="AB69" s="19" cm="1">
        <f t="array" aca="1" ref="AB69" ca="1">INDIRECT(_xlfn.CONCAT(AB$4,"_d!",AB$1,$A69))</f>
        <v>752.49078369140625</v>
      </c>
      <c r="AC69" s="19" cm="1">
        <f t="array" aca="1" ref="AC69" ca="1">INDIRECT(_xlfn.CONCAT(AC$4,"_d!",AC$1,$A69))</f>
        <v>706.93914794921875</v>
      </c>
      <c r="AD69" s="42">
        <f t="shared" ca="1" si="8"/>
        <v>721.53112306395349</v>
      </c>
      <c r="AE69" s="19" cm="1">
        <f t="array" aca="1" ref="AE69" ca="1">INDIRECT(_xlfn.CONCAT(AE$4,"_d!",AE$1,$A69))</f>
        <v>708.55511474609375</v>
      </c>
      <c r="AF69" s="19" cm="1">
        <f t="array" aca="1" ref="AF69" ca="1">INDIRECT(_xlfn.CONCAT(AF$4,"_d!",AF$1,$A69))</f>
        <v>725.355224609375</v>
      </c>
      <c r="AG69" s="19" cm="1">
        <f t="array" aca="1" ref="AG69" ca="1">INDIRECT(_xlfn.CONCAT(AG$4,"_d!",AG$1,$A69))</f>
        <v>739.5865478515625</v>
      </c>
      <c r="AH69" s="19" cm="1">
        <f t="array" aca="1" ref="AH69" ca="1">INDIRECT(_xlfn.CONCAT(AH$4,"_d!",AH$1,$A69))</f>
        <v>752.68304443359375</v>
      </c>
      <c r="AI69" s="19" cm="1">
        <f t="array" aca="1" ref="AI69" ca="1">INDIRECT(_xlfn.CONCAT(AI$4,"_d!",AI$1,$A69))</f>
        <v>746.5125732421875</v>
      </c>
      <c r="AJ69" s="19" cm="1">
        <f t="array" aca="1" ref="AJ69" ca="1">INDIRECT(_xlfn.CONCAT(AJ$4,"_d!",AJ$1,$A69))</f>
        <v>709.0977783203125</v>
      </c>
      <c r="AK69" s="42">
        <f t="shared" ca="1" si="9"/>
        <v>722.49759068552135</v>
      </c>
      <c r="AL69" s="19" cm="1">
        <f t="array" aca="1" ref="AL69" ca="1">INDIRECT(_xlfn.CONCAT(AL$4,"_d!",AL$1,$A69))</f>
        <v>706.50067138671875</v>
      </c>
      <c r="AM69" s="19" cm="1">
        <f t="array" aca="1" ref="AM69" ca="1">INDIRECT(_xlfn.CONCAT(AM$4,"_d!",AM$1,$A69))</f>
        <v>724.30755615234375</v>
      </c>
      <c r="AN69" s="19" cm="1">
        <f t="array" aca="1" ref="AN69" ca="1">INDIRECT(_xlfn.CONCAT(AN$4,"_d!",AN$1,$A69))</f>
        <v>736.71136474609375</v>
      </c>
      <c r="AO69" s="19" cm="1">
        <f t="array" aca="1" ref="AO69" ca="1">INDIRECT(_xlfn.CONCAT(AO$4,"_d!",AO$1,$A69))</f>
        <v>747.08551025390625</v>
      </c>
      <c r="AP69" s="19" cm="1">
        <f t="array" aca="1" ref="AP69" ca="1">INDIRECT(_xlfn.CONCAT(AP$4,"_d!",AP$1,$A69))</f>
        <v>749.87060546875</v>
      </c>
      <c r="AQ69" s="19" cm="1">
        <f t="array" aca="1" ref="AQ69" ca="1">INDIRECT(_xlfn.CONCAT(AQ$4,"_d!",AQ$1,$A69))</f>
        <v>703.10430908203125</v>
      </c>
      <c r="AR69" s="42">
        <f t="shared" ca="1" si="10"/>
        <v>719.44944791517128</v>
      </c>
      <c r="AS69" s="19" cm="1">
        <f t="array" aca="1" ref="AS69" ca="1">INDIRECT(_xlfn.CONCAT(AS$4,"_d!",AS$1,$A69))</f>
        <v>707.26519775390625</v>
      </c>
      <c r="AT69" s="19" cm="1">
        <f t="array" aca="1" ref="AT69" ca="1">INDIRECT(_xlfn.CONCAT(AT$4,"_d!",AT$1,$A69))</f>
        <v>723.740478515625</v>
      </c>
      <c r="AU69" s="19" cm="1">
        <f t="array" aca="1" ref="AU69" ca="1">INDIRECT(_xlfn.CONCAT(AU$4,"_d!",AU$1,$A69))</f>
        <v>734.1402587890625</v>
      </c>
      <c r="AV69" s="19" cm="1">
        <f t="array" aca="1" ref="AV69" ca="1">INDIRECT(_xlfn.CONCAT(AV$4,"_d!",AV$1,$A69))</f>
        <v>749.67962646484375</v>
      </c>
      <c r="AW69" s="19" cm="1">
        <f t="array" aca="1" ref="AW69" ca="1">INDIRECT(_xlfn.CONCAT(AW$4,"_d!",AW$1,$A69))</f>
        <v>744.849853515625</v>
      </c>
      <c r="AX69" s="19" cm="1">
        <f t="array" aca="1" ref="AX69" ca="1">INDIRECT(_xlfn.CONCAT(AX$4,"_d!",AX$1,$A69))</f>
        <v>702.99249267578125</v>
      </c>
      <c r="AY69" s="42">
        <f t="shared" ca="1" si="11"/>
        <v>718.4225131499536</v>
      </c>
      <c r="AZ69" s="19" cm="1">
        <f t="array" aca="1" ref="AZ69" ca="1">INDIRECT(_xlfn.CONCAT(AZ$4,"_d!",AZ$1,$A69))</f>
        <v>706.219970703125</v>
      </c>
      <c r="BA69" s="19" cm="1">
        <f t="array" aca="1" ref="BA69" ca="1">INDIRECT(_xlfn.CONCAT(BA$4,"_d!",BA$1,$A69))</f>
        <v>722.5205078125</v>
      </c>
      <c r="BB69" s="19" cm="1">
        <f t="array" aca="1" ref="BB69" ca="1">INDIRECT(_xlfn.CONCAT(BB$4,"_d!",BB$1,$A69))</f>
        <v>731.0247802734375</v>
      </c>
      <c r="BC69" s="19" cm="1">
        <f t="array" aca="1" ref="BC69" ca="1">INDIRECT(_xlfn.CONCAT(BC$4,"_d!",BC$1,$A69))</f>
        <v>740.694580078125</v>
      </c>
      <c r="BD69" s="19" cm="1">
        <f t="array" aca="1" ref="BD69" ca="1">INDIRECT(_xlfn.CONCAT(BD$4,"_d!",BD$1,$A69))</f>
        <v>747.0133056640625</v>
      </c>
      <c r="BE69" s="19" cm="1">
        <f t="array" aca="1" ref="BE69" ca="1">INDIRECT(_xlfn.CONCAT(BE$4,"_d!",BE$1,$A69))</f>
        <v>708.35357666015625</v>
      </c>
      <c r="BF69" s="42">
        <f t="shared" ca="1" si="12"/>
        <v>716.64955186873726</v>
      </c>
      <c r="BG69" s="19" cm="1">
        <f t="array" aca="1" ref="BG69" ca="1">INDIRECT(_xlfn.CONCAT(BG$4,"_d!",BG$1,$A69))</f>
        <v>701.52252197265625</v>
      </c>
      <c r="BH69" s="19" cm="1">
        <f t="array" aca="1" ref="BH69" ca="1">INDIRECT(_xlfn.CONCAT(BH$4,"_d!",BH$1,$A69))</f>
        <v>719.5111083984375</v>
      </c>
      <c r="BI69" s="19" cm="1">
        <f t="array" aca="1" ref="BI69" ca="1">INDIRECT(_xlfn.CONCAT(BI$4,"_d!",BI$1,$A69))</f>
        <v>726.44012451171875</v>
      </c>
      <c r="BJ69" s="19" cm="1">
        <f t="array" aca="1" ref="BJ69" ca="1">INDIRECT(_xlfn.CONCAT(BJ$4,"_d!",BJ$1,$A69))</f>
        <v>737.1395263671875</v>
      </c>
      <c r="BK69" s="19" cm="1">
        <f t="array" aca="1" ref="BK69" ca="1">INDIRECT(_xlfn.CONCAT(BK$4,"_d!",BK$1,$A69))</f>
        <v>742.60955810546875</v>
      </c>
      <c r="BL69" s="19" cm="1">
        <f t="array" aca="1" ref="BL69" ca="1">INDIRECT(_xlfn.CONCAT(BL$4,"_d!",BL$1,$A69))</f>
        <v>705.8880615234375</v>
      </c>
      <c r="BM69" s="42">
        <f t="shared" ca="1" si="13"/>
        <v>711.44804033132834</v>
      </c>
      <c r="BN69" s="19" cm="1">
        <f t="array" aca="1" ref="BN69" ca="1">INDIRECT(_xlfn.CONCAT(BN$4,"_d!",BN$1,$A69))</f>
        <v>698.769287109375</v>
      </c>
      <c r="BO69" s="19" cm="1">
        <f t="array" aca="1" ref="BO69" ca="1">INDIRECT(_xlfn.CONCAT(BO$4,"_d!",BO$1,$A69))</f>
        <v>716.51202392578125</v>
      </c>
      <c r="BP69" s="19" cm="1">
        <f t="array" aca="1" ref="BP69" ca="1">INDIRECT(_xlfn.CONCAT(BP$4,"_d!",BP$1,$A69))</f>
        <v>723.040771484375</v>
      </c>
      <c r="BQ69" s="19" cm="1">
        <f t="array" aca="1" ref="BQ69" ca="1">INDIRECT(_xlfn.CONCAT(BQ$4,"_d!",BQ$1,$A69))</f>
        <v>743.7890625</v>
      </c>
      <c r="BR69" s="19" cm="1">
        <f t="array" aca="1" ref="BR69" ca="1">INDIRECT(_xlfn.CONCAT(BR$4,"_d!",BR$1,$A69))</f>
        <v>740.46990966796875</v>
      </c>
      <c r="BS69" s="19" cm="1">
        <f t="array" aca="1" ref="BS69" ca="1">INDIRECT(_xlfn.CONCAT(BS$4,"_d!",BS$1,$A69))</f>
        <v>704.2396240234375</v>
      </c>
      <c r="BT69" s="42">
        <f t="shared" ca="1" si="14"/>
        <v>706.87568523093523</v>
      </c>
      <c r="BU69" s="42"/>
      <c r="BV69" s="45">
        <f t="shared" ca="1" si="15"/>
        <v>731.09790524241703</v>
      </c>
      <c r="BW69" s="45">
        <f t="shared" ca="1" si="16"/>
        <v>729.64383415437919</v>
      </c>
      <c r="BX69" s="45">
        <f t="shared" ca="1" si="17"/>
        <v>718.76558385362421</v>
      </c>
      <c r="BY69" s="45">
        <f t="shared" ca="1" si="18"/>
        <v>721.53112306395349</v>
      </c>
      <c r="BZ69" s="45">
        <f t="shared" ca="1" si="19"/>
        <v>722.49759068552135</v>
      </c>
      <c r="CA69" s="45">
        <f t="shared" ca="1" si="20"/>
        <v>719.44944791517128</v>
      </c>
      <c r="CB69" s="45">
        <f t="shared" ca="1" si="21"/>
        <v>718.4225131499536</v>
      </c>
      <c r="CC69" s="45">
        <f t="shared" ca="1" si="22"/>
        <v>716.64955186873726</v>
      </c>
      <c r="CD69" s="45">
        <f t="shared" ca="1" si="23"/>
        <v>711.44804033132834</v>
      </c>
      <c r="CE69" s="45">
        <f t="shared" ca="1" si="24"/>
        <v>706.87568523093523</v>
      </c>
      <c r="CF69" s="45" cm="1">
        <f t="array" aca="1" ref="CF69" ca="1">+SUMPRODUCT($BV$3:$CE$3/100,$BV69:$CE69)</f>
        <v>717.22265735573478</v>
      </c>
      <c r="CG69" s="35">
        <f t="shared" si="28"/>
        <v>44652</v>
      </c>
      <c r="CH69" s="24">
        <f t="shared" ca="1" si="29"/>
        <v>6.0975307895088315E-2</v>
      </c>
      <c r="CI69" s="24">
        <f t="shared" ca="1" si="30"/>
        <v>6.101662342492431E-2</v>
      </c>
      <c r="CJ69" s="24">
        <f t="shared" ca="1" si="31"/>
        <v>6.1695203535136356E-2</v>
      </c>
      <c r="CK69" s="24">
        <f t="shared" ca="1" si="32"/>
        <v>6.019605764239544E-2</v>
      </c>
      <c r="CL69" s="24">
        <f t="shared" ca="1" si="33"/>
        <v>6.0469384377885627E-2</v>
      </c>
      <c r="CM69" s="24">
        <f t="shared" ca="1" si="34"/>
        <v>6.0268133115952471E-2</v>
      </c>
      <c r="CN69" s="24">
        <f t="shared" ca="1" si="35"/>
        <v>6.0377181418500347E-2</v>
      </c>
      <c r="CO69" s="24">
        <f t="shared" ca="1" si="36"/>
        <v>6.0375625324365689E-2</v>
      </c>
      <c r="CP69" s="24">
        <f t="shared" ca="1" si="37"/>
        <v>6.0031014668653793E-2</v>
      </c>
      <c r="CQ69" s="24">
        <f t="shared" ca="1" si="38"/>
        <v>6.0255157043657803E-2</v>
      </c>
      <c r="CR69" s="24">
        <f t="shared" ca="1" si="26"/>
        <v>6.0467097593939867E-2</v>
      </c>
      <c r="CS69" s="35">
        <f t="shared" si="39"/>
        <v>44652</v>
      </c>
      <c r="CT69" s="24">
        <f t="shared" ca="1" si="41"/>
        <v>0.58637025825912725</v>
      </c>
      <c r="CU69" s="24">
        <f t="shared" ca="1" si="42"/>
        <v>0.58465961836750235</v>
      </c>
      <c r="CV69" s="24">
        <f t="shared" ca="1" si="43"/>
        <v>0.58886366577416038</v>
      </c>
      <c r="CW69" s="24">
        <f t="shared" ca="1" si="44"/>
        <v>0.5805830657146005</v>
      </c>
      <c r="CX69" s="24">
        <f t="shared" ca="1" si="45"/>
        <v>0.58016811727530593</v>
      </c>
      <c r="CY69" s="24">
        <f t="shared" ca="1" si="46"/>
        <v>0.57976985044410978</v>
      </c>
      <c r="CZ69" s="24">
        <f t="shared" ca="1" si="47"/>
        <v>0.57951409000038456</v>
      </c>
      <c r="DA69" s="24">
        <f t="shared" ca="1" si="48"/>
        <v>0.58035498764237015</v>
      </c>
      <c r="DB69" s="24">
        <f t="shared" ca="1" si="49"/>
        <v>0.57765125596095457</v>
      </c>
      <c r="DC69" s="24">
        <f t="shared" ca="1" si="50"/>
        <v>0.57714762790401464</v>
      </c>
      <c r="DD69" s="48">
        <f t="shared" ca="1" si="51"/>
        <v>0.58053296297015389</v>
      </c>
      <c r="DE69" s="48">
        <f>+[1]NAC!AG70</f>
        <v>0.58011902137976645</v>
      </c>
    </row>
    <row r="70" spans="1:109" x14ac:dyDescent="0.25">
      <c r="A70" s="110">
        <f t="shared" si="27"/>
        <v>97</v>
      </c>
      <c r="B70" s="35">
        <f>+NAC!A70</f>
        <v>44682</v>
      </c>
      <c r="C70" s="19" cm="1">
        <f t="array" aca="1" ref="C70" ca="1">INDIRECT(_xlfn.CONCAT(C$4,"_d!",C$1,$A70))</f>
        <v>746.35321044921875</v>
      </c>
      <c r="D70" s="19" cm="1">
        <f t="array" aca="1" ref="D70" ca="1">INDIRECT(_xlfn.CONCAT(D$4,"_d!",D$1,$A70))</f>
        <v>762.364990234375</v>
      </c>
      <c r="E70" s="19" cm="1">
        <f t="array" aca="1" ref="E70" ca="1">INDIRECT(_xlfn.CONCAT(E$4,"_d!",E$1,$A70))</f>
        <v>788.3514404296875</v>
      </c>
      <c r="F70" s="19" cm="1">
        <f t="array" aca="1" ref="F70" ca="1">INDIRECT(_xlfn.CONCAT(F$4,"_d!",F$1,$A70))</f>
        <v>796.604248046875</v>
      </c>
      <c r="G70" s="19" cm="1">
        <f t="array" aca="1" ref="G70" ca="1">INDIRECT(_xlfn.CONCAT(G$4,"_d!",G$1,$A70))</f>
        <v>791.08575439453125</v>
      </c>
      <c r="H70" s="19" cm="1">
        <f t="array" aca="1" ref="H70" ca="1">INDIRECT(_xlfn.CONCAT(H$4,"_d!",H$1,$A70))</f>
        <v>732.047119140625</v>
      </c>
      <c r="I70" s="42">
        <f t="shared" ref="I70:I111" ca="1" si="52">+SUMPRODUCT($C$3:$H$3,C70:H70)</f>
        <v>767.64544410921428</v>
      </c>
      <c r="J70" s="19" cm="1">
        <f t="array" aca="1" ref="J70" ca="1">INDIRECT(_xlfn.CONCAT(J$4,"_d!",J$1,$A70))</f>
        <v>747.204345703125</v>
      </c>
      <c r="K70" s="19" cm="1">
        <f t="array" aca="1" ref="K70" ca="1">INDIRECT(_xlfn.CONCAT(K$4,"_d!",K$1,$A70))</f>
        <v>767.55792236328125</v>
      </c>
      <c r="L70" s="19" cm="1">
        <f t="array" aca="1" ref="L70" ca="1">INDIRECT(_xlfn.CONCAT(L$4,"_d!",L$1,$A70))</f>
        <v>785.5589599609375</v>
      </c>
      <c r="M70" s="19" cm="1">
        <f t="array" aca="1" ref="M70" ca="1">INDIRECT(_xlfn.CONCAT(M$4,"_d!",M$1,$A70))</f>
        <v>790.5025634765625</v>
      </c>
      <c r="N70" s="19" cm="1">
        <f t="array" aca="1" ref="N70" ca="1">INDIRECT(_xlfn.CONCAT(N$4,"_d!",N$1,$A70))</f>
        <v>789.81134033203125</v>
      </c>
      <c r="O70" s="19" cm="1">
        <f t="array" aca="1" ref="O70" ca="1">INDIRECT(_xlfn.CONCAT(O$4,"_d!",O$1,$A70))</f>
        <v>736.4395751953125</v>
      </c>
      <c r="P70" s="42">
        <f ca="1">+SUMPRODUCT(J$3:$O$3,J70:O70)</f>
        <v>766.44692727287304</v>
      </c>
      <c r="Q70" s="19" cm="1">
        <f t="array" aca="1" ref="Q70" ca="1">INDIRECT(_xlfn.CONCAT(Q$4,"_d!",Q$1,$A70))</f>
        <v>740.35955810546875</v>
      </c>
      <c r="R70" s="19" cm="1">
        <f t="array" aca="1" ref="R70" ca="1">INDIRECT(_xlfn.CONCAT(R$4,"_d!",R$1,$A70))</f>
        <v>740.35955810546875</v>
      </c>
      <c r="S70" s="19" cm="1">
        <f t="array" aca="1" ref="S70" ca="1">INDIRECT(_xlfn.CONCAT(S$4,"_d!",S$1,$A70))</f>
        <v>781.9288330078125</v>
      </c>
      <c r="T70" s="19" cm="1">
        <f t="array" aca="1" ref="T70" ca="1">INDIRECT(_xlfn.CONCAT(T$4,"_d!",T$1,$A70))</f>
        <v>796.241455078125</v>
      </c>
      <c r="U70" s="19" cm="1">
        <f t="array" aca="1" ref="U70" ca="1">INDIRECT(_xlfn.CONCAT(U$4,"_d!",U$1,$A70))</f>
        <v>788.25750732421875</v>
      </c>
      <c r="V70" s="19" cm="1">
        <f t="array" aca="1" ref="V70" ca="1">INDIRECT(_xlfn.CONCAT(V$4,"_d!",V$1,$A70))</f>
        <v>737.9530029296875</v>
      </c>
      <c r="W70" s="42">
        <f t="shared" ref="W70:W111" ca="1" si="53">+SUMPRODUCT($Q$3:$V$3,Q70:V70)</f>
        <v>753.67125308289746</v>
      </c>
      <c r="X70" s="19" cm="1">
        <f t="array" aca="1" ref="X70" ca="1">INDIRECT(_xlfn.CONCAT(X$4,"_d!",X$1,$A70))</f>
        <v>737.864990234375</v>
      </c>
      <c r="Y70" s="19" cm="1">
        <f t="array" aca="1" ref="Y70" ca="1">INDIRECT(_xlfn.CONCAT(Y$4,"_d!",Y$1,$A70))</f>
        <v>763.026611328125</v>
      </c>
      <c r="Z70" s="19" cm="1">
        <f t="array" aca="1" ref="Z70" ca="1">INDIRECT(_xlfn.CONCAT(Z$4,"_d!",Z$1,$A70))</f>
        <v>783.11346435546875</v>
      </c>
      <c r="AA70" s="19" cm="1">
        <f t="array" aca="1" ref="AA70" ca="1">INDIRECT(_xlfn.CONCAT(AA$4,"_d!",AA$1,$A70))</f>
        <v>787.11376953125</v>
      </c>
      <c r="AB70" s="19" cm="1">
        <f t="array" aca="1" ref="AB70" ca="1">INDIRECT(_xlfn.CONCAT(AB$4,"_d!",AB$1,$A70))</f>
        <v>791.35430908203125</v>
      </c>
      <c r="AC70" s="19" cm="1">
        <f t="array" aca="1" ref="AC70" ca="1">INDIRECT(_xlfn.CONCAT(AC$4,"_d!",AC$1,$A70))</f>
        <v>741.140869140625</v>
      </c>
      <c r="AD70" s="42">
        <f t="shared" ref="AD70:AD111" ca="1" si="54">+SUMPRODUCT($X$3:$AC$3,X70:AC70)</f>
        <v>757.9989263403005</v>
      </c>
      <c r="AE70" s="19" cm="1">
        <f t="array" aca="1" ref="AE70" ca="1">INDIRECT(_xlfn.CONCAT(AE$4,"_d!",AE$1,$A70))</f>
        <v>741.73956298828125</v>
      </c>
      <c r="AF70" s="19" cm="1">
        <f t="array" aca="1" ref="AF70" ca="1">INDIRECT(_xlfn.CONCAT(AF$4,"_d!",AF$1,$A70))</f>
        <v>763.68096923828125</v>
      </c>
      <c r="AG70" s="19" cm="1">
        <f t="array" aca="1" ref="AG70" ca="1">INDIRECT(_xlfn.CONCAT(AG$4,"_d!",AG$1,$A70))</f>
        <v>780.99371337890625</v>
      </c>
      <c r="AH70" s="19" cm="1">
        <f t="array" aca="1" ref="AH70" ca="1">INDIRECT(_xlfn.CONCAT(AH$4,"_d!",AH$1,$A70))</f>
        <v>792.62060546875</v>
      </c>
      <c r="AI70" s="19" cm="1">
        <f t="array" aca="1" ref="AI70" ca="1">INDIRECT(_xlfn.CONCAT(AI$4,"_d!",AI$1,$A70))</f>
        <v>784.933349609375</v>
      </c>
      <c r="AJ70" s="19" cm="1">
        <f t="array" aca="1" ref="AJ70" ca="1">INDIRECT(_xlfn.CONCAT(AJ$4,"_d!",AJ$1,$A70))</f>
        <v>743.68096923828125</v>
      </c>
      <c r="AK70" s="42">
        <f t="shared" ref="AK70:AK111" ca="1" si="55">+SUMPRODUCT($AE$3:$AJ$3,AE70:AJ70)</f>
        <v>759.07673627906865</v>
      </c>
      <c r="AL70" s="19" cm="1">
        <f t="array" aca="1" ref="AL70" ca="1">INDIRECT(_xlfn.CONCAT(AL$4,"_d!",AL$1,$A70))</f>
        <v>739.41790771484375</v>
      </c>
      <c r="AM70" s="19" cm="1">
        <f t="array" aca="1" ref="AM70" ca="1">INDIRECT(_xlfn.CONCAT(AM$4,"_d!",AM$1,$A70))</f>
        <v>762.4857177734375</v>
      </c>
      <c r="AN70" s="19" cm="1">
        <f t="array" aca="1" ref="AN70" ca="1">INDIRECT(_xlfn.CONCAT(AN$4,"_d!",AN$1,$A70))</f>
        <v>778.1444091796875</v>
      </c>
      <c r="AO70" s="19" cm="1">
        <f t="array" aca="1" ref="AO70" ca="1">INDIRECT(_xlfn.CONCAT(AO$4,"_d!",AO$1,$A70))</f>
        <v>786.56683349609375</v>
      </c>
      <c r="AP70" s="19" cm="1">
        <f t="array" aca="1" ref="AP70" ca="1">INDIRECT(_xlfn.CONCAT(AP$4,"_d!",AP$1,$A70))</f>
        <v>789.06256103515625</v>
      </c>
      <c r="AQ70" s="19" cm="1">
        <f t="array" aca="1" ref="AQ70" ca="1">INDIRECT(_xlfn.CONCAT(AQ$4,"_d!",AQ$1,$A70))</f>
        <v>737.11907958984375</v>
      </c>
      <c r="AR70" s="42">
        <f t="shared" ref="AR70:AR111" ca="1" si="56">+SUMPRODUCT($AL$3:$AQ$3,AL70:AQ70)</f>
        <v>755.6477453775866</v>
      </c>
      <c r="AS70" s="19" cm="1">
        <f t="array" aca="1" ref="AS70" ca="1">INDIRECT(_xlfn.CONCAT(AS$4,"_d!",AS$1,$A70))</f>
        <v>741.003173828125</v>
      </c>
      <c r="AT70" s="19" cm="1">
        <f t="array" aca="1" ref="AT70" ca="1">INDIRECT(_xlfn.CONCAT(AT$4,"_d!",AT$1,$A70))</f>
        <v>762.133056640625</v>
      </c>
      <c r="AU70" s="19" cm="1">
        <f t="array" aca="1" ref="AU70" ca="1">INDIRECT(_xlfn.CONCAT(AU$4,"_d!",AU$1,$A70))</f>
        <v>775.51593017578125</v>
      </c>
      <c r="AV70" s="19" cm="1">
        <f t="array" aca="1" ref="AV70" ca="1">INDIRECT(_xlfn.CONCAT(AV$4,"_d!",AV$1,$A70))</f>
        <v>789.5594482421875</v>
      </c>
      <c r="AW70" s="19" cm="1">
        <f t="array" aca="1" ref="AW70" ca="1">INDIRECT(_xlfn.CONCAT(AW$4,"_d!",AW$1,$A70))</f>
        <v>783.77825927734375</v>
      </c>
      <c r="AX70" s="19" cm="1">
        <f t="array" aca="1" ref="AX70" ca="1">INDIRECT(_xlfn.CONCAT(AX$4,"_d!",AX$1,$A70))</f>
        <v>736.78399658203125</v>
      </c>
      <c r="AY70" s="42">
        <f t="shared" ref="AY70:AY111" ca="1" si="57">+SUMPRODUCT($AS$3:$AX$3,AS70:AX70)</f>
        <v>754.83377349449484</v>
      </c>
      <c r="AZ70" s="19" cm="1">
        <f t="array" aca="1" ref="AZ70" ca="1">INDIRECT(_xlfn.CONCAT(AZ$4,"_d!",AZ$1,$A70))</f>
        <v>740.069091796875</v>
      </c>
      <c r="BA70" s="19" cm="1">
        <f t="array" aca="1" ref="BA70" ca="1">INDIRECT(_xlfn.CONCAT(BA$4,"_d!",BA$1,$A70))</f>
        <v>761.272216796875</v>
      </c>
      <c r="BB70" s="19" cm="1">
        <f t="array" aca="1" ref="BB70" ca="1">INDIRECT(_xlfn.CONCAT(BB$4,"_d!",BB$1,$A70))</f>
        <v>772.8865966796875</v>
      </c>
      <c r="BC70" s="19" cm="1">
        <f t="array" aca="1" ref="BC70" ca="1">INDIRECT(_xlfn.CONCAT(BC$4,"_d!",BC$1,$A70))</f>
        <v>780.14324951171875</v>
      </c>
      <c r="BD70" s="19" cm="1">
        <f t="array" aca="1" ref="BD70" ca="1">INDIRECT(_xlfn.CONCAT(BD$4,"_d!",BD$1,$A70))</f>
        <v>786.44287109375</v>
      </c>
      <c r="BE70" s="19" cm="1">
        <f t="array" aca="1" ref="BE70" ca="1">INDIRECT(_xlfn.CONCAT(BE$4,"_d!",BE$1,$A70))</f>
        <v>742.81011962890625</v>
      </c>
      <c r="BF70" s="42">
        <f t="shared" ref="BF70:BF111" ca="1" si="58">+SUMPRODUCT($AZ$3:$BE$3,AZ70:BE70)</f>
        <v>753.11453493714521</v>
      </c>
      <c r="BG70" s="19" cm="1">
        <f t="array" aca="1" ref="BG70" ca="1">INDIRECT(_xlfn.CONCAT(BG$4,"_d!",BG$1,$A70))</f>
        <v>735.124755859375</v>
      </c>
      <c r="BH70" s="19" cm="1">
        <f t="array" aca="1" ref="BH70" ca="1">INDIRECT(_xlfn.CONCAT(BH$4,"_d!",BH$1,$A70))</f>
        <v>758.42791748046875</v>
      </c>
      <c r="BI70" s="19" cm="1">
        <f t="array" aca="1" ref="BI70" ca="1">INDIRECT(_xlfn.CONCAT(BI$4,"_d!",BI$1,$A70))</f>
        <v>768.681640625</v>
      </c>
      <c r="BJ70" s="19" cm="1">
        <f t="array" aca="1" ref="BJ70" ca="1">INDIRECT(_xlfn.CONCAT(BJ$4,"_d!",BJ$1,$A70))</f>
        <v>776.59014892578125</v>
      </c>
      <c r="BK70" s="19" cm="1">
        <f t="array" aca="1" ref="BK70" ca="1">INDIRECT(_xlfn.CONCAT(BK$4,"_d!",BK$1,$A70))</f>
        <v>781.42193603515625</v>
      </c>
      <c r="BL70" s="19" cm="1">
        <f t="array" aca="1" ref="BL70" ca="1">INDIRECT(_xlfn.CONCAT(BL$4,"_d!",BL$1,$A70))</f>
        <v>739.98663330078125</v>
      </c>
      <c r="BM70" s="42">
        <f t="shared" ref="BM70:BM111" ca="1" si="59">+SUMPRODUCT($BG$3:$BL$3,BG70:BL70)</f>
        <v>747.629634253012</v>
      </c>
      <c r="BN70" s="19" cm="1">
        <f t="array" aca="1" ref="BN70" ca="1">INDIRECT(_xlfn.CONCAT(BN$4,"_d!",BN$1,$A70))</f>
        <v>732.87969970703125</v>
      </c>
      <c r="BO70" s="19" cm="1">
        <f t="array" aca="1" ref="BO70" ca="1">INDIRECT(_xlfn.CONCAT(BO$4,"_d!",BO$1,$A70))</f>
        <v>755.66302490234375</v>
      </c>
      <c r="BP70" s="19" cm="1">
        <f t="array" aca="1" ref="BP70" ca="1">INDIRECT(_xlfn.CONCAT(BP$4,"_d!",BP$1,$A70))</f>
        <v>765.576416015625</v>
      </c>
      <c r="BQ70" s="19" cm="1">
        <f t="array" aca="1" ref="BQ70" ca="1">INDIRECT(_xlfn.CONCAT(BQ$4,"_d!",BQ$1,$A70))</f>
        <v>783.90887451171875</v>
      </c>
      <c r="BR70" s="19" cm="1">
        <f t="array" aca="1" ref="BR70" ca="1">INDIRECT(_xlfn.CONCAT(BR$4,"_d!",BR$1,$A70))</f>
        <v>780.1285400390625</v>
      </c>
      <c r="BS70" s="19" cm="1">
        <f t="array" aca="1" ref="BS70" ca="1">INDIRECT(_xlfn.CONCAT(BS$4,"_d!",BS$1,$A70))</f>
        <v>738.15277099609375</v>
      </c>
      <c r="BT70" s="42">
        <f t="shared" ref="BT70:BT111" ca="1" si="60">+SUMPRODUCT($BN$3:$BS$3,BN70:BS70)</f>
        <v>742.89097299425441</v>
      </c>
      <c r="BU70" s="42"/>
      <c r="BV70" s="45">
        <f t="shared" ref="BV70:BV111" ca="1" si="61">+I70</f>
        <v>767.64544410921428</v>
      </c>
      <c r="BW70" s="45">
        <f t="shared" ref="BW70:BW111" ca="1" si="62">+P70</f>
        <v>766.44692727287304</v>
      </c>
      <c r="BX70" s="45">
        <f t="shared" ref="BX70:BX111" ca="1" si="63">+W70</f>
        <v>753.67125308289746</v>
      </c>
      <c r="BY70" s="45">
        <f t="shared" ref="BY70:BY111" ca="1" si="64">+AD70</f>
        <v>757.9989263403005</v>
      </c>
      <c r="BZ70" s="45">
        <f t="shared" ref="BZ70:BZ111" ca="1" si="65">+AK70</f>
        <v>759.07673627906865</v>
      </c>
      <c r="CA70" s="45">
        <f t="shared" ref="CA70:CA111" ca="1" si="66">+AR70</f>
        <v>755.6477453775866</v>
      </c>
      <c r="CB70" s="45">
        <f t="shared" ref="CB70:CB111" ca="1" si="67">+AY70</f>
        <v>754.83377349449484</v>
      </c>
      <c r="CC70" s="45">
        <f t="shared" ref="CC70:CC111" ca="1" si="68">+BF70</f>
        <v>753.11453493714521</v>
      </c>
      <c r="CD70" s="45">
        <f t="shared" ref="CD70:CD111" ca="1" si="69">+BM70</f>
        <v>747.629634253012</v>
      </c>
      <c r="CE70" s="45">
        <f t="shared" ref="CE70:CE111" ca="1" si="70">+BT70</f>
        <v>742.89097299425441</v>
      </c>
      <c r="CF70" s="45" cm="1">
        <f t="array" aca="1" ref="CF70" ca="1">+SUMPRODUCT($BV$3:$CE$3/100,$BV70:$CE70)</f>
        <v>753.44996886190017</v>
      </c>
      <c r="CG70" s="35">
        <f t="shared" si="28"/>
        <v>44682</v>
      </c>
      <c r="CH70" s="24">
        <f t="shared" ca="1" si="29"/>
        <v>4.9989937879358015E-2</v>
      </c>
      <c r="CI70" s="24">
        <f t="shared" ca="1" si="30"/>
        <v>5.043980555409866E-2</v>
      </c>
      <c r="CJ70" s="24">
        <f t="shared" ca="1" si="31"/>
        <v>4.8563356417440584E-2</v>
      </c>
      <c r="CK70" s="24">
        <f t="shared" ca="1" si="32"/>
        <v>5.0542245664314311E-2</v>
      </c>
      <c r="CL70" s="24">
        <f t="shared" ca="1" si="33"/>
        <v>5.0628744047215735E-2</v>
      </c>
      <c r="CM70" s="24">
        <f t="shared" ca="1" si="34"/>
        <v>5.0313885940577396E-2</v>
      </c>
      <c r="CN70" s="24">
        <f t="shared" ca="1" si="35"/>
        <v>5.0682237371563632E-2</v>
      </c>
      <c r="CO70" s="24">
        <f t="shared" ca="1" si="36"/>
        <v>5.0882586856186185E-2</v>
      </c>
      <c r="CP70" s="24">
        <f t="shared" ca="1" si="37"/>
        <v>5.0856270409900262E-2</v>
      </c>
      <c r="CQ70" s="24">
        <f t="shared" ca="1" si="38"/>
        <v>5.0949959824340363E-2</v>
      </c>
      <c r="CR70" s="24">
        <f t="shared" ref="CR70:CR95" ca="1" si="71">+CF70/CF69-1</f>
        <v>5.0510550851431191E-2</v>
      </c>
      <c r="CS70" s="35">
        <f t="shared" si="39"/>
        <v>44682</v>
      </c>
      <c r="CT70" s="24">
        <f t="shared" ca="1" si="41"/>
        <v>0.61512165944699637</v>
      </c>
      <c r="CU70" s="24">
        <f t="shared" ca="1" si="42"/>
        <v>0.6133107298010021</v>
      </c>
      <c r="CV70" s="24">
        <f t="shared" ca="1" si="43"/>
        <v>0.61479501351867416</v>
      </c>
      <c r="CW70" s="24">
        <f t="shared" ca="1" si="44"/>
        <v>0.60819725843083017</v>
      </c>
      <c r="CX70" s="24">
        <f t="shared" ca="1" si="45"/>
        <v>0.60778521101850624</v>
      </c>
      <c r="CY70" s="24">
        <f t="shared" ca="1" si="46"/>
        <v>0.6069295223809803</v>
      </c>
      <c r="CZ70" s="24">
        <f t="shared" ca="1" si="47"/>
        <v>0.60564580773178078</v>
      </c>
      <c r="DA70" s="24">
        <f t="shared" ca="1" si="48"/>
        <v>0.60644825114288881</v>
      </c>
      <c r="DB70" s="24">
        <f t="shared" ca="1" si="49"/>
        <v>0.60385922542157533</v>
      </c>
      <c r="DC70" s="24">
        <f t="shared" ca="1" si="50"/>
        <v>0.60240643247624082</v>
      </c>
      <c r="DD70" s="48">
        <f t="shared" ca="1" si="51"/>
        <v>0.60715060668089538</v>
      </c>
      <c r="DE70" s="48">
        <f>+[1]NAC!AG71</f>
        <v>0.60678472370386194</v>
      </c>
    </row>
    <row r="71" spans="1:109" x14ac:dyDescent="0.25">
      <c r="A71" s="110">
        <f t="shared" ref="A71:A118" si="72">+A70+1</f>
        <v>98</v>
      </c>
      <c r="B71" s="35">
        <f>+NAC!A71</f>
        <v>44713</v>
      </c>
      <c r="C71" s="19" cm="1">
        <f t="array" aca="1" ref="C71" ca="1">INDIRECT(_xlfn.CONCAT(C$4,"_d!",C$1,$A71))</f>
        <v>786.24505615234375</v>
      </c>
      <c r="D71" s="19" cm="1">
        <f t="array" aca="1" ref="D71" ca="1">INDIRECT(_xlfn.CONCAT(D$4,"_d!",D$1,$A71))</f>
        <v>800.38519287109375</v>
      </c>
      <c r="E71" s="19" cm="1">
        <f t="array" aca="1" ref="E71" ca="1">INDIRECT(_xlfn.CONCAT(E$4,"_d!",E$1,$A71))</f>
        <v>828.365234375</v>
      </c>
      <c r="F71" s="19" cm="1">
        <f t="array" aca="1" ref="F71" ca="1">INDIRECT(_xlfn.CONCAT(F$4,"_d!",F$1,$A71))</f>
        <v>834.8223876953125</v>
      </c>
      <c r="G71" s="19" cm="1">
        <f t="array" aca="1" ref="G71" ca="1">INDIRECT(_xlfn.CONCAT(G$4,"_d!",G$1,$A71))</f>
        <v>831.29620361328125</v>
      </c>
      <c r="H71" s="19" cm="1">
        <f t="array" aca="1" ref="H71" ca="1">INDIRECT(_xlfn.CONCAT(H$4,"_d!",H$1,$A71))</f>
        <v>769.37841796875</v>
      </c>
      <c r="I71" s="42">
        <f t="shared" ca="1" si="52"/>
        <v>806.71629659980556</v>
      </c>
      <c r="J71" s="19" cm="1">
        <f t="array" aca="1" ref="J71" ca="1">INDIRECT(_xlfn.CONCAT(J$4,"_d!",J$1,$A71))</f>
        <v>787.142333984375</v>
      </c>
      <c r="K71" s="19" cm="1">
        <f t="array" aca="1" ref="K71" ca="1">INDIRECT(_xlfn.CONCAT(K$4,"_d!",K$1,$A71))</f>
        <v>806.4542236328125</v>
      </c>
      <c r="L71" s="19" cm="1">
        <f t="array" aca="1" ref="L71" ca="1">INDIRECT(_xlfn.CONCAT(L$4,"_d!",L$1,$A71))</f>
        <v>825.92047119140625</v>
      </c>
      <c r="M71" s="19" cm="1">
        <f t="array" aca="1" ref="M71" ca="1">INDIRECT(_xlfn.CONCAT(M$4,"_d!",M$1,$A71))</f>
        <v>828.39813232421875</v>
      </c>
      <c r="N71" s="19" cm="1">
        <f t="array" aca="1" ref="N71" ca="1">INDIRECT(_xlfn.CONCAT(N$4,"_d!",N$1,$A71))</f>
        <v>830.6693115234375</v>
      </c>
      <c r="O71" s="19" cm="1">
        <f t="array" aca="1" ref="O71" ca="1">INDIRECT(_xlfn.CONCAT(O$4,"_d!",O$1,$A71))</f>
        <v>774.51318359375</v>
      </c>
      <c r="P71" s="42">
        <f ca="1">+SUMPRODUCT(J$3:$O$3,J71:O71)</f>
        <v>805.9187226641219</v>
      </c>
      <c r="Q71" s="19" cm="1">
        <f t="array" aca="1" ref="Q71" ca="1">INDIRECT(_xlfn.CONCAT(Q$4,"_d!",Q$1,$A71))</f>
        <v>780.196044921875</v>
      </c>
      <c r="R71" s="19" cm="1">
        <f t="array" aca="1" ref="R71" ca="1">INDIRECT(_xlfn.CONCAT(R$4,"_d!",R$1,$A71))</f>
        <v>780.196044921875</v>
      </c>
      <c r="S71" s="19" cm="1">
        <f t="array" aca="1" ref="S71" ca="1">INDIRECT(_xlfn.CONCAT(S$4,"_d!",S$1,$A71))</f>
        <v>822.77349853515625</v>
      </c>
      <c r="T71" s="19" cm="1">
        <f t="array" aca="1" ref="T71" ca="1">INDIRECT(_xlfn.CONCAT(T$4,"_d!",T$1,$A71))</f>
        <v>835.5928955078125</v>
      </c>
      <c r="U71" s="19" cm="1">
        <f t="array" aca="1" ref="U71" ca="1">INDIRECT(_xlfn.CONCAT(U$4,"_d!",U$1,$A71))</f>
        <v>829.4962158203125</v>
      </c>
      <c r="V71" s="19" cm="1">
        <f t="array" aca="1" ref="V71" ca="1">INDIRECT(_xlfn.CONCAT(V$4,"_d!",V$1,$A71))</f>
        <v>775.38214111328125</v>
      </c>
      <c r="W71" s="42">
        <f t="shared" ca="1" si="53"/>
        <v>793.62662420529216</v>
      </c>
      <c r="X71" s="19" cm="1">
        <f t="array" aca="1" ref="X71" ca="1">INDIRECT(_xlfn.CONCAT(X$4,"_d!",X$1,$A71))</f>
        <v>777.188720703125</v>
      </c>
      <c r="Y71" s="19" cm="1">
        <f t="array" aca="1" ref="Y71" ca="1">INDIRECT(_xlfn.CONCAT(Y$4,"_d!",Y$1,$A71))</f>
        <v>802.01666259765625</v>
      </c>
      <c r="Z71" s="19" cm="1">
        <f t="array" aca="1" ref="Z71" ca="1">INDIRECT(_xlfn.CONCAT(Z$4,"_d!",Z$1,$A71))</f>
        <v>824.1676025390625</v>
      </c>
      <c r="AA71" s="19" cm="1">
        <f t="array" aca="1" ref="AA71" ca="1">INDIRECT(_xlfn.CONCAT(AA$4,"_d!",AA$1,$A71))</f>
        <v>825.59619140625</v>
      </c>
      <c r="AB71" s="19" cm="1">
        <f t="array" aca="1" ref="AB71" ca="1">INDIRECT(_xlfn.CONCAT(AB$4,"_d!",AB$1,$A71))</f>
        <v>833.13580322265625</v>
      </c>
      <c r="AC71" s="19" cm="1">
        <f t="array" aca="1" ref="AC71" ca="1">INDIRECT(_xlfn.CONCAT(AC$4,"_d!",AC$1,$A71))</f>
        <v>778.43450927734375</v>
      </c>
      <c r="AD71" s="42">
        <f t="shared" ca="1" si="54"/>
        <v>797.43054137678223</v>
      </c>
      <c r="AE71" s="19" cm="1">
        <f t="array" aca="1" ref="AE71" ca="1">INDIRECT(_xlfn.CONCAT(AE$4,"_d!",AE$1,$A71))</f>
        <v>781.845703125</v>
      </c>
      <c r="AF71" s="19" cm="1">
        <f t="array" aca="1" ref="AF71" ca="1">INDIRECT(_xlfn.CONCAT(AF$4,"_d!",AF$1,$A71))</f>
        <v>803.3685302734375</v>
      </c>
      <c r="AG71" s="19" cm="1">
        <f t="array" aca="1" ref="AG71" ca="1">INDIRECT(_xlfn.CONCAT(AG$4,"_d!",AG$1,$A71))</f>
        <v>822.01544189453125</v>
      </c>
      <c r="AH71" s="19" cm="1">
        <f t="array" aca="1" ref="AH71" ca="1">INDIRECT(_xlfn.CONCAT(AH$4,"_d!",AH$1,$A71))</f>
        <v>831.833740234375</v>
      </c>
      <c r="AI71" s="19" cm="1">
        <f t="array" aca="1" ref="AI71" ca="1">INDIRECT(_xlfn.CONCAT(AI$4,"_d!",AI$1,$A71))</f>
        <v>825.98779296875</v>
      </c>
      <c r="AJ71" s="19" cm="1">
        <f t="array" aca="1" ref="AJ71" ca="1">INDIRECT(_xlfn.CONCAT(AJ$4,"_d!",AJ$1,$A71))</f>
        <v>781.47821044921875</v>
      </c>
      <c r="AK71" s="42">
        <f t="shared" ca="1" si="55"/>
        <v>799.0611447916358</v>
      </c>
      <c r="AL71" s="19" cm="1">
        <f t="array" aca="1" ref="AL71" ca="1">INDIRECT(_xlfn.CONCAT(AL$4,"_d!",AL$1,$A71))</f>
        <v>778.80096435546875</v>
      </c>
      <c r="AM71" s="19" cm="1">
        <f t="array" aca="1" ref="AM71" ca="1">INDIRECT(_xlfn.CONCAT(AM$4,"_d!",AM$1,$A71))</f>
        <v>801.86761474609375</v>
      </c>
      <c r="AN71" s="19" cm="1">
        <f t="array" aca="1" ref="AN71" ca="1">INDIRECT(_xlfn.CONCAT(AN$4,"_d!",AN$1,$A71))</f>
        <v>819.639892578125</v>
      </c>
      <c r="AO71" s="19" cm="1">
        <f t="array" aca="1" ref="AO71" ca="1">INDIRECT(_xlfn.CONCAT(AO$4,"_d!",AO$1,$A71))</f>
        <v>825.29168701171875</v>
      </c>
      <c r="AP71" s="19" cm="1">
        <f t="array" aca="1" ref="AP71" ca="1">INDIRECT(_xlfn.CONCAT(AP$4,"_d!",AP$1,$A71))</f>
        <v>831.1533203125</v>
      </c>
      <c r="AQ71" s="19" cm="1">
        <f t="array" aca="1" ref="AQ71" ca="1">INDIRECT(_xlfn.CONCAT(AQ$4,"_d!",AQ$1,$A71))</f>
        <v>774.79974365234375</v>
      </c>
      <c r="AR71" s="42">
        <f t="shared" ca="1" si="56"/>
        <v>795.25973159776436</v>
      </c>
      <c r="AS71" s="19" cm="1">
        <f t="array" aca="1" ref="AS71" ca="1">INDIRECT(_xlfn.CONCAT(AS$4,"_d!",AS$1,$A71))</f>
        <v>780.76513671875</v>
      </c>
      <c r="AT71" s="19" cm="1">
        <f t="array" aca="1" ref="AT71" ca="1">INDIRECT(_xlfn.CONCAT(AT$4,"_d!",AT$1,$A71))</f>
        <v>801.72344970703125</v>
      </c>
      <c r="AU71" s="19" cm="1">
        <f t="array" aca="1" ref="AU71" ca="1">INDIRECT(_xlfn.CONCAT(AU$4,"_d!",AU$1,$A71))</f>
        <v>816.92559814453125</v>
      </c>
      <c r="AV71" s="19" cm="1">
        <f t="array" aca="1" ref="AV71" ca="1">INDIRECT(_xlfn.CONCAT(AV$4,"_d!",AV$1,$A71))</f>
        <v>829.1907958984375</v>
      </c>
      <c r="AW71" s="19" cm="1">
        <f t="array" aca="1" ref="AW71" ca="1">INDIRECT(_xlfn.CONCAT(AW$4,"_d!",AW$1,$A71))</f>
        <v>825.75238037109375</v>
      </c>
      <c r="AX71" s="19" cm="1">
        <f t="array" aca="1" ref="AX71" ca="1">INDIRECT(_xlfn.CONCAT(AX$4,"_d!",AX$1,$A71))</f>
        <v>774.47412109375</v>
      </c>
      <c r="AY71" s="42">
        <f t="shared" ca="1" si="57"/>
        <v>794.66350714197245</v>
      </c>
      <c r="AZ71" s="19" cm="1">
        <f t="array" aca="1" ref="AZ71" ca="1">INDIRECT(_xlfn.CONCAT(AZ$4,"_d!",AZ$1,$A71))</f>
        <v>780.65240478515625</v>
      </c>
      <c r="BA71" s="19" cm="1">
        <f t="array" aca="1" ref="BA71" ca="1">INDIRECT(_xlfn.CONCAT(BA$4,"_d!",BA$1,$A71))</f>
        <v>800.8916015625</v>
      </c>
      <c r="BB71" s="19" cm="1">
        <f t="array" aca="1" ref="BB71" ca="1">INDIRECT(_xlfn.CONCAT(BB$4,"_d!",BB$1,$A71))</f>
        <v>815.06842041015625</v>
      </c>
      <c r="BC71" s="19" cm="1">
        <f t="array" aca="1" ref="BC71" ca="1">INDIRECT(_xlfn.CONCAT(BC$4,"_d!",BC$1,$A71))</f>
        <v>819.1533203125</v>
      </c>
      <c r="BD71" s="19" cm="1">
        <f t="array" aca="1" ref="BD71" ca="1">INDIRECT(_xlfn.CONCAT(BD$4,"_d!",BD$1,$A71))</f>
        <v>828.96502685546875</v>
      </c>
      <c r="BE71" s="19" cm="1">
        <f t="array" aca="1" ref="BE71" ca="1">INDIRECT(_xlfn.CONCAT(BE$4,"_d!",BE$1,$A71))</f>
        <v>780.6456298828125</v>
      </c>
      <c r="BF71" s="42">
        <f t="shared" ca="1" si="58"/>
        <v>793.3336401782916</v>
      </c>
      <c r="BG71" s="19" cm="1">
        <f t="array" aca="1" ref="BG71" ca="1">INDIRECT(_xlfn.CONCAT(BG$4,"_d!",BG$1,$A71))</f>
        <v>775.75213623046875</v>
      </c>
      <c r="BH71" s="19" cm="1">
        <f t="array" aca="1" ref="BH71" ca="1">INDIRECT(_xlfn.CONCAT(BH$4,"_d!",BH$1,$A71))</f>
        <v>798.4619140625</v>
      </c>
      <c r="BI71" s="19" cm="1">
        <f t="array" aca="1" ref="BI71" ca="1">INDIRECT(_xlfn.CONCAT(BI$4,"_d!",BI$1,$A71))</f>
        <v>810.951416015625</v>
      </c>
      <c r="BJ71" s="19" cm="1">
        <f t="array" aca="1" ref="BJ71" ca="1">INDIRECT(_xlfn.CONCAT(BJ$4,"_d!",BJ$1,$A71))</f>
        <v>815.05743408203125</v>
      </c>
      <c r="BK71" s="19" cm="1">
        <f t="array" aca="1" ref="BK71" ca="1">INDIRECT(_xlfn.CONCAT(BK$4,"_d!",BK$1,$A71))</f>
        <v>823.9464111328125</v>
      </c>
      <c r="BL71" s="19" cm="1">
        <f t="array" aca="1" ref="BL71" ca="1">INDIRECT(_xlfn.CONCAT(BL$4,"_d!",BL$1,$A71))</f>
        <v>777.68731689453125</v>
      </c>
      <c r="BM71" s="42">
        <f t="shared" ca="1" si="59"/>
        <v>787.95105183981377</v>
      </c>
      <c r="BN71" s="19" cm="1">
        <f t="array" aca="1" ref="BN71" ca="1">INDIRECT(_xlfn.CONCAT(BN$4,"_d!",BN$1,$A71))</f>
        <v>774.06231689453125</v>
      </c>
      <c r="BO71" s="19" cm="1">
        <f t="array" aca="1" ref="BO71" ca="1">INDIRECT(_xlfn.CONCAT(BO$4,"_d!",BO$1,$A71))</f>
        <v>795.79644775390625</v>
      </c>
      <c r="BP71" s="19" cm="1">
        <f t="array" aca="1" ref="BP71" ca="1">INDIRECT(_xlfn.CONCAT(BP$4,"_d!",BP$1,$A71))</f>
        <v>807.87469482421875</v>
      </c>
      <c r="BQ71" s="19" cm="1">
        <f t="array" aca="1" ref="BQ71" ca="1">INDIRECT(_xlfn.CONCAT(BQ$4,"_d!",BQ$1,$A71))</f>
        <v>824.72418212890625</v>
      </c>
      <c r="BR71" s="19" cm="1">
        <f t="array" aca="1" ref="BR71" ca="1">INDIRECT(_xlfn.CONCAT(BR$4,"_d!",BR$1,$A71))</f>
        <v>823.329833984375</v>
      </c>
      <c r="BS71" s="19" cm="1">
        <f t="array" aca="1" ref="BS71" ca="1">INDIRECT(_xlfn.CONCAT(BS$4,"_d!",BS$1,$A71))</f>
        <v>775.9742431640625</v>
      </c>
      <c r="BT71" s="42">
        <f t="shared" ca="1" si="60"/>
        <v>783.60568122795837</v>
      </c>
      <c r="BU71" s="42"/>
      <c r="BV71" s="45">
        <f t="shared" ca="1" si="61"/>
        <v>806.71629659980556</v>
      </c>
      <c r="BW71" s="45">
        <f t="shared" ca="1" si="62"/>
        <v>805.9187226641219</v>
      </c>
      <c r="BX71" s="45">
        <f t="shared" ca="1" si="63"/>
        <v>793.62662420529216</v>
      </c>
      <c r="BY71" s="45">
        <f t="shared" ca="1" si="64"/>
        <v>797.43054137678223</v>
      </c>
      <c r="BZ71" s="45">
        <f t="shared" ca="1" si="65"/>
        <v>799.0611447916358</v>
      </c>
      <c r="CA71" s="45">
        <f t="shared" ca="1" si="66"/>
        <v>795.25973159776436</v>
      </c>
      <c r="CB71" s="45">
        <f t="shared" ca="1" si="67"/>
        <v>794.66350714197245</v>
      </c>
      <c r="CC71" s="45">
        <f t="shared" ca="1" si="68"/>
        <v>793.3336401782916</v>
      </c>
      <c r="CD71" s="45">
        <f t="shared" ca="1" si="69"/>
        <v>787.95105183981377</v>
      </c>
      <c r="CE71" s="45">
        <f t="shared" ca="1" si="70"/>
        <v>783.60568122795837</v>
      </c>
      <c r="CF71" s="45" cm="1">
        <f t="array" aca="1" ref="CF71" ca="1">+SUMPRODUCT($BV$3:$CE$3/100,$BV71:$CE71)</f>
        <v>793.45753521456072</v>
      </c>
      <c r="CG71" s="35">
        <f t="shared" ref="CG71:CG97" si="73">+B71</f>
        <v>44713</v>
      </c>
      <c r="CH71" s="24">
        <f t="shared" ref="CH71:CH95" ca="1" si="74">+BV71/BV70-1</f>
        <v>5.0897003024527265E-2</v>
      </c>
      <c r="CI71" s="24">
        <f t="shared" ref="CI71:CI95" ca="1" si="75">+BW71/BW70-1</f>
        <v>5.1499711182475538E-2</v>
      </c>
      <c r="CJ71" s="24">
        <f t="shared" ref="CJ71:CJ95" ca="1" si="76">+BX71/BX70-1</f>
        <v>5.3014322834998628E-2</v>
      </c>
      <c r="CK71" s="24">
        <f t="shared" ref="CK71:CK95" ca="1" si="77">+BY71/BY70-1</f>
        <v>5.2020673996019617E-2</v>
      </c>
      <c r="CL71" s="24">
        <f t="shared" ref="CL71:CL95" ca="1" si="78">+BZ71/BZ70-1</f>
        <v>5.2675054578233294E-2</v>
      </c>
      <c r="CM71" s="24">
        <f t="shared" ref="CM71:CM95" ca="1" si="79">+CA71/CA70-1</f>
        <v>5.2421232594804135E-2</v>
      </c>
      <c r="CN71" s="24">
        <f t="shared" ref="CN71:CN95" ca="1" si="80">+CB71/CB70-1</f>
        <v>5.2766231514902007E-2</v>
      </c>
      <c r="CO71" s="24">
        <f t="shared" ref="CO71:CO95" ca="1" si="81">+CC71/CC70-1</f>
        <v>5.3403703388227752E-2</v>
      </c>
      <c r="CP71" s="24">
        <f t="shared" ref="CP71:CP95" ca="1" si="82">+CD71/CD70-1</f>
        <v>5.3932342619201545E-2</v>
      </c>
      <c r="CQ71" s="24">
        <f t="shared" ref="CQ71:CQ95" ca="1" si="83">+CE71/CE70-1</f>
        <v>5.4805765198090217E-2</v>
      </c>
      <c r="CR71" s="24">
        <f t="shared" ca="1" si="71"/>
        <v>5.3099167836044403E-2</v>
      </c>
      <c r="CS71" s="35">
        <f t="shared" ref="CS71:CS97" si="84">+CG71</f>
        <v>44713</v>
      </c>
      <c r="CT71" s="24">
        <f t="shared" ca="1" si="41"/>
        <v>0.64457371882054226</v>
      </c>
      <c r="CU71" s="24">
        <f t="shared" ca="1" si="42"/>
        <v>0.64308944777332733</v>
      </c>
      <c r="CV71" s="24">
        <f t="shared" ca="1" si="43"/>
        <v>0.64744809680620308</v>
      </c>
      <c r="CW71" s="24">
        <f t="shared" ca="1" si="44"/>
        <v>0.63846563349495322</v>
      </c>
      <c r="CX71" s="24">
        <f t="shared" ca="1" si="45"/>
        <v>0.63928764719702391</v>
      </c>
      <c r="CY71" s="24">
        <f t="shared" ca="1" si="46"/>
        <v>0.63848612125148674</v>
      </c>
      <c r="CZ71" s="24">
        <f t="shared" ca="1" si="47"/>
        <v>0.63786765275438384</v>
      </c>
      <c r="DA71" s="24">
        <f t="shared" ca="1" si="48"/>
        <v>0.64015962012134131</v>
      </c>
      <c r="DB71" s="24">
        <f t="shared" ca="1" si="49"/>
        <v>0.63868687634536081</v>
      </c>
      <c r="DC71" s="24">
        <f t="shared" ca="1" si="50"/>
        <v>0.63944369712893723</v>
      </c>
      <c r="DD71" s="48">
        <f t="shared" ca="1" si="51"/>
        <v>0.64021672079369774</v>
      </c>
      <c r="DE71" s="48">
        <f>+[1]NAC!AG72</f>
        <v>0.63978494623655902</v>
      </c>
    </row>
    <row r="72" spans="1:109" x14ac:dyDescent="0.25">
      <c r="A72" s="110">
        <f t="shared" si="72"/>
        <v>99</v>
      </c>
      <c r="B72" s="35">
        <f>+NAC!A72</f>
        <v>44743</v>
      </c>
      <c r="C72" s="19" cm="1">
        <f t="array" aca="1" ref="C72" ca="1">INDIRECT(_xlfn.CONCAT(C$4,"_d!",C$1,$A72))</f>
        <v>840.28472900390625</v>
      </c>
      <c r="D72" s="19" cm="1">
        <f t="array" aca="1" ref="D72" ca="1">INDIRECT(_xlfn.CONCAT(D$4,"_d!",D$1,$A72))</f>
        <v>859.19281005859375</v>
      </c>
      <c r="E72" s="19" cm="1">
        <f t="array" aca="1" ref="E72" ca="1">INDIRECT(_xlfn.CONCAT(E$4,"_d!",E$1,$A72))</f>
        <v>882.6729736328125</v>
      </c>
      <c r="F72" s="19" cm="1">
        <f t="array" aca="1" ref="F72" ca="1">INDIRECT(_xlfn.CONCAT(F$4,"_d!",F$1,$A72))</f>
        <v>895.691650390625</v>
      </c>
      <c r="G72" s="19" cm="1">
        <f t="array" aca="1" ref="G72" ca="1">INDIRECT(_xlfn.CONCAT(G$4,"_d!",G$1,$A72))</f>
        <v>890.57415771484375</v>
      </c>
      <c r="H72" s="19" cm="1">
        <f t="array" aca="1" ref="H72" ca="1">INDIRECT(_xlfn.CONCAT(H$4,"_d!",H$1,$A72))</f>
        <v>830.345458984375</v>
      </c>
      <c r="I72" s="42">
        <f t="shared" ca="1" si="52"/>
        <v>863.74721932904515</v>
      </c>
      <c r="J72" s="19" cm="1">
        <f t="array" aca="1" ref="J72" ca="1">INDIRECT(_xlfn.CONCAT(J$4,"_d!",J$1,$A72))</f>
        <v>842.12982177734375</v>
      </c>
      <c r="K72" s="19" cm="1">
        <f t="array" aca="1" ref="K72" ca="1">INDIRECT(_xlfn.CONCAT(K$4,"_d!",K$1,$A72))</f>
        <v>865.65484619140625</v>
      </c>
      <c r="L72" s="19" cm="1">
        <f t="array" aca="1" ref="L72" ca="1">INDIRECT(_xlfn.CONCAT(L$4,"_d!",L$1,$A72))</f>
        <v>880.19757080078125</v>
      </c>
      <c r="M72" s="19" cm="1">
        <f t="array" aca="1" ref="M72" ca="1">INDIRECT(_xlfn.CONCAT(M$4,"_d!",M$1,$A72))</f>
        <v>889.1607666015625</v>
      </c>
      <c r="N72" s="19" cm="1">
        <f t="array" aca="1" ref="N72" ca="1">INDIRECT(_xlfn.CONCAT(N$4,"_d!",N$1,$A72))</f>
        <v>890.1705322265625</v>
      </c>
      <c r="O72" s="19" cm="1">
        <f t="array" aca="1" ref="O72" ca="1">INDIRECT(_xlfn.CONCAT(O$4,"_d!",O$1,$A72))</f>
        <v>837.35772705078125</v>
      </c>
      <c r="P72" s="42">
        <f ca="1">+SUMPRODUCT(J$3:$O$3,J72:O72)</f>
        <v>863.34698098916203</v>
      </c>
      <c r="Q72" s="19" cm="1">
        <f t="array" aca="1" ref="Q72" ca="1">INDIRECT(_xlfn.CONCAT(Q$4,"_d!",Q$1,$A72))</f>
        <v>834.6766357421875</v>
      </c>
      <c r="R72" s="19" cm="1">
        <f t="array" aca="1" ref="R72" ca="1">INDIRECT(_xlfn.CONCAT(R$4,"_d!",R$1,$A72))</f>
        <v>834.6766357421875</v>
      </c>
      <c r="S72" s="19" cm="1">
        <f t="array" aca="1" ref="S72" ca="1">INDIRECT(_xlfn.CONCAT(S$4,"_d!",S$1,$A72))</f>
        <v>876.8426513671875</v>
      </c>
      <c r="T72" s="19" cm="1">
        <f t="array" aca="1" ref="T72" ca="1">INDIRECT(_xlfn.CONCAT(T$4,"_d!",T$1,$A72))</f>
        <v>895.863525390625</v>
      </c>
      <c r="U72" s="19" cm="1">
        <f t="array" aca="1" ref="U72" ca="1">INDIRECT(_xlfn.CONCAT(U$4,"_d!",U$1,$A72))</f>
        <v>889.0872802734375</v>
      </c>
      <c r="V72" s="19" cm="1">
        <f t="array" aca="1" ref="V72" ca="1">INDIRECT(_xlfn.CONCAT(V$4,"_d!",V$1,$A72))</f>
        <v>837.74005126953125</v>
      </c>
      <c r="W72" s="42">
        <f t="shared" ca="1" si="53"/>
        <v>849.17835598351087</v>
      </c>
      <c r="X72" s="19" cm="1">
        <f t="array" aca="1" ref="X72" ca="1">INDIRECT(_xlfn.CONCAT(X$4,"_d!",X$1,$A72))</f>
        <v>832.4193115234375</v>
      </c>
      <c r="Y72" s="19" cm="1">
        <f t="array" aca="1" ref="Y72" ca="1">INDIRECT(_xlfn.CONCAT(Y$4,"_d!",Y$1,$A72))</f>
        <v>862.5396728515625</v>
      </c>
      <c r="Z72" s="19" cm="1">
        <f t="array" aca="1" ref="Z72" ca="1">INDIRECT(_xlfn.CONCAT(Z$4,"_d!",Z$1,$A72))</f>
        <v>877.80218505859375</v>
      </c>
      <c r="AA72" s="19" cm="1">
        <f t="array" aca="1" ref="AA72" ca="1">INDIRECT(_xlfn.CONCAT(AA$4,"_d!",AA$1,$A72))</f>
        <v>886.720947265625</v>
      </c>
      <c r="AB72" s="19" cm="1">
        <f t="array" aca="1" ref="AB72" ca="1">INDIRECT(_xlfn.CONCAT(AB$4,"_d!",AB$1,$A72))</f>
        <v>893.25714111328125</v>
      </c>
      <c r="AC72" s="19" cm="1">
        <f t="array" aca="1" ref="AC72" ca="1">INDIRECT(_xlfn.CONCAT(AC$4,"_d!",AC$1,$A72))</f>
        <v>840.5079345703125</v>
      </c>
      <c r="AD72" s="42">
        <f t="shared" ca="1" si="54"/>
        <v>855.32534968660184</v>
      </c>
      <c r="AE72" s="19" cm="1">
        <f t="array" aca="1" ref="AE72" ca="1">INDIRECT(_xlfn.CONCAT(AE$4,"_d!",AE$1,$A72))</f>
        <v>837.83563232421875</v>
      </c>
      <c r="AF72" s="19" cm="1">
        <f t="array" aca="1" ref="AF72" ca="1">INDIRECT(_xlfn.CONCAT(AF$4,"_d!",AF$1,$A72))</f>
        <v>863.148193359375</v>
      </c>
      <c r="AG72" s="19" cm="1">
        <f t="array" aca="1" ref="AG72" ca="1">INDIRECT(_xlfn.CONCAT(AG$4,"_d!",AG$1,$A72))</f>
        <v>876.07879638671875</v>
      </c>
      <c r="AH72" s="19" cm="1">
        <f t="array" aca="1" ref="AH72" ca="1">INDIRECT(_xlfn.CONCAT(AH$4,"_d!",AH$1,$A72))</f>
        <v>892.05096435546875</v>
      </c>
      <c r="AI72" s="19" cm="1">
        <f t="array" aca="1" ref="AI72" ca="1">INDIRECT(_xlfn.CONCAT(AI$4,"_d!",AI$1,$A72))</f>
        <v>886.043701171875</v>
      </c>
      <c r="AJ72" s="19" cm="1">
        <f t="array" aca="1" ref="AJ72" ca="1">INDIRECT(_xlfn.CONCAT(AJ$4,"_d!",AJ$1,$A72))</f>
        <v>842.66363525390625</v>
      </c>
      <c r="AK72" s="42">
        <f t="shared" ca="1" si="55"/>
        <v>856.97333735307507</v>
      </c>
      <c r="AL72" s="19" cm="1">
        <f t="array" aca="1" ref="AL72" ca="1">INDIRECT(_xlfn.CONCAT(AL$4,"_d!",AL$1,$A72))</f>
        <v>834.8038330078125</v>
      </c>
      <c r="AM72" s="19" cm="1">
        <f t="array" aca="1" ref="AM72" ca="1">INDIRECT(_xlfn.CONCAT(AM$4,"_d!",AM$1,$A72))</f>
        <v>862.062255859375</v>
      </c>
      <c r="AN72" s="19" cm="1">
        <f t="array" aca="1" ref="AN72" ca="1">INDIRECT(_xlfn.CONCAT(AN$4,"_d!",AN$1,$A72))</f>
        <v>874.11773681640625</v>
      </c>
      <c r="AO72" s="19" cm="1">
        <f t="array" aca="1" ref="AO72" ca="1">INDIRECT(_xlfn.CONCAT(AO$4,"_d!",AO$1,$A72))</f>
        <v>886.137451171875</v>
      </c>
      <c r="AP72" s="19" cm="1">
        <f t="array" aca="1" ref="AP72" ca="1">INDIRECT(_xlfn.CONCAT(AP$4,"_d!",AP$1,$A72))</f>
        <v>891.656494140625</v>
      </c>
      <c r="AQ72" s="19" cm="1">
        <f t="array" aca="1" ref="AQ72" ca="1">INDIRECT(_xlfn.CONCAT(AQ$4,"_d!",AQ$1,$A72))</f>
        <v>837.02093505859375</v>
      </c>
      <c r="AR72" s="42">
        <f t="shared" ca="1" si="56"/>
        <v>853.47015429719806</v>
      </c>
      <c r="AS72" s="19" cm="1">
        <f t="array" aca="1" ref="AS72" ca="1">INDIRECT(_xlfn.CONCAT(AS$4,"_d!",AS$1,$A72))</f>
        <v>837.21478271484375</v>
      </c>
      <c r="AT72" s="19" cm="1">
        <f t="array" aca="1" ref="AT72" ca="1">INDIRECT(_xlfn.CONCAT(AT$4,"_d!",AT$1,$A72))</f>
        <v>861.462646484375</v>
      </c>
      <c r="AU72" s="19" cm="1">
        <f t="array" aca="1" ref="AU72" ca="1">INDIRECT(_xlfn.CONCAT(AU$4,"_d!",AU$1,$A72))</f>
        <v>872.4075927734375</v>
      </c>
      <c r="AV72" s="19" cm="1">
        <f t="array" aca="1" ref="AV72" ca="1">INDIRECT(_xlfn.CONCAT(AV$4,"_d!",AV$1,$A72))</f>
        <v>889.591064453125</v>
      </c>
      <c r="AW72" s="19" cm="1">
        <f t="array" aca="1" ref="AW72" ca="1">INDIRECT(_xlfn.CONCAT(AW$4,"_d!",AW$1,$A72))</f>
        <v>887.34002685546875</v>
      </c>
      <c r="AX72" s="19" cm="1">
        <f t="array" aca="1" ref="AX72" ca="1">INDIRECT(_xlfn.CONCAT(AX$4,"_d!",AX$1,$A72))</f>
        <v>836.43536376953125</v>
      </c>
      <c r="AY72" s="42">
        <f t="shared" ca="1" si="57"/>
        <v>852.98640786093631</v>
      </c>
      <c r="AZ72" s="19" cm="1">
        <f t="array" aca="1" ref="AZ72" ca="1">INDIRECT(_xlfn.CONCAT(AZ$4,"_d!",AZ$1,$A72))</f>
        <v>837.7525634765625</v>
      </c>
      <c r="BA72" s="19" cm="1">
        <f t="array" aca="1" ref="BA72" ca="1">INDIRECT(_xlfn.CONCAT(BA$4,"_d!",BA$1,$A72))</f>
        <v>862.24639892578125</v>
      </c>
      <c r="BB72" s="19" cm="1">
        <f t="array" aca="1" ref="BB72" ca="1">INDIRECT(_xlfn.CONCAT(BB$4,"_d!",BB$1,$A72))</f>
        <v>869.79486083984375</v>
      </c>
      <c r="BC72" s="19" cm="1">
        <f t="array" aca="1" ref="BC72" ca="1">INDIRECT(_xlfn.CONCAT(BC$4,"_d!",BC$1,$A72))</f>
        <v>879.670166015625</v>
      </c>
      <c r="BD72" s="19" cm="1">
        <f t="array" aca="1" ref="BD72" ca="1">INDIRECT(_xlfn.CONCAT(BD$4,"_d!",BD$1,$A72))</f>
        <v>890.8892822265625</v>
      </c>
      <c r="BE72" s="19" cm="1">
        <f t="array" aca="1" ref="BE72" ca="1">INDIRECT(_xlfn.CONCAT(BE$4,"_d!",BE$1,$A72))</f>
        <v>842.73419189453125</v>
      </c>
      <c r="BF72" s="42">
        <f t="shared" ca="1" si="58"/>
        <v>852.50465024495952</v>
      </c>
      <c r="BG72" s="19" cm="1">
        <f t="array" aca="1" ref="BG72" ca="1">INDIRECT(_xlfn.CONCAT(BG$4,"_d!",BG$1,$A72))</f>
        <v>833.67730712890625</v>
      </c>
      <c r="BH72" s="19" cm="1">
        <f t="array" aca="1" ref="BH72" ca="1">INDIRECT(_xlfn.CONCAT(BH$4,"_d!",BH$1,$A72))</f>
        <v>859.36822509765625</v>
      </c>
      <c r="BI72" s="19" cm="1">
        <f t="array" aca="1" ref="BI72" ca="1">INDIRECT(_xlfn.CONCAT(BI$4,"_d!",BI$1,$A72))</f>
        <v>865.793212890625</v>
      </c>
      <c r="BJ72" s="19" cm="1">
        <f t="array" aca="1" ref="BJ72" ca="1">INDIRECT(_xlfn.CONCAT(BJ$4,"_d!",BJ$1,$A72))</f>
        <v>874.6278076171875</v>
      </c>
      <c r="BK72" s="19" cm="1">
        <f t="array" aca="1" ref="BK72" ca="1">INDIRECT(_xlfn.CONCAT(BK$4,"_d!",BK$1,$A72))</f>
        <v>886.7003173828125</v>
      </c>
      <c r="BL72" s="19" cm="1">
        <f t="array" aca="1" ref="BL72" ca="1">INDIRECT(_xlfn.CONCAT(BL$4,"_d!",BL$1,$A72))</f>
        <v>839.67999267578125</v>
      </c>
      <c r="BM72" s="42">
        <f t="shared" ca="1" si="59"/>
        <v>847.30408746847229</v>
      </c>
      <c r="BN72" s="19" cm="1">
        <f t="array" aca="1" ref="BN72" ca="1">INDIRECT(_xlfn.CONCAT(BN$4,"_d!",BN$1,$A72))</f>
        <v>833.89422607421875</v>
      </c>
      <c r="BO72" s="19" cm="1">
        <f t="array" aca="1" ref="BO72" ca="1">INDIRECT(_xlfn.CONCAT(BO$4,"_d!",BO$1,$A72))</f>
        <v>859.0587158203125</v>
      </c>
      <c r="BP72" s="19" cm="1">
        <f t="array" aca="1" ref="BP72" ca="1">INDIRECT(_xlfn.CONCAT(BP$4,"_d!",BP$1,$A72))</f>
        <v>864.18817138671875</v>
      </c>
      <c r="BQ72" s="19" cm="1">
        <f t="array" aca="1" ref="BQ72" ca="1">INDIRECT(_xlfn.CONCAT(BQ$4,"_d!",BQ$1,$A72))</f>
        <v>887.46722412109375</v>
      </c>
      <c r="BR72" s="19" cm="1">
        <f t="array" aca="1" ref="BR72" ca="1">INDIRECT(_xlfn.CONCAT(BR$4,"_d!",BR$1,$A72))</f>
        <v>885.7298583984375</v>
      </c>
      <c r="BS72" s="19" cm="1">
        <f t="array" aca="1" ref="BS72" ca="1">INDIRECT(_xlfn.CONCAT(BS$4,"_d!",BS$1,$A72))</f>
        <v>838.79058837890625</v>
      </c>
      <c r="BT72" s="42">
        <f t="shared" ca="1" si="60"/>
        <v>844.64132688947291</v>
      </c>
      <c r="BU72" s="42"/>
      <c r="BV72" s="45">
        <f t="shared" ca="1" si="61"/>
        <v>863.74721932904515</v>
      </c>
      <c r="BW72" s="45">
        <f t="shared" ca="1" si="62"/>
        <v>863.34698098916203</v>
      </c>
      <c r="BX72" s="45">
        <f t="shared" ca="1" si="63"/>
        <v>849.17835598351087</v>
      </c>
      <c r="BY72" s="45">
        <f t="shared" ca="1" si="64"/>
        <v>855.32534968660184</v>
      </c>
      <c r="BZ72" s="45">
        <f t="shared" ca="1" si="65"/>
        <v>856.97333735307507</v>
      </c>
      <c r="CA72" s="45">
        <f t="shared" ca="1" si="66"/>
        <v>853.47015429719806</v>
      </c>
      <c r="CB72" s="45">
        <f t="shared" ca="1" si="67"/>
        <v>852.98640786093631</v>
      </c>
      <c r="CC72" s="45">
        <f t="shared" ca="1" si="68"/>
        <v>852.50465024495952</v>
      </c>
      <c r="CD72" s="45">
        <f t="shared" ca="1" si="69"/>
        <v>847.30408746847229</v>
      </c>
      <c r="CE72" s="45">
        <f t="shared" ca="1" si="70"/>
        <v>844.64132688947291</v>
      </c>
      <c r="CF72" s="45" cm="1">
        <f t="array" aca="1" ref="CF72" ca="1">+SUMPRODUCT($BV$3:$CE$3/100,$BV72:$CE72)</f>
        <v>852.09641895546474</v>
      </c>
      <c r="CG72" s="35">
        <f t="shared" si="73"/>
        <v>44743</v>
      </c>
      <c r="CH72" s="24">
        <f t="shared" ca="1" si="74"/>
        <v>7.0695141488546609E-2</v>
      </c>
      <c r="CI72" s="24">
        <f t="shared" ca="1" si="75"/>
        <v>7.1258126545564959E-2</v>
      </c>
      <c r="CJ72" s="24">
        <f t="shared" ca="1" si="76"/>
        <v>6.9997313703841657E-2</v>
      </c>
      <c r="CK72" s="24">
        <f t="shared" ca="1" si="77"/>
        <v>7.2601694198798583E-2</v>
      </c>
      <c r="CL72" s="24">
        <f t="shared" ca="1" si="78"/>
        <v>7.2475295462577582E-2</v>
      </c>
      <c r="CM72" s="24">
        <f t="shared" ca="1" si="79"/>
        <v>7.3196743638059614E-2</v>
      </c>
      <c r="CN72" s="24">
        <f t="shared" ca="1" si="80"/>
        <v>7.339320378347769E-2</v>
      </c>
      <c r="CO72" s="24">
        <f t="shared" ca="1" si="81"/>
        <v>7.4585277958678198E-2</v>
      </c>
      <c r="CP72" s="24">
        <f t="shared" ca="1" si="82"/>
        <v>7.5325790212568577E-2</v>
      </c>
      <c r="CQ72" s="24">
        <f t="shared" ca="1" si="83"/>
        <v>7.7890764607356999E-2</v>
      </c>
      <c r="CR72" s="24">
        <f t="shared" ca="1" si="71"/>
        <v>7.3902989307483624E-2</v>
      </c>
      <c r="CS72" s="35">
        <f t="shared" si="84"/>
        <v>44743</v>
      </c>
      <c r="CT72" s="24">
        <f t="shared" ca="1" si="41"/>
        <v>0.71039523379510694</v>
      </c>
      <c r="CU72" s="24">
        <f t="shared" ca="1" si="42"/>
        <v>0.70966752462864191</v>
      </c>
      <c r="CV72" s="24">
        <f t="shared" ca="1" si="43"/>
        <v>0.71104823439367881</v>
      </c>
      <c r="CW72" s="24">
        <f t="shared" ca="1" si="44"/>
        <v>0.70688949010309399</v>
      </c>
      <c r="CX72" s="24">
        <f t="shared" ca="1" si="45"/>
        <v>0.70716269162381717</v>
      </c>
      <c r="CY72" s="24">
        <f t="shared" ca="1" si="46"/>
        <v>0.70724429700456115</v>
      </c>
      <c r="CZ72" s="24">
        <f t="shared" ca="1" si="47"/>
        <v>0.70716446368312735</v>
      </c>
      <c r="DA72" s="24">
        <f t="shared" ca="1" si="48"/>
        <v>0.71137338973936726</v>
      </c>
      <c r="DB72" s="24">
        <f t="shared" ca="1" si="49"/>
        <v>0.71015092863527407</v>
      </c>
      <c r="DC72" s="24">
        <f t="shared" ca="1" si="50"/>
        <v>0.71481757000169965</v>
      </c>
      <c r="DD72" s="48">
        <f t="shared" ca="1" si="51"/>
        <v>0.71009179859814608</v>
      </c>
      <c r="DE72" s="48">
        <f>+[1]NAC!AG73</f>
        <v>0.71009837382051777</v>
      </c>
    </row>
    <row r="73" spans="1:109" x14ac:dyDescent="0.25">
      <c r="A73" s="110">
        <f t="shared" si="72"/>
        <v>100</v>
      </c>
      <c r="B73" s="35">
        <f>+NAC!A73</f>
        <v>44774</v>
      </c>
      <c r="C73" s="19" cm="1">
        <f t="array" aca="1" ref="C73" ca="1">INDIRECT(_xlfn.CONCAT(C$4,"_d!",C$1,$A73))</f>
        <v>899.3717041015625</v>
      </c>
      <c r="D73" s="19" cm="1">
        <f t="array" aca="1" ref="D73" ca="1">INDIRECT(_xlfn.CONCAT(D$4,"_d!",D$1,$A73))</f>
        <v>920.25518798828125</v>
      </c>
      <c r="E73" s="19" cm="1">
        <f t="array" aca="1" ref="E73" ca="1">INDIRECT(_xlfn.CONCAT(E$4,"_d!",E$1,$A73))</f>
        <v>949.975341796875</v>
      </c>
      <c r="F73" s="19" cm="1">
        <f t="array" aca="1" ref="F73" ca="1">INDIRECT(_xlfn.CONCAT(F$4,"_d!",F$1,$A73))</f>
        <v>963.987548828125</v>
      </c>
      <c r="G73" s="19" cm="1">
        <f t="array" aca="1" ref="G73" ca="1">INDIRECT(_xlfn.CONCAT(G$4,"_d!",G$1,$A73))</f>
        <v>950.63006591796875</v>
      </c>
      <c r="H73" s="19" cm="1">
        <f t="array" aca="1" ref="H73" ca="1">INDIRECT(_xlfn.CONCAT(H$4,"_d!",H$1,$A73))</f>
        <v>883.90240478515625</v>
      </c>
      <c r="I73" s="42">
        <f t="shared" ca="1" si="52"/>
        <v>925.93254087290643</v>
      </c>
      <c r="J73" s="19" cm="1">
        <f t="array" aca="1" ref="J73" ca="1">INDIRECT(_xlfn.CONCAT(J$4,"_d!",J$1,$A73))</f>
        <v>901.4072265625</v>
      </c>
      <c r="K73" s="19" cm="1">
        <f t="array" aca="1" ref="K73" ca="1">INDIRECT(_xlfn.CONCAT(K$4,"_d!",K$1,$A73))</f>
        <v>926.48297119140625</v>
      </c>
      <c r="L73" s="19" cm="1">
        <f t="array" aca="1" ref="L73" ca="1">INDIRECT(_xlfn.CONCAT(L$4,"_d!",L$1,$A73))</f>
        <v>947.243408203125</v>
      </c>
      <c r="M73" s="19" cm="1">
        <f t="array" aca="1" ref="M73" ca="1">INDIRECT(_xlfn.CONCAT(M$4,"_d!",M$1,$A73))</f>
        <v>956.54168701171875</v>
      </c>
      <c r="N73" s="19" cm="1">
        <f t="array" aca="1" ref="N73" ca="1">INDIRECT(_xlfn.CONCAT(N$4,"_d!",N$1,$A73))</f>
        <v>949.5791015625</v>
      </c>
      <c r="O73" s="19" cm="1">
        <f t="array" aca="1" ref="O73" ca="1">INDIRECT(_xlfn.CONCAT(O$4,"_d!",O$1,$A73))</f>
        <v>891.70672607421875</v>
      </c>
      <c r="P73" s="42">
        <f ca="1">+SUMPRODUCT(J$3:$O$3,J73:O73)</f>
        <v>924.8927670774259</v>
      </c>
      <c r="Q73" s="19" cm="1">
        <f t="array" aca="1" ref="Q73" ca="1">INDIRECT(_xlfn.CONCAT(Q$4,"_d!",Q$1,$A73))</f>
        <v>892.90521240234375</v>
      </c>
      <c r="R73" s="19" cm="1">
        <f t="array" aca="1" ref="R73" ca="1">INDIRECT(_xlfn.CONCAT(R$4,"_d!",R$1,$A73))</f>
        <v>892.90521240234375</v>
      </c>
      <c r="S73" s="19" cm="1">
        <f t="array" aca="1" ref="S73" ca="1">INDIRECT(_xlfn.CONCAT(S$4,"_d!",S$1,$A73))</f>
        <v>943.0029296875</v>
      </c>
      <c r="T73" s="19" cm="1">
        <f t="array" aca="1" ref="T73" ca="1">INDIRECT(_xlfn.CONCAT(T$4,"_d!",T$1,$A73))</f>
        <v>963.931640625</v>
      </c>
      <c r="U73" s="19" cm="1">
        <f t="array" aca="1" ref="U73" ca="1">INDIRECT(_xlfn.CONCAT(U$4,"_d!",U$1,$A73))</f>
        <v>947.14263916015625</v>
      </c>
      <c r="V73" s="19" cm="1">
        <f t="array" aca="1" ref="V73" ca="1">INDIRECT(_xlfn.CONCAT(V$4,"_d!",V$1,$A73))</f>
        <v>891.92193603515625</v>
      </c>
      <c r="W73" s="42">
        <f t="shared" ca="1" si="53"/>
        <v>909.01466527515856</v>
      </c>
      <c r="X73" s="19" cm="1">
        <f t="array" aca="1" ref="X73" ca="1">INDIRECT(_xlfn.CONCAT(X$4,"_d!",X$1,$A73))</f>
        <v>891.06158447265625</v>
      </c>
      <c r="Y73" s="19" cm="1">
        <f t="array" aca="1" ref="Y73" ca="1">INDIRECT(_xlfn.CONCAT(Y$4,"_d!",Y$1,$A73))</f>
        <v>923.034423828125</v>
      </c>
      <c r="Z73" s="19" cm="1">
        <f t="array" aca="1" ref="Z73" ca="1">INDIRECT(_xlfn.CONCAT(Z$4,"_d!",Z$1,$A73))</f>
        <v>943.16278076171875</v>
      </c>
      <c r="AA73" s="19" cm="1">
        <f t="array" aca="1" ref="AA73" ca="1">INDIRECT(_xlfn.CONCAT(AA$4,"_d!",AA$1,$A73))</f>
        <v>953.70062255859375</v>
      </c>
      <c r="AB73" s="19" cm="1">
        <f t="array" aca="1" ref="AB73" ca="1">INDIRECT(_xlfn.CONCAT(AB$4,"_d!",AB$1,$A73))</f>
        <v>950.46746826171875</v>
      </c>
      <c r="AC73" s="19" cm="1">
        <f t="array" aca="1" ref="AC73" ca="1">INDIRECT(_xlfn.CONCAT(AC$4,"_d!",AC$1,$A73))</f>
        <v>894.6527099609375</v>
      </c>
      <c r="AD73" s="42">
        <f t="shared" ca="1" si="54"/>
        <v>915.40690337943477</v>
      </c>
      <c r="AE73" s="19" cm="1">
        <f t="array" aca="1" ref="AE73" ca="1">INDIRECT(_xlfn.CONCAT(AE$4,"_d!",AE$1,$A73))</f>
        <v>896.28485107421875</v>
      </c>
      <c r="AF73" s="19" cm="1">
        <f t="array" aca="1" ref="AF73" ca="1">INDIRECT(_xlfn.CONCAT(AF$4,"_d!",AF$1,$A73))</f>
        <v>922.9747314453125</v>
      </c>
      <c r="AG73" s="19" cm="1">
        <f t="array" aca="1" ref="AG73" ca="1">INDIRECT(_xlfn.CONCAT(AG$4,"_d!",AG$1,$A73))</f>
        <v>941.1292724609375</v>
      </c>
      <c r="AH73" s="19" cm="1">
        <f t="array" aca="1" ref="AH73" ca="1">INDIRECT(_xlfn.CONCAT(AH$4,"_d!",AH$1,$A73))</f>
        <v>959.05291748046875</v>
      </c>
      <c r="AI73" s="19" cm="1">
        <f t="array" aca="1" ref="AI73" ca="1">INDIRECT(_xlfn.CONCAT(AI$4,"_d!",AI$1,$A73))</f>
        <v>943.66510009765625</v>
      </c>
      <c r="AJ73" s="19" cm="1">
        <f t="array" aca="1" ref="AJ73" ca="1">INDIRECT(_xlfn.CONCAT(AJ$4,"_d!",AJ$1,$A73))</f>
        <v>896.8408203125</v>
      </c>
      <c r="AK73" s="42">
        <f t="shared" ca="1" si="55"/>
        <v>916.72261013046398</v>
      </c>
      <c r="AL73" s="19" cm="1">
        <f t="array" aca="1" ref="AL73" ca="1">INDIRECT(_xlfn.CONCAT(AL$4,"_d!",AL$1,$A73))</f>
        <v>892.71185302734375</v>
      </c>
      <c r="AM73" s="19" cm="1">
        <f t="array" aca="1" ref="AM73" ca="1">INDIRECT(_xlfn.CONCAT(AM$4,"_d!",AM$1,$A73))</f>
        <v>921.7998046875</v>
      </c>
      <c r="AN73" s="19" cm="1">
        <f t="array" aca="1" ref="AN73" ca="1">INDIRECT(_xlfn.CONCAT(AN$4,"_d!",AN$1,$A73))</f>
        <v>939.5509033203125</v>
      </c>
      <c r="AO73" s="19" cm="1">
        <f t="array" aca="1" ref="AO73" ca="1">INDIRECT(_xlfn.CONCAT(AO$4,"_d!",AO$1,$A73))</f>
        <v>953.55126953125</v>
      </c>
      <c r="AP73" s="19" cm="1">
        <f t="array" aca="1" ref="AP73" ca="1">INDIRECT(_xlfn.CONCAT(AP$4,"_d!",AP$1,$A73))</f>
        <v>948.36883544921875</v>
      </c>
      <c r="AQ73" s="19" cm="1">
        <f t="array" aca="1" ref="AQ73" ca="1">INDIRECT(_xlfn.CONCAT(AQ$4,"_d!",AQ$1,$A73))</f>
        <v>891.36566162109375</v>
      </c>
      <c r="AR73" s="42">
        <f t="shared" ca="1" si="56"/>
        <v>912.6907207452515</v>
      </c>
      <c r="AS73" s="19" cm="1">
        <f t="array" aca="1" ref="AS73" ca="1">INDIRECT(_xlfn.CONCAT(AS$4,"_d!",AS$1,$A73))</f>
        <v>895.90216064453125</v>
      </c>
      <c r="AT73" s="19" cm="1">
        <f t="array" aca="1" ref="AT73" ca="1">INDIRECT(_xlfn.CONCAT(AT$4,"_d!",AT$1,$A73))</f>
        <v>920.4732666015625</v>
      </c>
      <c r="AU73" s="19" cm="1">
        <f t="array" aca="1" ref="AU73" ca="1">INDIRECT(_xlfn.CONCAT(AU$4,"_d!",AU$1,$A73))</f>
        <v>938.067138671875</v>
      </c>
      <c r="AV73" s="19" cm="1">
        <f t="array" aca="1" ref="AV73" ca="1">INDIRECT(_xlfn.CONCAT(AV$4,"_d!",AV$1,$A73))</f>
        <v>956.21185302734375</v>
      </c>
      <c r="AW73" s="19" cm="1">
        <f t="array" aca="1" ref="AW73" ca="1">INDIRECT(_xlfn.CONCAT(AW$4,"_d!",AW$1,$A73))</f>
        <v>943.00421142578125</v>
      </c>
      <c r="AX73" s="19" cm="1">
        <f t="array" aca="1" ref="AX73" ca="1">INDIRECT(_xlfn.CONCAT(AX$4,"_d!",AX$1,$A73))</f>
        <v>890.16229248046875</v>
      </c>
      <c r="AY73" s="42">
        <f t="shared" ca="1" si="57"/>
        <v>912.0366149440116</v>
      </c>
      <c r="AZ73" s="19" cm="1">
        <f t="array" aca="1" ref="AZ73" ca="1">INDIRECT(_xlfn.CONCAT(AZ$4,"_d!",AZ$1,$A73))</f>
        <v>896.114013671875</v>
      </c>
      <c r="BA73" s="19" cm="1">
        <f t="array" aca="1" ref="BA73" ca="1">INDIRECT(_xlfn.CONCAT(BA$4,"_d!",BA$1,$A73))</f>
        <v>922.0362548828125</v>
      </c>
      <c r="BB73" s="19" cm="1">
        <f t="array" aca="1" ref="BB73" ca="1">INDIRECT(_xlfn.CONCAT(BB$4,"_d!",BB$1,$A73))</f>
        <v>934.6568603515625</v>
      </c>
      <c r="BC73" s="19" cm="1">
        <f t="array" aca="1" ref="BC73" ca="1">INDIRECT(_xlfn.CONCAT(BC$4,"_d!",BC$1,$A73))</f>
        <v>946.20037841796875</v>
      </c>
      <c r="BD73" s="19" cm="1">
        <f t="array" aca="1" ref="BD73" ca="1">INDIRECT(_xlfn.CONCAT(BD$4,"_d!",BD$1,$A73))</f>
        <v>946.3397216796875</v>
      </c>
      <c r="BE73" s="19" cm="1">
        <f t="array" aca="1" ref="BE73" ca="1">INDIRECT(_xlfn.CONCAT(BE$4,"_d!",BE$1,$A73))</f>
        <v>896.76055908203125</v>
      </c>
      <c r="BF73" s="42">
        <f t="shared" ca="1" si="58"/>
        <v>911.45922304692226</v>
      </c>
      <c r="BG73" s="19" cm="1">
        <f t="array" aca="1" ref="BG73" ca="1">INDIRECT(_xlfn.CONCAT(BG$4,"_d!",BG$1,$A73))</f>
        <v>891.1217041015625</v>
      </c>
      <c r="BH73" s="19" cm="1">
        <f t="array" aca="1" ref="BH73" ca="1">INDIRECT(_xlfn.CONCAT(BH$4,"_d!",BH$1,$A73))</f>
        <v>918.17718505859375</v>
      </c>
      <c r="BI73" s="19" cm="1">
        <f t="array" aca="1" ref="BI73" ca="1">INDIRECT(_xlfn.CONCAT(BI$4,"_d!",BI$1,$A73))</f>
        <v>930.3304443359375</v>
      </c>
      <c r="BJ73" s="19" cm="1">
        <f t="array" aca="1" ref="BJ73" ca="1">INDIRECT(_xlfn.CONCAT(BJ$4,"_d!",BJ$1,$A73))</f>
        <v>940.1806640625</v>
      </c>
      <c r="BK73" s="19" cm="1">
        <f t="array" aca="1" ref="BK73" ca="1">INDIRECT(_xlfn.CONCAT(BK$4,"_d!",BK$1,$A73))</f>
        <v>941.4686279296875</v>
      </c>
      <c r="BL73" s="19" cm="1">
        <f t="array" aca="1" ref="BL73" ca="1">INDIRECT(_xlfn.CONCAT(BL$4,"_d!",BL$1,$A73))</f>
        <v>893.20599365234375</v>
      </c>
      <c r="BM73" s="42">
        <f t="shared" ca="1" si="59"/>
        <v>905.2900255883369</v>
      </c>
      <c r="BN73" s="19" cm="1">
        <f t="array" aca="1" ref="BN73" ca="1">INDIRECT(_xlfn.CONCAT(BN$4,"_d!",BN$1,$A73))</f>
        <v>891.76654052734375</v>
      </c>
      <c r="BO73" s="19" cm="1">
        <f t="array" aca="1" ref="BO73" ca="1">INDIRECT(_xlfn.CONCAT(BO$4,"_d!",BO$1,$A73))</f>
        <v>917.64599609375</v>
      </c>
      <c r="BP73" s="19" cm="1">
        <f t="array" aca="1" ref="BP73" ca="1">INDIRECT(_xlfn.CONCAT(BP$4,"_d!",BP$1,$A73))</f>
        <v>929.34771728515625</v>
      </c>
      <c r="BQ73" s="19" cm="1">
        <f t="array" aca="1" ref="BQ73" ca="1">INDIRECT(_xlfn.CONCAT(BQ$4,"_d!",BQ$1,$A73))</f>
        <v>956.4307861328125</v>
      </c>
      <c r="BR73" s="19" cm="1">
        <f t="array" aca="1" ref="BR73" ca="1">INDIRECT(_xlfn.CONCAT(BR$4,"_d!",BR$1,$A73))</f>
        <v>939.1395263671875</v>
      </c>
      <c r="BS73" s="19" cm="1">
        <f t="array" aca="1" ref="BS73" ca="1">INDIRECT(_xlfn.CONCAT(BS$4,"_d!",BS$1,$A73))</f>
        <v>892.29083251953125</v>
      </c>
      <c r="BT73" s="42">
        <f t="shared" ca="1" si="60"/>
        <v>902.53442040170546</v>
      </c>
      <c r="BU73" s="42"/>
      <c r="BV73" s="45">
        <f t="shared" ca="1" si="61"/>
        <v>925.93254087290643</v>
      </c>
      <c r="BW73" s="45">
        <f t="shared" ca="1" si="62"/>
        <v>924.8927670774259</v>
      </c>
      <c r="BX73" s="45">
        <f t="shared" ca="1" si="63"/>
        <v>909.01466527515856</v>
      </c>
      <c r="BY73" s="45">
        <f t="shared" ca="1" si="64"/>
        <v>915.40690337943477</v>
      </c>
      <c r="BZ73" s="45">
        <f t="shared" ca="1" si="65"/>
        <v>916.72261013046398</v>
      </c>
      <c r="CA73" s="45">
        <f t="shared" ca="1" si="66"/>
        <v>912.6907207452515</v>
      </c>
      <c r="CB73" s="45">
        <f t="shared" ca="1" si="67"/>
        <v>912.0366149440116</v>
      </c>
      <c r="CC73" s="45">
        <f t="shared" ca="1" si="68"/>
        <v>911.45922304692226</v>
      </c>
      <c r="CD73" s="45">
        <f t="shared" ca="1" si="69"/>
        <v>905.2900255883369</v>
      </c>
      <c r="CE73" s="45">
        <f t="shared" ca="1" si="70"/>
        <v>902.53442040170546</v>
      </c>
      <c r="CF73" s="45" cm="1">
        <f t="array" aca="1" ref="CF73" ca="1">+SUMPRODUCT($BV$3:$CE$3/100,$BV73:$CE73)</f>
        <v>911.32489542323333</v>
      </c>
      <c r="CG73" s="35">
        <f t="shared" si="73"/>
        <v>44774</v>
      </c>
      <c r="CH73" s="24">
        <f t="shared" ca="1" si="74"/>
        <v>7.1994815325908235E-2</v>
      </c>
      <c r="CI73" s="24">
        <f t="shared" ca="1" si="75"/>
        <v>7.1287428396111352E-2</v>
      </c>
      <c r="CJ73" s="24">
        <f t="shared" ca="1" si="76"/>
        <v>7.0463771091228367E-2</v>
      </c>
      <c r="CK73" s="24">
        <f t="shared" ca="1" si="77"/>
        <v>7.0244093332259228E-2</v>
      </c>
      <c r="CL73" s="24">
        <f t="shared" ca="1" si="78"/>
        <v>6.9721273898597502E-2</v>
      </c>
      <c r="CM73" s="24">
        <f t="shared" ca="1" si="79"/>
        <v>6.9387975841779026E-2</v>
      </c>
      <c r="CN73" s="24">
        <f t="shared" ca="1" si="80"/>
        <v>6.9227606136371467E-2</v>
      </c>
      <c r="CO73" s="24">
        <f t="shared" ca="1" si="81"/>
        <v>6.9154546881383894E-2</v>
      </c>
      <c r="CP73" s="24">
        <f t="shared" ca="1" si="82"/>
        <v>6.8435805960893825E-2</v>
      </c>
      <c r="CQ73" s="24">
        <f t="shared" ca="1" si="83"/>
        <v>6.8541630238995177E-2</v>
      </c>
      <c r="CR73" s="24">
        <f t="shared" ca="1" si="71"/>
        <v>6.9509124965427382E-2</v>
      </c>
      <c r="CS73" s="35">
        <f t="shared" si="84"/>
        <v>44774</v>
      </c>
      <c r="CT73" s="24">
        <f t="shared" ca="1" si="41"/>
        <v>0.79366729342028108</v>
      </c>
      <c r="CU73" s="24">
        <f t="shared" ca="1" si="42"/>
        <v>0.79129434901718421</v>
      </c>
      <c r="CV73" s="24">
        <f t="shared" ca="1" si="43"/>
        <v>0.78869004368357132</v>
      </c>
      <c r="CW73" s="24">
        <f t="shared" ca="1" si="44"/>
        <v>0.78516542492501662</v>
      </c>
      <c r="CX73" s="24">
        <f t="shared" ca="1" si="45"/>
        <v>0.78453030560671633</v>
      </c>
      <c r="CY73" s="24">
        <f t="shared" ca="1" si="46"/>
        <v>0.78291221883201567</v>
      </c>
      <c r="CZ73" s="24">
        <f t="shared" ca="1" si="47"/>
        <v>0.78154802260201905</v>
      </c>
      <c r="DA73" s="24">
        <f t="shared" ca="1" si="48"/>
        <v>0.78448849383306518</v>
      </c>
      <c r="DB73" s="24">
        <f t="shared" ca="1" si="49"/>
        <v>0.78091425680318771</v>
      </c>
      <c r="DC73" s="24">
        <f t="shared" ca="1" si="50"/>
        <v>0.78353331933240344</v>
      </c>
      <c r="DD73" s="48">
        <f t="shared" ca="1" si="51"/>
        <v>0.78470622570295867</v>
      </c>
      <c r="DE73" s="48">
        <f>+[1]NAC!AG74</f>
        <v>0.78507053291536066</v>
      </c>
    </row>
    <row r="74" spans="1:109" x14ac:dyDescent="0.25">
      <c r="A74" s="110">
        <f t="shared" si="72"/>
        <v>101</v>
      </c>
      <c r="B74" s="35">
        <f>+NAC!A74</f>
        <v>44805</v>
      </c>
      <c r="C74" s="19" cm="1">
        <f t="array" aca="1" ref="C74" ca="1">INDIRECT(_xlfn.CONCAT(C$4,"_d!",C$1,$A74))</f>
        <v>958.06646728515625</v>
      </c>
      <c r="D74" s="19" cm="1">
        <f t="array" aca="1" ref="D74" ca="1">INDIRECT(_xlfn.CONCAT(D$4,"_d!",D$1,$A74))</f>
        <v>980.582275390625</v>
      </c>
      <c r="E74" s="19" cm="1">
        <f t="array" aca="1" ref="E74" ca="1">INDIRECT(_xlfn.CONCAT(E$4,"_d!",E$1,$A74))</f>
        <v>1007.1699829101563</v>
      </c>
      <c r="F74" s="19" cm="1">
        <f t="array" aca="1" ref="F74" ca="1">INDIRECT(_xlfn.CONCAT(F$4,"_d!",F$1,$A74))</f>
        <v>1031.115234375</v>
      </c>
      <c r="G74" s="19" cm="1">
        <f t="array" aca="1" ref="G74" ca="1">INDIRECT(_xlfn.CONCAT(G$4,"_d!",G$1,$A74))</f>
        <v>1011.4683227539063</v>
      </c>
      <c r="H74" s="19" cm="1">
        <f t="array" aca="1" ref="H74" ca="1">INDIRECT(_xlfn.CONCAT(H$4,"_d!",H$1,$A74))</f>
        <v>939.1573486328125</v>
      </c>
      <c r="I74" s="42">
        <f t="shared" ca="1" si="52"/>
        <v>986.07402001709647</v>
      </c>
      <c r="J74" s="19" cm="1">
        <f t="array" aca="1" ref="J74" ca="1">INDIRECT(_xlfn.CONCAT(J$4,"_d!",J$1,$A74))</f>
        <v>960.80206298828125</v>
      </c>
      <c r="K74" s="19" cm="1">
        <f t="array" aca="1" ref="K74" ca="1">INDIRECT(_xlfn.CONCAT(K$4,"_d!",K$1,$A74))</f>
        <v>986.0113525390625</v>
      </c>
      <c r="L74" s="19" cm="1">
        <f t="array" aca="1" ref="L74" ca="1">INDIRECT(_xlfn.CONCAT(L$4,"_d!",L$1,$A74))</f>
        <v>1004.7748413085938</v>
      </c>
      <c r="M74" s="19" cm="1">
        <f t="array" aca="1" ref="M74" ca="1">INDIRECT(_xlfn.CONCAT(M$4,"_d!",M$1,$A74))</f>
        <v>1022.745361328125</v>
      </c>
      <c r="N74" s="19" cm="1">
        <f t="array" aca="1" ref="N74" ca="1">INDIRECT(_xlfn.CONCAT(N$4,"_d!",N$1,$A74))</f>
        <v>1009.7313842773438</v>
      </c>
      <c r="O74" s="19" cm="1">
        <f t="array" aca="1" ref="O74" ca="1">INDIRECT(_xlfn.CONCAT(O$4,"_d!",O$1,$A74))</f>
        <v>947.522705078125</v>
      </c>
      <c r="P74" s="42">
        <f ca="1">+SUMPRODUCT(J$3:$O$3,J74:O74)</f>
        <v>984.63270209257473</v>
      </c>
      <c r="Q74" s="19" cm="1">
        <f t="array" aca="1" ref="Q74" ca="1">INDIRECT(_xlfn.CONCAT(Q$4,"_d!",Q$1,$A74))</f>
        <v>949.77288818359375</v>
      </c>
      <c r="R74" s="19" cm="1">
        <f t="array" aca="1" ref="R74" ca="1">INDIRECT(_xlfn.CONCAT(R$4,"_d!",R$1,$A74))</f>
        <v>949.77288818359375</v>
      </c>
      <c r="S74" s="19" cm="1">
        <f t="array" aca="1" ref="S74" ca="1">INDIRECT(_xlfn.CONCAT(S$4,"_d!",S$1,$A74))</f>
        <v>999.8740234375</v>
      </c>
      <c r="T74" s="19" cm="1">
        <f t="array" aca="1" ref="T74" ca="1">INDIRECT(_xlfn.CONCAT(T$4,"_d!",T$1,$A74))</f>
        <v>1028.30224609375</v>
      </c>
      <c r="U74" s="19" cm="1">
        <f t="array" aca="1" ref="U74" ca="1">INDIRECT(_xlfn.CONCAT(U$4,"_d!",U$1,$A74))</f>
        <v>1005.243408203125</v>
      </c>
      <c r="V74" s="19" cm="1">
        <f t="array" aca="1" ref="V74" ca="1">INDIRECT(_xlfn.CONCAT(V$4,"_d!",V$1,$A74))</f>
        <v>947.24237060546875</v>
      </c>
      <c r="W74" s="42">
        <f t="shared" ca="1" si="53"/>
        <v>966.4794187158609</v>
      </c>
      <c r="X74" s="19" cm="1">
        <f t="array" aca="1" ref="X74" ca="1">INDIRECT(_xlfn.CONCAT(X$4,"_d!",X$1,$A74))</f>
        <v>947.9571533203125</v>
      </c>
      <c r="Y74" s="19" cm="1">
        <f t="array" aca="1" ref="Y74" ca="1">INDIRECT(_xlfn.CONCAT(Y$4,"_d!",Y$1,$A74))</f>
        <v>982.53839111328125</v>
      </c>
      <c r="Z74" s="19" cm="1">
        <f t="array" aca="1" ref="Z74" ca="1">INDIRECT(_xlfn.CONCAT(Z$4,"_d!",Z$1,$A74))</f>
        <v>999.5101318359375</v>
      </c>
      <c r="AA74" s="19" cm="1">
        <f t="array" aca="1" ref="AA74" ca="1">INDIRECT(_xlfn.CONCAT(AA$4,"_d!",AA$1,$A74))</f>
        <v>1018.9476318359375</v>
      </c>
      <c r="AB74" s="19" cm="1">
        <f t="array" aca="1" ref="AB74" ca="1">INDIRECT(_xlfn.CONCAT(AB$4,"_d!",AB$1,$A74))</f>
        <v>1007.5655517578125</v>
      </c>
      <c r="AC74" s="19" cm="1">
        <f t="array" aca="1" ref="AC74" ca="1">INDIRECT(_xlfn.CONCAT(AC$4,"_d!",AC$1,$A74))</f>
        <v>949.25</v>
      </c>
      <c r="AD74" s="42">
        <f t="shared" ca="1" si="54"/>
        <v>973.54104318090947</v>
      </c>
      <c r="AE74" s="19" cm="1">
        <f t="array" aca="1" ref="AE74" ca="1">INDIRECT(_xlfn.CONCAT(AE$4,"_d!",AE$1,$A74))</f>
        <v>952.34698486328125</v>
      </c>
      <c r="AF74" s="19" cm="1">
        <f t="array" aca="1" ref="AF74" ca="1">INDIRECT(_xlfn.CONCAT(AF$4,"_d!",AF$1,$A74))</f>
        <v>981.12579345703125</v>
      </c>
      <c r="AG74" s="19" cm="1">
        <f t="array" aca="1" ref="AG74" ca="1">INDIRECT(_xlfn.CONCAT(AG$4,"_d!",AG$1,$A74))</f>
        <v>997.77496337890625</v>
      </c>
      <c r="AH74" s="19" cm="1">
        <f t="array" aca="1" ref="AH74" ca="1">INDIRECT(_xlfn.CONCAT(AH$4,"_d!",AH$1,$A74))</f>
        <v>1021.77001953125</v>
      </c>
      <c r="AI74" s="19" cm="1">
        <f t="array" aca="1" ref="AI74" ca="1">INDIRECT(_xlfn.CONCAT(AI$4,"_d!",AI$1,$A74))</f>
        <v>1001.26025390625</v>
      </c>
      <c r="AJ74" s="19" cm="1">
        <f t="array" aca="1" ref="AJ74" ca="1">INDIRECT(_xlfn.CONCAT(AJ$4,"_d!",AJ$1,$A74))</f>
        <v>951.71337890625</v>
      </c>
      <c r="AK74" s="42">
        <f t="shared" ca="1" si="55"/>
        <v>974.01384848943417</v>
      </c>
      <c r="AL74" s="19" cm="1">
        <f t="array" aca="1" ref="AL74" ca="1">INDIRECT(_xlfn.CONCAT(AL$4,"_d!",AL$1,$A74))</f>
        <v>948.0211181640625</v>
      </c>
      <c r="AM74" s="19" cm="1">
        <f t="array" aca="1" ref="AM74" ca="1">INDIRECT(_xlfn.CONCAT(AM$4,"_d!",AM$1,$A74))</f>
        <v>979.7996826171875</v>
      </c>
      <c r="AN74" s="19" cm="1">
        <f t="array" aca="1" ref="AN74" ca="1">INDIRECT(_xlfn.CONCAT(AN$4,"_d!",AN$1,$A74))</f>
        <v>996.63446044921875</v>
      </c>
      <c r="AO74" s="19" cm="1">
        <f t="array" aca="1" ref="AO74" ca="1">INDIRECT(_xlfn.CONCAT(AO$4,"_d!",AO$1,$A74))</f>
        <v>1019.6156005859375</v>
      </c>
      <c r="AP74" s="19" cm="1">
        <f t="array" aca="1" ref="AP74" ca="1">INDIRECT(_xlfn.CONCAT(AP$4,"_d!",AP$1,$A74))</f>
        <v>1005.4290161132813</v>
      </c>
      <c r="AQ74" s="19" cm="1">
        <f t="array" aca="1" ref="AQ74" ca="1">INDIRECT(_xlfn.CONCAT(AQ$4,"_d!",AQ$1,$A74))</f>
        <v>946.63751220703125</v>
      </c>
      <c r="AR74" s="42">
        <f t="shared" ca="1" si="56"/>
        <v>969.60315929653336</v>
      </c>
      <c r="AS74" s="19" cm="1">
        <f t="array" aca="1" ref="AS74" ca="1">INDIRECT(_xlfn.CONCAT(AS$4,"_d!",AS$1,$A74))</f>
        <v>951.28143310546875</v>
      </c>
      <c r="AT74" s="19" cm="1">
        <f t="array" aca="1" ref="AT74" ca="1">INDIRECT(_xlfn.CONCAT(AT$4,"_d!",AT$1,$A74))</f>
        <v>977.399169921875</v>
      </c>
      <c r="AU74" s="19" cm="1">
        <f t="array" aca="1" ref="AU74" ca="1">INDIRECT(_xlfn.CONCAT(AU$4,"_d!",AU$1,$A74))</f>
        <v>994.955078125</v>
      </c>
      <c r="AV74" s="19" cm="1">
        <f t="array" aca="1" ref="AV74" ca="1">INDIRECT(_xlfn.CONCAT(AV$4,"_d!",AV$1,$A74))</f>
        <v>1018.8338623046875</v>
      </c>
      <c r="AW74" s="19" cm="1">
        <f t="array" aca="1" ref="AW74" ca="1">INDIRECT(_xlfn.CONCAT(AW$4,"_d!",AW$1,$A74))</f>
        <v>997.91168212890625</v>
      </c>
      <c r="AX74" s="19" cm="1">
        <f t="array" aca="1" ref="AX74" ca="1">INDIRECT(_xlfn.CONCAT(AX$4,"_d!",AX$1,$A74))</f>
        <v>945.18255615234375</v>
      </c>
      <c r="AY74" s="42">
        <f t="shared" ca="1" si="57"/>
        <v>968.24100859154862</v>
      </c>
      <c r="AZ74" s="19" cm="1">
        <f t="array" aca="1" ref="AZ74" ca="1">INDIRECT(_xlfn.CONCAT(AZ$4,"_d!",AZ$1,$A74))</f>
        <v>950.16326904296875</v>
      </c>
      <c r="BA74" s="19" cm="1">
        <f t="array" aca="1" ref="BA74" ca="1">INDIRECT(_xlfn.CONCAT(BA$4,"_d!",BA$1,$A74))</f>
        <v>979.91192626953125</v>
      </c>
      <c r="BB74" s="19" cm="1">
        <f t="array" aca="1" ref="BB74" ca="1">INDIRECT(_xlfn.CONCAT(BB$4,"_d!",BB$1,$A74))</f>
        <v>991.48388671875</v>
      </c>
      <c r="BC74" s="19" cm="1">
        <f t="array" aca="1" ref="BC74" ca="1">INDIRECT(_xlfn.CONCAT(BC$4,"_d!",BC$1,$A74))</f>
        <v>1010.2294921875</v>
      </c>
      <c r="BD74" s="19" cm="1">
        <f t="array" aca="1" ref="BD74" ca="1">INDIRECT(_xlfn.CONCAT(BD$4,"_d!",BD$1,$A74))</f>
        <v>1000.8546142578125</v>
      </c>
      <c r="BE74" s="19" cm="1">
        <f t="array" aca="1" ref="BE74" ca="1">INDIRECT(_xlfn.CONCAT(BE$4,"_d!",BE$1,$A74))</f>
        <v>950.7977294921875</v>
      </c>
      <c r="BF74" s="42">
        <f t="shared" ca="1" si="58"/>
        <v>967.28897409793512</v>
      </c>
      <c r="BG74" s="19" cm="1">
        <f t="array" aca="1" ref="BG74" ca="1">INDIRECT(_xlfn.CONCAT(BG$4,"_d!",BG$1,$A74))</f>
        <v>943.6248779296875</v>
      </c>
      <c r="BH74" s="19" cm="1">
        <f t="array" aca="1" ref="BH74" ca="1">INDIRECT(_xlfn.CONCAT(BH$4,"_d!",BH$1,$A74))</f>
        <v>974.6614990234375</v>
      </c>
      <c r="BI74" s="19" cm="1">
        <f t="array" aca="1" ref="BI74" ca="1">INDIRECT(_xlfn.CONCAT(BI$4,"_d!",BI$1,$A74))</f>
        <v>986.234619140625</v>
      </c>
      <c r="BJ74" s="19" cm="1">
        <f t="array" aca="1" ref="BJ74" ca="1">INDIRECT(_xlfn.CONCAT(BJ$4,"_d!",BJ$1,$A74))</f>
        <v>1002.8773803710938</v>
      </c>
      <c r="BK74" s="19" cm="1">
        <f t="array" aca="1" ref="BK74" ca="1">INDIRECT(_xlfn.CONCAT(BK$4,"_d!",BK$1,$A74))</f>
        <v>994.97723388671875</v>
      </c>
      <c r="BL74" s="19" cm="1">
        <f t="array" aca="1" ref="BL74" ca="1">INDIRECT(_xlfn.CONCAT(BL$4,"_d!",BL$1,$A74))</f>
        <v>947.24395751953125</v>
      </c>
      <c r="BM74" s="42">
        <f t="shared" ca="1" si="59"/>
        <v>959.66525936128744</v>
      </c>
      <c r="BN74" s="19" cm="1">
        <f t="array" aca="1" ref="BN74" ca="1">INDIRECT(_xlfn.CONCAT(BN$4,"_d!",BN$1,$A74))</f>
        <v>943.4427490234375</v>
      </c>
      <c r="BO74" s="19" cm="1">
        <f t="array" aca="1" ref="BO74" ca="1">INDIRECT(_xlfn.CONCAT(BO$4,"_d!",BO$1,$A74))</f>
        <v>974.03436279296875</v>
      </c>
      <c r="BP74" s="19" cm="1">
        <f t="array" aca="1" ref="BP74" ca="1">INDIRECT(_xlfn.CONCAT(BP$4,"_d!",BP$1,$A74))</f>
        <v>986.1956787109375</v>
      </c>
      <c r="BQ74" s="19" cm="1">
        <f t="array" aca="1" ref="BQ74" ca="1">INDIRECT(_xlfn.CONCAT(BQ$4,"_d!",BQ$1,$A74))</f>
        <v>1020.2272338867188</v>
      </c>
      <c r="BR74" s="19" cm="1">
        <f t="array" aca="1" ref="BR74" ca="1">INDIRECT(_xlfn.CONCAT(BR$4,"_d!",BR$1,$A74))</f>
        <v>991.9595947265625</v>
      </c>
      <c r="BS74" s="19" cm="1">
        <f t="array" aca="1" ref="BS74" ca="1">INDIRECT(_xlfn.CONCAT(BS$4,"_d!",BS$1,$A74))</f>
        <v>945.85296630859375</v>
      </c>
      <c r="BT74" s="42">
        <f t="shared" ca="1" si="60"/>
        <v>956.00308759776772</v>
      </c>
      <c r="BU74" s="42"/>
      <c r="BV74" s="45">
        <f t="shared" ca="1" si="61"/>
        <v>986.07402001709647</v>
      </c>
      <c r="BW74" s="45">
        <f t="shared" ca="1" si="62"/>
        <v>984.63270209257473</v>
      </c>
      <c r="BX74" s="45">
        <f t="shared" ca="1" si="63"/>
        <v>966.4794187158609</v>
      </c>
      <c r="BY74" s="45">
        <f t="shared" ca="1" si="64"/>
        <v>973.54104318090947</v>
      </c>
      <c r="BZ74" s="45">
        <f t="shared" ca="1" si="65"/>
        <v>974.01384848943417</v>
      </c>
      <c r="CA74" s="45">
        <f t="shared" ca="1" si="66"/>
        <v>969.60315929653336</v>
      </c>
      <c r="CB74" s="45">
        <f t="shared" ca="1" si="67"/>
        <v>968.24100859154862</v>
      </c>
      <c r="CC74" s="45">
        <f t="shared" ca="1" si="68"/>
        <v>967.28897409793512</v>
      </c>
      <c r="CD74" s="45">
        <f t="shared" ca="1" si="69"/>
        <v>959.66525936128744</v>
      </c>
      <c r="CE74" s="45">
        <f t="shared" ca="1" si="70"/>
        <v>956.00308759776772</v>
      </c>
      <c r="CF74" s="45" cm="1">
        <f t="array" aca="1" ref="CF74" ca="1">+SUMPRODUCT($BV$3:$CE$3/100,$BV74:$CE74)</f>
        <v>967.58264177591502</v>
      </c>
      <c r="CG74" s="35">
        <f t="shared" si="73"/>
        <v>44805</v>
      </c>
      <c r="CH74" s="24">
        <f t="shared" ca="1" si="74"/>
        <v>6.4952333446983923E-2</v>
      </c>
      <c r="CI74" s="24">
        <f t="shared" ca="1" si="75"/>
        <v>6.4591201425351574E-2</v>
      </c>
      <c r="CJ74" s="24">
        <f t="shared" ca="1" si="76"/>
        <v>6.3216530641238666E-2</v>
      </c>
      <c r="CK74" s="24">
        <f t="shared" ca="1" si="77"/>
        <v>6.3506337549847247E-2</v>
      </c>
      <c r="CL74" s="24">
        <f t="shared" ca="1" si="78"/>
        <v>6.2495718689448143E-2</v>
      </c>
      <c r="CM74" s="24">
        <f t="shared" ca="1" si="79"/>
        <v>6.2356762545816569E-2</v>
      </c>
      <c r="CN74" s="24">
        <f t="shared" ca="1" si="80"/>
        <v>6.1625150489147185E-2</v>
      </c>
      <c r="CO74" s="24">
        <f t="shared" ca="1" si="81"/>
        <v>6.1253152789851883E-2</v>
      </c>
      <c r="CP74" s="24">
        <f t="shared" ca="1" si="82"/>
        <v>6.0063882552569448E-2</v>
      </c>
      <c r="CQ74" s="24">
        <f t="shared" ca="1" si="83"/>
        <v>5.9242801146868196E-2</v>
      </c>
      <c r="CR74" s="24">
        <f t="shared" ca="1" si="71"/>
        <v>6.1731822136335657E-2</v>
      </c>
      <c r="CS74" s="35">
        <f t="shared" si="84"/>
        <v>44805</v>
      </c>
      <c r="CT74" s="24">
        <f t="shared" ca="1" si="41"/>
        <v>0.84842638607465815</v>
      </c>
      <c r="CU74" s="24">
        <f t="shared" ca="1" si="42"/>
        <v>0.84416818931194526</v>
      </c>
      <c r="CV74" s="24">
        <f t="shared" ca="1" si="43"/>
        <v>0.83675680085231385</v>
      </c>
      <c r="CW74" s="24">
        <f t="shared" ca="1" si="44"/>
        <v>0.83464832736728645</v>
      </c>
      <c r="CX74" s="24">
        <f t="shared" ca="1" si="45"/>
        <v>0.83227576305256656</v>
      </c>
      <c r="CY74" s="24">
        <f t="shared" ca="1" si="46"/>
        <v>0.82980565310790144</v>
      </c>
      <c r="CZ74" s="24">
        <f t="shared" ca="1" si="47"/>
        <v>0.82675853690448942</v>
      </c>
      <c r="DA74" s="24">
        <f t="shared" ca="1" si="48"/>
        <v>0.82841762800061436</v>
      </c>
      <c r="DB74" s="24">
        <f t="shared" ca="1" si="49"/>
        <v>0.82213461832421131</v>
      </c>
      <c r="DC74" s="24">
        <f t="shared" ca="1" si="50"/>
        <v>0.82185952745435098</v>
      </c>
      <c r="DD74" s="48">
        <f t="shared" ca="1" si="51"/>
        <v>0.82993044400332838</v>
      </c>
      <c r="DE74" s="48">
        <f>+[1]NAC!AG75</f>
        <v>0.83027436140018906</v>
      </c>
    </row>
    <row r="75" spans="1:109" x14ac:dyDescent="0.25">
      <c r="A75" s="110">
        <f t="shared" si="72"/>
        <v>102</v>
      </c>
      <c r="B75" s="35">
        <f>+NAC!A75</f>
        <v>44835</v>
      </c>
      <c r="C75" s="19" cm="1">
        <f t="array" aca="1" ref="C75" ca="1">INDIRECT(_xlfn.CONCAT(C$4,"_d!",C$1,$A75))</f>
        <v>1021.5792236328125</v>
      </c>
      <c r="D75" s="19" cm="1">
        <f t="array" aca="1" ref="D75" ca="1">INDIRECT(_xlfn.CONCAT(D$4,"_d!",D$1,$A75))</f>
        <v>1040.1324462890625</v>
      </c>
      <c r="E75" s="19" cm="1">
        <f t="array" aca="1" ref="E75" ca="1">INDIRECT(_xlfn.CONCAT(E$4,"_d!",E$1,$A75))</f>
        <v>1069.6439208984375</v>
      </c>
      <c r="F75" s="19" cm="1">
        <f t="array" aca="1" ref="F75" ca="1">INDIRECT(_xlfn.CONCAT(F$4,"_d!",F$1,$A75))</f>
        <v>1095.509765625</v>
      </c>
      <c r="G75" s="19" cm="1">
        <f t="array" aca="1" ref="G75" ca="1">INDIRECT(_xlfn.CONCAT(G$4,"_d!",G$1,$A75))</f>
        <v>1072.142822265625</v>
      </c>
      <c r="H75" s="19" cm="1">
        <f t="array" aca="1" ref="H75" ca="1">INDIRECT(_xlfn.CONCAT(H$4,"_d!",H$1,$A75))</f>
        <v>1003.1083374023438</v>
      </c>
      <c r="I75" s="42">
        <f t="shared" ca="1" si="52"/>
        <v>1048.2109925290806</v>
      </c>
      <c r="J75" s="19" cm="1">
        <f t="array" aca="1" ref="J75" ca="1">INDIRECT(_xlfn.CONCAT(J$4,"_d!",J$1,$A75))</f>
        <v>1023.8007202148438</v>
      </c>
      <c r="K75" s="19" cm="1">
        <f t="array" aca="1" ref="K75" ca="1">INDIRECT(_xlfn.CONCAT(K$4,"_d!",K$1,$A75))</f>
        <v>1046.2098388671875</v>
      </c>
      <c r="L75" s="19" cm="1">
        <f t="array" aca="1" ref="L75" ca="1">INDIRECT(_xlfn.CONCAT(L$4,"_d!",L$1,$A75))</f>
        <v>1067.5718994140625</v>
      </c>
      <c r="M75" s="19" cm="1">
        <f t="array" aca="1" ref="M75" ca="1">INDIRECT(_xlfn.CONCAT(M$4,"_d!",M$1,$A75))</f>
        <v>1086.4951171875</v>
      </c>
      <c r="N75" s="19" cm="1">
        <f t="array" aca="1" ref="N75" ca="1">INDIRECT(_xlfn.CONCAT(N$4,"_d!",N$1,$A75))</f>
        <v>1070.4354248046875</v>
      </c>
      <c r="O75" s="19" cm="1">
        <f t="array" aca="1" ref="O75" ca="1">INDIRECT(_xlfn.CONCAT(O$4,"_d!",O$1,$A75))</f>
        <v>1011.3333740234375</v>
      </c>
      <c r="P75" s="42">
        <f ca="1">+SUMPRODUCT(J$3:$O$3,J75:O75)</f>
        <v>1046.6729243804562</v>
      </c>
      <c r="Q75" s="19" cm="1">
        <f t="array" aca="1" ref="Q75" ca="1">INDIRECT(_xlfn.CONCAT(Q$4,"_d!",Q$1,$A75))</f>
        <v>1013.177490234375</v>
      </c>
      <c r="R75" s="19" cm="1">
        <f t="array" aca="1" ref="R75" ca="1">INDIRECT(_xlfn.CONCAT(R$4,"_d!",R$1,$A75))</f>
        <v>1013.177490234375</v>
      </c>
      <c r="S75" s="19" cm="1">
        <f t="array" aca="1" ref="S75" ca="1">INDIRECT(_xlfn.CONCAT(S$4,"_d!",S$1,$A75))</f>
        <v>1062.6177978515625</v>
      </c>
      <c r="T75" s="19" cm="1">
        <f t="array" aca="1" ref="T75" ca="1">INDIRECT(_xlfn.CONCAT(T$4,"_d!",T$1,$A75))</f>
        <v>1092.7454833984375</v>
      </c>
      <c r="U75" s="19" cm="1">
        <f t="array" aca="1" ref="U75" ca="1">INDIRECT(_xlfn.CONCAT(U$4,"_d!",U$1,$A75))</f>
        <v>1065.3311767578125</v>
      </c>
      <c r="V75" s="19" cm="1">
        <f t="array" aca="1" ref="V75" ca="1">INDIRECT(_xlfn.CONCAT(V$4,"_d!",V$1,$A75))</f>
        <v>1011.05615234375</v>
      </c>
      <c r="W75" s="42">
        <f t="shared" ca="1" si="53"/>
        <v>1029.6261259218145</v>
      </c>
      <c r="X75" s="19" cm="1">
        <f t="array" aca="1" ref="X75" ca="1">INDIRECT(_xlfn.CONCAT(X$4,"_d!",X$1,$A75))</f>
        <v>1009.3698120117188</v>
      </c>
      <c r="Y75" s="19" cm="1">
        <f t="array" aca="1" ref="Y75" ca="1">INDIRECT(_xlfn.CONCAT(Y$4,"_d!",Y$1,$A75))</f>
        <v>1042.773193359375</v>
      </c>
      <c r="Z75" s="19" cm="1">
        <f t="array" aca="1" ref="Z75" ca="1">INDIRECT(_xlfn.CONCAT(Z$4,"_d!",Z$1,$A75))</f>
        <v>1062.114501953125</v>
      </c>
      <c r="AA75" s="19" cm="1">
        <f t="array" aca="1" ref="AA75" ca="1">INDIRECT(_xlfn.CONCAT(AA$4,"_d!",AA$1,$A75))</f>
        <v>1082.3338623046875</v>
      </c>
      <c r="AB75" s="19" cm="1">
        <f t="array" aca="1" ref="AB75" ca="1">INDIRECT(_xlfn.CONCAT(AB$4,"_d!",AB$1,$A75))</f>
        <v>1068.3382568359375</v>
      </c>
      <c r="AC75" s="19" cm="1">
        <f t="array" aca="1" ref="AC75" ca="1">INDIRECT(_xlfn.CONCAT(AC$4,"_d!",AC$1,$A75))</f>
        <v>1012.8314208984375</v>
      </c>
      <c r="AD75" s="42">
        <f t="shared" ca="1" si="54"/>
        <v>1034.8647034250835</v>
      </c>
      <c r="AE75" s="19" cm="1">
        <f t="array" aca="1" ref="AE75" ca="1">INDIRECT(_xlfn.CONCAT(AE$4,"_d!",AE$1,$A75))</f>
        <v>1015.6181030273438</v>
      </c>
      <c r="AF75" s="19" cm="1">
        <f t="array" aca="1" ref="AF75" ca="1">INDIRECT(_xlfn.CONCAT(AF$4,"_d!",AF$1,$A75))</f>
        <v>1041.849609375</v>
      </c>
      <c r="AG75" s="19" cm="1">
        <f t="array" aca="1" ref="AG75" ca="1">INDIRECT(_xlfn.CONCAT(AG$4,"_d!",AG$1,$A75))</f>
        <v>1060.284912109375</v>
      </c>
      <c r="AH75" s="19" cm="1">
        <f t="array" aca="1" ref="AH75" ca="1">INDIRECT(_xlfn.CONCAT(AH$4,"_d!",AH$1,$A75))</f>
        <v>1085.0850830078125</v>
      </c>
      <c r="AI75" s="19" cm="1">
        <f t="array" aca="1" ref="AI75" ca="1">INDIRECT(_xlfn.CONCAT(AI$4,"_d!",AI$1,$A75))</f>
        <v>1061.3052978515625</v>
      </c>
      <c r="AJ75" s="19" cm="1">
        <f t="array" aca="1" ref="AJ75" ca="1">INDIRECT(_xlfn.CONCAT(AJ$4,"_d!",AJ$1,$A75))</f>
        <v>1015.5158081054688</v>
      </c>
      <c r="AK75" s="42">
        <f t="shared" ca="1" si="55"/>
        <v>1036.0424367700123</v>
      </c>
      <c r="AL75" s="19" cm="1">
        <f t="array" aca="1" ref="AL75" ca="1">INDIRECT(_xlfn.CONCAT(AL$4,"_d!",AL$1,$A75))</f>
        <v>1011.309326171875</v>
      </c>
      <c r="AM75" s="19" cm="1">
        <f t="array" aca="1" ref="AM75" ca="1">INDIRECT(_xlfn.CONCAT(AM$4,"_d!",AM$1,$A75))</f>
        <v>1040.076904296875</v>
      </c>
      <c r="AN75" s="19" cm="1">
        <f t="array" aca="1" ref="AN75" ca="1">INDIRECT(_xlfn.CONCAT(AN$4,"_d!",AN$1,$A75))</f>
        <v>1059.556884765625</v>
      </c>
      <c r="AO75" s="19" cm="1">
        <f t="array" aca="1" ref="AO75" ca="1">INDIRECT(_xlfn.CONCAT(AO$4,"_d!",AO$1,$A75))</f>
        <v>1084.39990234375</v>
      </c>
      <c r="AP75" s="19" cm="1">
        <f t="array" aca="1" ref="AP75" ca="1">INDIRECT(_xlfn.CONCAT(AP$4,"_d!",AP$1,$A75))</f>
        <v>1066.093017578125</v>
      </c>
      <c r="AQ75" s="19" cm="1">
        <f t="array" aca="1" ref="AQ75" ca="1">INDIRECT(_xlfn.CONCAT(AQ$4,"_d!",AQ$1,$A75))</f>
        <v>1010.15771484375</v>
      </c>
      <c r="AR75" s="42">
        <f t="shared" ca="1" si="56"/>
        <v>1031.6806020381875</v>
      </c>
      <c r="AS75" s="19" cm="1">
        <f t="array" aca="1" ref="AS75" ca="1">INDIRECT(_xlfn.CONCAT(AS$4,"_d!",AS$1,$A75))</f>
        <v>1013.2013549804688</v>
      </c>
      <c r="AT75" s="19" cm="1">
        <f t="array" aca="1" ref="AT75" ca="1">INDIRECT(_xlfn.CONCAT(AT$4,"_d!",AT$1,$A75))</f>
        <v>1037.604736328125</v>
      </c>
      <c r="AU75" s="19" cm="1">
        <f t="array" aca="1" ref="AU75" ca="1">INDIRECT(_xlfn.CONCAT(AU$4,"_d!",AU$1,$A75))</f>
        <v>1057.8094482421875</v>
      </c>
      <c r="AV75" s="19" cm="1">
        <f t="array" aca="1" ref="AV75" ca="1">INDIRECT(_xlfn.CONCAT(AV$4,"_d!",AV$1,$A75))</f>
        <v>1082.4705810546875</v>
      </c>
      <c r="AW75" s="19" cm="1">
        <f t="array" aca="1" ref="AW75" ca="1">INDIRECT(_xlfn.CONCAT(AW$4,"_d!",AW$1,$A75))</f>
        <v>1057.448486328125</v>
      </c>
      <c r="AX75" s="19" cm="1">
        <f t="array" aca="1" ref="AX75" ca="1">INDIRECT(_xlfn.CONCAT(AX$4,"_d!",AX$1,$A75))</f>
        <v>1008.117431640625</v>
      </c>
      <c r="AY75" s="42">
        <f t="shared" ca="1" si="57"/>
        <v>1029.6238479472815</v>
      </c>
      <c r="AZ75" s="19" cm="1">
        <f t="array" aca="1" ref="AZ75" ca="1">INDIRECT(_xlfn.CONCAT(AZ$4,"_d!",AZ$1,$A75))</f>
        <v>1012.64990234375</v>
      </c>
      <c r="BA75" s="19" cm="1">
        <f t="array" aca="1" ref="BA75" ca="1">INDIRECT(_xlfn.CONCAT(BA$4,"_d!",BA$1,$A75))</f>
        <v>1040.0496826171875</v>
      </c>
      <c r="BB75" s="19" cm="1">
        <f t="array" aca="1" ref="BB75" ca="1">INDIRECT(_xlfn.CONCAT(BB$4,"_d!",BB$1,$A75))</f>
        <v>1054.2686767578125</v>
      </c>
      <c r="BC75" s="19" cm="1">
        <f t="array" aca="1" ref="BC75" ca="1">INDIRECT(_xlfn.CONCAT(BC$4,"_d!",BC$1,$A75))</f>
        <v>1073.826904296875</v>
      </c>
      <c r="BD75" s="19" cm="1">
        <f t="array" aca="1" ref="BD75" ca="1">INDIRECT(_xlfn.CONCAT(BD$4,"_d!",BD$1,$A75))</f>
        <v>1060.3009033203125</v>
      </c>
      <c r="BE75" s="19" cm="1">
        <f t="array" aca="1" ref="BE75" ca="1">INDIRECT(_xlfn.CONCAT(BE$4,"_d!",BE$1,$A75))</f>
        <v>1013.9559936523438</v>
      </c>
      <c r="BF75" s="42">
        <f t="shared" ca="1" si="58"/>
        <v>1028.8706741452306</v>
      </c>
      <c r="BG75" s="19" cm="1">
        <f t="array" aca="1" ref="BG75" ca="1">INDIRECT(_xlfn.CONCAT(BG$4,"_d!",BG$1,$A75))</f>
        <v>1005.9967041015625</v>
      </c>
      <c r="BH75" s="19" cm="1">
        <f t="array" aca="1" ref="BH75" ca="1">INDIRECT(_xlfn.CONCAT(BH$4,"_d!",BH$1,$A75))</f>
        <v>1035.177734375</v>
      </c>
      <c r="BI75" s="19" cm="1">
        <f t="array" aca="1" ref="BI75" ca="1">INDIRECT(_xlfn.CONCAT(BI$4,"_d!",BI$1,$A75))</f>
        <v>1048.5999755859375</v>
      </c>
      <c r="BJ75" s="19" cm="1">
        <f t="array" aca="1" ref="BJ75" ca="1">INDIRECT(_xlfn.CONCAT(BJ$4,"_d!",BJ$1,$A75))</f>
        <v>1065.694580078125</v>
      </c>
      <c r="BK75" s="19" cm="1">
        <f t="array" aca="1" ref="BK75" ca="1">INDIRECT(_xlfn.CONCAT(BK$4,"_d!",BK$1,$A75))</f>
        <v>1053.835693359375</v>
      </c>
      <c r="BL75" s="19" cm="1">
        <f t="array" aca="1" ref="BL75" ca="1">INDIRECT(_xlfn.CONCAT(BL$4,"_d!",BL$1,$A75))</f>
        <v>1009.5211791992188</v>
      </c>
      <c r="BM75" s="42">
        <f t="shared" ca="1" si="59"/>
        <v>1021.2410380808436</v>
      </c>
      <c r="BN75" s="19" cm="1">
        <f t="array" aca="1" ref="BN75" ca="1">INDIRECT(_xlfn.CONCAT(BN$4,"_d!",BN$1,$A75))</f>
        <v>1004.6092529296875</v>
      </c>
      <c r="BO75" s="19" cm="1">
        <f t="array" aca="1" ref="BO75" ca="1">INDIRECT(_xlfn.CONCAT(BO$4,"_d!",BO$1,$A75))</f>
        <v>1034.2174072265625</v>
      </c>
      <c r="BP75" s="19" cm="1">
        <f t="array" aca="1" ref="BP75" ca="1">INDIRECT(_xlfn.CONCAT(BP$4,"_d!",BP$1,$A75))</f>
        <v>1048.8565673828125</v>
      </c>
      <c r="BQ75" s="19" cm="1">
        <f t="array" aca="1" ref="BQ75" ca="1">INDIRECT(_xlfn.CONCAT(BQ$4,"_d!",BQ$1,$A75))</f>
        <v>1085.642333984375</v>
      </c>
      <c r="BR75" s="19" cm="1">
        <f t="array" aca="1" ref="BR75" ca="1">INDIRECT(_xlfn.CONCAT(BR$4,"_d!",BR$1,$A75))</f>
        <v>1050.7535400390625</v>
      </c>
      <c r="BS75" s="19" cm="1">
        <f t="array" aca="1" ref="BS75" ca="1">INDIRECT(_xlfn.CONCAT(BS$4,"_d!",BS$1,$A75))</f>
        <v>1008.3540649414063</v>
      </c>
      <c r="BT75" s="42">
        <f t="shared" ca="1" si="60"/>
        <v>1017.0215317681435</v>
      </c>
      <c r="BU75" s="42"/>
      <c r="BV75" s="45">
        <f t="shared" ca="1" si="61"/>
        <v>1048.2109925290806</v>
      </c>
      <c r="BW75" s="45">
        <f t="shared" ca="1" si="62"/>
        <v>1046.6729243804562</v>
      </c>
      <c r="BX75" s="45">
        <f t="shared" ca="1" si="63"/>
        <v>1029.6261259218145</v>
      </c>
      <c r="BY75" s="45">
        <f t="shared" ca="1" si="64"/>
        <v>1034.8647034250835</v>
      </c>
      <c r="BZ75" s="45">
        <f t="shared" ca="1" si="65"/>
        <v>1036.0424367700123</v>
      </c>
      <c r="CA75" s="45">
        <f t="shared" ca="1" si="66"/>
        <v>1031.6806020381875</v>
      </c>
      <c r="CB75" s="45">
        <f t="shared" ca="1" si="67"/>
        <v>1029.6238479472815</v>
      </c>
      <c r="CC75" s="45">
        <f t="shared" ca="1" si="68"/>
        <v>1028.8706741452306</v>
      </c>
      <c r="CD75" s="45">
        <f t="shared" ca="1" si="69"/>
        <v>1021.2410380808436</v>
      </c>
      <c r="CE75" s="45">
        <f t="shared" ca="1" si="70"/>
        <v>1017.0215317681435</v>
      </c>
      <c r="CF75" s="45" cm="1">
        <f t="array" aca="1" ref="CF75" ca="1">+SUMPRODUCT($BV$3:$CE$3/100,$BV75:$CE75)</f>
        <v>1029.2787307312281</v>
      </c>
      <c r="CG75" s="35">
        <f t="shared" si="73"/>
        <v>44835</v>
      </c>
      <c r="CH75" s="24">
        <f t="shared" ca="1" si="74"/>
        <v>6.301451133547431E-2</v>
      </c>
      <c r="CI75" s="24">
        <f t="shared" ca="1" si="75"/>
        <v>6.300849256380725E-2</v>
      </c>
      <c r="CJ75" s="24">
        <f t="shared" ca="1" si="76"/>
        <v>6.5336835925440706E-2</v>
      </c>
      <c r="CK75" s="24">
        <f t="shared" ca="1" si="77"/>
        <v>6.2990318357619035E-2</v>
      </c>
      <c r="CL75" s="24">
        <f t="shared" ca="1" si="78"/>
        <v>6.3683476756286606E-2</v>
      </c>
      <c r="CM75" s="24">
        <f t="shared" ca="1" si="79"/>
        <v>6.4023556592671005E-2</v>
      </c>
      <c r="CN75" s="24">
        <f t="shared" ca="1" si="80"/>
        <v>6.3396239997129955E-2</v>
      </c>
      <c r="CO75" s="24">
        <f t="shared" ca="1" si="81"/>
        <v>6.3664222064274911E-2</v>
      </c>
      <c r="CP75" s="24">
        <f t="shared" ca="1" si="82"/>
        <v>6.4163809327159038E-2</v>
      </c>
      <c r="CQ75" s="24">
        <f t="shared" ca="1" si="83"/>
        <v>6.382661830486569E-2</v>
      </c>
      <c r="CR75" s="24">
        <f t="shared" ca="1" si="71"/>
        <v>6.3763120886578983E-2</v>
      </c>
      <c r="CS75" s="35">
        <f t="shared" si="84"/>
        <v>44835</v>
      </c>
      <c r="CT75" s="24">
        <f t="shared" ca="1" si="41"/>
        <v>0.89966491710713692</v>
      </c>
      <c r="CU75" s="24">
        <f t="shared" ca="1" si="42"/>
        <v>0.89512202682355402</v>
      </c>
      <c r="CV75" s="24">
        <f t="shared" ca="1" si="43"/>
        <v>0.88971960197674949</v>
      </c>
      <c r="CW75" s="24">
        <f t="shared" ca="1" si="44"/>
        <v>0.8857061275697482</v>
      </c>
      <c r="CX75" s="24">
        <f t="shared" ca="1" si="45"/>
        <v>0.88331375955771363</v>
      </c>
      <c r="CY75" s="24">
        <f t="shared" ca="1" si="46"/>
        <v>0.8821008135846482</v>
      </c>
      <c r="CZ75" s="24">
        <f t="shared" ca="1" si="47"/>
        <v>0.87717157382853439</v>
      </c>
      <c r="DA75" s="24">
        <f t="shared" ca="1" si="48"/>
        <v>0.87861766191207002</v>
      </c>
      <c r="DB75" s="24">
        <f t="shared" ca="1" si="49"/>
        <v>0.87302844947079938</v>
      </c>
      <c r="DC75" s="24">
        <f t="shared" ca="1" si="50"/>
        <v>0.87122098304610907</v>
      </c>
      <c r="DD75" s="48">
        <f t="shared" ca="1" si="51"/>
        <v>0.88074933780692288</v>
      </c>
      <c r="DE75" s="48">
        <f>+[1]NAC!AG76</f>
        <v>0.88027782855053927</v>
      </c>
    </row>
    <row r="76" spans="1:109" x14ac:dyDescent="0.25">
      <c r="A76" s="110">
        <f t="shared" si="72"/>
        <v>103</v>
      </c>
      <c r="B76" s="35">
        <f>+NAC!A76</f>
        <v>44866</v>
      </c>
      <c r="C76" s="19" cm="1">
        <f t="array" aca="1" ref="C76" ca="1">INDIRECT(_xlfn.CONCAT(C$4,"_d!",C$1,$A76))</f>
        <v>1069.2215576171875</v>
      </c>
      <c r="D76" s="19" cm="1">
        <f t="array" aca="1" ref="D76" ca="1">INDIRECT(_xlfn.CONCAT(D$4,"_d!",D$1,$A76))</f>
        <v>1090.0408935546875</v>
      </c>
      <c r="E76" s="19" cm="1">
        <f t="array" aca="1" ref="E76" ca="1">INDIRECT(_xlfn.CONCAT(E$4,"_d!",E$1,$A76))</f>
        <v>1117.2049560546875</v>
      </c>
      <c r="F76" s="19" cm="1">
        <f t="array" aca="1" ref="F76" ca="1">INDIRECT(_xlfn.CONCAT(F$4,"_d!",F$1,$A76))</f>
        <v>1144.0164794921875</v>
      </c>
      <c r="G76" s="19" cm="1">
        <f t="array" aca="1" ref="G76" ca="1">INDIRECT(_xlfn.CONCAT(G$4,"_d!",G$1,$A76))</f>
        <v>1122.5465087890625</v>
      </c>
      <c r="H76" s="19" cm="1">
        <f t="array" aca="1" ref="H76" ca="1">INDIRECT(_xlfn.CONCAT(H$4,"_d!",H$1,$A76))</f>
        <v>1051.7733154296875</v>
      </c>
      <c r="I76" s="42">
        <f t="shared" ca="1" si="52"/>
        <v>1096.8463361098279</v>
      </c>
      <c r="J76" s="19" cm="1">
        <f t="array" aca="1" ref="J76" ca="1">INDIRECT(_xlfn.CONCAT(J$4,"_d!",J$1,$A76))</f>
        <v>1070.9688720703125</v>
      </c>
      <c r="K76" s="19" cm="1">
        <f t="array" aca="1" ref="K76" ca="1">INDIRECT(_xlfn.CONCAT(K$4,"_d!",K$1,$A76))</f>
        <v>1096.568603515625</v>
      </c>
      <c r="L76" s="19" cm="1">
        <f t="array" aca="1" ref="L76" ca="1">INDIRECT(_xlfn.CONCAT(L$4,"_d!",L$1,$A76))</f>
        <v>1115.558349609375</v>
      </c>
      <c r="M76" s="19" cm="1">
        <f t="array" aca="1" ref="M76" ca="1">INDIRECT(_xlfn.CONCAT(M$4,"_d!",M$1,$A76))</f>
        <v>1135.1534423828125</v>
      </c>
      <c r="N76" s="19" cm="1">
        <f t="array" aca="1" ref="N76" ca="1">INDIRECT(_xlfn.CONCAT(N$4,"_d!",N$1,$A76))</f>
        <v>1121.10888671875</v>
      </c>
      <c r="O76" s="19" cm="1">
        <f t="array" aca="1" ref="O76" ca="1">INDIRECT(_xlfn.CONCAT(O$4,"_d!",O$1,$A76))</f>
        <v>1060.575439453125</v>
      </c>
      <c r="P76" s="42">
        <f ca="1">+SUMPRODUCT(J$3:$O$3,J76:O76)</f>
        <v>1095.451768504108</v>
      </c>
      <c r="Q76" s="19" cm="1">
        <f t="array" aca="1" ref="Q76" ca="1">INDIRECT(_xlfn.CONCAT(Q$4,"_d!",Q$1,$A76))</f>
        <v>1061.6710205078125</v>
      </c>
      <c r="R76" s="19" cm="1">
        <f t="array" aca="1" ref="R76" ca="1">INDIRECT(_xlfn.CONCAT(R$4,"_d!",R$1,$A76))</f>
        <v>1061.6710205078125</v>
      </c>
      <c r="S76" s="19" cm="1">
        <f t="array" aca="1" ref="S76" ca="1">INDIRECT(_xlfn.CONCAT(S$4,"_d!",S$1,$A76))</f>
        <v>1110.8443603515625</v>
      </c>
      <c r="T76" s="19" cm="1">
        <f t="array" aca="1" ref="T76" ca="1">INDIRECT(_xlfn.CONCAT(T$4,"_d!",T$1,$A76))</f>
        <v>1142.0660400390625</v>
      </c>
      <c r="U76" s="19" cm="1">
        <f t="array" aca="1" ref="U76" ca="1">INDIRECT(_xlfn.CONCAT(U$4,"_d!",U$1,$A76))</f>
        <v>1116.630859375</v>
      </c>
      <c r="V76" s="19" cm="1">
        <f t="array" aca="1" ref="V76" ca="1">INDIRECT(_xlfn.CONCAT(V$4,"_d!",V$1,$A76))</f>
        <v>1060.1663818359375</v>
      </c>
      <c r="W76" s="42">
        <f t="shared" ca="1" si="53"/>
        <v>1078.3912632377858</v>
      </c>
      <c r="X76" s="19" cm="1">
        <f t="array" aca="1" ref="X76" ca="1">INDIRECT(_xlfn.CONCAT(X$4,"_d!",X$1,$A76))</f>
        <v>1058.759033203125</v>
      </c>
      <c r="Y76" s="19" cm="1">
        <f t="array" aca="1" ref="Y76" ca="1">INDIRECT(_xlfn.CONCAT(Y$4,"_d!",Y$1,$A76))</f>
        <v>1093.822509765625</v>
      </c>
      <c r="Z76" s="19" cm="1">
        <f t="array" aca="1" ref="Z76" ca="1">INDIRECT(_xlfn.CONCAT(Z$4,"_d!",Z$1,$A76))</f>
        <v>1110.4442138671875</v>
      </c>
      <c r="AA76" s="19" cm="1">
        <f t="array" aca="1" ref="AA76" ca="1">INDIRECT(_xlfn.CONCAT(AA$4,"_d!",AA$1,$A76))</f>
        <v>1131.8619384765625</v>
      </c>
      <c r="AB76" s="19" cm="1">
        <f t="array" aca="1" ref="AB76" ca="1">INDIRECT(_xlfn.CONCAT(AB$4,"_d!",AB$1,$A76))</f>
        <v>1120.343994140625</v>
      </c>
      <c r="AC76" s="19" cm="1">
        <f t="array" aca="1" ref="AC76" ca="1">INDIRECT(_xlfn.CONCAT(AC$4,"_d!",AC$1,$A76))</f>
        <v>1062.213134765625</v>
      </c>
      <c r="AD76" s="42">
        <f t="shared" ca="1" si="54"/>
        <v>1084.9134439081331</v>
      </c>
      <c r="AE76" s="19" cm="1">
        <f t="array" aca="1" ref="AE76" ca="1">INDIRECT(_xlfn.CONCAT(AE$4,"_d!",AE$1,$A76))</f>
        <v>1064.4456787109375</v>
      </c>
      <c r="AF76" s="19" cm="1">
        <f t="array" aca="1" ref="AF76" ca="1">INDIRECT(_xlfn.CONCAT(AF$4,"_d!",AF$1,$A76))</f>
        <v>1093.2999267578125</v>
      </c>
      <c r="AG76" s="19" cm="1">
        <f t="array" aca="1" ref="AG76" ca="1">INDIRECT(_xlfn.CONCAT(AG$4,"_d!",AG$1,$A76))</f>
        <v>1108.722412109375</v>
      </c>
      <c r="AH76" s="19" cm="1">
        <f t="array" aca="1" ref="AH76" ca="1">INDIRECT(_xlfn.CONCAT(AH$4,"_d!",AH$1,$A76))</f>
        <v>1134.8048095703125</v>
      </c>
      <c r="AI76" s="19" cm="1">
        <f t="array" aca="1" ref="AI76" ca="1">INDIRECT(_xlfn.CONCAT(AI$4,"_d!",AI$1,$A76))</f>
        <v>1113.3223876953125</v>
      </c>
      <c r="AJ76" s="19" cm="1">
        <f t="array" aca="1" ref="AJ76" ca="1">INDIRECT(_xlfn.CONCAT(AJ$4,"_d!",AJ$1,$A76))</f>
        <v>1064.9591064453125</v>
      </c>
      <c r="AK76" s="42">
        <f t="shared" ca="1" si="55"/>
        <v>1086.1193515936557</v>
      </c>
      <c r="AL76" s="19" cm="1">
        <f t="array" aca="1" ref="AL76" ca="1">INDIRECT(_xlfn.CONCAT(AL$4,"_d!",AL$1,$A76))</f>
        <v>1060.3060302734375</v>
      </c>
      <c r="AM76" s="19" cm="1">
        <f t="array" aca="1" ref="AM76" ca="1">INDIRECT(_xlfn.CONCAT(AM$4,"_d!",AM$1,$A76))</f>
        <v>1091.3326416015625</v>
      </c>
      <c r="AN76" s="19" cm="1">
        <f t="array" aca="1" ref="AN76" ca="1">INDIRECT(_xlfn.CONCAT(AN$4,"_d!",AN$1,$A76))</f>
        <v>1108.28369140625</v>
      </c>
      <c r="AO76" s="19" cm="1">
        <f t="array" aca="1" ref="AO76" ca="1">INDIRECT(_xlfn.CONCAT(AO$4,"_d!",AO$1,$A76))</f>
        <v>1133.9794921875</v>
      </c>
      <c r="AP76" s="19" cm="1">
        <f t="array" aca="1" ref="AP76" ca="1">INDIRECT(_xlfn.CONCAT(AP$4,"_d!",AP$1,$A76))</f>
        <v>1118.7667236328125</v>
      </c>
      <c r="AQ76" s="19" cm="1">
        <f t="array" aca="1" ref="AQ76" ca="1">INDIRECT(_xlfn.CONCAT(AQ$4,"_d!",AQ$1,$A76))</f>
        <v>1059.1593017578125</v>
      </c>
      <c r="AR76" s="42">
        <f t="shared" ca="1" si="56"/>
        <v>1081.7280994212379</v>
      </c>
      <c r="AS76" s="19" cm="1">
        <f t="array" aca="1" ref="AS76" ca="1">INDIRECT(_xlfn.CONCAT(AS$4,"_d!",AS$1,$A76))</f>
        <v>1063.065673828125</v>
      </c>
      <c r="AT76" s="19" cm="1">
        <f t="array" aca="1" ref="AT76" ca="1">INDIRECT(_xlfn.CONCAT(AT$4,"_d!",AT$1,$A76))</f>
        <v>1089.08642578125</v>
      </c>
      <c r="AU76" s="19" cm="1">
        <f t="array" aca="1" ref="AU76" ca="1">INDIRECT(_xlfn.CONCAT(AU$4,"_d!",AU$1,$A76))</f>
        <v>1106.4970703125</v>
      </c>
      <c r="AV76" s="19" cm="1">
        <f t="array" aca="1" ref="AV76" ca="1">INDIRECT(_xlfn.CONCAT(AV$4,"_d!",AV$1,$A76))</f>
        <v>1132.839111328125</v>
      </c>
      <c r="AW76" s="19" cm="1">
        <f t="array" aca="1" ref="AW76" ca="1">INDIRECT(_xlfn.CONCAT(AW$4,"_d!",AW$1,$A76))</f>
        <v>1111.2606201171875</v>
      </c>
      <c r="AX76" s="19" cm="1">
        <f t="array" aca="1" ref="AX76" ca="1">INDIRECT(_xlfn.CONCAT(AX$4,"_d!",AX$1,$A76))</f>
        <v>1058.141357421875</v>
      </c>
      <c r="AY76" s="42">
        <f t="shared" ca="1" si="57"/>
        <v>1080.2344444478756</v>
      </c>
      <c r="AZ76" s="19" cm="1">
        <f t="array" aca="1" ref="AZ76" ca="1">INDIRECT(_xlfn.CONCAT(AZ$4,"_d!",AZ$1,$A76))</f>
        <v>1062.5919189453125</v>
      </c>
      <c r="BA76" s="19" cm="1">
        <f t="array" aca="1" ref="BA76" ca="1">INDIRECT(_xlfn.CONCAT(BA$4,"_d!",BA$1,$A76))</f>
        <v>1091.929931640625</v>
      </c>
      <c r="BB76" s="19" cm="1">
        <f t="array" aca="1" ref="BB76" ca="1">INDIRECT(_xlfn.CONCAT(BB$4,"_d!",BB$1,$A76))</f>
        <v>1103.336669921875</v>
      </c>
      <c r="BC76" s="19" cm="1">
        <f t="array" aca="1" ref="BC76" ca="1">INDIRECT(_xlfn.CONCAT(BC$4,"_d!",BC$1,$A76))</f>
        <v>1123.9951171875</v>
      </c>
      <c r="BD76" s="19" cm="1">
        <f t="array" aca="1" ref="BD76" ca="1">INDIRECT(_xlfn.CONCAT(BD$4,"_d!",BD$1,$A76))</f>
        <v>1114.1563720703125</v>
      </c>
      <c r="BE76" s="19" cm="1">
        <f t="array" aca="1" ref="BE76" ca="1">INDIRECT(_xlfn.CONCAT(BE$4,"_d!",BE$1,$A76))</f>
        <v>1063.7486572265625</v>
      </c>
      <c r="BF76" s="42">
        <f t="shared" ca="1" si="58"/>
        <v>1079.6743136426808</v>
      </c>
      <c r="BG76" s="19" cm="1">
        <f t="array" aca="1" ref="BG76" ca="1">INDIRECT(_xlfn.CONCAT(BG$4,"_d!",BG$1,$A76))</f>
        <v>1055.88818359375</v>
      </c>
      <c r="BH76" s="19" cm="1">
        <f t="array" aca="1" ref="BH76" ca="1">INDIRECT(_xlfn.CONCAT(BH$4,"_d!",BH$1,$A76))</f>
        <v>1087.50634765625</v>
      </c>
      <c r="BI76" s="19" cm="1">
        <f t="array" aca="1" ref="BI76" ca="1">INDIRECT(_xlfn.CONCAT(BI$4,"_d!",BI$1,$A76))</f>
        <v>1097.7376708984375</v>
      </c>
      <c r="BJ76" s="19" cm="1">
        <f t="array" aca="1" ref="BJ76" ca="1">INDIRECT(_xlfn.CONCAT(BJ$4,"_d!",BJ$1,$A76))</f>
        <v>1116.1962890625</v>
      </c>
      <c r="BK76" s="19" cm="1">
        <f t="array" aca="1" ref="BK76" ca="1">INDIRECT(_xlfn.CONCAT(BK$4,"_d!",BK$1,$A76))</f>
        <v>1108.2991943359375</v>
      </c>
      <c r="BL76" s="19" cm="1">
        <f t="array" aca="1" ref="BL76" ca="1">INDIRECT(_xlfn.CONCAT(BL$4,"_d!",BL$1,$A76))</f>
        <v>1059.80908203125</v>
      </c>
      <c r="BM76" s="42">
        <f t="shared" ca="1" si="59"/>
        <v>1072.1842458478186</v>
      </c>
      <c r="BN76" s="19" cm="1">
        <f t="array" aca="1" ref="BN76" ca="1">INDIRECT(_xlfn.CONCAT(BN$4,"_d!",BN$1,$A76))</f>
        <v>1055.87353515625</v>
      </c>
      <c r="BO76" s="19" cm="1">
        <f t="array" aca="1" ref="BO76" ca="1">INDIRECT(_xlfn.CONCAT(BO$4,"_d!",BO$1,$A76))</f>
        <v>1086.5235595703125</v>
      </c>
      <c r="BP76" s="19" cm="1">
        <f t="array" aca="1" ref="BP76" ca="1">INDIRECT(_xlfn.CONCAT(BP$4,"_d!",BP$1,$A76))</f>
        <v>1098.279052734375</v>
      </c>
      <c r="BQ76" s="19" cm="1">
        <f t="array" aca="1" ref="BQ76" ca="1">INDIRECT(_xlfn.CONCAT(BQ$4,"_d!",BQ$1,$A76))</f>
        <v>1136.5826416015625</v>
      </c>
      <c r="BR76" s="19" cm="1">
        <f t="array" aca="1" ref="BR76" ca="1">INDIRECT(_xlfn.CONCAT(BR$4,"_d!",BR$1,$A76))</f>
        <v>1106.146240234375</v>
      </c>
      <c r="BS76" s="19" cm="1">
        <f t="array" aca="1" ref="BS76" ca="1">INDIRECT(_xlfn.CONCAT(BS$4,"_d!",BS$1,$A76))</f>
        <v>1058.855224609375</v>
      </c>
      <c r="BT76" s="42">
        <f t="shared" ca="1" si="60"/>
        <v>1068.5923093633651</v>
      </c>
      <c r="BU76" s="42"/>
      <c r="BV76" s="45">
        <f t="shared" ca="1" si="61"/>
        <v>1096.8463361098279</v>
      </c>
      <c r="BW76" s="45">
        <f t="shared" ca="1" si="62"/>
        <v>1095.451768504108</v>
      </c>
      <c r="BX76" s="45">
        <f t="shared" ca="1" si="63"/>
        <v>1078.3912632377858</v>
      </c>
      <c r="BY76" s="45">
        <f t="shared" ca="1" si="64"/>
        <v>1084.9134439081331</v>
      </c>
      <c r="BZ76" s="45">
        <f t="shared" ca="1" si="65"/>
        <v>1086.1193515936557</v>
      </c>
      <c r="CA76" s="45">
        <f t="shared" ca="1" si="66"/>
        <v>1081.7280994212379</v>
      </c>
      <c r="CB76" s="45">
        <f t="shared" ca="1" si="67"/>
        <v>1080.2344444478756</v>
      </c>
      <c r="CC76" s="45">
        <f t="shared" ca="1" si="68"/>
        <v>1079.6743136426808</v>
      </c>
      <c r="CD76" s="45">
        <f t="shared" ca="1" si="69"/>
        <v>1072.1842458478186</v>
      </c>
      <c r="CE76" s="45">
        <f t="shared" ca="1" si="70"/>
        <v>1068.5923093633651</v>
      </c>
      <c r="CF76" s="45" cm="1">
        <f t="array" aca="1" ref="CF76" ca="1">+SUMPRODUCT($BV$3:$CE$3/100,$BV76:$CE76)</f>
        <v>1079.6168763719411</v>
      </c>
      <c r="CG76" s="35">
        <f t="shared" si="73"/>
        <v>44866</v>
      </c>
      <c r="CH76" s="24">
        <f t="shared" ca="1" si="74"/>
        <v>4.6398429254593143E-2</v>
      </c>
      <c r="CI76" s="24">
        <f t="shared" ca="1" si="75"/>
        <v>4.6603712570978173E-2</v>
      </c>
      <c r="CJ76" s="24">
        <f t="shared" ca="1" si="76"/>
        <v>4.7361985179146693E-2</v>
      </c>
      <c r="CK76" s="24">
        <f t="shared" ca="1" si="77"/>
        <v>4.836259302052115E-2</v>
      </c>
      <c r="CL76" s="24">
        <f t="shared" ca="1" si="78"/>
        <v>4.8334810473366518E-2</v>
      </c>
      <c r="CM76" s="24">
        <f t="shared" ca="1" si="79"/>
        <v>4.8510650761656837E-2</v>
      </c>
      <c r="CN76" s="24">
        <f t="shared" ca="1" si="80"/>
        <v>4.9154452474555965E-2</v>
      </c>
      <c r="CO76" s="24">
        <f t="shared" ca="1" si="81"/>
        <v>4.9378061571885068E-2</v>
      </c>
      <c r="CP76" s="24">
        <f t="shared" ca="1" si="82"/>
        <v>4.9883627730735736E-2</v>
      </c>
      <c r="CQ76" s="24">
        <f t="shared" ca="1" si="83"/>
        <v>5.070765562412749E-2</v>
      </c>
      <c r="CR76" s="24">
        <f t="shared" ca="1" si="71"/>
        <v>4.8906233207550498E-2</v>
      </c>
      <c r="CS76" s="35">
        <f t="shared" si="84"/>
        <v>44866</v>
      </c>
      <c r="CT76" s="24">
        <f t="shared" ca="1" si="41"/>
        <v>0.93839725803627871</v>
      </c>
      <c r="CU76" s="24">
        <f t="shared" ca="1" si="42"/>
        <v>0.93462019827960652</v>
      </c>
      <c r="CV76" s="24">
        <f t="shared" ca="1" si="43"/>
        <v>0.93485776926702102</v>
      </c>
      <c r="CW76" s="24">
        <f t="shared" ca="1" si="44"/>
        <v>0.92823261907469012</v>
      </c>
      <c r="CX76" s="24">
        <f t="shared" ca="1" si="45"/>
        <v>0.92512916774693776</v>
      </c>
      <c r="CY76" s="24">
        <f t="shared" ca="1" si="46"/>
        <v>0.92500948471986333</v>
      </c>
      <c r="CZ76" s="24">
        <f t="shared" ca="1" si="47"/>
        <v>0.92119773177995601</v>
      </c>
      <c r="DA76" s="24">
        <f t="shared" ca="1" si="48"/>
        <v>0.92253412862838702</v>
      </c>
      <c r="DB76" s="24">
        <f t="shared" ca="1" si="49"/>
        <v>0.9179128338041449</v>
      </c>
      <c r="DC76" s="24">
        <f t="shared" ca="1" si="50"/>
        <v>0.91771266101081972</v>
      </c>
      <c r="DD76" s="48">
        <f t="shared" ca="1" si="51"/>
        <v>0.92440525552674813</v>
      </c>
      <c r="DE76" s="48">
        <f>+[1]NAC!AG77</f>
        <v>0.92422891781066152</v>
      </c>
    </row>
    <row r="77" spans="1:109" x14ac:dyDescent="0.25">
      <c r="A77" s="110">
        <f t="shared" si="72"/>
        <v>104</v>
      </c>
      <c r="B77" s="35">
        <f>+NAC!A77</f>
        <v>44896</v>
      </c>
      <c r="C77" s="19" cm="1">
        <f t="array" aca="1" ref="C77" ca="1">INDIRECT(_xlfn.CONCAT(C$4,"_d!",C$1,$A77))</f>
        <v>1125.384033203125</v>
      </c>
      <c r="D77" s="19" cm="1">
        <f t="array" aca="1" ref="D77" ca="1">INDIRECT(_xlfn.CONCAT(D$4,"_d!",D$1,$A77))</f>
        <v>1143.5960693359375</v>
      </c>
      <c r="E77" s="19" cm="1">
        <f t="array" aca="1" ref="E77" ca="1">INDIRECT(_xlfn.CONCAT(E$4,"_d!",E$1,$A77))</f>
        <v>1166.2452392578125</v>
      </c>
      <c r="F77" s="19" cm="1">
        <f t="array" aca="1" ref="F77" ca="1">INDIRECT(_xlfn.CONCAT(F$4,"_d!",F$1,$A77))</f>
        <v>1196.3006591796875</v>
      </c>
      <c r="G77" s="19" cm="1">
        <f t="array" aca="1" ref="G77" ca="1">INDIRECT(_xlfn.CONCAT(G$4,"_d!",G$1,$A77))</f>
        <v>1173.3009033203125</v>
      </c>
      <c r="H77" s="19" cm="1">
        <f t="array" aca="1" ref="H77" ca="1">INDIRECT(_xlfn.CONCAT(H$4,"_d!",H$1,$A77))</f>
        <v>1097.7008056640625</v>
      </c>
      <c r="I77" s="42">
        <f t="shared" ca="1" si="52"/>
        <v>1149.8036629946916</v>
      </c>
      <c r="J77" s="19" cm="1">
        <f t="array" aca="1" ref="J77" ca="1">INDIRECT(_xlfn.CONCAT(J$4,"_d!",J$1,$A77))</f>
        <v>1127.015869140625</v>
      </c>
      <c r="K77" s="19" cm="1">
        <f t="array" aca="1" ref="K77" ca="1">INDIRECT(_xlfn.CONCAT(K$4,"_d!",K$1,$A77))</f>
        <v>1150.559814453125</v>
      </c>
      <c r="L77" s="19" cm="1">
        <f t="array" aca="1" ref="L77" ca="1">INDIRECT(_xlfn.CONCAT(L$4,"_d!",L$1,$A77))</f>
        <v>1165.5462646484375</v>
      </c>
      <c r="M77" s="19" cm="1">
        <f t="array" aca="1" ref="M77" ca="1">INDIRECT(_xlfn.CONCAT(M$4,"_d!",M$1,$A77))</f>
        <v>1187.8226318359375</v>
      </c>
      <c r="N77" s="19" cm="1">
        <f t="array" aca="1" ref="N77" ca="1">INDIRECT(_xlfn.CONCAT(N$4,"_d!",N$1,$A77))</f>
        <v>1173.0987548828125</v>
      </c>
      <c r="O77" s="19" cm="1">
        <f t="array" aca="1" ref="O77" ca="1">INDIRECT(_xlfn.CONCAT(O$4,"_d!",O$1,$A77))</f>
        <v>1107.58251953125</v>
      </c>
      <c r="P77" s="42">
        <f ca="1">+SUMPRODUCT(J$3:$O$3,J77:O77)</f>
        <v>1148.9154854995425</v>
      </c>
      <c r="Q77" s="19" cm="1">
        <f t="array" aca="1" ref="Q77" ca="1">INDIRECT(_xlfn.CONCAT(Q$4,"_d!",Q$1,$A77))</f>
        <v>1117.112060546875</v>
      </c>
      <c r="R77" s="19" cm="1">
        <f t="array" aca="1" ref="R77" ca="1">INDIRECT(_xlfn.CONCAT(R$4,"_d!",R$1,$A77))</f>
        <v>1117.112060546875</v>
      </c>
      <c r="S77" s="19" cm="1">
        <f t="array" aca="1" ref="S77" ca="1">INDIRECT(_xlfn.CONCAT(S$4,"_d!",S$1,$A77))</f>
        <v>1161.9564208984375</v>
      </c>
      <c r="T77" s="19" cm="1">
        <f t="array" aca="1" ref="T77" ca="1">INDIRECT(_xlfn.CONCAT(T$4,"_d!",T$1,$A77))</f>
        <v>1197.1370849609375</v>
      </c>
      <c r="U77" s="19" cm="1">
        <f t="array" aca="1" ref="U77" ca="1">INDIRECT(_xlfn.CONCAT(U$4,"_d!",U$1,$A77))</f>
        <v>1171.024169921875</v>
      </c>
      <c r="V77" s="19" cm="1">
        <f t="array" aca="1" ref="V77" ca="1">INDIRECT(_xlfn.CONCAT(V$4,"_d!",V$1,$A77))</f>
        <v>1106.8851318359375</v>
      </c>
      <c r="W77" s="42">
        <f t="shared" ca="1" si="53"/>
        <v>1132.831247439424</v>
      </c>
      <c r="X77" s="19" cm="1">
        <f t="array" aca="1" ref="X77" ca="1">INDIRECT(_xlfn.CONCAT(X$4,"_d!",X$1,$A77))</f>
        <v>1115.2469482421875</v>
      </c>
      <c r="Y77" s="19" cm="1">
        <f t="array" aca="1" ref="Y77" ca="1">INDIRECT(_xlfn.CONCAT(Y$4,"_d!",Y$1,$A77))</f>
        <v>1148.6552734375</v>
      </c>
      <c r="Z77" s="19" cm="1">
        <f t="array" aca="1" ref="Z77" ca="1">INDIRECT(_xlfn.CONCAT(Z$4,"_d!",Z$1,$A77))</f>
        <v>1161.9171142578125</v>
      </c>
      <c r="AA77" s="19" cm="1">
        <f t="array" aca="1" ref="AA77" ca="1">INDIRECT(_xlfn.CONCAT(AA$4,"_d!",AA$1,$A77))</f>
        <v>1186.41064453125</v>
      </c>
      <c r="AB77" s="19" cm="1">
        <f t="array" aca="1" ref="AB77" ca="1">INDIRECT(_xlfn.CONCAT(AB$4,"_d!",AB$1,$A77))</f>
        <v>1175.555908203125</v>
      </c>
      <c r="AC77" s="19" cm="1">
        <f t="array" aca="1" ref="AC77" ca="1">INDIRECT(_xlfn.CONCAT(AC$4,"_d!",AC$1,$A77))</f>
        <v>1109.361572265625</v>
      </c>
      <c r="AD77" s="42">
        <f t="shared" ca="1" si="54"/>
        <v>1139.7231069877919</v>
      </c>
      <c r="AE77" s="19" cm="1">
        <f t="array" aca="1" ref="AE77" ca="1">INDIRECT(_xlfn.CONCAT(AE$4,"_d!",AE$1,$A77))</f>
        <v>1120.7843017578125</v>
      </c>
      <c r="AF77" s="19" cm="1">
        <f t="array" aca="1" ref="AF77" ca="1">INDIRECT(_xlfn.CONCAT(AF$4,"_d!",AF$1,$A77))</f>
        <v>1148.5992431640625</v>
      </c>
      <c r="AG77" s="19" cm="1">
        <f t="array" aca="1" ref="AG77" ca="1">INDIRECT(_xlfn.CONCAT(AG$4,"_d!",AG$1,$A77))</f>
        <v>1160.7750244140625</v>
      </c>
      <c r="AH77" s="19" cm="1">
        <f t="array" aca="1" ref="AH77" ca="1">INDIRECT(_xlfn.CONCAT(AH$4,"_d!",AH$1,$A77))</f>
        <v>1190.7574462890625</v>
      </c>
      <c r="AI77" s="19" cm="1">
        <f t="array" aca="1" ref="AI77" ca="1">INDIRECT(_xlfn.CONCAT(AI$4,"_d!",AI$1,$A77))</f>
        <v>1167.1197509765625</v>
      </c>
      <c r="AJ77" s="19" cm="1">
        <f t="array" aca="1" ref="AJ77" ca="1">INDIRECT(_xlfn.CONCAT(AJ$4,"_d!",AJ$1,$A77))</f>
        <v>1112.6131591796875</v>
      </c>
      <c r="AK77" s="42">
        <f t="shared" ca="1" si="55"/>
        <v>1141.2185536203992</v>
      </c>
      <c r="AL77" s="19" cm="1">
        <f t="array" aca="1" ref="AL77" ca="1">INDIRECT(_xlfn.CONCAT(AL$4,"_d!",AL$1,$A77))</f>
        <v>1116.5325927734375</v>
      </c>
      <c r="AM77" s="19" cm="1">
        <f t="array" aca="1" ref="AM77" ca="1">INDIRECT(_xlfn.CONCAT(AM$4,"_d!",AM$1,$A77))</f>
        <v>1146.431640625</v>
      </c>
      <c r="AN77" s="19" cm="1">
        <f t="array" aca="1" ref="AN77" ca="1">INDIRECT(_xlfn.CONCAT(AN$4,"_d!",AN$1,$A77))</f>
        <v>1160.7490234375</v>
      </c>
      <c r="AO77" s="19" cm="1">
        <f t="array" aca="1" ref="AO77" ca="1">INDIRECT(_xlfn.CONCAT(AO$4,"_d!",AO$1,$A77))</f>
        <v>1188.42626953125</v>
      </c>
      <c r="AP77" s="19" cm="1">
        <f t="array" aca="1" ref="AP77" ca="1">INDIRECT(_xlfn.CONCAT(AP$4,"_d!",AP$1,$A77))</f>
        <v>1174.988037109375</v>
      </c>
      <c r="AQ77" s="19" cm="1">
        <f t="array" aca="1" ref="AQ77" ca="1">INDIRECT(_xlfn.CONCAT(AQ$4,"_d!",AQ$1,$A77))</f>
        <v>1107.5987548828125</v>
      </c>
      <c r="AR77" s="42">
        <f t="shared" ca="1" si="56"/>
        <v>1136.7327970591948</v>
      </c>
      <c r="AS77" s="19" cm="1">
        <f t="array" aca="1" ref="AS77" ca="1">INDIRECT(_xlfn.CONCAT(AS$4,"_d!",AS$1,$A77))</f>
        <v>1119.5208740234375</v>
      </c>
      <c r="AT77" s="19" cm="1">
        <f t="array" aca="1" ref="AT77" ca="1">INDIRECT(_xlfn.CONCAT(AT$4,"_d!",AT$1,$A77))</f>
        <v>1144.4991455078125</v>
      </c>
      <c r="AU77" s="19" cm="1">
        <f t="array" aca="1" ref="AU77" ca="1">INDIRECT(_xlfn.CONCAT(AU$4,"_d!",AU$1,$A77))</f>
        <v>1159.5426025390625</v>
      </c>
      <c r="AV77" s="19" cm="1">
        <f t="array" aca="1" ref="AV77" ca="1">INDIRECT(_xlfn.CONCAT(AV$4,"_d!",AV$1,$A77))</f>
        <v>1189.329833984375</v>
      </c>
      <c r="AW77" s="19" cm="1">
        <f t="array" aca="1" ref="AW77" ca="1">INDIRECT(_xlfn.CONCAT(AW$4,"_d!",AW$1,$A77))</f>
        <v>1169.486083984375</v>
      </c>
      <c r="AX77" s="19" cm="1">
        <f t="array" aca="1" ref="AX77" ca="1">INDIRECT(_xlfn.CONCAT(AX$4,"_d!",AX$1,$A77))</f>
        <v>1106.81884765625</v>
      </c>
      <c r="AY77" s="42">
        <f t="shared" ca="1" si="57"/>
        <v>1135.7003118256703</v>
      </c>
      <c r="AZ77" s="19" cm="1">
        <f t="array" aca="1" ref="AZ77" ca="1">INDIRECT(_xlfn.CONCAT(AZ$4,"_d!",AZ$1,$A77))</f>
        <v>1119.3570556640625</v>
      </c>
      <c r="BA77" s="19" cm="1">
        <f t="array" aca="1" ref="BA77" ca="1">INDIRECT(_xlfn.CONCAT(BA$4,"_d!",BA$1,$A77))</f>
        <v>1147.8878173828125</v>
      </c>
      <c r="BB77" s="19" cm="1">
        <f t="array" aca="1" ref="BB77" ca="1">INDIRECT(_xlfn.CONCAT(BB$4,"_d!",BB$1,$A77))</f>
        <v>1157.5633544921875</v>
      </c>
      <c r="BC77" s="19" cm="1">
        <f t="array" aca="1" ref="BC77" ca="1">INDIRECT(_xlfn.CONCAT(BC$4,"_d!",BC$1,$A77))</f>
        <v>1180.0279541015625</v>
      </c>
      <c r="BD77" s="19" cm="1">
        <f t="array" aca="1" ref="BD77" ca="1">INDIRECT(_xlfn.CONCAT(BD$4,"_d!",BD$1,$A77))</f>
        <v>1174.168212890625</v>
      </c>
      <c r="BE77" s="19" cm="1">
        <f t="array" aca="1" ref="BE77" ca="1">INDIRECT(_xlfn.CONCAT(BE$4,"_d!",BE$1,$A77))</f>
        <v>1113.57763671875</v>
      </c>
      <c r="BF77" s="42">
        <f t="shared" ca="1" si="58"/>
        <v>1135.770065552369</v>
      </c>
      <c r="BG77" s="19" cm="1">
        <f t="array" aca="1" ref="BG77" ca="1">INDIRECT(_xlfn.CONCAT(BG$4,"_d!",BG$1,$A77))</f>
        <v>1112.820556640625</v>
      </c>
      <c r="BH77" s="19" cm="1">
        <f t="array" aca="1" ref="BH77" ca="1">INDIRECT(_xlfn.CONCAT(BH$4,"_d!",BH$1,$A77))</f>
        <v>1143.9967041015625</v>
      </c>
      <c r="BI77" s="19" cm="1">
        <f t="array" aca="1" ref="BI77" ca="1">INDIRECT(_xlfn.CONCAT(BI$4,"_d!",BI$1,$A77))</f>
        <v>1152.9637451171875</v>
      </c>
      <c r="BJ77" s="19" cm="1">
        <f t="array" aca="1" ref="BJ77" ca="1">INDIRECT(_xlfn.CONCAT(BJ$4,"_d!",BJ$1,$A77))</f>
        <v>1172.592041015625</v>
      </c>
      <c r="BK77" s="19" cm="1">
        <f t="array" aca="1" ref="BK77" ca="1">INDIRECT(_xlfn.CONCAT(BK$4,"_d!",BK$1,$A77))</f>
        <v>1167.958984375</v>
      </c>
      <c r="BL77" s="19" cm="1">
        <f t="array" aca="1" ref="BL77" ca="1">INDIRECT(_xlfn.CONCAT(BL$4,"_d!",BL$1,$A77))</f>
        <v>1109.55322265625</v>
      </c>
      <c r="BM77" s="42">
        <f t="shared" ca="1" si="59"/>
        <v>1128.4974937012687</v>
      </c>
      <c r="BN77" s="19" cm="1">
        <f t="array" aca="1" ref="BN77" ca="1">INDIRECT(_xlfn.CONCAT(BN$4,"_d!",BN$1,$A77))</f>
        <v>1113.259765625</v>
      </c>
      <c r="BO77" s="19" cm="1">
        <f t="array" aca="1" ref="BO77" ca="1">INDIRECT(_xlfn.CONCAT(BO$4,"_d!",BO$1,$A77))</f>
        <v>1143.3927001953125</v>
      </c>
      <c r="BP77" s="19" cm="1">
        <f t="array" aca="1" ref="BP77" ca="1">INDIRECT(_xlfn.CONCAT(BP$4,"_d!",BP$1,$A77))</f>
        <v>1154.6805419921875</v>
      </c>
      <c r="BQ77" s="19" cm="1">
        <f t="array" aca="1" ref="BQ77" ca="1">INDIRECT(_xlfn.CONCAT(BQ$4,"_d!",BQ$1,$A77))</f>
        <v>1196.4193115234375</v>
      </c>
      <c r="BR77" s="19" cm="1">
        <f t="array" aca="1" ref="BR77" ca="1">INDIRECT(_xlfn.CONCAT(BR$4,"_d!",BR$1,$A77))</f>
        <v>1169.064697265625</v>
      </c>
      <c r="BS77" s="19" cm="1">
        <f t="array" aca="1" ref="BS77" ca="1">INDIRECT(_xlfn.CONCAT(BS$4,"_d!",BS$1,$A77))</f>
        <v>1109.5992431640625</v>
      </c>
      <c r="BT77" s="42">
        <f t="shared" ca="1" si="60"/>
        <v>1125.4668597961906</v>
      </c>
      <c r="BU77" s="42"/>
      <c r="BV77" s="45">
        <f t="shared" ca="1" si="61"/>
        <v>1149.8036629946916</v>
      </c>
      <c r="BW77" s="45">
        <f t="shared" ca="1" si="62"/>
        <v>1148.9154854995425</v>
      </c>
      <c r="BX77" s="45">
        <f t="shared" ca="1" si="63"/>
        <v>1132.831247439424</v>
      </c>
      <c r="BY77" s="45">
        <f t="shared" ca="1" si="64"/>
        <v>1139.7231069877919</v>
      </c>
      <c r="BZ77" s="45">
        <f t="shared" ca="1" si="65"/>
        <v>1141.2185536203992</v>
      </c>
      <c r="CA77" s="45">
        <f t="shared" ca="1" si="66"/>
        <v>1136.7327970591948</v>
      </c>
      <c r="CB77" s="45">
        <f t="shared" ca="1" si="67"/>
        <v>1135.7003118256703</v>
      </c>
      <c r="CC77" s="45">
        <f t="shared" ca="1" si="68"/>
        <v>1135.770065552369</v>
      </c>
      <c r="CD77" s="45">
        <f t="shared" ca="1" si="69"/>
        <v>1128.4974937012687</v>
      </c>
      <c r="CE77" s="45">
        <f t="shared" ca="1" si="70"/>
        <v>1125.4668597961906</v>
      </c>
      <c r="CF77" s="45" cm="1">
        <f t="array" aca="1" ref="CF77" ca="1">+SUMPRODUCT($BV$3:$CE$3/100,$BV77:$CE77)</f>
        <v>1135.0530651978568</v>
      </c>
      <c r="CG77" s="35">
        <f t="shared" si="73"/>
        <v>44896</v>
      </c>
      <c r="CH77" s="24">
        <f t="shared" ca="1" si="74"/>
        <v>4.8281445760840924E-2</v>
      </c>
      <c r="CI77" s="24">
        <f t="shared" ca="1" si="75"/>
        <v>4.8805176578829768E-2</v>
      </c>
      <c r="CJ77" s="24">
        <f t="shared" ca="1" si="76"/>
        <v>5.0482590185482845E-2</v>
      </c>
      <c r="CK77" s="24">
        <f t="shared" ca="1" si="77"/>
        <v>5.0519848737628825E-2</v>
      </c>
      <c r="CL77" s="24">
        <f t="shared" ca="1" si="78"/>
        <v>5.0730338195242419E-2</v>
      </c>
      <c r="CM77" s="24">
        <f t="shared" ca="1" si="79"/>
        <v>5.0848912649478439E-2</v>
      </c>
      <c r="CN77" s="24">
        <f t="shared" ca="1" si="80"/>
        <v>5.1346138482136761E-2</v>
      </c>
      <c r="CO77" s="24">
        <f t="shared" ca="1" si="81"/>
        <v>5.1956179007749625E-2</v>
      </c>
      <c r="CP77" s="24">
        <f t="shared" ca="1" si="82"/>
        <v>5.2521987775450807E-2</v>
      </c>
      <c r="CQ77" s="24">
        <f t="shared" ca="1" si="83"/>
        <v>5.3223806623416303E-2</v>
      </c>
      <c r="CR77" s="24">
        <f t="shared" ca="1" si="71"/>
        <v>5.1348019875540718E-2</v>
      </c>
      <c r="CS77" s="35">
        <f t="shared" si="84"/>
        <v>44896</v>
      </c>
      <c r="CT77" s="24">
        <f t="shared" ca="1" si="41"/>
        <v>0.95247787692881869</v>
      </c>
      <c r="CU77" s="24">
        <f t="shared" ca="1" si="42"/>
        <v>0.95168889842142912</v>
      </c>
      <c r="CV77" s="24">
        <f t="shared" ca="1" si="43"/>
        <v>0.95439323611881322</v>
      </c>
      <c r="CW77" s="24">
        <f t="shared" ca="1" si="44"/>
        <v>0.94896976061694893</v>
      </c>
      <c r="CX77" s="24">
        <f t="shared" ca="1" si="45"/>
        <v>0.94886458092633719</v>
      </c>
      <c r="CY77" s="24">
        <f t="shared" ca="1" si="46"/>
        <v>0.94920773432964189</v>
      </c>
      <c r="CZ77" s="24">
        <f t="shared" ca="1" si="47"/>
        <v>0.94608289363505427</v>
      </c>
      <c r="DA77" s="24">
        <f t="shared" ca="1" si="48"/>
        <v>0.9490673731216499</v>
      </c>
      <c r="DB77" s="24">
        <f t="shared" ca="1" si="49"/>
        <v>0.94711441568021804</v>
      </c>
      <c r="DC77" s="24">
        <f t="shared" ca="1" si="50"/>
        <v>0.94707726746879284</v>
      </c>
      <c r="DD77" s="48">
        <f t="shared" ca="1" si="51"/>
        <v>0.94888084990365318</v>
      </c>
      <c r="DE77" s="48">
        <f>+[1]NAC!AG78</f>
        <v>0.94781115879828315</v>
      </c>
    </row>
    <row r="78" spans="1:109" x14ac:dyDescent="0.25">
      <c r="A78" s="110">
        <f t="shared" si="72"/>
        <v>105</v>
      </c>
      <c r="B78" s="35">
        <f>+NAC!A78</f>
        <v>44927</v>
      </c>
      <c r="C78" s="19" cm="1">
        <f t="array" aca="1" ref="C78" ca="1">INDIRECT(_xlfn.CONCAT(C$4,"_d!",C$1,$A78))</f>
        <v>1193.05078125</v>
      </c>
      <c r="D78" s="19" cm="1">
        <f t="array" aca="1" ref="D78" ca="1">INDIRECT(_xlfn.CONCAT(D$4,"_d!",D$1,$A78))</f>
        <v>1214.9122314453125</v>
      </c>
      <c r="E78" s="19" cm="1">
        <f t="array" aca="1" ref="E78" ca="1">INDIRECT(_xlfn.CONCAT(E$4,"_d!",E$1,$A78))</f>
        <v>1243.4014892578125</v>
      </c>
      <c r="F78" s="19" cm="1">
        <f t="array" aca="1" ref="F78" ca="1">INDIRECT(_xlfn.CONCAT(F$4,"_d!",F$1,$A78))</f>
        <v>1265.4666748046875</v>
      </c>
      <c r="G78" s="19" cm="1">
        <f t="array" aca="1" ref="G78" ca="1">INDIRECT(_xlfn.CONCAT(G$4,"_d!",G$1,$A78))</f>
        <v>1249.46826171875</v>
      </c>
      <c r="H78" s="19" cm="1">
        <f t="array" aca="1" ref="H78" ca="1">INDIRECT(_xlfn.CONCAT(H$4,"_d!",H$1,$A78))</f>
        <v>1163.62353515625</v>
      </c>
      <c r="I78" s="42">
        <f t="shared" ca="1" si="52"/>
        <v>1220.8384583218879</v>
      </c>
      <c r="J78" s="19" cm="1">
        <f t="array" aca="1" ref="J78" ca="1">INDIRECT(_xlfn.CONCAT(J$4,"_d!",J$1,$A78))</f>
        <v>1195.5029296875</v>
      </c>
      <c r="K78" s="19" cm="1">
        <f t="array" aca="1" ref="K78" ca="1">INDIRECT(_xlfn.CONCAT(K$4,"_d!",K$1,$A78))</f>
        <v>1220.95166015625</v>
      </c>
      <c r="L78" s="19" cm="1">
        <f t="array" aca="1" ref="L78" ca="1">INDIRECT(_xlfn.CONCAT(L$4,"_d!",L$1,$A78))</f>
        <v>1241.6563720703125</v>
      </c>
      <c r="M78" s="19" cm="1">
        <f t="array" aca="1" ref="M78" ca="1">INDIRECT(_xlfn.CONCAT(M$4,"_d!",M$1,$A78))</f>
        <v>1255.8883056640625</v>
      </c>
      <c r="N78" s="19" cm="1">
        <f t="array" aca="1" ref="N78" ca="1">INDIRECT(_xlfn.CONCAT(N$4,"_d!",N$1,$A78))</f>
        <v>1247.7371826171875</v>
      </c>
      <c r="O78" s="19" cm="1">
        <f t="array" aca="1" ref="O78" ca="1">INDIRECT(_xlfn.CONCAT(O$4,"_d!",O$1,$A78))</f>
        <v>1172.4915771484375</v>
      </c>
      <c r="P78" s="42">
        <f ca="1">+SUMPRODUCT(J$3:$O$3,J78:O78)</f>
        <v>1219.4297821376192</v>
      </c>
      <c r="Q78" s="19" cm="1">
        <f t="array" aca="1" ref="Q78" ca="1">INDIRECT(_xlfn.CONCAT(Q$4,"_d!",Q$1,$A78))</f>
        <v>1183.599853515625</v>
      </c>
      <c r="R78" s="19" cm="1">
        <f t="array" aca="1" ref="R78" ca="1">INDIRECT(_xlfn.CONCAT(R$4,"_d!",R$1,$A78))</f>
        <v>1183.599853515625</v>
      </c>
      <c r="S78" s="19" cm="1">
        <f t="array" aca="1" ref="S78" ca="1">INDIRECT(_xlfn.CONCAT(S$4,"_d!",S$1,$A78))</f>
        <v>1237.94482421875</v>
      </c>
      <c r="T78" s="19" cm="1">
        <f t="array" aca="1" ref="T78" ca="1">INDIRECT(_xlfn.CONCAT(T$4,"_d!",T$1,$A78))</f>
        <v>1264.872314453125</v>
      </c>
      <c r="U78" s="19" cm="1">
        <f t="array" aca="1" ref="U78" ca="1">INDIRECT(_xlfn.CONCAT(U$4,"_d!",U$1,$A78))</f>
        <v>1246.4775390625</v>
      </c>
      <c r="V78" s="19" cm="1">
        <f t="array" aca="1" ref="V78" ca="1">INDIRECT(_xlfn.CONCAT(V$4,"_d!",V$1,$A78))</f>
        <v>1172.4306640625</v>
      </c>
      <c r="W78" s="42">
        <f t="shared" ca="1" si="53"/>
        <v>1201.3358803179585</v>
      </c>
      <c r="X78" s="19" cm="1">
        <f t="array" aca="1" ref="X78" ca="1">INDIRECT(_xlfn.CONCAT(X$4,"_d!",X$1,$A78))</f>
        <v>1182.19482421875</v>
      </c>
      <c r="Y78" s="19" cm="1">
        <f t="array" aca="1" ref="Y78" ca="1">INDIRECT(_xlfn.CONCAT(Y$4,"_d!",Y$1,$A78))</f>
        <v>1218.3948974609375</v>
      </c>
      <c r="Z78" s="19" cm="1">
        <f t="array" aca="1" ref="Z78" ca="1">INDIRECT(_xlfn.CONCAT(Z$4,"_d!",Z$1,$A78))</f>
        <v>1237.158447265625</v>
      </c>
      <c r="AA78" s="19" cm="1">
        <f t="array" aca="1" ref="AA78" ca="1">INDIRECT(_xlfn.CONCAT(AA$4,"_d!",AA$1,$A78))</f>
        <v>1253.3743896484375</v>
      </c>
      <c r="AB78" s="19" cm="1">
        <f t="array" aca="1" ref="AB78" ca="1">INDIRECT(_xlfn.CONCAT(AB$4,"_d!",AB$1,$A78))</f>
        <v>1250.7752685546875</v>
      </c>
      <c r="AC78" s="19" cm="1">
        <f t="array" aca="1" ref="AC78" ca="1">INDIRECT(_xlfn.CONCAT(AC$4,"_d!",AC$1,$A78))</f>
        <v>1174.9141845703125</v>
      </c>
      <c r="AD78" s="42">
        <f t="shared" ca="1" si="54"/>
        <v>1208.9689342120794</v>
      </c>
      <c r="AE78" s="19" cm="1">
        <f t="array" aca="1" ref="AE78" ca="1">INDIRECT(_xlfn.CONCAT(AE$4,"_d!",AE$1,$A78))</f>
        <v>1187.991455078125</v>
      </c>
      <c r="AF78" s="19" cm="1">
        <f t="array" aca="1" ref="AF78" ca="1">INDIRECT(_xlfn.CONCAT(AF$4,"_d!",AF$1,$A78))</f>
        <v>1217.935302734375</v>
      </c>
      <c r="AG78" s="19" cm="1">
        <f t="array" aca="1" ref="AG78" ca="1">INDIRECT(_xlfn.CONCAT(AG$4,"_d!",AG$1,$A78))</f>
        <v>1234.442138671875</v>
      </c>
      <c r="AH78" s="19" cm="1">
        <f t="array" aca="1" ref="AH78" ca="1">INDIRECT(_xlfn.CONCAT(AH$4,"_d!",AH$1,$A78))</f>
        <v>1258.28857421875</v>
      </c>
      <c r="AI78" s="19" cm="1">
        <f t="array" aca="1" ref="AI78" ca="1">INDIRECT(_xlfn.CONCAT(AI$4,"_d!",AI$1,$A78))</f>
        <v>1241.0997314453125</v>
      </c>
      <c r="AJ78" s="19" cm="1">
        <f t="array" aca="1" ref="AJ78" ca="1">INDIRECT(_xlfn.CONCAT(AJ$4,"_d!",AJ$1,$A78))</f>
        <v>1178.273681640625</v>
      </c>
      <c r="AK78" s="42">
        <f t="shared" ca="1" si="55"/>
        <v>1210.2547861939813</v>
      </c>
      <c r="AL78" s="19" cm="1">
        <f t="array" aca="1" ref="AL78" ca="1">INDIRECT(_xlfn.CONCAT(AL$4,"_d!",AL$1,$A78))</f>
        <v>1182.0528564453125</v>
      </c>
      <c r="AM78" s="19" cm="1">
        <f t="array" aca="1" ref="AM78" ca="1">INDIRECT(_xlfn.CONCAT(AM$4,"_d!",AM$1,$A78))</f>
        <v>1215.96337890625</v>
      </c>
      <c r="AN78" s="19" cm="1">
        <f t="array" aca="1" ref="AN78" ca="1">INDIRECT(_xlfn.CONCAT(AN$4,"_d!",AN$1,$A78))</f>
        <v>1233.9013671875</v>
      </c>
      <c r="AO78" s="19" cm="1">
        <f t="array" aca="1" ref="AO78" ca="1">INDIRECT(_xlfn.CONCAT(AO$4,"_d!",AO$1,$A78))</f>
        <v>1255.0550537109375</v>
      </c>
      <c r="AP78" s="19" cm="1">
        <f t="array" aca="1" ref="AP78" ca="1">INDIRECT(_xlfn.CONCAT(AP$4,"_d!",AP$1,$A78))</f>
        <v>1249.2120361328125</v>
      </c>
      <c r="AQ78" s="19" cm="1">
        <f t="array" aca="1" ref="AQ78" ca="1">INDIRECT(_xlfn.CONCAT(AQ$4,"_d!",AQ$1,$A78))</f>
        <v>1173.817138671875</v>
      </c>
      <c r="AR78" s="42">
        <f t="shared" ca="1" si="56"/>
        <v>1204.9615385749137</v>
      </c>
      <c r="AS78" s="19" cm="1">
        <f t="array" aca="1" ref="AS78" ca="1">INDIRECT(_xlfn.CONCAT(AS$4,"_d!",AS$1,$A78))</f>
        <v>1185.953857421875</v>
      </c>
      <c r="AT78" s="19" cm="1">
        <f t="array" aca="1" ref="AT78" ca="1">INDIRECT(_xlfn.CONCAT(AT$4,"_d!",AT$1,$A78))</f>
        <v>1213.8245849609375</v>
      </c>
      <c r="AU78" s="19" cm="1">
        <f t="array" aca="1" ref="AU78" ca="1">INDIRECT(_xlfn.CONCAT(AU$4,"_d!",AU$1,$A78))</f>
        <v>1231.1953125</v>
      </c>
      <c r="AV78" s="19" cm="1">
        <f t="array" aca="1" ref="AV78" ca="1">INDIRECT(_xlfn.CONCAT(AV$4,"_d!",AV$1,$A78))</f>
        <v>1256.044189453125</v>
      </c>
      <c r="AW78" s="19" cm="1">
        <f t="array" aca="1" ref="AW78" ca="1">INDIRECT(_xlfn.CONCAT(AW$4,"_d!",AW$1,$A78))</f>
        <v>1244.0986328125</v>
      </c>
      <c r="AX78" s="19" cm="1">
        <f t="array" aca="1" ref="AX78" ca="1">INDIRECT(_xlfn.CONCAT(AX$4,"_d!",AX$1,$A78))</f>
        <v>1173.621337890625</v>
      </c>
      <c r="AY78" s="42">
        <f t="shared" ca="1" si="57"/>
        <v>1204.0563896460621</v>
      </c>
      <c r="AZ78" s="19" cm="1">
        <f t="array" aca="1" ref="AZ78" ca="1">INDIRECT(_xlfn.CONCAT(AZ$4,"_d!",AZ$1,$A78))</f>
        <v>1185.03955078125</v>
      </c>
      <c r="BA78" s="19" cm="1">
        <f t="array" aca="1" ref="BA78" ca="1">INDIRECT(_xlfn.CONCAT(BA$4,"_d!",BA$1,$A78))</f>
        <v>1217.1458740234375</v>
      </c>
      <c r="BB78" s="19" cm="1">
        <f t="array" aca="1" ref="BB78" ca="1">INDIRECT(_xlfn.CONCAT(BB$4,"_d!",BB$1,$A78))</f>
        <v>1229.1937255859375</v>
      </c>
      <c r="BC78" s="19" cm="1">
        <f t="array" aca="1" ref="BC78" ca="1">INDIRECT(_xlfn.CONCAT(BC$4,"_d!",BC$1,$A78))</f>
        <v>1245.1304931640625</v>
      </c>
      <c r="BD78" s="19" cm="1">
        <f t="array" aca="1" ref="BD78" ca="1">INDIRECT(_xlfn.CONCAT(BD$4,"_d!",BD$1,$A78))</f>
        <v>1249.4005126953125</v>
      </c>
      <c r="BE78" s="19" cm="1">
        <f t="array" aca="1" ref="BE78" ca="1">INDIRECT(_xlfn.CONCAT(BE$4,"_d!",BE$1,$A78))</f>
        <v>1179.885986328125</v>
      </c>
      <c r="BF78" s="42">
        <f t="shared" ca="1" si="58"/>
        <v>1203.5668356156316</v>
      </c>
      <c r="BG78" s="19" cm="1">
        <f t="array" aca="1" ref="BG78" ca="1">INDIRECT(_xlfn.CONCAT(BG$4,"_d!",BG$1,$A78))</f>
        <v>1178.5465087890625</v>
      </c>
      <c r="BH78" s="19" cm="1">
        <f t="array" aca="1" ref="BH78" ca="1">INDIRECT(_xlfn.CONCAT(BH$4,"_d!",BH$1,$A78))</f>
        <v>1212.5684814453125</v>
      </c>
      <c r="BI78" s="19" cm="1">
        <f t="array" aca="1" ref="BI78" ca="1">INDIRECT(_xlfn.CONCAT(BI$4,"_d!",BI$1,$A78))</f>
        <v>1224.6942138671875</v>
      </c>
      <c r="BJ78" s="19" cm="1">
        <f t="array" aca="1" ref="BJ78" ca="1">INDIRECT(_xlfn.CONCAT(BJ$4,"_d!",BJ$1,$A78))</f>
        <v>1236.9365234375</v>
      </c>
      <c r="BK78" s="19" cm="1">
        <f t="array" aca="1" ref="BK78" ca="1">INDIRECT(_xlfn.CONCAT(BK$4,"_d!",BK$1,$A78))</f>
        <v>1243.2303466796875</v>
      </c>
      <c r="BL78" s="19" cm="1">
        <f t="array" aca="1" ref="BL78" ca="1">INDIRECT(_xlfn.CONCAT(BL$4,"_d!",BL$1,$A78))</f>
        <v>1176.475830078125</v>
      </c>
      <c r="BM78" s="42">
        <f t="shared" ca="1" si="59"/>
        <v>1195.9115883475245</v>
      </c>
      <c r="BN78" s="19" cm="1">
        <f t="array" aca="1" ref="BN78" ca="1">INDIRECT(_xlfn.CONCAT(BN$4,"_d!",BN$1,$A78))</f>
        <v>1179.01904296875</v>
      </c>
      <c r="BO78" s="19" cm="1">
        <f t="array" aca="1" ref="BO78" ca="1">INDIRECT(_xlfn.CONCAT(BO$4,"_d!",BO$1,$A78))</f>
        <v>1212.1986083984375</v>
      </c>
      <c r="BP78" s="19" cm="1">
        <f t="array" aca="1" ref="BP78" ca="1">INDIRECT(_xlfn.CONCAT(BP$4,"_d!",BP$1,$A78))</f>
        <v>1224.8193359375</v>
      </c>
      <c r="BQ78" s="19" cm="1">
        <f t="array" aca="1" ref="BQ78" ca="1">INDIRECT(_xlfn.CONCAT(BQ$4,"_d!",BQ$1,$A78))</f>
        <v>1260.99560546875</v>
      </c>
      <c r="BR78" s="19" cm="1">
        <f t="array" aca="1" ref="BR78" ca="1">INDIRECT(_xlfn.CONCAT(BR$4,"_d!",BR$1,$A78))</f>
        <v>1243.5233154296875</v>
      </c>
      <c r="BS78" s="19" cm="1">
        <f t="array" aca="1" ref="BS78" ca="1">INDIRECT(_xlfn.CONCAT(BS$4,"_d!",BS$1,$A78))</f>
        <v>1177.4512939453125</v>
      </c>
      <c r="BT78" s="42">
        <f t="shared" ca="1" si="60"/>
        <v>1192.6826705868789</v>
      </c>
      <c r="BU78" s="42"/>
      <c r="BV78" s="45">
        <f t="shared" ca="1" si="61"/>
        <v>1220.8384583218879</v>
      </c>
      <c r="BW78" s="45">
        <f t="shared" ca="1" si="62"/>
        <v>1219.4297821376192</v>
      </c>
      <c r="BX78" s="45">
        <f t="shared" ca="1" si="63"/>
        <v>1201.3358803179585</v>
      </c>
      <c r="BY78" s="45">
        <f t="shared" ca="1" si="64"/>
        <v>1208.9689342120794</v>
      </c>
      <c r="BZ78" s="45">
        <f t="shared" ca="1" si="65"/>
        <v>1210.2547861939813</v>
      </c>
      <c r="CA78" s="45">
        <f t="shared" ca="1" si="66"/>
        <v>1204.9615385749137</v>
      </c>
      <c r="CB78" s="45">
        <f t="shared" ca="1" si="67"/>
        <v>1204.0563896460621</v>
      </c>
      <c r="CC78" s="45">
        <f t="shared" ca="1" si="68"/>
        <v>1203.5668356156316</v>
      </c>
      <c r="CD78" s="45">
        <f t="shared" ca="1" si="69"/>
        <v>1195.9115883475245</v>
      </c>
      <c r="CE78" s="45">
        <f t="shared" ca="1" si="70"/>
        <v>1192.6826705868789</v>
      </c>
      <c r="CF78" s="45" cm="1">
        <f t="array" aca="1" ref="CF78" ca="1">+SUMPRODUCT($BV$3:$CE$3/100,$BV78:$CE78)</f>
        <v>1203.4148357785216</v>
      </c>
      <c r="CG78" s="35">
        <f t="shared" si="73"/>
        <v>44927</v>
      </c>
      <c r="CH78" s="24">
        <f t="shared" ca="1" si="74"/>
        <v>6.177993479528876E-2</v>
      </c>
      <c r="CI78" s="24">
        <f t="shared" ca="1" si="75"/>
        <v>6.1374659431470358E-2</v>
      </c>
      <c r="CJ78" s="24">
        <f t="shared" ca="1" si="76"/>
        <v>6.0472054450632307E-2</v>
      </c>
      <c r="CK78" s="24">
        <f t="shared" ca="1" si="77"/>
        <v>6.0756710818384185E-2</v>
      </c>
      <c r="CL78" s="24">
        <f t="shared" ca="1" si="78"/>
        <v>6.0493436909671461E-2</v>
      </c>
      <c r="CM78" s="24">
        <f t="shared" ca="1" si="79"/>
        <v>6.0021793769152509E-2</v>
      </c>
      <c r="CN78" s="24">
        <f t="shared" ca="1" si="80"/>
        <v>6.0188482039339686E-2</v>
      </c>
      <c r="CO78" s="24">
        <f t="shared" ca="1" si="81"/>
        <v>5.9692337489358316E-2</v>
      </c>
      <c r="CP78" s="24">
        <f t="shared" ca="1" si="82"/>
        <v>5.9737921459754206E-2</v>
      </c>
      <c r="CQ78" s="24">
        <f t="shared" ca="1" si="83"/>
        <v>5.9722603296253673E-2</v>
      </c>
      <c r="CR78" s="24">
        <f t="shared" ca="1" si="71"/>
        <v>6.0227819012803829E-2</v>
      </c>
      <c r="CS78" s="35">
        <f t="shared" si="84"/>
        <v>44927</v>
      </c>
      <c r="CT78" s="24">
        <f t="shared" ca="1" si="41"/>
        <v>0.99406273267779466</v>
      </c>
      <c r="CU78" s="24">
        <f t="shared" ca="1" si="42"/>
        <v>0.99261637410534109</v>
      </c>
      <c r="CV78" s="24">
        <f t="shared" ca="1" si="43"/>
        <v>0.99416985585790996</v>
      </c>
      <c r="CW78" s="24">
        <f t="shared" ca="1" si="44"/>
        <v>0.9902187751921292</v>
      </c>
      <c r="CX78" s="24">
        <f t="shared" ca="1" si="45"/>
        <v>0.98864790093853028</v>
      </c>
      <c r="CY78" s="24">
        <f t="shared" ca="1" si="46"/>
        <v>0.9890606433154705</v>
      </c>
      <c r="CZ78" s="24">
        <f t="shared" ca="1" si="47"/>
        <v>0.98629330703698392</v>
      </c>
      <c r="DA78" s="24">
        <f t="shared" ca="1" si="48"/>
        <v>0.98861811404163613</v>
      </c>
      <c r="DB78" s="24">
        <f t="shared" ca="1" si="49"/>
        <v>0.98691972021511787</v>
      </c>
      <c r="DC78" s="24">
        <f t="shared" ca="1" si="50"/>
        <v>0.98745313799083068</v>
      </c>
      <c r="DD78" s="48">
        <f t="shared" ca="1" si="51"/>
        <v>0.9890935303589381</v>
      </c>
      <c r="DE78" s="48">
        <f>+[1]NAC!AG79</f>
        <v>0.98842975206611561</v>
      </c>
    </row>
    <row r="79" spans="1:109" x14ac:dyDescent="0.25">
      <c r="A79" s="110">
        <f t="shared" si="72"/>
        <v>106</v>
      </c>
      <c r="B79" s="35">
        <f>+NAC!A79</f>
        <v>44958</v>
      </c>
      <c r="C79" s="19" cm="1">
        <f t="array" aca="1" ref="C79" ca="1">INDIRECT(_xlfn.CONCAT(C$4,"_d!",C$1,$A79))</f>
        <v>1281.4107666015625</v>
      </c>
      <c r="D79" s="19" cm="1">
        <f t="array" aca="1" ref="D79" ca="1">INDIRECT(_xlfn.CONCAT(D$4,"_d!",D$1,$A79))</f>
        <v>1297.3868408203125</v>
      </c>
      <c r="E79" s="19" cm="1">
        <f t="array" aca="1" ref="E79" ca="1">INDIRECT(_xlfn.CONCAT(E$4,"_d!",E$1,$A79))</f>
        <v>1341.4315185546875</v>
      </c>
      <c r="F79" s="19" cm="1">
        <f t="array" aca="1" ref="F79" ca="1">INDIRECT(_xlfn.CONCAT(F$4,"_d!",F$1,$A79))</f>
        <v>1367.1224365234375</v>
      </c>
      <c r="G79" s="19" cm="1">
        <f t="array" aca="1" ref="G79" ca="1">INDIRECT(_xlfn.CONCAT(G$4,"_d!",G$1,$A79))</f>
        <v>1340.528076171875</v>
      </c>
      <c r="H79" s="19" cm="1">
        <f t="array" aca="1" ref="H79" ca="1">INDIRECT(_xlfn.CONCAT(H$4,"_d!",H$1,$A79))</f>
        <v>1234.459228515625</v>
      </c>
      <c r="I79" s="42">
        <f t="shared" ca="1" si="52"/>
        <v>1310.5559948942619</v>
      </c>
      <c r="J79" s="19" cm="1">
        <f t="array" aca="1" ref="J79" ca="1">INDIRECT(_xlfn.CONCAT(J$4,"_d!",J$1,$A79))</f>
        <v>1283.2269287109375</v>
      </c>
      <c r="K79" s="19" cm="1">
        <f t="array" aca="1" ref="K79" ca="1">INDIRECT(_xlfn.CONCAT(K$4,"_d!",K$1,$A79))</f>
        <v>1301.6097412109375</v>
      </c>
      <c r="L79" s="19" cm="1">
        <f t="array" aca="1" ref="L79" ca="1">INDIRECT(_xlfn.CONCAT(L$4,"_d!",L$1,$A79))</f>
        <v>1336.843505859375</v>
      </c>
      <c r="M79" s="19" cm="1">
        <f t="array" aca="1" ref="M79" ca="1">INDIRECT(_xlfn.CONCAT(M$4,"_d!",M$1,$A79))</f>
        <v>1355.974365234375</v>
      </c>
      <c r="N79" s="19" cm="1">
        <f t="array" aca="1" ref="N79" ca="1">INDIRECT(_xlfn.CONCAT(N$4,"_d!",N$1,$A79))</f>
        <v>1335.7467041015625</v>
      </c>
      <c r="O79" s="19" cm="1">
        <f t="array" aca="1" ref="O79" ca="1">INDIRECT(_xlfn.CONCAT(O$4,"_d!",O$1,$A79))</f>
        <v>1241.9361572265625</v>
      </c>
      <c r="P79" s="42">
        <f ca="1">+SUMPRODUCT(J$3:$O$3,J79:O79)</f>
        <v>1306.6071297756134</v>
      </c>
      <c r="Q79" s="19" cm="1">
        <f t="array" aca="1" ref="Q79" ca="1">INDIRECT(_xlfn.CONCAT(Q$4,"_d!",Q$1,$A79))</f>
        <v>1267.55517578125</v>
      </c>
      <c r="R79" s="19" cm="1">
        <f t="array" aca="1" ref="R79" ca="1">INDIRECT(_xlfn.CONCAT(R$4,"_d!",R$1,$A79))</f>
        <v>1267.55517578125</v>
      </c>
      <c r="S79" s="19" cm="1">
        <f t="array" aca="1" ref="S79" ca="1">INDIRECT(_xlfn.CONCAT(S$4,"_d!",S$1,$A79))</f>
        <v>1331.1873779296875</v>
      </c>
      <c r="T79" s="19" cm="1">
        <f t="array" aca="1" ref="T79" ca="1">INDIRECT(_xlfn.CONCAT(T$4,"_d!",T$1,$A79))</f>
        <v>1364.8624267578125</v>
      </c>
      <c r="U79" s="19" cm="1">
        <f t="array" aca="1" ref="U79" ca="1">INDIRECT(_xlfn.CONCAT(U$4,"_d!",U$1,$A79))</f>
        <v>1334.010009765625</v>
      </c>
      <c r="V79" s="19" cm="1">
        <f t="array" aca="1" ref="V79" ca="1">INDIRECT(_xlfn.CONCAT(V$4,"_d!",V$1,$A79))</f>
        <v>1241.8536376953125</v>
      </c>
      <c r="W79" s="42">
        <f t="shared" ca="1" si="53"/>
        <v>1287.446542486143</v>
      </c>
      <c r="X79" s="19" cm="1">
        <f t="array" aca="1" ref="X79" ca="1">INDIRECT(_xlfn.CONCAT(X$4,"_d!",X$1,$A79))</f>
        <v>1264.6038818359375</v>
      </c>
      <c r="Y79" s="19" cm="1">
        <f t="array" aca="1" ref="Y79" ca="1">INDIRECT(_xlfn.CONCAT(Y$4,"_d!",Y$1,$A79))</f>
        <v>1296.341064453125</v>
      </c>
      <c r="Z79" s="19" cm="1">
        <f t="array" aca="1" ref="Z79" ca="1">INDIRECT(_xlfn.CONCAT(Z$4,"_d!",Z$1,$A79))</f>
        <v>1329.1964111328125</v>
      </c>
      <c r="AA79" s="19" cm="1">
        <f t="array" aca="1" ref="AA79" ca="1">INDIRECT(_xlfn.CONCAT(AA$4,"_d!",AA$1,$A79))</f>
        <v>1351.407470703125</v>
      </c>
      <c r="AB79" s="19" cm="1">
        <f t="array" aca="1" ref="AB79" ca="1">INDIRECT(_xlfn.CONCAT(AB$4,"_d!",AB$1,$A79))</f>
        <v>1336.613525390625</v>
      </c>
      <c r="AC79" s="19" cm="1">
        <f t="array" aca="1" ref="AC79" ca="1">INDIRECT(_xlfn.CONCAT(AC$4,"_d!",AC$1,$A79))</f>
        <v>1243.1119384765625</v>
      </c>
      <c r="AD79" s="42">
        <f t="shared" ca="1" si="54"/>
        <v>1291.4739007957849</v>
      </c>
      <c r="AE79" s="19" cm="1">
        <f t="array" aca="1" ref="AE79" ca="1">INDIRECT(_xlfn.CONCAT(AE$4,"_d!",AE$1,$A79))</f>
        <v>1272.1746826171875</v>
      </c>
      <c r="AF79" s="19" cm="1">
        <f t="array" aca="1" ref="AF79" ca="1">INDIRECT(_xlfn.CONCAT(AF$4,"_d!",AF$1,$A79))</f>
        <v>1295.1912841796875</v>
      </c>
      <c r="AG79" s="19" cm="1">
        <f t="array" aca="1" ref="AG79" ca="1">INDIRECT(_xlfn.CONCAT(AG$4,"_d!",AG$1,$A79))</f>
        <v>1324.6270751953125</v>
      </c>
      <c r="AH79" s="19" cm="1">
        <f t="array" aca="1" ref="AH79" ca="1">INDIRECT(_xlfn.CONCAT(AH$4,"_d!",AH$1,$A79))</f>
        <v>1357.57470703125</v>
      </c>
      <c r="AI79" s="19" cm="1">
        <f t="array" aca="1" ref="AI79" ca="1">INDIRECT(_xlfn.CONCAT(AI$4,"_d!",AI$1,$A79))</f>
        <v>1325.7652587890625</v>
      </c>
      <c r="AJ79" s="19" cm="1">
        <f t="array" aca="1" ref="AJ79" ca="1">INDIRECT(_xlfn.CONCAT(AJ$4,"_d!",AJ$1,$A79))</f>
        <v>1247.6885986328125</v>
      </c>
      <c r="AK79" s="42">
        <f t="shared" ca="1" si="55"/>
        <v>1292.6592324033911</v>
      </c>
      <c r="AL79" s="19" cm="1">
        <f t="array" aca="1" ref="AL79" ca="1">INDIRECT(_xlfn.CONCAT(AL$4,"_d!",AL$1,$A79))</f>
        <v>1264.307373046875</v>
      </c>
      <c r="AM79" s="19" cm="1">
        <f t="array" aca="1" ref="AM79" ca="1">INDIRECT(_xlfn.CONCAT(AM$4,"_d!",AM$1,$A79))</f>
        <v>1293.064697265625</v>
      </c>
      <c r="AN79" s="19" cm="1">
        <f t="array" aca="1" ref="AN79" ca="1">INDIRECT(_xlfn.CONCAT(AN$4,"_d!",AN$1,$A79))</f>
        <v>1321.94580078125</v>
      </c>
      <c r="AO79" s="19" cm="1">
        <f t="array" aca="1" ref="AO79" ca="1">INDIRECT(_xlfn.CONCAT(AO$4,"_d!",AO$1,$A79))</f>
        <v>1351.900390625</v>
      </c>
      <c r="AP79" s="19" cm="1">
        <f t="array" aca="1" ref="AP79" ca="1">INDIRECT(_xlfn.CONCAT(AP$4,"_d!",AP$1,$A79))</f>
        <v>1332.767822265625</v>
      </c>
      <c r="AQ79" s="19" cm="1">
        <f t="array" aca="1" ref="AQ79" ca="1">INDIRECT(_xlfn.CONCAT(AQ$4,"_d!",AQ$1,$A79))</f>
        <v>1242.72216796875</v>
      </c>
      <c r="AR79" s="42">
        <f t="shared" ca="1" si="56"/>
        <v>1285.6828958178853</v>
      </c>
      <c r="AS79" s="19" cm="1">
        <f t="array" aca="1" ref="AS79" ca="1">INDIRECT(_xlfn.CONCAT(AS$4,"_d!",AS$1,$A79))</f>
        <v>1266.3221435546875</v>
      </c>
      <c r="AT79" s="19" cm="1">
        <f t="array" aca="1" ref="AT79" ca="1">INDIRECT(_xlfn.CONCAT(AT$4,"_d!",AT$1,$A79))</f>
        <v>1290.069580078125</v>
      </c>
      <c r="AU79" s="19" cm="1">
        <f t="array" aca="1" ref="AU79" ca="1">INDIRECT(_xlfn.CONCAT(AU$4,"_d!",AU$1,$A79))</f>
        <v>1317.2685546875</v>
      </c>
      <c r="AV79" s="19" cm="1">
        <f t="array" aca="1" ref="AV79" ca="1">INDIRECT(_xlfn.CONCAT(AV$4,"_d!",AV$1,$A79))</f>
        <v>1352.616455078125</v>
      </c>
      <c r="AW79" s="19" cm="1">
        <f t="array" aca="1" ref="AW79" ca="1">INDIRECT(_xlfn.CONCAT(AW$4,"_d!",AW$1,$A79))</f>
        <v>1325.81005859375</v>
      </c>
      <c r="AX79" s="19" cm="1">
        <f t="array" aca="1" ref="AX79" ca="1">INDIRECT(_xlfn.CONCAT(AX$4,"_d!",AX$1,$A79))</f>
        <v>1241.6131591796875</v>
      </c>
      <c r="AY79" s="42">
        <f t="shared" ca="1" si="57"/>
        <v>1283.2994674555866</v>
      </c>
      <c r="AZ79" s="19" cm="1">
        <f t="array" aca="1" ref="AZ79" ca="1">INDIRECT(_xlfn.CONCAT(AZ$4,"_d!",AZ$1,$A79))</f>
        <v>1264.2386474609375</v>
      </c>
      <c r="BA79" s="19" cm="1">
        <f t="array" aca="1" ref="BA79" ca="1">INDIRECT(_xlfn.CONCAT(BA$4,"_d!",BA$1,$A79))</f>
        <v>1292.4327392578125</v>
      </c>
      <c r="BB79" s="19" cm="1">
        <f t="array" aca="1" ref="BB79" ca="1">INDIRECT(_xlfn.CONCAT(BB$4,"_d!",BB$1,$A79))</f>
        <v>1312.762451171875</v>
      </c>
      <c r="BC79" s="19" cm="1">
        <f t="array" aca="1" ref="BC79" ca="1">INDIRECT(_xlfn.CONCAT(BC$4,"_d!",BC$1,$A79))</f>
        <v>1339.47802734375</v>
      </c>
      <c r="BD79" s="19" cm="1">
        <f t="array" aca="1" ref="BD79" ca="1">INDIRECT(_xlfn.CONCAT(BD$4,"_d!",BD$1,$A79))</f>
        <v>1331.8106689453125</v>
      </c>
      <c r="BE79" s="19" cm="1">
        <f t="array" aca="1" ref="BE79" ca="1">INDIRECT(_xlfn.CONCAT(BE$4,"_d!",BE$1,$A79))</f>
        <v>1246.6141357421875</v>
      </c>
      <c r="BF79" s="42">
        <f t="shared" ca="1" si="58"/>
        <v>1281.4678465462744</v>
      </c>
      <c r="BG79" s="19" cm="1">
        <f t="array" aca="1" ref="BG79" ca="1">INDIRECT(_xlfn.CONCAT(BG$4,"_d!",BG$1,$A79))</f>
        <v>1256.7744140625</v>
      </c>
      <c r="BH79" s="19" cm="1">
        <f t="array" aca="1" ref="BH79" ca="1">INDIRECT(_xlfn.CONCAT(BH$4,"_d!",BH$1,$A79))</f>
        <v>1286.2568359375</v>
      </c>
      <c r="BI79" s="19" cm="1">
        <f t="array" aca="1" ref="BI79" ca="1">INDIRECT(_xlfn.CONCAT(BI$4,"_d!",BI$1,$A79))</f>
        <v>1307.015380859375</v>
      </c>
      <c r="BJ79" s="19" cm="1">
        <f t="array" aca="1" ref="BJ79" ca="1">INDIRECT(_xlfn.CONCAT(BJ$4,"_d!",BJ$1,$A79))</f>
        <v>1331.5069580078125</v>
      </c>
      <c r="BK79" s="19" cm="1">
        <f t="array" aca="1" ref="BK79" ca="1">INDIRECT(_xlfn.CONCAT(BK$4,"_d!",BK$1,$A79))</f>
        <v>1323.99072265625</v>
      </c>
      <c r="BL79" s="19" cm="1">
        <f t="array" aca="1" ref="BL79" ca="1">INDIRECT(_xlfn.CONCAT(BL$4,"_d!",BL$1,$A79))</f>
        <v>1242.3587646484375</v>
      </c>
      <c r="BM79" s="42">
        <f t="shared" ca="1" si="59"/>
        <v>1272.2307212618834</v>
      </c>
      <c r="BN79" s="19" cm="1">
        <f t="array" aca="1" ref="BN79" ca="1">INDIRECT(_xlfn.CONCAT(BN$4,"_d!",BN$1,$A79))</f>
        <v>1253.98291015625</v>
      </c>
      <c r="BO79" s="19" cm="1">
        <f t="array" aca="1" ref="BO79" ca="1">INDIRECT(_xlfn.CONCAT(BO$4,"_d!",BO$1,$A79))</f>
        <v>1284.3697509765625</v>
      </c>
      <c r="BP79" s="19" cm="1">
        <f t="array" aca="1" ref="BP79" ca="1">INDIRECT(_xlfn.CONCAT(BP$4,"_d!",BP$1,$A79))</f>
        <v>1305.277587890625</v>
      </c>
      <c r="BQ79" s="19" cm="1">
        <f t="array" aca="1" ref="BQ79" ca="1">INDIRECT(_xlfn.CONCAT(BQ$4,"_d!",BQ$1,$A79))</f>
        <v>1354.4844970703125</v>
      </c>
      <c r="BR79" s="19" cm="1">
        <f t="array" aca="1" ref="BR79" ca="1">INDIRECT(_xlfn.CONCAT(BR$4,"_d!",BR$1,$A79))</f>
        <v>1320.49072265625</v>
      </c>
      <c r="BS79" s="19" cm="1">
        <f t="array" aca="1" ref="BS79" ca="1">INDIRECT(_xlfn.CONCAT(BS$4,"_d!",BS$1,$A79))</f>
        <v>1242.210205078125</v>
      </c>
      <c r="BT79" s="42">
        <f t="shared" ca="1" si="60"/>
        <v>1266.464160515716</v>
      </c>
      <c r="BU79" s="42"/>
      <c r="BV79" s="45">
        <f t="shared" ca="1" si="61"/>
        <v>1310.5559948942619</v>
      </c>
      <c r="BW79" s="45">
        <f t="shared" ca="1" si="62"/>
        <v>1306.6071297756134</v>
      </c>
      <c r="BX79" s="45">
        <f t="shared" ca="1" si="63"/>
        <v>1287.446542486143</v>
      </c>
      <c r="BY79" s="45">
        <f t="shared" ca="1" si="64"/>
        <v>1291.4739007957849</v>
      </c>
      <c r="BZ79" s="45">
        <f t="shared" ca="1" si="65"/>
        <v>1292.6592324033911</v>
      </c>
      <c r="CA79" s="45">
        <f t="shared" ca="1" si="66"/>
        <v>1285.6828958178853</v>
      </c>
      <c r="CB79" s="45">
        <f t="shared" ca="1" si="67"/>
        <v>1283.2994674555866</v>
      </c>
      <c r="CC79" s="45">
        <f t="shared" ca="1" si="68"/>
        <v>1281.4678465462744</v>
      </c>
      <c r="CD79" s="45">
        <f t="shared" ca="1" si="69"/>
        <v>1272.2307212618834</v>
      </c>
      <c r="CE79" s="45">
        <f t="shared" ca="1" si="70"/>
        <v>1266.464160515716</v>
      </c>
      <c r="CF79" s="45" cm="1">
        <f t="array" aca="1" ref="CF79" ca="1">+SUMPRODUCT($BV$3:$CE$3/100,$BV79:$CE79)</f>
        <v>1283.3737497164082</v>
      </c>
      <c r="CG79" s="35">
        <f t="shared" si="73"/>
        <v>44958</v>
      </c>
      <c r="CH79" s="24">
        <f t="shared" ca="1" si="74"/>
        <v>7.3488458657909428E-2</v>
      </c>
      <c r="CI79" s="24">
        <f t="shared" ca="1" si="75"/>
        <v>7.149025627795913E-2</v>
      </c>
      <c r="CJ79" s="24">
        <f t="shared" ca="1" si="76"/>
        <v>7.1679089569349763E-2</v>
      </c>
      <c r="CK79" s="24">
        <f t="shared" ca="1" si="77"/>
        <v>6.8244074970773561E-2</v>
      </c>
      <c r="CL79" s="24">
        <f t="shared" ca="1" si="78"/>
        <v>6.8088510906497479E-2</v>
      </c>
      <c r="CM79" s="24">
        <f t="shared" ca="1" si="79"/>
        <v>6.6990816435883449E-2</v>
      </c>
      <c r="CN79" s="24">
        <f t="shared" ca="1" si="80"/>
        <v>6.5813427419971982E-2</v>
      </c>
      <c r="CO79" s="24">
        <f t="shared" ca="1" si="81"/>
        <v>6.4725122548591862E-2</v>
      </c>
      <c r="CP79" s="24">
        <f t="shared" ca="1" si="82"/>
        <v>6.3816701550500454E-2</v>
      </c>
      <c r="CQ79" s="24">
        <f t="shared" ca="1" si="83"/>
        <v>6.1861794212648036E-2</v>
      </c>
      <c r="CR79" s="24">
        <f t="shared" ca="1" si="71"/>
        <v>6.6443350672305002E-2</v>
      </c>
      <c r="CS79" s="35">
        <f t="shared" si="84"/>
        <v>44958</v>
      </c>
      <c r="CT79" s="24">
        <f t="shared" ca="1" si="41"/>
        <v>1.0354285247120627</v>
      </c>
      <c r="CU79" s="24">
        <f t="shared" ca="1" si="42"/>
        <v>1.0314757058194419</v>
      </c>
      <c r="CV79" s="24">
        <f t="shared" ca="1" si="43"/>
        <v>1.0344273280368395</v>
      </c>
      <c r="CW79" s="24">
        <f t="shared" ca="1" si="44"/>
        <v>1.026715943601904</v>
      </c>
      <c r="CX79" s="24">
        <f t="shared" ca="1" si="45"/>
        <v>1.0251909286141374</v>
      </c>
      <c r="CY79" s="24">
        <f t="shared" ca="1" si="46"/>
        <v>1.0246641113438244</v>
      </c>
      <c r="CZ79" s="24">
        <f t="shared" ca="1" si="47"/>
        <v>1.0212850749390019</v>
      </c>
      <c r="DA79" s="24">
        <f t="shared" ca="1" si="48"/>
        <v>1.0230947578851115</v>
      </c>
      <c r="DB79" s="24">
        <f t="shared" ca="1" si="49"/>
        <v>1.0219730165582956</v>
      </c>
      <c r="DC79" s="24">
        <f t="shared" ca="1" si="50"/>
        <v>1.0225734635932913</v>
      </c>
      <c r="DD79" s="48">
        <f t="shared" ca="1" si="51"/>
        <v>1.0253878716445213</v>
      </c>
      <c r="DE79" s="48">
        <f>+[1]NAC!AG80</f>
        <v>1.0251026207767606</v>
      </c>
    </row>
    <row r="80" spans="1:109" x14ac:dyDescent="0.25">
      <c r="A80" s="110">
        <f t="shared" si="72"/>
        <v>107</v>
      </c>
      <c r="B80" s="35">
        <f>+NAC!A80</f>
        <v>44986</v>
      </c>
      <c r="C80" s="19" cm="1">
        <f t="array" aca="1" ref="C80" ca="1">INDIRECT(_xlfn.CONCAT(C$4,"_d!",C$1,$A80))</f>
        <v>1388.2459716796875</v>
      </c>
      <c r="D80" s="19" cm="1">
        <f t="array" aca="1" ref="D80" ca="1">INDIRECT(_xlfn.CONCAT(D$4,"_d!",D$1,$A80))</f>
        <v>1403.888427734375</v>
      </c>
      <c r="E80" s="19" cm="1">
        <f t="array" aca="1" ref="E80" ca="1">INDIRECT(_xlfn.CONCAT(E$4,"_d!",E$1,$A80))</f>
        <v>1439.757080078125</v>
      </c>
      <c r="F80" s="19" cm="1">
        <f t="array" aca="1" ref="F80" ca="1">INDIRECT(_xlfn.CONCAT(F$4,"_d!",F$1,$A80))</f>
        <v>1452.8975830078125</v>
      </c>
      <c r="G80" s="19" cm="1">
        <f t="array" aca="1" ref="G80" ca="1">INDIRECT(_xlfn.CONCAT(G$4,"_d!",G$1,$A80))</f>
        <v>1448.3853759765625</v>
      </c>
      <c r="H80" s="19" cm="1">
        <f t="array" aca="1" ref="H80" ca="1">INDIRECT(_xlfn.CONCAT(H$4,"_d!",H$1,$A80))</f>
        <v>1319.866455078125</v>
      </c>
      <c r="I80" s="42">
        <f t="shared" ca="1" si="52"/>
        <v>1412.2635105094662</v>
      </c>
      <c r="J80" s="19" cm="1">
        <f t="array" aca="1" ref="J80" ca="1">INDIRECT(_xlfn.CONCAT(J$4,"_d!",J$1,$A80))</f>
        <v>1388.4873046875</v>
      </c>
      <c r="K80" s="19" cm="1">
        <f t="array" aca="1" ref="K80" ca="1">INDIRECT(_xlfn.CONCAT(K$4,"_d!",K$1,$A80))</f>
        <v>1406.529052734375</v>
      </c>
      <c r="L80" s="19" cm="1">
        <f t="array" aca="1" ref="L80" ca="1">INDIRECT(_xlfn.CONCAT(L$4,"_d!",L$1,$A80))</f>
        <v>1433.51708984375</v>
      </c>
      <c r="M80" s="19" cm="1">
        <f t="array" aca="1" ref="M80" ca="1">INDIRECT(_xlfn.CONCAT(M$4,"_d!",M$1,$A80))</f>
        <v>1441.7086181640625</v>
      </c>
      <c r="N80" s="19" cm="1">
        <f t="array" aca="1" ref="N80" ca="1">INDIRECT(_xlfn.CONCAT(N$4,"_d!",N$1,$A80))</f>
        <v>1443.6014404296875</v>
      </c>
      <c r="O80" s="19" cm="1">
        <f t="array" aca="1" ref="O80" ca="1">INDIRECT(_xlfn.CONCAT(O$4,"_d!",O$1,$A80))</f>
        <v>1329.110595703125</v>
      </c>
      <c r="P80" s="42">
        <f ca="1">+SUMPRODUCT(J$3:$O$3,J80:O80)</f>
        <v>1407.9494994119373</v>
      </c>
      <c r="Q80" s="19" cm="1">
        <f t="array" aca="1" ref="Q80" ca="1">INDIRECT(_xlfn.CONCAT(Q$4,"_d!",Q$1,$A80))</f>
        <v>1372.19384765625</v>
      </c>
      <c r="R80" s="19" cm="1">
        <f t="array" aca="1" ref="R80" ca="1">INDIRECT(_xlfn.CONCAT(R$4,"_d!",R$1,$A80))</f>
        <v>1372.19384765625</v>
      </c>
      <c r="S80" s="19" cm="1">
        <f t="array" aca="1" ref="S80" ca="1">INDIRECT(_xlfn.CONCAT(S$4,"_d!",S$1,$A80))</f>
        <v>1427.096923828125</v>
      </c>
      <c r="T80" s="19" cm="1">
        <f t="array" aca="1" ref="T80" ca="1">INDIRECT(_xlfn.CONCAT(T$4,"_d!",T$1,$A80))</f>
        <v>1449.14306640625</v>
      </c>
      <c r="U80" s="19" cm="1">
        <f t="array" aca="1" ref="U80" ca="1">INDIRECT(_xlfn.CONCAT(U$4,"_d!",U$1,$A80))</f>
        <v>1440.6707763671875</v>
      </c>
      <c r="V80" s="19" cm="1">
        <f t="array" aca="1" ref="V80" ca="1">INDIRECT(_xlfn.CONCAT(V$4,"_d!",V$1,$A80))</f>
        <v>1326.9981689453125</v>
      </c>
      <c r="W80" s="42">
        <f t="shared" ca="1" si="53"/>
        <v>1388.8712653301991</v>
      </c>
      <c r="X80" s="19" cm="1">
        <f t="array" aca="1" ref="X80" ca="1">INDIRECT(_xlfn.CONCAT(X$4,"_d!",X$1,$A80))</f>
        <v>1366.61083984375</v>
      </c>
      <c r="Y80" s="19" cm="1">
        <f t="array" aca="1" ref="Y80" ca="1">INDIRECT(_xlfn.CONCAT(Y$4,"_d!",Y$1,$A80))</f>
        <v>1399.068603515625</v>
      </c>
      <c r="Z80" s="19" cm="1">
        <f t="array" aca="1" ref="Z80" ca="1">INDIRECT(_xlfn.CONCAT(Z$4,"_d!",Z$1,$A80))</f>
        <v>1425.2359619140625</v>
      </c>
      <c r="AA80" s="19" cm="1">
        <f t="array" aca="1" ref="AA80" ca="1">INDIRECT(_xlfn.CONCAT(AA$4,"_d!",AA$1,$A80))</f>
        <v>1436.3157958984375</v>
      </c>
      <c r="AB80" s="19" cm="1">
        <f t="array" aca="1" ref="AB80" ca="1">INDIRECT(_xlfn.CONCAT(AB$4,"_d!",AB$1,$A80))</f>
        <v>1441.1123046875</v>
      </c>
      <c r="AC80" s="19" cm="1">
        <f t="array" aca="1" ref="AC80" ca="1">INDIRECT(_xlfn.CONCAT(AC$4,"_d!",AC$1,$A80))</f>
        <v>1328.204833984375</v>
      </c>
      <c r="AD80" s="42">
        <f t="shared" ca="1" si="54"/>
        <v>1391.4457586344558</v>
      </c>
      <c r="AE80" s="19" cm="1">
        <f t="array" aca="1" ref="AE80" ca="1">INDIRECT(_xlfn.CONCAT(AE$4,"_d!",AE$1,$A80))</f>
        <v>1374.0933837890625</v>
      </c>
      <c r="AF80" s="19" cm="1">
        <f t="array" aca="1" ref="AF80" ca="1">INDIRECT(_xlfn.CONCAT(AF$4,"_d!",AF$1,$A80))</f>
        <v>1396.482666015625</v>
      </c>
      <c r="AG80" s="19" cm="1">
        <f t="array" aca="1" ref="AG80" ca="1">INDIRECT(_xlfn.CONCAT(AG$4,"_d!",AG$1,$A80))</f>
        <v>1421.33984375</v>
      </c>
      <c r="AH80" s="19" cm="1">
        <f t="array" aca="1" ref="AH80" ca="1">INDIRECT(_xlfn.CONCAT(AH$4,"_d!",AH$1,$A80))</f>
        <v>1441.68896484375</v>
      </c>
      <c r="AI80" s="19" cm="1">
        <f t="array" aca="1" ref="AI80" ca="1">INDIRECT(_xlfn.CONCAT(AI$4,"_d!",AI$1,$A80))</f>
        <v>1431.552490234375</v>
      </c>
      <c r="AJ80" s="19" cm="1">
        <f t="array" aca="1" ref="AJ80" ca="1">INDIRECT(_xlfn.CONCAT(AJ$4,"_d!",AJ$1,$A80))</f>
        <v>1332.7958984375</v>
      </c>
      <c r="AK80" s="42">
        <f t="shared" ca="1" si="55"/>
        <v>1392.8046659572224</v>
      </c>
      <c r="AL80" s="19" cm="1">
        <f t="array" aca="1" ref="AL80" ca="1">INDIRECT(_xlfn.CONCAT(AL$4,"_d!",AL$1,$A80))</f>
        <v>1369.2169189453125</v>
      </c>
      <c r="AM80" s="19" cm="1">
        <f t="array" aca="1" ref="AM80" ca="1">INDIRECT(_xlfn.CONCAT(AM$4,"_d!",AM$1,$A80))</f>
        <v>1394.404052734375</v>
      </c>
      <c r="AN80" s="19" cm="1">
        <f t="array" aca="1" ref="AN80" ca="1">INDIRECT(_xlfn.CONCAT(AN$4,"_d!",AN$1,$A80))</f>
        <v>1418.32275390625</v>
      </c>
      <c r="AO80" s="19" cm="1">
        <f t="array" aca="1" ref="AO80" ca="1">INDIRECT(_xlfn.CONCAT(AO$4,"_d!",AO$1,$A80))</f>
        <v>1435.2647705078125</v>
      </c>
      <c r="AP80" s="19" cm="1">
        <f t="array" aca="1" ref="AP80" ca="1">INDIRECT(_xlfn.CONCAT(AP$4,"_d!",AP$1,$A80))</f>
        <v>1435.8380126953125</v>
      </c>
      <c r="AQ80" s="19" cm="1">
        <f t="array" aca="1" ref="AQ80" ca="1">INDIRECT(_xlfn.CONCAT(AQ$4,"_d!",AQ$1,$A80))</f>
        <v>1328.734130859375</v>
      </c>
      <c r="AR80" s="42">
        <f t="shared" ca="1" si="56"/>
        <v>1386.6366581751679</v>
      </c>
      <c r="AS80" s="19" cm="1">
        <f t="array" aca="1" ref="AS80" ca="1">INDIRECT(_xlfn.CONCAT(AS$4,"_d!",AS$1,$A80))</f>
        <v>1366.238037109375</v>
      </c>
      <c r="AT80" s="19" cm="1">
        <f t="array" aca="1" ref="AT80" ca="1">INDIRECT(_xlfn.CONCAT(AT$4,"_d!",AT$1,$A80))</f>
        <v>1390.75244140625</v>
      </c>
      <c r="AU80" s="19" cm="1">
        <f t="array" aca="1" ref="AU80" ca="1">INDIRECT(_xlfn.CONCAT(AU$4,"_d!",AU$1,$A80))</f>
        <v>1413.0428466796875</v>
      </c>
      <c r="AV80" s="19" cm="1">
        <f t="array" aca="1" ref="AV80" ca="1">INDIRECT(_xlfn.CONCAT(AV$4,"_d!",AV$1,$A80))</f>
        <v>1434.9752197265625</v>
      </c>
      <c r="AW80" s="19" cm="1">
        <f t="array" aca="1" ref="AW80" ca="1">INDIRECT(_xlfn.CONCAT(AW$4,"_d!",AW$1,$A80))</f>
        <v>1427.8204345703125</v>
      </c>
      <c r="AX80" s="19" cm="1">
        <f t="array" aca="1" ref="AX80" ca="1">INDIRECT(_xlfn.CONCAT(AX$4,"_d!",AX$1,$A80))</f>
        <v>1326.64208984375</v>
      </c>
      <c r="AY80" s="42">
        <f t="shared" ca="1" si="57"/>
        <v>1381.7151283585849</v>
      </c>
      <c r="AZ80" s="19" cm="1">
        <f t="array" aca="1" ref="AZ80" ca="1">INDIRECT(_xlfn.CONCAT(AZ$4,"_d!",AZ$1,$A80))</f>
        <v>1363.8536376953125</v>
      </c>
      <c r="BA80" s="19" cm="1">
        <f t="array" aca="1" ref="BA80" ca="1">INDIRECT(_xlfn.CONCAT(BA$4,"_d!",BA$1,$A80))</f>
        <v>1391.5946044921875</v>
      </c>
      <c r="BB80" s="19" cm="1">
        <f t="array" aca="1" ref="BB80" ca="1">INDIRECT(_xlfn.CONCAT(BB$4,"_d!",BB$1,$A80))</f>
        <v>1407.9832763671875</v>
      </c>
      <c r="BC80" s="19" cm="1">
        <f t="array" aca="1" ref="BC80" ca="1">INDIRECT(_xlfn.CONCAT(BC$4,"_d!",BC$1,$A80))</f>
        <v>1422.275390625</v>
      </c>
      <c r="BD80" s="19" cm="1">
        <f t="array" aca="1" ref="BD80" ca="1">INDIRECT(_xlfn.CONCAT(BD$4,"_d!",BD$1,$A80))</f>
        <v>1434.1141357421875</v>
      </c>
      <c r="BE80" s="19" cm="1">
        <f t="array" aca="1" ref="BE80" ca="1">INDIRECT(_xlfn.CONCAT(BE$4,"_d!",BE$1,$A80))</f>
        <v>1332.8492431640625</v>
      </c>
      <c r="BF80" s="42">
        <f t="shared" ca="1" si="58"/>
        <v>1379.5212534445154</v>
      </c>
      <c r="BG80" s="19" cm="1">
        <f t="array" aca="1" ref="BG80" ca="1">INDIRECT(_xlfn.CONCAT(BG$4,"_d!",BG$1,$A80))</f>
        <v>1355.986328125</v>
      </c>
      <c r="BH80" s="19" cm="1">
        <f t="array" aca="1" ref="BH80" ca="1">INDIRECT(_xlfn.CONCAT(BH$4,"_d!",BH$1,$A80))</f>
        <v>1385.224853515625</v>
      </c>
      <c r="BI80" s="19" cm="1">
        <f t="array" aca="1" ref="BI80" ca="1">INDIRECT(_xlfn.CONCAT(BI$4,"_d!",BI$1,$A80))</f>
        <v>1399.4010009765625</v>
      </c>
      <c r="BJ80" s="19" cm="1">
        <f t="array" aca="1" ref="BJ80" ca="1">INDIRECT(_xlfn.CONCAT(BJ$4,"_d!",BJ$1,$A80))</f>
        <v>1414.66650390625</v>
      </c>
      <c r="BK80" s="19" cm="1">
        <f t="array" aca="1" ref="BK80" ca="1">INDIRECT(_xlfn.CONCAT(BK$4,"_d!",BK$1,$A80))</f>
        <v>1425.3460693359375</v>
      </c>
      <c r="BL80" s="19" cm="1">
        <f t="array" aca="1" ref="BL80" ca="1">INDIRECT(_xlfn.CONCAT(BL$4,"_d!",BL$1,$A80))</f>
        <v>1327.244873046875</v>
      </c>
      <c r="BM80" s="42">
        <f t="shared" ca="1" si="59"/>
        <v>1369.9100464240696</v>
      </c>
      <c r="BN80" s="19" cm="1">
        <f t="array" aca="1" ref="BN80" ca="1">INDIRECT(_xlfn.CONCAT(BN$4,"_d!",BN$1,$A80))</f>
        <v>1348.5999755859375</v>
      </c>
      <c r="BO80" s="19" cm="1">
        <f t="array" aca="1" ref="BO80" ca="1">INDIRECT(_xlfn.CONCAT(BO$4,"_d!",BO$1,$A80))</f>
        <v>1378.58447265625</v>
      </c>
      <c r="BP80" s="19" cm="1">
        <f t="array" aca="1" ref="BP80" ca="1">INDIRECT(_xlfn.CONCAT(BP$4,"_d!",BP$1,$A80))</f>
        <v>1395.6707763671875</v>
      </c>
      <c r="BQ80" s="19" cm="1">
        <f t="array" aca="1" ref="BQ80" ca="1">INDIRECT(_xlfn.CONCAT(BQ$4,"_d!",BQ$1,$A80))</f>
        <v>1435.3651123046875</v>
      </c>
      <c r="BR80" s="19" cm="1">
        <f t="array" aca="1" ref="BR80" ca="1">INDIRECT(_xlfn.CONCAT(BR$4,"_d!",BR$1,$A80))</f>
        <v>1418.4947509765625</v>
      </c>
      <c r="BS80" s="19" cm="1">
        <f t="array" aca="1" ref="BS80" ca="1">INDIRECT(_xlfn.CONCAT(BS$4,"_d!",BS$1,$A80))</f>
        <v>1324.274658203125</v>
      </c>
      <c r="BT80" s="42">
        <f t="shared" ca="1" si="60"/>
        <v>1359.7439563017433</v>
      </c>
      <c r="BU80" s="42"/>
      <c r="BV80" s="45">
        <f t="shared" ca="1" si="61"/>
        <v>1412.2635105094662</v>
      </c>
      <c r="BW80" s="45">
        <f t="shared" ca="1" si="62"/>
        <v>1407.9494994119373</v>
      </c>
      <c r="BX80" s="45">
        <f t="shared" ca="1" si="63"/>
        <v>1388.8712653301991</v>
      </c>
      <c r="BY80" s="45">
        <f t="shared" ca="1" si="64"/>
        <v>1391.4457586344558</v>
      </c>
      <c r="BZ80" s="45">
        <f t="shared" ca="1" si="65"/>
        <v>1392.8046659572224</v>
      </c>
      <c r="CA80" s="45">
        <f t="shared" ca="1" si="66"/>
        <v>1386.6366581751679</v>
      </c>
      <c r="CB80" s="45">
        <f t="shared" ca="1" si="67"/>
        <v>1381.7151283585849</v>
      </c>
      <c r="CC80" s="45">
        <f t="shared" ca="1" si="68"/>
        <v>1379.5212534445154</v>
      </c>
      <c r="CD80" s="45">
        <f t="shared" ca="1" si="69"/>
        <v>1369.9100464240696</v>
      </c>
      <c r="CE80" s="45">
        <f t="shared" ca="1" si="70"/>
        <v>1359.7439563017433</v>
      </c>
      <c r="CF80" s="45" cm="1">
        <f t="array" aca="1" ref="CF80" ca="1">+SUMPRODUCT($BV$3:$CE$3/100,$BV80:$CE80)</f>
        <v>1381.8092395390267</v>
      </c>
      <c r="CG80" s="35">
        <f t="shared" si="73"/>
        <v>44986</v>
      </c>
      <c r="CH80" s="24">
        <f t="shared" ca="1" si="74"/>
        <v>7.7606386916272418E-2</v>
      </c>
      <c r="CI80" s="24">
        <f t="shared" ca="1" si="75"/>
        <v>7.7561469952890594E-2</v>
      </c>
      <c r="CJ80" s="24">
        <f t="shared" ca="1" si="76"/>
        <v>7.8779754729231932E-2</v>
      </c>
      <c r="CK80" s="24">
        <f t="shared" ca="1" si="77"/>
        <v>7.7409119748428568E-2</v>
      </c>
      <c r="CL80" s="24">
        <f t="shared" ca="1" si="78"/>
        <v>7.7472415810340589E-2</v>
      </c>
      <c r="CM80" s="24">
        <f t="shared" ca="1" si="79"/>
        <v>7.852150999726959E-2</v>
      </c>
      <c r="CN80" s="24">
        <f t="shared" ca="1" si="80"/>
        <v>7.6689551736609296E-2</v>
      </c>
      <c r="CO80" s="24">
        <f t="shared" ca="1" si="81"/>
        <v>7.6516478476231775E-2</v>
      </c>
      <c r="CP80" s="24">
        <f t="shared" ca="1" si="82"/>
        <v>7.6777995948173139E-2</v>
      </c>
      <c r="CQ80" s="24">
        <f t="shared" ca="1" si="83"/>
        <v>7.3653719303073517E-2</v>
      </c>
      <c r="CR80" s="24">
        <f t="shared" ca="1" si="71"/>
        <v>7.6700563529813692E-2</v>
      </c>
      <c r="CS80" s="35">
        <f t="shared" si="84"/>
        <v>44986</v>
      </c>
      <c r="CT80" s="24">
        <f t="shared" ca="1" si="41"/>
        <v>1.0494884503805935</v>
      </c>
      <c r="CU80" s="24">
        <f t="shared" ca="1" si="42"/>
        <v>1.0473794937912042</v>
      </c>
      <c r="CV80" s="24">
        <f t="shared" ca="1" si="43"/>
        <v>1.0515144211873397</v>
      </c>
      <c r="CW80" s="24">
        <f t="shared" ca="1" si="44"/>
        <v>1.0445484062601222</v>
      </c>
      <c r="CX80" s="24">
        <f t="shared" ca="1" si="45"/>
        <v>1.044334438907772</v>
      </c>
      <c r="CY80" s="24">
        <f t="shared" ca="1" si="46"/>
        <v>1.0435162819763217</v>
      </c>
      <c r="CZ80" s="24">
        <f t="shared" ca="1" si="47"/>
        <v>1.0393837421773067</v>
      </c>
      <c r="DA80" s="24">
        <f t="shared" ca="1" si="48"/>
        <v>1.0411799713752026</v>
      </c>
      <c r="DB80" s="24">
        <f t="shared" ca="1" si="49"/>
        <v>1.0411148168169944</v>
      </c>
      <c r="DC80" s="24">
        <f t="shared" ca="1" si="50"/>
        <v>1.0395036525508385</v>
      </c>
      <c r="DD80" s="48">
        <f t="shared" ca="1" si="51"/>
        <v>1.043107839181991</v>
      </c>
      <c r="DE80" s="48">
        <f>+[1]NAC!AG81</f>
        <v>1.0428930631563378</v>
      </c>
    </row>
    <row r="81" spans="1:109" x14ac:dyDescent="0.25">
      <c r="A81" s="110">
        <f t="shared" si="72"/>
        <v>108</v>
      </c>
      <c r="B81" s="35">
        <f>+NAC!A81</f>
        <v>45017</v>
      </c>
      <c r="C81" s="19" cm="1">
        <f t="array" aca="1" ref="C81" ca="1">INDIRECT(_xlfn.CONCAT(C$4,"_d!",C$1,$A81))</f>
        <v>1514.1851806640625</v>
      </c>
      <c r="D81" s="19" cm="1">
        <f t="array" aca="1" ref="D81" ca="1">INDIRECT(_xlfn.CONCAT(D$4,"_d!",D$1,$A81))</f>
        <v>1529.9046630859375</v>
      </c>
      <c r="E81" s="19" cm="1">
        <f t="array" aca="1" ref="E81" ca="1">INDIRECT(_xlfn.CONCAT(E$4,"_d!",E$1,$A81))</f>
        <v>1553.3253173828125</v>
      </c>
      <c r="F81" s="19" cm="1">
        <f t="array" aca="1" ref="F81" ca="1">INDIRECT(_xlfn.CONCAT(F$4,"_d!",F$1,$A81))</f>
        <v>1577.6873779296875</v>
      </c>
      <c r="G81" s="19" cm="1">
        <f t="array" aca="1" ref="G81" ca="1">INDIRECT(_xlfn.CONCAT(G$4,"_d!",G$1,$A81))</f>
        <v>1556.58056640625</v>
      </c>
      <c r="H81" s="19" cm="1">
        <f t="array" aca="1" ref="H81" ca="1">INDIRECT(_xlfn.CONCAT(H$4,"_d!",H$1,$A81))</f>
        <v>1430.3359375</v>
      </c>
      <c r="I81" s="42">
        <f t="shared" ca="1" si="52"/>
        <v>1534.2385913228361</v>
      </c>
      <c r="J81" s="19" cm="1">
        <f t="array" aca="1" ref="J81" ca="1">INDIRECT(_xlfn.CONCAT(J$4,"_d!",J$1,$A81))</f>
        <v>1513.7249755859375</v>
      </c>
      <c r="K81" s="19" cm="1">
        <f t="array" aca="1" ref="K81" ca="1">INDIRECT(_xlfn.CONCAT(K$4,"_d!",K$1,$A81))</f>
        <v>1530.3250732421875</v>
      </c>
      <c r="L81" s="19" cm="1">
        <f t="array" aca="1" ref="L81" ca="1">INDIRECT(_xlfn.CONCAT(L$4,"_d!",L$1,$A81))</f>
        <v>1545.7431640625</v>
      </c>
      <c r="M81" s="19" cm="1">
        <f t="array" aca="1" ref="M81" ca="1">INDIRECT(_xlfn.CONCAT(M$4,"_d!",M$1,$A81))</f>
        <v>1564.352783203125</v>
      </c>
      <c r="N81" s="19" cm="1">
        <f t="array" aca="1" ref="N81" ca="1">INDIRECT(_xlfn.CONCAT(N$4,"_d!",N$1,$A81))</f>
        <v>1550.36083984375</v>
      </c>
      <c r="O81" s="19" cm="1">
        <f t="array" aca="1" ref="O81" ca="1">INDIRECT(_xlfn.CONCAT(O$4,"_d!",O$1,$A81))</f>
        <v>1439.899169921875</v>
      </c>
      <c r="P81" s="42">
        <f ca="1">+SUMPRODUCT(J$3:$O$3,J81:O81)</f>
        <v>1528.4696439835216</v>
      </c>
      <c r="Q81" s="19" cm="1">
        <f t="array" aca="1" ref="Q81" ca="1">INDIRECT(_xlfn.CONCAT(Q$4,"_d!",Q$1,$A81))</f>
        <v>1494.0714111328125</v>
      </c>
      <c r="R81" s="19" cm="1">
        <f t="array" aca="1" ref="R81" ca="1">INDIRECT(_xlfn.CONCAT(R$4,"_d!",R$1,$A81))</f>
        <v>1494.0714111328125</v>
      </c>
      <c r="S81" s="19" cm="1">
        <f t="array" aca="1" ref="S81" ca="1">INDIRECT(_xlfn.CONCAT(S$4,"_d!",S$1,$A81))</f>
        <v>1537.4700927734375</v>
      </c>
      <c r="T81" s="19" cm="1">
        <f t="array" aca="1" ref="T81" ca="1">INDIRECT(_xlfn.CONCAT(T$4,"_d!",T$1,$A81))</f>
        <v>1569.863525390625</v>
      </c>
      <c r="U81" s="19" cm="1">
        <f t="array" aca="1" ref="U81" ca="1">INDIRECT(_xlfn.CONCAT(U$4,"_d!",U$1,$A81))</f>
        <v>1545.7847900390625</v>
      </c>
      <c r="V81" s="19" cm="1">
        <f t="array" aca="1" ref="V81" ca="1">INDIRECT(_xlfn.CONCAT(V$4,"_d!",V$1,$A81))</f>
        <v>1437.3775634765625</v>
      </c>
      <c r="W81" s="42">
        <f t="shared" ca="1" si="53"/>
        <v>1507.3976643556016</v>
      </c>
      <c r="X81" s="19" cm="1">
        <f t="array" aca="1" ref="X81" ca="1">INDIRECT(_xlfn.CONCAT(X$4,"_d!",X$1,$A81))</f>
        <v>1485.615966796875</v>
      </c>
      <c r="Y81" s="19" cm="1">
        <f t="array" aca="1" ref="Y81" ca="1">INDIRECT(_xlfn.CONCAT(Y$4,"_d!",Y$1,$A81))</f>
        <v>1520.40576171875</v>
      </c>
      <c r="Z81" s="19" cm="1">
        <f t="array" aca="1" ref="Z81" ca="1">INDIRECT(_xlfn.CONCAT(Z$4,"_d!",Z$1,$A81))</f>
        <v>1534.317138671875</v>
      </c>
      <c r="AA81" s="19" cm="1">
        <f t="array" aca="1" ref="AA81" ca="1">INDIRECT(_xlfn.CONCAT(AA$4,"_d!",AA$1,$A81))</f>
        <v>1557.32177734375</v>
      </c>
      <c r="AB81" s="19" cm="1">
        <f t="array" aca="1" ref="AB81" ca="1">INDIRECT(_xlfn.CONCAT(AB$4,"_d!",AB$1,$A81))</f>
        <v>1545.400146484375</v>
      </c>
      <c r="AC81" s="19" cm="1">
        <f t="array" aca="1" ref="AC81" ca="1">INDIRECT(_xlfn.CONCAT(AC$4,"_d!",AC$1,$A81))</f>
        <v>1436.840087890625</v>
      </c>
      <c r="AD81" s="42">
        <f t="shared" ca="1" si="54"/>
        <v>1508.6903826849102</v>
      </c>
      <c r="AE81" s="19" cm="1">
        <f t="array" aca="1" ref="AE81" ca="1">INDIRECT(_xlfn.CONCAT(AE$4,"_d!",AE$1,$A81))</f>
        <v>1495.8043212890625</v>
      </c>
      <c r="AF81" s="19" cm="1">
        <f t="array" aca="1" ref="AF81" ca="1">INDIRECT(_xlfn.CONCAT(AF$4,"_d!",AF$1,$A81))</f>
        <v>1515.4049072265625</v>
      </c>
      <c r="AG81" s="19" cm="1">
        <f t="array" aca="1" ref="AG81" ca="1">INDIRECT(_xlfn.CONCAT(AG$4,"_d!",AG$1,$A81))</f>
        <v>1528.5762939453125</v>
      </c>
      <c r="AH81" s="19" cm="1">
        <f t="array" aca="1" ref="AH81" ca="1">INDIRECT(_xlfn.CONCAT(AH$4,"_d!",AH$1,$A81))</f>
        <v>1559.9935302734375</v>
      </c>
      <c r="AI81" s="19" cm="1">
        <f t="array" aca="1" ref="AI81" ca="1">INDIRECT(_xlfn.CONCAT(AI$4,"_d!",AI$1,$A81))</f>
        <v>1534.9635009765625</v>
      </c>
      <c r="AJ81" s="19" cm="1">
        <f t="array" aca="1" ref="AJ81" ca="1">INDIRECT(_xlfn.CONCAT(AJ$4,"_d!",AJ$1,$A81))</f>
        <v>1441.059814453125</v>
      </c>
      <c r="AK81" s="42">
        <f t="shared" ca="1" si="55"/>
        <v>1510.2687348032741</v>
      </c>
      <c r="AL81" s="19" cm="1">
        <f t="array" aca="1" ref="AL81" ca="1">INDIRECT(_xlfn.CONCAT(AL$4,"_d!",AL$1,$A81))</f>
        <v>1489.1156005859375</v>
      </c>
      <c r="AM81" s="19" cm="1">
        <f t="array" aca="1" ref="AM81" ca="1">INDIRECT(_xlfn.CONCAT(AM$4,"_d!",AM$1,$A81))</f>
        <v>1513.64208984375</v>
      </c>
      <c r="AN81" s="19" cm="1">
        <f t="array" aca="1" ref="AN81" ca="1">INDIRECT(_xlfn.CONCAT(AN$4,"_d!",AN$1,$A81))</f>
        <v>1526.07177734375</v>
      </c>
      <c r="AO81" s="19" cm="1">
        <f t="array" aca="1" ref="AO81" ca="1">INDIRECT(_xlfn.CONCAT(AO$4,"_d!",AO$1,$A81))</f>
        <v>1555.4892578125</v>
      </c>
      <c r="AP81" s="19" cm="1">
        <f t="array" aca="1" ref="AP81" ca="1">INDIRECT(_xlfn.CONCAT(AP$4,"_d!",AP$1,$A81))</f>
        <v>1538.6529541015625</v>
      </c>
      <c r="AQ81" s="19" cm="1">
        <f t="array" aca="1" ref="AQ81" ca="1">INDIRECT(_xlfn.CONCAT(AQ$4,"_d!",AQ$1,$A81))</f>
        <v>1436.71630859375</v>
      </c>
      <c r="AR81" s="42">
        <f t="shared" ca="1" si="56"/>
        <v>1503.4933127799004</v>
      </c>
      <c r="AS81" s="19" cm="1">
        <f t="array" aca="1" ref="AS81" ca="1">INDIRECT(_xlfn.CONCAT(AS$4,"_d!",AS$1,$A81))</f>
        <v>1484.7579345703125</v>
      </c>
      <c r="AT81" s="19" cm="1">
        <f t="array" aca="1" ref="AT81" ca="1">INDIRECT(_xlfn.CONCAT(AT$4,"_d!",AT$1,$A81))</f>
        <v>1507.86376953125</v>
      </c>
      <c r="AU81" s="19" cm="1">
        <f t="array" aca="1" ref="AU81" ca="1">INDIRECT(_xlfn.CONCAT(AU$4,"_d!",AU$1,$A81))</f>
        <v>1519.91650390625</v>
      </c>
      <c r="AV81" s="19" cm="1">
        <f t="array" aca="1" ref="AV81" ca="1">INDIRECT(_xlfn.CONCAT(AV$4,"_d!",AV$1,$A81))</f>
        <v>1550.9705810546875</v>
      </c>
      <c r="AW81" s="19" cm="1">
        <f t="array" aca="1" ref="AW81" ca="1">INDIRECT(_xlfn.CONCAT(AW$4,"_d!",AW$1,$A81))</f>
        <v>1529.1436767578125</v>
      </c>
      <c r="AX81" s="19" cm="1">
        <f t="array" aca="1" ref="AX81" ca="1">INDIRECT(_xlfn.CONCAT(AX$4,"_d!",AX$1,$A81))</f>
        <v>1433.73388671875</v>
      </c>
      <c r="AY81" s="42">
        <f t="shared" ca="1" si="57"/>
        <v>1496.9362627968305</v>
      </c>
      <c r="AZ81" s="19" cm="1">
        <f t="array" aca="1" ref="AZ81" ca="1">INDIRECT(_xlfn.CONCAT(AZ$4,"_d!",AZ$1,$A81))</f>
        <v>1481.3016357421875</v>
      </c>
      <c r="BA81" s="19" cm="1">
        <f t="array" aca="1" ref="BA81" ca="1">INDIRECT(_xlfn.CONCAT(BA$4,"_d!",BA$1,$A81))</f>
        <v>1509.380126953125</v>
      </c>
      <c r="BB81" s="19" cm="1">
        <f t="array" aca="1" ref="BB81" ca="1">INDIRECT(_xlfn.CONCAT(BB$4,"_d!",BB$1,$A81))</f>
        <v>1513.6845703125</v>
      </c>
      <c r="BC81" s="19" cm="1">
        <f t="array" aca="1" ref="BC81" ca="1">INDIRECT(_xlfn.CONCAT(BC$4,"_d!",BC$1,$A81))</f>
        <v>1537.4964599609375</v>
      </c>
      <c r="BD81" s="19" cm="1">
        <f t="array" aca="1" ref="BD81" ca="1">INDIRECT(_xlfn.CONCAT(BD$4,"_d!",BD$1,$A81))</f>
        <v>1536.1602783203125</v>
      </c>
      <c r="BE81" s="19" cm="1">
        <f t="array" aca="1" ref="BE81" ca="1">INDIRECT(_xlfn.CONCAT(BE$4,"_d!",BE$1,$A81))</f>
        <v>1438.30859375</v>
      </c>
      <c r="BF81" s="42">
        <f t="shared" ca="1" si="58"/>
        <v>1494.7721339373759</v>
      </c>
      <c r="BG81" s="19" cm="1">
        <f t="array" aca="1" ref="BG81" ca="1">INDIRECT(_xlfn.CONCAT(BG$4,"_d!",BG$1,$A81))</f>
        <v>1470.9132080078125</v>
      </c>
      <c r="BH81" s="19" cm="1">
        <f t="array" aca="1" ref="BH81" ca="1">INDIRECT(_xlfn.CONCAT(BH$4,"_d!",BH$1,$A81))</f>
        <v>1500.55712890625</v>
      </c>
      <c r="BI81" s="19" cm="1">
        <f t="array" aca="1" ref="BI81" ca="1">INDIRECT(_xlfn.CONCAT(BI$4,"_d!",BI$1,$A81))</f>
        <v>1503.5970458984375</v>
      </c>
      <c r="BJ81" s="19" cm="1">
        <f t="array" aca="1" ref="BJ81" ca="1">INDIRECT(_xlfn.CONCAT(BJ$4,"_d!",BJ$1,$A81))</f>
        <v>1528.13232421875</v>
      </c>
      <c r="BK81" s="19" cm="1">
        <f t="array" aca="1" ref="BK81" ca="1">INDIRECT(_xlfn.CONCAT(BK$4,"_d!",BK$1,$A81))</f>
        <v>1525.931640625</v>
      </c>
      <c r="BL81" s="19" cm="1">
        <f t="array" aca="1" ref="BL81" ca="1">INDIRECT(_xlfn.CONCAT(BL$4,"_d!",BL$1,$A81))</f>
        <v>1431.7335205078125</v>
      </c>
      <c r="BM81" s="42">
        <f t="shared" ca="1" si="59"/>
        <v>1483.2449414200978</v>
      </c>
      <c r="BN81" s="19" cm="1">
        <f t="array" aca="1" ref="BN81" ca="1">INDIRECT(_xlfn.CONCAT(BN$4,"_d!",BN$1,$A81))</f>
        <v>1461.28076171875</v>
      </c>
      <c r="BO81" s="19" cm="1">
        <f t="array" aca="1" ref="BO81" ca="1">INDIRECT(_xlfn.CONCAT(BO$4,"_d!",BO$1,$A81))</f>
        <v>1492.38330078125</v>
      </c>
      <c r="BP81" s="19" cm="1">
        <f t="array" aca="1" ref="BP81" ca="1">INDIRECT(_xlfn.CONCAT(BP$4,"_d!",BP$1,$A81))</f>
        <v>1498.9063720703125</v>
      </c>
      <c r="BQ81" s="19" cm="1">
        <f t="array" aca="1" ref="BQ81" ca="1">INDIRECT(_xlfn.CONCAT(BQ$4,"_d!",BQ$1,$A81))</f>
        <v>1554.55419921875</v>
      </c>
      <c r="BR81" s="19" cm="1">
        <f t="array" aca="1" ref="BR81" ca="1">INDIRECT(_xlfn.CONCAT(BR$4,"_d!",BR$1,$A81))</f>
        <v>1515.6927490234375</v>
      </c>
      <c r="BS81" s="19" cm="1">
        <f t="array" aca="1" ref="BS81" ca="1">INDIRECT(_xlfn.CONCAT(BS$4,"_d!",BS$1,$A81))</f>
        <v>1428.0142822265625</v>
      </c>
      <c r="BT81" s="42">
        <f t="shared" ca="1" si="60"/>
        <v>1471.1787882176793</v>
      </c>
      <c r="BU81" s="42"/>
      <c r="BV81" s="45">
        <f t="shared" ca="1" si="61"/>
        <v>1534.2385913228361</v>
      </c>
      <c r="BW81" s="45">
        <f t="shared" ca="1" si="62"/>
        <v>1528.4696439835216</v>
      </c>
      <c r="BX81" s="45">
        <f t="shared" ca="1" si="63"/>
        <v>1507.3976643556016</v>
      </c>
      <c r="BY81" s="45">
        <f t="shared" ca="1" si="64"/>
        <v>1508.6903826849102</v>
      </c>
      <c r="BZ81" s="45">
        <f t="shared" ca="1" si="65"/>
        <v>1510.2687348032741</v>
      </c>
      <c r="CA81" s="45">
        <f t="shared" ca="1" si="66"/>
        <v>1503.4933127799004</v>
      </c>
      <c r="CB81" s="45">
        <f t="shared" ca="1" si="67"/>
        <v>1496.9362627968305</v>
      </c>
      <c r="CC81" s="45">
        <f t="shared" ca="1" si="68"/>
        <v>1494.7721339373759</v>
      </c>
      <c r="CD81" s="45">
        <f t="shared" ca="1" si="69"/>
        <v>1483.2449414200978</v>
      </c>
      <c r="CE81" s="45">
        <f t="shared" ca="1" si="70"/>
        <v>1471.1787882176793</v>
      </c>
      <c r="CF81" s="45" cm="1">
        <f t="array" aca="1" ref="CF81" ca="1">+SUMPRODUCT($BV$3:$CE$3/100,$BV81:$CE81)</f>
        <v>1497.5463135543082</v>
      </c>
      <c r="CG81" s="35">
        <f t="shared" si="73"/>
        <v>45017</v>
      </c>
      <c r="CH81" s="24">
        <f t="shared" ca="1" si="74"/>
        <v>8.6368499862584436E-2</v>
      </c>
      <c r="CI81" s="24">
        <f t="shared" ca="1" si="75"/>
        <v>8.5599763785506822E-2</v>
      </c>
      <c r="CJ81" s="24">
        <f t="shared" ca="1" si="76"/>
        <v>8.534009017547306E-2</v>
      </c>
      <c r="CK81" s="24">
        <f t="shared" ca="1" si="77"/>
        <v>8.426100932997671E-2</v>
      </c>
      <c r="CL81" s="24">
        <f t="shared" ca="1" si="78"/>
        <v>8.4336355066216839E-2</v>
      </c>
      <c r="CM81" s="24">
        <f t="shared" ca="1" si="79"/>
        <v>8.4273449656608213E-2</v>
      </c>
      <c r="CN81" s="24">
        <f t="shared" ca="1" si="80"/>
        <v>8.3389934779915853E-2</v>
      </c>
      <c r="CO81" s="24">
        <f t="shared" ca="1" si="81"/>
        <v>8.3544113731551128E-2</v>
      </c>
      <c r="CP81" s="24">
        <f t="shared" ca="1" si="82"/>
        <v>8.2731632848354275E-2</v>
      </c>
      <c r="CQ81" s="24">
        <f t="shared" ca="1" si="83"/>
        <v>8.1952805452446098E-2</v>
      </c>
      <c r="CR81" s="24">
        <f t="shared" ca="1" si="71"/>
        <v>8.3757635065381031E-2</v>
      </c>
      <c r="CS81" s="35">
        <f t="shared" si="84"/>
        <v>45017</v>
      </c>
      <c r="CT81" s="24">
        <f t="shared" ca="1" si="41"/>
        <v>1.0985405378970605</v>
      </c>
      <c r="CU81" s="24">
        <f t="shared" ca="1" si="42"/>
        <v>1.094816090311983</v>
      </c>
      <c r="CV81" s="24">
        <f t="shared" ca="1" si="43"/>
        <v>1.0972034530003061</v>
      </c>
      <c r="CW81" s="24">
        <f t="shared" ca="1" si="44"/>
        <v>1.0909567646622311</v>
      </c>
      <c r="CX81" s="24">
        <f t="shared" ca="1" si="45"/>
        <v>1.0903443198617429</v>
      </c>
      <c r="CY81" s="24">
        <f t="shared" ca="1" si="46"/>
        <v>1.0897831211584639</v>
      </c>
      <c r="CZ81" s="24">
        <f t="shared" ca="1" si="47"/>
        <v>1.0836433093298412</v>
      </c>
      <c r="DA81" s="24">
        <f t="shared" ca="1" si="48"/>
        <v>1.0857783696921377</v>
      </c>
      <c r="DB81" s="24">
        <f t="shared" ca="1" si="49"/>
        <v>1.0848253945985094</v>
      </c>
      <c r="DC81" s="24">
        <f t="shared" ca="1" si="50"/>
        <v>1.0812411842077259</v>
      </c>
      <c r="DD81" s="48">
        <f t="shared" ca="1" si="51"/>
        <v>1.0879796506645234</v>
      </c>
      <c r="DE81" s="48">
        <f>+[1]NAC!AG82</f>
        <v>1.0884363230576093</v>
      </c>
    </row>
    <row r="82" spans="1:109" x14ac:dyDescent="0.25">
      <c r="A82" s="110">
        <f t="shared" si="72"/>
        <v>109</v>
      </c>
      <c r="B82" s="35">
        <f>+NAC!A82</f>
        <v>45047</v>
      </c>
      <c r="C82" s="19" cm="1">
        <f t="array" aca="1" ref="C82" ca="1">INDIRECT(_xlfn.CONCAT(C$4,"_d!",C$1,$A82))</f>
        <v>1626.7696533203125</v>
      </c>
      <c r="D82" s="19" cm="1">
        <f t="array" aca="1" ref="D82" ca="1">INDIRECT(_xlfn.CONCAT(D$4,"_d!",D$1,$A82))</f>
        <v>1640.5736083984375</v>
      </c>
      <c r="E82" s="19" cm="1">
        <f t="array" aca="1" ref="E82" ca="1">INDIRECT(_xlfn.CONCAT(E$4,"_d!",E$1,$A82))</f>
        <v>1676.5916748046875</v>
      </c>
      <c r="F82" s="19" cm="1">
        <f t="array" aca="1" ref="F82" ca="1">INDIRECT(_xlfn.CONCAT(F$4,"_d!",F$1,$A82))</f>
        <v>1690.000244140625</v>
      </c>
      <c r="G82" s="19" cm="1">
        <f t="array" aca="1" ref="G82" ca="1">INDIRECT(_xlfn.CONCAT(G$4,"_d!",G$1,$A82))</f>
        <v>1670.4281005859375</v>
      </c>
      <c r="H82" s="19" cm="1">
        <f t="array" aca="1" ref="H82" ca="1">INDIRECT(_xlfn.CONCAT(H$4,"_d!",H$1,$A82))</f>
        <v>1533.7342529296875</v>
      </c>
      <c r="I82" s="42">
        <f t="shared" ca="1" si="52"/>
        <v>1647.7638861219045</v>
      </c>
      <c r="J82" s="19" cm="1">
        <f t="array" aca="1" ref="J82" ca="1">INDIRECT(_xlfn.CONCAT(J$4,"_d!",J$1,$A82))</f>
        <v>1626.652587890625</v>
      </c>
      <c r="K82" s="19" cm="1">
        <f t="array" aca="1" ref="K82" ca="1">INDIRECT(_xlfn.CONCAT(K$4,"_d!",K$1,$A82))</f>
        <v>1643.01953125</v>
      </c>
      <c r="L82" s="19" cm="1">
        <f t="array" aca="1" ref="L82" ca="1">INDIRECT(_xlfn.CONCAT(L$4,"_d!",L$1,$A82))</f>
        <v>1668.0770263671875</v>
      </c>
      <c r="M82" s="19" cm="1">
        <f t="array" aca="1" ref="M82" ca="1">INDIRECT(_xlfn.CONCAT(M$4,"_d!",M$1,$A82))</f>
        <v>1676.5980224609375</v>
      </c>
      <c r="N82" s="19" cm="1">
        <f t="array" aca="1" ref="N82" ca="1">INDIRECT(_xlfn.CONCAT(N$4,"_d!",N$1,$A82))</f>
        <v>1665.9097900390625</v>
      </c>
      <c r="O82" s="19" cm="1">
        <f t="array" aca="1" ref="O82" ca="1">INDIRECT(_xlfn.CONCAT(O$4,"_d!",O$1,$A82))</f>
        <v>1543.861328125</v>
      </c>
      <c r="P82" s="42">
        <f ca="1">+SUMPRODUCT(J$3:$O$3,J82:O82)</f>
        <v>1642.5137454983212</v>
      </c>
      <c r="Q82" s="19" cm="1">
        <f t="array" aca="1" ref="Q82" ca="1">INDIRECT(_xlfn.CONCAT(Q$4,"_d!",Q$1,$A82))</f>
        <v>1607.6817626953125</v>
      </c>
      <c r="R82" s="19" cm="1">
        <f t="array" aca="1" ref="R82" ca="1">INDIRECT(_xlfn.CONCAT(R$4,"_d!",R$1,$A82))</f>
        <v>1607.6817626953125</v>
      </c>
      <c r="S82" s="19" cm="1">
        <f t="array" aca="1" ref="S82" ca="1">INDIRECT(_xlfn.CONCAT(S$4,"_d!",S$1,$A82))</f>
        <v>1659.5440673828125</v>
      </c>
      <c r="T82" s="19" cm="1">
        <f t="array" aca="1" ref="T82" ca="1">INDIRECT(_xlfn.CONCAT(T$4,"_d!",T$1,$A82))</f>
        <v>1681.5596923828125</v>
      </c>
      <c r="U82" s="19" cm="1">
        <f t="array" aca="1" ref="U82" ca="1">INDIRECT(_xlfn.CONCAT(U$4,"_d!",U$1,$A82))</f>
        <v>1660.7913818359375</v>
      </c>
      <c r="V82" s="19" cm="1">
        <f t="array" aca="1" ref="V82" ca="1">INDIRECT(_xlfn.CONCAT(V$4,"_d!",V$1,$A82))</f>
        <v>1541.5716552734375</v>
      </c>
      <c r="W82" s="42">
        <f t="shared" ca="1" si="53"/>
        <v>1621.7411068873544</v>
      </c>
      <c r="X82" s="19" cm="1">
        <f t="array" aca="1" ref="X82" ca="1">INDIRECT(_xlfn.CONCAT(X$4,"_d!",X$1,$A82))</f>
        <v>1599.8685302734375</v>
      </c>
      <c r="Y82" s="19" cm="1">
        <f t="array" aca="1" ref="Y82" ca="1">INDIRECT(_xlfn.CONCAT(Y$4,"_d!",Y$1,$A82))</f>
        <v>1635.1124267578125</v>
      </c>
      <c r="Z82" s="19" cm="1">
        <f t="array" aca="1" ref="Z82" ca="1">INDIRECT(_xlfn.CONCAT(Z$4,"_d!",Z$1,$A82))</f>
        <v>1655.703857421875</v>
      </c>
      <c r="AA82" s="19" cm="1">
        <f t="array" aca="1" ref="AA82" ca="1">INDIRECT(_xlfn.CONCAT(AA$4,"_d!",AA$1,$A82))</f>
        <v>1671.633544921875</v>
      </c>
      <c r="AB82" s="19" cm="1">
        <f t="array" aca="1" ref="AB82" ca="1">INDIRECT(_xlfn.CONCAT(AB$4,"_d!",AB$1,$A82))</f>
        <v>1660.85400390625</v>
      </c>
      <c r="AC82" s="19" cm="1">
        <f t="array" aca="1" ref="AC82" ca="1">INDIRECT(_xlfn.CONCAT(AC$4,"_d!",AC$1,$A82))</f>
        <v>1540.8355712890625</v>
      </c>
      <c r="AD82" s="42">
        <f t="shared" ca="1" si="54"/>
        <v>1623.3785120695431</v>
      </c>
      <c r="AE82" s="19" cm="1">
        <f t="array" aca="1" ref="AE82" ca="1">INDIRECT(_xlfn.CONCAT(AE$4,"_d!",AE$1,$A82))</f>
        <v>1610.759765625</v>
      </c>
      <c r="AF82" s="19" cm="1">
        <f t="array" aca="1" ref="AF82" ca="1">INDIRECT(_xlfn.CONCAT(AF$4,"_d!",AF$1,$A82))</f>
        <v>1631.9071044921875</v>
      </c>
      <c r="AG82" s="19" cm="1">
        <f t="array" aca="1" ref="AG82" ca="1">INDIRECT(_xlfn.CONCAT(AG$4,"_d!",AG$1,$A82))</f>
        <v>1649.2730712890625</v>
      </c>
      <c r="AH82" s="19" cm="1">
        <f t="array" aca="1" ref="AH82" ca="1">INDIRECT(_xlfn.CONCAT(AH$4,"_d!",AH$1,$A82))</f>
        <v>1671.1087646484375</v>
      </c>
      <c r="AI82" s="19" cm="1">
        <f t="array" aca="1" ref="AI82" ca="1">INDIRECT(_xlfn.CONCAT(AI$4,"_d!",AI$1,$A82))</f>
        <v>1649.627197265625</v>
      </c>
      <c r="AJ82" s="19" cm="1">
        <f t="array" aca="1" ref="AJ82" ca="1">INDIRECT(_xlfn.CONCAT(AJ$4,"_d!",AJ$1,$A82))</f>
        <v>1546.3720703125</v>
      </c>
      <c r="AK82" s="42">
        <f t="shared" ca="1" si="55"/>
        <v>1625.7921120273368</v>
      </c>
      <c r="AL82" s="19" cm="1">
        <f t="array" aca="1" ref="AL82" ca="1">INDIRECT(_xlfn.CONCAT(AL$4,"_d!",AL$1,$A82))</f>
        <v>1603.33251953125</v>
      </c>
      <c r="AM82" s="19" cm="1">
        <f t="array" aca="1" ref="AM82" ca="1">INDIRECT(_xlfn.CONCAT(AM$4,"_d!",AM$1,$A82))</f>
        <v>1629.8382568359375</v>
      </c>
      <c r="AN82" s="19" cm="1">
        <f t="array" aca="1" ref="AN82" ca="1">INDIRECT(_xlfn.CONCAT(AN$4,"_d!",AN$1,$A82))</f>
        <v>1647.419677734375</v>
      </c>
      <c r="AO82" s="19" cm="1">
        <f t="array" aca="1" ref="AO82" ca="1">INDIRECT(_xlfn.CONCAT(AO$4,"_d!",AO$1,$A82))</f>
        <v>1669.1300048828125</v>
      </c>
      <c r="AP82" s="19" cm="1">
        <f t="array" aca="1" ref="AP82" ca="1">INDIRECT(_xlfn.CONCAT(AP$4,"_d!",AP$1,$A82))</f>
        <v>1654.4066162109375</v>
      </c>
      <c r="AQ82" s="19" cm="1">
        <f t="array" aca="1" ref="AQ82" ca="1">INDIRECT(_xlfn.CONCAT(AQ$4,"_d!",AQ$1,$A82))</f>
        <v>1543.2939453125</v>
      </c>
      <c r="AR82" s="42">
        <f t="shared" ca="1" si="56"/>
        <v>1618.6283942779953</v>
      </c>
      <c r="AS82" s="19" cm="1">
        <f t="array" aca="1" ref="AS82" ca="1">INDIRECT(_xlfn.CONCAT(AS$4,"_d!",AS$1,$A82))</f>
        <v>1601.1219482421875</v>
      </c>
      <c r="AT82" s="19" cm="1">
        <f t="array" aca="1" ref="AT82" ca="1">INDIRECT(_xlfn.CONCAT(AT$4,"_d!",AT$1,$A82))</f>
        <v>1625.0230712890625</v>
      </c>
      <c r="AU82" s="19" cm="1">
        <f t="array" aca="1" ref="AU82" ca="1">INDIRECT(_xlfn.CONCAT(AU$4,"_d!",AU$1,$A82))</f>
        <v>1640.9434814453125</v>
      </c>
      <c r="AV82" s="19" cm="1">
        <f t="array" aca="1" ref="AV82" ca="1">INDIRECT(_xlfn.CONCAT(AV$4,"_d!",AV$1,$A82))</f>
        <v>1664.167236328125</v>
      </c>
      <c r="AW82" s="19" cm="1">
        <f t="array" aca="1" ref="AW82" ca="1">INDIRECT(_xlfn.CONCAT(AW$4,"_d!",AW$1,$A82))</f>
        <v>1642.801513671875</v>
      </c>
      <c r="AX82" s="19" cm="1">
        <f t="array" aca="1" ref="AX82" ca="1">INDIRECT(_xlfn.CONCAT(AX$4,"_d!",AX$1,$A82))</f>
        <v>1538.35888671875</v>
      </c>
      <c r="AY82" s="42">
        <f t="shared" ca="1" si="57"/>
        <v>1612.8393383082523</v>
      </c>
      <c r="AZ82" s="19" cm="1">
        <f t="array" aca="1" ref="AZ82" ca="1">INDIRECT(_xlfn.CONCAT(AZ$4,"_d!",AZ$1,$A82))</f>
        <v>1598.4090576171875</v>
      </c>
      <c r="BA82" s="19" cm="1">
        <f t="array" aca="1" ref="BA82" ca="1">INDIRECT(_xlfn.CONCAT(BA$4,"_d!",BA$1,$A82))</f>
        <v>1627.41357421875</v>
      </c>
      <c r="BB82" s="19" cm="1">
        <f t="array" aca="1" ref="BB82" ca="1">INDIRECT(_xlfn.CONCAT(BB$4,"_d!",BB$1,$A82))</f>
        <v>1634.104248046875</v>
      </c>
      <c r="BC82" s="19" cm="1">
        <f t="array" aca="1" ref="BC82" ca="1">INDIRECT(_xlfn.CONCAT(BC$4,"_d!",BC$1,$A82))</f>
        <v>1651.560791015625</v>
      </c>
      <c r="BD82" s="19" cm="1">
        <f t="array" aca="1" ref="BD82" ca="1">INDIRECT(_xlfn.CONCAT(BD$4,"_d!",BD$1,$A82))</f>
        <v>1650.1083984375</v>
      </c>
      <c r="BE82" s="19" cm="1">
        <f t="array" aca="1" ref="BE82" ca="1">INDIRECT(_xlfn.CONCAT(BE$4,"_d!",BE$1,$A82))</f>
        <v>1544.6365966796875</v>
      </c>
      <c r="BF82" s="42">
        <f t="shared" ca="1" si="58"/>
        <v>1611.3857749425053</v>
      </c>
      <c r="BG82" s="19" cm="1">
        <f t="array" aca="1" ref="BG82" ca="1">INDIRECT(_xlfn.CONCAT(BG$4,"_d!",BG$1,$A82))</f>
        <v>1587.7261962890625</v>
      </c>
      <c r="BH82" s="19" cm="1">
        <f t="array" aca="1" ref="BH82" ca="1">INDIRECT(_xlfn.CONCAT(BH$4,"_d!",BH$1,$A82))</f>
        <v>1620.9212646484375</v>
      </c>
      <c r="BI82" s="19" cm="1">
        <f t="array" aca="1" ref="BI82" ca="1">INDIRECT(_xlfn.CONCAT(BI$4,"_d!",BI$1,$A82))</f>
        <v>1623.49267578125</v>
      </c>
      <c r="BJ82" s="19" cm="1">
        <f t="array" aca="1" ref="BJ82" ca="1">INDIRECT(_xlfn.CONCAT(BJ$4,"_d!",BJ$1,$A82))</f>
        <v>1641.8330078125</v>
      </c>
      <c r="BK82" s="19" cm="1">
        <f t="array" aca="1" ref="BK82" ca="1">INDIRECT(_xlfn.CONCAT(BK$4,"_d!",BK$1,$A82))</f>
        <v>1640.9521484375</v>
      </c>
      <c r="BL82" s="19" cm="1">
        <f t="array" aca="1" ref="BL82" ca="1">INDIRECT(_xlfn.CONCAT(BL$4,"_d!",BL$1,$A82))</f>
        <v>1537.285400390625</v>
      </c>
      <c r="BM82" s="42">
        <f t="shared" ca="1" si="59"/>
        <v>1600.554927988366</v>
      </c>
      <c r="BN82" s="19" cm="1">
        <f t="array" aca="1" ref="BN82" ca="1">INDIRECT(_xlfn.CONCAT(BN$4,"_d!",BN$1,$A82))</f>
        <v>1580.8790283203125</v>
      </c>
      <c r="BO82" s="19" cm="1">
        <f t="array" aca="1" ref="BO82" ca="1">INDIRECT(_xlfn.CONCAT(BO$4,"_d!",BO$1,$A82))</f>
        <v>1613.5380859375</v>
      </c>
      <c r="BP82" s="19" cm="1">
        <f t="array" aca="1" ref="BP82" ca="1">INDIRECT(_xlfn.CONCAT(BP$4,"_d!",BP$1,$A82))</f>
        <v>1618.435791015625</v>
      </c>
      <c r="BQ82" s="19" cm="1">
        <f t="array" aca="1" ref="BQ82" ca="1">INDIRECT(_xlfn.CONCAT(BQ$4,"_d!",BQ$1,$A82))</f>
        <v>1669.2415771484375</v>
      </c>
      <c r="BR82" s="19" cm="1">
        <f t="array" aca="1" ref="BR82" ca="1">INDIRECT(_xlfn.CONCAT(BR$4,"_d!",BR$1,$A82))</f>
        <v>1629.445556640625</v>
      </c>
      <c r="BS82" s="19" cm="1">
        <f t="array" aca="1" ref="BS82" ca="1">INDIRECT(_xlfn.CONCAT(BS$4,"_d!",BS$1,$A82))</f>
        <v>1535.3526611328125</v>
      </c>
      <c r="BT82" s="42">
        <f t="shared" ca="1" si="60"/>
        <v>1589.8996082823101</v>
      </c>
      <c r="BU82" s="42"/>
      <c r="BV82" s="45">
        <f t="shared" ca="1" si="61"/>
        <v>1647.7638861219045</v>
      </c>
      <c r="BW82" s="45">
        <f t="shared" ca="1" si="62"/>
        <v>1642.5137454983212</v>
      </c>
      <c r="BX82" s="45">
        <f t="shared" ca="1" si="63"/>
        <v>1621.7411068873544</v>
      </c>
      <c r="BY82" s="45">
        <f t="shared" ca="1" si="64"/>
        <v>1623.3785120695431</v>
      </c>
      <c r="BZ82" s="45">
        <f t="shared" ca="1" si="65"/>
        <v>1625.7921120273368</v>
      </c>
      <c r="CA82" s="45">
        <f t="shared" ca="1" si="66"/>
        <v>1618.6283942779953</v>
      </c>
      <c r="CB82" s="45">
        <f t="shared" ca="1" si="67"/>
        <v>1612.8393383082523</v>
      </c>
      <c r="CC82" s="45">
        <f t="shared" ca="1" si="68"/>
        <v>1611.3857749425053</v>
      </c>
      <c r="CD82" s="45">
        <f t="shared" ca="1" si="69"/>
        <v>1600.554927988366</v>
      </c>
      <c r="CE82" s="45">
        <f t="shared" ca="1" si="70"/>
        <v>1589.8996082823101</v>
      </c>
      <c r="CF82" s="45" cm="1">
        <f t="array" aca="1" ref="CF82" ca="1">+SUMPRODUCT($BV$3:$CE$3/100,$BV82:$CE82)</f>
        <v>1613.6625306344677</v>
      </c>
      <c r="CG82" s="35">
        <f t="shared" si="73"/>
        <v>45047</v>
      </c>
      <c r="CH82" s="24">
        <f t="shared" ca="1" si="74"/>
        <v>7.3994550418123639E-2</v>
      </c>
      <c r="CI82" s="24">
        <f t="shared" ca="1" si="75"/>
        <v>7.4613259061904635E-2</v>
      </c>
      <c r="CJ82" s="24">
        <f t="shared" ca="1" si="76"/>
        <v>7.5854862479592278E-2</v>
      </c>
      <c r="CK82" s="24">
        <f t="shared" ca="1" si="77"/>
        <v>7.6018333980846675E-2</v>
      </c>
      <c r="CL82" s="24">
        <f t="shared" ca="1" si="78"/>
        <v>7.6491934555680707E-2</v>
      </c>
      <c r="CM82" s="24">
        <f t="shared" ca="1" si="79"/>
        <v>7.6578379510856998E-2</v>
      </c>
      <c r="CN82" s="24">
        <f t="shared" ca="1" si="80"/>
        <v>7.7426860710069212E-2</v>
      </c>
      <c r="CO82" s="24">
        <f t="shared" ca="1" si="81"/>
        <v>7.8014326302670467E-2</v>
      </c>
      <c r="CP82" s="24">
        <f t="shared" ca="1" si="82"/>
        <v>7.9090097186478525E-2</v>
      </c>
      <c r="CQ82" s="24">
        <f t="shared" ca="1" si="83"/>
        <v>8.0697751364713577E-2</v>
      </c>
      <c r="CR82" s="24">
        <f t="shared" ca="1" si="71"/>
        <v>7.7537646768711221E-2</v>
      </c>
      <c r="CS82" s="35">
        <f t="shared" si="84"/>
        <v>45047</v>
      </c>
      <c r="CT82" s="24">
        <f t="shared" ref="CT82:CT95" ca="1" si="85">+BV82/BV70-1</f>
        <v>1.146516857185274</v>
      </c>
      <c r="CU82" s="24">
        <f t="shared" ref="CU82:CU95" ca="1" si="86">+BW82/BW70-1</f>
        <v>1.1430234593576079</v>
      </c>
      <c r="CV82" s="24">
        <f t="shared" ref="CV82:CV95" ca="1" si="87">+BX82/BX70-1</f>
        <v>1.1517884624809707</v>
      </c>
      <c r="CW82" s="24">
        <f t="shared" ref="CW82:CW95" ca="1" si="88">+BY82/BY70-1</f>
        <v>1.1416633396928244</v>
      </c>
      <c r="CX82" s="24">
        <f t="shared" ref="CX82:CX95" ca="1" si="89">+BZ82/BZ70-1</f>
        <v>1.1418020528422925</v>
      </c>
      <c r="CY82" s="24">
        <f t="shared" ref="CY82:CY95" ca="1" si="90">+CA82/CA70-1</f>
        <v>1.1420409234056397</v>
      </c>
      <c r="CZ82" s="24">
        <f t="shared" ref="CZ82:CZ95" ca="1" si="91">+CB82/CB70-1</f>
        <v>1.1366814720565959</v>
      </c>
      <c r="DA82" s="24">
        <f t="shared" ref="DA82:DA95" ca="1" si="92">+CC82/CC70-1</f>
        <v>1.1396291004753896</v>
      </c>
      <c r="DB82" s="24">
        <f t="shared" ref="DB82:DB95" ca="1" si="93">+CD82/CD70-1</f>
        <v>1.1408393336194429</v>
      </c>
      <c r="DC82" s="24">
        <f t="shared" ref="DC82:DC95" ca="1" si="94">+CE82/CE70-1</f>
        <v>1.1401520089470876</v>
      </c>
      <c r="DD82" s="48">
        <f t="shared" ref="DD82:DD95" ca="1" si="95">+CF82/CF70-1</f>
        <v>1.1416983175033297</v>
      </c>
      <c r="DE82" s="48">
        <f>+[1]NAC!AG83</f>
        <v>1.1426105430885669</v>
      </c>
    </row>
    <row r="83" spans="1:109" x14ac:dyDescent="0.25">
      <c r="A83" s="110">
        <f t="shared" si="72"/>
        <v>110</v>
      </c>
      <c r="B83" s="35">
        <f>+NAC!A83</f>
        <v>45078</v>
      </c>
      <c r="C83" s="19" cm="1">
        <f t="array" aca="1" ref="C83" ca="1">INDIRECT(_xlfn.CONCAT(C$4,"_d!",C$1,$A83))</f>
        <v>1710.693115234375</v>
      </c>
      <c r="D83" s="19" cm="1">
        <f t="array" aca="1" ref="D83" ca="1">INDIRECT(_xlfn.CONCAT(D$4,"_d!",D$1,$A83))</f>
        <v>1729.564453125</v>
      </c>
      <c r="E83" s="19" cm="1">
        <f t="array" aca="1" ref="E83" ca="1">INDIRECT(_xlfn.CONCAT(E$4,"_d!",E$1,$A83))</f>
        <v>1784.1436767578125</v>
      </c>
      <c r="F83" s="19" cm="1">
        <f t="array" aca="1" ref="F83" ca="1">INDIRECT(_xlfn.CONCAT(F$4,"_d!",F$1,$A83))</f>
        <v>1800.9447021484375</v>
      </c>
      <c r="G83" s="19" cm="1">
        <f t="array" aca="1" ref="G83" ca="1">INDIRECT(_xlfn.CONCAT(G$4,"_d!",G$1,$A83))</f>
        <v>1753.307861328125</v>
      </c>
      <c r="H83" s="19" cm="1">
        <f t="array" aca="1" ref="H83" ca="1">INDIRECT(_xlfn.CONCAT(H$4,"_d!",H$1,$A83))</f>
        <v>1638.5560302734375</v>
      </c>
      <c r="I83" s="42">
        <f t="shared" ca="1" si="52"/>
        <v>1741.4882080698958</v>
      </c>
      <c r="J83" s="19" cm="1">
        <f t="array" aca="1" ref="J83" ca="1">INDIRECT(_xlfn.CONCAT(J$4,"_d!",J$1,$A83))</f>
        <v>1710.6015625</v>
      </c>
      <c r="K83" s="19" cm="1">
        <f t="array" aca="1" ref="K83" ca="1">INDIRECT(_xlfn.CONCAT(K$4,"_d!",K$1,$A83))</f>
        <v>1735.014404296875</v>
      </c>
      <c r="L83" s="19" cm="1">
        <f t="array" aca="1" ref="L83" ca="1">INDIRECT(_xlfn.CONCAT(L$4,"_d!",L$1,$A83))</f>
        <v>1776.375732421875</v>
      </c>
      <c r="M83" s="19" cm="1">
        <f t="array" aca="1" ref="M83" ca="1">INDIRECT(_xlfn.CONCAT(M$4,"_d!",M$1,$A83))</f>
        <v>1787.35107421875</v>
      </c>
      <c r="N83" s="19" cm="1">
        <f t="array" aca="1" ref="N83" ca="1">INDIRECT(_xlfn.CONCAT(N$4,"_d!",N$1,$A83))</f>
        <v>1750.834228515625</v>
      </c>
      <c r="O83" s="19" cm="1">
        <f t="array" aca="1" ref="O83" ca="1">INDIRECT(_xlfn.CONCAT(O$4,"_d!",O$1,$A83))</f>
        <v>1648.5921630859375</v>
      </c>
      <c r="P83" s="42">
        <f ca="1">+SUMPRODUCT(J$3:$O$3,J83:O83)</f>
        <v>1736.2574691694535</v>
      </c>
      <c r="Q83" s="19" cm="1">
        <f t="array" aca="1" ref="Q83" ca="1">INDIRECT(_xlfn.CONCAT(Q$4,"_d!",Q$1,$A83))</f>
        <v>1694.2862548828125</v>
      </c>
      <c r="R83" s="19" cm="1">
        <f t="array" aca="1" ref="R83" ca="1">INDIRECT(_xlfn.CONCAT(R$4,"_d!",R$1,$A83))</f>
        <v>1694.2862548828125</v>
      </c>
      <c r="S83" s="19" cm="1">
        <f t="array" aca="1" ref="S83" ca="1">INDIRECT(_xlfn.CONCAT(S$4,"_d!",S$1,$A83))</f>
        <v>1768.6593017578125</v>
      </c>
      <c r="T83" s="19" cm="1">
        <f t="array" aca="1" ref="T83" ca="1">INDIRECT(_xlfn.CONCAT(T$4,"_d!",T$1,$A83))</f>
        <v>1792.3626708984375</v>
      </c>
      <c r="U83" s="19" cm="1">
        <f t="array" aca="1" ref="U83" ca="1">INDIRECT(_xlfn.CONCAT(U$4,"_d!",U$1,$A83))</f>
        <v>1746.0537109375</v>
      </c>
      <c r="V83" s="19" cm="1">
        <f t="array" aca="1" ref="V83" ca="1">INDIRECT(_xlfn.CONCAT(V$4,"_d!",V$1,$A83))</f>
        <v>1646.812744140625</v>
      </c>
      <c r="W83" s="42">
        <f t="shared" ca="1" si="53"/>
        <v>1713.6765607160892</v>
      </c>
      <c r="X83" s="19" cm="1">
        <f t="array" aca="1" ref="X83" ca="1">INDIRECT(_xlfn.CONCAT(X$4,"_d!",X$1,$A83))</f>
        <v>1687.90869140625</v>
      </c>
      <c r="Y83" s="19" cm="1">
        <f t="array" aca="1" ref="Y83" ca="1">INDIRECT(_xlfn.CONCAT(Y$4,"_d!",Y$1,$A83))</f>
        <v>1728.7144775390625</v>
      </c>
      <c r="Z83" s="19" cm="1">
        <f t="array" aca="1" ref="Z83" ca="1">INDIRECT(_xlfn.CONCAT(Z$4,"_d!",Z$1,$A83))</f>
        <v>1765.5198974609375</v>
      </c>
      <c r="AA83" s="19" cm="1">
        <f t="array" aca="1" ref="AA83" ca="1">INDIRECT(_xlfn.CONCAT(AA$4,"_d!",AA$1,$A83))</f>
        <v>1783.356201171875</v>
      </c>
      <c r="AB83" s="19" cm="1">
        <f t="array" aca="1" ref="AB83" ca="1">INDIRECT(_xlfn.CONCAT(AB$4,"_d!",AB$1,$A83))</f>
        <v>1748.50634765625</v>
      </c>
      <c r="AC83" s="19" cm="1">
        <f t="array" aca="1" ref="AC83" ca="1">INDIRECT(_xlfn.CONCAT(AC$4,"_d!",AC$1,$A83))</f>
        <v>1646.4449462890625</v>
      </c>
      <c r="AD83" s="42">
        <f t="shared" ca="1" si="54"/>
        <v>1717.5968785419282</v>
      </c>
      <c r="AE83" s="19" cm="1">
        <f t="array" aca="1" ref="AE83" ca="1">INDIRECT(_xlfn.CONCAT(AE$4,"_d!",AE$1,$A83))</f>
        <v>1699.5418701171875</v>
      </c>
      <c r="AF83" s="19" cm="1">
        <f t="array" aca="1" ref="AF83" ca="1">INDIRECT(_xlfn.CONCAT(AF$4,"_d!",AF$1,$A83))</f>
        <v>1727.432861328125</v>
      </c>
      <c r="AG83" s="19" cm="1">
        <f t="array" aca="1" ref="AG83" ca="1">INDIRECT(_xlfn.CONCAT(AG$4,"_d!",AG$1,$A83))</f>
        <v>1759.168212890625</v>
      </c>
      <c r="AH83" s="19" cm="1">
        <f t="array" aca="1" ref="AH83" ca="1">INDIRECT(_xlfn.CONCAT(AH$4,"_d!",AH$1,$A83))</f>
        <v>1782.283203125</v>
      </c>
      <c r="AI83" s="19" cm="1">
        <f t="array" aca="1" ref="AI83" ca="1">INDIRECT(_xlfn.CONCAT(AI$4,"_d!",AI$1,$A83))</f>
        <v>1737.324951171875</v>
      </c>
      <c r="AJ83" s="19" cm="1">
        <f t="array" aca="1" ref="AJ83" ca="1">INDIRECT(_xlfn.CONCAT(AJ$4,"_d!",AJ$1,$A83))</f>
        <v>1651.590087890625</v>
      </c>
      <c r="AK83" s="42">
        <f t="shared" ca="1" si="55"/>
        <v>1720.4282821470722</v>
      </c>
      <c r="AL83" s="19" cm="1">
        <f t="array" aca="1" ref="AL83" ca="1">INDIRECT(_xlfn.CONCAT(AL$4,"_d!",AL$1,$A83))</f>
        <v>1692.805908203125</v>
      </c>
      <c r="AM83" s="19" cm="1">
        <f t="array" aca="1" ref="AM83" ca="1">INDIRECT(_xlfn.CONCAT(AM$4,"_d!",AM$1,$A83))</f>
        <v>1725.2119140625</v>
      </c>
      <c r="AN83" s="19" cm="1">
        <f t="array" aca="1" ref="AN83" ca="1">INDIRECT(_xlfn.CONCAT(AN$4,"_d!",AN$1,$A83))</f>
        <v>1758.5767822265625</v>
      </c>
      <c r="AO83" s="19" cm="1">
        <f t="array" aca="1" ref="AO83" ca="1">INDIRECT(_xlfn.CONCAT(AO$4,"_d!",AO$1,$A83))</f>
        <v>1778.40869140625</v>
      </c>
      <c r="AP83" s="19" cm="1">
        <f t="array" aca="1" ref="AP83" ca="1">INDIRECT(_xlfn.CONCAT(AP$4,"_d!",AP$1,$A83))</f>
        <v>1743.885498046875</v>
      </c>
      <c r="AQ83" s="19" cm="1">
        <f t="array" aca="1" ref="AQ83" ca="1">INDIRECT(_xlfn.CONCAT(AQ$4,"_d!",AQ$1,$A83))</f>
        <v>1648.424072265625</v>
      </c>
      <c r="AR83" s="42">
        <f t="shared" ca="1" si="56"/>
        <v>1713.573786569106</v>
      </c>
      <c r="AS83" s="19" cm="1">
        <f t="array" aca="1" ref="AS83" ca="1">INDIRECT(_xlfn.CONCAT(AS$4,"_d!",AS$1,$A83))</f>
        <v>1692.449951171875</v>
      </c>
      <c r="AT83" s="19" cm="1">
        <f t="array" aca="1" ref="AT83" ca="1">INDIRECT(_xlfn.CONCAT(AT$4,"_d!",AT$1,$A83))</f>
        <v>1721.4710693359375</v>
      </c>
      <c r="AU83" s="19" cm="1">
        <f t="array" aca="1" ref="AU83" ca="1">INDIRECT(_xlfn.CONCAT(AU$4,"_d!",AU$1,$A83))</f>
        <v>1753.384521484375</v>
      </c>
      <c r="AV83" s="19" cm="1">
        <f t="array" aca="1" ref="AV83" ca="1">INDIRECT(_xlfn.CONCAT(AV$4,"_d!",AV$1,$A83))</f>
        <v>1776.2618408203125</v>
      </c>
      <c r="AW83" s="19" cm="1">
        <f t="array" aca="1" ref="AW83" ca="1">INDIRECT(_xlfn.CONCAT(AW$4,"_d!",AW$1,$A83))</f>
        <v>1733.055419921875</v>
      </c>
      <c r="AX83" s="19" cm="1">
        <f t="array" aca="1" ref="AX83" ca="1">INDIRECT(_xlfn.CONCAT(AX$4,"_d!",AX$1,$A83))</f>
        <v>1643.0350341796875</v>
      </c>
      <c r="AY83" s="42">
        <f t="shared" ca="1" si="57"/>
        <v>1708.9440559469201</v>
      </c>
      <c r="AZ83" s="19" cm="1">
        <f t="array" aca="1" ref="AZ83" ca="1">INDIRECT(_xlfn.CONCAT(AZ$4,"_d!",AZ$1,$A83))</f>
        <v>1691.8214111328125</v>
      </c>
      <c r="BA83" s="19" cm="1">
        <f t="array" aca="1" ref="BA83" ca="1">INDIRECT(_xlfn.CONCAT(BA$4,"_d!",BA$1,$A83))</f>
        <v>1724.653076171875</v>
      </c>
      <c r="BB83" s="19" cm="1">
        <f t="array" aca="1" ref="BB83" ca="1">INDIRECT(_xlfn.CONCAT(BB$4,"_d!",BB$1,$A83))</f>
        <v>1746.4764404296875</v>
      </c>
      <c r="BC83" s="19" cm="1">
        <f t="array" aca="1" ref="BC83" ca="1">INDIRECT(_xlfn.CONCAT(BC$4,"_d!",BC$1,$A83))</f>
        <v>1762.3697509765625</v>
      </c>
      <c r="BD83" s="19" cm="1">
        <f t="array" aca="1" ref="BD83" ca="1">INDIRECT(_xlfn.CONCAT(BD$4,"_d!",BD$1,$A83))</f>
        <v>1740.145263671875</v>
      </c>
      <c r="BE83" s="19" cm="1">
        <f t="array" aca="1" ref="BE83" ca="1">INDIRECT(_xlfn.CONCAT(BE$4,"_d!",BE$1,$A83))</f>
        <v>1650.945068359375</v>
      </c>
      <c r="BF83" s="42">
        <f t="shared" ca="1" si="58"/>
        <v>1708.1593767117386</v>
      </c>
      <c r="BG83" s="19" cm="1">
        <f t="array" aca="1" ref="BG83" ca="1">INDIRECT(_xlfn.CONCAT(BG$4,"_d!",BG$1,$A83))</f>
        <v>1682.3255615234375</v>
      </c>
      <c r="BH83" s="19" cm="1">
        <f t="array" aca="1" ref="BH83" ca="1">INDIRECT(_xlfn.CONCAT(BH$4,"_d!",BH$1,$A83))</f>
        <v>1719.8824462890625</v>
      </c>
      <c r="BI83" s="19" cm="1">
        <f t="array" aca="1" ref="BI83" ca="1">INDIRECT(_xlfn.CONCAT(BI$4,"_d!",BI$1,$A83))</f>
        <v>1736.755859375</v>
      </c>
      <c r="BJ83" s="19" cm="1">
        <f t="array" aca="1" ref="BJ83" ca="1">INDIRECT(_xlfn.CONCAT(BJ$4,"_d!",BJ$1,$A83))</f>
        <v>1755.0826416015625</v>
      </c>
      <c r="BK83" s="19" cm="1">
        <f t="array" aca="1" ref="BK83" ca="1">INDIRECT(_xlfn.CONCAT(BK$4,"_d!",BK$1,$A83))</f>
        <v>1733.3662109375</v>
      </c>
      <c r="BL83" s="19" cm="1">
        <f t="array" aca="1" ref="BL83" ca="1">INDIRECT(_xlfn.CONCAT(BL$4,"_d!",BL$1,$A83))</f>
        <v>1643.4920654296875</v>
      </c>
      <c r="BM83" s="42">
        <f t="shared" ca="1" si="59"/>
        <v>1698.4913231745215</v>
      </c>
      <c r="BN83" s="19" cm="1">
        <f t="array" aca="1" ref="BN83" ca="1">INDIRECT(_xlfn.CONCAT(BN$4,"_d!",BN$1,$A83))</f>
        <v>1678.8143310546875</v>
      </c>
      <c r="BO83" s="19" cm="1">
        <f t="array" aca="1" ref="BO83" ca="1">INDIRECT(_xlfn.CONCAT(BO$4,"_d!",BO$1,$A83))</f>
        <v>1714.152587890625</v>
      </c>
      <c r="BP83" s="19" cm="1">
        <f t="array" aca="1" ref="BP83" ca="1">INDIRECT(_xlfn.CONCAT(BP$4,"_d!",BP$1,$A83))</f>
        <v>1731.870849609375</v>
      </c>
      <c r="BQ83" s="19" cm="1">
        <f t="array" aca="1" ref="BQ83" ca="1">INDIRECT(_xlfn.CONCAT(BQ$4,"_d!",BQ$1,$A83))</f>
        <v>1774.9810791015625</v>
      </c>
      <c r="BR83" s="19" cm="1">
        <f t="array" aca="1" ref="BR83" ca="1">INDIRECT(_xlfn.CONCAT(BR$4,"_d!",BR$1,$A83))</f>
        <v>1721.67919921875</v>
      </c>
      <c r="BS83" s="19" cm="1">
        <f t="array" aca="1" ref="BS83" ca="1">INDIRECT(_xlfn.CONCAT(BS$4,"_d!",BS$1,$A83))</f>
        <v>1643.9871826171875</v>
      </c>
      <c r="BT83" s="42">
        <f t="shared" ca="1" si="60"/>
        <v>1689.8598306227482</v>
      </c>
      <c r="BU83" s="42"/>
      <c r="BV83" s="45">
        <f t="shared" ca="1" si="61"/>
        <v>1741.4882080698958</v>
      </c>
      <c r="BW83" s="45">
        <f t="shared" ca="1" si="62"/>
        <v>1736.2574691694535</v>
      </c>
      <c r="BX83" s="45">
        <f t="shared" ca="1" si="63"/>
        <v>1713.6765607160892</v>
      </c>
      <c r="BY83" s="45">
        <f t="shared" ca="1" si="64"/>
        <v>1717.5968785419282</v>
      </c>
      <c r="BZ83" s="45">
        <f t="shared" ca="1" si="65"/>
        <v>1720.4282821470722</v>
      </c>
      <c r="CA83" s="45">
        <f t="shared" ca="1" si="66"/>
        <v>1713.573786569106</v>
      </c>
      <c r="CB83" s="45">
        <f t="shared" ca="1" si="67"/>
        <v>1708.9440559469201</v>
      </c>
      <c r="CC83" s="45">
        <f t="shared" ca="1" si="68"/>
        <v>1708.1593767117386</v>
      </c>
      <c r="CD83" s="45">
        <f t="shared" ca="1" si="69"/>
        <v>1698.4913231745215</v>
      </c>
      <c r="CE83" s="45">
        <f t="shared" ca="1" si="70"/>
        <v>1689.8598306227482</v>
      </c>
      <c r="CF83" s="45" cm="1">
        <f t="array" aca="1" ref="CF83" ca="1">+SUMPRODUCT($BV$3:$CE$3/100,$BV83:$CE83)</f>
        <v>1709.8148315436965</v>
      </c>
      <c r="CG83" s="35">
        <f t="shared" si="73"/>
        <v>45078</v>
      </c>
      <c r="CH83" s="24">
        <f t="shared" ca="1" si="74"/>
        <v>5.6879703905015289E-2</v>
      </c>
      <c r="CI83" s="24">
        <f t="shared" ca="1" si="75"/>
        <v>5.7073326739613739E-2</v>
      </c>
      <c r="CJ83" s="24">
        <f t="shared" ca="1" si="76"/>
        <v>5.6689352843246832E-2</v>
      </c>
      <c r="CK83" s="24">
        <f t="shared" ca="1" si="77"/>
        <v>5.8038446223038775E-2</v>
      </c>
      <c r="CL83" s="24">
        <f t="shared" ca="1" si="78"/>
        <v>5.8209268835561989E-2</v>
      </c>
      <c r="CM83" s="24">
        <f t="shared" ca="1" si="79"/>
        <v>5.865793076826753E-2</v>
      </c>
      <c r="CN83" s="24">
        <f t="shared" ca="1" si="80"/>
        <v>5.9587285203171136E-2</v>
      </c>
      <c r="CO83" s="24">
        <f t="shared" ca="1" si="81"/>
        <v>6.0056135082045214E-2</v>
      </c>
      <c r="CP83" s="24">
        <f t="shared" ca="1" si="82"/>
        <v>6.1189024802319913E-2</v>
      </c>
      <c r="CQ83" s="24">
        <f t="shared" ca="1" si="83"/>
        <v>6.2872034070398097E-2</v>
      </c>
      <c r="CR83" s="24">
        <f t="shared" ca="1" si="71"/>
        <v>5.9586375145875836E-2</v>
      </c>
      <c r="CS83" s="35">
        <f t="shared" si="84"/>
        <v>45078</v>
      </c>
      <c r="CT83" s="24">
        <f t="shared" ca="1" si="85"/>
        <v>1.1587368637648958</v>
      </c>
      <c r="CU83" s="24">
        <f t="shared" ca="1" si="86"/>
        <v>1.1543828432598202</v>
      </c>
      <c r="CV83" s="24">
        <f t="shared" ca="1" si="87"/>
        <v>1.1592982246936341</v>
      </c>
      <c r="CW83" s="24">
        <f t="shared" ca="1" si="88"/>
        <v>1.1539140895913738</v>
      </c>
      <c r="CX83" s="24">
        <f t="shared" ca="1" si="89"/>
        <v>1.1530621196650643</v>
      </c>
      <c r="CY83" s="24">
        <f t="shared" ca="1" si="90"/>
        <v>1.1547347595814359</v>
      </c>
      <c r="CZ83" s="24">
        <f t="shared" ca="1" si="91"/>
        <v>1.1505253992261215</v>
      </c>
      <c r="DA83" s="24">
        <f t="shared" ca="1" si="92"/>
        <v>1.1531412386947961</v>
      </c>
      <c r="DB83" s="24">
        <f t="shared" ca="1" si="93"/>
        <v>1.1555797396407508</v>
      </c>
      <c r="DC83" s="24">
        <f t="shared" ca="1" si="94"/>
        <v>1.1565180946297295</v>
      </c>
      <c r="DD83" s="48">
        <f t="shared" ca="1" si="95"/>
        <v>1.1548914159361301</v>
      </c>
      <c r="DE83" s="48">
        <f>+[1]NAC!AG84</f>
        <v>1.1558638083228248</v>
      </c>
    </row>
    <row r="84" spans="1:109" x14ac:dyDescent="0.25">
      <c r="A84" s="110">
        <f t="shared" si="72"/>
        <v>111</v>
      </c>
      <c r="B84" s="35">
        <f>+NAC!A84</f>
        <v>45108</v>
      </c>
      <c r="C84" s="19" cm="1">
        <f t="array" aca="1" ref="C84" ca="1">INDIRECT(_xlfn.CONCAT(C$4,"_d!",C$1,$A84))</f>
        <v>1812.0382080078125</v>
      </c>
      <c r="D84" s="19" cm="1">
        <f t="array" aca="1" ref="D84" ca="1">INDIRECT(_xlfn.CONCAT(D$4,"_d!",D$1,$A84))</f>
        <v>1836.141357421875</v>
      </c>
      <c r="E84" s="19" cm="1">
        <f t="array" aca="1" ref="E84" ca="1">INDIRECT(_xlfn.CONCAT(E$4,"_d!",E$1,$A84))</f>
        <v>1888.0291748046875</v>
      </c>
      <c r="F84" s="19" cm="1">
        <f t="array" aca="1" ref="F84" ca="1">INDIRECT(_xlfn.CONCAT(F$4,"_d!",F$1,$A84))</f>
        <v>1910.4317626953125</v>
      </c>
      <c r="G84" s="19" cm="1">
        <f t="array" aca="1" ref="G84" ca="1">INDIRECT(_xlfn.CONCAT(G$4,"_d!",G$1,$A84))</f>
        <v>1860.7947998046875</v>
      </c>
      <c r="H84" s="19" cm="1">
        <f t="array" aca="1" ref="H84" ca="1">INDIRECT(_xlfn.CONCAT(H$4,"_d!",H$1,$A84))</f>
        <v>1762.493896484375</v>
      </c>
      <c r="I84" s="42">
        <f t="shared" ca="1" si="52"/>
        <v>1847.1188293427965</v>
      </c>
      <c r="J84" s="19" cm="1">
        <f t="array" aca="1" ref="J84" ca="1">INDIRECT(_xlfn.CONCAT(J$4,"_d!",J$1,$A84))</f>
        <v>1814.4283447265625</v>
      </c>
      <c r="K84" s="19" cm="1">
        <f t="array" aca="1" ref="K84" ca="1">INDIRECT(_xlfn.CONCAT(K$4,"_d!",K$1,$A84))</f>
        <v>1842.3267822265625</v>
      </c>
      <c r="L84" s="19" cm="1">
        <f t="array" aca="1" ref="L84" ca="1">INDIRECT(_xlfn.CONCAT(L$4,"_d!",L$1,$A84))</f>
        <v>1880.781494140625</v>
      </c>
      <c r="M84" s="19" cm="1">
        <f t="array" aca="1" ref="M84" ca="1">INDIRECT(_xlfn.CONCAT(M$4,"_d!",M$1,$A84))</f>
        <v>1897.8525390625</v>
      </c>
      <c r="N84" s="19" cm="1">
        <f t="array" aca="1" ref="N84" ca="1">INDIRECT(_xlfn.CONCAT(N$4,"_d!",N$1,$A84))</f>
        <v>1859.3211669921875</v>
      </c>
      <c r="O84" s="19" cm="1">
        <f t="array" aca="1" ref="O84" ca="1">INDIRECT(_xlfn.CONCAT(O$4,"_d!",O$1,$A84))</f>
        <v>1772.7943115234375</v>
      </c>
      <c r="P84" s="42">
        <f ca="1">+SUMPRODUCT(J$3:$O$3,J84:O84)</f>
        <v>1843.1253005822621</v>
      </c>
      <c r="Q84" s="19" cm="1">
        <f t="array" aca="1" ref="Q84" ca="1">INDIRECT(_xlfn.CONCAT(Q$4,"_d!",Q$1,$A84))</f>
        <v>1796.1920166015625</v>
      </c>
      <c r="R84" s="19" cm="1">
        <f t="array" aca="1" ref="R84" ca="1">INDIRECT(_xlfn.CONCAT(R$4,"_d!",R$1,$A84))</f>
        <v>1796.1920166015625</v>
      </c>
      <c r="S84" s="19" cm="1">
        <f t="array" aca="1" ref="S84" ca="1">INDIRECT(_xlfn.CONCAT(S$4,"_d!",S$1,$A84))</f>
        <v>1875.092041015625</v>
      </c>
      <c r="T84" s="19" cm="1">
        <f t="array" aca="1" ref="T84" ca="1">INDIRECT(_xlfn.CONCAT(T$4,"_d!",T$1,$A84))</f>
        <v>1903.1541748046875</v>
      </c>
      <c r="U84" s="19" cm="1">
        <f t="array" aca="1" ref="U84" ca="1">INDIRECT(_xlfn.CONCAT(U$4,"_d!",U$1,$A84))</f>
        <v>1855.6885986328125</v>
      </c>
      <c r="V84" s="19" cm="1">
        <f t="array" aca="1" ref="V84" ca="1">INDIRECT(_xlfn.CONCAT(V$4,"_d!",V$1,$A84))</f>
        <v>1772.6043701171875</v>
      </c>
      <c r="W84" s="42">
        <f t="shared" ca="1" si="53"/>
        <v>1818.3300709652938</v>
      </c>
      <c r="X84" s="19" cm="1">
        <f t="array" aca="1" ref="X84" ca="1">INDIRECT(_xlfn.CONCAT(X$4,"_d!",X$1,$A84))</f>
        <v>1790.5357666015625</v>
      </c>
      <c r="Y84" s="19" cm="1">
        <f t="array" aca="1" ref="Y84" ca="1">INDIRECT(_xlfn.CONCAT(Y$4,"_d!",Y$1,$A84))</f>
        <v>1838.181640625</v>
      </c>
      <c r="Z84" s="19" cm="1">
        <f t="array" aca="1" ref="Z84" ca="1">INDIRECT(_xlfn.CONCAT(Z$4,"_d!",Z$1,$A84))</f>
        <v>1873.050048828125</v>
      </c>
      <c r="AA84" s="19" cm="1">
        <f t="array" aca="1" ref="AA84" ca="1">INDIRECT(_xlfn.CONCAT(AA$4,"_d!",AA$1,$A84))</f>
        <v>1896.148193359375</v>
      </c>
      <c r="AB84" s="19" cm="1">
        <f t="array" aca="1" ref="AB84" ca="1">INDIRECT(_xlfn.CONCAT(AB$4,"_d!",AB$1,$A84))</f>
        <v>1859.04150390625</v>
      </c>
      <c r="AC84" s="19" cm="1">
        <f t="array" aca="1" ref="AC84" ca="1">INDIRECT(_xlfn.CONCAT(AC$4,"_d!",AC$1,$A84))</f>
        <v>1774.071044921875</v>
      </c>
      <c r="AD84" s="42">
        <f t="shared" ca="1" si="54"/>
        <v>1825.3841009341593</v>
      </c>
      <c r="AE84" s="19" cm="1">
        <f t="array" aca="1" ref="AE84" ca="1">INDIRECT(_xlfn.CONCAT(AE$4,"_d!",AE$1,$A84))</f>
        <v>1803.326416015625</v>
      </c>
      <c r="AF84" s="19" cm="1">
        <f t="array" aca="1" ref="AF84" ca="1">INDIRECT(_xlfn.CONCAT(AF$4,"_d!",AF$1,$A84))</f>
        <v>1838.2149658203125</v>
      </c>
      <c r="AG84" s="19" cm="1">
        <f t="array" aca="1" ref="AG84" ca="1">INDIRECT(_xlfn.CONCAT(AG$4,"_d!",AG$1,$A84))</f>
        <v>1868.37353515625</v>
      </c>
      <c r="AH84" s="19" cm="1">
        <f t="array" aca="1" ref="AH84" ca="1">INDIRECT(_xlfn.CONCAT(AH$4,"_d!",AH$1,$A84))</f>
        <v>1894.9029541015625</v>
      </c>
      <c r="AI84" s="19" cm="1">
        <f t="array" aca="1" ref="AI84" ca="1">INDIRECT(_xlfn.CONCAT(AI$4,"_d!",AI$1,$A84))</f>
        <v>1847.2586669921875</v>
      </c>
      <c r="AJ84" s="19" cm="1">
        <f t="array" aca="1" ref="AJ84" ca="1">INDIRECT(_xlfn.CONCAT(AJ$4,"_d!",AJ$1,$A84))</f>
        <v>1780.7352294921875</v>
      </c>
      <c r="AK84" s="42">
        <f t="shared" ca="1" si="55"/>
        <v>1828.9779001331274</v>
      </c>
      <c r="AL84" s="19" cm="1">
        <f t="array" aca="1" ref="AL84" ca="1">INDIRECT(_xlfn.CONCAT(AL$4,"_d!",AL$1,$A84))</f>
        <v>1795.935546875</v>
      </c>
      <c r="AM84" s="19" cm="1">
        <f t="array" aca="1" ref="AM84" ca="1">INDIRECT(_xlfn.CONCAT(AM$4,"_d!",AM$1,$A84))</f>
        <v>1835.4862060546875</v>
      </c>
      <c r="AN84" s="19" cm="1">
        <f t="array" aca="1" ref="AN84" ca="1">INDIRECT(_xlfn.CONCAT(AN$4,"_d!",AN$1,$A84))</f>
        <v>1867.7821044921875</v>
      </c>
      <c r="AO84" s="19" cm="1">
        <f t="array" aca="1" ref="AO84" ca="1">INDIRECT(_xlfn.CONCAT(AO$4,"_d!",AO$1,$A84))</f>
        <v>1889.83056640625</v>
      </c>
      <c r="AP84" s="19" cm="1">
        <f t="array" aca="1" ref="AP84" ca="1">INDIRECT(_xlfn.CONCAT(AP$4,"_d!",AP$1,$A84))</f>
        <v>1855.6380615234375</v>
      </c>
      <c r="AQ84" s="19" cm="1">
        <f t="array" aca="1" ref="AQ84" ca="1">INDIRECT(_xlfn.CONCAT(AQ$4,"_d!",AQ$1,$A84))</f>
        <v>1777.12353515625</v>
      </c>
      <c r="AR84" s="42">
        <f t="shared" ca="1" si="56"/>
        <v>1822.101060636302</v>
      </c>
      <c r="AS84" s="19" cm="1">
        <f t="array" aca="1" ref="AS84" ca="1">INDIRECT(_xlfn.CONCAT(AS$4,"_d!",AS$1,$A84))</f>
        <v>1796.04638671875</v>
      </c>
      <c r="AT84" s="19" cm="1">
        <f t="array" aca="1" ref="AT84" ca="1">INDIRECT(_xlfn.CONCAT(AT$4,"_d!",AT$1,$A84))</f>
        <v>1832.43359375</v>
      </c>
      <c r="AU84" s="19" cm="1">
        <f t="array" aca="1" ref="AU84" ca="1">INDIRECT(_xlfn.CONCAT(AU$4,"_d!",AU$1,$A84))</f>
        <v>1862.7578125</v>
      </c>
      <c r="AV84" s="19" cm="1">
        <f t="array" aca="1" ref="AV84" ca="1">INDIRECT(_xlfn.CONCAT(AV$4,"_d!",AV$1,$A84))</f>
        <v>1890.492919921875</v>
      </c>
      <c r="AW84" s="19" cm="1">
        <f t="array" aca="1" ref="AW84" ca="1">INDIRECT(_xlfn.CONCAT(AW$4,"_d!",AW$1,$A84))</f>
        <v>1844.7972412109375</v>
      </c>
      <c r="AX84" s="19" cm="1">
        <f t="array" aca="1" ref="AX84" ca="1">INDIRECT(_xlfn.CONCAT(AX$4,"_d!",AX$1,$A84))</f>
        <v>1771.2642822265625</v>
      </c>
      <c r="AY84" s="42">
        <f t="shared" ca="1" si="57"/>
        <v>1817.9598130881002</v>
      </c>
      <c r="AZ84" s="19" cm="1">
        <f t="array" aca="1" ref="AZ84" ca="1">INDIRECT(_xlfn.CONCAT(AZ$4,"_d!",AZ$1,$A84))</f>
        <v>1795.9439697265625</v>
      </c>
      <c r="BA84" s="19" cm="1">
        <f t="array" aca="1" ref="BA84" ca="1">INDIRECT(_xlfn.CONCAT(BA$4,"_d!",BA$1,$A84))</f>
        <v>1836.0369873046875</v>
      </c>
      <c r="BB84" s="19" cm="1">
        <f t="array" aca="1" ref="BB84" ca="1">INDIRECT(_xlfn.CONCAT(BB$4,"_d!",BB$1,$A84))</f>
        <v>1856.7598876953125</v>
      </c>
      <c r="BC84" s="19" cm="1">
        <f t="array" aca="1" ref="BC84" ca="1">INDIRECT(_xlfn.CONCAT(BC$4,"_d!",BC$1,$A84))</f>
        <v>1875.5283203125</v>
      </c>
      <c r="BD84" s="19" cm="1">
        <f t="array" aca="1" ref="BD84" ca="1">INDIRECT(_xlfn.CONCAT(BD$4,"_d!",BD$1,$A84))</f>
        <v>1852.5650634765625</v>
      </c>
      <c r="BE84" s="19" cm="1">
        <f t="array" aca="1" ref="BE84" ca="1">INDIRECT(_xlfn.CONCAT(BE$4,"_d!",BE$1,$A84))</f>
        <v>1781.67236328125</v>
      </c>
      <c r="BF84" s="42">
        <f t="shared" ca="1" si="58"/>
        <v>1817.55512074733</v>
      </c>
      <c r="BG84" s="19" cm="1">
        <f t="array" aca="1" ref="BG84" ca="1">INDIRECT(_xlfn.CONCAT(BG$4,"_d!",BG$1,$A84))</f>
        <v>1788.1087646484375</v>
      </c>
      <c r="BH84" s="19" cm="1">
        <f t="array" aca="1" ref="BH84" ca="1">INDIRECT(_xlfn.CONCAT(BH$4,"_d!",BH$1,$A84))</f>
        <v>1833.4027099609375</v>
      </c>
      <c r="BI84" s="19" cm="1">
        <f t="array" aca="1" ref="BI84" ca="1">INDIRECT(_xlfn.CONCAT(BI$4,"_d!",BI$1,$A84))</f>
        <v>1846.5562744140625</v>
      </c>
      <c r="BJ84" s="19" cm="1">
        <f t="array" aca="1" ref="BJ84" ca="1">INDIRECT(_xlfn.CONCAT(BJ$4,"_d!",BJ$1,$A84))</f>
        <v>1868.94873046875</v>
      </c>
      <c r="BK84" s="19" cm="1">
        <f t="array" aca="1" ref="BK84" ca="1">INDIRECT(_xlfn.CONCAT(BK$4,"_d!",BK$1,$A84))</f>
        <v>1848.0029296875</v>
      </c>
      <c r="BL84" s="19" cm="1">
        <f t="array" aca="1" ref="BL84" ca="1">INDIRECT(_xlfn.CONCAT(BL$4,"_d!",BL$1,$A84))</f>
        <v>1773.929931640625</v>
      </c>
      <c r="BM84" s="42">
        <f t="shared" ca="1" si="59"/>
        <v>1809.3533674608807</v>
      </c>
      <c r="BN84" s="19" cm="1">
        <f t="array" aca="1" ref="BN84" ca="1">INDIRECT(_xlfn.CONCAT(BN$4,"_d!",BN$1,$A84))</f>
        <v>1785.4552001953125</v>
      </c>
      <c r="BO84" s="19" cm="1">
        <f t="array" aca="1" ref="BO84" ca="1">INDIRECT(_xlfn.CONCAT(BO$4,"_d!",BO$1,$A84))</f>
        <v>1829.228271484375</v>
      </c>
      <c r="BP84" s="19" cm="1">
        <f t="array" aca="1" ref="BP84" ca="1">INDIRECT(_xlfn.CONCAT(BP$4,"_d!",BP$1,$A84))</f>
        <v>1842.6868896484375</v>
      </c>
      <c r="BQ84" s="19" cm="1">
        <f t="array" aca="1" ref="BQ84" ca="1">INDIRECT(_xlfn.CONCAT(BQ$4,"_d!",BQ$1,$A84))</f>
        <v>1887.329345703125</v>
      </c>
      <c r="BR84" s="19" cm="1">
        <f t="array" aca="1" ref="BR84" ca="1">INDIRECT(_xlfn.CONCAT(BR$4,"_d!",BR$1,$A84))</f>
        <v>1835.0673828125</v>
      </c>
      <c r="BS84" s="19" cm="1">
        <f t="array" aca="1" ref="BS84" ca="1">INDIRECT(_xlfn.CONCAT(BS$4,"_d!",BS$1,$A84))</f>
        <v>1775.5885009765625</v>
      </c>
      <c r="BT84" s="42">
        <f t="shared" ca="1" si="60"/>
        <v>1801.3717317947235</v>
      </c>
      <c r="BU84" s="42"/>
      <c r="BV84" s="45">
        <f t="shared" ca="1" si="61"/>
        <v>1847.1188293427965</v>
      </c>
      <c r="BW84" s="45">
        <f t="shared" ca="1" si="62"/>
        <v>1843.1253005822621</v>
      </c>
      <c r="BX84" s="45">
        <f t="shared" ca="1" si="63"/>
        <v>1818.3300709652938</v>
      </c>
      <c r="BY84" s="45">
        <f t="shared" ca="1" si="64"/>
        <v>1825.3841009341593</v>
      </c>
      <c r="BZ84" s="45">
        <f t="shared" ca="1" si="65"/>
        <v>1828.9779001331274</v>
      </c>
      <c r="CA84" s="45">
        <f t="shared" ca="1" si="66"/>
        <v>1822.101060636302</v>
      </c>
      <c r="CB84" s="45">
        <f t="shared" ca="1" si="67"/>
        <v>1817.9598130881002</v>
      </c>
      <c r="CC84" s="45">
        <f t="shared" ca="1" si="68"/>
        <v>1817.55512074733</v>
      </c>
      <c r="CD84" s="45">
        <f t="shared" ca="1" si="69"/>
        <v>1809.3533674608807</v>
      </c>
      <c r="CE84" s="45">
        <f t="shared" ca="1" si="70"/>
        <v>1801.3717317947235</v>
      </c>
      <c r="CF84" s="45" cm="1">
        <f t="array" aca="1" ref="CF84" ca="1">+SUMPRODUCT($BV$3:$CE$3/100,$BV84:$CE84)</f>
        <v>1818.7381402724573</v>
      </c>
      <c r="CG84" s="35">
        <f t="shared" si="73"/>
        <v>45108</v>
      </c>
      <c r="CH84" s="24">
        <f t="shared" ca="1" si="74"/>
        <v>6.0655375548004375E-2</v>
      </c>
      <c r="CI84" s="24">
        <f t="shared" ca="1" si="75"/>
        <v>6.1550682033310045E-2</v>
      </c>
      <c r="CJ84" s="24">
        <f t="shared" ca="1" si="76"/>
        <v>6.1069581418254026E-2</v>
      </c>
      <c r="CK84" s="24">
        <f t="shared" ca="1" si="77"/>
        <v>6.2754668303619532E-2</v>
      </c>
      <c r="CL84" s="24">
        <f t="shared" ca="1" si="78"/>
        <v>6.309453239782048E-2</v>
      </c>
      <c r="CM84" s="24">
        <f t="shared" ca="1" si="79"/>
        <v>6.3333878539591604E-2</v>
      </c>
      <c r="CN84" s="24">
        <f t="shared" ca="1" si="80"/>
        <v>6.3791296597345282E-2</v>
      </c>
      <c r="CO84" s="24">
        <f t="shared" ca="1" si="81"/>
        <v>6.4043054487211704E-2</v>
      </c>
      <c r="CP84" s="24">
        <f t="shared" ca="1" si="82"/>
        <v>6.527089233470762E-2</v>
      </c>
      <c r="CQ84" s="24">
        <f t="shared" ca="1" si="83"/>
        <v>6.5988846619829289E-2</v>
      </c>
      <c r="CR84" s="24">
        <f t="shared" ca="1" si="71"/>
        <v>6.3704739670798149E-2</v>
      </c>
      <c r="CS84" s="35">
        <f t="shared" si="84"/>
        <v>45108</v>
      </c>
      <c r="CT84" s="24">
        <f t="shared" ca="1" si="85"/>
        <v>1.1384946753028391</v>
      </c>
      <c r="CU84" s="24">
        <f t="shared" ca="1" si="86"/>
        <v>1.1348604224810508</v>
      </c>
      <c r="CV84" s="24">
        <f t="shared" ca="1" si="87"/>
        <v>1.1412816967753727</v>
      </c>
      <c r="CW84" s="24">
        <f t="shared" ca="1" si="88"/>
        <v>1.1341400691596419</v>
      </c>
      <c r="CX84" s="24">
        <f t="shared" ca="1" si="89"/>
        <v>1.1342296433425489</v>
      </c>
      <c r="CY84" s="24">
        <f t="shared" ca="1" si="90"/>
        <v>1.1349323716383926</v>
      </c>
      <c r="CZ84" s="24">
        <f t="shared" ca="1" si="91"/>
        <v>1.1312881381627888</v>
      </c>
      <c r="DA84" s="24">
        <f t="shared" ca="1" si="92"/>
        <v>1.1320178373514702</v>
      </c>
      <c r="DB84" s="24">
        <f t="shared" ca="1" si="93"/>
        <v>1.1354238628386244</v>
      </c>
      <c r="DC84" s="24">
        <f t="shared" ca="1" si="94"/>
        <v>1.132706125603117</v>
      </c>
      <c r="DD84" s="48">
        <f t="shared" ca="1" si="95"/>
        <v>1.1344276302697556</v>
      </c>
      <c r="DE84" s="48">
        <f>+[1]NAC!AG85</f>
        <v>1.1344212256398216</v>
      </c>
    </row>
    <row r="85" spans="1:109" x14ac:dyDescent="0.25">
      <c r="A85" s="110">
        <f t="shared" si="72"/>
        <v>112</v>
      </c>
      <c r="B85" s="35">
        <f>+NAC!A85</f>
        <v>45139</v>
      </c>
      <c r="C85" s="19" cm="1">
        <f t="array" aca="1" ref="C85" ca="1">INDIRECT(_xlfn.CONCAT(C$4,"_d!",C$1,$A85))</f>
        <v>2040.622314453125</v>
      </c>
      <c r="D85" s="19" cm="1">
        <f t="array" aca="1" ref="D85" ca="1">INDIRECT(_xlfn.CONCAT(D$4,"_d!",D$1,$A85))</f>
        <v>2067.251953125</v>
      </c>
      <c r="E85" s="19" cm="1">
        <f t="array" aca="1" ref="E85" ca="1">INDIRECT(_xlfn.CONCAT(E$4,"_d!",E$1,$A85))</f>
        <v>2158.857177734375</v>
      </c>
      <c r="F85" s="19" cm="1">
        <f t="array" aca="1" ref="F85" ca="1">INDIRECT(_xlfn.CONCAT(F$4,"_d!",F$1,$A85))</f>
        <v>2189.589599609375</v>
      </c>
      <c r="G85" s="19" cm="1">
        <f t="array" aca="1" ref="G85" ca="1">INDIRECT(_xlfn.CONCAT(G$4,"_d!",G$1,$A85))</f>
        <v>2098.457763671875</v>
      </c>
      <c r="H85" s="19" cm="1">
        <f t="array" aca="1" ref="H85" ca="1">INDIRECT(_xlfn.CONCAT(H$4,"_d!",H$1,$A85))</f>
        <v>1973.95361328125</v>
      </c>
      <c r="I85" s="42">
        <f t="shared" ca="1" si="52"/>
        <v>2090.5663908293777</v>
      </c>
      <c r="J85" s="19" cm="1">
        <f t="array" aca="1" ref="J85" ca="1">INDIRECT(_xlfn.CONCAT(J$4,"_d!",J$1,$A85))</f>
        <v>2042.042236328125</v>
      </c>
      <c r="K85" s="19" cm="1">
        <f t="array" aca="1" ref="K85" ca="1">INDIRECT(_xlfn.CONCAT(K$4,"_d!",K$1,$A85))</f>
        <v>2073.46435546875</v>
      </c>
      <c r="L85" s="19" cm="1">
        <f t="array" aca="1" ref="L85" ca="1">INDIRECT(_xlfn.CONCAT(L$4,"_d!",L$1,$A85))</f>
        <v>2144.9638671875</v>
      </c>
      <c r="M85" s="19" cm="1">
        <f t="array" aca="1" ref="M85" ca="1">INDIRECT(_xlfn.CONCAT(M$4,"_d!",M$1,$A85))</f>
        <v>2170.72265625</v>
      </c>
      <c r="N85" s="19" cm="1">
        <f t="array" aca="1" ref="N85" ca="1">INDIRECT(_xlfn.CONCAT(N$4,"_d!",N$1,$A85))</f>
        <v>2093.486328125</v>
      </c>
      <c r="O85" s="19" cm="1">
        <f t="array" aca="1" ref="O85" ca="1">INDIRECT(_xlfn.CONCAT(O$4,"_d!",O$1,$A85))</f>
        <v>1983.691650390625</v>
      </c>
      <c r="P85" s="42">
        <f ca="1">+SUMPRODUCT(J$3:$O$3,J85:O85)</f>
        <v>2081.6998588239758</v>
      </c>
      <c r="Q85" s="19" cm="1">
        <f t="array" aca="1" ref="Q85" ca="1">INDIRECT(_xlfn.CONCAT(Q$4,"_d!",Q$1,$A85))</f>
        <v>2018.911865234375</v>
      </c>
      <c r="R85" s="19" cm="1">
        <f t="array" aca="1" ref="R85" ca="1">INDIRECT(_xlfn.CONCAT(R$4,"_d!",R$1,$A85))</f>
        <v>2018.911865234375</v>
      </c>
      <c r="S85" s="19" cm="1">
        <f t="array" aca="1" ref="S85" ca="1">INDIRECT(_xlfn.CONCAT(S$4,"_d!",S$1,$A85))</f>
        <v>2134.935791015625</v>
      </c>
      <c r="T85" s="19" cm="1">
        <f t="array" aca="1" ref="T85" ca="1">INDIRECT(_xlfn.CONCAT(T$4,"_d!",T$1,$A85))</f>
        <v>2170.825439453125</v>
      </c>
      <c r="U85" s="19" cm="1">
        <f t="array" aca="1" ref="U85" ca="1">INDIRECT(_xlfn.CONCAT(U$4,"_d!",U$1,$A85))</f>
        <v>2088.336181640625</v>
      </c>
      <c r="V85" s="19" cm="1">
        <f t="array" aca="1" ref="V85" ca="1">INDIRECT(_xlfn.CONCAT(V$4,"_d!",V$1,$A85))</f>
        <v>1986.3310546875</v>
      </c>
      <c r="W85" s="42">
        <f t="shared" ca="1" si="53"/>
        <v>2049.7122763882185</v>
      </c>
      <c r="X85" s="19" cm="1">
        <f t="array" aca="1" ref="X85" ca="1">INDIRECT(_xlfn.CONCAT(X$4,"_d!",X$1,$A85))</f>
        <v>2009.2662353515625</v>
      </c>
      <c r="Y85" s="19" cm="1">
        <f t="array" aca="1" ref="Y85" ca="1">INDIRECT(_xlfn.CONCAT(Y$4,"_d!",Y$1,$A85))</f>
        <v>2063.19970703125</v>
      </c>
      <c r="Z85" s="19" cm="1">
        <f t="array" aca="1" ref="Z85" ca="1">INDIRECT(_xlfn.CONCAT(Z$4,"_d!",Z$1,$A85))</f>
        <v>2131.2080078125</v>
      </c>
      <c r="AA85" s="19" cm="1">
        <f t="array" aca="1" ref="AA85" ca="1">INDIRECT(_xlfn.CONCAT(AA$4,"_d!",AA$1,$A85))</f>
        <v>2165.293212890625</v>
      </c>
      <c r="AB85" s="19" cm="1">
        <f t="array" aca="1" ref="AB85" ca="1">INDIRECT(_xlfn.CONCAT(AB$4,"_d!",AB$1,$A85))</f>
        <v>2090.3955078125</v>
      </c>
      <c r="AC85" s="19" cm="1">
        <f t="array" aca="1" ref="AC85" ca="1">INDIRECT(_xlfn.CONCAT(AC$4,"_d!",AC$1,$A85))</f>
        <v>1988.9068603515625</v>
      </c>
      <c r="AD85" s="42">
        <f t="shared" ca="1" si="54"/>
        <v>2053.9844629794688</v>
      </c>
      <c r="AE85" s="19" cm="1">
        <f t="array" aca="1" ref="AE85" ca="1">INDIRECT(_xlfn.CONCAT(AE$4,"_d!",AE$1,$A85))</f>
        <v>2027.7099609375</v>
      </c>
      <c r="AF85" s="19" cm="1">
        <f t="array" aca="1" ref="AF85" ca="1">INDIRECT(_xlfn.CONCAT(AF$4,"_d!",AF$1,$A85))</f>
        <v>2063.00732421875</v>
      </c>
      <c r="AG85" s="19" cm="1">
        <f t="array" aca="1" ref="AG85" ca="1">INDIRECT(_xlfn.CONCAT(AG$4,"_d!",AG$1,$A85))</f>
        <v>2122.937255859375</v>
      </c>
      <c r="AH85" s="19" cm="1">
        <f t="array" aca="1" ref="AH85" ca="1">INDIRECT(_xlfn.CONCAT(AH$4,"_d!",AH$1,$A85))</f>
        <v>2158.56640625</v>
      </c>
      <c r="AI85" s="19" cm="1">
        <f t="array" aca="1" ref="AI85" ca="1">INDIRECT(_xlfn.CONCAT(AI$4,"_d!",AI$1,$A85))</f>
        <v>2076.626708984375</v>
      </c>
      <c r="AJ85" s="19" cm="1">
        <f t="array" aca="1" ref="AJ85" ca="1">INDIRECT(_xlfn.CONCAT(AJ$4,"_d!",AJ$1,$A85))</f>
        <v>1996.929443359375</v>
      </c>
      <c r="AK85" s="42">
        <f t="shared" ca="1" si="55"/>
        <v>2058.1186361684368</v>
      </c>
      <c r="AL85" s="19" cm="1">
        <f t="array" aca="1" ref="AL85" ca="1">INDIRECT(_xlfn.CONCAT(AL$4,"_d!",AL$1,$A85))</f>
        <v>2016.788818359375</v>
      </c>
      <c r="AM85" s="19" cm="1">
        <f t="array" aca="1" ref="AM85" ca="1">INDIRECT(_xlfn.CONCAT(AM$4,"_d!",AM$1,$A85))</f>
        <v>2060.069091796875</v>
      </c>
      <c r="AN85" s="19" cm="1">
        <f t="array" aca="1" ref="AN85" ca="1">INDIRECT(_xlfn.CONCAT(AN$4,"_d!",AN$1,$A85))</f>
        <v>2119.357177734375</v>
      </c>
      <c r="AO85" s="19" cm="1">
        <f t="array" aca="1" ref="AO85" ca="1">INDIRECT(_xlfn.CONCAT(AO$4,"_d!",AO$1,$A85))</f>
        <v>2154.004638671875</v>
      </c>
      <c r="AP85" s="19" cm="1">
        <f t="array" aca="1" ref="AP85" ca="1">INDIRECT(_xlfn.CONCAT(AP$4,"_d!",AP$1,$A85))</f>
        <v>2084.394775390625</v>
      </c>
      <c r="AQ85" s="19" cm="1">
        <f t="array" aca="1" ref="AQ85" ca="1">INDIRECT(_xlfn.CONCAT(AQ$4,"_d!",AQ$1,$A85))</f>
        <v>1995.3580322265625</v>
      </c>
      <c r="AR85" s="42">
        <f t="shared" ca="1" si="56"/>
        <v>2048.6942829584127</v>
      </c>
      <c r="AS85" s="19" cm="1">
        <f t="array" aca="1" ref="AS85" ca="1">INDIRECT(_xlfn.CONCAT(AS$4,"_d!",AS$1,$A85))</f>
        <v>2015.39794921875</v>
      </c>
      <c r="AT85" s="19" cm="1">
        <f t="array" aca="1" ref="AT85" ca="1">INDIRECT(_xlfn.CONCAT(AT$4,"_d!",AT$1,$A85))</f>
        <v>2055.187255859375</v>
      </c>
      <c r="AU85" s="19" cm="1">
        <f t="array" aca="1" ref="AU85" ca="1">INDIRECT(_xlfn.CONCAT(AU$4,"_d!",AU$1,$A85))</f>
        <v>2111.823974609375</v>
      </c>
      <c r="AV85" s="19" cm="1">
        <f t="array" aca="1" ref="AV85" ca="1">INDIRECT(_xlfn.CONCAT(AV$4,"_d!",AV$1,$A85))</f>
        <v>2151.17529296875</v>
      </c>
      <c r="AW85" s="19" cm="1">
        <f t="array" aca="1" ref="AW85" ca="1">INDIRECT(_xlfn.CONCAT(AW$4,"_d!",AW$1,$A85))</f>
        <v>2070.255859375</v>
      </c>
      <c r="AX85" s="19" cm="1">
        <f t="array" aca="1" ref="AX85" ca="1">INDIRECT(_xlfn.CONCAT(AX$4,"_d!",AX$1,$A85))</f>
        <v>1983.462890625</v>
      </c>
      <c r="AY85" s="42">
        <f t="shared" ca="1" si="57"/>
        <v>2041.9821993477019</v>
      </c>
      <c r="AZ85" s="19" cm="1">
        <f t="array" aca="1" ref="AZ85" ca="1">INDIRECT(_xlfn.CONCAT(AZ$4,"_d!",AZ$1,$A85))</f>
        <v>2017.3438720703125</v>
      </c>
      <c r="BA85" s="19" cm="1">
        <f t="array" aca="1" ref="BA85" ca="1">INDIRECT(_xlfn.CONCAT(BA$4,"_d!",BA$1,$A85))</f>
        <v>2057.88037109375</v>
      </c>
      <c r="BB85" s="19" cm="1">
        <f t="array" aca="1" ref="BB85" ca="1">INDIRECT(_xlfn.CONCAT(BB$4,"_d!",BB$1,$A85))</f>
        <v>2100.749267578125</v>
      </c>
      <c r="BC85" s="19" cm="1">
        <f t="array" aca="1" ref="BC85" ca="1">INDIRECT(_xlfn.CONCAT(BC$4,"_d!",BC$1,$A85))</f>
        <v>2130.181396484375</v>
      </c>
      <c r="BD85" s="19" cm="1">
        <f t="array" aca="1" ref="BD85" ca="1">INDIRECT(_xlfn.CONCAT(BD$4,"_d!",BD$1,$A85))</f>
        <v>2079.503173828125</v>
      </c>
      <c r="BE85" s="19" cm="1">
        <f t="array" aca="1" ref="BE85" ca="1">INDIRECT(_xlfn.CONCAT(BE$4,"_d!",BE$1,$A85))</f>
        <v>1999.02392578125</v>
      </c>
      <c r="BF85" s="42">
        <f t="shared" ca="1" si="58"/>
        <v>2041.2439882561962</v>
      </c>
      <c r="BG85" s="19" cm="1">
        <f t="array" aca="1" ref="BG85" ca="1">INDIRECT(_xlfn.CONCAT(BG$4,"_d!",BG$1,$A85))</f>
        <v>2009.0087890625</v>
      </c>
      <c r="BH85" s="19" cm="1">
        <f t="array" aca="1" ref="BH85" ca="1">INDIRECT(_xlfn.CONCAT(BH$4,"_d!",BH$1,$A85))</f>
        <v>2052.4453125</v>
      </c>
      <c r="BI85" s="19" cm="1">
        <f t="array" aca="1" ref="BI85" ca="1">INDIRECT(_xlfn.CONCAT(BI$4,"_d!",BI$1,$A85))</f>
        <v>2087.62255859375</v>
      </c>
      <c r="BJ85" s="19" cm="1">
        <f t="array" aca="1" ref="BJ85" ca="1">INDIRECT(_xlfn.CONCAT(BJ$4,"_d!",BJ$1,$A85))</f>
        <v>2117.81103515625</v>
      </c>
      <c r="BK85" s="19" cm="1">
        <f t="array" aca="1" ref="BK85" ca="1">INDIRECT(_xlfn.CONCAT(BK$4,"_d!",BK$1,$A85))</f>
        <v>2074.02734375</v>
      </c>
      <c r="BL85" s="19" cm="1">
        <f t="array" aca="1" ref="BL85" ca="1">INDIRECT(_xlfn.CONCAT(BL$4,"_d!",BL$1,$A85))</f>
        <v>1988.4892578125</v>
      </c>
      <c r="BM85" s="42">
        <f t="shared" ca="1" si="59"/>
        <v>2030.6637395961636</v>
      </c>
      <c r="BN85" s="19" cm="1">
        <f t="array" aca="1" ref="BN85" ca="1">INDIRECT(_xlfn.CONCAT(BN$4,"_d!",BN$1,$A85))</f>
        <v>2003.98583984375</v>
      </c>
      <c r="BO85" s="19" cm="1">
        <f t="array" aca="1" ref="BO85" ca="1">INDIRECT(_xlfn.CONCAT(BO$4,"_d!",BO$1,$A85))</f>
        <v>2046.409912109375</v>
      </c>
      <c r="BP85" s="19" cm="1">
        <f t="array" aca="1" ref="BP85" ca="1">INDIRECT(_xlfn.CONCAT(BP$4,"_d!",BP$1,$A85))</f>
        <v>2079.508544921875</v>
      </c>
      <c r="BQ85" s="19" cm="1">
        <f t="array" aca="1" ref="BQ85" ca="1">INDIRECT(_xlfn.CONCAT(BQ$4,"_d!",BQ$1,$A85))</f>
        <v>2138.615478515625</v>
      </c>
      <c r="BR85" s="19" cm="1">
        <f t="array" aca="1" ref="BR85" ca="1">INDIRECT(_xlfn.CONCAT(BR$4,"_d!",BR$1,$A85))</f>
        <v>2053.350341796875</v>
      </c>
      <c r="BS85" s="19" cm="1">
        <f t="array" aca="1" ref="BS85" ca="1">INDIRECT(_xlfn.CONCAT(BS$4,"_d!",BS$1,$A85))</f>
        <v>1992.3076171875</v>
      </c>
      <c r="BT85" s="42">
        <f t="shared" ca="1" si="60"/>
        <v>2020.3154733969877</v>
      </c>
      <c r="BU85" s="42"/>
      <c r="BV85" s="45">
        <f t="shared" ca="1" si="61"/>
        <v>2090.5663908293777</v>
      </c>
      <c r="BW85" s="45">
        <f t="shared" ca="1" si="62"/>
        <v>2081.6998588239758</v>
      </c>
      <c r="BX85" s="45">
        <f t="shared" ca="1" si="63"/>
        <v>2049.7122763882185</v>
      </c>
      <c r="BY85" s="45">
        <f t="shared" ca="1" si="64"/>
        <v>2053.9844629794688</v>
      </c>
      <c r="BZ85" s="45">
        <f t="shared" ca="1" si="65"/>
        <v>2058.1186361684368</v>
      </c>
      <c r="CA85" s="45">
        <f t="shared" ca="1" si="66"/>
        <v>2048.6942829584127</v>
      </c>
      <c r="CB85" s="45">
        <f t="shared" ca="1" si="67"/>
        <v>2041.9821993477019</v>
      </c>
      <c r="CC85" s="45">
        <f t="shared" ca="1" si="68"/>
        <v>2041.2439882561962</v>
      </c>
      <c r="CD85" s="45">
        <f t="shared" ca="1" si="69"/>
        <v>2030.6637395961636</v>
      </c>
      <c r="CE85" s="45">
        <f t="shared" ca="1" si="70"/>
        <v>2020.3154733969877</v>
      </c>
      <c r="CF85" s="45" cm="1">
        <f t="array" aca="1" ref="CF85" ca="1">+SUMPRODUCT($BV$3:$CE$3/100,$BV85:$CE85)</f>
        <v>2045.0270484130378</v>
      </c>
      <c r="CG85" s="35">
        <f t="shared" si="73"/>
        <v>45139</v>
      </c>
      <c r="CH85" s="24">
        <f t="shared" ca="1" si="74"/>
        <v>0.13179853814451103</v>
      </c>
      <c r="CI85" s="24">
        <f t="shared" ca="1" si="75"/>
        <v>0.12944022751266315</v>
      </c>
      <c r="CJ85" s="24">
        <f t="shared" ca="1" si="76"/>
        <v>0.12724983715420346</v>
      </c>
      <c r="CK85" s="24">
        <f t="shared" ca="1" si="77"/>
        <v>0.12523411479716562</v>
      </c>
      <c r="CL85" s="24">
        <f t="shared" ca="1" si="78"/>
        <v>0.12528349086045854</v>
      </c>
      <c r="CM85" s="24">
        <f t="shared" ca="1" si="79"/>
        <v>0.12435820779500628</v>
      </c>
      <c r="CN85" s="24">
        <f t="shared" ca="1" si="80"/>
        <v>0.12322735884852332</v>
      </c>
      <c r="CO85" s="24">
        <f t="shared" ca="1" si="81"/>
        <v>0.1230712977864965</v>
      </c>
      <c r="CP85" s="24">
        <f t="shared" ca="1" si="82"/>
        <v>0.12231462140856131</v>
      </c>
      <c r="CQ85" s="24">
        <f t="shared" ca="1" si="83"/>
        <v>0.12154278749790781</v>
      </c>
      <c r="CR85" s="24">
        <f t="shared" ca="1" si="71"/>
        <v>0.12442082954651257</v>
      </c>
      <c r="CS85" s="35">
        <f t="shared" si="84"/>
        <v>45139</v>
      </c>
      <c r="CT85" s="24">
        <f t="shared" ca="1" si="85"/>
        <v>1.2577955720818856</v>
      </c>
      <c r="CU85" s="24">
        <f t="shared" ca="1" si="86"/>
        <v>1.2507472573301133</v>
      </c>
      <c r="CV85" s="24">
        <f t="shared" ca="1" si="87"/>
        <v>1.2548726161285537</v>
      </c>
      <c r="CW85" s="24">
        <f t="shared" ca="1" si="88"/>
        <v>1.2437939405926626</v>
      </c>
      <c r="CX85" s="24">
        <f t="shared" ca="1" si="89"/>
        <v>1.2450833146523288</v>
      </c>
      <c r="CY85" s="24">
        <f t="shared" ca="1" si="90"/>
        <v>1.2446752622679949</v>
      </c>
      <c r="CZ85" s="24">
        <f t="shared" ca="1" si="91"/>
        <v>1.2389256811504827</v>
      </c>
      <c r="DA85" s="24">
        <f t="shared" ca="1" si="92"/>
        <v>1.2395340752957766</v>
      </c>
      <c r="DB85" s="24">
        <f t="shared" ca="1" si="93"/>
        <v>1.2431084870027815</v>
      </c>
      <c r="DC85" s="24">
        <f t="shared" ca="1" si="94"/>
        <v>1.2384913281177394</v>
      </c>
      <c r="DD85" s="48">
        <f t="shared" ca="1" si="95"/>
        <v>1.2440153436862884</v>
      </c>
      <c r="DE85" s="48">
        <f>+[1]NAC!AG86</f>
        <v>1.2437712655032378</v>
      </c>
    </row>
    <row r="86" spans="1:109" x14ac:dyDescent="0.25">
      <c r="A86" s="110">
        <f t="shared" si="72"/>
        <v>113</v>
      </c>
      <c r="B86" s="35">
        <f>+NAC!A86</f>
        <v>45170</v>
      </c>
      <c r="C86" s="19" cm="1">
        <f t="array" aca="1" ref="C86" ca="1">INDIRECT(_xlfn.CONCAT(C$4,"_d!",C$1,$A86))</f>
        <v>2296.883544921875</v>
      </c>
      <c r="D86" s="19" cm="1">
        <f t="array" aca="1" ref="D86" ca="1">INDIRECT(_xlfn.CONCAT(D$4,"_d!",D$1,$A86))</f>
        <v>2348.007080078125</v>
      </c>
      <c r="E86" s="19" cm="1">
        <f t="array" aca="1" ref="E86" ca="1">INDIRECT(_xlfn.CONCAT(E$4,"_d!",E$1,$A86))</f>
        <v>2448.57861328125</v>
      </c>
      <c r="F86" s="19" cm="1">
        <f t="array" aca="1" ref="F86" ca="1">INDIRECT(_xlfn.CONCAT(F$4,"_d!",F$1,$A86))</f>
        <v>2480.446533203125</v>
      </c>
      <c r="G86" s="19" cm="1">
        <f t="array" aca="1" ref="G86" ca="1">INDIRECT(_xlfn.CONCAT(G$4,"_d!",G$1,$A86))</f>
        <v>2397.48486328125</v>
      </c>
      <c r="H86" s="19" cm="1">
        <f t="array" aca="1" ref="H86" ca="1">INDIRECT(_xlfn.CONCAT(H$4,"_d!",H$1,$A86))</f>
        <v>2265.619873046875</v>
      </c>
      <c r="I86" s="42">
        <f t="shared" ca="1" si="52"/>
        <v>2368.5214595654056</v>
      </c>
      <c r="J86" s="19" cm="1">
        <f t="array" aca="1" ref="J86" ca="1">INDIRECT(_xlfn.CONCAT(J$4,"_d!",J$1,$A86))</f>
        <v>2300.03759765625</v>
      </c>
      <c r="K86" s="19" cm="1">
        <f t="array" aca="1" ref="K86" ca="1">INDIRECT(_xlfn.CONCAT(K$4,"_d!",K$1,$A86))</f>
        <v>2350.805908203125</v>
      </c>
      <c r="L86" s="19" cm="1">
        <f t="array" aca="1" ref="L86" ca="1">INDIRECT(_xlfn.CONCAT(L$4,"_d!",L$1,$A86))</f>
        <v>2431.356689453125</v>
      </c>
      <c r="M86" s="19" cm="1">
        <f t="array" aca="1" ref="M86" ca="1">INDIRECT(_xlfn.CONCAT(M$4,"_d!",M$1,$A86))</f>
        <v>2455.6796875</v>
      </c>
      <c r="N86" s="19" cm="1">
        <f t="array" aca="1" ref="N86" ca="1">INDIRECT(_xlfn.CONCAT(N$4,"_d!",N$1,$A86))</f>
        <v>2387.707763671875</v>
      </c>
      <c r="O86" s="19" cm="1">
        <f t="array" aca="1" ref="O86" ca="1">INDIRECT(_xlfn.CONCAT(O$4,"_d!",O$1,$A86))</f>
        <v>2270.568603515625</v>
      </c>
      <c r="P86" s="42">
        <f ca="1">+SUMPRODUCT(J$3:$O$3,J86:O86)</f>
        <v>2356.6580608695244</v>
      </c>
      <c r="Q86" s="19" cm="1">
        <f t="array" aca="1" ref="Q86" ca="1">INDIRECT(_xlfn.CONCAT(Q$4,"_d!",Q$1,$A86))</f>
        <v>2268.90673828125</v>
      </c>
      <c r="R86" s="19" cm="1">
        <f t="array" aca="1" ref="R86" ca="1">INDIRECT(_xlfn.CONCAT(R$4,"_d!",R$1,$A86))</f>
        <v>2268.90673828125</v>
      </c>
      <c r="S86" s="19" cm="1">
        <f t="array" aca="1" ref="S86" ca="1">INDIRECT(_xlfn.CONCAT(S$4,"_d!",S$1,$A86))</f>
        <v>2417.69677734375</v>
      </c>
      <c r="T86" s="19" cm="1">
        <f t="array" aca="1" ref="T86" ca="1">INDIRECT(_xlfn.CONCAT(T$4,"_d!",T$1,$A86))</f>
        <v>2453.663330078125</v>
      </c>
      <c r="U86" s="19" cm="1">
        <f t="array" aca="1" ref="U86" ca="1">INDIRECT(_xlfn.CONCAT(U$4,"_d!",U$1,$A86))</f>
        <v>2376.70849609375</v>
      </c>
      <c r="V86" s="19" cm="1">
        <f t="array" aca="1" ref="V86" ca="1">INDIRECT(_xlfn.CONCAT(V$4,"_d!",V$1,$A86))</f>
        <v>2273.716064453125</v>
      </c>
      <c r="W86" s="42">
        <f t="shared" ca="1" si="53"/>
        <v>2310.869052051401</v>
      </c>
      <c r="X86" s="19" cm="1">
        <f t="array" aca="1" ref="X86" ca="1">INDIRECT(_xlfn.CONCAT(X$4,"_d!",X$1,$A86))</f>
        <v>2258.0546875</v>
      </c>
      <c r="Y86" s="19" cm="1">
        <f t="array" aca="1" ref="Y86" ca="1">INDIRECT(_xlfn.CONCAT(Y$4,"_d!",Y$1,$A86))</f>
        <v>2336.814453125</v>
      </c>
      <c r="Z86" s="19" cm="1">
        <f t="array" aca="1" ref="Z86" ca="1">INDIRECT(_xlfn.CONCAT(Z$4,"_d!",Z$1,$A86))</f>
        <v>2411.594482421875</v>
      </c>
      <c r="AA86" s="19" cm="1">
        <f t="array" aca="1" ref="AA86" ca="1">INDIRECT(_xlfn.CONCAT(AA$4,"_d!",AA$1,$A86))</f>
        <v>2445.21728515625</v>
      </c>
      <c r="AB86" s="19" cm="1">
        <f t="array" aca="1" ref="AB86" ca="1">INDIRECT(_xlfn.CONCAT(AB$4,"_d!",AB$1,$A86))</f>
        <v>2377.069580078125</v>
      </c>
      <c r="AC86" s="19" cm="1">
        <f t="array" aca="1" ref="AC86" ca="1">INDIRECT(_xlfn.CONCAT(AC$4,"_d!",AC$1,$A86))</f>
        <v>2270.085693359375</v>
      </c>
      <c r="AD86" s="42">
        <f t="shared" ca="1" si="54"/>
        <v>2320.4252269304138</v>
      </c>
      <c r="AE86" s="19" cm="1">
        <f t="array" aca="1" ref="AE86" ca="1">INDIRECT(_xlfn.CONCAT(AE$4,"_d!",AE$1,$A86))</f>
        <v>2279.084716796875</v>
      </c>
      <c r="AF86" s="19" cm="1">
        <f t="array" aca="1" ref="AF86" ca="1">INDIRECT(_xlfn.CONCAT(AF$4,"_d!",AF$1,$A86))</f>
        <v>2332.172607421875</v>
      </c>
      <c r="AG86" s="19" cm="1">
        <f t="array" aca="1" ref="AG86" ca="1">INDIRECT(_xlfn.CONCAT(AG$4,"_d!",AG$1,$A86))</f>
        <v>2401.319091796875</v>
      </c>
      <c r="AH86" s="19" cm="1">
        <f t="array" aca="1" ref="AH86" ca="1">INDIRECT(_xlfn.CONCAT(AH$4,"_d!",AH$1,$A86))</f>
        <v>2437.8515625</v>
      </c>
      <c r="AI86" s="19" cm="1">
        <f t="array" aca="1" ref="AI86" ca="1">INDIRECT(_xlfn.CONCAT(AI$4,"_d!",AI$1,$A86))</f>
        <v>2362.23388671875</v>
      </c>
      <c r="AJ86" s="19" cm="1">
        <f t="array" aca="1" ref="AJ86" ca="1">INDIRECT(_xlfn.CONCAT(AJ$4,"_d!",AJ$1,$A86))</f>
        <v>2279.726806640625</v>
      </c>
      <c r="AK86" s="42">
        <f t="shared" ca="1" si="55"/>
        <v>2323.369169931239</v>
      </c>
      <c r="AL86" s="19" cm="1">
        <f t="array" aca="1" ref="AL86" ca="1">INDIRECT(_xlfn.CONCAT(AL$4,"_d!",AL$1,$A86))</f>
        <v>2265.65185546875</v>
      </c>
      <c r="AM86" s="19" cm="1">
        <f t="array" aca="1" ref="AM86" ca="1">INDIRECT(_xlfn.CONCAT(AM$4,"_d!",AM$1,$A86))</f>
        <v>2329.87841796875</v>
      </c>
      <c r="AN86" s="19" cm="1">
        <f t="array" aca="1" ref="AN86" ca="1">INDIRECT(_xlfn.CONCAT(AN$4,"_d!",AN$1,$A86))</f>
        <v>2396.148193359375</v>
      </c>
      <c r="AO86" s="19" cm="1">
        <f t="array" aca="1" ref="AO86" ca="1">INDIRECT(_xlfn.CONCAT(AO$4,"_d!",AO$1,$A86))</f>
        <v>2431.826171875</v>
      </c>
      <c r="AP86" s="19" cm="1">
        <f t="array" aca="1" ref="AP86" ca="1">INDIRECT(_xlfn.CONCAT(AP$4,"_d!",AP$1,$A86))</f>
        <v>2369.166015625</v>
      </c>
      <c r="AQ86" s="19" cm="1">
        <f t="array" aca="1" ref="AQ86" ca="1">INDIRECT(_xlfn.CONCAT(AQ$4,"_d!",AQ$1,$A86))</f>
        <v>2281.2470703125</v>
      </c>
      <c r="AR86" s="42">
        <f t="shared" ca="1" si="56"/>
        <v>2312.8718337417595</v>
      </c>
      <c r="AS86" s="19" cm="1">
        <f t="array" aca="1" ref="AS86" ca="1">INDIRECT(_xlfn.CONCAT(AS$4,"_d!",AS$1,$A86))</f>
        <v>2262.917724609375</v>
      </c>
      <c r="AT86" s="19" cm="1">
        <f t="array" aca="1" ref="AT86" ca="1">INDIRECT(_xlfn.CONCAT(AT$4,"_d!",AT$1,$A86))</f>
        <v>2321.177734375</v>
      </c>
      <c r="AU86" s="19" cm="1">
        <f t="array" aca="1" ref="AU86" ca="1">INDIRECT(_xlfn.CONCAT(AU$4,"_d!",AU$1,$A86))</f>
        <v>2386.67626953125</v>
      </c>
      <c r="AV86" s="19" cm="1">
        <f t="array" aca="1" ref="AV86" ca="1">INDIRECT(_xlfn.CONCAT(AV$4,"_d!",AV$1,$A86))</f>
        <v>2424.968994140625</v>
      </c>
      <c r="AW86" s="19" cm="1">
        <f t="array" aca="1" ref="AW86" ca="1">INDIRECT(_xlfn.CONCAT(AW$4,"_d!",AW$1,$A86))</f>
        <v>2347.4775390625</v>
      </c>
      <c r="AX86" s="19" cm="1">
        <f t="array" aca="1" ref="AX86" ca="1">INDIRECT(_xlfn.CONCAT(AX$4,"_d!",AX$1,$A86))</f>
        <v>2263.354736328125</v>
      </c>
      <c r="AY86" s="42">
        <f t="shared" ca="1" si="57"/>
        <v>2302.6862956181799</v>
      </c>
      <c r="AZ86" s="19" cm="1">
        <f t="array" aca="1" ref="AZ86" ca="1">INDIRECT(_xlfn.CONCAT(AZ$4,"_d!",AZ$1,$A86))</f>
        <v>2262.11181640625</v>
      </c>
      <c r="BA86" s="19" cm="1">
        <f t="array" aca="1" ref="BA86" ca="1">INDIRECT(_xlfn.CONCAT(BA$4,"_d!",BA$1,$A86))</f>
        <v>2325.818115234375</v>
      </c>
      <c r="BB86" s="19" cm="1">
        <f t="array" aca="1" ref="BB86" ca="1">INDIRECT(_xlfn.CONCAT(BB$4,"_d!",BB$1,$A86))</f>
        <v>2371.47998046875</v>
      </c>
      <c r="BC86" s="19" cm="1">
        <f t="array" aca="1" ref="BC86" ca="1">INDIRECT(_xlfn.CONCAT(BC$4,"_d!",BC$1,$A86))</f>
        <v>2399.01513671875</v>
      </c>
      <c r="BD86" s="19" cm="1">
        <f t="array" aca="1" ref="BD86" ca="1">INDIRECT(_xlfn.CONCAT(BD$4,"_d!",BD$1,$A86))</f>
        <v>2356.1318359375</v>
      </c>
      <c r="BE86" s="19" cm="1">
        <f t="array" aca="1" ref="BE86" ca="1">INDIRECT(_xlfn.CONCAT(BE$4,"_d!",BE$1,$A86))</f>
        <v>2273.468994140625</v>
      </c>
      <c r="BF86" s="42">
        <f t="shared" ca="1" si="58"/>
        <v>2299.7851776219959</v>
      </c>
      <c r="BG86" s="19" cm="1">
        <f t="array" aca="1" ref="BG86" ca="1">INDIRECT(_xlfn.CONCAT(BG$4,"_d!",BG$1,$A86))</f>
        <v>2250.920654296875</v>
      </c>
      <c r="BH86" s="19" cm="1">
        <f t="array" aca="1" ref="BH86" ca="1">INDIRECT(_xlfn.CONCAT(BH$4,"_d!",BH$1,$A86))</f>
        <v>2315.07275390625</v>
      </c>
      <c r="BI86" s="19" cm="1">
        <f t="array" aca="1" ref="BI86" ca="1">INDIRECT(_xlfn.CONCAT(BI$4,"_d!",BI$1,$A86))</f>
        <v>2355.6201171875</v>
      </c>
      <c r="BJ86" s="19" cm="1">
        <f t="array" aca="1" ref="BJ86" ca="1">INDIRECT(_xlfn.CONCAT(BJ$4,"_d!",BJ$1,$A86))</f>
        <v>2382.946044921875</v>
      </c>
      <c r="BK86" s="19" cm="1">
        <f t="array" aca="1" ref="BK86" ca="1">INDIRECT(_xlfn.CONCAT(BK$4,"_d!",BK$1,$A86))</f>
        <v>2348.5458984375</v>
      </c>
      <c r="BL86" s="19" cm="1">
        <f t="array" aca="1" ref="BL86" ca="1">INDIRECT(_xlfn.CONCAT(BL$4,"_d!",BL$1,$A86))</f>
        <v>2261.117919921875</v>
      </c>
      <c r="BM86" s="42">
        <f t="shared" ca="1" si="59"/>
        <v>2284.7700056651097</v>
      </c>
      <c r="BN86" s="19" cm="1">
        <f t="array" aca="1" ref="BN86" ca="1">INDIRECT(_xlfn.CONCAT(BN$4,"_d!",BN$1,$A86))</f>
        <v>2244.461181640625</v>
      </c>
      <c r="BO86" s="19" cm="1">
        <f t="array" aca="1" ref="BO86" ca="1">INDIRECT(_xlfn.CONCAT(BO$4,"_d!",BO$1,$A86))</f>
        <v>2308.85498046875</v>
      </c>
      <c r="BP86" s="19" cm="1">
        <f t="array" aca="1" ref="BP86" ca="1">INDIRECT(_xlfn.CONCAT(BP$4,"_d!",BP$1,$A86))</f>
        <v>2347.0966796875</v>
      </c>
      <c r="BQ86" s="19" cm="1">
        <f t="array" aca="1" ref="BQ86" ca="1">INDIRECT(_xlfn.CONCAT(BQ$4,"_d!",BQ$1,$A86))</f>
        <v>2409.50634765625</v>
      </c>
      <c r="BR86" s="19" cm="1">
        <f t="array" aca="1" ref="BR86" ca="1">INDIRECT(_xlfn.CONCAT(BR$4,"_d!",BR$1,$A86))</f>
        <v>2320.80419921875</v>
      </c>
      <c r="BS86" s="19" cm="1">
        <f t="array" aca="1" ref="BS86" ca="1">INDIRECT(_xlfn.CONCAT(BS$4,"_d!",BS$1,$A86))</f>
        <v>2264.68505859375</v>
      </c>
      <c r="BT86" s="42">
        <f t="shared" ca="1" si="60"/>
        <v>2271.7042460000835</v>
      </c>
      <c r="BU86" s="42"/>
      <c r="BV86" s="45">
        <f t="shared" ca="1" si="61"/>
        <v>2368.5214595654056</v>
      </c>
      <c r="BW86" s="45">
        <f t="shared" ca="1" si="62"/>
        <v>2356.6580608695244</v>
      </c>
      <c r="BX86" s="45">
        <f t="shared" ca="1" si="63"/>
        <v>2310.869052051401</v>
      </c>
      <c r="BY86" s="45">
        <f t="shared" ca="1" si="64"/>
        <v>2320.4252269304138</v>
      </c>
      <c r="BZ86" s="45">
        <f t="shared" ca="1" si="65"/>
        <v>2323.369169931239</v>
      </c>
      <c r="CA86" s="45">
        <f t="shared" ca="1" si="66"/>
        <v>2312.8718337417595</v>
      </c>
      <c r="CB86" s="45">
        <f t="shared" ca="1" si="67"/>
        <v>2302.6862956181799</v>
      </c>
      <c r="CC86" s="45">
        <f t="shared" ca="1" si="68"/>
        <v>2299.7851776219959</v>
      </c>
      <c r="CD86" s="45">
        <f t="shared" ca="1" si="69"/>
        <v>2284.7700056651097</v>
      </c>
      <c r="CE86" s="45">
        <f t="shared" ca="1" si="70"/>
        <v>2271.7042460000835</v>
      </c>
      <c r="CF86" s="45" cm="1">
        <f t="array" aca="1" ref="CF86" ca="1">+SUMPRODUCT($BV$3:$CE$3/100,$BV86:$CE86)</f>
        <v>2305.923708970086</v>
      </c>
      <c r="CG86" s="35">
        <f t="shared" si="73"/>
        <v>45170</v>
      </c>
      <c r="CH86" s="24">
        <f t="shared" ca="1" si="74"/>
        <v>0.13295682450235713</v>
      </c>
      <c r="CI86" s="24">
        <f t="shared" ca="1" si="75"/>
        <v>0.13208349939596098</v>
      </c>
      <c r="CJ86" s="24">
        <f t="shared" ca="1" si="76"/>
        <v>0.12741143167828639</v>
      </c>
      <c r="CK86" s="24">
        <f t="shared" ca="1" si="77"/>
        <v>0.12971897731127502</v>
      </c>
      <c r="CL86" s="24">
        <f t="shared" ca="1" si="78"/>
        <v>0.12888009908729781</v>
      </c>
      <c r="CM86" s="24">
        <f t="shared" ca="1" si="79"/>
        <v>0.12894923023939997</v>
      </c>
      <c r="CN86" s="24">
        <f t="shared" ca="1" si="80"/>
        <v>0.12767207096798305</v>
      </c>
      <c r="CO86" s="24">
        <f t="shared" ca="1" si="81"/>
        <v>0.12665864093330037</v>
      </c>
      <c r="CP86" s="24">
        <f t="shared" ca="1" si="82"/>
        <v>0.12513458585687842</v>
      </c>
      <c r="CQ86" s="24">
        <f t="shared" ca="1" si="83"/>
        <v>0.12443045450738799</v>
      </c>
      <c r="CR86" s="24">
        <f t="shared" ca="1" si="71"/>
        <v>0.12757614172365428</v>
      </c>
      <c r="CS86" s="35">
        <f t="shared" si="84"/>
        <v>45170</v>
      </c>
      <c r="CT86" s="24">
        <f t="shared" ca="1" si="85"/>
        <v>1.4019712632975976</v>
      </c>
      <c r="CU86" s="24">
        <f t="shared" ca="1" si="86"/>
        <v>1.3934387471196872</v>
      </c>
      <c r="CV86" s="24">
        <f t="shared" ca="1" si="87"/>
        <v>1.3910173432578623</v>
      </c>
      <c r="CW86" s="24">
        <f t="shared" ca="1" si="88"/>
        <v>1.3834898828186515</v>
      </c>
      <c r="CX86" s="24">
        <f t="shared" ca="1" si="89"/>
        <v>1.385355376142213</v>
      </c>
      <c r="CY86" s="24">
        <f t="shared" ca="1" si="90"/>
        <v>1.385379844904584</v>
      </c>
      <c r="CZ86" s="24">
        <f t="shared" ca="1" si="91"/>
        <v>1.3782160383474995</v>
      </c>
      <c r="DA86" s="24">
        <f t="shared" ca="1" si="92"/>
        <v>1.3775575233520128</v>
      </c>
      <c r="DB86" s="24">
        <f t="shared" ca="1" si="93"/>
        <v>1.380798912305897</v>
      </c>
      <c r="DC86" s="24">
        <f t="shared" ca="1" si="94"/>
        <v>1.3762519969557765</v>
      </c>
      <c r="DD86" s="48">
        <f t="shared" ca="1" si="95"/>
        <v>1.3831801123858121</v>
      </c>
      <c r="DE86" s="48">
        <f>+[1]NAC!AG87</f>
        <v>1.3828181536234885</v>
      </c>
    </row>
    <row r="87" spans="1:109" x14ac:dyDescent="0.25">
      <c r="A87" s="110">
        <f t="shared" si="72"/>
        <v>114</v>
      </c>
      <c r="B87" s="35">
        <f>+NAC!A87</f>
        <v>45200</v>
      </c>
      <c r="C87" s="19" cm="1">
        <f t="array" aca="1" ref="C87" ca="1">INDIRECT(_xlfn.CONCAT(C$4,"_d!",C$1,$A87))</f>
        <v>2499.492919921875</v>
      </c>
      <c r="D87" s="19" cm="1">
        <f t="array" aca="1" ref="D87" ca="1">INDIRECT(_xlfn.CONCAT(D$4,"_d!",D$1,$A87))</f>
        <v>2542.03955078125</v>
      </c>
      <c r="E87" s="19" cm="1">
        <f t="array" aca="1" ref="E87" ca="1">INDIRECT(_xlfn.CONCAT(E$4,"_d!",E$1,$A87))</f>
        <v>2634.857666015625</v>
      </c>
      <c r="F87" s="19" cm="1">
        <f t="array" aca="1" ref="F87" ca="1">INDIRECT(_xlfn.CONCAT(F$4,"_d!",F$1,$A87))</f>
        <v>2658.041015625</v>
      </c>
      <c r="G87" s="19" cm="1">
        <f t="array" aca="1" ref="G87" ca="1">INDIRECT(_xlfn.CONCAT(G$4,"_d!",G$1,$A87))</f>
        <v>2577.39208984375</v>
      </c>
      <c r="H87" s="19" cm="1">
        <f t="array" aca="1" ref="H87" ca="1">INDIRECT(_xlfn.CONCAT(H$4,"_d!",H$1,$A87))</f>
        <v>2449.170166015625</v>
      </c>
      <c r="I87" s="42">
        <f t="shared" ca="1" si="52"/>
        <v>2560.1803424529899</v>
      </c>
      <c r="J87" s="19" cm="1">
        <f t="array" aca="1" ref="J87" ca="1">INDIRECT(_xlfn.CONCAT(J$4,"_d!",J$1,$A87))</f>
        <v>2503.386962890625</v>
      </c>
      <c r="K87" s="19" cm="1">
        <f t="array" aca="1" ref="K87" ca="1">INDIRECT(_xlfn.CONCAT(K$4,"_d!",K$1,$A87))</f>
        <v>2544.459228515625</v>
      </c>
      <c r="L87" s="19" cm="1">
        <f t="array" aca="1" ref="L87" ca="1">INDIRECT(_xlfn.CONCAT(L$4,"_d!",L$1,$A87))</f>
        <v>2616.79833984375</v>
      </c>
      <c r="M87" s="19" cm="1">
        <f t="array" aca="1" ref="M87" ca="1">INDIRECT(_xlfn.CONCAT(M$4,"_d!",M$1,$A87))</f>
        <v>2633.96826171875</v>
      </c>
      <c r="N87" s="19" cm="1">
        <f t="array" aca="1" ref="N87" ca="1">INDIRECT(_xlfn.CONCAT(N$4,"_d!",N$1,$A87))</f>
        <v>2564.981201171875</v>
      </c>
      <c r="O87" s="19" cm="1">
        <f t="array" aca="1" ref="O87" ca="1">INDIRECT(_xlfn.CONCAT(O$4,"_d!",O$1,$A87))</f>
        <v>2456.441162109375</v>
      </c>
      <c r="P87" s="42">
        <f ca="1">+SUMPRODUCT(J$3:$O$3,J87:O87)</f>
        <v>2549.0556285758626</v>
      </c>
      <c r="Q87" s="19" cm="1">
        <f t="array" aca="1" ref="Q87" ca="1">INDIRECT(_xlfn.CONCAT(Q$4,"_d!",Q$1,$A87))</f>
        <v>2467.739501953125</v>
      </c>
      <c r="R87" s="19" cm="1">
        <f t="array" aca="1" ref="R87" ca="1">INDIRECT(_xlfn.CONCAT(R$4,"_d!",R$1,$A87))</f>
        <v>2467.739501953125</v>
      </c>
      <c r="S87" s="19" cm="1">
        <f t="array" aca="1" ref="S87" ca="1">INDIRECT(_xlfn.CONCAT(S$4,"_d!",S$1,$A87))</f>
        <v>2602.205078125</v>
      </c>
      <c r="T87" s="19" cm="1">
        <f t="array" aca="1" ref="T87" ca="1">INDIRECT(_xlfn.CONCAT(T$4,"_d!",T$1,$A87))</f>
        <v>2633.079833984375</v>
      </c>
      <c r="U87" s="19" cm="1">
        <f t="array" aca="1" ref="U87" ca="1">INDIRECT(_xlfn.CONCAT(U$4,"_d!",U$1,$A87))</f>
        <v>2552.344482421875</v>
      </c>
      <c r="V87" s="19" cm="1">
        <f t="array" aca="1" ref="V87" ca="1">INDIRECT(_xlfn.CONCAT(V$4,"_d!",V$1,$A87))</f>
        <v>2459.488037109375</v>
      </c>
      <c r="W87" s="42">
        <f t="shared" ca="1" si="53"/>
        <v>2504.0593236159743</v>
      </c>
      <c r="X87" s="19" cm="1">
        <f t="array" aca="1" ref="X87" ca="1">INDIRECT(_xlfn.CONCAT(X$4,"_d!",X$1,$A87))</f>
        <v>2456.154541015625</v>
      </c>
      <c r="Y87" s="19" cm="1">
        <f t="array" aca="1" ref="Y87" ca="1">INDIRECT(_xlfn.CONCAT(Y$4,"_d!",Y$1,$A87))</f>
        <v>2532.99658203125</v>
      </c>
      <c r="Z87" s="19" cm="1">
        <f t="array" aca="1" ref="Z87" ca="1">INDIRECT(_xlfn.CONCAT(Z$4,"_d!",Z$1,$A87))</f>
        <v>2593.7939453125</v>
      </c>
      <c r="AA87" s="19" cm="1">
        <f t="array" aca="1" ref="AA87" ca="1">INDIRECT(_xlfn.CONCAT(AA$4,"_d!",AA$1,$A87))</f>
        <v>2625.419189453125</v>
      </c>
      <c r="AB87" s="19" cm="1">
        <f t="array" aca="1" ref="AB87" ca="1">INDIRECT(_xlfn.CONCAT(AB$4,"_d!",AB$1,$A87))</f>
        <v>2550.03955078125</v>
      </c>
      <c r="AC87" s="19" cm="1">
        <f t="array" aca="1" ref="AC87" ca="1">INDIRECT(_xlfn.CONCAT(AC$4,"_d!",AC$1,$A87))</f>
        <v>2455.117919921875</v>
      </c>
      <c r="AD87" s="42">
        <f t="shared" ca="1" si="54"/>
        <v>2512.5530704215621</v>
      </c>
      <c r="AE87" s="19" cm="1">
        <f t="array" aca="1" ref="AE87" ca="1">INDIRECT(_xlfn.CONCAT(AE$4,"_d!",AE$1,$A87))</f>
        <v>2478.6142578125</v>
      </c>
      <c r="AF87" s="19" cm="1">
        <f t="array" aca="1" ref="AF87" ca="1">INDIRECT(_xlfn.CONCAT(AF$4,"_d!",AF$1,$A87))</f>
        <v>2525.443359375</v>
      </c>
      <c r="AG87" s="19" cm="1">
        <f t="array" aca="1" ref="AG87" ca="1">INDIRECT(_xlfn.CONCAT(AG$4,"_d!",AG$1,$A87))</f>
        <v>2582.774169921875</v>
      </c>
      <c r="AH87" s="19" cm="1">
        <f t="array" aca="1" ref="AH87" ca="1">INDIRECT(_xlfn.CONCAT(AH$4,"_d!",AH$1,$A87))</f>
        <v>2618.353271484375</v>
      </c>
      <c r="AI87" s="19" cm="1">
        <f t="array" aca="1" ref="AI87" ca="1">INDIRECT(_xlfn.CONCAT(AI$4,"_d!",AI$1,$A87))</f>
        <v>2535.5556640625</v>
      </c>
      <c r="AJ87" s="19" cm="1">
        <f t="array" aca="1" ref="AJ87" ca="1">INDIRECT(_xlfn.CONCAT(AJ$4,"_d!",AJ$1,$A87))</f>
        <v>2463.5146484375</v>
      </c>
      <c r="AK87" s="42">
        <f t="shared" ca="1" si="55"/>
        <v>2515.6296629455987</v>
      </c>
      <c r="AL87" s="19" cm="1">
        <f t="array" aca="1" ref="AL87" ca="1">INDIRECT(_xlfn.CONCAT(AL$4,"_d!",AL$1,$A87))</f>
        <v>2462.897705078125</v>
      </c>
      <c r="AM87" s="19" cm="1">
        <f t="array" aca="1" ref="AM87" ca="1">INDIRECT(_xlfn.CONCAT(AM$4,"_d!",AM$1,$A87))</f>
        <v>2523.534423828125</v>
      </c>
      <c r="AN87" s="19" cm="1">
        <f t="array" aca="1" ref="AN87" ca="1">INDIRECT(_xlfn.CONCAT(AN$4,"_d!",AN$1,$A87))</f>
        <v>2578.586181640625</v>
      </c>
      <c r="AO87" s="19" cm="1">
        <f t="array" aca="1" ref="AO87" ca="1">INDIRECT(_xlfn.CONCAT(AO$4,"_d!",AO$1,$A87))</f>
        <v>2613.3349609375</v>
      </c>
      <c r="AP87" s="19" cm="1">
        <f t="array" aca="1" ref="AP87" ca="1">INDIRECT(_xlfn.CONCAT(AP$4,"_d!",AP$1,$A87))</f>
        <v>2541.720458984375</v>
      </c>
      <c r="AQ87" s="19" cm="1">
        <f t="array" aca="1" ref="AQ87" ca="1">INDIRECT(_xlfn.CONCAT(AQ$4,"_d!",AQ$1,$A87))</f>
        <v>2466.266357421875</v>
      </c>
      <c r="AR87" s="42">
        <f t="shared" ca="1" si="56"/>
        <v>2504.7123763015902</v>
      </c>
      <c r="AS87" s="19" cm="1">
        <f t="array" aca="1" ref="AS87" ca="1">INDIRECT(_xlfn.CONCAT(AS$4,"_d!",AS$1,$A87))</f>
        <v>2457.228515625</v>
      </c>
      <c r="AT87" s="19" cm="1">
        <f t="array" aca="1" ref="AT87" ca="1">INDIRECT(_xlfn.CONCAT(AT$4,"_d!",AT$1,$A87))</f>
        <v>2512.895263671875</v>
      </c>
      <c r="AU87" s="19" cm="1">
        <f t="array" aca="1" ref="AU87" ca="1">INDIRECT(_xlfn.CONCAT(AU$4,"_d!",AU$1,$A87))</f>
        <v>2570.34765625</v>
      </c>
      <c r="AV87" s="19" cm="1">
        <f t="array" aca="1" ref="AV87" ca="1">INDIRECT(_xlfn.CONCAT(AV$4,"_d!",AV$1,$A87))</f>
        <v>2605.41162109375</v>
      </c>
      <c r="AW87" s="19" cm="1">
        <f t="array" aca="1" ref="AW87" ca="1">INDIRECT(_xlfn.CONCAT(AW$4,"_d!",AW$1,$A87))</f>
        <v>2519.683349609375</v>
      </c>
      <c r="AX87" s="19" cm="1">
        <f t="array" aca="1" ref="AX87" ca="1">INDIRECT(_xlfn.CONCAT(AX$4,"_d!",AX$1,$A87))</f>
        <v>2448.8828125</v>
      </c>
      <c r="AY87" s="42">
        <f t="shared" ca="1" si="57"/>
        <v>2492.825972649212</v>
      </c>
      <c r="AZ87" s="19" cm="1">
        <f t="array" aca="1" ref="AZ87" ca="1">INDIRECT(_xlfn.CONCAT(AZ$4,"_d!",AZ$1,$A87))</f>
        <v>2454.8876953125</v>
      </c>
      <c r="BA87" s="19" cm="1">
        <f t="array" aca="1" ref="BA87" ca="1">INDIRECT(_xlfn.CONCAT(BA$4,"_d!",BA$1,$A87))</f>
        <v>2522.041259765625</v>
      </c>
      <c r="BB87" s="19" cm="1">
        <f t="array" aca="1" ref="BB87" ca="1">INDIRECT(_xlfn.CONCAT(BB$4,"_d!",BB$1,$A87))</f>
        <v>2553.57177734375</v>
      </c>
      <c r="BC87" s="19" cm="1">
        <f t="array" aca="1" ref="BC87" ca="1">INDIRECT(_xlfn.CONCAT(BC$4,"_d!",BC$1,$A87))</f>
        <v>2580.852294921875</v>
      </c>
      <c r="BD87" s="19" cm="1">
        <f t="array" aca="1" ref="BD87" ca="1">INDIRECT(_xlfn.CONCAT(BD$4,"_d!",BD$1,$A87))</f>
        <v>2529.15869140625</v>
      </c>
      <c r="BE87" s="19" cm="1">
        <f t="array" aca="1" ref="BE87" ca="1">INDIRECT(_xlfn.CONCAT(BE$4,"_d!",BE$1,$A87))</f>
        <v>2457.135009765625</v>
      </c>
      <c r="BF87" s="42">
        <f t="shared" ca="1" si="58"/>
        <v>2491.1517381396302</v>
      </c>
      <c r="BG87" s="19" cm="1">
        <f t="array" aca="1" ref="BG87" ca="1">INDIRECT(_xlfn.CONCAT(BG$4,"_d!",BG$1,$A87))</f>
        <v>2442.636962890625</v>
      </c>
      <c r="BH87" s="19" cm="1">
        <f t="array" aca="1" ref="BH87" ca="1">INDIRECT(_xlfn.CONCAT(BH$4,"_d!",BH$1,$A87))</f>
        <v>2508.88916015625</v>
      </c>
      <c r="BI87" s="19" cm="1">
        <f t="array" aca="1" ref="BI87" ca="1">INDIRECT(_xlfn.CONCAT(BI$4,"_d!",BI$1,$A87))</f>
        <v>2538.352783203125</v>
      </c>
      <c r="BJ87" s="19" cm="1">
        <f t="array" aca="1" ref="BJ87" ca="1">INDIRECT(_xlfn.CONCAT(BJ$4,"_d!",BJ$1,$A87))</f>
        <v>2563.73388671875</v>
      </c>
      <c r="BK87" s="19" cm="1">
        <f t="array" aca="1" ref="BK87" ca="1">INDIRECT(_xlfn.CONCAT(BK$4,"_d!",BK$1,$A87))</f>
        <v>2521.7958984375</v>
      </c>
      <c r="BL87" s="19" cm="1">
        <f t="array" aca="1" ref="BL87" ca="1">INDIRECT(_xlfn.CONCAT(BL$4,"_d!",BL$1,$A87))</f>
        <v>2445.660888671875</v>
      </c>
      <c r="BM87" s="42">
        <f t="shared" ca="1" si="59"/>
        <v>2475.4670669391503</v>
      </c>
      <c r="BN87" s="19" cm="1">
        <f t="array" aca="1" ref="BN87" ca="1">INDIRECT(_xlfn.CONCAT(BN$4,"_d!",BN$1,$A87))</f>
        <v>2435.743896484375</v>
      </c>
      <c r="BO87" s="19" cm="1">
        <f t="array" aca="1" ref="BO87" ca="1">INDIRECT(_xlfn.CONCAT(BO$4,"_d!",BO$1,$A87))</f>
        <v>2504.35888671875</v>
      </c>
      <c r="BP87" s="19" cm="1">
        <f t="array" aca="1" ref="BP87" ca="1">INDIRECT(_xlfn.CONCAT(BP$4,"_d!",BP$1,$A87))</f>
        <v>2531.853759765625</v>
      </c>
      <c r="BQ87" s="19" cm="1">
        <f t="array" aca="1" ref="BQ87" ca="1">INDIRECT(_xlfn.CONCAT(BQ$4,"_d!",BQ$1,$A87))</f>
        <v>2600.94091796875</v>
      </c>
      <c r="BR87" s="19" cm="1">
        <f t="array" aca="1" ref="BR87" ca="1">INDIRECT(_xlfn.CONCAT(BR$4,"_d!",BR$1,$A87))</f>
        <v>2490.824951171875</v>
      </c>
      <c r="BS87" s="19" cm="1">
        <f t="array" aca="1" ref="BS87" ca="1">INDIRECT(_xlfn.CONCAT(BS$4,"_d!",BS$1,$A87))</f>
        <v>2449.84326171875</v>
      </c>
      <c r="BT87" s="42">
        <f t="shared" ca="1" si="60"/>
        <v>2462.6503332805883</v>
      </c>
      <c r="BU87" s="42"/>
      <c r="BV87" s="45">
        <f t="shared" ca="1" si="61"/>
        <v>2560.1803424529899</v>
      </c>
      <c r="BW87" s="45">
        <f t="shared" ca="1" si="62"/>
        <v>2549.0556285758626</v>
      </c>
      <c r="BX87" s="45">
        <f t="shared" ca="1" si="63"/>
        <v>2504.0593236159743</v>
      </c>
      <c r="BY87" s="45">
        <f t="shared" ca="1" si="64"/>
        <v>2512.5530704215621</v>
      </c>
      <c r="BZ87" s="45">
        <f t="shared" ca="1" si="65"/>
        <v>2515.6296629455987</v>
      </c>
      <c r="CA87" s="45">
        <f t="shared" ca="1" si="66"/>
        <v>2504.7123763015902</v>
      </c>
      <c r="CB87" s="45">
        <f t="shared" ca="1" si="67"/>
        <v>2492.825972649212</v>
      </c>
      <c r="CC87" s="45">
        <f t="shared" ca="1" si="68"/>
        <v>2491.1517381396302</v>
      </c>
      <c r="CD87" s="45">
        <f t="shared" ca="1" si="69"/>
        <v>2475.4670669391503</v>
      </c>
      <c r="CE87" s="45">
        <f t="shared" ca="1" si="70"/>
        <v>2462.6503332805883</v>
      </c>
      <c r="CF87" s="45" cm="1">
        <f t="array" aca="1" ref="CF87" ca="1">+SUMPRODUCT($BV$3:$CE$3/100,$BV87:$CE87)</f>
        <v>2497.3786542862817</v>
      </c>
      <c r="CG87" s="35">
        <f t="shared" si="73"/>
        <v>45200</v>
      </c>
      <c r="CH87" s="24">
        <f t="shared" ca="1" si="74"/>
        <v>8.0919208949346455E-2</v>
      </c>
      <c r="CI87" s="24">
        <f t="shared" ca="1" si="75"/>
        <v>8.164000153477935E-2</v>
      </c>
      <c r="CJ87" s="24">
        <f t="shared" ca="1" si="76"/>
        <v>8.3600700521336169E-2</v>
      </c>
      <c r="CK87" s="24">
        <f t="shared" ca="1" si="77"/>
        <v>8.2798549706040614E-2</v>
      </c>
      <c r="CL87" s="24">
        <f t="shared" ca="1" si="78"/>
        <v>8.2750729200753659E-2</v>
      </c>
      <c r="CM87" s="24">
        <f t="shared" ca="1" si="79"/>
        <v>8.2944735527982649E-2</v>
      </c>
      <c r="CN87" s="24">
        <f t="shared" ca="1" si="80"/>
        <v>8.2572983299050273E-2</v>
      </c>
      <c r="CO87" s="24">
        <f t="shared" ca="1" si="81"/>
        <v>8.3210624357319185E-2</v>
      </c>
      <c r="CP87" s="24">
        <f t="shared" ca="1" si="82"/>
        <v>8.3464445349512362E-2</v>
      </c>
      <c r="CQ87" s="24">
        <f t="shared" ca="1" si="83"/>
        <v>8.4054113829612476E-2</v>
      </c>
      <c r="CR87" s="24">
        <f t="shared" ca="1" si="71"/>
        <v>8.3027441268517466E-2</v>
      </c>
      <c r="CS87" s="35">
        <f t="shared" si="84"/>
        <v>45200</v>
      </c>
      <c r="CT87" s="24">
        <f t="shared" ca="1" si="85"/>
        <v>1.4424284430331067</v>
      </c>
      <c r="CU87" s="24">
        <f t="shared" ca="1" si="86"/>
        <v>1.4353889063144467</v>
      </c>
      <c r="CV87" s="24">
        <f t="shared" ca="1" si="87"/>
        <v>1.4320083383413702</v>
      </c>
      <c r="CW87" s="24">
        <f t="shared" ca="1" si="88"/>
        <v>1.427904886605742</v>
      </c>
      <c r="CX87" s="24">
        <f t="shared" ca="1" si="89"/>
        <v>1.428114499622601</v>
      </c>
      <c r="CY87" s="24">
        <f t="shared" ca="1" si="90"/>
        <v>1.4277982656194972</v>
      </c>
      <c r="CZ87" s="24">
        <f t="shared" ca="1" si="91"/>
        <v>1.4211035686664171</v>
      </c>
      <c r="DA87" s="24">
        <f t="shared" ca="1" si="92"/>
        <v>1.4212486571349108</v>
      </c>
      <c r="DB87" s="24">
        <f t="shared" ca="1" si="93"/>
        <v>1.4239792317699509</v>
      </c>
      <c r="DC87" s="24">
        <f t="shared" ca="1" si="94"/>
        <v>1.4214338205791432</v>
      </c>
      <c r="DD87" s="48">
        <f t="shared" ca="1" si="95"/>
        <v>1.4263385414678442</v>
      </c>
      <c r="DE87" s="48">
        <f>+[1]NAC!AG88</f>
        <v>1.4266550014581512</v>
      </c>
    </row>
    <row r="88" spans="1:109" x14ac:dyDescent="0.25">
      <c r="A88" s="110">
        <f t="shared" si="72"/>
        <v>115</v>
      </c>
      <c r="B88" s="35">
        <f>+NAC!A88</f>
        <v>45231</v>
      </c>
      <c r="C88" s="19" cm="1">
        <f t="array" aca="1" ref="C88" ca="1">INDIRECT(_xlfn.CONCAT(C$4,"_d!",C$1,$A88))</f>
        <v>2835.949462890625</v>
      </c>
      <c r="D88" s="19" cm="1">
        <f t="array" aca="1" ref="D88" ca="1">INDIRECT(_xlfn.CONCAT(D$4,"_d!",D$1,$A88))</f>
        <v>2881.568603515625</v>
      </c>
      <c r="E88" s="19" cm="1">
        <f t="array" aca="1" ref="E88" ca="1">INDIRECT(_xlfn.CONCAT(E$4,"_d!",E$1,$A88))</f>
        <v>2951.33935546875</v>
      </c>
      <c r="F88" s="19" cm="1">
        <f t="array" aca="1" ref="F88" ca="1">INDIRECT(_xlfn.CONCAT(F$4,"_d!",F$1,$A88))</f>
        <v>3006.022216796875</v>
      </c>
      <c r="G88" s="19" cm="1">
        <f t="array" aca="1" ref="G88" ca="1">INDIRECT(_xlfn.CONCAT(G$4,"_d!",G$1,$A88))</f>
        <v>2915.043701171875</v>
      </c>
      <c r="H88" s="19" cm="1">
        <f t="array" aca="1" ref="H88" ca="1">INDIRECT(_xlfn.CONCAT(H$4,"_d!",H$1,$A88))</f>
        <v>2745.76123046875</v>
      </c>
      <c r="I88" s="42">
        <f t="shared" ca="1" si="52"/>
        <v>2894.5782538563863</v>
      </c>
      <c r="J88" s="19" cm="1">
        <f t="array" aca="1" ref="J88" ca="1">INDIRECT(_xlfn.CONCAT(J$4,"_d!",J$1,$A88))</f>
        <v>2841.618896484375</v>
      </c>
      <c r="K88" s="19" cm="1">
        <f t="array" aca="1" ref="K88" ca="1">INDIRECT(_xlfn.CONCAT(K$4,"_d!",K$1,$A88))</f>
        <v>2881.9169921875</v>
      </c>
      <c r="L88" s="19" cm="1">
        <f t="array" aca="1" ref="L88" ca="1">INDIRECT(_xlfn.CONCAT(L$4,"_d!",L$1,$A88))</f>
        <v>2928.289306640625</v>
      </c>
      <c r="M88" s="19" cm="1">
        <f t="array" aca="1" ref="M88" ca="1">INDIRECT(_xlfn.CONCAT(M$4,"_d!",M$1,$A88))</f>
        <v>2975.406982421875</v>
      </c>
      <c r="N88" s="19" cm="1">
        <f t="array" aca="1" ref="N88" ca="1">INDIRECT(_xlfn.CONCAT(N$4,"_d!",N$1,$A88))</f>
        <v>2900.018798828125</v>
      </c>
      <c r="O88" s="19" cm="1">
        <f t="array" aca="1" ref="O88" ca="1">INDIRECT(_xlfn.CONCAT(O$4,"_d!",O$1,$A88))</f>
        <v>2749.705810546875</v>
      </c>
      <c r="P88" s="42">
        <f ca="1">+SUMPRODUCT(J$3:$O$3,J88:O88)</f>
        <v>2881.1658950008068</v>
      </c>
      <c r="Q88" s="19" cm="1">
        <f t="array" aca="1" ref="Q88" ca="1">INDIRECT(_xlfn.CONCAT(Q$4,"_d!",Q$1,$A88))</f>
        <v>2793.2470703125</v>
      </c>
      <c r="R88" s="19" cm="1">
        <f t="array" aca="1" ref="R88" ca="1">INDIRECT(_xlfn.CONCAT(R$4,"_d!",R$1,$A88))</f>
        <v>2793.2470703125</v>
      </c>
      <c r="S88" s="19" cm="1">
        <f t="array" aca="1" ref="S88" ca="1">INDIRECT(_xlfn.CONCAT(S$4,"_d!",S$1,$A88))</f>
        <v>2910.006103515625</v>
      </c>
      <c r="T88" s="19" cm="1">
        <f t="array" aca="1" ref="T88" ca="1">INDIRECT(_xlfn.CONCAT(T$4,"_d!",T$1,$A88))</f>
        <v>2968.26708984375</v>
      </c>
      <c r="U88" s="19" cm="1">
        <f t="array" aca="1" ref="U88" ca="1">INDIRECT(_xlfn.CONCAT(U$4,"_d!",U$1,$A88))</f>
        <v>2881.658203125</v>
      </c>
      <c r="V88" s="19" cm="1">
        <f t="array" aca="1" ref="V88" ca="1">INDIRECT(_xlfn.CONCAT(V$4,"_d!",V$1,$A88))</f>
        <v>2755.272705078125</v>
      </c>
      <c r="W88" s="42">
        <f t="shared" ca="1" si="53"/>
        <v>2827.1633458513215</v>
      </c>
      <c r="X88" s="19" cm="1">
        <f t="array" aca="1" ref="X88" ca="1">INDIRECT(_xlfn.CONCAT(X$4,"_d!",X$1,$A88))</f>
        <v>2777.10546875</v>
      </c>
      <c r="Y88" s="19" cm="1">
        <f t="array" aca="1" ref="Y88" ca="1">INDIRECT(_xlfn.CONCAT(Y$4,"_d!",Y$1,$A88))</f>
        <v>2864.194580078125</v>
      </c>
      <c r="Z88" s="19" cm="1">
        <f t="array" aca="1" ref="Z88" ca="1">INDIRECT(_xlfn.CONCAT(Z$4,"_d!",Z$1,$A88))</f>
        <v>2900.146484375</v>
      </c>
      <c r="AA88" s="19" cm="1">
        <f t="array" aca="1" ref="AA88" ca="1">INDIRECT(_xlfn.CONCAT(AA$4,"_d!",AA$1,$A88))</f>
        <v>2961.93994140625</v>
      </c>
      <c r="AB88" s="19" cm="1">
        <f t="array" aca="1" ref="AB88" ca="1">INDIRECT(_xlfn.CONCAT(AB$4,"_d!",AB$1,$A88))</f>
        <v>2878.234619140625</v>
      </c>
      <c r="AC88" s="19" cm="1">
        <f t="array" aca="1" ref="AC88" ca="1">INDIRECT(_xlfn.CONCAT(AC$4,"_d!",AC$1,$A88))</f>
        <v>2749.7373046875</v>
      </c>
      <c r="AD88" s="42">
        <f t="shared" ca="1" si="54"/>
        <v>2835.7923722720707</v>
      </c>
      <c r="AE88" s="19" cm="1">
        <f t="array" aca="1" ref="AE88" ca="1">INDIRECT(_xlfn.CONCAT(AE$4,"_d!",AE$1,$A88))</f>
        <v>2806.867919921875</v>
      </c>
      <c r="AF88" s="19" cm="1">
        <f t="array" aca="1" ref="AF88" ca="1">INDIRECT(_xlfn.CONCAT(AF$4,"_d!",AF$1,$A88))</f>
        <v>2854.522216796875</v>
      </c>
      <c r="AG88" s="19" cm="1">
        <f t="array" aca="1" ref="AG88" ca="1">INDIRECT(_xlfn.CONCAT(AG$4,"_d!",AG$1,$A88))</f>
        <v>2886.89404296875</v>
      </c>
      <c r="AH88" s="19" cm="1">
        <f t="array" aca="1" ref="AH88" ca="1">INDIRECT(_xlfn.CONCAT(AH$4,"_d!",AH$1,$A88))</f>
        <v>2948.5224609375</v>
      </c>
      <c r="AI88" s="19" cm="1">
        <f t="array" aca="1" ref="AI88" ca="1">INDIRECT(_xlfn.CONCAT(AI$4,"_d!",AI$1,$A88))</f>
        <v>2863.710205078125</v>
      </c>
      <c r="AJ88" s="19" cm="1">
        <f t="array" aca="1" ref="AJ88" ca="1">INDIRECT(_xlfn.CONCAT(AJ$4,"_d!",AJ$1,$A88))</f>
        <v>2762.12890625</v>
      </c>
      <c r="AK88" s="42">
        <f t="shared" ca="1" si="55"/>
        <v>2841.2665762847096</v>
      </c>
      <c r="AL88" s="19" cm="1">
        <f t="array" aca="1" ref="AL88" ca="1">INDIRECT(_xlfn.CONCAT(AL$4,"_d!",AL$1,$A88))</f>
        <v>2784.578857421875</v>
      </c>
      <c r="AM88" s="19" cm="1">
        <f t="array" aca="1" ref="AM88" ca="1">INDIRECT(_xlfn.CONCAT(AM$4,"_d!",AM$1,$A88))</f>
        <v>2851.852294921875</v>
      </c>
      <c r="AN88" s="19" cm="1">
        <f t="array" aca="1" ref="AN88" ca="1">INDIRECT(_xlfn.CONCAT(AN$4,"_d!",AN$1,$A88))</f>
        <v>2880.883056640625</v>
      </c>
      <c r="AO88" s="19" cm="1">
        <f t="array" aca="1" ref="AO88" ca="1">INDIRECT(_xlfn.CONCAT(AO$4,"_d!",AO$1,$A88))</f>
        <v>2948.257080078125</v>
      </c>
      <c r="AP88" s="19" cm="1">
        <f t="array" aca="1" ref="AP88" ca="1">INDIRECT(_xlfn.CONCAT(AP$4,"_d!",AP$1,$A88))</f>
        <v>2867.828857421875</v>
      </c>
      <c r="AQ88" s="19" cm="1">
        <f t="array" aca="1" ref="AQ88" ca="1">INDIRECT(_xlfn.CONCAT(AQ$4,"_d!",AQ$1,$A88))</f>
        <v>2764.97314453125</v>
      </c>
      <c r="AR88" s="42">
        <f t="shared" ca="1" si="56"/>
        <v>2826.631879066048</v>
      </c>
      <c r="AS88" s="19" cm="1">
        <f t="array" aca="1" ref="AS88" ca="1">INDIRECT(_xlfn.CONCAT(AS$4,"_d!",AS$1,$A88))</f>
        <v>2776.498779296875</v>
      </c>
      <c r="AT88" s="19" cm="1">
        <f t="array" aca="1" ref="AT88" ca="1">INDIRECT(_xlfn.CONCAT(AT$4,"_d!",AT$1,$A88))</f>
        <v>2837.622314453125</v>
      </c>
      <c r="AU88" s="19" cm="1">
        <f t="array" aca="1" ref="AU88" ca="1">INDIRECT(_xlfn.CONCAT(AU$4,"_d!",AU$1,$A88))</f>
        <v>2871.687255859375</v>
      </c>
      <c r="AV88" s="19" cm="1">
        <f t="array" aca="1" ref="AV88" ca="1">INDIRECT(_xlfn.CONCAT(AV$4,"_d!",AV$1,$A88))</f>
        <v>2934.140625</v>
      </c>
      <c r="AW88" s="19" cm="1">
        <f t="array" aca="1" ref="AW88" ca="1">INDIRECT(_xlfn.CONCAT(AW$4,"_d!",AW$1,$A88))</f>
        <v>2836.814453125</v>
      </c>
      <c r="AX88" s="19" cm="1">
        <f t="array" aca="1" ref="AX88" ca="1">INDIRECT(_xlfn.CONCAT(AX$4,"_d!",AX$1,$A88))</f>
        <v>2741.398681640625</v>
      </c>
      <c r="AY88" s="42">
        <f t="shared" ca="1" si="57"/>
        <v>2811.0486598412449</v>
      </c>
      <c r="AZ88" s="19" cm="1">
        <f t="array" aca="1" ref="AZ88" ca="1">INDIRECT(_xlfn.CONCAT(AZ$4,"_d!",AZ$1,$A88))</f>
        <v>2773.8642578125</v>
      </c>
      <c r="BA88" s="19" cm="1">
        <f t="array" aca="1" ref="BA88" ca="1">INDIRECT(_xlfn.CONCAT(BA$4,"_d!",BA$1,$A88))</f>
        <v>2846.6474609375</v>
      </c>
      <c r="BB88" s="19" cm="1">
        <f t="array" aca="1" ref="BB88" ca="1">INDIRECT(_xlfn.CONCAT(BB$4,"_d!",BB$1,$A88))</f>
        <v>2848.663818359375</v>
      </c>
      <c r="BC88" s="19" cm="1">
        <f t="array" aca="1" ref="BC88" ca="1">INDIRECT(_xlfn.CONCAT(BC$4,"_d!",BC$1,$A88))</f>
        <v>2903.505126953125</v>
      </c>
      <c r="BD88" s="19" cm="1">
        <f t="array" aca="1" ref="BD88" ca="1">INDIRECT(_xlfn.CONCAT(BD$4,"_d!",BD$1,$A88))</f>
        <v>2844.392333984375</v>
      </c>
      <c r="BE88" s="19" cm="1">
        <f t="array" aca="1" ref="BE88" ca="1">INDIRECT(_xlfn.CONCAT(BE$4,"_d!",BE$1,$A88))</f>
        <v>2750.5439453125</v>
      </c>
      <c r="BF88" s="42">
        <f t="shared" ca="1" si="58"/>
        <v>2809.1977551347586</v>
      </c>
      <c r="BG88" s="19" cm="1">
        <f t="array" aca="1" ref="BG88" ca="1">INDIRECT(_xlfn.CONCAT(BG$4,"_d!",BG$1,$A88))</f>
        <v>2759.72900390625</v>
      </c>
      <c r="BH88" s="19" cm="1">
        <f t="array" aca="1" ref="BH88" ca="1">INDIRECT(_xlfn.CONCAT(BH$4,"_d!",BH$1,$A88))</f>
        <v>2828.573974609375</v>
      </c>
      <c r="BI88" s="19" cm="1">
        <f t="array" aca="1" ref="BI88" ca="1">INDIRECT(_xlfn.CONCAT(BI$4,"_d!",BI$1,$A88))</f>
        <v>2831.0576171875</v>
      </c>
      <c r="BJ88" s="19" cm="1">
        <f t="array" aca="1" ref="BJ88" ca="1">INDIRECT(_xlfn.CONCAT(BJ$4,"_d!",BJ$1,$A88))</f>
        <v>2877.962158203125</v>
      </c>
      <c r="BK88" s="19" cm="1">
        <f t="array" aca="1" ref="BK88" ca="1">INDIRECT(_xlfn.CONCAT(BK$4,"_d!",BK$1,$A88))</f>
        <v>2837.5126953125</v>
      </c>
      <c r="BL88" s="19" cm="1">
        <f t="array" aca="1" ref="BL88" ca="1">INDIRECT(_xlfn.CONCAT(BL$4,"_d!",BL$1,$A88))</f>
        <v>2735.8515625</v>
      </c>
      <c r="BM88" s="42">
        <f t="shared" ca="1" si="59"/>
        <v>2790.5481238282173</v>
      </c>
      <c r="BN88" s="19" cm="1">
        <f t="array" aca="1" ref="BN88" ca="1">INDIRECT(_xlfn.CONCAT(BN$4,"_d!",BN$1,$A88))</f>
        <v>2745.938720703125</v>
      </c>
      <c r="BO88" s="19" cm="1">
        <f t="array" aca="1" ref="BO88" ca="1">INDIRECT(_xlfn.CONCAT(BO$4,"_d!",BO$1,$A88))</f>
        <v>2822.342041015625</v>
      </c>
      <c r="BP88" s="19" cm="1">
        <f t="array" aca="1" ref="BP88" ca="1">INDIRECT(_xlfn.CONCAT(BP$4,"_d!",BP$1,$A88))</f>
        <v>2822.682373046875</v>
      </c>
      <c r="BQ88" s="19" cm="1">
        <f t="array" aca="1" ref="BQ88" ca="1">INDIRECT(_xlfn.CONCAT(BQ$4,"_d!",BQ$1,$A88))</f>
        <v>2920.751708984375</v>
      </c>
      <c r="BR88" s="19" cm="1">
        <f t="array" aca="1" ref="BR88" ca="1">INDIRECT(_xlfn.CONCAT(BR$4,"_d!",BR$1,$A88))</f>
        <v>2795.731201171875</v>
      </c>
      <c r="BS88" s="19" cm="1">
        <f t="array" aca="1" ref="BS88" ca="1">INDIRECT(_xlfn.CONCAT(BS$4,"_d!",BS$1,$A88))</f>
        <v>2741.170654296875</v>
      </c>
      <c r="BT88" s="42">
        <f t="shared" ca="1" si="60"/>
        <v>2772.6660070678836</v>
      </c>
      <c r="BU88" s="42"/>
      <c r="BV88" s="45">
        <f t="shared" ca="1" si="61"/>
        <v>2894.5782538563863</v>
      </c>
      <c r="BW88" s="45">
        <f t="shared" ca="1" si="62"/>
        <v>2881.1658950008068</v>
      </c>
      <c r="BX88" s="45">
        <f t="shared" ca="1" si="63"/>
        <v>2827.1633458513215</v>
      </c>
      <c r="BY88" s="45">
        <f t="shared" ca="1" si="64"/>
        <v>2835.7923722720707</v>
      </c>
      <c r="BZ88" s="45">
        <f t="shared" ca="1" si="65"/>
        <v>2841.2665762847096</v>
      </c>
      <c r="CA88" s="45">
        <f t="shared" ca="1" si="66"/>
        <v>2826.631879066048</v>
      </c>
      <c r="CB88" s="45">
        <f t="shared" ca="1" si="67"/>
        <v>2811.0486598412449</v>
      </c>
      <c r="CC88" s="45">
        <f t="shared" ca="1" si="68"/>
        <v>2809.1977551347586</v>
      </c>
      <c r="CD88" s="45">
        <f t="shared" ca="1" si="69"/>
        <v>2790.5481238282173</v>
      </c>
      <c r="CE88" s="45">
        <f t="shared" ca="1" si="70"/>
        <v>2772.6660070678836</v>
      </c>
      <c r="CF88" s="45" cm="1">
        <f t="array" aca="1" ref="CF88" ca="1">+SUMPRODUCT($BV$3:$CE$3/100,$BV88:$CE88)</f>
        <v>2817.1632972094021</v>
      </c>
      <c r="CG88" s="35">
        <f t="shared" si="73"/>
        <v>45231</v>
      </c>
      <c r="CH88" s="24">
        <f t="shared" ca="1" si="74"/>
        <v>0.13061498280351569</v>
      </c>
      <c r="CI88" s="24">
        <f t="shared" ca="1" si="75"/>
        <v>0.13028757109176614</v>
      </c>
      <c r="CJ88" s="24">
        <f t="shared" ca="1" si="76"/>
        <v>0.12903209568085261</v>
      </c>
      <c r="CK88" s="24">
        <f t="shared" ca="1" si="77"/>
        <v>0.12864974103662408</v>
      </c>
      <c r="CL88" s="24">
        <f t="shared" ca="1" si="78"/>
        <v>0.12944548958681645</v>
      </c>
      <c r="CM88" s="24">
        <f t="shared" ca="1" si="79"/>
        <v>0.12852553682822365</v>
      </c>
      <c r="CN88" s="24">
        <f t="shared" ca="1" si="80"/>
        <v>0.12765539619833421</v>
      </c>
      <c r="CO88" s="24">
        <f t="shared" ca="1" si="81"/>
        <v>0.12767027079315629</v>
      </c>
      <c r="CP88" s="24">
        <f t="shared" ca="1" si="82"/>
        <v>0.12728145774876198</v>
      </c>
      <c r="CQ88" s="24">
        <f t="shared" ca="1" si="83"/>
        <v>0.1258870045810816</v>
      </c>
      <c r="CR88" s="24">
        <f t="shared" ca="1" si="71"/>
        <v>0.12804812052600445</v>
      </c>
      <c r="CS88" s="35">
        <f t="shared" si="84"/>
        <v>45231</v>
      </c>
      <c r="CT88" s="24">
        <f t="shared" ca="1" si="85"/>
        <v>1.6390007046224482</v>
      </c>
      <c r="CU88" s="24">
        <f t="shared" ca="1" si="86"/>
        <v>1.6301166129250739</v>
      </c>
      <c r="CV88" s="24">
        <f t="shared" ca="1" si="87"/>
        <v>1.6216489712305195</v>
      </c>
      <c r="CW88" s="24">
        <f t="shared" ca="1" si="88"/>
        <v>1.6138420426027977</v>
      </c>
      <c r="CX88" s="24">
        <f t="shared" ca="1" si="89"/>
        <v>1.6159800689636348</v>
      </c>
      <c r="CY88" s="24">
        <f t="shared" ca="1" si="90"/>
        <v>1.6130705863870913</v>
      </c>
      <c r="CZ88" s="24">
        <f t="shared" ca="1" si="91"/>
        <v>1.6022579397364201</v>
      </c>
      <c r="DA88" s="24">
        <f t="shared" ca="1" si="92"/>
        <v>1.6018936633371323</v>
      </c>
      <c r="DB88" s="24">
        <f t="shared" ca="1" si="93"/>
        <v>1.6026759249961002</v>
      </c>
      <c r="DC88" s="24">
        <f t="shared" ca="1" si="94"/>
        <v>1.5946902132579956</v>
      </c>
      <c r="DD88" s="48">
        <f t="shared" ca="1" si="95"/>
        <v>1.6094102073288221</v>
      </c>
      <c r="DE88" s="48">
        <f>+[1]NAC!AG89</f>
        <v>1.6091911424071159</v>
      </c>
    </row>
    <row r="89" spans="1:109" x14ac:dyDescent="0.25">
      <c r="A89" s="110">
        <f t="shared" si="72"/>
        <v>116</v>
      </c>
      <c r="B89" s="35">
        <f>+NAC!A89</f>
        <v>45261</v>
      </c>
      <c r="C89" s="19" cm="1">
        <f t="array" aca="1" ref="C89" ca="1">INDIRECT(_xlfn.CONCAT(C$4,"_d!",C$1,$A89))</f>
        <v>3562.521728515625</v>
      </c>
      <c r="D89" s="19" cm="1">
        <f t="array" aca="1" ref="D89" ca="1">INDIRECT(_xlfn.CONCAT(D$4,"_d!",D$1,$A89))</f>
        <v>3618.370849609375</v>
      </c>
      <c r="E89" s="19" cm="1">
        <f t="array" aca="1" ref="E89" ca="1">INDIRECT(_xlfn.CONCAT(E$4,"_d!",E$1,$A89))</f>
        <v>3709.128173828125</v>
      </c>
      <c r="F89" s="19" cm="1">
        <f t="array" aca="1" ref="F89" ca="1">INDIRECT(_xlfn.CONCAT(F$4,"_d!",F$1,$A89))</f>
        <v>3864.2109375</v>
      </c>
      <c r="G89" s="19" cm="1">
        <f t="array" aca="1" ref="G89" ca="1">INDIRECT(_xlfn.CONCAT(G$4,"_d!",G$1,$A89))</f>
        <v>3669.37646484375</v>
      </c>
      <c r="H89" s="19" cm="1">
        <f t="array" aca="1" ref="H89" ca="1">INDIRECT(_xlfn.CONCAT(H$4,"_d!",H$1,$A89))</f>
        <v>3405.81298828125</v>
      </c>
      <c r="I89" s="42">
        <f t="shared" ca="1" si="52"/>
        <v>3647.475435340607</v>
      </c>
      <c r="J89" s="19" cm="1">
        <f t="array" aca="1" ref="J89" ca="1">INDIRECT(_xlfn.CONCAT(J$4,"_d!",J$1,$A89))</f>
        <v>3570.41259765625</v>
      </c>
      <c r="K89" s="19" cm="1">
        <f t="array" aca="1" ref="K89" ca="1">INDIRECT(_xlfn.CONCAT(K$4,"_d!",K$1,$A89))</f>
        <v>3625.243896484375</v>
      </c>
      <c r="L89" s="19" cm="1">
        <f t="array" aca="1" ref="L89" ca="1">INDIRECT(_xlfn.CONCAT(L$4,"_d!",L$1,$A89))</f>
        <v>3675.3828125</v>
      </c>
      <c r="M89" s="19" cm="1">
        <f t="array" aca="1" ref="M89" ca="1">INDIRECT(_xlfn.CONCAT(M$4,"_d!",M$1,$A89))</f>
        <v>3815.592041015625</v>
      </c>
      <c r="N89" s="19" cm="1">
        <f t="array" aca="1" ref="N89" ca="1">INDIRECT(_xlfn.CONCAT(N$4,"_d!",N$1,$A89))</f>
        <v>3646.28955078125</v>
      </c>
      <c r="O89" s="19" cm="1">
        <f t="array" aca="1" ref="O89" ca="1">INDIRECT(_xlfn.CONCAT(O$4,"_d!",O$1,$A89))</f>
        <v>3399.189453125</v>
      </c>
      <c r="P89" s="42">
        <f ca="1">+SUMPRODUCT(J$3:$O$3,J89:O89)</f>
        <v>3626.3326890289172</v>
      </c>
      <c r="Q89" s="19" cm="1">
        <f t="array" aca="1" ref="Q89" ca="1">INDIRECT(_xlfn.CONCAT(Q$4,"_d!",Q$1,$A89))</f>
        <v>3494.85009765625</v>
      </c>
      <c r="R89" s="19" cm="1">
        <f t="array" aca="1" ref="R89" ca="1">INDIRECT(_xlfn.CONCAT(R$4,"_d!",R$1,$A89))</f>
        <v>3494.85009765625</v>
      </c>
      <c r="S89" s="19" cm="1">
        <f t="array" aca="1" ref="S89" ca="1">INDIRECT(_xlfn.CONCAT(S$4,"_d!",S$1,$A89))</f>
        <v>3649.519287109375</v>
      </c>
      <c r="T89" s="19" cm="1">
        <f t="array" aca="1" ref="T89" ca="1">INDIRECT(_xlfn.CONCAT(T$4,"_d!",T$1,$A89))</f>
        <v>3826.1416015625</v>
      </c>
      <c r="U89" s="19" cm="1">
        <f t="array" aca="1" ref="U89" ca="1">INDIRECT(_xlfn.CONCAT(U$4,"_d!",U$1,$A89))</f>
        <v>3626.40869140625</v>
      </c>
      <c r="V89" s="19" cm="1">
        <f t="array" aca="1" ref="V89" ca="1">INDIRECT(_xlfn.CONCAT(V$4,"_d!",V$1,$A89))</f>
        <v>3416.1162109375</v>
      </c>
      <c r="W89" s="42">
        <f t="shared" ca="1" si="53"/>
        <v>3547.2430364760207</v>
      </c>
      <c r="X89" s="19" cm="1">
        <f t="array" aca="1" ref="X89" ca="1">INDIRECT(_xlfn.CONCAT(X$4,"_d!",X$1,$A89))</f>
        <v>3481.2392578125</v>
      </c>
      <c r="Y89" s="19" cm="1">
        <f t="array" aca="1" ref="Y89" ca="1">INDIRECT(_xlfn.CONCAT(Y$4,"_d!",Y$1,$A89))</f>
        <v>3589.408203125</v>
      </c>
      <c r="Z89" s="19" cm="1">
        <f t="array" aca="1" ref="Z89" ca="1">INDIRECT(_xlfn.CONCAT(Z$4,"_d!",Z$1,$A89))</f>
        <v>3644.844482421875</v>
      </c>
      <c r="AA89" s="19" cm="1">
        <f t="array" aca="1" ref="AA89" ca="1">INDIRECT(_xlfn.CONCAT(AA$4,"_d!",AA$1,$A89))</f>
        <v>3797.5107421875</v>
      </c>
      <c r="AB89" s="19" cm="1">
        <f t="array" aca="1" ref="AB89" ca="1">INDIRECT(_xlfn.CONCAT(AB$4,"_d!",AB$1,$A89))</f>
        <v>3631.002685546875</v>
      </c>
      <c r="AC89" s="19" cm="1">
        <f t="array" aca="1" ref="AC89" ca="1">INDIRECT(_xlfn.CONCAT(AC$4,"_d!",AC$1,$A89))</f>
        <v>3418.08935546875</v>
      </c>
      <c r="AD89" s="42">
        <f t="shared" ca="1" si="54"/>
        <v>3561.3954820878198</v>
      </c>
      <c r="AE89" s="19" cm="1">
        <f t="array" aca="1" ref="AE89" ca="1">INDIRECT(_xlfn.CONCAT(AE$4,"_d!",AE$1,$A89))</f>
        <v>3518.20751953125</v>
      </c>
      <c r="AF89" s="19" cm="1">
        <f t="array" aca="1" ref="AF89" ca="1">INDIRECT(_xlfn.CONCAT(AF$4,"_d!",AF$1,$A89))</f>
        <v>3584.955078125</v>
      </c>
      <c r="AG89" s="19" cm="1">
        <f t="array" aca="1" ref="AG89" ca="1">INDIRECT(_xlfn.CONCAT(AG$4,"_d!",AG$1,$A89))</f>
        <v>3625.94921875</v>
      </c>
      <c r="AH89" s="19" cm="1">
        <f t="array" aca="1" ref="AH89" ca="1">INDIRECT(_xlfn.CONCAT(AH$4,"_d!",AH$1,$A89))</f>
        <v>3800.110595703125</v>
      </c>
      <c r="AI89" s="19" cm="1">
        <f t="array" aca="1" ref="AI89" ca="1">INDIRECT(_xlfn.CONCAT(AI$4,"_d!",AI$1,$A89))</f>
        <v>3607.5517578125</v>
      </c>
      <c r="AJ89" s="19" cm="1">
        <f t="array" aca="1" ref="AJ89" ca="1">INDIRECT(_xlfn.CONCAT(AJ$4,"_d!",AJ$1,$A89))</f>
        <v>3442.746826171875</v>
      </c>
      <c r="AK89" s="42">
        <f t="shared" ca="1" si="55"/>
        <v>3570.3396727233876</v>
      </c>
      <c r="AL89" s="19" cm="1">
        <f t="array" aca="1" ref="AL89" ca="1">INDIRECT(_xlfn.CONCAT(AL$4,"_d!",AL$1,$A89))</f>
        <v>3479.48486328125</v>
      </c>
      <c r="AM89" s="19" cm="1">
        <f t="array" aca="1" ref="AM89" ca="1">INDIRECT(_xlfn.CONCAT(AM$4,"_d!",AM$1,$A89))</f>
        <v>3580.480712890625</v>
      </c>
      <c r="AN89" s="19" cm="1">
        <f t="array" aca="1" ref="AN89" ca="1">INDIRECT(_xlfn.CONCAT(AN$4,"_d!",AN$1,$A89))</f>
        <v>3607.947509765625</v>
      </c>
      <c r="AO89" s="19" cm="1">
        <f t="array" aca="1" ref="AO89" ca="1">INDIRECT(_xlfn.CONCAT(AO$4,"_d!",AO$1,$A89))</f>
        <v>3773.91455078125</v>
      </c>
      <c r="AP89" s="19" cm="1">
        <f t="array" aca="1" ref="AP89" ca="1">INDIRECT(_xlfn.CONCAT(AP$4,"_d!",AP$1,$A89))</f>
        <v>3620.32177734375</v>
      </c>
      <c r="AQ89" s="19" cm="1">
        <f t="array" aca="1" ref="AQ89" ca="1">INDIRECT(_xlfn.CONCAT(AQ$4,"_d!",AQ$1,$A89))</f>
        <v>3439.407958984375</v>
      </c>
      <c r="AR89" s="42">
        <f t="shared" ca="1" si="56"/>
        <v>3543.5138445817338</v>
      </c>
      <c r="AS89" s="19" cm="1">
        <f t="array" aca="1" ref="AS89" ca="1">INDIRECT(_xlfn.CONCAT(AS$4,"_d!",AS$1,$A89))</f>
        <v>3479.0615234375</v>
      </c>
      <c r="AT89" s="19" cm="1">
        <f t="array" aca="1" ref="AT89" ca="1">INDIRECT(_xlfn.CONCAT(AT$4,"_d!",AT$1,$A89))</f>
        <v>3564.320556640625</v>
      </c>
      <c r="AU89" s="19" cm="1">
        <f t="array" aca="1" ref="AU89" ca="1">INDIRECT(_xlfn.CONCAT(AU$4,"_d!",AU$1,$A89))</f>
        <v>3596.728271484375</v>
      </c>
      <c r="AV89" s="19" cm="1">
        <f t="array" aca="1" ref="AV89" ca="1">INDIRECT(_xlfn.CONCAT(AV$4,"_d!",AV$1,$A89))</f>
        <v>3779.57373046875</v>
      </c>
      <c r="AW89" s="19" cm="1">
        <f t="array" aca="1" ref="AW89" ca="1">INDIRECT(_xlfn.CONCAT(AW$4,"_d!",AW$1,$A89))</f>
        <v>3579.83642578125</v>
      </c>
      <c r="AX89" s="19" cm="1">
        <f t="array" aca="1" ref="AX89" ca="1">INDIRECT(_xlfn.CONCAT(AX$4,"_d!",AX$1,$A89))</f>
        <v>3400.53466796875</v>
      </c>
      <c r="AY89" s="42">
        <f t="shared" ca="1" si="57"/>
        <v>3528.1402075880092</v>
      </c>
      <c r="AZ89" s="19" cm="1">
        <f t="array" aca="1" ref="AZ89" ca="1">INDIRECT(_xlfn.CONCAT(AZ$4,"_d!",AZ$1,$A89))</f>
        <v>3473.6376953125</v>
      </c>
      <c r="BA89" s="19" cm="1">
        <f t="array" aca="1" ref="BA89" ca="1">INDIRECT(_xlfn.CONCAT(BA$4,"_d!",BA$1,$A89))</f>
        <v>3571.973876953125</v>
      </c>
      <c r="BB89" s="19" cm="1">
        <f t="array" aca="1" ref="BB89" ca="1">INDIRECT(_xlfn.CONCAT(BB$4,"_d!",BB$1,$A89))</f>
        <v>3563.0087890625</v>
      </c>
      <c r="BC89" s="19" cm="1">
        <f t="array" aca="1" ref="BC89" ca="1">INDIRECT(_xlfn.CONCAT(BC$4,"_d!",BC$1,$A89))</f>
        <v>3717.487060546875</v>
      </c>
      <c r="BD89" s="19" cm="1">
        <f t="array" aca="1" ref="BD89" ca="1">INDIRECT(_xlfn.CONCAT(BD$4,"_d!",BD$1,$A89))</f>
        <v>3588.13818359375</v>
      </c>
      <c r="BE89" s="19" cm="1">
        <f t="array" aca="1" ref="BE89" ca="1">INDIRECT(_xlfn.CONCAT(BE$4,"_d!",BE$1,$A89))</f>
        <v>3423.27685546875</v>
      </c>
      <c r="BF89" s="42">
        <f t="shared" ca="1" si="58"/>
        <v>3522.829414015062</v>
      </c>
      <c r="BG89" s="19" cm="1">
        <f t="array" aca="1" ref="BG89" ca="1">INDIRECT(_xlfn.CONCAT(BG$4,"_d!",BG$1,$A89))</f>
        <v>3452.077392578125</v>
      </c>
      <c r="BH89" s="19" cm="1">
        <f t="array" aca="1" ref="BH89" ca="1">INDIRECT(_xlfn.CONCAT(BH$4,"_d!",BH$1,$A89))</f>
        <v>3543.220947265625</v>
      </c>
      <c r="BI89" s="19" cm="1">
        <f t="array" aca="1" ref="BI89" ca="1">INDIRECT(_xlfn.CONCAT(BI$4,"_d!",BI$1,$A89))</f>
        <v>3545.87841796875</v>
      </c>
      <c r="BJ89" s="19" cm="1">
        <f t="array" aca="1" ref="BJ89" ca="1">INDIRECT(_xlfn.CONCAT(BJ$4,"_d!",BJ$1,$A89))</f>
        <v>3682.99755859375</v>
      </c>
      <c r="BK89" s="19" cm="1">
        <f t="array" aca="1" ref="BK89" ca="1">INDIRECT(_xlfn.CONCAT(BK$4,"_d!",BK$1,$A89))</f>
        <v>3579.46044921875</v>
      </c>
      <c r="BL89" s="19" cm="1">
        <f t="array" aca="1" ref="BL89" ca="1">INDIRECT(_xlfn.CONCAT(BL$4,"_d!",BL$1,$A89))</f>
        <v>3398.692626953125</v>
      </c>
      <c r="BM89" s="42">
        <f t="shared" ca="1" si="59"/>
        <v>3493.5967677365161</v>
      </c>
      <c r="BN89" s="19" cm="1">
        <f t="array" aca="1" ref="BN89" ca="1">INDIRECT(_xlfn.CONCAT(BN$4,"_d!",BN$1,$A89))</f>
        <v>3434.718994140625</v>
      </c>
      <c r="BO89" s="19" cm="1">
        <f t="array" aca="1" ref="BO89" ca="1">INDIRECT(_xlfn.CONCAT(BO$4,"_d!",BO$1,$A89))</f>
        <v>3538.757568359375</v>
      </c>
      <c r="BP89" s="19" cm="1">
        <f t="array" aca="1" ref="BP89" ca="1">INDIRECT(_xlfn.CONCAT(BP$4,"_d!",BP$1,$A89))</f>
        <v>3529.4326171875</v>
      </c>
      <c r="BQ89" s="19" cm="1">
        <f t="array" aca="1" ref="BQ89" ca="1">INDIRECT(_xlfn.CONCAT(BQ$4,"_d!",BQ$1,$A89))</f>
        <v>3747.651123046875</v>
      </c>
      <c r="BR89" s="19" cm="1">
        <f t="array" aca="1" ref="BR89" ca="1">INDIRECT(_xlfn.CONCAT(BR$4,"_d!",BR$1,$A89))</f>
        <v>3527.540771484375</v>
      </c>
      <c r="BS89" s="19" cm="1">
        <f t="array" aca="1" ref="BS89" ca="1">INDIRECT(_xlfn.CONCAT(BS$4,"_d!",BS$1,$A89))</f>
        <v>3405.21044921875</v>
      </c>
      <c r="BT89" s="42">
        <f t="shared" ca="1" si="60"/>
        <v>3470.5469496086107</v>
      </c>
      <c r="BU89" s="42"/>
      <c r="BV89" s="45">
        <f t="shared" ca="1" si="61"/>
        <v>3647.475435340607</v>
      </c>
      <c r="BW89" s="45">
        <f t="shared" ca="1" si="62"/>
        <v>3626.3326890289172</v>
      </c>
      <c r="BX89" s="45">
        <f t="shared" ca="1" si="63"/>
        <v>3547.2430364760207</v>
      </c>
      <c r="BY89" s="45">
        <f t="shared" ca="1" si="64"/>
        <v>3561.3954820878198</v>
      </c>
      <c r="BZ89" s="45">
        <f t="shared" ca="1" si="65"/>
        <v>3570.3396727233876</v>
      </c>
      <c r="CA89" s="45">
        <f t="shared" ca="1" si="66"/>
        <v>3543.5138445817338</v>
      </c>
      <c r="CB89" s="45">
        <f t="shared" ca="1" si="67"/>
        <v>3528.1402075880092</v>
      </c>
      <c r="CC89" s="45">
        <f t="shared" ca="1" si="68"/>
        <v>3522.829414015062</v>
      </c>
      <c r="CD89" s="45">
        <f t="shared" ca="1" si="69"/>
        <v>3493.5967677365161</v>
      </c>
      <c r="CE89" s="45">
        <f t="shared" ca="1" si="70"/>
        <v>3470.5469496086107</v>
      </c>
      <c r="CF89" s="45" cm="1">
        <f t="array" aca="1" ref="CF89" ca="1">+SUMPRODUCT($BV$3:$CE$3/100,$BV89:$CE89)</f>
        <v>3534.0260376366141</v>
      </c>
      <c r="CG89" s="35">
        <f t="shared" si="73"/>
        <v>45261</v>
      </c>
      <c r="CH89" s="24">
        <f t="shared" ca="1" si="74"/>
        <v>0.26010600351921798</v>
      </c>
      <c r="CI89" s="24">
        <f t="shared" ca="1" si="75"/>
        <v>0.25863376882291655</v>
      </c>
      <c r="CJ89" s="24">
        <f t="shared" ca="1" si="76"/>
        <v>0.25470041965610846</v>
      </c>
      <c r="CK89" s="24">
        <f t="shared" ca="1" si="77"/>
        <v>0.2558731439263966</v>
      </c>
      <c r="CL89" s="24">
        <f t="shared" ca="1" si="78"/>
        <v>0.25660144054206513</v>
      </c>
      <c r="CM89" s="24">
        <f t="shared" ca="1" si="79"/>
        <v>0.25361702414272358</v>
      </c>
      <c r="CN89" s="24">
        <f t="shared" ca="1" si="80"/>
        <v>0.25509752214223935</v>
      </c>
      <c r="CO89" s="24">
        <f t="shared" ca="1" si="81"/>
        <v>0.2540339702236698</v>
      </c>
      <c r="CP89" s="24">
        <f t="shared" ca="1" si="82"/>
        <v>0.25193926523073906</v>
      </c>
      <c r="CQ89" s="24">
        <f t="shared" ca="1" si="83"/>
        <v>0.25170032768524542</v>
      </c>
      <c r="CR89" s="24">
        <f t="shared" ca="1" si="71"/>
        <v>0.25446261533270542</v>
      </c>
      <c r="CS89" s="35">
        <f t="shared" si="84"/>
        <v>45261</v>
      </c>
      <c r="CT89" s="24">
        <f t="shared" ca="1" si="85"/>
        <v>2.1722593628208386</v>
      </c>
      <c r="CU89" s="24">
        <f t="shared" ca="1" si="86"/>
        <v>2.1563093498145398</v>
      </c>
      <c r="CV89" s="24">
        <f t="shared" ca="1" si="87"/>
        <v>2.131307548669735</v>
      </c>
      <c r="CW89" s="24">
        <f t="shared" ca="1" si="88"/>
        <v>2.1247901005537546</v>
      </c>
      <c r="CX89" s="24">
        <f t="shared" ca="1" si="89"/>
        <v>2.1285327962788982</v>
      </c>
      <c r="CY89" s="24">
        <f t="shared" ca="1" si="90"/>
        <v>2.1172794994118633</v>
      </c>
      <c r="CZ89" s="24">
        <f t="shared" ca="1" si="91"/>
        <v>2.1065767710466017</v>
      </c>
      <c r="DA89" s="24">
        <f t="shared" ca="1" si="92"/>
        <v>2.10171003873198</v>
      </c>
      <c r="DB89" s="24">
        <f t="shared" ca="1" si="93"/>
        <v>2.0957948841145826</v>
      </c>
      <c r="DC89" s="24">
        <f t="shared" ca="1" si="94"/>
        <v>2.083650948404725</v>
      </c>
      <c r="DD89" s="48">
        <f t="shared" ca="1" si="95"/>
        <v>2.113533759781161</v>
      </c>
      <c r="DE89" s="48">
        <f>+[1]NAC!AG90</f>
        <v>2.1140490040542925</v>
      </c>
    </row>
    <row r="90" spans="1:109" x14ac:dyDescent="0.25">
      <c r="A90" s="110">
        <f t="shared" si="72"/>
        <v>117</v>
      </c>
      <c r="B90" s="35">
        <f>+NAC!A90</f>
        <v>45292</v>
      </c>
      <c r="C90" s="19" cm="1">
        <f t="array" aca="1" ref="C90" ca="1">INDIRECT(_xlfn.CONCAT(C$4,"_d!",C$1,$A90))</f>
        <v>4246.07763671875</v>
      </c>
      <c r="D90" s="19" cm="1">
        <f t="array" aca="1" ref="D90" ca="1">INDIRECT(_xlfn.CONCAT(D$4,"_d!",D$1,$A90))</f>
        <v>4374.1552734375</v>
      </c>
      <c r="E90" s="19" cm="1">
        <f t="array" aca="1" ref="E90" ca="1">INDIRECT(_xlfn.CONCAT(E$4,"_d!",E$1,$A90))</f>
        <v>4508.10009765625</v>
      </c>
      <c r="F90" s="19" cm="1">
        <f t="array" aca="1" ref="F90" ca="1">INDIRECT(_xlfn.CONCAT(F$4,"_d!",F$1,$A90))</f>
        <v>4607.775390625</v>
      </c>
      <c r="G90" s="19" cm="1">
        <f t="array" aca="1" ref="G90" ca="1">INDIRECT(_xlfn.CONCAT(G$4,"_d!",G$1,$A90))</f>
        <v>4464.66162109375</v>
      </c>
      <c r="H90" s="19" cm="1">
        <f t="array" aca="1" ref="H90" ca="1">INDIRECT(_xlfn.CONCAT(H$4,"_d!",H$1,$A90))</f>
        <v>4242.27685546875</v>
      </c>
      <c r="I90" s="42">
        <f t="shared" ca="1" si="52"/>
        <v>4392.481199827891</v>
      </c>
      <c r="J90" s="19" cm="1">
        <f t="array" aca="1" ref="J90" ca="1">INDIRECT(_xlfn.CONCAT(J$4,"_d!",J$1,$A90))</f>
        <v>4262.57666015625</v>
      </c>
      <c r="K90" s="19" cm="1">
        <f t="array" aca="1" ref="K90" ca="1">INDIRECT(_xlfn.CONCAT(K$4,"_d!",K$1,$A90))</f>
        <v>4378.43896484375</v>
      </c>
      <c r="L90" s="19" cm="1">
        <f t="array" aca="1" ref="L90" ca="1">INDIRECT(_xlfn.CONCAT(L$4,"_d!",L$1,$A90))</f>
        <v>4471.46826171875</v>
      </c>
      <c r="M90" s="19" cm="1">
        <f t="array" aca="1" ref="M90" ca="1">INDIRECT(_xlfn.CONCAT(M$4,"_d!",M$1,$A90))</f>
        <v>4553.591796875</v>
      </c>
      <c r="N90" s="19" cm="1">
        <f t="array" aca="1" ref="N90" ca="1">INDIRECT(_xlfn.CONCAT(N$4,"_d!",N$1,$A90))</f>
        <v>4427.76513671875</v>
      </c>
      <c r="O90" s="19" cm="1">
        <f t="array" aca="1" ref="O90" ca="1">INDIRECT(_xlfn.CONCAT(O$4,"_d!",O$1,$A90))</f>
        <v>4203.57470703125</v>
      </c>
      <c r="P90" s="42">
        <f ca="1">+SUMPRODUCT(J$3:$O$3,J90:O90)</f>
        <v>4369.2306697833528</v>
      </c>
      <c r="Q90" s="19" cm="1">
        <f t="array" aca="1" ref="Q90" ca="1">INDIRECT(_xlfn.CONCAT(Q$4,"_d!",Q$1,$A90))</f>
        <v>4161.57373046875</v>
      </c>
      <c r="R90" s="19" cm="1">
        <f t="array" aca="1" ref="R90" ca="1">INDIRECT(_xlfn.CONCAT(R$4,"_d!",R$1,$A90))</f>
        <v>4161.57373046875</v>
      </c>
      <c r="S90" s="19" cm="1">
        <f t="array" aca="1" ref="S90" ca="1">INDIRECT(_xlfn.CONCAT(S$4,"_d!",S$1,$A90))</f>
        <v>4445.736328125</v>
      </c>
      <c r="T90" s="19" cm="1">
        <f t="array" aca="1" ref="T90" ca="1">INDIRECT(_xlfn.CONCAT(T$4,"_d!",T$1,$A90))</f>
        <v>4580.25537109375</v>
      </c>
      <c r="U90" s="19" cm="1">
        <f t="array" aca="1" ref="U90" ca="1">INDIRECT(_xlfn.CONCAT(U$4,"_d!",U$1,$A90))</f>
        <v>4417.96044921875</v>
      </c>
      <c r="V90" s="19" cm="1">
        <f t="array" aca="1" ref="V90" ca="1">INDIRECT(_xlfn.CONCAT(V$4,"_d!",V$1,$A90))</f>
        <v>4240.607421875</v>
      </c>
      <c r="W90" s="42">
        <f t="shared" ca="1" si="53"/>
        <v>4253.176590631715</v>
      </c>
      <c r="X90" s="19" cm="1">
        <f t="array" aca="1" ref="X90" ca="1">INDIRECT(_xlfn.CONCAT(X$4,"_d!",X$1,$A90))</f>
        <v>4163.3212890625</v>
      </c>
      <c r="Y90" s="19" cm="1">
        <f t="array" aca="1" ref="Y90" ca="1">INDIRECT(_xlfn.CONCAT(Y$4,"_d!",Y$1,$A90))</f>
        <v>4341.9423828125</v>
      </c>
      <c r="Z90" s="19" cm="1">
        <f t="array" aca="1" ref="Z90" ca="1">INDIRECT(_xlfn.CONCAT(Z$4,"_d!",Z$1,$A90))</f>
        <v>4447.37158203125</v>
      </c>
      <c r="AA90" s="19" cm="1">
        <f t="array" aca="1" ref="AA90" ca="1">INDIRECT(_xlfn.CONCAT(AA$4,"_d!",AA$1,$A90))</f>
        <v>4535.35400390625</v>
      </c>
      <c r="AB90" s="19" cm="1">
        <f t="array" aca="1" ref="AB90" ca="1">INDIRECT(_xlfn.CONCAT(AB$4,"_d!",AB$1,$A90))</f>
        <v>4434.69677734375</v>
      </c>
      <c r="AC90" s="19" cm="1">
        <f t="array" aca="1" ref="AC90" ca="1">INDIRECT(_xlfn.CONCAT(AC$4,"_d!",AC$1,$A90))</f>
        <v>4262.41259765625</v>
      </c>
      <c r="AD90" s="42">
        <f t="shared" ca="1" si="54"/>
        <v>4298.8437095599411</v>
      </c>
      <c r="AE90" s="19" cm="1">
        <f t="array" aca="1" ref="AE90" ca="1">INDIRECT(_xlfn.CONCAT(AE$4,"_d!",AE$1,$A90))</f>
        <v>4201.5615234375</v>
      </c>
      <c r="AF90" s="19" cm="1">
        <f t="array" aca="1" ref="AF90" ca="1">INDIRECT(_xlfn.CONCAT(AF$4,"_d!",AF$1,$A90))</f>
        <v>4337.8173828125</v>
      </c>
      <c r="AG90" s="19" cm="1">
        <f t="array" aca="1" ref="AG90" ca="1">INDIRECT(_xlfn.CONCAT(AG$4,"_d!",AG$1,$A90))</f>
        <v>4420.22705078125</v>
      </c>
      <c r="AH90" s="19" cm="1">
        <f t="array" aca="1" ref="AH90" ca="1">INDIRECT(_xlfn.CONCAT(AH$4,"_d!",AH$1,$A90))</f>
        <v>4556.78759765625</v>
      </c>
      <c r="AI90" s="19" cm="1">
        <f t="array" aca="1" ref="AI90" ca="1">INDIRECT(_xlfn.CONCAT(AI$4,"_d!",AI$1,$A90))</f>
        <v>4403.86865234375</v>
      </c>
      <c r="AJ90" s="19" cm="1">
        <f t="array" aca="1" ref="AJ90" ca="1">INDIRECT(_xlfn.CONCAT(AJ$4,"_d!",AJ$1,$A90))</f>
        <v>4291.18017578125</v>
      </c>
      <c r="AK90" s="42">
        <f t="shared" ca="1" si="55"/>
        <v>4306.4301727580241</v>
      </c>
      <c r="AL90" s="19" cm="1">
        <f t="array" aca="1" ref="AL90" ca="1">INDIRECT(_xlfn.CONCAT(AL$4,"_d!",AL$1,$A90))</f>
        <v>4148.1435546875</v>
      </c>
      <c r="AM90" s="19" cm="1">
        <f t="array" aca="1" ref="AM90" ca="1">INDIRECT(_xlfn.CONCAT(AM$4,"_d!",AM$1,$A90))</f>
        <v>4333.39990234375</v>
      </c>
      <c r="AN90" s="19" cm="1">
        <f t="array" aca="1" ref="AN90" ca="1">INDIRECT(_xlfn.CONCAT(AN$4,"_d!",AN$1,$A90))</f>
        <v>4392.65869140625</v>
      </c>
      <c r="AO90" s="19" cm="1">
        <f t="array" aca="1" ref="AO90" ca="1">INDIRECT(_xlfn.CONCAT(AO$4,"_d!",AO$1,$A90))</f>
        <v>4507.244140625</v>
      </c>
      <c r="AP90" s="19" cm="1">
        <f t="array" aca="1" ref="AP90" ca="1">INDIRECT(_xlfn.CONCAT(AP$4,"_d!",AP$1,$A90))</f>
        <v>4427.09130859375</v>
      </c>
      <c r="AQ90" s="19" cm="1">
        <f t="array" aca="1" ref="AQ90" ca="1">INDIRECT(_xlfn.CONCAT(AQ$4,"_d!",AQ$1,$A90))</f>
        <v>4271.95751953125</v>
      </c>
      <c r="AR90" s="42">
        <f t="shared" ca="1" si="56"/>
        <v>4272.6586042266672</v>
      </c>
      <c r="AS90" s="19" cm="1">
        <f t="array" aca="1" ref="AS90" ca="1">INDIRECT(_xlfn.CONCAT(AS$4,"_d!",AS$1,$A90))</f>
        <v>4164.77783203125</v>
      </c>
      <c r="AT90" s="19" cm="1">
        <f t="array" aca="1" ref="AT90" ca="1">INDIRECT(_xlfn.CONCAT(AT$4,"_d!",AT$1,$A90))</f>
        <v>4317.390625</v>
      </c>
      <c r="AU90" s="19" cm="1">
        <f t="array" aca="1" ref="AU90" ca="1">INDIRECT(_xlfn.CONCAT(AU$4,"_d!",AU$1,$A90))</f>
        <v>4382.78125</v>
      </c>
      <c r="AV90" s="19" cm="1">
        <f t="array" aca="1" ref="AV90" ca="1">INDIRECT(_xlfn.CONCAT(AV$4,"_d!",AV$1,$A90))</f>
        <v>4539.8388671875</v>
      </c>
      <c r="AW90" s="19" cm="1">
        <f t="array" aca="1" ref="AW90" ca="1">INDIRECT(_xlfn.CONCAT(AW$4,"_d!",AW$1,$A90))</f>
        <v>4405.30029296875</v>
      </c>
      <c r="AX90" s="19" cm="1">
        <f t="array" aca="1" ref="AX90" ca="1">INDIRECT(_xlfn.CONCAT(AX$4,"_d!",AX$1,$A90))</f>
        <v>4224.11328125</v>
      </c>
      <c r="AY90" s="42">
        <f t="shared" ca="1" si="57"/>
        <v>4264.6327730691864</v>
      </c>
      <c r="AZ90" s="19" cm="1">
        <f t="array" aca="1" ref="AZ90" ca="1">INDIRECT(_xlfn.CONCAT(AZ$4,"_d!",AZ$1,$A90))</f>
        <v>4151.94384765625</v>
      </c>
      <c r="BA90" s="19" cm="1">
        <f t="array" aca="1" ref="BA90" ca="1">INDIRECT(_xlfn.CONCAT(BA$4,"_d!",BA$1,$A90))</f>
        <v>4330.58642578125</v>
      </c>
      <c r="BB90" s="19" cm="1">
        <f t="array" aca="1" ref="BB90" ca="1">INDIRECT(_xlfn.CONCAT(BB$4,"_d!",BB$1,$A90))</f>
        <v>4345.4716796875</v>
      </c>
      <c r="BC90" s="19" cm="1">
        <f t="array" aca="1" ref="BC90" ca="1">INDIRECT(_xlfn.CONCAT(BC$4,"_d!",BC$1,$A90))</f>
        <v>4453.21826171875</v>
      </c>
      <c r="BD90" s="19" cm="1">
        <f t="array" aca="1" ref="BD90" ca="1">INDIRECT(_xlfn.CONCAT(BD$4,"_d!",BD$1,$A90))</f>
        <v>4413.67919921875</v>
      </c>
      <c r="BE90" s="19" cm="1">
        <f t="array" aca="1" ref="BE90" ca="1">INDIRECT(_xlfn.CONCAT(BE$4,"_d!",BE$1,$A90))</f>
        <v>4257.7783203125</v>
      </c>
      <c r="BF90" s="42">
        <f t="shared" ca="1" si="58"/>
        <v>4254.3885797680468</v>
      </c>
      <c r="BG90" s="19" cm="1">
        <f t="array" aca="1" ref="BG90" ca="1">INDIRECT(_xlfn.CONCAT(BG$4,"_d!",BG$1,$A90))</f>
        <v>4129.0791015625</v>
      </c>
      <c r="BH90" s="19" cm="1">
        <f t="array" aca="1" ref="BH90" ca="1">INDIRECT(_xlfn.CONCAT(BH$4,"_d!",BH$1,$A90))</f>
        <v>4292.5126953125</v>
      </c>
      <c r="BI90" s="19" cm="1">
        <f t="array" aca="1" ref="BI90" ca="1">INDIRECT(_xlfn.CONCAT(BI$4,"_d!",BI$1,$A90))</f>
        <v>4343.5927734375</v>
      </c>
      <c r="BJ90" s="19" cm="1">
        <f t="array" aca="1" ref="BJ90" ca="1">INDIRECT(_xlfn.CONCAT(BJ$4,"_d!",BJ$1,$A90))</f>
        <v>4418.5458984375</v>
      </c>
      <c r="BK90" s="19" cm="1">
        <f t="array" aca="1" ref="BK90" ca="1">INDIRECT(_xlfn.CONCAT(BK$4,"_d!",BK$1,$A90))</f>
        <v>4403.33056640625</v>
      </c>
      <c r="BL90" s="19" cm="1">
        <f t="array" aca="1" ref="BL90" ca="1">INDIRECT(_xlfn.CONCAT(BL$4,"_d!",BL$1,$A90))</f>
        <v>4223.93212890625</v>
      </c>
      <c r="BM90" s="42">
        <f t="shared" ca="1" si="59"/>
        <v>4218.0727125620742</v>
      </c>
      <c r="BN90" s="19" cm="1">
        <f t="array" aca="1" ref="BN90" ca="1">INDIRECT(_xlfn.CONCAT(BN$4,"_d!",BN$1,$A90))</f>
        <v>4118.3330078125</v>
      </c>
      <c r="BO90" s="19" cm="1">
        <f t="array" aca="1" ref="BO90" ca="1">INDIRECT(_xlfn.CONCAT(BO$4,"_d!",BO$1,$A90))</f>
        <v>4303.34228515625</v>
      </c>
      <c r="BP90" s="19" cm="1">
        <f t="array" aca="1" ref="BP90" ca="1">INDIRECT(_xlfn.CONCAT(BP$4,"_d!",BP$1,$A90))</f>
        <v>4318.91748046875</v>
      </c>
      <c r="BQ90" s="19" cm="1">
        <f t="array" aca="1" ref="BQ90" ca="1">INDIRECT(_xlfn.CONCAT(BQ$4,"_d!",BQ$1,$A90))</f>
        <v>4490.9375</v>
      </c>
      <c r="BR90" s="19" cm="1">
        <f t="array" aca="1" ref="BR90" ca="1">INDIRECT(_xlfn.CONCAT(BR$4,"_d!",BR$1,$A90))</f>
        <v>4365.005859375</v>
      </c>
      <c r="BS90" s="19" cm="1">
        <f t="array" aca="1" ref="BS90" ca="1">INDIRECT(_xlfn.CONCAT(BS$4,"_d!",BS$1,$A90))</f>
        <v>4228.494140625</v>
      </c>
      <c r="BT90" s="42">
        <f t="shared" ca="1" si="60"/>
        <v>4197.8466388991637</v>
      </c>
      <c r="BU90" s="42"/>
      <c r="BV90" s="45">
        <f t="shared" ca="1" si="61"/>
        <v>4392.481199827891</v>
      </c>
      <c r="BW90" s="45">
        <f t="shared" ca="1" si="62"/>
        <v>4369.2306697833528</v>
      </c>
      <c r="BX90" s="45">
        <f t="shared" ca="1" si="63"/>
        <v>4253.176590631715</v>
      </c>
      <c r="BY90" s="45">
        <f t="shared" ca="1" si="64"/>
        <v>4298.8437095599411</v>
      </c>
      <c r="BZ90" s="45">
        <f t="shared" ca="1" si="65"/>
        <v>4306.4301727580241</v>
      </c>
      <c r="CA90" s="45">
        <f t="shared" ca="1" si="66"/>
        <v>4272.6586042266672</v>
      </c>
      <c r="CB90" s="45">
        <f t="shared" ca="1" si="67"/>
        <v>4264.6327730691864</v>
      </c>
      <c r="CC90" s="45">
        <f t="shared" ca="1" si="68"/>
        <v>4254.3885797680468</v>
      </c>
      <c r="CD90" s="45">
        <f t="shared" ca="1" si="69"/>
        <v>4218.0727125620742</v>
      </c>
      <c r="CE90" s="45">
        <f t="shared" ca="1" si="70"/>
        <v>4197.8466388991637</v>
      </c>
      <c r="CF90" s="45" cm="1">
        <f t="array" aca="1" ref="CF90" ca="1">+SUMPRODUCT($BV$3:$CE$3/100,$BV90:$CE90)</f>
        <v>4264.4315189715671</v>
      </c>
      <c r="CG90" s="35">
        <f t="shared" si="73"/>
        <v>45292</v>
      </c>
      <c r="CH90" s="24">
        <f t="shared" ca="1" si="74"/>
        <v>0.20425244191335157</v>
      </c>
      <c r="CI90" s="24">
        <f t="shared" ca="1" si="75"/>
        <v>0.20486205885135522</v>
      </c>
      <c r="CJ90" s="24">
        <f t="shared" ca="1" si="76"/>
        <v>0.19900907462404893</v>
      </c>
      <c r="CK90" s="24">
        <f t="shared" ca="1" si="77"/>
        <v>0.20706721036210296</v>
      </c>
      <c r="CL90" s="24">
        <f t="shared" ca="1" si="78"/>
        <v>0.20616819896947236</v>
      </c>
      <c r="CM90" s="24">
        <f t="shared" ca="1" si="79"/>
        <v>0.20576884742805324</v>
      </c>
      <c r="CN90" s="24">
        <f t="shared" ca="1" si="80"/>
        <v>0.20874810017390888</v>
      </c>
      <c r="CO90" s="24">
        <f t="shared" ca="1" si="81"/>
        <v>0.20766238718303631</v>
      </c>
      <c r="CP90" s="24">
        <f t="shared" ca="1" si="82"/>
        <v>0.20737251405660717</v>
      </c>
      <c r="CQ90" s="24">
        <f t="shared" ca="1" si="83"/>
        <v>0.20956342036305653</v>
      </c>
      <c r="CR90" s="24">
        <f t="shared" ca="1" si="71"/>
        <v>0.20667801356195237</v>
      </c>
      <c r="CS90" s="35">
        <f t="shared" si="84"/>
        <v>45292</v>
      </c>
      <c r="CT90" s="24">
        <f t="shared" ca="1" si="85"/>
        <v>2.5979217151019367</v>
      </c>
      <c r="CU90" s="24">
        <f t="shared" ca="1" si="86"/>
        <v>2.583011284277672</v>
      </c>
      <c r="CV90" s="24">
        <f t="shared" ca="1" si="87"/>
        <v>2.5403725638378698</v>
      </c>
      <c r="CW90" s="24">
        <f t="shared" ca="1" si="88"/>
        <v>2.5557933606967529</v>
      </c>
      <c r="CX90" s="24">
        <f t="shared" ca="1" si="89"/>
        <v>2.5582839430868267</v>
      </c>
      <c r="CY90" s="24">
        <f t="shared" ca="1" si="90"/>
        <v>2.5458879536353201</v>
      </c>
      <c r="CZ90" s="24">
        <f t="shared" ca="1" si="91"/>
        <v>2.541887913009452</v>
      </c>
      <c r="DA90" s="24">
        <f t="shared" ca="1" si="92"/>
        <v>2.5348170569953448</v>
      </c>
      <c r="DB90" s="24">
        <f t="shared" ca="1" si="93"/>
        <v>2.5270773806870483</v>
      </c>
      <c r="DC90" s="24">
        <f t="shared" ca="1" si="94"/>
        <v>2.5196676722346818</v>
      </c>
      <c r="DD90" s="48">
        <f t="shared" ca="1" si="95"/>
        <v>2.5436088971038746</v>
      </c>
      <c r="DE90" s="48">
        <f>+[1]NAC!AG91</f>
        <v>2.5423940149625937</v>
      </c>
    </row>
    <row r="91" spans="1:109" x14ac:dyDescent="0.25">
      <c r="A91" s="110">
        <f t="shared" si="72"/>
        <v>118</v>
      </c>
      <c r="B91" s="35">
        <f>+NAC!A91</f>
        <v>45323</v>
      </c>
      <c r="C91" s="19" cm="1">
        <f t="array" aca="1" ref="C91" ca="1">INDIRECT(_xlfn.CONCAT(C$4,"_d!",C$1,$A91))</f>
        <v>4861.6865234375</v>
      </c>
      <c r="D91" s="19" cm="1">
        <f t="array" aca="1" ref="D91" ca="1">INDIRECT(_xlfn.CONCAT(D$4,"_d!",D$1,$A91))</f>
        <v>4884.65283203125</v>
      </c>
      <c r="E91" s="19" cm="1">
        <f t="array" aca="1" ref="E91" ca="1">INDIRECT(_xlfn.CONCAT(E$4,"_d!",E$1,$A91))</f>
        <v>5015.3017578125</v>
      </c>
      <c r="F91" s="19" cm="1">
        <f t="array" aca="1" ref="F91" ca="1">INDIRECT(_xlfn.CONCAT(F$4,"_d!",F$1,$A91))</f>
        <v>5093.00244140625</v>
      </c>
      <c r="G91" s="19" cm="1">
        <f t="array" aca="1" ref="G91" ca="1">INDIRECT(_xlfn.CONCAT(G$4,"_d!",G$1,$A91))</f>
        <v>5057.4775390625</v>
      </c>
      <c r="H91" s="19" cm="1">
        <f t="array" aca="1" ref="H91" ca="1">INDIRECT(_xlfn.CONCAT(H$4,"_d!",H$1,$A91))</f>
        <v>4725.78564453125</v>
      </c>
      <c r="I91" s="42">
        <f t="shared" ca="1" si="52"/>
        <v>4935.4095288882991</v>
      </c>
      <c r="J91" s="19" cm="1">
        <f t="array" aca="1" ref="J91" ca="1">INDIRECT(_xlfn.CONCAT(J$4,"_d!",J$1,$A91))</f>
        <v>4877.01513671875</v>
      </c>
      <c r="K91" s="19" cm="1">
        <f t="array" aca="1" ref="K91" ca="1">INDIRECT(_xlfn.CONCAT(K$4,"_d!",K$1,$A91))</f>
        <v>4889.93310546875</v>
      </c>
      <c r="L91" s="19" cm="1">
        <f t="array" aca="1" ref="L91" ca="1">INDIRECT(_xlfn.CONCAT(L$4,"_d!",L$1,$A91))</f>
        <v>4987.7744140625</v>
      </c>
      <c r="M91" s="19" cm="1">
        <f t="array" aca="1" ref="M91" ca="1">INDIRECT(_xlfn.CONCAT(M$4,"_d!",M$1,$A91))</f>
        <v>5041.646484375</v>
      </c>
      <c r="N91" s="19" cm="1">
        <f t="array" aca="1" ref="N91" ca="1">INDIRECT(_xlfn.CONCAT(N$4,"_d!",N$1,$A91))</f>
        <v>5015.47802734375</v>
      </c>
      <c r="O91" s="19" cm="1">
        <f t="array" aca="1" ref="O91" ca="1">INDIRECT(_xlfn.CONCAT(O$4,"_d!",O$1,$A91))</f>
        <v>4678.5048828125</v>
      </c>
      <c r="P91" s="42">
        <f ca="1">+SUMPRODUCT(J$3:$O$3,J91:O91)</f>
        <v>4916.6157652611701</v>
      </c>
      <c r="Q91" s="19" cm="1">
        <f t="array" aca="1" ref="Q91" ca="1">INDIRECT(_xlfn.CONCAT(Q$4,"_d!",Q$1,$A91))</f>
        <v>4771.380859375</v>
      </c>
      <c r="R91" s="19" cm="1">
        <f t="array" aca="1" ref="R91" ca="1">INDIRECT(_xlfn.CONCAT(R$4,"_d!",R$1,$A91))</f>
        <v>4771.380859375</v>
      </c>
      <c r="S91" s="19" cm="1">
        <f t="array" aca="1" ref="S91" ca="1">INDIRECT(_xlfn.CONCAT(S$4,"_d!",S$1,$A91))</f>
        <v>4971.26611328125</v>
      </c>
      <c r="T91" s="19" cm="1">
        <f t="array" aca="1" ref="T91" ca="1">INDIRECT(_xlfn.CONCAT(T$4,"_d!",T$1,$A91))</f>
        <v>5080.1826171875</v>
      </c>
      <c r="U91" s="19" cm="1">
        <f t="array" aca="1" ref="U91" ca="1">INDIRECT(_xlfn.CONCAT(U$4,"_d!",U$1,$A91))</f>
        <v>5014.71435546875</v>
      </c>
      <c r="V91" s="19" cm="1">
        <f t="array" aca="1" ref="V91" ca="1">INDIRECT(_xlfn.CONCAT(V$4,"_d!",V$1,$A91))</f>
        <v>4719.10302734375</v>
      </c>
      <c r="W91" s="42">
        <f t="shared" ca="1" si="53"/>
        <v>4837.8909863599802</v>
      </c>
      <c r="X91" s="19" cm="1">
        <f t="array" aca="1" ref="X91" ca="1">INDIRECT(_xlfn.CONCAT(X$4,"_d!",X$1,$A91))</f>
        <v>4790.7568359375</v>
      </c>
      <c r="Y91" s="19" cm="1">
        <f t="array" aca="1" ref="Y91" ca="1">INDIRECT(_xlfn.CONCAT(Y$4,"_d!",Y$1,$A91))</f>
        <v>4852.0712890625</v>
      </c>
      <c r="Z91" s="19" cm="1">
        <f t="array" aca="1" ref="Z91" ca="1">INDIRECT(_xlfn.CONCAT(Z$4,"_d!",Z$1,$A91))</f>
        <v>4982.10400390625</v>
      </c>
      <c r="AA91" s="19" cm="1">
        <f t="array" aca="1" ref="AA91" ca="1">INDIRECT(_xlfn.CONCAT(AA$4,"_d!",AA$1,$A91))</f>
        <v>5028.2626953125</v>
      </c>
      <c r="AB91" s="19" cm="1">
        <f t="array" aca="1" ref="AB91" ca="1">INDIRECT(_xlfn.CONCAT(AB$4,"_d!",AB$1,$A91))</f>
        <v>5037.4892578125</v>
      </c>
      <c r="AC91" s="19" cm="1">
        <f t="array" aca="1" ref="AC91" ca="1">INDIRECT(_xlfn.CONCAT(AC$4,"_d!",AC$1,$A91))</f>
        <v>4750.1494140625</v>
      </c>
      <c r="AD91" s="42">
        <f t="shared" ca="1" si="54"/>
        <v>4862.4055585207179</v>
      </c>
      <c r="AE91" s="19" cm="1">
        <f t="array" aca="1" ref="AE91" ca="1">INDIRECT(_xlfn.CONCAT(AE$4,"_d!",AE$1,$A91))</f>
        <v>4815.0966796875</v>
      </c>
      <c r="AF91" s="19" cm="1">
        <f t="array" aca="1" ref="AF91" ca="1">INDIRECT(_xlfn.CONCAT(AF$4,"_d!",AF$1,$A91))</f>
        <v>4854.533203125</v>
      </c>
      <c r="AG91" s="19" cm="1">
        <f t="array" aca="1" ref="AG91" ca="1">INDIRECT(_xlfn.CONCAT(AG$4,"_d!",AG$1,$A91))</f>
        <v>4950.0712890625</v>
      </c>
      <c r="AH91" s="19" cm="1">
        <f t="array" aca="1" ref="AH91" ca="1">INDIRECT(_xlfn.CONCAT(AH$4,"_d!",AH$1,$A91))</f>
        <v>5059.74072265625</v>
      </c>
      <c r="AI91" s="19" cm="1">
        <f t="array" aca="1" ref="AI91" ca="1">INDIRECT(_xlfn.CONCAT(AI$4,"_d!",AI$1,$A91))</f>
        <v>4996.82470703125</v>
      </c>
      <c r="AJ91" s="19" cm="1">
        <f t="array" aca="1" ref="AJ91" ca="1">INDIRECT(_xlfn.CONCAT(AJ$4,"_d!",AJ$1,$A91))</f>
        <v>4783.91015625</v>
      </c>
      <c r="AK91" s="42">
        <f t="shared" ca="1" si="55"/>
        <v>4865.8608206526415</v>
      </c>
      <c r="AL91" s="19" cm="1">
        <f t="array" aca="1" ref="AL91" ca="1">INDIRECT(_xlfn.CONCAT(AL$4,"_d!",AL$1,$A91))</f>
        <v>4758.66162109375</v>
      </c>
      <c r="AM91" s="19" cm="1">
        <f t="array" aca="1" ref="AM91" ca="1">INDIRECT(_xlfn.CONCAT(AM$4,"_d!",AM$1,$A91))</f>
        <v>4845.80615234375</v>
      </c>
      <c r="AN91" s="19" cm="1">
        <f t="array" aca="1" ref="AN91" ca="1">INDIRECT(_xlfn.CONCAT(AN$4,"_d!",AN$1,$A91))</f>
        <v>4922.01806640625</v>
      </c>
      <c r="AO91" s="19" cm="1">
        <f t="array" aca="1" ref="AO91" ca="1">INDIRECT(_xlfn.CONCAT(AO$4,"_d!",AO$1,$A91))</f>
        <v>5003.6923828125</v>
      </c>
      <c r="AP91" s="19" cm="1">
        <f t="array" aca="1" ref="AP91" ca="1">INDIRECT(_xlfn.CONCAT(AP$4,"_d!",AP$1,$A91))</f>
        <v>5026.1767578125</v>
      </c>
      <c r="AQ91" s="19" cm="1">
        <f t="array" aca="1" ref="AQ91" ca="1">INDIRECT(_xlfn.CONCAT(AQ$4,"_d!",AQ$1,$A91))</f>
        <v>4756.0732421875</v>
      </c>
      <c r="AR91" s="42">
        <f t="shared" ca="1" si="56"/>
        <v>4829.4732249861181</v>
      </c>
      <c r="AS91" s="19" cm="1">
        <f t="array" aca="1" ref="AS91" ca="1">INDIRECT(_xlfn.CONCAT(AS$4,"_d!",AS$1,$A91))</f>
        <v>4796.54248046875</v>
      </c>
      <c r="AT91" s="19" cm="1">
        <f t="array" aca="1" ref="AT91" ca="1">INDIRECT(_xlfn.CONCAT(AT$4,"_d!",AT$1,$A91))</f>
        <v>4832.392578125</v>
      </c>
      <c r="AU91" s="19" cm="1">
        <f t="array" aca="1" ref="AU91" ca="1">INDIRECT(_xlfn.CONCAT(AU$4,"_d!",AU$1,$A91))</f>
        <v>4910.046875</v>
      </c>
      <c r="AV91" s="19" cm="1">
        <f t="array" aca="1" ref="AV91" ca="1">INDIRECT(_xlfn.CONCAT(AV$4,"_d!",AV$1,$A91))</f>
        <v>5050.0126953125</v>
      </c>
      <c r="AW91" s="19" cm="1">
        <f t="array" aca="1" ref="AW91" ca="1">INDIRECT(_xlfn.CONCAT(AW$4,"_d!",AW$1,$A91))</f>
        <v>5009.427734375</v>
      </c>
      <c r="AX91" s="19" cm="1">
        <f t="array" aca="1" ref="AX91" ca="1">INDIRECT(_xlfn.CONCAT(AX$4,"_d!",AX$1,$A91))</f>
        <v>4710.4169921875</v>
      </c>
      <c r="AY91" s="42">
        <f t="shared" ca="1" si="57"/>
        <v>4834.0960669271617</v>
      </c>
      <c r="AZ91" s="19" cm="1">
        <f t="array" aca="1" ref="AZ91" ca="1">INDIRECT(_xlfn.CONCAT(AZ$4,"_d!",AZ$1,$A91))</f>
        <v>4774.15771484375</v>
      </c>
      <c r="BA91" s="19" cm="1">
        <f t="array" aca="1" ref="BA91" ca="1">INDIRECT(_xlfn.CONCAT(BA$4,"_d!",BA$1,$A91))</f>
        <v>4844.7177734375</v>
      </c>
      <c r="BB91" s="19" cm="1">
        <f t="array" aca="1" ref="BB91" ca="1">INDIRECT(_xlfn.CONCAT(BB$4,"_d!",BB$1,$A91))</f>
        <v>4887.298828125</v>
      </c>
      <c r="BC91" s="19" cm="1">
        <f t="array" aca="1" ref="BC91" ca="1">INDIRECT(_xlfn.CONCAT(BC$4,"_d!",BC$1,$A91))</f>
        <v>4958.38623046875</v>
      </c>
      <c r="BD91" s="19" cm="1">
        <f t="array" aca="1" ref="BD91" ca="1">INDIRECT(_xlfn.CONCAT(BD$4,"_d!",BD$1,$A91))</f>
        <v>5019.87109375</v>
      </c>
      <c r="BE91" s="19" cm="1">
        <f t="array" aca="1" ref="BE91" ca="1">INDIRECT(_xlfn.CONCAT(BE$4,"_d!",BE$1,$A91))</f>
        <v>4748.40087890625</v>
      </c>
      <c r="BF91" s="42">
        <f t="shared" ca="1" si="58"/>
        <v>4822.5420128784972</v>
      </c>
      <c r="BG91" s="19" cm="1">
        <f t="array" aca="1" ref="BG91" ca="1">INDIRECT(_xlfn.CONCAT(BG$4,"_d!",BG$1,$A91))</f>
        <v>4740.853515625</v>
      </c>
      <c r="BH91" s="19" cm="1">
        <f t="array" aca="1" ref="BH91" ca="1">INDIRECT(_xlfn.CONCAT(BH$4,"_d!",BH$1,$A91))</f>
        <v>4805.7734375</v>
      </c>
      <c r="BI91" s="19" cm="1">
        <f t="array" aca="1" ref="BI91" ca="1">INDIRECT(_xlfn.CONCAT(BI$4,"_d!",BI$1,$A91))</f>
        <v>4898.56396484375</v>
      </c>
      <c r="BJ91" s="19" cm="1">
        <f t="array" aca="1" ref="BJ91" ca="1">INDIRECT(_xlfn.CONCAT(BJ$4,"_d!",BJ$1,$A91))</f>
        <v>4925.158203125</v>
      </c>
      <c r="BK91" s="19" cm="1">
        <f t="array" aca="1" ref="BK91" ca="1">INDIRECT(_xlfn.CONCAT(BK$4,"_d!",BK$1,$A91))</f>
        <v>5005.994140625</v>
      </c>
      <c r="BL91" s="19" cm="1">
        <f t="array" aca="1" ref="BL91" ca="1">INDIRECT(_xlfn.CONCAT(BL$4,"_d!",BL$1,$A91))</f>
        <v>4712.23193359375</v>
      </c>
      <c r="BM91" s="42">
        <f t="shared" ca="1" si="59"/>
        <v>4781.9462296214069</v>
      </c>
      <c r="BN91" s="19" cm="1">
        <f t="array" aca="1" ref="BN91" ca="1">INDIRECT(_xlfn.CONCAT(BN$4,"_d!",BN$1,$A91))</f>
        <v>4728.62451171875</v>
      </c>
      <c r="BO91" s="19" cm="1">
        <f t="array" aca="1" ref="BO91" ca="1">INDIRECT(_xlfn.CONCAT(BO$4,"_d!",BO$1,$A91))</f>
        <v>4816.294921875</v>
      </c>
      <c r="BP91" s="19" cm="1">
        <f t="array" aca="1" ref="BP91" ca="1">INDIRECT(_xlfn.CONCAT(BP$4,"_d!",BP$1,$A91))</f>
        <v>4866.25048828125</v>
      </c>
      <c r="BQ91" s="19" cm="1">
        <f t="array" aca="1" ref="BQ91" ca="1">INDIRECT(_xlfn.CONCAT(BQ$4,"_d!",BQ$1,$A91))</f>
        <v>4996.91650390625</v>
      </c>
      <c r="BR91" s="19" cm="1">
        <f t="array" aca="1" ref="BR91" ca="1">INDIRECT(_xlfn.CONCAT(BR$4,"_d!",BR$1,$A91))</f>
        <v>4973.31103515625</v>
      </c>
      <c r="BS91" s="19" cm="1">
        <f t="array" aca="1" ref="BS91" ca="1">INDIRECT(_xlfn.CONCAT(BS$4,"_d!",BS$1,$A91))</f>
        <v>4717.4267578125</v>
      </c>
      <c r="BT91" s="42">
        <f t="shared" ca="1" si="60"/>
        <v>4767.8963358661676</v>
      </c>
      <c r="BU91" s="42"/>
      <c r="BV91" s="45">
        <f t="shared" ca="1" si="61"/>
        <v>4935.4095288882991</v>
      </c>
      <c r="BW91" s="45">
        <f t="shared" ca="1" si="62"/>
        <v>4916.6157652611701</v>
      </c>
      <c r="BX91" s="45">
        <f t="shared" ca="1" si="63"/>
        <v>4837.8909863599802</v>
      </c>
      <c r="BY91" s="45">
        <f t="shared" ca="1" si="64"/>
        <v>4862.4055585207179</v>
      </c>
      <c r="BZ91" s="45">
        <f t="shared" ca="1" si="65"/>
        <v>4865.8608206526415</v>
      </c>
      <c r="CA91" s="45">
        <f t="shared" ca="1" si="66"/>
        <v>4829.4732249861181</v>
      </c>
      <c r="CB91" s="45">
        <f t="shared" ca="1" si="67"/>
        <v>4834.0960669271617</v>
      </c>
      <c r="CC91" s="45">
        <f t="shared" ca="1" si="68"/>
        <v>4822.5420128784972</v>
      </c>
      <c r="CD91" s="45">
        <f t="shared" ca="1" si="69"/>
        <v>4781.9462296214069</v>
      </c>
      <c r="CE91" s="45">
        <f t="shared" ca="1" si="70"/>
        <v>4767.8963358661676</v>
      </c>
      <c r="CF91" s="45" cm="1">
        <f t="array" aca="1" ref="CF91" ca="1">+SUMPRODUCT($BV$3:$CE$3/100,$BV91:$CE91)</f>
        <v>4828.748623459981</v>
      </c>
      <c r="CG91" s="35">
        <f t="shared" si="73"/>
        <v>45323</v>
      </c>
      <c r="CH91" s="24">
        <f t="shared" ca="1" si="74"/>
        <v>0.12360401885879013</v>
      </c>
      <c r="CI91" s="24">
        <f t="shared" ca="1" si="75"/>
        <v>0.12528180287285196</v>
      </c>
      <c r="CJ91" s="24">
        <f t="shared" ca="1" si="76"/>
        <v>0.13747710288262893</v>
      </c>
      <c r="CK91" s="24">
        <f t="shared" ca="1" si="77"/>
        <v>0.1310961474843817</v>
      </c>
      <c r="CL91" s="24">
        <f t="shared" ca="1" si="78"/>
        <v>0.12990589083122961</v>
      </c>
      <c r="CM91" s="24">
        <f t="shared" ca="1" si="79"/>
        <v>0.13032040992196992</v>
      </c>
      <c r="CN91" s="24">
        <f t="shared" ca="1" si="80"/>
        <v>0.13353161319166573</v>
      </c>
      <c r="CO91" s="24">
        <f t="shared" ca="1" si="81"/>
        <v>0.1335452609600194</v>
      </c>
      <c r="CP91" s="24">
        <f t="shared" ca="1" si="82"/>
        <v>0.13368036908895142</v>
      </c>
      <c r="CQ91" s="24">
        <f t="shared" ca="1" si="83"/>
        <v>0.13579574148437512</v>
      </c>
      <c r="CR91" s="24">
        <f t="shared" ca="1" si="71"/>
        <v>0.13233114472067009</v>
      </c>
      <c r="CS91" s="35">
        <f t="shared" si="84"/>
        <v>45323</v>
      </c>
      <c r="CT91" s="24">
        <f t="shared" ca="1" si="85"/>
        <v>2.765889857523026</v>
      </c>
      <c r="CU91" s="24">
        <f t="shared" ca="1" si="86"/>
        <v>2.7628875988955546</v>
      </c>
      <c r="CV91" s="24">
        <f t="shared" ca="1" si="87"/>
        <v>2.7577412550409264</v>
      </c>
      <c r="CW91" s="24">
        <f t="shared" ca="1" si="88"/>
        <v>2.7650048952011992</v>
      </c>
      <c r="CX91" s="24">
        <f t="shared" ca="1" si="89"/>
        <v>2.7642254808374633</v>
      </c>
      <c r="CY91" s="24">
        <f t="shared" ca="1" si="90"/>
        <v>2.756348661630017</v>
      </c>
      <c r="CZ91" s="24">
        <f t="shared" ca="1" si="91"/>
        <v>2.7669275095327377</v>
      </c>
      <c r="DA91" s="24">
        <f t="shared" ca="1" si="92"/>
        <v>2.7632953693499895</v>
      </c>
      <c r="DB91" s="24">
        <f t="shared" ca="1" si="93"/>
        <v>2.7587099177092291</v>
      </c>
      <c r="DC91" s="24">
        <f t="shared" ca="1" si="94"/>
        <v>2.7647305660229944</v>
      </c>
      <c r="DD91" s="48">
        <f t="shared" ca="1" si="95"/>
        <v>2.7625427702000351</v>
      </c>
      <c r="DE91" s="48">
        <f>+[1]NAC!AG92</f>
        <v>2.7622203165198411</v>
      </c>
    </row>
    <row r="92" spans="1:109" x14ac:dyDescent="0.25">
      <c r="A92" s="110">
        <f t="shared" si="72"/>
        <v>119</v>
      </c>
      <c r="B92" s="35">
        <f>+NAC!A92</f>
        <v>45352</v>
      </c>
      <c r="C92" s="19" cm="1">
        <f t="array" aca="1" ref="C92" ca="1">INDIRECT(_xlfn.CONCAT(C$4,"_d!",C$1,$A92))</f>
        <v>5424.720703125</v>
      </c>
      <c r="D92" s="19" cm="1">
        <f t="array" aca="1" ref="D92" ca="1">INDIRECT(_xlfn.CONCAT(D$4,"_d!",D$1,$A92))</f>
        <v>5419.9755859375</v>
      </c>
      <c r="E92" s="19" cm="1">
        <f t="array" aca="1" ref="E92" ca="1">INDIRECT(_xlfn.CONCAT(E$4,"_d!",E$1,$A92))</f>
        <v>5436.43896484375</v>
      </c>
      <c r="F92" s="19" cm="1">
        <f t="array" aca="1" ref="F92" ca="1">INDIRECT(_xlfn.CONCAT(F$4,"_d!",F$1,$A92))</f>
        <v>5596.49169921875</v>
      </c>
      <c r="G92" s="19" cm="1">
        <f t="array" aca="1" ref="G92" ca="1">INDIRECT(_xlfn.CONCAT(G$4,"_d!",G$1,$A92))</f>
        <v>5526.22607421875</v>
      </c>
      <c r="H92" s="19" cm="1">
        <f t="array" aca="1" ref="H92" ca="1">INDIRECT(_xlfn.CONCAT(H$4,"_d!",H$1,$A92))</f>
        <v>5206.93505859375</v>
      </c>
      <c r="I92" s="42">
        <f t="shared" ca="1" si="52"/>
        <v>5449.2174038326075</v>
      </c>
      <c r="J92" s="19" cm="1">
        <f t="array" aca="1" ref="J92" ca="1">INDIRECT(_xlfn.CONCAT(J$4,"_d!",J$1,$A92))</f>
        <v>5436.45654296875</v>
      </c>
      <c r="K92" s="19" cm="1">
        <f t="array" aca="1" ref="K92" ca="1">INDIRECT(_xlfn.CONCAT(K$4,"_d!",K$1,$A92))</f>
        <v>5435.33544921875</v>
      </c>
      <c r="L92" s="19" cm="1">
        <f t="array" aca="1" ref="L92" ca="1">INDIRECT(_xlfn.CONCAT(L$4,"_d!",L$1,$A92))</f>
        <v>5411.82177734375</v>
      </c>
      <c r="M92" s="19" cm="1">
        <f t="array" aca="1" ref="M92" ca="1">INDIRECT(_xlfn.CONCAT(M$4,"_d!",M$1,$A92))</f>
        <v>5546.59423828125</v>
      </c>
      <c r="N92" s="19" cm="1">
        <f t="array" aca="1" ref="N92" ca="1">INDIRECT(_xlfn.CONCAT(N$4,"_d!",N$1,$A92))</f>
        <v>5486.11865234375</v>
      </c>
      <c r="O92" s="19" cm="1">
        <f t="array" aca="1" ref="O92" ca="1">INDIRECT(_xlfn.CONCAT(O$4,"_d!",O$1,$A92))</f>
        <v>5172.47998046875</v>
      </c>
      <c r="P92" s="42">
        <f ca="1">+SUMPRODUCT(J$3:$O$3,J92:O92)</f>
        <v>5436.099216667094</v>
      </c>
      <c r="Q92" s="19" cm="1">
        <f t="array" aca="1" ref="Q92" ca="1">INDIRECT(_xlfn.CONCAT(Q$4,"_d!",Q$1,$A92))</f>
        <v>5335.447265625</v>
      </c>
      <c r="R92" s="19" cm="1">
        <f t="array" aca="1" ref="R92" ca="1">INDIRECT(_xlfn.CONCAT(R$4,"_d!",R$1,$A92))</f>
        <v>5335.447265625</v>
      </c>
      <c r="S92" s="19" cm="1">
        <f t="array" aca="1" ref="S92" ca="1">INDIRECT(_xlfn.CONCAT(S$4,"_d!",S$1,$A92))</f>
        <v>5398.8017578125</v>
      </c>
      <c r="T92" s="19" cm="1">
        <f t="array" aca="1" ref="T92" ca="1">INDIRECT(_xlfn.CONCAT(T$4,"_d!",T$1,$A92))</f>
        <v>5647.2734375</v>
      </c>
      <c r="U92" s="19" cm="1">
        <f t="array" aca="1" ref="U92" ca="1">INDIRECT(_xlfn.CONCAT(U$4,"_d!",U$1,$A92))</f>
        <v>5487.0224609375</v>
      </c>
      <c r="V92" s="19" cm="1">
        <f t="array" aca="1" ref="V92" ca="1">INDIRECT(_xlfn.CONCAT(V$4,"_d!",V$1,$A92))</f>
        <v>5204.40576171875</v>
      </c>
      <c r="W92" s="42">
        <f t="shared" ca="1" si="53"/>
        <v>5374.0616245274196</v>
      </c>
      <c r="X92" s="19" cm="1">
        <f t="array" aca="1" ref="X92" ca="1">INDIRECT(_xlfn.CONCAT(X$4,"_d!",X$1,$A92))</f>
        <v>5342.57666015625</v>
      </c>
      <c r="Y92" s="19" cm="1">
        <f t="array" aca="1" ref="Y92" ca="1">INDIRECT(_xlfn.CONCAT(Y$4,"_d!",Y$1,$A92))</f>
        <v>5395.34912109375</v>
      </c>
      <c r="Z92" s="19" cm="1">
        <f t="array" aca="1" ref="Z92" ca="1">INDIRECT(_xlfn.CONCAT(Z$4,"_d!",Z$1,$A92))</f>
        <v>5421.6708984375</v>
      </c>
      <c r="AA92" s="19" cm="1">
        <f t="array" aca="1" ref="AA92" ca="1">INDIRECT(_xlfn.CONCAT(AA$4,"_d!",AA$1,$A92))</f>
        <v>5541.40625</v>
      </c>
      <c r="AB92" s="19" cm="1">
        <f t="array" aca="1" ref="AB92" ca="1">INDIRECT(_xlfn.CONCAT(AB$4,"_d!",AB$1,$A92))</f>
        <v>5509.9794921875</v>
      </c>
      <c r="AC92" s="19" cm="1">
        <f t="array" aca="1" ref="AC92" ca="1">INDIRECT(_xlfn.CONCAT(AC$4,"_d!",AC$1,$A92))</f>
        <v>5238.8046875</v>
      </c>
      <c r="AD92" s="42">
        <f t="shared" ca="1" si="54"/>
        <v>5388.8509553727708</v>
      </c>
      <c r="AE92" s="19" cm="1">
        <f t="array" aca="1" ref="AE92" ca="1">INDIRECT(_xlfn.CONCAT(AE$4,"_d!",AE$1,$A92))</f>
        <v>5366.45849609375</v>
      </c>
      <c r="AF92" s="19" cm="1">
        <f t="array" aca="1" ref="AF92" ca="1">INDIRECT(_xlfn.CONCAT(AF$4,"_d!",AF$1,$A92))</f>
        <v>5404.88232421875</v>
      </c>
      <c r="AG92" s="19" cm="1">
        <f t="array" aca="1" ref="AG92" ca="1">INDIRECT(_xlfn.CONCAT(AG$4,"_d!",AG$1,$A92))</f>
        <v>5397.927734375</v>
      </c>
      <c r="AH92" s="19" cm="1">
        <f t="array" aca="1" ref="AH92" ca="1">INDIRECT(_xlfn.CONCAT(AH$4,"_d!",AH$1,$A92))</f>
        <v>5638.35107421875</v>
      </c>
      <c r="AI92" s="19" cm="1">
        <f t="array" aca="1" ref="AI92" ca="1">INDIRECT(_xlfn.CONCAT(AI$4,"_d!",AI$1,$A92))</f>
        <v>5472.40673828125</v>
      </c>
      <c r="AJ92" s="19" cm="1">
        <f t="array" aca="1" ref="AJ92" ca="1">INDIRECT(_xlfn.CONCAT(AJ$4,"_d!",AJ$1,$A92))</f>
        <v>5279.59716796875</v>
      </c>
      <c r="AK92" s="42">
        <f t="shared" ca="1" si="55"/>
        <v>5401.8020360609971</v>
      </c>
      <c r="AL92" s="19" cm="1">
        <f t="array" aca="1" ref="AL92" ca="1">INDIRECT(_xlfn.CONCAT(AL$4,"_d!",AL$1,$A92))</f>
        <v>5325.91845703125</v>
      </c>
      <c r="AM92" s="19" cm="1">
        <f t="array" aca="1" ref="AM92" ca="1">INDIRECT(_xlfn.CONCAT(AM$4,"_d!",AM$1,$A92))</f>
        <v>5392.64794921875</v>
      </c>
      <c r="AN92" s="19" cm="1">
        <f t="array" aca="1" ref="AN92" ca="1">INDIRECT(_xlfn.CONCAT(AN$4,"_d!",AN$1,$A92))</f>
        <v>5365.74365234375</v>
      </c>
      <c r="AO92" s="19" cm="1">
        <f t="array" aca="1" ref="AO92" ca="1">INDIRECT(_xlfn.CONCAT(AO$4,"_d!",AO$1,$A92))</f>
        <v>5528.8623046875</v>
      </c>
      <c r="AP92" s="19" cm="1">
        <f t="array" aca="1" ref="AP92" ca="1">INDIRECT(_xlfn.CONCAT(AP$4,"_d!",AP$1,$A92))</f>
        <v>5498.31396484375</v>
      </c>
      <c r="AQ92" s="19" cm="1">
        <f t="array" aca="1" ref="AQ92" ca="1">INDIRECT(_xlfn.CONCAT(AQ$4,"_d!",AQ$1,$A92))</f>
        <v>5240.6591796875</v>
      </c>
      <c r="AR92" s="42">
        <f t="shared" ca="1" si="56"/>
        <v>5366.7993852027384</v>
      </c>
      <c r="AS92" s="19" cm="1">
        <f t="array" aca="1" ref="AS92" ca="1">INDIRECT(_xlfn.CONCAT(AS$4,"_d!",AS$1,$A92))</f>
        <v>5350.65380859375</v>
      </c>
      <c r="AT92" s="19" cm="1">
        <f t="array" aca="1" ref="AT92" ca="1">INDIRECT(_xlfn.CONCAT(AT$4,"_d!",AT$1,$A92))</f>
        <v>5387.7744140625</v>
      </c>
      <c r="AU92" s="19" cm="1">
        <f t="array" aca="1" ref="AU92" ca="1">INDIRECT(_xlfn.CONCAT(AU$4,"_d!",AU$1,$A92))</f>
        <v>5349.90234375</v>
      </c>
      <c r="AV92" s="19" cm="1">
        <f t="array" aca="1" ref="AV92" ca="1">INDIRECT(_xlfn.CONCAT(AV$4,"_d!",AV$1,$A92))</f>
        <v>5631.29736328125</v>
      </c>
      <c r="AW92" s="19" cm="1">
        <f t="array" aca="1" ref="AW92" ca="1">INDIRECT(_xlfn.CONCAT(AW$4,"_d!",AW$1,$A92))</f>
        <v>5476.56005859375</v>
      </c>
      <c r="AX92" s="19" cm="1">
        <f t="array" aca="1" ref="AX92" ca="1">INDIRECT(_xlfn.CONCAT(AX$4,"_d!",AX$1,$A92))</f>
        <v>5200.36181640625</v>
      </c>
      <c r="AY92" s="42">
        <f t="shared" ca="1" si="57"/>
        <v>5371.3021197320886</v>
      </c>
      <c r="AZ92" s="19" cm="1">
        <f t="array" aca="1" ref="AZ92" ca="1">INDIRECT(_xlfn.CONCAT(AZ$4,"_d!",AZ$1,$A92))</f>
        <v>5328.05908203125</v>
      </c>
      <c r="BA92" s="19" cm="1">
        <f t="array" aca="1" ref="BA92" ca="1">INDIRECT(_xlfn.CONCAT(BA$4,"_d!",BA$1,$A92))</f>
        <v>5387.7265625</v>
      </c>
      <c r="BB92" s="19" cm="1">
        <f t="array" aca="1" ref="BB92" ca="1">INDIRECT(_xlfn.CONCAT(BB$4,"_d!",BB$1,$A92))</f>
        <v>5334.1962890625</v>
      </c>
      <c r="BC92" s="19" cm="1">
        <f t="array" aca="1" ref="BC92" ca="1">INDIRECT(_xlfn.CONCAT(BC$4,"_d!",BC$1,$A92))</f>
        <v>5510.63623046875</v>
      </c>
      <c r="BD92" s="19" cm="1">
        <f t="array" aca="1" ref="BD92" ca="1">INDIRECT(_xlfn.CONCAT(BD$4,"_d!",BD$1,$A92))</f>
        <v>5484.62158203125</v>
      </c>
      <c r="BE92" s="19" cm="1">
        <f t="array" aca="1" ref="BE92" ca="1">INDIRECT(_xlfn.CONCAT(BE$4,"_d!",BE$1,$A92))</f>
        <v>5248.1806640625</v>
      </c>
      <c r="BF92" s="42">
        <f t="shared" ca="1" si="58"/>
        <v>5358.7541637870545</v>
      </c>
      <c r="BG92" s="19" cm="1">
        <f t="array" aca="1" ref="BG92" ca="1">INDIRECT(_xlfn.CONCAT(BG$4,"_d!",BG$1,$A92))</f>
        <v>5293.45849609375</v>
      </c>
      <c r="BH92" s="19" cm="1">
        <f t="array" aca="1" ref="BH92" ca="1">INDIRECT(_xlfn.CONCAT(BH$4,"_d!",BH$1,$A92))</f>
        <v>5356.482421875</v>
      </c>
      <c r="BI92" s="19" cm="1">
        <f t="array" aca="1" ref="BI92" ca="1">INDIRECT(_xlfn.CONCAT(BI$4,"_d!",BI$1,$A92))</f>
        <v>5333.8701171875</v>
      </c>
      <c r="BJ92" s="19" cm="1">
        <f t="array" aca="1" ref="BJ92" ca="1">INDIRECT(_xlfn.CONCAT(BJ$4,"_d!",BJ$1,$A92))</f>
        <v>5491.5546875</v>
      </c>
      <c r="BK92" s="19" cm="1">
        <f t="array" aca="1" ref="BK92" ca="1">INDIRECT(_xlfn.CONCAT(BK$4,"_d!",BK$1,$A92))</f>
        <v>5467.25</v>
      </c>
      <c r="BL92" s="19" cm="1">
        <f t="array" aca="1" ref="BL92" ca="1">INDIRECT(_xlfn.CONCAT(BL$4,"_d!",BL$1,$A92))</f>
        <v>5202.396484375</v>
      </c>
      <c r="BM92" s="42">
        <f t="shared" ca="1" si="59"/>
        <v>5321.4911060407694</v>
      </c>
      <c r="BN92" s="19" cm="1">
        <f t="array" aca="1" ref="BN92" ca="1">INDIRECT(_xlfn.CONCAT(BN$4,"_d!",BN$1,$A92))</f>
        <v>5260.40185546875</v>
      </c>
      <c r="BO92" s="19" cm="1">
        <f t="array" aca="1" ref="BO92" ca="1">INDIRECT(_xlfn.CONCAT(BO$4,"_d!",BO$1,$A92))</f>
        <v>5351.26611328125</v>
      </c>
      <c r="BP92" s="19" cm="1">
        <f t="array" aca="1" ref="BP92" ca="1">INDIRECT(_xlfn.CONCAT(BP$4,"_d!",BP$1,$A92))</f>
        <v>5292.87744140625</v>
      </c>
      <c r="BQ92" s="19" cm="1">
        <f t="array" aca="1" ref="BQ92" ca="1">INDIRECT(_xlfn.CONCAT(BQ$4,"_d!",BQ$1,$A92))</f>
        <v>5574.66552734375</v>
      </c>
      <c r="BR92" s="19" cm="1">
        <f t="array" aca="1" ref="BR92" ca="1">INDIRECT(_xlfn.CONCAT(BR$4,"_d!",BR$1,$A92))</f>
        <v>5431.447265625</v>
      </c>
      <c r="BS92" s="19" cm="1">
        <f t="array" aca="1" ref="BS92" ca="1">INDIRECT(_xlfn.CONCAT(BS$4,"_d!",BS$1,$A92))</f>
        <v>5193.3798828125</v>
      </c>
      <c r="BT92" s="42">
        <f t="shared" ca="1" si="60"/>
        <v>5290.2393263833765</v>
      </c>
      <c r="BU92" s="42"/>
      <c r="BV92" s="45">
        <f t="shared" ca="1" si="61"/>
        <v>5449.2174038326075</v>
      </c>
      <c r="BW92" s="45">
        <f t="shared" ca="1" si="62"/>
        <v>5436.099216667094</v>
      </c>
      <c r="BX92" s="45">
        <f t="shared" ca="1" si="63"/>
        <v>5374.0616245274196</v>
      </c>
      <c r="BY92" s="45">
        <f t="shared" ca="1" si="64"/>
        <v>5388.8509553727708</v>
      </c>
      <c r="BZ92" s="45">
        <f t="shared" ca="1" si="65"/>
        <v>5401.8020360609971</v>
      </c>
      <c r="CA92" s="45">
        <f t="shared" ca="1" si="66"/>
        <v>5366.7993852027384</v>
      </c>
      <c r="CB92" s="45">
        <f t="shared" ca="1" si="67"/>
        <v>5371.3021197320886</v>
      </c>
      <c r="CC92" s="45">
        <f t="shared" ca="1" si="68"/>
        <v>5358.7541637870545</v>
      </c>
      <c r="CD92" s="45">
        <f t="shared" ca="1" si="69"/>
        <v>5321.4911060407694</v>
      </c>
      <c r="CE92" s="45">
        <f t="shared" ca="1" si="70"/>
        <v>5290.2393263833765</v>
      </c>
      <c r="CF92" s="45" cm="1">
        <f t="array" aca="1" ref="CF92" ca="1">+SUMPRODUCT($BV$3:$CE$3/100,$BV92:$CE92)</f>
        <v>5359.9071060315673</v>
      </c>
      <c r="CG92" s="35">
        <f t="shared" si="73"/>
        <v>45352</v>
      </c>
      <c r="CH92" s="24">
        <f t="shared" ca="1" si="74"/>
        <v>0.10410643168248779</v>
      </c>
      <c r="CI92" s="24">
        <f t="shared" ca="1" si="75"/>
        <v>0.10565874500024686</v>
      </c>
      <c r="CJ92" s="24">
        <f t="shared" ca="1" si="76"/>
        <v>0.11082735011581013</v>
      </c>
      <c r="CK92" s="24">
        <f t="shared" ca="1" si="77"/>
        <v>0.10826850835786983</v>
      </c>
      <c r="CL92" s="24">
        <f t="shared" ca="1" si="78"/>
        <v>0.11014314530609037</v>
      </c>
      <c r="CM92" s="24">
        <f t="shared" ca="1" si="79"/>
        <v>0.11125978656153857</v>
      </c>
      <c r="CN92" s="24">
        <f t="shared" ca="1" si="80"/>
        <v>0.11112854303419062</v>
      </c>
      <c r="CO92" s="24">
        <f t="shared" ca="1" si="81"/>
        <v>0.1111886945674323</v>
      </c>
      <c r="CP92" s="24">
        <f t="shared" ca="1" si="82"/>
        <v>0.11282955736247979</v>
      </c>
      <c r="CQ92" s="24">
        <f t="shared" ca="1" si="83"/>
        <v>0.10955418358992408</v>
      </c>
      <c r="CR92" s="24">
        <f t="shared" ca="1" si="71"/>
        <v>0.10999919937662672</v>
      </c>
      <c r="CS92" s="35">
        <f t="shared" si="84"/>
        <v>45352</v>
      </c>
      <c r="CT92" s="24">
        <f t="shared" ca="1" si="85"/>
        <v>2.8584990430481581</v>
      </c>
      <c r="CU92" s="24">
        <f t="shared" ca="1" si="86"/>
        <v>2.8610044031675899</v>
      </c>
      <c r="CV92" s="24">
        <f t="shared" ca="1" si="87"/>
        <v>2.8693734679936345</v>
      </c>
      <c r="CW92" s="24">
        <f t="shared" ca="1" si="88"/>
        <v>2.8728429922135872</v>
      </c>
      <c r="CX92" s="24">
        <f t="shared" ca="1" si="89"/>
        <v>2.8783629665316646</v>
      </c>
      <c r="CY92" s="24">
        <f t="shared" ca="1" si="90"/>
        <v>2.870371775880725</v>
      </c>
      <c r="CZ92" s="24">
        <f t="shared" ca="1" si="91"/>
        <v>2.8874164503886939</v>
      </c>
      <c r="DA92" s="24">
        <f t="shared" ca="1" si="92"/>
        <v>2.8845027942895585</v>
      </c>
      <c r="DB92" s="24">
        <f t="shared" ca="1" si="93"/>
        <v>2.884555135522707</v>
      </c>
      <c r="DC92" s="24">
        <f t="shared" ca="1" si="94"/>
        <v>2.8906143335778207</v>
      </c>
      <c r="DD92" s="48">
        <f t="shared" ca="1" si="95"/>
        <v>2.8789052444168335</v>
      </c>
      <c r="DE92" s="48">
        <f>+[1]NAC!AG93</f>
        <v>2.8785838401390098</v>
      </c>
    </row>
    <row r="93" spans="1:109" x14ac:dyDescent="0.25">
      <c r="A93" s="110">
        <f t="shared" si="72"/>
        <v>120</v>
      </c>
      <c r="B93" s="35">
        <f>+NAC!A93</f>
        <v>45383</v>
      </c>
      <c r="C93" s="19" cm="1">
        <f t="array" aca="1" ref="C93" ca="1">INDIRECT(_xlfn.CONCAT(C$4,"_d!",C$1,$A93))</f>
        <v>5911.31298828125</v>
      </c>
      <c r="D93" s="19" cm="1">
        <f t="array" aca="1" ref="D93" ca="1">INDIRECT(_xlfn.CONCAT(D$4,"_d!",D$1,$A93))</f>
        <v>5880.06640625</v>
      </c>
      <c r="E93" s="19" cm="1">
        <f t="array" aca="1" ref="E93" ca="1">INDIRECT(_xlfn.CONCAT(E$4,"_d!",E$1,$A93))</f>
        <v>5930.93603515625</v>
      </c>
      <c r="F93" s="19" cm="1">
        <f t="array" aca="1" ref="F93" ca="1">INDIRECT(_xlfn.CONCAT(F$4,"_d!",F$1,$A93))</f>
        <v>5942.546875</v>
      </c>
      <c r="G93" s="19" cm="1">
        <f t="array" aca="1" ref="G93" ca="1">INDIRECT(_xlfn.CONCAT(G$4,"_d!",G$1,$A93))</f>
        <v>5960.27294921875</v>
      </c>
      <c r="H93" s="19" cm="1">
        <f t="array" aca="1" ref="H93" ca="1">INDIRECT(_xlfn.CONCAT(H$4,"_d!",H$1,$A93))</f>
        <v>5678.04345703125</v>
      </c>
      <c r="I93" s="42">
        <f t="shared" ca="1" si="52"/>
        <v>5905.3981923738465</v>
      </c>
      <c r="J93" s="19" cm="1">
        <f t="array" aca="1" ref="J93" ca="1">INDIRECT(_xlfn.CONCAT(J$4,"_d!",J$1,$A93))</f>
        <v>5906.97412109375</v>
      </c>
      <c r="K93" s="19" cm="1">
        <f t="array" aca="1" ref="K93" ca="1">INDIRECT(_xlfn.CONCAT(K$4,"_d!",K$1,$A93))</f>
        <v>5909.74951171875</v>
      </c>
      <c r="L93" s="19" cm="1">
        <f t="array" aca="1" ref="L93" ca="1">INDIRECT(_xlfn.CONCAT(L$4,"_d!",L$1,$A93))</f>
        <v>5908.56591796875</v>
      </c>
      <c r="M93" s="19" cm="1">
        <f t="array" aca="1" ref="M93" ca="1">INDIRECT(_xlfn.CONCAT(M$4,"_d!",M$1,$A93))</f>
        <v>5895.310546875</v>
      </c>
      <c r="N93" s="19" cm="1">
        <f t="array" aca="1" ref="N93" ca="1">INDIRECT(_xlfn.CONCAT(N$4,"_d!",N$1,$A93))</f>
        <v>5929.7890625</v>
      </c>
      <c r="O93" s="19" cm="1">
        <f t="array" aca="1" ref="O93" ca="1">INDIRECT(_xlfn.CONCAT(O$4,"_d!",O$1,$A93))</f>
        <v>5629.98583984375</v>
      </c>
      <c r="P93" s="42">
        <f ca="1">+SUMPRODUCT(J$3:$O$3,J93:O93)</f>
        <v>5897.0228177906183</v>
      </c>
      <c r="Q93" s="19" cm="1">
        <f t="array" aca="1" ref="Q93" ca="1">INDIRECT(_xlfn.CONCAT(Q$4,"_d!",Q$1,$A93))</f>
        <v>5835.5888671875</v>
      </c>
      <c r="R93" s="19" cm="1">
        <f t="array" aca="1" ref="R93" ca="1">INDIRECT(_xlfn.CONCAT(R$4,"_d!",R$1,$A93))</f>
        <v>5835.5888671875</v>
      </c>
      <c r="S93" s="19" cm="1">
        <f t="array" aca="1" ref="S93" ca="1">INDIRECT(_xlfn.CONCAT(S$4,"_d!",S$1,$A93))</f>
        <v>5896.5166015625</v>
      </c>
      <c r="T93" s="19" cm="1">
        <f t="array" aca="1" ref="T93" ca="1">INDIRECT(_xlfn.CONCAT(T$4,"_d!",T$1,$A93))</f>
        <v>5993.51123046875</v>
      </c>
      <c r="U93" s="19" cm="1">
        <f t="array" aca="1" ref="U93" ca="1">INDIRECT(_xlfn.CONCAT(U$4,"_d!",U$1,$A93))</f>
        <v>5927.2626953125</v>
      </c>
      <c r="V93" s="19" cm="1">
        <f t="array" aca="1" ref="V93" ca="1">INDIRECT(_xlfn.CONCAT(V$4,"_d!",V$1,$A93))</f>
        <v>5664.77490234375</v>
      </c>
      <c r="W93" s="42">
        <f t="shared" ca="1" si="53"/>
        <v>5856.2611509714461</v>
      </c>
      <c r="X93" s="19" cm="1">
        <f t="array" aca="1" ref="X93" ca="1">INDIRECT(_xlfn.CONCAT(X$4,"_d!",X$1,$A93))</f>
        <v>5808.71142578125</v>
      </c>
      <c r="Y93" s="19" cm="1">
        <f t="array" aca="1" ref="Y93" ca="1">INDIRECT(_xlfn.CONCAT(Y$4,"_d!",Y$1,$A93))</f>
        <v>5861.22216796875</v>
      </c>
      <c r="Z93" s="19" cm="1">
        <f t="array" aca="1" ref="Z93" ca="1">INDIRECT(_xlfn.CONCAT(Z$4,"_d!",Z$1,$A93))</f>
        <v>5920.83349609375</v>
      </c>
      <c r="AA93" s="19" cm="1">
        <f t="array" aca="1" ref="AA93" ca="1">INDIRECT(_xlfn.CONCAT(AA$4,"_d!",AA$1,$A93))</f>
        <v>5892.91552734375</v>
      </c>
      <c r="AB93" s="19" cm="1">
        <f t="array" aca="1" ref="AB93" ca="1">INDIRECT(_xlfn.CONCAT(AB$4,"_d!",AB$1,$A93))</f>
        <v>5958.90234375</v>
      </c>
      <c r="AC93" s="19" cm="1">
        <f t="array" aca="1" ref="AC93" ca="1">INDIRECT(_xlfn.CONCAT(AC$4,"_d!",AC$1,$A93))</f>
        <v>5698.59716796875</v>
      </c>
      <c r="AD93" s="42">
        <f t="shared" ca="1" si="54"/>
        <v>5848.8412968507837</v>
      </c>
      <c r="AE93" s="19" cm="1">
        <f t="array" aca="1" ref="AE93" ca="1">INDIRECT(_xlfn.CONCAT(AE$4,"_d!",AE$1,$A93))</f>
        <v>5855.0283203125</v>
      </c>
      <c r="AF93" s="19" cm="1">
        <f t="array" aca="1" ref="AF93" ca="1">INDIRECT(_xlfn.CONCAT(AF$4,"_d!",AF$1,$A93))</f>
        <v>5886.83349609375</v>
      </c>
      <c r="AG93" s="19" cm="1">
        <f t="array" aca="1" ref="AG93" ca="1">INDIRECT(_xlfn.CONCAT(AG$4,"_d!",AG$1,$A93))</f>
        <v>5893.06103515625</v>
      </c>
      <c r="AH93" s="19" cm="1">
        <f t="array" aca="1" ref="AH93" ca="1">INDIRECT(_xlfn.CONCAT(AH$4,"_d!",AH$1,$A93))</f>
        <v>5984.15625</v>
      </c>
      <c r="AI93" s="19" cm="1">
        <f t="array" aca="1" ref="AI93" ca="1">INDIRECT(_xlfn.CONCAT(AI$4,"_d!",AI$1,$A93))</f>
        <v>5915.20556640625</v>
      </c>
      <c r="AJ93" s="19" cm="1">
        <f t="array" aca="1" ref="AJ93" ca="1">INDIRECT(_xlfn.CONCAT(AJ$4,"_d!",AJ$1,$A93))</f>
        <v>5731.966796875</v>
      </c>
      <c r="AK93" s="42">
        <f t="shared" ca="1" si="55"/>
        <v>5877.0658655432826</v>
      </c>
      <c r="AL93" s="19" cm="1">
        <f t="array" aca="1" ref="AL93" ca="1">INDIRECT(_xlfn.CONCAT(AL$4,"_d!",AL$1,$A93))</f>
        <v>5811.27392578125</v>
      </c>
      <c r="AM93" s="19" cm="1">
        <f t="array" aca="1" ref="AM93" ca="1">INDIRECT(_xlfn.CONCAT(AM$4,"_d!",AM$1,$A93))</f>
        <v>5871.484375</v>
      </c>
      <c r="AN93" s="19" cm="1">
        <f t="array" aca="1" ref="AN93" ca="1">INDIRECT(_xlfn.CONCAT(AN$4,"_d!",AN$1,$A93))</f>
        <v>5862.6943359375</v>
      </c>
      <c r="AO93" s="19" cm="1">
        <f t="array" aca="1" ref="AO93" ca="1">INDIRECT(_xlfn.CONCAT(AO$4,"_d!",AO$1,$A93))</f>
        <v>5881.955078125</v>
      </c>
      <c r="AP93" s="19" cm="1">
        <f t="array" aca="1" ref="AP93" ca="1">INDIRECT(_xlfn.CONCAT(AP$4,"_d!",AP$1,$A93))</f>
        <v>5946.46240234375</v>
      </c>
      <c r="AQ93" s="19" cm="1">
        <f t="array" aca="1" ref="AQ93" ca="1">INDIRECT(_xlfn.CONCAT(AQ$4,"_d!",AQ$1,$A93))</f>
        <v>5686.12255859375</v>
      </c>
      <c r="AR93" s="42">
        <f t="shared" ca="1" si="56"/>
        <v>5841.1994889587531</v>
      </c>
      <c r="AS93" s="19" cm="1">
        <f t="array" aca="1" ref="AS93" ca="1">INDIRECT(_xlfn.CONCAT(AS$4,"_d!",AS$1,$A93))</f>
        <v>5824.078125</v>
      </c>
      <c r="AT93" s="19" cm="1">
        <f t="array" aca="1" ref="AT93" ca="1">INDIRECT(_xlfn.CONCAT(AT$4,"_d!",AT$1,$A93))</f>
        <v>5874.81640625</v>
      </c>
      <c r="AU93" s="19" cm="1">
        <f t="array" aca="1" ref="AU93" ca="1">INDIRECT(_xlfn.CONCAT(AU$4,"_d!",AU$1,$A93))</f>
        <v>5845.21142578125</v>
      </c>
      <c r="AV93" s="19" cm="1">
        <f t="array" aca="1" ref="AV93" ca="1">INDIRECT(_xlfn.CONCAT(AV$4,"_d!",AV$1,$A93))</f>
        <v>5984.662109375</v>
      </c>
      <c r="AW93" s="19" cm="1">
        <f t="array" aca="1" ref="AW93" ca="1">INDIRECT(_xlfn.CONCAT(AW$4,"_d!",AW$1,$A93))</f>
        <v>5917.29736328125</v>
      </c>
      <c r="AX93" s="19" cm="1">
        <f t="array" aca="1" ref="AX93" ca="1">INDIRECT(_xlfn.CONCAT(AX$4,"_d!",AX$1,$A93))</f>
        <v>5650.0634765625</v>
      </c>
      <c r="AY93" s="42">
        <f t="shared" ca="1" si="57"/>
        <v>5842.9256446306026</v>
      </c>
      <c r="AZ93" s="19" cm="1">
        <f t="array" aca="1" ref="AZ93" ca="1">INDIRECT(_xlfn.CONCAT(AZ$4,"_d!",AZ$1,$A93))</f>
        <v>5814.81884765625</v>
      </c>
      <c r="BA93" s="19" cm="1">
        <f t="array" aca="1" ref="BA93" ca="1">INDIRECT(_xlfn.CONCAT(BA$4,"_d!",BA$1,$A93))</f>
        <v>5861.01904296875</v>
      </c>
      <c r="BB93" s="19" cm="1">
        <f t="array" aca="1" ref="BB93" ca="1">INDIRECT(_xlfn.CONCAT(BB$4,"_d!",BB$1,$A93))</f>
        <v>5830.4892578125</v>
      </c>
      <c r="BC93" s="19" cm="1">
        <f t="array" aca="1" ref="BC93" ca="1">INDIRECT(_xlfn.CONCAT(BC$4,"_d!",BC$1,$A93))</f>
        <v>5866.03125</v>
      </c>
      <c r="BD93" s="19" cm="1">
        <f t="array" aca="1" ref="BD93" ca="1">INDIRECT(_xlfn.CONCAT(BD$4,"_d!",BD$1,$A93))</f>
        <v>5923.0478515625</v>
      </c>
      <c r="BE93" s="19" cm="1">
        <f t="array" aca="1" ref="BE93" ca="1">INDIRECT(_xlfn.CONCAT(BE$4,"_d!",BE$1,$A93))</f>
        <v>5694.69140625</v>
      </c>
      <c r="BF93" s="42">
        <f t="shared" ca="1" si="58"/>
        <v>5831.8944682745932</v>
      </c>
      <c r="BG93" s="19" cm="1">
        <f t="array" aca="1" ref="BG93" ca="1">INDIRECT(_xlfn.CONCAT(BG$4,"_d!",BG$1,$A93))</f>
        <v>5780.9013671875</v>
      </c>
      <c r="BH93" s="19" cm="1">
        <f t="array" aca="1" ref="BH93" ca="1">INDIRECT(_xlfn.CONCAT(BH$4,"_d!",BH$1,$A93))</f>
        <v>5839.580078125</v>
      </c>
      <c r="BI93" s="19" cm="1">
        <f t="array" aca="1" ref="BI93" ca="1">INDIRECT(_xlfn.CONCAT(BI$4,"_d!",BI$1,$A93))</f>
        <v>5830.64794921875</v>
      </c>
      <c r="BJ93" s="19" cm="1">
        <f t="array" aca="1" ref="BJ93" ca="1">INDIRECT(_xlfn.CONCAT(BJ$4,"_d!",BJ$1,$A93))</f>
        <v>5849.45458984375</v>
      </c>
      <c r="BK93" s="19" cm="1">
        <f t="array" aca="1" ref="BK93" ca="1">INDIRECT(_xlfn.CONCAT(BK$4,"_d!",BK$1,$A93))</f>
        <v>5915.07861328125</v>
      </c>
      <c r="BL93" s="19" cm="1">
        <f t="array" aca="1" ref="BL93" ca="1">INDIRECT(_xlfn.CONCAT(BL$4,"_d!",BL$1,$A93))</f>
        <v>5656.52099609375</v>
      </c>
      <c r="BM93" s="42">
        <f t="shared" ca="1" si="59"/>
        <v>5801.7336548770754</v>
      </c>
      <c r="BN93" s="19" cm="1">
        <f t="array" aca="1" ref="BN93" ca="1">INDIRECT(_xlfn.CONCAT(BN$4,"_d!",BN$1,$A93))</f>
        <v>5744.52294921875</v>
      </c>
      <c r="BO93" s="19" cm="1">
        <f t="array" aca="1" ref="BO93" ca="1">INDIRECT(_xlfn.CONCAT(BO$4,"_d!",BO$1,$A93))</f>
        <v>5827.26171875</v>
      </c>
      <c r="BP93" s="19" cm="1">
        <f t="array" aca="1" ref="BP93" ca="1">INDIRECT(_xlfn.CONCAT(BP$4,"_d!",BP$1,$A93))</f>
        <v>5785.9912109375</v>
      </c>
      <c r="BQ93" s="19" cm="1">
        <f t="array" aca="1" ref="BQ93" ca="1">INDIRECT(_xlfn.CONCAT(BQ$4,"_d!",BQ$1,$A93))</f>
        <v>5919.8115234375</v>
      </c>
      <c r="BR93" s="19" cm="1">
        <f t="array" aca="1" ref="BR93" ca="1">INDIRECT(_xlfn.CONCAT(BR$4,"_d!",BR$1,$A93))</f>
        <v>5873.9345703125</v>
      </c>
      <c r="BS93" s="19" cm="1">
        <f t="array" aca="1" ref="BS93" ca="1">INDIRECT(_xlfn.CONCAT(BS$4,"_d!",BS$1,$A93))</f>
        <v>5658.86767578125</v>
      </c>
      <c r="BT93" s="42">
        <f t="shared" ca="1" si="60"/>
        <v>5767.8553225150508</v>
      </c>
      <c r="BU93" s="42"/>
      <c r="BV93" s="45">
        <f t="shared" ca="1" si="61"/>
        <v>5905.3981923738465</v>
      </c>
      <c r="BW93" s="45">
        <f t="shared" ca="1" si="62"/>
        <v>5897.0228177906183</v>
      </c>
      <c r="BX93" s="45">
        <f t="shared" ca="1" si="63"/>
        <v>5856.2611509714461</v>
      </c>
      <c r="BY93" s="45">
        <f t="shared" ca="1" si="64"/>
        <v>5848.8412968507837</v>
      </c>
      <c r="BZ93" s="45">
        <f t="shared" ca="1" si="65"/>
        <v>5877.0658655432826</v>
      </c>
      <c r="CA93" s="45">
        <f t="shared" ca="1" si="66"/>
        <v>5841.1994889587531</v>
      </c>
      <c r="CB93" s="45">
        <f t="shared" ca="1" si="67"/>
        <v>5842.9256446306026</v>
      </c>
      <c r="CC93" s="45">
        <f t="shared" ca="1" si="68"/>
        <v>5831.8944682745932</v>
      </c>
      <c r="CD93" s="45">
        <f t="shared" ca="1" si="69"/>
        <v>5801.7336548770754</v>
      </c>
      <c r="CE93" s="45">
        <f t="shared" ca="1" si="70"/>
        <v>5767.8553225150508</v>
      </c>
      <c r="CF93" s="45" cm="1">
        <f t="array" aca="1" ref="CF93" ca="1">+SUMPRODUCT($BV$3:$CE$3/100,$BV93:$CE93)</f>
        <v>5832.8552294028314</v>
      </c>
      <c r="CG93" s="35">
        <f t="shared" si="73"/>
        <v>45383</v>
      </c>
      <c r="CH93" s="24">
        <f t="shared" ca="1" si="74"/>
        <v>8.3714918076198019E-2</v>
      </c>
      <c r="CI93" s="24">
        <f t="shared" ca="1" si="75"/>
        <v>8.4789401876685933E-2</v>
      </c>
      <c r="CJ93" s="24">
        <f t="shared" ca="1" si="76"/>
        <v>8.972720451199323E-2</v>
      </c>
      <c r="CK93" s="24">
        <f t="shared" ca="1" si="77"/>
        <v>8.5359633303532911E-2</v>
      </c>
      <c r="CL93" s="24">
        <f t="shared" ca="1" si="78"/>
        <v>8.7982459614319497E-2</v>
      </c>
      <c r="CM93" s="24">
        <f t="shared" ca="1" si="79"/>
        <v>8.8395348830072606E-2</v>
      </c>
      <c r="CN93" s="24">
        <f t="shared" ca="1" si="80"/>
        <v>8.7804319024608946E-2</v>
      </c>
      <c r="CO93" s="24">
        <f t="shared" ca="1" si="81"/>
        <v>8.8292966989395927E-2</v>
      </c>
      <c r="CP93" s="24">
        <f t="shared" ca="1" si="82"/>
        <v>9.0245861407369787E-2</v>
      </c>
      <c r="CQ93" s="24">
        <f t="shared" ca="1" si="83"/>
        <v>9.0282493222890281E-2</v>
      </c>
      <c r="CR93" s="24">
        <f t="shared" ca="1" si="71"/>
        <v>8.8238119432900275E-2</v>
      </c>
      <c r="CS93" s="35">
        <f t="shared" si="84"/>
        <v>45383</v>
      </c>
      <c r="CT93" s="24">
        <f t="shared" ca="1" si="85"/>
        <v>2.8490742090395158</v>
      </c>
      <c r="CU93" s="24">
        <f t="shared" ca="1" si="86"/>
        <v>2.8581222996498021</v>
      </c>
      <c r="CV93" s="24">
        <f t="shared" ca="1" si="87"/>
        <v>2.885014080524626</v>
      </c>
      <c r="CW93" s="24">
        <f t="shared" ca="1" si="88"/>
        <v>2.8767671378947957</v>
      </c>
      <c r="CX93" s="24">
        <f t="shared" ca="1" si="89"/>
        <v>2.89140404625328</v>
      </c>
      <c r="CY93" s="24">
        <f t="shared" ca="1" si="90"/>
        <v>2.8850851143186023</v>
      </c>
      <c r="CZ93" s="24">
        <f t="shared" ca="1" si="91"/>
        <v>2.9032561304339417</v>
      </c>
      <c r="DA93" s="24">
        <f t="shared" ca="1" si="92"/>
        <v>2.9015274207131578</v>
      </c>
      <c r="DB93" s="24">
        <f t="shared" ca="1" si="93"/>
        <v>2.9115142029895229</v>
      </c>
      <c r="DC93" s="24">
        <f t="shared" ca="1" si="94"/>
        <v>2.9205672136578036</v>
      </c>
      <c r="DD93" s="48">
        <f t="shared" ca="1" si="95"/>
        <v>2.8949414629848804</v>
      </c>
      <c r="DE93" s="48">
        <f>+[1]NAC!AG94</f>
        <v>2.8940689286668446</v>
      </c>
    </row>
    <row r="94" spans="1:109" x14ac:dyDescent="0.25">
      <c r="A94" s="110">
        <f t="shared" si="72"/>
        <v>121</v>
      </c>
      <c r="B94" s="35">
        <f>+NAC!A94</f>
        <v>45413</v>
      </c>
      <c r="C94" s="19" cm="1">
        <f t="array" aca="1" ref="C94" ca="1">INDIRECT(_xlfn.CONCAT(C$4,"_d!",C$1,$A94))</f>
        <v>6181.31103515625</v>
      </c>
      <c r="D94" s="19" cm="1">
        <f t="array" aca="1" ref="D94" ca="1">INDIRECT(_xlfn.CONCAT(D$4,"_d!",D$1,$A94))</f>
        <v>6132.01318359375</v>
      </c>
      <c r="E94" s="19" cm="1">
        <f t="array" aca="1" ref="E94" ca="1">INDIRECT(_xlfn.CONCAT(E$4,"_d!",E$1,$A94))</f>
        <v>6183.6328125</v>
      </c>
      <c r="F94" s="19" cm="1">
        <f t="array" aca="1" ref="F94" ca="1">INDIRECT(_xlfn.CONCAT(F$4,"_d!",F$1,$A94))</f>
        <v>6162.03125</v>
      </c>
      <c r="G94" s="19" cm="1">
        <f t="array" aca="1" ref="G94" ca="1">INDIRECT(_xlfn.CONCAT(G$4,"_d!",G$1,$A94))</f>
        <v>6208.44775390625</v>
      </c>
      <c r="H94" s="19" cm="1">
        <f t="array" aca="1" ref="H94" ca="1">INDIRECT(_xlfn.CONCAT(H$4,"_d!",H$1,$A94))</f>
        <v>5927.0068359375</v>
      </c>
      <c r="I94" s="42">
        <f t="shared" ca="1" si="52"/>
        <v>6157.9534353842373</v>
      </c>
      <c r="J94" s="19" cm="1">
        <f t="array" aca="1" ref="J94" ca="1">INDIRECT(_xlfn.CONCAT(J$4,"_d!",J$1,$A94))</f>
        <v>6177.13037109375</v>
      </c>
      <c r="K94" s="19" cm="1">
        <f t="array" aca="1" ref="K94" ca="1">INDIRECT(_xlfn.CONCAT(K$4,"_d!",K$1,$A94))</f>
        <v>6151.8037109375</v>
      </c>
      <c r="L94" s="19" cm="1">
        <f t="array" aca="1" ref="L94" ca="1">INDIRECT(_xlfn.CONCAT(L$4,"_d!",L$1,$A94))</f>
        <v>6161.52685546875</v>
      </c>
      <c r="M94" s="19" cm="1">
        <f t="array" aca="1" ref="M94" ca="1">INDIRECT(_xlfn.CONCAT(M$4,"_d!",M$1,$A94))</f>
        <v>6114.92626953125</v>
      </c>
      <c r="N94" s="19" cm="1">
        <f t="array" aca="1" ref="N94" ca="1">INDIRECT(_xlfn.CONCAT(N$4,"_d!",N$1,$A94))</f>
        <v>6174.5048828125</v>
      </c>
      <c r="O94" s="19" cm="1">
        <f t="array" aca="1" ref="O94" ca="1">INDIRECT(_xlfn.CONCAT(O$4,"_d!",O$1,$A94))</f>
        <v>5884.2021484375</v>
      </c>
      <c r="P94" s="42">
        <f ca="1">+SUMPRODUCT(J$3:$O$3,J94:O94)</f>
        <v>6148.2594849835687</v>
      </c>
      <c r="Q94" s="19" cm="1">
        <f t="array" aca="1" ref="Q94" ca="1">INDIRECT(_xlfn.CONCAT(Q$4,"_d!",Q$1,$A94))</f>
        <v>6095.48876953125</v>
      </c>
      <c r="R94" s="19" cm="1">
        <f t="array" aca="1" ref="R94" ca="1">INDIRECT(_xlfn.CONCAT(R$4,"_d!",R$1,$A94))</f>
        <v>6095.48876953125</v>
      </c>
      <c r="S94" s="19" cm="1">
        <f t="array" aca="1" ref="S94" ca="1">INDIRECT(_xlfn.CONCAT(S$4,"_d!",S$1,$A94))</f>
        <v>6148.28369140625</v>
      </c>
      <c r="T94" s="19" cm="1">
        <f t="array" aca="1" ref="T94" ca="1">INDIRECT(_xlfn.CONCAT(T$4,"_d!",T$1,$A94))</f>
        <v>6222.92578125</v>
      </c>
      <c r="U94" s="19" cm="1">
        <f t="array" aca="1" ref="U94" ca="1">INDIRECT(_xlfn.CONCAT(U$4,"_d!",U$1,$A94))</f>
        <v>6178.7646484375</v>
      </c>
      <c r="V94" s="19" cm="1">
        <f t="array" aca="1" ref="V94" ca="1">INDIRECT(_xlfn.CONCAT(V$4,"_d!",V$1,$A94))</f>
        <v>5918.17919921875</v>
      </c>
      <c r="W94" s="42">
        <f t="shared" ca="1" si="53"/>
        <v>6111.9281153039929</v>
      </c>
      <c r="X94" s="19" cm="1">
        <f t="array" aca="1" ref="X94" ca="1">INDIRECT(_xlfn.CONCAT(X$4,"_d!",X$1,$A94))</f>
        <v>6074.20361328125</v>
      </c>
      <c r="Y94" s="19" cm="1">
        <f t="array" aca="1" ref="Y94" ca="1">INDIRECT(_xlfn.CONCAT(Y$4,"_d!",Y$1,$A94))</f>
        <v>6103.58447265625</v>
      </c>
      <c r="Z94" s="19" cm="1">
        <f t="array" aca="1" ref="Z94" ca="1">INDIRECT(_xlfn.CONCAT(Z$4,"_d!",Z$1,$A94))</f>
        <v>6173.75341796875</v>
      </c>
      <c r="AA94" s="19" cm="1">
        <f t="array" aca="1" ref="AA94" ca="1">INDIRECT(_xlfn.CONCAT(AA$4,"_d!",AA$1,$A94))</f>
        <v>6112.23486328125</v>
      </c>
      <c r="AB94" s="19" cm="1">
        <f t="array" aca="1" ref="AB94" ca="1">INDIRECT(_xlfn.CONCAT(AB$4,"_d!",AB$1,$A94))</f>
        <v>6212.09521484375</v>
      </c>
      <c r="AC94" s="19" cm="1">
        <f t="array" aca="1" ref="AC94" ca="1">INDIRECT(_xlfn.CONCAT(AC$4,"_d!",AC$1,$A94))</f>
        <v>5950.4814453125</v>
      </c>
      <c r="AD94" s="42">
        <f t="shared" ca="1" si="54"/>
        <v>6101.0445739414881</v>
      </c>
      <c r="AE94" s="19" cm="1">
        <f t="array" aca="1" ref="AE94" ca="1">INDIRECT(_xlfn.CONCAT(AE$4,"_d!",AE$1,$A94))</f>
        <v>6115.4599609375</v>
      </c>
      <c r="AF94" s="19" cm="1">
        <f t="array" aca="1" ref="AF94" ca="1">INDIRECT(_xlfn.CONCAT(AF$4,"_d!",AF$1,$A94))</f>
        <v>6121.9892578125</v>
      </c>
      <c r="AG94" s="19" cm="1">
        <f t="array" aca="1" ref="AG94" ca="1">INDIRECT(_xlfn.CONCAT(AG$4,"_d!",AG$1,$A94))</f>
        <v>6141.09521484375</v>
      </c>
      <c r="AH94" s="19" cm="1">
        <f t="array" aca="1" ref="AH94" ca="1">INDIRECT(_xlfn.CONCAT(AH$4,"_d!",AH$1,$A94))</f>
        <v>6215.73291015625</v>
      </c>
      <c r="AI94" s="19" cm="1">
        <f t="array" aca="1" ref="AI94" ca="1">INDIRECT(_xlfn.CONCAT(AI$4,"_d!",AI$1,$A94))</f>
        <v>6165.7314453125</v>
      </c>
      <c r="AJ94" s="19" cm="1">
        <f t="array" aca="1" ref="AJ94" ca="1">INDIRECT(_xlfn.CONCAT(AJ$4,"_d!",AJ$1,$A94))</f>
        <v>5984.95751953125</v>
      </c>
      <c r="AK94" s="42">
        <f t="shared" ca="1" si="55"/>
        <v>6124.6035740720827</v>
      </c>
      <c r="AL94" s="19" cm="1">
        <f t="array" aca="1" ref="AL94" ca="1">INDIRECT(_xlfn.CONCAT(AL$4,"_d!",AL$1,$A94))</f>
        <v>6073.86181640625</v>
      </c>
      <c r="AM94" s="19" cm="1">
        <f t="array" aca="1" ref="AM94" ca="1">INDIRECT(_xlfn.CONCAT(AM$4,"_d!",AM$1,$A94))</f>
        <v>6107.01123046875</v>
      </c>
      <c r="AN94" s="19" cm="1">
        <f t="array" aca="1" ref="AN94" ca="1">INDIRECT(_xlfn.CONCAT(AN$4,"_d!",AN$1,$A94))</f>
        <v>6107.896484375</v>
      </c>
      <c r="AO94" s="19" cm="1">
        <f t="array" aca="1" ref="AO94" ca="1">INDIRECT(_xlfn.CONCAT(AO$4,"_d!",AO$1,$A94))</f>
        <v>6103.4111328125</v>
      </c>
      <c r="AP94" s="19" cm="1">
        <f t="array" aca="1" ref="AP94" ca="1">INDIRECT(_xlfn.CONCAT(AP$4,"_d!",AP$1,$A94))</f>
        <v>6197.48046875</v>
      </c>
      <c r="AQ94" s="19" cm="1">
        <f t="array" aca="1" ref="AQ94" ca="1">INDIRECT(_xlfn.CONCAT(AQ$4,"_d!",AQ$1,$A94))</f>
        <v>5942.57763671875</v>
      </c>
      <c r="AR94" s="42">
        <f t="shared" ca="1" si="56"/>
        <v>6090.1362010760113</v>
      </c>
      <c r="AS94" s="19" cm="1">
        <f t="array" aca="1" ref="AS94" ca="1">INDIRECT(_xlfn.CONCAT(AS$4,"_d!",AS$1,$A94))</f>
        <v>6077.955078125</v>
      </c>
      <c r="AT94" s="19" cm="1">
        <f t="array" aca="1" ref="AT94" ca="1">INDIRECT(_xlfn.CONCAT(AT$4,"_d!",AT$1,$A94))</f>
        <v>6106.4267578125</v>
      </c>
      <c r="AU94" s="19" cm="1">
        <f t="array" aca="1" ref="AU94" ca="1">INDIRECT(_xlfn.CONCAT(AU$4,"_d!",AU$1,$A94))</f>
        <v>6084.4296875</v>
      </c>
      <c r="AV94" s="19" cm="1">
        <f t="array" aca="1" ref="AV94" ca="1">INDIRECT(_xlfn.CONCAT(AV$4,"_d!",AV$1,$A94))</f>
        <v>6214.25390625</v>
      </c>
      <c r="AW94" s="19" cm="1">
        <f t="array" aca="1" ref="AW94" ca="1">INDIRECT(_xlfn.CONCAT(AW$4,"_d!",AW$1,$A94))</f>
        <v>6176.2763671875</v>
      </c>
      <c r="AX94" s="19" cm="1">
        <f t="array" aca="1" ref="AX94" ca="1">INDIRECT(_xlfn.CONCAT(AX$4,"_d!",AX$1,$A94))</f>
        <v>5909.751953125</v>
      </c>
      <c r="AY94" s="42">
        <f t="shared" ca="1" si="57"/>
        <v>6088.1656308975726</v>
      </c>
      <c r="AZ94" s="19" cm="1">
        <f t="array" aca="1" ref="AZ94" ca="1">INDIRECT(_xlfn.CONCAT(AZ$4,"_d!",AZ$1,$A94))</f>
        <v>6059.642578125</v>
      </c>
      <c r="BA94" s="19" cm="1">
        <f t="array" aca="1" ref="BA94" ca="1">INDIRECT(_xlfn.CONCAT(BA$4,"_d!",BA$1,$A94))</f>
        <v>6096.08056640625</v>
      </c>
      <c r="BB94" s="19" cm="1">
        <f t="array" aca="1" ref="BB94" ca="1">INDIRECT(_xlfn.CONCAT(BB$4,"_d!",BB$1,$A94))</f>
        <v>6073.88720703125</v>
      </c>
      <c r="BC94" s="19" cm="1">
        <f t="array" aca="1" ref="BC94" ca="1">INDIRECT(_xlfn.CONCAT(BC$4,"_d!",BC$1,$A94))</f>
        <v>6092.279296875</v>
      </c>
      <c r="BD94" s="19" cm="1">
        <f t="array" aca="1" ref="BD94" ca="1">INDIRECT(_xlfn.CONCAT(BD$4,"_d!",BD$1,$A94))</f>
        <v>6184.1064453125</v>
      </c>
      <c r="BE94" s="19" cm="1">
        <f t="array" aca="1" ref="BE94" ca="1">INDIRECT(_xlfn.CONCAT(BE$4,"_d!",BE$1,$A94))</f>
        <v>5954.1357421875</v>
      </c>
      <c r="BF94" s="42">
        <f t="shared" ca="1" si="58"/>
        <v>6074.6295470449468</v>
      </c>
      <c r="BG94" s="19" cm="1">
        <f t="array" aca="1" ref="BG94" ca="1">INDIRECT(_xlfn.CONCAT(BG$4,"_d!",BG$1,$A94))</f>
        <v>6026.11376953125</v>
      </c>
      <c r="BH94" s="19" cm="1">
        <f t="array" aca="1" ref="BH94" ca="1">INDIRECT(_xlfn.CONCAT(BH$4,"_d!",BH$1,$A94))</f>
        <v>6069.76416015625</v>
      </c>
      <c r="BI94" s="19" cm="1">
        <f t="array" aca="1" ref="BI94" ca="1">INDIRECT(_xlfn.CONCAT(BI$4,"_d!",BI$1,$A94))</f>
        <v>6073.82470703125</v>
      </c>
      <c r="BJ94" s="19" cm="1">
        <f t="array" aca="1" ref="BJ94" ca="1">INDIRECT(_xlfn.CONCAT(BJ$4,"_d!",BJ$1,$A94))</f>
        <v>6080.794921875</v>
      </c>
      <c r="BK94" s="19" cm="1">
        <f t="array" aca="1" ref="BK94" ca="1">INDIRECT(_xlfn.CONCAT(BK$4,"_d!",BK$1,$A94))</f>
        <v>6167.625</v>
      </c>
      <c r="BL94" s="19" cm="1">
        <f t="array" aca="1" ref="BL94" ca="1">INDIRECT(_xlfn.CONCAT(BL$4,"_d!",BL$1,$A94))</f>
        <v>5914.96826171875</v>
      </c>
      <c r="BM94" s="42">
        <f t="shared" ca="1" si="59"/>
        <v>6042.473960425621</v>
      </c>
      <c r="BN94" s="19" cm="1">
        <f t="array" aca="1" ref="BN94" ca="1">INDIRECT(_xlfn.CONCAT(BN$4,"_d!",BN$1,$A94))</f>
        <v>5979.91357421875</v>
      </c>
      <c r="BO94" s="19" cm="1">
        <f t="array" aca="1" ref="BO94" ca="1">INDIRECT(_xlfn.CONCAT(BO$4,"_d!",BO$1,$A94))</f>
        <v>6052.8173828125</v>
      </c>
      <c r="BP94" s="19" cm="1">
        <f t="array" aca="1" ref="BP94" ca="1">INDIRECT(_xlfn.CONCAT(BP$4,"_d!",BP$1,$A94))</f>
        <v>6022.4873046875</v>
      </c>
      <c r="BQ94" s="19" cm="1">
        <f t="array" aca="1" ref="BQ94" ca="1">INDIRECT(_xlfn.CONCAT(BQ$4,"_d!",BQ$1,$A94))</f>
        <v>6144.50439453125</v>
      </c>
      <c r="BR94" s="19" cm="1">
        <f t="array" aca="1" ref="BR94" ca="1">INDIRECT(_xlfn.CONCAT(BR$4,"_d!",BR$1,$A94))</f>
        <v>6138.0654296875</v>
      </c>
      <c r="BS94" s="19" cm="1">
        <f t="array" aca="1" ref="BS94" ca="1">INDIRECT(_xlfn.CONCAT(BS$4,"_d!",BS$1,$A94))</f>
        <v>5915.67236328125</v>
      </c>
      <c r="BT94" s="42">
        <f t="shared" ca="1" si="60"/>
        <v>6003.3179371639499</v>
      </c>
      <c r="BU94" s="42"/>
      <c r="BV94" s="45">
        <f t="shared" ca="1" si="61"/>
        <v>6157.9534353842373</v>
      </c>
      <c r="BW94" s="45">
        <f t="shared" ca="1" si="62"/>
        <v>6148.2594849835687</v>
      </c>
      <c r="BX94" s="45">
        <f t="shared" ca="1" si="63"/>
        <v>6111.9281153039929</v>
      </c>
      <c r="BY94" s="45">
        <f t="shared" ca="1" si="64"/>
        <v>6101.0445739414881</v>
      </c>
      <c r="BZ94" s="45">
        <f t="shared" ca="1" si="65"/>
        <v>6124.6035740720827</v>
      </c>
      <c r="CA94" s="45">
        <f t="shared" ca="1" si="66"/>
        <v>6090.1362010760113</v>
      </c>
      <c r="CB94" s="45">
        <f t="shared" ca="1" si="67"/>
        <v>6088.1656308975726</v>
      </c>
      <c r="CC94" s="45">
        <f t="shared" ca="1" si="68"/>
        <v>6074.6295470449468</v>
      </c>
      <c r="CD94" s="45">
        <f t="shared" ca="1" si="69"/>
        <v>6042.473960425621</v>
      </c>
      <c r="CE94" s="45">
        <f t="shared" ca="1" si="70"/>
        <v>6003.3179371639499</v>
      </c>
      <c r="CF94" s="45" cm="1">
        <f t="array" aca="1" ref="CF94" ca="1">+SUMPRODUCT($BV$3:$CE$3/100,$BV94:$CE94)</f>
        <v>6078.0506921988281</v>
      </c>
      <c r="CG94" s="35">
        <f t="shared" si="73"/>
        <v>45413</v>
      </c>
      <c r="CH94" s="24">
        <f t="shared" ca="1" si="74"/>
        <v>4.2766843959233247E-2</v>
      </c>
      <c r="CI94" s="24">
        <f t="shared" ca="1" si="75"/>
        <v>4.2603984240148884E-2</v>
      </c>
      <c r="CJ94" s="24">
        <f t="shared" ca="1" si="76"/>
        <v>4.3657029244697609E-2</v>
      </c>
      <c r="CK94" s="24">
        <f t="shared" ca="1" si="77"/>
        <v>4.3120212071149799E-2</v>
      </c>
      <c r="CL94" s="24">
        <f t="shared" ca="1" si="78"/>
        <v>4.2119267367767943E-2</v>
      </c>
      <c r="CM94" s="24">
        <f t="shared" ca="1" si="79"/>
        <v>4.2617396065278701E-2</v>
      </c>
      <c r="CN94" s="24">
        <f t="shared" ca="1" si="80"/>
        <v>4.1972121704532572E-2</v>
      </c>
      <c r="CO94" s="24">
        <f t="shared" ca="1" si="81"/>
        <v>4.16219943777838E-2</v>
      </c>
      <c r="CP94" s="24">
        <f t="shared" ca="1" si="82"/>
        <v>4.1494546263111109E-2</v>
      </c>
      <c r="CQ94" s="24">
        <f t="shared" ca="1" si="83"/>
        <v>4.0823252575313607E-2</v>
      </c>
      <c r="CR94" s="24">
        <f t="shared" ca="1" si="71"/>
        <v>4.203695328490098E-2</v>
      </c>
      <c r="CS94" s="35">
        <f t="shared" si="84"/>
        <v>45413</v>
      </c>
      <c r="CT94" s="24">
        <f t="shared" ca="1" si="85"/>
        <v>2.7371576639401241</v>
      </c>
      <c r="CU94" s="24">
        <f t="shared" ca="1" si="86"/>
        <v>2.7432012376360673</v>
      </c>
      <c r="CV94" s="24">
        <f t="shared" ca="1" si="87"/>
        <v>2.7687446469398309</v>
      </c>
      <c r="CW94" s="24">
        <f t="shared" ca="1" si="88"/>
        <v>2.7582390850816734</v>
      </c>
      <c r="CX94" s="24">
        <f t="shared" ca="1" si="89"/>
        <v>2.7671505039071693</v>
      </c>
      <c r="CY94" s="24">
        <f t="shared" ca="1" si="90"/>
        <v>2.7625289551358541</v>
      </c>
      <c r="CZ94" s="24">
        <f t="shared" ca="1" si="91"/>
        <v>2.774812212407717</v>
      </c>
      <c r="DA94" s="24">
        <f t="shared" ca="1" si="92"/>
        <v>2.7698170366817911</v>
      </c>
      <c r="DB94" s="24">
        <f t="shared" ca="1" si="93"/>
        <v>2.7752368598933472</v>
      </c>
      <c r="DC94" s="24">
        <f t="shared" ca="1" si="94"/>
        <v>2.7759100674600408</v>
      </c>
      <c r="DD94" s="48">
        <f t="shared" ca="1" si="95"/>
        <v>2.7666182220944493</v>
      </c>
      <c r="DE94" s="48">
        <f>+[1]NAC!AG95</f>
        <v>2.7640679226574121</v>
      </c>
    </row>
    <row r="95" spans="1:109" x14ac:dyDescent="0.25">
      <c r="A95" s="110">
        <f t="shared" si="72"/>
        <v>122</v>
      </c>
      <c r="B95" s="35">
        <f>+NAC!A95</f>
        <v>45444</v>
      </c>
      <c r="C95" s="19" cm="1">
        <f t="array" aca="1" ref="C95" ca="1">INDIRECT(_xlfn.CONCAT(C$4,"_d!",C$1,$A95))</f>
        <v>6417.12939453125</v>
      </c>
      <c r="D95" s="19" cm="1">
        <f t="array" aca="1" ref="D95" ca="1">INDIRECT(_xlfn.CONCAT(D$4,"_d!",D$1,$A95))</f>
        <v>6415.8193359375</v>
      </c>
      <c r="E95" s="19" cm="1">
        <f t="array" aca="1" ref="E95" ca="1">INDIRECT(_xlfn.CONCAT(E$4,"_d!",E$1,$A95))</f>
        <v>6465.99169921875</v>
      </c>
      <c r="F95" s="19" cm="1">
        <f t="array" aca="1" ref="F95" ca="1">INDIRECT(_xlfn.CONCAT(F$4,"_d!",F$1,$A95))</f>
        <v>6435.87158203125</v>
      </c>
      <c r="G95" s="19" cm="1">
        <f t="array" aca="1" ref="G95" ca="1">INDIRECT(_xlfn.CONCAT(G$4,"_d!",G$1,$A95))</f>
        <v>6518.5703125</v>
      </c>
      <c r="H95" s="19" cm="1">
        <f t="array" aca="1" ref="H95" ca="1">INDIRECT(_xlfn.CONCAT(H$4,"_d!",H$1,$A95))</f>
        <v>6235.501953125</v>
      </c>
      <c r="I95" s="42">
        <f t="shared" ca="1" si="52"/>
        <v>6428.3924864917572</v>
      </c>
      <c r="J95" s="19" cm="1">
        <f t="array" aca="1" ref="J95" ca="1">INDIRECT(_xlfn.CONCAT(J$4,"_d!",J$1,$A95))</f>
        <v>6408.39404296875</v>
      </c>
      <c r="K95" s="19" cm="1">
        <f t="array" aca="1" ref="K95" ca="1">INDIRECT(_xlfn.CONCAT(K$4,"_d!",K$1,$A95))</f>
        <v>6439.8642578125</v>
      </c>
      <c r="L95" s="19" cm="1">
        <f t="array" aca="1" ref="L95" ca="1">INDIRECT(_xlfn.CONCAT(L$4,"_d!",L$1,$A95))</f>
        <v>6451.2314453125</v>
      </c>
      <c r="M95" s="19" cm="1">
        <f t="array" aca="1" ref="M95" ca="1">INDIRECT(_xlfn.CONCAT(M$4,"_d!",M$1,$A95))</f>
        <v>6389.64697265625</v>
      </c>
      <c r="N95" s="19" cm="1">
        <f t="array" aca="1" ref="N95" ca="1">INDIRECT(_xlfn.CONCAT(N$4,"_d!",N$1,$A95))</f>
        <v>6489.57666015625</v>
      </c>
      <c r="O95" s="19" cm="1">
        <f t="array" aca="1" ref="O95" ca="1">INDIRECT(_xlfn.CONCAT(O$4,"_d!",O$1,$A95))</f>
        <v>6185.0947265625</v>
      </c>
      <c r="P95" s="42">
        <f ca="1">+SUMPRODUCT(J$3:$O$3,J95:O95)</f>
        <v>6419.5883151702947</v>
      </c>
      <c r="Q95" s="19" cm="1">
        <f t="array" aca="1" ref="Q95" ca="1">INDIRECT(_xlfn.CONCAT(Q$4,"_d!",Q$1,$A95))</f>
        <v>6341.66162109375</v>
      </c>
      <c r="R95" s="19" cm="1">
        <f t="array" aca="1" ref="R95" ca="1">INDIRECT(_xlfn.CONCAT(R$4,"_d!",R$1,$A95))</f>
        <v>6341.66162109375</v>
      </c>
      <c r="S95" s="19" cm="1">
        <f t="array" aca="1" ref="S95" ca="1">INDIRECT(_xlfn.CONCAT(S$4,"_d!",S$1,$A95))</f>
        <v>6446.2763671875</v>
      </c>
      <c r="T95" s="19" cm="1">
        <f t="array" aca="1" ref="T95" ca="1">INDIRECT(_xlfn.CONCAT(T$4,"_d!",T$1,$A95))</f>
        <v>6492.40771484375</v>
      </c>
      <c r="U95" s="19" cm="1">
        <f t="array" aca="1" ref="U95" ca="1">INDIRECT(_xlfn.CONCAT(U$4,"_d!",U$1,$A95))</f>
        <v>6492.52197265625</v>
      </c>
      <c r="V95" s="19" cm="1">
        <f t="array" aca="1" ref="V95" ca="1">INDIRECT(_xlfn.CONCAT(V$4,"_d!",V$1,$A95))</f>
        <v>6217.1416015625</v>
      </c>
      <c r="W95" s="42">
        <f t="shared" ca="1" si="53"/>
        <v>6373.9447342225294</v>
      </c>
      <c r="X95" s="19" cm="1">
        <f t="array" aca="1" ref="X95" ca="1">INDIRECT(_xlfn.CONCAT(X$4,"_d!",X$1,$A95))</f>
        <v>6314.98486328125</v>
      </c>
      <c r="Y95" s="19" cm="1">
        <f t="array" aca="1" ref="Y95" ca="1">INDIRECT(_xlfn.CONCAT(Y$4,"_d!",Y$1,$A95))</f>
        <v>6388.86083984375</v>
      </c>
      <c r="Z95" s="19" cm="1">
        <f t="array" aca="1" ref="Z95" ca="1">INDIRECT(_xlfn.CONCAT(Z$4,"_d!",Z$1,$A95))</f>
        <v>6479.07763671875</v>
      </c>
      <c r="AA95" s="19" cm="1">
        <f t="array" aca="1" ref="AA95" ca="1">INDIRECT(_xlfn.CONCAT(AA$4,"_d!",AA$1,$A95))</f>
        <v>6391.00537109375</v>
      </c>
      <c r="AB95" s="19" cm="1">
        <f t="array" aca="1" ref="AB95" ca="1">INDIRECT(_xlfn.CONCAT(AB$4,"_d!",AB$1,$A95))</f>
        <v>6533.16357421875</v>
      </c>
      <c r="AC95" s="19" cm="1">
        <f t="array" aca="1" ref="AC95" ca="1">INDIRECT(_xlfn.CONCAT(AC$4,"_d!",AC$1,$A95))</f>
        <v>6248.576171875</v>
      </c>
      <c r="AD95" s="42">
        <f t="shared" ca="1" si="54"/>
        <v>6374.0394127063555</v>
      </c>
      <c r="AE95" s="19" cm="1">
        <f t="array" aca="1" ref="AE95" ca="1">INDIRECT(_xlfn.CONCAT(AE$4,"_d!",AE$1,$A95))</f>
        <v>6365.76416015625</v>
      </c>
      <c r="AF95" s="19" cm="1">
        <f t="array" aca="1" ref="AF95" ca="1">INDIRECT(_xlfn.CONCAT(AF$4,"_d!",AF$1,$A95))</f>
        <v>6414.8544921875</v>
      </c>
      <c r="AG95" s="19" cm="1">
        <f t="array" aca="1" ref="AG95" ca="1">INDIRECT(_xlfn.CONCAT(AG$4,"_d!",AG$1,$A95))</f>
        <v>6445.0029296875</v>
      </c>
      <c r="AH95" s="19" cm="1">
        <f t="array" aca="1" ref="AH95" ca="1">INDIRECT(_xlfn.CONCAT(AH$4,"_d!",AH$1,$A95))</f>
        <v>6484.42236328125</v>
      </c>
      <c r="AI95" s="19" cm="1">
        <f t="array" aca="1" ref="AI95" ca="1">INDIRECT(_xlfn.CONCAT(AI$4,"_d!",AI$1,$A95))</f>
        <v>6476.3447265625</v>
      </c>
      <c r="AJ95" s="19" cm="1">
        <f t="array" aca="1" ref="AJ95" ca="1">INDIRECT(_xlfn.CONCAT(AJ$4,"_d!",AJ$1,$A95))</f>
        <v>6285.259765625</v>
      </c>
      <c r="AK95" s="42">
        <f t="shared" ca="1" si="55"/>
        <v>6402.4337427555665</v>
      </c>
      <c r="AL95" s="19" cm="1">
        <f t="array" aca="1" ref="AL95" ca="1">INDIRECT(_xlfn.CONCAT(AL$4,"_d!",AL$1,$A95))</f>
        <v>6324.81103515625</v>
      </c>
      <c r="AM95" s="19" cm="1">
        <f t="array" aca="1" ref="AM95" ca="1">INDIRECT(_xlfn.CONCAT(AM$4,"_d!",AM$1,$A95))</f>
        <v>6399.35595703125</v>
      </c>
      <c r="AN95" s="19" cm="1">
        <f t="array" aca="1" ref="AN95" ca="1">INDIRECT(_xlfn.CONCAT(AN$4,"_d!",AN$1,$A95))</f>
        <v>6415.26953125</v>
      </c>
      <c r="AO95" s="19" cm="1">
        <f t="array" aca="1" ref="AO95" ca="1">INDIRECT(_xlfn.CONCAT(AO$4,"_d!",AO$1,$A95))</f>
        <v>6378.4482421875</v>
      </c>
      <c r="AP95" s="19" cm="1">
        <f t="array" aca="1" ref="AP95" ca="1">INDIRECT(_xlfn.CONCAT(AP$4,"_d!",AP$1,$A95))</f>
        <v>6512.3662109375</v>
      </c>
      <c r="AQ95" s="19" cm="1">
        <f t="array" aca="1" ref="AQ95" ca="1">INDIRECT(_xlfn.CONCAT(AQ$4,"_d!",AQ$1,$A95))</f>
        <v>6236.24658203125</v>
      </c>
      <c r="AR95" s="42">
        <f t="shared" ca="1" si="56"/>
        <v>6368.0173686933285</v>
      </c>
      <c r="AS95" s="19" cm="1">
        <f t="array" aca="1" ref="AS95" ca="1">INDIRECT(_xlfn.CONCAT(AS$4,"_d!",AS$1,$A95))</f>
        <v>6331.3408203125</v>
      </c>
      <c r="AT95" s="19" cm="1">
        <f t="array" aca="1" ref="AT95" ca="1">INDIRECT(_xlfn.CONCAT(AT$4,"_d!",AT$1,$A95))</f>
        <v>6404.30224609375</v>
      </c>
      <c r="AU95" s="19" cm="1">
        <f t="array" aca="1" ref="AU95" ca="1">INDIRECT(_xlfn.CONCAT(AU$4,"_d!",AU$1,$A95))</f>
        <v>6390.57275390625</v>
      </c>
      <c r="AV95" s="19" cm="1">
        <f t="array" aca="1" ref="AV95" ca="1">INDIRECT(_xlfn.CONCAT(AV$4,"_d!",AV$1,$A95))</f>
        <v>6487.75830078125</v>
      </c>
      <c r="AW95" s="19" cm="1">
        <f t="array" aca="1" ref="AW95" ca="1">INDIRECT(_xlfn.CONCAT(AW$4,"_d!",AW$1,$A95))</f>
        <v>6481.29443359375</v>
      </c>
      <c r="AX95" s="19" cm="1">
        <f t="array" aca="1" ref="AX95" ca="1">INDIRECT(_xlfn.CONCAT(AX$4,"_d!",AX$1,$A95))</f>
        <v>6208.99365234375</v>
      </c>
      <c r="AY95" s="42">
        <f t="shared" ca="1" si="57"/>
        <v>6367.4095228549804</v>
      </c>
      <c r="AZ95" s="19" cm="1">
        <f t="array" aca="1" ref="AZ95" ca="1">INDIRECT(_xlfn.CONCAT(AZ$4,"_d!",AZ$1,$A95))</f>
        <v>6320.80224609375</v>
      </c>
      <c r="BA95" s="19" cm="1">
        <f t="array" aca="1" ref="BA95" ca="1">INDIRECT(_xlfn.CONCAT(BA$4,"_d!",BA$1,$A95))</f>
        <v>6384.90478515625</v>
      </c>
      <c r="BB95" s="19" cm="1">
        <f t="array" aca="1" ref="BB95" ca="1">INDIRECT(_xlfn.CONCAT(BB$4,"_d!",BB$1,$A95))</f>
        <v>6392.62890625</v>
      </c>
      <c r="BC95" s="19" cm="1">
        <f t="array" aca="1" ref="BC95" ca="1">INDIRECT(_xlfn.CONCAT(BC$4,"_d!",BC$1,$A95))</f>
        <v>6368.64404296875</v>
      </c>
      <c r="BD95" s="19" cm="1">
        <f t="array" aca="1" ref="BD95" ca="1">INDIRECT(_xlfn.CONCAT(BD$4,"_d!",BD$1,$A95))</f>
        <v>6488.75390625</v>
      </c>
      <c r="BE95" s="19" cm="1">
        <f t="array" aca="1" ref="BE95" ca="1">INDIRECT(_xlfn.CONCAT(BE$4,"_d!",BE$1,$A95))</f>
        <v>6253.796875</v>
      </c>
      <c r="BF95" s="42">
        <f t="shared" ca="1" si="58"/>
        <v>6353.6079028575505</v>
      </c>
      <c r="BG95" s="19" cm="1">
        <f t="array" aca="1" ref="BG95" ca="1">INDIRECT(_xlfn.CONCAT(BG$4,"_d!",BG$1,$A95))</f>
        <v>6291.31201171875</v>
      </c>
      <c r="BH95" s="19" cm="1">
        <f t="array" aca="1" ref="BH95" ca="1">INDIRECT(_xlfn.CONCAT(BH$4,"_d!",BH$1,$A95))</f>
        <v>6366.90771484375</v>
      </c>
      <c r="BI95" s="19" cm="1">
        <f t="array" aca="1" ref="BI95" ca="1">INDIRECT(_xlfn.CONCAT(BI$4,"_d!",BI$1,$A95))</f>
        <v>6395.8349609375</v>
      </c>
      <c r="BJ95" s="19" cm="1">
        <f t="array" aca="1" ref="BJ95" ca="1">INDIRECT(_xlfn.CONCAT(BJ$4,"_d!",BJ$1,$A95))</f>
        <v>6370.36669921875</v>
      </c>
      <c r="BK95" s="19" cm="1">
        <f t="array" aca="1" ref="BK95" ca="1">INDIRECT(_xlfn.CONCAT(BK$4,"_d!",BK$1,$A95))</f>
        <v>6476.61474609375</v>
      </c>
      <c r="BL95" s="19" cm="1">
        <f t="array" aca="1" ref="BL95" ca="1">INDIRECT(_xlfn.CONCAT(BL$4,"_d!",BL$1,$A95))</f>
        <v>6214.365234375</v>
      </c>
      <c r="BM95" s="42">
        <f t="shared" ca="1" si="59"/>
        <v>6325.8072005630847</v>
      </c>
      <c r="BN95" s="19" cm="1">
        <f t="array" aca="1" ref="BN95" ca="1">INDIRECT(_xlfn.CONCAT(BN$4,"_d!",BN$1,$A95))</f>
        <v>6251.7861328125</v>
      </c>
      <c r="BO95" s="19" cm="1">
        <f t="array" aca="1" ref="BO95" ca="1">INDIRECT(_xlfn.CONCAT(BO$4,"_d!",BO$1,$A95))</f>
        <v>6345.84130859375</v>
      </c>
      <c r="BP95" s="19" cm="1">
        <f t="array" aca="1" ref="BP95" ca="1">INDIRECT(_xlfn.CONCAT(BP$4,"_d!",BP$1,$A95))</f>
        <v>6338.90185546875</v>
      </c>
      <c r="BQ95" s="19" cm="1">
        <f t="array" aca="1" ref="BQ95" ca="1">INDIRECT(_xlfn.CONCAT(BQ$4,"_d!",BQ$1,$A95))</f>
        <v>6406.83203125</v>
      </c>
      <c r="BR95" s="19" cm="1">
        <f t="array" aca="1" ref="BR95" ca="1">INDIRECT(_xlfn.CONCAT(BR$4,"_d!",BR$1,$A95))</f>
        <v>6442.3466796875</v>
      </c>
      <c r="BS95" s="19" cm="1">
        <f t="array" aca="1" ref="BS95" ca="1">INDIRECT(_xlfn.CONCAT(BS$4,"_d!",BS$1,$A95))</f>
        <v>6217.3310546875</v>
      </c>
      <c r="BT95" s="42">
        <f t="shared" ca="1" si="60"/>
        <v>6286.034116920091</v>
      </c>
      <c r="BU95" s="42"/>
      <c r="BV95" s="45">
        <f t="shared" ca="1" si="61"/>
        <v>6428.3924864917572</v>
      </c>
      <c r="BW95" s="45">
        <f t="shared" ca="1" si="62"/>
        <v>6419.5883151702947</v>
      </c>
      <c r="BX95" s="45">
        <f t="shared" ca="1" si="63"/>
        <v>6373.9447342225294</v>
      </c>
      <c r="BY95" s="45">
        <f t="shared" ca="1" si="64"/>
        <v>6374.0394127063555</v>
      </c>
      <c r="BZ95" s="45">
        <f t="shared" ca="1" si="65"/>
        <v>6402.4337427555665</v>
      </c>
      <c r="CA95" s="45">
        <f t="shared" ca="1" si="66"/>
        <v>6368.0173686933285</v>
      </c>
      <c r="CB95" s="45">
        <f t="shared" ca="1" si="67"/>
        <v>6367.4095228549804</v>
      </c>
      <c r="CC95" s="45">
        <f t="shared" ca="1" si="68"/>
        <v>6353.6079028575505</v>
      </c>
      <c r="CD95" s="45">
        <f t="shared" ca="1" si="69"/>
        <v>6325.8072005630847</v>
      </c>
      <c r="CE95" s="45">
        <f t="shared" ca="1" si="70"/>
        <v>6286.034116920091</v>
      </c>
      <c r="CF95" s="45" cm="1">
        <f t="array" aca="1" ref="CF95" ca="1">+SUMPRODUCT($BV$3:$CE$3/100,$BV95:$CE95)</f>
        <v>6355.3846227696567</v>
      </c>
      <c r="CG95" s="35">
        <f t="shared" si="73"/>
        <v>45444</v>
      </c>
      <c r="CH95" s="24">
        <f t="shared" ca="1" si="74"/>
        <v>4.39170341161641E-2</v>
      </c>
      <c r="CI95" s="24">
        <f t="shared" ca="1" si="75"/>
        <v>4.4130998512573516E-2</v>
      </c>
      <c r="CJ95" s="24">
        <f t="shared" ca="1" si="76"/>
        <v>4.2869715411484988E-2</v>
      </c>
      <c r="CK95" s="24">
        <f t="shared" ca="1" si="77"/>
        <v>4.4745589948788522E-2</v>
      </c>
      <c r="CL95" s="24">
        <f t="shared" ca="1" si="78"/>
        <v>4.5362963549126833E-2</v>
      </c>
      <c r="CM95" s="24">
        <f t="shared" ca="1" si="79"/>
        <v>4.5628071104258927E-2</v>
      </c>
      <c r="CN95" s="24">
        <f t="shared" ca="1" si="80"/>
        <v>4.586667132382849E-2</v>
      </c>
      <c r="CO95" s="24">
        <f t="shared" ca="1" si="81"/>
        <v>4.5925163609082054E-2</v>
      </c>
      <c r="CP95" s="24">
        <f t="shared" ca="1" si="82"/>
        <v>4.6890270772057541E-2</v>
      </c>
      <c r="CQ95" s="24">
        <f t="shared" ca="1" si="83"/>
        <v>4.7093321179271008E-2</v>
      </c>
      <c r="CR95" s="24">
        <f t="shared" ca="1" si="71"/>
        <v>4.562876234757085E-2</v>
      </c>
      <c r="CS95" s="35">
        <f t="shared" si="84"/>
        <v>45444</v>
      </c>
      <c r="CT95" s="24">
        <f t="shared" ca="1" si="85"/>
        <v>2.6913212829711846</v>
      </c>
      <c r="CU95" s="24">
        <f t="shared" ca="1" si="86"/>
        <v>2.697371172860171</v>
      </c>
      <c r="CV95" s="24">
        <f t="shared" ca="1" si="87"/>
        <v>2.7194560982727496</v>
      </c>
      <c r="CW95" s="24">
        <f t="shared" ca="1" si="88"/>
        <v>2.7110217725344796</v>
      </c>
      <c r="CX95" s="24">
        <f t="shared" ca="1" si="89"/>
        <v>2.7214185614092625</v>
      </c>
      <c r="CY95" s="24">
        <f t="shared" ca="1" si="90"/>
        <v>2.7162201117952942</v>
      </c>
      <c r="CZ95" s="24">
        <f t="shared" ca="1" si="91"/>
        <v>2.7259321045046265</v>
      </c>
      <c r="DA95" s="24">
        <f t="shared" ca="1" si="92"/>
        <v>2.7195638706081682</v>
      </c>
      <c r="DB95" s="24">
        <f t="shared" ca="1" si="93"/>
        <v>2.724368275688331</v>
      </c>
      <c r="DC95" s="24">
        <f t="shared" ca="1" si="94"/>
        <v>2.7198553412584272</v>
      </c>
      <c r="DD95" s="48">
        <f t="shared" ca="1" si="95"/>
        <v>2.7170016925351703</v>
      </c>
      <c r="DE95" s="48">
        <f>+[1]NAC!AG96</f>
        <v>2.7153135236312589</v>
      </c>
    </row>
    <row r="96" spans="1:109" x14ac:dyDescent="0.25">
      <c r="A96" s="110">
        <f t="shared" si="72"/>
        <v>123</v>
      </c>
      <c r="B96" s="35">
        <f>+NAC!A96</f>
        <v>45474</v>
      </c>
      <c r="C96" s="19" cm="1">
        <f t="array" aca="1" ref="C96" ca="1">INDIRECT(_xlfn.CONCAT(C$4,"_d!",C$1,$A96))</f>
        <v>6661.5185546875</v>
      </c>
      <c r="D96" s="19" cm="1">
        <f t="array" aca="1" ref="D96" ca="1">INDIRECT(_xlfn.CONCAT(D$4,"_d!",D$1,$A96))</f>
        <v>6654.22119140625</v>
      </c>
      <c r="E96" s="19" cm="1">
        <f t="array" aca="1" ref="E96" ca="1">INDIRECT(_xlfn.CONCAT(E$4,"_d!",E$1,$A96))</f>
        <v>6675.1826171875</v>
      </c>
      <c r="F96" s="19" cm="1">
        <f t="array" aca="1" ref="F96" ca="1">INDIRECT(_xlfn.CONCAT(F$4,"_d!",F$1,$A96))</f>
        <v>6723.70751953125</v>
      </c>
      <c r="G96" s="19" cm="1">
        <f t="array" aca="1" ref="G96" ca="1">INDIRECT(_xlfn.CONCAT(G$4,"_d!",G$1,$A96))</f>
        <v>6789.78125</v>
      </c>
      <c r="H96" s="19" cm="1">
        <f t="array" aca="1" ref="H96" ca="1">INDIRECT(_xlfn.CONCAT(H$4,"_d!",H$1,$A96))</f>
        <v>6502.689453125</v>
      </c>
      <c r="I96" s="42">
        <f t="shared" ca="1" si="52"/>
        <v>6674.0729369838473</v>
      </c>
      <c r="J96" s="19" cm="1">
        <f t="array" aca="1" ref="J96" ca="1">INDIRECT(_xlfn.CONCAT(J$4,"_d!",J$1,$A96))</f>
        <v>6653.5478515625</v>
      </c>
      <c r="K96" s="19" cm="1">
        <f t="array" aca="1" ref="K96" ca="1">INDIRECT(_xlfn.CONCAT(K$4,"_d!",K$1,$A96))</f>
        <v>6682.0859375</v>
      </c>
      <c r="L96" s="19" cm="1">
        <f t="array" aca="1" ref="L96" ca="1">INDIRECT(_xlfn.CONCAT(L$4,"_d!",L$1,$A96))</f>
        <v>6665.63232421875</v>
      </c>
      <c r="M96" s="19" cm="1">
        <f t="array" aca="1" ref="M96" ca="1">INDIRECT(_xlfn.CONCAT(M$4,"_d!",M$1,$A96))</f>
        <v>6684.70166015625</v>
      </c>
      <c r="N96" s="19" cm="1">
        <f t="array" aca="1" ref="N96" ca="1">INDIRECT(_xlfn.CONCAT(N$4,"_d!",N$1,$A96))</f>
        <v>6769.126953125</v>
      </c>
      <c r="O96" s="19" cm="1">
        <f t="array" aca="1" ref="O96" ca="1">INDIRECT(_xlfn.CONCAT(O$4,"_d!",O$1,$A96))</f>
        <v>6448.42529296875</v>
      </c>
      <c r="P96" s="42">
        <f ca="1">+SUMPRODUCT(J$3:$O$3,J96:O96)</f>
        <v>6667.5720722201795</v>
      </c>
      <c r="Q96" s="19" cm="1">
        <f t="array" aca="1" ref="Q96" ca="1">INDIRECT(_xlfn.CONCAT(Q$4,"_d!",Q$1,$A96))</f>
        <v>6586.6728515625</v>
      </c>
      <c r="R96" s="19" cm="1">
        <f t="array" aca="1" ref="R96" ca="1">INDIRECT(_xlfn.CONCAT(R$4,"_d!",R$1,$A96))</f>
        <v>6586.6728515625</v>
      </c>
      <c r="S96" s="19" cm="1">
        <f t="array" aca="1" ref="S96" ca="1">INDIRECT(_xlfn.CONCAT(S$4,"_d!",S$1,$A96))</f>
        <v>6671.36083984375</v>
      </c>
      <c r="T96" s="19" cm="1">
        <f t="array" aca="1" ref="T96" ca="1">INDIRECT(_xlfn.CONCAT(T$4,"_d!",T$1,$A96))</f>
        <v>6785.451171875</v>
      </c>
      <c r="U96" s="19" cm="1">
        <f t="array" aca="1" ref="U96" ca="1">INDIRECT(_xlfn.CONCAT(U$4,"_d!",U$1,$A96))</f>
        <v>6785.99267578125</v>
      </c>
      <c r="V96" s="19" cm="1">
        <f t="array" aca="1" ref="V96" ca="1">INDIRECT(_xlfn.CONCAT(V$4,"_d!",V$1,$A96))</f>
        <v>6479.63134765625</v>
      </c>
      <c r="W96" s="42">
        <f t="shared" ca="1" si="53"/>
        <v>6624.3872107610823</v>
      </c>
      <c r="X96" s="19" cm="1">
        <f t="array" aca="1" ref="X96" ca="1">INDIRECT(_xlfn.CONCAT(X$4,"_d!",X$1,$A96))</f>
        <v>6559.84375</v>
      </c>
      <c r="Y96" s="19" cm="1">
        <f t="array" aca="1" ref="Y96" ca="1">INDIRECT(_xlfn.CONCAT(Y$4,"_d!",Y$1,$A96))</f>
        <v>6634.26416015625</v>
      </c>
      <c r="Z96" s="19" cm="1">
        <f t="array" aca="1" ref="Z96" ca="1">INDIRECT(_xlfn.CONCAT(Z$4,"_d!",Z$1,$A96))</f>
        <v>6705.69287109375</v>
      </c>
      <c r="AA96" s="19" cm="1">
        <f t="array" aca="1" ref="AA96" ca="1">INDIRECT(_xlfn.CONCAT(AA$4,"_d!",AA$1,$A96))</f>
        <v>6696.517578125</v>
      </c>
      <c r="AB96" s="19" cm="1">
        <f t="array" aca="1" ref="AB96" ca="1">INDIRECT(_xlfn.CONCAT(AB$4,"_d!",AB$1,$A96))</f>
        <v>6829.36572265625</v>
      </c>
      <c r="AC96" s="19" cm="1">
        <f t="array" aca="1" ref="AC96" ca="1">INDIRECT(_xlfn.CONCAT(AC$4,"_d!",AC$1,$A96))</f>
        <v>6508.54345703125</v>
      </c>
      <c r="AD96" s="42">
        <f t="shared" ca="1" si="54"/>
        <v>6626.2544526739039</v>
      </c>
      <c r="AE96" s="19" cm="1">
        <f t="array" aca="1" ref="AE96" ca="1">INDIRECT(_xlfn.CONCAT(AE$4,"_d!",AE$1,$A96))</f>
        <v>6617.11474609375</v>
      </c>
      <c r="AF96" s="19" cm="1">
        <f t="array" aca="1" ref="AF96" ca="1">INDIRECT(_xlfn.CONCAT(AF$4,"_d!",AF$1,$A96))</f>
        <v>6667.5517578125</v>
      </c>
      <c r="AG96" s="19" cm="1">
        <f t="array" aca="1" ref="AG96" ca="1">INDIRECT(_xlfn.CONCAT(AG$4,"_d!",AG$1,$A96))</f>
        <v>6677.5224609375</v>
      </c>
      <c r="AH96" s="19" cm="1">
        <f t="array" aca="1" ref="AH96" ca="1">INDIRECT(_xlfn.CONCAT(AH$4,"_d!",AH$1,$A96))</f>
        <v>6781.18310546875</v>
      </c>
      <c r="AI96" s="19" cm="1">
        <f t="array" aca="1" ref="AI96" ca="1">INDIRECT(_xlfn.CONCAT(AI$4,"_d!",AI$1,$A96))</f>
        <v>6764.451171875</v>
      </c>
      <c r="AJ96" s="19" cm="1">
        <f t="array" aca="1" ref="AJ96" ca="1">INDIRECT(_xlfn.CONCAT(AJ$4,"_d!",AJ$1,$A96))</f>
        <v>6549.31494140625</v>
      </c>
      <c r="AK96" s="42">
        <f t="shared" ca="1" si="55"/>
        <v>6657.9846986561824</v>
      </c>
      <c r="AL96" s="19" cm="1">
        <f t="array" aca="1" ref="AL96" ca="1">INDIRECT(_xlfn.CONCAT(AL$4,"_d!",AL$1,$A96))</f>
        <v>6571.869140625</v>
      </c>
      <c r="AM96" s="19" cm="1">
        <f t="array" aca="1" ref="AM96" ca="1">INDIRECT(_xlfn.CONCAT(AM$4,"_d!",AM$1,$A96))</f>
        <v>6650.43505859375</v>
      </c>
      <c r="AN96" s="19" cm="1">
        <f t="array" aca="1" ref="AN96" ca="1">INDIRECT(_xlfn.CONCAT(AN$4,"_d!",AN$1,$A96))</f>
        <v>6652.42724609375</v>
      </c>
      <c r="AO96" s="19" cm="1">
        <f t="array" aca="1" ref="AO96" ca="1">INDIRECT(_xlfn.CONCAT(AO$4,"_d!",AO$1,$A96))</f>
        <v>6679.22412109375</v>
      </c>
      <c r="AP96" s="19" cm="1">
        <f t="array" aca="1" ref="AP96" ca="1">INDIRECT(_xlfn.CONCAT(AP$4,"_d!",AP$1,$A96))</f>
        <v>6809.37158203125</v>
      </c>
      <c r="AQ96" s="19" cm="1">
        <f t="array" aca="1" ref="AQ96" ca="1">INDIRECT(_xlfn.CONCAT(AQ$4,"_d!",AQ$1,$A96))</f>
        <v>6504.0048828125</v>
      </c>
      <c r="AR96" s="42">
        <f t="shared" ca="1" si="56"/>
        <v>6622.1942310481063</v>
      </c>
      <c r="AS96" s="19" cm="1">
        <f t="array" aca="1" ref="AS96" ca="1">INDIRECT(_xlfn.CONCAT(AS$4,"_d!",AS$1,$A96))</f>
        <v>6579.21533203125</v>
      </c>
      <c r="AT96" s="19" cm="1">
        <f t="array" aca="1" ref="AT96" ca="1">INDIRECT(_xlfn.CONCAT(AT$4,"_d!",AT$1,$A96))</f>
        <v>6659.16015625</v>
      </c>
      <c r="AU96" s="19" cm="1">
        <f t="array" aca="1" ref="AU96" ca="1">INDIRECT(_xlfn.CONCAT(AU$4,"_d!",AU$1,$A96))</f>
        <v>6630.708984375</v>
      </c>
      <c r="AV96" s="19" cm="1">
        <f t="array" aca="1" ref="AV96" ca="1">INDIRECT(_xlfn.CONCAT(AV$4,"_d!",AV$1,$A96))</f>
        <v>6794.54052734375</v>
      </c>
      <c r="AW96" s="19" cm="1">
        <f t="array" aca="1" ref="AW96" ca="1">INDIRECT(_xlfn.CONCAT(AW$4,"_d!",AW$1,$A96))</f>
        <v>6789.36376953125</v>
      </c>
      <c r="AX96" s="19" cm="1">
        <f t="array" aca="1" ref="AX96" ca="1">INDIRECT(_xlfn.CONCAT(AX$4,"_d!",AX$1,$A96))</f>
        <v>6473.92138671875</v>
      </c>
      <c r="AY96" s="42">
        <f t="shared" ca="1" si="57"/>
        <v>6624.2463813954473</v>
      </c>
      <c r="AZ96" s="19" cm="1">
        <f t="array" aca="1" ref="AZ96" ca="1">INDIRECT(_xlfn.CONCAT(AZ$4,"_d!",AZ$1,$A96))</f>
        <v>6574.53955078125</v>
      </c>
      <c r="BA96" s="19" cm="1">
        <f t="array" aca="1" ref="BA96" ca="1">INDIRECT(_xlfn.CONCAT(BA$4,"_d!",BA$1,$A96))</f>
        <v>6637.23779296875</v>
      </c>
      <c r="BB96" s="19" cm="1">
        <f t="array" aca="1" ref="BB96" ca="1">INDIRECT(_xlfn.CONCAT(BB$4,"_d!",BB$1,$A96))</f>
        <v>6640.8603515625</v>
      </c>
      <c r="BC96" s="19" cm="1">
        <f t="array" aca="1" ref="BC96" ca="1">INDIRECT(_xlfn.CONCAT(BC$4,"_d!",BC$1,$A96))</f>
        <v>6683.26025390625</v>
      </c>
      <c r="BD96" s="19" cm="1">
        <f t="array" aca="1" ref="BD96" ca="1">INDIRECT(_xlfn.CONCAT(BD$4,"_d!",BD$1,$A96))</f>
        <v>6807.4169921875</v>
      </c>
      <c r="BE96" s="19" cm="1">
        <f t="array" aca="1" ref="BE96" ca="1">INDIRECT(_xlfn.CONCAT(BE$4,"_d!",BE$1,$A96))</f>
        <v>6520.6787109375</v>
      </c>
      <c r="BF96" s="42">
        <f t="shared" ca="1" si="58"/>
        <v>6613.1655171076327</v>
      </c>
      <c r="BG96" s="19" cm="1">
        <f t="array" aca="1" ref="BG96" ca="1">INDIRECT(_xlfn.CONCAT(BG$4,"_d!",BG$1,$A96))</f>
        <v>6550.27783203125</v>
      </c>
      <c r="BH96" s="19" cm="1">
        <f t="array" aca="1" ref="BH96" ca="1">INDIRECT(_xlfn.CONCAT(BH$4,"_d!",BH$1,$A96))</f>
        <v>6628.32666015625</v>
      </c>
      <c r="BI96" s="19" cm="1">
        <f t="array" aca="1" ref="BI96" ca="1">INDIRECT(_xlfn.CONCAT(BI$4,"_d!",BI$1,$A96))</f>
        <v>6647.25439453125</v>
      </c>
      <c r="BJ96" s="19" cm="1">
        <f t="array" aca="1" ref="BJ96" ca="1">INDIRECT(_xlfn.CONCAT(BJ$4,"_d!",BJ$1,$A96))</f>
        <v>6704.5947265625</v>
      </c>
      <c r="BK96" s="19" cm="1">
        <f t="array" aca="1" ref="BK96" ca="1">INDIRECT(_xlfn.CONCAT(BK$4,"_d!",BK$1,$A96))</f>
        <v>6797.794921875</v>
      </c>
      <c r="BL96" s="19" cm="1">
        <f t="array" aca="1" ref="BL96" ca="1">INDIRECT(_xlfn.CONCAT(BL$4,"_d!",BL$1,$A96))</f>
        <v>6479.52978515625</v>
      </c>
      <c r="BM96" s="42">
        <f t="shared" ca="1" si="59"/>
        <v>6589.4816564925723</v>
      </c>
      <c r="BN96" s="19" cm="1">
        <f t="array" aca="1" ref="BN96" ca="1">INDIRECT(_xlfn.CONCAT(BN$4,"_d!",BN$1,$A96))</f>
        <v>6513.2880859375</v>
      </c>
      <c r="BO96" s="19" cm="1">
        <f t="array" aca="1" ref="BO96" ca="1">INDIRECT(_xlfn.CONCAT(BO$4,"_d!",BO$1,$A96))</f>
        <v>6609.18603515625</v>
      </c>
      <c r="BP96" s="19" cm="1">
        <f t="array" aca="1" ref="BP96" ca="1">INDIRECT(_xlfn.CONCAT(BP$4,"_d!",BP$1,$A96))</f>
        <v>6596.80029296875</v>
      </c>
      <c r="BQ96" s="19" cm="1">
        <f t="array" aca="1" ref="BQ96" ca="1">INDIRECT(_xlfn.CONCAT(BQ$4,"_d!",BQ$1,$A96))</f>
        <v>6701.94482421875</v>
      </c>
      <c r="BR96" s="19" cm="1">
        <f t="array" aca="1" ref="BR96" ca="1">INDIRECT(_xlfn.CONCAT(BR$4,"_d!",BR$1,$A96))</f>
        <v>6768.74853515625</v>
      </c>
      <c r="BS96" s="19" cm="1">
        <f t="array" aca="1" ref="BS96" ca="1">INDIRECT(_xlfn.CONCAT(BS$4,"_d!",BS$1,$A96))</f>
        <v>6488.36279296875</v>
      </c>
      <c r="BT96" s="42">
        <f t="shared" ca="1" si="60"/>
        <v>6551.4288593822766</v>
      </c>
      <c r="BU96" s="42"/>
      <c r="BV96" s="45">
        <f t="shared" ca="1" si="61"/>
        <v>6674.0729369838473</v>
      </c>
      <c r="BW96" s="45">
        <f t="shared" ca="1" si="62"/>
        <v>6667.5720722201795</v>
      </c>
      <c r="BX96" s="45">
        <f t="shared" ca="1" si="63"/>
        <v>6624.3872107610823</v>
      </c>
      <c r="BY96" s="45">
        <f t="shared" ca="1" si="64"/>
        <v>6626.2544526739039</v>
      </c>
      <c r="BZ96" s="45">
        <f t="shared" ca="1" si="65"/>
        <v>6657.9846986561824</v>
      </c>
      <c r="CA96" s="45">
        <f t="shared" ca="1" si="66"/>
        <v>6622.1942310481063</v>
      </c>
      <c r="CB96" s="45">
        <f t="shared" ca="1" si="67"/>
        <v>6624.2463813954473</v>
      </c>
      <c r="CC96" s="45">
        <f t="shared" ca="1" si="68"/>
        <v>6613.1655171076327</v>
      </c>
      <c r="CD96" s="45">
        <f t="shared" ca="1" si="69"/>
        <v>6589.4816564925723</v>
      </c>
      <c r="CE96" s="45">
        <f t="shared" ca="1" si="70"/>
        <v>6551.4288593822766</v>
      </c>
      <c r="CF96" s="45" cm="1">
        <f t="array" aca="1" ref="CF96" ca="1">+SUMPRODUCT($BV$3:$CE$3/100,$BV96:$CE96)</f>
        <v>6612.6286347982814</v>
      </c>
      <c r="CG96" s="35">
        <f t="shared" si="73"/>
        <v>45474</v>
      </c>
      <c r="CH96" s="24">
        <f t="shared" ref="CH96:CH108" ca="1" si="96">+BV96/BV95-1</f>
        <v>3.8218022780710514E-2</v>
      </c>
      <c r="CI96" s="24">
        <f t="shared" ref="CI96:CI108" ca="1" si="97">+BW96/BW95-1</f>
        <v>3.862923054798828E-2</v>
      </c>
      <c r="CJ96" s="24">
        <f t="shared" ref="CJ96:CJ108" ca="1" si="98">+BX96/BX95-1</f>
        <v>3.9291598371397063E-2</v>
      </c>
      <c r="CK96" s="24">
        <f t="shared" ref="CK96:CK108" ca="1" si="99">+BY96/BY95-1</f>
        <v>3.9569105811421368E-2</v>
      </c>
      <c r="CL96" s="24">
        <f t="shared" ref="CL96:CL108" ca="1" si="100">+BZ96/BZ95-1</f>
        <v>3.9914658420288296E-2</v>
      </c>
      <c r="CM96" s="24">
        <f t="shared" ref="CM96:CM108" ca="1" si="101">+CA96/CA95-1</f>
        <v>3.9914599417453012E-2</v>
      </c>
      <c r="CN96" s="24">
        <f t="shared" ref="CN96:CN108" ca="1" si="102">+CB96/CB95-1</f>
        <v>4.0336161451306696E-2</v>
      </c>
      <c r="CO96" s="24">
        <f t="shared" ref="CO96:CO108" ca="1" si="103">+CC96/CC95-1</f>
        <v>4.0852003809260129E-2</v>
      </c>
      <c r="CP96" s="24">
        <f t="shared" ref="CP96:CP108" ca="1" si="104">+CD96/CD95-1</f>
        <v>4.1682341489322816E-2</v>
      </c>
      <c r="CQ96" s="24">
        <f t="shared" ref="CQ96:CQ108" ca="1" si="105">+CE96/CE95-1</f>
        <v>4.221974261129513E-2</v>
      </c>
      <c r="CR96" s="24">
        <f t="shared" ref="CR96:CR108" ca="1" si="106">+CF96/CF95-1</f>
        <v>4.0476545055508906E-2</v>
      </c>
      <c r="CS96" s="35">
        <f t="shared" si="84"/>
        <v>45474</v>
      </c>
      <c r="CT96" s="24">
        <f t="shared" ref="CT96:CT108" ca="1" si="107">+BV96/BV84-1</f>
        <v>2.6132342061384741</v>
      </c>
      <c r="CU96" s="24">
        <f t="shared" ref="CU96:CU108" ca="1" si="108">+BW96/BW84-1</f>
        <v>2.617535970079639</v>
      </c>
      <c r="CV96" s="24">
        <f t="shared" ref="CV96:CV108" ca="1" si="109">+BX96/BX84-1</f>
        <v>2.6431159097778134</v>
      </c>
      <c r="CW96" s="24">
        <f t="shared" ref="CW96:CW108" ca="1" si="110">+BY96/BY84-1</f>
        <v>2.6300603523843828</v>
      </c>
      <c r="CX96" s="24">
        <f t="shared" ref="CX96:CX108" ca="1" si="111">+BZ96/BZ84-1</f>
        <v>2.64027618823145</v>
      </c>
      <c r="CY96" s="24">
        <f t="shared" ref="CY96:CY108" ca="1" si="112">+CA96/CA84-1</f>
        <v>2.6343726339391669</v>
      </c>
      <c r="CZ96" s="24">
        <f t="shared" ref="CZ96:CZ108" ca="1" si="113">+CB96/CB84-1</f>
        <v>2.6437804255656721</v>
      </c>
      <c r="DA96" s="24">
        <f t="shared" ref="DA96:DA108" ca="1" si="114">+CC96/CC84-1</f>
        <v>2.6384951639807634</v>
      </c>
      <c r="DB96" s="24">
        <f t="shared" ref="DB96:DB108" ca="1" si="115">+CD96/CD84-1</f>
        <v>2.6418986887784044</v>
      </c>
      <c r="DC96" s="24">
        <f t="shared" ref="DC96:DC108" ca="1" si="116">+CE96/CE84-1</f>
        <v>2.6369111071011573</v>
      </c>
      <c r="DD96" s="48">
        <f t="shared" ref="DD96:DD108" ca="1" si="117">+CF96/CF84-1</f>
        <v>2.6358332672386098</v>
      </c>
      <c r="DE96" s="48">
        <f>+[1]NAC!AG97</f>
        <v>2.6343985479346572</v>
      </c>
    </row>
    <row r="97" spans="1:110" x14ac:dyDescent="0.25">
      <c r="A97" s="110">
        <f t="shared" si="72"/>
        <v>124</v>
      </c>
      <c r="B97" s="35">
        <f>+NAC!A97</f>
        <v>45505</v>
      </c>
      <c r="C97" s="19" cm="1">
        <f t="array" aca="1" ref="C97" ca="1">INDIRECT(_xlfn.CONCAT(C$4,"_d!",C$1,$A97))</f>
        <v>6911.82373046875</v>
      </c>
      <c r="D97" s="19" cm="1">
        <f t="array" aca="1" ref="D97" ca="1">INDIRECT(_xlfn.CONCAT(D$4,"_d!",D$1,$A97))</f>
        <v>6909.06201171875</v>
      </c>
      <c r="E97" s="19" cm="1">
        <f t="array" aca="1" ref="E97" ca="1">INDIRECT(_xlfn.CONCAT(E$4,"_d!",E$1,$A97))</f>
        <v>7014.56689453125</v>
      </c>
      <c r="F97" s="19" cm="1">
        <f t="array" aca="1" ref="F97" ca="1">INDIRECT(_xlfn.CONCAT(F$4,"_d!",F$1,$A97))</f>
        <v>7027.3193359375</v>
      </c>
      <c r="G97" s="19" cm="1">
        <f t="array" aca="1" ref="G97" ca="1">INDIRECT(_xlfn.CONCAT(G$4,"_d!",G$1,$A97))</f>
        <v>7101.30224609375</v>
      </c>
      <c r="H97" s="19" cm="1">
        <f t="array" aca="1" ref="H97" ca="1">INDIRECT(_xlfn.CONCAT(H$4,"_d!",H$1,$A97))</f>
        <v>6811.537109375</v>
      </c>
      <c r="I97" s="42">
        <f t="shared" ca="1" si="52"/>
        <v>6954.2050805444642</v>
      </c>
      <c r="J97" s="19" cm="1">
        <f t="array" aca="1" ref="J97" ca="1">INDIRECT(_xlfn.CONCAT(J$4,"_d!",J$1,$A97))</f>
        <v>6900.99658203125</v>
      </c>
      <c r="K97" s="19" cm="1">
        <f t="array" aca="1" ref="K97" ca="1">INDIRECT(_xlfn.CONCAT(K$4,"_d!",K$1,$A97))</f>
        <v>6939.96826171875</v>
      </c>
      <c r="L97" s="19" cm="1">
        <f t="array" aca="1" ref="L97" ca="1">INDIRECT(_xlfn.CONCAT(L$4,"_d!",L$1,$A97))</f>
        <v>7006.02099609375</v>
      </c>
      <c r="M97" s="19" cm="1">
        <f t="array" aca="1" ref="M97" ca="1">INDIRECT(_xlfn.CONCAT(M$4,"_d!",M$1,$A97))</f>
        <v>6984.55322265625</v>
      </c>
      <c r="N97" s="19" cm="1">
        <f t="array" aca="1" ref="N97" ca="1">INDIRECT(_xlfn.CONCAT(N$4,"_d!",N$1,$A97))</f>
        <v>7080.025390625</v>
      </c>
      <c r="O97" s="19" cm="1">
        <f t="array" aca="1" ref="O97" ca="1">INDIRECT(_xlfn.CONCAT(O$4,"_d!",O$1,$A97))</f>
        <v>6749.1611328125</v>
      </c>
      <c r="P97" s="42">
        <f ca="1">+SUMPRODUCT(J$3:$O$3,J97:O97)</f>
        <v>6944.7341939471789</v>
      </c>
      <c r="Q97" s="19" cm="1">
        <f t="array" aca="1" ref="Q97" ca="1">INDIRECT(_xlfn.CONCAT(Q$4,"_d!",Q$1,$A97))</f>
        <v>6842.41943359375</v>
      </c>
      <c r="R97" s="19" cm="1">
        <f t="array" aca="1" ref="R97" ca="1">INDIRECT(_xlfn.CONCAT(R$4,"_d!",R$1,$A97))</f>
        <v>6842.41943359375</v>
      </c>
      <c r="S97" s="19" cm="1">
        <f t="array" aca="1" ref="S97" ca="1">INDIRECT(_xlfn.CONCAT(S$4,"_d!",S$1,$A97))</f>
        <v>7014.861328125</v>
      </c>
      <c r="T97" s="19" cm="1">
        <f t="array" aca="1" ref="T97" ca="1">INDIRECT(_xlfn.CONCAT(T$4,"_d!",T$1,$A97))</f>
        <v>7086.01123046875</v>
      </c>
      <c r="U97" s="19" cm="1">
        <f t="array" aca="1" ref="U97" ca="1">INDIRECT(_xlfn.CONCAT(U$4,"_d!",U$1,$A97))</f>
        <v>7098.3427734375</v>
      </c>
      <c r="V97" s="19" cm="1">
        <f t="array" aca="1" ref="V97" ca="1">INDIRECT(_xlfn.CONCAT(V$4,"_d!",V$1,$A97))</f>
        <v>6780.423828125</v>
      </c>
      <c r="W97" s="42">
        <f t="shared" ca="1" si="53"/>
        <v>6901.1336683256295</v>
      </c>
      <c r="X97" s="19" cm="1">
        <f t="array" aca="1" ref="X97" ca="1">INDIRECT(_xlfn.CONCAT(X$4,"_d!",X$1,$A97))</f>
        <v>6821.087890625</v>
      </c>
      <c r="Y97" s="19" cm="1">
        <f t="array" aca="1" ref="Y97" ca="1">INDIRECT(_xlfn.CONCAT(Y$4,"_d!",Y$1,$A97))</f>
        <v>6889.2314453125</v>
      </c>
      <c r="Z97" s="19" cm="1">
        <f t="array" aca="1" ref="Z97" ca="1">INDIRECT(_xlfn.CONCAT(Z$4,"_d!",Z$1,$A97))</f>
        <v>7050.40283203125</v>
      </c>
      <c r="AA97" s="19" cm="1">
        <f t="array" aca="1" ref="AA97" ca="1">INDIRECT(_xlfn.CONCAT(AA$4,"_d!",AA$1,$A97))</f>
        <v>6994.40283203125</v>
      </c>
      <c r="AB97" s="19" cm="1">
        <f t="array" aca="1" ref="AB97" ca="1">INDIRECT(_xlfn.CONCAT(AB$4,"_d!",AB$1,$A97))</f>
        <v>7142.31640625</v>
      </c>
      <c r="AC97" s="19" cm="1">
        <f t="array" aca="1" ref="AC97" ca="1">INDIRECT(_xlfn.CONCAT(AC$4,"_d!",AC$1,$A97))</f>
        <v>6807.77685546875</v>
      </c>
      <c r="AD97" s="42">
        <f t="shared" ca="1" si="54"/>
        <v>6901.7867216132308</v>
      </c>
      <c r="AE97" s="19" cm="1">
        <f t="array" aca="1" ref="AE97" ca="1">INDIRECT(_xlfn.CONCAT(AE$4,"_d!",AE$1,$A97))</f>
        <v>6876.51318359375</v>
      </c>
      <c r="AF97" s="19" cm="1">
        <f t="array" aca="1" ref="AF97" ca="1">INDIRECT(_xlfn.CONCAT(AF$4,"_d!",AF$1,$A97))</f>
        <v>6926.1796875</v>
      </c>
      <c r="AG97" s="19" cm="1">
        <f t="array" aca="1" ref="AG97" ca="1">INDIRECT(_xlfn.CONCAT(AG$4,"_d!",AG$1,$A97))</f>
        <v>7016.25439453125</v>
      </c>
      <c r="AH97" s="19" cm="1">
        <f t="array" aca="1" ref="AH97" ca="1">INDIRECT(_xlfn.CONCAT(AH$4,"_d!",AH$1,$A97))</f>
        <v>7081.46728515625</v>
      </c>
      <c r="AI97" s="19" cm="1">
        <f t="array" aca="1" ref="AI97" ca="1">INDIRECT(_xlfn.CONCAT(AI$4,"_d!",AI$1,$A97))</f>
        <v>7071.1474609375</v>
      </c>
      <c r="AJ97" s="19" cm="1">
        <f t="array" aca="1" ref="AJ97" ca="1">INDIRECT(_xlfn.CONCAT(AJ$4,"_d!",AJ$1,$A97))</f>
        <v>6848.74755859375</v>
      </c>
      <c r="AK97" s="42">
        <f t="shared" ca="1" si="55"/>
        <v>6930.69235487479</v>
      </c>
      <c r="AL97" s="19" cm="1">
        <f t="array" aca="1" ref="AL97" ca="1">INDIRECT(_xlfn.CONCAT(AL$4,"_d!",AL$1,$A97))</f>
        <v>6835.2373046875</v>
      </c>
      <c r="AM97" s="19" cm="1">
        <f t="array" aca="1" ref="AM97" ca="1">INDIRECT(_xlfn.CONCAT(AM$4,"_d!",AM$1,$A97))</f>
        <v>6910.06884765625</v>
      </c>
      <c r="AN97" s="19" cm="1">
        <f t="array" aca="1" ref="AN97" ca="1">INDIRECT(_xlfn.CONCAT(AN$4,"_d!",AN$1,$A97))</f>
        <v>6995.38671875</v>
      </c>
      <c r="AO97" s="19" cm="1">
        <f t="array" aca="1" ref="AO97" ca="1">INDIRECT(_xlfn.CONCAT(AO$4,"_d!",AO$1,$A97))</f>
        <v>6972.19482421875</v>
      </c>
      <c r="AP97" s="19" cm="1">
        <f t="array" aca="1" ref="AP97" ca="1">INDIRECT(_xlfn.CONCAT(AP$4,"_d!",AP$1,$A97))</f>
        <v>7116.048828125</v>
      </c>
      <c r="AQ97" s="19" cm="1">
        <f t="array" aca="1" ref="AQ97" ca="1">INDIRECT(_xlfn.CONCAT(AQ$4,"_d!",AQ$1,$A97))</f>
        <v>6804.4287109375</v>
      </c>
      <c r="AR97" s="42">
        <f t="shared" ca="1" si="56"/>
        <v>6896.7725368015699</v>
      </c>
      <c r="AS97" s="19" cm="1">
        <f t="array" aca="1" ref="AS97" ca="1">INDIRECT(_xlfn.CONCAT(AS$4,"_d!",AS$1,$A97))</f>
        <v>6848.91552734375</v>
      </c>
      <c r="AT97" s="19" cm="1">
        <f t="array" aca="1" ref="AT97" ca="1">INDIRECT(_xlfn.CONCAT(AT$4,"_d!",AT$1,$A97))</f>
        <v>6921.35498046875</v>
      </c>
      <c r="AU97" s="19" cm="1">
        <f t="array" aca="1" ref="AU97" ca="1">INDIRECT(_xlfn.CONCAT(AU$4,"_d!",AU$1,$A97))</f>
        <v>6970.9560546875</v>
      </c>
      <c r="AV97" s="19" cm="1">
        <f t="array" aca="1" ref="AV97" ca="1">INDIRECT(_xlfn.CONCAT(AV$4,"_d!",AV$1,$A97))</f>
        <v>7090.44921875</v>
      </c>
      <c r="AW97" s="19" cm="1">
        <f t="array" aca="1" ref="AW97" ca="1">INDIRECT(_xlfn.CONCAT(AW$4,"_d!",AW$1,$A97))</f>
        <v>7091.99462890625</v>
      </c>
      <c r="AX97" s="19" cm="1">
        <f t="array" aca="1" ref="AX97" ca="1">INDIRECT(_xlfn.CONCAT(AX$4,"_d!",AX$1,$A97))</f>
        <v>6776.37890625</v>
      </c>
      <c r="AY97" s="42">
        <f t="shared" ca="1" si="57"/>
        <v>6901.8092004980663</v>
      </c>
      <c r="AZ97" s="19" cm="1">
        <f t="array" aca="1" ref="AZ97" ca="1">INDIRECT(_xlfn.CONCAT(AZ$4,"_d!",AZ$1,$A97))</f>
        <v>6846.98828125</v>
      </c>
      <c r="BA97" s="19" cm="1">
        <f t="array" aca="1" ref="BA97" ca="1">INDIRECT(_xlfn.CONCAT(BA$4,"_d!",BA$1,$A97))</f>
        <v>6896.69189453125</v>
      </c>
      <c r="BB97" s="19" cm="1">
        <f t="array" aca="1" ref="BB97" ca="1">INDIRECT(_xlfn.CONCAT(BB$4,"_d!",BB$1,$A97))</f>
        <v>6987.283203125</v>
      </c>
      <c r="BC97" s="19" cm="1">
        <f t="array" aca="1" ref="BC97" ca="1">INDIRECT(_xlfn.CONCAT(BC$4,"_d!",BC$1,$A97))</f>
        <v>6970.82568359375</v>
      </c>
      <c r="BD97" s="19" cm="1">
        <f t="array" aca="1" ref="BD97" ca="1">INDIRECT(_xlfn.CONCAT(BD$4,"_d!",BD$1,$A97))</f>
        <v>7113.07763671875</v>
      </c>
      <c r="BE97" s="19" cm="1">
        <f t="array" aca="1" ref="BE97" ca="1">INDIRECT(_xlfn.CONCAT(BE$4,"_d!",BE$1,$A97))</f>
        <v>6821.236328125</v>
      </c>
      <c r="BF97" s="42">
        <f t="shared" ca="1" si="58"/>
        <v>6888.8585184423282</v>
      </c>
      <c r="BG97" s="19" cm="1">
        <f t="array" aca="1" ref="BG97" ca="1">INDIRECT(_xlfn.CONCAT(BG$4,"_d!",BG$1,$A97))</f>
        <v>6823.1474609375</v>
      </c>
      <c r="BH97" s="19" cm="1">
        <f t="array" aca="1" ref="BH97" ca="1">INDIRECT(_xlfn.CONCAT(BH$4,"_d!",BH$1,$A97))</f>
        <v>6890.61181640625</v>
      </c>
      <c r="BI97" s="19" cm="1">
        <f t="array" aca="1" ref="BI97" ca="1">INDIRECT(_xlfn.CONCAT(BI$4,"_d!",BI$1,$A97))</f>
        <v>6995.53076171875</v>
      </c>
      <c r="BJ97" s="19" cm="1">
        <f t="array" aca="1" ref="BJ97" ca="1">INDIRECT(_xlfn.CONCAT(BJ$4,"_d!",BJ$1,$A97))</f>
        <v>6996.54833984375</v>
      </c>
      <c r="BK97" s="19" cm="1">
        <f t="array" aca="1" ref="BK97" ca="1">INDIRECT(_xlfn.CONCAT(BK$4,"_d!",BK$1,$A97))</f>
        <v>7100.4619140625</v>
      </c>
      <c r="BL97" s="19" cm="1">
        <f t="array" aca="1" ref="BL97" ca="1">INDIRECT(_xlfn.CONCAT(BL$4,"_d!",BL$1,$A97))</f>
        <v>6780.39599609375</v>
      </c>
      <c r="BM97" s="42">
        <f t="shared" ca="1" si="59"/>
        <v>6865.0706522593864</v>
      </c>
      <c r="BN97" s="19" cm="1">
        <f t="array" aca="1" ref="BN97" ca="1">INDIRECT(_xlfn.CONCAT(BN$4,"_d!",BN$1,$A97))</f>
        <v>6791.2197265625</v>
      </c>
      <c r="BO97" s="19" cm="1">
        <f t="array" aca="1" ref="BO97" ca="1">INDIRECT(_xlfn.CONCAT(BO$4,"_d!",BO$1,$A97))</f>
        <v>6870.75732421875</v>
      </c>
      <c r="BP97" s="19" cm="1">
        <f t="array" aca="1" ref="BP97" ca="1">INDIRECT(_xlfn.CONCAT(BP$4,"_d!",BP$1,$A97))</f>
        <v>6936.29638671875</v>
      </c>
      <c r="BQ97" s="19" cm="1">
        <f t="array" aca="1" ref="BQ97" ca="1">INDIRECT(_xlfn.CONCAT(BQ$4,"_d!",BQ$1,$A97))</f>
        <v>6985.251953125</v>
      </c>
      <c r="BR97" s="19" cm="1">
        <f t="array" aca="1" ref="BR97" ca="1">INDIRECT(_xlfn.CONCAT(BR$4,"_d!",BR$1,$A97))</f>
        <v>7064.05810546875</v>
      </c>
      <c r="BS97" s="19" cm="1">
        <f t="array" aca="1" ref="BS97" ca="1">INDIRECT(_xlfn.CONCAT(BS$4,"_d!",BS$1,$A97))</f>
        <v>6790.53369140625</v>
      </c>
      <c r="BT97" s="42">
        <f t="shared" ca="1" si="60"/>
        <v>6829.6106026369771</v>
      </c>
      <c r="BU97" s="42"/>
      <c r="BV97" s="45">
        <f t="shared" ca="1" si="61"/>
        <v>6954.2050805444642</v>
      </c>
      <c r="BW97" s="45">
        <f t="shared" ca="1" si="62"/>
        <v>6944.7341939471789</v>
      </c>
      <c r="BX97" s="45">
        <f t="shared" ca="1" si="63"/>
        <v>6901.1336683256295</v>
      </c>
      <c r="BY97" s="45">
        <f t="shared" ca="1" si="64"/>
        <v>6901.7867216132308</v>
      </c>
      <c r="BZ97" s="45">
        <f t="shared" ca="1" si="65"/>
        <v>6930.69235487479</v>
      </c>
      <c r="CA97" s="45">
        <f t="shared" ca="1" si="66"/>
        <v>6896.7725368015699</v>
      </c>
      <c r="CB97" s="45">
        <f t="shared" ca="1" si="67"/>
        <v>6901.8092004980663</v>
      </c>
      <c r="CC97" s="45">
        <f t="shared" ca="1" si="68"/>
        <v>6888.8585184423282</v>
      </c>
      <c r="CD97" s="45">
        <f t="shared" ca="1" si="69"/>
        <v>6865.0706522593864</v>
      </c>
      <c r="CE97" s="45">
        <f t="shared" ca="1" si="70"/>
        <v>6829.6106026369771</v>
      </c>
      <c r="CF97" s="45" cm="1">
        <f t="array" aca="1" ref="CF97" ca="1">+SUMPRODUCT($BV$3:$CE$3/100,$BV97:$CE97)</f>
        <v>6888.9984454807682</v>
      </c>
      <c r="CG97" s="35">
        <f t="shared" si="73"/>
        <v>45505</v>
      </c>
      <c r="CH97" s="24">
        <f t="shared" ca="1" si="96"/>
        <v>4.1973191813395871E-2</v>
      </c>
      <c r="CI97" s="24">
        <f t="shared" ca="1" si="97"/>
        <v>4.1568672782971383E-2</v>
      </c>
      <c r="CJ97" s="24">
        <f t="shared" ca="1" si="98"/>
        <v>4.1776914416322475E-2</v>
      </c>
      <c r="CK97" s="24">
        <f t="shared" ca="1" si="99"/>
        <v>4.158190285435559E-2</v>
      </c>
      <c r="CL97" s="24">
        <f t="shared" ca="1" si="100"/>
        <v>4.0959489779790248E-2</v>
      </c>
      <c r="CM97" s="24">
        <f t="shared" ca="1" si="101"/>
        <v>4.1463342235736E-2</v>
      </c>
      <c r="CN97" s="24">
        <f t="shared" ca="1" si="102"/>
        <v>4.1901040982136317E-2</v>
      </c>
      <c r="CO97" s="24">
        <f t="shared" ca="1" si="103"/>
        <v>4.1688507662707597E-2</v>
      </c>
      <c r="CP97" s="24">
        <f t="shared" ca="1" si="104"/>
        <v>4.1822560579598544E-2</v>
      </c>
      <c r="CQ97" s="24">
        <f t="shared" ca="1" si="105"/>
        <v>4.246123238540811E-2</v>
      </c>
      <c r="CR97" s="24">
        <f t="shared" ca="1" si="106"/>
        <v>4.1794243400894882E-2</v>
      </c>
      <c r="CS97" s="35">
        <f t="shared" si="84"/>
        <v>45505</v>
      </c>
      <c r="CT97" s="24">
        <f t="shared" ca="1" si="107"/>
        <v>2.3264693774138236</v>
      </c>
      <c r="CU97" s="24">
        <f t="shared" ca="1" si="108"/>
        <v>2.3360881322586531</v>
      </c>
      <c r="CV97" s="24">
        <f t="shared" ca="1" si="109"/>
        <v>2.3668792190121737</v>
      </c>
      <c r="CW97" s="24">
        <f t="shared" ca="1" si="110"/>
        <v>2.3601942205549289</v>
      </c>
      <c r="CX97" s="24">
        <f t="shared" ca="1" si="111"/>
        <v>2.3674892365668181</v>
      </c>
      <c r="CY97" s="24">
        <f t="shared" ca="1" si="112"/>
        <v>2.3664234796625196</v>
      </c>
      <c r="CZ97" s="24">
        <f t="shared" ca="1" si="113"/>
        <v>2.3799556150405254</v>
      </c>
      <c r="DA97" s="24">
        <f t="shared" ca="1" si="114"/>
        <v>2.3748334633565169</v>
      </c>
      <c r="DB97" s="24">
        <f t="shared" ca="1" si="115"/>
        <v>2.3807028305063631</v>
      </c>
      <c r="DC97" s="24">
        <f t="shared" ca="1" si="116"/>
        <v>2.3804674035157345</v>
      </c>
      <c r="DD97" s="48">
        <f t="shared" ca="1" si="117"/>
        <v>2.3686588403936772</v>
      </c>
      <c r="DE97" s="48">
        <f>+[1]NAC!AG98</f>
        <v>2.3671183290123756</v>
      </c>
      <c r="DF97" s="24"/>
    </row>
    <row r="98" spans="1:110" x14ac:dyDescent="0.25">
      <c r="A98" s="110">
        <f t="shared" si="72"/>
        <v>125</v>
      </c>
      <c r="B98" s="35">
        <f>+NAC!A98</f>
        <v>45536</v>
      </c>
      <c r="C98" s="19" cm="1">
        <f t="array" aca="1" ref="C98" ca="1">INDIRECT(_xlfn.CONCAT(C$4,"_d!",C$1,$A98))</f>
        <v>7155.9873046875</v>
      </c>
      <c r="D98" s="19" cm="1">
        <f t="array" aca="1" ref="D98" ca="1">INDIRECT(_xlfn.CONCAT(D$4,"_d!",D$1,$A98))</f>
        <v>7126.70458984375</v>
      </c>
      <c r="E98" s="19" cm="1">
        <f t="array" aca="1" ref="E98" ca="1">INDIRECT(_xlfn.CONCAT(E$4,"_d!",E$1,$A98))</f>
        <v>7243.32275390625</v>
      </c>
      <c r="F98" s="19" cm="1">
        <f t="array" aca="1" ref="F98" ca="1">INDIRECT(_xlfn.CONCAT(F$4,"_d!",F$1,$A98))</f>
        <v>7253.89501953125</v>
      </c>
      <c r="G98" s="19" cm="1">
        <f t="array" aca="1" ref="G98" ca="1">INDIRECT(_xlfn.CONCAT(G$4,"_d!",G$1,$A98))</f>
        <v>7306.24365234375</v>
      </c>
      <c r="H98" s="19" cm="1">
        <f t="array" aca="1" ref="H98" ca="1">INDIRECT(_xlfn.CONCAT(H$4,"_d!",H$1,$A98))</f>
        <v>7060.77197265625</v>
      </c>
      <c r="I98" s="42">
        <f t="shared" ca="1" si="52"/>
        <v>7183.0977350519306</v>
      </c>
      <c r="J98" s="19" cm="1">
        <f t="array" aca="1" ref="J98" ca="1">INDIRECT(_xlfn.CONCAT(J$4,"_d!",J$1,$A98))</f>
        <v>7140.65087890625</v>
      </c>
      <c r="K98" s="19" cm="1">
        <f t="array" aca="1" ref="K98" ca="1">INDIRECT(_xlfn.CONCAT(K$4,"_d!",K$1,$A98))</f>
        <v>7161.7216796875</v>
      </c>
      <c r="L98" s="19" cm="1">
        <f t="array" aca="1" ref="L98" ca="1">INDIRECT(_xlfn.CONCAT(L$4,"_d!",L$1,$A98))</f>
        <v>7240.89111328125</v>
      </c>
      <c r="M98" s="19" cm="1">
        <f t="array" aca="1" ref="M98" ca="1">INDIRECT(_xlfn.CONCAT(M$4,"_d!",M$1,$A98))</f>
        <v>7212.71337890625</v>
      </c>
      <c r="N98" s="19" cm="1">
        <f t="array" aca="1" ref="N98" ca="1">INDIRECT(_xlfn.CONCAT(N$4,"_d!",N$1,$A98))</f>
        <v>7292.4111328125</v>
      </c>
      <c r="O98" s="19" cm="1">
        <f t="array" aca="1" ref="O98" ca="1">INDIRECT(_xlfn.CONCAT(O$4,"_d!",O$1,$A98))</f>
        <v>7000.6435546875</v>
      </c>
      <c r="P98" s="42">
        <f ca="1">+SUMPRODUCT(J$3:$O$3,J98:O98)</f>
        <v>7175.4079041407513</v>
      </c>
      <c r="Q98" s="19" cm="1">
        <f t="array" aca="1" ref="Q98" ca="1">INDIRECT(_xlfn.CONCAT(Q$4,"_d!",Q$1,$A98))</f>
        <v>7091.95166015625</v>
      </c>
      <c r="R98" s="19" cm="1">
        <f t="array" aca="1" ref="R98" ca="1">INDIRECT(_xlfn.CONCAT(R$4,"_d!",R$1,$A98))</f>
        <v>7091.95166015625</v>
      </c>
      <c r="S98" s="19" cm="1">
        <f t="array" aca="1" ref="S98" ca="1">INDIRECT(_xlfn.CONCAT(S$4,"_d!",S$1,$A98))</f>
        <v>7253.7578125</v>
      </c>
      <c r="T98" s="19" cm="1">
        <f t="array" aca="1" ref="T98" ca="1">INDIRECT(_xlfn.CONCAT(T$4,"_d!",T$1,$A98))</f>
        <v>7313.1171875</v>
      </c>
      <c r="U98" s="19" cm="1">
        <f t="array" aca="1" ref="U98" ca="1">INDIRECT(_xlfn.CONCAT(U$4,"_d!",U$1,$A98))</f>
        <v>7306.75</v>
      </c>
      <c r="V98" s="19" cm="1">
        <f t="array" aca="1" ref="V98" ca="1">INDIRECT(_xlfn.CONCAT(V$4,"_d!",V$1,$A98))</f>
        <v>7032.5087890625</v>
      </c>
      <c r="W98" s="42">
        <f t="shared" ca="1" si="53"/>
        <v>7144.4387476877146</v>
      </c>
      <c r="X98" s="19" cm="1">
        <f t="array" aca="1" ref="X98" ca="1">INDIRECT(_xlfn.CONCAT(X$4,"_d!",X$1,$A98))</f>
        <v>7066.01708984375</v>
      </c>
      <c r="Y98" s="19" cm="1">
        <f t="array" aca="1" ref="Y98" ca="1">INDIRECT(_xlfn.CONCAT(Y$4,"_d!",Y$1,$A98))</f>
        <v>7109.486328125</v>
      </c>
      <c r="Z98" s="19" cm="1">
        <f t="array" aca="1" ref="Z98" ca="1">INDIRECT(_xlfn.CONCAT(Z$4,"_d!",Z$1,$A98))</f>
        <v>7292.29833984375</v>
      </c>
      <c r="AA98" s="19" cm="1">
        <f t="array" aca="1" ref="AA98" ca="1">INDIRECT(_xlfn.CONCAT(AA$4,"_d!",AA$1,$A98))</f>
        <v>7225.18310546875</v>
      </c>
      <c r="AB98" s="19" cm="1">
        <f t="array" aca="1" ref="AB98" ca="1">INDIRECT(_xlfn.CONCAT(AB$4,"_d!",AB$1,$A98))</f>
        <v>7355.92529296875</v>
      </c>
      <c r="AC98" s="19" cm="1">
        <f t="array" aca="1" ref="AC98" ca="1">INDIRECT(_xlfn.CONCAT(AC$4,"_d!",AC$1,$A98))</f>
        <v>7062.25830078125</v>
      </c>
      <c r="AD98" s="42">
        <f t="shared" ca="1" si="54"/>
        <v>7135.4323669039686</v>
      </c>
      <c r="AE98" s="19" cm="1">
        <f t="array" aca="1" ref="AE98" ca="1">INDIRECT(_xlfn.CONCAT(AE$4,"_d!",AE$1,$A98))</f>
        <v>7124.98828125</v>
      </c>
      <c r="AF98" s="19" cm="1">
        <f t="array" aca="1" ref="AF98" ca="1">INDIRECT(_xlfn.CONCAT(AF$4,"_d!",AF$1,$A98))</f>
        <v>7151.9970703125</v>
      </c>
      <c r="AG98" s="19" cm="1">
        <f t="array" aca="1" ref="AG98" ca="1">INDIRECT(_xlfn.CONCAT(AG$4,"_d!",AG$1,$A98))</f>
        <v>7257.5400390625</v>
      </c>
      <c r="AH98" s="19" cm="1">
        <f t="array" aca="1" ref="AH98" ca="1">INDIRECT(_xlfn.CONCAT(AH$4,"_d!",AH$1,$A98))</f>
        <v>7309.31982421875</v>
      </c>
      <c r="AI98" s="19" cm="1">
        <f t="array" aca="1" ref="AI98" ca="1">INDIRECT(_xlfn.CONCAT(AI$4,"_d!",AI$1,$A98))</f>
        <v>7284.03076171875</v>
      </c>
      <c r="AJ98" s="19" cm="1">
        <f t="array" aca="1" ref="AJ98" ca="1">INDIRECT(_xlfn.CONCAT(AJ$4,"_d!",AJ$1,$A98))</f>
        <v>7103.419921875</v>
      </c>
      <c r="AK98" s="42">
        <f t="shared" ca="1" si="55"/>
        <v>7166.6028322263646</v>
      </c>
      <c r="AL98" s="19" cm="1">
        <f t="array" aca="1" ref="AL98" ca="1">INDIRECT(_xlfn.CONCAT(AL$4,"_d!",AL$1,$A98))</f>
        <v>7084.92529296875</v>
      </c>
      <c r="AM98" s="19" cm="1">
        <f t="array" aca="1" ref="AM98" ca="1">INDIRECT(_xlfn.CONCAT(AM$4,"_d!",AM$1,$A98))</f>
        <v>7134.25439453125</v>
      </c>
      <c r="AN98" s="19" cm="1">
        <f t="array" aca="1" ref="AN98" ca="1">INDIRECT(_xlfn.CONCAT(AN$4,"_d!",AN$1,$A98))</f>
        <v>7240.89990234375</v>
      </c>
      <c r="AO98" s="19" cm="1">
        <f t="array" aca="1" ref="AO98" ca="1">INDIRECT(_xlfn.CONCAT(AO$4,"_d!",AO$1,$A98))</f>
        <v>7203.779296875</v>
      </c>
      <c r="AP98" s="19" cm="1">
        <f t="array" aca="1" ref="AP98" ca="1">INDIRECT(_xlfn.CONCAT(AP$4,"_d!",AP$1,$A98))</f>
        <v>7330.509765625</v>
      </c>
      <c r="AQ98" s="19" cm="1">
        <f t="array" aca="1" ref="AQ98" ca="1">INDIRECT(_xlfn.CONCAT(AQ$4,"_d!",AQ$1,$A98))</f>
        <v>7052.4716796875</v>
      </c>
      <c r="AR98" s="42">
        <f t="shared" ca="1" si="56"/>
        <v>7133.9308144085553</v>
      </c>
      <c r="AS98" s="19" cm="1">
        <f t="array" aca="1" ref="AS98" ca="1">INDIRECT(_xlfn.CONCAT(AS$4,"_d!",AS$1,$A98))</f>
        <v>7101.2490234375</v>
      </c>
      <c r="AT98" s="19" cm="1">
        <f t="array" aca="1" ref="AT98" ca="1">INDIRECT(_xlfn.CONCAT(AT$4,"_d!",AT$1,$A98))</f>
        <v>7148.1328125</v>
      </c>
      <c r="AU98" s="19" cm="1">
        <f t="array" aca="1" ref="AU98" ca="1">INDIRECT(_xlfn.CONCAT(AU$4,"_d!",AU$1,$A98))</f>
        <v>7217.73046875</v>
      </c>
      <c r="AV98" s="19" cm="1">
        <f t="array" aca="1" ref="AV98" ca="1">INDIRECT(_xlfn.CONCAT(AV$4,"_d!",AV$1,$A98))</f>
        <v>7323.29248046875</v>
      </c>
      <c r="AW98" s="19" cm="1">
        <f t="array" aca="1" ref="AW98" ca="1">INDIRECT(_xlfn.CONCAT(AW$4,"_d!",AW$1,$A98))</f>
        <v>7303.63916015625</v>
      </c>
      <c r="AX98" s="19" cm="1">
        <f t="array" aca="1" ref="AX98" ca="1">INDIRECT(_xlfn.CONCAT(AX$4,"_d!",AX$1,$A98))</f>
        <v>7026.57861328125</v>
      </c>
      <c r="AY98" s="42">
        <f t="shared" ca="1" si="57"/>
        <v>7141.6657383224983</v>
      </c>
      <c r="AZ98" s="19" cm="1">
        <f t="array" aca="1" ref="AZ98" ca="1">INDIRECT(_xlfn.CONCAT(AZ$4,"_d!",AZ$1,$A98))</f>
        <v>7102.0947265625</v>
      </c>
      <c r="BA98" s="19" cm="1">
        <f t="array" aca="1" ref="BA98" ca="1">INDIRECT(_xlfn.CONCAT(BA$4,"_d!",BA$1,$A98))</f>
        <v>7119.02685546875</v>
      </c>
      <c r="BB98" s="19" cm="1">
        <f t="array" aca="1" ref="BB98" ca="1">INDIRECT(_xlfn.CONCAT(BB$4,"_d!",BB$1,$A98))</f>
        <v>7240.5322265625</v>
      </c>
      <c r="BC98" s="19" cm="1">
        <f t="array" aca="1" ref="BC98" ca="1">INDIRECT(_xlfn.CONCAT(BC$4,"_d!",BC$1,$A98))</f>
        <v>7204.34423828125</v>
      </c>
      <c r="BD98" s="19" cm="1">
        <f t="array" aca="1" ref="BD98" ca="1">INDIRECT(_xlfn.CONCAT(BD$4,"_d!",BD$1,$A98))</f>
        <v>7322.2021484375</v>
      </c>
      <c r="BE98" s="19" cm="1">
        <f t="array" aca="1" ref="BE98" ca="1">INDIRECT(_xlfn.CONCAT(BE$4,"_d!",BE$1,$A98))</f>
        <v>7076.59033203125</v>
      </c>
      <c r="BF98" s="42">
        <f t="shared" ca="1" si="58"/>
        <v>7129.1477202101023</v>
      </c>
      <c r="BG98" s="19" cm="1">
        <f t="array" aca="1" ref="BG98" ca="1">INDIRECT(_xlfn.CONCAT(BG$4,"_d!",BG$1,$A98))</f>
        <v>7074.85986328125</v>
      </c>
      <c r="BH98" s="19" cm="1">
        <f t="array" aca="1" ref="BH98" ca="1">INDIRECT(_xlfn.CONCAT(BH$4,"_d!",BH$1,$A98))</f>
        <v>7118.482421875</v>
      </c>
      <c r="BI98" s="19" cm="1">
        <f t="array" aca="1" ref="BI98" ca="1">INDIRECT(_xlfn.CONCAT(BI$4,"_d!",BI$1,$A98))</f>
        <v>7252.0107421875</v>
      </c>
      <c r="BJ98" s="19" cm="1">
        <f t="array" aca="1" ref="BJ98" ca="1">INDIRECT(_xlfn.CONCAT(BJ$4,"_d!",BJ$1,$A98))</f>
        <v>7234.64111328125</v>
      </c>
      <c r="BK98" s="19" cm="1">
        <f t="array" aca="1" ref="BK98" ca="1">INDIRECT(_xlfn.CONCAT(BK$4,"_d!",BK$1,$A98))</f>
        <v>7313.78955078125</v>
      </c>
      <c r="BL98" s="19" cm="1">
        <f t="array" aca="1" ref="BL98" ca="1">INDIRECT(_xlfn.CONCAT(BL$4,"_d!",BL$1,$A98))</f>
        <v>7034.52587890625</v>
      </c>
      <c r="BM98" s="42">
        <f t="shared" ca="1" si="59"/>
        <v>7106.9342835677517</v>
      </c>
      <c r="BN98" s="19" cm="1">
        <f t="array" aca="1" ref="BN98" ca="1">INDIRECT(_xlfn.CONCAT(BN$4,"_d!",BN$1,$A98))</f>
        <v>7046.251953125</v>
      </c>
      <c r="BO98" s="19" cm="1">
        <f t="array" aca="1" ref="BO98" ca="1">INDIRECT(_xlfn.CONCAT(BO$4,"_d!",BO$1,$A98))</f>
        <v>7093.974609375</v>
      </c>
      <c r="BP98" s="19" cm="1">
        <f t="array" aca="1" ref="BP98" ca="1">INDIRECT(_xlfn.CONCAT(BP$4,"_d!",BP$1,$A98))</f>
        <v>7192.38330078125</v>
      </c>
      <c r="BQ98" s="19" cm="1">
        <f t="array" aca="1" ref="BQ98" ca="1">INDIRECT(_xlfn.CONCAT(BQ$4,"_d!",BQ$1,$A98))</f>
        <v>7217.36962890625</v>
      </c>
      <c r="BR98" s="19" cm="1">
        <f t="array" aca="1" ref="BR98" ca="1">INDIRECT(_xlfn.CONCAT(BR$4,"_d!",BR$1,$A98))</f>
        <v>7276.3076171875</v>
      </c>
      <c r="BS98" s="19" cm="1">
        <f t="array" aca="1" ref="BS98" ca="1">INDIRECT(_xlfn.CONCAT(BS$4,"_d!",BS$1,$A98))</f>
        <v>7045.6044921875</v>
      </c>
      <c r="BT98" s="42">
        <f t="shared" ca="1" si="60"/>
        <v>7074.1627309746345</v>
      </c>
      <c r="BU98" s="42"/>
      <c r="BV98" s="45">
        <f t="shared" ca="1" si="61"/>
        <v>7183.0977350519306</v>
      </c>
      <c r="BW98" s="45">
        <f t="shared" ca="1" si="62"/>
        <v>7175.4079041407513</v>
      </c>
      <c r="BX98" s="45">
        <f t="shared" ca="1" si="63"/>
        <v>7144.4387476877146</v>
      </c>
      <c r="BY98" s="45">
        <f t="shared" ca="1" si="64"/>
        <v>7135.4323669039686</v>
      </c>
      <c r="BZ98" s="45">
        <f t="shared" ca="1" si="65"/>
        <v>7166.6028322263646</v>
      </c>
      <c r="CA98" s="45">
        <f t="shared" ca="1" si="66"/>
        <v>7133.9308144085553</v>
      </c>
      <c r="CB98" s="45">
        <f t="shared" ca="1" si="67"/>
        <v>7141.6657383224983</v>
      </c>
      <c r="CC98" s="45">
        <f t="shared" ca="1" si="68"/>
        <v>7129.1477202101023</v>
      </c>
      <c r="CD98" s="45">
        <f t="shared" ca="1" si="69"/>
        <v>7106.9342835677517</v>
      </c>
      <c r="CE98" s="45">
        <f t="shared" ca="1" si="70"/>
        <v>7074.1627309746345</v>
      </c>
      <c r="CF98" s="45" cm="1">
        <f t="array" aca="1" ref="CF98" ca="1">+SUMPRODUCT($BV$3:$CE$3/100,$BV98:$CE98)</f>
        <v>7128.0001460922085</v>
      </c>
      <c r="CG98" s="35">
        <f t="shared" ref="CG98:CG108" si="118">+B98</f>
        <v>45536</v>
      </c>
      <c r="CH98" s="24">
        <f t="shared" ca="1" si="96"/>
        <v>3.2914280188231837E-2</v>
      </c>
      <c r="CI98" s="24">
        <f t="shared" ca="1" si="97"/>
        <v>3.3215628381374263E-2</v>
      </c>
      <c r="CJ98" s="24">
        <f t="shared" ca="1" si="98"/>
        <v>3.5255813183099338E-2</v>
      </c>
      <c r="CK98" s="24">
        <f t="shared" ca="1" si="99"/>
        <v>3.3852921673031E-2</v>
      </c>
      <c r="CL98" s="24">
        <f t="shared" ca="1" si="100"/>
        <v>3.4038515240925937E-2</v>
      </c>
      <c r="CM98" s="24">
        <f t="shared" ca="1" si="101"/>
        <v>3.4386849260504837E-2</v>
      </c>
      <c r="CN98" s="24">
        <f t="shared" ca="1" si="102"/>
        <v>3.4752704813561408E-2</v>
      </c>
      <c r="CO98" s="24">
        <f t="shared" ca="1" si="103"/>
        <v>3.4880844355344331E-2</v>
      </c>
      <c r="CP98" s="24">
        <f t="shared" ca="1" si="104"/>
        <v>3.5231047655535086E-2</v>
      </c>
      <c r="CQ98" s="24">
        <f t="shared" ca="1" si="105"/>
        <v>3.5807623972475611E-2</v>
      </c>
      <c r="CR98" s="24">
        <f t="shared" ca="1" si="106"/>
        <v>3.4693243510343308E-2</v>
      </c>
      <c r="CS98" s="35">
        <f t="shared" ref="CS98:CS108" si="119">+CG98</f>
        <v>45536</v>
      </c>
      <c r="CT98" s="24">
        <f t="shared" ca="1" si="107"/>
        <v>2.0327349182514647</v>
      </c>
      <c r="CU98" s="24">
        <f t="shared" ca="1" si="108"/>
        <v>2.044738659071005</v>
      </c>
      <c r="CV98" s="24">
        <f t="shared" ca="1" si="109"/>
        <v>2.0916675011703778</v>
      </c>
      <c r="CW98" s="24">
        <f t="shared" ca="1" si="110"/>
        <v>2.0750537806999758</v>
      </c>
      <c r="CX98" s="24">
        <f t="shared" ca="1" si="111"/>
        <v>2.0845734397166265</v>
      </c>
      <c r="CY98" s="24">
        <f t="shared" ca="1" si="112"/>
        <v>2.0844470974715863</v>
      </c>
      <c r="CZ98" s="24">
        <f t="shared" ca="1" si="113"/>
        <v>2.1014497076360308</v>
      </c>
      <c r="DA98" s="24">
        <f t="shared" ca="1" si="114"/>
        <v>2.0999189792073198</v>
      </c>
      <c r="DB98" s="24">
        <f t="shared" ca="1" si="115"/>
        <v>2.1105687950848613</v>
      </c>
      <c r="DC98" s="24">
        <f t="shared" ca="1" si="116"/>
        <v>2.1140333269308749</v>
      </c>
      <c r="DD98" s="48">
        <f t="shared" ca="1" si="117"/>
        <v>2.0911691129954368</v>
      </c>
      <c r="DE98" s="48">
        <f>+[1]NAC!AG99</f>
        <v>2.0900255976398108</v>
      </c>
      <c r="DF98" s="24"/>
    </row>
    <row r="99" spans="1:110" x14ac:dyDescent="0.25">
      <c r="A99" s="110">
        <f t="shared" si="72"/>
        <v>126</v>
      </c>
      <c r="B99" s="35">
        <f>+NAC!A99</f>
        <v>45566</v>
      </c>
      <c r="C99" s="19" cm="1">
        <f t="array" aca="1" ref="C99" ca="1">INDIRECT(_xlfn.CONCAT(C$4,"_d!",C$1,$A99))</f>
        <v>7335.18896484375</v>
      </c>
      <c r="D99" s="19" cm="1">
        <f t="array" aca="1" ref="D99" ca="1">INDIRECT(_xlfn.CONCAT(D$4,"_d!",D$1,$A99))</f>
        <v>7302.4130859375</v>
      </c>
      <c r="E99" s="19" cm="1">
        <f t="array" aca="1" ref="E99" ca="1">INDIRECT(_xlfn.CONCAT(E$4,"_d!",E$1,$A99))</f>
        <v>7405.697265625</v>
      </c>
      <c r="F99" s="19" cm="1">
        <f t="array" aca="1" ref="F99" ca="1">INDIRECT(_xlfn.CONCAT(F$4,"_d!",F$1,$A99))</f>
        <v>7431.892578125</v>
      </c>
      <c r="G99" s="19" cm="1">
        <f t="array" aca="1" ref="G99" ca="1">INDIRECT(_xlfn.CONCAT(G$4,"_d!",G$1,$A99))</f>
        <v>7438.97802734375</v>
      </c>
      <c r="H99" s="19" cm="1">
        <f t="array" aca="1" ref="H99" ca="1">INDIRECT(_xlfn.CONCAT(H$4,"_d!",H$1,$A99))</f>
        <v>7289.47412109375</v>
      </c>
      <c r="I99" s="42">
        <f t="shared" ca="1" si="52"/>
        <v>7356.7574067724527</v>
      </c>
      <c r="J99" s="19" cm="1">
        <f t="array" aca="1" ref="J99" ca="1">INDIRECT(_xlfn.CONCAT(J$4,"_d!",J$1,$A99))</f>
        <v>7319.92236328125</v>
      </c>
      <c r="K99" s="19" cm="1">
        <f t="array" aca="1" ref="K99" ca="1">INDIRECT(_xlfn.CONCAT(K$4,"_d!",K$1,$A99))</f>
        <v>7340.3173828125</v>
      </c>
      <c r="L99" s="19" cm="1">
        <f t="array" aca="1" ref="L99" ca="1">INDIRECT(_xlfn.CONCAT(L$4,"_d!",L$1,$A99))</f>
        <v>7410.17333984375</v>
      </c>
      <c r="M99" s="19" cm="1">
        <f t="array" aca="1" ref="M99" ca="1">INDIRECT(_xlfn.CONCAT(M$4,"_d!",M$1,$A99))</f>
        <v>7395.26220703125</v>
      </c>
      <c r="N99" s="19" cm="1">
        <f t="array" aca="1" ref="N99" ca="1">INDIRECT(_xlfn.CONCAT(N$4,"_d!",N$1,$A99))</f>
        <v>7439.0751953125</v>
      </c>
      <c r="O99" s="19" cm="1">
        <f t="array" aca="1" ref="O99" ca="1">INDIRECT(_xlfn.CONCAT(O$4,"_d!",O$1,$A99))</f>
        <v>7238.44287109375</v>
      </c>
      <c r="P99" s="42">
        <f ca="1">+SUMPRODUCT(J$3:$O$3,J99:O99)</f>
        <v>7353.2170625443887</v>
      </c>
      <c r="Q99" s="19" cm="1">
        <f t="array" aca="1" ref="Q99" ca="1">INDIRECT(_xlfn.CONCAT(Q$4,"_d!",Q$1,$A99))</f>
        <v>7280.0673828125</v>
      </c>
      <c r="R99" s="19" cm="1">
        <f t="array" aca="1" ref="R99" ca="1">INDIRECT(_xlfn.CONCAT(R$4,"_d!",R$1,$A99))</f>
        <v>7280.0673828125</v>
      </c>
      <c r="S99" s="19" cm="1">
        <f t="array" aca="1" ref="S99" ca="1">INDIRECT(_xlfn.CONCAT(S$4,"_d!",S$1,$A99))</f>
        <v>7432.10205078125</v>
      </c>
      <c r="T99" s="19" cm="1">
        <f t="array" aca="1" ref="T99" ca="1">INDIRECT(_xlfn.CONCAT(T$4,"_d!",T$1,$A99))</f>
        <v>7492.5068359375</v>
      </c>
      <c r="U99" s="19" cm="1">
        <f t="array" aca="1" ref="U99" ca="1">INDIRECT(_xlfn.CONCAT(U$4,"_d!",U$1,$A99))</f>
        <v>7458.99462890625</v>
      </c>
      <c r="V99" s="19" cm="1">
        <f t="array" aca="1" ref="V99" ca="1">INDIRECT(_xlfn.CONCAT(V$4,"_d!",V$1,$A99))</f>
        <v>7260.95556640625</v>
      </c>
      <c r="W99" s="42">
        <f t="shared" ca="1" si="53"/>
        <v>7329.267050404027</v>
      </c>
      <c r="X99" s="19" cm="1">
        <f t="array" aca="1" ref="X99" ca="1">INDIRECT(_xlfn.CONCAT(X$4,"_d!",X$1,$A99))</f>
        <v>7251.158203125</v>
      </c>
      <c r="Y99" s="19" cm="1">
        <f t="array" aca="1" ref="Y99" ca="1">INDIRECT(_xlfn.CONCAT(Y$4,"_d!",Y$1,$A99))</f>
        <v>7290.0556640625</v>
      </c>
      <c r="Z99" s="19" cm="1">
        <f t="array" aca="1" ref="Z99" ca="1">INDIRECT(_xlfn.CONCAT(Z$4,"_d!",Z$1,$A99))</f>
        <v>7473.34375</v>
      </c>
      <c r="AA99" s="19" cm="1">
        <f t="array" aca="1" ref="AA99" ca="1">INDIRECT(_xlfn.CONCAT(AA$4,"_d!",AA$1,$A99))</f>
        <v>7416.13916015625</v>
      </c>
      <c r="AB99" s="19" cm="1">
        <f t="array" aca="1" ref="AB99" ca="1">INDIRECT(_xlfn.CONCAT(AB$4,"_d!",AB$1,$A99))</f>
        <v>7514.45361328125</v>
      </c>
      <c r="AC99" s="19" cm="1">
        <f t="array" aca="1" ref="AC99" ca="1">INDIRECT(_xlfn.CONCAT(AC$4,"_d!",AC$1,$A99))</f>
        <v>7288.056640625</v>
      </c>
      <c r="AD99" s="42">
        <f t="shared" ca="1" si="54"/>
        <v>7318.8186200336559</v>
      </c>
      <c r="AE99" s="19" cm="1">
        <f t="array" aca="1" ref="AE99" ca="1">INDIRECT(_xlfn.CONCAT(AE$4,"_d!",AE$1,$A99))</f>
        <v>7315.41064453125</v>
      </c>
      <c r="AF99" s="19" cm="1">
        <f t="array" aca="1" ref="AF99" ca="1">INDIRECT(_xlfn.CONCAT(AF$4,"_d!",AF$1,$A99))</f>
        <v>7338.58154296875</v>
      </c>
      <c r="AG99" s="19" cm="1">
        <f t="array" aca="1" ref="AG99" ca="1">INDIRECT(_xlfn.CONCAT(AG$4,"_d!",AG$1,$A99))</f>
        <v>7443.1533203125</v>
      </c>
      <c r="AH99" s="19" cm="1">
        <f t="array" aca="1" ref="AH99" ca="1">INDIRECT(_xlfn.CONCAT(AH$4,"_d!",AH$1,$A99))</f>
        <v>7488.5751953125</v>
      </c>
      <c r="AI99" s="19" cm="1">
        <f t="array" aca="1" ref="AI99" ca="1">INDIRECT(_xlfn.CONCAT(AI$4,"_d!",AI$1,$A99))</f>
        <v>7438.43310546875</v>
      </c>
      <c r="AJ99" s="19" cm="1">
        <f t="array" aca="1" ref="AJ99" ca="1">INDIRECT(_xlfn.CONCAT(AJ$4,"_d!",AJ$1,$A99))</f>
        <v>7331.255859375</v>
      </c>
      <c r="AK99" s="42">
        <f t="shared" ca="1" si="55"/>
        <v>7353.1121895336273</v>
      </c>
      <c r="AL99" s="19" cm="1">
        <f t="array" aca="1" ref="AL99" ca="1">INDIRECT(_xlfn.CONCAT(AL$4,"_d!",AL$1,$A99))</f>
        <v>7275.55908203125</v>
      </c>
      <c r="AM99" s="19" cm="1">
        <f t="array" aca="1" ref="AM99" ca="1">INDIRECT(_xlfn.CONCAT(AM$4,"_d!",AM$1,$A99))</f>
        <v>7319.0625</v>
      </c>
      <c r="AN99" s="19" cm="1">
        <f t="array" aca="1" ref="AN99" ca="1">INDIRECT(_xlfn.CONCAT(AN$4,"_d!",AN$1,$A99))</f>
        <v>7433.6171875</v>
      </c>
      <c r="AO99" s="19" cm="1">
        <f t="array" aca="1" ref="AO99" ca="1">INDIRECT(_xlfn.CONCAT(AO$4,"_d!",AO$1,$A99))</f>
        <v>7394.27490234375</v>
      </c>
      <c r="AP99" s="19" cm="1">
        <f t="array" aca="1" ref="AP99" ca="1">INDIRECT(_xlfn.CONCAT(AP$4,"_d!",AP$1,$A99))</f>
        <v>7493.47998046875</v>
      </c>
      <c r="AQ99" s="19" cm="1">
        <f t="array" aca="1" ref="AQ99" ca="1">INDIRECT(_xlfn.CONCAT(AQ$4,"_d!",AQ$1,$A99))</f>
        <v>7284.328125</v>
      </c>
      <c r="AR99" s="42">
        <f t="shared" ca="1" si="56"/>
        <v>7323.1931280667341</v>
      </c>
      <c r="AS99" s="19" cm="1">
        <f t="array" aca="1" ref="AS99" ca="1">INDIRECT(_xlfn.CONCAT(AS$4,"_d!",AS$1,$A99))</f>
        <v>7294.69482421875</v>
      </c>
      <c r="AT99" s="19" cm="1">
        <f t="array" aca="1" ref="AT99" ca="1">INDIRECT(_xlfn.CONCAT(AT$4,"_d!",AT$1,$A99))</f>
        <v>7334.5712890625</v>
      </c>
      <c r="AU99" s="19" cm="1">
        <f t="array" aca="1" ref="AU99" ca="1">INDIRECT(_xlfn.CONCAT(AU$4,"_d!",AU$1,$A99))</f>
        <v>7413.5302734375</v>
      </c>
      <c r="AV99" s="19" cm="1">
        <f t="array" aca="1" ref="AV99" ca="1">INDIRECT(_xlfn.CONCAT(AV$4,"_d!",AV$1,$A99))</f>
        <v>7509.76513671875</v>
      </c>
      <c r="AW99" s="19" cm="1">
        <f t="array" aca="1" ref="AW99" ca="1">INDIRECT(_xlfn.CONCAT(AW$4,"_d!",AW$1,$A99))</f>
        <v>7473.33984375</v>
      </c>
      <c r="AX99" s="19" cm="1">
        <f t="array" aca="1" ref="AX99" ca="1">INDIRECT(_xlfn.CONCAT(AX$4,"_d!",AX$1,$A99))</f>
        <v>7257.89599609375</v>
      </c>
      <c r="AY99" s="42">
        <f t="shared" ca="1" si="57"/>
        <v>7333.6125385969262</v>
      </c>
      <c r="AZ99" s="19" cm="1">
        <f t="array" aca="1" ref="AZ99" ca="1">INDIRECT(_xlfn.CONCAT(AZ$4,"_d!",AZ$1,$A99))</f>
        <v>7302.35888671875</v>
      </c>
      <c r="BA99" s="19" cm="1">
        <f t="array" aca="1" ref="BA99" ca="1">INDIRECT(_xlfn.CONCAT(BA$4,"_d!",BA$1,$A99))</f>
        <v>7303.58203125</v>
      </c>
      <c r="BB99" s="19" cm="1">
        <f t="array" aca="1" ref="BB99" ca="1">INDIRECT(_xlfn.CONCAT(BB$4,"_d!",BB$1,$A99))</f>
        <v>7446.69287109375</v>
      </c>
      <c r="BC99" s="19" cm="1">
        <f t="array" aca="1" ref="BC99" ca="1">INDIRECT(_xlfn.CONCAT(BC$4,"_d!",BC$1,$A99))</f>
        <v>7399.43017578125</v>
      </c>
      <c r="BD99" s="19" cm="1">
        <f t="array" aca="1" ref="BD99" ca="1">INDIRECT(_xlfn.CONCAT(BD$4,"_d!",BD$1,$A99))</f>
        <v>7496.82666015625</v>
      </c>
      <c r="BE99" s="19" cm="1">
        <f t="array" aca="1" ref="BE99" ca="1">INDIRECT(_xlfn.CONCAT(BE$4,"_d!",BE$1,$A99))</f>
        <v>7315.5751953125</v>
      </c>
      <c r="BF99" s="42">
        <f t="shared" ca="1" si="58"/>
        <v>7325.0369057977396</v>
      </c>
      <c r="BG99" s="19" cm="1">
        <f t="array" aca="1" ref="BG99" ca="1">INDIRECT(_xlfn.CONCAT(BG$4,"_d!",BG$1,$A99))</f>
        <v>7277.86767578125</v>
      </c>
      <c r="BH99" s="19" cm="1">
        <f t="array" aca="1" ref="BH99" ca="1">INDIRECT(_xlfn.CONCAT(BH$4,"_d!",BH$1,$A99))</f>
        <v>7311.2265625</v>
      </c>
      <c r="BI99" s="19" cm="1">
        <f t="array" aca="1" ref="BI99" ca="1">INDIRECT(_xlfn.CONCAT(BI$4,"_d!",BI$1,$A99))</f>
        <v>7459.23681640625</v>
      </c>
      <c r="BJ99" s="19" cm="1">
        <f t="array" aca="1" ref="BJ99" ca="1">INDIRECT(_xlfn.CONCAT(BJ$4,"_d!",BJ$1,$A99))</f>
        <v>7436.3271484375</v>
      </c>
      <c r="BK99" s="19" cm="1">
        <f t="array" aca="1" ref="BK99" ca="1">INDIRECT(_xlfn.CONCAT(BK$4,"_d!",BK$1,$A99))</f>
        <v>7496.49267578125</v>
      </c>
      <c r="BL99" s="19" cm="1">
        <f t="array" aca="1" ref="BL99" ca="1">INDIRECT(_xlfn.CONCAT(BL$4,"_d!",BL$1,$A99))</f>
        <v>7269.72607421875</v>
      </c>
      <c r="BM99" s="42">
        <f t="shared" ca="1" si="59"/>
        <v>7307.843653216858</v>
      </c>
      <c r="BN99" s="19" cm="1">
        <f t="array" aca="1" ref="BN99" ca="1">INDIRECT(_xlfn.CONCAT(BN$4,"_d!",BN$1,$A99))</f>
        <v>7257.02783203125</v>
      </c>
      <c r="BO99" s="19" cm="1">
        <f t="array" aca="1" ref="BO99" ca="1">INDIRECT(_xlfn.CONCAT(BO$4,"_d!",BO$1,$A99))</f>
        <v>7285.0498046875</v>
      </c>
      <c r="BP99" s="19" cm="1">
        <f t="array" aca="1" ref="BP99" ca="1">INDIRECT(_xlfn.CONCAT(BP$4,"_d!",BP$1,$A99))</f>
        <v>7403.96337890625</v>
      </c>
      <c r="BQ99" s="19" cm="1">
        <f t="array" aca="1" ref="BQ99" ca="1">INDIRECT(_xlfn.CONCAT(BQ$4,"_d!",BQ$1,$A99))</f>
        <v>7419.2578125</v>
      </c>
      <c r="BR99" s="19" cm="1">
        <f t="array" aca="1" ref="BR99" ca="1">INDIRECT(_xlfn.CONCAT(BR$4,"_d!",BR$1,$A99))</f>
        <v>7465.2412109375</v>
      </c>
      <c r="BS99" s="19" cm="1">
        <f t="array" aca="1" ref="BS99" ca="1">INDIRECT(_xlfn.CONCAT(BS$4,"_d!",BS$1,$A99))</f>
        <v>7291.69482421875</v>
      </c>
      <c r="BT99" s="42">
        <f t="shared" ca="1" si="60"/>
        <v>7281.6700614860392</v>
      </c>
      <c r="BU99" s="42"/>
      <c r="BV99" s="45">
        <f t="shared" ca="1" si="61"/>
        <v>7356.7574067724527</v>
      </c>
      <c r="BW99" s="45">
        <f t="shared" ca="1" si="62"/>
        <v>7353.2170625443887</v>
      </c>
      <c r="BX99" s="45">
        <f t="shared" ca="1" si="63"/>
        <v>7329.267050404027</v>
      </c>
      <c r="BY99" s="45">
        <f t="shared" ca="1" si="64"/>
        <v>7318.8186200336559</v>
      </c>
      <c r="BZ99" s="45">
        <f t="shared" ca="1" si="65"/>
        <v>7353.1121895336273</v>
      </c>
      <c r="CA99" s="45">
        <f t="shared" ca="1" si="66"/>
        <v>7323.1931280667341</v>
      </c>
      <c r="CB99" s="45">
        <f t="shared" ca="1" si="67"/>
        <v>7333.6125385969262</v>
      </c>
      <c r="CC99" s="45">
        <f t="shared" ca="1" si="68"/>
        <v>7325.0369057977396</v>
      </c>
      <c r="CD99" s="45">
        <f t="shared" ca="1" si="69"/>
        <v>7307.843653216858</v>
      </c>
      <c r="CE99" s="45">
        <f t="shared" ca="1" si="70"/>
        <v>7281.6700614860392</v>
      </c>
      <c r="CF99" s="45" cm="1">
        <f t="array" aca="1" ref="CF99" ca="1">+SUMPRODUCT($BV$3:$CE$3/100,$BV99:$CE99)</f>
        <v>7320.6257433958053</v>
      </c>
      <c r="CG99" s="35">
        <f t="shared" si="118"/>
        <v>45566</v>
      </c>
      <c r="CH99" s="24">
        <f t="shared" ca="1" si="96"/>
        <v>2.4176153259491517E-2</v>
      </c>
      <c r="CI99" s="24">
        <f t="shared" ca="1" si="97"/>
        <v>2.4780355455614966E-2</v>
      </c>
      <c r="CJ99" s="24">
        <f t="shared" ca="1" si="98"/>
        <v>2.5870234072079112E-2</v>
      </c>
      <c r="CK99" s="24">
        <f t="shared" ca="1" si="99"/>
        <v>2.570079060384356E-2</v>
      </c>
      <c r="CL99" s="24">
        <f t="shared" ca="1" si="100"/>
        <v>2.6024793290982728E-2</v>
      </c>
      <c r="CM99" s="24">
        <f t="shared" ca="1" si="101"/>
        <v>2.6529877928717971E-2</v>
      </c>
      <c r="CN99" s="24">
        <f t="shared" ca="1" si="102"/>
        <v>2.6877035037419006E-2</v>
      </c>
      <c r="CO99" s="24">
        <f t="shared" ca="1" si="103"/>
        <v>2.7477223544172036E-2</v>
      </c>
      <c r="CP99" s="24">
        <f t="shared" ca="1" si="104"/>
        <v>2.8269484651580079E-2</v>
      </c>
      <c r="CQ99" s="24">
        <f t="shared" ca="1" si="105"/>
        <v>2.933312936141852E-2</v>
      </c>
      <c r="CR99" s="24">
        <f t="shared" ca="1" si="106"/>
        <v>2.7023792558309667E-2</v>
      </c>
      <c r="CS99" s="35">
        <f t="shared" si="119"/>
        <v>45566</v>
      </c>
      <c r="CT99" s="24">
        <f t="shared" ca="1" si="107"/>
        <v>1.8735309324825571</v>
      </c>
      <c r="CU99" s="24">
        <f t="shared" ca="1" si="108"/>
        <v>1.8846828527836301</v>
      </c>
      <c r="CV99" s="24">
        <f t="shared" ca="1" si="109"/>
        <v>1.9269542383765237</v>
      </c>
      <c r="CW99" s="24">
        <f t="shared" ca="1" si="110"/>
        <v>1.9129011069229622</v>
      </c>
      <c r="CX99" s="24">
        <f t="shared" ca="1" si="111"/>
        <v>1.9229708561011831</v>
      </c>
      <c r="CY99" s="24">
        <f t="shared" ca="1" si="112"/>
        <v>1.9237660968003119</v>
      </c>
      <c r="CZ99" s="24">
        <f t="shared" ca="1" si="113"/>
        <v>1.9418870868082476</v>
      </c>
      <c r="DA99" s="24">
        <f t="shared" ca="1" si="114"/>
        <v>1.9404218111852196</v>
      </c>
      <c r="DB99" s="24">
        <f t="shared" ca="1" si="115"/>
        <v>1.9521069986411952</v>
      </c>
      <c r="DC99" s="24">
        <f t="shared" ca="1" si="116"/>
        <v>1.9568428627810328</v>
      </c>
      <c r="DD99" s="48">
        <f t="shared" ca="1" si="117"/>
        <v>1.9313239026974647</v>
      </c>
      <c r="DE99" s="48">
        <f>+[1]NAC!AG100</f>
        <v>1.9299363057324839</v>
      </c>
      <c r="DF99" s="24"/>
    </row>
    <row r="100" spans="1:110" x14ac:dyDescent="0.25">
      <c r="A100" s="110">
        <f t="shared" si="72"/>
        <v>127</v>
      </c>
      <c r="B100" s="35">
        <f>+NAC!A100</f>
        <v>45597</v>
      </c>
      <c r="C100" s="19" cm="1">
        <f t="array" aca="1" ref="C100" ca="1">INDIRECT(_xlfn.CONCAT(C$4,"_d!",C$1,$A100))</f>
        <v>7497.01953125</v>
      </c>
      <c r="D100" s="19" cm="1">
        <f t="array" aca="1" ref="D100" ca="1">INDIRECT(_xlfn.CONCAT(D$4,"_d!",D$1,$A100))</f>
        <v>7454.412109375</v>
      </c>
      <c r="E100" s="19" cm="1">
        <f t="array" aca="1" ref="E100" ca="1">INDIRECT(_xlfn.CONCAT(E$4,"_d!",E$1,$A100))</f>
        <v>7522.46484375</v>
      </c>
      <c r="F100" s="19" cm="1">
        <f t="array" aca="1" ref="F100" ca="1">INDIRECT(_xlfn.CONCAT(F$4,"_d!",F$1,$A100))</f>
        <v>7545.9326171875</v>
      </c>
      <c r="G100" s="19" cm="1">
        <f t="array" aca="1" ref="G100" ca="1">INDIRECT(_xlfn.CONCAT(G$4,"_d!",G$1,$A100))</f>
        <v>7573.99951171875</v>
      </c>
      <c r="H100" s="19" cm="1">
        <f t="array" aca="1" ref="H100" ca="1">INDIRECT(_xlfn.CONCAT(H$4,"_d!",H$1,$A100))</f>
        <v>7538.66015625</v>
      </c>
      <c r="I100" s="42">
        <f t="shared" ca="1" si="52"/>
        <v>7502.6988327610179</v>
      </c>
      <c r="J100" s="19" cm="1">
        <f t="array" aca="1" ref="J100" ca="1">INDIRECT(_xlfn.CONCAT(J$4,"_d!",J$1,$A100))</f>
        <v>7481.23046875</v>
      </c>
      <c r="K100" s="19" cm="1">
        <f t="array" aca="1" ref="K100" ca="1">INDIRECT(_xlfn.CONCAT(K$4,"_d!",K$1,$A100))</f>
        <v>7496.69580078125</v>
      </c>
      <c r="L100" s="19" cm="1">
        <f t="array" aca="1" ref="L100" ca="1">INDIRECT(_xlfn.CONCAT(L$4,"_d!",L$1,$A100))</f>
        <v>7535.90380859375</v>
      </c>
      <c r="M100" s="19" cm="1">
        <f t="array" aca="1" ref="M100" ca="1">INDIRECT(_xlfn.CONCAT(M$4,"_d!",M$1,$A100))</f>
        <v>7516.25341796875</v>
      </c>
      <c r="N100" s="19" cm="1">
        <f t="array" aca="1" ref="N100" ca="1">INDIRECT(_xlfn.CONCAT(N$4,"_d!",N$1,$A100))</f>
        <v>7581.9345703125</v>
      </c>
      <c r="O100" s="19" cm="1">
        <f t="array" aca="1" ref="O100" ca="1">INDIRECT(_xlfn.CONCAT(O$4,"_d!",O$1,$A100))</f>
        <v>7481.3935546875</v>
      </c>
      <c r="P100" s="42">
        <f ca="1">+SUMPRODUCT(J$3:$O$3,J100:O100)</f>
        <v>7505.5856627749408</v>
      </c>
      <c r="Q100" s="19" cm="1">
        <f t="array" aca="1" ref="Q100" ca="1">INDIRECT(_xlfn.CONCAT(Q$4,"_d!",Q$1,$A100))</f>
        <v>7451.7119140625</v>
      </c>
      <c r="R100" s="19" cm="1">
        <f t="array" aca="1" ref="R100" ca="1">INDIRECT(_xlfn.CONCAT(R$4,"_d!",R$1,$A100))</f>
        <v>7451.7119140625</v>
      </c>
      <c r="S100" s="19" cm="1">
        <f t="array" aca="1" ref="S100" ca="1">INDIRECT(_xlfn.CONCAT(S$4,"_d!",S$1,$A100))</f>
        <v>7570.26318359375</v>
      </c>
      <c r="T100" s="19" cm="1">
        <f t="array" aca="1" ref="T100" ca="1">INDIRECT(_xlfn.CONCAT(T$4,"_d!",T$1,$A100))</f>
        <v>7622.84765625</v>
      </c>
      <c r="U100" s="19" cm="1">
        <f t="array" aca="1" ref="U100" ca="1">INDIRECT(_xlfn.CONCAT(U$4,"_d!",U$1,$A100))</f>
        <v>7612.0791015625</v>
      </c>
      <c r="V100" s="19" cm="1">
        <f t="array" aca="1" ref="V100" ca="1">INDIRECT(_xlfn.CONCAT(V$4,"_d!",V$1,$A100))</f>
        <v>7503.83251953125</v>
      </c>
      <c r="W100" s="42">
        <f t="shared" ca="1" si="53"/>
        <v>7494.6098821634978</v>
      </c>
      <c r="X100" s="19" cm="1">
        <f t="array" aca="1" ref="X100" ca="1">INDIRECT(_xlfn.CONCAT(X$4,"_d!",X$1,$A100))</f>
        <v>7428.02685546875</v>
      </c>
      <c r="Y100" s="19" cm="1">
        <f t="array" aca="1" ref="Y100" ca="1">INDIRECT(_xlfn.CONCAT(Y$4,"_d!",Y$1,$A100))</f>
        <v>7453.84375</v>
      </c>
      <c r="Z100" s="19" cm="1">
        <f t="array" aca="1" ref="Z100" ca="1">INDIRECT(_xlfn.CONCAT(Z$4,"_d!",Z$1,$A100))</f>
        <v>7615.583984375</v>
      </c>
      <c r="AA100" s="19" cm="1">
        <f t="array" aca="1" ref="AA100" ca="1">INDIRECT(_xlfn.CONCAT(AA$4,"_d!",AA$1,$A100))</f>
        <v>7549.513671875</v>
      </c>
      <c r="AB100" s="19" cm="1">
        <f t="array" aca="1" ref="AB100" ca="1">INDIRECT(_xlfn.CONCAT(AB$4,"_d!",AB$1,$A100))</f>
        <v>7671.412109375</v>
      </c>
      <c r="AC100" s="19" cm="1">
        <f t="array" aca="1" ref="AC100" ca="1">INDIRECT(_xlfn.CONCAT(AC$4,"_d!",AC$1,$A100))</f>
        <v>7529.42529296875</v>
      </c>
      <c r="AD100" s="42">
        <f t="shared" ca="1" si="54"/>
        <v>7486.7977192171738</v>
      </c>
      <c r="AE100" s="19" cm="1">
        <f t="array" aca="1" ref="AE100" ca="1">INDIRECT(_xlfn.CONCAT(AE$4,"_d!",AE$1,$A100))</f>
        <v>7489.06591796875</v>
      </c>
      <c r="AF100" s="19" cm="1">
        <f t="array" aca="1" ref="AF100" ca="1">INDIRECT(_xlfn.CONCAT(AF$4,"_d!",AF$1,$A100))</f>
        <v>7508.283203125</v>
      </c>
      <c r="AG100" s="19" cm="1">
        <f t="array" aca="1" ref="AG100" ca="1">INDIRECT(_xlfn.CONCAT(AG$4,"_d!",AG$1,$A100))</f>
        <v>7592.93505859375</v>
      </c>
      <c r="AH100" s="19" cm="1">
        <f t="array" aca="1" ref="AH100" ca="1">INDIRECT(_xlfn.CONCAT(AH$4,"_d!",AH$1,$A100))</f>
        <v>7624.2265625</v>
      </c>
      <c r="AI100" s="19" cm="1">
        <f t="array" aca="1" ref="AI100" ca="1">INDIRECT(_xlfn.CONCAT(AI$4,"_d!",AI$1,$A100))</f>
        <v>7592.28173828125</v>
      </c>
      <c r="AJ100" s="19" cm="1">
        <f t="array" aca="1" ref="AJ100" ca="1">INDIRECT(_xlfn.CONCAT(AJ$4,"_d!",AJ$1,$A100))</f>
        <v>7573.33203125</v>
      </c>
      <c r="AK100" s="42">
        <f t="shared" ca="1" si="55"/>
        <v>7522.0618466415826</v>
      </c>
      <c r="AL100" s="19" cm="1">
        <f t="array" aca="1" ref="AL100" ca="1">INDIRECT(_xlfn.CONCAT(AL$4,"_d!",AL$1,$A100))</f>
        <v>7453.41015625</v>
      </c>
      <c r="AM100" s="19" cm="1">
        <f t="array" aca="1" ref="AM100" ca="1">INDIRECT(_xlfn.CONCAT(AM$4,"_d!",AM$1,$A100))</f>
        <v>7488.30859375</v>
      </c>
      <c r="AN100" s="19" cm="1">
        <f t="array" aca="1" ref="AN100" ca="1">INDIRECT(_xlfn.CONCAT(AN$4,"_d!",AN$1,$A100))</f>
        <v>7587.21337890625</v>
      </c>
      <c r="AO100" s="19" cm="1">
        <f t="array" aca="1" ref="AO100" ca="1">INDIRECT(_xlfn.CONCAT(AO$4,"_d!",AO$1,$A100))</f>
        <v>7529.97314453125</v>
      </c>
      <c r="AP100" s="19" cm="1">
        <f t="array" aca="1" ref="AP100" ca="1">INDIRECT(_xlfn.CONCAT(AP$4,"_d!",AP$1,$A100))</f>
        <v>7653.53564453125</v>
      </c>
      <c r="AQ100" s="19" cm="1">
        <f t="array" aca="1" ref="AQ100" ca="1">INDIRECT(_xlfn.CONCAT(AQ$4,"_d!",AQ$1,$A100))</f>
        <v>7523.3251953125</v>
      </c>
      <c r="AR100" s="42">
        <f t="shared" ca="1" si="56"/>
        <v>7496.8698941451157</v>
      </c>
      <c r="AS100" s="19" cm="1">
        <f t="array" aca="1" ref="AS100" ca="1">INDIRECT(_xlfn.CONCAT(AS$4,"_d!",AS$1,$A100))</f>
        <v>7480.716796875</v>
      </c>
      <c r="AT100" s="19" cm="1">
        <f t="array" aca="1" ref="AT100" ca="1">INDIRECT(_xlfn.CONCAT(AT$4,"_d!",AT$1,$A100))</f>
        <v>7509.25341796875</v>
      </c>
      <c r="AU100" s="19" cm="1">
        <f t="array" aca="1" ref="AU100" ca="1">INDIRECT(_xlfn.CONCAT(AU$4,"_d!",AU$1,$A100))</f>
        <v>7568.99658203125</v>
      </c>
      <c r="AV100" s="19" cm="1">
        <f t="array" aca="1" ref="AV100" ca="1">INDIRECT(_xlfn.CONCAT(AV$4,"_d!",AV$1,$A100))</f>
        <v>7652.6171875</v>
      </c>
      <c r="AW100" s="19" cm="1">
        <f t="array" aca="1" ref="AW100" ca="1">INDIRECT(_xlfn.CONCAT(AW$4,"_d!",AW$1,$A100))</f>
        <v>7642.9384765625</v>
      </c>
      <c r="AX100" s="19" cm="1">
        <f t="array" aca="1" ref="AX100" ca="1">INDIRECT(_xlfn.CONCAT(AX$4,"_d!",AX$1,$A100))</f>
        <v>7502.88427734375</v>
      </c>
      <c r="AY100" s="42">
        <f t="shared" ca="1" si="57"/>
        <v>7514.9133105601531</v>
      </c>
      <c r="AZ100" s="19" cm="1">
        <f t="array" aca="1" ref="AZ100" ca="1">INDIRECT(_xlfn.CONCAT(AZ$4,"_d!",AZ$1,$A100))</f>
        <v>7492.119140625</v>
      </c>
      <c r="BA100" s="19" cm="1">
        <f t="array" aca="1" ref="BA100" ca="1">INDIRECT(_xlfn.CONCAT(BA$4,"_d!",BA$1,$A100))</f>
        <v>7476.6728515625</v>
      </c>
      <c r="BB100" s="19" cm="1">
        <f t="array" aca="1" ref="BB100" ca="1">INDIRECT(_xlfn.CONCAT(BB$4,"_d!",BB$1,$A100))</f>
        <v>7615.44189453125</v>
      </c>
      <c r="BC100" s="19" cm="1">
        <f t="array" aca="1" ref="BC100" ca="1">INDIRECT(_xlfn.CONCAT(BC$4,"_d!",BC$1,$A100))</f>
        <v>7547.05908203125</v>
      </c>
      <c r="BD100" s="19" cm="1">
        <f t="array" aca="1" ref="BD100" ca="1">INDIRECT(_xlfn.CONCAT(BD$4,"_d!",BD$1,$A100))</f>
        <v>7671.09228515625</v>
      </c>
      <c r="BE100" s="19" cm="1">
        <f t="array" aca="1" ref="BE100" ca="1">INDIRECT(_xlfn.CONCAT(BE$4,"_d!",BE$1,$A100))</f>
        <v>7557.72802734375</v>
      </c>
      <c r="BF100" s="42">
        <f t="shared" ca="1" si="58"/>
        <v>7509.1981893253751</v>
      </c>
      <c r="BG100" s="19" cm="1">
        <f t="array" aca="1" ref="BG100" ca="1">INDIRECT(_xlfn.CONCAT(BG$4,"_d!",BG$1,$A100))</f>
        <v>7469.22900390625</v>
      </c>
      <c r="BH100" s="19" cm="1">
        <f t="array" aca="1" ref="BH100" ca="1">INDIRECT(_xlfn.CONCAT(BH$4,"_d!",BH$1,$A100))</f>
        <v>7495.095703125</v>
      </c>
      <c r="BI100" s="19" cm="1">
        <f t="array" aca="1" ref="BI100" ca="1">INDIRECT(_xlfn.CONCAT(BI$4,"_d!",BI$1,$A100))</f>
        <v>7630.73388671875</v>
      </c>
      <c r="BJ100" s="19" cm="1">
        <f t="array" aca="1" ref="BJ100" ca="1">INDIRECT(_xlfn.CONCAT(BJ$4,"_d!",BJ$1,$A100))</f>
        <v>7587.69384765625</v>
      </c>
      <c r="BK100" s="19" cm="1">
        <f t="array" aca="1" ref="BK100" ca="1">INDIRECT(_xlfn.CONCAT(BK$4,"_d!",BK$1,$A100))</f>
        <v>7677.46533203125</v>
      </c>
      <c r="BL100" s="19" cm="1">
        <f t="array" aca="1" ref="BL100" ca="1">INDIRECT(_xlfn.CONCAT(BL$4,"_d!",BL$1,$A100))</f>
        <v>7515.92919921875</v>
      </c>
      <c r="BM100" s="42">
        <f t="shared" ca="1" si="59"/>
        <v>7498.3780861282667</v>
      </c>
      <c r="BN100" s="19" cm="1">
        <f t="array" aca="1" ref="BN100" ca="1">INDIRECT(_xlfn.CONCAT(BN$4,"_d!",BN$1,$A100))</f>
        <v>7455.9091796875</v>
      </c>
      <c r="BO100" s="19" cm="1">
        <f t="array" aca="1" ref="BO100" ca="1">INDIRECT(_xlfn.CONCAT(BO$4,"_d!",BO$1,$A100))</f>
        <v>7468.9638671875</v>
      </c>
      <c r="BP100" s="19" cm="1">
        <f t="array" aca="1" ref="BP100" ca="1">INDIRECT(_xlfn.CONCAT(BP$4,"_d!",BP$1,$A100))</f>
        <v>7582.84033203125</v>
      </c>
      <c r="BQ100" s="19" cm="1">
        <f t="array" aca="1" ref="BQ100" ca="1">INDIRECT(_xlfn.CONCAT(BQ$4,"_d!",BQ$1,$A100))</f>
        <v>7585.34228515625</v>
      </c>
      <c r="BR100" s="19" cm="1">
        <f t="array" aca="1" ref="BR100" ca="1">INDIRECT(_xlfn.CONCAT(BR$4,"_d!",BR$1,$A100))</f>
        <v>7653.8798828125</v>
      </c>
      <c r="BS100" s="19" cm="1">
        <f t="array" aca="1" ref="BS100" ca="1">INDIRECT(_xlfn.CONCAT(BS$4,"_d!",BS$1,$A100))</f>
        <v>7538.53076171875</v>
      </c>
      <c r="BT100" s="42">
        <f t="shared" ca="1" si="60"/>
        <v>7479.1382355634296</v>
      </c>
      <c r="BU100" s="42"/>
      <c r="BV100" s="45">
        <f t="shared" ca="1" si="61"/>
        <v>7502.6988327610179</v>
      </c>
      <c r="BW100" s="45">
        <f t="shared" ca="1" si="62"/>
        <v>7505.5856627749408</v>
      </c>
      <c r="BX100" s="45">
        <f t="shared" ca="1" si="63"/>
        <v>7494.6098821634978</v>
      </c>
      <c r="BY100" s="45">
        <f t="shared" ca="1" si="64"/>
        <v>7486.7977192171738</v>
      </c>
      <c r="BZ100" s="45">
        <f t="shared" ca="1" si="65"/>
        <v>7522.0618466415826</v>
      </c>
      <c r="CA100" s="45">
        <f t="shared" ca="1" si="66"/>
        <v>7496.8698941451157</v>
      </c>
      <c r="CB100" s="45">
        <f t="shared" ca="1" si="67"/>
        <v>7514.9133105601531</v>
      </c>
      <c r="CC100" s="45">
        <f t="shared" ca="1" si="68"/>
        <v>7509.1981893253751</v>
      </c>
      <c r="CD100" s="45">
        <f t="shared" ca="1" si="69"/>
        <v>7498.3780861282667</v>
      </c>
      <c r="CE100" s="45">
        <f t="shared" ca="1" si="70"/>
        <v>7479.1382355634296</v>
      </c>
      <c r="CF100" s="45" cm="1">
        <f t="array" aca="1" ref="CF100" ca="1">+SUMPRODUCT($BV$3:$CE$3/100,$BV100:$CE100)</f>
        <v>7498.6109234545966</v>
      </c>
      <c r="CG100" s="35">
        <f t="shared" si="118"/>
        <v>45597</v>
      </c>
      <c r="CH100" s="24">
        <f t="shared" ca="1" si="96"/>
        <v>1.9837738003187999E-2</v>
      </c>
      <c r="CI100" s="24">
        <f t="shared" ca="1" si="97"/>
        <v>2.0721352155736339E-2</v>
      </c>
      <c r="CJ100" s="24">
        <f t="shared" ca="1" si="98"/>
        <v>2.2559258739297317E-2</v>
      </c>
      <c r="CK100" s="24">
        <f t="shared" ca="1" si="99"/>
        <v>2.2951668555320159E-2</v>
      </c>
      <c r="CL100" s="24">
        <f t="shared" ca="1" si="100"/>
        <v>2.2976618981611185E-2</v>
      </c>
      <c r="CM100" s="24">
        <f t="shared" ca="1" si="101"/>
        <v>2.3715988782646136E-2</v>
      </c>
      <c r="CN100" s="24">
        <f t="shared" ca="1" si="102"/>
        <v>2.4721891292870612E-2</v>
      </c>
      <c r="CO100" s="24">
        <f t="shared" ca="1" si="103"/>
        <v>2.5141345483443489E-2</v>
      </c>
      <c r="CP100" s="24">
        <f t="shared" ca="1" si="104"/>
        <v>2.6072592949841988E-2</v>
      </c>
      <c r="CQ100" s="24">
        <f t="shared" ca="1" si="105"/>
        <v>2.7118528086274019E-2</v>
      </c>
      <c r="CR100" s="24">
        <f t="shared" ca="1" si="106"/>
        <v>2.4312836948311212E-2</v>
      </c>
      <c r="CS100" s="35">
        <f t="shared" si="119"/>
        <v>45597</v>
      </c>
      <c r="CT100" s="24">
        <f t="shared" ca="1" si="107"/>
        <v>1.5919834168467646</v>
      </c>
      <c r="CU100" s="24">
        <f t="shared" ca="1" si="108"/>
        <v>1.6050515438205406</v>
      </c>
      <c r="CV100" s="24">
        <f t="shared" ca="1" si="109"/>
        <v>1.6509292054742257</v>
      </c>
      <c r="CW100" s="24">
        <f t="shared" ca="1" si="110"/>
        <v>1.6401078557167645</v>
      </c>
      <c r="CX100" s="24">
        <f t="shared" ca="1" si="111"/>
        <v>1.6474326307239933</v>
      </c>
      <c r="CY100" s="24">
        <f t="shared" ca="1" si="112"/>
        <v>1.6522271788083591</v>
      </c>
      <c r="CZ100" s="24">
        <f t="shared" ca="1" si="113"/>
        <v>1.6733487107208456</v>
      </c>
      <c r="DA100" s="24">
        <f t="shared" ca="1" si="114"/>
        <v>1.6730756763562753</v>
      </c>
      <c r="DB100" s="24">
        <f t="shared" ca="1" si="115"/>
        <v>1.6870628111016437</v>
      </c>
      <c r="DC100" s="24">
        <f t="shared" ca="1" si="116"/>
        <v>1.6974537201733426</v>
      </c>
      <c r="DD100" s="48">
        <f t="shared" ca="1" si="117"/>
        <v>1.6617594126980486</v>
      </c>
      <c r="DE100" s="48">
        <f>+[1]NAC!AG101</f>
        <v>1.6602038279890627</v>
      </c>
      <c r="DF100" s="24"/>
    </row>
    <row r="101" spans="1:110" x14ac:dyDescent="0.25">
      <c r="A101" s="110">
        <f t="shared" si="72"/>
        <v>128</v>
      </c>
      <c r="B101" s="35">
        <f>+NAC!A101</f>
        <v>45627</v>
      </c>
      <c r="C101" s="19" cm="1">
        <f t="array" aca="1" ref="C101" ca="1">INDIRECT(_xlfn.CONCAT(C$4,"_d!",C$1,$A101))</f>
        <v>7701.66259765625</v>
      </c>
      <c r="D101" s="19" cm="1">
        <f t="array" aca="1" ref="D101" ca="1">INDIRECT(_xlfn.CONCAT(D$4,"_d!",D$1,$A101))</f>
        <v>7639.79541015625</v>
      </c>
      <c r="E101" s="19" cm="1">
        <f t="array" aca="1" ref="E101" ca="1">INDIRECT(_xlfn.CONCAT(E$4,"_d!",E$1,$A101))</f>
        <v>7726.73291015625</v>
      </c>
      <c r="F101" s="19" cm="1">
        <f t="array" aca="1" ref="F101" ca="1">INDIRECT(_xlfn.CONCAT(F$4,"_d!",F$1,$A101))</f>
        <v>7761.09423828125</v>
      </c>
      <c r="G101" s="19" cm="1">
        <f t="array" aca="1" ref="G101" ca="1">INDIRECT(_xlfn.CONCAT(G$4,"_d!",G$1,$A101))</f>
        <v>7745.02490234375</v>
      </c>
      <c r="H101" s="19" cm="1">
        <f t="array" aca="1" ref="H101" ca="1">INDIRECT(_xlfn.CONCAT(H$4,"_d!",H$1,$A101))</f>
        <v>7743.345703125</v>
      </c>
      <c r="I101" s="42">
        <f t="shared" ca="1" si="52"/>
        <v>7700.8252319604289</v>
      </c>
      <c r="J101" s="19" cm="1">
        <f t="array" aca="1" ref="J101" ca="1">INDIRECT(_xlfn.CONCAT(J$4,"_d!",J$1,$A101))</f>
        <v>7683.90234375</v>
      </c>
      <c r="K101" s="19" cm="1">
        <f t="array" aca="1" ref="K101" ca="1">INDIRECT(_xlfn.CONCAT(K$4,"_d!",K$1,$A101))</f>
        <v>7682.02099609375</v>
      </c>
      <c r="L101" s="19" cm="1">
        <f t="array" aca="1" ref="L101" ca="1">INDIRECT(_xlfn.CONCAT(L$4,"_d!",L$1,$A101))</f>
        <v>7743.4423828125</v>
      </c>
      <c r="M101" s="19" cm="1">
        <f t="array" aca="1" ref="M101" ca="1">INDIRECT(_xlfn.CONCAT(M$4,"_d!",M$1,$A101))</f>
        <v>7731.169921875</v>
      </c>
      <c r="N101" s="19" cm="1">
        <f t="array" aca="1" ref="N101" ca="1">INDIRECT(_xlfn.CONCAT(N$4,"_d!",N$1,$A101))</f>
        <v>7754.77734375</v>
      </c>
      <c r="O101" s="19" cm="1">
        <f t="array" aca="1" ref="O101" ca="1">INDIRECT(_xlfn.CONCAT(O$4,"_d!",O$1,$A101))</f>
        <v>7685.966796875</v>
      </c>
      <c r="P101" s="42">
        <f ca="1">+SUMPRODUCT(J$3:$O$3,J101:O101)</f>
        <v>7702.6671058378615</v>
      </c>
      <c r="Q101" s="19" cm="1">
        <f t="array" aca="1" ref="Q101" ca="1">INDIRECT(_xlfn.CONCAT(Q$4,"_d!",Q$1,$A101))</f>
        <v>7659.943359375</v>
      </c>
      <c r="R101" s="19" cm="1">
        <f t="array" aca="1" ref="R101" ca="1">INDIRECT(_xlfn.CONCAT(R$4,"_d!",R$1,$A101))</f>
        <v>7659.943359375</v>
      </c>
      <c r="S101" s="19" cm="1">
        <f t="array" aca="1" ref="S101" ca="1">INDIRECT(_xlfn.CONCAT(S$4,"_d!",S$1,$A101))</f>
        <v>7780.85205078125</v>
      </c>
      <c r="T101" s="19" cm="1">
        <f t="array" aca="1" ref="T101" ca="1">INDIRECT(_xlfn.CONCAT(T$4,"_d!",T$1,$A101))</f>
        <v>7868.2041015625</v>
      </c>
      <c r="U101" s="19" cm="1">
        <f t="array" aca="1" ref="U101" ca="1">INDIRECT(_xlfn.CONCAT(U$4,"_d!",U$1,$A101))</f>
        <v>7791.0224609375</v>
      </c>
      <c r="V101" s="19" cm="1">
        <f t="array" aca="1" ref="V101" ca="1">INDIRECT(_xlfn.CONCAT(V$4,"_d!",V$1,$A101))</f>
        <v>7705.15869140625</v>
      </c>
      <c r="W101" s="42">
        <f t="shared" ca="1" si="53"/>
        <v>7703.3230754243614</v>
      </c>
      <c r="X101" s="19" cm="1">
        <f t="array" aca="1" ref="X101" ca="1">INDIRECT(_xlfn.CONCAT(X$4,"_d!",X$1,$A101))</f>
        <v>7631.50927734375</v>
      </c>
      <c r="Y101" s="19" cm="1">
        <f t="array" aca="1" ref="Y101" ca="1">INDIRECT(_xlfn.CONCAT(Y$4,"_d!",Y$1,$A101))</f>
        <v>7639.00537109375</v>
      </c>
      <c r="Z101" s="19" cm="1">
        <f t="array" aca="1" ref="Z101" ca="1">INDIRECT(_xlfn.CONCAT(Z$4,"_d!",Z$1,$A101))</f>
        <v>7827.98388671875</v>
      </c>
      <c r="AA101" s="19" cm="1">
        <f t="array" aca="1" ref="AA101" ca="1">INDIRECT(_xlfn.CONCAT(AA$4,"_d!",AA$1,$A101))</f>
        <v>7767.68994140625</v>
      </c>
      <c r="AB101" s="19" cm="1">
        <f t="array" aca="1" ref="AB101" ca="1">INDIRECT(_xlfn.CONCAT(AB$4,"_d!",AB$1,$A101))</f>
        <v>7848.580078125</v>
      </c>
      <c r="AC101" s="19" cm="1">
        <f t="array" aca="1" ref="AC101" ca="1">INDIRECT(_xlfn.CONCAT(AC$4,"_d!",AC$1,$A101))</f>
        <v>7728.06396484375</v>
      </c>
      <c r="AD101" s="42">
        <f t="shared" ca="1" si="54"/>
        <v>7683.7731660063328</v>
      </c>
      <c r="AE101" s="19" cm="1">
        <f t="array" aca="1" ref="AE101" ca="1">INDIRECT(_xlfn.CONCAT(AE$4,"_d!",AE$1,$A101))</f>
        <v>7700.48779296875</v>
      </c>
      <c r="AF101" s="19" cm="1">
        <f t="array" aca="1" ref="AF101" ca="1">INDIRECT(_xlfn.CONCAT(AF$4,"_d!",AF$1,$A101))</f>
        <v>7699.31396484375</v>
      </c>
      <c r="AG101" s="19" cm="1">
        <f t="array" aca="1" ref="AG101" ca="1">INDIRECT(_xlfn.CONCAT(AG$4,"_d!",AG$1,$A101))</f>
        <v>7802.27099609375</v>
      </c>
      <c r="AH101" s="19" cm="1">
        <f t="array" aca="1" ref="AH101" ca="1">INDIRECT(_xlfn.CONCAT(AH$4,"_d!",AH$1,$A101))</f>
        <v>7874.55859375</v>
      </c>
      <c r="AI101" s="19" cm="1">
        <f t="array" aca="1" ref="AI101" ca="1">INDIRECT(_xlfn.CONCAT(AI$4,"_d!",AI$1,$A101))</f>
        <v>7763.21875</v>
      </c>
      <c r="AJ101" s="19" cm="1">
        <f t="array" aca="1" ref="AJ101" ca="1">INDIRECT(_xlfn.CONCAT(AJ$4,"_d!",AJ$1,$A101))</f>
        <v>7770.47900390625</v>
      </c>
      <c r="AK101" s="42">
        <f t="shared" ca="1" si="55"/>
        <v>7724.0541434643746</v>
      </c>
      <c r="AL101" s="19" cm="1">
        <f t="array" aca="1" ref="AL101" ca="1">INDIRECT(_xlfn.CONCAT(AL$4,"_d!",AL$1,$A101))</f>
        <v>7662.3994140625</v>
      </c>
      <c r="AM101" s="19" cm="1">
        <f t="array" aca="1" ref="AM101" ca="1">INDIRECT(_xlfn.CONCAT(AM$4,"_d!",AM$1,$A101))</f>
        <v>7677.6953125</v>
      </c>
      <c r="AN101" s="19" cm="1">
        <f t="array" aca="1" ref="AN101" ca="1">INDIRECT(_xlfn.CONCAT(AN$4,"_d!",AN$1,$A101))</f>
        <v>7798.36865234375</v>
      </c>
      <c r="AO101" s="19" cm="1">
        <f t="array" aca="1" ref="AO101" ca="1">INDIRECT(_xlfn.CONCAT(AO$4,"_d!",AO$1,$A101))</f>
        <v>7756.93017578125</v>
      </c>
      <c r="AP101" s="19" cm="1">
        <f t="array" aca="1" ref="AP101" ca="1">INDIRECT(_xlfn.CONCAT(AP$4,"_d!",AP$1,$A101))</f>
        <v>7826.95361328125</v>
      </c>
      <c r="AQ101" s="19" cm="1">
        <f t="array" aca="1" ref="AQ101" ca="1">INDIRECT(_xlfn.CONCAT(AQ$4,"_d!",AQ$1,$A101))</f>
        <v>7723.50439453125</v>
      </c>
      <c r="AR101" s="42">
        <f t="shared" ca="1" si="56"/>
        <v>7696.7986723465083</v>
      </c>
      <c r="AS101" s="19" cm="1">
        <f t="array" aca="1" ref="AS101" ca="1">INDIRECT(_xlfn.CONCAT(AS$4,"_d!",AS$1,$A101))</f>
        <v>7689.20068359375</v>
      </c>
      <c r="AT101" s="19" cm="1">
        <f t="array" aca="1" ref="AT101" ca="1">INDIRECT(_xlfn.CONCAT(AT$4,"_d!",AT$1,$A101))</f>
        <v>7702.548828125</v>
      </c>
      <c r="AU101" s="19" cm="1">
        <f t="array" aca="1" ref="AU101" ca="1">INDIRECT(_xlfn.CONCAT(AU$4,"_d!",AU$1,$A101))</f>
        <v>7776.1982421875</v>
      </c>
      <c r="AV101" s="19" cm="1">
        <f t="array" aca="1" ref="AV101" ca="1">INDIRECT(_xlfn.CONCAT(AV$4,"_d!",AV$1,$A101))</f>
        <v>7902.88916015625</v>
      </c>
      <c r="AW101" s="19" cm="1">
        <f t="array" aca="1" ref="AW101" ca="1">INDIRECT(_xlfn.CONCAT(AW$4,"_d!",AW$1,$A101))</f>
        <v>7818.98046875</v>
      </c>
      <c r="AX101" s="19" cm="1">
        <f t="array" aca="1" ref="AX101" ca="1">INDIRECT(_xlfn.CONCAT(AX$4,"_d!",AX$1,$A101))</f>
        <v>7709.5546875</v>
      </c>
      <c r="AY101" s="42">
        <f t="shared" ca="1" si="57"/>
        <v>7717.4122512958311</v>
      </c>
      <c r="AZ101" s="19" cm="1">
        <f t="array" aca="1" ref="AZ101" ca="1">INDIRECT(_xlfn.CONCAT(AZ$4,"_d!",AZ$1,$A101))</f>
        <v>7703.35107421875</v>
      </c>
      <c r="BA101" s="19" cm="1">
        <f t="array" aca="1" ref="BA101" ca="1">INDIRECT(_xlfn.CONCAT(BA$4,"_d!",BA$1,$A101))</f>
        <v>7665.275390625</v>
      </c>
      <c r="BB101" s="19" cm="1">
        <f t="array" aca="1" ref="BB101" ca="1">INDIRECT(_xlfn.CONCAT(BB$4,"_d!",BB$1,$A101))</f>
        <v>7828.662109375</v>
      </c>
      <c r="BC101" s="19" cm="1">
        <f t="array" aca="1" ref="BC101" ca="1">INDIRECT(_xlfn.CONCAT(BC$4,"_d!",BC$1,$A101))</f>
        <v>7783.6015625</v>
      </c>
      <c r="BD101" s="19" cm="1">
        <f t="array" aca="1" ref="BD101" ca="1">INDIRECT(_xlfn.CONCAT(BD$4,"_d!",BD$1,$A101))</f>
        <v>7854.2666015625</v>
      </c>
      <c r="BE101" s="19" cm="1">
        <f t="array" aca="1" ref="BE101" ca="1">INDIRECT(_xlfn.CONCAT(BE$4,"_d!",BE$1,$A101))</f>
        <v>7761.71142578125</v>
      </c>
      <c r="BF101" s="42">
        <f t="shared" ca="1" si="58"/>
        <v>7711.3040743742795</v>
      </c>
      <c r="BG101" s="19" cm="1">
        <f t="array" aca="1" ref="BG101" ca="1">INDIRECT(_xlfn.CONCAT(BG$4,"_d!",BG$1,$A101))</f>
        <v>7682.6484375</v>
      </c>
      <c r="BH101" s="19" cm="1">
        <f t="array" aca="1" ref="BH101" ca="1">INDIRECT(_xlfn.CONCAT(BH$4,"_d!",BH$1,$A101))</f>
        <v>7691.09423828125</v>
      </c>
      <c r="BI101" s="19" cm="1">
        <f t="array" aca="1" ref="BI101" ca="1">INDIRECT(_xlfn.CONCAT(BI$4,"_d!",BI$1,$A101))</f>
        <v>7843.2744140625</v>
      </c>
      <c r="BJ101" s="19" cm="1">
        <f t="array" aca="1" ref="BJ101" ca="1">INDIRECT(_xlfn.CONCAT(BJ$4,"_d!",BJ$1,$A101))</f>
        <v>7831.00732421875</v>
      </c>
      <c r="BK101" s="19" cm="1">
        <f t="array" aca="1" ref="BK101" ca="1">INDIRECT(_xlfn.CONCAT(BK$4,"_d!",BK$1,$A101))</f>
        <v>7858.08056640625</v>
      </c>
      <c r="BL101" s="19" cm="1">
        <f t="array" aca="1" ref="BL101" ca="1">INDIRECT(_xlfn.CONCAT(BL$4,"_d!",BL$1,$A101))</f>
        <v>7721.203125</v>
      </c>
      <c r="BM101" s="42">
        <f t="shared" ca="1" si="59"/>
        <v>7704.242829994012</v>
      </c>
      <c r="BN101" s="19" cm="1">
        <f t="array" aca="1" ref="BN101" ca="1">INDIRECT(_xlfn.CONCAT(BN$4,"_d!",BN$1,$A101))</f>
        <v>7670.18408203125</v>
      </c>
      <c r="BO101" s="19" cm="1">
        <f t="array" aca="1" ref="BO101" ca="1">INDIRECT(_xlfn.CONCAT(BO$4,"_d!",BO$1,$A101))</f>
        <v>7657.50390625</v>
      </c>
      <c r="BP101" s="19" cm="1">
        <f t="array" aca="1" ref="BP101" ca="1">INDIRECT(_xlfn.CONCAT(BP$4,"_d!",BP$1,$A101))</f>
        <v>7790.11328125</v>
      </c>
      <c r="BQ101" s="19" cm="1">
        <f t="array" aca="1" ref="BQ101" ca="1">INDIRECT(_xlfn.CONCAT(BQ$4,"_d!",BQ$1,$A101))</f>
        <v>7841.228515625</v>
      </c>
      <c r="BR101" s="19" cm="1">
        <f t="array" aca="1" ref="BR101" ca="1">INDIRECT(_xlfn.CONCAT(BR$4,"_d!",BR$1,$A101))</f>
        <v>7832.501953125</v>
      </c>
      <c r="BS101" s="19" cm="1">
        <f t="array" aca="1" ref="BS101" ca="1">INDIRECT(_xlfn.CONCAT(BS$4,"_d!",BS$1,$A101))</f>
        <v>7749.11865234375</v>
      </c>
      <c r="BT101" s="42">
        <f t="shared" ca="1" si="60"/>
        <v>7684.9719239454753</v>
      </c>
      <c r="BU101" s="42"/>
      <c r="BV101" s="45">
        <f t="shared" ca="1" si="61"/>
        <v>7700.8252319604289</v>
      </c>
      <c r="BW101" s="45">
        <f t="shared" ca="1" si="62"/>
        <v>7702.6671058378615</v>
      </c>
      <c r="BX101" s="45">
        <f t="shared" ca="1" si="63"/>
        <v>7703.3230754243614</v>
      </c>
      <c r="BY101" s="45">
        <f t="shared" ca="1" si="64"/>
        <v>7683.7731660063328</v>
      </c>
      <c r="BZ101" s="45">
        <f t="shared" ca="1" si="65"/>
        <v>7724.0541434643746</v>
      </c>
      <c r="CA101" s="45">
        <f t="shared" ca="1" si="66"/>
        <v>7696.7986723465083</v>
      </c>
      <c r="CB101" s="45">
        <f t="shared" ca="1" si="67"/>
        <v>7717.4122512958311</v>
      </c>
      <c r="CC101" s="45">
        <f t="shared" ca="1" si="68"/>
        <v>7711.3040743742795</v>
      </c>
      <c r="CD101" s="45">
        <f t="shared" ca="1" si="69"/>
        <v>7704.242829994012</v>
      </c>
      <c r="CE101" s="45">
        <f t="shared" ca="1" si="70"/>
        <v>7684.9719239454753</v>
      </c>
      <c r="CF101" s="45" cm="1">
        <f t="array" aca="1" ref="CF101" ca="1">+SUMPRODUCT($BV$3:$CE$3/100,$BV101:$CE101)</f>
        <v>7701.2766869578609</v>
      </c>
      <c r="CG101" s="35">
        <f t="shared" si="118"/>
        <v>45627</v>
      </c>
      <c r="CH101" s="24">
        <f t="shared" ca="1" si="96"/>
        <v>2.6407350690164977E-2</v>
      </c>
      <c r="CI101" s="24">
        <f t="shared" ca="1" si="97"/>
        <v>2.6257969986323015E-2</v>
      </c>
      <c r="CJ101" s="24">
        <f t="shared" ca="1" si="98"/>
        <v>2.784843995116848E-2</v>
      </c>
      <c r="CK101" s="24">
        <f t="shared" ca="1" si="99"/>
        <v>2.6309705988657894E-2</v>
      </c>
      <c r="CL101" s="24">
        <f t="shared" ca="1" si="100"/>
        <v>2.6853315080489049E-2</v>
      </c>
      <c r="CM101" s="24">
        <f t="shared" ca="1" si="101"/>
        <v>2.6668300373937637E-2</v>
      </c>
      <c r="CN101" s="24">
        <f t="shared" ca="1" si="102"/>
        <v>2.6946277670445218E-2</v>
      </c>
      <c r="CO101" s="24">
        <f t="shared" ca="1" si="103"/>
        <v>2.6914442787807413E-2</v>
      </c>
      <c r="CP101" s="24">
        <f t="shared" ca="1" si="104"/>
        <v>2.7454569708426302E-2</v>
      </c>
      <c r="CQ101" s="24">
        <f t="shared" ca="1" si="105"/>
        <v>2.7521043454351801E-2</v>
      </c>
      <c r="CR101" s="24">
        <f t="shared" ca="1" si="106"/>
        <v>2.7027107496583769E-2</v>
      </c>
      <c r="CS101" s="35">
        <f t="shared" si="119"/>
        <v>45627</v>
      </c>
      <c r="CT101" s="24">
        <f t="shared" ca="1" si="107"/>
        <v>1.1112754200745738</v>
      </c>
      <c r="CU101" s="24">
        <f t="shared" ca="1" si="108"/>
        <v>1.1240927863958703</v>
      </c>
      <c r="CV101" s="24">
        <f t="shared" ca="1" si="109"/>
        <v>1.1716366756412508</v>
      </c>
      <c r="CW101" s="24">
        <f t="shared" ca="1" si="110"/>
        <v>1.1575175249848479</v>
      </c>
      <c r="CX101" s="24">
        <f t="shared" ca="1" si="111"/>
        <v>1.1633947611412032</v>
      </c>
      <c r="CY101" s="24">
        <f t="shared" ca="1" si="112"/>
        <v>1.1720808807098133</v>
      </c>
      <c r="CZ101" s="24">
        <f t="shared" ca="1" si="113"/>
        <v>1.1873881980931227</v>
      </c>
      <c r="DA101" s="24">
        <f t="shared" ca="1" si="114"/>
        <v>1.188951881602891</v>
      </c>
      <c r="DB101" s="24">
        <f t="shared" ca="1" si="115"/>
        <v>1.205246724849002</v>
      </c>
      <c r="DC101" s="24">
        <f t="shared" ca="1" si="116"/>
        <v>1.2143402857039995</v>
      </c>
      <c r="DD101" s="48">
        <f t="shared" ca="1" si="117"/>
        <v>1.1791793849114089</v>
      </c>
      <c r="DE101" s="48">
        <f>+[1]NAC!AG102</f>
        <v>1.1776293445035662</v>
      </c>
      <c r="DF101" s="24"/>
    </row>
    <row r="102" spans="1:110" x14ac:dyDescent="0.25">
      <c r="A102" s="110">
        <f t="shared" si="72"/>
        <v>129</v>
      </c>
      <c r="B102" s="35">
        <f>+NAC!A102</f>
        <v>45658</v>
      </c>
      <c r="C102" s="19" cm="1">
        <f t="array" aca="1" ref="C102" ca="1">INDIRECT(_xlfn.CONCAT(C$4,"_d!",C$1,$A102))</f>
        <v>7841.29296875</v>
      </c>
      <c r="D102" s="19" cm="1">
        <f t="array" aca="1" ref="D102" ca="1">INDIRECT(_xlfn.CONCAT(D$4,"_d!",D$1,$A102))</f>
        <v>7816.0302734375</v>
      </c>
      <c r="E102" s="19" cm="1">
        <f t="array" aca="1" ref="E102" ca="1">INDIRECT(_xlfn.CONCAT(E$4,"_d!",E$1,$A102))</f>
        <v>7920.51708984375</v>
      </c>
      <c r="F102" s="19" cm="1">
        <f t="array" aca="1" ref="F102" ca="1">INDIRECT(_xlfn.CONCAT(F$4,"_d!",F$1,$A102))</f>
        <v>7948.89697265625</v>
      </c>
      <c r="G102" s="19" cm="1">
        <f t="array" aca="1" ref="G102" ca="1">INDIRECT(_xlfn.CONCAT(G$4,"_d!",G$1,$A102))</f>
        <v>7883.9169921875</v>
      </c>
      <c r="H102" s="19" cm="1">
        <f t="array" aca="1" ref="H102" ca="1">INDIRECT(_xlfn.CONCAT(H$4,"_d!",H$1,$A102))</f>
        <v>7940.5791015625</v>
      </c>
      <c r="I102" s="42">
        <f t="shared" ca="1" si="52"/>
        <v>7868.6374324088865</v>
      </c>
      <c r="J102" s="19" cm="1">
        <f t="array" aca="1" ref="J102" ca="1">INDIRECT(_xlfn.CONCAT(J$4,"_d!",J$1,$A102))</f>
        <v>7822.37548828125</v>
      </c>
      <c r="K102" s="19" cm="1">
        <f t="array" aca="1" ref="K102" ca="1">INDIRECT(_xlfn.CONCAT(K$4,"_d!",K$1,$A102))</f>
        <v>7855.95263671875</v>
      </c>
      <c r="L102" s="19" cm="1">
        <f t="array" aca="1" ref="L102" ca="1">INDIRECT(_xlfn.CONCAT(L$4,"_d!",L$1,$A102))</f>
        <v>7941.427734375</v>
      </c>
      <c r="M102" s="19" cm="1">
        <f t="array" aca="1" ref="M102" ca="1">INDIRECT(_xlfn.CONCAT(M$4,"_d!",M$1,$A102))</f>
        <v>7921.861328125</v>
      </c>
      <c r="N102" s="19" cm="1">
        <f t="array" aca="1" ref="N102" ca="1">INDIRECT(_xlfn.CONCAT(N$4,"_d!",N$1,$A102))</f>
        <v>7897.93798828125</v>
      </c>
      <c r="O102" s="19" cm="1">
        <f t="array" aca="1" ref="O102" ca="1">INDIRECT(_xlfn.CONCAT(O$4,"_d!",O$1,$A102))</f>
        <v>7880.05224609375</v>
      </c>
      <c r="P102" s="42">
        <f ca="1">+SUMPRODUCT(J$3:$O$3,J102:O102)</f>
        <v>7868.9803790514779</v>
      </c>
      <c r="Q102" s="19" cm="1">
        <f t="array" aca="1" ref="Q102" ca="1">INDIRECT(_xlfn.CONCAT(Q$4,"_d!",Q$1,$A102))</f>
        <v>7799.20458984375</v>
      </c>
      <c r="R102" s="19" cm="1">
        <f t="array" aca="1" ref="R102" ca="1">INDIRECT(_xlfn.CONCAT(R$4,"_d!",R$1,$A102))</f>
        <v>7799.20458984375</v>
      </c>
      <c r="S102" s="19" cm="1">
        <f t="array" aca="1" ref="S102" ca="1">INDIRECT(_xlfn.CONCAT(S$4,"_d!",S$1,$A102))</f>
        <v>7987.55419921875</v>
      </c>
      <c r="T102" s="19" cm="1">
        <f t="array" aca="1" ref="T102" ca="1">INDIRECT(_xlfn.CONCAT(T$4,"_d!",T$1,$A102))</f>
        <v>8075.28955078125</v>
      </c>
      <c r="U102" s="19" cm="1">
        <f t="array" aca="1" ref="U102" ca="1">INDIRECT(_xlfn.CONCAT(U$4,"_d!",U$1,$A102))</f>
        <v>7941.42431640625</v>
      </c>
      <c r="V102" s="19" cm="1">
        <f t="array" aca="1" ref="V102" ca="1">INDIRECT(_xlfn.CONCAT(V$4,"_d!",V$1,$A102))</f>
        <v>7896.4072265625</v>
      </c>
      <c r="W102" s="42">
        <f t="shared" ca="1" si="53"/>
        <v>7859.2702579225543</v>
      </c>
      <c r="X102" s="19" cm="1">
        <f t="array" aca="1" ref="X102" ca="1">INDIRECT(_xlfn.CONCAT(X$4,"_d!",X$1,$A102))</f>
        <v>7776.462890625</v>
      </c>
      <c r="Y102" s="19" cm="1">
        <f t="array" aca="1" ref="Y102" ca="1">INDIRECT(_xlfn.CONCAT(Y$4,"_d!",Y$1,$A102))</f>
        <v>7814.39794921875</v>
      </c>
      <c r="Z102" s="19" cm="1">
        <f t="array" aca="1" ref="Z102" ca="1">INDIRECT(_xlfn.CONCAT(Z$4,"_d!",Z$1,$A102))</f>
        <v>8037.61474609375</v>
      </c>
      <c r="AA102" s="19" cm="1">
        <f t="array" aca="1" ref="AA102" ca="1">INDIRECT(_xlfn.CONCAT(AA$4,"_d!",AA$1,$A102))</f>
        <v>7966.5703125</v>
      </c>
      <c r="AB102" s="19" cm="1">
        <f t="array" aca="1" ref="AB102" ca="1">INDIRECT(_xlfn.CONCAT(AB$4,"_d!",AB$1,$A102))</f>
        <v>7998.671875</v>
      </c>
      <c r="AC102" s="19" cm="1">
        <f t="array" aca="1" ref="AC102" ca="1">INDIRECT(_xlfn.CONCAT(AC$4,"_d!",AC$1,$A102))</f>
        <v>7917.1875</v>
      </c>
      <c r="AD102" s="42">
        <f t="shared" ca="1" si="54"/>
        <v>7850.6317089285449</v>
      </c>
      <c r="AE102" s="19" cm="1">
        <f t="array" aca="1" ref="AE102" ca="1">INDIRECT(_xlfn.CONCAT(AE$4,"_d!",AE$1,$A102))</f>
        <v>7850.64697265625</v>
      </c>
      <c r="AF102" s="19" cm="1">
        <f t="array" aca="1" ref="AF102" ca="1">INDIRECT(_xlfn.CONCAT(AF$4,"_d!",AF$1,$A102))</f>
        <v>7881.171875</v>
      </c>
      <c r="AG102" s="19" cm="1">
        <f t="array" aca="1" ref="AG102" ca="1">INDIRECT(_xlfn.CONCAT(AG$4,"_d!",AG$1,$A102))</f>
        <v>8009.396484375</v>
      </c>
      <c r="AH102" s="19" cm="1">
        <f t="array" aca="1" ref="AH102" ca="1">INDIRECT(_xlfn.CONCAT(AH$4,"_d!",AH$1,$A102))</f>
        <v>8086.1884765625</v>
      </c>
      <c r="AI102" s="19" cm="1">
        <f t="array" aca="1" ref="AI102" ca="1">INDIRECT(_xlfn.CONCAT(AI$4,"_d!",AI$1,$A102))</f>
        <v>7909.98876953125</v>
      </c>
      <c r="AJ102" s="19" cm="1">
        <f t="array" aca="1" ref="AJ102" ca="1">INDIRECT(_xlfn.CONCAT(AJ$4,"_d!",AJ$1,$A102))</f>
        <v>7964.5107421875</v>
      </c>
      <c r="AK102" s="42">
        <f t="shared" ca="1" si="55"/>
        <v>7895.067511433479</v>
      </c>
      <c r="AL102" s="19" cm="1">
        <f t="array" aca="1" ref="AL102" ca="1">INDIRECT(_xlfn.CONCAT(AL$4,"_d!",AL$1,$A102))</f>
        <v>7808.9580078125</v>
      </c>
      <c r="AM102" s="19" cm="1">
        <f t="array" aca="1" ref="AM102" ca="1">INDIRECT(_xlfn.CONCAT(AM$4,"_d!",AM$1,$A102))</f>
        <v>7858.6591796875</v>
      </c>
      <c r="AN102" s="19" cm="1">
        <f t="array" aca="1" ref="AN102" ca="1">INDIRECT(_xlfn.CONCAT(AN$4,"_d!",AN$1,$A102))</f>
        <v>8008.98681640625</v>
      </c>
      <c r="AO102" s="19" cm="1">
        <f t="array" aca="1" ref="AO102" ca="1">INDIRECT(_xlfn.CONCAT(AO$4,"_d!",AO$1,$A102))</f>
        <v>7954.9453125</v>
      </c>
      <c r="AP102" s="19" cm="1">
        <f t="array" aca="1" ref="AP102" ca="1">INDIRECT(_xlfn.CONCAT(AP$4,"_d!",AP$1,$A102))</f>
        <v>7977.66015625</v>
      </c>
      <c r="AQ102" s="19" cm="1">
        <f t="array" aca="1" ref="AQ102" ca="1">INDIRECT(_xlfn.CONCAT(AQ$4,"_d!",AQ$1,$A102))</f>
        <v>7923.416015625</v>
      </c>
      <c r="AR102" s="42">
        <f t="shared" ca="1" si="56"/>
        <v>7866.0054363907411</v>
      </c>
      <c r="AS102" s="19" cm="1">
        <f t="array" aca="1" ref="AS102" ca="1">INDIRECT(_xlfn.CONCAT(AS$4,"_d!",AS$1,$A102))</f>
        <v>7838.28955078125</v>
      </c>
      <c r="AT102" s="19" cm="1">
        <f t="array" aca="1" ref="AT102" ca="1">INDIRECT(_xlfn.CONCAT(AT$4,"_d!",AT$1,$A102))</f>
        <v>7887.12060546875</v>
      </c>
      <c r="AU102" s="19" cm="1">
        <f t="array" aca="1" ref="AU102" ca="1">INDIRECT(_xlfn.CONCAT(AU$4,"_d!",AU$1,$A102))</f>
        <v>7983.462890625</v>
      </c>
      <c r="AV102" s="19" cm="1">
        <f t="array" aca="1" ref="AV102" ca="1">INDIRECT(_xlfn.CONCAT(AV$4,"_d!",AV$1,$A102))</f>
        <v>8115.02294921875</v>
      </c>
      <c r="AW102" s="19" cm="1">
        <f t="array" aca="1" ref="AW102" ca="1">INDIRECT(_xlfn.CONCAT(AW$4,"_d!",AW$1,$A102))</f>
        <v>7978.22900390625</v>
      </c>
      <c r="AX102" s="19" cm="1">
        <f t="array" aca="1" ref="AX102" ca="1">INDIRECT(_xlfn.CONCAT(AX$4,"_d!",AX$1,$A102))</f>
        <v>7910.427734375</v>
      </c>
      <c r="AY102" s="42">
        <f t="shared" ca="1" si="57"/>
        <v>7888.877047793545</v>
      </c>
      <c r="AZ102" s="19" cm="1">
        <f t="array" aca="1" ref="AZ102" ca="1">INDIRECT(_xlfn.CONCAT(AZ$4,"_d!",AZ$1,$A102))</f>
        <v>7856.89697265625</v>
      </c>
      <c r="BA102" s="19" cm="1">
        <f t="array" aca="1" ref="BA102" ca="1">INDIRECT(_xlfn.CONCAT(BA$4,"_d!",BA$1,$A102))</f>
        <v>7845.89111328125</v>
      </c>
      <c r="BB102" s="19" cm="1">
        <f t="array" aca="1" ref="BB102" ca="1">INDIRECT(_xlfn.CONCAT(BB$4,"_d!",BB$1,$A102))</f>
        <v>8047.62060546875</v>
      </c>
      <c r="BC102" s="19" cm="1">
        <f t="array" aca="1" ref="BC102" ca="1">INDIRECT(_xlfn.CONCAT(BC$4,"_d!",BC$1,$A102))</f>
        <v>7991.55078125</v>
      </c>
      <c r="BD102" s="19" cm="1">
        <f t="array" aca="1" ref="BD102" ca="1">INDIRECT(_xlfn.CONCAT(BD$4,"_d!",BD$1,$A102))</f>
        <v>8020.10009765625</v>
      </c>
      <c r="BE102" s="19" cm="1">
        <f t="array" aca="1" ref="BE102" ca="1">INDIRECT(_xlfn.CONCAT(BE$4,"_d!",BE$1,$A102))</f>
        <v>7965.78369140625</v>
      </c>
      <c r="BF102" s="42">
        <f t="shared" ca="1" si="58"/>
        <v>7882.8990831031952</v>
      </c>
      <c r="BG102" s="19" cm="1">
        <f t="array" aca="1" ref="BG102" ca="1">INDIRECT(_xlfn.CONCAT(BG$4,"_d!",BG$1,$A102))</f>
        <v>7842.81201171875</v>
      </c>
      <c r="BH102" s="19" cm="1">
        <f t="array" aca="1" ref="BH102" ca="1">INDIRECT(_xlfn.CONCAT(BH$4,"_d!",BH$1,$A102))</f>
        <v>7882.32861328125</v>
      </c>
      <c r="BI102" s="19" cm="1">
        <f t="array" aca="1" ref="BI102" ca="1">INDIRECT(_xlfn.CONCAT(BI$4,"_d!",BI$1,$A102))</f>
        <v>8065.47412109375</v>
      </c>
      <c r="BJ102" s="19" cm="1">
        <f t="array" aca="1" ref="BJ102" ca="1">INDIRECT(_xlfn.CONCAT(BJ$4,"_d!",BJ$1,$A102))</f>
        <v>8052.4599609375</v>
      </c>
      <c r="BK102" s="19" cm="1">
        <f t="array" aca="1" ref="BK102" ca="1">INDIRECT(_xlfn.CONCAT(BK$4,"_d!",BK$1,$A102))</f>
        <v>8030.66796875</v>
      </c>
      <c r="BL102" s="19" cm="1">
        <f t="array" aca="1" ref="BL102" ca="1">INDIRECT(_xlfn.CONCAT(BL$4,"_d!",BL$1,$A102))</f>
        <v>7923.08740234375</v>
      </c>
      <c r="BM102" s="42">
        <f t="shared" ca="1" si="59"/>
        <v>7882.3603991785803</v>
      </c>
      <c r="BN102" s="19" cm="1">
        <f t="array" aca="1" ref="BN102" ca="1">INDIRECT(_xlfn.CONCAT(BN$4,"_d!",BN$1,$A102))</f>
        <v>7835.36865234375</v>
      </c>
      <c r="BO102" s="19" cm="1">
        <f t="array" aca="1" ref="BO102" ca="1">INDIRECT(_xlfn.CONCAT(BO$4,"_d!",BO$1,$A102))</f>
        <v>7844.03564453125</v>
      </c>
      <c r="BP102" s="19" cm="1">
        <f t="array" aca="1" ref="BP102" ca="1">INDIRECT(_xlfn.CONCAT(BP$4,"_d!",BP$1,$A102))</f>
        <v>8007.84375</v>
      </c>
      <c r="BQ102" s="19" cm="1">
        <f t="array" aca="1" ref="BQ102" ca="1">INDIRECT(_xlfn.CONCAT(BQ$4,"_d!",BQ$1,$A102))</f>
        <v>8060.732421875</v>
      </c>
      <c r="BR102" s="19" cm="1">
        <f t="array" aca="1" ref="BR102" ca="1">INDIRECT(_xlfn.CONCAT(BR$4,"_d!",BR$1,$A102))</f>
        <v>8001.2431640625</v>
      </c>
      <c r="BS102" s="19" cm="1">
        <f t="array" aca="1" ref="BS102" ca="1">INDIRECT(_xlfn.CONCAT(BS$4,"_d!",BS$1,$A102))</f>
        <v>7958.927734375</v>
      </c>
      <c r="BT102" s="42">
        <f t="shared" ca="1" si="60"/>
        <v>7862.2178536468546</v>
      </c>
      <c r="BU102" s="42"/>
      <c r="BV102" s="45">
        <f t="shared" ca="1" si="61"/>
        <v>7868.6374324088865</v>
      </c>
      <c r="BW102" s="45">
        <f t="shared" ca="1" si="62"/>
        <v>7868.9803790514779</v>
      </c>
      <c r="BX102" s="45">
        <f t="shared" ca="1" si="63"/>
        <v>7859.2702579225543</v>
      </c>
      <c r="BY102" s="45">
        <f t="shared" ca="1" si="64"/>
        <v>7850.6317089285449</v>
      </c>
      <c r="BZ102" s="45">
        <f t="shared" ca="1" si="65"/>
        <v>7895.067511433479</v>
      </c>
      <c r="CA102" s="45">
        <f t="shared" ca="1" si="66"/>
        <v>7866.0054363907411</v>
      </c>
      <c r="CB102" s="45">
        <f t="shared" ca="1" si="67"/>
        <v>7888.877047793545</v>
      </c>
      <c r="CC102" s="45">
        <f t="shared" ca="1" si="68"/>
        <v>7882.8990831031952</v>
      </c>
      <c r="CD102" s="45">
        <f t="shared" ca="1" si="69"/>
        <v>7882.3603991785803</v>
      </c>
      <c r="CE102" s="45">
        <f t="shared" ca="1" si="70"/>
        <v>7862.2178536468546</v>
      </c>
      <c r="CF102" s="45" cm="1">
        <f t="array" aca="1" ref="CF102" ca="1">+SUMPRODUCT($BV$3:$CE$3/100,$BV102:$CE102)</f>
        <v>7872.3917431828449</v>
      </c>
      <c r="CG102" s="35">
        <f t="shared" si="118"/>
        <v>45658</v>
      </c>
      <c r="CH102" s="24">
        <f t="shared" ca="1" si="96"/>
        <v>2.1791456810627663E-2</v>
      </c>
      <c r="CI102" s="24">
        <f t="shared" ca="1" si="97"/>
        <v>2.1591647533043101E-2</v>
      </c>
      <c r="CJ102" s="24">
        <f t="shared" ca="1" si="98"/>
        <v>2.0244144114337503E-2</v>
      </c>
      <c r="CK102" s="24">
        <f t="shared" ca="1" si="99"/>
        <v>2.1715703901880934E-2</v>
      </c>
      <c r="CL102" s="24">
        <f t="shared" ca="1" si="100"/>
        <v>2.2140363699263421E-2</v>
      </c>
      <c r="CM102" s="24">
        <f t="shared" ca="1" si="101"/>
        <v>2.1984044438133621E-2</v>
      </c>
      <c r="CN102" s="24">
        <f t="shared" ca="1" si="102"/>
        <v>2.2217913325664806E-2</v>
      </c>
      <c r="CO102" s="24">
        <f t="shared" ca="1" si="103"/>
        <v>2.2252398177261545E-2</v>
      </c>
      <c r="CP102" s="24">
        <f t="shared" ca="1" si="104"/>
        <v>2.3119412655468796E-2</v>
      </c>
      <c r="CQ102" s="24">
        <f t="shared" ca="1" si="105"/>
        <v>2.3063965809569487E-2</v>
      </c>
      <c r="CR102" s="24">
        <f t="shared" ca="1" si="106"/>
        <v>2.2219050578297983E-2</v>
      </c>
      <c r="CS102" s="35">
        <f t="shared" si="119"/>
        <v>45658</v>
      </c>
      <c r="CT102" s="24">
        <f t="shared" ca="1" si="107"/>
        <v>0.7913878453747738</v>
      </c>
      <c r="CU102" s="24">
        <f t="shared" ca="1" si="108"/>
        <v>0.80099907140898541</v>
      </c>
      <c r="CV102" s="24">
        <f t="shared" ca="1" si="109"/>
        <v>0.84785890979317036</v>
      </c>
      <c r="CW102" s="24">
        <f t="shared" ca="1" si="110"/>
        <v>0.82621938347514123</v>
      </c>
      <c r="CX102" s="24">
        <f t="shared" ca="1" si="111"/>
        <v>0.83332068435168338</v>
      </c>
      <c r="CY102" s="24">
        <f t="shared" ca="1" si="112"/>
        <v>0.84100958326260988</v>
      </c>
      <c r="CZ102" s="24">
        <f t="shared" ca="1" si="113"/>
        <v>0.84983736410111788</v>
      </c>
      <c r="DA102" s="24">
        <f t="shared" ca="1" si="114"/>
        <v>0.85288648070152973</v>
      </c>
      <c r="DB102" s="24">
        <f t="shared" ca="1" si="115"/>
        <v>0.8687113609264463</v>
      </c>
      <c r="DC102" s="24">
        <f t="shared" ca="1" si="116"/>
        <v>0.87291688571753756</v>
      </c>
      <c r="DD102" s="48">
        <f t="shared" ca="1" si="117"/>
        <v>0.84605889628200481</v>
      </c>
      <c r="DE102" s="48">
        <f>+[1]NAC!AG103</f>
        <v>0.84538308107473892</v>
      </c>
      <c r="DF102" s="24"/>
    </row>
    <row r="103" spans="1:110" x14ac:dyDescent="0.25">
      <c r="A103" s="110">
        <f t="shared" si="72"/>
        <v>130</v>
      </c>
      <c r="B103" s="35">
        <f>+NAC!A103</f>
        <v>45689</v>
      </c>
      <c r="C103" s="19" cm="1">
        <f t="array" aca="1" ref="C103" ca="1">INDIRECT(_xlfn.CONCAT(C$4,"_d!",C$1,$A103))</f>
        <v>8032.46240234375</v>
      </c>
      <c r="D103" s="19" cm="1">
        <f t="array" aca="1" ref="D103" ca="1">INDIRECT(_xlfn.CONCAT(D$4,"_d!",D$1,$A103))</f>
        <v>8021.81396484375</v>
      </c>
      <c r="E103" s="19" cm="1">
        <f t="array" aca="1" ref="E103" ca="1">INDIRECT(_xlfn.CONCAT(E$4,"_d!",E$1,$A103))</f>
        <v>8138.14208984375</v>
      </c>
      <c r="F103" s="19" cm="1">
        <f t="array" aca="1" ref="F103" ca="1">INDIRECT(_xlfn.CONCAT(F$4,"_d!",F$1,$A103))</f>
        <v>8108.109375</v>
      </c>
      <c r="G103" s="19" cm="1">
        <f t="array" aca="1" ref="G103" ca="1">INDIRECT(_xlfn.CONCAT(G$4,"_d!",G$1,$A103))</f>
        <v>8110.22265625</v>
      </c>
      <c r="H103" s="19" cm="1">
        <f t="array" aca="1" ref="H103" ca="1">INDIRECT(_xlfn.CONCAT(H$4,"_d!",H$1,$A103))</f>
        <v>8227.2783203125</v>
      </c>
      <c r="I103" s="42">
        <f t="shared" ca="1" si="52"/>
        <v>8069.6395533075429</v>
      </c>
      <c r="J103" s="19" cm="1">
        <f t="array" aca="1" ref="J103" ca="1">INDIRECT(_xlfn.CONCAT(J$4,"_d!",J$1,$A103))</f>
        <v>8010.685546875</v>
      </c>
      <c r="K103" s="19" cm="1">
        <f t="array" aca="1" ref="K103" ca="1">INDIRECT(_xlfn.CONCAT(K$4,"_d!",K$1,$A103))</f>
        <v>8058.12841796875</v>
      </c>
      <c r="L103" s="19" cm="1">
        <f t="array" aca="1" ref="L103" ca="1">INDIRECT(_xlfn.CONCAT(L$4,"_d!",L$1,$A103))</f>
        <v>8156.5546875</v>
      </c>
      <c r="M103" s="19" cm="1">
        <f t="array" aca="1" ref="M103" ca="1">INDIRECT(_xlfn.CONCAT(M$4,"_d!",M$1,$A103))</f>
        <v>8079.5400390625</v>
      </c>
      <c r="N103" s="19" cm="1">
        <f t="array" aca="1" ref="N103" ca="1">INDIRECT(_xlfn.CONCAT(N$4,"_d!",N$1,$A103))</f>
        <v>8119.0908203125</v>
      </c>
      <c r="O103" s="19" cm="1">
        <f t="array" aca="1" ref="O103" ca="1">INDIRECT(_xlfn.CONCAT(O$4,"_d!",O$1,$A103))</f>
        <v>8146.439453125</v>
      </c>
      <c r="P103" s="42">
        <f ca="1">+SUMPRODUCT(J$3:$O$3,J103:O103)</f>
        <v>8068.3921492334566</v>
      </c>
      <c r="Q103" s="19" cm="1">
        <f t="array" aca="1" ref="Q103" ca="1">INDIRECT(_xlfn.CONCAT(Q$4,"_d!",Q$1,$A103))</f>
        <v>7984.05810546875</v>
      </c>
      <c r="R103" s="19" cm="1">
        <f t="array" aca="1" ref="R103" ca="1">INDIRECT(_xlfn.CONCAT(R$4,"_d!",R$1,$A103))</f>
        <v>7984.05810546875</v>
      </c>
      <c r="S103" s="19" cm="1">
        <f t="array" aca="1" ref="S103" ca="1">INDIRECT(_xlfn.CONCAT(S$4,"_d!",S$1,$A103))</f>
        <v>8201.7783203125</v>
      </c>
      <c r="T103" s="19" cm="1">
        <f t="array" aca="1" ref="T103" ca="1">INDIRECT(_xlfn.CONCAT(T$4,"_d!",T$1,$A103))</f>
        <v>8230.4384765625</v>
      </c>
      <c r="U103" s="19" cm="1">
        <f t="array" aca="1" ref="U103" ca="1">INDIRECT(_xlfn.CONCAT(U$4,"_d!",U$1,$A103))</f>
        <v>8162.9345703125</v>
      </c>
      <c r="V103" s="19" cm="1">
        <f t="array" aca="1" ref="V103" ca="1">INDIRECT(_xlfn.CONCAT(V$4,"_d!",V$1,$A103))</f>
        <v>8162.849609375</v>
      </c>
      <c r="W103" s="42">
        <f t="shared" ca="1" si="53"/>
        <v>8051.7002036490785</v>
      </c>
      <c r="X103" s="19" cm="1">
        <f t="array" aca="1" ref="X103" ca="1">INDIRECT(_xlfn.CONCAT(X$4,"_d!",X$1,$A103))</f>
        <v>7953.767578125</v>
      </c>
      <c r="Y103" s="19" cm="1">
        <f t="array" aca="1" ref="Y103" ca="1">INDIRECT(_xlfn.CONCAT(Y$4,"_d!",Y$1,$A103))</f>
        <v>8010.71826171875</v>
      </c>
      <c r="Z103" s="19" cm="1">
        <f t="array" aca="1" ref="Z103" ca="1">INDIRECT(_xlfn.CONCAT(Z$4,"_d!",Z$1,$A103))</f>
        <v>8253.1220703125</v>
      </c>
      <c r="AA103" s="19" cm="1">
        <f t="array" aca="1" ref="AA103" ca="1">INDIRECT(_xlfn.CONCAT(AA$4,"_d!",AA$1,$A103))</f>
        <v>8117.662109375</v>
      </c>
      <c r="AB103" s="19" cm="1">
        <f t="array" aca="1" ref="AB103" ca="1">INDIRECT(_xlfn.CONCAT(AB$4,"_d!",AB$1,$A103))</f>
        <v>8218.9423828125</v>
      </c>
      <c r="AC103" s="19" cm="1">
        <f t="array" aca="1" ref="AC103" ca="1">INDIRECT(_xlfn.CONCAT(AC$4,"_d!",AC$1,$A103))</f>
        <v>8178.99462890625</v>
      </c>
      <c r="AD103" s="42">
        <f t="shared" ca="1" si="54"/>
        <v>8043.4999104363387</v>
      </c>
      <c r="AE103" s="19" cm="1">
        <f t="array" aca="1" ref="AE103" ca="1">INDIRECT(_xlfn.CONCAT(AE$4,"_d!",AE$1,$A103))</f>
        <v>8034.49853515625</v>
      </c>
      <c r="AF103" s="19" cm="1">
        <f t="array" aca="1" ref="AF103" ca="1">INDIRECT(_xlfn.CONCAT(AF$4,"_d!",AF$1,$A103))</f>
        <v>8079.3642578125</v>
      </c>
      <c r="AG103" s="19" cm="1">
        <f t="array" aca="1" ref="AG103" ca="1">INDIRECT(_xlfn.CONCAT(AG$4,"_d!",AG$1,$A103))</f>
        <v>8218.7978515625</v>
      </c>
      <c r="AH103" s="19" cm="1">
        <f t="array" aca="1" ref="AH103" ca="1">INDIRECT(_xlfn.CONCAT(AH$4,"_d!",AH$1,$A103))</f>
        <v>8241.5595703125</v>
      </c>
      <c r="AI103" s="19" cm="1">
        <f t="array" aca="1" ref="AI103" ca="1">INDIRECT(_xlfn.CONCAT(AI$4,"_d!",AI$1,$A103))</f>
        <v>8125.0947265625</v>
      </c>
      <c r="AJ103" s="19" cm="1">
        <f t="array" aca="1" ref="AJ103" ca="1">INDIRECT(_xlfn.CONCAT(AJ$4,"_d!",AJ$1,$A103))</f>
        <v>8228.3095703125</v>
      </c>
      <c r="AK103" s="42">
        <f t="shared" ca="1" si="55"/>
        <v>8089.9699096182221</v>
      </c>
      <c r="AL103" s="19" cm="1">
        <f t="array" aca="1" ref="AL103" ca="1">INDIRECT(_xlfn.CONCAT(AL$4,"_d!",AL$1,$A103))</f>
        <v>7989.3193359375</v>
      </c>
      <c r="AM103" s="19" cm="1">
        <f t="array" aca="1" ref="AM103" ca="1">INDIRECT(_xlfn.CONCAT(AM$4,"_d!",AM$1,$A103))</f>
        <v>8056.4150390625</v>
      </c>
      <c r="AN103" s="19" cm="1">
        <f t="array" aca="1" ref="AN103" ca="1">INDIRECT(_xlfn.CONCAT(AN$4,"_d!",AN$1,$A103))</f>
        <v>8215.23046875</v>
      </c>
      <c r="AO103" s="19" cm="1">
        <f t="array" aca="1" ref="AO103" ca="1">INDIRECT(_xlfn.CONCAT(AO$4,"_d!",AO$1,$A103))</f>
        <v>8101.60400390625</v>
      </c>
      <c r="AP103" s="19" cm="1">
        <f t="array" aca="1" ref="AP103" ca="1">INDIRECT(_xlfn.CONCAT(AP$4,"_d!",AP$1,$A103))</f>
        <v>8189.9619140625</v>
      </c>
      <c r="AQ103" s="19" cm="1">
        <f t="array" aca="1" ref="AQ103" ca="1">INDIRECT(_xlfn.CONCAT(AQ$4,"_d!",AQ$1,$A103))</f>
        <v>8184.8642578125</v>
      </c>
      <c r="AR103" s="42">
        <f t="shared" ca="1" si="56"/>
        <v>8060.2948502957915</v>
      </c>
      <c r="AS103" s="19" cm="1">
        <f t="array" aca="1" ref="AS103" ca="1">INDIRECT(_xlfn.CONCAT(AS$4,"_d!",AS$1,$A103))</f>
        <v>8014.255859375</v>
      </c>
      <c r="AT103" s="19" cm="1">
        <f t="array" aca="1" ref="AT103" ca="1">INDIRECT(_xlfn.CONCAT(AT$4,"_d!",AT$1,$A103))</f>
        <v>8086.333984375</v>
      </c>
      <c r="AU103" s="19" cm="1">
        <f t="array" aca="1" ref="AU103" ca="1">INDIRECT(_xlfn.CONCAT(AU$4,"_d!",AU$1,$A103))</f>
        <v>8182.65673828125</v>
      </c>
      <c r="AV103" s="19" cm="1">
        <f t="array" aca="1" ref="AV103" ca="1">INDIRECT(_xlfn.CONCAT(AV$4,"_d!",AV$1,$A103))</f>
        <v>8267.4619140625</v>
      </c>
      <c r="AW103" s="19" cm="1">
        <f t="array" aca="1" ref="AW103" ca="1">INDIRECT(_xlfn.CONCAT(AW$4,"_d!",AW$1,$A103))</f>
        <v>8185.25634765625</v>
      </c>
      <c r="AX103" s="19" cm="1">
        <f t="array" aca="1" ref="AX103" ca="1">INDIRECT(_xlfn.CONCAT(AX$4,"_d!",AX$1,$A103))</f>
        <v>8172.2041015625</v>
      </c>
      <c r="AY103" s="42">
        <f t="shared" ca="1" si="57"/>
        <v>8081.1968979629955</v>
      </c>
      <c r="AZ103" s="19" cm="1">
        <f t="array" aca="1" ref="AZ103" ca="1">INDIRECT(_xlfn.CONCAT(AZ$4,"_d!",AZ$1,$A103))</f>
        <v>8031.70068359375</v>
      </c>
      <c r="BA103" s="19" cm="1">
        <f t="array" aca="1" ref="BA103" ca="1">INDIRECT(_xlfn.CONCAT(BA$4,"_d!",BA$1,$A103))</f>
        <v>8037.46142578125</v>
      </c>
      <c r="BB103" s="19" cm="1">
        <f t="array" aca="1" ref="BB103" ca="1">INDIRECT(_xlfn.CONCAT(BB$4,"_d!",BB$1,$A103))</f>
        <v>8248.9677734375</v>
      </c>
      <c r="BC103" s="19" cm="1">
        <f t="array" aca="1" ref="BC103" ca="1">INDIRECT(_xlfn.CONCAT(BC$4,"_d!",BC$1,$A103))</f>
        <v>8137.83935546875</v>
      </c>
      <c r="BD103" s="19" cm="1">
        <f t="array" aca="1" ref="BD103" ca="1">INDIRECT(_xlfn.CONCAT(BD$4,"_d!",BD$1,$A103))</f>
        <v>8227.33984375</v>
      </c>
      <c r="BE103" s="19" cm="1">
        <f t="array" aca="1" ref="BE103" ca="1">INDIRECT(_xlfn.CONCAT(BE$4,"_d!",BE$1,$A103))</f>
        <v>8220.8681640625</v>
      </c>
      <c r="BF103" s="42">
        <f t="shared" ca="1" si="58"/>
        <v>8070.9861474945073</v>
      </c>
      <c r="BG103" s="19" cm="1">
        <f t="array" aca="1" ref="BG103" ca="1">INDIRECT(_xlfn.CONCAT(BG$4,"_d!",BG$1,$A103))</f>
        <v>8017.29541015625</v>
      </c>
      <c r="BH103" s="19" cm="1">
        <f t="array" aca="1" ref="BH103" ca="1">INDIRECT(_xlfn.CONCAT(BH$4,"_d!",BH$1,$A103))</f>
        <v>8075.56591796875</v>
      </c>
      <c r="BI103" s="19" cm="1">
        <f t="array" aca="1" ref="BI103" ca="1">INDIRECT(_xlfn.CONCAT(BI$4,"_d!",BI$1,$A103))</f>
        <v>8265.2880859375</v>
      </c>
      <c r="BJ103" s="19" cm="1">
        <f t="array" aca="1" ref="BJ103" ca="1">INDIRECT(_xlfn.CONCAT(BJ$4,"_d!",BJ$1,$A103))</f>
        <v>8202.8525390625</v>
      </c>
      <c r="BK103" s="19" cm="1">
        <f t="array" aca="1" ref="BK103" ca="1">INDIRECT(_xlfn.CONCAT(BK$4,"_d!",BK$1,$A103))</f>
        <v>8237.2197265625</v>
      </c>
      <c r="BL103" s="19" cm="1">
        <f t="array" aca="1" ref="BL103" ca="1">INDIRECT(_xlfn.CONCAT(BL$4,"_d!",BL$1,$A103))</f>
        <v>8177.1318359375</v>
      </c>
      <c r="BM103" s="42">
        <f t="shared" ca="1" si="59"/>
        <v>8070.8088125018621</v>
      </c>
      <c r="BN103" s="19" cm="1">
        <f t="array" aca="1" ref="BN103" ca="1">INDIRECT(_xlfn.CONCAT(BN$4,"_d!",BN$1,$A103))</f>
        <v>8002.6630859375</v>
      </c>
      <c r="BO103" s="19" cm="1">
        <f t="array" aca="1" ref="BO103" ca="1">INDIRECT(_xlfn.CONCAT(BO$4,"_d!",BO$1,$A103))</f>
        <v>8033.3544921875</v>
      </c>
      <c r="BP103" s="19" cm="1">
        <f t="array" aca="1" ref="BP103" ca="1">INDIRECT(_xlfn.CONCAT(BP$4,"_d!",BP$1,$A103))</f>
        <v>8197.244140625</v>
      </c>
      <c r="BQ103" s="19" cm="1">
        <f t="array" aca="1" ref="BQ103" ca="1">INDIRECT(_xlfn.CONCAT(BQ$4,"_d!",BQ$1,$A103))</f>
        <v>8183.927734375</v>
      </c>
      <c r="BR103" s="19" cm="1">
        <f t="array" aca="1" ref="BR103" ca="1">INDIRECT(_xlfn.CONCAT(BR$4,"_d!",BR$1,$A103))</f>
        <v>8196.669921875</v>
      </c>
      <c r="BS103" s="19" cm="1">
        <f t="array" aca="1" ref="BS103" ca="1">INDIRECT(_xlfn.CONCAT(BS$4,"_d!",BS$1,$A103))</f>
        <v>8211.353515625</v>
      </c>
      <c r="BT103" s="42">
        <f t="shared" ca="1" si="60"/>
        <v>8044.0337978106218</v>
      </c>
      <c r="BU103" s="42"/>
      <c r="BV103" s="45">
        <f t="shared" ca="1" si="61"/>
        <v>8069.6395533075429</v>
      </c>
      <c r="BW103" s="45">
        <f t="shared" ca="1" si="62"/>
        <v>8068.3921492334566</v>
      </c>
      <c r="BX103" s="45">
        <f t="shared" ca="1" si="63"/>
        <v>8051.7002036490785</v>
      </c>
      <c r="BY103" s="45">
        <f t="shared" ca="1" si="64"/>
        <v>8043.4999104363387</v>
      </c>
      <c r="BZ103" s="45">
        <f t="shared" ca="1" si="65"/>
        <v>8089.9699096182221</v>
      </c>
      <c r="CA103" s="45">
        <f t="shared" ca="1" si="66"/>
        <v>8060.2948502957915</v>
      </c>
      <c r="CB103" s="45">
        <f t="shared" ca="1" si="67"/>
        <v>8081.1968979629955</v>
      </c>
      <c r="CC103" s="45">
        <f t="shared" ca="1" si="68"/>
        <v>8070.9861474945073</v>
      </c>
      <c r="CD103" s="45">
        <f t="shared" ca="1" si="69"/>
        <v>8070.8088125018621</v>
      </c>
      <c r="CE103" s="45">
        <f t="shared" ca="1" si="70"/>
        <v>8044.0337978106218</v>
      </c>
      <c r="CF103" s="45" cm="1">
        <f t="array" aca="1" ref="CF103" ca="1">+SUMPRODUCT($BV$3:$CE$3/100,$BV103:$CE103)</f>
        <v>8063.1377229095415</v>
      </c>
      <c r="CG103" s="35">
        <f t="shared" si="118"/>
        <v>45689</v>
      </c>
      <c r="CH103" s="24">
        <f t="shared" ca="1" si="96"/>
        <v>2.5544717573436682E-2</v>
      </c>
      <c r="CI103" s="24">
        <f t="shared" ca="1" si="97"/>
        <v>2.5341500496410596E-2</v>
      </c>
      <c r="CJ103" s="24">
        <f t="shared" ca="1" si="98"/>
        <v>2.4484454588203697E-2</v>
      </c>
      <c r="CK103" s="24">
        <f t="shared" ca="1" si="99"/>
        <v>2.4567220659255318E-2</v>
      </c>
      <c r="CL103" s="24">
        <f t="shared" ca="1" si="100"/>
        <v>2.4686603110421812E-2</v>
      </c>
      <c r="CM103" s="24">
        <f t="shared" ca="1" si="101"/>
        <v>2.4699882993495459E-2</v>
      </c>
      <c r="CN103" s="24">
        <f t="shared" ca="1" si="102"/>
        <v>2.4378609148591135E-2</v>
      </c>
      <c r="CO103" s="24">
        <f t="shared" ca="1" si="103"/>
        <v>2.3860138561772493E-2</v>
      </c>
      <c r="CP103" s="24">
        <f t="shared" ca="1" si="104"/>
        <v>2.3907611905555681E-2</v>
      </c>
      <c r="CQ103" s="24">
        <f t="shared" ca="1" si="105"/>
        <v>2.3125274260803241E-2</v>
      </c>
      <c r="CR103" s="24">
        <f t="shared" ca="1" si="106"/>
        <v>2.4229736774960875E-2</v>
      </c>
      <c r="CS103" s="35">
        <f t="shared" si="119"/>
        <v>45689</v>
      </c>
      <c r="CT103" s="24">
        <f t="shared" ca="1" si="107"/>
        <v>0.63504963591648078</v>
      </c>
      <c r="CU103" s="24">
        <f t="shared" ca="1" si="108"/>
        <v>0.64104590117484284</v>
      </c>
      <c r="CV103" s="24">
        <f t="shared" ca="1" si="109"/>
        <v>0.66429963518197455</v>
      </c>
      <c r="CW103" s="24">
        <f t="shared" ca="1" si="110"/>
        <v>0.65422234193138751</v>
      </c>
      <c r="CX103" s="24">
        <f t="shared" ca="1" si="111"/>
        <v>0.66259788510209416</v>
      </c>
      <c r="CY103" s="24">
        <f t="shared" ca="1" si="112"/>
        <v>0.66898012988134137</v>
      </c>
      <c r="CZ103" s="24">
        <f t="shared" ca="1" si="113"/>
        <v>0.67170796485637152</v>
      </c>
      <c r="DA103" s="24">
        <f t="shared" ca="1" si="114"/>
        <v>0.6735958185415718</v>
      </c>
      <c r="DB103" s="24">
        <f t="shared" ca="1" si="115"/>
        <v>0.68776653374056007</v>
      </c>
      <c r="DC103" s="24">
        <f t="shared" ca="1" si="116"/>
        <v>0.68712430622703313</v>
      </c>
      <c r="DD103" s="48">
        <f t="shared" ca="1" si="117"/>
        <v>0.66981931586490373</v>
      </c>
      <c r="DE103" s="48">
        <f>+[1]NAC!AG104</f>
        <v>0.66873886195035004</v>
      </c>
      <c r="DF103" s="24"/>
    </row>
    <row r="104" spans="1:110" x14ac:dyDescent="0.25">
      <c r="A104" s="110">
        <f t="shared" si="72"/>
        <v>131</v>
      </c>
      <c r="B104" s="35">
        <f>+NAC!A104</f>
        <v>45717</v>
      </c>
      <c r="C104" s="19" cm="1">
        <f t="array" aca="1" ref="C104" ca="1">INDIRECT(_xlfn.CONCAT(C$4,"_d!",C$1,$A104))</f>
        <v>8391.263671875</v>
      </c>
      <c r="D104" s="19" cm="1">
        <f t="array" aca="1" ref="D104" ca="1">INDIRECT(_xlfn.CONCAT(D$4,"_d!",D$1,$A104))</f>
        <v>8338.46484375</v>
      </c>
      <c r="E104" s="19" cm="1">
        <f t="array" aca="1" ref="E104" ca="1">INDIRECT(_xlfn.CONCAT(E$4,"_d!",E$1,$A104))</f>
        <v>8504.2421875</v>
      </c>
      <c r="F104" s="19" cm="1">
        <f t="array" aca="1" ref="F104" ca="1">INDIRECT(_xlfn.CONCAT(F$4,"_d!",F$1,$A104))</f>
        <v>8386.7373046875</v>
      </c>
      <c r="G104" s="19" cm="1">
        <f t="array" aca="1" ref="G104" ca="1">INDIRECT(_xlfn.CONCAT(G$4,"_d!",G$1,$A104))</f>
        <v>8419.9208984375</v>
      </c>
      <c r="H104" s="19" cm="1">
        <f t="array" aca="1" ref="H104" ca="1">INDIRECT(_xlfn.CONCAT(H$4,"_d!",H$1,$A104))</f>
        <v>8485.423828125</v>
      </c>
      <c r="I104" s="42">
        <f t="shared" ca="1" si="52"/>
        <v>8399.2462141489777</v>
      </c>
      <c r="J104" s="19" cm="1">
        <f t="array" aca="1" ref="J104" ca="1">INDIRECT(_xlfn.CONCAT(J$4,"_d!",J$1,$A104))</f>
        <v>8355.5751953125</v>
      </c>
      <c r="K104" s="19" cm="1">
        <f t="array" aca="1" ref="K104" ca="1">INDIRECT(_xlfn.CONCAT(K$4,"_d!",K$1,$A104))</f>
        <v>8368.400390625</v>
      </c>
      <c r="L104" s="19" cm="1">
        <f t="array" aca="1" ref="L104" ca="1">INDIRECT(_xlfn.CONCAT(L$4,"_d!",L$1,$A104))</f>
        <v>8513.0556640625</v>
      </c>
      <c r="M104" s="19" cm="1">
        <f t="array" aca="1" ref="M104" ca="1">INDIRECT(_xlfn.CONCAT(M$4,"_d!",M$1,$A104))</f>
        <v>8354.7841796875</v>
      </c>
      <c r="N104" s="19" cm="1">
        <f t="array" aca="1" ref="N104" ca="1">INDIRECT(_xlfn.CONCAT(N$4,"_d!",N$1,$A104))</f>
        <v>8429.1220703125</v>
      </c>
      <c r="O104" s="19" cm="1">
        <f t="array" aca="1" ref="O104" ca="1">INDIRECT(_xlfn.CONCAT(O$4,"_d!",O$1,$A104))</f>
        <v>8416.4150390625</v>
      </c>
      <c r="P104" s="42">
        <f ca="1">+SUMPRODUCT(J$3:$O$3,J104:O104)</f>
        <v>8391.6278363078418</v>
      </c>
      <c r="Q104" s="19" cm="1">
        <f t="array" aca="1" ref="Q104" ca="1">INDIRECT(_xlfn.CONCAT(Q$4,"_d!",Q$1,$A104))</f>
        <v>8329.3662109375</v>
      </c>
      <c r="R104" s="19" cm="1">
        <f t="array" aca="1" ref="R104" ca="1">INDIRECT(_xlfn.CONCAT(R$4,"_d!",R$1,$A104))</f>
        <v>8329.3662109375</v>
      </c>
      <c r="S104" s="19" cm="1">
        <f t="array" aca="1" ref="S104" ca="1">INDIRECT(_xlfn.CONCAT(S$4,"_d!",S$1,$A104))</f>
        <v>8553.1669921875</v>
      </c>
      <c r="T104" s="19" cm="1">
        <f t="array" aca="1" ref="T104" ca="1">INDIRECT(_xlfn.CONCAT(T$4,"_d!",T$1,$A104))</f>
        <v>8485.94140625</v>
      </c>
      <c r="U104" s="19" cm="1">
        <f t="array" aca="1" ref="U104" ca="1">INDIRECT(_xlfn.CONCAT(U$4,"_d!",U$1,$A104))</f>
        <v>8460.900390625</v>
      </c>
      <c r="V104" s="19" cm="1">
        <f t="array" aca="1" ref="V104" ca="1">INDIRECT(_xlfn.CONCAT(V$4,"_d!",V$1,$A104))</f>
        <v>8419.50390625</v>
      </c>
      <c r="W104" s="42">
        <f t="shared" ca="1" si="53"/>
        <v>8384.1251228806304</v>
      </c>
      <c r="X104" s="19" cm="1">
        <f t="array" aca="1" ref="X104" ca="1">INDIRECT(_xlfn.CONCAT(X$4,"_d!",X$1,$A104))</f>
        <v>8278.5361328125</v>
      </c>
      <c r="Y104" s="19" cm="1">
        <f t="array" aca="1" ref="Y104" ca="1">INDIRECT(_xlfn.CONCAT(Y$4,"_d!",Y$1,$A104))</f>
        <v>8305.4794921875</v>
      </c>
      <c r="Z104" s="19" cm="1">
        <f t="array" aca="1" ref="Z104" ca="1">INDIRECT(_xlfn.CONCAT(Z$4,"_d!",Z$1,$A104))</f>
        <v>8608.681640625</v>
      </c>
      <c r="AA104" s="19" cm="1">
        <f t="array" aca="1" ref="AA104" ca="1">INDIRECT(_xlfn.CONCAT(AA$4,"_d!",AA$1,$A104))</f>
        <v>8373.8447265625</v>
      </c>
      <c r="AB104" s="19" cm="1">
        <f t="array" aca="1" ref="AB104" ca="1">INDIRECT(_xlfn.CONCAT(AB$4,"_d!",AB$1,$A104))</f>
        <v>8510.7783203125</v>
      </c>
      <c r="AC104" s="19" cm="1">
        <f t="array" aca="1" ref="AC104" ca="1">INDIRECT(_xlfn.CONCAT(AC$4,"_d!",AC$1,$A104))</f>
        <v>8437.8662109375</v>
      </c>
      <c r="AD104" s="42">
        <f t="shared" ca="1" si="54"/>
        <v>8351.2125785618082</v>
      </c>
      <c r="AE104" s="19" cm="1">
        <f t="array" aca="1" ref="AE104" ca="1">INDIRECT(_xlfn.CONCAT(AE$4,"_d!",AE$1,$A104))</f>
        <v>8367.185546875</v>
      </c>
      <c r="AF104" s="19" cm="1">
        <f t="array" aca="1" ref="AF104" ca="1">INDIRECT(_xlfn.CONCAT(AF$4,"_d!",AF$1,$A104))</f>
        <v>8368.2412109375</v>
      </c>
      <c r="AG104" s="19" cm="1">
        <f t="array" aca="1" ref="AG104" ca="1">INDIRECT(_xlfn.CONCAT(AG$4,"_d!",AG$1,$A104))</f>
        <v>8573.7998046875</v>
      </c>
      <c r="AH104" s="19" cm="1">
        <f t="array" aca="1" ref="AH104" ca="1">INDIRECT(_xlfn.CONCAT(AH$4,"_d!",AH$1,$A104))</f>
        <v>8491.298828125</v>
      </c>
      <c r="AI104" s="19" cm="1">
        <f t="array" aca="1" ref="AI104" ca="1">INDIRECT(_xlfn.CONCAT(AI$4,"_d!",AI$1,$A104))</f>
        <v>8427.3486328125</v>
      </c>
      <c r="AJ104" s="19" cm="1">
        <f t="array" aca="1" ref="AJ104" ca="1">INDIRECT(_xlfn.CONCAT(AJ$4,"_d!",AJ$1,$A104))</f>
        <v>8483.115234375</v>
      </c>
      <c r="AK104" s="42">
        <f t="shared" ca="1" si="55"/>
        <v>8399.4893649506485</v>
      </c>
      <c r="AL104" s="19" cm="1">
        <f t="array" aca="1" ref="AL104" ca="1">INDIRECT(_xlfn.CONCAT(AL$4,"_d!",AL$1,$A104))</f>
        <v>8335.4541015625</v>
      </c>
      <c r="AM104" s="19" cm="1">
        <f t="array" aca="1" ref="AM104" ca="1">INDIRECT(_xlfn.CONCAT(AM$4,"_d!",AM$1,$A104))</f>
        <v>8347.3056640625</v>
      </c>
      <c r="AN104" s="19" cm="1">
        <f t="array" aca="1" ref="AN104" ca="1">INDIRECT(_xlfn.CONCAT(AN$4,"_d!",AN$1,$A104))</f>
        <v>8567.2060546875</v>
      </c>
      <c r="AO104" s="19" cm="1">
        <f t="array" aca="1" ref="AO104" ca="1">INDIRECT(_xlfn.CONCAT(AO$4,"_d!",AO$1,$A104))</f>
        <v>8346.5185546875</v>
      </c>
      <c r="AP104" s="19" cm="1">
        <f t="array" aca="1" ref="AP104" ca="1">INDIRECT(_xlfn.CONCAT(AP$4,"_d!",AP$1,$A104))</f>
        <v>8471.2294921875</v>
      </c>
      <c r="AQ104" s="19" cm="1">
        <f t="array" aca="1" ref="AQ104" ca="1">INDIRECT(_xlfn.CONCAT(AQ$4,"_d!",AQ$1,$A104))</f>
        <v>8447.255859375</v>
      </c>
      <c r="AR104" s="42">
        <f t="shared" ca="1" si="56"/>
        <v>8374.3657034416683</v>
      </c>
      <c r="AS104" s="19" cm="1">
        <f t="array" aca="1" ref="AS104" ca="1">INDIRECT(_xlfn.CONCAT(AS$4,"_d!",AS$1,$A104))</f>
        <v>8330.2646484375</v>
      </c>
      <c r="AT104" s="19" cm="1">
        <f t="array" aca="1" ref="AT104" ca="1">INDIRECT(_xlfn.CONCAT(AT$4,"_d!",AT$1,$A104))</f>
        <v>8376.8740234375</v>
      </c>
      <c r="AU104" s="19" cm="1">
        <f t="array" aca="1" ref="AU104" ca="1">INDIRECT(_xlfn.CONCAT(AU$4,"_d!",AU$1,$A104))</f>
        <v>8528.060546875</v>
      </c>
      <c r="AV104" s="19" cm="1">
        <f t="array" aca="1" ref="AV104" ca="1">INDIRECT(_xlfn.CONCAT(AV$4,"_d!",AV$1,$A104))</f>
        <v>8501.392578125</v>
      </c>
      <c r="AW104" s="19" cm="1">
        <f t="array" aca="1" ref="AW104" ca="1">INDIRECT(_xlfn.CONCAT(AW$4,"_d!",AW$1,$A104))</f>
        <v>8456.9140625</v>
      </c>
      <c r="AX104" s="19" cm="1">
        <f t="array" aca="1" ref="AX104" ca="1">INDIRECT(_xlfn.CONCAT(AX$4,"_d!",AX$1,$A104))</f>
        <v>8437.658203125</v>
      </c>
      <c r="AY104" s="42">
        <f t="shared" ca="1" si="57"/>
        <v>8381.6617916020186</v>
      </c>
      <c r="AZ104" s="19" cm="1">
        <f t="array" aca="1" ref="AZ104" ca="1">INDIRECT(_xlfn.CONCAT(AZ$4,"_d!",AZ$1,$A104))</f>
        <v>8346.015625</v>
      </c>
      <c r="BA104" s="19" cm="1">
        <f t="array" aca="1" ref="BA104" ca="1">INDIRECT(_xlfn.CONCAT(BA$4,"_d!",BA$1,$A104))</f>
        <v>8315.880859375</v>
      </c>
      <c r="BB104" s="19" cm="1">
        <f t="array" aca="1" ref="BB104" ca="1">INDIRECT(_xlfn.CONCAT(BB$4,"_d!",BB$1,$A104))</f>
        <v>8592.15625</v>
      </c>
      <c r="BC104" s="19" cm="1">
        <f t="array" aca="1" ref="BC104" ca="1">INDIRECT(_xlfn.CONCAT(BC$4,"_d!",BC$1,$A104))</f>
        <v>8368.3447265625</v>
      </c>
      <c r="BD104" s="19" cm="1">
        <f t="array" aca="1" ref="BD104" ca="1">INDIRECT(_xlfn.CONCAT(BD$4,"_d!",BD$1,$A104))</f>
        <v>8491.240234375</v>
      </c>
      <c r="BE104" s="19" cm="1">
        <f t="array" aca="1" ref="BE104" ca="1">INDIRECT(_xlfn.CONCAT(BE$4,"_d!",BE$1,$A104))</f>
        <v>8499.4716796875</v>
      </c>
      <c r="BF104" s="42">
        <f t="shared" ca="1" si="58"/>
        <v>8366.4254979580655</v>
      </c>
      <c r="BG104" s="19" cm="1">
        <f t="array" aca="1" ref="BG104" ca="1">INDIRECT(_xlfn.CONCAT(BG$4,"_d!",BG$1,$A104))</f>
        <v>8330.845703125</v>
      </c>
      <c r="BH104" s="19" cm="1">
        <f t="array" aca="1" ref="BH104" ca="1">INDIRECT(_xlfn.CONCAT(BH$4,"_d!",BH$1,$A104))</f>
        <v>8353.6826171875</v>
      </c>
      <c r="BI104" s="19" cm="1">
        <f t="array" aca="1" ref="BI104" ca="1">INDIRECT(_xlfn.CONCAT(BI$4,"_d!",BI$1,$A104))</f>
        <v>8589.5283203125</v>
      </c>
      <c r="BJ104" s="19" cm="1">
        <f t="array" aca="1" ref="BJ104" ca="1">INDIRECT(_xlfn.CONCAT(BJ$4,"_d!",BJ$1,$A104))</f>
        <v>8437.853515625</v>
      </c>
      <c r="BK104" s="19" cm="1">
        <f t="array" aca="1" ref="BK104" ca="1">INDIRECT(_xlfn.CONCAT(BK$4,"_d!",BK$1,$A104))</f>
        <v>8493.69140625</v>
      </c>
      <c r="BL104" s="19" cm="1">
        <f t="array" aca="1" ref="BL104" ca="1">INDIRECT(_xlfn.CONCAT(BL$4,"_d!",BL$1,$A104))</f>
        <v>8448.791015625</v>
      </c>
      <c r="BM104" s="42">
        <f t="shared" ca="1" si="59"/>
        <v>8365.7704384425015</v>
      </c>
      <c r="BN104" s="19" cm="1">
        <f t="array" aca="1" ref="BN104" ca="1">INDIRECT(_xlfn.CONCAT(BN$4,"_d!",BN$1,$A104))</f>
        <v>8286.2333984375</v>
      </c>
      <c r="BO104" s="19" cm="1">
        <f t="array" aca="1" ref="BO104" ca="1">INDIRECT(_xlfn.CONCAT(BO$4,"_d!",BO$1,$A104))</f>
        <v>8282.3388671875</v>
      </c>
      <c r="BP104" s="19" cm="1">
        <f t="array" aca="1" ref="BP104" ca="1">INDIRECT(_xlfn.CONCAT(BP$4,"_d!",BP$1,$A104))</f>
        <v>8502.1728515625</v>
      </c>
      <c r="BQ104" s="19" cm="1">
        <f t="array" aca="1" ref="BQ104" ca="1">INDIRECT(_xlfn.CONCAT(BQ$4,"_d!",BQ$1,$A104))</f>
        <v>8377.9423828125</v>
      </c>
      <c r="BR104" s="19" cm="1">
        <f t="array" aca="1" ref="BR104" ca="1">INDIRECT(_xlfn.CONCAT(BR$4,"_d!",BR$1,$A104))</f>
        <v>8433.771484375</v>
      </c>
      <c r="BS104" s="19" cm="1">
        <f t="array" aca="1" ref="BS104" ca="1">INDIRECT(_xlfn.CONCAT(BS$4,"_d!",BS$1,$A104))</f>
        <v>8481.6220703125</v>
      </c>
      <c r="BT104" s="42">
        <f t="shared" ca="1" si="60"/>
        <v>8315.0461500982365</v>
      </c>
      <c r="BU104" s="42"/>
      <c r="BV104" s="45">
        <f t="shared" ca="1" si="61"/>
        <v>8399.2462141489777</v>
      </c>
      <c r="BW104" s="45">
        <f t="shared" ca="1" si="62"/>
        <v>8391.6278363078418</v>
      </c>
      <c r="BX104" s="45">
        <f t="shared" ca="1" si="63"/>
        <v>8384.1251228806304</v>
      </c>
      <c r="BY104" s="45">
        <f t="shared" ca="1" si="64"/>
        <v>8351.2125785618082</v>
      </c>
      <c r="BZ104" s="45">
        <f t="shared" ca="1" si="65"/>
        <v>8399.4893649506485</v>
      </c>
      <c r="CA104" s="45">
        <f t="shared" ca="1" si="66"/>
        <v>8374.3657034416683</v>
      </c>
      <c r="CB104" s="45">
        <f t="shared" ca="1" si="67"/>
        <v>8381.6617916020186</v>
      </c>
      <c r="CC104" s="45">
        <f t="shared" ca="1" si="68"/>
        <v>8366.4254979580655</v>
      </c>
      <c r="CD104" s="45">
        <f t="shared" ca="1" si="69"/>
        <v>8365.7704384425015</v>
      </c>
      <c r="CE104" s="45">
        <f t="shared" ca="1" si="70"/>
        <v>8315.0461500982365</v>
      </c>
      <c r="CF104" s="45" cm="1">
        <f t="array" aca="1" ref="CF104" ca="1">+SUMPRODUCT($BV$3:$CE$3/100,$BV104:$CE104)</f>
        <v>8365.001860073342</v>
      </c>
      <c r="CG104" s="35">
        <f t="shared" si="118"/>
        <v>45717</v>
      </c>
      <c r="CH104" s="24">
        <f t="shared" ca="1" si="96"/>
        <v>4.0845276751715343E-2</v>
      </c>
      <c r="CI104" s="24">
        <f t="shared" ca="1" si="97"/>
        <v>4.0061970352431864E-2</v>
      </c>
      <c r="CJ104" s="24">
        <f t="shared" ca="1" si="98"/>
        <v>4.128630113188958E-2</v>
      </c>
      <c r="CK104" s="24">
        <f t="shared" ca="1" si="99"/>
        <v>3.8256066581938475E-2</v>
      </c>
      <c r="CL104" s="24">
        <f t="shared" ca="1" si="100"/>
        <v>3.8259654707051061E-2</v>
      </c>
      <c r="CM104" s="24">
        <f t="shared" ca="1" si="101"/>
        <v>3.896518166880103E-2</v>
      </c>
      <c r="CN104" s="24">
        <f t="shared" ca="1" si="102"/>
        <v>3.7180741594696309E-2</v>
      </c>
      <c r="CO104" s="24">
        <f t="shared" ca="1" si="103"/>
        <v>3.6605111824565828E-2</v>
      </c>
      <c r="CP104" s="24">
        <f t="shared" ca="1" si="104"/>
        <v>3.6546724472488634E-2</v>
      </c>
      <c r="CQ104" s="24">
        <f t="shared" ca="1" si="105"/>
        <v>3.36911006467151E-2</v>
      </c>
      <c r="CR104" s="24">
        <f t="shared" ca="1" si="106"/>
        <v>3.7437551923009238E-2</v>
      </c>
      <c r="CS104" s="35">
        <f t="shared" si="119"/>
        <v>45717</v>
      </c>
      <c r="CT104" s="24">
        <f t="shared" ca="1" si="107"/>
        <v>0.5413674279615861</v>
      </c>
      <c r="CU104" s="24">
        <f t="shared" ca="1" si="108"/>
        <v>0.54368555499853444</v>
      </c>
      <c r="CV104" s="24">
        <f t="shared" ca="1" si="109"/>
        <v>0.5601095984115938</v>
      </c>
      <c r="CW104" s="24">
        <f t="shared" ca="1" si="110"/>
        <v>0.54972045946743342</v>
      </c>
      <c r="CX104" s="24">
        <f t="shared" ca="1" si="111"/>
        <v>0.55494209318999221</v>
      </c>
      <c r="CY104" s="24">
        <f t="shared" ca="1" si="112"/>
        <v>0.56040222530608252</v>
      </c>
      <c r="CZ104" s="24">
        <f t="shared" ca="1" si="113"/>
        <v>0.56045249452847412</v>
      </c>
      <c r="DA104" s="24">
        <f t="shared" ca="1" si="114"/>
        <v>0.56126316719210667</v>
      </c>
      <c r="DB104" s="24">
        <f t="shared" ca="1" si="115"/>
        <v>0.57207261493793982</v>
      </c>
      <c r="DC104" s="24">
        <f t="shared" ca="1" si="116"/>
        <v>0.5717712634718819</v>
      </c>
      <c r="DD104" s="48">
        <f t="shared" ca="1" si="117"/>
        <v>0.56066172315936336</v>
      </c>
      <c r="DE104" s="48">
        <f>+[1]NAC!AG105</f>
        <v>0.55929514102779465</v>
      </c>
      <c r="DF104" s="24"/>
    </row>
    <row r="105" spans="1:110" x14ac:dyDescent="0.25">
      <c r="A105" s="110">
        <f t="shared" si="72"/>
        <v>132</v>
      </c>
      <c r="B105" s="35">
        <f>+NAC!A105</f>
        <v>45748</v>
      </c>
      <c r="C105" s="19" cm="1">
        <f t="array" aca="1" ref="C105" ca="1">INDIRECT(_xlfn.CONCAT(C$4,"_d!",C$1,$A105))</f>
        <v>8625.0009765625</v>
      </c>
      <c r="D105" s="19" cm="1">
        <f t="array" aca="1" ref="D105" ca="1">INDIRECT(_xlfn.CONCAT(D$4,"_d!",D$1,$A105))</f>
        <v>8582.1025390625</v>
      </c>
      <c r="E105" s="19" cm="1">
        <f t="array" aca="1" ref="E105" ca="1">INDIRECT(_xlfn.CONCAT(E$4,"_d!",E$1,$A105))</f>
        <v>8756.9501953125</v>
      </c>
      <c r="F105" s="19" cm="1">
        <f t="array" aca="1" ref="F105" ca="1">INDIRECT(_xlfn.CONCAT(F$4,"_d!",F$1,$A105))</f>
        <v>8617.48046875</v>
      </c>
      <c r="G105" s="19" cm="1">
        <f t="array" aca="1" ref="G105" ca="1">INDIRECT(_xlfn.CONCAT(G$4,"_d!",G$1,$A105))</f>
        <v>8670.2783203125</v>
      </c>
      <c r="H105" s="19" cm="1">
        <f t="array" aca="1" ref="H105" ca="1">INDIRECT(_xlfn.CONCAT(H$4,"_d!",H$1,$A105))</f>
        <v>8723.7255859375</v>
      </c>
      <c r="I105" s="42">
        <f t="shared" ca="1" si="52"/>
        <v>8639.8732022689655</v>
      </c>
      <c r="J105" s="19" cm="1">
        <f t="array" aca="1" ref="J105" ca="1">INDIRECT(_xlfn.CONCAT(J$4,"_d!",J$1,$A105))</f>
        <v>8589.4921875</v>
      </c>
      <c r="K105" s="19" cm="1">
        <f t="array" aca="1" ref="K105" ca="1">INDIRECT(_xlfn.CONCAT(K$4,"_d!",K$1,$A105))</f>
        <v>8605.57421875</v>
      </c>
      <c r="L105" s="19" cm="1">
        <f t="array" aca="1" ref="L105" ca="1">INDIRECT(_xlfn.CONCAT(L$4,"_d!",L$1,$A105))</f>
        <v>8762.6533203125</v>
      </c>
      <c r="M105" s="19" cm="1">
        <f t="array" aca="1" ref="M105" ca="1">INDIRECT(_xlfn.CONCAT(M$4,"_d!",M$1,$A105))</f>
        <v>8585.9130859375</v>
      </c>
      <c r="N105" s="19" cm="1">
        <f t="array" aca="1" ref="N105" ca="1">INDIRECT(_xlfn.CONCAT(N$4,"_d!",N$1,$A105))</f>
        <v>8676.578125</v>
      </c>
      <c r="O105" s="19" cm="1">
        <f t="array" aca="1" ref="O105" ca="1">INDIRECT(_xlfn.CONCAT(O$4,"_d!",O$1,$A105))</f>
        <v>8652.830078125</v>
      </c>
      <c r="P105" s="42">
        <f ca="1">+SUMPRODUCT(J$3:$O$3,J105:O105)</f>
        <v>8629.8033545379003</v>
      </c>
      <c r="Q105" s="19" cm="1">
        <f t="array" aca="1" ref="Q105" ca="1">INDIRECT(_xlfn.CONCAT(Q$4,"_d!",Q$1,$A105))</f>
        <v>8559.8046875</v>
      </c>
      <c r="R105" s="19" cm="1">
        <f t="array" aca="1" ref="R105" ca="1">INDIRECT(_xlfn.CONCAT(R$4,"_d!",R$1,$A105))</f>
        <v>8559.8046875</v>
      </c>
      <c r="S105" s="19" cm="1">
        <f t="array" aca="1" ref="S105" ca="1">INDIRECT(_xlfn.CONCAT(S$4,"_d!",S$1,$A105))</f>
        <v>8800.8662109375</v>
      </c>
      <c r="T105" s="19" cm="1">
        <f t="array" aca="1" ref="T105" ca="1">INDIRECT(_xlfn.CONCAT(T$4,"_d!",T$1,$A105))</f>
        <v>8711.2490234375</v>
      </c>
      <c r="U105" s="19" cm="1">
        <f t="array" aca="1" ref="U105" ca="1">INDIRECT(_xlfn.CONCAT(U$4,"_d!",U$1,$A105))</f>
        <v>8707.404296875</v>
      </c>
      <c r="V105" s="19" cm="1">
        <f t="array" aca="1" ref="V105" ca="1">INDIRECT(_xlfn.CONCAT(V$4,"_d!",V$1,$A105))</f>
        <v>8649.4033203125</v>
      </c>
      <c r="W105" s="42">
        <f t="shared" ca="1" si="53"/>
        <v>8617.7053061530678</v>
      </c>
      <c r="X105" s="19" cm="1">
        <f t="array" aca="1" ref="X105" ca="1">INDIRECT(_xlfn.CONCAT(X$4,"_d!",X$1,$A105))</f>
        <v>8505.390625</v>
      </c>
      <c r="Y105" s="19" cm="1">
        <f t="array" aca="1" ref="Y105" ca="1">INDIRECT(_xlfn.CONCAT(Y$4,"_d!",Y$1,$A105))</f>
        <v>8544.380859375</v>
      </c>
      <c r="Z105" s="19" cm="1">
        <f t="array" aca="1" ref="Z105" ca="1">INDIRECT(_xlfn.CONCAT(Z$4,"_d!",Z$1,$A105))</f>
        <v>8852.6689453125</v>
      </c>
      <c r="AA105" s="19" cm="1">
        <f t="array" aca="1" ref="AA105" ca="1">INDIRECT(_xlfn.CONCAT(AA$4,"_d!",AA$1,$A105))</f>
        <v>8599.76171875</v>
      </c>
      <c r="AB105" s="19" cm="1">
        <f t="array" aca="1" ref="AB105" ca="1">INDIRECT(_xlfn.CONCAT(AB$4,"_d!",AB$1,$A105))</f>
        <v>8754.5048828125</v>
      </c>
      <c r="AC105" s="19" cm="1">
        <f t="array" aca="1" ref="AC105" ca="1">INDIRECT(_xlfn.CONCAT(AC$4,"_d!",AC$1,$A105))</f>
        <v>8661.123046875</v>
      </c>
      <c r="AD105" s="42">
        <f t="shared" ca="1" si="54"/>
        <v>8584.7209029979531</v>
      </c>
      <c r="AE105" s="19" cm="1">
        <f t="array" aca="1" ref="AE105" ca="1">INDIRECT(_xlfn.CONCAT(AE$4,"_d!",AE$1,$A105))</f>
        <v>8600.771484375</v>
      </c>
      <c r="AF105" s="19" cm="1">
        <f t="array" aca="1" ref="AF105" ca="1">INDIRECT(_xlfn.CONCAT(AF$4,"_d!",AF$1,$A105))</f>
        <v>8603.716796875</v>
      </c>
      <c r="AG105" s="19" cm="1">
        <f t="array" aca="1" ref="AG105" ca="1">INDIRECT(_xlfn.CONCAT(AG$4,"_d!",AG$1,$A105))</f>
        <v>8815.73046875</v>
      </c>
      <c r="AH105" s="19" cm="1">
        <f t="array" aca="1" ref="AH105" ca="1">INDIRECT(_xlfn.CONCAT(AH$4,"_d!",AH$1,$A105))</f>
        <v>8715.044921875</v>
      </c>
      <c r="AI105" s="19" cm="1">
        <f t="array" aca="1" ref="AI105" ca="1">INDIRECT(_xlfn.CONCAT(AI$4,"_d!",AI$1,$A105))</f>
        <v>8670.9423828125</v>
      </c>
      <c r="AJ105" s="19" cm="1">
        <f t="array" aca="1" ref="AJ105" ca="1">INDIRECT(_xlfn.CONCAT(AJ$4,"_d!",AJ$1,$A105))</f>
        <v>8712.248046875</v>
      </c>
      <c r="AK105" s="42">
        <f t="shared" ca="1" si="55"/>
        <v>8634.6418685451699</v>
      </c>
      <c r="AL105" s="19" cm="1">
        <f t="array" aca="1" ref="AL105" ca="1">INDIRECT(_xlfn.CONCAT(AL$4,"_d!",AL$1,$A105))</f>
        <v>8565.15625</v>
      </c>
      <c r="AM105" s="19" cm="1">
        <f t="array" aca="1" ref="AM105" ca="1">INDIRECT(_xlfn.CONCAT(AM$4,"_d!",AM$1,$A105))</f>
        <v>8582.8994140625</v>
      </c>
      <c r="AN105" s="19" cm="1">
        <f t="array" aca="1" ref="AN105" ca="1">INDIRECT(_xlfn.CONCAT(AN$4,"_d!",AN$1,$A105))</f>
        <v>8808.578125</v>
      </c>
      <c r="AO105" s="19" cm="1">
        <f t="array" aca="1" ref="AO105" ca="1">INDIRECT(_xlfn.CONCAT(AO$4,"_d!",AO$1,$A105))</f>
        <v>8573.720703125</v>
      </c>
      <c r="AP105" s="19" cm="1">
        <f t="array" aca="1" ref="AP105" ca="1">INDIRECT(_xlfn.CONCAT(AP$4,"_d!",AP$1,$A105))</f>
        <v>8709.6826171875</v>
      </c>
      <c r="AQ105" s="19" cm="1">
        <f t="array" aca="1" ref="AQ105" ca="1">INDIRECT(_xlfn.CONCAT(AQ$4,"_d!",AQ$1,$A105))</f>
        <v>8677.21484375</v>
      </c>
      <c r="AR105" s="42">
        <f t="shared" ca="1" si="56"/>
        <v>8607.6193768028825</v>
      </c>
      <c r="AS105" s="19" cm="1">
        <f t="array" aca="1" ref="AS105" ca="1">INDIRECT(_xlfn.CONCAT(AS$4,"_d!",AS$1,$A105))</f>
        <v>8560.34375</v>
      </c>
      <c r="AT105" s="19" cm="1">
        <f t="array" aca="1" ref="AT105" ca="1">INDIRECT(_xlfn.CONCAT(AT$4,"_d!",AT$1,$A105))</f>
        <v>8611.5185546875</v>
      </c>
      <c r="AU105" s="19" cm="1">
        <f t="array" aca="1" ref="AU105" ca="1">INDIRECT(_xlfn.CONCAT(AU$4,"_d!",AU$1,$A105))</f>
        <v>8762.7080078125</v>
      </c>
      <c r="AV105" s="19" cm="1">
        <f t="array" aca="1" ref="AV105" ca="1">INDIRECT(_xlfn.CONCAT(AV$4,"_d!",AV$1,$A105))</f>
        <v>8721.478515625</v>
      </c>
      <c r="AW105" s="19" cm="1">
        <f t="array" aca="1" ref="AW105" ca="1">INDIRECT(_xlfn.CONCAT(AW$4,"_d!",AW$1,$A105))</f>
        <v>8694.2626953125</v>
      </c>
      <c r="AX105" s="19" cm="1">
        <f t="array" aca="1" ref="AX105" ca="1">INDIRECT(_xlfn.CONCAT(AX$4,"_d!",AX$1,$A105))</f>
        <v>8669.1953125</v>
      </c>
      <c r="AY105" s="42">
        <f t="shared" ca="1" si="57"/>
        <v>8613.8278781196968</v>
      </c>
      <c r="AZ105" s="19" cm="1">
        <f t="array" aca="1" ref="AZ105" ca="1">INDIRECT(_xlfn.CONCAT(AZ$4,"_d!",AZ$1,$A105))</f>
        <v>8576.951171875</v>
      </c>
      <c r="BA105" s="19" cm="1">
        <f t="array" aca="1" ref="BA105" ca="1">INDIRECT(_xlfn.CONCAT(BA$4,"_d!",BA$1,$A105))</f>
        <v>8548.45703125</v>
      </c>
      <c r="BB105" s="19" cm="1">
        <f t="array" aca="1" ref="BB105" ca="1">INDIRECT(_xlfn.CONCAT(BB$4,"_d!",BB$1,$A105))</f>
        <v>8823.662109375</v>
      </c>
      <c r="BC105" s="19" cm="1">
        <f t="array" aca="1" ref="BC105" ca="1">INDIRECT(_xlfn.CONCAT(BC$4,"_d!",BC$1,$A105))</f>
        <v>8587.865234375</v>
      </c>
      <c r="BD105" s="19" cm="1">
        <f t="array" aca="1" ref="BD105" ca="1">INDIRECT(_xlfn.CONCAT(BD$4,"_d!",BD$1,$A105))</f>
        <v>8729.1708984375</v>
      </c>
      <c r="BE105" s="19" cm="1">
        <f t="array" aca="1" ref="BE105" ca="1">INDIRECT(_xlfn.CONCAT(BE$4,"_d!",BE$1,$A105))</f>
        <v>8726.6650390625</v>
      </c>
      <c r="BF105" s="42">
        <f t="shared" ca="1" si="58"/>
        <v>8597.7949932241663</v>
      </c>
      <c r="BG105" s="19" cm="1">
        <f t="array" aca="1" ref="BG105" ca="1">INDIRECT(_xlfn.CONCAT(BG$4,"_d!",BG$1,$A105))</f>
        <v>8559.529296875</v>
      </c>
      <c r="BH105" s="19" cm="1">
        <f t="array" aca="1" ref="BH105" ca="1">INDIRECT(_xlfn.CONCAT(BH$4,"_d!",BH$1,$A105))</f>
        <v>8588.2265625</v>
      </c>
      <c r="BI105" s="19" cm="1">
        <f t="array" aca="1" ref="BI105" ca="1">INDIRECT(_xlfn.CONCAT(BI$4,"_d!",BI$1,$A105))</f>
        <v>8812.482421875</v>
      </c>
      <c r="BJ105" s="19" cm="1">
        <f t="array" aca="1" ref="BJ105" ca="1">INDIRECT(_xlfn.CONCAT(BJ$4,"_d!",BJ$1,$A105))</f>
        <v>8658.669921875</v>
      </c>
      <c r="BK105" s="19" cm="1">
        <f t="array" aca="1" ref="BK105" ca="1">INDIRECT(_xlfn.CONCAT(BK$4,"_d!",BK$1,$A105))</f>
        <v>8726.20703125</v>
      </c>
      <c r="BL105" s="19" cm="1">
        <f t="array" aca="1" ref="BL105" ca="1">INDIRECT(_xlfn.CONCAT(BL$4,"_d!",BL$1,$A105))</f>
        <v>8672.4560546875</v>
      </c>
      <c r="BM105" s="42">
        <f t="shared" ca="1" si="59"/>
        <v>8595.9760214978578</v>
      </c>
      <c r="BN105" s="19" cm="1">
        <f t="array" aca="1" ref="BN105" ca="1">INDIRECT(_xlfn.CONCAT(BN$4,"_d!",BN$1,$A105))</f>
        <v>8513.2177734375</v>
      </c>
      <c r="BO105" s="19" cm="1">
        <f t="array" aca="1" ref="BO105" ca="1">INDIRECT(_xlfn.CONCAT(BO$4,"_d!",BO$1,$A105))</f>
        <v>8515.1689453125</v>
      </c>
      <c r="BP105" s="19" cm="1">
        <f t="array" aca="1" ref="BP105" ca="1">INDIRECT(_xlfn.CONCAT(BP$4,"_d!",BP$1,$A105))</f>
        <v>8722.1669921875</v>
      </c>
      <c r="BQ105" s="19" cm="1">
        <f t="array" aca="1" ref="BQ105" ca="1">INDIRECT(_xlfn.CONCAT(BQ$4,"_d!",BQ$1,$A105))</f>
        <v>8597.7060546875</v>
      </c>
      <c r="BR105" s="19" cm="1">
        <f t="array" aca="1" ref="BR105" ca="1">INDIRECT(_xlfn.CONCAT(BR$4,"_d!",BR$1,$A105))</f>
        <v>8659.6953125</v>
      </c>
      <c r="BS105" s="19" cm="1">
        <f t="array" aca="1" ref="BS105" ca="1">INDIRECT(_xlfn.CONCAT(BS$4,"_d!",BS$1,$A105))</f>
        <v>8703.8984375</v>
      </c>
      <c r="BT105" s="42">
        <f t="shared" ca="1" si="60"/>
        <v>8542.8929391325382</v>
      </c>
      <c r="BU105" s="42"/>
      <c r="BV105" s="45">
        <f t="shared" ca="1" si="61"/>
        <v>8639.8732022689655</v>
      </c>
      <c r="BW105" s="45">
        <f t="shared" ca="1" si="62"/>
        <v>8629.8033545379003</v>
      </c>
      <c r="BX105" s="45">
        <f t="shared" ca="1" si="63"/>
        <v>8617.7053061530678</v>
      </c>
      <c r="BY105" s="45">
        <f t="shared" ca="1" si="64"/>
        <v>8584.7209029979531</v>
      </c>
      <c r="BZ105" s="45">
        <f t="shared" ca="1" si="65"/>
        <v>8634.6418685451699</v>
      </c>
      <c r="CA105" s="45">
        <f t="shared" ca="1" si="66"/>
        <v>8607.6193768028825</v>
      </c>
      <c r="CB105" s="45">
        <f t="shared" ca="1" si="67"/>
        <v>8613.8278781196968</v>
      </c>
      <c r="CC105" s="45">
        <f t="shared" ca="1" si="68"/>
        <v>8597.7949932241663</v>
      </c>
      <c r="CD105" s="45">
        <f t="shared" ca="1" si="69"/>
        <v>8595.9760214978578</v>
      </c>
      <c r="CE105" s="45">
        <f t="shared" ca="1" si="70"/>
        <v>8542.8929391325382</v>
      </c>
      <c r="CF105" s="45" cm="1">
        <f t="array" aca="1" ref="CF105" ca="1">+SUMPRODUCT($BV$3:$CE$3/100,$BV105:$CE105)</f>
        <v>8597.4224427542467</v>
      </c>
      <c r="CG105" s="35">
        <f t="shared" si="118"/>
        <v>45748</v>
      </c>
      <c r="CH105" s="24">
        <f t="shared" ca="1" si="96"/>
        <v>2.8648640840488682E-2</v>
      </c>
      <c r="CI105" s="24">
        <f t="shared" ca="1" si="97"/>
        <v>2.8382516822248682E-2</v>
      </c>
      <c r="CJ105" s="24">
        <f t="shared" ca="1" si="98"/>
        <v>2.785981600334031E-2</v>
      </c>
      <c r="CK105" s="24">
        <f t="shared" ca="1" si="99"/>
        <v>2.7961008325375181E-2</v>
      </c>
      <c r="CL105" s="24">
        <f t="shared" ca="1" si="100"/>
        <v>2.799604754257623E-2</v>
      </c>
      <c r="CM105" s="24">
        <f t="shared" ca="1" si="101"/>
        <v>2.7853294401192885E-2</v>
      </c>
      <c r="CN105" s="24">
        <f t="shared" ca="1" si="102"/>
        <v>2.7699290700359258E-2</v>
      </c>
      <c r="CO105" s="24">
        <f t="shared" ca="1" si="103"/>
        <v>2.7654521673870169E-2</v>
      </c>
      <c r="CP105" s="24">
        <f t="shared" ca="1" si="104"/>
        <v>2.7517559171539308E-2</v>
      </c>
      <c r="CQ105" s="24">
        <f t="shared" ca="1" si="105"/>
        <v>2.7401746775826297E-2</v>
      </c>
      <c r="CR105" s="24">
        <f t="shared" ca="1" si="106"/>
        <v>2.7784881171427189E-2</v>
      </c>
      <c r="CS105" s="35">
        <f t="shared" si="119"/>
        <v>45748</v>
      </c>
      <c r="CT105" s="24">
        <f t="shared" ca="1" si="107"/>
        <v>0.46304667709391456</v>
      </c>
      <c r="CU105" s="24">
        <f t="shared" ca="1" si="108"/>
        <v>0.46341698534772613</v>
      </c>
      <c r="CV105" s="24">
        <f t="shared" ca="1" si="109"/>
        <v>0.47153705820027314</v>
      </c>
      <c r="CW105" s="24">
        <f t="shared" ca="1" si="110"/>
        <v>0.46776437712889574</v>
      </c>
      <c r="CX105" s="24">
        <f t="shared" ca="1" si="111"/>
        <v>0.46920964748231109</v>
      </c>
      <c r="CY105" s="24">
        <f t="shared" ca="1" si="112"/>
        <v>0.47360476098673154</v>
      </c>
      <c r="CZ105" s="24">
        <f t="shared" ca="1" si="113"/>
        <v>0.47423198616868145</v>
      </c>
      <c r="DA105" s="24">
        <f t="shared" ca="1" si="114"/>
        <v>0.47427136070380294</v>
      </c>
      <c r="DB105" s="24">
        <f t="shared" ca="1" si="115"/>
        <v>0.48162196557780201</v>
      </c>
      <c r="DC105" s="24">
        <f t="shared" ca="1" si="116"/>
        <v>0.4811212246924812</v>
      </c>
      <c r="DD105" s="48">
        <f t="shared" ca="1" si="117"/>
        <v>0.47396465446553737</v>
      </c>
      <c r="DE105" s="48">
        <f>+[1]NAC!AG106</f>
        <v>0.47260814380295701</v>
      </c>
      <c r="DF105" s="24"/>
    </row>
    <row r="106" spans="1:110" x14ac:dyDescent="0.25">
      <c r="A106" s="110">
        <f t="shared" si="72"/>
        <v>133</v>
      </c>
      <c r="B106" s="35">
        <f>+NAC!A106</f>
        <v>45778</v>
      </c>
      <c r="C106" s="19" cm="1">
        <f t="array" aca="1" ref="C106" ca="1">INDIRECT(_xlfn.CONCAT(C$4,"_d!",C$1,$A106))</f>
        <v>8729.640625</v>
      </c>
      <c r="D106" s="19" cm="1">
        <f t="array" aca="1" ref="D106" ca="1">INDIRECT(_xlfn.CONCAT(D$4,"_d!",D$1,$A106))</f>
        <v>8699.287109375</v>
      </c>
      <c r="E106" s="19" cm="1">
        <f t="array" aca="1" ref="E106" ca="1">INDIRECT(_xlfn.CONCAT(E$4,"_d!",E$1,$A106))</f>
        <v>8854.2001953125</v>
      </c>
      <c r="F106" s="19" cm="1">
        <f t="array" aca="1" ref="F106" ca="1">INDIRECT(_xlfn.CONCAT(F$4,"_d!",F$1,$A106))</f>
        <v>8721.14453125</v>
      </c>
      <c r="G106" s="19" cm="1">
        <f t="array" aca="1" ref="G106" ca="1">INDIRECT(_xlfn.CONCAT(G$4,"_d!",G$1,$A106))</f>
        <v>8789.369140625</v>
      </c>
      <c r="H106" s="19" cm="1">
        <f t="array" aca="1" ref="H106" ca="1">INDIRECT(_xlfn.CONCAT(H$4,"_d!",H$1,$A106))</f>
        <v>8855.912109375</v>
      </c>
      <c r="I106" s="42">
        <f t="shared" ca="1" si="52"/>
        <v>8748.748161647387</v>
      </c>
      <c r="J106" s="19" cm="1">
        <f t="array" aca="1" ref="J106" ca="1">INDIRECT(_xlfn.CONCAT(J$4,"_d!",J$1,$A106))</f>
        <v>8690.537109375</v>
      </c>
      <c r="K106" s="19" cm="1">
        <f t="array" aca="1" ref="K106" ca="1">INDIRECT(_xlfn.CONCAT(K$4,"_d!",K$1,$A106))</f>
        <v>8727.0859375</v>
      </c>
      <c r="L106" s="19" cm="1">
        <f t="array" aca="1" ref="L106" ca="1">INDIRECT(_xlfn.CONCAT(L$4,"_d!",L$1,$A106))</f>
        <v>8859.978515625</v>
      </c>
      <c r="M106" s="19" cm="1">
        <f t="array" aca="1" ref="M106" ca="1">INDIRECT(_xlfn.CONCAT(M$4,"_d!",M$1,$A106))</f>
        <v>8693.8837890625</v>
      </c>
      <c r="N106" s="19" cm="1">
        <f t="array" aca="1" ref="N106" ca="1">INDIRECT(_xlfn.CONCAT(N$4,"_d!",N$1,$A106))</f>
        <v>8805.6015625</v>
      </c>
      <c r="O106" s="19" cm="1">
        <f t="array" aca="1" ref="O106" ca="1">INDIRECT(_xlfn.CONCAT(O$4,"_d!",O$1,$A106))</f>
        <v>8789.8291015625</v>
      </c>
      <c r="P106" s="42">
        <f ca="1">+SUMPRODUCT(J$3:$O$3,J106:O106)</f>
        <v>8740.9316727830083</v>
      </c>
      <c r="Q106" s="19" cm="1">
        <f t="array" aca="1" ref="Q106" ca="1">INDIRECT(_xlfn.CONCAT(Q$4,"_d!",Q$1,$A106))</f>
        <v>8673.11328125</v>
      </c>
      <c r="R106" s="19" cm="1">
        <f t="array" aca="1" ref="R106" ca="1">INDIRECT(_xlfn.CONCAT(R$4,"_d!",R$1,$A106))</f>
        <v>8673.11328125</v>
      </c>
      <c r="S106" s="19" cm="1">
        <f t="array" aca="1" ref="S106" ca="1">INDIRECT(_xlfn.CONCAT(S$4,"_d!",S$1,$A106))</f>
        <v>8900.2548828125</v>
      </c>
      <c r="T106" s="19" cm="1">
        <f t="array" aca="1" ref="T106" ca="1">INDIRECT(_xlfn.CONCAT(T$4,"_d!",T$1,$A106))</f>
        <v>8813.732421875</v>
      </c>
      <c r="U106" s="19" cm="1">
        <f t="array" aca="1" ref="U106" ca="1">INDIRECT(_xlfn.CONCAT(U$4,"_d!",U$1,$A106))</f>
        <v>8842.375</v>
      </c>
      <c r="V106" s="19" cm="1">
        <f t="array" aca="1" ref="V106" ca="1">INDIRECT(_xlfn.CONCAT(V$4,"_d!",V$1,$A106))</f>
        <v>8781.44140625</v>
      </c>
      <c r="W106" s="42">
        <f t="shared" ca="1" si="53"/>
        <v>8730.7934088393959</v>
      </c>
      <c r="X106" s="19" cm="1">
        <f t="array" aca="1" ref="X106" ca="1">INDIRECT(_xlfn.CONCAT(X$4,"_d!",X$1,$A106))</f>
        <v>8617.4384765625</v>
      </c>
      <c r="Y106" s="19" cm="1">
        <f t="array" aca="1" ref="Y106" ca="1">INDIRECT(_xlfn.CONCAT(Y$4,"_d!",Y$1,$A106))</f>
        <v>8672.4970703125</v>
      </c>
      <c r="Z106" s="19" cm="1">
        <f t="array" aca="1" ref="Z106" ca="1">INDIRECT(_xlfn.CONCAT(Z$4,"_d!",Z$1,$A106))</f>
        <v>8952.892578125</v>
      </c>
      <c r="AA106" s="19" cm="1">
        <f t="array" aca="1" ref="AA106" ca="1">INDIRECT(_xlfn.CONCAT(AA$4,"_d!",AA$1,$A106))</f>
        <v>8712.0693359375</v>
      </c>
      <c r="AB106" s="19" cm="1">
        <f t="array" aca="1" ref="AB106" ca="1">INDIRECT(_xlfn.CONCAT(AB$4,"_d!",AB$1,$A106))</f>
        <v>8892.8369140625</v>
      </c>
      <c r="AC106" s="19" cm="1">
        <f t="array" aca="1" ref="AC106" ca="1">INDIRECT(_xlfn.CONCAT(AC$4,"_d!",AC$1,$A106))</f>
        <v>8793.1552734375</v>
      </c>
      <c r="AD106" s="42">
        <f t="shared" ca="1" si="54"/>
        <v>8703.9624670133308</v>
      </c>
      <c r="AE106" s="19" cm="1">
        <f t="array" aca="1" ref="AE106" ca="1">INDIRECT(_xlfn.CONCAT(AE$4,"_d!",AE$1,$A106))</f>
        <v>8720.3125</v>
      </c>
      <c r="AF106" s="19" cm="1">
        <f t="array" aca="1" ref="AF106" ca="1">INDIRECT(_xlfn.CONCAT(AF$4,"_d!",AF$1,$A106))</f>
        <v>8739.779296875</v>
      </c>
      <c r="AG106" s="19" cm="1">
        <f t="array" aca="1" ref="AG106" ca="1">INDIRECT(_xlfn.CONCAT(AG$4,"_d!",AG$1,$A106))</f>
        <v>8920.6728515625</v>
      </c>
      <c r="AH106" s="19" cm="1">
        <f t="array" aca="1" ref="AH106" ca="1">INDIRECT(_xlfn.CONCAT(AH$4,"_d!",AH$1,$A106))</f>
        <v>8817.845703125</v>
      </c>
      <c r="AI106" s="19" cm="1">
        <f t="array" aca="1" ref="AI106" ca="1">INDIRECT(_xlfn.CONCAT(AI$4,"_d!",AI$1,$A106))</f>
        <v>8808.490234375</v>
      </c>
      <c r="AJ106" s="19" cm="1">
        <f t="array" aca="1" ref="AJ106" ca="1">INDIRECT(_xlfn.CONCAT(AJ$4,"_d!",AJ$1,$A106))</f>
        <v>8843.6904296875</v>
      </c>
      <c r="AK106" s="42">
        <f t="shared" ca="1" si="55"/>
        <v>8760.0283983723402</v>
      </c>
      <c r="AL106" s="19" cm="1">
        <f t="array" aca="1" ref="AL106" ca="1">INDIRECT(_xlfn.CONCAT(AL$4,"_d!",AL$1,$A106))</f>
        <v>8686.1015625</v>
      </c>
      <c r="AM106" s="19" cm="1">
        <f t="array" aca="1" ref="AM106" ca="1">INDIRECT(_xlfn.CONCAT(AM$4,"_d!",AM$1,$A106))</f>
        <v>8716.931640625</v>
      </c>
      <c r="AN106" s="19" cm="1">
        <f t="array" aca="1" ref="AN106" ca="1">INDIRECT(_xlfn.CONCAT(AN$4,"_d!",AN$1,$A106))</f>
        <v>8916.7919921875</v>
      </c>
      <c r="AO106" s="19" cm="1">
        <f t="array" aca="1" ref="AO106" ca="1">INDIRECT(_xlfn.CONCAT(AO$4,"_d!",AO$1,$A106))</f>
        <v>8686.2568359375</v>
      </c>
      <c r="AP106" s="19" cm="1">
        <f t="array" aca="1" ref="AP106" ca="1">INDIRECT(_xlfn.CONCAT(AP$4,"_d!",AP$1,$A106))</f>
        <v>8850.6904296875</v>
      </c>
      <c r="AQ106" s="19" cm="1">
        <f t="array" aca="1" ref="AQ106" ca="1">INDIRECT(_xlfn.CONCAT(AQ$4,"_d!",AQ$1,$A106))</f>
        <v>8809.017578125</v>
      </c>
      <c r="AR106" s="42">
        <f t="shared" ca="1" si="56"/>
        <v>8733.8746434061341</v>
      </c>
      <c r="AS106" s="19" cm="1">
        <f t="array" aca="1" ref="AS106" ca="1">INDIRECT(_xlfn.CONCAT(AS$4,"_d!",AS$1,$A106))</f>
        <v>8682.154296875</v>
      </c>
      <c r="AT106" s="19" cm="1">
        <f t="array" aca="1" ref="AT106" ca="1">INDIRECT(_xlfn.CONCAT(AT$4,"_d!",AT$1,$A106))</f>
        <v>8749.08203125</v>
      </c>
      <c r="AU106" s="19" cm="1">
        <f t="array" aca="1" ref="AU106" ca="1">INDIRECT(_xlfn.CONCAT(AU$4,"_d!",AU$1,$A106))</f>
        <v>8874.501953125</v>
      </c>
      <c r="AV106" s="19" cm="1">
        <f t="array" aca="1" ref="AV106" ca="1">INDIRECT(_xlfn.CONCAT(AV$4,"_d!",AV$1,$A106))</f>
        <v>8829.728515625</v>
      </c>
      <c r="AW106" s="19" cm="1">
        <f t="array" aca="1" ref="AW106" ca="1">INDIRECT(_xlfn.CONCAT(AW$4,"_d!",AW$1,$A106))</f>
        <v>8844.0712890625</v>
      </c>
      <c r="AX106" s="19" cm="1">
        <f t="array" aca="1" ref="AX106" ca="1">INDIRECT(_xlfn.CONCAT(AX$4,"_d!",AX$1,$A106))</f>
        <v>8801.416015625</v>
      </c>
      <c r="AY106" s="42">
        <f t="shared" ca="1" si="57"/>
        <v>8742.2539111972255</v>
      </c>
      <c r="AZ106" s="19" cm="1">
        <f t="array" aca="1" ref="AZ106" ca="1">INDIRECT(_xlfn.CONCAT(AZ$4,"_d!",AZ$1,$A106))</f>
        <v>8706.1259765625</v>
      </c>
      <c r="BA106" s="19" cm="1">
        <f t="array" aca="1" ref="BA106" ca="1">INDIRECT(_xlfn.CONCAT(BA$4,"_d!",BA$1,$A106))</f>
        <v>8685.1103515625</v>
      </c>
      <c r="BB106" s="19" cm="1">
        <f t="array" aca="1" ref="BB106" ca="1">INDIRECT(_xlfn.CONCAT(BB$4,"_d!",BB$1,$A106))</f>
        <v>8929.6162109375</v>
      </c>
      <c r="BC106" s="19" cm="1">
        <f t="array" aca="1" ref="BC106" ca="1">INDIRECT(_xlfn.CONCAT(BC$4,"_d!",BC$1,$A106))</f>
        <v>8701.05859375</v>
      </c>
      <c r="BD106" s="19" cm="1">
        <f t="array" aca="1" ref="BD106" ca="1">INDIRECT(_xlfn.CONCAT(BD$4,"_d!",BD$1,$A106))</f>
        <v>8883.5859375</v>
      </c>
      <c r="BE106" s="19" cm="1">
        <f t="array" aca="1" ref="BE106" ca="1">INDIRECT(_xlfn.CONCAT(BE$4,"_d!",BE$1,$A106))</f>
        <v>8865.57421875</v>
      </c>
      <c r="BF106" s="42">
        <f t="shared" ca="1" si="58"/>
        <v>8730.1220149586861</v>
      </c>
      <c r="BG106" s="19" cm="1">
        <f t="array" aca="1" ref="BG106" ca="1">INDIRECT(_xlfn.CONCAT(BG$4,"_d!",BG$1,$A106))</f>
        <v>8694.09375</v>
      </c>
      <c r="BH106" s="19" cm="1">
        <f t="array" aca="1" ref="BH106" ca="1">INDIRECT(_xlfn.CONCAT(BH$4,"_d!",BH$1,$A106))</f>
        <v>8736.453125</v>
      </c>
      <c r="BI106" s="19" cm="1">
        <f t="array" aca="1" ref="BI106" ca="1">INDIRECT(_xlfn.CONCAT(BI$4,"_d!",BI$1,$A106))</f>
        <v>8914.478515625</v>
      </c>
      <c r="BJ106" s="19" cm="1">
        <f t="array" aca="1" ref="BJ106" ca="1">INDIRECT(_xlfn.CONCAT(BJ$4,"_d!",BJ$1,$A106))</f>
        <v>8772.318359375</v>
      </c>
      <c r="BK106" s="19" cm="1">
        <f t="array" aca="1" ref="BK106" ca="1">INDIRECT(_xlfn.CONCAT(BK$4,"_d!",BK$1,$A106))</f>
        <v>8885.62109375</v>
      </c>
      <c r="BL106" s="19" cm="1">
        <f t="array" aca="1" ref="BL106" ca="1">INDIRECT(_xlfn.CONCAT(BL$4,"_d!",BL$1,$A106))</f>
        <v>8807.734375</v>
      </c>
      <c r="BM106" s="42">
        <f t="shared" ca="1" si="59"/>
        <v>8734.7289452787372</v>
      </c>
      <c r="BN106" s="19" cm="1">
        <f t="array" aca="1" ref="BN106" ca="1">INDIRECT(_xlfn.CONCAT(BN$4,"_d!",BN$1,$A106))</f>
        <v>8654.0048828125</v>
      </c>
      <c r="BO106" s="19" cm="1">
        <f t="array" aca="1" ref="BO106" ca="1">INDIRECT(_xlfn.CONCAT(BO$4,"_d!",BO$1,$A106))</f>
        <v>8665.125</v>
      </c>
      <c r="BP106" s="19" cm="1">
        <f t="array" aca="1" ref="BP106" ca="1">INDIRECT(_xlfn.CONCAT(BP$4,"_d!",BP$1,$A106))</f>
        <v>8826.44921875</v>
      </c>
      <c r="BQ106" s="19" cm="1">
        <f t="array" aca="1" ref="BQ106" ca="1">INDIRECT(_xlfn.CONCAT(BQ$4,"_d!",BQ$1,$A106))</f>
        <v>8714.0634765625</v>
      </c>
      <c r="BR106" s="19" cm="1">
        <f t="array" aca="1" ref="BR106" ca="1">INDIRECT(_xlfn.CONCAT(BR$4,"_d!",BR$1,$A106))</f>
        <v>8817.294921875</v>
      </c>
      <c r="BS106" s="19" cm="1">
        <f t="array" aca="1" ref="BS106" ca="1">INDIRECT(_xlfn.CONCAT(BS$4,"_d!",BS$1,$A106))</f>
        <v>8843.484375</v>
      </c>
      <c r="BT106" s="42">
        <f t="shared" ca="1" si="60"/>
        <v>8685.2509310447149</v>
      </c>
      <c r="BU106" s="42"/>
      <c r="BV106" s="45">
        <f t="shared" ca="1" si="61"/>
        <v>8748.748161647387</v>
      </c>
      <c r="BW106" s="45">
        <f t="shared" ca="1" si="62"/>
        <v>8740.9316727830083</v>
      </c>
      <c r="BX106" s="45">
        <f t="shared" ca="1" si="63"/>
        <v>8730.7934088393959</v>
      </c>
      <c r="BY106" s="45">
        <f t="shared" ca="1" si="64"/>
        <v>8703.9624670133308</v>
      </c>
      <c r="BZ106" s="45">
        <f t="shared" ca="1" si="65"/>
        <v>8760.0283983723402</v>
      </c>
      <c r="CA106" s="45">
        <f t="shared" ca="1" si="66"/>
        <v>8733.8746434061341</v>
      </c>
      <c r="CB106" s="45">
        <f t="shared" ca="1" si="67"/>
        <v>8742.2539111972255</v>
      </c>
      <c r="CC106" s="45">
        <f t="shared" ca="1" si="68"/>
        <v>8730.1220149586861</v>
      </c>
      <c r="CD106" s="45">
        <f t="shared" ca="1" si="69"/>
        <v>8734.7289452787372</v>
      </c>
      <c r="CE106" s="45">
        <f t="shared" ca="1" si="70"/>
        <v>8685.2509310447149</v>
      </c>
      <c r="CF106" s="45" cm="1">
        <f t="array" aca="1" ref="CF106" ca="1">+SUMPRODUCT($BV$3:$CE$3/100,$BV106:$CE106)</f>
        <v>8725.7100559111987</v>
      </c>
      <c r="CG106" s="35">
        <f t="shared" si="118"/>
        <v>45778</v>
      </c>
      <c r="CH106" s="24">
        <f t="shared" ca="1" si="96"/>
        <v>1.2601453381263727E-2</v>
      </c>
      <c r="CI106" s="24">
        <f t="shared" ca="1" si="97"/>
        <v>1.287727120533666E-2</v>
      </c>
      <c r="CJ106" s="24">
        <f t="shared" ca="1" si="98"/>
        <v>1.3122762808515098E-2</v>
      </c>
      <c r="CK106" s="24">
        <f t="shared" ca="1" si="99"/>
        <v>1.3889975616299344E-2</v>
      </c>
      <c r="CL106" s="24">
        <f t="shared" ca="1" si="100"/>
        <v>1.4521335306787453E-2</v>
      </c>
      <c r="CM106" s="24">
        <f t="shared" ca="1" si="101"/>
        <v>1.4667849619780293E-2</v>
      </c>
      <c r="CN106" s="24">
        <f t="shared" ca="1" si="102"/>
        <v>1.4909287124688086E-2</v>
      </c>
      <c r="CO106" s="24">
        <f t="shared" ca="1" si="103"/>
        <v>1.5390809136389683E-2</v>
      </c>
      <c r="CP106" s="24">
        <f t="shared" ca="1" si="104"/>
        <v>1.6141613638040564E-2</v>
      </c>
      <c r="CQ106" s="24">
        <f t="shared" ca="1" si="105"/>
        <v>1.6663909161271917E-2</v>
      </c>
      <c r="CR106" s="24">
        <f t="shared" ca="1" si="106"/>
        <v>1.4921636573188346E-2</v>
      </c>
      <c r="CS106" s="35">
        <f t="shared" si="119"/>
        <v>45778</v>
      </c>
      <c r="CT106" s="24">
        <f t="shared" ca="1" si="107"/>
        <v>0.42072333827277353</v>
      </c>
      <c r="CU106" s="24">
        <f t="shared" ca="1" si="108"/>
        <v>0.42169205677342503</v>
      </c>
      <c r="CV106" s="24">
        <f t="shared" ca="1" si="109"/>
        <v>0.42848430873685861</v>
      </c>
      <c r="CW106" s="24">
        <f t="shared" ca="1" si="110"/>
        <v>0.4266347936858732</v>
      </c>
      <c r="CX106" s="24">
        <f t="shared" ca="1" si="111"/>
        <v>0.43030129092061964</v>
      </c>
      <c r="CY106" s="24">
        <f t="shared" ca="1" si="112"/>
        <v>0.43410169412352784</v>
      </c>
      <c r="CZ106" s="24">
        <f t="shared" ca="1" si="113"/>
        <v>0.43594219362727205</v>
      </c>
      <c r="DA106" s="24">
        <f t="shared" ca="1" si="114"/>
        <v>0.4371447587623718</v>
      </c>
      <c r="DB106" s="24">
        <f t="shared" ca="1" si="115"/>
        <v>0.44555508265086163</v>
      </c>
      <c r="DC106" s="24">
        <f t="shared" ca="1" si="116"/>
        <v>0.44674178878284554</v>
      </c>
      <c r="DD106" s="48">
        <f t="shared" ca="1" si="117"/>
        <v>0.43560995091907317</v>
      </c>
      <c r="DE106" s="48">
        <f>+[1]NAC!AG107</f>
        <v>0.43479263052175776</v>
      </c>
      <c r="DF106" s="24"/>
    </row>
    <row r="107" spans="1:110" x14ac:dyDescent="0.25">
      <c r="A107" s="110">
        <f t="shared" si="72"/>
        <v>134</v>
      </c>
      <c r="B107" s="35">
        <f>+NAC!A107</f>
        <v>45809</v>
      </c>
      <c r="C107" s="19" cm="1">
        <f t="array" aca="1" ref="C107" ca="1">INDIRECT(_xlfn.CONCAT(C$4,"_d!",C$1,$A107))</f>
        <v>8880.921875</v>
      </c>
      <c r="D107" s="19" cm="1">
        <f t="array" aca="1" ref="D107" ca="1">INDIRECT(_xlfn.CONCAT(D$4,"_d!",D$1,$A107))</f>
        <v>8797.53125</v>
      </c>
      <c r="E107" s="19" cm="1">
        <f t="array" aca="1" ref="E107" ca="1">INDIRECT(_xlfn.CONCAT(E$4,"_d!",E$1,$A107))</f>
        <v>8943.99609375</v>
      </c>
      <c r="F107" s="19" cm="1">
        <f t="array" aca="1" ref="F107" ca="1">INDIRECT(_xlfn.CONCAT(F$4,"_d!",F$1,$A107))</f>
        <v>8802.626953125</v>
      </c>
      <c r="G107" s="19" cm="1">
        <f t="array" aca="1" ref="G107" ca="1">INDIRECT(_xlfn.CONCAT(G$4,"_d!",G$1,$A107))</f>
        <v>8853.416015625</v>
      </c>
      <c r="H107" s="19" cm="1">
        <f t="array" aca="1" ref="H107" ca="1">INDIRECT(_xlfn.CONCAT(H$4,"_d!",H$1,$A107))</f>
        <v>9015.6611328125</v>
      </c>
      <c r="I107" s="42">
        <f t="shared" ca="1" si="52"/>
        <v>8858.8820965181421</v>
      </c>
      <c r="J107" s="19" cm="1">
        <f t="array" aca="1" ref="J107" ca="1">INDIRECT(_xlfn.CONCAT(J$4,"_d!",J$1,$A107))</f>
        <v>8842.2197265625</v>
      </c>
      <c r="K107" s="19" cm="1">
        <f t="array" aca="1" ref="K107" ca="1">INDIRECT(_xlfn.CONCAT(K$4,"_d!",K$1,$A107))</f>
        <v>8830.7158203125</v>
      </c>
      <c r="L107" s="19" cm="1">
        <f t="array" aca="1" ref="L107" ca="1">INDIRECT(_xlfn.CONCAT(L$4,"_d!",L$1,$A107))</f>
        <v>8954.310546875</v>
      </c>
      <c r="M107" s="19" cm="1">
        <f t="array" aca="1" ref="M107" ca="1">INDIRECT(_xlfn.CONCAT(M$4,"_d!",M$1,$A107))</f>
        <v>8781.5859375</v>
      </c>
      <c r="N107" s="19" cm="1">
        <f t="array" aca="1" ref="N107" ca="1">INDIRECT(_xlfn.CONCAT(N$4,"_d!",N$1,$A107))</f>
        <v>8876.5146484375</v>
      </c>
      <c r="O107" s="19" cm="1">
        <f t="array" aca="1" ref="O107" ca="1">INDIRECT(_xlfn.CONCAT(O$4,"_d!",O$1,$A107))</f>
        <v>8947.2412109375</v>
      </c>
      <c r="P107" s="42">
        <f ca="1">+SUMPRODUCT(J$3:$O$3,J107:O107)</f>
        <v>8856.7545513349451</v>
      </c>
      <c r="Q107" s="19" cm="1">
        <f t="array" aca="1" ref="Q107" ca="1">INDIRECT(_xlfn.CONCAT(Q$4,"_d!",Q$1,$A107))</f>
        <v>8834.2900390625</v>
      </c>
      <c r="R107" s="19" cm="1">
        <f t="array" aca="1" ref="R107" ca="1">INDIRECT(_xlfn.CONCAT(R$4,"_d!",R$1,$A107))</f>
        <v>8834.2900390625</v>
      </c>
      <c r="S107" s="19" cm="1">
        <f t="array" aca="1" ref="S107" ca="1">INDIRECT(_xlfn.CONCAT(S$4,"_d!",S$1,$A107))</f>
        <v>9000.7294921875</v>
      </c>
      <c r="T107" s="19" cm="1">
        <f t="array" aca="1" ref="T107" ca="1">INDIRECT(_xlfn.CONCAT(T$4,"_d!",T$1,$A107))</f>
        <v>8904.2509765625</v>
      </c>
      <c r="U107" s="19" cm="1">
        <f t="array" aca="1" ref="U107" ca="1">INDIRECT(_xlfn.CONCAT(U$4,"_d!",U$1,$A107))</f>
        <v>8921.8271484375</v>
      </c>
      <c r="V107" s="19" cm="1">
        <f t="array" aca="1" ref="V107" ca="1">INDIRECT(_xlfn.CONCAT(V$4,"_d!",V$1,$A107))</f>
        <v>8938.0185546875</v>
      </c>
      <c r="W107" s="42">
        <f t="shared" ca="1" si="53"/>
        <v>8872.108291656903</v>
      </c>
      <c r="X107" s="19" cm="1">
        <f t="array" aca="1" ref="X107" ca="1">INDIRECT(_xlfn.CONCAT(X$4,"_d!",X$1,$A107))</f>
        <v>8780.1552734375</v>
      </c>
      <c r="Y107" s="19" cm="1">
        <f t="array" aca="1" ref="Y107" ca="1">INDIRECT(_xlfn.CONCAT(Y$4,"_d!",Y$1,$A107))</f>
        <v>8780.115234375</v>
      </c>
      <c r="Z107" s="19" cm="1">
        <f t="array" aca="1" ref="Z107" ca="1">INDIRECT(_xlfn.CONCAT(Z$4,"_d!",Z$1,$A107))</f>
        <v>9056.3251953125</v>
      </c>
      <c r="AA107" s="19" cm="1">
        <f t="array" aca="1" ref="AA107" ca="1">INDIRECT(_xlfn.CONCAT(AA$4,"_d!",AA$1,$A107))</f>
        <v>8809.955078125</v>
      </c>
      <c r="AB107" s="19" cm="1">
        <f t="array" aca="1" ref="AB107" ca="1">INDIRECT(_xlfn.CONCAT(AB$4,"_d!",AB$1,$A107))</f>
        <v>8973.947265625</v>
      </c>
      <c r="AC107" s="19" cm="1">
        <f t="array" aca="1" ref="AC107" ca="1">INDIRECT(_xlfn.CONCAT(AC$4,"_d!",AC$1,$A107))</f>
        <v>8949.71484375</v>
      </c>
      <c r="AD107" s="42">
        <f t="shared" ca="1" si="54"/>
        <v>8832.115280542479</v>
      </c>
      <c r="AE107" s="19" cm="1">
        <f t="array" aca="1" ref="AE107" ca="1">INDIRECT(_xlfn.CONCAT(AE$4,"_d!",AE$1,$A107))</f>
        <v>8882.8212890625</v>
      </c>
      <c r="AF107" s="19" cm="1">
        <f t="array" aca="1" ref="AF107" ca="1">INDIRECT(_xlfn.CONCAT(AF$4,"_d!",AF$1,$A107))</f>
        <v>8854.9990234375</v>
      </c>
      <c r="AG107" s="19" cm="1">
        <f t="array" aca="1" ref="AG107" ca="1">INDIRECT(_xlfn.CONCAT(AG$4,"_d!",AG$1,$A107))</f>
        <v>9030.349609375</v>
      </c>
      <c r="AH107" s="19" cm="1">
        <f t="array" aca="1" ref="AH107" ca="1">INDIRECT(_xlfn.CONCAT(AH$4,"_d!",AH$1,$A107))</f>
        <v>8912.5048828125</v>
      </c>
      <c r="AI107" s="19" cm="1">
        <f t="array" aca="1" ref="AI107" ca="1">INDIRECT(_xlfn.CONCAT(AI$4,"_d!",AI$1,$A107))</f>
        <v>8889.197265625</v>
      </c>
      <c r="AJ107" s="19" cm="1">
        <f t="array" aca="1" ref="AJ107" ca="1">INDIRECT(_xlfn.CONCAT(AJ$4,"_d!",AJ$1,$A107))</f>
        <v>9000.2509765625</v>
      </c>
      <c r="AK107" s="42">
        <f t="shared" ca="1" si="55"/>
        <v>8890.7066213876624</v>
      </c>
      <c r="AL107" s="19" cm="1">
        <f t="array" aca="1" ref="AL107" ca="1">INDIRECT(_xlfn.CONCAT(AL$4,"_d!",AL$1,$A107))</f>
        <v>8852.462890625</v>
      </c>
      <c r="AM107" s="19" cm="1">
        <f t="array" aca="1" ref="AM107" ca="1">INDIRECT(_xlfn.CONCAT(AM$4,"_d!",AM$1,$A107))</f>
        <v>8830.7998046875</v>
      </c>
      <c r="AN107" s="19" cm="1">
        <f t="array" aca="1" ref="AN107" ca="1">INDIRECT(_xlfn.CONCAT(AN$4,"_d!",AN$1,$A107))</f>
        <v>9030.2763671875</v>
      </c>
      <c r="AO107" s="19" cm="1">
        <f t="array" aca="1" ref="AO107" ca="1">INDIRECT(_xlfn.CONCAT(AO$4,"_d!",AO$1,$A107))</f>
        <v>8781.7568359375</v>
      </c>
      <c r="AP107" s="19" cm="1">
        <f t="array" aca="1" ref="AP107" ca="1">INDIRECT(_xlfn.CONCAT(AP$4,"_d!",AP$1,$A107))</f>
        <v>8937.7587890625</v>
      </c>
      <c r="AQ107" s="19" cm="1">
        <f t="array" aca="1" ref="AQ107" ca="1">INDIRECT(_xlfn.CONCAT(AQ$4,"_d!",AQ$1,$A107))</f>
        <v>8969.2783203125</v>
      </c>
      <c r="AR107" s="42">
        <f t="shared" ca="1" si="56"/>
        <v>8869.0549599107017</v>
      </c>
      <c r="AS107" s="19" cm="1">
        <f t="array" aca="1" ref="AS107" ca="1">INDIRECT(_xlfn.CONCAT(AS$4,"_d!",AS$1,$A107))</f>
        <v>8850.361328125</v>
      </c>
      <c r="AT107" s="19" cm="1">
        <f t="array" aca="1" ref="AT107" ca="1">INDIRECT(_xlfn.CONCAT(AT$4,"_d!",AT$1,$A107))</f>
        <v>8867.875</v>
      </c>
      <c r="AU107" s="19" cm="1">
        <f t="array" aca="1" ref="AU107" ca="1">INDIRECT(_xlfn.CONCAT(AU$4,"_d!",AU$1,$A107))</f>
        <v>8992.314453125</v>
      </c>
      <c r="AV107" s="19" cm="1">
        <f t="array" aca="1" ref="AV107" ca="1">INDIRECT(_xlfn.CONCAT(AV$4,"_d!",AV$1,$A107))</f>
        <v>8931.0810546875</v>
      </c>
      <c r="AW107" s="19" cm="1">
        <f t="array" aca="1" ref="AW107" ca="1">INDIRECT(_xlfn.CONCAT(AW$4,"_d!",AW$1,$A107))</f>
        <v>8940.7109375</v>
      </c>
      <c r="AX107" s="19" cm="1">
        <f t="array" aca="1" ref="AX107" ca="1">INDIRECT(_xlfn.CONCAT(AX$4,"_d!",AX$1,$A107))</f>
        <v>8966.3994140625</v>
      </c>
      <c r="AY107" s="42">
        <f t="shared" ca="1" si="57"/>
        <v>8882.9757687355741</v>
      </c>
      <c r="AZ107" s="19" cm="1">
        <f t="array" aca="1" ref="AZ107" ca="1">INDIRECT(_xlfn.CONCAT(AZ$4,"_d!",AZ$1,$A107))</f>
        <v>8879.166015625</v>
      </c>
      <c r="BA107" s="19" cm="1">
        <f t="array" aca="1" ref="BA107" ca="1">INDIRECT(_xlfn.CONCAT(BA$4,"_d!",BA$1,$A107))</f>
        <v>8801.0595703125</v>
      </c>
      <c r="BB107" s="19" cm="1">
        <f t="array" aca="1" ref="BB107" ca="1">INDIRECT(_xlfn.CONCAT(BB$4,"_d!",BB$1,$A107))</f>
        <v>9053.5078125</v>
      </c>
      <c r="BC107" s="19" cm="1">
        <f t="array" aca="1" ref="BC107" ca="1">INDIRECT(_xlfn.CONCAT(BC$4,"_d!",BC$1,$A107))</f>
        <v>8806.181640625</v>
      </c>
      <c r="BD107" s="19" cm="1">
        <f t="array" aca="1" ref="BD107" ca="1">INDIRECT(_xlfn.CONCAT(BD$4,"_d!",BD$1,$A107))</f>
        <v>8985.5927734375</v>
      </c>
      <c r="BE107" s="19" cm="1">
        <f t="array" aca="1" ref="BE107" ca="1">INDIRECT(_xlfn.CONCAT(BE$4,"_d!",BE$1,$A107))</f>
        <v>9029.474609375</v>
      </c>
      <c r="BF107" s="42">
        <f t="shared" ca="1" si="58"/>
        <v>8874.2079265129796</v>
      </c>
      <c r="BG107" s="19" cm="1">
        <f t="array" aca="1" ref="BG107" ca="1">INDIRECT(_xlfn.CONCAT(BG$4,"_d!",BG$1,$A107))</f>
        <v>8872.97265625</v>
      </c>
      <c r="BH107" s="19" cm="1">
        <f t="array" aca="1" ref="BH107" ca="1">INDIRECT(_xlfn.CONCAT(BH$4,"_d!",BH$1,$A107))</f>
        <v>8862.16015625</v>
      </c>
      <c r="BI107" s="19" cm="1">
        <f t="array" aca="1" ref="BI107" ca="1">INDIRECT(_xlfn.CONCAT(BI$4,"_d!",BI$1,$A107))</f>
        <v>9039.115234375</v>
      </c>
      <c r="BJ107" s="19" cm="1">
        <f t="array" aca="1" ref="BJ107" ca="1">INDIRECT(_xlfn.CONCAT(BJ$4,"_d!",BJ$1,$A107))</f>
        <v>8885.2646484375</v>
      </c>
      <c r="BK107" s="19" cm="1">
        <f t="array" aca="1" ref="BK107" ca="1">INDIRECT(_xlfn.CONCAT(BK$4,"_d!",BK$1,$A107))</f>
        <v>8997.50390625</v>
      </c>
      <c r="BL107" s="19" cm="1">
        <f t="array" aca="1" ref="BL107" ca="1">INDIRECT(_xlfn.CONCAT(BL$4,"_d!",BL$1,$A107))</f>
        <v>8976.9951171875</v>
      </c>
      <c r="BM107" s="42">
        <f t="shared" ca="1" si="59"/>
        <v>8888.090487803227</v>
      </c>
      <c r="BN107" s="19" cm="1">
        <f t="array" aca="1" ref="BN107" ca="1">INDIRECT(_xlfn.CONCAT(BN$4,"_d!",BN$1,$A107))</f>
        <v>8839.3642578125</v>
      </c>
      <c r="BO107" s="19" cm="1">
        <f t="array" aca="1" ref="BO107" ca="1">INDIRECT(_xlfn.CONCAT(BO$4,"_d!",BO$1,$A107))</f>
        <v>8788.923828125</v>
      </c>
      <c r="BP107" s="19" cm="1">
        <f t="array" aca="1" ref="BP107" ca="1">INDIRECT(_xlfn.CONCAT(BP$4,"_d!",BP$1,$A107))</f>
        <v>8956.31640625</v>
      </c>
      <c r="BQ107" s="19" cm="1">
        <f t="array" aca="1" ref="BQ107" ca="1">INDIRECT(_xlfn.CONCAT(BQ$4,"_d!",BQ$1,$A107))</f>
        <v>8823.7041015625</v>
      </c>
      <c r="BR107" s="19" cm="1">
        <f t="array" aca="1" ref="BR107" ca="1">INDIRECT(_xlfn.CONCAT(BR$4,"_d!",BR$1,$A107))</f>
        <v>8930.21875</v>
      </c>
      <c r="BS107" s="19" cm="1">
        <f t="array" aca="1" ref="BS107" ca="1">INDIRECT(_xlfn.CONCAT(BS$4,"_d!",BS$1,$A107))</f>
        <v>9020.005859375</v>
      </c>
      <c r="BT107" s="42">
        <f t="shared" ca="1" si="60"/>
        <v>8847.7411950648548</v>
      </c>
      <c r="BU107" s="42"/>
      <c r="BV107" s="45">
        <f t="shared" ca="1" si="61"/>
        <v>8858.8820965181421</v>
      </c>
      <c r="BW107" s="45">
        <f t="shared" ca="1" si="62"/>
        <v>8856.7545513349451</v>
      </c>
      <c r="BX107" s="45">
        <f t="shared" ca="1" si="63"/>
        <v>8872.108291656903</v>
      </c>
      <c r="BY107" s="45">
        <f t="shared" ca="1" si="64"/>
        <v>8832.115280542479</v>
      </c>
      <c r="BZ107" s="45">
        <f t="shared" ca="1" si="65"/>
        <v>8890.7066213876624</v>
      </c>
      <c r="CA107" s="45">
        <f t="shared" ca="1" si="66"/>
        <v>8869.0549599107017</v>
      </c>
      <c r="CB107" s="45">
        <f t="shared" ca="1" si="67"/>
        <v>8882.9757687355741</v>
      </c>
      <c r="CC107" s="45">
        <f t="shared" ca="1" si="68"/>
        <v>8874.2079265129796</v>
      </c>
      <c r="CD107" s="45">
        <f t="shared" ca="1" si="69"/>
        <v>8888.090487803227</v>
      </c>
      <c r="CE107" s="45">
        <f t="shared" ca="1" si="70"/>
        <v>8847.7411950648548</v>
      </c>
      <c r="CF107" s="45" cm="1">
        <f t="array" aca="1" ref="CF107" ca="1">+SUMPRODUCT($BV$3:$CE$3/100,$BV107:$CE107)</f>
        <v>8866.9195228369044</v>
      </c>
      <c r="CG107" s="35">
        <f t="shared" si="118"/>
        <v>45809</v>
      </c>
      <c r="CH107" s="24">
        <f t="shared" ca="1" si="96"/>
        <v>1.258853642096569E-2</v>
      </c>
      <c r="CI107" s="24">
        <f t="shared" ca="1" si="97"/>
        <v>1.3250633100425624E-2</v>
      </c>
      <c r="CJ107" s="24">
        <f t="shared" ca="1" si="98"/>
        <v>1.6185800785806448E-2</v>
      </c>
      <c r="CK107" s="24">
        <f t="shared" ca="1" si="99"/>
        <v>1.4723502544367273E-2</v>
      </c>
      <c r="CL107" s="24">
        <f t="shared" ca="1" si="100"/>
        <v>1.4917557006961735E-2</v>
      </c>
      <c r="CM107" s="24">
        <f t="shared" ca="1" si="101"/>
        <v>1.5477702855126951E-2</v>
      </c>
      <c r="CN107" s="24">
        <f t="shared" ca="1" si="102"/>
        <v>1.6096747928827648E-2</v>
      </c>
      <c r="CO107" s="24">
        <f t="shared" ca="1" si="103"/>
        <v>1.6504455643049365E-2</v>
      </c>
      <c r="CP107" s="24">
        <f t="shared" ca="1" si="104"/>
        <v>1.7557676200975258E-2</v>
      </c>
      <c r="CQ107" s="24">
        <f t="shared" ca="1" si="105"/>
        <v>1.8708758711775575E-2</v>
      </c>
      <c r="CR107" s="24">
        <f t="shared" ca="1" si="106"/>
        <v>1.6183149110030826E-2</v>
      </c>
      <c r="CS107" s="35">
        <f t="shared" si="119"/>
        <v>45809</v>
      </c>
      <c r="CT107" s="24">
        <f t="shared" ca="1" si="107"/>
        <v>0.37808668576688054</v>
      </c>
      <c r="CU107" s="24">
        <f t="shared" ca="1" si="108"/>
        <v>0.37964525394959048</v>
      </c>
      <c r="CV107" s="24">
        <f t="shared" ca="1" si="109"/>
        <v>0.39193367084302011</v>
      </c>
      <c r="CW107" s="24">
        <f t="shared" ca="1" si="110"/>
        <v>0.38563863645650853</v>
      </c>
      <c r="CX107" s="24">
        <f t="shared" ca="1" si="111"/>
        <v>0.38864484641447605</v>
      </c>
      <c r="CY107" s="24">
        <f t="shared" ca="1" si="112"/>
        <v>0.39274980679435045</v>
      </c>
      <c r="CZ107" s="24">
        <f t="shared" ca="1" si="113"/>
        <v>0.39506902090266038</v>
      </c>
      <c r="DA107" s="24">
        <f t="shared" ca="1" si="114"/>
        <v>0.39671948004877411</v>
      </c>
      <c r="DB107" s="24">
        <f t="shared" ca="1" si="115"/>
        <v>0.40505238398857046</v>
      </c>
      <c r="DC107" s="24">
        <f t="shared" ca="1" si="116"/>
        <v>0.40752357217556745</v>
      </c>
      <c r="DD107" s="48">
        <f t="shared" ca="1" si="117"/>
        <v>0.39518220361818623</v>
      </c>
      <c r="DE107" s="48">
        <f>+[1]NAC!AG108</f>
        <v>0.39420942424862648</v>
      </c>
      <c r="DF107" s="24"/>
    </row>
    <row r="108" spans="1:110" x14ac:dyDescent="0.25">
      <c r="A108" s="110">
        <f t="shared" si="72"/>
        <v>135</v>
      </c>
      <c r="B108" s="35">
        <f>+NAC!A108</f>
        <v>45839</v>
      </c>
      <c r="C108" s="19" cm="1">
        <f t="array" aca="1" ref="C108" ca="1">INDIRECT(_xlfn.CONCAT(C$4,"_d!",C$1,$A108))</f>
        <v>9034.7177734375</v>
      </c>
      <c r="D108" s="19" cm="1">
        <f t="array" aca="1" ref="D108" ca="1">INDIRECT(_xlfn.CONCAT(D$4,"_d!",D$1,$A108))</f>
        <v>8970.9052734375</v>
      </c>
      <c r="E108" s="19" cm="1">
        <f t="array" aca="1" ref="E108" ca="1">INDIRECT(_xlfn.CONCAT(E$4,"_d!",E$1,$A108))</f>
        <v>9093.041015625</v>
      </c>
      <c r="F108" s="19" cm="1">
        <f t="array" aca="1" ref="F108" ca="1">INDIRECT(_xlfn.CONCAT(F$4,"_d!",F$1,$A108))</f>
        <v>8945.9052734375</v>
      </c>
      <c r="G108" s="19" cm="1">
        <f t="array" aca="1" ref="G108" ca="1">INDIRECT(_xlfn.CONCAT(G$4,"_d!",G$1,$A108))</f>
        <v>9019.951171875</v>
      </c>
      <c r="H108" s="19" cm="1">
        <f t="array" aca="1" ref="H108" ca="1">INDIRECT(_xlfn.CONCAT(H$4,"_d!",H$1,$A108))</f>
        <v>9185.2666015625</v>
      </c>
      <c r="I108" s="42">
        <f t="shared" ca="1" si="52"/>
        <v>9017.5067801335044</v>
      </c>
      <c r="J108" s="19" cm="1">
        <f t="array" aca="1" ref="J108" ca="1">INDIRECT(_xlfn.CONCAT(J$4,"_d!",J$1,$A108))</f>
        <v>8999.00390625</v>
      </c>
      <c r="K108" s="19" cm="1">
        <f t="array" aca="1" ref="K108" ca="1">INDIRECT(_xlfn.CONCAT(K$4,"_d!",K$1,$A108))</f>
        <v>9001.1455078125</v>
      </c>
      <c r="L108" s="19" cm="1">
        <f t="array" aca="1" ref="L108" ca="1">INDIRECT(_xlfn.CONCAT(L$4,"_d!",L$1,$A108))</f>
        <v>9107.158203125</v>
      </c>
      <c r="M108" s="19" cm="1">
        <f t="array" aca="1" ref="M108" ca="1">INDIRECT(_xlfn.CONCAT(M$4,"_d!",M$1,$A108))</f>
        <v>8930.02734375</v>
      </c>
      <c r="N108" s="19" cm="1">
        <f t="array" aca="1" ref="N108" ca="1">INDIRECT(_xlfn.CONCAT(N$4,"_d!",N$1,$A108))</f>
        <v>9038.08203125</v>
      </c>
      <c r="O108" s="19" cm="1">
        <f t="array" aca="1" ref="O108" ca="1">INDIRECT(_xlfn.CONCAT(O$4,"_d!",O$1,$A108))</f>
        <v>9122.412109375</v>
      </c>
      <c r="P108" s="42">
        <f ca="1">+SUMPRODUCT(J$3:$O$3,J108:O108)</f>
        <v>9017.4384248213137</v>
      </c>
      <c r="Q108" s="19" cm="1">
        <f t="array" aca="1" ref="Q108" ca="1">INDIRECT(_xlfn.CONCAT(Q$4,"_d!",Q$1,$A108))</f>
        <v>8985.505859375</v>
      </c>
      <c r="R108" s="19" cm="1">
        <f t="array" aca="1" ref="R108" ca="1">INDIRECT(_xlfn.CONCAT(R$4,"_d!",R$1,$A108))</f>
        <v>8985.505859375</v>
      </c>
      <c r="S108" s="19" cm="1">
        <f t="array" aca="1" ref="S108" ca="1">INDIRECT(_xlfn.CONCAT(S$4,"_d!",S$1,$A108))</f>
        <v>9159.3154296875</v>
      </c>
      <c r="T108" s="19" cm="1">
        <f t="array" aca="1" ref="T108" ca="1">INDIRECT(_xlfn.CONCAT(T$4,"_d!",T$1,$A108))</f>
        <v>9063.8916015625</v>
      </c>
      <c r="U108" s="19" cm="1">
        <f t="array" aca="1" ref="U108" ca="1">INDIRECT(_xlfn.CONCAT(U$4,"_d!",U$1,$A108))</f>
        <v>9088.3056640625</v>
      </c>
      <c r="V108" s="19" cm="1">
        <f t="array" aca="1" ref="V108" ca="1">INDIRECT(_xlfn.CONCAT(V$4,"_d!",V$1,$A108))</f>
        <v>9116.40625</v>
      </c>
      <c r="W108" s="42">
        <f t="shared" ca="1" si="53"/>
        <v>9027.1301281497545</v>
      </c>
      <c r="X108" s="19" cm="1">
        <f t="array" aca="1" ref="X108" ca="1">INDIRECT(_xlfn.CONCAT(X$4,"_d!",X$1,$A108))</f>
        <v>8940.7431640625</v>
      </c>
      <c r="Y108" s="19" cm="1">
        <f t="array" aca="1" ref="Y108" ca="1">INDIRECT(_xlfn.CONCAT(Y$4,"_d!",Y$1,$A108))</f>
        <v>8953.7353515625</v>
      </c>
      <c r="Z108" s="19" cm="1">
        <f t="array" aca="1" ref="Z108" ca="1">INDIRECT(_xlfn.CONCAT(Z$4,"_d!",Z$1,$A108))</f>
        <v>9220.1142578125</v>
      </c>
      <c r="AA108" s="19" cm="1">
        <f t="array" aca="1" ref="AA108" ca="1">INDIRECT(_xlfn.CONCAT(AA$4,"_d!",AA$1,$A108))</f>
        <v>8963.2080078125</v>
      </c>
      <c r="AB108" s="19" cm="1">
        <f t="array" aca="1" ref="AB108" ca="1">INDIRECT(_xlfn.CONCAT(AB$4,"_d!",AB$1,$A108))</f>
        <v>9142.15234375</v>
      </c>
      <c r="AC108" s="19" cm="1">
        <f t="array" aca="1" ref="AC108" ca="1">INDIRECT(_xlfn.CONCAT(AC$4,"_d!",AC$1,$A108))</f>
        <v>9136.7705078125</v>
      </c>
      <c r="AD108" s="42">
        <f t="shared" ca="1" si="54"/>
        <v>8998.6048225526392</v>
      </c>
      <c r="AE108" s="19" cm="1">
        <f t="array" aca="1" ref="AE108" ca="1">INDIRECT(_xlfn.CONCAT(AE$4,"_d!",AE$1,$A108))</f>
        <v>9043.4375</v>
      </c>
      <c r="AF108" s="19" cm="1">
        <f t="array" aca="1" ref="AF108" ca="1">INDIRECT(_xlfn.CONCAT(AF$4,"_d!",AF$1,$A108))</f>
        <v>9026.0576171875</v>
      </c>
      <c r="AG108" s="19" cm="1">
        <f t="array" aca="1" ref="AG108" ca="1">INDIRECT(_xlfn.CONCAT(AG$4,"_d!",AG$1,$A108))</f>
        <v>9191.2587890625</v>
      </c>
      <c r="AH108" s="19" cm="1">
        <f t="array" aca="1" ref="AH108" ca="1">INDIRECT(_xlfn.CONCAT(AH$4,"_d!",AH$1,$A108))</f>
        <v>9078.626953125</v>
      </c>
      <c r="AI108" s="19" cm="1">
        <f t="array" aca="1" ref="AI108" ca="1">INDIRECT(_xlfn.CONCAT(AI$4,"_d!",AI$1,$A108))</f>
        <v>9054.306640625</v>
      </c>
      <c r="AJ108" s="19" cm="1">
        <f t="array" aca="1" ref="AJ108" ca="1">INDIRECT(_xlfn.CONCAT(AJ$4,"_d!",AJ$1,$A108))</f>
        <v>9184.8779296875</v>
      </c>
      <c r="AK108" s="42">
        <f t="shared" ca="1" si="55"/>
        <v>9056.6099822169144</v>
      </c>
      <c r="AL108" s="19" cm="1">
        <f t="array" aca="1" ref="AL108" ca="1">INDIRECT(_xlfn.CONCAT(AL$4,"_d!",AL$1,$A108))</f>
        <v>9012.619140625</v>
      </c>
      <c r="AM108" s="19" cm="1">
        <f t="array" aca="1" ref="AM108" ca="1">INDIRECT(_xlfn.CONCAT(AM$4,"_d!",AM$1,$A108))</f>
        <v>9005.740234375</v>
      </c>
      <c r="AN108" s="19" cm="1">
        <f t="array" aca="1" ref="AN108" ca="1">INDIRECT(_xlfn.CONCAT(AN$4,"_d!",AN$1,$A108))</f>
        <v>9189.490234375</v>
      </c>
      <c r="AO108" s="19" cm="1">
        <f t="array" aca="1" ref="AO108" ca="1">INDIRECT(_xlfn.CONCAT(AO$4,"_d!",AO$1,$A108))</f>
        <v>8933.9521484375</v>
      </c>
      <c r="AP108" s="19" cm="1">
        <f t="array" aca="1" ref="AP108" ca="1">INDIRECT(_xlfn.CONCAT(AP$4,"_d!",AP$1,$A108))</f>
        <v>9102.513671875</v>
      </c>
      <c r="AQ108" s="19" cm="1">
        <f t="array" aca="1" ref="AQ108" ca="1">INDIRECT(_xlfn.CONCAT(AQ$4,"_d!",AQ$1,$A108))</f>
        <v>9151.88671875</v>
      </c>
      <c r="AR108" s="42">
        <f t="shared" ca="1" si="56"/>
        <v>9035.7288371848972</v>
      </c>
      <c r="AS108" s="19" cm="1">
        <f t="array" aca="1" ref="AS108" ca="1">INDIRECT(_xlfn.CONCAT(AS$4,"_d!",AS$1,$A108))</f>
        <v>9017.158203125</v>
      </c>
      <c r="AT108" s="19" cm="1">
        <f t="array" aca="1" ref="AT108" ca="1">INDIRECT(_xlfn.CONCAT(AT$4,"_d!",AT$1,$A108))</f>
        <v>9044.6171875</v>
      </c>
      <c r="AU108" s="19" cm="1">
        <f t="array" aca="1" ref="AU108" ca="1">INDIRECT(_xlfn.CONCAT(AU$4,"_d!",AU$1,$A108))</f>
        <v>9149.0927734375</v>
      </c>
      <c r="AV108" s="19" cm="1">
        <f t="array" aca="1" ref="AV108" ca="1">INDIRECT(_xlfn.CONCAT(AV$4,"_d!",AV$1,$A108))</f>
        <v>9095.876953125</v>
      </c>
      <c r="AW108" s="19" cm="1">
        <f t="array" aca="1" ref="AW108" ca="1">INDIRECT(_xlfn.CONCAT(AW$4,"_d!",AW$1,$A108))</f>
        <v>9112.2451171875</v>
      </c>
      <c r="AX108" s="19" cm="1">
        <f t="array" aca="1" ref="AX108" ca="1">INDIRECT(_xlfn.CONCAT(AX$4,"_d!",AX$1,$A108))</f>
        <v>9155.138671875</v>
      </c>
      <c r="AY108" s="42">
        <f t="shared" ca="1" si="57"/>
        <v>9054.0647588468983</v>
      </c>
      <c r="AZ108" s="19" cm="1">
        <f t="array" aca="1" ref="AZ108" ca="1">INDIRECT(_xlfn.CONCAT(AZ$4,"_d!",AZ$1,$A108))</f>
        <v>9042.9375</v>
      </c>
      <c r="BA108" s="19" cm="1">
        <f t="array" aca="1" ref="BA108" ca="1">INDIRECT(_xlfn.CONCAT(BA$4,"_d!",BA$1,$A108))</f>
        <v>8977.875</v>
      </c>
      <c r="BB108" s="19" cm="1">
        <f t="array" aca="1" ref="BB108" ca="1">INDIRECT(_xlfn.CONCAT(BB$4,"_d!",BB$1,$A108))</f>
        <v>9221.1201171875</v>
      </c>
      <c r="BC108" s="19" cm="1">
        <f t="array" aca="1" ref="BC108" ca="1">INDIRECT(_xlfn.CONCAT(BC$4,"_d!",BC$1,$A108))</f>
        <v>8967.78125</v>
      </c>
      <c r="BD108" s="19" cm="1">
        <f t="array" aca="1" ref="BD108" ca="1">INDIRECT(_xlfn.CONCAT(BD$4,"_d!",BD$1,$A108))</f>
        <v>9158.5673828125</v>
      </c>
      <c r="BE108" s="19" cm="1">
        <f t="array" aca="1" ref="BE108" ca="1">INDIRECT(_xlfn.CONCAT(BE$4,"_d!",BE$1,$A108))</f>
        <v>9231.232421875</v>
      </c>
      <c r="BF108" s="42">
        <f t="shared" ca="1" si="58"/>
        <v>9045.5901155550237</v>
      </c>
      <c r="BG108" s="19" cm="1">
        <f t="array" aca="1" ref="BG108" ca="1">INDIRECT(_xlfn.CONCAT(BG$4,"_d!",BG$1,$A108))</f>
        <v>9039.115234375</v>
      </c>
      <c r="BH108" s="19" cm="1">
        <f t="array" aca="1" ref="BH108" ca="1">INDIRECT(_xlfn.CONCAT(BH$4,"_d!",BH$1,$A108))</f>
        <v>9040.3447265625</v>
      </c>
      <c r="BI108" s="19" cm="1">
        <f t="array" aca="1" ref="BI108" ca="1">INDIRECT(_xlfn.CONCAT(BI$4,"_d!",BI$1,$A108))</f>
        <v>9211.9990234375</v>
      </c>
      <c r="BJ108" s="19" cm="1">
        <f t="array" aca="1" ref="BJ108" ca="1">INDIRECT(_xlfn.CONCAT(BJ$4,"_d!",BJ$1,$A108))</f>
        <v>9058.541015625</v>
      </c>
      <c r="BK108" s="19" cm="1">
        <f t="array" aca="1" ref="BK108" ca="1">INDIRECT(_xlfn.CONCAT(BK$4,"_d!",BK$1,$A108))</f>
        <v>9175.421875</v>
      </c>
      <c r="BL108" s="19" cm="1">
        <f t="array" aca="1" ref="BL108" ca="1">INDIRECT(_xlfn.CONCAT(BL$4,"_d!",BL$1,$A108))</f>
        <v>9177.5380859375</v>
      </c>
      <c r="BM108" s="42">
        <f t="shared" ca="1" si="59"/>
        <v>9061.7154103969096</v>
      </c>
      <c r="BN108" s="19" cm="1">
        <f t="array" aca="1" ref="BN108" ca="1">INDIRECT(_xlfn.CONCAT(BN$4,"_d!",BN$1,$A108))</f>
        <v>9009.2734375</v>
      </c>
      <c r="BO108" s="19" cm="1">
        <f t="array" aca="1" ref="BO108" ca="1">INDIRECT(_xlfn.CONCAT(BO$4,"_d!",BO$1,$A108))</f>
        <v>8973.9521484375</v>
      </c>
      <c r="BP108" s="19" cm="1">
        <f t="array" aca="1" ref="BP108" ca="1">INDIRECT(_xlfn.CONCAT(BP$4,"_d!",BP$1,$A108))</f>
        <v>9124.376953125</v>
      </c>
      <c r="BQ108" s="19" cm="1">
        <f t="array" aca="1" ref="BQ108" ca="1">INDIRECT(_xlfn.CONCAT(BQ$4,"_d!",BQ$1,$A108))</f>
        <v>8995.890625</v>
      </c>
      <c r="BR108" s="19" cm="1">
        <f t="array" aca="1" ref="BR108" ca="1">INDIRECT(_xlfn.CONCAT(BR$4,"_d!",BR$1,$A108))</f>
        <v>9101.7763671875</v>
      </c>
      <c r="BS108" s="19" cm="1">
        <f t="array" aca="1" ref="BS108" ca="1">INDIRECT(_xlfn.CONCAT(BS$4,"_d!",BS$1,$A108))</f>
        <v>9225.4130859375</v>
      </c>
      <c r="BT108" s="42">
        <f t="shared" ca="1" si="60"/>
        <v>9024.8331903177914</v>
      </c>
      <c r="BU108" s="42"/>
      <c r="BV108" s="45">
        <f t="shared" ca="1" si="61"/>
        <v>9017.5067801335044</v>
      </c>
      <c r="BW108" s="45">
        <f t="shared" ca="1" si="62"/>
        <v>9017.4384248213137</v>
      </c>
      <c r="BX108" s="45">
        <f t="shared" ca="1" si="63"/>
        <v>9027.1301281497545</v>
      </c>
      <c r="BY108" s="45">
        <f t="shared" ca="1" si="64"/>
        <v>8998.6048225526392</v>
      </c>
      <c r="BZ108" s="45">
        <f t="shared" ca="1" si="65"/>
        <v>9056.6099822169144</v>
      </c>
      <c r="CA108" s="45">
        <f t="shared" ca="1" si="66"/>
        <v>9035.7288371848972</v>
      </c>
      <c r="CB108" s="45">
        <f t="shared" ca="1" si="67"/>
        <v>9054.0647588468983</v>
      </c>
      <c r="CC108" s="45">
        <f t="shared" ca="1" si="68"/>
        <v>9045.5901155550237</v>
      </c>
      <c r="CD108" s="45">
        <f t="shared" ca="1" si="69"/>
        <v>9061.7154103969096</v>
      </c>
      <c r="CE108" s="45">
        <f t="shared" ca="1" si="70"/>
        <v>9024.8331903177914</v>
      </c>
      <c r="CF108" s="45" cm="1">
        <f t="array" aca="1" ref="CF108" ca="1">+SUMPRODUCT($BV$3:$CE$3/100,$BV108:$CE108)</f>
        <v>9035.6690345685711</v>
      </c>
      <c r="CG108" s="35">
        <f t="shared" si="118"/>
        <v>45839</v>
      </c>
      <c r="CH108" s="52">
        <f t="shared" ca="1" si="96"/>
        <v>1.7905722402345559E-2</v>
      </c>
      <c r="CI108" s="24">
        <f t="shared" ca="1" si="97"/>
        <v>1.8142523037645741E-2</v>
      </c>
      <c r="CJ108" s="24">
        <f t="shared" ca="1" si="98"/>
        <v>1.7472942326304697E-2</v>
      </c>
      <c r="CK108" s="24">
        <f t="shared" ca="1" si="99"/>
        <v>1.8850472024175557E-2</v>
      </c>
      <c r="CL108" s="24">
        <f t="shared" ca="1" si="100"/>
        <v>1.8660312154508807E-2</v>
      </c>
      <c r="CM108" s="24">
        <f t="shared" ca="1" si="101"/>
        <v>1.8792743762168884E-2</v>
      </c>
      <c r="CN108" s="24">
        <f t="shared" ca="1" si="102"/>
        <v>1.9260323856053585E-2</v>
      </c>
      <c r="CO108" s="24">
        <f t="shared" ca="1" si="103"/>
        <v>1.9312392774798015E-2</v>
      </c>
      <c r="CP108" s="52">
        <f t="shared" ca="1" si="104"/>
        <v>1.9534558388209611E-2</v>
      </c>
      <c r="CQ108" s="52">
        <f t="shared" ca="1" si="105"/>
        <v>2.0015503544759561E-2</v>
      </c>
      <c r="CR108" s="24">
        <f t="shared" ca="1" si="106"/>
        <v>1.9031357090480983E-2</v>
      </c>
      <c r="CS108" s="35">
        <f t="shared" si="119"/>
        <v>45839</v>
      </c>
      <c r="CT108" s="24">
        <f t="shared" ca="1" si="107"/>
        <v>0.35112499747548509</v>
      </c>
      <c r="CU108" s="24">
        <f t="shared" ca="1" si="108"/>
        <v>0.35243208879460552</v>
      </c>
      <c r="CV108" s="24">
        <f t="shared" ca="1" si="109"/>
        <v>0.36271172577072508</v>
      </c>
      <c r="CW108" s="24">
        <f t="shared" ca="1" si="110"/>
        <v>0.35802282976341426</v>
      </c>
      <c r="CX108" s="24">
        <f t="shared" ca="1" si="111"/>
        <v>0.3602629612598629</v>
      </c>
      <c r="CY108" s="24">
        <f t="shared" ca="1" si="112"/>
        <v>0.36446146427130643</v>
      </c>
      <c r="CZ108" s="24">
        <f t="shared" ca="1" si="113"/>
        <v>0.36680676375137966</v>
      </c>
      <c r="DA108" s="24">
        <f t="shared" ca="1" si="114"/>
        <v>0.36781547235661027</v>
      </c>
      <c r="DB108" s="24">
        <f t="shared" ca="1" si="115"/>
        <v>0.37517878989289888</v>
      </c>
      <c r="DC108" s="24">
        <f t="shared" ca="1" si="116"/>
        <v>0.37753662354027728</v>
      </c>
      <c r="DD108" s="48">
        <f t="shared" ca="1" si="117"/>
        <v>0.3664262025874685</v>
      </c>
      <c r="DE108" s="48">
        <f>+[1]NAC!AG109</f>
        <v>0.36567943459902841</v>
      </c>
      <c r="DF108" s="24"/>
    </row>
    <row r="109" spans="1:110" x14ac:dyDescent="0.25">
      <c r="A109" s="110">
        <f t="shared" si="72"/>
        <v>136</v>
      </c>
      <c r="B109" s="35">
        <f>+NAC!A109</f>
        <v>45870</v>
      </c>
      <c r="C109" s="19" cm="1">
        <f t="array" aca="1" ref="C109" ca="1">INDIRECT(_xlfn.CONCAT(C$4,"_d!",C$1,$A109))</f>
        <v>9191.9873046875</v>
      </c>
      <c r="D109" s="19" cm="1">
        <f t="array" aca="1" ref="D109" ca="1">INDIRECT(_xlfn.CONCAT(D$4,"_d!",D$1,$A109))</f>
        <v>9122.5380859375</v>
      </c>
      <c r="E109" s="19" cm="1">
        <f t="array" aca="1" ref="E109" ca="1">INDIRECT(_xlfn.CONCAT(E$4,"_d!",E$1,$A109))</f>
        <v>9250.220703125</v>
      </c>
      <c r="F109" s="19" cm="1">
        <f t="array" aca="1" ref="F109" ca="1">INDIRECT(_xlfn.CONCAT(F$4,"_d!",F$1,$A109))</f>
        <v>9093.34375</v>
      </c>
      <c r="G109" s="19" cm="1">
        <f t="array" aca="1" ref="G109" ca="1">INDIRECT(_xlfn.CONCAT(G$4,"_d!",G$1,$A109))</f>
        <v>9188.001953125</v>
      </c>
      <c r="H109" s="19" cm="1">
        <f t="array" aca="1" ref="H109" ca="1">INDIRECT(_xlfn.CONCAT(H$4,"_d!",H$1,$A109))</f>
        <v>9346.703125</v>
      </c>
      <c r="I109" s="42">
        <f t="shared" ca="1" si="52"/>
        <v>9172.6574249797668</v>
      </c>
      <c r="J109" s="19" cm="1">
        <f t="array" aca="1" ref="J109" ca="1">INDIRECT(_xlfn.CONCAT(J$4,"_d!",J$1,$A109))</f>
        <v>9152.841796875</v>
      </c>
      <c r="K109" s="19" cm="1">
        <f t="array" aca="1" ref="K109" ca="1">INDIRECT(_xlfn.CONCAT(K$4,"_d!",K$1,$A109))</f>
        <v>9152.4990234375</v>
      </c>
      <c r="L109" s="19" cm="1">
        <f t="array" aca="1" ref="L109" ca="1">INDIRECT(_xlfn.CONCAT(L$4,"_d!",L$1,$A109))</f>
        <v>9274.458984375</v>
      </c>
      <c r="M109" s="19" cm="1">
        <f t="array" aca="1" ref="M109" ca="1">INDIRECT(_xlfn.CONCAT(M$4,"_d!",M$1,$A109))</f>
        <v>9080.2783203125</v>
      </c>
      <c r="N109" s="19" cm="1">
        <f t="array" aca="1" ref="N109" ca="1">INDIRECT(_xlfn.CONCAT(N$4,"_d!",N$1,$A109))</f>
        <v>9213.3525390625</v>
      </c>
      <c r="O109" s="19" cm="1">
        <f t="array" aca="1" ref="O109" ca="1">INDIRECT(_xlfn.CONCAT(O$4,"_d!",O$1,$A109))</f>
        <v>9284.5107421875</v>
      </c>
      <c r="P109" s="42">
        <f ca="1">+SUMPRODUCT(J$3:$O$3,J109:O109)</f>
        <v>9174.2096355713184</v>
      </c>
      <c r="Q109" s="19" cm="1">
        <f t="array" aca="1" ref="Q109" ca="1">INDIRECT(_xlfn.CONCAT(Q$4,"_d!",Q$1,$A109))</f>
        <v>9142.8251953125</v>
      </c>
      <c r="R109" s="19" cm="1">
        <f t="array" aca="1" ref="R109" ca="1">INDIRECT(_xlfn.CONCAT(R$4,"_d!",R$1,$A109))</f>
        <v>9142.8251953125</v>
      </c>
      <c r="S109" s="19" cm="1">
        <f t="array" aca="1" ref="S109" ca="1">INDIRECT(_xlfn.CONCAT(S$4,"_d!",S$1,$A109))</f>
        <v>9341.3876953125</v>
      </c>
      <c r="T109" s="19" cm="1">
        <f t="array" aca="1" ref="T109" ca="1">INDIRECT(_xlfn.CONCAT(T$4,"_d!",T$1,$A109))</f>
        <v>9226.8701171875</v>
      </c>
      <c r="U109" s="19" cm="1">
        <f t="array" aca="1" ref="U109" ca="1">INDIRECT(_xlfn.CONCAT(U$4,"_d!",U$1,$A109))</f>
        <v>9278.7080078125</v>
      </c>
      <c r="V109" s="19" cm="1">
        <f t="array" aca="1" ref="V109" ca="1">INDIRECT(_xlfn.CONCAT(V$4,"_d!",V$1,$A109))</f>
        <v>9278.9658203125</v>
      </c>
      <c r="W109" s="42">
        <f t="shared" ca="1" si="53"/>
        <v>9190.9381451155023</v>
      </c>
      <c r="X109" s="19" cm="1">
        <f t="array" aca="1" ref="X109" ca="1">INDIRECT(_xlfn.CONCAT(X$4,"_d!",X$1,$A109))</f>
        <v>9108.03515625</v>
      </c>
      <c r="Y109" s="19" cm="1">
        <f t="array" aca="1" ref="Y109" ca="1">INDIRECT(_xlfn.CONCAT(Y$4,"_d!",Y$1,$A109))</f>
        <v>9111.8994140625</v>
      </c>
      <c r="Z109" s="19" cm="1">
        <f t="array" aca="1" ref="Z109" ca="1">INDIRECT(_xlfn.CONCAT(Z$4,"_d!",Z$1,$A109))</f>
        <v>9411.060546875</v>
      </c>
      <c r="AA109" s="19" cm="1">
        <f t="array" aca="1" ref="AA109" ca="1">INDIRECT(_xlfn.CONCAT(AA$4,"_d!",AA$1,$A109))</f>
        <v>9120.103515625</v>
      </c>
      <c r="AB109" s="19" cm="1">
        <f t="array" aca="1" ref="AB109" ca="1">INDIRECT(_xlfn.CONCAT(AB$4,"_d!",AB$1,$A109))</f>
        <v>9332.8876953125</v>
      </c>
      <c r="AC109" s="19" cm="1">
        <f t="array" aca="1" ref="AC109" ca="1">INDIRECT(_xlfn.CONCAT(AC$4,"_d!",AC$1,$A109))</f>
        <v>9308.89453125</v>
      </c>
      <c r="AD109" s="42">
        <f t="shared" ca="1" si="54"/>
        <v>9166.6760001508937</v>
      </c>
      <c r="AE109" s="19" cm="1">
        <f t="array" aca="1" ref="AE109" ca="1">INDIRECT(_xlfn.CONCAT(AE$4,"_d!",AE$1,$A109))</f>
        <v>9205.4365234375</v>
      </c>
      <c r="AF109" s="19" cm="1">
        <f t="array" aca="1" ref="AF109" ca="1">INDIRECT(_xlfn.CONCAT(AF$4,"_d!",AF$1,$A109))</f>
        <v>9189.9716796875</v>
      </c>
      <c r="AG109" s="19" cm="1">
        <f t="array" aca="1" ref="AG109" ca="1">INDIRECT(_xlfn.CONCAT(AG$4,"_d!",AG$1,$A109))</f>
        <v>9385.4228515625</v>
      </c>
      <c r="AH109" s="19" cm="1">
        <f t="array" aca="1" ref="AH109" ca="1">INDIRECT(_xlfn.CONCAT(AH$4,"_d!",AH$1,$A109))</f>
        <v>9245.798828125</v>
      </c>
      <c r="AI109" s="19" cm="1">
        <f t="array" aca="1" ref="AI109" ca="1">INDIRECT(_xlfn.CONCAT(AI$4,"_d!",AI$1,$A109))</f>
        <v>9239.9365234375</v>
      </c>
      <c r="AJ109" s="19" cm="1">
        <f t="array" aca="1" ref="AJ109" ca="1">INDIRECT(_xlfn.CONCAT(AJ$4,"_d!",AJ$1,$A109))</f>
        <v>9359.1630859375</v>
      </c>
      <c r="AK109" s="42">
        <f t="shared" ca="1" si="55"/>
        <v>9224.5031947990046</v>
      </c>
      <c r="AL109" s="19" cm="1">
        <f t="array" aca="1" ref="AL109" ca="1">INDIRECT(_xlfn.CONCAT(AL$4,"_d!",AL$1,$A109))</f>
        <v>9175.138671875</v>
      </c>
      <c r="AM109" s="19" cm="1">
        <f t="array" aca="1" ref="AM109" ca="1">INDIRECT(_xlfn.CONCAT(AM$4,"_d!",AM$1,$A109))</f>
        <v>9168.9736328125</v>
      </c>
      <c r="AN109" s="19" cm="1">
        <f t="array" aca="1" ref="AN109" ca="1">INDIRECT(_xlfn.CONCAT(AN$4,"_d!",AN$1,$A109))</f>
        <v>9386.23046875</v>
      </c>
      <c r="AO109" s="19" cm="1">
        <f t="array" aca="1" ref="AO109" ca="1">INDIRECT(_xlfn.CONCAT(AO$4,"_d!",AO$1,$A109))</f>
        <v>9088.2900390625</v>
      </c>
      <c r="AP109" s="19" cm="1">
        <f t="array" aca="1" ref="AP109" ca="1">INDIRECT(_xlfn.CONCAT(AP$4,"_d!",AP$1,$A109))</f>
        <v>9292.390625</v>
      </c>
      <c r="AQ109" s="19" cm="1">
        <f t="array" aca="1" ref="AQ109" ca="1">INDIRECT(_xlfn.CONCAT(AQ$4,"_d!",AQ$1,$A109))</f>
        <v>9321.552734375</v>
      </c>
      <c r="AR109" s="42">
        <f t="shared" ca="1" si="56"/>
        <v>9203.2183805397781</v>
      </c>
      <c r="AS109" s="19" cm="1">
        <f t="array" aca="1" ref="AS109" ca="1">INDIRECT(_xlfn.CONCAT(AS$4,"_d!",AS$1,$A109))</f>
        <v>9186.44921875</v>
      </c>
      <c r="AT109" s="19" cm="1">
        <f t="array" aca="1" ref="AT109" ca="1">INDIRECT(_xlfn.CONCAT(AT$4,"_d!",AT$1,$A109))</f>
        <v>9214.6044921875</v>
      </c>
      <c r="AU109" s="19" cm="1">
        <f t="array" aca="1" ref="AU109" ca="1">INDIRECT(_xlfn.CONCAT(AU$4,"_d!",AU$1,$A109))</f>
        <v>9342.798828125</v>
      </c>
      <c r="AV109" s="19" cm="1">
        <f t="array" aca="1" ref="AV109" ca="1">INDIRECT(_xlfn.CONCAT(AV$4,"_d!",AV$1,$A109))</f>
        <v>9264.5703125</v>
      </c>
      <c r="AW109" s="19" cm="1">
        <f t="array" aca="1" ref="AW109" ca="1">INDIRECT(_xlfn.CONCAT(AW$4,"_d!",AW$1,$A109))</f>
        <v>9314.591796875</v>
      </c>
      <c r="AX109" s="19" cm="1">
        <f t="array" aca="1" ref="AX109" ca="1">INDIRECT(_xlfn.CONCAT(AX$4,"_d!",AX$1,$A109))</f>
        <v>9334.029296875</v>
      </c>
      <c r="AY109" s="42">
        <f t="shared" ca="1" si="57"/>
        <v>9228.1647777768612</v>
      </c>
      <c r="AZ109" s="19" cm="1">
        <f t="array" aca="1" ref="AZ109" ca="1">INDIRECT(_xlfn.CONCAT(AZ$4,"_d!",AZ$1,$A109))</f>
        <v>9211.7568359375</v>
      </c>
      <c r="BA109" s="19" cm="1">
        <f t="array" aca="1" ref="BA109" ca="1">INDIRECT(_xlfn.CONCAT(BA$4,"_d!",BA$1,$A109))</f>
        <v>9146.2197265625</v>
      </c>
      <c r="BB109" s="19" cm="1">
        <f t="array" aca="1" ref="BB109" ca="1">INDIRECT(_xlfn.CONCAT(BB$4,"_d!",BB$1,$A109))</f>
        <v>9437.439453125</v>
      </c>
      <c r="BC109" s="19" cm="1">
        <f t="array" aca="1" ref="BC109" ca="1">INDIRECT(_xlfn.CONCAT(BC$4,"_d!",BC$1,$A109))</f>
        <v>9130.4775390625</v>
      </c>
      <c r="BD109" s="19" cm="1">
        <f t="array" aca="1" ref="BD109" ca="1">INDIRECT(_xlfn.CONCAT(BD$4,"_d!",BD$1,$A109))</f>
        <v>9370.0009765625</v>
      </c>
      <c r="BE109" s="19" cm="1">
        <f t="array" aca="1" ref="BE109" ca="1">INDIRECT(_xlfn.CONCAT(BE$4,"_d!",BE$1,$A109))</f>
        <v>9419.671875</v>
      </c>
      <c r="BF109" s="42">
        <f t="shared" ca="1" si="58"/>
        <v>9220.1210762807386</v>
      </c>
      <c r="BG109" s="19" cm="1">
        <f t="array" aca="1" ref="BG109" ca="1">INDIRECT(_xlfn.CONCAT(BG$4,"_d!",BG$1,$A109))</f>
        <v>9207.1494140625</v>
      </c>
      <c r="BH109" s="19" cm="1">
        <f t="array" aca="1" ref="BH109" ca="1">INDIRECT(_xlfn.CONCAT(BH$4,"_d!",BH$1,$A109))</f>
        <v>9218.6142578125</v>
      </c>
      <c r="BI109" s="19" cm="1">
        <f t="array" aca="1" ref="BI109" ca="1">INDIRECT(_xlfn.CONCAT(BI$4,"_d!",BI$1,$A109))</f>
        <v>9432.0986328125</v>
      </c>
      <c r="BJ109" s="19" cm="1">
        <f t="array" aca="1" ref="BJ109" ca="1">INDIRECT(_xlfn.CONCAT(BJ$4,"_d!",BJ$1,$A109))</f>
        <v>9232.6865234375</v>
      </c>
      <c r="BK109" s="19" cm="1">
        <f t="array" aca="1" ref="BK109" ca="1">INDIRECT(_xlfn.CONCAT(BK$4,"_d!",BK$1,$A109))</f>
        <v>9384.689453125</v>
      </c>
      <c r="BL109" s="19" cm="1">
        <f t="array" aca="1" ref="BL109" ca="1">INDIRECT(_xlfn.CONCAT(BL$4,"_d!",BL$1,$A109))</f>
        <v>9368.1025390625</v>
      </c>
      <c r="BM109" s="42">
        <f t="shared" ca="1" si="59"/>
        <v>9238.7676498655637</v>
      </c>
      <c r="BN109" s="19" cm="1">
        <f t="array" aca="1" ref="BN109" ca="1">INDIRECT(_xlfn.CONCAT(BN$4,"_d!",BN$1,$A109))</f>
        <v>9179.427734375</v>
      </c>
      <c r="BO109" s="19" cm="1">
        <f t="array" aca="1" ref="BO109" ca="1">INDIRECT(_xlfn.CONCAT(BO$4,"_d!",BO$1,$A109))</f>
        <v>9148.7900390625</v>
      </c>
      <c r="BP109" s="19" cm="1">
        <f t="array" aca="1" ref="BP109" ca="1">INDIRECT(_xlfn.CONCAT(BP$4,"_d!",BP$1,$A109))</f>
        <v>9340.6630859375</v>
      </c>
      <c r="BQ109" s="19" cm="1">
        <f t="array" aca="1" ref="BQ109" ca="1">INDIRECT(_xlfn.CONCAT(BQ$4,"_d!",BQ$1,$A109))</f>
        <v>9163.19140625</v>
      </c>
      <c r="BR109" s="19" cm="1">
        <f t="array" aca="1" ref="BR109" ca="1">INDIRECT(_xlfn.CONCAT(BR$4,"_d!",BR$1,$A109))</f>
        <v>9319.8212890625</v>
      </c>
      <c r="BS109" s="19" cm="1">
        <f t="array" aca="1" ref="BS109" ca="1">INDIRECT(_xlfn.CONCAT(BS$4,"_d!",BS$1,$A109))</f>
        <v>9413.9814453125</v>
      </c>
      <c r="BT109" s="42">
        <f t="shared" ca="1" si="60"/>
        <v>9201.027835652756</v>
      </c>
      <c r="BU109" s="42"/>
      <c r="BV109" s="45">
        <f t="shared" ca="1" si="61"/>
        <v>9172.6574249797668</v>
      </c>
      <c r="BW109" s="45">
        <f t="shared" ca="1" si="62"/>
        <v>9174.2096355713184</v>
      </c>
      <c r="BX109" s="45">
        <f t="shared" ca="1" si="63"/>
        <v>9190.9381451155023</v>
      </c>
      <c r="BY109" s="45">
        <f t="shared" ca="1" si="64"/>
        <v>9166.6760001508937</v>
      </c>
      <c r="BZ109" s="45">
        <f t="shared" ca="1" si="65"/>
        <v>9224.5031947990046</v>
      </c>
      <c r="CA109" s="45">
        <f t="shared" ca="1" si="66"/>
        <v>9203.2183805397781</v>
      </c>
      <c r="CB109" s="45">
        <f t="shared" ca="1" si="67"/>
        <v>9228.1647777768612</v>
      </c>
      <c r="CC109" s="45">
        <f t="shared" ca="1" si="68"/>
        <v>9220.1210762807386</v>
      </c>
      <c r="CD109" s="45">
        <f t="shared" ca="1" si="69"/>
        <v>9238.7676498655637</v>
      </c>
      <c r="CE109" s="45">
        <f t="shared" ca="1" si="70"/>
        <v>9201.027835652756</v>
      </c>
      <c r="CF109" s="45" cm="1">
        <f t="array" aca="1" ref="CF109" ca="1">+SUMPRODUCT($BV$3:$CE$3/100,$BV109:$CE109)</f>
        <v>9206.0027418055506</v>
      </c>
      <c r="CG109" s="35">
        <f t="shared" ref="CG109" si="120">+B109</f>
        <v>45870</v>
      </c>
      <c r="CH109" s="24">
        <f t="shared" ref="CH109" ca="1" si="121">+BV109/BV108-1</f>
        <v>1.7205492452534221E-2</v>
      </c>
      <c r="CI109" s="24">
        <f t="shared" ref="CI109" ca="1" si="122">+BW109/BW108-1</f>
        <v>1.7385337538704748E-2</v>
      </c>
      <c r="CJ109" s="24">
        <f t="shared" ref="CJ109" ca="1" si="123">+BX109/BX108-1</f>
        <v>1.8146189834456594E-2</v>
      </c>
      <c r="CK109" s="24">
        <f t="shared" ref="CK109" ca="1" si="124">+BY109/BY108-1</f>
        <v>1.8677470664899998E-2</v>
      </c>
      <c r="CL109" s="24">
        <f t="shared" ref="CL109" ca="1" si="125">+BZ109/BZ108-1</f>
        <v>1.8538196180663213E-2</v>
      </c>
      <c r="CM109" s="24">
        <f t="shared" ref="CM109" ca="1" si="126">+CA109/CA108-1</f>
        <v>1.8536362298258391E-2</v>
      </c>
      <c r="CN109" s="24">
        <f t="shared" ref="CN109" ca="1" si="127">+CB109/CB108-1</f>
        <v>1.9228934579890833E-2</v>
      </c>
      <c r="CO109" s="24">
        <f t="shared" ref="CO109" ca="1" si="128">+CC109/CC108-1</f>
        <v>1.9294590899668007E-2</v>
      </c>
      <c r="CP109" s="24">
        <f t="shared" ref="CP109" ca="1" si="129">+CD109/CD108-1</f>
        <v>1.9538490390628827E-2</v>
      </c>
      <c r="CQ109" s="24">
        <f t="shared" ref="CQ109" ca="1" si="130">+CE109/CE108-1</f>
        <v>1.9523313242397977E-2</v>
      </c>
      <c r="CR109" s="24">
        <f t="shared" ref="CR109" ca="1" si="131">+CF109/CF108-1</f>
        <v>1.8851255682929446E-2</v>
      </c>
      <c r="CS109" s="35">
        <f t="shared" ref="CS109" si="132">+CG109</f>
        <v>45870</v>
      </c>
      <c r="CT109" s="24">
        <f t="shared" ref="CT109" ca="1" si="133">+BV109/BV97-1</f>
        <v>0.3190087607053449</v>
      </c>
      <c r="CU109" s="24">
        <f t="shared" ref="CU109" ca="1" si="134">+BW109/BW97-1</f>
        <v>0.32103106891654454</v>
      </c>
      <c r="CV109" s="24">
        <f t="shared" ref="CV109" ca="1" si="135">+BX109/BX97-1</f>
        <v>0.33180120641619615</v>
      </c>
      <c r="CW109" s="24">
        <f t="shared" ref="CW109" ca="1" si="136">+BY109/BY97-1</f>
        <v>0.32815984757179884</v>
      </c>
      <c r="CX109" s="24">
        <f t="shared" ref="CX109" ca="1" si="137">+BZ109/BZ97-1</f>
        <v>0.33096416959134456</v>
      </c>
      <c r="CY109" s="24">
        <f t="shared" ref="CY109" ca="1" si="138">+CA109/CA97-1</f>
        <v>0.33442393981110463</v>
      </c>
      <c r="CZ109" s="24">
        <f t="shared" ref="CZ109" ca="1" si="139">+CB109/CB97-1</f>
        <v>0.3370646028741151</v>
      </c>
      <c r="DA109" s="24">
        <f t="shared" ref="DA109" ca="1" si="140">+CC109/CC97-1</f>
        <v>0.33841057289786569</v>
      </c>
      <c r="DB109" s="24">
        <f t="shared" ref="DB109" ca="1" si="141">+CD109/CD97-1</f>
        <v>0.34576439454777663</v>
      </c>
      <c r="DC109" s="24">
        <f t="shared" ref="DC109" ca="1" si="142">+CE109/CE97-1</f>
        <v>0.34722583335866219</v>
      </c>
      <c r="DD109" s="48">
        <f t="shared" ref="DD109" ca="1" si="143">+CF109/CF97-1</f>
        <v>0.33633398449157048</v>
      </c>
      <c r="DE109" s="48">
        <f>+[1]NAC!AG110</f>
        <v>0.33556091466426485</v>
      </c>
      <c r="DF109" s="24"/>
    </row>
    <row r="110" spans="1:110" x14ac:dyDescent="0.25">
      <c r="A110" s="110">
        <f t="shared" si="72"/>
        <v>137</v>
      </c>
      <c r="B110" s="35">
        <f>+NAC!A110</f>
        <v>45901</v>
      </c>
      <c r="C110" s="19" cm="1">
        <f t="array" aca="1" ref="C110" ca="1">INDIRECT(_xlfn.CONCAT(C$4,"_d!",C$1,$A110))</f>
        <v>9387.18359375</v>
      </c>
      <c r="D110" s="19" cm="1">
        <f t="array" aca="1" ref="D110" ca="1">INDIRECT(_xlfn.CONCAT(D$4,"_d!",D$1,$A110))</f>
        <v>9296.197265625</v>
      </c>
      <c r="E110" s="19" cm="1">
        <f t="array" aca="1" ref="E110" ca="1">INDIRECT(_xlfn.CONCAT(E$4,"_d!",E$1,$A110))</f>
        <v>9443.501953125</v>
      </c>
      <c r="F110" s="19" cm="1">
        <f t="array" aca="1" ref="F110" ca="1">INDIRECT(_xlfn.CONCAT(F$4,"_d!",F$1,$A110))</f>
        <v>9260.0869140625</v>
      </c>
      <c r="G110" s="19" cm="1">
        <f t="array" aca="1" ref="G110" ca="1">INDIRECT(_xlfn.CONCAT(G$4,"_d!",G$1,$A110))</f>
        <v>9382.8544921875</v>
      </c>
      <c r="H110" s="19" cm="1">
        <f t="array" aca="1" ref="H110" ca="1">INDIRECT(_xlfn.CONCAT(H$4,"_d!",H$1,$A110))</f>
        <v>9559.30078125</v>
      </c>
      <c r="I110" s="42">
        <f t="shared" ca="1" si="52"/>
        <v>9357.8885623175829</v>
      </c>
      <c r="J110" s="19" cm="1">
        <f t="array" aca="1" ref="J110" ca="1">INDIRECT(_xlfn.CONCAT(J$4,"_d!",J$1,$A110))</f>
        <v>9346.830078125</v>
      </c>
      <c r="K110" s="19" cm="1">
        <f t="array" aca="1" ref="K110" ca="1">INDIRECT(_xlfn.CONCAT(K$4,"_d!",K$1,$A110))</f>
        <v>9333.1025390625</v>
      </c>
      <c r="L110" s="19" cm="1">
        <f t="array" aca="1" ref="L110" ca="1">INDIRECT(_xlfn.CONCAT(L$4,"_d!",L$1,$A110))</f>
        <v>9472.3701171875</v>
      </c>
      <c r="M110" s="19" cm="1">
        <f t="array" aca="1" ref="M110" ca="1">INDIRECT(_xlfn.CONCAT(M$4,"_d!",M$1,$A110))</f>
        <v>9243.97265625</v>
      </c>
      <c r="N110" s="19" cm="1">
        <f t="array" aca="1" ref="N110" ca="1">INDIRECT(_xlfn.CONCAT(N$4,"_d!",N$1,$A110))</f>
        <v>9409.4560546875</v>
      </c>
      <c r="O110" s="19" cm="1">
        <f t="array" aca="1" ref="O110" ca="1">INDIRECT(_xlfn.CONCAT(O$4,"_d!",O$1,$A110))</f>
        <v>9494.25390625</v>
      </c>
      <c r="P110" s="42">
        <f ca="1">+SUMPRODUCT(J$3:$O$3,J110:O110)</f>
        <v>9362.4911563812839</v>
      </c>
      <c r="Q110" s="19" cm="1">
        <f t="array" aca="1" ref="Q110" ca="1">INDIRECT(_xlfn.CONCAT(Q$4,"_d!",Q$1,$A110))</f>
        <v>9339.3828125</v>
      </c>
      <c r="R110" s="19" cm="1">
        <f t="array" aca="1" ref="R110" ca="1">INDIRECT(_xlfn.CONCAT(R$4,"_d!",R$1,$A110))</f>
        <v>9339.3828125</v>
      </c>
      <c r="S110" s="19" cm="1">
        <f t="array" aca="1" ref="S110" ca="1">INDIRECT(_xlfn.CONCAT(S$4,"_d!",S$1,$A110))</f>
        <v>9543.2724609375</v>
      </c>
      <c r="T110" s="19" cm="1">
        <f t="array" aca="1" ref="T110" ca="1">INDIRECT(_xlfn.CONCAT(T$4,"_d!",T$1,$A110))</f>
        <v>9396.953125</v>
      </c>
      <c r="U110" s="19" cm="1">
        <f t="array" aca="1" ref="U110" ca="1">INDIRECT(_xlfn.CONCAT(U$4,"_d!",U$1,$A110))</f>
        <v>9475.291015625</v>
      </c>
      <c r="V110" s="19" cm="1">
        <f t="array" aca="1" ref="V110" ca="1">INDIRECT(_xlfn.CONCAT(V$4,"_d!",V$1,$A110))</f>
        <v>9492.7998046875</v>
      </c>
      <c r="W110" s="42">
        <f t="shared" ca="1" si="53"/>
        <v>9386.8735724518792</v>
      </c>
      <c r="X110" s="19" cm="1">
        <f t="array" aca="1" ref="X110" ca="1">INDIRECT(_xlfn.CONCAT(X$4,"_d!",X$1,$A110))</f>
        <v>9301.4111328125</v>
      </c>
      <c r="Y110" s="19" cm="1">
        <f t="array" aca="1" ref="Y110" ca="1">INDIRECT(_xlfn.CONCAT(Y$4,"_d!",Y$1,$A110))</f>
        <v>9289.4306640625</v>
      </c>
      <c r="Z110" s="19" cm="1">
        <f t="array" aca="1" ref="Z110" ca="1">INDIRECT(_xlfn.CONCAT(Z$4,"_d!",Z$1,$A110))</f>
        <v>9620.7470703125</v>
      </c>
      <c r="AA110" s="19" cm="1">
        <f t="array" aca="1" ref="AA110" ca="1">INDIRECT(_xlfn.CONCAT(AA$4,"_d!",AA$1,$A110))</f>
        <v>9281.087890625</v>
      </c>
      <c r="AB110" s="19" cm="1">
        <f t="array" aca="1" ref="AB110" ca="1">INDIRECT(_xlfn.CONCAT(AB$4,"_d!",AB$1,$A110))</f>
        <v>9535.10546875</v>
      </c>
      <c r="AC110" s="19" cm="1">
        <f t="array" aca="1" ref="AC110" ca="1">INDIRECT(_xlfn.CONCAT(AC$4,"_d!",AC$1,$A110))</f>
        <v>9531.3427734375</v>
      </c>
      <c r="AD110" s="42">
        <f t="shared" ca="1" si="54"/>
        <v>9356.4890940959976</v>
      </c>
      <c r="AE110" s="19" cm="1">
        <f t="array" aca="1" ref="AE110" ca="1">INDIRECT(_xlfn.CONCAT(AE$4,"_d!",AE$1,$A110))</f>
        <v>9397.6884765625</v>
      </c>
      <c r="AF110" s="19" cm="1">
        <f t="array" aca="1" ref="AF110" ca="1">INDIRECT(_xlfn.CONCAT(AF$4,"_d!",AF$1,$A110))</f>
        <v>9375.7216796875</v>
      </c>
      <c r="AG110" s="19" cm="1">
        <f t="array" aca="1" ref="AG110" ca="1">INDIRECT(_xlfn.CONCAT(AG$4,"_d!",AG$1,$A110))</f>
        <v>9598.5849609375</v>
      </c>
      <c r="AH110" s="19" cm="1">
        <f t="array" aca="1" ref="AH110" ca="1">INDIRECT(_xlfn.CONCAT(AH$4,"_d!",AH$1,$A110))</f>
        <v>9413.0390625</v>
      </c>
      <c r="AI110" s="19" cm="1">
        <f t="array" aca="1" ref="AI110" ca="1">INDIRECT(_xlfn.CONCAT(AI$4,"_d!",AI$1,$A110))</f>
        <v>9438.4306640625</v>
      </c>
      <c r="AJ110" s="19" cm="1">
        <f t="array" aca="1" ref="AJ110" ca="1">INDIRECT(_xlfn.CONCAT(AJ$4,"_d!",AJ$1,$A110))</f>
        <v>9582.427734375</v>
      </c>
      <c r="AK110" s="42">
        <f t="shared" ca="1" si="55"/>
        <v>9416.3634711613631</v>
      </c>
      <c r="AL110" s="19" cm="1">
        <f t="array" aca="1" ref="AL110" ca="1">INDIRECT(_xlfn.CONCAT(AL$4,"_d!",AL$1,$A110))</f>
        <v>9370.193359375</v>
      </c>
      <c r="AM110" s="19" cm="1">
        <f t="array" aca="1" ref="AM110" ca="1">INDIRECT(_xlfn.CONCAT(AM$4,"_d!",AM$1,$A110))</f>
        <v>9353.2451171875</v>
      </c>
      <c r="AN110" s="19" cm="1">
        <f t="array" aca="1" ref="AN110" ca="1">INDIRECT(_xlfn.CONCAT(AN$4,"_d!",AN$1,$A110))</f>
        <v>9598.4794921875</v>
      </c>
      <c r="AO110" s="19" cm="1">
        <f t="array" aca="1" ref="AO110" ca="1">INDIRECT(_xlfn.CONCAT(AO$4,"_d!",AO$1,$A110))</f>
        <v>9253.4052734375</v>
      </c>
      <c r="AP110" s="19" cm="1">
        <f t="array" aca="1" ref="AP110" ca="1">INDIRECT(_xlfn.CONCAT(AP$4,"_d!",AP$1,$A110))</f>
        <v>9493.4814453125</v>
      </c>
      <c r="AQ110" s="19" cm="1">
        <f t="array" aca="1" ref="AQ110" ca="1">INDIRECT(_xlfn.CONCAT(AQ$4,"_d!",AQ$1,$A110))</f>
        <v>9535.248046875</v>
      </c>
      <c r="AR110" s="42">
        <f t="shared" ca="1" si="56"/>
        <v>9396.2312392840304</v>
      </c>
      <c r="AS110" s="19" cm="1">
        <f t="array" aca="1" ref="AS110" ca="1">INDIRECT(_xlfn.CONCAT(AS$4,"_d!",AS$1,$A110))</f>
        <v>9380.5869140625</v>
      </c>
      <c r="AT110" s="19" cm="1">
        <f t="array" aca="1" ref="AT110" ca="1">INDIRECT(_xlfn.CONCAT(AT$4,"_d!",AT$1,$A110))</f>
        <v>9404.07421875</v>
      </c>
      <c r="AU110" s="19" cm="1">
        <f t="array" aca="1" ref="AU110" ca="1">INDIRECT(_xlfn.CONCAT(AU$4,"_d!",AU$1,$A110))</f>
        <v>9557.65625</v>
      </c>
      <c r="AV110" s="19" cm="1">
        <f t="array" aca="1" ref="AV110" ca="1">INDIRECT(_xlfn.CONCAT(AV$4,"_d!",AV$1,$A110))</f>
        <v>9432.4580078125</v>
      </c>
      <c r="AW110" s="19" cm="1">
        <f t="array" aca="1" ref="AW110" ca="1">INDIRECT(_xlfn.CONCAT(AW$4,"_d!",AW$1,$A110))</f>
        <v>9515.1787109375</v>
      </c>
      <c r="AX110" s="19" cm="1">
        <f t="array" aca="1" ref="AX110" ca="1">INDIRECT(_xlfn.CONCAT(AX$4,"_d!",AX$1,$A110))</f>
        <v>9556.0859375</v>
      </c>
      <c r="AY110" s="42">
        <f t="shared" ca="1" si="57"/>
        <v>9423.5910149780793</v>
      </c>
      <c r="AZ110" s="19" cm="1">
        <f t="array" aca="1" ref="AZ110" ca="1">INDIRECT(_xlfn.CONCAT(AZ$4,"_d!",AZ$1,$A110))</f>
        <v>9405.3583984375</v>
      </c>
      <c r="BA110" s="19" cm="1">
        <f t="array" aca="1" ref="BA110" ca="1">INDIRECT(_xlfn.CONCAT(BA$4,"_d!",BA$1,$A110))</f>
        <v>9329.8466796875</v>
      </c>
      <c r="BB110" s="19" cm="1">
        <f t="array" aca="1" ref="BB110" ca="1">INDIRECT(_xlfn.CONCAT(BB$4,"_d!",BB$1,$A110))</f>
        <v>9658.037109375</v>
      </c>
      <c r="BC110" s="19" cm="1">
        <f t="array" aca="1" ref="BC110" ca="1">INDIRECT(_xlfn.CONCAT(BC$4,"_d!",BC$1,$A110))</f>
        <v>9294.4638671875</v>
      </c>
      <c r="BD110" s="19" cm="1">
        <f t="array" aca="1" ref="BD110" ca="1">INDIRECT(_xlfn.CONCAT(BD$4,"_d!",BD$1,$A110))</f>
        <v>9569.2265625</v>
      </c>
      <c r="BE110" s="19" cm="1">
        <f t="array" aca="1" ref="BE110" ca="1">INDIRECT(_xlfn.CONCAT(BE$4,"_d!",BE$1,$A110))</f>
        <v>9649.109375</v>
      </c>
      <c r="BF110" s="42">
        <f t="shared" ca="1" si="58"/>
        <v>9413.290762553168</v>
      </c>
      <c r="BG110" s="19" cm="1">
        <f t="array" aca="1" ref="BG110" ca="1">INDIRECT(_xlfn.CONCAT(BG$4,"_d!",BG$1,$A110))</f>
        <v>9399.703125</v>
      </c>
      <c r="BH110" s="19" cm="1">
        <f t="array" aca="1" ref="BH110" ca="1">INDIRECT(_xlfn.CONCAT(BH$4,"_d!",BH$1,$A110))</f>
        <v>9407.91015625</v>
      </c>
      <c r="BI110" s="19" cm="1">
        <f t="array" aca="1" ref="BI110" ca="1">INDIRECT(_xlfn.CONCAT(BI$4,"_d!",BI$1,$A110))</f>
        <v>9653.826171875</v>
      </c>
      <c r="BJ110" s="19" cm="1">
        <f t="array" aca="1" ref="BJ110" ca="1">INDIRECT(_xlfn.CONCAT(BJ$4,"_d!",BJ$1,$A110))</f>
        <v>9397.181640625</v>
      </c>
      <c r="BK110" s="19" cm="1">
        <f t="array" aca="1" ref="BK110" ca="1">INDIRECT(_xlfn.CONCAT(BK$4,"_d!",BK$1,$A110))</f>
        <v>9583.693359375</v>
      </c>
      <c r="BL110" s="19" cm="1">
        <f t="array" aca="1" ref="BL110" ca="1">INDIRECT(_xlfn.CONCAT(BL$4,"_d!",BL$1,$A110))</f>
        <v>9599.2451171875</v>
      </c>
      <c r="BM110" s="42">
        <f t="shared" ca="1" si="59"/>
        <v>9433.7577547723849</v>
      </c>
      <c r="BN110" s="19" cm="1">
        <f t="array" aca="1" ref="BN110" ca="1">INDIRECT(_xlfn.CONCAT(BN$4,"_d!",BN$1,$A110))</f>
        <v>9369.6826171875</v>
      </c>
      <c r="BO110" s="19" cm="1">
        <f t="array" aca="1" ref="BO110" ca="1">INDIRECT(_xlfn.CONCAT(BO$4,"_d!",BO$1,$A110))</f>
        <v>9333.111328125</v>
      </c>
      <c r="BP110" s="19" cm="1">
        <f t="array" aca="1" ref="BP110" ca="1">INDIRECT(_xlfn.CONCAT(BP$4,"_d!",BP$1,$A110))</f>
        <v>9562.3173828125</v>
      </c>
      <c r="BQ110" s="19" cm="1">
        <f t="array" aca="1" ref="BQ110" ca="1">INDIRECT(_xlfn.CONCAT(BQ$4,"_d!",BQ$1,$A110))</f>
        <v>9324.208984375</v>
      </c>
      <c r="BR110" s="19" cm="1">
        <f t="array" aca="1" ref="BR110" ca="1">INDIRECT(_xlfn.CONCAT(BR$4,"_d!",BR$1,$A110))</f>
        <v>9521.9658203125</v>
      </c>
      <c r="BS110" s="19" cm="1">
        <f t="array" aca="1" ref="BS110" ca="1">INDIRECT(_xlfn.CONCAT(BS$4,"_d!",BS$1,$A110))</f>
        <v>9646.07421875</v>
      </c>
      <c r="BT110" s="42">
        <f t="shared" ca="1" si="60"/>
        <v>9394.3371144242719</v>
      </c>
      <c r="BU110" s="42"/>
      <c r="BV110" s="45">
        <f t="shared" ca="1" si="61"/>
        <v>9357.8885623175829</v>
      </c>
      <c r="BW110" s="45">
        <f t="shared" ca="1" si="62"/>
        <v>9362.4911563812839</v>
      </c>
      <c r="BX110" s="45">
        <f t="shared" ca="1" si="63"/>
        <v>9386.8735724518792</v>
      </c>
      <c r="BY110" s="45">
        <f t="shared" ca="1" si="64"/>
        <v>9356.4890940959976</v>
      </c>
      <c r="BZ110" s="45">
        <f t="shared" ca="1" si="65"/>
        <v>9416.3634711613631</v>
      </c>
      <c r="CA110" s="45">
        <f t="shared" ca="1" si="66"/>
        <v>9396.2312392840304</v>
      </c>
      <c r="CB110" s="45">
        <f t="shared" ca="1" si="67"/>
        <v>9423.5910149780793</v>
      </c>
      <c r="CC110" s="45">
        <f t="shared" ca="1" si="68"/>
        <v>9413.290762553168</v>
      </c>
      <c r="CD110" s="45">
        <f t="shared" ca="1" si="69"/>
        <v>9433.7577547723849</v>
      </c>
      <c r="CE110" s="45">
        <f t="shared" ca="1" si="70"/>
        <v>9394.3371144242719</v>
      </c>
      <c r="CF110" s="45" cm="1">
        <f t="array" aca="1" ref="CF110" ca="1">+SUMPRODUCT($BV$3:$CE$3/100,$BV110:$CE110)</f>
        <v>9398.7319090185811</v>
      </c>
      <c r="CG110" s="35">
        <f t="shared" ref="CG110" si="144">+B110</f>
        <v>45901</v>
      </c>
      <c r="CH110" s="24">
        <f t="shared" ref="CH110" ca="1" si="145">+BV110/BV109-1</f>
        <v>2.0193835739834576E-2</v>
      </c>
      <c r="CI110" s="24">
        <f t="shared" ref="CI110" ca="1" si="146">+BW110/BW109-1</f>
        <v>2.0522914593093411E-2</v>
      </c>
      <c r="CJ110" s="24">
        <f t="shared" ref="CJ110" ca="1" si="147">+BX110/BX109-1</f>
        <v>2.1318327274404192E-2</v>
      </c>
      <c r="CK110" s="24">
        <f t="shared" ref="CK110" ca="1" si="148">+BY110/BY109-1</f>
        <v>2.070686189213844E-2</v>
      </c>
      <c r="CL110" s="24">
        <f t="shared" ref="CL110" ca="1" si="149">+BZ110/BZ109-1</f>
        <v>2.0798982049302639E-2</v>
      </c>
      <c r="CM110" s="24">
        <f t="shared" ref="CM110" ca="1" si="150">+CA110/CA109-1</f>
        <v>2.0972321938201421E-2</v>
      </c>
      <c r="CN110" s="24">
        <f t="shared" ref="CN110" ca="1" si="151">+CB110/CB109-1</f>
        <v>2.1177150810293366E-2</v>
      </c>
      <c r="CO110" s="24">
        <f t="shared" ref="CO110" ca="1" si="152">+CC110/CC109-1</f>
        <v>2.0950883906434736E-2</v>
      </c>
      <c r="CP110" s="24">
        <f t="shared" ref="CP110" ca="1" si="153">+CD110/CD109-1</f>
        <v>2.1105640091474642E-2</v>
      </c>
      <c r="CQ110" s="24">
        <f t="shared" ref="CQ110" ca="1" si="154">+CE110/CE109-1</f>
        <v>2.1009530915933938E-2</v>
      </c>
      <c r="CR110" s="24">
        <f t="shared" ref="CR110" ca="1" si="155">+CF110/CF109-1</f>
        <v>2.093516291688946E-2</v>
      </c>
      <c r="CS110" s="35">
        <f t="shared" ref="CS110" si="156">+CG110</f>
        <v>45901</v>
      </c>
      <c r="CT110" s="24">
        <f t="shared" ref="CT110" ca="1" si="157">+BV110/BV98-1</f>
        <v>0.30276503362235396</v>
      </c>
      <c r="CU110" s="24">
        <f t="shared" ref="CU110" ca="1" si="158">+BW110/BW98-1</f>
        <v>0.30480263721013268</v>
      </c>
      <c r="CV110" s="24">
        <f t="shared" ref="CV110" ca="1" si="159">+BX110/BX98-1</f>
        <v>0.31387137659902598</v>
      </c>
      <c r="CW110" s="24">
        <f t="shared" ref="CW110" ca="1" si="160">+BY110/BY98-1</f>
        <v>0.31127149876633697</v>
      </c>
      <c r="CX110" s="24">
        <f t="shared" ref="CX110" ca="1" si="161">+BZ110/BZ98-1</f>
        <v>0.31392288530604828</v>
      </c>
      <c r="CY110" s="24">
        <f t="shared" ref="CY110" ca="1" si="162">+CA110/CA98-1</f>
        <v>0.31711835784926001</v>
      </c>
      <c r="CZ110" s="24">
        <f t="shared" ref="CZ110" ca="1" si="163">+CB110/CB98-1</f>
        <v>0.31952283406526116</v>
      </c>
      <c r="DA110" s="24">
        <f t="shared" ref="DA110" ca="1" si="164">+CC110/CC98-1</f>
        <v>0.32039496612867913</v>
      </c>
      <c r="DB110" s="24">
        <f t="shared" ref="DB110" ca="1" si="165">+CD110/CD98-1</f>
        <v>0.32740185547861067</v>
      </c>
      <c r="DC110" s="24">
        <f t="shared" ref="DC110" ca="1" si="166">+CE110/CE98-1</f>
        <v>0.32797865580482322</v>
      </c>
      <c r="DD110" s="48">
        <f t="shared" ref="DD110" ca="1" si="167">+CF110/CF98-1</f>
        <v>0.31856505560977832</v>
      </c>
      <c r="DE110" s="48">
        <f>+[1]NAC!AG111</f>
        <v>0.31758445424166704</v>
      </c>
      <c r="DF110" s="24"/>
    </row>
    <row r="111" spans="1:110" x14ac:dyDescent="0.25">
      <c r="A111" s="110">
        <f t="shared" si="72"/>
        <v>138</v>
      </c>
      <c r="B111" s="35">
        <f>+NAC!A111</f>
        <v>45931</v>
      </c>
      <c r="C111" s="19" cm="1">
        <f t="array" aca="1" ref="C111" ca="1">INDIRECT(_xlfn.CONCAT(C$4,"_d!",C$1,$A111))</f>
        <v>9615.876953125</v>
      </c>
      <c r="D111" s="19" cm="1">
        <f t="array" aca="1" ref="D111" ca="1">INDIRECT(_xlfn.CONCAT(D$4,"_d!",D$1,$A111))</f>
        <v>9505.921875</v>
      </c>
      <c r="E111" s="19" cm="1">
        <f t="array" aca="1" ref="E111" ca="1">INDIRECT(_xlfn.CONCAT(E$4,"_d!",E$1,$A111))</f>
        <v>9648.4345703125</v>
      </c>
      <c r="F111" s="19" cm="1">
        <f t="array" aca="1" ref="F111" ca="1">INDIRECT(_xlfn.CONCAT(F$4,"_d!",F$1,$A111))</f>
        <v>9462.7392578125</v>
      </c>
      <c r="G111" s="19" cm="1">
        <f t="array" aca="1" ref="G111" ca="1">INDIRECT(_xlfn.CONCAT(G$4,"_d!",G$1,$A111))</f>
        <v>9614.1669921875</v>
      </c>
      <c r="H111" s="19" cm="1">
        <f t="array" aca="1" ref="H111" ca="1">INDIRECT(_xlfn.CONCAT(H$4,"_d!",H$1,$A111))</f>
        <v>9786.1953125</v>
      </c>
      <c r="I111" s="42">
        <f t="shared" ca="1" si="52"/>
        <v>9573.6549532551817</v>
      </c>
      <c r="J111" s="19" cm="1">
        <f t="array" aca="1" ref="J111" ca="1">INDIRECT(_xlfn.CONCAT(J$4,"_d!",J$1,$A111))</f>
        <v>9573.181640625</v>
      </c>
      <c r="K111" s="19" cm="1">
        <f t="array" aca="1" ref="K111" ca="1">INDIRECT(_xlfn.CONCAT(K$4,"_d!",K$1,$A111))</f>
        <v>9546.5556640625</v>
      </c>
      <c r="L111" s="19" cm="1">
        <f t="array" aca="1" ref="L111" ca="1">INDIRECT(_xlfn.CONCAT(L$4,"_d!",L$1,$A111))</f>
        <v>9678.373046875</v>
      </c>
      <c r="M111" s="19" cm="1">
        <f t="array" aca="1" ref="M111" ca="1">INDIRECT(_xlfn.CONCAT(M$4,"_d!",M$1,$A111))</f>
        <v>9446.2587890625</v>
      </c>
      <c r="N111" s="19" cm="1">
        <f t="array" aca="1" ref="N111" ca="1">INDIRECT(_xlfn.CONCAT(N$4,"_d!",N$1,$A111))</f>
        <v>9638.0888671875</v>
      </c>
      <c r="O111" s="19" cm="1">
        <f t="array" aca="1" ref="O111" ca="1">INDIRECT(_xlfn.CONCAT(O$4,"_d!",O$1,$A111))</f>
        <v>9718.6748046875</v>
      </c>
      <c r="P111" s="42">
        <f ca="1">+SUMPRODUCT(J$3:$O$3,J111:O111)</f>
        <v>9579.4853631666101</v>
      </c>
      <c r="Q111" s="19" cm="1">
        <f t="array" aca="1" ref="Q111" ca="1">INDIRECT(_xlfn.CONCAT(Q$4,"_d!",Q$1,$A111))</f>
        <v>9563.966796875</v>
      </c>
      <c r="R111" s="19" cm="1">
        <f t="array" aca="1" ref="R111" ca="1">INDIRECT(_xlfn.CONCAT(R$4,"_d!",R$1,$A111))</f>
        <v>9563.966796875</v>
      </c>
      <c r="S111" s="19" cm="1">
        <f t="array" aca="1" ref="S111" ca="1">INDIRECT(_xlfn.CONCAT(S$4,"_d!",S$1,$A111))</f>
        <v>9750.1083984375</v>
      </c>
      <c r="T111" s="19" cm="1">
        <f t="array" aca="1" ref="T111" ca="1">INDIRECT(_xlfn.CONCAT(T$4,"_d!",T$1,$A111))</f>
        <v>9609.6484375</v>
      </c>
      <c r="U111" s="19" cm="1">
        <f t="array" aca="1" ref="U111" ca="1">INDIRECT(_xlfn.CONCAT(U$4,"_d!",U$1,$A111))</f>
        <v>9700.65234375</v>
      </c>
      <c r="V111" s="19" cm="1">
        <f t="array" aca="1" ref="V111" ca="1">INDIRECT(_xlfn.CONCAT(V$4,"_d!",V$1,$A111))</f>
        <v>9718.986328125</v>
      </c>
      <c r="W111" s="42">
        <f t="shared" ca="1" si="53"/>
        <v>9608.3663767854869</v>
      </c>
      <c r="X111" s="19" cm="1">
        <f t="array" aca="1" ref="X111" ca="1">INDIRECT(_xlfn.CONCAT(X$4,"_d!",X$1,$A111))</f>
        <v>9528.4462890625</v>
      </c>
      <c r="Y111" s="19" cm="1">
        <f t="array" aca="1" ref="Y111" ca="1">INDIRECT(_xlfn.CONCAT(Y$4,"_d!",Y$1,$A111))</f>
        <v>9502.521484375</v>
      </c>
      <c r="Z111" s="19" cm="1">
        <f t="array" aca="1" ref="Z111" ca="1">INDIRECT(_xlfn.CONCAT(Z$4,"_d!",Z$1,$A111))</f>
        <v>9828.2998046875</v>
      </c>
      <c r="AA111" s="19" cm="1">
        <f t="array" aca="1" ref="AA111" ca="1">INDIRECT(_xlfn.CONCAT(AA$4,"_d!",AA$1,$A111))</f>
        <v>9483.1015625</v>
      </c>
      <c r="AB111" s="19" cm="1">
        <f t="array" aca="1" ref="AB111" ca="1">INDIRECT(_xlfn.CONCAT(AB$4,"_d!",AB$1,$A111))</f>
        <v>9764.2216796875</v>
      </c>
      <c r="AC111" s="19" cm="1">
        <f t="array" aca="1" ref="AC111" ca="1">INDIRECT(_xlfn.CONCAT(AC$4,"_d!",AC$1,$A111))</f>
        <v>9763.9873046875</v>
      </c>
      <c r="AD111" s="42">
        <f t="shared" ca="1" si="54"/>
        <v>9576.0134138347075</v>
      </c>
      <c r="AE111" s="19" cm="1">
        <f t="array" aca="1" ref="AE111" ca="1">INDIRECT(_xlfn.CONCAT(AE$4,"_d!",AE$1,$A111))</f>
        <v>9624.3662109375</v>
      </c>
      <c r="AF111" s="19" cm="1">
        <f t="array" aca="1" ref="AF111" ca="1">INDIRECT(_xlfn.CONCAT(AF$4,"_d!",AF$1,$A111))</f>
        <v>9593.736328125</v>
      </c>
      <c r="AG111" s="19" cm="1">
        <f t="array" aca="1" ref="AG111" ca="1">INDIRECT(_xlfn.CONCAT(AG$4,"_d!",AG$1,$A111))</f>
        <v>9803.841796875</v>
      </c>
      <c r="AH111" s="19" cm="1">
        <f t="array" aca="1" ref="AH111" ca="1">INDIRECT(_xlfn.CONCAT(AH$4,"_d!",AH$1,$A111))</f>
        <v>9627.2490234375</v>
      </c>
      <c r="AI111" s="19" cm="1">
        <f t="array" aca="1" ref="AI111" ca="1">INDIRECT(_xlfn.CONCAT(AI$4,"_d!",AI$1,$A111))</f>
        <v>9663.482421875</v>
      </c>
      <c r="AJ111" s="19" cm="1">
        <f t="array" aca="1" ref="AJ111" ca="1">INDIRECT(_xlfn.CONCAT(AJ$4,"_d!",AJ$1,$A111))</f>
        <v>9810.5966796875</v>
      </c>
      <c r="AK111" s="42">
        <f t="shared" ca="1" si="55"/>
        <v>9637.2744879118563</v>
      </c>
      <c r="AL111" s="19" cm="1">
        <f t="array" aca="1" ref="AL111" ca="1">INDIRECT(_xlfn.CONCAT(AL$4,"_d!",AL$1,$A111))</f>
        <v>9595.42578125</v>
      </c>
      <c r="AM111" s="19" cm="1">
        <f t="array" aca="1" ref="AM111" ca="1">INDIRECT(_xlfn.CONCAT(AM$4,"_d!",AM$1,$A111))</f>
        <v>9570.1083984375</v>
      </c>
      <c r="AN111" s="19" cm="1">
        <f t="array" aca="1" ref="AN111" ca="1">INDIRECT(_xlfn.CONCAT(AN$4,"_d!",AN$1,$A111))</f>
        <v>9803.2294921875</v>
      </c>
      <c r="AO111" s="19" cm="1">
        <f t="array" aca="1" ref="AO111" ca="1">INDIRECT(_xlfn.CONCAT(AO$4,"_d!",AO$1,$A111))</f>
        <v>9459.767578125</v>
      </c>
      <c r="AP111" s="19" cm="1">
        <f t="array" aca="1" ref="AP111" ca="1">INDIRECT(_xlfn.CONCAT(AP$4,"_d!",AP$1,$A111))</f>
        <v>9718.8505859375</v>
      </c>
      <c r="AQ111" s="19" cm="1">
        <f t="array" aca="1" ref="AQ111" ca="1">INDIRECT(_xlfn.CONCAT(AQ$4,"_d!",AQ$1,$A111))</f>
        <v>9755.4814453125</v>
      </c>
      <c r="AR111" s="42">
        <f t="shared" ca="1" si="56"/>
        <v>9615.8718667629637</v>
      </c>
      <c r="AS111" s="19" cm="1">
        <f t="array" aca="1" ref="AS111" ca="1">INDIRECT(_xlfn.CONCAT(AS$4,"_d!",AS$1,$A111))</f>
        <v>9608.279296875</v>
      </c>
      <c r="AT111" s="19" cm="1">
        <f t="array" aca="1" ref="AT111" ca="1">INDIRECT(_xlfn.CONCAT(AT$4,"_d!",AT$1,$A111))</f>
        <v>9625.9970703125</v>
      </c>
      <c r="AU111" s="19" cm="1">
        <f t="array" aca="1" ref="AU111" ca="1">INDIRECT(_xlfn.CONCAT(AU$4,"_d!",AU$1,$A111))</f>
        <v>9758.6435546875</v>
      </c>
      <c r="AV111" s="19" cm="1">
        <f t="array" aca="1" ref="AV111" ca="1">INDIRECT(_xlfn.CONCAT(AV$4,"_d!",AV$1,$A111))</f>
        <v>9647.345703125</v>
      </c>
      <c r="AW111" s="19" cm="1">
        <f t="array" aca="1" ref="AW111" ca="1">INDIRECT(_xlfn.CONCAT(AW$4,"_d!",AW$1,$A111))</f>
        <v>9731.67578125</v>
      </c>
      <c r="AX111" s="19" cm="1">
        <f t="array" aca="1" ref="AX111" ca="1">INDIRECT(_xlfn.CONCAT(AX$4,"_d!",AX$1,$A111))</f>
        <v>9787.90234375</v>
      </c>
      <c r="AY111" s="42">
        <f t="shared" ca="1" si="57"/>
        <v>9646.4997450545161</v>
      </c>
      <c r="AZ111" s="19" cm="1">
        <f t="array" aca="1" ref="AZ111" ca="1">INDIRECT(_xlfn.CONCAT(AZ$4,"_d!",AZ$1,$A111))</f>
        <v>9630.1611328125</v>
      </c>
      <c r="BA111" s="19" cm="1">
        <f t="array" aca="1" ref="BA111" ca="1">INDIRECT(_xlfn.CONCAT(BA$4,"_d!",BA$1,$A111))</f>
        <v>9547.083984375</v>
      </c>
      <c r="BB111" s="19" cm="1">
        <f t="array" aca="1" ref="BB111" ca="1">INDIRECT(_xlfn.CONCAT(BB$4,"_d!",BB$1,$A111))</f>
        <v>9862.734375</v>
      </c>
      <c r="BC111" s="19" cm="1">
        <f t="array" aca="1" ref="BC111" ca="1">INDIRECT(_xlfn.CONCAT(BC$4,"_d!",BC$1,$A111))</f>
        <v>9502.140625</v>
      </c>
      <c r="BD111" s="19" cm="1">
        <f t="array" aca="1" ref="BD111" ca="1">INDIRECT(_xlfn.CONCAT(BD$4,"_d!",BD$1,$A111))</f>
        <v>9781.74609375</v>
      </c>
      <c r="BE111" s="19" cm="1">
        <f t="array" aca="1" ref="BE111" ca="1">INDIRECT(_xlfn.CONCAT(BE$4,"_d!",BE$1,$A111))</f>
        <v>9881.9794921875</v>
      </c>
      <c r="BF111" s="42">
        <f t="shared" ca="1" si="58"/>
        <v>9633.7926642625043</v>
      </c>
      <c r="BG111" s="19" cm="1">
        <f t="array" aca="1" ref="BG111" ca="1">INDIRECT(_xlfn.CONCAT(BG$4,"_d!",BG$1,$A111))</f>
        <v>9620.771484375</v>
      </c>
      <c r="BH111" s="19" cm="1">
        <f t="array" aca="1" ref="BH111" ca="1">INDIRECT(_xlfn.CONCAT(BH$4,"_d!",BH$1,$A111))</f>
        <v>9628.87890625</v>
      </c>
      <c r="BI111" s="19" cm="1">
        <f t="array" aca="1" ref="BI111" ca="1">INDIRECT(_xlfn.CONCAT(BI$4,"_d!",BI$1,$A111))</f>
        <v>9858.3583984375</v>
      </c>
      <c r="BJ111" s="19" cm="1">
        <f t="array" aca="1" ref="BJ111" ca="1">INDIRECT(_xlfn.CONCAT(BJ$4,"_d!",BJ$1,$A111))</f>
        <v>9607.6474609375</v>
      </c>
      <c r="BK111" s="19" cm="1">
        <f t="array" aca="1" ref="BK111" ca="1">INDIRECT(_xlfn.CONCAT(BK$4,"_d!",BK$1,$A111))</f>
        <v>9792.5</v>
      </c>
      <c r="BL111" s="19" cm="1">
        <f t="array" aca="1" ref="BL111" ca="1">INDIRECT(_xlfn.CONCAT(BL$4,"_d!",BL$1,$A111))</f>
        <v>9837.7099609375</v>
      </c>
      <c r="BM111" s="42">
        <f t="shared" ca="1" si="59"/>
        <v>9654.6396723615835</v>
      </c>
      <c r="BN111" s="19" cm="1">
        <f t="array" aca="1" ref="BN111" ca="1">INDIRECT(_xlfn.CONCAT(BN$4,"_d!",BN$1,$A111))</f>
        <v>9589.6884765625</v>
      </c>
      <c r="BO111" s="19" cm="1">
        <f t="array" aca="1" ref="BO111" ca="1">INDIRECT(_xlfn.CONCAT(BO$4,"_d!",BO$1,$A111))</f>
        <v>9550.623046875</v>
      </c>
      <c r="BP111" s="19" cm="1">
        <f t="array" aca="1" ref="BP111" ca="1">INDIRECT(_xlfn.CONCAT(BP$4,"_d!",BP$1,$A111))</f>
        <v>9762.880859375</v>
      </c>
      <c r="BQ111" s="19" cm="1">
        <f t="array" aca="1" ref="BQ111" ca="1">INDIRECT(_xlfn.CONCAT(BQ$4,"_d!",BQ$1,$A111))</f>
        <v>9538.0458984375</v>
      </c>
      <c r="BR111" s="19" cm="1">
        <f t="array" aca="1" ref="BR111" ca="1">INDIRECT(_xlfn.CONCAT(BR$4,"_d!",BR$1,$A111))</f>
        <v>9732.703125</v>
      </c>
      <c r="BS111" s="19" cm="1">
        <f t="array" aca="1" ref="BS111" ca="1">INDIRECT(_xlfn.CONCAT(BS$4,"_d!",BS$1,$A111))</f>
        <v>9885.40625</v>
      </c>
      <c r="BT111" s="42">
        <f t="shared" ca="1" si="60"/>
        <v>9614.2647988554763</v>
      </c>
      <c r="BU111" s="42"/>
      <c r="BV111" s="45">
        <f t="shared" ca="1" si="61"/>
        <v>9573.6549532551817</v>
      </c>
      <c r="BW111" s="45">
        <f t="shared" ca="1" si="62"/>
        <v>9579.4853631666101</v>
      </c>
      <c r="BX111" s="45">
        <f t="shared" ca="1" si="63"/>
        <v>9608.3663767854869</v>
      </c>
      <c r="BY111" s="45">
        <f t="shared" ca="1" si="64"/>
        <v>9576.0134138347075</v>
      </c>
      <c r="BZ111" s="45">
        <f t="shared" ca="1" si="65"/>
        <v>9637.2744879118563</v>
      </c>
      <c r="CA111" s="45">
        <f t="shared" ca="1" si="66"/>
        <v>9615.8718667629637</v>
      </c>
      <c r="CB111" s="45">
        <f t="shared" ca="1" si="67"/>
        <v>9646.4997450545161</v>
      </c>
      <c r="CC111" s="45">
        <f t="shared" ca="1" si="68"/>
        <v>9633.7926642625043</v>
      </c>
      <c r="CD111" s="45">
        <f t="shared" ca="1" si="69"/>
        <v>9654.6396723615835</v>
      </c>
      <c r="CE111" s="45">
        <f t="shared" ca="1" si="70"/>
        <v>9614.2647988554763</v>
      </c>
      <c r="CF111" s="45" cm="1">
        <f t="array" aca="1" ref="CF111" ca="1">+SUMPRODUCT($BV$3:$CE$3/100,$BV111:$CE111)</f>
        <v>9618.8705188727308</v>
      </c>
      <c r="CG111" s="35">
        <f t="shared" ref="CG111" si="168">+B111</f>
        <v>45931</v>
      </c>
      <c r="CH111" s="48">
        <f t="shared" ref="CH111" ca="1" si="169">+BV111/BV110-1</f>
        <v>2.3057166101170257E-2</v>
      </c>
      <c r="CI111" s="48">
        <f t="shared" ref="CI111" ca="1" si="170">+BW111/BW110-1</f>
        <v>2.3176973218012265E-2</v>
      </c>
      <c r="CJ111" s="48">
        <f t="shared" ref="CJ111" ca="1" si="171">+BX111/BX110-1</f>
        <v>2.3596014436972235E-2</v>
      </c>
      <c r="CK111" s="48">
        <f t="shared" ref="CK111" ca="1" si="172">+BY111/BY110-1</f>
        <v>2.3462253579414893E-2</v>
      </c>
      <c r="CL111" s="48">
        <f t="shared" ref="CL111" ca="1" si="173">+BZ111/BZ110-1</f>
        <v>2.3460332370033976E-2</v>
      </c>
      <c r="CM111" s="48">
        <f t="shared" ref="CM111" ca="1" si="174">+CA111/CA110-1</f>
        <v>2.3375396144004412E-2</v>
      </c>
      <c r="CN111" s="48">
        <f t="shared" ref="CN111" ca="1" si="175">+CB111/CB110-1</f>
        <v>2.3654329832665688E-2</v>
      </c>
      <c r="CO111" s="48">
        <f t="shared" ref="CO111" ca="1" si="176">+CC111/CC110-1</f>
        <v>2.3424528921013543E-2</v>
      </c>
      <c r="CP111" s="48">
        <f t="shared" ref="CP111" ca="1" si="177">+CD111/CD110-1</f>
        <v>2.3413990832810816E-2</v>
      </c>
      <c r="CQ111" s="48">
        <f t="shared" ref="CQ111" ca="1" si="178">+CE111/CE110-1</f>
        <v>2.341066556931648E-2</v>
      </c>
      <c r="CR111" s="48">
        <f t="shared" ref="CR111" ca="1" si="179">+CF111/CF110-1</f>
        <v>2.3422160774999368E-2</v>
      </c>
      <c r="CS111" s="35">
        <f t="shared" ref="CS111" si="180">+CG111</f>
        <v>45931</v>
      </c>
      <c r="CT111" s="24">
        <f t="shared" ref="CT111" ca="1" si="181">+BV111/BV99-1</f>
        <v>0.30134166778992966</v>
      </c>
      <c r="CU111" s="24">
        <f t="shared" ref="CU111" ca="1" si="182">+BW111/BW99-1</f>
        <v>0.30276112913384878</v>
      </c>
      <c r="CV111" s="24">
        <f t="shared" ref="CV111" ca="1" si="183">+BX111/BX99-1</f>
        <v>0.31095869623904937</v>
      </c>
      <c r="CW111" s="24">
        <f t="shared" ref="CW111" ca="1" si="184">+BY111/BY99-1</f>
        <v>0.30840971897055591</v>
      </c>
      <c r="CX111" s="24">
        <f t="shared" ref="CX111" ca="1" si="185">+BZ111/BZ99-1</f>
        <v>0.31063884781052176</v>
      </c>
      <c r="CY111" s="24">
        <f t="shared" ref="CY111" ca="1" si="186">+CA111/CA99-1</f>
        <v>0.3130709102712792</v>
      </c>
      <c r="CZ111" s="24">
        <f t="shared" ref="CZ111" ca="1" si="187">+CB111/CB99-1</f>
        <v>0.31538170230358165</v>
      </c>
      <c r="DA111" s="24">
        <f t="shared" ref="DA111" ca="1" si="188">+CC111/CC99-1</f>
        <v>0.31518691143213129</v>
      </c>
      <c r="DB111" s="24">
        <f t="shared" ref="DB111" ca="1" si="189">+CD111/CD99-1</f>
        <v>0.3211338570594191</v>
      </c>
      <c r="DC111" s="24">
        <f t="shared" ref="DC111" ca="1" si="190">+CE111/CE99-1</f>
        <v>0.32033787821655335</v>
      </c>
      <c r="DD111" s="48">
        <f t="shared" ref="DD111" ca="1" si="191">+CF111/CF99-1</f>
        <v>0.31394102854530614</v>
      </c>
      <c r="DE111" s="48">
        <f>+[1]NAC!AG112</f>
        <v>0.31308449548810491</v>
      </c>
      <c r="DF111" s="24"/>
    </row>
    <row r="112" spans="1:110" x14ac:dyDescent="0.25">
      <c r="A112" s="110">
        <f t="shared" si="72"/>
        <v>139</v>
      </c>
      <c r="B112" s="35">
        <f>+NAC!A112</f>
        <v>45962</v>
      </c>
      <c r="C112" s="19" cm="1">
        <f t="array" aca="1" ref="C112" ca="1">INDIRECT(_xlfn.CONCAT(C$4,"_d!",C$1,$A112))</f>
        <v>9856.228515625</v>
      </c>
      <c r="D112" s="19" cm="1">
        <f t="array" aca="1" ref="D112" ca="1">INDIRECT(_xlfn.CONCAT(D$4,"_d!",D$1,$A112))</f>
        <v>9741.9150390625</v>
      </c>
      <c r="E112" s="19" cm="1">
        <f t="array" aca="1" ref="E112" ca="1">INDIRECT(_xlfn.CONCAT(E$4,"_d!",E$1,$A112))</f>
        <v>9888.123046875</v>
      </c>
      <c r="F112" s="19" cm="1">
        <f t="array" aca="1" ref="F112" ca="1">INDIRECT(_xlfn.CONCAT(F$4,"_d!",F$1,$A112))</f>
        <v>9698.05859375</v>
      </c>
      <c r="G112" s="19" cm="1">
        <f t="array" aca="1" ref="G112" ca="1">INDIRECT(_xlfn.CONCAT(G$4,"_d!",G$1,$A112))</f>
        <v>9891.8427734375</v>
      </c>
      <c r="H112" s="19" cm="1">
        <f t="array" aca="1" ref="H112" ca="1">INDIRECT(_xlfn.CONCAT(H$4,"_d!",H$1,$A112))</f>
        <v>10017.1875</v>
      </c>
      <c r="I112" s="42">
        <f t="shared" ref="I112" ca="1" si="192">+SUMPRODUCT($C$3:$H$3,C112:H112)</f>
        <v>9814.2565605052769</v>
      </c>
      <c r="J112" s="19" cm="1">
        <f t="array" aca="1" ref="J112" ca="1">INDIRECT(_xlfn.CONCAT(J$4,"_d!",J$1,$A112))</f>
        <v>9809.8173828125</v>
      </c>
      <c r="K112" s="19" cm="1">
        <f t="array" aca="1" ref="K112" ca="1">INDIRECT(_xlfn.CONCAT(K$4,"_d!",K$1,$A112))</f>
        <v>9783.318359375</v>
      </c>
      <c r="L112" s="19" cm="1">
        <f t="array" aca="1" ref="L112" ca="1">INDIRECT(_xlfn.CONCAT(L$4,"_d!",L$1,$A112))</f>
        <v>9914.216796875</v>
      </c>
      <c r="M112" s="19" cm="1">
        <f t="array" aca="1" ref="M112" ca="1">INDIRECT(_xlfn.CONCAT(M$4,"_d!",M$1,$A112))</f>
        <v>9676.8388671875</v>
      </c>
      <c r="N112" s="19" cm="1">
        <f t="array" aca="1" ref="N112" ca="1">INDIRECT(_xlfn.CONCAT(N$4,"_d!",N$1,$A112))</f>
        <v>9910.83203125</v>
      </c>
      <c r="O112" s="19" cm="1">
        <f t="array" aca="1" ref="O112" ca="1">INDIRECT(_xlfn.CONCAT(O$4,"_d!",O$1,$A112))</f>
        <v>9937.46484375</v>
      </c>
      <c r="P112" s="42">
        <f ca="1">+SUMPRODUCT(J$3:$O$3,J112:O112)</f>
        <v>9817.4802301042819</v>
      </c>
      <c r="Q112" s="19" cm="1">
        <f t="array" aca="1" ref="Q112" ca="1">INDIRECT(_xlfn.CONCAT(Q$4,"_d!",Q$1,$A112))</f>
        <v>9802.0166015625</v>
      </c>
      <c r="R112" s="19" cm="1">
        <f t="array" aca="1" ref="R112" ca="1">INDIRECT(_xlfn.CONCAT(R$4,"_d!",R$1,$A112))</f>
        <v>9802.0166015625</v>
      </c>
      <c r="S112" s="19" cm="1">
        <f t="array" aca="1" ref="S112" ca="1">INDIRECT(_xlfn.CONCAT(S$4,"_d!",S$1,$A112))</f>
        <v>9980.958984375</v>
      </c>
      <c r="T112" s="19" cm="1">
        <f t="array" aca="1" ref="T112" ca="1">INDIRECT(_xlfn.CONCAT(T$4,"_d!",T$1,$A112))</f>
        <v>9851.2587890625</v>
      </c>
      <c r="U112" s="19" cm="1">
        <f t="array" aca="1" ref="U112" ca="1">INDIRECT(_xlfn.CONCAT(U$4,"_d!",U$1,$A112))</f>
        <v>9977.927734375</v>
      </c>
      <c r="V112" s="19" cm="1">
        <f t="array" aca="1" ref="V112" ca="1">INDIRECT(_xlfn.CONCAT(V$4,"_d!",V$1,$A112))</f>
        <v>9944.1201171875</v>
      </c>
      <c r="W112" s="42">
        <f t="shared" ref="W112" ca="1" si="193">+SUMPRODUCT($Q$3:$V$3,Q112:V112)</f>
        <v>9848.3697941905702</v>
      </c>
      <c r="X112" s="19" cm="1">
        <f t="array" aca="1" ref="X112" ca="1">INDIRECT(_xlfn.CONCAT(X$4,"_d!",X$1,$A112))</f>
        <v>9762.6884765625</v>
      </c>
      <c r="Y112" s="19" cm="1">
        <f t="array" aca="1" ref="Y112" ca="1">INDIRECT(_xlfn.CONCAT(Y$4,"_d!",Y$1,$A112))</f>
        <v>9735.814453125</v>
      </c>
      <c r="Z112" s="19" cm="1">
        <f t="array" aca="1" ref="Z112" ca="1">INDIRECT(_xlfn.CONCAT(Z$4,"_d!",Z$1,$A112))</f>
        <v>10061.46484375</v>
      </c>
      <c r="AA112" s="19" cm="1">
        <f t="array" aca="1" ref="AA112" ca="1">INDIRECT(_xlfn.CONCAT(AA$4,"_d!",AA$1,$A112))</f>
        <v>9710.8017578125</v>
      </c>
      <c r="AB112" s="19" cm="1">
        <f t="array" aca="1" ref="AB112" ca="1">INDIRECT(_xlfn.CONCAT(AB$4,"_d!",AB$1,$A112))</f>
        <v>10047.38671875</v>
      </c>
      <c r="AC112" s="19" cm="1">
        <f t="array" aca="1" ref="AC112" ca="1">INDIRECT(_xlfn.CONCAT(AC$4,"_d!",AC$1,$A112))</f>
        <v>9995.685546875</v>
      </c>
      <c r="AD112" s="42">
        <f t="shared" ref="AD112" ca="1" si="194">+SUMPRODUCT($X$3:$AC$3,X112:AC112)</f>
        <v>9813.3462112421894</v>
      </c>
      <c r="AE112" s="19" cm="1">
        <f t="array" aca="1" ref="AE112" ca="1">INDIRECT(_xlfn.CONCAT(AE$4,"_d!",AE$1,$A112))</f>
        <v>9863.837890625</v>
      </c>
      <c r="AF112" s="19" cm="1">
        <f t="array" aca="1" ref="AF112" ca="1">INDIRECT(_xlfn.CONCAT(AF$4,"_d!",AF$1,$A112))</f>
        <v>9831.49609375</v>
      </c>
      <c r="AG112" s="19" cm="1">
        <f t="array" aca="1" ref="AG112" ca="1">INDIRECT(_xlfn.CONCAT(AG$4,"_d!",AG$1,$A112))</f>
        <v>10031.55078125</v>
      </c>
      <c r="AH112" s="19" cm="1">
        <f t="array" aca="1" ref="AH112" ca="1">INDIRECT(_xlfn.CONCAT(AH$4,"_d!",AH$1,$A112))</f>
        <v>9868.359375</v>
      </c>
      <c r="AI112" s="19" cm="1">
        <f t="array" aca="1" ref="AI112" ca="1">INDIRECT(_xlfn.CONCAT(AI$4,"_d!",AI$1,$A112))</f>
        <v>9937.373046875</v>
      </c>
      <c r="AJ112" s="19" cm="1">
        <f t="array" aca="1" ref="AJ112" ca="1">INDIRECT(_xlfn.CONCAT(AJ$4,"_d!",AJ$1,$A112))</f>
        <v>10042.884765625</v>
      </c>
      <c r="AK112" s="42">
        <f t="shared" ref="AK112" ca="1" si="195">+SUMPRODUCT($AE$3:$AJ$3,AE112:AJ112)</f>
        <v>9877.5182353535693</v>
      </c>
      <c r="AL112" s="19" cm="1">
        <f t="array" aca="1" ref="AL112" ca="1">INDIRECT(_xlfn.CONCAT(AL$4,"_d!",AL$1,$A112))</f>
        <v>9834.787109375</v>
      </c>
      <c r="AM112" s="19" cm="1">
        <f t="array" aca="1" ref="AM112" ca="1">INDIRECT(_xlfn.CONCAT(AM$4,"_d!",AM$1,$A112))</f>
        <v>9807.0712890625</v>
      </c>
      <c r="AN112" s="19" cm="1">
        <f t="array" aca="1" ref="AN112" ca="1">INDIRECT(_xlfn.CONCAT(AN$4,"_d!",AN$1,$A112))</f>
        <v>10025.6572265625</v>
      </c>
      <c r="AO112" s="19" cm="1">
        <f t="array" aca="1" ref="AO112" ca="1">INDIRECT(_xlfn.CONCAT(AO$4,"_d!",AO$1,$A112))</f>
        <v>9686.6201171875</v>
      </c>
      <c r="AP112" s="19" cm="1">
        <f t="array" aca="1" ref="AP112" ca="1">INDIRECT(_xlfn.CONCAT(AP$4,"_d!",AP$1,$A112))</f>
        <v>9995.373046875</v>
      </c>
      <c r="AQ112" s="19" cm="1">
        <f t="array" aca="1" ref="AQ112" ca="1">INDIRECT(_xlfn.CONCAT(AQ$4,"_d!",AQ$1,$A112))</f>
        <v>9980.5517578125</v>
      </c>
      <c r="AR112" s="42">
        <f t="shared" ref="AR112" ca="1" si="196">+SUMPRODUCT($AL$3:$AQ$3,AL112:AQ112)</f>
        <v>9854.2265495281972</v>
      </c>
      <c r="AS112" s="19" cm="1">
        <f t="array" aca="1" ref="AS112" ca="1">INDIRECT(_xlfn.CONCAT(AS$4,"_d!",AS$1,$A112))</f>
        <v>9846.71875</v>
      </c>
      <c r="AT112" s="19" cm="1">
        <f t="array" aca="1" ref="AT112" ca="1">INDIRECT(_xlfn.CONCAT(AT$4,"_d!",AT$1,$A112))</f>
        <v>9867.1953125</v>
      </c>
      <c r="AU112" s="19" cm="1">
        <f t="array" aca="1" ref="AU112" ca="1">INDIRECT(_xlfn.CONCAT(AU$4,"_d!",AU$1,$A112))</f>
        <v>9975.962890625</v>
      </c>
      <c r="AV112" s="19" cm="1">
        <f t="array" aca="1" ref="AV112" ca="1">INDIRECT(_xlfn.CONCAT(AV$4,"_d!",AV$1,$A112))</f>
        <v>9884.044921875</v>
      </c>
      <c r="AW112" s="19" cm="1">
        <f t="array" aca="1" ref="AW112" ca="1">INDIRECT(_xlfn.CONCAT(AW$4,"_d!",AW$1,$A112))</f>
        <v>10007.2763671875</v>
      </c>
      <c r="AX112" s="19" cm="1">
        <f t="array" aca="1" ref="AX112" ca="1">INDIRECT(_xlfn.CONCAT(AX$4,"_d!",AX$1,$A112))</f>
        <v>10017.82421875</v>
      </c>
      <c r="AY112" s="42">
        <f t="shared" ref="AY112" ca="1" si="197">+SUMPRODUCT($AS$3:$AX$3,AS112:AX112)</f>
        <v>9886.1798574109853</v>
      </c>
      <c r="AZ112" s="19" cm="1">
        <f t="array" aca="1" ref="AZ112" ca="1">INDIRECT(_xlfn.CONCAT(AZ$4,"_d!",AZ$1,$A112))</f>
        <v>9869.0244140625</v>
      </c>
      <c r="BA112" s="19" cm="1">
        <f t="array" aca="1" ref="BA112" ca="1">INDIRECT(_xlfn.CONCAT(BA$4,"_d!",BA$1,$A112))</f>
        <v>9781.3564453125</v>
      </c>
      <c r="BB112" s="19" cm="1">
        <f t="array" aca="1" ref="BB112" ca="1">INDIRECT(_xlfn.CONCAT(BB$4,"_d!",BB$1,$A112))</f>
        <v>10075.65625</v>
      </c>
      <c r="BC112" s="19" cm="1">
        <f t="array" aca="1" ref="BC112" ca="1">INDIRECT(_xlfn.CONCAT(BC$4,"_d!",BC$1,$A112))</f>
        <v>9725.0224609375</v>
      </c>
      <c r="BD112" s="19" cm="1">
        <f t="array" aca="1" ref="BD112" ca="1">INDIRECT(_xlfn.CONCAT(BD$4,"_d!",BD$1,$A112))</f>
        <v>10057.8369140625</v>
      </c>
      <c r="BE112" s="19" cm="1">
        <f t="array" aca="1" ref="BE112" ca="1">INDIRECT(_xlfn.CONCAT(BE$4,"_d!",BE$1,$A112))</f>
        <v>10117.453125</v>
      </c>
      <c r="BF112" s="42">
        <f t="shared" ref="BF112" ca="1" si="198">+SUMPRODUCT($AZ$3:$BE$3,AZ112:BE112)</f>
        <v>9871.3865001629765</v>
      </c>
      <c r="BG112" s="19" cm="1">
        <f t="array" aca="1" ref="BG112" ca="1">INDIRECT(_xlfn.CONCAT(BG$4,"_d!",BG$1,$A112))</f>
        <v>9860.126953125</v>
      </c>
      <c r="BH112" s="19" cm="1">
        <f t="array" aca="1" ref="BH112" ca="1">INDIRECT(_xlfn.CONCAT(BH$4,"_d!",BH$1,$A112))</f>
        <v>9867.0361328125</v>
      </c>
      <c r="BI112" s="19" cm="1">
        <f t="array" aca="1" ref="BI112" ca="1">INDIRECT(_xlfn.CONCAT(BI$4,"_d!",BI$1,$A112))</f>
        <v>10069.1298828125</v>
      </c>
      <c r="BJ112" s="19" cm="1">
        <f t="array" aca="1" ref="BJ112" ca="1">INDIRECT(_xlfn.CONCAT(BJ$4,"_d!",BJ$1,$A112))</f>
        <v>9835.103515625</v>
      </c>
      <c r="BK112" s="19" cm="1">
        <f t="array" aca="1" ref="BK112" ca="1">INDIRECT(_xlfn.CONCAT(BK$4,"_d!",BK$1,$A112))</f>
        <v>10064.3916015625</v>
      </c>
      <c r="BL112" s="19" cm="1">
        <f t="array" aca="1" ref="BL112" ca="1">INDIRECT(_xlfn.CONCAT(BL$4,"_d!",BL$1,$A112))</f>
        <v>10074.9052734375</v>
      </c>
      <c r="BM112" s="42">
        <f t="shared" ref="BM112" ca="1" si="199">+SUMPRODUCT($BG$3:$BL$3,BG112:BL112)</f>
        <v>9893.3245156498888</v>
      </c>
      <c r="BN112" s="19" cm="1">
        <f t="array" aca="1" ref="BN112" ca="1">INDIRECT(_xlfn.CONCAT(BN$4,"_d!",BN$1,$A112))</f>
        <v>9824.302734375</v>
      </c>
      <c r="BO112" s="19" cm="1">
        <f t="array" aca="1" ref="BO112" ca="1">INDIRECT(_xlfn.CONCAT(BO$4,"_d!",BO$1,$A112))</f>
        <v>9783.6787109375</v>
      </c>
      <c r="BP112" s="19" cm="1">
        <f t="array" aca="1" ref="BP112" ca="1">INDIRECT(_xlfn.CONCAT(BP$4,"_d!",BP$1,$A112))</f>
        <v>9963.404296875</v>
      </c>
      <c r="BQ112" s="19" cm="1">
        <f t="array" aca="1" ref="BQ112" ca="1">INDIRECT(_xlfn.CONCAT(BQ$4,"_d!",BQ$1,$A112))</f>
        <v>9764.0068359375</v>
      </c>
      <c r="BR112" s="19" cm="1">
        <f t="array" aca="1" ref="BR112" ca="1">INDIRECT(_xlfn.CONCAT(BR$4,"_d!",BR$1,$A112))</f>
        <v>10007.0556640625</v>
      </c>
      <c r="BS112" s="19" cm="1">
        <f t="array" aca="1" ref="BS112" ca="1">INDIRECT(_xlfn.CONCAT(BS$4,"_d!",BS$1,$A112))</f>
        <v>10126.6875</v>
      </c>
      <c r="BT112" s="42">
        <f t="shared" ref="BT112" ca="1" si="200">+SUMPRODUCT($BN$3:$BS$3,BN112:BS112)</f>
        <v>9849.2454432931809</v>
      </c>
      <c r="BU112" s="42"/>
      <c r="BV112" s="45">
        <f t="shared" ref="BV112" ca="1" si="201">+I112</f>
        <v>9814.2565605052769</v>
      </c>
      <c r="BW112" s="45">
        <f t="shared" ref="BW112" ca="1" si="202">+P112</f>
        <v>9817.4802301042819</v>
      </c>
      <c r="BX112" s="45">
        <f t="shared" ref="BX112" ca="1" si="203">+W112</f>
        <v>9848.3697941905702</v>
      </c>
      <c r="BY112" s="45">
        <f t="shared" ref="BY112" ca="1" si="204">+AD112</f>
        <v>9813.3462112421894</v>
      </c>
      <c r="BZ112" s="45">
        <f t="shared" ref="BZ112" ca="1" si="205">+AK112</f>
        <v>9877.5182353535693</v>
      </c>
      <c r="CA112" s="45">
        <f t="shared" ref="CA112" ca="1" si="206">+AR112</f>
        <v>9854.2265495281972</v>
      </c>
      <c r="CB112" s="45">
        <f t="shared" ref="CB112" ca="1" si="207">+AY112</f>
        <v>9886.1798574109853</v>
      </c>
      <c r="CC112" s="45">
        <f t="shared" ref="CC112" ca="1" si="208">+BF112</f>
        <v>9871.3865001629765</v>
      </c>
      <c r="CD112" s="45">
        <f t="shared" ref="CD112" ca="1" si="209">+BM112</f>
        <v>9893.3245156498888</v>
      </c>
      <c r="CE112" s="45">
        <f t="shared" ref="CE112" ca="1" si="210">+BT112</f>
        <v>9849.2454432931809</v>
      </c>
      <c r="CF112" s="45" cm="1">
        <f t="array" aca="1" ref="CF112" ca="1">+SUMPRODUCT($BV$3:$CE$3/100,$BV112:$CE112)</f>
        <v>9856.9850197989235</v>
      </c>
      <c r="CG112" s="35">
        <f t="shared" ref="CG112" si="211">+B112</f>
        <v>45962</v>
      </c>
      <c r="CH112" s="48">
        <f t="shared" ref="CH112" ca="1" si="212">+BV112/BV111-1</f>
        <v>2.5131635558715004E-2</v>
      </c>
      <c r="CI112" s="48">
        <f t="shared" ref="CI112" ca="1" si="213">+BW112/BW111-1</f>
        <v>2.4844222618969569E-2</v>
      </c>
      <c r="CJ112" s="48">
        <f t="shared" ref="CJ112" ca="1" si="214">+BX112/BX111-1</f>
        <v>2.497858720135282E-2</v>
      </c>
      <c r="CK112" s="48">
        <f t="shared" ref="CK112" ca="1" si="215">+BY112/BY111-1</f>
        <v>2.4784091996425284E-2</v>
      </c>
      <c r="CL112" s="48">
        <f t="shared" ref="CL112" ca="1" si="216">+BZ112/BZ111-1</f>
        <v>2.492859861396024E-2</v>
      </c>
      <c r="CM112" s="48">
        <f t="shared" ref="CM112" ca="1" si="217">+CA112/CA111-1</f>
        <v>2.4787630915622083E-2</v>
      </c>
      <c r="CN112" s="48">
        <f t="shared" ref="CN112" ca="1" si="218">+CB112/CB111-1</f>
        <v>2.4846329621202479E-2</v>
      </c>
      <c r="CO112" s="48">
        <f t="shared" ref="CO112" ca="1" si="219">+CC112/CC111-1</f>
        <v>2.4662544044761203E-2</v>
      </c>
      <c r="CP112" s="48">
        <f t="shared" ref="CP112" ca="1" si="220">+CD112/CD111-1</f>
        <v>2.4722294294585723E-2</v>
      </c>
      <c r="CQ112" s="48">
        <f t="shared" ref="CQ112" ca="1" si="221">+CE112/CE111-1</f>
        <v>2.4440833423443609E-2</v>
      </c>
      <c r="CR112" s="48">
        <f t="shared" ref="CR112" ca="1" si="222">+CF112/CF111-1</f>
        <v>2.4754933592150863E-2</v>
      </c>
      <c r="CS112" s="35">
        <f t="shared" ref="CS112" si="223">+CG112</f>
        <v>45962</v>
      </c>
      <c r="CT112" s="24">
        <f t="shared" ref="CT112" ca="1" si="224">+BV112/BV100-1</f>
        <v>0.30809683012340749</v>
      </c>
      <c r="CU112" s="24">
        <f t="shared" ref="CU112" ca="1" si="225">+BW112/BW100-1</f>
        <v>0.30802320714231834</v>
      </c>
      <c r="CV112" s="24">
        <f t="shared" ref="CV112" ca="1" si="226">+BX112/BX100-1</f>
        <v>0.31406036458666264</v>
      </c>
      <c r="CW112" s="24">
        <f t="shared" ref="CW112" ca="1" si="227">+BY112/BY100-1</f>
        <v>0.31075348624061427</v>
      </c>
      <c r="CX112" s="24">
        <f t="shared" ref="CX112" ca="1" si="228">+BZ112/BZ100-1</f>
        <v>0.31313972641206611</v>
      </c>
      <c r="CY112" s="24">
        <f t="shared" ref="CY112" ca="1" si="229">+CA112/CA100-1</f>
        <v>0.31444545372517707</v>
      </c>
      <c r="CZ112" s="24">
        <f t="shared" ref="CZ112" ca="1" si="230">+CB112/CB100-1</f>
        <v>0.3155414372536629</v>
      </c>
      <c r="DA112" s="24">
        <f t="shared" ref="DA112" ca="1" si="231">+CC112/CC100-1</f>
        <v>0.31457264161645737</v>
      </c>
      <c r="DB112" s="24">
        <f t="shared" ref="DB112" ca="1" si="232">+CD112/CD100-1</f>
        <v>0.31939526148357178</v>
      </c>
      <c r="DC112" s="24">
        <f t="shared" ref="DC112" ca="1" si="233">+CE112/CE100-1</f>
        <v>0.31689576166139721</v>
      </c>
      <c r="DD112" s="48">
        <f t="shared" ref="DD112" ca="1" si="234">+CF112/CF100-1</f>
        <v>0.31450812962807095</v>
      </c>
      <c r="DE112" s="48">
        <f>+[1]NAC!AG113</f>
        <v>0.31369303467976617</v>
      </c>
      <c r="DF112" s="24"/>
    </row>
    <row r="113" spans="1:110" x14ac:dyDescent="0.25">
      <c r="A113" s="110">
        <f t="shared" si="72"/>
        <v>140</v>
      </c>
      <c r="B113" s="35">
        <f>+NAC!A113</f>
        <v>45992</v>
      </c>
      <c r="C113" s="19" cm="1">
        <f t="array" aca="1" ref="C113" ca="1">INDIRECT(_xlfn.CONCAT(C$4,"_d!",C$1,$A113))</f>
        <v>10128.638671875</v>
      </c>
      <c r="D113" s="19" cm="1">
        <f t="array" aca="1" ref="D113" ca="1">INDIRECT(_xlfn.CONCAT(D$4,"_d!",D$1,$A113))</f>
        <v>10032.8720703125</v>
      </c>
      <c r="E113" s="19" cm="1">
        <f t="array" aca="1" ref="E113" ca="1">INDIRECT(_xlfn.CONCAT(E$4,"_d!",E$1,$A113))</f>
        <v>10161.9912109375</v>
      </c>
      <c r="F113" s="19" cm="1">
        <f t="array" aca="1" ref="F113" ca="1">INDIRECT(_xlfn.CONCAT(F$4,"_d!",F$1,$A113))</f>
        <v>10050.8984375</v>
      </c>
      <c r="G113" s="19" cm="1">
        <f t="array" aca="1" ref="G113" ca="1">INDIRECT(_xlfn.CONCAT(G$4,"_d!",G$1,$A113))</f>
        <v>10186.0634765625</v>
      </c>
      <c r="H113" s="19" cm="1">
        <f t="array" aca="1" ref="H113" ca="1">INDIRECT(_xlfn.CONCAT(H$4,"_d!",H$1,$A113))</f>
        <v>10276.32421875</v>
      </c>
      <c r="I113" s="42">
        <f t="shared" ref="I113" ca="1" si="235">+SUMPRODUCT($C$3:$H$3,C113:H113)</f>
        <v>10104.6848599679</v>
      </c>
      <c r="J113" s="19" cm="1">
        <f t="array" aca="1" ref="J113" ca="1">INDIRECT(_xlfn.CONCAT(J$4,"_d!",J$1,$A113))</f>
        <v>10080.6826171875</v>
      </c>
      <c r="K113" s="19" cm="1">
        <f t="array" aca="1" ref="K113" ca="1">INDIRECT(_xlfn.CONCAT(K$4,"_d!",K$1,$A113))</f>
        <v>10070.1640625</v>
      </c>
      <c r="L113" s="19" cm="1">
        <f t="array" aca="1" ref="L113" ca="1">INDIRECT(_xlfn.CONCAT(L$4,"_d!",L$1,$A113))</f>
        <v>10188.2978515625</v>
      </c>
      <c r="M113" s="19" cm="1">
        <f t="array" aca="1" ref="M113" ca="1">INDIRECT(_xlfn.CONCAT(M$4,"_d!",M$1,$A113))</f>
        <v>10019.119140625</v>
      </c>
      <c r="N113" s="19" cm="1">
        <f t="array" aca="1" ref="N113" ca="1">INDIRECT(_xlfn.CONCAT(N$4,"_d!",N$1,$A113))</f>
        <v>10201.484375</v>
      </c>
      <c r="O113" s="19" cm="1">
        <f t="array" aca="1" ref="O113" ca="1">INDIRECT(_xlfn.CONCAT(O$4,"_d!",O$1,$A113))</f>
        <v>10187.4013671875</v>
      </c>
      <c r="P113" s="42">
        <f ca="1">+SUMPRODUCT(J$3:$O$3,J113:O113)</f>
        <v>10101.514630695176</v>
      </c>
      <c r="Q113" s="19" cm="1">
        <f t="array" aca="1" ref="Q113" ca="1">INDIRECT(_xlfn.CONCAT(Q$4,"_d!",Q$1,$A113))</f>
        <v>10071.5234375</v>
      </c>
      <c r="R113" s="19" cm="1">
        <f t="array" aca="1" ref="R113" ca="1">INDIRECT(_xlfn.CONCAT(R$4,"_d!",R$1,$A113))</f>
        <v>10071.5234375</v>
      </c>
      <c r="S113" s="19" cm="1">
        <f t="array" aca="1" ref="S113" ca="1">INDIRECT(_xlfn.CONCAT(S$4,"_d!",S$1,$A113))</f>
        <v>10253.27734375</v>
      </c>
      <c r="T113" s="19" cm="1">
        <f t="array" aca="1" ref="T113" ca="1">INDIRECT(_xlfn.CONCAT(T$4,"_d!",T$1,$A113))</f>
        <v>10199.11328125</v>
      </c>
      <c r="U113" s="19" cm="1">
        <f t="array" aca="1" ref="U113" ca="1">INDIRECT(_xlfn.CONCAT(U$4,"_d!",U$1,$A113))</f>
        <v>10277.306640625</v>
      </c>
      <c r="V113" s="19" cm="1">
        <f t="array" aca="1" ref="V113" ca="1">INDIRECT(_xlfn.CONCAT(V$4,"_d!",V$1,$A113))</f>
        <v>10200.404296875</v>
      </c>
      <c r="W113" s="42">
        <f t="shared" ref="W113" ca="1" si="236">+SUMPRODUCT($Q$3:$V$3,Q113:V113)</f>
        <v>10125.932785757002</v>
      </c>
      <c r="X113" s="19" cm="1">
        <f t="array" aca="1" ref="X113" ca="1">INDIRECT(_xlfn.CONCAT(X$4,"_d!",X$1,$A113))</f>
        <v>10036.2333984375</v>
      </c>
      <c r="Y113" s="19" cm="1">
        <f t="array" aca="1" ref="Y113" ca="1">INDIRECT(_xlfn.CONCAT(Y$4,"_d!",Y$1,$A113))</f>
        <v>10019.8916015625</v>
      </c>
      <c r="Z113" s="19" cm="1">
        <f t="array" aca="1" ref="Z113" ca="1">INDIRECT(_xlfn.CONCAT(Z$4,"_d!",Z$1,$A113))</f>
        <v>10340.1953125</v>
      </c>
      <c r="AA113" s="19" cm="1">
        <f t="array" aca="1" ref="AA113" ca="1">INDIRECT(_xlfn.CONCAT(AA$4,"_d!",AA$1,$A113))</f>
        <v>10042.9541015625</v>
      </c>
      <c r="AB113" s="19" cm="1">
        <f t="array" aca="1" ref="AB113" ca="1">INDIRECT(_xlfn.CONCAT(AB$4,"_d!",AB$1,$A113))</f>
        <v>10346.22265625</v>
      </c>
      <c r="AC113" s="19" cm="1">
        <f t="array" aca="1" ref="AC113" ca="1">INDIRECT(_xlfn.CONCAT(AC$4,"_d!",AC$1,$A113))</f>
        <v>10255.6435546875</v>
      </c>
      <c r="AD113" s="42">
        <f t="shared" ref="AD113" ca="1" si="237">+SUMPRODUCT($X$3:$AC$3,X113:AC113)</f>
        <v>10096.024257604449</v>
      </c>
      <c r="AE113" s="19" cm="1">
        <f t="array" aca="1" ref="AE113" ca="1">INDIRECT(_xlfn.CONCAT(AE$4,"_d!",AE$1,$A113))</f>
        <v>10137.7958984375</v>
      </c>
      <c r="AF113" s="19" cm="1">
        <f t="array" aca="1" ref="AF113" ca="1">INDIRECT(_xlfn.CONCAT(AF$4,"_d!",AF$1,$A113))</f>
        <v>10116.3798828125</v>
      </c>
      <c r="AG113" s="19" cm="1">
        <f t="array" aca="1" ref="AG113" ca="1">INDIRECT(_xlfn.CONCAT(AG$4,"_d!",AG$1,$A113))</f>
        <v>10302.6611328125</v>
      </c>
      <c r="AH113" s="19" cm="1">
        <f t="array" aca="1" ref="AH113" ca="1">INDIRECT(_xlfn.CONCAT(AH$4,"_d!",AH$1,$A113))</f>
        <v>10211.978515625</v>
      </c>
      <c r="AI113" s="19" cm="1">
        <f t="array" aca="1" ref="AI113" ca="1">INDIRECT(_xlfn.CONCAT(AI$4,"_d!",AI$1,$A113))</f>
        <v>10227.8720703125</v>
      </c>
      <c r="AJ113" s="19" cm="1">
        <f t="array" aca="1" ref="AJ113" ca="1">INDIRECT(_xlfn.CONCAT(AJ$4,"_d!",AJ$1,$A113))</f>
        <v>10305.158203125</v>
      </c>
      <c r="AK113" s="42">
        <f t="shared" ref="AK113" ca="1" si="238">+SUMPRODUCT($AE$3:$AJ$3,AE113:AJ113)</f>
        <v>10159.531641573023</v>
      </c>
      <c r="AL113" s="19" cm="1">
        <f t="array" aca="1" ref="AL113" ca="1">INDIRECT(_xlfn.CONCAT(AL$4,"_d!",AL$1,$A113))</f>
        <v>10102.390625</v>
      </c>
      <c r="AM113" s="19" cm="1">
        <f t="array" aca="1" ref="AM113" ca="1">INDIRECT(_xlfn.CONCAT(AM$4,"_d!",AM$1,$A113))</f>
        <v>10092.1962890625</v>
      </c>
      <c r="AN113" s="19" cm="1">
        <f t="array" aca="1" ref="AN113" ca="1">INDIRECT(_xlfn.CONCAT(AN$4,"_d!",AN$1,$A113))</f>
        <v>10289.51171875</v>
      </c>
      <c r="AO113" s="19" cm="1">
        <f t="array" aca="1" ref="AO113" ca="1">INDIRECT(_xlfn.CONCAT(AO$4,"_d!",AO$1,$A113))</f>
        <v>10018.45703125</v>
      </c>
      <c r="AP113" s="19" cm="1">
        <f t="array" aca="1" ref="AP113" ca="1">INDIRECT(_xlfn.CONCAT(AP$4,"_d!",AP$1,$A113))</f>
        <v>10288.60546875</v>
      </c>
      <c r="AQ113" s="19" cm="1">
        <f t="array" aca="1" ref="AQ113" ca="1">INDIRECT(_xlfn.CONCAT(AQ$4,"_d!",AQ$1,$A113))</f>
        <v>10231.4521484375</v>
      </c>
      <c r="AR113" s="42">
        <f t="shared" ref="AR113" ca="1" si="239">+SUMPRODUCT($AL$3:$AQ$3,AL113:AQ113)</f>
        <v>10130.8253197868</v>
      </c>
      <c r="AS113" s="19" cm="1">
        <f t="array" aca="1" ref="AS113" ca="1">INDIRECT(_xlfn.CONCAT(AS$4,"_d!",AS$1,$A113))</f>
        <v>10122.513671875</v>
      </c>
      <c r="AT113" s="19" cm="1">
        <f t="array" aca="1" ref="AT113" ca="1">INDIRECT(_xlfn.CONCAT(AT$4,"_d!",AT$1,$A113))</f>
        <v>10155.0322265625</v>
      </c>
      <c r="AU113" s="19" cm="1">
        <f t="array" aca="1" ref="AU113" ca="1">INDIRECT(_xlfn.CONCAT(AU$4,"_d!",AU$1,$A113))</f>
        <v>10232.4951171875</v>
      </c>
      <c r="AV113" s="19" cm="1">
        <f t="array" aca="1" ref="AV113" ca="1">INDIRECT(_xlfn.CONCAT(AV$4,"_d!",AV$1,$A113))</f>
        <v>10218.5556640625</v>
      </c>
      <c r="AW113" s="19" cm="1">
        <f t="array" aca="1" ref="AW113" ca="1">INDIRECT(_xlfn.CONCAT(AW$4,"_d!",AW$1,$A113))</f>
        <v>10305.78515625</v>
      </c>
      <c r="AX113" s="19" cm="1">
        <f t="array" aca="1" ref="AX113" ca="1">INDIRECT(_xlfn.CONCAT(AX$4,"_d!",AX$1,$A113))</f>
        <v>10275.751953125</v>
      </c>
      <c r="AY113" s="42">
        <f t="shared" ref="AY113" ca="1" si="240">+SUMPRODUCT($AS$3:$AX$3,AS113:AX113)</f>
        <v>10166.995443713502</v>
      </c>
      <c r="AZ113" s="19" cm="1">
        <f t="array" aca="1" ref="AZ113" ca="1">INDIRECT(_xlfn.CONCAT(AZ$4,"_d!",AZ$1,$A113))</f>
        <v>10142.185546875</v>
      </c>
      <c r="BA113" s="19" cm="1">
        <f t="array" aca="1" ref="BA113" ca="1">INDIRECT(_xlfn.CONCAT(BA$4,"_d!",BA$1,$A113))</f>
        <v>10065.3896484375</v>
      </c>
      <c r="BB113" s="19" cm="1">
        <f t="array" aca="1" ref="BB113" ca="1">INDIRECT(_xlfn.CONCAT(BB$4,"_d!",BB$1,$A113))</f>
        <v>10338.1357421875</v>
      </c>
      <c r="BC113" s="19" cm="1">
        <f t="array" aca="1" ref="BC113" ca="1">INDIRECT(_xlfn.CONCAT(BC$4,"_d!",BC$1,$A113))</f>
        <v>10042.3037109375</v>
      </c>
      <c r="BD113" s="19" cm="1">
        <f t="array" aca="1" ref="BD113" ca="1">INDIRECT(_xlfn.CONCAT(BD$4,"_d!",BD$1,$A113))</f>
        <v>10363.7099609375</v>
      </c>
      <c r="BE113" s="19" cm="1">
        <f t="array" aca="1" ref="BE113" ca="1">INDIRECT(_xlfn.CONCAT(BE$4,"_d!",BE$1,$A113))</f>
        <v>10374.8173828125</v>
      </c>
      <c r="BF113" s="42">
        <f t="shared" ref="BF113" ca="1" si="241">+SUMPRODUCT($AZ$3:$BE$3,AZ113:BE113)</f>
        <v>10150.080511187025</v>
      </c>
      <c r="BG113" s="19" cm="1">
        <f t="array" aca="1" ref="BG113" ca="1">INDIRECT(_xlfn.CONCAT(BG$4,"_d!",BG$1,$A113))</f>
        <v>10130.5048828125</v>
      </c>
      <c r="BH113" s="19" cm="1">
        <f t="array" aca="1" ref="BH113" ca="1">INDIRECT(_xlfn.CONCAT(BH$4,"_d!",BH$1,$A113))</f>
        <v>10153.2412109375</v>
      </c>
      <c r="BI113" s="19" cm="1">
        <f t="array" aca="1" ref="BI113" ca="1">INDIRECT(_xlfn.CONCAT(BI$4,"_d!",BI$1,$A113))</f>
        <v>10334.6103515625</v>
      </c>
      <c r="BJ113" s="19" cm="1">
        <f t="array" aca="1" ref="BJ113" ca="1">INDIRECT(_xlfn.CONCAT(BJ$4,"_d!",BJ$1,$A113))</f>
        <v>10157.3359375</v>
      </c>
      <c r="BK113" s="19" cm="1">
        <f t="array" aca="1" ref="BK113" ca="1">INDIRECT(_xlfn.CONCAT(BK$4,"_d!",BK$1,$A113))</f>
        <v>10365.4755859375</v>
      </c>
      <c r="BL113" s="19" cm="1">
        <f t="array" aca="1" ref="BL113" ca="1">INDIRECT(_xlfn.CONCAT(BL$4,"_d!",BL$1,$A113))</f>
        <v>10333.4794921875</v>
      </c>
      <c r="BM113" s="42">
        <f t="shared" ref="BM113" ca="1" si="242">+SUMPRODUCT($BG$3:$BL$3,BG113:BL113)</f>
        <v>10170.411455814234</v>
      </c>
      <c r="BN113" s="19" cm="1">
        <f t="array" aca="1" ref="BN113" ca="1">INDIRECT(_xlfn.CONCAT(BN$4,"_d!",BN$1,$A113))</f>
        <v>10096.7099609375</v>
      </c>
      <c r="BO113" s="19" cm="1">
        <f t="array" aca="1" ref="BO113" ca="1">INDIRECT(_xlfn.CONCAT(BO$4,"_d!",BO$1,$A113))</f>
        <v>10062.3017578125</v>
      </c>
      <c r="BP113" s="19" cm="1">
        <f t="array" aca="1" ref="BP113" ca="1">INDIRECT(_xlfn.CONCAT(BP$4,"_d!",BP$1,$A113))</f>
        <v>10216.07421875</v>
      </c>
      <c r="BQ113" s="19" cm="1">
        <f t="array" aca="1" ref="BQ113" ca="1">INDIRECT(_xlfn.CONCAT(BQ$4,"_d!",BQ$1,$A113))</f>
        <v>10078.091796875</v>
      </c>
      <c r="BR113" s="19" cm="1">
        <f t="array" aca="1" ref="BR113" ca="1">INDIRECT(_xlfn.CONCAT(BR$4,"_d!",BR$1,$A113))</f>
        <v>10308.236328125</v>
      </c>
      <c r="BS113" s="19" cm="1">
        <f t="array" aca="1" ref="BS113" ca="1">INDIRECT(_xlfn.CONCAT(BS$4,"_d!",BS$1,$A113))</f>
        <v>10379.54296875</v>
      </c>
      <c r="BT113" s="42">
        <f t="shared" ref="BT113" ca="1" si="243">+SUMPRODUCT($BN$3:$BS$3,BN113:BS113)</f>
        <v>10122.541461266628</v>
      </c>
      <c r="BU113" s="42"/>
      <c r="BV113" s="45">
        <f t="shared" ref="BV113" ca="1" si="244">+I113</f>
        <v>10104.6848599679</v>
      </c>
      <c r="BW113" s="45">
        <f t="shared" ref="BW113" ca="1" si="245">+P113</f>
        <v>10101.514630695176</v>
      </c>
      <c r="BX113" s="45">
        <f t="shared" ref="BX113" ca="1" si="246">+W113</f>
        <v>10125.932785757002</v>
      </c>
      <c r="BY113" s="45">
        <f t="shared" ref="BY113" ca="1" si="247">+AD113</f>
        <v>10096.024257604449</v>
      </c>
      <c r="BZ113" s="45">
        <f t="shared" ref="BZ113" ca="1" si="248">+AK113</f>
        <v>10159.531641573023</v>
      </c>
      <c r="CA113" s="45">
        <f t="shared" ref="CA113" ca="1" si="249">+AR113</f>
        <v>10130.8253197868</v>
      </c>
      <c r="CB113" s="45">
        <f t="shared" ref="CB113" ca="1" si="250">+AY113</f>
        <v>10166.995443713502</v>
      </c>
      <c r="CC113" s="45">
        <f t="shared" ref="CC113" ca="1" si="251">+BF113</f>
        <v>10150.080511187025</v>
      </c>
      <c r="CD113" s="45">
        <f t="shared" ref="CD113" ca="1" si="252">+BM113</f>
        <v>10170.411455814234</v>
      </c>
      <c r="CE113" s="45">
        <f t="shared" ref="CE113" ca="1" si="253">+BT113</f>
        <v>10122.541461266628</v>
      </c>
      <c r="CF113" s="45" cm="1">
        <f t="array" aca="1" ref="CF113" ca="1">+SUMPRODUCT($BV$3:$CE$3/100,$BV113:$CE113)</f>
        <v>10135.975423777418</v>
      </c>
      <c r="CG113" s="35">
        <f t="shared" ref="CG113" si="254">+B113</f>
        <v>45992</v>
      </c>
      <c r="CH113" s="48">
        <f t="shared" ref="CH113" ca="1" si="255">+BV113/BV112-1</f>
        <v>2.9592491053409997E-2</v>
      </c>
      <c r="CI113" s="48">
        <f t="shared" ref="CI113" ca="1" si="256">+BW113/BW112-1</f>
        <v>2.8931497078031443E-2</v>
      </c>
      <c r="CJ113" s="48">
        <f t="shared" ref="CJ113" ca="1" si="257">+BX113/BX112-1</f>
        <v>2.8183648397338112E-2</v>
      </c>
      <c r="CK113" s="48">
        <f t="shared" ref="CK113" ca="1" si="258">+BY113/BY112-1</f>
        <v>2.8805469640765802E-2</v>
      </c>
      <c r="CL113" s="48">
        <f t="shared" ref="CL113" ca="1" si="259">+BZ113/BZ112-1</f>
        <v>2.855103878321108E-2</v>
      </c>
      <c r="CM113" s="48">
        <f t="shared" ref="CM113" ca="1" si="260">+CA113/CA112-1</f>
        <v>2.8069049241804311E-2</v>
      </c>
      <c r="CN113" s="48">
        <f t="shared" ref="CN113" ca="1" si="261">+CB113/CB112-1</f>
        <v>2.8404863188080443E-2</v>
      </c>
      <c r="CO113" s="48">
        <f t="shared" ref="CO113" ca="1" si="262">+CC113/CC112-1</f>
        <v>2.8232509285240459E-2</v>
      </c>
      <c r="CP113" s="48">
        <f t="shared" ref="CP113" ca="1" si="263">+CD113/CD112-1</f>
        <v>2.800746500592699E-2</v>
      </c>
      <c r="CQ113" s="48">
        <f t="shared" ref="CQ113" ca="1" si="264">+CE113/CE112-1</f>
        <v>2.7747914248552608E-2</v>
      </c>
      <c r="CR113" s="48">
        <f t="shared" ref="CR113" ca="1" si="265">+CF113/CF112-1</f>
        <v>2.8303827531249048E-2</v>
      </c>
      <c r="CS113" s="35">
        <f t="shared" ref="CS113" si="266">+CG113</f>
        <v>45992</v>
      </c>
      <c r="CT113" s="24">
        <f t="shared" ref="CT113" ca="1" si="267">+BV113/BV101-1</f>
        <v>0.31215610737805455</v>
      </c>
      <c r="CU113" s="24">
        <f t="shared" ref="CU113" ca="1" si="268">+BW113/BW101-1</f>
        <v>0.31143076701824812</v>
      </c>
      <c r="CV113" s="24">
        <f t="shared" ref="CV113" ca="1" si="269">+BX113/BX101-1</f>
        <v>0.31448891427926817</v>
      </c>
      <c r="CW113" s="24">
        <f t="shared" ref="CW113" ca="1" si="270">+BY113/BY101-1</f>
        <v>0.31394095576247882</v>
      </c>
      <c r="CX113" s="24">
        <f t="shared" ref="CX113" ca="1" si="271">+BZ113/BZ101-1</f>
        <v>0.31531077499882643</v>
      </c>
      <c r="CY113" s="24">
        <f t="shared" ref="CY113" ca="1" si="272">+CA113/CA101-1</f>
        <v>0.31623883526866825</v>
      </c>
      <c r="CZ113" s="24">
        <f t="shared" ref="CZ113" ca="1" si="273">+CB113/CB101-1</f>
        <v>0.31740991833193322</v>
      </c>
      <c r="DA113" s="24">
        <f t="shared" ref="DA113" ca="1" si="274">+CC113/CC101-1</f>
        <v>0.31625992352151355</v>
      </c>
      <c r="DB113" s="24">
        <f t="shared" ref="DB113" ca="1" si="275">+CD113/CD101-1</f>
        <v>0.32010525631655606</v>
      </c>
      <c r="DC113" s="24">
        <f t="shared" ref="DC113" ca="1" si="276">+CE113/CE101-1</f>
        <v>0.31718652474525899</v>
      </c>
      <c r="DD113" s="48">
        <f t="shared" ref="DD113" ca="1" si="277">+CF113/CF101-1</f>
        <v>0.31614222365789391</v>
      </c>
      <c r="DE113" s="48">
        <f>+[1]NAC!AG114</f>
        <v>0.31549259162984145</v>
      </c>
      <c r="DF113" s="24"/>
    </row>
    <row r="114" spans="1:110" x14ac:dyDescent="0.25">
      <c r="A114" s="110">
        <f t="shared" si="72"/>
        <v>141</v>
      </c>
      <c r="B114" s="35">
        <f>+NAC!A114</f>
        <v>46023</v>
      </c>
      <c r="C114" s="19" cm="1">
        <f t="array" aca="1" ref="C114" ca="1">INDIRECT(_xlfn.CONCAT(C$4,"_d!",C$1,$A114))</f>
        <v>10449.2099609375</v>
      </c>
      <c r="D114" s="19" cm="1">
        <f t="array" aca="1" ref="D114" ca="1">INDIRECT(_xlfn.CONCAT(D$4,"_d!",D$1,$A114))</f>
        <v>10347.0419921875</v>
      </c>
      <c r="E114" s="19" cm="1">
        <f t="array" aca="1" ref="E114" ca="1">INDIRECT(_xlfn.CONCAT(E$4,"_d!",E$1,$A114))</f>
        <v>10474.8095703125</v>
      </c>
      <c r="F114" s="19" cm="1">
        <f t="array" aca="1" ref="F114" ca="1">INDIRECT(_xlfn.CONCAT(F$4,"_d!",F$1,$A114))</f>
        <v>10467.9560546875</v>
      </c>
      <c r="G114" s="19" cm="1">
        <f t="array" aca="1" ref="G114" ca="1">INDIRECT(_xlfn.CONCAT(G$4,"_d!",G$1,$A114))</f>
        <v>10499.8984375</v>
      </c>
      <c r="H114" s="19" cm="1">
        <f t="array" aca="1" ref="H114" ca="1">INDIRECT(_xlfn.CONCAT(H$4,"_d!",H$1,$A114))</f>
        <v>10591.3291015625</v>
      </c>
      <c r="I114" s="42">
        <f t="shared" ref="I114" ca="1" si="278">+SUMPRODUCT($C$3:$H$3,C114:H114)</f>
        <v>10435.066526576655</v>
      </c>
      <c r="J114" s="19" cm="1">
        <f t="array" aca="1" ref="J114" ca="1">INDIRECT(_xlfn.CONCAT(J$4,"_d!",J$1,$A114))</f>
        <v>10391.9287109375</v>
      </c>
      <c r="K114" s="19" cm="1">
        <f t="array" aca="1" ref="K114" ca="1">INDIRECT(_xlfn.CONCAT(K$4,"_d!",K$1,$A114))</f>
        <v>10376.5263671875</v>
      </c>
      <c r="L114" s="19" cm="1">
        <f t="array" aca="1" ref="L114" ca="1">INDIRECT(_xlfn.CONCAT(L$4,"_d!",L$1,$A114))</f>
        <v>10495.1591796875</v>
      </c>
      <c r="M114" s="19" cm="1">
        <f t="array" aca="1" ref="M114" ca="1">INDIRECT(_xlfn.CONCAT(M$4,"_d!",M$1,$A114))</f>
        <v>10427.1611328125</v>
      </c>
      <c r="N114" s="19" cm="1">
        <f t="array" aca="1" ref="N114" ca="1">INDIRECT(_xlfn.CONCAT(N$4,"_d!",N$1,$A114))</f>
        <v>10506.07421875</v>
      </c>
      <c r="O114" s="19" cm="1">
        <f t="array" aca="1" ref="O114" ca="1">INDIRECT(_xlfn.CONCAT(O$4,"_d!",O$1,$A114))</f>
        <v>10487.8564453125</v>
      </c>
      <c r="P114" s="42">
        <f ca="1">+SUMPRODUCT(J$3:$O$3,J114:O114)</f>
        <v>10419.283493300794</v>
      </c>
      <c r="Q114" s="19" cm="1">
        <f t="array" aca="1" ref="Q114" ca="1">INDIRECT(_xlfn.CONCAT(Q$4,"_d!",Q$1,$A114))</f>
        <v>10368.6884765625</v>
      </c>
      <c r="R114" s="19" cm="1">
        <f t="array" aca="1" ref="R114" ca="1">INDIRECT(_xlfn.CONCAT(R$4,"_d!",R$1,$A114))</f>
        <v>10368.6884765625</v>
      </c>
      <c r="S114" s="19" cm="1">
        <f t="array" aca="1" ref="S114" ca="1">INDIRECT(_xlfn.CONCAT(S$4,"_d!",S$1,$A114))</f>
        <v>10558.041015625</v>
      </c>
      <c r="T114" s="19" cm="1">
        <f t="array" aca="1" ref="T114" ca="1">INDIRECT(_xlfn.CONCAT(T$4,"_d!",T$1,$A114))</f>
        <v>10598.78515625</v>
      </c>
      <c r="U114" s="19" cm="1">
        <f t="array" aca="1" ref="U114" ca="1">INDIRECT(_xlfn.CONCAT(U$4,"_d!",U$1,$A114))</f>
        <v>10589.365234375</v>
      </c>
      <c r="V114" s="19" cm="1">
        <f t="array" aca="1" ref="V114" ca="1">INDIRECT(_xlfn.CONCAT(V$4,"_d!",V$1,$A114))</f>
        <v>10505.375</v>
      </c>
      <c r="W114" s="42">
        <f t="shared" ref="W114" ca="1" si="279">+SUMPRODUCT($Q$3:$V$3,Q114:V114)</f>
        <v>10433.160468542521</v>
      </c>
      <c r="X114" s="19" cm="1">
        <f t="array" aca="1" ref="X114" ca="1">INDIRECT(_xlfn.CONCAT(X$4,"_d!",X$1,$A114))</f>
        <v>10327.451171875</v>
      </c>
      <c r="Y114" s="19" cm="1">
        <f t="array" aca="1" ref="Y114" ca="1">INDIRECT(_xlfn.CONCAT(Y$4,"_d!",Y$1,$A114))</f>
        <v>10310.44921875</v>
      </c>
      <c r="Z114" s="19" cm="1">
        <f t="array" aca="1" ref="Z114" ca="1">INDIRECT(_xlfn.CONCAT(Z$4,"_d!",Z$1,$A114))</f>
        <v>10646.3408203125</v>
      </c>
      <c r="AA114" s="19" cm="1">
        <f t="array" aca="1" ref="AA114" ca="1">INDIRECT(_xlfn.CONCAT(AA$4,"_d!",AA$1,$A114))</f>
        <v>10442.669921875</v>
      </c>
      <c r="AB114" s="19" cm="1">
        <f t="array" aca="1" ref="AB114" ca="1">INDIRECT(_xlfn.CONCAT(AB$4,"_d!",AB$1,$A114))</f>
        <v>10660.9580078125</v>
      </c>
      <c r="AC114" s="19" cm="1">
        <f t="array" aca="1" ref="AC114" ca="1">INDIRECT(_xlfn.CONCAT(AC$4,"_d!",AC$1,$A114))</f>
        <v>10558.642578125</v>
      </c>
      <c r="AD114" s="42">
        <f t="shared" ref="AD114" ca="1" si="280">+SUMPRODUCT($X$3:$AC$3,X114:AC114)</f>
        <v>10397.984657966914</v>
      </c>
      <c r="AE114" s="19" cm="1">
        <f t="array" aca="1" ref="AE114" ca="1">INDIRECT(_xlfn.CONCAT(AE$4,"_d!",AE$1,$A114))</f>
        <v>10442.2373046875</v>
      </c>
      <c r="AF114" s="19" cm="1">
        <f t="array" aca="1" ref="AF114" ca="1">INDIRECT(_xlfn.CONCAT(AF$4,"_d!",AF$1,$A114))</f>
        <v>10410.1953125</v>
      </c>
      <c r="AG114" s="19" cm="1">
        <f t="array" aca="1" ref="AG114" ca="1">INDIRECT(_xlfn.CONCAT(AG$4,"_d!",AG$1,$A114))</f>
        <v>10600.10546875</v>
      </c>
      <c r="AH114" s="19" cm="1">
        <f t="array" aca="1" ref="AH114" ca="1">INDIRECT(_xlfn.CONCAT(AH$4,"_d!",AH$1,$A114))</f>
        <v>10603.3291015625</v>
      </c>
      <c r="AI114" s="19" cm="1">
        <f t="array" aca="1" ref="AI114" ca="1">INDIRECT(_xlfn.CONCAT(AI$4,"_d!",AI$1,$A114))</f>
        <v>10534.931640625</v>
      </c>
      <c r="AJ114" s="19" cm="1">
        <f t="array" aca="1" ref="AJ114" ca="1">INDIRECT(_xlfn.CONCAT(AJ$4,"_d!",AJ$1,$A114))</f>
        <v>10611.689453125</v>
      </c>
      <c r="AK114" s="42">
        <f t="shared" ref="AK114" ca="1" si="281">+SUMPRODUCT($AE$3:$AJ$3,AE114:AJ114)</f>
        <v>10463.812345352932</v>
      </c>
      <c r="AL114" s="19" cm="1">
        <f t="array" aca="1" ref="AL114" ca="1">INDIRECT(_xlfn.CONCAT(AL$4,"_d!",AL$1,$A114))</f>
        <v>10395.984375</v>
      </c>
      <c r="AM114" s="19" cm="1">
        <f t="array" aca="1" ref="AM114" ca="1">INDIRECT(_xlfn.CONCAT(AM$4,"_d!",AM$1,$A114))</f>
        <v>10384.12890625</v>
      </c>
      <c r="AN114" s="19" cm="1">
        <f t="array" aca="1" ref="AN114" ca="1">INDIRECT(_xlfn.CONCAT(AN$4,"_d!",AN$1,$A114))</f>
        <v>10580.95703125</v>
      </c>
      <c r="AO114" s="19" cm="1">
        <f t="array" aca="1" ref="AO114" ca="1">INDIRECT(_xlfn.CONCAT(AO$4,"_d!",AO$1,$A114))</f>
        <v>10411.9775390625</v>
      </c>
      <c r="AP114" s="19" cm="1">
        <f t="array" aca="1" ref="AP114" ca="1">INDIRECT(_xlfn.CONCAT(AP$4,"_d!",AP$1,$A114))</f>
        <v>10596.451171875</v>
      </c>
      <c r="AQ114" s="19" cm="1">
        <f t="array" aca="1" ref="AQ114" ca="1">INDIRECT(_xlfn.CONCAT(AQ$4,"_d!",AQ$1,$A114))</f>
        <v>10529.9150390625</v>
      </c>
      <c r="AR114" s="42">
        <f t="shared" ref="AR114" ca="1" si="282">+SUMPRODUCT($AL$3:$AQ$3,AL114:AQ114)</f>
        <v>10428.484275436924</v>
      </c>
      <c r="AS114" s="19" cm="1">
        <f t="array" aca="1" ref="AS114" ca="1">INDIRECT(_xlfn.CONCAT(AS$4,"_d!",AS$1,$A114))</f>
        <v>10404.9951171875</v>
      </c>
      <c r="AT114" s="19" cm="1">
        <f t="array" aca="1" ref="AT114" ca="1">INDIRECT(_xlfn.CONCAT(AT$4,"_d!",AT$1,$A114))</f>
        <v>10446.5830078125</v>
      </c>
      <c r="AU114" s="19" cm="1">
        <f t="array" aca="1" ref="AU114" ca="1">INDIRECT(_xlfn.CONCAT(AU$4,"_d!",AU$1,$A114))</f>
        <v>10515.4853515625</v>
      </c>
      <c r="AV114" s="19" cm="1">
        <f t="array" aca="1" ref="AV114" ca="1">INDIRECT(_xlfn.CONCAT(AV$4,"_d!",AV$1,$A114))</f>
        <v>10604.1171875</v>
      </c>
      <c r="AW114" s="19" cm="1">
        <f t="array" aca="1" ref="AW114" ca="1">INDIRECT(_xlfn.CONCAT(AW$4,"_d!",AW$1,$A114))</f>
        <v>10618.6806640625</v>
      </c>
      <c r="AX114" s="19" cm="1">
        <f t="array" aca="1" ref="AX114" ca="1">INDIRECT(_xlfn.CONCAT(AX$4,"_d!",AX$1,$A114))</f>
        <v>10576.5576171875</v>
      </c>
      <c r="AY114" s="42">
        <f t="shared" ref="AY114" ca="1" si="283">+SUMPRODUCT($AS$3:$AX$3,AS114:AX114)</f>
        <v>10459.38555194571</v>
      </c>
      <c r="AZ114" s="19" cm="1">
        <f t="array" aca="1" ref="AZ114" ca="1">INDIRECT(_xlfn.CONCAT(AZ$4,"_d!",AZ$1,$A114))</f>
        <v>10421.9658203125</v>
      </c>
      <c r="BA114" s="19" cm="1">
        <f t="array" aca="1" ref="BA114" ca="1">INDIRECT(_xlfn.CONCAT(BA$4,"_d!",BA$1,$A114))</f>
        <v>10347.5166015625</v>
      </c>
      <c r="BB114" s="19" cm="1">
        <f t="array" aca="1" ref="BB114" ca="1">INDIRECT(_xlfn.CONCAT(BB$4,"_d!",BB$1,$A114))</f>
        <v>10620.603515625</v>
      </c>
      <c r="BC114" s="19" cm="1">
        <f t="array" aca="1" ref="BC114" ca="1">INDIRECT(_xlfn.CONCAT(BC$4,"_d!",BC$1,$A114))</f>
        <v>10420.505859375</v>
      </c>
      <c r="BD114" s="19" cm="1">
        <f t="array" aca="1" ref="BD114" ca="1">INDIRECT(_xlfn.CONCAT(BD$4,"_d!",BD$1,$A114))</f>
        <v>10679.4384765625</v>
      </c>
      <c r="BE114" s="19" cm="1">
        <f t="array" aca="1" ref="BE114" ca="1">INDIRECT(_xlfn.CONCAT(BE$4,"_d!",BE$1,$A114))</f>
        <v>10671.451171875</v>
      </c>
      <c r="BF114" s="42">
        <f t="shared" ref="BF114" ca="1" si="284">+SUMPRODUCT($AZ$3:$BE$3,AZ114:BE114)</f>
        <v>10436.983946615572</v>
      </c>
      <c r="BG114" s="19" cm="1">
        <f t="array" aca="1" ref="BG114" ca="1">INDIRECT(_xlfn.CONCAT(BG$4,"_d!",BG$1,$A114))</f>
        <v>10409.671875</v>
      </c>
      <c r="BH114" s="19" cm="1">
        <f t="array" aca="1" ref="BH114" ca="1">INDIRECT(_xlfn.CONCAT(BH$4,"_d!",BH$1,$A114))</f>
        <v>10434.951171875</v>
      </c>
      <c r="BI114" s="19" cm="1">
        <f t="array" aca="1" ref="BI114" ca="1">INDIRECT(_xlfn.CONCAT(BI$4,"_d!",BI$1,$A114))</f>
        <v>10615.919921875</v>
      </c>
      <c r="BJ114" s="19" cm="1">
        <f t="array" aca="1" ref="BJ114" ca="1">INDIRECT(_xlfn.CONCAT(BJ$4,"_d!",BJ$1,$A114))</f>
        <v>10552.7333984375</v>
      </c>
      <c r="BK114" s="19" cm="1">
        <f t="array" aca="1" ref="BK114" ca="1">INDIRECT(_xlfn.CONCAT(BK$4,"_d!",BK$1,$A114))</f>
        <v>10676.4697265625</v>
      </c>
      <c r="BL114" s="19" cm="1">
        <f t="array" aca="1" ref="BL114" ca="1">INDIRECT(_xlfn.CONCAT(BL$4,"_d!",BL$1,$A114))</f>
        <v>10630.521484375</v>
      </c>
      <c r="BM114" s="42">
        <f t="shared" ref="BM114" ca="1" si="285">+SUMPRODUCT($BG$3:$BL$3,BG114:BL114)</f>
        <v>10455.022002811174</v>
      </c>
      <c r="BN114" s="19" cm="1">
        <f t="array" aca="1" ref="BN114" ca="1">INDIRECT(_xlfn.CONCAT(BN$4,"_d!",BN$1,$A114))</f>
        <v>10358.4052734375</v>
      </c>
      <c r="BO114" s="19" cm="1">
        <f t="array" aca="1" ref="BO114" ca="1">INDIRECT(_xlfn.CONCAT(BO$4,"_d!",BO$1,$A114))</f>
        <v>10327.66796875</v>
      </c>
      <c r="BP114" s="19" cm="1">
        <f t="array" aca="1" ref="BP114" ca="1">INDIRECT(_xlfn.CONCAT(BP$4,"_d!",BP$1,$A114))</f>
        <v>10484.072265625</v>
      </c>
      <c r="BQ114" s="19" cm="1">
        <f t="array" aca="1" ref="BQ114" ca="1">INDIRECT(_xlfn.CONCAT(BQ$4,"_d!",BQ$1,$A114))</f>
        <v>10431.8603515625</v>
      </c>
      <c r="BR114" s="19" cm="1">
        <f t="array" aca="1" ref="BR114" ca="1">INDIRECT(_xlfn.CONCAT(BR$4,"_d!",BR$1,$A114))</f>
        <v>10616.5234375</v>
      </c>
      <c r="BS114" s="19" cm="1">
        <f t="array" aca="1" ref="BS114" ca="1">INDIRECT(_xlfn.CONCAT(BS$4,"_d!",BS$1,$A114))</f>
        <v>10676.5693359375</v>
      </c>
      <c r="BT114" s="42">
        <f t="shared" ref="BT114" ca="1" si="286">+SUMPRODUCT($BN$3:$BS$3,BN114:BS114)</f>
        <v>10391.108288092548</v>
      </c>
      <c r="BU114" s="42"/>
      <c r="BV114" s="45">
        <f t="shared" ref="BV114" ca="1" si="287">+I114</f>
        <v>10435.066526576655</v>
      </c>
      <c r="BW114" s="45">
        <f t="shared" ref="BW114" ca="1" si="288">+P114</f>
        <v>10419.283493300794</v>
      </c>
      <c r="BX114" s="45">
        <f t="shared" ref="BX114" ca="1" si="289">+W114</f>
        <v>10433.160468542521</v>
      </c>
      <c r="BY114" s="45">
        <f t="shared" ref="BY114" ca="1" si="290">+AD114</f>
        <v>10397.984657966914</v>
      </c>
      <c r="BZ114" s="45">
        <f t="shared" ref="BZ114" ca="1" si="291">+AK114</f>
        <v>10463.812345352932</v>
      </c>
      <c r="CA114" s="45">
        <f t="shared" ref="CA114" ca="1" si="292">+AR114</f>
        <v>10428.484275436924</v>
      </c>
      <c r="CB114" s="45">
        <f t="shared" ref="CB114" ca="1" si="293">+AY114</f>
        <v>10459.38555194571</v>
      </c>
      <c r="CC114" s="45">
        <f t="shared" ref="CC114" ca="1" si="294">+BF114</f>
        <v>10436.983946615572</v>
      </c>
      <c r="CD114" s="45">
        <f t="shared" ref="CD114" ca="1" si="295">+BM114</f>
        <v>10455.022002811174</v>
      </c>
      <c r="CE114" s="45">
        <f t="shared" ref="CE114" ca="1" si="296">+BT114</f>
        <v>10391.108288092548</v>
      </c>
      <c r="CF114" s="45" cm="1">
        <f t="array" aca="1" ref="CF114" ca="1">+SUMPRODUCT($BV$3:$CE$3/100,$BV114:$CE114)</f>
        <v>10429.405216866278</v>
      </c>
      <c r="CG114" s="35">
        <f t="shared" ref="CG114" si="297">+B114</f>
        <v>46023</v>
      </c>
      <c r="CH114" s="48">
        <f t="shared" ref="CH114" ca="1" si="298">+BV114/BV113-1</f>
        <v>3.2695890192245392E-2</v>
      </c>
      <c r="CI114" s="48">
        <f t="shared" ref="CI114" ca="1" si="299">+BW114/BW113-1</f>
        <v>3.1457546142637183E-2</v>
      </c>
      <c r="CJ114" s="48">
        <f t="shared" ref="CJ114" ca="1" si="300">+BX114/BX113-1</f>
        <v>3.0340679647573809E-2</v>
      </c>
      <c r="CK114" s="48">
        <f t="shared" ref="CK114" ca="1" si="301">+BY114/BY113-1</f>
        <v>2.9908842595641083E-2</v>
      </c>
      <c r="CL114" s="48">
        <f t="shared" ref="CL114" ca="1" si="302">+BZ114/BZ113-1</f>
        <v>2.9950268822903636E-2</v>
      </c>
      <c r="CM114" s="48">
        <f t="shared" ref="CM114" ca="1" si="303">+CA114/CA113-1</f>
        <v>2.9381511007672501E-2</v>
      </c>
      <c r="CN114" s="48">
        <f t="shared" ref="CN114" ca="1" si="304">+CB114/CB113-1</f>
        <v>2.8758752755515316E-2</v>
      </c>
      <c r="CO114" s="48">
        <f t="shared" ref="CO114" ca="1" si="305">+CC114/CC113-1</f>
        <v>2.826612410732432E-2</v>
      </c>
      <c r="CP114" s="48">
        <f t="shared" ref="CP114" ca="1" si="306">+CD114/CD113-1</f>
        <v>2.7984172344790892E-2</v>
      </c>
      <c r="CQ114" s="48">
        <f t="shared" ref="CQ114" ca="1" si="307">+CE114/CE113-1</f>
        <v>2.6531561056437836E-2</v>
      </c>
      <c r="CR114" s="48">
        <f t="shared" ref="CR114" ca="1" si="308">+CF114/CF113-1</f>
        <v>2.8949339439055866E-2</v>
      </c>
      <c r="CS114" s="35">
        <f t="shared" ref="CS114" si="309">+CG114</f>
        <v>46023</v>
      </c>
      <c r="CT114" s="24">
        <f t="shared" ref="CT114" ca="1" si="310">+BV114/BV102-1</f>
        <v>0.32615927677609213</v>
      </c>
      <c r="CU114" s="24">
        <f t="shared" ref="CU114" ca="1" si="311">+BW114/BW102-1</f>
        <v>0.32409575210514485</v>
      </c>
      <c r="CV114" s="24">
        <f t="shared" ref="CV114" ca="1" si="312">+BX114/BX102-1</f>
        <v>0.32749735359022059</v>
      </c>
      <c r="CW114" s="24">
        <f t="shared" ref="CW114" ca="1" si="313">+BY114/BY102-1</f>
        <v>0.32447744888366858</v>
      </c>
      <c r="CX114" s="24">
        <f t="shared" ref="CX114" ca="1" si="314">+BZ114/BZ102-1</f>
        <v>0.32536071796719246</v>
      </c>
      <c r="CY114" s="24">
        <f t="shared" ref="CY114" ca="1" si="315">+CA114/CA102-1</f>
        <v>0.32576621765239433</v>
      </c>
      <c r="CZ114" s="24">
        <f t="shared" ref="CZ114" ca="1" si="316">+CB114/CB102-1</f>
        <v>0.32583959524012562</v>
      </c>
      <c r="DA114" s="24">
        <f t="shared" ref="DA114" ca="1" si="317">+CC114/CC102-1</f>
        <v>0.32400324253636525</v>
      </c>
      <c r="DB114" s="24">
        <f t="shared" ref="DB114" ca="1" si="318">+CD114/CD102-1</f>
        <v>0.32638213344072553</v>
      </c>
      <c r="DC114" s="24">
        <f t="shared" ref="DC114" ca="1" si="319">+CE114/CE102-1</f>
        <v>0.32165102538753465</v>
      </c>
      <c r="DD114" s="48">
        <f t="shared" ref="DD114" ca="1" si="320">+CF114/CF102-1</f>
        <v>0.32480770229678901</v>
      </c>
      <c r="DE114" s="48">
        <f>+[1]NAC!AG115</f>
        <v>0.32411846237967468</v>
      </c>
      <c r="DF114" s="24"/>
    </row>
    <row r="115" spans="1:110" x14ac:dyDescent="0.25">
      <c r="A115" s="110">
        <f t="shared" si="72"/>
        <v>142</v>
      </c>
      <c r="B115" s="35">
        <f>+NAC!A115</f>
        <v>46054</v>
      </c>
      <c r="C115" s="19" cm="1">
        <f t="array" aca="1" ref="C115" ca="1">INDIRECT(_xlfn.CONCAT(C$4,"_d!",C$1,$A115))</f>
        <v>10733.5888671875</v>
      </c>
      <c r="D115" s="19" cm="1">
        <f t="array" aca="1" ref="D115" ca="1">INDIRECT(_xlfn.CONCAT(D$4,"_d!",D$1,$A115))</f>
        <v>10669.5234375</v>
      </c>
      <c r="E115" s="19" cm="1">
        <f t="array" aca="1" ref="E115" ca="1">INDIRECT(_xlfn.CONCAT(E$4,"_d!",E$1,$A115))</f>
        <v>10864.849609375</v>
      </c>
      <c r="F115" s="19" cm="1">
        <f t="array" aca="1" ref="F115" ca="1">INDIRECT(_xlfn.CONCAT(F$4,"_d!",F$1,$A115))</f>
        <v>10821.103515625</v>
      </c>
      <c r="G115" s="19" cm="1">
        <f t="array" aca="1" ref="G115" ca="1">INDIRECT(_xlfn.CONCAT(G$4,"_d!",G$1,$A115))</f>
        <v>10879.27734375</v>
      </c>
      <c r="H115" s="19" cm="1">
        <f t="array" aca="1" ref="H115" ca="1">INDIRECT(_xlfn.CONCAT(H$4,"_d!",H$1,$A115))</f>
        <v>10940.8017578125</v>
      </c>
      <c r="I115" s="42">
        <f t="shared" ref="I115" ca="1" si="321">+SUMPRODUCT($C$3:$H$3,C115:H115)</f>
        <v>10766.482340000042</v>
      </c>
      <c r="J115" s="19" cm="1">
        <f t="array" aca="1" ref="J115" ca="1">INDIRECT(_xlfn.CONCAT(J$4,"_d!",J$1,$A115))</f>
        <v>10664.244140625</v>
      </c>
      <c r="K115" s="19" cm="1">
        <f t="array" aca="1" ref="K115" ca="1">INDIRECT(_xlfn.CONCAT(K$4,"_d!",K$1,$A115))</f>
        <v>10694.787109375</v>
      </c>
      <c r="L115" s="19" cm="1">
        <f t="array" aca="1" ref="L115" ca="1">INDIRECT(_xlfn.CONCAT(L$4,"_d!",L$1,$A115))</f>
        <v>10885.650390625</v>
      </c>
      <c r="M115" s="19" cm="1">
        <f t="array" aca="1" ref="M115" ca="1">INDIRECT(_xlfn.CONCAT(M$4,"_d!",M$1,$A115))</f>
        <v>10770.2587890625</v>
      </c>
      <c r="N115" s="19" cm="1">
        <f t="array" aca="1" ref="N115" ca="1">INDIRECT(_xlfn.CONCAT(N$4,"_d!",N$1,$A115))</f>
        <v>10882.4482421875</v>
      </c>
      <c r="O115" s="19" cm="1">
        <f t="array" aca="1" ref="O115" ca="1">INDIRECT(_xlfn.CONCAT(O$4,"_d!",O$1,$A115))</f>
        <v>10818.197265625</v>
      </c>
      <c r="P115" s="42">
        <f ca="1">+SUMPRODUCT(J$3:$O$3,J115:O115)</f>
        <v>10741.22264133739</v>
      </c>
      <c r="Q115" s="19" cm="1">
        <f t="array" aca="1" ref="Q115" ca="1">INDIRECT(_xlfn.CONCAT(Q$4,"_d!",Q$1,$A115))</f>
        <v>10647.2509765625</v>
      </c>
      <c r="R115" s="19" cm="1">
        <f t="array" aca="1" ref="R115" ca="1">INDIRECT(_xlfn.CONCAT(R$4,"_d!",R$1,$A115))</f>
        <v>10647.2509765625</v>
      </c>
      <c r="S115" s="19" cm="1">
        <f t="array" aca="1" ref="S115" ca="1">INDIRECT(_xlfn.CONCAT(S$4,"_d!",S$1,$A115))</f>
        <v>10950.69140625</v>
      </c>
      <c r="T115" s="19" cm="1">
        <f t="array" aca="1" ref="T115" ca="1">INDIRECT(_xlfn.CONCAT(T$4,"_d!",T$1,$A115))</f>
        <v>10937.5478515625</v>
      </c>
      <c r="U115" s="19" cm="1">
        <f t="array" aca="1" ref="U115" ca="1">INDIRECT(_xlfn.CONCAT(U$4,"_d!",U$1,$A115))</f>
        <v>10961.5302734375</v>
      </c>
      <c r="V115" s="19" cm="1">
        <f t="array" aca="1" ref="V115" ca="1">INDIRECT(_xlfn.CONCAT(V$4,"_d!",V$1,$A115))</f>
        <v>10836.4755859375</v>
      </c>
      <c r="W115" s="42">
        <f t="shared" ref="W115" ca="1" si="322">+SUMPRODUCT($Q$3:$V$3,Q115:V115)</f>
        <v>10740.533723099625</v>
      </c>
      <c r="X115" s="19" cm="1">
        <f t="array" aca="1" ref="X115" ca="1">INDIRECT(_xlfn.CONCAT(X$4,"_d!",X$1,$A115))</f>
        <v>10594.7197265625</v>
      </c>
      <c r="Y115" s="19" cm="1">
        <f t="array" aca="1" ref="Y115" ca="1">INDIRECT(_xlfn.CONCAT(Y$4,"_d!",Y$1,$A115))</f>
        <v>10618.001953125</v>
      </c>
      <c r="Z115" s="19" cm="1">
        <f t="array" aca="1" ref="Z115" ca="1">INDIRECT(_xlfn.CONCAT(Z$4,"_d!",Z$1,$A115))</f>
        <v>11044.720703125</v>
      </c>
      <c r="AA115" s="19" cm="1">
        <f t="array" aca="1" ref="AA115" ca="1">INDIRECT(_xlfn.CONCAT(AA$4,"_d!",AA$1,$A115))</f>
        <v>10774.7890625</v>
      </c>
      <c r="AB115" s="19" cm="1">
        <f t="array" aca="1" ref="AB115" ca="1">INDIRECT(_xlfn.CONCAT(AB$4,"_d!",AB$1,$A115))</f>
        <v>11033.935546875</v>
      </c>
      <c r="AC115" s="19" cm="1">
        <f t="array" aca="1" ref="AC115" ca="1">INDIRECT(_xlfn.CONCAT(AC$4,"_d!",AC$1,$A115))</f>
        <v>10889.017578125</v>
      </c>
      <c r="AD115" s="42">
        <f t="shared" ref="AD115" ca="1" si="323">+SUMPRODUCT($X$3:$AC$3,X115:AC115)</f>
        <v>10706.498217606588</v>
      </c>
      <c r="AE115" s="19" cm="1">
        <f t="array" aca="1" ref="AE115" ca="1">INDIRECT(_xlfn.CONCAT(AE$4,"_d!",AE$1,$A115))</f>
        <v>10720.6728515625</v>
      </c>
      <c r="AF115" s="19" cm="1">
        <f t="array" aca="1" ref="AF115" ca="1">INDIRECT(_xlfn.CONCAT(AF$4,"_d!",AF$1,$A115))</f>
        <v>10724.525390625</v>
      </c>
      <c r="AG115" s="19" cm="1">
        <f t="array" aca="1" ref="AG115" ca="1">INDIRECT(_xlfn.CONCAT(AG$4,"_d!",AG$1,$A115))</f>
        <v>10983.3916015625</v>
      </c>
      <c r="AH115" s="19" cm="1">
        <f t="array" aca="1" ref="AH115" ca="1">INDIRECT(_xlfn.CONCAT(AH$4,"_d!",AH$1,$A115))</f>
        <v>10938.65234375</v>
      </c>
      <c r="AI115" s="19" cm="1">
        <f t="array" aca="1" ref="AI115" ca="1">INDIRECT(_xlfn.CONCAT(AI$4,"_d!",AI$1,$A115))</f>
        <v>10898.2548828125</v>
      </c>
      <c r="AJ115" s="19" cm="1">
        <f t="array" aca="1" ref="AJ115" ca="1">INDIRECT(_xlfn.CONCAT(AJ$4,"_d!",AJ$1,$A115))</f>
        <v>10938.77734375</v>
      </c>
      <c r="AK115" s="42">
        <f t="shared" ref="AK115" ca="1" si="324">+SUMPRODUCT($AE$3:$AJ$3,AE115:AJ115)</f>
        <v>10775.342293371123</v>
      </c>
      <c r="AL115" s="19" cm="1">
        <f t="array" aca="1" ref="AL115" ca="1">INDIRECT(_xlfn.CONCAT(AL$4,"_d!",AL$1,$A115))</f>
        <v>10670.263671875</v>
      </c>
      <c r="AM115" s="19" cm="1">
        <f t="array" aca="1" ref="AM115" ca="1">INDIRECT(_xlfn.CONCAT(AM$4,"_d!",AM$1,$A115))</f>
        <v>10699.2294921875</v>
      </c>
      <c r="AN115" s="19" cm="1">
        <f t="array" aca="1" ref="AN115" ca="1">INDIRECT(_xlfn.CONCAT(AN$4,"_d!",AN$1,$A115))</f>
        <v>10962.810546875</v>
      </c>
      <c r="AO115" s="19" cm="1">
        <f t="array" aca="1" ref="AO115" ca="1">INDIRECT(_xlfn.CONCAT(AO$4,"_d!",AO$1,$A115))</f>
        <v>10736.814453125</v>
      </c>
      <c r="AP115" s="19" cm="1">
        <f t="array" aca="1" ref="AP115" ca="1">INDIRECT(_xlfn.CONCAT(AP$4,"_d!",AP$1,$A115))</f>
        <v>10955.1630859375</v>
      </c>
      <c r="AQ115" s="19" cm="1">
        <f t="array" aca="1" ref="AQ115" ca="1">INDIRECT(_xlfn.CONCAT(AQ$4,"_d!",AQ$1,$A115))</f>
        <v>10845.59375</v>
      </c>
      <c r="AR115" s="42">
        <f t="shared" ref="AR115" ca="1" si="325">+SUMPRODUCT($AL$3:$AQ$3,AL115:AQ115)</f>
        <v>10735.864256087258</v>
      </c>
      <c r="AS115" s="19" cm="1">
        <f t="array" aca="1" ref="AS115" ca="1">INDIRECT(_xlfn.CONCAT(AS$4,"_d!",AS$1,$A115))</f>
        <v>10671.748046875</v>
      </c>
      <c r="AT115" s="19" cm="1">
        <f t="array" aca="1" ref="AT115" ca="1">INDIRECT(_xlfn.CONCAT(AT$4,"_d!",AT$1,$A115))</f>
        <v>10765.2763671875</v>
      </c>
      <c r="AU115" s="19" cm="1">
        <f t="array" aca="1" ref="AU115" ca="1">INDIRECT(_xlfn.CONCAT(AU$4,"_d!",AU$1,$A115))</f>
        <v>10888.8134765625</v>
      </c>
      <c r="AV115" s="19" cm="1">
        <f t="array" aca="1" ref="AV115" ca="1">INDIRECT(_xlfn.CONCAT(AV$4,"_d!",AV$1,$A115))</f>
        <v>10930.4609375</v>
      </c>
      <c r="AW115" s="19" cm="1">
        <f t="array" aca="1" ref="AW115" ca="1">INDIRECT(_xlfn.CONCAT(AW$4,"_d!",AW$1,$A115))</f>
        <v>10963.396484375</v>
      </c>
      <c r="AX115" s="19" cm="1">
        <f t="array" aca="1" ref="AX115" ca="1">INDIRECT(_xlfn.CONCAT(AX$4,"_d!",AX$1,$A115))</f>
        <v>10897.376953125</v>
      </c>
      <c r="AY115" s="42">
        <f t="shared" ref="AY115" ca="1" si="326">+SUMPRODUCT($AS$3:$AX$3,AS115:AX115)</f>
        <v>10762.058164269105</v>
      </c>
      <c r="AZ115" s="19" cm="1">
        <f t="array" aca="1" ref="AZ115" ca="1">INDIRECT(_xlfn.CONCAT(AZ$4,"_d!",AZ$1,$A115))</f>
        <v>10692.5869140625</v>
      </c>
      <c r="BA115" s="19" cm="1">
        <f t="array" aca="1" ref="BA115" ca="1">INDIRECT(_xlfn.CONCAT(BA$4,"_d!",BA$1,$A115))</f>
        <v>10654.1953125</v>
      </c>
      <c r="BB115" s="19" cm="1">
        <f t="array" aca="1" ref="BB115" ca="1">INDIRECT(_xlfn.CONCAT(BB$4,"_d!",BB$1,$A115))</f>
        <v>11005.2451171875</v>
      </c>
      <c r="BC115" s="19" cm="1">
        <f t="array" aca="1" ref="BC115" ca="1">INDIRECT(_xlfn.CONCAT(BC$4,"_d!",BC$1,$A115))</f>
        <v>10731.4140625</v>
      </c>
      <c r="BD115" s="19" cm="1">
        <f t="array" aca="1" ref="BD115" ca="1">INDIRECT(_xlfn.CONCAT(BD$4,"_d!",BD$1,$A115))</f>
        <v>11021.8896484375</v>
      </c>
      <c r="BE115" s="19" cm="1">
        <f t="array" aca="1" ref="BE115" ca="1">INDIRECT(_xlfn.CONCAT(BE$4,"_d!",BE$1,$A115))</f>
        <v>10989.7177734375</v>
      </c>
      <c r="BF115" s="42">
        <f t="shared" ref="BF115" ca="1" si="327">+SUMPRODUCT($AZ$3:$BE$3,AZ115:BE115)</f>
        <v>10734.030297362066</v>
      </c>
      <c r="BG115" s="19" cm="1">
        <f t="array" aca="1" ref="BG115" ca="1">INDIRECT(_xlfn.CONCAT(BG$4,"_d!",BG$1,$A115))</f>
        <v>10682.4765625</v>
      </c>
      <c r="BH115" s="19" cm="1">
        <f t="array" aca="1" ref="BH115" ca="1">INDIRECT(_xlfn.CONCAT(BH$4,"_d!",BH$1,$A115))</f>
        <v>10747.6513671875</v>
      </c>
      <c r="BI115" s="19" cm="1">
        <f t="array" aca="1" ref="BI115" ca="1">INDIRECT(_xlfn.CONCAT(BI$4,"_d!",BI$1,$A115))</f>
        <v>11008.3125</v>
      </c>
      <c r="BJ115" s="19" cm="1">
        <f t="array" aca="1" ref="BJ115" ca="1">INDIRECT(_xlfn.CONCAT(BJ$4,"_d!",BJ$1,$A115))</f>
        <v>10867.6728515625</v>
      </c>
      <c r="BK115" s="19" cm="1">
        <f t="array" aca="1" ref="BK115" ca="1">INDIRECT(_xlfn.CONCAT(BK$4,"_d!",BK$1,$A115))</f>
        <v>11020.8046875</v>
      </c>
      <c r="BL115" s="19" cm="1">
        <f t="array" aca="1" ref="BL115" ca="1">INDIRECT(_xlfn.CONCAT(BL$4,"_d!",BL$1,$A115))</f>
        <v>10953.9765625</v>
      </c>
      <c r="BM115" s="42">
        <f t="shared" ref="BM115" ca="1" si="328">+SUMPRODUCT($BG$3:$BL$3,BG115:BL115)</f>
        <v>10753.861918392753</v>
      </c>
      <c r="BN115" s="19" cm="1">
        <f t="array" aca="1" ref="BN115" ca="1">INDIRECT(_xlfn.CONCAT(BN$4,"_d!",BN$1,$A115))</f>
        <v>10625.5361328125</v>
      </c>
      <c r="BO115" s="19" cm="1">
        <f t="array" aca="1" ref="BO115" ca="1">INDIRECT(_xlfn.CONCAT(BO$4,"_d!",BO$1,$A115))</f>
        <v>10635.728515625</v>
      </c>
      <c r="BP115" s="19" cm="1">
        <f t="array" aca="1" ref="BP115" ca="1">INDIRECT(_xlfn.CONCAT(BP$4,"_d!",BP$1,$A115))</f>
        <v>10855.3603515625</v>
      </c>
      <c r="BQ115" s="19" cm="1">
        <f t="array" aca="1" ref="BQ115" ca="1">INDIRECT(_xlfn.CONCAT(BQ$4,"_d!",BQ$1,$A115))</f>
        <v>10723.806640625</v>
      </c>
      <c r="BR115" s="19" cm="1">
        <f t="array" aca="1" ref="BR115" ca="1">INDIRECT(_xlfn.CONCAT(BR$4,"_d!",BR$1,$A115))</f>
        <v>10942.650390625</v>
      </c>
      <c r="BS115" s="19" cm="1">
        <f t="array" aca="1" ref="BS115" ca="1">INDIRECT(_xlfn.CONCAT(BS$4,"_d!",BS$1,$A115))</f>
        <v>11006.228515625</v>
      </c>
      <c r="BT115" s="42">
        <f t="shared" ref="BT115" ca="1" si="329">+SUMPRODUCT($BN$3:$BS$3,BN115:BS115)</f>
        <v>10680.551259886153</v>
      </c>
      <c r="BU115" s="42"/>
      <c r="BV115" s="45">
        <f t="shared" ref="BV115" ca="1" si="330">+I115</f>
        <v>10766.482340000042</v>
      </c>
      <c r="BW115" s="45">
        <f t="shared" ref="BW115" ca="1" si="331">+P115</f>
        <v>10741.22264133739</v>
      </c>
      <c r="BX115" s="45">
        <f t="shared" ref="BX115" ca="1" si="332">+W115</f>
        <v>10740.533723099625</v>
      </c>
      <c r="BY115" s="45">
        <f t="shared" ref="BY115" ca="1" si="333">+AD115</f>
        <v>10706.498217606588</v>
      </c>
      <c r="BZ115" s="45">
        <f t="shared" ref="BZ115" ca="1" si="334">+AK115</f>
        <v>10775.342293371123</v>
      </c>
      <c r="CA115" s="45">
        <f t="shared" ref="CA115" ca="1" si="335">+AR115</f>
        <v>10735.864256087258</v>
      </c>
      <c r="CB115" s="45">
        <f t="shared" ref="CB115" ca="1" si="336">+AY115</f>
        <v>10762.058164269105</v>
      </c>
      <c r="CC115" s="45">
        <f t="shared" ref="CC115" ca="1" si="337">+BF115</f>
        <v>10734.030297362066</v>
      </c>
      <c r="CD115" s="45">
        <f t="shared" ref="CD115" ca="1" si="338">+BM115</f>
        <v>10753.861918392753</v>
      </c>
      <c r="CE115" s="45">
        <f t="shared" ref="CE115" ca="1" si="339">+BT115</f>
        <v>10680.551259886153</v>
      </c>
      <c r="CF115" s="45" cm="1">
        <f t="array" aca="1" ref="CF115" ca="1">+SUMPRODUCT($BV$3:$CE$3/100,$BV115:$CE115)</f>
        <v>10733.302866332178</v>
      </c>
      <c r="CG115" s="35">
        <f t="shared" ref="CG115" si="340">+B115</f>
        <v>46054</v>
      </c>
      <c r="CH115" s="48">
        <f t="shared" ref="CH115" ca="1" si="341">+BV115/BV114-1</f>
        <v>3.1759817973303628E-2</v>
      </c>
      <c r="CI115" s="48">
        <f t="shared" ref="CI115" ca="1" si="342">+BW115/BW114-1</f>
        <v>3.0898396059920064E-2</v>
      </c>
      <c r="CJ115" s="48">
        <f t="shared" ref="CJ115" ca="1" si="343">+BX115/BX114-1</f>
        <v>2.946118345288351E-2</v>
      </c>
      <c r="CK115" s="48">
        <f t="shared" ref="CK115" ca="1" si="344">+BY115/BY114-1</f>
        <v>2.9670514988045404E-2</v>
      </c>
      <c r="CL115" s="48">
        <f t="shared" ref="CL115" ca="1" si="345">+BZ115/BZ114-1</f>
        <v>2.9772126805823751E-2</v>
      </c>
      <c r="CM115" s="48">
        <f t="shared" ref="CM115" ca="1" si="346">+CA115/CA114-1</f>
        <v>2.9475038992419211E-2</v>
      </c>
      <c r="CN115" s="48">
        <f t="shared" ref="CN115" ca="1" si="347">+CB115/CB114-1</f>
        <v>2.8937896095348581E-2</v>
      </c>
      <c r="CO115" s="48">
        <f t="shared" ref="CO115" ca="1" si="348">+CC115/CC114-1</f>
        <v>2.8460937782970985E-2</v>
      </c>
      <c r="CP115" s="48">
        <f t="shared" ref="CP115" ca="1" si="349">+CD115/CD114-1</f>
        <v>2.85833846644441E-2</v>
      </c>
      <c r="CQ115" s="48">
        <f t="shared" ref="CQ115" ca="1" si="350">+CE115/CE114-1</f>
        <v>2.7854870122495656E-2</v>
      </c>
      <c r="CR115" s="48">
        <f t="shared" ref="CR115" ca="1" si="351">+CF115/CF114-1</f>
        <v>2.913854080330891E-2</v>
      </c>
      <c r="CS115" s="35">
        <f t="shared" ref="CS115" si="352">+CG115</f>
        <v>46054</v>
      </c>
      <c r="CT115" s="24">
        <f t="shared" ref="CT115" ca="1" si="353">+BV115/BV103-1</f>
        <v>0.33419618917020055</v>
      </c>
      <c r="CU115" s="24">
        <f t="shared" ref="CU115" ca="1" si="354">+BW115/BW103-1</f>
        <v>0.33127176303123385</v>
      </c>
      <c r="CV115" s="24">
        <f t="shared" ref="CV115" ca="1" si="355">+BX115/BX103-1</f>
        <v>0.33394605504958452</v>
      </c>
      <c r="CW115" s="24">
        <f t="shared" ref="CW115" ca="1" si="356">+BY115/BY103-1</f>
        <v>0.33107457410611052</v>
      </c>
      <c r="CX115" s="24">
        <f t="shared" ref="CX115" ca="1" si="357">+BZ115/BZ103-1</f>
        <v>0.33193848849304652</v>
      </c>
      <c r="CY115" s="24">
        <f t="shared" ref="CY115" ca="1" si="358">+CA115/CA103-1</f>
        <v>0.33194435879641304</v>
      </c>
      <c r="CZ115" s="24">
        <f t="shared" ref="CZ115" ca="1" si="359">+CB115/CB103-1</f>
        <v>0.3317406196329491</v>
      </c>
      <c r="DA115" s="24">
        <f t="shared" ref="DA115" ca="1" si="360">+CC115/CC103-1</f>
        <v>0.32995275932845614</v>
      </c>
      <c r="DB115" s="24">
        <f t="shared" ref="DB115" ca="1" si="361">+CD115/CD103-1</f>
        <v>0.33243918524433158</v>
      </c>
      <c r="DC115" s="24">
        <f t="shared" ref="DC115" ca="1" si="362">+CE115/CE103-1</f>
        <v>0.32776061467980444</v>
      </c>
      <c r="DD115" s="48">
        <f t="shared" ref="DD115" ca="1" si="363">+CF115/CF103-1</f>
        <v>0.33115707993378063</v>
      </c>
      <c r="DE115" s="48">
        <f>+[1]NAC!AG116</f>
        <v>0.33051036880665596</v>
      </c>
      <c r="DF115" s="24"/>
    </row>
    <row r="116" spans="1:110" x14ac:dyDescent="0.25">
      <c r="A116" s="110">
        <f t="shared" si="72"/>
        <v>143</v>
      </c>
      <c r="B116" s="35">
        <f>+NAC!A116</f>
        <v>46082</v>
      </c>
      <c r="C116" s="19" cm="1">
        <f t="array" aca="1" ref="C116" ca="1">INDIRECT(_xlfn.CONCAT(C$4,"_d!",C$1,$A116))</f>
        <v>11084.880859375</v>
      </c>
      <c r="D116" s="19" cm="1">
        <f t="array" aca="1" ref="D116" ca="1">INDIRECT(_xlfn.CONCAT(D$4,"_d!",D$1,$A116))</f>
        <v>11020.462890625</v>
      </c>
      <c r="E116" s="19" cm="1">
        <f t="array" aca="1" ref="E116" ca="1">INDIRECT(_xlfn.CONCAT(E$4,"_d!",E$1,$A116))</f>
        <v>11295.359375</v>
      </c>
      <c r="F116" s="19" cm="1">
        <f t="array" aca="1" ref="F116" ca="1">INDIRECT(_xlfn.CONCAT(F$4,"_d!",F$1,$A116))</f>
        <v>11282.7890625</v>
      </c>
      <c r="G116" s="19" cm="1">
        <f t="array" aca="1" ref="G116" ca="1">INDIRECT(_xlfn.CONCAT(G$4,"_d!",G$1,$A116))</f>
        <v>11235.21484375</v>
      </c>
      <c r="H116" s="19" cm="1">
        <f t="array" aca="1" ref="H116" ca="1">INDIRECT(_xlfn.CONCAT(H$4,"_d!",H$1,$A116))</f>
        <v>11204.5107421875</v>
      </c>
      <c r="I116" s="42">
        <f t="shared" ref="I116" ca="1" si="364">+SUMPRODUCT($C$3:$H$3,C116:H116)</f>
        <v>11143.590010531643</v>
      </c>
      <c r="J116" s="19" cm="1">
        <f t="array" aca="1" ref="J116" ca="1">INDIRECT(_xlfn.CONCAT(J$4,"_d!",J$1,$A116))</f>
        <v>11010.4794921875</v>
      </c>
      <c r="K116" s="19" cm="1">
        <f t="array" aca="1" ref="K116" ca="1">INDIRECT(_xlfn.CONCAT(K$4,"_d!",K$1,$A116))</f>
        <v>11045.5400390625</v>
      </c>
      <c r="L116" s="19" cm="1">
        <f t="array" aca="1" ref="L116" ca="1">INDIRECT(_xlfn.CONCAT(L$4,"_d!",L$1,$A116))</f>
        <v>11316.521484375</v>
      </c>
      <c r="M116" s="19" cm="1">
        <f t="array" aca="1" ref="M116" ca="1">INDIRECT(_xlfn.CONCAT(M$4,"_d!",M$1,$A116))</f>
        <v>11236.0283203125</v>
      </c>
      <c r="N116" s="19" cm="1">
        <f t="array" aca="1" ref="N116" ca="1">INDIRECT(_xlfn.CONCAT(N$4,"_d!",N$1,$A116))</f>
        <v>11236.8310546875</v>
      </c>
      <c r="O116" s="19" cm="1">
        <f t="array" aca="1" ref="O116" ca="1">INDIRECT(_xlfn.CONCAT(O$4,"_d!",O$1,$A116))</f>
        <v>11080.9228515625</v>
      </c>
      <c r="P116" s="42">
        <f ca="1">+SUMPRODUCT(J$3:$O$3,J116:O116)</f>
        <v>11110.757509500618</v>
      </c>
      <c r="Q116" s="19" cm="1">
        <f t="array" aca="1" ref="Q116" ca="1">INDIRECT(_xlfn.CONCAT(Q$4,"_d!",Q$1,$A116))</f>
        <v>11005.865234375</v>
      </c>
      <c r="R116" s="19" cm="1">
        <f t="array" aca="1" ref="R116" ca="1">INDIRECT(_xlfn.CONCAT(R$4,"_d!",R$1,$A116))</f>
        <v>11005.865234375</v>
      </c>
      <c r="S116" s="19" cm="1">
        <f t="array" aca="1" ref="S116" ca="1">INDIRECT(_xlfn.CONCAT(S$4,"_d!",S$1,$A116))</f>
        <v>11384.169921875</v>
      </c>
      <c r="T116" s="19" cm="1">
        <f t="array" aca="1" ref="T116" ca="1">INDIRECT(_xlfn.CONCAT(T$4,"_d!",T$1,$A116))</f>
        <v>11396.4853515625</v>
      </c>
      <c r="U116" s="19" cm="1">
        <f t="array" aca="1" ref="U116" ca="1">INDIRECT(_xlfn.CONCAT(U$4,"_d!",U$1,$A116))</f>
        <v>11318.8583984375</v>
      </c>
      <c r="V116" s="19" cm="1">
        <f t="array" aca="1" ref="V116" ca="1">INDIRECT(_xlfn.CONCAT(V$4,"_d!",V$1,$A116))</f>
        <v>11098.6064453125</v>
      </c>
      <c r="W116" s="42">
        <f t="shared" ref="W116" ca="1" si="365">+SUMPRODUCT($Q$3:$V$3,Q116:V116)</f>
        <v>11112.751243305538</v>
      </c>
      <c r="X116" s="19" cm="1">
        <f t="array" aca="1" ref="X116" ca="1">INDIRECT(_xlfn.CONCAT(X$4,"_d!",X$1,$A116))</f>
        <v>10949.416015625</v>
      </c>
      <c r="Y116" s="19" cm="1">
        <f t="array" aca="1" ref="Y116" ca="1">INDIRECT(_xlfn.CONCAT(Y$4,"_d!",Y$1,$A116))</f>
        <v>10966.97265625</v>
      </c>
      <c r="Z116" s="19" cm="1">
        <f t="array" aca="1" ref="Z116" ca="1">INDIRECT(_xlfn.CONCAT(Z$4,"_d!",Z$1,$A116))</f>
        <v>11491.96875</v>
      </c>
      <c r="AA116" s="19" cm="1">
        <f t="array" aca="1" ref="AA116" ca="1">INDIRECT(_xlfn.CONCAT(AA$4,"_d!",AA$1,$A116))</f>
        <v>11234.34375</v>
      </c>
      <c r="AB116" s="19" cm="1">
        <f t="array" aca="1" ref="AB116" ca="1">INDIRECT(_xlfn.CONCAT(AB$4,"_d!",AB$1,$A116))</f>
        <v>11391.806640625</v>
      </c>
      <c r="AC116" s="19" cm="1">
        <f t="array" aca="1" ref="AC116" ca="1">INDIRECT(_xlfn.CONCAT(AC$4,"_d!",AC$1,$A116))</f>
        <v>11154.8837890625</v>
      </c>
      <c r="AD116" s="42">
        <f t="shared" ref="AD116" ca="1" si="366">+SUMPRODUCT($X$3:$AC$3,X116:AC116)</f>
        <v>11070.935943469249</v>
      </c>
      <c r="AE116" s="19" cm="1">
        <f t="array" aca="1" ref="AE116" ca="1">INDIRECT(_xlfn.CONCAT(AE$4,"_d!",AE$1,$A116))</f>
        <v>11075.416015625</v>
      </c>
      <c r="AF116" s="19" cm="1">
        <f t="array" aca="1" ref="AF116" ca="1">INDIRECT(_xlfn.CONCAT(AF$4,"_d!",AF$1,$A116))</f>
        <v>11072.7080078125</v>
      </c>
      <c r="AG116" s="19" cm="1">
        <f t="array" aca="1" ref="AG116" ca="1">INDIRECT(_xlfn.CONCAT(AG$4,"_d!",AG$1,$A116))</f>
        <v>11433.2490234375</v>
      </c>
      <c r="AH116" s="19" cm="1">
        <f t="array" aca="1" ref="AH116" ca="1">INDIRECT(_xlfn.CONCAT(AH$4,"_d!",AH$1,$A116))</f>
        <v>11396.478515625</v>
      </c>
      <c r="AI116" s="19" cm="1">
        <f t="array" aca="1" ref="AI116" ca="1">INDIRECT(_xlfn.CONCAT(AI$4,"_d!",AI$1,$A116))</f>
        <v>11253.0712890625</v>
      </c>
      <c r="AJ116" s="19" cm="1">
        <f t="array" aca="1" ref="AJ116" ca="1">INDIRECT(_xlfn.CONCAT(AJ$4,"_d!",AJ$1,$A116))</f>
        <v>11209.2265625</v>
      </c>
      <c r="AK116" s="42">
        <f t="shared" ref="AK116" ca="1" si="367">+SUMPRODUCT($AE$3:$AJ$3,AE116:AJ116)</f>
        <v>11138.148245641196</v>
      </c>
      <c r="AL116" s="19" cm="1">
        <f t="array" aca="1" ref="AL116" ca="1">INDIRECT(_xlfn.CONCAT(AL$4,"_d!",AL$1,$A116))</f>
        <v>11040.5087890625</v>
      </c>
      <c r="AM116" s="19" cm="1">
        <f t="array" aca="1" ref="AM116" ca="1">INDIRECT(_xlfn.CONCAT(AM$4,"_d!",AM$1,$A116))</f>
        <v>11049.78125</v>
      </c>
      <c r="AN116" s="19" cm="1">
        <f t="array" aca="1" ref="AN116" ca="1">INDIRECT(_xlfn.CONCAT(AN$4,"_d!",AN$1,$A116))</f>
        <v>11404.2333984375</v>
      </c>
      <c r="AO116" s="19" cm="1">
        <f t="array" aca="1" ref="AO116" ca="1">INDIRECT(_xlfn.CONCAT(AO$4,"_d!",AO$1,$A116))</f>
        <v>11183.8447265625</v>
      </c>
      <c r="AP116" s="19" cm="1">
        <f t="array" aca="1" ref="AP116" ca="1">INDIRECT(_xlfn.CONCAT(AP$4,"_d!",AP$1,$A116))</f>
        <v>11304.556640625</v>
      </c>
      <c r="AQ116" s="19" cm="1">
        <f t="array" aca="1" ref="AQ116" ca="1">INDIRECT(_xlfn.CONCAT(AQ$4,"_d!",AQ$1,$A116))</f>
        <v>11107.916015625</v>
      </c>
      <c r="AR116" s="42">
        <f t="shared" ref="AR116" ca="1" si="368">+SUMPRODUCT($AL$3:$AQ$3,AL116:AQ116)</f>
        <v>11099.919478082644</v>
      </c>
      <c r="AS116" s="19" cm="1">
        <f t="array" aca="1" ref="AS116" ca="1">INDIRECT(_xlfn.CONCAT(AS$4,"_d!",AS$1,$A116))</f>
        <v>11037.482421875</v>
      </c>
      <c r="AT116" s="19" cm="1">
        <f t="array" aca="1" ref="AT116" ca="1">INDIRECT(_xlfn.CONCAT(AT$4,"_d!",AT$1,$A116))</f>
        <v>11121.16015625</v>
      </c>
      <c r="AU116" s="19" cm="1">
        <f t="array" aca="1" ref="AU116" ca="1">INDIRECT(_xlfn.CONCAT(AU$4,"_d!",AU$1,$A116))</f>
        <v>11324.783203125</v>
      </c>
      <c r="AV116" s="19" cm="1">
        <f t="array" aca="1" ref="AV116" ca="1">INDIRECT(_xlfn.CONCAT(AV$4,"_d!",AV$1,$A116))</f>
        <v>11376.4072265625</v>
      </c>
      <c r="AW116" s="19" cm="1">
        <f t="array" aca="1" ref="AW116" ca="1">INDIRECT(_xlfn.CONCAT(AW$4,"_d!",AW$1,$A116))</f>
        <v>11312.6650390625</v>
      </c>
      <c r="AX116" s="19" cm="1">
        <f t="array" aca="1" ref="AX116" ca="1">INDIRECT(_xlfn.CONCAT(AX$4,"_d!",AX$1,$A116))</f>
        <v>11162.01171875</v>
      </c>
      <c r="AY116" s="42">
        <f t="shared" ref="AY116" ca="1" si="369">+SUMPRODUCT($AS$3:$AX$3,AS116:AX116)</f>
        <v>11124.633355207508</v>
      </c>
      <c r="AZ116" s="19" cm="1">
        <f t="array" aca="1" ref="AZ116" ca="1">INDIRECT(_xlfn.CONCAT(AZ$4,"_d!",AZ$1,$A116))</f>
        <v>11060.244140625</v>
      </c>
      <c r="BA116" s="19" cm="1">
        <f t="array" aca="1" ref="BA116" ca="1">INDIRECT(_xlfn.CONCAT(BA$4,"_d!",BA$1,$A116))</f>
        <v>11001.41796875</v>
      </c>
      <c r="BB116" s="19" cm="1">
        <f t="array" aca="1" ref="BB116" ca="1">INDIRECT(_xlfn.CONCAT(BB$4,"_d!",BB$1,$A116))</f>
        <v>11451.6884765625</v>
      </c>
      <c r="BC116" s="19" cm="1">
        <f t="array" aca="1" ref="BC116" ca="1">INDIRECT(_xlfn.CONCAT(BC$4,"_d!",BC$1,$A116))</f>
        <v>11182.1904296875</v>
      </c>
      <c r="BD116" s="19" cm="1">
        <f t="array" aca="1" ref="BD116" ca="1">INDIRECT(_xlfn.CONCAT(BD$4,"_d!",BD$1,$A116))</f>
        <v>11372.34765625</v>
      </c>
      <c r="BE116" s="19" cm="1">
        <f t="array" aca="1" ref="BE116" ca="1">INDIRECT(_xlfn.CONCAT(BE$4,"_d!",BE$1,$A116))</f>
        <v>11263.2412109375</v>
      </c>
      <c r="BF116" s="42">
        <f t="shared" ref="BF116" ca="1" si="370">+SUMPRODUCT($AZ$3:$BE$3,AZ116:BE116)</f>
        <v>11093.771836546312</v>
      </c>
      <c r="BG116" s="19" cm="1">
        <f t="array" aca="1" ref="BG116" ca="1">INDIRECT(_xlfn.CONCAT(BG$4,"_d!",BG$1,$A116))</f>
        <v>11050.595703125</v>
      </c>
      <c r="BH116" s="19" cm="1">
        <f t="array" aca="1" ref="BH116" ca="1">INDIRECT(_xlfn.CONCAT(BH$4,"_d!",BH$1,$A116))</f>
        <v>11101.9873046875</v>
      </c>
      <c r="BI116" s="19" cm="1">
        <f t="array" aca="1" ref="BI116" ca="1">INDIRECT(_xlfn.CONCAT(BI$4,"_d!",BI$1,$A116))</f>
        <v>11446.4140625</v>
      </c>
      <c r="BJ116" s="19" cm="1">
        <f t="array" aca="1" ref="BJ116" ca="1">INDIRECT(_xlfn.CONCAT(BJ$4,"_d!",BJ$1,$A116))</f>
        <v>11350.8876953125</v>
      </c>
      <c r="BK116" s="19" cm="1">
        <f t="array" aca="1" ref="BK116" ca="1">INDIRECT(_xlfn.CONCAT(BK$4,"_d!",BK$1,$A116))</f>
        <v>11367.220703125</v>
      </c>
      <c r="BL116" s="19" cm="1">
        <f t="array" aca="1" ref="BL116" ca="1">INDIRECT(_xlfn.CONCAT(BL$4,"_d!",BL$1,$A116))</f>
        <v>11221.474609375</v>
      </c>
      <c r="BM116" s="42">
        <f t="shared" ref="BM116" ca="1" si="371">+SUMPRODUCT($BG$3:$BL$3,BG116:BL116)</f>
        <v>11114.202661501302</v>
      </c>
      <c r="BN116" s="19" cm="1">
        <f t="array" aca="1" ref="BN116" ca="1">INDIRECT(_xlfn.CONCAT(BN$4,"_d!",BN$1,$A116))</f>
        <v>10987.46875</v>
      </c>
      <c r="BO116" s="19" cm="1">
        <f t="array" aca="1" ref="BO116" ca="1">INDIRECT(_xlfn.CONCAT(BO$4,"_d!",BO$1,$A116))</f>
        <v>10976.4697265625</v>
      </c>
      <c r="BP116" s="19" cm="1">
        <f t="array" aca="1" ref="BP116" ca="1">INDIRECT(_xlfn.CONCAT(BP$4,"_d!",BP$1,$A116))</f>
        <v>11277.1201171875</v>
      </c>
      <c r="BQ116" s="19" cm="1">
        <f t="array" aca="1" ref="BQ116" ca="1">INDIRECT(_xlfn.CONCAT(BQ$4,"_d!",BQ$1,$A116))</f>
        <v>11134.8935546875</v>
      </c>
      <c r="BR116" s="19" cm="1">
        <f t="array" aca="1" ref="BR116" ca="1">INDIRECT(_xlfn.CONCAT(BR$4,"_d!",BR$1,$A116))</f>
        <v>11282.1796875</v>
      </c>
      <c r="BS116" s="19" cm="1">
        <f t="array" aca="1" ref="BS116" ca="1">INDIRECT(_xlfn.CONCAT(BS$4,"_d!",BS$1,$A116))</f>
        <v>11263.7177734375</v>
      </c>
      <c r="BT116" s="42">
        <f t="shared" ref="BT116" ca="1" si="372">+SUMPRODUCT($BN$3:$BS$3,BN116:BS116)</f>
        <v>11029.47893808433</v>
      </c>
      <c r="BU116" s="42"/>
      <c r="BV116" s="45">
        <f t="shared" ref="BV116" ca="1" si="373">+I116</f>
        <v>11143.590010531643</v>
      </c>
      <c r="BW116" s="45">
        <f t="shared" ref="BW116" ca="1" si="374">+P116</f>
        <v>11110.757509500618</v>
      </c>
      <c r="BX116" s="45">
        <f t="shared" ref="BX116" ca="1" si="375">+W116</f>
        <v>11112.751243305538</v>
      </c>
      <c r="BY116" s="45">
        <f t="shared" ref="BY116" ca="1" si="376">+AD116</f>
        <v>11070.935943469249</v>
      </c>
      <c r="BZ116" s="45">
        <f t="shared" ref="BZ116" ca="1" si="377">+AK116</f>
        <v>11138.148245641196</v>
      </c>
      <c r="CA116" s="45">
        <f t="shared" ref="CA116" ca="1" si="378">+AR116</f>
        <v>11099.919478082644</v>
      </c>
      <c r="CB116" s="45">
        <f t="shared" ref="CB116" ca="1" si="379">+AY116</f>
        <v>11124.633355207508</v>
      </c>
      <c r="CC116" s="45">
        <f t="shared" ref="CC116" ca="1" si="380">+BF116</f>
        <v>11093.771836546312</v>
      </c>
      <c r="CD116" s="45">
        <f t="shared" ref="CD116" ca="1" si="381">+BM116</f>
        <v>11114.202661501302</v>
      </c>
      <c r="CE116" s="45">
        <f t="shared" ref="CE116" ca="1" si="382">+BT116</f>
        <v>11029.47893808433</v>
      </c>
      <c r="CF116" s="45" cm="1">
        <f t="array" aca="1" ref="CF116" ca="1">+SUMPRODUCT($BV$3:$CE$3/100,$BV116:$CE116)</f>
        <v>11095.017873475867</v>
      </c>
      <c r="CG116" s="35">
        <f t="shared" ref="CG116" si="383">+B116</f>
        <v>46082</v>
      </c>
      <c r="CH116" s="48">
        <f t="shared" ref="CH116" ca="1" si="384">+BV116/BV115-1</f>
        <v>3.5026079885958294E-2</v>
      </c>
      <c r="CI116" s="48">
        <f t="shared" ref="CI116" ca="1" si="385">+BW116/BW115-1</f>
        <v>3.4403426919118019E-2</v>
      </c>
      <c r="CJ116" s="48">
        <f t="shared" ref="CJ116" ca="1" si="386">+BX116/BX115-1</f>
        <v>3.4655402590039408E-2</v>
      </c>
      <c r="CK116" s="48">
        <f t="shared" ref="CK116" ca="1" si="387">+BY116/BY115-1</f>
        <v>3.4038928364397592E-2</v>
      </c>
      <c r="CL116" s="48">
        <f t="shared" ref="CL116" ca="1" si="388">+BZ116/BZ115-1</f>
        <v>3.367001644980383E-2</v>
      </c>
      <c r="CM116" s="48">
        <f t="shared" ref="CM116" ca="1" si="389">+CA116/CA115-1</f>
        <v>3.391019235260595E-2</v>
      </c>
      <c r="CN116" s="48">
        <f t="shared" ref="CN116" ca="1" si="390">+CB116/CB115-1</f>
        <v>3.3690134861209087E-2</v>
      </c>
      <c r="CO116" s="48">
        <f t="shared" ref="CO116" ca="1" si="391">+CC116/CC115-1</f>
        <v>3.3514116246965875E-2</v>
      </c>
      <c r="CP116" s="48">
        <f t="shared" ref="CP116" ca="1" si="392">+CD116/CD115-1</f>
        <v>3.3508031425644846E-2</v>
      </c>
      <c r="CQ116" s="48">
        <f t="shared" ref="CQ116" ca="1" si="393">+CE116/CE115-1</f>
        <v>3.2669444648299573E-2</v>
      </c>
      <c r="CR116" s="48">
        <f t="shared" ref="CR116" ca="1" si="394">+CF116/CF115-1</f>
        <v>3.3700251604592557E-2</v>
      </c>
      <c r="CS116" s="35">
        <f t="shared" ref="CS116" si="395">+CG116</f>
        <v>46082</v>
      </c>
      <c r="CT116" s="24">
        <f t="shared" ref="CT116" ca="1" si="396">+BV116/BV104-1</f>
        <v>0.32673691500550039</v>
      </c>
      <c r="CU116" s="24">
        <f t="shared" ref="CU116" ca="1" si="397">+BW116/BW104-1</f>
        <v>0.32402886856206692</v>
      </c>
      <c r="CV116" s="24">
        <f t="shared" ref="CV116" ca="1" si="398">+BX116/BX104-1</f>
        <v>0.32545150274276935</v>
      </c>
      <c r="CW116" s="24">
        <f t="shared" ref="CW116" ca="1" si="399">+BY116/BY104-1</f>
        <v>0.32566807985335866</v>
      </c>
      <c r="CX116" s="24">
        <f t="shared" ref="CX116" ca="1" si="400">+BZ116/BZ104-1</f>
        <v>0.3260506397113152</v>
      </c>
      <c r="CY116" s="24">
        <f t="shared" ref="CY116" ca="1" si="401">+CA116/CA104-1</f>
        <v>0.32546390630168398</v>
      </c>
      <c r="CZ116" s="24">
        <f t="shared" ref="CZ116" ca="1" si="402">+CB116/CB104-1</f>
        <v>0.32725867874480485</v>
      </c>
      <c r="DA116" s="24">
        <f t="shared" ref="DA116" ca="1" si="403">+CC116/CC104-1</f>
        <v>0.32598704658923827</v>
      </c>
      <c r="DB116" s="24">
        <f t="shared" ref="DB116" ca="1" si="404">+CD116/CD104-1</f>
        <v>0.32853306737048005</v>
      </c>
      <c r="DC116" s="24">
        <f t="shared" ref="DC116" ca="1" si="405">+CE116/CE104-1</f>
        <v>0.32644831297226462</v>
      </c>
      <c r="DD116" s="48">
        <f t="shared" ref="DD116" ca="1" si="406">+CF116/CF104-1</f>
        <v>0.3263616743987896</v>
      </c>
      <c r="DE116" s="48">
        <f>+[1]NAC!AG117</f>
        <v>0.32607472495899836</v>
      </c>
      <c r="DF116" s="24"/>
    </row>
    <row r="117" spans="1:110" x14ac:dyDescent="0.25">
      <c r="A117" s="110">
        <f t="shared" si="72"/>
        <v>144</v>
      </c>
      <c r="B117" s="35">
        <f>+NAC!A117</f>
        <v>46113</v>
      </c>
      <c r="C117" s="19" cm="1">
        <f t="array" aca="1" ref="C117" ca="1">INDIRECT(_xlfn.CONCAT(C$4,"_d!",C$1,$A117))</f>
        <v>11361.7236328125</v>
      </c>
      <c r="D117" s="19" cm="1">
        <f t="array" aca="1" ref="D117" ca="1">INDIRECT(_xlfn.CONCAT(D$4,"_d!",D$1,$A117))</f>
        <v>11260.2529296875</v>
      </c>
      <c r="E117" s="19" cm="1">
        <f t="array" aca="1" ref="E117" ca="1">INDIRECT(_xlfn.CONCAT(E$4,"_d!",E$1,$A117))</f>
        <v>11563.400390625</v>
      </c>
      <c r="F117" s="19" cm="1">
        <f t="array" aca="1" ref="F117" ca="1">INDIRECT(_xlfn.CONCAT(F$4,"_d!",F$1,$A117))</f>
        <v>11585.9296875</v>
      </c>
      <c r="G117" s="19" cm="1">
        <f t="array" aca="1" ref="G117" ca="1">INDIRECT(_xlfn.CONCAT(G$4,"_d!",G$1,$A117))</f>
        <v>11429.60546875</v>
      </c>
      <c r="H117" s="19" cm="1">
        <f t="array" aca="1" ref="H117" ca="1">INDIRECT(_xlfn.CONCAT(H$4,"_d!",H$1,$A117))</f>
        <v>11476.59765625</v>
      </c>
      <c r="I117" s="42">
        <f t="shared" ref="I117" ca="1" si="407">+SUMPRODUCT($C$3:$H$3,C117:H117)</f>
        <v>11405.994293278505</v>
      </c>
      <c r="J117" s="19" cm="1">
        <f t="array" aca="1" ref="J117" ca="1">INDIRECT(_xlfn.CONCAT(J$4,"_d!",J$1,$A117))</f>
        <v>11280.830078125</v>
      </c>
      <c r="K117" s="19" cm="1">
        <f t="array" aca="1" ref="K117" ca="1">INDIRECT(_xlfn.CONCAT(K$4,"_d!",K$1,$A117))</f>
        <v>11297.341796875</v>
      </c>
      <c r="L117" s="19" cm="1">
        <f t="array" aca="1" ref="L117" ca="1">INDIRECT(_xlfn.CONCAT(L$4,"_d!",L$1,$A117))</f>
        <v>11600.1572265625</v>
      </c>
      <c r="M117" s="19" cm="1">
        <f t="array" aca="1" ref="M117" ca="1">INDIRECT(_xlfn.CONCAT(M$4,"_d!",M$1,$A117))</f>
        <v>11536.404296875</v>
      </c>
      <c r="N117" s="19" cm="1">
        <f t="array" aca="1" ref="N117" ca="1">INDIRECT(_xlfn.CONCAT(N$4,"_d!",N$1,$A117))</f>
        <v>11444.443359375</v>
      </c>
      <c r="O117" s="19" cm="1">
        <f t="array" aca="1" ref="O117" ca="1">INDIRECT(_xlfn.CONCAT(O$4,"_d!",O$1,$A117))</f>
        <v>11352.392578125</v>
      </c>
      <c r="P117" s="42">
        <f ca="1">+SUMPRODUCT(J$3:$O$3,J117:O117)</f>
        <v>11375.622249282933</v>
      </c>
      <c r="Q117" s="19" cm="1">
        <f t="array" aca="1" ref="Q117" ca="1">INDIRECT(_xlfn.CONCAT(Q$4,"_d!",Q$1,$A117))</f>
        <v>11297.0009765625</v>
      </c>
      <c r="R117" s="19" cm="1">
        <f t="array" aca="1" ref="R117" ca="1">INDIRECT(_xlfn.CONCAT(R$4,"_d!",R$1,$A117))</f>
        <v>11297.0009765625</v>
      </c>
      <c r="S117" s="19" cm="1">
        <f t="array" aca="1" ref="S117" ca="1">INDIRECT(_xlfn.CONCAT(S$4,"_d!",S$1,$A117))</f>
        <v>11679.9169921875</v>
      </c>
      <c r="T117" s="19" cm="1">
        <f t="array" aca="1" ref="T117" ca="1">INDIRECT(_xlfn.CONCAT(T$4,"_d!",T$1,$A117))</f>
        <v>11727.458984375</v>
      </c>
      <c r="U117" s="19" cm="1">
        <f t="array" aca="1" ref="U117" ca="1">INDIRECT(_xlfn.CONCAT(U$4,"_d!",U$1,$A117))</f>
        <v>11542.8818359375</v>
      </c>
      <c r="V117" s="19" cm="1">
        <f t="array" aca="1" ref="V117" ca="1">INDIRECT(_xlfn.CONCAT(V$4,"_d!",V$1,$A117))</f>
        <v>11373.88671875</v>
      </c>
      <c r="W117" s="42">
        <f t="shared" ref="W117" ca="1" si="408">+SUMPRODUCT($Q$3:$V$3,Q117:V117)</f>
        <v>11401.534529293865</v>
      </c>
      <c r="X117" s="19" cm="1">
        <f t="array" aca="1" ref="X117" ca="1">INDIRECT(_xlfn.CONCAT(X$4,"_d!",X$1,$A117))</f>
        <v>11239.11328125</v>
      </c>
      <c r="Y117" s="19" cm="1">
        <f t="array" aca="1" ref="Y117" ca="1">INDIRECT(_xlfn.CONCAT(Y$4,"_d!",Y$1,$A117))</f>
        <v>11221.9208984375</v>
      </c>
      <c r="Z117" s="19" cm="1">
        <f t="array" aca="1" ref="Z117" ca="1">INDIRECT(_xlfn.CONCAT(Z$4,"_d!",Z$1,$A117))</f>
        <v>11802.2666015625</v>
      </c>
      <c r="AA117" s="19" cm="1">
        <f t="array" aca="1" ref="AA117" ca="1">INDIRECT(_xlfn.CONCAT(AA$4,"_d!",AA$1,$A117))</f>
        <v>11536.908203125</v>
      </c>
      <c r="AB117" s="19" cm="1">
        <f t="array" aca="1" ref="AB117" ca="1">INDIRECT(_xlfn.CONCAT(AB$4,"_d!",AB$1,$A117))</f>
        <v>11628.5234375</v>
      </c>
      <c r="AC117" s="19" cm="1">
        <f t="array" aca="1" ref="AC117" ca="1">INDIRECT(_xlfn.CONCAT(AC$4,"_d!",AC$1,$A117))</f>
        <v>11441.59375</v>
      </c>
      <c r="AD117" s="42">
        <f t="shared" ref="AD117" ca="1" si="409">+SUMPRODUCT($X$3:$AC$3,X117:AC117)</f>
        <v>11347.703504596553</v>
      </c>
      <c r="AE117" s="19" cm="1">
        <f t="array" aca="1" ref="AE117" ca="1">INDIRECT(_xlfn.CONCAT(AE$4,"_d!",AE$1,$A117))</f>
        <v>11365.396484375</v>
      </c>
      <c r="AF117" s="19" cm="1">
        <f t="array" aca="1" ref="AF117" ca="1">INDIRECT(_xlfn.CONCAT(AF$4,"_d!",AF$1,$A117))</f>
        <v>11335.5458984375</v>
      </c>
      <c r="AG117" s="19" cm="1">
        <f t="array" aca="1" ref="AG117" ca="1">INDIRECT(_xlfn.CONCAT(AG$4,"_d!",AG$1,$A117))</f>
        <v>11740.607421875</v>
      </c>
      <c r="AH117" s="19" cm="1">
        <f t="array" aca="1" ref="AH117" ca="1">INDIRECT(_xlfn.CONCAT(AH$4,"_d!",AH$1,$A117))</f>
        <v>11729.5673828125</v>
      </c>
      <c r="AI117" s="19" cm="1">
        <f t="array" aca="1" ref="AI117" ca="1">INDIRECT(_xlfn.CONCAT(AI$4,"_d!",AI$1,$A117))</f>
        <v>11482.3359375</v>
      </c>
      <c r="AJ117" s="19" cm="1">
        <f t="array" aca="1" ref="AJ117" ca="1">INDIRECT(_xlfn.CONCAT(AJ$4,"_d!",AJ$1,$A117))</f>
        <v>11494.9873046875</v>
      </c>
      <c r="AK117" s="42">
        <f t="shared" ref="AK117" ca="1" si="410">+SUMPRODUCT($AE$3:$AJ$3,AE117:AJ117)</f>
        <v>11416.852545082469</v>
      </c>
      <c r="AL117" s="19" cm="1">
        <f t="array" aca="1" ref="AL117" ca="1">INDIRECT(_xlfn.CONCAT(AL$4,"_d!",AL$1,$A117))</f>
        <v>11340.7080078125</v>
      </c>
      <c r="AM117" s="19" cm="1">
        <f t="array" aca="1" ref="AM117" ca="1">INDIRECT(_xlfn.CONCAT(AM$4,"_d!",AM$1,$A117))</f>
        <v>11312.1044921875</v>
      </c>
      <c r="AN117" s="19" cm="1">
        <f t="array" aca="1" ref="AN117" ca="1">INDIRECT(_xlfn.CONCAT(AN$4,"_d!",AN$1,$A117))</f>
        <v>11713.1337890625</v>
      </c>
      <c r="AO117" s="19" cm="1">
        <f t="array" aca="1" ref="AO117" ca="1">INDIRECT(_xlfn.CONCAT(AO$4,"_d!",AO$1,$A117))</f>
        <v>11494.0634765625</v>
      </c>
      <c r="AP117" s="19" cm="1">
        <f t="array" aca="1" ref="AP117" ca="1">INDIRECT(_xlfn.CONCAT(AP$4,"_d!",AP$1,$A117))</f>
        <v>11547.1884765625</v>
      </c>
      <c r="AQ117" s="19" cm="1">
        <f t="array" aca="1" ref="AQ117" ca="1">INDIRECT(_xlfn.CONCAT(AQ$4,"_d!",AQ$1,$A117))</f>
        <v>11385.54296875</v>
      </c>
      <c r="AR117" s="42">
        <f t="shared" ref="AR117" ca="1" si="411">+SUMPRODUCT($AL$3:$AQ$3,AL117:AQ117)</f>
        <v>11382.51496226089</v>
      </c>
      <c r="AS117" s="19" cm="1">
        <f t="array" aca="1" ref="AS117" ca="1">INDIRECT(_xlfn.CONCAT(AS$4,"_d!",AS$1,$A117))</f>
        <v>11338.740234375</v>
      </c>
      <c r="AT117" s="19" cm="1">
        <f t="array" aca="1" ref="AT117" ca="1">INDIRECT(_xlfn.CONCAT(AT$4,"_d!",AT$1,$A117))</f>
        <v>11391.7705078125</v>
      </c>
      <c r="AU117" s="19" cm="1">
        <f t="array" aca="1" ref="AU117" ca="1">INDIRECT(_xlfn.CONCAT(AU$4,"_d!",AU$1,$A117))</f>
        <v>11631.7333984375</v>
      </c>
      <c r="AV117" s="19" cm="1">
        <f t="array" aca="1" ref="AV117" ca="1">INDIRECT(_xlfn.CONCAT(AV$4,"_d!",AV$1,$A117))</f>
        <v>11711.3837890625</v>
      </c>
      <c r="AW117" s="19" cm="1">
        <f t="array" aca="1" ref="AW117" ca="1">INDIRECT(_xlfn.CONCAT(AW$4,"_d!",AW$1,$A117))</f>
        <v>11572.833984375</v>
      </c>
      <c r="AX117" s="19" cm="1">
        <f t="array" aca="1" ref="AX117" ca="1">INDIRECT(_xlfn.CONCAT(AX$4,"_d!",AX$1,$A117))</f>
        <v>11452.923828125</v>
      </c>
      <c r="AY117" s="42">
        <f t="shared" ref="AY117" ca="1" si="412">+SUMPRODUCT($AS$3:$AX$3,AS117:AX117)</f>
        <v>11413.821109305318</v>
      </c>
      <c r="AZ117" s="19" cm="1">
        <f t="array" aca="1" ref="AZ117" ca="1">INDIRECT(_xlfn.CONCAT(AZ$4,"_d!",AZ$1,$A117))</f>
        <v>11367.2265625</v>
      </c>
      <c r="BA117" s="19" cm="1">
        <f t="array" aca="1" ref="BA117" ca="1">INDIRECT(_xlfn.CONCAT(BA$4,"_d!",BA$1,$A117))</f>
        <v>11270.7158203125</v>
      </c>
      <c r="BB117" s="19" cm="1">
        <f t="array" aca="1" ref="BB117" ca="1">INDIRECT(_xlfn.CONCAT(BB$4,"_d!",BB$1,$A117))</f>
        <v>11785</v>
      </c>
      <c r="BC117" s="19" cm="1">
        <f t="array" aca="1" ref="BC117" ca="1">INDIRECT(_xlfn.CONCAT(BC$4,"_d!",BC$1,$A117))</f>
        <v>11501.216796875</v>
      </c>
      <c r="BD117" s="19" cm="1">
        <f t="array" aca="1" ref="BD117" ca="1">INDIRECT(_xlfn.CONCAT(BD$4,"_d!",BD$1,$A117))</f>
        <v>11639.498046875</v>
      </c>
      <c r="BE117" s="19" cm="1">
        <f t="array" aca="1" ref="BE117" ca="1">INDIRECT(_xlfn.CONCAT(BE$4,"_d!",BE$1,$A117))</f>
        <v>11562.470703125</v>
      </c>
      <c r="BF117" s="42">
        <f t="shared" ref="BF117" ca="1" si="413">+SUMPRODUCT($AZ$3:$BE$3,AZ117:BE117)</f>
        <v>11386.432811138015</v>
      </c>
      <c r="BG117" s="19" cm="1">
        <f t="array" aca="1" ref="BG117" ca="1">INDIRECT(_xlfn.CONCAT(BG$4,"_d!",BG$1,$A117))</f>
        <v>11359.173828125</v>
      </c>
      <c r="BH117" s="19" cm="1">
        <f t="array" aca="1" ref="BH117" ca="1">INDIRECT(_xlfn.CONCAT(BH$4,"_d!",BH$1,$A117))</f>
        <v>11377.6552734375</v>
      </c>
      <c r="BI117" s="19" cm="1">
        <f t="array" aca="1" ref="BI117" ca="1">INDIRECT(_xlfn.CONCAT(BI$4,"_d!",BI$1,$A117))</f>
        <v>11790.28125</v>
      </c>
      <c r="BJ117" s="19" cm="1">
        <f t="array" aca="1" ref="BJ117" ca="1">INDIRECT(_xlfn.CONCAT(BJ$4,"_d!",BJ$1,$A117))</f>
        <v>11678.4111328125</v>
      </c>
      <c r="BK117" s="19" cm="1">
        <f t="array" aca="1" ref="BK117" ca="1">INDIRECT(_xlfn.CONCAT(BK$4,"_d!",BK$1,$A117))</f>
        <v>11630.8408203125</v>
      </c>
      <c r="BL117" s="19" cm="1">
        <f t="array" aca="1" ref="BL117" ca="1">INDIRECT(_xlfn.CONCAT(BL$4,"_d!",BL$1,$A117))</f>
        <v>11524.9794921875</v>
      </c>
      <c r="BM117" s="42">
        <f t="shared" ref="BM117" ca="1" si="414">+SUMPRODUCT($BG$3:$BL$3,BG117:BL117)</f>
        <v>11410.745203009834</v>
      </c>
      <c r="BN117" s="19" cm="1">
        <f t="array" aca="1" ref="BN117" ca="1">INDIRECT(_xlfn.CONCAT(BN$4,"_d!",BN$1,$A117))</f>
        <v>11301.9443359375</v>
      </c>
      <c r="BO117" s="19" cm="1">
        <f t="array" aca="1" ref="BO117" ca="1">INDIRECT(_xlfn.CONCAT(BO$4,"_d!",BO$1,$A117))</f>
        <v>11246.96875</v>
      </c>
      <c r="BP117" s="19" cm="1">
        <f t="array" aca="1" ref="BP117" ca="1">INDIRECT(_xlfn.CONCAT(BP$4,"_d!",BP$1,$A117))</f>
        <v>11614.39453125</v>
      </c>
      <c r="BQ117" s="19" cm="1">
        <f t="array" aca="1" ref="BQ117" ca="1">INDIRECT(_xlfn.CONCAT(BQ$4,"_d!",BQ$1,$A117))</f>
        <v>11463.380859375</v>
      </c>
      <c r="BR117" s="19" cm="1">
        <f t="array" aca="1" ref="BR117" ca="1">INDIRECT(_xlfn.CONCAT(BR$4,"_d!",BR$1,$A117))</f>
        <v>11571.7705078125</v>
      </c>
      <c r="BS117" s="19" cm="1">
        <f t="array" aca="1" ref="BS117" ca="1">INDIRECT(_xlfn.CONCAT(BS$4,"_d!",BS$1,$A117))</f>
        <v>11570.56640625</v>
      </c>
      <c r="BT117" s="42">
        <f t="shared" ref="BT117" ca="1" si="415">+SUMPRODUCT($BN$3:$BS$3,BN117:BS117)</f>
        <v>11331.233701988112</v>
      </c>
      <c r="BU117" s="42"/>
      <c r="BV117" s="45">
        <f t="shared" ref="BV117" ca="1" si="416">+I117</f>
        <v>11405.994293278505</v>
      </c>
      <c r="BW117" s="45">
        <f t="shared" ref="BW117" ca="1" si="417">+P117</f>
        <v>11375.622249282933</v>
      </c>
      <c r="BX117" s="45">
        <f t="shared" ref="BX117" ca="1" si="418">+W117</f>
        <v>11401.534529293865</v>
      </c>
      <c r="BY117" s="45">
        <f t="shared" ref="BY117" ca="1" si="419">+AD117</f>
        <v>11347.703504596553</v>
      </c>
      <c r="BZ117" s="45">
        <f t="shared" ref="BZ117" ca="1" si="420">+AK117</f>
        <v>11416.852545082469</v>
      </c>
      <c r="CA117" s="45">
        <f t="shared" ref="CA117" ca="1" si="421">+AR117</f>
        <v>11382.51496226089</v>
      </c>
      <c r="CB117" s="45">
        <f t="shared" ref="CB117" ca="1" si="422">+AY117</f>
        <v>11413.821109305318</v>
      </c>
      <c r="CC117" s="45">
        <f t="shared" ref="CC117" ca="1" si="423">+BF117</f>
        <v>11386.432811138015</v>
      </c>
      <c r="CD117" s="45">
        <f t="shared" ref="CD117" ca="1" si="424">+BM117</f>
        <v>11410.745203009834</v>
      </c>
      <c r="CE117" s="45">
        <f t="shared" ref="CE117" ca="1" si="425">+BT117</f>
        <v>11331.233701988112</v>
      </c>
      <c r="CF117" s="45" cm="1">
        <f t="array" aca="1" ref="CF117" ca="1">+SUMPRODUCT($BV$3:$CE$3/100,$BV117:$CE117)</f>
        <v>11382.320592173752</v>
      </c>
      <c r="CG117" s="35">
        <f t="shared" ref="CG117" si="426">+B117</f>
        <v>46113</v>
      </c>
      <c r="CH117" s="48">
        <f t="shared" ref="CH117" ca="1" si="427">+BV117/BV116-1</f>
        <v>2.3547553571054536E-2</v>
      </c>
      <c r="CI117" s="48">
        <f t="shared" ref="CI117" ca="1" si="428">+BW117/BW116-1</f>
        <v>2.3838585222999864E-2</v>
      </c>
      <c r="CJ117" s="48">
        <f t="shared" ref="CJ117" ca="1" si="429">+BX117/BX116-1</f>
        <v>2.5986659798787004E-2</v>
      </c>
      <c r="CK117" s="48">
        <f t="shared" ref="CK117" ca="1" si="430">+BY117/BY116-1</f>
        <v>2.499947272213876E-2</v>
      </c>
      <c r="CL117" s="48">
        <f t="shared" ref="CL117" ca="1" si="431">+BZ117/BZ116-1</f>
        <v>2.5022498650109304E-2</v>
      </c>
      <c r="CM117" s="48">
        <f t="shared" ref="CM117" ca="1" si="432">+CA117/CA116-1</f>
        <v>2.5459237315752059E-2</v>
      </c>
      <c r="CN117" s="48">
        <f t="shared" ref="CN117" ca="1" si="433">+CB117/CB116-1</f>
        <v>2.5995261584278451E-2</v>
      </c>
      <c r="CO117" s="48">
        <f t="shared" ref="CO117" ca="1" si="434">+CC117/CC116-1</f>
        <v>2.6380655642077144E-2</v>
      </c>
      <c r="CP117" s="48">
        <f t="shared" ref="CP117" ca="1" si="435">+CD117/CD116-1</f>
        <v>2.668140491406823E-2</v>
      </c>
      <c r="CQ117" s="48">
        <f t="shared" ref="CQ117" ca="1" si="436">+CE117/CE116-1</f>
        <v>2.7358931967478073E-2</v>
      </c>
      <c r="CR117" s="48">
        <f t="shared" ref="CR117" ca="1" si="437">+CF117/CF116-1</f>
        <v>2.5894750416285639E-2</v>
      </c>
      <c r="CS117" s="35">
        <f t="shared" ref="CS117" si="438">+CG117</f>
        <v>46113</v>
      </c>
      <c r="CT117" s="24">
        <f t="shared" ref="CT117" ca="1" si="439">+BV117/BV105-1</f>
        <v>0.32015760257721304</v>
      </c>
      <c r="CU117" s="24">
        <f t="shared" ref="CU117" ca="1" si="440">+BW117/BW105-1</f>
        <v>0.31817861681647353</v>
      </c>
      <c r="CV117" s="24">
        <f t="shared" ref="CV117" ca="1" si="441">+BX117/BX105-1</f>
        <v>0.32303601994293474</v>
      </c>
      <c r="CW117" s="24">
        <f t="shared" ref="CW117" ca="1" si="442">+BY117/BY105-1</f>
        <v>0.3218488559871191</v>
      </c>
      <c r="CX117" s="24">
        <f t="shared" ref="CX117" ca="1" si="443">+BZ117/BZ105-1</f>
        <v>0.32221494752116064</v>
      </c>
      <c r="CY117" s="24">
        <f t="shared" ref="CY117" ca="1" si="444">+CA117/CA105-1</f>
        <v>0.32237666002474707</v>
      </c>
      <c r="CZ117" s="24">
        <f t="shared" ref="CZ117" ca="1" si="445">+CB117/CB105-1</f>
        <v>0.32505794993860837</v>
      </c>
      <c r="DA117" s="24">
        <f t="shared" ref="DA117" ca="1" si="446">+CC117/CC105-1</f>
        <v>0.32434337177282613</v>
      </c>
      <c r="DB117" s="24">
        <f t="shared" ref="DB117" ca="1" si="447">+CD117/CD105-1</f>
        <v>0.32745195827355267</v>
      </c>
      <c r="DC117" s="24">
        <f t="shared" ref="DC117" ca="1" si="448">+CE117/CE105-1</f>
        <v>0.32639303602682257</v>
      </c>
      <c r="DD117" s="48">
        <f t="shared" ref="DD117" ca="1" si="449">+CF117/CF105-1</f>
        <v>0.32392245093953331</v>
      </c>
      <c r="DE117" s="48">
        <f>+[1]NAC!AG118</f>
        <v>0.32350680208721583</v>
      </c>
      <c r="DF117" s="24"/>
    </row>
    <row r="118" spans="1:110" x14ac:dyDescent="0.25">
      <c r="A118" s="110">
        <f t="shared" si="72"/>
        <v>145</v>
      </c>
      <c r="B118" s="35">
        <f>+NAC!A118</f>
        <v>46143</v>
      </c>
      <c r="C118" s="19" cm="1">
        <f t="array" aca="1" ref="C118" ca="1">INDIRECT(_xlfn.CONCAT(C$4,"_d!",C$1,$A118))</f>
        <v>11623.5400390625</v>
      </c>
      <c r="D118" s="19" cm="1">
        <f t="array" aca="1" ref="D118" ca="1">INDIRECT(_xlfn.CONCAT(D$4,"_d!",D$1,$A118))</f>
        <v>11487.2998046875</v>
      </c>
      <c r="E118" s="19" cm="1">
        <f t="array" aca="1" ref="E118" ca="1">INDIRECT(_xlfn.CONCAT(E$4,"_d!",E$1,$A118))</f>
        <v>11808.6435546875</v>
      </c>
      <c r="F118" s="19" cm="1">
        <f t="array" aca="1" ref="F118" ca="1">INDIRECT(_xlfn.CONCAT(F$4,"_d!",F$1,$A118))</f>
        <v>11901.5595703125</v>
      </c>
      <c r="G118" s="19" cm="1">
        <f t="array" aca="1" ref="G118" ca="1">INDIRECT(_xlfn.CONCAT(G$4,"_d!",G$1,$A118))</f>
        <v>11657.2431640625</v>
      </c>
      <c r="H118" s="19" cm="1">
        <f t="array" aca="1" ref="H118" ca="1">INDIRECT(_xlfn.CONCAT(H$4,"_d!",H$1,$A118))</f>
        <v>11665.322265625</v>
      </c>
      <c r="I118" s="42">
        <f t="shared" ref="I118" ca="1" si="450">+SUMPRODUCT($C$3:$H$3,C118:H118)</f>
        <v>11657.709091783081</v>
      </c>
      <c r="J118" s="19" cm="1">
        <f t="array" aca="1" ref="J118" ca="1">INDIRECT(_xlfn.CONCAT(J$4,"_d!",J$1,$A118))</f>
        <v>11540.8359375</v>
      </c>
      <c r="K118" s="19" cm="1">
        <f t="array" aca="1" ref="K118" ca="1">INDIRECT(_xlfn.CONCAT(K$4,"_d!",K$1,$A118))</f>
        <v>11527.015625</v>
      </c>
      <c r="L118" s="19" cm="1">
        <f t="array" aca="1" ref="L118" ca="1">INDIRECT(_xlfn.CONCAT(L$4,"_d!",L$1,$A118))</f>
        <v>11844.0185546875</v>
      </c>
      <c r="M118" s="19" cm="1">
        <f t="array" aca="1" ref="M118" ca="1">INDIRECT(_xlfn.CONCAT(M$4,"_d!",M$1,$A118))</f>
        <v>11852.576171875</v>
      </c>
      <c r="N118" s="19" cm="1">
        <f t="array" aca="1" ref="N118" ca="1">INDIRECT(_xlfn.CONCAT(N$4,"_d!",N$1,$A118))</f>
        <v>11675.427734375</v>
      </c>
      <c r="O118" s="19" cm="1">
        <f t="array" aca="1" ref="O118" ca="1">INDIRECT(_xlfn.CONCAT(O$4,"_d!",O$1,$A118))</f>
        <v>11545.5615234375</v>
      </c>
      <c r="P118" s="42">
        <f ca="1">+SUMPRODUCT(J$3:$O$3,J118:O118)</f>
        <v>11624.412417753654</v>
      </c>
      <c r="Q118" s="19" cm="1">
        <f t="array" aca="1" ref="Q118" ca="1">INDIRECT(_xlfn.CONCAT(Q$4,"_d!",Q$1,$A118))</f>
        <v>11556.193359375</v>
      </c>
      <c r="R118" s="19" cm="1">
        <f t="array" aca="1" ref="R118" ca="1">INDIRECT(_xlfn.CONCAT(R$4,"_d!",R$1,$A118))</f>
        <v>11556.193359375</v>
      </c>
      <c r="S118" s="19" cm="1">
        <f t="array" aca="1" ref="S118" ca="1">INDIRECT(_xlfn.CONCAT(S$4,"_d!",S$1,$A118))</f>
        <v>11926.8720703125</v>
      </c>
      <c r="T118" s="19" cm="1">
        <f t="array" aca="1" ref="T118" ca="1">INDIRECT(_xlfn.CONCAT(T$4,"_d!",T$1,$A118))</f>
        <v>12038.70703125</v>
      </c>
      <c r="U118" s="19" cm="1">
        <f t="array" aca="1" ref="U118" ca="1">INDIRECT(_xlfn.CONCAT(U$4,"_d!",U$1,$A118))</f>
        <v>11777.0009765625</v>
      </c>
      <c r="V118" s="19" cm="1">
        <f t="array" aca="1" ref="V118" ca="1">INDIRECT(_xlfn.CONCAT(V$4,"_d!",V$1,$A118))</f>
        <v>11566.3798828125</v>
      </c>
      <c r="W118" s="42">
        <f t="shared" ref="W118" ca="1" si="451">+SUMPRODUCT($Q$3:$V$3,Q118:V118)</f>
        <v>11658.52546830147</v>
      </c>
      <c r="X118" s="19" cm="1">
        <f t="array" aca="1" ref="X118" ca="1">INDIRECT(_xlfn.CONCAT(X$4,"_d!",X$1,$A118))</f>
        <v>11494.5224609375</v>
      </c>
      <c r="Y118" s="19" cm="1">
        <f t="array" aca="1" ref="Y118" ca="1">INDIRECT(_xlfn.CONCAT(Y$4,"_d!",Y$1,$A118))</f>
        <v>11444.150390625</v>
      </c>
      <c r="Z118" s="19" cm="1">
        <f t="array" aca="1" ref="Z118" ca="1">INDIRECT(_xlfn.CONCAT(Z$4,"_d!",Z$1,$A118))</f>
        <v>12050.3388671875</v>
      </c>
      <c r="AA118" s="19" cm="1">
        <f t="array" aca="1" ref="AA118" ca="1">INDIRECT(_xlfn.CONCAT(AA$4,"_d!",AA$1,$A118))</f>
        <v>11856.1572265625</v>
      </c>
      <c r="AB118" s="19" cm="1">
        <f t="array" aca="1" ref="AB118" ca="1">INDIRECT(_xlfn.CONCAT(AB$4,"_d!",AB$1,$A118))</f>
        <v>11872.6962890625</v>
      </c>
      <c r="AC118" s="19" cm="1">
        <f t="array" aca="1" ref="AC118" ca="1">INDIRECT(_xlfn.CONCAT(AC$4,"_d!",AC$1,$A118))</f>
        <v>11633.978515625</v>
      </c>
      <c r="AD118" s="42">
        <f t="shared" ref="AD118" ca="1" si="452">+SUMPRODUCT($X$3:$AC$3,X118:AC118)</f>
        <v>11591.978546816765</v>
      </c>
      <c r="AE118" s="19" cm="1">
        <f t="array" aca="1" ref="AE118" ca="1">INDIRECT(_xlfn.CONCAT(AE$4,"_d!",AE$1,$A118))</f>
        <v>11626.2890625</v>
      </c>
      <c r="AF118" s="19" cm="1">
        <f t="array" aca="1" ref="AF118" ca="1">INDIRECT(_xlfn.CONCAT(AF$4,"_d!",AF$1,$A118))</f>
        <v>11562.62109375</v>
      </c>
      <c r="AG118" s="19" cm="1">
        <f t="array" aca="1" ref="AG118" ca="1">INDIRECT(_xlfn.CONCAT(AG$4,"_d!",AG$1,$A118))</f>
        <v>11985.5634765625</v>
      </c>
      <c r="AH118" s="19" cm="1">
        <f t="array" aca="1" ref="AH118" ca="1">INDIRECT(_xlfn.CONCAT(AH$4,"_d!",AH$1,$A118))</f>
        <v>12039.1376953125</v>
      </c>
      <c r="AI118" s="19" cm="1">
        <f t="array" aca="1" ref="AI118" ca="1">INDIRECT(_xlfn.CONCAT(AI$4,"_d!",AI$1,$A118))</f>
        <v>11722.15625</v>
      </c>
      <c r="AJ118" s="19" cm="1">
        <f t="array" aca="1" ref="AJ118" ca="1">INDIRECT(_xlfn.CONCAT(AJ$4,"_d!",AJ$1,$A118))</f>
        <v>11690.8984375</v>
      </c>
      <c r="AK118" s="42">
        <f t="shared" ref="AK118" ca="1" si="453">+SUMPRODUCT($AE$3:$AJ$3,AE118:AJ118)</f>
        <v>11662.425662991329</v>
      </c>
      <c r="AL118" s="19" cm="1">
        <f t="array" aca="1" ref="AL118" ca="1">INDIRECT(_xlfn.CONCAT(AL$4,"_d!",AL$1,$A118))</f>
        <v>11603.529296875</v>
      </c>
      <c r="AM118" s="19" cm="1">
        <f t="array" aca="1" ref="AM118" ca="1">INDIRECT(_xlfn.CONCAT(AM$4,"_d!",AM$1,$A118))</f>
        <v>11538.556640625</v>
      </c>
      <c r="AN118" s="19" cm="1">
        <f t="array" aca="1" ref="AN118" ca="1">INDIRECT(_xlfn.CONCAT(AN$4,"_d!",AN$1,$A118))</f>
        <v>11958.98828125</v>
      </c>
      <c r="AO118" s="19" cm="1">
        <f t="array" aca="1" ref="AO118" ca="1">INDIRECT(_xlfn.CONCAT(AO$4,"_d!",AO$1,$A118))</f>
        <v>11809.478515625</v>
      </c>
      <c r="AP118" s="19" cm="1">
        <f t="array" aca="1" ref="AP118" ca="1">INDIRECT(_xlfn.CONCAT(AP$4,"_d!",AP$1,$A118))</f>
        <v>11790.05859375</v>
      </c>
      <c r="AQ118" s="19" cm="1">
        <f t="array" aca="1" ref="AQ118" ca="1">INDIRECT(_xlfn.CONCAT(AQ$4,"_d!",AQ$1,$A118))</f>
        <v>11580.2646484375</v>
      </c>
      <c r="AR118" s="42">
        <f t="shared" ref="AR118" ca="1" si="454">+SUMPRODUCT($AL$3:$AQ$3,AL118:AQ118)</f>
        <v>11627.606702812005</v>
      </c>
      <c r="AS118" s="19" cm="1">
        <f t="array" aca="1" ref="AS118" ca="1">INDIRECT(_xlfn.CONCAT(AS$4,"_d!",AS$1,$A118))</f>
        <v>11598.966796875</v>
      </c>
      <c r="AT118" s="19" cm="1">
        <f t="array" aca="1" ref="AT118" ca="1">INDIRECT(_xlfn.CONCAT(AT$4,"_d!",AT$1,$A118))</f>
        <v>11620.78515625</v>
      </c>
      <c r="AU118" s="19" cm="1">
        <f t="array" aca="1" ref="AU118" ca="1">INDIRECT(_xlfn.CONCAT(AU$4,"_d!",AU$1,$A118))</f>
        <v>11876.3603515625</v>
      </c>
      <c r="AV118" s="19" cm="1">
        <f t="array" aca="1" ref="AV118" ca="1">INDIRECT(_xlfn.CONCAT(AV$4,"_d!",AV$1,$A118))</f>
        <v>12026.3798828125</v>
      </c>
      <c r="AW118" s="19" cm="1">
        <f t="array" aca="1" ref="AW118" ca="1">INDIRECT(_xlfn.CONCAT(AW$4,"_d!",AW$1,$A118))</f>
        <v>11818.8681640625</v>
      </c>
      <c r="AX118" s="19" cm="1">
        <f t="array" aca="1" ref="AX118" ca="1">INDIRECT(_xlfn.CONCAT(AX$4,"_d!",AX$1,$A118))</f>
        <v>11642.7392578125</v>
      </c>
      <c r="AY118" s="42">
        <f t="shared" ref="AY118" ca="1" si="455">+SUMPRODUCT($AS$3:$AX$3,AS118:AX118)</f>
        <v>11658.812422499775</v>
      </c>
      <c r="AZ118" s="19" cm="1">
        <f t="array" aca="1" ref="AZ118" ca="1">INDIRECT(_xlfn.CONCAT(AZ$4,"_d!",AZ$1,$A118))</f>
        <v>11627.390625</v>
      </c>
      <c r="BA118" s="19" cm="1">
        <f t="array" aca="1" ref="BA118" ca="1">INDIRECT(_xlfn.CONCAT(BA$4,"_d!",BA$1,$A118))</f>
        <v>11491.9453125</v>
      </c>
      <c r="BB118" s="19" cm="1">
        <f t="array" aca="1" ref="BB118" ca="1">INDIRECT(_xlfn.CONCAT(BB$4,"_d!",BB$1,$A118))</f>
        <v>12028.5966796875</v>
      </c>
      <c r="BC118" s="19" cm="1">
        <f t="array" aca="1" ref="BC118" ca="1">INDIRECT(_xlfn.CONCAT(BC$4,"_d!",BC$1,$A118))</f>
        <v>11816.62890625</v>
      </c>
      <c r="BD118" s="19" cm="1">
        <f t="array" aca="1" ref="BD118" ca="1">INDIRECT(_xlfn.CONCAT(BD$4,"_d!",BD$1,$A118))</f>
        <v>11883.2861328125</v>
      </c>
      <c r="BE118" s="19" cm="1">
        <f t="array" aca="1" ref="BE118" ca="1">INDIRECT(_xlfn.CONCAT(BE$4,"_d!",BE$1,$A118))</f>
        <v>11760.375</v>
      </c>
      <c r="BF118" s="42">
        <f t="shared" ref="BF118" ca="1" si="456">+SUMPRODUCT($AZ$3:$BE$3,AZ118:BE118)</f>
        <v>11629.035180658901</v>
      </c>
      <c r="BG118" s="19" cm="1">
        <f t="array" aca="1" ref="BG118" ca="1">INDIRECT(_xlfn.CONCAT(BG$4,"_d!",BG$1,$A118))</f>
        <v>11621.0537109375</v>
      </c>
      <c r="BH118" s="19" cm="1">
        <f t="array" aca="1" ref="BH118" ca="1">INDIRECT(_xlfn.CONCAT(BH$4,"_d!",BH$1,$A118))</f>
        <v>11600.5263671875</v>
      </c>
      <c r="BI118" s="19" cm="1">
        <f t="array" aca="1" ref="BI118" ca="1">INDIRECT(_xlfn.CONCAT(BI$4,"_d!",BI$1,$A118))</f>
        <v>12034.6337890625</v>
      </c>
      <c r="BJ118" s="19" cm="1">
        <f t="array" aca="1" ref="BJ118" ca="1">INDIRECT(_xlfn.CONCAT(BJ$4,"_d!",BJ$1,$A118))</f>
        <v>12016.1494140625</v>
      </c>
      <c r="BK118" s="19" cm="1">
        <f t="array" aca="1" ref="BK118" ca="1">INDIRECT(_xlfn.CONCAT(BK$4,"_d!",BK$1,$A118))</f>
        <v>11880.515625</v>
      </c>
      <c r="BL118" s="19" cm="1">
        <f t="array" aca="1" ref="BL118" ca="1">INDIRECT(_xlfn.CONCAT(BL$4,"_d!",BL$1,$A118))</f>
        <v>11714.6591796875</v>
      </c>
      <c r="BM118" s="42">
        <f t="shared" ref="BM118" ca="1" si="457">+SUMPRODUCT($BG$3:$BL$3,BG118:BL118)</f>
        <v>11653.945348113815</v>
      </c>
      <c r="BN118" s="19" cm="1">
        <f t="array" aca="1" ref="BN118" ca="1">INDIRECT(_xlfn.CONCAT(BN$4,"_d!",BN$1,$A118))</f>
        <v>11556.0419921875</v>
      </c>
      <c r="BO118" s="19" cm="1">
        <f t="array" aca="1" ref="BO118" ca="1">INDIRECT(_xlfn.CONCAT(BO$4,"_d!",BO$1,$A118))</f>
        <v>11466.5849609375</v>
      </c>
      <c r="BP118" s="19" cm="1">
        <f t="array" aca="1" ref="BP118" ca="1">INDIRECT(_xlfn.CONCAT(BP$4,"_d!",BP$1,$A118))</f>
        <v>11852.91796875</v>
      </c>
      <c r="BQ118" s="19" cm="1">
        <f t="array" aca="1" ref="BQ118" ca="1">INDIRECT(_xlfn.CONCAT(BQ$4,"_d!",BQ$1,$A118))</f>
        <v>11760.732421875</v>
      </c>
      <c r="BR118" s="19" cm="1">
        <f t="array" aca="1" ref="BR118" ca="1">INDIRECT(_xlfn.CONCAT(BR$4,"_d!",BR$1,$A118))</f>
        <v>11819.884765625</v>
      </c>
      <c r="BS118" s="19" cm="1">
        <f t="array" aca="1" ref="BS118" ca="1">INDIRECT(_xlfn.CONCAT(BS$4,"_d!",BS$1,$A118))</f>
        <v>11759.9794921875</v>
      </c>
      <c r="BT118" s="42">
        <f t="shared" ref="BT118" ca="1" si="458">+SUMPRODUCT($BN$3:$BS$3,BN118:BS118)</f>
        <v>11570.124945406216</v>
      </c>
      <c r="BU118" s="42"/>
      <c r="BV118" s="45">
        <f t="shared" ref="BV118" ca="1" si="459">+I118</f>
        <v>11657.709091783081</v>
      </c>
      <c r="BW118" s="45">
        <f t="shared" ref="BW118" ca="1" si="460">+P118</f>
        <v>11624.412417753654</v>
      </c>
      <c r="BX118" s="45">
        <f t="shared" ref="BX118" ca="1" si="461">+W118</f>
        <v>11658.52546830147</v>
      </c>
      <c r="BY118" s="45">
        <f t="shared" ref="BY118" ca="1" si="462">+AD118</f>
        <v>11591.978546816765</v>
      </c>
      <c r="BZ118" s="45">
        <f t="shared" ref="BZ118" ca="1" si="463">+AK118</f>
        <v>11662.425662991329</v>
      </c>
      <c r="CA118" s="45">
        <f t="shared" ref="CA118" ca="1" si="464">+AR118</f>
        <v>11627.606702812005</v>
      </c>
      <c r="CB118" s="45">
        <f t="shared" ref="CB118" ca="1" si="465">+AY118</f>
        <v>11658.812422499775</v>
      </c>
      <c r="CC118" s="45">
        <f t="shared" ref="CC118" ca="1" si="466">+BF118</f>
        <v>11629.035180658901</v>
      </c>
      <c r="CD118" s="45">
        <f t="shared" ref="CD118" ca="1" si="467">+BM118</f>
        <v>11653.945348113815</v>
      </c>
      <c r="CE118" s="45">
        <f t="shared" ref="CE118" ca="1" si="468">+BT118</f>
        <v>11570.124945406216</v>
      </c>
      <c r="CF118" s="45" cm="1">
        <f t="array" aca="1" ref="CF118" ca="1">+SUMPRODUCT($BV$3:$CE$3/100,$BV118:$CE118)</f>
        <v>11627.184252744151</v>
      </c>
      <c r="CG118" s="35">
        <f t="shared" ref="CG118" si="469">+B118</f>
        <v>46143</v>
      </c>
      <c r="CH118" s="48">
        <f t="shared" ref="CH118" ca="1" si="470">+BV118/BV117-1</f>
        <v>2.2068641455739613E-2</v>
      </c>
      <c r="CI118" s="48">
        <f t="shared" ref="CI118" ca="1" si="471">+BW118/BW117-1</f>
        <v>2.1870466777006659E-2</v>
      </c>
      <c r="CJ118" s="48">
        <f t="shared" ref="CJ118" ca="1" si="472">+BX118/BX117-1</f>
        <v>2.2540030760536567E-2</v>
      </c>
      <c r="CK118" s="48">
        <f t="shared" ref="CK118" ca="1" si="473">+BY118/BY117-1</f>
        <v>2.1526385679821791E-2</v>
      </c>
      <c r="CL118" s="48">
        <f t="shared" ref="CL118" ca="1" si="474">+BZ118/BZ117-1</f>
        <v>2.1509703917007794E-2</v>
      </c>
      <c r="CM118" s="48">
        <f t="shared" ref="CM118" ca="1" si="475">+CA118/CA117-1</f>
        <v>2.1532301197382697E-2</v>
      </c>
      <c r="CN118" s="48">
        <f t="shared" ref="CN118" ca="1" si="476">+CB118/CB117-1</f>
        <v>2.1464443050953852E-2</v>
      </c>
      <c r="CO118" s="48">
        <f t="shared" ref="CO118" ca="1" si="477">+CC118/CC117-1</f>
        <v>2.1306266285923803E-2</v>
      </c>
      <c r="CP118" s="48">
        <f t="shared" ref="CP118" ca="1" si="478">+CD118/CD117-1</f>
        <v>2.131325700269171E-2</v>
      </c>
      <c r="CQ118" s="48">
        <f t="shared" ref="CQ118" ca="1" si="479">+CE118/CE117-1</f>
        <v>2.1082544910903112E-2</v>
      </c>
      <c r="CR118" s="48">
        <f t="shared" ref="CR118" ca="1" si="480">+CF118/CF117-1</f>
        <v>2.1512630802084765E-2</v>
      </c>
      <c r="CS118" s="35">
        <f t="shared" ref="CS118" si="481">+CG118</f>
        <v>46143</v>
      </c>
      <c r="CT118" s="24">
        <f t="shared" ref="CT118" ca="1" si="482">+BV118/BV106-1</f>
        <v>0.33250024762261954</v>
      </c>
      <c r="CU118" s="24">
        <f t="shared" ref="CU118" ca="1" si="483">+BW118/BW106-1</f>
        <v>0.32988254031879194</v>
      </c>
      <c r="CV118" s="24">
        <f t="shared" ref="CV118" ca="1" si="484">+BX118/BX106-1</f>
        <v>0.33533402090329201</v>
      </c>
      <c r="CW118" s="24">
        <f t="shared" ref="CW118" ca="1" si="485">+BY118/BY106-1</f>
        <v>0.33180474878523047</v>
      </c>
      <c r="CX118" s="24">
        <f t="shared" ref="CX118" ca="1" si="486">+BZ118/BZ106-1</f>
        <v>0.33132281456510682</v>
      </c>
      <c r="CY118" s="24">
        <f t="shared" ref="CY118" ca="1" si="487">+CA118/CA106-1</f>
        <v>0.33132282950621117</v>
      </c>
      <c r="CZ118" s="24">
        <f t="shared" ref="CZ118" ca="1" si="488">+CB118/CB106-1</f>
        <v>0.33361631232958966</v>
      </c>
      <c r="DA118" s="24">
        <f t="shared" ref="DA118" ca="1" si="489">+CC118/CC106-1</f>
        <v>0.3320587227455758</v>
      </c>
      <c r="DB118" s="24">
        <f t="shared" ref="DB118" ca="1" si="490">+CD118/CD106-1</f>
        <v>0.33420801276414669</v>
      </c>
      <c r="DC118" s="24">
        <f t="shared" ref="DC118" ca="1" si="491">+CE118/CE106-1</f>
        <v>0.33215781987941839</v>
      </c>
      <c r="DD118" s="48">
        <f t="shared" ref="DD118" ca="1" si="492">+CF118/CF106-1</f>
        <v>0.33252012480833693</v>
      </c>
      <c r="DE118" s="48">
        <f>+[1]NAC!AG119</f>
        <v>0.33196396809914508</v>
      </c>
      <c r="DF118" s="24"/>
    </row>
    <row r="119" spans="1:110" x14ac:dyDescent="0.25">
      <c r="B119" s="35"/>
    </row>
    <row r="120" spans="1:110" x14ac:dyDescent="0.25">
      <c r="B120" s="35"/>
    </row>
    <row r="121" spans="1:110" x14ac:dyDescent="0.25">
      <c r="B121" s="35"/>
    </row>
    <row r="122" spans="1:110" x14ac:dyDescent="0.25">
      <c r="B122" s="35"/>
    </row>
    <row r="123" spans="1:110" x14ac:dyDescent="0.25">
      <c r="B123" s="35"/>
    </row>
    <row r="124" spans="1:110" x14ac:dyDescent="0.25">
      <c r="B124" s="35"/>
    </row>
    <row r="125" spans="1:110" x14ac:dyDescent="0.25">
      <c r="B125" s="35"/>
    </row>
    <row r="126" spans="1:110" x14ac:dyDescent="0.25">
      <c r="B126" s="35"/>
    </row>
    <row r="127" spans="1:110" x14ac:dyDescent="0.25">
      <c r="B127" s="35"/>
    </row>
    <row r="128" spans="1:110" x14ac:dyDescent="0.25">
      <c r="B128" s="35"/>
    </row>
    <row r="129" spans="2:2" x14ac:dyDescent="0.25">
      <c r="B129" s="35"/>
    </row>
    <row r="130" spans="2:2" x14ac:dyDescent="0.25">
      <c r="B130" s="35"/>
    </row>
    <row r="131" spans="2:2" x14ac:dyDescent="0.25">
      <c r="B131" s="35"/>
    </row>
    <row r="132" spans="2:2" x14ac:dyDescent="0.25">
      <c r="B132" s="35"/>
    </row>
    <row r="133" spans="2:2" x14ac:dyDescent="0.25">
      <c r="B133" s="35"/>
    </row>
    <row r="134" spans="2:2" x14ac:dyDescent="0.25">
      <c r="B134" s="35"/>
    </row>
    <row r="135" spans="2:2" x14ac:dyDescent="0.25">
      <c r="B135" s="35"/>
    </row>
    <row r="136" spans="2:2" x14ac:dyDescent="0.25">
      <c r="B136" s="35"/>
    </row>
    <row r="137" spans="2:2" x14ac:dyDescent="0.25">
      <c r="B137" s="35"/>
    </row>
    <row r="138" spans="2:2" x14ac:dyDescent="0.25">
      <c r="B138" s="35"/>
    </row>
    <row r="139" spans="2:2" x14ac:dyDescent="0.25">
      <c r="B139" s="35"/>
    </row>
    <row r="140" spans="2:2" x14ac:dyDescent="0.25">
      <c r="B140" s="35"/>
    </row>
    <row r="141" spans="2:2" x14ac:dyDescent="0.25">
      <c r="B141" s="35"/>
    </row>
    <row r="142" spans="2:2" x14ac:dyDescent="0.25">
      <c r="B142" s="35"/>
    </row>
    <row r="143" spans="2:2" x14ac:dyDescent="0.25">
      <c r="B143" s="35"/>
    </row>
    <row r="144" spans="2:2" x14ac:dyDescent="0.25">
      <c r="B144" s="35"/>
    </row>
    <row r="145" spans="2:2" x14ac:dyDescent="0.25">
      <c r="B145" s="35"/>
    </row>
    <row r="146" spans="2:2" x14ac:dyDescent="0.25">
      <c r="B146" s="35"/>
    </row>
    <row r="147" spans="2:2" x14ac:dyDescent="0.25">
      <c r="B147" s="35"/>
    </row>
    <row r="148" spans="2:2" x14ac:dyDescent="0.25">
      <c r="B148" s="35"/>
    </row>
    <row r="149" spans="2:2" x14ac:dyDescent="0.25">
      <c r="B149" s="35"/>
    </row>
    <row r="150" spans="2:2" x14ac:dyDescent="0.25">
      <c r="B150" s="35"/>
    </row>
    <row r="151" spans="2:2" x14ac:dyDescent="0.25">
      <c r="B151" s="35"/>
    </row>
    <row r="152" spans="2:2" x14ac:dyDescent="0.25">
      <c r="B152" s="35"/>
    </row>
    <row r="153" spans="2:2" x14ac:dyDescent="0.25">
      <c r="B153" s="35"/>
    </row>
    <row r="154" spans="2:2" x14ac:dyDescent="0.25">
      <c r="B154" s="35"/>
    </row>
    <row r="155" spans="2:2" x14ac:dyDescent="0.25">
      <c r="B155" s="35"/>
    </row>
    <row r="156" spans="2:2" x14ac:dyDescent="0.25">
      <c r="B156" s="35"/>
    </row>
    <row r="157" spans="2:2" x14ac:dyDescent="0.25">
      <c r="B157" s="35"/>
    </row>
    <row r="158" spans="2:2" x14ac:dyDescent="0.25">
      <c r="B158" s="35"/>
    </row>
    <row r="159" spans="2:2" x14ac:dyDescent="0.25">
      <c r="B159" s="35"/>
    </row>
    <row r="160" spans="2:2" x14ac:dyDescent="0.25">
      <c r="B160" s="35"/>
    </row>
    <row r="161" spans="2:2" x14ac:dyDescent="0.25">
      <c r="B161" s="35"/>
    </row>
    <row r="162" spans="2:2" x14ac:dyDescent="0.25">
      <c r="B162" s="35"/>
    </row>
    <row r="163" spans="2:2" x14ac:dyDescent="0.25">
      <c r="B163" s="35"/>
    </row>
    <row r="164" spans="2:2" x14ac:dyDescent="0.25">
      <c r="B164" s="35"/>
    </row>
    <row r="165" spans="2:2" x14ac:dyDescent="0.25">
      <c r="B165" s="35"/>
    </row>
    <row r="166" spans="2:2" x14ac:dyDescent="0.25">
      <c r="B166" s="35"/>
    </row>
    <row r="167" spans="2:2" x14ac:dyDescent="0.25">
      <c r="B167" s="35"/>
    </row>
    <row r="168" spans="2:2" x14ac:dyDescent="0.25">
      <c r="B168" s="35"/>
    </row>
    <row r="169" spans="2:2" x14ac:dyDescent="0.25">
      <c r="B169" s="35"/>
    </row>
    <row r="170" spans="2:2" x14ac:dyDescent="0.25">
      <c r="B170" s="35"/>
    </row>
    <row r="171" spans="2:2" x14ac:dyDescent="0.25">
      <c r="B171" s="35"/>
    </row>
    <row r="172" spans="2:2" x14ac:dyDescent="0.25">
      <c r="B172" s="35"/>
    </row>
    <row r="173" spans="2:2" x14ac:dyDescent="0.25">
      <c r="B173" s="35"/>
    </row>
    <row r="174" spans="2:2" x14ac:dyDescent="0.25">
      <c r="B174" s="35"/>
    </row>
    <row r="175" spans="2:2" x14ac:dyDescent="0.25">
      <c r="B175" s="35"/>
    </row>
    <row r="176" spans="2:2" x14ac:dyDescent="0.25">
      <c r="B176" s="35"/>
    </row>
    <row r="177" spans="2:2" x14ac:dyDescent="0.25">
      <c r="B177" s="35"/>
    </row>
    <row r="178" spans="2:2" x14ac:dyDescent="0.25">
      <c r="B178" s="35"/>
    </row>
    <row r="179" spans="2:2" x14ac:dyDescent="0.25">
      <c r="B179" s="35"/>
    </row>
    <row r="180" spans="2:2" x14ac:dyDescent="0.25">
      <c r="B180" s="35"/>
    </row>
    <row r="181" spans="2:2" x14ac:dyDescent="0.25">
      <c r="B181" s="35"/>
    </row>
    <row r="182" spans="2:2" x14ac:dyDescent="0.25">
      <c r="B182" s="35"/>
    </row>
    <row r="183" spans="2:2" x14ac:dyDescent="0.25">
      <c r="B183" s="35"/>
    </row>
    <row r="184" spans="2:2" x14ac:dyDescent="0.25">
      <c r="B184" s="35"/>
    </row>
    <row r="185" spans="2:2" x14ac:dyDescent="0.25">
      <c r="B185" s="35"/>
    </row>
    <row r="186" spans="2:2" x14ac:dyDescent="0.25">
      <c r="B186" s="35"/>
    </row>
    <row r="187" spans="2:2" x14ac:dyDescent="0.25">
      <c r="B187" s="35"/>
    </row>
    <row r="188" spans="2:2" x14ac:dyDescent="0.25">
      <c r="B188" s="35"/>
    </row>
    <row r="189" spans="2:2" x14ac:dyDescent="0.25">
      <c r="B189" s="35"/>
    </row>
    <row r="190" spans="2:2" x14ac:dyDescent="0.25">
      <c r="B190" s="35"/>
    </row>
    <row r="191" spans="2:2" x14ac:dyDescent="0.25">
      <c r="B191" s="35"/>
    </row>
    <row r="192" spans="2:2" x14ac:dyDescent="0.25">
      <c r="B192" s="35"/>
    </row>
    <row r="193" spans="2:2" x14ac:dyDescent="0.25">
      <c r="B193" s="35"/>
    </row>
    <row r="194" spans="2:2" x14ac:dyDescent="0.25">
      <c r="B194" s="35"/>
    </row>
    <row r="195" spans="2:2" x14ac:dyDescent="0.25">
      <c r="B195" s="35"/>
    </row>
  </sheetData>
  <mergeCells count="13">
    <mergeCell ref="AL2:AQ2"/>
    <mergeCell ref="C2:H2"/>
    <mergeCell ref="J2:O2"/>
    <mergeCell ref="Q2:V2"/>
    <mergeCell ref="X2:AC2"/>
    <mergeCell ref="AE2:AJ2"/>
    <mergeCell ref="CH1:CQ1"/>
    <mergeCell ref="CT1:DC1"/>
    <mergeCell ref="AS2:AX2"/>
    <mergeCell ref="AZ2:BE2"/>
    <mergeCell ref="BG2:BL2"/>
    <mergeCell ref="BN2:BS2"/>
    <mergeCell ref="BV1:C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D9C-1F27-4B59-AFB9-123EA397D614}">
  <dimension ref="A1:AF118"/>
  <sheetViews>
    <sheetView zoomScale="90" workbookViewId="0">
      <pane xSplit="1" topLeftCell="R1" activePane="topRight" state="frozen"/>
      <selection pane="topRight" activeCell="AD2" sqref="AD2"/>
    </sheetView>
  </sheetViews>
  <sheetFormatPr baseColWidth="10" defaultRowHeight="15" x14ac:dyDescent="0.25"/>
  <sheetData>
    <row r="1" spans="1:32" x14ac:dyDescent="0.25">
      <c r="Y1" t="s">
        <v>252</v>
      </c>
      <c r="AC1" t="s">
        <v>208</v>
      </c>
      <c r="AD1">
        <v>5</v>
      </c>
      <c r="AE1" t="s">
        <v>251</v>
      </c>
      <c r="AF1">
        <v>2026</v>
      </c>
    </row>
    <row r="2" spans="1:32" x14ac:dyDescent="0.25">
      <c r="B2" s="239" t="s">
        <v>234</v>
      </c>
      <c r="C2" s="239"/>
      <c r="D2" s="239"/>
      <c r="E2" s="239"/>
      <c r="F2" s="239"/>
      <c r="G2" s="240"/>
      <c r="H2" s="217"/>
      <c r="I2" s="241" t="s">
        <v>240</v>
      </c>
      <c r="J2" s="239"/>
      <c r="K2" s="239"/>
      <c r="L2" s="239"/>
      <c r="M2" s="239"/>
      <c r="N2" s="240"/>
      <c r="O2" s="217"/>
      <c r="P2" s="241" t="s">
        <v>241</v>
      </c>
      <c r="Q2" s="239"/>
      <c r="R2" s="239"/>
      <c r="S2" s="239"/>
      <c r="T2" s="239"/>
      <c r="U2" s="240"/>
      <c r="W2" t="s">
        <v>208</v>
      </c>
      <c r="X2" t="s">
        <v>251</v>
      </c>
      <c r="Y2" s="224" t="s">
        <v>6</v>
      </c>
      <c r="Z2" s="224" t="s">
        <v>230</v>
      </c>
      <c r="AA2" s="224" t="s">
        <v>73</v>
      </c>
    </row>
    <row r="3" spans="1:32" x14ac:dyDescent="0.25">
      <c r="B3" s="43">
        <f ca="1">NAC_d!BV3+NAC_d!BW3</f>
        <v>12.212155590000002</v>
      </c>
      <c r="C3" s="43">
        <f ca="1">NAC_d!BX3+NAC_d!BY3</f>
        <v>15.521116999999998</v>
      </c>
      <c r="D3" s="43">
        <f ca="1">NAC_d!BZ3+NAC_d!CA3</f>
        <v>17.670318970000004</v>
      </c>
      <c r="E3" s="43">
        <f ca="1">NAC_d!CB3+NAC_d!CC3</f>
        <v>22.273902919999998</v>
      </c>
      <c r="F3" s="43">
        <f ca="1">NAC_d!CD3+NAC_d!CE3</f>
        <v>32.314948139999998</v>
      </c>
      <c r="G3" s="215"/>
      <c r="H3" s="72"/>
      <c r="I3" s="241"/>
      <c r="J3" s="239"/>
      <c r="K3" s="239"/>
      <c r="L3" s="239"/>
      <c r="M3" s="239"/>
      <c r="N3" s="240"/>
      <c r="O3" s="217"/>
      <c r="P3" s="241"/>
      <c r="Q3" s="239"/>
      <c r="R3" s="239"/>
      <c r="S3" s="239"/>
      <c r="T3" s="239"/>
      <c r="U3" s="240"/>
      <c r="W3">
        <f>AD1</f>
        <v>5</v>
      </c>
      <c r="X3">
        <f>AF1-1</f>
        <v>2025</v>
      </c>
      <c r="Y3" s="35">
        <f>+DATE($X3,$W3,1)</f>
        <v>45778</v>
      </c>
      <c r="Z3" t="s">
        <v>246</v>
      </c>
      <c r="AA3" s="38">
        <f ca="1">AB3*100</f>
        <v>1.2739281879417419</v>
      </c>
      <c r="AB3" s="48">
        <f ca="1">VLOOKUP(Y3,$H$6:$N$264,2,FALSE)</f>
        <v>1.2739281879417419E-2</v>
      </c>
    </row>
    <row r="4" spans="1:32" x14ac:dyDescent="0.25">
      <c r="A4" s="72" t="str">
        <f>NAC_d!B4</f>
        <v>Fecha</v>
      </c>
      <c r="B4" s="72" t="s">
        <v>235</v>
      </c>
      <c r="C4" s="72" t="s">
        <v>236</v>
      </c>
      <c r="D4" s="72" t="s">
        <v>237</v>
      </c>
      <c r="E4" s="72" t="s">
        <v>238</v>
      </c>
      <c r="F4" s="72" t="s">
        <v>239</v>
      </c>
      <c r="G4" s="215" t="s">
        <v>53</v>
      </c>
      <c r="H4" s="72"/>
      <c r="I4" s="218" t="s">
        <v>235</v>
      </c>
      <c r="J4" s="72" t="s">
        <v>236</v>
      </c>
      <c r="K4" s="72" t="s">
        <v>237</v>
      </c>
      <c r="L4" s="72" t="s">
        <v>238</v>
      </c>
      <c r="M4" s="72" t="s">
        <v>239</v>
      </c>
      <c r="N4" s="215" t="s">
        <v>53</v>
      </c>
      <c r="O4" s="72"/>
      <c r="P4" s="218" t="s">
        <v>235</v>
      </c>
      <c r="Q4" s="72" t="s">
        <v>236</v>
      </c>
      <c r="R4" s="72" t="s">
        <v>237</v>
      </c>
      <c r="S4" s="72" t="s">
        <v>238</v>
      </c>
      <c r="T4" s="72" t="s">
        <v>239</v>
      </c>
      <c r="U4" s="215" t="s">
        <v>53</v>
      </c>
      <c r="W4">
        <f>+IF(W3=12,1,+W3+1)</f>
        <v>6</v>
      </c>
      <c r="X4">
        <f>+IF(W4=1,X3+1,X3)</f>
        <v>2025</v>
      </c>
      <c r="Y4" s="35">
        <f t="shared" ref="Y4:Y15" si="0">+DATE($X4,$W4,1)</f>
        <v>45809</v>
      </c>
      <c r="Z4" t="str">
        <f>Z3</f>
        <v>Q1</v>
      </c>
      <c r="AA4" s="38">
        <f t="shared" ref="AA4:AA15" ca="1" si="1">AB4*100</f>
        <v>1.2919436808549678</v>
      </c>
      <c r="AB4" s="48">
        <f t="shared" ref="AB4:AB15" ca="1" si="2">VLOOKUP(Y4,$H$6:$N$264,2,FALSE)</f>
        <v>1.2919436808549678E-2</v>
      </c>
    </row>
    <row r="5" spans="1:32" x14ac:dyDescent="0.25">
      <c r="A5" s="35">
        <f>NAC_d!B5</f>
        <v>42705</v>
      </c>
      <c r="B5">
        <f ca="1">NAC_d!BV5+NAC_d!BW5</f>
        <v>200.00000000000003</v>
      </c>
      <c r="C5">
        <f ca="1">NAC_d!BX5+NAC_d!BY5</f>
        <v>200</v>
      </c>
      <c r="D5">
        <f ca="1">NAC_d!BZ5+NAC_d!CA5</f>
        <v>200</v>
      </c>
      <c r="E5">
        <f ca="1">NAC_d!CB5+NAC_d!CC5</f>
        <v>200</v>
      </c>
      <c r="F5">
        <f ca="1">NAC_d!CD5+NAC_d!CE5</f>
        <v>200</v>
      </c>
      <c r="G5" s="216" cm="1">
        <f t="array" aca="1" ref="G5" ca="1">SUMPRODUCT($B$3:$F$3/100,B5:F5)</f>
        <v>199.98488524000001</v>
      </c>
      <c r="H5" s="35">
        <f>NAC_d!B5</f>
        <v>42705</v>
      </c>
      <c r="I5" s="6"/>
      <c r="N5" s="7"/>
      <c r="O5" s="223">
        <f>NAC_d!B5</f>
        <v>42705</v>
      </c>
      <c r="W5">
        <f t="shared" ref="W5:W15" si="3">+IF(W4=12,1,+W4+1)</f>
        <v>7</v>
      </c>
      <c r="X5">
        <f t="shared" ref="X5:X15" si="4">+IF(W5=1,X4+1,X4)</f>
        <v>2025</v>
      </c>
      <c r="Y5" s="35">
        <f t="shared" si="0"/>
        <v>45839</v>
      </c>
      <c r="Z5" t="str">
        <f t="shared" ref="Z5:Z15" si="5">Z4</f>
        <v>Q1</v>
      </c>
      <c r="AA5" s="38">
        <f t="shared" ca="1" si="1"/>
        <v>1.8024108500804603</v>
      </c>
      <c r="AB5" s="48">
        <f t="shared" ca="1" si="2"/>
        <v>1.8024108500804603E-2</v>
      </c>
    </row>
    <row r="6" spans="1:32" x14ac:dyDescent="0.25">
      <c r="A6" s="35">
        <f>NAC_d!B6</f>
        <v>42736</v>
      </c>
      <c r="B6" s="34">
        <f ca="1">NAC_d!BV6+NAC_d!BW6</f>
        <v>203.01511174747463</v>
      </c>
      <c r="C6" s="34">
        <f ca="1">NAC_d!BX6+NAC_d!BY6</f>
        <v>202.90010364901087</v>
      </c>
      <c r="D6" s="34">
        <f ca="1">NAC_d!BZ6+NAC_d!CA6</f>
        <v>203.17310012737818</v>
      </c>
      <c r="E6" s="34">
        <f ca="1">NAC_d!CB6+NAC_d!CC6</f>
        <v>203.26141834930192</v>
      </c>
      <c r="F6" s="34">
        <f ca="1">NAC_d!CD6+NAC_d!CE6</f>
        <v>203.3663843271587</v>
      </c>
      <c r="G6" s="216" cm="1">
        <f t="array" aca="1" ref="G6" ca="1">SUMPRODUCT($B$3:$F$3/100,B6:F6)</f>
        <v>203.17821127849641</v>
      </c>
      <c r="H6" s="35">
        <f>NAC_d!B6</f>
        <v>42736</v>
      </c>
      <c r="I6" s="219">
        <f ca="1">B6/B5-1</f>
        <v>1.5075558737372985E-2</v>
      </c>
      <c r="J6" s="220">
        <f t="shared" ref="J6:N6" ca="1" si="6">C6/C5-1</f>
        <v>1.4500518245054383E-2</v>
      </c>
      <c r="K6" s="220">
        <f t="shared" ca="1" si="6"/>
        <v>1.586550063689085E-2</v>
      </c>
      <c r="L6" s="220">
        <f t="shared" ca="1" si="6"/>
        <v>1.6307091746509572E-2</v>
      </c>
      <c r="M6" s="220">
        <f t="shared" ca="1" si="6"/>
        <v>1.6831921635793501E-2</v>
      </c>
      <c r="N6" s="221">
        <f t="shared" ca="1" si="6"/>
        <v>1.5967836942597513E-2</v>
      </c>
      <c r="O6" s="223">
        <f>NAC_d!B6</f>
        <v>42736</v>
      </c>
      <c r="W6">
        <f t="shared" si="3"/>
        <v>8</v>
      </c>
      <c r="X6">
        <f t="shared" si="4"/>
        <v>2025</v>
      </c>
      <c r="Y6" s="35">
        <f t="shared" si="0"/>
        <v>45870</v>
      </c>
      <c r="Z6" t="str">
        <f t="shared" si="5"/>
        <v>Q1</v>
      </c>
      <c r="AA6" s="38">
        <f t="shared" ca="1" si="1"/>
        <v>1.7295414654798558</v>
      </c>
      <c r="AB6" s="48">
        <f t="shared" ca="1" si="2"/>
        <v>1.7295414654798558E-2</v>
      </c>
    </row>
    <row r="7" spans="1:32" x14ac:dyDescent="0.25">
      <c r="A7" s="35">
        <f>NAC_d!B7</f>
        <v>42767</v>
      </c>
      <c r="B7" s="34">
        <f ca="1">NAC_d!BV7+NAC_d!BW7</f>
        <v>207.05185424989926</v>
      </c>
      <c r="C7" s="34">
        <f ca="1">NAC_d!BX7+NAC_d!BY7</f>
        <v>207.32520360641368</v>
      </c>
      <c r="D7" s="34">
        <f ca="1">NAC_d!BZ7+NAC_d!CA7</f>
        <v>207.3096479347314</v>
      </c>
      <c r="E7" s="34">
        <f ca="1">NAC_d!CB7+NAC_d!CC7</f>
        <v>207.38731182364859</v>
      </c>
      <c r="F7" s="34">
        <f ca="1">NAC_d!CD7+NAC_d!CE7</f>
        <v>207.63591033146645</v>
      </c>
      <c r="G7" s="216" cm="1">
        <f t="array" aca="1" ref="G7" ca="1">SUMPRODUCT($B$3:$F$3/100,B7:F7)</f>
        <v>207.38764330849591</v>
      </c>
      <c r="H7" s="35">
        <f>NAC_d!B7</f>
        <v>42767</v>
      </c>
      <c r="I7" s="219">
        <f t="shared" ref="I7:I70" ca="1" si="7">B7/B6-1</f>
        <v>1.9883950843254672E-2</v>
      </c>
      <c r="J7" s="220">
        <f t="shared" ref="J7:J70" ca="1" si="8">C7/C6-1</f>
        <v>2.1809254297166847E-2</v>
      </c>
      <c r="K7" s="220">
        <f t="shared" ref="K7:K70" ca="1" si="9">D7/D6-1</f>
        <v>2.0359721856682E-2</v>
      </c>
      <c r="L7" s="220">
        <f t="shared" ref="L7:L70" ca="1" si="10">E7/E6-1</f>
        <v>2.0298458545912501E-2</v>
      </c>
      <c r="M7" s="220">
        <f t="shared" ref="M7:M70" ca="1" si="11">F7/F6-1</f>
        <v>2.0994256343955575E-2</v>
      </c>
      <c r="N7" s="221">
        <f t="shared" ref="N7:N70" ca="1" si="12">G7/G6-1</f>
        <v>2.0717930350462765E-2</v>
      </c>
      <c r="O7" s="223">
        <f>NAC_d!B7</f>
        <v>42767</v>
      </c>
      <c r="W7">
        <f t="shared" si="3"/>
        <v>9</v>
      </c>
      <c r="X7">
        <f t="shared" si="4"/>
        <v>2025</v>
      </c>
      <c r="Y7" s="35">
        <f t="shared" si="0"/>
        <v>45901</v>
      </c>
      <c r="Z7" t="str">
        <f t="shared" si="5"/>
        <v>Q1</v>
      </c>
      <c r="AA7" s="38">
        <f t="shared" ca="1" si="1"/>
        <v>2.0358389087088202</v>
      </c>
      <c r="AB7" s="48">
        <f t="shared" ca="1" si="2"/>
        <v>2.0358389087088202E-2</v>
      </c>
    </row>
    <row r="8" spans="1:32" x14ac:dyDescent="0.25">
      <c r="A8" s="35">
        <f>NAC_d!B8</f>
        <v>42795</v>
      </c>
      <c r="B8" s="34">
        <f ca="1">NAC_d!BV8+NAC_d!BW8</f>
        <v>212.2993226888405</v>
      </c>
      <c r="C8" s="34">
        <f ca="1">NAC_d!BX8+NAC_d!BY8</f>
        <v>212.62731572641638</v>
      </c>
      <c r="D8" s="34">
        <f ca="1">NAC_d!BZ8+NAC_d!CA8</f>
        <v>212.43151454480602</v>
      </c>
      <c r="E8" s="34">
        <f ca="1">NAC_d!CB8+NAC_d!CC8</f>
        <v>212.33612204227705</v>
      </c>
      <c r="F8" s="34">
        <f ca="1">NAC_d!CD8+NAC_d!CE8</f>
        <v>212.33184297630882</v>
      </c>
      <c r="G8" s="216" cm="1">
        <f t="array" aca="1" ref="G8" ca="1">SUMPRODUCT($B$3:$F$3/100,B8:F8)</f>
        <v>212.37625089429298</v>
      </c>
      <c r="H8" s="35">
        <f>NAC_d!B8</f>
        <v>42795</v>
      </c>
      <c r="I8" s="219">
        <f t="shared" ca="1" si="7"/>
        <v>2.5343740378233282E-2</v>
      </c>
      <c r="J8" s="220">
        <f t="shared" ca="1" si="8"/>
        <v>2.5573890813912925E-2</v>
      </c>
      <c r="K8" s="220">
        <f t="shared" ca="1" si="9"/>
        <v>2.4706359115940213E-2</v>
      </c>
      <c r="L8" s="220">
        <f t="shared" ca="1" si="10"/>
        <v>2.3862647020742811E-2</v>
      </c>
      <c r="M8" s="220">
        <f t="shared" ca="1" si="11"/>
        <v>2.2616187331689686E-2</v>
      </c>
      <c r="N8" s="221">
        <f t="shared" ca="1" si="12"/>
        <v>2.4054507328463925E-2</v>
      </c>
      <c r="O8" s="223">
        <f>NAC_d!B8</f>
        <v>42795</v>
      </c>
      <c r="W8">
        <f t="shared" si="3"/>
        <v>10</v>
      </c>
      <c r="X8">
        <f t="shared" si="4"/>
        <v>2025</v>
      </c>
      <c r="Y8" s="35">
        <f t="shared" si="0"/>
        <v>45931</v>
      </c>
      <c r="Z8" t="str">
        <f t="shared" si="5"/>
        <v>Q1</v>
      </c>
      <c r="AA8" s="38">
        <f t="shared" ca="1" si="1"/>
        <v>2.3117084387485054</v>
      </c>
      <c r="AB8" s="48">
        <f t="shared" ca="1" si="2"/>
        <v>2.3117084387485054E-2</v>
      </c>
    </row>
    <row r="9" spans="1:32" x14ac:dyDescent="0.25">
      <c r="A9" s="35">
        <f>NAC_d!B9</f>
        <v>42826</v>
      </c>
      <c r="B9" s="34">
        <f ca="1">NAC_d!BV9+NAC_d!BW9</f>
        <v>218.12917704472355</v>
      </c>
      <c r="C9" s="34">
        <f ca="1">NAC_d!BX9+NAC_d!BY9</f>
        <v>218.45538573200074</v>
      </c>
      <c r="D9" s="34">
        <f ca="1">NAC_d!BZ9+NAC_d!CA9</f>
        <v>218.27899329884616</v>
      </c>
      <c r="E9" s="34">
        <f ca="1">NAC_d!CB9+NAC_d!CC9</f>
        <v>217.95576956853768</v>
      </c>
      <c r="F9" s="34">
        <f ca="1">NAC_d!CD9+NAC_d!CE9</f>
        <v>217.80589549011529</v>
      </c>
      <c r="G9" s="216" cm="1">
        <f t="array" aca="1" ref="G9" ca="1">SUMPRODUCT($B$3:$F$3/100,B9:F9)</f>
        <v>218.04670355629273</v>
      </c>
      <c r="H9" s="35">
        <f>NAC_d!B9</f>
        <v>42826</v>
      </c>
      <c r="I9" s="219">
        <f t="shared" ca="1" si="7"/>
        <v>2.7460541475337941E-2</v>
      </c>
      <c r="J9" s="220">
        <f t="shared" ca="1" si="8"/>
        <v>2.7409789686115404E-2</v>
      </c>
      <c r="K9" s="220">
        <f t="shared" ca="1" si="9"/>
        <v>2.7526418415695142E-2</v>
      </c>
      <c r="L9" s="220">
        <f t="shared" ca="1" si="10"/>
        <v>2.6465810302128912E-2</v>
      </c>
      <c r="M9" s="220">
        <f t="shared" ca="1" si="11"/>
        <v>2.5780648051066279E-2</v>
      </c>
      <c r="N9" s="221">
        <f t="shared" ca="1" si="12"/>
        <v>2.6700031845001915E-2</v>
      </c>
      <c r="O9" s="223">
        <f>NAC_d!B9</f>
        <v>42826</v>
      </c>
      <c r="W9">
        <f t="shared" si="3"/>
        <v>11</v>
      </c>
      <c r="X9">
        <f t="shared" si="4"/>
        <v>2025</v>
      </c>
      <c r="Y9" s="35">
        <f t="shared" si="0"/>
        <v>45962</v>
      </c>
      <c r="Z9" t="str">
        <f t="shared" si="5"/>
        <v>Q1</v>
      </c>
      <c r="AA9" s="38">
        <f t="shared" ca="1" si="1"/>
        <v>2.4987885343137339</v>
      </c>
      <c r="AB9" s="48">
        <f t="shared" ca="1" si="2"/>
        <v>2.4987885343137339E-2</v>
      </c>
    </row>
    <row r="10" spans="1:32" x14ac:dyDescent="0.25">
      <c r="A10" s="35">
        <f>NAC_d!B10</f>
        <v>42856</v>
      </c>
      <c r="B10" s="34">
        <f ca="1">NAC_d!BV10+NAC_d!BW10</f>
        <v>221.3631032877733</v>
      </c>
      <c r="C10" s="34">
        <f ca="1">NAC_d!BX10+NAC_d!BY10</f>
        <v>221.55580871580719</v>
      </c>
      <c r="D10" s="34">
        <f ca="1">NAC_d!BZ10+NAC_d!CA10</f>
        <v>221.418175368802</v>
      </c>
      <c r="E10" s="34">
        <f ca="1">NAC_d!CB10+NAC_d!CC10</f>
        <v>221.05987991678404</v>
      </c>
      <c r="F10" s="34">
        <f ca="1">NAC_d!CD10+NAC_d!CE10</f>
        <v>220.94369053380493</v>
      </c>
      <c r="G10" s="216" cm="1">
        <f t="array" aca="1" ref="G10" ca="1">SUMPRODUCT($B$3:$F$3/100,B10:F10)</f>
        <v>221.1829427909874</v>
      </c>
      <c r="H10" s="35">
        <f>NAC_d!B10</f>
        <v>42856</v>
      </c>
      <c r="I10" s="219">
        <f t="shared" ca="1" si="7"/>
        <v>1.4825738981203207E-2</v>
      </c>
      <c r="J10" s="220">
        <f t="shared" ca="1" si="8"/>
        <v>1.4192476754086636E-2</v>
      </c>
      <c r="K10" s="220">
        <f t="shared" ca="1" si="9"/>
        <v>1.4381512496981275E-2</v>
      </c>
      <c r="L10" s="220">
        <f t="shared" ca="1" si="10"/>
        <v>1.4241927866333715E-2</v>
      </c>
      <c r="M10" s="220">
        <f t="shared" ca="1" si="11"/>
        <v>1.4406382511496618E-2</v>
      </c>
      <c r="N10" s="221">
        <f t="shared" ca="1" si="12"/>
        <v>1.4383337072027658E-2</v>
      </c>
      <c r="O10" s="223">
        <f>NAC_d!B10</f>
        <v>42856</v>
      </c>
      <c r="W10">
        <f t="shared" si="3"/>
        <v>12</v>
      </c>
      <c r="X10">
        <f t="shared" si="4"/>
        <v>2025</v>
      </c>
      <c r="Y10" s="35">
        <f t="shared" si="0"/>
        <v>45992</v>
      </c>
      <c r="Z10" t="str">
        <f t="shared" si="5"/>
        <v>Q1</v>
      </c>
      <c r="AA10" s="38">
        <f t="shared" ca="1" si="1"/>
        <v>2.9261939795784953</v>
      </c>
      <c r="AB10" s="48">
        <f t="shared" ca="1" si="2"/>
        <v>2.9261939795784953E-2</v>
      </c>
    </row>
    <row r="11" spans="1:32" x14ac:dyDescent="0.25">
      <c r="A11" s="35">
        <f>NAC_d!B11</f>
        <v>42887</v>
      </c>
      <c r="B11" s="34">
        <f ca="1">NAC_d!BV11+NAC_d!BW11</f>
        <v>223.83635098585822</v>
      </c>
      <c r="C11" s="34">
        <f ca="1">NAC_d!BX11+NAC_d!BY11</f>
        <v>224.22291244667457</v>
      </c>
      <c r="D11" s="34">
        <f ca="1">NAC_d!BZ11+NAC_d!CA11</f>
        <v>223.99157413149476</v>
      </c>
      <c r="E11" s="34">
        <f ca="1">NAC_d!CB11+NAC_d!CC11</f>
        <v>223.67669746829262</v>
      </c>
      <c r="F11" s="34">
        <f ca="1">NAC_d!CD11+NAC_d!CE11</f>
        <v>223.70188507182991</v>
      </c>
      <c r="G11" s="216" cm="1">
        <f t="array" aca="1" ref="G11" ca="1">SUMPRODUCT($B$3:$F$3/100,B11:F11)</f>
        <v>223.82784824390041</v>
      </c>
      <c r="H11" s="35">
        <f>NAC_d!B11</f>
        <v>42887</v>
      </c>
      <c r="I11" s="219">
        <f t="shared" ca="1" si="7"/>
        <v>1.1172809114758708E-2</v>
      </c>
      <c r="J11" s="220">
        <f t="shared" ca="1" si="8"/>
        <v>1.2038067276712638E-2</v>
      </c>
      <c r="K11" s="220">
        <f t="shared" ca="1" si="9"/>
        <v>1.1622346532331518E-2</v>
      </c>
      <c r="L11" s="220">
        <f t="shared" ca="1" si="10"/>
        <v>1.1837596005632722E-2</v>
      </c>
      <c r="M11" s="220">
        <f t="shared" ca="1" si="11"/>
        <v>1.2483699042779239E-2</v>
      </c>
      <c r="N11" s="221">
        <f t="shared" ca="1" si="12"/>
        <v>1.1957999199840641E-2</v>
      </c>
      <c r="O11" s="223">
        <f>NAC_d!B11</f>
        <v>42887</v>
      </c>
      <c r="W11">
        <f t="shared" si="3"/>
        <v>1</v>
      </c>
      <c r="X11">
        <f t="shared" si="4"/>
        <v>2026</v>
      </c>
      <c r="Y11" s="35">
        <f t="shared" si="0"/>
        <v>46023</v>
      </c>
      <c r="Z11" t="str">
        <f t="shared" si="5"/>
        <v>Q1</v>
      </c>
      <c r="AA11" s="38">
        <f t="shared" ca="1" si="1"/>
        <v>3.2076815311749884</v>
      </c>
      <c r="AB11" s="48">
        <f t="shared" ca="1" si="2"/>
        <v>3.2076815311749884E-2</v>
      </c>
    </row>
    <row r="12" spans="1:32" x14ac:dyDescent="0.25">
      <c r="A12" s="35">
        <f>NAC_d!B12</f>
        <v>42917</v>
      </c>
      <c r="B12" s="34">
        <f ca="1">NAC_d!BV12+NAC_d!BW12</f>
        <v>227.15788372100144</v>
      </c>
      <c r="C12" s="34">
        <f ca="1">NAC_d!BX12+NAC_d!BY12</f>
        <v>227.71980819627618</v>
      </c>
      <c r="D12" s="34">
        <f ca="1">NAC_d!BZ12+NAC_d!CA12</f>
        <v>227.73375923797917</v>
      </c>
      <c r="E12" s="34">
        <f ca="1">NAC_d!CB12+NAC_d!CC12</f>
        <v>227.57803089134984</v>
      </c>
      <c r="F12" s="34">
        <f ca="1">NAC_d!CD12+NAC_d!CE12</f>
        <v>227.94253459467612</v>
      </c>
      <c r="G12" s="216" cm="1">
        <f t="array" aca="1" ref="G12" ca="1">SUMPRODUCT($B$3:$F$3/100,B12:F12)</f>
        <v>227.67683522826036</v>
      </c>
      <c r="H12" s="35">
        <f>NAC_d!B12</f>
        <v>42917</v>
      </c>
      <c r="I12" s="219">
        <f t="shared" ca="1" si="7"/>
        <v>1.4839112237641228E-2</v>
      </c>
      <c r="J12" s="220">
        <f t="shared" ca="1" si="8"/>
        <v>1.5595621836520523E-2</v>
      </c>
      <c r="K12" s="220">
        <f t="shared" ca="1" si="9"/>
        <v>1.6706811945915279E-2</v>
      </c>
      <c r="L12" s="220">
        <f t="shared" ca="1" si="10"/>
        <v>1.7441841135955816E-2</v>
      </c>
      <c r="M12" s="220">
        <f t="shared" ca="1" si="11"/>
        <v>1.8956699991529158E-2</v>
      </c>
      <c r="N12" s="221">
        <f t="shared" ca="1" si="12"/>
        <v>1.7196193478864252E-2</v>
      </c>
      <c r="O12" s="223">
        <f>NAC_d!B12</f>
        <v>42917</v>
      </c>
      <c r="W12">
        <f t="shared" si="3"/>
        <v>2</v>
      </c>
      <c r="X12">
        <f t="shared" si="4"/>
        <v>2026</v>
      </c>
      <c r="Y12" s="35">
        <f t="shared" si="0"/>
        <v>46054</v>
      </c>
      <c r="Z12" t="str">
        <f t="shared" si="5"/>
        <v>Q1</v>
      </c>
      <c r="AA12" s="38">
        <f t="shared" ca="1" si="1"/>
        <v>3.1329432988188799</v>
      </c>
      <c r="AB12" s="48">
        <f t="shared" ca="1" si="2"/>
        <v>3.1329432988188799E-2</v>
      </c>
    </row>
    <row r="13" spans="1:32" x14ac:dyDescent="0.25">
      <c r="A13" s="35">
        <f>NAC_d!B13</f>
        <v>42948</v>
      </c>
      <c r="B13" s="34">
        <f ca="1">NAC_d!BV13+NAC_d!BW13</f>
        <v>230.37517621281029</v>
      </c>
      <c r="C13" s="34">
        <f ca="1">NAC_d!BX13+NAC_d!BY13</f>
        <v>230.99670195483083</v>
      </c>
      <c r="D13" s="34">
        <f ca="1">NAC_d!BZ13+NAC_d!CA13</f>
        <v>230.95885289909268</v>
      </c>
      <c r="E13" s="34">
        <f ca="1">NAC_d!CB13+NAC_d!CC13</f>
        <v>230.76612045048742</v>
      </c>
      <c r="F13" s="34">
        <f ca="1">NAC_d!CD13+NAC_d!CE13</f>
        <v>231.11303485537474</v>
      </c>
      <c r="G13" s="216" cm="1">
        <f t="array" aca="1" ref="G13" ca="1">SUMPRODUCT($B$3:$F$3/100,B13:F13)</f>
        <v>230.88288833280473</v>
      </c>
      <c r="H13" s="35">
        <f>NAC_d!B13</f>
        <v>42948</v>
      </c>
      <c r="I13" s="219">
        <f t="shared" ca="1" si="7"/>
        <v>1.416324381574352E-2</v>
      </c>
      <c r="J13" s="220">
        <f t="shared" ca="1" si="8"/>
        <v>1.4390025112484883E-2</v>
      </c>
      <c r="K13" s="220">
        <f t="shared" ca="1" si="9"/>
        <v>1.4161684556145859E-2</v>
      </c>
      <c r="L13" s="220">
        <f t="shared" ca="1" si="10"/>
        <v>1.4008775568761456E-2</v>
      </c>
      <c r="M13" s="220">
        <f t="shared" ca="1" si="11"/>
        <v>1.3909208592140843E-2</v>
      </c>
      <c r="N13" s="221">
        <f t="shared" ca="1" si="12"/>
        <v>1.4081595526967305E-2</v>
      </c>
      <c r="O13" s="223">
        <f>NAC_d!B13</f>
        <v>42948</v>
      </c>
      <c r="W13">
        <f t="shared" si="3"/>
        <v>3</v>
      </c>
      <c r="X13">
        <f t="shared" si="4"/>
        <v>2026</v>
      </c>
      <c r="Y13" s="35">
        <f t="shared" si="0"/>
        <v>46082</v>
      </c>
      <c r="Z13" t="str">
        <f t="shared" si="5"/>
        <v>Q1</v>
      </c>
      <c r="AA13" s="38">
        <f t="shared" ca="1" si="1"/>
        <v>3.4715119039558262</v>
      </c>
      <c r="AB13" s="48">
        <f t="shared" ca="1" si="2"/>
        <v>3.4715119039558262E-2</v>
      </c>
    </row>
    <row r="14" spans="1:32" x14ac:dyDescent="0.25">
      <c r="A14" s="35">
        <f>NAC_d!B14</f>
        <v>42979</v>
      </c>
      <c r="B14" s="34">
        <f ca="1">NAC_d!BV14+NAC_d!BW14</f>
        <v>234.66902946555766</v>
      </c>
      <c r="C14" s="34">
        <f ca="1">NAC_d!BX14+NAC_d!BY14</f>
        <v>235.3850877091549</v>
      </c>
      <c r="D14" s="34">
        <f ca="1">NAC_d!BZ14+NAC_d!CA14</f>
        <v>235.38184813376853</v>
      </c>
      <c r="E14" s="34">
        <f ca="1">NAC_d!CB14+NAC_d!CC14</f>
        <v>235.15320198993271</v>
      </c>
      <c r="F14" s="34">
        <f ca="1">NAC_d!CD14+NAC_d!CE14</f>
        <v>235.53593015459006</v>
      </c>
      <c r="G14" s="216" cm="1">
        <f t="array" aca="1" ref="G14" ca="1">SUMPRODUCT($B$3:$F$3/100,B14:F14)</f>
        <v>235.27637483151679</v>
      </c>
      <c r="H14" s="35">
        <f>NAC_d!B14</f>
        <v>42979</v>
      </c>
      <c r="I14" s="219">
        <f t="shared" ca="1" si="7"/>
        <v>1.8638524008250279E-2</v>
      </c>
      <c r="J14" s="220">
        <f t="shared" ca="1" si="8"/>
        <v>1.8997612161502531E-2</v>
      </c>
      <c r="K14" s="220">
        <f t="shared" ca="1" si="9"/>
        <v>1.915057673328624E-2</v>
      </c>
      <c r="L14" s="220">
        <f t="shared" ca="1" si="10"/>
        <v>1.901094290132832E-2</v>
      </c>
      <c r="M14" s="220">
        <f t="shared" ca="1" si="11"/>
        <v>1.9137368439573699E-2</v>
      </c>
      <c r="N14" s="221">
        <f t="shared" ca="1" si="12"/>
        <v>1.9029069371217844E-2</v>
      </c>
      <c r="O14" s="223">
        <f>NAC_d!B14</f>
        <v>42979</v>
      </c>
      <c r="W14">
        <f t="shared" si="3"/>
        <v>4</v>
      </c>
      <c r="X14">
        <f t="shared" si="4"/>
        <v>2026</v>
      </c>
      <c r="Y14" s="35">
        <f t="shared" si="0"/>
        <v>46113</v>
      </c>
      <c r="Z14" t="str">
        <f t="shared" si="5"/>
        <v>Q1</v>
      </c>
      <c r="AA14" s="38">
        <f t="shared" ca="1" si="1"/>
        <v>2.3692854713199596</v>
      </c>
      <c r="AB14" s="48">
        <f t="shared" ca="1" si="2"/>
        <v>2.3692854713199596E-2</v>
      </c>
    </row>
    <row r="15" spans="1:32" x14ac:dyDescent="0.25">
      <c r="A15" s="35">
        <f>NAC_d!B15</f>
        <v>43009</v>
      </c>
      <c r="B15" s="34">
        <f ca="1">NAC_d!BV15+NAC_d!BW15</f>
        <v>238.48792633512645</v>
      </c>
      <c r="C15" s="34">
        <f ca="1">NAC_d!BX15+NAC_d!BY15</f>
        <v>239.02898574993065</v>
      </c>
      <c r="D15" s="34">
        <f ca="1">NAC_d!BZ15+NAC_d!CA15</f>
        <v>239.09978277800715</v>
      </c>
      <c r="E15" s="34">
        <f ca="1">NAC_d!CB15+NAC_d!CC15</f>
        <v>238.72644872476309</v>
      </c>
      <c r="F15" s="34">
        <f ca="1">NAC_d!CD15+NAC_d!CE15</f>
        <v>238.94372150666553</v>
      </c>
      <c r="G15" s="216" cm="1">
        <f t="array" aca="1" ref="G15" ca="1">SUMPRODUCT($B$3:$F$3/100,B15:F15)</f>
        <v>238.8624165650036</v>
      </c>
      <c r="H15" s="35">
        <f>NAC_d!B15</f>
        <v>43009</v>
      </c>
      <c r="I15" s="219">
        <f t="shared" ca="1" si="7"/>
        <v>1.6273544396830042E-2</v>
      </c>
      <c r="J15" s="220">
        <f t="shared" ca="1" si="8"/>
        <v>1.5480581528079629E-2</v>
      </c>
      <c r="K15" s="220">
        <f t="shared" ca="1" si="9"/>
        <v>1.5795332875990109E-2</v>
      </c>
      <c r="L15" s="220">
        <f t="shared" ca="1" si="10"/>
        <v>1.5195399018990807E-2</v>
      </c>
      <c r="M15" s="220">
        <f t="shared" ca="1" si="11"/>
        <v>1.4468244186094381E-2</v>
      </c>
      <c r="N15" s="221">
        <f t="shared" ca="1" si="12"/>
        <v>1.5241826707228068E-2</v>
      </c>
      <c r="O15" s="223">
        <f>NAC_d!B15</f>
        <v>43009</v>
      </c>
      <c r="W15">
        <f t="shared" si="3"/>
        <v>5</v>
      </c>
      <c r="X15">
        <f t="shared" si="4"/>
        <v>2026</v>
      </c>
      <c r="Y15" s="35">
        <f t="shared" si="0"/>
        <v>46143</v>
      </c>
      <c r="Z15" t="str">
        <f t="shared" si="5"/>
        <v>Q1</v>
      </c>
      <c r="AA15" s="38">
        <f t="shared" ca="1" si="1"/>
        <v>2.1969686217843121</v>
      </c>
      <c r="AB15" s="48">
        <f t="shared" ca="1" si="2"/>
        <v>2.1969686217843121E-2</v>
      </c>
    </row>
    <row r="16" spans="1:32" x14ac:dyDescent="0.25">
      <c r="A16" s="35">
        <f>NAC_d!B16</f>
        <v>43040</v>
      </c>
      <c r="B16" s="34">
        <f ca="1">NAC_d!BV16+NAC_d!BW16</f>
        <v>241.69123583173791</v>
      </c>
      <c r="C16" s="34">
        <f ca="1">NAC_d!BX16+NAC_d!BY16</f>
        <v>242.13215936298681</v>
      </c>
      <c r="D16" s="34">
        <f ca="1">NAC_d!BZ16+NAC_d!CA16</f>
        <v>242.39828186400754</v>
      </c>
      <c r="E16" s="34">
        <f ca="1">NAC_d!CB16+NAC_d!CC16</f>
        <v>242.08735096719715</v>
      </c>
      <c r="F16" s="34">
        <f ca="1">NAC_d!CD16+NAC_d!CE16</f>
        <v>242.23356846495932</v>
      </c>
      <c r="G16" s="216" cm="1">
        <f t="array" aca="1" ref="G16" ca="1">SUMPRODUCT($B$3:$F$3/100,B16:F16)</f>
        <v>242.12982866284727</v>
      </c>
      <c r="H16" s="35">
        <f>NAC_d!B16</f>
        <v>43040</v>
      </c>
      <c r="I16" s="219">
        <f t="shared" ca="1" si="7"/>
        <v>1.3431747031546371E-2</v>
      </c>
      <c r="J16" s="220">
        <f t="shared" ca="1" si="8"/>
        <v>1.298241551467183E-2</v>
      </c>
      <c r="K16" s="220">
        <f t="shared" ca="1" si="9"/>
        <v>1.379549177199757E-2</v>
      </c>
      <c r="L16" s="220">
        <f t="shared" ca="1" si="10"/>
        <v>1.4078466212635643E-2</v>
      </c>
      <c r="M16" s="220">
        <f t="shared" ca="1" si="11"/>
        <v>1.3768292121465242E-2</v>
      </c>
      <c r="N16" s="221">
        <f t="shared" ca="1" si="12"/>
        <v>1.3679054850198602E-2</v>
      </c>
      <c r="O16" s="223">
        <f>NAC_d!B16</f>
        <v>43040</v>
      </c>
      <c r="W16">
        <f>AD1</f>
        <v>5</v>
      </c>
      <c r="X16">
        <f>AF1-1</f>
        <v>2025</v>
      </c>
      <c r="Y16" s="35">
        <f t="shared" ref="Y16:Y47" si="13">Y3</f>
        <v>45778</v>
      </c>
      <c r="Z16" t="s">
        <v>247</v>
      </c>
      <c r="AA16" s="38">
        <f t="shared" ref="AA16:AA44" ca="1" si="14">AB16*100</f>
        <v>1.3505633674982143</v>
      </c>
      <c r="AB16" s="48">
        <f ca="1">VLOOKUP(Y16,$H$6:$N$264,3,FALSE)</f>
        <v>1.3505633674982143E-2</v>
      </c>
    </row>
    <row r="17" spans="1:28" x14ac:dyDescent="0.25">
      <c r="A17" s="35">
        <f>NAC_d!B17</f>
        <v>43070</v>
      </c>
      <c r="B17" s="34">
        <f ca="1">NAC_d!BV17+NAC_d!BW17</f>
        <v>248.41199615675288</v>
      </c>
      <c r="C17" s="34">
        <f ca="1">NAC_d!BX17+NAC_d!BY17</f>
        <v>249.50120683757257</v>
      </c>
      <c r="D17" s="34">
        <f ca="1">NAC_d!BZ17+NAC_d!CA17</f>
        <v>249.88809310132584</v>
      </c>
      <c r="E17" s="34">
        <f ca="1">NAC_d!CB17+NAC_d!CC17</f>
        <v>249.67711203127695</v>
      </c>
      <c r="F17" s="34">
        <f ca="1">NAC_d!CD17+NAC_d!CE17</f>
        <v>250.22626426959027</v>
      </c>
      <c r="G17" s="216" cm="1">
        <f t="array" aca="1" ref="G17" ca="1">SUMPRODUCT($B$3:$F$3/100,B17:F17)</f>
        <v>249.69118190229767</v>
      </c>
      <c r="H17" s="35">
        <f>NAC_d!B17</f>
        <v>43070</v>
      </c>
      <c r="I17" s="219">
        <f t="shared" ca="1" si="7"/>
        <v>2.7807215689417353E-2</v>
      </c>
      <c r="J17" s="220">
        <f t="shared" ca="1" si="8"/>
        <v>3.0433988999943651E-2</v>
      </c>
      <c r="K17" s="220">
        <f t="shared" ca="1" si="9"/>
        <v>3.0898780221224165E-2</v>
      </c>
      <c r="L17" s="220">
        <f t="shared" ca="1" si="10"/>
        <v>3.1351332623356321E-2</v>
      </c>
      <c r="M17" s="220">
        <f t="shared" ca="1" si="11"/>
        <v>3.2995822401002739E-2</v>
      </c>
      <c r="N17" s="221">
        <f t="shared" ca="1" si="12"/>
        <v>3.1228507785297177E-2</v>
      </c>
      <c r="O17" s="223">
        <f>NAC_d!B17</f>
        <v>43070</v>
      </c>
      <c r="P17" s="222">
        <f ca="1">B17/B5-1</f>
        <v>0.24205998078376423</v>
      </c>
      <c r="Q17" s="222">
        <f t="shared" ref="Q17:U17" ca="1" si="15">C17/C5-1</f>
        <v>0.24750603418786277</v>
      </c>
      <c r="R17" s="222">
        <f t="shared" ca="1" si="15"/>
        <v>0.24944046550662913</v>
      </c>
      <c r="S17" s="222">
        <f t="shared" ca="1" si="15"/>
        <v>0.24838556015638469</v>
      </c>
      <c r="T17" s="222">
        <f t="shared" ca="1" si="15"/>
        <v>0.25113132134795135</v>
      </c>
      <c r="U17" s="222">
        <f t="shared" ca="1" si="15"/>
        <v>0.24855026719967155</v>
      </c>
      <c r="W17">
        <f>+IF(W16=12,1,+W16+1)</f>
        <v>6</v>
      </c>
      <c r="X17">
        <f>+IF(W17=1,X16+1,X16)</f>
        <v>2025</v>
      </c>
      <c r="Y17" s="35">
        <f t="shared" si="13"/>
        <v>45809</v>
      </c>
      <c r="Z17" t="str">
        <f>Z16</f>
        <v>Q2</v>
      </c>
      <c r="AA17" s="38">
        <f t="shared" ca="1" si="14"/>
        <v>1.5455776855463288</v>
      </c>
      <c r="AB17" s="48">
        <f t="shared" ref="AB17:AB28" ca="1" si="16">VLOOKUP(Y17,$H$6:$N$264,3,FALSE)</f>
        <v>1.5455776855463288E-2</v>
      </c>
    </row>
    <row r="18" spans="1:28" x14ac:dyDescent="0.25">
      <c r="A18" s="35">
        <f>NAC_d!B18</f>
        <v>43101</v>
      </c>
      <c r="B18" s="34">
        <f ca="1">NAC_d!BV18+NAC_d!BW18</f>
        <v>252.84744833014327</v>
      </c>
      <c r="C18" s="34">
        <f ca="1">NAC_d!BX18+NAC_d!BY18</f>
        <v>253.7637067932319</v>
      </c>
      <c r="D18" s="34">
        <f ca="1">NAC_d!BZ18+NAC_d!CA18</f>
        <v>254.30352142326609</v>
      </c>
      <c r="E18" s="34">
        <f ca="1">NAC_d!CB18+NAC_d!CC18</f>
        <v>254.18370119508282</v>
      </c>
      <c r="F18" s="34">
        <f ca="1">NAC_d!CD18+NAC_d!CE18</f>
        <v>254.78568356692389</v>
      </c>
      <c r="G18" s="216" cm="1">
        <f t="array" aca="1" ref="G18" ca="1">SUMPRODUCT($B$3:$F$3/100,B18:F18)</f>
        <v>254.15182137322142</v>
      </c>
      <c r="H18" s="35">
        <f>NAC_d!B18</f>
        <v>43101</v>
      </c>
      <c r="I18" s="219">
        <f t="shared" ca="1" si="7"/>
        <v>1.7855225359533433E-2</v>
      </c>
      <c r="J18" s="220">
        <f t="shared" ca="1" si="8"/>
        <v>1.7084085522817816E-2</v>
      </c>
      <c r="K18" s="220">
        <f t="shared" ca="1" si="9"/>
        <v>1.7669622698468723E-2</v>
      </c>
      <c r="L18" s="220">
        <f t="shared" ca="1" si="10"/>
        <v>1.8049668738724156E-2</v>
      </c>
      <c r="M18" s="220">
        <f t="shared" ca="1" si="11"/>
        <v>1.8221185975990872E-2</v>
      </c>
      <c r="N18" s="221">
        <f t="shared" ca="1" si="12"/>
        <v>1.7864625562424408E-2</v>
      </c>
      <c r="O18" s="223">
        <f>NAC_d!B18</f>
        <v>43101</v>
      </c>
      <c r="P18" s="222">
        <f t="shared" ref="P18:P81" ca="1" si="17">B18/B6-1</f>
        <v>0.24546121790506814</v>
      </c>
      <c r="Q18" s="222">
        <f t="shared" ref="Q18:Q81" ca="1" si="18">C18/C6-1</f>
        <v>0.25068298255878685</v>
      </c>
      <c r="R18" s="222">
        <f t="shared" ref="R18:R81" ca="1" si="19">D18/D6-1</f>
        <v>0.25165940404429521</v>
      </c>
      <c r="S18" s="222">
        <f t="shared" ref="S18:S81" ca="1" si="20">E18/E6-1</f>
        <v>0.25052606273892897</v>
      </c>
      <c r="T18" s="222">
        <f t="shared" ref="T18:T81" ca="1" si="21">F18/F6-1</f>
        <v>0.2528407013277385</v>
      </c>
      <c r="U18" s="222">
        <f t="shared" ref="U18:U81" ca="1" si="22">G18/G6-1</f>
        <v>0.25088128187552305</v>
      </c>
      <c r="W18">
        <f t="shared" ref="W18:W28" si="23">+IF(W17=12,1,+W17+1)</f>
        <v>7</v>
      </c>
      <c r="X18">
        <f t="shared" ref="X18:X28" si="24">+IF(W18=1,X17+1,X17)</f>
        <v>2025</v>
      </c>
      <c r="Y18" s="35">
        <f t="shared" si="13"/>
        <v>45839</v>
      </c>
      <c r="Z18" t="str">
        <f t="shared" ref="Z18:Z28" si="25">Z17</f>
        <v>Q2</v>
      </c>
      <c r="AA18" s="38">
        <f t="shared" ca="1" si="14"/>
        <v>1.8160151287734294</v>
      </c>
      <c r="AB18" s="48">
        <f t="shared" ca="1" si="16"/>
        <v>1.8160151287734294E-2</v>
      </c>
    </row>
    <row r="19" spans="1:28" x14ac:dyDescent="0.25">
      <c r="A19" s="35">
        <f>NAC_d!B19</f>
        <v>43132</v>
      </c>
      <c r="B19" s="34">
        <f ca="1">NAC_d!BV19+NAC_d!BW19</f>
        <v>258.59607420992961</v>
      </c>
      <c r="C19" s="34">
        <f ca="1">NAC_d!BX19+NAC_d!BY19</f>
        <v>259.96016900048107</v>
      </c>
      <c r="D19" s="34">
        <f ca="1">NAC_d!BZ19+NAC_d!CA19</f>
        <v>260.43616570146889</v>
      </c>
      <c r="E19" s="34">
        <f ca="1">NAC_d!CB19+NAC_d!CC19</f>
        <v>260.42000613947926</v>
      </c>
      <c r="F19" s="34">
        <f ca="1">NAC_d!CD19+NAC_d!CE19</f>
        <v>260.99151125786852</v>
      </c>
      <c r="G19" s="216" cm="1">
        <f t="array" aca="1" ref="G19" ca="1">SUMPRODUCT($B$3:$F$3/100,B19:F19)</f>
        <v>260.29374897334628</v>
      </c>
      <c r="H19" s="35">
        <f>NAC_d!B19</f>
        <v>43132</v>
      </c>
      <c r="I19" s="219">
        <f t="shared" ca="1" si="7"/>
        <v>2.2735550300196694E-2</v>
      </c>
      <c r="J19" s="220">
        <f t="shared" ca="1" si="8"/>
        <v>2.4418236498642054E-2</v>
      </c>
      <c r="K19" s="220">
        <f t="shared" ca="1" si="9"/>
        <v>2.411545166138529E-2</v>
      </c>
      <c r="L19" s="220">
        <f t="shared" ca="1" si="10"/>
        <v>2.4534637410170257E-2</v>
      </c>
      <c r="M19" s="220">
        <f t="shared" ca="1" si="11"/>
        <v>2.4357050223799526E-2</v>
      </c>
      <c r="N19" s="221">
        <f t="shared" ca="1" si="12"/>
        <v>2.4166372552197668E-2</v>
      </c>
      <c r="O19" s="223">
        <f>NAC_d!B19</f>
        <v>43132</v>
      </c>
      <c r="P19" s="222">
        <f t="shared" ca="1" si="17"/>
        <v>0.24894353227003485</v>
      </c>
      <c r="Q19" s="222">
        <f t="shared" ca="1" si="18"/>
        <v>0.25387634729634545</v>
      </c>
      <c r="R19" s="222">
        <f t="shared" ca="1" si="19"/>
        <v>0.25626649939352397</v>
      </c>
      <c r="S19" s="222">
        <f t="shared" ca="1" si="20"/>
        <v>0.25571812397533233</v>
      </c>
      <c r="T19" s="222">
        <f t="shared" ca="1" si="21"/>
        <v>0.25696711537626649</v>
      </c>
      <c r="U19" s="222">
        <f t="shared" ca="1" si="22"/>
        <v>0.25510731893582883</v>
      </c>
      <c r="W19">
        <f t="shared" si="23"/>
        <v>8</v>
      </c>
      <c r="X19">
        <f t="shared" si="24"/>
        <v>2025</v>
      </c>
      <c r="Y19" s="35">
        <f t="shared" si="13"/>
        <v>45870</v>
      </c>
      <c r="Z19" t="str">
        <f t="shared" si="25"/>
        <v>Q2</v>
      </c>
      <c r="AA19" s="38">
        <f t="shared" ca="1" si="14"/>
        <v>1.8411409879909968</v>
      </c>
      <c r="AB19" s="48">
        <f t="shared" ca="1" si="16"/>
        <v>1.8411409879909968E-2</v>
      </c>
    </row>
    <row r="20" spans="1:28" x14ac:dyDescent="0.25">
      <c r="A20" s="35">
        <f>NAC_d!B20</f>
        <v>43160</v>
      </c>
      <c r="B20" s="34">
        <f ca="1">NAC_d!BV20+NAC_d!BW20</f>
        <v>264.6346153162047</v>
      </c>
      <c r="C20" s="34">
        <f ca="1">NAC_d!BX20+NAC_d!BY20</f>
        <v>266.35267666793214</v>
      </c>
      <c r="D20" s="34">
        <f ca="1">NAC_d!BZ20+NAC_d!CA20</f>
        <v>266.55972462091654</v>
      </c>
      <c r="E20" s="34">
        <f ca="1">NAC_d!CB20+NAC_d!CC20</f>
        <v>266.57144437788713</v>
      </c>
      <c r="F20" s="34">
        <f ca="1">NAC_d!CD20+NAC_d!CE20</f>
        <v>267.23780106554329</v>
      </c>
      <c r="G20" s="216" cm="1">
        <f t="array" aca="1" ref="G20" ca="1">SUMPRODUCT($B$3:$F$3/100,B20:F20)</f>
        <v>266.49407668972299</v>
      </c>
      <c r="H20" s="35">
        <f>NAC_d!B20</f>
        <v>43160</v>
      </c>
      <c r="I20" s="219">
        <f t="shared" ca="1" si="7"/>
        <v>2.3351248176230799E-2</v>
      </c>
      <c r="J20" s="220">
        <f t="shared" ca="1" si="8"/>
        <v>2.4590335096448035E-2</v>
      </c>
      <c r="K20" s="220">
        <f t="shared" ca="1" si="9"/>
        <v>2.3512705706422166E-2</v>
      </c>
      <c r="L20" s="220">
        <f t="shared" ca="1" si="10"/>
        <v>2.3621219926986736E-2</v>
      </c>
      <c r="M20" s="220">
        <f t="shared" ca="1" si="11"/>
        <v>2.3932923249381899E-2</v>
      </c>
      <c r="N20" s="221">
        <f t="shared" ca="1" si="12"/>
        <v>2.3820501801645744E-2</v>
      </c>
      <c r="O20" s="223">
        <f>NAC_d!B20</f>
        <v>43160</v>
      </c>
      <c r="P20" s="222">
        <f t="shared" ca="1" si="17"/>
        <v>0.24651653130363571</v>
      </c>
      <c r="Q20" s="222">
        <f t="shared" ca="1" si="18"/>
        <v>0.25267384276554194</v>
      </c>
      <c r="R20" s="222">
        <f t="shared" ca="1" si="19"/>
        <v>0.25480310768435355</v>
      </c>
      <c r="S20" s="222">
        <f t="shared" ca="1" si="20"/>
        <v>0.25542202529634395</v>
      </c>
      <c r="T20" s="222">
        <f t="shared" ca="1" si="21"/>
        <v>0.25858560505859063</v>
      </c>
      <c r="U20" s="222">
        <f t="shared" ca="1" si="22"/>
        <v>0.25482051579470788</v>
      </c>
      <c r="W20">
        <f t="shared" si="23"/>
        <v>9</v>
      </c>
      <c r="X20">
        <f t="shared" si="24"/>
        <v>2025</v>
      </c>
      <c r="Y20" s="35">
        <f t="shared" si="13"/>
        <v>45901</v>
      </c>
      <c r="Z20" t="str">
        <f t="shared" si="25"/>
        <v>Q2</v>
      </c>
      <c r="AA20" s="38">
        <f t="shared" ca="1" si="14"/>
        <v>2.1012998651622095</v>
      </c>
      <c r="AB20" s="48">
        <f t="shared" ca="1" si="16"/>
        <v>2.1012998651622095E-2</v>
      </c>
    </row>
    <row r="21" spans="1:28" x14ac:dyDescent="0.25">
      <c r="A21" s="35">
        <f>NAC_d!B21</f>
        <v>43191</v>
      </c>
      <c r="B21" s="34">
        <f ca="1">NAC_d!BV21+NAC_d!BW21</f>
        <v>271.70888152375323</v>
      </c>
      <c r="C21" s="34">
        <f ca="1">NAC_d!BX21+NAC_d!BY21</f>
        <v>273.45567628531671</v>
      </c>
      <c r="D21" s="34">
        <f ca="1">NAC_d!BZ21+NAC_d!CA21</f>
        <v>273.8709198121615</v>
      </c>
      <c r="E21" s="34">
        <f ca="1">NAC_d!CB21+NAC_d!CC21</f>
        <v>273.95036943029936</v>
      </c>
      <c r="F21" s="34">
        <f ca="1">NAC_d!CD21+NAC_d!CE21</f>
        <v>274.58004269528681</v>
      </c>
      <c r="G21" s="216" cm="1">
        <f t="array" aca="1" ref="G21" ca="1">SUMPRODUCT($B$3:$F$3/100,B21:F21)</f>
        <v>273.76858965545466</v>
      </c>
      <c r="H21" s="35">
        <f>NAC_d!B21</f>
        <v>43191</v>
      </c>
      <c r="I21" s="219">
        <f t="shared" ca="1" si="7"/>
        <v>2.6732202811395878E-2</v>
      </c>
      <c r="J21" s="220">
        <f t="shared" ca="1" si="8"/>
        <v>2.6667648721398152E-2</v>
      </c>
      <c r="K21" s="220">
        <f t="shared" ca="1" si="9"/>
        <v>2.7427981483858721E-2</v>
      </c>
      <c r="L21" s="220">
        <f t="shared" ca="1" si="10"/>
        <v>2.7680853324829391E-2</v>
      </c>
      <c r="M21" s="220">
        <f t="shared" ca="1" si="11"/>
        <v>2.747456235782586E-2</v>
      </c>
      <c r="N21" s="221">
        <f t="shared" ca="1" si="12"/>
        <v>2.7297090637407706E-2</v>
      </c>
      <c r="O21" s="223">
        <f>NAC_d!B21</f>
        <v>43191</v>
      </c>
      <c r="P21" s="222">
        <f t="shared" ca="1" si="17"/>
        <v>0.24563290984242836</v>
      </c>
      <c r="Q21" s="222">
        <f t="shared" ca="1" si="18"/>
        <v>0.25176898417505655</v>
      </c>
      <c r="R21" s="222">
        <f t="shared" ca="1" si="19"/>
        <v>0.25468289766759344</v>
      </c>
      <c r="S21" s="222">
        <f t="shared" ca="1" si="20"/>
        <v>0.25690808723534975</v>
      </c>
      <c r="T21" s="222">
        <f t="shared" ca="1" si="21"/>
        <v>0.26066395988692648</v>
      </c>
      <c r="U21" s="222">
        <f t="shared" ca="1" si="22"/>
        <v>0.25555023391938736</v>
      </c>
      <c r="W21">
        <f t="shared" si="23"/>
        <v>10</v>
      </c>
      <c r="X21">
        <f t="shared" si="24"/>
        <v>2025</v>
      </c>
      <c r="Y21" s="35">
        <f t="shared" si="13"/>
        <v>45931</v>
      </c>
      <c r="Z21" t="str">
        <f t="shared" si="25"/>
        <v>Q2</v>
      </c>
      <c r="AA21" s="38">
        <f t="shared" ca="1" si="14"/>
        <v>2.35292424266762</v>
      </c>
      <c r="AB21" s="48">
        <f t="shared" ca="1" si="16"/>
        <v>2.35292424266762E-2</v>
      </c>
    </row>
    <row r="22" spans="1:28" x14ac:dyDescent="0.25">
      <c r="A22" s="35">
        <f>NAC_d!B22</f>
        <v>43221</v>
      </c>
      <c r="B22" s="34">
        <f ca="1">NAC_d!BV22+NAC_d!BW22</f>
        <v>277.87735784681502</v>
      </c>
      <c r="C22" s="34">
        <f ca="1">NAC_d!BX22+NAC_d!BY22</f>
        <v>279.26402112894471</v>
      </c>
      <c r="D22" s="34">
        <f ca="1">NAC_d!BZ22+NAC_d!CA22</f>
        <v>279.67702516221169</v>
      </c>
      <c r="E22" s="34">
        <f ca="1">NAC_d!CB22+NAC_d!CC22</f>
        <v>279.6255849051953</v>
      </c>
      <c r="F22" s="34">
        <f ca="1">NAC_d!CD22+NAC_d!CE22</f>
        <v>280.01841650725464</v>
      </c>
      <c r="G22" s="216" cm="1">
        <f t="array" aca="1" ref="G22" ca="1">SUMPRODUCT($B$3:$F$3/100,B22:F22)</f>
        <v>279.47087057796625</v>
      </c>
      <c r="H22" s="35">
        <f>NAC_d!B22</f>
        <v>43221</v>
      </c>
      <c r="I22" s="219">
        <f t="shared" ca="1" si="7"/>
        <v>2.2702520022417794E-2</v>
      </c>
      <c r="J22" s="220">
        <f t="shared" ca="1" si="8"/>
        <v>2.1240534928840482E-2</v>
      </c>
      <c r="K22" s="220">
        <f t="shared" ca="1" si="9"/>
        <v>2.1200152809332184E-2</v>
      </c>
      <c r="L22" s="220">
        <f t="shared" ca="1" si="10"/>
        <v>2.0716217637150702E-2</v>
      </c>
      <c r="M22" s="220">
        <f t="shared" ca="1" si="11"/>
        <v>1.9806151090168811E-2</v>
      </c>
      <c r="N22" s="221">
        <f t="shared" ca="1" si="12"/>
        <v>2.0828835512825217E-2</v>
      </c>
      <c r="O22" s="223">
        <f>NAC_d!B22</f>
        <v>43221</v>
      </c>
      <c r="P22" s="222">
        <f t="shared" ca="1" si="17"/>
        <v>0.2553011487446164</v>
      </c>
      <c r="Q22" s="222">
        <f t="shared" ca="1" si="18"/>
        <v>0.26046806331835182</v>
      </c>
      <c r="R22" s="222">
        <f t="shared" ca="1" si="19"/>
        <v>0.26311683625958748</v>
      </c>
      <c r="S22" s="222">
        <f t="shared" ca="1" si="20"/>
        <v>0.26493140686793892</v>
      </c>
      <c r="T22" s="222">
        <f t="shared" ca="1" si="21"/>
        <v>0.26737457779728335</v>
      </c>
      <c r="U22" s="222">
        <f t="shared" ca="1" si="22"/>
        <v>0.26352813219444116</v>
      </c>
      <c r="W22">
        <f t="shared" si="23"/>
        <v>11</v>
      </c>
      <c r="X22">
        <f t="shared" si="24"/>
        <v>2025</v>
      </c>
      <c r="Y22" s="35">
        <f t="shared" si="13"/>
        <v>45962</v>
      </c>
      <c r="Z22" t="str">
        <f t="shared" si="25"/>
        <v>Q2</v>
      </c>
      <c r="AA22" s="38">
        <f t="shared" ca="1" si="14"/>
        <v>2.4881503599399668</v>
      </c>
      <c r="AB22" s="48">
        <f t="shared" ca="1" si="16"/>
        <v>2.4881503599399668E-2</v>
      </c>
    </row>
    <row r="23" spans="1:28" x14ac:dyDescent="0.25">
      <c r="A23" s="35">
        <f>NAC_d!B23</f>
        <v>43252</v>
      </c>
      <c r="B23" s="34">
        <f ca="1">NAC_d!BV23+NAC_d!BW23</f>
        <v>288.27621615699957</v>
      </c>
      <c r="C23" s="34">
        <f ca="1">NAC_d!BX23+NAC_d!BY23</f>
        <v>289.67192782490275</v>
      </c>
      <c r="D23" s="34">
        <f ca="1">NAC_d!BZ23+NAC_d!CA23</f>
        <v>290.00927849565426</v>
      </c>
      <c r="E23" s="34">
        <f ca="1">NAC_d!CB23+NAC_d!CC23</f>
        <v>290.03746210017607</v>
      </c>
      <c r="F23" s="34">
        <f ca="1">NAC_d!CD23+NAC_d!CE23</f>
        <v>290.31650348296523</v>
      </c>
      <c r="G23" s="216" cm="1">
        <f t="array" aca="1" ref="G23" ca="1">SUMPRODUCT($B$3:$F$3/100,B23:F23)</f>
        <v>289.82891371490047</v>
      </c>
      <c r="H23" s="35">
        <f>NAC_d!B23</f>
        <v>43252</v>
      </c>
      <c r="I23" s="219">
        <f t="shared" ca="1" si="7"/>
        <v>3.7422474399361194E-2</v>
      </c>
      <c r="J23" s="220">
        <f t="shared" ca="1" si="8"/>
        <v>3.7269056908524556E-2</v>
      </c>
      <c r="K23" s="220">
        <f t="shared" ca="1" si="9"/>
        <v>3.6943518429695343E-2</v>
      </c>
      <c r="L23" s="220">
        <f t="shared" ca="1" si="10"/>
        <v>3.7235066306650078E-2</v>
      </c>
      <c r="M23" s="220">
        <f t="shared" ca="1" si="11"/>
        <v>3.6776463148965099E-2</v>
      </c>
      <c r="N23" s="221">
        <f t="shared" ca="1" si="12"/>
        <v>3.7063051027511396E-2</v>
      </c>
      <c r="O23" s="223">
        <f>NAC_d!B23</f>
        <v>43252</v>
      </c>
      <c r="P23" s="222">
        <f t="shared" ca="1" si="17"/>
        <v>0.28788829377947023</v>
      </c>
      <c r="Q23" s="222">
        <f t="shared" ca="1" si="18"/>
        <v>0.29189262892030921</v>
      </c>
      <c r="R23" s="222">
        <f t="shared" ca="1" si="19"/>
        <v>0.29473298100670364</v>
      </c>
      <c r="S23" s="222">
        <f t="shared" ca="1" si="20"/>
        <v>0.29668161852796682</v>
      </c>
      <c r="T23" s="222">
        <f t="shared" ca="1" si="21"/>
        <v>0.29778299986048662</v>
      </c>
      <c r="U23" s="222">
        <f t="shared" ca="1" si="22"/>
        <v>0.29487423476939356</v>
      </c>
      <c r="W23">
        <f t="shared" si="23"/>
        <v>12</v>
      </c>
      <c r="X23">
        <f t="shared" si="24"/>
        <v>2025</v>
      </c>
      <c r="Y23" s="35">
        <f t="shared" si="13"/>
        <v>45992</v>
      </c>
      <c r="Z23" t="str">
        <f t="shared" si="25"/>
        <v>Q2</v>
      </c>
      <c r="AA23" s="38">
        <f t="shared" ca="1" si="14"/>
        <v>2.8494005191300964</v>
      </c>
      <c r="AB23" s="48">
        <f t="shared" ca="1" si="16"/>
        <v>2.8494005191300964E-2</v>
      </c>
    </row>
    <row r="24" spans="1:28" x14ac:dyDescent="0.25">
      <c r="A24" s="35">
        <f>NAC_d!B24</f>
        <v>43282</v>
      </c>
      <c r="B24" s="34">
        <f ca="1">NAC_d!BV24+NAC_d!BW24</f>
        <v>297.49906535197943</v>
      </c>
      <c r="C24" s="34">
        <f ca="1">NAC_d!BX24+NAC_d!BY24</f>
        <v>298.55245132510896</v>
      </c>
      <c r="D24" s="34">
        <f ca="1">NAC_d!BZ24+NAC_d!CA24</f>
        <v>299.04628485554917</v>
      </c>
      <c r="E24" s="34">
        <f ca="1">NAC_d!CB24+NAC_d!CC24</f>
        <v>299.1084931134784</v>
      </c>
      <c r="F24" s="34">
        <f ca="1">NAC_d!CD24+NAC_d!CE24</f>
        <v>299.26580129280705</v>
      </c>
      <c r="G24" s="216" cm="1">
        <f t="array" aca="1" ref="G24" ca="1">SUMPRODUCT($B$3:$F$3/100,B24:F24)</f>
        <v>298.84288028812517</v>
      </c>
      <c r="H24" s="35">
        <f>NAC_d!B24</f>
        <v>43282</v>
      </c>
      <c r="I24" s="219">
        <f t="shared" ca="1" si="7"/>
        <v>3.1993097862631048E-2</v>
      </c>
      <c r="J24" s="220">
        <f t="shared" ca="1" si="8"/>
        <v>3.0657176782329376E-2</v>
      </c>
      <c r="K24" s="220">
        <f t="shared" ca="1" si="9"/>
        <v>3.1161093902829506E-2</v>
      </c>
      <c r="L24" s="220">
        <f t="shared" ca="1" si="10"/>
        <v>3.1275377144795558E-2</v>
      </c>
      <c r="M24" s="220">
        <f t="shared" ca="1" si="11"/>
        <v>3.0826004386508954E-2</v>
      </c>
      <c r="N24" s="221">
        <f t="shared" ca="1" si="12"/>
        <v>3.1100991470062844E-2</v>
      </c>
      <c r="O24" s="223">
        <f>NAC_d!B24</f>
        <v>43282</v>
      </c>
      <c r="P24" s="222">
        <f t="shared" ca="1" si="17"/>
        <v>0.30965767279894196</v>
      </c>
      <c r="Q24" s="222">
        <f t="shared" ca="1" si="18"/>
        <v>0.31105174244561429</v>
      </c>
      <c r="R24" s="222">
        <f t="shared" ca="1" si="19"/>
        <v>0.31313989571062772</v>
      </c>
      <c r="S24" s="222">
        <f t="shared" ca="1" si="20"/>
        <v>0.3143118074357476</v>
      </c>
      <c r="T24" s="222">
        <f t="shared" ca="1" si="21"/>
        <v>0.31290020892746884</v>
      </c>
      <c r="U24" s="222">
        <f t="shared" ca="1" si="22"/>
        <v>0.31257481679467469</v>
      </c>
      <c r="W24">
        <f t="shared" si="23"/>
        <v>1</v>
      </c>
      <c r="X24">
        <f t="shared" si="24"/>
        <v>2026</v>
      </c>
      <c r="Y24" s="35">
        <f t="shared" si="13"/>
        <v>46023</v>
      </c>
      <c r="Z24" t="str">
        <f t="shared" si="25"/>
        <v>Q2</v>
      </c>
      <c r="AA24" s="38">
        <f t="shared" ca="1" si="14"/>
        <v>3.0125080467816145</v>
      </c>
      <c r="AB24" s="48">
        <f t="shared" ca="1" si="16"/>
        <v>3.0125080467816145E-2</v>
      </c>
    </row>
    <row r="25" spans="1:28" x14ac:dyDescent="0.25">
      <c r="A25" s="35">
        <f>NAC_d!B25</f>
        <v>43313</v>
      </c>
      <c r="B25" s="34">
        <f ca="1">NAC_d!BV25+NAC_d!BW25</f>
        <v>309.14559068885336</v>
      </c>
      <c r="C25" s="34">
        <f ca="1">NAC_d!BX25+NAC_d!BY25</f>
        <v>310.43578618437846</v>
      </c>
      <c r="D25" s="34">
        <f ca="1">NAC_d!BZ25+NAC_d!CA25</f>
        <v>310.69250174770673</v>
      </c>
      <c r="E25" s="34">
        <f ca="1">NAC_d!CB25+NAC_d!CC25</f>
        <v>310.63959244853277</v>
      </c>
      <c r="F25" s="34">
        <f ca="1">NAC_d!CD25+NAC_d!CE25</f>
        <v>310.77175968430964</v>
      </c>
      <c r="G25" s="216" cm="1">
        <f t="array" aca="1" ref="G25" ca="1">SUMPRODUCT($B$3:$F$3/100,B25:F25)</f>
        <v>310.45409242160707</v>
      </c>
      <c r="H25" s="35">
        <f>NAC_d!B25</f>
        <v>43313</v>
      </c>
      <c r="I25" s="219">
        <f t="shared" ca="1" si="7"/>
        <v>3.9148107316218317E-2</v>
      </c>
      <c r="J25" s="220">
        <f t="shared" ca="1" si="8"/>
        <v>3.9803172965172218E-2</v>
      </c>
      <c r="K25" s="220">
        <f t="shared" ca="1" si="9"/>
        <v>3.8944529599433508E-2</v>
      </c>
      <c r="L25" s="220">
        <f t="shared" ca="1" si="10"/>
        <v>3.8551561057410755E-2</v>
      </c>
      <c r="M25" s="220">
        <f t="shared" ca="1" si="11"/>
        <v>3.844728780167217E-2</v>
      </c>
      <c r="N25" s="221">
        <f t="shared" ca="1" si="12"/>
        <v>3.8853902499825788E-2</v>
      </c>
      <c r="O25" s="223">
        <f>NAC_d!B25</f>
        <v>43313</v>
      </c>
      <c r="P25" s="222">
        <f t="shared" ca="1" si="17"/>
        <v>0.34192231893630098</v>
      </c>
      <c r="Q25" s="222">
        <f t="shared" ca="1" si="18"/>
        <v>0.34389704942662425</v>
      </c>
      <c r="R25" s="222">
        <f t="shared" ca="1" si="19"/>
        <v>0.34522880525151445</v>
      </c>
      <c r="S25" s="222">
        <f t="shared" ca="1" si="20"/>
        <v>0.34612304372115488</v>
      </c>
      <c r="T25" s="222">
        <f t="shared" ca="1" si="21"/>
        <v>0.34467430570838853</v>
      </c>
      <c r="U25" s="222">
        <f t="shared" ca="1" si="22"/>
        <v>0.34463881088539106</v>
      </c>
      <c r="W25">
        <f t="shared" si="23"/>
        <v>2</v>
      </c>
      <c r="X25">
        <f t="shared" si="24"/>
        <v>2026</v>
      </c>
      <c r="Y25" s="35">
        <f t="shared" si="13"/>
        <v>46054</v>
      </c>
      <c r="Z25" t="str">
        <f t="shared" si="25"/>
        <v>Q2</v>
      </c>
      <c r="AA25" s="38">
        <f t="shared" ca="1" si="14"/>
        <v>2.9565672480146299</v>
      </c>
      <c r="AB25" s="48">
        <f t="shared" ca="1" si="16"/>
        <v>2.9565672480146299E-2</v>
      </c>
    </row>
    <row r="26" spans="1:28" x14ac:dyDescent="0.25">
      <c r="A26" s="35">
        <f>NAC_d!B26</f>
        <v>43344</v>
      </c>
      <c r="B26" s="34">
        <f ca="1">NAC_d!BV26+NAC_d!BW26</f>
        <v>329.41929929362698</v>
      </c>
      <c r="C26" s="34">
        <f ca="1">NAC_d!BX26+NAC_d!BY26</f>
        <v>330.83362246707497</v>
      </c>
      <c r="D26" s="34">
        <f ca="1">NAC_d!BZ26+NAC_d!CA26</f>
        <v>330.79124198200077</v>
      </c>
      <c r="E26" s="34">
        <f ca="1">NAC_d!CB26+NAC_d!CC26</f>
        <v>331.09153497766766</v>
      </c>
      <c r="F26" s="34">
        <f ca="1">NAC_d!CD26+NAC_d!CE26</f>
        <v>331.02354059448919</v>
      </c>
      <c r="G26" s="216" cm="1">
        <f t="array" aca="1" ref="G26" ca="1">SUMPRODUCT($B$3:$F$3/100,B26:F26)</f>
        <v>330.74723112628715</v>
      </c>
      <c r="H26" s="35">
        <f>NAC_d!B26</f>
        <v>43344</v>
      </c>
      <c r="I26" s="219">
        <f t="shared" ca="1" si="7"/>
        <v>6.5579808399009565E-2</v>
      </c>
      <c r="J26" s="220">
        <f t="shared" ca="1" si="8"/>
        <v>6.5707103338213502E-2</v>
      </c>
      <c r="K26" s="220">
        <f t="shared" ca="1" si="9"/>
        <v>6.469013613535779E-2</v>
      </c>
      <c r="L26" s="220">
        <f t="shared" ca="1" si="10"/>
        <v>6.5838170749349612E-2</v>
      </c>
      <c r="M26" s="220">
        <f t="shared" ca="1" si="11"/>
        <v>6.5166091445219676E-2</v>
      </c>
      <c r="N26" s="221">
        <f t="shared" ca="1" si="12"/>
        <v>6.5365988724417567E-2</v>
      </c>
      <c r="O26" s="223">
        <f>NAC_d!B26</f>
        <v>43344</v>
      </c>
      <c r="P26" s="222">
        <f t="shared" ca="1" si="17"/>
        <v>0.40376128901140662</v>
      </c>
      <c r="Q26" s="222">
        <f t="shared" ca="1" si="18"/>
        <v>0.40549949738471791</v>
      </c>
      <c r="R26" s="222">
        <f t="shared" ca="1" si="19"/>
        <v>0.40533879143480367</v>
      </c>
      <c r="S26" s="222">
        <f t="shared" ca="1" si="20"/>
        <v>0.4079822523183938</v>
      </c>
      <c r="T26" s="222">
        <f t="shared" ca="1" si="21"/>
        <v>0.40540570764395656</v>
      </c>
      <c r="U26" s="222">
        <f t="shared" ca="1" si="22"/>
        <v>0.40578173802251838</v>
      </c>
      <c r="W26">
        <f t="shared" si="23"/>
        <v>3</v>
      </c>
      <c r="X26">
        <f t="shared" si="24"/>
        <v>2026</v>
      </c>
      <c r="Y26" s="35">
        <f t="shared" si="13"/>
        <v>46082</v>
      </c>
      <c r="Z26" t="str">
        <f t="shared" si="25"/>
        <v>Q2</v>
      </c>
      <c r="AA26" s="38">
        <f t="shared" ca="1" si="14"/>
        <v>3.4347654636090352</v>
      </c>
      <c r="AB26" s="48">
        <f t="shared" ca="1" si="16"/>
        <v>3.4347654636090352E-2</v>
      </c>
    </row>
    <row r="27" spans="1:28" x14ac:dyDescent="0.25">
      <c r="A27" s="35">
        <f>NAC_d!B27</f>
        <v>43374</v>
      </c>
      <c r="B27" s="34">
        <f ca="1">NAC_d!BV27+NAC_d!BW27</f>
        <v>347.48119315063349</v>
      </c>
      <c r="C27" s="34">
        <f ca="1">NAC_d!BX27+NAC_d!BY27</f>
        <v>348.59468839931355</v>
      </c>
      <c r="D27" s="34">
        <f ca="1">NAC_d!BZ27+NAC_d!CA27</f>
        <v>348.91261899198963</v>
      </c>
      <c r="E27" s="34">
        <f ca="1">NAC_d!CB27+NAC_d!CC27</f>
        <v>349.15265939237162</v>
      </c>
      <c r="F27" s="34">
        <f ca="1">NAC_d!CD27+NAC_d!CE27</f>
        <v>348.66822740564766</v>
      </c>
      <c r="G27" s="216" cm="1">
        <f t="array" aca="1" ref="G27" ca="1">SUMPRODUCT($B$3:$F$3/100,B27:F27)</f>
        <v>348.63658736069948</v>
      </c>
      <c r="H27" s="35">
        <f>NAC_d!B27</f>
        <v>43374</v>
      </c>
      <c r="I27" s="219">
        <f t="shared" ca="1" si="7"/>
        <v>5.4829495101642811E-2</v>
      </c>
      <c r="J27" s="220">
        <f t="shared" ca="1" si="8"/>
        <v>5.3685794689764865E-2</v>
      </c>
      <c r="K27" s="220">
        <f t="shared" ca="1" si="9"/>
        <v>5.4781912911028297E-2</v>
      </c>
      <c r="L27" s="220">
        <f t="shared" ca="1" si="10"/>
        <v>5.455024519404339E-2</v>
      </c>
      <c r="M27" s="220">
        <f t="shared" ca="1" si="11"/>
        <v>5.3303419990826439E-2</v>
      </c>
      <c r="N27" s="221">
        <f t="shared" ca="1" si="12"/>
        <v>5.4087697646006072E-2</v>
      </c>
      <c r="O27" s="223">
        <f>NAC_d!B27</f>
        <v>43374</v>
      </c>
      <c r="P27" s="222">
        <f t="shared" ca="1" si="17"/>
        <v>0.45701796518767268</v>
      </c>
      <c r="Q27" s="222">
        <f t="shared" ca="1" si="18"/>
        <v>0.45837831050335143</v>
      </c>
      <c r="R27" s="222">
        <f t="shared" ca="1" si="19"/>
        <v>0.45927618560799166</v>
      </c>
      <c r="S27" s="222">
        <f t="shared" ca="1" si="20"/>
        <v>0.46256378904594331</v>
      </c>
      <c r="T27" s="222">
        <f t="shared" ca="1" si="21"/>
        <v>0.45920648262742181</v>
      </c>
      <c r="U27" s="222">
        <f t="shared" ca="1" si="22"/>
        <v>0.45957071176922515</v>
      </c>
      <c r="W27">
        <f t="shared" si="23"/>
        <v>4</v>
      </c>
      <c r="X27">
        <f t="shared" si="24"/>
        <v>2026</v>
      </c>
      <c r="Y27" s="35">
        <f t="shared" si="13"/>
        <v>46113</v>
      </c>
      <c r="Z27" t="str">
        <f t="shared" si="25"/>
        <v>Q2</v>
      </c>
      <c r="AA27" s="38">
        <f t="shared" ca="1" si="14"/>
        <v>2.5493996663133345</v>
      </c>
      <c r="AB27" s="48">
        <f t="shared" ca="1" si="16"/>
        <v>2.5493996663133345E-2</v>
      </c>
    </row>
    <row r="28" spans="1:28" x14ac:dyDescent="0.25">
      <c r="A28" s="35">
        <f>NAC_d!B28</f>
        <v>43405</v>
      </c>
      <c r="B28" s="34">
        <f ca="1">NAC_d!BV28+NAC_d!BW28</f>
        <v>358.52126171329394</v>
      </c>
      <c r="C28" s="34">
        <f ca="1">NAC_d!BX28+NAC_d!BY28</f>
        <v>359.39138862883453</v>
      </c>
      <c r="D28" s="34">
        <f ca="1">NAC_d!BZ28+NAC_d!CA28</f>
        <v>360.08238517103007</v>
      </c>
      <c r="E28" s="34">
        <f ca="1">NAC_d!CB28+NAC_d!CC28</f>
        <v>360.23760410897387</v>
      </c>
      <c r="F28" s="34">
        <f ca="1">NAC_d!CD28+NAC_d!CE28</f>
        <v>359.63903518344779</v>
      </c>
      <c r="G28" s="216" cm="1">
        <f t="array" aca="1" ref="G28" ca="1">SUMPRODUCT($B$3:$F$3/100,B28:F28)</f>
        <v>359.64858016646394</v>
      </c>
      <c r="H28" s="35">
        <f>NAC_d!B28</f>
        <v>43405</v>
      </c>
      <c r="I28" s="219">
        <f t="shared" ca="1" si="7"/>
        <v>3.1771700973395101E-2</v>
      </c>
      <c r="J28" s="220">
        <f t="shared" ca="1" si="8"/>
        <v>3.0972073266800404E-2</v>
      </c>
      <c r="K28" s="220">
        <f t="shared" ca="1" si="9"/>
        <v>3.201307597102665E-2</v>
      </c>
      <c r="L28" s="220">
        <f t="shared" ca="1" si="10"/>
        <v>3.1748131994449924E-2</v>
      </c>
      <c r="M28" s="220">
        <f t="shared" ca="1" si="11"/>
        <v>3.146489102098915E-2</v>
      </c>
      <c r="N28" s="221">
        <f t="shared" ca="1" si="12"/>
        <v>3.1585878261169098E-2</v>
      </c>
      <c r="O28" s="223">
        <f>NAC_d!B28</f>
        <v>43405</v>
      </c>
      <c r="P28" s="222">
        <f t="shared" ca="1" si="17"/>
        <v>0.48338544622648816</v>
      </c>
      <c r="Q28" s="222">
        <f t="shared" ca="1" si="18"/>
        <v>0.48427779925780645</v>
      </c>
      <c r="R28" s="222">
        <f t="shared" ca="1" si="19"/>
        <v>0.48549891691495861</v>
      </c>
      <c r="S28" s="222">
        <f t="shared" ca="1" si="20"/>
        <v>0.48804802344995735</v>
      </c>
      <c r="T28" s="222">
        <f t="shared" ca="1" si="21"/>
        <v>0.48467876464228343</v>
      </c>
      <c r="U28" s="222">
        <f t="shared" ca="1" si="22"/>
        <v>0.48535429175582978</v>
      </c>
      <c r="W28">
        <f t="shared" si="23"/>
        <v>5</v>
      </c>
      <c r="X28">
        <f t="shared" si="24"/>
        <v>2026</v>
      </c>
      <c r="Y28" s="35">
        <f t="shared" si="13"/>
        <v>46143</v>
      </c>
      <c r="Z28" t="str">
        <f t="shared" si="25"/>
        <v>Q2</v>
      </c>
      <c r="AA28" s="38">
        <f t="shared" ca="1" si="14"/>
        <v>2.2034407503278119</v>
      </c>
      <c r="AB28" s="48">
        <f t="shared" ca="1" si="16"/>
        <v>2.2034407503278119E-2</v>
      </c>
    </row>
    <row r="29" spans="1:28" x14ac:dyDescent="0.25">
      <c r="A29" s="35">
        <f>NAC_d!B29</f>
        <v>43435</v>
      </c>
      <c r="B29" s="34">
        <f ca="1">NAC_d!BV29+NAC_d!BW29</f>
        <v>366.91527165581988</v>
      </c>
      <c r="C29" s="34">
        <f ca="1">NAC_d!BX29+NAC_d!BY29</f>
        <v>368.4207232237784</v>
      </c>
      <c r="D29" s="34">
        <f ca="1">NAC_d!BZ29+NAC_d!CA29</f>
        <v>369.10673014082874</v>
      </c>
      <c r="E29" s="34">
        <f ca="1">NAC_d!CB29+NAC_d!CC29</f>
        <v>369.56727990727097</v>
      </c>
      <c r="F29" s="34">
        <f ca="1">NAC_d!CD29+NAC_d!CE29</f>
        <v>369.34934240760492</v>
      </c>
      <c r="G29" s="216" cm="1">
        <f t="array" aca="1" ref="G29" ca="1">SUMPRODUCT($B$3:$F$3/100,B29:F29)</f>
        <v>368.885717522589</v>
      </c>
      <c r="H29" s="35">
        <f>NAC_d!B29</f>
        <v>43435</v>
      </c>
      <c r="I29" s="219">
        <f t="shared" ca="1" si="7"/>
        <v>2.3412865118271675E-2</v>
      </c>
      <c r="J29" s="220">
        <f t="shared" ca="1" si="8"/>
        <v>2.5123959228386061E-2</v>
      </c>
      <c r="K29" s="220">
        <f t="shared" ca="1" si="9"/>
        <v>2.5061889560391348E-2</v>
      </c>
      <c r="L29" s="220">
        <f t="shared" ca="1" si="10"/>
        <v>2.5898672686804902E-2</v>
      </c>
      <c r="M29" s="220">
        <f t="shared" ca="1" si="11"/>
        <v>2.7000148132429569E-2</v>
      </c>
      <c r="N29" s="221">
        <f t="shared" ca="1" si="12"/>
        <v>2.568378652252612E-2</v>
      </c>
      <c r="O29" s="223">
        <f>NAC_d!B29</f>
        <v>43435</v>
      </c>
      <c r="P29" s="222">
        <f t="shared" ca="1" si="17"/>
        <v>0.47704328829711229</v>
      </c>
      <c r="Q29" s="222">
        <f t="shared" ca="1" si="18"/>
        <v>0.47662902273504204</v>
      </c>
      <c r="R29" s="222">
        <f t="shared" ca="1" si="19"/>
        <v>0.47708810595934059</v>
      </c>
      <c r="S29" s="222">
        <f t="shared" ca="1" si="20"/>
        <v>0.48018084998105648</v>
      </c>
      <c r="T29" s="222">
        <f t="shared" ca="1" si="21"/>
        <v>0.47606144976721199</v>
      </c>
      <c r="U29" s="222">
        <f t="shared" ca="1" si="22"/>
        <v>0.47736782177166059</v>
      </c>
      <c r="W29">
        <f>AD1</f>
        <v>5</v>
      </c>
      <c r="X29">
        <f>AF1-1</f>
        <v>2025</v>
      </c>
      <c r="Y29" s="35">
        <f t="shared" si="13"/>
        <v>45778</v>
      </c>
      <c r="Z29" t="s">
        <v>248</v>
      </c>
      <c r="AA29" s="38">
        <f t="shared" ca="1" si="14"/>
        <v>1.4594477652883908</v>
      </c>
      <c r="AB29" s="48">
        <f ca="1">VLOOKUP(Y29,$H$6:$N$264,4,FALSE)</f>
        <v>1.4594477652883908E-2</v>
      </c>
    </row>
    <row r="30" spans="1:28" x14ac:dyDescent="0.25">
      <c r="A30" s="35">
        <f>NAC_d!B30</f>
        <v>43466</v>
      </c>
      <c r="B30" s="34">
        <f ca="1">NAC_d!BV30+NAC_d!BW30</f>
        <v>378.02398022838639</v>
      </c>
      <c r="C30" s="34">
        <f ca="1">NAC_d!BX30+NAC_d!BY30</f>
        <v>379.3496774716869</v>
      </c>
      <c r="D30" s="34">
        <f ca="1">NAC_d!BZ30+NAC_d!CA30</f>
        <v>379.95471359322033</v>
      </c>
      <c r="E30" s="34">
        <f ca="1">NAC_d!CB30+NAC_d!CC30</f>
        <v>380.32937416930116</v>
      </c>
      <c r="F30" s="34">
        <f ca="1">NAC_d!CD30+NAC_d!CE30</f>
        <v>379.92309784010524</v>
      </c>
      <c r="G30" s="216" cm="1">
        <f t="array" aca="1" ref="G30" ca="1">SUMPRODUCT($B$3:$F$3/100,B30:F30)</f>
        <v>379.6695413636017</v>
      </c>
      <c r="H30" s="35">
        <f>NAC_d!B30</f>
        <v>43466</v>
      </c>
      <c r="I30" s="219">
        <f t="shared" ca="1" si="7"/>
        <v>3.0275950418839237E-2</v>
      </c>
      <c r="J30" s="220">
        <f t="shared" ca="1" si="8"/>
        <v>2.9664330910262882E-2</v>
      </c>
      <c r="K30" s="220">
        <f t="shared" ca="1" si="9"/>
        <v>2.9389828379050797E-2</v>
      </c>
      <c r="L30" s="220">
        <f t="shared" ca="1" si="10"/>
        <v>2.9120798423308836E-2</v>
      </c>
      <c r="M30" s="220">
        <f t="shared" ca="1" si="11"/>
        <v>2.8628060804373634E-2</v>
      </c>
      <c r="N30" s="221">
        <f t="shared" ca="1" si="12"/>
        <v>2.92335087230704E-2</v>
      </c>
      <c r="O30" s="223">
        <f>NAC_d!B30</f>
        <v>43466</v>
      </c>
      <c r="P30" s="222">
        <f t="shared" ca="1" si="17"/>
        <v>0.49506741208952199</v>
      </c>
      <c r="Q30" s="222">
        <f t="shared" ca="1" si="18"/>
        <v>0.49489334887743874</v>
      </c>
      <c r="R30" s="222">
        <f t="shared" ca="1" si="19"/>
        <v>0.49409930097200183</v>
      </c>
      <c r="S30" s="222">
        <f t="shared" ca="1" si="20"/>
        <v>0.49627758342146056</v>
      </c>
      <c r="T30" s="222">
        <f t="shared" ca="1" si="21"/>
        <v>0.49114774629914337</v>
      </c>
      <c r="U30" s="222">
        <f t="shared" ca="1" si="22"/>
        <v>0.4938690555597387</v>
      </c>
      <c r="W30">
        <f>+IF(W29=12,1,+W29+1)</f>
        <v>6</v>
      </c>
      <c r="X30">
        <f>+IF(W30=1,X29+1,X29)</f>
        <v>2025</v>
      </c>
      <c r="Y30" s="35">
        <f t="shared" si="13"/>
        <v>45809</v>
      </c>
      <c r="Z30" t="str">
        <f>Z29</f>
        <v>Q3</v>
      </c>
      <c r="AA30" s="38">
        <f t="shared" ca="1" si="14"/>
        <v>1.5197211216100515</v>
      </c>
      <c r="AB30" s="48">
        <f t="shared" ref="AB30:AB41" ca="1" si="26">VLOOKUP(Y30,$H$6:$N$264,4,FALSE)</f>
        <v>1.5197211216100515E-2</v>
      </c>
    </row>
    <row r="31" spans="1:28" x14ac:dyDescent="0.25">
      <c r="A31" s="35">
        <f>NAC_d!B31</f>
        <v>43497</v>
      </c>
      <c r="B31" s="34">
        <f ca="1">NAC_d!BV31+NAC_d!BW31</f>
        <v>393.86329422296114</v>
      </c>
      <c r="C31" s="34">
        <f ca="1">NAC_d!BX31+NAC_d!BY31</f>
        <v>394.45710991264275</v>
      </c>
      <c r="D31" s="34">
        <f ca="1">NAC_d!BZ31+NAC_d!CA31</f>
        <v>394.44626949514264</v>
      </c>
      <c r="E31" s="34">
        <f ca="1">NAC_d!CB31+NAC_d!CC31</f>
        <v>394.24143498418459</v>
      </c>
      <c r="F31" s="34">
        <f ca="1">NAC_d!CD31+NAC_d!CE31</f>
        <v>393.33514015600724</v>
      </c>
      <c r="G31" s="216" cm="1">
        <f t="array" aca="1" ref="G31" ca="1">SUMPRODUCT($B$3:$F$3/100,B31:F31)</f>
        <v>393.94226288842714</v>
      </c>
      <c r="H31" s="35">
        <f>NAC_d!B31</f>
        <v>43497</v>
      </c>
      <c r="I31" s="219">
        <f t="shared" ca="1" si="7"/>
        <v>4.1900288931419949E-2</v>
      </c>
      <c r="J31" s="220">
        <f t="shared" ca="1" si="8"/>
        <v>3.9824555912752579E-2</v>
      </c>
      <c r="K31" s="220">
        <f t="shared" ca="1" si="9"/>
        <v>3.814021877732765E-2</v>
      </c>
      <c r="L31" s="220">
        <f t="shared" ca="1" si="10"/>
        <v>3.6578980640844749E-2</v>
      </c>
      <c r="M31" s="220">
        <f t="shared" ca="1" si="11"/>
        <v>3.5301992408860006E-2</v>
      </c>
      <c r="N31" s="221">
        <f t="shared" ca="1" si="12"/>
        <v>3.7592484963540285E-2</v>
      </c>
      <c r="O31" s="223">
        <f>NAC_d!B31</f>
        <v>43497</v>
      </c>
      <c r="P31" s="222">
        <f t="shared" ca="1" si="17"/>
        <v>0.52308303761495201</v>
      </c>
      <c r="Q31" s="222">
        <f t="shared" ca="1" si="18"/>
        <v>0.51737518647294301</v>
      </c>
      <c r="R31" s="222">
        <f t="shared" ca="1" si="19"/>
        <v>0.51456027020181971</v>
      </c>
      <c r="S31" s="222">
        <f t="shared" ca="1" si="20"/>
        <v>0.51386769714240565</v>
      </c>
      <c r="T31" s="222">
        <f t="shared" ca="1" si="21"/>
        <v>0.50708020448748892</v>
      </c>
      <c r="U31" s="222">
        <f t="shared" ca="1" si="22"/>
        <v>0.51345264510661104</v>
      </c>
      <c r="W31">
        <f t="shared" ref="W31:W41" si="27">+IF(W30=12,1,+W30+1)</f>
        <v>7</v>
      </c>
      <c r="X31">
        <f t="shared" ref="X31:X41" si="28">+IF(W31=1,X30+1,X30)</f>
        <v>2025</v>
      </c>
      <c r="Y31" s="35">
        <f t="shared" si="13"/>
        <v>45839</v>
      </c>
      <c r="Z31" t="str">
        <f t="shared" ref="Z31:Z41" si="29">Z30</f>
        <v>Q3</v>
      </c>
      <c r="AA31" s="38">
        <f t="shared" ca="1" si="14"/>
        <v>1.872644723190775</v>
      </c>
      <c r="AB31" s="48">
        <f t="shared" ca="1" si="26"/>
        <v>1.872644723190775E-2</v>
      </c>
    </row>
    <row r="32" spans="1:28" x14ac:dyDescent="0.25">
      <c r="A32" s="35">
        <f>NAC_d!B32</f>
        <v>43525</v>
      </c>
      <c r="B32" s="34">
        <f ca="1">NAC_d!BV32+NAC_d!BW32</f>
        <v>413.03530090007695</v>
      </c>
      <c r="C32" s="34">
        <f ca="1">NAC_d!BX32+NAC_d!BY32</f>
        <v>413.65304484982005</v>
      </c>
      <c r="D32" s="34">
        <f ca="1">NAC_d!BZ32+NAC_d!CA32</f>
        <v>413.19453768276378</v>
      </c>
      <c r="E32" s="34">
        <f ca="1">NAC_d!CB32+NAC_d!CC32</f>
        <v>412.59129266100501</v>
      </c>
      <c r="F32" s="34">
        <f ca="1">NAC_d!CD32+NAC_d!CE32</f>
        <v>411.12096279047245</v>
      </c>
      <c r="G32" s="216" cm="1">
        <f t="array" aca="1" ref="G32" ca="1">SUMPRODUCT($B$3:$F$3/100,B32:F32)</f>
        <v>412.41058933000159</v>
      </c>
      <c r="H32" s="35">
        <f>NAC_d!B32</f>
        <v>43525</v>
      </c>
      <c r="I32" s="219">
        <f t="shared" ca="1" si="7"/>
        <v>4.8676804765317216E-2</v>
      </c>
      <c r="J32" s="220">
        <f t="shared" ca="1" si="8"/>
        <v>4.8664187955512972E-2</v>
      </c>
      <c r="K32" s="220">
        <f t="shared" ca="1" si="9"/>
        <v>4.7530600838530779E-2</v>
      </c>
      <c r="L32" s="220">
        <f t="shared" ca="1" si="10"/>
        <v>4.6544721199983874E-2</v>
      </c>
      <c r="M32" s="220">
        <f t="shared" ca="1" si="11"/>
        <v>4.5217985424365725E-2</v>
      </c>
      <c r="N32" s="221">
        <f t="shared" ca="1" si="12"/>
        <v>4.688079493213726E-2</v>
      </c>
      <c r="O32" s="223">
        <f>NAC_d!B32</f>
        <v>43525</v>
      </c>
      <c r="P32" s="222">
        <f t="shared" ca="1" si="17"/>
        <v>0.560775790448095</v>
      </c>
      <c r="Q32" s="222">
        <f t="shared" ca="1" si="18"/>
        <v>0.55302754988090697</v>
      </c>
      <c r="R32" s="222">
        <f t="shared" ca="1" si="19"/>
        <v>0.55010115751875688</v>
      </c>
      <c r="S32" s="222">
        <f t="shared" ca="1" si="20"/>
        <v>0.54777003074688912</v>
      </c>
      <c r="T32" s="222">
        <f t="shared" ca="1" si="21"/>
        <v>0.53840871744652641</v>
      </c>
      <c r="U32" s="222">
        <f t="shared" ca="1" si="22"/>
        <v>0.54754129792598749</v>
      </c>
      <c r="W32">
        <f t="shared" si="27"/>
        <v>8</v>
      </c>
      <c r="X32">
        <f t="shared" si="28"/>
        <v>2025</v>
      </c>
      <c r="Y32" s="35">
        <f t="shared" si="13"/>
        <v>45870</v>
      </c>
      <c r="Z32" t="str">
        <f t="shared" si="29"/>
        <v>Q3</v>
      </c>
      <c r="AA32" s="38">
        <f t="shared" ca="1" si="14"/>
        <v>1.8537280297742154</v>
      </c>
      <c r="AB32" s="48">
        <f t="shared" ca="1" si="26"/>
        <v>1.8537280297742154E-2</v>
      </c>
    </row>
    <row r="33" spans="1:28" x14ac:dyDescent="0.25">
      <c r="A33" s="35">
        <f>NAC_d!B33</f>
        <v>43556</v>
      </c>
      <c r="B33" s="34">
        <f ca="1">NAC_d!BV33+NAC_d!BW33</f>
        <v>426.84291213802743</v>
      </c>
      <c r="C33" s="34">
        <f ca="1">NAC_d!BX33+NAC_d!BY33</f>
        <v>427.34164889757483</v>
      </c>
      <c r="D33" s="34">
        <f ca="1">NAC_d!BZ33+NAC_d!CA33</f>
        <v>427.35684106900226</v>
      </c>
      <c r="E33" s="34">
        <f ca="1">NAC_d!CB33+NAC_d!CC33</f>
        <v>426.91310775837269</v>
      </c>
      <c r="F33" s="34">
        <f ca="1">NAC_d!CD33+NAC_d!CE33</f>
        <v>425.46148740497074</v>
      </c>
      <c r="G33" s="216" cm="1">
        <f t="array" aca="1" ref="G33" ca="1">SUMPRODUCT($B$3:$F$3/100,B33:F33)</f>
        <v>426.54810501275722</v>
      </c>
      <c r="H33" s="35">
        <f>NAC_d!B33</f>
        <v>43556</v>
      </c>
      <c r="I33" s="219">
        <f t="shared" ca="1" si="7"/>
        <v>3.3429615356995512E-2</v>
      </c>
      <c r="J33" s="220">
        <f t="shared" ca="1" si="8"/>
        <v>3.3091993926273489E-2</v>
      </c>
      <c r="K33" s="220">
        <f t="shared" ca="1" si="9"/>
        <v>3.4275146679484392E-2</v>
      </c>
      <c r="L33" s="220">
        <f t="shared" ca="1" si="10"/>
        <v>3.4711869474993495E-2</v>
      </c>
      <c r="M33" s="220">
        <f t="shared" ca="1" si="11"/>
        <v>3.4881521285517358E-2</v>
      </c>
      <c r="N33" s="221">
        <f t="shared" ca="1" si="12"/>
        <v>3.4280195631550825E-2</v>
      </c>
      <c r="O33" s="223">
        <f>NAC_d!B33</f>
        <v>43556</v>
      </c>
      <c r="P33" s="222">
        <f t="shared" ca="1" si="17"/>
        <v>0.57095678928225291</v>
      </c>
      <c r="Q33" s="222">
        <f t="shared" ca="1" si="18"/>
        <v>0.56274557801351843</v>
      </c>
      <c r="R33" s="222">
        <f t="shared" ca="1" si="19"/>
        <v>0.56043161268130026</v>
      </c>
      <c r="S33" s="222">
        <f t="shared" ca="1" si="20"/>
        <v>0.558359306637078</v>
      </c>
      <c r="T33" s="222">
        <f t="shared" ca="1" si="21"/>
        <v>0.54949894838906221</v>
      </c>
      <c r="U33" s="222">
        <f t="shared" ca="1" si="22"/>
        <v>0.55806078976985574</v>
      </c>
      <c r="W33">
        <f t="shared" si="27"/>
        <v>9</v>
      </c>
      <c r="X33">
        <f t="shared" si="28"/>
        <v>2025</v>
      </c>
      <c r="Y33" s="35">
        <f t="shared" si="13"/>
        <v>45901</v>
      </c>
      <c r="Z33" t="str">
        <f t="shared" si="29"/>
        <v>Q3</v>
      </c>
      <c r="AA33" s="38">
        <f t="shared" ca="1" si="14"/>
        <v>2.0885551886223208</v>
      </c>
      <c r="AB33" s="48">
        <f t="shared" ca="1" si="26"/>
        <v>2.0885551886223208E-2</v>
      </c>
    </row>
    <row r="34" spans="1:28" x14ac:dyDescent="0.25">
      <c r="A34" s="35">
        <f>NAC_d!B34</f>
        <v>43586</v>
      </c>
      <c r="B34" s="34">
        <f ca="1">NAC_d!BV34+NAC_d!BW34</f>
        <v>439.6740713023155</v>
      </c>
      <c r="C34" s="34">
        <f ca="1">NAC_d!BX34+NAC_d!BY34</f>
        <v>440.40175440775948</v>
      </c>
      <c r="D34" s="34">
        <f ca="1">NAC_d!BZ34+NAC_d!CA34</f>
        <v>440.43733605166926</v>
      </c>
      <c r="E34" s="34">
        <f ca="1">NAC_d!CB34+NAC_d!CC34</f>
        <v>440.14687948676544</v>
      </c>
      <c r="F34" s="34">
        <f ca="1">NAC_d!CD34+NAC_d!CE34</f>
        <v>438.91162308363687</v>
      </c>
      <c r="G34" s="216" cm="1">
        <f t="array" aca="1" ref="G34" ca="1">SUMPRODUCT($B$3:$F$3/100,B34:F34)</f>
        <v>439.74758741350911</v>
      </c>
      <c r="H34" s="35">
        <f>NAC_d!B34</f>
        <v>43586</v>
      </c>
      <c r="I34" s="219">
        <f t="shared" ca="1" si="7"/>
        <v>3.0060611994275899E-2</v>
      </c>
      <c r="J34" s="220">
        <f t="shared" ca="1" si="8"/>
        <v>3.0561274670690697E-2</v>
      </c>
      <c r="K34" s="220">
        <f t="shared" ca="1" si="9"/>
        <v>3.0607898892988539E-2</v>
      </c>
      <c r="L34" s="220">
        <f t="shared" ca="1" si="10"/>
        <v>3.0998747726159959E-2</v>
      </c>
      <c r="M34" s="220">
        <f t="shared" ca="1" si="11"/>
        <v>3.1613050950164645E-2</v>
      </c>
      <c r="N34" s="221">
        <f t="shared" ca="1" si="12"/>
        <v>3.0944885806859057E-2</v>
      </c>
      <c r="O34" s="223">
        <f>NAC_d!B34</f>
        <v>43586</v>
      </c>
      <c r="P34" s="222">
        <f t="shared" ca="1" si="17"/>
        <v>0.58225943527465773</v>
      </c>
      <c r="Q34" s="222">
        <f t="shared" ca="1" si="18"/>
        <v>0.57700856926504174</v>
      </c>
      <c r="R34" s="222">
        <f t="shared" ca="1" si="19"/>
        <v>0.57480699673567082</v>
      </c>
      <c r="S34" s="222">
        <f t="shared" ca="1" si="20"/>
        <v>0.57405796624795102</v>
      </c>
      <c r="T34" s="222">
        <f t="shared" ca="1" si="21"/>
        <v>0.5674384155095944</v>
      </c>
      <c r="U34" s="222">
        <f t="shared" ca="1" si="22"/>
        <v>0.57350061744924918</v>
      </c>
      <c r="W34">
        <f t="shared" si="27"/>
        <v>10</v>
      </c>
      <c r="X34">
        <f t="shared" si="28"/>
        <v>2025</v>
      </c>
      <c r="Y34" s="35">
        <f t="shared" si="13"/>
        <v>45931</v>
      </c>
      <c r="Z34" t="str">
        <f t="shared" si="29"/>
        <v>Q3</v>
      </c>
      <c r="AA34" s="38">
        <f t="shared" ca="1" si="14"/>
        <v>2.3417909704120499</v>
      </c>
      <c r="AB34" s="48">
        <f t="shared" ca="1" si="26"/>
        <v>2.3417909704120499E-2</v>
      </c>
    </row>
    <row r="35" spans="1:28" x14ac:dyDescent="0.25">
      <c r="A35" s="35">
        <f>NAC_d!B35</f>
        <v>43617</v>
      </c>
      <c r="B35" s="34">
        <f ca="1">NAC_d!BV35+NAC_d!BW35</f>
        <v>451.68124969096908</v>
      </c>
      <c r="C35" s="34">
        <f ca="1">NAC_d!BX35+NAC_d!BY35</f>
        <v>452.31506477378969</v>
      </c>
      <c r="D35" s="34">
        <f ca="1">NAC_d!BZ35+NAC_d!CA35</f>
        <v>452.52616311752377</v>
      </c>
      <c r="E35" s="34">
        <f ca="1">NAC_d!CB35+NAC_d!CC35</f>
        <v>452.06895248721696</v>
      </c>
      <c r="F35" s="34">
        <f ca="1">NAC_d!CD35+NAC_d!CE35</f>
        <v>450.78443537403336</v>
      </c>
      <c r="G35" s="216" cm="1">
        <f t="array" aca="1" ref="G35" ca="1">SUMPRODUCT($B$3:$F$3/100,B35:F35)</f>
        <v>451.69133996362643</v>
      </c>
      <c r="H35" s="35">
        <f>NAC_d!B35</f>
        <v>43617</v>
      </c>
      <c r="I35" s="219">
        <f t="shared" ca="1" si="7"/>
        <v>2.7309271054097639E-2</v>
      </c>
      <c r="J35" s="220">
        <f t="shared" ca="1" si="8"/>
        <v>2.705100569376917E-2</v>
      </c>
      <c r="K35" s="220">
        <f t="shared" ca="1" si="9"/>
        <v>2.7447325819889956E-2</v>
      </c>
      <c r="L35" s="220">
        <f t="shared" ca="1" si="10"/>
        <v>2.7086578494781799E-2</v>
      </c>
      <c r="M35" s="220">
        <f t="shared" ca="1" si="11"/>
        <v>2.7050576166068208E-2</v>
      </c>
      <c r="N35" s="221">
        <f t="shared" ca="1" si="12"/>
        <v>2.7160473171365496E-2</v>
      </c>
      <c r="O35" s="223">
        <f>NAC_d!B35</f>
        <v>43617</v>
      </c>
      <c r="P35" s="222">
        <f t="shared" ca="1" si="17"/>
        <v>0.56683494640076959</v>
      </c>
      <c r="Q35" s="222">
        <f t="shared" ca="1" si="18"/>
        <v>0.56147358900169086</v>
      </c>
      <c r="R35" s="222">
        <f t="shared" ca="1" si="19"/>
        <v>0.56038512100330884</v>
      </c>
      <c r="S35" s="222">
        <f t="shared" ca="1" si="20"/>
        <v>0.55865711006351582</v>
      </c>
      <c r="T35" s="222">
        <f t="shared" ca="1" si="21"/>
        <v>0.55273444659849957</v>
      </c>
      <c r="U35" s="222">
        <f t="shared" ca="1" si="22"/>
        <v>0.5584757717028439</v>
      </c>
      <c r="W35">
        <f t="shared" si="27"/>
        <v>11</v>
      </c>
      <c r="X35">
        <f t="shared" si="28"/>
        <v>2025</v>
      </c>
      <c r="Y35" s="35">
        <f t="shared" si="13"/>
        <v>45962</v>
      </c>
      <c r="Z35" t="str">
        <f t="shared" si="29"/>
        <v>Q3</v>
      </c>
      <c r="AA35" s="38">
        <f t="shared" ca="1" si="14"/>
        <v>2.4858193117653249</v>
      </c>
      <c r="AB35" s="48">
        <f t="shared" ca="1" si="26"/>
        <v>2.4858193117653249E-2</v>
      </c>
    </row>
    <row r="36" spans="1:28" x14ac:dyDescent="0.25">
      <c r="A36" s="35">
        <f>NAC_d!B36</f>
        <v>43647</v>
      </c>
      <c r="B36" s="34">
        <f ca="1">NAC_d!BV36+NAC_d!BW36</f>
        <v>461.12941890887419</v>
      </c>
      <c r="C36" s="34">
        <f ca="1">NAC_d!BX36+NAC_d!BY36</f>
        <v>461.97251317318091</v>
      </c>
      <c r="D36" s="34">
        <f ca="1">NAC_d!BZ36+NAC_d!CA36</f>
        <v>462.48237206219596</v>
      </c>
      <c r="E36" s="34">
        <f ca="1">NAC_d!CB36+NAC_d!CC36</f>
        <v>462.13338575647708</v>
      </c>
      <c r="F36" s="34">
        <f ca="1">NAC_d!CD36+NAC_d!CE36</f>
        <v>461.1614778694381</v>
      </c>
      <c r="G36" s="216" cm="1">
        <f t="array" aca="1" ref="G36" ca="1">SUMPRODUCT($B$3:$F$3/100,B36:F36)</f>
        <v>461.69848082874989</v>
      </c>
      <c r="H36" s="35">
        <f>NAC_d!B36</f>
        <v>43647</v>
      </c>
      <c r="I36" s="219">
        <f t="shared" ca="1" si="7"/>
        <v>2.0917780457721857E-2</v>
      </c>
      <c r="J36" s="220">
        <f t="shared" ca="1" si="8"/>
        <v>2.1351153546524282E-2</v>
      </c>
      <c r="K36" s="220">
        <f t="shared" ca="1" si="9"/>
        <v>2.2001399601035976E-2</v>
      </c>
      <c r="L36" s="220">
        <f t="shared" ca="1" si="10"/>
        <v>2.2263049063394158E-2</v>
      </c>
      <c r="M36" s="220">
        <f t="shared" ca="1" si="11"/>
        <v>2.3019966265682035E-2</v>
      </c>
      <c r="N36" s="221">
        <f t="shared" ca="1" si="12"/>
        <v>2.2154821179279915E-2</v>
      </c>
      <c r="O36" s="223">
        <f>NAC_d!B36</f>
        <v>43647</v>
      </c>
      <c r="P36" s="222">
        <f t="shared" ca="1" si="17"/>
        <v>0.55001972313189995</v>
      </c>
      <c r="Q36" s="222">
        <f t="shared" ca="1" si="18"/>
        <v>0.54737471128688053</v>
      </c>
      <c r="R36" s="222">
        <f t="shared" ca="1" si="19"/>
        <v>0.54652438596785347</v>
      </c>
      <c r="S36" s="222">
        <f t="shared" ca="1" si="20"/>
        <v>0.54503598659483354</v>
      </c>
      <c r="T36" s="222">
        <f t="shared" ca="1" si="21"/>
        <v>0.54097620201591101</v>
      </c>
      <c r="U36" s="222">
        <f t="shared" ca="1" si="22"/>
        <v>0.54495392489728967</v>
      </c>
      <c r="W36">
        <f t="shared" si="27"/>
        <v>12</v>
      </c>
      <c r="X36">
        <f t="shared" si="28"/>
        <v>2025</v>
      </c>
      <c r="Y36" s="35">
        <f t="shared" si="13"/>
        <v>45992</v>
      </c>
      <c r="Z36" t="str">
        <f t="shared" si="29"/>
        <v>Q3</v>
      </c>
      <c r="AA36" s="38">
        <f t="shared" ca="1" si="14"/>
        <v>2.8310328486817582</v>
      </c>
      <c r="AB36" s="48">
        <f t="shared" ca="1" si="26"/>
        <v>2.8310328486817582E-2</v>
      </c>
    </row>
    <row r="37" spans="1:28" x14ac:dyDescent="0.25">
      <c r="A37" s="35">
        <f>NAC_d!B37</f>
        <v>43678</v>
      </c>
      <c r="B37" s="34">
        <f ca="1">NAC_d!BV37+NAC_d!BW37</f>
        <v>479.80184735150453</v>
      </c>
      <c r="C37" s="34">
        <f ca="1">NAC_d!BX37+NAC_d!BY37</f>
        <v>480.21621795927206</v>
      </c>
      <c r="D37" s="34">
        <f ca="1">NAC_d!BZ37+NAC_d!CA37</f>
        <v>480.60323791780513</v>
      </c>
      <c r="E37" s="34">
        <f ca="1">NAC_d!CB37+NAC_d!CC37</f>
        <v>480.32315279898637</v>
      </c>
      <c r="F37" s="34">
        <f ca="1">NAC_d!CD37+NAC_d!CE37</f>
        <v>479.38431646541068</v>
      </c>
      <c r="G37" s="216" cm="1">
        <f t="array" aca="1" ref="G37" ca="1">SUMPRODUCT($B$3:$F$3/100,B37:F37)</f>
        <v>479.95270029873825</v>
      </c>
      <c r="H37" s="35">
        <f>NAC_d!B37</f>
        <v>43678</v>
      </c>
      <c r="I37" s="219">
        <f t="shared" ca="1" si="7"/>
        <v>4.0492815415709371E-2</v>
      </c>
      <c r="J37" s="220">
        <f t="shared" ca="1" si="8"/>
        <v>3.9490888020110582E-2</v>
      </c>
      <c r="K37" s="220">
        <f t="shared" ca="1" si="9"/>
        <v>3.9181743889629139E-2</v>
      </c>
      <c r="L37" s="220">
        <f t="shared" ca="1" si="10"/>
        <v>3.9360426238701729E-2</v>
      </c>
      <c r="M37" s="220">
        <f t="shared" ca="1" si="11"/>
        <v>3.9515092804719876E-2</v>
      </c>
      <c r="N37" s="221">
        <f t="shared" ca="1" si="12"/>
        <v>3.9537101004148756E-2</v>
      </c>
      <c r="O37" s="223">
        <f>NAC_d!B37</f>
        <v>43678</v>
      </c>
      <c r="P37" s="222">
        <f t="shared" ca="1" si="17"/>
        <v>0.5520255239040821</v>
      </c>
      <c r="Q37" s="222">
        <f t="shared" ca="1" si="18"/>
        <v>0.54690998696282778</v>
      </c>
      <c r="R37" s="222">
        <f t="shared" ca="1" si="19"/>
        <v>0.54687749210012138</v>
      </c>
      <c r="S37" s="222">
        <f t="shared" ca="1" si="20"/>
        <v>0.54623932195174718</v>
      </c>
      <c r="T37" s="222">
        <f t="shared" ca="1" si="21"/>
        <v>0.54256074281775879</v>
      </c>
      <c r="U37" s="222">
        <f t="shared" ca="1" si="22"/>
        <v>0.54596995824730943</v>
      </c>
      <c r="W37">
        <f t="shared" si="27"/>
        <v>1</v>
      </c>
      <c r="X37">
        <f t="shared" si="28"/>
        <v>2026</v>
      </c>
      <c r="Y37" s="35">
        <f t="shared" si="13"/>
        <v>46023</v>
      </c>
      <c r="Z37" t="str">
        <f t="shared" si="29"/>
        <v>Q3</v>
      </c>
      <c r="AA37" s="38">
        <f t="shared" ca="1" si="14"/>
        <v>2.9666292247906068</v>
      </c>
      <c r="AB37" s="48">
        <f t="shared" ca="1" si="26"/>
        <v>2.9666292247906068E-2</v>
      </c>
    </row>
    <row r="38" spans="1:28" x14ac:dyDescent="0.25">
      <c r="A38" s="35">
        <f>NAC_d!B38</f>
        <v>43709</v>
      </c>
      <c r="B38" s="34">
        <f ca="1">NAC_d!BV38+NAC_d!BW38</f>
        <v>508.03580183941494</v>
      </c>
      <c r="C38" s="34">
        <f ca="1">NAC_d!BX38+NAC_d!BY38</f>
        <v>508.11681424555456</v>
      </c>
      <c r="D38" s="34">
        <f ca="1">NAC_d!BZ38+NAC_d!CA38</f>
        <v>508.86668703550004</v>
      </c>
      <c r="E38" s="34">
        <f ca="1">NAC_d!CB38+NAC_d!CC38</f>
        <v>508.56656924293219</v>
      </c>
      <c r="F38" s="34">
        <f ca="1">NAC_d!CD38+NAC_d!CE38</f>
        <v>507.56276854411499</v>
      </c>
      <c r="G38" s="216" cm="1">
        <f t="array" aca="1" ref="G38" ca="1">SUMPRODUCT($B$3:$F$3/100,B38:F38)</f>
        <v>508.12216389022745</v>
      </c>
      <c r="H38" s="35">
        <f>NAC_d!B38</f>
        <v>43709</v>
      </c>
      <c r="I38" s="219">
        <f t="shared" ca="1" si="7"/>
        <v>5.8845030805448451E-2</v>
      </c>
      <c r="J38" s="220">
        <f t="shared" ca="1" si="8"/>
        <v>5.8100070849020691E-2</v>
      </c>
      <c r="K38" s="220">
        <f t="shared" ca="1" si="9"/>
        <v>5.8808278612822562E-2</v>
      </c>
      <c r="L38" s="220">
        <f t="shared" ca="1" si="10"/>
        <v>5.8800864125251984E-2</v>
      </c>
      <c r="M38" s="220">
        <f t="shared" ca="1" si="11"/>
        <v>5.8780504724203819E-2</v>
      </c>
      <c r="N38" s="221">
        <f t="shared" ca="1" si="12"/>
        <v>5.8692166069605589E-2</v>
      </c>
      <c r="O38" s="223">
        <f>NAC_d!B38</f>
        <v>43709</v>
      </c>
      <c r="P38" s="222">
        <f t="shared" ca="1" si="17"/>
        <v>0.54221626640817622</v>
      </c>
      <c r="Q38" s="222">
        <f t="shared" ca="1" si="18"/>
        <v>0.53586812143352525</v>
      </c>
      <c r="R38" s="222">
        <f t="shared" ca="1" si="19"/>
        <v>0.5383318010069591</v>
      </c>
      <c r="S38" s="222">
        <f t="shared" ca="1" si="20"/>
        <v>0.53603011710110726</v>
      </c>
      <c r="T38" s="222">
        <f t="shared" ca="1" si="21"/>
        <v>0.53331321280830024</v>
      </c>
      <c r="U38" s="222">
        <f t="shared" ca="1" si="22"/>
        <v>0.53628546536861066</v>
      </c>
      <c r="W38">
        <f t="shared" si="27"/>
        <v>2</v>
      </c>
      <c r="X38">
        <f t="shared" si="28"/>
        <v>2026</v>
      </c>
      <c r="Y38" s="35">
        <f t="shared" si="13"/>
        <v>46054</v>
      </c>
      <c r="Z38" t="str">
        <f t="shared" si="29"/>
        <v>Q3</v>
      </c>
      <c r="AA38" s="38">
        <f t="shared" ca="1" si="14"/>
        <v>2.9623834081153433</v>
      </c>
      <c r="AB38" s="48">
        <f t="shared" ca="1" si="26"/>
        <v>2.9623834081153433E-2</v>
      </c>
    </row>
    <row r="39" spans="1:28" x14ac:dyDescent="0.25">
      <c r="A39" s="35">
        <f>NAC_d!B39</f>
        <v>43739</v>
      </c>
      <c r="B39" s="34">
        <f ca="1">NAC_d!BV39+NAC_d!BW39</f>
        <v>523.70809582667277</v>
      </c>
      <c r="C39" s="34">
        <f ca="1">NAC_d!BX39+NAC_d!BY39</f>
        <v>524.091336220622</v>
      </c>
      <c r="D39" s="34">
        <f ca="1">NAC_d!BZ39+NAC_d!CA39</f>
        <v>525.32043994939181</v>
      </c>
      <c r="E39" s="34">
        <f ca="1">NAC_d!CB39+NAC_d!CC39</f>
        <v>525.40639684890471</v>
      </c>
      <c r="F39" s="34">
        <f ca="1">NAC_d!CD39+NAC_d!CE39</f>
        <v>524.97677706505715</v>
      </c>
      <c r="G39" s="216" cm="1">
        <f t="array" aca="1" ref="G39" ca="1">SUMPRODUCT($B$3:$F$3/100,B39:F39)</f>
        <v>524.80115836032223</v>
      </c>
      <c r="H39" s="35">
        <f>NAC_d!B39</f>
        <v>43739</v>
      </c>
      <c r="I39" s="219">
        <f t="shared" ca="1" si="7"/>
        <v>3.084879831404419E-2</v>
      </c>
      <c r="J39" s="220">
        <f t="shared" ca="1" si="8"/>
        <v>3.1438680097186422E-2</v>
      </c>
      <c r="K39" s="220">
        <f t="shared" ca="1" si="9"/>
        <v>3.2334112908326329E-2</v>
      </c>
      <c r="L39" s="220">
        <f t="shared" ca="1" si="10"/>
        <v>3.3112336957265676E-2</v>
      </c>
      <c r="M39" s="220">
        <f t="shared" ca="1" si="11"/>
        <v>3.430907387256199E-2</v>
      </c>
      <c r="N39" s="221">
        <f t="shared" ca="1" si="12"/>
        <v>3.2824772575159811E-2</v>
      </c>
      <c r="O39" s="223">
        <f>NAC_d!B39</f>
        <v>43739</v>
      </c>
      <c r="P39" s="222">
        <f t="shared" ca="1" si="17"/>
        <v>0.50715522494377052</v>
      </c>
      <c r="Q39" s="222">
        <f t="shared" ca="1" si="18"/>
        <v>0.50344039556987696</v>
      </c>
      <c r="R39" s="222">
        <f t="shared" ca="1" si="19"/>
        <v>0.50559312376561594</v>
      </c>
      <c r="S39" s="222">
        <f t="shared" ca="1" si="20"/>
        <v>0.50480422449958273</v>
      </c>
      <c r="T39" s="222">
        <f t="shared" ca="1" si="21"/>
        <v>0.50566279288272686</v>
      </c>
      <c r="U39" s="222">
        <f t="shared" ca="1" si="22"/>
        <v>0.50529570729581197</v>
      </c>
      <c r="W39">
        <f t="shared" si="27"/>
        <v>3</v>
      </c>
      <c r="X39">
        <f t="shared" si="28"/>
        <v>2026</v>
      </c>
      <c r="Y39" s="35">
        <f t="shared" si="13"/>
        <v>46082</v>
      </c>
      <c r="Z39" t="str">
        <f t="shared" si="29"/>
        <v>Q3</v>
      </c>
      <c r="AA39" s="38">
        <f t="shared" ca="1" si="14"/>
        <v>3.378988401205052</v>
      </c>
      <c r="AB39" s="48">
        <f t="shared" ca="1" si="26"/>
        <v>3.378988401205052E-2</v>
      </c>
    </row>
    <row r="40" spans="1:28" x14ac:dyDescent="0.25">
      <c r="A40" s="35">
        <f>NAC_d!B40</f>
        <v>43770</v>
      </c>
      <c r="B40" s="34">
        <f ca="1">NAC_d!BV40+NAC_d!BW40</f>
        <v>546.59315885495698</v>
      </c>
      <c r="C40" s="34">
        <f ca="1">NAC_d!BX40+NAC_d!BY40</f>
        <v>546.70731854089536</v>
      </c>
      <c r="D40" s="34">
        <f ca="1">NAC_d!BZ40+NAC_d!CA40</f>
        <v>548.31960631995503</v>
      </c>
      <c r="E40" s="34">
        <f ca="1">NAC_d!CB40+NAC_d!CC40</f>
        <v>547.97196706246996</v>
      </c>
      <c r="F40" s="34">
        <f ca="1">NAC_d!CD40+NAC_d!CE40</f>
        <v>546.72747670527156</v>
      </c>
      <c r="G40" s="216" cm="1">
        <f t="array" aca="1" ref="G40" ca="1">SUMPRODUCT($B$3:$F$3/100,B40:F40)</f>
        <v>547.22515751049059</v>
      </c>
      <c r="H40" s="35">
        <f>NAC_d!B40</f>
        <v>43770</v>
      </c>
      <c r="I40" s="219">
        <f t="shared" ca="1" si="7"/>
        <v>4.3698127278632537E-2</v>
      </c>
      <c r="J40" s="220">
        <f t="shared" ca="1" si="8"/>
        <v>4.3152749830523751E-2</v>
      </c>
      <c r="K40" s="220">
        <f t="shared" ca="1" si="9"/>
        <v>4.3781213563246935E-2</v>
      </c>
      <c r="L40" s="220">
        <f t="shared" ca="1" si="10"/>
        <v>4.2948792304206673E-2</v>
      </c>
      <c r="M40" s="220">
        <f t="shared" ca="1" si="11"/>
        <v>4.1431736774746764E-2</v>
      </c>
      <c r="N40" s="221">
        <f t="shared" ca="1" si="12"/>
        <v>4.2728562604986253E-2</v>
      </c>
      <c r="O40" s="223">
        <f>NAC_d!B40</f>
        <v>43770</v>
      </c>
      <c r="P40" s="222">
        <f t="shared" ca="1" si="17"/>
        <v>0.5245766910528793</v>
      </c>
      <c r="Q40" s="222">
        <f t="shared" ca="1" si="18"/>
        <v>0.52120316690590895</v>
      </c>
      <c r="R40" s="222">
        <f t="shared" ca="1" si="19"/>
        <v>0.52276153708412321</v>
      </c>
      <c r="S40" s="222">
        <f t="shared" ca="1" si="20"/>
        <v>0.52114038293655041</v>
      </c>
      <c r="T40" s="222">
        <f t="shared" ca="1" si="21"/>
        <v>0.52021172125098181</v>
      </c>
      <c r="U40" s="222">
        <f t="shared" ca="1" si="22"/>
        <v>0.52155517271111296</v>
      </c>
      <c r="W40">
        <f t="shared" si="27"/>
        <v>4</v>
      </c>
      <c r="X40">
        <f t="shared" si="28"/>
        <v>2026</v>
      </c>
      <c r="Y40" s="35">
        <f t="shared" si="13"/>
        <v>46113</v>
      </c>
      <c r="Z40" t="str">
        <f t="shared" si="29"/>
        <v>Q3</v>
      </c>
      <c r="AA40" s="38">
        <f t="shared" ca="1" si="14"/>
        <v>2.5240492591031893</v>
      </c>
      <c r="AB40" s="48">
        <f t="shared" ca="1" si="26"/>
        <v>2.5240492591031893E-2</v>
      </c>
    </row>
    <row r="41" spans="1:28" x14ac:dyDescent="0.25">
      <c r="A41" s="35">
        <f>NAC_d!B41</f>
        <v>43800</v>
      </c>
      <c r="B41" s="34">
        <f ca="1">NAC_d!BV41+NAC_d!BW41</f>
        <v>566.01186032507837</v>
      </c>
      <c r="C41" s="34">
        <f ca="1">NAC_d!BX41+NAC_d!BY41</f>
        <v>566.66157255813846</v>
      </c>
      <c r="D41" s="34">
        <f ca="1">NAC_d!BZ41+NAC_d!CA41</f>
        <v>568.49151816351878</v>
      </c>
      <c r="E41" s="34">
        <f ca="1">NAC_d!CB41+NAC_d!CC41</f>
        <v>568.6429922014504</v>
      </c>
      <c r="F41" s="34">
        <f ca="1">NAC_d!CD41+NAC_d!CE41</f>
        <v>567.84915810598295</v>
      </c>
      <c r="G41" s="216" cm="1">
        <f t="array" aca="1" ref="G41" ca="1">SUMPRODUCT($B$3:$F$3/100,B41:F41)</f>
        <v>567.68786828813904</v>
      </c>
      <c r="H41" s="35">
        <f>NAC_d!B41</f>
        <v>43800</v>
      </c>
      <c r="I41" s="219">
        <f t="shared" ca="1" si="7"/>
        <v>3.5526792012547492E-2</v>
      </c>
      <c r="J41" s="220">
        <f t="shared" ca="1" si="8"/>
        <v>3.6498969998241426E-2</v>
      </c>
      <c r="K41" s="220">
        <f t="shared" ca="1" si="9"/>
        <v>3.6788602142001636E-2</v>
      </c>
      <c r="L41" s="220">
        <f t="shared" ca="1" si="10"/>
        <v>3.7722778502324195E-2</v>
      </c>
      <c r="M41" s="220">
        <f t="shared" ca="1" si="11"/>
        <v>3.8632924630011889E-2</v>
      </c>
      <c r="N41" s="221">
        <f t="shared" ca="1" si="12"/>
        <v>3.7393585614265534E-2</v>
      </c>
      <c r="O41" s="223">
        <f>NAC_d!B41</f>
        <v>43800</v>
      </c>
      <c r="P41" s="222">
        <f t="shared" ca="1" si="17"/>
        <v>0.54262279073523678</v>
      </c>
      <c r="Q41" s="222">
        <f t="shared" ca="1" si="18"/>
        <v>0.53808278643964536</v>
      </c>
      <c r="R41" s="222">
        <f t="shared" ca="1" si="19"/>
        <v>0.54018193584987428</v>
      </c>
      <c r="S41" s="222">
        <f t="shared" ca="1" si="20"/>
        <v>0.53867245050516921</v>
      </c>
      <c r="T41" s="222">
        <f t="shared" ca="1" si="21"/>
        <v>0.53743107921745925</v>
      </c>
      <c r="U41" s="222">
        <f t="shared" ca="1" si="22"/>
        <v>0.53892612622871816</v>
      </c>
      <c r="W41">
        <f t="shared" si="27"/>
        <v>5</v>
      </c>
      <c r="X41">
        <f t="shared" si="28"/>
        <v>2026</v>
      </c>
      <c r="Y41" s="35">
        <f t="shared" si="13"/>
        <v>46143</v>
      </c>
      <c r="Z41" t="str">
        <f t="shared" si="29"/>
        <v>Q3</v>
      </c>
      <c r="AA41" s="38">
        <f t="shared" ca="1" si="14"/>
        <v>2.1520985540583126</v>
      </c>
      <c r="AB41" s="48">
        <f t="shared" ca="1" si="26"/>
        <v>2.1520985540583126E-2</v>
      </c>
    </row>
    <row r="42" spans="1:28" x14ac:dyDescent="0.25">
      <c r="A42" s="35">
        <f>NAC_d!B42</f>
        <v>43831</v>
      </c>
      <c r="B42" s="34">
        <f ca="1">NAC_d!BV42+NAC_d!BW42</f>
        <v>582.01442571798236</v>
      </c>
      <c r="C42" s="34">
        <f ca="1">NAC_d!BX42+NAC_d!BY42</f>
        <v>580.55281169385648</v>
      </c>
      <c r="D42" s="34">
        <f ca="1">NAC_d!BZ42+NAC_d!CA42</f>
        <v>582.00413442434478</v>
      </c>
      <c r="E42" s="34">
        <f ca="1">NAC_d!CB42+NAC_d!CC42</f>
        <v>581.1104195451328</v>
      </c>
      <c r="F42" s="34">
        <f ca="1">NAC_d!CD42+NAC_d!CE42</f>
        <v>578.89425748720748</v>
      </c>
      <c r="G42" s="216" cm="1">
        <f t="array" aca="1" ref="G42" ca="1">SUMPRODUCT($B$3:$F$3/100,B42:F42)</f>
        <v>580.5321251460042</v>
      </c>
      <c r="H42" s="35">
        <f>NAC_d!B42</f>
        <v>43831</v>
      </c>
      <c r="I42" s="219">
        <f t="shared" ca="1" si="7"/>
        <v>2.8272491293227064E-2</v>
      </c>
      <c r="J42" s="220">
        <f t="shared" ca="1" si="8"/>
        <v>2.4514171788652117E-2</v>
      </c>
      <c r="K42" s="220">
        <f t="shared" ca="1" si="9"/>
        <v>2.3769248667909304E-2</v>
      </c>
      <c r="L42" s="220">
        <f t="shared" ca="1" si="10"/>
        <v>2.1924876442099173E-2</v>
      </c>
      <c r="M42" s="220">
        <f t="shared" ca="1" si="11"/>
        <v>1.9450762977380576E-2</v>
      </c>
      <c r="N42" s="221">
        <f t="shared" ca="1" si="12"/>
        <v>2.2625561642874326E-2</v>
      </c>
      <c r="O42" s="223">
        <f>NAC_d!B42</f>
        <v>43831</v>
      </c>
      <c r="P42" s="222">
        <f t="shared" ca="1" si="17"/>
        <v>0.5396230296457738</v>
      </c>
      <c r="Q42" s="222">
        <f t="shared" ca="1" si="18"/>
        <v>0.53038962775231724</v>
      </c>
      <c r="R42" s="222">
        <f t="shared" ca="1" si="19"/>
        <v>0.53177237602963023</v>
      </c>
      <c r="S42" s="222">
        <f t="shared" ca="1" si="20"/>
        <v>0.52791359019893958</v>
      </c>
      <c r="T42" s="222">
        <f t="shared" ca="1" si="21"/>
        <v>0.52371430107374373</v>
      </c>
      <c r="U42" s="222">
        <f t="shared" ca="1" si="22"/>
        <v>0.52904581984900534</v>
      </c>
      <c r="W42">
        <f>AD1</f>
        <v>5</v>
      </c>
      <c r="X42">
        <f>AF1-1</f>
        <v>2025</v>
      </c>
      <c r="Y42" s="35">
        <f t="shared" si="13"/>
        <v>45778</v>
      </c>
      <c r="Z42" t="s">
        <v>249</v>
      </c>
      <c r="AA42" s="38">
        <f t="shared" ca="1" si="14"/>
        <v>1.5149823858050304</v>
      </c>
      <c r="AB42" s="48">
        <f ca="1">VLOOKUP(Y42,$H$6:$N$264,5,FALSE)</f>
        <v>1.5149823858050304E-2</v>
      </c>
    </row>
    <row r="43" spans="1:28" x14ac:dyDescent="0.25">
      <c r="A43" s="35">
        <f>NAC_d!B43</f>
        <v>43862</v>
      </c>
      <c r="B43" s="34">
        <f ca="1">NAC_d!BV43+NAC_d!BW43</f>
        <v>594.52436447277182</v>
      </c>
      <c r="C43" s="34">
        <f ca="1">NAC_d!BX43+NAC_d!BY43</f>
        <v>592.20699283198428</v>
      </c>
      <c r="D43" s="34">
        <f ca="1">NAC_d!BZ43+NAC_d!CA43</f>
        <v>593.88993081266585</v>
      </c>
      <c r="E43" s="34">
        <f ca="1">NAC_d!CB43+NAC_d!CC43</f>
        <v>592.60677469857865</v>
      </c>
      <c r="F43" s="34">
        <f ca="1">NAC_d!CD43+NAC_d!CE43</f>
        <v>589.95132786391127</v>
      </c>
      <c r="G43" s="216" cm="1">
        <f t="array" aca="1" ref="G43" ca="1">SUMPRODUCT($B$3:$F$3/100,B43:F43)</f>
        <v>592.10274909898669</v>
      </c>
      <c r="H43" s="35">
        <f>NAC_d!B43</f>
        <v>43862</v>
      </c>
      <c r="I43" s="219">
        <f t="shared" ca="1" si="7"/>
        <v>2.1494207363257356E-2</v>
      </c>
      <c r="J43" s="220">
        <f t="shared" ca="1" si="8"/>
        <v>2.007428248280263E-2</v>
      </c>
      <c r="K43" s="220">
        <f t="shared" ca="1" si="9"/>
        <v>2.0422185488557121E-2</v>
      </c>
      <c r="L43" s="220">
        <f t="shared" ca="1" si="10"/>
        <v>1.978342629348262E-2</v>
      </c>
      <c r="M43" s="220">
        <f t="shared" ca="1" si="11"/>
        <v>1.9100328313324422E-2</v>
      </c>
      <c r="N43" s="221">
        <f t="shared" ca="1" si="12"/>
        <v>1.9931065744333232E-2</v>
      </c>
      <c r="O43" s="223">
        <f>NAC_d!B43</f>
        <v>43862</v>
      </c>
      <c r="P43" s="222">
        <f t="shared" ca="1" si="17"/>
        <v>0.50946882634922286</v>
      </c>
      <c r="Q43" s="222">
        <f t="shared" ca="1" si="18"/>
        <v>0.50132163408877495</v>
      </c>
      <c r="R43" s="222">
        <f t="shared" ca="1" si="19"/>
        <v>0.50562947793318958</v>
      </c>
      <c r="S43" s="222">
        <f t="shared" ca="1" si="20"/>
        <v>0.50315700510361538</v>
      </c>
      <c r="T43" s="222">
        <f t="shared" ca="1" si="21"/>
        <v>0.49986936745575483</v>
      </c>
      <c r="U43" s="222">
        <f t="shared" ca="1" si="22"/>
        <v>0.50301910934263683</v>
      </c>
      <c r="W43">
        <f>+IF(W42=12,1,+W42+1)</f>
        <v>6</v>
      </c>
      <c r="X43">
        <f>+IF(W43=1,X42+1,X42)</f>
        <v>2025</v>
      </c>
      <c r="Y43" s="35">
        <f t="shared" si="13"/>
        <v>45809</v>
      </c>
      <c r="Z43" t="str">
        <f>Z42</f>
        <v>Q4</v>
      </c>
      <c r="AA43" s="38">
        <f t="shared" ca="1" si="14"/>
        <v>1.6300460240572745</v>
      </c>
      <c r="AB43" s="48">
        <f t="shared" ref="AB43:AB54" ca="1" si="30">VLOOKUP(Y43,$H$6:$N$264,5,FALSE)</f>
        <v>1.6300460240572745E-2</v>
      </c>
    </row>
    <row r="44" spans="1:28" x14ac:dyDescent="0.25">
      <c r="A44" s="35">
        <f>NAC_d!B44</f>
        <v>43891</v>
      </c>
      <c r="B44" s="34">
        <f ca="1">NAC_d!BV44+NAC_d!BW44</f>
        <v>614.94855204150576</v>
      </c>
      <c r="C44" s="34">
        <f ca="1">NAC_d!BX44+NAC_d!BY44</f>
        <v>612.95753648790969</v>
      </c>
      <c r="D44" s="34">
        <f ca="1">NAC_d!BZ44+NAC_d!CA44</f>
        <v>614.02472469338636</v>
      </c>
      <c r="E44" s="34">
        <f ca="1">NAC_d!CB44+NAC_d!CC44</f>
        <v>612.11985239637499</v>
      </c>
      <c r="F44" s="34">
        <f ca="1">NAC_d!CD44+NAC_d!CE44</f>
        <v>609.08161411594665</v>
      </c>
      <c r="G44" s="216" cm="1">
        <f t="array" aca="1" ref="G44" ca="1">SUMPRODUCT($B$3:$F$3/100,B44:F44)</f>
        <v>611.90384718901169</v>
      </c>
      <c r="H44" s="35">
        <f>NAC_d!B44</f>
        <v>43891</v>
      </c>
      <c r="I44" s="219">
        <f t="shared" ca="1" si="7"/>
        <v>3.4353827680125848E-2</v>
      </c>
      <c r="J44" s="220">
        <f t="shared" ca="1" si="8"/>
        <v>3.5039342505387427E-2</v>
      </c>
      <c r="K44" s="220">
        <f t="shared" ca="1" si="9"/>
        <v>3.390324172219672E-2</v>
      </c>
      <c r="L44" s="220">
        <f t="shared" ca="1" si="10"/>
        <v>3.2927530583364284E-2</v>
      </c>
      <c r="M44" s="220">
        <f t="shared" ca="1" si="11"/>
        <v>3.2426889047444174E-2</v>
      </c>
      <c r="N44" s="221">
        <f t="shared" ca="1" si="12"/>
        <v>3.3441996545627628E-2</v>
      </c>
      <c r="O44" s="223">
        <f>NAC_d!B44</f>
        <v>43891</v>
      </c>
      <c r="P44" s="222">
        <f t="shared" ca="1" si="17"/>
        <v>0.48885228623661026</v>
      </c>
      <c r="Q44" s="222">
        <f t="shared" ca="1" si="18"/>
        <v>0.48181560396938128</v>
      </c>
      <c r="R44" s="222">
        <f t="shared" ca="1" si="19"/>
        <v>0.48604269586161108</v>
      </c>
      <c r="S44" s="222">
        <f t="shared" ca="1" si="20"/>
        <v>0.48359857147859753</v>
      </c>
      <c r="T44" s="222">
        <f t="shared" ca="1" si="21"/>
        <v>0.48151436983855467</v>
      </c>
      <c r="U44" s="222">
        <f t="shared" ca="1" si="22"/>
        <v>0.48372486793587188</v>
      </c>
      <c r="W44">
        <f t="shared" ref="W44:W54" si="31">+IF(W43=12,1,+W43+1)</f>
        <v>7</v>
      </c>
      <c r="X44">
        <f t="shared" ref="X44:X54" si="32">+IF(W44=1,X43+1,X43)</f>
        <v>2025</v>
      </c>
      <c r="Y44" s="35">
        <f t="shared" si="13"/>
        <v>45839</v>
      </c>
      <c r="Z44" t="str">
        <f t="shared" ref="Z44:Z54" si="33">Z43</f>
        <v>Q4</v>
      </c>
      <c r="AA44" s="38">
        <f t="shared" ca="1" si="14"/>
        <v>1.9286345460570287</v>
      </c>
      <c r="AB44" s="48">
        <f t="shared" ca="1" si="30"/>
        <v>1.9286345460570287E-2</v>
      </c>
    </row>
    <row r="45" spans="1:28" x14ac:dyDescent="0.25">
      <c r="A45" s="35">
        <f>NAC_d!B45</f>
        <v>43922</v>
      </c>
      <c r="B45" s="34">
        <f ca="1">NAC_d!BV45+NAC_d!BW45</f>
        <v>626.83152643450148</v>
      </c>
      <c r="C45" s="34">
        <f ca="1">NAC_d!BX45+NAC_d!BY45</f>
        <v>623.11308300215796</v>
      </c>
      <c r="D45" s="34">
        <f ca="1">NAC_d!BZ45+NAC_d!CA45</f>
        <v>623.4641410637463</v>
      </c>
      <c r="E45" s="34">
        <f ca="1">NAC_d!CB45+NAC_d!CC45</f>
        <v>620.79434657526281</v>
      </c>
      <c r="F45" s="34">
        <f ca="1">NAC_d!CD45+NAC_d!CE45</f>
        <v>616.82703357509274</v>
      </c>
      <c r="G45" s="216" cm="1">
        <f t="array" aca="1" ref="G45" ca="1">SUMPRODUCT($B$3:$F$3/100,B45:F45)</f>
        <v>621.03432044227407</v>
      </c>
      <c r="H45" s="35">
        <f>NAC_d!B45</f>
        <v>43922</v>
      </c>
      <c r="I45" s="219">
        <f t="shared" ca="1" si="7"/>
        <v>1.9323526095876842E-2</v>
      </c>
      <c r="J45" s="220">
        <f t="shared" ca="1" si="8"/>
        <v>1.656810775577866E-2</v>
      </c>
      <c r="K45" s="220">
        <f t="shared" ca="1" si="9"/>
        <v>1.5373023252562845E-2</v>
      </c>
      <c r="L45" s="220">
        <f t="shared" ca="1" si="10"/>
        <v>1.417123484057603E-2</v>
      </c>
      <c r="M45" s="220">
        <f t="shared" ca="1" si="11"/>
        <v>1.2716554365851618E-2</v>
      </c>
      <c r="N45" s="221">
        <f t="shared" ca="1" si="12"/>
        <v>1.4921418283618149E-2</v>
      </c>
      <c r="O45" s="223">
        <f>NAC_d!B45</f>
        <v>43922</v>
      </c>
      <c r="P45" s="222">
        <f t="shared" ca="1" si="17"/>
        <v>0.46852977666829365</v>
      </c>
      <c r="Q45" s="222">
        <f t="shared" ca="1" si="18"/>
        <v>0.45811456620158642</v>
      </c>
      <c r="R45" s="222">
        <f t="shared" ca="1" si="19"/>
        <v>0.45888419500714162</v>
      </c>
      <c r="S45" s="222">
        <f t="shared" ca="1" si="20"/>
        <v>0.45414683993873628</v>
      </c>
      <c r="T45" s="222">
        <f t="shared" ca="1" si="21"/>
        <v>0.44978347473310287</v>
      </c>
      <c r="U45" s="222">
        <f t="shared" ca="1" si="22"/>
        <v>0.45595376733346438</v>
      </c>
      <c r="W45">
        <f t="shared" si="31"/>
        <v>8</v>
      </c>
      <c r="X45">
        <f t="shared" si="32"/>
        <v>2025</v>
      </c>
      <c r="Y45" s="35">
        <f t="shared" si="13"/>
        <v>45870</v>
      </c>
      <c r="Z45" t="str">
        <f t="shared" si="33"/>
        <v>Q4</v>
      </c>
      <c r="AA45" s="38">
        <f t="shared" ref="AA45:AA54" ca="1" si="34">AB45*100</f>
        <v>1.926174736893671</v>
      </c>
      <c r="AB45" s="48">
        <f t="shared" ca="1" si="30"/>
        <v>1.926174736893671E-2</v>
      </c>
    </row>
    <row r="46" spans="1:28" x14ac:dyDescent="0.25">
      <c r="A46" s="35">
        <f>NAC_d!B46</f>
        <v>43952</v>
      </c>
      <c r="B46" s="34">
        <f ca="1">NAC_d!BV46+NAC_d!BW46</f>
        <v>636.1887211684209</v>
      </c>
      <c r="C46" s="34">
        <f ca="1">NAC_d!BX46+NAC_d!BY46</f>
        <v>632.42216786253221</v>
      </c>
      <c r="D46" s="34">
        <f ca="1">NAC_d!BZ46+NAC_d!CA46</f>
        <v>632.93012995886068</v>
      </c>
      <c r="E46" s="34">
        <f ca="1">NAC_d!CB46+NAC_d!CC46</f>
        <v>630.4404069325924</v>
      </c>
      <c r="F46" s="34">
        <f ca="1">NAC_d!CD46+NAC_d!CE46</f>
        <v>626.45860118282917</v>
      </c>
      <c r="G46" s="216" cm="1">
        <f t="array" aca="1" ref="G46" ca="1">SUMPRODUCT($B$3:$F$3/100,B46:F46)</f>
        <v>630.55557020338426</v>
      </c>
      <c r="H46" s="35">
        <f>NAC_d!B46</f>
        <v>43952</v>
      </c>
      <c r="I46" s="219">
        <f t="shared" ca="1" si="7"/>
        <v>1.4927766615607796E-2</v>
      </c>
      <c r="J46" s="220">
        <f t="shared" ca="1" si="8"/>
        <v>1.4939639552299377E-2</v>
      </c>
      <c r="K46" s="220">
        <f t="shared" ca="1" si="9"/>
        <v>1.518289228144476E-2</v>
      </c>
      <c r="L46" s="220">
        <f t="shared" ca="1" si="10"/>
        <v>1.5538254190850864E-2</v>
      </c>
      <c r="M46" s="220">
        <f t="shared" ca="1" si="11"/>
        <v>1.561469761127765E-2</v>
      </c>
      <c r="N46" s="221">
        <f t="shared" ca="1" si="12"/>
        <v>1.5331277914446995E-2</v>
      </c>
      <c r="O46" s="223">
        <f>NAC_d!B46</f>
        <v>43952</v>
      </c>
      <c r="P46" s="222">
        <f t="shared" ca="1" si="17"/>
        <v>0.44695528504564441</v>
      </c>
      <c r="Q46" s="222">
        <f t="shared" ca="1" si="18"/>
        <v>0.43601191760236424</v>
      </c>
      <c r="R46" s="222">
        <f t="shared" ca="1" si="19"/>
        <v>0.43704921938000596</v>
      </c>
      <c r="S46" s="222">
        <f t="shared" ca="1" si="20"/>
        <v>0.43234096687841861</v>
      </c>
      <c r="T46" s="222">
        <f t="shared" ca="1" si="21"/>
        <v>0.42730009467863717</v>
      </c>
      <c r="U46" s="222">
        <f t="shared" ca="1" si="22"/>
        <v>0.43390342153361749</v>
      </c>
      <c r="W46">
        <f t="shared" si="31"/>
        <v>9</v>
      </c>
      <c r="X46">
        <f t="shared" si="32"/>
        <v>2025</v>
      </c>
      <c r="Y46" s="35">
        <f t="shared" si="13"/>
        <v>45901</v>
      </c>
      <c r="Z46" t="str">
        <f t="shared" si="33"/>
        <v>Q4</v>
      </c>
      <c r="AA46" s="38">
        <f t="shared" ca="1" si="34"/>
        <v>2.1064066686075522</v>
      </c>
      <c r="AB46" s="48">
        <f t="shared" ca="1" si="30"/>
        <v>2.1064066686075522E-2</v>
      </c>
    </row>
    <row r="47" spans="1:28" x14ac:dyDescent="0.25">
      <c r="A47" s="35">
        <f>NAC_d!B47</f>
        <v>43983</v>
      </c>
      <c r="B47" s="34">
        <f ca="1">NAC_d!BV47+NAC_d!BW47</f>
        <v>649.96488054234362</v>
      </c>
      <c r="C47" s="34">
        <f ca="1">NAC_d!BX47+NAC_d!BY47</f>
        <v>645.75812013219127</v>
      </c>
      <c r="D47" s="34">
        <f ca="1">NAC_d!BZ47+NAC_d!CA47</f>
        <v>646.93036907099668</v>
      </c>
      <c r="E47" s="34">
        <f ca="1">NAC_d!CB47+NAC_d!CC47</f>
        <v>644.51385875769051</v>
      </c>
      <c r="F47" s="34">
        <f ca="1">NAC_d!CD47+NAC_d!CE47</f>
        <v>640.70441028862979</v>
      </c>
      <c r="G47" s="216" cm="1">
        <f t="array" aca="1" ref="G47" ca="1">SUMPRODUCT($B$3:$F$3/100,B47:F47)</f>
        <v>644.51994470464729</v>
      </c>
      <c r="H47" s="35">
        <f>NAC_d!B47</f>
        <v>43983</v>
      </c>
      <c r="I47" s="219">
        <f t="shared" ca="1" si="7"/>
        <v>2.1654202464673533E-2</v>
      </c>
      <c r="J47" s="220">
        <f t="shared" ca="1" si="8"/>
        <v>2.1087104385875799E-2</v>
      </c>
      <c r="K47" s="220">
        <f t="shared" ca="1" si="9"/>
        <v>2.2119722935367347E-2</v>
      </c>
      <c r="L47" s="220">
        <f t="shared" ca="1" si="10"/>
        <v>2.232320719030767E-2</v>
      </c>
      <c r="M47" s="220">
        <f t="shared" ca="1" si="11"/>
        <v>2.274022430038114E-2</v>
      </c>
      <c r="N47" s="221">
        <f t="shared" ca="1" si="12"/>
        <v>2.2146144069045137E-2</v>
      </c>
      <c r="O47" s="223">
        <f>NAC_d!B47</f>
        <v>43983</v>
      </c>
      <c r="P47" s="222">
        <f t="shared" ca="1" si="17"/>
        <v>0.4389901750117724</v>
      </c>
      <c r="Q47" s="222">
        <f t="shared" ca="1" si="18"/>
        <v>0.42767325349896468</v>
      </c>
      <c r="R47" s="222">
        <f t="shared" ca="1" si="19"/>
        <v>0.42959771566397809</v>
      </c>
      <c r="S47" s="222">
        <f t="shared" ca="1" si="20"/>
        <v>0.425698126827047</v>
      </c>
      <c r="T47" s="222">
        <f t="shared" ca="1" si="21"/>
        <v>0.4213099654982817</v>
      </c>
      <c r="U47" s="222">
        <f t="shared" ca="1" si="22"/>
        <v>0.42690347961187136</v>
      </c>
      <c r="W47">
        <f t="shared" si="31"/>
        <v>10</v>
      </c>
      <c r="X47">
        <f t="shared" si="32"/>
        <v>2025</v>
      </c>
      <c r="Y47" s="35">
        <f t="shared" si="13"/>
        <v>45931</v>
      </c>
      <c r="Z47" t="str">
        <f t="shared" si="33"/>
        <v>Q4</v>
      </c>
      <c r="AA47" s="38">
        <f t="shared" ca="1" si="34"/>
        <v>2.3539492205906232</v>
      </c>
      <c r="AB47" s="48">
        <f t="shared" ca="1" si="30"/>
        <v>2.3539492205906232E-2</v>
      </c>
    </row>
    <row r="48" spans="1:28" x14ac:dyDescent="0.25">
      <c r="A48" s="35">
        <f>NAC_d!B48</f>
        <v>44013</v>
      </c>
      <c r="B48" s="34">
        <f ca="1">NAC_d!BV48+NAC_d!BW48</f>
        <v>662.19807834590665</v>
      </c>
      <c r="C48" s="34">
        <f ca="1">NAC_d!BX48+NAC_d!BY48</f>
        <v>657.52858525027273</v>
      </c>
      <c r="D48" s="34">
        <f ca="1">NAC_d!BZ48+NAC_d!CA48</f>
        <v>659.44382727821346</v>
      </c>
      <c r="E48" s="34">
        <f ca="1">NAC_d!CB48+NAC_d!CC48</f>
        <v>657.17148150205253</v>
      </c>
      <c r="F48" s="34">
        <f ca="1">NAC_d!CD48+NAC_d!CE48</f>
        <v>653.59365009813155</v>
      </c>
      <c r="G48" s="216" cm="1">
        <f t="array" aca="1" ref="G48" ca="1">SUMPRODUCT($B$3:$F$3/100,B48:F48)</f>
        <v>657.03645525800516</v>
      </c>
      <c r="H48" s="35">
        <f>NAC_d!B48</f>
        <v>44013</v>
      </c>
      <c r="I48" s="219">
        <f t="shared" ca="1" si="7"/>
        <v>1.8821321227933785E-2</v>
      </c>
      <c r="J48" s="220">
        <f t="shared" ca="1" si="8"/>
        <v>1.8227359054613146E-2</v>
      </c>
      <c r="K48" s="220">
        <f t="shared" ca="1" si="9"/>
        <v>1.9342820812673134E-2</v>
      </c>
      <c r="L48" s="220">
        <f t="shared" ca="1" si="10"/>
        <v>1.9639023385408239E-2</v>
      </c>
      <c r="M48" s="220">
        <f t="shared" ca="1" si="11"/>
        <v>2.0117295280822622E-2</v>
      </c>
      <c r="N48" s="221">
        <f t="shared" ca="1" si="12"/>
        <v>1.9419896399162084E-2</v>
      </c>
      <c r="O48" s="223">
        <f>NAC_d!B48</f>
        <v>44013</v>
      </c>
      <c r="P48" s="222">
        <f t="shared" ca="1" si="17"/>
        <v>0.43603520224929859</v>
      </c>
      <c r="Q48" s="222">
        <f t="shared" ca="1" si="18"/>
        <v>0.42330672605143316</v>
      </c>
      <c r="R48" s="222">
        <f t="shared" ca="1" si="19"/>
        <v>0.42587883801445647</v>
      </c>
      <c r="S48" s="222">
        <f t="shared" ca="1" si="20"/>
        <v>0.42203853207080666</v>
      </c>
      <c r="T48" s="222">
        <f t="shared" ca="1" si="21"/>
        <v>0.41727720432705784</v>
      </c>
      <c r="U48" s="222">
        <f t="shared" ca="1" si="22"/>
        <v>0.42308559057552708</v>
      </c>
      <c r="W48">
        <f t="shared" si="31"/>
        <v>11</v>
      </c>
      <c r="X48">
        <f t="shared" si="32"/>
        <v>2025</v>
      </c>
      <c r="Y48" s="35">
        <f t="shared" ref="Y48:Y67" si="35">Y35</f>
        <v>45962</v>
      </c>
      <c r="Z48" t="str">
        <f t="shared" si="33"/>
        <v>Q4</v>
      </c>
      <c r="AA48" s="38">
        <f t="shared" ca="1" si="34"/>
        <v>2.4754497396849651</v>
      </c>
      <c r="AB48" s="48">
        <f t="shared" ca="1" si="30"/>
        <v>2.4754497396849651E-2</v>
      </c>
    </row>
    <row r="49" spans="1:28" x14ac:dyDescent="0.25">
      <c r="A49" s="35">
        <f>NAC_d!B49</f>
        <v>44044</v>
      </c>
      <c r="B49" s="34">
        <f ca="1">NAC_d!BV49+NAC_d!BW49</f>
        <v>680.36878975760646</v>
      </c>
      <c r="C49" s="34">
        <f ca="1">NAC_d!BX49+NAC_d!BY49</f>
        <v>675.68395829769565</v>
      </c>
      <c r="D49" s="34">
        <f ca="1">NAC_d!BZ49+NAC_d!CA49</f>
        <v>677.32699796661916</v>
      </c>
      <c r="E49" s="34">
        <f ca="1">NAC_d!CB49+NAC_d!CC49</f>
        <v>674.93727366187318</v>
      </c>
      <c r="F49" s="34">
        <f ca="1">NAC_d!CD49+NAC_d!CE49</f>
        <v>671.18673203930098</v>
      </c>
      <c r="G49" s="216" cm="1">
        <f t="array" aca="1" ref="G49" ca="1">SUMPRODUCT($B$3:$F$3/100,B49:F49)</f>
        <v>674.87575140664364</v>
      </c>
      <c r="H49" s="35">
        <f>NAC_d!B49</f>
        <v>44044</v>
      </c>
      <c r="I49" s="219">
        <f t="shared" ca="1" si="7"/>
        <v>2.7439994173779736E-2</v>
      </c>
      <c r="J49" s="220">
        <f t="shared" ca="1" si="8"/>
        <v>2.7611534243051183E-2</v>
      </c>
      <c r="K49" s="220">
        <f t="shared" ca="1" si="9"/>
        <v>2.7118565598250655E-2</v>
      </c>
      <c r="L49" s="220">
        <f t="shared" ca="1" si="10"/>
        <v>2.7033723556010969E-2</v>
      </c>
      <c r="M49" s="220">
        <f t="shared" ca="1" si="11"/>
        <v>2.6917461542853127E-2</v>
      </c>
      <c r="N49" s="221">
        <f t="shared" ca="1" si="12"/>
        <v>2.7151151212200686E-2</v>
      </c>
      <c r="O49" s="223">
        <f>NAC_d!B49</f>
        <v>44044</v>
      </c>
      <c r="P49" s="222">
        <f t="shared" ca="1" si="17"/>
        <v>0.41802036301699741</v>
      </c>
      <c r="Q49" s="222">
        <f t="shared" ca="1" si="18"/>
        <v>0.40704110571084784</v>
      </c>
      <c r="R49" s="222">
        <f t="shared" ca="1" si="19"/>
        <v>0.40932674715449702</v>
      </c>
      <c r="S49" s="222">
        <f t="shared" ca="1" si="20"/>
        <v>0.40517330827967024</v>
      </c>
      <c r="T49" s="222">
        <f t="shared" ca="1" si="21"/>
        <v>0.40010156566673905</v>
      </c>
      <c r="U49" s="222">
        <f t="shared" ca="1" si="22"/>
        <v>0.4061297102539041</v>
      </c>
      <c r="W49">
        <f t="shared" si="31"/>
        <v>12</v>
      </c>
      <c r="X49">
        <f t="shared" si="32"/>
        <v>2025</v>
      </c>
      <c r="Y49" s="35">
        <f t="shared" si="35"/>
        <v>45992</v>
      </c>
      <c r="Z49" t="str">
        <f t="shared" si="33"/>
        <v>Q4</v>
      </c>
      <c r="AA49" s="38">
        <f t="shared" ca="1" si="34"/>
        <v>2.8318750761127109</v>
      </c>
      <c r="AB49" s="48">
        <f t="shared" ca="1" si="30"/>
        <v>2.8318750761127109E-2</v>
      </c>
    </row>
    <row r="50" spans="1:28" x14ac:dyDescent="0.25">
      <c r="A50" s="35">
        <f>NAC_d!B50</f>
        <v>44075</v>
      </c>
      <c r="B50" s="34">
        <f ca="1">NAC_d!BV50+NAC_d!BW50</f>
        <v>700.35555726759333</v>
      </c>
      <c r="C50" s="34">
        <f ca="1">NAC_d!BX50+NAC_d!BY50</f>
        <v>695.12405716949013</v>
      </c>
      <c r="D50" s="34">
        <f ca="1">NAC_d!BZ50+NAC_d!CA50</f>
        <v>696.65884340855507</v>
      </c>
      <c r="E50" s="34">
        <f ca="1">NAC_d!CB50+NAC_d!CC50</f>
        <v>694.01734889888394</v>
      </c>
      <c r="F50" s="34">
        <f ca="1">NAC_d!CD50+NAC_d!CE50</f>
        <v>689.55753265937688</v>
      </c>
      <c r="G50" s="216" cm="1">
        <f t="array" aca="1" ref="G50" ca="1">SUMPRODUCT($B$3:$F$3/100,B50:F50)</f>
        <v>693.93627792419431</v>
      </c>
      <c r="H50" s="35">
        <f>NAC_d!B50</f>
        <v>44075</v>
      </c>
      <c r="I50" s="219">
        <f t="shared" ca="1" si="7"/>
        <v>2.9376373241793541E-2</v>
      </c>
      <c r="J50" s="220">
        <f t="shared" ca="1" si="8"/>
        <v>2.8770993647342813E-2</v>
      </c>
      <c r="K50" s="220">
        <f t="shared" ca="1" si="9"/>
        <v>2.8541377355356223E-2</v>
      </c>
      <c r="L50" s="220">
        <f t="shared" ca="1" si="10"/>
        <v>2.826940514559495E-2</v>
      </c>
      <c r="M50" s="220">
        <f t="shared" ca="1" si="11"/>
        <v>2.737062540592694E-2</v>
      </c>
      <c r="N50" s="221">
        <f t="shared" ca="1" si="12"/>
        <v>2.8243015811166394E-2</v>
      </c>
      <c r="O50" s="223">
        <f>NAC_d!B50</f>
        <v>44075</v>
      </c>
      <c r="P50" s="222">
        <f t="shared" ca="1" si="17"/>
        <v>0.37855551662276099</v>
      </c>
      <c r="Q50" s="222">
        <f t="shared" ca="1" si="18"/>
        <v>0.36803986343494954</v>
      </c>
      <c r="R50" s="222">
        <f t="shared" ca="1" si="19"/>
        <v>0.36903998858143794</v>
      </c>
      <c r="S50" s="222">
        <f t="shared" ca="1" si="20"/>
        <v>0.36465389365254475</v>
      </c>
      <c r="T50" s="222">
        <f t="shared" ca="1" si="21"/>
        <v>0.35856602452794717</v>
      </c>
      <c r="U50" s="222">
        <f t="shared" ca="1" si="22"/>
        <v>0.36568787437130834</v>
      </c>
      <c r="W50">
        <f t="shared" si="31"/>
        <v>1</v>
      </c>
      <c r="X50">
        <f t="shared" si="32"/>
        <v>2026</v>
      </c>
      <c r="Y50" s="35">
        <f t="shared" si="35"/>
        <v>46023</v>
      </c>
      <c r="Z50" t="str">
        <f t="shared" si="33"/>
        <v>Q4</v>
      </c>
      <c r="AA50" s="38">
        <f t="shared" ca="1" si="34"/>
        <v>2.8512643499815526</v>
      </c>
      <c r="AB50" s="48">
        <f t="shared" ca="1" si="30"/>
        <v>2.8512643499815526E-2</v>
      </c>
    </row>
    <row r="51" spans="1:28" x14ac:dyDescent="0.25">
      <c r="A51" s="35">
        <f>NAC_d!B51</f>
        <v>44105</v>
      </c>
      <c r="B51" s="34">
        <f ca="1">NAC_d!BV51+NAC_d!BW51</f>
        <v>728.33486849957831</v>
      </c>
      <c r="C51" s="34">
        <f ca="1">NAC_d!BX51+NAC_d!BY51</f>
        <v>721.58254017776687</v>
      </c>
      <c r="D51" s="34">
        <f ca="1">NAC_d!BZ51+NAC_d!CA51</f>
        <v>723.26161740070938</v>
      </c>
      <c r="E51" s="34">
        <f ca="1">NAC_d!CB51+NAC_d!CC51</f>
        <v>720.0167504326804</v>
      </c>
      <c r="F51" s="34">
        <f ca="1">NAC_d!CD51+NAC_d!CE51</f>
        <v>714.45782416064321</v>
      </c>
      <c r="G51" s="216" cm="1">
        <f t="array" aca="1" ref="G51" ca="1">SUMPRODUCT($B$3:$F$3/100,B51:F51)</f>
        <v>719.99819981103815</v>
      </c>
      <c r="H51" s="35">
        <f>NAC_d!B51</f>
        <v>44105</v>
      </c>
      <c r="I51" s="219">
        <f t="shared" ca="1" si="7"/>
        <v>3.9950152378521953E-2</v>
      </c>
      <c r="J51" s="220">
        <f t="shared" ca="1" si="8"/>
        <v>3.8062965502897894E-2</v>
      </c>
      <c r="K51" s="220">
        <f t="shared" ca="1" si="9"/>
        <v>3.8186228803174904E-2</v>
      </c>
      <c r="L51" s="220">
        <f t="shared" ca="1" si="10"/>
        <v>3.7462178106997923E-2</v>
      </c>
      <c r="M51" s="220">
        <f t="shared" ca="1" si="11"/>
        <v>3.6110535121318676E-2</v>
      </c>
      <c r="N51" s="221">
        <f t="shared" ca="1" si="12"/>
        <v>3.755664996331376E-2</v>
      </c>
      <c r="O51" s="223">
        <f>NAC_d!B51</f>
        <v>44105</v>
      </c>
      <c r="P51" s="222">
        <f t="shared" ca="1" si="17"/>
        <v>0.39072676993832278</v>
      </c>
      <c r="Q51" s="222">
        <f t="shared" ca="1" si="18"/>
        <v>0.3768259276738144</v>
      </c>
      <c r="R51" s="222">
        <f t="shared" ca="1" si="19"/>
        <v>0.37680082935738568</v>
      </c>
      <c r="S51" s="222">
        <f t="shared" ca="1" si="20"/>
        <v>0.37039966538462488</v>
      </c>
      <c r="T51" s="222">
        <f t="shared" ca="1" si="21"/>
        <v>0.36093224571742311</v>
      </c>
      <c r="U51" s="222">
        <f t="shared" ca="1" si="22"/>
        <v>0.37194476106071384</v>
      </c>
      <c r="W51">
        <f t="shared" si="31"/>
        <v>2</v>
      </c>
      <c r="X51">
        <f t="shared" si="32"/>
        <v>2026</v>
      </c>
      <c r="Y51" s="35">
        <f t="shared" si="35"/>
        <v>46054</v>
      </c>
      <c r="Z51" t="str">
        <f t="shared" si="33"/>
        <v>Q4</v>
      </c>
      <c r="AA51" s="38">
        <f t="shared" ca="1" si="34"/>
        <v>2.8699672596772308</v>
      </c>
      <c r="AB51" s="48">
        <f t="shared" ca="1" si="30"/>
        <v>2.8699672596772308E-2</v>
      </c>
    </row>
    <row r="52" spans="1:28" x14ac:dyDescent="0.25">
      <c r="A52" s="35">
        <f>NAC_d!B52</f>
        <v>44136</v>
      </c>
      <c r="B52" s="34">
        <f ca="1">NAC_d!BV52+NAC_d!BW52</f>
        <v>751.05870451717396</v>
      </c>
      <c r="C52" s="34">
        <f ca="1">NAC_d!BX52+NAC_d!BY52</f>
        <v>743.22383656818852</v>
      </c>
      <c r="D52" s="34">
        <f ca="1">NAC_d!BZ52+NAC_d!CA52</f>
        <v>745.71280775907769</v>
      </c>
      <c r="E52" s="34">
        <f ca="1">NAC_d!CB52+NAC_d!CC52</f>
        <v>742.65072343181055</v>
      </c>
      <c r="F52" s="34">
        <f ca="1">NAC_d!CD52+NAC_d!CE52</f>
        <v>737.1325778099457</v>
      </c>
      <c r="G52" s="216" cm="1">
        <f t="array" aca="1" ref="G52" ca="1">SUMPRODUCT($B$3:$F$3/100,B52:F52)</f>
        <v>742.46824195889326</v>
      </c>
      <c r="H52" s="35">
        <f>NAC_d!B52</f>
        <v>44136</v>
      </c>
      <c r="I52" s="219">
        <f t="shared" ca="1" si="7"/>
        <v>3.1199709090419248E-2</v>
      </c>
      <c r="J52" s="220">
        <f t="shared" ca="1" si="8"/>
        <v>2.9991435747724893E-2</v>
      </c>
      <c r="K52" s="220">
        <f t="shared" ca="1" si="9"/>
        <v>3.1041589679616122E-2</v>
      </c>
      <c r="L52" s="220">
        <f t="shared" ca="1" si="10"/>
        <v>3.1435342282702061E-2</v>
      </c>
      <c r="M52" s="220">
        <f t="shared" ca="1" si="11"/>
        <v>3.1737007955565666E-2</v>
      </c>
      <c r="N52" s="221">
        <f t="shared" ca="1" si="12"/>
        <v>3.1208469901386371E-2</v>
      </c>
      <c r="O52" s="223">
        <f>NAC_d!B52</f>
        <v>44136</v>
      </c>
      <c r="P52" s="222">
        <f t="shared" ca="1" si="17"/>
        <v>0.3740726394939633</v>
      </c>
      <c r="Q52" s="222">
        <f t="shared" ca="1" si="18"/>
        <v>0.3594547052191932</v>
      </c>
      <c r="R52" s="222">
        <f t="shared" ca="1" si="19"/>
        <v>0.35999661358806123</v>
      </c>
      <c r="S52" s="222">
        <f t="shared" ca="1" si="20"/>
        <v>0.3552713789593307</v>
      </c>
      <c r="T52" s="222">
        <f t="shared" ca="1" si="21"/>
        <v>0.34826327414913738</v>
      </c>
      <c r="U52" s="222">
        <f t="shared" ca="1" si="22"/>
        <v>0.35678747910024544</v>
      </c>
      <c r="W52">
        <f t="shared" si="31"/>
        <v>3</v>
      </c>
      <c r="X52">
        <f t="shared" si="32"/>
        <v>2026</v>
      </c>
      <c r="Y52" s="35">
        <f t="shared" si="35"/>
        <v>46082</v>
      </c>
      <c r="Z52" t="str">
        <f t="shared" si="33"/>
        <v>Q4</v>
      </c>
      <c r="AA52" s="38">
        <f t="shared" ca="1" si="34"/>
        <v>3.3602240305808495</v>
      </c>
      <c r="AB52" s="48">
        <f t="shared" ca="1" si="30"/>
        <v>3.3602240305808495E-2</v>
      </c>
    </row>
    <row r="53" spans="1:28" x14ac:dyDescent="0.25">
      <c r="A53" s="35">
        <f>NAC_d!B53</f>
        <v>44166</v>
      </c>
      <c r="B53" s="34">
        <f ca="1">NAC_d!BV53+NAC_d!BW53</f>
        <v>783.0699297223357</v>
      </c>
      <c r="C53" s="34">
        <f ca="1">NAC_d!BX53+NAC_d!BY53</f>
        <v>772.36401612364614</v>
      </c>
      <c r="D53" s="34">
        <f ca="1">NAC_d!BZ53+NAC_d!CA53</f>
        <v>775.19066666843935</v>
      </c>
      <c r="E53" s="34">
        <f ca="1">NAC_d!CB53+NAC_d!CC53</f>
        <v>771.82231616404169</v>
      </c>
      <c r="F53" s="34">
        <f ca="1">NAC_d!CD53+NAC_d!CE53</f>
        <v>765.60337824475801</v>
      </c>
      <c r="G53" s="216" cm="1">
        <f t="array" aca="1" ref="G53" ca="1">SUMPRODUCT($B$3:$F$3/100,B53:F53)</f>
        <v>771.80719228578369</v>
      </c>
      <c r="H53" s="35">
        <f>NAC_d!B53</f>
        <v>44166</v>
      </c>
      <c r="I53" s="219">
        <f t="shared" ca="1" si="7"/>
        <v>4.2621468884699976E-2</v>
      </c>
      <c r="J53" s="220">
        <f t="shared" ca="1" si="8"/>
        <v>3.9207810785525155E-2</v>
      </c>
      <c r="K53" s="220">
        <f t="shared" ca="1" si="9"/>
        <v>3.9529774200800949E-2</v>
      </c>
      <c r="L53" s="220">
        <f t="shared" ca="1" si="10"/>
        <v>3.9280366680891854E-2</v>
      </c>
      <c r="M53" s="220">
        <f t="shared" ca="1" si="11"/>
        <v>3.8623717485666287E-2</v>
      </c>
      <c r="N53" s="221">
        <f t="shared" ca="1" si="12"/>
        <v>3.951542795889007E-2</v>
      </c>
      <c r="O53" s="223">
        <f>NAC_d!B53</f>
        <v>44166</v>
      </c>
      <c r="P53" s="222">
        <f t="shared" ca="1" si="17"/>
        <v>0.383486786429871</v>
      </c>
      <c r="Q53" s="222">
        <f t="shared" ca="1" si="18"/>
        <v>0.36300757546851825</v>
      </c>
      <c r="R53" s="222">
        <f t="shared" ca="1" si="19"/>
        <v>0.36359231738874676</v>
      </c>
      <c r="S53" s="222">
        <f t="shared" ca="1" si="20"/>
        <v>0.35730559727114675</v>
      </c>
      <c r="T53" s="222">
        <f t="shared" ca="1" si="21"/>
        <v>0.34825132223206778</v>
      </c>
      <c r="U53" s="222">
        <f t="shared" ca="1" si="22"/>
        <v>0.35956259663107804</v>
      </c>
      <c r="W53">
        <f t="shared" si="31"/>
        <v>4</v>
      </c>
      <c r="X53">
        <f t="shared" si="32"/>
        <v>2026</v>
      </c>
      <c r="Y53" s="35">
        <f t="shared" si="35"/>
        <v>46113</v>
      </c>
      <c r="Z53" t="str">
        <f t="shared" si="33"/>
        <v>Q4</v>
      </c>
      <c r="AA53" s="38">
        <f t="shared" ca="1" si="34"/>
        <v>2.6187690955670417</v>
      </c>
      <c r="AB53" s="48">
        <f t="shared" ca="1" si="30"/>
        <v>2.6187690955670417E-2</v>
      </c>
    </row>
    <row r="54" spans="1:28" x14ac:dyDescent="0.25">
      <c r="A54" s="35">
        <f>NAC_d!B54</f>
        <v>44197</v>
      </c>
      <c r="B54" s="34">
        <f ca="1">NAC_d!BV54+NAC_d!BW54</f>
        <v>817.24368307590066</v>
      </c>
      <c r="C54" s="34">
        <f ca="1">NAC_d!BX54+NAC_d!BY54</f>
        <v>803.36942333622164</v>
      </c>
      <c r="D54" s="34">
        <f ca="1">NAC_d!BZ54+NAC_d!CA54</f>
        <v>807.58150634749677</v>
      </c>
      <c r="E54" s="34">
        <f ca="1">NAC_d!CB54+NAC_d!CC54</f>
        <v>803.13207441896247</v>
      </c>
      <c r="F54" s="34">
        <f ca="1">NAC_d!CD54+NAC_d!CE54</f>
        <v>795.1639934608138</v>
      </c>
      <c r="G54" s="216" cm="1">
        <f t="array" aca="1" ref="G54" ca="1">SUMPRODUCT($B$3:$F$3/100,B54:F54)</f>
        <v>803.04289706952591</v>
      </c>
      <c r="H54" s="35">
        <f>NAC_d!B54</f>
        <v>44197</v>
      </c>
      <c r="I54" s="219">
        <f t="shared" ca="1" si="7"/>
        <v>4.364074274398777E-2</v>
      </c>
      <c r="J54" s="220">
        <f t="shared" ca="1" si="8"/>
        <v>4.0143515965678889E-2</v>
      </c>
      <c r="K54" s="220">
        <f t="shared" ca="1" si="9"/>
        <v>4.1784351994670565E-2</v>
      </c>
      <c r="L54" s="220">
        <f t="shared" ca="1" si="10"/>
        <v>4.0566018368748846E-2</v>
      </c>
      <c r="M54" s="220">
        <f t="shared" ca="1" si="11"/>
        <v>3.8610873535886547E-2</v>
      </c>
      <c r="N54" s="221">
        <f t="shared" ca="1" si="12"/>
        <v>4.0470865127901323E-2</v>
      </c>
      <c r="O54" s="223">
        <f>NAC_d!B54</f>
        <v>44197</v>
      </c>
      <c r="P54" s="222">
        <f t="shared" ca="1" si="17"/>
        <v>0.40416396392191767</v>
      </c>
      <c r="Q54" s="222">
        <f t="shared" ca="1" si="18"/>
        <v>0.38380076222912729</v>
      </c>
      <c r="R54" s="222">
        <f t="shared" ca="1" si="19"/>
        <v>0.38758723277158258</v>
      </c>
      <c r="S54" s="222">
        <f t="shared" ca="1" si="20"/>
        <v>0.38206448792919301</v>
      </c>
      <c r="T54" s="222">
        <f t="shared" ca="1" si="21"/>
        <v>0.37359108883263614</v>
      </c>
      <c r="U54" s="222">
        <f t="shared" ca="1" si="22"/>
        <v>0.38328761197764916</v>
      </c>
      <c r="W54">
        <f t="shared" si="31"/>
        <v>5</v>
      </c>
      <c r="X54">
        <f t="shared" si="32"/>
        <v>2026</v>
      </c>
      <c r="Y54" s="35">
        <f t="shared" si="35"/>
        <v>46143</v>
      </c>
      <c r="Z54" t="str">
        <f t="shared" si="33"/>
        <v>Q4</v>
      </c>
      <c r="AA54" s="38">
        <f t="shared" ca="1" si="34"/>
        <v>2.1385449671599943</v>
      </c>
      <c r="AB54" s="48">
        <f t="shared" ca="1" si="30"/>
        <v>2.1385449671599943E-2</v>
      </c>
    </row>
    <row r="55" spans="1:28" x14ac:dyDescent="0.25">
      <c r="A55" s="35">
        <f>NAC_d!B55</f>
        <v>44228</v>
      </c>
      <c r="B55" s="34">
        <f ca="1">NAC_d!BV55+NAC_d!BW55</f>
        <v>846.16439393719304</v>
      </c>
      <c r="C55" s="34">
        <f ca="1">NAC_d!BX55+NAC_d!BY55</f>
        <v>832.04158167620494</v>
      </c>
      <c r="D55" s="34">
        <f ca="1">NAC_d!BZ55+NAC_d!CA55</f>
        <v>836.19277420091771</v>
      </c>
      <c r="E55" s="34">
        <f ca="1">NAC_d!CB55+NAC_d!CC55</f>
        <v>831.954565056452</v>
      </c>
      <c r="F55" s="34">
        <f ca="1">NAC_d!CD55+NAC_d!CE55</f>
        <v>823.81488383406509</v>
      </c>
      <c r="G55" s="216" cm="1">
        <f t="array" aca="1" ref="G55" ca="1">SUMPRODUCT($B$3:$F$3/100,B55:F55)</f>
        <v>831.75909476056063</v>
      </c>
      <c r="H55" s="35">
        <f>NAC_d!B55</f>
        <v>44228</v>
      </c>
      <c r="I55" s="219">
        <f t="shared" ca="1" si="7"/>
        <v>3.5388111844978809E-2</v>
      </c>
      <c r="J55" s="220">
        <f t="shared" ca="1" si="8"/>
        <v>3.5689880031672061E-2</v>
      </c>
      <c r="K55" s="220">
        <f t="shared" ca="1" si="9"/>
        <v>3.5428334636862902E-2</v>
      </c>
      <c r="L55" s="220">
        <f t="shared" ca="1" si="10"/>
        <v>3.5887609965448819E-2</v>
      </c>
      <c r="M55" s="220">
        <f t="shared" ca="1" si="11"/>
        <v>3.6031423214415437E-2</v>
      </c>
      <c r="N55" s="221">
        <f t="shared" ca="1" si="12"/>
        <v>3.5759232533935981E-2</v>
      </c>
      <c r="O55" s="223">
        <f>NAC_d!B55</f>
        <v>44228</v>
      </c>
      <c r="P55" s="222">
        <f t="shared" ca="1" si="17"/>
        <v>0.42326277021056535</v>
      </c>
      <c r="Q55" s="222">
        <f t="shared" ca="1" si="18"/>
        <v>0.40498439185479929</v>
      </c>
      <c r="R55" s="222">
        <f t="shared" ca="1" si="19"/>
        <v>0.40799284651398282</v>
      </c>
      <c r="S55" s="222">
        <f t="shared" ca="1" si="20"/>
        <v>0.40388973021716534</v>
      </c>
      <c r="T55" s="222">
        <f t="shared" ca="1" si="21"/>
        <v>0.39641161045763584</v>
      </c>
      <c r="U55" s="222">
        <f t="shared" ca="1" si="22"/>
        <v>0.4047546579141259</v>
      </c>
      <c r="W55">
        <f>AD1</f>
        <v>5</v>
      </c>
      <c r="X55">
        <f>AF1-1</f>
        <v>2025</v>
      </c>
      <c r="Y55" s="35">
        <f t="shared" si="35"/>
        <v>45778</v>
      </c>
      <c r="Z55" t="s">
        <v>250</v>
      </c>
      <c r="AA55" s="38">
        <f t="shared" ref="AA55:AA67" ca="1" si="36">AB55*100</f>
        <v>1.6401952564010669</v>
      </c>
      <c r="AB55" s="48">
        <f ca="1">VLOOKUP(Y55,$H$6:$N$264,6,FALSE)</f>
        <v>1.6401952564010669E-2</v>
      </c>
    </row>
    <row r="56" spans="1:28" x14ac:dyDescent="0.25">
      <c r="A56" s="35">
        <f>NAC_d!B56</f>
        <v>44256</v>
      </c>
      <c r="B56" s="34">
        <f ca="1">NAC_d!BV56+NAC_d!BW56</f>
        <v>884.89443301442475</v>
      </c>
      <c r="C56" s="34">
        <f ca="1">NAC_d!BX56+NAC_d!BY56</f>
        <v>872.57811897976944</v>
      </c>
      <c r="D56" s="34">
        <f ca="1">NAC_d!BZ56+NAC_d!CA56</f>
        <v>876.75409933675076</v>
      </c>
      <c r="E56" s="34">
        <f ca="1">NAC_d!CB56+NAC_d!CC56</f>
        <v>872.44966818995999</v>
      </c>
      <c r="F56" s="34">
        <f ca="1">NAC_d!CD56+NAC_d!CE56</f>
        <v>863.99359074921244</v>
      </c>
      <c r="G56" s="216" cm="1">
        <f t="array" aca="1" ref="G56" ca="1">SUMPRODUCT($B$3:$F$3/100,B56:F56)</f>
        <v>871.95147456759923</v>
      </c>
      <c r="H56" s="35">
        <f>NAC_d!B56</f>
        <v>44256</v>
      </c>
      <c r="I56" s="219">
        <f t="shared" ca="1" si="7"/>
        <v>4.577129379909417E-2</v>
      </c>
      <c r="J56" s="220">
        <f t="shared" ca="1" si="8"/>
        <v>4.8719364748455174E-2</v>
      </c>
      <c r="K56" s="220">
        <f t="shared" ca="1" si="9"/>
        <v>4.8507146183598859E-2</v>
      </c>
      <c r="L56" s="220">
        <f t="shared" ca="1" si="10"/>
        <v>4.8674657047840464E-2</v>
      </c>
      <c r="M56" s="220">
        <f t="shared" ca="1" si="11"/>
        <v>4.8771523437588504E-2</v>
      </c>
      <c r="N56" s="221">
        <f t="shared" ca="1" si="12"/>
        <v>4.8322140461366292E-2</v>
      </c>
      <c r="O56" s="223">
        <f>NAC_d!B56</f>
        <v>44256</v>
      </c>
      <c r="P56" s="222">
        <f t="shared" ca="1" si="17"/>
        <v>0.43897311421703944</v>
      </c>
      <c r="Q56" s="222">
        <f t="shared" ca="1" si="18"/>
        <v>0.42355394466543217</v>
      </c>
      <c r="R56" s="222">
        <f t="shared" ca="1" si="19"/>
        <v>0.42788077430360549</v>
      </c>
      <c r="S56" s="222">
        <f t="shared" ca="1" si="20"/>
        <v>0.42529222794265764</v>
      </c>
      <c r="T56" s="222">
        <f t="shared" ca="1" si="21"/>
        <v>0.41851858720650847</v>
      </c>
      <c r="U56" s="222">
        <f t="shared" ca="1" si="22"/>
        <v>0.42498119365191878</v>
      </c>
      <c r="W56">
        <f>+IF(W55=12,1,+W55+1)</f>
        <v>6</v>
      </c>
      <c r="X56">
        <f>+IF(W56=1,X55+1,X55)</f>
        <v>2025</v>
      </c>
      <c r="Y56" s="35">
        <f t="shared" si="35"/>
        <v>45809</v>
      </c>
      <c r="Z56" t="str">
        <f>Z55</f>
        <v>Q5</v>
      </c>
      <c r="AA56" s="38">
        <f t="shared" ca="1" si="36"/>
        <v>1.8131582745048114</v>
      </c>
      <c r="AB56" s="48">
        <f t="shared" ref="AB56:AB67" ca="1" si="37">VLOOKUP(Y56,$H$6:$N$264,6,FALSE)</f>
        <v>1.8131582745048114E-2</v>
      </c>
    </row>
    <row r="57" spans="1:28" x14ac:dyDescent="0.25">
      <c r="A57" s="35">
        <f>NAC_d!B57</f>
        <v>44287</v>
      </c>
      <c r="B57" s="34">
        <f ca="1">NAC_d!BV57+NAC_d!BW57</f>
        <v>921.30407906349694</v>
      </c>
      <c r="C57" s="34">
        <f ca="1">NAC_d!BX57+NAC_d!BY57</f>
        <v>908.87393645767531</v>
      </c>
      <c r="D57" s="34">
        <f ca="1">NAC_d!BZ57+NAC_d!CA57</f>
        <v>912.64239492038018</v>
      </c>
      <c r="E57" s="34">
        <f ca="1">NAC_d!CB57+NAC_d!CC57</f>
        <v>908.31145417958032</v>
      </c>
      <c r="F57" s="34">
        <f ca="1">NAC_d!CD57+NAC_d!CE57</f>
        <v>899.15274094748656</v>
      </c>
      <c r="G57" s="216" cm="1">
        <f t="array" aca="1" ref="G57" ca="1">SUMPRODUCT($B$3:$F$3/100,B57:F57)</f>
        <v>907.72245034199932</v>
      </c>
      <c r="H57" s="35">
        <f>NAC_d!B57</f>
        <v>44287</v>
      </c>
      <c r="I57" s="219">
        <f t="shared" ca="1" si="7"/>
        <v>4.1145751053084823E-2</v>
      </c>
      <c r="J57" s="220">
        <f t="shared" ca="1" si="8"/>
        <v>4.159606651647807E-2</v>
      </c>
      <c r="K57" s="220">
        <f t="shared" ca="1" si="9"/>
        <v>4.093313690894429E-2</v>
      </c>
      <c r="L57" s="220">
        <f t="shared" ca="1" si="10"/>
        <v>4.1104704714968188E-2</v>
      </c>
      <c r="M57" s="220">
        <f t="shared" ca="1" si="11"/>
        <v>4.0693762748617024E-2</v>
      </c>
      <c r="N57" s="221">
        <f t="shared" ca="1" si="12"/>
        <v>4.1024044132890403E-2</v>
      </c>
      <c r="O57" s="223">
        <f>NAC_d!B57</f>
        <v>44287</v>
      </c>
      <c r="P57" s="222">
        <f t="shared" ca="1" si="17"/>
        <v>0.46977942271664808</v>
      </c>
      <c r="Q57" s="222">
        <f t="shared" ca="1" si="18"/>
        <v>0.45860191552827301</v>
      </c>
      <c r="R57" s="222">
        <f t="shared" ca="1" si="19"/>
        <v>0.46382499779897812</v>
      </c>
      <c r="S57" s="222">
        <f t="shared" ca="1" si="20"/>
        <v>0.46314388845591714</v>
      </c>
      <c r="T57" s="222">
        <f t="shared" ca="1" si="21"/>
        <v>0.45770644281923056</v>
      </c>
      <c r="U57" s="222">
        <f t="shared" ca="1" si="22"/>
        <v>0.4616300910641431</v>
      </c>
      <c r="W57">
        <f t="shared" ref="W57:W67" si="38">+IF(W56=12,1,+W56+1)</f>
        <v>7</v>
      </c>
      <c r="X57">
        <f t="shared" ref="X57:X67" si="39">+IF(W57=1,X56+1,X56)</f>
        <v>2025</v>
      </c>
      <c r="Y57" s="35">
        <f t="shared" si="35"/>
        <v>45839</v>
      </c>
      <c r="Z57" t="str">
        <f t="shared" ref="Z57:Z66" si="40">Z56</f>
        <v>Q5</v>
      </c>
      <c r="AA57" s="38">
        <f t="shared" ca="1" si="36"/>
        <v>1.9774483887631478</v>
      </c>
      <c r="AB57" s="48">
        <f t="shared" ca="1" si="37"/>
        <v>1.9774483887631478E-2</v>
      </c>
    </row>
    <row r="58" spans="1:28" x14ac:dyDescent="0.25">
      <c r="A58" s="35">
        <f>NAC_d!B58</f>
        <v>44317</v>
      </c>
      <c r="B58" s="34">
        <f ca="1">NAC_d!BV58+NAC_d!BW58</f>
        <v>950.36351815733155</v>
      </c>
      <c r="C58" s="34">
        <f ca="1">NAC_d!BX58+NAC_d!BY58</f>
        <v>938.06329388410404</v>
      </c>
      <c r="D58" s="34">
        <f ca="1">NAC_d!BZ58+NAC_d!CA58</f>
        <v>942.36895144368145</v>
      </c>
      <c r="E58" s="34">
        <f ca="1">NAC_d!CB58+NAC_d!CC58</f>
        <v>938.91947396444925</v>
      </c>
      <c r="F58" s="34">
        <f ca="1">NAC_d!CD58+NAC_d!CE58</f>
        <v>929.7537541565581</v>
      </c>
      <c r="G58" s="216" cm="1">
        <f t="array" aca="1" ref="G58" ca="1">SUMPRODUCT($B$3:$F$3/100,B58:F58)</f>
        <v>937.7608280933307</v>
      </c>
      <c r="H58" s="35">
        <f>NAC_d!B58</f>
        <v>44317</v>
      </c>
      <c r="I58" s="219">
        <f t="shared" ca="1" si="7"/>
        <v>3.1541637288063917E-2</v>
      </c>
      <c r="J58" s="220">
        <f t="shared" ca="1" si="8"/>
        <v>3.211595828151248E-2</v>
      </c>
      <c r="K58" s="220">
        <f t="shared" ca="1" si="9"/>
        <v>3.2571965414662341E-2</v>
      </c>
      <c r="L58" s="220">
        <f t="shared" ca="1" si="10"/>
        <v>3.3697714197070461E-2</v>
      </c>
      <c r="M58" s="220">
        <f t="shared" ca="1" si="11"/>
        <v>3.4033164573157526E-2</v>
      </c>
      <c r="N58" s="221">
        <f t="shared" ca="1" si="12"/>
        <v>3.3092029110896037E-2</v>
      </c>
      <c r="O58" s="223">
        <f>NAC_d!B58</f>
        <v>44317</v>
      </c>
      <c r="P58" s="222">
        <f t="shared" ca="1" si="17"/>
        <v>0.49383899232274797</v>
      </c>
      <c r="Q58" s="222">
        <f t="shared" ca="1" si="18"/>
        <v>0.48328654742540289</v>
      </c>
      <c r="R58" s="222">
        <f t="shared" ca="1" si="19"/>
        <v>0.48889886393136917</v>
      </c>
      <c r="S58" s="222">
        <f t="shared" ca="1" si="20"/>
        <v>0.48930725829069499</v>
      </c>
      <c r="T58" s="222">
        <f t="shared" ca="1" si="21"/>
        <v>0.48414237174024133</v>
      </c>
      <c r="U58" s="222">
        <f t="shared" ca="1" si="22"/>
        <v>0.48719775449903335</v>
      </c>
      <c r="W58">
        <f t="shared" si="38"/>
        <v>8</v>
      </c>
      <c r="X58">
        <f t="shared" si="39"/>
        <v>2025</v>
      </c>
      <c r="Y58" s="35">
        <f t="shared" si="35"/>
        <v>45870</v>
      </c>
      <c r="Z58" t="str">
        <f t="shared" si="40"/>
        <v>Q5</v>
      </c>
      <c r="AA58" s="38">
        <f t="shared" ca="1" si="36"/>
        <v>1.9530917291188388</v>
      </c>
      <c r="AB58" s="48">
        <f t="shared" ca="1" si="37"/>
        <v>1.9530917291188388E-2</v>
      </c>
    </row>
    <row r="59" spans="1:28" x14ac:dyDescent="0.25">
      <c r="A59" s="35">
        <f>NAC_d!B59</f>
        <v>44348</v>
      </c>
      <c r="B59" s="34">
        <f ca="1">NAC_d!BV59+NAC_d!BW59</f>
        <v>981.02202455703605</v>
      </c>
      <c r="C59" s="34">
        <f ca="1">NAC_d!BX59+NAC_d!BY59</f>
        <v>968.42436189939599</v>
      </c>
      <c r="D59" s="34">
        <f ca="1">NAC_d!BZ59+NAC_d!CA59</f>
        <v>972.80663937079953</v>
      </c>
      <c r="E59" s="34">
        <f ca="1">NAC_d!CB59+NAC_d!CC59</f>
        <v>968.87470498699918</v>
      </c>
      <c r="F59" s="34">
        <f ca="1">NAC_d!CD59+NAC_d!CE59</f>
        <v>958.81343639190607</v>
      </c>
      <c r="G59" s="216" cm="1">
        <f t="array" aca="1" ref="G59" ca="1">SUMPRODUCT($B$3:$F$3/100,B59:F59)</f>
        <v>967.6585263507767</v>
      </c>
      <c r="H59" s="35">
        <f>NAC_d!B59</f>
        <v>44348</v>
      </c>
      <c r="I59" s="219">
        <f t="shared" ca="1" si="7"/>
        <v>3.225976777722761E-2</v>
      </c>
      <c r="J59" s="220">
        <f t="shared" ca="1" si="8"/>
        <v>3.23656923932929E-2</v>
      </c>
      <c r="K59" s="220">
        <f t="shared" ca="1" si="9"/>
        <v>3.2299120085066857E-2</v>
      </c>
      <c r="L59" s="220">
        <f t="shared" ca="1" si="10"/>
        <v>3.1903940490304539E-2</v>
      </c>
      <c r="M59" s="220">
        <f t="shared" ca="1" si="11"/>
        <v>3.1255245924454389E-2</v>
      </c>
      <c r="N59" s="221">
        <f t="shared" ca="1" si="12"/>
        <v>3.1882008036350218E-2</v>
      </c>
      <c r="O59" s="223">
        <f>NAC_d!B59</f>
        <v>44348</v>
      </c>
      <c r="P59" s="222">
        <f t="shared" ca="1" si="17"/>
        <v>0.5093462030416962</v>
      </c>
      <c r="Q59" s="222">
        <f t="shared" ca="1" si="18"/>
        <v>0.49967043651135601</v>
      </c>
      <c r="R59" s="222">
        <f t="shared" ca="1" si="19"/>
        <v>0.50372696333264866</v>
      </c>
      <c r="S59" s="222">
        <f t="shared" ca="1" si="20"/>
        <v>0.50326434695216449</v>
      </c>
      <c r="T59" s="222">
        <f t="shared" ca="1" si="21"/>
        <v>0.4964988862180173</v>
      </c>
      <c r="U59" s="222">
        <f t="shared" ca="1" si="22"/>
        <v>0.50136319954258113</v>
      </c>
      <c r="W59">
        <f t="shared" si="38"/>
        <v>9</v>
      </c>
      <c r="X59">
        <f t="shared" si="39"/>
        <v>2025</v>
      </c>
      <c r="Y59" s="35">
        <f t="shared" si="35"/>
        <v>45901</v>
      </c>
      <c r="Z59" t="str">
        <f t="shared" si="40"/>
        <v>Q5</v>
      </c>
      <c r="AA59" s="38">
        <f t="shared" ca="1" si="36"/>
        <v>2.1057683854643905</v>
      </c>
      <c r="AB59" s="48">
        <f t="shared" ca="1" si="37"/>
        <v>2.1057683854643905E-2</v>
      </c>
    </row>
    <row r="60" spans="1:28" x14ac:dyDescent="0.25">
      <c r="A60" s="35">
        <f>NAC_d!B60</f>
        <v>44378</v>
      </c>
      <c r="B60" s="34">
        <f ca="1">NAC_d!BV60+NAC_d!BW60</f>
        <v>1009.9780707796637</v>
      </c>
      <c r="C60" s="34">
        <f ca="1">NAC_d!BX60+NAC_d!BY60</f>
        <v>997.3930749018474</v>
      </c>
      <c r="D60" s="34">
        <f ca="1">NAC_d!BZ60+NAC_d!CA60</f>
        <v>1001.8978885944639</v>
      </c>
      <c r="E60" s="34">
        <f ca="1">NAC_d!CB60+NAC_d!CC60</f>
        <v>997.791634717855</v>
      </c>
      <c r="F60" s="34">
        <f ca="1">NAC_d!CD60+NAC_d!CE60</f>
        <v>988.01036228614407</v>
      </c>
      <c r="G60" s="216" cm="1">
        <f t="array" aca="1" ref="G60" ca="1">SUMPRODUCT($B$3:$F$3/100,B60:F60)</f>
        <v>996.70736845377292</v>
      </c>
      <c r="H60" s="35">
        <f>NAC_d!B60</f>
        <v>44378</v>
      </c>
      <c r="I60" s="219">
        <f t="shared" ca="1" si="7"/>
        <v>2.9516204017643988E-2</v>
      </c>
      <c r="J60" s="220">
        <f t="shared" ca="1" si="8"/>
        <v>2.9913242729286971E-2</v>
      </c>
      <c r="K60" s="220">
        <f t="shared" ca="1" si="9"/>
        <v>2.990445176492651E-2</v>
      </c>
      <c r="L60" s="220">
        <f t="shared" ca="1" si="10"/>
        <v>2.984589192184961E-2</v>
      </c>
      <c r="M60" s="220">
        <f t="shared" ca="1" si="11"/>
        <v>3.0451102149870124E-2</v>
      </c>
      <c r="N60" s="221">
        <f t="shared" ca="1" si="12"/>
        <v>3.0019724222908328E-2</v>
      </c>
      <c r="O60" s="223">
        <f>NAC_d!B60</f>
        <v>44378</v>
      </c>
      <c r="P60" s="222">
        <f t="shared" ca="1" si="17"/>
        <v>0.525190277360017</v>
      </c>
      <c r="Q60" s="222">
        <f t="shared" ca="1" si="18"/>
        <v>0.51688169499461889</v>
      </c>
      <c r="R60" s="222">
        <f t="shared" ca="1" si="19"/>
        <v>0.51930740292117727</v>
      </c>
      <c r="S60" s="222">
        <f t="shared" ca="1" si="20"/>
        <v>0.51831243869145083</v>
      </c>
      <c r="T60" s="222">
        <f t="shared" ca="1" si="21"/>
        <v>0.51165844732090449</v>
      </c>
      <c r="U60" s="222">
        <f t="shared" ca="1" si="22"/>
        <v>0.5169742264337307</v>
      </c>
      <c r="W60">
        <f t="shared" si="38"/>
        <v>10</v>
      </c>
      <c r="X60">
        <f t="shared" si="39"/>
        <v>2025</v>
      </c>
      <c r="Y60" s="35">
        <f t="shared" si="35"/>
        <v>45931</v>
      </c>
      <c r="Z60" t="str">
        <f t="shared" si="40"/>
        <v>Q5</v>
      </c>
      <c r="AA60" s="38">
        <f t="shared" ca="1" si="36"/>
        <v>2.3412331682138632</v>
      </c>
      <c r="AB60" s="48">
        <f t="shared" ca="1" si="37"/>
        <v>2.3412331682138632E-2</v>
      </c>
    </row>
    <row r="61" spans="1:28" x14ac:dyDescent="0.25">
      <c r="A61" s="35">
        <f>NAC_d!B61</f>
        <v>44409</v>
      </c>
      <c r="B61" s="34">
        <f ca="1">NAC_d!BV61+NAC_d!BW61</f>
        <v>1032.549642208555</v>
      </c>
      <c r="C61" s="34">
        <f ca="1">NAC_d!BX61+NAC_d!BY61</f>
        <v>1020.9868101037503</v>
      </c>
      <c r="D61" s="34">
        <f ca="1">NAC_d!BZ61+NAC_d!CA61</f>
        <v>1025.6153342093987</v>
      </c>
      <c r="E61" s="34">
        <f ca="1">NAC_d!CB61+NAC_d!CC61</f>
        <v>1022.7026815547651</v>
      </c>
      <c r="F61" s="34">
        <f ca="1">NAC_d!CD61+NAC_d!CE61</f>
        <v>1014.3661300407182</v>
      </c>
      <c r="G61" s="216" cm="1">
        <f t="array" aca="1" ref="G61" ca="1">SUMPRODUCT($B$3:$F$3/100,B61:F61)</f>
        <v>1021.3823184834284</v>
      </c>
      <c r="H61" s="35">
        <f>NAC_d!B61</f>
        <v>44409</v>
      </c>
      <c r="I61" s="219">
        <f t="shared" ca="1" si="7"/>
        <v>2.2348575758151856E-2</v>
      </c>
      <c r="J61" s="220">
        <f t="shared" ca="1" si="8"/>
        <v>2.3655403065862224E-2</v>
      </c>
      <c r="K61" s="220">
        <f t="shared" ca="1" si="9"/>
        <v>2.3672517813374538E-2</v>
      </c>
      <c r="L61" s="220">
        <f t="shared" ca="1" si="10"/>
        <v>2.4966181284887368E-2</v>
      </c>
      <c r="M61" s="220">
        <f t="shared" ca="1" si="11"/>
        <v>2.6675598516588295E-2</v>
      </c>
      <c r="N61" s="221">
        <f t="shared" ca="1" si="12"/>
        <v>2.4756463943810036E-2</v>
      </c>
      <c r="O61" s="223">
        <f>NAC_d!B61</f>
        <v>44409</v>
      </c>
      <c r="P61" s="222">
        <f t="shared" ca="1" si="17"/>
        <v>0.51763228671382655</v>
      </c>
      <c r="Q61" s="222">
        <f t="shared" ca="1" si="18"/>
        <v>0.511041956177269</v>
      </c>
      <c r="R61" s="222">
        <f t="shared" ca="1" si="19"/>
        <v>0.51421003044078328</v>
      </c>
      <c r="S61" s="222">
        <f t="shared" ca="1" si="20"/>
        <v>0.51525589334559974</v>
      </c>
      <c r="T61" s="222">
        <f t="shared" ca="1" si="21"/>
        <v>0.51130241648060837</v>
      </c>
      <c r="U61" s="222">
        <f t="shared" ca="1" si="22"/>
        <v>0.5134375718116424</v>
      </c>
      <c r="W61">
        <f t="shared" si="38"/>
        <v>11</v>
      </c>
      <c r="X61">
        <f t="shared" si="39"/>
        <v>2025</v>
      </c>
      <c r="Y61" s="35">
        <f t="shared" si="35"/>
        <v>45962</v>
      </c>
      <c r="Z61" t="str">
        <f t="shared" si="40"/>
        <v>Q5</v>
      </c>
      <c r="AA61" s="38">
        <f t="shared" ca="1" si="36"/>
        <v>2.4581858736886231</v>
      </c>
      <c r="AB61" s="48">
        <f t="shared" ca="1" si="37"/>
        <v>2.4581858736886231E-2</v>
      </c>
    </row>
    <row r="62" spans="1:28" x14ac:dyDescent="0.25">
      <c r="A62" s="35">
        <f>NAC_d!B62</f>
        <v>44440</v>
      </c>
      <c r="B62" s="34">
        <f ca="1">NAC_d!BV62+NAC_d!BW62</f>
        <v>1067.3837273208787</v>
      </c>
      <c r="C62" s="34">
        <f ca="1">NAC_d!BX62+NAC_d!BY62</f>
        <v>1056.8297910243964</v>
      </c>
      <c r="D62" s="34">
        <f ca="1">NAC_d!BZ62+NAC_d!CA62</f>
        <v>1061.4809973528093</v>
      </c>
      <c r="E62" s="34">
        <f ca="1">NAC_d!CB62+NAC_d!CC62</f>
        <v>1059.0629432172668</v>
      </c>
      <c r="F62" s="34">
        <f ca="1">NAC_d!CD62+NAC_d!CE62</f>
        <v>1051.4111739902287</v>
      </c>
      <c r="G62" s="216" cm="1">
        <f t="array" aca="1" ref="G62" ca="1">SUMPRODUCT($B$3:$F$3/100,B62:F62)</f>
        <v>1057.6070553637142</v>
      </c>
      <c r="H62" s="35">
        <f>NAC_d!B62</f>
        <v>44440</v>
      </c>
      <c r="I62" s="219">
        <f t="shared" ca="1" si="7"/>
        <v>3.3735990685945128E-2</v>
      </c>
      <c r="J62" s="220">
        <f t="shared" ca="1" si="8"/>
        <v>3.510621348477927E-2</v>
      </c>
      <c r="K62" s="220">
        <f t="shared" ca="1" si="9"/>
        <v>3.4969897530888305E-2</v>
      </c>
      <c r="L62" s="220">
        <f t="shared" ca="1" si="10"/>
        <v>3.555311071173195E-2</v>
      </c>
      <c r="M62" s="220">
        <f t="shared" ca="1" si="11"/>
        <v>3.6520387316188785E-2</v>
      </c>
      <c r="N62" s="221">
        <f t="shared" ca="1" si="12"/>
        <v>3.5466383375495569E-2</v>
      </c>
      <c r="O62" s="223">
        <f>NAC_d!B62</f>
        <v>44440</v>
      </c>
      <c r="P62" s="222">
        <f t="shared" ca="1" si="17"/>
        <v>0.52405976684932698</v>
      </c>
      <c r="Q62" s="222">
        <f t="shared" ca="1" si="18"/>
        <v>0.52034702313102743</v>
      </c>
      <c r="R62" s="222">
        <f t="shared" ca="1" si="19"/>
        <v>0.5236740441839256</v>
      </c>
      <c r="S62" s="222">
        <f t="shared" ca="1" si="20"/>
        <v>0.52598914839457245</v>
      </c>
      <c r="T62" s="222">
        <f t="shared" ca="1" si="21"/>
        <v>0.52476207450785384</v>
      </c>
      <c r="U62" s="222">
        <f t="shared" ca="1" si="22"/>
        <v>0.52406941243565774</v>
      </c>
      <c r="W62">
        <f t="shared" si="38"/>
        <v>12</v>
      </c>
      <c r="X62">
        <f t="shared" si="39"/>
        <v>2025</v>
      </c>
      <c r="Y62" s="35">
        <f t="shared" si="35"/>
        <v>45992</v>
      </c>
      <c r="Z62" t="str">
        <f t="shared" si="40"/>
        <v>Q5</v>
      </c>
      <c r="AA62" s="38">
        <f t="shared" ca="1" si="36"/>
        <v>2.7877979375652506</v>
      </c>
      <c r="AB62" s="48">
        <f t="shared" ca="1" si="37"/>
        <v>2.7877979375652506E-2</v>
      </c>
    </row>
    <row r="63" spans="1:28" x14ac:dyDescent="0.25">
      <c r="A63" s="35">
        <f>NAC_d!B63</f>
        <v>44470</v>
      </c>
      <c r="B63" s="34">
        <f ca="1">NAC_d!BV63+NAC_d!BW63</f>
        <v>1104.0857412290984</v>
      </c>
      <c r="C63" s="34">
        <f ca="1">NAC_d!BX63+NAC_d!BY63</f>
        <v>1093.6508246577778</v>
      </c>
      <c r="D63" s="34">
        <f ca="1">NAC_d!BZ63+NAC_d!CA63</f>
        <v>1098.2704868926367</v>
      </c>
      <c r="E63" s="34">
        <f ca="1">NAC_d!CB63+NAC_d!CC63</f>
        <v>1096.1717966833421</v>
      </c>
      <c r="F63" s="34">
        <f ca="1">NAC_d!CD63+NAC_d!CE63</f>
        <v>1088.7421068879112</v>
      </c>
      <c r="G63" s="216" cm="1">
        <f t="array" aca="1" ref="G63" ca="1">SUMPRODUCT($B$3:$F$3/100,B63:F63)</f>
        <v>1094.634079868641</v>
      </c>
      <c r="H63" s="35">
        <f>NAC_d!B63</f>
        <v>44470</v>
      </c>
      <c r="I63" s="219">
        <f t="shared" ca="1" si="7"/>
        <v>3.4385022901127993E-2</v>
      </c>
      <c r="J63" s="220">
        <f t="shared" ca="1" si="8"/>
        <v>3.4841025438628437E-2</v>
      </c>
      <c r="K63" s="220">
        <f t="shared" ca="1" si="9"/>
        <v>3.4658641682305591E-2</v>
      </c>
      <c r="L63" s="220">
        <f t="shared" ca="1" si="10"/>
        <v>3.5039327646895435E-2</v>
      </c>
      <c r="M63" s="220">
        <f t="shared" ca="1" si="11"/>
        <v>3.5505550845543299E-2</v>
      </c>
      <c r="N63" s="221">
        <f t="shared" ca="1" si="12"/>
        <v>3.5010190521273632E-2</v>
      </c>
      <c r="O63" s="223">
        <f>NAC_d!B63</f>
        <v>44470</v>
      </c>
      <c r="P63" s="222">
        <f t="shared" ca="1" si="17"/>
        <v>0.51590400100381517</v>
      </c>
      <c r="Q63" s="222">
        <f t="shared" ca="1" si="18"/>
        <v>0.51562816970093173</v>
      </c>
      <c r="R63" s="222">
        <f t="shared" ca="1" si="19"/>
        <v>0.51849684881613278</v>
      </c>
      <c r="S63" s="222">
        <f t="shared" ca="1" si="20"/>
        <v>0.52242541027638389</v>
      </c>
      <c r="T63" s="222">
        <f t="shared" ca="1" si="21"/>
        <v>0.52387176691218018</v>
      </c>
      <c r="U63" s="222">
        <f t="shared" ca="1" si="22"/>
        <v>0.52032891214995436</v>
      </c>
      <c r="W63">
        <f t="shared" si="38"/>
        <v>1</v>
      </c>
      <c r="X63">
        <f t="shared" si="39"/>
        <v>2026</v>
      </c>
      <c r="Y63" s="35">
        <f t="shared" si="35"/>
        <v>46023</v>
      </c>
      <c r="Z63" t="str">
        <f t="shared" si="40"/>
        <v>Q5</v>
      </c>
      <c r="AA63" s="38">
        <f t="shared" ca="1" si="36"/>
        <v>2.72595800169253</v>
      </c>
      <c r="AB63" s="48">
        <f t="shared" ca="1" si="37"/>
        <v>2.72595800169253E-2</v>
      </c>
    </row>
    <row r="64" spans="1:28" x14ac:dyDescent="0.25">
      <c r="A64" s="35">
        <f>NAC_d!B64</f>
        <v>44501</v>
      </c>
      <c r="B64" s="34">
        <f ca="1">NAC_d!BV64+NAC_d!BW64</f>
        <v>1132.088277079662</v>
      </c>
      <c r="C64" s="34">
        <f ca="1">NAC_d!BX64+NAC_d!BY64</f>
        <v>1119.9956707469573</v>
      </c>
      <c r="D64" s="34">
        <f ca="1">NAC_d!BZ64+NAC_d!CA64</f>
        <v>1126.1138947383051</v>
      </c>
      <c r="E64" s="34">
        <f ca="1">NAC_d!CB64+NAC_d!CC64</f>
        <v>1123.8605045173786</v>
      </c>
      <c r="F64" s="34">
        <f ca="1">NAC_d!CD64+NAC_d!CE64</f>
        <v>1116.2593305735636</v>
      </c>
      <c r="G64" s="216" cm="1">
        <f t="array" aca="1" ref="G64" ca="1">SUMPRODUCT($B$3:$F$3/100,B64:F64)</f>
        <v>1122.1223589456185</v>
      </c>
      <c r="H64" s="35">
        <f>NAC_d!B64</f>
        <v>44501</v>
      </c>
      <c r="I64" s="219">
        <f t="shared" ca="1" si="7"/>
        <v>2.5362646038151304E-2</v>
      </c>
      <c r="J64" s="220">
        <f t="shared" ca="1" si="8"/>
        <v>2.408890067579228E-2</v>
      </c>
      <c r="K64" s="220">
        <f t="shared" ca="1" si="9"/>
        <v>2.5352049588846182E-2</v>
      </c>
      <c r="L64" s="220">
        <f t="shared" ca="1" si="10"/>
        <v>2.525946016656655E-2</v>
      </c>
      <c r="M64" s="220">
        <f t="shared" ca="1" si="11"/>
        <v>2.5274326685415405E-2</v>
      </c>
      <c r="N64" s="221">
        <f t="shared" ca="1" si="12"/>
        <v>2.5111842927707961E-2</v>
      </c>
      <c r="O64" s="223">
        <f>NAC_d!B64</f>
        <v>44501</v>
      </c>
      <c r="P64" s="222">
        <f t="shared" ca="1" si="17"/>
        <v>0.50732328947234162</v>
      </c>
      <c r="Q64" s="222">
        <f t="shared" ca="1" si="18"/>
        <v>0.50694261357184178</v>
      </c>
      <c r="R64" s="222">
        <f t="shared" ca="1" si="19"/>
        <v>0.51011741118187426</v>
      </c>
      <c r="S64" s="222">
        <f t="shared" ca="1" si="20"/>
        <v>0.51330964753388586</v>
      </c>
      <c r="T64" s="222">
        <f t="shared" ca="1" si="21"/>
        <v>0.51432641044033178</v>
      </c>
      <c r="U64" s="222">
        <f t="shared" ca="1" si="22"/>
        <v>0.51134054701796239</v>
      </c>
      <c r="W64">
        <f t="shared" si="38"/>
        <v>2</v>
      </c>
      <c r="X64">
        <f t="shared" si="39"/>
        <v>2026</v>
      </c>
      <c r="Y64" s="35">
        <f t="shared" si="35"/>
        <v>46054</v>
      </c>
      <c r="Z64" t="str">
        <f t="shared" si="40"/>
        <v>Q5</v>
      </c>
      <c r="AA64" s="38">
        <f t="shared" ca="1" si="36"/>
        <v>2.8220244197163069</v>
      </c>
      <c r="AB64" s="48">
        <f t="shared" ca="1" si="37"/>
        <v>2.8220244197163069E-2</v>
      </c>
    </row>
    <row r="65" spans="1:28" x14ac:dyDescent="0.25">
      <c r="A65" s="35">
        <f>NAC_d!B65</f>
        <v>44531</v>
      </c>
      <c r="B65" s="34">
        <f ca="1">NAC_d!BV65+NAC_d!BW65</f>
        <v>1177.5721659209107</v>
      </c>
      <c r="C65" s="34">
        <f ca="1">NAC_d!BX65+NAC_d!BY65</f>
        <v>1164.4155664745708</v>
      </c>
      <c r="D65" s="34">
        <f ca="1">NAC_d!BZ65+NAC_d!CA65</f>
        <v>1168.7580829660865</v>
      </c>
      <c r="E65" s="34">
        <f ca="1">NAC_d!CB65+NAC_d!CC65</f>
        <v>1166.3075886072102</v>
      </c>
      <c r="F65" s="34">
        <f ca="1">NAC_d!CD65+NAC_d!CE65</f>
        <v>1157.603173231329</v>
      </c>
      <c r="G65" s="216" cm="1">
        <f t="array" aca="1" ref="G65" ca="1">SUMPRODUCT($B$3:$F$3/100,B65:F65)</f>
        <v>1164.9216139049515</v>
      </c>
      <c r="H65" s="35">
        <f>NAC_d!B65</f>
        <v>44531</v>
      </c>
      <c r="I65" s="219">
        <f t="shared" ca="1" si="7"/>
        <v>4.0176980684385466E-2</v>
      </c>
      <c r="J65" s="220">
        <f t="shared" ca="1" si="8"/>
        <v>3.9660774490305473E-2</v>
      </c>
      <c r="K65" s="220">
        <f t="shared" ca="1" si="9"/>
        <v>3.7868450453398594E-2</v>
      </c>
      <c r="L65" s="220">
        <f t="shared" ca="1" si="10"/>
        <v>3.7768997058989839E-2</v>
      </c>
      <c r="M65" s="220">
        <f t="shared" ca="1" si="11"/>
        <v>3.7037847322200612E-2</v>
      </c>
      <c r="N65" s="221">
        <f t="shared" ca="1" si="12"/>
        <v>3.8141344050526271E-2</v>
      </c>
      <c r="O65" s="223">
        <f>NAC_d!B65</f>
        <v>44531</v>
      </c>
      <c r="P65" s="222">
        <f t="shared" ca="1" si="17"/>
        <v>0.50378928014572</v>
      </c>
      <c r="Q65" s="222">
        <f t="shared" ca="1" si="18"/>
        <v>0.50759945073381307</v>
      </c>
      <c r="R65" s="222">
        <f t="shared" ca="1" si="19"/>
        <v>0.50770401814703714</v>
      </c>
      <c r="S65" s="222">
        <f t="shared" ca="1" si="20"/>
        <v>0.51110892258695118</v>
      </c>
      <c r="T65" s="222">
        <f t="shared" ca="1" si="21"/>
        <v>0.51201419184601793</v>
      </c>
      <c r="U65" s="222">
        <f t="shared" ca="1" si="22"/>
        <v>0.50934278087629692</v>
      </c>
      <c r="W65">
        <f t="shared" si="38"/>
        <v>3</v>
      </c>
      <c r="X65">
        <f t="shared" si="39"/>
        <v>2026</v>
      </c>
      <c r="Y65" s="35">
        <f t="shared" si="35"/>
        <v>46082</v>
      </c>
      <c r="Z65" t="str">
        <f t="shared" si="40"/>
        <v>Q5</v>
      </c>
      <c r="AA65" s="38">
        <f t="shared" ca="1" si="36"/>
        <v>3.3090172117493877</v>
      </c>
      <c r="AB65" s="48">
        <f t="shared" ca="1" si="37"/>
        <v>3.3090172117493877E-2</v>
      </c>
    </row>
    <row r="66" spans="1:28" x14ac:dyDescent="0.25">
      <c r="A66" s="35">
        <f>NAC_d!B66</f>
        <v>44562</v>
      </c>
      <c r="B66" s="34">
        <f ca="1">NAC_d!BV66+NAC_d!BW66</f>
        <v>1224.2109210327276</v>
      </c>
      <c r="C66" s="34">
        <f ca="1">NAC_d!BX66+NAC_d!BY66</f>
        <v>1209.8793451902234</v>
      </c>
      <c r="D66" s="34">
        <f ca="1">NAC_d!BZ66+NAC_d!CA66</f>
        <v>1214.3760022388121</v>
      </c>
      <c r="E66" s="34">
        <f ca="1">NAC_d!CB66+NAC_d!CC66</f>
        <v>1211.4103083672644</v>
      </c>
      <c r="F66" s="34">
        <f ca="1">NAC_d!CD66+NAC_d!CE66</f>
        <v>1201.9983129648108</v>
      </c>
      <c r="G66" s="216" cm="1">
        <f t="array" aca="1" ref="G66" ca="1">SUMPRODUCT($B$3:$F$3/100,B66:F66)</f>
        <v>1210.1269317696801</v>
      </c>
      <c r="H66" s="35">
        <f>NAC_d!B66</f>
        <v>44562</v>
      </c>
      <c r="I66" s="219">
        <f t="shared" ca="1" si="7"/>
        <v>3.9605857255757604E-2</v>
      </c>
      <c r="J66" s="220">
        <f t="shared" ca="1" si="8"/>
        <v>3.9044289706037238E-2</v>
      </c>
      <c r="K66" s="220">
        <f t="shared" ca="1" si="9"/>
        <v>3.9031104843318731E-2</v>
      </c>
      <c r="L66" s="220">
        <f t="shared" ca="1" si="10"/>
        <v>3.8671376402442226E-2</v>
      </c>
      <c r="M66" s="220">
        <f t="shared" ca="1" si="11"/>
        <v>3.8350913992017954E-2</v>
      </c>
      <c r="N66" s="221">
        <f t="shared" ca="1" si="12"/>
        <v>3.8805458946885807E-2</v>
      </c>
      <c r="O66" s="223">
        <f>NAC_d!B66</f>
        <v>44562</v>
      </c>
      <c r="P66" s="222">
        <f t="shared" ca="1" si="17"/>
        <v>0.49797538529157426</v>
      </c>
      <c r="Q66" s="222">
        <f t="shared" ca="1" si="18"/>
        <v>0.50600621587743877</v>
      </c>
      <c r="R66" s="222">
        <f t="shared" ca="1" si="19"/>
        <v>0.50371942979619755</v>
      </c>
      <c r="S66" s="222">
        <f t="shared" ca="1" si="20"/>
        <v>0.50835752543400381</v>
      </c>
      <c r="T66" s="222">
        <f t="shared" ca="1" si="21"/>
        <v>0.51163574162019199</v>
      </c>
      <c r="U66" s="222">
        <f t="shared" ca="1" si="22"/>
        <v>0.50692688545741493</v>
      </c>
      <c r="W66">
        <f t="shared" si="38"/>
        <v>4</v>
      </c>
      <c r="X66">
        <f t="shared" si="39"/>
        <v>2026</v>
      </c>
      <c r="Y66" s="35">
        <f t="shared" si="35"/>
        <v>46113</v>
      </c>
      <c r="Z66" t="str">
        <f t="shared" si="40"/>
        <v>Q5</v>
      </c>
      <c r="AA66" s="38">
        <f t="shared" ca="1" si="36"/>
        <v>2.7018872300959673</v>
      </c>
      <c r="AB66" s="48">
        <f t="shared" ca="1" si="37"/>
        <v>2.7018872300959673E-2</v>
      </c>
    </row>
    <row r="67" spans="1:28" x14ac:dyDescent="0.25">
      <c r="A67" s="35">
        <f>NAC_d!B67</f>
        <v>44593</v>
      </c>
      <c r="B67" s="34">
        <f ca="1">NAC_d!BV67+NAC_d!BW67</f>
        <v>1287.0535476681885</v>
      </c>
      <c r="C67" s="34">
        <f ca="1">NAC_d!BX67+NAC_d!BY67</f>
        <v>1270.0548670316973</v>
      </c>
      <c r="D67" s="34">
        <f ca="1">NAC_d!BZ67+NAC_d!CA67</f>
        <v>1273.3005200970892</v>
      </c>
      <c r="E67" s="34">
        <f ca="1">NAC_d!CB67+NAC_d!CC67</f>
        <v>1268.312449917245</v>
      </c>
      <c r="F67" s="34">
        <f ca="1">NAC_d!CD67+NAC_d!CE67</f>
        <v>1255.3673477524949</v>
      </c>
      <c r="G67" s="216" cm="1">
        <f t="array" aca="1" ref="G67" ca="1">SUMPRODUCT($B$3:$F$3/100,B67:F67)</f>
        <v>1267.4739382014156</v>
      </c>
      <c r="H67" s="35">
        <f>NAC_d!B67</f>
        <v>44593</v>
      </c>
      <c r="I67" s="219">
        <f t="shared" ca="1" si="7"/>
        <v>5.1333169436560633E-2</v>
      </c>
      <c r="J67" s="220">
        <f t="shared" ca="1" si="8"/>
        <v>4.9736795723223759E-2</v>
      </c>
      <c r="K67" s="220">
        <f t="shared" ca="1" si="9"/>
        <v>4.8522465652849123E-2</v>
      </c>
      <c r="L67" s="220">
        <f t="shared" ca="1" si="10"/>
        <v>4.6971815541732687E-2</v>
      </c>
      <c r="M67" s="220">
        <f t="shared" ca="1" si="11"/>
        <v>4.4400257647654762E-2</v>
      </c>
      <c r="N67" s="221">
        <f t="shared" ca="1" si="12"/>
        <v>4.73892489508283E-2</v>
      </c>
      <c r="O67" s="223">
        <f>NAC_d!B67</f>
        <v>44593</v>
      </c>
      <c r="P67" s="222">
        <f t="shared" ca="1" si="17"/>
        <v>0.52104432293533809</v>
      </c>
      <c r="Q67" s="222">
        <f t="shared" ca="1" si="18"/>
        <v>0.52643196566340422</v>
      </c>
      <c r="R67" s="222">
        <f t="shared" ca="1" si="19"/>
        <v>0.52273561717138772</v>
      </c>
      <c r="S67" s="222">
        <f t="shared" ca="1" si="20"/>
        <v>0.52449725404317493</v>
      </c>
      <c r="T67" s="222">
        <f t="shared" ca="1" si="21"/>
        <v>0.52384640334484933</v>
      </c>
      <c r="U67" s="222">
        <f t="shared" ca="1" si="22"/>
        <v>0.52384740507861194</v>
      </c>
      <c r="W67">
        <f t="shared" si="38"/>
        <v>5</v>
      </c>
      <c r="X67">
        <f t="shared" si="39"/>
        <v>2026</v>
      </c>
      <c r="Y67" s="35">
        <f t="shared" si="35"/>
        <v>46143</v>
      </c>
      <c r="Z67" t="s">
        <v>250</v>
      </c>
      <c r="AA67" s="38">
        <f t="shared" ca="1" si="36"/>
        <v>2.1198304269649082</v>
      </c>
      <c r="AB67" s="48">
        <f t="shared" ca="1" si="37"/>
        <v>2.1198304269649082E-2</v>
      </c>
    </row>
    <row r="68" spans="1:28" x14ac:dyDescent="0.25">
      <c r="A68" s="35">
        <f>NAC_d!B68</f>
        <v>44621</v>
      </c>
      <c r="B68" s="34">
        <f ca="1">NAC_d!BV68+NAC_d!BW68</f>
        <v>1376.7646772840208</v>
      </c>
      <c r="C68" s="34">
        <f ca="1">NAC_d!BX68+NAC_d!BY68</f>
        <v>1357.5619129071201</v>
      </c>
      <c r="D68" s="34">
        <f ca="1">NAC_d!BZ68+NAC_d!CA68</f>
        <v>1359.8540606108959</v>
      </c>
      <c r="E68" s="34">
        <f ca="1">NAC_d!CB68+NAC_d!CC68</f>
        <v>1353.3609944127331</v>
      </c>
      <c r="F68" s="34">
        <f ca="1">NAC_d!CD68+NAC_d!CE68</f>
        <v>1337.8611280812397</v>
      </c>
      <c r="G68" s="216" cm="1">
        <f t="array" aca="1" ref="G68" ca="1">SUMPRODUCT($B$3:$F$3/100,B68:F68)</f>
        <v>1352.907411161591</v>
      </c>
      <c r="H68" s="35">
        <f>NAC_d!B68</f>
        <v>44621</v>
      </c>
      <c r="I68" s="219">
        <f t="shared" ca="1" si="7"/>
        <v>6.9702717325449193E-2</v>
      </c>
      <c r="J68" s="220">
        <f t="shared" ca="1" si="8"/>
        <v>6.8900209075171359E-2</v>
      </c>
      <c r="K68" s="220">
        <f t="shared" ca="1" si="9"/>
        <v>6.7975736401338249E-2</v>
      </c>
      <c r="L68" s="220">
        <f t="shared" ca="1" si="10"/>
        <v>6.7056461127569467E-2</v>
      </c>
      <c r="M68" s="220">
        <f t="shared" ca="1" si="11"/>
        <v>6.5712861240524445E-2</v>
      </c>
      <c r="N68" s="221">
        <f t="shared" ca="1" si="12"/>
        <v>6.740452042856826E-2</v>
      </c>
      <c r="O68" s="223">
        <f>NAC_d!B68</f>
        <v>44621</v>
      </c>
      <c r="P68" s="222">
        <f t="shared" ca="1" si="17"/>
        <v>0.55585189138779234</v>
      </c>
      <c r="Q68" s="222">
        <f t="shared" ca="1" si="18"/>
        <v>0.55580558734890184</v>
      </c>
      <c r="R68" s="222">
        <f t="shared" ca="1" si="19"/>
        <v>0.55100964071864822</v>
      </c>
      <c r="S68" s="222">
        <f t="shared" ca="1" si="20"/>
        <v>0.55121956458588905</v>
      </c>
      <c r="T68" s="222">
        <f t="shared" ca="1" si="21"/>
        <v>0.54846186639082917</v>
      </c>
      <c r="U68" s="222">
        <f t="shared" ca="1" si="22"/>
        <v>0.5515856680355955</v>
      </c>
    </row>
    <row r="69" spans="1:28" x14ac:dyDescent="0.25">
      <c r="A69" s="35">
        <f>NAC_d!B69</f>
        <v>44652</v>
      </c>
      <c r="B69" s="34">
        <f ca="1">NAC_d!BV69+NAC_d!BW69</f>
        <v>1460.7417393967962</v>
      </c>
      <c r="C69" s="34">
        <f ca="1">NAC_d!BX69+NAC_d!BY69</f>
        <v>1440.2967069175777</v>
      </c>
      <c r="D69" s="34">
        <f ca="1">NAC_d!BZ69+NAC_d!CA69</f>
        <v>1441.9470386006926</v>
      </c>
      <c r="E69" s="34">
        <f ca="1">NAC_d!CB69+NAC_d!CC69</f>
        <v>1435.0720650186909</v>
      </c>
      <c r="F69" s="34">
        <f ca="1">NAC_d!CD69+NAC_d!CE69</f>
        <v>1418.3237255622635</v>
      </c>
      <c r="G69" s="216" cm="1">
        <f t="array" aca="1" ref="G69" ca="1">SUMPRODUCT($B$3:$F$3/100,B69:F69)</f>
        <v>1434.7119670773086</v>
      </c>
      <c r="H69" s="35">
        <f>NAC_d!B69</f>
        <v>44652</v>
      </c>
      <c r="I69" s="219">
        <f t="shared" ca="1" si="7"/>
        <v>6.0995944694367976E-2</v>
      </c>
      <c r="J69" s="220">
        <f t="shared" ca="1" si="8"/>
        <v>6.0943661739365496E-2</v>
      </c>
      <c r="K69" s="220">
        <f t="shared" ca="1" si="9"/>
        <v>6.0368961911190455E-2</v>
      </c>
      <c r="L69" s="220">
        <f t="shared" ca="1" si="10"/>
        <v>6.0376404332101119E-2</v>
      </c>
      <c r="M69" s="220">
        <f t="shared" ca="1" si="11"/>
        <v>6.0142712716695135E-2</v>
      </c>
      <c r="N69" s="221">
        <f t="shared" ca="1" si="12"/>
        <v>6.0465746022842159E-2</v>
      </c>
      <c r="O69" s="223">
        <f>NAC_d!B69</f>
        <v>44652</v>
      </c>
      <c r="P69" s="222">
        <f t="shared" ca="1" si="17"/>
        <v>0.5855153283176997</v>
      </c>
      <c r="Q69" s="222">
        <f t="shared" ca="1" si="18"/>
        <v>0.58470459889202675</v>
      </c>
      <c r="R69" s="222">
        <f t="shared" ca="1" si="19"/>
        <v>0.57996937971141427</v>
      </c>
      <c r="S69" s="222">
        <f t="shared" ca="1" si="20"/>
        <v>0.57993390748870355</v>
      </c>
      <c r="T69" s="222">
        <f t="shared" ca="1" si="21"/>
        <v>0.5774002135251215</v>
      </c>
      <c r="U69" s="222">
        <f t="shared" ca="1" si="22"/>
        <v>0.58056239166141288</v>
      </c>
    </row>
    <row r="70" spans="1:28" x14ac:dyDescent="0.25">
      <c r="A70" s="35">
        <f>NAC_d!B70</f>
        <v>44682</v>
      </c>
      <c r="B70" s="34">
        <f ca="1">NAC_d!BV70+NAC_d!BW70</f>
        <v>1534.0923713820873</v>
      </c>
      <c r="C70" s="34">
        <f ca="1">NAC_d!BX70+NAC_d!BY70</f>
        <v>1511.6701794231981</v>
      </c>
      <c r="D70" s="34">
        <f ca="1">NAC_d!BZ70+NAC_d!CA70</f>
        <v>1514.7244816566554</v>
      </c>
      <c r="E70" s="34">
        <f ca="1">NAC_d!CB70+NAC_d!CC70</f>
        <v>1507.94830843164</v>
      </c>
      <c r="F70" s="34">
        <f ca="1">NAC_d!CD70+NAC_d!CE70</f>
        <v>1490.5206072472665</v>
      </c>
      <c r="G70" s="216" cm="1">
        <f t="array" aca="1" ref="G70" ca="1">SUMPRODUCT($B$3:$F$3/100,B70:F70)</f>
        <v>1507.1703954671086</v>
      </c>
      <c r="H70" s="35">
        <f>NAC_d!B70</f>
        <v>44682</v>
      </c>
      <c r="I70" s="219">
        <f t="shared" ca="1" si="7"/>
        <v>5.0214647810078228E-2</v>
      </c>
      <c r="J70" s="220">
        <f t="shared" ca="1" si="8"/>
        <v>4.9554700891019099E-2</v>
      </c>
      <c r="K70" s="220">
        <f t="shared" ca="1" si="9"/>
        <v>5.0471647784365192E-2</v>
      </c>
      <c r="L70" s="220">
        <f t="shared" ca="1" si="10"/>
        <v>5.0782288352885008E-2</v>
      </c>
      <c r="M70" s="220">
        <f t="shared" ca="1" si="11"/>
        <v>5.0902964100372872E-2</v>
      </c>
      <c r="N70" s="221">
        <f t="shared" ca="1" si="12"/>
        <v>5.050381543649296E-2</v>
      </c>
      <c r="O70" s="223">
        <f>NAC_d!B70</f>
        <v>44682</v>
      </c>
      <c r="P70" s="222">
        <f t="shared" ca="1" si="17"/>
        <v>0.61421639411890827</v>
      </c>
      <c r="Q70" s="222">
        <f t="shared" ca="1" si="18"/>
        <v>0.61147993880460061</v>
      </c>
      <c r="R70" s="222">
        <f t="shared" ca="1" si="19"/>
        <v>0.60735822135920547</v>
      </c>
      <c r="S70" s="222">
        <f t="shared" ca="1" si="20"/>
        <v>0.60604647176455972</v>
      </c>
      <c r="T70" s="222">
        <f t="shared" ca="1" si="21"/>
        <v>0.60313480917258322</v>
      </c>
      <c r="U70" s="222">
        <f t="shared" ca="1" si="22"/>
        <v>0.6072012717053985</v>
      </c>
    </row>
    <row r="71" spans="1:28" x14ac:dyDescent="0.25">
      <c r="A71" s="35">
        <f>NAC_d!B71</f>
        <v>44713</v>
      </c>
      <c r="B71" s="34">
        <f ca="1">NAC_d!BV71+NAC_d!BW71</f>
        <v>1612.6350192639275</v>
      </c>
      <c r="C71" s="34">
        <f ca="1">NAC_d!BX71+NAC_d!BY71</f>
        <v>1591.0571655820745</v>
      </c>
      <c r="D71" s="34">
        <f ca="1">NAC_d!BZ71+NAC_d!CA71</f>
        <v>1594.3208763894002</v>
      </c>
      <c r="E71" s="34">
        <f ca="1">NAC_d!CB71+NAC_d!CC71</f>
        <v>1587.997147320264</v>
      </c>
      <c r="F71" s="34">
        <f ca="1">NAC_d!CD71+NAC_d!CE71</f>
        <v>1571.5567330677723</v>
      </c>
      <c r="G71" s="216" cm="1">
        <f t="array" aca="1" ref="G71" ca="1">SUMPRODUCT($B$3:$F$3/100,B71:F71)</f>
        <v>1587.1656123695352</v>
      </c>
      <c r="H71" s="35">
        <f>NAC_d!B71</f>
        <v>44713</v>
      </c>
      <c r="I71" s="219">
        <f t="shared" ref="I71:I109" ca="1" si="41">B71/B70-1</f>
        <v>5.1198121669218555E-2</v>
      </c>
      <c r="J71" s="220">
        <f t="shared" ref="J71:J109" ca="1" si="42">C71/C70-1</f>
        <v>5.2516076085570296E-2</v>
      </c>
      <c r="K71" s="220">
        <f t="shared" ref="K71:K109" ca="1" si="43">D71/D70-1</f>
        <v>5.2548430884070907E-2</v>
      </c>
      <c r="L71" s="220">
        <f t="shared" ref="L71:L109" ca="1" si="44">E71/E70-1</f>
        <v>5.3084604055081863E-2</v>
      </c>
      <c r="M71" s="220">
        <f t="shared" ref="M71:M109" ca="1" si="45">F71/F70-1</f>
        <v>5.4367665516658281E-2</v>
      </c>
      <c r="N71" s="221">
        <f t="shared" ref="N71:N109" ca="1" si="46">G71/G70-1</f>
        <v>5.3076425295385476E-2</v>
      </c>
      <c r="O71" s="223">
        <f>NAC_d!B71</f>
        <v>44713</v>
      </c>
      <c r="P71" s="222">
        <f t="shared" ca="1" si="17"/>
        <v>0.64383161529129329</v>
      </c>
      <c r="Q71" s="222">
        <f t="shared" ca="1" si="18"/>
        <v>0.64293385026115257</v>
      </c>
      <c r="R71" s="222">
        <f t="shared" ca="1" si="19"/>
        <v>0.63888774178246677</v>
      </c>
      <c r="S71" s="222">
        <f t="shared" ca="1" si="20"/>
        <v>0.63901187547421068</v>
      </c>
      <c r="T71" s="222">
        <f t="shared" ca="1" si="21"/>
        <v>0.63906415306576192</v>
      </c>
      <c r="U71" s="222">
        <f t="shared" ca="1" si="22"/>
        <v>0.64021250177481193</v>
      </c>
    </row>
    <row r="72" spans="1:28" x14ac:dyDescent="0.25">
      <c r="A72" s="35">
        <f>NAC_d!B72</f>
        <v>44743</v>
      </c>
      <c r="B72" s="34">
        <f ca="1">NAC_d!BV72+NAC_d!BW72</f>
        <v>1727.0942003182072</v>
      </c>
      <c r="C72" s="34">
        <f ca="1">NAC_d!BX72+NAC_d!BY72</f>
        <v>1704.5037056701126</v>
      </c>
      <c r="D72" s="34">
        <f ca="1">NAC_d!BZ72+NAC_d!CA72</f>
        <v>1710.4434916502732</v>
      </c>
      <c r="E72" s="34">
        <f ca="1">NAC_d!CB72+NAC_d!CC72</f>
        <v>1705.4910581058957</v>
      </c>
      <c r="F72" s="34">
        <f ca="1">NAC_d!CD72+NAC_d!CE72</f>
        <v>1691.9454143579451</v>
      </c>
      <c r="G72" s="216" cm="1">
        <f t="array" aca="1" ref="G72" ca="1">SUMPRODUCT($B$3:$F$3/100,B72:F72)</f>
        <v>1704.3449719299942</v>
      </c>
      <c r="H72" s="35">
        <f>NAC_d!B72</f>
        <v>44743</v>
      </c>
      <c r="I72" s="219">
        <f t="shared" ca="1" si="41"/>
        <v>7.0976494797020839E-2</v>
      </c>
      <c r="J72" s="220">
        <f t="shared" ca="1" si="42"/>
        <v>7.1302617242250177E-2</v>
      </c>
      <c r="K72" s="220">
        <f t="shared" ca="1" si="43"/>
        <v>7.2835159459149645E-2</v>
      </c>
      <c r="L72" s="220">
        <f t="shared" ca="1" si="44"/>
        <v>7.3988741720287132E-2</v>
      </c>
      <c r="M72" s="220">
        <f t="shared" ca="1" si="45"/>
        <v>7.6604731319604991E-2</v>
      </c>
      <c r="N72" s="221">
        <f t="shared" ca="1" si="46"/>
        <v>7.3829321053344721E-2</v>
      </c>
      <c r="O72" s="223">
        <f>NAC_d!B72</f>
        <v>44743</v>
      </c>
      <c r="P72" s="222">
        <f t="shared" ca="1" si="17"/>
        <v>0.7100313861121339</v>
      </c>
      <c r="Q72" s="222">
        <f t="shared" ca="1" si="18"/>
        <v>0.70895883334446785</v>
      </c>
      <c r="R72" s="222">
        <f t="shared" ca="1" si="19"/>
        <v>0.70720340977044005</v>
      </c>
      <c r="S72" s="222">
        <f t="shared" ca="1" si="20"/>
        <v>0.70926574122678088</v>
      </c>
      <c r="T72" s="222">
        <f t="shared" ca="1" si="21"/>
        <v>0.71247739795256293</v>
      </c>
      <c r="U72" s="222">
        <f t="shared" ca="1" si="22"/>
        <v>0.70997529051481223</v>
      </c>
    </row>
    <row r="73" spans="1:28" x14ac:dyDescent="0.25">
      <c r="A73" s="35">
        <f>NAC_d!B73</f>
        <v>44774</v>
      </c>
      <c r="B73" s="34">
        <f ca="1">NAC_d!BV73+NAC_d!BW73</f>
        <v>1850.8253079503324</v>
      </c>
      <c r="C73" s="34">
        <f ca="1">NAC_d!BX73+NAC_d!BY73</f>
        <v>1824.4215686545933</v>
      </c>
      <c r="D73" s="34">
        <f ca="1">NAC_d!BZ73+NAC_d!CA73</f>
        <v>1829.4133308757155</v>
      </c>
      <c r="E73" s="34">
        <f ca="1">NAC_d!CB73+NAC_d!CC73</f>
        <v>1823.495837990934</v>
      </c>
      <c r="F73" s="34">
        <f ca="1">NAC_d!CD73+NAC_d!CE73</f>
        <v>1807.8244459900425</v>
      </c>
      <c r="G73" s="216" cm="1">
        <f t="array" aca="1" ref="G73" ca="1">SUMPRODUCT($B$3:$F$3/100,B73:F73)</f>
        <v>1822.820668283812</v>
      </c>
      <c r="H73" s="35">
        <f>NAC_d!B73</f>
        <v>44774</v>
      </c>
      <c r="I73" s="219">
        <f t="shared" ca="1" si="41"/>
        <v>7.1641203826246613E-2</v>
      </c>
      <c r="J73" s="220">
        <f t="shared" ca="1" si="42"/>
        <v>7.0353536097087055E-2</v>
      </c>
      <c r="K73" s="220">
        <f t="shared" ca="1" si="43"/>
        <v>6.9554966186376355E-2</v>
      </c>
      <c r="L73" s="220">
        <f t="shared" ca="1" si="44"/>
        <v>6.9191086827563586E-2</v>
      </c>
      <c r="M73" s="220">
        <f t="shared" ca="1" si="45"/>
        <v>6.8488634827543082E-2</v>
      </c>
      <c r="N73" s="221">
        <f t="shared" ca="1" si="46"/>
        <v>6.951391784238159E-2</v>
      </c>
      <c r="O73" s="223">
        <f>NAC_d!B73</f>
        <v>44774</v>
      </c>
      <c r="P73" s="222">
        <f t="shared" ca="1" si="17"/>
        <v>0.79248070242079605</v>
      </c>
      <c r="Q73" s="222">
        <f t="shared" ca="1" si="18"/>
        <v>0.78691982168623698</v>
      </c>
      <c r="R73" s="222">
        <f t="shared" ca="1" si="19"/>
        <v>0.78372267833332354</v>
      </c>
      <c r="S73" s="222">
        <f t="shared" ca="1" si="20"/>
        <v>0.7830165803601512</v>
      </c>
      <c r="T73" s="222">
        <f t="shared" ca="1" si="21"/>
        <v>0.78222082978803087</v>
      </c>
      <c r="U73" s="222">
        <f t="shared" ca="1" si="22"/>
        <v>0.78466048931645638</v>
      </c>
    </row>
    <row r="74" spans="1:28" x14ac:dyDescent="0.25">
      <c r="A74" s="35">
        <f>NAC_d!B74</f>
        <v>44805</v>
      </c>
      <c r="B74" s="34">
        <f ca="1">NAC_d!BV74+NAC_d!BW74</f>
        <v>1970.7067221096713</v>
      </c>
      <c r="C74" s="34">
        <f ca="1">NAC_d!BX74+NAC_d!BY74</f>
        <v>1940.0204618967705</v>
      </c>
      <c r="D74" s="34">
        <f ca="1">NAC_d!BZ74+NAC_d!CA74</f>
        <v>1943.6170077859674</v>
      </c>
      <c r="E74" s="34">
        <f ca="1">NAC_d!CB74+NAC_d!CC74</f>
        <v>1935.5299826894839</v>
      </c>
      <c r="F74" s="34">
        <f ca="1">NAC_d!CD74+NAC_d!CE74</f>
        <v>1915.6683469590553</v>
      </c>
      <c r="G74" s="216" cm="1">
        <f t="array" aca="1" ref="G74" ca="1">SUMPRODUCT($B$3:$F$3/100,B74:F74)</f>
        <v>1935.3872438584726</v>
      </c>
      <c r="H74" s="35">
        <f>NAC_d!B74</f>
        <v>44805</v>
      </c>
      <c r="I74" s="219">
        <f t="shared" ca="1" si="41"/>
        <v>6.4771868876214889E-2</v>
      </c>
      <c r="J74" s="220">
        <f t="shared" ca="1" si="42"/>
        <v>6.3361941794749077E-2</v>
      </c>
      <c r="K74" s="220">
        <f t="shared" ca="1" si="43"/>
        <v>6.2426393742077035E-2</v>
      </c>
      <c r="L74" s="220">
        <f t="shared" ca="1" si="44"/>
        <v>6.1439210534193212E-2</v>
      </c>
      <c r="M74" s="220">
        <f t="shared" ca="1" si="45"/>
        <v>5.9653967622919746E-2</v>
      </c>
      <c r="N74" s="221">
        <f t="shared" ca="1" si="46"/>
        <v>6.1754059262802974E-2</v>
      </c>
      <c r="O74" s="223">
        <f>NAC_d!B74</f>
        <v>44805</v>
      </c>
      <c r="P74" s="222">
        <f t="shared" ca="1" si="17"/>
        <v>0.84629638963685827</v>
      </c>
      <c r="Q74" s="222">
        <f t="shared" ca="1" si="18"/>
        <v>0.83569812128052146</v>
      </c>
      <c r="R74" s="222">
        <f t="shared" ca="1" si="19"/>
        <v>0.83104267776162422</v>
      </c>
      <c r="S74" s="222">
        <f t="shared" ca="1" si="20"/>
        <v>0.82758729788963059</v>
      </c>
      <c r="T74" s="222">
        <f t="shared" ca="1" si="21"/>
        <v>0.8219973254505839</v>
      </c>
      <c r="U74" s="222">
        <f t="shared" ca="1" si="22"/>
        <v>0.82996816638376836</v>
      </c>
    </row>
    <row r="75" spans="1:28" x14ac:dyDescent="0.25">
      <c r="A75" s="35">
        <f>NAC_d!B75</f>
        <v>44835</v>
      </c>
      <c r="B75" s="34">
        <f ca="1">NAC_d!BV75+NAC_d!BW75</f>
        <v>2094.8839169095368</v>
      </c>
      <c r="C75" s="34">
        <f ca="1">NAC_d!BX75+NAC_d!BY75</f>
        <v>2064.490829346898</v>
      </c>
      <c r="D75" s="34">
        <f ca="1">NAC_d!BZ75+NAC_d!CA75</f>
        <v>2067.7230388081998</v>
      </c>
      <c r="E75" s="34">
        <f ca="1">NAC_d!CB75+NAC_d!CC75</f>
        <v>2058.4945220925119</v>
      </c>
      <c r="F75" s="34">
        <f ca="1">NAC_d!CD75+NAC_d!CE75</f>
        <v>2038.2625698489871</v>
      </c>
      <c r="G75" s="216" cm="1">
        <f t="array" aca="1" ref="G75" ca="1">SUMPRODUCT($B$3:$F$3/100,B75:F75)</f>
        <v>2058.8063406818028</v>
      </c>
      <c r="H75" s="35">
        <f>NAC_d!B75</f>
        <v>44835</v>
      </c>
      <c r="I75" s="219">
        <f t="shared" ca="1" si="41"/>
        <v>6.3011504150618514E-2</v>
      </c>
      <c r="J75" s="220">
        <f t="shared" ca="1" si="42"/>
        <v>6.4159306509804503E-2</v>
      </c>
      <c r="K75" s="220">
        <f t="shared" ca="1" si="43"/>
        <v>6.3853130799470303E-2</v>
      </c>
      <c r="L75" s="220">
        <f t="shared" ca="1" si="44"/>
        <v>6.353016512416132E-2</v>
      </c>
      <c r="M75" s="220">
        <f t="shared" ca="1" si="45"/>
        <v>6.3995536119046292E-2</v>
      </c>
      <c r="N75" s="221">
        <f t="shared" ca="1" si="46"/>
        <v>6.3769716998483661E-2</v>
      </c>
      <c r="O75" s="223">
        <f>NAC_d!B75</f>
        <v>44835</v>
      </c>
      <c r="P75" s="222">
        <f t="shared" ca="1" si="17"/>
        <v>0.89739242042692702</v>
      </c>
      <c r="Q75" s="222">
        <f t="shared" ca="1" si="18"/>
        <v>0.88770563949687764</v>
      </c>
      <c r="R75" s="222">
        <f t="shared" ca="1" si="19"/>
        <v>0.88270837055674578</v>
      </c>
      <c r="S75" s="222">
        <f t="shared" ca="1" si="20"/>
        <v>0.87789407492588678</v>
      </c>
      <c r="T75" s="222">
        <f t="shared" ca="1" si="21"/>
        <v>0.87212615086157541</v>
      </c>
      <c r="U75" s="222">
        <f t="shared" ca="1" si="22"/>
        <v>0.88081695842035623</v>
      </c>
    </row>
    <row r="76" spans="1:28" x14ac:dyDescent="0.25">
      <c r="A76" s="35">
        <f>NAC_d!B76</f>
        <v>44866</v>
      </c>
      <c r="B76" s="34">
        <f ca="1">NAC_d!BV76+NAC_d!BW76</f>
        <v>2192.2981046139357</v>
      </c>
      <c r="C76" s="34">
        <f ca="1">NAC_d!BX76+NAC_d!BY76</f>
        <v>2163.3047071459187</v>
      </c>
      <c r="D76" s="34">
        <f ca="1">NAC_d!BZ76+NAC_d!CA76</f>
        <v>2167.8474510148935</v>
      </c>
      <c r="E76" s="34">
        <f ca="1">NAC_d!CB76+NAC_d!CC76</f>
        <v>2159.9087580905561</v>
      </c>
      <c r="F76" s="34">
        <f ca="1">NAC_d!CD76+NAC_d!CE76</f>
        <v>2140.7765552111837</v>
      </c>
      <c r="G76" s="216" cm="1">
        <f t="array" aca="1" ref="G76" ca="1">SUMPRODUCT($B$3:$F$3/100,B76:F76)</f>
        <v>2159.4482831194869</v>
      </c>
      <c r="H76" s="35">
        <f>NAC_d!B76</f>
        <v>44866</v>
      </c>
      <c r="I76" s="219">
        <f t="shared" ca="1" si="41"/>
        <v>4.6500995553065527E-2</v>
      </c>
      <c r="J76" s="220">
        <f t="shared" ca="1" si="42"/>
        <v>4.7863558604559486E-2</v>
      </c>
      <c r="K76" s="220">
        <f t="shared" ca="1" si="43"/>
        <v>4.8422545151116436E-2</v>
      </c>
      <c r="L76" s="220">
        <f t="shared" ca="1" si="44"/>
        <v>4.9266216115529948E-2</v>
      </c>
      <c r="M76" s="220">
        <f t="shared" ca="1" si="45"/>
        <v>5.029478874735549E-2</v>
      </c>
      <c r="N76" s="221">
        <f t="shared" ca="1" si="46"/>
        <v>4.8883637304300898E-2</v>
      </c>
      <c r="O76" s="223">
        <f>NAC_d!B76</f>
        <v>44866</v>
      </c>
      <c r="P76" s="222">
        <f t="shared" ca="1" si="17"/>
        <v>0.93650808775194982</v>
      </c>
      <c r="Q76" s="222">
        <f t="shared" ca="1" si="18"/>
        <v>0.93152952609463968</v>
      </c>
      <c r="R76" s="222">
        <f t="shared" ca="1" si="19"/>
        <v>0.92506944558984805</v>
      </c>
      <c r="S76" s="222">
        <f t="shared" ca="1" si="20"/>
        <v>0.92186552459914917</v>
      </c>
      <c r="T76" s="222">
        <f t="shared" ca="1" si="21"/>
        <v>0.91781291011578459</v>
      </c>
      <c r="U76" s="222">
        <f t="shared" ca="1" si="22"/>
        <v>0.92443209593343489</v>
      </c>
    </row>
    <row r="77" spans="1:28" x14ac:dyDescent="0.25">
      <c r="A77" s="35">
        <f>NAC_d!B77</f>
        <v>44896</v>
      </c>
      <c r="B77" s="34">
        <f ca="1">NAC_d!BV77+NAC_d!BW77</f>
        <v>2298.7191484942341</v>
      </c>
      <c r="C77" s="34">
        <f ca="1">NAC_d!BX77+NAC_d!BY77</f>
        <v>2272.5543544272159</v>
      </c>
      <c r="D77" s="34">
        <f ca="1">NAC_d!BZ77+NAC_d!CA77</f>
        <v>2277.9513506795938</v>
      </c>
      <c r="E77" s="34">
        <f ca="1">NAC_d!CB77+NAC_d!CC77</f>
        <v>2271.4703773780393</v>
      </c>
      <c r="F77" s="34">
        <f ca="1">NAC_d!CD77+NAC_d!CE77</f>
        <v>2253.9643534974593</v>
      </c>
      <c r="G77" s="216" cm="1">
        <f t="array" aca="1" ref="G77" ca="1">SUMPRODUCT($B$3:$F$3/100,B77:F77)</f>
        <v>2270.2827675175217</v>
      </c>
      <c r="H77" s="35">
        <f>NAC_d!B77</f>
        <v>44896</v>
      </c>
      <c r="I77" s="219">
        <f t="shared" ca="1" si="41"/>
        <v>4.8543144591660869E-2</v>
      </c>
      <c r="J77" s="220">
        <f t="shared" ca="1" si="42"/>
        <v>5.0501275627247155E-2</v>
      </c>
      <c r="K77" s="220">
        <f t="shared" ca="1" si="43"/>
        <v>5.0789505328501905E-2</v>
      </c>
      <c r="L77" s="220">
        <f t="shared" ca="1" si="44"/>
        <v>5.1651079643803E-2</v>
      </c>
      <c r="M77" s="220">
        <f t="shared" ca="1" si="45"/>
        <v>5.2872308420394587E-2</v>
      </c>
      <c r="N77" s="221">
        <f t="shared" ca="1" si="46"/>
        <v>5.132537105168633E-2</v>
      </c>
      <c r="O77" s="223">
        <f>NAC_d!B77</f>
        <v>44896</v>
      </c>
      <c r="P77" s="222">
        <f t="shared" ca="1" si="17"/>
        <v>0.95208346037674851</v>
      </c>
      <c r="Q77" s="222">
        <f t="shared" ca="1" si="18"/>
        <v>0.95166950688205643</v>
      </c>
      <c r="R77" s="222">
        <f t="shared" ca="1" si="19"/>
        <v>0.94903580465393245</v>
      </c>
      <c r="S77" s="222">
        <f t="shared" ca="1" si="20"/>
        <v>0.94757403584298094</v>
      </c>
      <c r="T77" s="222">
        <f t="shared" ca="1" si="21"/>
        <v>0.94709586637167886</v>
      </c>
      <c r="U77" s="222">
        <f t="shared" ca="1" si="22"/>
        <v>0.94887170125316178</v>
      </c>
    </row>
    <row r="78" spans="1:28" x14ac:dyDescent="0.25">
      <c r="A78" s="35">
        <f>NAC_d!B78</f>
        <v>44927</v>
      </c>
      <c r="B78" s="34">
        <f ca="1">NAC_d!BV78+NAC_d!BW78</f>
        <v>2440.2682404595071</v>
      </c>
      <c r="C78" s="34">
        <f ca="1">NAC_d!BX78+NAC_d!BY78</f>
        <v>2410.3048145300381</v>
      </c>
      <c r="D78" s="34">
        <f ca="1">NAC_d!BZ78+NAC_d!CA78</f>
        <v>2415.216324768895</v>
      </c>
      <c r="E78" s="34">
        <f ca="1">NAC_d!CB78+NAC_d!CC78</f>
        <v>2407.6232252616937</v>
      </c>
      <c r="F78" s="34">
        <f ca="1">NAC_d!CD78+NAC_d!CE78</f>
        <v>2388.5942589344031</v>
      </c>
      <c r="G78" s="216" cm="1">
        <f t="array" aca="1" ref="G78" ca="1">SUMPRODUCT($B$3:$F$3/100,B78:F78)</f>
        <v>2407.036668984118</v>
      </c>
      <c r="H78" s="35">
        <f>NAC_d!B78</f>
        <v>44927</v>
      </c>
      <c r="I78" s="219">
        <f t="shared" ca="1" si="41"/>
        <v>6.157737540838526E-2</v>
      </c>
      <c r="J78" s="220">
        <f t="shared" ca="1" si="42"/>
        <v>6.0614814265923966E-2</v>
      </c>
      <c r="K78" s="220">
        <f t="shared" ca="1" si="43"/>
        <v>6.0258079720776347E-2</v>
      </c>
      <c r="L78" s="220">
        <f t="shared" ca="1" si="44"/>
        <v>5.9940402146391181E-2</v>
      </c>
      <c r="M78" s="220">
        <f t="shared" ca="1" si="45"/>
        <v>5.9730272676246976E-2</v>
      </c>
      <c r="N78" s="221">
        <f t="shared" ca="1" si="46"/>
        <v>6.0236505964467169E-2</v>
      </c>
      <c r="O78" s="223">
        <f>NAC_d!B78</f>
        <v>44927</v>
      </c>
      <c r="P78" s="222">
        <f t="shared" ca="1" si="17"/>
        <v>0.99333970848824826</v>
      </c>
      <c r="Q78" s="222">
        <f t="shared" ca="1" si="18"/>
        <v>0.99218610030166077</v>
      </c>
      <c r="R78" s="222">
        <f t="shared" ca="1" si="19"/>
        <v>0.98885379842505539</v>
      </c>
      <c r="S78" s="222">
        <f t="shared" ca="1" si="20"/>
        <v>0.98745479432702021</v>
      </c>
      <c r="T78" s="222">
        <f t="shared" ca="1" si="21"/>
        <v>0.98718603276802663</v>
      </c>
      <c r="U78" s="222">
        <f t="shared" ca="1" si="22"/>
        <v>0.98907784447379132</v>
      </c>
    </row>
    <row r="79" spans="1:28" x14ac:dyDescent="0.25">
      <c r="A79" s="35">
        <f>NAC_d!B79</f>
        <v>44958</v>
      </c>
      <c r="B79" s="34">
        <f ca="1">NAC_d!BV79+NAC_d!BW79</f>
        <v>2617.1631246698753</v>
      </c>
      <c r="C79" s="34">
        <f ca="1">NAC_d!BX79+NAC_d!BY79</f>
        <v>2578.9204432819279</v>
      </c>
      <c r="D79" s="34">
        <f ca="1">NAC_d!BZ79+NAC_d!CA79</f>
        <v>2578.3421282212767</v>
      </c>
      <c r="E79" s="34">
        <f ca="1">NAC_d!CB79+NAC_d!CC79</f>
        <v>2564.767314001861</v>
      </c>
      <c r="F79" s="34">
        <f ca="1">NAC_d!CD79+NAC_d!CE79</f>
        <v>2538.6948817775992</v>
      </c>
      <c r="G79" s="216" cm="1">
        <f t="array" aca="1" ref="G79" ca="1">SUMPRODUCT($B$3:$F$3/100,B79:F79)</f>
        <v>2567.1422864860151</v>
      </c>
      <c r="H79" s="35">
        <f>NAC_d!B79</f>
        <v>44958</v>
      </c>
      <c r="I79" s="219">
        <f t="shared" ca="1" si="41"/>
        <v>7.2489934211928508E-2</v>
      </c>
      <c r="J79" s="220">
        <f t="shared" ca="1" si="42"/>
        <v>6.9956143196256537E-2</v>
      </c>
      <c r="K79" s="220">
        <f t="shared" ca="1" si="43"/>
        <v>6.7540866538317479E-2</v>
      </c>
      <c r="L79" s="220">
        <f t="shared" ca="1" si="44"/>
        <v>6.5269385629508792E-2</v>
      </c>
      <c r="M79" s="220">
        <f t="shared" ca="1" si="45"/>
        <v>6.2840569210008468E-2</v>
      </c>
      <c r="N79" s="221">
        <f t="shared" ca="1" si="46"/>
        <v>6.6515653693580479E-2</v>
      </c>
      <c r="O79" s="223">
        <f>NAC_d!B79</f>
        <v>44958</v>
      </c>
      <c r="P79" s="222">
        <f t="shared" ca="1" si="17"/>
        <v>1.0334531763744446</v>
      </c>
      <c r="Q79" s="222">
        <f t="shared" ca="1" si="18"/>
        <v>1.030558293366679</v>
      </c>
      <c r="R79" s="222">
        <f t="shared" ca="1" si="19"/>
        <v>1.0249281984308607</v>
      </c>
      <c r="S79" s="222">
        <f t="shared" ca="1" si="20"/>
        <v>1.0221888653456075</v>
      </c>
      <c r="T79" s="222">
        <f t="shared" ca="1" si="21"/>
        <v>1.0222725135576187</v>
      </c>
      <c r="U79" s="222">
        <f t="shared" ca="1" si="22"/>
        <v>1.0254004513330419</v>
      </c>
    </row>
    <row r="80" spans="1:28" x14ac:dyDescent="0.25">
      <c r="A80" s="35">
        <f>NAC_d!B80</f>
        <v>44986</v>
      </c>
      <c r="B80" s="34">
        <f ca="1">NAC_d!BV80+NAC_d!BW80</f>
        <v>2820.2130099214037</v>
      </c>
      <c r="C80" s="34">
        <f ca="1">NAC_d!BX80+NAC_d!BY80</f>
        <v>2780.3170239646552</v>
      </c>
      <c r="D80" s="34">
        <f ca="1">NAC_d!BZ80+NAC_d!CA80</f>
        <v>2779.44132413239</v>
      </c>
      <c r="E80" s="34">
        <f ca="1">NAC_d!CB80+NAC_d!CC80</f>
        <v>2761.2363818031004</v>
      </c>
      <c r="F80" s="34">
        <f ca="1">NAC_d!CD80+NAC_d!CE80</f>
        <v>2729.6540027258129</v>
      </c>
      <c r="G80" s="216" cm="1">
        <f t="array" aca="1" ref="G80" ca="1">SUMPRODUCT($B$3:$F$3/100,B80:F80)</f>
        <v>2764.2025930165046</v>
      </c>
      <c r="H80" s="35">
        <f>NAC_d!B80</f>
        <v>44986</v>
      </c>
      <c r="I80" s="219">
        <f t="shared" ca="1" si="41"/>
        <v>7.7583962320705746E-2</v>
      </c>
      <c r="J80" s="220">
        <f t="shared" ca="1" si="42"/>
        <v>7.8093367016172976E-2</v>
      </c>
      <c r="K80" s="220">
        <f t="shared" ca="1" si="43"/>
        <v>7.7995543613075924E-2</v>
      </c>
      <c r="L80" s="220">
        <f t="shared" ca="1" si="44"/>
        <v>7.6603076906296197E-2</v>
      </c>
      <c r="M80" s="220">
        <f t="shared" ca="1" si="45"/>
        <v>7.52194059707183E-2</v>
      </c>
      <c r="N80" s="221">
        <f t="shared" ca="1" si="46"/>
        <v>7.6762518216406228E-2</v>
      </c>
      <c r="O80" s="223">
        <f>NAC_d!B80</f>
        <v>44986</v>
      </c>
      <c r="P80" s="222">
        <f t="shared" ca="1" si="17"/>
        <v>1.0484350422796367</v>
      </c>
      <c r="Q80" s="222">
        <f t="shared" ca="1" si="18"/>
        <v>1.0480222651582856</v>
      </c>
      <c r="R80" s="222">
        <f t="shared" ca="1" si="19"/>
        <v>1.0439261863760323</v>
      </c>
      <c r="S80" s="222">
        <f t="shared" ca="1" si="20"/>
        <v>1.0402807478586227</v>
      </c>
      <c r="T80" s="222">
        <f t="shared" ca="1" si="21"/>
        <v>1.0403119168584278</v>
      </c>
      <c r="U80" s="222">
        <f t="shared" ca="1" si="22"/>
        <v>1.0431572554127646</v>
      </c>
    </row>
    <row r="81" spans="1:21" x14ac:dyDescent="0.25">
      <c r="A81" s="35">
        <f>NAC_d!B81</f>
        <v>45017</v>
      </c>
      <c r="B81" s="34">
        <f ca="1">NAC_d!BV81+NAC_d!BW81</f>
        <v>3062.7082353063579</v>
      </c>
      <c r="C81" s="34">
        <f ca="1">NAC_d!BX81+NAC_d!BY81</f>
        <v>3016.0880470405118</v>
      </c>
      <c r="D81" s="34">
        <f ca="1">NAC_d!BZ81+NAC_d!CA81</f>
        <v>3013.7620475831745</v>
      </c>
      <c r="E81" s="34">
        <f ca="1">NAC_d!CB81+NAC_d!CC81</f>
        <v>2991.7083967342064</v>
      </c>
      <c r="F81" s="34">
        <f ca="1">NAC_d!CD81+NAC_d!CE81</f>
        <v>2954.4237296377769</v>
      </c>
      <c r="G81" s="216" cm="1">
        <f t="array" aca="1" ref="G81" ca="1">SUMPRODUCT($B$3:$F$3/100,B81:F81)</f>
        <v>2995.7853363786453</v>
      </c>
      <c r="H81" s="35">
        <f>NAC_d!B81</f>
        <v>45017</v>
      </c>
      <c r="I81" s="219">
        <f t="shared" ca="1" si="41"/>
        <v>8.5984719782465024E-2</v>
      </c>
      <c r="J81" s="220">
        <f t="shared" ca="1" si="42"/>
        <v>8.4800050153868378E-2</v>
      </c>
      <c r="K81" s="220">
        <f t="shared" ca="1" si="43"/>
        <v>8.430497215980215E-2</v>
      </c>
      <c r="L81" s="220">
        <f t="shared" ca="1" si="44"/>
        <v>8.3466963006117778E-2</v>
      </c>
      <c r="M81" s="220">
        <f t="shared" ca="1" si="45"/>
        <v>8.2343669449501888E-2</v>
      </c>
      <c r="N81" s="221">
        <f t="shared" ca="1" si="46"/>
        <v>8.3779222241963103E-2</v>
      </c>
      <c r="O81" s="223">
        <f>NAC_d!B81</f>
        <v>45017</v>
      </c>
      <c r="P81" s="222">
        <f t="shared" ca="1" si="17"/>
        <v>1.0966801678242475</v>
      </c>
      <c r="Q81" s="222">
        <f t="shared" ca="1" si="18"/>
        <v>1.0940741116428243</v>
      </c>
      <c r="R81" s="222">
        <f t="shared" ca="1" si="19"/>
        <v>1.0900643136711992</v>
      </c>
      <c r="S81" s="222">
        <f t="shared" ca="1" si="20"/>
        <v>1.0847095206297124</v>
      </c>
      <c r="T81" s="222">
        <f t="shared" ca="1" si="21"/>
        <v>1.0830390667451892</v>
      </c>
      <c r="U81" s="222">
        <f t="shared" ca="1" si="22"/>
        <v>1.0880744045659858</v>
      </c>
    </row>
    <row r="82" spans="1:21" x14ac:dyDescent="0.25">
      <c r="A82" s="35">
        <f>NAC_d!B82</f>
        <v>45047</v>
      </c>
      <c r="B82" s="34">
        <f ca="1">NAC_d!BV82+NAC_d!BW82</f>
        <v>3290.2776316202257</v>
      </c>
      <c r="C82" s="34">
        <f ca="1">NAC_d!BX82+NAC_d!BY82</f>
        <v>3245.1196189568973</v>
      </c>
      <c r="D82" s="34">
        <f ca="1">NAC_d!BZ82+NAC_d!CA82</f>
        <v>3244.4205063053323</v>
      </c>
      <c r="E82" s="34">
        <f ca="1">NAC_d!CB82+NAC_d!CC82</f>
        <v>3224.2251132507577</v>
      </c>
      <c r="F82" s="34">
        <f ca="1">NAC_d!CD82+NAC_d!CE82</f>
        <v>3190.4545362706758</v>
      </c>
      <c r="G82" s="216" cm="1">
        <f t="array" aca="1" ref="G82" ca="1">SUMPRODUCT($B$3:$F$3/100,B82:F82)</f>
        <v>3227.9465892308044</v>
      </c>
      <c r="H82" s="35">
        <f>NAC_d!B82</f>
        <v>45047</v>
      </c>
      <c r="I82" s="219">
        <f t="shared" ca="1" si="41"/>
        <v>7.430332203717227E-2</v>
      </c>
      <c r="J82" s="220">
        <f t="shared" ca="1" si="42"/>
        <v>7.5936633262785325E-2</v>
      </c>
      <c r="K82" s="220">
        <f t="shared" ca="1" si="43"/>
        <v>7.653505986218434E-2</v>
      </c>
      <c r="L82" s="220">
        <f t="shared" ca="1" si="44"/>
        <v>7.7720381027231777E-2</v>
      </c>
      <c r="M82" s="220">
        <f t="shared" ca="1" si="45"/>
        <v>7.9890641367762472E-2</v>
      </c>
      <c r="N82" s="221">
        <f t="shared" ca="1" si="46"/>
        <v>7.7495957414892569E-2</v>
      </c>
      <c r="O82" s="223">
        <f>NAC_d!B82</f>
        <v>45047</v>
      </c>
      <c r="P82" s="222">
        <f t="shared" ref="P82:P109" ca="1" si="47">B82/B70-1</f>
        <v>1.1447715228881323</v>
      </c>
      <c r="Q82" s="222">
        <f t="shared" ref="Q82:Q109" ca="1" si="48">C82/C70-1</f>
        <v>1.146711407772246</v>
      </c>
      <c r="R82" s="222">
        <f t="shared" ref="R82:R109" ca="1" si="49">D82/D70-1</f>
        <v>1.1419212177497173</v>
      </c>
      <c r="S82" s="222">
        <f t="shared" ref="S82:S109" ca="1" si="50">E82/E70-1</f>
        <v>1.1381536059443258</v>
      </c>
      <c r="T82" s="222">
        <f t="shared" ref="T82:T109" ca="1" si="51">F82/F70-1</f>
        <v>1.1404967638541361</v>
      </c>
      <c r="U82" s="222">
        <f t="shared" ref="U82:U109" ca="1" si="52">G82/G70-1</f>
        <v>1.1417263760879441</v>
      </c>
    </row>
    <row r="83" spans="1:21" x14ac:dyDescent="0.25">
      <c r="A83" s="35">
        <f>NAC_d!B83</f>
        <v>45078</v>
      </c>
      <c r="B83" s="34">
        <f ca="1">NAC_d!BV83+NAC_d!BW83</f>
        <v>3477.7456772393493</v>
      </c>
      <c r="C83" s="34">
        <f ca="1">NAC_d!BX83+NAC_d!BY83</f>
        <v>3431.2734392580173</v>
      </c>
      <c r="D83" s="34">
        <f ca="1">NAC_d!BZ83+NAC_d!CA83</f>
        <v>3434.0020687161782</v>
      </c>
      <c r="E83" s="34">
        <f ca="1">NAC_d!CB83+NAC_d!CC83</f>
        <v>3417.1034326586587</v>
      </c>
      <c r="F83" s="34">
        <f ca="1">NAC_d!CD83+NAC_d!CE83</f>
        <v>3388.3511537972699</v>
      </c>
      <c r="G83" s="216" cm="1">
        <f t="array" aca="1" ref="G83" ca="1">SUMPRODUCT($B$3:$F$3/100,B83:F83)</f>
        <v>3420.1450166217337</v>
      </c>
      <c r="H83" s="35">
        <f>NAC_d!B83</f>
        <v>45078</v>
      </c>
      <c r="I83" s="219">
        <f t="shared" ca="1" si="41"/>
        <v>5.6976360844908092E-2</v>
      </c>
      <c r="J83" s="220">
        <f t="shared" ca="1" si="42"/>
        <v>5.7364239892320867E-2</v>
      </c>
      <c r="K83" s="220">
        <f t="shared" ca="1" si="43"/>
        <v>5.8433104476564024E-2</v>
      </c>
      <c r="L83" s="220">
        <f t="shared" ca="1" si="44"/>
        <v>5.9821604457833688E-2</v>
      </c>
      <c r="M83" s="220">
        <f t="shared" ca="1" si="45"/>
        <v>6.2027719021477079E-2</v>
      </c>
      <c r="N83" s="221">
        <f t="shared" ca="1" si="46"/>
        <v>5.9542009781744509E-2</v>
      </c>
      <c r="O83" s="223">
        <f>NAC_d!B83</f>
        <v>45078</v>
      </c>
      <c r="P83" s="222">
        <f t="shared" ca="1" si="47"/>
        <v>1.1565609302139146</v>
      </c>
      <c r="Q83" s="222">
        <f t="shared" ca="1" si="48"/>
        <v>1.1565997209174541</v>
      </c>
      <c r="R83" s="222">
        <f t="shared" ca="1" si="49"/>
        <v>1.1538964455467937</v>
      </c>
      <c r="S83" s="222">
        <f t="shared" ca="1" si="50"/>
        <v>1.1518322236441048</v>
      </c>
      <c r="T83" s="222">
        <f t="shared" ca="1" si="51"/>
        <v>1.1560476198546183</v>
      </c>
      <c r="U83" s="222">
        <f t="shared" ca="1" si="52"/>
        <v>1.1548759562120798</v>
      </c>
    </row>
    <row r="84" spans="1:21" x14ac:dyDescent="0.25">
      <c r="A84" s="35">
        <f>NAC_d!B84</f>
        <v>45108</v>
      </c>
      <c r="B84" s="34">
        <f ca="1">NAC_d!BV84+NAC_d!BW84</f>
        <v>3690.2441299250586</v>
      </c>
      <c r="C84" s="34">
        <f ca="1">NAC_d!BX84+NAC_d!BY84</f>
        <v>3643.714171899453</v>
      </c>
      <c r="D84" s="34">
        <f ca="1">NAC_d!BZ84+NAC_d!CA84</f>
        <v>3651.0789607694296</v>
      </c>
      <c r="E84" s="34">
        <f ca="1">NAC_d!CB84+NAC_d!CC84</f>
        <v>3635.5149338354304</v>
      </c>
      <c r="F84" s="34">
        <f ca="1">NAC_d!CD84+NAC_d!CE84</f>
        <v>3610.7250992556042</v>
      </c>
      <c r="G84" s="216" cm="1">
        <f t="array" aca="1" ref="G84" ca="1">SUMPRODUCT($B$3:$F$3/100,B84:F84)</f>
        <v>3637.9358030849226</v>
      </c>
      <c r="H84" s="35">
        <f>NAC_d!B84</f>
        <v>45108</v>
      </c>
      <c r="I84" s="219">
        <f t="shared" ca="1" si="41"/>
        <v>6.1102355493226179E-2</v>
      </c>
      <c r="J84" s="220">
        <f t="shared" ca="1" si="42"/>
        <v>6.1913087488409069E-2</v>
      </c>
      <c r="K84" s="220">
        <f t="shared" ca="1" si="43"/>
        <v>6.3213966593330229E-2</v>
      </c>
      <c r="L84" s="220">
        <f t="shared" ca="1" si="44"/>
        <v>6.3917146636336408E-2</v>
      </c>
      <c r="M84" s="220">
        <f t="shared" ca="1" si="45"/>
        <v>6.5628955018172563E-2</v>
      </c>
      <c r="N84" s="221">
        <f t="shared" ca="1" si="46"/>
        <v>6.3678816367357616E-2</v>
      </c>
      <c r="O84" s="223">
        <f>NAC_d!B84</f>
        <v>45108</v>
      </c>
      <c r="P84" s="222">
        <f t="shared" ca="1" si="47"/>
        <v>1.1366779699944289</v>
      </c>
      <c r="Q84" s="222">
        <f t="shared" ca="1" si="48"/>
        <v>1.1376980054537076</v>
      </c>
      <c r="R84" s="222">
        <f t="shared" ca="1" si="49"/>
        <v>1.1345802878566826</v>
      </c>
      <c r="S84" s="222">
        <f t="shared" ca="1" si="50"/>
        <v>1.1316528846964484</v>
      </c>
      <c r="T84" s="222">
        <f t="shared" ca="1" si="51"/>
        <v>1.1340671327897374</v>
      </c>
      <c r="U84" s="222">
        <f t="shared" ca="1" si="52"/>
        <v>1.1345067242844253</v>
      </c>
    </row>
    <row r="85" spans="1:21" x14ac:dyDescent="0.25">
      <c r="A85" s="35">
        <f>NAC_d!B85</f>
        <v>45139</v>
      </c>
      <c r="B85" s="34">
        <f ca="1">NAC_d!BV85+NAC_d!BW85</f>
        <v>4172.266249653354</v>
      </c>
      <c r="C85" s="34">
        <f ca="1">NAC_d!BX85+NAC_d!BY85</f>
        <v>4103.6967393676878</v>
      </c>
      <c r="D85" s="34">
        <f ca="1">NAC_d!BZ85+NAC_d!CA85</f>
        <v>4106.812919126849</v>
      </c>
      <c r="E85" s="34">
        <f ca="1">NAC_d!CB85+NAC_d!CC85</f>
        <v>4083.2261876038983</v>
      </c>
      <c r="F85" s="34">
        <f ca="1">NAC_d!CD85+NAC_d!CE85</f>
        <v>4050.9792129931511</v>
      </c>
      <c r="G85" s="216" cm="1">
        <f t="array" aca="1" ref="G85" ca="1">SUMPRODUCT($B$3:$F$3/100,B85:F85)</f>
        <v>4090.7158294618775</v>
      </c>
      <c r="H85" s="35">
        <f>NAC_d!B85</f>
        <v>45139</v>
      </c>
      <c r="I85" s="219">
        <f t="shared" ca="1" si="41"/>
        <v>0.13062065889339536</v>
      </c>
      <c r="J85" s="220">
        <f t="shared" ca="1" si="42"/>
        <v>0.1262400248119484</v>
      </c>
      <c r="K85" s="220">
        <f t="shared" ca="1" si="43"/>
        <v>0.1248217207171487</v>
      </c>
      <c r="L85" s="220">
        <f t="shared" ca="1" si="44"/>
        <v>0.12314933700358566</v>
      </c>
      <c r="M85" s="220">
        <f t="shared" ca="1" si="45"/>
        <v>0.12192955753632728</v>
      </c>
      <c r="N85" s="221">
        <f t="shared" ca="1" si="46"/>
        <v>0.12446069718795028</v>
      </c>
      <c r="O85" s="223">
        <f>NAC_d!B85</f>
        <v>45139</v>
      </c>
      <c r="P85" s="222">
        <f t="shared" ca="1" si="47"/>
        <v>1.2542733945397933</v>
      </c>
      <c r="Q85" s="222">
        <f t="shared" ca="1" si="48"/>
        <v>1.2493138701456648</v>
      </c>
      <c r="R85" s="222">
        <f t="shared" ca="1" si="49"/>
        <v>1.2448797381185437</v>
      </c>
      <c r="S85" s="222">
        <f t="shared" ca="1" si="50"/>
        <v>1.2392297819021394</v>
      </c>
      <c r="T85" s="222">
        <f t="shared" ca="1" si="51"/>
        <v>1.2408034264492205</v>
      </c>
      <c r="U85" s="222">
        <f t="shared" ca="1" si="52"/>
        <v>1.2441680087560627</v>
      </c>
    </row>
    <row r="86" spans="1:21" x14ac:dyDescent="0.25">
      <c r="A86" s="35">
        <f>NAC_d!B86</f>
        <v>45170</v>
      </c>
      <c r="B86" s="34">
        <f ca="1">NAC_d!BV86+NAC_d!BW86</f>
        <v>4725.1795204349301</v>
      </c>
      <c r="C86" s="34">
        <f ca="1">NAC_d!BX86+NAC_d!BY86</f>
        <v>4631.2942789818153</v>
      </c>
      <c r="D86" s="34">
        <f ca="1">NAC_d!BZ86+NAC_d!CA86</f>
        <v>4636.241003672998</v>
      </c>
      <c r="E86" s="34">
        <f ca="1">NAC_d!CB86+NAC_d!CC86</f>
        <v>4602.4714732401753</v>
      </c>
      <c r="F86" s="34">
        <f ca="1">NAC_d!CD86+NAC_d!CE86</f>
        <v>4556.4742516651932</v>
      </c>
      <c r="G86" s="216" cm="1">
        <f t="array" aca="1" ref="G86" ca="1">SUMPRODUCT($B$3:$F$3/100,B86:F86)</f>
        <v>4612.6857714726229</v>
      </c>
      <c r="H86" s="35">
        <f>NAC_d!B86</f>
        <v>45170</v>
      </c>
      <c r="I86" s="219">
        <f t="shared" ca="1" si="41"/>
        <v>0.13252108990587885</v>
      </c>
      <c r="J86" s="220">
        <f t="shared" ca="1" si="42"/>
        <v>0.12856640563927768</v>
      </c>
      <c r="K86" s="220">
        <f t="shared" ca="1" si="43"/>
        <v>0.12891458534193734</v>
      </c>
      <c r="L86" s="220">
        <f t="shared" ca="1" si="44"/>
        <v>0.12716544756022397</v>
      </c>
      <c r="M86" s="220">
        <f t="shared" ca="1" si="45"/>
        <v>0.12478341953735828</v>
      </c>
      <c r="N86" s="221">
        <f t="shared" ca="1" si="46"/>
        <v>0.12759868046845213</v>
      </c>
      <c r="O86" s="223">
        <f>NAC_d!B86</f>
        <v>45170</v>
      </c>
      <c r="P86" s="222">
        <f t="shared" ca="1" si="47"/>
        <v>1.3977081254264734</v>
      </c>
      <c r="Q86" s="222">
        <f t="shared" ca="1" si="48"/>
        <v>1.3872399131572917</v>
      </c>
      <c r="R86" s="222">
        <f t="shared" ca="1" si="49"/>
        <v>1.3853675827596712</v>
      </c>
      <c r="S86" s="222">
        <f t="shared" ca="1" si="50"/>
        <v>1.3778869428025531</v>
      </c>
      <c r="T86" s="222">
        <f t="shared" ca="1" si="51"/>
        <v>1.3785298007863265</v>
      </c>
      <c r="U86" s="222">
        <f t="shared" ca="1" si="52"/>
        <v>1.3833399678074612</v>
      </c>
    </row>
    <row r="87" spans="1:21" x14ac:dyDescent="0.25">
      <c r="A87" s="35">
        <f>NAC_d!B87</f>
        <v>45200</v>
      </c>
      <c r="B87" s="34">
        <f ca="1">NAC_d!BV87+NAC_d!BW87</f>
        <v>5109.2359710288529</v>
      </c>
      <c r="C87" s="34">
        <f ca="1">NAC_d!BX87+NAC_d!BY87</f>
        <v>5016.6123940375364</v>
      </c>
      <c r="D87" s="34">
        <f ca="1">NAC_d!BZ87+NAC_d!CA87</f>
        <v>5020.3420392471889</v>
      </c>
      <c r="E87" s="34">
        <f ca="1">NAC_d!CB87+NAC_d!CC87</f>
        <v>4983.9777107888422</v>
      </c>
      <c r="F87" s="34">
        <f ca="1">NAC_d!CD87+NAC_d!CE87</f>
        <v>4938.1174002197386</v>
      </c>
      <c r="G87" s="216" cm="1">
        <f t="array" aca="1" ref="G87" ca="1">SUMPRODUCT($B$3:$F$3/100,B87:F87)</f>
        <v>4995.5690109062089</v>
      </c>
      <c r="H87" s="35">
        <f>NAC_d!B87</f>
        <v>45200</v>
      </c>
      <c r="I87" s="219">
        <f t="shared" ca="1" si="41"/>
        <v>8.1278700403444537E-2</v>
      </c>
      <c r="J87" s="220">
        <f t="shared" ca="1" si="42"/>
        <v>8.3198797537960223E-2</v>
      </c>
      <c r="K87" s="220">
        <f t="shared" ca="1" si="43"/>
        <v>8.2847512730656714E-2</v>
      </c>
      <c r="L87" s="220">
        <f t="shared" ca="1" si="44"/>
        <v>8.2891602863120806E-2</v>
      </c>
      <c r="M87" s="220">
        <f t="shared" ca="1" si="45"/>
        <v>8.3758434147865879E-2</v>
      </c>
      <c r="N87" s="221">
        <f t="shared" ca="1" si="46"/>
        <v>8.3006573264007288E-2</v>
      </c>
      <c r="O87" s="223">
        <f>NAC_d!B87</f>
        <v>45200</v>
      </c>
      <c r="P87" s="222">
        <f t="shared" ca="1" si="47"/>
        <v>1.4389112588950601</v>
      </c>
      <c r="Q87" s="222">
        <f t="shared" ca="1" si="48"/>
        <v>1.4299514062867225</v>
      </c>
      <c r="R87" s="222">
        <f t="shared" ca="1" si="49"/>
        <v>1.4279567161667979</v>
      </c>
      <c r="S87" s="222">
        <f t="shared" ca="1" si="50"/>
        <v>1.4211760863577632</v>
      </c>
      <c r="T87" s="222">
        <f t="shared" ca="1" si="51"/>
        <v>1.4227091608641955</v>
      </c>
      <c r="U87" s="222">
        <f t="shared" ca="1" si="52"/>
        <v>1.4264394917551377</v>
      </c>
    </row>
    <row r="88" spans="1:21" x14ac:dyDescent="0.25">
      <c r="A88" s="35">
        <f>NAC_d!B88</f>
        <v>45231</v>
      </c>
      <c r="B88" s="34">
        <f ca="1">NAC_d!BV88+NAC_d!BW88</f>
        <v>5775.7441488571931</v>
      </c>
      <c r="C88" s="34">
        <f ca="1">NAC_d!BX88+NAC_d!BY88</f>
        <v>5662.9557181233922</v>
      </c>
      <c r="D88" s="34">
        <f ca="1">NAC_d!BZ88+NAC_d!CA88</f>
        <v>5667.898455350758</v>
      </c>
      <c r="E88" s="34">
        <f ca="1">NAC_d!CB88+NAC_d!CC88</f>
        <v>5620.2464149760035</v>
      </c>
      <c r="F88" s="34">
        <f ca="1">NAC_d!CD88+NAC_d!CE88</f>
        <v>5563.2141308961009</v>
      </c>
      <c r="G88" s="216" cm="1">
        <f t="array" aca="1" ref="G88" ca="1">SUMPRODUCT($B$3:$F$3/100,B88:F88)</f>
        <v>5635.4305722158279</v>
      </c>
      <c r="H88" s="35">
        <f>NAC_d!B88</f>
        <v>45231</v>
      </c>
      <c r="I88" s="219">
        <f t="shared" ca="1" si="41"/>
        <v>0.13045163339639698</v>
      </c>
      <c r="J88" s="220">
        <f t="shared" ca="1" si="42"/>
        <v>0.1288405946718274</v>
      </c>
      <c r="K88" s="220">
        <f t="shared" ca="1" si="43"/>
        <v>0.12898651347681311</v>
      </c>
      <c r="L88" s="220">
        <f t="shared" ca="1" si="44"/>
        <v>0.12766283099738329</v>
      </c>
      <c r="M88" s="220">
        <f t="shared" ca="1" si="45"/>
        <v>0.12658604079533364</v>
      </c>
      <c r="N88" s="221">
        <f t="shared" ca="1" si="46"/>
        <v>0.12808582163767301</v>
      </c>
      <c r="O88" s="223">
        <f>NAC_d!B88</f>
        <v>45231</v>
      </c>
      <c r="P88" s="222">
        <f t="shared" ca="1" si="47"/>
        <v>1.634561484453914</v>
      </c>
      <c r="Q88" s="222">
        <f t="shared" ca="1" si="48"/>
        <v>1.6177337383019967</v>
      </c>
      <c r="R88" s="222">
        <f t="shared" ca="1" si="49"/>
        <v>1.6145282744398322</v>
      </c>
      <c r="S88" s="222">
        <f t="shared" ca="1" si="50"/>
        <v>1.6020758487708164</v>
      </c>
      <c r="T88" s="222">
        <f t="shared" ca="1" si="51"/>
        <v>1.5986897686046921</v>
      </c>
      <c r="U88" s="222">
        <f t="shared" ca="1" si="52"/>
        <v>1.6096622069017652</v>
      </c>
    </row>
    <row r="89" spans="1:21" x14ac:dyDescent="0.25">
      <c r="A89" s="35">
        <f>NAC_d!B89</f>
        <v>45261</v>
      </c>
      <c r="B89" s="34">
        <f ca="1">NAC_d!BV89+NAC_d!BW89</f>
        <v>7273.8081243695242</v>
      </c>
      <c r="C89" s="34">
        <f ca="1">NAC_d!BX89+NAC_d!BY89</f>
        <v>7108.638518563841</v>
      </c>
      <c r="D89" s="34">
        <f ca="1">NAC_d!BZ89+NAC_d!CA89</f>
        <v>7113.8535173051214</v>
      </c>
      <c r="E89" s="34">
        <f ca="1">NAC_d!CB89+NAC_d!CC89</f>
        <v>7050.9696216030716</v>
      </c>
      <c r="F89" s="34">
        <f ca="1">NAC_d!CD89+NAC_d!CE89</f>
        <v>6964.1437173451268</v>
      </c>
      <c r="G89" s="216" cm="1">
        <f t="array" aca="1" ref="G89" ca="1">SUMPRODUCT($B$3:$F$3/100,B89:F89)</f>
        <v>7069.6550336955115</v>
      </c>
      <c r="H89" s="35">
        <f>NAC_d!B89</f>
        <v>45261</v>
      </c>
      <c r="I89" s="219">
        <f t="shared" ca="1" si="41"/>
        <v>0.25937159557331557</v>
      </c>
      <c r="J89" s="220">
        <f t="shared" ca="1" si="42"/>
        <v>0.25528767527066654</v>
      </c>
      <c r="K89" s="220">
        <f t="shared" ca="1" si="43"/>
        <v>0.25511308527225207</v>
      </c>
      <c r="L89" s="220">
        <f t="shared" ca="1" si="44"/>
        <v>0.25456592131168621</v>
      </c>
      <c r="M89" s="220">
        <f t="shared" ca="1" si="45"/>
        <v>0.25182018047242938</v>
      </c>
      <c r="N89" s="221">
        <f t="shared" ca="1" si="46"/>
        <v>0.25450130972259544</v>
      </c>
      <c r="O89" s="223">
        <f>NAC_d!B89</f>
        <v>45261</v>
      </c>
      <c r="P89" s="222">
        <f t="shared" ca="1" si="47"/>
        <v>2.1642874376951182</v>
      </c>
      <c r="Q89" s="222">
        <f t="shared" ca="1" si="48"/>
        <v>2.1280389420456927</v>
      </c>
      <c r="R89" s="222">
        <f t="shared" ca="1" si="49"/>
        <v>2.122917227877938</v>
      </c>
      <c r="S89" s="222">
        <f t="shared" ca="1" si="50"/>
        <v>2.1041433301639678</v>
      </c>
      <c r="T89" s="222">
        <f t="shared" ca="1" si="51"/>
        <v>2.0897310805021907</v>
      </c>
      <c r="U89" s="222">
        <f t="shared" ca="1" si="52"/>
        <v>2.1139975754764428</v>
      </c>
    </row>
    <row r="90" spans="1:21" x14ac:dyDescent="0.25">
      <c r="A90" s="35">
        <f>NAC_d!B90</f>
        <v>45292</v>
      </c>
      <c r="B90" s="34">
        <f ca="1">NAC_d!BV90+NAC_d!BW90</f>
        <v>8761.7118696112448</v>
      </c>
      <c r="C90" s="34">
        <f ca="1">NAC_d!BX90+NAC_d!BY90</f>
        <v>8552.0203001916561</v>
      </c>
      <c r="D90" s="34">
        <f ca="1">NAC_d!BZ90+NAC_d!CA90</f>
        <v>8579.0887769846922</v>
      </c>
      <c r="E90" s="34">
        <f ca="1">NAC_d!CB90+NAC_d!CC90</f>
        <v>8519.0213528372333</v>
      </c>
      <c r="F90" s="34">
        <f ca="1">NAC_d!CD90+NAC_d!CE90</f>
        <v>8415.919351461238</v>
      </c>
      <c r="G90" s="216" cm="1">
        <f t="array" aca="1" ref="G90" ca="1">SUMPRODUCT($B$3:$F$3/100,B90:F90)</f>
        <v>8530.4338339275473</v>
      </c>
      <c r="H90" s="35">
        <f>NAC_d!B90</f>
        <v>45292</v>
      </c>
      <c r="I90" s="219">
        <f t="shared" ca="1" si="41"/>
        <v>0.20455636439690772</v>
      </c>
      <c r="J90" s="220">
        <f t="shared" ca="1" si="42"/>
        <v>0.20304616388335095</v>
      </c>
      <c r="K90" s="220">
        <f t="shared" ca="1" si="43"/>
        <v>0.20596927616168181</v>
      </c>
      <c r="L90" s="220">
        <f t="shared" ca="1" si="44"/>
        <v>0.20820565255823542</v>
      </c>
      <c r="M90" s="220">
        <f t="shared" ca="1" si="45"/>
        <v>0.20846434149546211</v>
      </c>
      <c r="N90" s="221">
        <f t="shared" ca="1" si="46"/>
        <v>0.20662660246782161</v>
      </c>
      <c r="O90" s="223">
        <f>NAC_d!B90</f>
        <v>45292</v>
      </c>
      <c r="P90" s="222">
        <f t="shared" ca="1" si="47"/>
        <v>2.590470803308655</v>
      </c>
      <c r="Q90" s="222">
        <f t="shared" ca="1" si="48"/>
        <v>2.5481073798788936</v>
      </c>
      <c r="R90" s="222">
        <f t="shared" ca="1" si="49"/>
        <v>2.5520995320390609</v>
      </c>
      <c r="S90" s="222">
        <f t="shared" ca="1" si="50"/>
        <v>2.5383532038785961</v>
      </c>
      <c r="T90" s="222">
        <f t="shared" ca="1" si="51"/>
        <v>2.5233775347076897</v>
      </c>
      <c r="U90" s="222">
        <f t="shared" ca="1" si="52"/>
        <v>2.5439567430968091</v>
      </c>
    </row>
    <row r="91" spans="1:21" x14ac:dyDescent="0.25">
      <c r="A91" s="35">
        <f>NAC_d!B91</f>
        <v>45323</v>
      </c>
      <c r="B91" s="34">
        <f ca="1">NAC_d!BV91+NAC_d!BW91</f>
        <v>9852.0252941494691</v>
      </c>
      <c r="C91" s="34">
        <f ca="1">NAC_d!BX91+NAC_d!BY91</f>
        <v>9700.2965448806972</v>
      </c>
      <c r="D91" s="34">
        <f ca="1">NAC_d!BZ91+NAC_d!CA91</f>
        <v>9695.3340456387596</v>
      </c>
      <c r="E91" s="34">
        <f ca="1">NAC_d!CB91+NAC_d!CC91</f>
        <v>9656.6380798056598</v>
      </c>
      <c r="F91" s="34">
        <f ca="1">NAC_d!CD91+NAC_d!CE91</f>
        <v>9549.8425654875755</v>
      </c>
      <c r="G91" s="216" cm="1">
        <f t="array" aca="1" ref="G91" ca="1">SUMPRODUCT($B$3:$F$3/100,B91:F91)</f>
        <v>9658.8723485575738</v>
      </c>
      <c r="H91" s="35">
        <f>NAC_d!B91</f>
        <v>45323</v>
      </c>
      <c r="I91" s="219">
        <f t="shared" ca="1" si="41"/>
        <v>0.12444068473876913</v>
      </c>
      <c r="J91" s="220">
        <f t="shared" ca="1" si="42"/>
        <v>0.13426958828235103</v>
      </c>
      <c r="K91" s="220">
        <f t="shared" ca="1" si="43"/>
        <v>0.13011233449974813</v>
      </c>
      <c r="L91" s="220">
        <f t="shared" ca="1" si="44"/>
        <v>0.13353842887006584</v>
      </c>
      <c r="M91" s="220">
        <f t="shared" ca="1" si="45"/>
        <v>0.13473551333752476</v>
      </c>
      <c r="N91" s="221">
        <f t="shared" ca="1" si="46"/>
        <v>0.13228383650805187</v>
      </c>
      <c r="O91" s="223">
        <f>NAC_d!B91</f>
        <v>45323</v>
      </c>
      <c r="P91" s="222">
        <f t="shared" ca="1" si="47"/>
        <v>2.7643909931644739</v>
      </c>
      <c r="Q91" s="222">
        <f t="shared" ca="1" si="48"/>
        <v>2.7613787467348638</v>
      </c>
      <c r="R91" s="222">
        <f t="shared" ca="1" si="49"/>
        <v>2.7602977275662361</v>
      </c>
      <c r="S91" s="222">
        <f t="shared" ca="1" si="50"/>
        <v>2.76511273638239</v>
      </c>
      <c r="T91" s="222">
        <f t="shared" ca="1" si="51"/>
        <v>2.7617134040151989</v>
      </c>
      <c r="U91" s="222">
        <f t="shared" ca="1" si="52"/>
        <v>2.7624998035379416</v>
      </c>
    </row>
    <row r="92" spans="1:21" x14ac:dyDescent="0.25">
      <c r="A92" s="35">
        <f>NAC_d!B92</f>
        <v>45352</v>
      </c>
      <c r="B92" s="34">
        <f ca="1">NAC_d!BV92+NAC_d!BW92</f>
        <v>10885.316620499701</v>
      </c>
      <c r="C92" s="34">
        <f ca="1">NAC_d!BX92+NAC_d!BY92</f>
        <v>10762.91257990019</v>
      </c>
      <c r="D92" s="34">
        <f ca="1">NAC_d!BZ92+NAC_d!CA92</f>
        <v>10768.601421263735</v>
      </c>
      <c r="E92" s="34">
        <f ca="1">NAC_d!CB92+NAC_d!CC92</f>
        <v>10730.056283519143</v>
      </c>
      <c r="F92" s="34">
        <f ca="1">NAC_d!CD92+NAC_d!CE92</f>
        <v>10611.730432424145</v>
      </c>
      <c r="G92" s="216" cm="1">
        <f t="array" aca="1" ref="G92" ca="1">SUMPRODUCT($B$3:$F$3/100,B92:F92)</f>
        <v>10721.879781885709</v>
      </c>
      <c r="H92" s="35">
        <f>NAC_d!B92</f>
        <v>45352</v>
      </c>
      <c r="I92" s="219">
        <f t="shared" ca="1" si="41"/>
        <v>0.10488110774175974</v>
      </c>
      <c r="J92" s="220">
        <f t="shared" ca="1" si="42"/>
        <v>0.10954469588667215</v>
      </c>
      <c r="K92" s="220">
        <f t="shared" ca="1" si="43"/>
        <v>0.11069937049850909</v>
      </c>
      <c r="L92" s="220">
        <f t="shared" ca="1" si="44"/>
        <v>0.11115858281550994</v>
      </c>
      <c r="M92" s="220">
        <f t="shared" ca="1" si="45"/>
        <v>0.11119427986950847</v>
      </c>
      <c r="N92" s="221">
        <f t="shared" ca="1" si="46"/>
        <v>0.11005502453781602</v>
      </c>
      <c r="O92" s="223">
        <f>NAC_d!B92</f>
        <v>45352</v>
      </c>
      <c r="P92" s="222">
        <f t="shared" ca="1" si="47"/>
        <v>2.859749806913721</v>
      </c>
      <c r="Q92" s="222">
        <f t="shared" ca="1" si="48"/>
        <v>2.8711098364432468</v>
      </c>
      <c r="R92" s="222">
        <f t="shared" ca="1" si="49"/>
        <v>2.8743762380467528</v>
      </c>
      <c r="S92" s="222">
        <f t="shared" ca="1" si="50"/>
        <v>2.8859607798273199</v>
      </c>
      <c r="T92" s="222">
        <f t="shared" ca="1" si="51"/>
        <v>2.8875734513705207</v>
      </c>
      <c r="U92" s="222">
        <f t="shared" ca="1" si="52"/>
        <v>2.8788328355430677</v>
      </c>
    </row>
    <row r="93" spans="1:21" x14ac:dyDescent="0.25">
      <c r="A93" s="35">
        <f>NAC_d!B93</f>
        <v>45383</v>
      </c>
      <c r="B93" s="34">
        <f ca="1">NAC_d!BV93+NAC_d!BW93</f>
        <v>11802.421010164464</v>
      </c>
      <c r="C93" s="34">
        <f ca="1">NAC_d!BX93+NAC_d!BY93</f>
        <v>11705.10244782223</v>
      </c>
      <c r="D93" s="34">
        <f ca="1">NAC_d!BZ93+NAC_d!CA93</f>
        <v>11718.265354502037</v>
      </c>
      <c r="E93" s="34">
        <f ca="1">NAC_d!CB93+NAC_d!CC93</f>
        <v>11674.820112905196</v>
      </c>
      <c r="F93" s="34">
        <f ca="1">NAC_d!CD93+NAC_d!CE93</f>
        <v>11569.588977392126</v>
      </c>
      <c r="G93" s="216" cm="1">
        <f t="array" aca="1" ref="G93" ca="1">SUMPRODUCT($B$3:$F$3/100,B93:F93)</f>
        <v>11667.892305024558</v>
      </c>
      <c r="H93" s="35">
        <f>NAC_d!B93</f>
        <v>45383</v>
      </c>
      <c r="I93" s="219">
        <f t="shared" ca="1" si="41"/>
        <v>8.4251512531811068E-2</v>
      </c>
      <c r="J93" s="220">
        <f t="shared" ca="1" si="42"/>
        <v>8.7540418165393818E-2</v>
      </c>
      <c r="K93" s="220">
        <f t="shared" ca="1" si="43"/>
        <v>8.8188233187189047E-2</v>
      </c>
      <c r="L93" s="220">
        <f t="shared" ca="1" si="44"/>
        <v>8.8048357289342905E-2</v>
      </c>
      <c r="M93" s="220">
        <f t="shared" ca="1" si="45"/>
        <v>9.0264123374378613E-2</v>
      </c>
      <c r="N93" s="221">
        <f t="shared" ca="1" si="46"/>
        <v>8.8231965138902968E-2</v>
      </c>
      <c r="O93" s="223">
        <f>NAC_d!B93</f>
        <v>45383</v>
      </c>
      <c r="P93" s="222">
        <f t="shared" ca="1" si="47"/>
        <v>2.853589732808449</v>
      </c>
      <c r="Q93" s="222">
        <f t="shared" ca="1" si="48"/>
        <v>2.8808888418584711</v>
      </c>
      <c r="R93" s="222">
        <f t="shared" ca="1" si="49"/>
        <v>2.8882516832738214</v>
      </c>
      <c r="S93" s="222">
        <f t="shared" ca="1" si="50"/>
        <v>2.9023924008267663</v>
      </c>
      <c r="T93" s="222">
        <f t="shared" ca="1" si="51"/>
        <v>2.9160222216366369</v>
      </c>
      <c r="U93" s="222">
        <f t="shared" ca="1" si="52"/>
        <v>2.8947691489567466</v>
      </c>
    </row>
    <row r="94" spans="1:21" x14ac:dyDescent="0.25">
      <c r="A94" s="35">
        <f>NAC_d!B94</f>
        <v>45413</v>
      </c>
      <c r="B94" s="34">
        <f ca="1">NAC_d!BV94+NAC_d!BW94</f>
        <v>12306.212920367805</v>
      </c>
      <c r="C94" s="34">
        <f ca="1">NAC_d!BX94+NAC_d!BY94</f>
        <v>12212.972689245482</v>
      </c>
      <c r="D94" s="34">
        <f ca="1">NAC_d!BZ94+NAC_d!CA94</f>
        <v>12214.739775148093</v>
      </c>
      <c r="E94" s="34">
        <f ca="1">NAC_d!CB94+NAC_d!CC94</f>
        <v>12162.79517794252</v>
      </c>
      <c r="F94" s="34">
        <f ca="1">NAC_d!CD94+NAC_d!CE94</f>
        <v>12045.79189758957</v>
      </c>
      <c r="G94" s="216" cm="1">
        <f t="array" aca="1" ref="G94" ca="1">SUMPRODUCT($B$3:$F$3/100,B94:F94)</f>
        <v>12158.547724023716</v>
      </c>
      <c r="H94" s="35">
        <f>NAC_d!B94</f>
        <v>45413</v>
      </c>
      <c r="I94" s="219">
        <f t="shared" ca="1" si="41"/>
        <v>4.2685471884918114E-2</v>
      </c>
      <c r="J94" s="220">
        <f t="shared" ca="1" si="42"/>
        <v>4.3388790801890176E-2</v>
      </c>
      <c r="K94" s="220">
        <f t="shared" ca="1" si="43"/>
        <v>4.2367569399281102E-2</v>
      </c>
      <c r="L94" s="220">
        <f t="shared" ca="1" si="44"/>
        <v>4.1797223453398091E-2</v>
      </c>
      <c r="M94" s="220">
        <f t="shared" ca="1" si="45"/>
        <v>4.1159882267899128E-2</v>
      </c>
      <c r="N94" s="221">
        <f t="shared" ca="1" si="46"/>
        <v>4.2051761035527102E-2</v>
      </c>
      <c r="O94" s="223">
        <f>NAC_d!B94</f>
        <v>45413</v>
      </c>
      <c r="P94" s="222">
        <f t="shared" ca="1" si="47"/>
        <v>2.7401746290655349</v>
      </c>
      <c r="Q94" s="222">
        <f t="shared" ca="1" si="48"/>
        <v>2.7634892155905142</v>
      </c>
      <c r="R94" s="222">
        <f t="shared" ca="1" si="49"/>
        <v>2.7648448317379004</v>
      </c>
      <c r="S94" s="222">
        <f t="shared" ca="1" si="50"/>
        <v>2.7723157505214133</v>
      </c>
      <c r="T94" s="222">
        <f t="shared" ca="1" si="51"/>
        <v>2.7755723395042962</v>
      </c>
      <c r="U94" s="222">
        <f t="shared" ca="1" si="52"/>
        <v>2.7666508375905337</v>
      </c>
    </row>
    <row r="95" spans="1:21" x14ac:dyDescent="0.25">
      <c r="A95" s="35">
        <f>NAC_d!B95</f>
        <v>45444</v>
      </c>
      <c r="B95" s="34">
        <f ca="1">NAC_d!BV95+NAC_d!BW95</f>
        <v>12847.980801662052</v>
      </c>
      <c r="C95" s="34">
        <f ca="1">NAC_d!BX95+NAC_d!BY95</f>
        <v>12747.984146928884</v>
      </c>
      <c r="D95" s="34">
        <f ca="1">NAC_d!BZ95+NAC_d!CA95</f>
        <v>12770.451111448896</v>
      </c>
      <c r="E95" s="34">
        <f ca="1">NAC_d!CB95+NAC_d!CC95</f>
        <v>12721.017425712531</v>
      </c>
      <c r="F95" s="34">
        <f ca="1">NAC_d!CD95+NAC_d!CE95</f>
        <v>12611.841317483177</v>
      </c>
      <c r="G95" s="216" cm="1">
        <f t="array" aca="1" ref="G95" ca="1">SUMPRODUCT($B$3:$F$3/100,B95:F95)</f>
        <v>12713.201438642787</v>
      </c>
      <c r="H95" s="35">
        <f>NAC_d!B95</f>
        <v>45444</v>
      </c>
      <c r="I95" s="219">
        <f t="shared" ca="1" si="41"/>
        <v>4.4023932041479252E-2</v>
      </c>
      <c r="J95" s="220">
        <f t="shared" ca="1" si="42"/>
        <v>4.3806816841122087E-2</v>
      </c>
      <c r="K95" s="220">
        <f t="shared" ca="1" si="43"/>
        <v>4.5495143288393658E-2</v>
      </c>
      <c r="L95" s="220">
        <f t="shared" ca="1" si="44"/>
        <v>4.5895884918160768E-2</v>
      </c>
      <c r="M95" s="220">
        <f t="shared" ca="1" si="45"/>
        <v>4.6991465958072576E-2</v>
      </c>
      <c r="N95" s="221">
        <f t="shared" ca="1" si="46"/>
        <v>4.561841818683221E-2</v>
      </c>
      <c r="O95" s="223">
        <f>NAC_d!B95</f>
        <v>45444</v>
      </c>
      <c r="P95" s="222">
        <f t="shared" ca="1" si="47"/>
        <v>2.6943416782163436</v>
      </c>
      <c r="Q95" s="222">
        <f t="shared" ca="1" si="48"/>
        <v>2.7152341171869776</v>
      </c>
      <c r="R95" s="222">
        <f t="shared" ca="1" si="49"/>
        <v>2.7188245248271512</v>
      </c>
      <c r="S95" s="222">
        <f t="shared" ca="1" si="50"/>
        <v>2.7227487187342798</v>
      </c>
      <c r="T95" s="222">
        <f t="shared" ca="1" si="51"/>
        <v>2.7221175566025062</v>
      </c>
      <c r="U95" s="222">
        <f t="shared" ca="1" si="52"/>
        <v>2.717152745528995</v>
      </c>
    </row>
    <row r="96" spans="1:21" x14ac:dyDescent="0.25">
      <c r="A96" s="35">
        <f>NAC_d!B96</f>
        <v>45474</v>
      </c>
      <c r="B96" s="34">
        <f ca="1">NAC_d!BV96+NAC_d!BW96</f>
        <v>13341.645009204027</v>
      </c>
      <c r="C96" s="34">
        <f ca="1">NAC_d!BX96+NAC_d!BY96</f>
        <v>13250.641663434986</v>
      </c>
      <c r="D96" s="34">
        <f ca="1">NAC_d!BZ96+NAC_d!CA96</f>
        <v>13280.178929704289</v>
      </c>
      <c r="E96" s="34">
        <f ca="1">NAC_d!CB96+NAC_d!CC96</f>
        <v>13237.41189850308</v>
      </c>
      <c r="F96" s="34">
        <f ca="1">NAC_d!CD96+NAC_d!CE96</f>
        <v>13140.91051587485</v>
      </c>
      <c r="G96" s="216" cm="1">
        <f t="array" aca="1" ref="G96" ca="1">SUMPRODUCT($B$3:$F$3/100,B96:F96)</f>
        <v>13227.566713009306</v>
      </c>
      <c r="H96" s="35">
        <f>NAC_d!B96</f>
        <v>45474</v>
      </c>
      <c r="I96" s="219">
        <f t="shared" ca="1" si="41"/>
        <v>3.8423485772808297E-2</v>
      </c>
      <c r="J96" s="220">
        <f t="shared" ca="1" si="42"/>
        <v>3.9430353121924666E-2</v>
      </c>
      <c r="K96" s="220">
        <f t="shared" ca="1" si="43"/>
        <v>3.9914628998376944E-2</v>
      </c>
      <c r="L96" s="220">
        <f t="shared" ca="1" si="44"/>
        <v>4.059380279967062E-2</v>
      </c>
      <c r="M96" s="220">
        <f t="shared" ca="1" si="45"/>
        <v>4.1950194668105345E-2</v>
      </c>
      <c r="N96" s="221">
        <f t="shared" ca="1" si="46"/>
        <v>4.0459146096990528E-2</v>
      </c>
      <c r="O96" s="223">
        <f>NAC_d!B96</f>
        <v>45474</v>
      </c>
      <c r="P96" s="222">
        <f t="shared" ca="1" si="47"/>
        <v>2.6153827604557343</v>
      </c>
      <c r="Q96" s="222">
        <f t="shared" ca="1" si="48"/>
        <v>2.6365754936610415</v>
      </c>
      <c r="R96" s="222">
        <f t="shared" ca="1" si="49"/>
        <v>2.6373299707836555</v>
      </c>
      <c r="S96" s="222">
        <f t="shared" ca="1" si="50"/>
        <v>2.6411380889412959</v>
      </c>
      <c r="T96" s="222">
        <f t="shared" ca="1" si="51"/>
        <v>2.6394104105527201</v>
      </c>
      <c r="U96" s="222">
        <f t="shared" ca="1" si="52"/>
        <v>2.6360088327541407</v>
      </c>
    </row>
    <row r="97" spans="1:21" x14ac:dyDescent="0.25">
      <c r="A97" s="35">
        <f>NAC_d!B97</f>
        <v>45505</v>
      </c>
      <c r="B97" s="34">
        <f ca="1">NAC_d!BV97+NAC_d!BW97</f>
        <v>13898.939274491644</v>
      </c>
      <c r="C97" s="34">
        <f ca="1">NAC_d!BX97+NAC_d!BY97</f>
        <v>13802.920389938859</v>
      </c>
      <c r="D97" s="34">
        <f ca="1">NAC_d!BZ97+NAC_d!CA97</f>
        <v>13827.46489167636</v>
      </c>
      <c r="E97" s="34">
        <f ca="1">NAC_d!CB97+NAC_d!CC97</f>
        <v>13790.667718940394</v>
      </c>
      <c r="F97" s="34">
        <f ca="1">NAC_d!CD97+NAC_d!CE97</f>
        <v>13694.681254896364</v>
      </c>
      <c r="G97" s="216" cm="1">
        <f t="array" aca="1" ref="G97" ca="1">SUMPRODUCT($B$3:$F$3/100,B97:F97)</f>
        <v>13780.233749718405</v>
      </c>
      <c r="H97" s="35">
        <f>NAC_d!B97</f>
        <v>45505</v>
      </c>
      <c r="I97" s="219">
        <f t="shared" ca="1" si="41"/>
        <v>4.1771030851379676E-2</v>
      </c>
      <c r="J97" s="220">
        <f t="shared" ca="1" si="42"/>
        <v>4.1679394895107746E-2</v>
      </c>
      <c r="K97" s="220">
        <f t="shared" ca="1" si="43"/>
        <v>4.121073705926781E-2</v>
      </c>
      <c r="L97" s="220">
        <f t="shared" ca="1" si="44"/>
        <v>4.1794863276852334E-2</v>
      </c>
      <c r="M97" s="220">
        <f t="shared" ca="1" si="45"/>
        <v>4.2140971765429303E-2</v>
      </c>
      <c r="N97" s="221">
        <f t="shared" ca="1" si="46"/>
        <v>4.1781459031732027E-2</v>
      </c>
      <c r="O97" s="223">
        <f>NAC_d!B97</f>
        <v>45505</v>
      </c>
      <c r="P97" s="222">
        <f t="shared" ca="1" si="47"/>
        <v>2.3312685343717972</v>
      </c>
      <c r="Q97" s="222">
        <f t="shared" ca="1" si="48"/>
        <v>2.3635332400477678</v>
      </c>
      <c r="R97" s="222">
        <f t="shared" ca="1" si="49"/>
        <v>2.3669575809691916</v>
      </c>
      <c r="S97" s="222">
        <f t="shared" ca="1" si="50"/>
        <v>2.3773950022183259</v>
      </c>
      <c r="T97" s="222">
        <f t="shared" ca="1" si="51"/>
        <v>2.3805854177113295</v>
      </c>
      <c r="U97" s="222">
        <f t="shared" ca="1" si="52"/>
        <v>2.3686607244803795</v>
      </c>
    </row>
    <row r="98" spans="1:21" x14ac:dyDescent="0.25">
      <c r="A98" s="35">
        <f>NAC_d!B98</f>
        <v>45536</v>
      </c>
      <c r="B98" s="34">
        <f ca="1">NAC_d!BV98+NAC_d!BW98</f>
        <v>14358.505639192681</v>
      </c>
      <c r="C98" s="34">
        <f ca="1">NAC_d!BX98+NAC_d!BY98</f>
        <v>14279.871114591682</v>
      </c>
      <c r="D98" s="34">
        <f ca="1">NAC_d!BZ98+NAC_d!CA98</f>
        <v>14300.53364663492</v>
      </c>
      <c r="E98" s="34">
        <f ca="1">NAC_d!CB98+NAC_d!CC98</f>
        <v>14270.813458532601</v>
      </c>
      <c r="F98" s="34">
        <f ca="1">NAC_d!CD98+NAC_d!CE98</f>
        <v>14181.097014542385</v>
      </c>
      <c r="G98" s="216" cm="1">
        <f t="array" aca="1" ref="G98" ca="1">SUMPRODUCT($B$3:$F$3/100,B98:F98)</f>
        <v>14258.109743554982</v>
      </c>
      <c r="H98" s="35">
        <f>NAC_d!B98</f>
        <v>45536</v>
      </c>
      <c r="I98" s="219">
        <f t="shared" ca="1" si="41"/>
        <v>3.3064851613854307E-2</v>
      </c>
      <c r="J98" s="220">
        <f t="shared" ca="1" si="42"/>
        <v>3.4554334240779916E-2</v>
      </c>
      <c r="K98" s="220">
        <f t="shared" ca="1" si="43"/>
        <v>3.4212255005856562E-2</v>
      </c>
      <c r="L98" s="220">
        <f t="shared" ca="1" si="44"/>
        <v>3.4816714417153616E-2</v>
      </c>
      <c r="M98" s="220">
        <f t="shared" ca="1" si="45"/>
        <v>3.5518589340814977E-2</v>
      </c>
      <c r="N98" s="221">
        <f t="shared" ca="1" si="46"/>
        <v>3.4678366311917008E-2</v>
      </c>
      <c r="O98" s="223">
        <f>NAC_d!B98</f>
        <v>45536</v>
      </c>
      <c r="P98" s="222">
        <f t="shared" ca="1" si="47"/>
        <v>2.0387217199043159</v>
      </c>
      <c r="Q98" s="222">
        <f t="shared" ca="1" si="48"/>
        <v>2.0833435006274521</v>
      </c>
      <c r="R98" s="222">
        <f t="shared" ca="1" si="49"/>
        <v>2.0845104116256077</v>
      </c>
      <c r="S98" s="222">
        <f t="shared" ca="1" si="50"/>
        <v>2.1006848258607103</v>
      </c>
      <c r="T98" s="222">
        <f t="shared" ca="1" si="51"/>
        <v>2.1122960937088169</v>
      </c>
      <c r="U98" s="222">
        <f t="shared" ca="1" si="52"/>
        <v>2.0910646096326237</v>
      </c>
    </row>
    <row r="99" spans="1:21" x14ac:dyDescent="0.25">
      <c r="A99" s="35">
        <f>NAC_d!B99</f>
        <v>45566</v>
      </c>
      <c r="B99" s="34">
        <f ca="1">NAC_d!BV99+NAC_d!BW99</f>
        <v>14709.974469316841</v>
      </c>
      <c r="C99" s="34">
        <f ca="1">NAC_d!BX99+NAC_d!BY99</f>
        <v>14648.085670437682</v>
      </c>
      <c r="D99" s="34">
        <f ca="1">NAC_d!BZ99+NAC_d!CA99</f>
        <v>14676.305317600361</v>
      </c>
      <c r="E99" s="34">
        <f ca="1">NAC_d!CB99+NAC_d!CC99</f>
        <v>14658.649444394665</v>
      </c>
      <c r="F99" s="34">
        <f ca="1">NAC_d!CD99+NAC_d!CE99</f>
        <v>14589.513714702898</v>
      </c>
      <c r="G99" s="216" cm="1">
        <f t="array" aca="1" ref="G99" ca="1">SUMPRODUCT($B$3:$F$3/100,B99:F99)</f>
        <v>14642.948584654188</v>
      </c>
      <c r="H99" s="35">
        <f>NAC_d!B99</f>
        <v>45566</v>
      </c>
      <c r="I99" s="219">
        <f t="shared" ca="1" si="41"/>
        <v>2.4478092564507392E-2</v>
      </c>
      <c r="J99" s="220">
        <f t="shared" ca="1" si="42"/>
        <v>2.5785565772351138E-2</v>
      </c>
      <c r="K99" s="220">
        <f t="shared" ca="1" si="43"/>
        <v>2.627675863367962E-2</v>
      </c>
      <c r="L99" s="220">
        <f t="shared" ca="1" si="44"/>
        <v>2.7176866055254489E-2</v>
      </c>
      <c r="M99" s="220">
        <f t="shared" ca="1" si="45"/>
        <v>2.8800078001137042E-2</v>
      </c>
      <c r="N99" s="221">
        <f t="shared" ca="1" si="46"/>
        <v>2.6990873826957529E-2</v>
      </c>
      <c r="O99" s="223">
        <f>NAC_d!B99</f>
        <v>45566</v>
      </c>
      <c r="P99" s="222">
        <f t="shared" ca="1" si="47"/>
        <v>1.8790947516864596</v>
      </c>
      <c r="Q99" s="222">
        <f t="shared" ca="1" si="48"/>
        <v>1.9199157758027257</v>
      </c>
      <c r="R99" s="222">
        <f t="shared" ca="1" si="49"/>
        <v>1.9233676117815084</v>
      </c>
      <c r="S99" s="222">
        <f t="shared" ca="1" si="50"/>
        <v>1.9411546951068845</v>
      </c>
      <c r="T99" s="222">
        <f t="shared" ca="1" si="51"/>
        <v>1.9544687848153806</v>
      </c>
      <c r="U99" s="222">
        <f t="shared" ca="1" si="52"/>
        <v>1.9311873287479457</v>
      </c>
    </row>
    <row r="100" spans="1:21" x14ac:dyDescent="0.25">
      <c r="A100" s="35">
        <f>NAC_d!B100</f>
        <v>45597</v>
      </c>
      <c r="B100" s="34">
        <f ca="1">NAC_d!BV100+NAC_d!BW100</f>
        <v>15008.284495535958</v>
      </c>
      <c r="C100" s="34">
        <f ca="1">NAC_d!BX100+NAC_d!BY100</f>
        <v>14981.407601380672</v>
      </c>
      <c r="D100" s="34">
        <f ca="1">NAC_d!BZ100+NAC_d!CA100</f>
        <v>15018.931740786698</v>
      </c>
      <c r="E100" s="34">
        <f ca="1">NAC_d!CB100+NAC_d!CC100</f>
        <v>15024.111499885528</v>
      </c>
      <c r="F100" s="34">
        <f ca="1">NAC_d!CD100+NAC_d!CE100</f>
        <v>14977.516321691695</v>
      </c>
      <c r="G100" s="216" cm="1">
        <f t="array" aca="1" ref="G100" ca="1">SUMPRODUCT($B$3:$F$3/100,B100:F100)</f>
        <v>14998.442642617232</v>
      </c>
      <c r="H100" s="35">
        <f>NAC_d!B100</f>
        <v>45597</v>
      </c>
      <c r="I100" s="219">
        <f t="shared" ca="1" si="41"/>
        <v>2.0279438746909628E-2</v>
      </c>
      <c r="J100" s="220">
        <f t="shared" ca="1" si="42"/>
        <v>2.2755323695005991E-2</v>
      </c>
      <c r="K100" s="220">
        <f t="shared" ca="1" si="43"/>
        <v>2.3345550243864643E-2</v>
      </c>
      <c r="L100" s="220">
        <f t="shared" ca="1" si="44"/>
        <v>2.4931495693186978E-2</v>
      </c>
      <c r="M100" s="220">
        <f t="shared" ca="1" si="45"/>
        <v>2.6594622314092486E-2</v>
      </c>
      <c r="N100" s="221">
        <f t="shared" ca="1" si="46"/>
        <v>2.4277491374626647E-2</v>
      </c>
      <c r="O100" s="223">
        <f>NAC_d!B100</f>
        <v>45597</v>
      </c>
      <c r="P100" s="222">
        <f t="shared" ca="1" si="47"/>
        <v>1.598502307015373</v>
      </c>
      <c r="Q100" s="222">
        <f t="shared" ca="1" si="48"/>
        <v>1.6455102859863535</v>
      </c>
      <c r="R100" s="222">
        <f t="shared" ca="1" si="49"/>
        <v>1.6498237149270261</v>
      </c>
      <c r="S100" s="222">
        <f t="shared" ca="1" si="50"/>
        <v>1.6732122384974959</v>
      </c>
      <c r="T100" s="222">
        <f t="shared" ca="1" si="51"/>
        <v>1.6922415656287484</v>
      </c>
      <c r="U100" s="222">
        <f t="shared" ca="1" si="52"/>
        <v>1.6614546041190792</v>
      </c>
    </row>
    <row r="101" spans="1:21" x14ac:dyDescent="0.25">
      <c r="A101" s="35">
        <f>NAC_d!B101</f>
        <v>45627</v>
      </c>
      <c r="B101" s="34">
        <f ca="1">NAC_d!BV101+NAC_d!BW101</f>
        <v>15403.49233779829</v>
      </c>
      <c r="C101" s="34">
        <f ca="1">NAC_d!BX101+NAC_d!BY101</f>
        <v>15387.096241430694</v>
      </c>
      <c r="D101" s="34">
        <f ca="1">NAC_d!BZ101+NAC_d!CA101</f>
        <v>15420.852815810882</v>
      </c>
      <c r="E101" s="34">
        <f ca="1">NAC_d!CB101+NAC_d!CC101</f>
        <v>15428.71632567011</v>
      </c>
      <c r="F101" s="34">
        <f ca="1">NAC_d!CD101+NAC_d!CE101</f>
        <v>15389.214753939486</v>
      </c>
      <c r="G101" s="216" cm="1">
        <f t="array" aca="1" ref="G101" ca="1">SUMPRODUCT($B$3:$F$3/100,B101:F101)</f>
        <v>15403.85560463945</v>
      </c>
      <c r="H101" s="35">
        <f>NAC_d!B101</f>
        <v>45627</v>
      </c>
      <c r="I101" s="219">
        <f t="shared" ca="1" si="41"/>
        <v>2.6332645971621993E-2</v>
      </c>
      <c r="J101" s="220">
        <f t="shared" ca="1" si="42"/>
        <v>2.7079474161869399E-2</v>
      </c>
      <c r="K101" s="220">
        <f t="shared" ca="1" si="43"/>
        <v>2.6760962894097906E-2</v>
      </c>
      <c r="L101" s="220">
        <f t="shared" ca="1" si="44"/>
        <v>2.6930366284066976E-2</v>
      </c>
      <c r="M101" s="220">
        <f t="shared" ca="1" si="45"/>
        <v>2.7487763885894356E-2</v>
      </c>
      <c r="N101" s="221">
        <f t="shared" ca="1" si="46"/>
        <v>2.703033719449377E-2</v>
      </c>
      <c r="O101" s="223">
        <f>NAC_d!B101</f>
        <v>45627</v>
      </c>
      <c r="P101" s="222">
        <f t="shared" ca="1" si="47"/>
        <v>1.1176654751438644</v>
      </c>
      <c r="Q101" s="222">
        <f t="shared" ca="1" si="48"/>
        <v>1.1645630455463576</v>
      </c>
      <c r="R101" s="222">
        <f t="shared" ca="1" si="49"/>
        <v>1.1677214435605401</v>
      </c>
      <c r="S101" s="222">
        <f t="shared" ca="1" si="50"/>
        <v>1.1881694509644358</v>
      </c>
      <c r="T101" s="222">
        <f t="shared" ca="1" si="51"/>
        <v>1.2097784564110299</v>
      </c>
      <c r="U101" s="222">
        <f t="shared" ca="1" si="52"/>
        <v>1.1788694824883716</v>
      </c>
    </row>
    <row r="102" spans="1:21" x14ac:dyDescent="0.25">
      <c r="A102" s="35">
        <f>NAC_d!B102</f>
        <v>45658</v>
      </c>
      <c r="B102" s="34">
        <f ca="1">NAC_d!BV102+NAC_d!BW102</f>
        <v>15737.617811460364</v>
      </c>
      <c r="C102" s="34">
        <f ca="1">NAC_d!BX102+NAC_d!BY102</f>
        <v>15709.901966851099</v>
      </c>
      <c r="D102" s="34">
        <f ca="1">NAC_d!BZ102+NAC_d!CA102</f>
        <v>15761.072947824221</v>
      </c>
      <c r="E102" s="34">
        <f ca="1">NAC_d!CB102+NAC_d!CC102</f>
        <v>15771.77613089674</v>
      </c>
      <c r="F102" s="34">
        <f ca="1">NAC_d!CD102+NAC_d!CE102</f>
        <v>15744.578252825435</v>
      </c>
      <c r="G102" s="216" cm="1">
        <f t="array" aca="1" ref="G102" ca="1">SUMPRODUCT($B$3:$F$3/100,B102:F102)</f>
        <v>15746.128902548204</v>
      </c>
      <c r="H102" s="35">
        <f>NAC_d!B102</f>
        <v>45658</v>
      </c>
      <c r="I102" s="219">
        <f t="shared" ca="1" si="41"/>
        <v>2.1691540225729833E-2</v>
      </c>
      <c r="J102" s="220">
        <f t="shared" ca="1" si="42"/>
        <v>2.097898917088914E-2</v>
      </c>
      <c r="K102" s="220">
        <f t="shared" ca="1" si="43"/>
        <v>2.2062342211353725E-2</v>
      </c>
      <c r="L102" s="220">
        <f t="shared" ca="1" si="44"/>
        <v>2.2235148925244808E-2</v>
      </c>
      <c r="M102" s="220">
        <f t="shared" ca="1" si="45"/>
        <v>2.3091723948746479E-2</v>
      </c>
      <c r="N102" s="221">
        <f t="shared" ca="1" si="46"/>
        <v>2.2219975744622422E-2</v>
      </c>
      <c r="O102" s="223">
        <f>NAC_d!B102</f>
        <v>45658</v>
      </c>
      <c r="P102" s="222">
        <f t="shared" ca="1" si="47"/>
        <v>0.79618070596957891</v>
      </c>
      <c r="Q102" s="222">
        <f t="shared" ca="1" si="48"/>
        <v>0.83698136994588634</v>
      </c>
      <c r="R102" s="222">
        <f t="shared" ca="1" si="49"/>
        <v>0.83715000013833563</v>
      </c>
      <c r="S102" s="222">
        <f t="shared" ca="1" si="50"/>
        <v>0.85136008910741845</v>
      </c>
      <c r="T102" s="222">
        <f t="shared" ca="1" si="51"/>
        <v>0.87080906972946903</v>
      </c>
      <c r="U102" s="222">
        <f t="shared" ca="1" si="52"/>
        <v>0.84587668213568867</v>
      </c>
    </row>
    <row r="103" spans="1:21" x14ac:dyDescent="0.25">
      <c r="A103" s="35">
        <f>NAC_d!B103</f>
        <v>45689</v>
      </c>
      <c r="B103" s="34">
        <f ca="1">NAC_d!BV103+NAC_d!BW103</f>
        <v>16138.031702541</v>
      </c>
      <c r="C103" s="34">
        <f ca="1">NAC_d!BX103+NAC_d!BY103</f>
        <v>16095.200114085417</v>
      </c>
      <c r="D103" s="34">
        <f ca="1">NAC_d!BZ103+NAC_d!CA103</f>
        <v>16150.264759914015</v>
      </c>
      <c r="E103" s="34">
        <f ca="1">NAC_d!CB103+NAC_d!CC103</f>
        <v>16152.183045457503</v>
      </c>
      <c r="F103" s="34">
        <f ca="1">NAC_d!CD103+NAC_d!CE103</f>
        <v>16114.842610312484</v>
      </c>
      <c r="G103" s="216" cm="1">
        <f t="array" aca="1" ref="G103" ca="1">SUMPRODUCT($B$3:$F$3/100,B103:F103)</f>
        <v>16127.984282716479</v>
      </c>
      <c r="H103" s="35">
        <f>NAC_d!B103</f>
        <v>45689</v>
      </c>
      <c r="I103" s="219">
        <f t="shared" ca="1" si="41"/>
        <v>2.5443106820719041E-2</v>
      </c>
      <c r="J103" s="220">
        <f t="shared" ca="1" si="42"/>
        <v>2.4525814868057161E-2</v>
      </c>
      <c r="K103" s="220">
        <f t="shared" ca="1" si="43"/>
        <v>2.4693230808472411E-2</v>
      </c>
      <c r="L103" s="220">
        <f t="shared" ca="1" si="44"/>
        <v>2.4119472112944296E-2</v>
      </c>
      <c r="M103" s="220">
        <f t="shared" ca="1" si="45"/>
        <v>2.3516943518039568E-2</v>
      </c>
      <c r="N103" s="221">
        <f t="shared" ca="1" si="46"/>
        <v>2.4250746487060715E-2</v>
      </c>
      <c r="O103" s="223">
        <f>NAC_d!B103</f>
        <v>45689</v>
      </c>
      <c r="P103" s="222">
        <f t="shared" ca="1" si="47"/>
        <v>0.63804204929563224</v>
      </c>
      <c r="Q103" s="222">
        <f t="shared" ca="1" si="48"/>
        <v>0.65924825489789907</v>
      </c>
      <c r="R103" s="222">
        <f t="shared" ca="1" si="49"/>
        <v>0.66577703087794782</v>
      </c>
      <c r="S103" s="222">
        <f t="shared" ca="1" si="50"/>
        <v>0.67265076230159049</v>
      </c>
      <c r="T103" s="222">
        <f t="shared" ca="1" si="51"/>
        <v>0.687445892411916</v>
      </c>
      <c r="U103" s="222">
        <f t="shared" ca="1" si="52"/>
        <v>0.66975850810627824</v>
      </c>
    </row>
    <row r="104" spans="1:21" x14ac:dyDescent="0.25">
      <c r="A104" s="35">
        <f>NAC_d!B104</f>
        <v>45717</v>
      </c>
      <c r="B104" s="34">
        <f ca="1">NAC_d!BV104+NAC_d!BW104</f>
        <v>16790.87405045682</v>
      </c>
      <c r="C104" s="34">
        <f ca="1">NAC_d!BX104+NAC_d!BY104</f>
        <v>16735.33770144244</v>
      </c>
      <c r="D104" s="34">
        <f ca="1">NAC_d!BZ104+NAC_d!CA104</f>
        <v>16773.855068392317</v>
      </c>
      <c r="E104" s="34">
        <f ca="1">NAC_d!CB104+NAC_d!CC104</f>
        <v>16748.087289560084</v>
      </c>
      <c r="F104" s="34">
        <f ca="1">NAC_d!CD104+NAC_d!CE104</f>
        <v>16680.816588540736</v>
      </c>
      <c r="G104" s="216" cm="1">
        <f t="array" aca="1" ref="G104" ca="1">SUMPRODUCT($B$3:$F$3/100,B104:F104)</f>
        <v>16732.882636848077</v>
      </c>
      <c r="H104" s="35">
        <f>NAC_d!B104</f>
        <v>45717</v>
      </c>
      <c r="I104" s="219">
        <f t="shared" ca="1" si="41"/>
        <v>4.0453653825269553E-2</v>
      </c>
      <c r="J104" s="220">
        <f t="shared" ca="1" si="42"/>
        <v>3.9771955789280167E-2</v>
      </c>
      <c r="K104" s="220">
        <f t="shared" ca="1" si="43"/>
        <v>3.861177000801197E-2</v>
      </c>
      <c r="L104" s="220">
        <f t="shared" ca="1" si="44"/>
        <v>3.689310865444706E-2</v>
      </c>
      <c r="M104" s="220">
        <f t="shared" ca="1" si="45"/>
        <v>3.5121284887142723E-2</v>
      </c>
      <c r="N104" s="221">
        <f t="shared" ca="1" si="46"/>
        <v>3.7506134897455023E-2</v>
      </c>
      <c r="O104" s="223">
        <f>NAC_d!B104</f>
        <v>45717</v>
      </c>
      <c r="P104" s="222">
        <f t="shared" ca="1" si="47"/>
        <v>0.54252509466151078</v>
      </c>
      <c r="Q104" s="222">
        <f t="shared" ca="1" si="48"/>
        <v>0.55490789107548766</v>
      </c>
      <c r="R104" s="222">
        <f t="shared" ca="1" si="49"/>
        <v>0.55766328534275389</v>
      </c>
      <c r="S104" s="222">
        <f t="shared" ca="1" si="50"/>
        <v>0.56085735685136617</v>
      </c>
      <c r="T104" s="222">
        <f t="shared" ca="1" si="51"/>
        <v>0.57192238294826048</v>
      </c>
      <c r="U104" s="222">
        <f t="shared" ca="1" si="52"/>
        <v>0.56062957030331328</v>
      </c>
    </row>
    <row r="105" spans="1:21" x14ac:dyDescent="0.25">
      <c r="A105" s="35">
        <f>NAC_d!B105</f>
        <v>45748</v>
      </c>
      <c r="B105" s="34">
        <f ca="1">NAC_d!BV105+NAC_d!BW105</f>
        <v>17269.676556806866</v>
      </c>
      <c r="C105" s="34">
        <f ca="1">NAC_d!BX105+NAC_d!BY105</f>
        <v>17202.426209151021</v>
      </c>
      <c r="D105" s="34">
        <f ca="1">NAC_d!BZ105+NAC_d!CA105</f>
        <v>17242.261245348054</v>
      </c>
      <c r="E105" s="34">
        <f ca="1">NAC_d!CB105+NAC_d!CC105</f>
        <v>17211.622871343861</v>
      </c>
      <c r="F105" s="34">
        <f ca="1">NAC_d!CD105+NAC_d!CE105</f>
        <v>17138.868960630396</v>
      </c>
      <c r="G105" s="216" cm="1">
        <f t="array" aca="1" ref="G105" ca="1">SUMPRODUCT($B$3:$F$3/100,B105:F105)</f>
        <v>17197.887815191614</v>
      </c>
      <c r="H105" s="35">
        <f>NAC_d!B105</f>
        <v>45748</v>
      </c>
      <c r="I105" s="219">
        <f t="shared" ca="1" si="41"/>
        <v>2.8515639204441445E-2</v>
      </c>
      <c r="J105" s="220">
        <f t="shared" ca="1" si="42"/>
        <v>2.7910312659440439E-2</v>
      </c>
      <c r="K105" s="220">
        <f t="shared" ca="1" si="43"/>
        <v>2.7924777878782114E-2</v>
      </c>
      <c r="L105" s="220">
        <f t="shared" ca="1" si="44"/>
        <v>2.7676926551052805E-2</v>
      </c>
      <c r="M105" s="220">
        <f t="shared" ca="1" si="45"/>
        <v>2.7459829059227836E-2</v>
      </c>
      <c r="N105" s="221">
        <f t="shared" ca="1" si="46"/>
        <v>2.7789902578981396E-2</v>
      </c>
      <c r="O105" s="223">
        <f>NAC_d!B105</f>
        <v>45748</v>
      </c>
      <c r="P105" s="222">
        <f t="shared" ca="1" si="47"/>
        <v>0.46323169982954338</v>
      </c>
      <c r="Q105" s="222">
        <f t="shared" ca="1" si="48"/>
        <v>0.46965191341418677</v>
      </c>
      <c r="R105" s="222">
        <f t="shared" ca="1" si="49"/>
        <v>0.47140047811972052</v>
      </c>
      <c r="S105" s="222">
        <f t="shared" ca="1" si="50"/>
        <v>0.47425165483435205</v>
      </c>
      <c r="T105" s="222">
        <f t="shared" ca="1" si="51"/>
        <v>0.48137232827553977</v>
      </c>
      <c r="U105" s="222">
        <f t="shared" ca="1" si="52"/>
        <v>0.47394982449278089</v>
      </c>
    </row>
    <row r="106" spans="1:21" x14ac:dyDescent="0.25">
      <c r="A106" s="35">
        <f>NAC_d!B106</f>
        <v>45778</v>
      </c>
      <c r="B106" s="34">
        <f ca="1">NAC_d!BV106+NAC_d!BW106</f>
        <v>17489.679834430397</v>
      </c>
      <c r="C106" s="34">
        <f ca="1">NAC_d!BX106+NAC_d!BY106</f>
        <v>17434.755875852727</v>
      </c>
      <c r="D106" s="34">
        <f ca="1">NAC_d!BZ106+NAC_d!CA106</f>
        <v>17493.903041778474</v>
      </c>
      <c r="E106" s="34">
        <f ca="1">NAC_d!CB106+NAC_d!CC106</f>
        <v>17472.37592615591</v>
      </c>
      <c r="F106" s="34">
        <f ca="1">NAC_d!CD106+NAC_d!CE106</f>
        <v>17419.97987632345</v>
      </c>
      <c r="G106" s="216" cm="1">
        <f t="array" aca="1" ref="G106" ca="1">SUMPRODUCT($B$3:$F$3/100,B106:F106)</f>
        <v>17454.201754155536</v>
      </c>
      <c r="H106" s="35">
        <f>NAC_d!B106</f>
        <v>45778</v>
      </c>
      <c r="I106" s="219">
        <f t="shared" ca="1" si="41"/>
        <v>1.2739281879417419E-2</v>
      </c>
      <c r="J106" s="220">
        <f t="shared" ca="1" si="42"/>
        <v>1.3505633674982143E-2</v>
      </c>
      <c r="K106" s="220">
        <f t="shared" ca="1" si="43"/>
        <v>1.4594477652883908E-2</v>
      </c>
      <c r="L106" s="220">
        <f t="shared" ca="1" si="44"/>
        <v>1.5149823858050304E-2</v>
      </c>
      <c r="M106" s="220">
        <f t="shared" ca="1" si="45"/>
        <v>1.6401952564010669E-2</v>
      </c>
      <c r="N106" s="221">
        <f t="shared" ca="1" si="46"/>
        <v>1.4903803404131333E-2</v>
      </c>
      <c r="O106" s="223">
        <f>NAC_d!B106</f>
        <v>45778</v>
      </c>
      <c r="P106" s="222">
        <f t="shared" ca="1" si="47"/>
        <v>0.42120731597968075</v>
      </c>
      <c r="Q106" s="222">
        <f t="shared" ca="1" si="48"/>
        <v>0.42756037530530544</v>
      </c>
      <c r="R106" s="222">
        <f t="shared" ca="1" si="49"/>
        <v>0.43219613056115036</v>
      </c>
      <c r="S106" s="222">
        <f t="shared" ca="1" si="50"/>
        <v>0.43654280702205894</v>
      </c>
      <c r="T106" s="222">
        <f t="shared" ca="1" si="51"/>
        <v>0.44614650696475056</v>
      </c>
      <c r="U106" s="222">
        <f t="shared" ca="1" si="52"/>
        <v>0.43554988229953584</v>
      </c>
    </row>
    <row r="107" spans="1:21" x14ac:dyDescent="0.25">
      <c r="A107" s="35">
        <f>NAC_d!B107</f>
        <v>45809</v>
      </c>
      <c r="B107" s="34">
        <f ca="1">NAC_d!BV107+NAC_d!BW107</f>
        <v>17715.636647853087</v>
      </c>
      <c r="C107" s="34">
        <f ca="1">NAC_d!BX107+NAC_d!BY107</f>
        <v>17704.223572199382</v>
      </c>
      <c r="D107" s="34">
        <f ca="1">NAC_d!BZ107+NAC_d!CA107</f>
        <v>17759.761581298364</v>
      </c>
      <c r="E107" s="34">
        <f ca="1">NAC_d!CB107+NAC_d!CC107</f>
        <v>17757.183695248554</v>
      </c>
      <c r="F107" s="34">
        <f ca="1">NAC_d!CD107+NAC_d!CE107</f>
        <v>17735.831682868084</v>
      </c>
      <c r="G107" s="216" cm="1">
        <f t="array" aca="1" ref="G107" ca="1">SUMPRODUCT($B$3:$F$3/100,B107:F107)</f>
        <v>17736.103553626705</v>
      </c>
      <c r="H107" s="35">
        <f>NAC_d!B107</f>
        <v>45809</v>
      </c>
      <c r="I107" s="219">
        <f t="shared" ca="1" si="41"/>
        <v>1.2919436808549678E-2</v>
      </c>
      <c r="J107" s="220">
        <f t="shared" ca="1" si="42"/>
        <v>1.5455776855463288E-2</v>
      </c>
      <c r="K107" s="220">
        <f t="shared" ca="1" si="43"/>
        <v>1.5197211216100515E-2</v>
      </c>
      <c r="L107" s="220">
        <f t="shared" ca="1" si="44"/>
        <v>1.6300460240572745E-2</v>
      </c>
      <c r="M107" s="220">
        <f t="shared" ca="1" si="45"/>
        <v>1.8131582745048114E-2</v>
      </c>
      <c r="N107" s="221">
        <f t="shared" ca="1" si="46"/>
        <v>1.615094195895006E-2</v>
      </c>
      <c r="O107" s="223">
        <f>NAC_d!B107</f>
        <v>45809</v>
      </c>
      <c r="P107" s="222">
        <f t="shared" ca="1" si="47"/>
        <v>0.37886543584820287</v>
      </c>
      <c r="Q107" s="222">
        <f t="shared" ca="1" si="48"/>
        <v>0.38878613027335041</v>
      </c>
      <c r="R107" s="222">
        <f t="shared" ca="1" si="49"/>
        <v>0.39069179516896457</v>
      </c>
      <c r="S107" s="222">
        <f t="shared" ca="1" si="50"/>
        <v>0.39589335514599666</v>
      </c>
      <c r="T107" s="222">
        <f t="shared" ca="1" si="51"/>
        <v>0.40628408147522199</v>
      </c>
      <c r="U107" s="222">
        <f t="shared" ca="1" si="52"/>
        <v>0.39509341051707136</v>
      </c>
    </row>
    <row r="108" spans="1:21" x14ac:dyDescent="0.25">
      <c r="A108" s="35">
        <f>NAC_d!B108</f>
        <v>45839</v>
      </c>
      <c r="B108" s="34">
        <f ca="1">NAC_d!BV108+NAC_d!BW108</f>
        <v>18034.94520495482</v>
      </c>
      <c r="C108" s="34">
        <f ca="1">NAC_d!BX108+NAC_d!BY108</f>
        <v>18025.734950702394</v>
      </c>
      <c r="D108" s="34">
        <f ca="1">NAC_d!BZ108+NAC_d!CA108</f>
        <v>18092.338819401812</v>
      </c>
      <c r="E108" s="34">
        <f ca="1">NAC_d!CB108+NAC_d!CC108</f>
        <v>18099.654874401924</v>
      </c>
      <c r="F108" s="34">
        <f ca="1">NAC_d!CD108+NAC_d!CE108</f>
        <v>18086.548600714701</v>
      </c>
      <c r="G108" s="216" cm="1">
        <f t="array" aca="1" ref="G108" ca="1">SUMPRODUCT($B$3:$F$3/100,B108:F108)</f>
        <v>18073.383315546354</v>
      </c>
      <c r="H108" s="35">
        <f>NAC_d!B108</f>
        <v>45839</v>
      </c>
      <c r="I108" s="219">
        <f t="shared" ca="1" si="41"/>
        <v>1.8024108500804603E-2</v>
      </c>
      <c r="J108" s="220">
        <f t="shared" ca="1" si="42"/>
        <v>1.8160151287734294E-2</v>
      </c>
      <c r="K108" s="220">
        <f t="shared" ca="1" si="43"/>
        <v>1.872644723190775E-2</v>
      </c>
      <c r="L108" s="220">
        <f t="shared" ca="1" si="44"/>
        <v>1.9286345460570287E-2</v>
      </c>
      <c r="M108" s="220">
        <f t="shared" ca="1" si="45"/>
        <v>1.9774483887631478E-2</v>
      </c>
      <c r="N108" s="221">
        <f t="shared" ca="1" si="46"/>
        <v>1.9016564765753419E-2</v>
      </c>
      <c r="O108" s="223">
        <f>NAC_d!B108</f>
        <v>45839</v>
      </c>
      <c r="P108" s="222">
        <f t="shared" ca="1" si="47"/>
        <v>0.35177822468766151</v>
      </c>
      <c r="Q108" s="222">
        <f t="shared" ca="1" si="48"/>
        <v>0.36036694739427078</v>
      </c>
      <c r="R108" s="222">
        <f t="shared" ca="1" si="49"/>
        <v>0.36235655522185617</v>
      </c>
      <c r="S108" s="222">
        <f t="shared" ca="1" si="50"/>
        <v>0.36731069586560783</v>
      </c>
      <c r="T108" s="222">
        <f t="shared" ca="1" si="51"/>
        <v>0.37635429286770372</v>
      </c>
      <c r="U108" s="222">
        <f t="shared" ca="1" si="52"/>
        <v>0.36634225384561403</v>
      </c>
    </row>
    <row r="109" spans="1:21" x14ac:dyDescent="0.25">
      <c r="A109" s="35">
        <f>NAC_d!B109</f>
        <v>45870</v>
      </c>
      <c r="B109" s="34">
        <f ca="1">NAC_d!BV109+NAC_d!BW109</f>
        <v>18346.867060551085</v>
      </c>
      <c r="C109" s="34">
        <f ca="1">NAC_d!BX109+NAC_d!BY109</f>
        <v>18357.614145266394</v>
      </c>
      <c r="D109" s="34">
        <f ca="1">NAC_d!BZ109+NAC_d!CA109</f>
        <v>18427.721575338783</v>
      </c>
      <c r="E109" s="34">
        <f ca="1">NAC_d!CB109+NAC_d!CC109</f>
        <v>18448.285854057598</v>
      </c>
      <c r="F109" s="34">
        <f ca="1">NAC_d!CD109+NAC_d!CE109</f>
        <v>18439.79548551832</v>
      </c>
      <c r="G109" s="216" cm="1">
        <f t="array" aca="1" ref="G109" ca="1">SUMPRODUCT($B$3:$F$3/100,B109:F109)</f>
        <v>18414.055532290367</v>
      </c>
      <c r="H109" s="35">
        <f>NAC_d!B109</f>
        <v>45870</v>
      </c>
      <c r="I109" s="219">
        <f t="shared" ca="1" si="41"/>
        <v>1.7295414654798558E-2</v>
      </c>
      <c r="J109" s="220">
        <f t="shared" ca="1" si="42"/>
        <v>1.8411409879909968E-2</v>
      </c>
      <c r="K109" s="220">
        <f t="shared" ca="1" si="43"/>
        <v>1.8537280297742154E-2</v>
      </c>
      <c r="L109" s="220">
        <f t="shared" ca="1" si="44"/>
        <v>1.926174736893671E-2</v>
      </c>
      <c r="M109" s="220">
        <f t="shared" ca="1" si="45"/>
        <v>1.9530917291188388E-2</v>
      </c>
      <c r="N109" s="221">
        <f t="shared" ca="1" si="46"/>
        <v>1.884938811932213E-2</v>
      </c>
      <c r="O109" s="223">
        <f>NAC_d!B109</f>
        <v>45870</v>
      </c>
      <c r="P109" s="222">
        <f t="shared" ca="1" si="47"/>
        <v>0.3200192257996699</v>
      </c>
      <c r="Q109" s="222">
        <f t="shared" ca="1" si="48"/>
        <v>0.32998044085275713</v>
      </c>
      <c r="R109" s="222">
        <f t="shared" ca="1" si="49"/>
        <v>0.3326898111621035</v>
      </c>
      <c r="S109" s="222">
        <f t="shared" ca="1" si="50"/>
        <v>0.3377369558923049</v>
      </c>
      <c r="T109" s="222">
        <f t="shared" ca="1" si="51"/>
        <v>0.34649322187950871</v>
      </c>
      <c r="U109" s="222">
        <f t="shared" ca="1" si="52"/>
        <v>0.33626583312976477</v>
      </c>
    </row>
    <row r="110" spans="1:21" x14ac:dyDescent="0.25">
      <c r="A110" s="35">
        <f>NAC_d!B110</f>
        <v>45901</v>
      </c>
      <c r="B110" s="34">
        <f ca="1">NAC_d!BV110+NAC_d!BW110</f>
        <v>18720.379718698867</v>
      </c>
      <c r="C110" s="34">
        <f ca="1">NAC_d!BX110+NAC_d!BY110</f>
        <v>18743.362666547877</v>
      </c>
      <c r="D110" s="34">
        <f ca="1">NAC_d!BZ110+NAC_d!CA110</f>
        <v>18812.594710445395</v>
      </c>
      <c r="E110" s="34">
        <f ca="1">NAC_d!CB110+NAC_d!CC110</f>
        <v>18836.881777531249</v>
      </c>
      <c r="F110" s="34">
        <f ca="1">NAC_d!CD110+NAC_d!CE110</f>
        <v>18828.094869196655</v>
      </c>
      <c r="G110" s="216" cm="1">
        <f t="array" aca="1" ref="G110" ca="1">SUMPRODUCT($B$3:$F$3/100,B110:F110)</f>
        <v>18799.584492377959</v>
      </c>
      <c r="H110" s="35">
        <f>NAC_d!B110</f>
        <v>45901</v>
      </c>
      <c r="I110" s="219">
        <f t="shared" ref="I110" ca="1" si="53">B110/B109-1</f>
        <v>2.0358389087088202E-2</v>
      </c>
      <c r="J110" s="220">
        <f t="shared" ref="J110" ca="1" si="54">C110/C109-1</f>
        <v>2.1012998651622095E-2</v>
      </c>
      <c r="K110" s="220">
        <f t="shared" ref="K110" ca="1" si="55">D110/D109-1</f>
        <v>2.0885551886223208E-2</v>
      </c>
      <c r="L110" s="220">
        <f t="shared" ref="L110" ca="1" si="56">E110/E109-1</f>
        <v>2.1064066686075522E-2</v>
      </c>
      <c r="M110" s="220">
        <f t="shared" ref="M110" ca="1" si="57">F110/F109-1</f>
        <v>2.1057683854643905E-2</v>
      </c>
      <c r="N110" s="221">
        <f t="shared" ref="N110" ca="1" si="58">G110/G109-1</f>
        <v>2.0936667613038251E-2</v>
      </c>
      <c r="O110" s="223">
        <f>NAC_d!B110</f>
        <v>45901</v>
      </c>
      <c r="P110" s="222">
        <f t="shared" ref="P110" ca="1" si="59">B110/B98-1</f>
        <v>0.30378328978749036</v>
      </c>
      <c r="Q110" s="222">
        <f t="shared" ref="Q110" ca="1" si="60">C110/C98-1</f>
        <v>0.31257225756017082</v>
      </c>
      <c r="R110" s="222">
        <f t="shared" ref="R110" ca="1" si="61">D110/D98-1</f>
        <v>0.315516971275559</v>
      </c>
      <c r="S110" s="222">
        <f t="shared" ref="S110" ca="1" si="62">E110/E98-1</f>
        <v>0.31995851759021976</v>
      </c>
      <c r="T110" s="222">
        <f t="shared" ref="T110" ca="1" si="63">F110/F98-1</f>
        <v>0.32768958916851654</v>
      </c>
      <c r="U110" s="222">
        <f t="shared" ref="U110" ca="1" si="64">G110/G98-1</f>
        <v>0.31851871184227876</v>
      </c>
    </row>
    <row r="111" spans="1:21" x14ac:dyDescent="0.25">
      <c r="A111" s="35">
        <f>NAC_d!B111</f>
        <v>45931</v>
      </c>
      <c r="B111" s="34">
        <f ca="1">NAC_d!BV111+NAC_d!BW111</f>
        <v>19153.140316421792</v>
      </c>
      <c r="C111" s="34">
        <f ca="1">NAC_d!BX111+NAC_d!BY111</f>
        <v>19184.379790620194</v>
      </c>
      <c r="D111" s="34">
        <f ca="1">NAC_d!BZ111+NAC_d!CA111</f>
        <v>19253.14635467482</v>
      </c>
      <c r="E111" s="34">
        <f ca="1">NAC_d!CB111+NAC_d!CC111</f>
        <v>19280.292409317022</v>
      </c>
      <c r="F111" s="34">
        <f ca="1">NAC_d!CD111+NAC_d!CE111</f>
        <v>19268.904471217058</v>
      </c>
      <c r="G111" s="216" cm="1">
        <f t="array" aca="1" ref="G111" ca="1">SUMPRODUCT($B$3:$F$3/100,B111:F111)</f>
        <v>19239.943802434267</v>
      </c>
      <c r="H111" s="35">
        <f>NAC_d!B111</f>
        <v>45931</v>
      </c>
      <c r="I111" s="219">
        <f t="shared" ref="I111" ca="1" si="65">B111/B110-1</f>
        <v>2.3117084387485054E-2</v>
      </c>
      <c r="J111" s="220">
        <f t="shared" ref="J111" ca="1" si="66">C111/C110-1</f>
        <v>2.35292424266762E-2</v>
      </c>
      <c r="K111" s="220">
        <f t="shared" ref="K111" ca="1" si="67">D111/D110-1</f>
        <v>2.3417909704120499E-2</v>
      </c>
      <c r="L111" s="220">
        <f t="shared" ref="L111" ca="1" si="68">E111/E110-1</f>
        <v>2.3539492205906232E-2</v>
      </c>
      <c r="M111" s="220">
        <f t="shared" ref="M111" ca="1" si="69">F111/F110-1</f>
        <v>2.3412331682138632E-2</v>
      </c>
      <c r="N111" s="221">
        <f t="shared" ref="N111" ca="1" si="70">G111/G110-1</f>
        <v>2.3423885258466504E-2</v>
      </c>
      <c r="O111" s="223">
        <f>NAC_d!B111</f>
        <v>45931</v>
      </c>
      <c r="P111" s="222">
        <f t="shared" ref="P111" ca="1" si="71">B111/B99-1</f>
        <v>0.30205122764644066</v>
      </c>
      <c r="Q111" s="222">
        <f t="shared" ref="Q111" ca="1" si="72">C111/C99-1</f>
        <v>0.30968511669327015</v>
      </c>
      <c r="R111" s="222">
        <f t="shared" ref="R111" ca="1" si="73">D111/D99-1</f>
        <v>0.31185240004415449</v>
      </c>
      <c r="S111" s="222">
        <f t="shared" ref="S111" ca="1" si="74">E111/E99-1</f>
        <v>0.31528436384633185</v>
      </c>
      <c r="T111" s="222">
        <f t="shared" ref="T111" ca="1" si="75">F111/F99-1</f>
        <v>0.32073658163112051</v>
      </c>
      <c r="U111" s="222">
        <f t="shared" ref="U111" ca="1" si="76">G111/G99-1</f>
        <v>0.31393917633486268</v>
      </c>
    </row>
    <row r="112" spans="1:21" x14ac:dyDescent="0.25">
      <c r="A112" s="35">
        <f>NAC_d!B112</f>
        <v>45962</v>
      </c>
      <c r="B112" s="34">
        <f ca="1">NAC_d!BV112+NAC_d!BW112</f>
        <v>19631.736790609561</v>
      </c>
      <c r="C112" s="34">
        <f ca="1">NAC_d!BX112+NAC_d!BY112</f>
        <v>19661.716005432761</v>
      </c>
      <c r="D112" s="34">
        <f ca="1">NAC_d!BZ112+NAC_d!CA112</f>
        <v>19731.744784881768</v>
      </c>
      <c r="E112" s="34">
        <f ca="1">NAC_d!CB112+NAC_d!CC112</f>
        <v>19757.56635757396</v>
      </c>
      <c r="F112" s="34">
        <f ca="1">NAC_d!CD112+NAC_d!CE112</f>
        <v>19742.56995894307</v>
      </c>
      <c r="G112" s="216" cm="1">
        <f t="array" aca="1" ref="G112" ca="1">SUMPRODUCT($B$3:$F$3/100,B112:F112)</f>
        <v>19716.420822710686</v>
      </c>
      <c r="H112" s="35">
        <f>NAC_d!B112</f>
        <v>45962</v>
      </c>
      <c r="I112" s="219">
        <f t="shared" ref="I112" ca="1" si="77">B112/B111-1</f>
        <v>2.4987885343137339E-2</v>
      </c>
      <c r="J112" s="220">
        <f t="shared" ref="J112" ca="1" si="78">C112/C111-1</f>
        <v>2.4881503599399668E-2</v>
      </c>
      <c r="K112" s="220">
        <f t="shared" ref="K112" ca="1" si="79">D112/D111-1</f>
        <v>2.4858193117653249E-2</v>
      </c>
      <c r="L112" s="220">
        <f t="shared" ref="L112" ca="1" si="80">E112/E111-1</f>
        <v>2.4754497396849651E-2</v>
      </c>
      <c r="M112" s="220">
        <f t="shared" ref="M112" ca="1" si="81">F112/F111-1</f>
        <v>2.4581858736886231E-2</v>
      </c>
      <c r="N112" s="221">
        <f t="shared" ref="N112" ca="1" si="82">G112/G111-1</f>
        <v>2.4764990229136474E-2</v>
      </c>
      <c r="O112" s="223">
        <f>NAC_d!B112</f>
        <v>45962</v>
      </c>
      <c r="P112" s="222">
        <f t="shared" ref="P112" ca="1" si="83">B112/B100-1</f>
        <v>0.30806001155220608</v>
      </c>
      <c r="Q112" s="222">
        <f t="shared" ref="Q112" ca="1" si="84">C112/C100-1</f>
        <v>0.31240778761140953</v>
      </c>
      <c r="R112" s="222">
        <f t="shared" ref="R112" ca="1" si="85">D112/D100-1</f>
        <v>0.31379149499005643</v>
      </c>
      <c r="S112" s="222">
        <f t="shared" ref="S112" ca="1" si="86">E112/E100-1</f>
        <v>0.31505722369835287</v>
      </c>
      <c r="T112" s="222">
        <f t="shared" ref="T112" ca="1" si="87">F112/F100-1</f>
        <v>0.3181471169789496</v>
      </c>
      <c r="U112" s="222">
        <f t="shared" ref="U112" ca="1" si="88">G112/G100-1</f>
        <v>0.31456453796660089</v>
      </c>
    </row>
    <row r="113" spans="1:21" x14ac:dyDescent="0.25">
      <c r="A113" s="35">
        <f>NAC_d!B113</f>
        <v>45992</v>
      </c>
      <c r="B113" s="34">
        <f ca="1">NAC_d!BV113+NAC_d!BW113</f>
        <v>20206.199490663075</v>
      </c>
      <c r="C113" s="34">
        <f ca="1">NAC_d!BX113+NAC_d!BY113</f>
        <v>20221.95704336145</v>
      </c>
      <c r="D113" s="34">
        <f ca="1">NAC_d!BZ113+NAC_d!CA113</f>
        <v>20290.356961359823</v>
      </c>
      <c r="E113" s="34">
        <f ca="1">NAC_d!CB113+NAC_d!CC113</f>
        <v>20317.075954900527</v>
      </c>
      <c r="F113" s="34">
        <f ca="1">NAC_d!CD113+NAC_d!CE113</f>
        <v>20292.95291708086</v>
      </c>
      <c r="G113" s="216" cm="1">
        <f t="array" aca="1" ref="G113" ca="1">SUMPRODUCT($B$3:$F$3/100,B113:F113)</f>
        <v>20274.719913845816</v>
      </c>
      <c r="H113" s="35">
        <f>NAC_d!B113</f>
        <v>45992</v>
      </c>
      <c r="I113" s="219">
        <f t="shared" ref="I113" ca="1" si="89">B113/B112-1</f>
        <v>2.9261939795784953E-2</v>
      </c>
      <c r="J113" s="220">
        <f t="shared" ref="J113" ca="1" si="90">C113/C112-1</f>
        <v>2.8494005191300964E-2</v>
      </c>
      <c r="K113" s="220">
        <f t="shared" ref="K113" ca="1" si="91">D113/D112-1</f>
        <v>2.8310328486817582E-2</v>
      </c>
      <c r="L113" s="220">
        <f t="shared" ref="L113" ca="1" si="92">E113/E112-1</f>
        <v>2.8318750761127109E-2</v>
      </c>
      <c r="M113" s="220">
        <f t="shared" ref="M113" ca="1" si="93">F113/F112-1</f>
        <v>2.7877979375652506E-2</v>
      </c>
      <c r="N113" s="221">
        <f t="shared" ref="N113" ca="1" si="94">G113/G112-1</f>
        <v>2.8316452370099832E-2</v>
      </c>
      <c r="O113" s="223">
        <f>NAC_d!B113</f>
        <v>45992</v>
      </c>
      <c r="P113" s="222">
        <f t="shared" ref="P113" ca="1" si="95">B113/B101-1</f>
        <v>0.31179339383183424</v>
      </c>
      <c r="Q113" s="222">
        <f t="shared" ref="Q113" ca="1" si="96">C113/C101-1</f>
        <v>0.31421528312226954</v>
      </c>
      <c r="R113" s="222">
        <f t="shared" ref="R113" ca="1" si="97">D113/D101-1</f>
        <v>0.3157739849871517</v>
      </c>
      <c r="S113" s="222">
        <f t="shared" ref="S113" ca="1" si="98">E113/E101-1</f>
        <v>0.31683514856626305</v>
      </c>
      <c r="T113" s="222">
        <f t="shared" ref="T113" ca="1" si="99">F113/F101-1</f>
        <v>0.31864771799913094</v>
      </c>
      <c r="U113" s="222">
        <f t="shared" ref="U113" ca="1" si="100">G113/G101-1</f>
        <v>0.31621072244661419</v>
      </c>
    </row>
    <row r="114" spans="1:21" x14ac:dyDescent="0.25">
      <c r="A114" s="35">
        <f>NAC_d!B114</f>
        <v>46023</v>
      </c>
      <c r="B114" s="34">
        <f ca="1">NAC_d!BV114+NAC_d!BW114</f>
        <v>20854.350019877449</v>
      </c>
      <c r="C114" s="34">
        <f ca="1">NAC_d!BX114+NAC_d!BY114</f>
        <v>20831.145126509437</v>
      </c>
      <c r="D114" s="34">
        <f ca="1">NAC_d!BZ114+NAC_d!CA114</f>
        <v>20892.296620789857</v>
      </c>
      <c r="E114" s="34">
        <f ca="1">NAC_d!CB114+NAC_d!CC114</f>
        <v>20896.369498561282</v>
      </c>
      <c r="F114" s="34">
        <f ca="1">NAC_d!CD114+NAC_d!CE114</f>
        <v>20846.130290903722</v>
      </c>
      <c r="G114" s="216" cm="1">
        <f t="array" aca="1" ref="G114" ca="1">SUMPRODUCT($B$3:$F$3/100,B114:F114)</f>
        <v>20862.580780904456</v>
      </c>
      <c r="H114" s="35">
        <f>NAC_d!B114</f>
        <v>46023</v>
      </c>
      <c r="I114" s="219">
        <f t="shared" ref="I114" ca="1" si="101">B114/B113-1</f>
        <v>3.2076815311749884E-2</v>
      </c>
      <c r="J114" s="220">
        <f t="shared" ref="J114" ca="1" si="102">C114/C113-1</f>
        <v>3.0125080467816145E-2</v>
      </c>
      <c r="K114" s="220">
        <f t="shared" ref="K114" ca="1" si="103">D114/D113-1</f>
        <v>2.9666292247906068E-2</v>
      </c>
      <c r="L114" s="220">
        <f t="shared" ref="L114" ca="1" si="104">E114/E113-1</f>
        <v>2.8512643499815526E-2</v>
      </c>
      <c r="M114" s="220">
        <f t="shared" ref="M114" ca="1" si="105">F114/F113-1</f>
        <v>2.72595800169253E-2</v>
      </c>
      <c r="N114" s="221">
        <f t="shared" ref="N114" ca="1" si="106">G114/G113-1</f>
        <v>2.899477129926642E-2</v>
      </c>
      <c r="O114" s="223">
        <f>NAC_d!B114</f>
        <v>46023</v>
      </c>
      <c r="P114" s="222">
        <f t="shared" ref="P114" ca="1" si="107">B114/B102-1</f>
        <v>0.3251274919569469</v>
      </c>
      <c r="Q114" s="222">
        <f t="shared" ref="Q114" ca="1" si="108">C114/C102-1</f>
        <v>0.32598823152840084</v>
      </c>
      <c r="R114" s="222">
        <f t="shared" ref="R114" ca="1" si="109">D114/D102-1</f>
        <v>0.32556309395636607</v>
      </c>
      <c r="S114" s="222">
        <f t="shared" ref="S114" ca="1" si="110">E114/E102-1</f>
        <v>0.32492176690395191</v>
      </c>
      <c r="T114" s="222">
        <f t="shared" ref="T114" ca="1" si="111">F114/F102-1</f>
        <v>0.32401960574350674</v>
      </c>
      <c r="U114" s="222">
        <f t="shared" ref="U114" ca="1" si="112">G114/G102-1</f>
        <v>0.32493395106960254</v>
      </c>
    </row>
    <row r="115" spans="1:21" x14ac:dyDescent="0.25">
      <c r="A115" s="35">
        <f>NAC_d!B115</f>
        <v>46054</v>
      </c>
      <c r="B115" s="34">
        <f ca="1">NAC_d!BV115+NAC_d!BW115</f>
        <v>21507.704981337432</v>
      </c>
      <c r="C115" s="34">
        <f ca="1">NAC_d!BX115+NAC_d!BY115</f>
        <v>21447.031940706212</v>
      </c>
      <c r="D115" s="34">
        <f ca="1">NAC_d!BZ115+NAC_d!CA115</f>
        <v>21511.20654945838</v>
      </c>
      <c r="E115" s="34">
        <f ca="1">NAC_d!CB115+NAC_d!CC115</f>
        <v>21496.088461631171</v>
      </c>
      <c r="F115" s="34">
        <f ca="1">NAC_d!CD115+NAC_d!CE115</f>
        <v>21434.413178278905</v>
      </c>
      <c r="G115" s="216" cm="1">
        <f t="array" aca="1" ref="G115" ca="1">SUMPRODUCT($B$3:$F$3/100,B115:F115)</f>
        <v>21471.00950650352</v>
      </c>
      <c r="H115" s="35">
        <f>NAC_d!B115</f>
        <v>46054</v>
      </c>
      <c r="I115" s="219">
        <f t="shared" ref="I115" ca="1" si="113">B115/B114-1</f>
        <v>3.1329432988188799E-2</v>
      </c>
      <c r="J115" s="220">
        <f t="shared" ref="J115" ca="1" si="114">C115/C114-1</f>
        <v>2.9565672480146299E-2</v>
      </c>
      <c r="K115" s="220">
        <f t="shared" ref="K115" ca="1" si="115">D115/D114-1</f>
        <v>2.9623834081153433E-2</v>
      </c>
      <c r="L115" s="220">
        <f t="shared" ref="L115" ca="1" si="116">E115/E114-1</f>
        <v>2.8699672596772308E-2</v>
      </c>
      <c r="M115" s="220">
        <f t="shared" ref="M115" ca="1" si="117">F115/F114-1</f>
        <v>2.8220244197163069E-2</v>
      </c>
      <c r="N115" s="221">
        <f t="shared" ref="N115" ca="1" si="118">G115/G114-1</f>
        <v>2.9163636655919367E-2</v>
      </c>
      <c r="O115" s="223">
        <f>NAC_d!B115</f>
        <v>46054</v>
      </c>
      <c r="P115" s="222">
        <f t="shared" ref="P115" ca="1" si="119">B115/B103-1</f>
        <v>0.33273408912382751</v>
      </c>
      <c r="Q115" s="222">
        <f t="shared" ref="Q115" ca="1" si="120">C115/C103-1</f>
        <v>0.33251104606877413</v>
      </c>
      <c r="R115" s="222">
        <f t="shared" ref="R115" ca="1" si="121">D115/D103-1</f>
        <v>0.33194141825157963</v>
      </c>
      <c r="S115" s="222">
        <f t="shared" ref="S115" ca="1" si="122">E115/E103-1</f>
        <v>0.33084725458683684</v>
      </c>
      <c r="T115" s="222">
        <f t="shared" ref="T115" ca="1" si="123">F115/F103-1</f>
        <v>0.33010378671413343</v>
      </c>
      <c r="U115" s="222">
        <f t="shared" ref="U115" ca="1" si="124">G115/G103-1</f>
        <v>0.33128908920830757</v>
      </c>
    </row>
    <row r="116" spans="1:21" x14ac:dyDescent="0.25">
      <c r="A116" s="35">
        <f>NAC_d!B116</f>
        <v>46082</v>
      </c>
      <c r="B116" s="34">
        <f ca="1">NAC_d!BV116+NAC_d!BW116</f>
        <v>22254.347520032261</v>
      </c>
      <c r="C116" s="34">
        <f ca="1">NAC_d!BX116+NAC_d!BY116</f>
        <v>22183.687186774787</v>
      </c>
      <c r="D116" s="34">
        <f ca="1">NAC_d!BZ116+NAC_d!CA116</f>
        <v>22238.067723723841</v>
      </c>
      <c r="E116" s="34">
        <f ca="1">NAC_d!CB116+NAC_d!CC116</f>
        <v>22218.40519175382</v>
      </c>
      <c r="F116" s="34">
        <f ca="1">NAC_d!CD116+NAC_d!CE116</f>
        <v>22143.68159958563</v>
      </c>
      <c r="G116" s="216" cm="1">
        <f t="array" aca="1" ref="G116" ca="1">SUMPRODUCT($B$3:$F$3/100,B116:F116)</f>
        <v>22195.054315381894</v>
      </c>
      <c r="H116" s="35">
        <f>NAC_d!B116</f>
        <v>46082</v>
      </c>
      <c r="I116" s="219">
        <f t="shared" ref="I116" ca="1" si="125">B116/B115-1</f>
        <v>3.4715119039558262E-2</v>
      </c>
      <c r="J116" s="220">
        <f t="shared" ref="J116" ca="1" si="126">C116/C115-1</f>
        <v>3.4347654636090352E-2</v>
      </c>
      <c r="K116" s="220">
        <f t="shared" ref="K116" ca="1" si="127">D116/D115-1</f>
        <v>3.378988401205052E-2</v>
      </c>
      <c r="L116" s="220">
        <f t="shared" ref="L116" ca="1" si="128">E116/E115-1</f>
        <v>3.3602240305808495E-2</v>
      </c>
      <c r="M116" s="220">
        <f t="shared" ref="M116" ca="1" si="129">F116/F115-1</f>
        <v>3.3090172117493877E-2</v>
      </c>
      <c r="N116" s="221">
        <f t="shared" ref="N116" ca="1" si="130">G116/G115-1</f>
        <v>3.372197328025317E-2</v>
      </c>
      <c r="O116" s="223">
        <f>NAC_d!B116</f>
        <v>46082</v>
      </c>
      <c r="P116" s="222">
        <f t="shared" ref="P116" ca="1" si="131">B116/B104-1</f>
        <v>0.32538350613301148</v>
      </c>
      <c r="Q116" s="222">
        <f t="shared" ref="Q116" ca="1" si="132">C116/C104-1</f>
        <v>0.32555957833242566</v>
      </c>
      <c r="R116" s="222">
        <f t="shared" ref="R116" ca="1" si="133">D116/D104-1</f>
        <v>0.32575771240732676</v>
      </c>
      <c r="S116" s="222">
        <f t="shared" ref="S116" ca="1" si="134">E116/E104-1</f>
        <v>0.32662344109011521</v>
      </c>
      <c r="T116" s="222">
        <f t="shared" ref="T116" ca="1" si="135">F116/F104-1</f>
        <v>0.32749385991077506</v>
      </c>
      <c r="U116" s="222">
        <f t="shared" ref="U116" ca="1" si="136">G116/G104-1</f>
        <v>0.32643339447713426</v>
      </c>
    </row>
    <row r="117" spans="1:21" x14ac:dyDescent="0.25">
      <c r="A117" s="35">
        <f>NAC_d!B117</f>
        <v>46113</v>
      </c>
      <c r="B117" s="34">
        <f ca="1">NAC_d!BV117+NAC_d!BW117</f>
        <v>22781.616542561438</v>
      </c>
      <c r="C117" s="34">
        <f ca="1">NAC_d!BX117+NAC_d!BY117</f>
        <v>22749.238033890419</v>
      </c>
      <c r="D117" s="34">
        <f ca="1">NAC_d!BZ117+NAC_d!CA117</f>
        <v>22799.367507343359</v>
      </c>
      <c r="E117" s="34">
        <f ca="1">NAC_d!CB117+NAC_d!CC117</f>
        <v>22800.253920443334</v>
      </c>
      <c r="F117" s="34">
        <f ca="1">NAC_d!CD117+NAC_d!CE117</f>
        <v>22741.978904997944</v>
      </c>
      <c r="G117" s="216" cm="1">
        <f t="array" aca="1" ref="G117" ca="1">SUMPRODUCT($B$3:$F$3/100,B117:F117)</f>
        <v>22769.348384546389</v>
      </c>
      <c r="H117" s="35">
        <f>NAC_d!B117</f>
        <v>46113</v>
      </c>
      <c r="I117" s="219">
        <f t="shared" ref="I117" ca="1" si="137">B117/B116-1</f>
        <v>2.3692854713199596E-2</v>
      </c>
      <c r="J117" s="220">
        <f t="shared" ref="J117" ca="1" si="138">C117/C116-1</f>
        <v>2.5493996663133345E-2</v>
      </c>
      <c r="K117" s="220">
        <f t="shared" ref="K117" ca="1" si="139">D117/D116-1</f>
        <v>2.5240492591031893E-2</v>
      </c>
      <c r="L117" s="220">
        <f t="shared" ref="L117" ca="1" si="140">E117/E116-1</f>
        <v>2.6187690955670417E-2</v>
      </c>
      <c r="M117" s="220">
        <f t="shared" ref="M117" ca="1" si="141">F117/F116-1</f>
        <v>2.7018872300959673E-2</v>
      </c>
      <c r="N117" s="221">
        <f t="shared" ref="N117" ca="1" si="142">G117/G116-1</f>
        <v>2.5874866580817057E-2</v>
      </c>
      <c r="O117" s="223">
        <f>NAC_d!B117</f>
        <v>46113</v>
      </c>
      <c r="P117" s="222">
        <f t="shared" ref="P117" ca="1" si="143">B117/B105-1</f>
        <v>0.3191686866643737</v>
      </c>
      <c r="Q117" s="222">
        <f t="shared" ref="Q117" ca="1" si="144">C117/C105-1</f>
        <v>0.32244357611536856</v>
      </c>
      <c r="R117" s="222">
        <f t="shared" ref="R117" ca="1" si="145">D117/D105-1</f>
        <v>0.32229567705306672</v>
      </c>
      <c r="S117" s="222">
        <f t="shared" ref="S117" ca="1" si="146">E117/E105-1</f>
        <v>0.32470099367585781</v>
      </c>
      <c r="T117" s="222">
        <f t="shared" ref="T117" ca="1" si="147">F117/F105-1</f>
        <v>0.32692413701501666</v>
      </c>
      <c r="U117" s="222">
        <f t="shared" ref="U117" ca="1" si="148">G117/G105-1</f>
        <v>0.32396190911498279</v>
      </c>
    </row>
    <row r="118" spans="1:21" x14ac:dyDescent="0.25">
      <c r="A118" s="35">
        <f>NAC_d!B118</f>
        <v>46143</v>
      </c>
      <c r="B118" s="34">
        <f ca="1">NAC_d!BV118+NAC_d!BW118</f>
        <v>23282.121509536737</v>
      </c>
      <c r="C118" s="34">
        <f ca="1">NAC_d!BX118+NAC_d!BY118</f>
        <v>23250.504015118233</v>
      </c>
      <c r="D118" s="34">
        <f ca="1">NAC_d!BZ118+NAC_d!CA118</f>
        <v>23290.032365803334</v>
      </c>
      <c r="E118" s="34">
        <f ca="1">NAC_d!CB118+NAC_d!CC118</f>
        <v>23287.847603158676</v>
      </c>
      <c r="F118" s="34">
        <f ca="1">NAC_d!CD118+NAC_d!CE118</f>
        <v>23224.070293520032</v>
      </c>
      <c r="G118" s="216" cm="1">
        <f t="array" aca="1" ref="G118" ca="1">SUMPRODUCT($B$3:$F$3/100,B118:F118)</f>
        <v>23259.368680560619</v>
      </c>
      <c r="H118" s="35">
        <f>NAC_d!B118</f>
        <v>46143</v>
      </c>
      <c r="I118" s="219">
        <f t="shared" ref="I118" ca="1" si="149">B118/B117-1</f>
        <v>2.1969686217843121E-2</v>
      </c>
      <c r="J118" s="220">
        <f t="shared" ref="J118" ca="1" si="150">C118/C117-1</f>
        <v>2.2034407503278119E-2</v>
      </c>
      <c r="K118" s="220">
        <f t="shared" ref="K118" ca="1" si="151">D118/D117-1</f>
        <v>2.1520985540583126E-2</v>
      </c>
      <c r="L118" s="220">
        <f t="shared" ref="L118" ca="1" si="152">E118/E117-1</f>
        <v>2.1385449671599943E-2</v>
      </c>
      <c r="M118" s="220">
        <f t="shared" ref="M118" ca="1" si="153">F118/F117-1</f>
        <v>2.1198304269649082E-2</v>
      </c>
      <c r="N118" s="221">
        <f t="shared" ref="N118" ca="1" si="154">G118/G117-1</f>
        <v>2.1521050481480009E-2</v>
      </c>
      <c r="O118" s="223">
        <f>NAC_d!B118</f>
        <v>46143</v>
      </c>
      <c r="P118" s="222">
        <f t="shared" ref="P118" ca="1" si="155">B118/B106-1</f>
        <v>0.33119197892366614</v>
      </c>
      <c r="Q118" s="222">
        <f t="shared" ref="Q118" ca="1" si="156">C118/C106-1</f>
        <v>0.33357210050301678</v>
      </c>
      <c r="R118" s="222">
        <f t="shared" ref="R118" ca="1" si="157">D118/D106-1</f>
        <v>0.33132282202449037</v>
      </c>
      <c r="S118" s="222">
        <f t="shared" ref="S118" ca="1" si="158">E118/E106-1</f>
        <v>0.33283805829160773</v>
      </c>
      <c r="T118" s="222">
        <f t="shared" ref="T118" ca="1" si="159">F118/F106-1</f>
        <v>0.33318582790587903</v>
      </c>
      <c r="U118" s="222">
        <f t="shared" ref="U118" ca="1" si="160">G118/G106-1</f>
        <v>0.33259423766102492</v>
      </c>
    </row>
  </sheetData>
  <mergeCells count="5">
    <mergeCell ref="B2:G2"/>
    <mergeCell ref="I2:N2"/>
    <mergeCell ref="I3:N3"/>
    <mergeCell ref="P2:U2"/>
    <mergeCell ref="P3:U3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8F7F-3529-4392-96F9-5F04E8E19CE0}">
  <dimension ref="A1:DG208"/>
  <sheetViews>
    <sheetView zoomScale="96" workbookViewId="0">
      <pane xSplit="2" ySplit="4" topLeftCell="CP13" activePane="bottomRight" state="frozen"/>
      <selection pane="topRight" activeCell="C1" sqref="C1"/>
      <selection pane="bottomLeft" activeCell="A5" sqref="A5"/>
      <selection pane="bottomRight" activeCell="CV25" sqref="CV25"/>
    </sheetView>
  </sheetViews>
  <sheetFormatPr baseColWidth="10" defaultColWidth="11.42578125" defaultRowHeight="15" x14ac:dyDescent="0.25"/>
  <cols>
    <col min="9" max="9" width="11.5703125" style="33"/>
    <col min="74" max="84" width="11.5703125" style="43"/>
  </cols>
  <sheetData>
    <row r="1" spans="1:109" ht="15.75" thickBot="1" x14ac:dyDescent="0.3">
      <c r="C1" t="s">
        <v>105</v>
      </c>
      <c r="D1" t="str">
        <f>+C1</f>
        <v>E</v>
      </c>
      <c r="E1" t="str">
        <f>+D1</f>
        <v>E</v>
      </c>
      <c r="F1" t="str">
        <f>+E1</f>
        <v>E</v>
      </c>
      <c r="G1" t="str">
        <f>+F1</f>
        <v>E</v>
      </c>
      <c r="H1" t="str">
        <f>+G1</f>
        <v>E</v>
      </c>
      <c r="J1" t="s">
        <v>106</v>
      </c>
      <c r="K1" t="s">
        <v>106</v>
      </c>
      <c r="L1" t="s">
        <v>106</v>
      </c>
      <c r="M1" t="s">
        <v>106</v>
      </c>
      <c r="N1" t="s">
        <v>106</v>
      </c>
      <c r="O1" t="s">
        <v>106</v>
      </c>
      <c r="Q1" t="s">
        <v>107</v>
      </c>
      <c r="R1" t="str">
        <f>+Q1</f>
        <v>G</v>
      </c>
      <c r="S1" t="str">
        <f>+R1</f>
        <v>G</v>
      </c>
      <c r="T1" t="str">
        <f>+S1</f>
        <v>G</v>
      </c>
      <c r="U1" t="str">
        <f>+T1</f>
        <v>G</v>
      </c>
      <c r="V1" t="str">
        <f>+U1</f>
        <v>G</v>
      </c>
      <c r="W1" s="33"/>
      <c r="X1" t="s">
        <v>108</v>
      </c>
      <c r="Y1" t="str">
        <f>+X1</f>
        <v>H</v>
      </c>
      <c r="Z1" t="str">
        <f>+Y1</f>
        <v>H</v>
      </c>
      <c r="AA1" t="str">
        <f>+Z1</f>
        <v>H</v>
      </c>
      <c r="AB1" t="str">
        <f>+AA1</f>
        <v>H</v>
      </c>
      <c r="AC1" t="str">
        <f>+AB1</f>
        <v>H</v>
      </c>
      <c r="AE1" t="s">
        <v>109</v>
      </c>
      <c r="AF1" t="str">
        <f>+AE1</f>
        <v>I</v>
      </c>
      <c r="AG1" t="str">
        <f>+AF1</f>
        <v>I</v>
      </c>
      <c r="AH1" t="str">
        <f>+AG1</f>
        <v>I</v>
      </c>
      <c r="AI1" t="str">
        <f>+AH1</f>
        <v>I</v>
      </c>
      <c r="AJ1" t="str">
        <f>+AI1</f>
        <v>I</v>
      </c>
      <c r="AL1" t="s">
        <v>110</v>
      </c>
      <c r="AM1" t="str">
        <f>+AL1</f>
        <v>J</v>
      </c>
      <c r="AN1" t="str">
        <f>+AM1</f>
        <v>J</v>
      </c>
      <c r="AO1" t="str">
        <f>+AN1</f>
        <v>J</v>
      </c>
      <c r="AP1" t="str">
        <f>+AO1</f>
        <v>J</v>
      </c>
      <c r="AQ1" t="str">
        <f>+AP1</f>
        <v>J</v>
      </c>
      <c r="AS1" t="s">
        <v>111</v>
      </c>
      <c r="AT1" t="str">
        <f>+AS1</f>
        <v>K</v>
      </c>
      <c r="AU1" t="str">
        <f>+AT1</f>
        <v>K</v>
      </c>
      <c r="AV1" t="str">
        <f>+AU1</f>
        <v>K</v>
      </c>
      <c r="AW1" t="str">
        <f>+AV1</f>
        <v>K</v>
      </c>
      <c r="AX1" t="str">
        <f>+AW1</f>
        <v>K</v>
      </c>
      <c r="AZ1" t="s">
        <v>112</v>
      </c>
      <c r="BA1" t="str">
        <f>+AZ1</f>
        <v>L</v>
      </c>
      <c r="BB1" t="str">
        <f>+BA1</f>
        <v>L</v>
      </c>
      <c r="BC1" t="str">
        <f>+BB1</f>
        <v>L</v>
      </c>
      <c r="BD1" t="str">
        <f>+BC1</f>
        <v>L</v>
      </c>
      <c r="BE1" t="str">
        <f>+BD1</f>
        <v>L</v>
      </c>
      <c r="BG1" t="s">
        <v>113</v>
      </c>
      <c r="BH1" t="str">
        <f>+BG1</f>
        <v>M</v>
      </c>
      <c r="BI1" t="str">
        <f>+BH1</f>
        <v>M</v>
      </c>
      <c r="BJ1" t="str">
        <f>+BI1</f>
        <v>M</v>
      </c>
      <c r="BK1" t="str">
        <f>+BJ1</f>
        <v>M</v>
      </c>
      <c r="BL1" t="str">
        <f>+BK1</f>
        <v>M</v>
      </c>
      <c r="BN1" t="s">
        <v>114</v>
      </c>
      <c r="BO1" t="str">
        <f>+BN1</f>
        <v>N</v>
      </c>
      <c r="BP1" t="str">
        <f>+BO1</f>
        <v>N</v>
      </c>
      <c r="BQ1" t="str">
        <f>+BP1</f>
        <v>N</v>
      </c>
      <c r="BR1" t="str">
        <f>+BQ1</f>
        <v>N</v>
      </c>
      <c r="BS1" t="str">
        <f>+BR1</f>
        <v>N</v>
      </c>
      <c r="BV1" s="242" t="s">
        <v>115</v>
      </c>
      <c r="BW1" s="242"/>
      <c r="BX1" s="242"/>
      <c r="BY1" s="242"/>
      <c r="BZ1" s="242"/>
      <c r="CA1" s="242"/>
      <c r="CB1" s="242"/>
      <c r="CC1" s="242"/>
      <c r="CD1" s="242"/>
      <c r="CE1" s="242"/>
      <c r="CF1" s="47"/>
      <c r="CH1" s="242" t="s">
        <v>116</v>
      </c>
      <c r="CI1" s="242"/>
      <c r="CJ1" s="242"/>
      <c r="CK1" s="242"/>
      <c r="CL1" s="242"/>
      <c r="CM1" s="242"/>
      <c r="CN1" s="242"/>
      <c r="CO1" s="242"/>
      <c r="CP1" s="242"/>
      <c r="CQ1" s="242"/>
      <c r="CR1" s="47"/>
      <c r="CU1" s="242" t="s">
        <v>117</v>
      </c>
      <c r="CV1" s="242"/>
      <c r="CW1" s="242"/>
      <c r="CX1" s="242"/>
      <c r="CY1" s="242"/>
      <c r="CZ1" s="242"/>
      <c r="DA1" s="242"/>
      <c r="DB1" s="242"/>
      <c r="DC1" s="242"/>
      <c r="DD1" s="242"/>
      <c r="DE1" s="47"/>
    </row>
    <row r="2" spans="1:109" x14ac:dyDescent="0.25">
      <c r="C2" s="243" t="s">
        <v>118</v>
      </c>
      <c r="D2" s="243"/>
      <c r="E2" s="243"/>
      <c r="F2" s="243"/>
      <c r="G2" s="243"/>
      <c r="H2" s="243"/>
      <c r="J2" s="243" t="s">
        <v>119</v>
      </c>
      <c r="K2" s="243"/>
      <c r="L2" s="243"/>
      <c r="M2" s="243"/>
      <c r="N2" s="243"/>
      <c r="O2" s="243"/>
      <c r="Q2" s="243" t="s">
        <v>120</v>
      </c>
      <c r="R2" s="243"/>
      <c r="S2" s="243"/>
      <c r="T2" s="243"/>
      <c r="U2" s="243"/>
      <c r="V2" s="243"/>
      <c r="X2" s="243" t="s">
        <v>121</v>
      </c>
      <c r="Y2" s="243"/>
      <c r="Z2" s="243"/>
      <c r="AA2" s="243"/>
      <c r="AB2" s="243"/>
      <c r="AC2" s="243"/>
      <c r="AE2" s="243" t="s">
        <v>122</v>
      </c>
      <c r="AF2" s="243"/>
      <c r="AG2" s="243"/>
      <c r="AH2" s="243"/>
      <c r="AI2" s="243"/>
      <c r="AJ2" s="243"/>
      <c r="AL2" s="243" t="s">
        <v>123</v>
      </c>
      <c r="AM2" s="243"/>
      <c r="AN2" s="243"/>
      <c r="AO2" s="243"/>
      <c r="AP2" s="243"/>
      <c r="AQ2" s="243"/>
      <c r="AS2" s="243" t="s">
        <v>124</v>
      </c>
      <c r="AT2" s="243"/>
      <c r="AU2" s="243"/>
      <c r="AV2" s="243"/>
      <c r="AW2" s="243"/>
      <c r="AX2" s="243"/>
      <c r="AZ2" s="243" t="s">
        <v>125</v>
      </c>
      <c r="BA2" s="243"/>
      <c r="BB2" s="243"/>
      <c r="BC2" s="243"/>
      <c r="BD2" s="243"/>
      <c r="BE2" s="243"/>
      <c r="BG2" s="243" t="s">
        <v>126</v>
      </c>
      <c r="BH2" s="243"/>
      <c r="BI2" s="243"/>
      <c r="BJ2" s="243"/>
      <c r="BK2" s="243"/>
      <c r="BL2" s="243"/>
      <c r="BN2" s="243" t="s">
        <v>127</v>
      </c>
      <c r="BO2" s="243"/>
      <c r="BP2" s="243"/>
      <c r="BQ2" s="243"/>
      <c r="BR2" s="243"/>
      <c r="BS2" s="243"/>
      <c r="BV2" s="49">
        <v>3</v>
      </c>
      <c r="BW2" s="49">
        <f>+BV2+1</f>
        <v>4</v>
      </c>
      <c r="BX2" s="49">
        <f t="shared" ref="BX2:CE2" si="0">+BW2+1</f>
        <v>5</v>
      </c>
      <c r="BY2" s="49">
        <f t="shared" si="0"/>
        <v>6</v>
      </c>
      <c r="BZ2" s="49">
        <f t="shared" si="0"/>
        <v>7</v>
      </c>
      <c r="CA2" s="49">
        <f t="shared" si="0"/>
        <v>8</v>
      </c>
      <c r="CB2" s="49">
        <f t="shared" si="0"/>
        <v>9</v>
      </c>
      <c r="CC2" s="49">
        <f t="shared" si="0"/>
        <v>10</v>
      </c>
      <c r="CD2" s="49">
        <f t="shared" si="0"/>
        <v>11</v>
      </c>
      <c r="CE2" s="49">
        <f t="shared" si="0"/>
        <v>12</v>
      </c>
      <c r="CF2" s="49"/>
      <c r="CG2" s="50"/>
      <c r="CH2" s="49">
        <v>3</v>
      </c>
      <c r="CI2" s="49">
        <f>+CH2+1</f>
        <v>4</v>
      </c>
      <c r="CJ2" s="49">
        <f t="shared" ref="CJ2:CQ2" si="1">+CI2+1</f>
        <v>5</v>
      </c>
      <c r="CK2" s="49">
        <f t="shared" si="1"/>
        <v>6</v>
      </c>
      <c r="CL2" s="49">
        <f t="shared" si="1"/>
        <v>7</v>
      </c>
      <c r="CM2" s="49">
        <f t="shared" si="1"/>
        <v>8</v>
      </c>
      <c r="CN2" s="49">
        <f t="shared" si="1"/>
        <v>9</v>
      </c>
      <c r="CO2" s="49">
        <f t="shared" si="1"/>
        <v>10</v>
      </c>
      <c r="CP2" s="49">
        <f t="shared" si="1"/>
        <v>11</v>
      </c>
      <c r="CQ2" s="49">
        <f t="shared" si="1"/>
        <v>12</v>
      </c>
      <c r="CR2" s="49"/>
      <c r="CS2" s="50"/>
      <c r="CT2" s="50"/>
      <c r="CU2" s="49">
        <v>3</v>
      </c>
      <c r="CV2" s="49">
        <f>+CU2+1</f>
        <v>4</v>
      </c>
      <c r="CW2" s="49">
        <f t="shared" ref="CW2:DD2" si="2">+CV2+1</f>
        <v>5</v>
      </c>
      <c r="CX2" s="49">
        <f t="shared" si="2"/>
        <v>6</v>
      </c>
      <c r="CY2" s="49">
        <f t="shared" si="2"/>
        <v>7</v>
      </c>
      <c r="CZ2" s="49">
        <f t="shared" si="2"/>
        <v>8</v>
      </c>
      <c r="DA2" s="49">
        <f t="shared" si="2"/>
        <v>9</v>
      </c>
      <c r="DB2" s="49">
        <f t="shared" si="2"/>
        <v>10</v>
      </c>
      <c r="DC2" s="49">
        <f t="shared" si="2"/>
        <v>11</v>
      </c>
      <c r="DD2" s="49">
        <f t="shared" si="2"/>
        <v>12</v>
      </c>
      <c r="DE2" s="43"/>
    </row>
    <row r="3" spans="1:109" x14ac:dyDescent="0.25">
      <c r="C3" s="24">
        <f>+GBA_d!D13</f>
        <v>0.43450195920000001</v>
      </c>
      <c r="D3" s="24">
        <f>+PAM_d!D13</f>
        <v>0.32591783559999998</v>
      </c>
      <c r="E3" s="24">
        <f>+NOA_d!D13</f>
        <v>7.6243330200000001E-2</v>
      </c>
      <c r="F3" s="24">
        <f>+NEA_d!D13</f>
        <v>4.4129825800000001E-2</v>
      </c>
      <c r="G3" s="24">
        <f>+CUY_d!D13</f>
        <v>6.0281653100000006E-2</v>
      </c>
      <c r="H3" s="24">
        <f>+PAT_d!D13</f>
        <v>5.88498223E-2</v>
      </c>
      <c r="I3" s="41"/>
      <c r="J3" s="24">
        <f t="shared" ref="J3:O3" si="3">+C3</f>
        <v>0.43450195920000001</v>
      </c>
      <c r="K3" s="24">
        <f t="shared" si="3"/>
        <v>0.32591783559999998</v>
      </c>
      <c r="L3" s="24">
        <f t="shared" si="3"/>
        <v>7.6243330200000001E-2</v>
      </c>
      <c r="M3" s="24">
        <f t="shared" si="3"/>
        <v>4.4129825800000001E-2</v>
      </c>
      <c r="N3" s="24">
        <f t="shared" si="3"/>
        <v>6.0281653100000006E-2</v>
      </c>
      <c r="O3" s="24">
        <f t="shared" si="3"/>
        <v>5.88498223E-2</v>
      </c>
      <c r="Q3" s="24">
        <f t="shared" ref="Q3:V3" si="4">+J3</f>
        <v>0.43450195920000001</v>
      </c>
      <c r="R3" s="24">
        <f t="shared" si="4"/>
        <v>0.32591783559999998</v>
      </c>
      <c r="S3" s="24">
        <f t="shared" si="4"/>
        <v>7.6243330200000001E-2</v>
      </c>
      <c r="T3" s="24">
        <f t="shared" si="4"/>
        <v>4.4129825800000001E-2</v>
      </c>
      <c r="U3" s="24">
        <f t="shared" si="4"/>
        <v>6.0281653100000006E-2</v>
      </c>
      <c r="V3" s="24">
        <f t="shared" si="4"/>
        <v>5.88498223E-2</v>
      </c>
      <c r="X3" s="24">
        <f t="shared" ref="X3:AC3" si="5">+Q3</f>
        <v>0.43450195920000001</v>
      </c>
      <c r="Y3" s="24">
        <f t="shared" si="5"/>
        <v>0.32591783559999998</v>
      </c>
      <c r="Z3" s="24">
        <f t="shared" si="5"/>
        <v>7.6243330200000001E-2</v>
      </c>
      <c r="AA3" s="24">
        <f t="shared" si="5"/>
        <v>4.4129825800000001E-2</v>
      </c>
      <c r="AB3" s="24">
        <f t="shared" si="5"/>
        <v>6.0281653100000006E-2</v>
      </c>
      <c r="AC3" s="24">
        <f t="shared" si="5"/>
        <v>5.88498223E-2</v>
      </c>
      <c r="AE3" s="24">
        <f t="shared" ref="AE3:AJ3" si="6">+X3</f>
        <v>0.43450195920000001</v>
      </c>
      <c r="AF3" s="24">
        <f t="shared" si="6"/>
        <v>0.32591783559999998</v>
      </c>
      <c r="AG3" s="24">
        <f t="shared" si="6"/>
        <v>7.6243330200000001E-2</v>
      </c>
      <c r="AH3" s="24">
        <f t="shared" si="6"/>
        <v>4.4129825800000001E-2</v>
      </c>
      <c r="AI3" s="24">
        <f t="shared" si="6"/>
        <v>6.0281653100000006E-2</v>
      </c>
      <c r="AJ3" s="24">
        <f t="shared" si="6"/>
        <v>5.88498223E-2</v>
      </c>
      <c r="AL3" s="24">
        <f t="shared" ref="AL3:AQ3" si="7">+AE3</f>
        <v>0.43450195920000001</v>
      </c>
      <c r="AM3" s="24">
        <f t="shared" si="7"/>
        <v>0.32591783559999998</v>
      </c>
      <c r="AN3" s="24">
        <f t="shared" si="7"/>
        <v>7.6243330200000001E-2</v>
      </c>
      <c r="AO3" s="24">
        <f t="shared" si="7"/>
        <v>4.4129825800000001E-2</v>
      </c>
      <c r="AP3" s="24">
        <f t="shared" si="7"/>
        <v>6.0281653100000006E-2</v>
      </c>
      <c r="AQ3" s="24">
        <f t="shared" si="7"/>
        <v>5.88498223E-2</v>
      </c>
      <c r="AS3" s="24">
        <f t="shared" ref="AS3:AX3" si="8">+AL3</f>
        <v>0.43450195920000001</v>
      </c>
      <c r="AT3" s="24">
        <f t="shared" si="8"/>
        <v>0.32591783559999998</v>
      </c>
      <c r="AU3" s="24">
        <f t="shared" si="8"/>
        <v>7.6243330200000001E-2</v>
      </c>
      <c r="AV3" s="24">
        <f t="shared" si="8"/>
        <v>4.4129825800000001E-2</v>
      </c>
      <c r="AW3" s="24">
        <f t="shared" si="8"/>
        <v>6.0281653100000006E-2</v>
      </c>
      <c r="AX3" s="24">
        <f t="shared" si="8"/>
        <v>5.88498223E-2</v>
      </c>
      <c r="AZ3" s="24">
        <f t="shared" ref="AZ3:BE3" si="9">+AS3</f>
        <v>0.43450195920000001</v>
      </c>
      <c r="BA3" s="24">
        <f t="shared" si="9"/>
        <v>0.32591783559999998</v>
      </c>
      <c r="BB3" s="24">
        <f t="shared" si="9"/>
        <v>7.6243330200000001E-2</v>
      </c>
      <c r="BC3" s="24">
        <f t="shared" si="9"/>
        <v>4.4129825800000001E-2</v>
      </c>
      <c r="BD3" s="24">
        <f t="shared" si="9"/>
        <v>6.0281653100000006E-2</v>
      </c>
      <c r="BE3" s="24">
        <f t="shared" si="9"/>
        <v>5.88498223E-2</v>
      </c>
      <c r="BG3" s="24">
        <f t="shared" ref="BG3:BL3" si="10">+AZ3</f>
        <v>0.43450195920000001</v>
      </c>
      <c r="BH3" s="24">
        <f t="shared" si="10"/>
        <v>0.32591783559999998</v>
      </c>
      <c r="BI3" s="24">
        <f t="shared" si="10"/>
        <v>7.6243330200000001E-2</v>
      </c>
      <c r="BJ3" s="24">
        <f t="shared" si="10"/>
        <v>4.4129825800000001E-2</v>
      </c>
      <c r="BK3" s="24">
        <f t="shared" si="10"/>
        <v>6.0281653100000006E-2</v>
      </c>
      <c r="BL3" s="24">
        <f t="shared" si="10"/>
        <v>5.88498223E-2</v>
      </c>
      <c r="BN3" s="24">
        <f t="shared" ref="BN3:BS3" si="11">+BG3</f>
        <v>0.43450195920000001</v>
      </c>
      <c r="BO3" s="24">
        <f t="shared" si="11"/>
        <v>0.32591783559999998</v>
      </c>
      <c r="BP3" s="24">
        <f t="shared" si="11"/>
        <v>7.6243330200000001E-2</v>
      </c>
      <c r="BQ3" s="24">
        <f t="shared" si="11"/>
        <v>4.4129825800000001E-2</v>
      </c>
      <c r="BR3" s="24">
        <f t="shared" si="11"/>
        <v>6.0281653100000006E-2</v>
      </c>
      <c r="BS3" s="24">
        <f t="shared" si="11"/>
        <v>5.88498223E-2</v>
      </c>
      <c r="BV3" s="44" cm="1">
        <f t="array" aca="1" ref="BV3" ca="1">+INDIRECT(_xlfn.CONCAT("GBA_d!$D",BV$2))+INDIRECT(_xlfn.CONCAT("PAM_d!$D",BV$2))+INDIRECT(_xlfn.CONCAT("NOA_d!$D",BV$2))+INDIRECT(_xlfn.CONCAT("NEA_d!$D",BV$2))+INDIRECT(_xlfn.CONCAT("CUY_d!$D",BV$2))+INDIRECT(_xlfn.CONCAT("PAT_d!$D",BV$2))</f>
        <v>5.5429811900000008</v>
      </c>
      <c r="BW3" s="44" cm="1">
        <f t="array" aca="1" ref="BW3" ca="1">+INDIRECT(_xlfn.CONCAT("GBA_d!$D",BW$2))+INDIRECT(_xlfn.CONCAT("PAM_d!$D",BW$2))+INDIRECT(_xlfn.CONCAT("NOA_d!$D",BW$2))+INDIRECT(_xlfn.CONCAT("NEA_d!$D",BW$2))+INDIRECT(_xlfn.CONCAT("CUY_d!$D",BW$2))+INDIRECT(_xlfn.CONCAT("PAT_d!$D",BW$2))</f>
        <v>6.6691744000000002</v>
      </c>
      <c r="BX3" s="44" cm="1">
        <f t="array" aca="1" ref="BX3" ca="1">+INDIRECT(_xlfn.CONCAT("GBA_d!$D",BX$2))+INDIRECT(_xlfn.CONCAT("PAM_d!$D",BX$2))+INDIRECT(_xlfn.CONCAT("NOA_d!$D",BX$2))+INDIRECT(_xlfn.CONCAT("NEA_d!$D",BX$2))+INDIRECT(_xlfn.CONCAT("CUY_d!$D",BX$2))+INDIRECT(_xlfn.CONCAT("PAT_d!$D",BX$2))</f>
        <v>7.6092576399999992</v>
      </c>
      <c r="BY3" s="44" cm="1">
        <f t="array" aca="1" ref="BY3" ca="1">+INDIRECT(_xlfn.CONCAT("GBA_d!$D",BY$2))+INDIRECT(_xlfn.CONCAT("PAM_d!$D",BY$2))+INDIRECT(_xlfn.CONCAT("NOA_d!$D",BY$2))+INDIRECT(_xlfn.CONCAT("NEA_d!$D",BY$2))+INDIRECT(_xlfn.CONCAT("CUY_d!$D",BY$2))+INDIRECT(_xlfn.CONCAT("PAT_d!$D",BY$2))</f>
        <v>7.9118593599999993</v>
      </c>
      <c r="BZ3" s="44" cm="1">
        <f t="array" aca="1" ref="BZ3" ca="1">+INDIRECT(_xlfn.CONCAT("GBA_d!$D",BZ$2))+INDIRECT(_xlfn.CONCAT("PAM_d!$D",BZ$2))+INDIRECT(_xlfn.CONCAT("NOA_d!$D",BZ$2))+INDIRECT(_xlfn.CONCAT("NEA_d!$D",BZ$2))+INDIRECT(_xlfn.CONCAT("CUY_d!$D",BZ$2))+INDIRECT(_xlfn.CONCAT("PAT_d!$D",BZ$2))</f>
        <v>8.1683692500000014</v>
      </c>
      <c r="CA3" s="44" cm="1">
        <f t="array" aca="1" ref="CA3" ca="1">+INDIRECT(_xlfn.CONCAT("GBA_d!$D",CA$2))+INDIRECT(_xlfn.CONCAT("PAM_d!$D",CA$2))+INDIRECT(_xlfn.CONCAT("NOA_d!$D",CA$2))+INDIRECT(_xlfn.CONCAT("NEA_d!$D",CA$2))+INDIRECT(_xlfn.CONCAT("CUY_d!$D",CA$2))+INDIRECT(_xlfn.CONCAT("PAT_d!$D",CA$2))</f>
        <v>9.5019497200000007</v>
      </c>
      <c r="CB3" s="44" cm="1">
        <f t="array" aca="1" ref="CB3" ca="1">+INDIRECT(_xlfn.CONCAT("GBA_d!$D",CB$2))+INDIRECT(_xlfn.CONCAT("PAM_d!$D",CB$2))+INDIRECT(_xlfn.CONCAT("NOA_d!$D",CB$2))+INDIRECT(_xlfn.CONCAT("NEA_d!$D",CB$2))+INDIRECT(_xlfn.CONCAT("CUY_d!$D",CB$2))+INDIRECT(_xlfn.CONCAT("PAT_d!$D",CB$2))</f>
        <v>10.46127283</v>
      </c>
      <c r="CC3" s="44" cm="1">
        <f t="array" aca="1" ref="CC3" ca="1">+INDIRECT(_xlfn.CONCAT("GBA_d!$D",CC$2))+INDIRECT(_xlfn.CONCAT("PAM_d!$D",CC$2))+INDIRECT(_xlfn.CONCAT("NOA_d!$D",CC$2))+INDIRECT(_xlfn.CONCAT("NEA_d!$D",CC$2))+INDIRECT(_xlfn.CONCAT("CUY_d!$D",CC$2))+INDIRECT(_xlfn.CONCAT("PAT_d!$D",CC$2))</f>
        <v>11.812630089999999</v>
      </c>
      <c r="CD3" s="44" cm="1">
        <f t="array" aca="1" ref="CD3" ca="1">+INDIRECT(_xlfn.CONCAT("GBA_d!$D",CD$2))+INDIRECT(_xlfn.CONCAT("PAM_d!$D",CD$2))+INDIRECT(_xlfn.CONCAT("NOA_d!$D",CD$2))+INDIRECT(_xlfn.CONCAT("NEA_d!$D",CD$2))+INDIRECT(_xlfn.CONCAT("CUY_d!$D",CD$2))+INDIRECT(_xlfn.CONCAT("PAT_d!$D",CD$2))</f>
        <v>14.035626539999997</v>
      </c>
      <c r="CE3" s="44" cm="1">
        <f t="array" aca="1" ref="CE3" ca="1">+INDIRECT(_xlfn.CONCAT("GBA_d!$D",CE$2))+INDIRECT(_xlfn.CONCAT("PAM_d!$D",CE$2))+INDIRECT(_xlfn.CONCAT("NOA_d!$D",CE$2))+INDIRECT(_xlfn.CONCAT("NEA_d!$D",CE$2))+INDIRECT(_xlfn.CONCAT("CUY_d!$D",CE$2))+INDIRECT(_xlfn.CONCAT("PAT_d!$D",CE$2))</f>
        <v>18.279321600000003</v>
      </c>
      <c r="CH3" s="44" cm="1">
        <f t="array" aca="1" ref="CH3" ca="1">+INDIRECT(_xlfn.CONCAT("GBA_d!$D",CH$2))+INDIRECT(_xlfn.CONCAT("PAM_d!$D",CH$2))+INDIRECT(_xlfn.CONCAT("NOA_d!$D",CH$2))+INDIRECT(_xlfn.CONCAT("NEA_d!$D",CH$2))+INDIRECT(_xlfn.CONCAT("CUY_d!$D",CH$2))+INDIRECT(_xlfn.CONCAT("PAT_d!$D",CH$2))</f>
        <v>5.5429811900000008</v>
      </c>
      <c r="CI3" s="44" cm="1">
        <f t="array" aca="1" ref="CI3" ca="1">+INDIRECT(_xlfn.CONCAT("GBA_d!$D",CI$2))+INDIRECT(_xlfn.CONCAT("PAM_d!$D",CI$2))+INDIRECT(_xlfn.CONCAT("NOA_d!$D",CI$2))+INDIRECT(_xlfn.CONCAT("NEA_d!$D",CI$2))+INDIRECT(_xlfn.CONCAT("CUY_d!$D",CI$2))+INDIRECT(_xlfn.CONCAT("PAT_d!$D",CI$2))</f>
        <v>6.6691744000000002</v>
      </c>
      <c r="CJ3" s="44" cm="1">
        <f t="array" aca="1" ref="CJ3" ca="1">+INDIRECT(_xlfn.CONCAT("GBA_d!$D",CJ$2))+INDIRECT(_xlfn.CONCAT("PAM_d!$D",CJ$2))+INDIRECT(_xlfn.CONCAT("NOA_d!$D",CJ$2))+INDIRECT(_xlfn.CONCAT("NEA_d!$D",CJ$2))+INDIRECT(_xlfn.CONCAT("CUY_d!$D",CJ$2))+INDIRECT(_xlfn.CONCAT("PAT_d!$D",CJ$2))</f>
        <v>7.6092576399999992</v>
      </c>
      <c r="CK3" s="44" cm="1">
        <f t="array" aca="1" ref="CK3" ca="1">+INDIRECT(_xlfn.CONCAT("GBA_d!$D",CK$2))+INDIRECT(_xlfn.CONCAT("PAM_d!$D",CK$2))+INDIRECT(_xlfn.CONCAT("NOA_d!$D",CK$2))+INDIRECT(_xlfn.CONCAT("NEA_d!$D",CK$2))+INDIRECT(_xlfn.CONCAT("CUY_d!$D",CK$2))+INDIRECT(_xlfn.CONCAT("PAT_d!$D",CK$2))</f>
        <v>7.9118593599999993</v>
      </c>
      <c r="CL3" s="44" cm="1">
        <f t="array" aca="1" ref="CL3" ca="1">+INDIRECT(_xlfn.CONCAT("GBA_d!$D",CL$2))+INDIRECT(_xlfn.CONCAT("PAM_d!$D",CL$2))+INDIRECT(_xlfn.CONCAT("NOA_d!$D",CL$2))+INDIRECT(_xlfn.CONCAT("NEA_d!$D",CL$2))+INDIRECT(_xlfn.CONCAT("CUY_d!$D",CL$2))+INDIRECT(_xlfn.CONCAT("PAT_d!$D",CL$2))</f>
        <v>8.1683692500000014</v>
      </c>
      <c r="CM3" s="44" cm="1">
        <f t="array" aca="1" ref="CM3" ca="1">+INDIRECT(_xlfn.CONCAT("GBA_d!$D",CM$2))+INDIRECT(_xlfn.CONCAT("PAM_d!$D",CM$2))+INDIRECT(_xlfn.CONCAT("NOA_d!$D",CM$2))+INDIRECT(_xlfn.CONCAT("NEA_d!$D",CM$2))+INDIRECT(_xlfn.CONCAT("CUY_d!$D",CM$2))+INDIRECT(_xlfn.CONCAT("PAT_d!$D",CM$2))</f>
        <v>9.5019497200000007</v>
      </c>
      <c r="CN3" s="44" cm="1">
        <f t="array" aca="1" ref="CN3" ca="1">+INDIRECT(_xlfn.CONCAT("GBA_d!$D",CN$2))+INDIRECT(_xlfn.CONCAT("PAM_d!$D",CN$2))+INDIRECT(_xlfn.CONCAT("NOA_d!$D",CN$2))+INDIRECT(_xlfn.CONCAT("NEA_d!$D",CN$2))+INDIRECT(_xlfn.CONCAT("CUY_d!$D",CN$2))+INDIRECT(_xlfn.CONCAT("PAT_d!$D",CN$2))</f>
        <v>10.46127283</v>
      </c>
      <c r="CO3" s="44" cm="1">
        <f t="array" aca="1" ref="CO3" ca="1">+INDIRECT(_xlfn.CONCAT("GBA_d!$D",CO$2))+INDIRECT(_xlfn.CONCAT("PAM_d!$D",CO$2))+INDIRECT(_xlfn.CONCAT("NOA_d!$D",CO$2))+INDIRECT(_xlfn.CONCAT("NEA_d!$D",CO$2))+INDIRECT(_xlfn.CONCAT("CUY_d!$D",CO$2))+INDIRECT(_xlfn.CONCAT("PAT_d!$D",CO$2))</f>
        <v>11.812630089999999</v>
      </c>
      <c r="CP3" s="44" cm="1">
        <f t="array" aca="1" ref="CP3" ca="1">+INDIRECT(_xlfn.CONCAT("GBA_d!$D",CP$2))+INDIRECT(_xlfn.CONCAT("PAM_d!$D",CP$2))+INDIRECT(_xlfn.CONCAT("NOA_d!$D",CP$2))+INDIRECT(_xlfn.CONCAT("NEA_d!$D",CP$2))+INDIRECT(_xlfn.CONCAT("CUY_d!$D",CP$2))+INDIRECT(_xlfn.CONCAT("PAT_d!$D",CP$2))</f>
        <v>14.035626539999997</v>
      </c>
      <c r="CQ3" s="44" cm="1">
        <f t="array" aca="1" ref="CQ3" ca="1">+INDIRECT(_xlfn.CONCAT("GBA_d!$D",CQ$2))+INDIRECT(_xlfn.CONCAT("PAM_d!$D",CQ$2))+INDIRECT(_xlfn.CONCAT("NOA_d!$D",CQ$2))+INDIRECT(_xlfn.CONCAT("NEA_d!$D",CQ$2))+INDIRECT(_xlfn.CONCAT("CUY_d!$D",CQ$2))+INDIRECT(_xlfn.CONCAT("PAT_d!$D",CQ$2))</f>
        <v>18.279321600000003</v>
      </c>
      <c r="CR3" s="43"/>
      <c r="CU3" s="44" cm="1">
        <f t="array" aca="1" ref="CU3" ca="1">+INDIRECT(_xlfn.CONCAT("GBA_d!$D",CU$2))+INDIRECT(_xlfn.CONCAT("PAM_d!$D",CU$2))+INDIRECT(_xlfn.CONCAT("NOA_d!$D",CU$2))+INDIRECT(_xlfn.CONCAT("NEA_d!$D",CU$2))+INDIRECT(_xlfn.CONCAT("CUY_d!$D",CU$2))+INDIRECT(_xlfn.CONCAT("PAT_d!$D",CU$2))</f>
        <v>5.5429811900000008</v>
      </c>
      <c r="CV3" s="44" cm="1">
        <f t="array" aca="1" ref="CV3" ca="1">+INDIRECT(_xlfn.CONCAT("GBA_d!$D",CV$2))+INDIRECT(_xlfn.CONCAT("PAM_d!$D",CV$2))+INDIRECT(_xlfn.CONCAT("NOA_d!$D",CV$2))+INDIRECT(_xlfn.CONCAT("NEA_d!$D",CV$2))+INDIRECT(_xlfn.CONCAT("CUY_d!$D",CV$2))+INDIRECT(_xlfn.CONCAT("PAT_d!$D",CV$2))</f>
        <v>6.6691744000000002</v>
      </c>
      <c r="CW3" s="44" cm="1">
        <f t="array" aca="1" ref="CW3" ca="1">+INDIRECT(_xlfn.CONCAT("GBA_d!$D",CW$2))+INDIRECT(_xlfn.CONCAT("PAM_d!$D",CW$2))+INDIRECT(_xlfn.CONCAT("NOA_d!$D",CW$2))+INDIRECT(_xlfn.CONCAT("NEA_d!$D",CW$2))+INDIRECT(_xlfn.CONCAT("CUY_d!$D",CW$2))+INDIRECT(_xlfn.CONCAT("PAT_d!$D",CW$2))</f>
        <v>7.6092576399999992</v>
      </c>
      <c r="CX3" s="44" cm="1">
        <f t="array" aca="1" ref="CX3" ca="1">+INDIRECT(_xlfn.CONCAT("GBA_d!$D",CX$2))+INDIRECT(_xlfn.CONCAT("PAM_d!$D",CX$2))+INDIRECT(_xlfn.CONCAT("NOA_d!$D",CX$2))+INDIRECT(_xlfn.CONCAT("NEA_d!$D",CX$2))+INDIRECT(_xlfn.CONCAT("CUY_d!$D",CX$2))+INDIRECT(_xlfn.CONCAT("PAT_d!$D",CX$2))</f>
        <v>7.9118593599999993</v>
      </c>
      <c r="CY3" s="44" cm="1">
        <f t="array" aca="1" ref="CY3" ca="1">+INDIRECT(_xlfn.CONCAT("GBA_d!$D",CY$2))+INDIRECT(_xlfn.CONCAT("PAM_d!$D",CY$2))+INDIRECT(_xlfn.CONCAT("NOA_d!$D",CY$2))+INDIRECT(_xlfn.CONCAT("NEA_d!$D",CY$2))+INDIRECT(_xlfn.CONCAT("CUY_d!$D",CY$2))+INDIRECT(_xlfn.CONCAT("PAT_d!$D",CY$2))</f>
        <v>8.1683692500000014</v>
      </c>
      <c r="CZ3" s="44" cm="1">
        <f t="array" aca="1" ref="CZ3" ca="1">+INDIRECT(_xlfn.CONCAT("GBA_d!$D",CZ$2))+INDIRECT(_xlfn.CONCAT("PAM_d!$D",CZ$2))+INDIRECT(_xlfn.CONCAT("NOA_d!$D",CZ$2))+INDIRECT(_xlfn.CONCAT("NEA_d!$D",CZ$2))+INDIRECT(_xlfn.CONCAT("CUY_d!$D",CZ$2))+INDIRECT(_xlfn.CONCAT("PAT_d!$D",CZ$2))</f>
        <v>9.5019497200000007</v>
      </c>
      <c r="DA3" s="44" cm="1">
        <f t="array" aca="1" ref="DA3" ca="1">+INDIRECT(_xlfn.CONCAT("GBA_d!$D",DA$2))+INDIRECT(_xlfn.CONCAT("PAM_d!$D",DA$2))+INDIRECT(_xlfn.CONCAT("NOA_d!$D",DA$2))+INDIRECT(_xlfn.CONCAT("NEA_d!$D",DA$2))+INDIRECT(_xlfn.CONCAT("CUY_d!$D",DA$2))+INDIRECT(_xlfn.CONCAT("PAT_d!$D",DA$2))</f>
        <v>10.46127283</v>
      </c>
      <c r="DB3" s="44" cm="1">
        <f t="array" aca="1" ref="DB3" ca="1">+INDIRECT(_xlfn.CONCAT("GBA_d!$D",DB$2))+INDIRECT(_xlfn.CONCAT("PAM_d!$D",DB$2))+INDIRECT(_xlfn.CONCAT("NOA_d!$D",DB$2))+INDIRECT(_xlfn.CONCAT("NEA_d!$D",DB$2))+INDIRECT(_xlfn.CONCAT("CUY_d!$D",DB$2))+INDIRECT(_xlfn.CONCAT("PAT_d!$D",DB$2))</f>
        <v>11.812630089999999</v>
      </c>
      <c r="DC3" s="44" cm="1">
        <f t="array" aca="1" ref="DC3" ca="1">+INDIRECT(_xlfn.CONCAT("GBA_d!$D",DC$2))+INDIRECT(_xlfn.CONCAT("PAM_d!$D",DC$2))+INDIRECT(_xlfn.CONCAT("NOA_d!$D",DC$2))+INDIRECT(_xlfn.CONCAT("NEA_d!$D",DC$2))+INDIRECT(_xlfn.CONCAT("CUY_d!$D",DC$2))+INDIRECT(_xlfn.CONCAT("PAT_d!$D",DC$2))</f>
        <v>14.035626539999997</v>
      </c>
      <c r="DD3" s="44" cm="1">
        <f t="array" aca="1" ref="DD3" ca="1">+INDIRECT(_xlfn.CONCAT("GBA_d!$D",DD$2))+INDIRECT(_xlfn.CONCAT("PAM_d!$D",DD$2))+INDIRECT(_xlfn.CONCAT("NOA_d!$D",DD$2))+INDIRECT(_xlfn.CONCAT("NEA_d!$D",DD$2))+INDIRECT(_xlfn.CONCAT("CUY_d!$D",DD$2))+INDIRECT(_xlfn.CONCAT("PAT_d!$D",DD$2))</f>
        <v>18.279321600000003</v>
      </c>
      <c r="DE3" s="43"/>
    </row>
    <row r="4" spans="1:109" s="53" customFormat="1" ht="15.75" thickBot="1" x14ac:dyDescent="0.3">
      <c r="B4" s="53" t="s">
        <v>6</v>
      </c>
      <c r="C4" s="53" t="s">
        <v>38</v>
      </c>
      <c r="D4" s="53" t="s">
        <v>128</v>
      </c>
      <c r="E4" s="53" t="s">
        <v>40</v>
      </c>
      <c r="F4" s="53" t="s">
        <v>41</v>
      </c>
      <c r="G4" s="53" t="s">
        <v>129</v>
      </c>
      <c r="H4" s="53" t="s">
        <v>130</v>
      </c>
      <c r="I4" s="54" t="s">
        <v>131</v>
      </c>
      <c r="J4" s="53" t="s">
        <v>38</v>
      </c>
      <c r="K4" s="53" t="s">
        <v>128</v>
      </c>
      <c r="L4" s="53" t="s">
        <v>40</v>
      </c>
      <c r="M4" s="53" t="s">
        <v>41</v>
      </c>
      <c r="N4" s="53" t="s">
        <v>129</v>
      </c>
      <c r="O4" s="53" t="s">
        <v>130</v>
      </c>
      <c r="Q4" s="53" t="s">
        <v>38</v>
      </c>
      <c r="R4" s="53" t="s">
        <v>128</v>
      </c>
      <c r="S4" s="53" t="s">
        <v>40</v>
      </c>
      <c r="T4" s="53" t="s">
        <v>41</v>
      </c>
      <c r="U4" s="53" t="s">
        <v>129</v>
      </c>
      <c r="V4" s="53" t="s">
        <v>130</v>
      </c>
      <c r="X4" s="53" t="s">
        <v>38</v>
      </c>
      <c r="Y4" s="53" t="s">
        <v>128</v>
      </c>
      <c r="Z4" s="53" t="s">
        <v>40</v>
      </c>
      <c r="AA4" s="53" t="s">
        <v>41</v>
      </c>
      <c r="AB4" s="53" t="s">
        <v>129</v>
      </c>
      <c r="AC4" s="53" t="s">
        <v>130</v>
      </c>
      <c r="AE4" s="53" t="s">
        <v>38</v>
      </c>
      <c r="AF4" s="53" t="s">
        <v>128</v>
      </c>
      <c r="AG4" s="53" t="s">
        <v>40</v>
      </c>
      <c r="AH4" s="53" t="s">
        <v>41</v>
      </c>
      <c r="AI4" s="53" t="s">
        <v>129</v>
      </c>
      <c r="AJ4" s="53" t="s">
        <v>130</v>
      </c>
      <c r="AL4" s="53" t="s">
        <v>38</v>
      </c>
      <c r="AM4" s="53" t="s">
        <v>128</v>
      </c>
      <c r="AN4" s="53" t="s">
        <v>40</v>
      </c>
      <c r="AO4" s="53" t="s">
        <v>41</v>
      </c>
      <c r="AP4" s="53" t="s">
        <v>129</v>
      </c>
      <c r="AQ4" s="53" t="s">
        <v>130</v>
      </c>
      <c r="AS4" s="53" t="s">
        <v>38</v>
      </c>
      <c r="AT4" s="53" t="s">
        <v>128</v>
      </c>
      <c r="AU4" s="53" t="s">
        <v>40</v>
      </c>
      <c r="AV4" s="53" t="s">
        <v>41</v>
      </c>
      <c r="AW4" s="53" t="s">
        <v>129</v>
      </c>
      <c r="AX4" s="53" t="s">
        <v>130</v>
      </c>
      <c r="AZ4" s="53" t="s">
        <v>38</v>
      </c>
      <c r="BA4" s="53" t="s">
        <v>128</v>
      </c>
      <c r="BB4" s="53" t="s">
        <v>40</v>
      </c>
      <c r="BC4" s="53" t="s">
        <v>41</v>
      </c>
      <c r="BD4" s="53" t="s">
        <v>129</v>
      </c>
      <c r="BE4" s="53" t="s">
        <v>130</v>
      </c>
      <c r="BG4" s="53" t="s">
        <v>38</v>
      </c>
      <c r="BH4" s="53" t="s">
        <v>128</v>
      </c>
      <c r="BI4" s="53" t="s">
        <v>40</v>
      </c>
      <c r="BJ4" s="53" t="s">
        <v>41</v>
      </c>
      <c r="BK4" s="53" t="s">
        <v>129</v>
      </c>
      <c r="BL4" s="53" t="s">
        <v>130</v>
      </c>
      <c r="BN4" s="53" t="s">
        <v>38</v>
      </c>
      <c r="BO4" s="53" t="s">
        <v>128</v>
      </c>
      <c r="BP4" s="53" t="s">
        <v>40</v>
      </c>
      <c r="BQ4" s="53" t="s">
        <v>41</v>
      </c>
      <c r="BR4" s="53" t="s">
        <v>129</v>
      </c>
      <c r="BS4" s="53" t="s">
        <v>130</v>
      </c>
      <c r="BV4" s="46">
        <v>1</v>
      </c>
      <c r="BW4" s="46">
        <f>+BV4+1</f>
        <v>2</v>
      </c>
      <c r="BX4" s="46">
        <f t="shared" ref="BX4:CE4" si="12">+BW4+1</f>
        <v>3</v>
      </c>
      <c r="BY4" s="46">
        <f t="shared" si="12"/>
        <v>4</v>
      </c>
      <c r="BZ4" s="46">
        <f t="shared" si="12"/>
        <v>5</v>
      </c>
      <c r="CA4" s="46">
        <f t="shared" si="12"/>
        <v>6</v>
      </c>
      <c r="CB4" s="46">
        <f t="shared" si="12"/>
        <v>7</v>
      </c>
      <c r="CC4" s="46">
        <f t="shared" si="12"/>
        <v>8</v>
      </c>
      <c r="CD4" s="46">
        <f t="shared" si="12"/>
        <v>9</v>
      </c>
      <c r="CE4" s="46">
        <f t="shared" si="12"/>
        <v>10</v>
      </c>
      <c r="CF4" s="46" t="s">
        <v>79</v>
      </c>
      <c r="CH4" s="46">
        <v>1</v>
      </c>
      <c r="CI4" s="46">
        <f>+CH4+1</f>
        <v>2</v>
      </c>
      <c r="CJ4" s="46">
        <f t="shared" ref="CJ4:CQ4" si="13">+CI4+1</f>
        <v>3</v>
      </c>
      <c r="CK4" s="46">
        <f t="shared" si="13"/>
        <v>4</v>
      </c>
      <c r="CL4" s="46">
        <f t="shared" si="13"/>
        <v>5</v>
      </c>
      <c r="CM4" s="46">
        <f t="shared" si="13"/>
        <v>6</v>
      </c>
      <c r="CN4" s="46">
        <f t="shared" si="13"/>
        <v>7</v>
      </c>
      <c r="CO4" s="46">
        <f t="shared" si="13"/>
        <v>8</v>
      </c>
      <c r="CP4" s="46">
        <f t="shared" si="13"/>
        <v>9</v>
      </c>
      <c r="CQ4" s="46">
        <f t="shared" si="13"/>
        <v>10</v>
      </c>
      <c r="CR4" s="46" t="s">
        <v>79</v>
      </c>
      <c r="CU4" s="46">
        <v>1</v>
      </c>
      <c r="CV4" s="46">
        <f>+CU4+1</f>
        <v>2</v>
      </c>
      <c r="CW4" s="46">
        <f t="shared" ref="CW4:DD4" si="14">+CV4+1</f>
        <v>3</v>
      </c>
      <c r="CX4" s="46">
        <f t="shared" si="14"/>
        <v>4</v>
      </c>
      <c r="CY4" s="46">
        <f t="shared" si="14"/>
        <v>5</v>
      </c>
      <c r="CZ4" s="46">
        <f t="shared" si="14"/>
        <v>6</v>
      </c>
      <c r="DA4" s="46">
        <f t="shared" si="14"/>
        <v>7</v>
      </c>
      <c r="DB4" s="46">
        <f t="shared" si="14"/>
        <v>8</v>
      </c>
      <c r="DC4" s="46">
        <f t="shared" si="14"/>
        <v>9</v>
      </c>
      <c r="DD4" s="46">
        <f t="shared" si="14"/>
        <v>10</v>
      </c>
      <c r="DE4" s="46" t="s">
        <v>79</v>
      </c>
    </row>
    <row r="5" spans="1:109" x14ac:dyDescent="0.25">
      <c r="A5">
        <v>32</v>
      </c>
      <c r="B5" s="35">
        <f>+NAC!A5</f>
        <v>42705</v>
      </c>
      <c r="C5" s="19" cm="1">
        <f t="array" aca="1" ref="C5" ca="1">INDIRECT(_xlfn.CONCAT(C$4,"_d!",C$1,$A5))</f>
        <v>100</v>
      </c>
      <c r="D5" s="19" cm="1">
        <f t="array" aca="1" ref="D5" ca="1">INDIRECT(_xlfn.CONCAT(D$4,"_d!",D$1,$A5))</f>
        <v>100</v>
      </c>
      <c r="E5" s="19" cm="1">
        <f t="array" aca="1" ref="E5" ca="1">INDIRECT(_xlfn.CONCAT(E$4,"_d!",E$1,$A5))</f>
        <v>100</v>
      </c>
      <c r="F5" s="19" cm="1">
        <f t="array" aca="1" ref="F5" ca="1">INDIRECT(_xlfn.CONCAT(F$4,"_d!",F$1,$A5))</f>
        <v>100</v>
      </c>
      <c r="G5" s="19" cm="1">
        <f t="array" aca="1" ref="G5" ca="1">INDIRECT(_xlfn.CONCAT(G$4,"_d!",G$1,$A5))</f>
        <v>100</v>
      </c>
      <c r="H5" s="19" cm="1">
        <f t="array" aca="1" ref="H5" ca="1">INDIRECT(_xlfn.CONCAT(H$4,"_d!",H$1,$A5))</f>
        <v>100</v>
      </c>
      <c r="I5" s="42">
        <f ca="1">+SUMPRODUCT($C$3:$H$3,C5:H5)</f>
        <v>99.992442620000006</v>
      </c>
      <c r="J5" s="19" cm="1">
        <f t="array" aca="1" ref="J5" ca="1">INDIRECT(_xlfn.CONCAT(J$4,"_d!",J$1,$A5))</f>
        <v>100</v>
      </c>
      <c r="K5" s="19" cm="1">
        <f t="array" aca="1" ref="K5" ca="1">INDIRECT(_xlfn.CONCAT(K$4,"_d!",K$1,$A5))</f>
        <v>100</v>
      </c>
      <c r="L5" s="19" cm="1">
        <f t="array" aca="1" ref="L5" ca="1">INDIRECT(_xlfn.CONCAT(L$4,"_d!",L$1,$A5))</f>
        <v>100</v>
      </c>
      <c r="M5" s="19" cm="1">
        <f t="array" aca="1" ref="M5" ca="1">INDIRECT(_xlfn.CONCAT(M$4,"_d!",M$1,$A5))</f>
        <v>100</v>
      </c>
      <c r="N5" s="19" cm="1">
        <f t="array" aca="1" ref="N5" ca="1">INDIRECT(_xlfn.CONCAT(N$4,"_d!",N$1,$A5))</f>
        <v>100</v>
      </c>
      <c r="O5" s="19" cm="1">
        <f t="array" aca="1" ref="O5" ca="1">INDIRECT(_xlfn.CONCAT(O$4,"_d!",O$1,$A5))</f>
        <v>100</v>
      </c>
      <c r="P5" s="42">
        <f ca="1">+SUMPRODUCT($C$3:$H$3,J5:O5)</f>
        <v>99.992442620000006</v>
      </c>
      <c r="Q5" s="19" cm="1">
        <f t="array" aca="1" ref="Q5" ca="1">INDIRECT(_xlfn.CONCAT(Q$4,"_d!",Q$1,$A5))</f>
        <v>100</v>
      </c>
      <c r="R5" s="19" cm="1">
        <f t="array" aca="1" ref="R5" ca="1">INDIRECT(_xlfn.CONCAT(R$4,"_d!",R$1,$A5))</f>
        <v>100</v>
      </c>
      <c r="S5" s="19" cm="1">
        <f t="array" aca="1" ref="S5" ca="1">INDIRECT(_xlfn.CONCAT(S$4,"_d!",S$1,$A5))</f>
        <v>100</v>
      </c>
      <c r="T5" s="19" cm="1">
        <f t="array" aca="1" ref="T5" ca="1">INDIRECT(_xlfn.CONCAT(T$4,"_d!",T$1,$A5))</f>
        <v>100</v>
      </c>
      <c r="U5" s="19" cm="1">
        <f t="array" aca="1" ref="U5" ca="1">INDIRECT(_xlfn.CONCAT(U$4,"_d!",U$1,$A5))</f>
        <v>100</v>
      </c>
      <c r="V5" s="19" cm="1">
        <f t="array" aca="1" ref="V5" ca="1">INDIRECT(_xlfn.CONCAT(V$4,"_d!",V$1,$A5))</f>
        <v>100</v>
      </c>
      <c r="W5" s="42">
        <f ca="1">+SUMPRODUCT($C$3:$H$3,Q5:V5)</f>
        <v>99.992442620000006</v>
      </c>
      <c r="X5" s="19" cm="1">
        <f t="array" aca="1" ref="X5" ca="1">INDIRECT(_xlfn.CONCAT(X$4,"_d!",X$1,$A5))</f>
        <v>100</v>
      </c>
      <c r="Y5" s="19" cm="1">
        <f t="array" aca="1" ref="Y5" ca="1">INDIRECT(_xlfn.CONCAT(Y$4,"_d!",Y$1,$A5))</f>
        <v>100</v>
      </c>
      <c r="Z5" s="19" cm="1">
        <f t="array" aca="1" ref="Z5" ca="1">INDIRECT(_xlfn.CONCAT(Z$4,"_d!",Z$1,$A5))</f>
        <v>100</v>
      </c>
      <c r="AA5" s="19" cm="1">
        <f t="array" aca="1" ref="AA5" ca="1">INDIRECT(_xlfn.CONCAT(AA$4,"_d!",AA$1,$A5))</f>
        <v>100</v>
      </c>
      <c r="AB5" s="19" cm="1">
        <f t="array" aca="1" ref="AB5" ca="1">INDIRECT(_xlfn.CONCAT(AB$4,"_d!",AB$1,$A5))</f>
        <v>100</v>
      </c>
      <c r="AC5" s="19" cm="1">
        <f t="array" aca="1" ref="AC5" ca="1">INDIRECT(_xlfn.CONCAT(AC$4,"_d!",AC$1,$A5))</f>
        <v>100</v>
      </c>
      <c r="AD5" s="42">
        <f ca="1">+SUMPRODUCT($C$3:$H$3,X5:AC5)</f>
        <v>99.992442620000006</v>
      </c>
      <c r="AE5" s="19" cm="1">
        <f t="array" aca="1" ref="AE5" ca="1">INDIRECT(_xlfn.CONCAT(AE$4,"_d!",AE$1,$A5))</f>
        <v>100</v>
      </c>
      <c r="AF5" s="19" cm="1">
        <f t="array" aca="1" ref="AF5" ca="1">INDIRECT(_xlfn.CONCAT(AF$4,"_d!",AF$1,$A5))</f>
        <v>100</v>
      </c>
      <c r="AG5" s="19" cm="1">
        <f t="array" aca="1" ref="AG5" ca="1">INDIRECT(_xlfn.CONCAT(AG$4,"_d!",AG$1,$A5))</f>
        <v>100</v>
      </c>
      <c r="AH5" s="19" cm="1">
        <f t="array" aca="1" ref="AH5" ca="1">INDIRECT(_xlfn.CONCAT(AH$4,"_d!",AH$1,$A5))</f>
        <v>100</v>
      </c>
      <c r="AI5" s="19" cm="1">
        <f t="array" aca="1" ref="AI5" ca="1">INDIRECT(_xlfn.CONCAT(AI$4,"_d!",AI$1,$A5))</f>
        <v>100</v>
      </c>
      <c r="AJ5" s="19" cm="1">
        <f t="array" aca="1" ref="AJ5" ca="1">INDIRECT(_xlfn.CONCAT(AJ$4,"_d!",AJ$1,$A5))</f>
        <v>100</v>
      </c>
      <c r="AK5" s="42">
        <f ca="1">+SUMPRODUCT($C$3:$H$3,AE5:AJ5)</f>
        <v>99.992442620000006</v>
      </c>
      <c r="AL5" s="19" cm="1">
        <f t="array" aca="1" ref="AL5" ca="1">INDIRECT(_xlfn.CONCAT(AL$4,"_d!",AL$1,$A5))</f>
        <v>100</v>
      </c>
      <c r="AM5" s="19" cm="1">
        <f t="array" aca="1" ref="AM5" ca="1">INDIRECT(_xlfn.CONCAT(AM$4,"_d!",AM$1,$A5))</f>
        <v>100</v>
      </c>
      <c r="AN5" s="19" cm="1">
        <f t="array" aca="1" ref="AN5" ca="1">INDIRECT(_xlfn.CONCAT(AN$4,"_d!",AN$1,$A5))</f>
        <v>100</v>
      </c>
      <c r="AO5" s="19" cm="1">
        <f t="array" aca="1" ref="AO5" ca="1">INDIRECT(_xlfn.CONCAT(AO$4,"_d!",AO$1,$A5))</f>
        <v>100</v>
      </c>
      <c r="AP5" s="19" cm="1">
        <f t="array" aca="1" ref="AP5" ca="1">INDIRECT(_xlfn.CONCAT(AP$4,"_d!",AP$1,$A5))</f>
        <v>100</v>
      </c>
      <c r="AQ5" s="19" cm="1">
        <f t="array" aca="1" ref="AQ5" ca="1">INDIRECT(_xlfn.CONCAT(AQ$4,"_d!",AQ$1,$A5))</f>
        <v>100</v>
      </c>
      <c r="AR5" s="42">
        <f ca="1">+SUMPRODUCT($C$3:$H$3,AL5:AQ5)</f>
        <v>99.992442620000006</v>
      </c>
      <c r="AS5" s="19" cm="1">
        <f t="array" aca="1" ref="AS5" ca="1">INDIRECT(_xlfn.CONCAT(AS$4,"_d!",AS$1,$A5))</f>
        <v>100</v>
      </c>
      <c r="AT5" s="19" cm="1">
        <f t="array" aca="1" ref="AT5" ca="1">INDIRECT(_xlfn.CONCAT(AT$4,"_d!",AT$1,$A5))</f>
        <v>100</v>
      </c>
      <c r="AU5" s="19" cm="1">
        <f t="array" aca="1" ref="AU5" ca="1">INDIRECT(_xlfn.CONCAT(AU$4,"_d!",AU$1,$A5))</f>
        <v>100</v>
      </c>
      <c r="AV5" s="19" cm="1">
        <f t="array" aca="1" ref="AV5" ca="1">INDIRECT(_xlfn.CONCAT(AV$4,"_d!",AV$1,$A5))</f>
        <v>100</v>
      </c>
      <c r="AW5" s="19" cm="1">
        <f t="array" aca="1" ref="AW5" ca="1">INDIRECT(_xlfn.CONCAT(AW$4,"_d!",AW$1,$A5))</f>
        <v>100</v>
      </c>
      <c r="AX5" s="19" cm="1">
        <f t="array" aca="1" ref="AX5" ca="1">INDIRECT(_xlfn.CONCAT(AX$4,"_d!",AX$1,$A5))</f>
        <v>100</v>
      </c>
      <c r="AY5" s="42">
        <f ca="1">+SUMPRODUCT($C$3:$H$3,AS5:AX5)</f>
        <v>99.992442620000006</v>
      </c>
      <c r="AZ5" s="19" cm="1">
        <f t="array" aca="1" ref="AZ5" ca="1">INDIRECT(_xlfn.CONCAT(AZ$4,"_d!",AZ$1,$A5))</f>
        <v>100</v>
      </c>
      <c r="BA5" s="19" cm="1">
        <f t="array" aca="1" ref="BA5" ca="1">INDIRECT(_xlfn.CONCAT(BA$4,"_d!",BA$1,$A5))</f>
        <v>100</v>
      </c>
      <c r="BB5" s="19" cm="1">
        <f t="array" aca="1" ref="BB5" ca="1">INDIRECT(_xlfn.CONCAT(BB$4,"_d!",BB$1,$A5))</f>
        <v>100</v>
      </c>
      <c r="BC5" s="19" cm="1">
        <f t="array" aca="1" ref="BC5" ca="1">INDIRECT(_xlfn.CONCAT(BC$4,"_d!",BC$1,$A5))</f>
        <v>100</v>
      </c>
      <c r="BD5" s="19" cm="1">
        <f t="array" aca="1" ref="BD5" ca="1">INDIRECT(_xlfn.CONCAT(BD$4,"_d!",BD$1,$A5))</f>
        <v>100</v>
      </c>
      <c r="BE5" s="19" cm="1">
        <f t="array" aca="1" ref="BE5" ca="1">INDIRECT(_xlfn.CONCAT(BE$4,"_d!",BE$1,$A5))</f>
        <v>100</v>
      </c>
      <c r="BF5" s="42">
        <f ca="1">+SUMPRODUCT($C$3:$H$3,AZ5:BE5)</f>
        <v>99.992442620000006</v>
      </c>
      <c r="BG5" s="19" cm="1">
        <f t="array" aca="1" ref="BG5" ca="1">INDIRECT(_xlfn.CONCAT(BG$4,"_d!",BG$1,$A5))</f>
        <v>100</v>
      </c>
      <c r="BH5" s="19" cm="1">
        <f t="array" aca="1" ref="BH5" ca="1">INDIRECT(_xlfn.CONCAT(BH$4,"_d!",BH$1,$A5))</f>
        <v>100</v>
      </c>
      <c r="BI5" s="19" cm="1">
        <f t="array" aca="1" ref="BI5" ca="1">INDIRECT(_xlfn.CONCAT(BI$4,"_d!",BI$1,$A5))</f>
        <v>100</v>
      </c>
      <c r="BJ5" s="19" cm="1">
        <f t="array" aca="1" ref="BJ5" ca="1">INDIRECT(_xlfn.CONCAT(BJ$4,"_d!",BJ$1,$A5))</f>
        <v>100</v>
      </c>
      <c r="BK5" s="19" cm="1">
        <f t="array" aca="1" ref="BK5" ca="1">INDIRECT(_xlfn.CONCAT(BK$4,"_d!",BK$1,$A5))</f>
        <v>100</v>
      </c>
      <c r="BL5" s="19" cm="1">
        <f t="array" aca="1" ref="BL5" ca="1">INDIRECT(_xlfn.CONCAT(BL$4,"_d!",BL$1,$A5))</f>
        <v>100</v>
      </c>
      <c r="BM5" s="42">
        <f ca="1">+SUMPRODUCT($C$3:$H$3,BG5:BL5)</f>
        <v>99.992442620000006</v>
      </c>
      <c r="BN5" s="19" cm="1">
        <f t="array" aca="1" ref="BN5" ca="1">INDIRECT(_xlfn.CONCAT(BN$4,"_d!",BN$1,$A5))</f>
        <v>100</v>
      </c>
      <c r="BO5" s="19" cm="1">
        <f t="array" aca="1" ref="BO5" ca="1">INDIRECT(_xlfn.CONCAT(BO$4,"_d!",BO$1,$A5))</f>
        <v>100</v>
      </c>
      <c r="BP5" s="19" cm="1">
        <f t="array" aca="1" ref="BP5" ca="1">INDIRECT(_xlfn.CONCAT(BP$4,"_d!",BP$1,$A5))</f>
        <v>100</v>
      </c>
      <c r="BQ5" s="19" cm="1">
        <f t="array" aca="1" ref="BQ5" ca="1">INDIRECT(_xlfn.CONCAT(BQ$4,"_d!",BQ$1,$A5))</f>
        <v>100</v>
      </c>
      <c r="BR5" s="19" cm="1">
        <f t="array" aca="1" ref="BR5" ca="1">INDIRECT(_xlfn.CONCAT(BR$4,"_d!",BR$1,$A5))</f>
        <v>100</v>
      </c>
      <c r="BS5" s="19" cm="1">
        <f t="array" aca="1" ref="BS5" ca="1">INDIRECT(_xlfn.CONCAT(BS$4,"_d!",BS$1,$A5))</f>
        <v>100</v>
      </c>
      <c r="BT5" s="42">
        <f ca="1">+SUMPRODUCT($C$3:$H$3,BN5:BS5)</f>
        <v>99.992442620000006</v>
      </c>
      <c r="BU5" s="42"/>
      <c r="BV5" s="45">
        <f ca="1">+I5</f>
        <v>99.992442620000006</v>
      </c>
      <c r="BW5" s="45">
        <f ca="1">+P5</f>
        <v>99.992442620000006</v>
      </c>
      <c r="BX5" s="45">
        <f ca="1">+W5</f>
        <v>99.992442620000006</v>
      </c>
      <c r="BY5" s="45">
        <f ca="1">+AD5</f>
        <v>99.992442620000006</v>
      </c>
      <c r="BZ5" s="45">
        <f ca="1">+AK5</f>
        <v>99.992442620000006</v>
      </c>
      <c r="CA5" s="45">
        <f ca="1">+AR5</f>
        <v>99.992442620000006</v>
      </c>
      <c r="CB5" s="45">
        <f ca="1">+AY5</f>
        <v>99.992442620000006</v>
      </c>
      <c r="CC5" s="45">
        <f ca="1">+BF5</f>
        <v>99.992442620000006</v>
      </c>
      <c r="CD5" s="45">
        <f ca="1">+BM5</f>
        <v>99.992442620000006</v>
      </c>
      <c r="CE5" s="45">
        <f ca="1">+BT5</f>
        <v>99.992442620000006</v>
      </c>
      <c r="CF5" s="45" cm="1">
        <f t="array" aca="1" ref="CF5" ca="1">+SUMPRODUCT($BV$3:$CE$3/100,$BV5:$CE5)</f>
        <v>99.984885811139932</v>
      </c>
    </row>
    <row r="6" spans="1:109" x14ac:dyDescent="0.25">
      <c r="A6">
        <f>+A5+1</f>
        <v>33</v>
      </c>
      <c r="B6" s="35">
        <f>+NAC!A6</f>
        <v>42736</v>
      </c>
      <c r="C6" s="19" cm="1">
        <f t="array" aca="1" ref="C6" ca="1">INDIRECT(_xlfn.CONCAT(C$4,"_d!",C$1,$A6))</f>
        <v>101.12459564208984</v>
      </c>
      <c r="D6" s="19" cm="1">
        <f t="array" aca="1" ref="D6" ca="1">INDIRECT(_xlfn.CONCAT(D$4,"_d!",D$1,$A6))</f>
        <v>101.62906646728516</v>
      </c>
      <c r="E6" s="19" cm="1">
        <f t="array" aca="1" ref="E6" ca="1">INDIRECT(_xlfn.CONCAT(E$4,"_d!",E$1,$A6))</f>
        <v>101.48822021484375</v>
      </c>
      <c r="F6" s="19" cm="1">
        <f t="array" aca="1" ref="F6" ca="1">INDIRECT(_xlfn.CONCAT(F$4,"_d!",F$1,$A6))</f>
        <v>101.68172454833984</v>
      </c>
      <c r="G6" s="19" cm="1">
        <f t="array" aca="1" ref="G6" ca="1">INDIRECT(_xlfn.CONCAT(G$4,"_d!",G$1,$A6))</f>
        <v>101.60206604003906</v>
      </c>
      <c r="H6" s="19" cm="1">
        <f t="array" aca="1" ref="H6" ca="1">INDIRECT(_xlfn.CONCAT(H$4,"_d!",H$1,$A6))</f>
        <v>102.54425811767578</v>
      </c>
      <c r="I6" s="42">
        <f t="shared" ref="I6:I69" ca="1" si="15">+SUMPRODUCT($C$3:$H$3,C6:H6)</f>
        <v>101.44600885085389</v>
      </c>
      <c r="J6" s="19" cm="1">
        <f t="array" aca="1" ref="J6" ca="1">INDIRECT(_xlfn.CONCAT(J$4,"_d!",J$1,$A6))</f>
        <v>101.16011810302734</v>
      </c>
      <c r="K6" s="19" cm="1">
        <f t="array" aca="1" ref="K6" ca="1">INDIRECT(_xlfn.CONCAT(K$4,"_d!",K$1,$A6))</f>
        <v>101.66477966308594</v>
      </c>
      <c r="L6" s="19" cm="1">
        <f t="array" aca="1" ref="L6" ca="1">INDIRECT(_xlfn.CONCAT(L$4,"_d!",L$1,$A6))</f>
        <v>101.55498504638672</v>
      </c>
      <c r="M6" s="19" cm="1">
        <f t="array" aca="1" ref="M6" ca="1">INDIRECT(_xlfn.CONCAT(M$4,"_d!",M$1,$A6))</f>
        <v>101.71726226806641</v>
      </c>
      <c r="N6" s="19" cm="1">
        <f t="array" aca="1" ref="N6" ca="1">INDIRECT(_xlfn.CONCAT(N$4,"_d!",N$1,$A6))</f>
        <v>101.62483978271484</v>
      </c>
      <c r="O6" s="19" cm="1">
        <f t="array" aca="1" ref="O6" ca="1">INDIRECT(_xlfn.CONCAT(O$4,"_d!",O$1,$A6))</f>
        <v>102.52764892578125</v>
      </c>
      <c r="P6" s="42">
        <f t="shared" ref="P6:P69" ca="1" si="16">+SUMPRODUCT($C$3:$H$3,J6:O6)</f>
        <v>101.48013703454674</v>
      </c>
      <c r="Q6" s="19" cm="1">
        <f t="array" aca="1" ref="Q6" ca="1">INDIRECT(_xlfn.CONCAT(Q$4,"_d!",Q$1,$A6))</f>
        <v>101.12685394287109</v>
      </c>
      <c r="R6" s="19" cm="1">
        <f t="array" aca="1" ref="R6" ca="1">INDIRECT(_xlfn.CONCAT(R$4,"_d!",R$1,$A6))</f>
        <v>101.12685394287109</v>
      </c>
      <c r="S6" s="19" cm="1">
        <f t="array" aca="1" ref="S6" ca="1">INDIRECT(_xlfn.CONCAT(S$4,"_d!",S$1,$A6))</f>
        <v>101.63027191162109</v>
      </c>
      <c r="T6" s="19" cm="1">
        <f t="array" aca="1" ref="T6" ca="1">INDIRECT(_xlfn.CONCAT(T$4,"_d!",T$1,$A6))</f>
        <v>101.66059875488281</v>
      </c>
      <c r="U6" s="19" cm="1">
        <f t="array" aca="1" ref="U6" ca="1">INDIRECT(_xlfn.CONCAT(U$4,"_d!",U$1,$A6))</f>
        <v>101.68643188476563</v>
      </c>
      <c r="V6" s="19" cm="1">
        <f t="array" aca="1" ref="V6" ca="1">INDIRECT(_xlfn.CONCAT(V$4,"_d!",V$1,$A6))</f>
        <v>102.51063537597656</v>
      </c>
      <c r="W6" s="42">
        <f t="shared" ref="W6:W69" ca="1" si="17">+SUMPRODUCT($C$3:$H$3,Q6:V6)</f>
        <v>101.29631530504832</v>
      </c>
      <c r="X6" s="19" cm="1">
        <f t="array" aca="1" ref="X6" ca="1">INDIRECT(_xlfn.CONCAT(X$4,"_d!",X$1,$A6))</f>
        <v>101.23644256591797</v>
      </c>
      <c r="Y6" s="19" cm="1">
        <f t="array" aca="1" ref="Y6" ca="1">INDIRECT(_xlfn.CONCAT(Y$4,"_d!",Y$1,$A6))</f>
        <v>101.71445465087891</v>
      </c>
      <c r="Z6" s="19" cm="1">
        <f t="array" aca="1" ref="Z6" ca="1">INDIRECT(_xlfn.CONCAT(Z$4,"_d!",Z$1,$A6))</f>
        <v>101.69289398193359</v>
      </c>
      <c r="AA6" s="19" cm="1">
        <f t="array" aca="1" ref="AA6" ca="1">INDIRECT(_xlfn.CONCAT(AA$4,"_d!",AA$1,$A6))</f>
        <v>101.73043823242188</v>
      </c>
      <c r="AB6" s="19" cm="1">
        <f t="array" aca="1" ref="AB6" ca="1">INDIRECT(_xlfn.CONCAT(AB$4,"_d!",AB$1,$A6))</f>
        <v>101.74562072753906</v>
      </c>
      <c r="AC6" s="19" cm="1">
        <f t="array" aca="1" ref="AC6" ca="1">INDIRECT(_xlfn.CONCAT(AC$4,"_d!",AC$1,$A6))</f>
        <v>102.60295867919922</v>
      </c>
      <c r="AD6" s="42">
        <f t="shared" ref="AD6:AD69" ca="1" si="18">+SUMPRODUCT($C$3:$H$3,X6:AC6)</f>
        <v>101.55229905785784</v>
      </c>
      <c r="AE6" s="19" cm="1">
        <f t="array" aca="1" ref="AE6" ca="1">INDIRECT(_xlfn.CONCAT(AE$4,"_d!",AE$1,$A6))</f>
        <v>101.25074768066406</v>
      </c>
      <c r="AF6" s="19" cm="1">
        <f t="array" aca="1" ref="AF6" ca="1">INDIRECT(_xlfn.CONCAT(AF$4,"_d!",AF$1,$A6))</f>
        <v>101.77920532226563</v>
      </c>
      <c r="AG6" s="19" cm="1">
        <f t="array" aca="1" ref="AG6" ca="1">INDIRECT(_xlfn.CONCAT(AG$4,"_d!",AG$1,$A6))</f>
        <v>101.72608947753906</v>
      </c>
      <c r="AH6" s="19" cm="1">
        <f t="array" aca="1" ref="AH6" ca="1">INDIRECT(_xlfn.CONCAT(AH$4,"_d!",AH$1,$A6))</f>
        <v>101.70672607421875</v>
      </c>
      <c r="AI6" s="19" cm="1">
        <f t="array" aca="1" ref="AI6" ca="1">INDIRECT(_xlfn.CONCAT(AI$4,"_d!",AI$1,$A6))</f>
        <v>101.69240570068359</v>
      </c>
      <c r="AJ6" s="19" cm="1">
        <f t="array" aca="1" ref="AJ6" ca="1">INDIRECT(_xlfn.CONCAT(AJ$4,"_d!",AJ$1,$A6))</f>
        <v>102.56674957275391</v>
      </c>
      <c r="AK6" s="42">
        <f t="shared" ref="AK6:AK69" ca="1" si="19">+SUMPRODUCT($C$3:$H$3,AE6:AJ6)</f>
        <v>101.5757637893668</v>
      </c>
      <c r="AL6" s="19" cm="1">
        <f t="array" aca="1" ref="AL6" ca="1">INDIRECT(_xlfn.CONCAT(AL$4,"_d!",AL$1,$A6))</f>
        <v>101.23166656494141</v>
      </c>
      <c r="AM6" s="19" cm="1">
        <f t="array" aca="1" ref="AM6" ca="1">INDIRECT(_xlfn.CONCAT(AM$4,"_d!",AM$1,$A6))</f>
        <v>101.7745361328125</v>
      </c>
      <c r="AN6" s="19" cm="1">
        <f t="array" aca="1" ref="AN6" ca="1">INDIRECT(_xlfn.CONCAT(AN$4,"_d!",AN$1,$A6))</f>
        <v>101.7122802734375</v>
      </c>
      <c r="AO6" s="19" cm="1">
        <f t="array" aca="1" ref="AO6" ca="1">INDIRECT(_xlfn.CONCAT(AO$4,"_d!",AO$1,$A6))</f>
        <v>101.68672180175781</v>
      </c>
      <c r="AP6" s="19" cm="1">
        <f t="array" aca="1" ref="AP6" ca="1">INDIRECT(_xlfn.CONCAT(AP$4,"_d!",AP$1,$A6))</f>
        <v>101.75642395019531</v>
      </c>
      <c r="AQ6" s="19" cm="1">
        <f t="array" aca="1" ref="AQ6" ca="1">INDIRECT(_xlfn.CONCAT(AQ$4,"_d!",AQ$1,$A6))</f>
        <v>102.47037506103516</v>
      </c>
      <c r="AR6" s="42">
        <f t="shared" ref="AR6:AR69" ca="1" si="20">+SUMPRODUCT($C$3:$H$3,AL6:AQ6)</f>
        <v>101.56220309333416</v>
      </c>
      <c r="AS6" s="19" cm="1">
        <f t="array" aca="1" ref="AS6" ca="1">INDIRECT(_xlfn.CONCAT(AS$4,"_d!",AS$1,$A6))</f>
        <v>101.30482482910156</v>
      </c>
      <c r="AT6" s="19" cm="1">
        <f t="array" aca="1" ref="AT6" ca="1">INDIRECT(_xlfn.CONCAT(AT$4,"_d!",AT$1,$A6))</f>
        <v>101.83065032958984</v>
      </c>
      <c r="AU6" s="19" cm="1">
        <f t="array" aca="1" ref="AU6" ca="1">INDIRECT(_xlfn.CONCAT(AU$4,"_d!",AU$1,$A6))</f>
        <v>101.70267486572266</v>
      </c>
      <c r="AV6" s="19" cm="1">
        <f t="array" aca="1" ref="AV6" ca="1">INDIRECT(_xlfn.CONCAT(AV$4,"_d!",AV$1,$A6))</f>
        <v>101.7115478515625</v>
      </c>
      <c r="AW6" s="19" cm="1">
        <f t="array" aca="1" ref="AW6" ca="1">INDIRECT(_xlfn.CONCAT(AW$4,"_d!",AW$1,$A6))</f>
        <v>101.78123474121094</v>
      </c>
      <c r="AX6" s="19" cm="1">
        <f t="array" aca="1" ref="AX6" ca="1">INDIRECT(_xlfn.CONCAT(AX$4,"_d!",AX$1,$A6))</f>
        <v>102.56464385986328</v>
      </c>
      <c r="AY6" s="42">
        <f t="shared" ref="AY6:AY69" ca="1" si="21">+SUMPRODUCT($C$3:$H$3,AS6:AX6)</f>
        <v>101.61968567854122</v>
      </c>
      <c r="AZ6" s="19" cm="1">
        <f t="array" aca="1" ref="AZ6" ca="1">INDIRECT(_xlfn.CONCAT(AZ$4,"_d!",AZ$1,$A6))</f>
        <v>101.29310607910156</v>
      </c>
      <c r="BA6" s="19" cm="1">
        <f t="array" aca="1" ref="BA6" ca="1">INDIRECT(_xlfn.CONCAT(BA$4,"_d!",BA$1,$A6))</f>
        <v>101.79911804199219</v>
      </c>
      <c r="BB6" s="19" cm="1">
        <f t="array" aca="1" ref="BB6" ca="1">INDIRECT(_xlfn.CONCAT(BB$4,"_d!",BB$1,$A6))</f>
        <v>101.78380584716797</v>
      </c>
      <c r="BC6" s="19" cm="1">
        <f t="array" aca="1" ref="BC6" ca="1">INDIRECT(_xlfn.CONCAT(BC$4,"_d!",BC$1,$A6))</f>
        <v>101.67922210693359</v>
      </c>
      <c r="BD6" s="19" cm="1">
        <f t="array" aca="1" ref="BD6" ca="1">INDIRECT(_xlfn.CONCAT(BD$4,"_d!",BD$1,$A6))</f>
        <v>101.79591369628906</v>
      </c>
      <c r="BE6" s="19" cm="1">
        <f t="array" aca="1" ref="BE6" ca="1">INDIRECT(_xlfn.CONCAT(BE$4,"_d!",BE$1,$A6))</f>
        <v>102.69878387451172</v>
      </c>
      <c r="BF6" s="42">
        <f t="shared" ref="BF6:BF69" ca="1" si="22">+SUMPRODUCT($C$3:$H$3,AZ6:BE6)</f>
        <v>101.61785507821324</v>
      </c>
      <c r="BG6" s="19" cm="1">
        <f t="array" aca="1" ref="BG6" ca="1">INDIRECT(_xlfn.CONCAT(BG$4,"_d!",BG$1,$A6))</f>
        <v>101.33720397949219</v>
      </c>
      <c r="BH6" s="19" cm="1">
        <f t="array" aca="1" ref="BH6" ca="1">INDIRECT(_xlfn.CONCAT(BH$4,"_d!",BH$1,$A6))</f>
        <v>101.88690948486328</v>
      </c>
      <c r="BI6" s="19" cm="1">
        <f t="array" aca="1" ref="BI6" ca="1">INDIRECT(_xlfn.CONCAT(BI$4,"_d!",BI$1,$A6))</f>
        <v>101.80376434326172</v>
      </c>
      <c r="BJ6" s="19" cm="1">
        <f t="array" aca="1" ref="BJ6" ca="1">INDIRECT(_xlfn.CONCAT(BJ$4,"_d!",BJ$1,$A6))</f>
        <v>101.71952819824219</v>
      </c>
      <c r="BK6" s="19" cm="1">
        <f t="array" aca="1" ref="BK6" ca="1">INDIRECT(_xlfn.CONCAT(BK$4,"_d!",BK$1,$A6))</f>
        <v>101.82838439941406</v>
      </c>
      <c r="BL6" s="19" cm="1">
        <f t="array" aca="1" ref="BL6" ca="1">INDIRECT(_xlfn.CONCAT(BL$4,"_d!",BL$1,$A6))</f>
        <v>102.73217010498047</v>
      </c>
      <c r="BM6" s="42">
        <f t="shared" ref="BM6:BM69" ca="1" si="23">+SUMPRODUCT($C$3:$H$3,BG6:BL6)</f>
        <v>101.67285106376247</v>
      </c>
      <c r="BN6" s="19" cm="1">
        <f t="array" aca="1" ref="BN6" ca="1">INDIRECT(_xlfn.CONCAT(BN$4,"_d!",BN$1,$A6))</f>
        <v>101.39569854736328</v>
      </c>
      <c r="BO6" s="19" cm="1">
        <f t="array" aca="1" ref="BO6" ca="1">INDIRECT(_xlfn.CONCAT(BO$4,"_d!",BO$1,$A6))</f>
        <v>101.92427825927734</v>
      </c>
      <c r="BP6" s="19" cm="1">
        <f t="array" aca="1" ref="BP6" ca="1">INDIRECT(_xlfn.CONCAT(BP$4,"_d!",BP$1,$A6))</f>
        <v>101.82014465332031</v>
      </c>
      <c r="BQ6" s="19" cm="1">
        <f t="array" aca="1" ref="BQ6" ca="1">INDIRECT(_xlfn.CONCAT(BQ$4,"_d!",BQ$1,$A6))</f>
        <v>101.67378997802734</v>
      </c>
      <c r="BR6" s="19" cm="1">
        <f t="array" aca="1" ref="BR6" ca="1">INDIRECT(_xlfn.CONCAT(BR$4,"_d!",BR$1,$A6))</f>
        <v>101.86069488525391</v>
      </c>
      <c r="BS6" s="19" cm="1">
        <f t="array" aca="1" ref="BS6" ca="1">INDIRECT(_xlfn.CONCAT(BS$4,"_d!",BS$1,$A6))</f>
        <v>102.80677795410156</v>
      </c>
      <c r="BT6" s="42">
        <f t="shared" ref="BT6:BT69" ca="1" si="24">+SUMPRODUCT($C$3:$H$3,BN6:BS6)</f>
        <v>101.716015076041</v>
      </c>
      <c r="BU6" s="42"/>
      <c r="BV6" s="45">
        <f t="shared" ref="BV6:BV69" ca="1" si="25">+I6</f>
        <v>101.44600885085389</v>
      </c>
      <c r="BW6" s="45">
        <f t="shared" ref="BW6:BW69" ca="1" si="26">+P6</f>
        <v>101.48013703454674</v>
      </c>
      <c r="BX6" s="45">
        <f t="shared" ref="BX6:BX69" ca="1" si="27">+W6</f>
        <v>101.29631530504832</v>
      </c>
      <c r="BY6" s="45">
        <f t="shared" ref="BY6:BY69" ca="1" si="28">+AD6</f>
        <v>101.55229905785784</v>
      </c>
      <c r="BZ6" s="45">
        <f t="shared" ref="BZ6:BZ69" ca="1" si="29">+AK6</f>
        <v>101.5757637893668</v>
      </c>
      <c r="CA6" s="45">
        <f t="shared" ref="CA6:CA69" ca="1" si="30">+AR6</f>
        <v>101.56220309333416</v>
      </c>
      <c r="CB6" s="45">
        <f t="shared" ref="CB6:CB69" ca="1" si="31">+AY6</f>
        <v>101.61968567854122</v>
      </c>
      <c r="CC6" s="45">
        <f t="shared" ref="CC6:CC69" ca="1" si="32">+BF6</f>
        <v>101.61785507821324</v>
      </c>
      <c r="CD6" s="45">
        <f t="shared" ref="CD6:CD69" ca="1" si="33">+BM6</f>
        <v>101.67285106376247</v>
      </c>
      <c r="CE6" s="45">
        <f t="shared" ref="CE6:CE69" ca="1" si="34">+BT6</f>
        <v>101.716015076041</v>
      </c>
      <c r="CF6" s="45" cm="1">
        <f t="array" aca="1" ref="CF6" ca="1">+SUMPRODUCT($BV$3:$CE$3/100,$BV6:$CE6)</f>
        <v>101.57893920170622</v>
      </c>
      <c r="CG6" s="24"/>
      <c r="CH6" s="24">
        <f ca="1">+BV6/BV5-1</f>
        <v>1.4536760906800117E-2</v>
      </c>
      <c r="CI6" s="24">
        <f t="shared" ref="CI6:CR21" ca="1" si="35">+BW6/BW5-1</f>
        <v>1.4878068537643507E-2</v>
      </c>
      <c r="CJ6" s="24">
        <f t="shared" ca="1" si="35"/>
        <v>1.3039712311093465E-2</v>
      </c>
      <c r="CK6" s="24">
        <f t="shared" ca="1" si="35"/>
        <v>1.5599743310459324E-2</v>
      </c>
      <c r="CL6" s="24">
        <f t="shared" ca="1" si="35"/>
        <v>1.5834408360078545E-2</v>
      </c>
      <c r="CM6" s="24">
        <f t="shared" ca="1" si="35"/>
        <v>1.569879115064432E-2</v>
      </c>
      <c r="CN6" s="24">
        <f t="shared" ca="1" si="35"/>
        <v>1.6273660447772009E-2</v>
      </c>
      <c r="CO6" s="24">
        <f t="shared" ca="1" si="35"/>
        <v>1.6255353060933508E-2</v>
      </c>
      <c r="CP6" s="24">
        <f t="shared" ca="1" si="35"/>
        <v>1.6805354482123169E-2</v>
      </c>
      <c r="CQ6" s="24">
        <f t="shared" ca="1" si="35"/>
        <v>1.7237027228058199E-2</v>
      </c>
      <c r="CR6" s="24">
        <f t="shared" ca="1" si="35"/>
        <v>1.5942943552261113E-2</v>
      </c>
      <c r="CS6" s="24">
        <f>+[1]NAC!AX7</f>
        <v>1.2999999999999901E-2</v>
      </c>
      <c r="CT6" s="24"/>
    </row>
    <row r="7" spans="1:109" x14ac:dyDescent="0.25">
      <c r="A7">
        <f t="shared" ref="A7:A70" si="36">+A6+1</f>
        <v>34</v>
      </c>
      <c r="B7" s="35">
        <f>+NAC!A7</f>
        <v>42767</v>
      </c>
      <c r="C7" s="19" cm="1">
        <f t="array" aca="1" ref="C7" ca="1">INDIRECT(_xlfn.CONCAT(C$4,"_d!",C$1,$A7))</f>
        <v>103.60102081298828</v>
      </c>
      <c r="D7" s="19" cm="1">
        <f t="array" aca="1" ref="D7" ca="1">INDIRECT(_xlfn.CONCAT(D$4,"_d!",D$1,$A7))</f>
        <v>103.37284088134766</v>
      </c>
      <c r="E7" s="19" cm="1">
        <f t="array" aca="1" ref="E7" ca="1">INDIRECT(_xlfn.CONCAT(E$4,"_d!",E$1,$A7))</f>
        <v>103.74307250976563</v>
      </c>
      <c r="F7" s="19" cm="1">
        <f t="array" aca="1" ref="F7" ca="1">INDIRECT(_xlfn.CONCAT(F$4,"_d!",F$1,$A7))</f>
        <v>103.43946838378906</v>
      </c>
      <c r="G7" s="19" cm="1">
        <f t="array" aca="1" ref="G7" ca="1">INDIRECT(_xlfn.CONCAT(G$4,"_d!",G$1,$A7))</f>
        <v>103.07835388183594</v>
      </c>
      <c r="H7" s="19" cm="1">
        <f t="array" aca="1" ref="H7" ca="1">INDIRECT(_xlfn.CONCAT(H$4,"_d!",H$1,$A7))</f>
        <v>104.28549957275391</v>
      </c>
      <c r="I7" s="42">
        <f t="shared" ca="1" si="15"/>
        <v>103.53129882132841</v>
      </c>
      <c r="J7" s="19" cm="1">
        <f t="array" aca="1" ref="J7" ca="1">INDIRECT(_xlfn.CONCAT(J$4,"_d!",J$1,$A7))</f>
        <v>103.51781463623047</v>
      </c>
      <c r="K7" s="19" cm="1">
        <f t="array" aca="1" ref="K7" ca="1">INDIRECT(_xlfn.CONCAT(K$4,"_d!",K$1,$A7))</f>
        <v>103.39798736572266</v>
      </c>
      <c r="L7" s="19" cm="1">
        <f t="array" aca="1" ref="L7" ca="1">INDIRECT(_xlfn.CONCAT(L$4,"_d!",L$1,$A7))</f>
        <v>103.80197143554688</v>
      </c>
      <c r="M7" s="19" cm="1">
        <f t="array" aca="1" ref="M7" ca="1">INDIRECT(_xlfn.CONCAT(M$4,"_d!",M$1,$A7))</f>
        <v>103.56216430664063</v>
      </c>
      <c r="N7" s="19" cm="1">
        <f t="array" aca="1" ref="N7" ca="1">INDIRECT(_xlfn.CONCAT(N$4,"_d!",N$1,$A7))</f>
        <v>103.11430358886719</v>
      </c>
      <c r="O7" s="19" cm="1">
        <f t="array" aca="1" ref="O7" ca="1">INDIRECT(_xlfn.CONCAT(O$4,"_d!",O$1,$A7))</f>
        <v>104.28329467773438</v>
      </c>
      <c r="P7" s="42">
        <f t="shared" ca="1" si="16"/>
        <v>103.51528381230682</v>
      </c>
      <c r="Q7" s="19" cm="1">
        <f t="array" aca="1" ref="Q7" ca="1">INDIRECT(_xlfn.CONCAT(Q$4,"_d!",Q$1,$A7))</f>
        <v>103.70975494384766</v>
      </c>
      <c r="R7" s="19" cm="1">
        <f t="array" aca="1" ref="R7" ca="1">INDIRECT(_xlfn.CONCAT(R$4,"_d!",R$1,$A7))</f>
        <v>103.70975494384766</v>
      </c>
      <c r="S7" s="19" cm="1">
        <f t="array" aca="1" ref="S7" ca="1">INDIRECT(_xlfn.CONCAT(S$4,"_d!",S$1,$A7))</f>
        <v>103.87205505371094</v>
      </c>
      <c r="T7" s="19" cm="1">
        <f t="array" aca="1" ref="T7" ca="1">INDIRECT(_xlfn.CONCAT(T$4,"_d!",T$1,$A7))</f>
        <v>103.44939422607422</v>
      </c>
      <c r="U7" s="19" cm="1">
        <f t="array" aca="1" ref="U7" ca="1">INDIRECT(_xlfn.CONCAT(U$4,"_d!",U$1,$A7))</f>
        <v>103.28166961669922</v>
      </c>
      <c r="V7" s="19" cm="1">
        <f t="array" aca="1" ref="V7" ca="1">INDIRECT(_xlfn.CONCAT(V$4,"_d!",V$1,$A7))</f>
        <v>104.23416900634766</v>
      </c>
      <c r="W7" s="42">
        <f t="shared" ca="1" si="17"/>
        <v>103.70785781451816</v>
      </c>
      <c r="X7" s="19" cm="1">
        <f t="array" aca="1" ref="X7" ca="1">INDIRECT(_xlfn.CONCAT(X$4,"_d!",X$1,$A7))</f>
        <v>103.68557739257813</v>
      </c>
      <c r="Y7" s="19" cm="1">
        <f t="array" aca="1" ref="Y7" ca="1">INDIRECT(_xlfn.CONCAT(Y$4,"_d!",Y$1,$A7))</f>
        <v>103.44235992431641</v>
      </c>
      <c r="Z7" s="19" cm="1">
        <f t="array" aca="1" ref="Z7" ca="1">INDIRECT(_xlfn.CONCAT(Z$4,"_d!",Z$1,$A7))</f>
        <v>103.94068145751953</v>
      </c>
      <c r="AA7" s="19" cm="1">
        <f t="array" aca="1" ref="AA7" ca="1">INDIRECT(_xlfn.CONCAT(AA$4,"_d!",AA$1,$A7))</f>
        <v>103.60171508789063</v>
      </c>
      <c r="AB7" s="19" cm="1">
        <f t="array" aca="1" ref="AB7" ca="1">INDIRECT(_xlfn.CONCAT(AB$4,"_d!",AB$1,$A7))</f>
        <v>103.36339569091797</v>
      </c>
      <c r="AC7" s="19" cm="1">
        <f t="array" aca="1" ref="AC7" ca="1">INDIRECT(_xlfn.CONCAT(AC$4,"_d!",AC$1,$A7))</f>
        <v>104.29422760009766</v>
      </c>
      <c r="AD7" s="42">
        <f t="shared" ca="1" si="18"/>
        <v>103.63061903419577</v>
      </c>
      <c r="AE7" s="19" cm="1">
        <f t="array" aca="1" ref="AE7" ca="1">INDIRECT(_xlfn.CONCAT(AE$4,"_d!",AE$1,$A7))</f>
        <v>103.71411895751953</v>
      </c>
      <c r="AF7" s="19" cm="1">
        <f t="array" aca="1" ref="AF7" ca="1">INDIRECT(_xlfn.CONCAT(AF$4,"_d!",AF$1,$A7))</f>
        <v>103.54885101318359</v>
      </c>
      <c r="AG7" s="19" cm="1">
        <f t="array" aca="1" ref="AG7" ca="1">INDIRECT(_xlfn.CONCAT(AG$4,"_d!",AG$1,$A7))</f>
        <v>103.90730285644531</v>
      </c>
      <c r="AH7" s="19" cm="1">
        <f t="array" aca="1" ref="AH7" ca="1">INDIRECT(_xlfn.CONCAT(AH$4,"_d!",AH$1,$A7))</f>
        <v>103.5595703125</v>
      </c>
      <c r="AI7" s="19" cm="1">
        <f t="array" aca="1" ref="AI7" ca="1">INDIRECT(_xlfn.CONCAT(AI$4,"_d!",AI$1,$A7))</f>
        <v>103.26448059082031</v>
      </c>
      <c r="AJ7" s="19" cm="1">
        <f t="array" aca="1" ref="AJ7" ca="1">INDIRECT(_xlfn.CONCAT(AJ$4,"_d!",AJ$1,$A7))</f>
        <v>104.33729553222656</v>
      </c>
      <c r="AK7" s="42">
        <f t="shared" ca="1" si="19"/>
        <v>103.66989478237822</v>
      </c>
      <c r="AL7" s="19" cm="1">
        <f t="array" aca="1" ref="AL7" ca="1">INDIRECT(_xlfn.CONCAT(AL$4,"_d!",AL$1,$A7))</f>
        <v>103.73770904541016</v>
      </c>
      <c r="AM7" s="19" cm="1">
        <f t="array" aca="1" ref="AM7" ca="1">INDIRECT(_xlfn.CONCAT(AM$4,"_d!",AM$1,$A7))</f>
        <v>103.51084136962891</v>
      </c>
      <c r="AN7" s="19" cm="1">
        <f t="array" aca="1" ref="AN7" ca="1">INDIRECT(_xlfn.CONCAT(AN$4,"_d!",AN$1,$A7))</f>
        <v>103.86097717285156</v>
      </c>
      <c r="AO7" s="19" cm="1">
        <f t="array" aca="1" ref="AO7" ca="1">INDIRECT(_xlfn.CONCAT(AO$4,"_d!",AO$1,$A7))</f>
        <v>103.51454162597656</v>
      </c>
      <c r="AP7" s="19" cm="1">
        <f t="array" aca="1" ref="AP7" ca="1">INDIRECT(_xlfn.CONCAT(AP$4,"_d!",AP$1,$A7))</f>
        <v>103.35926818847656</v>
      </c>
      <c r="AQ7" s="19" cm="1">
        <f t="array" aca="1" ref="AQ7" ca="1">INDIRECT(_xlfn.CONCAT(AQ$4,"_d!",AQ$1,$A7))</f>
        <v>104.23459625244141</v>
      </c>
      <c r="AR7" s="42">
        <f t="shared" ca="1" si="20"/>
        <v>103.66190768725629</v>
      </c>
      <c r="AS7" s="19" cm="1">
        <f t="array" aca="1" ref="AS7" ca="1">INDIRECT(_xlfn.CONCAT(AS$4,"_d!",AS$1,$A7))</f>
        <v>103.68890380859375</v>
      </c>
      <c r="AT7" s="19" cm="1">
        <f t="array" aca="1" ref="AT7" ca="1">INDIRECT(_xlfn.CONCAT(AT$4,"_d!",AT$1,$A7))</f>
        <v>103.59220886230469</v>
      </c>
      <c r="AU7" s="19" cm="1">
        <f t="array" aca="1" ref="AU7" ca="1">INDIRECT(_xlfn.CONCAT(AU$4,"_d!",AU$1,$A7))</f>
        <v>103.74437713623047</v>
      </c>
      <c r="AV7" s="19" cm="1">
        <f t="array" aca="1" ref="AV7" ca="1">INDIRECT(_xlfn.CONCAT(AV$4,"_d!",AV$1,$A7))</f>
        <v>103.56070709228516</v>
      </c>
      <c r="AW7" s="19" cm="1">
        <f t="array" aca="1" ref="AW7" ca="1">INDIRECT(_xlfn.CONCAT(AW$4,"_d!",AW$1,$A7))</f>
        <v>103.42000579833984</v>
      </c>
      <c r="AX7" s="19" cm="1">
        <f t="array" aca="1" ref="AX7" ca="1">INDIRECT(_xlfn.CONCAT(AX$4,"_d!",AX$1,$A7))</f>
        <v>104.38878631591797</v>
      </c>
      <c r="AY7" s="42">
        <f t="shared" ca="1" si="21"/>
        <v>103.67310355359808</v>
      </c>
      <c r="AZ7" s="19" cm="1">
        <f t="array" aca="1" ref="AZ7" ca="1">INDIRECT(_xlfn.CONCAT(AZ$4,"_d!",AZ$1,$A7))</f>
        <v>103.76062774658203</v>
      </c>
      <c r="BA7" s="19" cm="1">
        <f t="array" aca="1" ref="BA7" ca="1">INDIRECT(_xlfn.CONCAT(BA$4,"_d!",BA$1,$A7))</f>
        <v>103.51124572753906</v>
      </c>
      <c r="BB7" s="19" cm="1">
        <f t="array" aca="1" ref="BB7" ca="1">INDIRECT(_xlfn.CONCAT(BB$4,"_d!",BB$1,$A7))</f>
        <v>103.88048553466797</v>
      </c>
      <c r="BC7" s="19" cm="1">
        <f t="array" aca="1" ref="BC7" ca="1">INDIRECT(_xlfn.CONCAT(BC$4,"_d!",BC$1,$A7))</f>
        <v>103.5758056640625</v>
      </c>
      <c r="BD7" s="19" cm="1">
        <f t="array" aca="1" ref="BD7" ca="1">INDIRECT(_xlfn.CONCAT(BD$4,"_d!",BD$1,$A7))</f>
        <v>103.46234130859375</v>
      </c>
      <c r="BE7" s="19" cm="1">
        <f t="array" aca="1" ref="BE7" ca="1">INDIRECT(_xlfn.CONCAT(BE$4,"_d!",BE$1,$A7))</f>
        <v>104.48596954345703</v>
      </c>
      <c r="BF7" s="42">
        <f t="shared" ca="1" si="22"/>
        <v>103.69719534065091</v>
      </c>
      <c r="BG7" s="19" cm="1">
        <f t="array" aca="1" ref="BG7" ca="1">INDIRECT(_xlfn.CONCAT(BG$4,"_d!",BG$1,$A7))</f>
        <v>103.86964416503906</v>
      </c>
      <c r="BH7" s="19" cm="1">
        <f t="array" aca="1" ref="BH7" ca="1">INDIRECT(_xlfn.CONCAT(BH$4,"_d!",BH$1,$A7))</f>
        <v>103.62742614746094</v>
      </c>
      <c r="BI7" s="19" cm="1">
        <f t="array" aca="1" ref="BI7" ca="1">INDIRECT(_xlfn.CONCAT(BI$4,"_d!",BI$1,$A7))</f>
        <v>103.89811706542969</v>
      </c>
      <c r="BJ7" s="19" cm="1">
        <f t="array" aca="1" ref="BJ7" ca="1">INDIRECT(_xlfn.CONCAT(BJ$4,"_d!",BJ$1,$A7))</f>
        <v>103.72893524169922</v>
      </c>
      <c r="BK7" s="19" cm="1">
        <f t="array" aca="1" ref="BK7" ca="1">INDIRECT(_xlfn.CONCAT(BK$4,"_d!",BK$1,$A7))</f>
        <v>103.52762603759766</v>
      </c>
      <c r="BL7" s="19" cm="1">
        <f t="array" aca="1" ref="BL7" ca="1">INDIRECT(_xlfn.CONCAT(BL$4,"_d!",BL$1,$A7))</f>
        <v>104.52831268310547</v>
      </c>
      <c r="BM7" s="42">
        <f t="shared" ca="1" si="23"/>
        <v>103.7969576848937</v>
      </c>
      <c r="BN7" s="19" cm="1">
        <f t="array" aca="1" ref="BN7" ca="1">INDIRECT(_xlfn.CONCAT(BN$4,"_d!",BN$1,$A7))</f>
        <v>103.83692932128906</v>
      </c>
      <c r="BO7" s="19" cm="1">
        <f t="array" aca="1" ref="BO7" ca="1">INDIRECT(_xlfn.CONCAT(BO$4,"_d!",BO$1,$A7))</f>
        <v>103.60753631591797</v>
      </c>
      <c r="BP7" s="19" cm="1">
        <f t="array" aca="1" ref="BP7" ca="1">INDIRECT(_xlfn.CONCAT(BP$4,"_d!",BP$1,$A7))</f>
        <v>103.77854919433594</v>
      </c>
      <c r="BQ7" s="19" cm="1">
        <f t="array" aca="1" ref="BQ7" ca="1">INDIRECT(_xlfn.CONCAT(BQ$4,"_d!",BQ$1,$A7))</f>
        <v>103.38887023925781</v>
      </c>
      <c r="BR7" s="19" cm="1">
        <f t="array" aca="1" ref="BR7" ca="1">INDIRECT(_xlfn.CONCAT(BR$4,"_d!",BR$1,$A7))</f>
        <v>103.57809448242188</v>
      </c>
      <c r="BS7" s="19" cm="1">
        <f t="array" aca="1" ref="BS7" ca="1">INDIRECT(_xlfn.CONCAT(BS$4,"_d!",BS$1,$A7))</f>
        <v>104.5933837890625</v>
      </c>
      <c r="BT7" s="42">
        <f t="shared" ca="1" si="24"/>
        <v>103.75900905265276</v>
      </c>
      <c r="BU7" s="42"/>
      <c r="BV7" s="45">
        <f t="shared" ca="1" si="25"/>
        <v>103.53129882132841</v>
      </c>
      <c r="BW7" s="45">
        <f t="shared" ca="1" si="26"/>
        <v>103.51528381230682</v>
      </c>
      <c r="BX7" s="45">
        <f t="shared" ca="1" si="27"/>
        <v>103.70785781451816</v>
      </c>
      <c r="BY7" s="45">
        <f t="shared" ca="1" si="28"/>
        <v>103.63061903419577</v>
      </c>
      <c r="BZ7" s="45">
        <f t="shared" ca="1" si="29"/>
        <v>103.66989478237822</v>
      </c>
      <c r="CA7" s="45">
        <f t="shared" ca="1" si="30"/>
        <v>103.66190768725629</v>
      </c>
      <c r="CB7" s="45">
        <f t="shared" ca="1" si="31"/>
        <v>103.67310355359808</v>
      </c>
      <c r="CC7" s="45">
        <f t="shared" ca="1" si="32"/>
        <v>103.69719534065091</v>
      </c>
      <c r="CD7" s="45">
        <f t="shared" ca="1" si="33"/>
        <v>103.7969576848937</v>
      </c>
      <c r="CE7" s="45">
        <f t="shared" ca="1" si="34"/>
        <v>103.75900905265276</v>
      </c>
      <c r="CF7" s="45" cm="1">
        <f t="array" aca="1" ref="CF7" ca="1">+SUMPRODUCT($BV$3:$CE$3/100,$BV7:$CE7)</f>
        <v>103.68077291519536</v>
      </c>
      <c r="CG7" s="24"/>
      <c r="CH7" s="24">
        <f t="shared" ref="CH7:CR43" ca="1" si="37">+BV7/BV6-1</f>
        <v>2.0555662998436031E-2</v>
      </c>
      <c r="CI7" s="24">
        <f t="shared" ca="1" si="35"/>
        <v>2.0054631745986429E-2</v>
      </c>
      <c r="CJ7" s="24">
        <f t="shared" ca="1" si="35"/>
        <v>2.380681372474025E-2</v>
      </c>
      <c r="CK7" s="24">
        <f t="shared" ca="1" si="35"/>
        <v>2.0465513785698164E-2</v>
      </c>
      <c r="CL7" s="24">
        <f t="shared" ca="1" si="35"/>
        <v>2.0616443479114954E-2</v>
      </c>
      <c r="CM7" s="24">
        <f t="shared" ca="1" si="35"/>
        <v>2.0674074901590345E-2</v>
      </c>
      <c r="CN7" s="24">
        <f t="shared" ca="1" si="35"/>
        <v>2.020689063684511E-2</v>
      </c>
      <c r="CO7" s="24">
        <f t="shared" ca="1" si="35"/>
        <v>2.0462351432602555E-2</v>
      </c>
      <c r="CP7" s="24">
        <f t="shared" ca="1" si="35"/>
        <v>2.0891581173416052E-2</v>
      </c>
      <c r="CQ7" s="24">
        <f t="shared" ca="1" si="35"/>
        <v>2.0085273445724861E-2</v>
      </c>
      <c r="CR7" s="24">
        <f t="shared" ca="1" si="35"/>
        <v>2.0691628894799807E-2</v>
      </c>
      <c r="CS7" s="24">
        <f>+[1]NAC!AX8</f>
        <v>1.875616979269501E-2</v>
      </c>
      <c r="CT7" s="24"/>
    </row>
    <row r="8" spans="1:109" x14ac:dyDescent="0.25">
      <c r="A8">
        <f t="shared" si="36"/>
        <v>35</v>
      </c>
      <c r="B8" s="35">
        <f>+NAC!A8</f>
        <v>42795</v>
      </c>
      <c r="C8" s="19" cm="1">
        <f t="array" aca="1" ref="C8" ca="1">INDIRECT(_xlfn.CONCAT(C$4,"_d!",C$1,$A8))</f>
        <v>106.40770721435547</v>
      </c>
      <c r="D8" s="19" cm="1">
        <f t="array" aca="1" ref="D8" ca="1">INDIRECT(_xlfn.CONCAT(D$4,"_d!",D$1,$A8))</f>
        <v>105.69920349121094</v>
      </c>
      <c r="E8" s="19" cm="1">
        <f t="array" aca="1" ref="E8" ca="1">INDIRECT(_xlfn.CONCAT(E$4,"_d!",E$1,$A8))</f>
        <v>106.81870269775391</v>
      </c>
      <c r="F8" s="19" cm="1">
        <f t="array" aca="1" ref="F8" ca="1">INDIRECT(_xlfn.CONCAT(F$4,"_d!",F$1,$A8))</f>
        <v>105.89948272705078</v>
      </c>
      <c r="G8" s="19" cm="1">
        <f t="array" aca="1" ref="G8" ca="1">INDIRECT(_xlfn.CONCAT(G$4,"_d!",G$1,$A8))</f>
        <v>105.65979766845703</v>
      </c>
      <c r="H8" s="19" cm="1">
        <f t="array" aca="1" ref="H8" ca="1">INDIRECT(_xlfn.CONCAT(H$4,"_d!",H$1,$A8))</f>
        <v>106.28819274902344</v>
      </c>
      <c r="I8" s="42">
        <f t="shared" ca="1" si="15"/>
        <v>106.1255407570265</v>
      </c>
      <c r="J8" s="19" cm="1">
        <f t="array" aca="1" ref="J8" ca="1">INDIRECT(_xlfn.CONCAT(J$4,"_d!",J$1,$A8))</f>
        <v>106.27845764160156</v>
      </c>
      <c r="K8" s="19" cm="1">
        <f t="array" aca="1" ref="K8" ca="1">INDIRECT(_xlfn.CONCAT(K$4,"_d!",K$1,$A8))</f>
        <v>105.72966003417969</v>
      </c>
      <c r="L8" s="19" cm="1">
        <f t="array" aca="1" ref="L8" ca="1">INDIRECT(_xlfn.CONCAT(L$4,"_d!",L$1,$A8))</f>
        <v>106.91769409179688</v>
      </c>
      <c r="M8" s="19" cm="1">
        <f t="array" aca="1" ref="M8" ca="1">INDIRECT(_xlfn.CONCAT(M$4,"_d!",M$1,$A8))</f>
        <v>106.11751556396484</v>
      </c>
      <c r="N8" s="19" cm="1">
        <f t="array" aca="1" ref="N8" ca="1">INDIRECT(_xlfn.CONCAT(N$4,"_d!",N$1,$A8))</f>
        <v>105.76007843017578</v>
      </c>
      <c r="O8" s="19" cm="1">
        <f t="array" aca="1" ref="O8" ca="1">INDIRECT(_xlfn.CONCAT(O$4,"_d!",O$1,$A8))</f>
        <v>106.42284393310547</v>
      </c>
      <c r="P8" s="42">
        <f t="shared" ca="1" si="16"/>
        <v>106.1104463680043</v>
      </c>
      <c r="Q8" s="19" cm="1">
        <f t="array" aca="1" ref="Q8" ca="1">INDIRECT(_xlfn.CONCAT(Q$4,"_d!",Q$1,$A8))</f>
        <v>106.46856689453125</v>
      </c>
      <c r="R8" s="19" cm="1">
        <f t="array" aca="1" ref="R8" ca="1">INDIRECT(_xlfn.CONCAT(R$4,"_d!",R$1,$A8))</f>
        <v>106.46856689453125</v>
      </c>
      <c r="S8" s="19" cm="1">
        <f t="array" aca="1" ref="S8" ca="1">INDIRECT(_xlfn.CONCAT(S$4,"_d!",S$1,$A8))</f>
        <v>107.06095123291016</v>
      </c>
      <c r="T8" s="19" cm="1">
        <f t="array" aca="1" ref="T8" ca="1">INDIRECT(_xlfn.CONCAT(T$4,"_d!",T$1,$A8))</f>
        <v>105.93801879882813</v>
      </c>
      <c r="U8" s="19" cm="1">
        <f t="array" aca="1" ref="U8" ca="1">INDIRECT(_xlfn.CONCAT(U$4,"_d!",U$1,$A8))</f>
        <v>105.93234252929688</v>
      </c>
      <c r="V8" s="19" cm="1">
        <f t="array" aca="1" ref="V8" ca="1">INDIRECT(_xlfn.CONCAT(V$4,"_d!",V$1,$A8))</f>
        <v>106.32880401611328</v>
      </c>
      <c r="W8" s="42">
        <f t="shared" ca="1" si="17"/>
        <v>106.44172350829704</v>
      </c>
      <c r="X8" s="19" cm="1">
        <f t="array" aca="1" ref="X8" ca="1">INDIRECT(_xlfn.CONCAT(X$4,"_d!",X$1,$A8))</f>
        <v>106.25418090820313</v>
      </c>
      <c r="Y8" s="19" cm="1">
        <f t="array" aca="1" ref="Y8" ca="1">INDIRECT(_xlfn.CONCAT(Y$4,"_d!",Y$1,$A8))</f>
        <v>105.73887634277344</v>
      </c>
      <c r="Z8" s="19" cm="1">
        <f t="array" aca="1" ref="Z8" ca="1">INDIRECT(_xlfn.CONCAT(Z$4,"_d!",Z$1,$A8))</f>
        <v>107.223876953125</v>
      </c>
      <c r="AA8" s="19" cm="1">
        <f t="array" aca="1" ref="AA8" ca="1">INDIRECT(_xlfn.CONCAT(AA$4,"_d!",AA$1,$A8))</f>
        <v>106.20375061035156</v>
      </c>
      <c r="AB8" s="19" cm="1">
        <f t="array" aca="1" ref="AB8" ca="1">INDIRECT(_xlfn.CONCAT(AB$4,"_d!",AB$1,$A8))</f>
        <v>106.02092742919922</v>
      </c>
      <c r="AC8" s="19" cm="1">
        <f t="array" aca="1" ref="AC8" ca="1">INDIRECT(_xlfn.CONCAT(AC$4,"_d!",AC$1,$A8))</f>
        <v>106.48468017578125</v>
      </c>
      <c r="AD8" s="42">
        <f t="shared" ca="1" si="18"/>
        <v>106.14941523846531</v>
      </c>
      <c r="AE8" s="19" cm="1">
        <f t="array" aca="1" ref="AE8" ca="1">INDIRECT(_xlfn.CONCAT(AE$4,"_d!",AE$1,$A8))</f>
        <v>106.33651733398438</v>
      </c>
      <c r="AF8" s="19" cm="1">
        <f t="array" aca="1" ref="AF8" ca="1">INDIRECT(_xlfn.CONCAT(AF$4,"_d!",AF$1,$A8))</f>
        <v>105.84441375732422</v>
      </c>
      <c r="AG8" s="19" cm="1">
        <f t="array" aca="1" ref="AG8" ca="1">INDIRECT(_xlfn.CONCAT(AG$4,"_d!",AG$1,$A8))</f>
        <v>107.30372619628906</v>
      </c>
      <c r="AH8" s="19" cm="1">
        <f t="array" aca="1" ref="AH8" ca="1">INDIRECT(_xlfn.CONCAT(AH$4,"_d!",AH$1,$A8))</f>
        <v>106.05429840087891</v>
      </c>
      <c r="AI8" s="19" cm="1">
        <f t="array" aca="1" ref="AI8" ca="1">INDIRECT(_xlfn.CONCAT(AI$4,"_d!",AI$1,$A8))</f>
        <v>105.98654174804688</v>
      </c>
      <c r="AJ8" s="19" cm="1">
        <f t="array" aca="1" ref="AJ8" ca="1">INDIRECT(_xlfn.CONCAT(AJ$4,"_d!",AJ$1,$A8))</f>
        <v>106.41868591308594</v>
      </c>
      <c r="AK8" s="42">
        <f t="shared" ca="1" si="19"/>
        <v>106.21312319841405</v>
      </c>
      <c r="AL8" s="19" cm="1">
        <f t="array" aca="1" ref="AL8" ca="1">INDIRECT(_xlfn.CONCAT(AL$4,"_d!",AL$1,$A8))</f>
        <v>106.42908477783203</v>
      </c>
      <c r="AM8" s="19" cm="1">
        <f t="array" aca="1" ref="AM8" ca="1">INDIRECT(_xlfn.CONCAT(AM$4,"_d!",AM$1,$A8))</f>
        <v>105.80442810058594</v>
      </c>
      <c r="AN8" s="19" cm="1">
        <f t="array" aca="1" ref="AN8" ca="1">INDIRECT(_xlfn.CONCAT(AN$4,"_d!",AN$1,$A8))</f>
        <v>107.3458251953125</v>
      </c>
      <c r="AO8" s="19" cm="1">
        <f t="array" aca="1" ref="AO8" ca="1">INDIRECT(_xlfn.CONCAT(AO$4,"_d!",AO$1,$A8))</f>
        <v>106.05632019042969</v>
      </c>
      <c r="AP8" s="19" cm="1">
        <f t="array" aca="1" ref="AP8" ca="1">INDIRECT(_xlfn.CONCAT(AP$4,"_d!",AP$1,$A8))</f>
        <v>106.016357421875</v>
      </c>
      <c r="AQ8" s="19" cm="1">
        <f t="array" aca="1" ref="AQ8" ca="1">INDIRECT(_xlfn.CONCAT(AQ$4,"_d!",AQ$1,$A8))</f>
        <v>106.31789398193359</v>
      </c>
      <c r="AR8" s="42">
        <f t="shared" ca="1" si="20"/>
        <v>106.23947663539818</v>
      </c>
      <c r="AS8" s="19" cm="1">
        <f t="array" aca="1" ref="AS8" ca="1">INDIRECT(_xlfn.CONCAT(AS$4,"_d!",AS$1,$A8))</f>
        <v>106.19261169433594</v>
      </c>
      <c r="AT8" s="19" cm="1">
        <f t="array" aca="1" ref="AT8" ca="1">INDIRECT(_xlfn.CONCAT(AT$4,"_d!",AT$1,$A8))</f>
        <v>105.91941833496094</v>
      </c>
      <c r="AU8" s="19" cm="1">
        <f t="array" aca="1" ref="AU8" ca="1">INDIRECT(_xlfn.CONCAT(AU$4,"_d!",AU$1,$A8))</f>
        <v>107.29132080078125</v>
      </c>
      <c r="AV8" s="19" cm="1">
        <f t="array" aca="1" ref="AV8" ca="1">INDIRECT(_xlfn.CONCAT(AV$4,"_d!",AV$1,$A8))</f>
        <v>106.07334136962891</v>
      </c>
      <c r="AW8" s="19" cm="1">
        <f t="array" aca="1" ref="AW8" ca="1">INDIRECT(_xlfn.CONCAT(AW$4,"_d!",AW$1,$A8))</f>
        <v>106.08164215087891</v>
      </c>
      <c r="AX8" s="19" cm="1">
        <f t="array" aca="1" ref="AX8" ca="1">INDIRECT(_xlfn.CONCAT(AX$4,"_d!",AX$1,$A8))</f>
        <v>106.49297332763672</v>
      </c>
      <c r="AY8" s="42">
        <f t="shared" ca="1" si="21"/>
        <v>106.18504039051666</v>
      </c>
      <c r="AZ8" s="19" cm="1">
        <f t="array" aca="1" ref="AZ8" ca="1">INDIRECT(_xlfn.CONCAT(AZ$4,"_d!",AZ$1,$A8))</f>
        <v>106.24797058105469</v>
      </c>
      <c r="BA8" s="19" cm="1">
        <f t="array" aca="1" ref="BA8" ca="1">INDIRECT(_xlfn.CONCAT(BA$4,"_d!",BA$1,$A8))</f>
        <v>105.72550201416016</v>
      </c>
      <c r="BB8" s="19" cm="1">
        <f t="array" aca="1" ref="BB8" ca="1">INDIRECT(_xlfn.CONCAT(BB$4,"_d!",BB$1,$A8))</f>
        <v>107.47711181640625</v>
      </c>
      <c r="BC8" s="19" cm="1">
        <f t="array" aca="1" ref="BC8" ca="1">INDIRECT(_xlfn.CONCAT(BC$4,"_d!",BC$1,$A8))</f>
        <v>106.25385284423828</v>
      </c>
      <c r="BD8" s="19" cm="1">
        <f t="array" aca="1" ref="BD8" ca="1">INDIRECT(_xlfn.CONCAT(BD$4,"_d!",BD$1,$A8))</f>
        <v>106.07450103759766</v>
      </c>
      <c r="BE8" s="19" cm="1">
        <f t="array" aca="1" ref="BE8" ca="1">INDIRECT(_xlfn.CONCAT(BE$4,"_d!",BE$1,$A8))</f>
        <v>106.74922943115234</v>
      </c>
      <c r="BF8" s="42">
        <f t="shared" ca="1" si="22"/>
        <v>106.18267456141569</v>
      </c>
      <c r="BG8" s="19" cm="1">
        <f t="array" aca="1" ref="BG8" ca="1">INDIRECT(_xlfn.CONCAT(BG$4,"_d!",BG$1,$A8))</f>
        <v>106.3277587890625</v>
      </c>
      <c r="BH8" s="19" cm="1">
        <f t="array" aca="1" ref="BH8" ca="1">INDIRECT(_xlfn.CONCAT(BH$4,"_d!",BH$1,$A8))</f>
        <v>105.89844512939453</v>
      </c>
      <c r="BI8" s="19" cm="1">
        <f t="array" aca="1" ref="BI8" ca="1">INDIRECT(_xlfn.CONCAT(BI$4,"_d!",BI$1,$A8))</f>
        <v>107.37089538574219</v>
      </c>
      <c r="BJ8" s="19" cm="1">
        <f t="array" aca="1" ref="BJ8" ca="1">INDIRECT(_xlfn.CONCAT(BJ$4,"_d!",BJ$1,$A8))</f>
        <v>106.598876953125</v>
      </c>
      <c r="BK8" s="19" cm="1">
        <f t="array" aca="1" ref="BK8" ca="1">INDIRECT(_xlfn.CONCAT(BK$4,"_d!",BK$1,$A8))</f>
        <v>106.14899444580078</v>
      </c>
      <c r="BL8" s="19" cm="1">
        <f t="array" aca="1" ref="BL8" ca="1">INDIRECT(_xlfn.CONCAT(BL$4,"_d!",BL$1,$A8))</f>
        <v>106.76513671875</v>
      </c>
      <c r="BM8" s="42">
        <f t="shared" ca="1" si="23"/>
        <v>106.28626222618138</v>
      </c>
      <c r="BN8" s="19" cm="1">
        <f t="array" aca="1" ref="BN8" ca="1">INDIRECT(_xlfn.CONCAT(BN$4,"_d!",BN$1,$A8))</f>
        <v>106.09928131103516</v>
      </c>
      <c r="BO8" s="19" cm="1">
        <f t="array" aca="1" ref="BO8" ca="1">INDIRECT(_xlfn.CONCAT(BO$4,"_d!",BO$1,$A8))</f>
        <v>105.71685028076172</v>
      </c>
      <c r="BP8" s="19" cm="1">
        <f t="array" aca="1" ref="BP8" ca="1">INDIRECT(_xlfn.CONCAT(BP$4,"_d!",BP$1,$A8))</f>
        <v>107.15054321289063</v>
      </c>
      <c r="BQ8" s="19" cm="1">
        <f t="array" aca="1" ref="BQ8" ca="1">INDIRECT(_xlfn.CONCAT(BQ$4,"_d!",BQ$1,$A8))</f>
        <v>105.78604125976563</v>
      </c>
      <c r="BR8" s="19" cm="1">
        <f t="array" aca="1" ref="BR8" ca="1">INDIRECT(_xlfn.CONCAT(BR$4,"_d!",BR$1,$A8))</f>
        <v>106.24728393554688</v>
      </c>
      <c r="BS8" s="19" cm="1">
        <f t="array" aca="1" ref="BS8" ca="1">INDIRECT(_xlfn.CONCAT(BS$4,"_d!",BS$1,$A8))</f>
        <v>106.76118469238281</v>
      </c>
      <c r="BT8" s="42">
        <f t="shared" ca="1" si="24"/>
        <v>106.08082511017075</v>
      </c>
      <c r="BU8" s="42"/>
      <c r="BV8" s="45">
        <f t="shared" ca="1" si="25"/>
        <v>106.1255407570265</v>
      </c>
      <c r="BW8" s="45">
        <f t="shared" ca="1" si="26"/>
        <v>106.1104463680043</v>
      </c>
      <c r="BX8" s="45">
        <f t="shared" ca="1" si="27"/>
        <v>106.44172350829704</v>
      </c>
      <c r="BY8" s="45">
        <f t="shared" ca="1" si="28"/>
        <v>106.14941523846531</v>
      </c>
      <c r="BZ8" s="45">
        <f t="shared" ca="1" si="29"/>
        <v>106.21312319841405</v>
      </c>
      <c r="CA8" s="45">
        <f t="shared" ca="1" si="30"/>
        <v>106.23947663539818</v>
      </c>
      <c r="CB8" s="45">
        <f t="shared" ca="1" si="31"/>
        <v>106.18504039051666</v>
      </c>
      <c r="CC8" s="45">
        <f t="shared" ca="1" si="32"/>
        <v>106.18267456141569</v>
      </c>
      <c r="CD8" s="45">
        <f t="shared" ca="1" si="33"/>
        <v>106.28626222618138</v>
      </c>
      <c r="CE8" s="45">
        <f t="shared" ca="1" si="34"/>
        <v>106.08082511017075</v>
      </c>
      <c r="CF8" s="45" cm="1">
        <f t="array" aca="1" ref="CF8" ca="1">+SUMPRODUCT($BV$3:$CE$3/100,$BV8:$CE8)</f>
        <v>106.18780001039133</v>
      </c>
      <c r="CG8" s="24"/>
      <c r="CH8" s="24">
        <f t="shared" ca="1" si="37"/>
        <v>2.5057561966600694E-2</v>
      </c>
      <c r="CI8" s="24">
        <f t="shared" ca="1" si="35"/>
        <v>2.5070332226524217E-2</v>
      </c>
      <c r="CJ8" s="24">
        <f t="shared" ca="1" si="35"/>
        <v>2.6361220368358307E-2</v>
      </c>
      <c r="CK8" s="24">
        <f t="shared" ca="1" si="35"/>
        <v>2.430552116492124E-2</v>
      </c>
      <c r="CL8" s="24">
        <f t="shared" ca="1" si="35"/>
        <v>2.4531986083081492E-2</v>
      </c>
      <c r="CM8" s="24">
        <f t="shared" ca="1" si="35"/>
        <v>2.4865150619437726E-2</v>
      </c>
      <c r="CN8" s="24">
        <f t="shared" ca="1" si="35"/>
        <v>2.4229397508293227E-2</v>
      </c>
      <c r="CO8" s="24">
        <f t="shared" ca="1" si="35"/>
        <v>2.3968625309487512E-2</v>
      </c>
      <c r="CP8" s="24">
        <f t="shared" ca="1" si="35"/>
        <v>2.3982442229614209E-2</v>
      </c>
      <c r="CQ8" s="24">
        <f t="shared" ca="1" si="35"/>
        <v>2.237700686154187E-2</v>
      </c>
      <c r="CR8" s="24">
        <f t="shared" ca="1" si="35"/>
        <v>2.4180250828633065E-2</v>
      </c>
      <c r="CS8" s="24">
        <f>+[1]NAC!AX9</f>
        <v>2.7131782945736482E-2</v>
      </c>
      <c r="CT8" s="24"/>
    </row>
    <row r="9" spans="1:109" x14ac:dyDescent="0.25">
      <c r="A9">
        <f t="shared" si="36"/>
        <v>36</v>
      </c>
      <c r="B9" s="35">
        <f>+NAC!A9</f>
        <v>42826</v>
      </c>
      <c r="C9" s="19" cm="1">
        <f t="array" aca="1" ref="C9" ca="1">INDIRECT(_xlfn.CONCAT(C$4,"_d!",C$1,$A9))</f>
        <v>109.34986877441406</v>
      </c>
      <c r="D9" s="19" cm="1">
        <f t="array" aca="1" ref="D9" ca="1">INDIRECT(_xlfn.CONCAT(D$4,"_d!",D$1,$A9))</f>
        <v>108.67765808105469</v>
      </c>
      <c r="E9" s="19" cm="1">
        <f t="array" aca="1" ref="E9" ca="1">INDIRECT(_xlfn.CONCAT(E$4,"_d!",E$1,$A9))</f>
        <v>109.76416778564453</v>
      </c>
      <c r="F9" s="19" cm="1">
        <f t="array" aca="1" ref="F9" ca="1">INDIRECT(_xlfn.CONCAT(F$4,"_d!",F$1,$A9))</f>
        <v>108.39453125</v>
      </c>
      <c r="G9" s="19" cm="1">
        <f t="array" aca="1" ref="G9" ca="1">INDIRECT(_xlfn.CONCAT(G$4,"_d!",G$1,$A9))</f>
        <v>109.13150024414063</v>
      </c>
      <c r="H9" s="19" cm="1">
        <f t="array" aca="1" ref="H9" ca="1">INDIRECT(_xlfn.CONCAT(H$4,"_d!",H$1,$A9))</f>
        <v>108.50173187255859</v>
      </c>
      <c r="I9" s="42">
        <f t="shared" ca="1" si="15"/>
        <v>109.04887167088643</v>
      </c>
      <c r="J9" s="19" cm="1">
        <f t="array" aca="1" ref="J9" ca="1">INDIRECT(_xlfn.CONCAT(J$4,"_d!",J$1,$A9))</f>
        <v>109.19170379638672</v>
      </c>
      <c r="K9" s="19" cm="1">
        <f t="array" aca="1" ref="K9" ca="1">INDIRECT(_xlfn.CONCAT(K$4,"_d!",K$1,$A9))</f>
        <v>108.72787475585938</v>
      </c>
      <c r="L9" s="19" cm="1">
        <f t="array" aca="1" ref="L9" ca="1">INDIRECT(_xlfn.CONCAT(L$4,"_d!",L$1,$A9))</f>
        <v>109.88420104980469</v>
      </c>
      <c r="M9" s="19" cm="1">
        <f t="array" aca="1" ref="M9" ca="1">INDIRECT(_xlfn.CONCAT(M$4,"_d!",M$1,$A9))</f>
        <v>108.59999084472656</v>
      </c>
      <c r="N9" s="19" cm="1">
        <f t="array" aca="1" ref="N9" ca="1">INDIRECT(_xlfn.CONCAT(N$4,"_d!",N$1,$A9))</f>
        <v>109.36410522460938</v>
      </c>
      <c r="O9" s="19" cm="1">
        <f t="array" aca="1" ref="O9" ca="1">INDIRECT(_xlfn.CONCAT(O$4,"_d!",O$1,$A9))</f>
        <v>108.60469818115234</v>
      </c>
      <c r="P9" s="42">
        <f t="shared" ca="1" si="16"/>
        <v>109.03481518164425</v>
      </c>
      <c r="Q9" s="19" cm="1">
        <f t="array" aca="1" ref="Q9" ca="1">INDIRECT(_xlfn.CONCAT(Q$4,"_d!",Q$1,$A9))</f>
        <v>109.46977996826172</v>
      </c>
      <c r="R9" s="19" cm="1">
        <f t="array" aca="1" ref="R9" ca="1">INDIRECT(_xlfn.CONCAT(R$4,"_d!",R$1,$A9))</f>
        <v>109.46977996826172</v>
      </c>
      <c r="S9" s="19" cm="1">
        <f t="array" aca="1" ref="S9" ca="1">INDIRECT(_xlfn.CONCAT(S$4,"_d!",S$1,$A9))</f>
        <v>110.02749633789063</v>
      </c>
      <c r="T9" s="19" cm="1">
        <f t="array" aca="1" ref="T9" ca="1">INDIRECT(_xlfn.CONCAT(T$4,"_d!",T$1,$A9))</f>
        <v>108.26914215087891</v>
      </c>
      <c r="U9" s="19" cm="1">
        <f t="array" aca="1" ref="U9" ca="1">INDIRECT(_xlfn.CONCAT(U$4,"_d!",U$1,$A9))</f>
        <v>109.49854278564453</v>
      </c>
      <c r="V9" s="19" cm="1">
        <f t="array" aca="1" ref="V9" ca="1">INDIRECT(_xlfn.CONCAT(V$4,"_d!",V$1,$A9))</f>
        <v>108.55646514892578</v>
      </c>
      <c r="W9" s="42">
        <f t="shared" ca="1" si="17"/>
        <v>109.39903059195969</v>
      </c>
      <c r="X9" s="19" cm="1">
        <f t="array" aca="1" ref="X9" ca="1">INDIRECT(_xlfn.CONCAT(X$4,"_d!",X$1,$A9))</f>
        <v>109.06005096435547</v>
      </c>
      <c r="Y9" s="19" cm="1">
        <f t="array" aca="1" ref="Y9" ca="1">INDIRECT(_xlfn.CONCAT(Y$4,"_d!",Y$1,$A9))</f>
        <v>108.67162322998047</v>
      </c>
      <c r="Z9" s="19" cm="1">
        <f t="array" aca="1" ref="Z9" ca="1">INDIRECT(_xlfn.CONCAT(Z$4,"_d!",Z$1,$A9))</f>
        <v>110.13996124267578</v>
      </c>
      <c r="AA9" s="19" cm="1">
        <f t="array" aca="1" ref="AA9" ca="1">INDIRECT(_xlfn.CONCAT(AA$4,"_d!",AA$1,$A9))</f>
        <v>108.60359191894531</v>
      </c>
      <c r="AB9" s="19" cm="1">
        <f t="array" aca="1" ref="AB9" ca="1">INDIRECT(_xlfn.CONCAT(AB$4,"_d!",AB$1,$A9))</f>
        <v>109.58688354492188</v>
      </c>
      <c r="AC9" s="19" cm="1">
        <f t="array" aca="1" ref="AC9" ca="1">INDIRECT(_xlfn.CONCAT(AC$4,"_d!",AC$1,$A9))</f>
        <v>108.68321990966797</v>
      </c>
      <c r="AD9" s="42">
        <f t="shared" ca="1" si="18"/>
        <v>108.99698775143693</v>
      </c>
      <c r="AE9" s="19" cm="1">
        <f t="array" aca="1" ref="AE9" ca="1">INDIRECT(_xlfn.CONCAT(AE$4,"_d!",AE$1,$A9))</f>
        <v>109.24239349365234</v>
      </c>
      <c r="AF9" s="19" cm="1">
        <f t="array" aca="1" ref="AF9" ca="1">INDIRECT(_xlfn.CONCAT(AF$4,"_d!",AF$1,$A9))</f>
        <v>108.83562469482422</v>
      </c>
      <c r="AG9" s="19" cm="1">
        <f t="array" aca="1" ref="AG9" ca="1">INDIRECT(_xlfn.CONCAT(AG$4,"_d!",AG$1,$A9))</f>
        <v>110.17250823974609</v>
      </c>
      <c r="AH9" s="19" cm="1">
        <f t="array" aca="1" ref="AH9" ca="1">INDIRECT(_xlfn.CONCAT(AH$4,"_d!",AH$1,$A9))</f>
        <v>108.38247680664063</v>
      </c>
      <c r="AI9" s="19" cm="1">
        <f t="array" aca="1" ref="AI9" ca="1">INDIRECT(_xlfn.CONCAT(AI$4,"_d!",AI$1,$A9))</f>
        <v>109.57608032226563</v>
      </c>
      <c r="AJ9" s="19" cm="1">
        <f t="array" aca="1" ref="AJ9" ca="1">INDIRECT(_xlfn.CONCAT(AJ$4,"_d!",AJ$1,$A9))</f>
        <v>108.61686706542969</v>
      </c>
      <c r="AK9" s="42">
        <f t="shared" ca="1" si="19"/>
        <v>109.11783457096288</v>
      </c>
      <c r="AL9" s="19" cm="1">
        <f t="array" aca="1" ref="AL9" ca="1">INDIRECT(_xlfn.CONCAT(AL$4,"_d!",AL$1,$A9))</f>
        <v>109.35251617431641</v>
      </c>
      <c r="AM9" s="19" cm="1">
        <f t="array" aca="1" ref="AM9" ca="1">INDIRECT(_xlfn.CONCAT(AM$4,"_d!",AM$1,$A9))</f>
        <v>108.75130462646484</v>
      </c>
      <c r="AN9" s="19" cm="1">
        <f t="array" aca="1" ref="AN9" ca="1">INDIRECT(_xlfn.CONCAT(AN$4,"_d!",AN$1,$A9))</f>
        <v>110.28838348388672</v>
      </c>
      <c r="AO9" s="19" cm="1">
        <f t="array" aca="1" ref="AO9" ca="1">INDIRECT(_xlfn.CONCAT(AO$4,"_d!",AO$1,$A9))</f>
        <v>108.45518493652344</v>
      </c>
      <c r="AP9" s="19" cm="1">
        <f t="array" aca="1" ref="AP9" ca="1">INDIRECT(_xlfn.CONCAT(AP$4,"_d!",AP$1,$A9))</f>
        <v>109.51718139648438</v>
      </c>
      <c r="AQ9" s="19" cm="1">
        <f t="array" aca="1" ref="AQ9" ca="1">INDIRECT(_xlfn.CONCAT(AQ$4,"_d!",AQ$1,$A9))</f>
        <v>108.52354431152344</v>
      </c>
      <c r="AR9" s="42">
        <f t="shared" ca="1" si="20"/>
        <v>109.14120243679761</v>
      </c>
      <c r="AS9" s="19" cm="1">
        <f t="array" aca="1" ref="AS9" ca="1">INDIRECT(_xlfn.CONCAT(AS$4,"_d!",AS$1,$A9))</f>
        <v>108.96672821044922</v>
      </c>
      <c r="AT9" s="19" cm="1">
        <f t="array" aca="1" ref="AT9" ca="1">INDIRECT(_xlfn.CONCAT(AT$4,"_d!",AT$1,$A9))</f>
        <v>108.86298370361328</v>
      </c>
      <c r="AU9" s="19" cm="1">
        <f t="array" aca="1" ref="AU9" ca="1">INDIRECT(_xlfn.CONCAT(AU$4,"_d!",AU$1,$A9))</f>
        <v>110.19193267822266</v>
      </c>
      <c r="AV9" s="19" cm="1">
        <f t="array" aca="1" ref="AV9" ca="1">INDIRECT(_xlfn.CONCAT(AV$4,"_d!",AV$1,$A9))</f>
        <v>108.42462158203125</v>
      </c>
      <c r="AW9" s="19" cm="1">
        <f t="array" aca="1" ref="AW9" ca="1">INDIRECT(_xlfn.CONCAT(AW$4,"_d!",AW$1,$A9))</f>
        <v>109.49789428710938</v>
      </c>
      <c r="AX9" s="19" cm="1">
        <f t="array" aca="1" ref="AX9" ca="1">INDIRECT(_xlfn.CONCAT(AX$4,"_d!",AX$1,$A9))</f>
        <v>108.72063446044922</v>
      </c>
      <c r="AY9" s="42">
        <f t="shared" ca="1" si="21"/>
        <v>109.01170858903836</v>
      </c>
      <c r="AZ9" s="19" cm="1">
        <f t="array" aca="1" ref="AZ9" ca="1">INDIRECT(_xlfn.CONCAT(AZ$4,"_d!",AZ$1,$A9))</f>
        <v>109.0172119140625</v>
      </c>
      <c r="BA9" s="19" cm="1">
        <f t="array" aca="1" ref="BA9" ca="1">INDIRECT(_xlfn.CONCAT(BA$4,"_d!",BA$1,$A9))</f>
        <v>108.57110595703125</v>
      </c>
      <c r="BB9" s="19" cm="1">
        <f t="array" aca="1" ref="BB9" ca="1">INDIRECT(_xlfn.CONCAT(BB$4,"_d!",BB$1,$A9))</f>
        <v>110.37007141113281</v>
      </c>
      <c r="BC9" s="19" cm="1">
        <f t="array" aca="1" ref="BC9" ca="1">INDIRECT(_xlfn.CONCAT(BC$4,"_d!",BC$1,$A9))</f>
        <v>108.57254791259766</v>
      </c>
      <c r="BD9" s="19" cm="1">
        <f t="array" aca="1" ref="BD9" ca="1">INDIRECT(_xlfn.CONCAT(BD$4,"_d!",BD$1,$A9))</f>
        <v>109.44815063476563</v>
      </c>
      <c r="BE9" s="19" cm="1">
        <f t="array" aca="1" ref="BE9" ca="1">INDIRECT(_xlfn.CONCAT(BE$4,"_d!",BE$1,$A9))</f>
        <v>108.94789123535156</v>
      </c>
      <c r="BF9" s="42">
        <f t="shared" ca="1" si="22"/>
        <v>108.96900093839895</v>
      </c>
      <c r="BG9" s="19" cm="1">
        <f t="array" aca="1" ref="BG9" ca="1">INDIRECT(_xlfn.CONCAT(BG$4,"_d!",BG$1,$A9))</f>
        <v>109.08989715576172</v>
      </c>
      <c r="BH9" s="19" cm="1">
        <f t="array" aca="1" ref="BH9" ca="1">INDIRECT(_xlfn.CONCAT(BH$4,"_d!",BH$1,$A9))</f>
        <v>108.78296661376953</v>
      </c>
      <c r="BI9" s="19" cm="1">
        <f t="array" aca="1" ref="BI9" ca="1">INDIRECT(_xlfn.CONCAT(BI$4,"_d!",BI$1,$A9))</f>
        <v>110.22367858886719</v>
      </c>
      <c r="BJ9" s="19" cm="1">
        <f t="array" aca="1" ref="BJ9" ca="1">INDIRECT(_xlfn.CONCAT(BJ$4,"_d!",BJ$1,$A9))</f>
        <v>108.93157196044922</v>
      </c>
      <c r="BK9" s="19" cm="1">
        <f t="array" aca="1" ref="BK9" ca="1">INDIRECT(_xlfn.CONCAT(BK$4,"_d!",BK$1,$A9))</f>
        <v>109.55227661132813</v>
      </c>
      <c r="BL9" s="19" cm="1">
        <f t="array" aca="1" ref="BL9" ca="1">INDIRECT(_xlfn.CONCAT(BL$4,"_d!",BL$1,$A9))</f>
        <v>108.98765563964844</v>
      </c>
      <c r="BM9" s="42">
        <f t="shared" ca="1" si="23"/>
        <v>109.0829311915425</v>
      </c>
      <c r="BN9" s="19" cm="1">
        <f t="array" aca="1" ref="BN9" ca="1">INDIRECT(_xlfn.CONCAT(BN$4,"_d!",BN$1,$A9))</f>
        <v>108.76602935791016</v>
      </c>
      <c r="BO9" s="19" cm="1">
        <f t="array" aca="1" ref="BO9" ca="1">INDIRECT(_xlfn.CONCAT(BO$4,"_d!",BO$1,$A9))</f>
        <v>108.49466705322266</v>
      </c>
      <c r="BP9" s="19" cm="1">
        <f t="array" aca="1" ref="BP9" ca="1">INDIRECT(_xlfn.CONCAT(BP$4,"_d!",BP$1,$A9))</f>
        <v>109.96451568603516</v>
      </c>
      <c r="BQ9" s="19" cm="1">
        <f t="array" aca="1" ref="BQ9" ca="1">INDIRECT(_xlfn.CONCAT(BQ$4,"_d!",BQ$1,$A9))</f>
        <v>107.73445892333984</v>
      </c>
      <c r="BR9" s="19" cm="1">
        <f t="array" aca="1" ref="BR9" ca="1">INDIRECT(_xlfn.CONCAT(BR$4,"_d!",BR$1,$A9))</f>
        <v>109.55350494384766</v>
      </c>
      <c r="BS9" s="19" cm="1">
        <f t="array" aca="1" ref="BS9" ca="1">INDIRECT(_xlfn.CONCAT(BS$4,"_d!",BS$1,$A9))</f>
        <v>109.03167724609375</v>
      </c>
      <c r="BT9" s="42">
        <f t="shared" ca="1" si="24"/>
        <v>108.77832490714107</v>
      </c>
      <c r="BU9" s="42"/>
      <c r="BV9" s="45">
        <f t="shared" ca="1" si="25"/>
        <v>109.04887167088643</v>
      </c>
      <c r="BW9" s="45">
        <f t="shared" ca="1" si="26"/>
        <v>109.03481518164425</v>
      </c>
      <c r="BX9" s="45">
        <f t="shared" ca="1" si="27"/>
        <v>109.39903059195969</v>
      </c>
      <c r="BY9" s="45">
        <f t="shared" ca="1" si="28"/>
        <v>108.99698775143693</v>
      </c>
      <c r="BZ9" s="45">
        <f t="shared" ca="1" si="29"/>
        <v>109.11783457096288</v>
      </c>
      <c r="CA9" s="45">
        <f t="shared" ca="1" si="30"/>
        <v>109.14120243679761</v>
      </c>
      <c r="CB9" s="45">
        <f t="shared" ca="1" si="31"/>
        <v>109.01170858903836</v>
      </c>
      <c r="CC9" s="45">
        <f t="shared" ca="1" si="32"/>
        <v>108.96900093839895</v>
      </c>
      <c r="CD9" s="45">
        <f t="shared" ca="1" si="33"/>
        <v>109.0829311915425</v>
      </c>
      <c r="CE9" s="45">
        <f t="shared" ca="1" si="34"/>
        <v>108.77832490714107</v>
      </c>
      <c r="CF9" s="45" cm="1">
        <f t="array" aca="1" ref="CF9" ca="1">+SUMPRODUCT($BV$3:$CE$3/100,$BV9:$CE9)</f>
        <v>109.0186426490139</v>
      </c>
      <c r="CG9" s="24"/>
      <c r="CH9" s="24">
        <f t="shared" ca="1" si="37"/>
        <v>2.7545969547075E-2</v>
      </c>
      <c r="CI9" s="24">
        <f t="shared" ca="1" si="35"/>
        <v>2.7559669323205638E-2</v>
      </c>
      <c r="CJ9" s="24">
        <f t="shared" ca="1" si="35"/>
        <v>2.7783344596370885E-2</v>
      </c>
      <c r="CK9" s="24">
        <f t="shared" ca="1" si="35"/>
        <v>2.682607818963989E-2</v>
      </c>
      <c r="CL9" s="24">
        <f t="shared" ca="1" si="35"/>
        <v>2.7347951788618596E-2</v>
      </c>
      <c r="CM9" s="24">
        <f t="shared" ca="1" si="35"/>
        <v>2.7313065663508773E-2</v>
      </c>
      <c r="CN9" s="24">
        <f t="shared" ca="1" si="35"/>
        <v>2.6620211172176944E-2</v>
      </c>
      <c r="CO9" s="24">
        <f t="shared" ca="1" si="35"/>
        <v>2.6240875816060383E-2</v>
      </c>
      <c r="CP9" s="24">
        <f t="shared" ca="1" si="35"/>
        <v>2.6312609991023139E-2</v>
      </c>
      <c r="CQ9" s="24">
        <f t="shared" ca="1" si="35"/>
        <v>2.5428721865321302E-2</v>
      </c>
      <c r="CR9" s="24">
        <f t="shared" ca="1" si="35"/>
        <v>2.6658831224919854E-2</v>
      </c>
      <c r="CS9" s="24">
        <f>+[1]NAC!AX10</f>
        <v>2.2641509433962259E-2</v>
      </c>
      <c r="CT9" s="24"/>
    </row>
    <row r="10" spans="1:109" x14ac:dyDescent="0.25">
      <c r="A10">
        <f t="shared" si="36"/>
        <v>37</v>
      </c>
      <c r="B10" s="35">
        <f>+NAC!A10</f>
        <v>42856</v>
      </c>
      <c r="C10" s="19" cm="1">
        <f t="array" aca="1" ref="C10" ca="1">INDIRECT(_xlfn.CONCAT(C$4,"_d!",C$1,$A10))</f>
        <v>110.68337249755859</v>
      </c>
      <c r="D10" s="19" cm="1">
        <f t="array" aca="1" ref="D10" ca="1">INDIRECT(_xlfn.CONCAT(D$4,"_d!",D$1,$A10))</f>
        <v>110.29759216308594</v>
      </c>
      <c r="E10" s="19" cm="1">
        <f t="array" aca="1" ref="E10" ca="1">INDIRECT(_xlfn.CONCAT(E$4,"_d!",E$1,$A10))</f>
        <v>111.38063812255859</v>
      </c>
      <c r="F10" s="19" cm="1">
        <f t="array" aca="1" ref="F10" ca="1">INDIRECT(_xlfn.CONCAT(F$4,"_d!",F$1,$A10))</f>
        <v>110.46481323242188</v>
      </c>
      <c r="G10" s="19" cm="1">
        <f t="array" aca="1" ref="G10" ca="1">INDIRECT(_xlfn.CONCAT(G$4,"_d!",G$1,$A10))</f>
        <v>111.03797149658203</v>
      </c>
      <c r="H10" s="19" cm="1">
        <f t="array" aca="1" ref="H10" ca="1">INDIRECT(_xlfn.CONCAT(H$4,"_d!",H$1,$A10))</f>
        <v>110.52959442138672</v>
      </c>
      <c r="I10" s="42">
        <f t="shared" ca="1" si="15"/>
        <v>110.60511791525268</v>
      </c>
      <c r="J10" s="19" cm="1">
        <f t="array" aca="1" ref="J10" ca="1">INDIRECT(_xlfn.CONCAT(J$4,"_d!",J$1,$A10))</f>
        <v>110.50898742675781</v>
      </c>
      <c r="K10" s="19" cm="1">
        <f t="array" aca="1" ref="K10" ca="1">INDIRECT(_xlfn.CONCAT(K$4,"_d!",K$1,$A10))</f>
        <v>110.35541534423828</v>
      </c>
      <c r="L10" s="19" cm="1">
        <f t="array" aca="1" ref="L10" ca="1">INDIRECT(_xlfn.CONCAT(L$4,"_d!",L$1,$A10))</f>
        <v>111.51132202148438</v>
      </c>
      <c r="M10" s="19" cm="1">
        <f t="array" aca="1" ref="M10" ca="1">INDIRECT(_xlfn.CONCAT(M$4,"_d!",M$1,$A10))</f>
        <v>110.65568542480469</v>
      </c>
      <c r="N10" s="19" cm="1">
        <f t="array" aca="1" ref="N10" ca="1">INDIRECT(_xlfn.CONCAT(N$4,"_d!",N$1,$A10))</f>
        <v>111.26253509521484</v>
      </c>
      <c r="O10" s="19" cm="1">
        <f t="array" aca="1" ref="O10" ca="1">INDIRECT(_xlfn.CONCAT(O$4,"_d!",O$1,$A10))</f>
        <v>110.50900268554688</v>
      </c>
      <c r="P10" s="42">
        <f t="shared" ca="1" si="16"/>
        <v>110.57890504359737</v>
      </c>
      <c r="Q10" s="19" cm="1">
        <f t="array" aca="1" ref="Q10" ca="1">INDIRECT(_xlfn.CONCAT(Q$4,"_d!",Q$1,$A10))</f>
        <v>110.82777404785156</v>
      </c>
      <c r="R10" s="19" cm="1">
        <f t="array" aca="1" ref="R10" ca="1">INDIRECT(_xlfn.CONCAT(R$4,"_d!",R$1,$A10))</f>
        <v>110.82777404785156</v>
      </c>
      <c r="S10" s="19" cm="1">
        <f t="array" aca="1" ref="S10" ca="1">INDIRECT(_xlfn.CONCAT(S$4,"_d!",S$1,$A10))</f>
        <v>111.67474365234375</v>
      </c>
      <c r="T10" s="19" cm="1">
        <f t="array" aca="1" ref="T10" ca="1">INDIRECT(_xlfn.CONCAT(T$4,"_d!",T$1,$A10))</f>
        <v>110.32472229003906</v>
      </c>
      <c r="U10" s="19" cm="1">
        <f t="array" aca="1" ref="U10" ca="1">INDIRECT(_xlfn.CONCAT(U$4,"_d!",U$1,$A10))</f>
        <v>111.34070587158203</v>
      </c>
      <c r="V10" s="19" cm="1">
        <f t="array" aca="1" ref="V10" ca="1">INDIRECT(_xlfn.CONCAT(V$4,"_d!",V$1,$A10))</f>
        <v>110.52484893798828</v>
      </c>
      <c r="W10" s="42">
        <f t="shared" ca="1" si="17"/>
        <v>110.87486785798166</v>
      </c>
      <c r="X10" s="19" cm="1">
        <f t="array" aca="1" ref="X10" ca="1">INDIRECT(_xlfn.CONCAT(X$4,"_d!",X$1,$A10))</f>
        <v>110.4453125</v>
      </c>
      <c r="Y10" s="19" cm="1">
        <f t="array" aca="1" ref="Y10" ca="1">INDIRECT(_xlfn.CONCAT(Y$4,"_d!",Y$1,$A10))</f>
        <v>110.29116058349609</v>
      </c>
      <c r="Z10" s="19" cm="1">
        <f t="array" aca="1" ref="Z10" ca="1">INDIRECT(_xlfn.CONCAT(Z$4,"_d!",Z$1,$A10))</f>
        <v>111.77513122558594</v>
      </c>
      <c r="AA10" s="19" cm="1">
        <f t="array" aca="1" ref="AA10" ca="1">INDIRECT(_xlfn.CONCAT(AA$4,"_d!",AA$1,$A10))</f>
        <v>110.67099761962891</v>
      </c>
      <c r="AB10" s="19" cm="1">
        <f t="array" aca="1" ref="AB10" ca="1">INDIRECT(_xlfn.CONCAT(AB$4,"_d!",AB$1,$A10))</f>
        <v>111.42481231689453</v>
      </c>
      <c r="AC10" s="19" cm="1">
        <f t="array" aca="1" ref="AC10" ca="1">INDIRECT(_xlfn.CONCAT(AC$4,"_d!",AC$1,$A10))</f>
        <v>110.61553192138672</v>
      </c>
      <c r="AD10" s="42">
        <f t="shared" ca="1" si="18"/>
        <v>110.56713737315168</v>
      </c>
      <c r="AE10" s="19" cm="1">
        <f t="array" aca="1" ref="AE10" ca="1">INDIRECT(_xlfn.CONCAT(AE$4,"_d!",AE$1,$A10))</f>
        <v>110.59139251708984</v>
      </c>
      <c r="AF10" s="19" cm="1">
        <f t="array" aca="1" ref="AF10" ca="1">INDIRECT(_xlfn.CONCAT(AF$4,"_d!",AF$1,$A10))</f>
        <v>110.45504760742188</v>
      </c>
      <c r="AG10" s="19" cm="1">
        <f t="array" aca="1" ref="AG10" ca="1">INDIRECT(_xlfn.CONCAT(AG$4,"_d!",AG$1,$A10))</f>
        <v>111.80876159667969</v>
      </c>
      <c r="AH10" s="19" cm="1">
        <f t="array" aca="1" ref="AH10" ca="1">INDIRECT(_xlfn.CONCAT(AH$4,"_d!",AH$1,$A10))</f>
        <v>110.38125610351563</v>
      </c>
      <c r="AI10" s="19" cm="1">
        <f t="array" aca="1" ref="AI10" ca="1">INDIRECT(_xlfn.CONCAT(AI$4,"_d!",AI$1,$A10))</f>
        <v>111.45428466796875</v>
      </c>
      <c r="AJ10" s="19" cm="1">
        <f t="array" aca="1" ref="AJ10" ca="1">INDIRECT(_xlfn.CONCAT(AJ$4,"_d!",AJ$1,$A10))</f>
        <v>110.51898956298828</v>
      </c>
      <c r="AK10" s="42">
        <f t="shared" ca="1" si="19"/>
        <v>110.66989612116026</v>
      </c>
      <c r="AL10" s="19" cm="1">
        <f t="array" aca="1" ref="AL10" ca="1">INDIRECT(_xlfn.CONCAT(AL$4,"_d!",AL$1,$A10))</f>
        <v>110.73273468017578</v>
      </c>
      <c r="AM10" s="19" cm="1">
        <f t="array" aca="1" ref="AM10" ca="1">INDIRECT(_xlfn.CONCAT(AM$4,"_d!",AM$1,$A10))</f>
        <v>110.36616516113281</v>
      </c>
      <c r="AN10" s="19" cm="1">
        <f t="array" aca="1" ref="AN10" ca="1">INDIRECT(_xlfn.CONCAT(AN$4,"_d!",AN$1,$A10))</f>
        <v>111.9632568359375</v>
      </c>
      <c r="AO10" s="19" cm="1">
        <f t="array" aca="1" ref="AO10" ca="1">INDIRECT(_xlfn.CONCAT(AO$4,"_d!",AO$1,$A10))</f>
        <v>110.56580352783203</v>
      </c>
      <c r="AP10" s="19" cm="1">
        <f t="array" aca="1" ref="AP10" ca="1">INDIRECT(_xlfn.CONCAT(AP$4,"_d!",AP$1,$A10))</f>
        <v>111.35435485839844</v>
      </c>
      <c r="AQ10" s="19" cm="1">
        <f t="array" aca="1" ref="AQ10" ca="1">INDIRECT(_xlfn.CONCAT(AQ$4,"_d!",AQ$1,$A10))</f>
        <v>110.44785308837891</v>
      </c>
      <c r="AR10" s="42">
        <f t="shared" ca="1" si="20"/>
        <v>110.71205416764462</v>
      </c>
      <c r="AS10" s="19" cm="1">
        <f t="array" aca="1" ref="AS10" ca="1">INDIRECT(_xlfn.CONCAT(AS$4,"_d!",AS$1,$A10))</f>
        <v>110.32316589355469</v>
      </c>
      <c r="AT10" s="19" cm="1">
        <f t="array" aca="1" ref="AT10" ca="1">INDIRECT(_xlfn.CONCAT(AT$4,"_d!",AT$1,$A10))</f>
        <v>110.45390319824219</v>
      </c>
      <c r="AU10" s="19" cm="1">
        <f t="array" aca="1" ref="AU10" ca="1">INDIRECT(_xlfn.CONCAT(AU$4,"_d!",AU$1,$A10))</f>
        <v>111.90393829345703</v>
      </c>
      <c r="AV10" s="19" cm="1">
        <f t="array" aca="1" ref="AV10" ca="1">INDIRECT(_xlfn.CONCAT(AV$4,"_d!",AV$1,$A10))</f>
        <v>110.43893432617188</v>
      </c>
      <c r="AW10" s="19" cm="1">
        <f t="array" aca="1" ref="AW10" ca="1">INDIRECT(_xlfn.CONCAT(AW$4,"_d!",AW$1,$A10))</f>
        <v>111.31989288330078</v>
      </c>
      <c r="AX10" s="19" cm="1">
        <f t="array" aca="1" ref="AX10" ca="1">INDIRECT(_xlfn.CONCAT(AX$4,"_d!",AX$1,$A10))</f>
        <v>110.56825256347656</v>
      </c>
      <c r="AY10" s="42">
        <f t="shared" ca="1" si="21"/>
        <v>110.55757782248162</v>
      </c>
      <c r="AZ10" s="19" cm="1">
        <f t="array" aca="1" ref="AZ10" ca="1">INDIRECT(_xlfn.CONCAT(AZ$4,"_d!",AZ$1,$A10))</f>
        <v>110.41018676757813</v>
      </c>
      <c r="BA10" s="19" cm="1">
        <f t="array" aca="1" ref="BA10" ca="1">INDIRECT(_xlfn.CONCAT(BA$4,"_d!",BA$1,$A10))</f>
        <v>110.19293212890625</v>
      </c>
      <c r="BB10" s="19" cm="1">
        <f t="array" aca="1" ref="BB10" ca="1">INDIRECT(_xlfn.CONCAT(BB$4,"_d!",BB$1,$A10))</f>
        <v>112.10176086425781</v>
      </c>
      <c r="BC10" s="19" cm="1">
        <f t="array" aca="1" ref="BC10" ca="1">INDIRECT(_xlfn.CONCAT(BC$4,"_d!",BC$1,$A10))</f>
        <v>110.64253234863281</v>
      </c>
      <c r="BD10" s="19" cm="1">
        <f t="array" aca="1" ref="BD10" ca="1">INDIRECT(_xlfn.CONCAT(BD$4,"_d!",BD$1,$A10))</f>
        <v>111.22903442382813</v>
      </c>
      <c r="BE10" s="19" cm="1">
        <f t="array" aca="1" ref="BE10" ca="1">INDIRECT(_xlfn.CONCAT(BE$4,"_d!",BE$1,$A10))</f>
        <v>110.73881530761719</v>
      </c>
      <c r="BF10" s="42">
        <f t="shared" ca="1" si="22"/>
        <v>110.53896132256347</v>
      </c>
      <c r="BG10" s="19" cm="1">
        <f t="array" aca="1" ref="BG10" ca="1">INDIRECT(_xlfn.CONCAT(BG$4,"_d!",BG$1,$A10))</f>
        <v>110.52715301513672</v>
      </c>
      <c r="BH10" s="19" cm="1">
        <f t="array" aca="1" ref="BH10" ca="1">INDIRECT(_xlfn.CONCAT(BH$4,"_d!",BH$1,$A10))</f>
        <v>110.40563201904297</v>
      </c>
      <c r="BI10" s="19" cm="1">
        <f t="array" aca="1" ref="BI10" ca="1">INDIRECT(_xlfn.CONCAT(BI$4,"_d!",BI$1,$A10))</f>
        <v>111.99961090087891</v>
      </c>
      <c r="BJ10" s="19" cm="1">
        <f t="array" aca="1" ref="BJ10" ca="1">INDIRECT(_xlfn.CONCAT(BJ$4,"_d!",BJ$1,$A10))</f>
        <v>110.93595123291016</v>
      </c>
      <c r="BK10" s="19" cm="1">
        <f t="array" aca="1" ref="BK10" ca="1">INDIRECT(_xlfn.CONCAT(BK$4,"_d!",BK$1,$A10))</f>
        <v>111.39208984375</v>
      </c>
      <c r="BL10" s="19" cm="1">
        <f t="array" aca="1" ref="BL10" ca="1">INDIRECT(_xlfn.CONCAT(BL$4,"_d!",BL$1,$A10))</f>
        <v>110.82021331787109</v>
      </c>
      <c r="BM10" s="42">
        <f t="shared" ca="1" si="23"/>
        <v>110.67888585367426</v>
      </c>
      <c r="BN10" s="19" cm="1">
        <f t="array" aca="1" ref="BN10" ca="1">INDIRECT(_xlfn.CONCAT(BN$4,"_d!",BN$1,$A10))</f>
        <v>110.23830413818359</v>
      </c>
      <c r="BO10" s="19" cm="1">
        <f t="array" aca="1" ref="BO10" ca="1">INDIRECT(_xlfn.CONCAT(BO$4,"_d!",BO$1,$A10))</f>
        <v>110.08911895751953</v>
      </c>
      <c r="BP10" s="19" cm="1">
        <f t="array" aca="1" ref="BP10" ca="1">INDIRECT(_xlfn.CONCAT(BP$4,"_d!",BP$1,$A10))</f>
        <v>111.76834869384766</v>
      </c>
      <c r="BQ10" s="19" cm="1">
        <f t="array" aca="1" ref="BQ10" ca="1">INDIRECT(_xlfn.CONCAT(BQ$4,"_d!",BQ$1,$A10))</f>
        <v>109.96501159667969</v>
      </c>
      <c r="BR10" s="19" cm="1">
        <f t="array" aca="1" ref="BR10" ca="1">INDIRECT(_xlfn.CONCAT(BR$4,"_d!",BR$1,$A10))</f>
        <v>111.32535552978516</v>
      </c>
      <c r="BS10" s="19" cm="1">
        <f t="array" aca="1" ref="BS10" ca="1">INDIRECT(_xlfn.CONCAT(BS$4,"_d!",BS$1,$A10))</f>
        <v>110.89219665527344</v>
      </c>
      <c r="BT10" s="42">
        <f t="shared" ca="1" si="24"/>
        <v>110.38995695280232</v>
      </c>
      <c r="BU10" s="42"/>
      <c r="BV10" s="45">
        <f t="shared" ca="1" si="25"/>
        <v>110.60511791525268</v>
      </c>
      <c r="BW10" s="45">
        <f t="shared" ca="1" si="26"/>
        <v>110.57890504359737</v>
      </c>
      <c r="BX10" s="45">
        <f t="shared" ca="1" si="27"/>
        <v>110.87486785798166</v>
      </c>
      <c r="BY10" s="45">
        <f t="shared" ca="1" si="28"/>
        <v>110.56713737315168</v>
      </c>
      <c r="BZ10" s="45">
        <f t="shared" ca="1" si="29"/>
        <v>110.66989612116026</v>
      </c>
      <c r="CA10" s="45">
        <f t="shared" ca="1" si="30"/>
        <v>110.71205416764462</v>
      </c>
      <c r="CB10" s="45">
        <f t="shared" ca="1" si="31"/>
        <v>110.55757782248162</v>
      </c>
      <c r="CC10" s="45">
        <f t="shared" ca="1" si="32"/>
        <v>110.53896132256347</v>
      </c>
      <c r="CD10" s="45">
        <f t="shared" ca="1" si="33"/>
        <v>110.67888585367426</v>
      </c>
      <c r="CE10" s="45">
        <f t="shared" ca="1" si="34"/>
        <v>110.38995695280232</v>
      </c>
      <c r="CF10" s="45" cm="1">
        <f t="array" aca="1" ref="CF10" ca="1">+SUMPRODUCT($BV$3:$CE$3/100,$BV10:$CE10)</f>
        <v>110.58621993278024</v>
      </c>
      <c r="CG10" s="24"/>
      <c r="CH10" s="24">
        <f t="shared" ca="1" si="37"/>
        <v>1.4271089838169715E-2</v>
      </c>
      <c r="CI10" s="24">
        <f t="shared" ca="1" si="35"/>
        <v>1.4161438797147374E-2</v>
      </c>
      <c r="CJ10" s="24">
        <f t="shared" ca="1" si="35"/>
        <v>1.3490405335734534E-2</v>
      </c>
      <c r="CK10" s="24">
        <f t="shared" ca="1" si="35"/>
        <v>1.4405440499836608E-2</v>
      </c>
      <c r="CL10" s="24">
        <f t="shared" ca="1" si="35"/>
        <v>1.4223720222270586E-2</v>
      </c>
      <c r="CM10" s="24">
        <f t="shared" ca="1" si="35"/>
        <v>1.4392838779256456E-2</v>
      </c>
      <c r="CN10" s="24">
        <f t="shared" ca="1" si="35"/>
        <v>1.4180763272604091E-2</v>
      </c>
      <c r="CO10" s="24">
        <f t="shared" ca="1" si="35"/>
        <v>1.440740367117832E-2</v>
      </c>
      <c r="CP10" s="24">
        <f t="shared" ca="1" si="35"/>
        <v>1.4630654353515293E-2</v>
      </c>
      <c r="CQ10" s="24">
        <f t="shared" ca="1" si="35"/>
        <v>1.4815746124395845E-2</v>
      </c>
      <c r="CR10" s="24">
        <f t="shared" ca="1" si="35"/>
        <v>1.4378983682755697E-2</v>
      </c>
      <c r="CS10" s="24">
        <f>+[1]NAC!AX11</f>
        <v>1.2915129151291449E-2</v>
      </c>
      <c r="CT10" s="24"/>
    </row>
    <row r="11" spans="1:109" x14ac:dyDescent="0.25">
      <c r="A11">
        <f t="shared" si="36"/>
        <v>38</v>
      </c>
      <c r="B11" s="35">
        <f>+NAC!A11</f>
        <v>42887</v>
      </c>
      <c r="C11" s="19" cm="1">
        <f t="array" aca="1" ref="C11" ca="1">INDIRECT(_xlfn.CONCAT(C$4,"_d!",C$1,$A11))</f>
        <v>112.19669342041016</v>
      </c>
      <c r="D11" s="19" cm="1">
        <f t="array" aca="1" ref="D11" ca="1">INDIRECT(_xlfn.CONCAT(D$4,"_d!",D$1,$A11))</f>
        <v>111.30752563476563</v>
      </c>
      <c r="E11" s="19" cm="1">
        <f t="array" aca="1" ref="E11" ca="1">INDIRECT(_xlfn.CONCAT(E$4,"_d!",E$1,$A11))</f>
        <v>112.39476013183594</v>
      </c>
      <c r="F11" s="19" cm="1">
        <f t="array" aca="1" ref="F11" ca="1">INDIRECT(_xlfn.CONCAT(F$4,"_d!",F$1,$A11))</f>
        <v>111.98880004882813</v>
      </c>
      <c r="G11" s="19" cm="1">
        <f t="array" aca="1" ref="G11" ca="1">INDIRECT(_xlfn.CONCAT(G$4,"_d!",G$1,$A11))</f>
        <v>112.00383758544922</v>
      </c>
      <c r="H11" s="19" cm="1">
        <f t="array" aca="1" ref="H11" ca="1">INDIRECT(_xlfn.CONCAT(H$4,"_d!",H$1,$A11))</f>
        <v>111.61599731445313</v>
      </c>
      <c r="I11" s="42">
        <f t="shared" ca="1" si="15"/>
        <v>111.85854608597913</v>
      </c>
      <c r="J11" s="19" cm="1">
        <f t="array" aca="1" ref="J11" ca="1">INDIRECT(_xlfn.CONCAT(J$4,"_d!",J$1,$A11))</f>
        <v>112.020263671875</v>
      </c>
      <c r="K11" s="19" cm="1">
        <f t="array" aca="1" ref="K11" ca="1">INDIRECT(_xlfn.CONCAT(K$4,"_d!",K$1,$A11))</f>
        <v>111.39462280273438</v>
      </c>
      <c r="L11" s="19" cm="1">
        <f t="array" aca="1" ref="L11" ca="1">INDIRECT(_xlfn.CONCAT(L$4,"_d!",L$1,$A11))</f>
        <v>112.54522705078125</v>
      </c>
      <c r="M11" s="19" cm="1">
        <f t="array" aca="1" ref="M11" ca="1">INDIRECT(_xlfn.CONCAT(M$4,"_d!",M$1,$A11))</f>
        <v>112.18891906738281</v>
      </c>
      <c r="N11" s="19" cm="1">
        <f t="array" aca="1" ref="N11" ca="1">INDIRECT(_xlfn.CONCAT(N$4,"_d!",N$1,$A11))</f>
        <v>112.24875640869141</v>
      </c>
      <c r="O11" s="19" cm="1">
        <f t="array" aca="1" ref="O11" ca="1">INDIRECT(_xlfn.CONCAT(O$4,"_d!",O$1,$A11))</f>
        <v>111.6357421875</v>
      </c>
      <c r="P11" s="42">
        <f t="shared" ca="1" si="16"/>
        <v>111.84650294527458</v>
      </c>
      <c r="Q11" s="19" cm="1">
        <f t="array" aca="1" ref="Q11" ca="1">INDIRECT(_xlfn.CONCAT(Q$4,"_d!",Q$1,$A11))</f>
        <v>112.35944366455078</v>
      </c>
      <c r="R11" s="19" cm="1">
        <f t="array" aca="1" ref="R11" ca="1">INDIRECT(_xlfn.CONCAT(R$4,"_d!",R$1,$A11))</f>
        <v>112.35944366455078</v>
      </c>
      <c r="S11" s="19" cm="1">
        <f t="array" aca="1" ref="S11" ca="1">INDIRECT(_xlfn.CONCAT(S$4,"_d!",S$1,$A11))</f>
        <v>112.69001770019531</v>
      </c>
      <c r="T11" s="19" cm="1">
        <f t="array" aca="1" ref="T11" ca="1">INDIRECT(_xlfn.CONCAT(T$4,"_d!",T$1,$A11))</f>
        <v>111.83077239990234</v>
      </c>
      <c r="U11" s="19" cm="1">
        <f t="array" aca="1" ref="U11" ca="1">INDIRECT(_xlfn.CONCAT(U$4,"_d!",U$1,$A11))</f>
        <v>112.39136505126953</v>
      </c>
      <c r="V11" s="19" cm="1">
        <f t="array" aca="1" ref="V11" ca="1">INDIRECT(_xlfn.CONCAT(V$4,"_d!",V$1,$A11))</f>
        <v>111.66703796386719</v>
      </c>
      <c r="W11" s="42">
        <f t="shared" ca="1" si="17"/>
        <v>112.31400245048387</v>
      </c>
      <c r="X11" s="19" cm="1">
        <f t="array" aca="1" ref="X11" ca="1">INDIRECT(_xlfn.CONCAT(X$4,"_d!",X$1,$A11))</f>
        <v>111.90981292724609</v>
      </c>
      <c r="Y11" s="19" cm="1">
        <f t="array" aca="1" ref="Y11" ca="1">INDIRECT(_xlfn.CONCAT(Y$4,"_d!",Y$1,$A11))</f>
        <v>111.36452484130859</v>
      </c>
      <c r="Z11" s="19" cm="1">
        <f t="array" aca="1" ref="Z11" ca="1">INDIRECT(_xlfn.CONCAT(Z$4,"_d!",Z$1,$A11))</f>
        <v>112.78673553466797</v>
      </c>
      <c r="AA11" s="19" cm="1">
        <f t="array" aca="1" ref="AA11" ca="1">INDIRECT(_xlfn.CONCAT(AA$4,"_d!",AA$1,$A11))</f>
        <v>112.19029998779297</v>
      </c>
      <c r="AB11" s="19" cm="1">
        <f t="array" aca="1" ref="AB11" ca="1">INDIRECT(_xlfn.CONCAT(AB$4,"_d!",AB$1,$A11))</f>
        <v>112.5484619140625</v>
      </c>
      <c r="AC11" s="19" cm="1">
        <f t="array" aca="1" ref="AC11" ca="1">INDIRECT(_xlfn.CONCAT(AC$4,"_d!",AC$1,$A11))</f>
        <v>111.79140472412109</v>
      </c>
      <c r="AD11" s="42">
        <f t="shared" ca="1" si="18"/>
        <v>111.83440422468043</v>
      </c>
      <c r="AE11" s="19" cm="1">
        <f t="array" aca="1" ref="AE11" ca="1">INDIRECT(_xlfn.CONCAT(AE$4,"_d!",AE$1,$A11))</f>
        <v>112.1317138671875</v>
      </c>
      <c r="AF11" s="19" cm="1">
        <f t="array" aca="1" ref="AF11" ca="1">INDIRECT(_xlfn.CONCAT(AF$4,"_d!",AF$1,$A11))</f>
        <v>111.55499267578125</v>
      </c>
      <c r="AG11" s="19" cm="1">
        <f t="array" aca="1" ref="AG11" ca="1">INDIRECT(_xlfn.CONCAT(AG$4,"_d!",AG$1,$A11))</f>
        <v>112.85157012939453</v>
      </c>
      <c r="AH11" s="19" cm="1">
        <f t="array" aca="1" ref="AH11" ca="1">INDIRECT(_xlfn.CONCAT(AH$4,"_d!",AH$1,$A11))</f>
        <v>111.91970062255859</v>
      </c>
      <c r="AI11" s="19" cm="1">
        <f t="array" aca="1" ref="AI11" ca="1">INDIRECT(_xlfn.CONCAT(AI$4,"_d!",AI$1,$A11))</f>
        <v>112.53416442871094</v>
      </c>
      <c r="AJ11" s="19" cm="1">
        <f t="array" aca="1" ref="AJ11" ca="1">INDIRECT(_xlfn.CONCAT(AJ$4,"_d!",AJ$1,$A11))</f>
        <v>111.65536499023438</v>
      </c>
      <c r="AK11" s="42">
        <f t="shared" ca="1" si="19"/>
        <v>111.97703139454366</v>
      </c>
      <c r="AL11" s="19" cm="1">
        <f t="array" aca="1" ref="AL11" ca="1">INDIRECT(_xlfn.CONCAT(AL$4,"_d!",AL$1,$A11))</f>
        <v>112.24730682373047</v>
      </c>
      <c r="AM11" s="19" cm="1">
        <f t="array" aca="1" ref="AM11" ca="1">INDIRECT(_xlfn.CONCAT(AM$4,"_d!",AM$1,$A11))</f>
        <v>111.46806335449219</v>
      </c>
      <c r="AN11" s="19" cm="1">
        <f t="array" aca="1" ref="AN11" ca="1">INDIRECT(_xlfn.CONCAT(AN$4,"_d!",AN$1,$A11))</f>
        <v>113.02156066894531</v>
      </c>
      <c r="AO11" s="19" cm="1">
        <f t="array" aca="1" ref="AO11" ca="1">INDIRECT(_xlfn.CONCAT(AO$4,"_d!",AO$1,$A11))</f>
        <v>112.08390808105469</v>
      </c>
      <c r="AP11" s="19" cm="1">
        <f t="array" aca="1" ref="AP11" ca="1">INDIRECT(_xlfn.CONCAT(AP$4,"_d!",AP$1,$A11))</f>
        <v>112.50791931152344</v>
      </c>
      <c r="AQ11" s="19" cm="1">
        <f t="array" aca="1" ref="AQ11" ca="1">INDIRECT(_xlfn.CONCAT(AQ$4,"_d!",AQ$1,$A11))</f>
        <v>111.64327239990234</v>
      </c>
      <c r="AR11" s="42">
        <f t="shared" ca="1" si="20"/>
        <v>112.01683828992088</v>
      </c>
      <c r="AS11" s="19" cm="1">
        <f t="array" aca="1" ref="AS11" ca="1">INDIRECT(_xlfn.CONCAT(AS$4,"_d!",AS$1,$A11))</f>
        <v>111.80905914306641</v>
      </c>
      <c r="AT11" s="19" cm="1">
        <f t="array" aca="1" ref="AT11" ca="1">INDIRECT(_xlfn.CONCAT(AT$4,"_d!",AT$1,$A11))</f>
        <v>111.57413482666016</v>
      </c>
      <c r="AU11" s="19" cm="1">
        <f t="array" aca="1" ref="AU11" ca="1">INDIRECT(_xlfn.CONCAT(AU$4,"_d!",AU$1,$A11))</f>
        <v>112.97721099853516</v>
      </c>
      <c r="AV11" s="19" cm="1">
        <f t="array" aca="1" ref="AV11" ca="1">INDIRECT(_xlfn.CONCAT(AV$4,"_d!",AV$1,$A11))</f>
        <v>111.99442291259766</v>
      </c>
      <c r="AW11" s="19" cm="1">
        <f t="array" aca="1" ref="AW11" ca="1">INDIRECT(_xlfn.CONCAT(AW$4,"_d!",AW$1,$A11))</f>
        <v>112.54891204833984</v>
      </c>
      <c r="AX11" s="19" cm="1">
        <f t="array" aca="1" ref="AX11" ca="1">INDIRECT(_xlfn.CONCAT(AX$4,"_d!",AX$1,$A11))</f>
        <v>111.73305511474609</v>
      </c>
      <c r="AY11" s="42">
        <f t="shared" ca="1" si="21"/>
        <v>111.86141387397889</v>
      </c>
      <c r="AZ11" s="19" cm="1">
        <f t="array" aca="1" ref="AZ11" ca="1">INDIRECT(_xlfn.CONCAT(AZ$4,"_d!",AZ$1,$A11))</f>
        <v>111.91740417480469</v>
      </c>
      <c r="BA11" s="19" cm="1">
        <f t="array" aca="1" ref="BA11" ca="1">INDIRECT(_xlfn.CONCAT(BA$4,"_d!",BA$1,$A11))</f>
        <v>111.31105804443359</v>
      </c>
      <c r="BB11" s="19" cm="1">
        <f t="array" aca="1" ref="BB11" ca="1">INDIRECT(_xlfn.CONCAT(BB$4,"_d!",BB$1,$A11))</f>
        <v>113.15155792236328</v>
      </c>
      <c r="BC11" s="19" cm="1">
        <f t="array" aca="1" ref="BC11" ca="1">INDIRECT(_xlfn.CONCAT(BC$4,"_d!",BC$1,$A11))</f>
        <v>112.17446136474609</v>
      </c>
      <c r="BD11" s="19" cm="1">
        <f t="array" aca="1" ref="BD11" ca="1">INDIRECT(_xlfn.CONCAT(BD$4,"_d!",BD$1,$A11))</f>
        <v>112.48062133789063</v>
      </c>
      <c r="BE11" s="19" cm="1">
        <f t="array" aca="1" ref="BE11" ca="1">INDIRECT(_xlfn.CONCAT(BE$4,"_d!",BE$1,$A11))</f>
        <v>111.97209167480469</v>
      </c>
      <c r="BF11" s="42">
        <f t="shared" ca="1" si="22"/>
        <v>111.85393702485764</v>
      </c>
      <c r="BG11" s="19" cm="1">
        <f t="array" aca="1" ref="BG11" ca="1">INDIRECT(_xlfn.CONCAT(BG$4,"_d!",BG$1,$A11))</f>
        <v>112.06205749511719</v>
      </c>
      <c r="BH11" s="19" cm="1">
        <f t="array" aca="1" ref="BH11" ca="1">INDIRECT(_xlfn.CONCAT(BH$4,"_d!",BH$1,$A11))</f>
        <v>111.56539154052734</v>
      </c>
      <c r="BI11" s="19" cm="1">
        <f t="array" aca="1" ref="BI11" ca="1">INDIRECT(_xlfn.CONCAT(BI$4,"_d!",BI$1,$A11))</f>
        <v>113.00576782226563</v>
      </c>
      <c r="BJ11" s="19" cm="1">
        <f t="array" aca="1" ref="BJ11" ca="1">INDIRECT(_xlfn.CONCAT(BJ$4,"_d!",BJ$1,$A11))</f>
        <v>112.49700164794922</v>
      </c>
      <c r="BK11" s="19" cm="1">
        <f t="array" aca="1" ref="BK11" ca="1">INDIRECT(_xlfn.CONCAT(BK$4,"_d!",BK$1,$A11))</f>
        <v>112.68894195556641</v>
      </c>
      <c r="BL11" s="19" cm="1">
        <f t="array" aca="1" ref="BL11" ca="1">INDIRECT(_xlfn.CONCAT(BL$4,"_d!",BL$1,$A11))</f>
        <v>112.06022644042969</v>
      </c>
      <c r="BM11" s="42">
        <f t="shared" ca="1" si="23"/>
        <v>112.02054374877906</v>
      </c>
      <c r="BN11" s="19" cm="1">
        <f t="array" aca="1" ref="BN11" ca="1">INDIRECT(_xlfn.CONCAT(BN$4,"_d!",BN$1,$A11))</f>
        <v>111.78319549560547</v>
      </c>
      <c r="BO11" s="19" cm="1">
        <f t="array" aca="1" ref="BO11" ca="1">INDIRECT(_xlfn.CONCAT(BO$4,"_d!",BO$1,$A11))</f>
        <v>111.28529357910156</v>
      </c>
      <c r="BP11" s="19" cm="1">
        <f t="array" aca="1" ref="BP11" ca="1">INDIRECT(_xlfn.CONCAT(BP$4,"_d!",BP$1,$A11))</f>
        <v>112.83023834228516</v>
      </c>
      <c r="BQ11" s="19" cm="1">
        <f t="array" aca="1" ref="BQ11" ca="1">INDIRECT(_xlfn.CONCAT(BQ$4,"_d!",BQ$1,$A11))</f>
        <v>111.39206695556641</v>
      </c>
      <c r="BR11" s="19" cm="1">
        <f t="array" aca="1" ref="BR11" ca="1">INDIRECT(_xlfn.CONCAT(BR$4,"_d!",BR$1,$A11))</f>
        <v>112.68484497070313</v>
      </c>
      <c r="BS11" s="19" cm="1">
        <f t="array" aca="1" ref="BS11" ca="1">INDIRECT(_xlfn.CONCAT(BS$4,"_d!",BS$1,$A11))</f>
        <v>112.22052001953125</v>
      </c>
      <c r="BT11" s="42">
        <f t="shared" ca="1" si="24"/>
        <v>111.75513149032939</v>
      </c>
      <c r="BU11" s="42"/>
      <c r="BV11" s="45">
        <f t="shared" ca="1" si="25"/>
        <v>111.85854608597913</v>
      </c>
      <c r="BW11" s="45">
        <f t="shared" ca="1" si="26"/>
        <v>111.84650294527458</v>
      </c>
      <c r="BX11" s="45">
        <f t="shared" ca="1" si="27"/>
        <v>112.31400245048387</v>
      </c>
      <c r="BY11" s="45">
        <f t="shared" ca="1" si="28"/>
        <v>111.83440422468043</v>
      </c>
      <c r="BZ11" s="45">
        <f t="shared" ca="1" si="29"/>
        <v>111.97703139454366</v>
      </c>
      <c r="CA11" s="45">
        <f t="shared" ca="1" si="30"/>
        <v>112.01683828992088</v>
      </c>
      <c r="CB11" s="45">
        <f t="shared" ca="1" si="31"/>
        <v>111.86141387397889</v>
      </c>
      <c r="CC11" s="45">
        <f t="shared" ca="1" si="32"/>
        <v>111.85393702485764</v>
      </c>
      <c r="CD11" s="45">
        <f t="shared" ca="1" si="33"/>
        <v>112.02054374877906</v>
      </c>
      <c r="CE11" s="45">
        <f t="shared" ca="1" si="34"/>
        <v>111.75513149032939</v>
      </c>
      <c r="CF11" s="45" cm="1">
        <f t="array" aca="1" ref="CF11" ca="1">+SUMPRODUCT($BV$3:$CE$3/100,$BV11:$CE11)</f>
        <v>111.91034472999192</v>
      </c>
      <c r="CG11" s="24"/>
      <c r="CH11" s="24">
        <f t="shared" ca="1" si="37"/>
        <v>1.1332460869368122E-2</v>
      </c>
      <c r="CI11" s="24">
        <f t="shared" ca="1" si="35"/>
        <v>1.1463288600817911E-2</v>
      </c>
      <c r="CJ11" s="24">
        <f t="shared" ca="1" si="35"/>
        <v>1.297980886295691E-2</v>
      </c>
      <c r="CK11" s="24">
        <f t="shared" ca="1" si="35"/>
        <v>1.1461514529872208E-2</v>
      </c>
      <c r="CL11" s="24">
        <f t="shared" ca="1" si="35"/>
        <v>1.1811118643794138E-2</v>
      </c>
      <c r="CM11" s="24">
        <f t="shared" ca="1" si="35"/>
        <v>1.1785384455973436E-2</v>
      </c>
      <c r="CN11" s="24">
        <f t="shared" ca="1" si="35"/>
        <v>1.1793276202114233E-2</v>
      </c>
      <c r="CO11" s="24">
        <f t="shared" ca="1" si="35"/>
        <v>1.1896038162118705E-2</v>
      </c>
      <c r="CP11" s="24">
        <f t="shared" ca="1" si="35"/>
        <v>1.2122076263747061E-2</v>
      </c>
      <c r="CQ11" s="24">
        <f t="shared" ca="1" si="35"/>
        <v>1.2366836397180059E-2</v>
      </c>
      <c r="CR11" s="24">
        <f t="shared" ca="1" si="35"/>
        <v>1.1973687119575471E-2</v>
      </c>
      <c r="CS11" s="24">
        <f>+[1]NAC!AX12</f>
        <v>8.19672131147553E-3</v>
      </c>
      <c r="CT11" s="24"/>
    </row>
    <row r="12" spans="1:109" x14ac:dyDescent="0.25">
      <c r="A12">
        <f t="shared" si="36"/>
        <v>39</v>
      </c>
      <c r="B12" s="35">
        <f>+NAC!A12</f>
        <v>42917</v>
      </c>
      <c r="C12" s="19" cm="1">
        <f t="array" aca="1" ref="C12" ca="1">INDIRECT(_xlfn.CONCAT(C$4,"_d!",C$1,$A12))</f>
        <v>113.85530090332031</v>
      </c>
      <c r="D12" s="19" cm="1">
        <f t="array" aca="1" ref="D12" ca="1">INDIRECT(_xlfn.CONCAT(D$4,"_d!",D$1,$A12))</f>
        <v>113.217529296875</v>
      </c>
      <c r="E12" s="19" cm="1">
        <f t="array" aca="1" ref="E12" ca="1">INDIRECT(_xlfn.CONCAT(E$4,"_d!",E$1,$A12))</f>
        <v>113.86048889160156</v>
      </c>
      <c r="F12" s="19" cm="1">
        <f t="array" aca="1" ref="F12" ca="1">INDIRECT(_xlfn.CONCAT(F$4,"_d!",F$1,$A12))</f>
        <v>113.28738403320313</v>
      </c>
      <c r="G12" s="19" cm="1">
        <f t="array" aca="1" ref="G12" ca="1">INDIRECT(_xlfn.CONCAT(G$4,"_d!",G$1,$A12))</f>
        <v>113.48530578613281</v>
      </c>
      <c r="H12" s="19" cm="1">
        <f t="array" aca="1" ref="H12" ca="1">INDIRECT(_xlfn.CONCAT(H$4,"_d!",H$1,$A12))</f>
        <v>113.16803741455078</v>
      </c>
      <c r="I12" s="42">
        <f t="shared" ca="1" si="15"/>
        <v>113.55141950946719</v>
      </c>
      <c r="J12" s="19" cm="1">
        <f t="array" aca="1" ref="J12" ca="1">INDIRECT(_xlfn.CONCAT(J$4,"_d!",J$1,$A12))</f>
        <v>113.71345520019531</v>
      </c>
      <c r="K12" s="19" cm="1">
        <f t="array" aca="1" ref="K12" ca="1">INDIRECT(_xlfn.CONCAT(K$4,"_d!",K$1,$A12))</f>
        <v>113.35190582275391</v>
      </c>
      <c r="L12" s="19" cm="1">
        <f t="array" aca="1" ref="L12" ca="1">INDIRECT(_xlfn.CONCAT(L$4,"_d!",L$1,$A12))</f>
        <v>114.05009460449219</v>
      </c>
      <c r="M12" s="19" cm="1">
        <f t="array" aca="1" ref="M12" ca="1">INDIRECT(_xlfn.CONCAT(M$4,"_d!",M$1,$A12))</f>
        <v>113.51761627197266</v>
      </c>
      <c r="N12" s="19" cm="1">
        <f t="array" aca="1" ref="N12" ca="1">INDIRECT(_xlfn.CONCAT(N$4,"_d!",N$1,$A12))</f>
        <v>113.77794647216797</v>
      </c>
      <c r="O12" s="19" cm="1">
        <f t="array" aca="1" ref="O12" ca="1">INDIRECT(_xlfn.CONCAT(O$4,"_d!",O$1,$A12))</f>
        <v>113.15245819091797</v>
      </c>
      <c r="P12" s="42">
        <f t="shared" ca="1" si="16"/>
        <v>113.5749232893675</v>
      </c>
      <c r="Q12" s="19" cm="1">
        <f t="array" aca="1" ref="Q12" ca="1">INDIRECT(_xlfn.CONCAT(Q$4,"_d!",Q$1,$A12))</f>
        <v>114.08363342285156</v>
      </c>
      <c r="R12" s="19" cm="1">
        <f t="array" aca="1" ref="R12" ca="1">INDIRECT(_xlfn.CONCAT(R$4,"_d!",R$1,$A12))</f>
        <v>114.08363342285156</v>
      </c>
      <c r="S12" s="19" cm="1">
        <f t="array" aca="1" ref="S12" ca="1">INDIRECT(_xlfn.CONCAT(S$4,"_d!",S$1,$A12))</f>
        <v>114.27597808837891</v>
      </c>
      <c r="T12" s="19" cm="1">
        <f t="array" aca="1" ref="T12" ca="1">INDIRECT(_xlfn.CONCAT(T$4,"_d!",T$1,$A12))</f>
        <v>113.35157775878906</v>
      </c>
      <c r="U12" s="19" cm="1">
        <f t="array" aca="1" ref="U12" ca="1">INDIRECT(_xlfn.CONCAT(U$4,"_d!",U$1,$A12))</f>
        <v>113.97200012207031</v>
      </c>
      <c r="V12" s="19" cm="1">
        <f t="array" aca="1" ref="V12" ca="1">INDIRECT(_xlfn.CONCAT(V$4,"_d!",V$1,$A12))</f>
        <v>113.23902130126953</v>
      </c>
      <c r="W12" s="42">
        <f t="shared" ca="1" si="17"/>
        <v>114.0009364848914</v>
      </c>
      <c r="X12" s="19" cm="1">
        <f t="array" aca="1" ref="X12" ca="1">INDIRECT(_xlfn.CONCAT(X$4,"_d!",X$1,$A12))</f>
        <v>113.71173095703125</v>
      </c>
      <c r="Y12" s="19" cm="1">
        <f t="array" aca="1" ref="Y12" ca="1">INDIRECT(_xlfn.CONCAT(Y$4,"_d!",Y$1,$A12))</f>
        <v>113.42845916748047</v>
      </c>
      <c r="Z12" s="19" cm="1">
        <f t="array" aca="1" ref="Z12" ca="1">INDIRECT(_xlfn.CONCAT(Z$4,"_d!",Z$1,$A12))</f>
        <v>114.44170379638672</v>
      </c>
      <c r="AA12" s="19" cm="1">
        <f t="array" aca="1" ref="AA12" ca="1">INDIRECT(_xlfn.CONCAT(AA$4,"_d!",AA$1,$A12))</f>
        <v>113.61680603027344</v>
      </c>
      <c r="AB12" s="19" cm="1">
        <f t="array" aca="1" ref="AB12" ca="1">INDIRECT(_xlfn.CONCAT(AB$4,"_d!",AB$1,$A12))</f>
        <v>114.13541412353516</v>
      </c>
      <c r="AC12" s="19" cm="1">
        <f t="array" aca="1" ref="AC12" ca="1">INDIRECT(_xlfn.CONCAT(AC$4,"_d!",AC$1,$A12))</f>
        <v>113.43836212158203</v>
      </c>
      <c r="AD12" s="42">
        <f t="shared" ca="1" si="18"/>
        <v>113.67173315490641</v>
      </c>
      <c r="AE12" s="19" cm="1">
        <f t="array" aca="1" ref="AE12" ca="1">INDIRECT(_xlfn.CONCAT(AE$4,"_d!",AE$1,$A12))</f>
        <v>113.91668701171875</v>
      </c>
      <c r="AF12" s="19" cm="1">
        <f t="array" aca="1" ref="AF12" ca="1">INDIRECT(_xlfn.CONCAT(AF$4,"_d!",AF$1,$A12))</f>
        <v>113.67596435546875</v>
      </c>
      <c r="AG12" s="19" cm="1">
        <f t="array" aca="1" ref="AG12" ca="1">INDIRECT(_xlfn.CONCAT(AG$4,"_d!",AG$1,$A12))</f>
        <v>114.55339813232422</v>
      </c>
      <c r="AH12" s="19" cm="1">
        <f t="array" aca="1" ref="AH12" ca="1">INDIRECT(_xlfn.CONCAT(AH$4,"_d!",AH$1,$A12))</f>
        <v>113.54286193847656</v>
      </c>
      <c r="AI12" s="19" cm="1">
        <f t="array" aca="1" ref="AI12" ca="1">INDIRECT(_xlfn.CONCAT(AI$4,"_d!",AI$1,$A12))</f>
        <v>114.11854553222656</v>
      </c>
      <c r="AJ12" s="19" cm="1">
        <f t="array" aca="1" ref="AJ12" ca="1">INDIRECT(_xlfn.CONCAT(AJ$4,"_d!",AJ$1,$A12))</f>
        <v>113.32258605957031</v>
      </c>
      <c r="AK12" s="42">
        <f t="shared" ca="1" si="19"/>
        <v>113.83887585838781</v>
      </c>
      <c r="AL12" s="19" cm="1">
        <f t="array" aca="1" ref="AL12" ca="1">INDIRECT(_xlfn.CONCAT(AL$4,"_d!",AL$1,$A12))</f>
        <v>114.00608825683594</v>
      </c>
      <c r="AM12" s="19" cm="1">
        <f t="array" aca="1" ref="AM12" ca="1">INDIRECT(_xlfn.CONCAT(AM$4,"_d!",AM$1,$A12))</f>
        <v>113.60843658447266</v>
      </c>
      <c r="AN12" s="19" cm="1">
        <f t="array" aca="1" ref="AN12" ca="1">INDIRECT(_xlfn.CONCAT(AN$4,"_d!",AN$1,$A12))</f>
        <v>114.70622253417969</v>
      </c>
      <c r="AO12" s="19" cm="1">
        <f t="array" aca="1" ref="AO12" ca="1">INDIRECT(_xlfn.CONCAT(AO$4,"_d!",AO$1,$A12))</f>
        <v>113.48519897460938</v>
      </c>
      <c r="AP12" s="19" cm="1">
        <f t="array" aca="1" ref="AP12" ca="1">INDIRECT(_xlfn.CONCAT(AP$4,"_d!",AP$1,$A12))</f>
        <v>114.13799285888672</v>
      </c>
      <c r="AQ12" s="19" cm="1">
        <f t="array" aca="1" ref="AQ12" ca="1">INDIRECT(_xlfn.CONCAT(AQ$4,"_d!",AQ$1,$A12))</f>
        <v>113.36297607421875</v>
      </c>
      <c r="AR12" s="42">
        <f t="shared" ca="1" si="20"/>
        <v>113.86836881654713</v>
      </c>
      <c r="AS12" s="19" cm="1">
        <f t="array" aca="1" ref="AS12" ca="1">INDIRECT(_xlfn.CONCAT(AS$4,"_d!",AS$1,$A12))</f>
        <v>113.63480377197266</v>
      </c>
      <c r="AT12" s="19" cm="1">
        <f t="array" aca="1" ref="AT12" ca="1">INDIRECT(_xlfn.CONCAT(AT$4,"_d!",AT$1,$A12))</f>
        <v>113.77318572998047</v>
      </c>
      <c r="AU12" s="19" cm="1">
        <f t="array" aca="1" ref="AU12" ca="1">INDIRECT(_xlfn.CONCAT(AU$4,"_d!",AU$1,$A12))</f>
        <v>114.71012115478516</v>
      </c>
      <c r="AV12" s="19" cm="1">
        <f t="array" aca="1" ref="AV12" ca="1">INDIRECT(_xlfn.CONCAT(AV$4,"_d!",AV$1,$A12))</f>
        <v>113.64347076416016</v>
      </c>
      <c r="AW12" s="19" cm="1">
        <f t="array" aca="1" ref="AW12" ca="1">INDIRECT(_xlfn.CONCAT(AW$4,"_d!",AW$1,$A12))</f>
        <v>114.19976043701172</v>
      </c>
      <c r="AX12" s="19" cm="1">
        <f t="array" aca="1" ref="AX12" ca="1">INDIRECT(_xlfn.CONCAT(AX$4,"_d!",AX$1,$A12))</f>
        <v>113.47833251953125</v>
      </c>
      <c r="AY12" s="42">
        <f t="shared" ca="1" si="21"/>
        <v>113.77853357371956</v>
      </c>
      <c r="AZ12" s="19" cm="1">
        <f t="array" aca="1" ref="AZ12" ca="1">INDIRECT(_xlfn.CONCAT(AZ$4,"_d!",AZ$1,$A12))</f>
        <v>113.81767272949219</v>
      </c>
      <c r="BA12" s="19" cm="1">
        <f t="array" aca="1" ref="BA12" ca="1">INDIRECT(_xlfn.CONCAT(BA$4,"_d!",BA$1,$A12))</f>
        <v>113.53321838378906</v>
      </c>
      <c r="BB12" s="19" cm="1">
        <f t="array" aca="1" ref="BB12" ca="1">INDIRECT(_xlfn.CONCAT(BB$4,"_d!",BB$1,$A12))</f>
        <v>114.96692657470703</v>
      </c>
      <c r="BC12" s="19" cm="1">
        <f t="array" aca="1" ref="BC12" ca="1">INDIRECT(_xlfn.CONCAT(BC$4,"_d!",BC$1,$A12))</f>
        <v>113.74530029296875</v>
      </c>
      <c r="BD12" s="19" cm="1">
        <f t="array" aca="1" ref="BD12" ca="1">INDIRECT(_xlfn.CONCAT(BD$4,"_d!",BD$1,$A12))</f>
        <v>114.15845489501953</v>
      </c>
      <c r="BE12" s="19" cm="1">
        <f t="array" aca="1" ref="BE12" ca="1">INDIRECT(_xlfn.CONCAT(BE$4,"_d!",BE$1,$A12))</f>
        <v>113.81296539306641</v>
      </c>
      <c r="BF12" s="42">
        <f t="shared" ca="1" si="22"/>
        <v>113.82105739453894</v>
      </c>
      <c r="BG12" s="19" cm="1">
        <f t="array" aca="1" ref="BG12" ca="1">INDIRECT(_xlfn.CONCAT(BG$4,"_d!",BG$1,$A12))</f>
        <v>114.05481719970703</v>
      </c>
      <c r="BH12" s="19" cm="1">
        <f t="array" aca="1" ref="BH12" ca="1">INDIRECT(_xlfn.CONCAT(BH$4,"_d!",BH$1,$A12))</f>
        <v>113.88331604003906</v>
      </c>
      <c r="BI12" s="19" cm="1">
        <f t="array" aca="1" ref="BI12" ca="1">INDIRECT(_xlfn.CONCAT(BI$4,"_d!",BI$1,$A12))</f>
        <v>114.90625762939453</v>
      </c>
      <c r="BJ12" s="19" cm="1">
        <f t="array" aca="1" ref="BJ12" ca="1">INDIRECT(_xlfn.CONCAT(BJ$4,"_d!",BJ$1,$A12))</f>
        <v>114.14110565185547</v>
      </c>
      <c r="BK12" s="19" cm="1">
        <f t="array" aca="1" ref="BK12" ca="1">INDIRECT(_xlfn.CONCAT(BK$4,"_d!",BK$1,$A12))</f>
        <v>114.43871307373047</v>
      </c>
      <c r="BL12" s="19" cm="1">
        <f t="array" aca="1" ref="BL12" ca="1">INDIRECT(_xlfn.CONCAT(BL$4,"_d!",BL$1,$A12))</f>
        <v>113.94441986083984</v>
      </c>
      <c r="BM12" s="42">
        <f t="shared" ca="1" si="23"/>
        <v>114.07567191931891</v>
      </c>
      <c r="BN12" s="19" cm="1">
        <f t="array" aca="1" ref="BN12" ca="1">INDIRECT(_xlfn.CONCAT(BN$4,"_d!",BN$1,$A12))</f>
        <v>113.8770751953125</v>
      </c>
      <c r="BO12" s="19" cm="1">
        <f t="array" aca="1" ref="BO12" ca="1">INDIRECT(_xlfn.CONCAT(BO$4,"_d!",BO$1,$A12))</f>
        <v>113.73747253417969</v>
      </c>
      <c r="BP12" s="19" cm="1">
        <f t="array" aca="1" ref="BP12" ca="1">INDIRECT(_xlfn.CONCAT(BP$4,"_d!",BP$1,$A12))</f>
        <v>114.77076721191406</v>
      </c>
      <c r="BQ12" s="19" cm="1">
        <f t="array" aca="1" ref="BQ12" ca="1">INDIRECT(_xlfn.CONCAT(BQ$4,"_d!",BQ$1,$A12))</f>
        <v>113.00032043457031</v>
      </c>
      <c r="BR12" s="19" cm="1">
        <f t="array" aca="1" ref="BR12" ca="1">INDIRECT(_xlfn.CONCAT(BR$4,"_d!",BR$1,$A12))</f>
        <v>114.41453552246094</v>
      </c>
      <c r="BS12" s="19" cm="1">
        <f t="array" aca="1" ref="BS12" ca="1">INDIRECT(_xlfn.CONCAT(BS$4,"_d!",BS$1,$A12))</f>
        <v>114.19710540771484</v>
      </c>
      <c r="BT12" s="42">
        <f t="shared" ca="1" si="24"/>
        <v>113.90364981363138</v>
      </c>
      <c r="BU12" s="42"/>
      <c r="BV12" s="45">
        <f t="shared" ca="1" si="25"/>
        <v>113.55141950946719</v>
      </c>
      <c r="BW12" s="45">
        <f t="shared" ca="1" si="26"/>
        <v>113.5749232893675</v>
      </c>
      <c r="BX12" s="45">
        <f t="shared" ca="1" si="27"/>
        <v>114.0009364848914</v>
      </c>
      <c r="BY12" s="45">
        <f t="shared" ca="1" si="28"/>
        <v>113.67173315490641</v>
      </c>
      <c r="BZ12" s="45">
        <f t="shared" ca="1" si="29"/>
        <v>113.83887585838781</v>
      </c>
      <c r="CA12" s="45">
        <f t="shared" ca="1" si="30"/>
        <v>113.86836881654713</v>
      </c>
      <c r="CB12" s="45">
        <f t="shared" ca="1" si="31"/>
        <v>113.77853357371956</v>
      </c>
      <c r="CC12" s="45">
        <f t="shared" ca="1" si="32"/>
        <v>113.82105739453894</v>
      </c>
      <c r="CD12" s="45">
        <f t="shared" ca="1" si="33"/>
        <v>114.07567191931891</v>
      </c>
      <c r="CE12" s="45">
        <f t="shared" ca="1" si="34"/>
        <v>113.90364981363138</v>
      </c>
      <c r="CF12" s="45" cm="1">
        <f t="array" aca="1" ref="CF12" ca="1">+SUMPRODUCT($BV$3:$CE$3/100,$BV12:$CE12)</f>
        <v>113.83530408458158</v>
      </c>
      <c r="CG12" s="24"/>
      <c r="CH12" s="24">
        <f t="shared" ca="1" si="37"/>
        <v>1.5134055311132544E-2</v>
      </c>
      <c r="CI12" s="24">
        <f t="shared" ca="1" si="35"/>
        <v>1.5453503673142244E-2</v>
      </c>
      <c r="CJ12" s="24">
        <f t="shared" ca="1" si="35"/>
        <v>1.5019801606226624E-2</v>
      </c>
      <c r="CK12" s="24">
        <f t="shared" ca="1" si="35"/>
        <v>1.6429013441469298E-2</v>
      </c>
      <c r="CL12" s="24">
        <f t="shared" ca="1" si="35"/>
        <v>1.6627021101176309E-2</v>
      </c>
      <c r="CM12" s="24">
        <f t="shared" ca="1" si="35"/>
        <v>1.6529037552676984E-2</v>
      </c>
      <c r="CN12" s="24">
        <f t="shared" ca="1" si="35"/>
        <v>1.7138346757358702E-2</v>
      </c>
      <c r="CO12" s="24">
        <f t="shared" ca="1" si="35"/>
        <v>1.75865098896264E-2</v>
      </c>
      <c r="CP12" s="24">
        <f t="shared" ca="1" si="35"/>
        <v>1.8345993527301152E-2</v>
      </c>
      <c r="CQ12" s="24">
        <f t="shared" ca="1" si="35"/>
        <v>1.9225231939241194E-2</v>
      </c>
      <c r="CR12" s="24">
        <f t="shared" ca="1" si="35"/>
        <v>1.7200906307938135E-2</v>
      </c>
      <c r="CS12" s="24">
        <f>+[1]NAC!AX13</f>
        <v>1.1743450767840891E-2</v>
      </c>
      <c r="CT12" s="24"/>
    </row>
    <row r="13" spans="1:109" x14ac:dyDescent="0.25">
      <c r="A13">
        <f t="shared" si="36"/>
        <v>40</v>
      </c>
      <c r="B13" s="35">
        <f>+NAC!A13</f>
        <v>42948</v>
      </c>
      <c r="C13" s="19" cm="1">
        <f t="array" aca="1" ref="C13" ca="1">INDIRECT(_xlfn.CONCAT(C$4,"_d!",C$1,$A13))</f>
        <v>115.66705322265625</v>
      </c>
      <c r="D13" s="19" cm="1">
        <f t="array" aca="1" ref="D13" ca="1">INDIRECT(_xlfn.CONCAT(D$4,"_d!",D$1,$A13))</f>
        <v>114.78810882568359</v>
      </c>
      <c r="E13" s="19" cm="1">
        <f t="array" aca="1" ref="E13" ca="1">INDIRECT(_xlfn.CONCAT(E$4,"_d!",E$1,$A13))</f>
        <v>115.28199768066406</v>
      </c>
      <c r="F13" s="19" cm="1">
        <f t="array" aca="1" ref="F13" ca="1">INDIRECT(_xlfn.CONCAT(F$4,"_d!",F$1,$A13))</f>
        <v>114.62978363037109</v>
      </c>
      <c r="G13" s="19" cm="1">
        <f t="array" aca="1" ref="G13" ca="1">INDIRECT(_xlfn.CONCAT(G$4,"_d!",G$1,$A13))</f>
        <v>115.16047668457031</v>
      </c>
      <c r="H13" s="19" cm="1">
        <f t="array" aca="1" ref="H13" ca="1">INDIRECT(_xlfn.CONCAT(H$4,"_d!",H$1,$A13))</f>
        <v>115.15987396240234</v>
      </c>
      <c r="I13" s="42">
        <f t="shared" ca="1" si="15"/>
        <v>115.236331044709</v>
      </c>
      <c r="J13" s="19" cm="1">
        <f t="array" aca="1" ref="J13" ca="1">INDIRECT(_xlfn.CONCAT(J$4,"_d!",J$1,$A13))</f>
        <v>115.46144104003906</v>
      </c>
      <c r="K13" s="19" cm="1">
        <f t="array" aca="1" ref="K13" ca="1">INDIRECT(_xlfn.CONCAT(K$4,"_d!",K$1,$A13))</f>
        <v>114.93164825439453</v>
      </c>
      <c r="L13" s="19" cm="1">
        <f t="array" aca="1" ref="L13" ca="1">INDIRECT(_xlfn.CONCAT(L$4,"_d!",L$1,$A13))</f>
        <v>115.46673583984375</v>
      </c>
      <c r="M13" s="19" cm="1">
        <f t="array" aca="1" ref="M13" ca="1">INDIRECT(_xlfn.CONCAT(M$4,"_d!",M$1,$A13))</f>
        <v>114.87823486328125</v>
      </c>
      <c r="N13" s="19" cm="1">
        <f t="array" aca="1" ref="N13" ca="1">INDIRECT(_xlfn.CONCAT(N$4,"_d!",N$1,$A13))</f>
        <v>115.41377258300781</v>
      </c>
      <c r="O13" s="19" cm="1">
        <f t="array" aca="1" ref="O13" ca="1">INDIRECT(_xlfn.CONCAT(O$4,"_d!",O$1,$A13))</f>
        <v>115.14580535888672</v>
      </c>
      <c r="P13" s="42">
        <f t="shared" ca="1" si="16"/>
        <v>115.23326453121854</v>
      </c>
      <c r="Q13" s="19" cm="1">
        <f t="array" aca="1" ref="Q13" ca="1">INDIRECT(_xlfn.CONCAT(Q$4,"_d!",Q$1,$A13))</f>
        <v>115.86652374267578</v>
      </c>
      <c r="R13" s="19" cm="1">
        <f t="array" aca="1" ref="R13" ca="1">INDIRECT(_xlfn.CONCAT(R$4,"_d!",R$1,$A13))</f>
        <v>115.86652374267578</v>
      </c>
      <c r="S13" s="19" cm="1">
        <f t="array" aca="1" ref="S13" ca="1">INDIRECT(_xlfn.CONCAT(S$4,"_d!",S$1,$A13))</f>
        <v>115.73432159423828</v>
      </c>
      <c r="T13" s="19" cm="1">
        <f t="array" aca="1" ref="T13" ca="1">INDIRECT(_xlfn.CONCAT(T$4,"_d!",T$1,$A13))</f>
        <v>114.63779449462891</v>
      </c>
      <c r="U13" s="19" cm="1">
        <f t="array" aca="1" ref="U13" ca="1">INDIRECT(_xlfn.CONCAT(U$4,"_d!",U$1,$A13))</f>
        <v>115.59798431396484</v>
      </c>
      <c r="V13" s="19" cm="1">
        <f t="array" aca="1" ref="V13" ca="1">INDIRECT(_xlfn.CONCAT(V$4,"_d!",V$1,$A13))</f>
        <v>115.22283172607422</v>
      </c>
      <c r="W13" s="42">
        <f t="shared" ca="1" si="17"/>
        <v>115.73939496797745</v>
      </c>
      <c r="X13" s="19" cm="1">
        <f t="array" aca="1" ref="X13" ca="1">INDIRECT(_xlfn.CONCAT(X$4,"_d!",X$1,$A13))</f>
        <v>115.39973449707031</v>
      </c>
      <c r="Y13" s="19" cm="1">
        <f t="array" aca="1" ref="Y13" ca="1">INDIRECT(_xlfn.CONCAT(Y$4,"_d!",Y$1,$A13))</f>
        <v>114.89389038085938</v>
      </c>
      <c r="Z13" s="19" cm="1">
        <f t="array" aca="1" ref="Z13" ca="1">INDIRECT(_xlfn.CONCAT(Z$4,"_d!",Z$1,$A13))</f>
        <v>115.90924072265625</v>
      </c>
      <c r="AA13" s="19" cm="1">
        <f t="array" aca="1" ref="AA13" ca="1">INDIRECT(_xlfn.CONCAT(AA$4,"_d!",AA$1,$A13))</f>
        <v>114.9447021484375</v>
      </c>
      <c r="AB13" s="19" cm="1">
        <f t="array" aca="1" ref="AB13" ca="1">INDIRECT(_xlfn.CONCAT(AB$4,"_d!",AB$1,$A13))</f>
        <v>115.73632049560547</v>
      </c>
      <c r="AC13" s="19" cm="1">
        <f t="array" aca="1" ref="AC13" ca="1">INDIRECT(_xlfn.CONCAT(AC$4,"_d!",AC$1,$A13))</f>
        <v>115.41066741943359</v>
      </c>
      <c r="AD13" s="42">
        <f t="shared" ca="1" si="18"/>
        <v>115.26584899516699</v>
      </c>
      <c r="AE13" s="19" cm="1">
        <f t="array" aca="1" ref="AE13" ca="1">INDIRECT(_xlfn.CONCAT(AE$4,"_d!",AE$1,$A13))</f>
        <v>115.66269683837891</v>
      </c>
      <c r="AF13" s="19" cm="1">
        <f t="array" aca="1" ref="AF13" ca="1">INDIRECT(_xlfn.CONCAT(AF$4,"_d!",AF$1,$A13))</f>
        <v>115.18592834472656</v>
      </c>
      <c r="AG13" s="19" cm="1">
        <f t="array" aca="1" ref="AG13" ca="1">INDIRECT(_xlfn.CONCAT(AG$4,"_d!",AG$1,$A13))</f>
        <v>116.05598449707031</v>
      </c>
      <c r="AH13" s="19" cm="1">
        <f t="array" aca="1" ref="AH13" ca="1">INDIRECT(_xlfn.CONCAT(AH$4,"_d!",AH$1,$A13))</f>
        <v>114.88607025146484</v>
      </c>
      <c r="AI13" s="19" cm="1">
        <f t="array" aca="1" ref="AI13" ca="1">INDIRECT(_xlfn.CONCAT(AI$4,"_d!",AI$1,$A13))</f>
        <v>115.72561645507813</v>
      </c>
      <c r="AJ13" s="19" cm="1">
        <f t="array" aca="1" ref="AJ13" ca="1">INDIRECT(_xlfn.CONCAT(AJ$4,"_d!",AJ$1,$A13))</f>
        <v>115.28945159912109</v>
      </c>
      <c r="AK13" s="42">
        <f t="shared" ca="1" si="19"/>
        <v>115.47610906066257</v>
      </c>
      <c r="AL13" s="19" cm="1">
        <f t="array" aca="1" ref="AL13" ca="1">INDIRECT(_xlfn.CONCAT(AL$4,"_d!",AL$1,$A13))</f>
        <v>115.72909545898438</v>
      </c>
      <c r="AM13" s="19" cm="1">
        <f t="array" aca="1" ref="AM13" ca="1">INDIRECT(_xlfn.CONCAT(AM$4,"_d!",AM$1,$A13))</f>
        <v>115.11360931396484</v>
      </c>
      <c r="AN13" s="19" cm="1">
        <f t="array" aca="1" ref="AN13" ca="1">INDIRECT(_xlfn.CONCAT(AN$4,"_d!",AN$1,$A13))</f>
        <v>116.18614959716797</v>
      </c>
      <c r="AO13" s="19" cm="1">
        <f t="array" aca="1" ref="AO13" ca="1">INDIRECT(_xlfn.CONCAT(AO$4,"_d!",AO$1,$A13))</f>
        <v>114.76996612548828</v>
      </c>
      <c r="AP13" s="19" cm="1">
        <f t="array" aca="1" ref="AP13" ca="1">INDIRECT(_xlfn.CONCAT(AP$4,"_d!",AP$1,$A13))</f>
        <v>115.71586608886719</v>
      </c>
      <c r="AQ13" s="19" cm="1">
        <f t="array" aca="1" ref="AQ13" ca="1">INDIRECT(_xlfn.CONCAT(AQ$4,"_d!",AQ$1,$A13))</f>
        <v>115.27463531494141</v>
      </c>
      <c r="AR13" s="42">
        <f t="shared" ca="1" si="20"/>
        <v>115.48473019139387</v>
      </c>
      <c r="AS13" s="19" cm="1">
        <f t="array" aca="1" ref="AS13" ca="1">INDIRECT(_xlfn.CONCAT(AS$4,"_d!",AS$1,$A13))</f>
        <v>115.29743194580078</v>
      </c>
      <c r="AT13" s="19" cm="1">
        <f t="array" aca="1" ref="AT13" ca="1">INDIRECT(_xlfn.CONCAT(AT$4,"_d!",AT$1,$A13))</f>
        <v>115.30003356933594</v>
      </c>
      <c r="AU13" s="19" cm="1">
        <f t="array" aca="1" ref="AU13" ca="1">INDIRECT(_xlfn.CONCAT(AU$4,"_d!",AU$1,$A13))</f>
        <v>116.17778015136719</v>
      </c>
      <c r="AV13" s="19" cm="1">
        <f t="array" aca="1" ref="AV13" ca="1">INDIRECT(_xlfn.CONCAT(AV$4,"_d!",AV$1,$A13))</f>
        <v>115.0107421875</v>
      </c>
      <c r="AW13" s="19" cm="1">
        <f t="array" aca="1" ref="AW13" ca="1">INDIRECT(_xlfn.CONCAT(AW$4,"_d!",AW$1,$A13))</f>
        <v>115.71522521972656</v>
      </c>
      <c r="AX13" s="19" cm="1">
        <f t="array" aca="1" ref="AX13" ca="1">INDIRECT(_xlfn.CONCAT(AX$4,"_d!",AX$1,$A13))</f>
        <v>115.40953826904297</v>
      </c>
      <c r="AY13" s="42">
        <f t="shared" ca="1" si="21"/>
        <v>115.37581821249334</v>
      </c>
      <c r="AZ13" s="19" cm="1">
        <f t="array" aca="1" ref="AZ13" ca="1">INDIRECT(_xlfn.CONCAT(AZ$4,"_d!",AZ$1,$A13))</f>
        <v>115.52447509765625</v>
      </c>
      <c r="BA13" s="19" cm="1">
        <f t="array" aca="1" ref="BA13" ca="1">INDIRECT(_xlfn.CONCAT(BA$4,"_d!",BA$1,$A13))</f>
        <v>114.9609375</v>
      </c>
      <c r="BB13" s="19" cm="1">
        <f t="array" aca="1" ref="BB13" ca="1">INDIRECT(_xlfn.CONCAT(BB$4,"_d!",BB$1,$A13))</f>
        <v>116.43447875976563</v>
      </c>
      <c r="BC13" s="19" cm="1">
        <f t="array" aca="1" ref="BC13" ca="1">INDIRECT(_xlfn.CONCAT(BC$4,"_d!",BC$1,$A13))</f>
        <v>115.04500579833984</v>
      </c>
      <c r="BD13" s="19" cm="1">
        <f t="array" aca="1" ref="BD13" ca="1">INDIRECT(_xlfn.CONCAT(BD$4,"_d!",BD$1,$A13))</f>
        <v>115.64787292480469</v>
      </c>
      <c r="BE13" s="19" cm="1">
        <f t="array" aca="1" ref="BE13" ca="1">INDIRECT(_xlfn.CONCAT(BE$4,"_d!",BE$1,$A13))</f>
        <v>115.73368835449219</v>
      </c>
      <c r="BF13" s="42">
        <f t="shared" ca="1" si="22"/>
        <v>115.40005112100795</v>
      </c>
      <c r="BG13" s="19" cm="1">
        <f t="array" aca="1" ref="BG13" ca="1">INDIRECT(_xlfn.CONCAT(BG$4,"_d!",BG$1,$A13))</f>
        <v>115.77906036376953</v>
      </c>
      <c r="BH13" s="19" cm="1">
        <f t="array" aca="1" ref="BH13" ca="1">INDIRECT(_xlfn.CONCAT(BH$4,"_d!",BH$1,$A13))</f>
        <v>115.31999969482422</v>
      </c>
      <c r="BI13" s="19" cm="1">
        <f t="array" aca="1" ref="BI13" ca="1">INDIRECT(_xlfn.CONCAT(BI$4,"_d!",BI$1,$A13))</f>
        <v>116.36321258544922</v>
      </c>
      <c r="BJ13" s="19" cm="1">
        <f t="array" aca="1" ref="BJ13" ca="1">INDIRECT(_xlfn.CONCAT(BJ$4,"_d!",BJ$1,$A13))</f>
        <v>115.48057556152344</v>
      </c>
      <c r="BK13" s="19" cm="1">
        <f t="array" aca="1" ref="BK13" ca="1">INDIRECT(_xlfn.CONCAT(BK$4,"_d!",BK$1,$A13))</f>
        <v>115.94561767578125</v>
      </c>
      <c r="BL13" s="19" cm="1">
        <f t="array" aca="1" ref="BL13" ca="1">INDIRECT(_xlfn.CONCAT(BL$4,"_d!",BL$1,$A13))</f>
        <v>115.86274719238281</v>
      </c>
      <c r="BM13" s="42">
        <f t="shared" ca="1" si="23"/>
        <v>115.6670253740799</v>
      </c>
      <c r="BN13" s="19" cm="1">
        <f t="array" aca="1" ref="BN13" ca="1">INDIRECT(_xlfn.CONCAT(BN$4,"_d!",BN$1,$A13))</f>
        <v>115.50792694091797</v>
      </c>
      <c r="BO13" s="19" cm="1">
        <f t="array" aca="1" ref="BO13" ca="1">INDIRECT(_xlfn.CONCAT(BO$4,"_d!",BO$1,$A13))</f>
        <v>115.09611511230469</v>
      </c>
      <c r="BP13" s="19" cm="1">
        <f t="array" aca="1" ref="BP13" ca="1">INDIRECT(_xlfn.CONCAT(BP$4,"_d!",BP$1,$A13))</f>
        <v>116.23922729492188</v>
      </c>
      <c r="BQ13" s="19" cm="1">
        <f t="array" aca="1" ref="BQ13" ca="1">INDIRECT(_xlfn.CONCAT(BQ$4,"_d!",BQ$1,$A13))</f>
        <v>114.05893707275391</v>
      </c>
      <c r="BR13" s="19" cm="1">
        <f t="array" aca="1" ref="BR13" ca="1">INDIRECT(_xlfn.CONCAT(BR$4,"_d!",BR$1,$A13))</f>
        <v>115.85100555419922</v>
      </c>
      <c r="BS13" s="19" cm="1">
        <f t="array" aca="1" ref="BS13" ca="1">INDIRECT(_xlfn.CONCAT(BS$4,"_d!",BS$1,$A13))</f>
        <v>116.10512542724609</v>
      </c>
      <c r="BT13" s="42">
        <f t="shared" ca="1" si="24"/>
        <v>115.41262022274054</v>
      </c>
      <c r="BU13" s="42"/>
      <c r="BV13" s="45">
        <f t="shared" ca="1" si="25"/>
        <v>115.236331044709</v>
      </c>
      <c r="BW13" s="45">
        <f t="shared" ca="1" si="26"/>
        <v>115.23326453121854</v>
      </c>
      <c r="BX13" s="45">
        <f t="shared" ca="1" si="27"/>
        <v>115.73939496797745</v>
      </c>
      <c r="BY13" s="45">
        <f t="shared" ca="1" si="28"/>
        <v>115.26584899516699</v>
      </c>
      <c r="BZ13" s="45">
        <f t="shared" ca="1" si="29"/>
        <v>115.47610906066257</v>
      </c>
      <c r="CA13" s="45">
        <f t="shared" ca="1" si="30"/>
        <v>115.48473019139387</v>
      </c>
      <c r="CB13" s="45">
        <f t="shared" ca="1" si="31"/>
        <v>115.37581821249334</v>
      </c>
      <c r="CC13" s="45">
        <f t="shared" ca="1" si="32"/>
        <v>115.40005112100795</v>
      </c>
      <c r="CD13" s="45">
        <f t="shared" ca="1" si="33"/>
        <v>115.6670253740799</v>
      </c>
      <c r="CE13" s="45">
        <f t="shared" ca="1" si="34"/>
        <v>115.41262022274054</v>
      </c>
      <c r="CF13" s="45" cm="1">
        <f t="array" aca="1" ref="CF13" ca="1">+SUMPRODUCT($BV$3:$CE$3/100,$BV13:$CE13)</f>
        <v>115.43782814420797</v>
      </c>
      <c r="CG13" s="24"/>
      <c r="CH13" s="24">
        <f t="shared" ca="1" si="37"/>
        <v>1.4838313272704795E-2</v>
      </c>
      <c r="CI13" s="24">
        <f t="shared" ca="1" si="35"/>
        <v>1.4601297485589138E-2</v>
      </c>
      <c r="CJ13" s="24">
        <f t="shared" ca="1" si="35"/>
        <v>1.5249510545173983E-2</v>
      </c>
      <c r="CK13" s="24">
        <f t="shared" ca="1" si="35"/>
        <v>1.4023854444870754E-2</v>
      </c>
      <c r="CL13" s="24">
        <f t="shared" ca="1" si="35"/>
        <v>1.4382021870203765E-2</v>
      </c>
      <c r="CM13" s="24">
        <f t="shared" ca="1" si="35"/>
        <v>1.4194998941724046E-2</v>
      </c>
      <c r="CN13" s="24">
        <f t="shared" ca="1" si="35"/>
        <v>1.403854126612436E-2</v>
      </c>
      <c r="CO13" s="24">
        <f t="shared" ca="1" si="35"/>
        <v>1.3872597589703606E-2</v>
      </c>
      <c r="CP13" s="24">
        <f t="shared" ca="1" si="35"/>
        <v>1.3949980990569877E-2</v>
      </c>
      <c r="CQ13" s="24">
        <f t="shared" ca="1" si="35"/>
        <v>1.3247779255345593E-2</v>
      </c>
      <c r="CR13" s="24">
        <f t="shared" ca="1" si="35"/>
        <v>1.4077566467742608E-2</v>
      </c>
      <c r="CS13" s="24">
        <f>+[1]NAC!AX14</f>
        <v>2.0535714285714324E-2</v>
      </c>
      <c r="CT13" s="24"/>
    </row>
    <row r="14" spans="1:109" x14ac:dyDescent="0.25">
      <c r="A14">
        <f t="shared" si="36"/>
        <v>41</v>
      </c>
      <c r="B14" s="35">
        <f>+NAC!A14</f>
        <v>42979</v>
      </c>
      <c r="C14" s="19" cm="1">
        <f t="array" aca="1" ref="C14" ca="1">INDIRECT(_xlfn.CONCAT(C$4,"_d!",C$1,$A14))</f>
        <v>118.06793975830078</v>
      </c>
      <c r="D14" s="19" cm="1">
        <f t="array" aca="1" ref="D14" ca="1">INDIRECT(_xlfn.CONCAT(D$4,"_d!",D$1,$A14))</f>
        <v>116.97536468505859</v>
      </c>
      <c r="E14" s="19" cm="1">
        <f t="array" aca="1" ref="E14" ca="1">INDIRECT(_xlfn.CONCAT(E$4,"_d!",E$1,$A14))</f>
        <v>117.49433898925781</v>
      </c>
      <c r="F14" s="19" cm="1">
        <f t="array" aca="1" ref="F14" ca="1">INDIRECT(_xlfn.CONCAT(F$4,"_d!",F$1,$A14))</f>
        <v>116.16960906982422</v>
      </c>
      <c r="G14" s="19" cm="1">
        <f t="array" aca="1" ref="G14" ca="1">INDIRECT(_xlfn.CONCAT(G$4,"_d!",G$1,$A14))</f>
        <v>117.2021484375</v>
      </c>
      <c r="H14" s="19" cm="1">
        <f t="array" aca="1" ref="H14" ca="1">INDIRECT(_xlfn.CONCAT(H$4,"_d!",H$1,$A14))</f>
        <v>116.62003326416016</v>
      </c>
      <c r="I14" s="42">
        <f t="shared" ca="1" si="15"/>
        <v>117.4380206049584</v>
      </c>
      <c r="J14" s="19" cm="1">
        <f t="array" aca="1" ref="J14" ca="1">INDIRECT(_xlfn.CONCAT(J$4,"_d!",J$1,$A14))</f>
        <v>117.89884948730469</v>
      </c>
      <c r="K14" s="19" cm="1">
        <f t="array" aca="1" ref="K14" ca="1">INDIRECT(_xlfn.CONCAT(K$4,"_d!",K$1,$A14))</f>
        <v>117.15655517578125</v>
      </c>
      <c r="L14" s="19" cm="1">
        <f t="array" aca="1" ref="L14" ca="1">INDIRECT(_xlfn.CONCAT(L$4,"_d!",L$1,$A14))</f>
        <v>117.60580444335938</v>
      </c>
      <c r="M14" s="19" cm="1">
        <f t="array" aca="1" ref="M14" ca="1">INDIRECT(_xlfn.CONCAT(M$4,"_d!",M$1,$A14))</f>
        <v>116.40188598632813</v>
      </c>
      <c r="N14" s="19" cm="1">
        <f t="array" aca="1" ref="N14" ca="1">INDIRECT(_xlfn.CONCAT(N$4,"_d!",N$1,$A14))</f>
        <v>117.47735595703125</v>
      </c>
      <c r="O14" s="19" cm="1">
        <f t="array" aca="1" ref="O14" ca="1">INDIRECT(_xlfn.CONCAT(O$4,"_d!",O$1,$A14))</f>
        <v>116.5843505859375</v>
      </c>
      <c r="P14" s="42">
        <f t="shared" ca="1" si="16"/>
        <v>117.45684264573249</v>
      </c>
      <c r="Q14" s="19" cm="1">
        <f t="array" aca="1" ref="Q14" ca="1">INDIRECT(_xlfn.CONCAT(Q$4,"_d!",Q$1,$A14))</f>
        <v>118.32405853271484</v>
      </c>
      <c r="R14" s="19" cm="1">
        <f t="array" aca="1" ref="R14" ca="1">INDIRECT(_xlfn.CONCAT(R$4,"_d!",R$1,$A14))</f>
        <v>118.32405853271484</v>
      </c>
      <c r="S14" s="19" cm="1">
        <f t="array" aca="1" ref="S14" ca="1">INDIRECT(_xlfn.CONCAT(S$4,"_d!",S$1,$A14))</f>
        <v>117.81784820556641</v>
      </c>
      <c r="T14" s="19" cm="1">
        <f t="array" aca="1" ref="T14" ca="1">INDIRECT(_xlfn.CONCAT(T$4,"_d!",T$1,$A14))</f>
        <v>116.07064819335938</v>
      </c>
      <c r="U14" s="19" cm="1">
        <f t="array" aca="1" ref="U14" ca="1">INDIRECT(_xlfn.CONCAT(U$4,"_d!",U$1,$A14))</f>
        <v>117.6002197265625</v>
      </c>
      <c r="V14" s="19" cm="1">
        <f t="array" aca="1" ref="V14" ca="1">INDIRECT(_xlfn.CONCAT(V$4,"_d!",V$1,$A14))</f>
        <v>116.67971801757813</v>
      </c>
      <c r="W14" s="42">
        <f t="shared" ca="1" si="17"/>
        <v>118.03667522019573</v>
      </c>
      <c r="X14" s="19" cm="1">
        <f t="array" aca="1" ref="X14" ca="1">INDIRECT(_xlfn.CONCAT(X$4,"_d!",X$1,$A14))</f>
        <v>117.70926666259766</v>
      </c>
      <c r="Y14" s="19" cm="1">
        <f t="array" aca="1" ref="Y14" ca="1">INDIRECT(_xlfn.CONCAT(Y$4,"_d!",Y$1,$A14))</f>
        <v>117.08114624023438</v>
      </c>
      <c r="Z14" s="19" cm="1">
        <f t="array" aca="1" ref="Z14" ca="1">INDIRECT(_xlfn.CONCAT(Z$4,"_d!",Z$1,$A14))</f>
        <v>117.96343231201172</v>
      </c>
      <c r="AA14" s="19" cm="1">
        <f t="array" aca="1" ref="AA14" ca="1">INDIRECT(_xlfn.CONCAT(AA$4,"_d!",AA$1,$A14))</f>
        <v>116.40692138671875</v>
      </c>
      <c r="AB14" s="19" cm="1">
        <f t="array" aca="1" ref="AB14" ca="1">INDIRECT(_xlfn.CONCAT(AB$4,"_d!",AB$1,$A14))</f>
        <v>117.75796508789063</v>
      </c>
      <c r="AC14" s="19" cm="1">
        <f t="array" aca="1" ref="AC14" ca="1">INDIRECT(_xlfn.CONCAT(AC$4,"_d!",AC$1,$A14))</f>
        <v>116.90981292724609</v>
      </c>
      <c r="AD14" s="42">
        <f t="shared" ca="1" si="18"/>
        <v>117.41344935416325</v>
      </c>
      <c r="AE14" s="19" cm="1">
        <f t="array" aca="1" ref="AE14" ca="1">INDIRECT(_xlfn.CONCAT(AE$4,"_d!",AE$1,$A14))</f>
        <v>118.04338073730469</v>
      </c>
      <c r="AF14" s="19" cm="1">
        <f t="array" aca="1" ref="AF14" ca="1">INDIRECT(_xlfn.CONCAT(AF$4,"_d!",AF$1,$A14))</f>
        <v>117.43362426757813</v>
      </c>
      <c r="AG14" s="19" cm="1">
        <f t="array" aca="1" ref="AG14" ca="1">INDIRECT(_xlfn.CONCAT(AG$4,"_d!",AG$1,$A14))</f>
        <v>118.07404327392578</v>
      </c>
      <c r="AH14" s="19" cm="1">
        <f t="array" aca="1" ref="AH14" ca="1">INDIRECT(_xlfn.CONCAT(AH$4,"_d!",AH$1,$A14))</f>
        <v>116.2861328125</v>
      </c>
      <c r="AI14" s="19" cm="1">
        <f t="array" aca="1" ref="AI14" ca="1">INDIRECT(_xlfn.CONCAT(AI$4,"_d!",AI$1,$A14))</f>
        <v>117.73773193359375</v>
      </c>
      <c r="AJ14" s="19" cm="1">
        <f t="array" aca="1" ref="AJ14" ca="1">INDIRECT(_xlfn.CONCAT(AJ$4,"_d!",AJ$1,$A14))</f>
        <v>116.84786224365234</v>
      </c>
      <c r="AK14" s="42">
        <f t="shared" ca="1" si="19"/>
        <v>117.67173894463293</v>
      </c>
      <c r="AL14" s="19" cm="1">
        <f t="array" aca="1" ref="AL14" ca="1">INDIRECT(_xlfn.CONCAT(AL$4,"_d!",AL$1,$A14))</f>
        <v>118.18650817871094</v>
      </c>
      <c r="AM14" s="19" cm="1">
        <f t="array" aca="1" ref="AM14" ca="1">INDIRECT(_xlfn.CONCAT(AM$4,"_d!",AM$1,$A14))</f>
        <v>117.35291290283203</v>
      </c>
      <c r="AN14" s="19" cm="1">
        <f t="array" aca="1" ref="AN14" ca="1">INDIRECT(_xlfn.CONCAT(AN$4,"_d!",AN$1,$A14))</f>
        <v>118.17423248291016</v>
      </c>
      <c r="AO14" s="19" cm="1">
        <f t="array" aca="1" ref="AO14" ca="1">INDIRECT(_xlfn.CONCAT(AO$4,"_d!",AO$1,$A14))</f>
        <v>116.24971771240234</v>
      </c>
      <c r="AP14" s="19" cm="1">
        <f t="array" aca="1" ref="AP14" ca="1">INDIRECT(_xlfn.CONCAT(AP$4,"_d!",AP$1,$A14))</f>
        <v>117.74542999267578</v>
      </c>
      <c r="AQ14" s="19" cm="1">
        <f t="array" aca="1" ref="AQ14" ca="1">INDIRECT(_xlfn.CONCAT(AQ$4,"_d!",AQ$1,$A14))</f>
        <v>116.79674530029297</v>
      </c>
      <c r="AR14" s="42">
        <f t="shared" ca="1" si="20"/>
        <v>117.71111042064605</v>
      </c>
      <c r="AS14" s="19" cm="1">
        <f t="array" aca="1" ref="AS14" ca="1">INDIRECT(_xlfn.CONCAT(AS$4,"_d!",AS$1,$A14))</f>
        <v>117.69049072265625</v>
      </c>
      <c r="AT14" s="19" cm="1">
        <f t="array" aca="1" ref="AT14" ca="1">INDIRECT(_xlfn.CONCAT(AT$4,"_d!",AT$1,$A14))</f>
        <v>117.56479644775391</v>
      </c>
      <c r="AU14" s="19" cm="1">
        <f t="array" aca="1" ref="AU14" ca="1">INDIRECT(_xlfn.CONCAT(AU$4,"_d!",AU$1,$A14))</f>
        <v>118.12403869628906</v>
      </c>
      <c r="AV14" s="19" cm="1">
        <f t="array" aca="1" ref="AV14" ca="1">INDIRECT(_xlfn.CONCAT(AV$4,"_d!",AV$1,$A14))</f>
        <v>116.40113830566406</v>
      </c>
      <c r="AW14" s="19" cm="1">
        <f t="array" aca="1" ref="AW14" ca="1">INDIRECT(_xlfn.CONCAT(AW$4,"_d!",AW$1,$A14))</f>
        <v>117.67905426025391</v>
      </c>
      <c r="AX14" s="19" cm="1">
        <f t="array" aca="1" ref="AX14" ca="1">INDIRECT(_xlfn.CONCAT(AX$4,"_d!",AX$1,$A14))</f>
        <v>116.86759948730469</v>
      </c>
      <c r="AY14" s="42">
        <f t="shared" ca="1" si="21"/>
        <v>117.56767023094766</v>
      </c>
      <c r="AZ14" s="19" cm="1">
        <f t="array" aca="1" ref="AZ14" ca="1">INDIRECT(_xlfn.CONCAT(AZ$4,"_d!",AZ$1,$A14))</f>
        <v>117.93540191650391</v>
      </c>
      <c r="BA14" s="19" cm="1">
        <f t="array" aca="1" ref="BA14" ca="1">INDIRECT(_xlfn.CONCAT(BA$4,"_d!",BA$1,$A14))</f>
        <v>117.13710784912109</v>
      </c>
      <c r="BB14" s="19" cm="1">
        <f t="array" aca="1" ref="BB14" ca="1">INDIRECT(_xlfn.CONCAT(BB$4,"_d!",BB$1,$A14))</f>
        <v>118.2979736328125</v>
      </c>
      <c r="BC14" s="19" cm="1">
        <f t="array" aca="1" ref="BC14" ca="1">INDIRECT(_xlfn.CONCAT(BC$4,"_d!",BC$1,$A14))</f>
        <v>116.45477294921875</v>
      </c>
      <c r="BD14" s="19" cm="1">
        <f t="array" aca="1" ref="BD14" ca="1">INDIRECT(_xlfn.CONCAT(BD$4,"_d!",BD$1,$A14))</f>
        <v>117.60922241210938</v>
      </c>
      <c r="BE14" s="19" cm="1">
        <f t="array" aca="1" ref="BE14" ca="1">INDIRECT(_xlfn.CONCAT(BE$4,"_d!",BE$1,$A14))</f>
        <v>117.32608795166016</v>
      </c>
      <c r="BF14" s="42">
        <f t="shared" ca="1" si="22"/>
        <v>117.57309393381158</v>
      </c>
      <c r="BG14" s="19" cm="1">
        <f t="array" aca="1" ref="BG14" ca="1">INDIRECT(_xlfn.CONCAT(BG$4,"_d!",BG$1,$A14))</f>
        <v>118.17406463623047</v>
      </c>
      <c r="BH14" s="19" cm="1">
        <f t="array" aca="1" ref="BH14" ca="1">INDIRECT(_xlfn.CONCAT(BH$4,"_d!",BH$1,$A14))</f>
        <v>117.57295989990234</v>
      </c>
      <c r="BI14" s="19" cm="1">
        <f t="array" aca="1" ref="BI14" ca="1">INDIRECT(_xlfn.CONCAT(BI$4,"_d!",BI$1,$A14))</f>
        <v>118.16474151611328</v>
      </c>
      <c r="BJ14" s="19" cm="1">
        <f t="array" aca="1" ref="BJ14" ca="1">INDIRECT(_xlfn.CONCAT(BJ$4,"_d!",BJ$1,$A14))</f>
        <v>116.82968139648438</v>
      </c>
      <c r="BK14" s="19" cm="1">
        <f t="array" aca="1" ref="BK14" ca="1">INDIRECT(_xlfn.CONCAT(BK$4,"_d!",BK$1,$A14))</f>
        <v>117.96184539794922</v>
      </c>
      <c r="BL14" s="19" cm="1">
        <f t="array" aca="1" ref="BL14" ca="1">INDIRECT(_xlfn.CONCAT(BL$4,"_d!",BL$1,$A14))</f>
        <v>117.37961578369141</v>
      </c>
      <c r="BM14" s="42">
        <f t="shared" ca="1" si="23"/>
        <v>117.84963869426591</v>
      </c>
      <c r="BN14" s="19" cm="1">
        <f t="array" aca="1" ref="BN14" ca="1">INDIRECT(_xlfn.CONCAT(BN$4,"_d!",BN$1,$A14))</f>
        <v>117.85468292236328</v>
      </c>
      <c r="BO14" s="19" cm="1">
        <f t="array" aca="1" ref="BO14" ca="1">INDIRECT(_xlfn.CONCAT(BO$4,"_d!",BO$1,$A14))</f>
        <v>117.30897521972656</v>
      </c>
      <c r="BP14" s="19" cm="1">
        <f t="array" aca="1" ref="BP14" ca="1">INDIRECT(_xlfn.CONCAT(BP$4,"_d!",BP$1,$A14))</f>
        <v>117.98326110839844</v>
      </c>
      <c r="BQ14" s="19" cm="1">
        <f t="array" aca="1" ref="BQ14" ca="1">INDIRECT(_xlfn.CONCAT(BQ$4,"_d!",BQ$1,$A14))</f>
        <v>115.3892822265625</v>
      </c>
      <c r="BR14" s="19" cm="1">
        <f t="array" aca="1" ref="BR14" ca="1">INDIRECT(_xlfn.CONCAT(BR$4,"_d!",BR$1,$A14))</f>
        <v>117.76595306396484</v>
      </c>
      <c r="BS14" s="19" cm="1">
        <f t="array" aca="1" ref="BS14" ca="1">INDIRECT(_xlfn.CONCAT(BS$4,"_d!",BS$1,$A14))</f>
        <v>117.64047241210938</v>
      </c>
      <c r="BT14" s="42">
        <f t="shared" ca="1" si="24"/>
        <v>117.55097081566812</v>
      </c>
      <c r="BU14" s="42"/>
      <c r="BV14" s="45">
        <f t="shared" ca="1" si="25"/>
        <v>117.4380206049584</v>
      </c>
      <c r="BW14" s="45">
        <f t="shared" ca="1" si="26"/>
        <v>117.45684264573249</v>
      </c>
      <c r="BX14" s="45">
        <f t="shared" ca="1" si="27"/>
        <v>118.03667522019573</v>
      </c>
      <c r="BY14" s="45">
        <f t="shared" ca="1" si="28"/>
        <v>117.41344935416325</v>
      </c>
      <c r="BZ14" s="45">
        <f t="shared" ca="1" si="29"/>
        <v>117.67173894463293</v>
      </c>
      <c r="CA14" s="45">
        <f t="shared" ca="1" si="30"/>
        <v>117.71111042064605</v>
      </c>
      <c r="CB14" s="45">
        <f t="shared" ca="1" si="31"/>
        <v>117.56767023094766</v>
      </c>
      <c r="CC14" s="45">
        <f t="shared" ca="1" si="32"/>
        <v>117.57309393381158</v>
      </c>
      <c r="CD14" s="45">
        <f t="shared" ca="1" si="33"/>
        <v>117.84963869426591</v>
      </c>
      <c r="CE14" s="45">
        <f t="shared" ca="1" si="34"/>
        <v>117.55097081566812</v>
      </c>
      <c r="CF14" s="45" cm="1">
        <f t="array" aca="1" ref="CF14" ca="1">+SUMPRODUCT($BV$3:$CE$3/100,$BV14:$CE14)</f>
        <v>117.62698802924487</v>
      </c>
      <c r="CG14" s="24"/>
      <c r="CH14" s="24">
        <f t="shared" ca="1" si="37"/>
        <v>1.910586305802453E-2</v>
      </c>
      <c r="CI14" s="24">
        <f t="shared" ca="1" si="35"/>
        <v>1.9296321453355691E-2</v>
      </c>
      <c r="CJ14" s="24">
        <f t="shared" ca="1" si="35"/>
        <v>1.9848732169836403E-2</v>
      </c>
      <c r="CK14" s="24">
        <f t="shared" ca="1" si="35"/>
        <v>1.8631714230346708E-2</v>
      </c>
      <c r="CL14" s="24">
        <f t="shared" ca="1" si="35"/>
        <v>1.9013715493452876E-2</v>
      </c>
      <c r="CM14" s="24">
        <f t="shared" ca="1" si="35"/>
        <v>1.9278568045856703E-2</v>
      </c>
      <c r="CN14" s="24">
        <f t="shared" ca="1" si="35"/>
        <v>1.8997499236949933E-2</v>
      </c>
      <c r="CO14" s="24">
        <f t="shared" ca="1" si="35"/>
        <v>1.8830518632309667E-2</v>
      </c>
      <c r="CP14" s="24">
        <f t="shared" ca="1" si="35"/>
        <v>1.8869797274782441E-2</v>
      </c>
      <c r="CQ14" s="24">
        <f t="shared" ca="1" si="35"/>
        <v>1.8527874930840849E-2</v>
      </c>
      <c r="CR14" s="24">
        <f t="shared" ca="1" si="35"/>
        <v>1.8963973250624155E-2</v>
      </c>
      <c r="CS14" s="24">
        <f>+[1]NAC!AX15</f>
        <v>1.8372703412073532E-2</v>
      </c>
      <c r="CT14" s="24"/>
    </row>
    <row r="15" spans="1:109" x14ac:dyDescent="0.25">
      <c r="A15">
        <f t="shared" si="36"/>
        <v>42</v>
      </c>
      <c r="B15" s="35">
        <f>+NAC!A15</f>
        <v>43009</v>
      </c>
      <c r="C15" s="19" cm="1">
        <f t="array" aca="1" ref="C15" ca="1">INDIRECT(_xlfn.CONCAT(C$4,"_d!",C$1,$A15))</f>
        <v>119.72279357910156</v>
      </c>
      <c r="D15" s="19" cm="1">
        <f t="array" aca="1" ref="D15" ca="1">INDIRECT(_xlfn.CONCAT(D$4,"_d!",D$1,$A15))</f>
        <v>118.97615051269531</v>
      </c>
      <c r="E15" s="19" cm="1">
        <f t="array" aca="1" ref="E15" ca="1">INDIRECT(_xlfn.CONCAT(E$4,"_d!",E$1,$A15))</f>
        <v>119.73805236816406</v>
      </c>
      <c r="F15" s="19" cm="1">
        <f t="array" aca="1" ref="F15" ca="1">INDIRECT(_xlfn.CONCAT(F$4,"_d!",F$1,$A15))</f>
        <v>117.91407012939453</v>
      </c>
      <c r="G15" s="19" cm="1">
        <f t="array" aca="1" ref="G15" ca="1">INDIRECT(_xlfn.CONCAT(G$4,"_d!",G$1,$A15))</f>
        <v>119.30662536621094</v>
      </c>
      <c r="H15" s="19" cm="1">
        <f t="array" aca="1" ref="H15" ca="1">INDIRECT(_xlfn.CONCAT(H$4,"_d!",H$1,$A15))</f>
        <v>118.65823364257813</v>
      </c>
      <c r="I15" s="42">
        <f t="shared" ca="1" si="15"/>
        <v>119.30400963967948</v>
      </c>
      <c r="J15" s="19" cm="1">
        <f t="array" aca="1" ref="J15" ca="1">INDIRECT(_xlfn.CONCAT(J$4,"_d!",J$1,$A15))</f>
        <v>119.56389617919922</v>
      </c>
      <c r="K15" s="19" cm="1">
        <f t="array" aca="1" ref="K15" ca="1">INDIRECT(_xlfn.CONCAT(K$4,"_d!",K$1,$A15))</f>
        <v>119.15012359619141</v>
      </c>
      <c r="L15" s="19" cm="1">
        <f t="array" aca="1" ref="L15" ca="1">INDIRECT(_xlfn.CONCAT(L$4,"_d!",L$1,$A15))</f>
        <v>119.85718536376953</v>
      </c>
      <c r="M15" s="19" cm="1">
        <f t="array" aca="1" ref="M15" ca="1">INDIRECT(_xlfn.CONCAT(M$4,"_d!",M$1,$A15))</f>
        <v>118.15602111816406</v>
      </c>
      <c r="N15" s="19" cm="1">
        <f t="array" aca="1" ref="N15" ca="1">INDIRECT(_xlfn.CONCAT(N$4,"_d!",N$1,$A15))</f>
        <v>119.5521240234375</v>
      </c>
      <c r="O15" s="19" cm="1">
        <f t="array" aca="1" ref="O15" ca="1">INDIRECT(_xlfn.CONCAT(O$4,"_d!",O$1,$A15))</f>
        <v>118.58494567871094</v>
      </c>
      <c r="P15" s="42">
        <f t="shared" ca="1" si="16"/>
        <v>119.32191577148518</v>
      </c>
      <c r="Q15" s="19" cm="1">
        <f t="array" aca="1" ref="Q15" ca="1">INDIRECT(_xlfn.CONCAT(Q$4,"_d!",Q$1,$A15))</f>
        <v>119.94839477539063</v>
      </c>
      <c r="R15" s="19" cm="1">
        <f t="array" aca="1" ref="R15" ca="1">INDIRECT(_xlfn.CONCAT(R$4,"_d!",R$1,$A15))</f>
        <v>119.94839477539063</v>
      </c>
      <c r="S15" s="19" cm="1">
        <f t="array" aca="1" ref="S15" ca="1">INDIRECT(_xlfn.CONCAT(S$4,"_d!",S$1,$A15))</f>
        <v>120.04779052734375</v>
      </c>
      <c r="T15" s="19" cm="1">
        <f t="array" aca="1" ref="T15" ca="1">INDIRECT(_xlfn.CONCAT(T$4,"_d!",T$1,$A15))</f>
        <v>117.8404541015625</v>
      </c>
      <c r="U15" s="19" cm="1">
        <f t="array" aca="1" ref="U15" ca="1">INDIRECT(_xlfn.CONCAT(U$4,"_d!",U$1,$A15))</f>
        <v>119.64183807373047</v>
      </c>
      <c r="V15" s="19" cm="1">
        <f t="array" aca="1" ref="V15" ca="1">INDIRECT(_xlfn.CONCAT(V$4,"_d!",V$1,$A15))</f>
        <v>118.69047546386719</v>
      </c>
      <c r="W15" s="42">
        <f t="shared" ca="1" si="17"/>
        <v>119.76137695510157</v>
      </c>
      <c r="X15" s="19" cm="1">
        <f t="array" aca="1" ref="X15" ca="1">INDIRECT(_xlfn.CONCAT(X$4,"_d!",X$1,$A15))</f>
        <v>119.36521911621094</v>
      </c>
      <c r="Y15" s="19" cm="1">
        <f t="array" aca="1" ref="Y15" ca="1">INDIRECT(_xlfn.CONCAT(Y$4,"_d!",Y$1,$A15))</f>
        <v>119.12443542480469</v>
      </c>
      <c r="Z15" s="19" cm="1">
        <f t="array" aca="1" ref="Z15" ca="1">INDIRECT(_xlfn.CONCAT(Z$4,"_d!",Z$1,$A15))</f>
        <v>120.15238952636719</v>
      </c>
      <c r="AA15" s="19" cm="1">
        <f t="array" aca="1" ref="AA15" ca="1">INDIRECT(_xlfn.CONCAT(AA$4,"_d!",AA$1,$A15))</f>
        <v>118.13568115234375</v>
      </c>
      <c r="AB15" s="19" cm="1">
        <f t="array" aca="1" ref="AB15" ca="1">INDIRECT(_xlfn.CONCAT(AB$4,"_d!",AB$1,$A15))</f>
        <v>119.80899810791016</v>
      </c>
      <c r="AC15" s="19" cm="1">
        <f t="array" aca="1" ref="AC15" ca="1">INDIRECT(_xlfn.CONCAT(AC$4,"_d!",AC$1,$A15))</f>
        <v>118.85490417480469</v>
      </c>
      <c r="AD15" s="42">
        <f t="shared" ca="1" si="18"/>
        <v>119.28019951842074</v>
      </c>
      <c r="AE15" s="19" cm="1">
        <f t="array" aca="1" ref="AE15" ca="1">INDIRECT(_xlfn.CONCAT(AE$4,"_d!",AE$1,$A15))</f>
        <v>119.66933441162109</v>
      </c>
      <c r="AF15" s="19" cm="1">
        <f t="array" aca="1" ref="AF15" ca="1">INDIRECT(_xlfn.CONCAT(AF$4,"_d!",AF$1,$A15))</f>
        <v>119.45645141601563</v>
      </c>
      <c r="AG15" s="19" cm="1">
        <f t="array" aca="1" ref="AG15" ca="1">INDIRECT(_xlfn.CONCAT(AG$4,"_d!",AG$1,$A15))</f>
        <v>120.24544525146484</v>
      </c>
      <c r="AH15" s="19" cm="1">
        <f t="array" aca="1" ref="AH15" ca="1">INDIRECT(_xlfn.CONCAT(AH$4,"_d!",AH$1,$A15))</f>
        <v>118.07339477539063</v>
      </c>
      <c r="AI15" s="19" cm="1">
        <f t="array" aca="1" ref="AI15" ca="1">INDIRECT(_xlfn.CONCAT(AI$4,"_d!",AI$1,$A15))</f>
        <v>119.81881713867188</v>
      </c>
      <c r="AJ15" s="19" cm="1">
        <f t="array" aca="1" ref="AJ15" ca="1">INDIRECT(_xlfn.CONCAT(AJ$4,"_d!",AJ$1,$A15))</f>
        <v>118.84244537353516</v>
      </c>
      <c r="AK15" s="42">
        <f t="shared" ca="1" si="19"/>
        <v>119.52475304391557</v>
      </c>
      <c r="AL15" s="19" cm="1">
        <f t="array" aca="1" ref="AL15" ca="1">INDIRECT(_xlfn.CONCAT(AL$4,"_d!",AL$1,$A15))</f>
        <v>119.78549957275391</v>
      </c>
      <c r="AM15" s="19" cm="1">
        <f t="array" aca="1" ref="AM15" ca="1">INDIRECT(_xlfn.CONCAT(AM$4,"_d!",AM$1,$A15))</f>
        <v>119.34246063232422</v>
      </c>
      <c r="AN15" s="19" cm="1">
        <f t="array" aca="1" ref="AN15" ca="1">INDIRECT(_xlfn.CONCAT(AN$4,"_d!",AN$1,$A15))</f>
        <v>120.37268829345703</v>
      </c>
      <c r="AO15" s="19" cm="1">
        <f t="array" aca="1" ref="AO15" ca="1">INDIRECT(_xlfn.CONCAT(AO$4,"_d!",AO$1,$A15))</f>
        <v>118.02366638183594</v>
      </c>
      <c r="AP15" s="19" cm="1">
        <f t="array" aca="1" ref="AP15" ca="1">INDIRECT(_xlfn.CONCAT(AP$4,"_d!",AP$1,$A15))</f>
        <v>119.80815887451172</v>
      </c>
      <c r="AQ15" s="19" cm="1">
        <f t="array" aca="1" ref="AQ15" ca="1">INDIRECT(_xlfn.CONCAT(AQ$4,"_d!",AQ$1,$A15))</f>
        <v>118.7242431640625</v>
      </c>
      <c r="AR15" s="42">
        <f t="shared" ca="1" si="20"/>
        <v>119.53798365563517</v>
      </c>
      <c r="AS15" s="19" cm="1">
        <f t="array" aca="1" ref="AS15" ca="1">INDIRECT(_xlfn.CONCAT(AS$4,"_d!",AS$1,$A15))</f>
        <v>119.24723815917969</v>
      </c>
      <c r="AT15" s="19" cm="1">
        <f t="array" aca="1" ref="AT15" ca="1">INDIRECT(_xlfn.CONCAT(AT$4,"_d!",AT$1,$A15))</f>
        <v>119.53861236572266</v>
      </c>
      <c r="AU15" s="19" cm="1">
        <f t="array" aca="1" ref="AU15" ca="1">INDIRECT(_xlfn.CONCAT(AU$4,"_d!",AU$1,$A15))</f>
        <v>120.27133941650391</v>
      </c>
      <c r="AV15" s="19" cm="1">
        <f t="array" aca="1" ref="AV15" ca="1">INDIRECT(_xlfn.CONCAT(AV$4,"_d!",AV$1,$A15))</f>
        <v>118.19857025146484</v>
      </c>
      <c r="AW15" s="19" cm="1">
        <f t="array" aca="1" ref="AW15" ca="1">INDIRECT(_xlfn.CONCAT(AW$4,"_d!",AW$1,$A15))</f>
        <v>119.6878662109375</v>
      </c>
      <c r="AX15" s="19" cm="1">
        <f t="array" aca="1" ref="AX15" ca="1">INDIRECT(_xlfn.CONCAT(AX$4,"_d!",AX$1,$A15))</f>
        <v>118.876708984375</v>
      </c>
      <c r="AY15" s="42">
        <f t="shared" ca="1" si="21"/>
        <v>119.36974981249753</v>
      </c>
      <c r="AZ15" s="19" cm="1">
        <f t="array" aca="1" ref="AZ15" ca="1">INDIRECT(_xlfn.CONCAT(AZ$4,"_d!",AZ$1,$A15))</f>
        <v>119.44940948486328</v>
      </c>
      <c r="BA15" s="19" cm="1">
        <f t="array" aca="1" ref="BA15" ca="1">INDIRECT(_xlfn.CONCAT(BA$4,"_d!",BA$1,$A15))</f>
        <v>119.12548828125</v>
      </c>
      <c r="BB15" s="19" cm="1">
        <f t="array" aca="1" ref="BB15" ca="1">INDIRECT(_xlfn.CONCAT(BB$4,"_d!",BB$1,$A15))</f>
        <v>120.43116760253906</v>
      </c>
      <c r="BC15" s="19" cm="1">
        <f t="array" aca="1" ref="BC15" ca="1">INDIRECT(_xlfn.CONCAT(BC$4,"_d!",BC$1,$A15))</f>
        <v>118.23605346679688</v>
      </c>
      <c r="BD15" s="19" cm="1">
        <f t="array" aca="1" ref="BD15" ca="1">INDIRECT(_xlfn.CONCAT(BD$4,"_d!",BD$1,$A15))</f>
        <v>119.55797576904297</v>
      </c>
      <c r="BE15" s="19" cm="1">
        <f t="array" aca="1" ref="BE15" ca="1">INDIRECT(_xlfn.CONCAT(BE$4,"_d!",BE$1,$A15))</f>
        <v>119.223388671875</v>
      </c>
      <c r="BF15" s="42">
        <f t="shared" ca="1" si="22"/>
        <v>119.34936113052683</v>
      </c>
      <c r="BG15" s="19" cm="1">
        <f t="array" aca="1" ref="BG15" ca="1">INDIRECT(_xlfn.CONCAT(BG$4,"_d!",BG$1,$A15))</f>
        <v>119.67909240722656</v>
      </c>
      <c r="BH15" s="19" cm="1">
        <f t="array" aca="1" ref="BH15" ca="1">INDIRECT(_xlfn.CONCAT(BH$4,"_d!",BH$1,$A15))</f>
        <v>119.54161071777344</v>
      </c>
      <c r="BI15" s="19" cm="1">
        <f t="array" aca="1" ref="BI15" ca="1">INDIRECT(_xlfn.CONCAT(BI$4,"_d!",BI$1,$A15))</f>
        <v>120.23369598388672</v>
      </c>
      <c r="BJ15" s="19" cm="1">
        <f t="array" aca="1" ref="BJ15" ca="1">INDIRECT(_xlfn.CONCAT(BJ$4,"_d!",BJ$1,$A15))</f>
        <v>118.61787414550781</v>
      </c>
      <c r="BK15" s="19" cm="1">
        <f t="array" aca="1" ref="BK15" ca="1">INDIRECT(_xlfn.CONCAT(BK$4,"_d!",BK$1,$A15))</f>
        <v>119.92073059082031</v>
      </c>
      <c r="BL15" s="19" cm="1">
        <f t="array" aca="1" ref="BL15" ca="1">INDIRECT(_xlfn.CONCAT(BL$4,"_d!",BL$1,$A15))</f>
        <v>119.30950164794922</v>
      </c>
      <c r="BM15" s="42">
        <f t="shared" ca="1" si="23"/>
        <v>119.61350951402351</v>
      </c>
      <c r="BN15" s="19" cm="1">
        <f t="array" aca="1" ref="BN15" ca="1">INDIRECT(_xlfn.CONCAT(BN$4,"_d!",BN$1,$A15))</f>
        <v>119.302001953125</v>
      </c>
      <c r="BO15" s="19" cm="1">
        <f t="array" aca="1" ref="BO15" ca="1">INDIRECT(_xlfn.CONCAT(BO$4,"_d!",BO$1,$A15))</f>
        <v>119.26058959960938</v>
      </c>
      <c r="BP15" s="19" cm="1">
        <f t="array" aca="1" ref="BP15" ca="1">INDIRECT(_xlfn.CONCAT(BP$4,"_d!",BP$1,$A15))</f>
        <v>120.04047393798828</v>
      </c>
      <c r="BQ15" s="19" cm="1">
        <f t="array" aca="1" ref="BQ15" ca="1">INDIRECT(_xlfn.CONCAT(BQ$4,"_d!",BQ$1,$A15))</f>
        <v>117.03069305419922</v>
      </c>
      <c r="BR15" s="19" cm="1">
        <f t="array" aca="1" ref="BR15" ca="1">INDIRECT(_xlfn.CONCAT(BR$4,"_d!",BR$1,$A15))</f>
        <v>119.72423553466797</v>
      </c>
      <c r="BS15" s="19" cm="1">
        <f t="array" aca="1" ref="BS15" ca="1">INDIRECT(_xlfn.CONCAT(BS$4,"_d!",BS$1,$A15))</f>
        <v>119.52850341796875</v>
      </c>
      <c r="BT15" s="42">
        <f t="shared" ca="1" si="24"/>
        <v>119.27434242944915</v>
      </c>
      <c r="BU15" s="42"/>
      <c r="BV15" s="45">
        <f t="shared" ca="1" si="25"/>
        <v>119.30400963967948</v>
      </c>
      <c r="BW15" s="45">
        <f t="shared" ca="1" si="26"/>
        <v>119.32191577148518</v>
      </c>
      <c r="BX15" s="45">
        <f t="shared" ca="1" si="27"/>
        <v>119.76137695510157</v>
      </c>
      <c r="BY15" s="45">
        <f t="shared" ca="1" si="28"/>
        <v>119.28019951842074</v>
      </c>
      <c r="BZ15" s="45">
        <f t="shared" ca="1" si="29"/>
        <v>119.52475304391557</v>
      </c>
      <c r="CA15" s="45">
        <f t="shared" ca="1" si="30"/>
        <v>119.53798365563517</v>
      </c>
      <c r="CB15" s="45">
        <f t="shared" ca="1" si="31"/>
        <v>119.36974981249753</v>
      </c>
      <c r="CC15" s="45">
        <f t="shared" ca="1" si="32"/>
        <v>119.34936113052683</v>
      </c>
      <c r="CD15" s="45">
        <f t="shared" ca="1" si="33"/>
        <v>119.61350951402351</v>
      </c>
      <c r="CE15" s="45">
        <f t="shared" ca="1" si="34"/>
        <v>119.27434242944915</v>
      </c>
      <c r="CF15" s="45" cm="1">
        <f t="array" aca="1" ref="CF15" ca="1">+SUMPRODUCT($BV$3:$CE$3/100,$BV15:$CE15)</f>
        <v>119.41962098169381</v>
      </c>
      <c r="CG15" s="24"/>
      <c r="CH15" s="24">
        <f t="shared" ca="1" si="37"/>
        <v>1.5889139012296161E-2</v>
      </c>
      <c r="CI15" s="24">
        <f t="shared" ca="1" si="35"/>
        <v>1.5878795000288104E-2</v>
      </c>
      <c r="CJ15" s="24">
        <f t="shared" ca="1" si="35"/>
        <v>1.4611575018429024E-2</v>
      </c>
      <c r="CK15" s="24">
        <f t="shared" ca="1" si="35"/>
        <v>1.5898946624306021E-2</v>
      </c>
      <c r="CL15" s="24">
        <f t="shared" ca="1" si="35"/>
        <v>1.5747316355667396E-2</v>
      </c>
      <c r="CM15" s="24">
        <f t="shared" ca="1" si="35"/>
        <v>1.5519972825510653E-2</v>
      </c>
      <c r="CN15" s="24">
        <f t="shared" ca="1" si="35"/>
        <v>1.5328019837510753E-2</v>
      </c>
      <c r="CO15" s="24">
        <f t="shared" ca="1" si="35"/>
        <v>1.5107769450340536E-2</v>
      </c>
      <c r="CP15" s="24">
        <f t="shared" ca="1" si="35"/>
        <v>1.4967129634852361E-2</v>
      </c>
      <c r="CQ15" s="24">
        <f t="shared" ca="1" si="35"/>
        <v>1.4660632760604253E-2</v>
      </c>
      <c r="CR15" s="24">
        <f t="shared" ca="1" si="35"/>
        <v>1.5239980063106451E-2</v>
      </c>
      <c r="CS15" s="24">
        <f>+[1]NAC!AX16</f>
        <v>1.5463917525773141E-2</v>
      </c>
      <c r="CT15" s="24"/>
    </row>
    <row r="16" spans="1:109" x14ac:dyDescent="0.25">
      <c r="A16">
        <f t="shared" si="36"/>
        <v>43</v>
      </c>
      <c r="B16" s="35">
        <f>+NAC!A16</f>
        <v>43040</v>
      </c>
      <c r="C16" s="19" cm="1">
        <f t="array" aca="1" ref="C16" ca="1">INDIRECT(_xlfn.CONCAT(C$4,"_d!",C$1,$A16))</f>
        <v>121.05091857910156</v>
      </c>
      <c r="D16" s="19" cm="1">
        <f t="array" aca="1" ref="D16" ca="1">INDIRECT(_xlfn.CONCAT(D$4,"_d!",D$1,$A16))</f>
        <v>120.79959106445313</v>
      </c>
      <c r="E16" s="19" cm="1">
        <f t="array" aca="1" ref="E16" ca="1">INDIRECT(_xlfn.CONCAT(E$4,"_d!",E$1,$A16))</f>
        <v>121.19486236572266</v>
      </c>
      <c r="F16" s="19" cm="1">
        <f t="array" aca="1" ref="F16" ca="1">INDIRECT(_xlfn.CONCAT(F$4,"_d!",F$1,$A16))</f>
        <v>119.72280120849609</v>
      </c>
      <c r="G16" s="19" cm="1">
        <f t="array" aca="1" ref="G16" ca="1">INDIRECT(_xlfn.CONCAT(G$4,"_d!",G$1,$A16))</f>
        <v>121.02539825439453</v>
      </c>
      <c r="H16" s="19" cm="1">
        <f t="array" aca="1" ref="H16" ca="1">INDIRECT(_xlfn.CONCAT(H$4,"_d!",H$1,$A16))</f>
        <v>120.24703979492188</v>
      </c>
      <c r="I16" s="42">
        <f t="shared" ca="1" si="15"/>
        <v>120.86337681607621</v>
      </c>
      <c r="J16" s="19" cm="1">
        <f t="array" aca="1" ref="J16" ca="1">INDIRECT(_xlfn.CONCAT(J$4,"_d!",J$1,$A16))</f>
        <v>120.87618255615234</v>
      </c>
      <c r="K16" s="19" cm="1">
        <f t="array" aca="1" ref="K16" ca="1">INDIRECT(_xlfn.CONCAT(K$4,"_d!",K$1,$A16))</f>
        <v>121.01521301269531</v>
      </c>
      <c r="L16" s="19" cm="1">
        <f t="array" aca="1" ref="L16" ca="1">INDIRECT(_xlfn.CONCAT(L$4,"_d!",L$1,$A16))</f>
        <v>121.36572265625</v>
      </c>
      <c r="M16" s="19" cm="1">
        <f t="array" aca="1" ref="M16" ca="1">INDIRECT(_xlfn.CONCAT(M$4,"_d!",M$1,$A16))</f>
        <v>119.93375396728516</v>
      </c>
      <c r="N16" s="19" cm="1">
        <f t="array" aca="1" ref="N16" ca="1">INDIRECT(_xlfn.CONCAT(N$4,"_d!",N$1,$A16))</f>
        <v>121.31359100341797</v>
      </c>
      <c r="O16" s="19" cm="1">
        <f t="array" aca="1" ref="O16" ca="1">INDIRECT(_xlfn.CONCAT(O$4,"_d!",O$1,$A16))</f>
        <v>120.22518920898438</v>
      </c>
      <c r="P16" s="42">
        <f t="shared" ca="1" si="16"/>
        <v>120.89615180871003</v>
      </c>
      <c r="Q16" s="19" cm="1">
        <f t="array" aca="1" ref="Q16" ca="1">INDIRECT(_xlfn.CONCAT(Q$4,"_d!",Q$1,$A16))</f>
        <v>121.27030944824219</v>
      </c>
      <c r="R16" s="19" cm="1">
        <f t="array" aca="1" ref="R16" ca="1">INDIRECT(_xlfn.CONCAT(R$4,"_d!",R$1,$A16))</f>
        <v>121.27030944824219</v>
      </c>
      <c r="S16" s="19" cm="1">
        <f t="array" aca="1" ref="S16" ca="1">INDIRECT(_xlfn.CONCAT(S$4,"_d!",S$1,$A16))</f>
        <v>121.577880859375</v>
      </c>
      <c r="T16" s="19" cm="1">
        <f t="array" aca="1" ref="T16" ca="1">INDIRECT(_xlfn.CONCAT(T$4,"_d!",T$1,$A16))</f>
        <v>119.74199676513672</v>
      </c>
      <c r="U16" s="19" cm="1">
        <f t="array" aca="1" ref="U16" ca="1">INDIRECT(_xlfn.CONCAT(U$4,"_d!",U$1,$A16))</f>
        <v>121.51557159423828</v>
      </c>
      <c r="V16" s="19" cm="1">
        <f t="array" aca="1" ref="V16" ca="1">INDIRECT(_xlfn.CONCAT(V$4,"_d!",V$1,$A16))</f>
        <v>120.34364318847656</v>
      </c>
      <c r="W16" s="42">
        <f t="shared" ca="1" si="17"/>
        <v>121.17740134920059</v>
      </c>
      <c r="X16" s="19" cm="1">
        <f t="array" aca="1" ref="X16" ca="1">INDIRECT(_xlfn.CONCAT(X$4,"_d!",X$1,$A16))</f>
        <v>120.74928283691406</v>
      </c>
      <c r="Y16" s="19" cm="1">
        <f t="array" aca="1" ref="Y16" ca="1">INDIRECT(_xlfn.CONCAT(Y$4,"_d!",Y$1,$A16))</f>
        <v>121.03357696533203</v>
      </c>
      <c r="Z16" s="19" cm="1">
        <f t="array" aca="1" ref="Z16" ca="1">INDIRECT(_xlfn.CONCAT(Z$4,"_d!",Z$1,$A16))</f>
        <v>121.72991180419922</v>
      </c>
      <c r="AA16" s="19" cm="1">
        <f t="array" aca="1" ref="AA16" ca="1">INDIRECT(_xlfn.CONCAT(AA$4,"_d!",AA$1,$A16))</f>
        <v>119.91523742675781</v>
      </c>
      <c r="AB16" s="19" cm="1">
        <f t="array" aca="1" ref="AB16" ca="1">INDIRECT(_xlfn.CONCAT(AB$4,"_d!",AB$1,$A16))</f>
        <v>121.71597290039063</v>
      </c>
      <c r="AC16" s="19" cm="1">
        <f t="array" aca="1" ref="AC16" ca="1">INDIRECT(_xlfn.CONCAT(AC$4,"_d!",AC$1,$A16))</f>
        <v>120.55096435546875</v>
      </c>
      <c r="AD16" s="42">
        <f t="shared" ca="1" si="18"/>
        <v>120.91737668893734</v>
      </c>
      <c r="AE16" s="19" cm="1">
        <f t="array" aca="1" ref="AE16" ca="1">INDIRECT(_xlfn.CONCAT(AE$4,"_d!",AE$1,$A16))</f>
        <v>121.02093505859375</v>
      </c>
      <c r="AF16" s="19" cm="1">
        <f t="array" aca="1" ref="AF16" ca="1">INDIRECT(_xlfn.CONCAT(AF$4,"_d!",AF$1,$A16))</f>
        <v>121.38346862792969</v>
      </c>
      <c r="AG16" s="19" cm="1">
        <f t="array" aca="1" ref="AG16" ca="1">INDIRECT(_xlfn.CONCAT(AG$4,"_d!",AG$1,$A16))</f>
        <v>121.83953857421875</v>
      </c>
      <c r="AH16" s="19" cm="1">
        <f t="array" aca="1" ref="AH16" ca="1">INDIRECT(_xlfn.CONCAT(AH$4,"_d!",AH$1,$A16))</f>
        <v>119.94351959228516</v>
      </c>
      <c r="AI16" s="19" cm="1">
        <f t="array" aca="1" ref="AI16" ca="1">INDIRECT(_xlfn.CONCAT(AI$4,"_d!",AI$1,$A16))</f>
        <v>121.62824249267578</v>
      </c>
      <c r="AJ16" s="19" cm="1">
        <f t="array" aca="1" ref="AJ16" ca="1">INDIRECT(_xlfn.CONCAT(AJ$4,"_d!",AJ$1,$A16))</f>
        <v>120.55502319335938</v>
      </c>
      <c r="AK16" s="42">
        <f t="shared" ca="1" si="19"/>
        <v>121.15400276979426</v>
      </c>
      <c r="AL16" s="19" cm="1">
        <f t="array" aca="1" ref="AL16" ca="1">INDIRECT(_xlfn.CONCAT(AL$4,"_d!",AL$1,$A16))</f>
        <v>121.13140106201172</v>
      </c>
      <c r="AM16" s="19" cm="1">
        <f t="array" aca="1" ref="AM16" ca="1">INDIRECT(_xlfn.CONCAT(AM$4,"_d!",AM$1,$A16))</f>
        <v>121.26533508300781</v>
      </c>
      <c r="AN16" s="19" cm="1">
        <f t="array" aca="1" ref="AN16" ca="1">INDIRECT(_xlfn.CONCAT(AN$4,"_d!",AN$1,$A16))</f>
        <v>121.94252777099609</v>
      </c>
      <c r="AO16" s="19" cm="1">
        <f t="array" aca="1" ref="AO16" ca="1">INDIRECT(_xlfn.CONCAT(AO$4,"_d!",AO$1,$A16))</f>
        <v>119.86215209960938</v>
      </c>
      <c r="AP16" s="19" cm="1">
        <f t="array" aca="1" ref="AP16" ca="1">INDIRECT(_xlfn.CONCAT(AP$4,"_d!",AP$1,$A16))</f>
        <v>121.68842315673828</v>
      </c>
      <c r="AQ16" s="19" cm="1">
        <f t="array" aca="1" ref="AQ16" ca="1">INDIRECT(_xlfn.CONCAT(AQ$4,"_d!",AQ$1,$A16))</f>
        <v>120.36320495605469</v>
      </c>
      <c r="AR16" s="42">
        <f t="shared" ca="1" si="20"/>
        <v>121.16009946222613</v>
      </c>
      <c r="AS16" s="19" cm="1">
        <f t="array" aca="1" ref="AS16" ca="1">INDIRECT(_xlfn.CONCAT(AS$4,"_d!",AS$1,$A16))</f>
        <v>120.66445159912109</v>
      </c>
      <c r="AT16" s="19" cm="1">
        <f t="array" aca="1" ref="AT16" ca="1">INDIRECT(_xlfn.CONCAT(AT$4,"_d!",AT$1,$A16))</f>
        <v>121.49678039550781</v>
      </c>
      <c r="AU16" s="19" cm="1">
        <f t="array" aca="1" ref="AU16" ca="1">INDIRECT(_xlfn.CONCAT(AU$4,"_d!",AU$1,$A16))</f>
        <v>121.85850524902344</v>
      </c>
      <c r="AV16" s="19" cm="1">
        <f t="array" aca="1" ref="AV16" ca="1">INDIRECT(_xlfn.CONCAT(AV$4,"_d!",AV$1,$A16))</f>
        <v>120.06334686279297</v>
      </c>
      <c r="AW16" s="19" cm="1">
        <f t="array" aca="1" ref="AW16" ca="1">INDIRECT(_xlfn.CONCAT(AW$4,"_d!",AW$1,$A16))</f>
        <v>121.61841583251953</v>
      </c>
      <c r="AX16" s="19" cm="1">
        <f t="array" aca="1" ref="AX16" ca="1">INDIRECT(_xlfn.CONCAT(AX$4,"_d!",AX$1,$A16))</f>
        <v>120.57466125488281</v>
      </c>
      <c r="AY16" s="42">
        <f t="shared" ca="1" si="21"/>
        <v>121.0433377024039</v>
      </c>
      <c r="AZ16" s="19" cm="1">
        <f t="array" aca="1" ref="AZ16" ca="1">INDIRECT(_xlfn.CONCAT(AZ$4,"_d!",AZ$1,$A16))</f>
        <v>120.85645294189453</v>
      </c>
      <c r="BA16" s="19" cm="1">
        <f t="array" aca="1" ref="BA16" ca="1">INDIRECT(_xlfn.CONCAT(BA$4,"_d!",BA$1,$A16))</f>
        <v>121.09474182128906</v>
      </c>
      <c r="BB16" s="19" cm="1">
        <f t="array" aca="1" ref="BB16" ca="1">INDIRECT(_xlfn.CONCAT(BB$4,"_d!",BB$1,$A16))</f>
        <v>122.06346130371094</v>
      </c>
      <c r="BC16" s="19" cm="1">
        <f t="array" aca="1" ref="BC16" ca="1">INDIRECT(_xlfn.CONCAT(BC$4,"_d!",BC$1,$A16))</f>
        <v>120.07024383544922</v>
      </c>
      <c r="BD16" s="19" cm="1">
        <f t="array" aca="1" ref="BD16" ca="1">INDIRECT(_xlfn.CONCAT(BD$4,"_d!",BD$1,$A16))</f>
        <v>121.56417846679688</v>
      </c>
      <c r="BE16" s="19" cm="1">
        <f t="array" aca="1" ref="BE16" ca="1">INDIRECT(_xlfn.CONCAT(BE$4,"_d!",BE$1,$A16))</f>
        <v>120.96232604980469</v>
      </c>
      <c r="BF16" s="42">
        <f t="shared" ca="1" si="22"/>
        <v>121.03120650065438</v>
      </c>
      <c r="BG16" s="19" cm="1">
        <f t="array" aca="1" ref="BG16" ca="1">INDIRECT(_xlfn.CONCAT(BG$4,"_d!",BG$1,$A16))</f>
        <v>121.05528259277344</v>
      </c>
      <c r="BH16" s="19" cm="1">
        <f t="array" aca="1" ref="BH16" ca="1">INDIRECT(_xlfn.CONCAT(BH$4,"_d!",BH$1,$A16))</f>
        <v>121.52799987792969</v>
      </c>
      <c r="BI16" s="19" cm="1">
        <f t="array" aca="1" ref="BI16" ca="1">INDIRECT(_xlfn.CONCAT(BI$4,"_d!",BI$1,$A16))</f>
        <v>121.90756225585938</v>
      </c>
      <c r="BJ16" s="19" cm="1">
        <f t="array" aca="1" ref="BJ16" ca="1">INDIRECT(_xlfn.CONCAT(BJ$4,"_d!",BJ$1,$A16))</f>
        <v>120.44926452636719</v>
      </c>
      <c r="BK16" s="19" cm="1">
        <f t="array" aca="1" ref="BK16" ca="1">INDIRECT(_xlfn.CONCAT(BK$4,"_d!",BK$1,$A16))</f>
        <v>121.89283752441406</v>
      </c>
      <c r="BL16" s="19" cm="1">
        <f t="array" aca="1" ref="BL16" ca="1">INDIRECT(_xlfn.CONCAT(BL$4,"_d!",BL$1,$A16))</f>
        <v>121.04669189453125</v>
      </c>
      <c r="BM16" s="42">
        <f t="shared" ca="1" si="23"/>
        <v>121.28842178233627</v>
      </c>
      <c r="BN16" s="19" cm="1">
        <f t="array" aca="1" ref="BN16" ca="1">INDIRECT(_xlfn.CONCAT(BN$4,"_d!",BN$1,$A16))</f>
        <v>120.70259857177734</v>
      </c>
      <c r="BO16" s="19" cm="1">
        <f t="array" aca="1" ref="BO16" ca="1">INDIRECT(_xlfn.CONCAT(BO$4,"_d!",BO$1,$A16))</f>
        <v>121.25402069091797</v>
      </c>
      <c r="BP16" s="19" cm="1">
        <f t="array" aca="1" ref="BP16" ca="1">INDIRECT(_xlfn.CONCAT(BP$4,"_d!",BP$1,$A16))</f>
        <v>121.74812316894531</v>
      </c>
      <c r="BQ16" s="19" cm="1">
        <f t="array" aca="1" ref="BQ16" ca="1">INDIRECT(_xlfn.CONCAT(BQ$4,"_d!",BQ$1,$A16))</f>
        <v>118.99346160888672</v>
      </c>
      <c r="BR16" s="19" cm="1">
        <f t="array" aca="1" ref="BR16" ca="1">INDIRECT(_xlfn.CONCAT(BR$4,"_d!",BR$1,$A16))</f>
        <v>121.78299713134766</v>
      </c>
      <c r="BS16" s="19" cm="1">
        <f t="array" aca="1" ref="BS16" ca="1">INDIRECT(_xlfn.CONCAT(BS$4,"_d!",BS$1,$A16))</f>
        <v>121.23482513427734</v>
      </c>
      <c r="BT16" s="42">
        <f t="shared" ca="1" si="24"/>
        <v>120.97393493176328</v>
      </c>
      <c r="BU16" s="42"/>
      <c r="BV16" s="45">
        <f t="shared" ca="1" si="25"/>
        <v>120.86337681607621</v>
      </c>
      <c r="BW16" s="45">
        <f t="shared" ca="1" si="26"/>
        <v>120.89615180871003</v>
      </c>
      <c r="BX16" s="45">
        <f t="shared" ca="1" si="27"/>
        <v>121.17740134920059</v>
      </c>
      <c r="BY16" s="45">
        <f t="shared" ca="1" si="28"/>
        <v>120.91737668893734</v>
      </c>
      <c r="BZ16" s="45">
        <f t="shared" ca="1" si="29"/>
        <v>121.15400276979426</v>
      </c>
      <c r="CA16" s="45">
        <f t="shared" ca="1" si="30"/>
        <v>121.16009946222613</v>
      </c>
      <c r="CB16" s="45">
        <f t="shared" ca="1" si="31"/>
        <v>121.0433377024039</v>
      </c>
      <c r="CC16" s="45">
        <f t="shared" ca="1" si="32"/>
        <v>121.03120650065438</v>
      </c>
      <c r="CD16" s="45">
        <f t="shared" ca="1" si="33"/>
        <v>121.28842178233627</v>
      </c>
      <c r="CE16" s="45">
        <f t="shared" ca="1" si="34"/>
        <v>120.97393493176328</v>
      </c>
      <c r="CF16" s="45" cm="1">
        <f t="array" aca="1" ref="CF16" ca="1">+SUMPRODUCT($BV$3:$CE$3/100,$BV16:$CE16)</f>
        <v>121.05504799702149</v>
      </c>
      <c r="CG16" s="24"/>
      <c r="CH16" s="24">
        <f t="shared" ca="1" si="37"/>
        <v>1.307053452022533E-2</v>
      </c>
      <c r="CI16" s="24">
        <f t="shared" ca="1" si="35"/>
        <v>1.3193184395728919E-2</v>
      </c>
      <c r="CJ16" s="24">
        <f t="shared" ca="1" si="35"/>
        <v>1.1823715041535454E-2</v>
      </c>
      <c r="CK16" s="24">
        <f t="shared" ca="1" si="35"/>
        <v>1.37254731055656E-2</v>
      </c>
      <c r="CL16" s="24">
        <f t="shared" ca="1" si="35"/>
        <v>1.3631065401825904E-2</v>
      </c>
      <c r="CM16" s="24">
        <f t="shared" ca="1" si="35"/>
        <v>1.3569877598604396E-2</v>
      </c>
      <c r="CN16" s="24">
        <f t="shared" ca="1" si="35"/>
        <v>1.4020201035314095E-2</v>
      </c>
      <c r="CO16" s="24">
        <f t="shared" ca="1" si="35"/>
        <v>1.4091783602328656E-2</v>
      </c>
      <c r="CP16" s="24">
        <f t="shared" ca="1" si="35"/>
        <v>1.400270149348315E-2</v>
      </c>
      <c r="CQ16" s="24">
        <f t="shared" ca="1" si="35"/>
        <v>1.4249439298476441E-2</v>
      </c>
      <c r="CR16" s="24">
        <f t="shared" ca="1" si="35"/>
        <v>1.3694793216421086E-2</v>
      </c>
      <c r="CS16" s="24">
        <f>+[1]NAC!AX17</f>
        <v>1.1844331641285955E-2</v>
      </c>
      <c r="CT16" s="24"/>
    </row>
    <row r="17" spans="1:111" x14ac:dyDescent="0.25">
      <c r="A17">
        <f t="shared" si="36"/>
        <v>44</v>
      </c>
      <c r="B17" s="35">
        <f>+NAC!A17</f>
        <v>43070</v>
      </c>
      <c r="C17" s="19" cm="1">
        <f t="array" aca="1" ref="C17" ca="1">INDIRECT(_xlfn.CONCAT(C$4,"_d!",C$1,$A17))</f>
        <v>124.92650604248047</v>
      </c>
      <c r="D17" s="19" cm="1">
        <f t="array" aca="1" ref="D17" ca="1">INDIRECT(_xlfn.CONCAT(D$4,"_d!",D$1,$A17))</f>
        <v>124.28070068359375</v>
      </c>
      <c r="E17" s="19" cm="1">
        <f t="array" aca="1" ref="E17" ca="1">INDIRECT(_xlfn.CONCAT(E$4,"_d!",E$1,$A17))</f>
        <v>123.95622253417969</v>
      </c>
      <c r="F17" s="19" cm="1">
        <f t="array" aca="1" ref="F17" ca="1">INDIRECT(_xlfn.CONCAT(F$4,"_d!",F$1,$A17))</f>
        <v>122.29387664794922</v>
      </c>
      <c r="G17" s="19" cm="1">
        <f t="array" aca="1" ref="G17" ca="1">INDIRECT(_xlfn.CONCAT(G$4,"_d!",G$1,$A17))</f>
        <v>124.61968231201172</v>
      </c>
      <c r="H17" s="19" cm="1">
        <f t="array" aca="1" ref="H17" ca="1">INDIRECT(_xlfn.CONCAT(H$4,"_d!",H$1,$A17))</f>
        <v>123.25078582763672</v>
      </c>
      <c r="I17" s="42">
        <f t="shared" ca="1" si="15"/>
        <v>124.39931858587221</v>
      </c>
      <c r="J17" s="19" cm="1">
        <f t="array" aca="1" ref="J17" ca="1">INDIRECT(_xlfn.CONCAT(J$4,"_d!",J$1,$A17))</f>
        <v>124.38441467285156</v>
      </c>
      <c r="K17" s="19" cm="1">
        <f t="array" aca="1" ref="K17" ca="1">INDIRECT(_xlfn.CONCAT(K$4,"_d!",K$1,$A17))</f>
        <v>124.72406005859375</v>
      </c>
      <c r="L17" s="19" cm="1">
        <f t="array" aca="1" ref="L17" ca="1">INDIRECT(_xlfn.CONCAT(L$4,"_d!",L$1,$A17))</f>
        <v>124.23841857910156</v>
      </c>
      <c r="M17" s="19" cm="1">
        <f t="array" aca="1" ref="M17" ca="1">INDIRECT(_xlfn.CONCAT(M$4,"_d!",M$1,$A17))</f>
        <v>122.50651550292969</v>
      </c>
      <c r="N17" s="19" cm="1">
        <f t="array" aca="1" ref="N17" ca="1">INDIRECT(_xlfn.CONCAT(N$4,"_d!",N$1,$A17))</f>
        <v>125.09835815429688</v>
      </c>
      <c r="O17" s="19" cm="1">
        <f t="array" aca="1" ref="O17" ca="1">INDIRECT(_xlfn.CONCAT(O$4,"_d!",O$1,$A17))</f>
        <v>123.13351440429688</v>
      </c>
      <c r="P17" s="42">
        <f t="shared" ca="1" si="16"/>
        <v>124.36113080210629</v>
      </c>
      <c r="Q17" s="19" cm="1">
        <f t="array" aca="1" ref="Q17" ca="1">INDIRECT(_xlfn.CONCAT(Q$4,"_d!",Q$1,$A17))</f>
        <v>125.44364166259766</v>
      </c>
      <c r="R17" s="19" cm="1">
        <f t="array" aca="1" ref="R17" ca="1">INDIRECT(_xlfn.CONCAT(R$4,"_d!",R$1,$A17))</f>
        <v>125.44364166259766</v>
      </c>
      <c r="S17" s="19" cm="1">
        <f t="array" aca="1" ref="S17" ca="1">INDIRECT(_xlfn.CONCAT(S$4,"_d!",S$1,$A17))</f>
        <v>124.53909301757813</v>
      </c>
      <c r="T17" s="19" cm="1">
        <f t="array" aca="1" ref="T17" ca="1">INDIRECT(_xlfn.CONCAT(T$4,"_d!",T$1,$A17))</f>
        <v>122.48584747314453</v>
      </c>
      <c r="U17" s="19" cm="1">
        <f t="array" aca="1" ref="U17" ca="1">INDIRECT(_xlfn.CONCAT(U$4,"_d!",U$1,$A17))</f>
        <v>125.42513275146484</v>
      </c>
      <c r="V17" s="19" cm="1">
        <f t="array" aca="1" ref="V17" ca="1">INDIRECT(_xlfn.CONCAT(V$4,"_d!",V$1,$A17))</f>
        <v>123.32077026367188</v>
      </c>
      <c r="W17" s="42">
        <f t="shared" ca="1" si="17"/>
        <v>125.10862231420165</v>
      </c>
      <c r="X17" s="19" cm="1">
        <f t="array" aca="1" ref="X17" ca="1">INDIRECT(_xlfn.CONCAT(X$4,"_d!",X$1,$A17))</f>
        <v>124.44944000244141</v>
      </c>
      <c r="Y17" s="19" cm="1">
        <f t="array" aca="1" ref="Y17" ca="1">INDIRECT(_xlfn.CONCAT(Y$4,"_d!",Y$1,$A17))</f>
        <v>124.56526184082031</v>
      </c>
      <c r="Z17" s="19" cm="1">
        <f t="array" aca="1" ref="Z17" ca="1">INDIRECT(_xlfn.CONCAT(Z$4,"_d!",Z$1,$A17))</f>
        <v>124.76552581787109</v>
      </c>
      <c r="AA17" s="19" cm="1">
        <f t="array" aca="1" ref="AA17" ca="1">INDIRECT(_xlfn.CONCAT(AA$4,"_d!",AA$1,$A17))</f>
        <v>122.60923767089844</v>
      </c>
      <c r="AB17" s="19" cm="1">
        <f t="array" aca="1" ref="AB17" ca="1">INDIRECT(_xlfn.CONCAT(AB$4,"_d!",AB$1,$A17))</f>
        <v>125.86163330078125</v>
      </c>
      <c r="AC17" s="19" cm="1">
        <f t="array" aca="1" ref="AC17" ca="1">INDIRECT(_xlfn.CONCAT(AC$4,"_d!",AC$1,$A17))</f>
        <v>123.64028930664063</v>
      </c>
      <c r="AD17" s="42">
        <f t="shared" ca="1" si="18"/>
        <v>124.45818588696069</v>
      </c>
      <c r="AE17" s="19" cm="1">
        <f t="array" aca="1" ref="AE17" ca="1">INDIRECT(_xlfn.CONCAT(AE$4,"_d!",AE$1,$A17))</f>
        <v>124.97467041015625</v>
      </c>
      <c r="AF17" s="19" cm="1">
        <f t="array" aca="1" ref="AF17" ca="1">INDIRECT(_xlfn.CONCAT(AF$4,"_d!",AF$1,$A17))</f>
        <v>125.27440643310547</v>
      </c>
      <c r="AG17" s="19" cm="1">
        <f t="array" aca="1" ref="AG17" ca="1">INDIRECT(_xlfn.CONCAT(AG$4,"_d!",AG$1,$A17))</f>
        <v>124.78981781005859</v>
      </c>
      <c r="AH17" s="19" cm="1">
        <f t="array" aca="1" ref="AH17" ca="1">INDIRECT(_xlfn.CONCAT(AH$4,"_d!",AH$1,$A17))</f>
        <v>122.70320892333984</v>
      </c>
      <c r="AI17" s="19" cm="1">
        <f t="array" aca="1" ref="AI17" ca="1">INDIRECT(_xlfn.CONCAT(AI$4,"_d!",AI$1,$A17))</f>
        <v>125.48414611816406</v>
      </c>
      <c r="AJ17" s="19" cm="1">
        <f t="array" aca="1" ref="AJ17" ca="1">INDIRECT(_xlfn.CONCAT(AJ$4,"_d!",AJ$1,$A17))</f>
        <v>123.51417541503906</v>
      </c>
      <c r="AK17" s="42">
        <f t="shared" ca="1" si="19"/>
        <v>124.8933441046687</v>
      </c>
      <c r="AL17" s="19" cm="1">
        <f t="array" aca="1" ref="AL17" ca="1">INDIRECT(_xlfn.CONCAT(AL$4,"_d!",AL$1,$A17))</f>
        <v>125.04933166503906</v>
      </c>
      <c r="AM17" s="19" cm="1">
        <f t="array" aca="1" ref="AM17" ca="1">INDIRECT(_xlfn.CONCAT(AM$4,"_d!",AM$1,$A17))</f>
        <v>125.16993713378906</v>
      </c>
      <c r="AN17" s="19" cm="1">
        <f t="array" aca="1" ref="AN17" ca="1">INDIRECT(_xlfn.CONCAT(AN$4,"_d!",AN$1,$A17))</f>
        <v>124.94225311279297</v>
      </c>
      <c r="AO17" s="19" cm="1">
        <f t="array" aca="1" ref="AO17" ca="1">INDIRECT(_xlfn.CONCAT(AO$4,"_d!",AO$1,$A17))</f>
        <v>122.53083038330078</v>
      </c>
      <c r="AP17" s="19" cm="1">
        <f t="array" aca="1" ref="AP17" ca="1">INDIRECT(_xlfn.CONCAT(AP$4,"_d!",AP$1,$A17))</f>
        <v>125.76074981689453</v>
      </c>
      <c r="AQ17" s="19" cm="1">
        <f t="array" aca="1" ref="AQ17" ca="1">INDIRECT(_xlfn.CONCAT(AQ$4,"_d!",AQ$1,$A17))</f>
        <v>123.20106506347656</v>
      </c>
      <c r="AR17" s="42">
        <f t="shared" ca="1" si="20"/>
        <v>124.89399893811201</v>
      </c>
      <c r="AS17" s="19" cm="1">
        <f t="array" aca="1" ref="AS17" ca="1">INDIRECT(_xlfn.CONCAT(AS$4,"_d!",AS$1,$A17))</f>
        <v>124.44232940673828</v>
      </c>
      <c r="AT17" s="19" cm="1">
        <f t="array" aca="1" ref="AT17" ca="1">INDIRECT(_xlfn.CONCAT(AT$4,"_d!",AT$1,$A17))</f>
        <v>125.6090087890625</v>
      </c>
      <c r="AU17" s="19" cm="1">
        <f t="array" aca="1" ref="AU17" ca="1">INDIRECT(_xlfn.CONCAT(AU$4,"_d!",AU$1,$A17))</f>
        <v>124.89597320556641</v>
      </c>
      <c r="AV17" s="19" cm="1">
        <f t="array" aca="1" ref="AV17" ca="1">INDIRECT(_xlfn.CONCAT(AV$4,"_d!",AV$1,$A17))</f>
        <v>122.87693023681641</v>
      </c>
      <c r="AW17" s="19" cm="1">
        <f t="array" aca="1" ref="AW17" ca="1">INDIRECT(_xlfn.CONCAT(AW$4,"_d!",AW$1,$A17))</f>
        <v>125.69033813476563</v>
      </c>
      <c r="AX17" s="19" cm="1">
        <f t="array" aca="1" ref="AX17" ca="1">INDIRECT(_xlfn.CONCAT(AX$4,"_d!",AX$1,$A17))</f>
        <v>123.61939239501953</v>
      </c>
      <c r="AY17" s="42">
        <f t="shared" ca="1" si="21"/>
        <v>124.8054752997265</v>
      </c>
      <c r="AZ17" s="19" cm="1">
        <f t="array" aca="1" ref="AZ17" ca="1">INDIRECT(_xlfn.CONCAT(AZ$4,"_d!",AZ$1,$A17))</f>
        <v>124.88144683837891</v>
      </c>
      <c r="BA17" s="19" cm="1">
        <f t="array" aca="1" ref="BA17" ca="1">INDIRECT(_xlfn.CONCAT(BA$4,"_d!",BA$1,$A17))</f>
        <v>124.8984375</v>
      </c>
      <c r="BB17" s="19" cm="1">
        <f t="array" aca="1" ref="BB17" ca="1">INDIRECT(_xlfn.CONCAT(BB$4,"_d!",BB$1,$A17))</f>
        <v>125.27028656005859</v>
      </c>
      <c r="BC17" s="19" cm="1">
        <f t="array" aca="1" ref="BC17" ca="1">INDIRECT(_xlfn.CONCAT(BC$4,"_d!",BC$1,$A17))</f>
        <v>122.87593078613281</v>
      </c>
      <c r="BD17" s="19" cm="1">
        <f t="array" aca="1" ref="BD17" ca="1">INDIRECT(_xlfn.CONCAT(BD$4,"_d!",BD$1,$A17))</f>
        <v>125.67970275878906</v>
      </c>
      <c r="BE17" s="19" cm="1">
        <f t="array" aca="1" ref="BE17" ca="1">INDIRECT(_xlfn.CONCAT(BE$4,"_d!",BE$1,$A17))</f>
        <v>124.00904846191406</v>
      </c>
      <c r="BF17" s="42">
        <f t="shared" ca="1" si="22"/>
        <v>124.81546969087238</v>
      </c>
      <c r="BG17" s="19" cm="1">
        <f t="array" aca="1" ref="BG17" ca="1">INDIRECT(_xlfn.CONCAT(BG$4,"_d!",BG$1,$A17))</f>
        <v>125.13992309570313</v>
      </c>
      <c r="BH17" s="19" cm="1">
        <f t="array" aca="1" ref="BH17" ca="1">INDIRECT(_xlfn.CONCAT(BH$4,"_d!",BH$1,$A17))</f>
        <v>125.60926818847656</v>
      </c>
      <c r="BI17" s="19" cm="1">
        <f t="array" aca="1" ref="BI17" ca="1">INDIRECT(_xlfn.CONCAT(BI$4,"_d!",BI$1,$A17))</f>
        <v>125.32512664794922</v>
      </c>
      <c r="BJ17" s="19" cm="1">
        <f t="array" aca="1" ref="BJ17" ca="1">INDIRECT(_xlfn.CONCAT(BJ$4,"_d!",BJ$1,$A17))</f>
        <v>123.49526214599609</v>
      </c>
      <c r="BK17" s="19" cm="1">
        <f t="array" aca="1" ref="BK17" ca="1">INDIRECT(_xlfn.CONCAT(BK$4,"_d!",BK$1,$A17))</f>
        <v>126.11576843261719</v>
      </c>
      <c r="BL17" s="19" cm="1">
        <f t="array" aca="1" ref="BL17" ca="1">INDIRECT(_xlfn.CONCAT(BL$4,"_d!",BL$1,$A17))</f>
        <v>124.24863433837891</v>
      </c>
      <c r="BM17" s="42">
        <f t="shared" ca="1" si="23"/>
        <v>125.23134905243933</v>
      </c>
      <c r="BN17" s="19" cm="1">
        <f t="array" aca="1" ref="BN17" ca="1">INDIRECT(_xlfn.CONCAT(BN$4,"_d!",BN$1,$A17))</f>
        <v>124.84819030761719</v>
      </c>
      <c r="BO17" s="19" cm="1">
        <f t="array" aca="1" ref="BO17" ca="1">INDIRECT(_xlfn.CONCAT(BO$4,"_d!",BO$1,$A17))</f>
        <v>125.2696533203125</v>
      </c>
      <c r="BP17" s="19" cm="1">
        <f t="array" aca="1" ref="BP17" ca="1">INDIRECT(_xlfn.CONCAT(BP$4,"_d!",BP$1,$A17))</f>
        <v>125.10004425048828</v>
      </c>
      <c r="BQ17" s="19" cm="1">
        <f t="array" aca="1" ref="BQ17" ca="1">INDIRECT(_xlfn.CONCAT(BQ$4,"_d!",BQ$1,$A17))</f>
        <v>121.8216552734375</v>
      </c>
      <c r="BR17" s="19" cm="1">
        <f t="array" aca="1" ref="BR17" ca="1">INDIRECT(_xlfn.CONCAT(BR$4,"_d!",BR$1,$A17))</f>
        <v>126.22936248779297</v>
      </c>
      <c r="BS17" s="19" cm="1">
        <f t="array" aca="1" ref="BS17" ca="1">INDIRECT(_xlfn.CONCAT(BS$4,"_d!",BS$1,$A17))</f>
        <v>124.53346252441406</v>
      </c>
      <c r="BT17" s="42">
        <f t="shared" ca="1" si="24"/>
        <v>124.92649675595054</v>
      </c>
      <c r="BU17" s="42"/>
      <c r="BV17" s="45">
        <f t="shared" ca="1" si="25"/>
        <v>124.39931858587221</v>
      </c>
      <c r="BW17" s="45">
        <f t="shared" ca="1" si="26"/>
        <v>124.36113080210629</v>
      </c>
      <c r="BX17" s="45">
        <f t="shared" ca="1" si="27"/>
        <v>125.10862231420165</v>
      </c>
      <c r="BY17" s="45">
        <f t="shared" ca="1" si="28"/>
        <v>124.45818588696069</v>
      </c>
      <c r="BZ17" s="45">
        <f t="shared" ca="1" si="29"/>
        <v>124.8933441046687</v>
      </c>
      <c r="CA17" s="45">
        <f t="shared" ca="1" si="30"/>
        <v>124.89399893811201</v>
      </c>
      <c r="CB17" s="45">
        <f t="shared" ca="1" si="31"/>
        <v>124.8054752997265</v>
      </c>
      <c r="CC17" s="45">
        <f t="shared" ca="1" si="32"/>
        <v>124.81546969087238</v>
      </c>
      <c r="CD17" s="45">
        <f t="shared" ca="1" si="33"/>
        <v>125.23134905243933</v>
      </c>
      <c r="CE17" s="45">
        <f t="shared" ca="1" si="34"/>
        <v>124.92649675595054</v>
      </c>
      <c r="CF17" s="45" cm="1">
        <f t="array" aca="1" ref="CF17" ca="1">+SUMPRODUCT($BV$3:$CE$3/100,$BV17:$CE17)</f>
        <v>124.83815163457211</v>
      </c>
      <c r="CG17" s="24"/>
      <c r="CH17" s="24">
        <f t="shared" ca="1" si="37"/>
        <v>2.9255692360613317E-2</v>
      </c>
      <c r="CI17" s="24">
        <f t="shared" ca="1" si="35"/>
        <v>2.8660788135579152E-2</v>
      </c>
      <c r="CJ17" s="24">
        <f t="shared" ca="1" si="35"/>
        <v>3.2441865572544692E-2</v>
      </c>
      <c r="CK17" s="24">
        <f t="shared" ca="1" si="35"/>
        <v>2.9282881377191705E-2</v>
      </c>
      <c r="CL17" s="24">
        <f t="shared" ca="1" si="35"/>
        <v>3.0864364770345931E-2</v>
      </c>
      <c r="CM17" s="24">
        <f t="shared" ca="1" si="35"/>
        <v>3.0817897083767143E-2</v>
      </c>
      <c r="CN17" s="24">
        <f t="shared" ca="1" si="35"/>
        <v>3.1080914230671164E-2</v>
      </c>
      <c r="CO17" s="24">
        <f t="shared" ca="1" si="35"/>
        <v>3.1266838525628726E-2</v>
      </c>
      <c r="CP17" s="24">
        <f t="shared" ca="1" si="35"/>
        <v>3.2508686420036126E-2</v>
      </c>
      <c r="CQ17" s="24">
        <f t="shared" ca="1" si="35"/>
        <v>3.2672838379744773E-2</v>
      </c>
      <c r="CR17" s="24">
        <f t="shared" ca="1" si="35"/>
        <v>3.1251101875930942E-2</v>
      </c>
      <c r="CS17" s="24">
        <f>+[1]NAC!AX18</f>
        <v>6.6889632107023367E-3</v>
      </c>
      <c r="CT17" s="24"/>
      <c r="CU17" s="24">
        <f t="shared" ref="CU17:CU48" ca="1" si="38">+BV17/BV5-1</f>
        <v>0.2440872062564301</v>
      </c>
      <c r="CV17" s="24">
        <f t="shared" ref="CV17:CV48" ca="1" si="39">+BW17/BW5-1</f>
        <v>0.24370529955663045</v>
      </c>
      <c r="CW17" s="24">
        <f t="shared" ref="CW17:CW48" ca="1" si="40">+BX17/BX5-1</f>
        <v>0.25118077962801988</v>
      </c>
      <c r="CX17" s="24">
        <f t="shared" ref="CX17:CX48" ca="1" si="41">+BY17/BY5-1</f>
        <v>0.24467592375893377</v>
      </c>
      <c r="CY17" s="24">
        <f t="shared" ref="CY17:CY48" ca="1" si="42">+BZ17/BZ5-1</f>
        <v>0.24902783482647051</v>
      </c>
      <c r="CZ17" s="24">
        <f t="shared" ref="CZ17:CZ48" ca="1" si="43">+CA17/CA5-1</f>
        <v>0.24903438365582353</v>
      </c>
      <c r="DA17" s="24">
        <f t="shared" ref="DA17:DA48" ca="1" si="44">+CB17/CB5-1</f>
        <v>0.24814908036623473</v>
      </c>
      <c r="DB17" s="24">
        <f t="shared" ref="DB17:DB48" ca="1" si="45">+CC17/CC5-1</f>
        <v>0.24824903183140545</v>
      </c>
      <c r="DC17" s="24">
        <f t="shared" ref="DC17:DC48" ca="1" si="46">+CD17/CD5-1</f>
        <v>0.25240813976666621</v>
      </c>
      <c r="DD17" s="24">
        <f t="shared" ref="DD17:DD48" ca="1" si="47">+CE17/CE5-1</f>
        <v>0.24935938639590094</v>
      </c>
      <c r="DE17" s="48">
        <f t="shared" ref="DE17:DE48" ca="1" si="48">+CF17/CF5-1</f>
        <v>0.24857022760797243</v>
      </c>
      <c r="DF17" s="48">
        <f>+[1]NAC!AG18</f>
        <v>0.248</v>
      </c>
      <c r="DG17" s="24">
        <f ca="1">+CU17-DD17</f>
        <v>-5.272180139470839E-3</v>
      </c>
    </row>
    <row r="18" spans="1:111" x14ac:dyDescent="0.25">
      <c r="A18">
        <f t="shared" si="36"/>
        <v>45</v>
      </c>
      <c r="B18" s="35">
        <f>+NAC!A18</f>
        <v>43101</v>
      </c>
      <c r="C18" s="19" cm="1">
        <f t="array" aca="1" ref="C18" ca="1">INDIRECT(_xlfn.CONCAT(C$4,"_d!",C$1,$A18))</f>
        <v>126.87031555175781</v>
      </c>
      <c r="D18" s="19" cm="1">
        <f t="array" aca="1" ref="D18" ca="1">INDIRECT(_xlfn.CONCAT(D$4,"_d!",D$1,$A18))</f>
        <v>126.62486267089844</v>
      </c>
      <c r="E18" s="19" cm="1">
        <f t="array" aca="1" ref="E18" ca="1">INDIRECT(_xlfn.CONCAT(E$4,"_d!",E$1,$A18))</f>
        <v>126.24305725097656</v>
      </c>
      <c r="F18" s="19" cm="1">
        <f t="array" aca="1" ref="F18" ca="1">INDIRECT(_xlfn.CONCAT(F$4,"_d!",F$1,$A18))</f>
        <v>124.72645568847656</v>
      </c>
      <c r="G18" s="19" cm="1">
        <f t="array" aca="1" ref="G18" ca="1">INDIRECT(_xlfn.CONCAT(G$4,"_d!",G$1,$A18))</f>
        <v>126.20127105712891</v>
      </c>
      <c r="H18" s="19" cm="1">
        <f t="array" aca="1" ref="H18" ca="1">INDIRECT(_xlfn.CONCAT(H$4,"_d!",H$1,$A18))</f>
        <v>126.71916961669922</v>
      </c>
      <c r="I18" s="42">
        <f t="shared" ca="1" si="15"/>
        <v>126.58907156462628</v>
      </c>
      <c r="J18" s="19" cm="1">
        <f t="array" aca="1" ref="J18" ca="1">INDIRECT(_xlfn.CONCAT(J$4,"_d!",J$1,$A18))</f>
        <v>126.4305419921875</v>
      </c>
      <c r="K18" s="19" cm="1">
        <f t="array" aca="1" ref="K18" ca="1">INDIRECT(_xlfn.CONCAT(K$4,"_d!",K$1,$A18))</f>
        <v>127.02006530761719</v>
      </c>
      <c r="L18" s="19" cm="1">
        <f t="array" aca="1" ref="L18" ca="1">INDIRECT(_xlfn.CONCAT(L$4,"_d!",L$1,$A18))</f>
        <v>126.57081604003906</v>
      </c>
      <c r="M18" s="19" cm="1">
        <f t="array" aca="1" ref="M18" ca="1">INDIRECT(_xlfn.CONCAT(M$4,"_d!",M$1,$A18))</f>
        <v>124.96439361572266</v>
      </c>
      <c r="N18" s="19" cm="1">
        <f t="array" aca="1" ref="N18" ca="1">INDIRECT(_xlfn.CONCAT(N$4,"_d!",N$1,$A18))</f>
        <v>126.73296356201172</v>
      </c>
      <c r="O18" s="19" cm="1">
        <f t="array" aca="1" ref="O18" ca="1">INDIRECT(_xlfn.CONCAT(O$4,"_d!",O$1,$A18))</f>
        <v>126.33667755126953</v>
      </c>
      <c r="P18" s="42">
        <f t="shared" ca="1" si="16"/>
        <v>126.57182397328596</v>
      </c>
      <c r="Q18" s="19" cm="1">
        <f t="array" aca="1" ref="Q18" ca="1">INDIRECT(_xlfn.CONCAT(Q$4,"_d!",Q$1,$A18))</f>
        <v>127.28089904785156</v>
      </c>
      <c r="R18" s="19" cm="1">
        <f t="array" aca="1" ref="R18" ca="1">INDIRECT(_xlfn.CONCAT(R$4,"_d!",R$1,$A18))</f>
        <v>127.28089904785156</v>
      </c>
      <c r="S18" s="19" cm="1">
        <f t="array" aca="1" ref="S18" ca="1">INDIRECT(_xlfn.CONCAT(S$4,"_d!",S$1,$A18))</f>
        <v>126.96721649169922</v>
      </c>
      <c r="T18" s="19" cm="1">
        <f t="array" aca="1" ref="T18" ca="1">INDIRECT(_xlfn.CONCAT(T$4,"_d!",T$1,$A18))</f>
        <v>125.06023406982422</v>
      </c>
      <c r="U18" s="19" cm="1">
        <f t="array" aca="1" ref="U18" ca="1">INDIRECT(_xlfn.CONCAT(U$4,"_d!",U$1,$A18))</f>
        <v>127.24594116210938</v>
      </c>
      <c r="V18" s="19" cm="1">
        <f t="array" aca="1" ref="V18" ca="1">INDIRECT(_xlfn.CONCAT(V$4,"_d!",V$1,$A18))</f>
        <v>126.63846588134766</v>
      </c>
      <c r="W18" s="42">
        <f t="shared" ca="1" si="17"/>
        <v>127.10945178846607</v>
      </c>
      <c r="X18" s="19" cm="1">
        <f t="array" aca="1" ref="X18" ca="1">INDIRECT(_xlfn.CONCAT(X$4,"_d!",X$1,$A18))</f>
        <v>126.47153472900391</v>
      </c>
      <c r="Y18" s="19" cm="1">
        <f t="array" aca="1" ref="Y18" ca="1">INDIRECT(_xlfn.CONCAT(Y$4,"_d!",Y$1,$A18))</f>
        <v>126.88524627685547</v>
      </c>
      <c r="Z18" s="19" cm="1">
        <f t="array" aca="1" ref="Z18" ca="1">INDIRECT(_xlfn.CONCAT(Z$4,"_d!",Z$1,$A18))</f>
        <v>127.21641540527344</v>
      </c>
      <c r="AA18" s="19" cm="1">
        <f t="array" aca="1" ref="AA18" ca="1">INDIRECT(_xlfn.CONCAT(AA$4,"_d!",AA$1,$A18))</f>
        <v>125.09891510009766</v>
      </c>
      <c r="AB18" s="19" cm="1">
        <f t="array" aca="1" ref="AB18" ca="1">INDIRECT(_xlfn.CONCAT(AB$4,"_d!",AB$1,$A18))</f>
        <v>127.74491119384766</v>
      </c>
      <c r="AC18" s="19" cm="1">
        <f t="array" aca="1" ref="AC18" ca="1">INDIRECT(_xlfn.CONCAT(AC$4,"_d!",AC$1,$A18))</f>
        <v>126.98174285888672</v>
      </c>
      <c r="AD18" s="42">
        <f t="shared" ca="1" si="18"/>
        <v>126.69981838111725</v>
      </c>
      <c r="AE18" s="19" cm="1">
        <f t="array" aca="1" ref="AE18" ca="1">INDIRECT(_xlfn.CONCAT(AE$4,"_d!",AE$1,$A18))</f>
        <v>126.96121978759766</v>
      </c>
      <c r="AF18" s="19" cm="1">
        <f t="array" aca="1" ref="AF18" ca="1">INDIRECT(_xlfn.CONCAT(AF$4,"_d!",AF$1,$A18))</f>
        <v>127.60702514648438</v>
      </c>
      <c r="AG18" s="19" cm="1">
        <f t="array" aca="1" ref="AG18" ca="1">INDIRECT(_xlfn.CONCAT(AG$4,"_d!",AG$1,$A18))</f>
        <v>127.21957397460938</v>
      </c>
      <c r="AH18" s="19" cm="1">
        <f t="array" aca="1" ref="AH18" ca="1">INDIRECT(_xlfn.CONCAT(AH$4,"_d!",AH$1,$A18))</f>
        <v>125.33164978027344</v>
      </c>
      <c r="AI18" s="19" cm="1">
        <f t="array" aca="1" ref="AI18" ca="1">INDIRECT(_xlfn.CONCAT(AI$4,"_d!",AI$1,$A18))</f>
        <v>127.2760009765625</v>
      </c>
      <c r="AJ18" s="19" cm="1">
        <f t="array" aca="1" ref="AJ18" ca="1">INDIRECT(_xlfn.CONCAT(AJ$4,"_d!",AJ$1,$A18))</f>
        <v>126.72592163085938</v>
      </c>
      <c r="AK18" s="42">
        <f t="shared" ca="1" si="19"/>
        <v>127.11501774931369</v>
      </c>
      <c r="AL18" s="19" cm="1">
        <f t="array" aca="1" ref="AL18" ca="1">INDIRECT(_xlfn.CONCAT(AL$4,"_d!",AL$1,$A18))</f>
        <v>126.97274780273438</v>
      </c>
      <c r="AM18" s="19" cm="1">
        <f t="array" aca="1" ref="AM18" ca="1">INDIRECT(_xlfn.CONCAT(AM$4,"_d!",AM$1,$A18))</f>
        <v>127.50528717041016</v>
      </c>
      <c r="AN18" s="19" cm="1">
        <f t="array" aca="1" ref="AN18" ca="1">INDIRECT(_xlfn.CONCAT(AN$4,"_d!",AN$1,$A18))</f>
        <v>127.38349914550781</v>
      </c>
      <c r="AO18" s="19" cm="1">
        <f t="array" aca="1" ref="AO18" ca="1">INDIRECT(_xlfn.CONCAT(AO$4,"_d!",AO$1,$A18))</f>
        <v>125.05742645263672</v>
      </c>
      <c r="AP18" s="19" cm="1">
        <f t="array" aca="1" ref="AP18" ca="1">INDIRECT(_xlfn.CONCAT(AP$4,"_d!",AP$1,$A18))</f>
        <v>127.66554260253906</v>
      </c>
      <c r="AQ18" s="19" cm="1">
        <f t="array" aca="1" ref="AQ18" ca="1">INDIRECT(_xlfn.CONCAT(AQ$4,"_d!",AQ$1,$A18))</f>
        <v>126.40071105957031</v>
      </c>
      <c r="AR18" s="42">
        <f t="shared" ca="1" si="20"/>
        <v>127.09160887560454</v>
      </c>
      <c r="AS18" s="19" cm="1">
        <f t="array" aca="1" ref="AS18" ca="1">INDIRECT(_xlfn.CONCAT(AS$4,"_d!",AS$1,$A18))</f>
        <v>126.47127532958984</v>
      </c>
      <c r="AT18" s="19" cm="1">
        <f t="array" aca="1" ref="AT18" ca="1">INDIRECT(_xlfn.CONCAT(AT$4,"_d!",AT$1,$A18))</f>
        <v>127.97052764892578</v>
      </c>
      <c r="AU18" s="19" cm="1">
        <f t="array" aca="1" ref="AU18" ca="1">INDIRECT(_xlfn.CONCAT(AU$4,"_d!",AU$1,$A18))</f>
        <v>127.30996704101563</v>
      </c>
      <c r="AV18" s="19" cm="1">
        <f t="array" aca="1" ref="AV18" ca="1">INDIRECT(_xlfn.CONCAT(AV$4,"_d!",AV$1,$A18))</f>
        <v>125.54676818847656</v>
      </c>
      <c r="AW18" s="19" cm="1">
        <f t="array" aca="1" ref="AW18" ca="1">INDIRECT(_xlfn.CONCAT(AW$4,"_d!",AW$1,$A18))</f>
        <v>127.75591278076172</v>
      </c>
      <c r="AX18" s="19" cm="1">
        <f t="array" aca="1" ref="AX18" ca="1">INDIRECT(_xlfn.CONCAT(AX$4,"_d!",AX$1,$A18))</f>
        <v>126.92714691162109</v>
      </c>
      <c r="AY18" s="42">
        <f t="shared" ca="1" si="21"/>
        <v>127.0777648264456</v>
      </c>
      <c r="AZ18" s="19" cm="1">
        <f t="array" aca="1" ref="AZ18" ca="1">INDIRECT(_xlfn.CONCAT(AZ$4,"_d!",AZ$1,$A18))</f>
        <v>126.84585571289063</v>
      </c>
      <c r="BA18" s="19" cm="1">
        <f t="array" aca="1" ref="BA18" ca="1">INDIRECT(_xlfn.CONCAT(BA$4,"_d!",BA$1,$A18))</f>
        <v>127.22392272949219</v>
      </c>
      <c r="BB18" s="19" cm="1">
        <f t="array" aca="1" ref="BB18" ca="1">INDIRECT(_xlfn.CONCAT(BB$4,"_d!",BB$1,$A18))</f>
        <v>127.79467010498047</v>
      </c>
      <c r="BC18" s="19" cm="1">
        <f t="array" aca="1" ref="BC18" ca="1">INDIRECT(_xlfn.CONCAT(BC$4,"_d!",BC$1,$A18))</f>
        <v>125.49581909179688</v>
      </c>
      <c r="BD18" s="19" cm="1">
        <f t="array" aca="1" ref="BD18" ca="1">INDIRECT(_xlfn.CONCAT(BD$4,"_d!",BD$1,$A18))</f>
        <v>127.84281158447266</v>
      </c>
      <c r="BE18" s="19" cm="1">
        <f t="array" aca="1" ref="BE18" ca="1">INDIRECT(_xlfn.CONCAT(BE$4,"_d!",BE$1,$A18))</f>
        <v>127.25661468505859</v>
      </c>
      <c r="BF18" s="42">
        <f t="shared" ca="1" si="22"/>
        <v>127.05652340193174</v>
      </c>
      <c r="BG18" s="19" cm="1">
        <f t="array" aca="1" ref="BG18" ca="1">INDIRECT(_xlfn.CONCAT(BG$4,"_d!",BG$1,$A18))</f>
        <v>127.13788604736328</v>
      </c>
      <c r="BH18" s="19" cm="1">
        <f t="array" aca="1" ref="BH18" ca="1">INDIRECT(_xlfn.CONCAT(BH$4,"_d!",BH$1,$A18))</f>
        <v>127.98332977294922</v>
      </c>
      <c r="BI18" s="19" cm="1">
        <f t="array" aca="1" ref="BI18" ca="1">INDIRECT(_xlfn.CONCAT(BI$4,"_d!",BI$1,$A18))</f>
        <v>127.92584991455078</v>
      </c>
      <c r="BJ18" s="19" cm="1">
        <f t="array" aca="1" ref="BJ18" ca="1">INDIRECT(_xlfn.CONCAT(BJ$4,"_d!",BJ$1,$A18))</f>
        <v>126.25577545166016</v>
      </c>
      <c r="BK18" s="19" cm="1">
        <f t="array" aca="1" ref="BK18" ca="1">INDIRECT(_xlfn.CONCAT(BK$4,"_d!",BK$1,$A18))</f>
        <v>128.29945373535156</v>
      </c>
      <c r="BL18" s="19" cm="1">
        <f t="array" aca="1" ref="BL18" ca="1">INDIRECT(_xlfn.CONCAT(BL$4,"_d!",BL$1,$A18))</f>
        <v>127.67201232910156</v>
      </c>
      <c r="BM18" s="42">
        <f t="shared" ca="1" si="23"/>
        <v>127.52642700292773</v>
      </c>
      <c r="BN18" s="19" cm="1">
        <f t="array" aca="1" ref="BN18" ca="1">INDIRECT(_xlfn.CONCAT(BN$4,"_d!",BN$1,$A18))</f>
        <v>126.86930847167969</v>
      </c>
      <c r="BO18" s="19" cm="1">
        <f t="array" aca="1" ref="BO18" ca="1">INDIRECT(_xlfn.CONCAT(BO$4,"_d!",BO$1,$A18))</f>
        <v>127.64710998535156</v>
      </c>
      <c r="BP18" s="19" cm="1">
        <f t="array" aca="1" ref="BP18" ca="1">INDIRECT(_xlfn.CONCAT(BP$4,"_d!",BP$1,$A18))</f>
        <v>127.66811370849609</v>
      </c>
      <c r="BQ18" s="19" cm="1">
        <f t="array" aca="1" ref="BQ18" ca="1">INDIRECT(_xlfn.CONCAT(BQ$4,"_d!",BQ$1,$A18))</f>
        <v>124.35150146484375</v>
      </c>
      <c r="BR18" s="19" cm="1">
        <f t="array" aca="1" ref="BR18" ca="1">INDIRECT(_xlfn.CONCAT(BR$4,"_d!",BR$1,$A18))</f>
        <v>128.57986450195313</v>
      </c>
      <c r="BS18" s="19" cm="1">
        <f t="array" aca="1" ref="BS18" ca="1">INDIRECT(_xlfn.CONCAT(BS$4,"_d!",BS$1,$A18))</f>
        <v>128.10798645019531</v>
      </c>
      <c r="BT18" s="42">
        <f t="shared" ca="1" si="24"/>
        <v>127.23902417277148</v>
      </c>
      <c r="BU18" s="42"/>
      <c r="BV18" s="45">
        <f t="shared" ca="1" si="25"/>
        <v>126.58907156462628</v>
      </c>
      <c r="BW18" s="45">
        <f t="shared" ca="1" si="26"/>
        <v>126.57182397328596</v>
      </c>
      <c r="BX18" s="45">
        <f t="shared" ca="1" si="27"/>
        <v>127.10945178846607</v>
      </c>
      <c r="BY18" s="45">
        <f t="shared" ca="1" si="28"/>
        <v>126.69981838111725</v>
      </c>
      <c r="BZ18" s="45">
        <f t="shared" ca="1" si="29"/>
        <v>127.11501774931369</v>
      </c>
      <c r="CA18" s="45">
        <f t="shared" ca="1" si="30"/>
        <v>127.09160887560454</v>
      </c>
      <c r="CB18" s="45">
        <f t="shared" ca="1" si="31"/>
        <v>127.0777648264456</v>
      </c>
      <c r="CC18" s="45">
        <f t="shared" ca="1" si="32"/>
        <v>127.05652340193174</v>
      </c>
      <c r="CD18" s="45">
        <f t="shared" ca="1" si="33"/>
        <v>127.52642700292773</v>
      </c>
      <c r="CE18" s="45">
        <f t="shared" ca="1" si="34"/>
        <v>127.23902417277148</v>
      </c>
      <c r="CF18" s="45" cm="1">
        <f t="array" aca="1" ref="CF18" ca="1">+SUMPRODUCT($BV$3:$CE$3/100,$BV18:$CE18)</f>
        <v>127.07413827681771</v>
      </c>
      <c r="CG18" s="24"/>
      <c r="CH18" s="24">
        <f t="shared" ca="1" si="37"/>
        <v>1.7602612326549805E-2</v>
      </c>
      <c r="CI18" s="24">
        <f t="shared" ca="1" si="35"/>
        <v>1.7776399723298697E-2</v>
      </c>
      <c r="CJ18" s="24">
        <f t="shared" ca="1" si="35"/>
        <v>1.5992738448030286E-2</v>
      </c>
      <c r="CK18" s="24">
        <f t="shared" ca="1" si="35"/>
        <v>1.8011129426171557E-2</v>
      </c>
      <c r="CL18" s="24">
        <f t="shared" ca="1" si="35"/>
        <v>1.778856720165245E-2</v>
      </c>
      <c r="CM18" s="24">
        <f t="shared" ca="1" si="35"/>
        <v>1.7595800888571933E-2</v>
      </c>
      <c r="CN18" s="24">
        <f t="shared" ca="1" si="35"/>
        <v>1.8206649357827454E-2</v>
      </c>
      <c r="CO18" s="24">
        <f t="shared" ca="1" si="35"/>
        <v>1.7954935526900195E-2</v>
      </c>
      <c r="CP18" s="24">
        <f t="shared" ca="1" si="35"/>
        <v>1.8326704677814831E-2</v>
      </c>
      <c r="CQ18" s="24">
        <f t="shared" ca="1" si="35"/>
        <v>1.8511104344329565E-2</v>
      </c>
      <c r="CR18" s="24">
        <f t="shared" ca="1" si="35"/>
        <v>1.791108417553966E-2</v>
      </c>
      <c r="CS18" s="24">
        <f>+[1]NAC!AX19</f>
        <v>2.0764119601328845E-2</v>
      </c>
      <c r="CT18" s="24"/>
      <c r="CU18" s="24">
        <f t="shared" ca="1" si="38"/>
        <v>0.24784674132165985</v>
      </c>
      <c r="CV18" s="24">
        <f t="shared" ca="1" si="39"/>
        <v>0.24725712510811149</v>
      </c>
      <c r="CW18" s="24">
        <f t="shared" ca="1" si="40"/>
        <v>0.25482799059060435</v>
      </c>
      <c r="CX18" s="24">
        <f t="shared" ca="1" si="41"/>
        <v>0.24763121619661232</v>
      </c>
      <c r="CY18" s="24">
        <f t="shared" ca="1" si="42"/>
        <v>0.25143058744708546</v>
      </c>
      <c r="CZ18" s="24">
        <f t="shared" ca="1" si="43"/>
        <v>0.25136719177713407</v>
      </c>
      <c r="DA18" s="24">
        <f t="shared" ca="1" si="44"/>
        <v>0.25052310463188432</v>
      </c>
      <c r="DB18" s="24">
        <f t="shared" ca="1" si="45"/>
        <v>0.25033659984398282</v>
      </c>
      <c r="DC18" s="24">
        <f t="shared" ca="1" si="46"/>
        <v>0.25428200024558789</v>
      </c>
      <c r="DD18" s="24">
        <f t="shared" ca="1" si="47"/>
        <v>0.25092419396935628</v>
      </c>
      <c r="DE18" s="48">
        <f t="shared" ca="1" si="48"/>
        <v>0.25098902661786449</v>
      </c>
      <c r="DF18" s="48">
        <f>+[1]NAC!AG19</f>
        <v>0.25</v>
      </c>
      <c r="DG18" s="24">
        <f t="shared" ref="DG18:DG81" ca="1" si="49">+CU18-DD18</f>
        <v>-3.0774526476964326E-3</v>
      </c>
    </row>
    <row r="19" spans="1:111" x14ac:dyDescent="0.25">
      <c r="A19">
        <f t="shared" si="36"/>
        <v>46</v>
      </c>
      <c r="B19" s="35">
        <f>+NAC!A19</f>
        <v>43132</v>
      </c>
      <c r="C19" s="19" cm="1">
        <f t="array" aca="1" ref="C19" ca="1">INDIRECT(_xlfn.CONCAT(C$4,"_d!",C$1,$A19))</f>
        <v>130.13102722167969</v>
      </c>
      <c r="D19" s="19" cm="1">
        <f t="array" aca="1" ref="D19" ca="1">INDIRECT(_xlfn.CONCAT(D$4,"_d!",D$1,$A19))</f>
        <v>129.33427429199219</v>
      </c>
      <c r="E19" s="19" cm="1">
        <f t="array" aca="1" ref="E19" ca="1">INDIRECT(_xlfn.CONCAT(E$4,"_d!",E$1,$A19))</f>
        <v>128.76020812988281</v>
      </c>
      <c r="F19" s="19" cm="1">
        <f t="array" aca="1" ref="F19" ca="1">INDIRECT(_xlfn.CONCAT(F$4,"_d!",F$1,$A19))</f>
        <v>127.34841156005859</v>
      </c>
      <c r="G19" s="19" cm="1">
        <f t="array" aca="1" ref="G19" ca="1">INDIRECT(_xlfn.CONCAT(G$4,"_d!",G$1,$A19))</f>
        <v>129.37234497070313</v>
      </c>
      <c r="H19" s="19" cm="1">
        <f t="array" aca="1" ref="H19" ca="1">INDIRECT(_xlfn.CONCAT(H$4,"_d!",H$1,$A19))</f>
        <v>129.07936096191406</v>
      </c>
      <c r="I19" s="42">
        <f t="shared" ca="1" si="15"/>
        <v>129.5265795852543</v>
      </c>
      <c r="J19" s="19" cm="1">
        <f t="array" aca="1" ref="J19" ca="1">INDIRECT(_xlfn.CONCAT(J$4,"_d!",J$1,$A19))</f>
        <v>129.57264709472656</v>
      </c>
      <c r="K19" s="19" cm="1">
        <f t="array" aca="1" ref="K19" ca="1">INDIRECT(_xlfn.CONCAT(K$4,"_d!",K$1,$A19))</f>
        <v>129.85459899902344</v>
      </c>
      <c r="L19" s="19" cm="1">
        <f t="array" aca="1" ref="L19" ca="1">INDIRECT(_xlfn.CONCAT(L$4,"_d!",L$1,$A19))</f>
        <v>129.22213745117188</v>
      </c>
      <c r="M19" s="19" cm="1">
        <f t="array" aca="1" ref="M19" ca="1">INDIRECT(_xlfn.CONCAT(M$4,"_d!",M$1,$A19))</f>
        <v>127.60318756103516</v>
      </c>
      <c r="N19" s="19" cm="1">
        <f t="array" aca="1" ref="N19" ca="1">INDIRECT(_xlfn.CONCAT(N$4,"_d!",N$1,$A19))</f>
        <v>129.92012023925781</v>
      </c>
      <c r="O19" s="19" cm="1">
        <f t="array" aca="1" ref="O19" ca="1">INDIRECT(_xlfn.CONCAT(O$4,"_d!",O$1,$A19))</f>
        <v>128.76950073242188</v>
      </c>
      <c r="P19" s="42">
        <f t="shared" ca="1" si="16"/>
        <v>129.51479325802521</v>
      </c>
      <c r="Q19" s="19" cm="1">
        <f t="array" aca="1" ref="Q19" ca="1">INDIRECT(_xlfn.CONCAT(Q$4,"_d!",Q$1,$A19))</f>
        <v>130.58271789550781</v>
      </c>
      <c r="R19" s="19" cm="1">
        <f t="array" aca="1" ref="R19" ca="1">INDIRECT(_xlfn.CONCAT(R$4,"_d!",R$1,$A19))</f>
        <v>130.58271789550781</v>
      </c>
      <c r="S19" s="19" cm="1">
        <f t="array" aca="1" ref="S19" ca="1">INDIRECT(_xlfn.CONCAT(S$4,"_d!",S$1,$A19))</f>
        <v>129.7119140625</v>
      </c>
      <c r="T19" s="19" cm="1">
        <f t="array" aca="1" ref="T19" ca="1">INDIRECT(_xlfn.CONCAT(T$4,"_d!",T$1,$A19))</f>
        <v>127.85507202148438</v>
      </c>
      <c r="U19" s="19" cm="1">
        <f t="array" aca="1" ref="U19" ca="1">INDIRECT(_xlfn.CONCAT(U$4,"_d!",U$1,$A19))</f>
        <v>130.60276794433594</v>
      </c>
      <c r="V19" s="19" cm="1">
        <f t="array" aca="1" ref="V19" ca="1">INDIRECT(_xlfn.CONCAT(V$4,"_d!",V$1,$A19))</f>
        <v>129.11508178710938</v>
      </c>
      <c r="W19" s="42">
        <f t="shared" ca="1" si="17"/>
        <v>130.30092426776571</v>
      </c>
      <c r="X19" s="19" cm="1">
        <f t="array" aca="1" ref="X19" ca="1">INDIRECT(_xlfn.CONCAT(X$4,"_d!",X$1,$A19))</f>
        <v>129.7266845703125</v>
      </c>
      <c r="Y19" s="19" cm="1">
        <f t="array" aca="1" ref="Y19" ca="1">INDIRECT(_xlfn.CONCAT(Y$4,"_d!",Y$1,$A19))</f>
        <v>129.73443603515625</v>
      </c>
      <c r="Z19" s="19" cm="1">
        <f t="array" aca="1" ref="Z19" ca="1">INDIRECT(_xlfn.CONCAT(Z$4,"_d!",Z$1,$A19))</f>
        <v>130.111083984375</v>
      </c>
      <c r="AA19" s="19" cm="1">
        <f t="array" aca="1" ref="AA19" ca="1">INDIRECT(_xlfn.CONCAT(AA$4,"_d!",AA$1,$A19))</f>
        <v>127.77836608886719</v>
      </c>
      <c r="AB19" s="19" cm="1">
        <f t="array" aca="1" ref="AB19" ca="1">INDIRECT(_xlfn.CONCAT(AB$4,"_d!",AB$1,$A19))</f>
        <v>131.15632629394531</v>
      </c>
      <c r="AC19" s="19" cm="1">
        <f t="array" aca="1" ref="AC19" ca="1">INDIRECT(_xlfn.CONCAT(AC$4,"_d!",AC$1,$A19))</f>
        <v>129.50616455078125</v>
      </c>
      <c r="AD19" s="42">
        <f t="shared" ca="1" si="18"/>
        <v>129.73593951118698</v>
      </c>
      <c r="AE19" s="19" cm="1">
        <f t="array" aca="1" ref="AE19" ca="1">INDIRECT(_xlfn.CONCAT(AE$4,"_d!",AE$1,$A19))</f>
        <v>130.24632263183594</v>
      </c>
      <c r="AF19" s="19" cm="1">
        <f t="array" aca="1" ref="AF19" ca="1">INDIRECT(_xlfn.CONCAT(AF$4,"_d!",AF$1,$A19))</f>
        <v>130.56443786621094</v>
      </c>
      <c r="AG19" s="19" cm="1">
        <f t="array" aca="1" ref="AG19" ca="1">INDIRECT(_xlfn.CONCAT(AG$4,"_d!",AG$1,$A19))</f>
        <v>130.04257202148438</v>
      </c>
      <c r="AH19" s="19" cm="1">
        <f t="array" aca="1" ref="AH19" ca="1">INDIRECT(_xlfn.CONCAT(AH$4,"_d!",AH$1,$A19))</f>
        <v>128.16938781738281</v>
      </c>
      <c r="AI19" s="19" cm="1">
        <f t="array" aca="1" ref="AI19" ca="1">INDIRECT(_xlfn.CONCAT(AI$4,"_d!",AI$1,$A19))</f>
        <v>130.54776000976563</v>
      </c>
      <c r="AJ19" s="19" cm="1">
        <f t="array" aca="1" ref="AJ19" ca="1">INDIRECT(_xlfn.CONCAT(AJ$4,"_d!",AJ$1,$A19))</f>
        <v>129.30343627929688</v>
      </c>
      <c r="AK19" s="42">
        <f t="shared" ca="1" si="19"/>
        <v>130.19565190348595</v>
      </c>
      <c r="AL19" s="19" cm="1">
        <f t="array" aca="1" ref="AL19" ca="1">INDIRECT(_xlfn.CONCAT(AL$4,"_d!",AL$1,$A19))</f>
        <v>130.2322998046875</v>
      </c>
      <c r="AM19" s="19" cm="1">
        <f t="array" aca="1" ref="AM19" ca="1">INDIRECT(_xlfn.CONCAT(AM$4,"_d!",AM$1,$A19))</f>
        <v>130.45498657226563</v>
      </c>
      <c r="AN19" s="19" cm="1">
        <f t="array" aca="1" ref="AN19" ca="1">INDIRECT(_xlfn.CONCAT(AN$4,"_d!",AN$1,$A19))</f>
        <v>130.19157409667969</v>
      </c>
      <c r="AO19" s="19" cm="1">
        <f t="array" aca="1" ref="AO19" ca="1">INDIRECT(_xlfn.CONCAT(AO$4,"_d!",AO$1,$A19))</f>
        <v>127.73271942138672</v>
      </c>
      <c r="AP19" s="19" cm="1">
        <f t="array" aca="1" ref="AP19" ca="1">INDIRECT(_xlfn.CONCAT(AP$4,"_d!",AP$1,$A19))</f>
        <v>131.04176330566406</v>
      </c>
      <c r="AQ19" s="19" cm="1">
        <f t="array" aca="1" ref="AQ19" ca="1">INDIRECT(_xlfn.CONCAT(AQ$4,"_d!",AQ$1,$A19))</f>
        <v>128.88804626464844</v>
      </c>
      <c r="AR19" s="42">
        <f t="shared" ca="1" si="20"/>
        <v>130.15131084972845</v>
      </c>
      <c r="AS19" s="19" cm="1">
        <f t="array" aca="1" ref="AS19" ca="1">INDIRECT(_xlfn.CONCAT(AS$4,"_d!",AS$1,$A19))</f>
        <v>129.73056030273438</v>
      </c>
      <c r="AT19" s="19" cm="1">
        <f t="array" aca="1" ref="AT19" ca="1">INDIRECT(_xlfn.CONCAT(AT$4,"_d!",AT$1,$A19))</f>
        <v>131.03372192382813</v>
      </c>
      <c r="AU19" s="19" cm="1">
        <f t="array" aca="1" ref="AU19" ca="1">INDIRECT(_xlfn.CONCAT(AU$4,"_d!",AU$1,$A19))</f>
        <v>130.0750732421875</v>
      </c>
      <c r="AV19" s="19" cm="1">
        <f t="array" aca="1" ref="AV19" ca="1">INDIRECT(_xlfn.CONCAT(AV$4,"_d!",AV$1,$A19))</f>
        <v>128.42173767089844</v>
      </c>
      <c r="AW19" s="19" cm="1">
        <f t="array" aca="1" ref="AW19" ca="1">INDIRECT(_xlfn.CONCAT(AW$4,"_d!",AW$1,$A19))</f>
        <v>131.2481689453125</v>
      </c>
      <c r="AX19" s="19" cm="1">
        <f t="array" aca="1" ref="AX19" ca="1">INDIRECT(_xlfn.CONCAT(AX$4,"_d!",AX$1,$A19))</f>
        <v>129.515869140625</v>
      </c>
      <c r="AY19" s="42">
        <f t="shared" ca="1" si="21"/>
        <v>130.19283780634885</v>
      </c>
      <c r="AZ19" s="19" cm="1">
        <f t="array" aca="1" ref="AZ19" ca="1">INDIRECT(_xlfn.CONCAT(AZ$4,"_d!",AZ$1,$A19))</f>
        <v>130.11009216308594</v>
      </c>
      <c r="BA19" s="19" cm="1">
        <f t="array" aca="1" ref="BA19" ca="1">INDIRECT(_xlfn.CONCAT(BA$4,"_d!",BA$1,$A19))</f>
        <v>130.21502685546875</v>
      </c>
      <c r="BB19" s="19" cm="1">
        <f t="array" aca="1" ref="BB19" ca="1">INDIRECT(_xlfn.CONCAT(BB$4,"_d!",BB$1,$A19))</f>
        <v>130.74400329589844</v>
      </c>
      <c r="BC19" s="19" cm="1">
        <f t="array" aca="1" ref="BC19" ca="1">INDIRECT(_xlfn.CONCAT(BC$4,"_d!",BC$1,$A19))</f>
        <v>128.255859375</v>
      </c>
      <c r="BD19" s="19" cm="1">
        <f t="array" aca="1" ref="BD19" ca="1">INDIRECT(_xlfn.CONCAT(BD$4,"_d!",BD$1,$A19))</f>
        <v>131.44013977050781</v>
      </c>
      <c r="BE19" s="19" cm="1">
        <f t="array" aca="1" ref="BE19" ca="1">INDIRECT(_xlfn.CONCAT(BE$4,"_d!",BE$1,$A19))</f>
        <v>129.90676879882813</v>
      </c>
      <c r="BF19" s="42">
        <f t="shared" ca="1" si="22"/>
        <v>130.16917578733026</v>
      </c>
      <c r="BG19" s="19" cm="1">
        <f t="array" aca="1" ref="BG19" ca="1">INDIRECT(_xlfn.CONCAT(BG$4,"_d!",BG$1,$A19))</f>
        <v>130.37641906738281</v>
      </c>
      <c r="BH19" s="19" cm="1">
        <f t="array" aca="1" ref="BH19" ca="1">INDIRECT(_xlfn.CONCAT(BH$4,"_d!",BH$1,$A19))</f>
        <v>131.03077697753906</v>
      </c>
      <c r="BI19" s="19" cm="1">
        <f t="array" aca="1" ref="BI19" ca="1">INDIRECT(_xlfn.CONCAT(BI$4,"_d!",BI$1,$A19))</f>
        <v>130.9835205078125</v>
      </c>
      <c r="BJ19" s="19" cm="1">
        <f t="array" aca="1" ref="BJ19" ca="1">INDIRECT(_xlfn.CONCAT(BJ$4,"_d!",BJ$1,$A19))</f>
        <v>129.19589233398438</v>
      </c>
      <c r="BK19" s="19" cm="1">
        <f t="array" aca="1" ref="BK19" ca="1">INDIRECT(_xlfn.CONCAT(BK$4,"_d!",BK$1,$A19))</f>
        <v>131.83245849609375</v>
      </c>
      <c r="BL19" s="19" cm="1">
        <f t="array" aca="1" ref="BL19" ca="1">INDIRECT(_xlfn.CONCAT(BL$4,"_d!",BL$1,$A19))</f>
        <v>130.289306640625</v>
      </c>
      <c r="BM19" s="42">
        <f t="shared" ca="1" si="23"/>
        <v>130.65666984914648</v>
      </c>
      <c r="BN19" s="19" cm="1">
        <f t="array" aca="1" ref="BN19" ca="1">INDIRECT(_xlfn.CONCAT(BN$4,"_d!",BN$1,$A19))</f>
        <v>130.0421142578125</v>
      </c>
      <c r="BO19" s="19" cm="1">
        <f t="array" aca="1" ref="BO19" ca="1">INDIRECT(_xlfn.CONCAT(BO$4,"_d!",BO$1,$A19))</f>
        <v>130.65208435058594</v>
      </c>
      <c r="BP19" s="19" cm="1">
        <f t="array" aca="1" ref="BP19" ca="1">INDIRECT(_xlfn.CONCAT(BP$4,"_d!",BP$1,$A19))</f>
        <v>130.57833862304688</v>
      </c>
      <c r="BQ19" s="19" cm="1">
        <f t="array" aca="1" ref="BQ19" ca="1">INDIRECT(_xlfn.CONCAT(BQ$4,"_d!",BQ$1,$A19))</f>
        <v>126.9083251953125</v>
      </c>
      <c r="BR19" s="19" cm="1">
        <f t="array" aca="1" ref="BR19" ca="1">INDIRECT(_xlfn.CONCAT(BR$4,"_d!",BR$1,$A19))</f>
        <v>132.2222900390625</v>
      </c>
      <c r="BS19" s="19" cm="1">
        <f t="array" aca="1" ref="BS19" ca="1">INDIRECT(_xlfn.CONCAT(BS$4,"_d!",BS$1,$A19))</f>
        <v>130.69107055664063</v>
      </c>
      <c r="BT19" s="42">
        <f t="shared" ca="1" si="24"/>
        <v>130.30329214242207</v>
      </c>
      <c r="BU19" s="42"/>
      <c r="BV19" s="45">
        <f t="shared" ca="1" si="25"/>
        <v>129.5265795852543</v>
      </c>
      <c r="BW19" s="45">
        <f t="shared" ca="1" si="26"/>
        <v>129.51479325802521</v>
      </c>
      <c r="BX19" s="45">
        <f t="shared" ca="1" si="27"/>
        <v>130.30092426776571</v>
      </c>
      <c r="BY19" s="45">
        <f t="shared" ca="1" si="28"/>
        <v>129.73593951118698</v>
      </c>
      <c r="BZ19" s="45">
        <f t="shared" ca="1" si="29"/>
        <v>130.19565190348595</v>
      </c>
      <c r="CA19" s="45">
        <f t="shared" ca="1" si="30"/>
        <v>130.15131084972845</v>
      </c>
      <c r="CB19" s="45">
        <f t="shared" ca="1" si="31"/>
        <v>130.19283780634885</v>
      </c>
      <c r="CC19" s="45">
        <f t="shared" ca="1" si="32"/>
        <v>130.16917578733026</v>
      </c>
      <c r="CD19" s="45">
        <f t="shared" ca="1" si="33"/>
        <v>130.65666984914648</v>
      </c>
      <c r="CE19" s="45">
        <f t="shared" ca="1" si="34"/>
        <v>130.30329214242207</v>
      </c>
      <c r="CF19" s="45" cm="1">
        <f t="array" aca="1" ref="CF19" ca="1">+SUMPRODUCT($BV$3:$CE$3/100,$BV19:$CE19)</f>
        <v>130.15170444948558</v>
      </c>
      <c r="CG19" s="24"/>
      <c r="CH19" s="24">
        <f t="shared" ca="1" si="37"/>
        <v>2.3205068054617639E-2</v>
      </c>
      <c r="CI19" s="24">
        <f t="shared" ca="1" si="35"/>
        <v>2.3251377694931463E-2</v>
      </c>
      <c r="CJ19" s="24">
        <f t="shared" ca="1" si="35"/>
        <v>2.5108065799944068E-2</v>
      </c>
      <c r="CK19" s="24">
        <f t="shared" ca="1" si="35"/>
        <v>2.3963105621327641E-2</v>
      </c>
      <c r="CL19" s="24">
        <f t="shared" ca="1" si="35"/>
        <v>2.4235013365986768E-2</v>
      </c>
      <c r="CM19" s="24">
        <f t="shared" ca="1" si="35"/>
        <v>2.4074775677115801E-2</v>
      </c>
      <c r="CN19" s="24">
        <f t="shared" ca="1" si="35"/>
        <v>2.451312378808046E-2</v>
      </c>
      <c r="CO19" s="24">
        <f t="shared" ca="1" si="35"/>
        <v>2.449817059413717E-2</v>
      </c>
      <c r="CP19" s="24">
        <f t="shared" ca="1" si="35"/>
        <v>2.4545836653503184E-2</v>
      </c>
      <c r="CQ19" s="24">
        <f t="shared" ca="1" si="35"/>
        <v>2.4082768549763323E-2</v>
      </c>
      <c r="CR19" s="24">
        <f t="shared" ca="1" si="35"/>
        <v>2.4218666476129913E-2</v>
      </c>
      <c r="CS19" s="24">
        <f>+[1]NAC!AX20</f>
        <v>2.1969080553295273E-2</v>
      </c>
      <c r="CT19" s="24"/>
      <c r="CU19" s="24">
        <f t="shared" ca="1" si="38"/>
        <v>0.25108620349473121</v>
      </c>
      <c r="CV19" s="24">
        <f t="shared" ca="1" si="39"/>
        <v>0.25116590022455543</v>
      </c>
      <c r="CW19" s="24">
        <f t="shared" ca="1" si="40"/>
        <v>0.25642286914082568</v>
      </c>
      <c r="CX19" s="24">
        <f t="shared" ca="1" si="41"/>
        <v>0.25190740652023935</v>
      </c>
      <c r="CY19" s="24">
        <f t="shared" ca="1" si="42"/>
        <v>0.25586750306624761</v>
      </c>
      <c r="CZ19" s="24">
        <f t="shared" ca="1" si="43"/>
        <v>0.25553652014961559</v>
      </c>
      <c r="DA19" s="24">
        <f t="shared" ca="1" si="44"/>
        <v>0.25580148894684429</v>
      </c>
      <c r="DB19" s="24">
        <f t="shared" ca="1" si="45"/>
        <v>0.25528154700536954</v>
      </c>
      <c r="DC19" s="24">
        <f t="shared" ca="1" si="46"/>
        <v>0.25877167080169516</v>
      </c>
      <c r="DD19" s="24">
        <f t="shared" ca="1" si="47"/>
        <v>0.25582629722590489</v>
      </c>
      <c r="DE19" s="48">
        <f t="shared" ca="1" si="48"/>
        <v>0.25531186535368366</v>
      </c>
      <c r="DF19" s="48">
        <f>+[1]NAC!AG20</f>
        <v>0.25458052073288329</v>
      </c>
      <c r="DG19" s="24">
        <f t="shared" ca="1" si="49"/>
        <v>-4.7400937311736779E-3</v>
      </c>
    </row>
    <row r="20" spans="1:111" x14ac:dyDescent="0.25">
      <c r="A20">
        <f t="shared" si="36"/>
        <v>47</v>
      </c>
      <c r="B20" s="35">
        <f>+NAC!A20</f>
        <v>43160</v>
      </c>
      <c r="C20" s="19" cm="1">
        <f t="array" aca="1" ref="C20" ca="1">INDIRECT(_xlfn.CONCAT(C$4,"_d!",C$1,$A20))</f>
        <v>133.27418518066406</v>
      </c>
      <c r="D20" s="19" cm="1">
        <f t="array" aca="1" ref="D20" ca="1">INDIRECT(_xlfn.CONCAT(D$4,"_d!",D$1,$A20))</f>
        <v>131.80780029296875</v>
      </c>
      <c r="E20" s="19" cm="1">
        <f t="array" aca="1" ref="E20" ca="1">INDIRECT(_xlfn.CONCAT(E$4,"_d!",E$1,$A20))</f>
        <v>132.59921264648438</v>
      </c>
      <c r="F20" s="19" cm="1">
        <f t="array" aca="1" ref="F20" ca="1">INDIRECT(_xlfn.CONCAT(F$4,"_d!",F$1,$A20))</f>
        <v>130.24014282226563</v>
      </c>
      <c r="G20" s="19" cm="1">
        <f t="array" aca="1" ref="G20" ca="1">INDIRECT(_xlfn.CONCAT(G$4,"_d!",G$1,$A20))</f>
        <v>131.99726867675781</v>
      </c>
      <c r="H20" s="19" cm="1">
        <f t="array" aca="1" ref="H20" ca="1">INDIRECT(_xlfn.CONCAT(H$4,"_d!",H$1,$A20))</f>
        <v>132.7811279296875</v>
      </c>
      <c r="I20" s="42">
        <f t="shared" ca="1" si="15"/>
        <v>132.49484727141868</v>
      </c>
      <c r="J20" s="19" cm="1">
        <f t="array" aca="1" ref="J20" ca="1">INDIRECT(_xlfn.CONCAT(J$4,"_d!",J$1,$A20))</f>
        <v>132.63948059082031</v>
      </c>
      <c r="K20" s="19" cm="1">
        <f t="array" aca="1" ref="K20" ca="1">INDIRECT(_xlfn.CONCAT(K$4,"_d!",K$1,$A20))</f>
        <v>132.38420104980469</v>
      </c>
      <c r="L20" s="19" cm="1">
        <f t="array" aca="1" ref="L20" ca="1">INDIRECT(_xlfn.CONCAT(L$4,"_d!",L$1,$A20))</f>
        <v>133.06901550292969</v>
      </c>
      <c r="M20" s="19" cm="1">
        <f t="array" aca="1" ref="M20" ca="1">INDIRECT(_xlfn.CONCAT(M$4,"_d!",M$1,$A20))</f>
        <v>130.62507629394531</v>
      </c>
      <c r="N20" s="19" cm="1">
        <f t="array" aca="1" ref="N20" ca="1">INDIRECT(_xlfn.CONCAT(N$4,"_d!",N$1,$A20))</f>
        <v>132.68336486816406</v>
      </c>
      <c r="O20" s="19" cm="1">
        <f t="array" aca="1" ref="O20" ca="1">INDIRECT(_xlfn.CONCAT(O$4,"_d!",O$1,$A20))</f>
        <v>132.65617370605469</v>
      </c>
      <c r="P20" s="42">
        <f t="shared" ca="1" si="16"/>
        <v>132.49373803083432</v>
      </c>
      <c r="Q20" s="19" cm="1">
        <f t="array" aca="1" ref="Q20" ca="1">INDIRECT(_xlfn.CONCAT(Q$4,"_d!",Q$1,$A20))</f>
        <v>133.88328552246094</v>
      </c>
      <c r="R20" s="19" cm="1">
        <f t="array" aca="1" ref="R20" ca="1">INDIRECT(_xlfn.CONCAT(R$4,"_d!",R$1,$A20))</f>
        <v>133.88328552246094</v>
      </c>
      <c r="S20" s="19" cm="1">
        <f t="array" aca="1" ref="S20" ca="1">INDIRECT(_xlfn.CONCAT(S$4,"_d!",S$1,$A20))</f>
        <v>133.59829711914063</v>
      </c>
      <c r="T20" s="19" cm="1">
        <f t="array" aca="1" ref="T20" ca="1">INDIRECT(_xlfn.CONCAT(T$4,"_d!",T$1,$A20))</f>
        <v>131.045166015625</v>
      </c>
      <c r="U20" s="19" cm="1">
        <f t="array" aca="1" ref="U20" ca="1">INDIRECT(_xlfn.CONCAT(U$4,"_d!",U$1,$A20))</f>
        <v>133.36727905273438</v>
      </c>
      <c r="V20" s="19" cm="1">
        <f t="array" aca="1" ref="V20" ca="1">INDIRECT(_xlfn.CONCAT(V$4,"_d!",V$1,$A20))</f>
        <v>132.866943359375</v>
      </c>
      <c r="W20" s="42">
        <f t="shared" ca="1" si="17"/>
        <v>133.63527599074473</v>
      </c>
      <c r="X20" s="19" cm="1">
        <f t="array" aca="1" ref="X20" ca="1">INDIRECT(_xlfn.CONCAT(X$4,"_d!",X$1,$A20))</f>
        <v>132.93663024902344</v>
      </c>
      <c r="Y20" s="19" cm="1">
        <f t="array" aca="1" ref="Y20" ca="1">INDIRECT(_xlfn.CONCAT(Y$4,"_d!",Y$1,$A20))</f>
        <v>132.24964904785156</v>
      </c>
      <c r="Z20" s="19" cm="1">
        <f t="array" aca="1" ref="Z20" ca="1">INDIRECT(_xlfn.CONCAT(Z$4,"_d!",Z$1,$A20))</f>
        <v>134.169677734375</v>
      </c>
      <c r="AA20" s="19" cm="1">
        <f t="array" aca="1" ref="AA20" ca="1">INDIRECT(_xlfn.CONCAT(AA$4,"_d!",AA$1,$A20))</f>
        <v>130.84561157226563</v>
      </c>
      <c r="AB20" s="19" cm="1">
        <f t="array" aca="1" ref="AB20" ca="1">INDIRECT(_xlfn.CONCAT(AB$4,"_d!",AB$1,$A20))</f>
        <v>133.89712524414063</v>
      </c>
      <c r="AC20" s="19" cm="1">
        <f t="array" aca="1" ref="AC20" ca="1">INDIRECT(_xlfn.CONCAT(AC$4,"_d!",AC$1,$A20))</f>
        <v>133.36882019042969</v>
      </c>
      <c r="AD20" s="42">
        <f t="shared" ca="1" si="18"/>
        <v>132.78775418051211</v>
      </c>
      <c r="AE20" s="19" cm="1">
        <f t="array" aca="1" ref="AE20" ca="1">INDIRECT(_xlfn.CONCAT(AE$4,"_d!",AE$1,$A20))</f>
        <v>133.38777160644531</v>
      </c>
      <c r="AF20" s="19" cm="1">
        <f t="array" aca="1" ref="AF20" ca="1">INDIRECT(_xlfn.CONCAT(AF$4,"_d!",AF$1,$A20))</f>
        <v>132.9915771484375</v>
      </c>
      <c r="AG20" s="19" cm="1">
        <f t="array" aca="1" ref="AG20" ca="1">INDIRECT(_xlfn.CONCAT(AG$4,"_d!",AG$1,$A20))</f>
        <v>134.21647644042969</v>
      </c>
      <c r="AH20" s="19" cm="1">
        <f t="array" aca="1" ref="AH20" ca="1">INDIRECT(_xlfn.CONCAT(AH$4,"_d!",AH$1,$A20))</f>
        <v>131.50582885742188</v>
      </c>
      <c r="AI20" s="19" cm="1">
        <f t="array" aca="1" ref="AI20" ca="1">INDIRECT(_xlfn.CONCAT(AI$4,"_d!",AI$1,$A20))</f>
        <v>133.40830993652344</v>
      </c>
      <c r="AJ20" s="19" cm="1">
        <f t="array" aca="1" ref="AJ20" ca="1">INDIRECT(_xlfn.CONCAT(AJ$4,"_d!",AJ$1,$A20))</f>
        <v>132.9935302734375</v>
      </c>
      <c r="AK20" s="42">
        <f t="shared" ca="1" si="19"/>
        <v>133.2067346081549</v>
      </c>
      <c r="AL20" s="19" cm="1">
        <f t="array" aca="1" ref="AL20" ca="1">INDIRECT(_xlfn.CONCAT(AL$4,"_d!",AL$1,$A20))</f>
        <v>133.77729797363281</v>
      </c>
      <c r="AM20" s="19" cm="1">
        <f t="array" aca="1" ref="AM20" ca="1">INDIRECT(_xlfn.CONCAT(AM$4,"_d!",AM$1,$A20))</f>
        <v>132.9412841796875</v>
      </c>
      <c r="AN20" s="19" cm="1">
        <f t="array" aca="1" ref="AN20" ca="1">INDIRECT(_xlfn.CONCAT(AN$4,"_d!",AN$1,$A20))</f>
        <v>134.31768798828125</v>
      </c>
      <c r="AO20" s="19" cm="1">
        <f t="array" aca="1" ref="AO20" ca="1">INDIRECT(_xlfn.CONCAT(AO$4,"_d!",AO$1,$A20))</f>
        <v>130.63201904296875</v>
      </c>
      <c r="AP20" s="19" cm="1">
        <f t="array" aca="1" ref="AP20" ca="1">INDIRECT(_xlfn.CONCAT(AP$4,"_d!",AP$1,$A20))</f>
        <v>133.78184509277344</v>
      </c>
      <c r="AQ20" s="19" cm="1">
        <f t="array" aca="1" ref="AQ20" ca="1">INDIRECT(_xlfn.CONCAT(AQ$4,"_d!",AQ$1,$A20))</f>
        <v>132.73422241210938</v>
      </c>
      <c r="AR20" s="42">
        <f t="shared" ca="1" si="20"/>
        <v>133.33600592805533</v>
      </c>
      <c r="AS20" s="19" cm="1">
        <f t="array" aca="1" ref="AS20" ca="1">INDIRECT(_xlfn.CONCAT(AS$4,"_d!",AS$1,$A20))</f>
        <v>132.95550537109375</v>
      </c>
      <c r="AT20" s="19" cm="1">
        <f t="array" aca="1" ref="AT20" ca="1">INDIRECT(_xlfn.CONCAT(AT$4,"_d!",AT$1,$A20))</f>
        <v>133.49667358398438</v>
      </c>
      <c r="AU20" s="19" cm="1">
        <f t="array" aca="1" ref="AU20" ca="1">INDIRECT(_xlfn.CONCAT(AU$4,"_d!",AU$1,$A20))</f>
        <v>134.32760620117188</v>
      </c>
      <c r="AV20" s="19" cm="1">
        <f t="array" aca="1" ref="AV20" ca="1">INDIRECT(_xlfn.CONCAT(AV$4,"_d!",AV$1,$A20))</f>
        <v>131.63694763183594</v>
      </c>
      <c r="AW20" s="19" cm="1">
        <f t="array" aca="1" ref="AW20" ca="1">INDIRECT(_xlfn.CONCAT(AW$4,"_d!",AW$1,$A20))</f>
        <v>134.03630065917969</v>
      </c>
      <c r="AX20" s="19" cm="1">
        <f t="array" aca="1" ref="AX20" ca="1">INDIRECT(_xlfn.CONCAT(AX$4,"_d!",AX$1,$A20))</f>
        <v>133.4276123046875</v>
      </c>
      <c r="AY20" s="42">
        <f t="shared" ca="1" si="21"/>
        <v>133.26119514005453</v>
      </c>
      <c r="AZ20" s="19" cm="1">
        <f t="array" aca="1" ref="AZ20" ca="1">INDIRECT(_xlfn.CONCAT(AZ$4,"_d!",AZ$1,$A20))</f>
        <v>133.39265441894531</v>
      </c>
      <c r="BA20" s="19" cm="1">
        <f t="array" aca="1" ref="BA20" ca="1">INDIRECT(_xlfn.CONCAT(BA$4,"_d!",BA$1,$A20))</f>
        <v>132.74647521972656</v>
      </c>
      <c r="BB20" s="19" cm="1">
        <f t="array" aca="1" ref="BB20" ca="1">INDIRECT(_xlfn.CONCAT(BB$4,"_d!",BB$1,$A20))</f>
        <v>135.03805541992188</v>
      </c>
      <c r="BC20" s="19" cm="1">
        <f t="array" aca="1" ref="BC20" ca="1">INDIRECT(_xlfn.CONCAT(BC$4,"_d!",BC$1,$A20))</f>
        <v>131.44851684570313</v>
      </c>
      <c r="BD20" s="19" cm="1">
        <f t="array" aca="1" ref="BD20" ca="1">INDIRECT(_xlfn.CONCAT(BD$4,"_d!",BD$1,$A20))</f>
        <v>134.20555114746094</v>
      </c>
      <c r="BE20" s="19" cm="1">
        <f t="array" aca="1" ref="BE20" ca="1">INDIRECT(_xlfn.CONCAT(BE$4,"_d!",BE$1,$A20))</f>
        <v>134.03860473632813</v>
      </c>
      <c r="BF20" s="42">
        <f t="shared" ca="1" si="22"/>
        <v>133.29864532251725</v>
      </c>
      <c r="BG20" s="19" cm="1">
        <f t="array" aca="1" ref="BG20" ca="1">INDIRECT(_xlfn.CONCAT(BG$4,"_d!",BG$1,$A20))</f>
        <v>133.75486755371094</v>
      </c>
      <c r="BH20" s="19" cm="1">
        <f t="array" aca="1" ref="BH20" ca="1">INDIRECT(_xlfn.CONCAT(BH$4,"_d!",BH$1,$A20))</f>
        <v>133.50408935546875</v>
      </c>
      <c r="BI20" s="19" cm="1">
        <f t="array" aca="1" ref="BI20" ca="1">INDIRECT(_xlfn.CONCAT(BI$4,"_d!",BI$1,$A20))</f>
        <v>135.24542236328125</v>
      </c>
      <c r="BJ20" s="19" cm="1">
        <f t="array" aca="1" ref="BJ20" ca="1">INDIRECT(_xlfn.CONCAT(BJ$4,"_d!",BJ$1,$A20))</f>
        <v>132.60087585449219</v>
      </c>
      <c r="BK20" s="19" cm="1">
        <f t="array" aca="1" ref="BK20" ca="1">INDIRECT(_xlfn.CONCAT(BK$4,"_d!",BK$1,$A20))</f>
        <v>134.57749938964844</v>
      </c>
      <c r="BL20" s="19" cm="1">
        <f t="array" aca="1" ref="BL20" ca="1">INDIRECT(_xlfn.CONCAT(BL$4,"_d!",BL$1,$A20))</f>
        <v>134.41389465332031</v>
      </c>
      <c r="BM20" s="42">
        <f t="shared" ca="1" si="23"/>
        <v>133.81411874704665</v>
      </c>
      <c r="BN20" s="19" cm="1">
        <f t="array" aca="1" ref="BN20" ca="1">INDIRECT(_xlfn.CONCAT(BN$4,"_d!",BN$1,$A20))</f>
        <v>133.32769775390625</v>
      </c>
      <c r="BO20" s="19" cm="1">
        <f t="array" aca="1" ref="BO20" ca="1">INDIRECT(_xlfn.CONCAT(BO$4,"_d!",BO$1,$A20))</f>
        <v>133.06199645996094</v>
      </c>
      <c r="BP20" s="19" cm="1">
        <f t="array" aca="1" ref="BP20" ca="1">INDIRECT(_xlfn.CONCAT(BP$4,"_d!",BP$1,$A20))</f>
        <v>134.77790832519531</v>
      </c>
      <c r="BQ20" s="19" cm="1">
        <f t="array" aca="1" ref="BQ20" ca="1">INDIRECT(_xlfn.CONCAT(BQ$4,"_d!",BQ$1,$A20))</f>
        <v>129.91377258300781</v>
      </c>
      <c r="BR20" s="19" cm="1">
        <f t="array" aca="1" ref="BR20" ca="1">INDIRECT(_xlfn.CONCAT(BR$4,"_d!",BR$1,$A20))</f>
        <v>134.90312194824219</v>
      </c>
      <c r="BS20" s="19" cm="1">
        <f t="array" aca="1" ref="BS20" ca="1">INDIRECT(_xlfn.CONCAT(BS$4,"_d!",BS$1,$A20))</f>
        <v>134.8814697265625</v>
      </c>
      <c r="BT20" s="42">
        <f t="shared" ca="1" si="24"/>
        <v>133.37734622211715</v>
      </c>
      <c r="BU20" s="42"/>
      <c r="BV20" s="45">
        <f t="shared" ca="1" si="25"/>
        <v>132.49484727141868</v>
      </c>
      <c r="BW20" s="45">
        <f t="shared" ca="1" si="26"/>
        <v>132.49373803083432</v>
      </c>
      <c r="BX20" s="45">
        <f t="shared" ca="1" si="27"/>
        <v>133.63527599074473</v>
      </c>
      <c r="BY20" s="45">
        <f t="shared" ca="1" si="28"/>
        <v>132.78775418051211</v>
      </c>
      <c r="BZ20" s="45">
        <f t="shared" ca="1" si="29"/>
        <v>133.2067346081549</v>
      </c>
      <c r="CA20" s="45">
        <f t="shared" ca="1" si="30"/>
        <v>133.33600592805533</v>
      </c>
      <c r="CB20" s="45">
        <f t="shared" ca="1" si="31"/>
        <v>133.26119514005453</v>
      </c>
      <c r="CC20" s="45">
        <f t="shared" ca="1" si="32"/>
        <v>133.29864532251725</v>
      </c>
      <c r="CD20" s="45">
        <f t="shared" ca="1" si="33"/>
        <v>133.81411874704665</v>
      </c>
      <c r="CE20" s="45">
        <f t="shared" ca="1" si="34"/>
        <v>133.37734622211715</v>
      </c>
      <c r="CF20" s="45" cm="1">
        <f t="array" aca="1" ref="CF20" ca="1">+SUMPRODUCT($BV$3:$CE$3/100,$BV20:$CE20)</f>
        <v>133.25439102672027</v>
      </c>
      <c r="CG20" s="24"/>
      <c r="CH20" s="24">
        <f t="shared" ca="1" si="37"/>
        <v>2.2916282477842165E-2</v>
      </c>
      <c r="CI20" s="24">
        <f t="shared" ca="1" si="35"/>
        <v>2.3000807072859342E-2</v>
      </c>
      <c r="CJ20" s="24">
        <f t="shared" ca="1" si="35"/>
        <v>2.5589624492048824E-2</v>
      </c>
      <c r="CK20" s="24">
        <f t="shared" ca="1" si="35"/>
        <v>2.3523278752392018E-2</v>
      </c>
      <c r="CL20" s="24">
        <f t="shared" ca="1" si="35"/>
        <v>2.3127367624389272E-2</v>
      </c>
      <c r="CM20" s="24">
        <f t="shared" ca="1" si="35"/>
        <v>2.4469174052375919E-2</v>
      </c>
      <c r="CN20" s="24">
        <f t="shared" ca="1" si="35"/>
        <v>2.3567789022846286E-2</v>
      </c>
      <c r="CO20" s="24">
        <f t="shared" ca="1" si="35"/>
        <v>2.4041556046263235E-2</v>
      </c>
      <c r="CP20" s="24">
        <f t="shared" ca="1" si="35"/>
        <v>2.4165998578914438E-2</v>
      </c>
      <c r="CQ20" s="24">
        <f t="shared" ca="1" si="35"/>
        <v>2.3591530414558859E-2</v>
      </c>
      <c r="CR20" s="24">
        <f t="shared" ca="1" si="35"/>
        <v>2.3839000728868021E-2</v>
      </c>
      <c r="CS20" s="24">
        <f>+[1]NAC!AX21</f>
        <v>2.3089171974522316E-2</v>
      </c>
      <c r="CT20" s="24"/>
      <c r="CU20" s="24">
        <f t="shared" ca="1" si="38"/>
        <v>0.24847276467372237</v>
      </c>
      <c r="CV20" s="24">
        <f t="shared" ca="1" si="39"/>
        <v>0.24863990837744154</v>
      </c>
      <c r="CW20" s="24">
        <f t="shared" ca="1" si="40"/>
        <v>0.25547831795797604</v>
      </c>
      <c r="CX20" s="24">
        <f t="shared" ca="1" si="41"/>
        <v>0.25095134892833482</v>
      </c>
      <c r="CY20" s="24">
        <f t="shared" ca="1" si="42"/>
        <v>0.2541457269768328</v>
      </c>
      <c r="CZ20" s="24">
        <f t="shared" ca="1" si="43"/>
        <v>0.25505141921631802</v>
      </c>
      <c r="DA20" s="24">
        <f t="shared" ca="1" si="44"/>
        <v>0.25499029477184276</v>
      </c>
      <c r="DB20" s="24">
        <f t="shared" ca="1" si="45"/>
        <v>0.25537095268228316</v>
      </c>
      <c r="DC20" s="24">
        <f t="shared" ca="1" si="46"/>
        <v>0.25899731483909849</v>
      </c>
      <c r="DD20" s="24">
        <f t="shared" ca="1" si="47"/>
        <v>0.2573181447598798</v>
      </c>
      <c r="DE20" s="48">
        <f t="shared" ca="1" si="48"/>
        <v>0.25489360372547742</v>
      </c>
      <c r="DF20" s="48">
        <f>+[1]NAC!AG21</f>
        <v>0.25447690857681438</v>
      </c>
      <c r="DG20" s="24">
        <f t="shared" ca="1" si="49"/>
        <v>-8.8453800861574283E-3</v>
      </c>
    </row>
    <row r="21" spans="1:111" x14ac:dyDescent="0.25">
      <c r="A21">
        <f t="shared" si="36"/>
        <v>48</v>
      </c>
      <c r="B21" s="35">
        <f>+NAC!A21</f>
        <v>43191</v>
      </c>
      <c r="C21" s="19" cm="1">
        <f t="array" aca="1" ref="C21" ca="1">INDIRECT(_xlfn.CONCAT(C$4,"_d!",C$1,$A21))</f>
        <v>136.40316772460938</v>
      </c>
      <c r="D21" s="19" cm="1">
        <f t="array" aca="1" ref="D21" ca="1">INDIRECT(_xlfn.CONCAT(D$4,"_d!",D$1,$A21))</f>
        <v>135.49171447753906</v>
      </c>
      <c r="E21" s="19" cm="1">
        <f t="array" aca="1" ref="E21" ca="1">INDIRECT(_xlfn.CONCAT(E$4,"_d!",E$1,$A21))</f>
        <v>136.18673706054688</v>
      </c>
      <c r="F21" s="19" cm="1">
        <f t="array" aca="1" ref="F21" ca="1">INDIRECT(_xlfn.CONCAT(F$4,"_d!",F$1,$A21))</f>
        <v>133.75987243652344</v>
      </c>
      <c r="G21" s="19" cm="1">
        <f t="array" aca="1" ref="G21" ca="1">INDIRECT(_xlfn.CONCAT(G$4,"_d!",G$1,$A21))</f>
        <v>136.16519165039063</v>
      </c>
      <c r="H21" s="19" cm="1">
        <f t="array" aca="1" ref="H21" ca="1">INDIRECT(_xlfn.CONCAT(H$4,"_d!",H$1,$A21))</f>
        <v>136.61738586425781</v>
      </c>
      <c r="I21" s="42">
        <f t="shared" ca="1" si="15"/>
        <v>135.96091190246952</v>
      </c>
      <c r="J21" s="19" cm="1">
        <f t="array" aca="1" ref="J21" ca="1">INDIRECT(_xlfn.CONCAT(J$4,"_d!",J$1,$A21))</f>
        <v>135.66410827636719</v>
      </c>
      <c r="K21" s="19" cm="1">
        <f t="array" aca="1" ref="K21" ca="1">INDIRECT(_xlfn.CONCAT(K$4,"_d!",K$1,$A21))</f>
        <v>136.18203735351563</v>
      </c>
      <c r="L21" s="19" cm="1">
        <f t="array" aca="1" ref="L21" ca="1">INDIRECT(_xlfn.CONCAT(L$4,"_d!",L$1,$A21))</f>
        <v>136.81892395019531</v>
      </c>
      <c r="M21" s="19" cm="1">
        <f t="array" aca="1" ref="M21" ca="1">INDIRECT(_xlfn.CONCAT(M$4,"_d!",M$1,$A21))</f>
        <v>134.13847351074219</v>
      </c>
      <c r="N21" s="19" cm="1">
        <f t="array" aca="1" ref="N21" ca="1">INDIRECT(_xlfn.CONCAT(N$4,"_d!",N$1,$A21))</f>
        <v>137.04344177246094</v>
      </c>
      <c r="O21" s="19" cm="1">
        <f t="array" aca="1" ref="O21" ca="1">INDIRECT(_xlfn.CONCAT(O$4,"_d!",O$1,$A21))</f>
        <v>136.45256042480469</v>
      </c>
      <c r="P21" s="42">
        <f t="shared" ca="1" si="16"/>
        <v>135.97292771644635</v>
      </c>
      <c r="Q21" s="19" cm="1">
        <f t="array" aca="1" ref="Q21" ca="1">INDIRECT(_xlfn.CONCAT(Q$4,"_d!",Q$1,$A21))</f>
        <v>137.16873168945313</v>
      </c>
      <c r="R21" s="19" cm="1">
        <f t="array" aca="1" ref="R21" ca="1">INDIRECT(_xlfn.CONCAT(R$4,"_d!",R$1,$A21))</f>
        <v>137.16873168945313</v>
      </c>
      <c r="S21" s="19" cm="1">
        <f t="array" aca="1" ref="S21" ca="1">INDIRECT(_xlfn.CONCAT(S$4,"_d!",S$1,$A21))</f>
        <v>137.44590759277344</v>
      </c>
      <c r="T21" s="19" cm="1">
        <f t="array" aca="1" ref="T21" ca="1">INDIRECT(_xlfn.CONCAT(T$4,"_d!",T$1,$A21))</f>
        <v>134.63888549804688</v>
      </c>
      <c r="U21" s="19" cm="1">
        <f t="array" aca="1" ref="U21" ca="1">INDIRECT(_xlfn.CONCAT(U$4,"_d!",U$1,$A21))</f>
        <v>137.73880004882813</v>
      </c>
      <c r="V21" s="19" cm="1">
        <f t="array" aca="1" ref="V21" ca="1">INDIRECT(_xlfn.CONCAT(V$4,"_d!",V$1,$A21))</f>
        <v>136.63705444335938</v>
      </c>
      <c r="W21" s="42">
        <f t="shared" ca="1" si="17"/>
        <v>137.07093202098051</v>
      </c>
      <c r="X21" s="19" cm="1">
        <f t="array" aca="1" ref="X21" ca="1">INDIRECT(_xlfn.CONCAT(X$4,"_d!",X$1,$A21))</f>
        <v>136.15379333496094</v>
      </c>
      <c r="Y21" s="19" cm="1">
        <f t="array" aca="1" ref="Y21" ca="1">INDIRECT(_xlfn.CONCAT(Y$4,"_d!",Y$1,$A21))</f>
        <v>136.03022766113281</v>
      </c>
      <c r="Z21" s="19" cm="1">
        <f t="array" aca="1" ref="Z21" ca="1">INDIRECT(_xlfn.CONCAT(Z$4,"_d!",Z$1,$A21))</f>
        <v>138.05178833007813</v>
      </c>
      <c r="AA21" s="19" cm="1">
        <f t="array" aca="1" ref="AA21" ca="1">INDIRECT(_xlfn.CONCAT(AA$4,"_d!",AA$1,$A21))</f>
        <v>134.42356872558594</v>
      </c>
      <c r="AB21" s="19" cm="1">
        <f t="array" aca="1" ref="AB21" ca="1">INDIRECT(_xlfn.CONCAT(AB$4,"_d!",AB$1,$A21))</f>
        <v>138.42164611816406</v>
      </c>
      <c r="AC21" s="19" cm="1">
        <f t="array" aca="1" ref="AC21" ca="1">INDIRECT(_xlfn.CONCAT(AC$4,"_d!",AC$1,$A21))</f>
        <v>137.09783935546875</v>
      </c>
      <c r="AD21" s="42">
        <f t="shared" ca="1" si="18"/>
        <v>136.36385322227861</v>
      </c>
      <c r="AE21" s="19" cm="1">
        <f t="array" aca="1" ref="AE21" ca="1">INDIRECT(_xlfn.CONCAT(AE$4,"_d!",AE$1,$A21))</f>
        <v>136.61680603027344</v>
      </c>
      <c r="AF21" s="19" cm="1">
        <f t="array" aca="1" ref="AF21" ca="1">INDIRECT(_xlfn.CONCAT(AF$4,"_d!",AF$1,$A21))</f>
        <v>136.92665100097656</v>
      </c>
      <c r="AG21" s="19" cm="1">
        <f t="array" aca="1" ref="AG21" ca="1">INDIRECT(_xlfn.CONCAT(AG$4,"_d!",AG$1,$A21))</f>
        <v>138.07632446289063</v>
      </c>
      <c r="AH21" s="19" cm="1">
        <f t="array" aca="1" ref="AH21" ca="1">INDIRECT(_xlfn.CONCAT(AH$4,"_d!",AH$1,$A21))</f>
        <v>135.07733154296875</v>
      </c>
      <c r="AI21" s="19" cm="1">
        <f t="array" aca="1" ref="AI21" ca="1">INDIRECT(_xlfn.CONCAT(AI$4,"_d!",AI$1,$A21))</f>
        <v>137.80720520019531</v>
      </c>
      <c r="AJ21" s="19" cm="1">
        <f t="array" aca="1" ref="AJ21" ca="1">INDIRECT(_xlfn.CONCAT(AJ$4,"_d!",AJ$1,$A21))</f>
        <v>136.65632629394531</v>
      </c>
      <c r="AK21" s="42">
        <f t="shared" ca="1" si="19"/>
        <v>136.8248921764698</v>
      </c>
      <c r="AL21" s="19" cm="1">
        <f t="array" aca="1" ref="AL21" ca="1">INDIRECT(_xlfn.CONCAT(AL$4,"_d!",AL$1,$A21))</f>
        <v>137.01123046875</v>
      </c>
      <c r="AM21" s="19" cm="1">
        <f t="array" aca="1" ref="AM21" ca="1">INDIRECT(_xlfn.CONCAT(AM$4,"_d!",AM$1,$A21))</f>
        <v>136.845947265625</v>
      </c>
      <c r="AN21" s="19" cm="1">
        <f t="array" aca="1" ref="AN21" ca="1">INDIRECT(_xlfn.CONCAT(AN$4,"_d!",AN$1,$A21))</f>
        <v>138.28913879394531</v>
      </c>
      <c r="AO21" s="19" cm="1">
        <f t="array" aca="1" ref="AO21" ca="1">INDIRECT(_xlfn.CONCAT(AO$4,"_d!",AO$1,$A21))</f>
        <v>134.2265625</v>
      </c>
      <c r="AP21" s="19" cm="1">
        <f t="array" aca="1" ref="AP21" ca="1">INDIRECT(_xlfn.CONCAT(AP$4,"_d!",AP$1,$A21))</f>
        <v>138.23789978027344</v>
      </c>
      <c r="AQ21" s="19" cm="1">
        <f t="array" aca="1" ref="AQ21" ca="1">INDIRECT(_xlfn.CONCAT(AQ$4,"_d!",AQ$1,$A21))</f>
        <v>136.286376953125</v>
      </c>
      <c r="AR21" s="42">
        <f t="shared" ca="1" si="20"/>
        <v>136.95284049294631</v>
      </c>
      <c r="AS21" s="19" cm="1">
        <f t="array" aca="1" ref="AS21" ca="1">INDIRECT(_xlfn.CONCAT(AS$4,"_d!",AS$1,$A21))</f>
        <v>136.31135559082031</v>
      </c>
      <c r="AT21" s="19" cm="1">
        <f t="array" aca="1" ref="AT21" ca="1">INDIRECT(_xlfn.CONCAT(AT$4,"_d!",AT$1,$A21))</f>
        <v>137.49151611328125</v>
      </c>
      <c r="AU21" s="19" cm="1">
        <f t="array" aca="1" ref="AU21" ca="1">INDIRECT(_xlfn.CONCAT(AU$4,"_d!",AU$1,$A21))</f>
        <v>138.31684875488281</v>
      </c>
      <c r="AV21" s="19" cm="1">
        <f t="array" aca="1" ref="AV21" ca="1">INDIRECT(_xlfn.CONCAT(AV$4,"_d!",AV$1,$A21))</f>
        <v>135.28854370117188</v>
      </c>
      <c r="AW21" s="19" cm="1">
        <f t="array" aca="1" ref="AW21" ca="1">INDIRECT(_xlfn.CONCAT(AW$4,"_d!",AW$1,$A21))</f>
        <v>138.44610595703125</v>
      </c>
      <c r="AX21" s="19" cm="1">
        <f t="array" aca="1" ref="AX21" ca="1">INDIRECT(_xlfn.CONCAT(AX$4,"_d!",AX$1,$A21))</f>
        <v>137.06562805175781</v>
      </c>
      <c r="AY21" s="42">
        <f t="shared" ca="1" si="21"/>
        <v>136.96653343516428</v>
      </c>
      <c r="AZ21" s="19" cm="1">
        <f t="array" aca="1" ref="AZ21" ca="1">INDIRECT(_xlfn.CONCAT(AZ$4,"_d!",AZ$1,$A21))</f>
        <v>136.77867126464844</v>
      </c>
      <c r="BA21" s="19" cm="1">
        <f t="array" aca="1" ref="BA21" ca="1">INDIRECT(_xlfn.CONCAT(BA$4,"_d!",BA$1,$A21))</f>
        <v>136.60609436035156</v>
      </c>
      <c r="BB21" s="19" cm="1">
        <f t="array" aca="1" ref="BB21" ca="1">INDIRECT(_xlfn.CONCAT(BB$4,"_d!",BB$1,$A21))</f>
        <v>139.19454956054688</v>
      </c>
      <c r="BC21" s="19" cm="1">
        <f t="array" aca="1" ref="BC21" ca="1">INDIRECT(_xlfn.CONCAT(BC$4,"_d!",BC$1,$A21))</f>
        <v>135.12541198730469</v>
      </c>
      <c r="BD21" s="19" cm="1">
        <f t="array" aca="1" ref="BD21" ca="1">INDIRECT(_xlfn.CONCAT(BD$4,"_d!",BD$1,$A21))</f>
        <v>138.60299682617188</v>
      </c>
      <c r="BE21" s="19" cm="1">
        <f t="array" aca="1" ref="BE21" ca="1">INDIRECT(_xlfn.CONCAT(BE$4,"_d!",BE$1,$A21))</f>
        <v>137.56214904785156</v>
      </c>
      <c r="BF21" s="42">
        <f t="shared" ca="1" si="22"/>
        <v>136.97940594126354</v>
      </c>
      <c r="BG21" s="19" cm="1">
        <f t="array" aca="1" ref="BG21" ca="1">INDIRECT(_xlfn.CONCAT(BG$4,"_d!",BG$1,$A21))</f>
        <v>137.08283996582031</v>
      </c>
      <c r="BH21" s="19" cm="1">
        <f t="array" aca="1" ref="BH21" ca="1">INDIRECT(_xlfn.CONCAT(BH$4,"_d!",BH$1,$A21))</f>
        <v>137.51119995117188</v>
      </c>
      <c r="BI21" s="19" cm="1">
        <f t="array" aca="1" ref="BI21" ca="1">INDIRECT(_xlfn.CONCAT(BI$4,"_d!",BI$1,$A21))</f>
        <v>139.49473571777344</v>
      </c>
      <c r="BJ21" s="19" cm="1">
        <f t="array" aca="1" ref="BJ21" ca="1">INDIRECT(_xlfn.CONCAT(BJ$4,"_d!",BJ$1,$A21))</f>
        <v>136.51620483398438</v>
      </c>
      <c r="BK21" s="19" cm="1">
        <f t="array" aca="1" ref="BK21" ca="1">INDIRECT(_xlfn.CONCAT(BK$4,"_d!",BK$1,$A21))</f>
        <v>139.04359436035156</v>
      </c>
      <c r="BL21" s="19" cm="1">
        <f t="array" aca="1" ref="BL21" ca="1">INDIRECT(_xlfn.CONCAT(BL$4,"_d!",BL$1,$A21))</f>
        <v>138.02618408203125</v>
      </c>
      <c r="BM21" s="42">
        <f t="shared" ca="1" si="23"/>
        <v>137.54468885836897</v>
      </c>
      <c r="BN21" s="19" cm="1">
        <f t="array" aca="1" ref="BN21" ca="1">INDIRECT(_xlfn.CONCAT(BN$4,"_d!",BN$1,$A21))</f>
        <v>136.76902770996094</v>
      </c>
      <c r="BO21" s="19" cm="1">
        <f t="array" aca="1" ref="BO21" ca="1">INDIRECT(_xlfn.CONCAT(BO$4,"_d!",BO$1,$A21))</f>
        <v>137.00053405761719</v>
      </c>
      <c r="BP21" s="19" cm="1">
        <f t="array" aca="1" ref="BP21" ca="1">INDIRECT(_xlfn.CONCAT(BP$4,"_d!",BP$1,$A21))</f>
        <v>139.03971862792969</v>
      </c>
      <c r="BQ21" s="19" cm="1">
        <f t="array" aca="1" ref="BQ21" ca="1">INDIRECT(_xlfn.CONCAT(BQ$4,"_d!",BQ$1,$A21))</f>
        <v>133.41261291503906</v>
      </c>
      <c r="BR21" s="19" cm="1">
        <f t="array" aca="1" ref="BR21" ca="1">INDIRECT(_xlfn.CONCAT(BR$4,"_d!",BR$1,$A21))</f>
        <v>139.48030090332031</v>
      </c>
      <c r="BS21" s="19" cm="1">
        <f t="array" aca="1" ref="BS21" ca="1">INDIRECT(_xlfn.CONCAT(BS$4,"_d!",BS$1,$A21))</f>
        <v>138.50360107421875</v>
      </c>
      <c r="BT21" s="42">
        <f t="shared" ca="1" si="24"/>
        <v>137.12467000415305</v>
      </c>
      <c r="BU21" s="42"/>
      <c r="BV21" s="45">
        <f t="shared" ca="1" si="25"/>
        <v>135.96091190246952</v>
      </c>
      <c r="BW21" s="45">
        <f t="shared" ca="1" si="26"/>
        <v>135.97292771644635</v>
      </c>
      <c r="BX21" s="45">
        <f t="shared" ca="1" si="27"/>
        <v>137.07093202098051</v>
      </c>
      <c r="BY21" s="45">
        <f t="shared" ca="1" si="28"/>
        <v>136.36385322227861</v>
      </c>
      <c r="BZ21" s="45">
        <f t="shared" ca="1" si="29"/>
        <v>136.8248921764698</v>
      </c>
      <c r="CA21" s="45">
        <f t="shared" ca="1" si="30"/>
        <v>136.95284049294631</v>
      </c>
      <c r="CB21" s="45">
        <f t="shared" ca="1" si="31"/>
        <v>136.96653343516428</v>
      </c>
      <c r="CC21" s="45">
        <f t="shared" ca="1" si="32"/>
        <v>136.97940594126354</v>
      </c>
      <c r="CD21" s="45">
        <f t="shared" ca="1" si="33"/>
        <v>137.54468885836897</v>
      </c>
      <c r="CE21" s="45">
        <f t="shared" ca="1" si="34"/>
        <v>137.12467000415305</v>
      </c>
      <c r="CF21" s="45" cm="1">
        <f t="array" aca="1" ref="CF21" ca="1">+SUMPRODUCT($BV$3:$CE$3/100,$BV21:$CE21)</f>
        <v>136.89314012172144</v>
      </c>
      <c r="CG21" s="24"/>
      <c r="CH21" s="24">
        <f t="shared" ca="1" si="37"/>
        <v>2.6159995671005465E-2</v>
      </c>
      <c r="CI21" s="24">
        <f t="shared" ca="1" si="35"/>
        <v>2.6259276380309782E-2</v>
      </c>
      <c r="CJ21" s="24">
        <f t="shared" ca="1" si="35"/>
        <v>2.5709199945632033E-2</v>
      </c>
      <c r="CK21" s="24">
        <f t="shared" ca="1" si="35"/>
        <v>2.6930940009009641E-2</v>
      </c>
      <c r="CL21" s="24">
        <f t="shared" ca="1" si="35"/>
        <v>2.7161971794881001E-2</v>
      </c>
      <c r="CM21" s="24">
        <f t="shared" ca="1" si="35"/>
        <v>2.7125715516351345E-2</v>
      </c>
      <c r="CN21" s="24">
        <f t="shared" ca="1" si="35"/>
        <v>2.7805080775506585E-2</v>
      </c>
      <c r="CO21" s="24">
        <f t="shared" ca="1" si="35"/>
        <v>2.7612888411886471E-2</v>
      </c>
      <c r="CP21" s="24">
        <f t="shared" ca="1" si="35"/>
        <v>2.7878748119055663E-2</v>
      </c>
      <c r="CQ21" s="24">
        <f t="shared" ca="1" si="35"/>
        <v>2.809565408353043E-2</v>
      </c>
      <c r="CR21" s="24">
        <f t="shared" ca="1" si="35"/>
        <v>2.7306785667359668E-2</v>
      </c>
      <c r="CS21" s="24">
        <f>+[1]NAC!AX22</f>
        <v>1.1673151750972721E-2</v>
      </c>
      <c r="CT21" s="24"/>
      <c r="CU21" s="24">
        <f t="shared" ca="1" si="38"/>
        <v>0.24678880046374663</v>
      </c>
      <c r="CV21" s="24">
        <f t="shared" ca="1" si="39"/>
        <v>0.24705973491058897</v>
      </c>
      <c r="CW21" s="24">
        <f t="shared" ca="1" si="40"/>
        <v>0.25294466760160272</v>
      </c>
      <c r="CX21" s="24">
        <f t="shared" ca="1" si="41"/>
        <v>0.25107909893116198</v>
      </c>
      <c r="CY21" s="24">
        <f t="shared" ca="1" si="42"/>
        <v>0.25391868995978029</v>
      </c>
      <c r="CZ21" s="24">
        <f t="shared" ca="1" si="43"/>
        <v>0.25482253663325816</v>
      </c>
      <c r="DA21" s="24">
        <f t="shared" ca="1" si="44"/>
        <v>0.25643873679214035</v>
      </c>
      <c r="DB21" s="24">
        <f t="shared" ca="1" si="45"/>
        <v>0.25704929623700123</v>
      </c>
      <c r="DC21" s="24">
        <f t="shared" ca="1" si="46"/>
        <v>0.26091852644525559</v>
      </c>
      <c r="DD21" s="24">
        <f t="shared" ca="1" si="47"/>
        <v>0.260588174355598</v>
      </c>
      <c r="DE21" s="48">
        <f t="shared" ca="1" si="48"/>
        <v>0.25568560381410754</v>
      </c>
      <c r="DF21" s="48">
        <f>+[1]NAC!AG22</f>
        <v>0.2550458715596331</v>
      </c>
      <c r="DG21" s="24">
        <f t="shared" ca="1" si="49"/>
        <v>-1.3799373891851374E-2</v>
      </c>
    </row>
    <row r="22" spans="1:111" x14ac:dyDescent="0.25">
      <c r="A22">
        <f t="shared" si="36"/>
        <v>49</v>
      </c>
      <c r="B22" s="35">
        <f>+NAC!A22</f>
        <v>43221</v>
      </c>
      <c r="C22" s="19" cm="1">
        <f t="array" aca="1" ref="C22" ca="1">INDIRECT(_xlfn.CONCAT(C$4,"_d!",C$1,$A22))</f>
        <v>139.36952209472656</v>
      </c>
      <c r="D22" s="19" cm="1">
        <f t="array" aca="1" ref="D22" ca="1">INDIRECT(_xlfn.CONCAT(D$4,"_d!",D$1,$A22))</f>
        <v>138.59188842773438</v>
      </c>
      <c r="E22" s="19" cm="1">
        <f t="array" aca="1" ref="E22" ca="1">INDIRECT(_xlfn.CONCAT(E$4,"_d!",E$1,$A22))</f>
        <v>139.46290588378906</v>
      </c>
      <c r="F22" s="19" cm="1">
        <f t="array" aca="1" ref="F22" ca="1">INDIRECT(_xlfn.CONCAT(F$4,"_d!",F$1,$A22))</f>
        <v>137.36494445800781</v>
      </c>
      <c r="G22" s="19" cm="1">
        <f t="array" aca="1" ref="G22" ca="1">INDIRECT(_xlfn.CONCAT(G$4,"_d!",G$1,$A22))</f>
        <v>138.81065368652344</v>
      </c>
      <c r="H22" s="19" cm="1">
        <f t="array" aca="1" ref="H22" ca="1">INDIRECT(_xlfn.CONCAT(H$4,"_d!",H$1,$A22))</f>
        <v>139.21771240234375</v>
      </c>
      <c r="I22" s="42">
        <f t="shared" ca="1" si="15"/>
        <v>138.98157947292376</v>
      </c>
      <c r="J22" s="19" cm="1">
        <f t="array" aca="1" ref="J22" ca="1">INDIRECT(_xlfn.CONCAT(J$4,"_d!",J$1,$A22))</f>
        <v>138.685546875</v>
      </c>
      <c r="K22" s="19" cm="1">
        <f t="array" aca="1" ref="K22" ca="1">INDIRECT(_xlfn.CONCAT(K$4,"_d!",K$1,$A22))</f>
        <v>139.21928405761719</v>
      </c>
      <c r="L22" s="19" cm="1">
        <f t="array" aca="1" ref="L22" ca="1">INDIRECT(_xlfn.CONCAT(L$4,"_d!",L$1,$A22))</f>
        <v>140.07795715332031</v>
      </c>
      <c r="M22" s="19" cm="1">
        <f t="array" aca="1" ref="M22" ca="1">INDIRECT(_xlfn.CONCAT(M$4,"_d!",M$1,$A22))</f>
        <v>137.68296813964844</v>
      </c>
      <c r="N22" s="19" cm="1">
        <f t="array" aca="1" ref="N22" ca="1">INDIRECT(_xlfn.CONCAT(N$4,"_d!",N$1,$A22))</f>
        <v>139.57403564453125</v>
      </c>
      <c r="O22" s="19" cm="1">
        <f t="array" aca="1" ref="O22" ca="1">INDIRECT(_xlfn.CONCAT(O$4,"_d!",O$1,$A22))</f>
        <v>139.02777099609375</v>
      </c>
      <c r="P22" s="42">
        <f t="shared" ca="1" si="16"/>
        <v>138.98463812073868</v>
      </c>
      <c r="Q22" s="19" cm="1">
        <f t="array" aca="1" ref="Q22" ca="1">INDIRECT(_xlfn.CONCAT(Q$4,"_d!",Q$1,$A22))</f>
        <v>139.94557189941406</v>
      </c>
      <c r="R22" s="19" cm="1">
        <f t="array" aca="1" ref="R22" ca="1">INDIRECT(_xlfn.CONCAT(R$4,"_d!",R$1,$A22))</f>
        <v>139.94557189941406</v>
      </c>
      <c r="S22" s="19" cm="1">
        <f t="array" aca="1" ref="S22" ca="1">INDIRECT(_xlfn.CONCAT(S$4,"_d!",S$1,$A22))</f>
        <v>140.64836120605469</v>
      </c>
      <c r="T22" s="19" cm="1">
        <f t="array" aca="1" ref="T22" ca="1">INDIRECT(_xlfn.CONCAT(T$4,"_d!",T$1,$A22))</f>
        <v>138.05718994140625</v>
      </c>
      <c r="U22" s="19" cm="1">
        <f t="array" aca="1" ref="U22" ca="1">INDIRECT(_xlfn.CONCAT(U$4,"_d!",U$1,$A22))</f>
        <v>140.28895568847656</v>
      </c>
      <c r="V22" s="19" cm="1">
        <f t="array" aca="1" ref="V22" ca="1">INDIRECT(_xlfn.CONCAT(V$4,"_d!",V$1,$A22))</f>
        <v>139.29071044921875</v>
      </c>
      <c r="W22" s="42">
        <f t="shared" ca="1" si="17"/>
        <v>139.88740597354624</v>
      </c>
      <c r="X22" s="19" cm="1">
        <f t="array" aca="1" ref="X22" ca="1">INDIRECT(_xlfn.CONCAT(X$4,"_d!",X$1,$A22))</f>
        <v>138.97720336914063</v>
      </c>
      <c r="Y22" s="19" cm="1">
        <f t="array" aca="1" ref="Y22" ca="1">INDIRECT(_xlfn.CONCAT(Y$4,"_d!",Y$1,$A22))</f>
        <v>139.10865783691406</v>
      </c>
      <c r="Z22" s="19" cm="1">
        <f t="array" aca="1" ref="Z22" ca="1">INDIRECT(_xlfn.CONCAT(Z$4,"_d!",Z$1,$A22))</f>
        <v>141.25656127929688</v>
      </c>
      <c r="AA22" s="19" cm="1">
        <f t="array" aca="1" ref="AA22" ca="1">INDIRECT(_xlfn.CONCAT(AA$4,"_d!",AA$1,$A22))</f>
        <v>137.85816955566406</v>
      </c>
      <c r="AB22" s="19" cm="1">
        <f t="array" aca="1" ref="AB22" ca="1">INDIRECT(_xlfn.CONCAT(AB$4,"_d!",AB$1,$A22))</f>
        <v>140.94847106933594</v>
      </c>
      <c r="AC22" s="19" cm="1">
        <f t="array" aca="1" ref="AC22" ca="1">INDIRECT(_xlfn.CONCAT(AC$4,"_d!",AC$1,$A22))</f>
        <v>139.79460144042969</v>
      </c>
      <c r="AD22" s="42">
        <f t="shared" ca="1" si="18"/>
        <v>139.30088176683444</v>
      </c>
      <c r="AE22" s="19" cm="1">
        <f t="array" aca="1" ref="AE22" ca="1">INDIRECT(_xlfn.CONCAT(AE$4,"_d!",AE$1,$A22))</f>
        <v>139.46382141113281</v>
      </c>
      <c r="AF22" s="19" cm="1">
        <f t="array" aca="1" ref="AF22" ca="1">INDIRECT(_xlfn.CONCAT(AF$4,"_d!",AF$1,$A22))</f>
        <v>139.91943359375</v>
      </c>
      <c r="AG22" s="19" cm="1">
        <f t="array" aca="1" ref="AG22" ca="1">INDIRECT(_xlfn.CONCAT(AG$4,"_d!",AG$1,$A22))</f>
        <v>141.23207092285156</v>
      </c>
      <c r="AH22" s="19" cm="1">
        <f t="array" aca="1" ref="AH22" ca="1">INDIRECT(_xlfn.CONCAT(AH$4,"_d!",AH$1,$A22))</f>
        <v>138.43876647949219</v>
      </c>
      <c r="AI22" s="19" cm="1">
        <f t="array" aca="1" ref="AI22" ca="1">INDIRECT(_xlfn.CONCAT(AI$4,"_d!",AI$1,$A22))</f>
        <v>140.34620666503906</v>
      </c>
      <c r="AJ22" s="19" cm="1">
        <f t="array" aca="1" ref="AJ22" ca="1">INDIRECT(_xlfn.CONCAT(AJ$4,"_d!",AJ$1,$A22))</f>
        <v>139.42739868164063</v>
      </c>
      <c r="AK22" s="42">
        <f t="shared" ca="1" si="19"/>
        <v>139.7424036430653</v>
      </c>
      <c r="AL22" s="19" cm="1">
        <f t="array" aca="1" ref="AL22" ca="1">INDIRECT(_xlfn.CONCAT(AL$4,"_d!",AL$1,$A22))</f>
        <v>139.75895690917969</v>
      </c>
      <c r="AM22" s="19" cm="1">
        <f t="array" aca="1" ref="AM22" ca="1">INDIRECT(_xlfn.CONCAT(AM$4,"_d!",AM$1,$A22))</f>
        <v>139.84074401855469</v>
      </c>
      <c r="AN22" s="19" cm="1">
        <f t="array" aca="1" ref="AN22" ca="1">INDIRECT(_xlfn.CONCAT(AN$4,"_d!",AN$1,$A22))</f>
        <v>141.43795776367188</v>
      </c>
      <c r="AO22" s="19" cm="1">
        <f t="array" aca="1" ref="AO22" ca="1">INDIRECT(_xlfn.CONCAT(AO$4,"_d!",AO$1,$A22))</f>
        <v>137.68795776367188</v>
      </c>
      <c r="AP22" s="19" cm="1">
        <f t="array" aca="1" ref="AP22" ca="1">INDIRECT(_xlfn.CONCAT(AP$4,"_d!",AP$1,$A22))</f>
        <v>140.75590515136719</v>
      </c>
      <c r="AQ22" s="19" cm="1">
        <f t="array" aca="1" ref="AQ22" ca="1">INDIRECT(_xlfn.CONCAT(AQ$4,"_d!",AQ$1,$A22))</f>
        <v>139.03947448730469</v>
      </c>
      <c r="AR22" s="42">
        <f t="shared" ca="1" si="20"/>
        <v>139.82942673184027</v>
      </c>
      <c r="AS22" s="19" cm="1">
        <f t="array" aca="1" ref="AS22" ca="1">INDIRECT(_xlfn.CONCAT(AS$4,"_d!",AS$1,$A22))</f>
        <v>139.07391357421875</v>
      </c>
      <c r="AT22" s="19" cm="1">
        <f t="array" aca="1" ref="AT22" ca="1">INDIRECT(_xlfn.CONCAT(AT$4,"_d!",AT$1,$A22))</f>
        <v>140.43571472167969</v>
      </c>
      <c r="AU22" s="19" cm="1">
        <f t="array" aca="1" ref="AU22" ca="1">INDIRECT(_xlfn.CONCAT(AU$4,"_d!",AU$1,$A22))</f>
        <v>141.42930603027344</v>
      </c>
      <c r="AV22" s="19" cm="1">
        <f t="array" aca="1" ref="AV22" ca="1">INDIRECT(_xlfn.CONCAT(AV$4,"_d!",AV$1,$A22))</f>
        <v>138.60736083984375</v>
      </c>
      <c r="AW22" s="19" cm="1">
        <f t="array" aca="1" ref="AW22" ca="1">INDIRECT(_xlfn.CONCAT(AW$4,"_d!",AW$1,$A22))</f>
        <v>140.99221801757813</v>
      </c>
      <c r="AX22" s="19" cm="1">
        <f t="array" aca="1" ref="AX22" ca="1">INDIRECT(_xlfn.CONCAT(AX$4,"_d!",AX$1,$A22))</f>
        <v>139.74972534179688</v>
      </c>
      <c r="AY22" s="42">
        <f t="shared" ca="1" si="21"/>
        <v>139.82164255189522</v>
      </c>
      <c r="AZ22" s="19" cm="1">
        <f t="array" aca="1" ref="AZ22" ca="1">INDIRECT(_xlfn.CONCAT(AZ$4,"_d!",AZ$1,$A22))</f>
        <v>139.45584106445313</v>
      </c>
      <c r="BA22" s="19" cm="1">
        <f t="array" aca="1" ref="BA22" ca="1">INDIRECT(_xlfn.CONCAT(BA$4,"_d!",BA$1,$A22))</f>
        <v>139.61705017089844</v>
      </c>
      <c r="BB22" s="19" cm="1">
        <f t="array" aca="1" ref="BB22" ca="1">INDIRECT(_xlfn.CONCAT(BB$4,"_d!",BB$1,$A22))</f>
        <v>142.25791931152344</v>
      </c>
      <c r="BC22" s="19" cm="1">
        <f t="array" aca="1" ref="BC22" ca="1">INDIRECT(_xlfn.CONCAT(BC$4,"_d!",BC$1,$A22))</f>
        <v>138.40948486328125</v>
      </c>
      <c r="BD22" s="19" cm="1">
        <f t="array" aca="1" ref="BD22" ca="1">INDIRECT(_xlfn.CONCAT(BD$4,"_d!",BD$1,$A22))</f>
        <v>141.13536071777344</v>
      </c>
      <c r="BE22" s="19" cm="1">
        <f t="array" aca="1" ref="BE22" ca="1">INDIRECT(_xlfn.CONCAT(BE$4,"_d!",BE$1,$A22))</f>
        <v>140.33847045898438</v>
      </c>
      <c r="BF22" s="42">
        <f t="shared" ca="1" si="22"/>
        <v>139.81849384395952</v>
      </c>
      <c r="BG22" s="19" cm="1">
        <f t="array" aca="1" ref="BG22" ca="1">INDIRECT(_xlfn.CONCAT(BG$4,"_d!",BG$1,$A22))</f>
        <v>139.69293212890625</v>
      </c>
      <c r="BH22" s="19" cm="1">
        <f t="array" aca="1" ref="BH22" ca="1">INDIRECT(_xlfn.CONCAT(BH$4,"_d!",BH$1,$A22))</f>
        <v>140.46342468261719</v>
      </c>
      <c r="BI22" s="19" cm="1">
        <f t="array" aca="1" ref="BI22" ca="1">INDIRECT(_xlfn.CONCAT(BI$4,"_d!",BI$1,$A22))</f>
        <v>142.51803588867188</v>
      </c>
      <c r="BJ22" s="19" cm="1">
        <f t="array" aca="1" ref="BJ22" ca="1">INDIRECT(_xlfn.CONCAT(BJ$4,"_d!",BJ$1,$A22))</f>
        <v>139.7266845703125</v>
      </c>
      <c r="BK22" s="19" cm="1">
        <f t="array" aca="1" ref="BK22" ca="1">INDIRECT(_xlfn.CONCAT(BK$4,"_d!",BK$1,$A22))</f>
        <v>141.57295227050781</v>
      </c>
      <c r="BL22" s="19" cm="1">
        <f t="array" aca="1" ref="BL22" ca="1">INDIRECT(_xlfn.CONCAT(BL$4,"_d!",BL$1,$A22))</f>
        <v>140.7493896484375</v>
      </c>
      <c r="BM22" s="42">
        <f t="shared" ca="1" si="23"/>
        <v>140.32588013609711</v>
      </c>
      <c r="BN22" s="19" cm="1">
        <f t="array" aca="1" ref="BN22" ca="1">INDIRECT(_xlfn.CONCAT(BN$4,"_d!",BN$1,$A22))</f>
        <v>139.28109741210938</v>
      </c>
      <c r="BO22" s="19" cm="1">
        <f t="array" aca="1" ref="BO22" ca="1">INDIRECT(_xlfn.CONCAT(BO$4,"_d!",BO$1,$A22))</f>
        <v>139.96566772460938</v>
      </c>
      <c r="BP22" s="19" cm="1">
        <f t="array" aca="1" ref="BP22" ca="1">INDIRECT(_xlfn.CONCAT(BP$4,"_d!",BP$1,$A22))</f>
        <v>141.99732971191406</v>
      </c>
      <c r="BQ22" s="19" cm="1">
        <f t="array" aca="1" ref="BQ22" ca="1">INDIRECT(_xlfn.CONCAT(BQ$4,"_d!",BQ$1,$A22))</f>
        <v>136.59872436523438</v>
      </c>
      <c r="BR22" s="19" cm="1">
        <f t="array" aca="1" ref="BR22" ca="1">INDIRECT(_xlfn.CONCAT(BR$4,"_d!",BR$1,$A22))</f>
        <v>141.96525573730469</v>
      </c>
      <c r="BS22" s="19" cm="1">
        <f t="array" aca="1" ref="BS22" ca="1">INDIRECT(_xlfn.CONCAT(BS$4,"_d!",BS$1,$A22))</f>
        <v>141.22610473632813</v>
      </c>
      <c r="BT22" s="42">
        <f t="shared" ca="1" si="24"/>
        <v>139.85867586214786</v>
      </c>
      <c r="BU22" s="42"/>
      <c r="BV22" s="45">
        <f t="shared" ca="1" si="25"/>
        <v>138.98157947292376</v>
      </c>
      <c r="BW22" s="45">
        <f t="shared" ca="1" si="26"/>
        <v>138.98463812073868</v>
      </c>
      <c r="BX22" s="45">
        <f t="shared" ca="1" si="27"/>
        <v>139.88740597354624</v>
      </c>
      <c r="BY22" s="45">
        <f t="shared" ca="1" si="28"/>
        <v>139.30088176683444</v>
      </c>
      <c r="BZ22" s="45">
        <f t="shared" ca="1" si="29"/>
        <v>139.7424036430653</v>
      </c>
      <c r="CA22" s="45">
        <f t="shared" ca="1" si="30"/>
        <v>139.82942673184027</v>
      </c>
      <c r="CB22" s="45">
        <f t="shared" ca="1" si="31"/>
        <v>139.82164255189522</v>
      </c>
      <c r="CC22" s="45">
        <f t="shared" ca="1" si="32"/>
        <v>139.81849384395952</v>
      </c>
      <c r="CD22" s="45">
        <f t="shared" ca="1" si="33"/>
        <v>140.32588013609711</v>
      </c>
      <c r="CE22" s="45">
        <f t="shared" ca="1" si="34"/>
        <v>139.85867586214786</v>
      </c>
      <c r="CF22" s="45" cm="1">
        <f t="array" aca="1" ref="CF22" ca="1">+SUMPRODUCT($BV$3:$CE$3/100,$BV22:$CE22)</f>
        <v>139.74392964166816</v>
      </c>
      <c r="CG22" s="24"/>
      <c r="CH22" s="24">
        <f t="shared" ca="1" si="37"/>
        <v>2.2217176453046106E-2</v>
      </c>
      <c r="CI22" s="24">
        <f t="shared" ca="1" si="37"/>
        <v>2.2149338510772276E-2</v>
      </c>
      <c r="CJ22" s="24">
        <f t="shared" ca="1" si="37"/>
        <v>2.0547565490651509E-2</v>
      </c>
      <c r="CK22" s="24">
        <f t="shared" ca="1" si="37"/>
        <v>2.153817507465372E-2</v>
      </c>
      <c r="CL22" s="24">
        <f t="shared" ca="1" si="37"/>
        <v>2.1322958273065185E-2</v>
      </c>
      <c r="CM22" s="24">
        <f t="shared" ca="1" si="37"/>
        <v>2.1004210124740963E-2</v>
      </c>
      <c r="CN22" s="24">
        <f t="shared" ca="1" si="37"/>
        <v>2.0845304653070329E-2</v>
      </c>
      <c r="CO22" s="24">
        <f t="shared" ca="1" si="37"/>
        <v>2.0726384986027524E-2</v>
      </c>
      <c r="CP22" s="24">
        <f t="shared" ca="1" si="37"/>
        <v>2.022027386744063E-2</v>
      </c>
      <c r="CQ22" s="24">
        <f t="shared" ca="1" si="37"/>
        <v>1.9938103463891688E-2</v>
      </c>
      <c r="CR22" s="24">
        <f t="shared" ca="1" si="37"/>
        <v>2.0824926051165704E-2</v>
      </c>
      <c r="CS22" s="24">
        <f>+[1]NAC!AX23</f>
        <v>3.2307692307692149E-2</v>
      </c>
      <c r="CT22" s="24"/>
      <c r="CU22" s="24">
        <f t="shared" ca="1" si="38"/>
        <v>0.25655649659370705</v>
      </c>
      <c r="CV22" s="24">
        <f t="shared" ca="1" si="39"/>
        <v>0.25688202524651449</v>
      </c>
      <c r="CW22" s="24">
        <f t="shared" ca="1" si="40"/>
        <v>0.26166920129029059</v>
      </c>
      <c r="CX22" s="24">
        <f t="shared" ca="1" si="41"/>
        <v>0.25987599097107483</v>
      </c>
      <c r="CY22" s="24">
        <f t="shared" ca="1" si="42"/>
        <v>0.26269571528355606</v>
      </c>
      <c r="CZ22" s="24">
        <f t="shared" ca="1" si="43"/>
        <v>0.26300092418215781</v>
      </c>
      <c r="DA22" s="24">
        <f t="shared" ca="1" si="44"/>
        <v>0.26469524121089072</v>
      </c>
      <c r="DB22" s="24">
        <f t="shared" ca="1" si="45"/>
        <v>0.26487975073291592</v>
      </c>
      <c r="DC22" s="24">
        <f t="shared" ca="1" si="46"/>
        <v>0.26786495051656356</v>
      </c>
      <c r="DD22" s="24">
        <f t="shared" ca="1" si="47"/>
        <v>0.26695108615673258</v>
      </c>
      <c r="DE22" s="48">
        <f t="shared" ca="1" si="48"/>
        <v>0.26366494601778978</v>
      </c>
      <c r="DF22" s="48">
        <f>+[1]NAC!AG23</f>
        <v>0.26334841628959271</v>
      </c>
      <c r="DG22" s="24">
        <f t="shared" ca="1" si="49"/>
        <v>-1.0394589563025525E-2</v>
      </c>
    </row>
    <row r="23" spans="1:111" x14ac:dyDescent="0.25">
      <c r="A23">
        <f t="shared" si="36"/>
        <v>50</v>
      </c>
      <c r="B23" s="35">
        <f>+NAC!A23</f>
        <v>43252</v>
      </c>
      <c r="C23" s="19" cm="1">
        <f t="array" aca="1" ref="C23" ca="1">INDIRECT(_xlfn.CONCAT(C$4,"_d!",C$1,$A23))</f>
        <v>144.89448547363281</v>
      </c>
      <c r="D23" s="19" cm="1">
        <f t="array" aca="1" ref="D23" ca="1">INDIRECT(_xlfn.CONCAT(D$4,"_d!",D$1,$A23))</f>
        <v>143.9200439453125</v>
      </c>
      <c r="E23" s="19" cm="1">
        <f t="array" aca="1" ref="E23" ca="1">INDIRECT(_xlfn.CONCAT(E$4,"_d!",E$1,$A23))</f>
        <v>144.65101623535156</v>
      </c>
      <c r="F23" s="19" cm="1">
        <f t="array" aca="1" ref="F23" ca="1">INDIRECT(_xlfn.CONCAT(F$4,"_d!",F$1,$A23))</f>
        <v>141.72315979003906</v>
      </c>
      <c r="G23" s="19" cm="1">
        <f t="array" aca="1" ref="G23" ca="1">INDIRECT(_xlfn.CONCAT(G$4,"_d!",G$1,$A23))</f>
        <v>144.26370239257813</v>
      </c>
      <c r="H23" s="19" cm="1">
        <f t="array" aca="1" ref="H23" ca="1">INDIRECT(_xlfn.CONCAT(H$4,"_d!",H$1,$A23))</f>
        <v>143.55191040039063</v>
      </c>
      <c r="I23" s="42">
        <f t="shared" ca="1" si="15"/>
        <v>144.29039946607952</v>
      </c>
      <c r="J23" s="19" cm="1">
        <f t="array" aca="1" ref="J23" ca="1">INDIRECT(_xlfn.CONCAT(J$4,"_d!",J$1,$A23))</f>
        <v>144.16958618164063</v>
      </c>
      <c r="K23" s="19" cm="1">
        <f t="array" aca="1" ref="K23" ca="1">INDIRECT(_xlfn.CONCAT(K$4,"_d!",K$1,$A23))</f>
        <v>144.59033203125</v>
      </c>
      <c r="L23" s="19" cm="1">
        <f t="array" aca="1" ref="L23" ca="1">INDIRECT(_xlfn.CONCAT(L$4,"_d!",L$1,$A23))</f>
        <v>145.17010498046875</v>
      </c>
      <c r="M23" s="19" cm="1">
        <f t="array" aca="1" ref="M23" ca="1">INDIRECT(_xlfn.CONCAT(M$4,"_d!",M$1,$A23))</f>
        <v>141.93647766113281</v>
      </c>
      <c r="N23" s="19" cm="1">
        <f t="array" aca="1" ref="N23" ca="1">INDIRECT(_xlfn.CONCAT(N$4,"_d!",N$1,$A23))</f>
        <v>144.82194519042969</v>
      </c>
      <c r="O23" s="19" cm="1">
        <f t="array" aca="1" ref="O23" ca="1">INDIRECT(_xlfn.CONCAT(O$4,"_d!",O$1,$A23))</f>
        <v>143.269775390625</v>
      </c>
      <c r="P23" s="42">
        <f t="shared" ca="1" si="16"/>
        <v>144.25992708426827</v>
      </c>
      <c r="Q23" s="19" cm="1">
        <f t="array" aca="1" ref="Q23" ca="1">INDIRECT(_xlfn.CONCAT(Q$4,"_d!",Q$1,$A23))</f>
        <v>145.377197265625</v>
      </c>
      <c r="R23" s="19" cm="1">
        <f t="array" aca="1" ref="R23" ca="1">INDIRECT(_xlfn.CONCAT(R$4,"_d!",R$1,$A23))</f>
        <v>145.377197265625</v>
      </c>
      <c r="S23" s="19" cm="1">
        <f t="array" aca="1" ref="S23" ca="1">INDIRECT(_xlfn.CONCAT(S$4,"_d!",S$1,$A23))</f>
        <v>145.62782287597656</v>
      </c>
      <c r="T23" s="19" cm="1">
        <f t="array" aca="1" ref="T23" ca="1">INDIRECT(_xlfn.CONCAT(T$4,"_d!",T$1,$A23))</f>
        <v>142.47695922851563</v>
      </c>
      <c r="U23" s="19" cm="1">
        <f t="array" aca="1" ref="U23" ca="1">INDIRECT(_xlfn.CONCAT(U$4,"_d!",U$1,$A23))</f>
        <v>145.51202392578125</v>
      </c>
      <c r="V23" s="19" cm="1">
        <f t="array" aca="1" ref="V23" ca="1">INDIRECT(_xlfn.CONCAT(V$4,"_d!",V$1,$A23))</f>
        <v>143.71604919433594</v>
      </c>
      <c r="W23" s="42">
        <f t="shared" ca="1" si="17"/>
        <v>145.16770139535157</v>
      </c>
      <c r="X23" s="19" cm="1">
        <f t="array" aca="1" ref="X23" ca="1">INDIRECT(_xlfn.CONCAT(X$4,"_d!",X$1,$A23))</f>
        <v>144.38809204101563</v>
      </c>
      <c r="Y23" s="19" cm="1">
        <f t="array" aca="1" ref="Y23" ca="1">INDIRECT(_xlfn.CONCAT(Y$4,"_d!",Y$1,$A23))</f>
        <v>144.26344299316406</v>
      </c>
      <c r="Z23" s="19" cm="1">
        <f t="array" aca="1" ref="Z23" ca="1">INDIRECT(_xlfn.CONCAT(Z$4,"_d!",Z$1,$A23))</f>
        <v>146.29025268554688</v>
      </c>
      <c r="AA23" s="19" cm="1">
        <f t="array" aca="1" ref="AA23" ca="1">INDIRECT(_xlfn.CONCAT(AA$4,"_d!",AA$1,$A23))</f>
        <v>142.11141967773438</v>
      </c>
      <c r="AB23" s="19" cm="1">
        <f t="array" aca="1" ref="AB23" ca="1">INDIRECT(_xlfn.CONCAT(AB$4,"_d!",AB$1,$A23))</f>
        <v>146.19593811035156</v>
      </c>
      <c r="AC23" s="19" cm="1">
        <f t="array" aca="1" ref="AC23" ca="1">INDIRECT(_xlfn.CONCAT(AC$4,"_d!",AC$1,$A23))</f>
        <v>144.36225891113281</v>
      </c>
      <c r="AD23" s="42">
        <f t="shared" ca="1" si="18"/>
        <v>144.48857231816595</v>
      </c>
      <c r="AE23" s="19" cm="1">
        <f t="array" aca="1" ref="AE23" ca="1">INDIRECT(_xlfn.CONCAT(AE$4,"_d!",AE$1,$A23))</f>
        <v>144.91798400878906</v>
      </c>
      <c r="AF23" s="19" cm="1">
        <f t="array" aca="1" ref="AF23" ca="1">INDIRECT(_xlfn.CONCAT(AF$4,"_d!",AF$1,$A23))</f>
        <v>145.05332946777344</v>
      </c>
      <c r="AG23" s="19" cm="1">
        <f t="array" aca="1" ref="AG23" ca="1">INDIRECT(_xlfn.CONCAT(AG$4,"_d!",AG$1,$A23))</f>
        <v>146.12059020996094</v>
      </c>
      <c r="AH23" s="19" cm="1">
        <f t="array" aca="1" ref="AH23" ca="1">INDIRECT(_xlfn.CONCAT(AH$4,"_d!",AH$1,$A23))</f>
        <v>142.83216857910156</v>
      </c>
      <c r="AI23" s="19" cm="1">
        <f t="array" aca="1" ref="AI23" ca="1">INDIRECT(_xlfn.CONCAT(AI$4,"_d!",AI$1,$A23))</f>
        <v>145.54066467285156</v>
      </c>
      <c r="AJ23" s="19" cm="1">
        <f t="array" aca="1" ref="AJ23" ca="1">INDIRECT(_xlfn.CONCAT(AJ$4,"_d!",AJ$1,$A23))</f>
        <v>144.00244140625</v>
      </c>
      <c r="AK23" s="42">
        <f t="shared" ca="1" si="19"/>
        <v>144.93444423554871</v>
      </c>
      <c r="AL23" s="19" cm="1">
        <f t="array" aca="1" ref="AL23" ca="1">INDIRECT(_xlfn.CONCAT(AL$4,"_d!",AL$1,$A23))</f>
        <v>145.13526916503906</v>
      </c>
      <c r="AM23" s="19" cm="1">
        <f t="array" aca="1" ref="AM23" ca="1">INDIRECT(_xlfn.CONCAT(AM$4,"_d!",AM$1,$A23))</f>
        <v>145.00918579101563</v>
      </c>
      <c r="AN23" s="19" cm="1">
        <f t="array" aca="1" ref="AN23" ca="1">INDIRECT(_xlfn.CONCAT(AN$4,"_d!",AN$1,$A23))</f>
        <v>146.18092346191406</v>
      </c>
      <c r="AO23" s="19" cm="1">
        <f t="array" aca="1" ref="AO23" ca="1">INDIRECT(_xlfn.CONCAT(AO$4,"_d!",AO$1,$A23))</f>
        <v>141.86480712890625</v>
      </c>
      <c r="AP23" s="19" cm="1">
        <f t="array" aca="1" ref="AP23" ca="1">INDIRECT(_xlfn.CONCAT(AP$4,"_d!",AP$1,$A23))</f>
        <v>145.91534423828125</v>
      </c>
      <c r="AQ23" s="19" cm="1">
        <f t="array" aca="1" ref="AQ23" ca="1">INDIRECT(_xlfn.CONCAT(AQ$4,"_d!",AQ$1,$A23))</f>
        <v>143.57376098632813</v>
      </c>
      <c r="AR23" s="42">
        <f t="shared" ca="1" si="20"/>
        <v>144.97373690287901</v>
      </c>
      <c r="AS23" s="19" cm="1">
        <f t="array" aca="1" ref="AS23" ca="1">INDIRECT(_xlfn.CONCAT(AS$4,"_d!",AS$1,$A23))</f>
        <v>144.59646606445313</v>
      </c>
      <c r="AT23" s="19" cm="1">
        <f t="array" aca="1" ref="AT23" ca="1">INDIRECT(_xlfn.CONCAT(AT$4,"_d!",AT$1,$A23))</f>
        <v>145.60078430175781</v>
      </c>
      <c r="AU23" s="19" cm="1">
        <f t="array" aca="1" ref="AU23" ca="1">INDIRECT(_xlfn.CONCAT(AU$4,"_d!",AU$1,$A23))</f>
        <v>146.09968566894531</v>
      </c>
      <c r="AV23" s="19" cm="1">
        <f t="array" aca="1" ref="AV23" ca="1">INDIRECT(_xlfn.CONCAT(AV$4,"_d!",AV$1,$A23))</f>
        <v>142.99272155761719</v>
      </c>
      <c r="AW23" s="19" cm="1">
        <f t="array" aca="1" ref="AW23" ca="1">INDIRECT(_xlfn.CONCAT(AW$4,"_d!",AW$1,$A23))</f>
        <v>146.12879943847656</v>
      </c>
      <c r="AX23" s="19" cm="1">
        <f t="array" aca="1" ref="AX23" ca="1">INDIRECT(_xlfn.CONCAT(AX$4,"_d!",AX$1,$A23))</f>
        <v>144.16252136230469</v>
      </c>
      <c r="AY23" s="42">
        <f t="shared" ca="1" si="21"/>
        <v>145.02353510943303</v>
      </c>
      <c r="AZ23" s="19" cm="1">
        <f t="array" aca="1" ref="AZ23" ca="1">INDIRECT(_xlfn.CONCAT(AZ$4,"_d!",AZ$1,$A23))</f>
        <v>144.97262573242188</v>
      </c>
      <c r="BA23" s="19" cm="1">
        <f t="array" aca="1" ref="BA23" ca="1">INDIRECT(_xlfn.CONCAT(BA$4,"_d!",BA$1,$A23))</f>
        <v>144.72480773925781</v>
      </c>
      <c r="BB23" s="19" cm="1">
        <f t="array" aca="1" ref="BB23" ca="1">INDIRECT(_xlfn.CONCAT(BB$4,"_d!",BB$1,$A23))</f>
        <v>146.87687683105469</v>
      </c>
      <c r="BC23" s="19" cm="1">
        <f t="array" aca="1" ref="BC23" ca="1">INDIRECT(_xlfn.CONCAT(BC$4,"_d!",BC$1,$A23))</f>
        <v>142.55865478515625</v>
      </c>
      <c r="BD23" s="19" cm="1">
        <f t="array" aca="1" ref="BD23" ca="1">INDIRECT(_xlfn.CONCAT(BD$4,"_d!",BD$1,$A23))</f>
        <v>146.23983764648438</v>
      </c>
      <c r="BE23" s="19" cm="1">
        <f t="array" aca="1" ref="BE23" ca="1">INDIRECT(_xlfn.CONCAT(BE$4,"_d!",BE$1,$A23))</f>
        <v>144.94834899902344</v>
      </c>
      <c r="BF23" s="42">
        <f t="shared" ca="1" si="22"/>
        <v>144.99452057171337</v>
      </c>
      <c r="BG23" s="19" cm="1">
        <f t="array" aca="1" ref="BG23" ca="1">INDIRECT(_xlfn.CONCAT(BG$4,"_d!",BG$1,$A23))</f>
        <v>145.12774658203125</v>
      </c>
      <c r="BH23" s="19" cm="1">
        <f t="array" aca="1" ref="BH23" ca="1">INDIRECT(_xlfn.CONCAT(BH$4,"_d!",BH$1,$A23))</f>
        <v>145.41757202148438</v>
      </c>
      <c r="BI23" s="19" cm="1">
        <f t="array" aca="1" ref="BI23" ca="1">INDIRECT(_xlfn.CONCAT(BI$4,"_d!",BI$1,$A23))</f>
        <v>147.17889404296875</v>
      </c>
      <c r="BJ23" s="19" cm="1">
        <f t="array" aca="1" ref="BJ23" ca="1">INDIRECT(_xlfn.CONCAT(BJ$4,"_d!",BJ$1,$A23))</f>
        <v>143.86143493652344</v>
      </c>
      <c r="BK23" s="19" cm="1">
        <f t="array" aca="1" ref="BK23" ca="1">INDIRECT(_xlfn.CONCAT(BK$4,"_d!",BK$1,$A23))</f>
        <v>146.67137145996094</v>
      </c>
      <c r="BL23" s="19" cm="1">
        <f t="array" aca="1" ref="BL23" ca="1">INDIRECT(_xlfn.CONCAT(BL$4,"_d!",BL$1,$A23))</f>
        <v>145.28129577636719</v>
      </c>
      <c r="BM23" s="42">
        <f t="shared" ca="1" si="23"/>
        <v>145.41383080970223</v>
      </c>
      <c r="BN23" s="19" cm="1">
        <f t="array" aca="1" ref="BN23" ca="1">INDIRECT(_xlfn.CONCAT(BN$4,"_d!",BN$1,$A23))</f>
        <v>144.71725463867188</v>
      </c>
      <c r="BO23" s="19" cm="1">
        <f t="array" aca="1" ref="BO23" ca="1">INDIRECT(_xlfn.CONCAT(BO$4,"_d!",BO$1,$A23))</f>
        <v>144.90083312988281</v>
      </c>
      <c r="BP23" s="19" cm="1">
        <f t="array" aca="1" ref="BP23" ca="1">INDIRECT(_xlfn.CONCAT(BP$4,"_d!",BP$1,$A23))</f>
        <v>146.47386169433594</v>
      </c>
      <c r="BQ23" s="19" cm="1">
        <f t="array" aca="1" ref="BQ23" ca="1">INDIRECT(_xlfn.CONCAT(BQ$4,"_d!",BQ$1,$A23))</f>
        <v>140.77764892578125</v>
      </c>
      <c r="BR23" s="19" cm="1">
        <f t="array" aca="1" ref="BR23" ca="1">INDIRECT(_xlfn.CONCAT(BR$4,"_d!",BR$1,$A23))</f>
        <v>146.89582824707031</v>
      </c>
      <c r="BS23" s="19" cm="1">
        <f t="array" aca="1" ref="BS23" ca="1">INDIRECT(_xlfn.CONCAT(BS$4,"_d!",BS$1,$A23))</f>
        <v>145.79975891113281</v>
      </c>
      <c r="BT23" s="42">
        <f t="shared" ca="1" si="24"/>
        <v>144.92125797086513</v>
      </c>
      <c r="BU23" s="42"/>
      <c r="BV23" s="45">
        <f t="shared" ca="1" si="25"/>
        <v>144.29039946607952</v>
      </c>
      <c r="BW23" s="45">
        <f t="shared" ca="1" si="26"/>
        <v>144.25992708426827</v>
      </c>
      <c r="BX23" s="45">
        <f t="shared" ca="1" si="27"/>
        <v>145.16770139535157</v>
      </c>
      <c r="BY23" s="45">
        <f t="shared" ca="1" si="28"/>
        <v>144.48857231816595</v>
      </c>
      <c r="BZ23" s="45">
        <f t="shared" ca="1" si="29"/>
        <v>144.93444423554871</v>
      </c>
      <c r="CA23" s="45">
        <f t="shared" ca="1" si="30"/>
        <v>144.97373690287901</v>
      </c>
      <c r="CB23" s="45">
        <f t="shared" ca="1" si="31"/>
        <v>145.02353510943303</v>
      </c>
      <c r="CC23" s="45">
        <f t="shared" ca="1" si="32"/>
        <v>144.99452057171337</v>
      </c>
      <c r="CD23" s="45">
        <f t="shared" ca="1" si="33"/>
        <v>145.41383080970223</v>
      </c>
      <c r="CE23" s="45">
        <f t="shared" ca="1" si="34"/>
        <v>144.92125797086513</v>
      </c>
      <c r="CF23" s="45" cm="1">
        <f t="array" aca="1" ref="CF23" ca="1">+SUMPRODUCT($BV$3:$CE$3/100,$BV23:$CE23)</f>
        <v>144.91030411620972</v>
      </c>
      <c r="CG23" s="24"/>
      <c r="CH23" s="24">
        <f t="shared" ca="1" si="37"/>
        <v>3.8198011659451803E-2</v>
      </c>
      <c r="CI23" s="24">
        <f t="shared" ca="1" si="37"/>
        <v>3.7955913940264763E-2</v>
      </c>
      <c r="CJ23" s="24">
        <f t="shared" ca="1" si="37"/>
        <v>3.7746753434000135E-2</v>
      </c>
      <c r="CK23" s="24">
        <f t="shared" ca="1" si="37"/>
        <v>3.7240902466179726E-2</v>
      </c>
      <c r="CL23" s="24">
        <f t="shared" ca="1" si="37"/>
        <v>3.7154367301031277E-2</v>
      </c>
      <c r="CM23" s="24">
        <f t="shared" ca="1" si="37"/>
        <v>3.6789896742581263E-2</v>
      </c>
      <c r="CN23" s="24">
        <f t="shared" ca="1" si="37"/>
        <v>3.7203772338800123E-2</v>
      </c>
      <c r="CO23" s="24">
        <f t="shared" ca="1" si="37"/>
        <v>3.7019614397580503E-2</v>
      </c>
      <c r="CP23" s="24">
        <f t="shared" ca="1" si="37"/>
        <v>3.6258106264293488E-2</v>
      </c>
      <c r="CQ23" s="24">
        <f t="shared" ca="1" si="37"/>
        <v>3.6197840981329055E-2</v>
      </c>
      <c r="CR23" s="24">
        <f t="shared" ca="1" si="37"/>
        <v>3.6970296225311561E-2</v>
      </c>
      <c r="CS23" s="24">
        <f>+[1]NAC!AX24</f>
        <v>5.216095380029806E-2</v>
      </c>
      <c r="CT23" s="24"/>
      <c r="CU23" s="24">
        <f t="shared" ca="1" si="38"/>
        <v>0.28993630361664025</v>
      </c>
      <c r="CV23" s="24">
        <f t="shared" ca="1" si="39"/>
        <v>0.2898027500676823</v>
      </c>
      <c r="CW23" s="24">
        <f t="shared" ca="1" si="40"/>
        <v>0.29251650041901045</v>
      </c>
      <c r="CX23" s="24">
        <f t="shared" ca="1" si="41"/>
        <v>0.29198678456659732</v>
      </c>
      <c r="CY23" s="24">
        <f t="shared" ca="1" si="42"/>
        <v>0.29432297347553171</v>
      </c>
      <c r="CZ23" s="24">
        <f t="shared" ca="1" si="43"/>
        <v>0.29421379067724973</v>
      </c>
      <c r="DA23" s="24">
        <f t="shared" ca="1" si="44"/>
        <v>0.2964571972316925</v>
      </c>
      <c r="DB23" s="24">
        <f t="shared" ca="1" si="45"/>
        <v>0.2962844619362015</v>
      </c>
      <c r="DC23" s="24">
        <f t="shared" ca="1" si="46"/>
        <v>0.29809966943038635</v>
      </c>
      <c r="DD23" s="24">
        <f t="shared" ca="1" si="47"/>
        <v>0.2967749761307894</v>
      </c>
      <c r="DE23" s="48">
        <f t="shared" ca="1" si="48"/>
        <v>0.29487854287141535</v>
      </c>
      <c r="DF23" s="48">
        <f>+[1]NAC!AG24</f>
        <v>0.29516994633273708</v>
      </c>
      <c r="DG23" s="24">
        <f t="shared" ca="1" si="49"/>
        <v>-6.8386725141491578E-3</v>
      </c>
    </row>
    <row r="24" spans="1:111" x14ac:dyDescent="0.25">
      <c r="A24">
        <f t="shared" si="36"/>
        <v>51</v>
      </c>
      <c r="B24" s="35">
        <f>+NAC!A24</f>
        <v>43282</v>
      </c>
      <c r="C24" s="19" cm="1">
        <f t="array" aca="1" ref="C24" ca="1">INDIRECT(_xlfn.CONCAT(C$4,"_d!",C$1,$A24))</f>
        <v>148.96372985839844</v>
      </c>
      <c r="D24" s="19" cm="1">
        <f t="array" aca="1" ref="D24" ca="1">INDIRECT(_xlfn.CONCAT(D$4,"_d!",D$1,$A24))</f>
        <v>148.59367370605469</v>
      </c>
      <c r="E24" s="19" cm="1">
        <f t="array" aca="1" ref="E24" ca="1">INDIRECT(_xlfn.CONCAT(E$4,"_d!",E$1,$A24))</f>
        <v>149.73870849609375</v>
      </c>
      <c r="F24" s="19" cm="1">
        <f t="array" aca="1" ref="F24" ca="1">INDIRECT(_xlfn.CONCAT(F$4,"_d!",F$1,$A24))</f>
        <v>146.53428649902344</v>
      </c>
      <c r="G24" s="19" cm="1">
        <f t="array" aca="1" ref="G24" ca="1">INDIRECT(_xlfn.CONCAT(G$4,"_d!",G$1,$A24))</f>
        <v>149.6173095703125</v>
      </c>
      <c r="H24" s="19" cm="1">
        <f t="array" aca="1" ref="H24" ca="1">INDIRECT(_xlfn.CONCAT(H$4,"_d!",H$1,$A24))</f>
        <v>147.99923706054688</v>
      </c>
      <c r="I24" s="42">
        <f t="shared" ca="1" si="15"/>
        <v>148.76637887868367</v>
      </c>
      <c r="J24" s="19" cm="1">
        <f t="array" aca="1" ref="J24" ca="1">INDIRECT(_xlfn.CONCAT(J$4,"_d!",J$1,$A24))</f>
        <v>148.31951904296875</v>
      </c>
      <c r="K24" s="19" cm="1">
        <f t="array" aca="1" ref="K24" ca="1">INDIRECT(_xlfn.CONCAT(K$4,"_d!",K$1,$A24))</f>
        <v>149.29379272460938</v>
      </c>
      <c r="L24" s="19" cm="1">
        <f t="array" aca="1" ref="L24" ca="1">INDIRECT(_xlfn.CONCAT(L$4,"_d!",L$1,$A24))</f>
        <v>150.24055480957031</v>
      </c>
      <c r="M24" s="19" cm="1">
        <f t="array" aca="1" ref="M24" ca="1">INDIRECT(_xlfn.CONCAT(M$4,"_d!",M$1,$A24))</f>
        <v>146.67718505859375</v>
      </c>
      <c r="N24" s="19" cm="1">
        <f t="array" aca="1" ref="N24" ca="1">INDIRECT(_xlfn.CONCAT(N$4,"_d!",N$1,$A24))</f>
        <v>150.0474853515625</v>
      </c>
      <c r="O24" s="19" cm="1">
        <f t="array" aca="1" ref="O24" ca="1">INDIRECT(_xlfn.CONCAT(O$4,"_d!",O$1,$A24))</f>
        <v>147.44711303710938</v>
      </c>
      <c r="P24" s="42">
        <f t="shared" ca="1" si="16"/>
        <v>148.75265712171083</v>
      </c>
      <c r="Q24" s="19" cm="1">
        <f t="array" aca="1" ref="Q24" ca="1">INDIRECT(_xlfn.CONCAT(Q$4,"_d!",Q$1,$A24))</f>
        <v>149.30075073242188</v>
      </c>
      <c r="R24" s="19" cm="1">
        <f t="array" aca="1" ref="R24" ca="1">INDIRECT(_xlfn.CONCAT(R$4,"_d!",R$1,$A24))</f>
        <v>149.30075073242188</v>
      </c>
      <c r="S24" s="19" cm="1">
        <f t="array" aca="1" ref="S24" ca="1">INDIRECT(_xlfn.CONCAT(S$4,"_d!",S$1,$A24))</f>
        <v>150.70704650878906</v>
      </c>
      <c r="T24" s="19" cm="1">
        <f t="array" aca="1" ref="T24" ca="1">INDIRECT(_xlfn.CONCAT(T$4,"_d!",T$1,$A24))</f>
        <v>147.67222595214844</v>
      </c>
      <c r="U24" s="19" cm="1">
        <f t="array" aca="1" ref="U24" ca="1">INDIRECT(_xlfn.CONCAT(U$4,"_d!",U$1,$A24))</f>
        <v>150.82112121582031</v>
      </c>
      <c r="V24" s="19" cm="1">
        <f t="array" aca="1" ref="V24" ca="1">INDIRECT(_xlfn.CONCAT(V$4,"_d!",V$1,$A24))</f>
        <v>148.17535400390625</v>
      </c>
      <c r="W24" s="42">
        <f t="shared" ca="1" si="17"/>
        <v>149.35024271429171</v>
      </c>
      <c r="X24" s="19" cm="1">
        <f t="array" aca="1" ref="X24" ca="1">INDIRECT(_xlfn.CONCAT(X$4,"_d!",X$1,$A24))</f>
        <v>148.54576110839844</v>
      </c>
      <c r="Y24" s="19" cm="1">
        <f t="array" aca="1" ref="Y24" ca="1">INDIRECT(_xlfn.CONCAT(Y$4,"_d!",Y$1,$A24))</f>
        <v>148.94699096679688</v>
      </c>
      <c r="Z24" s="19" cm="1">
        <f t="array" aca="1" ref="Z24" ca="1">INDIRECT(_xlfn.CONCAT(Z$4,"_d!",Z$1,$A24))</f>
        <v>151.45175170898438</v>
      </c>
      <c r="AA24" s="19" cm="1">
        <f t="array" aca="1" ref="AA24" ca="1">INDIRECT(_xlfn.CONCAT(AA$4,"_d!",AA$1,$A24))</f>
        <v>146.86618041992188</v>
      </c>
      <c r="AB24" s="19" cm="1">
        <f t="array" aca="1" ref="AB24" ca="1">INDIRECT(_xlfn.CONCAT(AB$4,"_d!",AB$1,$A24))</f>
        <v>151.53672790527344</v>
      </c>
      <c r="AC24" s="19" cm="1">
        <f t="array" aca="1" ref="AC24" ca="1">INDIRECT(_xlfn.CONCAT(AC$4,"_d!",AC$1,$A24))</f>
        <v>149.01113891601563</v>
      </c>
      <c r="AD24" s="42">
        <f t="shared" ca="1" si="18"/>
        <v>149.02043352966743</v>
      </c>
      <c r="AE24" s="19" cm="1">
        <f t="array" aca="1" ref="AE24" ca="1">INDIRECT(_xlfn.CONCAT(AE$4,"_d!",AE$1,$A24))</f>
        <v>148.95637512207031</v>
      </c>
      <c r="AF24" s="19" cm="1">
        <f t="array" aca="1" ref="AF24" ca="1">INDIRECT(_xlfn.CONCAT(AF$4,"_d!",AF$1,$A24))</f>
        <v>149.71446228027344</v>
      </c>
      <c r="AG24" s="19" cm="1">
        <f t="array" aca="1" ref="AG24" ca="1">INDIRECT(_xlfn.CONCAT(AG$4,"_d!",AG$1,$A24))</f>
        <v>151.23635864257813</v>
      </c>
      <c r="AH24" s="19" cm="1">
        <f t="array" aca="1" ref="AH24" ca="1">INDIRECT(_xlfn.CONCAT(AH$4,"_d!",AH$1,$A24))</f>
        <v>148.10676574707031</v>
      </c>
      <c r="AI24" s="19" cm="1">
        <f t="array" aca="1" ref="AI24" ca="1">INDIRECT(_xlfn.CONCAT(AI$4,"_d!",AI$1,$A24))</f>
        <v>150.79344177246094</v>
      </c>
      <c r="AJ24" s="19" cm="1">
        <f t="array" aca="1" ref="AJ24" ca="1">INDIRECT(_xlfn.CONCAT(AJ$4,"_d!",AJ$1,$A24))</f>
        <v>148.60679626464844</v>
      </c>
      <c r="AK24" s="42">
        <f t="shared" ca="1" si="19"/>
        <v>149.41870123215494</v>
      </c>
      <c r="AL24" s="19" cm="1">
        <f t="array" aca="1" ref="AL24" ca="1">INDIRECT(_xlfn.CONCAT(AL$4,"_d!",AL$1,$A24))</f>
        <v>149.16056823730469</v>
      </c>
      <c r="AM24" s="19" cm="1">
        <f t="array" aca="1" ref="AM24" ca="1">INDIRECT(_xlfn.CONCAT(AM$4,"_d!",AM$1,$A24))</f>
        <v>149.74647521972656</v>
      </c>
      <c r="AN24" s="19" cm="1">
        <f t="array" aca="1" ref="AN24" ca="1">INDIRECT(_xlfn.CONCAT(AN$4,"_d!",AN$1,$A24))</f>
        <v>151.19056701660156</v>
      </c>
      <c r="AO24" s="19" cm="1">
        <f t="array" aca="1" ref="AO24" ca="1">INDIRECT(_xlfn.CONCAT(AO$4,"_d!",AO$1,$A24))</f>
        <v>146.64779663085938</v>
      </c>
      <c r="AP24" s="19" cm="1">
        <f t="array" aca="1" ref="AP24" ca="1">INDIRECT(_xlfn.CONCAT(AP$4,"_d!",AP$1,$A24))</f>
        <v>151.22419738769531</v>
      </c>
      <c r="AQ24" s="19" cm="1">
        <f t="array" aca="1" ref="AQ24" ca="1">INDIRECT(_xlfn.CONCAT(AQ$4,"_d!",AQ$1,$A24))</f>
        <v>148.16632080078125</v>
      </c>
      <c r="AR24" s="42">
        <f t="shared" ca="1" si="20"/>
        <v>149.45002652750389</v>
      </c>
      <c r="AS24" s="19" cm="1">
        <f t="array" aca="1" ref="AS24" ca="1">INDIRECT(_xlfn.CONCAT(AS$4,"_d!",AS$1,$A24))</f>
        <v>148.72833251953125</v>
      </c>
      <c r="AT24" s="19" cm="1">
        <f t="array" aca="1" ref="AT24" ca="1">INDIRECT(_xlfn.CONCAT(AT$4,"_d!",AT$1,$A24))</f>
        <v>150.38821411132813</v>
      </c>
      <c r="AU24" s="19" cm="1">
        <f t="array" aca="1" ref="AU24" ca="1">INDIRECT(_xlfn.CONCAT(AU$4,"_d!",AU$1,$A24))</f>
        <v>151.09405517578125</v>
      </c>
      <c r="AV24" s="19" cm="1">
        <f t="array" aca="1" ref="AV24" ca="1">INDIRECT(_xlfn.CONCAT(AV$4,"_d!",AV$1,$A24))</f>
        <v>148.21401977539063</v>
      </c>
      <c r="AW24" s="19" cm="1">
        <f t="array" aca="1" ref="AW24" ca="1">INDIRECT(_xlfn.CONCAT(AW$4,"_d!",AW$1,$A24))</f>
        <v>151.53926086425781</v>
      </c>
      <c r="AX24" s="19" cm="1">
        <f t="array" aca="1" ref="AX24" ca="1">INDIRECT(_xlfn.CONCAT(AX$4,"_d!",AX$1,$A24))</f>
        <v>148.7288818359375</v>
      </c>
      <c r="AY24" s="42">
        <f t="shared" ca="1" si="21"/>
        <v>149.58523134640092</v>
      </c>
      <c r="AZ24" s="19" cm="1">
        <f t="array" aca="1" ref="AZ24" ca="1">INDIRECT(_xlfn.CONCAT(AZ$4,"_d!",AZ$1,$A24))</f>
        <v>149.0198974609375</v>
      </c>
      <c r="BA24" s="19" cm="1">
        <f t="array" aca="1" ref="BA24" ca="1">INDIRECT(_xlfn.CONCAT(BA$4,"_d!",BA$1,$A24))</f>
        <v>149.52285766601563</v>
      </c>
      <c r="BB24" s="19" cm="1">
        <f t="array" aca="1" ref="BB24" ca="1">INDIRECT(_xlfn.CONCAT(BB$4,"_d!",BB$1,$A24))</f>
        <v>151.93069458007813</v>
      </c>
      <c r="BC24" s="19" cm="1">
        <f t="array" aca="1" ref="BC24" ca="1">INDIRECT(_xlfn.CONCAT(BC$4,"_d!",BC$1,$A24))</f>
        <v>147.46786499023438</v>
      </c>
      <c r="BD24" s="19" cm="1">
        <f t="array" aca="1" ref="BD24" ca="1">INDIRECT(_xlfn.CONCAT(BD$4,"_d!",BD$1,$A24))</f>
        <v>151.70767211914063</v>
      </c>
      <c r="BE24" s="19" cm="1">
        <f t="array" aca="1" ref="BE24" ca="1">INDIRECT(_xlfn.CONCAT(BE$4,"_d!",BE$1,$A24))</f>
        <v>149.62165832519531</v>
      </c>
      <c r="BF24" s="42">
        <f t="shared" ca="1" si="22"/>
        <v>149.52343412525997</v>
      </c>
      <c r="BG24" s="19" cm="1">
        <f t="array" aca="1" ref="BG24" ca="1">INDIRECT(_xlfn.CONCAT(BG$4,"_d!",BG$1,$A24))</f>
        <v>149.20809936523438</v>
      </c>
      <c r="BH24" s="19" cm="1">
        <f t="array" aca="1" ref="BH24" ca="1">INDIRECT(_xlfn.CONCAT(BH$4,"_d!",BH$1,$A24))</f>
        <v>150.14680480957031</v>
      </c>
      <c r="BI24" s="19" cm="1">
        <f t="array" aca="1" ref="BI24" ca="1">INDIRECT(_xlfn.CONCAT(BI$4,"_d!",BI$1,$A24))</f>
        <v>152.32565307617188</v>
      </c>
      <c r="BJ24" s="19" cm="1">
        <f t="array" aca="1" ref="BJ24" ca="1">INDIRECT(_xlfn.CONCAT(BJ$4,"_d!",BJ$1,$A24))</f>
        <v>148.81784057617188</v>
      </c>
      <c r="BK24" s="19" cm="1">
        <f t="array" aca="1" ref="BK24" ca="1">INDIRECT(_xlfn.CONCAT(BK$4,"_d!",BK$1,$A24))</f>
        <v>152.12882995605469</v>
      </c>
      <c r="BL24" s="19" cm="1">
        <f t="array" aca="1" ref="BL24" ca="1">INDIRECT(_xlfn.CONCAT(BL$4,"_d!",BL$1,$A24))</f>
        <v>150.02871704101563</v>
      </c>
      <c r="BM24" s="42">
        <f t="shared" ca="1" si="23"/>
        <v>149.94759428614981</v>
      </c>
      <c r="BN24" s="19" cm="1">
        <f t="array" aca="1" ref="BN24" ca="1">INDIRECT(_xlfn.CONCAT(BN$4,"_d!",BN$1,$A24))</f>
        <v>148.83474731445313</v>
      </c>
      <c r="BO24" s="19" cm="1">
        <f t="array" aca="1" ref="BO24" ca="1">INDIRECT(_xlfn.CONCAT(BO$4,"_d!",BO$1,$A24))</f>
        <v>149.80244445800781</v>
      </c>
      <c r="BP24" s="19" cm="1">
        <f t="array" aca="1" ref="BP24" ca="1">INDIRECT(_xlfn.CONCAT(BP$4,"_d!",BP$1,$A24))</f>
        <v>151.55250549316406</v>
      </c>
      <c r="BQ24" s="19" cm="1">
        <f t="array" aca="1" ref="BQ24" ca="1">INDIRECT(_xlfn.CONCAT(BQ$4,"_d!",BQ$1,$A24))</f>
        <v>145.92832946777344</v>
      </c>
      <c r="BR24" s="19" cm="1">
        <f t="array" aca="1" ref="BR24" ca="1">INDIRECT(_xlfn.CONCAT(BR$4,"_d!",BR$1,$A24))</f>
        <v>152.37992858886719</v>
      </c>
      <c r="BS24" s="19" cm="1">
        <f t="array" aca="1" ref="BS24" ca="1">INDIRECT(_xlfn.CONCAT(BS$4,"_d!",BS$1,$A24))</f>
        <v>150.58023071289063</v>
      </c>
      <c r="BT24" s="42">
        <f t="shared" ca="1" si="24"/>
        <v>149.53427106210387</v>
      </c>
      <c r="BU24" s="42"/>
      <c r="BV24" s="45">
        <f t="shared" ca="1" si="25"/>
        <v>148.76637887868367</v>
      </c>
      <c r="BW24" s="45">
        <f t="shared" ca="1" si="26"/>
        <v>148.75265712171083</v>
      </c>
      <c r="BX24" s="45">
        <f t="shared" ca="1" si="27"/>
        <v>149.35024271429171</v>
      </c>
      <c r="BY24" s="45">
        <f t="shared" ca="1" si="28"/>
        <v>149.02043352966743</v>
      </c>
      <c r="BZ24" s="45">
        <f t="shared" ca="1" si="29"/>
        <v>149.41870123215494</v>
      </c>
      <c r="CA24" s="45">
        <f t="shared" ca="1" si="30"/>
        <v>149.45002652750389</v>
      </c>
      <c r="CB24" s="45">
        <f t="shared" ca="1" si="31"/>
        <v>149.58523134640092</v>
      </c>
      <c r="CC24" s="45">
        <f t="shared" ca="1" si="32"/>
        <v>149.52343412525997</v>
      </c>
      <c r="CD24" s="45">
        <f t="shared" ca="1" si="33"/>
        <v>149.94759428614981</v>
      </c>
      <c r="CE24" s="45">
        <f t="shared" ca="1" si="34"/>
        <v>149.53427106210387</v>
      </c>
      <c r="CF24" s="45" cm="1">
        <f t="array" aca="1" ref="CF24" ca="1">+SUMPRODUCT($BV$3:$CE$3/100,$BV24:$CE24)</f>
        <v>149.41824000635415</v>
      </c>
      <c r="CG24" s="24"/>
      <c r="CH24" s="24">
        <f t="shared" ca="1" si="37"/>
        <v>3.1020632205376764E-2</v>
      </c>
      <c r="CI24" s="24">
        <f t="shared" ca="1" si="37"/>
        <v>3.1143298962144739E-2</v>
      </c>
      <c r="CJ24" s="24">
        <f t="shared" ca="1" si="37"/>
        <v>2.8811789941822985E-2</v>
      </c>
      <c r="CK24" s="24">
        <f t="shared" ca="1" si="37"/>
        <v>3.1364841791932552E-2</v>
      </c>
      <c r="CL24" s="24">
        <f t="shared" ca="1" si="37"/>
        <v>3.0939898519349862E-2</v>
      </c>
      <c r="CM24" s="24">
        <f t="shared" ca="1" si="37"/>
        <v>3.0876555438614783E-2</v>
      </c>
      <c r="CN24" s="24">
        <f t="shared" ca="1" si="37"/>
        <v>3.145486857375035E-2</v>
      </c>
      <c r="CO24" s="24">
        <f t="shared" ca="1" si="37"/>
        <v>3.1235066923143595E-2</v>
      </c>
      <c r="CP24" s="24">
        <f t="shared" ca="1" si="37"/>
        <v>3.1178351132092441E-2</v>
      </c>
      <c r="CQ24" s="24">
        <f t="shared" ca="1" si="37"/>
        <v>3.1831169255832181E-2</v>
      </c>
      <c r="CR24" s="24">
        <f t="shared" ca="1" si="37"/>
        <v>3.1108456487189073E-2</v>
      </c>
      <c r="CS24" s="24">
        <f>+[1]NAC!AX25</f>
        <v>3.9660056657224052E-2</v>
      </c>
      <c r="CT24" s="24"/>
      <c r="CU24" s="24">
        <f t="shared" ca="1" si="38"/>
        <v>0.31012346231638666</v>
      </c>
      <c r="CV24" s="24">
        <f t="shared" ca="1" si="39"/>
        <v>0.30973152183177866</v>
      </c>
      <c r="CW24" s="24">
        <f t="shared" ca="1" si="40"/>
        <v>0.3100790863598315</v>
      </c>
      <c r="CX24" s="24">
        <f t="shared" ca="1" si="41"/>
        <v>0.3109717727853194</v>
      </c>
      <c r="CY24" s="24">
        <f t="shared" ca="1" si="42"/>
        <v>0.31254547363966756</v>
      </c>
      <c r="CZ24" s="24">
        <f t="shared" ca="1" si="43"/>
        <v>0.31248061319190601</v>
      </c>
      <c r="DA24" s="24">
        <f t="shared" ca="1" si="44"/>
        <v>0.31470521413849495</v>
      </c>
      <c r="DB24" s="24">
        <f t="shared" ca="1" si="45"/>
        <v>0.31367110399410159</v>
      </c>
      <c r="DC24" s="24">
        <f t="shared" ca="1" si="46"/>
        <v>0.31445725248238432</v>
      </c>
      <c r="DD24" s="24">
        <f t="shared" ca="1" si="47"/>
        <v>0.31281369215798738</v>
      </c>
      <c r="DE24" s="48">
        <f t="shared" ca="1" si="48"/>
        <v>0.31258260526395087</v>
      </c>
      <c r="DF24" s="48">
        <f>+[1]NAC!AG25</f>
        <v>0.31195079086116007</v>
      </c>
      <c r="DG24" s="24">
        <f t="shared" ca="1" si="49"/>
        <v>-2.690229841600722E-3</v>
      </c>
    </row>
    <row r="25" spans="1:111" x14ac:dyDescent="0.25">
      <c r="A25">
        <f t="shared" si="36"/>
        <v>52</v>
      </c>
      <c r="B25" s="35">
        <f>+NAC!A25</f>
        <v>43313</v>
      </c>
      <c r="C25" s="19" cm="1">
        <f t="array" aca="1" ref="C25" ca="1">INDIRECT(_xlfn.CONCAT(C$4,"_d!",C$1,$A25))</f>
        <v>155.05561828613281</v>
      </c>
      <c r="D25" s="19" cm="1">
        <f t="array" aca="1" ref="D25" ca="1">INDIRECT(_xlfn.CONCAT(D$4,"_d!",D$1,$A25))</f>
        <v>154.1031494140625</v>
      </c>
      <c r="E25" s="19" cm="1">
        <f t="array" aca="1" ref="E25" ca="1">INDIRECT(_xlfn.CONCAT(E$4,"_d!",E$1,$A25))</f>
        <v>156.07196044921875</v>
      </c>
      <c r="F25" s="19" cm="1">
        <f t="array" aca="1" ref="F25" ca="1">INDIRECT(_xlfn.CONCAT(F$4,"_d!",F$1,$A25))</f>
        <v>152.60334777832031</v>
      </c>
      <c r="G25" s="19" cm="1">
        <f t="array" aca="1" ref="G25" ca="1">INDIRECT(_xlfn.CONCAT(G$4,"_d!",G$1,$A25))</f>
        <v>154.88383483886719</v>
      </c>
      <c r="H25" s="19" cm="1">
        <f t="array" aca="1" ref="H25" ca="1">INDIRECT(_xlfn.CONCAT(H$4,"_d!",H$1,$A25))</f>
        <v>153.392333984375</v>
      </c>
      <c r="I25" s="42">
        <f t="shared" ca="1" si="15"/>
        <v>154.59450521562897</v>
      </c>
      <c r="J25" s="19" cm="1">
        <f t="array" aca="1" ref="J25" ca="1">INDIRECT(_xlfn.CONCAT(J$4,"_d!",J$1,$A25))</f>
        <v>154.17085266113281</v>
      </c>
      <c r="K25" s="19" cm="1">
        <f t="array" aca="1" ref="K25" ca="1">INDIRECT(_xlfn.CONCAT(K$4,"_d!",K$1,$A25))</f>
        <v>154.85800170898438</v>
      </c>
      <c r="L25" s="19" cm="1">
        <f t="array" aca="1" ref="L25" ca="1">INDIRECT(_xlfn.CONCAT(L$4,"_d!",L$1,$A25))</f>
        <v>156.54644775390625</v>
      </c>
      <c r="M25" s="19" cm="1">
        <f t="array" aca="1" ref="M25" ca="1">INDIRECT(_xlfn.CONCAT(M$4,"_d!",M$1,$A25))</f>
        <v>152.65725708007813</v>
      </c>
      <c r="N25" s="19" cm="1">
        <f t="array" aca="1" ref="N25" ca="1">INDIRECT(_xlfn.CONCAT(N$4,"_d!",N$1,$A25))</f>
        <v>155.22274780273438</v>
      </c>
      <c r="O25" s="19" cm="1">
        <f t="array" aca="1" ref="O25" ca="1">INDIRECT(_xlfn.CONCAT(O$4,"_d!",O$1,$A25))</f>
        <v>152.72282409667969</v>
      </c>
      <c r="P25" s="42">
        <f t="shared" ca="1" si="16"/>
        <v>154.47567784043483</v>
      </c>
      <c r="Q25" s="19" cm="1">
        <f t="array" aca="1" ref="Q25" ca="1">INDIRECT(_xlfn.CONCAT(Q$4,"_d!",Q$1,$A25))</f>
        <v>155.54891967773438</v>
      </c>
      <c r="R25" s="19" cm="1">
        <f t="array" aca="1" ref="R25" ca="1">INDIRECT(_xlfn.CONCAT(R$4,"_d!",R$1,$A25))</f>
        <v>155.54891967773438</v>
      </c>
      <c r="S25" s="19" cm="1">
        <f t="array" aca="1" ref="S25" ca="1">INDIRECT(_xlfn.CONCAT(S$4,"_d!",S$1,$A25))</f>
        <v>156.98464965820313</v>
      </c>
      <c r="T25" s="19" cm="1">
        <f t="array" aca="1" ref="T25" ca="1">INDIRECT(_xlfn.CONCAT(T$4,"_d!",T$1,$A25))</f>
        <v>153.86576843261719</v>
      </c>
      <c r="U25" s="19" cm="1">
        <f t="array" aca="1" ref="U25" ca="1">INDIRECT(_xlfn.CONCAT(U$4,"_d!",U$1,$A25))</f>
        <v>156.03134155273438</v>
      </c>
      <c r="V25" s="19" cm="1">
        <f t="array" aca="1" ref="V25" ca="1">INDIRECT(_xlfn.CONCAT(V$4,"_d!",V$1,$A25))</f>
        <v>153.594482421875</v>
      </c>
      <c r="W25" s="42">
        <f t="shared" ca="1" si="17"/>
        <v>155.48641482143802</v>
      </c>
      <c r="X25" s="19" cm="1">
        <f t="array" aca="1" ref="X25" ca="1">INDIRECT(_xlfn.CONCAT(X$4,"_d!",X$1,$A25))</f>
        <v>154.437255859375</v>
      </c>
      <c r="Y25" s="19" cm="1">
        <f t="array" aca="1" ref="Y25" ca="1">INDIRECT(_xlfn.CONCAT(Y$4,"_d!",Y$1,$A25))</f>
        <v>154.44876098632813</v>
      </c>
      <c r="Z25" s="19" cm="1">
        <f t="array" aca="1" ref="Z25" ca="1">INDIRECT(_xlfn.CONCAT(Z$4,"_d!",Z$1,$A25))</f>
        <v>157.83126831054688</v>
      </c>
      <c r="AA25" s="19" cm="1">
        <f t="array" aca="1" ref="AA25" ca="1">INDIRECT(_xlfn.CONCAT(AA$4,"_d!",AA$1,$A25))</f>
        <v>152.78352355957031</v>
      </c>
      <c r="AB25" s="19" cm="1">
        <f t="array" aca="1" ref="AB25" ca="1">INDIRECT(_xlfn.CONCAT(AB$4,"_d!",AB$1,$A25))</f>
        <v>156.86112976074219</v>
      </c>
      <c r="AC25" s="19" cm="1">
        <f t="array" aca="1" ref="AC25" ca="1">INDIRECT(_xlfn.CONCAT(AC$4,"_d!",AC$1,$A25))</f>
        <v>154.51145935058594</v>
      </c>
      <c r="AD25" s="42">
        <f t="shared" ca="1" si="18"/>
        <v>154.76560805682254</v>
      </c>
      <c r="AE25" s="19" cm="1">
        <f t="array" aca="1" ref="AE25" ca="1">INDIRECT(_xlfn.CONCAT(AE$4,"_d!",AE$1,$A25))</f>
        <v>155.14068603515625</v>
      </c>
      <c r="AF25" s="19" cm="1">
        <f t="array" aca="1" ref="AF25" ca="1">INDIRECT(_xlfn.CONCAT(AF$4,"_d!",AF$1,$A25))</f>
        <v>155.24468994140625</v>
      </c>
      <c r="AG25" s="19" cm="1">
        <f t="array" aca="1" ref="AG25" ca="1">INDIRECT(_xlfn.CONCAT(AG$4,"_d!",AG$1,$A25))</f>
        <v>157.42239379882813</v>
      </c>
      <c r="AH25" s="19" cm="1">
        <f t="array" aca="1" ref="AH25" ca="1">INDIRECT(_xlfn.CONCAT(AH$4,"_d!",AH$1,$A25))</f>
        <v>154.26487731933594</v>
      </c>
      <c r="AI25" s="19" cm="1">
        <f t="array" aca="1" ref="AI25" ca="1">INDIRECT(_xlfn.CONCAT(AI$4,"_d!",AI$1,$A25))</f>
        <v>156.01405334472656</v>
      </c>
      <c r="AJ25" s="19" cm="1">
        <f t="array" aca="1" ref="AJ25" ca="1">INDIRECT(_xlfn.CONCAT(AJ$4,"_d!",AJ$1,$A25))</f>
        <v>154.15542602539063</v>
      </c>
      <c r="AK25" s="42">
        <f t="shared" ca="1" si="19"/>
        <v>155.29283955306957</v>
      </c>
      <c r="AL25" s="19" cm="1">
        <f t="array" aca="1" ref="AL25" ca="1">INDIRECT(_xlfn.CONCAT(AL$4,"_d!",AL$1,$A25))</f>
        <v>155.27604675292969</v>
      </c>
      <c r="AM25" s="19" cm="1">
        <f t="array" aca="1" ref="AM25" ca="1">INDIRECT(_xlfn.CONCAT(AM$4,"_d!",AM$1,$A25))</f>
        <v>155.29953002929688</v>
      </c>
      <c r="AN25" s="19" cm="1">
        <f t="array" aca="1" ref="AN25" ca="1">INDIRECT(_xlfn.CONCAT(AN$4,"_d!",AN$1,$A25))</f>
        <v>157.27438354492188</v>
      </c>
      <c r="AO25" s="19" cm="1">
        <f t="array" aca="1" ref="AO25" ca="1">INDIRECT(_xlfn.CONCAT(AO$4,"_d!",AO$1,$A25))</f>
        <v>152.58360290527344</v>
      </c>
      <c r="AP25" s="19" cm="1">
        <f t="array" aca="1" ref="AP25" ca="1">INDIRECT(_xlfn.CONCAT(AP$4,"_d!",AP$1,$A25))</f>
        <v>156.44384765625</v>
      </c>
      <c r="AQ25" s="19" cm="1">
        <f t="array" aca="1" ref="AQ25" ca="1">INDIRECT(_xlfn.CONCAT(AQ$4,"_d!",AQ$1,$A25))</f>
        <v>153.48956298828125</v>
      </c>
      <c r="AR25" s="42">
        <f t="shared" ca="1" si="20"/>
        <v>155.27077106139572</v>
      </c>
      <c r="AS25" s="19" cm="1">
        <f t="array" aca="1" ref="AS25" ca="1">INDIRECT(_xlfn.CONCAT(AS$4,"_d!",AS$1,$A25))</f>
        <v>154.68864440917969</v>
      </c>
      <c r="AT25" s="19" cm="1">
        <f t="array" aca="1" ref="AT25" ca="1">INDIRECT(_xlfn.CONCAT(AT$4,"_d!",AT$1,$A25))</f>
        <v>156.00025939941406</v>
      </c>
      <c r="AU25" s="19" cm="1">
        <f t="array" aca="1" ref="AU25" ca="1">INDIRECT(_xlfn.CONCAT(AU$4,"_d!",AU$1,$A25))</f>
        <v>157.08892822265625</v>
      </c>
      <c r="AV25" s="19" cm="1">
        <f t="array" aca="1" ref="AV25" ca="1">INDIRECT(_xlfn.CONCAT(AV$4,"_d!",AV$1,$A25))</f>
        <v>154.35728454589844</v>
      </c>
      <c r="AW25" s="19" cm="1">
        <f t="array" aca="1" ref="AW25" ca="1">INDIRECT(_xlfn.CONCAT(AW$4,"_d!",AW$1,$A25))</f>
        <v>156.7078857421875</v>
      </c>
      <c r="AX25" s="19" cm="1">
        <f t="array" aca="1" ref="AX25" ca="1">INDIRECT(_xlfn.CONCAT(AX$4,"_d!",AX$1,$A25))</f>
        <v>154.14752197265625</v>
      </c>
      <c r="AY25" s="42">
        <f t="shared" ca="1" si="21"/>
        <v>155.36269374391304</v>
      </c>
      <c r="AZ25" s="19" cm="1">
        <f t="array" aca="1" ref="AZ25" ca="1">INDIRECT(_xlfn.CONCAT(AZ$4,"_d!",AZ$1,$A25))</f>
        <v>155.07110595703125</v>
      </c>
      <c r="BA25" s="19" cm="1">
        <f t="array" aca="1" ref="BA25" ca="1">INDIRECT(_xlfn.CONCAT(BA$4,"_d!",BA$1,$A25))</f>
        <v>155.05326843261719</v>
      </c>
      <c r="BB25" s="19" cm="1">
        <f t="array" aca="1" ref="BB25" ca="1">INDIRECT(_xlfn.CONCAT(BB$4,"_d!",BB$1,$A25))</f>
        <v>157.93873596191406</v>
      </c>
      <c r="BC25" s="19" cm="1">
        <f t="array" aca="1" ref="BC25" ca="1">INDIRECT(_xlfn.CONCAT(BC$4,"_d!",BC$1,$A25))</f>
        <v>153.37644958496094</v>
      </c>
      <c r="BD25" s="19" cm="1">
        <f t="array" aca="1" ref="BD25" ca="1">INDIRECT(_xlfn.CONCAT(BD$4,"_d!",BD$1,$A25))</f>
        <v>156.79273986816406</v>
      </c>
      <c r="BE25" s="19" cm="1">
        <f t="array" aca="1" ref="BE25" ca="1">INDIRECT(_xlfn.CONCAT(BE$4,"_d!",BE$1,$A25))</f>
        <v>155.04728698730469</v>
      </c>
      <c r="BF25" s="42">
        <f t="shared" ca="1" si="22"/>
        <v>155.29980704385812</v>
      </c>
      <c r="BG25" s="19" cm="1">
        <f t="array" aca="1" ref="BG25" ca="1">INDIRECT(_xlfn.CONCAT(BG$4,"_d!",BG$1,$A25))</f>
        <v>155.27708435058594</v>
      </c>
      <c r="BH25" s="19" cm="1">
        <f t="array" aca="1" ref="BH25" ca="1">INDIRECT(_xlfn.CONCAT(BH$4,"_d!",BH$1,$A25))</f>
        <v>155.61195373535156</v>
      </c>
      <c r="BI25" s="19" cm="1">
        <f t="array" aca="1" ref="BI25" ca="1">INDIRECT(_xlfn.CONCAT(BI$4,"_d!",BI$1,$A25))</f>
        <v>158.4281005859375</v>
      </c>
      <c r="BJ25" s="19" cm="1">
        <f t="array" aca="1" ref="BJ25" ca="1">INDIRECT(_xlfn.CONCAT(BJ$4,"_d!",BJ$1,$A25))</f>
        <v>154.90225219726563</v>
      </c>
      <c r="BK25" s="19" cm="1">
        <f t="array" aca="1" ref="BK25" ca="1">INDIRECT(_xlfn.CONCAT(BK$4,"_d!",BK$1,$A25))</f>
        <v>157.25567626953125</v>
      </c>
      <c r="BL25" s="19" cm="1">
        <f t="array" aca="1" ref="BL25" ca="1">INDIRECT(_xlfn.CONCAT(BL$4,"_d!",BL$1,$A25))</f>
        <v>155.42375183105469</v>
      </c>
      <c r="BM25" s="42">
        <f t="shared" ca="1" si="23"/>
        <v>155.72609621687445</v>
      </c>
      <c r="BN25" s="19" cm="1">
        <f t="array" aca="1" ref="BN25" ca="1">INDIRECT(_xlfn.CONCAT(BN$4,"_d!",BN$1,$A25))</f>
        <v>154.76097106933594</v>
      </c>
      <c r="BO25" s="19" cm="1">
        <f t="array" aca="1" ref="BO25" ca="1">INDIRECT(_xlfn.CONCAT(BO$4,"_d!",BO$1,$A25))</f>
        <v>155.33953857421875</v>
      </c>
      <c r="BP25" s="19" cm="1">
        <f t="array" aca="1" ref="BP25" ca="1">INDIRECT(_xlfn.CONCAT(BP$4,"_d!",BP$1,$A25))</f>
        <v>157.36203002929688</v>
      </c>
      <c r="BQ25" s="19" cm="1">
        <f t="array" aca="1" ref="BQ25" ca="1">INDIRECT(_xlfn.CONCAT(BQ$4,"_d!",BQ$1,$A25))</f>
        <v>151.64010620117188</v>
      </c>
      <c r="BR25" s="19" cm="1">
        <f t="array" aca="1" ref="BR25" ca="1">INDIRECT(_xlfn.CONCAT(BR$4,"_d!",BR$1,$A25))</f>
        <v>157.41543579101563</v>
      </c>
      <c r="BS25" s="19" cm="1">
        <f t="array" aca="1" ref="BS25" ca="1">INDIRECT(_xlfn.CONCAT(BS$4,"_d!",BS$1,$A25))</f>
        <v>155.93412780761719</v>
      </c>
      <c r="BT25" s="42">
        <f t="shared" ca="1" si="24"/>
        <v>155.22748642487338</v>
      </c>
      <c r="BU25" s="42"/>
      <c r="BV25" s="45">
        <f t="shared" ca="1" si="25"/>
        <v>154.59450521562897</v>
      </c>
      <c r="BW25" s="45">
        <f t="shared" ca="1" si="26"/>
        <v>154.47567784043483</v>
      </c>
      <c r="BX25" s="45">
        <f t="shared" ca="1" si="27"/>
        <v>155.48641482143802</v>
      </c>
      <c r="BY25" s="45">
        <f t="shared" ca="1" si="28"/>
        <v>154.76560805682254</v>
      </c>
      <c r="BZ25" s="45">
        <f t="shared" ca="1" si="29"/>
        <v>155.29283955306957</v>
      </c>
      <c r="CA25" s="45">
        <f t="shared" ca="1" si="30"/>
        <v>155.27077106139572</v>
      </c>
      <c r="CB25" s="45">
        <f t="shared" ca="1" si="31"/>
        <v>155.36269374391304</v>
      </c>
      <c r="CC25" s="45">
        <f t="shared" ca="1" si="32"/>
        <v>155.29980704385812</v>
      </c>
      <c r="CD25" s="45">
        <f t="shared" ca="1" si="33"/>
        <v>155.72609621687445</v>
      </c>
      <c r="CE25" s="45">
        <f t="shared" ca="1" si="34"/>
        <v>155.22748642487338</v>
      </c>
      <c r="CF25" s="45" cm="1">
        <f t="array" aca="1" ref="CF25" ca="1">+SUMPRODUCT($BV$3:$CE$3/100,$BV25:$CE25)</f>
        <v>155.21581075200186</v>
      </c>
      <c r="CG25" s="24"/>
      <c r="CH25" s="24">
        <f t="shared" ca="1" si="37"/>
        <v>3.9176367542682611E-2</v>
      </c>
      <c r="CI25" s="24">
        <f t="shared" ca="1" si="37"/>
        <v>3.847340161487911E-2</v>
      </c>
      <c r="CJ25" s="24">
        <f t="shared" ca="1" si="37"/>
        <v>4.1085785972807987E-2</v>
      </c>
      <c r="CK25" s="24">
        <f t="shared" ca="1" si="37"/>
        <v>3.855293123953607E-2</v>
      </c>
      <c r="CL25" s="24">
        <f t="shared" ca="1" si="37"/>
        <v>3.9313273857118247E-2</v>
      </c>
      <c r="CM25" s="24">
        <f t="shared" ca="1" si="37"/>
        <v>3.8947765143558577E-2</v>
      </c>
      <c r="CN25" s="24">
        <f t="shared" ca="1" si="37"/>
        <v>3.8623213973129511E-2</v>
      </c>
      <c r="CO25" s="24">
        <f t="shared" ca="1" si="37"/>
        <v>3.8631890394913881E-2</v>
      </c>
      <c r="CP25" s="24">
        <f t="shared" ca="1" si="37"/>
        <v>3.8536809865034272E-2</v>
      </c>
      <c r="CQ25" s="24">
        <f t="shared" ca="1" si="37"/>
        <v>3.8072980343115015E-2</v>
      </c>
      <c r="CR25" s="24">
        <f t="shared" ca="1" si="37"/>
        <v>3.8800957268678493E-2</v>
      </c>
      <c r="CS25" s="24">
        <f>+[1]NAC!AX26</f>
        <v>4.0190735694822788E-2</v>
      </c>
      <c r="CT25" s="24"/>
      <c r="CU25" s="24">
        <f t="shared" ca="1" si="38"/>
        <v>0.34154310375995833</v>
      </c>
      <c r="CV25" s="24">
        <f t="shared" ca="1" si="39"/>
        <v>0.34054761417077528</v>
      </c>
      <c r="CW25" s="24">
        <f t="shared" ca="1" si="40"/>
        <v>0.34341824462152837</v>
      </c>
      <c r="CX25" s="24">
        <f t="shared" ca="1" si="41"/>
        <v>0.34268397279849783</v>
      </c>
      <c r="CY25" s="24">
        <f t="shared" ca="1" si="42"/>
        <v>0.34480491953093306</v>
      </c>
      <c r="CZ25" s="24">
        <f t="shared" ca="1" si="43"/>
        <v>0.34451343310985005</v>
      </c>
      <c r="DA25" s="24">
        <f t="shared" ca="1" si="44"/>
        <v>0.34657934522963818</v>
      </c>
      <c r="DB25" s="24">
        <f t="shared" ca="1" si="45"/>
        <v>0.34575163126237674</v>
      </c>
      <c r="DC25" s="24">
        <f t="shared" ca="1" si="46"/>
        <v>0.34633095053010221</v>
      </c>
      <c r="DD25" s="24">
        <f t="shared" ca="1" si="47"/>
        <v>0.34497844451752457</v>
      </c>
      <c r="DE25" s="48">
        <f t="shared" ca="1" si="48"/>
        <v>0.34458360181640102</v>
      </c>
      <c r="DF25" s="48">
        <f>+[1]NAC!AG26</f>
        <v>0.34402079722703638</v>
      </c>
      <c r="DG25" s="24">
        <f t="shared" ca="1" si="49"/>
        <v>-3.4353407575662409E-3</v>
      </c>
    </row>
    <row r="26" spans="1:111" x14ac:dyDescent="0.25">
      <c r="A26">
        <f t="shared" si="36"/>
        <v>53</v>
      </c>
      <c r="B26" s="35">
        <f>+NAC!A26</f>
        <v>43344</v>
      </c>
      <c r="C26" s="19" cm="1">
        <f t="array" aca="1" ref="C26" ca="1">INDIRECT(_xlfn.CONCAT(C$4,"_d!",C$1,$A26))</f>
        <v>165.45790100097656</v>
      </c>
      <c r="D26" s="19" cm="1">
        <f t="array" aca="1" ref="D26" ca="1">INDIRECT(_xlfn.CONCAT(D$4,"_d!",D$1,$A26))</f>
        <v>163.74786376953125</v>
      </c>
      <c r="E26" s="19" cm="1">
        <f t="array" aca="1" ref="E26" ca="1">INDIRECT(_xlfn.CONCAT(E$4,"_d!",E$1,$A26))</f>
        <v>165.43977355957031</v>
      </c>
      <c r="F26" s="19" cm="1">
        <f t="array" aca="1" ref="F26" ca="1">INDIRECT(_xlfn.CONCAT(F$4,"_d!",F$1,$A26))</f>
        <v>163.6629638671875</v>
      </c>
      <c r="G26" s="19" cm="1">
        <f t="array" aca="1" ref="G26" ca="1">INDIRECT(_xlfn.CONCAT(G$4,"_d!",G$1,$A26))</f>
        <v>165.92088317871094</v>
      </c>
      <c r="H26" s="19" cm="1">
        <f t="array" aca="1" ref="H26" ca="1">INDIRECT(_xlfn.CONCAT(H$4,"_d!",H$1,$A26))</f>
        <v>163.14169311523438</v>
      </c>
      <c r="I26" s="42">
        <f t="shared" ca="1" si="15"/>
        <v>164.69907363439685</v>
      </c>
      <c r="J26" s="19" cm="1">
        <f t="array" aca="1" ref="J26" ca="1">INDIRECT(_xlfn.CONCAT(J$4,"_d!",J$1,$A26))</f>
        <v>164.74185180664063</v>
      </c>
      <c r="K26" s="19" cm="1">
        <f t="array" aca="1" ref="K26" ca="1">INDIRECT(_xlfn.CONCAT(K$4,"_d!",K$1,$A26))</f>
        <v>164.62432861328125</v>
      </c>
      <c r="L26" s="19" cm="1">
        <f t="array" aca="1" ref="L26" ca="1">INDIRECT(_xlfn.CONCAT(L$4,"_d!",L$1,$A26))</f>
        <v>165.93229675292969</v>
      </c>
      <c r="M26" s="19" cm="1">
        <f t="array" aca="1" ref="M26" ca="1">INDIRECT(_xlfn.CONCAT(M$4,"_d!",M$1,$A26))</f>
        <v>163.58753967285156</v>
      </c>
      <c r="N26" s="19" cm="1">
        <f t="array" aca="1" ref="N26" ca="1">INDIRECT(_xlfn.CONCAT(N$4,"_d!",N$1,$A26))</f>
        <v>165.92652893066406</v>
      </c>
      <c r="O26" s="19" cm="1">
        <f t="array" aca="1" ref="O26" ca="1">INDIRECT(_xlfn.CONCAT(O$4,"_d!",O$1,$A26))</f>
        <v>162.21986389160156</v>
      </c>
      <c r="P26" s="42">
        <f t="shared" ca="1" si="16"/>
        <v>164.65391838259308</v>
      </c>
      <c r="Q26" s="19" cm="1">
        <f t="array" aca="1" ref="Q26" ca="1">INDIRECT(_xlfn.CONCAT(Q$4,"_d!",Q$1,$A26))</f>
        <v>165.70474243164063</v>
      </c>
      <c r="R26" s="19" cm="1">
        <f t="array" aca="1" ref="R26" ca="1">INDIRECT(_xlfn.CONCAT(R$4,"_d!",R$1,$A26))</f>
        <v>165.70474243164063</v>
      </c>
      <c r="S26" s="19" cm="1">
        <f t="array" aca="1" ref="S26" ca="1">INDIRECT(_xlfn.CONCAT(S$4,"_d!",S$1,$A26))</f>
        <v>166.37702941894531</v>
      </c>
      <c r="T26" s="19" cm="1">
        <f t="array" aca="1" ref="T26" ca="1">INDIRECT(_xlfn.CONCAT(T$4,"_d!",T$1,$A26))</f>
        <v>165.32302856445313</v>
      </c>
      <c r="U26" s="19" cm="1">
        <f t="array" aca="1" ref="U26" ca="1">INDIRECT(_xlfn.CONCAT(U$4,"_d!",U$1,$A26))</f>
        <v>166.71156311035156</v>
      </c>
      <c r="V26" s="19" cm="1">
        <f t="array" aca="1" ref="V26" ca="1">INDIRECT(_xlfn.CONCAT(V$4,"_d!",V$1,$A26))</f>
        <v>163.41656494140625</v>
      </c>
      <c r="W26" s="42">
        <f t="shared" ca="1" si="17"/>
        <v>165.65266590307166</v>
      </c>
      <c r="X26" s="19" cm="1">
        <f t="array" aca="1" ref="X26" ca="1">INDIRECT(_xlfn.CONCAT(X$4,"_d!",X$1,$A26))</f>
        <v>164.95716857910156</v>
      </c>
      <c r="Y26" s="19" cm="1">
        <f t="array" aca="1" ref="Y26" ca="1">INDIRECT(_xlfn.CONCAT(Y$4,"_d!",Y$1,$A26))</f>
        <v>164.24040222167969</v>
      </c>
      <c r="Z26" s="19" cm="1">
        <f t="array" aca="1" ref="Z26" ca="1">INDIRECT(_xlfn.CONCAT(Z$4,"_d!",Z$1,$A26))</f>
        <v>167.29362487792969</v>
      </c>
      <c r="AA26" s="19" cm="1">
        <f t="array" aca="1" ref="AA26" ca="1">INDIRECT(_xlfn.CONCAT(AA$4,"_d!",AA$1,$A26))</f>
        <v>163.80276489257813</v>
      </c>
      <c r="AB26" s="19" cm="1">
        <f t="array" aca="1" ref="AB26" ca="1">INDIRECT(_xlfn.CONCAT(AB$4,"_d!",AB$1,$A26))</f>
        <v>167.56512451171875</v>
      </c>
      <c r="AC26" s="19" cm="1">
        <f t="array" aca="1" ref="AC26" ca="1">INDIRECT(_xlfn.CONCAT(AC$4,"_d!",AC$1,$A26))</f>
        <v>164.67198181152344</v>
      </c>
      <c r="AD26" s="42">
        <f t="shared" ca="1" si="18"/>
        <v>164.97871947892907</v>
      </c>
      <c r="AE26" s="19" cm="1">
        <f t="array" aca="1" ref="AE26" ca="1">INDIRECT(_xlfn.CONCAT(AE$4,"_d!",AE$1,$A26))</f>
        <v>165.46052551269531</v>
      </c>
      <c r="AF26" s="19" cm="1">
        <f t="array" aca="1" ref="AF26" ca="1">INDIRECT(_xlfn.CONCAT(AF$4,"_d!",AF$1,$A26))</f>
        <v>164.94525146484375</v>
      </c>
      <c r="AG26" s="19" cm="1">
        <f t="array" aca="1" ref="AG26" ca="1">INDIRECT(_xlfn.CONCAT(AG$4,"_d!",AG$1,$A26))</f>
        <v>166.7930908203125</v>
      </c>
      <c r="AH26" s="19" cm="1">
        <f t="array" aca="1" ref="AH26" ca="1">INDIRECT(_xlfn.CONCAT(AH$4,"_d!",AH$1,$A26))</f>
        <v>165.72276306152344</v>
      </c>
      <c r="AI26" s="19" cm="1">
        <f t="array" aca="1" ref="AI26" ca="1">INDIRECT(_xlfn.CONCAT(AI$4,"_d!",AI$1,$A26))</f>
        <v>166.6220703125</v>
      </c>
      <c r="AJ26" s="19" cm="1">
        <f t="array" aca="1" ref="AJ26" ca="1">INDIRECT(_xlfn.CONCAT(AJ$4,"_d!",AJ$1,$A26))</f>
        <v>164.15011596679688</v>
      </c>
      <c r="AK26" s="42">
        <f t="shared" ca="1" si="19"/>
        <v>165.38615821549101</v>
      </c>
      <c r="AL26" s="19" cm="1">
        <f t="array" aca="1" ref="AL26" ca="1">INDIRECT(_xlfn.CONCAT(AL$4,"_d!",AL$1,$A26))</f>
        <v>165.50386047363281</v>
      </c>
      <c r="AM26" s="19" cm="1">
        <f t="array" aca="1" ref="AM26" ca="1">INDIRECT(_xlfn.CONCAT(AM$4,"_d!",AM$1,$A26))</f>
        <v>165.0872802734375</v>
      </c>
      <c r="AN26" s="19" cm="1">
        <f t="array" aca="1" ref="AN26" ca="1">INDIRECT(_xlfn.CONCAT(AN$4,"_d!",AN$1,$A26))</f>
        <v>166.56990051269531</v>
      </c>
      <c r="AO26" s="19" cm="1">
        <f t="array" aca="1" ref="AO26" ca="1">INDIRECT(_xlfn.CONCAT(AO$4,"_d!",AO$1,$A26))</f>
        <v>163.66226196289063</v>
      </c>
      <c r="AP26" s="19" cm="1">
        <f t="array" aca="1" ref="AP26" ca="1">INDIRECT(_xlfn.CONCAT(AP$4,"_d!",AP$1,$A26))</f>
        <v>167.07075500488281</v>
      </c>
      <c r="AQ26" s="19" cm="1">
        <f t="array" aca="1" ref="AQ26" ca="1">INDIRECT(_xlfn.CONCAT(AQ$4,"_d!",AQ$1,$A26))</f>
        <v>163.2642822265625</v>
      </c>
      <c r="AR26" s="42">
        <f t="shared" ca="1" si="20"/>
        <v>165.31824703272284</v>
      </c>
      <c r="AS26" s="19" cm="1">
        <f t="array" aca="1" ref="AS26" ca="1">INDIRECT(_xlfn.CONCAT(AS$4,"_d!",AS$1,$A26))</f>
        <v>165.28518676757813</v>
      </c>
      <c r="AT26" s="19" cm="1">
        <f t="array" aca="1" ref="AT26" ca="1">INDIRECT(_xlfn.CONCAT(AT$4,"_d!",AT$1,$A26))</f>
        <v>165.79084777832031</v>
      </c>
      <c r="AU26" s="19" cm="1">
        <f t="array" aca="1" ref="AU26" ca="1">INDIRECT(_xlfn.CONCAT(AU$4,"_d!",AU$1,$A26))</f>
        <v>166.49249267578125</v>
      </c>
      <c r="AV26" s="19" cm="1">
        <f t="array" aca="1" ref="AV26" ca="1">INDIRECT(_xlfn.CONCAT(AV$4,"_d!",AV$1,$A26))</f>
        <v>165.81149291992188</v>
      </c>
      <c r="AW26" s="19" cm="1">
        <f t="array" aca="1" ref="AW26" ca="1">INDIRECT(_xlfn.CONCAT(AW$4,"_d!",AW$1,$A26))</f>
        <v>167.42654418945313</v>
      </c>
      <c r="AX26" s="19" cm="1">
        <f t="array" aca="1" ref="AX26" ca="1">INDIRECT(_xlfn.CONCAT(AX$4,"_d!",AX$1,$A26))</f>
        <v>164.08424377441406</v>
      </c>
      <c r="AY26" s="42">
        <f t="shared" ca="1" si="21"/>
        <v>165.61118358545917</v>
      </c>
      <c r="AZ26" s="19" cm="1">
        <f t="array" aca="1" ref="AZ26" ca="1">INDIRECT(_xlfn.CONCAT(AZ$4,"_d!",AZ$1,$A26))</f>
        <v>165.4248046875</v>
      </c>
      <c r="BA26" s="19" cm="1">
        <f t="array" aca="1" ref="BA26" ca="1">INDIRECT(_xlfn.CONCAT(BA$4,"_d!",BA$1,$A26))</f>
        <v>165.05155944824219</v>
      </c>
      <c r="BB26" s="19" cm="1">
        <f t="array" aca="1" ref="BB26" ca="1">INDIRECT(_xlfn.CONCAT(BB$4,"_d!",BB$1,$A26))</f>
        <v>167.39213562011719</v>
      </c>
      <c r="BC26" s="19" cm="1">
        <f t="array" aca="1" ref="BC26" ca="1">INDIRECT(_xlfn.CONCAT(BC$4,"_d!",BC$1,$A26))</f>
        <v>164.55607604980469</v>
      </c>
      <c r="BD26" s="19" cm="1">
        <f t="array" aca="1" ref="BD26" ca="1">INDIRECT(_xlfn.CONCAT(BD$4,"_d!",BD$1,$A26))</f>
        <v>167.51649475097656</v>
      </c>
      <c r="BE26" s="19" cm="1">
        <f t="array" aca="1" ref="BE26" ca="1">INDIRECT(_xlfn.CONCAT(BE$4,"_d!",BE$1,$A26))</f>
        <v>165.11085510253906</v>
      </c>
      <c r="BF26" s="42">
        <f t="shared" ca="1" si="22"/>
        <v>165.50992930184094</v>
      </c>
      <c r="BG26" s="19" cm="1">
        <f t="array" aca="1" ref="BG26" ca="1">INDIRECT(_xlfn.CONCAT(BG$4,"_d!",BG$1,$A26))</f>
        <v>165.39059448242188</v>
      </c>
      <c r="BH26" s="19" cm="1">
        <f t="array" aca="1" ref="BH26" ca="1">INDIRECT(_xlfn.CONCAT(BH$4,"_d!",BH$1,$A26))</f>
        <v>165.35885620117188</v>
      </c>
      <c r="BI26" s="19" cm="1">
        <f t="array" aca="1" ref="BI26" ca="1">INDIRECT(_xlfn.CONCAT(BI$4,"_d!",BI$1,$A26))</f>
        <v>168.15635681152344</v>
      </c>
      <c r="BJ26" s="19" cm="1">
        <f t="array" aca="1" ref="BJ26" ca="1">INDIRECT(_xlfn.CONCAT(BJ$4,"_d!",BJ$1,$A26))</f>
        <v>166.07063293457031</v>
      </c>
      <c r="BK26" s="19" cm="1">
        <f t="array" aca="1" ref="BK26" ca="1">INDIRECT(_xlfn.CONCAT(BK$4,"_d!",BK$1,$A26))</f>
        <v>167.85868835449219</v>
      </c>
      <c r="BL26" s="19" cm="1">
        <f t="array" aca="1" ref="BL26" ca="1">INDIRECT(_xlfn.CONCAT(BL$4,"_d!",BL$1,$A26))</f>
        <v>165.65060424804688</v>
      </c>
      <c r="BM26" s="42">
        <f t="shared" ca="1" si="23"/>
        <v>165.7727144308426</v>
      </c>
      <c r="BN26" s="19" cm="1">
        <f t="array" aca="1" ref="BN26" ca="1">INDIRECT(_xlfn.CONCAT(BN$4,"_d!",BN$1,$A26))</f>
        <v>165.08177185058594</v>
      </c>
      <c r="BO26" s="19" cm="1">
        <f t="array" aca="1" ref="BO26" ca="1">INDIRECT(_xlfn.CONCAT(BO$4,"_d!",BO$1,$A26))</f>
        <v>165.35731506347656</v>
      </c>
      <c r="BP26" s="19" cm="1">
        <f t="array" aca="1" ref="BP26" ca="1">INDIRECT(_xlfn.CONCAT(BP$4,"_d!",BP$1,$A26))</f>
        <v>167.10385131835938</v>
      </c>
      <c r="BQ26" s="19" cm="1">
        <f t="array" aca="1" ref="BQ26" ca="1">INDIRECT(_xlfn.CONCAT(BQ$4,"_d!",BQ$1,$A26))</f>
        <v>163.41030883789063</v>
      </c>
      <c r="BR26" s="19" cm="1">
        <f t="array" aca="1" ref="BR26" ca="1">INDIRECT(_xlfn.CONCAT(BR$4,"_d!",BR$1,$A26))</f>
        <v>168.04501342773438</v>
      </c>
      <c r="BS26" s="19" cm="1">
        <f t="array" aca="1" ref="BS26" ca="1">INDIRECT(_xlfn.CONCAT(BS$4,"_d!",BS$1,$A26))</f>
        <v>166.18318176269531</v>
      </c>
      <c r="BT26" s="42">
        <f t="shared" ca="1" si="24"/>
        <v>165.482956020719</v>
      </c>
      <c r="BU26" s="42"/>
      <c r="BV26" s="45">
        <f t="shared" ca="1" si="25"/>
        <v>164.69907363439685</v>
      </c>
      <c r="BW26" s="45">
        <f t="shared" ca="1" si="26"/>
        <v>164.65391838259308</v>
      </c>
      <c r="BX26" s="45">
        <f t="shared" ca="1" si="27"/>
        <v>165.65266590307166</v>
      </c>
      <c r="BY26" s="45">
        <f t="shared" ca="1" si="28"/>
        <v>164.97871947892907</v>
      </c>
      <c r="BZ26" s="45">
        <f t="shared" ca="1" si="29"/>
        <v>165.38615821549101</v>
      </c>
      <c r="CA26" s="45">
        <f t="shared" ca="1" si="30"/>
        <v>165.31824703272284</v>
      </c>
      <c r="CB26" s="45">
        <f t="shared" ca="1" si="31"/>
        <v>165.61118358545917</v>
      </c>
      <c r="CC26" s="45">
        <f t="shared" ca="1" si="32"/>
        <v>165.50992930184094</v>
      </c>
      <c r="CD26" s="45">
        <f t="shared" ca="1" si="33"/>
        <v>165.7727144308426</v>
      </c>
      <c r="CE26" s="45">
        <f t="shared" ca="1" si="34"/>
        <v>165.482956020719</v>
      </c>
      <c r="CF26" s="45" cm="1">
        <f t="array" aca="1" ref="CF26" ca="1">+SUMPRODUCT($BV$3:$CE$3/100,$BV26:$CE26)</f>
        <v>165.37844113214942</v>
      </c>
      <c r="CG26" s="24"/>
      <c r="CH26" s="24">
        <f t="shared" ca="1" si="37"/>
        <v>6.5361756581671537E-2</v>
      </c>
      <c r="CI26" s="24">
        <f t="shared" ca="1" si="37"/>
        <v>6.5888952127931999E-2</v>
      </c>
      <c r="CJ26" s="24">
        <f t="shared" ca="1" si="37"/>
        <v>6.538353265980601E-2</v>
      </c>
      <c r="CK26" s="24">
        <f t="shared" ca="1" si="37"/>
        <v>6.5990833172423935E-2</v>
      </c>
      <c r="CL26" s="24">
        <f t="shared" ca="1" si="37"/>
        <v>6.4995389945021742E-2</v>
      </c>
      <c r="CM26" s="24">
        <f t="shared" ca="1" si="37"/>
        <v>6.4709384146448556E-2</v>
      </c>
      <c r="CN26" s="24">
        <f t="shared" ca="1" si="37"/>
        <v>6.5964934017164412E-2</v>
      </c>
      <c r="CO26" s="24">
        <f t="shared" ca="1" si="37"/>
        <v>6.5744590752127463E-2</v>
      </c>
      <c r="CP26" s="24">
        <f t="shared" ca="1" si="37"/>
        <v>6.4514673250246846E-2</v>
      </c>
      <c r="CQ26" s="24">
        <f t="shared" ca="1" si="37"/>
        <v>6.6067355930607308E-2</v>
      </c>
      <c r="CR26" s="24">
        <f t="shared" ca="1" si="37"/>
        <v>6.5474195772394772E-2</v>
      </c>
      <c r="CS26" s="24">
        <f>+[1]NAC!AX27</f>
        <v>7.0072036673215488E-2</v>
      </c>
      <c r="CT26" s="24"/>
      <c r="CU26" s="24">
        <f t="shared" ca="1" si="38"/>
        <v>0.40243400549483566</v>
      </c>
      <c r="CV26" s="24">
        <f t="shared" ca="1" si="39"/>
        <v>0.40182482922015939</v>
      </c>
      <c r="CW26" s="24">
        <f t="shared" ca="1" si="40"/>
        <v>0.40339996525697619</v>
      </c>
      <c r="CX26" s="24">
        <f t="shared" ca="1" si="41"/>
        <v>0.40510921352196227</v>
      </c>
      <c r="CY26" s="24">
        <f t="shared" ca="1" si="42"/>
        <v>0.40548750021709745</v>
      </c>
      <c r="CZ26" s="24">
        <f t="shared" ca="1" si="43"/>
        <v>0.40444046821026913</v>
      </c>
      <c r="DA26" s="24">
        <f t="shared" ca="1" si="44"/>
        <v>0.40864561881796058</v>
      </c>
      <c r="DB26" s="24">
        <f t="shared" ca="1" si="45"/>
        <v>0.40771943447380621</v>
      </c>
      <c r="DC26" s="24">
        <f t="shared" ca="1" si="46"/>
        <v>0.40664592838423719</v>
      </c>
      <c r="DD26" s="24">
        <f t="shared" ca="1" si="47"/>
        <v>0.40775490727518626</v>
      </c>
      <c r="DE26" s="48">
        <f t="shared" ca="1" si="48"/>
        <v>0.40595660828306168</v>
      </c>
      <c r="DF26" s="48">
        <f>+[1]NAC!AG27</f>
        <v>0.40476190476190466</v>
      </c>
      <c r="DG26" s="24">
        <f t="shared" ca="1" si="49"/>
        <v>-5.3209017803506065E-3</v>
      </c>
    </row>
    <row r="27" spans="1:111" x14ac:dyDescent="0.25">
      <c r="A27">
        <f t="shared" si="36"/>
        <v>54</v>
      </c>
      <c r="B27" s="35">
        <f>+NAC!A27</f>
        <v>43374</v>
      </c>
      <c r="C27" s="19" cm="1">
        <f t="array" aca="1" ref="C27" ca="1">INDIRECT(_xlfn.CONCAT(C$4,"_d!",C$1,$A27))</f>
        <v>174.24784851074219</v>
      </c>
      <c r="D27" s="19" cm="1">
        <f t="array" aca="1" ref="D27" ca="1">INDIRECT(_xlfn.CONCAT(D$4,"_d!",D$1,$A27))</f>
        <v>173.19743347167969</v>
      </c>
      <c r="E27" s="19" cm="1">
        <f t="array" aca="1" ref="E27" ca="1">INDIRECT(_xlfn.CONCAT(E$4,"_d!",E$1,$A27))</f>
        <v>174.40306091308594</v>
      </c>
      <c r="F27" s="19" cm="1">
        <f t="array" aca="1" ref="F27" ca="1">INDIRECT(_xlfn.CONCAT(F$4,"_d!",F$1,$A27))</f>
        <v>171.71963500976563</v>
      </c>
      <c r="G27" s="19" cm="1">
        <f t="array" aca="1" ref="G27" ca="1">INDIRECT(_xlfn.CONCAT(G$4,"_d!",G$1,$A27))</f>
        <v>175.74404907226563</v>
      </c>
      <c r="H27" s="19" cm="1">
        <f t="array" aca="1" ref="H27" ca="1">INDIRECT(_xlfn.CONCAT(H$4,"_d!",H$1,$A27))</f>
        <v>172.81056213378906</v>
      </c>
      <c r="I27" s="42">
        <f t="shared" ca="1" si="15"/>
        <v>173.79820462707511</v>
      </c>
      <c r="J27" s="19" cm="1">
        <f t="array" aca="1" ref="J27" ca="1">INDIRECT(_xlfn.CONCAT(J$4,"_d!",J$1,$A27))</f>
        <v>173.34039306640625</v>
      </c>
      <c r="K27" s="19" cm="1">
        <f t="array" aca="1" ref="K27" ca="1">INDIRECT(_xlfn.CONCAT(K$4,"_d!",K$1,$A27))</f>
        <v>174.29296875</v>
      </c>
      <c r="L27" s="19" cm="1">
        <f t="array" aca="1" ref="L27" ca="1">INDIRECT(_xlfn.CONCAT(L$4,"_d!",L$1,$A27))</f>
        <v>174.99908447265625</v>
      </c>
      <c r="M27" s="19" cm="1">
        <f t="array" aca="1" ref="M27" ca="1">INDIRECT(_xlfn.CONCAT(M$4,"_d!",M$1,$A27))</f>
        <v>171.45504760742188</v>
      </c>
      <c r="N27" s="19" cm="1">
        <f t="array" aca="1" ref="N27" ca="1">INDIRECT(_xlfn.CONCAT(N$4,"_d!",N$1,$A27))</f>
        <v>175.75233459472656</v>
      </c>
      <c r="O27" s="19" cm="1">
        <f t="array" aca="1" ref="O27" ca="1">INDIRECT(_xlfn.CONCAT(O$4,"_d!",O$1,$A27))</f>
        <v>171.60166931152344</v>
      </c>
      <c r="P27" s="42">
        <f t="shared" ca="1" si="16"/>
        <v>173.72409090766365</v>
      </c>
      <c r="Q27" s="19" cm="1">
        <f t="array" aca="1" ref="Q27" ca="1">INDIRECT(_xlfn.CONCAT(Q$4,"_d!",Q$1,$A27))</f>
        <v>174.3504638671875</v>
      </c>
      <c r="R27" s="19" cm="1">
        <f t="array" aca="1" ref="R27" ca="1">INDIRECT(_xlfn.CONCAT(R$4,"_d!",R$1,$A27))</f>
        <v>174.3504638671875</v>
      </c>
      <c r="S27" s="19" cm="1">
        <f t="array" aca="1" ref="S27" ca="1">INDIRECT(_xlfn.CONCAT(S$4,"_d!",S$1,$A27))</f>
        <v>175.41915893554688</v>
      </c>
      <c r="T27" s="19" cm="1">
        <f t="array" aca="1" ref="T27" ca="1">INDIRECT(_xlfn.CONCAT(T$4,"_d!",T$1,$A27))</f>
        <v>173.54074096679688</v>
      </c>
      <c r="U27" s="19" cm="1">
        <f t="array" aca="1" ref="U27" ca="1">INDIRECT(_xlfn.CONCAT(U$4,"_d!",U$1,$A27))</f>
        <v>176.5345458984375</v>
      </c>
      <c r="V27" s="19" cm="1">
        <f t="array" aca="1" ref="V27" ca="1">INDIRECT(_xlfn.CONCAT(V$4,"_d!",V$1,$A27))</f>
        <v>173.04551696777344</v>
      </c>
      <c r="W27" s="42">
        <f t="shared" ca="1" si="17"/>
        <v>174.43789966274915</v>
      </c>
      <c r="X27" s="19" cm="1">
        <f t="array" aca="1" ref="X27" ca="1">INDIRECT(_xlfn.CONCAT(X$4,"_d!",X$1,$A27))</f>
        <v>173.35832214355469</v>
      </c>
      <c r="Y27" s="19" cm="1">
        <f t="array" aca="1" ref="Y27" ca="1">INDIRECT(_xlfn.CONCAT(Y$4,"_d!",Y$1,$A27))</f>
        <v>173.62957763671875</v>
      </c>
      <c r="Z27" s="19" cm="1">
        <f t="array" aca="1" ref="Z27" ca="1">INDIRECT(_xlfn.CONCAT(Z$4,"_d!",Z$1,$A27))</f>
        <v>176.49163818359375</v>
      </c>
      <c r="AA27" s="19" cm="1">
        <f t="array" aca="1" ref="AA27" ca="1">INDIRECT(_xlfn.CONCAT(AA$4,"_d!",AA$1,$A27))</f>
        <v>171.61427307128906</v>
      </c>
      <c r="AB27" s="19" cm="1">
        <f t="array" aca="1" ref="AB27" ca="1">INDIRECT(_xlfn.CONCAT(AB$4,"_d!",AB$1,$A27))</f>
        <v>177.68659973144531</v>
      </c>
      <c r="AC27" s="19" cm="1">
        <f t="array" aca="1" ref="AC27" ca="1">INDIRECT(_xlfn.CONCAT(AC$4,"_d!",AC$1,$A27))</f>
        <v>174.49404907226563</v>
      </c>
      <c r="AD27" s="42">
        <f t="shared" ca="1" si="18"/>
        <v>173.92331072334093</v>
      </c>
      <c r="AE27" s="19" cm="1">
        <f t="array" aca="1" ref="AE27" ca="1">INDIRECT(_xlfn.CONCAT(AE$4,"_d!",AE$1,$A27))</f>
        <v>173.94129943847656</v>
      </c>
      <c r="AF27" s="19" cm="1">
        <f t="array" aca="1" ref="AF27" ca="1">INDIRECT(_xlfn.CONCAT(AF$4,"_d!",AF$1,$A27))</f>
        <v>174.60772705078125</v>
      </c>
      <c r="AG27" s="19" cm="1">
        <f t="array" aca="1" ref="AG27" ca="1">INDIRECT(_xlfn.CONCAT(AG$4,"_d!",AG$1,$A27))</f>
        <v>175.85038757324219</v>
      </c>
      <c r="AH27" s="19" cm="1">
        <f t="array" aca="1" ref="AH27" ca="1">INDIRECT(_xlfn.CONCAT(AH$4,"_d!",AH$1,$A27))</f>
        <v>173.92636108398438</v>
      </c>
      <c r="AI27" s="19" cm="1">
        <f t="array" aca="1" ref="AI27" ca="1">INDIRECT(_xlfn.CONCAT(AI$4,"_d!",AI$1,$A27))</f>
        <v>176.49017333984375</v>
      </c>
      <c r="AJ27" s="19" cm="1">
        <f t="array" aca="1" ref="AJ27" ca="1">INDIRECT(_xlfn.CONCAT(AJ$4,"_d!",AJ$1,$A27))</f>
        <v>173.75546264648438</v>
      </c>
      <c r="AK27" s="42">
        <f t="shared" ca="1" si="19"/>
        <v>174.43296455867818</v>
      </c>
      <c r="AL27" s="19" cm="1">
        <f t="array" aca="1" ref="AL27" ca="1">INDIRECT(_xlfn.CONCAT(AL$4,"_d!",AL$1,$A27))</f>
        <v>173.90933227539063</v>
      </c>
      <c r="AM27" s="19" cm="1">
        <f t="array" aca="1" ref="AM27" ca="1">INDIRECT(_xlfn.CONCAT(AM$4,"_d!",AM$1,$A27))</f>
        <v>174.72889709472656</v>
      </c>
      <c r="AN27" s="19" cm="1">
        <f t="array" aca="1" ref="AN27" ca="1">INDIRECT(_xlfn.CONCAT(AN$4,"_d!",AN$1,$A27))</f>
        <v>175.51286315917969</v>
      </c>
      <c r="AO27" s="19" cm="1">
        <f t="array" aca="1" ref="AO27" ca="1">INDIRECT(_xlfn.CONCAT(AO$4,"_d!",AO$1,$A27))</f>
        <v>171.4405517578125</v>
      </c>
      <c r="AP27" s="19" cm="1">
        <f t="array" aca="1" ref="AP27" ca="1">INDIRECT(_xlfn.CONCAT(AP$4,"_d!",AP$1,$A27))</f>
        <v>177.043701171875</v>
      </c>
      <c r="AQ27" s="19" cm="1">
        <f t="array" aca="1" ref="AQ27" ca="1">INDIRECT(_xlfn.CONCAT(AQ$4,"_d!",AQ$1,$A27))</f>
        <v>172.54347229003906</v>
      </c>
      <c r="AR27" s="42">
        <f t="shared" ca="1" si="20"/>
        <v>174.28517607990713</v>
      </c>
      <c r="AS27" s="19" cm="1">
        <f t="array" aca="1" ref="AS27" ca="1">INDIRECT(_xlfn.CONCAT(AS$4,"_d!",AS$1,$A27))</f>
        <v>173.72990417480469</v>
      </c>
      <c r="AT27" s="19" cm="1">
        <f t="array" aca="1" ref="AT27" ca="1">INDIRECT(_xlfn.CONCAT(AT$4,"_d!",AT$1,$A27))</f>
        <v>175.61968994140625</v>
      </c>
      <c r="AU27" s="19" cm="1">
        <f t="array" aca="1" ref="AU27" ca="1">INDIRECT(_xlfn.CONCAT(AU$4,"_d!",AU$1,$A27))</f>
        <v>175.42005920410156</v>
      </c>
      <c r="AV27" s="19" cm="1">
        <f t="array" aca="1" ref="AV27" ca="1">INDIRECT(_xlfn.CONCAT(AV$4,"_d!",AV$1,$A27))</f>
        <v>173.93003845214844</v>
      </c>
      <c r="AW27" s="19" cm="1">
        <f t="array" aca="1" ref="AW27" ca="1">INDIRECT(_xlfn.CONCAT(AW$4,"_d!",AW$1,$A27))</f>
        <v>177.30369567871094</v>
      </c>
      <c r="AX27" s="19" cm="1">
        <f t="array" aca="1" ref="AX27" ca="1">INDIRECT(_xlfn.CONCAT(AX$4,"_d!",AX$1,$A27))</f>
        <v>173.52691650390625</v>
      </c>
      <c r="AY27" s="42">
        <f t="shared" ca="1" si="21"/>
        <v>174.67387284268341</v>
      </c>
      <c r="AZ27" s="19" cm="1">
        <f t="array" aca="1" ref="AZ27" ca="1">INDIRECT(_xlfn.CONCAT(AZ$4,"_d!",AZ$1,$A27))</f>
        <v>173.86520385742188</v>
      </c>
      <c r="BA27" s="19" cm="1">
        <f t="array" aca="1" ref="BA27" ca="1">INDIRECT(_xlfn.CONCAT(BA$4,"_d!",BA$1,$A27))</f>
        <v>174.56559753417969</v>
      </c>
      <c r="BB27" s="19" cm="1">
        <f t="array" aca="1" ref="BB27" ca="1">INDIRECT(_xlfn.CONCAT(BB$4,"_d!",BB$1,$A27))</f>
        <v>176.46946716308594</v>
      </c>
      <c r="BC27" s="19" cm="1">
        <f t="array" aca="1" ref="BC27" ca="1">INDIRECT(_xlfn.CONCAT(BC$4,"_d!",BC$1,$A27))</f>
        <v>172.30274963378906</v>
      </c>
      <c r="BD27" s="19" cm="1">
        <f t="array" aca="1" ref="BD27" ca="1">INDIRECT(_xlfn.CONCAT(BD$4,"_d!",BD$1,$A27))</f>
        <v>177.30107116699219</v>
      </c>
      <c r="BE27" s="19" cm="1">
        <f t="array" aca="1" ref="BE27" ca="1">INDIRECT(_xlfn.CONCAT(BE$4,"_d!",BE$1,$A27))</f>
        <v>174.60032653808594</v>
      </c>
      <c r="BF27" s="42">
        <f t="shared" ca="1" si="22"/>
        <v>174.46032346928649</v>
      </c>
      <c r="BG27" s="19" cm="1">
        <f t="array" aca="1" ref="BG27" ca="1">INDIRECT(_xlfn.CONCAT(BG$4,"_d!",BG$1,$A27))</f>
        <v>173.6798095703125</v>
      </c>
      <c r="BH27" s="19" cm="1">
        <f t="array" aca="1" ref="BH27" ca="1">INDIRECT(_xlfn.CONCAT(BH$4,"_d!",BH$1,$A27))</f>
        <v>174.948486328125</v>
      </c>
      <c r="BI27" s="19" cm="1">
        <f t="array" aca="1" ref="BI27" ca="1">INDIRECT(_xlfn.CONCAT(BI$4,"_d!",BI$1,$A27))</f>
        <v>177.4508056640625</v>
      </c>
      <c r="BJ27" s="19" cm="1">
        <f t="array" aca="1" ref="BJ27" ca="1">INDIRECT(_xlfn.CONCAT(BJ$4,"_d!",BJ$1,$A27))</f>
        <v>173.72439575195313</v>
      </c>
      <c r="BK27" s="19" cm="1">
        <f t="array" aca="1" ref="BK27" ca="1">INDIRECT(_xlfn.CONCAT(BK$4,"_d!",BK$1,$A27))</f>
        <v>177.57717895507813</v>
      </c>
      <c r="BL27" s="19" cm="1">
        <f t="array" aca="1" ref="BL27" ca="1">INDIRECT(_xlfn.CONCAT(BL$4,"_d!",BL$1,$A27))</f>
        <v>175.26777648925781</v>
      </c>
      <c r="BM27" s="42">
        <f t="shared" ca="1" si="23"/>
        <v>174.69804063114304</v>
      </c>
      <c r="BN27" s="19" cm="1">
        <f t="array" aca="1" ref="BN27" ca="1">INDIRECT(_xlfn.CONCAT(BN$4,"_d!",BN$1,$A27))</f>
        <v>173.20159912109375</v>
      </c>
      <c r="BO27" s="19" cm="1">
        <f t="array" aca="1" ref="BO27" ca="1">INDIRECT(_xlfn.CONCAT(BO$4,"_d!",BO$1,$A27))</f>
        <v>174.81172180175781</v>
      </c>
      <c r="BP27" s="19" cm="1">
        <f t="array" aca="1" ref="BP27" ca="1">INDIRECT(_xlfn.CONCAT(BP$4,"_d!",BP$1,$A27))</f>
        <v>176.29183959960938</v>
      </c>
      <c r="BQ27" s="19" cm="1">
        <f t="array" aca="1" ref="BQ27" ca="1">INDIRECT(_xlfn.CONCAT(BQ$4,"_d!",BQ$1,$A27))</f>
        <v>171.4332275390625</v>
      </c>
      <c r="BR27" s="19" cm="1">
        <f t="array" aca="1" ref="BR27" ca="1">INDIRECT(_xlfn.CONCAT(BR$4,"_d!",BR$1,$A27))</f>
        <v>177.99661254882813</v>
      </c>
      <c r="BS27" s="19" cm="1">
        <f t="array" aca="1" ref="BS27" ca="1">INDIRECT(_xlfn.CONCAT(BS$4,"_d!",BS$1,$A27))</f>
        <v>175.84733581542969</v>
      </c>
      <c r="BT27" s="42">
        <f t="shared" ca="1" si="24"/>
        <v>174.31560208292555</v>
      </c>
      <c r="BU27" s="42"/>
      <c r="BV27" s="45">
        <f t="shared" ca="1" si="25"/>
        <v>173.79820462707511</v>
      </c>
      <c r="BW27" s="45">
        <f t="shared" ca="1" si="26"/>
        <v>173.72409090766365</v>
      </c>
      <c r="BX27" s="45">
        <f t="shared" ca="1" si="27"/>
        <v>174.43789966274915</v>
      </c>
      <c r="BY27" s="45">
        <f t="shared" ca="1" si="28"/>
        <v>173.92331072334093</v>
      </c>
      <c r="BZ27" s="45">
        <f t="shared" ca="1" si="29"/>
        <v>174.43296455867818</v>
      </c>
      <c r="CA27" s="45">
        <f t="shared" ca="1" si="30"/>
        <v>174.28517607990713</v>
      </c>
      <c r="CB27" s="45">
        <f t="shared" ca="1" si="31"/>
        <v>174.67387284268341</v>
      </c>
      <c r="CC27" s="45">
        <f t="shared" ca="1" si="32"/>
        <v>174.46032346928649</v>
      </c>
      <c r="CD27" s="45">
        <f t="shared" ca="1" si="33"/>
        <v>174.69804063114304</v>
      </c>
      <c r="CE27" s="45">
        <f t="shared" ca="1" si="34"/>
        <v>174.31560208292555</v>
      </c>
      <c r="CF27" s="45" cm="1">
        <f t="array" aca="1" ref="CF27" ca="1">+SUMPRODUCT($BV$3:$CE$3/100,$BV27:$CE27)</f>
        <v>174.32751689915725</v>
      </c>
      <c r="CG27" s="24"/>
      <c r="CH27" s="24">
        <f t="shared" ca="1" si="37"/>
        <v>5.5247007720740093E-2</v>
      </c>
      <c r="CI27" s="24">
        <f t="shared" ca="1" si="37"/>
        <v>5.50862840931301E-2</v>
      </c>
      <c r="CJ27" s="24">
        <f t="shared" ca="1" si="37"/>
        <v>5.3034062034461815E-2</v>
      </c>
      <c r="CK27" s="24">
        <f t="shared" ca="1" si="37"/>
        <v>5.4216636379907479E-2</v>
      </c>
      <c r="CL27" s="24">
        <f t="shared" ca="1" si="37"/>
        <v>5.4701109456811725E-2</v>
      </c>
      <c r="CM27" s="24">
        <f t="shared" ca="1" si="37"/>
        <v>5.4240407263751012E-2</v>
      </c>
      <c r="CN27" s="24">
        <f t="shared" ca="1" si="37"/>
        <v>5.472268877631481E-2</v>
      </c>
      <c r="CO27" s="24">
        <f t="shared" ca="1" si="37"/>
        <v>5.4077687092251026E-2</v>
      </c>
      <c r="CP27" s="24">
        <f t="shared" ca="1" si="37"/>
        <v>5.3840743520092049E-2</v>
      </c>
      <c r="CQ27" s="24">
        <f t="shared" ca="1" si="37"/>
        <v>5.3374959419389745E-2</v>
      </c>
      <c r="CR27" s="24">
        <f t="shared" ca="1" si="37"/>
        <v>5.4112710857256552E-2</v>
      </c>
      <c r="CS27" s="24">
        <f>+[1]NAC!AX28</f>
        <v>5.875152998776012E-2</v>
      </c>
      <c r="CT27" s="24"/>
      <c r="CU27" s="24">
        <f t="shared" ca="1" si="38"/>
        <v>0.45676750640635078</v>
      </c>
      <c r="CV27" s="24">
        <f t="shared" ca="1" si="39"/>
        <v>0.45592777139418983</v>
      </c>
      <c r="CW27" s="24">
        <f t="shared" ca="1" si="40"/>
        <v>0.45654554162437333</v>
      </c>
      <c r="CX27" s="24">
        <f t="shared" ca="1" si="41"/>
        <v>0.45810714121484608</v>
      </c>
      <c r="CY27" s="24">
        <f t="shared" ca="1" si="42"/>
        <v>0.45938778467576791</v>
      </c>
      <c r="CZ27" s="24">
        <f t="shared" ca="1" si="43"/>
        <v>0.45798992713468878</v>
      </c>
      <c r="DA27" s="24">
        <f t="shared" ca="1" si="44"/>
        <v>0.46330098803973341</v>
      </c>
      <c r="DB27" s="24">
        <f t="shared" ca="1" si="45"/>
        <v>0.46176168700632902</v>
      </c>
      <c r="DC27" s="24">
        <f t="shared" ca="1" si="46"/>
        <v>0.46052098413399878</v>
      </c>
      <c r="DD27" s="24">
        <f t="shared" ca="1" si="47"/>
        <v>0.46146772669095482</v>
      </c>
      <c r="DE27" s="48">
        <f t="shared" ca="1" si="48"/>
        <v>0.45978956779539959</v>
      </c>
      <c r="DF27" s="48">
        <f>+[1]NAC!AG28</f>
        <v>0.45812395309882725</v>
      </c>
      <c r="DG27" s="24">
        <f t="shared" ca="1" si="49"/>
        <v>-4.7002202846040397E-3</v>
      </c>
    </row>
    <row r="28" spans="1:111" x14ac:dyDescent="0.25">
      <c r="A28">
        <f t="shared" si="36"/>
        <v>55</v>
      </c>
      <c r="B28" s="35">
        <f>+NAC!A28</f>
        <v>43405</v>
      </c>
      <c r="C28" s="19" cm="1">
        <f t="array" aca="1" ref="C28" ca="1">INDIRECT(_xlfn.CONCAT(C$4,"_d!",C$1,$A28))</f>
        <v>179.24754333496094</v>
      </c>
      <c r="D28" s="19" cm="1">
        <f t="array" aca="1" ref="D28" ca="1">INDIRECT(_xlfn.CONCAT(D$4,"_d!",D$1,$A28))</f>
        <v>178.87776184082031</v>
      </c>
      <c r="E28" s="19" cm="1">
        <f t="array" aca="1" ref="E28" ca="1">INDIRECT(_xlfn.CONCAT(E$4,"_d!",E$1,$A28))</f>
        <v>179.83222961425781</v>
      </c>
      <c r="F28" s="19" cm="1">
        <f t="array" aca="1" ref="F28" ca="1">INDIRECT(_xlfn.CONCAT(F$4,"_d!",F$1,$A28))</f>
        <v>176.82040405273438</v>
      </c>
      <c r="G28" s="19" cm="1">
        <f t="array" aca="1" ref="G28" ca="1">INDIRECT(_xlfn.CONCAT(G$4,"_d!",G$1,$A28))</f>
        <v>182.078369140625</v>
      </c>
      <c r="H28" s="19" cm="1">
        <f t="array" aca="1" ref="H28" ca="1">INDIRECT(_xlfn.CONCAT(H$4,"_d!",H$1,$A28))</f>
        <v>180.5411376953125</v>
      </c>
      <c r="I28" s="42">
        <f t="shared" ca="1" si="15"/>
        <v>179.29772238553261</v>
      </c>
      <c r="J28" s="19" cm="1">
        <f t="array" aca="1" ref="J28" ca="1">INDIRECT(_xlfn.CONCAT(J$4,"_d!",J$1,$A28))</f>
        <v>178.45118713378906</v>
      </c>
      <c r="K28" s="19" cm="1">
        <f t="array" aca="1" ref="K28" ca="1">INDIRECT(_xlfn.CONCAT(K$4,"_d!",K$1,$A28))</f>
        <v>180.07821655273438</v>
      </c>
      <c r="L28" s="19" cm="1">
        <f t="array" aca="1" ref="L28" ca="1">INDIRECT(_xlfn.CONCAT(L$4,"_d!",L$1,$A28))</f>
        <v>180.44522094726563</v>
      </c>
      <c r="M28" s="19" cm="1">
        <f t="array" aca="1" ref="M28" ca="1">INDIRECT(_xlfn.CONCAT(M$4,"_d!",M$1,$A28))</f>
        <v>176.53619384765625</v>
      </c>
      <c r="N28" s="19" cm="1">
        <f t="array" aca="1" ref="N28" ca="1">INDIRECT(_xlfn.CONCAT(N$4,"_d!",N$1,$A28))</f>
        <v>182.22572326660156</v>
      </c>
      <c r="O28" s="19" cm="1">
        <f t="array" aca="1" ref="O28" ca="1">INDIRECT(_xlfn.CONCAT(O$4,"_d!",O$1,$A28))</f>
        <v>179.07948303222656</v>
      </c>
      <c r="P28" s="42">
        <f t="shared" ca="1" si="16"/>
        <v>179.30001264423518</v>
      </c>
      <c r="Q28" s="19" cm="1">
        <f t="array" aca="1" ref="Q28" ca="1">INDIRECT(_xlfn.CONCAT(Q$4,"_d!",Q$1,$A28))</f>
        <v>179.30496215820313</v>
      </c>
      <c r="R28" s="19" cm="1">
        <f t="array" aca="1" ref="R28" ca="1">INDIRECT(_xlfn.CONCAT(R$4,"_d!",R$1,$A28))</f>
        <v>179.30496215820313</v>
      </c>
      <c r="S28" s="19" cm="1">
        <f t="array" aca="1" ref="S28" ca="1">INDIRECT(_xlfn.CONCAT(S$4,"_d!",S$1,$A28))</f>
        <v>180.95248413085938</v>
      </c>
      <c r="T28" s="19" cm="1">
        <f t="array" aca="1" ref="T28" ca="1">INDIRECT(_xlfn.CONCAT(T$4,"_d!",T$1,$A28))</f>
        <v>178.64651489257813</v>
      </c>
      <c r="U28" s="19" cm="1">
        <f t="array" aca="1" ref="U28" ca="1">INDIRECT(_xlfn.CONCAT(U$4,"_d!",U$1,$A28))</f>
        <v>182.89105224609375</v>
      </c>
      <c r="V28" s="19" cm="1">
        <f t="array" aca="1" ref="V28" ca="1">INDIRECT(_xlfn.CONCAT(V$4,"_d!",V$1,$A28))</f>
        <v>180.54534912109375</v>
      </c>
      <c r="W28" s="42">
        <f t="shared" ca="1" si="17"/>
        <v>179.67713879050933</v>
      </c>
      <c r="X28" s="19" cm="1">
        <f t="array" aca="1" ref="X28" ca="1">INDIRECT(_xlfn.CONCAT(X$4,"_d!",X$1,$A28))</f>
        <v>178.47135925292969</v>
      </c>
      <c r="Y28" s="19" cm="1">
        <f t="array" aca="1" ref="Y28" ca="1">INDIRECT(_xlfn.CONCAT(Y$4,"_d!",Y$1,$A28))</f>
        <v>179.23060607910156</v>
      </c>
      <c r="Z28" s="19" cm="1">
        <f t="array" aca="1" ref="Z28" ca="1">INDIRECT(_xlfn.CONCAT(Z$4,"_d!",Z$1,$A28))</f>
        <v>182.08544921875</v>
      </c>
      <c r="AA28" s="19" cm="1">
        <f t="array" aca="1" ref="AA28" ca="1">INDIRECT(_xlfn.CONCAT(AA$4,"_d!",AA$1,$A28))</f>
        <v>176.79490661621094</v>
      </c>
      <c r="AB28" s="19" cm="1">
        <f t="array" aca="1" ref="AB28" ca="1">INDIRECT(_xlfn.CONCAT(AB$4,"_d!",AB$1,$A28))</f>
        <v>184.21882629394531</v>
      </c>
      <c r="AC28" s="19" cm="1">
        <f t="array" aca="1" ref="AC28" ca="1">INDIRECT(_xlfn.CONCAT(AC$4,"_d!",AC$1,$A28))</f>
        <v>181.98973083496094</v>
      </c>
      <c r="AD28" s="42">
        <f t="shared" ca="1" si="18"/>
        <v>179.46041462496618</v>
      </c>
      <c r="AE28" s="19" cm="1">
        <f t="array" aca="1" ref="AE28" ca="1">INDIRECT(_xlfn.CONCAT(AE$4,"_d!",AE$1,$A28))</f>
        <v>178.9825439453125</v>
      </c>
      <c r="AF28" s="19" cm="1">
        <f t="array" aca="1" ref="AF28" ca="1">INDIRECT(_xlfn.CONCAT(AF$4,"_d!",AF$1,$A28))</f>
        <v>180.45426940917969</v>
      </c>
      <c r="AG28" s="19" cm="1">
        <f t="array" aca="1" ref="AG28" ca="1">INDIRECT(_xlfn.CONCAT(AG$4,"_d!",AG$1,$A28))</f>
        <v>181.59878540039063</v>
      </c>
      <c r="AH28" s="19" cm="1">
        <f t="array" aca="1" ref="AH28" ca="1">INDIRECT(_xlfn.CONCAT(AH$4,"_d!",AH$1,$A28))</f>
        <v>179.08233642578125</v>
      </c>
      <c r="AI28" s="19" cm="1">
        <f t="array" aca="1" ref="AI28" ca="1">INDIRECT(_xlfn.CONCAT(AI$4,"_d!",AI$1,$A28))</f>
        <v>183.05393981933594</v>
      </c>
      <c r="AJ28" s="19" cm="1">
        <f t="array" aca="1" ref="AJ28" ca="1">INDIRECT(_xlfn.CONCAT(AJ$4,"_d!",AJ$1,$A28))</f>
        <v>181.41047668457031</v>
      </c>
      <c r="AK28" s="42">
        <f t="shared" ca="1" si="19"/>
        <v>180.04086780200791</v>
      </c>
      <c r="AL28" s="19" cm="1">
        <f t="array" aca="1" ref="AL28" ca="1">INDIRECT(_xlfn.CONCAT(AL$4,"_d!",AL$1,$A28))</f>
        <v>178.86430358886719</v>
      </c>
      <c r="AM28" s="19" cm="1">
        <f t="array" aca="1" ref="AM28" ca="1">INDIRECT(_xlfn.CONCAT(AM$4,"_d!",AM$1,$A28))</f>
        <v>180.46565246582031</v>
      </c>
      <c r="AN28" s="19" cm="1">
        <f t="array" aca="1" ref="AN28" ca="1">INDIRECT(_xlfn.CONCAT(AN$4,"_d!",AN$1,$A28))</f>
        <v>181.28443908691406</v>
      </c>
      <c r="AO28" s="19" cm="1">
        <f t="array" aca="1" ref="AO28" ca="1">INDIRECT(_xlfn.CONCAT(AO$4,"_d!",AO$1,$A28))</f>
        <v>176.4912109375</v>
      </c>
      <c r="AP28" s="19" cm="1">
        <f t="array" aca="1" ref="AP28" ca="1">INDIRECT(_xlfn.CONCAT(AP$4,"_d!",AP$1,$A28))</f>
        <v>183.72866821289063</v>
      </c>
      <c r="AQ28" s="19" cm="1">
        <f t="array" aca="1" ref="AQ28" ca="1">INDIRECT(_xlfn.CONCAT(AQ$4,"_d!",AQ$1,$A28))</f>
        <v>180.00897216796875</v>
      </c>
      <c r="AR28" s="42">
        <f t="shared" ca="1" si="20"/>
        <v>179.81308480166174</v>
      </c>
      <c r="AS28" s="19" cm="1">
        <f t="array" aca="1" ref="AS28" ca="1">INDIRECT(_xlfn.CONCAT(AS$4,"_d!",AS$1,$A28))</f>
        <v>178.78846740722656</v>
      </c>
      <c r="AT28" s="19" cm="1">
        <f t="array" aca="1" ref="AT28" ca="1">INDIRECT(_xlfn.CONCAT(AT$4,"_d!",AT$1,$A28))</f>
        <v>181.40827941894531</v>
      </c>
      <c r="AU28" s="19" cm="1">
        <f t="array" aca="1" ref="AU28" ca="1">INDIRECT(_xlfn.CONCAT(AU$4,"_d!",AU$1,$A28))</f>
        <v>181.22207641601563</v>
      </c>
      <c r="AV28" s="19" cm="1">
        <f t="array" aca="1" ref="AV28" ca="1">INDIRECT(_xlfn.CONCAT(AV$4,"_d!",AV$1,$A28))</f>
        <v>179.23046875</v>
      </c>
      <c r="AW28" s="19" cm="1">
        <f t="array" aca="1" ref="AW28" ca="1">INDIRECT(_xlfn.CONCAT(AW$4,"_d!",AW$1,$A28))</f>
        <v>183.79103088378906</v>
      </c>
      <c r="AX28" s="19" cm="1">
        <f t="array" aca="1" ref="AX28" ca="1">INDIRECT(_xlfn.CONCAT(AX$4,"_d!",AX$1,$A28))</f>
        <v>180.82260131835938</v>
      </c>
      <c r="AY28" s="42">
        <f t="shared" ca="1" si="21"/>
        <v>180.25512225669087</v>
      </c>
      <c r="AZ28" s="19" cm="1">
        <f t="array" aca="1" ref="AZ28" ca="1">INDIRECT(_xlfn.CONCAT(AZ$4,"_d!",AZ$1,$A28))</f>
        <v>178.87008666992188</v>
      </c>
      <c r="BA28" s="19" cm="1">
        <f t="array" aca="1" ref="BA28" ca="1">INDIRECT(_xlfn.CONCAT(BA$4,"_d!",BA$1,$A28))</f>
        <v>180.16621398925781</v>
      </c>
      <c r="BB28" s="19" cm="1">
        <f t="array" aca="1" ref="BB28" ca="1">INDIRECT(_xlfn.CONCAT(BB$4,"_d!",BB$1,$A28))</f>
        <v>182.23208618164063</v>
      </c>
      <c r="BC28" s="19" cm="1">
        <f t="array" aca="1" ref="BC28" ca="1">INDIRECT(_xlfn.CONCAT(BC$4,"_d!",BC$1,$A28))</f>
        <v>177.41986083984375</v>
      </c>
      <c r="BD28" s="19" cm="1">
        <f t="array" aca="1" ref="BD28" ca="1">INDIRECT(_xlfn.CONCAT(BD$4,"_d!",BD$1,$A28))</f>
        <v>183.64414978027344</v>
      </c>
      <c r="BE28" s="19" cm="1">
        <f t="array" aca="1" ref="BE28" ca="1">INDIRECT(_xlfn.CONCAT(BE$4,"_d!",BE$1,$A28))</f>
        <v>181.903564453125</v>
      </c>
      <c r="BF28" s="42">
        <f t="shared" ca="1" si="22"/>
        <v>179.93763965878631</v>
      </c>
      <c r="BG28" s="19" cm="1">
        <f t="array" aca="1" ref="BG28" ca="1">INDIRECT(_xlfn.CONCAT(BG$4,"_d!",BG$1,$A28))</f>
        <v>178.69842529296875</v>
      </c>
      <c r="BH28" s="19" cm="1">
        <f t="array" aca="1" ref="BH28" ca="1">INDIRECT(_xlfn.CONCAT(BH$4,"_d!",BH$1,$A28))</f>
        <v>180.65048217773438</v>
      </c>
      <c r="BI28" s="19" cm="1">
        <f t="array" aca="1" ref="BI28" ca="1">INDIRECT(_xlfn.CONCAT(BI$4,"_d!",BI$1,$A28))</f>
        <v>183.13223266601563</v>
      </c>
      <c r="BJ28" s="19" cm="1">
        <f t="array" aca="1" ref="BJ28" ca="1">INDIRECT(_xlfn.CONCAT(BJ$4,"_d!",BJ$1,$A28))</f>
        <v>178.76518249511719</v>
      </c>
      <c r="BK28" s="19" cm="1">
        <f t="array" aca="1" ref="BK28" ca="1">INDIRECT(_xlfn.CONCAT(BK$4,"_d!",BK$1,$A28))</f>
        <v>184.10206604003906</v>
      </c>
      <c r="BL28" s="19" cm="1">
        <f t="array" aca="1" ref="BL28" ca="1">INDIRECT(_xlfn.CONCAT(BL$4,"_d!",BL$1,$A28))</f>
        <v>182.50534057617188</v>
      </c>
      <c r="BM28" s="42">
        <f t="shared" ca="1" si="23"/>
        <v>180.21190143697393</v>
      </c>
      <c r="BN28" s="19" cm="1">
        <f t="array" aca="1" ref="BN28" ca="1">INDIRECT(_xlfn.CONCAT(BN$4,"_d!",BN$1,$A28))</f>
        <v>178.2652587890625</v>
      </c>
      <c r="BO28" s="19" cm="1">
        <f t="array" aca="1" ref="BO28" ca="1">INDIRECT(_xlfn.CONCAT(BO$4,"_d!",BO$1,$A28))</f>
        <v>180.41661071777344</v>
      </c>
      <c r="BP28" s="19" cm="1">
        <f t="array" aca="1" ref="BP28" ca="1">INDIRECT(_xlfn.CONCAT(BP$4,"_d!",BP$1,$A28))</f>
        <v>182.05050659179688</v>
      </c>
      <c r="BQ28" s="19" cm="1">
        <f t="array" aca="1" ref="BQ28" ca="1">INDIRECT(_xlfn.CONCAT(BQ$4,"_d!",BQ$1,$A28))</f>
        <v>176.42092895507813</v>
      </c>
      <c r="BR28" s="19" cm="1">
        <f t="array" aca="1" ref="BR28" ca="1">INDIRECT(_xlfn.CONCAT(BR$4,"_d!",BR$1,$A28))</f>
        <v>184.49053955078125</v>
      </c>
      <c r="BS28" s="19" cm="1">
        <f t="array" aca="1" ref="BS28" ca="1">INDIRECT(_xlfn.CONCAT(BS$4,"_d!",BS$1,$A28))</f>
        <v>183.10734558105469</v>
      </c>
      <c r="BT28" s="42">
        <f t="shared" ca="1" si="24"/>
        <v>179.82038667668641</v>
      </c>
      <c r="BU28" s="42"/>
      <c r="BV28" s="45">
        <f t="shared" ca="1" si="25"/>
        <v>179.29772238553261</v>
      </c>
      <c r="BW28" s="45">
        <f t="shared" ca="1" si="26"/>
        <v>179.30001264423518</v>
      </c>
      <c r="BX28" s="45">
        <f t="shared" ca="1" si="27"/>
        <v>179.67713879050933</v>
      </c>
      <c r="BY28" s="45">
        <f t="shared" ca="1" si="28"/>
        <v>179.46041462496618</v>
      </c>
      <c r="BZ28" s="45">
        <f t="shared" ca="1" si="29"/>
        <v>180.04086780200791</v>
      </c>
      <c r="CA28" s="45">
        <f t="shared" ca="1" si="30"/>
        <v>179.81308480166174</v>
      </c>
      <c r="CB28" s="45">
        <f t="shared" ca="1" si="31"/>
        <v>180.25512225669087</v>
      </c>
      <c r="CC28" s="45">
        <f t="shared" ca="1" si="32"/>
        <v>179.93763965878631</v>
      </c>
      <c r="CD28" s="45">
        <f t="shared" ca="1" si="33"/>
        <v>180.21190143697393</v>
      </c>
      <c r="CE28" s="45">
        <f t="shared" ca="1" si="34"/>
        <v>179.82038667668641</v>
      </c>
      <c r="CF28" s="45" cm="1">
        <f t="array" aca="1" ref="CF28" ca="1">+SUMPRODUCT($BV$3:$CE$3/100,$BV28:$CE28)</f>
        <v>179.83533752616589</v>
      </c>
      <c r="CG28" s="24"/>
      <c r="CH28" s="24">
        <f t="shared" ca="1" si="37"/>
        <v>3.1643121804727503E-2</v>
      </c>
      <c r="CI28" s="24">
        <f t="shared" ca="1" si="37"/>
        <v>3.209642201860885E-2</v>
      </c>
      <c r="CJ28" s="24">
        <f t="shared" ca="1" si="37"/>
        <v>3.0034981720655329E-2</v>
      </c>
      <c r="CK28" s="24">
        <f t="shared" ca="1" si="37"/>
        <v>3.1836467915638433E-2</v>
      </c>
      <c r="CL28" s="24">
        <f t="shared" ca="1" si="37"/>
        <v>3.2149331736222697E-2</v>
      </c>
      <c r="CM28" s="24">
        <f t="shared" ca="1" si="37"/>
        <v>3.1717607005314896E-2</v>
      </c>
      <c r="CN28" s="24">
        <f t="shared" ca="1" si="37"/>
        <v>3.1952399767503303E-2</v>
      </c>
      <c r="CO28" s="24">
        <f t="shared" ca="1" si="37"/>
        <v>3.1395769998466605E-2</v>
      </c>
      <c r="CP28" s="24">
        <f t="shared" ca="1" si="37"/>
        <v>3.1562236107002706E-2</v>
      </c>
      <c r="CQ28" s="24">
        <f t="shared" ca="1" si="37"/>
        <v>3.1579414165934017E-2</v>
      </c>
      <c r="CR28" s="24">
        <f t="shared" ca="1" si="37"/>
        <v>3.1594671483760939E-2</v>
      </c>
      <c r="CS28" s="24">
        <f>+[1]NAC!AX29</f>
        <v>3.4104046242774633E-2</v>
      </c>
      <c r="CT28" s="24"/>
      <c r="CU28" s="24">
        <f t="shared" ca="1" si="38"/>
        <v>0.48347437502411372</v>
      </c>
      <c r="CV28" s="24">
        <f t="shared" ca="1" si="39"/>
        <v>0.48309114857465141</v>
      </c>
      <c r="CW28" s="24">
        <f t="shared" ca="1" si="40"/>
        <v>0.48276111543874656</v>
      </c>
      <c r="CX28" s="24">
        <f t="shared" ca="1" si="41"/>
        <v>0.48415736049775648</v>
      </c>
      <c r="CY28" s="24">
        <f t="shared" ca="1" si="42"/>
        <v>0.48604968623368627</v>
      </c>
      <c r="CZ28" s="24">
        <f t="shared" ca="1" si="43"/>
        <v>0.4840948926236377</v>
      </c>
      <c r="DA28" s="24">
        <f t="shared" ca="1" si="44"/>
        <v>0.48917838584280071</v>
      </c>
      <c r="DB28" s="24">
        <f t="shared" ca="1" si="45"/>
        <v>0.48670450259300235</v>
      </c>
      <c r="DC28" s="24">
        <f t="shared" ca="1" si="46"/>
        <v>0.48581289779152637</v>
      </c>
      <c r="DD28" s="24">
        <f t="shared" ca="1" si="47"/>
        <v>0.48643909762971771</v>
      </c>
      <c r="DE28" s="48">
        <f t="shared" ca="1" si="48"/>
        <v>0.48556661206388241</v>
      </c>
      <c r="DF28" s="48">
        <f>+[1]NAC!AG29</f>
        <v>0.48429752066115705</v>
      </c>
      <c r="DG28" s="24">
        <f t="shared" ca="1" si="49"/>
        <v>-2.9647226056039866E-3</v>
      </c>
    </row>
    <row r="29" spans="1:111" x14ac:dyDescent="0.25">
      <c r="A29">
        <f t="shared" si="36"/>
        <v>56</v>
      </c>
      <c r="B29" s="35">
        <f>+NAC!A29</f>
        <v>43435</v>
      </c>
      <c r="C29" s="19" cm="1">
        <f t="array" aca="1" ref="C29" ca="1">INDIRECT(_xlfn.CONCAT(C$4,"_d!",C$1,$A29))</f>
        <v>183.77705383300781</v>
      </c>
      <c r="D29" s="19" cm="1">
        <f t="array" aca="1" ref="D29" ca="1">INDIRECT(_xlfn.CONCAT(D$4,"_d!",D$1,$A29))</f>
        <v>182.73533630371094</v>
      </c>
      <c r="E29" s="19" cm="1">
        <f t="array" aca="1" ref="E29" ca="1">INDIRECT(_xlfn.CONCAT(E$4,"_d!",E$1,$A29))</f>
        <v>183.77278137207031</v>
      </c>
      <c r="F29" s="19" cm="1">
        <f t="array" aca="1" ref="F29" ca="1">INDIRECT(_xlfn.CONCAT(F$4,"_d!",F$1,$A29))</f>
        <v>181.11775207519531</v>
      </c>
      <c r="G29" s="19" cm="1">
        <f t="array" aca="1" ref="G29" ca="1">INDIRECT(_xlfn.CONCAT(G$4,"_d!",G$1,$A29))</f>
        <v>186.05508422851563</v>
      </c>
      <c r="H29" s="19" cm="1">
        <f t="array" aca="1" ref="H29" ca="1">INDIRECT(_xlfn.CONCAT(H$4,"_d!",H$1,$A29))</f>
        <v>185.04208374023438</v>
      </c>
      <c r="I29" s="42">
        <f t="shared" ca="1" si="15"/>
        <v>183.51774073356762</v>
      </c>
      <c r="J29" s="19" cm="1">
        <f t="array" aca="1" ref="J29" ca="1">INDIRECT(_xlfn.CONCAT(J$4,"_d!",J$1,$A29))</f>
        <v>182.91740417480469</v>
      </c>
      <c r="K29" s="19" cm="1">
        <f t="array" aca="1" ref="K29" ca="1">INDIRECT(_xlfn.CONCAT(K$4,"_d!",K$1,$A29))</f>
        <v>184.08612060546875</v>
      </c>
      <c r="L29" s="19" cm="1">
        <f t="array" aca="1" ref="L29" ca="1">INDIRECT(_xlfn.CONCAT(L$4,"_d!",L$1,$A29))</f>
        <v>184.47761535644531</v>
      </c>
      <c r="M29" s="19" cm="1">
        <f t="array" aca="1" ref="M29" ca="1">INDIRECT(_xlfn.CONCAT(M$4,"_d!",M$1,$A29))</f>
        <v>180.85122680664063</v>
      </c>
      <c r="N29" s="19" cm="1">
        <f t="array" aca="1" ref="N29" ca="1">INDIRECT(_xlfn.CONCAT(N$4,"_d!",N$1,$A29))</f>
        <v>186.38101196289063</v>
      </c>
      <c r="O29" s="19" cm="1">
        <f t="array" aca="1" ref="O29" ca="1">INDIRECT(_xlfn.CONCAT(O$4,"_d!",O$1,$A29))</f>
        <v>183.72732543945313</v>
      </c>
      <c r="P29" s="42">
        <f t="shared" ca="1" si="16"/>
        <v>183.56871731562927</v>
      </c>
      <c r="Q29" s="19" cm="1">
        <f t="array" aca="1" ref="Q29" ca="1">INDIRECT(_xlfn.CONCAT(Q$4,"_d!",Q$1,$A29))</f>
        <v>184.11337280273438</v>
      </c>
      <c r="R29" s="19" cm="1">
        <f t="array" aca="1" ref="R29" ca="1">INDIRECT(_xlfn.CONCAT(R$4,"_d!",R$1,$A29))</f>
        <v>184.11337280273438</v>
      </c>
      <c r="S29" s="19" cm="1">
        <f t="array" aca="1" ref="S29" ca="1">INDIRECT(_xlfn.CONCAT(S$4,"_d!",S$1,$A29))</f>
        <v>185.07652282714844</v>
      </c>
      <c r="T29" s="19" cm="1">
        <f t="array" aca="1" ref="T29" ca="1">INDIRECT(_xlfn.CONCAT(T$4,"_d!",T$1,$A29))</f>
        <v>183.10029602050781</v>
      </c>
      <c r="U29" s="19" cm="1">
        <f t="array" aca="1" ref="U29" ca="1">INDIRECT(_xlfn.CONCAT(U$4,"_d!",U$1,$A29))</f>
        <v>187.24201965332031</v>
      </c>
      <c r="V29" s="19" cm="1">
        <f t="array" aca="1" ref="V29" ca="1">INDIRECT(_xlfn.CONCAT(V$4,"_d!",V$1,$A29))</f>
        <v>185.197998046875</v>
      </c>
      <c r="W29" s="42">
        <f t="shared" ca="1" si="17"/>
        <v>184.38061552594192</v>
      </c>
      <c r="X29" s="19" cm="1">
        <f t="array" aca="1" ref="X29" ca="1">INDIRECT(_xlfn.CONCAT(X$4,"_d!",X$1,$A29))</f>
        <v>183.11373901367188</v>
      </c>
      <c r="Y29" s="19" cm="1">
        <f t="array" aca="1" ref="Y29" ca="1">INDIRECT(_xlfn.CONCAT(Y$4,"_d!",Y$1,$A29))</f>
        <v>183.25283813476563</v>
      </c>
      <c r="Z29" s="19" cm="1">
        <f t="array" aca="1" ref="Z29" ca="1">INDIRECT(_xlfn.CONCAT(Z$4,"_d!",Z$1,$A29))</f>
        <v>186.33424377441406</v>
      </c>
      <c r="AA29" s="19" cm="1">
        <f t="array" aca="1" ref="AA29" ca="1">INDIRECT(_xlfn.CONCAT(AA$4,"_d!",AA$1,$A29))</f>
        <v>181.03475952148438</v>
      </c>
      <c r="AB29" s="19" cm="1">
        <f t="array" aca="1" ref="AB29" ca="1">INDIRECT(_xlfn.CONCAT(AB$4,"_d!",AB$1,$A29))</f>
        <v>188.78514099121094</v>
      </c>
      <c r="AC29" s="19" cm="1">
        <f t="array" aca="1" ref="AC29" ca="1">INDIRECT(_xlfn.CONCAT(AC$4,"_d!",AC$1,$A29))</f>
        <v>186.75596618652344</v>
      </c>
      <c r="AD29" s="42">
        <f t="shared" ca="1" si="18"/>
        <v>183.85525821061429</v>
      </c>
      <c r="AE29" s="19" cm="1">
        <f t="array" aca="1" ref="AE29" ca="1">INDIRECT(_xlfn.CONCAT(AE$4,"_d!",AE$1,$A29))</f>
        <v>183.82524108886719</v>
      </c>
      <c r="AF29" s="19" cm="1">
        <f t="array" aca="1" ref="AF29" ca="1">INDIRECT(_xlfn.CONCAT(AF$4,"_d!",AF$1,$A29))</f>
        <v>184.68211364746094</v>
      </c>
      <c r="AG29" s="19" cm="1">
        <f t="array" aca="1" ref="AG29" ca="1">INDIRECT(_xlfn.CONCAT(AG$4,"_d!",AG$1,$A29))</f>
        <v>185.85690307617188</v>
      </c>
      <c r="AH29" s="19" cm="1">
        <f t="array" aca="1" ref="AH29" ca="1">INDIRECT(_xlfn.CONCAT(AH$4,"_d!",AH$1,$A29))</f>
        <v>183.55392456054688</v>
      </c>
      <c r="AI29" s="19" cm="1">
        <f t="array" aca="1" ref="AI29" ca="1">INDIRECT(_xlfn.CONCAT(AI$4,"_d!",AI$1,$A29))</f>
        <v>187.51097106933594</v>
      </c>
      <c r="AJ29" s="19" cm="1">
        <f t="array" aca="1" ref="AJ29" ca="1">INDIRECT(_xlfn.CONCAT(AJ$4,"_d!",AJ$1,$A29))</f>
        <v>186.33689880371094</v>
      </c>
      <c r="AK29" s="42">
        <f t="shared" ca="1" si="19"/>
        <v>184.6035387974654</v>
      </c>
      <c r="AL29" s="19" cm="1">
        <f t="array" aca="1" ref="AL29" ca="1">INDIRECT(_xlfn.CONCAT(AL$4,"_d!",AL$1,$A29))</f>
        <v>183.6851806640625</v>
      </c>
      <c r="AM29" s="19" cm="1">
        <f t="array" aca="1" ref="AM29" ca="1">INDIRECT(_xlfn.CONCAT(AM$4,"_d!",AM$1,$A29))</f>
        <v>184.60430908203125</v>
      </c>
      <c r="AN29" s="19" cm="1">
        <f t="array" aca="1" ref="AN29" ca="1">INDIRECT(_xlfn.CONCAT(AN$4,"_d!",AN$1,$A29))</f>
        <v>185.52999877929688</v>
      </c>
      <c r="AO29" s="19" cm="1">
        <f t="array" aca="1" ref="AO29" ca="1">INDIRECT(_xlfn.CONCAT(AO$4,"_d!",AO$1,$A29))</f>
        <v>180.91816711425781</v>
      </c>
      <c r="AP29" s="19" cm="1">
        <f t="array" aca="1" ref="AP29" ca="1">INDIRECT(_xlfn.CONCAT(AP$4,"_d!",AP$1,$A29))</f>
        <v>188.40705871582031</v>
      </c>
      <c r="AQ29" s="19" cm="1">
        <f t="array" aca="1" ref="AQ29" ca="1">INDIRECT(_xlfn.CONCAT(AQ$4,"_d!",AQ$1,$A29))</f>
        <v>184.80679321289063</v>
      </c>
      <c r="AR29" s="42">
        <f t="shared" ca="1" si="20"/>
        <v>184.34005578624306</v>
      </c>
      <c r="AS29" s="19" cm="1">
        <f t="array" aca="1" ref="AS29" ca="1">INDIRECT(_xlfn.CONCAT(AS$4,"_d!",AS$1,$A29))</f>
        <v>183.7442626953125</v>
      </c>
      <c r="AT29" s="19" cm="1">
        <f t="array" aca="1" ref="AT29" ca="1">INDIRECT(_xlfn.CONCAT(AT$4,"_d!",AT$1,$A29))</f>
        <v>185.59904479980469</v>
      </c>
      <c r="AU29" s="19" cm="1">
        <f t="array" aca="1" ref="AU29" ca="1">INDIRECT(_xlfn.CONCAT(AU$4,"_d!",AU$1,$A29))</f>
        <v>185.47267150878906</v>
      </c>
      <c r="AV29" s="19" cm="1">
        <f t="array" aca="1" ref="AV29" ca="1">INDIRECT(_xlfn.CONCAT(AV$4,"_d!",AV$1,$A29))</f>
        <v>183.8232421875</v>
      </c>
      <c r="AW29" s="19" cm="1">
        <f t="array" aca="1" ref="AW29" ca="1">INDIRECT(_xlfn.CONCAT(AW$4,"_d!",AW$1,$A29))</f>
        <v>188.67384338378906</v>
      </c>
      <c r="AX29" s="19" cm="1">
        <f t="array" aca="1" ref="AX29" ca="1">INDIRECT(_xlfn.CONCAT(AX$4,"_d!",AX$1,$A29))</f>
        <v>185.58615112304688</v>
      </c>
      <c r="AY29" s="42">
        <f t="shared" ca="1" si="21"/>
        <v>184.87570608693642</v>
      </c>
      <c r="AZ29" s="19" cm="1">
        <f t="array" aca="1" ref="AZ29" ca="1">INDIRECT(_xlfn.CONCAT(AZ$4,"_d!",AZ$1,$A29))</f>
        <v>184.00563049316406</v>
      </c>
      <c r="BA29" s="19" cm="1">
        <f t="array" aca="1" ref="BA29" ca="1">INDIRECT(_xlfn.CONCAT(BA$4,"_d!",BA$1,$A29))</f>
        <v>184.28836059570313</v>
      </c>
      <c r="BB29" s="19" cm="1">
        <f t="array" aca="1" ref="BB29" ca="1">INDIRECT(_xlfn.CONCAT(BB$4,"_d!",BB$1,$A29))</f>
        <v>186.54270935058594</v>
      </c>
      <c r="BC29" s="19" cm="1">
        <f t="array" aca="1" ref="BC29" ca="1">INDIRECT(_xlfn.CONCAT(BC$4,"_d!",BC$1,$A29))</f>
        <v>181.86000061035156</v>
      </c>
      <c r="BD29" s="19" cm="1">
        <f t="array" aca="1" ref="BD29" ca="1">INDIRECT(_xlfn.CONCAT(BD$4,"_d!",BD$1,$A29))</f>
        <v>188.58763122558594</v>
      </c>
      <c r="BE29" s="19" cm="1">
        <f t="array" aca="1" ref="BE29" ca="1">INDIRECT(_xlfn.CONCAT(BE$4,"_d!",BE$1,$A29))</f>
        <v>186.99711608886719</v>
      </c>
      <c r="BF29" s="42">
        <f t="shared" ca="1" si="22"/>
        <v>184.63487931401082</v>
      </c>
      <c r="BG29" s="19" cm="1">
        <f t="array" aca="1" ref="BG29" ca="1">INDIRECT(_xlfn.CONCAT(BG$4,"_d!",BG$1,$A29))</f>
        <v>183.88209533691406</v>
      </c>
      <c r="BH29" s="19" cm="1">
        <f t="array" aca="1" ref="BH29" ca="1">INDIRECT(_xlfn.CONCAT(BH$4,"_d!",BH$1,$A29))</f>
        <v>184.89891052246094</v>
      </c>
      <c r="BI29" s="19" cm="1">
        <f t="array" aca="1" ref="BI29" ca="1">INDIRECT(_xlfn.CONCAT(BI$4,"_d!",BI$1,$A29))</f>
        <v>187.47714233398438</v>
      </c>
      <c r="BJ29" s="19" cm="1">
        <f t="array" aca="1" ref="BJ29" ca="1">INDIRECT(_xlfn.CONCAT(BJ$4,"_d!",BJ$1,$A29))</f>
        <v>183.13970947265625</v>
      </c>
      <c r="BK29" s="19" cm="1">
        <f t="array" aca="1" ref="BK29" ca="1">INDIRECT(_xlfn.CONCAT(BK$4,"_d!",BK$1,$A29))</f>
        <v>189.15118408203125</v>
      </c>
      <c r="BL29" s="19" cm="1">
        <f t="array" aca="1" ref="BL29" ca="1">INDIRECT(_xlfn.CONCAT(BL$4,"_d!",BL$1,$A29))</f>
        <v>187.39569091796875</v>
      </c>
      <c r="BM29" s="42">
        <f t="shared" ca="1" si="23"/>
        <v>184.96533772457764</v>
      </c>
      <c r="BN29" s="19" cm="1">
        <f t="array" aca="1" ref="BN29" ca="1">INDIRECT(_xlfn.CONCAT(BN$4,"_d!",BN$1,$A29))</f>
        <v>183.5296630859375</v>
      </c>
      <c r="BO29" s="19" cm="1">
        <f t="array" aca="1" ref="BO29" ca="1">INDIRECT(_xlfn.CONCAT(BO$4,"_d!",BO$1,$A29))</f>
        <v>184.69276428222656</v>
      </c>
      <c r="BP29" s="19" cm="1">
        <f t="array" aca="1" ref="BP29" ca="1">INDIRECT(_xlfn.CONCAT(BP$4,"_d!",BP$1,$A29))</f>
        <v>186.35667419433594</v>
      </c>
      <c r="BQ29" s="19" cm="1">
        <f t="array" aca="1" ref="BQ29" ca="1">INDIRECT(_xlfn.CONCAT(BQ$4,"_d!",BQ$1,$A29))</f>
        <v>180.79527282714844</v>
      </c>
      <c r="BR29" s="19" cm="1">
        <f t="array" aca="1" ref="BR29" ca="1">INDIRECT(_xlfn.CONCAT(BR$4,"_d!",BR$1,$A29))</f>
        <v>189.72273254394531</v>
      </c>
      <c r="BS29" s="19" cm="1">
        <f t="array" aca="1" ref="BS29" ca="1">INDIRECT(_xlfn.CONCAT(BS$4,"_d!",BS$1,$A29))</f>
        <v>188.14834594726563</v>
      </c>
      <c r="BT29" s="42">
        <f t="shared" ca="1" si="24"/>
        <v>184.63487818233187</v>
      </c>
      <c r="BU29" s="42"/>
      <c r="BV29" s="45">
        <f t="shared" ca="1" si="25"/>
        <v>183.51774073356762</v>
      </c>
      <c r="BW29" s="45">
        <f t="shared" ca="1" si="26"/>
        <v>183.56871731562927</v>
      </c>
      <c r="BX29" s="45">
        <f t="shared" ca="1" si="27"/>
        <v>184.38061552594192</v>
      </c>
      <c r="BY29" s="45">
        <f t="shared" ca="1" si="28"/>
        <v>183.85525821061429</v>
      </c>
      <c r="BZ29" s="45">
        <f t="shared" ca="1" si="29"/>
        <v>184.6035387974654</v>
      </c>
      <c r="CA29" s="45">
        <f t="shared" ca="1" si="30"/>
        <v>184.34005578624306</v>
      </c>
      <c r="CB29" s="45">
        <f t="shared" ca="1" si="31"/>
        <v>184.87570608693642</v>
      </c>
      <c r="CC29" s="45">
        <f t="shared" ca="1" si="32"/>
        <v>184.63487931401082</v>
      </c>
      <c r="CD29" s="45">
        <f t="shared" ca="1" si="33"/>
        <v>184.96533772457764</v>
      </c>
      <c r="CE29" s="45">
        <f t="shared" ca="1" si="34"/>
        <v>184.63487818233187</v>
      </c>
      <c r="CF29" s="45" cm="1">
        <f t="array" aca="1" ref="CF29" ca="1">+SUMPRODUCT($BV$3:$CE$3/100,$BV29:$CE29)</f>
        <v>184.44786991295862</v>
      </c>
      <c r="CG29" s="24"/>
      <c r="CH29" s="24">
        <f t="shared" ca="1" si="37"/>
        <v>2.3536374538885463E-2</v>
      </c>
      <c r="CI29" s="24">
        <f t="shared" ca="1" si="37"/>
        <v>2.3807609427579868E-2</v>
      </c>
      <c r="CJ29" s="24">
        <f t="shared" ca="1" si="37"/>
        <v>2.6177379977741611E-2</v>
      </c>
      <c r="CK29" s="24">
        <f t="shared" ca="1" si="37"/>
        <v>2.4489208914580951E-2</v>
      </c>
      <c r="CL29" s="24">
        <f t="shared" ca="1" si="37"/>
        <v>2.5342418369562081E-2</v>
      </c>
      <c r="CM29" s="24">
        <f t="shared" ca="1" si="37"/>
        <v>2.5175981990268825E-2</v>
      </c>
      <c r="CN29" s="24">
        <f t="shared" ca="1" si="37"/>
        <v>2.5633578521367273E-2</v>
      </c>
      <c r="CO29" s="24">
        <f t="shared" ca="1" si="37"/>
        <v>2.610481978163004E-2</v>
      </c>
      <c r="CP29" s="24">
        <f t="shared" ca="1" si="37"/>
        <v>2.6376927659609306E-2</v>
      </c>
      <c r="CQ29" s="24">
        <f t="shared" ca="1" si="37"/>
        <v>2.6773891406995043E-2</v>
      </c>
      <c r="CR29" s="24">
        <f t="shared" ca="1" si="37"/>
        <v>2.5648643087855971E-2</v>
      </c>
      <c r="CS29" s="24">
        <f>+[1]NAC!AX30</f>
        <v>1.6769144773616462E-2</v>
      </c>
      <c r="CT29" s="24"/>
      <c r="CU29" s="24">
        <f t="shared" ca="1" si="38"/>
        <v>0.47523107698444722</v>
      </c>
      <c r="CV29" s="24">
        <f t="shared" ca="1" si="39"/>
        <v>0.47609398637375677</v>
      </c>
      <c r="CW29" s="24">
        <f t="shared" ca="1" si="40"/>
        <v>0.47376425473603856</v>
      </c>
      <c r="CX29" s="24">
        <f t="shared" ca="1" si="41"/>
        <v>0.47724520408485693</v>
      </c>
      <c r="CY29" s="24">
        <f t="shared" ca="1" si="42"/>
        <v>0.47808948603983015</v>
      </c>
      <c r="CZ29" s="24">
        <f t="shared" ca="1" si="43"/>
        <v>0.47597208315499606</v>
      </c>
      <c r="DA29" s="24">
        <f t="shared" ca="1" si="44"/>
        <v>0.48131086110563914</v>
      </c>
      <c r="DB29" s="24">
        <f t="shared" ca="1" si="45"/>
        <v>0.47926278506415754</v>
      </c>
      <c r="DC29" s="24">
        <f t="shared" ca="1" si="46"/>
        <v>0.4769891015637413</v>
      </c>
      <c r="DD29" s="24">
        <f t="shared" ca="1" si="47"/>
        <v>0.47794809729615895</v>
      </c>
      <c r="DE29" s="48">
        <f t="shared" ca="1" si="48"/>
        <v>0.47749600180621754</v>
      </c>
      <c r="DF29" s="48">
        <f>+[1]NAC!AG30</f>
        <v>0.47676282051282071</v>
      </c>
      <c r="DG29" s="24">
        <f t="shared" ca="1" si="49"/>
        <v>-2.7170203117117264E-3</v>
      </c>
    </row>
    <row r="30" spans="1:111" x14ac:dyDescent="0.25">
      <c r="A30">
        <f t="shared" si="36"/>
        <v>57</v>
      </c>
      <c r="B30" s="35">
        <f>+NAC!A30</f>
        <v>43466</v>
      </c>
      <c r="C30" s="19" cm="1">
        <f t="array" aca="1" ref="C30" ca="1">INDIRECT(_xlfn.CONCAT(C$4,"_d!",C$1,$A30))</f>
        <v>189.17779541015625</v>
      </c>
      <c r="D30" s="19" cm="1">
        <f t="array" aca="1" ref="D30" ca="1">INDIRECT(_xlfn.CONCAT(D$4,"_d!",D$1,$A30))</f>
        <v>187.96983337402344</v>
      </c>
      <c r="E30" s="19" cm="1">
        <f t="array" aca="1" ref="E30" ca="1">INDIRECT(_xlfn.CONCAT(E$4,"_d!",E$1,$A30))</f>
        <v>189.70355224609375</v>
      </c>
      <c r="F30" s="19" cm="1">
        <f t="array" aca="1" ref="F30" ca="1">INDIRECT(_xlfn.CONCAT(F$4,"_d!",F$1,$A30))</f>
        <v>187.427734375</v>
      </c>
      <c r="G30" s="19" cm="1">
        <f t="array" aca="1" ref="G30" ca="1">INDIRECT(_xlfn.CONCAT(G$4,"_d!",G$1,$A30))</f>
        <v>191.29811096191406</v>
      </c>
      <c r="H30" s="19" cm="1">
        <f t="array" aca="1" ref="H30" ca="1">INDIRECT(_xlfn.CONCAT(H$4,"_d!",H$1,$A30))</f>
        <v>190.96847534179688</v>
      </c>
      <c r="I30" s="42">
        <f t="shared" ca="1" si="15"/>
        <v>188.96585503873143</v>
      </c>
      <c r="J30" s="19" cm="1">
        <f t="array" aca="1" ref="J30" ca="1">INDIRECT(_xlfn.CONCAT(J$4,"_d!",J$1,$A30))</f>
        <v>188.34226989746094</v>
      </c>
      <c r="K30" s="19" cm="1">
        <f t="array" aca="1" ref="K30" ca="1">INDIRECT(_xlfn.CONCAT(K$4,"_d!",K$1,$A30))</f>
        <v>189.30677795410156</v>
      </c>
      <c r="L30" s="19" cm="1">
        <f t="array" aca="1" ref="L30" ca="1">INDIRECT(_xlfn.CONCAT(L$4,"_d!",L$1,$A30))</f>
        <v>190.37812805175781</v>
      </c>
      <c r="M30" s="19" cm="1">
        <f t="array" aca="1" ref="M30" ca="1">INDIRECT(_xlfn.CONCAT(M$4,"_d!",M$1,$A30))</f>
        <v>187.22563171386719</v>
      </c>
      <c r="N30" s="19" cm="1">
        <f t="array" aca="1" ref="N30" ca="1">INDIRECT(_xlfn.CONCAT(N$4,"_d!",N$1,$A30))</f>
        <v>191.66818237304688</v>
      </c>
      <c r="O30" s="19" cm="1">
        <f t="array" aca="1" ref="O30" ca="1">INDIRECT(_xlfn.CONCAT(O$4,"_d!",O$1,$A30))</f>
        <v>189.51129150390625</v>
      </c>
      <c r="P30" s="42">
        <f t="shared" ca="1" si="16"/>
        <v>189.01761830753642</v>
      </c>
      <c r="Q30" s="19" cm="1">
        <f t="array" aca="1" ref="Q30" ca="1">INDIRECT(_xlfn.CONCAT(Q$4,"_d!",Q$1,$A30))</f>
        <v>189.35980224609375</v>
      </c>
      <c r="R30" s="19" cm="1">
        <f t="array" aca="1" ref="R30" ca="1">INDIRECT(_xlfn.CONCAT(R$4,"_d!",R$1,$A30))</f>
        <v>189.35980224609375</v>
      </c>
      <c r="S30" s="19" cm="1">
        <f t="array" aca="1" ref="S30" ca="1">INDIRECT(_xlfn.CONCAT(S$4,"_d!",S$1,$A30))</f>
        <v>191.09317016601563</v>
      </c>
      <c r="T30" s="19" cm="1">
        <f t="array" aca="1" ref="T30" ca="1">INDIRECT(_xlfn.CONCAT(T$4,"_d!",T$1,$A30))</f>
        <v>189.2816162109375</v>
      </c>
      <c r="U30" s="19" cm="1">
        <f t="array" aca="1" ref="U30" ca="1">INDIRECT(_xlfn.CONCAT(U$4,"_d!",U$1,$A30))</f>
        <v>192.74183654785156</v>
      </c>
      <c r="V30" s="19" cm="1">
        <f t="array" aca="1" ref="V30" ca="1">INDIRECT(_xlfn.CONCAT(V$4,"_d!",V$1,$A30))</f>
        <v>191.04046630859375</v>
      </c>
      <c r="W30" s="42">
        <f t="shared" ca="1" si="17"/>
        <v>189.77698041281101</v>
      </c>
      <c r="X30" s="19" cm="1">
        <f t="array" aca="1" ref="X30" ca="1">INDIRECT(_xlfn.CONCAT(X$4,"_d!",X$1,$A30))</f>
        <v>188.51882934570313</v>
      </c>
      <c r="Y30" s="19" cm="1">
        <f t="array" aca="1" ref="Y30" ca="1">INDIRECT(_xlfn.CONCAT(Y$4,"_d!",Y$1,$A30))</f>
        <v>188.40609741210938</v>
      </c>
      <c r="Z30" s="19" cm="1">
        <f t="array" aca="1" ref="Z30" ca="1">INDIRECT(_xlfn.CONCAT(Z$4,"_d!",Z$1,$A30))</f>
        <v>192.29811096191406</v>
      </c>
      <c r="AA30" s="19" cm="1">
        <f t="array" aca="1" ref="AA30" ca="1">INDIRECT(_xlfn.CONCAT(AA$4,"_d!",AA$1,$A30))</f>
        <v>187.40835571289063</v>
      </c>
      <c r="AB30" s="19" cm="1">
        <f t="array" aca="1" ref="AB30" ca="1">INDIRECT(_xlfn.CONCAT(AB$4,"_d!",AB$1,$A30))</f>
        <v>194.33203125</v>
      </c>
      <c r="AC30" s="19" cm="1">
        <f t="array" aca="1" ref="AC30" ca="1">INDIRECT(_xlfn.CONCAT(AC$4,"_d!",AC$1,$A30))</f>
        <v>192.556640625</v>
      </c>
      <c r="AD30" s="42">
        <f t="shared" ca="1" si="18"/>
        <v>189.29503481867275</v>
      </c>
      <c r="AE30" s="19" cm="1">
        <f t="array" aca="1" ref="AE30" ca="1">INDIRECT(_xlfn.CONCAT(AE$4,"_d!",AE$1,$A30))</f>
        <v>189.20263671875</v>
      </c>
      <c r="AF30" s="19" cm="1">
        <f t="array" aca="1" ref="AF30" ca="1">INDIRECT(_xlfn.CONCAT(AF$4,"_d!",AF$1,$A30))</f>
        <v>189.96359252929688</v>
      </c>
      <c r="AG30" s="19" cm="1">
        <f t="array" aca="1" ref="AG30" ca="1">INDIRECT(_xlfn.CONCAT(AG$4,"_d!",AG$1,$A30))</f>
        <v>191.74838256835938</v>
      </c>
      <c r="AH30" s="19" cm="1">
        <f t="array" aca="1" ref="AH30" ca="1">INDIRECT(_xlfn.CONCAT(AH$4,"_d!",AH$1,$A30))</f>
        <v>189.739990234375</v>
      </c>
      <c r="AI30" s="19" cm="1">
        <f t="array" aca="1" ref="AI30" ca="1">INDIRECT(_xlfn.CONCAT(AI$4,"_d!",AI$1,$A30))</f>
        <v>192.98182678222656</v>
      </c>
      <c r="AJ30" s="19" cm="1">
        <f t="array" aca="1" ref="AJ30" ca="1">INDIRECT(_xlfn.CONCAT(AJ$4,"_d!",AJ$1,$A30))</f>
        <v>192.10989379882813</v>
      </c>
      <c r="AK30" s="42">
        <f t="shared" ca="1" si="19"/>
        <v>190.05306387268686</v>
      </c>
      <c r="AL30" s="19" cm="1">
        <f t="array" aca="1" ref="AL30" ca="1">INDIRECT(_xlfn.CONCAT(AL$4,"_d!",AL$1,$A30))</f>
        <v>188.92718505859375</v>
      </c>
      <c r="AM30" s="19" cm="1">
        <f t="array" aca="1" ref="AM30" ca="1">INDIRECT(_xlfn.CONCAT(AM$4,"_d!",AM$1,$A30))</f>
        <v>189.87899780273438</v>
      </c>
      <c r="AN30" s="19" cm="1">
        <f t="array" aca="1" ref="AN30" ca="1">INDIRECT(_xlfn.CONCAT(AN$4,"_d!",AN$1,$A30))</f>
        <v>191.5084228515625</v>
      </c>
      <c r="AO30" s="19" cm="1">
        <f t="array" aca="1" ref="AO30" ca="1">INDIRECT(_xlfn.CONCAT(AO$4,"_d!",AO$1,$A30))</f>
        <v>187.24296569824219</v>
      </c>
      <c r="AP30" s="19" cm="1">
        <f t="array" aca="1" ref="AP30" ca="1">INDIRECT(_xlfn.CONCAT(AP$4,"_d!",AP$1,$A30))</f>
        <v>193.96260070800781</v>
      </c>
      <c r="AQ30" s="19" cm="1">
        <f t="array" aca="1" ref="AQ30" ca="1">INDIRECT(_xlfn.CONCAT(AQ$4,"_d!",AQ$1,$A30))</f>
        <v>190.58340454101563</v>
      </c>
      <c r="AR30" s="42">
        <f t="shared" ca="1" si="20"/>
        <v>189.74660912277773</v>
      </c>
      <c r="AS30" s="19" cm="1">
        <f t="array" aca="1" ref="AS30" ca="1">INDIRECT(_xlfn.CONCAT(AS$4,"_d!",AS$1,$A30))</f>
        <v>189.01713562011719</v>
      </c>
      <c r="AT30" s="19" cm="1">
        <f t="array" aca="1" ref="AT30" ca="1">INDIRECT(_xlfn.CONCAT(AT$4,"_d!",AT$1,$A30))</f>
        <v>190.93885803222656</v>
      </c>
      <c r="AU30" s="19" cm="1">
        <f t="array" aca="1" ref="AU30" ca="1">INDIRECT(_xlfn.CONCAT(AU$4,"_d!",AU$1,$A30))</f>
        <v>191.38957214355469</v>
      </c>
      <c r="AV30" s="19" cm="1">
        <f t="array" aca="1" ref="AV30" ca="1">INDIRECT(_xlfn.CONCAT(AV$4,"_d!",AV$1,$A30))</f>
        <v>190.12942504882813</v>
      </c>
      <c r="AW30" s="19" cm="1">
        <f t="array" aca="1" ref="AW30" ca="1">INDIRECT(_xlfn.CONCAT(AW$4,"_d!",AW$1,$A30))</f>
        <v>194.40762329101563</v>
      </c>
      <c r="AX30" s="19" cm="1">
        <f t="array" aca="1" ref="AX30" ca="1">INDIRECT(_xlfn.CONCAT(AX$4,"_d!",AX$1,$A30))</f>
        <v>191.382568359375</v>
      </c>
      <c r="AY30" s="42">
        <f t="shared" ca="1" si="21"/>
        <v>190.32329489023999</v>
      </c>
      <c r="AZ30" s="19" cm="1">
        <f t="array" aca="1" ref="AZ30" ca="1">INDIRECT(_xlfn.CONCAT(AZ$4,"_d!",AZ$1,$A30))</f>
        <v>189.13534545898438</v>
      </c>
      <c r="BA30" s="19" cm="1">
        <f t="array" aca="1" ref="BA30" ca="1">INDIRECT(_xlfn.CONCAT(BA$4,"_d!",BA$1,$A30))</f>
        <v>189.51890563964844</v>
      </c>
      <c r="BB30" s="19" cm="1">
        <f t="array" aca="1" ref="BB30" ca="1">INDIRECT(_xlfn.CONCAT(BB$4,"_d!",BB$1,$A30))</f>
        <v>192.44752502441406</v>
      </c>
      <c r="BC30" s="19" cm="1">
        <f t="array" aca="1" ref="BC30" ca="1">INDIRECT(_xlfn.CONCAT(BC$4,"_d!",BC$1,$A30))</f>
        <v>188.185546875</v>
      </c>
      <c r="BD30" s="19" cm="1">
        <f t="array" aca="1" ref="BD30" ca="1">INDIRECT(_xlfn.CONCAT(BD$4,"_d!",BD$1,$A30))</f>
        <v>194.40652465820313</v>
      </c>
      <c r="BE30" s="19" cm="1">
        <f t="array" aca="1" ref="BE30" ca="1">INDIRECT(_xlfn.CONCAT(BE$4,"_d!",BE$1,$A30))</f>
        <v>192.75979614257813</v>
      </c>
      <c r="BF30" s="42">
        <f t="shared" ca="1" si="22"/>
        <v>189.98773171493036</v>
      </c>
      <c r="BG30" s="19" cm="1">
        <f t="array" aca="1" ref="BG30" ca="1">INDIRECT(_xlfn.CONCAT(BG$4,"_d!",BG$1,$A30))</f>
        <v>189.00462341308594</v>
      </c>
      <c r="BH30" s="19" cm="1">
        <f t="array" aca="1" ref="BH30" ca="1">INDIRECT(_xlfn.CONCAT(BH$4,"_d!",BH$1,$A30))</f>
        <v>190.20347595214844</v>
      </c>
      <c r="BI30" s="19" cm="1">
        <f t="array" aca="1" ref="BI30" ca="1">INDIRECT(_xlfn.CONCAT(BI$4,"_d!",BI$1,$A30))</f>
        <v>193.40130615234375</v>
      </c>
      <c r="BJ30" s="19" cm="1">
        <f t="array" aca="1" ref="BJ30" ca="1">INDIRECT(_xlfn.CONCAT(BJ$4,"_d!",BJ$1,$A30))</f>
        <v>189.66587829589844</v>
      </c>
      <c r="BK30" s="19" cm="1">
        <f t="array" aca="1" ref="BK30" ca="1">INDIRECT(_xlfn.CONCAT(BK$4,"_d!",BK$1,$A30))</f>
        <v>195.14738464355469</v>
      </c>
      <c r="BL30" s="19" cm="1">
        <f t="array" aca="1" ref="BL30" ca="1">INDIRECT(_xlfn.CONCAT(BL$4,"_d!",BL$1,$A30))</f>
        <v>193.20378112792969</v>
      </c>
      <c r="BM30" s="42">
        <f t="shared" ca="1" si="23"/>
        <v>190.36288132377314</v>
      </c>
      <c r="BN30" s="19" cm="1">
        <f t="array" aca="1" ref="BN30" ca="1">INDIRECT(_xlfn.CONCAT(BN$4,"_d!",BN$1,$A30))</f>
        <v>188.55583190917969</v>
      </c>
      <c r="BO30" s="19" cm="1">
        <f t="array" aca="1" ref="BO30" ca="1">INDIRECT(_xlfn.CONCAT(BO$4,"_d!",BO$1,$A30))</f>
        <v>190.01779174804688</v>
      </c>
      <c r="BP30" s="19" cm="1">
        <f t="array" aca="1" ref="BP30" ca="1">INDIRECT(_xlfn.CONCAT(BP$4,"_d!",BP$1,$A30))</f>
        <v>192.16824340820313</v>
      </c>
      <c r="BQ30" s="19" cm="1">
        <f t="array" aca="1" ref="BQ30" ca="1">INDIRECT(_xlfn.CONCAT(BQ$4,"_d!",BQ$1,$A30))</f>
        <v>186.62008666992188</v>
      </c>
      <c r="BR30" s="19" cm="1">
        <f t="array" aca="1" ref="BR30" ca="1">INDIRECT(_xlfn.CONCAT(BR$4,"_d!",BR$1,$A30))</f>
        <v>195.57804870605469</v>
      </c>
      <c r="BS30" s="19" cm="1">
        <f t="array" aca="1" ref="BS30" ca="1">INDIRECT(_xlfn.CONCAT(BS$4,"_d!",BS$1,$A30))</f>
        <v>194.07940673828125</v>
      </c>
      <c r="BT30" s="42">
        <f t="shared" ca="1" si="24"/>
        <v>189.95643123150018</v>
      </c>
      <c r="BU30" s="42"/>
      <c r="BV30" s="45">
        <f t="shared" ca="1" si="25"/>
        <v>188.96585503873143</v>
      </c>
      <c r="BW30" s="45">
        <f t="shared" ca="1" si="26"/>
        <v>189.01761830753642</v>
      </c>
      <c r="BX30" s="45">
        <f t="shared" ca="1" si="27"/>
        <v>189.77698041281101</v>
      </c>
      <c r="BY30" s="45">
        <f t="shared" ca="1" si="28"/>
        <v>189.29503481867275</v>
      </c>
      <c r="BZ30" s="45">
        <f t="shared" ca="1" si="29"/>
        <v>190.05306387268686</v>
      </c>
      <c r="CA30" s="45">
        <f t="shared" ca="1" si="30"/>
        <v>189.74660912277773</v>
      </c>
      <c r="CB30" s="45">
        <f t="shared" ca="1" si="31"/>
        <v>190.32329489023999</v>
      </c>
      <c r="CC30" s="45">
        <f t="shared" ca="1" si="32"/>
        <v>189.98773171493036</v>
      </c>
      <c r="CD30" s="45">
        <f t="shared" ca="1" si="33"/>
        <v>190.36288132377314</v>
      </c>
      <c r="CE30" s="45">
        <f t="shared" ca="1" si="34"/>
        <v>189.95643123150018</v>
      </c>
      <c r="CF30" s="45" cm="1">
        <f t="array" aca="1" ref="CF30" ca="1">+SUMPRODUCT($BV$3:$CE$3/100,$BV30:$CE30)</f>
        <v>189.84565330508246</v>
      </c>
      <c r="CG30" s="24"/>
      <c r="CH30" s="24">
        <f t="shared" ca="1" si="37"/>
        <v>2.9687126069590342E-2</v>
      </c>
      <c r="CI30" s="24">
        <f t="shared" ca="1" si="37"/>
        <v>2.9683167543946398E-2</v>
      </c>
      <c r="CJ30" s="24">
        <f t="shared" ca="1" si="37"/>
        <v>2.9267528321651692E-2</v>
      </c>
      <c r="CK30" s="24">
        <f t="shared" ca="1" si="37"/>
        <v>2.9587277845635196E-2</v>
      </c>
      <c r="CL30" s="24">
        <f t="shared" ca="1" si="37"/>
        <v>2.9520154980345881E-2</v>
      </c>
      <c r="CM30" s="24">
        <f t="shared" ca="1" si="37"/>
        <v>2.9329237823406018E-2</v>
      </c>
      <c r="CN30" s="24">
        <f t="shared" ca="1" si="37"/>
        <v>2.9466223110687695E-2</v>
      </c>
      <c r="CO30" s="24">
        <f t="shared" ca="1" si="37"/>
        <v>2.8991555771084254E-2</v>
      </c>
      <c r="CP30" s="24">
        <f t="shared" ca="1" si="37"/>
        <v>2.9181378876688369E-2</v>
      </c>
      <c r="CQ30" s="24">
        <f t="shared" ca="1" si="37"/>
        <v>2.8822035693132353E-2</v>
      </c>
      <c r="CR30" s="24">
        <f t="shared" ca="1" si="37"/>
        <v>2.9264547184367329E-2</v>
      </c>
      <c r="CS30" s="24">
        <f>+[1]NAC!AX31</f>
        <v>3.3534909290819037E-2</v>
      </c>
      <c r="CT30" s="24"/>
      <c r="CU30" s="24">
        <f t="shared" ca="1" si="38"/>
        <v>0.4927501458311947</v>
      </c>
      <c r="CV30" s="24">
        <f t="shared" ca="1" si="39"/>
        <v>0.49336252235276445</v>
      </c>
      <c r="CW30" s="24">
        <f t="shared" ca="1" si="40"/>
        <v>0.49302021008347552</v>
      </c>
      <c r="CX30" s="24">
        <f t="shared" ca="1" si="41"/>
        <v>0.49404345828868523</v>
      </c>
      <c r="CY30" s="24">
        <f t="shared" ca="1" si="42"/>
        <v>0.49512675400395789</v>
      </c>
      <c r="CZ30" s="24">
        <f t="shared" ca="1" si="43"/>
        <v>0.49299084968307394</v>
      </c>
      <c r="DA30" s="24">
        <f t="shared" ca="1" si="44"/>
        <v>0.49769155249284514</v>
      </c>
      <c r="DB30" s="24">
        <f t="shared" ca="1" si="45"/>
        <v>0.49530088363839031</v>
      </c>
      <c r="DC30" s="24">
        <f t="shared" ca="1" si="46"/>
        <v>0.49273280681974119</v>
      </c>
      <c r="DD30" s="24">
        <f t="shared" ca="1" si="47"/>
        <v>0.4929101544630512</v>
      </c>
      <c r="DE30" s="48">
        <f t="shared" ca="1" si="48"/>
        <v>0.49397553176023568</v>
      </c>
      <c r="DF30" s="48">
        <f>+[1]NAC!AG31</f>
        <v>0.49291338582677158</v>
      </c>
      <c r="DG30" s="24">
        <f t="shared" ca="1" si="49"/>
        <v>-1.6000863185650083E-4</v>
      </c>
    </row>
    <row r="31" spans="1:111" x14ac:dyDescent="0.25">
      <c r="A31">
        <f t="shared" si="36"/>
        <v>58</v>
      </c>
      <c r="B31" s="35">
        <f>+NAC!A31</f>
        <v>43497</v>
      </c>
      <c r="C31" s="19" cm="1">
        <f t="array" aca="1" ref="C31" ca="1">INDIRECT(_xlfn.CONCAT(C$4,"_d!",C$1,$A31))</f>
        <v>197.15187072753906</v>
      </c>
      <c r="D31" s="19" cm="1">
        <f t="array" aca="1" ref="D31" ca="1">INDIRECT(_xlfn.CONCAT(D$4,"_d!",D$1,$A31))</f>
        <v>195.45429992675781</v>
      </c>
      <c r="E31" s="19" cm="1">
        <f t="array" aca="1" ref="E31" ca="1">INDIRECT(_xlfn.CONCAT(E$4,"_d!",E$1,$A31))</f>
        <v>198.69491577148438</v>
      </c>
      <c r="F31" s="19" cm="1">
        <f t="array" aca="1" ref="F31" ca="1">INDIRECT(_xlfn.CONCAT(F$4,"_d!",F$1,$A31))</f>
        <v>196.36993408203125</v>
      </c>
      <c r="G31" s="19" cm="1">
        <f t="array" aca="1" ref="G31" ca="1">INDIRECT(_xlfn.CONCAT(G$4,"_d!",G$1,$A31))</f>
        <v>199.37791442871094</v>
      </c>
      <c r="H31" s="19" cm="1">
        <f t="array" aca="1" ref="H31" ca="1">INDIRECT(_xlfn.CONCAT(H$4,"_d!",H$1,$A31))</f>
        <v>197.25131225585938</v>
      </c>
      <c r="I31" s="42">
        <f t="shared" ca="1" si="15"/>
        <v>196.80688448561915</v>
      </c>
      <c r="J31" s="19" cm="1">
        <f t="array" aca="1" ref="J31" ca="1">INDIRECT(_xlfn.CONCAT(J$4,"_d!",J$1,$A31))</f>
        <v>196.06234741210938</v>
      </c>
      <c r="K31" s="19" cm="1">
        <f t="array" aca="1" ref="K31" ca="1">INDIRECT(_xlfn.CONCAT(K$4,"_d!",K$1,$A31))</f>
        <v>196.57203674316406</v>
      </c>
      <c r="L31" s="19" cm="1">
        <f t="array" aca="1" ref="L31" ca="1">INDIRECT(_xlfn.CONCAT(L$4,"_d!",L$1,$A31))</f>
        <v>199.0252685546875</v>
      </c>
      <c r="M31" s="19" cm="1">
        <f t="array" aca="1" ref="M31" ca="1">INDIRECT(_xlfn.CONCAT(M$4,"_d!",M$1,$A31))</f>
        <v>195.985595703125</v>
      </c>
      <c r="N31" s="19" cm="1">
        <f t="array" aca="1" ref="N31" ca="1">INDIRECT(_xlfn.CONCAT(N$4,"_d!",N$1,$A31))</f>
        <v>199.47506713867188</v>
      </c>
      <c r="O31" s="19" cm="1">
        <f t="array" aca="1" ref="O31" ca="1">INDIRECT(_xlfn.CONCAT(O$4,"_d!",O$1,$A31))</f>
        <v>195.3582763671875</v>
      </c>
      <c r="P31" s="42">
        <f t="shared" ca="1" si="16"/>
        <v>196.60045294537102</v>
      </c>
      <c r="Q31" s="19" cm="1">
        <f t="array" aca="1" ref="Q31" ca="1">INDIRECT(_xlfn.CONCAT(Q$4,"_d!",Q$1,$A31))</f>
        <v>197.09463500976563</v>
      </c>
      <c r="R31" s="19" cm="1">
        <f t="array" aca="1" ref="R31" ca="1">INDIRECT(_xlfn.CONCAT(R$4,"_d!",R$1,$A31))</f>
        <v>197.09463500976563</v>
      </c>
      <c r="S31" s="19" cm="1">
        <f t="array" aca="1" ref="S31" ca="1">INDIRECT(_xlfn.CONCAT(S$4,"_d!",S$1,$A31))</f>
        <v>199.49407958984375</v>
      </c>
      <c r="T31" s="19" cm="1">
        <f t="array" aca="1" ref="T31" ca="1">INDIRECT(_xlfn.CONCAT(T$4,"_d!",T$1,$A31))</f>
        <v>198.04737854003906</v>
      </c>
      <c r="U31" s="19" cm="1">
        <f t="array" aca="1" ref="U31" ca="1">INDIRECT(_xlfn.CONCAT(U$4,"_d!",U$1,$A31))</f>
        <v>200.41015625</v>
      </c>
      <c r="V31" s="19" cm="1">
        <f t="array" aca="1" ref="V31" ca="1">INDIRECT(_xlfn.CONCAT(V$4,"_d!",V$1,$A31))</f>
        <v>196.984130859375</v>
      </c>
      <c r="W31" s="42">
        <f t="shared" ca="1" si="17"/>
        <v>197.49808782231244</v>
      </c>
      <c r="X31" s="19" cm="1">
        <f t="array" aca="1" ref="X31" ca="1">INDIRECT(_xlfn.CONCAT(X$4,"_d!",X$1,$A31))</f>
        <v>195.83181762695313</v>
      </c>
      <c r="Y31" s="19" cm="1">
        <f t="array" aca="1" ref="Y31" ca="1">INDIRECT(_xlfn.CONCAT(Y$4,"_d!",Y$1,$A31))</f>
        <v>195.21372985839844</v>
      </c>
      <c r="Z31" s="19" cm="1">
        <f t="array" aca="1" ref="Z31" ca="1">INDIRECT(_xlfn.CONCAT(Z$4,"_d!",Z$1,$A31))</f>
        <v>200.50868225097656</v>
      </c>
      <c r="AA31" s="19" cm="1">
        <f t="array" aca="1" ref="AA31" ca="1">INDIRECT(_xlfn.CONCAT(AA$4,"_d!",AA$1,$A31))</f>
        <v>196.0653076171875</v>
      </c>
      <c r="AB31" s="19" cm="1">
        <f t="array" aca="1" ref="AB31" ca="1">INDIRECT(_xlfn.CONCAT(AB$4,"_d!",AB$1,$A31))</f>
        <v>201.89930725097656</v>
      </c>
      <c r="AC31" s="19" cm="1">
        <f t="array" aca="1" ref="AC31" ca="1">INDIRECT(_xlfn.CONCAT(AC$4,"_d!",AC$1,$A31))</f>
        <v>198.53752136230469</v>
      </c>
      <c r="AD31" s="42">
        <f t="shared" ca="1" si="18"/>
        <v>196.5074441397463</v>
      </c>
      <c r="AE31" s="19" cm="1">
        <f t="array" aca="1" ref="AE31" ca="1">INDIRECT(_xlfn.CONCAT(AE$4,"_d!",AE$1,$A31))</f>
        <v>196.77699279785156</v>
      </c>
      <c r="AF31" s="19" cm="1">
        <f t="array" aca="1" ref="AF31" ca="1">INDIRECT(_xlfn.CONCAT(AF$4,"_d!",AF$1,$A31))</f>
        <v>196.80638122558594</v>
      </c>
      <c r="AG31" s="19" cm="1">
        <f t="array" aca="1" ref="AG31" ca="1">INDIRECT(_xlfn.CONCAT(AG$4,"_d!",AG$1,$A31))</f>
        <v>199.63873291015625</v>
      </c>
      <c r="AH31" s="19" cm="1">
        <f t="array" aca="1" ref="AH31" ca="1">INDIRECT(_xlfn.CONCAT(AH$4,"_d!",AH$1,$A31))</f>
        <v>198.38882446289063</v>
      </c>
      <c r="AI31" s="19" cm="1">
        <f t="array" aca="1" ref="AI31" ca="1">INDIRECT(_xlfn.CONCAT(AI$4,"_d!",AI$1,$A31))</f>
        <v>200.39984130859375</v>
      </c>
      <c r="AJ31" s="19" cm="1">
        <f t="array" aca="1" ref="AJ31" ca="1">INDIRECT(_xlfn.CONCAT(AJ$4,"_d!",AJ$1,$A31))</f>
        <v>198.04783630371094</v>
      </c>
      <c r="AK31" s="42">
        <f t="shared" ca="1" si="19"/>
        <v>197.35419848408765</v>
      </c>
      <c r="AL31" s="19" cm="1">
        <f t="array" aca="1" ref="AL31" ca="1">INDIRECT(_xlfn.CONCAT(AL$4,"_d!",AL$1,$A31))</f>
        <v>196.33364868164063</v>
      </c>
      <c r="AM31" s="19" cm="1">
        <f t="array" aca="1" ref="AM31" ca="1">INDIRECT(_xlfn.CONCAT(AM$4,"_d!",AM$1,$A31))</f>
        <v>196.72492980957031</v>
      </c>
      <c r="AN31" s="19" cm="1">
        <f t="array" aca="1" ref="AN31" ca="1">INDIRECT(_xlfn.CONCAT(AN$4,"_d!",AN$1,$A31))</f>
        <v>199.26495361328125</v>
      </c>
      <c r="AO31" s="19" cm="1">
        <f t="array" aca="1" ref="AO31" ca="1">INDIRECT(_xlfn.CONCAT(AO$4,"_d!",AO$1,$A31))</f>
        <v>195.786376953125</v>
      </c>
      <c r="AP31" s="19" cm="1">
        <f t="array" aca="1" ref="AP31" ca="1">INDIRECT(_xlfn.CONCAT(AP$4,"_d!",AP$1,$A31))</f>
        <v>201.28494262695313</v>
      </c>
      <c r="AQ31" s="19" cm="1">
        <f t="array" aca="1" ref="AQ31" ca="1">INDIRECT(_xlfn.CONCAT(AQ$4,"_d!",AQ$1,$A31))</f>
        <v>196.35719299316406</v>
      </c>
      <c r="AR31" s="42">
        <f t="shared" ca="1" si="20"/>
        <v>196.94553570639994</v>
      </c>
      <c r="AS31" s="19" cm="1">
        <f t="array" aca="1" ref="AS31" ca="1">INDIRECT(_xlfn.CONCAT(AS$4,"_d!",AS$1,$A31))</f>
        <v>196.17472839355469</v>
      </c>
      <c r="AT31" s="19" cm="1">
        <f t="array" aca="1" ref="AT31" ca="1">INDIRECT(_xlfn.CONCAT(AT$4,"_d!",AT$1,$A31))</f>
        <v>197.74151611328125</v>
      </c>
      <c r="AU31" s="19" cm="1">
        <f t="array" aca="1" ref="AU31" ca="1">INDIRECT(_xlfn.CONCAT(AU$4,"_d!",AU$1,$A31))</f>
        <v>198.91023254394531</v>
      </c>
      <c r="AV31" s="19" cm="1">
        <f t="array" aca="1" ref="AV31" ca="1">INDIRECT(_xlfn.CONCAT(AV$4,"_d!",AV$1,$A31))</f>
        <v>198.68606567382813</v>
      </c>
      <c r="AW31" s="19" cm="1">
        <f t="array" aca="1" ref="AW31" ca="1">INDIRECT(_xlfn.CONCAT(AW$4,"_d!",AW$1,$A31))</f>
        <v>201.38253784179688</v>
      </c>
      <c r="AX31" s="19" cm="1">
        <f t="array" aca="1" ref="AX31" ca="1">INDIRECT(_xlfn.CONCAT(AX$4,"_d!",AX$1,$A31))</f>
        <v>197.22410583496094</v>
      </c>
      <c r="AY31" s="42">
        <f t="shared" ca="1" si="21"/>
        <v>197.36562664775138</v>
      </c>
      <c r="AZ31" s="19" cm="1">
        <f t="array" aca="1" ref="AZ31" ca="1">INDIRECT(_xlfn.CONCAT(AZ$4,"_d!",AZ$1,$A31))</f>
        <v>196.33334350585938</v>
      </c>
      <c r="BA31" s="19" cm="1">
        <f t="array" aca="1" ref="BA31" ca="1">INDIRECT(_xlfn.CONCAT(BA$4,"_d!",BA$1,$A31))</f>
        <v>196.05912780761719</v>
      </c>
      <c r="BB31" s="19" cm="1">
        <f t="array" aca="1" ref="BB31" ca="1">INDIRECT(_xlfn.CONCAT(BB$4,"_d!",BB$1,$A31))</f>
        <v>199.66950988769531</v>
      </c>
      <c r="BC31" s="19" cm="1">
        <f t="array" aca="1" ref="BC31" ca="1">INDIRECT(_xlfn.CONCAT(BC$4,"_d!",BC$1,$A31))</f>
        <v>196.57896423339844</v>
      </c>
      <c r="BD31" s="19" cm="1">
        <f t="array" aca="1" ref="BD31" ca="1">INDIRECT(_xlfn.CONCAT(BD$4,"_d!",BD$1,$A31))</f>
        <v>201.34805297851563</v>
      </c>
      <c r="BE31" s="19" cm="1">
        <f t="array" aca="1" ref="BE31" ca="1">INDIRECT(_xlfn.CONCAT(BE$4,"_d!",BE$1,$A31))</f>
        <v>198.46955871582031</v>
      </c>
      <c r="BF31" s="42">
        <f t="shared" ca="1" si="22"/>
        <v>196.92234455946561</v>
      </c>
      <c r="BG31" s="19" cm="1">
        <f t="array" aca="1" ref="BG31" ca="1">INDIRECT(_xlfn.CONCAT(BG$4,"_d!",BG$1,$A31))</f>
        <v>196.16645812988281</v>
      </c>
      <c r="BH31" s="19" cm="1">
        <f t="array" aca="1" ref="BH31" ca="1">INDIRECT(_xlfn.CONCAT(BH$4,"_d!",BH$1,$A31))</f>
        <v>196.668212890625</v>
      </c>
      <c r="BI31" s="19" cm="1">
        <f t="array" aca="1" ref="BI31" ca="1">INDIRECT(_xlfn.CONCAT(BI$4,"_d!",BI$1,$A31))</f>
        <v>200.54310607910156</v>
      </c>
      <c r="BJ31" s="19" cm="1">
        <f t="array" aca="1" ref="BJ31" ca="1">INDIRECT(_xlfn.CONCAT(BJ$4,"_d!",BJ$1,$A31))</f>
        <v>198.34664916992188</v>
      </c>
      <c r="BK31" s="19" cm="1">
        <f t="array" aca="1" ref="BK31" ca="1">INDIRECT(_xlfn.CONCAT(BK$4,"_d!",BK$1,$A31))</f>
        <v>202.07052612304688</v>
      </c>
      <c r="BL31" s="19" cm="1">
        <f t="array" aca="1" ref="BL31" ca="1">INDIRECT(_xlfn.CONCAT(BL$4,"_d!",BL$1,$A31))</f>
        <v>199.01005554199219</v>
      </c>
      <c r="BM31" s="42">
        <f t="shared" ca="1" si="23"/>
        <v>197.26831775743972</v>
      </c>
      <c r="BN31" s="19" cm="1">
        <f t="array" aca="1" ref="BN31" ca="1">INDIRECT(_xlfn.CONCAT(BN$4,"_d!",BN$1,$A31))</f>
        <v>195.39401245117188</v>
      </c>
      <c r="BO31" s="19" cm="1">
        <f t="array" aca="1" ref="BO31" ca="1">INDIRECT(_xlfn.CONCAT(BO$4,"_d!",BO$1,$A31))</f>
        <v>196.20646667480469</v>
      </c>
      <c r="BP31" s="19" cm="1">
        <f t="array" aca="1" ref="BP31" ca="1">INDIRECT(_xlfn.CONCAT(BP$4,"_d!",BP$1,$A31))</f>
        <v>198.92304992675781</v>
      </c>
      <c r="BQ31" s="19" cm="1">
        <f t="array" aca="1" ref="BQ31" ca="1">INDIRECT(_xlfn.CONCAT(BQ$4,"_d!",BQ$1,$A31))</f>
        <v>194.73236083984375</v>
      </c>
      <c r="BR31" s="19" cm="1">
        <f t="array" aca="1" ref="BR31" ca="1">INDIRECT(_xlfn.CONCAT(BR$4,"_d!",BR$1,$A31))</f>
        <v>202.10610961914063</v>
      </c>
      <c r="BS31" s="19" cm="1">
        <f t="array" aca="1" ref="BS31" ca="1">INDIRECT(_xlfn.CONCAT(BS$4,"_d!",BS$1,$A31))</f>
        <v>199.91285705566406</v>
      </c>
      <c r="BT31" s="42">
        <f t="shared" ca="1" si="24"/>
        <v>196.55445561946391</v>
      </c>
      <c r="BU31" s="42"/>
      <c r="BV31" s="45">
        <f t="shared" ca="1" si="25"/>
        <v>196.80688448561915</v>
      </c>
      <c r="BW31" s="45">
        <f t="shared" ca="1" si="26"/>
        <v>196.60045294537102</v>
      </c>
      <c r="BX31" s="45">
        <f t="shared" ca="1" si="27"/>
        <v>197.49808782231244</v>
      </c>
      <c r="BY31" s="45">
        <f t="shared" ca="1" si="28"/>
        <v>196.5074441397463</v>
      </c>
      <c r="BZ31" s="45">
        <f t="shared" ca="1" si="29"/>
        <v>197.35419848408765</v>
      </c>
      <c r="CA31" s="45">
        <f t="shared" ca="1" si="30"/>
        <v>196.94553570639994</v>
      </c>
      <c r="CB31" s="45">
        <f t="shared" ca="1" si="31"/>
        <v>197.36562664775138</v>
      </c>
      <c r="CC31" s="45">
        <f t="shared" ca="1" si="32"/>
        <v>196.92234455946561</v>
      </c>
      <c r="CD31" s="45">
        <f t="shared" ca="1" si="33"/>
        <v>197.26831775743972</v>
      </c>
      <c r="CE31" s="45">
        <f t="shared" ca="1" si="34"/>
        <v>196.55445561946391</v>
      </c>
      <c r="CF31" s="45" cm="1">
        <f t="array" aca="1" ref="CF31" ca="1">+SUMPRODUCT($BV$3:$CE$3/100,$BV31:$CE31)</f>
        <v>196.95574228329627</v>
      </c>
      <c r="CG31" s="24"/>
      <c r="CH31" s="24">
        <f t="shared" ca="1" si="37"/>
        <v>4.1494424721760348E-2</v>
      </c>
      <c r="CI31" s="24">
        <f t="shared" ca="1" si="37"/>
        <v>4.0117078533373096E-2</v>
      </c>
      <c r="CJ31" s="24">
        <f t="shared" ca="1" si="37"/>
        <v>4.0685163146268577E-2</v>
      </c>
      <c r="CK31" s="24">
        <f t="shared" ca="1" si="37"/>
        <v>3.8101418391572661E-2</v>
      </c>
      <c r="CL31" s="24">
        <f t="shared" ca="1" si="37"/>
        <v>3.8416295231586961E-2</v>
      </c>
      <c r="CM31" s="24">
        <f t="shared" ca="1" si="37"/>
        <v>3.7939685019425351E-2</v>
      </c>
      <c r="CN31" s="24">
        <f t="shared" ca="1" si="37"/>
        <v>3.7001943254359571E-2</v>
      </c>
      <c r="CO31" s="24">
        <f t="shared" ca="1" si="37"/>
        <v>3.6500319162399375E-2</v>
      </c>
      <c r="CP31" s="24">
        <f t="shared" ca="1" si="37"/>
        <v>3.6275120368248981E-2</v>
      </c>
      <c r="CQ31" s="24">
        <f t="shared" ca="1" si="37"/>
        <v>3.4734409070481531E-2</v>
      </c>
      <c r="CR31" s="24">
        <f t="shared" ca="1" si="37"/>
        <v>3.7451945063961434E-2</v>
      </c>
      <c r="CS31" s="24">
        <f>+[1]NAC!AX32</f>
        <v>5.7446808510638325E-2</v>
      </c>
      <c r="CT31" s="24"/>
      <c r="CU31" s="24">
        <f t="shared" ca="1" si="38"/>
        <v>0.51943242163729808</v>
      </c>
      <c r="CV31" s="24">
        <f t="shared" ca="1" si="39"/>
        <v>0.51797681175844312</v>
      </c>
      <c r="CW31" s="24">
        <f t="shared" ca="1" si="40"/>
        <v>0.51570749733484589</v>
      </c>
      <c r="CX31" s="24">
        <f t="shared" ca="1" si="41"/>
        <v>0.5146723789887202</v>
      </c>
      <c r="CY31" s="24">
        <f t="shared" ca="1" si="42"/>
        <v>0.51582787595999235</v>
      </c>
      <c r="CZ31" s="24">
        <f t="shared" ca="1" si="43"/>
        <v>0.51320439587267397</v>
      </c>
      <c r="DA31" s="24">
        <f t="shared" ca="1" si="44"/>
        <v>0.51594841907752675</v>
      </c>
      <c r="DB31" s="24">
        <f t="shared" ca="1" si="45"/>
        <v>0.51281855607041971</v>
      </c>
      <c r="DC31" s="24">
        <f t="shared" ca="1" si="46"/>
        <v>0.50982202428090106</v>
      </c>
      <c r="DD31" s="24">
        <f t="shared" ca="1" si="47"/>
        <v>0.50843813987929809</v>
      </c>
      <c r="DE31" s="48">
        <f t="shared" ca="1" si="48"/>
        <v>0.51327824031485236</v>
      </c>
      <c r="DF31" s="48">
        <f>+[1]NAC!AG32</f>
        <v>0.51268255188316703</v>
      </c>
      <c r="DG31" s="24">
        <f t="shared" ca="1" si="49"/>
        <v>1.0994281757999991E-2</v>
      </c>
    </row>
    <row r="32" spans="1:111" x14ac:dyDescent="0.25">
      <c r="A32">
        <f t="shared" si="36"/>
        <v>59</v>
      </c>
      <c r="B32" s="35">
        <f>+NAC!A32</f>
        <v>43525</v>
      </c>
      <c r="C32" s="19" cm="1">
        <f t="array" aca="1" ref="C32" ca="1">INDIRECT(_xlfn.CONCAT(C$4,"_d!",C$1,$A32))</f>
        <v>207.17874145507813</v>
      </c>
      <c r="D32" s="19" cm="1">
        <f t="array" aca="1" ref="D32" ca="1">INDIRECT(_xlfn.CONCAT(D$4,"_d!",D$1,$A32))</f>
        <v>204.64179992675781</v>
      </c>
      <c r="E32" s="19" cm="1">
        <f t="array" aca="1" ref="E32" ca="1">INDIRECT(_xlfn.CONCAT(E$4,"_d!",E$1,$A32))</f>
        <v>208.48495483398438</v>
      </c>
      <c r="F32" s="19" cm="1">
        <f t="array" aca="1" ref="F32" ca="1">INDIRECT(_xlfn.CONCAT(F$4,"_d!",F$1,$A32))</f>
        <v>206.66400146484375</v>
      </c>
      <c r="G32" s="19" cm="1">
        <f t="array" aca="1" ref="G32" ca="1">INDIRECT(_xlfn.CONCAT(G$4,"_d!",G$1,$A32))</f>
        <v>208.52850341796875</v>
      </c>
      <c r="H32" s="19" cm="1">
        <f t="array" aca="1" ref="H32" ca="1">INDIRECT(_xlfn.CONCAT(H$4,"_d!",H$1,$A32))</f>
        <v>205.54788208007813</v>
      </c>
      <c r="I32" s="42">
        <f t="shared" ca="1" si="15"/>
        <v>206.39851444821099</v>
      </c>
      <c r="J32" s="19" cm="1">
        <f t="array" aca="1" ref="J32" ca="1">INDIRECT(_xlfn.CONCAT(J$4,"_d!",J$1,$A32))</f>
        <v>205.82757568359375</v>
      </c>
      <c r="K32" s="19" cm="1">
        <f t="array" aca="1" ref="K32" ca="1">INDIRECT(_xlfn.CONCAT(K$4,"_d!",K$1,$A32))</f>
        <v>205.71397399902344</v>
      </c>
      <c r="L32" s="19" cm="1">
        <f t="array" aca="1" ref="L32" ca="1">INDIRECT(_xlfn.CONCAT(L$4,"_d!",L$1,$A32))</f>
        <v>208.673095703125</v>
      </c>
      <c r="M32" s="19" cm="1">
        <f t="array" aca="1" ref="M32" ca="1">INDIRECT(_xlfn.CONCAT(M$4,"_d!",M$1,$A32))</f>
        <v>206.31221008300781</v>
      </c>
      <c r="N32" s="19" cm="1">
        <f t="array" aca="1" ref="N32" ca="1">INDIRECT(_xlfn.CONCAT(N$4,"_d!",N$1,$A32))</f>
        <v>208.65254211425781</v>
      </c>
      <c r="O32" s="19" cm="1">
        <f t="array" aca="1" ref="O32" ca="1">INDIRECT(_xlfn.CONCAT(O$4,"_d!",O$1,$A32))</f>
        <v>203.77812194824219</v>
      </c>
      <c r="P32" s="42">
        <f t="shared" ca="1" si="16"/>
        <v>206.06301810871651</v>
      </c>
      <c r="Q32" s="19" cm="1">
        <f t="array" aca="1" ref="Q32" ca="1">INDIRECT(_xlfn.CONCAT(Q$4,"_d!",Q$1,$A32))</f>
        <v>207.07220458984375</v>
      </c>
      <c r="R32" s="19" cm="1">
        <f t="array" aca="1" ref="R32" ca="1">INDIRECT(_xlfn.CONCAT(R$4,"_d!",R$1,$A32))</f>
        <v>207.07220458984375</v>
      </c>
      <c r="S32" s="19" cm="1">
        <f t="array" aca="1" ref="S32" ca="1">INDIRECT(_xlfn.CONCAT(S$4,"_d!",S$1,$A32))</f>
        <v>209.04583740234375</v>
      </c>
      <c r="T32" s="19" cm="1">
        <f t="array" aca="1" ref="T32" ca="1">INDIRECT(_xlfn.CONCAT(T$4,"_d!",T$1,$A32))</f>
        <v>208.31263732910156</v>
      </c>
      <c r="U32" s="19" cm="1">
        <f t="array" aca="1" ref="U32" ca="1">INDIRECT(_xlfn.CONCAT(U$4,"_d!",U$1,$A32))</f>
        <v>209.58090209960938</v>
      </c>
      <c r="V32" s="19" cm="1">
        <f t="array" aca="1" ref="V32" ca="1">INDIRECT(_xlfn.CONCAT(V$4,"_d!",V$1,$A32))</f>
        <v>205.23530578613281</v>
      </c>
      <c r="W32" s="42">
        <f t="shared" ca="1" si="17"/>
        <v>207.30489904022062</v>
      </c>
      <c r="X32" s="19" cm="1">
        <f t="array" aca="1" ref="X32" ca="1">INDIRECT(_xlfn.CONCAT(X$4,"_d!",X$1,$A32))</f>
        <v>205.55734252929688</v>
      </c>
      <c r="Y32" s="19" cm="1">
        <f t="array" aca="1" ref="Y32" ca="1">INDIRECT(_xlfn.CONCAT(Y$4,"_d!",Y$1,$A32))</f>
        <v>204.18161010742188</v>
      </c>
      <c r="Z32" s="19" cm="1">
        <f t="array" aca="1" ref="Z32" ca="1">INDIRECT(_xlfn.CONCAT(Z$4,"_d!",Z$1,$A32))</f>
        <v>210.27105712890625</v>
      </c>
      <c r="AA32" s="19" cm="1">
        <f t="array" aca="1" ref="AA32" ca="1">INDIRECT(_xlfn.CONCAT(AA$4,"_d!",AA$1,$A32))</f>
        <v>206.14533996582031</v>
      </c>
      <c r="AB32" s="19" cm="1">
        <f t="array" aca="1" ref="AB32" ca="1">INDIRECT(_xlfn.CONCAT(AB$4,"_d!",AB$1,$A32))</f>
        <v>210.91279602050781</v>
      </c>
      <c r="AC32" s="19" cm="1">
        <f t="array" aca="1" ref="AC32" ca="1">INDIRECT(_xlfn.CONCAT(AC$4,"_d!",AC$1,$A32))</f>
        <v>206.8133544921875</v>
      </c>
      <c r="AD32" s="42">
        <f t="shared" ca="1" si="18"/>
        <v>205.87552124000612</v>
      </c>
      <c r="AE32" s="19" cm="1">
        <f t="array" aca="1" ref="AE32" ca="1">INDIRECT(_xlfn.CONCAT(AE$4,"_d!",AE$1,$A32))</f>
        <v>206.4134521484375</v>
      </c>
      <c r="AF32" s="19" cm="1">
        <f t="array" aca="1" ref="AF32" ca="1">INDIRECT(_xlfn.CONCAT(AF$4,"_d!",AF$1,$A32))</f>
        <v>205.63064575195313</v>
      </c>
      <c r="AG32" s="19" cm="1">
        <f t="array" aca="1" ref="AG32" ca="1">INDIRECT(_xlfn.CONCAT(AG$4,"_d!",AG$1,$A32))</f>
        <v>209.48329162597656</v>
      </c>
      <c r="AH32" s="19" cm="1">
        <f t="array" aca="1" ref="AH32" ca="1">INDIRECT(_xlfn.CONCAT(AH$4,"_d!",AH$1,$A32))</f>
        <v>208.61381530761719</v>
      </c>
      <c r="AI32" s="19" cm="1">
        <f t="array" aca="1" ref="AI32" ca="1">INDIRECT(_xlfn.CONCAT(AI$4,"_d!",AI$1,$A32))</f>
        <v>209.55661010742188</v>
      </c>
      <c r="AJ32" s="19" cm="1">
        <f t="array" aca="1" ref="AJ32" ca="1">INDIRECT(_xlfn.CONCAT(AJ$4,"_d!",AJ$1,$A32))</f>
        <v>206.400634765625</v>
      </c>
      <c r="AK32" s="42">
        <f t="shared" ca="1" si="19"/>
        <v>206.662599017931</v>
      </c>
      <c r="AL32" s="19" cm="1">
        <f t="array" aca="1" ref="AL32" ca="1">INDIRECT(_xlfn.CONCAT(AL$4,"_d!",AL$1,$A32))</f>
        <v>206.4599609375</v>
      </c>
      <c r="AM32" s="19" cm="1">
        <f t="array" aca="1" ref="AM32" ca="1">INDIRECT(_xlfn.CONCAT(AM$4,"_d!",AM$1,$A32))</f>
        <v>205.595703125</v>
      </c>
      <c r="AN32" s="19" cm="1">
        <f t="array" aca="1" ref="AN32" ca="1">INDIRECT(_xlfn.CONCAT(AN$4,"_d!",AN$1,$A32))</f>
        <v>208.98101806640625</v>
      </c>
      <c r="AO32" s="19" cm="1">
        <f t="array" aca="1" ref="AO32" ca="1">INDIRECT(_xlfn.CONCAT(AO$4,"_d!",AO$1,$A32))</f>
        <v>205.72781372070313</v>
      </c>
      <c r="AP32" s="19" cm="1">
        <f t="array" aca="1" ref="AP32" ca="1">INDIRECT(_xlfn.CONCAT(AP$4,"_d!",AP$1,$A32))</f>
        <v>210.14938354492188</v>
      </c>
      <c r="AQ32" s="19" cm="1">
        <f t="array" aca="1" ref="AQ32" ca="1">INDIRECT(_xlfn.CONCAT(AQ$4,"_d!",AQ$1,$A32))</f>
        <v>204.61137390136719</v>
      </c>
      <c r="AR32" s="42">
        <f t="shared" ca="1" si="20"/>
        <v>206.43620067522619</v>
      </c>
      <c r="AS32" s="19" cm="1">
        <f t="array" aca="1" ref="AS32" ca="1">INDIRECT(_xlfn.CONCAT(AS$4,"_d!",AS$1,$A32))</f>
        <v>205.71720886230469</v>
      </c>
      <c r="AT32" s="19" cm="1">
        <f t="array" aca="1" ref="AT32" ca="1">INDIRECT(_xlfn.CONCAT(AT$4,"_d!",AT$1,$A32))</f>
        <v>206.59715270996094</v>
      </c>
      <c r="AU32" s="19" cm="1">
        <f t="array" aca="1" ref="AU32" ca="1">INDIRECT(_xlfn.CONCAT(AU$4,"_d!",AU$1,$A32))</f>
        <v>208.56834411621094</v>
      </c>
      <c r="AV32" s="19" cm="1">
        <f t="array" aca="1" ref="AV32" ca="1">INDIRECT(_xlfn.CONCAT(AV$4,"_d!",AV$1,$A32))</f>
        <v>208.63923645019531</v>
      </c>
      <c r="AW32" s="19" cm="1">
        <f t="array" aca="1" ref="AW32" ca="1">INDIRECT(_xlfn.CONCAT(AW$4,"_d!",AW$1,$A32))</f>
        <v>210.18849182128906</v>
      </c>
      <c r="AX32" s="19" cm="1">
        <f t="array" aca="1" ref="AX32" ca="1">INDIRECT(_xlfn.CONCAT(AX$4,"_d!",AX$1,$A32))</f>
        <v>205.49586486816406</v>
      </c>
      <c r="AY32" s="42">
        <f t="shared" ca="1" si="21"/>
        <v>206.59129031395119</v>
      </c>
      <c r="AZ32" s="19" cm="1">
        <f t="array" aca="1" ref="AZ32" ca="1">INDIRECT(_xlfn.CONCAT(AZ$4,"_d!",AZ$1,$A32))</f>
        <v>205.85232543945313</v>
      </c>
      <c r="BA32" s="19" cm="1">
        <f t="array" aca="1" ref="BA32" ca="1">INDIRECT(_xlfn.CONCAT(BA$4,"_d!",BA$1,$A32))</f>
        <v>204.78842163085938</v>
      </c>
      <c r="BB32" s="19" cm="1">
        <f t="array" aca="1" ref="BB32" ca="1">INDIRECT(_xlfn.CONCAT(BB$4,"_d!",BB$1,$A32))</f>
        <v>209.27627563476563</v>
      </c>
      <c r="BC32" s="19" cm="1">
        <f t="array" aca="1" ref="BC32" ca="1">INDIRECT(_xlfn.CONCAT(BC$4,"_d!",BC$1,$A32))</f>
        <v>206.53536987304688</v>
      </c>
      <c r="BD32" s="19" cm="1">
        <f t="array" aca="1" ref="BD32" ca="1">INDIRECT(_xlfn.CONCAT(BD$4,"_d!",BD$1,$A32))</f>
        <v>210.15797424316406</v>
      </c>
      <c r="BE32" s="19" cm="1">
        <f t="array" aca="1" ref="BE32" ca="1">INDIRECT(_xlfn.CONCAT(BE$4,"_d!",BE$1,$A32))</f>
        <v>206.84092712402344</v>
      </c>
      <c r="BF32" s="42">
        <f t="shared" ca="1" si="22"/>
        <v>206.09894982861323</v>
      </c>
      <c r="BG32" s="19" cm="1">
        <f t="array" aca="1" ref="BG32" ca="1">INDIRECT(_xlfn.CONCAT(BG$4,"_d!",BG$1,$A32))</f>
        <v>205.68914794921875</v>
      </c>
      <c r="BH32" s="19" cm="1">
        <f t="array" aca="1" ref="BH32" ca="1">INDIRECT(_xlfn.CONCAT(BH$4,"_d!",BH$1,$A32))</f>
        <v>205.33551025390625</v>
      </c>
      <c r="BI32" s="19" cm="1">
        <f t="array" aca="1" ref="BI32" ca="1">INDIRECT(_xlfn.CONCAT(BI$4,"_d!",BI$1,$A32))</f>
        <v>209.82685852050781</v>
      </c>
      <c r="BJ32" s="19" cm="1">
        <f t="array" aca="1" ref="BJ32" ca="1">INDIRECT(_xlfn.CONCAT(BJ$4,"_d!",BJ$1,$A32))</f>
        <v>208.55326843261719</v>
      </c>
      <c r="BK32" s="19" cm="1">
        <f t="array" aca="1" ref="BK32" ca="1">INDIRECT(_xlfn.CONCAT(BK$4,"_d!",BK$1,$A32))</f>
        <v>210.64369201660156</v>
      </c>
      <c r="BL32" s="19" cm="1">
        <f t="array" aca="1" ref="BL32" ca="1">INDIRECT(_xlfn.CONCAT(BL$4,"_d!",BL$1,$A32))</f>
        <v>207.2001953125</v>
      </c>
      <c r="BM32" s="42">
        <f t="shared" ca="1" si="23"/>
        <v>206.38780535336269</v>
      </c>
      <c r="BN32" s="19" cm="1">
        <f t="array" aca="1" ref="BN32" ca="1">INDIRECT(_xlfn.CONCAT(BN$4,"_d!",BN$1,$A32))</f>
        <v>204.421142578125</v>
      </c>
      <c r="BO32" s="19" cm="1">
        <f t="array" aca="1" ref="BO32" ca="1">INDIRECT(_xlfn.CONCAT(BO$4,"_d!",BO$1,$A32))</f>
        <v>204.50628662109375</v>
      </c>
      <c r="BP32" s="19" cm="1">
        <f t="array" aca="1" ref="BP32" ca="1">INDIRECT(_xlfn.CONCAT(BP$4,"_d!",BP$1,$A32))</f>
        <v>207.83110046386719</v>
      </c>
      <c r="BQ32" s="19" cm="1">
        <f t="array" aca="1" ref="BQ32" ca="1">INDIRECT(_xlfn.CONCAT(BQ$4,"_d!",BQ$1,$A32))</f>
        <v>204.04167175292969</v>
      </c>
      <c r="BR32" s="19" cm="1">
        <f t="array" aca="1" ref="BR32" ca="1">INDIRECT(_xlfn.CONCAT(BR$4,"_d!",BR$1,$A32))</f>
        <v>210.41705322265625</v>
      </c>
      <c r="BS32" s="19" cm="1">
        <f t="array" aca="1" ref="BS32" ca="1">INDIRECT(_xlfn.CONCAT(BS$4,"_d!",BS$1,$A32))</f>
        <v>207.66950988769531</v>
      </c>
      <c r="BT32" s="42">
        <f t="shared" ca="1" si="24"/>
        <v>205.22929346584289</v>
      </c>
      <c r="BU32" s="42"/>
      <c r="BV32" s="45">
        <f t="shared" ca="1" si="25"/>
        <v>206.39851444821099</v>
      </c>
      <c r="BW32" s="45">
        <f t="shared" ca="1" si="26"/>
        <v>206.06301810871651</v>
      </c>
      <c r="BX32" s="45">
        <f t="shared" ca="1" si="27"/>
        <v>207.30489904022062</v>
      </c>
      <c r="BY32" s="45">
        <f t="shared" ca="1" si="28"/>
        <v>205.87552124000612</v>
      </c>
      <c r="BZ32" s="45">
        <f t="shared" ca="1" si="29"/>
        <v>206.662599017931</v>
      </c>
      <c r="CA32" s="45">
        <f t="shared" ca="1" si="30"/>
        <v>206.43620067522619</v>
      </c>
      <c r="CB32" s="45">
        <f t="shared" ca="1" si="31"/>
        <v>206.59129031395119</v>
      </c>
      <c r="CC32" s="45">
        <f t="shared" ca="1" si="32"/>
        <v>206.09894982861323</v>
      </c>
      <c r="CD32" s="45">
        <f t="shared" ca="1" si="33"/>
        <v>206.38780535336269</v>
      </c>
      <c r="CE32" s="45">
        <f t="shared" ca="1" si="34"/>
        <v>205.22929346584289</v>
      </c>
      <c r="CF32" s="45" cm="1">
        <f t="array" aca="1" ref="CF32" ca="1">+SUMPRODUCT($BV$3:$CE$3/100,$BV32:$CE32)</f>
        <v>206.18283586975383</v>
      </c>
      <c r="CG32" s="24"/>
      <c r="CH32" s="24">
        <f t="shared" ca="1" si="37"/>
        <v>4.8736252228476884E-2</v>
      </c>
      <c r="CI32" s="24">
        <f t="shared" ca="1" si="37"/>
        <v>4.8130942841595692E-2</v>
      </c>
      <c r="CJ32" s="24">
        <f t="shared" ca="1" si="37"/>
        <v>4.9655221101336799E-2</v>
      </c>
      <c r="CK32" s="24">
        <f t="shared" ca="1" si="37"/>
        <v>4.7672886598625341E-2</v>
      </c>
      <c r="CL32" s="24">
        <f t="shared" ca="1" si="37"/>
        <v>4.7165961531818512E-2</v>
      </c>
      <c r="CM32" s="24">
        <f t="shared" ca="1" si="37"/>
        <v>4.8189287128471037E-2</v>
      </c>
      <c r="CN32" s="24">
        <f t="shared" ca="1" si="37"/>
        <v>4.6744024392177064E-2</v>
      </c>
      <c r="CO32" s="24">
        <f t="shared" ca="1" si="37"/>
        <v>4.6600121939826433E-2</v>
      </c>
      <c r="CP32" s="24">
        <f t="shared" ca="1" si="37"/>
        <v>4.6228850631434115E-2</v>
      </c>
      <c r="CQ32" s="24">
        <f t="shared" ca="1" si="37"/>
        <v>4.4134526582158884E-2</v>
      </c>
      <c r="CR32" s="24">
        <f t="shared" ca="1" si="37"/>
        <v>4.6848563436071577E-2</v>
      </c>
      <c r="CS32" s="24">
        <f>+[1]NAC!AX33</f>
        <v>5.9356136820925443E-2</v>
      </c>
      <c r="CT32" s="24"/>
      <c r="CU32" s="24">
        <f t="shared" ca="1" si="38"/>
        <v>0.55778521730282082</v>
      </c>
      <c r="CV32" s="24">
        <f t="shared" ca="1" si="39"/>
        <v>0.55526609160020013</v>
      </c>
      <c r="CW32" s="24">
        <f t="shared" ca="1" si="40"/>
        <v>0.55127377485700757</v>
      </c>
      <c r="CX32" s="24">
        <f t="shared" ca="1" si="41"/>
        <v>0.55041044643422654</v>
      </c>
      <c r="CY32" s="24">
        <f t="shared" ca="1" si="42"/>
        <v>0.55144257252350015</v>
      </c>
      <c r="CZ32" s="24">
        <f t="shared" ca="1" si="43"/>
        <v>0.54824047141935428</v>
      </c>
      <c r="DA32" s="24">
        <f t="shared" ca="1" si="44"/>
        <v>0.55027343178806398</v>
      </c>
      <c r="DB32" s="24">
        <f t="shared" ca="1" si="45"/>
        <v>0.54614436875899974</v>
      </c>
      <c r="DC32" s="24">
        <f t="shared" ca="1" si="46"/>
        <v>0.5423470055764783</v>
      </c>
      <c r="DD32" s="24">
        <f t="shared" ca="1" si="47"/>
        <v>0.53871177736636477</v>
      </c>
      <c r="DE32" s="48">
        <f t="shared" ca="1" si="48"/>
        <v>0.54728736727639915</v>
      </c>
      <c r="DF32" s="48">
        <f>+[1]NAC!AG33</f>
        <v>0.54770848985725018</v>
      </c>
      <c r="DG32" s="24">
        <f t="shared" ca="1" si="49"/>
        <v>1.9073439936456049E-2</v>
      </c>
    </row>
    <row r="33" spans="1:111" x14ac:dyDescent="0.25">
      <c r="A33">
        <f t="shared" si="36"/>
        <v>60</v>
      </c>
      <c r="B33" s="35">
        <f>+NAC!A33</f>
        <v>43556</v>
      </c>
      <c r="C33" s="19" cm="1">
        <f t="array" aca="1" ref="C33" ca="1">INDIRECT(_xlfn.CONCAT(C$4,"_d!",C$1,$A33))</f>
        <v>213.4486083984375</v>
      </c>
      <c r="D33" s="19" cm="1">
        <f t="array" aca="1" ref="D33" ca="1">INDIRECT(_xlfn.CONCAT(D$4,"_d!",D$1,$A33))</f>
        <v>211.80313110351563</v>
      </c>
      <c r="E33" s="19" cm="1">
        <f t="array" aca="1" ref="E33" ca="1">INDIRECT(_xlfn.CONCAT(E$4,"_d!",E$1,$A33))</f>
        <v>215.66903686523438</v>
      </c>
      <c r="F33" s="19" cm="1">
        <f t="array" aca="1" ref="F33" ca="1">INDIRECT(_xlfn.CONCAT(F$4,"_d!",F$1,$A33))</f>
        <v>213.83415222167969</v>
      </c>
      <c r="G33" s="19" cm="1">
        <f t="array" aca="1" ref="G33" ca="1">INDIRECT(_xlfn.CONCAT(G$4,"_d!",G$1,$A33))</f>
        <v>215.25605773925781</v>
      </c>
      <c r="H33" s="19" cm="1">
        <f t="array" aca="1" ref="H33" ca="1">INDIRECT(_xlfn.CONCAT(H$4,"_d!",H$1,$A33))</f>
        <v>212.5155029296875</v>
      </c>
      <c r="I33" s="42">
        <f t="shared" ca="1" si="15"/>
        <v>213.13653666317975</v>
      </c>
      <c r="J33" s="19" cm="1">
        <f t="array" aca="1" ref="J33" ca="1">INDIRECT(_xlfn.CONCAT(J$4,"_d!",J$1,$A33))</f>
        <v>212.07069396972656</v>
      </c>
      <c r="K33" s="19" cm="1">
        <f t="array" aca="1" ref="K33" ca="1">INDIRECT(_xlfn.CONCAT(K$4,"_d!",K$1,$A33))</f>
        <v>213.12480163574219</v>
      </c>
      <c r="L33" s="19" cm="1">
        <f t="array" aca="1" ref="L33" ca="1">INDIRECT(_xlfn.CONCAT(L$4,"_d!",L$1,$A33))</f>
        <v>216.05158996582031</v>
      </c>
      <c r="M33" s="19" cm="1">
        <f t="array" aca="1" ref="M33" ca="1">INDIRECT(_xlfn.CONCAT(M$4,"_d!",M$1,$A33))</f>
        <v>213.47096252441406</v>
      </c>
      <c r="N33" s="19" cm="1">
        <f t="array" aca="1" ref="N33" ca="1">INDIRECT(_xlfn.CONCAT(N$4,"_d!",N$1,$A33))</f>
        <v>215.48799133300781</v>
      </c>
      <c r="O33" s="19" cm="1">
        <f t="array" aca="1" ref="O33" ca="1">INDIRECT(_xlfn.CONCAT(O$4,"_d!",O$1,$A33))</f>
        <v>210.86891174316406</v>
      </c>
      <c r="P33" s="42">
        <f t="shared" ca="1" si="16"/>
        <v>212.8988055095418</v>
      </c>
      <c r="Q33" s="19" cm="1">
        <f t="array" aca="1" ref="Q33" ca="1">INDIRECT(_xlfn.CONCAT(Q$4,"_d!",Q$1,$A33))</f>
        <v>213.47010803222656</v>
      </c>
      <c r="R33" s="19" cm="1">
        <f t="array" aca="1" ref="R33" ca="1">INDIRECT(_xlfn.CONCAT(R$4,"_d!",R$1,$A33))</f>
        <v>213.47010803222656</v>
      </c>
      <c r="S33" s="19" cm="1">
        <f t="array" aca="1" ref="S33" ca="1">INDIRECT(_xlfn.CONCAT(S$4,"_d!",S$1,$A33))</f>
        <v>216.53559875488281</v>
      </c>
      <c r="T33" s="19" cm="1">
        <f t="array" aca="1" ref="T33" ca="1">INDIRECT(_xlfn.CONCAT(T$4,"_d!",T$1,$A33))</f>
        <v>215.61585998535156</v>
      </c>
      <c r="U33" s="19" cm="1">
        <f t="array" aca="1" ref="U33" ca="1">INDIRECT(_xlfn.CONCAT(U$4,"_d!",U$1,$A33))</f>
        <v>216.40306091308594</v>
      </c>
      <c r="V33" s="19" cm="1">
        <f t="array" aca="1" ref="V33" ca="1">INDIRECT(_xlfn.CONCAT(V$4,"_d!",V$1,$A33))</f>
        <v>212.46649169921875</v>
      </c>
      <c r="W33" s="42">
        <f t="shared" ca="1" si="17"/>
        <v>213.90013077153782</v>
      </c>
      <c r="X33" s="19" cm="1">
        <f t="array" aca="1" ref="X33" ca="1">INDIRECT(_xlfn.CONCAT(X$4,"_d!",X$1,$A33))</f>
        <v>211.96745300292969</v>
      </c>
      <c r="Y33" s="19" cm="1">
        <f t="array" aca="1" ref="Y33" ca="1">INDIRECT(_xlfn.CONCAT(Y$4,"_d!",Y$1,$A33))</f>
        <v>211.64987182617188</v>
      </c>
      <c r="Z33" s="19" cm="1">
        <f t="array" aca="1" ref="Z33" ca="1">INDIRECT(_xlfn.CONCAT(Z$4,"_d!",Z$1,$A33))</f>
        <v>217.95008850097656</v>
      </c>
      <c r="AA33" s="19" cm="1">
        <f t="array" aca="1" ref="AA33" ca="1">INDIRECT(_xlfn.CONCAT(AA$4,"_d!",AA$1,$A33))</f>
        <v>213.39350891113281</v>
      </c>
      <c r="AB33" s="19" cm="1">
        <f t="array" aca="1" ref="AB33" ca="1">INDIRECT(_xlfn.CONCAT(AB$4,"_d!",AB$1,$A33))</f>
        <v>217.91827392578125</v>
      </c>
      <c r="AC33" s="19" cm="1">
        <f t="array" aca="1" ref="AC33" ca="1">INDIRECT(_xlfn.CONCAT(AC$4,"_d!",AC$1,$A33))</f>
        <v>214.11051940917969</v>
      </c>
      <c r="AD33" s="42">
        <f t="shared" ca="1" si="18"/>
        <v>212.8518404995441</v>
      </c>
      <c r="AE33" s="19" cm="1">
        <f t="array" aca="1" ref="AE33" ca="1">INDIRECT(_xlfn.CONCAT(AE$4,"_d!",AE$1,$A33))</f>
        <v>212.91488647460938</v>
      </c>
      <c r="AF33" s="19" cm="1">
        <f t="array" aca="1" ref="AF33" ca="1">INDIRECT(_xlfn.CONCAT(AF$4,"_d!",AF$1,$A33))</f>
        <v>213.19090270996094</v>
      </c>
      <c r="AG33" s="19" cm="1">
        <f t="array" aca="1" ref="AG33" ca="1">INDIRECT(_xlfn.CONCAT(AG$4,"_d!",AG$1,$A33))</f>
        <v>217.17767333984375</v>
      </c>
      <c r="AH33" s="19" cm="1">
        <f t="array" aca="1" ref="AH33" ca="1">INDIRECT(_xlfn.CONCAT(AH$4,"_d!",AH$1,$A33))</f>
        <v>215.92381286621094</v>
      </c>
      <c r="AI33" s="19" cm="1">
        <f t="array" aca="1" ref="AI33" ca="1">INDIRECT(_xlfn.CONCAT(AI$4,"_d!",AI$1,$A33))</f>
        <v>216.59257507324219</v>
      </c>
      <c r="AJ33" s="19" cm="1">
        <f t="array" aca="1" ref="AJ33" ca="1">INDIRECT(_xlfn.CONCAT(AJ$4,"_d!",AJ$1,$A33))</f>
        <v>213.63148498535156</v>
      </c>
      <c r="AK33" s="42">
        <f t="shared" ca="1" si="19"/>
        <v>213.7104156089531</v>
      </c>
      <c r="AL33" s="19" cm="1">
        <f t="array" aca="1" ref="AL33" ca="1">INDIRECT(_xlfn.CONCAT(AL$4,"_d!",AL$1,$A33))</f>
        <v>212.91761779785156</v>
      </c>
      <c r="AM33" s="19" cm="1">
        <f t="array" aca="1" ref="AM33" ca="1">INDIRECT(_xlfn.CONCAT(AM$4,"_d!",AM$1,$A33))</f>
        <v>213.14762878417969</v>
      </c>
      <c r="AN33" s="19" cm="1">
        <f t="array" aca="1" ref="AN33" ca="1">INDIRECT(_xlfn.CONCAT(AN$4,"_d!",AN$1,$A33))</f>
        <v>216.72714233398438</v>
      </c>
      <c r="AO33" s="19" cm="1">
        <f t="array" aca="1" ref="AO33" ca="1">INDIRECT(_xlfn.CONCAT(AO$4,"_d!",AO$1,$A33))</f>
        <v>212.849609375</v>
      </c>
      <c r="AP33" s="19" cm="1">
        <f t="array" aca="1" ref="AP33" ca="1">INDIRECT(_xlfn.CONCAT(AP$4,"_d!",AP$1,$A33))</f>
        <v>217.20709228515625</v>
      </c>
      <c r="AQ33" s="19" cm="1">
        <f t="array" aca="1" ref="AQ33" ca="1">INDIRECT(_xlfn.CONCAT(AQ$4,"_d!",AQ$1,$A33))</f>
        <v>211.83140563964844</v>
      </c>
      <c r="AR33" s="42">
        <f t="shared" ca="1" si="20"/>
        <v>213.45859434501054</v>
      </c>
      <c r="AS33" s="19" cm="1">
        <f t="array" aca="1" ref="AS33" ca="1">INDIRECT(_xlfn.CONCAT(AS$4,"_d!",AS$1,$A33))</f>
        <v>212.36306762695313</v>
      </c>
      <c r="AT33" s="19" cm="1">
        <f t="array" aca="1" ref="AT33" ca="1">INDIRECT(_xlfn.CONCAT(AT$4,"_d!",AT$1,$A33))</f>
        <v>214.20150756835938</v>
      </c>
      <c r="AU33" s="19" cm="1">
        <f t="array" aca="1" ref="AU33" ca="1">INDIRECT(_xlfn.CONCAT(AU$4,"_d!",AU$1,$A33))</f>
        <v>216.49375915527344</v>
      </c>
      <c r="AV33" s="19" cm="1">
        <f t="array" aca="1" ref="AV33" ca="1">INDIRECT(_xlfn.CONCAT(AV$4,"_d!",AV$1,$A33))</f>
        <v>215.90750122070313</v>
      </c>
      <c r="AW33" s="19" cm="1">
        <f t="array" aca="1" ref="AW33" ca="1">INDIRECT(_xlfn.CONCAT(AW$4,"_d!",AW$1,$A33))</f>
        <v>217.3492431640625</v>
      </c>
      <c r="AX33" s="19" cm="1">
        <f t="array" aca="1" ref="AX33" ca="1">INDIRECT(_xlfn.CONCAT(AX$4,"_d!",AX$1,$A33))</f>
        <v>212.61927795410156</v>
      </c>
      <c r="AY33" s="42">
        <f t="shared" ca="1" si="21"/>
        <v>213.73320466098434</v>
      </c>
      <c r="AZ33" s="19" cm="1">
        <f t="array" aca="1" ref="AZ33" ca="1">INDIRECT(_xlfn.CONCAT(AZ$4,"_d!",AZ$1,$A33))</f>
        <v>212.54586791992188</v>
      </c>
      <c r="BA33" s="19" cm="1">
        <f t="array" aca="1" ref="BA33" ca="1">INDIRECT(_xlfn.CONCAT(BA$4,"_d!",BA$1,$A33))</f>
        <v>212.46749877929688</v>
      </c>
      <c r="BB33" s="19" cm="1">
        <f t="array" aca="1" ref="BB33" ca="1">INDIRECT(_xlfn.CONCAT(BB$4,"_d!",BB$1,$A33))</f>
        <v>217.34269714355469</v>
      </c>
      <c r="BC33" s="19" cm="1">
        <f t="array" aca="1" ref="BC33" ca="1">INDIRECT(_xlfn.CONCAT(BC$4,"_d!",BC$1,$A33))</f>
        <v>213.69180297851563</v>
      </c>
      <c r="BD33" s="19" cm="1">
        <f t="array" aca="1" ref="BD33" ca="1">INDIRECT(_xlfn.CONCAT(BD$4,"_d!",BD$1,$A33))</f>
        <v>217.25782775878906</v>
      </c>
      <c r="BE33" s="19" cm="1">
        <f t="array" aca="1" ref="BE33" ca="1">INDIRECT(_xlfn.CONCAT(BE$4,"_d!",BE$1,$A33))</f>
        <v>214.12452697753906</v>
      </c>
      <c r="BF33" s="42">
        <f t="shared" ca="1" si="22"/>
        <v>213.29750780268358</v>
      </c>
      <c r="BG33" s="19" cm="1">
        <f t="array" aca="1" ref="BG33" ca="1">INDIRECT(_xlfn.CONCAT(BG$4,"_d!",BG$1,$A33))</f>
        <v>212.3035888671875</v>
      </c>
      <c r="BH33" s="19" cm="1">
        <f t="array" aca="1" ref="BH33" ca="1">INDIRECT(_xlfn.CONCAT(BH$4,"_d!",BH$1,$A33))</f>
        <v>213.03167724609375</v>
      </c>
      <c r="BI33" s="19" cm="1">
        <f t="array" aca="1" ref="BI33" ca="1">INDIRECT(_xlfn.CONCAT(BI$4,"_d!",BI$1,$A33))</f>
        <v>218.08203125</v>
      </c>
      <c r="BJ33" s="19" cm="1">
        <f t="array" aca="1" ref="BJ33" ca="1">INDIRECT(_xlfn.CONCAT(BJ$4,"_d!",BJ$1,$A33))</f>
        <v>215.73858642578125</v>
      </c>
      <c r="BK33" s="19" cm="1">
        <f t="array" aca="1" ref="BK33" ca="1">INDIRECT(_xlfn.CONCAT(BK$4,"_d!",BK$1,$A33))</f>
        <v>217.74832153320313</v>
      </c>
      <c r="BL33" s="19" cm="1">
        <f t="array" aca="1" ref="BL33" ca="1">INDIRECT(_xlfn.CONCAT(BL$4,"_d!",BL$1,$A33))</f>
        <v>214.40086364746094</v>
      </c>
      <c r="BM33" s="42">
        <f t="shared" ca="1" si="23"/>
        <v>213.56863653524877</v>
      </c>
      <c r="BN33" s="19" cm="1">
        <f t="array" aca="1" ref="BN33" ca="1">INDIRECT(_xlfn.CONCAT(BN$4,"_d!",BN$1,$A33))</f>
        <v>211.2733154296875</v>
      </c>
      <c r="BO33" s="19" cm="1">
        <f t="array" aca="1" ref="BO33" ca="1">INDIRECT(_xlfn.CONCAT(BO$4,"_d!",BO$1,$A33))</f>
        <v>212.27273559570313</v>
      </c>
      <c r="BP33" s="19" cm="1">
        <f t="array" aca="1" ref="BP33" ca="1">INDIRECT(_xlfn.CONCAT(BP$4,"_d!",BP$1,$A33))</f>
        <v>216.16722106933594</v>
      </c>
      <c r="BQ33" s="19" cm="1">
        <f t="array" aca="1" ref="BQ33" ca="1">INDIRECT(_xlfn.CONCAT(BQ$4,"_d!",BQ$1,$A33))</f>
        <v>211.45443725585938</v>
      </c>
      <c r="BR33" s="19" cm="1">
        <f t="array" aca="1" ref="BR33" ca="1">INDIRECT(_xlfn.CONCAT(BR$4,"_d!",BR$1,$A33))</f>
        <v>217.60179138183594</v>
      </c>
      <c r="BS33" s="19" cm="1">
        <f t="array" aca="1" ref="BS33" ca="1">INDIRECT(_xlfn.CONCAT(BS$4,"_d!",BS$1,$A33))</f>
        <v>214.95086669921875</v>
      </c>
      <c r="BT33" s="42">
        <f t="shared" ca="1" si="24"/>
        <v>212.5621123287637</v>
      </c>
      <c r="BU33" s="42"/>
      <c r="BV33" s="45">
        <f t="shared" ca="1" si="25"/>
        <v>213.13653666317975</v>
      </c>
      <c r="BW33" s="45">
        <f t="shared" ca="1" si="26"/>
        <v>212.8988055095418</v>
      </c>
      <c r="BX33" s="45">
        <f t="shared" ca="1" si="27"/>
        <v>213.90013077153782</v>
      </c>
      <c r="BY33" s="45">
        <f t="shared" ca="1" si="28"/>
        <v>212.8518404995441</v>
      </c>
      <c r="BZ33" s="45">
        <f t="shared" ca="1" si="29"/>
        <v>213.7104156089531</v>
      </c>
      <c r="CA33" s="45">
        <f t="shared" ca="1" si="30"/>
        <v>213.45859434501054</v>
      </c>
      <c r="CB33" s="45">
        <f t="shared" ca="1" si="31"/>
        <v>213.73320466098434</v>
      </c>
      <c r="CC33" s="45">
        <f t="shared" ca="1" si="32"/>
        <v>213.29750780268358</v>
      </c>
      <c r="CD33" s="45">
        <f t="shared" ca="1" si="33"/>
        <v>213.56863653524877</v>
      </c>
      <c r="CE33" s="45">
        <f t="shared" ca="1" si="34"/>
        <v>212.5621123287637</v>
      </c>
      <c r="CF33" s="45" cm="1">
        <f t="array" aca="1" ref="CF33" ca="1">+SUMPRODUCT($BV$3:$CE$3/100,$BV33:$CE33)</f>
        <v>213.25471285852817</v>
      </c>
      <c r="CG33" s="24"/>
      <c r="CH33" s="24">
        <f t="shared" ca="1" si="37"/>
        <v>3.2645691433304647E-2</v>
      </c>
      <c r="CI33" s="24">
        <f t="shared" ca="1" si="37"/>
        <v>3.3173285840251143E-2</v>
      </c>
      <c r="CJ33" s="24">
        <f t="shared" ca="1" si="37"/>
        <v>3.1814162433458026E-2</v>
      </c>
      <c r="CK33" s="24">
        <f t="shared" ca="1" si="37"/>
        <v>3.3886103687893465E-2</v>
      </c>
      <c r="CL33" s="24">
        <f t="shared" ca="1" si="37"/>
        <v>3.4103009564931508E-2</v>
      </c>
      <c r="CM33" s="24">
        <f t="shared" ca="1" si="37"/>
        <v>3.4017258827739649E-2</v>
      </c>
      <c r="CN33" s="24">
        <f t="shared" ca="1" si="37"/>
        <v>3.4570258679249122E-2</v>
      </c>
      <c r="CO33" s="24">
        <f t="shared" ca="1" si="37"/>
        <v>3.4927679059289174E-2</v>
      </c>
      <c r="CP33" s="24">
        <f t="shared" ca="1" si="37"/>
        <v>3.4792904404364222E-2</v>
      </c>
      <c r="CQ33" s="24">
        <f t="shared" ca="1" si="37"/>
        <v>3.5729884068139928E-2</v>
      </c>
      <c r="CR33" s="24">
        <f t="shared" ca="1" si="37"/>
        <v>3.429905772196129E-2</v>
      </c>
      <c r="CS33" s="24">
        <f>+[1]NAC!AX34</f>
        <v>2.5641025641025772E-2</v>
      </c>
      <c r="CT33" s="24"/>
      <c r="CU33" s="24">
        <f t="shared" ca="1" si="38"/>
        <v>0.56763097334969004</v>
      </c>
      <c r="CV33" s="24">
        <f t="shared" ca="1" si="39"/>
        <v>0.56574407188991516</v>
      </c>
      <c r="CW33" s="24">
        <f t="shared" ca="1" si="40"/>
        <v>0.5605068676325744</v>
      </c>
      <c r="CX33" s="24">
        <f t="shared" ca="1" si="41"/>
        <v>0.56091101468500582</v>
      </c>
      <c r="CY33" s="24">
        <f t="shared" ca="1" si="42"/>
        <v>0.56192643172939793</v>
      </c>
      <c r="CZ33" s="24">
        <f t="shared" ca="1" si="43"/>
        <v>0.55862845616557055</v>
      </c>
      <c r="DA33" s="24">
        <f t="shared" ca="1" si="44"/>
        <v>0.56047758018318405</v>
      </c>
      <c r="DB33" s="24">
        <f t="shared" ca="1" si="45"/>
        <v>0.55715018865058497</v>
      </c>
      <c r="DC33" s="24">
        <f t="shared" ca="1" si="46"/>
        <v>0.55272179760544859</v>
      </c>
      <c r="DD33" s="24">
        <f t="shared" ca="1" si="47"/>
        <v>0.55013763987418107</v>
      </c>
      <c r="DE33" s="48">
        <f t="shared" ca="1" si="48"/>
        <v>0.55781884080464672</v>
      </c>
      <c r="DF33" s="48">
        <f>+[1]NAC!AG34</f>
        <v>0.55774853801169577</v>
      </c>
      <c r="DG33" s="24">
        <f t="shared" ca="1" si="49"/>
        <v>1.7493333475508965E-2</v>
      </c>
    </row>
    <row r="34" spans="1:111" x14ac:dyDescent="0.25">
      <c r="A34">
        <f t="shared" si="36"/>
        <v>61</v>
      </c>
      <c r="B34" s="35">
        <f>+NAC!A34</f>
        <v>43586</v>
      </c>
      <c r="C34" s="19" cm="1">
        <f t="array" aca="1" ref="C34" ca="1">INDIRECT(_xlfn.CONCAT(C$4,"_d!",C$1,$A34))</f>
        <v>219.59098815917969</v>
      </c>
      <c r="D34" s="19" cm="1">
        <f t="array" aca="1" ref="D34" ca="1">INDIRECT(_xlfn.CONCAT(D$4,"_d!",D$1,$A34))</f>
        <v>217.62571716308594</v>
      </c>
      <c r="E34" s="19" cm="1">
        <f t="array" aca="1" ref="E34" ca="1">INDIRECT(_xlfn.CONCAT(E$4,"_d!",E$1,$A34))</f>
        <v>223.71905517578125</v>
      </c>
      <c r="F34" s="19" cm="1">
        <f t="array" aca="1" ref="F34" ca="1">INDIRECT(_xlfn.CONCAT(F$4,"_d!",F$1,$A34))</f>
        <v>219.71421813964844</v>
      </c>
      <c r="G34" s="19" cm="1">
        <f t="array" aca="1" ref="G34" ca="1">INDIRECT(_xlfn.CONCAT(G$4,"_d!",G$1,$A34))</f>
        <v>221.30024719238281</v>
      </c>
      <c r="H34" s="19" cm="1">
        <f t="array" aca="1" ref="H34" ca="1">INDIRECT(_xlfn.CONCAT(H$4,"_d!",H$1,$A34))</f>
        <v>219.86482238769531</v>
      </c>
      <c r="I34" s="42">
        <f t="shared" ca="1" si="15"/>
        <v>219.37320371433569</v>
      </c>
      <c r="J34" s="19" cm="1">
        <f t="array" aca="1" ref="J34" ca="1">INDIRECT(_xlfn.CONCAT(J$4,"_d!",J$1,$A34))</f>
        <v>218.15298461914063</v>
      </c>
      <c r="K34" s="19" cm="1">
        <f t="array" aca="1" ref="K34" ca="1">INDIRECT(_xlfn.CONCAT(K$4,"_d!",K$1,$A34))</f>
        <v>219.2568359375</v>
      </c>
      <c r="L34" s="19" cm="1">
        <f t="array" aca="1" ref="L34" ca="1">INDIRECT(_xlfn.CONCAT(L$4,"_d!",L$1,$A34))</f>
        <v>224.40798950195313</v>
      </c>
      <c r="M34" s="19" cm="1">
        <f t="array" aca="1" ref="M34" ca="1">INDIRECT(_xlfn.CONCAT(M$4,"_d!",M$1,$A34))</f>
        <v>219.30778503417969</v>
      </c>
      <c r="N34" s="19" cm="1">
        <f t="array" aca="1" ref="N34" ca="1">INDIRECT(_xlfn.CONCAT(N$4,"_d!",N$1,$A34))</f>
        <v>221.56246948242188</v>
      </c>
      <c r="O34" s="19" cm="1">
        <f t="array" aca="1" ref="O34" ca="1">INDIRECT(_xlfn.CONCAT(O$4,"_d!",O$1,$A34))</f>
        <v>218.17550659179688</v>
      </c>
      <c r="P34" s="42">
        <f t="shared" ca="1" si="16"/>
        <v>219.23098114331455</v>
      </c>
      <c r="Q34" s="19" cm="1">
        <f t="array" aca="1" ref="Q34" ca="1">INDIRECT(_xlfn.CONCAT(Q$4,"_d!",Q$1,$A34))</f>
        <v>219.7889404296875</v>
      </c>
      <c r="R34" s="19" cm="1">
        <f t="array" aca="1" ref="R34" ca="1">INDIRECT(_xlfn.CONCAT(R$4,"_d!",R$1,$A34))</f>
        <v>219.7889404296875</v>
      </c>
      <c r="S34" s="19" cm="1">
        <f t="array" aca="1" ref="S34" ca="1">INDIRECT(_xlfn.CONCAT(S$4,"_d!",S$1,$A34))</f>
        <v>225.12159729003906</v>
      </c>
      <c r="T34" s="19" cm="1">
        <f t="array" aca="1" ref="T34" ca="1">INDIRECT(_xlfn.CONCAT(T$4,"_d!",T$1,$A34))</f>
        <v>221.61320495605469</v>
      </c>
      <c r="U34" s="19" cm="1">
        <f t="array" aca="1" ref="U34" ca="1">INDIRECT(_xlfn.CONCAT(U$4,"_d!",U$1,$A34))</f>
        <v>222.49348449707031</v>
      </c>
      <c r="V34" s="19" cm="1">
        <f t="array" aca="1" ref="V34" ca="1">INDIRECT(_xlfn.CONCAT(V$4,"_d!",V$1,$A34))</f>
        <v>219.84828186035156</v>
      </c>
      <c r="W34" s="42">
        <f t="shared" ca="1" si="17"/>
        <v>220.42594075778328</v>
      </c>
      <c r="X34" s="19" cm="1">
        <f t="array" aca="1" ref="X34" ca="1">INDIRECT(_xlfn.CONCAT(X$4,"_d!",X$1,$A34))</f>
        <v>218.10699462890625</v>
      </c>
      <c r="Y34" s="19" cm="1">
        <f t="array" aca="1" ref="Y34" ca="1">INDIRECT(_xlfn.CONCAT(Y$4,"_d!",Y$1,$A34))</f>
        <v>217.79029846191406</v>
      </c>
      <c r="Z34" s="19" cm="1">
        <f t="array" aca="1" ref="Z34" ca="1">INDIRECT(_xlfn.CONCAT(Z$4,"_d!",Z$1,$A34))</f>
        <v>226.71188354492188</v>
      </c>
      <c r="AA34" s="19" cm="1">
        <f t="array" aca="1" ref="AA34" ca="1">INDIRECT(_xlfn.CONCAT(AA$4,"_d!",AA$1,$A34))</f>
        <v>219.32847595214844</v>
      </c>
      <c r="AB34" s="19" cm="1">
        <f t="array" aca="1" ref="AB34" ca="1">INDIRECT(_xlfn.CONCAT(AB$4,"_d!",AB$1,$A34))</f>
        <v>224.19856262207031</v>
      </c>
      <c r="AC34" s="19" cm="1">
        <f t="array" aca="1" ref="AC34" ca="1">INDIRECT(_xlfn.CONCAT(AC$4,"_d!",AC$1,$A34))</f>
        <v>221.54280090332031</v>
      </c>
      <c r="AD34" s="42">
        <f t="shared" ca="1" si="18"/>
        <v>219.26667004750283</v>
      </c>
      <c r="AE34" s="19" cm="1">
        <f t="array" aca="1" ref="AE34" ca="1">INDIRECT(_xlfn.CONCAT(AE$4,"_d!",AE$1,$A34))</f>
        <v>219.15592956542969</v>
      </c>
      <c r="AF34" s="19" cm="1">
        <f t="array" aca="1" ref="AF34" ca="1">INDIRECT(_xlfn.CONCAT(AF$4,"_d!",AF$1,$A34))</f>
        <v>219.55595397949219</v>
      </c>
      <c r="AG34" s="19" cm="1">
        <f t="array" aca="1" ref="AG34" ca="1">INDIRECT(_xlfn.CONCAT(AG$4,"_d!",AG$1,$A34))</f>
        <v>225.81430053710938</v>
      </c>
      <c r="AH34" s="19" cm="1">
        <f t="array" aca="1" ref="AH34" ca="1">INDIRECT(_xlfn.CONCAT(AH$4,"_d!",AH$1,$A34))</f>
        <v>221.87394714355469</v>
      </c>
      <c r="AI34" s="19" cm="1">
        <f t="array" aca="1" ref="AI34" ca="1">INDIRECT(_xlfn.CONCAT(AI$4,"_d!",AI$1,$A34))</f>
        <v>222.78367614746094</v>
      </c>
      <c r="AJ34" s="19" cm="1">
        <f t="array" aca="1" ref="AJ34" ca="1">INDIRECT(_xlfn.CONCAT(AJ$4,"_d!",AJ$1,$A34))</f>
        <v>221.03706359863281</v>
      </c>
      <c r="AK34" s="42">
        <f t="shared" ca="1" si="19"/>
        <v>220.22673519365935</v>
      </c>
      <c r="AL34" s="19" cm="1">
        <f t="array" aca="1" ref="AL34" ca="1">INDIRECT(_xlfn.CONCAT(AL$4,"_d!",AL$1,$A34))</f>
        <v>219.26695251464844</v>
      </c>
      <c r="AM34" s="19" cm="1">
        <f t="array" aca="1" ref="AM34" ca="1">INDIRECT(_xlfn.CONCAT(AM$4,"_d!",AM$1,$A34))</f>
        <v>219.4486083984375</v>
      </c>
      <c r="AN34" s="19" cm="1">
        <f t="array" aca="1" ref="AN34" ca="1">INDIRECT(_xlfn.CONCAT(AN$4,"_d!",AN$1,$A34))</f>
        <v>225.51669311523438</v>
      </c>
      <c r="AO34" s="19" cm="1">
        <f t="array" aca="1" ref="AO34" ca="1">INDIRECT(_xlfn.CONCAT(AO$4,"_d!",AO$1,$A34))</f>
        <v>218.77351379394531</v>
      </c>
      <c r="AP34" s="19" cm="1">
        <f t="array" aca="1" ref="AP34" ca="1">INDIRECT(_xlfn.CONCAT(AP$4,"_d!",AP$1,$A34))</f>
        <v>223.56521606445313</v>
      </c>
      <c r="AQ34" s="19" cm="1">
        <f t="array" aca="1" ref="AQ34" ca="1">INDIRECT(_xlfn.CONCAT(AQ$4,"_d!",AQ$1,$A34))</f>
        <v>219.09736633300781</v>
      </c>
      <c r="AR34" s="42">
        <f t="shared" ca="1" si="20"/>
        <v>220.01343855737585</v>
      </c>
      <c r="AS34" s="19" cm="1">
        <f t="array" aca="1" ref="AS34" ca="1">INDIRECT(_xlfn.CONCAT(AS$4,"_d!",AS$1,$A34))</f>
        <v>218.71551513671875</v>
      </c>
      <c r="AT34" s="19" cm="1">
        <f t="array" aca="1" ref="AT34" ca="1">INDIRECT(_xlfn.CONCAT(AT$4,"_d!",AT$1,$A34))</f>
        <v>220.62629699707031</v>
      </c>
      <c r="AU34" s="19" cm="1">
        <f t="array" aca="1" ref="AU34" ca="1">INDIRECT(_xlfn.CONCAT(AU$4,"_d!",AU$1,$A34))</f>
        <v>225.31468200683594</v>
      </c>
      <c r="AV34" s="19" cm="1">
        <f t="array" aca="1" ref="AV34" ca="1">INDIRECT(_xlfn.CONCAT(AV$4,"_d!",AV$1,$A34))</f>
        <v>222.02557373046875</v>
      </c>
      <c r="AW34" s="19" cm="1">
        <f t="array" aca="1" ref="AW34" ca="1">INDIRECT(_xlfn.CONCAT(AW$4,"_d!",AW$1,$A34))</f>
        <v>223.72407531738281</v>
      </c>
      <c r="AX34" s="19" cm="1">
        <f t="array" aca="1" ref="AX34" ca="1">INDIRECT(_xlfn.CONCAT(AX$4,"_d!",AX$1,$A34))</f>
        <v>219.86476135253906</v>
      </c>
      <c r="AY34" s="42">
        <f t="shared" ca="1" si="21"/>
        <v>220.34051585312488</v>
      </c>
      <c r="AZ34" s="19" cm="1">
        <f t="array" aca="1" ref="AZ34" ca="1">INDIRECT(_xlfn.CONCAT(AZ$4,"_d!",AZ$1,$A34))</f>
        <v>219.09686279296875</v>
      </c>
      <c r="BA34" s="19" cm="1">
        <f t="array" aca="1" ref="BA34" ca="1">INDIRECT(_xlfn.CONCAT(BA$4,"_d!",BA$1,$A34))</f>
        <v>218.80818176269531</v>
      </c>
      <c r="BB34" s="19" cm="1">
        <f t="array" aca="1" ref="BB34" ca="1">INDIRECT(_xlfn.CONCAT(BB$4,"_d!",BB$1,$A34))</f>
        <v>226.58323669433594</v>
      </c>
      <c r="BC34" s="19" cm="1">
        <f t="array" aca="1" ref="BC34" ca="1">INDIRECT(_xlfn.CONCAT(BC$4,"_d!",BC$1,$A34))</f>
        <v>219.70498657226563</v>
      </c>
      <c r="BD34" s="19" cm="1">
        <f t="array" aca="1" ref="BD34" ca="1">INDIRECT(_xlfn.CONCAT(BD$4,"_d!",BD$1,$A34))</f>
        <v>223.60391235351563</v>
      </c>
      <c r="BE34" s="19" cm="1">
        <f t="array" aca="1" ref="BE34" ca="1">INDIRECT(_xlfn.CONCAT(BE$4,"_d!",BE$1,$A34))</f>
        <v>221.44891357421875</v>
      </c>
      <c r="BF34" s="42">
        <f t="shared" ca="1" si="22"/>
        <v>219.99395115635227</v>
      </c>
      <c r="BG34" s="19" cm="1">
        <f t="array" aca="1" ref="BG34" ca="1">INDIRECT(_xlfn.CONCAT(BG$4,"_d!",BG$1,$A34))</f>
        <v>218.91757202148438</v>
      </c>
      <c r="BH34" s="19" cm="1">
        <f t="array" aca="1" ref="BH34" ca="1">INDIRECT(_xlfn.CONCAT(BH$4,"_d!",BH$1,$A34))</f>
        <v>219.49906921386719</v>
      </c>
      <c r="BI34" s="19" cm="1">
        <f t="array" aca="1" ref="BI34" ca="1">INDIRECT(_xlfn.CONCAT(BI$4,"_d!",BI$1,$A34))</f>
        <v>227.651123046875</v>
      </c>
      <c r="BJ34" s="19" cm="1">
        <f t="array" aca="1" ref="BJ34" ca="1">INDIRECT(_xlfn.CONCAT(BJ$4,"_d!",BJ$1,$A34))</f>
        <v>221.82237243652344</v>
      </c>
      <c r="BK34" s="19" cm="1">
        <f t="array" aca="1" ref="BK34" ca="1">INDIRECT(_xlfn.CONCAT(BK$4,"_d!",BK$1,$A34))</f>
        <v>224.18626403808594</v>
      </c>
      <c r="BL34" s="19" cm="1">
        <f t="array" aca="1" ref="BL34" ca="1">INDIRECT(_xlfn.CONCAT(BL$4,"_d!",BL$1,$A34))</f>
        <v>221.7291259765625</v>
      </c>
      <c r="BM34" s="42">
        <f t="shared" ca="1" si="23"/>
        <v>220.36767616105442</v>
      </c>
      <c r="BN34" s="19" cm="1">
        <f t="array" aca="1" ref="BN34" ca="1">INDIRECT(_xlfn.CONCAT(BN$4,"_d!",BN$1,$A34))</f>
        <v>217.90065002441406</v>
      </c>
      <c r="BO34" s="19" cm="1">
        <f t="array" aca="1" ref="BO34" ca="1">INDIRECT(_xlfn.CONCAT(BO$4,"_d!",BO$1,$A34))</f>
        <v>218.74476623535156</v>
      </c>
      <c r="BP34" s="19" cm="1">
        <f t="array" aca="1" ref="BP34" ca="1">INDIRECT(_xlfn.CONCAT(BP$4,"_d!",BP$1,$A34))</f>
        <v>225.639892578125</v>
      </c>
      <c r="BQ34" s="19" cm="1">
        <f t="array" aca="1" ref="BQ34" ca="1">INDIRECT(_xlfn.CONCAT(BQ$4,"_d!",BQ$1,$A34))</f>
        <v>217.34361267089844</v>
      </c>
      <c r="BR34" s="19" cm="1">
        <f t="array" aca="1" ref="BR34" ca="1">INDIRECT(_xlfn.CONCAT(BR$4,"_d!",BR$1,$A34))</f>
        <v>224.12310791015625</v>
      </c>
      <c r="BS34" s="19" cm="1">
        <f t="array" aca="1" ref="BS34" ca="1">INDIRECT(_xlfn.CONCAT(BS$4,"_d!",BS$1,$A34))</f>
        <v>222.39559936523438</v>
      </c>
      <c r="BT34" s="42">
        <f t="shared" ca="1" si="24"/>
        <v>219.36440565453103</v>
      </c>
      <c r="BU34" s="42"/>
      <c r="BV34" s="45">
        <f t="shared" ca="1" si="25"/>
        <v>219.37320371433569</v>
      </c>
      <c r="BW34" s="45">
        <f t="shared" ca="1" si="26"/>
        <v>219.23098114331455</v>
      </c>
      <c r="BX34" s="45">
        <f t="shared" ca="1" si="27"/>
        <v>220.42594075778328</v>
      </c>
      <c r="BY34" s="45">
        <f t="shared" ca="1" si="28"/>
        <v>219.26667004750283</v>
      </c>
      <c r="BZ34" s="45">
        <f t="shared" ca="1" si="29"/>
        <v>220.22673519365935</v>
      </c>
      <c r="CA34" s="45">
        <f t="shared" ca="1" si="30"/>
        <v>220.01343855737585</v>
      </c>
      <c r="CB34" s="45">
        <f t="shared" ca="1" si="31"/>
        <v>220.34051585312488</v>
      </c>
      <c r="CC34" s="45">
        <f t="shared" ca="1" si="32"/>
        <v>219.99395115635227</v>
      </c>
      <c r="CD34" s="45">
        <f t="shared" ca="1" si="33"/>
        <v>220.36767616105442</v>
      </c>
      <c r="CE34" s="45">
        <f t="shared" ca="1" si="34"/>
        <v>219.36440565453103</v>
      </c>
      <c r="CF34" s="45" cm="1">
        <f t="array" aca="1" ref="CF34" ca="1">+SUMPRODUCT($BV$3:$CE$3/100,$BV34:$CE34)</f>
        <v>219.86186282629717</v>
      </c>
      <c r="CG34" s="24"/>
      <c r="CH34" s="24">
        <f t="shared" ca="1" si="37"/>
        <v>2.9261369959350247E-2</v>
      </c>
      <c r="CI34" s="24">
        <f t="shared" ca="1" si="37"/>
        <v>2.9742654584733907E-2</v>
      </c>
      <c r="CJ34" s="24">
        <f t="shared" ca="1" si="37"/>
        <v>3.0508676935852463E-2</v>
      </c>
      <c r="CK34" s="24">
        <f t="shared" ca="1" si="37"/>
        <v>3.0137533849384113E-2</v>
      </c>
      <c r="CL34" s="24">
        <f t="shared" ca="1" si="37"/>
        <v>3.0491352357059576E-2</v>
      </c>
      <c r="CM34" s="24">
        <f t="shared" ca="1" si="37"/>
        <v>3.070780182207522E-2</v>
      </c>
      <c r="CN34" s="24">
        <f t="shared" ca="1" si="37"/>
        <v>3.0913826434319391E-2</v>
      </c>
      <c r="CO34" s="24">
        <f t="shared" ca="1" si="37"/>
        <v>3.139485042583523E-2</v>
      </c>
      <c r="CP34" s="24">
        <f t="shared" ca="1" si="37"/>
        <v>3.1835384334082617E-2</v>
      </c>
      <c r="CQ34" s="24">
        <f t="shared" ca="1" si="37"/>
        <v>3.2001438314869679E-2</v>
      </c>
      <c r="CR34" s="24">
        <f t="shared" ca="1" si="37"/>
        <v>3.0982433537833032E-2</v>
      </c>
      <c r="CS34" s="24">
        <f>+[1]NAC!AX35</f>
        <v>2.4537037037037024E-2</v>
      </c>
      <c r="CT34" s="24"/>
      <c r="CU34" s="24">
        <f t="shared" ca="1" si="38"/>
        <v>0.57843366398835427</v>
      </c>
      <c r="CV34" s="24">
        <f t="shared" ca="1" si="39"/>
        <v>0.57737563019636973</v>
      </c>
      <c r="CW34" s="24">
        <f t="shared" ca="1" si="40"/>
        <v>0.57573828196848176</v>
      </c>
      <c r="CX34" s="24">
        <f t="shared" ca="1" si="41"/>
        <v>0.57405084064376055</v>
      </c>
      <c r="CY34" s="24">
        <f t="shared" ca="1" si="42"/>
        <v>0.57594781149013152</v>
      </c>
      <c r="CZ34" s="24">
        <f t="shared" ca="1" si="43"/>
        <v>0.57344161168099128</v>
      </c>
      <c r="DA34" s="24">
        <f t="shared" ca="1" si="44"/>
        <v>0.57586845520960628</v>
      </c>
      <c r="DB34" s="24">
        <f t="shared" ca="1" si="45"/>
        <v>0.57342526806125016</v>
      </c>
      <c r="DC34" s="24">
        <f t="shared" ca="1" si="46"/>
        <v>0.57039938710754989</v>
      </c>
      <c r="DD34" s="24">
        <f t="shared" ca="1" si="47"/>
        <v>0.56847191854403256</v>
      </c>
      <c r="DE34" s="48">
        <f t="shared" ca="1" si="48"/>
        <v>0.57331959527735954</v>
      </c>
      <c r="DF34" s="48">
        <f>+[1]NAC!AG35</f>
        <v>0.57306590257879653</v>
      </c>
      <c r="DG34" s="24">
        <f t="shared" ca="1" si="49"/>
        <v>9.9617454443217124E-3</v>
      </c>
    </row>
    <row r="35" spans="1:111" x14ac:dyDescent="0.25">
      <c r="A35">
        <f t="shared" si="36"/>
        <v>62</v>
      </c>
      <c r="B35" s="35">
        <f>+NAC!A35</f>
        <v>43617</v>
      </c>
      <c r="C35" s="19" cm="1">
        <f t="array" aca="1" ref="C35" ca="1">INDIRECT(_xlfn.CONCAT(C$4,"_d!",C$1,$A35))</f>
        <v>225.38778686523438</v>
      </c>
      <c r="D35" s="19" cm="1">
        <f t="array" aca="1" ref="D35" ca="1">INDIRECT(_xlfn.CONCAT(D$4,"_d!",D$1,$A35))</f>
        <v>223.61442565917969</v>
      </c>
      <c r="E35" s="19" cm="1">
        <f t="array" aca="1" ref="E35" ca="1">INDIRECT(_xlfn.CONCAT(E$4,"_d!",E$1,$A35))</f>
        <v>229.80722045898438</v>
      </c>
      <c r="F35" s="19" cm="1">
        <f t="array" aca="1" ref="F35" ca="1">INDIRECT(_xlfn.CONCAT(F$4,"_d!",F$1,$A35))</f>
        <v>226.09422302246094</v>
      </c>
      <c r="G35" s="19" cm="1">
        <f t="array" aca="1" ref="G35" ca="1">INDIRECT(_xlfn.CONCAT(G$4,"_d!",G$1,$A35))</f>
        <v>227.07954406738281</v>
      </c>
      <c r="H35" s="19" cm="1">
        <f t="array" aca="1" ref="H35" ca="1">INDIRECT(_xlfn.CONCAT(H$4,"_d!",H$1,$A35))</f>
        <v>226.12596130371094</v>
      </c>
      <c r="I35" s="42">
        <f t="shared" ca="1" si="15"/>
        <v>225.30633400235561</v>
      </c>
      <c r="J35" s="19" cm="1">
        <f t="array" aca="1" ref="J35" ca="1">INDIRECT(_xlfn.CONCAT(J$4,"_d!",J$1,$A35))</f>
        <v>223.93804931640625</v>
      </c>
      <c r="K35" s="19" cm="1">
        <f t="array" aca="1" ref="K35" ca="1">INDIRECT(_xlfn.CONCAT(K$4,"_d!",K$1,$A35))</f>
        <v>225.34652709960938</v>
      </c>
      <c r="L35" s="19" cm="1">
        <f t="array" aca="1" ref="L35" ca="1">INDIRECT(_xlfn.CONCAT(L$4,"_d!",L$1,$A35))</f>
        <v>230.50418090820313</v>
      </c>
      <c r="M35" s="19" cm="1">
        <f t="array" aca="1" ref="M35" ca="1">INDIRECT(_xlfn.CONCAT(M$4,"_d!",M$1,$A35))</f>
        <v>225.70376586914063</v>
      </c>
      <c r="N35" s="19" cm="1">
        <f t="array" aca="1" ref="N35" ca="1">INDIRECT(_xlfn.CONCAT(N$4,"_d!",N$1,$A35))</f>
        <v>227.45774841308594</v>
      </c>
      <c r="O35" s="19" cm="1">
        <f t="array" aca="1" ref="O35" ca="1">INDIRECT(_xlfn.CONCAT(O$4,"_d!",O$1,$A35))</f>
        <v>224.31402587890625</v>
      </c>
      <c r="P35" s="42">
        <f t="shared" ca="1" si="16"/>
        <v>225.19301743447596</v>
      </c>
      <c r="Q35" s="19" cm="1">
        <f t="array" aca="1" ref="Q35" ca="1">INDIRECT(_xlfn.CONCAT(Q$4,"_d!",Q$1,$A35))</f>
        <v>225.62138366699219</v>
      </c>
      <c r="R35" s="19" cm="1">
        <f t="array" aca="1" ref="R35" ca="1">INDIRECT(_xlfn.CONCAT(R$4,"_d!",R$1,$A35))</f>
        <v>225.62138366699219</v>
      </c>
      <c r="S35" s="19" cm="1">
        <f t="array" aca="1" ref="S35" ca="1">INDIRECT(_xlfn.CONCAT(S$4,"_d!",S$1,$A35))</f>
        <v>231.32943725585938</v>
      </c>
      <c r="T35" s="19" cm="1">
        <f t="array" aca="1" ref="T35" ca="1">INDIRECT(_xlfn.CONCAT(T$4,"_d!",T$1,$A35))</f>
        <v>227.92720031738281</v>
      </c>
      <c r="U35" s="19" cm="1">
        <f t="array" aca="1" ref="U35" ca="1">INDIRECT(_xlfn.CONCAT(U$4,"_d!",U$1,$A35))</f>
        <v>228.32939147949219</v>
      </c>
      <c r="V35" s="19" cm="1">
        <f t="array" aca="1" ref="V35" ca="1">INDIRECT(_xlfn.CONCAT(V$4,"_d!",V$1,$A35))</f>
        <v>226.099853515625</v>
      </c>
      <c r="W35" s="42">
        <f t="shared" ca="1" si="17"/>
        <v>226.33268995646412</v>
      </c>
      <c r="X35" s="19" cm="1">
        <f t="array" aca="1" ref="X35" ca="1">INDIRECT(_xlfn.CONCAT(X$4,"_d!",X$1,$A35))</f>
        <v>223.87590026855469</v>
      </c>
      <c r="Y35" s="19" cm="1">
        <f t="array" aca="1" ref="Y35" ca="1">INDIRECT(_xlfn.CONCAT(Y$4,"_d!",Y$1,$A35))</f>
        <v>223.86099243164063</v>
      </c>
      <c r="Z35" s="19" cm="1">
        <f t="array" aca="1" ref="Z35" ca="1">INDIRECT(_xlfn.CONCAT(Z$4,"_d!",Z$1,$A35))</f>
        <v>232.85842895507813</v>
      </c>
      <c r="AA35" s="19" cm="1">
        <f t="array" aca="1" ref="AA35" ca="1">INDIRECT(_xlfn.CONCAT(AA$4,"_d!",AA$1,$A35))</f>
        <v>225.794921875</v>
      </c>
      <c r="AB35" s="19" cm="1">
        <f t="array" aca="1" ref="AB35" ca="1">INDIRECT(_xlfn.CONCAT(AB$4,"_d!",AB$1,$A35))</f>
        <v>230.11341857910156</v>
      </c>
      <c r="AC35" s="19" cm="1">
        <f t="array" aca="1" ref="AC35" ca="1">INDIRECT(_xlfn.CONCAT(AC$4,"_d!",AC$1,$A35))</f>
        <v>227.75886535644531</v>
      </c>
      <c r="AD35" s="42">
        <f t="shared" ca="1" si="18"/>
        <v>225.22818609639967</v>
      </c>
      <c r="AE35" s="19" cm="1">
        <f t="array" aca="1" ref="AE35" ca="1">INDIRECT(_xlfn.CONCAT(AE$4,"_d!",AE$1,$A35))</f>
        <v>225.01220703125</v>
      </c>
      <c r="AF35" s="19" cm="1">
        <f t="array" aca="1" ref="AF35" ca="1">INDIRECT(_xlfn.CONCAT(AF$4,"_d!",AF$1,$A35))</f>
        <v>225.73236083984375</v>
      </c>
      <c r="AG35" s="19" cm="1">
        <f t="array" aca="1" ref="AG35" ca="1">INDIRECT(_xlfn.CONCAT(AG$4,"_d!",AG$1,$A35))</f>
        <v>232.02861022949219</v>
      </c>
      <c r="AH35" s="19" cm="1">
        <f t="array" aca="1" ref="AH35" ca="1">INDIRECT(_xlfn.CONCAT(AH$4,"_d!",AH$1,$A35))</f>
        <v>228.21917724609375</v>
      </c>
      <c r="AI35" s="19" cm="1">
        <f t="array" aca="1" ref="AI35" ca="1">INDIRECT(_xlfn.CONCAT(AI$4,"_d!",AI$1,$A35))</f>
        <v>228.72125244140625</v>
      </c>
      <c r="AJ35" s="19" cm="1">
        <f t="array" aca="1" ref="AJ35" ca="1">INDIRECT(_xlfn.CONCAT(AJ$4,"_d!",AJ$1,$A35))</f>
        <v>227.4014892578125</v>
      </c>
      <c r="AK35" s="42">
        <f t="shared" ca="1" si="19"/>
        <v>226.27058618030594</v>
      </c>
      <c r="AL35" s="19" cm="1">
        <f t="array" aca="1" ref="AL35" ca="1">INDIRECT(_xlfn.CONCAT(AL$4,"_d!",AL$1,$A35))</f>
        <v>225.0618896484375</v>
      </c>
      <c r="AM35" s="19" cm="1">
        <f t="array" aca="1" ref="AM35" ca="1">INDIRECT(_xlfn.CONCAT(AM$4,"_d!",AM$1,$A35))</f>
        <v>225.61045837402344</v>
      </c>
      <c r="AN35" s="19" cm="1">
        <f t="array" aca="1" ref="AN35" ca="1">INDIRECT(_xlfn.CONCAT(AN$4,"_d!",AN$1,$A35))</f>
        <v>231.88627624511719</v>
      </c>
      <c r="AO35" s="19" cm="1">
        <f t="array" aca="1" ref="AO35" ca="1">INDIRECT(_xlfn.CONCAT(AO$4,"_d!",AO$1,$A35))</f>
        <v>225.21380615234375</v>
      </c>
      <c r="AP35" s="19" cm="1">
        <f t="array" aca="1" ref="AP35" ca="1">INDIRECT(_xlfn.CONCAT(AP$4,"_d!",AP$1,$A35))</f>
        <v>229.5423583984375</v>
      </c>
      <c r="AQ35" s="19" cm="1">
        <f t="array" aca="1" ref="AQ35" ca="1">INDIRECT(_xlfn.CONCAT(AQ$4,"_d!",AQ$1,$A35))</f>
        <v>225.390625</v>
      </c>
      <c r="AR35" s="42">
        <f t="shared" ca="1" si="20"/>
        <v>226.0401232874151</v>
      </c>
      <c r="AS35" s="19" cm="1">
        <f t="array" aca="1" ref="AS35" ca="1">INDIRECT(_xlfn.CONCAT(AS$4,"_d!",AS$1,$A35))</f>
        <v>224.42448425292969</v>
      </c>
      <c r="AT35" s="19" cm="1">
        <f t="array" aca="1" ref="AT35" ca="1">INDIRECT(_xlfn.CONCAT(AT$4,"_d!",AT$1,$A35))</f>
        <v>226.79034423828125</v>
      </c>
      <c r="AU35" s="19" cm="1">
        <f t="array" aca="1" ref="AU35" ca="1">INDIRECT(_xlfn.CONCAT(AU$4,"_d!",AU$1,$A35))</f>
        <v>231.75125122070313</v>
      </c>
      <c r="AV35" s="19" cm="1">
        <f t="array" aca="1" ref="AV35" ca="1">INDIRECT(_xlfn.CONCAT(AV$4,"_d!",AV$1,$A35))</f>
        <v>228.53707885742188</v>
      </c>
      <c r="AW35" s="19" cm="1">
        <f t="array" aca="1" ref="AW35" ca="1">INDIRECT(_xlfn.CONCAT(AW$4,"_d!",AW$1,$A35))</f>
        <v>229.56985473632813</v>
      </c>
      <c r="AX35" s="19" cm="1">
        <f t="array" aca="1" ref="AX35" ca="1">INDIRECT(_xlfn.CONCAT(AX$4,"_d!",AX$1,$A35))</f>
        <v>226.01638793945313</v>
      </c>
      <c r="AY35" s="42">
        <f t="shared" ca="1" si="21"/>
        <v>226.32255949192657</v>
      </c>
      <c r="AZ35" s="19" cm="1">
        <f t="array" aca="1" ref="AZ35" ca="1">INDIRECT(_xlfn.CONCAT(AZ$4,"_d!",AZ$1,$A35))</f>
        <v>224.79495239257813</v>
      </c>
      <c r="BA35" s="19" cm="1">
        <f t="array" aca="1" ref="BA35" ca="1">INDIRECT(_xlfn.CONCAT(BA$4,"_d!",BA$1,$A35))</f>
        <v>224.94834899902344</v>
      </c>
      <c r="BB35" s="19" cm="1">
        <f t="array" aca="1" ref="BB35" ca="1">INDIRECT(_xlfn.CONCAT(BB$4,"_d!",BB$1,$A35))</f>
        <v>232.93511962890625</v>
      </c>
      <c r="BC35" s="19" cm="1">
        <f t="array" aca="1" ref="BC35" ca="1">INDIRECT(_xlfn.CONCAT(BC$4,"_d!",BC$1,$A35))</f>
        <v>226.15788269042969</v>
      </c>
      <c r="BD35" s="19" cm="1">
        <f t="array" aca="1" ref="BD35" ca="1">INDIRECT(_xlfn.CONCAT(BD$4,"_d!",BD$1,$A35))</f>
        <v>229.3724365234375</v>
      </c>
      <c r="BE35" s="19" cm="1">
        <f t="array" aca="1" ref="BE35" ca="1">INDIRECT(_xlfn.CONCAT(BE$4,"_d!",BE$1,$A35))</f>
        <v>227.66554260253906</v>
      </c>
      <c r="BF35" s="42">
        <f t="shared" ca="1" si="22"/>
        <v>225.9536098430699</v>
      </c>
      <c r="BG35" s="19" cm="1">
        <f t="array" aca="1" ref="BG35" ca="1">INDIRECT(_xlfn.CONCAT(BG$4,"_d!",BG$1,$A35))</f>
        <v>224.63597106933594</v>
      </c>
      <c r="BH35" s="19" cm="1">
        <f t="array" aca="1" ref="BH35" ca="1">INDIRECT(_xlfn.CONCAT(BH$4,"_d!",BH$1,$A35))</f>
        <v>225.69058227539063</v>
      </c>
      <c r="BI35" s="19" cm="1">
        <f t="array" aca="1" ref="BI35" ca="1">INDIRECT(_xlfn.CONCAT(BI$4,"_d!",BI$1,$A35))</f>
        <v>233.93728637695313</v>
      </c>
      <c r="BJ35" s="19" cm="1">
        <f t="array" aca="1" ref="BJ35" ca="1">INDIRECT(_xlfn.CONCAT(BJ$4,"_d!",BJ$1,$A35))</f>
        <v>228.32188415527344</v>
      </c>
      <c r="BK35" s="19" cm="1">
        <f t="array" aca="1" ref="BK35" ca="1">INDIRECT(_xlfn.CONCAT(BK$4,"_d!",BK$1,$A35))</f>
        <v>230.08937072753906</v>
      </c>
      <c r="BL35" s="19" cm="1">
        <f t="array" aca="1" ref="BL35" ca="1">INDIRECT(_xlfn.CONCAT(BL$4,"_d!",BL$1,$A35))</f>
        <v>227.87355041503906</v>
      </c>
      <c r="BM35" s="42">
        <f t="shared" ca="1" si="23"/>
        <v>226.35380394933998</v>
      </c>
      <c r="BN35" s="19" cm="1">
        <f t="array" aca="1" ref="BN35" ca="1">INDIRECT(_xlfn.CONCAT(BN$4,"_d!",BN$1,$A35))</f>
        <v>223.54862976074219</v>
      </c>
      <c r="BO35" s="19" cm="1">
        <f t="array" aca="1" ref="BO35" ca="1">INDIRECT(_xlfn.CONCAT(BO$4,"_d!",BO$1,$A35))</f>
        <v>225.04524230957031</v>
      </c>
      <c r="BP35" s="19" cm="1">
        <f t="array" aca="1" ref="BP35" ca="1">INDIRECT(_xlfn.CONCAT(BP$4,"_d!",BP$1,$A35))</f>
        <v>232.03872680664063</v>
      </c>
      <c r="BQ35" s="19" cm="1">
        <f t="array" aca="1" ref="BQ35" ca="1">INDIRECT(_xlfn.CONCAT(BQ$4,"_d!",BQ$1,$A35))</f>
        <v>223.55699157714844</v>
      </c>
      <c r="BR35" s="19" cm="1">
        <f t="array" aca="1" ref="BR35" ca="1">INDIRECT(_xlfn.CONCAT(BR$4,"_d!",BR$1,$A35))</f>
        <v>229.86373901367188</v>
      </c>
      <c r="BS35" s="19" cm="1">
        <f t="array" aca="1" ref="BS35" ca="1">INDIRECT(_xlfn.CONCAT(BS$4,"_d!",BS$1,$A35))</f>
        <v>228.66375732421875</v>
      </c>
      <c r="BT35" s="42">
        <f t="shared" ca="1" si="24"/>
        <v>225.34889991538023</v>
      </c>
      <c r="BU35" s="42"/>
      <c r="BV35" s="45">
        <f t="shared" ca="1" si="25"/>
        <v>225.30633400235561</v>
      </c>
      <c r="BW35" s="45">
        <f t="shared" ca="1" si="26"/>
        <v>225.19301743447596</v>
      </c>
      <c r="BX35" s="45">
        <f t="shared" ca="1" si="27"/>
        <v>226.33268995646412</v>
      </c>
      <c r="BY35" s="45">
        <f t="shared" ca="1" si="28"/>
        <v>225.22818609639967</v>
      </c>
      <c r="BZ35" s="45">
        <f t="shared" ca="1" si="29"/>
        <v>226.27058618030594</v>
      </c>
      <c r="CA35" s="45">
        <f t="shared" ca="1" si="30"/>
        <v>226.0401232874151</v>
      </c>
      <c r="CB35" s="45">
        <f t="shared" ca="1" si="31"/>
        <v>226.32255949192657</v>
      </c>
      <c r="CC35" s="45">
        <f t="shared" ca="1" si="32"/>
        <v>225.9536098430699</v>
      </c>
      <c r="CD35" s="45">
        <f t="shared" ca="1" si="33"/>
        <v>226.35380394933998</v>
      </c>
      <c r="CE35" s="45">
        <f t="shared" ca="1" si="34"/>
        <v>225.34889991538023</v>
      </c>
      <c r="CF35" s="45" cm="1">
        <f t="array" aca="1" ref="CF35" ca="1">+SUMPRODUCT($BV$3:$CE$3/100,$BV35:$CE35)</f>
        <v>225.83972270251655</v>
      </c>
      <c r="CG35" s="24"/>
      <c r="CH35" s="24">
        <f t="shared" ca="1" si="37"/>
        <v>2.7045829607092564E-2</v>
      </c>
      <c r="CI35" s="24">
        <f t="shared" ca="1" si="37"/>
        <v>2.719522697051624E-2</v>
      </c>
      <c r="CJ35" s="24">
        <f t="shared" ca="1" si="37"/>
        <v>2.6796978515208014E-2</v>
      </c>
      <c r="CK35" s="24">
        <f t="shared" ca="1" si="37"/>
        <v>2.7188427897433254E-2</v>
      </c>
      <c r="CL35" s="24">
        <f t="shared" ca="1" si="37"/>
        <v>2.744376599567655E-2</v>
      </c>
      <c r="CM35" s="24">
        <f t="shared" ca="1" si="37"/>
        <v>2.7392348256343402E-2</v>
      </c>
      <c r="CN35" s="24">
        <f t="shared" ca="1" si="37"/>
        <v>2.7149086111739829E-2</v>
      </c>
      <c r="CO35" s="24">
        <f t="shared" ca="1" si="37"/>
        <v>2.7090102502327573E-2</v>
      </c>
      <c r="CP35" s="24">
        <f t="shared" ca="1" si="37"/>
        <v>2.7164273329771893E-2</v>
      </c>
      <c r="CQ35" s="24">
        <f t="shared" ca="1" si="37"/>
        <v>2.7281063411326523E-2</v>
      </c>
      <c r="CR35" s="24">
        <f t="shared" ca="1" si="37"/>
        <v>2.7189162319352311E-2</v>
      </c>
      <c r="CS35" s="24">
        <f>+[1]NAC!AX36</f>
        <v>2.5305015815634935E-2</v>
      </c>
      <c r="CT35" s="24"/>
      <c r="CU35" s="24">
        <f t="shared" ca="1" si="38"/>
        <v>0.56147834392351026</v>
      </c>
      <c r="CV35" s="24">
        <f t="shared" ca="1" si="39"/>
        <v>0.56102267612357304</v>
      </c>
      <c r="CW35" s="24">
        <f t="shared" ca="1" si="40"/>
        <v>0.55911189459469912</v>
      </c>
      <c r="CX35" s="24">
        <f t="shared" ca="1" si="41"/>
        <v>0.55879584442459507</v>
      </c>
      <c r="CY35" s="24">
        <f t="shared" ca="1" si="42"/>
        <v>0.56119263004568487</v>
      </c>
      <c r="CZ35" s="24">
        <f t="shared" ca="1" si="43"/>
        <v>0.55917980812513779</v>
      </c>
      <c r="DA35" s="24">
        <f t="shared" ca="1" si="44"/>
        <v>0.56059193648221495</v>
      </c>
      <c r="DB35" s="24">
        <f t="shared" ca="1" si="45"/>
        <v>0.55835964664136872</v>
      </c>
      <c r="DC35" s="24">
        <f t="shared" ca="1" si="46"/>
        <v>0.55661812008488343</v>
      </c>
      <c r="DD35" s="24">
        <f t="shared" ca="1" si="47"/>
        <v>0.55497477092480274</v>
      </c>
      <c r="DE35" s="48">
        <f t="shared" ca="1" si="48"/>
        <v>0.55847939233780175</v>
      </c>
      <c r="DF35" s="48">
        <f>+[1]NAC!AG36</f>
        <v>0.55732044198895014</v>
      </c>
      <c r="DG35" s="24">
        <f t="shared" ca="1" si="49"/>
        <v>6.5035729987075186E-3</v>
      </c>
    </row>
    <row r="36" spans="1:111" x14ac:dyDescent="0.25">
      <c r="A36">
        <f t="shared" si="36"/>
        <v>63</v>
      </c>
      <c r="B36" s="35">
        <f>+NAC!A36</f>
        <v>43647</v>
      </c>
      <c r="C36" s="19" cm="1">
        <f t="array" aca="1" ref="C36" ca="1">INDIRECT(_xlfn.CONCAT(C$4,"_d!",C$1,$A36))</f>
        <v>230.154541015625</v>
      </c>
      <c r="D36" s="19" cm="1">
        <f t="array" aca="1" ref="D36" ca="1">INDIRECT(_xlfn.CONCAT(D$4,"_d!",D$1,$A36))</f>
        <v>228.2989501953125</v>
      </c>
      <c r="E36" s="19" cm="1">
        <f t="array" aca="1" ref="E36" ca="1">INDIRECT(_xlfn.CONCAT(E$4,"_d!",E$1,$A36))</f>
        <v>234.02998352050781</v>
      </c>
      <c r="F36" s="19" cm="1">
        <f t="array" aca="1" ref="F36" ca="1">INDIRECT(_xlfn.CONCAT(F$4,"_d!",F$1,$A36))</f>
        <v>230.19331359863281</v>
      </c>
      <c r="G36" s="19" cm="1">
        <f t="array" aca="1" ref="G36" ca="1">INDIRECT(_xlfn.CONCAT(G$4,"_d!",G$1,$A36))</f>
        <v>232.85124206542969</v>
      </c>
      <c r="H36" s="19" cm="1">
        <f t="array" aca="1" ref="H36" ca="1">INDIRECT(_xlfn.CONCAT(H$4,"_d!",H$1,$A36))</f>
        <v>231.69418334960938</v>
      </c>
      <c r="I36" s="42">
        <f t="shared" ca="1" si="15"/>
        <v>230.08273416332185</v>
      </c>
      <c r="J36" s="19" cm="1">
        <f t="array" aca="1" ref="J36" ca="1">INDIRECT(_xlfn.CONCAT(J$4,"_d!",J$1,$A36))</f>
        <v>228.69654846191406</v>
      </c>
      <c r="K36" s="19" cm="1">
        <f t="array" aca="1" ref="K36" ca="1">INDIRECT(_xlfn.CONCAT(K$4,"_d!",K$1,$A36))</f>
        <v>230.20172119140625</v>
      </c>
      <c r="L36" s="19" cm="1">
        <f t="array" aca="1" ref="L36" ca="1">INDIRECT(_xlfn.CONCAT(L$4,"_d!",L$1,$A36))</f>
        <v>234.83052062988281</v>
      </c>
      <c r="M36" s="19" cm="1">
        <f t="array" aca="1" ref="M36" ca="1">INDIRECT(_xlfn.CONCAT(M$4,"_d!",M$1,$A36))</f>
        <v>229.83866882324219</v>
      </c>
      <c r="N36" s="19" cm="1">
        <f t="array" aca="1" ref="N36" ca="1">INDIRECT(_xlfn.CONCAT(N$4,"_d!",N$1,$A36))</f>
        <v>233.37672424316406</v>
      </c>
      <c r="O36" s="19" cm="1">
        <f t="array" aca="1" ref="O36" ca="1">INDIRECT(_xlfn.CONCAT(O$4,"_d!",O$1,$A36))</f>
        <v>230.02116394042969</v>
      </c>
      <c r="P36" s="42">
        <f t="shared" ca="1" si="16"/>
        <v>230.04798578934705</v>
      </c>
      <c r="Q36" s="19" cm="1">
        <f t="array" aca="1" ref="Q36" ca="1">INDIRECT(_xlfn.CONCAT(Q$4,"_d!",Q$1,$A36))</f>
        <v>230.4039306640625</v>
      </c>
      <c r="R36" s="19" cm="1">
        <f t="array" aca="1" ref="R36" ca="1">INDIRECT(_xlfn.CONCAT(R$4,"_d!",R$1,$A36))</f>
        <v>230.4039306640625</v>
      </c>
      <c r="S36" s="19" cm="1">
        <f t="array" aca="1" ref="S36" ca="1">INDIRECT(_xlfn.CONCAT(S$4,"_d!",S$1,$A36))</f>
        <v>235.82220458984375</v>
      </c>
      <c r="T36" s="19" cm="1">
        <f t="array" aca="1" ref="T36" ca="1">INDIRECT(_xlfn.CONCAT(T$4,"_d!",T$1,$A36))</f>
        <v>232.00218200683594</v>
      </c>
      <c r="U36" s="19" cm="1">
        <f t="array" aca="1" ref="U36" ca="1">INDIRECT(_xlfn.CONCAT(U$4,"_d!",U$1,$A36))</f>
        <v>234.51011657714844</v>
      </c>
      <c r="V36" s="19" cm="1">
        <f t="array" aca="1" ref="V36" ca="1">INDIRECT(_xlfn.CONCAT(V$4,"_d!",V$1,$A36))</f>
        <v>231.78866577148438</v>
      </c>
      <c r="W36" s="42">
        <f t="shared" ca="1" si="17"/>
        <v>231.19917505464701</v>
      </c>
      <c r="X36" s="19" cm="1">
        <f t="array" aca="1" ref="X36" ca="1">INDIRECT(_xlfn.CONCAT(X$4,"_d!",X$1,$A36))</f>
        <v>228.42741394042969</v>
      </c>
      <c r="Y36" s="19" cm="1">
        <f t="array" aca="1" ref="Y36" ca="1">INDIRECT(_xlfn.CONCAT(Y$4,"_d!",Y$1,$A36))</f>
        <v>228.63058471679688</v>
      </c>
      <c r="Z36" s="19" cm="1">
        <f t="array" aca="1" ref="Z36" ca="1">INDIRECT(_xlfn.CONCAT(Z$4,"_d!",Z$1,$A36))</f>
        <v>237.52223205566406</v>
      </c>
      <c r="AA36" s="19" cm="1">
        <f t="array" aca="1" ref="AA36" ca="1">INDIRECT(_xlfn.CONCAT(AA$4,"_d!",AA$1,$A36))</f>
        <v>230.03822326660156</v>
      </c>
      <c r="AB36" s="19" cm="1">
        <f t="array" aca="1" ref="AB36" ca="1">INDIRECT(_xlfn.CONCAT(AB$4,"_d!",AB$1,$A36))</f>
        <v>236.51704406738281</v>
      </c>
      <c r="AC36" s="19" cm="1">
        <f t="array" aca="1" ref="AC36" ca="1">INDIRECT(_xlfn.CONCAT(AC$4,"_d!",AC$1,$A36))</f>
        <v>233.48741149902344</v>
      </c>
      <c r="AD36" s="42">
        <f t="shared" ca="1" si="18"/>
        <v>230.02630798223652</v>
      </c>
      <c r="AE36" s="19" cm="1">
        <f t="array" aca="1" ref="AE36" ca="1">INDIRECT(_xlfn.CONCAT(AE$4,"_d!",AE$1,$A36))</f>
        <v>229.82369995117188</v>
      </c>
      <c r="AF36" s="19" cm="1">
        <f t="array" aca="1" ref="AF36" ca="1">INDIRECT(_xlfn.CONCAT(AF$4,"_d!",AF$1,$A36))</f>
        <v>230.70625305175781</v>
      </c>
      <c r="AG36" s="19" cm="1">
        <f t="array" aca="1" ref="AG36" ca="1">INDIRECT(_xlfn.CONCAT(AG$4,"_d!",AG$1,$A36))</f>
        <v>236.811767578125</v>
      </c>
      <c r="AH36" s="19" cm="1">
        <f t="array" aca="1" ref="AH36" ca="1">INDIRECT(_xlfn.CONCAT(AH$4,"_d!",AH$1,$A36))</f>
        <v>232.34828186035156</v>
      </c>
      <c r="AI36" s="19" cm="1">
        <f t="array" aca="1" ref="AI36" ca="1">INDIRECT(_xlfn.CONCAT(AI$4,"_d!",AI$1,$A36))</f>
        <v>234.92633056640625</v>
      </c>
      <c r="AJ36" s="19" cm="1">
        <f t="array" aca="1" ref="AJ36" ca="1">INDIRECT(_xlfn.CONCAT(AJ$4,"_d!",AJ$1,$A36))</f>
        <v>233.12643432617188</v>
      </c>
      <c r="AK36" s="42">
        <f t="shared" ca="1" si="19"/>
        <v>231.24013434431103</v>
      </c>
      <c r="AL36" s="19" cm="1">
        <f t="array" aca="1" ref="AL36" ca="1">INDIRECT(_xlfn.CONCAT(AL$4,"_d!",AL$1,$A36))</f>
        <v>229.82496643066406</v>
      </c>
      <c r="AM36" s="19" cm="1">
        <f t="array" aca="1" ref="AM36" ca="1">INDIRECT(_xlfn.CONCAT(AM$4,"_d!",AM$1,$A36))</f>
        <v>230.59214782714844</v>
      </c>
      <c r="AN36" s="19" cm="1">
        <f t="array" aca="1" ref="AN36" ca="1">INDIRECT(_xlfn.CONCAT(AN$4,"_d!",AN$1,$A36))</f>
        <v>236.64260864257813</v>
      </c>
      <c r="AO36" s="19" cm="1">
        <f t="array" aca="1" ref="AO36" ca="1">INDIRECT(_xlfn.CONCAT(AO$4,"_d!",AO$1,$A36))</f>
        <v>229.28640747070313</v>
      </c>
      <c r="AP36" s="19" cm="1">
        <f t="array" aca="1" ref="AP36" ca="1">INDIRECT(_xlfn.CONCAT(AP$4,"_d!",AP$1,$A36))</f>
        <v>235.97752380371094</v>
      </c>
      <c r="AQ36" s="19" cm="1">
        <f t="array" aca="1" ref="AQ36" ca="1">INDIRECT(_xlfn.CONCAT(AQ$4,"_d!",AQ$1,$A36))</f>
        <v>231.15888977050781</v>
      </c>
      <c r="AR36" s="42">
        <f t="shared" ca="1" si="20"/>
        <v>231.00305649888458</v>
      </c>
      <c r="AS36" s="19" cm="1">
        <f t="array" aca="1" ref="AS36" ca="1">INDIRECT(_xlfn.CONCAT(AS$4,"_d!",AS$1,$A36))</f>
        <v>229.09272766113281</v>
      </c>
      <c r="AT36" s="19" cm="1">
        <f t="array" aca="1" ref="AT36" ca="1">INDIRECT(_xlfn.CONCAT(AT$4,"_d!",AT$1,$A36))</f>
        <v>231.86801147460938</v>
      </c>
      <c r="AU36" s="19" cm="1">
        <f t="array" aca="1" ref="AU36" ca="1">INDIRECT(_xlfn.CONCAT(AU$4,"_d!",AU$1,$A36))</f>
        <v>236.59901428222656</v>
      </c>
      <c r="AV36" s="19" cm="1">
        <f t="array" aca="1" ref="AV36" ca="1">INDIRECT(_xlfn.CONCAT(AV$4,"_d!",AV$1,$A36))</f>
        <v>232.76094055175781</v>
      </c>
      <c r="AW36" s="19" cm="1">
        <f t="array" aca="1" ref="AW36" ca="1">INDIRECT(_xlfn.CONCAT(AW$4,"_d!",AW$1,$A36))</f>
        <v>236.31307983398438</v>
      </c>
      <c r="AX36" s="19" cm="1">
        <f t="array" aca="1" ref="AX36" ca="1">INDIRECT(_xlfn.CONCAT(AX$4,"_d!",AX$1,$A36))</f>
        <v>231.67007446289063</v>
      </c>
      <c r="AY36" s="42">
        <f t="shared" ca="1" si="21"/>
        <v>231.30104179833614</v>
      </c>
      <c r="AZ36" s="19" cm="1">
        <f t="array" aca="1" ref="AZ36" ca="1">INDIRECT(_xlfn.CONCAT(AZ$4,"_d!",AZ$1,$A36))</f>
        <v>229.642822265625</v>
      </c>
      <c r="BA36" s="19" cm="1">
        <f t="array" aca="1" ref="BA36" ca="1">INDIRECT(_xlfn.CONCAT(BA$4,"_d!",BA$1,$A36))</f>
        <v>229.89665222167969</v>
      </c>
      <c r="BB36" s="19" cm="1">
        <f t="array" aca="1" ref="BB36" ca="1">INDIRECT(_xlfn.CONCAT(BB$4,"_d!",BB$1,$A36))</f>
        <v>237.93484497070313</v>
      </c>
      <c r="BC36" s="19" cm="1">
        <f t="array" aca="1" ref="BC36" ca="1">INDIRECT(_xlfn.CONCAT(BC$4,"_d!",BC$1,$A36))</f>
        <v>230.30169677734375</v>
      </c>
      <c r="BD36" s="19" cm="1">
        <f t="array" aca="1" ref="BD36" ca="1">INDIRECT(_xlfn.CONCAT(BD$4,"_d!",BD$1,$A36))</f>
        <v>236.26573181152344</v>
      </c>
      <c r="BE36" s="19" cm="1">
        <f t="array" aca="1" ref="BE36" ca="1">INDIRECT(_xlfn.CONCAT(BE$4,"_d!",BE$1,$A36))</f>
        <v>233.56564331054688</v>
      </c>
      <c r="BF36" s="42">
        <f t="shared" ca="1" si="22"/>
        <v>230.9995796945137</v>
      </c>
      <c r="BG36" s="19" cm="1">
        <f t="array" aca="1" ref="BG36" ca="1">INDIRECT(_xlfn.CONCAT(BG$4,"_d!",BG$1,$A36))</f>
        <v>229.64036560058594</v>
      </c>
      <c r="BH36" s="19" cm="1">
        <f t="array" aca="1" ref="BH36" ca="1">INDIRECT(_xlfn.CONCAT(BH$4,"_d!",BH$1,$A36))</f>
        <v>230.79573059082031</v>
      </c>
      <c r="BI36" s="19" cm="1">
        <f t="array" aca="1" ref="BI36" ca="1">INDIRECT(_xlfn.CONCAT(BI$4,"_d!",BI$1,$A36))</f>
        <v>239.01004028320313</v>
      </c>
      <c r="BJ36" s="19" cm="1">
        <f t="array" aca="1" ref="BJ36" ca="1">INDIRECT(_xlfn.CONCAT(BJ$4,"_d!",BJ$1,$A36))</f>
        <v>232.46783447265625</v>
      </c>
      <c r="BK36" s="19" cm="1">
        <f t="array" aca="1" ref="BK36" ca="1">INDIRECT(_xlfn.CONCAT(BK$4,"_d!",BK$1,$A36))</f>
        <v>237.24409484863281</v>
      </c>
      <c r="BL36" s="19" cm="1">
        <f t="array" aca="1" ref="BL36" ca="1">INDIRECT(_xlfn.CONCAT(BL$4,"_d!",BL$1,$A36))</f>
        <v>233.65679931640625</v>
      </c>
      <c r="BM36" s="42">
        <f t="shared" ca="1" si="23"/>
        <v>231.53344755119494</v>
      </c>
      <c r="BN36" s="19" cm="1">
        <f t="array" aca="1" ref="BN36" ca="1">INDIRECT(_xlfn.CONCAT(BN$4,"_d!",BN$1,$A36))</f>
        <v>228.54525756835938</v>
      </c>
      <c r="BO36" s="19" cm="1">
        <f t="array" aca="1" ref="BO36" ca="1">INDIRECT(_xlfn.CONCAT(BO$4,"_d!",BO$1,$A36))</f>
        <v>230.26495361328125</v>
      </c>
      <c r="BP36" s="19" cm="1">
        <f t="array" aca="1" ref="BP36" ca="1">INDIRECT(_xlfn.CONCAT(BP$4,"_d!",BP$1,$A36))</f>
        <v>237.19892883300781</v>
      </c>
      <c r="BQ36" s="19" cm="1">
        <f t="array" aca="1" ref="BQ36" ca="1">INDIRECT(_xlfn.CONCAT(BQ$4,"_d!",BQ$1,$A36))</f>
        <v>227.65077209472656</v>
      </c>
      <c r="BR36" s="19" cm="1">
        <f t="array" aca="1" ref="BR36" ca="1">INDIRECT(_xlfn.CONCAT(BR$4,"_d!",BR$1,$A36))</f>
        <v>237.02276611328125</v>
      </c>
      <c r="BS36" s="19" cm="1">
        <f t="array" aca="1" ref="BS36" ca="1">INDIRECT(_xlfn.CONCAT(BS$4,"_d!",BS$1,$A36))</f>
        <v>234.60569763183594</v>
      </c>
      <c r="BT36" s="42">
        <f t="shared" ca="1" si="24"/>
        <v>230.57647042521722</v>
      </c>
      <c r="BU36" s="42"/>
      <c r="BV36" s="45">
        <f t="shared" ca="1" si="25"/>
        <v>230.08273416332185</v>
      </c>
      <c r="BW36" s="45">
        <f t="shared" ca="1" si="26"/>
        <v>230.04798578934705</v>
      </c>
      <c r="BX36" s="45">
        <f t="shared" ca="1" si="27"/>
        <v>231.19917505464701</v>
      </c>
      <c r="BY36" s="45">
        <f t="shared" ca="1" si="28"/>
        <v>230.02630798223652</v>
      </c>
      <c r="BZ36" s="45">
        <f t="shared" ca="1" si="29"/>
        <v>231.24013434431103</v>
      </c>
      <c r="CA36" s="45">
        <f t="shared" ca="1" si="30"/>
        <v>231.00305649888458</v>
      </c>
      <c r="CB36" s="45">
        <f t="shared" ca="1" si="31"/>
        <v>231.30104179833614</v>
      </c>
      <c r="CC36" s="45">
        <f t="shared" ca="1" si="32"/>
        <v>230.9995796945137</v>
      </c>
      <c r="CD36" s="45">
        <f t="shared" ca="1" si="33"/>
        <v>231.53344755119494</v>
      </c>
      <c r="CE36" s="45">
        <f t="shared" ca="1" si="34"/>
        <v>230.57647042521722</v>
      </c>
      <c r="CF36" s="45" cm="1">
        <f t="array" aca="1" ref="CF36" ca="1">+SUMPRODUCT($BV$3:$CE$3/100,$BV36:$CE36)</f>
        <v>230.85512870608451</v>
      </c>
      <c r="CG36" s="24"/>
      <c r="CH36" s="24">
        <f t="shared" ca="1" si="37"/>
        <v>2.119958225815477E-2</v>
      </c>
      <c r="CI36" s="24">
        <f t="shared" ca="1" si="37"/>
        <v>2.1559142508864593E-2</v>
      </c>
      <c r="CJ36" s="24">
        <f t="shared" ca="1" si="37"/>
        <v>2.1501468034153426E-2</v>
      </c>
      <c r="CK36" s="24">
        <f t="shared" ca="1" si="37"/>
        <v>2.1303381113157771E-2</v>
      </c>
      <c r="CL36" s="24">
        <f t="shared" ca="1" si="37"/>
        <v>2.1962855393166558E-2</v>
      </c>
      <c r="CM36" s="24">
        <f t="shared" ca="1" si="37"/>
        <v>2.1955983474486906E-2</v>
      </c>
      <c r="CN36" s="24">
        <f t="shared" ca="1" si="37"/>
        <v>2.1997287047238245E-2</v>
      </c>
      <c r="CO36" s="24">
        <f t="shared" ca="1" si="37"/>
        <v>2.2331884208215858E-2</v>
      </c>
      <c r="CP36" s="24">
        <f t="shared" ca="1" si="37"/>
        <v>2.2882953639313364E-2</v>
      </c>
      <c r="CQ36" s="24">
        <f t="shared" ca="1" si="37"/>
        <v>2.3197674857964534E-2</v>
      </c>
      <c r="CR36" s="24">
        <f t="shared" ca="1" si="37"/>
        <v>2.2207811555695178E-2</v>
      </c>
      <c r="CS36" s="24">
        <f>+[1]NAC!AX37</f>
        <v>2.2476862053768087E-2</v>
      </c>
      <c r="CT36" s="24"/>
      <c r="CU36" s="24">
        <f t="shared" ca="1" si="38"/>
        <v>0.54660438667361944</v>
      </c>
      <c r="CV36" s="24">
        <f t="shared" ca="1" si="39"/>
        <v>0.54651345556213915</v>
      </c>
      <c r="CW36" s="24">
        <f t="shared" ca="1" si="40"/>
        <v>0.54803347388549617</v>
      </c>
      <c r="CX36" s="24">
        <f t="shared" ca="1" si="41"/>
        <v>0.54358904033413769</v>
      </c>
      <c r="CY36" s="24">
        <f t="shared" ca="1" si="42"/>
        <v>0.54759834235895566</v>
      </c>
      <c r="CZ36" s="24">
        <f t="shared" ca="1" si="43"/>
        <v>0.54568762459451392</v>
      </c>
      <c r="DA36" s="24">
        <f t="shared" ca="1" si="44"/>
        <v>0.54628260902777503</v>
      </c>
      <c r="DB36" s="24">
        <f t="shared" ca="1" si="45"/>
        <v>0.54490552632036859</v>
      </c>
      <c r="DC36" s="24">
        <f t="shared" ca="1" si="46"/>
        <v>0.54409577995197589</v>
      </c>
      <c r="DD36" s="24">
        <f t="shared" ca="1" si="47"/>
        <v>0.54196405136756431</v>
      </c>
      <c r="DE36" s="48">
        <f t="shared" ca="1" si="48"/>
        <v>0.5450264217826899</v>
      </c>
      <c r="DF36" s="48">
        <f>+[1]NAC!AG37</f>
        <v>0.54387139986604138</v>
      </c>
      <c r="DG36" s="24">
        <f t="shared" ca="1" si="49"/>
        <v>4.6403353060551211E-3</v>
      </c>
    </row>
    <row r="37" spans="1:111" x14ac:dyDescent="0.25">
      <c r="A37">
        <f t="shared" si="36"/>
        <v>64</v>
      </c>
      <c r="B37" s="35">
        <f>+NAC!A37</f>
        <v>43678</v>
      </c>
      <c r="C37" s="19" cm="1">
        <f t="array" aca="1" ref="C37" ca="1">INDIRECT(_xlfn.CONCAT(C$4,"_d!",C$1,$A37))</f>
        <v>238.96818542480469</v>
      </c>
      <c r="D37" s="19" cm="1">
        <f t="array" aca="1" ref="D37" ca="1">INDIRECT(_xlfn.CONCAT(D$4,"_d!",D$1,$A37))</f>
        <v>237.09307861328125</v>
      </c>
      <c r="E37" s="19" cm="1">
        <f t="array" aca="1" ref="E37" ca="1">INDIRECT(_xlfn.CONCAT(E$4,"_d!",E$1,$A37))</f>
        <v>244.06126403808594</v>
      </c>
      <c r="F37" s="19" cm="1">
        <f t="array" aca="1" ref="F37" ca="1">INDIRECT(_xlfn.CONCAT(F$4,"_d!",F$1,$A37))</f>
        <v>240.54576110839844</v>
      </c>
      <c r="G37" s="19" cm="1">
        <f t="array" aca="1" ref="G37" ca="1">INDIRECT(_xlfn.CONCAT(G$4,"_d!",G$1,$A37))</f>
        <v>243.4896240234375</v>
      </c>
      <c r="H37" s="19" cm="1">
        <f t="array" aca="1" ref="H37" ca="1">INDIRECT(_xlfn.CONCAT(H$4,"_d!",H$1,$A37))</f>
        <v>240.86990356445313</v>
      </c>
      <c r="I37" s="42">
        <f t="shared" ca="1" si="15"/>
        <v>239.18140191967149</v>
      </c>
      <c r="J37" s="19" cm="1">
        <f t="array" aca="1" ref="J37" ca="1">INDIRECT(_xlfn.CONCAT(J$4,"_d!",J$1,$A37))</f>
        <v>237.64723205566406</v>
      </c>
      <c r="K37" s="19" cm="1">
        <f t="array" aca="1" ref="K37" ca="1">INDIRECT(_xlfn.CONCAT(K$4,"_d!",K$1,$A37))</f>
        <v>239.07612609863281</v>
      </c>
      <c r="L37" s="19" cm="1">
        <f t="array" aca="1" ref="L37" ca="1">INDIRECT(_xlfn.CONCAT(L$4,"_d!",L$1,$A37))</f>
        <v>244.60467529296875</v>
      </c>
      <c r="M37" s="19" cm="1">
        <f t="array" aca="1" ref="M37" ca="1">INDIRECT(_xlfn.CONCAT(M$4,"_d!",M$1,$A37))</f>
        <v>240.05375671386719</v>
      </c>
      <c r="N37" s="19" cm="1">
        <f t="array" aca="1" ref="N37" ca="1">INDIRECT(_xlfn.CONCAT(N$4,"_d!",N$1,$A37))</f>
        <v>243.87318420410156</v>
      </c>
      <c r="O37" s="19" cm="1">
        <f t="array" aca="1" ref="O37" ca="1">INDIRECT(_xlfn.CONCAT(O$4,"_d!",O$1,$A37))</f>
        <v>239.13996887207031</v>
      </c>
      <c r="P37" s="42">
        <f t="shared" ca="1" si="16"/>
        <v>239.1947903451192</v>
      </c>
      <c r="Q37" s="19" cm="1">
        <f t="array" aca="1" ref="Q37" ca="1">INDIRECT(_xlfn.CONCAT(Q$4,"_d!",Q$1,$A37))</f>
        <v>239.11601257324219</v>
      </c>
      <c r="R37" s="19" cm="1">
        <f t="array" aca="1" ref="R37" ca="1">INDIRECT(_xlfn.CONCAT(R$4,"_d!",R$1,$A37))</f>
        <v>239.11601257324219</v>
      </c>
      <c r="S37" s="19" cm="1">
        <f t="array" aca="1" ref="S37" ca="1">INDIRECT(_xlfn.CONCAT(S$4,"_d!",S$1,$A37))</f>
        <v>245.51004028320313</v>
      </c>
      <c r="T37" s="19" cm="1">
        <f t="array" aca="1" ref="T37" ca="1">INDIRECT(_xlfn.CONCAT(T$4,"_d!",T$1,$A37))</f>
        <v>242.14688110351563</v>
      </c>
      <c r="U37" s="19" cm="1">
        <f t="array" aca="1" ref="U37" ca="1">INDIRECT(_xlfn.CONCAT(U$4,"_d!",U$1,$A37))</f>
        <v>244.93254089355469</v>
      </c>
      <c r="V37" s="19" cm="1">
        <f t="array" aca="1" ref="V37" ca="1">INDIRECT(_xlfn.CONCAT(V$4,"_d!",V$1,$A37))</f>
        <v>241.09422302246094</v>
      </c>
      <c r="W37" s="42">
        <f t="shared" ca="1" si="17"/>
        <v>240.18624260965328</v>
      </c>
      <c r="X37" s="19" cm="1">
        <f t="array" aca="1" ref="X37" ca="1">INDIRECT(_xlfn.CONCAT(X$4,"_d!",X$1,$A37))</f>
        <v>237.29347229003906</v>
      </c>
      <c r="Y37" s="19" cm="1">
        <f t="array" aca="1" ref="Y37" ca="1">INDIRECT(_xlfn.CONCAT(Y$4,"_d!",Y$1,$A37))</f>
        <v>237.36637878417969</v>
      </c>
      <c r="Z37" s="19" cm="1">
        <f t="array" aca="1" ref="Z37" ca="1">INDIRECT(_xlfn.CONCAT(Z$4,"_d!",Z$1,$A37))</f>
        <v>247.11027526855469</v>
      </c>
      <c r="AA37" s="19" cm="1">
        <f t="array" aca="1" ref="AA37" ca="1">INDIRECT(_xlfn.CONCAT(AA$4,"_d!",AA$1,$A37))</f>
        <v>240.21371459960938</v>
      </c>
      <c r="AB37" s="19" cm="1">
        <f t="array" aca="1" ref="AB37" ca="1">INDIRECT(_xlfn.CONCAT(AB$4,"_d!",AB$1,$A37))</f>
        <v>246.91537475585938</v>
      </c>
      <c r="AC37" s="19" cm="1">
        <f t="array" aca="1" ref="AC37" ca="1">INDIRECT(_xlfn.CONCAT(AC$4,"_d!",AC$1,$A37))</f>
        <v>243.1126708984375</v>
      </c>
      <c r="AD37" s="42">
        <f t="shared" ca="1" si="18"/>
        <v>239.09911917344812</v>
      </c>
      <c r="AE37" s="19" cm="1">
        <f t="array" aca="1" ref="AE37" ca="1">INDIRECT(_xlfn.CONCAT(AE$4,"_d!",AE$1,$A37))</f>
        <v>238.65043640136719</v>
      </c>
      <c r="AF37" s="19" cm="1">
        <f t="array" aca="1" ref="AF37" ca="1">INDIRECT(_xlfn.CONCAT(AF$4,"_d!",AF$1,$A37))</f>
        <v>239.54795837402344</v>
      </c>
      <c r="AG37" s="19" cm="1">
        <f t="array" aca="1" ref="AG37" ca="1">INDIRECT(_xlfn.CONCAT(AG$4,"_d!",AG$1,$A37))</f>
        <v>246.33285522460938</v>
      </c>
      <c r="AH37" s="19" cm="1">
        <f t="array" aca="1" ref="AH37" ca="1">INDIRECT(_xlfn.CONCAT(AH$4,"_d!",AH$1,$A37))</f>
        <v>242.47171020507813</v>
      </c>
      <c r="AI37" s="19" cm="1">
        <f t="array" aca="1" ref="AI37" ca="1">INDIRECT(_xlfn.CONCAT(AI$4,"_d!",AI$1,$A37))</f>
        <v>245.24876403808594</v>
      </c>
      <c r="AJ37" s="19" cm="1">
        <f t="array" aca="1" ref="AJ37" ca="1">INDIRECT(_xlfn.CONCAT(AJ$4,"_d!",AJ$1,$A37))</f>
        <v>242.83753967285156</v>
      </c>
      <c r="AK37" s="42">
        <f t="shared" ca="1" si="19"/>
        <v>240.3234528232307</v>
      </c>
      <c r="AL37" s="19" cm="1">
        <f t="array" aca="1" ref="AL37" ca="1">INDIRECT(_xlfn.CONCAT(AL$4,"_d!",AL$1,$A37))</f>
        <v>238.53118896484375</v>
      </c>
      <c r="AM37" s="19" cm="1">
        <f t="array" aca="1" ref="AM37" ca="1">INDIRECT(_xlfn.CONCAT(AM$4,"_d!",AM$1,$A37))</f>
        <v>239.43733215332031</v>
      </c>
      <c r="AN37" s="19" cm="1">
        <f t="array" aca="1" ref="AN37" ca="1">INDIRECT(_xlfn.CONCAT(AN$4,"_d!",AN$1,$A37))</f>
        <v>246.10258483886719</v>
      </c>
      <c r="AO37" s="19" cm="1">
        <f t="array" aca="1" ref="AO37" ca="1">INDIRECT(_xlfn.CONCAT(AO$4,"_d!",AO$1,$A37))</f>
        <v>239.18412780761719</v>
      </c>
      <c r="AP37" s="19" cm="1">
        <f t="array" aca="1" ref="AP37" ca="1">INDIRECT(_xlfn.CONCAT(AP$4,"_d!",AP$1,$A37))</f>
        <v>246.27114868164063</v>
      </c>
      <c r="AQ37" s="19" cm="1">
        <f t="array" aca="1" ref="AQ37" ca="1">INDIRECT(_xlfn.CONCAT(AQ$4,"_d!",AQ$1,$A37))</f>
        <v>240.91653442382813</v>
      </c>
      <c r="AR37" s="42">
        <f t="shared" ca="1" si="20"/>
        <v>240.02152771933609</v>
      </c>
      <c r="AS37" s="19" cm="1">
        <f t="array" aca="1" ref="AS37" ca="1">INDIRECT(_xlfn.CONCAT(AS$4,"_d!",AS$1,$A37))</f>
        <v>238.00076293945313</v>
      </c>
      <c r="AT37" s="19" cm="1">
        <f t="array" aca="1" ref="AT37" ca="1">INDIRECT(_xlfn.CONCAT(AT$4,"_d!",AT$1,$A37))</f>
        <v>240.72923278808594</v>
      </c>
      <c r="AU37" s="19" cm="1">
        <f t="array" aca="1" ref="AU37" ca="1">INDIRECT(_xlfn.CONCAT(AU$4,"_d!",AU$1,$A37))</f>
        <v>246.13198852539063</v>
      </c>
      <c r="AV37" s="19" cm="1">
        <f t="array" aca="1" ref="AV37" ca="1">INDIRECT(_xlfn.CONCAT(AV$4,"_d!",AV$1,$A37))</f>
        <v>242.78634643554688</v>
      </c>
      <c r="AW37" s="19" cm="1">
        <f t="array" aca="1" ref="AW37" ca="1">INDIRECT(_xlfn.CONCAT(AW$4,"_d!",AW$1,$A37))</f>
        <v>246.45086669921875</v>
      </c>
      <c r="AX37" s="19" cm="1">
        <f t="array" aca="1" ref="AX37" ca="1">INDIRECT(_xlfn.CONCAT(AX$4,"_d!",AX$1,$A37))</f>
        <v>241.23863220214844</v>
      </c>
      <c r="AY37" s="42">
        <f t="shared" ca="1" si="21"/>
        <v>240.4031062425199</v>
      </c>
      <c r="AZ37" s="19" cm="1">
        <f t="array" aca="1" ref="AZ37" ca="1">INDIRECT(_xlfn.CONCAT(AZ$4,"_d!",AZ$1,$A37))</f>
        <v>238.58102416992188</v>
      </c>
      <c r="BA37" s="19" cm="1">
        <f t="array" aca="1" ref="BA37" ca="1">INDIRECT(_xlfn.CONCAT(BA$4,"_d!",BA$1,$A37))</f>
        <v>238.74432373046875</v>
      </c>
      <c r="BB37" s="19" cm="1">
        <f t="array" aca="1" ref="BB37" ca="1">INDIRECT(_xlfn.CONCAT(BB$4,"_d!",BB$1,$A37))</f>
        <v>247.1900634765625</v>
      </c>
      <c r="BC37" s="19" cm="1">
        <f t="array" aca="1" ref="BC37" ca="1">INDIRECT(_xlfn.CONCAT(BC$4,"_d!",BC$1,$A37))</f>
        <v>240.13624572753906</v>
      </c>
      <c r="BD37" s="19" cm="1">
        <f t="array" aca="1" ref="BD37" ca="1">INDIRECT(_xlfn.CONCAT(BD$4,"_d!",BD$1,$A37))</f>
        <v>246.37672424316406</v>
      </c>
      <c r="BE37" s="19" cm="1">
        <f t="array" aca="1" ref="BE37" ca="1">INDIRECT(_xlfn.CONCAT(BE$4,"_d!",BE$1,$A37))</f>
        <v>243.57598876953125</v>
      </c>
      <c r="BF37" s="42">
        <f t="shared" ca="1" si="22"/>
        <v>240.10511988419299</v>
      </c>
      <c r="BG37" s="19" cm="1">
        <f t="array" aca="1" ref="BG37" ca="1">INDIRECT(_xlfn.CONCAT(BG$4,"_d!",BG$1,$A37))</f>
        <v>238.59425354003906</v>
      </c>
      <c r="BH37" s="19" cm="1">
        <f t="array" aca="1" ref="BH37" ca="1">INDIRECT(_xlfn.CONCAT(BH$4,"_d!",BH$1,$A37))</f>
        <v>239.63357543945313</v>
      </c>
      <c r="BI37" s="19" cm="1">
        <f t="array" aca="1" ref="BI37" ca="1">INDIRECT(_xlfn.CONCAT(BI$4,"_d!",BI$1,$A37))</f>
        <v>248.32870483398438</v>
      </c>
      <c r="BJ37" s="19" cm="1">
        <f t="array" aca="1" ref="BJ37" ca="1">INDIRECT(_xlfn.CONCAT(BJ$4,"_d!",BJ$1,$A37))</f>
        <v>242.19195556640625</v>
      </c>
      <c r="BK37" s="19" cm="1">
        <f t="array" aca="1" ref="BK37" ca="1">INDIRECT(_xlfn.CONCAT(BK$4,"_d!",BK$1,$A37))</f>
        <v>247.40248107910156</v>
      </c>
      <c r="BL37" s="19" cm="1">
        <f t="array" aca="1" ref="BL37" ca="1">INDIRECT(_xlfn.CONCAT(BL$4,"_d!",BL$1,$A37))</f>
        <v>243.62678527832031</v>
      </c>
      <c r="BM37" s="42">
        <f t="shared" ca="1" si="23"/>
        <v>240.64304667306618</v>
      </c>
      <c r="BN37" s="19" cm="1">
        <f t="array" aca="1" ref="BN37" ca="1">INDIRECT(_xlfn.CONCAT(BN$4,"_d!",BN$1,$A37))</f>
        <v>237.63533020019531</v>
      </c>
      <c r="BO37" s="19" cm="1">
        <f t="array" aca="1" ref="BO37" ca="1">INDIRECT(_xlfn.CONCAT(BO$4,"_d!",BO$1,$A37))</f>
        <v>239.14488220214844</v>
      </c>
      <c r="BP37" s="19" cm="1">
        <f t="array" aca="1" ref="BP37" ca="1">INDIRECT(_xlfn.CONCAT(BP$4,"_d!",BP$1,$A37))</f>
        <v>246.46589660644531</v>
      </c>
      <c r="BQ37" s="19" cm="1">
        <f t="array" aca="1" ref="BQ37" ca="1">INDIRECT(_xlfn.CONCAT(BQ$4,"_d!",BQ$1,$A37))</f>
        <v>237.29733276367188</v>
      </c>
      <c r="BR37" s="19" cm="1">
        <f t="array" aca="1" ref="BR37" ca="1">INDIRECT(_xlfn.CONCAT(BR$4,"_d!",BR$1,$A37))</f>
        <v>246.9344482421875</v>
      </c>
      <c r="BS37" s="19" cm="1">
        <f t="array" aca="1" ref="BS37" ca="1">INDIRECT(_xlfn.CONCAT(BS$4,"_d!",BS$1,$A37))</f>
        <v>244.78129577636719</v>
      </c>
      <c r="BT37" s="42">
        <f t="shared" ca="1" si="24"/>
        <v>239.7488221511131</v>
      </c>
      <c r="BU37" s="42"/>
      <c r="BV37" s="45">
        <f t="shared" ca="1" si="25"/>
        <v>239.18140191967149</v>
      </c>
      <c r="BW37" s="45">
        <f t="shared" ca="1" si="26"/>
        <v>239.1947903451192</v>
      </c>
      <c r="BX37" s="45">
        <f t="shared" ca="1" si="27"/>
        <v>240.18624260965328</v>
      </c>
      <c r="BY37" s="45">
        <f t="shared" ca="1" si="28"/>
        <v>239.09911917344812</v>
      </c>
      <c r="BZ37" s="45">
        <f t="shared" ca="1" si="29"/>
        <v>240.3234528232307</v>
      </c>
      <c r="CA37" s="45">
        <f t="shared" ca="1" si="30"/>
        <v>240.02152771933609</v>
      </c>
      <c r="CB37" s="45">
        <f t="shared" ca="1" si="31"/>
        <v>240.4031062425199</v>
      </c>
      <c r="CC37" s="45">
        <f t="shared" ca="1" si="32"/>
        <v>240.10511988419299</v>
      </c>
      <c r="CD37" s="45">
        <f t="shared" ca="1" si="33"/>
        <v>240.64304667306618</v>
      </c>
      <c r="CE37" s="45">
        <f t="shared" ca="1" si="34"/>
        <v>239.7488221511131</v>
      </c>
      <c r="CF37" s="45" cm="1">
        <f t="array" aca="1" ref="CF37" ca="1">+SUMPRODUCT($BV$3:$CE$3/100,$BV37:$CE37)</f>
        <v>239.95307783385923</v>
      </c>
      <c r="CG37" s="24"/>
      <c r="CH37" s="24">
        <f t="shared" ca="1" si="37"/>
        <v>3.9545200075252307E-2</v>
      </c>
      <c r="CI37" s="24">
        <f t="shared" ca="1" si="37"/>
        <v>3.9760420089692827E-2</v>
      </c>
      <c r="CJ37" s="24">
        <f t="shared" ca="1" si="37"/>
        <v>3.8871538157011276E-2</v>
      </c>
      <c r="CK37" s="24">
        <f t="shared" ca="1" si="37"/>
        <v>3.9442493646910215E-2</v>
      </c>
      <c r="CL37" s="24">
        <f t="shared" ca="1" si="37"/>
        <v>3.9280890856925543E-2</v>
      </c>
      <c r="CM37" s="24">
        <f t="shared" ca="1" si="37"/>
        <v>3.904048438638319E-2</v>
      </c>
      <c r="CN37" s="24">
        <f t="shared" ca="1" si="37"/>
        <v>3.9351592943189351E-2</v>
      </c>
      <c r="CO37" s="24">
        <f t="shared" ca="1" si="37"/>
        <v>3.9417994620253971E-2</v>
      </c>
      <c r="CP37" s="24">
        <f t="shared" ca="1" si="37"/>
        <v>3.9344635594634747E-2</v>
      </c>
      <c r="CQ37" s="24">
        <f t="shared" ca="1" si="37"/>
        <v>3.9780085578466462E-2</v>
      </c>
      <c r="CR37" s="24">
        <f t="shared" ca="1" si="37"/>
        <v>3.9409776940056096E-2</v>
      </c>
      <c r="CS37" s="24">
        <f>+[1]NAC!AX38</f>
        <v>4.5258620689655249E-2</v>
      </c>
      <c r="CT37" s="24"/>
      <c r="CU37" s="24">
        <f t="shared" ca="1" si="38"/>
        <v>0.54715331949256796</v>
      </c>
      <c r="CV37" s="24">
        <f t="shared" ca="1" si="39"/>
        <v>0.5484301068560109</v>
      </c>
      <c r="CW37" s="24">
        <f t="shared" ca="1" si="40"/>
        <v>0.54474101731321856</v>
      </c>
      <c r="CX37" s="24">
        <f t="shared" ca="1" si="41"/>
        <v>0.5449111865063867</v>
      </c>
      <c r="CY37" s="24">
        <f t="shared" ca="1" si="42"/>
        <v>0.54755012217484045</v>
      </c>
      <c r="CZ37" s="24">
        <f t="shared" ca="1" si="43"/>
        <v>0.54582556703108676</v>
      </c>
      <c r="DA37" s="24">
        <f t="shared" ca="1" si="44"/>
        <v>0.54736700587066545</v>
      </c>
      <c r="DB37" s="24">
        <f t="shared" ca="1" si="45"/>
        <v>0.54607481138972092</v>
      </c>
      <c r="DC37" s="24">
        <f t="shared" ca="1" si="46"/>
        <v>0.54529685466417122</v>
      </c>
      <c r="DD37" s="24">
        <f t="shared" ca="1" si="47"/>
        <v>0.54449980266314602</v>
      </c>
      <c r="DE37" s="48">
        <f t="shared" ca="1" si="48"/>
        <v>0.54593192968754622</v>
      </c>
      <c r="DF37" s="48">
        <f>+[1]NAC!AG38</f>
        <v>0.5448098001289492</v>
      </c>
      <c r="DG37" s="24">
        <f t="shared" ca="1" si="49"/>
        <v>2.6535168294219424E-3</v>
      </c>
    </row>
    <row r="38" spans="1:111" x14ac:dyDescent="0.25">
      <c r="A38">
        <f t="shared" si="36"/>
        <v>65</v>
      </c>
      <c r="B38" s="35">
        <f>+NAC!A38</f>
        <v>43709</v>
      </c>
      <c r="C38" s="19" cm="1">
        <f t="array" aca="1" ref="C38" ca="1">INDIRECT(_xlfn.CONCAT(C$4,"_d!",C$1,$A38))</f>
        <v>252.83381652832031</v>
      </c>
      <c r="D38" s="19" cm="1">
        <f t="array" aca="1" ref="D38" ca="1">INDIRECT(_xlfn.CONCAT(D$4,"_d!",D$1,$A38))</f>
        <v>251.24699401855469</v>
      </c>
      <c r="E38" s="19" cm="1">
        <f t="array" aca="1" ref="E38" ca="1">INDIRECT(_xlfn.CONCAT(E$4,"_d!",E$1,$A38))</f>
        <v>258.04559326171875</v>
      </c>
      <c r="F38" s="19" cm="1">
        <f t="array" aca="1" ref="F38" ca="1">INDIRECT(_xlfn.CONCAT(F$4,"_d!",F$1,$A38))</f>
        <v>255.23390197753906</v>
      </c>
      <c r="G38" s="19" cm="1">
        <f t="array" aca="1" ref="G38" ca="1">INDIRECT(_xlfn.CONCAT(G$4,"_d!",G$1,$A38))</f>
        <v>257.60870361328125</v>
      </c>
      <c r="H38" s="19" cm="1">
        <f t="array" aca="1" ref="H38" ca="1">INDIRECT(_xlfn.CONCAT(H$4,"_d!",H$1,$A38))</f>
        <v>253.36068725585938</v>
      </c>
      <c r="I38" s="42">
        <f t="shared" ca="1" si="15"/>
        <v>253.11965806090296</v>
      </c>
      <c r="J38" s="19" cm="1">
        <f t="array" aca="1" ref="J38" ca="1">INDIRECT(_xlfn.CONCAT(J$4,"_d!",J$1,$A38))</f>
        <v>251.7933349609375</v>
      </c>
      <c r="K38" s="19" cm="1">
        <f t="array" aca="1" ref="K38" ca="1">INDIRECT(_xlfn.CONCAT(K$4,"_d!",K$1,$A38))</f>
        <v>253.48332214355469</v>
      </c>
      <c r="L38" s="19" cm="1">
        <f t="array" aca="1" ref="L38" ca="1">INDIRECT(_xlfn.CONCAT(L$4,"_d!",L$1,$A38))</f>
        <v>258.54547119140625</v>
      </c>
      <c r="M38" s="19" cm="1">
        <f t="array" aca="1" ref="M38" ca="1">INDIRECT(_xlfn.CONCAT(M$4,"_d!",M$1,$A38))</f>
        <v>254.74090576171875</v>
      </c>
      <c r="N38" s="19" cm="1">
        <f t="array" aca="1" ref="N38" ca="1">INDIRECT(_xlfn.CONCAT(N$4,"_d!",N$1,$A38))</f>
        <v>257.96292114257813</v>
      </c>
      <c r="O38" s="19" cm="1">
        <f t="array" aca="1" ref="O38" ca="1">INDIRECT(_xlfn.CONCAT(O$4,"_d!",O$1,$A38))</f>
        <v>251.72344970703125</v>
      </c>
      <c r="P38" s="42">
        <f t="shared" ca="1" si="16"/>
        <v>253.33778420389527</v>
      </c>
      <c r="Q38" s="19" cm="1">
        <f t="array" aca="1" ref="Q38" ca="1">INDIRECT(_xlfn.CONCAT(Q$4,"_d!",Q$1,$A38))</f>
        <v>252.93315124511719</v>
      </c>
      <c r="R38" s="19" cm="1">
        <f t="array" aca="1" ref="R38" ca="1">INDIRECT(_xlfn.CONCAT(R$4,"_d!",R$1,$A38))</f>
        <v>252.93315124511719</v>
      </c>
      <c r="S38" s="19" cm="1">
        <f t="array" aca="1" ref="S38" ca="1">INDIRECT(_xlfn.CONCAT(S$4,"_d!",S$1,$A38))</f>
        <v>259.40374755859375</v>
      </c>
      <c r="T38" s="19" cm="1">
        <f t="array" aca="1" ref="T38" ca="1">INDIRECT(_xlfn.CONCAT(T$4,"_d!",T$1,$A38))</f>
        <v>256.83370971679688</v>
      </c>
      <c r="U38" s="19" cm="1">
        <f t="array" aca="1" ref="U38" ca="1">INDIRECT(_xlfn.CONCAT(U$4,"_d!",U$1,$A38))</f>
        <v>258.95071411132813</v>
      </c>
      <c r="V38" s="19" cm="1">
        <f t="array" aca="1" ref="V38" ca="1">INDIRECT(_xlfn.CONCAT(V$4,"_d!",V$1,$A38))</f>
        <v>253.79534912109375</v>
      </c>
      <c r="W38" s="42">
        <f t="shared" ca="1" si="17"/>
        <v>253.99299573192584</v>
      </c>
      <c r="X38" s="19" cm="1">
        <f t="array" aca="1" ref="X38" ca="1">INDIRECT(_xlfn.CONCAT(X$4,"_d!",X$1,$A38))</f>
        <v>251.08731079101563</v>
      </c>
      <c r="Y38" s="19" cm="1">
        <f t="array" aca="1" ref="Y38" ca="1">INDIRECT(_xlfn.CONCAT(Y$4,"_d!",Y$1,$A38))</f>
        <v>251.71676635742188</v>
      </c>
      <c r="Z38" s="19" cm="1">
        <f t="array" aca="1" ref="Z38" ca="1">INDIRECT(_xlfn.CONCAT(Z$4,"_d!",Z$1,$A38))</f>
        <v>260.97573852539063</v>
      </c>
      <c r="AA38" s="19" cm="1">
        <f t="array" aca="1" ref="AA38" ca="1">INDIRECT(_xlfn.CONCAT(AA$4,"_d!",AA$1,$A38))</f>
        <v>254.94468688964844</v>
      </c>
      <c r="AB38" s="19" cm="1">
        <f t="array" aca="1" ref="AB38" ca="1">INDIRECT(_xlfn.CONCAT(AB$4,"_d!",AB$1,$A38))</f>
        <v>261.1671142578125</v>
      </c>
      <c r="AC38" s="19" cm="1">
        <f t="array" aca="1" ref="AC38" ca="1">INDIRECT(_xlfn.CONCAT(AC$4,"_d!",AC$1,$A38))</f>
        <v>255.97134399414063</v>
      </c>
      <c r="AD38" s="42">
        <f t="shared" ca="1" si="18"/>
        <v>253.0926896628182</v>
      </c>
      <c r="AE38" s="19" cm="1">
        <f t="array" aca="1" ref="AE38" ca="1">INDIRECT(_xlfn.CONCAT(AE$4,"_d!",AE$1,$A38))</f>
        <v>252.640380859375</v>
      </c>
      <c r="AF38" s="19" cm="1">
        <f t="array" aca="1" ref="AF38" ca="1">INDIRECT(_xlfn.CONCAT(AF$4,"_d!",AF$1,$A38))</f>
        <v>254.1026611328125</v>
      </c>
      <c r="AG38" s="19" cm="1">
        <f t="array" aca="1" ref="AG38" ca="1">INDIRECT(_xlfn.CONCAT(AG$4,"_d!",AG$1,$A38))</f>
        <v>260.33123779296875</v>
      </c>
      <c r="AH38" s="19" cm="1">
        <f t="array" aca="1" ref="AH38" ca="1">INDIRECT(_xlfn.CONCAT(AH$4,"_d!",AH$1,$A38))</f>
        <v>257.147216796875</v>
      </c>
      <c r="AI38" s="19" cm="1">
        <f t="array" aca="1" ref="AI38" ca="1">INDIRECT(_xlfn.CONCAT(AI$4,"_d!",AI$1,$A38))</f>
        <v>259.544677734375</v>
      </c>
      <c r="AJ38" s="19" cm="1">
        <f t="array" aca="1" ref="AJ38" ca="1">INDIRECT(_xlfn.CONCAT(AJ$4,"_d!",AJ$1,$A38))</f>
        <v>255.77676391601563</v>
      </c>
      <c r="AK38" s="42">
        <f t="shared" ca="1" si="19"/>
        <v>254.48391153172554</v>
      </c>
      <c r="AL38" s="19" cm="1">
        <f t="array" aca="1" ref="AL38" ca="1">INDIRECT(_xlfn.CONCAT(AL$4,"_d!",AL$1,$A38))</f>
        <v>252.22604370117188</v>
      </c>
      <c r="AM38" s="19" cm="1">
        <f t="array" aca="1" ref="AM38" ca="1">INDIRECT(_xlfn.CONCAT(AM$4,"_d!",AM$1,$A38))</f>
        <v>253.89248657226563</v>
      </c>
      <c r="AN38" s="19" cm="1">
        <f t="array" aca="1" ref="AN38" ca="1">INDIRECT(_xlfn.CONCAT(AN$4,"_d!",AN$1,$A38))</f>
        <v>260.17169189453125</v>
      </c>
      <c r="AO38" s="19" cm="1">
        <f t="array" aca="1" ref="AO38" ca="1">INDIRECT(_xlfn.CONCAT(AO$4,"_d!",AO$1,$A38))</f>
        <v>254.00701904296875</v>
      </c>
      <c r="AP38" s="19" cm="1">
        <f t="array" aca="1" ref="AP38" ca="1">INDIRECT(_xlfn.CONCAT(AP$4,"_d!",AP$1,$A38))</f>
        <v>260.72628784179688</v>
      </c>
      <c r="AQ38" s="19" cm="1">
        <f t="array" aca="1" ref="AQ38" ca="1">INDIRECT(_xlfn.CONCAT(AQ$4,"_d!",AQ$1,$A38))</f>
        <v>253.76797485351563</v>
      </c>
      <c r="AR38" s="42">
        <f t="shared" ca="1" si="20"/>
        <v>254.03765342760002</v>
      </c>
      <c r="AS38" s="19" cm="1">
        <f t="array" aca="1" ref="AS38" ca="1">INDIRECT(_xlfn.CONCAT(AS$4,"_d!",AS$1,$A38))</f>
        <v>251.98583984375</v>
      </c>
      <c r="AT38" s="19" cm="1">
        <f t="array" aca="1" ref="AT38" ca="1">INDIRECT(_xlfn.CONCAT(AT$4,"_d!",AT$1,$A38))</f>
        <v>255.15122985839844</v>
      </c>
      <c r="AU38" s="19" cm="1">
        <f t="array" aca="1" ref="AU38" ca="1">INDIRECT(_xlfn.CONCAT(AU$4,"_d!",AU$1,$A38))</f>
        <v>260.34878540039063</v>
      </c>
      <c r="AV38" s="19" cm="1">
        <f t="array" aca="1" ref="AV38" ca="1">INDIRECT(_xlfn.CONCAT(AV$4,"_d!",AV$1,$A38))</f>
        <v>257.69003295898438</v>
      </c>
      <c r="AW38" s="19" cm="1">
        <f t="array" aca="1" ref="AW38" ca="1">INDIRECT(_xlfn.CONCAT(AW$4,"_d!",AW$1,$A38))</f>
        <v>260.99310302734375</v>
      </c>
      <c r="AX38" s="19" cm="1">
        <f t="array" aca="1" ref="AX38" ca="1">INDIRECT(_xlfn.CONCAT(AX$4,"_d!",AX$1,$A38))</f>
        <v>253.84358215332031</v>
      </c>
      <c r="AY38" s="42">
        <f t="shared" ca="1" si="21"/>
        <v>254.54009776612651</v>
      </c>
      <c r="AZ38" s="19" cm="1">
        <f t="array" aca="1" ref="AZ38" ca="1">INDIRECT(_xlfn.CONCAT(AZ$4,"_d!",AZ$1,$A38))</f>
        <v>252.55848693847656</v>
      </c>
      <c r="BA38" s="19" cm="1">
        <f t="array" aca="1" ref="BA38" ca="1">INDIRECT(_xlfn.CONCAT(BA$4,"_d!",BA$1,$A38))</f>
        <v>253.19174194335938</v>
      </c>
      <c r="BB38" s="19" cm="1">
        <f t="array" aca="1" ref="BB38" ca="1">INDIRECT(_xlfn.CONCAT(BB$4,"_d!",BB$1,$A38))</f>
        <v>261.06719970703125</v>
      </c>
      <c r="BC38" s="19" cm="1">
        <f t="array" aca="1" ref="BC38" ca="1">INDIRECT(_xlfn.CONCAT(BC$4,"_d!",BC$1,$A38))</f>
        <v>254.89628601074219</v>
      </c>
      <c r="BD38" s="19" cm="1">
        <f t="array" aca="1" ref="BD38" ca="1">INDIRECT(_xlfn.CONCAT(BD$4,"_d!",BD$1,$A38))</f>
        <v>260.78372192382813</v>
      </c>
      <c r="BE38" s="19" cm="1">
        <f t="array" aca="1" ref="BE38" ca="1">INDIRECT(_xlfn.CONCAT(BE$4,"_d!",BE$1,$A38))</f>
        <v>256.50106811523438</v>
      </c>
      <c r="BF38" s="42">
        <f t="shared" ca="1" si="22"/>
        <v>254.22553946118347</v>
      </c>
      <c r="BG38" s="19" cm="1">
        <f t="array" aca="1" ref="BG38" ca="1">INDIRECT(_xlfn.CONCAT(BG$4,"_d!",BG$1,$A38))</f>
        <v>252.43690490722656</v>
      </c>
      <c r="BH38" s="19" cm="1">
        <f t="array" aca="1" ref="BH38" ca="1">INDIRECT(_xlfn.CONCAT(BH$4,"_d!",BH$1,$A38))</f>
        <v>254.04605102539063</v>
      </c>
      <c r="BI38" s="19" cm="1">
        <f t="array" aca="1" ref="BI38" ca="1">INDIRECT(_xlfn.CONCAT(BI$4,"_d!",BI$1,$A38))</f>
        <v>262.07537841796875</v>
      </c>
      <c r="BJ38" s="19" cm="1">
        <f t="array" aca="1" ref="BJ38" ca="1">INDIRECT(_xlfn.CONCAT(BJ$4,"_d!",BJ$1,$A38))</f>
        <v>256.72665405273438</v>
      </c>
      <c r="BK38" s="19" cm="1">
        <f t="array" aca="1" ref="BK38" ca="1">INDIRECT(_xlfn.CONCAT(BK$4,"_d!",BK$1,$A38))</f>
        <v>262.18154907226563</v>
      </c>
      <c r="BL38" s="19" cm="1">
        <f t="array" aca="1" ref="BL38" ca="1">INDIRECT(_xlfn.CONCAT(BL$4,"_d!",BL$1,$A38))</f>
        <v>256.35696411132813</v>
      </c>
      <c r="BM38" s="42">
        <f t="shared" ca="1" si="23"/>
        <v>254.68456995878577</v>
      </c>
      <c r="BN38" s="19" cm="1">
        <f t="array" aca="1" ref="BN38" ca="1">INDIRECT(_xlfn.CONCAT(BN$4,"_d!",BN$1,$A38))</f>
        <v>251.68568420410156</v>
      </c>
      <c r="BO38" s="19" cm="1">
        <f t="array" aca="1" ref="BO38" ca="1">INDIRECT(_xlfn.CONCAT(BO$4,"_d!",BO$1,$A38))</f>
        <v>253.88095092773438</v>
      </c>
      <c r="BP38" s="19" cm="1">
        <f t="array" aca="1" ref="BP38" ca="1">INDIRECT(_xlfn.CONCAT(BP$4,"_d!",BP$1,$A38))</f>
        <v>260.43020629882813</v>
      </c>
      <c r="BQ38" s="19" cm="1">
        <f t="array" aca="1" ref="BQ38" ca="1">INDIRECT(_xlfn.CONCAT(BQ$4,"_d!",BQ$1,$A38))</f>
        <v>252.31886291503906</v>
      </c>
      <c r="BR38" s="19" cm="1">
        <f t="array" aca="1" ref="BR38" ca="1">INDIRECT(_xlfn.CONCAT(BR$4,"_d!",BR$1,$A38))</f>
        <v>261.5394287109375</v>
      </c>
      <c r="BS38" s="19" cm="1">
        <f t="array" aca="1" ref="BS38" ca="1">INDIRECT(_xlfn.CONCAT(BS$4,"_d!",BS$1,$A38))</f>
        <v>257.63345336914063</v>
      </c>
      <c r="BT38" s="42">
        <f t="shared" ca="1" si="24"/>
        <v>254.02081865793625</v>
      </c>
      <c r="BU38" s="42"/>
      <c r="BV38" s="45">
        <f t="shared" ca="1" si="25"/>
        <v>253.11965806090296</v>
      </c>
      <c r="BW38" s="45">
        <f t="shared" ca="1" si="26"/>
        <v>253.33778420389527</v>
      </c>
      <c r="BX38" s="45">
        <f t="shared" ca="1" si="27"/>
        <v>253.99299573192584</v>
      </c>
      <c r="BY38" s="45">
        <f t="shared" ca="1" si="28"/>
        <v>253.0926896628182</v>
      </c>
      <c r="BZ38" s="45">
        <f t="shared" ca="1" si="29"/>
        <v>254.48391153172554</v>
      </c>
      <c r="CA38" s="45">
        <f t="shared" ca="1" si="30"/>
        <v>254.03765342760002</v>
      </c>
      <c r="CB38" s="45">
        <f t="shared" ca="1" si="31"/>
        <v>254.54009776612651</v>
      </c>
      <c r="CC38" s="45">
        <f t="shared" ca="1" si="32"/>
        <v>254.22553946118347</v>
      </c>
      <c r="CD38" s="45">
        <f t="shared" ca="1" si="33"/>
        <v>254.68456995878577</v>
      </c>
      <c r="CE38" s="45">
        <f t="shared" ca="1" si="34"/>
        <v>254.02081865793625</v>
      </c>
      <c r="CF38" s="45" cm="1">
        <f t="array" aca="1" ref="CF38" ca="1">+SUMPRODUCT($BV$3:$CE$3/100,$BV38:$CE38)</f>
        <v>254.04166257561155</v>
      </c>
      <c r="CG38" s="24"/>
      <c r="CH38" s="24">
        <f t="shared" ca="1" si="37"/>
        <v>5.8274832530301079E-2</v>
      </c>
      <c r="CI38" s="24">
        <f t="shared" ca="1" si="37"/>
        <v>5.9127516273953962E-2</v>
      </c>
      <c r="CJ38" s="24">
        <f t="shared" ca="1" si="37"/>
        <v>5.7483530165010732E-2</v>
      </c>
      <c r="CK38" s="24">
        <f t="shared" ca="1" si="37"/>
        <v>5.8526231872978229E-2</v>
      </c>
      <c r="CL38" s="24">
        <f t="shared" ca="1" si="37"/>
        <v>5.8922500247658105E-2</v>
      </c>
      <c r="CM38" s="24">
        <f t="shared" ca="1" si="37"/>
        <v>5.8395285795586505E-2</v>
      </c>
      <c r="CN38" s="24">
        <f t="shared" ca="1" si="37"/>
        <v>5.8805361314030469E-2</v>
      </c>
      <c r="CO38" s="24">
        <f t="shared" ca="1" si="37"/>
        <v>5.880932311564635E-2</v>
      </c>
      <c r="CP38" s="24">
        <f t="shared" ca="1" si="37"/>
        <v>5.8350006284603628E-2</v>
      </c>
      <c r="CQ38" s="24">
        <f t="shared" ca="1" si="37"/>
        <v>5.952895358888366E-2</v>
      </c>
      <c r="CR38" s="24">
        <f t="shared" ca="1" si="37"/>
        <v>5.8713915524380544E-2</v>
      </c>
      <c r="CS38" s="24">
        <f>+[1]NAC!AX39</f>
        <v>5.7319587628865909E-2</v>
      </c>
      <c r="CT38" s="24"/>
      <c r="CU38" s="24">
        <f t="shared" ca="1" si="38"/>
        <v>0.53686145571640775</v>
      </c>
      <c r="CV38" s="24">
        <f t="shared" ca="1" si="39"/>
        <v>0.53860768509155443</v>
      </c>
      <c r="CW38" s="24">
        <f t="shared" ca="1" si="40"/>
        <v>0.53328649646088255</v>
      </c>
      <c r="CX38" s="24">
        <f t="shared" ca="1" si="41"/>
        <v>0.5340929452125065</v>
      </c>
      <c r="CY38" s="24">
        <f t="shared" ca="1" si="42"/>
        <v>0.53872557581356961</v>
      </c>
      <c r="CZ38" s="24">
        <f t="shared" ca="1" si="43"/>
        <v>0.53665828175226293</v>
      </c>
      <c r="DA38" s="24">
        <f t="shared" ca="1" si="44"/>
        <v>0.53697408747023401</v>
      </c>
      <c r="DB38" s="24">
        <f t="shared" ca="1" si="45"/>
        <v>0.53601382426761601</v>
      </c>
      <c r="DC38" s="24">
        <f t="shared" ca="1" si="46"/>
        <v>0.53634794986140855</v>
      </c>
      <c r="DD38" s="24">
        <f t="shared" ca="1" si="47"/>
        <v>0.5350270793212808</v>
      </c>
      <c r="DE38" s="48">
        <f t="shared" ca="1" si="48"/>
        <v>0.53612321434698829</v>
      </c>
      <c r="DF38" s="48">
        <f>+[1]NAC!AG39</f>
        <v>0.53571428571428581</v>
      </c>
      <c r="DG38" s="24">
        <f t="shared" ca="1" si="49"/>
        <v>1.8343763951269576E-3</v>
      </c>
    </row>
    <row r="39" spans="1:111" x14ac:dyDescent="0.25">
      <c r="A39">
        <f t="shared" si="36"/>
        <v>66</v>
      </c>
      <c r="B39" s="35">
        <f>+NAC!A39</f>
        <v>43739</v>
      </c>
      <c r="C39" s="19" cm="1">
        <f t="array" aca="1" ref="C39" ca="1">INDIRECT(_xlfn.CONCAT(C$4,"_d!",C$1,$A39))</f>
        <v>260.4793701171875</v>
      </c>
      <c r="D39" s="19" cm="1">
        <f t="array" aca="1" ref="D39" ca="1">INDIRECT(_xlfn.CONCAT(D$4,"_d!",D$1,$A39))</f>
        <v>259.32403564453125</v>
      </c>
      <c r="E39" s="19" cm="1">
        <f t="array" aca="1" ref="E39" ca="1">INDIRECT(_xlfn.CONCAT(E$4,"_d!",E$1,$A39))</f>
        <v>264.75006103515625</v>
      </c>
      <c r="F39" s="19" cm="1">
        <f t="array" aca="1" ref="F39" ca="1">INDIRECT(_xlfn.CONCAT(F$4,"_d!",F$1,$A39))</f>
        <v>262.98275756835938</v>
      </c>
      <c r="G39" s="19" cm="1">
        <f t="array" aca="1" ref="G39" ca="1">INDIRECT(_xlfn.CONCAT(G$4,"_d!",G$1,$A39))</f>
        <v>266.62701416015625</v>
      </c>
      <c r="H39" s="19" cm="1">
        <f t="array" aca="1" ref="H39" ca="1">INDIRECT(_xlfn.CONCAT(H$4,"_d!",H$1,$A39))</f>
        <v>261.41159057617188</v>
      </c>
      <c r="I39" s="42">
        <f t="shared" ca="1" si="15"/>
        <v>260.94467749455106</v>
      </c>
      <c r="J39" s="19" cm="1">
        <f t="array" aca="1" ref="J39" ca="1">INDIRECT(_xlfn.CONCAT(J$4,"_d!",J$1,$A39))</f>
        <v>259.538330078125</v>
      </c>
      <c r="K39" s="19" cm="1">
        <f t="array" aca="1" ref="K39" ca="1">INDIRECT(_xlfn.CONCAT(K$4,"_d!",K$1,$A39))</f>
        <v>261.90966796875</v>
      </c>
      <c r="L39" s="19" cm="1">
        <f t="array" aca="1" ref="L39" ca="1">INDIRECT(_xlfn.CONCAT(L$4,"_d!",L$1,$A39))</f>
        <v>265.29190063476563</v>
      </c>
      <c r="M39" s="19" cm="1">
        <f t="array" aca="1" ref="M39" ca="1">INDIRECT(_xlfn.CONCAT(M$4,"_d!",M$1,$A39))</f>
        <v>262.54617309570313</v>
      </c>
      <c r="N39" s="19" cm="1">
        <f t="array" aca="1" ref="N39" ca="1">INDIRECT(_xlfn.CONCAT(N$4,"_d!",N$1,$A39))</f>
        <v>267.22210693359375</v>
      </c>
      <c r="O39" s="19" cm="1">
        <f t="array" aca="1" ref="O39" ca="1">INDIRECT(_xlfn.CONCAT(O$4,"_d!",O$1,$A39))</f>
        <v>259.60671997070313</v>
      </c>
      <c r="P39" s="42">
        <f t="shared" ca="1" si="16"/>
        <v>261.33019956516705</v>
      </c>
      <c r="Q39" s="19" cm="1">
        <f t="array" aca="1" ref="Q39" ca="1">INDIRECT(_xlfn.CONCAT(Q$4,"_d!",Q$1,$A39))</f>
        <v>260.64459228515625</v>
      </c>
      <c r="R39" s="19" cm="1">
        <f t="array" aca="1" ref="R39" ca="1">INDIRECT(_xlfn.CONCAT(R$4,"_d!",R$1,$A39))</f>
        <v>260.64459228515625</v>
      </c>
      <c r="S39" s="19" cm="1">
        <f t="array" aca="1" ref="S39" ca="1">INDIRECT(_xlfn.CONCAT(S$4,"_d!",S$1,$A39))</f>
        <v>266.2879638671875</v>
      </c>
      <c r="T39" s="19" cm="1">
        <f t="array" aca="1" ref="T39" ca="1">INDIRECT(_xlfn.CONCAT(T$4,"_d!",T$1,$A39))</f>
        <v>264.91891479492188</v>
      </c>
      <c r="U39" s="19" cm="1">
        <f t="array" aca="1" ref="U39" ca="1">INDIRECT(_xlfn.CONCAT(U$4,"_d!",U$1,$A39))</f>
        <v>268.24954223632813</v>
      </c>
      <c r="V39" s="19" cm="1">
        <f t="array" aca="1" ref="V39" ca="1">INDIRECT(_xlfn.CONCAT(V$4,"_d!",V$1,$A39))</f>
        <v>261.73837280273438</v>
      </c>
      <c r="W39" s="42">
        <f t="shared" ca="1" si="17"/>
        <v>261.76659667750096</v>
      </c>
      <c r="X39" s="19" cm="1">
        <f t="array" aca="1" ref="X39" ca="1">INDIRECT(_xlfn.CONCAT(X$4,"_d!",X$1,$A39))</f>
        <v>259.121826171875</v>
      </c>
      <c r="Y39" s="19" cm="1">
        <f t="array" aca="1" ref="Y39" ca="1">INDIRECT(_xlfn.CONCAT(Y$4,"_d!",Y$1,$A39))</f>
        <v>260.22598266601563</v>
      </c>
      <c r="Z39" s="19" cm="1">
        <f t="array" aca="1" ref="Z39" ca="1">INDIRECT(_xlfn.CONCAT(Z$4,"_d!",Z$1,$A39))</f>
        <v>267.82952880859375</v>
      </c>
      <c r="AA39" s="19" cm="1">
        <f t="array" aca="1" ref="AA39" ca="1">INDIRECT(_xlfn.CONCAT(AA$4,"_d!",AA$1,$A39))</f>
        <v>263.1646728515625</v>
      </c>
      <c r="AB39" s="19" cm="1">
        <f t="array" aca="1" ref="AB39" ca="1">INDIRECT(_xlfn.CONCAT(AB$4,"_d!",AB$1,$A39))</f>
        <v>270.61602783203125</v>
      </c>
      <c r="AC39" s="19" cm="1">
        <f t="array" aca="1" ref="AC39" ca="1">INDIRECT(_xlfn.CONCAT(AC$4,"_d!",AC$1,$A39))</f>
        <v>264.10003662109375</v>
      </c>
      <c r="AD39" s="42">
        <f t="shared" ca="1" si="18"/>
        <v>261.29027829011517</v>
      </c>
      <c r="AE39" s="19" cm="1">
        <f t="array" aca="1" ref="AE39" ca="1">INDIRECT(_xlfn.CONCAT(AE$4,"_d!",AE$1,$A39))</f>
        <v>260.45635986328125</v>
      </c>
      <c r="AF39" s="19" cm="1">
        <f t="array" aca="1" ref="AF39" ca="1">INDIRECT(_xlfn.CONCAT(AF$4,"_d!",AF$1,$A39))</f>
        <v>262.7803955078125</v>
      </c>
      <c r="AG39" s="19" cm="1">
        <f t="array" aca="1" ref="AG39" ca="1">INDIRECT(_xlfn.CONCAT(AG$4,"_d!",AG$1,$A39))</f>
        <v>267.38980102539063</v>
      </c>
      <c r="AH39" s="19" cm="1">
        <f t="array" aca="1" ref="AH39" ca="1">INDIRECT(_xlfn.CONCAT(AH$4,"_d!",AH$1,$A39))</f>
        <v>265.32858276367188</v>
      </c>
      <c r="AI39" s="19" cm="1">
        <f t="array" aca="1" ref="AI39" ca="1">INDIRECT(_xlfn.CONCAT(AI$4,"_d!",AI$1,$A39))</f>
        <v>268.99481201171875</v>
      </c>
      <c r="AJ39" s="19" cm="1">
        <f t="array" aca="1" ref="AJ39" ca="1">INDIRECT(_xlfn.CONCAT(AJ$4,"_d!",AJ$1,$A39))</f>
        <v>264.01812744140625</v>
      </c>
      <c r="AK39" s="42">
        <f t="shared" ca="1" si="19"/>
        <v>262.66208124482267</v>
      </c>
      <c r="AL39" s="19" cm="1">
        <f t="array" aca="1" ref="AL39" ca="1">INDIRECT(_xlfn.CONCAT(AL$4,"_d!",AL$1,$A39))</f>
        <v>259.98907470703125</v>
      </c>
      <c r="AM39" s="19" cm="1">
        <f t="array" aca="1" ref="AM39" ca="1">INDIRECT(_xlfn.CONCAT(AM$4,"_d!",AM$1,$A39))</f>
        <v>262.58889770507813</v>
      </c>
      <c r="AN39" s="19" cm="1">
        <f t="array" aca="1" ref="AN39" ca="1">INDIRECT(_xlfn.CONCAT(AN$4,"_d!",AN$1,$A39))</f>
        <v>267.40682983398438</v>
      </c>
      <c r="AO39" s="19" cm="1">
        <f t="array" aca="1" ref="AO39" ca="1">INDIRECT(_xlfn.CONCAT(AO$4,"_d!",AO$1,$A39))</f>
        <v>262.07247924804688</v>
      </c>
      <c r="AP39" s="19" cm="1">
        <f t="array" aca="1" ref="AP39" ca="1">INDIRECT(_xlfn.CONCAT(AP$4,"_d!",AP$1,$A39))</f>
        <v>270.48419189453125</v>
      </c>
      <c r="AQ39" s="19" cm="1">
        <f t="array" aca="1" ref="AQ39" ca="1">INDIRECT(_xlfn.CONCAT(AQ$4,"_d!",AQ$1,$A39))</f>
        <v>262.04171752929688</v>
      </c>
      <c r="AR39" s="42">
        <f t="shared" ca="1" si="20"/>
        <v>262.2277103409931</v>
      </c>
      <c r="AS39" s="19" cm="1">
        <f t="array" aca="1" ref="AS39" ca="1">INDIRECT(_xlfn.CONCAT(AS$4,"_d!",AS$1,$A39))</f>
        <v>259.89398193359375</v>
      </c>
      <c r="AT39" s="19" cm="1">
        <f t="array" aca="1" ref="AT39" ca="1">INDIRECT(_xlfn.CONCAT(AT$4,"_d!",AT$1,$A39))</f>
        <v>263.87680053710938</v>
      </c>
      <c r="AU39" s="19" cm="1">
        <f t="array" aca="1" ref="AU39" ca="1">INDIRECT(_xlfn.CONCAT(AU$4,"_d!",AU$1,$A39))</f>
        <v>268.008056640625</v>
      </c>
      <c r="AV39" s="19" cm="1">
        <f t="array" aca="1" ref="AV39" ca="1">INDIRECT(_xlfn.CONCAT(AV$4,"_d!",AV$1,$A39))</f>
        <v>266.12081909179688</v>
      </c>
      <c r="AW39" s="19" cm="1">
        <f t="array" aca="1" ref="AW39" ca="1">INDIRECT(_xlfn.CONCAT(AW$4,"_d!",AW$1,$A39))</f>
        <v>270.82537841796875</v>
      </c>
      <c r="AX39" s="19" cm="1">
        <f t="array" aca="1" ref="AX39" ca="1">INDIRECT(_xlfn.CONCAT(AX$4,"_d!",AX$1,$A39))</f>
        <v>262.09848022460938</v>
      </c>
      <c r="AY39" s="42">
        <f t="shared" ca="1" si="21"/>
        <v>262.85454267631582</v>
      </c>
      <c r="AZ39" s="19" cm="1">
        <f t="array" aca="1" ref="AZ39" ca="1">INDIRECT(_xlfn.CONCAT(AZ$4,"_d!",AZ$1,$A39))</f>
        <v>260.65625</v>
      </c>
      <c r="BA39" s="19" cm="1">
        <f t="array" aca="1" ref="BA39" ca="1">INDIRECT(_xlfn.CONCAT(BA$4,"_d!",BA$1,$A39))</f>
        <v>262.16912841796875</v>
      </c>
      <c r="BB39" s="19" cm="1">
        <f t="array" aca="1" ref="BB39" ca="1">INDIRECT(_xlfn.CONCAT(BB$4,"_d!",BB$1,$A39))</f>
        <v>268.66934204101563</v>
      </c>
      <c r="BC39" s="19" cm="1">
        <f t="array" aca="1" ref="BC39" ca="1">INDIRECT(_xlfn.CONCAT(BC$4,"_d!",BC$1,$A39))</f>
        <v>263.36590576171875</v>
      </c>
      <c r="BD39" s="19" cm="1">
        <f t="array" aca="1" ref="BD39" ca="1">INDIRECT(_xlfn.CONCAT(BD$4,"_d!",BD$1,$A39))</f>
        <v>270.64675903320313</v>
      </c>
      <c r="BE39" s="19" cm="1">
        <f t="array" aca="1" ref="BE39" ca="1">INDIRECT(_xlfn.CONCAT(BE$4,"_d!",BE$1,$A39))</f>
        <v>264.77734375</v>
      </c>
      <c r="BF39" s="42">
        <f t="shared" ca="1" si="22"/>
        <v>262.70491677005396</v>
      </c>
      <c r="BG39" s="19" cm="1">
        <f t="array" aca="1" ref="BG39" ca="1">INDIRECT(_xlfn.CONCAT(BG$4,"_d!",BG$1,$A39))</f>
        <v>260.6671142578125</v>
      </c>
      <c r="BH39" s="19" cm="1">
        <f t="array" aca="1" ref="BH39" ca="1">INDIRECT(_xlfn.CONCAT(BH$4,"_d!",BH$1,$A39))</f>
        <v>263.00015258789063</v>
      </c>
      <c r="BI39" s="19" cm="1">
        <f t="array" aca="1" ref="BI39" ca="1">INDIRECT(_xlfn.CONCAT(BI$4,"_d!",BI$1,$A39))</f>
        <v>269.99066162109375</v>
      </c>
      <c r="BJ39" s="19" cm="1">
        <f t="array" aca="1" ref="BJ39" ca="1">INDIRECT(_xlfn.CONCAT(BJ$4,"_d!",BJ$1,$A39))</f>
        <v>265.0040283203125</v>
      </c>
      <c r="BK39" s="19" cm="1">
        <f t="array" aca="1" ref="BK39" ca="1">INDIRECT(_xlfn.CONCAT(BK$4,"_d!",BK$1,$A39))</f>
        <v>272.07229614257813</v>
      </c>
      <c r="BL39" s="19" cm="1">
        <f t="array" aca="1" ref="BL39" ca="1">INDIRECT(_xlfn.CONCAT(BL$4,"_d!",BL$1,$A39))</f>
        <v>264.73385620117188</v>
      </c>
      <c r="BM39" s="42">
        <f t="shared" ca="1" si="23"/>
        <v>263.23688927733212</v>
      </c>
      <c r="BN39" s="19" cm="1">
        <f t="array" aca="1" ref="BN39" ca="1">INDIRECT(_xlfn.CONCAT(BN$4,"_d!",BN$1,$A39))</f>
        <v>260.32363891601563</v>
      </c>
      <c r="BO39" s="19" cm="1">
        <f t="array" aca="1" ref="BO39" ca="1">INDIRECT(_xlfn.CONCAT(BO$4,"_d!",BO$1,$A39))</f>
        <v>263.18011474609375</v>
      </c>
      <c r="BP39" s="19" cm="1">
        <f t="array" aca="1" ref="BP39" ca="1">INDIRECT(_xlfn.CONCAT(BP$4,"_d!",BP$1,$A39))</f>
        <v>268.76190185546875</v>
      </c>
      <c r="BQ39" s="19" cm="1">
        <f t="array" aca="1" ref="BQ39" ca="1">INDIRECT(_xlfn.CONCAT(BQ$4,"_d!",BQ$1,$A39))</f>
        <v>261.21719360351563</v>
      </c>
      <c r="BR39" s="19" cm="1">
        <f t="array" aca="1" ref="BR39" ca="1">INDIRECT(_xlfn.CONCAT(BR$4,"_d!",BR$1,$A39))</f>
        <v>271.970703125</v>
      </c>
      <c r="BS39" s="19" cm="1">
        <f t="array" aca="1" ref="BS39" ca="1">INDIRECT(_xlfn.CONCAT(BS$4,"_d!",BS$1,$A39))</f>
        <v>266.1156005859375</v>
      </c>
      <c r="BT39" s="42">
        <f t="shared" ca="1" si="24"/>
        <v>262.96069556900773</v>
      </c>
      <c r="BU39" s="42"/>
      <c r="BV39" s="45">
        <f t="shared" ca="1" si="25"/>
        <v>260.94467749455106</v>
      </c>
      <c r="BW39" s="45">
        <f t="shared" ca="1" si="26"/>
        <v>261.33019956516705</v>
      </c>
      <c r="BX39" s="45">
        <f t="shared" ca="1" si="27"/>
        <v>261.76659667750096</v>
      </c>
      <c r="BY39" s="45">
        <f t="shared" ca="1" si="28"/>
        <v>261.29027829011517</v>
      </c>
      <c r="BZ39" s="45">
        <f t="shared" ca="1" si="29"/>
        <v>262.66208124482267</v>
      </c>
      <c r="CA39" s="45">
        <f t="shared" ca="1" si="30"/>
        <v>262.2277103409931</v>
      </c>
      <c r="CB39" s="45">
        <f t="shared" ca="1" si="31"/>
        <v>262.85454267631582</v>
      </c>
      <c r="CC39" s="45">
        <f t="shared" ca="1" si="32"/>
        <v>262.70491677005396</v>
      </c>
      <c r="CD39" s="45">
        <f t="shared" ca="1" si="33"/>
        <v>263.23688927733212</v>
      </c>
      <c r="CE39" s="45">
        <f t="shared" ca="1" si="34"/>
        <v>262.96069556900773</v>
      </c>
      <c r="CF39" s="45" cm="1">
        <f t="array" aca="1" ref="CF39" ca="1">+SUMPRODUCT($BV$3:$CE$3/100,$BV39:$CE39)</f>
        <v>262.40071794017848</v>
      </c>
      <c r="CG39" s="24"/>
      <c r="CH39" s="24">
        <f t="shared" ca="1" si="37"/>
        <v>3.0914309436074427E-2</v>
      </c>
      <c r="CI39" s="24">
        <f t="shared" ca="1" si="37"/>
        <v>3.1548453723109882E-2</v>
      </c>
      <c r="CJ39" s="24">
        <f t="shared" ca="1" si="37"/>
        <v>3.060557210711301E-2</v>
      </c>
      <c r="CK39" s="24">
        <f t="shared" ca="1" si="37"/>
        <v>3.2389669722259429E-2</v>
      </c>
      <c r="CL39" s="24">
        <f t="shared" ca="1" si="37"/>
        <v>3.2136293661446658E-2</v>
      </c>
      <c r="CM39" s="24">
        <f t="shared" ca="1" si="37"/>
        <v>3.2239539308007492E-2</v>
      </c>
      <c r="CN39" s="24">
        <f t="shared" ca="1" si="37"/>
        <v>3.2664578127995725E-2</v>
      </c>
      <c r="CO39" s="24">
        <f t="shared" ca="1" si="37"/>
        <v>3.3353758740534145E-2</v>
      </c>
      <c r="CP39" s="24">
        <f t="shared" ca="1" si="37"/>
        <v>3.3580044994207192E-2</v>
      </c>
      <c r="CQ39" s="24">
        <f t="shared" ca="1" si="37"/>
        <v>3.5193481220568312E-2</v>
      </c>
      <c r="CR39" s="24">
        <f t="shared" ca="1" si="37"/>
        <v>3.2904269637579642E-2</v>
      </c>
      <c r="CS39" s="24">
        <f>+[1]NAC!AX40</f>
        <v>2.4570982839313693E-2</v>
      </c>
      <c r="CT39" s="24"/>
      <c r="CU39" s="24">
        <f t="shared" ca="1" si="38"/>
        <v>0.50142332053699401</v>
      </c>
      <c r="CV39" s="24">
        <f t="shared" ca="1" si="39"/>
        <v>0.50428301682158194</v>
      </c>
      <c r="CW39" s="24">
        <f t="shared" ca="1" si="40"/>
        <v>0.50062914758541255</v>
      </c>
      <c r="CX39" s="24">
        <f t="shared" ca="1" si="41"/>
        <v>0.50233040759986736</v>
      </c>
      <c r="CY39" s="24">
        <f t="shared" ca="1" si="42"/>
        <v>0.50580529264848195</v>
      </c>
      <c r="CZ39" s="24">
        <f t="shared" ca="1" si="43"/>
        <v>0.50458986954097362</v>
      </c>
      <c r="DA39" s="24">
        <f t="shared" ca="1" si="44"/>
        <v>0.50483033551932865</v>
      </c>
      <c r="DB39" s="24">
        <f t="shared" ca="1" si="45"/>
        <v>0.50581468351056236</v>
      </c>
      <c r="DC39" s="24">
        <f t="shared" ca="1" si="46"/>
        <v>0.50681077089542037</v>
      </c>
      <c r="DD39" s="24">
        <f t="shared" ca="1" si="47"/>
        <v>0.50853218201266848</v>
      </c>
      <c r="DE39" s="48">
        <f t="shared" ca="1" si="48"/>
        <v>0.50521686195971394</v>
      </c>
      <c r="DF39" s="48">
        <f>+[1]NAC!AG40</f>
        <v>0.50545663411832309</v>
      </c>
      <c r="DG39" s="24">
        <f t="shared" ca="1" si="49"/>
        <v>-7.1088614756744661E-3</v>
      </c>
    </row>
    <row r="40" spans="1:111" x14ac:dyDescent="0.25">
      <c r="A40">
        <f t="shared" si="36"/>
        <v>67</v>
      </c>
      <c r="B40" s="35">
        <f>+NAC!A40</f>
        <v>43770</v>
      </c>
      <c r="C40" s="19" cm="1">
        <f t="array" aca="1" ref="C40" ca="1">INDIRECT(_xlfn.CONCAT(C$4,"_d!",C$1,$A40))</f>
        <v>271.87631225585938</v>
      </c>
      <c r="D40" s="19" cm="1">
        <f t="array" aca="1" ref="D40" ca="1">INDIRECT(_xlfn.CONCAT(D$4,"_d!",D$1,$A40))</f>
        <v>271.09707641601563</v>
      </c>
      <c r="E40" s="19" cm="1">
        <f t="array" aca="1" ref="E40" ca="1">INDIRECT(_xlfn.CONCAT(E$4,"_d!",E$1,$A40))</f>
        <v>274.73562622070313</v>
      </c>
      <c r="F40" s="19" cm="1">
        <f t="array" aca="1" ref="F40" ca="1">INDIRECT(_xlfn.CONCAT(F$4,"_d!",F$1,$A40))</f>
        <v>274.418212890625</v>
      </c>
      <c r="G40" s="19" cm="1">
        <f t="array" aca="1" ref="G40" ca="1">INDIRECT(_xlfn.CONCAT(G$4,"_d!",G$1,$A40))</f>
        <v>279.26885986328125</v>
      </c>
      <c r="H40" s="19" cm="1">
        <f t="array" aca="1" ref="H40" ca="1">INDIRECT(_xlfn.CONCAT(H$4,"_d!",H$1,$A40))</f>
        <v>273.63949584960938</v>
      </c>
      <c r="I40" s="42">
        <f t="shared" ca="1" si="15"/>
        <v>272.48137395401886</v>
      </c>
      <c r="J40" s="19" cm="1">
        <f t="array" aca="1" ref="J40" ca="1">INDIRECT(_xlfn.CONCAT(J$4,"_d!",J$1,$A40))</f>
        <v>270.94110107421875</v>
      </c>
      <c r="K40" s="19" cm="1">
        <f t="array" aca="1" ref="K40" ca="1">INDIRECT(_xlfn.CONCAT(K$4,"_d!",K$1,$A40))</f>
        <v>273.8472900390625</v>
      </c>
      <c r="L40" s="19" cm="1">
        <f t="array" aca="1" ref="L40" ca="1">INDIRECT(_xlfn.CONCAT(L$4,"_d!",L$1,$A40))</f>
        <v>275.46209716796875</v>
      </c>
      <c r="M40" s="19" cm="1">
        <f t="array" aca="1" ref="M40" ca="1">INDIRECT(_xlfn.CONCAT(M$4,"_d!",M$1,$A40))</f>
        <v>273.90673828125</v>
      </c>
      <c r="N40" s="19" cm="1">
        <f t="array" aca="1" ref="N40" ca="1">INDIRECT(_xlfn.CONCAT(N$4,"_d!",N$1,$A40))</f>
        <v>279.708984375</v>
      </c>
      <c r="O40" s="19" cm="1">
        <f t="array" aca="1" ref="O40" ca="1">INDIRECT(_xlfn.CONCAT(O$4,"_d!",O$1,$A40))</f>
        <v>271.73263549804688</v>
      </c>
      <c r="P40" s="42">
        <f t="shared" ca="1" si="16"/>
        <v>272.91849685398745</v>
      </c>
      <c r="Q40" s="19" cm="1">
        <f t="array" aca="1" ref="Q40" ca="1">INDIRECT(_xlfn.CONCAT(Q$4,"_d!",Q$1,$A40))</f>
        <v>271.89328002929688</v>
      </c>
      <c r="R40" s="19" cm="1">
        <f t="array" aca="1" ref="R40" ca="1">INDIRECT(_xlfn.CONCAT(R$4,"_d!",R$1,$A40))</f>
        <v>271.89328002929688</v>
      </c>
      <c r="S40" s="19" cm="1">
        <f t="array" aca="1" ref="S40" ca="1">INDIRECT(_xlfn.CONCAT(S$4,"_d!",S$1,$A40))</f>
        <v>276.56100463867188</v>
      </c>
      <c r="T40" s="19" cm="1">
        <f t="array" aca="1" ref="T40" ca="1">INDIRECT(_xlfn.CONCAT(T$4,"_d!",T$1,$A40))</f>
        <v>276.46340942382813</v>
      </c>
      <c r="U40" s="19" cm="1">
        <f t="array" aca="1" ref="U40" ca="1">INDIRECT(_xlfn.CONCAT(U$4,"_d!",U$1,$A40))</f>
        <v>280.59408569335938</v>
      </c>
      <c r="V40" s="19" cm="1">
        <f t="array" aca="1" ref="V40" ca="1">INDIRECT(_xlfn.CONCAT(V$4,"_d!",V$1,$A40))</f>
        <v>273.94781494140625</v>
      </c>
      <c r="W40" s="42">
        <f t="shared" ca="1" si="17"/>
        <v>273.07570186688827</v>
      </c>
      <c r="X40" s="19" cm="1">
        <f t="array" aca="1" ref="X40" ca="1">INDIRECT(_xlfn.CONCAT(X$4,"_d!",X$1,$A40))</f>
        <v>270.01522827148438</v>
      </c>
      <c r="Y40" s="19" cm="1">
        <f t="array" aca="1" ref="Y40" ca="1">INDIRECT(_xlfn.CONCAT(Y$4,"_d!",Y$1,$A40))</f>
        <v>272.03131103515625</v>
      </c>
      <c r="Z40" s="19" cm="1">
        <f t="array" aca="1" ref="Z40" ca="1">INDIRECT(_xlfn.CONCAT(Z$4,"_d!",Z$1,$A40))</f>
        <v>278.34555053710938</v>
      </c>
      <c r="AA40" s="19" cm="1">
        <f t="array" aca="1" ref="AA40" ca="1">INDIRECT(_xlfn.CONCAT(AA$4,"_d!",AA$1,$A40))</f>
        <v>274.289794921875</v>
      </c>
      <c r="AB40" s="19" cm="1">
        <f t="array" aca="1" ref="AB40" ca="1">INDIRECT(_xlfn.CONCAT(AB$4,"_d!",AB$1,$A40))</f>
        <v>283.01263427734375</v>
      </c>
      <c r="AC40" s="19" cm="1">
        <f t="array" aca="1" ref="AC40" ca="1">INDIRECT(_xlfn.CONCAT(AC$4,"_d!",AC$1,$A40))</f>
        <v>276.27053833007813</v>
      </c>
      <c r="AD40" s="42">
        <f t="shared" ca="1" si="18"/>
        <v>272.62729592359983</v>
      </c>
      <c r="AE40" s="19" cm="1">
        <f t="array" aca="1" ref="AE40" ca="1">INDIRECT(_xlfn.CONCAT(AE$4,"_d!",AE$1,$A40))</f>
        <v>271.494873046875</v>
      </c>
      <c r="AF40" s="19" cm="1">
        <f t="array" aca="1" ref="AF40" ca="1">INDIRECT(_xlfn.CONCAT(AF$4,"_d!",AF$1,$A40))</f>
        <v>274.8267822265625</v>
      </c>
      <c r="AG40" s="19" cm="1">
        <f t="array" aca="1" ref="AG40" ca="1">INDIRECT(_xlfn.CONCAT(AG$4,"_d!",AG$1,$A40))</f>
        <v>278.03921508789063</v>
      </c>
      <c r="AH40" s="19" cm="1">
        <f t="array" aca="1" ref="AH40" ca="1">INDIRECT(_xlfn.CONCAT(AH$4,"_d!",AH$1,$A40))</f>
        <v>276.82452392578125</v>
      </c>
      <c r="AI40" s="19" cm="1">
        <f t="array" aca="1" ref="AI40" ca="1">INDIRECT(_xlfn.CONCAT(AI$4,"_d!",AI$1,$A40))</f>
        <v>281.3861083984375</v>
      </c>
      <c r="AJ40" s="19" cm="1">
        <f t="array" aca="1" ref="AJ40" ca="1">INDIRECT(_xlfn.CONCAT(AJ$4,"_d!",AJ$1,$A40))</f>
        <v>276.60690307617188</v>
      </c>
      <c r="AK40" s="42">
        <f t="shared" ca="1" si="19"/>
        <v>274.19154484894341</v>
      </c>
      <c r="AL40" s="19" cm="1">
        <f t="array" aca="1" ref="AL40" ca="1">INDIRECT(_xlfn.CONCAT(AL$4,"_d!",AL$1,$A40))</f>
        <v>271.05337524414063</v>
      </c>
      <c r="AM40" s="19" cm="1">
        <f t="array" aca="1" ref="AM40" ca="1">INDIRECT(_xlfn.CONCAT(AM$4,"_d!",AM$1,$A40))</f>
        <v>274.37429809570313</v>
      </c>
      <c r="AN40" s="19" cm="1">
        <f t="array" aca="1" ref="AN40" ca="1">INDIRECT(_xlfn.CONCAT(AN$4,"_d!",AN$1,$A40))</f>
        <v>277.96047973632813</v>
      </c>
      <c r="AO40" s="19" cm="1">
        <f t="array" aca="1" ref="AO40" ca="1">INDIRECT(_xlfn.CONCAT(AO$4,"_d!",AO$1,$A40))</f>
        <v>273.58624267578125</v>
      </c>
      <c r="AP40" s="19" cm="1">
        <f t="array" aca="1" ref="AP40" ca="1">INDIRECT(_xlfn.CONCAT(AP$4,"_d!",AP$1,$A40))</f>
        <v>282.88168334960938</v>
      </c>
      <c r="AQ40" s="19" cm="1">
        <f t="array" aca="1" ref="AQ40" ca="1">INDIRECT(_xlfn.CONCAT(AQ$4,"_d!",AQ$1,$A40))</f>
        <v>274.13082885742188</v>
      </c>
      <c r="AR40" s="42">
        <f t="shared" ca="1" si="20"/>
        <v>273.64777190985484</v>
      </c>
      <c r="AS40" s="19" cm="1">
        <f t="array" aca="1" ref="AS40" ca="1">INDIRECT(_xlfn.CONCAT(AS$4,"_d!",AS$1,$A40))</f>
        <v>270.74966430664063</v>
      </c>
      <c r="AT40" s="19" cm="1">
        <f t="array" aca="1" ref="AT40" ca="1">INDIRECT(_xlfn.CONCAT(AT$4,"_d!",AT$1,$A40))</f>
        <v>275.76632690429688</v>
      </c>
      <c r="AU40" s="19" cm="1">
        <f t="array" aca="1" ref="AU40" ca="1">INDIRECT(_xlfn.CONCAT(AU$4,"_d!",AU$1,$A40))</f>
        <v>278.34097290039063</v>
      </c>
      <c r="AV40" s="19" cm="1">
        <f t="array" aca="1" ref="AV40" ca="1">INDIRECT(_xlfn.CONCAT(AV$4,"_d!",AV$1,$A40))</f>
        <v>277.78866577148438</v>
      </c>
      <c r="AW40" s="19" cm="1">
        <f t="array" aca="1" ref="AW40" ca="1">INDIRECT(_xlfn.CONCAT(AW$4,"_d!",AW$1,$A40))</f>
        <v>282.902587890625</v>
      </c>
      <c r="AX40" s="19" cm="1">
        <f t="array" aca="1" ref="AX40" ca="1">INDIRECT(_xlfn.CONCAT(AX$4,"_d!",AX$1,$A40))</f>
        <v>274.12203979492188</v>
      </c>
      <c r="AY40" s="42">
        <f t="shared" ca="1" si="21"/>
        <v>274.18470111949154</v>
      </c>
      <c r="AZ40" s="19" cm="1">
        <f t="array" aca="1" ref="AZ40" ca="1">INDIRECT(_xlfn.CONCAT(AZ$4,"_d!",AZ$1,$A40))</f>
        <v>271.45346069335938</v>
      </c>
      <c r="BA40" s="19" cm="1">
        <f t="array" aca="1" ref="BA40" ca="1">INDIRECT(_xlfn.CONCAT(BA$4,"_d!",BA$1,$A40))</f>
        <v>273.74169921875</v>
      </c>
      <c r="BB40" s="19" cm="1">
        <f t="array" aca="1" ref="BB40" ca="1">INDIRECT(_xlfn.CONCAT(BB$4,"_d!",BB$1,$A40))</f>
        <v>279.11965942382813</v>
      </c>
      <c r="BC40" s="19" cm="1">
        <f t="array" aca="1" ref="BC40" ca="1">INDIRECT(_xlfn.CONCAT(BC$4,"_d!",BC$1,$A40))</f>
        <v>274.69223022460938</v>
      </c>
      <c r="BD40" s="19" cm="1">
        <f t="array" aca="1" ref="BD40" ca="1">INDIRECT(_xlfn.CONCAT(BD$4,"_d!",BD$1,$A40))</f>
        <v>282.58468627929688</v>
      </c>
      <c r="BE40" s="19" cm="1">
        <f t="array" aca="1" ref="BE40" ca="1">INDIRECT(_xlfn.CONCAT(BE$4,"_d!",BE$1,$A40))</f>
        <v>276.85552978515625</v>
      </c>
      <c r="BF40" s="42">
        <f t="shared" ca="1" si="22"/>
        <v>273.89506601320369</v>
      </c>
      <c r="BG40" s="19" cm="1">
        <f t="array" aca="1" ref="BG40" ca="1">INDIRECT(_xlfn.CONCAT(BG$4,"_d!",BG$1,$A40))</f>
        <v>271.35446166992188</v>
      </c>
      <c r="BH40" s="19" cm="1">
        <f t="array" aca="1" ref="BH40" ca="1">INDIRECT(_xlfn.CONCAT(BH$4,"_d!",BH$1,$A40))</f>
        <v>274.617431640625</v>
      </c>
      <c r="BI40" s="19" cm="1">
        <f t="array" aca="1" ref="BI40" ca="1">INDIRECT(_xlfn.CONCAT(BI$4,"_d!",BI$1,$A40))</f>
        <v>280.19024658203125</v>
      </c>
      <c r="BJ40" s="19" cm="1">
        <f t="array" aca="1" ref="BJ40" ca="1">INDIRECT(_xlfn.CONCAT(BJ$4,"_d!",BJ$1,$A40))</f>
        <v>276.078369140625</v>
      </c>
      <c r="BK40" s="19" cm="1">
        <f t="array" aca="1" ref="BK40" ca="1">INDIRECT(_xlfn.CONCAT(BK$4,"_d!",BK$1,$A40))</f>
        <v>283.949951171875</v>
      </c>
      <c r="BL40" s="19" cm="1">
        <f t="array" aca="1" ref="BL40" ca="1">INDIRECT(_xlfn.CONCAT(BL$4,"_d!",BL$1,$A40))</f>
        <v>276.5721435546875</v>
      </c>
      <c r="BM40" s="42">
        <f t="shared" ca="1" si="23"/>
        <v>274.34588595351124</v>
      </c>
      <c r="BN40" s="19" cm="1">
        <f t="array" aca="1" ref="BN40" ca="1">INDIRECT(_xlfn.CONCAT(BN$4,"_d!",BN$1,$A40))</f>
        <v>270.40618896484375</v>
      </c>
      <c r="BO40" s="19" cm="1">
        <f t="array" aca="1" ref="BO40" ca="1">INDIRECT(_xlfn.CONCAT(BO$4,"_d!",BO$1,$A40))</f>
        <v>274.492431640625</v>
      </c>
      <c r="BP40" s="19" cm="1">
        <f t="array" aca="1" ref="BP40" ca="1">INDIRECT(_xlfn.CONCAT(BP$4,"_d!",BP$1,$A40))</f>
        <v>278.86834716796875</v>
      </c>
      <c r="BQ40" s="19" cm="1">
        <f t="array" aca="1" ref="BQ40" ca="1">INDIRECT(_xlfn.CONCAT(BQ$4,"_d!",BQ$1,$A40))</f>
        <v>272.38369750976563</v>
      </c>
      <c r="BR40" s="19" cm="1">
        <f t="array" aca="1" ref="BR40" ca="1">INDIRECT(_xlfn.CONCAT(BR$4,"_d!",BR$1,$A40))</f>
        <v>283.65274047851563</v>
      </c>
      <c r="BS40" s="19" cm="1">
        <f t="array" aca="1" ref="BS40" ca="1">INDIRECT(_xlfn.CONCAT(BS$4,"_d!",BS$1,$A40))</f>
        <v>277.74447631835938</v>
      </c>
      <c r="BT40" s="42">
        <f t="shared" ca="1" si="24"/>
        <v>273.68036386977718</v>
      </c>
      <c r="BU40" s="42"/>
      <c r="BV40" s="45">
        <f t="shared" ca="1" si="25"/>
        <v>272.48137395401886</v>
      </c>
      <c r="BW40" s="45">
        <f t="shared" ca="1" si="26"/>
        <v>272.91849685398745</v>
      </c>
      <c r="BX40" s="45">
        <f t="shared" ca="1" si="27"/>
        <v>273.07570186688827</v>
      </c>
      <c r="BY40" s="45">
        <f t="shared" ca="1" si="28"/>
        <v>272.62729592359983</v>
      </c>
      <c r="BZ40" s="45">
        <f t="shared" ca="1" si="29"/>
        <v>274.19154484894341</v>
      </c>
      <c r="CA40" s="45">
        <f t="shared" ca="1" si="30"/>
        <v>273.64777190985484</v>
      </c>
      <c r="CB40" s="45">
        <f t="shared" ca="1" si="31"/>
        <v>274.18470111949154</v>
      </c>
      <c r="CC40" s="45">
        <f t="shared" ca="1" si="32"/>
        <v>273.89506601320369</v>
      </c>
      <c r="CD40" s="45">
        <f t="shared" ca="1" si="33"/>
        <v>274.34588595351124</v>
      </c>
      <c r="CE40" s="45">
        <f t="shared" ca="1" si="34"/>
        <v>273.68036386977718</v>
      </c>
      <c r="CF40" s="45" cm="1">
        <f t="array" aca="1" ref="CF40" ca="1">+SUMPRODUCT($BV$3:$CE$3/100,$BV40:$CE40)</f>
        <v>273.62327377285465</v>
      </c>
      <c r="CG40" s="24"/>
      <c r="CH40" s="24">
        <f t="shared" ca="1" si="37"/>
        <v>4.4211273325200251E-2</v>
      </c>
      <c r="CI40" s="24">
        <f t="shared" ca="1" si="37"/>
        <v>4.434350606283699E-2</v>
      </c>
      <c r="CJ40" s="24">
        <f t="shared" ca="1" si="37"/>
        <v>4.3203011128728042E-2</v>
      </c>
      <c r="CK40" s="24">
        <f t="shared" ca="1" si="37"/>
        <v>4.3388593359363181E-2</v>
      </c>
      <c r="CL40" s="24">
        <f t="shared" ca="1" si="37"/>
        <v>4.3894663247468602E-2</v>
      </c>
      <c r="CM40" s="24">
        <f t="shared" ca="1" si="37"/>
        <v>4.3550170781003317E-2</v>
      </c>
      <c r="CN40" s="24">
        <f t="shared" ca="1" si="37"/>
        <v>4.3104290029820413E-2</v>
      </c>
      <c r="CO40" s="24">
        <f t="shared" ca="1" si="37"/>
        <v>4.2595888119385528E-2</v>
      </c>
      <c r="CP40" s="24">
        <f t="shared" ca="1" si="37"/>
        <v>4.2201519348890715E-2</v>
      </c>
      <c r="CQ40" s="24">
        <f t="shared" ca="1" si="37"/>
        <v>4.0765287289698193E-2</v>
      </c>
      <c r="CR40" s="24">
        <f t="shared" ca="1" si="37"/>
        <v>4.2768769539855755E-2</v>
      </c>
      <c r="CS40" s="24">
        <f>+[1]NAC!AX41</f>
        <v>5.2912066996574136E-2</v>
      </c>
      <c r="CT40" s="24"/>
      <c r="CU40" s="24">
        <f t="shared" ca="1" si="38"/>
        <v>0.51971464181859095</v>
      </c>
      <c r="CV40" s="24">
        <f t="shared" ca="1" si="39"/>
        <v>0.52213317126479453</v>
      </c>
      <c r="CW40" s="24">
        <f t="shared" ca="1" si="40"/>
        <v>0.51981328122814197</v>
      </c>
      <c r="CX40" s="24">
        <f t="shared" ca="1" si="41"/>
        <v>0.51915003926259984</v>
      </c>
      <c r="CY40" s="24">
        <f t="shared" ca="1" si="42"/>
        <v>0.52294058674763555</v>
      </c>
      <c r="CZ40" s="24">
        <f t="shared" ca="1" si="43"/>
        <v>0.52184571112661282</v>
      </c>
      <c r="DA40" s="24">
        <f t="shared" ca="1" si="44"/>
        <v>0.52109242548481371</v>
      </c>
      <c r="DB40" s="24">
        <f t="shared" ca="1" si="45"/>
        <v>0.52216660467808618</v>
      </c>
      <c r="DC40" s="24">
        <f t="shared" ca="1" si="46"/>
        <v>0.5223516525042553</v>
      </c>
      <c r="DD40" s="24">
        <f t="shared" ca="1" si="47"/>
        <v>0.52196516161345596</v>
      </c>
      <c r="DE40" s="48">
        <f t="shared" ca="1" si="48"/>
        <v>0.52152117340699355</v>
      </c>
      <c r="DF40" s="48">
        <f>+[1]NAC!AG41</f>
        <v>0.52115812917594662</v>
      </c>
      <c r="DG40" s="24">
        <f t="shared" ca="1" si="49"/>
        <v>-2.2505197948650135E-3</v>
      </c>
    </row>
    <row r="41" spans="1:111" x14ac:dyDescent="0.25">
      <c r="A41">
        <f t="shared" si="36"/>
        <v>68</v>
      </c>
      <c r="B41" s="35">
        <f>+NAC!A41</f>
        <v>43800</v>
      </c>
      <c r="C41" s="19" cm="1">
        <f t="array" aca="1" ref="C41" ca="1">INDIRECT(_xlfn.CONCAT(C$4,"_d!",C$1,$A41))</f>
        <v>281.37966918945313</v>
      </c>
      <c r="D41" s="19" cm="1">
        <f t="array" aca="1" ref="D41" ca="1">INDIRECT(_xlfn.CONCAT(D$4,"_d!",D$1,$A41))</f>
        <v>280.3345947265625</v>
      </c>
      <c r="E41" s="19" cm="1">
        <f t="array" aca="1" ref="E41" ca="1">INDIRECT(_xlfn.CONCAT(E$4,"_d!",E$1,$A41))</f>
        <v>284.72146606445313</v>
      </c>
      <c r="F41" s="19" cm="1">
        <f t="array" aca="1" ref="F41" ca="1">INDIRECT(_xlfn.CONCAT(F$4,"_d!",F$1,$A41))</f>
        <v>285.22601318359375</v>
      </c>
      <c r="G41" s="19" cm="1">
        <f t="array" aca="1" ref="G41" ca="1">INDIRECT(_xlfn.CONCAT(G$4,"_d!",G$1,$A41))</f>
        <v>287.83834838867188</v>
      </c>
      <c r="H41" s="19" cm="1">
        <f t="array" aca="1" ref="H41" ca="1">INDIRECT(_xlfn.CONCAT(H$4,"_d!",H$1,$A41))</f>
        <v>284.09994506835938</v>
      </c>
      <c r="I41" s="42">
        <f t="shared" ca="1" si="15"/>
        <v>281.99175167570593</v>
      </c>
      <c r="J41" s="19" cm="1">
        <f t="array" aca="1" ref="J41" ca="1">INDIRECT(_xlfn.CONCAT(J$4,"_d!",J$1,$A41))</f>
        <v>280.4688720703125</v>
      </c>
      <c r="K41" s="19" cm="1">
        <f t="array" aca="1" ref="K41" ca="1">INDIRECT(_xlfn.CONCAT(K$4,"_d!",K$1,$A41))</f>
        <v>283.5087890625</v>
      </c>
      <c r="L41" s="19" cm="1">
        <f t="array" aca="1" ref="L41" ca="1">INDIRECT(_xlfn.CONCAT(L$4,"_d!",L$1,$A41))</f>
        <v>285.60873413085938</v>
      </c>
      <c r="M41" s="19" cm="1">
        <f t="array" aca="1" ref="M41" ca="1">INDIRECT(_xlfn.CONCAT(M$4,"_d!",M$1,$A41))</f>
        <v>284.57244873046875</v>
      </c>
      <c r="N41" s="19" cm="1">
        <f t="array" aca="1" ref="N41" ca="1">INDIRECT(_xlfn.CONCAT(N$4,"_d!",N$1,$A41))</f>
        <v>288.41793823242188</v>
      </c>
      <c r="O41" s="19" cm="1">
        <f t="array" aca="1" ref="O41" ca="1">INDIRECT(_xlfn.CONCAT(O$4,"_d!",O$1,$A41))</f>
        <v>282.42819213867188</v>
      </c>
      <c r="P41" s="42">
        <f t="shared" ca="1" si="16"/>
        <v>282.60589794850523</v>
      </c>
      <c r="Q41" s="19" cm="1">
        <f t="array" aca="1" ref="Q41" ca="1">INDIRECT(_xlfn.CONCAT(Q$4,"_d!",Q$1,$A41))</f>
        <v>281.7359619140625</v>
      </c>
      <c r="R41" s="19" cm="1">
        <f t="array" aca="1" ref="R41" ca="1">INDIRECT(_xlfn.CONCAT(R$4,"_d!",R$1,$A41))</f>
        <v>281.7359619140625</v>
      </c>
      <c r="S41" s="19" cm="1">
        <f t="array" aca="1" ref="S41" ca="1">INDIRECT(_xlfn.CONCAT(S$4,"_d!",S$1,$A41))</f>
        <v>286.79058837890625</v>
      </c>
      <c r="T41" s="19" cm="1">
        <f t="array" aca="1" ref="T41" ca="1">INDIRECT(_xlfn.CONCAT(T$4,"_d!",T$1,$A41))</f>
        <v>287.86187744140625</v>
      </c>
      <c r="U41" s="19" cm="1">
        <f t="array" aca="1" ref="U41" ca="1">INDIRECT(_xlfn.CONCAT(U$4,"_d!",U$1,$A41))</f>
        <v>289.5631103515625</v>
      </c>
      <c r="V41" s="19" cm="1">
        <f t="array" aca="1" ref="V41" ca="1">INDIRECT(_xlfn.CONCAT(V$4,"_d!",V$1,$A41))</f>
        <v>284.84182739257813</v>
      </c>
      <c r="W41" s="42">
        <f t="shared" ca="1" si="17"/>
        <v>283.02500027487781</v>
      </c>
      <c r="X41" s="19" cm="1">
        <f t="array" aca="1" ref="X41" ca="1">INDIRECT(_xlfn.CONCAT(X$4,"_d!",X$1,$A41))</f>
        <v>279.991455078125</v>
      </c>
      <c r="Y41" s="19" cm="1">
        <f t="array" aca="1" ref="Y41" ca="1">INDIRECT(_xlfn.CONCAT(Y$4,"_d!",Y$1,$A41))</f>
        <v>281.6766357421875</v>
      </c>
      <c r="Z41" s="19" cm="1">
        <f t="array" aca="1" ref="Z41" ca="1">INDIRECT(_xlfn.CONCAT(Z$4,"_d!",Z$1,$A41))</f>
        <v>288.81246948242188</v>
      </c>
      <c r="AA41" s="19" cm="1">
        <f t="array" aca="1" ref="AA41" ca="1">INDIRECT(_xlfn.CONCAT(AA$4,"_d!",AA$1,$A41))</f>
        <v>285.1109619140625</v>
      </c>
      <c r="AB41" s="19" cm="1">
        <f t="array" aca="1" ref="AB41" ca="1">INDIRECT(_xlfn.CONCAT(AB$4,"_d!",AB$1,$A41))</f>
        <v>292.32980346679688</v>
      </c>
      <c r="AC41" s="19" cm="1">
        <f t="array" aca="1" ref="AC41" ca="1">INDIRECT(_xlfn.CONCAT(AC$4,"_d!",AC$1,$A41))</f>
        <v>287.50759887695313</v>
      </c>
      <c r="AD41" s="42">
        <f t="shared" ca="1" si="18"/>
        <v>282.60409171763615</v>
      </c>
      <c r="AE41" s="19" cm="1">
        <f t="array" aca="1" ref="AE41" ca="1">INDIRECT(_xlfn.CONCAT(AE$4,"_d!",AE$1,$A41))</f>
        <v>281.58065795898438</v>
      </c>
      <c r="AF41" s="19" cm="1">
        <f t="array" aca="1" ref="AF41" ca="1">INDIRECT(_xlfn.CONCAT(AF$4,"_d!",AF$1,$A41))</f>
        <v>284.76339721679688</v>
      </c>
      <c r="AG41" s="19" cm="1">
        <f t="array" aca="1" ref="AG41" ca="1">INDIRECT(_xlfn.CONCAT(AG$4,"_d!",AG$1,$A41))</f>
        <v>288.46893310546875</v>
      </c>
      <c r="AH41" s="19" cm="1">
        <f t="array" aca="1" ref="AH41" ca="1">INDIRECT(_xlfn.CONCAT(AH$4,"_d!",AH$1,$A41))</f>
        <v>288.1734619140625</v>
      </c>
      <c r="AI41" s="19" cm="1">
        <f t="array" aca="1" ref="AI41" ca="1">INDIRECT(_xlfn.CONCAT(AI$4,"_d!",AI$1,$A41))</f>
        <v>290.54193115234375</v>
      </c>
      <c r="AJ41" s="19" cm="1">
        <f t="array" aca="1" ref="AJ41" ca="1">INDIRECT(_xlfn.CONCAT(AJ$4,"_d!",AJ$1,$A41))</f>
        <v>288.12423706054688</v>
      </c>
      <c r="AK41" s="42">
        <f t="shared" ca="1" si="19"/>
        <v>284.33810248472366</v>
      </c>
      <c r="AL41" s="19" cm="1">
        <f t="array" aca="1" ref="AL41" ca="1">INDIRECT(_xlfn.CONCAT(AL$4,"_d!",AL$1,$A41))</f>
        <v>281.14572143554688</v>
      </c>
      <c r="AM41" s="19" cm="1">
        <f t="array" aca="1" ref="AM41" ca="1">INDIRECT(_xlfn.CONCAT(AM$4,"_d!",AM$1,$A41))</f>
        <v>284.21942138671875</v>
      </c>
      <c r="AN41" s="19" cm="1">
        <f t="array" aca="1" ref="AN41" ca="1">INDIRECT(_xlfn.CONCAT(AN$4,"_d!",AN$1,$A41))</f>
        <v>288.36798095703125</v>
      </c>
      <c r="AO41" s="19" cm="1">
        <f t="array" aca="1" ref="AO41" ca="1">INDIRECT(_xlfn.CONCAT(AO$4,"_d!",AO$1,$A41))</f>
        <v>284.5128173828125</v>
      </c>
      <c r="AP41" s="19" cm="1">
        <f t="array" aca="1" ref="AP41" ca="1">INDIRECT(_xlfn.CONCAT(AP$4,"_d!",AP$1,$A41))</f>
        <v>292.41656494140625</v>
      </c>
      <c r="AQ41" s="19" cm="1">
        <f t="array" aca="1" ref="AQ41" ca="1">INDIRECT(_xlfn.CONCAT(AQ$4,"_d!",AQ$1,$A41))</f>
        <v>285.15826416015625</v>
      </c>
      <c r="AR41" s="42">
        <f t="shared" ca="1" si="20"/>
        <v>283.74104880016438</v>
      </c>
      <c r="AS41" s="19" cm="1">
        <f t="array" aca="1" ref="AS41" ca="1">INDIRECT(_xlfn.CONCAT(AS$4,"_d!",AS$1,$A41))</f>
        <v>281.07598876953125</v>
      </c>
      <c r="AT41" s="19" cm="1">
        <f t="array" aca="1" ref="AT41" ca="1">INDIRECT(_xlfn.CONCAT(AT$4,"_d!",AT$1,$A41))</f>
        <v>285.71640014648438</v>
      </c>
      <c r="AU41" s="19" cm="1">
        <f t="array" aca="1" ref="AU41" ca="1">INDIRECT(_xlfn.CONCAT(AU$4,"_d!",AU$1,$A41))</f>
        <v>288.9276123046875</v>
      </c>
      <c r="AV41" s="19" cm="1">
        <f t="array" aca="1" ref="AV41" ca="1">INDIRECT(_xlfn.CONCAT(AV$4,"_d!",AV$1,$A41))</f>
        <v>289.26535034179688</v>
      </c>
      <c r="AW41" s="19" cm="1">
        <f t="array" aca="1" ref="AW41" ca="1">INDIRECT(_xlfn.CONCAT(AW$4,"_d!",AW$1,$A41))</f>
        <v>292.58135986328125</v>
      </c>
      <c r="AX41" s="19" cm="1">
        <f t="array" aca="1" ref="AX41" ca="1">INDIRECT(_xlfn.CONCAT(AX$4,"_d!",AX$1,$A41))</f>
        <v>285.33999633789063</v>
      </c>
      <c r="AY41" s="42">
        <f t="shared" ca="1" si="21"/>
        <v>284.47166752337966</v>
      </c>
      <c r="AZ41" s="19" cm="1">
        <f t="array" aca="1" ref="AZ41" ca="1">INDIRECT(_xlfn.CONCAT(AZ$4,"_d!",AZ$1,$A41))</f>
        <v>281.98922729492188</v>
      </c>
      <c r="BA41" s="19" cm="1">
        <f t="array" aca="1" ref="BA41" ca="1">INDIRECT(_xlfn.CONCAT(BA$4,"_d!",BA$1,$A41))</f>
        <v>283.75369262695313</v>
      </c>
      <c r="BB41" s="19" cm="1">
        <f t="array" aca="1" ref="BB41" ca="1">INDIRECT(_xlfn.CONCAT(BB$4,"_d!",BB$1,$A41))</f>
        <v>289.744873046875</v>
      </c>
      <c r="BC41" s="19" cm="1">
        <f t="array" aca="1" ref="BC41" ca="1">INDIRECT(_xlfn.CONCAT(BC$4,"_d!",BC$1,$A41))</f>
        <v>285.78543090820313</v>
      </c>
      <c r="BD41" s="19" cm="1">
        <f t="array" aca="1" ref="BD41" ca="1">INDIRECT(_xlfn.CONCAT(BD$4,"_d!",BD$1,$A41))</f>
        <v>292.2833251953125</v>
      </c>
      <c r="BE41" s="19" cm="1">
        <f t="array" aca="1" ref="BE41" ca="1">INDIRECT(_xlfn.CONCAT(BE$4,"_d!",BE$1,$A41))</f>
        <v>288.49343872070313</v>
      </c>
      <c r="BF41" s="42">
        <f t="shared" ca="1" si="22"/>
        <v>284.30514600881645</v>
      </c>
      <c r="BG41" s="19" cm="1">
        <f t="array" aca="1" ref="BG41" ca="1">INDIRECT(_xlfn.CONCAT(BG$4,"_d!",BG$1,$A41))</f>
        <v>281.97344970703125</v>
      </c>
      <c r="BH41" s="19" cm="1">
        <f t="array" aca="1" ref="BH41" ca="1">INDIRECT(_xlfn.CONCAT(BH$4,"_d!",BH$1,$A41))</f>
        <v>284.612548828125</v>
      </c>
      <c r="BI41" s="19" cm="1">
        <f t="array" aca="1" ref="BI41" ca="1">INDIRECT(_xlfn.CONCAT(BI$4,"_d!",BI$1,$A41))</f>
        <v>291.0694580078125</v>
      </c>
      <c r="BJ41" s="19" cm="1">
        <f t="array" aca="1" ref="BJ41" ca="1">INDIRECT(_xlfn.CONCAT(BJ$4,"_d!",BJ$1,$A41))</f>
        <v>287.13873291015625</v>
      </c>
      <c r="BK41" s="19" cm="1">
        <f t="array" aca="1" ref="BK41" ca="1">INDIRECT(_xlfn.CONCAT(BK$4,"_d!",BK$1,$A41))</f>
        <v>293.69650268554688</v>
      </c>
      <c r="BL41" s="19" cm="1">
        <f t="array" aca="1" ref="BL41" ca="1">INDIRECT(_xlfn.CONCAT(BL$4,"_d!",BL$1,$A41))</f>
        <v>288.06964111328125</v>
      </c>
      <c r="BM41" s="42">
        <f t="shared" ca="1" si="23"/>
        <v>284.79916718164691</v>
      </c>
      <c r="BN41" s="19" cm="1">
        <f t="array" aca="1" ref="BN41" ca="1">INDIRECT(_xlfn.CONCAT(BN$4,"_d!",BN$1,$A41))</f>
        <v>281.25537109375</v>
      </c>
      <c r="BO41" s="19" cm="1">
        <f t="array" aca="1" ref="BO41" ca="1">INDIRECT(_xlfn.CONCAT(BO$4,"_d!",BO$1,$A41))</f>
        <v>284.60479736328125</v>
      </c>
      <c r="BP41" s="19" cm="1">
        <f t="array" aca="1" ref="BP41" ca="1">INDIRECT(_xlfn.CONCAT(BP$4,"_d!",BP$1,$A41))</f>
        <v>289.7357177734375</v>
      </c>
      <c r="BQ41" s="19" cm="1">
        <f t="array" aca="1" ref="BQ41" ca="1">INDIRECT(_xlfn.CONCAT(BQ$4,"_d!",BQ$1,$A41))</f>
        <v>283.84170532226563</v>
      </c>
      <c r="BR41" s="19" cm="1">
        <f t="array" aca="1" ref="BR41" ca="1">INDIRECT(_xlfn.CONCAT(BR$4,"_d!",BR$1,$A41))</f>
        <v>293.76763916015625</v>
      </c>
      <c r="BS41" s="19" cm="1">
        <f t="array" aca="1" ref="BS41" ca="1">INDIRECT(_xlfn.CONCAT(BS$4,"_d!",BS$1,$A41))</f>
        <v>289.21719360351563</v>
      </c>
      <c r="BT41" s="42">
        <f t="shared" ca="1" si="24"/>
        <v>284.30926971088547</v>
      </c>
      <c r="BU41" s="42"/>
      <c r="BV41" s="45">
        <f t="shared" ca="1" si="25"/>
        <v>281.99175167570593</v>
      </c>
      <c r="BW41" s="45">
        <f t="shared" ca="1" si="26"/>
        <v>282.60589794850523</v>
      </c>
      <c r="BX41" s="45">
        <f t="shared" ca="1" si="27"/>
        <v>283.02500027487781</v>
      </c>
      <c r="BY41" s="45">
        <f t="shared" ca="1" si="28"/>
        <v>282.60409171763615</v>
      </c>
      <c r="BZ41" s="45">
        <f t="shared" ca="1" si="29"/>
        <v>284.33810248472366</v>
      </c>
      <c r="CA41" s="45">
        <f t="shared" ca="1" si="30"/>
        <v>283.74104880016438</v>
      </c>
      <c r="CB41" s="45">
        <f t="shared" ca="1" si="31"/>
        <v>284.47166752337966</v>
      </c>
      <c r="CC41" s="45">
        <f t="shared" ca="1" si="32"/>
        <v>284.30514600881645</v>
      </c>
      <c r="CD41" s="45">
        <f t="shared" ca="1" si="33"/>
        <v>284.79916718164691</v>
      </c>
      <c r="CE41" s="45">
        <f t="shared" ca="1" si="34"/>
        <v>284.30926971088547</v>
      </c>
      <c r="CF41" s="45" cm="1">
        <f t="array" aca="1" ref="CF41" ca="1">+SUMPRODUCT($BV$3:$CE$3/100,$BV41:$CE41)</f>
        <v>283.84671334406414</v>
      </c>
      <c r="CG41" s="24"/>
      <c r="CH41" s="24">
        <f t="shared" ca="1" si="37"/>
        <v>3.4902854399478933E-2</v>
      </c>
      <c r="CI41" s="24">
        <f t="shared" ca="1" si="37"/>
        <v>3.5495582769901279E-2</v>
      </c>
      <c r="CJ41" s="24">
        <f t="shared" ca="1" si="37"/>
        <v>3.6434213443272023E-2</v>
      </c>
      <c r="CK41" s="24">
        <f t="shared" ca="1" si="37"/>
        <v>3.6594999632143077E-2</v>
      </c>
      <c r="CL41" s="24">
        <f t="shared" ca="1" si="37"/>
        <v>3.7005362953004939E-2</v>
      </c>
      <c r="CM41" s="24">
        <f t="shared" ca="1" si="37"/>
        <v>3.6884191747172279E-2</v>
      </c>
      <c r="CN41" s="24">
        <f t="shared" ca="1" si="37"/>
        <v>3.7518382177731402E-2</v>
      </c>
      <c r="CO41" s="24">
        <f t="shared" ca="1" si="37"/>
        <v>3.8007548464239038E-2</v>
      </c>
      <c r="CP41" s="24">
        <f t="shared" ca="1" si="37"/>
        <v>3.8102562361394421E-2</v>
      </c>
      <c r="CQ41" s="24">
        <f t="shared" ca="1" si="37"/>
        <v>3.8836932583755868E-2</v>
      </c>
      <c r="CR41" s="24">
        <f t="shared" ca="1" si="37"/>
        <v>3.7363194403179145E-2</v>
      </c>
      <c r="CS41" s="24">
        <f>+[1]NAC!AX42</f>
        <v>3.1453362255965178E-2</v>
      </c>
      <c r="CT41" s="24"/>
      <c r="CU41" s="24">
        <f t="shared" ca="1" si="38"/>
        <v>0.53659123389658325</v>
      </c>
      <c r="CV41" s="24">
        <f t="shared" ca="1" si="39"/>
        <v>0.53951011959510931</v>
      </c>
      <c r="CW41" s="24">
        <f t="shared" ca="1" si="40"/>
        <v>0.5350040971907748</v>
      </c>
      <c r="CX41" s="24">
        <f t="shared" ca="1" si="41"/>
        <v>0.53710094814857423</v>
      </c>
      <c r="CY41" s="24">
        <f t="shared" ca="1" si="42"/>
        <v>0.54026355256753944</v>
      </c>
      <c r="CZ41" s="24">
        <f t="shared" ca="1" si="43"/>
        <v>0.5392262283417375</v>
      </c>
      <c r="DA41" s="24">
        <f t="shared" ca="1" si="44"/>
        <v>0.53871849116621617</v>
      </c>
      <c r="DB41" s="24">
        <f t="shared" ca="1" si="45"/>
        <v>0.5398236078963996</v>
      </c>
      <c r="DC41" s="24">
        <f t="shared" ca="1" si="46"/>
        <v>0.53974344969286459</v>
      </c>
      <c r="DD41" s="24">
        <f t="shared" ca="1" si="47"/>
        <v>0.53984595169566219</v>
      </c>
      <c r="DE41" s="48">
        <f t="shared" ca="1" si="48"/>
        <v>0.53889938375548629</v>
      </c>
      <c r="DF41" s="48">
        <f>+[1]NAC!AG42</f>
        <v>0.5377102550189905</v>
      </c>
      <c r="DG41" s="24">
        <f t="shared" ca="1" si="49"/>
        <v>-3.2547177990789322E-3</v>
      </c>
    </row>
    <row r="42" spans="1:111" x14ac:dyDescent="0.25">
      <c r="A42">
        <f t="shared" si="36"/>
        <v>69</v>
      </c>
      <c r="B42" s="35">
        <f>+NAC!A42</f>
        <v>43831</v>
      </c>
      <c r="C42" s="19" cm="1">
        <f t="array" aca="1" ref="C42" ca="1">INDIRECT(_xlfn.CONCAT(C$4,"_d!",C$1,$A42))</f>
        <v>288.327880859375</v>
      </c>
      <c r="D42" s="19" cm="1">
        <f t="array" aca="1" ref="D42" ca="1">INDIRECT(_xlfn.CONCAT(D$4,"_d!",D$1,$A42))</f>
        <v>288.99029541015625</v>
      </c>
      <c r="E42" s="19" cm="1">
        <f t="array" aca="1" ref="E42" ca="1">INDIRECT(_xlfn.CONCAT(E$4,"_d!",E$1,$A42))</f>
        <v>292.85992431640625</v>
      </c>
      <c r="F42" s="19" cm="1">
        <f t="array" aca="1" ref="F42" ca="1">INDIRECT(_xlfn.CONCAT(F$4,"_d!",F$1,$A42))</f>
        <v>295.42611694335938</v>
      </c>
      <c r="G42" s="19" cm="1">
        <f t="array" aca="1" ref="G42" ca="1">INDIRECT(_xlfn.CONCAT(G$4,"_d!",G$1,$A42))</f>
        <v>296.30441284179688</v>
      </c>
      <c r="H42" s="19" cm="1">
        <f t="array" aca="1" ref="H42" ca="1">INDIRECT(_xlfn.CONCAT(H$4,"_d!",H$1,$A42))</f>
        <v>292.06900024414063</v>
      </c>
      <c r="I42" s="42">
        <f t="shared" ca="1" si="15"/>
        <v>289.88176829498371</v>
      </c>
      <c r="J42" s="19" cm="1">
        <f t="array" aca="1" ref="J42" ca="1">INDIRECT(_xlfn.CONCAT(J$4,"_d!",J$1,$A42))</f>
        <v>287.5576171875</v>
      </c>
      <c r="K42" s="19" cm="1">
        <f t="array" aca="1" ref="K42" ca="1">INDIRECT(_xlfn.CONCAT(K$4,"_d!",K$1,$A42))</f>
        <v>291.3131103515625</v>
      </c>
      <c r="L42" s="19" cm="1">
        <f t="array" aca="1" ref="L42" ca="1">INDIRECT(_xlfn.CONCAT(L$4,"_d!",L$1,$A42))</f>
        <v>293.43682861328125</v>
      </c>
      <c r="M42" s="19" cm="1">
        <f t="array" aca="1" ref="M42" ca="1">INDIRECT(_xlfn.CONCAT(M$4,"_d!",M$1,$A42))</f>
        <v>294.39154052734375</v>
      </c>
      <c r="N42" s="19" cm="1">
        <f t="array" aca="1" ref="N42" ca="1">INDIRECT(_xlfn.CONCAT(N$4,"_d!",N$1,$A42))</f>
        <v>296.16494750976563</v>
      </c>
      <c r="O42" s="19" cm="1">
        <f t="array" aca="1" ref="O42" ca="1">INDIRECT(_xlfn.CONCAT(O$4,"_d!",O$1,$A42))</f>
        <v>290.01370239257813</v>
      </c>
      <c r="P42" s="42">
        <f t="shared" ca="1" si="16"/>
        <v>290.17310235233782</v>
      </c>
      <c r="Q42" s="19" cm="1">
        <f t="array" aca="1" ref="Q42" ca="1">INDIRECT(_xlfn.CONCAT(Q$4,"_d!",Q$1,$A42))</f>
        <v>287.9071044921875</v>
      </c>
      <c r="R42" s="19" cm="1">
        <f t="array" aca="1" ref="R42" ca="1">INDIRECT(_xlfn.CONCAT(R$4,"_d!",R$1,$A42))</f>
        <v>287.9071044921875</v>
      </c>
      <c r="S42" s="19" cm="1">
        <f t="array" aca="1" ref="S42" ca="1">INDIRECT(_xlfn.CONCAT(S$4,"_d!",S$1,$A42))</f>
        <v>294.33734130859375</v>
      </c>
      <c r="T42" s="19" cm="1">
        <f t="array" aca="1" ref="T42" ca="1">INDIRECT(_xlfn.CONCAT(T$4,"_d!",T$1,$A42))</f>
        <v>297.10812377929688</v>
      </c>
      <c r="U42" s="19" cm="1">
        <f t="array" aca="1" ref="U42" ca="1">INDIRECT(_xlfn.CONCAT(U$4,"_d!",U$1,$A42))</f>
        <v>297.40939331054688</v>
      </c>
      <c r="V42" s="19" cm="1">
        <f t="array" aca="1" ref="V42" ca="1">INDIRECT(_xlfn.CONCAT(V$4,"_d!",V$1,$A42))</f>
        <v>292.46578979492188</v>
      </c>
      <c r="W42" s="42">
        <f t="shared" ca="1" si="17"/>
        <v>289.62273980362596</v>
      </c>
      <c r="X42" s="19" cm="1">
        <f t="array" aca="1" ref="X42" ca="1">INDIRECT(_xlfn.CONCAT(X$4,"_d!",X$1,$A42))</f>
        <v>286.24032592773438</v>
      </c>
      <c r="Y42" s="19" cm="1">
        <f t="array" aca="1" ref="Y42" ca="1">INDIRECT(_xlfn.CONCAT(Y$4,"_d!",Y$1,$A42))</f>
        <v>289.32479858398438</v>
      </c>
      <c r="Z42" s="19" cm="1">
        <f t="array" aca="1" ref="Z42" ca="1">INDIRECT(_xlfn.CONCAT(Z$4,"_d!",Z$1,$A42))</f>
        <v>296.09100341796875</v>
      </c>
      <c r="AA42" s="19" cm="1">
        <f t="array" aca="1" ref="AA42" ca="1">INDIRECT(_xlfn.CONCAT(AA$4,"_d!",AA$1,$A42))</f>
        <v>294.09384155273438</v>
      </c>
      <c r="AB42" s="19" cm="1">
        <f t="array" aca="1" ref="AB42" ca="1">INDIRECT(_xlfn.CONCAT(AB$4,"_d!",AB$1,$A42))</f>
        <v>299.76205444335938</v>
      </c>
      <c r="AC42" s="19" cm="1">
        <f t="array" aca="1" ref="AC42" ca="1">INDIRECT(_xlfn.CONCAT(AC$4,"_d!",AC$1,$A42))</f>
        <v>294.88528442382813</v>
      </c>
      <c r="AD42" s="42">
        <f t="shared" ca="1" si="18"/>
        <v>289.64546746269093</v>
      </c>
      <c r="AE42" s="19" cm="1">
        <f t="array" aca="1" ref="AE42" ca="1">INDIRECT(_xlfn.CONCAT(AE$4,"_d!",AE$1,$A42))</f>
        <v>287.72052001953125</v>
      </c>
      <c r="AF42" s="19" cm="1">
        <f t="array" aca="1" ref="AF42" ca="1">INDIRECT(_xlfn.CONCAT(AF$4,"_d!",AF$1,$A42))</f>
        <v>291.83660888671875</v>
      </c>
      <c r="AG42" s="19" cm="1">
        <f t="array" aca="1" ref="AG42" ca="1">INDIRECT(_xlfn.CONCAT(AG$4,"_d!",AG$1,$A42))</f>
        <v>295.4002685546875</v>
      </c>
      <c r="AH42" s="19" cm="1">
        <f t="array" aca="1" ref="AH42" ca="1">INDIRECT(_xlfn.CONCAT(AH$4,"_d!",AH$1,$A42))</f>
        <v>297.1285400390625</v>
      </c>
      <c r="AI42" s="19" cm="1">
        <f t="array" aca="1" ref="AI42" ca="1">INDIRECT(_xlfn.CONCAT(AI$4,"_d!",AI$1,$A42))</f>
        <v>297.87295532226563</v>
      </c>
      <c r="AJ42" s="19" cm="1">
        <f t="array" aca="1" ref="AJ42" ca="1">INDIRECT(_xlfn.CONCAT(AJ$4,"_d!",AJ$1,$A42))</f>
        <v>295.44259643554688</v>
      </c>
      <c r="AK42" s="42">
        <f t="shared" ca="1" si="19"/>
        <v>291.10743495713928</v>
      </c>
      <c r="AL42" s="19" cm="1">
        <f t="array" aca="1" ref="AL42" ca="1">INDIRECT(_xlfn.CONCAT(AL$4,"_d!",AL$1,$A42))</f>
        <v>287.08316040039063</v>
      </c>
      <c r="AM42" s="19" cm="1">
        <f t="array" aca="1" ref="AM42" ca="1">INDIRECT(_xlfn.CONCAT(AM$4,"_d!",AM$1,$A42))</f>
        <v>291.37606811523438</v>
      </c>
      <c r="AN42" s="19" cm="1">
        <f t="array" aca="1" ref="AN42" ca="1">INDIRECT(_xlfn.CONCAT(AN$4,"_d!",AN$1,$A42))</f>
        <v>295.0137939453125</v>
      </c>
      <c r="AO42" s="19" cm="1">
        <f t="array" aca="1" ref="AO42" ca="1">INDIRECT(_xlfn.CONCAT(AO$4,"_d!",AO$1,$A42))</f>
        <v>293.54595947265625</v>
      </c>
      <c r="AP42" s="19" cm="1">
        <f t="array" aca="1" ref="AP42" ca="1">INDIRECT(_xlfn.CONCAT(AP$4,"_d!",AP$1,$A42))</f>
        <v>299.397216796875</v>
      </c>
      <c r="AQ42" s="19" cm="1">
        <f t="array" aca="1" ref="AQ42" ca="1">INDIRECT(_xlfn.CONCAT(AQ$4,"_d!",AQ$1,$A42))</f>
        <v>292.5401611328125</v>
      </c>
      <c r="AR42" s="42">
        <f t="shared" ca="1" si="20"/>
        <v>290.41391493453648</v>
      </c>
      <c r="AS42" s="19" cm="1">
        <f t="array" aca="1" ref="AS42" ca="1">INDIRECT(_xlfn.CONCAT(AS$4,"_d!",AS$1,$A42))</f>
        <v>286.67755126953125</v>
      </c>
      <c r="AT42" s="19" cm="1">
        <f t="array" aca="1" ref="AT42" ca="1">INDIRECT(_xlfn.CONCAT(AT$4,"_d!",AT$1,$A42))</f>
        <v>292.64703369140625</v>
      </c>
      <c r="AU42" s="19" cm="1">
        <f t="array" aca="1" ref="AU42" ca="1">INDIRECT(_xlfn.CONCAT(AU$4,"_d!",AU$1,$A42))</f>
        <v>295.02328491210938</v>
      </c>
      <c r="AV42" s="19" cm="1">
        <f t="array" aca="1" ref="AV42" ca="1">INDIRECT(_xlfn.CONCAT(AV$4,"_d!",AV$1,$A42))</f>
        <v>297.55160522460938</v>
      </c>
      <c r="AW42" s="19" cm="1">
        <f t="array" aca="1" ref="AW42" ca="1">INDIRECT(_xlfn.CONCAT(AW$4,"_d!",AW$1,$A42))</f>
        <v>299.6717529296875</v>
      </c>
      <c r="AX42" s="19" cm="1">
        <f t="array" aca="1" ref="AX42" ca="1">INDIRECT(_xlfn.CONCAT(AX$4,"_d!",AX$1,$A42))</f>
        <v>292.85989379882813</v>
      </c>
      <c r="AY42" s="42">
        <f t="shared" ca="1" si="21"/>
        <v>290.86476509688242</v>
      </c>
      <c r="AZ42" s="19" cm="1">
        <f t="array" aca="1" ref="AZ42" ca="1">INDIRECT(_xlfn.CONCAT(AZ$4,"_d!",AZ$1,$A42))</f>
        <v>287.02676391601563</v>
      </c>
      <c r="BA42" s="19" cm="1">
        <f t="array" aca="1" ref="BA42" ca="1">INDIRECT(_xlfn.CONCAT(BA$4,"_d!",BA$1,$A42))</f>
        <v>290.64404296875</v>
      </c>
      <c r="BB42" s="19" cm="1">
        <f t="array" aca="1" ref="BB42" ca="1">INDIRECT(_xlfn.CONCAT(BB$4,"_d!",BB$1,$A42))</f>
        <v>295.71771240234375</v>
      </c>
      <c r="BC42" s="19" cm="1">
        <f t="array" aca="1" ref="BC42" ca="1">INDIRECT(_xlfn.CONCAT(BC$4,"_d!",BC$1,$A42))</f>
        <v>293.80050659179688</v>
      </c>
      <c r="BD42" s="19" cm="1">
        <f t="array" aca="1" ref="BD42" ca="1">INDIRECT(_xlfn.CONCAT(BD$4,"_d!",BD$1,$A42))</f>
        <v>299.49002075195313</v>
      </c>
      <c r="BE42" s="19" cm="1">
        <f t="array" aca="1" ref="BE42" ca="1">INDIRECT(_xlfn.CONCAT(BE$4,"_d!",BE$1,$A42))</f>
        <v>295.4715576171875</v>
      </c>
      <c r="BF42" s="42">
        <f t="shared" ca="1" si="22"/>
        <v>290.39383924563811</v>
      </c>
      <c r="BG42" s="19" cm="1">
        <f t="array" aca="1" ref="BG42" ca="1">INDIRECT(_xlfn.CONCAT(BG$4,"_d!",BG$1,$A42))</f>
        <v>286.92919921875</v>
      </c>
      <c r="BH42" s="19" cm="1">
        <f t="array" aca="1" ref="BH42" ca="1">INDIRECT(_xlfn.CONCAT(BH$4,"_d!",BH$1,$A42))</f>
        <v>291.10223388671875</v>
      </c>
      <c r="BI42" s="19" cm="1">
        <f t="array" aca="1" ref="BI42" ca="1">INDIRECT(_xlfn.CONCAT(BI$4,"_d!",BI$1,$A42))</f>
        <v>296.81399536132813</v>
      </c>
      <c r="BJ42" s="19" cm="1">
        <f t="array" aca="1" ref="BJ42" ca="1">INDIRECT(_xlfn.CONCAT(BJ$4,"_d!",BJ$1,$A42))</f>
        <v>295.09490966796875</v>
      </c>
      <c r="BK42" s="19" cm="1">
        <f t="array" aca="1" ref="BK42" ca="1">INDIRECT(_xlfn.CONCAT(BK$4,"_d!",BK$1,$A42))</f>
        <v>300.52816772460938</v>
      </c>
      <c r="BL42" s="19" cm="1">
        <f t="array" aca="1" ref="BL42" ca="1">INDIRECT(_xlfn.CONCAT(BL$4,"_d!",BL$1,$A42))</f>
        <v>295.16766357421875</v>
      </c>
      <c r="BM42" s="42">
        <f t="shared" ca="1" si="23"/>
        <v>290.68618293695005</v>
      </c>
      <c r="BN42" s="19" cm="1">
        <f t="array" aca="1" ref="BN42" ca="1">INDIRECT(_xlfn.CONCAT(BN$4,"_d!",BN$1,$A42))</f>
        <v>285.616455078125</v>
      </c>
      <c r="BO42" s="19" cm="1">
        <f t="array" aca="1" ref="BO42" ca="1">INDIRECT(_xlfn.CONCAT(BO$4,"_d!",BO$1,$A42))</f>
        <v>290.87017822265625</v>
      </c>
      <c r="BP42" s="19" cm="1">
        <f t="array" aca="1" ref="BP42" ca="1">INDIRECT(_xlfn.CONCAT(BP$4,"_d!",BP$1,$A42))</f>
        <v>295.05807495117188</v>
      </c>
      <c r="BQ42" s="19" cm="1">
        <f t="array" aca="1" ref="BQ42" ca="1">INDIRECT(_xlfn.CONCAT(BQ$4,"_d!",BQ$1,$A42))</f>
        <v>291.46343994140625</v>
      </c>
      <c r="BR42" s="19" cm="1">
        <f t="array" aca="1" ref="BR42" ca="1">INDIRECT(_xlfn.CONCAT(BR$4,"_d!",BR$1,$A42))</f>
        <v>300.39096069335938</v>
      </c>
      <c r="BS42" s="19" cm="1">
        <f t="array" aca="1" ref="BS42" ca="1">INDIRECT(_xlfn.CONCAT(BS$4,"_d!",BS$1,$A42))</f>
        <v>296.05364990234375</v>
      </c>
      <c r="BT42" s="42">
        <f t="shared" ca="1" si="24"/>
        <v>289.78989768139218</v>
      </c>
      <c r="BU42" s="42"/>
      <c r="BV42" s="45">
        <f t="shared" ca="1" si="25"/>
        <v>289.88176829498371</v>
      </c>
      <c r="BW42" s="45">
        <f t="shared" ca="1" si="26"/>
        <v>290.17310235233782</v>
      </c>
      <c r="BX42" s="45">
        <f t="shared" ca="1" si="27"/>
        <v>289.62273980362596</v>
      </c>
      <c r="BY42" s="45">
        <f t="shared" ca="1" si="28"/>
        <v>289.64546746269093</v>
      </c>
      <c r="BZ42" s="45">
        <f t="shared" ca="1" si="29"/>
        <v>291.10743495713928</v>
      </c>
      <c r="CA42" s="45">
        <f t="shared" ca="1" si="30"/>
        <v>290.41391493453648</v>
      </c>
      <c r="CB42" s="45">
        <f t="shared" ca="1" si="31"/>
        <v>290.86476509688242</v>
      </c>
      <c r="CC42" s="45">
        <f t="shared" ca="1" si="32"/>
        <v>290.39383924563811</v>
      </c>
      <c r="CD42" s="45">
        <f t="shared" ca="1" si="33"/>
        <v>290.68618293695005</v>
      </c>
      <c r="CE42" s="45">
        <f t="shared" ca="1" si="34"/>
        <v>289.78989768139218</v>
      </c>
      <c r="CF42" s="45" cm="1">
        <f t="array" aca="1" ref="CF42" ca="1">+SUMPRODUCT($BV$3:$CE$3/100,$BV42:$CE42)</f>
        <v>290.25100008927569</v>
      </c>
      <c r="CG42" s="24"/>
      <c r="CH42" s="24">
        <f t="shared" ca="1" si="37"/>
        <v>2.7979600723752496E-2</v>
      </c>
      <c r="CI42" s="24">
        <f t="shared" ca="1" si="37"/>
        <v>2.6776526812654966E-2</v>
      </c>
      <c r="CJ42" s="24">
        <f t="shared" ca="1" si="37"/>
        <v>2.3311507896264683E-2</v>
      </c>
      <c r="CK42" s="24">
        <f t="shared" ca="1" si="37"/>
        <v>2.4916043155136514E-2</v>
      </c>
      <c r="CL42" s="24">
        <f t="shared" ca="1" si="37"/>
        <v>2.3807335046766465E-2</v>
      </c>
      <c r="CM42" s="24">
        <f t="shared" ca="1" si="37"/>
        <v>2.3517450726953992E-2</v>
      </c>
      <c r="CN42" s="24">
        <f t="shared" ca="1" si="37"/>
        <v>2.2473582797054137E-2</v>
      </c>
      <c r="CO42" s="24">
        <f t="shared" ca="1" si="37"/>
        <v>2.1416050051492386E-2</v>
      </c>
      <c r="CP42" s="24">
        <f t="shared" ca="1" si="37"/>
        <v>2.0670761833893936E-2</v>
      </c>
      <c r="CQ42" s="24">
        <f t="shared" ca="1" si="37"/>
        <v>1.9276993592505676E-2</v>
      </c>
      <c r="CR42" s="24">
        <f t="shared" ca="1" si="37"/>
        <v>2.256248335505151E-2</v>
      </c>
      <c r="CS42" s="24">
        <f>+[1]NAC!AX43</f>
        <v>4.6968103750438139E-2</v>
      </c>
      <c r="CT42" s="24"/>
      <c r="CU42" s="24">
        <f t="shared" ca="1" si="38"/>
        <v>0.53404311183926856</v>
      </c>
      <c r="CV42" s="24">
        <f t="shared" ca="1" si="39"/>
        <v>0.53516431404938603</v>
      </c>
      <c r="CW42" s="24">
        <f t="shared" ca="1" si="40"/>
        <v>0.52612155158979856</v>
      </c>
      <c r="CX42" s="24">
        <f t="shared" ca="1" si="41"/>
        <v>0.53012712531073358</v>
      </c>
      <c r="CY42" s="24">
        <f t="shared" ca="1" si="42"/>
        <v>0.531716611273086</v>
      </c>
      <c r="CZ42" s="24">
        <f t="shared" ca="1" si="43"/>
        <v>0.53053546662655138</v>
      </c>
      <c r="DA42" s="24">
        <f t="shared" ca="1" si="44"/>
        <v>0.5282667592772865</v>
      </c>
      <c r="DB42" s="24">
        <f t="shared" ca="1" si="45"/>
        <v>0.52848732191488779</v>
      </c>
      <c r="DC42" s="24">
        <f t="shared" ca="1" si="46"/>
        <v>0.52701083801387183</v>
      </c>
      <c r="DD42" s="24">
        <f t="shared" ca="1" si="47"/>
        <v>0.52555981286163878</v>
      </c>
      <c r="DE42" s="48">
        <f t="shared" ca="1" si="48"/>
        <v>0.52887882886020865</v>
      </c>
      <c r="DF42" s="48">
        <f>+[1]NAC!AG43</f>
        <v>0.528481012658228</v>
      </c>
      <c r="DG42" s="24">
        <f t="shared" ca="1" si="49"/>
        <v>8.4832989776297829E-3</v>
      </c>
    </row>
    <row r="43" spans="1:111" x14ac:dyDescent="0.25">
      <c r="A43">
        <f t="shared" si="36"/>
        <v>70</v>
      </c>
      <c r="B43" s="35">
        <f>+NAC!A43</f>
        <v>43862</v>
      </c>
      <c r="C43" s="19" cm="1">
        <f t="array" aca="1" ref="C43" ca="1">INDIRECT(_xlfn.CONCAT(C$4,"_d!",C$1,$A43))</f>
        <v>294.0474853515625</v>
      </c>
      <c r="D43" s="19" cm="1">
        <f t="array" aca="1" ref="D43" ca="1">INDIRECT(_xlfn.CONCAT(D$4,"_d!",D$1,$A43))</f>
        <v>295.71871948242188</v>
      </c>
      <c r="E43" s="19" cm="1">
        <f t="array" aca="1" ref="E43" ca="1">INDIRECT(_xlfn.CONCAT(E$4,"_d!",E$1,$A43))</f>
        <v>298.98919677734375</v>
      </c>
      <c r="F43" s="19" cm="1">
        <f t="array" aca="1" ref="F43" ca="1">INDIRECT(_xlfn.CONCAT(F$4,"_d!",F$1,$A43))</f>
        <v>302.18545532226563</v>
      </c>
      <c r="G43" s="19" cm="1">
        <f t="array" aca="1" ref="G43" ca="1">INDIRECT(_xlfn.CONCAT(G$4,"_d!",G$1,$A43))</f>
        <v>304.05783081054688</v>
      </c>
      <c r="H43" s="19" cm="1">
        <f t="array" aca="1" ref="H43" ca="1">INDIRECT(_xlfn.CONCAT(H$4,"_d!",H$1,$A43))</f>
        <v>297.382080078125</v>
      </c>
      <c r="I43" s="42">
        <f t="shared" ca="1" si="15"/>
        <v>296.10552828905668</v>
      </c>
      <c r="J43" s="19" cm="1">
        <f t="array" aca="1" ref="J43" ca="1">INDIRECT(_xlfn.CONCAT(J$4,"_d!",J$1,$A43))</f>
        <v>293.17938232421875</v>
      </c>
      <c r="K43" s="19" cm="1">
        <f t="array" aca="1" ref="K43" ca="1">INDIRECT(_xlfn.CONCAT(K$4,"_d!",K$1,$A43))</f>
        <v>297.88238525390625</v>
      </c>
      <c r="L43" s="19" cm="1">
        <f t="array" aca="1" ref="L43" ca="1">INDIRECT(_xlfn.CONCAT(L$4,"_d!",L$1,$A43))</f>
        <v>299.20352172851563</v>
      </c>
      <c r="M43" s="19" cm="1">
        <f t="array" aca="1" ref="M43" ca="1">INDIRECT(_xlfn.CONCAT(M$4,"_d!",M$1,$A43))</f>
        <v>301.0670166015625</v>
      </c>
      <c r="N43" s="19" cm="1">
        <f t="array" aca="1" ref="N43" ca="1">INDIRECT(_xlfn.CONCAT(N$4,"_d!",N$1,$A43))</f>
        <v>303.50357055664063</v>
      </c>
      <c r="O43" s="19" cm="1">
        <f t="array" aca="1" ref="O43" ca="1">INDIRECT(_xlfn.CONCAT(O$4,"_d!",O$1,$A43))</f>
        <v>295.22039794921875</v>
      </c>
      <c r="P43" s="42">
        <f t="shared" ca="1" si="16"/>
        <v>296.23987109669372</v>
      </c>
      <c r="Q43" s="19" cm="1">
        <f t="array" aca="1" ref="Q43" ca="1">INDIRECT(_xlfn.CONCAT(Q$4,"_d!",Q$1,$A43))</f>
        <v>293.36654663085938</v>
      </c>
      <c r="R43" s="19" cm="1">
        <f t="array" aca="1" ref="R43" ca="1">INDIRECT(_xlfn.CONCAT(R$4,"_d!",R$1,$A43))</f>
        <v>293.36654663085938</v>
      </c>
      <c r="S43" s="19" cm="1">
        <f t="array" aca="1" ref="S43" ca="1">INDIRECT(_xlfn.CONCAT(S$4,"_d!",S$1,$A43))</f>
        <v>299.79904174804688</v>
      </c>
      <c r="T43" s="19" cm="1">
        <f t="array" aca="1" ref="T43" ca="1">INDIRECT(_xlfn.CONCAT(T$4,"_d!",T$1,$A43))</f>
        <v>303.57037353515625</v>
      </c>
      <c r="U43" s="19" cm="1">
        <f t="array" aca="1" ref="U43" ca="1">INDIRECT(_xlfn.CONCAT(U$4,"_d!",U$1,$A43))</f>
        <v>304.46151733398438</v>
      </c>
      <c r="V43" s="19" cm="1">
        <f t="array" aca="1" ref="V43" ca="1">INDIRECT(_xlfn.CONCAT(V$4,"_d!",V$1,$A43))</f>
        <v>297.78173828125</v>
      </c>
      <c r="W43" s="42">
        <f t="shared" ca="1" si="17"/>
        <v>295.21376017827356</v>
      </c>
      <c r="X43" s="19" cm="1">
        <f t="array" aca="1" ref="X43" ca="1">INDIRECT(_xlfn.CONCAT(X$4,"_d!",X$1,$A43))</f>
        <v>291.71902465820313</v>
      </c>
      <c r="Y43" s="19" cm="1">
        <f t="array" aca="1" ref="Y43" ca="1">INDIRECT(_xlfn.CONCAT(Y$4,"_d!",Y$1,$A43))</f>
        <v>295.96258544921875</v>
      </c>
      <c r="Z43" s="19" cm="1">
        <f t="array" aca="1" ref="Z43" ca="1">INDIRECT(_xlfn.CONCAT(Z$4,"_d!",Z$1,$A43))</f>
        <v>301.37567138671875</v>
      </c>
      <c r="AA43" s="19" cm="1">
        <f t="array" aca="1" ref="AA43" ca="1">INDIRECT(_xlfn.CONCAT(AA$4,"_d!",AA$1,$A43))</f>
        <v>300.47344970703125</v>
      </c>
      <c r="AB43" s="19" cm="1">
        <f t="array" aca="1" ref="AB43" ca="1">INDIRECT(_xlfn.CONCAT(AB$4,"_d!",AB$1,$A43))</f>
        <v>306.64126586914063</v>
      </c>
      <c r="AC43" s="19" cm="1">
        <f t="array" aca="1" ref="AC43" ca="1">INDIRECT(_xlfn.CONCAT(AC$4,"_d!",AC$1,$A43))</f>
        <v>300.17965698242188</v>
      </c>
      <c r="AD43" s="42">
        <f t="shared" ca="1" si="18"/>
        <v>295.60006072573134</v>
      </c>
      <c r="AE43" s="19" cm="1">
        <f t="array" aca="1" ref="AE43" ca="1">INDIRECT(_xlfn.CONCAT(AE$4,"_d!",AE$1,$A43))</f>
        <v>293.26522827148438</v>
      </c>
      <c r="AF43" s="19" cm="1">
        <f t="array" aca="1" ref="AF43" ca="1">INDIRECT(_xlfn.CONCAT(AF$4,"_d!",AF$1,$A43))</f>
        <v>298.286376953125</v>
      </c>
      <c r="AG43" s="19" cm="1">
        <f t="array" aca="1" ref="AG43" ca="1">INDIRECT(_xlfn.CONCAT(AG$4,"_d!",AG$1,$A43))</f>
        <v>300.53890991210938</v>
      </c>
      <c r="AH43" s="19" cm="1">
        <f t="array" aca="1" ref="AH43" ca="1">INDIRECT(_xlfn.CONCAT(AH$4,"_d!",AH$1,$A43))</f>
        <v>303.61468505859375</v>
      </c>
      <c r="AI43" s="19" cm="1">
        <f t="array" aca="1" ref="AI43" ca="1">INDIRECT(_xlfn.CONCAT(AI$4,"_d!",AI$1,$A43))</f>
        <v>304.88983154296875</v>
      </c>
      <c r="AJ43" s="19" cm="1">
        <f t="array" aca="1" ref="AJ43" ca="1">INDIRECT(_xlfn.CONCAT(AJ$4,"_d!",AJ$1,$A43))</f>
        <v>300.67520141601563</v>
      </c>
      <c r="AK43" s="42">
        <f t="shared" ca="1" si="19"/>
        <v>297.02766235519795</v>
      </c>
      <c r="AL43" s="19" cm="1">
        <f t="array" aca="1" ref="AL43" ca="1">INDIRECT(_xlfn.CONCAT(AL$4,"_d!",AL$1,$A43))</f>
        <v>292.54302978515625</v>
      </c>
      <c r="AM43" s="19" cm="1">
        <f t="array" aca="1" ref="AM43" ca="1">INDIRECT(_xlfn.CONCAT(AM$4,"_d!",AM$1,$A43))</f>
        <v>297.89431762695313</v>
      </c>
      <c r="AN43" s="19" cm="1">
        <f t="array" aca="1" ref="AN43" ca="1">INDIRECT(_xlfn.CONCAT(AN$4,"_d!",AN$1,$A43))</f>
        <v>299.91461181640625</v>
      </c>
      <c r="AO43" s="19" cm="1">
        <f t="array" aca="1" ref="AO43" ca="1">INDIRECT(_xlfn.CONCAT(AO$4,"_d!",AO$1,$A43))</f>
        <v>299.85736083984375</v>
      </c>
      <c r="AP43" s="19" cm="1">
        <f t="array" aca="1" ref="AP43" ca="1">INDIRECT(_xlfn.CONCAT(AP$4,"_d!",AP$1,$A43))</f>
        <v>306.09259033203125</v>
      </c>
      <c r="AQ43" s="19" cm="1">
        <f t="array" aca="1" ref="AQ43" ca="1">INDIRECT(_xlfn.CONCAT(AQ$4,"_d!",AQ$1,$A43))</f>
        <v>297.76596069335938</v>
      </c>
      <c r="AR43" s="42">
        <f t="shared" ca="1" si="20"/>
        <v>296.27397393037182</v>
      </c>
      <c r="AS43" s="19" cm="1">
        <f t="array" aca="1" ref="AS43" ca="1">INDIRECT(_xlfn.CONCAT(AS$4,"_d!",AS$1,$A43))</f>
        <v>292.0032958984375</v>
      </c>
      <c r="AT43" s="19" cm="1">
        <f t="array" aca="1" ref="AT43" ca="1">INDIRECT(_xlfn.CONCAT(AT$4,"_d!",AT$1,$A43))</f>
        <v>299.0950927734375</v>
      </c>
      <c r="AU43" s="19" cm="1">
        <f t="array" aca="1" ref="AU43" ca="1">INDIRECT(_xlfn.CONCAT(AU$4,"_d!",AU$1,$A43))</f>
        <v>299.77426147460938</v>
      </c>
      <c r="AV43" s="19" cm="1">
        <f t="array" aca="1" ref="AV43" ca="1">INDIRECT(_xlfn.CONCAT(AV$4,"_d!",AV$1,$A43))</f>
        <v>303.82980346679688</v>
      </c>
      <c r="AW43" s="19" cm="1">
        <f t="array" aca="1" ref="AW43" ca="1">INDIRECT(_xlfn.CONCAT(AW$4,"_d!",AW$1,$A43))</f>
        <v>306.24819946289063</v>
      </c>
      <c r="AX43" s="19" cm="1">
        <f t="array" aca="1" ref="AX43" ca="1">INDIRECT(_xlfn.CONCAT(AX$4,"_d!",AX$1,$A43))</f>
        <v>297.95639038085938</v>
      </c>
      <c r="AY43" s="42">
        <f t="shared" ca="1" si="21"/>
        <v>296.6160020885207</v>
      </c>
      <c r="AZ43" s="19" cm="1">
        <f t="array" aca="1" ref="AZ43" ca="1">INDIRECT(_xlfn.CONCAT(AZ$4,"_d!",AZ$1,$A43))</f>
        <v>292.22808837890625</v>
      </c>
      <c r="BA43" s="19" cm="1">
        <f t="array" aca="1" ref="BA43" ca="1">INDIRECT(_xlfn.CONCAT(BA$4,"_d!",BA$1,$A43))</f>
        <v>297.248046875</v>
      </c>
      <c r="BB43" s="19" cm="1">
        <f t="array" aca="1" ref="BB43" ca="1">INDIRECT(_xlfn.CONCAT(BB$4,"_d!",BB$1,$A43))</f>
        <v>300.06448364257813</v>
      </c>
      <c r="BC43" s="19" cm="1">
        <f t="array" aca="1" ref="BC43" ca="1">INDIRECT(_xlfn.CONCAT(BC$4,"_d!",BC$1,$A43))</f>
        <v>299.94784545898438</v>
      </c>
      <c r="BD43" s="19" cm="1">
        <f t="array" aca="1" ref="BD43" ca="1">INDIRECT(_xlfn.CONCAT(BD$4,"_d!",BD$1,$A43))</f>
        <v>305.89584350585938</v>
      </c>
      <c r="BE43" s="19" cm="1">
        <f t="array" aca="1" ref="BE43" ca="1">INDIRECT(_xlfn.CONCAT(BE$4,"_d!",BE$1,$A43))</f>
        <v>300.4951171875</v>
      </c>
      <c r="BF43" s="42">
        <f t="shared" ca="1" si="22"/>
        <v>296.09067005603089</v>
      </c>
      <c r="BG43" s="19" cm="1">
        <f t="array" aca="1" ref="BG43" ca="1">INDIRECT(_xlfn.CONCAT(BG$4,"_d!",BG$1,$A43))</f>
        <v>292.07595825195313</v>
      </c>
      <c r="BH43" s="19" cm="1">
        <f t="array" aca="1" ref="BH43" ca="1">INDIRECT(_xlfn.CONCAT(BH$4,"_d!",BH$1,$A43))</f>
        <v>297.58340454101563</v>
      </c>
      <c r="BI43" s="19" cm="1">
        <f t="array" aca="1" ref="BI43" ca="1">INDIRECT(_xlfn.CONCAT(BI$4,"_d!",BI$1,$A43))</f>
        <v>300.96768188476563</v>
      </c>
      <c r="BJ43" s="19" cm="1">
        <f t="array" aca="1" ref="BJ43" ca="1">INDIRECT(_xlfn.CONCAT(BJ$4,"_d!",BJ$1,$A43))</f>
        <v>301.13751220703125</v>
      </c>
      <c r="BK43" s="19" cm="1">
        <f t="array" aca="1" ref="BK43" ca="1">INDIRECT(_xlfn.CONCAT(BK$4,"_d!",BK$1,$A43))</f>
        <v>307.01071166992188</v>
      </c>
      <c r="BL43" s="19" cm="1">
        <f t="array" aca="1" ref="BL43" ca="1">INDIRECT(_xlfn.CONCAT(BL$4,"_d!",BL$1,$A43))</f>
        <v>300.1500244140625</v>
      </c>
      <c r="BM43" s="42">
        <f t="shared" ca="1" si="23"/>
        <v>296.30212833816705</v>
      </c>
      <c r="BN43" s="19" cm="1">
        <f t="array" aca="1" ref="BN43" ca="1">INDIRECT(_xlfn.CONCAT(BN$4,"_d!",BN$1,$A43))</f>
        <v>290.63565063476563</v>
      </c>
      <c r="BO43" s="19" cm="1">
        <f t="array" aca="1" ref="BO43" ca="1">INDIRECT(_xlfn.CONCAT(BO$4,"_d!",BO$1,$A43))</f>
        <v>297.39434814453125</v>
      </c>
      <c r="BP43" s="19" cm="1">
        <f t="array" aca="1" ref="BP43" ca="1">INDIRECT(_xlfn.CONCAT(BP$4,"_d!",BP$1,$A43))</f>
        <v>299.046142578125</v>
      </c>
      <c r="BQ43" s="19" cm="1">
        <f t="array" aca="1" ref="BQ43" ca="1">INDIRECT(_xlfn.CONCAT(BQ$4,"_d!",BQ$1,$A43))</f>
        <v>297.14279174804688</v>
      </c>
      <c r="BR43" s="19" cm="1">
        <f t="array" aca="1" ref="BR43" ca="1">INDIRECT(_xlfn.CONCAT(BR$4,"_d!",BR$1,$A43))</f>
        <v>306.31588745117188</v>
      </c>
      <c r="BS43" s="19" cm="1">
        <f t="array" aca="1" ref="BS43" ca="1">INDIRECT(_xlfn.CONCAT(BS$4,"_d!",BS$1,$A43))</f>
        <v>300.85873413085938</v>
      </c>
      <c r="BT43" s="42">
        <f t="shared" ca="1" si="24"/>
        <v>295.29172641965232</v>
      </c>
      <c r="BU43" s="42"/>
      <c r="BV43" s="45">
        <f t="shared" ca="1" si="25"/>
        <v>296.10552828905668</v>
      </c>
      <c r="BW43" s="45">
        <f t="shared" ca="1" si="26"/>
        <v>296.23987109669372</v>
      </c>
      <c r="BX43" s="45">
        <f t="shared" ca="1" si="27"/>
        <v>295.21376017827356</v>
      </c>
      <c r="BY43" s="45">
        <f t="shared" ca="1" si="28"/>
        <v>295.60006072573134</v>
      </c>
      <c r="BZ43" s="45">
        <f t="shared" ca="1" si="29"/>
        <v>297.02766235519795</v>
      </c>
      <c r="CA43" s="45">
        <f t="shared" ca="1" si="30"/>
        <v>296.27397393037182</v>
      </c>
      <c r="CB43" s="45">
        <f t="shared" ca="1" si="31"/>
        <v>296.6160020885207</v>
      </c>
      <c r="CC43" s="45">
        <f t="shared" ca="1" si="32"/>
        <v>296.09067005603089</v>
      </c>
      <c r="CD43" s="45">
        <f t="shared" ca="1" si="33"/>
        <v>296.30212833816705</v>
      </c>
      <c r="CE43" s="45">
        <f t="shared" ca="1" si="34"/>
        <v>295.29172641965232</v>
      </c>
      <c r="CF43" s="45" cm="1">
        <f t="array" aca="1" ref="CF43" ca="1">+SUMPRODUCT($BV$3:$CE$3/100,$BV43:$CE43)</f>
        <v>296.00607364159993</v>
      </c>
      <c r="CG43" s="24"/>
      <c r="CH43" s="24">
        <f t="shared" ca="1" si="37"/>
        <v>2.1469994579789153E-2</v>
      </c>
      <c r="CI43" s="24">
        <f t="shared" ca="1" si="37"/>
        <v>2.0907412489905575E-2</v>
      </c>
      <c r="CJ43" s="24">
        <f t="shared" ca="1" si="37"/>
        <v>1.9304493764676467E-2</v>
      </c>
      <c r="CK43" s="24">
        <f t="shared" ca="1" si="37"/>
        <v>2.0558213167300554E-2</v>
      </c>
      <c r="CL43" s="24">
        <f t="shared" ca="1" si="37"/>
        <v>2.03369158157376E-2</v>
      </c>
      <c r="CM43" s="24">
        <f t="shared" ca="1" si="37"/>
        <v>2.0178299642275466E-2</v>
      </c>
      <c r="CN43" s="24">
        <f t="shared" ca="1" si="37"/>
        <v>1.9772889953592721E-2</v>
      </c>
      <c r="CO43" s="24">
        <f t="shared" ca="1" si="37"/>
        <v>1.9617602168116033E-2</v>
      </c>
      <c r="CP43" s="24">
        <f t="shared" ca="1" si="37"/>
        <v>1.9319615898066633E-2</v>
      </c>
      <c r="CQ43" s="24">
        <f t="shared" ref="CQ43:CR95" ca="1" si="50">+CE43/CE42-1</f>
        <v>1.8985578111177182E-2</v>
      </c>
      <c r="CR43" s="24">
        <f t="shared" ca="1" si="50"/>
        <v>1.9827919802357652E-2</v>
      </c>
      <c r="CS43" s="24">
        <f>+[1]NAC!AX44</f>
        <v>2.6447941078004744E-2</v>
      </c>
      <c r="CT43" s="24"/>
      <c r="CU43" s="24">
        <f t="shared" ca="1" si="38"/>
        <v>0.50454862929702737</v>
      </c>
      <c r="CV43" s="24">
        <f t="shared" ca="1" si="39"/>
        <v>0.50681174259048789</v>
      </c>
      <c r="CW43" s="24">
        <f t="shared" ca="1" si="40"/>
        <v>0.49476768830225426</v>
      </c>
      <c r="CX43" s="24">
        <f t="shared" ca="1" si="41"/>
        <v>0.50426902156192766</v>
      </c>
      <c r="CY43" s="24">
        <f t="shared" ca="1" si="42"/>
        <v>0.50504861126198342</v>
      </c>
      <c r="CZ43" s="24">
        <f t="shared" ca="1" si="43"/>
        <v>0.50434470559438083</v>
      </c>
      <c r="DA43" s="24">
        <f t="shared" ca="1" si="44"/>
        <v>0.50287568877384392</v>
      </c>
      <c r="DB43" s="24">
        <f t="shared" ca="1" si="45"/>
        <v>0.50359102578437431</v>
      </c>
      <c r="DC43" s="24">
        <f t="shared" ca="1" si="46"/>
        <v>0.50202592948807356</v>
      </c>
      <c r="DD43" s="24">
        <f t="shared" ca="1" si="47"/>
        <v>0.50234053707409765</v>
      </c>
      <c r="DE43" s="48">
        <f t="shared" ca="1" si="48"/>
        <v>0.50290654240398891</v>
      </c>
      <c r="DF43" s="48">
        <f>+[1]NAC!AG44</f>
        <v>0.50254065040650397</v>
      </c>
      <c r="DG43" s="24">
        <f t="shared" ca="1" si="49"/>
        <v>2.2080922229297251E-3</v>
      </c>
    </row>
    <row r="44" spans="1:111" x14ac:dyDescent="0.25">
      <c r="A44">
        <f t="shared" si="36"/>
        <v>71</v>
      </c>
      <c r="B44" s="35">
        <f>+NAC!A44</f>
        <v>43891</v>
      </c>
      <c r="C44" s="19" cm="1">
        <f t="array" aca="1" ref="C44" ca="1">INDIRECT(_xlfn.CONCAT(C$4,"_d!",C$1,$A44))</f>
        <v>304.73464965820313</v>
      </c>
      <c r="D44" s="19" cm="1">
        <f t="array" aca="1" ref="D44" ca="1">INDIRECT(_xlfn.CONCAT(D$4,"_d!",D$1,$A44))</f>
        <v>305.24539184570313</v>
      </c>
      <c r="E44" s="19" cm="1">
        <f t="array" aca="1" ref="E44" ca="1">INDIRECT(_xlfn.CONCAT(E$4,"_d!",E$1,$A44))</f>
        <v>310.7183837890625</v>
      </c>
      <c r="F44" s="19" cm="1">
        <f t="array" aca="1" ref="F44" ca="1">INDIRECT(_xlfn.CONCAT(F$4,"_d!",F$1,$A44))</f>
        <v>312.35104370117188</v>
      </c>
      <c r="G44" s="19" cm="1">
        <f t="array" aca="1" ref="G44" ca="1">INDIRECT(_xlfn.CONCAT(G$4,"_d!",G$1,$A44))</f>
        <v>313.58868408203125</v>
      </c>
      <c r="H44" s="19" cm="1">
        <f t="array" aca="1" ref="H44" ca="1">INDIRECT(_xlfn.CONCAT(H$4,"_d!",H$1,$A44))</f>
        <v>304.90594482421875</v>
      </c>
      <c r="I44" s="42">
        <f t="shared" ca="1" si="15"/>
        <v>306.21422617229842</v>
      </c>
      <c r="J44" s="19" cm="1">
        <f t="array" aca="1" ref="J44" ca="1">INDIRECT(_xlfn.CONCAT(J$4,"_d!",J$1,$A44))</f>
        <v>303.72418212890625</v>
      </c>
      <c r="K44" s="19" cm="1">
        <f t="array" aca="1" ref="K44" ca="1">INDIRECT(_xlfn.CONCAT(K$4,"_d!",K$1,$A44))</f>
        <v>307.41427612304688</v>
      </c>
      <c r="L44" s="19" cm="1">
        <f t="array" aca="1" ref="L44" ca="1">INDIRECT(_xlfn.CONCAT(L$4,"_d!",L$1,$A44))</f>
        <v>310.58682250976563</v>
      </c>
      <c r="M44" s="19" cm="1">
        <f t="array" aca="1" ref="M44" ca="1">INDIRECT(_xlfn.CONCAT(M$4,"_d!",M$1,$A44))</f>
        <v>311.48745727539063</v>
      </c>
      <c r="N44" s="19" cm="1">
        <f t="array" aca="1" ref="N44" ca="1">INDIRECT(_xlfn.CONCAT(N$4,"_d!",N$1,$A44))</f>
        <v>313.29901123046875</v>
      </c>
      <c r="O44" s="19" cm="1">
        <f t="array" aca="1" ref="O44" ca="1">INDIRECT(_xlfn.CONCAT(O$4,"_d!",O$1,$A44))</f>
        <v>302.7530517578125</v>
      </c>
      <c r="P44" s="42">
        <f t="shared" ca="1" si="16"/>
        <v>306.28975419911848</v>
      </c>
      <c r="Q44" s="19" cm="1">
        <f t="array" aca="1" ref="Q44" ca="1">INDIRECT(_xlfn.CONCAT(Q$4,"_d!",Q$1,$A44))</f>
        <v>304.40988159179688</v>
      </c>
      <c r="R44" s="19" cm="1">
        <f t="array" aca="1" ref="R44" ca="1">INDIRECT(_xlfn.CONCAT(R$4,"_d!",R$1,$A44))</f>
        <v>304.40988159179688</v>
      </c>
      <c r="S44" s="19" cm="1">
        <f t="array" aca="1" ref="S44" ca="1">INDIRECT(_xlfn.CONCAT(S$4,"_d!",S$1,$A44))</f>
        <v>310.91146850585938</v>
      </c>
      <c r="T44" s="19" cm="1">
        <f t="array" aca="1" ref="T44" ca="1">INDIRECT(_xlfn.CONCAT(T$4,"_d!",T$1,$A44))</f>
        <v>314.11016845703125</v>
      </c>
      <c r="U44" s="19" cm="1">
        <f t="array" aca="1" ref="U44" ca="1">INDIRECT(_xlfn.CONCAT(U$4,"_d!",U$1,$A44))</f>
        <v>314.111328125</v>
      </c>
      <c r="V44" s="19" cm="1">
        <f t="array" aca="1" ref="V44" ca="1">INDIRECT(_xlfn.CONCAT(V$4,"_d!",V$1,$A44))</f>
        <v>305.27972412109375</v>
      </c>
      <c r="W44" s="42">
        <f t="shared" ca="1" si="17"/>
        <v>305.94666010053396</v>
      </c>
      <c r="X44" s="19" cm="1">
        <f t="array" aca="1" ref="X44" ca="1">INDIRECT(_xlfn.CONCAT(X$4,"_d!",X$1,$A44))</f>
        <v>302.41839599609375</v>
      </c>
      <c r="Y44" s="19" cm="1">
        <f t="array" aca="1" ref="Y44" ca="1">INDIRECT(_xlfn.CONCAT(Y$4,"_d!",Y$1,$A44))</f>
        <v>305.15374755859375</v>
      </c>
      <c r="Z44" s="19" cm="1">
        <f t="array" aca="1" ref="Z44" ca="1">INDIRECT(_xlfn.CONCAT(Z$4,"_d!",Z$1,$A44))</f>
        <v>312.4022216796875</v>
      </c>
      <c r="AA44" s="19" cm="1">
        <f t="array" aca="1" ref="AA44" ca="1">INDIRECT(_xlfn.CONCAT(AA$4,"_d!",AA$1,$A44))</f>
        <v>310.79611206054688</v>
      </c>
      <c r="AB44" s="19" cm="1">
        <f t="array" aca="1" ref="AB44" ca="1">INDIRECT(_xlfn.CONCAT(AB$4,"_d!",AB$1,$A44))</f>
        <v>316.17572021484375</v>
      </c>
      <c r="AC44" s="19" cm="1">
        <f t="array" aca="1" ref="AC44" ca="1">INDIRECT(_xlfn.CONCAT(AC$4,"_d!",AC$1,$A44))</f>
        <v>307.770263671875</v>
      </c>
      <c r="AD44" s="42">
        <f t="shared" ca="1" si="18"/>
        <v>305.56221892618493</v>
      </c>
      <c r="AE44" s="19" cm="1">
        <f t="array" aca="1" ref="AE44" ca="1">INDIRECT(_xlfn.CONCAT(AE$4,"_d!",AE$1,$A44))</f>
        <v>303.84490966796875</v>
      </c>
      <c r="AF44" s="19" cm="1">
        <f t="array" aca="1" ref="AF44" ca="1">INDIRECT(_xlfn.CONCAT(AF$4,"_d!",AF$1,$A44))</f>
        <v>307.35971069335938</v>
      </c>
      <c r="AG44" s="19" cm="1">
        <f t="array" aca="1" ref="AG44" ca="1">INDIRECT(_xlfn.CONCAT(AG$4,"_d!",AG$1,$A44))</f>
        <v>311.58139038085938</v>
      </c>
      <c r="AH44" s="19" cm="1">
        <f t="array" aca="1" ref="AH44" ca="1">INDIRECT(_xlfn.CONCAT(AH$4,"_d!",AH$1,$A44))</f>
        <v>314.30703735351563</v>
      </c>
      <c r="AI44" s="19" cm="1">
        <f t="array" aca="1" ref="AI44" ca="1">INDIRECT(_xlfn.CONCAT(AI$4,"_d!",AI$1,$A44))</f>
        <v>314.76705932617188</v>
      </c>
      <c r="AJ44" s="19" cm="1">
        <f t="array" aca="1" ref="AJ44" ca="1">INDIRECT(_xlfn.CONCAT(AJ$4,"_d!",AJ$1,$A44))</f>
        <v>308.39767456054688</v>
      </c>
      <c r="AK44" s="42">
        <f t="shared" ca="1" si="19"/>
        <v>306.94536486383788</v>
      </c>
      <c r="AL44" s="19" cm="1">
        <f t="array" aca="1" ref="AL44" ca="1">INDIRECT(_xlfn.CONCAT(AL$4,"_d!",AL$1,$A44))</f>
        <v>304.10122680664063</v>
      </c>
      <c r="AM44" s="19" cm="1">
        <f t="array" aca="1" ref="AM44" ca="1">INDIRECT(_xlfn.CONCAT(AM$4,"_d!",AM$1,$A44))</f>
        <v>306.94509887695313</v>
      </c>
      <c r="AN44" s="19" cm="1">
        <f t="array" aca="1" ref="AN44" ca="1">INDIRECT(_xlfn.CONCAT(AN$4,"_d!",AN$1,$A44))</f>
        <v>310.93612670898438</v>
      </c>
      <c r="AO44" s="19" cm="1">
        <f t="array" aca="1" ref="AO44" ca="1">INDIRECT(_xlfn.CONCAT(AO$4,"_d!",AO$1,$A44))</f>
        <v>310.2230224609375</v>
      </c>
      <c r="AP44" s="19" cm="1">
        <f t="array" aca="1" ref="AP44" ca="1">INDIRECT(_xlfn.CONCAT(AP$4,"_d!",AP$1,$A44))</f>
        <v>315.5697021484375</v>
      </c>
      <c r="AQ44" s="19" cm="1">
        <f t="array" aca="1" ref="AQ44" ca="1">INDIRECT(_xlfn.CONCAT(AQ$4,"_d!",AQ$1,$A44))</f>
        <v>305.4798583984375</v>
      </c>
      <c r="AR44" s="42">
        <f t="shared" ca="1" si="20"/>
        <v>306.56885353350589</v>
      </c>
      <c r="AS44" s="19" cm="1">
        <f t="array" aca="1" ref="AS44" ca="1">INDIRECT(_xlfn.CONCAT(AS$4,"_d!",AS$1,$A44))</f>
        <v>302.60064697265625</v>
      </c>
      <c r="AT44" s="19" cm="1">
        <f t="array" aca="1" ref="AT44" ca="1">INDIRECT(_xlfn.CONCAT(AT$4,"_d!",AT$1,$A44))</f>
        <v>308.03903198242188</v>
      </c>
      <c r="AU44" s="19" cm="1">
        <f t="array" aca="1" ref="AU44" ca="1">INDIRECT(_xlfn.CONCAT(AU$4,"_d!",AU$1,$A44))</f>
        <v>310.71197509765625</v>
      </c>
      <c r="AV44" s="19" cm="1">
        <f t="array" aca="1" ref="AV44" ca="1">INDIRECT(_xlfn.CONCAT(AV$4,"_d!",AV$1,$A44))</f>
        <v>314.4473876953125</v>
      </c>
      <c r="AW44" s="19" cm="1">
        <f t="array" aca="1" ref="AW44" ca="1">INDIRECT(_xlfn.CONCAT(AW$4,"_d!",AW$1,$A44))</f>
        <v>315.64212036132813</v>
      </c>
      <c r="AX44" s="19" cm="1">
        <f t="array" aca="1" ref="AX44" ca="1">INDIRECT(_xlfn.CONCAT(AX$4,"_d!",AX$1,$A44))</f>
        <v>305.6246337890625</v>
      </c>
      <c r="AY44" s="42">
        <f t="shared" ca="1" si="21"/>
        <v>306.45559689791969</v>
      </c>
      <c r="AZ44" s="19" cm="1">
        <f t="array" aca="1" ref="AZ44" ca="1">INDIRECT(_xlfn.CONCAT(AZ$4,"_d!",AZ$1,$A44))</f>
        <v>302.86575317382813</v>
      </c>
      <c r="BA44" s="19" cm="1">
        <f t="array" aca="1" ref="BA44" ca="1">INDIRECT(_xlfn.CONCAT(BA$4,"_d!",BA$1,$A44))</f>
        <v>306.00814819335938</v>
      </c>
      <c r="BB44" s="19" cm="1">
        <f t="array" aca="1" ref="BB44" ca="1">INDIRECT(_xlfn.CONCAT(BB$4,"_d!",BB$1,$A44))</f>
        <v>310.4910888671875</v>
      </c>
      <c r="BC44" s="19" cm="1">
        <f t="array" aca="1" ref="BC44" ca="1">INDIRECT(_xlfn.CONCAT(BC$4,"_d!",BC$1,$A44))</f>
        <v>310.61434936523438</v>
      </c>
      <c r="BD44" s="19" cm="1">
        <f t="array" aca="1" ref="BD44" ca="1">INDIRECT(_xlfn.CONCAT(BD$4,"_d!",BD$1,$A44))</f>
        <v>315.15054321289063</v>
      </c>
      <c r="BE44" s="19" cm="1">
        <f t="array" aca="1" ref="BE44" ca="1">INDIRECT(_xlfn.CONCAT(BE$4,"_d!",BE$1,$A44))</f>
        <v>308.32492065429688</v>
      </c>
      <c r="BF44" s="42">
        <f t="shared" ca="1" si="22"/>
        <v>305.85217071628529</v>
      </c>
      <c r="BG44" s="19" cm="1">
        <f t="array" aca="1" ref="BG44" ca="1">INDIRECT(_xlfn.CONCAT(BG$4,"_d!",BG$1,$A44))</f>
        <v>303.0045166015625</v>
      </c>
      <c r="BH44" s="19" cm="1">
        <f t="array" aca="1" ref="BH44" ca="1">INDIRECT(_xlfn.CONCAT(BH$4,"_d!",BH$1,$A44))</f>
        <v>306.211181640625</v>
      </c>
      <c r="BI44" s="19" cm="1">
        <f t="array" aca="1" ref="BI44" ca="1">INDIRECT(_xlfn.CONCAT(BI$4,"_d!",BI$1,$A44))</f>
        <v>310.79580688476563</v>
      </c>
      <c r="BJ44" s="19" cm="1">
        <f t="array" aca="1" ref="BJ44" ca="1">INDIRECT(_xlfn.CONCAT(BJ$4,"_d!",BJ$1,$A44))</f>
        <v>312.00619506835938</v>
      </c>
      <c r="BK44" s="19" cm="1">
        <f t="array" aca="1" ref="BK44" ca="1">INDIRECT(_xlfn.CONCAT(BK$4,"_d!",BK$1,$A44))</f>
        <v>316.16397094726563</v>
      </c>
      <c r="BL44" s="19" cm="1">
        <f t="array" aca="1" ref="BL44" ca="1">INDIRECT(_xlfn.CONCAT(BL$4,"_d!",BL$1,$A44))</f>
        <v>307.845703125</v>
      </c>
      <c r="BM44" s="42">
        <f t="shared" ca="1" si="23"/>
        <v>306.09617977672326</v>
      </c>
      <c r="BN44" s="19" cm="1">
        <f t="array" aca="1" ref="BN44" ca="1">INDIRECT(_xlfn.CONCAT(BN$4,"_d!",BN$1,$A44))</f>
        <v>300.90298461914063</v>
      </c>
      <c r="BO44" s="19" cm="1">
        <f t="array" aca="1" ref="BO44" ca="1">INDIRECT(_xlfn.CONCAT(BO$4,"_d!",BO$1,$A44))</f>
        <v>305.47933959960938</v>
      </c>
      <c r="BP44" s="19" cm="1">
        <f t="array" aca="1" ref="BP44" ca="1">INDIRECT(_xlfn.CONCAT(BP$4,"_d!",BP$1,$A44))</f>
        <v>308.51242065429688</v>
      </c>
      <c r="BQ44" s="19" cm="1">
        <f t="array" aca="1" ref="BQ44" ca="1">INDIRECT(_xlfn.CONCAT(BQ$4,"_d!",BQ$1,$A44))</f>
        <v>307.32470703125</v>
      </c>
      <c r="BR44" s="19" cm="1">
        <f t="array" aca="1" ref="BR44" ca="1">INDIRECT(_xlfn.CONCAT(BR$4,"_d!",BR$1,$A44))</f>
        <v>315.10147094726563</v>
      </c>
      <c r="BS44" s="19" cm="1">
        <f t="array" aca="1" ref="BS44" ca="1">INDIRECT(_xlfn.CONCAT(BS$4,"_d!",BS$1,$A44))</f>
        <v>308.3792724609375</v>
      </c>
      <c r="BT44" s="42">
        <f t="shared" ca="1" si="24"/>
        <v>304.53120462131028</v>
      </c>
      <c r="BU44" s="42"/>
      <c r="BV44" s="45">
        <f t="shared" ca="1" si="25"/>
        <v>306.21422617229842</v>
      </c>
      <c r="BW44" s="45">
        <f t="shared" ca="1" si="26"/>
        <v>306.28975419911848</v>
      </c>
      <c r="BX44" s="45">
        <f t="shared" ca="1" si="27"/>
        <v>305.94666010053396</v>
      </c>
      <c r="BY44" s="45">
        <f t="shared" ca="1" si="28"/>
        <v>305.56221892618493</v>
      </c>
      <c r="BZ44" s="45">
        <f t="shared" ca="1" si="29"/>
        <v>306.94536486383788</v>
      </c>
      <c r="CA44" s="45">
        <f t="shared" ca="1" si="30"/>
        <v>306.56885353350589</v>
      </c>
      <c r="CB44" s="45">
        <f t="shared" ca="1" si="31"/>
        <v>306.45559689791969</v>
      </c>
      <c r="CC44" s="45">
        <f t="shared" ca="1" si="32"/>
        <v>305.85217071628529</v>
      </c>
      <c r="CD44" s="45">
        <f t="shared" ca="1" si="33"/>
        <v>306.09617977672326</v>
      </c>
      <c r="CE44" s="45">
        <f t="shared" ca="1" si="34"/>
        <v>304.53120462131028</v>
      </c>
      <c r="CF44" s="45" cm="1">
        <f t="array" aca="1" ref="CF44" ca="1">+SUMPRODUCT($BV$3:$CE$3/100,$BV44:$CE44)</f>
        <v>305.87586313423486</v>
      </c>
      <c r="CG44" s="24"/>
      <c r="CH44" s="24">
        <f t="shared" ref="CH44:CP72" ca="1" si="51">+BV44/BV43-1</f>
        <v>3.4138835372819143E-2</v>
      </c>
      <c r="CI44" s="24">
        <f t="shared" ca="1" si="51"/>
        <v>3.3924815944658793E-2</v>
      </c>
      <c r="CJ44" s="24">
        <f t="shared" ca="1" si="51"/>
        <v>3.6356367385378618E-2</v>
      </c>
      <c r="CK44" s="24">
        <f t="shared" ca="1" si="51"/>
        <v>3.3701475486829668E-2</v>
      </c>
      <c r="CL44" s="24">
        <f t="shared" ca="1" si="51"/>
        <v>3.3389827836236785E-2</v>
      </c>
      <c r="CM44" s="24">
        <f t="shared" ca="1" si="51"/>
        <v>3.4747836492561746E-2</v>
      </c>
      <c r="CN44" s="24">
        <f t="shared" ca="1" si="51"/>
        <v>3.3172838754877754E-2</v>
      </c>
      <c r="CO44" s="24">
        <f t="shared" ca="1" si="51"/>
        <v>3.2967944104443259E-2</v>
      </c>
      <c r="CP44" s="24">
        <f t="shared" ca="1" si="51"/>
        <v>3.3054272993200851E-2</v>
      </c>
      <c r="CQ44" s="24">
        <f t="shared" ca="1" si="50"/>
        <v>3.1289322981326251E-2</v>
      </c>
      <c r="CR44" s="24">
        <f t="shared" ca="1" si="50"/>
        <v>3.3343199249975974E-2</v>
      </c>
      <c r="CS44" s="24">
        <f>+[1]NAC!AX45</f>
        <v>3.946510110893664E-2</v>
      </c>
      <c r="CT44" s="24"/>
      <c r="CU44" s="24">
        <f t="shared" ca="1" si="38"/>
        <v>0.48360673520803354</v>
      </c>
      <c r="CV44" s="24">
        <f t="shared" ca="1" si="39"/>
        <v>0.48638876111929741</v>
      </c>
      <c r="CW44" s="24">
        <f t="shared" ca="1" si="40"/>
        <v>0.47582937748699905</v>
      </c>
      <c r="CX44" s="24">
        <f t="shared" ca="1" si="41"/>
        <v>0.48420859889391976</v>
      </c>
      <c r="CY44" s="24">
        <f t="shared" ca="1" si="42"/>
        <v>0.48524874032579968</v>
      </c>
      <c r="CZ44" s="24">
        <f t="shared" ca="1" si="43"/>
        <v>0.48505374798973588</v>
      </c>
      <c r="DA44" s="24">
        <f t="shared" ca="1" si="44"/>
        <v>0.48339069102190813</v>
      </c>
      <c r="DB44" s="24">
        <f t="shared" ca="1" si="45"/>
        <v>0.48400644918678304</v>
      </c>
      <c r="DC44" s="24">
        <f t="shared" ca="1" si="46"/>
        <v>0.48311175290927144</v>
      </c>
      <c r="DD44" s="24">
        <f t="shared" ca="1" si="47"/>
        <v>0.48385836874692845</v>
      </c>
      <c r="DE44" s="48">
        <f t="shared" ca="1" si="48"/>
        <v>0.48351758692201385</v>
      </c>
      <c r="DF44" s="48">
        <f>+[1]NAC!AG45</f>
        <v>0.4834951456310681</v>
      </c>
      <c r="DG44" s="24">
        <f t="shared" ca="1" si="49"/>
        <v>-2.5163353889490203E-4</v>
      </c>
    </row>
    <row r="45" spans="1:111" x14ac:dyDescent="0.25">
      <c r="A45">
        <f t="shared" si="36"/>
        <v>72</v>
      </c>
      <c r="B45" s="35">
        <f>+NAC!A45</f>
        <v>43922</v>
      </c>
      <c r="C45" s="19" cm="1">
        <f t="array" aca="1" ref="C45" ca="1">INDIRECT(_xlfn.CONCAT(C$4,"_d!",C$1,$A45))</f>
        <v>310.06109619140625</v>
      </c>
      <c r="D45" s="19" cm="1">
        <f t="array" aca="1" ref="D45" ca="1">INDIRECT(_xlfn.CONCAT(D$4,"_d!",D$1,$A45))</f>
        <v>310.64114379882813</v>
      </c>
      <c r="E45" s="19" cm="1">
        <f t="array" aca="1" ref="E45" ca="1">INDIRECT(_xlfn.CONCAT(E$4,"_d!",E$1,$A45))</f>
        <v>319.94833374023438</v>
      </c>
      <c r="F45" s="19" cm="1">
        <f t="array" aca="1" ref="F45" ca="1">INDIRECT(_xlfn.CONCAT(F$4,"_d!",F$1,$A45))</f>
        <v>319.70455932617188</v>
      </c>
      <c r="G45" s="19" cm="1">
        <f t="array" aca="1" ref="G45" ca="1">INDIRECT(_xlfn.CONCAT(G$4,"_d!",G$1,$A45))</f>
        <v>318.70620727539063</v>
      </c>
      <c r="H45" s="19" cm="1">
        <f t="array" aca="1" ref="H45" ca="1">INDIRECT(_xlfn.CONCAT(H$4,"_d!",H$1,$A45))</f>
        <v>306.42434692382813</v>
      </c>
      <c r="I45" s="42">
        <f t="shared" ca="1" si="15"/>
        <v>311.7132313615669</v>
      </c>
      <c r="J45" s="19" cm="1">
        <f t="array" aca="1" ref="J45" ca="1">INDIRECT(_xlfn.CONCAT(J$4,"_d!",J$1,$A45))</f>
        <v>309.10614013671875</v>
      </c>
      <c r="K45" s="19" cm="1">
        <f t="array" aca="1" ref="K45" ca="1">INDIRECT(_xlfn.CONCAT(K$4,"_d!",K$1,$A45))</f>
        <v>312.45306396484375</v>
      </c>
      <c r="L45" s="19" cm="1">
        <f t="array" aca="1" ref="L45" ca="1">INDIRECT(_xlfn.CONCAT(L$4,"_d!",L$1,$A45))</f>
        <v>319.35012817382813</v>
      </c>
      <c r="M45" s="19" cm="1">
        <f t="array" aca="1" ref="M45" ca="1">INDIRECT(_xlfn.CONCAT(M$4,"_d!",M$1,$A45))</f>
        <v>318.52667236328125</v>
      </c>
      <c r="N45" s="19" cm="1">
        <f t="array" aca="1" ref="N45" ca="1">INDIRECT(_xlfn.CONCAT(N$4,"_d!",N$1,$A45))</f>
        <v>318.14828491210938</v>
      </c>
      <c r="O45" s="19" cm="1">
        <f t="array" aca="1" ref="O45" ca="1">INDIRECT(_xlfn.CONCAT(O$4,"_d!",O$1,$A45))</f>
        <v>304.31201171875</v>
      </c>
      <c r="P45" s="42">
        <f t="shared" ca="1" si="16"/>
        <v>311.63330601881478</v>
      </c>
      <c r="Q45" s="19" cm="1">
        <f t="array" aca="1" ref="Q45" ca="1">INDIRECT(_xlfn.CONCAT(Q$4,"_d!",Q$1,$A45))</f>
        <v>309.11764526367188</v>
      </c>
      <c r="R45" s="19" cm="1">
        <f t="array" aca="1" ref="R45" ca="1">INDIRECT(_xlfn.CONCAT(R$4,"_d!",R$1,$A45))</f>
        <v>309.11764526367188</v>
      </c>
      <c r="S45" s="19" cm="1">
        <f t="array" aca="1" ref="S45" ca="1">INDIRECT(_xlfn.CONCAT(S$4,"_d!",S$1,$A45))</f>
        <v>319.29351806640625</v>
      </c>
      <c r="T45" s="19" cm="1">
        <f t="array" aca="1" ref="T45" ca="1">INDIRECT(_xlfn.CONCAT(T$4,"_d!",T$1,$A45))</f>
        <v>320.56674194335938</v>
      </c>
      <c r="U45" s="19" cm="1">
        <f t="array" aca="1" ref="U45" ca="1">INDIRECT(_xlfn.CONCAT(U$4,"_d!",U$1,$A45))</f>
        <v>318.5673828125</v>
      </c>
      <c r="V45" s="19" cm="1">
        <f t="array" aca="1" ref="V45" ca="1">INDIRECT(_xlfn.CONCAT(V$4,"_d!",V$1,$A45))</f>
        <v>306.89364624023438</v>
      </c>
      <c r="W45" s="42">
        <f t="shared" ca="1" si="17"/>
        <v>310.81413699426611</v>
      </c>
      <c r="X45" s="19" cm="1">
        <f t="array" aca="1" ref="X45" ca="1">INDIRECT(_xlfn.CONCAT(X$4,"_d!",X$1,$A45))</f>
        <v>307.0723876953125</v>
      </c>
      <c r="Y45" s="19" cm="1">
        <f t="array" aca="1" ref="Y45" ca="1">INDIRECT(_xlfn.CONCAT(Y$4,"_d!",Y$1,$A45))</f>
        <v>309.89505004882813</v>
      </c>
      <c r="Z45" s="19" cm="1">
        <f t="array" aca="1" ref="Z45" ca="1">INDIRECT(_xlfn.CONCAT(Z$4,"_d!",Z$1,$A45))</f>
        <v>320.5965576171875</v>
      </c>
      <c r="AA45" s="19" cm="1">
        <f t="array" aca="1" ref="AA45" ca="1">INDIRECT(_xlfn.CONCAT(AA$4,"_d!",AA$1,$A45))</f>
        <v>317.53839111328125</v>
      </c>
      <c r="AB45" s="19" cm="1">
        <f t="array" aca="1" ref="AB45" ca="1">INDIRECT(_xlfn.CONCAT(AB$4,"_d!",AB$1,$A45))</f>
        <v>320.31658935546875</v>
      </c>
      <c r="AC45" s="19" cm="1">
        <f t="array" aca="1" ref="AC45" ca="1">INDIRECT(_xlfn.CONCAT(AC$4,"_d!",AC$1,$A45))</f>
        <v>309.48892211914063</v>
      </c>
      <c r="AD45" s="42">
        <f t="shared" ca="1" si="18"/>
        <v>310.40272272516637</v>
      </c>
      <c r="AE45" s="19" cm="1">
        <f t="array" aca="1" ref="AE45" ca="1">INDIRECT(_xlfn.CONCAT(AE$4,"_d!",AE$1,$A45))</f>
        <v>308.552001953125</v>
      </c>
      <c r="AF45" s="19" cm="1">
        <f t="array" aca="1" ref="AF45" ca="1">INDIRECT(_xlfn.CONCAT(AF$4,"_d!",AF$1,$A45))</f>
        <v>311.82049560546875</v>
      </c>
      <c r="AG45" s="19" cm="1">
        <f t="array" aca="1" ref="AG45" ca="1">INDIRECT(_xlfn.CONCAT(AG$4,"_d!",AG$1,$A45))</f>
        <v>319.57052612304688</v>
      </c>
      <c r="AH45" s="19" cm="1">
        <f t="array" aca="1" ref="AH45" ca="1">INDIRECT(_xlfn.CONCAT(AH$4,"_d!",AH$1,$A45))</f>
        <v>320.55368041992188</v>
      </c>
      <c r="AI45" s="19" cm="1">
        <f t="array" aca="1" ref="AI45" ca="1">INDIRECT(_xlfn.CONCAT(AI$4,"_d!",AI$1,$A45))</f>
        <v>319.12548828125</v>
      </c>
      <c r="AJ45" s="19" cm="1">
        <f t="array" aca="1" ref="AJ45" ca="1">INDIRECT(_xlfn.CONCAT(AJ$4,"_d!",AJ$1,$A45))</f>
        <v>310.17330932617188</v>
      </c>
      <c r="AK45" s="42">
        <f t="shared" ca="1" si="19"/>
        <v>311.69646572502251</v>
      </c>
      <c r="AL45" s="19" cm="1">
        <f t="array" aca="1" ref="AL45" ca="1">INDIRECT(_xlfn.CONCAT(AL$4,"_d!",AL$1,$A45))</f>
        <v>308.42465209960938</v>
      </c>
      <c r="AM45" s="19" cm="1">
        <f t="array" aca="1" ref="AM45" ca="1">INDIRECT(_xlfn.CONCAT(AM$4,"_d!",AM$1,$A45))</f>
        <v>311.48007202148438</v>
      </c>
      <c r="AN45" s="19" cm="1">
        <f t="array" aca="1" ref="AN45" ca="1">INDIRECT(_xlfn.CONCAT(AN$4,"_d!",AN$1,$A45))</f>
        <v>318.59423828125</v>
      </c>
      <c r="AO45" s="19" cm="1">
        <f t="array" aca="1" ref="AO45" ca="1">INDIRECT(_xlfn.CONCAT(AO$4,"_d!",AO$1,$A45))</f>
        <v>316.650146484375</v>
      </c>
      <c r="AP45" s="19" cm="1">
        <f t="array" aca="1" ref="AP45" ca="1">INDIRECT(_xlfn.CONCAT(AP$4,"_d!",AP$1,$A45))</f>
        <v>319.58538818359375</v>
      </c>
      <c r="AQ45" s="19" cm="1">
        <f t="array" aca="1" ref="AQ45" ca="1">INDIRECT(_xlfn.CONCAT(AQ$4,"_d!",AQ$1,$A45))</f>
        <v>307.44009399414063</v>
      </c>
      <c r="AR45" s="42">
        <f t="shared" ca="1" si="20"/>
        <v>311.15035842739047</v>
      </c>
      <c r="AS45" s="19" cm="1">
        <f t="array" aca="1" ref="AS45" ca="1">INDIRECT(_xlfn.CONCAT(AS$4,"_d!",AS$1,$A45))</f>
        <v>307.01132202148438</v>
      </c>
      <c r="AT45" s="19" cm="1">
        <f t="array" aca="1" ref="AT45" ca="1">INDIRECT(_xlfn.CONCAT(AT$4,"_d!",AT$1,$A45))</f>
        <v>312.3603515625</v>
      </c>
      <c r="AU45" s="19" cm="1">
        <f t="array" aca="1" ref="AU45" ca="1">INDIRECT(_xlfn.CONCAT(AU$4,"_d!",AU$1,$A45))</f>
        <v>318.09381103515625</v>
      </c>
      <c r="AV45" s="19" cm="1">
        <f t="array" aca="1" ref="AV45" ca="1">INDIRECT(_xlfn.CONCAT(AV$4,"_d!",AV$1,$A45))</f>
        <v>320.40383911132813</v>
      </c>
      <c r="AW45" s="19" cm="1">
        <f t="array" aca="1" ref="AW45" ca="1">INDIRECT(_xlfn.CONCAT(AW$4,"_d!",AW$1,$A45))</f>
        <v>319.23178100585938</v>
      </c>
      <c r="AX45" s="19" cm="1">
        <f t="array" aca="1" ref="AX45" ca="1">INDIRECT(_xlfn.CONCAT(AX$4,"_d!",AX$1,$A45))</f>
        <v>307.37484741210938</v>
      </c>
      <c r="AY45" s="42">
        <f t="shared" ca="1" si="21"/>
        <v>310.92550232916869</v>
      </c>
      <c r="AZ45" s="19" cm="1">
        <f t="array" aca="1" ref="AZ45" ca="1">INDIRECT(_xlfn.CONCAT(AZ$4,"_d!",AZ$1,$A45))</f>
        <v>307.06524658203125</v>
      </c>
      <c r="BA45" s="19" cm="1">
        <f t="array" aca="1" ref="BA45" ca="1">INDIRECT(_xlfn.CONCAT(BA$4,"_d!",BA$1,$A45))</f>
        <v>310.36392211914063</v>
      </c>
      <c r="BB45" s="19" cm="1">
        <f t="array" aca="1" ref="BB45" ca="1">INDIRECT(_xlfn.CONCAT(BB$4,"_d!",BB$1,$A45))</f>
        <v>317.51864624023438</v>
      </c>
      <c r="BC45" s="19" cm="1">
        <f t="array" aca="1" ref="BC45" ca="1">INDIRECT(_xlfn.CONCAT(BC$4,"_d!",BC$1,$A45))</f>
        <v>316.44619750976563</v>
      </c>
      <c r="BD45" s="19" cm="1">
        <f t="array" aca="1" ref="BD45" ca="1">INDIRECT(_xlfn.CONCAT(BD$4,"_d!",BD$1,$A45))</f>
        <v>318.632080078125</v>
      </c>
      <c r="BE45" s="19" cm="1">
        <f t="array" aca="1" ref="BE45" ca="1">INDIRECT(_xlfn.CONCAT(BE$4,"_d!",BE$1,$A45))</f>
        <v>310.36129760742188</v>
      </c>
      <c r="BF45" s="42">
        <f t="shared" ca="1" si="22"/>
        <v>310.21935927944565</v>
      </c>
      <c r="BG45" s="19" cm="1">
        <f t="array" aca="1" ref="BG45" ca="1">INDIRECT(_xlfn.CONCAT(BG$4,"_d!",BG$1,$A45))</f>
        <v>306.95523071289063</v>
      </c>
      <c r="BH45" s="19" cm="1">
        <f t="array" aca="1" ref="BH45" ca="1">INDIRECT(_xlfn.CONCAT(BH$4,"_d!",BH$1,$A45))</f>
        <v>310.255615234375</v>
      </c>
      <c r="BI45" s="19" cm="1">
        <f t="array" aca="1" ref="BI45" ca="1">INDIRECT(_xlfn.CONCAT(BI$4,"_d!",BI$1,$A45))</f>
        <v>317.57406616210938</v>
      </c>
      <c r="BJ45" s="19" cm="1">
        <f t="array" aca="1" ref="BJ45" ca="1">INDIRECT(_xlfn.CONCAT(BJ$4,"_d!",BJ$1,$A45))</f>
        <v>317.59201049804688</v>
      </c>
      <c r="BK45" s="19" cm="1">
        <f t="array" aca="1" ref="BK45" ca="1">INDIRECT(_xlfn.CONCAT(BK$4,"_d!",BK$1,$A45))</f>
        <v>319.59515380859375</v>
      </c>
      <c r="BL45" s="19" cm="1">
        <f t="array" aca="1" ref="BL45" ca="1">INDIRECT(_xlfn.CONCAT(BL$4,"_d!",BL$1,$A45))</f>
        <v>309.89349365234375</v>
      </c>
      <c r="BM45" s="42">
        <f t="shared" ca="1" si="23"/>
        <v>310.22157344717522</v>
      </c>
      <c r="BN45" s="19" cm="1">
        <f t="array" aca="1" ref="BN45" ca="1">INDIRECT(_xlfn.CONCAT(BN$4,"_d!",BN$1,$A45))</f>
        <v>304.6175537109375</v>
      </c>
      <c r="BO45" s="19" cm="1">
        <f t="array" aca="1" ref="BO45" ca="1">INDIRECT(_xlfn.CONCAT(BO$4,"_d!",BO$1,$A45))</f>
        <v>309.57208251953125</v>
      </c>
      <c r="BP45" s="19" cm="1">
        <f t="array" aca="1" ref="BP45" ca="1">INDIRECT(_xlfn.CONCAT(BP$4,"_d!",BP$1,$A45))</f>
        <v>315.08718872070313</v>
      </c>
      <c r="BQ45" s="19" cm="1">
        <f t="array" aca="1" ref="BQ45" ca="1">INDIRECT(_xlfn.CONCAT(BQ$4,"_d!",BQ$1,$A45))</f>
        <v>312.90560913085938</v>
      </c>
      <c r="BR45" s="19" cm="1">
        <f t="array" aca="1" ref="BR45" ca="1">INDIRECT(_xlfn.CONCAT(BR$4,"_d!",BR$1,$A45))</f>
        <v>317.91116333007813</v>
      </c>
      <c r="BS45" s="19" cm="1">
        <f t="array" aca="1" ref="BS45" ca="1">INDIRECT(_xlfn.CONCAT(BS$4,"_d!",BS$1,$A45))</f>
        <v>310.55047607421875</v>
      </c>
      <c r="BT45" s="42">
        <f t="shared" ca="1" si="24"/>
        <v>308.52380438190318</v>
      </c>
      <c r="BU45" s="42"/>
      <c r="BV45" s="45">
        <f t="shared" ca="1" si="25"/>
        <v>311.7132313615669</v>
      </c>
      <c r="BW45" s="45">
        <f t="shared" ca="1" si="26"/>
        <v>311.63330601881478</v>
      </c>
      <c r="BX45" s="45">
        <f t="shared" ca="1" si="27"/>
        <v>310.81413699426611</v>
      </c>
      <c r="BY45" s="45">
        <f t="shared" ca="1" si="28"/>
        <v>310.40272272516637</v>
      </c>
      <c r="BZ45" s="45">
        <f t="shared" ca="1" si="29"/>
        <v>311.69646572502251</v>
      </c>
      <c r="CA45" s="45">
        <f t="shared" ca="1" si="30"/>
        <v>311.15035842739047</v>
      </c>
      <c r="CB45" s="45">
        <f t="shared" ca="1" si="31"/>
        <v>310.92550232916869</v>
      </c>
      <c r="CC45" s="45">
        <f t="shared" ca="1" si="32"/>
        <v>310.21935927944565</v>
      </c>
      <c r="CD45" s="45">
        <f t="shared" ca="1" si="33"/>
        <v>310.22157344717522</v>
      </c>
      <c r="CE45" s="45">
        <f t="shared" ca="1" si="34"/>
        <v>308.52380438190318</v>
      </c>
      <c r="CF45" s="45" cm="1">
        <f t="array" aca="1" ref="CF45" ca="1">+SUMPRODUCT($BV$3:$CE$3/100,$BV45:$CE45)</f>
        <v>310.40614904307711</v>
      </c>
      <c r="CG45" s="24"/>
      <c r="CH45" s="24">
        <f t="shared" ca="1" si="51"/>
        <v>1.795803303460608E-2</v>
      </c>
      <c r="CI45" s="24">
        <f t="shared" ca="1" si="51"/>
        <v>1.7446067804874898E-2</v>
      </c>
      <c r="CJ45" s="24">
        <f t="shared" ca="1" si="51"/>
        <v>1.5909560483950758E-2</v>
      </c>
      <c r="CK45" s="24">
        <f t="shared" ca="1" si="51"/>
        <v>1.5841303339110713E-2</v>
      </c>
      <c r="CL45" s="24">
        <f t="shared" ca="1" si="51"/>
        <v>1.5478653223163219E-2</v>
      </c>
      <c r="CM45" s="24">
        <f t="shared" ca="1" si="51"/>
        <v>1.4944456493470426E-2</v>
      </c>
      <c r="CN45" s="24">
        <f t="shared" ca="1" si="51"/>
        <v>1.4585817575189841E-2</v>
      </c>
      <c r="CO45" s="24">
        <f t="shared" ca="1" si="51"/>
        <v>1.4278756148542904E-2</v>
      </c>
      <c r="CP45" s="24">
        <f t="shared" ca="1" si="51"/>
        <v>1.3477442526271144E-2</v>
      </c>
      <c r="CQ45" s="24">
        <f t="shared" ca="1" si="50"/>
        <v>1.3110642522029092E-2</v>
      </c>
      <c r="CR45" s="24">
        <f t="shared" ca="1" si="50"/>
        <v>1.4810864323917317E-2</v>
      </c>
      <c r="CS45" s="24">
        <f>+[1]NAC!AX46</f>
        <v>3.169124568559778E-2</v>
      </c>
      <c r="CT45" s="24"/>
      <c r="CU45" s="24">
        <f t="shared" ca="1" si="38"/>
        <v>0.46250490995904725</v>
      </c>
      <c r="CV45" s="24">
        <f t="shared" ca="1" si="39"/>
        <v>0.46376258557659145</v>
      </c>
      <c r="CW45" s="24">
        <f t="shared" ca="1" si="40"/>
        <v>0.45308063100830953</v>
      </c>
      <c r="CX45" s="24">
        <f t="shared" ca="1" si="41"/>
        <v>0.45830415183011408</v>
      </c>
      <c r="CY45" s="24">
        <f t="shared" ca="1" si="42"/>
        <v>0.45849917907306903</v>
      </c>
      <c r="CZ45" s="24">
        <f t="shared" ca="1" si="43"/>
        <v>0.45766142320080072</v>
      </c>
      <c r="DA45" s="24">
        <f t="shared" ca="1" si="44"/>
        <v>0.45473653858485474</v>
      </c>
      <c r="DB45" s="24">
        <f t="shared" ca="1" si="45"/>
        <v>0.45439748675555158</v>
      </c>
      <c r="DC45" s="24">
        <f t="shared" ca="1" si="46"/>
        <v>0.45256147381909329</v>
      </c>
      <c r="DD45" s="24">
        <f t="shared" ca="1" si="47"/>
        <v>0.45145247665171051</v>
      </c>
      <c r="DE45" s="48">
        <f t="shared" ca="1" si="48"/>
        <v>0.45556524815936239</v>
      </c>
      <c r="DF45" s="48">
        <f>+[1]NAC!AG46</f>
        <v>0.45518535898639145</v>
      </c>
      <c r="DG45" s="24">
        <f t="shared" ca="1" si="49"/>
        <v>1.105243330733674E-2</v>
      </c>
    </row>
    <row r="46" spans="1:111" x14ac:dyDescent="0.25">
      <c r="A46">
        <f t="shared" si="36"/>
        <v>73</v>
      </c>
      <c r="B46" s="35">
        <f>+NAC!A46</f>
        <v>43952</v>
      </c>
      <c r="C46" s="19" cm="1">
        <f t="array" aca="1" ref="C46" ca="1">INDIRECT(_xlfn.CONCAT(C$4,"_d!",C$1,$A46))</f>
        <v>314.53213500976563</v>
      </c>
      <c r="D46" s="19" cm="1">
        <f t="array" aca="1" ref="D46" ca="1">INDIRECT(_xlfn.CONCAT(D$4,"_d!",D$1,$A46))</f>
        <v>315.37210083007813</v>
      </c>
      <c r="E46" s="19" cm="1">
        <f t="array" aca="1" ref="E46" ca="1">INDIRECT(_xlfn.CONCAT(E$4,"_d!",E$1,$A46))</f>
        <v>324.83004760742188</v>
      </c>
      <c r="F46" s="19" cm="1">
        <f t="array" aca="1" ref="F46" ca="1">INDIRECT(_xlfn.CONCAT(F$4,"_d!",F$1,$A46))</f>
        <v>324.2774658203125</v>
      </c>
      <c r="G46" s="19" cm="1">
        <f t="array" aca="1" ref="G46" ca="1">INDIRECT(_xlfn.CONCAT(G$4,"_d!",G$1,$A46))</f>
        <v>322.73031616210938</v>
      </c>
      <c r="H46" s="19" cm="1">
        <f t="array" aca="1" ref="H46" ca="1">INDIRECT(_xlfn.CONCAT(H$4,"_d!",H$1,$A46))</f>
        <v>311.04586791992188</v>
      </c>
      <c r="I46" s="42">
        <f t="shared" ca="1" si="15"/>
        <v>316.28636507837064</v>
      </c>
      <c r="J46" s="19" cm="1">
        <f t="array" aca="1" ref="J46" ca="1">INDIRECT(_xlfn.CONCAT(J$4,"_d!",J$1,$A46))</f>
        <v>313.79611206054688</v>
      </c>
      <c r="K46" s="19" cm="1">
        <f t="array" aca="1" ref="K46" ca="1">INDIRECT(_xlfn.CONCAT(K$4,"_d!",K$1,$A46))</f>
        <v>317.33938598632813</v>
      </c>
      <c r="L46" s="19" cm="1">
        <f t="array" aca="1" ref="L46" ca="1">INDIRECT(_xlfn.CONCAT(L$4,"_d!",L$1,$A46))</f>
        <v>324.32376098632813</v>
      </c>
      <c r="M46" s="19" cm="1">
        <f t="array" aca="1" ref="M46" ca="1">INDIRECT(_xlfn.CONCAT(M$4,"_d!",M$1,$A46))</f>
        <v>323.26956176757813</v>
      </c>
      <c r="N46" s="19" cm="1">
        <f t="array" aca="1" ref="N46" ca="1">INDIRECT(_xlfn.CONCAT(N$4,"_d!",N$1,$A46))</f>
        <v>322.14923095703125</v>
      </c>
      <c r="O46" s="19" cm="1">
        <f t="array" aca="1" ref="O46" ca="1">INDIRECT(_xlfn.CONCAT(O$4,"_d!",O$1,$A46))</f>
        <v>309.25177001953125</v>
      </c>
      <c r="P46" s="42">
        <f t="shared" ca="1" si="16"/>
        <v>316.38404425737281</v>
      </c>
      <c r="Q46" s="19" cm="1">
        <f t="array" aca="1" ref="Q46" ca="1">INDIRECT(_xlfn.CONCAT(Q$4,"_d!",Q$1,$A46))</f>
        <v>313.71530151367188</v>
      </c>
      <c r="R46" s="19" cm="1">
        <f t="array" aca="1" ref="R46" ca="1">INDIRECT(_xlfn.CONCAT(R$4,"_d!",R$1,$A46))</f>
        <v>313.71530151367188</v>
      </c>
      <c r="S46" s="19" cm="1">
        <f t="array" aca="1" ref="S46" ca="1">INDIRECT(_xlfn.CONCAT(S$4,"_d!",S$1,$A46))</f>
        <v>324.21084594726563</v>
      </c>
      <c r="T46" s="19" cm="1">
        <f t="array" aca="1" ref="T46" ca="1">INDIRECT(_xlfn.CONCAT(T$4,"_d!",T$1,$A46))</f>
        <v>325.440673828125</v>
      </c>
      <c r="U46" s="19" cm="1">
        <f t="array" aca="1" ref="U46" ca="1">INDIRECT(_xlfn.CONCAT(U$4,"_d!",U$1,$A46))</f>
        <v>322.60635375976563</v>
      </c>
      <c r="V46" s="19" cm="1">
        <f t="array" aca="1" ref="V46" ca="1">INDIRECT(_xlfn.CONCAT(V$4,"_d!",V$1,$A46))</f>
        <v>311.91372680664063</v>
      </c>
      <c r="W46" s="42">
        <f t="shared" ca="1" si="17"/>
        <v>315.43919172959858</v>
      </c>
      <c r="X46" s="19" cm="1">
        <f t="array" aca="1" ref="X46" ca="1">INDIRECT(_xlfn.CONCAT(X$4,"_d!",X$1,$A46))</f>
        <v>311.50033569335938</v>
      </c>
      <c r="Y46" s="19" cm="1">
        <f t="array" aca="1" ref="Y46" ca="1">INDIRECT(_xlfn.CONCAT(Y$4,"_d!",Y$1,$A46))</f>
        <v>314.88232421875</v>
      </c>
      <c r="Z46" s="19" cm="1">
        <f t="array" aca="1" ref="Z46" ca="1">INDIRECT(_xlfn.CONCAT(Z$4,"_d!",Z$1,$A46))</f>
        <v>325.38937377929688</v>
      </c>
      <c r="AA46" s="19" cm="1">
        <f t="array" aca="1" ref="AA46" ca="1">INDIRECT(_xlfn.CONCAT(AA$4,"_d!",AA$1,$A46))</f>
        <v>322.54425048828125</v>
      </c>
      <c r="AB46" s="19" cm="1">
        <f t="array" aca="1" ref="AB46" ca="1">INDIRECT(_xlfn.CONCAT(AB$4,"_d!",AB$1,$A46))</f>
        <v>324.4423828125</v>
      </c>
      <c r="AC46" s="19" cm="1">
        <f t="array" aca="1" ref="AC46" ca="1">INDIRECT(_xlfn.CONCAT(AC$4,"_d!",AC$1,$A46))</f>
        <v>314.39852905273438</v>
      </c>
      <c r="AD46" s="42">
        <f t="shared" ca="1" si="18"/>
        <v>315.07608352153574</v>
      </c>
      <c r="AE46" s="19" cm="1">
        <f t="array" aca="1" ref="AE46" ca="1">INDIRECT(_xlfn.CONCAT(AE$4,"_d!",AE$1,$A46))</f>
        <v>313.2066650390625</v>
      </c>
      <c r="AF46" s="19" cm="1">
        <f t="array" aca="1" ref="AF46" ca="1">INDIRECT(_xlfn.CONCAT(AF$4,"_d!",AF$1,$A46))</f>
        <v>316.69586181640625</v>
      </c>
      <c r="AG46" s="19" cm="1">
        <f t="array" aca="1" ref="AG46" ca="1">INDIRECT(_xlfn.CONCAT(AG$4,"_d!",AG$1,$A46))</f>
        <v>324.525634765625</v>
      </c>
      <c r="AH46" s="19" cm="1">
        <f t="array" aca="1" ref="AH46" ca="1">INDIRECT(_xlfn.CONCAT(AH$4,"_d!",AH$1,$A46))</f>
        <v>325.60528564453125</v>
      </c>
      <c r="AI46" s="19" cm="1">
        <f t="array" aca="1" ref="AI46" ca="1">INDIRECT(_xlfn.CONCAT(AI$4,"_d!",AI$1,$A46))</f>
        <v>323.3040771484375</v>
      </c>
      <c r="AJ46" s="19" cm="1">
        <f t="array" aca="1" ref="AJ46" ca="1">INDIRECT(_xlfn.CONCAT(AJ$4,"_d!",AJ$1,$A46))</f>
        <v>314.9256591796875</v>
      </c>
      <c r="AK46" s="42">
        <f t="shared" ca="1" si="19"/>
        <v>316.44018239041588</v>
      </c>
      <c r="AL46" s="19" cm="1">
        <f t="array" aca="1" ref="AL46" ca="1">INDIRECT(_xlfn.CONCAT(AL$4,"_d!",AL$1,$A46))</f>
        <v>312.89230346679688</v>
      </c>
      <c r="AM46" s="19" cm="1">
        <f t="array" aca="1" ref="AM46" ca="1">INDIRECT(_xlfn.CONCAT(AM$4,"_d!",AM$1,$A46))</f>
        <v>316.3695068359375</v>
      </c>
      <c r="AN46" s="19" cm="1">
        <f t="array" aca="1" ref="AN46" ca="1">INDIRECT(_xlfn.CONCAT(AN$4,"_d!",AN$1,$A46))</f>
        <v>323.71817016601563</v>
      </c>
      <c r="AO46" s="19" cm="1">
        <f t="array" aca="1" ref="AO46" ca="1">INDIRECT(_xlfn.CONCAT(AO$4,"_d!",AO$1,$A46))</f>
        <v>321.7650146484375</v>
      </c>
      <c r="AP46" s="19" cm="1">
        <f t="array" aca="1" ref="AP46" ca="1">INDIRECT(_xlfn.CONCAT(AP$4,"_d!",AP$1,$A46))</f>
        <v>323.80203247070313</v>
      </c>
      <c r="AQ46" s="19" cm="1">
        <f t="array" aca="1" ref="AQ46" ca="1">INDIRECT(_xlfn.CONCAT(AQ$4,"_d!",AQ$1,$A46))</f>
        <v>312.57952880859375</v>
      </c>
      <c r="AR46" s="42">
        <f t="shared" ca="1" si="20"/>
        <v>315.85814069688701</v>
      </c>
      <c r="AS46" s="19" cm="1">
        <f t="array" aca="1" ref="AS46" ca="1">INDIRECT(_xlfn.CONCAT(AS$4,"_d!",AS$1,$A46))</f>
        <v>311.71002197265625</v>
      </c>
      <c r="AT46" s="19" cm="1">
        <f t="array" aca="1" ref="AT46" ca="1">INDIRECT(_xlfn.CONCAT(AT$4,"_d!",AT$1,$A46))</f>
        <v>317.15374755859375</v>
      </c>
      <c r="AU46" s="19" cm="1">
        <f t="array" aca="1" ref="AU46" ca="1">INDIRECT(_xlfn.CONCAT(AU$4,"_d!",AU$1,$A46))</f>
        <v>323.47100830078125</v>
      </c>
      <c r="AV46" s="19" cm="1">
        <f t="array" aca="1" ref="AV46" ca="1">INDIRECT(_xlfn.CONCAT(AV$4,"_d!",AV$1,$A46))</f>
        <v>325.69415283203125</v>
      </c>
      <c r="AW46" s="19" cm="1">
        <f t="array" aca="1" ref="AW46" ca="1">INDIRECT(_xlfn.CONCAT(AW$4,"_d!",AW$1,$A46))</f>
        <v>323.73828125</v>
      </c>
      <c r="AX46" s="19" cm="1">
        <f t="array" aca="1" ref="AX46" ca="1">INDIRECT(_xlfn.CONCAT(AX$4,"_d!",AX$1,$A46))</f>
        <v>312.07620239257813</v>
      </c>
      <c r="AY46" s="42">
        <f t="shared" ca="1" si="21"/>
        <v>315.72111915104415</v>
      </c>
      <c r="AZ46" s="19" cm="1">
        <f t="array" aca="1" ref="AZ46" ca="1">INDIRECT(_xlfn.CONCAT(AZ$4,"_d!",AZ$1,$A46))</f>
        <v>311.74127197265625</v>
      </c>
      <c r="BA46" s="19" cm="1">
        <f t="array" aca="1" ref="BA46" ca="1">INDIRECT(_xlfn.CONCAT(BA$4,"_d!",BA$1,$A46))</f>
        <v>315.41143798828125</v>
      </c>
      <c r="BB46" s="19" cm="1">
        <f t="array" aca="1" ref="BB46" ca="1">INDIRECT(_xlfn.CONCAT(BB$4,"_d!",BB$1,$A46))</f>
        <v>322.71182250976563</v>
      </c>
      <c r="BC46" s="19" cm="1">
        <f t="array" aca="1" ref="BC46" ca="1">INDIRECT(_xlfn.CONCAT(BC$4,"_d!",BC$1,$A46))</f>
        <v>321.8109130859375</v>
      </c>
      <c r="BD46" s="19" cm="1">
        <f t="array" aca="1" ref="BD46" ca="1">INDIRECT(_xlfn.CONCAT(BD$4,"_d!",BD$1,$A46))</f>
        <v>323.1474609375</v>
      </c>
      <c r="BE46" s="19" cm="1">
        <f t="array" aca="1" ref="BE46" ca="1">INDIRECT(_xlfn.CONCAT(BE$4,"_d!",BE$1,$A46))</f>
        <v>315.32757568359375</v>
      </c>
      <c r="BF46" s="42">
        <f t="shared" ca="1" si="22"/>
        <v>315.09332514197013</v>
      </c>
      <c r="BG46" s="19" cm="1">
        <f t="array" aca="1" ref="BG46" ca="1">INDIRECT(_xlfn.CONCAT(BG$4,"_d!",BG$1,$A46))</f>
        <v>311.4051513671875</v>
      </c>
      <c r="BH46" s="19" cm="1">
        <f t="array" aca="1" ref="BH46" ca="1">INDIRECT(_xlfn.CONCAT(BH$4,"_d!",BH$1,$A46))</f>
        <v>315.1575927734375</v>
      </c>
      <c r="BI46" s="19" cm="1">
        <f t="array" aca="1" ref="BI46" ca="1">INDIRECT(_xlfn.CONCAT(BI$4,"_d!",BI$1,$A46))</f>
        <v>322.737060546875</v>
      </c>
      <c r="BJ46" s="19" cm="1">
        <f t="array" aca="1" ref="BJ46" ca="1">INDIRECT(_xlfn.CONCAT(BJ$4,"_d!",BJ$1,$A46))</f>
        <v>322.75146484375</v>
      </c>
      <c r="BK46" s="19" cm="1">
        <f t="array" aca="1" ref="BK46" ca="1">INDIRECT(_xlfn.CONCAT(BK$4,"_d!",BK$1,$A46))</f>
        <v>324.2587890625</v>
      </c>
      <c r="BL46" s="19" cm="1">
        <f t="array" aca="1" ref="BL46" ca="1">INDIRECT(_xlfn.CONCAT(BL$4,"_d!",BL$1,$A46))</f>
        <v>314.7030029296875</v>
      </c>
      <c r="BM46" s="42">
        <f t="shared" ca="1" si="23"/>
        <v>314.93821471552297</v>
      </c>
      <c r="BN46" s="19" cm="1">
        <f t="array" aca="1" ref="BN46" ca="1">INDIRECT(_xlfn.CONCAT(BN$4,"_d!",BN$1,$A46))</f>
        <v>309.46685791015625</v>
      </c>
      <c r="BO46" s="19" cm="1">
        <f t="array" aca="1" ref="BO46" ca="1">INDIRECT(_xlfn.CONCAT(BO$4,"_d!",BO$1,$A46))</f>
        <v>314.57107543945313</v>
      </c>
      <c r="BP46" s="19" cm="1">
        <f t="array" aca="1" ref="BP46" ca="1">INDIRECT(_xlfn.CONCAT(BP$4,"_d!",BP$1,$A46))</f>
        <v>320.6956787109375</v>
      </c>
      <c r="BQ46" s="19" cm="1">
        <f t="array" aca="1" ref="BQ46" ca="1">INDIRECT(_xlfn.CONCAT(BQ$4,"_d!",BQ$1,$A46))</f>
        <v>319.12094116210938</v>
      </c>
      <c r="BR46" s="19" cm="1">
        <f t="array" aca="1" ref="BR46" ca="1">INDIRECT(_xlfn.CONCAT(BR$4,"_d!",BR$1,$A46))</f>
        <v>322.6336669921875</v>
      </c>
      <c r="BS46" s="19" cm="1">
        <f t="array" aca="1" ref="BS46" ca="1">INDIRECT(_xlfn.CONCAT(BS$4,"_d!",BS$1,$A46))</f>
        <v>315.65582275390625</v>
      </c>
      <c r="BT46" s="42">
        <f t="shared" ca="1" si="24"/>
        <v>313.54711805634054</v>
      </c>
      <c r="BU46" s="42"/>
      <c r="BV46" s="45">
        <f t="shared" ca="1" si="25"/>
        <v>316.28636507837064</v>
      </c>
      <c r="BW46" s="45">
        <f t="shared" ca="1" si="26"/>
        <v>316.38404425737281</v>
      </c>
      <c r="BX46" s="45">
        <f t="shared" ca="1" si="27"/>
        <v>315.43919172959858</v>
      </c>
      <c r="BY46" s="45">
        <f t="shared" ca="1" si="28"/>
        <v>315.07608352153574</v>
      </c>
      <c r="BZ46" s="45">
        <f t="shared" ca="1" si="29"/>
        <v>316.44018239041588</v>
      </c>
      <c r="CA46" s="45">
        <f t="shared" ca="1" si="30"/>
        <v>315.85814069688701</v>
      </c>
      <c r="CB46" s="45">
        <f t="shared" ca="1" si="31"/>
        <v>315.72111915104415</v>
      </c>
      <c r="CC46" s="45">
        <f t="shared" ca="1" si="32"/>
        <v>315.09332514197013</v>
      </c>
      <c r="CD46" s="45">
        <f t="shared" ca="1" si="33"/>
        <v>314.93821471552297</v>
      </c>
      <c r="CE46" s="45">
        <f t="shared" ca="1" si="34"/>
        <v>313.54711805634054</v>
      </c>
      <c r="CF46" s="45" cm="1">
        <f t="array" aca="1" ref="CF46" ca="1">+SUMPRODUCT($BV$3:$CE$3/100,$BV46:$CE46)</f>
        <v>315.19063339803898</v>
      </c>
      <c r="CG46" s="24"/>
      <c r="CH46" s="24">
        <f t="shared" ca="1" si="51"/>
        <v>1.4670964388737273E-2</v>
      </c>
      <c r="CI46" s="24">
        <f t="shared" ca="1" si="51"/>
        <v>1.524464217015109E-2</v>
      </c>
      <c r="CJ46" s="24">
        <f t="shared" ca="1" si="51"/>
        <v>1.4880451642448334E-2</v>
      </c>
      <c r="CK46" s="24">
        <f t="shared" ca="1" si="51"/>
        <v>1.5055798336238269E-2</v>
      </c>
      <c r="CL46" s="24">
        <f t="shared" ca="1" si="51"/>
        <v>1.5219026158539428E-2</v>
      </c>
      <c r="CM46" s="24">
        <f t="shared" ca="1" si="51"/>
        <v>1.5130248582359007E-2</v>
      </c>
      <c r="CN46" s="24">
        <f t="shared" ca="1" si="51"/>
        <v>1.5423684406557392E-2</v>
      </c>
      <c r="CO46" s="24">
        <f t="shared" ca="1" si="51"/>
        <v>1.5711353004678186E-2</v>
      </c>
      <c r="CP46" s="24">
        <f t="shared" ca="1" si="51"/>
        <v>1.5204104653124384E-2</v>
      </c>
      <c r="CQ46" s="24">
        <f t="shared" ca="1" si="50"/>
        <v>1.6281770168435017E-2</v>
      </c>
      <c r="CR46" s="24">
        <f t="shared" ca="1" si="50"/>
        <v>1.5413626211051357E-2</v>
      </c>
      <c r="CS46" s="24">
        <f>+[1]NAC!AX47</f>
        <v>6.6909975669100508E-3</v>
      </c>
      <c r="CT46" s="24"/>
      <c r="CU46" s="24">
        <f t="shared" ca="1" si="38"/>
        <v>0.44177301385557421</v>
      </c>
      <c r="CV46" s="24">
        <f t="shared" ca="1" si="39"/>
        <v>0.44315389461559662</v>
      </c>
      <c r="CW46" s="24">
        <f t="shared" ca="1" si="40"/>
        <v>0.43104387190172555</v>
      </c>
      <c r="CX46" s="24">
        <f t="shared" ca="1" si="41"/>
        <v>0.43695384005821025</v>
      </c>
      <c r="CY46" s="24">
        <f t="shared" ca="1" si="42"/>
        <v>0.43688359232202179</v>
      </c>
      <c r="CZ46" s="24">
        <f t="shared" ca="1" si="43"/>
        <v>0.43563112675281634</v>
      </c>
      <c r="DA46" s="24">
        <f t="shared" ca="1" si="44"/>
        <v>0.43287818823796487</v>
      </c>
      <c r="DB46" s="24">
        <f t="shared" ca="1" si="45"/>
        <v>0.43228176722927092</v>
      </c>
      <c r="DC46" s="24">
        <f t="shared" ca="1" si="46"/>
        <v>0.4291488670296284</v>
      </c>
      <c r="DD46" s="24">
        <f t="shared" ca="1" si="47"/>
        <v>0.42934363996196545</v>
      </c>
      <c r="DE46" s="48">
        <f t="shared" ca="1" si="48"/>
        <v>0.43358483980032836</v>
      </c>
      <c r="DF46" s="48">
        <f>+[1]NAC!AG47</f>
        <v>0.43397085610200348</v>
      </c>
      <c r="DG46" s="24">
        <f t="shared" ca="1" si="49"/>
        <v>1.2429373893608764E-2</v>
      </c>
    </row>
    <row r="47" spans="1:111" x14ac:dyDescent="0.25">
      <c r="A47">
        <f t="shared" si="36"/>
        <v>74</v>
      </c>
      <c r="B47" s="35">
        <f>+NAC!A47</f>
        <v>43983</v>
      </c>
      <c r="C47" s="19" cm="1">
        <f t="array" aca="1" ref="C47" ca="1">INDIRECT(_xlfn.CONCAT(C$4,"_d!",C$1,$A47))</f>
        <v>320.50210571289063</v>
      </c>
      <c r="D47" s="19" cm="1">
        <f t="array" aca="1" ref="D47" ca="1">INDIRECT(_xlfn.CONCAT(D$4,"_d!",D$1,$A47))</f>
        <v>322.85562133789063</v>
      </c>
      <c r="E47" s="19" cm="1">
        <f t="array" aca="1" ref="E47" ca="1">INDIRECT(_xlfn.CONCAT(E$4,"_d!",E$1,$A47))</f>
        <v>331.45135498046875</v>
      </c>
      <c r="F47" s="19" cm="1">
        <f t="array" aca="1" ref="F47" ca="1">INDIRECT(_xlfn.CONCAT(F$4,"_d!",F$1,$A47))</f>
        <v>331.27679443359375</v>
      </c>
      <c r="G47" s="19" cm="1">
        <f t="array" aca="1" ref="G47" ca="1">INDIRECT(_xlfn.CONCAT(G$4,"_d!",G$1,$A47))</f>
        <v>330.42758178710938</v>
      </c>
      <c r="H47" s="19" cm="1">
        <f t="array" aca="1" ref="H47" ca="1">INDIRECT(_xlfn.CONCAT(H$4,"_d!",H$1,$A47))</f>
        <v>317.044677734375</v>
      </c>
      <c r="I47" s="42">
        <f t="shared" ca="1" si="15"/>
        <v>322.95008431645635</v>
      </c>
      <c r="J47" s="19" cm="1">
        <f t="array" aca="1" ref="J47" ca="1">INDIRECT(_xlfn.CONCAT(J$4,"_d!",J$1,$A47))</f>
        <v>320.11563110351563</v>
      </c>
      <c r="K47" s="19" cm="1">
        <f t="array" aca="1" ref="K47" ca="1">INDIRECT(_xlfn.CONCAT(K$4,"_d!",K$1,$A47))</f>
        <v>325.0943603515625</v>
      </c>
      <c r="L47" s="19" cm="1">
        <f t="array" aca="1" ref="L47" ca="1">INDIRECT(_xlfn.CONCAT(L$4,"_d!",L$1,$A47))</f>
        <v>330.94607543945313</v>
      </c>
      <c r="M47" s="19" cm="1">
        <f t="array" aca="1" ref="M47" ca="1">INDIRECT(_xlfn.CONCAT(M$4,"_d!",M$1,$A47))</f>
        <v>330.33013916015625</v>
      </c>
      <c r="N47" s="19" cm="1">
        <f t="array" aca="1" ref="N47" ca="1">INDIRECT(_xlfn.CONCAT(N$4,"_d!",N$1,$A47))</f>
        <v>329.91143798828125</v>
      </c>
      <c r="O47" s="19" cm="1">
        <f t="array" aca="1" ref="O47" ca="1">INDIRECT(_xlfn.CONCAT(O$4,"_d!",O$1,$A47))</f>
        <v>315.6248779296875</v>
      </c>
      <c r="P47" s="42">
        <f t="shared" ca="1" si="16"/>
        <v>323.31683642047454</v>
      </c>
      <c r="Q47" s="19" cm="1">
        <f t="array" aca="1" ref="Q47" ca="1">INDIRECT(_xlfn.CONCAT(Q$4,"_d!",Q$1,$A47))</f>
        <v>319.7596435546875</v>
      </c>
      <c r="R47" s="19" cm="1">
        <f t="array" aca="1" ref="R47" ca="1">INDIRECT(_xlfn.CONCAT(R$4,"_d!",R$1,$A47))</f>
        <v>319.7596435546875</v>
      </c>
      <c r="S47" s="19" cm="1">
        <f t="array" aca="1" ref="S47" ca="1">INDIRECT(_xlfn.CONCAT(S$4,"_d!",S$1,$A47))</f>
        <v>330.73291015625</v>
      </c>
      <c r="T47" s="19" cm="1">
        <f t="array" aca="1" ref="T47" ca="1">INDIRECT(_xlfn.CONCAT(T$4,"_d!",T$1,$A47))</f>
        <v>332.23773193359375</v>
      </c>
      <c r="U47" s="19" cm="1">
        <f t="array" aca="1" ref="U47" ca="1">INDIRECT(_xlfn.CONCAT(U$4,"_d!",U$1,$A47))</f>
        <v>330.01974487304688</v>
      </c>
      <c r="V47" s="19" cm="1">
        <f t="array" aca="1" ref="V47" ca="1">INDIRECT(_xlfn.CONCAT(V$4,"_d!",V$1,$A47))</f>
        <v>317.970703125</v>
      </c>
      <c r="W47" s="42">
        <f t="shared" ca="1" si="17"/>
        <v>321.63598940074297</v>
      </c>
      <c r="X47" s="19" cm="1">
        <f t="array" aca="1" ref="X47" ca="1">INDIRECT(_xlfn.CONCAT(X$4,"_d!",X$1,$A47))</f>
        <v>317.8297119140625</v>
      </c>
      <c r="Y47" s="19" cm="1">
        <f t="array" aca="1" ref="Y47" ca="1">INDIRECT(_xlfn.CONCAT(Y$4,"_d!",Y$1,$A47))</f>
        <v>323.07150268554688</v>
      </c>
      <c r="Z47" s="19" cm="1">
        <f t="array" aca="1" ref="Z47" ca="1">INDIRECT(_xlfn.CONCAT(Z$4,"_d!",Z$1,$A47))</f>
        <v>331.70114135742188</v>
      </c>
      <c r="AA47" s="19" cm="1">
        <f t="array" aca="1" ref="AA47" ca="1">INDIRECT(_xlfn.CONCAT(AA$4,"_d!",AA$1,$A47))</f>
        <v>330.06338500976563</v>
      </c>
      <c r="AB47" s="19" cm="1">
        <f t="array" aca="1" ref="AB47" ca="1">INDIRECT(_xlfn.CONCAT(AB$4,"_d!",AB$1,$A47))</f>
        <v>331.72879028320313</v>
      </c>
      <c r="AC47" s="19" cm="1">
        <f t="array" aca="1" ref="AC47" ca="1">INDIRECT(_xlfn.CONCAT(AC$4,"_d!",AC$1,$A47))</f>
        <v>320.33169555664063</v>
      </c>
      <c r="AD47" s="42">
        <f t="shared" ca="1" si="18"/>
        <v>322.09665996931557</v>
      </c>
      <c r="AE47" s="19" cm="1">
        <f t="array" aca="1" ref="AE47" ca="1">INDIRECT(_xlfn.CONCAT(AE$4,"_d!",AE$1,$A47))</f>
        <v>319.38427734375</v>
      </c>
      <c r="AF47" s="19" cm="1">
        <f t="array" aca="1" ref="AF47" ca="1">INDIRECT(_xlfn.CONCAT(AF$4,"_d!",AF$1,$A47))</f>
        <v>324.82391357421875</v>
      </c>
      <c r="AG47" s="19" cm="1">
        <f t="array" aca="1" ref="AG47" ca="1">INDIRECT(_xlfn.CONCAT(AG$4,"_d!",AG$1,$A47))</f>
        <v>331.11911010742188</v>
      </c>
      <c r="AH47" s="19" cm="1">
        <f t="array" aca="1" ref="AH47" ca="1">INDIRECT(_xlfn.CONCAT(AH$4,"_d!",AH$1,$A47))</f>
        <v>332.55804443359375</v>
      </c>
      <c r="AI47" s="19" cm="1">
        <f t="array" aca="1" ref="AI47" ca="1">INDIRECT(_xlfn.CONCAT(AI$4,"_d!",AI$1,$A47))</f>
        <v>330.5958251953125</v>
      </c>
      <c r="AJ47" s="19" cm="1">
        <f t="array" aca="1" ref="AJ47" ca="1">INDIRECT(_xlfn.CONCAT(AJ$4,"_d!",AJ$1,$A47))</f>
        <v>320.8958740234375</v>
      </c>
      <c r="AK47" s="42">
        <f t="shared" ca="1" si="19"/>
        <v>323.37388133727444</v>
      </c>
      <c r="AL47" s="19" cm="1">
        <f t="array" aca="1" ref="AL47" ca="1">INDIRECT(_xlfn.CONCAT(AL$4,"_d!",AL$1,$A47))</f>
        <v>318.90371704101563</v>
      </c>
      <c r="AM47" s="19" cm="1">
        <f t="array" aca="1" ref="AM47" ca="1">INDIRECT(_xlfn.CONCAT(AM$4,"_d!",AM$1,$A47))</f>
        <v>324.47183227539063</v>
      </c>
      <c r="AN47" s="19" cm="1">
        <f t="array" aca="1" ref="AN47" ca="1">INDIRECT(_xlfn.CONCAT(AN$4,"_d!",AN$1,$A47))</f>
        <v>330.62417602539063</v>
      </c>
      <c r="AO47" s="19" cm="1">
        <f t="array" aca="1" ref="AO47" ca="1">INDIRECT(_xlfn.CONCAT(AO$4,"_d!",AO$1,$A47))</f>
        <v>328.82846069335938</v>
      </c>
      <c r="AP47" s="19" cm="1">
        <f t="array" aca="1" ref="AP47" ca="1">INDIRECT(_xlfn.CONCAT(AP$4,"_d!",AP$1,$A47))</f>
        <v>331.17501831054688</v>
      </c>
      <c r="AQ47" s="19" cm="1">
        <f t="array" aca="1" ref="AQ47" ca="1">INDIRECT(_xlfn.CONCAT(AQ$4,"_d!",AQ$1,$A47))</f>
        <v>318.32760620117188</v>
      </c>
      <c r="AR47" s="42">
        <f t="shared" ca="1" si="20"/>
        <v>322.73177867943804</v>
      </c>
      <c r="AS47" s="19" cm="1">
        <f t="array" aca="1" ref="AS47" ca="1">INDIRECT(_xlfn.CONCAT(AS$4,"_d!",AS$1,$A47))</f>
        <v>318.02743530273438</v>
      </c>
      <c r="AT47" s="19" cm="1">
        <f t="array" aca="1" ref="AT47" ca="1">INDIRECT(_xlfn.CONCAT(AT$4,"_d!",AT$1,$A47))</f>
        <v>325.15673828125</v>
      </c>
      <c r="AU47" s="19" cm="1">
        <f t="array" aca="1" ref="AU47" ca="1">INDIRECT(_xlfn.CONCAT(AU$4,"_d!",AU$1,$A47))</f>
        <v>330.63568115234375</v>
      </c>
      <c r="AV47" s="19" cm="1">
        <f t="array" aca="1" ref="AV47" ca="1">INDIRECT(_xlfn.CONCAT(AV$4,"_d!",AV$1,$A47))</f>
        <v>332.7545166015625</v>
      </c>
      <c r="AW47" s="19" cm="1">
        <f t="array" aca="1" ref="AW47" ca="1">INDIRECT(_xlfn.CONCAT(AW$4,"_d!",AW$1,$A47))</f>
        <v>330.81326293945313</v>
      </c>
      <c r="AX47" s="19" cm="1">
        <f t="array" aca="1" ref="AX47" ca="1">INDIRECT(_xlfn.CONCAT(AX$4,"_d!",AX$1,$A47))</f>
        <v>318.11306762695313</v>
      </c>
      <c r="AY47" s="42">
        <f t="shared" ca="1" si="21"/>
        <v>322.71395621410949</v>
      </c>
      <c r="AZ47" s="19" cm="1">
        <f t="array" aca="1" ref="AZ47" ca="1">INDIRECT(_xlfn.CONCAT(AZ$4,"_d!",AZ$1,$A47))</f>
        <v>318.00714111328125</v>
      </c>
      <c r="BA47" s="19" cm="1">
        <f t="array" aca="1" ref="BA47" ca="1">INDIRECT(_xlfn.CONCAT(BA$4,"_d!",BA$1,$A47))</f>
        <v>323.77432250976563</v>
      </c>
      <c r="BB47" s="19" cm="1">
        <f t="array" aca="1" ref="BB47" ca="1">INDIRECT(_xlfn.CONCAT(BB$4,"_d!",BB$1,$A47))</f>
        <v>329.693359375</v>
      </c>
      <c r="BC47" s="19" cm="1">
        <f t="array" aca="1" ref="BC47" ca="1">INDIRECT(_xlfn.CONCAT(BC$4,"_d!",BC$1,$A47))</f>
        <v>329.13165283203125</v>
      </c>
      <c r="BD47" s="19" cm="1">
        <f t="array" aca="1" ref="BD47" ca="1">INDIRECT(_xlfn.CONCAT(BD$4,"_d!",BD$1,$A47))</f>
        <v>330.283203125</v>
      </c>
      <c r="BE47" s="19" cm="1">
        <f t="array" aca="1" ref="BE47" ca="1">INDIRECT(_xlfn.CONCAT(BE$4,"_d!",BE$1,$A47))</f>
        <v>321.03424072265625</v>
      </c>
      <c r="BF47" s="42">
        <f t="shared" ca="1" si="22"/>
        <v>322.1628199311516</v>
      </c>
      <c r="BG47" s="19" cm="1">
        <f t="array" aca="1" ref="BG47" ca="1">INDIRECT(_xlfn.CONCAT(BG$4,"_d!",BG$1,$A47))</f>
        <v>317.60720825195313</v>
      </c>
      <c r="BH47" s="19" cm="1">
        <f t="array" aca="1" ref="BH47" ca="1">INDIRECT(_xlfn.CONCAT(BH$4,"_d!",BH$1,$A47))</f>
        <v>323.5535888671875</v>
      </c>
      <c r="BI47" s="19" cm="1">
        <f t="array" aca="1" ref="BI47" ca="1">INDIRECT(_xlfn.CONCAT(BI$4,"_d!",BI$1,$A47))</f>
        <v>329.454833984375</v>
      </c>
      <c r="BJ47" s="19" cm="1">
        <f t="array" aca="1" ref="BJ47" ca="1">INDIRECT(_xlfn.CONCAT(BJ$4,"_d!",BJ$1,$A47))</f>
        <v>329.99227905273438</v>
      </c>
      <c r="BK47" s="19" cm="1">
        <f t="array" aca="1" ref="BK47" ca="1">INDIRECT(_xlfn.CONCAT(BK$4,"_d!",BK$1,$A47))</f>
        <v>331.24090576171875</v>
      </c>
      <c r="BL47" s="19" cm="1">
        <f t="array" aca="1" ref="BL47" ca="1">INDIRECT(_xlfn.CONCAT(BL$4,"_d!",BL$1,$A47))</f>
        <v>320.57244873046875</v>
      </c>
      <c r="BM47" s="42">
        <f t="shared" ca="1" si="23"/>
        <v>321.96745612484273</v>
      </c>
      <c r="BN47" s="19" cm="1">
        <f t="array" aca="1" ref="BN47" ca="1">INDIRECT(_xlfn.CONCAT(BN$4,"_d!",BN$1,$A47))</f>
        <v>316.1246337890625</v>
      </c>
      <c r="BO47" s="19" cm="1">
        <f t="array" aca="1" ref="BO47" ca="1">INDIRECT(_xlfn.CONCAT(BO$4,"_d!",BO$1,$A47))</f>
        <v>323.39834594726563</v>
      </c>
      <c r="BP47" s="19" cm="1">
        <f t="array" aca="1" ref="BP47" ca="1">INDIRECT(_xlfn.CONCAT(BP$4,"_d!",BP$1,$A47))</f>
        <v>327.90472412109375</v>
      </c>
      <c r="BQ47" s="19" cm="1">
        <f t="array" aca="1" ref="BQ47" ca="1">INDIRECT(_xlfn.CONCAT(BQ$4,"_d!",BQ$1,$A47))</f>
        <v>326.572509765625</v>
      </c>
      <c r="BR47" s="19" cm="1">
        <f t="array" aca="1" ref="BR47" ca="1">INDIRECT(_xlfn.CONCAT(BR$4,"_d!",BR$1,$A47))</f>
        <v>329.73141479492188</v>
      </c>
      <c r="BS47" s="19" cm="1">
        <f t="array" aca="1" ref="BS47" ca="1">INDIRECT(_xlfn.CONCAT(BS$4,"_d!",BS$1,$A47))</f>
        <v>321.39208984375</v>
      </c>
      <c r="BT47" s="42">
        <f t="shared" ca="1" si="24"/>
        <v>320.96081994158328</v>
      </c>
      <c r="BU47" s="42"/>
      <c r="BV47" s="45">
        <f t="shared" ca="1" si="25"/>
        <v>322.95008431645635</v>
      </c>
      <c r="BW47" s="45">
        <f t="shared" ca="1" si="26"/>
        <v>323.31683642047454</v>
      </c>
      <c r="BX47" s="45">
        <f t="shared" ca="1" si="27"/>
        <v>321.63598940074297</v>
      </c>
      <c r="BY47" s="45">
        <f t="shared" ca="1" si="28"/>
        <v>322.09665996931557</v>
      </c>
      <c r="BZ47" s="45">
        <f t="shared" ca="1" si="29"/>
        <v>323.37388133727444</v>
      </c>
      <c r="CA47" s="45">
        <f t="shared" ca="1" si="30"/>
        <v>322.73177867943804</v>
      </c>
      <c r="CB47" s="45">
        <f t="shared" ca="1" si="31"/>
        <v>322.71395621410949</v>
      </c>
      <c r="CC47" s="45">
        <f t="shared" ca="1" si="32"/>
        <v>322.1628199311516</v>
      </c>
      <c r="CD47" s="45">
        <f t="shared" ca="1" si="33"/>
        <v>321.96745612484273</v>
      </c>
      <c r="CE47" s="45">
        <f t="shared" ca="1" si="34"/>
        <v>320.96081994158328</v>
      </c>
      <c r="CF47" s="45" cm="1">
        <f t="array" aca="1" ref="CF47" ca="1">+SUMPRODUCT($BV$3:$CE$3/100,$BV47:$CE47)</f>
        <v>322.17725581012178</v>
      </c>
      <c r="CG47" s="24"/>
      <c r="CH47" s="24">
        <f t="shared" ca="1" si="51"/>
        <v>2.1068626326760986E-2</v>
      </c>
      <c r="CI47" s="24">
        <f t="shared" ca="1" si="51"/>
        <v>2.1912584686040626E-2</v>
      </c>
      <c r="CJ47" s="24">
        <f t="shared" ca="1" si="51"/>
        <v>1.964498335532272E-2</v>
      </c>
      <c r="CK47" s="24">
        <f t="shared" ca="1" si="51"/>
        <v>2.228216235682634E-2</v>
      </c>
      <c r="CL47" s="24">
        <f t="shared" ca="1" si="51"/>
        <v>2.1911562856780087E-2</v>
      </c>
      <c r="CM47" s="24">
        <f t="shared" ca="1" si="51"/>
        <v>2.1761788274272442E-2</v>
      </c>
      <c r="CN47" s="24">
        <f t="shared" ca="1" si="51"/>
        <v>2.2148778269469815E-2</v>
      </c>
      <c r="CO47" s="24">
        <f t="shared" ca="1" si="51"/>
        <v>2.2436193422999962E-2</v>
      </c>
      <c r="CP47" s="24">
        <f t="shared" ca="1" si="51"/>
        <v>2.2319429909987587E-2</v>
      </c>
      <c r="CQ47" s="24">
        <f t="shared" ca="1" si="50"/>
        <v>2.364461817158392E-2</v>
      </c>
      <c r="CR47" s="24">
        <f t="shared" ca="1" si="50"/>
        <v>2.2166338944659358E-2</v>
      </c>
      <c r="CS47" s="24">
        <f>+[1]NAC!AX48</f>
        <v>1.0574018126888296E-2</v>
      </c>
      <c r="CT47" s="24"/>
      <c r="CU47" s="24">
        <f t="shared" ca="1" si="38"/>
        <v>0.43338218051641575</v>
      </c>
      <c r="CV47" s="24">
        <f t="shared" ca="1" si="39"/>
        <v>0.43573206711238055</v>
      </c>
      <c r="CW47" s="24">
        <f t="shared" ca="1" si="40"/>
        <v>0.42107615768014228</v>
      </c>
      <c r="CX47" s="24">
        <f t="shared" ca="1" si="41"/>
        <v>0.43009036991247318</v>
      </c>
      <c r="CY47" s="24">
        <f t="shared" ca="1" si="42"/>
        <v>0.4291467874644157</v>
      </c>
      <c r="CZ47" s="24">
        <f t="shared" ca="1" si="43"/>
        <v>0.42776323948946593</v>
      </c>
      <c r="DA47" s="24">
        <f t="shared" ca="1" si="44"/>
        <v>0.42590273341982687</v>
      </c>
      <c r="DB47" s="24">
        <f t="shared" ca="1" si="45"/>
        <v>0.42579187008740993</v>
      </c>
      <c r="DC47" s="24">
        <f t="shared" ca="1" si="46"/>
        <v>0.4224079759529995</v>
      </c>
      <c r="DD47" s="24">
        <f t="shared" ca="1" si="47"/>
        <v>0.42428394397357105</v>
      </c>
      <c r="DE47" s="48">
        <f t="shared" ca="1" si="48"/>
        <v>0.42657479364028528</v>
      </c>
      <c r="DF47" s="48">
        <f>+[1]NAC!AG48</f>
        <v>0.42793791574279383</v>
      </c>
      <c r="DG47" s="24">
        <f t="shared" ca="1" si="49"/>
        <v>9.0982365428446954E-3</v>
      </c>
    </row>
    <row r="48" spans="1:111" x14ac:dyDescent="0.25">
      <c r="A48">
        <f t="shared" si="36"/>
        <v>75</v>
      </c>
      <c r="B48" s="35">
        <f>+NAC!A48</f>
        <v>44013</v>
      </c>
      <c r="C48" s="19" cm="1">
        <f t="array" aca="1" ref="C48" ca="1">INDIRECT(_xlfn.CONCAT(C$4,"_d!",C$1,$A48))</f>
        <v>325.4039306640625</v>
      </c>
      <c r="D48" s="19" cm="1">
        <f t="array" aca="1" ref="D48" ca="1">INDIRECT(_xlfn.CONCAT(D$4,"_d!",D$1,$A48))</f>
        <v>329.47210693359375</v>
      </c>
      <c r="E48" s="19" cm="1">
        <f t="array" aca="1" ref="E48" ca="1">INDIRECT(_xlfn.CONCAT(E$4,"_d!",E$1,$A48))</f>
        <v>336.94873046875</v>
      </c>
      <c r="F48" s="19" cm="1">
        <f t="array" aca="1" ref="F48" ca="1">INDIRECT(_xlfn.CONCAT(F$4,"_d!",F$1,$A48))</f>
        <v>338.25689697265625</v>
      </c>
      <c r="G48" s="19" cm="1">
        <f t="array" aca="1" ref="G48" ca="1">INDIRECT(_xlfn.CONCAT(G$4,"_d!",G$1,$A48))</f>
        <v>337.4566650390625</v>
      </c>
      <c r="H48" s="19" cm="1">
        <f t="array" aca="1" ref="H48" ca="1">INDIRECT(_xlfn.CONCAT(H$4,"_d!",H$1,$A48))</f>
        <v>325.33489990234375</v>
      </c>
      <c r="I48" s="42">
        <f t="shared" ca="1" si="15"/>
        <v>328.87513930934517</v>
      </c>
      <c r="J48" s="19" cm="1">
        <f t="array" aca="1" ref="J48" ca="1">INDIRECT(_xlfn.CONCAT(J$4,"_d!",J$1,$A48))</f>
        <v>325.12832641601563</v>
      </c>
      <c r="K48" s="19" cm="1">
        <f t="array" aca="1" ref="K48" ca="1">INDIRECT(_xlfn.CONCAT(K$4,"_d!",K$1,$A48))</f>
        <v>331.88946533203125</v>
      </c>
      <c r="L48" s="19" cm="1">
        <f t="array" aca="1" ref="L48" ca="1">INDIRECT(_xlfn.CONCAT(L$4,"_d!",L$1,$A48))</f>
        <v>336.5999755859375</v>
      </c>
      <c r="M48" s="19" cm="1">
        <f t="array" aca="1" ref="M48" ca="1">INDIRECT(_xlfn.CONCAT(M$4,"_d!",M$1,$A48))</f>
        <v>337.27899169921875</v>
      </c>
      <c r="N48" s="19" cm="1">
        <f t="array" aca="1" ref="N48" ca="1">INDIRECT(_xlfn.CONCAT(N$4,"_d!",N$1,$A48))</f>
        <v>337.18365478515625</v>
      </c>
      <c r="O48" s="19" cm="1">
        <f t="array" aca="1" ref="O48" ca="1">INDIRECT(_xlfn.CONCAT(O$4,"_d!",O$1,$A48))</f>
        <v>324.28887939453125</v>
      </c>
      <c r="P48" s="42">
        <f t="shared" ca="1" si="16"/>
        <v>329.3954882872128</v>
      </c>
      <c r="Q48" s="19" cm="1">
        <f t="array" aca="1" ref="Q48" ca="1">INDIRECT(_xlfn.CONCAT(Q$4,"_d!",Q$1,$A48))</f>
        <v>324.64263916015625</v>
      </c>
      <c r="R48" s="19" cm="1">
        <f t="array" aca="1" ref="R48" ca="1">INDIRECT(_xlfn.CONCAT(R$4,"_d!",R$1,$A48))</f>
        <v>324.64263916015625</v>
      </c>
      <c r="S48" s="19" cm="1">
        <f t="array" aca="1" ref="S48" ca="1">INDIRECT(_xlfn.CONCAT(S$4,"_d!",S$1,$A48))</f>
        <v>336.53579711914063</v>
      </c>
      <c r="T48" s="19" cm="1">
        <f t="array" aca="1" ref="T48" ca="1">INDIRECT(_xlfn.CONCAT(T$4,"_d!",T$1,$A48))</f>
        <v>339.34158325195313</v>
      </c>
      <c r="U48" s="19" cm="1">
        <f t="array" aca="1" ref="U48" ca="1">INDIRECT(_xlfn.CONCAT(U$4,"_d!",U$1,$A48))</f>
        <v>337.161865234375</v>
      </c>
      <c r="V48" s="19" cm="1">
        <f t="array" aca="1" ref="V48" ca="1">INDIRECT(_xlfn.CONCAT(V$4,"_d!",V$1,$A48))</f>
        <v>326.68716430664063</v>
      </c>
      <c r="W48" s="42">
        <f t="shared" ca="1" si="17"/>
        <v>327.04854007872041</v>
      </c>
      <c r="X48" s="19" cm="1">
        <f t="array" aca="1" ref="X48" ca="1">INDIRECT(_xlfn.CONCAT(X$4,"_d!",X$1,$A48))</f>
        <v>323.0137939453125</v>
      </c>
      <c r="Y48" s="19" cm="1">
        <f t="array" aca="1" ref="Y48" ca="1">INDIRECT(_xlfn.CONCAT(Y$4,"_d!",Y$1,$A48))</f>
        <v>330.03591918945313</v>
      </c>
      <c r="Z48" s="19" cm="1">
        <f t="array" aca="1" ref="Z48" ca="1">INDIRECT(_xlfn.CONCAT(Z$4,"_d!",Z$1,$A48))</f>
        <v>337.534423828125</v>
      </c>
      <c r="AA48" s="19" cm="1">
        <f t="array" aca="1" ref="AA48" ca="1">INDIRECT(_xlfn.CONCAT(AA$4,"_d!",AA$1,$A48))</f>
        <v>337.12771606445313</v>
      </c>
      <c r="AB48" s="19" cm="1">
        <f t="array" aca="1" ref="AB48" ca="1">INDIRECT(_xlfn.CONCAT(AB$4,"_d!",AB$1,$A48))</f>
        <v>339.05679321289063</v>
      </c>
      <c r="AC48" s="19" cm="1">
        <f t="array" aca="1" ref="AC48" ca="1">INDIRECT(_xlfn.CONCAT(AC$4,"_d!",AC$1,$A48))</f>
        <v>328.97705078125</v>
      </c>
      <c r="AD48" s="42">
        <f t="shared" ca="1" si="18"/>
        <v>328.32599965132965</v>
      </c>
      <c r="AE48" s="19" cm="1">
        <f t="array" aca="1" ref="AE48" ca="1">INDIRECT(_xlfn.CONCAT(AE$4,"_d!",AE$1,$A48))</f>
        <v>324.48904418945313</v>
      </c>
      <c r="AF48" s="19" cm="1">
        <f t="array" aca="1" ref="AF48" ca="1">INDIRECT(_xlfn.CONCAT(AF$4,"_d!",AF$1,$A48))</f>
        <v>331.7532958984375</v>
      </c>
      <c r="AG48" s="19" cm="1">
        <f t="array" aca="1" ref="AG48" ca="1">INDIRECT(_xlfn.CONCAT(AG$4,"_d!",AG$1,$A48))</f>
        <v>337.26345825195313</v>
      </c>
      <c r="AH48" s="19" cm="1">
        <f t="array" aca="1" ref="AH48" ca="1">INDIRECT(_xlfn.CONCAT(AH$4,"_d!",AH$1,$A48))</f>
        <v>339.56234741210938</v>
      </c>
      <c r="AI48" s="19" cm="1">
        <f t="array" aca="1" ref="AI48" ca="1">INDIRECT(_xlfn.CONCAT(AI$4,"_d!",AI$1,$A48))</f>
        <v>337.89926147460938</v>
      </c>
      <c r="AJ48" s="19" cm="1">
        <f t="array" aca="1" ref="AJ48" ca="1">INDIRECT(_xlfn.CONCAT(AJ$4,"_d!",AJ$1,$A48))</f>
        <v>329.17767333984375</v>
      </c>
      <c r="AK48" s="42">
        <f t="shared" ca="1" si="19"/>
        <v>329.55553168720684</v>
      </c>
      <c r="AL48" s="19" cm="1">
        <f t="array" aca="1" ref="AL48" ca="1">INDIRECT(_xlfn.CONCAT(AL$4,"_d!",AL$1,$A48))</f>
        <v>323.90548706054688</v>
      </c>
      <c r="AM48" s="19" cm="1">
        <f t="array" aca="1" ref="AM48" ca="1">INDIRECT(_xlfn.CONCAT(AM$4,"_d!",AM$1,$A48))</f>
        <v>331.45492553710938</v>
      </c>
      <c r="AN48" s="19" cm="1">
        <f t="array" aca="1" ref="AN48" ca="1">INDIRECT(_xlfn.CONCAT(AN$4,"_d!",AN$1,$A48))</f>
        <v>336.87661743164063</v>
      </c>
      <c r="AO48" s="19" cm="1">
        <f t="array" aca="1" ref="AO48" ca="1">INDIRECT(_xlfn.CONCAT(AO$4,"_d!",AO$1,$A48))</f>
        <v>336.07174682617188</v>
      </c>
      <c r="AP48" s="19" cm="1">
        <f t="array" aca="1" ref="AP48" ca="1">INDIRECT(_xlfn.CONCAT(AP$4,"_d!",AP$1,$A48))</f>
        <v>338.68997192382813</v>
      </c>
      <c r="AQ48" s="19" cm="1">
        <f t="array" aca="1" ref="AQ48" ca="1">INDIRECT(_xlfn.CONCAT(AQ$4,"_d!",AQ$1,$A48))</f>
        <v>327.16909790039063</v>
      </c>
      <c r="AR48" s="42">
        <f t="shared" ca="1" si="20"/>
        <v>328.9506581461423</v>
      </c>
      <c r="AS48" s="19" cm="1">
        <f t="array" aca="1" ref="AS48" ca="1">INDIRECT(_xlfn.CONCAT(AS$4,"_d!",AS$1,$A48))</f>
        <v>323.22210693359375</v>
      </c>
      <c r="AT48" s="19" cm="1">
        <f t="array" aca="1" ref="AT48" ca="1">INDIRECT(_xlfn.CONCAT(AT$4,"_d!",AT$1,$A48))</f>
        <v>332.0804443359375</v>
      </c>
      <c r="AU48" s="19" cm="1">
        <f t="array" aca="1" ref="AU48" ca="1">INDIRECT(_xlfn.CONCAT(AU$4,"_d!",AU$1,$A48))</f>
        <v>337.29592895507813</v>
      </c>
      <c r="AV48" s="19" cm="1">
        <f t="array" aca="1" ref="AV48" ca="1">INDIRECT(_xlfn.CONCAT(AV$4,"_d!",AV$1,$A48))</f>
        <v>339.88436889648438</v>
      </c>
      <c r="AW48" s="19" cm="1">
        <f t="array" aca="1" ref="AW48" ca="1">INDIRECT(_xlfn.CONCAT(AW$4,"_d!",AW$1,$A48))</f>
        <v>338.3026123046875</v>
      </c>
      <c r="AX48" s="19" cm="1">
        <f t="array" aca="1" ref="AX48" ca="1">INDIRECT(_xlfn.CONCAT(AX$4,"_d!",AX$1,$A48))</f>
        <v>326.56643676757813</v>
      </c>
      <c r="AY48" s="42">
        <f t="shared" ca="1" si="21"/>
        <v>328.99899875112709</v>
      </c>
      <c r="AZ48" s="19" cm="1">
        <f t="array" aca="1" ref="AZ48" ca="1">INDIRECT(_xlfn.CONCAT(AZ$4,"_d!",AZ$1,$A48))</f>
        <v>323.20181274414063</v>
      </c>
      <c r="BA48" s="19" cm="1">
        <f t="array" aca="1" ref="BA48" ca="1">INDIRECT(_xlfn.CONCAT(BA$4,"_d!",BA$1,$A48))</f>
        <v>330.89523315429688</v>
      </c>
      <c r="BB48" s="19" cm="1">
        <f t="array" aca="1" ref="BB48" ca="1">INDIRECT(_xlfn.CONCAT(BB$4,"_d!",BB$1,$A48))</f>
        <v>336.32681274414063</v>
      </c>
      <c r="BC48" s="19" cm="1">
        <f t="array" aca="1" ref="BC48" ca="1">INDIRECT(_xlfn.CONCAT(BC$4,"_d!",BC$1,$A48))</f>
        <v>336.35458374023438</v>
      </c>
      <c r="BD48" s="19" cm="1">
        <f t="array" aca="1" ref="BD48" ca="1">INDIRECT(_xlfn.CONCAT(BD$4,"_d!",BD$1,$A48))</f>
        <v>337.7662353515625</v>
      </c>
      <c r="BE48" s="19" cm="1">
        <f t="array" aca="1" ref="BE48" ca="1">INDIRECT(_xlfn.CONCAT(BE$4,"_d!",BE$1,$A48))</f>
        <v>329.61212158203125</v>
      </c>
      <c r="BF48" s="42">
        <f t="shared" ca="1" si="22"/>
        <v>328.52114629236388</v>
      </c>
      <c r="BG48" s="19" cm="1">
        <f t="array" aca="1" ref="BG48" ca="1">INDIRECT(_xlfn.CONCAT(BG$4,"_d!",BG$1,$A48))</f>
        <v>322.86239624023438</v>
      </c>
      <c r="BH48" s="19" cm="1">
        <f t="array" aca="1" ref="BH48" ca="1">INDIRECT(_xlfn.CONCAT(BH$4,"_d!",BH$1,$A48))</f>
        <v>330.66653442382813</v>
      </c>
      <c r="BI48" s="19" cm="1">
        <f t="array" aca="1" ref="BI48" ca="1">INDIRECT(_xlfn.CONCAT(BI$4,"_d!",BI$1,$A48))</f>
        <v>336.26821899414063</v>
      </c>
      <c r="BJ48" s="19" cm="1">
        <f t="array" aca="1" ref="BJ48" ca="1">INDIRECT(_xlfn.CONCAT(BJ$4,"_d!",BJ$1,$A48))</f>
        <v>336.8997802734375</v>
      </c>
      <c r="BK48" s="19" cm="1">
        <f t="array" aca="1" ref="BK48" ca="1">INDIRECT(_xlfn.CONCAT(BK$4,"_d!",BK$1,$A48))</f>
        <v>338.79739379882813</v>
      </c>
      <c r="BL48" s="19" cm="1">
        <f t="array" aca="1" ref="BL48" ca="1">INDIRECT(_xlfn.CONCAT(BL$4,"_d!",BL$1,$A48))</f>
        <v>329.1961669921875</v>
      </c>
      <c r="BM48" s="42">
        <f t="shared" ca="1" si="23"/>
        <v>328.35640528871318</v>
      </c>
      <c r="BN48" s="19" cm="1">
        <f t="array" aca="1" ref="BN48" ca="1">INDIRECT(_xlfn.CONCAT(BN$4,"_d!",BN$1,$A48))</f>
        <v>321.695556640625</v>
      </c>
      <c r="BO48" s="19" cm="1">
        <f t="array" aca="1" ref="BO48" ca="1">INDIRECT(_xlfn.CONCAT(BO$4,"_d!",BO$1,$A48))</f>
        <v>330.90792846679688</v>
      </c>
      <c r="BP48" s="19" cm="1">
        <f t="array" aca="1" ref="BP48" ca="1">INDIRECT(_xlfn.CONCAT(BP$4,"_d!",BP$1,$A48))</f>
        <v>335.28887939453125</v>
      </c>
      <c r="BQ48" s="19" cm="1">
        <f t="array" aca="1" ref="BQ48" ca="1">INDIRECT(_xlfn.CONCAT(BQ$4,"_d!",BQ$1,$A48))</f>
        <v>334.5443115234375</v>
      </c>
      <c r="BR48" s="19" cm="1">
        <f t="array" aca="1" ref="BR48" ca="1">INDIRECT(_xlfn.CONCAT(BR$4,"_d!",BR$1,$A48))</f>
        <v>337.44265747070313</v>
      </c>
      <c r="BS48" s="19" cm="1">
        <f t="array" aca="1" ref="BS48" ca="1">INDIRECT(_xlfn.CONCAT(BS$4,"_d!",BS$1,$A48))</f>
        <v>330.47225952148438</v>
      </c>
      <c r="BT48" s="42">
        <f t="shared" ca="1" si="24"/>
        <v>327.74290335574949</v>
      </c>
      <c r="BU48" s="42"/>
      <c r="BV48" s="45">
        <f t="shared" ca="1" si="25"/>
        <v>328.87513930934517</v>
      </c>
      <c r="BW48" s="45">
        <f t="shared" ca="1" si="26"/>
        <v>329.3954882872128</v>
      </c>
      <c r="BX48" s="45">
        <f t="shared" ca="1" si="27"/>
        <v>327.04854007872041</v>
      </c>
      <c r="BY48" s="45">
        <f t="shared" ca="1" si="28"/>
        <v>328.32599965132965</v>
      </c>
      <c r="BZ48" s="45">
        <f t="shared" ca="1" si="29"/>
        <v>329.55553168720684</v>
      </c>
      <c r="CA48" s="45">
        <f t="shared" ca="1" si="30"/>
        <v>328.9506581461423</v>
      </c>
      <c r="CB48" s="45">
        <f t="shared" ca="1" si="31"/>
        <v>328.99899875112709</v>
      </c>
      <c r="CC48" s="45">
        <f t="shared" ca="1" si="32"/>
        <v>328.52114629236388</v>
      </c>
      <c r="CD48" s="45">
        <f t="shared" ca="1" si="33"/>
        <v>328.35640528871318</v>
      </c>
      <c r="CE48" s="45">
        <f t="shared" ca="1" si="34"/>
        <v>327.74290335574949</v>
      </c>
      <c r="CF48" s="45" cm="1">
        <f t="array" aca="1" ref="CF48" ca="1">+SUMPRODUCT($BV$3:$CE$3/100,$BV48:$CE48)</f>
        <v>328.45667163828784</v>
      </c>
      <c r="CG48" s="24"/>
      <c r="CH48" s="24">
        <f t="shared" ca="1" si="51"/>
        <v>1.8346658758208845E-2</v>
      </c>
      <c r="CI48" s="24">
        <f t="shared" ca="1" si="51"/>
        <v>1.8800913475575776E-2</v>
      </c>
      <c r="CJ48" s="24">
        <f t="shared" ca="1" si="51"/>
        <v>1.6828187318408849E-2</v>
      </c>
      <c r="CK48" s="24">
        <f t="shared" ca="1" si="51"/>
        <v>1.9339969817158353E-2</v>
      </c>
      <c r="CL48" s="24">
        <f t="shared" ca="1" si="51"/>
        <v>1.911610895836402E-2</v>
      </c>
      <c r="CM48" s="24">
        <f t="shared" ca="1" si="51"/>
        <v>1.9269498318854161E-2</v>
      </c>
      <c r="CN48" s="24">
        <f t="shared" ca="1" si="51"/>
        <v>1.947558330216026E-2</v>
      </c>
      <c r="CO48" s="24">
        <f t="shared" ca="1" si="51"/>
        <v>1.9736375422126917E-2</v>
      </c>
      <c r="CP48" s="24">
        <f t="shared" ca="1" si="51"/>
        <v>1.9843462568444048E-2</v>
      </c>
      <c r="CQ48" s="24">
        <f t="shared" ca="1" si="50"/>
        <v>2.1130564831559839E-2</v>
      </c>
      <c r="CR48" s="24">
        <f t="shared" ca="1" si="50"/>
        <v>1.9490562151497359E-2</v>
      </c>
      <c r="CS48" s="24">
        <f>+[1]NAC!AX49</f>
        <v>1.2855007473841606E-2</v>
      </c>
      <c r="CT48" s="24"/>
      <c r="CU48" s="24">
        <f t="shared" ca="1" si="38"/>
        <v>0.42937774320734801</v>
      </c>
      <c r="CV48" s="24">
        <f t="shared" ca="1" si="39"/>
        <v>0.43185556333815245</v>
      </c>
      <c r="CW48" s="24">
        <f t="shared" ca="1" si="40"/>
        <v>0.414574857377489</v>
      </c>
      <c r="CX48" s="24">
        <f t="shared" ca="1" si="41"/>
        <v>0.42734108342374566</v>
      </c>
      <c r="CY48" s="24">
        <f t="shared" ca="1" si="42"/>
        <v>0.42516580273434079</v>
      </c>
      <c r="CZ48" s="24">
        <f t="shared" ca="1" si="43"/>
        <v>0.42400998121741607</v>
      </c>
      <c r="DA48" s="24">
        <f t="shared" ca="1" si="44"/>
        <v>0.4223844224531017</v>
      </c>
      <c r="DB48" s="24">
        <f t="shared" ca="1" si="45"/>
        <v>0.42217205211722875</v>
      </c>
      <c r="DC48" s="24">
        <f t="shared" ca="1" si="46"/>
        <v>0.41818129847571806</v>
      </c>
      <c r="DD48" s="24">
        <f t="shared" ca="1" si="47"/>
        <v>0.42140654140183065</v>
      </c>
      <c r="DE48" s="48">
        <f t="shared" ca="1" si="48"/>
        <v>0.42278264935783905</v>
      </c>
      <c r="DF48" s="48">
        <f>+[1]NAC!AG49</f>
        <v>0.42386117136659429</v>
      </c>
      <c r="DG48" s="24">
        <f t="shared" ca="1" si="49"/>
        <v>7.9712018055173584E-3</v>
      </c>
    </row>
    <row r="49" spans="1:111" x14ac:dyDescent="0.25">
      <c r="A49">
        <f t="shared" si="36"/>
        <v>76</v>
      </c>
      <c r="B49" s="35">
        <f>+NAC!A49</f>
        <v>44044</v>
      </c>
      <c r="C49" s="19" cm="1">
        <f t="array" aca="1" ref="C49" ca="1">INDIRECT(_xlfn.CONCAT(C$4,"_d!",C$1,$A49))</f>
        <v>335.13980102539063</v>
      </c>
      <c r="D49" s="19" cm="1">
        <f t="array" aca="1" ref="D49" ca="1">INDIRECT(_xlfn.CONCAT(D$4,"_d!",D$1,$A49))</f>
        <v>338.44589233398438</v>
      </c>
      <c r="E49" s="19" cm="1">
        <f t="array" aca="1" ref="E49" ca="1">INDIRECT(_xlfn.CONCAT(E$4,"_d!",E$1,$A49))</f>
        <v>345.74468994140625</v>
      </c>
      <c r="F49" s="19" cm="1">
        <f t="array" aca="1" ref="F49" ca="1">INDIRECT(_xlfn.CONCAT(F$4,"_d!",F$1,$A49))</f>
        <v>346.28579711914063</v>
      </c>
      <c r="G49" s="19" cm="1">
        <f t="array" aca="1" ref="G49" ca="1">INDIRECT(_xlfn.CONCAT(G$4,"_d!",G$1,$A49))</f>
        <v>346.88217163085938</v>
      </c>
      <c r="H49" s="19" cm="1">
        <f t="array" aca="1" ref="H49" ca="1">INDIRECT(_xlfn.CONCAT(H$4,"_d!",H$1,$A49))</f>
        <v>334.65081787109375</v>
      </c>
      <c r="I49" s="42">
        <f t="shared" ca="1" si="15"/>
        <v>338.17148321370399</v>
      </c>
      <c r="J49" s="19" cm="1">
        <f t="array" aca="1" ref="J49" ca="1">INDIRECT(_xlfn.CONCAT(J$4,"_d!",J$1,$A49))</f>
        <v>334.849853515625</v>
      </c>
      <c r="K49" s="19" cm="1">
        <f t="array" aca="1" ref="K49" ca="1">INDIRECT(_xlfn.CONCAT(K$4,"_d!",K$1,$A49))</f>
        <v>340.83963012695313</v>
      </c>
      <c r="L49" s="19" cm="1">
        <f t="array" aca="1" ref="L49" ca="1">INDIRECT(_xlfn.CONCAT(L$4,"_d!",L$1,$A49))</f>
        <v>345.345703125</v>
      </c>
      <c r="M49" s="19" cm="1">
        <f t="array" aca="1" ref="M49" ca="1">INDIRECT(_xlfn.CONCAT(M$4,"_d!",M$1,$A49))</f>
        <v>345.12606811523438</v>
      </c>
      <c r="N49" s="19" cm="1">
        <f t="array" aca="1" ref="N49" ca="1">INDIRECT(_xlfn.CONCAT(N$4,"_d!",N$1,$A49))</f>
        <v>346.42755126953125</v>
      </c>
      <c r="O49" s="19" cm="1">
        <f t="array" aca="1" ref="O49" ca="1">INDIRECT(_xlfn.CONCAT(O$4,"_d!",O$1,$A49))</f>
        <v>333.38815307617188</v>
      </c>
      <c r="P49" s="42">
        <f t="shared" ca="1" si="16"/>
        <v>338.64235070489821</v>
      </c>
      <c r="Q49" s="19" cm="1">
        <f t="array" aca="1" ref="Q49" ca="1">INDIRECT(_xlfn.CONCAT(Q$4,"_d!",Q$1,$A49))</f>
        <v>334.04629516601563</v>
      </c>
      <c r="R49" s="19" cm="1">
        <f t="array" aca="1" ref="R49" ca="1">INDIRECT(_xlfn.CONCAT(R$4,"_d!",R$1,$A49))</f>
        <v>334.04629516601563</v>
      </c>
      <c r="S49" s="19" cm="1">
        <f t="array" aca="1" ref="S49" ca="1">INDIRECT(_xlfn.CONCAT(S$4,"_d!",S$1,$A49))</f>
        <v>345.1864013671875</v>
      </c>
      <c r="T49" s="19" cm="1">
        <f t="array" aca="1" ref="T49" ca="1">INDIRECT(_xlfn.CONCAT(T$4,"_d!",T$1,$A49))</f>
        <v>347.65579223632813</v>
      </c>
      <c r="U49" s="19" cm="1">
        <f t="array" aca="1" ref="U49" ca="1">INDIRECT(_xlfn.CONCAT(U$4,"_d!",U$1,$A49))</f>
        <v>346.26547241210938</v>
      </c>
      <c r="V49" s="19" cm="1">
        <f t="array" aca="1" ref="V49" ca="1">INDIRECT(_xlfn.CONCAT(V$4,"_d!",V$1,$A49))</f>
        <v>336.17684936523438</v>
      </c>
      <c r="W49" s="42">
        <f t="shared" ca="1" si="17"/>
        <v>336.33296848855252</v>
      </c>
      <c r="X49" s="19" cm="1">
        <f t="array" aca="1" ref="X49" ca="1">INDIRECT(_xlfn.CONCAT(X$4,"_d!",X$1,$A49))</f>
        <v>332.270751953125</v>
      </c>
      <c r="Y49" s="19" cm="1">
        <f t="array" aca="1" ref="Y49" ca="1">INDIRECT(_xlfn.CONCAT(Y$4,"_d!",Y$1,$A49))</f>
        <v>338.74542236328125</v>
      </c>
      <c r="Z49" s="19" cm="1">
        <f t="array" aca="1" ref="Z49" ca="1">INDIRECT(_xlfn.CONCAT(Z$4,"_d!",Z$1,$A49))</f>
        <v>346.22149658203125</v>
      </c>
      <c r="AA49" s="19" cm="1">
        <f t="array" aca="1" ref="AA49" ca="1">INDIRECT(_xlfn.CONCAT(AA$4,"_d!",AA$1,$A49))</f>
        <v>345.00973510742188</v>
      </c>
      <c r="AB49" s="19" cm="1">
        <f t="array" aca="1" ref="AB49" ca="1">INDIRECT(_xlfn.CONCAT(AB$4,"_d!",AB$1,$A49))</f>
        <v>348.275634765625</v>
      </c>
      <c r="AC49" s="19" cm="1">
        <f t="array" aca="1" ref="AC49" ca="1">INDIRECT(_xlfn.CONCAT(AC$4,"_d!",AC$1,$A49))</f>
        <v>338.60101318359375</v>
      </c>
      <c r="AD49" s="42">
        <f t="shared" ca="1" si="18"/>
        <v>337.31900743495328</v>
      </c>
      <c r="AE49" s="19" cm="1">
        <f t="array" aca="1" ref="AE49" ca="1">INDIRECT(_xlfn.CONCAT(AE$4,"_d!",AE$1,$A49))</f>
        <v>333.82785034179688</v>
      </c>
      <c r="AF49" s="19" cm="1">
        <f t="array" aca="1" ref="AF49" ca="1">INDIRECT(_xlfn.CONCAT(AF$4,"_d!",AF$1,$A49))</f>
        <v>340.37692260742188</v>
      </c>
      <c r="AG49" s="19" cm="1">
        <f t="array" aca="1" ref="AG49" ca="1">INDIRECT(_xlfn.CONCAT(AG$4,"_d!",AG$1,$A49))</f>
        <v>345.88104248046875</v>
      </c>
      <c r="AH49" s="19" cm="1">
        <f t="array" aca="1" ref="AH49" ca="1">INDIRECT(_xlfn.CONCAT(AH$4,"_d!",AH$1,$A49))</f>
        <v>347.96963500976563</v>
      </c>
      <c r="AI49" s="19" cm="1">
        <f t="array" aca="1" ref="AI49" ca="1">INDIRECT(_xlfn.CONCAT(AI$4,"_d!",AI$1,$A49))</f>
        <v>346.9576416015625</v>
      </c>
      <c r="AJ49" s="19" cm="1">
        <f t="array" aca="1" ref="AJ49" ca="1">INDIRECT(_xlfn.CONCAT(AJ$4,"_d!",AJ$1,$A49))</f>
        <v>338.59951782226563</v>
      </c>
      <c r="AK49" s="42">
        <f t="shared" ca="1" si="19"/>
        <v>338.55242846798939</v>
      </c>
      <c r="AL49" s="19" cm="1">
        <f t="array" aca="1" ref="AL49" ca="1">INDIRECT(_xlfn.CONCAT(AL$4,"_d!",AL$1,$A49))</f>
        <v>333.09597778320313</v>
      </c>
      <c r="AM49" s="19" cm="1">
        <f t="array" aca="1" ref="AM49" ca="1">INDIRECT(_xlfn.CONCAT(AM$4,"_d!",AM$1,$A49))</f>
        <v>340.17202758789063</v>
      </c>
      <c r="AN49" s="19" cm="1">
        <f t="array" aca="1" ref="AN49" ca="1">INDIRECT(_xlfn.CONCAT(AN$4,"_d!",AN$1,$A49))</f>
        <v>345.45462036132813</v>
      </c>
      <c r="AO49" s="19" cm="1">
        <f t="array" aca="1" ref="AO49" ca="1">INDIRECT(_xlfn.CONCAT(AO$4,"_d!",AO$1,$A49))</f>
        <v>343.67526245117188</v>
      </c>
      <c r="AP49" s="19" cm="1">
        <f t="array" aca="1" ref="AP49" ca="1">INDIRECT(_xlfn.CONCAT(AP$4,"_d!",AP$1,$A49))</f>
        <v>347.85458374023438</v>
      </c>
      <c r="AQ49" s="19" cm="1">
        <f t="array" aca="1" ref="AQ49" ca="1">INDIRECT(_xlfn.CONCAT(AQ$4,"_d!",AQ$1,$A49))</f>
        <v>336.76885986328125</v>
      </c>
      <c r="AR49" s="42">
        <f t="shared" ca="1" si="20"/>
        <v>337.89196297001553</v>
      </c>
      <c r="AS49" s="19" cm="1">
        <f t="array" aca="1" ref="AS49" ca="1">INDIRECT(_xlfn.CONCAT(AS$4,"_d!",AS$1,$A49))</f>
        <v>332.36990356445313</v>
      </c>
      <c r="AT49" s="19" cm="1">
        <f t="array" aca="1" ref="AT49" ca="1">INDIRECT(_xlfn.CONCAT(AT$4,"_d!",AT$1,$A49))</f>
        <v>340.7203369140625</v>
      </c>
      <c r="AU49" s="19" cm="1">
        <f t="array" aca="1" ref="AU49" ca="1">INDIRECT(_xlfn.CONCAT(AU$4,"_d!",AU$1,$A49))</f>
        <v>345.92935180664063</v>
      </c>
      <c r="AV49" s="19" cm="1">
        <f t="array" aca="1" ref="AV49" ca="1">INDIRECT(_xlfn.CONCAT(AV$4,"_d!",AV$1,$A49))</f>
        <v>348.19189453125</v>
      </c>
      <c r="AW49" s="19" cm="1">
        <f t="array" aca="1" ref="AW49" ca="1">INDIRECT(_xlfn.CONCAT(AW$4,"_d!",AW$1,$A49))</f>
        <v>347.28018188476563</v>
      </c>
      <c r="AX49" s="19" cm="1">
        <f t="array" aca="1" ref="AX49" ca="1">INDIRECT(_xlfn.CONCAT(AX$4,"_d!",AX$1,$A49))</f>
        <v>335.82354736328125</v>
      </c>
      <c r="AY49" s="42">
        <f t="shared" ca="1" si="21"/>
        <v>337.90044201547278</v>
      </c>
      <c r="AZ49" s="19" cm="1">
        <f t="array" aca="1" ref="AZ49" ca="1">INDIRECT(_xlfn.CONCAT(AZ$4,"_d!",AZ$1,$A49))</f>
        <v>332.2330322265625</v>
      </c>
      <c r="BA49" s="19" cm="1">
        <f t="array" aca="1" ref="BA49" ca="1">INDIRECT(_xlfn.CONCAT(BA$4,"_d!",BA$1,$A49))</f>
        <v>339.55368041992188</v>
      </c>
      <c r="BB49" s="19" cm="1">
        <f t="array" aca="1" ref="BB49" ca="1">INDIRECT(_xlfn.CONCAT(BB$4,"_d!",BB$1,$A49))</f>
        <v>344.83279418945313</v>
      </c>
      <c r="BC49" s="19" cm="1">
        <f t="array" aca="1" ref="BC49" ca="1">INDIRECT(_xlfn.CONCAT(BC$4,"_d!",BC$1,$A49))</f>
        <v>344.08721923828125</v>
      </c>
      <c r="BD49" s="19" cm="1">
        <f t="array" aca="1" ref="BD49" ca="1">INDIRECT(_xlfn.CONCAT(BD$4,"_d!",BD$1,$A49))</f>
        <v>346.70626831054688</v>
      </c>
      <c r="BE49" s="19" cm="1">
        <f t="array" aca="1" ref="BE49" ca="1">INDIRECT(_xlfn.CONCAT(BE$4,"_d!",BE$1,$A49))</f>
        <v>339.0419921875</v>
      </c>
      <c r="BF49" s="42">
        <f t="shared" ca="1" si="22"/>
        <v>337.35080162840438</v>
      </c>
      <c r="BG49" s="19" cm="1">
        <f t="array" aca="1" ref="BG49" ca="1">INDIRECT(_xlfn.CONCAT(BG$4,"_d!",BG$1,$A49))</f>
        <v>331.82778930664063</v>
      </c>
      <c r="BH49" s="19" cm="1">
        <f t="array" aca="1" ref="BH49" ca="1">INDIRECT(_xlfn.CONCAT(BH$4,"_d!",BH$1,$A49))</f>
        <v>339.11749267578125</v>
      </c>
      <c r="BI49" s="19" cm="1">
        <f t="array" aca="1" ref="BI49" ca="1">INDIRECT(_xlfn.CONCAT(BI$4,"_d!",BI$1,$A49))</f>
        <v>344.79806518554688</v>
      </c>
      <c r="BJ49" s="19" cm="1">
        <f t="array" aca="1" ref="BJ49" ca="1">INDIRECT(_xlfn.CONCAT(BJ$4,"_d!",BJ$1,$A49))</f>
        <v>344.73150634765625</v>
      </c>
      <c r="BK49" s="19" cm="1">
        <f t="array" aca="1" ref="BK49" ca="1">INDIRECT(_xlfn.CONCAT(BK$4,"_d!",BK$1,$A49))</f>
        <v>347.78005981445313</v>
      </c>
      <c r="BL49" s="19" cm="1">
        <f t="array" aca="1" ref="BL49" ca="1">INDIRECT(_xlfn.CONCAT(BL$4,"_d!",BL$1,$A49))</f>
        <v>338.6407470703125</v>
      </c>
      <c r="BM49" s="42">
        <f t="shared" ca="1" si="23"/>
        <v>337.09946256634527</v>
      </c>
      <c r="BN49" s="19" cm="1">
        <f t="array" aca="1" ref="BN49" ca="1">INDIRECT(_xlfn.CONCAT(BN$4,"_d!",BN$1,$A49))</f>
        <v>330.5252685546875</v>
      </c>
      <c r="BO49" s="19" cm="1">
        <f t="array" aca="1" ref="BO49" ca="1">INDIRECT(_xlfn.CONCAT(BO$4,"_d!",BO$1,$A49))</f>
        <v>339.5076904296875</v>
      </c>
      <c r="BP49" s="19" cm="1">
        <f t="array" aca="1" ref="BP49" ca="1">INDIRECT(_xlfn.CONCAT(BP$4,"_d!",BP$1,$A49))</f>
        <v>343.7930908203125</v>
      </c>
      <c r="BQ49" s="19" cm="1">
        <f t="array" aca="1" ref="BQ49" ca="1">INDIRECT(_xlfn.CONCAT(BQ$4,"_d!",BQ$1,$A49))</f>
        <v>342.22775268554688</v>
      </c>
      <c r="BR49" s="19" cm="1">
        <f t="array" aca="1" ref="BR49" ca="1">INDIRECT(_xlfn.CONCAT(BR$4,"_d!",BR$1,$A49))</f>
        <v>346.310546875</v>
      </c>
      <c r="BS49" s="19" cm="1">
        <f t="array" aca="1" ref="BS49" ca="1">INDIRECT(_xlfn.CONCAT(BS$4,"_d!",BS$1,$A49))</f>
        <v>340.11880493164063</v>
      </c>
      <c r="BT49" s="42">
        <f t="shared" ca="1" si="24"/>
        <v>336.47197312305224</v>
      </c>
      <c r="BU49" s="42"/>
      <c r="BV49" s="45">
        <f t="shared" ca="1" si="25"/>
        <v>338.17148321370399</v>
      </c>
      <c r="BW49" s="45">
        <f t="shared" ca="1" si="26"/>
        <v>338.64235070489821</v>
      </c>
      <c r="BX49" s="45">
        <f t="shared" ca="1" si="27"/>
        <v>336.33296848855252</v>
      </c>
      <c r="BY49" s="45">
        <f t="shared" ca="1" si="28"/>
        <v>337.31900743495328</v>
      </c>
      <c r="BZ49" s="45">
        <f t="shared" ca="1" si="29"/>
        <v>338.55242846798939</v>
      </c>
      <c r="CA49" s="45">
        <f t="shared" ca="1" si="30"/>
        <v>337.89196297001553</v>
      </c>
      <c r="CB49" s="45">
        <f t="shared" ca="1" si="31"/>
        <v>337.90044201547278</v>
      </c>
      <c r="CC49" s="45">
        <f t="shared" ca="1" si="32"/>
        <v>337.35080162840438</v>
      </c>
      <c r="CD49" s="45">
        <f t="shared" ca="1" si="33"/>
        <v>337.09946256634527</v>
      </c>
      <c r="CE49" s="45">
        <f t="shared" ca="1" si="34"/>
        <v>336.47197312305224</v>
      </c>
      <c r="CF49" s="45" cm="1">
        <f t="array" aca="1" ref="CF49" ca="1">+SUMPRODUCT($BV$3:$CE$3/100,$BV49:$CE49)</f>
        <v>337.38812025025896</v>
      </c>
      <c r="CG49" s="24"/>
      <c r="CH49" s="24">
        <f t="shared" ca="1" si="51"/>
        <v>2.8267092258422499E-2</v>
      </c>
      <c r="CI49" s="24">
        <f t="shared" ca="1" si="51"/>
        <v>2.8072219403389997E-2</v>
      </c>
      <c r="CJ49" s="24">
        <f t="shared" ca="1" si="51"/>
        <v>2.8388533419526629E-2</v>
      </c>
      <c r="CK49" s="24">
        <f t="shared" ca="1" si="51"/>
        <v>2.7390483218428852E-2</v>
      </c>
      <c r="CL49" s="24">
        <f t="shared" ca="1" si="51"/>
        <v>2.7300093355197674E-2</v>
      </c>
      <c r="CM49" s="24">
        <f t="shared" ca="1" si="51"/>
        <v>2.7181294830852298E-2</v>
      </c>
      <c r="CN49" s="24">
        <f t="shared" ca="1" si="51"/>
        <v>2.7056140894456737E-2</v>
      </c>
      <c r="CO49" s="24">
        <f t="shared" ca="1" si="51"/>
        <v>2.6876977131276236E-2</v>
      </c>
      <c r="CP49" s="24">
        <f t="shared" ca="1" si="51"/>
        <v>2.6626729787544656E-2</v>
      </c>
      <c r="CQ49" s="24">
        <f t="shared" ca="1" si="50"/>
        <v>2.6633894061247609E-2</v>
      </c>
      <c r="CR49" s="24">
        <f t="shared" ca="1" si="50"/>
        <v>2.7192166831084608E-2</v>
      </c>
      <c r="CS49" s="24">
        <f>+[1]NAC!AX50</f>
        <v>3.453364817001181E-2</v>
      </c>
      <c r="CT49" s="24"/>
      <c r="CU49" s="24">
        <f t="shared" ref="CU49:CU80" ca="1" si="52">+BV49/BV37-1</f>
        <v>0.41387031140187935</v>
      </c>
      <c r="CV49" s="24">
        <f t="shared" ref="CV49:CV80" ca="1" si="53">+BW49/BW37-1</f>
        <v>0.41575972543671358</v>
      </c>
      <c r="CW49" s="24">
        <f t="shared" ref="CW49:CW80" ca="1" si="54">+BX49/BX37-1</f>
        <v>0.40030072011724394</v>
      </c>
      <c r="CX49" s="24">
        <f t="shared" ref="CX49:CX80" ca="1" si="55">+BY49/BY37-1</f>
        <v>0.41079151023661509</v>
      </c>
      <c r="CY49" s="24">
        <f t="shared" ref="CY49:CY80" ca="1" si="56">+BZ49/BZ37-1</f>
        <v>0.40873653607586413</v>
      </c>
      <c r="CZ49" s="24">
        <f t="shared" ref="CZ49:CZ80" ca="1" si="57">+CA49/CA37-1</f>
        <v>0.4077569048936398</v>
      </c>
      <c r="DA49" s="24">
        <f t="shared" ref="DA49:DA80" ca="1" si="58">+CB49/CB37-1</f>
        <v>0.40555772051712613</v>
      </c>
      <c r="DB49" s="24">
        <f t="shared" ref="DB49:DB80" ca="1" si="59">+CC49/CC37-1</f>
        <v>0.405012945126346</v>
      </c>
      <c r="DC49" s="24">
        <f t="shared" ref="DC49:DC80" ca="1" si="60">+CD49/CD37-1</f>
        <v>0.40082777053734375</v>
      </c>
      <c r="DD49" s="24">
        <f t="shared" ref="DD49:DD80" ca="1" si="61">+CE49/CE37-1</f>
        <v>0.40343535415149923</v>
      </c>
      <c r="DE49" s="48">
        <f t="shared" ref="DE49:DE80" ca="1" si="62">+CF49/CF37-1</f>
        <v>0.4060587315486015</v>
      </c>
      <c r="DF49" s="48">
        <f>+[1]NAC!AG50</f>
        <v>0.40692821368948251</v>
      </c>
      <c r="DG49" s="24">
        <f t="shared" ca="1" si="49"/>
        <v>1.0434957250380128E-2</v>
      </c>
    </row>
    <row r="50" spans="1:111" x14ac:dyDescent="0.25">
      <c r="A50">
        <f t="shared" si="36"/>
        <v>77</v>
      </c>
      <c r="B50" s="35">
        <f>+NAC!A50</f>
        <v>44075</v>
      </c>
      <c r="C50" s="19" cm="1">
        <f t="array" aca="1" ref="C50" ca="1">INDIRECT(_xlfn.CONCAT(C$4,"_d!",C$1,$A50))</f>
        <v>344.88552856445313</v>
      </c>
      <c r="D50" s="19" cm="1">
        <f t="array" aca="1" ref="D50" ca="1">INDIRECT(_xlfn.CONCAT(D$4,"_d!",D$1,$A50))</f>
        <v>348.23818969726563</v>
      </c>
      <c r="E50" s="19" cm="1">
        <f t="array" aca="1" ref="E50" ca="1">INDIRECT(_xlfn.CONCAT(E$4,"_d!",E$1,$A50))</f>
        <v>354.20733642578125</v>
      </c>
      <c r="F50" s="19" cm="1">
        <f t="array" aca="1" ref="F50" ca="1">INDIRECT(_xlfn.CONCAT(F$4,"_d!",F$1,$A50))</f>
        <v>358.13934326171875</v>
      </c>
      <c r="G50" s="19" cm="1">
        <f t="array" aca="1" ref="G50" ca="1">INDIRECT(_xlfn.CONCAT(G$4,"_d!",G$1,$A50))</f>
        <v>359.64410400390625</v>
      </c>
      <c r="H50" s="19" cm="1">
        <f t="array" aca="1" ref="H50" ca="1">INDIRECT(_xlfn.CONCAT(H$4,"_d!",H$1,$A50))</f>
        <v>342.219970703125</v>
      </c>
      <c r="I50" s="42">
        <f t="shared" ca="1" si="15"/>
        <v>347.98057424143076</v>
      </c>
      <c r="J50" s="19" cm="1">
        <f t="array" aca="1" ref="J50" ca="1">INDIRECT(_xlfn.CONCAT(J$4,"_d!",J$1,$A50))</f>
        <v>344.79379272460938</v>
      </c>
      <c r="K50" s="19" cm="1">
        <f t="array" aca="1" ref="K50" ca="1">INDIRECT(_xlfn.CONCAT(K$4,"_d!",K$1,$A50))</f>
        <v>350.85519409179688</v>
      </c>
      <c r="L50" s="19" cm="1">
        <f t="array" aca="1" ref="L50" ca="1">INDIRECT(_xlfn.CONCAT(L$4,"_d!",L$1,$A50))</f>
        <v>353.58929443359375</v>
      </c>
      <c r="M50" s="19" cm="1">
        <f t="array" aca="1" ref="M50" ca="1">INDIRECT(_xlfn.CONCAT(M$4,"_d!",M$1,$A50))</f>
        <v>356.80966186523438</v>
      </c>
      <c r="N50" s="19" cm="1">
        <f t="array" aca="1" ref="N50" ca="1">INDIRECT(_xlfn.CONCAT(N$4,"_d!",N$1,$A50))</f>
        <v>359.25146484375</v>
      </c>
      <c r="O50" s="19" cm="1">
        <f t="array" aca="1" ref="O50" ca="1">INDIRECT(_xlfn.CONCAT(O$4,"_d!",O$1,$A50))</f>
        <v>340.91778564453125</v>
      </c>
      <c r="P50" s="42">
        <f t="shared" ca="1" si="16"/>
        <v>348.58754076228092</v>
      </c>
      <c r="Q50" s="19" cm="1">
        <f t="array" aca="1" ref="Q50" ca="1">INDIRECT(_xlfn.CONCAT(Q$4,"_d!",Q$1,$A50))</f>
        <v>343.600830078125</v>
      </c>
      <c r="R50" s="19" cm="1">
        <f t="array" aca="1" ref="R50" ca="1">INDIRECT(_xlfn.CONCAT(R$4,"_d!",R$1,$A50))</f>
        <v>343.600830078125</v>
      </c>
      <c r="S50" s="19" cm="1">
        <f t="array" aca="1" ref="S50" ca="1">INDIRECT(_xlfn.CONCAT(S$4,"_d!",S$1,$A50))</f>
        <v>353.21517944335938</v>
      </c>
      <c r="T50" s="19" cm="1">
        <f t="array" aca="1" ref="T50" ca="1">INDIRECT(_xlfn.CONCAT(T$4,"_d!",T$1,$A50))</f>
        <v>359.11007690429688</v>
      </c>
      <c r="U50" s="19" cm="1">
        <f t="array" aca="1" ref="U50" ca="1">INDIRECT(_xlfn.CONCAT(U$4,"_d!",U$1,$A50))</f>
        <v>358.67709350585938</v>
      </c>
      <c r="V50" s="19" cm="1">
        <f t="array" aca="1" ref="V50" ca="1">INDIRECT(_xlfn.CONCAT(V$4,"_d!",V$1,$A50))</f>
        <v>343.70477294921875</v>
      </c>
      <c r="W50" s="42">
        <f t="shared" ca="1" si="17"/>
        <v>345.90725233324082</v>
      </c>
      <c r="X50" s="19" cm="1">
        <f t="array" aca="1" ref="X50" ca="1">INDIRECT(_xlfn.CONCAT(X$4,"_d!",X$1,$A50))</f>
        <v>341.8138427734375</v>
      </c>
      <c r="Y50" s="19" cm="1">
        <f t="array" aca="1" ref="Y50" ca="1">INDIRECT(_xlfn.CONCAT(Y$4,"_d!",Y$1,$A50))</f>
        <v>348.64898681640625</v>
      </c>
      <c r="Z50" s="19" cm="1">
        <f t="array" aca="1" ref="Z50" ca="1">INDIRECT(_xlfn.CONCAT(Z$4,"_d!",Z$1,$A50))</f>
        <v>354.14642333984375</v>
      </c>
      <c r="AA50" s="19" cm="1">
        <f t="array" aca="1" ref="AA50" ca="1">INDIRECT(_xlfn.CONCAT(AA$4,"_d!",AA$1,$A50))</f>
        <v>356.68389892578125</v>
      </c>
      <c r="AB50" s="19" cm="1">
        <f t="array" aca="1" ref="AB50" ca="1">INDIRECT(_xlfn.CONCAT(AB$4,"_d!",AB$1,$A50))</f>
        <v>360.721923828125</v>
      </c>
      <c r="AC50" s="19" cm="1">
        <f t="array" aca="1" ref="AC50" ca="1">INDIRECT(_xlfn.CONCAT(AC$4,"_d!",AC$1,$A50))</f>
        <v>346.2034912109375</v>
      </c>
      <c r="AD50" s="42">
        <f t="shared" ca="1" si="18"/>
        <v>347.01033636835859</v>
      </c>
      <c r="AE50" s="19" cm="1">
        <f t="array" aca="1" ref="AE50" ca="1">INDIRECT(_xlfn.CONCAT(AE$4,"_d!",AE$1,$A50))</f>
        <v>343.22793579101563</v>
      </c>
      <c r="AF50" s="19" cm="1">
        <f t="array" aca="1" ref="AF50" ca="1">INDIRECT(_xlfn.CONCAT(AF$4,"_d!",AF$1,$A50))</f>
        <v>350.43515014648438</v>
      </c>
      <c r="AG50" s="19" cm="1">
        <f t="array" aca="1" ref="AG50" ca="1">INDIRECT(_xlfn.CONCAT(AG$4,"_d!",AG$1,$A50))</f>
        <v>353.861328125</v>
      </c>
      <c r="AH50" s="19" cm="1">
        <f t="array" aca="1" ref="AH50" ca="1">INDIRECT(_xlfn.CONCAT(AH$4,"_d!",AH$1,$A50))</f>
        <v>359.28018188476563</v>
      </c>
      <c r="AI50" s="19" cm="1">
        <f t="array" aca="1" ref="AI50" ca="1">INDIRECT(_xlfn.CONCAT(AI$4,"_d!",AI$1,$A50))</f>
        <v>359.17868041992188</v>
      </c>
      <c r="AJ50" s="19" cm="1">
        <f t="array" aca="1" ref="AJ50" ca="1">INDIRECT(_xlfn.CONCAT(AJ$4,"_d!",AJ$1,$A50))</f>
        <v>346.59927368164063</v>
      </c>
      <c r="AK50" s="42">
        <f t="shared" ca="1" si="19"/>
        <v>348.23000441194631</v>
      </c>
      <c r="AL50" s="19" cm="1">
        <f t="array" aca="1" ref="AL50" ca="1">INDIRECT(_xlfn.CONCAT(AL$4,"_d!",AL$1,$A50))</f>
        <v>342.30233764648438</v>
      </c>
      <c r="AM50" s="19" cm="1">
        <f t="array" aca="1" ref="AM50" ca="1">INDIRECT(_xlfn.CONCAT(AM$4,"_d!",AM$1,$A50))</f>
        <v>350.09396362304688</v>
      </c>
      <c r="AN50" s="19" cm="1">
        <f t="array" aca="1" ref="AN50" ca="1">INDIRECT(_xlfn.CONCAT(AN$4,"_d!",AN$1,$A50))</f>
        <v>353.23672485351563</v>
      </c>
      <c r="AO50" s="19" cm="1">
        <f t="array" aca="1" ref="AO50" ca="1">INDIRECT(_xlfn.CONCAT(AO$4,"_d!",AO$1,$A50))</f>
        <v>355.3287353515625</v>
      </c>
      <c r="AP50" s="19" cm="1">
        <f t="array" aca="1" ref="AP50" ca="1">INDIRECT(_xlfn.CONCAT(AP$4,"_d!",AP$1,$A50))</f>
        <v>360.27688598632813</v>
      </c>
      <c r="AQ50" s="19" cm="1">
        <f t="array" aca="1" ref="AQ50" ca="1">INDIRECT(_xlfn.CONCAT(AQ$4,"_d!",AQ$1,$A50))</f>
        <v>344.23681640625</v>
      </c>
      <c r="AR50" s="42">
        <f t="shared" ca="1" si="20"/>
        <v>347.42180440695944</v>
      </c>
      <c r="AS50" s="19" cm="1">
        <f t="array" aca="1" ref="AS50" ca="1">INDIRECT(_xlfn.CONCAT(AS$4,"_d!",AS$1,$A50))</f>
        <v>341.81173706054688</v>
      </c>
      <c r="AT50" s="19" cm="1">
        <f t="array" aca="1" ref="AT50" ca="1">INDIRECT(_xlfn.CONCAT(AT$4,"_d!",AT$1,$A50))</f>
        <v>350.6732177734375</v>
      </c>
      <c r="AU50" s="19" cm="1">
        <f t="array" aca="1" ref="AU50" ca="1">INDIRECT(_xlfn.CONCAT(AU$4,"_d!",AU$1,$A50))</f>
        <v>353.58810424804688</v>
      </c>
      <c r="AV50" s="19" cm="1">
        <f t="array" aca="1" ref="AV50" ca="1">INDIRECT(_xlfn.CONCAT(AV$4,"_d!",AV$1,$A50))</f>
        <v>359.52993774414063</v>
      </c>
      <c r="AW50" s="19" cm="1">
        <f t="array" aca="1" ref="AW50" ca="1">INDIRECT(_xlfn.CONCAT(AW$4,"_d!",AW$1,$A50))</f>
        <v>359.02157592773438</v>
      </c>
      <c r="AX50" s="19" cm="1">
        <f t="array" aca="1" ref="AX50" ca="1">INDIRECT(_xlfn.CONCAT(AX$4,"_d!",AX$1,$A50))</f>
        <v>343.36251831054688</v>
      </c>
      <c r="AY50" s="42">
        <f t="shared" ca="1" si="21"/>
        <v>347.48249096202591</v>
      </c>
      <c r="AZ50" s="19" cm="1">
        <f t="array" aca="1" ref="AZ50" ca="1">INDIRECT(_xlfn.CONCAT(AZ$4,"_d!",AZ$1,$A50))</f>
        <v>341.52850341796875</v>
      </c>
      <c r="BA50" s="19" cm="1">
        <f t="array" aca="1" ref="BA50" ca="1">INDIRECT(_xlfn.CONCAT(BA$4,"_d!",BA$1,$A50))</f>
        <v>349.43740844726563</v>
      </c>
      <c r="BB50" s="19" cm="1">
        <f t="array" aca="1" ref="BB50" ca="1">INDIRECT(_xlfn.CONCAT(BB$4,"_d!",BB$1,$A50))</f>
        <v>352.19595336914063</v>
      </c>
      <c r="BC50" s="19" cm="1">
        <f t="array" aca="1" ref="BC50" ca="1">INDIRECT(_xlfn.CONCAT(BC$4,"_d!",BC$1,$A50))</f>
        <v>355.41232299804688</v>
      </c>
      <c r="BD50" s="19" cm="1">
        <f t="array" aca="1" ref="BD50" ca="1">INDIRECT(_xlfn.CONCAT(BD$4,"_d!",BD$1,$A50))</f>
        <v>358.46868896484375</v>
      </c>
      <c r="BE50" s="19" cm="1">
        <f t="array" aca="1" ref="BE50" ca="1">INDIRECT(_xlfn.CONCAT(BE$4,"_d!",BE$1,$A50))</f>
        <v>346.55279541015625</v>
      </c>
      <c r="BF50" s="42">
        <f t="shared" ca="1" si="22"/>
        <v>346.82321954830809</v>
      </c>
      <c r="BG50" s="19" cm="1">
        <f t="array" aca="1" ref="BG50" ca="1">INDIRECT(_xlfn.CONCAT(BG$4,"_d!",BG$1,$A50))</f>
        <v>340.8165283203125</v>
      </c>
      <c r="BH50" s="19" cm="1">
        <f t="array" aca="1" ref="BH50" ca="1">INDIRECT(_xlfn.CONCAT(BH$4,"_d!",BH$1,$A50))</f>
        <v>348.99481201171875</v>
      </c>
      <c r="BI50" s="19" cm="1">
        <f t="array" aca="1" ref="BI50" ca="1">INDIRECT(_xlfn.CONCAT(BI$4,"_d!",BI$1,$A50))</f>
        <v>351.95211791992188</v>
      </c>
      <c r="BJ50" s="19" cm="1">
        <f t="array" aca="1" ref="BJ50" ca="1">INDIRECT(_xlfn.CONCAT(BJ$4,"_d!",BJ$1,$A50))</f>
        <v>355.6339111328125</v>
      </c>
      <c r="BK50" s="19" cm="1">
        <f t="array" aca="1" ref="BK50" ca="1">INDIRECT(_xlfn.CONCAT(BK$4,"_d!",BK$1,$A50))</f>
        <v>359.13046264648438</v>
      </c>
      <c r="BL50" s="19" cm="1">
        <f t="array" aca="1" ref="BL50" ca="1">INDIRECT(_xlfn.CONCAT(BL$4,"_d!",BL$1,$A50))</f>
        <v>346.1624755859375</v>
      </c>
      <c r="BM50" s="42">
        <f t="shared" ca="1" si="23"/>
        <v>346.3777252794863</v>
      </c>
      <c r="BN50" s="19" cm="1">
        <f t="array" aca="1" ref="BN50" ca="1">INDIRECT(_xlfn.CONCAT(BN$4,"_d!",BN$1,$A50))</f>
        <v>339.54348754882813</v>
      </c>
      <c r="BO50" s="19" cm="1">
        <f t="array" aca="1" ref="BO50" ca="1">INDIRECT(_xlfn.CONCAT(BO$4,"_d!",BO$1,$A50))</f>
        <v>349.20809936523438</v>
      </c>
      <c r="BP50" s="19" cm="1">
        <f t="array" aca="1" ref="BP50" ca="1">INDIRECT(_xlfn.CONCAT(BP$4,"_d!",BP$1,$A50))</f>
        <v>351.01544189453125</v>
      </c>
      <c r="BQ50" s="19" cm="1">
        <f t="array" aca="1" ref="BQ50" ca="1">INDIRECT(_xlfn.CONCAT(BQ$4,"_d!",BQ$1,$A50))</f>
        <v>353.7607421875</v>
      </c>
      <c r="BR50" s="19" cm="1">
        <f t="array" aca="1" ref="BR50" ca="1">INDIRECT(_xlfn.CONCAT(BR$4,"_d!",BR$1,$A50))</f>
        <v>357.96865844726563</v>
      </c>
      <c r="BS50" s="19" cm="1">
        <f t="array" aca="1" ref="BS50" ca="1">INDIRECT(_xlfn.CONCAT(BS$4,"_d!",BS$1,$A50))</f>
        <v>347.33245849609375</v>
      </c>
      <c r="BT50" s="42">
        <f t="shared" ca="1" si="24"/>
        <v>345.73884061265795</v>
      </c>
      <c r="BU50" s="42"/>
      <c r="BV50" s="45">
        <f t="shared" ca="1" si="25"/>
        <v>347.98057424143076</v>
      </c>
      <c r="BW50" s="45">
        <f t="shared" ca="1" si="26"/>
        <v>348.58754076228092</v>
      </c>
      <c r="BX50" s="45">
        <f t="shared" ca="1" si="27"/>
        <v>345.90725233324082</v>
      </c>
      <c r="BY50" s="45">
        <f t="shared" ca="1" si="28"/>
        <v>347.01033636835859</v>
      </c>
      <c r="BZ50" s="45">
        <f t="shared" ca="1" si="29"/>
        <v>348.23000441194631</v>
      </c>
      <c r="CA50" s="45">
        <f t="shared" ca="1" si="30"/>
        <v>347.42180440695944</v>
      </c>
      <c r="CB50" s="45">
        <f t="shared" ca="1" si="31"/>
        <v>347.48249096202591</v>
      </c>
      <c r="CC50" s="45">
        <f t="shared" ca="1" si="32"/>
        <v>346.82321954830809</v>
      </c>
      <c r="CD50" s="45">
        <f t="shared" ca="1" si="33"/>
        <v>346.3777252794863</v>
      </c>
      <c r="CE50" s="45">
        <f t="shared" ca="1" si="34"/>
        <v>345.73884061265795</v>
      </c>
      <c r="CF50" s="45" cm="1">
        <f t="array" aca="1" ref="CF50" ca="1">+SUMPRODUCT($BV$3:$CE$3/100,$BV50:$CE50)</f>
        <v>346.90394429666071</v>
      </c>
      <c r="CG50" s="24"/>
      <c r="CH50" s="24">
        <f t="shared" ca="1" si="51"/>
        <v>2.9006263137592914E-2</v>
      </c>
      <c r="CI50" s="24">
        <f t="shared" ca="1" si="51"/>
        <v>2.9367827256931545E-2</v>
      </c>
      <c r="CJ50" s="24">
        <f t="shared" ca="1" si="51"/>
        <v>2.8466682548886624E-2</v>
      </c>
      <c r="CK50" s="24">
        <f t="shared" ca="1" si="51"/>
        <v>2.8730456095849011E-2</v>
      </c>
      <c r="CL50" s="24">
        <f t="shared" ca="1" si="51"/>
        <v>2.8585161795322778E-2</v>
      </c>
      <c r="CM50" s="24">
        <f t="shared" ca="1" si="51"/>
        <v>2.8203812109581339E-2</v>
      </c>
      <c r="CN50" s="24">
        <f t="shared" ca="1" si="51"/>
        <v>2.835760997943404E-2</v>
      </c>
      <c r="CO50" s="24">
        <f t="shared" ca="1" si="51"/>
        <v>2.8078836256442807E-2</v>
      </c>
      <c r="CP50" s="24">
        <f t="shared" ca="1" si="51"/>
        <v>2.7523813424398247E-2</v>
      </c>
      <c r="CQ50" s="24">
        <f t="shared" ca="1" si="50"/>
        <v>2.7541276034354079E-2</v>
      </c>
      <c r="CR50" s="24">
        <f t="shared" ca="1" si="50"/>
        <v>2.8204383839429026E-2</v>
      </c>
      <c r="CS50" s="24">
        <f>+[1]NAC!AX51</f>
        <v>2.9671897289586191E-2</v>
      </c>
      <c r="CT50" s="24"/>
      <c r="CU50" s="24">
        <f t="shared" ca="1" si="52"/>
        <v>0.3747670841025843</v>
      </c>
      <c r="CV50" s="24">
        <f t="shared" ca="1" si="53"/>
        <v>0.37597927548669663</v>
      </c>
      <c r="CW50" s="24">
        <f t="shared" ca="1" si="54"/>
        <v>0.36187713104626273</v>
      </c>
      <c r="CX50" s="24">
        <f t="shared" ca="1" si="55"/>
        <v>0.37108004514338933</v>
      </c>
      <c r="CY50" s="24">
        <f t="shared" ca="1" si="56"/>
        <v>0.36837728686252835</v>
      </c>
      <c r="CZ50" s="24">
        <f t="shared" ca="1" si="57"/>
        <v>0.3675996440660465</v>
      </c>
      <c r="DA50" s="24">
        <f t="shared" ca="1" si="58"/>
        <v>0.36513851456635971</v>
      </c>
      <c r="DB50" s="24">
        <f t="shared" ca="1" si="59"/>
        <v>0.36423437347553711</v>
      </c>
      <c r="DC50" s="24">
        <f t="shared" ca="1" si="60"/>
        <v>0.36002634684754842</v>
      </c>
      <c r="DD50" s="24">
        <f t="shared" ca="1" si="61"/>
        <v>0.36106498057637149</v>
      </c>
      <c r="DE50" s="48">
        <f t="shared" ca="1" si="62"/>
        <v>0.36553957638113843</v>
      </c>
      <c r="DF50" s="48">
        <f>+[1]NAC!AG51</f>
        <v>0.36618052818289337</v>
      </c>
      <c r="DG50" s="24">
        <f t="shared" ca="1" si="49"/>
        <v>1.3702103526212817E-2</v>
      </c>
    </row>
    <row r="51" spans="1:111" x14ac:dyDescent="0.25">
      <c r="A51">
        <f t="shared" si="36"/>
        <v>78</v>
      </c>
      <c r="B51" s="35">
        <f>+NAC!A51</f>
        <v>44105</v>
      </c>
      <c r="C51" s="19" cm="1">
        <f t="array" aca="1" ref="C51" ca="1">INDIRECT(_xlfn.CONCAT(C$4,"_d!",C$1,$A51))</f>
        <v>358.2412109375</v>
      </c>
      <c r="D51" s="19" cm="1">
        <f t="array" aca="1" ref="D51" ca="1">INDIRECT(_xlfn.CONCAT(D$4,"_d!",D$1,$A51))</f>
        <v>362.71725463867188</v>
      </c>
      <c r="E51" s="19" cm="1">
        <f t="array" aca="1" ref="E51" ca="1">INDIRECT(_xlfn.CONCAT(E$4,"_d!",E$1,$A51))</f>
        <v>369.62295532226563</v>
      </c>
      <c r="F51" s="19" cm="1">
        <f t="array" aca="1" ref="F51" ca="1">INDIRECT(_xlfn.CONCAT(F$4,"_d!",F$1,$A51))</f>
        <v>371.92654418945313</v>
      </c>
      <c r="G51" s="19" cm="1">
        <f t="array" aca="1" ref="G51" ca="1">INDIRECT(_xlfn.CONCAT(G$4,"_d!",G$1,$A51))</f>
        <v>373.13385009765625</v>
      </c>
      <c r="H51" s="19" cm="1">
        <f t="array" aca="1" ref="H51" ca="1">INDIRECT(_xlfn.CONCAT(H$4,"_d!",H$1,$A51))</f>
        <v>354.47503662109375</v>
      </c>
      <c r="I51" s="42">
        <f t="shared" ca="1" si="15"/>
        <v>361.82078744913781</v>
      </c>
      <c r="J51" s="19" cm="1">
        <f t="array" aca="1" ref="J51" ca="1">INDIRECT(_xlfn.CONCAT(J$4,"_d!",J$1,$A51))</f>
        <v>358.11892700195313</v>
      </c>
      <c r="K51" s="19" cm="1">
        <f t="array" aca="1" ref="K51" ca="1">INDIRECT(_xlfn.CONCAT(K$4,"_d!",K$1,$A51))</f>
        <v>365.45028686523438</v>
      </c>
      <c r="L51" s="19" cm="1">
        <f t="array" aca="1" ref="L51" ca="1">INDIRECT(_xlfn.CONCAT(L$4,"_d!",L$1,$A51))</f>
        <v>368.66189575195313</v>
      </c>
      <c r="M51" s="19" cm="1">
        <f t="array" aca="1" ref="M51" ca="1">INDIRECT(_xlfn.CONCAT(M$4,"_d!",M$1,$A51))</f>
        <v>370.1881103515625</v>
      </c>
      <c r="N51" s="19" cm="1">
        <f t="array" aca="1" ref="N51" ca="1">INDIRECT(_xlfn.CONCAT(N$4,"_d!",N$1,$A51))</f>
        <v>372.50079345703125</v>
      </c>
      <c r="O51" s="19" cm="1">
        <f t="array" aca="1" ref="O51" ca="1">INDIRECT(_xlfn.CONCAT(O$4,"_d!",O$1,$A51))</f>
        <v>353.01083374023438</v>
      </c>
      <c r="P51" s="42">
        <f t="shared" ca="1" si="16"/>
        <v>362.38407784272567</v>
      </c>
      <c r="Q51" s="19" cm="1">
        <f t="array" aca="1" ref="Q51" ca="1">INDIRECT(_xlfn.CONCAT(Q$4,"_d!",Q$1,$A51))</f>
        <v>356.32699584960938</v>
      </c>
      <c r="R51" s="19" cm="1">
        <f t="array" aca="1" ref="R51" ca="1">INDIRECT(_xlfn.CONCAT(R$4,"_d!",R$1,$A51))</f>
        <v>356.32699584960938</v>
      </c>
      <c r="S51" s="19" cm="1">
        <f t="array" aca="1" ref="S51" ca="1">INDIRECT(_xlfn.CONCAT(S$4,"_d!",S$1,$A51))</f>
        <v>367.78298950195313</v>
      </c>
      <c r="T51" s="19" cm="1">
        <f t="array" aca="1" ref="T51" ca="1">INDIRECT(_xlfn.CONCAT(T$4,"_d!",T$1,$A51))</f>
        <v>372.55349731445313</v>
      </c>
      <c r="U51" s="19" cm="1">
        <f t="array" aca="1" ref="U51" ca="1">INDIRECT(_xlfn.CONCAT(U$4,"_d!",U$1,$A51))</f>
        <v>371.90328979492188</v>
      </c>
      <c r="V51" s="19" cm="1">
        <f t="array" aca="1" ref="V51" ca="1">INDIRECT(_xlfn.CONCAT(V$4,"_d!",V$1,$A51))</f>
        <v>355.94491577148438</v>
      </c>
      <c r="W51" s="42">
        <f t="shared" ca="1" si="17"/>
        <v>358.80606205777519</v>
      </c>
      <c r="X51" s="19" cm="1">
        <f t="array" aca="1" ref="X51" ca="1">INDIRECT(_xlfn.CONCAT(X$4,"_d!",X$1,$A51))</f>
        <v>354.44683837890625</v>
      </c>
      <c r="Y51" s="19" cm="1">
        <f t="array" aca="1" ref="Y51" ca="1">INDIRECT(_xlfn.CONCAT(Y$4,"_d!",Y$1,$A51))</f>
        <v>362.95846557617188</v>
      </c>
      <c r="Z51" s="19" cm="1">
        <f t="array" aca="1" ref="Z51" ca="1">INDIRECT(_xlfn.CONCAT(Z$4,"_d!",Z$1,$A51))</f>
        <v>368.58175659179688</v>
      </c>
      <c r="AA51" s="19" cm="1">
        <f t="array" aca="1" ref="AA51" ca="1">INDIRECT(_xlfn.CONCAT(AA$4,"_d!",AA$1,$A51))</f>
        <v>369.8577880859375</v>
      </c>
      <c r="AB51" s="19" cm="1">
        <f t="array" aca="1" ref="AB51" ca="1">INDIRECT(_xlfn.CONCAT(AB$4,"_d!",AB$1,$A51))</f>
        <v>374.10360717773438</v>
      </c>
      <c r="AC51" s="19" cm="1">
        <f t="array" aca="1" ref="AC51" ca="1">INDIRECT(_xlfn.CONCAT(AC$4,"_d!",AC$1,$A51))</f>
        <v>358.33395385742188</v>
      </c>
      <c r="AD51" s="42">
        <f t="shared" ca="1" si="18"/>
        <v>360.36561693360625</v>
      </c>
      <c r="AE51" s="19" cm="1">
        <f t="array" aca="1" ref="AE51" ca="1">INDIRECT(_xlfn.CONCAT(AE$4,"_d!",AE$1,$A51))</f>
        <v>355.92727661132813</v>
      </c>
      <c r="AF51" s="19" cm="1">
        <f t="array" aca="1" ref="AF51" ca="1">INDIRECT(_xlfn.CONCAT(AF$4,"_d!",AF$1,$A51))</f>
        <v>364.60580444335938</v>
      </c>
      <c r="AG51" s="19" cm="1">
        <f t="array" aca="1" ref="AG51" ca="1">INDIRECT(_xlfn.CONCAT(AG$4,"_d!",AG$1,$A51))</f>
        <v>367.95437622070313</v>
      </c>
      <c r="AH51" s="19" cm="1">
        <f t="array" aca="1" ref="AH51" ca="1">INDIRECT(_xlfn.CONCAT(AH$4,"_d!",AH$1,$A51))</f>
        <v>372.45370483398438</v>
      </c>
      <c r="AI51" s="19" cm="1">
        <f t="array" aca="1" ref="AI51" ca="1">INDIRECT(_xlfn.CONCAT(AI$4,"_d!",AI$1,$A51))</f>
        <v>372.31686401367188</v>
      </c>
      <c r="AJ51" s="19" cm="1">
        <f t="array" aca="1" ref="AJ51" ca="1">INDIRECT(_xlfn.CONCAT(AJ$4,"_d!",AJ$1,$A51))</f>
        <v>358.77017211914063</v>
      </c>
      <c r="AK51" s="42">
        <f t="shared" ca="1" si="19"/>
        <v>361.53045468484129</v>
      </c>
      <c r="AL51" s="19" cm="1">
        <f t="array" aca="1" ref="AL51" ca="1">INDIRECT(_xlfn.CONCAT(AL$4,"_d!",AL$1,$A51))</f>
        <v>354.66183471679688</v>
      </c>
      <c r="AM51" s="19" cm="1">
        <f t="array" aca="1" ref="AM51" ca="1">INDIRECT(_xlfn.CONCAT(AM$4,"_d!",AM$1,$A51))</f>
        <v>364.25759887695313</v>
      </c>
      <c r="AN51" s="19" cm="1">
        <f t="array" aca="1" ref="AN51" ca="1">INDIRECT(_xlfn.CONCAT(AN$4,"_d!",AN$1,$A51))</f>
        <v>367.1959228515625</v>
      </c>
      <c r="AO51" s="19" cm="1">
        <f t="array" aca="1" ref="AO51" ca="1">INDIRECT(_xlfn.CONCAT(AO$4,"_d!",AO$1,$A51))</f>
        <v>368.40704345703125</v>
      </c>
      <c r="AP51" s="19" cm="1">
        <f t="array" aca="1" ref="AP51" ca="1">INDIRECT(_xlfn.CONCAT(AP$4,"_d!",AP$1,$A51))</f>
        <v>373.52908325195313</v>
      </c>
      <c r="AQ51" s="19" cm="1">
        <f t="array" aca="1" ref="AQ51" ca="1">INDIRECT(_xlfn.CONCAT(AQ$4,"_d!",AQ$1,$A51))</f>
        <v>356.1861572265625</v>
      </c>
      <c r="AR51" s="42">
        <f t="shared" ca="1" si="20"/>
        <v>360.55173158791996</v>
      </c>
      <c r="AS51" s="19" cm="1">
        <f t="array" aca="1" ref="AS51" ca="1">INDIRECT(_xlfn.CONCAT(AS$4,"_d!",AS$1,$A51))</f>
        <v>354.22323608398438</v>
      </c>
      <c r="AT51" s="19" cm="1">
        <f t="array" aca="1" ref="AT51" ca="1">INDIRECT(_xlfn.CONCAT(AT$4,"_d!",AT$1,$A51))</f>
        <v>364.65005493164063</v>
      </c>
      <c r="AU51" s="19" cm="1">
        <f t="array" aca="1" ref="AU51" ca="1">INDIRECT(_xlfn.CONCAT(AU$4,"_d!",AU$1,$A51))</f>
        <v>367.42068481445313</v>
      </c>
      <c r="AV51" s="19" cm="1">
        <f t="array" aca="1" ref="AV51" ca="1">INDIRECT(_xlfn.CONCAT(AV$4,"_d!",AV$1,$A51))</f>
        <v>372.52227783203125</v>
      </c>
      <c r="AW51" s="19" cm="1">
        <f t="array" aca="1" ref="AW51" ca="1">INDIRECT(_xlfn.CONCAT(AW$4,"_d!",AW$1,$A51))</f>
        <v>372.17306518554688</v>
      </c>
      <c r="AX51" s="19" cm="1">
        <f t="array" aca="1" ref="AX51" ca="1">INDIRECT(_xlfn.CONCAT(AX$4,"_d!",AX$1,$A51))</f>
        <v>354.99169921875</v>
      </c>
      <c r="AY51" s="42">
        <f t="shared" ca="1" si="21"/>
        <v>360.53577257503923</v>
      </c>
      <c r="AZ51" s="19" cm="1">
        <f t="array" aca="1" ref="AZ51" ca="1">INDIRECT(_xlfn.CONCAT(AZ$4,"_d!",AZ$1,$A51))</f>
        <v>353.72824096679688</v>
      </c>
      <c r="BA51" s="19" cm="1">
        <f t="array" aca="1" ref="BA51" ca="1">INDIRECT(_xlfn.CONCAT(BA$4,"_d!",BA$1,$A51))</f>
        <v>363.51766967773438</v>
      </c>
      <c r="BB51" s="19" cm="1">
        <f t="array" aca="1" ref="BB51" ca="1">INDIRECT(_xlfn.CONCAT(BB$4,"_d!",BB$1,$A51))</f>
        <v>365.66421508789063</v>
      </c>
      <c r="BC51" s="19" cm="1">
        <f t="array" aca="1" ref="BC51" ca="1">INDIRECT(_xlfn.CONCAT(BC$4,"_d!",BC$1,$A51))</f>
        <v>368.10137939453125</v>
      </c>
      <c r="BD51" s="19" cm="1">
        <f t="array" aca="1" ref="BD51" ca="1">INDIRECT(_xlfn.CONCAT(BD$4,"_d!",BD$1,$A51))</f>
        <v>371.64501953125</v>
      </c>
      <c r="BE51" s="19" cm="1">
        <f t="array" aca="1" ref="BE51" ca="1">INDIRECT(_xlfn.CONCAT(BE$4,"_d!",BE$1,$A51))</f>
        <v>358.12887573242188</v>
      </c>
      <c r="BF51" s="42">
        <f t="shared" ca="1" si="22"/>
        <v>359.77540991193342</v>
      </c>
      <c r="BG51" s="19" cm="1">
        <f t="array" aca="1" ref="BG51" ca="1">INDIRECT(_xlfn.CONCAT(BG$4,"_d!",BG$1,$A51))</f>
        <v>352.63485717773438</v>
      </c>
      <c r="BH51" s="19" cm="1">
        <f t="array" aca="1" ref="BH51" ca="1">INDIRECT(_xlfn.CONCAT(BH$4,"_d!",BH$1,$A51))</f>
        <v>362.72955322265625</v>
      </c>
      <c r="BI51" s="19" cm="1">
        <f t="array" aca="1" ref="BI51" ca="1">INDIRECT(_xlfn.CONCAT(BI$4,"_d!",BI$1,$A51))</f>
        <v>365.24603271484375</v>
      </c>
      <c r="BJ51" s="19" cm="1">
        <f t="array" aca="1" ref="BJ51" ca="1">INDIRECT(_xlfn.CONCAT(BJ$4,"_d!",BJ$1,$A51))</f>
        <v>367.98114013671875</v>
      </c>
      <c r="BK51" s="19" cm="1">
        <f t="array" aca="1" ref="BK51" ca="1">INDIRECT(_xlfn.CONCAT(BK$4,"_d!",BK$1,$A51))</f>
        <v>372.23843383789063</v>
      </c>
      <c r="BL51" s="19" cm="1">
        <f t="array" aca="1" ref="BL51" ca="1">INDIRECT(_xlfn.CONCAT(BL$4,"_d!",BL$1,$A51))</f>
        <v>357.61172485351563</v>
      </c>
      <c r="BM51" s="42">
        <f t="shared" ca="1" si="23"/>
        <v>359.01161930798645</v>
      </c>
      <c r="BN51" s="19" cm="1">
        <f t="array" aca="1" ref="BN51" ca="1">INDIRECT(_xlfn.CONCAT(BN$4,"_d!",BN$1,$A51))</f>
        <v>351.20623779296875</v>
      </c>
      <c r="BO51" s="19" cm="1">
        <f t="array" aca="1" ref="BO51" ca="1">INDIRECT(_xlfn.CONCAT(BO$4,"_d!",BO$1,$A51))</f>
        <v>362.92459106445313</v>
      </c>
      <c r="BP51" s="19" cm="1">
        <f t="array" aca="1" ref="BP51" ca="1">INDIRECT(_xlfn.CONCAT(BP$4,"_d!",BP$1,$A51))</f>
        <v>364.06396484375</v>
      </c>
      <c r="BQ51" s="19" cm="1">
        <f t="array" aca="1" ref="BQ51" ca="1">INDIRECT(_xlfn.CONCAT(BQ$4,"_d!",BQ$1,$A51))</f>
        <v>366.71923828125</v>
      </c>
      <c r="BR51" s="19" cm="1">
        <f t="array" aca="1" ref="BR51" ca="1">INDIRECT(_xlfn.CONCAT(BR$4,"_d!",BR$1,$A51))</f>
        <v>370.92547607421875</v>
      </c>
      <c r="BS51" s="19" cm="1">
        <f t="array" aca="1" ref="BS51" ca="1">INDIRECT(_xlfn.CONCAT(BS$4,"_d!",BS$1,$A51))</f>
        <v>358.69207763671875</v>
      </c>
      <c r="BT51" s="42">
        <f t="shared" ca="1" si="24"/>
        <v>358.29306670240823</v>
      </c>
      <c r="BU51" s="42"/>
      <c r="BV51" s="45">
        <f t="shared" ca="1" si="25"/>
        <v>361.82078744913781</v>
      </c>
      <c r="BW51" s="45">
        <f t="shared" ca="1" si="26"/>
        <v>362.38407784272567</v>
      </c>
      <c r="BX51" s="45">
        <f t="shared" ca="1" si="27"/>
        <v>358.80606205777519</v>
      </c>
      <c r="BY51" s="45">
        <f t="shared" ca="1" si="28"/>
        <v>360.36561693360625</v>
      </c>
      <c r="BZ51" s="45">
        <f t="shared" ca="1" si="29"/>
        <v>361.53045468484129</v>
      </c>
      <c r="CA51" s="45">
        <f t="shared" ca="1" si="30"/>
        <v>360.55173158791996</v>
      </c>
      <c r="CB51" s="45">
        <f t="shared" ca="1" si="31"/>
        <v>360.53577257503923</v>
      </c>
      <c r="CC51" s="45">
        <f t="shared" ca="1" si="32"/>
        <v>359.77540991193342</v>
      </c>
      <c r="CD51" s="45">
        <f t="shared" ca="1" si="33"/>
        <v>359.01161930798645</v>
      </c>
      <c r="CE51" s="45">
        <f t="shared" ca="1" si="34"/>
        <v>358.29306670240823</v>
      </c>
      <c r="CF51" s="45" cm="1">
        <f t="array" aca="1" ref="CF51" ca="1">+SUMPRODUCT($BV$3:$CE$3/100,$BV51:$CE51)</f>
        <v>359.92701076322402</v>
      </c>
      <c r="CG51" s="24"/>
      <c r="CH51" s="24">
        <f t="shared" ca="1" si="51"/>
        <v>3.9772947779851187E-2</v>
      </c>
      <c r="CI51" s="24">
        <f t="shared" ca="1" si="51"/>
        <v>3.9578399877043591E-2</v>
      </c>
      <c r="CJ51" s="24">
        <f t="shared" ca="1" si="51"/>
        <v>3.7289792675719635E-2</v>
      </c>
      <c r="CK51" s="24">
        <f t="shared" ca="1" si="51"/>
        <v>3.8486693811537576E-2</v>
      </c>
      <c r="CL51" s="24">
        <f t="shared" ca="1" si="51"/>
        <v>3.819444075577394E-2</v>
      </c>
      <c r="CM51" s="24">
        <f t="shared" ca="1" si="51"/>
        <v>3.7792467295980403E-2</v>
      </c>
      <c r="CN51" s="24">
        <f t="shared" ca="1" si="51"/>
        <v>3.756529307958667E-2</v>
      </c>
      <c r="CO51" s="24">
        <f t="shared" ca="1" si="51"/>
        <v>3.7345222677114487E-2</v>
      </c>
      <c r="CP51" s="24">
        <f t="shared" ca="1" si="51"/>
        <v>3.6474325877352776E-2</v>
      </c>
      <c r="CQ51" s="24">
        <f t="shared" ca="1" si="50"/>
        <v>3.6311298052321472E-2</v>
      </c>
      <c r="CR51" s="24">
        <f t="shared" ca="1" si="50"/>
        <v>3.7540842877896052E-2</v>
      </c>
      <c r="CS51" s="24">
        <f>+[1]NAC!AX52</f>
        <v>4.7658631199778423E-2</v>
      </c>
      <c r="CT51" s="24"/>
      <c r="CU51" s="24">
        <f t="shared" ca="1" si="52"/>
        <v>0.38658044656493606</v>
      </c>
      <c r="CV51" s="24">
        <f t="shared" ca="1" si="53"/>
        <v>0.38669039569749053</v>
      </c>
      <c r="CW51" s="24">
        <f t="shared" ca="1" si="54"/>
        <v>0.37070988663930948</v>
      </c>
      <c r="CX51" s="24">
        <f t="shared" ca="1" si="55"/>
        <v>0.37917728624210811</v>
      </c>
      <c r="CY51" s="24">
        <f t="shared" ca="1" si="56"/>
        <v>0.37640900799786614</v>
      </c>
      <c r="CZ51" s="24">
        <f t="shared" ca="1" si="57"/>
        <v>0.37495664023862796</v>
      </c>
      <c r="DA51" s="24">
        <f t="shared" ca="1" si="58"/>
        <v>0.37161705064770367</v>
      </c>
      <c r="DB51" s="24">
        <f t="shared" ca="1" si="59"/>
        <v>0.36950390702753921</v>
      </c>
      <c r="DC51" s="24">
        <f t="shared" ca="1" si="60"/>
        <v>0.36383475847015978</v>
      </c>
      <c r="DD51" s="24">
        <f t="shared" ca="1" si="61"/>
        <v>0.36253467814692031</v>
      </c>
      <c r="DE51" s="48">
        <f t="shared" ca="1" si="62"/>
        <v>0.37166930635181927</v>
      </c>
      <c r="DF51" s="48">
        <f>+[1]NAC!AG52</f>
        <v>0.37237695536054916</v>
      </c>
      <c r="DG51" s="24">
        <f t="shared" ca="1" si="49"/>
        <v>2.4045768418015756E-2</v>
      </c>
    </row>
    <row r="52" spans="1:111" x14ac:dyDescent="0.25">
      <c r="A52">
        <f t="shared" si="36"/>
        <v>79</v>
      </c>
      <c r="B52" s="35">
        <f>+NAC!A52</f>
        <v>44136</v>
      </c>
      <c r="C52" s="19" cm="1">
        <f t="array" aca="1" ref="C52" ca="1">INDIRECT(_xlfn.CONCAT(C$4,"_d!",C$1,$A52))</f>
        <v>367.90646362304688</v>
      </c>
      <c r="D52" s="19" cm="1">
        <f t="array" aca="1" ref="D52" ca="1">INDIRECT(_xlfn.CONCAT(D$4,"_d!",D$1,$A52))</f>
        <v>375.13739013671875</v>
      </c>
      <c r="E52" s="19" cm="1">
        <f t="array" aca="1" ref="E52" ca="1">INDIRECT(_xlfn.CONCAT(E$4,"_d!",E$1,$A52))</f>
        <v>380.41265869140625</v>
      </c>
      <c r="F52" s="19" cm="1">
        <f t="array" aca="1" ref="F52" ca="1">INDIRECT(_xlfn.CONCAT(F$4,"_d!",F$1,$A52))</f>
        <v>385.44903564453125</v>
      </c>
      <c r="G52" s="19" cm="1">
        <f t="array" aca="1" ref="G52" ca="1">INDIRECT(_xlfn.CONCAT(G$4,"_d!",G$1,$A52))</f>
        <v>384.80075073242188</v>
      </c>
      <c r="H52" s="19" cm="1">
        <f t="array" aca="1" ref="H52" ca="1">INDIRECT(_xlfn.CONCAT(H$4,"_d!",H$1,$A52))</f>
        <v>364.9791259765625</v>
      </c>
      <c r="I52" s="42">
        <f t="shared" ca="1" si="15"/>
        <v>372.80915431439104</v>
      </c>
      <c r="J52" s="19" cm="1">
        <f t="array" aca="1" ref="J52" ca="1">INDIRECT(_xlfn.CONCAT(J$4,"_d!",J$1,$A52))</f>
        <v>368.03182983398438</v>
      </c>
      <c r="K52" s="19" cm="1">
        <f t="array" aca="1" ref="K52" ca="1">INDIRECT(_xlfn.CONCAT(K$4,"_d!",K$1,$A52))</f>
        <v>377.9200439453125</v>
      </c>
      <c r="L52" s="19" cm="1">
        <f t="array" aca="1" ref="L52" ca="1">INDIRECT(_xlfn.CONCAT(L$4,"_d!",L$1,$A52))</f>
        <v>379.58755493164063</v>
      </c>
      <c r="M52" s="19" cm="1">
        <f t="array" aca="1" ref="M52" ca="1">INDIRECT(_xlfn.CONCAT(M$4,"_d!",M$1,$A52))</f>
        <v>383.61026000976563</v>
      </c>
      <c r="N52" s="19" cm="1">
        <f t="array" aca="1" ref="N52" ca="1">INDIRECT(_xlfn.CONCAT(N$4,"_d!",N$1,$A52))</f>
        <v>384.21401977539063</v>
      </c>
      <c r="O52" s="19" cm="1">
        <f t="array" aca="1" ref="O52" ca="1">INDIRECT(_xlfn.CONCAT(O$4,"_d!",O$1,$A52))</f>
        <v>363.48501586914063</v>
      </c>
      <c r="P52" s="42">
        <f t="shared" ca="1" si="16"/>
        <v>373.50319195199597</v>
      </c>
      <c r="Q52" s="19" cm="1">
        <f t="array" aca="1" ref="Q52" ca="1">INDIRECT(_xlfn.CONCAT(Q$4,"_d!",Q$1,$A52))</f>
        <v>366.08352661132813</v>
      </c>
      <c r="R52" s="19" cm="1">
        <f t="array" aca="1" ref="R52" ca="1">INDIRECT(_xlfn.CONCAT(R$4,"_d!",R$1,$A52))</f>
        <v>366.08352661132813</v>
      </c>
      <c r="S52" s="19" cm="1">
        <f t="array" aca="1" ref="S52" ca="1">INDIRECT(_xlfn.CONCAT(S$4,"_d!",S$1,$A52))</f>
        <v>378.78472900390625</v>
      </c>
      <c r="T52" s="19" cm="1">
        <f t="array" aca="1" ref="T52" ca="1">INDIRECT(_xlfn.CONCAT(T$4,"_d!",T$1,$A52))</f>
        <v>386.10015869140625</v>
      </c>
      <c r="U52" s="19" cm="1">
        <f t="array" aca="1" ref="U52" ca="1">INDIRECT(_xlfn.CONCAT(U$4,"_d!",U$1,$A52))</f>
        <v>383.47653198242188</v>
      </c>
      <c r="V52" s="19" cm="1">
        <f t="array" aca="1" ref="V52" ca="1">INDIRECT(_xlfn.CONCAT(V$4,"_d!",V$1,$A52))</f>
        <v>366.37966918945313</v>
      </c>
      <c r="W52" s="42">
        <f t="shared" ca="1" si="17"/>
        <v>368.97347979710042</v>
      </c>
      <c r="X52" s="19" cm="1">
        <f t="array" aca="1" ref="X52" ca="1">INDIRECT(_xlfn.CONCAT(X$4,"_d!",X$1,$A52))</f>
        <v>364.50762939453125</v>
      </c>
      <c r="Y52" s="19" cm="1">
        <f t="array" aca="1" ref="Y52" ca="1">INDIRECT(_xlfn.CONCAT(Y$4,"_d!",Y$1,$A52))</f>
        <v>375.3255615234375</v>
      </c>
      <c r="Z52" s="19" cm="1">
        <f t="array" aca="1" ref="Z52" ca="1">INDIRECT(_xlfn.CONCAT(Z$4,"_d!",Z$1,$A52))</f>
        <v>379.614990234375</v>
      </c>
      <c r="AA52" s="19" cm="1">
        <f t="array" aca="1" ref="AA52" ca="1">INDIRECT(_xlfn.CONCAT(AA$4,"_d!",AA$1,$A52))</f>
        <v>383.37210083007813</v>
      </c>
      <c r="AB52" s="19" cm="1">
        <f t="array" aca="1" ref="AB52" ca="1">INDIRECT(_xlfn.CONCAT(AB$4,"_d!",AB$1,$A52))</f>
        <v>385.81039428710938</v>
      </c>
      <c r="AC52" s="19" cm="1">
        <f t="array" aca="1" ref="AC52" ca="1">INDIRECT(_xlfn.CONCAT(AC$4,"_d!",AC$1,$A52))</f>
        <v>368.73544311523438</v>
      </c>
      <c r="AD52" s="42">
        <f t="shared" ca="1" si="18"/>
        <v>371.52313250169834</v>
      </c>
      <c r="AE52" s="19" cm="1">
        <f t="array" aca="1" ref="AE52" ca="1">INDIRECT(_xlfn.CONCAT(AE$4,"_d!",AE$1,$A52))</f>
        <v>365.92324829101563</v>
      </c>
      <c r="AF52" s="19" cm="1">
        <f t="array" aca="1" ref="AF52" ca="1">INDIRECT(_xlfn.CONCAT(AF$4,"_d!",AF$1,$A52))</f>
        <v>376.9276123046875</v>
      </c>
      <c r="AG52" s="19" cm="1">
        <f t="array" aca="1" ref="AG52" ca="1">INDIRECT(_xlfn.CONCAT(AG$4,"_d!",AG$1,$A52))</f>
        <v>379.20361328125</v>
      </c>
      <c r="AH52" s="19" cm="1">
        <f t="array" aca="1" ref="AH52" ca="1">INDIRECT(_xlfn.CONCAT(AH$4,"_d!",AH$1,$A52))</f>
        <v>386.089599609375</v>
      </c>
      <c r="AI52" s="19" cm="1">
        <f t="array" aca="1" ref="AI52" ca="1">INDIRECT(_xlfn.CONCAT(AI$4,"_d!",AI$1,$A52))</f>
        <v>383.9481201171875</v>
      </c>
      <c r="AJ52" s="19" cm="1">
        <f t="array" aca="1" ref="AJ52" ca="1">INDIRECT(_xlfn.CONCAT(AJ$4,"_d!",AJ$1,$A52))</f>
        <v>369.23110961914063</v>
      </c>
      <c r="AK52" s="42">
        <f t="shared" ca="1" si="19"/>
        <v>372.6658255279026</v>
      </c>
      <c r="AL52" s="19" cm="1">
        <f t="array" aca="1" ref="AL52" ca="1">INDIRECT(_xlfn.CONCAT(AL$4,"_d!",AL$1,$A52))</f>
        <v>364.53262329101563</v>
      </c>
      <c r="AM52" s="19" cm="1">
        <f t="array" aca="1" ref="AM52" ca="1">INDIRECT(_xlfn.CONCAT(AM$4,"_d!",AM$1,$A52))</f>
        <v>376.61489868164063</v>
      </c>
      <c r="AN52" s="19" cm="1">
        <f t="array" aca="1" ref="AN52" ca="1">INDIRECT(_xlfn.CONCAT(AN$4,"_d!",AN$1,$A52))</f>
        <v>378.59457397460938</v>
      </c>
      <c r="AO52" s="19" cm="1">
        <f t="array" aca="1" ref="AO52" ca="1">INDIRECT(_xlfn.CONCAT(AO$4,"_d!",AO$1,$A52))</f>
        <v>381.88330078125</v>
      </c>
      <c r="AP52" s="19" cm="1">
        <f t="array" aca="1" ref="AP52" ca="1">INDIRECT(_xlfn.CONCAT(AP$4,"_d!",AP$1,$A52))</f>
        <v>385.35763549804688</v>
      </c>
      <c r="AQ52" s="19" cm="1">
        <f t="array" aca="1" ref="AQ52" ca="1">INDIRECT(_xlfn.CONCAT(AQ$4,"_d!",AQ$1,$A52))</f>
        <v>366.47079467773438</v>
      </c>
      <c r="AR52" s="42">
        <f t="shared" ca="1" si="20"/>
        <v>371.65014274762939</v>
      </c>
      <c r="AS52" s="19" cm="1">
        <f t="array" aca="1" ref="AS52" ca="1">INDIRECT(_xlfn.CONCAT(AS$4,"_d!",AS$1,$A52))</f>
        <v>364.65603637695313</v>
      </c>
      <c r="AT52" s="19" cm="1">
        <f t="array" aca="1" ref="AT52" ca="1">INDIRECT(_xlfn.CONCAT(AT$4,"_d!",AT$1,$A52))</f>
        <v>376.91281127929688</v>
      </c>
      <c r="AU52" s="19" cm="1">
        <f t="array" aca="1" ref="AU52" ca="1">INDIRECT(_xlfn.CONCAT(AU$4,"_d!",AU$1,$A52))</f>
        <v>379.14419555664063</v>
      </c>
      <c r="AV52" s="19" cm="1">
        <f t="array" aca="1" ref="AV52" ca="1">INDIRECT(_xlfn.CONCAT(AV$4,"_d!",AV$1,$A52))</f>
        <v>386.1800537109375</v>
      </c>
      <c r="AW52" s="19" cm="1">
        <f t="array" aca="1" ref="AW52" ca="1">INDIRECT(_xlfn.CONCAT(AW$4,"_d!",AW$1,$A52))</f>
        <v>383.85775756835938</v>
      </c>
      <c r="AX52" s="19" cm="1">
        <f t="array" aca="1" ref="AX52" ca="1">INDIRECT(_xlfn.CONCAT(AX$4,"_d!",AX$1,$A52))</f>
        <v>365.2813720703125</v>
      </c>
      <c r="AY52" s="42">
        <f t="shared" ca="1" si="21"/>
        <v>371.87196851220671</v>
      </c>
      <c r="AZ52" s="19" cm="1">
        <f t="array" aca="1" ref="AZ52" ca="1">INDIRECT(_xlfn.CONCAT(AZ$4,"_d!",AZ$1,$A52))</f>
        <v>364.2115478515625</v>
      </c>
      <c r="BA52" s="19" cm="1">
        <f t="array" aca="1" ref="BA52" ca="1">INDIRECT(_xlfn.CONCAT(BA$4,"_d!",BA$1,$A52))</f>
        <v>375.83291625976563</v>
      </c>
      <c r="BB52" s="19" cm="1">
        <f t="array" aca="1" ref="BB52" ca="1">INDIRECT(_xlfn.CONCAT(BB$4,"_d!",BB$1,$A52))</f>
        <v>377.3768310546875</v>
      </c>
      <c r="BC52" s="19" cm="1">
        <f t="array" aca="1" ref="BC52" ca="1">INDIRECT(_xlfn.CONCAT(BC$4,"_d!",BC$1,$A52))</f>
        <v>381.51998901367188</v>
      </c>
      <c r="BD52" s="19" cm="1">
        <f t="array" aca="1" ref="BD52" ca="1">INDIRECT(_xlfn.CONCAT(BD$4,"_d!",BD$1,$A52))</f>
        <v>383.34060668945313</v>
      </c>
      <c r="BE52" s="19" cm="1">
        <f t="array" aca="1" ref="BE52" ca="1">INDIRECT(_xlfn.CONCAT(BE$4,"_d!",BE$1,$A52))</f>
        <v>368.194580078125</v>
      </c>
      <c r="BF52" s="42">
        <f t="shared" ca="1" si="22"/>
        <v>371.12674979472871</v>
      </c>
      <c r="BG52" s="19" cm="1">
        <f t="array" aca="1" ref="BG52" ca="1">INDIRECT(_xlfn.CONCAT(BG$4,"_d!",BG$1,$A52))</f>
        <v>363.11996459960938</v>
      </c>
      <c r="BH52" s="19" cm="1">
        <f t="array" aca="1" ref="BH52" ca="1">INDIRECT(_xlfn.CONCAT(BH$4,"_d!",BH$1,$A52))</f>
        <v>374.91680908203125</v>
      </c>
      <c r="BI52" s="19" cm="1">
        <f t="array" aca="1" ref="BI52" ca="1">INDIRECT(_xlfn.CONCAT(BI$4,"_d!",BI$1,$A52))</f>
        <v>377.08441162109375</v>
      </c>
      <c r="BJ52" s="19" cm="1">
        <f t="array" aca="1" ref="BJ52" ca="1">INDIRECT(_xlfn.CONCAT(BJ$4,"_d!",BJ$1,$A52))</f>
        <v>381.16867065429688</v>
      </c>
      <c r="BK52" s="19" cm="1">
        <f t="array" aca="1" ref="BK52" ca="1">INDIRECT(_xlfn.CONCAT(BK$4,"_d!",BK$1,$A52))</f>
        <v>384.11904907226563</v>
      </c>
      <c r="BL52" s="19" cm="1">
        <f t="array" aca="1" ref="BL52" ca="1">INDIRECT(_xlfn.CONCAT(BL$4,"_d!",BL$1,$A52))</f>
        <v>367.80389404296875</v>
      </c>
      <c r="BM52" s="42">
        <f t="shared" ca="1" si="23"/>
        <v>370.34001440508337</v>
      </c>
      <c r="BN52" s="19" cm="1">
        <f t="array" aca="1" ref="BN52" ca="1">INDIRECT(_xlfn.CONCAT(BN$4,"_d!",BN$1,$A52))</f>
        <v>362.24575805664063</v>
      </c>
      <c r="BO52" s="19" cm="1">
        <f t="array" aca="1" ref="BO52" ca="1">INDIRECT(_xlfn.CONCAT(BO$4,"_d!",BO$1,$A52))</f>
        <v>375.38232421875</v>
      </c>
      <c r="BP52" s="19" cm="1">
        <f t="array" aca="1" ref="BP52" ca="1">INDIRECT(_xlfn.CONCAT(BP$4,"_d!",BP$1,$A52))</f>
        <v>376.37142944335938</v>
      </c>
      <c r="BQ52" s="19" cm="1">
        <f t="array" aca="1" ref="BQ52" ca="1">INDIRECT(_xlfn.CONCAT(BQ$4,"_d!",BQ$1,$A52))</f>
        <v>380.69320678710938</v>
      </c>
      <c r="BR52" s="19" cm="1">
        <f t="array" aca="1" ref="BR52" ca="1">INDIRECT(_xlfn.CONCAT(BR$4,"_d!",BR$1,$A52))</f>
        <v>382.75424194335938</v>
      </c>
      <c r="BS52" s="19" cm="1">
        <f t="array" aca="1" ref="BS52" ca="1">INDIRECT(_xlfn.CONCAT(BS$4,"_d!",BS$1,$A52))</f>
        <v>368.77285766601563</v>
      </c>
      <c r="BT52" s="42">
        <f t="shared" ca="1" si="24"/>
        <v>370.01129786911781</v>
      </c>
      <c r="BU52" s="42"/>
      <c r="BV52" s="45">
        <f t="shared" ca="1" si="25"/>
        <v>372.80915431439104</v>
      </c>
      <c r="BW52" s="45">
        <f t="shared" ca="1" si="26"/>
        <v>373.50319195199597</v>
      </c>
      <c r="BX52" s="45">
        <f t="shared" ca="1" si="27"/>
        <v>368.97347979710042</v>
      </c>
      <c r="BY52" s="45">
        <f t="shared" ca="1" si="28"/>
        <v>371.52313250169834</v>
      </c>
      <c r="BZ52" s="45">
        <f t="shared" ca="1" si="29"/>
        <v>372.6658255279026</v>
      </c>
      <c r="CA52" s="45">
        <f t="shared" ca="1" si="30"/>
        <v>371.65014274762939</v>
      </c>
      <c r="CB52" s="45">
        <f t="shared" ca="1" si="31"/>
        <v>371.87196851220671</v>
      </c>
      <c r="CC52" s="45">
        <f t="shared" ca="1" si="32"/>
        <v>371.12674979472871</v>
      </c>
      <c r="CD52" s="45">
        <f t="shared" ca="1" si="33"/>
        <v>370.34001440508337</v>
      </c>
      <c r="CE52" s="45">
        <f t="shared" ca="1" si="34"/>
        <v>370.01129786911781</v>
      </c>
      <c r="CF52" s="45" cm="1">
        <f t="array" aca="1" ref="CF52" ca="1">+SUMPRODUCT($BV$3:$CE$3/100,$BV52:$CE52)</f>
        <v>371.15704915594802</v>
      </c>
      <c r="CG52" s="24"/>
      <c r="CH52" s="24">
        <f t="shared" ca="1" si="51"/>
        <v>3.0369639463564191E-2</v>
      </c>
      <c r="CI52" s="24">
        <f t="shared" ca="1" si="51"/>
        <v>3.0683230277286144E-2</v>
      </c>
      <c r="CJ52" s="24">
        <f t="shared" ca="1" si="51"/>
        <v>2.8336805908502294E-2</v>
      </c>
      <c r="CK52" s="24">
        <f t="shared" ca="1" si="51"/>
        <v>3.0961654064093791E-2</v>
      </c>
      <c r="CL52" s="24">
        <f t="shared" ca="1" si="51"/>
        <v>3.0800644036387936E-2</v>
      </c>
      <c r="CM52" s="24">
        <f t="shared" ca="1" si="51"/>
        <v>3.0781744164229963E-2</v>
      </c>
      <c r="CN52" s="24">
        <f t="shared" ca="1" si="51"/>
        <v>3.1442638427253478E-2</v>
      </c>
      <c r="CO52" s="24">
        <f t="shared" ca="1" si="51"/>
        <v>3.1551183238381686E-2</v>
      </c>
      <c r="CP52" s="24">
        <f t="shared" ca="1" si="51"/>
        <v>3.1554396815715924E-2</v>
      </c>
      <c r="CQ52" s="24">
        <f t="shared" ca="1" si="50"/>
        <v>3.2705715671697666E-2</v>
      </c>
      <c r="CR52" s="24">
        <f t="shared" ca="1" si="50"/>
        <v>3.1200877002564242E-2</v>
      </c>
      <c r="CS52" s="24">
        <f>+[1]NAC!AX53</f>
        <v>2.7241470510446897E-2</v>
      </c>
      <c r="CT52" s="24"/>
      <c r="CU52" s="24">
        <f t="shared" ca="1" si="52"/>
        <v>0.36820050818336836</v>
      </c>
      <c r="CV52" s="24">
        <f t="shared" ca="1" si="53"/>
        <v>0.36855213647106444</v>
      </c>
      <c r="CW52" s="24">
        <f t="shared" ca="1" si="54"/>
        <v>0.35117653190893527</v>
      </c>
      <c r="CX52" s="24">
        <f t="shared" ca="1" si="55"/>
        <v>0.36275104531650704</v>
      </c>
      <c r="CY52" s="24">
        <f t="shared" ca="1" si="56"/>
        <v>0.35914411851470573</v>
      </c>
      <c r="CZ52" s="24">
        <f t="shared" ca="1" si="57"/>
        <v>0.35813326801015766</v>
      </c>
      <c r="DA52" s="24">
        <f t="shared" ca="1" si="58"/>
        <v>0.356282706488946</v>
      </c>
      <c r="DB52" s="24">
        <f t="shared" ca="1" si="59"/>
        <v>0.35499611291587763</v>
      </c>
      <c r="DC52" s="24">
        <f t="shared" ca="1" si="60"/>
        <v>0.34990183329316848</v>
      </c>
      <c r="DD52" s="24">
        <f t="shared" ca="1" si="61"/>
        <v>0.35198335984812146</v>
      </c>
      <c r="DE52" s="48">
        <f t="shared" ca="1" si="62"/>
        <v>0.35645277551959986</v>
      </c>
      <c r="DF52" s="48">
        <f>+[1]NAC!AG53</f>
        <v>0.35797950219619334</v>
      </c>
      <c r="DG52" s="24">
        <f t="shared" ca="1" si="49"/>
        <v>1.62171483352469E-2</v>
      </c>
    </row>
    <row r="53" spans="1:111" x14ac:dyDescent="0.25">
      <c r="A53">
        <f t="shared" si="36"/>
        <v>80</v>
      </c>
      <c r="B53" s="35">
        <f>+NAC!A53</f>
        <v>44166</v>
      </c>
      <c r="C53" s="19" cm="1">
        <f t="array" aca="1" ref="C53" ca="1">INDIRECT(_xlfn.CONCAT(C$4,"_d!",C$1,$A53))</f>
        <v>380.47576904296875</v>
      </c>
      <c r="D53" s="19" cm="1">
        <f t="array" aca="1" ref="D53" ca="1">INDIRECT(_xlfn.CONCAT(D$4,"_d!",D$1,$A53))</f>
        <v>391.32540893554688</v>
      </c>
      <c r="E53" s="19" cm="1">
        <f t="array" aca="1" ref="E53" ca="1">INDIRECT(_xlfn.CONCAT(E$4,"_d!",E$1,$A53))</f>
        <v>398.2567138671875</v>
      </c>
      <c r="F53" s="19" cm="1">
        <f t="array" aca="1" ref="F53" ca="1">INDIRECT(_xlfn.CONCAT(F$4,"_d!",F$1,$A53))</f>
        <v>409.05108642578125</v>
      </c>
      <c r="G53" s="19" cm="1">
        <f t="array" aca="1" ref="G53" ca="1">INDIRECT(_xlfn.CONCAT(G$4,"_d!",G$1,$A53))</f>
        <v>402.02801513671875</v>
      </c>
      <c r="H53" s="19" cm="1">
        <f t="array" aca="1" ref="H53" ca="1">INDIRECT(_xlfn.CONCAT(H$4,"_d!",H$1,$A53))</f>
        <v>375.53994750976563</v>
      </c>
      <c r="I53" s="42">
        <f t="shared" ca="1" si="15"/>
        <v>387.60854122232257</v>
      </c>
      <c r="J53" s="19" cm="1">
        <f t="array" aca="1" ref="J53" ca="1">INDIRECT(_xlfn.CONCAT(J$4,"_d!",J$1,$A53))</f>
        <v>380.76559448242188</v>
      </c>
      <c r="K53" s="19" cm="1">
        <f t="array" aca="1" ref="K53" ca="1">INDIRECT(_xlfn.CONCAT(K$4,"_d!",K$1,$A53))</f>
        <v>394.13018798828125</v>
      </c>
      <c r="L53" s="19" cm="1">
        <f t="array" aca="1" ref="L53" ca="1">INDIRECT(_xlfn.CONCAT(L$4,"_d!",L$1,$A53))</f>
        <v>396.97048950195313</v>
      </c>
      <c r="M53" s="19" cm="1">
        <f t="array" aca="1" ref="M53" ca="1">INDIRECT(_xlfn.CONCAT(M$4,"_d!",M$1,$A53))</f>
        <v>406.25320434570313</v>
      </c>
      <c r="N53" s="19" cm="1">
        <f t="array" aca="1" ref="N53" ca="1">INDIRECT(_xlfn.CONCAT(N$4,"_d!",N$1,$A53))</f>
        <v>401.0758056640625</v>
      </c>
      <c r="O53" s="19" cm="1">
        <f t="array" aca="1" ref="O53" ca="1">INDIRECT(_xlfn.CONCAT(O$4,"_d!",O$1,$A53))</f>
        <v>373.79922485351563</v>
      </c>
      <c r="P53" s="42">
        <f t="shared" ca="1" si="16"/>
        <v>388.26722040389865</v>
      </c>
      <c r="Q53" s="19" cm="1">
        <f t="array" aca="1" ref="Q53" ca="1">INDIRECT(_xlfn.CONCAT(Q$4,"_d!",Q$1,$A53))</f>
        <v>378.8189697265625</v>
      </c>
      <c r="R53" s="19" cm="1">
        <f t="array" aca="1" ref="R53" ca="1">INDIRECT(_xlfn.CONCAT(R$4,"_d!",R$1,$A53))</f>
        <v>378.8189697265625</v>
      </c>
      <c r="S53" s="19" cm="1">
        <f t="array" aca="1" ref="S53" ca="1">INDIRECT(_xlfn.CONCAT(S$4,"_d!",S$1,$A53))</f>
        <v>395.69747924804688</v>
      </c>
      <c r="T53" s="19" cm="1">
        <f t="array" aca="1" ref="T53" ca="1">INDIRECT(_xlfn.CONCAT(T$4,"_d!",T$1,$A53))</f>
        <v>407.69940185546875</v>
      </c>
      <c r="U53" s="19" cm="1">
        <f t="array" aca="1" ref="U53" ca="1">INDIRECT(_xlfn.CONCAT(U$4,"_d!",U$1,$A53))</f>
        <v>400.28924560546875</v>
      </c>
      <c r="V53" s="19" cm="1">
        <f t="array" aca="1" ref="V53" ca="1">INDIRECT(_xlfn.CONCAT(V$4,"_d!",V$1,$A53))</f>
        <v>376.98605346679688</v>
      </c>
      <c r="W53" s="42">
        <f t="shared" ca="1" si="17"/>
        <v>382.53810007743141</v>
      </c>
      <c r="X53" s="19" cm="1">
        <f t="array" aca="1" ref="X53" ca="1">INDIRECT(_xlfn.CONCAT(X$4,"_d!",X$1,$A53))</f>
        <v>377.25921630859375</v>
      </c>
      <c r="Y53" s="19" cm="1">
        <f t="array" aca="1" ref="Y53" ca="1">INDIRECT(_xlfn.CONCAT(Y$4,"_d!",Y$1,$A53))</f>
        <v>391.21145629882813</v>
      </c>
      <c r="Z53" s="19" cm="1">
        <f t="array" aca="1" ref="Z53" ca="1">INDIRECT(_xlfn.CONCAT(Z$4,"_d!",Z$1,$A53))</f>
        <v>396.417724609375</v>
      </c>
      <c r="AA53" s="19" cm="1">
        <f t="array" aca="1" ref="AA53" ca="1">INDIRECT(_xlfn.CONCAT(AA$4,"_d!",AA$1,$A53))</f>
        <v>404.79037475585938</v>
      </c>
      <c r="AB53" s="19" cm="1">
        <f t="array" aca="1" ref="AB53" ca="1">INDIRECT(_xlfn.CONCAT(AB$4,"_d!",AB$1,$A53))</f>
        <v>402.60928344726563</v>
      </c>
      <c r="AC53" s="19" cm="1">
        <f t="array" aca="1" ref="AC53" ca="1">INDIRECT(_xlfn.CONCAT(AC$4,"_d!",AC$1,$A53))</f>
        <v>379.69131469726563</v>
      </c>
      <c r="AD53" s="42">
        <f t="shared" ca="1" si="18"/>
        <v>386.12491546759179</v>
      </c>
      <c r="AE53" s="19" cm="1">
        <f t="array" aca="1" ref="AE53" ca="1">INDIRECT(_xlfn.CONCAT(AE$4,"_d!",AE$1,$A53))</f>
        <v>378.93374633789063</v>
      </c>
      <c r="AF53" s="19" cm="1">
        <f t="array" aca="1" ref="AF53" ca="1">INDIRECT(_xlfn.CONCAT(AF$4,"_d!",AF$1,$A53))</f>
        <v>392.74334716796875</v>
      </c>
      <c r="AG53" s="19" cm="1">
        <f t="array" aca="1" ref="AG53" ca="1">INDIRECT(_xlfn.CONCAT(AG$4,"_d!",AG$1,$A53))</f>
        <v>395.728271484375</v>
      </c>
      <c r="AH53" s="19" cm="1">
        <f t="array" aca="1" ref="AH53" ca="1">INDIRECT(_xlfn.CONCAT(AH$4,"_d!",AH$1,$A53))</f>
        <v>406.78851318359375</v>
      </c>
      <c r="AI53" s="19" cm="1">
        <f t="array" aca="1" ref="AI53" ca="1">INDIRECT(_xlfn.CONCAT(AI$4,"_d!",AI$1,$A53))</f>
        <v>400.4232177734375</v>
      </c>
      <c r="AJ53" s="19" cm="1">
        <f t="array" aca="1" ref="AJ53" ca="1">INDIRECT(_xlfn.CONCAT(AJ$4,"_d!",AJ$1,$A53))</f>
        <v>380.35296630859375</v>
      </c>
      <c r="AK53" s="42">
        <f t="shared" ca="1" si="19"/>
        <v>387.29454232812731</v>
      </c>
      <c r="AL53" s="19" cm="1">
        <f t="array" aca="1" ref="AL53" ca="1">INDIRECT(_xlfn.CONCAT(AL$4,"_d!",AL$1,$A53))</f>
        <v>377.22085571289063</v>
      </c>
      <c r="AM53" s="19" cm="1">
        <f t="array" aca="1" ref="AM53" ca="1">INDIRECT(_xlfn.CONCAT(AM$4,"_d!",AM$1,$A53))</f>
        <v>392.44134521484375</v>
      </c>
      <c r="AN53" s="19" cm="1">
        <f t="array" aca="1" ref="AN53" ca="1">INDIRECT(_xlfn.CONCAT(AN$4,"_d!",AN$1,$A53))</f>
        <v>394.6298828125</v>
      </c>
      <c r="AO53" s="19" cm="1">
        <f t="array" aca="1" ref="AO53" ca="1">INDIRECT(_xlfn.CONCAT(AO$4,"_d!",AO$1,$A53))</f>
        <v>403.30697631835938</v>
      </c>
      <c r="AP53" s="19" cm="1">
        <f t="array" aca="1" ref="AP53" ca="1">INDIRECT(_xlfn.CONCAT(AP$4,"_d!",AP$1,$A53))</f>
        <v>401.9658203125</v>
      </c>
      <c r="AQ53" s="19" cm="1">
        <f t="array" aca="1" ref="AQ53" ca="1">INDIRECT(_xlfn.CONCAT(AQ$4,"_d!",AQ$1,$A53))</f>
        <v>377.30130004882813</v>
      </c>
      <c r="AR53" s="42">
        <f t="shared" ca="1" si="20"/>
        <v>386.12787636120805</v>
      </c>
      <c r="AS53" s="19" cm="1">
        <f t="array" aca="1" ref="AS53" ca="1">INDIRECT(_xlfn.CONCAT(AS$4,"_d!",AS$1,$A53))</f>
        <v>378.08203125</v>
      </c>
      <c r="AT53" s="19" cm="1">
        <f t="array" aca="1" ref="AT53" ca="1">INDIRECT(_xlfn.CONCAT(AT$4,"_d!",AT$1,$A53))</f>
        <v>392.674560546875</v>
      </c>
      <c r="AU53" s="19" cm="1">
        <f t="array" aca="1" ref="AU53" ca="1">INDIRECT(_xlfn.CONCAT(AU$4,"_d!",AU$1,$A53))</f>
        <v>394.71109008789063</v>
      </c>
      <c r="AV53" s="19" cm="1">
        <f t="array" aca="1" ref="AV53" ca="1">INDIRECT(_xlfn.CONCAT(AV$4,"_d!",AV$1,$A53))</f>
        <v>406.07083129882813</v>
      </c>
      <c r="AW53" s="19" cm="1">
        <f t="array" aca="1" ref="AW53" ca="1">INDIRECT(_xlfn.CONCAT(AW$4,"_d!",AW$1,$A53))</f>
        <v>400.08261108398438</v>
      </c>
      <c r="AX53" s="19" cm="1">
        <f t="array" aca="1" ref="AX53" ca="1">INDIRECT(_xlfn.CONCAT(AX$4,"_d!",AX$1,$A53))</f>
        <v>376.23916625976563</v>
      </c>
      <c r="AY53" s="42">
        <f t="shared" ca="1" si="21"/>
        <v>386.53019845730506</v>
      </c>
      <c r="AZ53" s="19" cm="1">
        <f t="array" aca="1" ref="AZ53" ca="1">INDIRECT(_xlfn.CONCAT(AZ$4,"_d!",AZ$1,$A53))</f>
        <v>377.831787109375</v>
      </c>
      <c r="BA53" s="19" cm="1">
        <f t="array" aca="1" ref="BA53" ca="1">INDIRECT(_xlfn.CONCAT(BA$4,"_d!",BA$1,$A53))</f>
        <v>391.44149780273438</v>
      </c>
      <c r="BB53" s="19" cm="1">
        <f t="array" aca="1" ref="BB53" ca="1">INDIRECT(_xlfn.CONCAT(BB$4,"_d!",BB$1,$A53))</f>
        <v>392.55169677734375</v>
      </c>
      <c r="BC53" s="19" cm="1">
        <f t="array" aca="1" ref="BC53" ca="1">INDIRECT(_xlfn.CONCAT(BC$4,"_d!",BC$1,$A53))</f>
        <v>400.95974731445313</v>
      </c>
      <c r="BD53" s="19" cm="1">
        <f t="array" aca="1" ref="BD53" ca="1">INDIRECT(_xlfn.CONCAT(BD$4,"_d!",BD$1,$A53))</f>
        <v>399.69110107421875</v>
      </c>
      <c r="BE53" s="19" cm="1">
        <f t="array" aca="1" ref="BE53" ca="1">INDIRECT(_xlfn.CONCAT(BE$4,"_d!",BE$1,$A53))</f>
        <v>379.31381225585938</v>
      </c>
      <c r="BF53" s="42">
        <f t="shared" ca="1" si="22"/>
        <v>385.78674066402027</v>
      </c>
      <c r="BG53" s="19" cm="1">
        <f t="array" aca="1" ref="BG53" ca="1">INDIRECT(_xlfn.CONCAT(BG$4,"_d!",BG$1,$A53))</f>
        <v>376.55364990234375</v>
      </c>
      <c r="BH53" s="19" cm="1">
        <f t="array" aca="1" ref="BH53" ca="1">INDIRECT(_xlfn.CONCAT(BH$4,"_d!",BH$1,$A53))</f>
        <v>390.30093383789063</v>
      </c>
      <c r="BI53" s="19" cm="1">
        <f t="array" aca="1" ref="BI53" ca="1">INDIRECT(_xlfn.CONCAT(BI$4,"_d!",BI$1,$A53))</f>
        <v>391.89727783203125</v>
      </c>
      <c r="BJ53" s="19" cm="1">
        <f t="array" aca="1" ref="BJ53" ca="1">INDIRECT(_xlfn.CONCAT(BJ$4,"_d!",BJ$1,$A53))</f>
        <v>399.80145263671875</v>
      </c>
      <c r="BK53" s="19" cm="1">
        <f t="array" aca="1" ref="BK53" ca="1">INDIRECT(_xlfn.CONCAT(BK$4,"_d!",BK$1,$A53))</f>
        <v>400.15438842773438</v>
      </c>
      <c r="BL53" s="19" cm="1">
        <f t="array" aca="1" ref="BL53" ca="1">INDIRECT(_xlfn.CONCAT(BL$4,"_d!",BL$1,$A53))</f>
        <v>379.07293701171875</v>
      </c>
      <c r="BM53" s="42">
        <f t="shared" ca="1" si="23"/>
        <v>384.77239924477942</v>
      </c>
      <c r="BN53" s="19" cm="1">
        <f t="array" aca="1" ref="BN53" ca="1">INDIRECT(_xlfn.CONCAT(BN$4,"_d!",BN$1,$A53))</f>
        <v>376.11968994140625</v>
      </c>
      <c r="BO53" s="19" cm="1">
        <f t="array" aca="1" ref="BO53" ca="1">INDIRECT(_xlfn.CONCAT(BO$4,"_d!",BO$1,$A53))</f>
        <v>390.90396118164063</v>
      </c>
      <c r="BP53" s="19" cm="1">
        <f t="array" aca="1" ref="BP53" ca="1">INDIRECT(_xlfn.CONCAT(BP$4,"_d!",BP$1,$A53))</f>
        <v>390.8392333984375</v>
      </c>
      <c r="BQ53" s="19" cm="1">
        <f t="array" aca="1" ref="BQ53" ca="1">INDIRECT(_xlfn.CONCAT(BQ$4,"_d!",BQ$1,$A53))</f>
        <v>399.34222412109375</v>
      </c>
      <c r="BR53" s="19" cm="1">
        <f t="array" aca="1" ref="BR53" ca="1">INDIRECT(_xlfn.CONCAT(BR$4,"_d!",BR$1,$A53))</f>
        <v>398.62155151367188</v>
      </c>
      <c r="BS53" s="19" cm="1">
        <f t="array" aca="1" ref="BS53" ca="1">INDIRECT(_xlfn.CONCAT(BS$4,"_d!",BS$1,$A53))</f>
        <v>380.004638671875</v>
      </c>
      <c r="BT53" s="42">
        <f t="shared" ca="1" si="24"/>
        <v>384.64187418673117</v>
      </c>
      <c r="BU53" s="42"/>
      <c r="BV53" s="45">
        <f t="shared" ca="1" si="25"/>
        <v>387.60854122232257</v>
      </c>
      <c r="BW53" s="45">
        <f t="shared" ca="1" si="26"/>
        <v>388.26722040389865</v>
      </c>
      <c r="BX53" s="45">
        <f t="shared" ca="1" si="27"/>
        <v>382.53810007743141</v>
      </c>
      <c r="BY53" s="45">
        <f t="shared" ca="1" si="28"/>
        <v>386.12491546759179</v>
      </c>
      <c r="BZ53" s="45">
        <f t="shared" ca="1" si="29"/>
        <v>387.29454232812731</v>
      </c>
      <c r="CA53" s="45">
        <f t="shared" ca="1" si="30"/>
        <v>386.12787636120805</v>
      </c>
      <c r="CB53" s="45">
        <f t="shared" ca="1" si="31"/>
        <v>386.53019845730506</v>
      </c>
      <c r="CC53" s="45">
        <f t="shared" ca="1" si="32"/>
        <v>385.78674066402027</v>
      </c>
      <c r="CD53" s="45">
        <f t="shared" ca="1" si="33"/>
        <v>384.77239924477942</v>
      </c>
      <c r="CE53" s="45">
        <f t="shared" ca="1" si="34"/>
        <v>384.64187418673117</v>
      </c>
      <c r="CF53" s="45" cm="1">
        <f t="array" aca="1" ref="CF53" ca="1">+SUMPRODUCT($BV$3:$CE$3/100,$BV53:$CE53)</f>
        <v>385.68526285824987</v>
      </c>
      <c r="CG53" s="24"/>
      <c r="CH53" s="24">
        <f t="shared" ca="1" si="51"/>
        <v>3.9696951474134545E-2</v>
      </c>
      <c r="CI53" s="24">
        <f t="shared" ca="1" si="51"/>
        <v>3.9528520157332991E-2</v>
      </c>
      <c r="CJ53" s="24">
        <f t="shared" ca="1" si="51"/>
        <v>3.6763130748015405E-2</v>
      </c>
      <c r="CK53" s="24">
        <f t="shared" ca="1" si="51"/>
        <v>3.9302486678475468E-2</v>
      </c>
      <c r="CL53" s="24">
        <f t="shared" ca="1" si="51"/>
        <v>3.9254248171273209E-2</v>
      </c>
      <c r="CM53" s="24">
        <f t="shared" ca="1" si="51"/>
        <v>3.8955275266528977E-2</v>
      </c>
      <c r="CN53" s="24">
        <f t="shared" ca="1" si="51"/>
        <v>3.9417410254780183E-2</v>
      </c>
      <c r="CO53" s="24">
        <f t="shared" ca="1" si="51"/>
        <v>3.9501304816750737E-2</v>
      </c>
      <c r="CP53" s="24">
        <f t="shared" ca="1" si="51"/>
        <v>3.8970633143384115E-2</v>
      </c>
      <c r="CQ53" s="24">
        <f t="shared" ca="1" si="50"/>
        <v>3.9540890783255289E-2</v>
      </c>
      <c r="CR53" s="24">
        <f t="shared" ca="1" si="50"/>
        <v>3.9143035907146517E-2</v>
      </c>
      <c r="CS53" s="24">
        <f>+[1]NAC!AX54</f>
        <v>4.3511843460350308E-2</v>
      </c>
      <c r="CT53" s="24"/>
      <c r="CU53" s="24">
        <f t="shared" ca="1" si="52"/>
        <v>0.37453857752576147</v>
      </c>
      <c r="CV53" s="24">
        <f t="shared" ca="1" si="53"/>
        <v>0.37388222688348272</v>
      </c>
      <c r="CW53" s="24">
        <f t="shared" ca="1" si="54"/>
        <v>0.35160533417862405</v>
      </c>
      <c r="CX53" s="24">
        <f t="shared" ca="1" si="55"/>
        <v>0.36631042077546594</v>
      </c>
      <c r="CY53" s="24">
        <f t="shared" ca="1" si="56"/>
        <v>0.36209160483138225</v>
      </c>
      <c r="CZ53" s="24">
        <f t="shared" ca="1" si="57"/>
        <v>0.36084601785324888</v>
      </c>
      <c r="DA53" s="24">
        <f t="shared" ca="1" si="58"/>
        <v>0.35876518678450675</v>
      </c>
      <c r="DB53" s="24">
        <f t="shared" ca="1" si="59"/>
        <v>0.35694603520140578</v>
      </c>
      <c r="DC53" s="24">
        <f t="shared" ca="1" si="60"/>
        <v>0.35103063345465779</v>
      </c>
      <c r="DD53" s="24">
        <f t="shared" ca="1" si="61"/>
        <v>0.3528995188158095</v>
      </c>
      <c r="DE53" s="48">
        <f t="shared" ca="1" si="62"/>
        <v>0.3587800905439491</v>
      </c>
      <c r="DF53" s="48">
        <f>+[1]NAC!AG54</f>
        <v>0.36167960479887085</v>
      </c>
      <c r="DG53" s="24">
        <f t="shared" ca="1" si="49"/>
        <v>2.1639058709951975E-2</v>
      </c>
    </row>
    <row r="54" spans="1:111" x14ac:dyDescent="0.25">
      <c r="A54">
        <f t="shared" si="36"/>
        <v>81</v>
      </c>
      <c r="B54" s="35">
        <f>+NAC!A54</f>
        <v>44197</v>
      </c>
      <c r="C54" s="19" cm="1">
        <f t="array" aca="1" ref="C54" ca="1">INDIRECT(_xlfn.CONCAT(C$4,"_d!",C$1,$A54))</f>
        <v>392.9700927734375</v>
      </c>
      <c r="D54" s="19" cm="1">
        <f t="array" aca="1" ref="D54" ca="1">INDIRECT(_xlfn.CONCAT(D$4,"_d!",D$1,$A54))</f>
        <v>410.03585815429688</v>
      </c>
      <c r="E54" s="19" cm="1">
        <f t="array" aca="1" ref="E54" ca="1">INDIRECT(_xlfn.CONCAT(E$4,"_d!",E$1,$A54))</f>
        <v>420.33148193359375</v>
      </c>
      <c r="F54" s="19" cm="1">
        <f t="array" aca="1" ref="F54" ca="1">INDIRECT(_xlfn.CONCAT(F$4,"_d!",F$1,$A54))</f>
        <v>427.44091796875</v>
      </c>
      <c r="G54" s="19" cm="1">
        <f t="array" aca="1" ref="G54" ca="1">INDIRECT(_xlfn.CONCAT(G$4,"_d!",G$1,$A54))</f>
        <v>420.3009033203125</v>
      </c>
      <c r="H54" s="19" cm="1">
        <f t="array" aca="1" ref="H54" ca="1">INDIRECT(_xlfn.CONCAT(H$4,"_d!",H$1,$A54))</f>
        <v>389.64715576171875</v>
      </c>
      <c r="I54" s="42">
        <f t="shared" ca="1" si="15"/>
        <v>403.56173897322196</v>
      </c>
      <c r="J54" s="19" cm="1">
        <f t="array" aca="1" ref="J54" ca="1">INDIRECT(_xlfn.CONCAT(J$4,"_d!",J$1,$A54))</f>
        <v>393.55935668945313</v>
      </c>
      <c r="K54" s="19" cm="1">
        <f t="array" aca="1" ref="K54" ca="1">INDIRECT(_xlfn.CONCAT(K$4,"_d!",K$1,$A54))</f>
        <v>412.71160888671875</v>
      </c>
      <c r="L54" s="19" cm="1">
        <f t="array" aca="1" ref="L54" ca="1">INDIRECT(_xlfn.CONCAT(L$4,"_d!",L$1,$A54))</f>
        <v>419.32281494140625</v>
      </c>
      <c r="M54" s="19" cm="1">
        <f t="array" aca="1" ref="M54" ca="1">INDIRECT(_xlfn.CONCAT(M$4,"_d!",M$1,$A54))</f>
        <v>424.23117065429688</v>
      </c>
      <c r="N54" s="19" cm="1">
        <f t="array" aca="1" ref="N54" ca="1">INDIRECT(_xlfn.CONCAT(N$4,"_d!",N$1,$A54))</f>
        <v>419.15652465820313</v>
      </c>
      <c r="O54" s="19" cm="1">
        <f t="array" aca="1" ref="O54" ca="1">INDIRECT(_xlfn.CONCAT(O$4,"_d!",O$1,$A54))</f>
        <v>388.13104248046875</v>
      </c>
      <c r="P54" s="42">
        <f t="shared" ca="1" si="16"/>
        <v>404.3130924314242</v>
      </c>
      <c r="Q54" s="19" cm="1">
        <f t="array" aca="1" ref="Q54" ca="1">INDIRECT(_xlfn.CONCAT(Q$4,"_d!",Q$1,$A54))</f>
        <v>391.06137084960938</v>
      </c>
      <c r="R54" s="19" cm="1">
        <f t="array" aca="1" ref="R54" ca="1">INDIRECT(_xlfn.CONCAT(R$4,"_d!",R$1,$A54))</f>
        <v>391.06137084960938</v>
      </c>
      <c r="S54" s="19" cm="1">
        <f t="array" aca="1" ref="S54" ca="1">INDIRECT(_xlfn.CONCAT(S$4,"_d!",S$1,$A54))</f>
        <v>418.18783569335938</v>
      </c>
      <c r="T54" s="19" cm="1">
        <f t="array" aca="1" ref="T54" ca="1">INDIRECT(_xlfn.CONCAT(T$4,"_d!",T$1,$A54))</f>
        <v>426.30953979492188</v>
      </c>
      <c r="U54" s="19" cm="1">
        <f t="array" aca="1" ref="U54" ca="1">INDIRECT(_xlfn.CONCAT(U$4,"_d!",U$1,$A54))</f>
        <v>418.565185546875</v>
      </c>
      <c r="V54" s="19" cm="1">
        <f t="array" aca="1" ref="V54" ca="1">INDIRECT(_xlfn.CONCAT(V$4,"_d!",V$1,$A54))</f>
        <v>391.89480590820313</v>
      </c>
      <c r="W54" s="42">
        <f t="shared" ca="1" si="17"/>
        <v>396.36254734895152</v>
      </c>
      <c r="X54" s="19" cm="1">
        <f t="array" aca="1" ref="X54" ca="1">INDIRECT(_xlfn.CONCAT(X$4,"_d!",X$1,$A54))</f>
        <v>389.99267578125</v>
      </c>
      <c r="Y54" s="19" cm="1">
        <f t="array" aca="1" ref="Y54" ca="1">INDIRECT(_xlfn.CONCAT(Y$4,"_d!",Y$1,$A54))</f>
        <v>409.53854370117188</v>
      </c>
      <c r="Z54" s="19" cm="1">
        <f t="array" aca="1" ref="Z54" ca="1">INDIRECT(_xlfn.CONCAT(Z$4,"_d!",Z$1,$A54))</f>
        <v>419.25515747070313</v>
      </c>
      <c r="AA54" s="19" cm="1">
        <f t="array" aca="1" ref="AA54" ca="1">INDIRECT(_xlfn.CONCAT(AA$4,"_d!",AA$1,$A54))</f>
        <v>422.3348388671875</v>
      </c>
      <c r="AB54" s="19" cm="1">
        <f t="array" aca="1" ref="AB54" ca="1">INDIRECT(_xlfn.CONCAT(AB$4,"_d!",AB$1,$A54))</f>
        <v>420.80096435546875</v>
      </c>
      <c r="AC54" s="19" cm="1">
        <f t="array" aca="1" ref="AC54" ca="1">INDIRECT(_xlfn.CONCAT(AC$4,"_d!",AC$1,$A54))</f>
        <v>394.94509887695313</v>
      </c>
      <c r="AD54" s="42">
        <f t="shared" ca="1" si="18"/>
        <v>402.14049638062386</v>
      </c>
      <c r="AE54" s="19" cm="1">
        <f t="array" aca="1" ref="AE54" ca="1">INDIRECT(_xlfn.CONCAT(AE$4,"_d!",AE$1,$A54))</f>
        <v>391.82400512695313</v>
      </c>
      <c r="AF54" s="19" cm="1">
        <f t="array" aca="1" ref="AF54" ca="1">INDIRECT(_xlfn.CONCAT(AF$4,"_d!",AF$1,$A54))</f>
        <v>410.85546875</v>
      </c>
      <c r="AG54" s="19" cm="1">
        <f t="array" aca="1" ref="AG54" ca="1">INDIRECT(_xlfn.CONCAT(AG$4,"_d!",AG$1,$A54))</f>
        <v>418.260498046875</v>
      </c>
      <c r="AH54" s="19" cm="1">
        <f t="array" aca="1" ref="AH54" ca="1">INDIRECT(_xlfn.CONCAT(AH$4,"_d!",AH$1,$A54))</f>
        <v>425.34750366210938</v>
      </c>
      <c r="AI54" s="19" cm="1">
        <f t="array" aca="1" ref="AI54" ca="1">INDIRECT(_xlfn.CONCAT(AI$4,"_d!",AI$1,$A54))</f>
        <v>418.19952392578125</v>
      </c>
      <c r="AJ54" s="19" cm="1">
        <f t="array" aca="1" ref="AJ54" ca="1">INDIRECT(_xlfn.CONCAT(AJ$4,"_d!",AJ$1,$A54))</f>
        <v>395.87875366210938</v>
      </c>
      <c r="AK54" s="42">
        <f t="shared" ca="1" si="19"/>
        <v>403.3206604451932</v>
      </c>
      <c r="AL54" s="19" cm="1">
        <f t="array" aca="1" ref="AL54" ca="1">INDIRECT(_xlfn.CONCAT(AL$4,"_d!",AL$1,$A54))</f>
        <v>389.70748901367188</v>
      </c>
      <c r="AM54" s="19" cm="1">
        <f t="array" aca="1" ref="AM54" ca="1">INDIRECT(_xlfn.CONCAT(AM$4,"_d!",AM$1,$A54))</f>
        <v>410.52761840820313</v>
      </c>
      <c r="AN54" s="19" cm="1">
        <f t="array" aca="1" ref="AN54" ca="1">INDIRECT(_xlfn.CONCAT(AN$4,"_d!",AN$1,$A54))</f>
        <v>417.08761596679688</v>
      </c>
      <c r="AO54" s="19" cm="1">
        <f t="array" aca="1" ref="AO54" ca="1">INDIRECT(_xlfn.CONCAT(AO$4,"_d!",AO$1,$A54))</f>
        <v>421.09225463867188</v>
      </c>
      <c r="AP54" s="19" cm="1">
        <f t="array" aca="1" ref="AP54" ca="1">INDIRECT(_xlfn.CONCAT(AP$4,"_d!",AP$1,$A54))</f>
        <v>419.92269897460938</v>
      </c>
      <c r="AQ54" s="19" cm="1">
        <f t="array" aca="1" ref="AQ54" ca="1">INDIRECT(_xlfn.CONCAT(AQ$4,"_d!",AQ$1,$A54))</f>
        <v>392.37216186523438</v>
      </c>
      <c r="AR54" s="42">
        <f t="shared" ca="1" si="20"/>
        <v>401.91448347603733</v>
      </c>
      <c r="AS54" s="19" cm="1">
        <f t="array" aca="1" ref="AS54" ca="1">INDIRECT(_xlfn.CONCAT(AS$4,"_d!",AS$1,$A54))</f>
        <v>390.71673583984375</v>
      </c>
      <c r="AT54" s="19" cm="1">
        <f t="array" aca="1" ref="AT54" ca="1">INDIRECT(_xlfn.CONCAT(AT$4,"_d!",AT$1,$A54))</f>
        <v>410.66213989257813</v>
      </c>
      <c r="AU54" s="19" cm="1">
        <f t="array" aca="1" ref="AU54" ca="1">INDIRECT(_xlfn.CONCAT(AU$4,"_d!",AU$1,$A54))</f>
        <v>416.7869873046875</v>
      </c>
      <c r="AV54" s="19" cm="1">
        <f t="array" aca="1" ref="AV54" ca="1">INDIRECT(_xlfn.CONCAT(AV$4,"_d!",AV$1,$A54))</f>
        <v>424.37057495117188</v>
      </c>
      <c r="AW54" s="19" cm="1">
        <f t="array" aca="1" ref="AW54" ca="1">INDIRECT(_xlfn.CONCAT(AW$4,"_d!",AW$1,$A54))</f>
        <v>417.848388671875</v>
      </c>
      <c r="AX54" s="19" cm="1">
        <f t="array" aca="1" ref="AX54" ca="1">INDIRECT(_xlfn.CONCAT(AX$4,"_d!",AX$1,$A54))</f>
        <v>391.79168701171875</v>
      </c>
      <c r="AY54" s="42">
        <f t="shared" ca="1" si="21"/>
        <v>402.35939322823879</v>
      </c>
      <c r="AZ54" s="19" cm="1">
        <f t="array" aca="1" ref="AZ54" ca="1">INDIRECT(_xlfn.CONCAT(AZ$4,"_d!",AZ$1,$A54))</f>
        <v>390.1512451171875</v>
      </c>
      <c r="BA54" s="19" cm="1">
        <f t="array" aca="1" ref="BA54" ca="1">INDIRECT(_xlfn.CONCAT(BA$4,"_d!",BA$1,$A54))</f>
        <v>409.401611328125</v>
      </c>
      <c r="BB54" s="19" cm="1">
        <f t="array" aca="1" ref="BB54" ca="1">INDIRECT(_xlfn.CONCAT(BB$4,"_d!",BB$1,$A54))</f>
        <v>415.04742431640625</v>
      </c>
      <c r="BC54" s="19" cm="1">
        <f t="array" aca="1" ref="BC54" ca="1">INDIRECT(_xlfn.CONCAT(BC$4,"_d!",BC$1,$A54))</f>
        <v>418.23861694335938</v>
      </c>
      <c r="BD54" s="19" cm="1">
        <f t="array" aca="1" ref="BD54" ca="1">INDIRECT(_xlfn.CONCAT(BD$4,"_d!",BD$1,$A54))</f>
        <v>417.73593139648438</v>
      </c>
      <c r="BE54" s="19" cm="1">
        <f t="array" aca="1" ref="BE54" ca="1">INDIRECT(_xlfn.CONCAT(BE$4,"_d!",BE$1,$A54))</f>
        <v>395.16757202148438</v>
      </c>
      <c r="BF54" s="42">
        <f t="shared" ca="1" si="22"/>
        <v>401.49151646834605</v>
      </c>
      <c r="BG54" s="19" cm="1">
        <f t="array" aca="1" ref="BG54" ca="1">INDIRECT(_xlfn.CONCAT(BG$4,"_d!",BG$1,$A54))</f>
        <v>388.8387451171875</v>
      </c>
      <c r="BH54" s="19" cm="1">
        <f t="array" aca="1" ref="BH54" ca="1">INDIRECT(_xlfn.CONCAT(BH$4,"_d!",BH$1,$A54))</f>
        <v>407.80636596679688</v>
      </c>
      <c r="BI54" s="19" cm="1">
        <f t="array" aca="1" ref="BI54" ca="1">INDIRECT(_xlfn.CONCAT(BI$4,"_d!",BI$1,$A54))</f>
        <v>414.3402099609375</v>
      </c>
      <c r="BJ54" s="19" cm="1">
        <f t="array" aca="1" ref="BJ54" ca="1">INDIRECT(_xlfn.CONCAT(BJ$4,"_d!",BJ$1,$A54))</f>
        <v>417.016845703125</v>
      </c>
      <c r="BK54" s="19" cm="1">
        <f t="array" aca="1" ref="BK54" ca="1">INDIRECT(_xlfn.CONCAT(BK$4,"_d!",BK$1,$A54))</f>
        <v>417.77890014648438</v>
      </c>
      <c r="BL54" s="19" cm="1">
        <f t="array" aca="1" ref="BL54" ca="1">INDIRECT(_xlfn.CONCAT(BL$4,"_d!",BL$1,$A54))</f>
        <v>394.97598266601563</v>
      </c>
      <c r="BM54" s="42">
        <f t="shared" ca="1" si="23"/>
        <v>400.28479202961358</v>
      </c>
      <c r="BN54" s="19" cm="1">
        <f t="array" aca="1" ref="BN54" ca="1">INDIRECT(_xlfn.CONCAT(BN$4,"_d!",BN$1,$A54))</f>
        <v>388.2801513671875</v>
      </c>
      <c r="BO54" s="19" cm="1">
        <f t="array" aca="1" ref="BO54" ca="1">INDIRECT(_xlfn.CONCAT(BO$4,"_d!",BO$1,$A54))</f>
        <v>408.28045654296875</v>
      </c>
      <c r="BP54" s="19" cm="1">
        <f t="array" aca="1" ref="BP54" ca="1">INDIRECT(_xlfn.CONCAT(BP$4,"_d!",BP$1,$A54))</f>
        <v>412.74612426757813</v>
      </c>
      <c r="BQ54" s="19" cm="1">
        <f t="array" aca="1" ref="BQ54" ca="1">INDIRECT(_xlfn.CONCAT(BQ$4,"_d!",BQ$1,$A54))</f>
        <v>416.2252197265625</v>
      </c>
      <c r="BR54" s="19" cm="1">
        <f t="array" aca="1" ref="BR54" ca="1">INDIRECT(_xlfn.CONCAT(BR$4,"_d!",BR$1,$A54))</f>
        <v>416.162353515625</v>
      </c>
      <c r="BS54" s="19" cm="1">
        <f t="array" aca="1" ref="BS54" ca="1">INDIRECT(_xlfn.CONCAT(BS$4,"_d!",BS$1,$A54))</f>
        <v>395.84710693359375</v>
      </c>
      <c r="BT54" s="42">
        <f t="shared" ca="1" si="24"/>
        <v>399.99394121210253</v>
      </c>
      <c r="BU54" s="42"/>
      <c r="BV54" s="45">
        <f t="shared" ca="1" si="25"/>
        <v>403.56173897322196</v>
      </c>
      <c r="BW54" s="45">
        <f t="shared" ca="1" si="26"/>
        <v>404.3130924314242</v>
      </c>
      <c r="BX54" s="45">
        <f t="shared" ca="1" si="27"/>
        <v>396.36254734895152</v>
      </c>
      <c r="BY54" s="45">
        <f t="shared" ca="1" si="28"/>
        <v>402.14049638062386</v>
      </c>
      <c r="BZ54" s="45">
        <f t="shared" ca="1" si="29"/>
        <v>403.3206604451932</v>
      </c>
      <c r="CA54" s="45">
        <f t="shared" ca="1" si="30"/>
        <v>401.91448347603733</v>
      </c>
      <c r="CB54" s="45">
        <f t="shared" ca="1" si="31"/>
        <v>402.35939322823879</v>
      </c>
      <c r="CC54" s="45">
        <f t="shared" ca="1" si="32"/>
        <v>401.49151646834605</v>
      </c>
      <c r="CD54" s="45">
        <f t="shared" ca="1" si="33"/>
        <v>400.28479202961358</v>
      </c>
      <c r="CE54" s="45">
        <f t="shared" ca="1" si="34"/>
        <v>399.99394121210253</v>
      </c>
      <c r="CF54" s="45" cm="1">
        <f t="array" aca="1" ref="CF54" ca="1">+SUMPRODUCT($BV$3:$CE$3/100,$BV54:$CE54)</f>
        <v>401.26244636733304</v>
      </c>
      <c r="CG54" s="24"/>
      <c r="CH54" s="24">
        <f t="shared" ca="1" si="51"/>
        <v>4.1158013960659989E-2</v>
      </c>
      <c r="CI54" s="24">
        <f t="shared" ca="1" si="51"/>
        <v>4.1326877944611651E-2</v>
      </c>
      <c r="CJ54" s="24">
        <f t="shared" ca="1" si="51"/>
        <v>3.6138746098027363E-2</v>
      </c>
      <c r="CK54" s="24">
        <f t="shared" ca="1" si="51"/>
        <v>4.1477719441226579E-2</v>
      </c>
      <c r="CL54" s="24">
        <f t="shared" ca="1" si="51"/>
        <v>4.1379664223329282E-2</v>
      </c>
      <c r="CM54" s="24">
        <f t="shared" ca="1" si="51"/>
        <v>4.0884401467200737E-2</v>
      </c>
      <c r="CN54" s="24">
        <f t="shared" ca="1" si="51"/>
        <v>4.0952026087768045E-2</v>
      </c>
      <c r="CO54" s="24">
        <f t="shared" ca="1" si="51"/>
        <v>4.070843849452821E-2</v>
      </c>
      <c r="CP54" s="24">
        <f t="shared" ca="1" si="51"/>
        <v>4.031576281272109E-2</v>
      </c>
      <c r="CQ54" s="24">
        <f t="shared" ca="1" si="50"/>
        <v>3.9912625368288435E-2</v>
      </c>
      <c r="CR54" s="24">
        <f t="shared" ca="1" si="50"/>
        <v>4.0388329576409587E-2</v>
      </c>
      <c r="CS54" s="24">
        <f>+[1]NAC!AX55</f>
        <v>4.8112509252405733E-2</v>
      </c>
      <c r="CT54" s="24"/>
      <c r="CU54" s="24">
        <f t="shared" ca="1" si="52"/>
        <v>0.39215978068188639</v>
      </c>
      <c r="CV54" s="24">
        <f t="shared" ca="1" si="53"/>
        <v>0.39335137941384324</v>
      </c>
      <c r="CW54" s="24">
        <f t="shared" ca="1" si="54"/>
        <v>0.36854774462011775</v>
      </c>
      <c r="CX54" s="24">
        <f t="shared" ca="1" si="55"/>
        <v>0.38838870811062609</v>
      </c>
      <c r="CY54" s="24">
        <f t="shared" ca="1" si="56"/>
        <v>0.38547014611487151</v>
      </c>
      <c r="CZ54" s="24">
        <f t="shared" ca="1" si="57"/>
        <v>0.38393672894990138</v>
      </c>
      <c r="DA54" s="24">
        <f t="shared" ca="1" si="58"/>
        <v>0.38332119084351546</v>
      </c>
      <c r="DB54" s="24">
        <f t="shared" ca="1" si="59"/>
        <v>0.38257587527100645</v>
      </c>
      <c r="DC54" s="24">
        <f t="shared" ca="1" si="60"/>
        <v>0.37703411970026623</v>
      </c>
      <c r="DD54" s="24">
        <f t="shared" ca="1" si="61"/>
        <v>0.38028945940646119</v>
      </c>
      <c r="DE54" s="48">
        <f t="shared" ca="1" si="62"/>
        <v>0.38246705866271724</v>
      </c>
      <c r="DF54" s="48">
        <f>+[1]NAC!AG55</f>
        <v>0.38543823326432025</v>
      </c>
      <c r="DG54" s="24">
        <f t="shared" ca="1" si="49"/>
        <v>1.18703212754252E-2</v>
      </c>
    </row>
    <row r="55" spans="1:111" x14ac:dyDescent="0.25">
      <c r="A55">
        <f t="shared" si="36"/>
        <v>82</v>
      </c>
      <c r="B55" s="35">
        <f>+NAC!A55</f>
        <v>44228</v>
      </c>
      <c r="C55" s="19" cm="1">
        <f t="array" aca="1" ref="C55" ca="1">INDIRECT(_xlfn.CONCAT(C$4,"_d!",C$1,$A55))</f>
        <v>407.00088500976563</v>
      </c>
      <c r="D55" s="19" cm="1">
        <f t="array" aca="1" ref="D55" ca="1">INDIRECT(_xlfn.CONCAT(D$4,"_d!",D$1,$A55))</f>
        <v>423.82656860351563</v>
      </c>
      <c r="E55" s="19" cm="1">
        <f t="array" aca="1" ref="E55" ca="1">INDIRECT(_xlfn.CONCAT(E$4,"_d!",E$1,$A55))</f>
        <v>434.54641723632813</v>
      </c>
      <c r="F55" s="19" cm="1">
        <f t="array" aca="1" ref="F55" ca="1">INDIRECT(_xlfn.CONCAT(F$4,"_d!",F$1,$A55))</f>
        <v>443.37615966796875</v>
      </c>
      <c r="G55" s="19" cm="1">
        <f t="array" aca="1" ref="G55" ca="1">INDIRECT(_xlfn.CONCAT(G$4,"_d!",G$1,$A55))</f>
        <v>437.1103515625</v>
      </c>
      <c r="H55" s="19" cm="1">
        <f t="array" aca="1" ref="H55" ca="1">INDIRECT(_xlfn.CONCAT(H$4,"_d!",H$1,$A55))</f>
        <v>404.53958129882813</v>
      </c>
      <c r="I55" s="42">
        <f t="shared" ca="1" si="15"/>
        <v>417.82951556056872</v>
      </c>
      <c r="J55" s="19" cm="1">
        <f t="array" aca="1" ref="J55" ca="1">INDIRECT(_xlfn.CONCAT(J$4,"_d!",J$1,$A55))</f>
        <v>407.590576171875</v>
      </c>
      <c r="K55" s="19" cm="1">
        <f t="array" aca="1" ref="K55" ca="1">INDIRECT(_xlfn.CONCAT(K$4,"_d!",K$1,$A55))</f>
        <v>426.65518188476563</v>
      </c>
      <c r="L55" s="19" cm="1">
        <f t="array" aca="1" ref="L55" ca="1">INDIRECT(_xlfn.CONCAT(L$4,"_d!",L$1,$A55))</f>
        <v>433.36917114257813</v>
      </c>
      <c r="M55" s="19" cm="1">
        <f t="array" aca="1" ref="M55" ca="1">INDIRECT(_xlfn.CONCAT(M$4,"_d!",M$1,$A55))</f>
        <v>440.0234375</v>
      </c>
      <c r="N55" s="19" cm="1">
        <f t="array" aca="1" ref="N55" ca="1">INDIRECT(_xlfn.CONCAT(N$4,"_d!",N$1,$A55))</f>
        <v>436.0264892578125</v>
      </c>
      <c r="O55" s="19" cm="1">
        <f t="array" aca="1" ref="O55" ca="1">INDIRECT(_xlfn.CONCAT(O$4,"_d!",O$1,$A55))</f>
        <v>402.91680908203125</v>
      </c>
      <c r="P55" s="42">
        <f t="shared" ca="1" si="16"/>
        <v>418.60908396827062</v>
      </c>
      <c r="Q55" s="19" cm="1">
        <f t="array" aca="1" ref="Q55" ca="1">INDIRECT(_xlfn.CONCAT(Q$4,"_d!",Q$1,$A55))</f>
        <v>404.64739990234375</v>
      </c>
      <c r="R55" s="19" cm="1">
        <f t="array" aca="1" ref="R55" ca="1">INDIRECT(_xlfn.CONCAT(R$4,"_d!",R$1,$A55))</f>
        <v>404.64739990234375</v>
      </c>
      <c r="S55" s="19" cm="1">
        <f t="array" aca="1" ref="S55" ca="1">INDIRECT(_xlfn.CONCAT(S$4,"_d!",S$1,$A55))</f>
        <v>432.12503051757813</v>
      </c>
      <c r="T55" s="19" cm="1">
        <f t="array" aca="1" ref="T55" ca="1">INDIRECT(_xlfn.CONCAT(T$4,"_d!",T$1,$A55))</f>
        <v>442.70187377929688</v>
      </c>
      <c r="U55" s="19" cm="1">
        <f t="array" aca="1" ref="U55" ca="1">INDIRECT(_xlfn.CONCAT(U$4,"_d!",U$1,$A55))</f>
        <v>435.58132934570313</v>
      </c>
      <c r="V55" s="19" cm="1">
        <f t="array" aca="1" ref="V55" ca="1">INDIRECT(_xlfn.CONCAT(V$4,"_d!",V$1,$A55))</f>
        <v>406.8641357421875</v>
      </c>
      <c r="W55" s="42">
        <f t="shared" ca="1" si="17"/>
        <v>410.38634544186988</v>
      </c>
      <c r="X55" s="19" cm="1">
        <f t="array" aca="1" ref="X55" ca="1">INDIRECT(_xlfn.CONCAT(X$4,"_d!",X$1,$A55))</f>
        <v>404.16445922851563</v>
      </c>
      <c r="Y55" s="19" cm="1">
        <f t="array" aca="1" ref="Y55" ca="1">INDIRECT(_xlfn.CONCAT(Y$4,"_d!",Y$1,$A55))</f>
        <v>423.5294189453125</v>
      </c>
      <c r="Z55" s="19" cm="1">
        <f t="array" aca="1" ref="Z55" ca="1">INDIRECT(_xlfn.CONCAT(Z$4,"_d!",Z$1,$A55))</f>
        <v>433.22283935546875</v>
      </c>
      <c r="AA55" s="19" cm="1">
        <f t="array" aca="1" ref="AA55" ca="1">INDIRECT(_xlfn.CONCAT(AA$4,"_d!",AA$1,$A55))</f>
        <v>438.39654541015625</v>
      </c>
      <c r="AB55" s="19" cm="1">
        <f t="array" aca="1" ref="AB55" ca="1">INDIRECT(_xlfn.CONCAT(AB$4,"_d!",AB$1,$A55))</f>
        <v>438.02490234375</v>
      </c>
      <c r="AC55" s="19" cm="1">
        <f t="array" aca="1" ref="AC55" ca="1">INDIRECT(_xlfn.CONCAT(AC$4,"_d!",AC$1,$A55))</f>
        <v>409.95248413085938</v>
      </c>
      <c r="AD55" s="42">
        <f t="shared" ca="1" si="18"/>
        <v>416.55325213560491</v>
      </c>
      <c r="AE55" s="19" cm="1">
        <f t="array" aca="1" ref="AE55" ca="1">INDIRECT(_xlfn.CONCAT(AE$4,"_d!",AE$1,$A55))</f>
        <v>405.84848022460938</v>
      </c>
      <c r="AF55" s="19" cm="1">
        <f t="array" aca="1" ref="AF55" ca="1">INDIRECT(_xlfn.CONCAT(AF$4,"_d!",AF$1,$A55))</f>
        <v>424.93820190429688</v>
      </c>
      <c r="AG55" s="19" cm="1">
        <f t="array" aca="1" ref="AG55" ca="1">INDIRECT(_xlfn.CONCAT(AG$4,"_d!",AG$1,$A55))</f>
        <v>432.0411376953125</v>
      </c>
      <c r="AH55" s="19" cm="1">
        <f t="array" aca="1" ref="AH55" ca="1">INDIRECT(_xlfn.CONCAT(AH$4,"_d!",AH$1,$A55))</f>
        <v>441.73727416992188</v>
      </c>
      <c r="AI55" s="19" cm="1">
        <f t="array" aca="1" ref="AI55" ca="1">INDIRECT(_xlfn.CONCAT(AI$4,"_d!",AI$1,$A55))</f>
        <v>434.89749145507813</v>
      </c>
      <c r="AJ55" s="19" cm="1">
        <f t="array" aca="1" ref="AJ55" ca="1">INDIRECT(_xlfn.CONCAT(AJ$4,"_d!",AJ$1,$A55))</f>
        <v>411.21957397460938</v>
      </c>
      <c r="AK55" s="42">
        <f t="shared" ca="1" si="19"/>
        <v>417.68748147275494</v>
      </c>
      <c r="AL55" s="19" cm="1">
        <f t="array" aca="1" ref="AL55" ca="1">INDIRECT(_xlfn.CONCAT(AL$4,"_d!",AL$1,$A55))</f>
        <v>403.43328857421875</v>
      </c>
      <c r="AM55" s="19" cm="1">
        <f t="array" aca="1" ref="AM55" ca="1">INDIRECT(_xlfn.CONCAT(AM$4,"_d!",AM$1,$A55))</f>
        <v>424.57257080078125</v>
      </c>
      <c r="AN55" s="19" cm="1">
        <f t="array" aca="1" ref="AN55" ca="1">INDIRECT(_xlfn.CONCAT(AN$4,"_d!",AN$1,$A55))</f>
        <v>430.68997192382813</v>
      </c>
      <c r="AO55" s="19" cm="1">
        <f t="array" aca="1" ref="AO55" ca="1">INDIRECT(_xlfn.CONCAT(AO$4,"_d!",AO$1,$A55))</f>
        <v>437.0458984375</v>
      </c>
      <c r="AP55" s="19" cm="1">
        <f t="array" aca="1" ref="AP55" ca="1">INDIRECT(_xlfn.CONCAT(AP$4,"_d!",AP$1,$A55))</f>
        <v>437.06265258789063</v>
      </c>
      <c r="AQ55" s="19" cm="1">
        <f t="array" aca="1" ref="AQ55" ca="1">INDIRECT(_xlfn.CONCAT(AQ$4,"_d!",AQ$1,$A55))</f>
        <v>407.69671630859375</v>
      </c>
      <c r="AR55" s="42">
        <f t="shared" ca="1" si="20"/>
        <v>416.13206324370714</v>
      </c>
      <c r="AS55" s="19" cm="1">
        <f t="array" aca="1" ref="AS55" ca="1">INDIRECT(_xlfn.CONCAT(AS$4,"_d!",AS$1,$A55))</f>
        <v>404.83041381835938</v>
      </c>
      <c r="AT55" s="19" cm="1">
        <f t="array" aca="1" ref="AT55" ca="1">INDIRECT(_xlfn.CONCAT(AT$4,"_d!",AT$1,$A55))</f>
        <v>424.76065063476563</v>
      </c>
      <c r="AU55" s="19" cm="1">
        <f t="array" aca="1" ref="AU55" ca="1">INDIRECT(_xlfn.CONCAT(AU$4,"_d!",AU$1,$A55))</f>
        <v>430.373779296875</v>
      </c>
      <c r="AV55" s="19" cm="1">
        <f t="array" aca="1" ref="AV55" ca="1">INDIRECT(_xlfn.CONCAT(AV$4,"_d!",AV$1,$A55))</f>
        <v>440.88107299804688</v>
      </c>
      <c r="AW55" s="19" cm="1">
        <f t="array" aca="1" ref="AW55" ca="1">INDIRECT(_xlfn.CONCAT(AW$4,"_d!",AW$1,$A55))</f>
        <v>434.8311767578125</v>
      </c>
      <c r="AX55" s="19" cm="1">
        <f t="array" aca="1" ref="AX55" ca="1">INDIRECT(_xlfn.CONCAT(AX$4,"_d!",AX$1,$A55))</f>
        <v>406.89028930664063</v>
      </c>
      <c r="AY55" s="42">
        <f t="shared" ca="1" si="21"/>
        <v>416.76357834069961</v>
      </c>
      <c r="AZ55" s="19" cm="1">
        <f t="array" aca="1" ref="AZ55" ca="1">INDIRECT(_xlfn.CONCAT(AZ$4,"_d!",AZ$1,$A55))</f>
        <v>404.15768432617188</v>
      </c>
      <c r="BA55" s="19" cm="1">
        <f t="array" aca="1" ref="BA55" ca="1">INDIRECT(_xlfn.CONCAT(BA$4,"_d!",BA$1,$A55))</f>
        <v>423.67532348632813</v>
      </c>
      <c r="BB55" s="19" cm="1">
        <f t="array" aca="1" ref="BB55" ca="1">INDIRECT(_xlfn.CONCAT(BB$4,"_d!",BB$1,$A55))</f>
        <v>428.59286499023438</v>
      </c>
      <c r="BC55" s="19" cm="1">
        <f t="array" aca="1" ref="BC55" ca="1">INDIRECT(_xlfn.CONCAT(BC$4,"_d!",BC$1,$A55))</f>
        <v>434.23779296875</v>
      </c>
      <c r="BD55" s="19" cm="1">
        <f t="array" aca="1" ref="BD55" ca="1">INDIRECT(_xlfn.CONCAT(BD$4,"_d!",BD$1,$A55))</f>
        <v>434.96310424804688</v>
      </c>
      <c r="BE55" s="19" cm="1">
        <f t="array" aca="1" ref="BE55" ca="1">INDIRECT(_xlfn.CONCAT(BE$4,"_d!",BE$1,$A55))</f>
        <v>410.458251953125</v>
      </c>
      <c r="BF55" s="42">
        <f t="shared" ca="1" si="22"/>
        <v>415.90652573014256</v>
      </c>
      <c r="BG55" s="19" cm="1">
        <f t="array" aca="1" ref="BG55" ca="1">INDIRECT(_xlfn.CONCAT(BG$4,"_d!",BG$1,$A55))</f>
        <v>402.74273681640625</v>
      </c>
      <c r="BH55" s="19" cm="1">
        <f t="array" aca="1" ref="BH55" ca="1">INDIRECT(_xlfn.CONCAT(BH$4,"_d!",BH$1,$A55))</f>
        <v>422.042724609375</v>
      </c>
      <c r="BI55" s="19" cm="1">
        <f t="array" aca="1" ref="BI55" ca="1">INDIRECT(_xlfn.CONCAT(BI$4,"_d!",BI$1,$A55))</f>
        <v>428.083251953125</v>
      </c>
      <c r="BJ55" s="19" cm="1">
        <f t="array" aca="1" ref="BJ55" ca="1">INDIRECT(_xlfn.CONCAT(BJ$4,"_d!",BJ$1,$A55))</f>
        <v>432.83969116210938</v>
      </c>
      <c r="BK55" s="19" cm="1">
        <f t="array" aca="1" ref="BK55" ca="1">INDIRECT(_xlfn.CONCAT(BK$4,"_d!",BK$1,$A55))</f>
        <v>434.57589721679688</v>
      </c>
      <c r="BL55" s="19" cm="1">
        <f t="array" aca="1" ref="BL55" ca="1">INDIRECT(_xlfn.CONCAT(BL$4,"_d!",BL$1,$A55))</f>
        <v>410.12149047851563</v>
      </c>
      <c r="BM55" s="42">
        <f t="shared" ca="1" si="23"/>
        <v>414.61592275549043</v>
      </c>
      <c r="BN55" s="19" cm="1">
        <f t="array" aca="1" ref="BN55" ca="1">INDIRECT(_xlfn.CONCAT(BN$4,"_d!",BN$1,$A55))</f>
        <v>402.45297241210938</v>
      </c>
      <c r="BO55" s="19" cm="1">
        <f t="array" aca="1" ref="BO55" ca="1">INDIRECT(_xlfn.CONCAT(BO$4,"_d!",BO$1,$A55))</f>
        <v>422.52322387695313</v>
      </c>
      <c r="BP55" s="19" cm="1">
        <f t="array" aca="1" ref="BP55" ca="1">INDIRECT(_xlfn.CONCAT(BP$4,"_d!",BP$1,$A55))</f>
        <v>426.36526489257813</v>
      </c>
      <c r="BQ55" s="19" cm="1">
        <f t="array" aca="1" ref="BQ55" ca="1">INDIRECT(_xlfn.CONCAT(BQ$4,"_d!",BQ$1,$A55))</f>
        <v>432.87747192382813</v>
      </c>
      <c r="BR55" s="19" cm="1">
        <f t="array" aca="1" ref="BR55" ca="1">INDIRECT(_xlfn.CONCAT(BR$4,"_d!",BR$1,$A55))</f>
        <v>433.5672607421875</v>
      </c>
      <c r="BS55" s="19" cm="1">
        <f t="array" aca="1" ref="BS55" ca="1">INDIRECT(_xlfn.CONCAT(BS$4,"_d!",BS$1,$A55))</f>
        <v>411.05508422851563</v>
      </c>
      <c r="BT55" s="42">
        <f t="shared" ca="1" si="24"/>
        <v>414.51144459133167</v>
      </c>
      <c r="BU55" s="42"/>
      <c r="BV55" s="45">
        <f t="shared" ca="1" si="25"/>
        <v>417.82951556056872</v>
      </c>
      <c r="BW55" s="45">
        <f t="shared" ca="1" si="26"/>
        <v>418.60908396827062</v>
      </c>
      <c r="BX55" s="45">
        <f t="shared" ca="1" si="27"/>
        <v>410.38634544186988</v>
      </c>
      <c r="BY55" s="45">
        <f t="shared" ca="1" si="28"/>
        <v>416.55325213560491</v>
      </c>
      <c r="BZ55" s="45">
        <f t="shared" ca="1" si="29"/>
        <v>417.68748147275494</v>
      </c>
      <c r="CA55" s="45">
        <f t="shared" ca="1" si="30"/>
        <v>416.13206324370714</v>
      </c>
      <c r="CB55" s="45">
        <f t="shared" ca="1" si="31"/>
        <v>416.76357834069961</v>
      </c>
      <c r="CC55" s="45">
        <f t="shared" ca="1" si="32"/>
        <v>415.90652573014256</v>
      </c>
      <c r="CD55" s="45">
        <f t="shared" ca="1" si="33"/>
        <v>414.61592275549043</v>
      </c>
      <c r="CE55" s="45">
        <f t="shared" ca="1" si="34"/>
        <v>414.51144459133167</v>
      </c>
      <c r="CF55" s="45" cm="1">
        <f t="array" aca="1" ref="CF55" ca="1">+SUMPRODUCT($BV$3:$CE$3/100,$BV55:$CE55)</f>
        <v>415.61345525629463</v>
      </c>
      <c r="CG55" s="24"/>
      <c r="CH55" s="24">
        <f t="shared" ca="1" si="51"/>
        <v>3.5354631545716275E-2</v>
      </c>
      <c r="CI55" s="24">
        <f t="shared" ca="1" si="51"/>
        <v>3.5358715323499323E-2</v>
      </c>
      <c r="CJ55" s="24">
        <f t="shared" ca="1" si="51"/>
        <v>3.5381239188000402E-2</v>
      </c>
      <c r="CK55" s="24">
        <f t="shared" ca="1" si="51"/>
        <v>3.5840100374620043E-2</v>
      </c>
      <c r="CL55" s="24">
        <f t="shared" ca="1" si="51"/>
        <v>3.5621336659776848E-2</v>
      </c>
      <c r="CM55" s="24">
        <f t="shared" ca="1" si="51"/>
        <v>3.5374639014514431E-2</v>
      </c>
      <c r="CN55" s="24">
        <f t="shared" ca="1" si="51"/>
        <v>3.5799301209031409E-2</v>
      </c>
      <c r="CO55" s="24">
        <f t="shared" ca="1" si="51"/>
        <v>3.5903645956447017E-2</v>
      </c>
      <c r="CP55" s="24">
        <f t="shared" ca="1" si="51"/>
        <v>3.5802336264667778E-2</v>
      </c>
      <c r="CQ55" s="24">
        <f t="shared" ca="1" si="50"/>
        <v>3.6294308196860969E-2</v>
      </c>
      <c r="CR55" s="24">
        <f t="shared" ca="1" si="50"/>
        <v>3.5764644857455785E-2</v>
      </c>
      <c r="CS55" s="24">
        <f>+[1]NAC!AX56</f>
        <v>3.8370998116760813E-2</v>
      </c>
      <c r="CT55" s="24"/>
      <c r="CU55" s="24">
        <f t="shared" ca="1" si="52"/>
        <v>0.41108312963574845</v>
      </c>
      <c r="CV55" s="24">
        <f t="shared" ca="1" si="53"/>
        <v>0.41307475735308818</v>
      </c>
      <c r="CW55" s="24">
        <f t="shared" ca="1" si="54"/>
        <v>0.39013284880097032</v>
      </c>
      <c r="CX55" s="24">
        <f t="shared" ca="1" si="55"/>
        <v>0.40917850663805644</v>
      </c>
      <c r="CY55" s="24">
        <f t="shared" ca="1" si="56"/>
        <v>0.4062241818180119</v>
      </c>
      <c r="CZ55" s="24">
        <f t="shared" ca="1" si="57"/>
        <v>0.40455152952956808</v>
      </c>
      <c r="DA55" s="24">
        <f t="shared" ca="1" si="58"/>
        <v>0.4050610061702693</v>
      </c>
      <c r="DB55" s="24">
        <f t="shared" ca="1" si="59"/>
        <v>0.40465934185443353</v>
      </c>
      <c r="DC55" s="24">
        <f t="shared" ca="1" si="60"/>
        <v>0.39930119665658581</v>
      </c>
      <c r="DD55" s="24">
        <f t="shared" ca="1" si="61"/>
        <v>0.40373538269152465</v>
      </c>
      <c r="DE55" s="48">
        <f t="shared" ca="1" si="62"/>
        <v>0.40407070079080087</v>
      </c>
      <c r="DF55" s="48">
        <f>+[1]NAC!AG56</f>
        <v>0.40649306729793699</v>
      </c>
      <c r="DG55" s="24">
        <f t="shared" ca="1" si="49"/>
        <v>7.3477469442237986E-3</v>
      </c>
    </row>
    <row r="56" spans="1:111" x14ac:dyDescent="0.25">
      <c r="A56">
        <f t="shared" si="36"/>
        <v>83</v>
      </c>
      <c r="B56" s="35">
        <f>+NAC!A56</f>
        <v>44256</v>
      </c>
      <c r="C56" s="19" cm="1">
        <f t="array" aca="1" ref="C56" ca="1">INDIRECT(_xlfn.CONCAT(C$4,"_d!",C$1,$A56))</f>
        <v>428.81280517578125</v>
      </c>
      <c r="D56" s="19" cm="1">
        <f t="array" aca="1" ref="D56" ca="1">INDIRECT(_xlfn.CONCAT(D$4,"_d!",D$1,$A56))</f>
        <v>444.42410278320313</v>
      </c>
      <c r="E56" s="19" cm="1">
        <f t="array" aca="1" ref="E56" ca="1">INDIRECT(_xlfn.CONCAT(E$4,"_d!",E$1,$A56))</f>
        <v>451.62728881835938</v>
      </c>
      <c r="F56" s="19" cm="1">
        <f t="array" aca="1" ref="F56" ca="1">INDIRECT(_xlfn.CONCAT(F$4,"_d!",F$1,$A56))</f>
        <v>457.48336791992188</v>
      </c>
      <c r="G56" s="19" cm="1">
        <f t="array" aca="1" ref="G56" ca="1">INDIRECT(_xlfn.CONCAT(G$4,"_d!",G$1,$A56))</f>
        <v>455.73419189453125</v>
      </c>
      <c r="H56" s="19" cm="1">
        <f t="array" aca="1" ref="H56" ca="1">INDIRECT(_xlfn.CONCAT(H$4,"_d!",H$1,$A56))</f>
        <v>420.00860595703125</v>
      </c>
      <c r="I56" s="42">
        <f t="shared" ca="1" si="15"/>
        <v>437.97781777454776</v>
      </c>
      <c r="J56" s="19" cm="1">
        <f t="array" aca="1" ref="J56" ca="1">INDIRECT(_xlfn.CONCAT(J$4,"_d!",J$1,$A56))</f>
        <v>429.42971801757813</v>
      </c>
      <c r="K56" s="19" cm="1">
        <f t="array" aca="1" ref="K56" ca="1">INDIRECT(_xlfn.CONCAT(K$4,"_d!",K$1,$A56))</f>
        <v>447.33029174804688</v>
      </c>
      <c r="L56" s="19" cm="1">
        <f t="array" aca="1" ref="L56" ca="1">INDIRECT(_xlfn.CONCAT(L$4,"_d!",L$1,$A56))</f>
        <v>450.61495971679688</v>
      </c>
      <c r="M56" s="19" cm="1">
        <f t="array" aca="1" ref="M56" ca="1">INDIRECT(_xlfn.CONCAT(M$4,"_d!",M$1,$A56))</f>
        <v>454.49041748046875</v>
      </c>
      <c r="N56" s="19" cm="1">
        <f t="array" aca="1" ref="N56" ca="1">INDIRECT(_xlfn.CONCAT(N$4,"_d!",N$1,$A56))</f>
        <v>454.82928466796875</v>
      </c>
      <c r="O56" s="19" cm="1">
        <f t="array" aca="1" ref="O56" ca="1">INDIRECT(_xlfn.CONCAT(O$4,"_d!",O$1,$A56))</f>
        <v>419.13217163085938</v>
      </c>
      <c r="P56" s="42">
        <f t="shared" ca="1" si="16"/>
        <v>438.87765739887584</v>
      </c>
      <c r="Q56" s="19" cm="1">
        <f t="array" aca="1" ref="Q56" ca="1">INDIRECT(_xlfn.CONCAT(Q$4,"_d!",Q$1,$A56))</f>
        <v>426.94747924804688</v>
      </c>
      <c r="R56" s="19" cm="1">
        <f t="array" aca="1" ref="R56" ca="1">INDIRECT(_xlfn.CONCAT(R$4,"_d!",R$1,$A56))</f>
        <v>426.94747924804688</v>
      </c>
      <c r="S56" s="19" cm="1">
        <f t="array" aca="1" ref="S56" ca="1">INDIRECT(_xlfn.CONCAT(S$4,"_d!",S$1,$A56))</f>
        <v>449.42776489257813</v>
      </c>
      <c r="T56" s="19" cm="1">
        <f t="array" aca="1" ref="T56" ca="1">INDIRECT(_xlfn.CONCAT(T$4,"_d!",T$1,$A56))</f>
        <v>457.35671997070313</v>
      </c>
      <c r="U56" s="19" cm="1">
        <f t="array" aca="1" ref="U56" ca="1">INDIRECT(_xlfn.CONCAT(U$4,"_d!",U$1,$A56))</f>
        <v>454.43411254882813</v>
      </c>
      <c r="V56" s="19" cm="1">
        <f t="array" aca="1" ref="V56" ca="1">INDIRECT(_xlfn.CONCAT(V$4,"_d!",V$1,$A56))</f>
        <v>422.60079956054688</v>
      </c>
      <c r="W56" s="42">
        <f t="shared" ca="1" si="17"/>
        <v>431.37227790814728</v>
      </c>
      <c r="X56" s="19" cm="1">
        <f t="array" aca="1" ref="X56" ca="1">INDIRECT(_xlfn.CONCAT(X$4,"_d!",X$1,$A56))</f>
        <v>425.634521484375</v>
      </c>
      <c r="Y56" s="19" cm="1">
        <f t="array" aca="1" ref="Y56" ca="1">INDIRECT(_xlfn.CONCAT(Y$4,"_d!",Y$1,$A56))</f>
        <v>444.37762451171875</v>
      </c>
      <c r="Z56" s="19" cm="1">
        <f t="array" aca="1" ref="Z56" ca="1">INDIRECT(_xlfn.CONCAT(Z$4,"_d!",Z$1,$A56))</f>
        <v>450.93057250976563</v>
      </c>
      <c r="AA56" s="19" cm="1">
        <f t="array" aca="1" ref="AA56" ca="1">INDIRECT(_xlfn.CONCAT(AA$4,"_d!",AA$1,$A56))</f>
        <v>452.921875</v>
      </c>
      <c r="AB56" s="19" cm="1">
        <f t="array" aca="1" ref="AB56" ca="1">INDIRECT(_xlfn.CONCAT(AB$4,"_d!",AB$1,$A56))</f>
        <v>456.77532958984375</v>
      </c>
      <c r="AC56" s="19" cm="1">
        <f t="array" aca="1" ref="AC56" ca="1">INDIRECT(_xlfn.CONCAT(AC$4,"_d!",AC$1,$A56))</f>
        <v>425.82763671875</v>
      </c>
      <c r="AD56" s="42">
        <f t="shared" ca="1" si="18"/>
        <v>436.73249175424132</v>
      </c>
      <c r="AE56" s="19" cm="1">
        <f t="array" aca="1" ref="AE56" ca="1">INDIRECT(_xlfn.CONCAT(AE$4,"_d!",AE$1,$A56))</f>
        <v>426.90707397460938</v>
      </c>
      <c r="AF56" s="19" cm="1">
        <f t="array" aca="1" ref="AF56" ca="1">INDIRECT(_xlfn.CONCAT(AF$4,"_d!",AF$1,$A56))</f>
        <v>445.21881103515625</v>
      </c>
      <c r="AG56" s="19" cm="1">
        <f t="array" aca="1" ref="AG56" ca="1">INDIRECT(_xlfn.CONCAT(AG$4,"_d!",AG$1,$A56))</f>
        <v>450.3267822265625</v>
      </c>
      <c r="AH56" s="19" cm="1">
        <f t="array" aca="1" ref="AH56" ca="1">INDIRECT(_xlfn.CONCAT(AH$4,"_d!",AH$1,$A56))</f>
        <v>456.65167236328125</v>
      </c>
      <c r="AI56" s="19" cm="1">
        <f t="array" aca="1" ref="AI56" ca="1">INDIRECT(_xlfn.CONCAT(AI$4,"_d!",AI$1,$A56))</f>
        <v>453.91378784179688</v>
      </c>
      <c r="AJ56" s="19" cm="1">
        <f t="array" aca="1" ref="AJ56" ca="1">INDIRECT(_xlfn.CONCAT(AJ$4,"_d!",AJ$1,$A56))</f>
        <v>427.114501953125</v>
      </c>
      <c r="AK56" s="42">
        <f t="shared" ca="1" si="19"/>
        <v>437.58136964484481</v>
      </c>
      <c r="AL56" s="19" cm="1">
        <f t="array" aca="1" ref="AL56" ca="1">INDIRECT(_xlfn.CONCAT(AL$4,"_d!",AL$1,$A56))</f>
        <v>426.20614624023438</v>
      </c>
      <c r="AM56" s="19" cm="1">
        <f t="array" aca="1" ref="AM56" ca="1">INDIRECT(_xlfn.CONCAT(AM$4,"_d!",AM$1,$A56))</f>
        <v>445.08853149414063</v>
      </c>
      <c r="AN56" s="19" cm="1">
        <f t="array" aca="1" ref="AN56" ca="1">INDIRECT(_xlfn.CONCAT(AN$4,"_d!",AN$1,$A56))</f>
        <v>448.9473876953125</v>
      </c>
      <c r="AO56" s="19" cm="1">
        <f t="array" aca="1" ref="AO56" ca="1">INDIRECT(_xlfn.CONCAT(AO$4,"_d!",AO$1,$A56))</f>
        <v>451.20599365234375</v>
      </c>
      <c r="AP56" s="19" cm="1">
        <f t="array" aca="1" ref="AP56" ca="1">INDIRECT(_xlfn.CONCAT(AP$4,"_d!",AP$1,$A56))</f>
        <v>455.87457275390625</v>
      </c>
      <c r="AQ56" s="19" cm="1">
        <f t="array" aca="1" ref="AQ56" ca="1">INDIRECT(_xlfn.CONCAT(AQ$4,"_d!",AQ$1,$A56))</f>
        <v>423.801025390625</v>
      </c>
      <c r="AR56" s="42">
        <f t="shared" ca="1" si="20"/>
        <v>436.81207010834902</v>
      </c>
      <c r="AS56" s="19" cm="1">
        <f t="array" aca="1" ref="AS56" ca="1">INDIRECT(_xlfn.CONCAT(AS$4,"_d!",AS$1,$A56))</f>
        <v>426.30233764648438</v>
      </c>
      <c r="AT56" s="19" cm="1">
        <f t="array" aca="1" ref="AT56" ca="1">INDIRECT(_xlfn.CONCAT(AT$4,"_d!",AT$1,$A56))</f>
        <v>445.2685546875</v>
      </c>
      <c r="AU56" s="19" cm="1">
        <f t="array" aca="1" ref="AU56" ca="1">INDIRECT(_xlfn.CONCAT(AU$4,"_d!",AU$1,$A56))</f>
        <v>448.73770141601563</v>
      </c>
      <c r="AV56" s="19" cm="1">
        <f t="array" aca="1" ref="AV56" ca="1">INDIRECT(_xlfn.CONCAT(AV$4,"_d!",AV$1,$A56))</f>
        <v>455.43740844726563</v>
      </c>
      <c r="AW56" s="19" cm="1">
        <f t="array" aca="1" ref="AW56" ca="1">INDIRECT(_xlfn.CONCAT(AW$4,"_d!",AW$1,$A56))</f>
        <v>453.8018798828125</v>
      </c>
      <c r="AX56" s="19" cm="1">
        <f t="array" aca="1" ref="AX56" ca="1">INDIRECT(_xlfn.CONCAT(AX$4,"_d!",AX$1,$A56))</f>
        <v>423.07504272460938</v>
      </c>
      <c r="AY56" s="42">
        <f t="shared" ca="1" si="21"/>
        <v>436.9156133463909</v>
      </c>
      <c r="AZ56" s="19" cm="1">
        <f t="array" aca="1" ref="AZ56" ca="1">INDIRECT(_xlfn.CONCAT(AZ$4,"_d!",AZ$1,$A56))</f>
        <v>425.66903686523438</v>
      </c>
      <c r="BA56" s="19" cm="1">
        <f t="array" aca="1" ref="BA56" ca="1">INDIRECT(_xlfn.CONCAT(BA$4,"_d!",BA$1,$A56))</f>
        <v>444.066162109375</v>
      </c>
      <c r="BB56" s="19" cm="1">
        <f t="array" aca="1" ref="BB56" ca="1">INDIRECT(_xlfn.CONCAT(BB$4,"_d!",BB$1,$A56))</f>
        <v>447.30120849609375</v>
      </c>
      <c r="BC56" s="19" cm="1">
        <f t="array" aca="1" ref="BC56" ca="1">INDIRECT(_xlfn.CONCAT(BC$4,"_d!",BC$1,$A56))</f>
        <v>449.05224609375</v>
      </c>
      <c r="BD56" s="19" cm="1">
        <f t="array" aca="1" ref="BD56" ca="1">INDIRECT(_xlfn.CONCAT(BD$4,"_d!",BD$1,$A56))</f>
        <v>453.96762084960938</v>
      </c>
      <c r="BE56" s="19" cm="1">
        <f t="array" aca="1" ref="BE56" ca="1">INDIRECT(_xlfn.CONCAT(BE$4,"_d!",BE$1,$A56))</f>
        <v>427.07839965820313</v>
      </c>
      <c r="BF56" s="42">
        <f t="shared" ca="1" si="22"/>
        <v>436.10285060679229</v>
      </c>
      <c r="BG56" s="19" cm="1">
        <f t="array" aca="1" ref="BG56" ca="1">INDIRECT(_xlfn.CONCAT(BG$4,"_d!",BG$1,$A56))</f>
        <v>424.14682006835938</v>
      </c>
      <c r="BH56" s="19" cm="1">
        <f t="array" aca="1" ref="BH56" ca="1">INDIRECT(_xlfn.CONCAT(BH$4,"_d!",BH$1,$A56))</f>
        <v>442.44732666015625</v>
      </c>
      <c r="BI56" s="19" cm="1">
        <f t="array" aca="1" ref="BI56" ca="1">INDIRECT(_xlfn.CONCAT(BI$4,"_d!",BI$1,$A56))</f>
        <v>446.2559814453125</v>
      </c>
      <c r="BJ56" s="19" cm="1">
        <f t="array" aca="1" ref="BJ56" ca="1">INDIRECT(_xlfn.CONCAT(BJ$4,"_d!",BJ$1,$A56))</f>
        <v>448.05523681640625</v>
      </c>
      <c r="BK56" s="19" cm="1">
        <f t="array" aca="1" ref="BK56" ca="1">INDIRECT(_xlfn.CONCAT(BK$4,"_d!",BK$1,$A56))</f>
        <v>453.65231323242188</v>
      </c>
      <c r="BL56" s="19" cm="1">
        <f t="array" aca="1" ref="BL56" ca="1">INDIRECT(_xlfn.CONCAT(BL$4,"_d!",BL$1,$A56))</f>
        <v>426.58563232421875</v>
      </c>
      <c r="BM56" s="42">
        <f t="shared" ca="1" si="23"/>
        <v>434.74214110908486</v>
      </c>
      <c r="BN56" s="19" cm="1">
        <f t="array" aca="1" ref="BN56" ca="1">INDIRECT(_xlfn.CONCAT(BN$4,"_d!",BN$1,$A56))</f>
        <v>422.90048217773438</v>
      </c>
      <c r="BO56" s="19" cm="1">
        <f t="array" aca="1" ref="BO56" ca="1">INDIRECT(_xlfn.CONCAT(BO$4,"_d!",BO$1,$A56))</f>
        <v>442.6689453125</v>
      </c>
      <c r="BP56" s="19" cm="1">
        <f t="array" aca="1" ref="BP56" ca="1">INDIRECT(_xlfn.CONCAT(BP$4,"_d!",BP$1,$A56))</f>
        <v>444.51889038085938</v>
      </c>
      <c r="BQ56" s="19" cm="1">
        <f t="array" aca="1" ref="BQ56" ca="1">INDIRECT(_xlfn.CONCAT(BQ$4,"_d!",BQ$1,$A56))</f>
        <v>447.09051513671875</v>
      </c>
      <c r="BR56" s="19" cm="1">
        <f t="array" aca="1" ref="BR56" ca="1">INDIRECT(_xlfn.CONCAT(BR$4,"_d!",BR$1,$A56))</f>
        <v>452.656982421875</v>
      </c>
      <c r="BS56" s="19" cm="1">
        <f t="array" aca="1" ref="BS56" ca="1">INDIRECT(_xlfn.CONCAT(BS$4,"_d!",BS$1,$A56))</f>
        <v>427.03289794921875</v>
      </c>
      <c r="BT56" s="42">
        <f t="shared" ca="1" si="24"/>
        <v>434.06414103390995</v>
      </c>
      <c r="BU56" s="42"/>
      <c r="BV56" s="45">
        <f t="shared" ca="1" si="25"/>
        <v>437.97781777454776</v>
      </c>
      <c r="BW56" s="45">
        <f t="shared" ca="1" si="26"/>
        <v>438.87765739887584</v>
      </c>
      <c r="BX56" s="45">
        <f t="shared" ca="1" si="27"/>
        <v>431.37227790814728</v>
      </c>
      <c r="BY56" s="45">
        <f t="shared" ca="1" si="28"/>
        <v>436.73249175424132</v>
      </c>
      <c r="BZ56" s="45">
        <f t="shared" ca="1" si="29"/>
        <v>437.58136964484481</v>
      </c>
      <c r="CA56" s="45">
        <f t="shared" ca="1" si="30"/>
        <v>436.81207010834902</v>
      </c>
      <c r="CB56" s="45">
        <f t="shared" ca="1" si="31"/>
        <v>436.9156133463909</v>
      </c>
      <c r="CC56" s="45">
        <f t="shared" ca="1" si="32"/>
        <v>436.10285060679229</v>
      </c>
      <c r="CD56" s="45">
        <f t="shared" ca="1" si="33"/>
        <v>434.74214110908486</v>
      </c>
      <c r="CE56" s="45">
        <f t="shared" ca="1" si="34"/>
        <v>434.06414103390995</v>
      </c>
      <c r="CF56" s="45" cm="1">
        <f t="array" aca="1" ref="CF56" ca="1">+SUMPRODUCT($BV$3:$CE$3/100,$BV56:$CE56)</f>
        <v>435.75827281624936</v>
      </c>
      <c r="CG56" s="24"/>
      <c r="CH56" s="24">
        <f t="shared" ca="1" si="51"/>
        <v>4.8221347376447676E-2</v>
      </c>
      <c r="CI56" s="24">
        <f t="shared" ca="1" si="51"/>
        <v>4.8418857131493853E-2</v>
      </c>
      <c r="CJ56" s="24">
        <f t="shared" ca="1" si="51"/>
        <v>5.1137014424009308E-2</v>
      </c>
      <c r="CK56" s="24">
        <f t="shared" ca="1" si="51"/>
        <v>4.8443361119330008E-2</v>
      </c>
      <c r="CL56" s="24">
        <f t="shared" ca="1" si="51"/>
        <v>4.7628643554134209E-2</v>
      </c>
      <c r="CM56" s="24">
        <f t="shared" ca="1" si="51"/>
        <v>4.9695778555113757E-2</v>
      </c>
      <c r="CN56" s="24">
        <f t="shared" ca="1" si="51"/>
        <v>4.8353637536956873E-2</v>
      </c>
      <c r="CO56" s="24">
        <f t="shared" ca="1" si="51"/>
        <v>4.8559769148113663E-2</v>
      </c>
      <c r="CP56" s="24">
        <f t="shared" ca="1" si="51"/>
        <v>4.854183655041E-2</v>
      </c>
      <c r="CQ56" s="24">
        <f t="shared" ca="1" si="50"/>
        <v>4.7170462233812049E-2</v>
      </c>
      <c r="CR56" s="24">
        <f t="shared" ca="1" si="50"/>
        <v>4.8470080323872455E-2</v>
      </c>
      <c r="CS56" s="24">
        <f>+[1]NAC!AX57</f>
        <v>4.5794604398095684E-2</v>
      </c>
      <c r="CT56" s="24"/>
      <c r="CU56" s="24">
        <f t="shared" ca="1" si="52"/>
        <v>0.43029872664410296</v>
      </c>
      <c r="CV56" s="24">
        <f t="shared" ca="1" si="53"/>
        <v>0.43288389958210027</v>
      </c>
      <c r="CW56" s="24">
        <f t="shared" ca="1" si="54"/>
        <v>0.40995910125771107</v>
      </c>
      <c r="CX56" s="24">
        <f t="shared" ca="1" si="55"/>
        <v>0.42927516788239894</v>
      </c>
      <c r="CY56" s="24">
        <f t="shared" ca="1" si="56"/>
        <v>0.42560018731332705</v>
      </c>
      <c r="CZ56" s="24">
        <f t="shared" ca="1" si="57"/>
        <v>0.42484164674154812</v>
      </c>
      <c r="DA56" s="24">
        <f t="shared" ca="1" si="58"/>
        <v>0.42570609827017591</v>
      </c>
      <c r="DB56" s="24">
        <f t="shared" ca="1" si="59"/>
        <v>0.42586155130260694</v>
      </c>
      <c r="DC56" s="24">
        <f t="shared" ca="1" si="60"/>
        <v>0.42027953902005644</v>
      </c>
      <c r="DD56" s="24">
        <f t="shared" ca="1" si="61"/>
        <v>0.42535193256689752</v>
      </c>
      <c r="DE56" s="48">
        <f t="shared" ca="1" si="62"/>
        <v>0.42462457923662678</v>
      </c>
      <c r="DF56" s="48">
        <f>+[1]NAC!AG57</f>
        <v>0.42637434554973797</v>
      </c>
      <c r="DG56" s="24">
        <f t="shared" ca="1" si="49"/>
        <v>4.9467940772054408E-3</v>
      </c>
    </row>
    <row r="57" spans="1:111" x14ac:dyDescent="0.25">
      <c r="A57">
        <f t="shared" si="36"/>
        <v>84</v>
      </c>
      <c r="B57" s="35">
        <f>+NAC!A57</f>
        <v>44287</v>
      </c>
      <c r="C57" s="19" cm="1">
        <f t="array" aca="1" ref="C57" ca="1">INDIRECT(_xlfn.CONCAT(C$4,"_d!",C$1,$A57))</f>
        <v>447.1192626953125</v>
      </c>
      <c r="D57" s="19" cm="1">
        <f t="array" aca="1" ref="D57" ca="1">INDIRECT(_xlfn.CONCAT(D$4,"_d!",D$1,$A57))</f>
        <v>461.76812744140625</v>
      </c>
      <c r="E57" s="19" cm="1">
        <f t="array" aca="1" ref="E57" ca="1">INDIRECT(_xlfn.CONCAT(E$4,"_d!",E$1,$A57))</f>
        <v>469.81112670898438</v>
      </c>
      <c r="F57" s="19" cm="1">
        <f t="array" aca="1" ref="F57" ca="1">INDIRECT(_xlfn.CONCAT(F$4,"_d!",F$1,$A57))</f>
        <v>475.864013671875</v>
      </c>
      <c r="G57" s="19" cm="1">
        <f t="array" aca="1" ref="G57" ca="1">INDIRECT(_xlfn.CONCAT(G$4,"_d!",G$1,$A57))</f>
        <v>475.05050659179688</v>
      </c>
      <c r="H57" s="19" cm="1">
        <f t="array" aca="1" ref="H57" ca="1">INDIRECT(_xlfn.CONCAT(H$4,"_d!",H$1,$A57))</f>
        <v>439.8890380859375</v>
      </c>
      <c r="I57" s="42">
        <f t="shared" ca="1" si="15"/>
        <v>456.1166467414979</v>
      </c>
      <c r="J57" s="19" cm="1">
        <f t="array" aca="1" ref="J57" ca="1">INDIRECT(_xlfn.CONCAT(J$4,"_d!",J$1,$A57))</f>
        <v>447.65606689453125</v>
      </c>
      <c r="K57" s="19" cm="1">
        <f t="array" aca="1" ref="K57" ca="1">INDIRECT(_xlfn.CONCAT(K$4,"_d!",K$1,$A57))</f>
        <v>465.08065795898438</v>
      </c>
      <c r="L57" s="19" cm="1">
        <f t="array" aca="1" ref="L57" ca="1">INDIRECT(_xlfn.CONCAT(L$4,"_d!",L$1,$A57))</f>
        <v>468.91854858398438</v>
      </c>
      <c r="M57" s="19" cm="1">
        <f t="array" aca="1" ref="M57" ca="1">INDIRECT(_xlfn.CONCAT(M$4,"_d!",M$1,$A57))</f>
        <v>472.82086181640625</v>
      </c>
      <c r="N57" s="19" cm="1">
        <f t="array" aca="1" ref="N57" ca="1">INDIRECT(_xlfn.CONCAT(N$4,"_d!",N$1,$A57))</f>
        <v>473.93939208984375</v>
      </c>
      <c r="O57" s="19" cm="1">
        <f t="array" aca="1" ref="O57" ca="1">INDIRECT(_xlfn.CONCAT(O$4,"_d!",O$1,$A57))</f>
        <v>439.59487915039063</v>
      </c>
      <c r="P57" s="42">
        <f t="shared" ca="1" si="16"/>
        <v>457.14286408438886</v>
      </c>
      <c r="Q57" s="19" cm="1">
        <f t="array" aca="1" ref="Q57" ca="1">INDIRECT(_xlfn.CONCAT(Q$4,"_d!",Q$1,$A57))</f>
        <v>444.84158325195313</v>
      </c>
      <c r="R57" s="19" cm="1">
        <f t="array" aca="1" ref="R57" ca="1">INDIRECT(_xlfn.CONCAT(R$4,"_d!",R$1,$A57))</f>
        <v>444.84158325195313</v>
      </c>
      <c r="S57" s="19" cm="1">
        <f t="array" aca="1" ref="S57" ca="1">INDIRECT(_xlfn.CONCAT(S$4,"_d!",S$1,$A57))</f>
        <v>467.5794677734375</v>
      </c>
      <c r="T57" s="19" cm="1">
        <f t="array" aca="1" ref="T57" ca="1">INDIRECT(_xlfn.CONCAT(T$4,"_d!",T$1,$A57))</f>
        <v>476.45199584960938</v>
      </c>
      <c r="U57" s="19" cm="1">
        <f t="array" aca="1" ref="U57" ca="1">INDIRECT(_xlfn.CONCAT(U$4,"_d!",U$1,$A57))</f>
        <v>473.57192993164063</v>
      </c>
      <c r="V57" s="19" cm="1">
        <f t="array" aca="1" ref="V57" ca="1">INDIRECT(_xlfn.CONCAT(V$4,"_d!",V$1,$A57))</f>
        <v>442.8775634765625</v>
      </c>
      <c r="W57" s="42">
        <f t="shared" ca="1" si="17"/>
        <v>449.55286949934271</v>
      </c>
      <c r="X57" s="19" cm="1">
        <f t="array" aca="1" ref="X57" ca="1">INDIRECT(_xlfn.CONCAT(X$4,"_d!",X$1,$A57))</f>
        <v>443.4683837890625</v>
      </c>
      <c r="Y57" s="19" cm="1">
        <f t="array" aca="1" ref="Y57" ca="1">INDIRECT(_xlfn.CONCAT(Y$4,"_d!",Y$1,$A57))</f>
        <v>462.05368041992188</v>
      </c>
      <c r="Z57" s="19" cm="1">
        <f t="array" aca="1" ref="Z57" ca="1">INDIRECT(_xlfn.CONCAT(Z$4,"_d!",Z$1,$A57))</f>
        <v>469.20901489257813</v>
      </c>
      <c r="AA57" s="19" cm="1">
        <f t="array" aca="1" ref="AA57" ca="1">INDIRECT(_xlfn.CONCAT(AA$4,"_d!",AA$1,$A57))</f>
        <v>471.37722778320313</v>
      </c>
      <c r="AB57" s="19" cm="1">
        <f t="array" aca="1" ref="AB57" ca="1">INDIRECT(_xlfn.CONCAT(AB$4,"_d!",AB$1,$A57))</f>
        <v>475.97848510742188</v>
      </c>
      <c r="AC57" s="19" cm="1">
        <f t="array" aca="1" ref="AC57" ca="1">INDIRECT(_xlfn.CONCAT(AC$4,"_d!",AC$1,$A57))</f>
        <v>446.06686401367188</v>
      </c>
      <c r="AD57" s="42">
        <f t="shared" ca="1" si="18"/>
        <v>454.79899545994346</v>
      </c>
      <c r="AE57" s="19" cm="1">
        <f t="array" aca="1" ref="AE57" ca="1">INDIRECT(_xlfn.CONCAT(AE$4,"_d!",AE$1,$A57))</f>
        <v>444.6505126953125</v>
      </c>
      <c r="AF57" s="19" cm="1">
        <f t="array" aca="1" ref="AF57" ca="1">INDIRECT(_xlfn.CONCAT(AF$4,"_d!",AF$1,$A57))</f>
        <v>462.96661376953125</v>
      </c>
      <c r="AG57" s="19" cm="1">
        <f t="array" aca="1" ref="AG57" ca="1">INDIRECT(_xlfn.CONCAT(AG$4,"_d!",AG$1,$A57))</f>
        <v>468.48211669921875</v>
      </c>
      <c r="AH57" s="19" cm="1">
        <f t="array" aca="1" ref="AH57" ca="1">INDIRECT(_xlfn.CONCAT(AH$4,"_d!",AH$1,$A57))</f>
        <v>475.72744750976563</v>
      </c>
      <c r="AI57" s="19" cm="1">
        <f t="array" aca="1" ref="AI57" ca="1">INDIRECT(_xlfn.CONCAT(AI$4,"_d!",AI$1,$A57))</f>
        <v>472.60992431640625</v>
      </c>
      <c r="AJ57" s="19" cm="1">
        <f t="array" aca="1" ref="AJ57" ca="1">INDIRECT(_xlfn.CONCAT(AJ$4,"_d!",AJ$1,$A57))</f>
        <v>447.18197631835938</v>
      </c>
      <c r="AK57" s="42">
        <f t="shared" ca="1" si="19"/>
        <v>455.60928909475967</v>
      </c>
      <c r="AL57" s="19" cm="1">
        <f t="array" aca="1" ref="AL57" ca="1">INDIRECT(_xlfn.CONCAT(AL$4,"_d!",AL$1,$A57))</f>
        <v>443.8345947265625</v>
      </c>
      <c r="AM57" s="19" cm="1">
        <f t="array" aca="1" ref="AM57" ca="1">INDIRECT(_xlfn.CONCAT(AM$4,"_d!",AM$1,$A57))</f>
        <v>462.70123291015625</v>
      </c>
      <c r="AN57" s="19" cm="1">
        <f t="array" aca="1" ref="AN57" ca="1">INDIRECT(_xlfn.CONCAT(AN$4,"_d!",AN$1,$A57))</f>
        <v>466.98681640625</v>
      </c>
      <c r="AO57" s="19" cm="1">
        <f t="array" aca="1" ref="AO57" ca="1">INDIRECT(_xlfn.CONCAT(AO$4,"_d!",AO$1,$A57))</f>
        <v>469.78900146484375</v>
      </c>
      <c r="AP57" s="19" cm="1">
        <f t="array" aca="1" ref="AP57" ca="1">INDIRECT(_xlfn.CONCAT(AP$4,"_d!",AP$1,$A57))</f>
        <v>474.8486328125</v>
      </c>
      <c r="AQ57" s="19" cm="1">
        <f t="array" aca="1" ref="AQ57" ca="1">INDIRECT(_xlfn.CONCAT(AQ$4,"_d!",AQ$1,$A57))</f>
        <v>443.48294067382813</v>
      </c>
      <c r="AR57" s="42">
        <f t="shared" ca="1" si="20"/>
        <v>454.70947497861562</v>
      </c>
      <c r="AS57" s="19" cm="1">
        <f t="array" aca="1" ref="AS57" ca="1">INDIRECT(_xlfn.CONCAT(AS$4,"_d!",AS$1,$A57))</f>
        <v>443.97607421875</v>
      </c>
      <c r="AT57" s="19" cm="1">
        <f t="array" aca="1" ref="AT57" ca="1">INDIRECT(_xlfn.CONCAT(AT$4,"_d!",AT$1,$A57))</f>
        <v>462.90664672851563</v>
      </c>
      <c r="AU57" s="19" cm="1">
        <f t="array" aca="1" ref="AU57" ca="1">INDIRECT(_xlfn.CONCAT(AU$4,"_d!",AU$1,$A57))</f>
        <v>466.63363647460938</v>
      </c>
      <c r="AV57" s="19" cm="1">
        <f t="array" aca="1" ref="AV57" ca="1">INDIRECT(_xlfn.CONCAT(AV$4,"_d!",AV$1,$A57))</f>
        <v>474.46856689453125</v>
      </c>
      <c r="AW57" s="19" cm="1">
        <f t="array" aca="1" ref="AW57" ca="1">INDIRECT(_xlfn.CONCAT(AW$4,"_d!",AW$1,$A57))</f>
        <v>472.49591064453125</v>
      </c>
      <c r="AX57" s="19" cm="1">
        <f t="array" aca="1" ref="AX57" ca="1">INDIRECT(_xlfn.CONCAT(AX$4,"_d!",AX$1,$A57))</f>
        <v>442.86285400390625</v>
      </c>
      <c r="AY57" s="42">
        <f t="shared" ca="1" si="21"/>
        <v>454.83915894341783</v>
      </c>
      <c r="AZ57" s="19" cm="1">
        <f t="array" aca="1" ref="AZ57" ca="1">INDIRECT(_xlfn.CONCAT(AZ$4,"_d!",AZ$1,$A57))</f>
        <v>443.21524047851563</v>
      </c>
      <c r="BA57" s="19" cm="1">
        <f t="array" aca="1" ref="BA57" ca="1">INDIRECT(_xlfn.CONCAT(BA$4,"_d!",BA$1,$A57))</f>
        <v>461.87478637695313</v>
      </c>
      <c r="BB57" s="19" cm="1">
        <f t="array" aca="1" ref="BB57" ca="1">INDIRECT(_xlfn.CONCAT(BB$4,"_d!",BB$1,$A57))</f>
        <v>465.39031982421875</v>
      </c>
      <c r="BC57" s="19" cm="1">
        <f t="array" aca="1" ref="BC57" ca="1">INDIRECT(_xlfn.CONCAT(BC$4,"_d!",BC$1,$A57))</f>
        <v>468.00299072265625</v>
      </c>
      <c r="BD57" s="19" cm="1">
        <f t="array" aca="1" ref="BD57" ca="1">INDIRECT(_xlfn.CONCAT(BD$4,"_d!",BD$1,$A57))</f>
        <v>472.94021606445313</v>
      </c>
      <c r="BE57" s="19" cm="1">
        <f t="array" aca="1" ref="BE57" ca="1">INDIRECT(_xlfn.CONCAT(BE$4,"_d!",BE$1,$A57))</f>
        <v>446.79501342773438</v>
      </c>
      <c r="BF57" s="42">
        <f t="shared" ca="1" si="22"/>
        <v>454.0503444966991</v>
      </c>
      <c r="BG57" s="19" cm="1">
        <f t="array" aca="1" ref="BG57" ca="1">INDIRECT(_xlfn.CONCAT(BG$4,"_d!",BG$1,$A57))</f>
        <v>441.42431640625</v>
      </c>
      <c r="BH57" s="19" cm="1">
        <f t="array" aca="1" ref="BH57" ca="1">INDIRECT(_xlfn.CONCAT(BH$4,"_d!",BH$1,$A57))</f>
        <v>460.07662963867188</v>
      </c>
      <c r="BI57" s="19" cm="1">
        <f t="array" aca="1" ref="BI57" ca="1">INDIRECT(_xlfn.CONCAT(BI$4,"_d!",BI$1,$A57))</f>
        <v>464.31854248046875</v>
      </c>
      <c r="BJ57" s="19" cm="1">
        <f t="array" aca="1" ref="BJ57" ca="1">INDIRECT(_xlfn.CONCAT(BJ$4,"_d!",BJ$1,$A57))</f>
        <v>467.03570556640625</v>
      </c>
      <c r="BK57" s="19" cm="1">
        <f t="array" aca="1" ref="BK57" ca="1">INDIRECT(_xlfn.CONCAT(BK$4,"_d!",BK$1,$A57))</f>
        <v>471.82138061523438</v>
      </c>
      <c r="BL57" s="19" cm="1">
        <f t="array" aca="1" ref="BL57" ca="1">INDIRECT(_xlfn.CONCAT(BL$4,"_d!",BL$1,$A57))</f>
        <v>446.38327026367188</v>
      </c>
      <c r="BM57" s="42">
        <f t="shared" ca="1" si="23"/>
        <v>452.47005486448234</v>
      </c>
      <c r="BN57" s="19" cm="1">
        <f t="array" aca="1" ref="BN57" ca="1">INDIRECT(_xlfn.CONCAT(BN$4,"_d!",BN$1,$A57))</f>
        <v>440.0076904296875</v>
      </c>
      <c r="BO57" s="19" cm="1">
        <f t="array" aca="1" ref="BO57" ca="1">INDIRECT(_xlfn.CONCAT(BO$4,"_d!",BO$1,$A57))</f>
        <v>459.95443725585938</v>
      </c>
      <c r="BP57" s="19" cm="1">
        <f t="array" aca="1" ref="BP57" ca="1">INDIRECT(_xlfn.CONCAT(BP$4,"_d!",BP$1,$A57))</f>
        <v>462.526611328125</v>
      </c>
      <c r="BQ57" s="19" cm="1">
        <f t="array" aca="1" ref="BQ57" ca="1">INDIRECT(_xlfn.CONCAT(BQ$4,"_d!",BQ$1,$A57))</f>
        <v>466.71951293945313</v>
      </c>
      <c r="BR57" s="19" cm="1">
        <f t="array" aca="1" ref="BR57" ca="1">INDIRECT(_xlfn.CONCAT(BR$4,"_d!",BR$1,$A57))</f>
        <v>471.28717041015625</v>
      </c>
      <c r="BS57" s="19" cm="1">
        <f t="array" aca="1" ref="BS57" ca="1">INDIRECT(_xlfn.CONCAT(BS$4,"_d!",BS$1,$A57))</f>
        <v>446.75277709960938</v>
      </c>
      <c r="BT57" s="42">
        <f t="shared" ca="1" si="24"/>
        <v>451.65366943855736</v>
      </c>
      <c r="BU57" s="42"/>
      <c r="BV57" s="45">
        <f t="shared" ca="1" si="25"/>
        <v>456.1166467414979</v>
      </c>
      <c r="BW57" s="45">
        <f t="shared" ca="1" si="26"/>
        <v>457.14286408438886</v>
      </c>
      <c r="BX57" s="45">
        <f t="shared" ca="1" si="27"/>
        <v>449.55286949934271</v>
      </c>
      <c r="BY57" s="45">
        <f t="shared" ca="1" si="28"/>
        <v>454.79899545994346</v>
      </c>
      <c r="BZ57" s="45">
        <f t="shared" ca="1" si="29"/>
        <v>455.60928909475967</v>
      </c>
      <c r="CA57" s="45">
        <f t="shared" ca="1" si="30"/>
        <v>454.70947497861562</v>
      </c>
      <c r="CB57" s="45">
        <f t="shared" ca="1" si="31"/>
        <v>454.83915894341783</v>
      </c>
      <c r="CC57" s="45">
        <f t="shared" ca="1" si="32"/>
        <v>454.0503444966991</v>
      </c>
      <c r="CD57" s="45">
        <f t="shared" ca="1" si="33"/>
        <v>452.47005486448234</v>
      </c>
      <c r="CE57" s="45">
        <f t="shared" ca="1" si="34"/>
        <v>451.65366943855736</v>
      </c>
      <c r="CF57" s="45" cm="1">
        <f t="array" aca="1" ref="CF57" ca="1">+SUMPRODUCT($BV$3:$CE$3/100,$BV57:$CE57)</f>
        <v>453.66640934458894</v>
      </c>
      <c r="CG57" s="24"/>
      <c r="CH57" s="24">
        <f t="shared" ca="1" si="51"/>
        <v>4.1414948955901698E-2</v>
      </c>
      <c r="CI57" s="24">
        <f t="shared" ca="1" si="51"/>
        <v>4.1617991660287679E-2</v>
      </c>
      <c r="CJ57" s="24">
        <f t="shared" ca="1" si="51"/>
        <v>4.2145943358619542E-2</v>
      </c>
      <c r="CK57" s="24">
        <f t="shared" ca="1" si="51"/>
        <v>4.1367436695936455E-2</v>
      </c>
      <c r="CL57" s="24">
        <f t="shared" ca="1" si="51"/>
        <v>4.1199010516711265E-2</v>
      </c>
      <c r="CM57" s="24">
        <f t="shared" ca="1" si="51"/>
        <v>4.097278004663929E-2</v>
      </c>
      <c r="CN57" s="24">
        <f t="shared" ca="1" si="51"/>
        <v>4.1022900188318445E-2</v>
      </c>
      <c r="CO57" s="24">
        <f t="shared" ca="1" si="51"/>
        <v>4.1154268688990969E-2</v>
      </c>
      <c r="CP57" s="24">
        <f t="shared" ca="1" si="51"/>
        <v>4.0777997067804828E-2</v>
      </c>
      <c r="CQ57" s="24">
        <f t="shared" ca="1" si="50"/>
        <v>4.0522878399377626E-2</v>
      </c>
      <c r="CR57" s="24">
        <f t="shared" ca="1" si="50"/>
        <v>4.1096492357107994E-2</v>
      </c>
      <c r="CS57" s="24">
        <f>+[1]NAC!AX58</f>
        <v>4.3138955126815537E-2</v>
      </c>
      <c r="CT57" s="24"/>
      <c r="CU57" s="24">
        <f t="shared" ca="1" si="52"/>
        <v>0.46325725330675005</v>
      </c>
      <c r="CV57" s="24">
        <f t="shared" ca="1" si="53"/>
        <v>0.46692556686090847</v>
      </c>
      <c r="CW57" s="24">
        <f t="shared" ca="1" si="54"/>
        <v>0.44637201462826659</v>
      </c>
      <c r="CX57" s="24">
        <f t="shared" ca="1" si="55"/>
        <v>0.46519009713270765</v>
      </c>
      <c r="CY57" s="24">
        <f t="shared" ca="1" si="56"/>
        <v>0.46170822962329172</v>
      </c>
      <c r="CZ57" s="24">
        <f t="shared" ca="1" si="57"/>
        <v>0.4613818132069607</v>
      </c>
      <c r="DA57" s="24">
        <f t="shared" ca="1" si="58"/>
        <v>0.46285575012721702</v>
      </c>
      <c r="DB57" s="24">
        <f t="shared" ca="1" si="59"/>
        <v>0.46364284147621637</v>
      </c>
      <c r="DC57" s="24">
        <f t="shared" ca="1" si="60"/>
        <v>0.45853832741754608</v>
      </c>
      <c r="DD57" s="24">
        <f t="shared" ca="1" si="61"/>
        <v>0.46391838497972837</v>
      </c>
      <c r="DE57" s="48">
        <f t="shared" ca="1" si="62"/>
        <v>0.46152520091227522</v>
      </c>
      <c r="DF57" s="48">
        <f>+[1]NAC!AG58</f>
        <v>0.46307642695904527</v>
      </c>
      <c r="DG57" s="24">
        <f t="shared" ca="1" si="49"/>
        <v>-6.6113167297832121E-4</v>
      </c>
    </row>
    <row r="58" spans="1:111" x14ac:dyDescent="0.25">
      <c r="A58">
        <f t="shared" si="36"/>
        <v>85</v>
      </c>
      <c r="B58" s="35">
        <f>+NAC!A58</f>
        <v>44317</v>
      </c>
      <c r="C58" s="19" cm="1">
        <f t="array" aca="1" ref="C58" ca="1">INDIRECT(_xlfn.CONCAT(C$4,"_d!",C$1,$A58))</f>
        <v>460.77047729492188</v>
      </c>
      <c r="D58" s="19" cm="1">
        <f t="array" aca="1" ref="D58" ca="1">INDIRECT(_xlfn.CONCAT(D$4,"_d!",D$1,$A58))</f>
        <v>476.04702758789063</v>
      </c>
      <c r="E58" s="19" cm="1">
        <f t="array" aca="1" ref="E58" ca="1">INDIRECT(_xlfn.CONCAT(E$4,"_d!",E$1,$A58))</f>
        <v>484.94854736328125</v>
      </c>
      <c r="F58" s="19" cm="1">
        <f t="array" aca="1" ref="F58" ca="1">INDIRECT(_xlfn.CONCAT(F$4,"_d!",F$1,$A58))</f>
        <v>490.6346435546875</v>
      </c>
      <c r="G58" s="19" cm="1">
        <f t="array" aca="1" ref="G58" ca="1">INDIRECT(_xlfn.CONCAT(G$4,"_d!",G$1,$A58))</f>
        <v>491.11917114257813</v>
      </c>
      <c r="H58" s="19" cm="1">
        <f t="array" aca="1" ref="H58" ca="1">INDIRECT(_xlfn.CONCAT(H$4,"_d!",H$1,$A58))</f>
        <v>454.07595825195313</v>
      </c>
      <c r="I58" s="42">
        <f t="shared" ca="1" si="15"/>
        <v>470.31137053896998</v>
      </c>
      <c r="J58" s="19" cm="1">
        <f t="array" aca="1" ref="J58" ca="1">INDIRECT(_xlfn.CONCAT(J$4,"_d!",J$1,$A58))</f>
        <v>461.38223266601563</v>
      </c>
      <c r="K58" s="19" cm="1">
        <f t="array" aca="1" ref="K58" ca="1">INDIRECT(_xlfn.CONCAT(K$4,"_d!",K$1,$A58))</f>
        <v>479.86648559570313</v>
      </c>
      <c r="L58" s="19" cm="1">
        <f t="array" aca="1" ref="L58" ca="1">INDIRECT(_xlfn.CONCAT(L$4,"_d!",L$1,$A58))</f>
        <v>484.22332763671875</v>
      </c>
      <c r="M58" s="19" cm="1">
        <f t="array" aca="1" ref="M58" ca="1">INDIRECT(_xlfn.CONCAT(M$4,"_d!",M$1,$A58))</f>
        <v>487.44473266601563</v>
      </c>
      <c r="N58" s="19" cm="1">
        <f t="array" aca="1" ref="N58" ca="1">INDIRECT(_xlfn.CONCAT(N$4,"_d!",N$1,$A58))</f>
        <v>490.193603515625</v>
      </c>
      <c r="O58" s="19" cm="1">
        <f t="array" aca="1" ref="O58" ca="1">INDIRECT(_xlfn.CONCAT(O$4,"_d!",O$1,$A58))</f>
        <v>454.71133422851563</v>
      </c>
      <c r="P58" s="42">
        <f t="shared" ca="1" si="16"/>
        <v>471.6075425711241</v>
      </c>
      <c r="Q58" s="19" cm="1">
        <f t="array" aca="1" ref="Q58" ca="1">INDIRECT(_xlfn.CONCAT(Q$4,"_d!",Q$1,$A58))</f>
        <v>458.58929443359375</v>
      </c>
      <c r="R58" s="19" cm="1">
        <f t="array" aca="1" ref="R58" ca="1">INDIRECT(_xlfn.CONCAT(R$4,"_d!",R$1,$A58))</f>
        <v>458.58929443359375</v>
      </c>
      <c r="S58" s="19" cm="1">
        <f t="array" aca="1" ref="S58" ca="1">INDIRECT(_xlfn.CONCAT(S$4,"_d!",S$1,$A58))</f>
        <v>482.9522705078125</v>
      </c>
      <c r="T58" s="19" cm="1">
        <f t="array" aca="1" ref="T58" ca="1">INDIRECT(_xlfn.CONCAT(T$4,"_d!",T$1,$A58))</f>
        <v>491.57427978515625</v>
      </c>
      <c r="U58" s="19" cm="1">
        <f t="array" aca="1" ref="U58" ca="1">INDIRECT(_xlfn.CONCAT(U$4,"_d!",U$1,$A58))</f>
        <v>490.3887939453125</v>
      </c>
      <c r="V58" s="19" cm="1">
        <f t="array" aca="1" ref="V58" ca="1">INDIRECT(_xlfn.CONCAT(V$4,"_d!",V$1,$A58))</f>
        <v>457.84750366210938</v>
      </c>
      <c r="W58" s="42">
        <f t="shared" ca="1" si="17"/>
        <v>463.74104532826891</v>
      </c>
      <c r="X58" s="19" cm="1">
        <f t="array" aca="1" ref="X58" ca="1">INDIRECT(_xlfn.CONCAT(X$4,"_d!",X$1,$A58))</f>
        <v>457.63546752929688</v>
      </c>
      <c r="Y58" s="19" cm="1">
        <f t="array" aca="1" ref="Y58" ca="1">INDIRECT(_xlfn.CONCAT(Y$4,"_d!",Y$1,$A58))</f>
        <v>476.8172607421875</v>
      </c>
      <c r="Z58" s="19" cm="1">
        <f t="array" aca="1" ref="Z58" ca="1">INDIRECT(_xlfn.CONCAT(Z$4,"_d!",Z$1,$A58))</f>
        <v>484.94570922851563</v>
      </c>
      <c r="AA58" s="19" cm="1">
        <f t="array" aca="1" ref="AA58" ca="1">INDIRECT(_xlfn.CONCAT(AA$4,"_d!",AA$1,$A58))</f>
        <v>485.8184814453125</v>
      </c>
      <c r="AB58" s="19" cm="1">
        <f t="array" aca="1" ref="AB58" ca="1">INDIRECT(_xlfn.CONCAT(AB$4,"_d!",AB$1,$A58))</f>
        <v>493.32693481445313</v>
      </c>
      <c r="AC58" s="19" cm="1">
        <f t="array" aca="1" ref="AC58" ca="1">INDIRECT(_xlfn.CONCAT(AC$4,"_d!",AC$1,$A58))</f>
        <v>461.29415893554688</v>
      </c>
      <c r="AD58" s="42">
        <f t="shared" ca="1" si="18"/>
        <v>469.54536006384319</v>
      </c>
      <c r="AE58" s="19" cm="1">
        <f t="array" aca="1" ref="AE58" ca="1">INDIRECT(_xlfn.CONCAT(AE$4,"_d!",AE$1,$A58))</f>
        <v>458.84738159179688</v>
      </c>
      <c r="AF58" s="19" cm="1">
        <f t="array" aca="1" ref="AF58" ca="1">INDIRECT(_xlfn.CONCAT(AF$4,"_d!",AF$1,$A58))</f>
        <v>477.9449462890625</v>
      </c>
      <c r="AG58" s="19" cm="1">
        <f t="array" aca="1" ref="AG58" ca="1">INDIRECT(_xlfn.CONCAT(AG$4,"_d!",AG$1,$A58))</f>
        <v>484.20556640625</v>
      </c>
      <c r="AH58" s="19" cm="1">
        <f t="array" aca="1" ref="AH58" ca="1">INDIRECT(_xlfn.CONCAT(AH$4,"_d!",AH$1,$A58))</f>
        <v>490.6380615234375</v>
      </c>
      <c r="AI58" s="19" cm="1">
        <f t="array" aca="1" ref="AI58" ca="1">INDIRECT(_xlfn.CONCAT(AI$4,"_d!",AI$1,$A58))</f>
        <v>489.552001953125</v>
      </c>
      <c r="AJ58" s="19" cm="1">
        <f t="array" aca="1" ref="AJ58" ca="1">INDIRECT(_xlfn.CONCAT(AJ$4,"_d!",AJ$1,$A58))</f>
        <v>462.54489135742188</v>
      </c>
      <c r="AK58" s="42">
        <f t="shared" ca="1" si="19"/>
        <v>470.44177439428995</v>
      </c>
      <c r="AL58" s="19" cm="1">
        <f t="array" aca="1" ref="AL58" ca="1">INDIRECT(_xlfn.CONCAT(AL$4,"_d!",AL$1,$A58))</f>
        <v>457.9903564453125</v>
      </c>
      <c r="AM58" s="19" cm="1">
        <f t="array" aca="1" ref="AM58" ca="1">INDIRECT(_xlfn.CONCAT(AM$4,"_d!",AM$1,$A58))</f>
        <v>477.59814453125</v>
      </c>
      <c r="AN58" s="19" cm="1">
        <f t="array" aca="1" ref="AN58" ca="1">INDIRECT(_xlfn.CONCAT(AN$4,"_d!",AN$1,$A58))</f>
        <v>482.51235961914063</v>
      </c>
      <c r="AO58" s="19" cm="1">
        <f t="array" aca="1" ref="AO58" ca="1">INDIRECT(_xlfn.CONCAT(AO$4,"_d!",AO$1,$A58))</f>
        <v>484.89208984375</v>
      </c>
      <c r="AP58" s="19" cm="1">
        <f t="array" aca="1" ref="AP58" ca="1">INDIRECT(_xlfn.CONCAT(AP$4,"_d!",AP$1,$A58))</f>
        <v>492.331787109375</v>
      </c>
      <c r="AQ58" s="19" cm="1">
        <f t="array" aca="1" ref="AQ58" ca="1">INDIRECT(_xlfn.CONCAT(AQ$4,"_d!",AQ$1,$A58))</f>
        <v>458.35589599609375</v>
      </c>
      <c r="AR58" s="42">
        <f t="shared" ca="1" si="20"/>
        <v>469.49475036917937</v>
      </c>
      <c r="AS58" s="19" cm="1">
        <f t="array" aca="1" ref="AS58" ca="1">INDIRECT(_xlfn.CONCAT(AS$4,"_d!",AS$1,$A58))</f>
        <v>458.9661865234375</v>
      </c>
      <c r="AT58" s="19" cm="1">
        <f t="array" aca="1" ref="AT58" ca="1">INDIRECT(_xlfn.CONCAT(AT$4,"_d!",AT$1,$A58))</f>
        <v>478.01437377929688</v>
      </c>
      <c r="AU58" s="19" cm="1">
        <f t="array" aca="1" ref="AU58" ca="1">INDIRECT(_xlfn.CONCAT(AU$4,"_d!",AU$1,$A58))</f>
        <v>482.05313110351563</v>
      </c>
      <c r="AV58" s="19" cm="1">
        <f t="array" aca="1" ref="AV58" ca="1">INDIRECT(_xlfn.CONCAT(AV$4,"_d!",AV$1,$A58))</f>
        <v>489.56881713867188</v>
      </c>
      <c r="AW58" s="19" cm="1">
        <f t="array" aca="1" ref="AW58" ca="1">INDIRECT(_xlfn.CONCAT(AW$4,"_d!",AW$1,$A58))</f>
        <v>490.50167846679688</v>
      </c>
      <c r="AX58" s="19" cm="1">
        <f t="array" aca="1" ref="AX58" ca="1">INDIRECT(_xlfn.CONCAT(AX$4,"_d!",AX$1,$A58))</f>
        <v>458.00152587890625</v>
      </c>
      <c r="AY58" s="42">
        <f t="shared" ca="1" si="21"/>
        <v>470.09460044234061</v>
      </c>
      <c r="AZ58" s="19" cm="1">
        <f t="array" aca="1" ref="AZ58" ca="1">INDIRECT(_xlfn.CONCAT(AZ$4,"_d!",AZ$1,$A58))</f>
        <v>458.3172607421875</v>
      </c>
      <c r="BA58" s="19" cm="1">
        <f t="array" aca="1" ref="BA58" ca="1">INDIRECT(_xlfn.CONCAT(BA$4,"_d!",BA$1,$A58))</f>
        <v>476.90679931640625</v>
      </c>
      <c r="BB58" s="19" cm="1">
        <f t="array" aca="1" ref="BB58" ca="1">INDIRECT(_xlfn.CONCAT(BB$4,"_d!",BB$1,$A58))</f>
        <v>481.1263427734375</v>
      </c>
      <c r="BC58" s="19" cm="1">
        <f t="array" aca="1" ref="BC58" ca="1">INDIRECT(_xlfn.CONCAT(BC$4,"_d!",BC$1,$A58))</f>
        <v>482.88031005859375</v>
      </c>
      <c r="BD58" s="19" cm="1">
        <f t="array" aca="1" ref="BD58" ca="1">INDIRECT(_xlfn.CONCAT(BD$4,"_d!",BD$1,$A58))</f>
        <v>491.28396606445313</v>
      </c>
      <c r="BE58" s="19" cm="1">
        <f t="array" aca="1" ref="BE58" ca="1">INDIRECT(_xlfn.CONCAT(BE$4,"_d!",BE$1,$A58))</f>
        <v>462.48394775390625</v>
      </c>
      <c r="BF58" s="42">
        <f t="shared" ca="1" si="22"/>
        <v>469.39678588672308</v>
      </c>
      <c r="BG58" s="19" cm="1">
        <f t="array" aca="1" ref="BG58" ca="1">INDIRECT(_xlfn.CONCAT(BG$4,"_d!",BG$1,$A58))</f>
        <v>456.4447021484375</v>
      </c>
      <c r="BH58" s="19" cm="1">
        <f t="array" aca="1" ref="BH58" ca="1">INDIRECT(_xlfn.CONCAT(BH$4,"_d!",BH$1,$A58))</f>
        <v>475.08828735351563</v>
      </c>
      <c r="BI58" s="19" cm="1">
        <f t="array" aca="1" ref="BI58" ca="1">INDIRECT(_xlfn.CONCAT(BI$4,"_d!",BI$1,$A58))</f>
        <v>480.09658813476563</v>
      </c>
      <c r="BJ58" s="19" cm="1">
        <f t="array" aca="1" ref="BJ58" ca="1">INDIRECT(_xlfn.CONCAT(BJ$4,"_d!",BJ$1,$A58))</f>
        <v>481.43194580078125</v>
      </c>
      <c r="BK58" s="19" cm="1">
        <f t="array" aca="1" ref="BK58" ca="1">INDIRECT(_xlfn.CONCAT(BK$4,"_d!",BK$1,$A58))</f>
        <v>489.953369140625</v>
      </c>
      <c r="BL58" s="19" cm="1">
        <f t="array" aca="1" ref="BL58" ca="1">INDIRECT(_xlfn.CONCAT(BL$4,"_d!",BL$1,$A58))</f>
        <v>461.85696411132813</v>
      </c>
      <c r="BM58" s="42">
        <f t="shared" ca="1" si="23"/>
        <v>467.73093358260155</v>
      </c>
      <c r="BN58" s="19" cm="1">
        <f t="array" aca="1" ref="BN58" ca="1">INDIRECT(_xlfn.CONCAT(BN$4,"_d!",BN$1,$A58))</f>
        <v>455.37380981445313</v>
      </c>
      <c r="BO58" s="19" cm="1">
        <f t="array" aca="1" ref="BO58" ca="1">INDIRECT(_xlfn.CONCAT(BO$4,"_d!",BO$1,$A58))</f>
        <v>474.994873046875</v>
      </c>
      <c r="BP58" s="19" cm="1">
        <f t="array" aca="1" ref="BP58" ca="1">INDIRECT(_xlfn.CONCAT(BP$4,"_d!",BP$1,$A58))</f>
        <v>478.22906494140625</v>
      </c>
      <c r="BQ58" s="19" cm="1">
        <f t="array" aca="1" ref="BQ58" ca="1">INDIRECT(_xlfn.CONCAT(BQ$4,"_d!",BQ$1,$A58))</f>
        <v>482.54949951171875</v>
      </c>
      <c r="BR58" s="19" cm="1">
        <f t="array" aca="1" ref="BR58" ca="1">INDIRECT(_xlfn.CONCAT(BR$4,"_d!",BR$1,$A58))</f>
        <v>490.14785766601563</v>
      </c>
      <c r="BS58" s="19" cm="1">
        <f t="array" aca="1" ref="BS58" ca="1">INDIRECT(_xlfn.CONCAT(BS$4,"_d!",BS$1,$A58))</f>
        <v>462.028564453125</v>
      </c>
      <c r="BT58" s="42">
        <f t="shared" ca="1" si="24"/>
        <v>467.16393737929798</v>
      </c>
      <c r="BU58" s="42"/>
      <c r="BV58" s="45">
        <f t="shared" ca="1" si="25"/>
        <v>470.31137053896998</v>
      </c>
      <c r="BW58" s="45">
        <f t="shared" ca="1" si="26"/>
        <v>471.6075425711241</v>
      </c>
      <c r="BX58" s="45">
        <f t="shared" ca="1" si="27"/>
        <v>463.74104532826891</v>
      </c>
      <c r="BY58" s="45">
        <f t="shared" ca="1" si="28"/>
        <v>469.54536006384319</v>
      </c>
      <c r="BZ58" s="45">
        <f t="shared" ca="1" si="29"/>
        <v>470.44177439428995</v>
      </c>
      <c r="CA58" s="45">
        <f t="shared" ca="1" si="30"/>
        <v>469.49475036917937</v>
      </c>
      <c r="CB58" s="45">
        <f t="shared" ca="1" si="31"/>
        <v>470.09460044234061</v>
      </c>
      <c r="CC58" s="45">
        <f t="shared" ca="1" si="32"/>
        <v>469.39678588672308</v>
      </c>
      <c r="CD58" s="45">
        <f t="shared" ca="1" si="33"/>
        <v>467.73093358260155</v>
      </c>
      <c r="CE58" s="45">
        <f t="shared" ca="1" si="34"/>
        <v>467.16393737929798</v>
      </c>
      <c r="CF58" s="45" cm="1">
        <f t="array" aca="1" ref="CF58" ca="1">+SUMPRODUCT($BV$3:$CE$3/100,$BV58:$CE58)</f>
        <v>468.66654634405279</v>
      </c>
      <c r="CG58" s="24"/>
      <c r="CH58" s="24">
        <f t="shared" ca="1" si="51"/>
        <v>3.1120819419504508E-2</v>
      </c>
      <c r="CI58" s="24">
        <f t="shared" ca="1" si="51"/>
        <v>3.1641483709270002E-2</v>
      </c>
      <c r="CJ58" s="24">
        <f t="shared" ca="1" si="51"/>
        <v>3.1560639007214508E-2</v>
      </c>
      <c r="CK58" s="24">
        <f t="shared" ca="1" si="51"/>
        <v>3.2423916391870033E-2</v>
      </c>
      <c r="CL58" s="24">
        <f t="shared" ca="1" si="51"/>
        <v>3.2555274123143185E-2</v>
      </c>
      <c r="CM58" s="24">
        <f t="shared" ca="1" si="51"/>
        <v>3.2515872670696222E-2</v>
      </c>
      <c r="CN58" s="24">
        <f t="shared" ca="1" si="51"/>
        <v>3.3540299244156691E-2</v>
      </c>
      <c r="CO58" s="24">
        <f t="shared" ca="1" si="51"/>
        <v>3.3798986337153947E-2</v>
      </c>
      <c r="CP58" s="24">
        <f t="shared" ca="1" si="51"/>
        <v>3.3727930841058518E-2</v>
      </c>
      <c r="CQ58" s="24">
        <f t="shared" ca="1" si="50"/>
        <v>3.4341064825225809E-2</v>
      </c>
      <c r="CR58" s="24">
        <f t="shared" ca="1" si="50"/>
        <v>3.3064244322462688E-2</v>
      </c>
      <c r="CS58" s="24">
        <f>+[1]NAC!AX59</f>
        <v>3.1172069825436299E-2</v>
      </c>
      <c r="CT58" s="24"/>
      <c r="CU58" s="24">
        <f t="shared" ca="1" si="52"/>
        <v>0.48697959338978913</v>
      </c>
      <c r="CV58" s="24">
        <f t="shared" ca="1" si="53"/>
        <v>0.4906173403216243</v>
      </c>
      <c r="CW58" s="24">
        <f t="shared" ca="1" si="54"/>
        <v>0.47014403246949077</v>
      </c>
      <c r="CX58" s="24">
        <f t="shared" ca="1" si="55"/>
        <v>0.4902602406880221</v>
      </c>
      <c r="CY58" s="24">
        <f t="shared" ca="1" si="56"/>
        <v>0.48666888901571537</v>
      </c>
      <c r="CZ58" s="24">
        <f t="shared" ca="1" si="57"/>
        <v>0.48641016290832151</v>
      </c>
      <c r="DA58" s="24">
        <f t="shared" ca="1" si="58"/>
        <v>0.48895519471867388</v>
      </c>
      <c r="DB58" s="24">
        <f t="shared" ca="1" si="59"/>
        <v>0.48970717064612268</v>
      </c>
      <c r="DC58" s="24">
        <f t="shared" ca="1" si="60"/>
        <v>0.48515140979348281</v>
      </c>
      <c r="DD58" s="24">
        <f t="shared" ca="1" si="61"/>
        <v>0.48993216801104333</v>
      </c>
      <c r="DE58" s="48">
        <f t="shared" ca="1" si="62"/>
        <v>0.48693043727665763</v>
      </c>
      <c r="DF58" s="48">
        <f>+[1]NAC!AG59</f>
        <v>0.48840901873610676</v>
      </c>
      <c r="DG58" s="24">
        <f t="shared" ca="1" si="49"/>
        <v>-2.9525746212542003E-3</v>
      </c>
    </row>
    <row r="59" spans="1:111" x14ac:dyDescent="0.25">
      <c r="A59">
        <f t="shared" si="36"/>
        <v>86</v>
      </c>
      <c r="B59" s="35">
        <f>+NAC!A59</f>
        <v>44348</v>
      </c>
      <c r="C59" s="19" cm="1">
        <f t="array" aca="1" ref="C59" ca="1">INDIRECT(_xlfn.CONCAT(C$4,"_d!",C$1,$A59))</f>
        <v>475.68026733398438</v>
      </c>
      <c r="D59" s="19" cm="1">
        <f t="array" aca="1" ref="D59" ca="1">INDIRECT(_xlfn.CONCAT(D$4,"_d!",D$1,$A59))</f>
        <v>491.24139404296875</v>
      </c>
      <c r="E59" s="19" cm="1">
        <f t="array" aca="1" ref="E59" ca="1">INDIRECT(_xlfn.CONCAT(E$4,"_d!",E$1,$A59))</f>
        <v>501.00390625</v>
      </c>
      <c r="F59" s="19" cm="1">
        <f t="array" aca="1" ref="F59" ca="1">INDIRECT(_xlfn.CONCAT(F$4,"_d!",F$1,$A59))</f>
        <v>504.38595581054688</v>
      </c>
      <c r="G59" s="19" cm="1">
        <f t="array" aca="1" ref="G59" ca="1">INDIRECT(_xlfn.CONCAT(G$4,"_d!",G$1,$A59))</f>
        <v>509.17068481445313</v>
      </c>
      <c r="H59" s="19" cm="1">
        <f t="array" aca="1" ref="H59" ca="1">INDIRECT(_xlfn.CONCAT(H$4,"_d!",H$1,$A59))</f>
        <v>469.15728759765625</v>
      </c>
      <c r="I59" s="42">
        <f t="shared" ca="1" si="15"/>
        <v>485.54848423114794</v>
      </c>
      <c r="J59" s="19" cm="1">
        <f t="array" aca="1" ref="J59" ca="1">INDIRECT(_xlfn.CONCAT(J$4,"_d!",J$1,$A59))</f>
        <v>476.38055419921875</v>
      </c>
      <c r="K59" s="19" cm="1">
        <f t="array" aca="1" ref="K59" ca="1">INDIRECT(_xlfn.CONCAT(K$4,"_d!",K$1,$A59))</f>
        <v>495.27230834960938</v>
      </c>
      <c r="L59" s="19" cm="1">
        <f t="array" aca="1" ref="L59" ca="1">INDIRECT(_xlfn.CONCAT(L$4,"_d!",L$1,$A59))</f>
        <v>500.29840087890625</v>
      </c>
      <c r="M59" s="19" cm="1">
        <f t="array" aca="1" ref="M59" ca="1">INDIRECT(_xlfn.CONCAT(M$4,"_d!",M$1,$A59))</f>
        <v>501.22152709960938</v>
      </c>
      <c r="N59" s="19" cm="1">
        <f t="array" aca="1" ref="N59" ca="1">INDIRECT(_xlfn.CONCAT(N$4,"_d!",N$1,$A59))</f>
        <v>508.23162841796875</v>
      </c>
      <c r="O59" s="19" cm="1">
        <f t="array" aca="1" ref="O59" ca="1">INDIRECT(_xlfn.CONCAT(O$4,"_d!",O$1,$A59))</f>
        <v>470.00164794921875</v>
      </c>
      <c r="P59" s="42">
        <f t="shared" ca="1" si="16"/>
        <v>486.96615393037979</v>
      </c>
      <c r="Q59" s="19" cm="1">
        <f t="array" aca="1" ref="Q59" ca="1">INDIRECT(_xlfn.CONCAT(Q$4,"_d!",Q$1,$A59))</f>
        <v>473.1524658203125</v>
      </c>
      <c r="R59" s="19" cm="1">
        <f t="array" aca="1" ref="R59" ca="1">INDIRECT(_xlfn.CONCAT(R$4,"_d!",R$1,$A59))</f>
        <v>473.1524658203125</v>
      </c>
      <c r="S59" s="19" cm="1">
        <f t="array" aca="1" ref="S59" ca="1">INDIRECT(_xlfn.CONCAT(S$4,"_d!",S$1,$A59))</f>
        <v>499.05270385742188</v>
      </c>
      <c r="T59" s="19" cm="1">
        <f t="array" aca="1" ref="T59" ca="1">INDIRECT(_xlfn.CONCAT(T$4,"_d!",T$1,$A59))</f>
        <v>505.35739135742188</v>
      </c>
      <c r="U59" s="19" cm="1">
        <f t="array" aca="1" ref="U59" ca="1">INDIRECT(_xlfn.CONCAT(U$4,"_d!",U$1,$A59))</f>
        <v>508.21823120117188</v>
      </c>
      <c r="V59" s="19" cm="1">
        <f t="array" aca="1" ref="V59" ca="1">INDIRECT(_xlfn.CONCAT(V$4,"_d!",V$1,$A59))</f>
        <v>473.3780517578125</v>
      </c>
      <c r="W59" s="42">
        <f t="shared" ca="1" si="17"/>
        <v>478.63972404197784</v>
      </c>
      <c r="X59" s="19" cm="1">
        <f t="array" aca="1" ref="X59" ca="1">INDIRECT(_xlfn.CONCAT(X$4,"_d!",X$1,$A59))</f>
        <v>472.42230224609375</v>
      </c>
      <c r="Y59" s="19" cm="1">
        <f t="array" aca="1" ref="Y59" ca="1">INDIRECT(_xlfn.CONCAT(Y$4,"_d!",Y$1,$A59))</f>
        <v>492.26702880859375</v>
      </c>
      <c r="Z59" s="19" cm="1">
        <f t="array" aca="1" ref="Z59" ca="1">INDIRECT(_xlfn.CONCAT(Z$4,"_d!",Z$1,$A59))</f>
        <v>501.13568115234375</v>
      </c>
      <c r="AA59" s="19" cm="1">
        <f t="array" aca="1" ref="AA59" ca="1">INDIRECT(_xlfn.CONCAT(AA$4,"_d!",AA$1,$A59))</f>
        <v>499.842041015625</v>
      </c>
      <c r="AB59" s="19" cm="1">
        <f t="array" aca="1" ref="AB59" ca="1">INDIRECT(_xlfn.CONCAT(AB$4,"_d!",AB$1,$A59))</f>
        <v>510.92453002929688</v>
      </c>
      <c r="AC59" s="19" cm="1">
        <f t="array" aca="1" ref="AC59" ca="1">INDIRECT(_xlfn.CONCAT(AC$4,"_d!",AC$1,$A59))</f>
        <v>477.00924682617188</v>
      </c>
      <c r="AD59" s="42">
        <f t="shared" ca="1" si="18"/>
        <v>484.84450056356167</v>
      </c>
      <c r="AE59" s="19" cm="1">
        <f t="array" aca="1" ref="AE59" ca="1">INDIRECT(_xlfn.CONCAT(AE$4,"_d!",AE$1,$A59))</f>
        <v>473.40170288085938</v>
      </c>
      <c r="AF59" s="19" cm="1">
        <f t="array" aca="1" ref="AF59" ca="1">INDIRECT(_xlfn.CONCAT(AF$4,"_d!",AF$1,$A59))</f>
        <v>493.56768798828125</v>
      </c>
      <c r="AG59" s="19" cm="1">
        <f t="array" aca="1" ref="AG59" ca="1">INDIRECT(_xlfn.CONCAT(AG$4,"_d!",AG$1,$A59))</f>
        <v>500.25625610351563</v>
      </c>
      <c r="AH59" s="19" cm="1">
        <f t="array" aca="1" ref="AH59" ca="1">INDIRECT(_xlfn.CONCAT(AH$4,"_d!",AH$1,$A59))</f>
        <v>504.57952880859375</v>
      </c>
      <c r="AI59" s="19" cm="1">
        <f t="array" aca="1" ref="AI59" ca="1">INDIRECT(_xlfn.CONCAT(AI$4,"_d!",AI$1,$A59))</f>
        <v>507.05233764648438</v>
      </c>
      <c r="AJ59" s="19" cm="1">
        <f t="array" aca="1" ref="AJ59" ca="1">INDIRECT(_xlfn.CONCAT(AJ$4,"_d!",AJ$1,$A59))</f>
        <v>478.49554443359375</v>
      </c>
      <c r="AK59" s="42">
        <f t="shared" ca="1" si="19"/>
        <v>485.69002049168006</v>
      </c>
      <c r="AL59" s="19" cm="1">
        <f t="array" aca="1" ref="AL59" ca="1">INDIRECT(_xlfn.CONCAT(AL$4,"_d!",AL$1,$A59))</f>
        <v>472.25186157226563</v>
      </c>
      <c r="AM59" s="19" cm="1">
        <f t="array" aca="1" ref="AM59" ca="1">INDIRECT(_xlfn.CONCAT(AM$4,"_d!",AM$1,$A59))</f>
        <v>493.06704711914063</v>
      </c>
      <c r="AN59" s="19" cm="1">
        <f t="array" aca="1" ref="AN59" ca="1">INDIRECT(_xlfn.CONCAT(AN$4,"_d!",AN$1,$A59))</f>
        <v>498.583740234375</v>
      </c>
      <c r="AO59" s="19" cm="1">
        <f t="array" aca="1" ref="AO59" ca="1">INDIRECT(_xlfn.CONCAT(AO$4,"_d!",AO$1,$A59))</f>
        <v>498.82257080078125</v>
      </c>
      <c r="AP59" s="19" cm="1">
        <f t="array" aca="1" ref="AP59" ca="1">INDIRECT(_xlfn.CONCAT(AP$4,"_d!",AP$1,$A59))</f>
        <v>509.88052368164063</v>
      </c>
      <c r="AQ59" s="19" cm="1">
        <f t="array" aca="1" ref="AQ59" ca="1">INDIRECT(_xlfn.CONCAT(AQ$4,"_d!",AQ$1,$A59))</f>
        <v>473.87564086914063</v>
      </c>
      <c r="AR59" s="42">
        <f t="shared" ca="1" si="20"/>
        <v>484.54427989380781</v>
      </c>
      <c r="AS59" s="19" cm="1">
        <f t="array" aca="1" ref="AS59" ca="1">INDIRECT(_xlfn.CONCAT(AS$4,"_d!",AS$1,$A59))</f>
        <v>473.22073364257813</v>
      </c>
      <c r="AT59" s="19" cm="1">
        <f t="array" aca="1" ref="AT59" ca="1">INDIRECT(_xlfn.CONCAT(AT$4,"_d!",AT$1,$A59))</f>
        <v>493.50704956054688</v>
      </c>
      <c r="AU59" s="19" cm="1">
        <f t="array" aca="1" ref="AU59" ca="1">INDIRECT(_xlfn.CONCAT(AU$4,"_d!",AU$1,$A59))</f>
        <v>497.92922973632813</v>
      </c>
      <c r="AV59" s="19" cm="1">
        <f t="array" aca="1" ref="AV59" ca="1">INDIRECT(_xlfn.CONCAT(AV$4,"_d!",AV$1,$A59))</f>
        <v>503.76931762695313</v>
      </c>
      <c r="AW59" s="19" cm="1">
        <f t="array" aca="1" ref="AW59" ca="1">INDIRECT(_xlfn.CONCAT(AW$4,"_d!",AW$1,$A59))</f>
        <v>507.39694213867188</v>
      </c>
      <c r="AX59" s="19" cm="1">
        <f t="array" aca="1" ref="AX59" ca="1">INDIRECT(_xlfn.CONCAT(AX$4,"_d!",AX$1,$A59))</f>
        <v>473.92263793945313</v>
      </c>
      <c r="AY59" s="42">
        <f t="shared" ca="1" si="21"/>
        <v>485.13010973384604</v>
      </c>
      <c r="AZ59" s="19" cm="1">
        <f t="array" aca="1" ref="AZ59" ca="1">INDIRECT(_xlfn.CONCAT(AZ$4,"_d!",AZ$1,$A59))</f>
        <v>472.24758911132813</v>
      </c>
      <c r="BA59" s="19" cm="1">
        <f t="array" aca="1" ref="BA59" ca="1">INDIRECT(_xlfn.CONCAT(BA$4,"_d!",BA$1,$A59))</f>
        <v>492.41891479492188</v>
      </c>
      <c r="BB59" s="19" cm="1">
        <f t="array" aca="1" ref="BB59" ca="1">INDIRECT(_xlfn.CONCAT(BB$4,"_d!",BB$1,$A59))</f>
        <v>497.09912109375</v>
      </c>
      <c r="BC59" s="19" cm="1">
        <f t="array" aca="1" ref="BC59" ca="1">INDIRECT(_xlfn.CONCAT(BC$4,"_d!",BC$1,$A59))</f>
        <v>496.95684814453125</v>
      </c>
      <c r="BD59" s="19" cm="1">
        <f t="array" aca="1" ref="BD59" ca="1">INDIRECT(_xlfn.CONCAT(BD$4,"_d!",BD$1,$A59))</f>
        <v>508.23947143554688</v>
      </c>
      <c r="BE59" s="19" cm="1">
        <f t="array" aca="1" ref="BE59" ca="1">INDIRECT(_xlfn.CONCAT(BE$4,"_d!",BE$1,$A59))</f>
        <v>478.37863159179688</v>
      </c>
      <c r="BF59" s="42">
        <f t="shared" ca="1" si="22"/>
        <v>484.30173415532556</v>
      </c>
      <c r="BG59" s="19" cm="1">
        <f t="array" aca="1" ref="BG59" ca="1">INDIRECT(_xlfn.CONCAT(BG$4,"_d!",BG$1,$A59))</f>
        <v>470.08639526367188</v>
      </c>
      <c r="BH59" s="19" cm="1">
        <f t="array" aca="1" ref="BH59" ca="1">INDIRECT(_xlfn.CONCAT(BH$4,"_d!",BH$1,$A59))</f>
        <v>490.62985229492188</v>
      </c>
      <c r="BI59" s="19" cm="1">
        <f t="array" aca="1" ref="BI59" ca="1">INDIRECT(_xlfn.CONCAT(BI$4,"_d!",BI$1,$A59))</f>
        <v>496.01708984375</v>
      </c>
      <c r="BJ59" s="19" cm="1">
        <f t="array" aca="1" ref="BJ59" ca="1">INDIRECT(_xlfn.CONCAT(BJ$4,"_d!",BJ$1,$A59))</f>
        <v>495.43548583984375</v>
      </c>
      <c r="BK59" s="19" cm="1">
        <f t="array" aca="1" ref="BK59" ca="1">INDIRECT(_xlfn.CONCAT(BK$4,"_d!",BK$1,$A59))</f>
        <v>506.74636840820313</v>
      </c>
      <c r="BL59" s="19" cm="1">
        <f t="array" aca="1" ref="BL59" ca="1">INDIRECT(_xlfn.CONCAT(BL$4,"_d!",BL$1,$A59))</f>
        <v>477.8360595703125</v>
      </c>
      <c r="BM59" s="42">
        <f t="shared" ca="1" si="23"/>
        <v>482.50803171140365</v>
      </c>
      <c r="BN59" s="19" cm="1">
        <f t="array" aca="1" ref="BN59" ca="1">INDIRECT(_xlfn.CONCAT(BN$4,"_d!",BN$1,$A59))</f>
        <v>468.78121948242188</v>
      </c>
      <c r="BO59" s="19" cm="1">
        <f t="array" aca="1" ref="BO59" ca="1">INDIRECT(_xlfn.CONCAT(BO$4,"_d!",BO$1,$A59))</f>
        <v>490.47640991210938</v>
      </c>
      <c r="BP59" s="19" cm="1">
        <f t="array" aca="1" ref="BP59" ca="1">INDIRECT(_xlfn.CONCAT(BP$4,"_d!",BP$1,$A59))</f>
        <v>493.88803100585938</v>
      </c>
      <c r="BQ59" s="19" cm="1">
        <f t="array" aca="1" ref="BQ59" ca="1">INDIRECT(_xlfn.CONCAT(BQ$4,"_d!",BQ$1,$A59))</f>
        <v>496.01458740234375</v>
      </c>
      <c r="BR59" s="19" cm="1">
        <f t="array" aca="1" ref="BR59" ca="1">INDIRECT(_xlfn.CONCAT(BR$4,"_d!",BR$1,$A59))</f>
        <v>506.6444091796875</v>
      </c>
      <c r="BS59" s="19" cm="1">
        <f t="array" aca="1" ref="BS59" ca="1">INDIRECT(_xlfn.CONCAT(BS$4,"_d!",BS$1,$A59))</f>
        <v>477.78512573242188</v>
      </c>
      <c r="BT59" s="42">
        <f t="shared" ca="1" si="24"/>
        <v>481.74500606498304</v>
      </c>
      <c r="BU59" s="42"/>
      <c r="BV59" s="45">
        <f t="shared" ca="1" si="25"/>
        <v>485.54848423114794</v>
      </c>
      <c r="BW59" s="45">
        <f t="shared" ca="1" si="26"/>
        <v>486.96615393037979</v>
      </c>
      <c r="BX59" s="45">
        <f t="shared" ca="1" si="27"/>
        <v>478.63972404197784</v>
      </c>
      <c r="BY59" s="45">
        <f t="shared" ca="1" si="28"/>
        <v>484.84450056356167</v>
      </c>
      <c r="BZ59" s="45">
        <f t="shared" ca="1" si="29"/>
        <v>485.69002049168006</v>
      </c>
      <c r="CA59" s="45">
        <f t="shared" ca="1" si="30"/>
        <v>484.54427989380781</v>
      </c>
      <c r="CB59" s="45">
        <f t="shared" ca="1" si="31"/>
        <v>485.13010973384604</v>
      </c>
      <c r="CC59" s="45">
        <f t="shared" ca="1" si="32"/>
        <v>484.30173415532556</v>
      </c>
      <c r="CD59" s="45">
        <f t="shared" ca="1" si="33"/>
        <v>482.50803171140365</v>
      </c>
      <c r="CE59" s="45">
        <f t="shared" ca="1" si="34"/>
        <v>481.74500606498304</v>
      </c>
      <c r="CF59" s="45" cm="1">
        <f t="array" aca="1" ref="CF59" ca="1">+SUMPRODUCT($BV$3:$CE$3/100,$BV59:$CE59)</f>
        <v>483.62803716571648</v>
      </c>
      <c r="CG59" s="24"/>
      <c r="CH59" s="24">
        <f t="shared" ca="1" si="51"/>
        <v>3.2397927514949076E-2</v>
      </c>
      <c r="CI59" s="24">
        <f t="shared" ca="1" si="51"/>
        <v>3.2566509168880486E-2</v>
      </c>
      <c r="CJ59" s="24">
        <f t="shared" ca="1" si="51"/>
        <v>3.2127151270732623E-2</v>
      </c>
      <c r="CK59" s="24">
        <f t="shared" ca="1" si="51"/>
        <v>3.2582880805463121E-2</v>
      </c>
      <c r="CL59" s="24">
        <f t="shared" ca="1" si="51"/>
        <v>3.2412610714732448E-2</v>
      </c>
      <c r="CM59" s="24">
        <f t="shared" ca="1" si="51"/>
        <v>3.2054734398615725E-2</v>
      </c>
      <c r="CN59" s="24">
        <f t="shared" ca="1" si="51"/>
        <v>3.1984007638797829E-2</v>
      </c>
      <c r="CO59" s="24">
        <f t="shared" ca="1" si="51"/>
        <v>3.1753409304765556E-2</v>
      </c>
      <c r="CP59" s="24">
        <f t="shared" ca="1" si="51"/>
        <v>3.1593159801547532E-2</v>
      </c>
      <c r="CQ59" s="24">
        <f t="shared" ca="1" si="50"/>
        <v>3.1211888416477818E-2</v>
      </c>
      <c r="CR59" s="24">
        <f t="shared" ca="1" si="50"/>
        <v>3.1923530574935244E-2</v>
      </c>
      <c r="CS59" s="24">
        <f>+[1]NAC!AX60</f>
        <v>3.2446594115276062E-2</v>
      </c>
      <c r="CT59" s="24"/>
      <c r="CU59" s="24">
        <f t="shared" ca="1" si="52"/>
        <v>0.50347842533882936</v>
      </c>
      <c r="CV59" s="24">
        <f t="shared" ca="1" si="53"/>
        <v>0.50615773469055836</v>
      </c>
      <c r="CW59" s="24">
        <f t="shared" ca="1" si="54"/>
        <v>0.48814106572388516</v>
      </c>
      <c r="CX59" s="24">
        <f t="shared" ca="1" si="55"/>
        <v>0.50527639935710678</v>
      </c>
      <c r="CY59" s="24">
        <f t="shared" ca="1" si="56"/>
        <v>0.5019457306915649</v>
      </c>
      <c r="CZ59" s="24">
        <f t="shared" ca="1" si="57"/>
        <v>0.50138384845917017</v>
      </c>
      <c r="DA59" s="24">
        <f t="shared" ca="1" si="58"/>
        <v>0.50328208740987668</v>
      </c>
      <c r="DB59" s="24">
        <f t="shared" ca="1" si="59"/>
        <v>0.50328251490604714</v>
      </c>
      <c r="DC59" s="24">
        <f t="shared" ca="1" si="60"/>
        <v>0.49862361096616969</v>
      </c>
      <c r="DD59" s="24">
        <f t="shared" ca="1" si="61"/>
        <v>0.5009464586757455</v>
      </c>
      <c r="DE59" s="48">
        <f t="shared" ca="1" si="62"/>
        <v>0.50112408136826159</v>
      </c>
      <c r="DF59" s="48">
        <f>+[1]NAC!AG60</f>
        <v>0.50186335403726723</v>
      </c>
      <c r="DG59" s="24">
        <f t="shared" ca="1" si="49"/>
        <v>2.5319666630838622E-3</v>
      </c>
    </row>
    <row r="60" spans="1:111" x14ac:dyDescent="0.25">
      <c r="A60">
        <f t="shared" si="36"/>
        <v>87</v>
      </c>
      <c r="B60" s="35">
        <f>+NAC!A60</f>
        <v>44378</v>
      </c>
      <c r="C60" s="19" cm="1">
        <f t="array" aca="1" ref="C60" ca="1">INDIRECT(_xlfn.CONCAT(C$4,"_d!",C$1,$A60))</f>
        <v>490.3311767578125</v>
      </c>
      <c r="D60" s="19" cm="1">
        <f t="array" aca="1" ref="D60" ca="1">INDIRECT(_xlfn.CONCAT(D$4,"_d!",D$1,$A60))</f>
        <v>505.13259887695313</v>
      </c>
      <c r="E60" s="19" cm="1">
        <f t="array" aca="1" ref="E60" ca="1">INDIRECT(_xlfn.CONCAT(E$4,"_d!",E$1,$A60))</f>
        <v>514.6533203125</v>
      </c>
      <c r="F60" s="19" cm="1">
        <f t="array" aca="1" ref="F60" ca="1">INDIRECT(_xlfn.CONCAT(F$4,"_d!",F$1,$A60))</f>
        <v>519.38238525390625</v>
      </c>
      <c r="G60" s="19" cm="1">
        <f t="array" aca="1" ref="G60" ca="1">INDIRECT(_xlfn.CONCAT(G$4,"_d!",G$1,$A60))</f>
        <v>525.1630859375</v>
      </c>
      <c r="H60" s="19" cm="1">
        <f t="array" aca="1" ref="H60" ca="1">INDIRECT(_xlfn.CONCAT(H$4,"_d!",H$1,$A60))</f>
        <v>485.42816162109375</v>
      </c>
      <c r="I60" s="42">
        <f t="shared" ca="1" si="15"/>
        <v>500.0657775172732</v>
      </c>
      <c r="J60" s="19" cm="1">
        <f t="array" aca="1" ref="J60" ca="1">INDIRECT(_xlfn.CONCAT(J$4,"_d!",J$1,$A60))</f>
        <v>490.94683837890625</v>
      </c>
      <c r="K60" s="19" cm="1">
        <f t="array" aca="1" ref="K60" ca="1">INDIRECT(_xlfn.CONCAT(K$4,"_d!",K$1,$A60))</f>
        <v>509.34246826171875</v>
      </c>
      <c r="L60" s="19" cm="1">
        <f t="array" aca="1" ref="L60" ca="1">INDIRECT(_xlfn.CONCAT(L$4,"_d!",L$1,$A60))</f>
        <v>513.92657470703125</v>
      </c>
      <c r="M60" s="19" cm="1">
        <f t="array" aca="1" ref="M60" ca="1">INDIRECT(_xlfn.CONCAT(M$4,"_d!",M$1,$A60))</f>
        <v>516.0616455078125</v>
      </c>
      <c r="N60" s="19" cm="1">
        <f t="array" aca="1" ref="N60" ca="1">INDIRECT(_xlfn.CONCAT(N$4,"_d!",N$1,$A60))</f>
        <v>524.38787841796875</v>
      </c>
      <c r="O60" s="19" cm="1">
        <f t="array" aca="1" ref="O60" ca="1">INDIRECT(_xlfn.CONCAT(O$4,"_d!",O$1,$A60))</f>
        <v>486.17974853515625</v>
      </c>
      <c r="P60" s="42">
        <f t="shared" ca="1" si="16"/>
        <v>501.50090200975546</v>
      </c>
      <c r="Q60" s="19" cm="1">
        <f t="array" aca="1" ref="Q60" ca="1">INDIRECT(_xlfn.CONCAT(Q$4,"_d!",Q$1,$A60))</f>
        <v>487.549072265625</v>
      </c>
      <c r="R60" s="19" cm="1">
        <f t="array" aca="1" ref="R60" ca="1">INDIRECT(_xlfn.CONCAT(R$4,"_d!",R$1,$A60))</f>
        <v>487.549072265625</v>
      </c>
      <c r="S60" s="19" cm="1">
        <f t="array" aca="1" ref="S60" ca="1">INDIRECT(_xlfn.CONCAT(S$4,"_d!",S$1,$A60))</f>
        <v>512.85882568359375</v>
      </c>
      <c r="T60" s="19" cm="1">
        <f t="array" aca="1" ref="T60" ca="1">INDIRECT(_xlfn.CONCAT(T$4,"_d!",T$1,$A60))</f>
        <v>520.37933349609375</v>
      </c>
      <c r="U60" s="19" cm="1">
        <f t="array" aca="1" ref="U60" ca="1">INDIRECT(_xlfn.CONCAT(U$4,"_d!",U$1,$A60))</f>
        <v>524.2744140625</v>
      </c>
      <c r="V60" s="19" cm="1">
        <f t="array" aca="1" ref="V60" ca="1">INDIRECT(_xlfn.CONCAT(V$4,"_d!",V$1,$A60))</f>
        <v>489.49169921875</v>
      </c>
      <c r="W60" s="42">
        <f t="shared" ca="1" si="17"/>
        <v>493.21890749090795</v>
      </c>
      <c r="X60" s="19" cm="1">
        <f t="array" aca="1" ref="X60" ca="1">INDIRECT(_xlfn.CONCAT(X$4,"_d!",X$1,$A60))</f>
        <v>486.80746459960938</v>
      </c>
      <c r="Y60" s="19" cm="1">
        <f t="array" aca="1" ref="Y60" ca="1">INDIRECT(_xlfn.CONCAT(Y$4,"_d!",Y$1,$A60))</f>
        <v>506.0552978515625</v>
      </c>
      <c r="Z60" s="19" cm="1">
        <f t="array" aca="1" ref="Z60" ca="1">INDIRECT(_xlfn.CONCAT(Z$4,"_d!",Z$1,$A60))</f>
        <v>515.03668212890625</v>
      </c>
      <c r="AA60" s="19" cm="1">
        <f t="array" aca="1" ref="AA60" ca="1">INDIRECT(_xlfn.CONCAT(AA$4,"_d!",AA$1,$A60))</f>
        <v>514.77142333984375</v>
      </c>
      <c r="AB60" s="19" cm="1">
        <f t="array" aca="1" ref="AB60" ca="1">INDIRECT(_xlfn.CONCAT(AB$4,"_d!",AB$1,$A60))</f>
        <v>527.13836669921875</v>
      </c>
      <c r="AC60" s="19" cm="1">
        <f t="array" aca="1" ref="AC60" ca="1">INDIRECT(_xlfn.CONCAT(AC$4,"_d!",AC$1,$A60))</f>
        <v>492.966064453125</v>
      </c>
      <c r="AD60" s="42">
        <f t="shared" ca="1" si="18"/>
        <v>499.2238670009412</v>
      </c>
      <c r="AE60" s="19" cm="1">
        <f t="array" aca="1" ref="AE60" ca="1">INDIRECT(_xlfn.CONCAT(AE$4,"_d!",AE$1,$A60))</f>
        <v>487.9739990234375</v>
      </c>
      <c r="AF60" s="19" cm="1">
        <f t="array" aca="1" ref="AF60" ca="1">INDIRECT(_xlfn.CONCAT(AF$4,"_d!",AF$1,$A60))</f>
        <v>507.73373413085938</v>
      </c>
      <c r="AG60" s="19" cm="1">
        <f t="array" aca="1" ref="AG60" ca="1">INDIRECT(_xlfn.CONCAT(AG$4,"_d!",AG$1,$A60))</f>
        <v>514.249267578125</v>
      </c>
      <c r="AH60" s="19" cm="1">
        <f t="array" aca="1" ref="AH60" ca="1">INDIRECT(_xlfn.CONCAT(AH$4,"_d!",AH$1,$A60))</f>
        <v>519.5418701171875</v>
      </c>
      <c r="AI60" s="19" cm="1">
        <f t="array" aca="1" ref="AI60" ca="1">INDIRECT(_xlfn.CONCAT(AI$4,"_d!",AI$1,$A60))</f>
        <v>523.02362060546875</v>
      </c>
      <c r="AJ60" s="19" cm="1">
        <f t="array" aca="1" ref="AJ60" ca="1">INDIRECT(_xlfn.CONCAT(AJ$4,"_d!",AJ$1,$A60))</f>
        <v>494.646240234375</v>
      </c>
      <c r="AK60" s="42">
        <f t="shared" ca="1" si="19"/>
        <v>500.2790790401238</v>
      </c>
      <c r="AL60" s="19" cm="1">
        <f t="array" aca="1" ref="AL60" ca="1">INDIRECT(_xlfn.CONCAT(AL$4,"_d!",AL$1,$A60))</f>
        <v>486.8074951171875</v>
      </c>
      <c r="AM60" s="19" cm="1">
        <f t="array" aca="1" ref="AM60" ca="1">INDIRECT(_xlfn.CONCAT(AM$4,"_d!",AM$1,$A60))</f>
        <v>507.12188720703125</v>
      </c>
      <c r="AN60" s="19" cm="1">
        <f t="array" aca="1" ref="AN60" ca="1">INDIRECT(_xlfn.CONCAT(AN$4,"_d!",AN$1,$A60))</f>
        <v>512.48773193359375</v>
      </c>
      <c r="AO60" s="19" cm="1">
        <f t="array" aca="1" ref="AO60" ca="1">INDIRECT(_xlfn.CONCAT(AO$4,"_d!",AO$1,$A60))</f>
        <v>513.6796875</v>
      </c>
      <c r="AP60" s="19" cm="1">
        <f t="array" aca="1" ref="AP60" ca="1">INDIRECT(_xlfn.CONCAT(AP$4,"_d!",AP$1,$A60))</f>
        <v>526.1456298828125</v>
      </c>
      <c r="AQ60" s="19" cm="1">
        <f t="array" aca="1" ref="AQ60" ca="1">INDIRECT(_xlfn.CONCAT(AQ$4,"_d!",AQ$1,$A60))</f>
        <v>490.12075805664063</v>
      </c>
      <c r="AR60" s="42">
        <f t="shared" ca="1" si="20"/>
        <v>499.10169259905211</v>
      </c>
      <c r="AS60" s="19" cm="1">
        <f t="array" aca="1" ref="AS60" ca="1">INDIRECT(_xlfn.CONCAT(AS$4,"_d!",AS$1,$A60))</f>
        <v>487.51443481445313</v>
      </c>
      <c r="AT60" s="19" cm="1">
        <f t="array" aca="1" ref="AT60" ca="1">INDIRECT(_xlfn.CONCAT(AT$4,"_d!",AT$1,$A60))</f>
        <v>507.70980834960938</v>
      </c>
      <c r="AU60" s="19" cm="1">
        <f t="array" aca="1" ref="AU60" ca="1">INDIRECT(_xlfn.CONCAT(AU$4,"_d!",AU$1,$A60))</f>
        <v>511.69525146484375</v>
      </c>
      <c r="AV60" s="19" cm="1">
        <f t="array" aca="1" ref="AV60" ca="1">INDIRECT(_xlfn.CONCAT(AV$4,"_d!",AV$1,$A60))</f>
        <v>518.8062744140625</v>
      </c>
      <c r="AW60" s="19" cm="1">
        <f t="array" aca="1" ref="AW60" ca="1">INDIRECT(_xlfn.CONCAT(AW$4,"_d!",AW$1,$A60))</f>
        <v>523.3792724609375</v>
      </c>
      <c r="AX60" s="19" cm="1">
        <f t="array" aca="1" ref="AX60" ca="1">INDIRECT(_xlfn.CONCAT(AX$4,"_d!",AX$1,$A60))</f>
        <v>489.82305908203125</v>
      </c>
      <c r="AY60" s="42">
        <f t="shared" ca="1" si="21"/>
        <v>499.58200717604234</v>
      </c>
      <c r="AZ60" s="19" cm="1">
        <f t="array" aca="1" ref="AZ60" ca="1">INDIRECT(_xlfn.CONCAT(AZ$4,"_d!",AZ$1,$A60))</f>
        <v>486.68356323242188</v>
      </c>
      <c r="BA60" s="19" cm="1">
        <f t="array" aca="1" ref="BA60" ca="1">INDIRECT(_xlfn.CONCAT(BA$4,"_d!",BA$1,$A60))</f>
        <v>506.35971069335938</v>
      </c>
      <c r="BB60" s="19" cm="1">
        <f t="array" aca="1" ref="BB60" ca="1">INDIRECT(_xlfn.CONCAT(BB$4,"_d!",BB$1,$A60))</f>
        <v>510.98202514648438</v>
      </c>
      <c r="BC60" s="19" cm="1">
        <f t="array" aca="1" ref="BC60" ca="1">INDIRECT(_xlfn.CONCAT(BC$4,"_d!",BC$1,$A60))</f>
        <v>511.624267578125</v>
      </c>
      <c r="BD60" s="19" cm="1">
        <f t="array" aca="1" ref="BD60" ca="1">INDIRECT(_xlfn.CONCAT(BD$4,"_d!",BD$1,$A60))</f>
        <v>524.38336181640625</v>
      </c>
      <c r="BE60" s="19" cm="1">
        <f t="array" aca="1" ref="BE60" ca="1">INDIRECT(_xlfn.CONCAT(BE$4,"_d!",BE$1,$A60))</f>
        <v>494.370361328125</v>
      </c>
      <c r="BF60" s="42">
        <f t="shared" ca="1" si="22"/>
        <v>498.73778757490498</v>
      </c>
      <c r="BG60" s="19" cm="1">
        <f t="array" aca="1" ref="BG60" ca="1">INDIRECT(_xlfn.CONCAT(BG$4,"_d!",BG$1,$A60))</f>
        <v>484.81814575195313</v>
      </c>
      <c r="BH60" s="19" cm="1">
        <f t="array" aca="1" ref="BH60" ca="1">INDIRECT(_xlfn.CONCAT(BH$4,"_d!",BH$1,$A60))</f>
        <v>504.78399658203125</v>
      </c>
      <c r="BI60" s="19" cm="1">
        <f t="array" aca="1" ref="BI60" ca="1">INDIRECT(_xlfn.CONCAT(BI$4,"_d!",BI$1,$A60))</f>
        <v>509.791259765625</v>
      </c>
      <c r="BJ60" s="19" cm="1">
        <f t="array" aca="1" ref="BJ60" ca="1">INDIRECT(_xlfn.CONCAT(BJ$4,"_d!",BJ$1,$A60))</f>
        <v>509.862060546875</v>
      </c>
      <c r="BK60" s="19" cm="1">
        <f t="array" aca="1" ref="BK60" ca="1">INDIRECT(_xlfn.CONCAT(BK$4,"_d!",BK$1,$A60))</f>
        <v>523.000732421875</v>
      </c>
      <c r="BL60" s="19" cm="1">
        <f t="array" aca="1" ref="BL60" ca="1">INDIRECT(_xlfn.CONCAT(BL$4,"_d!",BL$1,$A60))</f>
        <v>493.60995483398438</v>
      </c>
      <c r="BM60" s="42">
        <f t="shared" ca="1" si="23"/>
        <v>497.11705591220777</v>
      </c>
      <c r="BN60" s="19" cm="1">
        <f t="array" aca="1" ref="BN60" ca="1">INDIRECT(_xlfn.CONCAT(BN$4,"_d!",BN$1,$A60))</f>
        <v>483.42034912109375</v>
      </c>
      <c r="BO60" s="19" cm="1">
        <f t="array" aca="1" ref="BO60" ca="1">INDIRECT(_xlfn.CONCAT(BO$4,"_d!",BO$1,$A60))</f>
        <v>504.45562744140625</v>
      </c>
      <c r="BP60" s="19" cm="1">
        <f t="array" aca="1" ref="BP60" ca="1">INDIRECT(_xlfn.CONCAT(BP$4,"_d!",BP$1,$A60))</f>
        <v>507.68270874023438</v>
      </c>
      <c r="BQ60" s="19" cm="1">
        <f t="array" aca="1" ref="BQ60" ca="1">INDIRECT(_xlfn.CONCAT(BQ$4,"_d!",BQ$1,$A60))</f>
        <v>511.219482421875</v>
      </c>
      <c r="BR60" s="19" cm="1">
        <f t="array" aca="1" ref="BR60" ca="1">INDIRECT(_xlfn.CONCAT(BR$4,"_d!",BR$1,$A60))</f>
        <v>522.6292724609375</v>
      </c>
      <c r="BS60" s="19" cm="1">
        <f t="array" aca="1" ref="BS60" ca="1">INDIRECT(_xlfn.CONCAT(BS$4,"_d!",BS$1,$A60))</f>
        <v>493.59326171875</v>
      </c>
      <c r="BT60" s="42">
        <f t="shared" ca="1" si="24"/>
        <v>496.27845440938341</v>
      </c>
      <c r="BU60" s="42"/>
      <c r="BV60" s="45">
        <f t="shared" ca="1" si="25"/>
        <v>500.0657775172732</v>
      </c>
      <c r="BW60" s="45">
        <f t="shared" ca="1" si="26"/>
        <v>501.50090200975546</v>
      </c>
      <c r="BX60" s="45">
        <f t="shared" ca="1" si="27"/>
        <v>493.21890749090795</v>
      </c>
      <c r="BY60" s="45">
        <f t="shared" ca="1" si="28"/>
        <v>499.2238670009412</v>
      </c>
      <c r="BZ60" s="45">
        <f t="shared" ca="1" si="29"/>
        <v>500.2790790401238</v>
      </c>
      <c r="CA60" s="45">
        <f t="shared" ca="1" si="30"/>
        <v>499.10169259905211</v>
      </c>
      <c r="CB60" s="45">
        <f t="shared" ca="1" si="31"/>
        <v>499.58200717604234</v>
      </c>
      <c r="CC60" s="45">
        <f t="shared" ca="1" si="32"/>
        <v>498.73778757490498</v>
      </c>
      <c r="CD60" s="45">
        <f t="shared" ca="1" si="33"/>
        <v>497.11705591220777</v>
      </c>
      <c r="CE60" s="45">
        <f t="shared" ca="1" si="34"/>
        <v>496.27845440938341</v>
      </c>
      <c r="CF60" s="45" cm="1">
        <f t="array" aca="1" ref="CF60" ca="1">+SUMPRODUCT($BV$3:$CE$3/100,$BV60:$CE60)</f>
        <v>498.14825863881589</v>
      </c>
      <c r="CG60" s="24"/>
      <c r="CH60" s="24">
        <f t="shared" ca="1" si="51"/>
        <v>2.9898751118774491E-2</v>
      </c>
      <c r="CI60" s="24">
        <f t="shared" ca="1" si="51"/>
        <v>2.9847552980968972E-2</v>
      </c>
      <c r="CJ60" s="24">
        <f t="shared" ca="1" si="51"/>
        <v>3.0459618616300865E-2</v>
      </c>
      <c r="CK60" s="24">
        <f t="shared" ca="1" si="51"/>
        <v>2.9657686991737764E-2</v>
      </c>
      <c r="CL60" s="24">
        <f t="shared" ca="1" si="51"/>
        <v>3.0037797634126395E-2</v>
      </c>
      <c r="CM60" s="24">
        <f t="shared" ca="1" si="51"/>
        <v>3.0043513687613155E-2</v>
      </c>
      <c r="CN60" s="24">
        <f t="shared" ca="1" si="51"/>
        <v>2.9789735067413003E-2</v>
      </c>
      <c r="CO60" s="24">
        <f t="shared" ca="1" si="51"/>
        <v>2.9807973834240942E-2</v>
      </c>
      <c r="CP60" s="24">
        <f t="shared" ca="1" si="51"/>
        <v>3.027726636795558E-2</v>
      </c>
      <c r="CQ60" s="24">
        <f t="shared" ca="1" si="50"/>
        <v>3.01683425078203E-2</v>
      </c>
      <c r="CR60" s="24">
        <f t="shared" ca="1" si="50"/>
        <v>3.0023531220800592E-2</v>
      </c>
      <c r="CS60" s="24">
        <f>+[1]NAC!AX61</f>
        <v>3.3964473941050288E-2</v>
      </c>
      <c r="CT60" s="24"/>
      <c r="CU60" s="24">
        <f t="shared" ca="1" si="52"/>
        <v>0.52053383714998103</v>
      </c>
      <c r="CV60" s="24">
        <f t="shared" ca="1" si="53"/>
        <v>0.52248867954280298</v>
      </c>
      <c r="CW60" s="24">
        <f t="shared" ca="1" si="54"/>
        <v>0.50809083988630688</v>
      </c>
      <c r="CX60" s="24">
        <f t="shared" ca="1" si="55"/>
        <v>0.52051274504942935</v>
      </c>
      <c r="CY60" s="24">
        <f t="shared" ca="1" si="56"/>
        <v>0.51804181977730202</v>
      </c>
      <c r="CZ60" s="24">
        <f t="shared" ca="1" si="57"/>
        <v>0.51725397180180477</v>
      </c>
      <c r="DA60" s="24">
        <f t="shared" ca="1" si="58"/>
        <v>0.51849096523832761</v>
      </c>
      <c r="DB60" s="24">
        <f t="shared" ca="1" si="59"/>
        <v>0.51812993837254728</v>
      </c>
      <c r="DC60" s="24">
        <f t="shared" ca="1" si="60"/>
        <v>0.5139557136858921</v>
      </c>
      <c r="DD60" s="24">
        <f t="shared" ca="1" si="61"/>
        <v>0.51423096984863315</v>
      </c>
      <c r="DE60" s="48">
        <f t="shared" ca="1" si="62"/>
        <v>0.51663309548298808</v>
      </c>
      <c r="DF60" s="48">
        <f>+[1]NAC!AG61</f>
        <v>0.51767215112736142</v>
      </c>
      <c r="DG60" s="24">
        <f t="shared" ca="1" si="49"/>
        <v>6.3028673013478809E-3</v>
      </c>
    </row>
    <row r="61" spans="1:111" x14ac:dyDescent="0.25">
      <c r="A61">
        <f t="shared" si="36"/>
        <v>88</v>
      </c>
      <c r="B61" s="35">
        <f>+NAC!A61</f>
        <v>44409</v>
      </c>
      <c r="C61" s="19" cm="1">
        <f t="array" aca="1" ref="C61" ca="1">INDIRECT(_xlfn.CONCAT(C$4,"_d!",C$1,$A61))</f>
        <v>501.66519165039063</v>
      </c>
      <c r="D61" s="19" cm="1">
        <f t="array" aca="1" ref="D61" ca="1">INDIRECT(_xlfn.CONCAT(D$4,"_d!",D$1,$A61))</f>
        <v>515.2781982421875</v>
      </c>
      <c r="E61" s="19" cm="1">
        <f t="array" aca="1" ref="E61" ca="1">INDIRECT(_xlfn.CONCAT(E$4,"_d!",E$1,$A61))</f>
        <v>525.85186767578125</v>
      </c>
      <c r="F61" s="19" cm="1">
        <f t="array" aca="1" ref="F61" ca="1">INDIRECT(_xlfn.CONCAT(F$4,"_d!",F$1,$A61))</f>
        <v>532.89422607421875</v>
      </c>
      <c r="G61" s="19" cm="1">
        <f t="array" aca="1" ref="G61" ca="1">INDIRECT(_xlfn.CONCAT(G$4,"_d!",G$1,$A61))</f>
        <v>533.39593505859375</v>
      </c>
      <c r="H61" s="19" cm="1">
        <f t="array" aca="1" ref="H61" ca="1">INDIRECT(_xlfn.CONCAT(H$4,"_d!",H$1,$A61))</f>
        <v>501.67205810546875</v>
      </c>
      <c r="I61" s="42">
        <f t="shared" ca="1" si="15"/>
        <v>511.19939088200647</v>
      </c>
      <c r="J61" s="19" cm="1">
        <f t="array" aca="1" ref="J61" ca="1">INDIRECT(_xlfn.CONCAT(J$4,"_d!",J$1,$A61))</f>
        <v>502.462890625</v>
      </c>
      <c r="K61" s="19" cm="1">
        <f t="array" aca="1" ref="K61" ca="1">INDIRECT(_xlfn.CONCAT(K$4,"_d!",K$1,$A61))</f>
        <v>519.86212158203125</v>
      </c>
      <c r="L61" s="19" cm="1">
        <f t="array" aca="1" ref="L61" ca="1">INDIRECT(_xlfn.CONCAT(L$4,"_d!",L$1,$A61))</f>
        <v>525.21759033203125</v>
      </c>
      <c r="M61" s="19" cm="1">
        <f t="array" aca="1" ref="M61" ca="1">INDIRECT(_xlfn.CONCAT(M$4,"_d!",M$1,$A61))</f>
        <v>529.60595703125</v>
      </c>
      <c r="N61" s="19" cm="1">
        <f t="array" aca="1" ref="N61" ca="1">INDIRECT(_xlfn.CONCAT(N$4,"_d!",N$1,$A61))</f>
        <v>532.9442138671875</v>
      </c>
      <c r="O61" s="19" cm="1">
        <f t="array" aca="1" ref="O61" ca="1">INDIRECT(_xlfn.CONCAT(O$4,"_d!",O$1,$A61))</f>
        <v>502.39797973632813</v>
      </c>
      <c r="P61" s="42">
        <f t="shared" ca="1" si="16"/>
        <v>512.86199472461817</v>
      </c>
      <c r="Q61" s="19" cm="1">
        <f t="array" aca="1" ref="Q61" ca="1">INDIRECT(_xlfn.CONCAT(Q$4,"_d!",Q$1,$A61))</f>
        <v>499.46160888671875</v>
      </c>
      <c r="R61" s="19" cm="1">
        <f t="array" aca="1" ref="R61" ca="1">INDIRECT(_xlfn.CONCAT(R$4,"_d!",R$1,$A61))</f>
        <v>499.46160888671875</v>
      </c>
      <c r="S61" s="19" cm="1">
        <f t="array" aca="1" ref="S61" ca="1">INDIRECT(_xlfn.CONCAT(S$4,"_d!",S$1,$A61))</f>
        <v>524.3690185546875</v>
      </c>
      <c r="T61" s="19" cm="1">
        <f t="array" aca="1" ref="T61" ca="1">INDIRECT(_xlfn.CONCAT(T$4,"_d!",T$1,$A61))</f>
        <v>534.11639404296875</v>
      </c>
      <c r="U61" s="19" cm="1">
        <f t="array" aca="1" ref="U61" ca="1">INDIRECT(_xlfn.CONCAT(U$4,"_d!",U$1,$A61))</f>
        <v>533.01513671875</v>
      </c>
      <c r="V61" s="19" cm="1">
        <f t="array" aca="1" ref="V61" ca="1">INDIRECT(_xlfn.CONCAT(V$4,"_d!",V$1,$A61))</f>
        <v>505.923828125</v>
      </c>
      <c r="W61" s="42">
        <f t="shared" ca="1" si="17"/>
        <v>505.25515874569254</v>
      </c>
      <c r="X61" s="19" cm="1">
        <f t="array" aca="1" ref="X61" ca="1">INDIRECT(_xlfn.CONCAT(X$4,"_d!",X$1,$A61))</f>
        <v>498.52447509765625</v>
      </c>
      <c r="Y61" s="19" cm="1">
        <f t="array" aca="1" ref="Y61" ca="1">INDIRECT(_xlfn.CONCAT(Y$4,"_d!",Y$1,$A61))</f>
        <v>517.19610595703125</v>
      </c>
      <c r="Z61" s="19" cm="1">
        <f t="array" aca="1" ref="Z61" ca="1">INDIRECT(_xlfn.CONCAT(Z$4,"_d!",Z$1,$A61))</f>
        <v>526.63226318359375</v>
      </c>
      <c r="AA61" s="19" cm="1">
        <f t="array" aca="1" ref="AA61" ca="1">INDIRECT(_xlfn.CONCAT(AA$4,"_d!",AA$1,$A61))</f>
        <v>528.642333984375</v>
      </c>
      <c r="AB61" s="19" cm="1">
        <f t="array" aca="1" ref="AB61" ca="1">INDIRECT(_xlfn.CONCAT(AB$4,"_d!",AB$1,$A61))</f>
        <v>536.25140380859375</v>
      </c>
      <c r="AC61" s="19" cm="1">
        <f t="array" aca="1" ref="AC61" ca="1">INDIRECT(_xlfn.CONCAT(AC$4,"_d!",AC$1,$A61))</f>
        <v>509.73098754882813</v>
      </c>
      <c r="AD61" s="42">
        <f t="shared" ca="1" si="18"/>
        <v>510.9780873552927</v>
      </c>
      <c r="AE61" s="19" cm="1">
        <f t="array" aca="1" ref="AE61" ca="1">INDIRECT(_xlfn.CONCAT(AE$4,"_d!",AE$1,$A61))</f>
        <v>499.8486328125</v>
      </c>
      <c r="AF61" s="19" cm="1">
        <f t="array" aca="1" ref="AF61" ca="1">INDIRECT(_xlfn.CONCAT(AF$4,"_d!",AF$1,$A61))</f>
        <v>519.02685546875</v>
      </c>
      <c r="AG61" s="19" cm="1">
        <f t="array" aca="1" ref="AG61" ca="1">INDIRECT(_xlfn.CONCAT(AG$4,"_d!",AG$1,$A61))</f>
        <v>526.35467529296875</v>
      </c>
      <c r="AH61" s="19" cm="1">
        <f t="array" aca="1" ref="AH61" ca="1">INDIRECT(_xlfn.CONCAT(AH$4,"_d!",AH$1,$A61))</f>
        <v>533.29351806640625</v>
      </c>
      <c r="AI61" s="19" cm="1">
        <f t="array" aca="1" ref="AI61" ca="1">INDIRECT(_xlfn.CONCAT(AI$4,"_d!",AI$1,$A61))</f>
        <v>532.21697998046875</v>
      </c>
      <c r="AJ61" s="19" cm="1">
        <f t="array" aca="1" ref="AJ61" ca="1">INDIRECT(_xlfn.CONCAT(AJ$4,"_d!",AJ$1,$A61))</f>
        <v>511.3935546875</v>
      </c>
      <c r="AK61" s="42">
        <f t="shared" ca="1" si="19"/>
        <v>512.18884215617391</v>
      </c>
      <c r="AL61" s="19" cm="1">
        <f t="array" aca="1" ref="AL61" ca="1">INDIRECT(_xlfn.CONCAT(AL$4,"_d!",AL$1,$A61))</f>
        <v>498.93545532226563</v>
      </c>
      <c r="AM61" s="19" cm="1">
        <f t="array" aca="1" ref="AM61" ca="1">INDIRECT(_xlfn.CONCAT(AM$4,"_d!",AM$1,$A61))</f>
        <v>518.4312744140625</v>
      </c>
      <c r="AN61" s="19" cm="1">
        <f t="array" aca="1" ref="AN61" ca="1">INDIRECT(_xlfn.CONCAT(AN$4,"_d!",AN$1,$A61))</f>
        <v>524.72076416015625</v>
      </c>
      <c r="AO61" s="19" cm="1">
        <f t="array" aca="1" ref="AO61" ca="1">INDIRECT(_xlfn.CONCAT(AO$4,"_d!",AO$1,$A61))</f>
        <v>527.59710693359375</v>
      </c>
      <c r="AP61" s="19" cm="1">
        <f t="array" aca="1" ref="AP61" ca="1">INDIRECT(_xlfn.CONCAT(AP$4,"_d!",AP$1,$A61))</f>
        <v>535.743408203125</v>
      </c>
      <c r="AQ61" s="19" cm="1">
        <f t="array" aca="1" ref="AQ61" ca="1">INDIRECT(_xlfn.CONCAT(AQ$4,"_d!",AQ$1,$A61))</f>
        <v>506.71551513671875</v>
      </c>
      <c r="AR61" s="42">
        <f t="shared" ca="1" si="20"/>
        <v>511.15927492883333</v>
      </c>
      <c r="AS61" s="19" cm="1">
        <f t="array" aca="1" ref="AS61" ca="1">INDIRECT(_xlfn.CONCAT(AS$4,"_d!",AS$1,$A61))</f>
        <v>499.96533203125</v>
      </c>
      <c r="AT61" s="19" cm="1">
        <f t="array" aca="1" ref="AT61" ca="1">INDIRECT(_xlfn.CONCAT(AT$4,"_d!",AT$1,$A61))</f>
        <v>519.15081787109375</v>
      </c>
      <c r="AU61" s="19" cm="1">
        <f t="array" aca="1" ref="AU61" ca="1">INDIRECT(_xlfn.CONCAT(AU$4,"_d!",AU$1,$A61))</f>
        <v>524.337646484375</v>
      </c>
      <c r="AV61" s="19" cm="1">
        <f t="array" aca="1" ref="AV61" ca="1">INDIRECT(_xlfn.CONCAT(AV$4,"_d!",AV$1,$A61))</f>
        <v>532.81671142578125</v>
      </c>
      <c r="AW61" s="19" cm="1">
        <f t="array" aca="1" ref="AW61" ca="1">INDIRECT(_xlfn.CONCAT(AW$4,"_d!",AW$1,$A61))</f>
        <v>533.376708984375</v>
      </c>
      <c r="AX61" s="19" cm="1">
        <f t="array" aca="1" ref="AX61" ca="1">INDIRECT(_xlfn.CONCAT(AX$4,"_d!",AX$1,$A61))</f>
        <v>506.29959106445313</v>
      </c>
      <c r="AY61" s="42">
        <f t="shared" ca="1" si="21"/>
        <v>511.87525489324241</v>
      </c>
      <c r="AZ61" s="19" cm="1">
        <f t="array" aca="1" ref="AZ61" ca="1">INDIRECT(_xlfn.CONCAT(AZ$4,"_d!",AZ$1,$A61))</f>
        <v>499.57315063476563</v>
      </c>
      <c r="BA61" s="19" cm="1">
        <f t="array" aca="1" ref="BA61" ca="1">INDIRECT(_xlfn.CONCAT(BA$4,"_d!",BA$1,$A61))</f>
        <v>518.15301513671875</v>
      </c>
      <c r="BB61" s="19" cm="1">
        <f t="array" aca="1" ref="BB61" ca="1">INDIRECT(_xlfn.CONCAT(BB$4,"_d!",BB$1,$A61))</f>
        <v>523.5791015625</v>
      </c>
      <c r="BC61" s="19" cm="1">
        <f t="array" aca="1" ref="BC61" ca="1">INDIRECT(_xlfn.CONCAT(BC$4,"_d!",BC$1,$A61))</f>
        <v>525.80792236328125</v>
      </c>
      <c r="BD61" s="19" cm="1">
        <f t="array" aca="1" ref="BD61" ca="1">INDIRECT(_xlfn.CONCAT(BD$4,"_d!",BD$1,$A61))</f>
        <v>534.43914794921875</v>
      </c>
      <c r="BE61" s="19" cm="1">
        <f t="array" aca="1" ref="BE61" ca="1">INDIRECT(_xlfn.CONCAT(BE$4,"_d!",BE$1,$A61))</f>
        <v>511.35903930664063</v>
      </c>
      <c r="BF61" s="42">
        <f t="shared" ca="1" si="22"/>
        <v>511.37431217632525</v>
      </c>
      <c r="BG61" s="19" cm="1">
        <f t="array" aca="1" ref="BG61" ca="1">INDIRECT(_xlfn.CONCAT(BG$4,"_d!",BG$1,$A61))</f>
        <v>497.84506225585938</v>
      </c>
      <c r="BH61" s="19" cm="1">
        <f t="array" aca="1" ref="BH61" ca="1">INDIRECT(_xlfn.CONCAT(BH$4,"_d!",BH$1,$A61))</f>
        <v>516.95452880859375</v>
      </c>
      <c r="BI61" s="19" cm="1">
        <f t="array" aca="1" ref="BI61" ca="1">INDIRECT(_xlfn.CONCAT(BI$4,"_d!",BI$1,$A61))</f>
        <v>522.28607177734375</v>
      </c>
      <c r="BJ61" s="19" cm="1">
        <f t="array" aca="1" ref="BJ61" ca="1">INDIRECT(_xlfn.CONCAT(BJ$4,"_d!",BJ$1,$A61))</f>
        <v>523.7325439453125</v>
      </c>
      <c r="BK61" s="19" cm="1">
        <f t="array" aca="1" ref="BK61" ca="1">INDIRECT(_xlfn.CONCAT(BK$4,"_d!",BK$1,$A61))</f>
        <v>533.33819580078125</v>
      </c>
      <c r="BL61" s="19" cm="1">
        <f t="array" aca="1" ref="BL61" ca="1">INDIRECT(_xlfn.CONCAT(BL$4,"_d!",BL$1,$A61))</f>
        <v>510.49667358398438</v>
      </c>
      <c r="BM61" s="42">
        <f t="shared" ca="1" si="23"/>
        <v>509.92555805001115</v>
      </c>
      <c r="BN61" s="19" cm="1">
        <f t="array" aca="1" ref="BN61" ca="1">INDIRECT(_xlfn.CONCAT(BN$4,"_d!",BN$1,$A61))</f>
        <v>496.93020629882813</v>
      </c>
      <c r="BO61" s="19" cm="1">
        <f t="array" aca="1" ref="BO61" ca="1">INDIRECT(_xlfn.CONCAT(BO$4,"_d!",BO$1,$A61))</f>
        <v>517.13360595703125</v>
      </c>
      <c r="BP61" s="19" cm="1">
        <f t="array" aca="1" ref="BP61" ca="1">INDIRECT(_xlfn.CONCAT(BP$4,"_d!",BP$1,$A61))</f>
        <v>520.75604248046875</v>
      </c>
      <c r="BQ61" s="19" cm="1">
        <f t="array" aca="1" ref="BQ61" ca="1">INDIRECT(_xlfn.CONCAT(BQ$4,"_d!",BQ$1,$A61))</f>
        <v>526.1165771484375</v>
      </c>
      <c r="BR61" s="19" cm="1">
        <f t="array" aca="1" ref="BR61" ca="1">INDIRECT(_xlfn.CONCAT(BR$4,"_d!",BR$1,$A61))</f>
        <v>533.24847412109375</v>
      </c>
      <c r="BS61" s="19" cm="1">
        <f t="array" aca="1" ref="BS61" ca="1">INDIRECT(_xlfn.CONCAT(BS$4,"_d!",BS$1,$A61))</f>
        <v>510.69534301757813</v>
      </c>
      <c r="BT61" s="42">
        <f t="shared" ca="1" si="24"/>
        <v>509.58125131167043</v>
      </c>
      <c r="BU61" s="42"/>
      <c r="BV61" s="45">
        <f t="shared" ca="1" si="25"/>
        <v>511.19939088200647</v>
      </c>
      <c r="BW61" s="45">
        <f t="shared" ca="1" si="26"/>
        <v>512.86199472461817</v>
      </c>
      <c r="BX61" s="45">
        <f t="shared" ca="1" si="27"/>
        <v>505.25515874569254</v>
      </c>
      <c r="BY61" s="45">
        <f t="shared" ca="1" si="28"/>
        <v>510.9780873552927</v>
      </c>
      <c r="BZ61" s="45">
        <f t="shared" ca="1" si="29"/>
        <v>512.18884215617391</v>
      </c>
      <c r="CA61" s="45">
        <f t="shared" ca="1" si="30"/>
        <v>511.15927492883333</v>
      </c>
      <c r="CB61" s="45">
        <f t="shared" ca="1" si="31"/>
        <v>511.87525489324241</v>
      </c>
      <c r="CC61" s="45">
        <f t="shared" ca="1" si="32"/>
        <v>511.37431217632525</v>
      </c>
      <c r="CD61" s="45">
        <f t="shared" ca="1" si="33"/>
        <v>509.92555805001115</v>
      </c>
      <c r="CE61" s="45">
        <f t="shared" ca="1" si="34"/>
        <v>509.58125131167043</v>
      </c>
      <c r="CF61" s="45" cm="1">
        <f t="array" aca="1" ref="CF61" ca="1">+SUMPRODUCT($BV$3:$CE$3/100,$BV61:$CE61)</f>
        <v>510.49562005406352</v>
      </c>
      <c r="CG61" s="24"/>
      <c r="CH61" s="24">
        <f t="shared" ca="1" si="51"/>
        <v>2.2264297749007067E-2</v>
      </c>
      <c r="CI61" s="24">
        <f t="shared" ca="1" si="51"/>
        <v>2.2654182015093838E-2</v>
      </c>
      <c r="CJ61" s="24">
        <f t="shared" ca="1" si="51"/>
        <v>2.4403466841965038E-2</v>
      </c>
      <c r="CK61" s="24">
        <f t="shared" ca="1" si="51"/>
        <v>2.3544988794234278E-2</v>
      </c>
      <c r="CL61" s="24">
        <f t="shared" ca="1" si="51"/>
        <v>2.3806238587672279E-2</v>
      </c>
      <c r="CM61" s="24">
        <f t="shared" ca="1" si="51"/>
        <v>2.4158568300964633E-2</v>
      </c>
      <c r="CN61" s="24">
        <f t="shared" ca="1" si="51"/>
        <v>2.4607066588905768E-2</v>
      </c>
      <c r="CO61" s="24">
        <f t="shared" ca="1" si="51"/>
        <v>2.5337010581983233E-2</v>
      </c>
      <c r="CP61" s="24">
        <f t="shared" ca="1" si="51"/>
        <v>2.5765565645901711E-2</v>
      </c>
      <c r="CQ61" s="24">
        <f t="shared" ca="1" si="50"/>
        <v>2.6805106657548761E-2</v>
      </c>
      <c r="CR61" s="24">
        <f t="shared" ca="1" si="50"/>
        <v>2.4786519276382979E-2</v>
      </c>
      <c r="CS61" s="24">
        <f>+[1]NAC!AX62</f>
        <v>1.4914102322069134E-2</v>
      </c>
      <c r="CT61" s="24"/>
      <c r="CU61" s="24">
        <f t="shared" ca="1" si="52"/>
        <v>0.51165729890642275</v>
      </c>
      <c r="CV61" s="24">
        <f t="shared" ca="1" si="53"/>
        <v>0.51446502086072377</v>
      </c>
      <c r="CW61" s="24">
        <f t="shared" ca="1" si="54"/>
        <v>0.50224689841218906</v>
      </c>
      <c r="CX61" s="24">
        <f t="shared" ca="1" si="55"/>
        <v>0.51482150751266764</v>
      </c>
      <c r="CY61" s="24">
        <f t="shared" ca="1" si="56"/>
        <v>0.51287894898264508</v>
      </c>
      <c r="CZ61" s="24">
        <f t="shared" ca="1" si="57"/>
        <v>0.51278908925748401</v>
      </c>
      <c r="DA61" s="24">
        <f t="shared" ca="1" si="58"/>
        <v>0.51487003639315509</v>
      </c>
      <c r="DB61" s="24">
        <f t="shared" ca="1" si="59"/>
        <v>0.51585325930130632</v>
      </c>
      <c r="DC61" s="24">
        <f t="shared" ca="1" si="60"/>
        <v>0.51268576392242582</v>
      </c>
      <c r="DD61" s="24">
        <f t="shared" ca="1" si="61"/>
        <v>0.51448349941856786</v>
      </c>
      <c r="DE61" s="48">
        <f t="shared" ca="1" si="62"/>
        <v>0.51308119466506819</v>
      </c>
      <c r="DF61" s="48">
        <f>+[1]NAC!AG62</f>
        <v>0.51409077425096394</v>
      </c>
      <c r="DG61" s="24">
        <f t="shared" ca="1" si="49"/>
        <v>-2.826200512145105E-3</v>
      </c>
    </row>
    <row r="62" spans="1:111" x14ac:dyDescent="0.25">
      <c r="A62">
        <f t="shared" si="36"/>
        <v>89</v>
      </c>
      <c r="B62" s="35">
        <f>+NAC!A62</f>
        <v>44440</v>
      </c>
      <c r="C62" s="19" cm="1">
        <f t="array" aca="1" ref="C62" ca="1">INDIRECT(_xlfn.CONCAT(C$4,"_d!",C$1,$A62))</f>
        <v>520.42303466796875</v>
      </c>
      <c r="D62" s="19" cm="1">
        <f t="array" aca="1" ref="D62" ca="1">INDIRECT(_xlfn.CONCAT(D$4,"_d!",D$1,$A62))</f>
        <v>532.6839599609375</v>
      </c>
      <c r="E62" s="19" cm="1">
        <f t="array" aca="1" ref="E62" ca="1">INDIRECT(_xlfn.CONCAT(E$4,"_d!",E$1,$A62))</f>
        <v>542.4942626953125</v>
      </c>
      <c r="F62" s="19" cm="1">
        <f t="array" aca="1" ref="F62" ca="1">INDIRECT(_xlfn.CONCAT(F$4,"_d!",F$1,$A62))</f>
        <v>547.711181640625</v>
      </c>
      <c r="G62" s="19" cm="1">
        <f t="array" aca="1" ref="G62" ca="1">INDIRECT(_xlfn.CONCAT(G$4,"_d!",G$1,$A62))</f>
        <v>548.94171142578125</v>
      </c>
      <c r="H62" s="19" cm="1">
        <f t="array" aca="1" ref="H62" ca="1">INDIRECT(_xlfn.CONCAT(H$4,"_d!",H$1,$A62))</f>
        <v>520.63616943359375</v>
      </c>
      <c r="I62" s="42">
        <f t="shared" ca="1" si="15"/>
        <v>528.99845957655384</v>
      </c>
      <c r="J62" s="19" cm="1">
        <f t="array" aca="1" ref="J62" ca="1">INDIRECT(_xlfn.CONCAT(J$4,"_d!",J$1,$A62))</f>
        <v>521.5653076171875</v>
      </c>
      <c r="K62" s="19" cm="1">
        <f t="array" aca="1" ref="K62" ca="1">INDIRECT(_xlfn.CONCAT(K$4,"_d!",K$1,$A62))</f>
        <v>537.43731689453125</v>
      </c>
      <c r="L62" s="19" cm="1">
        <f t="array" aca="1" ref="L62" ca="1">INDIRECT(_xlfn.CONCAT(L$4,"_d!",L$1,$A62))</f>
        <v>541.8409423828125</v>
      </c>
      <c r="M62" s="19" cm="1">
        <f t="array" aca="1" ref="M62" ca="1">INDIRECT(_xlfn.CONCAT(M$4,"_d!",M$1,$A62))</f>
        <v>544.533203125</v>
      </c>
      <c r="N62" s="19" cm="1">
        <f t="array" aca="1" ref="N62" ca="1">INDIRECT(_xlfn.CONCAT(N$4,"_d!",N$1,$A62))</f>
        <v>548.735107421875</v>
      </c>
      <c r="O62" s="19" cm="1">
        <f t="array" aca="1" ref="O62" ca="1">INDIRECT(_xlfn.CONCAT(O$4,"_d!",O$1,$A62))</f>
        <v>521.65509033203125</v>
      </c>
      <c r="P62" s="42">
        <f t="shared" ca="1" si="16"/>
        <v>530.90143714287694</v>
      </c>
      <c r="Q62" s="19" cm="1">
        <f t="array" aca="1" ref="Q62" ca="1">INDIRECT(_xlfn.CONCAT(Q$4,"_d!",Q$1,$A62))</f>
        <v>518.3240966796875</v>
      </c>
      <c r="R62" s="19" cm="1">
        <f t="array" aca="1" ref="R62" ca="1">INDIRECT(_xlfn.CONCAT(R$4,"_d!",R$1,$A62))</f>
        <v>518.3240966796875</v>
      </c>
      <c r="S62" s="19" cm="1">
        <f t="array" aca="1" ref="S62" ca="1">INDIRECT(_xlfn.CONCAT(S$4,"_d!",S$1,$A62))</f>
        <v>540.93621826171875</v>
      </c>
      <c r="T62" s="19" cm="1">
        <f t="array" aca="1" ref="T62" ca="1">INDIRECT(_xlfn.CONCAT(T$4,"_d!",T$1,$A62))</f>
        <v>548.79132080078125</v>
      </c>
      <c r="U62" s="19" cm="1">
        <f t="array" aca="1" ref="U62" ca="1">INDIRECT(_xlfn.CONCAT(U$4,"_d!",U$1,$A62))</f>
        <v>548.37841796875</v>
      </c>
      <c r="V62" s="19" cm="1">
        <f t="array" aca="1" ref="V62" ca="1">INDIRECT(_xlfn.CONCAT(V$4,"_d!",V$1,$A62))</f>
        <v>525.1536865234375</v>
      </c>
      <c r="W62" s="42">
        <f t="shared" ca="1" si="17"/>
        <v>523.5671060222345</v>
      </c>
      <c r="X62" s="19" cm="1">
        <f t="array" aca="1" ref="X62" ca="1">INDIRECT(_xlfn.CONCAT(X$4,"_d!",X$1,$A62))</f>
        <v>517.646728515625</v>
      </c>
      <c r="Y62" s="19" cm="1">
        <f t="array" aca="1" ref="Y62" ca="1">INDIRECT(_xlfn.CONCAT(Y$4,"_d!",Y$1,$A62))</f>
        <v>535.0670166015625</v>
      </c>
      <c r="Z62" s="19" cm="1">
        <f t="array" aca="1" ref="Z62" ca="1">INDIRECT(_xlfn.CONCAT(Z$4,"_d!",Z$1,$A62))</f>
        <v>542.90667724609375</v>
      </c>
      <c r="AA62" s="19" cm="1">
        <f t="array" aca="1" ref="AA62" ca="1">INDIRECT(_xlfn.CONCAT(AA$4,"_d!",AA$1,$A62))</f>
        <v>543.63037109375</v>
      </c>
      <c r="AB62" s="19" cm="1">
        <f t="array" aca="1" ref="AB62" ca="1">INDIRECT(_xlfn.CONCAT(AB$4,"_d!",AB$1,$A62))</f>
        <v>551.46051025390625</v>
      </c>
      <c r="AC62" s="19" cm="1">
        <f t="array" aca="1" ref="AC62" ca="1">INDIRECT(_xlfn.CONCAT(AC$4,"_d!",AC$1,$A62))</f>
        <v>528.78790283203125</v>
      </c>
      <c r="AD62" s="42">
        <f t="shared" ca="1" si="18"/>
        <v>529.05175359578504</v>
      </c>
      <c r="AE62" s="19" cm="1">
        <f t="array" aca="1" ref="AE62" ca="1">INDIRECT(_xlfn.CONCAT(AE$4,"_d!",AE$1,$A62))</f>
        <v>518.8232421875</v>
      </c>
      <c r="AF62" s="19" cm="1">
        <f t="array" aca="1" ref="AF62" ca="1">INDIRECT(_xlfn.CONCAT(AF$4,"_d!",AF$1,$A62))</f>
        <v>536.9271240234375</v>
      </c>
      <c r="AG62" s="19" cm="1">
        <f t="array" aca="1" ref="AG62" ca="1">INDIRECT(_xlfn.CONCAT(AG$4,"_d!",AG$1,$A62))</f>
        <v>542.89508056640625</v>
      </c>
      <c r="AH62" s="19" cm="1">
        <f t="array" aca="1" ref="AH62" ca="1">INDIRECT(_xlfn.CONCAT(AH$4,"_d!",AH$1,$A62))</f>
        <v>547.9544677734375</v>
      </c>
      <c r="AI62" s="19" cm="1">
        <f t="array" aca="1" ref="AI62" ca="1">INDIRECT(_xlfn.CONCAT(AI$4,"_d!",AI$1,$A62))</f>
        <v>547.49066162109375</v>
      </c>
      <c r="AJ62" s="19" cm="1">
        <f t="array" aca="1" ref="AJ62" ca="1">INDIRECT(_xlfn.CONCAT(AJ$4,"_d!",AJ$1,$A62))</f>
        <v>530.46856689453125</v>
      </c>
      <c r="AK62" s="42">
        <f t="shared" ca="1" si="19"/>
        <v>530.21872848318105</v>
      </c>
      <c r="AL62" s="19" cm="1">
        <f t="array" aca="1" ref="AL62" ca="1">INDIRECT(_xlfn.CONCAT(AL$4,"_d!",AL$1,$A62))</f>
        <v>517.83734130859375</v>
      </c>
      <c r="AM62" s="19" cm="1">
        <f t="array" aca="1" ref="AM62" ca="1">INDIRECT(_xlfn.CONCAT(AM$4,"_d!",AM$1,$A62))</f>
        <v>536.204833984375</v>
      </c>
      <c r="AN62" s="19" cm="1">
        <f t="array" aca="1" ref="AN62" ca="1">INDIRECT(_xlfn.CONCAT(AN$4,"_d!",AN$1,$A62))</f>
        <v>541.48175048828125</v>
      </c>
      <c r="AO62" s="19" cm="1">
        <f t="array" aca="1" ref="AO62" ca="1">INDIRECT(_xlfn.CONCAT(AO$4,"_d!",AO$1,$A62))</f>
        <v>542.77105712890625</v>
      </c>
      <c r="AP62" s="19" cm="1">
        <f t="array" aca="1" ref="AP62" ca="1">INDIRECT(_xlfn.CONCAT(AP$4,"_d!",AP$1,$A62))</f>
        <v>551.15069580078125</v>
      </c>
      <c r="AQ62" s="19" cm="1">
        <f t="array" aca="1" ref="AQ62" ca="1">INDIRECT(_xlfn.CONCAT(AQ$4,"_d!",AQ$1,$A62))</f>
        <v>526.0477294921875</v>
      </c>
      <c r="AR62" s="42">
        <f t="shared" ca="1" si="20"/>
        <v>529.17891282810047</v>
      </c>
      <c r="AS62" s="19" cm="1">
        <f t="array" aca="1" ref="AS62" ca="1">INDIRECT(_xlfn.CONCAT(AS$4,"_d!",AS$1,$A62))</f>
        <v>519.21246337890625</v>
      </c>
      <c r="AT62" s="19" cm="1">
        <f t="array" aca="1" ref="AT62" ca="1">INDIRECT(_xlfn.CONCAT(AT$4,"_d!",AT$1,$A62))</f>
        <v>536.84722900390625</v>
      </c>
      <c r="AU62" s="19" cm="1">
        <f t="array" aca="1" ref="AU62" ca="1">INDIRECT(_xlfn.CONCAT(AU$4,"_d!",AU$1,$A62))</f>
        <v>541.19622802734375</v>
      </c>
      <c r="AV62" s="19" cm="1">
        <f t="array" aca="1" ref="AV62" ca="1">INDIRECT(_xlfn.CONCAT(AV$4,"_d!",AV$1,$A62))</f>
        <v>547.69097900390625</v>
      </c>
      <c r="AW62" s="19" cm="1">
        <f t="array" aca="1" ref="AW62" ca="1">INDIRECT(_xlfn.CONCAT(AW$4,"_d!",AW$1,$A62))</f>
        <v>548.08123779296875</v>
      </c>
      <c r="AX62" s="19" cm="1">
        <f t="array" aca="1" ref="AX62" ca="1">INDIRECT(_xlfn.CONCAT(AX$4,"_d!",AX$1,$A62))</f>
        <v>525.49871826171875</v>
      </c>
      <c r="AY62" s="42">
        <f t="shared" ca="1" si="21"/>
        <v>529.96377895199498</v>
      </c>
      <c r="AZ62" s="19" cm="1">
        <f t="array" aca="1" ref="AZ62" ca="1">INDIRECT(_xlfn.CONCAT(AZ$4,"_d!",AZ$1,$A62))</f>
        <v>518.867431640625</v>
      </c>
      <c r="BA62" s="19" cm="1">
        <f t="array" aca="1" ref="BA62" ca="1">INDIRECT(_xlfn.CONCAT(BA$4,"_d!",BA$1,$A62))</f>
        <v>536.0118408203125</v>
      </c>
      <c r="BB62" s="19" cm="1">
        <f t="array" aca="1" ref="BB62" ca="1">INDIRECT(_xlfn.CONCAT(BB$4,"_d!",BB$1,$A62))</f>
        <v>540.26934814453125</v>
      </c>
      <c r="BC62" s="19" cm="1">
        <f t="array" aca="1" ref="BC62" ca="1">INDIRECT(_xlfn.CONCAT(BC$4,"_d!",BC$1,$A62))</f>
        <v>540.92584228515625</v>
      </c>
      <c r="BD62" s="19" cm="1">
        <f t="array" aca="1" ref="BD62" ca="1">INDIRECT(_xlfn.CONCAT(BD$4,"_d!",BD$1,$A62))</f>
        <v>549.1285400390625</v>
      </c>
      <c r="BE62" s="19" cm="1">
        <f t="array" aca="1" ref="BE62" ca="1">INDIRECT(_xlfn.CONCAT(BE$4,"_d!",BE$1,$A62))</f>
        <v>530.4945068359375</v>
      </c>
      <c r="BF62" s="42">
        <f t="shared" ca="1" si="22"/>
        <v>529.52951574370138</v>
      </c>
      <c r="BG62" s="19" cm="1">
        <f t="array" aca="1" ref="BG62" ca="1">INDIRECT(_xlfn.CONCAT(BG$4,"_d!",BG$1,$A62))</f>
        <v>516.9173583984375</v>
      </c>
      <c r="BH62" s="19" cm="1">
        <f t="array" aca="1" ref="BH62" ca="1">INDIRECT(_xlfn.CONCAT(BH$4,"_d!",BH$1,$A62))</f>
        <v>534.9552001953125</v>
      </c>
      <c r="BI62" s="19" cm="1">
        <f t="array" aca="1" ref="BI62" ca="1">INDIRECT(_xlfn.CONCAT(BI$4,"_d!",BI$1,$A62))</f>
        <v>538.72601318359375</v>
      </c>
      <c r="BJ62" s="19" cm="1">
        <f t="array" aca="1" ref="BJ62" ca="1">INDIRECT(_xlfn.CONCAT(BJ$4,"_d!",BJ$1,$A62))</f>
        <v>538.63311767578125</v>
      </c>
      <c r="BK62" s="19" cm="1">
        <f t="array" aca="1" ref="BK62" ca="1">INDIRECT(_xlfn.CONCAT(BK$4,"_d!",BK$1,$A62))</f>
        <v>547.8572998046875</v>
      </c>
      <c r="BL62" s="19" cm="1">
        <f t="array" aca="1" ref="BL62" ca="1">INDIRECT(_xlfn.CONCAT(BL$4,"_d!",BL$1,$A62))</f>
        <v>529.68212890625</v>
      </c>
      <c r="BM62" s="42">
        <f t="shared" ca="1" si="23"/>
        <v>527.99453977960741</v>
      </c>
      <c r="BN62" s="19" cm="1">
        <f t="array" aca="1" ref="BN62" ca="1">INDIRECT(_xlfn.CONCAT(BN$4,"_d!",BN$1,$A62))</f>
        <v>516.23480224609375</v>
      </c>
      <c r="BO62" s="19" cm="1">
        <f t="array" aca="1" ref="BO62" ca="1">INDIRECT(_xlfn.CONCAT(BO$4,"_d!",BO$1,$A62))</f>
        <v>535.29473876953125</v>
      </c>
      <c r="BP62" s="19" cm="1">
        <f t="array" aca="1" ref="BP62" ca="1">INDIRECT(_xlfn.CONCAT(BP$4,"_d!",BP$1,$A62))</f>
        <v>537.70977783203125</v>
      </c>
      <c r="BQ62" s="19" cm="1">
        <f t="array" aca="1" ref="BQ62" ca="1">INDIRECT(_xlfn.CONCAT(BQ$4,"_d!",BQ$1,$A62))</f>
        <v>541.2291259765625</v>
      </c>
      <c r="BR62" s="19" cm="1">
        <f t="array" aca="1" ref="BR62" ca="1">INDIRECT(_xlfn.CONCAT(BR$4,"_d!",BR$1,$A62))</f>
        <v>547.8841552734375</v>
      </c>
      <c r="BS62" s="19" cm="1">
        <f t="array" aca="1" ref="BS62" ca="1">INDIRECT(_xlfn.CONCAT(BS$4,"_d!",BS$1,$A62))</f>
        <v>530.0194091796875</v>
      </c>
      <c r="BT62" s="42">
        <f t="shared" ca="1" si="24"/>
        <v>527.86717747418902</v>
      </c>
      <c r="BU62" s="42"/>
      <c r="BV62" s="45">
        <f t="shared" ca="1" si="25"/>
        <v>528.99845957655384</v>
      </c>
      <c r="BW62" s="45">
        <f t="shared" ca="1" si="26"/>
        <v>530.90143714287694</v>
      </c>
      <c r="BX62" s="45">
        <f t="shared" ca="1" si="27"/>
        <v>523.5671060222345</v>
      </c>
      <c r="BY62" s="45">
        <f t="shared" ca="1" si="28"/>
        <v>529.05175359578504</v>
      </c>
      <c r="BZ62" s="45">
        <f t="shared" ca="1" si="29"/>
        <v>530.21872848318105</v>
      </c>
      <c r="CA62" s="45">
        <f t="shared" ca="1" si="30"/>
        <v>529.17891282810047</v>
      </c>
      <c r="CB62" s="45">
        <f t="shared" ca="1" si="31"/>
        <v>529.96377895199498</v>
      </c>
      <c r="CC62" s="45">
        <f t="shared" ca="1" si="32"/>
        <v>529.52951574370138</v>
      </c>
      <c r="CD62" s="45">
        <f t="shared" ca="1" si="33"/>
        <v>527.99453977960741</v>
      </c>
      <c r="CE62" s="45">
        <f t="shared" ca="1" si="34"/>
        <v>527.86717747418902</v>
      </c>
      <c r="CF62" s="45" cm="1">
        <f t="array" aca="1" ref="CF62" ca="1">+SUMPRODUCT($BV$3:$CE$3/100,$BV62:$CE62)</f>
        <v>528.60916682237416</v>
      </c>
      <c r="CG62" s="24"/>
      <c r="CH62" s="24">
        <f t="shared" ca="1" si="51"/>
        <v>3.4818250983901677E-2</v>
      </c>
      <c r="CI62" s="24">
        <f t="shared" ca="1" si="51"/>
        <v>3.5174067495379768E-2</v>
      </c>
      <c r="CJ62" s="24">
        <f t="shared" ca="1" si="51"/>
        <v>3.6242969437465522E-2</v>
      </c>
      <c r="CK62" s="24">
        <f t="shared" ca="1" si="51"/>
        <v>3.5370726627510729E-2</v>
      </c>
      <c r="CL62" s="24">
        <f t="shared" ca="1" si="51"/>
        <v>3.5201638229966692E-2</v>
      </c>
      <c r="CM62" s="24">
        <f t="shared" ca="1" si="51"/>
        <v>3.5252491313545908E-2</v>
      </c>
      <c r="CN62" s="24">
        <f t="shared" ca="1" si="51"/>
        <v>3.5337758342167014E-2</v>
      </c>
      <c r="CO62" s="24">
        <f t="shared" ca="1" si="51"/>
        <v>3.5502768001995477E-2</v>
      </c>
      <c r="CP62" s="24">
        <f t="shared" ca="1" si="51"/>
        <v>3.5434548130305998E-2</v>
      </c>
      <c r="CQ62" s="24">
        <f t="shared" ca="1" si="50"/>
        <v>3.5884220848883874E-2</v>
      </c>
      <c r="CR62" s="24">
        <f t="shared" ca="1" si="50"/>
        <v>3.548227654997782E-2</v>
      </c>
      <c r="CS62" s="24">
        <f>+[1]NAC!AX63</f>
        <v>2.9389880952380931E-2</v>
      </c>
      <c r="CT62" s="24"/>
      <c r="CU62" s="24">
        <f t="shared" ca="1" si="52"/>
        <v>0.52019537507151736</v>
      </c>
      <c r="CV62" s="24">
        <f t="shared" ca="1" si="53"/>
        <v>0.52300749470826569</v>
      </c>
      <c r="CW62" s="24">
        <f t="shared" ca="1" si="54"/>
        <v>0.51360546068528046</v>
      </c>
      <c r="CX62" s="24">
        <f t="shared" ca="1" si="55"/>
        <v>0.52459940857261889</v>
      </c>
      <c r="CY62" s="24">
        <f t="shared" ca="1" si="56"/>
        <v>0.52261069340810495</v>
      </c>
      <c r="CZ62" s="24">
        <f t="shared" ca="1" si="57"/>
        <v>0.52315976175242085</v>
      </c>
      <c r="DA62" s="24">
        <f t="shared" ca="1" si="58"/>
        <v>0.52515246878989164</v>
      </c>
      <c r="DB62" s="24">
        <f t="shared" ca="1" si="59"/>
        <v>0.52679949293286743</v>
      </c>
      <c r="DC62" s="24">
        <f t="shared" ca="1" si="60"/>
        <v>0.52433167968170458</v>
      </c>
      <c r="DD62" s="24">
        <f t="shared" ca="1" si="61"/>
        <v>0.52678008793803754</v>
      </c>
      <c r="DE62" s="48">
        <f t="shared" ca="1" si="62"/>
        <v>0.52379116903417278</v>
      </c>
      <c r="DF62" s="48">
        <f>+[1]NAC!AG63</f>
        <v>0.52481246393537218</v>
      </c>
      <c r="DG62" s="24">
        <f t="shared" ca="1" si="49"/>
        <v>-6.5847128665201815E-3</v>
      </c>
    </row>
    <row r="63" spans="1:111" x14ac:dyDescent="0.25">
      <c r="A63">
        <f t="shared" si="36"/>
        <v>90</v>
      </c>
      <c r="B63" s="35">
        <f>+NAC!A63</f>
        <v>44470</v>
      </c>
      <c r="C63" s="19" cm="1">
        <f t="array" aca="1" ref="C63" ca="1">INDIRECT(_xlfn.CONCAT(C$4,"_d!",C$1,$A63))</f>
        <v>539.73046875</v>
      </c>
      <c r="D63" s="19" cm="1">
        <f t="array" aca="1" ref="D63" ca="1">INDIRECT(_xlfn.CONCAT(D$4,"_d!",D$1,$A63))</f>
        <v>550.83697509765625</v>
      </c>
      <c r="E63" s="19" cm="1">
        <f t="array" aca="1" ref="E63" ca="1">INDIRECT(_xlfn.CONCAT(E$4,"_d!",E$1,$A63))</f>
        <v>560.29736328125</v>
      </c>
      <c r="F63" s="19" cm="1">
        <f t="array" aca="1" ref="F63" ca="1">INDIRECT(_xlfn.CONCAT(F$4,"_d!",F$1,$A63))</f>
        <v>566.75347900390625</v>
      </c>
      <c r="G63" s="19" cm="1">
        <f t="array" aca="1" ref="G63" ca="1">INDIRECT(_xlfn.CONCAT(G$4,"_d!",G$1,$A63))</f>
        <v>565.2847900390625</v>
      </c>
      <c r="H63" s="19" cm="1">
        <f t="array" aca="1" ref="H63" ca="1">INDIRECT(_xlfn.CONCAT(H$4,"_d!",H$1,$A63))</f>
        <v>535.31512451171875</v>
      </c>
      <c r="I63" s="42">
        <f t="shared" ca="1" si="15"/>
        <v>547.3507115507748</v>
      </c>
      <c r="J63" s="19" cm="1">
        <f t="array" aca="1" ref="J63" ca="1">INDIRECT(_xlfn.CONCAT(J$4,"_d!",J$1,$A63))</f>
        <v>541.10601806640625</v>
      </c>
      <c r="K63" s="19" cm="1">
        <f t="array" aca="1" ref="K63" ca="1">INDIRECT(_xlfn.CONCAT(K$4,"_d!",K$1,$A63))</f>
        <v>555.75726318359375</v>
      </c>
      <c r="L63" s="19" cm="1">
        <f t="array" aca="1" ref="L63" ca="1">INDIRECT(_xlfn.CONCAT(L$4,"_d!",L$1,$A63))</f>
        <v>559.38775634765625</v>
      </c>
      <c r="M63" s="19" cm="1">
        <f t="array" aca="1" ref="M63" ca="1">INDIRECT(_xlfn.CONCAT(M$4,"_d!",M$1,$A63))</f>
        <v>563.45281982421875</v>
      </c>
      <c r="N63" s="19" cm="1">
        <f t="array" aca="1" ref="N63" ca="1">INDIRECT(_xlfn.CONCAT(N$4,"_d!",N$1,$A63))</f>
        <v>565.3492431640625</v>
      </c>
      <c r="O63" s="19" cm="1">
        <f t="array" aca="1" ref="O63" ca="1">INDIRECT(_xlfn.CONCAT(O$4,"_d!",O$1,$A63))</f>
        <v>536.6065673828125</v>
      </c>
      <c r="P63" s="42">
        <f t="shared" ca="1" si="16"/>
        <v>549.4168776152087</v>
      </c>
      <c r="Q63" s="19" cm="1">
        <f t="array" aca="1" ref="Q63" ca="1">INDIRECT(_xlfn.CONCAT(Q$4,"_d!",Q$1,$A63))</f>
        <v>537.63043212890625</v>
      </c>
      <c r="R63" s="19" cm="1">
        <f t="array" aca="1" ref="R63" ca="1">INDIRECT(_xlfn.CONCAT(R$4,"_d!",R$1,$A63))</f>
        <v>537.63043212890625</v>
      </c>
      <c r="S63" s="19" cm="1">
        <f t="array" aca="1" ref="S63" ca="1">INDIRECT(_xlfn.CONCAT(S$4,"_d!",S$1,$A63))</f>
        <v>558.2420654296875</v>
      </c>
      <c r="T63" s="19" cm="1">
        <f t="array" aca="1" ref="T63" ca="1">INDIRECT(_xlfn.CONCAT(T$4,"_d!",T$1,$A63))</f>
        <v>567.9915771484375</v>
      </c>
      <c r="U63" s="19" cm="1">
        <f t="array" aca="1" ref="U63" ca="1">INDIRECT(_xlfn.CONCAT(U$4,"_d!",U$1,$A63))</f>
        <v>565.13653564453125</v>
      </c>
      <c r="V63" s="19" cm="1">
        <f t="array" aca="1" ref="V63" ca="1">INDIRECT(_xlfn.CONCAT(V$4,"_d!",V$1,$A63))</f>
        <v>539.9893798828125</v>
      </c>
      <c r="W63" s="42">
        <f t="shared" ca="1" si="17"/>
        <v>542.29807000506185</v>
      </c>
      <c r="X63" s="19" cm="1">
        <f t="array" aca="1" ref="X63" ca="1">INDIRECT(_xlfn.CONCAT(X$4,"_d!",X$1,$A63))</f>
        <v>536.4219970703125</v>
      </c>
      <c r="Y63" s="19" cm="1">
        <f t="array" aca="1" ref="Y63" ca="1">INDIRECT(_xlfn.CONCAT(Y$4,"_d!",Y$1,$A63))</f>
        <v>553.36810302734375</v>
      </c>
      <c r="Z63" s="19" cm="1">
        <f t="array" aca="1" ref="Z63" ca="1">INDIRECT(_xlfn.CONCAT(Z$4,"_d!",Z$1,$A63))</f>
        <v>560.01239013671875</v>
      </c>
      <c r="AA63" s="19" cm="1">
        <f t="array" aca="1" ref="AA63" ca="1">INDIRECT(_xlfn.CONCAT(AA$4,"_d!",AA$1,$A63))</f>
        <v>562.50531005859375</v>
      </c>
      <c r="AB63" s="19" cm="1">
        <f t="array" aca="1" ref="AB63" ca="1">INDIRECT(_xlfn.CONCAT(AB$4,"_d!",AB$1,$A63))</f>
        <v>568.5477294921875</v>
      </c>
      <c r="AC63" s="19" cm="1">
        <f t="array" aca="1" ref="AC63" ca="1">INDIRECT(_xlfn.CONCAT(AC$4,"_d!",AC$1,$A63))</f>
        <v>543.76019287109375</v>
      </c>
      <c r="AD63" s="42">
        <f t="shared" ca="1" si="18"/>
        <v>547.22260175984115</v>
      </c>
      <c r="AE63" s="19" cm="1">
        <f t="array" aca="1" ref="AE63" ca="1">INDIRECT(_xlfn.CONCAT(AE$4,"_d!",AE$1,$A63))</f>
        <v>538.30029296875</v>
      </c>
      <c r="AF63" s="19" cm="1">
        <f t="array" aca="1" ref="AF63" ca="1">INDIRECT(_xlfn.CONCAT(AF$4,"_d!",AF$1,$A63))</f>
        <v>555.36260986328125</v>
      </c>
      <c r="AG63" s="19" cm="1">
        <f t="array" aca="1" ref="AG63" ca="1">INDIRECT(_xlfn.CONCAT(AG$4,"_d!",AG$1,$A63))</f>
        <v>560.02667236328125</v>
      </c>
      <c r="AH63" s="19" cm="1">
        <f t="array" aca="1" ref="AH63" ca="1">INDIRECT(_xlfn.CONCAT(AH$4,"_d!",AH$1,$A63))</f>
        <v>566.9122314453125</v>
      </c>
      <c r="AI63" s="19" cm="1">
        <f t="array" aca="1" ref="AI63" ca="1">INDIRECT(_xlfn.CONCAT(AI$4,"_d!",AI$1,$A63))</f>
        <v>564.36517333984375</v>
      </c>
      <c r="AJ63" s="19" cm="1">
        <f t="array" aca="1" ref="AJ63" ca="1">INDIRECT(_xlfn.CONCAT(AJ$4,"_d!",AJ$1,$A63))</f>
        <v>545.62652587890625</v>
      </c>
      <c r="AK63" s="42">
        <f t="shared" ca="1" si="19"/>
        <v>548.74203792316928</v>
      </c>
      <c r="AL63" s="19" cm="1">
        <f t="array" aca="1" ref="AL63" ca="1">INDIRECT(_xlfn.CONCAT(AL$4,"_d!",AL$1,$A63))</f>
        <v>536.8897705078125</v>
      </c>
      <c r="AM63" s="19" cm="1">
        <f t="array" aca="1" ref="AM63" ca="1">INDIRECT(_xlfn.CONCAT(AM$4,"_d!",AM$1,$A63))</f>
        <v>554.48272705078125</v>
      </c>
      <c r="AN63" s="19" cm="1">
        <f t="array" aca="1" ref="AN63" ca="1">INDIRECT(_xlfn.CONCAT(AN$4,"_d!",AN$1,$A63))</f>
        <v>558.45233154296875</v>
      </c>
      <c r="AO63" s="19" cm="1">
        <f t="array" aca="1" ref="AO63" ca="1">INDIRECT(_xlfn.CONCAT(AO$4,"_d!",AO$1,$A63))</f>
        <v>562.2138671875</v>
      </c>
      <c r="AP63" s="19" cm="1">
        <f t="array" aca="1" ref="AP63" ca="1">INDIRECT(_xlfn.CONCAT(AP$4,"_d!",AP$1,$A63))</f>
        <v>568.33221435546875</v>
      </c>
      <c r="AQ63" s="19" cm="1">
        <f t="array" aca="1" ref="AQ63" ca="1">INDIRECT(_xlfn.CONCAT(AQ$4,"_d!",AQ$1,$A63))</f>
        <v>541.0140380859375</v>
      </c>
      <c r="AR63" s="42">
        <f t="shared" ca="1" si="20"/>
        <v>547.48271836867229</v>
      </c>
      <c r="AS63" s="19" cm="1">
        <f t="array" aca="1" ref="AS63" ca="1">INDIRECT(_xlfn.CONCAT(AS$4,"_d!",AS$1,$A63))</f>
        <v>538.81201171875</v>
      </c>
      <c r="AT63" s="19" cm="1">
        <f t="array" aca="1" ref="AT63" ca="1">INDIRECT(_xlfn.CONCAT(AT$4,"_d!",AT$1,$A63))</f>
        <v>555.1007080078125</v>
      </c>
      <c r="AU63" s="19" cm="1">
        <f t="array" aca="1" ref="AU63" ca="1">INDIRECT(_xlfn.CONCAT(AU$4,"_d!",AU$1,$A63))</f>
        <v>558.0821533203125</v>
      </c>
      <c r="AV63" s="19" cm="1">
        <f t="array" aca="1" ref="AV63" ca="1">INDIRECT(_xlfn.CONCAT(AV$4,"_d!",AV$1,$A63))</f>
        <v>566.73193359375</v>
      </c>
      <c r="AW63" s="19" cm="1">
        <f t="array" aca="1" ref="AW63" ca="1">INDIRECT(_xlfn.CONCAT(AW$4,"_d!",AW$1,$A63))</f>
        <v>565.34051513671875</v>
      </c>
      <c r="AX63" s="19" cm="1">
        <f t="array" aca="1" ref="AX63" ca="1">INDIRECT(_xlfn.CONCAT(AX$4,"_d!",AX$1,$A63))</f>
        <v>540.35565185546875</v>
      </c>
      <c r="AY63" s="42">
        <f t="shared" ca="1" si="21"/>
        <v>548.47141433268303</v>
      </c>
      <c r="AZ63" s="19" cm="1">
        <f t="array" aca="1" ref="AZ63" ca="1">INDIRECT(_xlfn.CONCAT(AZ$4,"_d!",AZ$1,$A63))</f>
        <v>538.7020263671875</v>
      </c>
      <c r="BA63" s="19" cm="1">
        <f t="array" aca="1" ref="BA63" ca="1">INDIRECT(_xlfn.CONCAT(BA$4,"_d!",BA$1,$A63))</f>
        <v>554.22283935546875</v>
      </c>
      <c r="BB63" s="19" cm="1">
        <f t="array" aca="1" ref="BB63" ca="1">INDIRECT(_xlfn.CONCAT(BB$4,"_d!",BB$1,$A63))</f>
        <v>556.7518310546875</v>
      </c>
      <c r="BC63" s="19" cm="1">
        <f t="array" aca="1" ref="BC63" ca="1">INDIRECT(_xlfn.CONCAT(BC$4,"_d!",BC$1,$A63))</f>
        <v>560.01312255859375</v>
      </c>
      <c r="BD63" s="19" cm="1">
        <f t="array" aca="1" ref="BD63" ca="1">INDIRECT(_xlfn.CONCAT(BD$4,"_d!",BD$1,$A63))</f>
        <v>566.472412109375</v>
      </c>
      <c r="BE63" s="19" cm="1">
        <f t="array" aca="1" ref="BE63" ca="1">INDIRECT(_xlfn.CONCAT(BE$4,"_d!",BE$1,$A63))</f>
        <v>545.65399169921875</v>
      </c>
      <c r="BF63" s="42">
        <f t="shared" ca="1" si="22"/>
        <v>548.11962324943806</v>
      </c>
      <c r="BG63" s="19" cm="1">
        <f t="array" aca="1" ref="BG63" ca="1">INDIRECT(_xlfn.CONCAT(BG$4,"_d!",BG$1,$A63))</f>
        <v>536.4468994140625</v>
      </c>
      <c r="BH63" s="19" cm="1">
        <f t="array" aca="1" ref="BH63" ca="1">INDIRECT(_xlfn.CONCAT(BH$4,"_d!",BH$1,$A63))</f>
        <v>553.28839111328125</v>
      </c>
      <c r="BI63" s="19" cm="1">
        <f t="array" aca="1" ref="BI63" ca="1">INDIRECT(_xlfn.CONCAT(BI$4,"_d!",BI$1,$A63))</f>
        <v>554.935302734375</v>
      </c>
      <c r="BJ63" s="19" cm="1">
        <f t="array" aca="1" ref="BJ63" ca="1">INDIRECT(_xlfn.CONCAT(BJ$4,"_d!",BJ$1,$A63))</f>
        <v>557.0927734375</v>
      </c>
      <c r="BK63" s="19" cm="1">
        <f t="array" aca="1" ref="BK63" ca="1">INDIRECT(_xlfn.CONCAT(BK$4,"_d!",BK$1,$A63))</f>
        <v>565.4246826171875</v>
      </c>
      <c r="BL63" s="19" cm="1">
        <f t="array" aca="1" ref="BL63" ca="1">INDIRECT(_xlfn.CONCAT(BL$4,"_d!",BL$1,$A63))</f>
        <v>544.6727294921875</v>
      </c>
      <c r="BM63" s="42">
        <f t="shared" ca="1" si="23"/>
        <v>546.44693418265012</v>
      </c>
      <c r="BN63" s="19" cm="1">
        <f t="array" aca="1" ref="BN63" ca="1">INDIRECT(_xlfn.CONCAT(BN$4,"_d!",BN$1,$A63))</f>
        <v>536.0081787109375</v>
      </c>
      <c r="BO63" s="19" cm="1">
        <f t="array" aca="1" ref="BO63" ca="1">INDIRECT(_xlfn.CONCAT(BO$4,"_d!",BO$1,$A63))</f>
        <v>553.50146484375</v>
      </c>
      <c r="BP63" s="19" cm="1">
        <f t="array" aca="1" ref="BP63" ca="1">INDIRECT(_xlfn.CONCAT(BP$4,"_d!",BP$1,$A63))</f>
        <v>554.10943603515625</v>
      </c>
      <c r="BQ63" s="19" cm="1">
        <f t="array" aca="1" ref="BQ63" ca="1">INDIRECT(_xlfn.CONCAT(BQ$4,"_d!",BQ$1,$A63))</f>
        <v>561.78521728515625</v>
      </c>
      <c r="BR63" s="19" cm="1">
        <f t="array" aca="1" ref="BR63" ca="1">INDIRECT(_xlfn.CONCAT(BR$4,"_d!",BR$1,$A63))</f>
        <v>565.6002197265625</v>
      </c>
      <c r="BS63" s="19" cm="1">
        <f t="array" aca="1" ref="BS63" ca="1">INDIRECT(_xlfn.CONCAT(BS$4,"_d!",BS$1,$A63))</f>
        <v>545.05859375</v>
      </c>
      <c r="BT63" s="42">
        <f t="shared" ca="1" si="24"/>
        <v>546.50315331891966</v>
      </c>
      <c r="BU63" s="42"/>
      <c r="BV63" s="45">
        <f t="shared" ca="1" si="25"/>
        <v>547.3507115507748</v>
      </c>
      <c r="BW63" s="45">
        <f t="shared" ca="1" si="26"/>
        <v>549.4168776152087</v>
      </c>
      <c r="BX63" s="45">
        <f t="shared" ca="1" si="27"/>
        <v>542.29807000506185</v>
      </c>
      <c r="BY63" s="45">
        <f t="shared" ca="1" si="28"/>
        <v>547.22260175984115</v>
      </c>
      <c r="BZ63" s="45">
        <f t="shared" ca="1" si="29"/>
        <v>548.74203792316928</v>
      </c>
      <c r="CA63" s="45">
        <f t="shared" ca="1" si="30"/>
        <v>547.48271836867229</v>
      </c>
      <c r="CB63" s="45">
        <f t="shared" ca="1" si="31"/>
        <v>548.47141433268303</v>
      </c>
      <c r="CC63" s="45">
        <f t="shared" ca="1" si="32"/>
        <v>548.11962324943806</v>
      </c>
      <c r="CD63" s="45">
        <f t="shared" ca="1" si="33"/>
        <v>546.44693418265012</v>
      </c>
      <c r="CE63" s="45">
        <f t="shared" ca="1" si="34"/>
        <v>546.50315331891966</v>
      </c>
      <c r="CF63" s="45" cm="1">
        <f t="array" aca="1" ref="CF63" ca="1">+SUMPRODUCT($BV$3:$CE$3/100,$BV63:$CE63)</f>
        <v>547.10501967272978</v>
      </c>
      <c r="CG63" s="24"/>
      <c r="CH63" s="24">
        <f t="shared" ca="1" si="51"/>
        <v>3.4692448800155873E-2</v>
      </c>
      <c r="CI63" s="24">
        <f t="shared" ca="1" si="51"/>
        <v>3.4875476269145667E-2</v>
      </c>
      <c r="CJ63" s="24">
        <f t="shared" ca="1" si="51"/>
        <v>3.5775669952099465E-2</v>
      </c>
      <c r="CK63" s="24">
        <f t="shared" ca="1" si="51"/>
        <v>3.4346069246637967E-2</v>
      </c>
      <c r="CL63" s="24">
        <f t="shared" ca="1" si="51"/>
        <v>3.493522285223416E-2</v>
      </c>
      <c r="CM63" s="24">
        <f t="shared" ca="1" si="51"/>
        <v>3.458906826568442E-2</v>
      </c>
      <c r="CN63" s="24">
        <f t="shared" ca="1" si="51"/>
        <v>3.4922453412357557E-2</v>
      </c>
      <c r="CO63" s="24">
        <f t="shared" ca="1" si="51"/>
        <v>3.5106839095886189E-2</v>
      </c>
      <c r="CP63" s="24">
        <f t="shared" ca="1" si="51"/>
        <v>3.4948078081915357E-2</v>
      </c>
      <c r="CQ63" s="24">
        <f t="shared" ca="1" si="50"/>
        <v>3.5304289866823213E-2</v>
      </c>
      <c r="CR63" s="24">
        <f t="shared" ca="1" si="50"/>
        <v>3.498965589556402E-2</v>
      </c>
      <c r="CS63" s="24">
        <f>+[1]NAC!AX64</f>
        <v>3.4152511745572767E-2</v>
      </c>
      <c r="CT63" s="24"/>
      <c r="CU63" s="24">
        <f t="shared" ca="1" si="52"/>
        <v>0.51276745432355098</v>
      </c>
      <c r="CV63" s="24">
        <f t="shared" ca="1" si="53"/>
        <v>0.51611759789748568</v>
      </c>
      <c r="CW63" s="24">
        <f t="shared" ca="1" si="54"/>
        <v>0.51139606419955252</v>
      </c>
      <c r="CX63" s="24">
        <f t="shared" ca="1" si="55"/>
        <v>0.51852056923805101</v>
      </c>
      <c r="CY63" s="24">
        <f t="shared" ca="1" si="56"/>
        <v>0.51783074098564352</v>
      </c>
      <c r="CZ63" s="24">
        <f t="shared" ca="1" si="57"/>
        <v>0.51845815843813114</v>
      </c>
      <c r="DA63" s="24">
        <f t="shared" ca="1" si="58"/>
        <v>0.52126766898984567</v>
      </c>
      <c r="DB63" s="24">
        <f t="shared" ca="1" si="59"/>
        <v>0.52350496489909615</v>
      </c>
      <c r="DC63" s="24">
        <f t="shared" ca="1" si="60"/>
        <v>0.52208704341089285</v>
      </c>
      <c r="DD63" s="24">
        <f t="shared" ca="1" si="61"/>
        <v>0.52529647963530191</v>
      </c>
      <c r="DE63" s="48">
        <f t="shared" ca="1" si="62"/>
        <v>0.52004435152725947</v>
      </c>
      <c r="DF63" s="48">
        <f>+[1]NAC!AG64</f>
        <v>0.52098971365026414</v>
      </c>
      <c r="DG63" s="24">
        <f t="shared" ca="1" si="49"/>
        <v>-1.252902531175093E-2</v>
      </c>
    </row>
    <row r="64" spans="1:111" x14ac:dyDescent="0.25">
      <c r="A64">
        <f t="shared" si="36"/>
        <v>91</v>
      </c>
      <c r="B64" s="35">
        <f>+NAC!A64</f>
        <v>44501</v>
      </c>
      <c r="C64" s="19" cm="1">
        <f t="array" aca="1" ref="C64" ca="1">INDIRECT(_xlfn.CONCAT(C$4,"_d!",C$1,$A64))</f>
        <v>551.16143798828125</v>
      </c>
      <c r="D64" s="19" cm="1">
        <f t="array" aca="1" ref="D64" ca="1">INDIRECT(_xlfn.CONCAT(D$4,"_d!",D$1,$A64))</f>
        <v>566.21710205078125</v>
      </c>
      <c r="E64" s="19" cm="1">
        <f t="array" aca="1" ref="E64" ca="1">INDIRECT(_xlfn.CONCAT(E$4,"_d!",E$1,$A64))</f>
        <v>575.07110595703125</v>
      </c>
      <c r="F64" s="19" cm="1">
        <f t="array" aca="1" ref="F64" ca="1">INDIRECT(_xlfn.CONCAT(F$4,"_d!",F$1,$A64))</f>
        <v>583.38665771484375</v>
      </c>
      <c r="G64" s="19" cm="1">
        <f t="array" aca="1" ref="G64" ca="1">INDIRECT(_xlfn.CONCAT(G$4,"_d!",G$1,$A64))</f>
        <v>579.966552734375</v>
      </c>
      <c r="H64" s="19" cm="1">
        <f t="array" aca="1" ref="H64" ca="1">INDIRECT(_xlfn.CONCAT(H$4,"_d!",H$1,$A64))</f>
        <v>546.19451904296875</v>
      </c>
      <c r="I64" s="42">
        <f t="shared" ca="1" si="15"/>
        <v>560.71585774890309</v>
      </c>
      <c r="J64" s="19" cm="1">
        <f t="array" aca="1" ref="J64" ca="1">INDIRECT(_xlfn.CONCAT(J$4,"_d!",J$1,$A64))</f>
        <v>552.37335205078125</v>
      </c>
      <c r="K64" s="19" cm="1">
        <f t="array" aca="1" ref="K64" ca="1">INDIRECT(_xlfn.CONCAT(K$4,"_d!",K$1,$A64))</f>
        <v>571.36822509765625</v>
      </c>
      <c r="L64" s="19" cm="1">
        <f t="array" aca="1" ref="L64" ca="1">INDIRECT(_xlfn.CONCAT(L$4,"_d!",L$1,$A64))</f>
        <v>574.22308349609375</v>
      </c>
      <c r="M64" s="19" cm="1">
        <f t="array" aca="1" ref="M64" ca="1">INDIRECT(_xlfn.CONCAT(M$4,"_d!",M$1,$A64))</f>
        <v>579.9954833984375</v>
      </c>
      <c r="N64" s="19" cm="1">
        <f t="array" aca="1" ref="N64" ca="1">INDIRECT(_xlfn.CONCAT(N$4,"_d!",N$1,$A64))</f>
        <v>580.068359375</v>
      </c>
      <c r="O64" s="19" cm="1">
        <f t="array" aca="1" ref="O64" ca="1">INDIRECT(_xlfn.CONCAT(O$4,"_d!",O$1,$A64))</f>
        <v>547.90863037109375</v>
      </c>
      <c r="P64" s="42">
        <f t="shared" ca="1" si="16"/>
        <v>562.81398388909736</v>
      </c>
      <c r="Q64" s="19" cm="1">
        <f t="array" aca="1" ref="Q64" ca="1">INDIRECT(_xlfn.CONCAT(Q$4,"_d!",Q$1,$A64))</f>
        <v>548.95501708984375</v>
      </c>
      <c r="R64" s="19" cm="1">
        <f t="array" aca="1" ref="R64" ca="1">INDIRECT(_xlfn.CONCAT(R$4,"_d!",R$1,$A64))</f>
        <v>548.95501708984375</v>
      </c>
      <c r="S64" s="19" cm="1">
        <f t="array" aca="1" ref="S64" ca="1">INDIRECT(_xlfn.CONCAT(S$4,"_d!",S$1,$A64))</f>
        <v>572.995849609375</v>
      </c>
      <c r="T64" s="19" cm="1">
        <f t="array" aca="1" ref="T64" ca="1">INDIRECT(_xlfn.CONCAT(T$4,"_d!",T$1,$A64))</f>
        <v>585.2313232421875</v>
      </c>
      <c r="U64" s="19" cm="1">
        <f t="array" aca="1" ref="U64" ca="1">INDIRECT(_xlfn.CONCAT(U$4,"_d!",U$1,$A64))</f>
        <v>579.99310302734375</v>
      </c>
      <c r="V64" s="19" cm="1">
        <f t="array" aca="1" ref="V64" ca="1">INDIRECT(_xlfn.CONCAT(V$4,"_d!",V$1,$A64))</f>
        <v>551.2886962890625</v>
      </c>
      <c r="W64" s="42">
        <f t="shared" ca="1" si="17"/>
        <v>554.35571441196475</v>
      </c>
      <c r="X64" s="19" cm="1">
        <f t="array" aca="1" ref="X64" ca="1">INDIRECT(_xlfn.CONCAT(X$4,"_d!",X$1,$A64))</f>
        <v>547.98382568359375</v>
      </c>
      <c r="Y64" s="19" cm="1">
        <f t="array" aca="1" ref="Y64" ca="1">INDIRECT(_xlfn.CONCAT(Y$4,"_d!",Y$1,$A64))</f>
        <v>569.1292724609375</v>
      </c>
      <c r="Z64" s="19" cm="1">
        <f t="array" aca="1" ref="Z64" ca="1">INDIRECT(_xlfn.CONCAT(Z$4,"_d!",Z$1,$A64))</f>
        <v>574.75732421875</v>
      </c>
      <c r="AA64" s="19" cm="1">
        <f t="array" aca="1" ref="AA64" ca="1">INDIRECT(_xlfn.CONCAT(AA$4,"_d!",AA$1,$A64))</f>
        <v>579.37994384765625</v>
      </c>
      <c r="AB64" s="19" cm="1">
        <f t="array" aca="1" ref="AB64" ca="1">INDIRECT(_xlfn.CONCAT(AB$4,"_d!",AB$1,$A64))</f>
        <v>583.612060546875</v>
      </c>
      <c r="AC64" s="19" cm="1">
        <f t="array" aca="1" ref="AC64" ca="1">INDIRECT(_xlfn.CONCAT(AC$4,"_d!",AC$1,$A64))</f>
        <v>555.41650390625</v>
      </c>
      <c r="AD64" s="42">
        <f t="shared" ca="1" si="18"/>
        <v>560.84603731202662</v>
      </c>
      <c r="AE64" s="19" cm="1">
        <f t="array" aca="1" ref="AE64" ca="1">INDIRECT(_xlfn.CONCAT(AE$4,"_d!",AE$1,$A64))</f>
        <v>550.2022705078125</v>
      </c>
      <c r="AF64" s="19" cm="1">
        <f t="array" aca="1" ref="AF64" ca="1">INDIRECT(_xlfn.CONCAT(AF$4,"_d!",AF$1,$A64))</f>
        <v>571.14569091796875</v>
      </c>
      <c r="AG64" s="19" cm="1">
        <f t="array" aca="1" ref="AG64" ca="1">INDIRECT(_xlfn.CONCAT(AG$4,"_d!",AG$1,$A64))</f>
        <v>574.72479248046875</v>
      </c>
      <c r="AH64" s="19" cm="1">
        <f t="array" aca="1" ref="AH64" ca="1">INDIRECT(_xlfn.CONCAT(AH$4,"_d!",AH$1,$A64))</f>
        <v>584.1260986328125</v>
      </c>
      <c r="AI64" s="19" cm="1">
        <f t="array" aca="1" ref="AI64" ca="1">INDIRECT(_xlfn.CONCAT(AI$4,"_d!",AI$1,$A64))</f>
        <v>579.15948486328125</v>
      </c>
      <c r="AJ64" s="19" cm="1">
        <f t="array" aca="1" ref="AJ64" ca="1">INDIRECT(_xlfn.CONCAT(AJ$4,"_d!",AJ$1,$A64))</f>
        <v>557.3768310546875</v>
      </c>
      <c r="AK64" s="42">
        <f t="shared" ca="1" si="19"/>
        <v>562.52106561110691</v>
      </c>
      <c r="AL64" s="19" cm="1">
        <f t="array" aca="1" ref="AL64" ca="1">INDIRECT(_xlfn.CONCAT(AL$4,"_d!",AL$1,$A64))</f>
        <v>548.60943603515625</v>
      </c>
      <c r="AM64" s="19" cm="1">
        <f t="array" aca="1" ref="AM64" ca="1">INDIRECT(_xlfn.CONCAT(AM$4,"_d!",AM$1,$A64))</f>
        <v>570.1793212890625</v>
      </c>
      <c r="AN64" s="19" cm="1">
        <f t="array" aca="1" ref="AN64" ca="1">INDIRECT(_xlfn.CONCAT(AN$4,"_d!",AN$1,$A64))</f>
        <v>573.2655029296875</v>
      </c>
      <c r="AO64" s="19" cm="1">
        <f t="array" aca="1" ref="AO64" ca="1">INDIRECT(_xlfn.CONCAT(AO$4,"_d!",AO$1,$A64))</f>
        <v>579.140869140625</v>
      </c>
      <c r="AP64" s="19" cm="1">
        <f t="array" aca="1" ref="AP64" ca="1">INDIRECT(_xlfn.CONCAT(AP$4,"_d!",AP$1,$A64))</f>
        <v>583.3563232421875</v>
      </c>
      <c r="AQ64" s="19" cm="1">
        <f t="array" aca="1" ref="AQ64" ca="1">INDIRECT(_xlfn.CONCAT(AQ$4,"_d!",AQ$1,$A64))</f>
        <v>552.48876953125</v>
      </c>
      <c r="AR64" s="42">
        <f t="shared" ca="1" si="20"/>
        <v>561.14809121330097</v>
      </c>
      <c r="AS64" s="19" cm="1">
        <f t="array" aca="1" ref="AS64" ca="1">INDIRECT(_xlfn.CONCAT(AS$4,"_d!",AS$1,$A64))</f>
        <v>550.8050537109375</v>
      </c>
      <c r="AT64" s="19" cm="1">
        <f t="array" aca="1" ref="AT64" ca="1">INDIRECT(_xlfn.CONCAT(AT$4,"_d!",AT$1,$A64))</f>
        <v>570.72216796875</v>
      </c>
      <c r="AU64" s="19" cm="1">
        <f t="array" aca="1" ref="AU64" ca="1">INDIRECT(_xlfn.CONCAT(AU$4,"_d!",AU$1,$A64))</f>
        <v>572.899169921875</v>
      </c>
      <c r="AV64" s="19" cm="1">
        <f t="array" aca="1" ref="AV64" ca="1">INDIRECT(_xlfn.CONCAT(AV$4,"_d!",AV$1,$A64))</f>
        <v>583.98773193359375</v>
      </c>
      <c r="AW64" s="19" cm="1">
        <f t="array" aca="1" ref="AW64" ca="1">INDIRECT(_xlfn.CONCAT(AW$4,"_d!",AW$1,$A64))</f>
        <v>580.51556396484375</v>
      </c>
      <c r="AX64" s="19" cm="1">
        <f t="array" aca="1" ref="AX64" ca="1">INDIRECT(_xlfn.CONCAT(AX$4,"_d!",AX$1,$A64))</f>
        <v>551.84918212890625</v>
      </c>
      <c r="AY64" s="42">
        <f t="shared" ca="1" si="21"/>
        <v>562.25609030197029</v>
      </c>
      <c r="AZ64" s="19" cm="1">
        <f t="array" aca="1" ref="AZ64" ca="1">INDIRECT(_xlfn.CONCAT(AZ$4,"_d!",AZ$1,$A64))</f>
        <v>550.95135498046875</v>
      </c>
      <c r="BA64" s="19" cm="1">
        <f t="array" aca="1" ref="BA64" ca="1">INDIRECT(_xlfn.CONCAT(BA$4,"_d!",BA$1,$A64))</f>
        <v>570.02239990234375</v>
      </c>
      <c r="BB64" s="19" cm="1">
        <f t="array" aca="1" ref="BB64" ca="1">INDIRECT(_xlfn.CONCAT(BB$4,"_d!",BB$1,$A64))</f>
        <v>571.55010986328125</v>
      </c>
      <c r="BC64" s="19" cm="1">
        <f t="array" aca="1" ref="BC64" ca="1">INDIRECT(_xlfn.CONCAT(BC$4,"_d!",BC$1,$A64))</f>
        <v>577.00128173828125</v>
      </c>
      <c r="BD64" s="19" cm="1">
        <f t="array" aca="1" ref="BD64" ca="1">INDIRECT(_xlfn.CONCAT(BD$4,"_d!",BD$1,$A64))</f>
        <v>581.85125732421875</v>
      </c>
      <c r="BE64" s="19" cm="1">
        <f t="array" aca="1" ref="BE64" ca="1">INDIRECT(_xlfn.CONCAT(BE$4,"_d!",BE$1,$A64))</f>
        <v>557.70404052734375</v>
      </c>
      <c r="BF64" s="42">
        <f t="shared" ca="1" si="22"/>
        <v>562.10549911508099</v>
      </c>
      <c r="BG64" s="19" cm="1">
        <f t="array" aca="1" ref="BG64" ca="1">INDIRECT(_xlfn.CONCAT(BG$4,"_d!",BG$1,$A64))</f>
        <v>548.646240234375</v>
      </c>
      <c r="BH64" s="19" cm="1">
        <f t="array" aca="1" ref="BH64" ca="1">INDIRECT(_xlfn.CONCAT(BH$4,"_d!",BH$1,$A64))</f>
        <v>569.1845703125</v>
      </c>
      <c r="BI64" s="19" cm="1">
        <f t="array" aca="1" ref="BI64" ca="1">INDIRECT(_xlfn.CONCAT(BI$4,"_d!",BI$1,$A64))</f>
        <v>569.6138916015625</v>
      </c>
      <c r="BJ64" s="19" cm="1">
        <f t="array" aca="1" ref="BJ64" ca="1">INDIRECT(_xlfn.CONCAT(BJ$4,"_d!",BJ$1,$A64))</f>
        <v>574.0802001953125</v>
      </c>
      <c r="BK64" s="19" cm="1">
        <f t="array" aca="1" ref="BK64" ca="1">INDIRECT(_xlfn.CONCAT(BK$4,"_d!",BK$1,$A64))</f>
        <v>580.76025390625</v>
      </c>
      <c r="BL64" s="19" cm="1">
        <f t="array" aca="1" ref="BL64" ca="1">INDIRECT(_xlfn.CONCAT(BL$4,"_d!",BL$1,$A64))</f>
        <v>556.619140625</v>
      </c>
      <c r="BM64" s="42">
        <f t="shared" ca="1" si="23"/>
        <v>560.42471443125339</v>
      </c>
      <c r="BN64" s="19" cm="1">
        <f t="array" aca="1" ref="BN64" ca="1">INDIRECT(_xlfn.CONCAT(BN$4,"_d!",BN$1,$A64))</f>
        <v>548.70318603515625</v>
      </c>
      <c r="BO64" s="19" cm="1">
        <f t="array" aca="1" ref="BO64" ca="1">INDIRECT(_xlfn.CONCAT(BO$4,"_d!",BO$1,$A64))</f>
        <v>569.28363037109375</v>
      </c>
      <c r="BP64" s="19" cm="1">
        <f t="array" aca="1" ref="BP64" ca="1">INDIRECT(_xlfn.CONCAT(BP$4,"_d!",BP$1,$A64))</f>
        <v>568.8603515625</v>
      </c>
      <c r="BQ64" s="19" cm="1">
        <f t="array" aca="1" ref="BQ64" ca="1">INDIRECT(_xlfn.CONCAT(BQ$4,"_d!",BQ$1,$A64))</f>
        <v>580.05029296875</v>
      </c>
      <c r="BR64" s="19" cm="1">
        <f t="array" aca="1" ref="BR64" ca="1">INDIRECT(_xlfn.CONCAT(BR$4,"_d!",BR$1,$A64))</f>
        <v>580.91387939453125</v>
      </c>
      <c r="BS64" s="19" cm="1">
        <f t="array" aca="1" ref="BS64" ca="1">INDIRECT(_xlfn.CONCAT(BS$4,"_d!",BS$1,$A64))</f>
        <v>557.19073486328125</v>
      </c>
      <c r="BT64" s="42">
        <f t="shared" ca="1" si="24"/>
        <v>560.73064870297924</v>
      </c>
      <c r="BU64" s="42"/>
      <c r="BV64" s="45">
        <f t="shared" ca="1" si="25"/>
        <v>560.71585774890309</v>
      </c>
      <c r="BW64" s="45">
        <f t="shared" ca="1" si="26"/>
        <v>562.81398388909736</v>
      </c>
      <c r="BX64" s="45">
        <f t="shared" ca="1" si="27"/>
        <v>554.35571441196475</v>
      </c>
      <c r="BY64" s="45">
        <f t="shared" ca="1" si="28"/>
        <v>560.84603731202662</v>
      </c>
      <c r="BZ64" s="45">
        <f t="shared" ca="1" si="29"/>
        <v>562.52106561110691</v>
      </c>
      <c r="CA64" s="45">
        <f t="shared" ca="1" si="30"/>
        <v>561.14809121330097</v>
      </c>
      <c r="CB64" s="45">
        <f t="shared" ca="1" si="31"/>
        <v>562.25609030197029</v>
      </c>
      <c r="CC64" s="45">
        <f t="shared" ca="1" si="32"/>
        <v>562.10549911508099</v>
      </c>
      <c r="CD64" s="45">
        <f t="shared" ca="1" si="33"/>
        <v>560.42471443125339</v>
      </c>
      <c r="CE64" s="45">
        <f t="shared" ca="1" si="34"/>
        <v>560.73064870297924</v>
      </c>
      <c r="CF64" s="45" cm="1">
        <f t="array" aca="1" ref="CF64" ca="1">+SUMPRODUCT($BV$3:$CE$3/100,$BV64:$CE64)</f>
        <v>560.81539761483702</v>
      </c>
      <c r="CG64" s="24"/>
      <c r="CH64" s="24">
        <f t="shared" ca="1" si="51"/>
        <v>2.4417884029531267E-2</v>
      </c>
      <c r="CI64" s="24">
        <f t="shared" ca="1" si="51"/>
        <v>2.4384227750774423E-2</v>
      </c>
      <c r="CJ64" s="24">
        <f t="shared" ca="1" si="51"/>
        <v>2.2234348735171272E-2</v>
      </c>
      <c r="CK64" s="24">
        <f t="shared" ca="1" si="51"/>
        <v>2.4895601001079237E-2</v>
      </c>
      <c r="CL64" s="24">
        <f t="shared" ca="1" si="51"/>
        <v>2.5110209781060933E-2</v>
      </c>
      <c r="CM64" s="24">
        <f t="shared" ca="1" si="51"/>
        <v>2.4960372969118128E-2</v>
      </c>
      <c r="CN64" s="24">
        <f t="shared" ca="1" si="51"/>
        <v>2.5132897739180926E-2</v>
      </c>
      <c r="CO64" s="24">
        <f t="shared" ca="1" si="51"/>
        <v>2.551610136256377E-2</v>
      </c>
      <c r="CP64" s="24">
        <f t="shared" ca="1" si="51"/>
        <v>2.5579391838862708E-2</v>
      </c>
      <c r="CQ64" s="24">
        <f t="shared" ca="1" si="50"/>
        <v>2.6033693122639479E-2</v>
      </c>
      <c r="CR64" s="24">
        <f t="shared" ca="1" si="50"/>
        <v>2.5059865015145677E-2</v>
      </c>
      <c r="CS64" s="24">
        <f>+[1]NAC!AX65</f>
        <v>2.1317490826489705E-2</v>
      </c>
      <c r="CT64" s="24"/>
      <c r="CU64" s="24">
        <f t="shared" ca="1" si="52"/>
        <v>0.50402920974426979</v>
      </c>
      <c r="CV64" s="24">
        <f t="shared" ca="1" si="53"/>
        <v>0.50685187172759782</v>
      </c>
      <c r="CW64" s="24">
        <f t="shared" ca="1" si="54"/>
        <v>0.5024269893782245</v>
      </c>
      <c r="CX64" s="24">
        <f t="shared" ca="1" si="55"/>
        <v>0.50958577877909894</v>
      </c>
      <c r="CY64" s="24">
        <f t="shared" ca="1" si="56"/>
        <v>0.50945170465862666</v>
      </c>
      <c r="CZ64" s="24">
        <f t="shared" ca="1" si="57"/>
        <v>0.50988261988735717</v>
      </c>
      <c r="DA64" s="24">
        <f t="shared" ca="1" si="58"/>
        <v>0.51196147575052886</v>
      </c>
      <c r="DB64" s="24">
        <f t="shared" ca="1" si="59"/>
        <v>0.51459171139235638</v>
      </c>
      <c r="DC64" s="24">
        <f t="shared" ca="1" si="60"/>
        <v>0.5132707583098286</v>
      </c>
      <c r="DD64" s="24">
        <f t="shared" ca="1" si="61"/>
        <v>0.51544196604862491</v>
      </c>
      <c r="DE64" s="48">
        <f t="shared" ca="1" si="62"/>
        <v>0.51099217673540887</v>
      </c>
      <c r="DF64" s="48">
        <f>+[1]NAC!AG65</f>
        <v>0.51185983827493264</v>
      </c>
      <c r="DG64" s="24">
        <f t="shared" ca="1" si="49"/>
        <v>-1.1412756304355121E-2</v>
      </c>
    </row>
    <row r="65" spans="1:111" x14ac:dyDescent="0.25">
      <c r="A65">
        <f t="shared" si="36"/>
        <v>92</v>
      </c>
      <c r="B65" s="35">
        <f>+NAC!A65</f>
        <v>44531</v>
      </c>
      <c r="C65" s="19" cm="1">
        <f t="array" aca="1" ref="C65" ca="1">INDIRECT(_xlfn.CONCAT(C$4,"_d!",C$1,$A65))</f>
        <v>573.46417236328125</v>
      </c>
      <c r="D65" s="19" cm="1">
        <f t="array" aca="1" ref="D65" ca="1">INDIRECT(_xlfn.CONCAT(D$4,"_d!",D$1,$A65))</f>
        <v>587.8359375</v>
      </c>
      <c r="E65" s="19" cm="1">
        <f t="array" aca="1" ref="E65" ca="1">INDIRECT(_xlfn.CONCAT(E$4,"_d!",E$1,$A65))</f>
        <v>599.20440673828125</v>
      </c>
      <c r="F65" s="19" cm="1">
        <f t="array" aca="1" ref="F65" ca="1">INDIRECT(_xlfn.CONCAT(F$4,"_d!",F$1,$A65))</f>
        <v>610.62896728515625</v>
      </c>
      <c r="G65" s="19" cm="1">
        <f t="array" aca="1" ref="G65" ca="1">INDIRECT(_xlfn.CONCAT(G$4,"_d!",G$1,$A65))</f>
        <v>604.0164794921875</v>
      </c>
      <c r="H65" s="19" cm="1">
        <f t="array" aca="1" ref="H65" ca="1">INDIRECT(_xlfn.CONCAT(H$4,"_d!",H$1,$A65))</f>
        <v>563.1234130859375</v>
      </c>
      <c r="I65" s="42">
        <f t="shared" ca="1" si="15"/>
        <v>582.94063693222699</v>
      </c>
      <c r="J65" s="19" cm="1">
        <f t="array" aca="1" ref="J65" ca="1">INDIRECT(_xlfn.CONCAT(J$4,"_d!",J$1,$A65))</f>
        <v>574.89825439453125</v>
      </c>
      <c r="K65" s="19" cm="1">
        <f t="array" aca="1" ref="K65" ca="1">INDIRECT(_xlfn.CONCAT(K$4,"_d!",K$1,$A65))</f>
        <v>592.1019287109375</v>
      </c>
      <c r="L65" s="19" cm="1">
        <f t="array" aca="1" ref="L65" ca="1">INDIRECT(_xlfn.CONCAT(L$4,"_d!",L$1,$A65))</f>
        <v>598.203125</v>
      </c>
      <c r="M65" s="19" cm="1">
        <f t="array" aca="1" ref="M65" ca="1">INDIRECT(_xlfn.CONCAT(M$4,"_d!",M$1,$A65))</f>
        <v>606.6688232421875</v>
      </c>
      <c r="N65" s="19" cm="1">
        <f t="array" aca="1" ref="N65" ca="1">INDIRECT(_xlfn.CONCAT(N$4,"_d!",N$1,$A65))</f>
        <v>603.43695068359375</v>
      </c>
      <c r="O65" s="19" cm="1">
        <f t="array" aca="1" ref="O65" ca="1">INDIRECT(_xlfn.CONCAT(O$4,"_d!",O$1,$A65))</f>
        <v>564.8634033203125</v>
      </c>
      <c r="P65" s="42">
        <f t="shared" ca="1" si="16"/>
        <v>584.77047264715748</v>
      </c>
      <c r="Q65" s="19" cm="1">
        <f t="array" aca="1" ref="Q65" ca="1">INDIRECT(_xlfn.CONCAT(Q$4,"_d!",Q$1,$A65))</f>
        <v>570.7054443359375</v>
      </c>
      <c r="R65" s="19" cm="1">
        <f t="array" aca="1" ref="R65" ca="1">INDIRECT(_xlfn.CONCAT(R$4,"_d!",R$1,$A65))</f>
        <v>570.7054443359375</v>
      </c>
      <c r="S65" s="19" cm="1">
        <f t="array" aca="1" ref="S65" ca="1">INDIRECT(_xlfn.CONCAT(S$4,"_d!",S$1,$A65))</f>
        <v>596.79937744140625</v>
      </c>
      <c r="T65" s="19" cm="1">
        <f t="array" aca="1" ref="T65" ca="1">INDIRECT(_xlfn.CONCAT(T$4,"_d!",T$1,$A65))</f>
        <v>611.36956787109375</v>
      </c>
      <c r="U65" s="19" cm="1">
        <f t="array" aca="1" ref="U65" ca="1">INDIRECT(_xlfn.CONCAT(U$4,"_d!",U$1,$A65))</f>
        <v>603.17388916015625</v>
      </c>
      <c r="V65" s="19" cm="1">
        <f t="array" aca="1" ref="V65" ca="1">INDIRECT(_xlfn.CONCAT(V$4,"_d!",V$1,$A65))</f>
        <v>568.3092041015625</v>
      </c>
      <c r="W65" s="42">
        <f t="shared" ca="1" si="17"/>
        <v>576.26253621833052</v>
      </c>
      <c r="X65" s="19" cm="1">
        <f t="array" aca="1" ref="X65" ca="1">INDIRECT(_xlfn.CONCAT(X$4,"_d!",X$1,$A65))</f>
        <v>570.86846923828125</v>
      </c>
      <c r="Y65" s="19" cm="1">
        <f t="array" aca="1" ref="Y65" ca="1">INDIRECT(_xlfn.CONCAT(Y$4,"_d!",Y$1,$A65))</f>
        <v>589.86260986328125</v>
      </c>
      <c r="Z65" s="19" cm="1">
        <f t="array" aca="1" ref="Z65" ca="1">INDIRECT(_xlfn.CONCAT(Z$4,"_d!",Z$1,$A65))</f>
        <v>598.16864013671875</v>
      </c>
      <c r="AA65" s="19" cm="1">
        <f t="array" aca="1" ref="AA65" ca="1">INDIRECT(_xlfn.CONCAT(AA$4,"_d!",AA$1,$A65))</f>
        <v>605.31011962890625</v>
      </c>
      <c r="AB65" s="19" cm="1">
        <f t="array" aca="1" ref="AB65" ca="1">INDIRECT(_xlfn.CONCAT(AB$4,"_d!",AB$1,$A65))</f>
        <v>606.2236328125</v>
      </c>
      <c r="AC65" s="19" cm="1">
        <f t="array" aca="1" ref="AC65" ca="1">INDIRECT(_xlfn.CONCAT(AC$4,"_d!",AC$1,$A65))</f>
        <v>572.35736083984375</v>
      </c>
      <c r="AD65" s="42">
        <f t="shared" ca="1" si="18"/>
        <v>582.83610442872214</v>
      </c>
      <c r="AE65" s="19" cm="1">
        <f t="array" aca="1" ref="AE65" ca="1">INDIRECT(_xlfn.CONCAT(AE$4,"_d!",AE$1,$A65))</f>
        <v>572.39459228515625</v>
      </c>
      <c r="AF65" s="19" cm="1">
        <f t="array" aca="1" ref="AF65" ca="1">INDIRECT(_xlfn.CONCAT(AF$4,"_d!",AF$1,$A65))</f>
        <v>591.04742431640625</v>
      </c>
      <c r="AG65" s="19" cm="1">
        <f t="array" aca="1" ref="AG65" ca="1">INDIRECT(_xlfn.CONCAT(AG$4,"_d!",AG$1,$A65))</f>
        <v>597.61541748046875</v>
      </c>
      <c r="AH65" s="19" cm="1">
        <f t="array" aca="1" ref="AH65" ca="1">INDIRECT(_xlfn.CONCAT(AH$4,"_d!",AH$1,$A65))</f>
        <v>609.62322998046875</v>
      </c>
      <c r="AI65" s="19" cm="1">
        <f t="array" aca="1" ref="AI65" ca="1">INDIRECT(_xlfn.CONCAT(AI$4,"_d!",AI$1,$A65))</f>
        <v>601.6051025390625</v>
      </c>
      <c r="AJ65" s="19" cm="1">
        <f t="array" aca="1" ref="AJ65" ca="1">INDIRECT(_xlfn.CONCAT(AJ$4,"_d!",AJ$1,$A65))</f>
        <v>574.11175537109375</v>
      </c>
      <c r="AK65" s="42">
        <f t="shared" ca="1" si="19"/>
        <v>583.85835048216882</v>
      </c>
      <c r="AL65" s="19" cm="1">
        <f t="array" aca="1" ref="AL65" ca="1">INDIRECT(_xlfn.CONCAT(AL$4,"_d!",AL$1,$A65))</f>
        <v>570.62158203125</v>
      </c>
      <c r="AM65" s="19" cm="1">
        <f t="array" aca="1" ref="AM65" ca="1">INDIRECT(_xlfn.CONCAT(AM$4,"_d!",AM$1,$A65))</f>
        <v>590.21795654296875</v>
      </c>
      <c r="AN65" s="19" cm="1">
        <f t="array" aca="1" ref="AN65" ca="1">INDIRECT(_xlfn.CONCAT(AN$4,"_d!",AN$1,$A65))</f>
        <v>596.10516357421875</v>
      </c>
      <c r="AO65" s="19" cm="1">
        <f t="array" aca="1" ref="AO65" ca="1">INDIRECT(_xlfn.CONCAT(AO$4,"_d!",AO$1,$A65))</f>
        <v>605.217041015625</v>
      </c>
      <c r="AP65" s="19" cm="1">
        <f t="array" aca="1" ref="AP65" ca="1">INDIRECT(_xlfn.CONCAT(AP$4,"_d!",AP$1,$A65))</f>
        <v>605.60260009765625</v>
      </c>
      <c r="AQ65" s="19" cm="1">
        <f t="array" aca="1" ref="AQ65" ca="1">INDIRECT(_xlfn.CONCAT(AQ$4,"_d!",AQ$1,$A65))</f>
        <v>569.430908203125</v>
      </c>
      <c r="AR65" s="42">
        <f t="shared" ca="1" si="20"/>
        <v>582.47355331007248</v>
      </c>
      <c r="AS65" s="19" cm="1">
        <f t="array" aca="1" ref="AS65" ca="1">INDIRECT(_xlfn.CONCAT(AS$4,"_d!",AS$1,$A65))</f>
        <v>573.5184326171875</v>
      </c>
      <c r="AT65" s="19" cm="1">
        <f t="array" aca="1" ref="AT65" ca="1">INDIRECT(_xlfn.CONCAT(AT$4,"_d!",AT$1,$A65))</f>
        <v>590.339111328125</v>
      </c>
      <c r="AU65" s="19" cm="1">
        <f t="array" aca="1" ref="AU65" ca="1">INDIRECT(_xlfn.CONCAT(AU$4,"_d!",AU$1,$A65))</f>
        <v>595.088134765625</v>
      </c>
      <c r="AV65" s="19" cm="1">
        <f t="array" aca="1" ref="AV65" ca="1">INDIRECT(_xlfn.CONCAT(AV$4,"_d!",AV$1,$A65))</f>
        <v>608.55767822265625</v>
      </c>
      <c r="AW65" s="19" cm="1">
        <f t="array" aca="1" ref="AW65" ca="1">INDIRECT(_xlfn.CONCAT(AW$4,"_d!",AW$1,$A65))</f>
        <v>602.615966796875</v>
      </c>
      <c r="AX65" s="19" cm="1">
        <f t="array" aca="1" ref="AX65" ca="1">INDIRECT(_xlfn.CONCAT(AX$4,"_d!",AX$1,$A65))</f>
        <v>569.2120361328125</v>
      </c>
      <c r="AY65" s="42">
        <f t="shared" ca="1" si="21"/>
        <v>583.6486873702346</v>
      </c>
      <c r="AZ65" s="19" cm="1">
        <f t="array" aca="1" ref="AZ65" ca="1">INDIRECT(_xlfn.CONCAT(AZ$4,"_d!",AZ$1,$A65))</f>
        <v>572.95013427734375</v>
      </c>
      <c r="BA65" s="19" cm="1">
        <f t="array" aca="1" ref="BA65" ca="1">INDIRECT(_xlfn.CONCAT(BA$4,"_d!",BA$1,$A65))</f>
        <v>590.1298828125</v>
      </c>
      <c r="BB65" s="19" cm="1">
        <f t="array" aca="1" ref="BB65" ca="1">INDIRECT(_xlfn.CONCAT(BB$4,"_d!",BB$1,$A65))</f>
        <v>594.02374267578125</v>
      </c>
      <c r="BC65" s="19" cm="1">
        <f t="array" aca="1" ref="BC65" ca="1">INDIRECT(_xlfn.CONCAT(BC$4,"_d!",BC$1,$A65))</f>
        <v>601.6104736328125</v>
      </c>
      <c r="BD65" s="19" cm="1">
        <f t="array" aca="1" ref="BD65" ca="1">INDIRECT(_xlfn.CONCAT(BD$4,"_d!",BD$1,$A65))</f>
        <v>604.24700927734375</v>
      </c>
      <c r="BE65" s="19" cm="1">
        <f t="array" aca="1" ref="BE65" ca="1">INDIRECT(_xlfn.CONCAT(BE$4,"_d!",BE$1,$A65))</f>
        <v>574.49163818359375</v>
      </c>
      <c r="BF65" s="42">
        <f t="shared" ca="1" si="22"/>
        <v>583.35486317679124</v>
      </c>
      <c r="BG65" s="19" cm="1">
        <f t="array" aca="1" ref="BG65" ca="1">INDIRECT(_xlfn.CONCAT(BG$4,"_d!",BG$1,$A65))</f>
        <v>570.13946533203125</v>
      </c>
      <c r="BH65" s="19" cm="1">
        <f t="array" aca="1" ref="BH65" ca="1">INDIRECT(_xlfn.CONCAT(BH$4,"_d!",BH$1,$A65))</f>
        <v>588.56573486328125</v>
      </c>
      <c r="BI65" s="19" cm="1">
        <f t="array" aca="1" ref="BI65" ca="1">INDIRECT(_xlfn.CONCAT(BI$4,"_d!",BI$1,$A65))</f>
        <v>591.92413330078125</v>
      </c>
      <c r="BJ65" s="19" cm="1">
        <f t="array" aca="1" ref="BJ65" ca="1">INDIRECT(_xlfn.CONCAT(BJ$4,"_d!",BJ$1,$A65))</f>
        <v>598.32208251953125</v>
      </c>
      <c r="BK65" s="19" cm="1">
        <f t="array" aca="1" ref="BK65" ca="1">INDIRECT(_xlfn.CONCAT(BK$4,"_d!",BK$1,$A65))</f>
        <v>602.4132080078125</v>
      </c>
      <c r="BL65" s="19" cm="1">
        <f t="array" aca="1" ref="BL65" ca="1">INDIRECT(_xlfn.CONCAT(BL$4,"_d!",BL$1,$A65))</f>
        <v>573.828369140625</v>
      </c>
      <c r="BM65" s="42">
        <f t="shared" ca="1" si="23"/>
        <v>581.16906312406229</v>
      </c>
      <c r="BN65" s="19" cm="1">
        <f t="array" aca="1" ref="BN65" ca="1">INDIRECT(_xlfn.CONCAT(BN$4,"_d!",BN$1,$A65))</f>
        <v>570.58172607421875</v>
      </c>
      <c r="BO65" s="19" cm="1">
        <f t="array" aca="1" ref="BO65" ca="1">INDIRECT(_xlfn.CONCAT(BO$4,"_d!",BO$1,$A65))</f>
        <v>588.6160888671875</v>
      </c>
      <c r="BP65" s="19" cm="1">
        <f t="array" aca="1" ref="BP65" ca="1">INDIRECT(_xlfn.CONCAT(BP$4,"_d!",BP$1,$A65))</f>
        <v>590.8201904296875</v>
      </c>
      <c r="BQ65" s="19" cm="1">
        <f t="array" aca="1" ref="BQ65" ca="1">INDIRECT(_xlfn.CONCAT(BQ$4,"_d!",BQ$1,$A65))</f>
        <v>605.46905517578125</v>
      </c>
      <c r="BR65" s="19" cm="1">
        <f t="array" aca="1" ref="BR65" ca="1">INDIRECT(_xlfn.CONCAT(BR$4,"_d!",BR$1,$A65))</f>
        <v>602.51690673828125</v>
      </c>
      <c r="BS65" s="19" cm="1">
        <f t="array" aca="1" ref="BS65" ca="1">INDIRECT(_xlfn.CONCAT(BS$4,"_d!",BS$1,$A65))</f>
        <v>574.3057861328125</v>
      </c>
      <c r="BT65" s="42">
        <f t="shared" ca="1" si="24"/>
        <v>581.64321096451215</v>
      </c>
      <c r="BU65" s="42"/>
      <c r="BV65" s="45">
        <f t="shared" ca="1" si="25"/>
        <v>582.94063693222699</v>
      </c>
      <c r="BW65" s="45">
        <f t="shared" ca="1" si="26"/>
        <v>584.77047264715748</v>
      </c>
      <c r="BX65" s="45">
        <f t="shared" ca="1" si="27"/>
        <v>576.26253621833052</v>
      </c>
      <c r="BY65" s="45">
        <f t="shared" ca="1" si="28"/>
        <v>582.83610442872214</v>
      </c>
      <c r="BZ65" s="45">
        <f t="shared" ca="1" si="29"/>
        <v>583.85835048216882</v>
      </c>
      <c r="CA65" s="45">
        <f t="shared" ca="1" si="30"/>
        <v>582.47355331007248</v>
      </c>
      <c r="CB65" s="45">
        <f t="shared" ca="1" si="31"/>
        <v>583.6486873702346</v>
      </c>
      <c r="CC65" s="45">
        <f t="shared" ca="1" si="32"/>
        <v>583.35486317679124</v>
      </c>
      <c r="CD65" s="45">
        <f t="shared" ca="1" si="33"/>
        <v>581.16906312406229</v>
      </c>
      <c r="CE65" s="45">
        <f t="shared" ca="1" si="34"/>
        <v>581.64321096451215</v>
      </c>
      <c r="CF65" s="45" cm="1">
        <f t="array" aca="1" ref="CF65" ca="1">+SUMPRODUCT($BV$3:$CE$3/100,$BV65:$CE65)</f>
        <v>582.16996260857422</v>
      </c>
      <c r="CG65" s="24"/>
      <c r="CH65" s="24">
        <f t="shared" ca="1" si="51"/>
        <v>3.9636437736127794E-2</v>
      </c>
      <c r="CI65" s="24">
        <f t="shared" ca="1" si="51"/>
        <v>3.9011981554436082E-2</v>
      </c>
      <c r="CJ65" s="24">
        <f t="shared" ca="1" si="51"/>
        <v>3.9517626023939378E-2</v>
      </c>
      <c r="CK65" s="24">
        <f t="shared" ca="1" si="51"/>
        <v>3.9208741176254946E-2</v>
      </c>
      <c r="CL65" s="24">
        <f t="shared" ca="1" si="51"/>
        <v>3.7931530347013132E-2</v>
      </c>
      <c r="CM65" s="24">
        <f t="shared" ca="1" si="51"/>
        <v>3.8003269423338981E-2</v>
      </c>
      <c r="CN65" s="24">
        <f t="shared" ca="1" si="51"/>
        <v>3.8047781851104467E-2</v>
      </c>
      <c r="CO65" s="24">
        <f t="shared" ca="1" si="51"/>
        <v>3.7803159896430349E-2</v>
      </c>
      <c r="CP65" s="24">
        <f t="shared" ca="1" si="51"/>
        <v>3.701540663470082E-2</v>
      </c>
      <c r="CQ65" s="24">
        <f t="shared" ca="1" si="50"/>
        <v>3.7295201020143276E-2</v>
      </c>
      <c r="CR65" s="24">
        <f t="shared" ca="1" si="50"/>
        <v>3.807770807392008E-2</v>
      </c>
      <c r="CS65" s="24">
        <f>+[1]NAC!AX66</f>
        <v>4.2429426860564501E-2</v>
      </c>
      <c r="CT65" s="24"/>
      <c r="CU65" s="24">
        <f t="shared" ca="1" si="52"/>
        <v>0.50394167036135262</v>
      </c>
      <c r="CV65" s="24">
        <f t="shared" ca="1" si="53"/>
        <v>0.50610312155335824</v>
      </c>
      <c r="CW65" s="24">
        <f t="shared" ca="1" si="54"/>
        <v>0.50641867071982216</v>
      </c>
      <c r="CX65" s="24">
        <f t="shared" ca="1" si="55"/>
        <v>0.50944961353482165</v>
      </c>
      <c r="CY65" s="24">
        <f t="shared" ca="1" si="56"/>
        <v>0.50753053986365471</v>
      </c>
      <c r="CZ65" s="24">
        <f t="shared" ca="1" si="57"/>
        <v>0.508499098275905</v>
      </c>
      <c r="DA65" s="24">
        <f t="shared" ca="1" si="58"/>
        <v>0.5099691814498748</v>
      </c>
      <c r="DB65" s="24">
        <f t="shared" ca="1" si="59"/>
        <v>0.51211745165921108</v>
      </c>
      <c r="DC65" s="24">
        <f t="shared" ca="1" si="60"/>
        <v>0.5104229520224548</v>
      </c>
      <c r="DD65" s="24">
        <f t="shared" ca="1" si="61"/>
        <v>0.51216820112035744</v>
      </c>
      <c r="DE65" s="48">
        <f t="shared" ca="1" si="62"/>
        <v>0.50944310989278829</v>
      </c>
      <c r="DF65" s="48">
        <f>+[1]NAC!AG66</f>
        <v>0.50945840891422667</v>
      </c>
      <c r="DG65" s="24">
        <f t="shared" ca="1" si="49"/>
        <v>-8.2265307590048131E-3</v>
      </c>
    </row>
    <row r="66" spans="1:111" x14ac:dyDescent="0.25">
      <c r="A66">
        <f t="shared" si="36"/>
        <v>93</v>
      </c>
      <c r="B66" s="35">
        <f>+NAC!A66</f>
        <v>44562</v>
      </c>
      <c r="C66" s="19" cm="1">
        <f t="array" aca="1" ref="C66" ca="1">INDIRECT(_xlfn.CONCAT(C$4,"_d!",C$1,$A66))</f>
        <v>596.66717529296875</v>
      </c>
      <c r="D66" s="19" cm="1">
        <f t="array" aca="1" ref="D66" ca="1">INDIRECT(_xlfn.CONCAT(D$4,"_d!",D$1,$A66))</f>
        <v>611.266357421875</v>
      </c>
      <c r="E66" s="19" cm="1">
        <f t="array" aca="1" ref="E66" ca="1">INDIRECT(_xlfn.CONCAT(E$4,"_d!",E$1,$A66))</f>
        <v>624.49822998046875</v>
      </c>
      <c r="F66" s="19" cm="1">
        <f t="array" aca="1" ref="F66" ca="1">INDIRECT(_xlfn.CONCAT(F$4,"_d!",F$1,$A66))</f>
        <v>632.02252197265625</v>
      </c>
      <c r="G66" s="19" cm="1">
        <f t="array" aca="1" ref="G66" ca="1">INDIRECT(_xlfn.CONCAT(G$4,"_d!",G$1,$A66))</f>
        <v>628.2794189453125</v>
      </c>
      <c r="H66" s="19" cm="1">
        <f t="array" aca="1" ref="H66" ca="1">INDIRECT(_xlfn.CONCAT(H$4,"_d!",H$1,$A66))</f>
        <v>583.688720703125</v>
      </c>
      <c r="I66" s="42">
        <f t="shared" ca="1" si="15"/>
        <v>606.20423286982873</v>
      </c>
      <c r="J66" s="19" cm="1">
        <f t="array" aca="1" ref="J66" ca="1">INDIRECT(_xlfn.CONCAT(J$4,"_d!",J$1,$A66))</f>
        <v>598.2806396484375</v>
      </c>
      <c r="K66" s="19" cm="1">
        <f t="array" aca="1" ref="K66" ca="1">INDIRECT(_xlfn.CONCAT(K$4,"_d!",K$1,$A66))</f>
        <v>615.36590576171875</v>
      </c>
      <c r="L66" s="19" cm="1">
        <f t="array" aca="1" ref="L66" ca="1">INDIRECT(_xlfn.CONCAT(L$4,"_d!",L$1,$A66))</f>
        <v>623.0709228515625</v>
      </c>
      <c r="M66" s="19" cm="1">
        <f t="array" aca="1" ref="M66" ca="1">INDIRECT(_xlfn.CONCAT(M$4,"_d!",M$1,$A66))</f>
        <v>627.79180908203125</v>
      </c>
      <c r="N66" s="19" cm="1">
        <f t="array" aca="1" ref="N66" ca="1">INDIRECT(_xlfn.CONCAT(N$4,"_d!",N$1,$A66))</f>
        <v>627.61505126953125</v>
      </c>
      <c r="O66" s="19" cm="1">
        <f t="array" aca="1" ref="O66" ca="1">INDIRECT(_xlfn.CONCAT(O$4,"_d!",O$1,$A66))</f>
        <v>585.59478759765625</v>
      </c>
      <c r="P66" s="42">
        <f t="shared" ca="1" si="16"/>
        <v>608.01800145991251</v>
      </c>
      <c r="Q66" s="19" cm="1">
        <f t="array" aca="1" ref="Q66" ca="1">INDIRECT(_xlfn.CONCAT(Q$4,"_d!",Q$1,$A66))</f>
        <v>593.224609375</v>
      </c>
      <c r="R66" s="19" cm="1">
        <f t="array" aca="1" ref="R66" ca="1">INDIRECT(_xlfn.CONCAT(R$4,"_d!",R$1,$A66))</f>
        <v>593.224609375</v>
      </c>
      <c r="S66" s="19" cm="1">
        <f t="array" aca="1" ref="S66" ca="1">INDIRECT(_xlfn.CONCAT(S$4,"_d!",S$1,$A66))</f>
        <v>621.30401611328125</v>
      </c>
      <c r="T66" s="19" cm="1">
        <f t="array" aca="1" ref="T66" ca="1">INDIRECT(_xlfn.CONCAT(T$4,"_d!",T$1,$A66))</f>
        <v>632.75927734375</v>
      </c>
      <c r="U66" s="19" cm="1">
        <f t="array" aca="1" ref="U66" ca="1">INDIRECT(_xlfn.CONCAT(U$4,"_d!",U$1,$A66))</f>
        <v>627.72943115234375</v>
      </c>
      <c r="V66" s="19" cm="1">
        <f t="array" aca="1" ref="V66" ca="1">INDIRECT(_xlfn.CONCAT(V$4,"_d!",V$1,$A66))</f>
        <v>589.012939453125</v>
      </c>
      <c r="W66" s="42">
        <f t="shared" ca="1" si="17"/>
        <v>598.89745429747518</v>
      </c>
      <c r="X66" s="19" cm="1">
        <f t="array" aca="1" ref="X66" ca="1">INDIRECT(_xlfn.CONCAT(X$4,"_d!",X$1,$A66))</f>
        <v>593.20550537109375</v>
      </c>
      <c r="Y66" s="19" cm="1">
        <f t="array" aca="1" ref="Y66" ca="1">INDIRECT(_xlfn.CONCAT(Y$4,"_d!",Y$1,$A66))</f>
        <v>612.6236572265625</v>
      </c>
      <c r="Z66" s="19" cm="1">
        <f t="array" aca="1" ref="Z66" ca="1">INDIRECT(_xlfn.CONCAT(Z$4,"_d!",Z$1,$A66))</f>
        <v>622.50042724609375</v>
      </c>
      <c r="AA66" s="19" cm="1">
        <f t="array" aca="1" ref="AA66" ca="1">INDIRECT(_xlfn.CONCAT(AA$4,"_d!",AA$1,$A66))</f>
        <v>626.29296875</v>
      </c>
      <c r="AB66" s="19" cm="1">
        <f t="array" aca="1" ref="AB66" ca="1">INDIRECT(_xlfn.CONCAT(AB$4,"_d!",AB$1,$A66))</f>
        <v>630.7799072265625</v>
      </c>
      <c r="AC66" s="19" cm="1">
        <f t="array" aca="1" ref="AC66" ca="1">INDIRECT(_xlfn.CONCAT(AC$4,"_d!",AC$1,$A66))</f>
        <v>592.92388916015625</v>
      </c>
      <c r="AD66" s="42">
        <f t="shared" ca="1" si="18"/>
        <v>605.4315569918532</v>
      </c>
      <c r="AE66" s="19" cm="1">
        <f t="array" aca="1" ref="AE66" ca="1">INDIRECT(_xlfn.CONCAT(AE$4,"_d!",AE$1,$A66))</f>
        <v>595.65802001953125</v>
      </c>
      <c r="AF66" s="19" cm="1">
        <f t="array" aca="1" ref="AF66" ca="1">INDIRECT(_xlfn.CONCAT(AF$4,"_d!",AF$1,$A66))</f>
        <v>613.76953125</v>
      </c>
      <c r="AG66" s="19" cm="1">
        <f t="array" aca="1" ref="AG66" ca="1">INDIRECT(_xlfn.CONCAT(AG$4,"_d!",AG$1,$A66))</f>
        <v>621.45367431640625</v>
      </c>
      <c r="AH66" s="19" cm="1">
        <f t="array" aca="1" ref="AH66" ca="1">INDIRECT(_xlfn.CONCAT(AH$4,"_d!",AH$1,$A66))</f>
        <v>630.84716796875</v>
      </c>
      <c r="AI66" s="19" cm="1">
        <f t="array" aca="1" ref="AI66" ca="1">INDIRECT(_xlfn.CONCAT(AI$4,"_d!",AI$1,$A66))</f>
        <v>625.73797607421875</v>
      </c>
      <c r="AJ66" s="19" cm="1">
        <f t="array" aca="1" ref="AJ66" ca="1">INDIRECT(_xlfn.CONCAT(AJ$4,"_d!",AJ$1,$A66))</f>
        <v>594.90625</v>
      </c>
      <c r="AK66" s="42">
        <f t="shared" ca="1" si="19"/>
        <v>606.80453392056052</v>
      </c>
      <c r="AL66" s="19" cm="1">
        <f t="array" aca="1" ref="AL66" ca="1">INDIRECT(_xlfn.CONCAT(AL$4,"_d!",AL$1,$A66))</f>
        <v>593.1737060546875</v>
      </c>
      <c r="AM66" s="19" cm="1">
        <f t="array" aca="1" ref="AM66" ca="1">INDIRECT(_xlfn.CONCAT(AM$4,"_d!",AM$1,$A66))</f>
        <v>612.851318359375</v>
      </c>
      <c r="AN66" s="19" cm="1">
        <f t="array" aca="1" ref="AN66" ca="1">INDIRECT(_xlfn.CONCAT(AN$4,"_d!",AN$1,$A66))</f>
        <v>619.79998779296875</v>
      </c>
      <c r="AO66" s="19" cm="1">
        <f t="array" aca="1" ref="AO66" ca="1">INDIRECT(_xlfn.CONCAT(AO$4,"_d!",AO$1,$A66))</f>
        <v>626.2376708984375</v>
      </c>
      <c r="AP66" s="19" cm="1">
        <f t="array" aca="1" ref="AP66" ca="1">INDIRECT(_xlfn.CONCAT(AP$4,"_d!",AP$1,$A66))</f>
        <v>629.87725830078125</v>
      </c>
      <c r="AQ66" s="19" cm="1">
        <f t="array" aca="1" ref="AQ66" ca="1">INDIRECT(_xlfn.CONCAT(AQ$4,"_d!",AQ$1,$A66))</f>
        <v>589.98284912109375</v>
      </c>
      <c r="AR66" s="42">
        <f t="shared" ca="1" si="20"/>
        <v>605.05611531567263</v>
      </c>
      <c r="AS66" s="19" cm="1">
        <f t="array" aca="1" ref="AS66" ca="1">INDIRECT(_xlfn.CONCAT(AS$4,"_d!",AS$1,$A66))</f>
        <v>596.1248779296875</v>
      </c>
      <c r="AT66" s="19" cm="1">
        <f t="array" aca="1" ref="AT66" ca="1">INDIRECT(_xlfn.CONCAT(AT$4,"_d!",AT$1,$A66))</f>
        <v>612.8544921875</v>
      </c>
      <c r="AU66" s="19" cm="1">
        <f t="array" aca="1" ref="AU66" ca="1">INDIRECT(_xlfn.CONCAT(AU$4,"_d!",AU$1,$A66))</f>
        <v>618.4833984375</v>
      </c>
      <c r="AV66" s="19" cm="1">
        <f t="array" aca="1" ref="AV66" ca="1">INDIRECT(_xlfn.CONCAT(AV$4,"_d!",AV$1,$A66))</f>
        <v>629.6829833984375</v>
      </c>
      <c r="AW66" s="19" cm="1">
        <f t="array" aca="1" ref="AW66" ca="1">INDIRECT(_xlfn.CONCAT(AW$4,"_d!",AW$1,$A66))</f>
        <v>627.33990478515625</v>
      </c>
      <c r="AX66" s="19" cm="1">
        <f t="array" aca="1" ref="AX66" ca="1">INDIRECT(_xlfn.CONCAT(AX$4,"_d!",AX$1,$A66))</f>
        <v>589.966552734375</v>
      </c>
      <c r="AY66" s="42">
        <f t="shared" ca="1" si="21"/>
        <v>606.23718466409036</v>
      </c>
      <c r="AZ66" s="19" cm="1">
        <f t="array" aca="1" ref="AZ66" ca="1">INDIRECT(_xlfn.CONCAT(AZ$4,"_d!",AZ$1,$A66))</f>
        <v>595.5126953125</v>
      </c>
      <c r="BA66" s="19" cm="1">
        <f t="array" aca="1" ref="BA66" ca="1">INDIRECT(_xlfn.CONCAT(BA$4,"_d!",BA$1,$A66))</f>
        <v>612.498291015625</v>
      </c>
      <c r="BB66" s="19" cm="1">
        <f t="array" aca="1" ref="BB66" ca="1">INDIRECT(_xlfn.CONCAT(BB$4,"_d!",BB$1,$A66))</f>
        <v>616.94476318359375</v>
      </c>
      <c r="BC66" s="19" cm="1">
        <f t="array" aca="1" ref="BC66" ca="1">INDIRECT(_xlfn.CONCAT(BC$4,"_d!",BC$1,$A66))</f>
        <v>622.141357421875</v>
      </c>
      <c r="BD66" s="19" cm="1">
        <f t="array" aca="1" ref="BD66" ca="1">INDIRECT(_xlfn.CONCAT(BD$4,"_d!",BD$1,$A66))</f>
        <v>629.4678955078125</v>
      </c>
      <c r="BE66" s="19" cm="1">
        <f t="array" aca="1" ref="BE66" ca="1">INDIRECT(_xlfn.CONCAT(BE$4,"_d!",BE$1,$A66))</f>
        <v>595.35784912109375</v>
      </c>
      <c r="BF66" s="42">
        <f t="shared" ca="1" si="22"/>
        <v>605.85053211911134</v>
      </c>
      <c r="BG66" s="19" cm="1">
        <f t="array" aca="1" ref="BG66" ca="1">INDIRECT(_xlfn.CONCAT(BG$4,"_d!",BG$1,$A66))</f>
        <v>592.65643310546875</v>
      </c>
      <c r="BH66" s="19" cm="1">
        <f t="array" aca="1" ref="BH66" ca="1">INDIRECT(_xlfn.CONCAT(BH$4,"_d!",BH$1,$A66))</f>
        <v>610.64520263671875</v>
      </c>
      <c r="BI66" s="19" cm="1">
        <f t="array" aca="1" ref="BI66" ca="1">INDIRECT(_xlfn.CONCAT(BI$4,"_d!",BI$1,$A66))</f>
        <v>614.57281494140625</v>
      </c>
      <c r="BJ66" s="19" cm="1">
        <f t="array" aca="1" ref="BJ66" ca="1">INDIRECT(_xlfn.CONCAT(BJ$4,"_d!",BJ$1,$A66))</f>
        <v>618.80731201171875</v>
      </c>
      <c r="BK66" s="19" cm="1">
        <f t="array" aca="1" ref="BK66" ca="1">INDIRECT(_xlfn.CONCAT(BK$4,"_d!",BK$1,$A66))</f>
        <v>627.8575439453125</v>
      </c>
      <c r="BL66" s="19" cm="1">
        <f t="array" aca="1" ref="BL66" ca="1">INDIRECT(_xlfn.CONCAT(BL$4,"_d!",BL$1,$A66))</f>
        <v>594.456298828125</v>
      </c>
      <c r="BM66" s="42">
        <f t="shared" ca="1" si="23"/>
        <v>603.52741923553742</v>
      </c>
      <c r="BN66" s="19" cm="1">
        <f t="array" aca="1" ref="BN66" ca="1">INDIRECT(_xlfn.CONCAT(BN$4,"_d!",BN$1,$A66))</f>
        <v>592.89385986328125</v>
      </c>
      <c r="BO66" s="19" cm="1">
        <f t="array" aca="1" ref="BO66" ca="1">INDIRECT(_xlfn.CONCAT(BO$4,"_d!",BO$1,$A66))</f>
        <v>610.33837890625</v>
      </c>
      <c r="BP66" s="19" cm="1">
        <f t="array" aca="1" ref="BP66" ca="1">INDIRECT(_xlfn.CONCAT(BP$4,"_d!",BP$1,$A66))</f>
        <v>612.9425048828125</v>
      </c>
      <c r="BQ66" s="19" cm="1">
        <f t="array" aca="1" ref="BQ66" ca="1">INDIRECT(_xlfn.CONCAT(BQ$4,"_d!",BQ$1,$A66))</f>
        <v>626.30816650390625</v>
      </c>
      <c r="BR66" s="19" cm="1">
        <f t="array" aca="1" ref="BR66" ca="1">INDIRECT(_xlfn.CONCAT(BR$4,"_d!",BR$1,$A66))</f>
        <v>627.07525634765625</v>
      </c>
      <c r="BS66" s="19" cm="1">
        <f t="array" aca="1" ref="BS66" ca="1">INDIRECT(_xlfn.CONCAT(BS$4,"_d!",BS$1,$A66))</f>
        <v>595.06158447265625</v>
      </c>
      <c r="BT66" s="42">
        <f t="shared" ca="1" si="24"/>
        <v>603.72575679782904</v>
      </c>
      <c r="BU66" s="42"/>
      <c r="BV66" s="45">
        <f t="shared" ca="1" si="25"/>
        <v>606.20423286982873</v>
      </c>
      <c r="BW66" s="45">
        <f t="shared" ca="1" si="26"/>
        <v>608.01800145991251</v>
      </c>
      <c r="BX66" s="45">
        <f t="shared" ca="1" si="27"/>
        <v>598.89745429747518</v>
      </c>
      <c r="BY66" s="45">
        <f t="shared" ca="1" si="28"/>
        <v>605.4315569918532</v>
      </c>
      <c r="BZ66" s="45">
        <f t="shared" ca="1" si="29"/>
        <v>606.80453392056052</v>
      </c>
      <c r="CA66" s="45">
        <f t="shared" ca="1" si="30"/>
        <v>605.05611531567263</v>
      </c>
      <c r="CB66" s="45">
        <f t="shared" ca="1" si="31"/>
        <v>606.23718466409036</v>
      </c>
      <c r="CC66" s="45">
        <f t="shared" ca="1" si="32"/>
        <v>605.85053211911134</v>
      </c>
      <c r="CD66" s="45">
        <f t="shared" ca="1" si="33"/>
        <v>603.52741923553742</v>
      </c>
      <c r="CE66" s="45">
        <f t="shared" ca="1" si="34"/>
        <v>603.72575679782904</v>
      </c>
      <c r="CF66" s="45" cm="1">
        <f t="array" aca="1" ref="CF66" ca="1">+SUMPRODUCT($BV$3:$CE$3/100,$BV66:$CE66)</f>
        <v>604.73510935997558</v>
      </c>
      <c r="CG66" s="24"/>
      <c r="CH66" s="24">
        <f t="shared" ca="1" si="51"/>
        <v>3.9907315537356158E-2</v>
      </c>
      <c r="CI66" s="24">
        <f t="shared" ca="1" si="51"/>
        <v>3.9754963528711329E-2</v>
      </c>
      <c r="CJ66" s="24">
        <f t="shared" ca="1" si="51"/>
        <v>3.927882979810593E-2</v>
      </c>
      <c r="CK66" s="24">
        <f t="shared" ca="1" si="51"/>
        <v>3.8768107177022726E-2</v>
      </c>
      <c r="CL66" s="24">
        <f t="shared" ca="1" si="51"/>
        <v>3.9300942462229038E-2</v>
      </c>
      <c r="CM66" s="24">
        <f t="shared" ca="1" si="51"/>
        <v>3.8770107032788603E-2</v>
      </c>
      <c r="CN66" s="24">
        <f t="shared" ca="1" si="51"/>
        <v>3.8702215532486761E-2</v>
      </c>
      <c r="CO66" s="24">
        <f t="shared" ca="1" si="51"/>
        <v>3.8562580621707365E-2</v>
      </c>
      <c r="CP66" s="24">
        <f t="shared" ca="1" si="51"/>
        <v>3.8471345999197215E-2</v>
      </c>
      <c r="CQ66" s="24">
        <f t="shared" ca="1" si="50"/>
        <v>3.7965793147827442E-2</v>
      </c>
      <c r="CR66" s="24">
        <f t="shared" ca="1" si="50"/>
        <v>3.8760410534222522E-2</v>
      </c>
      <c r="CS66" s="24">
        <f>+[1]NAC!AX67</f>
        <v>4.94009519120302E-2</v>
      </c>
      <c r="CT66" s="24"/>
      <c r="CU66" s="24">
        <f t="shared" ca="1" si="52"/>
        <v>0.5021350497997854</v>
      </c>
      <c r="CV66" s="24">
        <f t="shared" ca="1" si="53"/>
        <v>0.50382961334114817</v>
      </c>
      <c r="CW66" s="24">
        <f t="shared" ca="1" si="54"/>
        <v>0.51098396733790041</v>
      </c>
      <c r="CX66" s="24">
        <f t="shared" ca="1" si="55"/>
        <v>0.50552247893685243</v>
      </c>
      <c r="CY66" s="24">
        <f t="shared" ca="1" si="56"/>
        <v>0.50452132368016511</v>
      </c>
      <c r="CZ66" s="24">
        <f t="shared" ca="1" si="57"/>
        <v>0.50543496238982111</v>
      </c>
      <c r="DA66" s="24">
        <f t="shared" ca="1" si="58"/>
        <v>0.50670568369259295</v>
      </c>
      <c r="DB66" s="24">
        <f t="shared" ca="1" si="59"/>
        <v>0.50899958596479378</v>
      </c>
      <c r="DC66" s="24">
        <f t="shared" ca="1" si="60"/>
        <v>0.50774506364680394</v>
      </c>
      <c r="DD66" s="24">
        <f t="shared" ca="1" si="61"/>
        <v>0.50933725388029005</v>
      </c>
      <c r="DE66" s="48">
        <f t="shared" ca="1" si="62"/>
        <v>0.50708125027572315</v>
      </c>
      <c r="DF66" s="48">
        <f>+[1]NAC!AG67</f>
        <v>0.50684931506849318</v>
      </c>
      <c r="DG66" s="24">
        <f t="shared" ca="1" si="49"/>
        <v>-7.2022040805046483E-3</v>
      </c>
    </row>
    <row r="67" spans="1:111" x14ac:dyDescent="0.25">
      <c r="A67">
        <f t="shared" si="36"/>
        <v>94</v>
      </c>
      <c r="B67" s="35">
        <f>+NAC!A67</f>
        <v>44593</v>
      </c>
      <c r="C67" s="19" cm="1">
        <f t="array" aca="1" ref="C67" ca="1">INDIRECT(_xlfn.CONCAT(C$4,"_d!",C$1,$A67))</f>
        <v>628.823974609375</v>
      </c>
      <c r="D67" s="19" cm="1">
        <f t="array" aca="1" ref="D67" ca="1">INDIRECT(_xlfn.CONCAT(D$4,"_d!",D$1,$A67))</f>
        <v>641.41400146484375</v>
      </c>
      <c r="E67" s="19" cm="1">
        <f t="array" aca="1" ref="E67" ca="1">INDIRECT(_xlfn.CONCAT(E$4,"_d!",E$1,$A67))</f>
        <v>656.09820556640625</v>
      </c>
      <c r="F67" s="19" cm="1">
        <f t="array" aca="1" ref="F67" ca="1">INDIRECT(_xlfn.CONCAT(F$4,"_d!",F$1,$A67))</f>
        <v>664.30804443359375</v>
      </c>
      <c r="G67" s="19" cm="1">
        <f t="array" aca="1" ref="G67" ca="1">INDIRECT(_xlfn.CONCAT(G$4,"_d!",G$1,$A67))</f>
        <v>664.06842041015625</v>
      </c>
      <c r="H67" s="19" cm="1">
        <f t="array" aca="1" ref="H67" ca="1">INDIRECT(_xlfn.CONCAT(H$4,"_d!",H$1,$A67))</f>
        <v>612.17791748046875</v>
      </c>
      <c r="I67" s="42">
        <f t="shared" ca="1" si="15"/>
        <v>637.67012626322139</v>
      </c>
      <c r="J67" s="19" cm="1">
        <f t="array" aca="1" ref="J67" ca="1">INDIRECT(_xlfn.CONCAT(J$4,"_d!",J$1,$A67))</f>
        <v>629.91357421875</v>
      </c>
      <c r="K67" s="19" cm="1">
        <f t="array" aca="1" ref="K67" ca="1">INDIRECT(_xlfn.CONCAT(K$4,"_d!",K$1,$A67))</f>
        <v>645.44146728515625</v>
      </c>
      <c r="L67" s="19" cm="1">
        <f t="array" aca="1" ref="L67" ca="1">INDIRECT(_xlfn.CONCAT(L$4,"_d!",L$1,$A67))</f>
        <v>654.2259521484375</v>
      </c>
      <c r="M67" s="19" cm="1">
        <f t="array" aca="1" ref="M67" ca="1">INDIRECT(_xlfn.CONCAT(M$4,"_d!",M$1,$A67))</f>
        <v>659.40960693359375</v>
      </c>
      <c r="N67" s="19" cm="1">
        <f t="array" aca="1" ref="N67" ca="1">INDIRECT(_xlfn.CONCAT(N$4,"_d!",N$1,$A67))</f>
        <v>662.50042724609375</v>
      </c>
      <c r="O67" s="19" cm="1">
        <f t="array" aca="1" ref="O67" ca="1">INDIRECT(_xlfn.CONCAT(O$4,"_d!",O$1,$A67))</f>
        <v>614.241455078125</v>
      </c>
      <c r="P67" s="42">
        <f t="shared" ca="1" si="16"/>
        <v>639.12418594316841</v>
      </c>
      <c r="Q67" s="19" cm="1">
        <f t="array" aca="1" ref="Q67" ca="1">INDIRECT(_xlfn.CONCAT(Q$4,"_d!",Q$1,$A67))</f>
        <v>622.9742431640625</v>
      </c>
      <c r="R67" s="19" cm="1">
        <f t="array" aca="1" ref="R67" ca="1">INDIRECT(_xlfn.CONCAT(R$4,"_d!",R$1,$A67))</f>
        <v>622.9742431640625</v>
      </c>
      <c r="S67" s="19" cm="1">
        <f t="array" aca="1" ref="S67" ca="1">INDIRECT(_xlfn.CONCAT(S$4,"_d!",S$1,$A67))</f>
        <v>652.09954833984375</v>
      </c>
      <c r="T67" s="19" cm="1">
        <f t="array" aca="1" ref="T67" ca="1">INDIRECT(_xlfn.CONCAT(T$4,"_d!",T$1,$A67))</f>
        <v>664.7642822265625</v>
      </c>
      <c r="U67" s="19" cm="1">
        <f t="array" aca="1" ref="U67" ca="1">INDIRECT(_xlfn.CONCAT(U$4,"_d!",U$1,$A67))</f>
        <v>662.47265625</v>
      </c>
      <c r="V67" s="19" cm="1">
        <f t="array" aca="1" ref="V67" ca="1">INDIRECT(_xlfn.CONCAT(V$4,"_d!",V$1,$A67))</f>
        <v>617.55963134765625</v>
      </c>
      <c r="W67" s="42">
        <f t="shared" ca="1" si="17"/>
        <v>629.0543407293286</v>
      </c>
      <c r="X67" s="19" cm="1">
        <f t="array" aca="1" ref="X67" ca="1">INDIRECT(_xlfn.CONCAT(X$4,"_d!",X$1,$A67))</f>
        <v>622.389892578125</v>
      </c>
      <c r="Y67" s="19" cm="1">
        <f t="array" aca="1" ref="Y67" ca="1">INDIRECT(_xlfn.CONCAT(Y$4,"_d!",Y$1,$A67))</f>
        <v>641.4261474609375</v>
      </c>
      <c r="Z67" s="19" cm="1">
        <f t="array" aca="1" ref="Z67" ca="1">INDIRECT(_xlfn.CONCAT(Z$4,"_d!",Z$1,$A67))</f>
        <v>653.49505615234375</v>
      </c>
      <c r="AA67" s="19" cm="1">
        <f t="array" aca="1" ref="AA67" ca="1">INDIRECT(_xlfn.CONCAT(AA$4,"_d!",AA$1,$A67))</f>
        <v>657.32611083984375</v>
      </c>
      <c r="AB67" s="19" cm="1">
        <f t="array" aca="1" ref="AB67" ca="1">INDIRECT(_xlfn.CONCAT(AB$4,"_d!",AB$1,$A67))</f>
        <v>665.4439697265625</v>
      </c>
      <c r="AC67" s="19" cm="1">
        <f t="array" aca="1" ref="AC67" ca="1">INDIRECT(_xlfn.CONCAT(AC$4,"_d!",AC$1,$A67))</f>
        <v>621.3643798828125</v>
      </c>
      <c r="AD67" s="42">
        <f t="shared" ca="1" si="18"/>
        <v>634.99542138482923</v>
      </c>
      <c r="AE67" s="19" cm="1">
        <f t="array" aca="1" ref="AE67" ca="1">INDIRECT(_xlfn.CONCAT(AE$4,"_d!",AE$1,$A67))</f>
        <v>625.2650146484375</v>
      </c>
      <c r="AF67" s="19" cm="1">
        <f t="array" aca="1" ref="AF67" ca="1">INDIRECT(_xlfn.CONCAT(AF$4,"_d!",AF$1,$A67))</f>
        <v>642.32684326171875</v>
      </c>
      <c r="AG67" s="19" cm="1">
        <f t="array" aca="1" ref="AG67" ca="1">INDIRECT(_xlfn.CONCAT(AG$4,"_d!",AG$1,$A67))</f>
        <v>652.0242919921875</v>
      </c>
      <c r="AH67" s="19" cm="1">
        <f t="array" aca="1" ref="AH67" ca="1">INDIRECT(_xlfn.CONCAT(AH$4,"_d!",AH$1,$A67))</f>
        <v>662.6458740234375</v>
      </c>
      <c r="AI67" s="19" cm="1">
        <f t="array" aca="1" ref="AI67" ca="1">INDIRECT(_xlfn.CONCAT(AI$4,"_d!",AI$1,$A67))</f>
        <v>659.81011962890625</v>
      </c>
      <c r="AJ67" s="19" cm="1">
        <f t="array" aca="1" ref="AJ67" ca="1">INDIRECT(_xlfn.CONCAT(AJ$4,"_d!",AJ$1,$A67))</f>
        <v>623.62689208984375</v>
      </c>
      <c r="AK67" s="42">
        <f t="shared" ca="1" si="19"/>
        <v>636.4543752924551</v>
      </c>
      <c r="AL67" s="19" cm="1">
        <f t="array" aca="1" ref="AL67" ca="1">INDIRECT(_xlfn.CONCAT(AL$4,"_d!",AL$1,$A67))</f>
        <v>621.95367431640625</v>
      </c>
      <c r="AM67" s="19" cm="1">
        <f t="array" aca="1" ref="AM67" ca="1">INDIRECT(_xlfn.CONCAT(AM$4,"_d!",AM$1,$A67))</f>
        <v>641.45989990234375</v>
      </c>
      <c r="AN67" s="19" cm="1">
        <f t="array" aca="1" ref="AN67" ca="1">INDIRECT(_xlfn.CONCAT(AN$4,"_d!",AN$1,$A67))</f>
        <v>649.76959228515625</v>
      </c>
      <c r="AO67" s="19" cm="1">
        <f t="array" aca="1" ref="AO67" ca="1">INDIRECT(_xlfn.CONCAT(AO$4,"_d!",AO$1,$A67))</f>
        <v>656.84613037109375</v>
      </c>
      <c r="AP67" s="19" cm="1">
        <f t="array" aca="1" ref="AP67" ca="1">INDIRECT(_xlfn.CONCAT(AP$4,"_d!",AP$1,$A67))</f>
        <v>663.8209228515625</v>
      </c>
      <c r="AQ67" s="19" cm="1">
        <f t="array" aca="1" ref="AQ67" ca="1">INDIRECT(_xlfn.CONCAT(AQ$4,"_d!",AQ$1,$A67))</f>
        <v>618.57745361328125</v>
      </c>
      <c r="AR67" s="42">
        <f t="shared" ca="1" si="20"/>
        <v>634.24981092746668</v>
      </c>
      <c r="AS67" s="19" cm="1">
        <f t="array" aca="1" ref="AS67" ca="1">INDIRECT(_xlfn.CONCAT(AS$4,"_d!",AS$1,$A67))</f>
        <v>624.06329345703125</v>
      </c>
      <c r="AT67" s="19" cm="1">
        <f t="array" aca="1" ref="AT67" ca="1">INDIRECT(_xlfn.CONCAT(AT$4,"_d!",AT$1,$A67))</f>
        <v>641.2310791015625</v>
      </c>
      <c r="AU67" s="19" cm="1">
        <f t="array" aca="1" ref="AU67" ca="1">INDIRECT(_xlfn.CONCAT(AU$4,"_d!",AU$1,$A67))</f>
        <v>648.0030517578125</v>
      </c>
      <c r="AV67" s="19" cm="1">
        <f t="array" aca="1" ref="AV67" ca="1">INDIRECT(_xlfn.CONCAT(AV$4,"_d!",AV$1,$A67))</f>
        <v>660.76983642578125</v>
      </c>
      <c r="AW67" s="19" cm="1">
        <f t="array" aca="1" ref="AW67" ca="1">INDIRECT(_xlfn.CONCAT(AW$4,"_d!",AW$1,$A67))</f>
        <v>660.77410888671875</v>
      </c>
      <c r="AX67" s="19" cm="1">
        <f t="array" aca="1" ref="AX67" ca="1">INDIRECT(_xlfn.CONCAT(AX$4,"_d!",AX$1,$A67))</f>
        <v>618.4417724609375</v>
      </c>
      <c r="AY67" s="42">
        <f t="shared" ca="1" si="21"/>
        <v>634.93868153485516</v>
      </c>
      <c r="AZ67" s="19" cm="1">
        <f t="array" aca="1" ref="AZ67" ca="1">INDIRECT(_xlfn.CONCAT(AZ$4,"_d!",AZ$1,$A67))</f>
        <v>622.7650146484375</v>
      </c>
      <c r="BA67" s="19" cm="1">
        <f t="array" aca="1" ref="BA67" ca="1">INDIRECT(_xlfn.CONCAT(BA$4,"_d!",BA$1,$A67))</f>
        <v>640.572998046875</v>
      </c>
      <c r="BB67" s="19" cm="1">
        <f t="array" aca="1" ref="BB67" ca="1">INDIRECT(_xlfn.CONCAT(BB$4,"_d!",BB$1,$A67))</f>
        <v>646.365966796875</v>
      </c>
      <c r="BC67" s="19" cm="1">
        <f t="array" aca="1" ref="BC67" ca="1">INDIRECT(_xlfn.CONCAT(BC$4,"_d!",BC$1,$A67))</f>
        <v>652.09637451171875</v>
      </c>
      <c r="BD67" s="19" cm="1">
        <f t="array" aca="1" ref="BD67" ca="1">INDIRECT(_xlfn.CONCAT(BD$4,"_d!",BD$1,$A67))</f>
        <v>663.05792236328125</v>
      </c>
      <c r="BE67" s="19" cm="1">
        <f t="array" aca="1" ref="BE67" ca="1">INDIRECT(_xlfn.CONCAT(BE$4,"_d!",BE$1,$A67))</f>
        <v>624.0299072265625</v>
      </c>
      <c r="BF67" s="42">
        <f t="shared" ca="1" si="22"/>
        <v>634.11905411303201</v>
      </c>
      <c r="BG67" s="19" cm="1">
        <f t="array" aca="1" ref="BG67" ca="1">INDIRECT(_xlfn.CONCAT(BG$4,"_d!",BG$1,$A67))</f>
        <v>619.23907470703125</v>
      </c>
      <c r="BH67" s="19" cm="1">
        <f t="array" aca="1" ref="BH67" ca="1">INDIRECT(_xlfn.CONCAT(BH$4,"_d!",BH$1,$A67))</f>
        <v>637.81585693359375</v>
      </c>
      <c r="BI67" s="19" cm="1">
        <f t="array" aca="1" ref="BI67" ca="1">INDIRECT(_xlfn.CONCAT(BI$4,"_d!",BI$1,$A67))</f>
        <v>643.77685546875</v>
      </c>
      <c r="BJ67" s="19" cm="1">
        <f t="array" aca="1" ref="BJ67" ca="1">INDIRECT(_xlfn.CONCAT(BJ$4,"_d!",BJ$1,$A67))</f>
        <v>648.51824951171875</v>
      </c>
      <c r="BK67" s="19" cm="1">
        <f t="array" aca="1" ref="BK67" ca="1">INDIRECT(_xlfn.CONCAT(BK$4,"_d!",BK$1,$A67))</f>
        <v>660.6708984375</v>
      </c>
      <c r="BL67" s="19" cm="1">
        <f t="array" aca="1" ref="BL67" ca="1">INDIRECT(_xlfn.CONCAT(BL$4,"_d!",BL$1,$A67))</f>
        <v>622.7159423828125</v>
      </c>
      <c r="BM67" s="42">
        <f t="shared" ca="1" si="23"/>
        <v>631.11189998773125</v>
      </c>
      <c r="BN67" s="19" cm="1">
        <f t="array" aca="1" ref="BN67" ca="1">INDIRECT(_xlfn.CONCAT(BN$4,"_d!",BN$1,$A67))</f>
        <v>617.756591796875</v>
      </c>
      <c r="BO67" s="19" cm="1">
        <f t="array" aca="1" ref="BO67" ca="1">INDIRECT(_xlfn.CONCAT(BO$4,"_d!",BO$1,$A67))</f>
        <v>636.975830078125</v>
      </c>
      <c r="BP67" s="19" cm="1">
        <f t="array" aca="1" ref="BP67" ca="1">INDIRECT(_xlfn.CONCAT(BP$4,"_d!",BP$1,$A67))</f>
        <v>641.48876953125</v>
      </c>
      <c r="BQ67" s="19" cm="1">
        <f t="array" aca="1" ref="BQ67" ca="1">INDIRECT(_xlfn.CONCAT(BQ$4,"_d!",BQ$1,$A67))</f>
        <v>656.005859375</v>
      </c>
      <c r="BR67" s="19" cm="1">
        <f t="array" aca="1" ref="BR67" ca="1">INDIRECT(_xlfn.CONCAT(BR$4,"_d!",BR$1,$A67))</f>
        <v>659.26678466796875</v>
      </c>
      <c r="BS67" s="19" cm="1">
        <f t="array" aca="1" ref="BS67" ca="1">INDIRECT(_xlfn.CONCAT(BS$4,"_d!",BS$1,$A67))</f>
        <v>623.14935302734375</v>
      </c>
      <c r="BT67" s="42">
        <f t="shared" ca="1" si="24"/>
        <v>630.29081799171956</v>
      </c>
      <c r="BU67" s="42"/>
      <c r="BV67" s="45">
        <f t="shared" ca="1" si="25"/>
        <v>637.67012626322139</v>
      </c>
      <c r="BW67" s="45">
        <f t="shared" ca="1" si="26"/>
        <v>639.12418594316841</v>
      </c>
      <c r="BX67" s="45">
        <f t="shared" ca="1" si="27"/>
        <v>629.0543407293286</v>
      </c>
      <c r="BY67" s="45">
        <f t="shared" ca="1" si="28"/>
        <v>634.99542138482923</v>
      </c>
      <c r="BZ67" s="45">
        <f t="shared" ca="1" si="29"/>
        <v>636.4543752924551</v>
      </c>
      <c r="CA67" s="45">
        <f t="shared" ca="1" si="30"/>
        <v>634.24981092746668</v>
      </c>
      <c r="CB67" s="45">
        <f t="shared" ca="1" si="31"/>
        <v>634.93868153485516</v>
      </c>
      <c r="CC67" s="45">
        <f t="shared" ca="1" si="32"/>
        <v>634.11905411303201</v>
      </c>
      <c r="CD67" s="45">
        <f t="shared" ca="1" si="33"/>
        <v>631.11189998773125</v>
      </c>
      <c r="CE67" s="45">
        <f t="shared" ca="1" si="34"/>
        <v>630.29081799171956</v>
      </c>
      <c r="CF67" s="45" cm="1">
        <f t="array" aca="1" ref="CF67" ca="1">+SUMPRODUCT($BV$3:$CE$3/100,$BV67:$CE67)</f>
        <v>633.45279446434529</v>
      </c>
      <c r="CG67" s="24"/>
      <c r="CH67" s="24">
        <f t="shared" ca="1" si="51"/>
        <v>5.1906423095117837E-2</v>
      </c>
      <c r="CI67" s="24">
        <f t="shared" ca="1" si="51"/>
        <v>5.1159972909629037E-2</v>
      </c>
      <c r="CJ67" s="24">
        <f t="shared" ca="1" si="51"/>
        <v>5.035400670925938E-2</v>
      </c>
      <c r="CK67" s="24">
        <f t="shared" ca="1" si="51"/>
        <v>4.8831059517060904E-2</v>
      </c>
      <c r="CL67" s="24">
        <f t="shared" ca="1" si="51"/>
        <v>4.886226076843414E-2</v>
      </c>
      <c r="CM67" s="24">
        <f t="shared" ca="1" si="51"/>
        <v>4.8249567061334542E-2</v>
      </c>
      <c r="CN67" s="24">
        <f t="shared" ca="1" si="51"/>
        <v>4.7343676034435234E-2</v>
      </c>
      <c r="CO67" s="24">
        <f t="shared" ca="1" si="51"/>
        <v>4.6659234407279593E-2</v>
      </c>
      <c r="CP67" s="24">
        <f t="shared" ca="1" si="51"/>
        <v>4.570543089348611E-2</v>
      </c>
      <c r="CQ67" s="24">
        <f t="shared" ca="1" si="50"/>
        <v>4.4001868223731311E-2</v>
      </c>
      <c r="CR67" s="24">
        <f t="shared" ca="1" si="50"/>
        <v>4.7488040068920823E-2</v>
      </c>
      <c r="CS67" s="24">
        <f>+[1]NAC!AX68</f>
        <v>7.4757585236159052E-2</v>
      </c>
      <c r="CT67" s="24"/>
      <c r="CU67" s="24">
        <f t="shared" ca="1" si="52"/>
        <v>0.52614906921477278</v>
      </c>
      <c r="CV67" s="24">
        <f t="shared" ca="1" si="53"/>
        <v>0.52678049860860687</v>
      </c>
      <c r="CW67" s="24">
        <f t="shared" ca="1" si="54"/>
        <v>0.53283448076717854</v>
      </c>
      <c r="CX67" s="24">
        <f t="shared" ca="1" si="55"/>
        <v>0.52440394626450448</v>
      </c>
      <c r="CY67" s="24">
        <f t="shared" ca="1" si="56"/>
        <v>0.52375736291720765</v>
      </c>
      <c r="CZ67" s="24">
        <f t="shared" ca="1" si="57"/>
        <v>0.52415511072026955</v>
      </c>
      <c r="DA67" s="24">
        <f t="shared" ca="1" si="58"/>
        <v>0.52349848819034706</v>
      </c>
      <c r="DB67" s="24">
        <f t="shared" ca="1" si="59"/>
        <v>0.5246672386296598</v>
      </c>
      <c r="DC67" s="24">
        <f t="shared" ca="1" si="60"/>
        <v>0.52216030632261567</v>
      </c>
      <c r="DD67" s="24">
        <f t="shared" ca="1" si="61"/>
        <v>0.5205631260992698</v>
      </c>
      <c r="DE67" s="48">
        <f t="shared" ca="1" si="62"/>
        <v>0.52413928484032501</v>
      </c>
      <c r="DF67" s="48">
        <f>+[1]NAC!AG68</f>
        <v>0.52296225054099543</v>
      </c>
      <c r="DG67" s="24">
        <f t="shared" ca="1" si="49"/>
        <v>5.5859431155029782E-3</v>
      </c>
    </row>
    <row r="68" spans="1:111" x14ac:dyDescent="0.25">
      <c r="A68">
        <f t="shared" si="36"/>
        <v>95</v>
      </c>
      <c r="B68" s="35">
        <f>+NAC!A68</f>
        <v>44621</v>
      </c>
      <c r="C68" s="19" cm="1">
        <f t="array" aca="1" ref="C68" ca="1">INDIRECT(_xlfn.CONCAT(C$4,"_d!",C$1,$A68))</f>
        <v>671.64501953125</v>
      </c>
      <c r="D68" s="19" cm="1">
        <f t="array" aca="1" ref="D68" ca="1">INDIRECT(_xlfn.CONCAT(D$4,"_d!",D$1,$A68))</f>
        <v>685.817138671875</v>
      </c>
      <c r="E68" s="19" cm="1">
        <f t="array" aca="1" ref="E68" ca="1">INDIRECT(_xlfn.CONCAT(E$4,"_d!",E$1,$A68))</f>
        <v>702.439697265625</v>
      </c>
      <c r="F68" s="19" cm="1">
        <f t="array" aca="1" ref="F68" ca="1">INDIRECT(_xlfn.CONCAT(F$4,"_d!",F$1,$A68))</f>
        <v>713.31634521484375</v>
      </c>
      <c r="G68" s="19" cm="1">
        <f t="array" aca="1" ref="G68" ca="1">INDIRECT(_xlfn.CONCAT(G$4,"_d!",G$1,$A68))</f>
        <v>711.75</v>
      </c>
      <c r="H68" s="19" cm="1">
        <f t="array" aca="1" ref="H68" ca="1">INDIRECT(_xlfn.CONCAT(H$4,"_d!",H$1,$A68))</f>
        <v>658.9425048828125</v>
      </c>
      <c r="I68" s="42">
        <f t="shared" ca="1" si="15"/>
        <v>682.07009807760312</v>
      </c>
      <c r="J68" s="19" cm="1">
        <f t="array" aca="1" ref="J68" ca="1">INDIRECT(_xlfn.CONCAT(J$4,"_d!",J$1,$A68))</f>
        <v>671.97235107421875</v>
      </c>
      <c r="K68" s="19" cm="1">
        <f t="array" aca="1" ref="K68" ca="1">INDIRECT(_xlfn.CONCAT(K$4,"_d!",K$1,$A68))</f>
        <v>689.69970703125</v>
      </c>
      <c r="L68" s="19" cm="1">
        <f t="array" aca="1" ref="L68" ca="1">INDIRECT(_xlfn.CONCAT(L$4,"_d!",L$1,$A68))</f>
        <v>699.70391845703125</v>
      </c>
      <c r="M68" s="19" cm="1">
        <f t="array" aca="1" ref="M68" ca="1">INDIRECT(_xlfn.CONCAT(M$4,"_d!",M$1,$A68))</f>
        <v>708.06915283203125</v>
      </c>
      <c r="N68" s="19" cm="1">
        <f t="array" aca="1" ref="N68" ca="1">INDIRECT(_xlfn.CONCAT(N$4,"_d!",N$1,$A68))</f>
        <v>709.41241455078125</v>
      </c>
      <c r="O68" s="19" cm="1">
        <f t="array" aca="1" ref="O68" ca="1">INDIRECT(_xlfn.CONCAT(O$4,"_d!",O$1,$A68))</f>
        <v>661.40423583984375</v>
      </c>
      <c r="P68" s="42">
        <f t="shared" ca="1" si="16"/>
        <v>683.04153889196743</v>
      </c>
      <c r="Q68" s="19" cm="1">
        <f t="array" aca="1" ref="Q68" ca="1">INDIRECT(_xlfn.CONCAT(Q$4,"_d!",Q$1,$A68))</f>
        <v>666.21331787109375</v>
      </c>
      <c r="R68" s="19" cm="1">
        <f t="array" aca="1" ref="R68" ca="1">INDIRECT(_xlfn.CONCAT(R$4,"_d!",R$1,$A68))</f>
        <v>666.21331787109375</v>
      </c>
      <c r="S68" s="19" cm="1">
        <f t="array" aca="1" ref="S68" ca="1">INDIRECT(_xlfn.CONCAT(S$4,"_d!",S$1,$A68))</f>
        <v>696.54180908203125</v>
      </c>
      <c r="T68" s="19" cm="1">
        <f t="array" aca="1" ref="T68" ca="1">INDIRECT(_xlfn.CONCAT(T$4,"_d!",T$1,$A68))</f>
        <v>713.9140625</v>
      </c>
      <c r="U68" s="19" cm="1">
        <f t="array" aca="1" ref="U68" ca="1">INDIRECT(_xlfn.CONCAT(U$4,"_d!",U$1,$A68))</f>
        <v>708.552001953125</v>
      </c>
      <c r="V68" s="19" cm="1">
        <f t="array" aca="1" ref="V68" ca="1">INDIRECT(_xlfn.CONCAT(V$4,"_d!",V$1,$A68))</f>
        <v>663.71728515625</v>
      </c>
      <c r="W68" s="42">
        <f t="shared" ca="1" si="17"/>
        <v>672.98569510473874</v>
      </c>
      <c r="X68" s="19" cm="1">
        <f t="array" aca="1" ref="X68" ca="1">INDIRECT(_xlfn.CONCAT(X$4,"_d!",X$1,$A68))</f>
        <v>663.9488525390625</v>
      </c>
      <c r="Y68" s="19" cm="1">
        <f t="array" aca="1" ref="Y68" ca="1">INDIRECT(_xlfn.CONCAT(Y$4,"_d!",Y$1,$A68))</f>
        <v>684.706787109375</v>
      </c>
      <c r="Z68" s="19" cm="1">
        <f t="array" aca="1" ref="Z68" ca="1">INDIRECT(_xlfn.CONCAT(Z$4,"_d!",Z$1,$A68))</f>
        <v>698.0238037109375</v>
      </c>
      <c r="AA68" s="19" cm="1">
        <f t="array" aca="1" ref="AA68" ca="1">INDIRECT(_xlfn.CONCAT(AA$4,"_d!",AA$1,$A68))</f>
        <v>704.96826171875</v>
      </c>
      <c r="AB68" s="19" cm="1">
        <f t="array" aca="1" ref="AB68" ca="1">INDIRECT(_xlfn.CONCAT(AB$4,"_d!",AB$1,$A68))</f>
        <v>711.07855224609375</v>
      </c>
      <c r="AC68" s="19" cm="1">
        <f t="array" aca="1" ref="AC68" ca="1">INDIRECT(_xlfn.CONCAT(AC$4,"_d!",AC$1,$A68))</f>
        <v>667.4500732421875</v>
      </c>
      <c r="AD68" s="42">
        <f t="shared" ca="1" si="18"/>
        <v>678.11932606787627</v>
      </c>
      <c r="AE68" s="19" cm="1">
        <f t="array" aca="1" ref="AE68" ca="1">INDIRECT(_xlfn.CONCAT(AE$4,"_d!",AE$1,$A68))</f>
        <v>666.99395751953125</v>
      </c>
      <c r="AF68" s="19" cm="1">
        <f t="array" aca="1" ref="AF68" ca="1">INDIRECT(_xlfn.CONCAT(AF$4,"_d!",AF$1,$A68))</f>
        <v>684.9354248046875</v>
      </c>
      <c r="AG68" s="19" cm="1">
        <f t="array" aca="1" ref="AG68" ca="1">INDIRECT(_xlfn.CONCAT(AG$4,"_d!",AG$1,$A68))</f>
        <v>696.1341552734375</v>
      </c>
      <c r="AH68" s="19" cm="1">
        <f t="array" aca="1" ref="AH68" ca="1">INDIRECT(_xlfn.CONCAT(AH$4,"_d!",AH$1,$A68))</f>
        <v>711.2445068359375</v>
      </c>
      <c r="AI68" s="19" cm="1">
        <f t="array" aca="1" ref="AI68" ca="1">INDIRECT(_xlfn.CONCAT(AI$4,"_d!",AI$1,$A68))</f>
        <v>705.427490234375</v>
      </c>
      <c r="AJ68" s="19" cm="1">
        <f t="array" aca="1" ref="AJ68" ca="1">INDIRECT(_xlfn.CONCAT(AJ$4,"_d!",AJ$1,$A68))</f>
        <v>669.38104248046875</v>
      </c>
      <c r="AK68" s="42">
        <f t="shared" ca="1" si="19"/>
        <v>679.42282560127239</v>
      </c>
      <c r="AL68" s="19" cm="1">
        <f t="array" aca="1" ref="AL68" ca="1">INDIRECT(_xlfn.CONCAT(AL$4,"_d!",AL$1,$A68))</f>
        <v>665.4576416015625</v>
      </c>
      <c r="AM68" s="19" cm="1">
        <f t="array" aca="1" ref="AM68" ca="1">INDIRECT(_xlfn.CONCAT(AM$4,"_d!",AM$1,$A68))</f>
        <v>684.13800048828125</v>
      </c>
      <c r="AN68" s="19" cm="1">
        <f t="array" aca="1" ref="AN68" ca="1">INDIRECT(_xlfn.CONCAT(AN$4,"_d!",AN$1,$A68))</f>
        <v>693.23553466796875</v>
      </c>
      <c r="AO68" s="19" cm="1">
        <f t="array" aca="1" ref="AO68" ca="1">INDIRECT(_xlfn.CONCAT(AO$4,"_d!",AO$1,$A68))</f>
        <v>704.45245361328125</v>
      </c>
      <c r="AP68" s="19" cm="1">
        <f t="array" aca="1" ref="AP68" ca="1">INDIRECT(_xlfn.CONCAT(AP$4,"_d!",AP$1,$A68))</f>
        <v>708.54736328125</v>
      </c>
      <c r="AQ68" s="19" cm="1">
        <f t="array" aca="1" ref="AQ68" ca="1">INDIRECT(_xlfn.CONCAT(AQ$4,"_d!",AQ$1,$A68))</f>
        <v>663.9324951171875</v>
      </c>
      <c r="AR68" s="42">
        <f t="shared" ca="1" si="20"/>
        <v>677.84209096482482</v>
      </c>
      <c r="AS68" s="19" cm="1">
        <f t="array" aca="1" ref="AS68" ca="1">INDIRECT(_xlfn.CONCAT(AS$4,"_d!",AS$1,$A68))</f>
        <v>665.77252197265625</v>
      </c>
      <c r="AT68" s="19" cm="1">
        <f t="array" aca="1" ref="AT68" ca="1">INDIRECT(_xlfn.CONCAT(AT$4,"_d!",AT$1,$A68))</f>
        <v>683.7169189453125</v>
      </c>
      <c r="AU68" s="19" cm="1">
        <f t="array" aca="1" ref="AU68" ca="1">INDIRECT(_xlfn.CONCAT(AU$4,"_d!",AU$1,$A68))</f>
        <v>690.75579833984375</v>
      </c>
      <c r="AV68" s="19" cm="1">
        <f t="array" aca="1" ref="AV68" ca="1">INDIRECT(_xlfn.CONCAT(AV$4,"_d!",AV$1,$A68))</f>
        <v>708.4608154296875</v>
      </c>
      <c r="AW68" s="19" cm="1">
        <f t="array" aca="1" ref="AW68" ca="1">INDIRECT(_xlfn.CONCAT(AW$4,"_d!",AW$1,$A68))</f>
        <v>704.27813720703125</v>
      </c>
      <c r="AX68" s="19" cm="1">
        <f t="array" aca="1" ref="AX68" ca="1">INDIRECT(_xlfn.CONCAT(AX$4,"_d!",AX$1,$A68))</f>
        <v>663.94195556640625</v>
      </c>
      <c r="AY68" s="42">
        <f t="shared" ca="1" si="21"/>
        <v>677.57269481145454</v>
      </c>
      <c r="AZ68" s="19" cm="1">
        <f t="array" aca="1" ref="AZ68" ca="1">INDIRECT(_xlfn.CONCAT(AZ$4,"_d!",AZ$1,$A68))</f>
        <v>664.81951904296875</v>
      </c>
      <c r="BA68" s="19" cm="1">
        <f t="array" aca="1" ref="BA68" ca="1">INDIRECT(_xlfn.CONCAT(BA$4,"_d!",BA$1,$A68))</f>
        <v>682.37994384765625</v>
      </c>
      <c r="BB68" s="19" cm="1">
        <f t="array" aca="1" ref="BB68" ca="1">INDIRECT(_xlfn.CONCAT(BB$4,"_d!",BB$1,$A68))</f>
        <v>688.413818359375</v>
      </c>
      <c r="BC68" s="19" cm="1">
        <f t="array" aca="1" ref="BC68" ca="1">INDIRECT(_xlfn.CONCAT(BC$4,"_d!",BC$1,$A68))</f>
        <v>699.53619384765625</v>
      </c>
      <c r="BD68" s="19" cm="1">
        <f t="array" aca="1" ref="BD68" ca="1">INDIRECT(_xlfn.CONCAT(BD$4,"_d!",BD$1,$A68))</f>
        <v>706.29351806640625</v>
      </c>
      <c r="BE68" s="19" cm="1">
        <f t="array" aca="1" ref="BE68" ca="1">INDIRECT(_xlfn.CONCAT(BE$4,"_d!",BE$1,$A68))</f>
        <v>669.5970458984375</v>
      </c>
      <c r="BF68" s="42">
        <f t="shared" ca="1" si="22"/>
        <v>676.60475834354372</v>
      </c>
      <c r="BG68" s="19" cm="1">
        <f t="array" aca="1" ref="BG68" ca="1">INDIRECT(_xlfn.CONCAT(BG$4,"_d!",BG$1,$A68))</f>
        <v>661.04949951171875</v>
      </c>
      <c r="BH68" s="19" cm="1">
        <f t="array" aca="1" ref="BH68" ca="1">INDIRECT(_xlfn.CONCAT(BH$4,"_d!",BH$1,$A68))</f>
        <v>679.195068359375</v>
      </c>
      <c r="BI68" s="19" cm="1">
        <f t="array" aca="1" ref="BI68" ca="1">INDIRECT(_xlfn.CONCAT(BI$4,"_d!",BI$1,$A68))</f>
        <v>684.62890625</v>
      </c>
      <c r="BJ68" s="19" cm="1">
        <f t="array" aca="1" ref="BJ68" ca="1">INDIRECT(_xlfn.CONCAT(BJ$4,"_d!",BJ$1,$A68))</f>
        <v>696.86163330078125</v>
      </c>
      <c r="BK68" s="19" cm="1">
        <f t="array" aca="1" ref="BK68" ca="1">INDIRECT(_xlfn.CONCAT(BK$4,"_d!",BK$1,$A68))</f>
        <v>702.50787353515625</v>
      </c>
      <c r="BL68" s="19" cm="1">
        <f t="array" aca="1" ref="BL68" ca="1">INDIRECT(_xlfn.CONCAT(BL$4,"_d!",BL$1,$A68))</f>
        <v>667.81744384765625</v>
      </c>
      <c r="BM68" s="42">
        <f t="shared" ca="1" si="23"/>
        <v>673.18913337559309</v>
      </c>
      <c r="BN68" s="19" cm="1">
        <f t="array" aca="1" ref="BN68" ca="1">INDIRECT(_xlfn.CONCAT(BN$4,"_d!",BN$1,$A68))</f>
        <v>658.24835205078125</v>
      </c>
      <c r="BO68" s="19" cm="1">
        <f t="array" aca="1" ref="BO68" ca="1">INDIRECT(_xlfn.CONCAT(BO$4,"_d!",BO$1,$A68))</f>
        <v>676.53179931640625</v>
      </c>
      <c r="BP68" s="19" cm="1">
        <f t="array" aca="1" ref="BP68" ca="1">INDIRECT(_xlfn.CONCAT(BP$4,"_d!",BP$1,$A68))</f>
        <v>681.03338623046875</v>
      </c>
      <c r="BQ68" s="19" cm="1">
        <f t="array" aca="1" ref="BQ68" ca="1">INDIRECT(_xlfn.CONCAT(BQ$4,"_d!",BQ$1,$A68))</f>
        <v>701.74249267578125</v>
      </c>
      <c r="BR68" s="19" cm="1">
        <f t="array" aca="1" ref="BR68" ca="1">INDIRECT(_xlfn.CONCAT(BR$4,"_d!",BR$1,$A68))</f>
        <v>700.5982666015625</v>
      </c>
      <c r="BS68" s="19" cm="1">
        <f t="array" aca="1" ref="BS68" ca="1">INDIRECT(_xlfn.CONCAT(BS$4,"_d!",BS$1,$A68))</f>
        <v>666.567626953125</v>
      </c>
      <c r="BT68" s="42">
        <f t="shared" ca="1" si="24"/>
        <v>670.85661372270704</v>
      </c>
      <c r="BU68" s="42"/>
      <c r="BV68" s="45">
        <f t="shared" ca="1" si="25"/>
        <v>682.07009807760312</v>
      </c>
      <c r="BW68" s="45">
        <f t="shared" ca="1" si="26"/>
        <v>683.04153889196743</v>
      </c>
      <c r="BX68" s="45">
        <f t="shared" ca="1" si="27"/>
        <v>672.98569510473874</v>
      </c>
      <c r="BY68" s="45">
        <f t="shared" ca="1" si="28"/>
        <v>678.11932606787627</v>
      </c>
      <c r="BZ68" s="45">
        <f t="shared" ca="1" si="29"/>
        <v>679.42282560127239</v>
      </c>
      <c r="CA68" s="45">
        <f t="shared" ca="1" si="30"/>
        <v>677.84209096482482</v>
      </c>
      <c r="CB68" s="45">
        <f t="shared" ca="1" si="31"/>
        <v>677.57269481145454</v>
      </c>
      <c r="CC68" s="45">
        <f t="shared" ca="1" si="32"/>
        <v>676.60475834354372</v>
      </c>
      <c r="CD68" s="45">
        <f t="shared" ca="1" si="33"/>
        <v>673.18913337559309</v>
      </c>
      <c r="CE68" s="45">
        <f t="shared" ca="1" si="34"/>
        <v>670.85661372270704</v>
      </c>
      <c r="CF68" s="45" cm="1">
        <f t="array" aca="1" ref="CF68" ca="1">+SUMPRODUCT($BV$3:$CE$3/100,$BV68:$CE68)</f>
        <v>676.04918737888454</v>
      </c>
      <c r="CG68" s="24"/>
      <c r="CH68" s="24">
        <f t="shared" ca="1" si="51"/>
        <v>6.9628433237993725E-2</v>
      </c>
      <c r="CI68" s="24">
        <f t="shared" ca="1" si="51"/>
        <v>6.8714897534333241E-2</v>
      </c>
      <c r="CJ68" s="24">
        <f t="shared" ca="1" si="51"/>
        <v>6.9837137320244658E-2</v>
      </c>
      <c r="CK68" s="24">
        <f t="shared" ca="1" si="51"/>
        <v>6.79121505931497E-2</v>
      </c>
      <c r="CL68" s="24">
        <f t="shared" ca="1" si="51"/>
        <v>6.7512223934469873E-2</v>
      </c>
      <c r="CM68" s="24">
        <f t="shared" ca="1" si="51"/>
        <v>6.8730458072368883E-2</v>
      </c>
      <c r="CN68" s="24">
        <f t="shared" ca="1" si="51"/>
        <v>6.7146662373032573E-2</v>
      </c>
      <c r="CO68" s="24">
        <f t="shared" ca="1" si="51"/>
        <v>6.6999570435457345E-2</v>
      </c>
      <c r="CP68" s="24">
        <f t="shared" ca="1" si="51"/>
        <v>6.667158928342154E-2</v>
      </c>
      <c r="CQ68" s="24">
        <f t="shared" ca="1" si="50"/>
        <v>6.4360442153102104E-2</v>
      </c>
      <c r="CR68" s="24">
        <f t="shared" ca="1" si="50"/>
        <v>6.7244778595632049E-2</v>
      </c>
      <c r="CS68" s="24">
        <f>+[1]NAC!AX69</f>
        <v>7.2322467986030148E-2</v>
      </c>
      <c r="CT68" s="24"/>
      <c r="CU68" s="24">
        <f t="shared" ca="1" si="52"/>
        <v>0.5573165361281005</v>
      </c>
      <c r="CV68" s="24">
        <f t="shared" ca="1" si="53"/>
        <v>0.5563370050327765</v>
      </c>
      <c r="CW68" s="24">
        <f t="shared" ca="1" si="54"/>
        <v>0.56010418279136265</v>
      </c>
      <c r="CX68" s="24">
        <f t="shared" ca="1" si="55"/>
        <v>0.55271095893059519</v>
      </c>
      <c r="CY68" s="24">
        <f t="shared" ca="1" si="56"/>
        <v>0.55267767947413748</v>
      </c>
      <c r="CZ68" s="24">
        <f t="shared" ca="1" si="57"/>
        <v>0.55179340808208321</v>
      </c>
      <c r="DA68" s="24">
        <f t="shared" ca="1" si="58"/>
        <v>0.55080906727466483</v>
      </c>
      <c r="DB68" s="24">
        <f t="shared" ca="1" si="59"/>
        <v>0.5514797883162601</v>
      </c>
      <c r="DC68" s="24">
        <f t="shared" ca="1" si="60"/>
        <v>0.54847913215451882</v>
      </c>
      <c r="DD68" s="24">
        <f t="shared" ca="1" si="61"/>
        <v>0.54552415254753428</v>
      </c>
      <c r="DE68" s="48">
        <f t="shared" ca="1" si="62"/>
        <v>0.55143167566198126</v>
      </c>
      <c r="DF68" s="48">
        <f>+[1]NAC!AG69</f>
        <v>0.55104381738930952</v>
      </c>
      <c r="DG68" s="24">
        <f t="shared" ca="1" si="49"/>
        <v>1.1792383580566224E-2</v>
      </c>
    </row>
    <row r="69" spans="1:111" x14ac:dyDescent="0.25">
      <c r="A69">
        <f t="shared" si="36"/>
        <v>96</v>
      </c>
      <c r="B69" s="35">
        <f>+NAC!A69</f>
        <v>44652</v>
      </c>
      <c r="C69" s="19" cm="1">
        <f t="array" aca="1" ref="C69" ca="1">INDIRECT(_xlfn.CONCAT(C$4,"_d!",C$1,$A69))</f>
        <v>713.52911376953125</v>
      </c>
      <c r="D69" s="19" cm="1">
        <f t="array" aca="1" ref="D69" ca="1">INDIRECT(_xlfn.CONCAT(D$4,"_d!",D$1,$A69))</f>
        <v>725.723388671875</v>
      </c>
      <c r="E69" s="19" cm="1">
        <f t="array" aca="1" ref="E69" ca="1">INDIRECT(_xlfn.CONCAT(E$4,"_d!",E$1,$A69))</f>
        <v>747.59759521484375</v>
      </c>
      <c r="F69" s="19" cm="1">
        <f t="array" aca="1" ref="F69" ca="1">INDIRECT(_xlfn.CONCAT(F$4,"_d!",F$1,$A69))</f>
        <v>757.0557861328125</v>
      </c>
      <c r="G69" s="19" cm="1">
        <f t="array" aca="1" ref="G69" ca="1">INDIRECT(_xlfn.CONCAT(G$4,"_d!",G$1,$A69))</f>
        <v>753.12628173828125</v>
      </c>
      <c r="H69" s="19" cm="1">
        <f t="array" aca="1" ref="H69" ca="1">INDIRECT(_xlfn.CONCAT(H$4,"_d!",H$1,$A69))</f>
        <v>699.05523681640625</v>
      </c>
      <c r="I69" s="42">
        <f t="shared" ca="1" si="15"/>
        <v>723.50303795172022</v>
      </c>
      <c r="J69" s="19" cm="1">
        <f t="array" aca="1" ref="J69" ca="1">INDIRECT(_xlfn.CONCAT(J$4,"_d!",J$1,$A69))</f>
        <v>713.97998046875</v>
      </c>
      <c r="K69" s="19" cm="1">
        <f t="array" aca="1" ref="K69" ca="1">INDIRECT(_xlfn.CONCAT(K$4,"_d!",K$1,$A69))</f>
        <v>729.99041748046875</v>
      </c>
      <c r="L69" s="19" cm="1">
        <f t="array" aca="1" ref="L69" ca="1">INDIRECT(_xlfn.CONCAT(L$4,"_d!",L$1,$A69))</f>
        <v>744.54718017578125</v>
      </c>
      <c r="M69" s="19" cm="1">
        <f t="array" aca="1" ref="M69" ca="1">INDIRECT(_xlfn.CONCAT(M$4,"_d!",M$1,$A69))</f>
        <v>751.1236572265625</v>
      </c>
      <c r="N69" s="19" cm="1">
        <f t="array" aca="1" ref="N69" ca="1">INDIRECT(_xlfn.CONCAT(N$4,"_d!",N$1,$A69))</f>
        <v>751.21246337890625</v>
      </c>
      <c r="O69" s="19" cm="1">
        <f t="array" aca="1" ref="O69" ca="1">INDIRECT(_xlfn.CONCAT(O$4,"_d!",O$1,$A69))</f>
        <v>702.45635986328125</v>
      </c>
      <c r="P69" s="42">
        <f t="shared" ca="1" si="16"/>
        <v>724.68007094577524</v>
      </c>
      <c r="Q69" s="19" cm="1">
        <f t="array" aca="1" ref="Q69" ca="1">INDIRECT(_xlfn.CONCAT(Q$4,"_d!",Q$1,$A69))</f>
        <v>707.63262939453125</v>
      </c>
      <c r="R69" s="19" cm="1">
        <f t="array" aca="1" ref="R69" ca="1">INDIRECT(_xlfn.CONCAT(R$4,"_d!",R$1,$A69))</f>
        <v>707.63262939453125</v>
      </c>
      <c r="S69" s="19" cm="1">
        <f t="array" aca="1" ref="S69" ca="1">INDIRECT(_xlfn.CONCAT(S$4,"_d!",S$1,$A69))</f>
        <v>740.54656982421875</v>
      </c>
      <c r="T69" s="19" cm="1">
        <f t="array" aca="1" ref="T69" ca="1">INDIRECT(_xlfn.CONCAT(T$4,"_d!",T$1,$A69))</f>
        <v>756.33502197265625</v>
      </c>
      <c r="U69" s="19" cm="1">
        <f t="array" aca="1" ref="U69" ca="1">INDIRECT(_xlfn.CONCAT(U$4,"_d!",U$1,$A69))</f>
        <v>749.67779541015625</v>
      </c>
      <c r="V69" s="19" cm="1">
        <f t="array" aca="1" ref="V69" ca="1">INDIRECT(_xlfn.CONCAT(V$4,"_d!",V$1,$A69))</f>
        <v>703.9906005859375</v>
      </c>
      <c r="W69" s="42">
        <f t="shared" ca="1" si="17"/>
        <v>714.55806680069225</v>
      </c>
      <c r="X69" s="19" cm="1">
        <f t="array" aca="1" ref="X69" ca="1">INDIRECT(_xlfn.CONCAT(X$4,"_d!",X$1,$A69))</f>
        <v>704.68597412109375</v>
      </c>
      <c r="Y69" s="19" cm="1">
        <f t="array" aca="1" ref="Y69" ca="1">INDIRECT(_xlfn.CONCAT(Y$4,"_d!",Y$1,$A69))</f>
        <v>724.9666748046875</v>
      </c>
      <c r="Z69" s="19" cm="1">
        <f t="array" aca="1" ref="Z69" ca="1">INDIRECT(_xlfn.CONCAT(Z$4,"_d!",Z$1,$A69))</f>
        <v>741.665283203125</v>
      </c>
      <c r="AA69" s="19" cm="1">
        <f t="array" aca="1" ref="AA69" ca="1">INDIRECT(_xlfn.CONCAT(AA$4,"_d!",AA$1,$A69))</f>
        <v>747.4539794921875</v>
      </c>
      <c r="AB69" s="19" cm="1">
        <f t="array" aca="1" ref="AB69" ca="1">INDIRECT(_xlfn.CONCAT(AB$4,"_d!",AB$1,$A69))</f>
        <v>752.49078369140625</v>
      </c>
      <c r="AC69" s="19" cm="1">
        <f t="array" aca="1" ref="AC69" ca="1">INDIRECT(_xlfn.CONCAT(AC$4,"_d!",AC$1,$A69))</f>
        <v>706.93914794921875</v>
      </c>
      <c r="AD69" s="42">
        <f t="shared" ca="1" si="18"/>
        <v>718.9636825216453</v>
      </c>
      <c r="AE69" s="19" cm="1">
        <f t="array" aca="1" ref="AE69" ca="1">INDIRECT(_xlfn.CONCAT(AE$4,"_d!",AE$1,$A69))</f>
        <v>708.55511474609375</v>
      </c>
      <c r="AF69" s="19" cm="1">
        <f t="array" aca="1" ref="AF69" ca="1">INDIRECT(_xlfn.CONCAT(AF$4,"_d!",AF$1,$A69))</f>
        <v>725.355224609375</v>
      </c>
      <c r="AG69" s="19" cm="1">
        <f t="array" aca="1" ref="AG69" ca="1">INDIRECT(_xlfn.CONCAT(AG$4,"_d!",AG$1,$A69))</f>
        <v>739.5865478515625</v>
      </c>
      <c r="AH69" s="19" cm="1">
        <f t="array" aca="1" ref="AH69" ca="1">INDIRECT(_xlfn.CONCAT(AH$4,"_d!",AH$1,$A69))</f>
        <v>752.68304443359375</v>
      </c>
      <c r="AI69" s="19" cm="1">
        <f t="array" aca="1" ref="AI69" ca="1">INDIRECT(_xlfn.CONCAT(AI$4,"_d!",AI$1,$A69))</f>
        <v>746.5125732421875</v>
      </c>
      <c r="AJ69" s="19" cm="1">
        <f t="array" aca="1" ref="AJ69" ca="1">INDIRECT(_xlfn.CONCAT(AJ$4,"_d!",AJ$1,$A69))</f>
        <v>709.0977783203125</v>
      </c>
      <c r="AK69" s="42">
        <f t="shared" ca="1" si="19"/>
        <v>720.61039363944008</v>
      </c>
      <c r="AL69" s="19" cm="1">
        <f t="array" aca="1" ref="AL69" ca="1">INDIRECT(_xlfn.CONCAT(AL$4,"_d!",AL$1,$A69))</f>
        <v>706.50067138671875</v>
      </c>
      <c r="AM69" s="19" cm="1">
        <f t="array" aca="1" ref="AM69" ca="1">INDIRECT(_xlfn.CONCAT(AM$4,"_d!",AM$1,$A69))</f>
        <v>724.30755615234375</v>
      </c>
      <c r="AN69" s="19" cm="1">
        <f t="array" aca="1" ref="AN69" ca="1">INDIRECT(_xlfn.CONCAT(AN$4,"_d!",AN$1,$A69))</f>
        <v>736.71136474609375</v>
      </c>
      <c r="AO69" s="19" cm="1">
        <f t="array" aca="1" ref="AO69" ca="1">INDIRECT(_xlfn.CONCAT(AO$4,"_d!",AO$1,$A69))</f>
        <v>747.08551025390625</v>
      </c>
      <c r="AP69" s="19" cm="1">
        <f t="array" aca="1" ref="AP69" ca="1">INDIRECT(_xlfn.CONCAT(AP$4,"_d!",AP$1,$A69))</f>
        <v>749.87060546875</v>
      </c>
      <c r="AQ69" s="19" cm="1">
        <f t="array" aca="1" ref="AQ69" ca="1">INDIRECT(_xlfn.CONCAT(AQ$4,"_d!",AQ$1,$A69))</f>
        <v>703.10430908203125</v>
      </c>
      <c r="AR69" s="42">
        <f t="shared" ca="1" si="20"/>
        <v>718.75976152977603</v>
      </c>
      <c r="AS69" s="19" cm="1">
        <f t="array" aca="1" ref="AS69" ca="1">INDIRECT(_xlfn.CONCAT(AS$4,"_d!",AS$1,$A69))</f>
        <v>707.26519775390625</v>
      </c>
      <c r="AT69" s="19" cm="1">
        <f t="array" aca="1" ref="AT69" ca="1">INDIRECT(_xlfn.CONCAT(AT$4,"_d!",AT$1,$A69))</f>
        <v>723.740478515625</v>
      </c>
      <c r="AU69" s="19" cm="1">
        <f t="array" aca="1" ref="AU69" ca="1">INDIRECT(_xlfn.CONCAT(AU$4,"_d!",AU$1,$A69))</f>
        <v>734.1402587890625</v>
      </c>
      <c r="AV69" s="19" cm="1">
        <f t="array" aca="1" ref="AV69" ca="1">INDIRECT(_xlfn.CONCAT(AV$4,"_d!",AV$1,$A69))</f>
        <v>749.67962646484375</v>
      </c>
      <c r="AW69" s="19" cm="1">
        <f t="array" aca="1" ref="AW69" ca="1">INDIRECT(_xlfn.CONCAT(AW$4,"_d!",AW$1,$A69))</f>
        <v>744.849853515625</v>
      </c>
      <c r="AX69" s="19" cm="1">
        <f t="array" aca="1" ref="AX69" ca="1">INDIRECT(_xlfn.CONCAT(AX$4,"_d!",AX$1,$A69))</f>
        <v>702.99249267578125</v>
      </c>
      <c r="AY69" s="42">
        <f t="shared" ca="1" si="21"/>
        <v>718.5163376310577</v>
      </c>
      <c r="AZ69" s="19" cm="1">
        <f t="array" aca="1" ref="AZ69" ca="1">INDIRECT(_xlfn.CONCAT(AZ$4,"_d!",AZ$1,$A69))</f>
        <v>706.219970703125</v>
      </c>
      <c r="BA69" s="19" cm="1">
        <f t="array" aca="1" ref="BA69" ca="1">INDIRECT(_xlfn.CONCAT(BA$4,"_d!",BA$1,$A69))</f>
        <v>722.5205078125</v>
      </c>
      <c r="BB69" s="19" cm="1">
        <f t="array" aca="1" ref="BB69" ca="1">INDIRECT(_xlfn.CONCAT(BB$4,"_d!",BB$1,$A69))</f>
        <v>731.0247802734375</v>
      </c>
      <c r="BC69" s="19" cm="1">
        <f t="array" aca="1" ref="BC69" ca="1">INDIRECT(_xlfn.CONCAT(BC$4,"_d!",BC$1,$A69))</f>
        <v>740.694580078125</v>
      </c>
      <c r="BD69" s="19" cm="1">
        <f t="array" aca="1" ref="BD69" ca="1">INDIRECT(_xlfn.CONCAT(BD$4,"_d!",BD$1,$A69))</f>
        <v>747.0133056640625</v>
      </c>
      <c r="BE69" s="19" cm="1">
        <f t="array" aca="1" ref="BE69" ca="1">INDIRECT(_xlfn.CONCAT(BE$4,"_d!",BE$1,$A69))</f>
        <v>708.35357666015625</v>
      </c>
      <c r="BF69" s="42">
        <f t="shared" ca="1" si="22"/>
        <v>717.47644654130431</v>
      </c>
      <c r="BG69" s="19" cm="1">
        <f t="array" aca="1" ref="BG69" ca="1">INDIRECT(_xlfn.CONCAT(BG$4,"_d!",BG$1,$A69))</f>
        <v>701.52252197265625</v>
      </c>
      <c r="BH69" s="19" cm="1">
        <f t="array" aca="1" ref="BH69" ca="1">INDIRECT(_xlfn.CONCAT(BH$4,"_d!",BH$1,$A69))</f>
        <v>719.5111083984375</v>
      </c>
      <c r="BI69" s="19" cm="1">
        <f t="array" aca="1" ref="BI69" ca="1">INDIRECT(_xlfn.CONCAT(BI$4,"_d!",BI$1,$A69))</f>
        <v>726.44012451171875</v>
      </c>
      <c r="BJ69" s="19" cm="1">
        <f t="array" aca="1" ref="BJ69" ca="1">INDIRECT(_xlfn.CONCAT(BJ$4,"_d!",BJ$1,$A69))</f>
        <v>737.1395263671875</v>
      </c>
      <c r="BK69" s="19" cm="1">
        <f t="array" aca="1" ref="BK69" ca="1">INDIRECT(_xlfn.CONCAT(BK$4,"_d!",BK$1,$A69))</f>
        <v>742.60955810546875</v>
      </c>
      <c r="BL69" s="19" cm="1">
        <f t="array" aca="1" ref="BL69" ca="1">INDIRECT(_xlfn.CONCAT(BL$4,"_d!",BL$1,$A69))</f>
        <v>705.8880615234375</v>
      </c>
      <c r="BM69" s="42">
        <f t="shared" ca="1" si="23"/>
        <v>713.53758528677849</v>
      </c>
      <c r="BN69" s="19" cm="1">
        <f t="array" aca="1" ref="BN69" ca="1">INDIRECT(_xlfn.CONCAT(BN$4,"_d!",BN$1,$A69))</f>
        <v>698.769287109375</v>
      </c>
      <c r="BO69" s="19" cm="1">
        <f t="array" aca="1" ref="BO69" ca="1">INDIRECT(_xlfn.CONCAT(BO$4,"_d!",BO$1,$A69))</f>
        <v>716.51202392578125</v>
      </c>
      <c r="BP69" s="19" cm="1">
        <f t="array" aca="1" ref="BP69" ca="1">INDIRECT(_xlfn.CONCAT(BP$4,"_d!",BP$1,$A69))</f>
        <v>723.040771484375</v>
      </c>
      <c r="BQ69" s="19" cm="1">
        <f t="array" aca="1" ref="BQ69" ca="1">INDIRECT(_xlfn.CONCAT(BQ$4,"_d!",BQ$1,$A69))</f>
        <v>743.7890625</v>
      </c>
      <c r="BR69" s="19" cm="1">
        <f t="array" aca="1" ref="BR69" ca="1">INDIRECT(_xlfn.CONCAT(BR$4,"_d!",BR$1,$A69))</f>
        <v>740.46990966796875</v>
      </c>
      <c r="BS69" s="19" cm="1">
        <f t="array" aca="1" ref="BS69" ca="1">INDIRECT(_xlfn.CONCAT(BS$4,"_d!",BS$1,$A69))</f>
        <v>704.2396240234375</v>
      </c>
      <c r="BT69" s="42">
        <f t="shared" ca="1" si="24"/>
        <v>711.17211730148392</v>
      </c>
      <c r="BU69" s="42"/>
      <c r="BV69" s="45">
        <f t="shared" ca="1" si="25"/>
        <v>723.50303795172022</v>
      </c>
      <c r="BW69" s="45">
        <f t="shared" ca="1" si="26"/>
        <v>724.68007094577524</v>
      </c>
      <c r="BX69" s="45">
        <f t="shared" ca="1" si="27"/>
        <v>714.55806680069225</v>
      </c>
      <c r="BY69" s="45">
        <f t="shared" ca="1" si="28"/>
        <v>718.9636825216453</v>
      </c>
      <c r="BZ69" s="45">
        <f t="shared" ca="1" si="29"/>
        <v>720.61039363944008</v>
      </c>
      <c r="CA69" s="45">
        <f t="shared" ca="1" si="30"/>
        <v>718.75976152977603</v>
      </c>
      <c r="CB69" s="45">
        <f t="shared" ca="1" si="31"/>
        <v>718.5163376310577</v>
      </c>
      <c r="CC69" s="45">
        <f t="shared" ca="1" si="32"/>
        <v>717.47644654130431</v>
      </c>
      <c r="CD69" s="45">
        <f t="shared" ca="1" si="33"/>
        <v>713.53758528677849</v>
      </c>
      <c r="CE69" s="45">
        <f t="shared" ca="1" si="34"/>
        <v>711.17211730148392</v>
      </c>
      <c r="CF69" s="45" cm="1">
        <f t="array" aca="1" ref="CF69" ca="1">+SUMPRODUCT($BV$3:$CE$3/100,$BV69:$CE69)</f>
        <v>716.91378589648014</v>
      </c>
      <c r="CG69" s="24"/>
      <c r="CH69" s="24">
        <f t="shared" ca="1" si="51"/>
        <v>6.074586760348355E-2</v>
      </c>
      <c r="CI69" s="24">
        <f t="shared" ca="1" si="51"/>
        <v>6.0960468262814649E-2</v>
      </c>
      <c r="CJ69" s="24">
        <f t="shared" ca="1" si="51"/>
        <v>6.1773039157219323E-2</v>
      </c>
      <c r="CK69" s="24">
        <f t="shared" ca="1" si="51"/>
        <v>6.0231813021180081E-2</v>
      </c>
      <c r="CL69" s="24">
        <f t="shared" ca="1" si="51"/>
        <v>6.0621407592124532E-2</v>
      </c>
      <c r="CM69" s="24">
        <f t="shared" ca="1" si="51"/>
        <v>6.0364605725073739E-2</v>
      </c>
      <c r="CN69" s="24">
        <f t="shared" ca="1" si="51"/>
        <v>6.0426937409271408E-2</v>
      </c>
      <c r="CO69" s="24">
        <f t="shared" ca="1" si="51"/>
        <v>6.0407036299629624E-2</v>
      </c>
      <c r="CP69" s="24">
        <f t="shared" ca="1" si="51"/>
        <v>5.9936279287315486E-2</v>
      </c>
      <c r="CQ69" s="24">
        <f t="shared" ca="1" si="50"/>
        <v>6.0095559548945632E-2</v>
      </c>
      <c r="CR69" s="24">
        <f t="shared" ca="1" si="50"/>
        <v>6.0446191313433983E-2</v>
      </c>
      <c r="CS69" s="24">
        <f>+[1]NAC!AX70</f>
        <v>5.8623965259872568E-2</v>
      </c>
      <c r="CT69" s="24"/>
      <c r="CU69" s="24">
        <f t="shared" ca="1" si="52"/>
        <v>0.5862237064146496</v>
      </c>
      <c r="CV69" s="24">
        <f t="shared" ca="1" si="53"/>
        <v>0.58523763112268301</v>
      </c>
      <c r="CW69" s="24">
        <f t="shared" ca="1" si="54"/>
        <v>0.5894861656571786</v>
      </c>
      <c r="CX69" s="24">
        <f t="shared" ca="1" si="55"/>
        <v>0.5808383257191434</v>
      </c>
      <c r="CY69" s="24">
        <f t="shared" ca="1" si="56"/>
        <v>0.58164113613926838</v>
      </c>
      <c r="CZ69" s="24">
        <f t="shared" ca="1" si="57"/>
        <v>0.58070108735600545</v>
      </c>
      <c r="DA69" s="24">
        <f t="shared" ca="1" si="58"/>
        <v>0.5797152103177674</v>
      </c>
      <c r="DB69" s="24">
        <f t="shared" ca="1" si="59"/>
        <v>0.5801693694046306</v>
      </c>
      <c r="DC69" s="24">
        <f t="shared" ca="1" si="60"/>
        <v>0.57698300167176275</v>
      </c>
      <c r="DD69" s="24">
        <f t="shared" ca="1" si="61"/>
        <v>0.57459612402912463</v>
      </c>
      <c r="DE69" s="48">
        <f t="shared" ca="1" si="62"/>
        <v>0.58026640529150963</v>
      </c>
      <c r="DF69" s="48">
        <f>+[1]NAC!AG70</f>
        <v>0.58011902137976645</v>
      </c>
      <c r="DG69" s="24">
        <f t="shared" ca="1" si="49"/>
        <v>1.162758238552497E-2</v>
      </c>
    </row>
    <row r="70" spans="1:111" x14ac:dyDescent="0.25">
      <c r="A70">
        <f t="shared" si="36"/>
        <v>97</v>
      </c>
      <c r="B70" s="35">
        <f>+NAC!A70</f>
        <v>44682</v>
      </c>
      <c r="C70" s="19" cm="1">
        <f t="array" aca="1" ref="C70" ca="1">INDIRECT(_xlfn.CONCAT(C$4,"_d!",C$1,$A70))</f>
        <v>746.35321044921875</v>
      </c>
      <c r="D70" s="19" cm="1">
        <f t="array" aca="1" ref="D70" ca="1">INDIRECT(_xlfn.CONCAT(D$4,"_d!",D$1,$A70))</f>
        <v>762.364990234375</v>
      </c>
      <c r="E70" s="19" cm="1">
        <f t="array" aca="1" ref="E70" ca="1">INDIRECT(_xlfn.CONCAT(E$4,"_d!",E$1,$A70))</f>
        <v>788.3514404296875</v>
      </c>
      <c r="F70" s="19" cm="1">
        <f t="array" aca="1" ref="F70" ca="1">INDIRECT(_xlfn.CONCAT(F$4,"_d!",F$1,$A70))</f>
        <v>796.604248046875</v>
      </c>
      <c r="G70" s="19" cm="1">
        <f t="array" aca="1" ref="G70" ca="1">INDIRECT(_xlfn.CONCAT(G$4,"_d!",G$1,$A70))</f>
        <v>791.08575439453125</v>
      </c>
      <c r="H70" s="19" cm="1">
        <f t="array" aca="1" ref="H70" ca="1">INDIRECT(_xlfn.CONCAT(H$4,"_d!",H$1,$A70))</f>
        <v>732.047119140625</v>
      </c>
      <c r="I70" s="42">
        <f t="shared" ref="I70:I95" ca="1" si="63">+SUMPRODUCT($C$3:$H$3,C70:H70)</f>
        <v>758.78962552938856</v>
      </c>
      <c r="J70" s="19" cm="1">
        <f t="array" aca="1" ref="J70" ca="1">INDIRECT(_xlfn.CONCAT(J$4,"_d!",J$1,$A70))</f>
        <v>747.204345703125</v>
      </c>
      <c r="K70" s="19" cm="1">
        <f t="array" aca="1" ref="K70" ca="1">INDIRECT(_xlfn.CONCAT(K$4,"_d!",K$1,$A70))</f>
        <v>767.55792236328125</v>
      </c>
      <c r="L70" s="19" cm="1">
        <f t="array" aca="1" ref="L70" ca="1">INDIRECT(_xlfn.CONCAT(L$4,"_d!",L$1,$A70))</f>
        <v>785.5589599609375</v>
      </c>
      <c r="M70" s="19" cm="1">
        <f t="array" aca="1" ref="M70" ca="1">INDIRECT(_xlfn.CONCAT(M$4,"_d!",M$1,$A70))</f>
        <v>790.5025634765625</v>
      </c>
      <c r="N70" s="19" cm="1">
        <f t="array" aca="1" ref="N70" ca="1">INDIRECT(_xlfn.CONCAT(N$4,"_d!",N$1,$A70))</f>
        <v>789.81134033203125</v>
      </c>
      <c r="O70" s="19" cm="1">
        <f t="array" aca="1" ref="O70" ca="1">INDIRECT(_xlfn.CONCAT(O$4,"_d!",O$1,$A70))</f>
        <v>736.4395751953125</v>
      </c>
      <c r="P70" s="42">
        <f t="shared" ref="P70:P95" ca="1" si="64">+SUMPRODUCT($C$3:$H$3,J70:O70)</f>
        <v>760.55141184885304</v>
      </c>
      <c r="Q70" s="19" cm="1">
        <f t="array" aca="1" ref="Q70" ca="1">INDIRECT(_xlfn.CONCAT(Q$4,"_d!",Q$1,$A70))</f>
        <v>740.35955810546875</v>
      </c>
      <c r="R70" s="19" cm="1">
        <f t="array" aca="1" ref="R70" ca="1">INDIRECT(_xlfn.CONCAT(R$4,"_d!",R$1,$A70))</f>
        <v>740.35955810546875</v>
      </c>
      <c r="S70" s="19" cm="1">
        <f t="array" aca="1" ref="S70" ca="1">INDIRECT(_xlfn.CONCAT(S$4,"_d!",S$1,$A70))</f>
        <v>781.9288330078125</v>
      </c>
      <c r="T70" s="19" cm="1">
        <f t="array" aca="1" ref="T70" ca="1">INDIRECT(_xlfn.CONCAT(T$4,"_d!",T$1,$A70))</f>
        <v>796.241455078125</v>
      </c>
      <c r="U70" s="19" cm="1">
        <f t="array" aca="1" ref="U70" ca="1">INDIRECT(_xlfn.CONCAT(U$4,"_d!",U$1,$A70))</f>
        <v>788.25750732421875</v>
      </c>
      <c r="V70" s="19" cm="1">
        <f t="array" aca="1" ref="V70" ca="1">INDIRECT(_xlfn.CONCAT(V$4,"_d!",V$1,$A70))</f>
        <v>737.9530029296875</v>
      </c>
      <c r="W70" s="42">
        <f t="shared" ref="W70:W95" ca="1" si="65">+SUMPRODUCT($C$3:$H$3,Q70:V70)</f>
        <v>748.68478686618346</v>
      </c>
      <c r="X70" s="19" cm="1">
        <f t="array" aca="1" ref="X70" ca="1">INDIRECT(_xlfn.CONCAT(X$4,"_d!",X$1,$A70))</f>
        <v>737.864990234375</v>
      </c>
      <c r="Y70" s="19" cm="1">
        <f t="array" aca="1" ref="Y70" ca="1">INDIRECT(_xlfn.CONCAT(Y$4,"_d!",Y$1,$A70))</f>
        <v>763.026611328125</v>
      </c>
      <c r="Z70" s="19" cm="1">
        <f t="array" aca="1" ref="Z70" ca="1">INDIRECT(_xlfn.CONCAT(Z$4,"_d!",Z$1,$A70))</f>
        <v>783.11346435546875</v>
      </c>
      <c r="AA70" s="19" cm="1">
        <f t="array" aca="1" ref="AA70" ca="1">INDIRECT(_xlfn.CONCAT(AA$4,"_d!",AA$1,$A70))</f>
        <v>787.11376953125</v>
      </c>
      <c r="AB70" s="19" cm="1">
        <f t="array" aca="1" ref="AB70" ca="1">INDIRECT(_xlfn.CONCAT(AB$4,"_d!",AB$1,$A70))</f>
        <v>791.35430908203125</v>
      </c>
      <c r="AC70" s="19" cm="1">
        <f t="array" aca="1" ref="AC70" ca="1">INDIRECT(_xlfn.CONCAT(AC$4,"_d!",AC$1,$A70))</f>
        <v>741.140869140625</v>
      </c>
      <c r="AD70" s="42">
        <f t="shared" ref="AD70:AD95" ca="1" si="66">+SUMPRODUCT($C$3:$H$3,X70:AC70)</f>
        <v>755.05029191977167</v>
      </c>
      <c r="AE70" s="19" cm="1">
        <f t="array" aca="1" ref="AE70" ca="1">INDIRECT(_xlfn.CONCAT(AE$4,"_d!",AE$1,$A70))</f>
        <v>741.73956298828125</v>
      </c>
      <c r="AF70" s="19" cm="1">
        <f t="array" aca="1" ref="AF70" ca="1">INDIRECT(_xlfn.CONCAT(AF$4,"_d!",AF$1,$A70))</f>
        <v>763.68096923828125</v>
      </c>
      <c r="AG70" s="19" cm="1">
        <f t="array" aca="1" ref="AG70" ca="1">INDIRECT(_xlfn.CONCAT(AG$4,"_d!",AG$1,$A70))</f>
        <v>780.99371337890625</v>
      </c>
      <c r="AH70" s="19" cm="1">
        <f t="array" aca="1" ref="AH70" ca="1">INDIRECT(_xlfn.CONCAT(AH$4,"_d!",AH$1,$A70))</f>
        <v>792.62060546875</v>
      </c>
      <c r="AI70" s="19" cm="1">
        <f t="array" aca="1" ref="AI70" ca="1">INDIRECT(_xlfn.CONCAT(AI$4,"_d!",AI$1,$A70))</f>
        <v>784.933349609375</v>
      </c>
      <c r="AJ70" s="19" cm="1">
        <f t="array" aca="1" ref="AJ70" ca="1">INDIRECT(_xlfn.CONCAT(AJ$4,"_d!",AJ$1,$A70))</f>
        <v>743.68096923828125</v>
      </c>
      <c r="AK70" s="42">
        <f t="shared" ref="AK70:AK95" ca="1" si="67">+SUMPRODUCT($C$3:$H$3,AE70:AJ70)</f>
        <v>756.79088551104735</v>
      </c>
      <c r="AL70" s="19" cm="1">
        <f t="array" aca="1" ref="AL70" ca="1">INDIRECT(_xlfn.CONCAT(AL$4,"_d!",AL$1,$A70))</f>
        <v>739.41790771484375</v>
      </c>
      <c r="AM70" s="19" cm="1">
        <f t="array" aca="1" ref="AM70" ca="1">INDIRECT(_xlfn.CONCAT(AM$4,"_d!",AM$1,$A70))</f>
        <v>762.4857177734375</v>
      </c>
      <c r="AN70" s="19" cm="1">
        <f t="array" aca="1" ref="AN70" ca="1">INDIRECT(_xlfn.CONCAT(AN$4,"_d!",AN$1,$A70))</f>
        <v>778.1444091796875</v>
      </c>
      <c r="AO70" s="19" cm="1">
        <f t="array" aca="1" ref="AO70" ca="1">INDIRECT(_xlfn.CONCAT(AO$4,"_d!",AO$1,$A70))</f>
        <v>786.56683349609375</v>
      </c>
      <c r="AP70" s="19" cm="1">
        <f t="array" aca="1" ref="AP70" ca="1">INDIRECT(_xlfn.CONCAT(AP$4,"_d!",AP$1,$A70))</f>
        <v>789.06256103515625</v>
      </c>
      <c r="AQ70" s="19" cm="1">
        <f t="array" aca="1" ref="AQ70" ca="1">INDIRECT(_xlfn.CONCAT(AQ$4,"_d!",AQ$1,$A70))</f>
        <v>737.11907958984375</v>
      </c>
      <c r="AR70" s="42">
        <f t="shared" ref="AR70:AR95" ca="1" si="68">+SUMPRODUCT($C$3:$H$3,AL70:AQ70)</f>
        <v>754.77092528322726</v>
      </c>
      <c r="AS70" s="19" cm="1">
        <f t="array" aca="1" ref="AS70" ca="1">INDIRECT(_xlfn.CONCAT(AS$4,"_d!",AS$1,$A70))</f>
        <v>741.003173828125</v>
      </c>
      <c r="AT70" s="19" cm="1">
        <f t="array" aca="1" ref="AT70" ca="1">INDIRECT(_xlfn.CONCAT(AT$4,"_d!",AT$1,$A70))</f>
        <v>762.133056640625</v>
      </c>
      <c r="AU70" s="19" cm="1">
        <f t="array" aca="1" ref="AU70" ca="1">INDIRECT(_xlfn.CONCAT(AU$4,"_d!",AU$1,$A70))</f>
        <v>775.51593017578125</v>
      </c>
      <c r="AV70" s="19" cm="1">
        <f t="array" aca="1" ref="AV70" ca="1">INDIRECT(_xlfn.CONCAT(AV$4,"_d!",AV$1,$A70))</f>
        <v>789.5594482421875</v>
      </c>
      <c r="AW70" s="19" cm="1">
        <f t="array" aca="1" ref="AW70" ca="1">INDIRECT(_xlfn.CONCAT(AW$4,"_d!",AW$1,$A70))</f>
        <v>783.77825927734375</v>
      </c>
      <c r="AX70" s="19" cm="1">
        <f t="array" aca="1" ref="AX70" ca="1">INDIRECT(_xlfn.CONCAT(AX$4,"_d!",AX$1,$A70))</f>
        <v>736.78399658203125</v>
      </c>
      <c r="AY70" s="42">
        <f t="shared" ref="AY70:AY95" ca="1" si="69">+SUMPRODUCT($C$3:$H$3,AS70:AX70)</f>
        <v>754.93818151610219</v>
      </c>
      <c r="AZ70" s="19" cm="1">
        <f t="array" aca="1" ref="AZ70" ca="1">INDIRECT(_xlfn.CONCAT(AZ$4,"_d!",AZ$1,$A70))</f>
        <v>740.069091796875</v>
      </c>
      <c r="BA70" s="19" cm="1">
        <f t="array" aca="1" ref="BA70" ca="1">INDIRECT(_xlfn.CONCAT(BA$4,"_d!",BA$1,$A70))</f>
        <v>761.272216796875</v>
      </c>
      <c r="BB70" s="19" cm="1">
        <f t="array" aca="1" ref="BB70" ca="1">INDIRECT(_xlfn.CONCAT(BB$4,"_d!",BB$1,$A70))</f>
        <v>772.8865966796875</v>
      </c>
      <c r="BC70" s="19" cm="1">
        <f t="array" aca="1" ref="BC70" ca="1">INDIRECT(_xlfn.CONCAT(BC$4,"_d!",BC$1,$A70))</f>
        <v>780.14324951171875</v>
      </c>
      <c r="BD70" s="19" cm="1">
        <f t="array" aca="1" ref="BD70" ca="1">INDIRECT(_xlfn.CONCAT(BD$4,"_d!",BD$1,$A70))</f>
        <v>786.44287109375</v>
      </c>
      <c r="BE70" s="19" cm="1">
        <f t="array" aca="1" ref="BE70" ca="1">INDIRECT(_xlfn.CONCAT(BE$4,"_d!",BE$1,$A70))</f>
        <v>742.81011962890625</v>
      </c>
      <c r="BF70" s="42">
        <f t="shared" ref="BF70:BF95" ca="1" si="70">+SUMPRODUCT($C$3:$H$3,AZ70:BE70)</f>
        <v>754.15101710880435</v>
      </c>
      <c r="BG70" s="19" cm="1">
        <f t="array" aca="1" ref="BG70" ca="1">INDIRECT(_xlfn.CONCAT(BG$4,"_d!",BG$1,$A70))</f>
        <v>735.124755859375</v>
      </c>
      <c r="BH70" s="19" cm="1">
        <f t="array" aca="1" ref="BH70" ca="1">INDIRECT(_xlfn.CONCAT(BH$4,"_d!",BH$1,$A70))</f>
        <v>758.42791748046875</v>
      </c>
      <c r="BI70" s="19" cm="1">
        <f t="array" aca="1" ref="BI70" ca="1">INDIRECT(_xlfn.CONCAT(BI$4,"_d!",BI$1,$A70))</f>
        <v>768.681640625</v>
      </c>
      <c r="BJ70" s="19" cm="1">
        <f t="array" aca="1" ref="BJ70" ca="1">INDIRECT(_xlfn.CONCAT(BJ$4,"_d!",BJ$1,$A70))</f>
        <v>776.59014892578125</v>
      </c>
      <c r="BK70" s="19" cm="1">
        <f t="array" aca="1" ref="BK70" ca="1">INDIRECT(_xlfn.CONCAT(BK$4,"_d!",BK$1,$A70))</f>
        <v>781.42193603515625</v>
      </c>
      <c r="BL70" s="19" cm="1">
        <f t="array" aca="1" ref="BL70" ca="1">INDIRECT(_xlfn.CONCAT(BL$4,"_d!",BL$1,$A70))</f>
        <v>739.98663330078125</v>
      </c>
      <c r="BM70" s="42">
        <f t="shared" ref="BM70:BM95" ca="1" si="71">+SUMPRODUCT($C$3:$H$3,BG70:BL70)</f>
        <v>750.12945608303812</v>
      </c>
      <c r="BN70" s="19" cm="1">
        <f t="array" aca="1" ref="BN70" ca="1">INDIRECT(_xlfn.CONCAT(BN$4,"_d!",BN$1,$A70))</f>
        <v>732.87969970703125</v>
      </c>
      <c r="BO70" s="19" cm="1">
        <f t="array" aca="1" ref="BO70" ca="1">INDIRECT(_xlfn.CONCAT(BO$4,"_d!",BO$1,$A70))</f>
        <v>755.66302490234375</v>
      </c>
      <c r="BP70" s="19" cm="1">
        <f t="array" aca="1" ref="BP70" ca="1">INDIRECT(_xlfn.CONCAT(BP$4,"_d!",BP$1,$A70))</f>
        <v>765.576416015625</v>
      </c>
      <c r="BQ70" s="19" cm="1">
        <f t="array" aca="1" ref="BQ70" ca="1">INDIRECT(_xlfn.CONCAT(BQ$4,"_d!",BQ$1,$A70))</f>
        <v>783.90887451171875</v>
      </c>
      <c r="BR70" s="19" cm="1">
        <f t="array" aca="1" ref="BR70" ca="1">INDIRECT(_xlfn.CONCAT(BR$4,"_d!",BR$1,$A70))</f>
        <v>780.1285400390625</v>
      </c>
      <c r="BS70" s="19" cm="1">
        <f t="array" aca="1" ref="BS70" ca="1">INDIRECT(_xlfn.CONCAT(BS$4,"_d!",BS$1,$A70))</f>
        <v>738.15277099609375</v>
      </c>
      <c r="BT70" s="42">
        <f t="shared" ref="BT70:BT95" ca="1" si="72">+SUMPRODUCT($C$3:$H$3,BN70:BS70)</f>
        <v>748.15317788203868</v>
      </c>
      <c r="BU70" s="42"/>
      <c r="BV70" s="45">
        <f t="shared" ref="BV70:BV95" ca="1" si="73">+I70</f>
        <v>758.78962552938856</v>
      </c>
      <c r="BW70" s="45">
        <f t="shared" ref="BW70:BW95" ca="1" si="74">+P70</f>
        <v>760.55141184885304</v>
      </c>
      <c r="BX70" s="45">
        <f t="shared" ref="BX70:BX95" ca="1" si="75">+W70</f>
        <v>748.68478686618346</v>
      </c>
      <c r="BY70" s="45">
        <f t="shared" ref="BY70:BY95" ca="1" si="76">+AD70</f>
        <v>755.05029191977167</v>
      </c>
      <c r="BZ70" s="45">
        <f t="shared" ref="BZ70:BZ95" ca="1" si="77">+AK70</f>
        <v>756.79088551104735</v>
      </c>
      <c r="CA70" s="45">
        <f t="shared" ref="CA70:CA95" ca="1" si="78">+AR70</f>
        <v>754.77092528322726</v>
      </c>
      <c r="CB70" s="45">
        <f t="shared" ref="CB70:CB95" ca="1" si="79">+AY70</f>
        <v>754.93818151610219</v>
      </c>
      <c r="CC70" s="45">
        <f t="shared" ref="CC70:CC95" ca="1" si="80">+BF70</f>
        <v>754.15101710880435</v>
      </c>
      <c r="CD70" s="45">
        <f t="shared" ref="CD70:CD95" ca="1" si="81">+BM70</f>
        <v>750.12945608303812</v>
      </c>
      <c r="CE70" s="45">
        <f t="shared" ref="CE70:CE95" ca="1" si="82">+BT70</f>
        <v>748.15317788203868</v>
      </c>
      <c r="CF70" s="45" cm="1">
        <f t="array" aca="1" ref="CF70" ca="1">+SUMPRODUCT($BV$3:$CE$3/100,$BV70:$CE70)</f>
        <v>753.1292729165026</v>
      </c>
      <c r="CG70" s="24"/>
      <c r="CH70" s="24">
        <f t="shared" ca="1" si="51"/>
        <v>4.8771858204724072E-2</v>
      </c>
      <c r="CI70" s="24">
        <f t="shared" ca="1" si="51"/>
        <v>4.9499554825983116E-2</v>
      </c>
      <c r="CJ70" s="24">
        <f t="shared" ca="1" si="51"/>
        <v>4.7759197818992627E-2</v>
      </c>
      <c r="CK70" s="24">
        <f t="shared" ca="1" si="51"/>
        <v>5.0192534442850656E-2</v>
      </c>
      <c r="CL70" s="24">
        <f t="shared" ca="1" si="51"/>
        <v>5.0208118271619417E-2</v>
      </c>
      <c r="CM70" s="24">
        <f t="shared" ca="1" si="51"/>
        <v>5.0101808254828573E-2</v>
      </c>
      <c r="CN70" s="24">
        <f t="shared" ca="1" si="51"/>
        <v>5.0690348955915177E-2</v>
      </c>
      <c r="CO70" s="24">
        <f t="shared" ca="1" si="51"/>
        <v>5.1116062059312073E-2</v>
      </c>
      <c r="CP70" s="24">
        <f t="shared" ca="1" si="51"/>
        <v>5.1282331233543754E-2</v>
      </c>
      <c r="CQ70" s="24">
        <f t="shared" ca="1" si="50"/>
        <v>5.2000155350406585E-2</v>
      </c>
      <c r="CR70" s="24">
        <f t="shared" ca="1" si="50"/>
        <v>5.0515818962437731E-2</v>
      </c>
      <c r="CS70" s="24">
        <f>+[1]NAC!AX71</f>
        <v>4.422509934623764E-2</v>
      </c>
      <c r="CT70" s="24"/>
      <c r="CU70" s="24">
        <f t="shared" ca="1" si="52"/>
        <v>0.61337716470649362</v>
      </c>
      <c r="CV70" s="24">
        <f t="shared" ca="1" si="53"/>
        <v>0.61267864314140552</v>
      </c>
      <c r="CW70" s="24">
        <f t="shared" ca="1" si="54"/>
        <v>0.61444580851412689</v>
      </c>
      <c r="CX70" s="24">
        <f t="shared" ca="1" si="55"/>
        <v>0.60804547577066659</v>
      </c>
      <c r="CY70" s="24">
        <f t="shared" ca="1" si="56"/>
        <v>0.60868130064648662</v>
      </c>
      <c r="CZ70" s="24">
        <f t="shared" ca="1" si="57"/>
        <v>0.60762378000973549</v>
      </c>
      <c r="DA70" s="24">
        <f t="shared" ca="1" si="58"/>
        <v>0.60592821275916586</v>
      </c>
      <c r="DB70" s="24">
        <f t="shared" ca="1" si="59"/>
        <v>0.60663864726760064</v>
      </c>
      <c r="DC70" s="24">
        <f t="shared" ca="1" si="60"/>
        <v>0.60376276663464434</v>
      </c>
      <c r="DD70" s="24">
        <f t="shared" ca="1" si="61"/>
        <v>0.60147887715613835</v>
      </c>
      <c r="DE70" s="48">
        <f t="shared" ca="1" si="62"/>
        <v>0.60696187682152769</v>
      </c>
      <c r="DF70" s="48">
        <f>+[1]NAC!AG71</f>
        <v>0.60678472370386194</v>
      </c>
      <c r="DG70" s="24">
        <f t="shared" ca="1" si="49"/>
        <v>1.1898287550355269E-2</v>
      </c>
    </row>
    <row r="71" spans="1:111" x14ac:dyDescent="0.25">
      <c r="A71">
        <f t="shared" ref="A71:A95" si="83">+A70+1</f>
        <v>98</v>
      </c>
      <c r="B71" s="35">
        <f>+NAC!A71</f>
        <v>44713</v>
      </c>
      <c r="C71" s="19" cm="1">
        <f t="array" aca="1" ref="C71" ca="1">INDIRECT(_xlfn.CONCAT(C$4,"_d!",C$1,$A71))</f>
        <v>786.24505615234375</v>
      </c>
      <c r="D71" s="19" cm="1">
        <f t="array" aca="1" ref="D71" ca="1">INDIRECT(_xlfn.CONCAT(D$4,"_d!",D$1,$A71))</f>
        <v>800.38519287109375</v>
      </c>
      <c r="E71" s="19" cm="1">
        <f t="array" aca="1" ref="E71" ca="1">INDIRECT(_xlfn.CONCAT(E$4,"_d!",E$1,$A71))</f>
        <v>828.365234375</v>
      </c>
      <c r="F71" s="19" cm="1">
        <f t="array" aca="1" ref="F71" ca="1">INDIRECT(_xlfn.CONCAT(F$4,"_d!",F$1,$A71))</f>
        <v>834.8223876953125</v>
      </c>
      <c r="G71" s="19" cm="1">
        <f t="array" aca="1" ref="G71" ca="1">INDIRECT(_xlfn.CONCAT(G$4,"_d!",G$1,$A71))</f>
        <v>831.29620361328125</v>
      </c>
      <c r="H71" s="19" cm="1">
        <f t="array" aca="1" ref="H71" ca="1">INDIRECT(_xlfn.CONCAT(H$4,"_d!",H$1,$A71))</f>
        <v>769.37841796875</v>
      </c>
      <c r="I71" s="42">
        <f t="shared" ca="1" si="63"/>
        <v>797.87241019840928</v>
      </c>
      <c r="J71" s="19" cm="1">
        <f t="array" aca="1" ref="J71" ca="1">INDIRECT(_xlfn.CONCAT(J$4,"_d!",J$1,$A71))</f>
        <v>787.142333984375</v>
      </c>
      <c r="K71" s="19" cm="1">
        <f t="array" aca="1" ref="K71" ca="1">INDIRECT(_xlfn.CONCAT(K$4,"_d!",K$1,$A71))</f>
        <v>806.4542236328125</v>
      </c>
      <c r="L71" s="19" cm="1">
        <f t="array" aca="1" ref="L71" ca="1">INDIRECT(_xlfn.CONCAT(L$4,"_d!",L$1,$A71))</f>
        <v>825.92047119140625</v>
      </c>
      <c r="M71" s="19" cm="1">
        <f t="array" aca="1" ref="M71" ca="1">INDIRECT(_xlfn.CONCAT(M$4,"_d!",M$1,$A71))</f>
        <v>828.39813232421875</v>
      </c>
      <c r="N71" s="19" cm="1">
        <f t="array" aca="1" ref="N71" ca="1">INDIRECT(_xlfn.CONCAT(N$4,"_d!",N$1,$A71))</f>
        <v>830.6693115234375</v>
      </c>
      <c r="O71" s="19" cm="1">
        <f t="array" aca="1" ref="O71" ca="1">INDIRECT(_xlfn.CONCAT(O$4,"_d!",O$1,$A71))</f>
        <v>774.51318359375</v>
      </c>
      <c r="P71" s="42">
        <f t="shared" ca="1" si="64"/>
        <v>800.03477634042667</v>
      </c>
      <c r="Q71" s="19" cm="1">
        <f t="array" aca="1" ref="Q71" ca="1">INDIRECT(_xlfn.CONCAT(Q$4,"_d!",Q$1,$A71))</f>
        <v>780.196044921875</v>
      </c>
      <c r="R71" s="19" cm="1">
        <f t="array" aca="1" ref="R71" ca="1">INDIRECT(_xlfn.CONCAT(R$4,"_d!",R$1,$A71))</f>
        <v>780.196044921875</v>
      </c>
      <c r="S71" s="19" cm="1">
        <f t="array" aca="1" ref="S71" ca="1">INDIRECT(_xlfn.CONCAT(S$4,"_d!",S$1,$A71))</f>
        <v>822.77349853515625</v>
      </c>
      <c r="T71" s="19" cm="1">
        <f t="array" aca="1" ref="T71" ca="1">INDIRECT(_xlfn.CONCAT(T$4,"_d!",T$1,$A71))</f>
        <v>835.5928955078125</v>
      </c>
      <c r="U71" s="19" cm="1">
        <f t="array" aca="1" ref="U71" ca="1">INDIRECT(_xlfn.CONCAT(U$4,"_d!",U$1,$A71))</f>
        <v>829.4962158203125</v>
      </c>
      <c r="V71" s="19" cm="1">
        <f t="array" aca="1" ref="V71" ca="1">INDIRECT(_xlfn.CONCAT(V$4,"_d!",V$1,$A71))</f>
        <v>775.38214111328125</v>
      </c>
      <c r="W71" s="42">
        <f t="shared" ca="1" si="65"/>
        <v>788.51658117931925</v>
      </c>
      <c r="X71" s="19" cm="1">
        <f t="array" aca="1" ref="X71" ca="1">INDIRECT(_xlfn.CONCAT(X$4,"_d!",X$1,$A71))</f>
        <v>777.188720703125</v>
      </c>
      <c r="Y71" s="19" cm="1">
        <f t="array" aca="1" ref="Y71" ca="1">INDIRECT(_xlfn.CONCAT(Y$4,"_d!",Y$1,$A71))</f>
        <v>802.01666259765625</v>
      </c>
      <c r="Z71" s="19" cm="1">
        <f t="array" aca="1" ref="Z71" ca="1">INDIRECT(_xlfn.CONCAT(Z$4,"_d!",Z$1,$A71))</f>
        <v>824.1676025390625</v>
      </c>
      <c r="AA71" s="19" cm="1">
        <f t="array" aca="1" ref="AA71" ca="1">INDIRECT(_xlfn.CONCAT(AA$4,"_d!",AA$1,$A71))</f>
        <v>825.59619140625</v>
      </c>
      <c r="AB71" s="19" cm="1">
        <f t="array" aca="1" ref="AB71" ca="1">INDIRECT(_xlfn.CONCAT(AB$4,"_d!",AB$1,$A71))</f>
        <v>833.13580322265625</v>
      </c>
      <c r="AC71" s="19" cm="1">
        <f t="array" aca="1" ref="AC71" ca="1">INDIRECT(_xlfn.CONCAT(AC$4,"_d!",AC$1,$A71))</f>
        <v>778.43450927734375</v>
      </c>
      <c r="AD71" s="42">
        <f t="shared" ca="1" si="66"/>
        <v>794.38579138925991</v>
      </c>
      <c r="AE71" s="19" cm="1">
        <f t="array" aca="1" ref="AE71" ca="1">INDIRECT(_xlfn.CONCAT(AE$4,"_d!",AE$1,$A71))</f>
        <v>781.845703125</v>
      </c>
      <c r="AF71" s="19" cm="1">
        <f t="array" aca="1" ref="AF71" ca="1">INDIRECT(_xlfn.CONCAT(AF$4,"_d!",AF$1,$A71))</f>
        <v>803.3685302734375</v>
      </c>
      <c r="AG71" s="19" cm="1">
        <f t="array" aca="1" ref="AG71" ca="1">INDIRECT(_xlfn.CONCAT(AG$4,"_d!",AG$1,$A71))</f>
        <v>822.01544189453125</v>
      </c>
      <c r="AH71" s="19" cm="1">
        <f t="array" aca="1" ref="AH71" ca="1">INDIRECT(_xlfn.CONCAT(AH$4,"_d!",AH$1,$A71))</f>
        <v>831.833740234375</v>
      </c>
      <c r="AI71" s="19" cm="1">
        <f t="array" aca="1" ref="AI71" ca="1">INDIRECT(_xlfn.CONCAT(AI$4,"_d!",AI$1,$A71))</f>
        <v>825.98779296875</v>
      </c>
      <c r="AJ71" s="19" cm="1">
        <f t="array" aca="1" ref="AJ71" ca="1">INDIRECT(_xlfn.CONCAT(AJ$4,"_d!",AJ$1,$A71))</f>
        <v>781.47821044921875</v>
      </c>
      <c r="AK71" s="42">
        <f t="shared" ca="1" si="67"/>
        <v>796.70925860959017</v>
      </c>
      <c r="AL71" s="19" cm="1">
        <f t="array" aca="1" ref="AL71" ca="1">INDIRECT(_xlfn.CONCAT(AL$4,"_d!",AL$1,$A71))</f>
        <v>778.80096435546875</v>
      </c>
      <c r="AM71" s="19" cm="1">
        <f t="array" aca="1" ref="AM71" ca="1">INDIRECT(_xlfn.CONCAT(AM$4,"_d!",AM$1,$A71))</f>
        <v>801.86761474609375</v>
      </c>
      <c r="AN71" s="19" cm="1">
        <f t="array" aca="1" ref="AN71" ca="1">INDIRECT(_xlfn.CONCAT(AN$4,"_d!",AN$1,$A71))</f>
        <v>819.639892578125</v>
      </c>
      <c r="AO71" s="19" cm="1">
        <f t="array" aca="1" ref="AO71" ca="1">INDIRECT(_xlfn.CONCAT(AO$4,"_d!",AO$1,$A71))</f>
        <v>825.29168701171875</v>
      </c>
      <c r="AP71" s="19" cm="1">
        <f t="array" aca="1" ref="AP71" ca="1">INDIRECT(_xlfn.CONCAT(AP$4,"_d!",AP$1,$A71))</f>
        <v>831.1533203125</v>
      </c>
      <c r="AQ71" s="19" cm="1">
        <f t="array" aca="1" ref="AQ71" ca="1">INDIRECT(_xlfn.CONCAT(AQ$4,"_d!",AQ$1,$A71))</f>
        <v>774.79974365234375</v>
      </c>
      <c r="AR71" s="42">
        <f t="shared" ca="1" si="68"/>
        <v>794.34567899204114</v>
      </c>
      <c r="AS71" s="19" cm="1">
        <f t="array" aca="1" ref="AS71" ca="1">INDIRECT(_xlfn.CONCAT(AS$4,"_d!",AS$1,$A71))</f>
        <v>780.76513671875</v>
      </c>
      <c r="AT71" s="19" cm="1">
        <f t="array" aca="1" ref="AT71" ca="1">INDIRECT(_xlfn.CONCAT(AT$4,"_d!",AT$1,$A71))</f>
        <v>801.72344970703125</v>
      </c>
      <c r="AU71" s="19" cm="1">
        <f t="array" aca="1" ref="AU71" ca="1">INDIRECT(_xlfn.CONCAT(AU$4,"_d!",AU$1,$A71))</f>
        <v>816.92559814453125</v>
      </c>
      <c r="AV71" s="19" cm="1">
        <f t="array" aca="1" ref="AV71" ca="1">INDIRECT(_xlfn.CONCAT(AV$4,"_d!",AV$1,$A71))</f>
        <v>829.1907958984375</v>
      </c>
      <c r="AW71" s="19" cm="1">
        <f t="array" aca="1" ref="AW71" ca="1">INDIRECT(_xlfn.CONCAT(AW$4,"_d!",AW$1,$A71))</f>
        <v>825.75238037109375</v>
      </c>
      <c r="AX71" s="19" cm="1">
        <f t="array" aca="1" ref="AX71" ca="1">INDIRECT(_xlfn.CONCAT(AX$4,"_d!",AX$1,$A71))</f>
        <v>774.47412109375</v>
      </c>
      <c r="AY71" s="42">
        <f t="shared" ca="1" si="69"/>
        <v>794.77250950610653</v>
      </c>
      <c r="AZ71" s="19" cm="1">
        <f t="array" aca="1" ref="AZ71" ca="1">INDIRECT(_xlfn.CONCAT(AZ$4,"_d!",AZ$1,$A71))</f>
        <v>780.65240478515625</v>
      </c>
      <c r="BA71" s="19" cm="1">
        <f t="array" aca="1" ref="BA71" ca="1">INDIRECT(_xlfn.CONCAT(BA$4,"_d!",BA$1,$A71))</f>
        <v>800.8916015625</v>
      </c>
      <c r="BB71" s="19" cm="1">
        <f t="array" aca="1" ref="BB71" ca="1">INDIRECT(_xlfn.CONCAT(BB$4,"_d!",BB$1,$A71))</f>
        <v>815.06842041015625</v>
      </c>
      <c r="BC71" s="19" cm="1">
        <f t="array" aca="1" ref="BC71" ca="1">INDIRECT(_xlfn.CONCAT(BC$4,"_d!",BC$1,$A71))</f>
        <v>819.1533203125</v>
      </c>
      <c r="BD71" s="19" cm="1">
        <f t="array" aca="1" ref="BD71" ca="1">INDIRECT(_xlfn.CONCAT(BD$4,"_d!",BD$1,$A71))</f>
        <v>828.96502685546875</v>
      </c>
      <c r="BE71" s="19" cm="1">
        <f t="array" aca="1" ref="BE71" ca="1">INDIRECT(_xlfn.CONCAT(BE$4,"_d!",BE$1,$A71))</f>
        <v>780.6456298828125</v>
      </c>
      <c r="BF71" s="42">
        <f t="shared" ca="1" si="70"/>
        <v>794.42471948542425</v>
      </c>
      <c r="BG71" s="19" cm="1">
        <f t="array" aca="1" ref="BG71" ca="1">INDIRECT(_xlfn.CONCAT(BG$4,"_d!",BG$1,$A71))</f>
        <v>775.75213623046875</v>
      </c>
      <c r="BH71" s="19" cm="1">
        <f t="array" aca="1" ref="BH71" ca="1">INDIRECT(_xlfn.CONCAT(BH$4,"_d!",BH$1,$A71))</f>
        <v>798.4619140625</v>
      </c>
      <c r="BI71" s="19" cm="1">
        <f t="array" aca="1" ref="BI71" ca="1">INDIRECT(_xlfn.CONCAT(BI$4,"_d!",BI$1,$A71))</f>
        <v>810.951416015625</v>
      </c>
      <c r="BJ71" s="19" cm="1">
        <f t="array" aca="1" ref="BJ71" ca="1">INDIRECT(_xlfn.CONCAT(BJ$4,"_d!",BJ$1,$A71))</f>
        <v>815.05743408203125</v>
      </c>
      <c r="BK71" s="19" cm="1">
        <f t="array" aca="1" ref="BK71" ca="1">INDIRECT(_xlfn.CONCAT(BK$4,"_d!",BK$1,$A71))</f>
        <v>823.9464111328125</v>
      </c>
      <c r="BL71" s="19" cm="1">
        <f t="array" aca="1" ref="BL71" ca="1">INDIRECT(_xlfn.CONCAT(BL$4,"_d!",BL$1,$A71))</f>
        <v>777.68731689453125</v>
      </c>
      <c r="BM71" s="42">
        <f t="shared" ca="1" si="71"/>
        <v>790.53239318958413</v>
      </c>
      <c r="BN71" s="19" cm="1">
        <f t="array" aca="1" ref="BN71" ca="1">INDIRECT(_xlfn.CONCAT(BN$4,"_d!",BN$1,$A71))</f>
        <v>774.06231689453125</v>
      </c>
      <c r="BO71" s="19" cm="1">
        <f t="array" aca="1" ref="BO71" ca="1">INDIRECT(_xlfn.CONCAT(BO$4,"_d!",BO$1,$A71))</f>
        <v>795.79644775390625</v>
      </c>
      <c r="BP71" s="19" cm="1">
        <f t="array" aca="1" ref="BP71" ca="1">INDIRECT(_xlfn.CONCAT(BP$4,"_d!",BP$1,$A71))</f>
        <v>807.87469482421875</v>
      </c>
      <c r="BQ71" s="19" cm="1">
        <f t="array" aca="1" ref="BQ71" ca="1">INDIRECT(_xlfn.CONCAT(BQ$4,"_d!",BQ$1,$A71))</f>
        <v>824.72418212890625</v>
      </c>
      <c r="BR71" s="19" cm="1">
        <f t="array" aca="1" ref="BR71" ca="1">INDIRECT(_xlfn.CONCAT(BR$4,"_d!",BR$1,$A71))</f>
        <v>823.329833984375</v>
      </c>
      <c r="BS71" s="19" cm="1">
        <f t="array" aca="1" ref="BS71" ca="1">INDIRECT(_xlfn.CONCAT(BS$4,"_d!",BS$1,$A71))</f>
        <v>775.9742431640625</v>
      </c>
      <c r="BT71" s="42">
        <f t="shared" ca="1" si="72"/>
        <v>788.98347043049876</v>
      </c>
      <c r="BU71" s="42"/>
      <c r="BV71" s="45">
        <f t="shared" ca="1" si="73"/>
        <v>797.87241019840928</v>
      </c>
      <c r="BW71" s="45">
        <f t="shared" ca="1" si="74"/>
        <v>800.03477634042667</v>
      </c>
      <c r="BX71" s="45">
        <f t="shared" ca="1" si="75"/>
        <v>788.51658117931925</v>
      </c>
      <c r="BY71" s="45">
        <f t="shared" ca="1" si="76"/>
        <v>794.38579138925991</v>
      </c>
      <c r="BZ71" s="45">
        <f t="shared" ca="1" si="77"/>
        <v>796.70925860959017</v>
      </c>
      <c r="CA71" s="45">
        <f t="shared" ca="1" si="78"/>
        <v>794.34567899204114</v>
      </c>
      <c r="CB71" s="45">
        <f t="shared" ca="1" si="79"/>
        <v>794.77250950610653</v>
      </c>
      <c r="CC71" s="45">
        <f t="shared" ca="1" si="80"/>
        <v>794.42471948542425</v>
      </c>
      <c r="CD71" s="45">
        <f t="shared" ca="1" si="81"/>
        <v>790.53239318958413</v>
      </c>
      <c r="CE71" s="45">
        <f t="shared" ca="1" si="82"/>
        <v>788.98347043049876</v>
      </c>
      <c r="CF71" s="45" cm="1">
        <f t="array" aca="1" ref="CF71" ca="1">+SUMPRODUCT($BV$3:$CE$3/100,$BV71:$CE71)</f>
        <v>793.15183238212194</v>
      </c>
      <c r="CG71" s="24"/>
      <c r="CH71" s="24">
        <f t="shared" ca="1" si="51"/>
        <v>5.1506746210128629E-2</v>
      </c>
      <c r="CI71" s="24">
        <f t="shared" ca="1" si="51"/>
        <v>5.1914129507158568E-2</v>
      </c>
      <c r="CJ71" s="24">
        <f t="shared" ca="1" si="51"/>
        <v>5.3202355666744916E-2</v>
      </c>
      <c r="CK71" s="24">
        <f t="shared" ca="1" si="51"/>
        <v>5.2096529053018203E-2</v>
      </c>
      <c r="CL71" s="24">
        <f t="shared" ca="1" si="51"/>
        <v>5.2746899920163015E-2</v>
      </c>
      <c r="CM71" s="24">
        <f t="shared" ca="1" si="51"/>
        <v>5.2432800977281202E-2</v>
      </c>
      <c r="CN71" s="24">
        <f t="shared" ca="1" si="51"/>
        <v>5.2765019660294898E-2</v>
      </c>
      <c r="CO71" s="24">
        <f t="shared" ca="1" si="51"/>
        <v>5.3402702460068951E-2</v>
      </c>
      <c r="CP71" s="24">
        <f t="shared" ca="1" si="51"/>
        <v>5.3861285913925583E-2</v>
      </c>
      <c r="CQ71" s="24">
        <f t="shared" ca="1" si="50"/>
        <v>5.4574776603966813E-2</v>
      </c>
      <c r="CR71" s="24">
        <f t="shared" ca="1" si="50"/>
        <v>5.3141686168473479E-2</v>
      </c>
      <c r="CS71" s="24">
        <f>+[1]NAC!AX72</f>
        <v>4.6157623373434875E-2</v>
      </c>
      <c r="CT71" s="24"/>
      <c r="CU71" s="24">
        <f t="shared" ca="1" si="52"/>
        <v>0.64323942121211086</v>
      </c>
      <c r="CV71" s="24">
        <f t="shared" ca="1" si="53"/>
        <v>0.64289606142690037</v>
      </c>
      <c r="CW71" s="24">
        <f t="shared" ca="1" si="54"/>
        <v>0.64741149046409796</v>
      </c>
      <c r="CX71" s="24">
        <f t="shared" ca="1" si="55"/>
        <v>0.63843415871666331</v>
      </c>
      <c r="CY71" s="24">
        <f t="shared" ca="1" si="56"/>
        <v>0.64036571680648291</v>
      </c>
      <c r="CZ71" s="24">
        <f t="shared" ca="1" si="57"/>
        <v>0.63936653873228888</v>
      </c>
      <c r="DA71" s="24">
        <f t="shared" ca="1" si="58"/>
        <v>0.63826671146455483</v>
      </c>
      <c r="DB71" s="24">
        <f t="shared" ca="1" si="59"/>
        <v>0.6403507637051653</v>
      </c>
      <c r="DC71" s="24">
        <f t="shared" ca="1" si="60"/>
        <v>0.63838183249644875</v>
      </c>
      <c r="DD71" s="24">
        <f t="shared" ca="1" si="61"/>
        <v>0.63776159689774148</v>
      </c>
      <c r="DE71" s="48">
        <f t="shared" ca="1" si="62"/>
        <v>0.64000382821136204</v>
      </c>
      <c r="DF71" s="48">
        <f>+[1]NAC!AG72</f>
        <v>0.63978494623655902</v>
      </c>
      <c r="DG71" s="24">
        <f t="shared" ca="1" si="49"/>
        <v>5.4778243143693839E-3</v>
      </c>
    </row>
    <row r="72" spans="1:111" x14ac:dyDescent="0.25">
      <c r="A72">
        <f t="shared" si="83"/>
        <v>99</v>
      </c>
      <c r="B72" s="35">
        <f>+NAC!A72</f>
        <v>44743</v>
      </c>
      <c r="C72" s="19" cm="1">
        <f t="array" aca="1" ref="C72" ca="1">INDIRECT(_xlfn.CONCAT(C$4,"_d!",C$1,$A72))</f>
        <v>840.28472900390625</v>
      </c>
      <c r="D72" s="19" cm="1">
        <f t="array" aca="1" ref="D72" ca="1">INDIRECT(_xlfn.CONCAT(D$4,"_d!",D$1,$A72))</f>
        <v>859.19281005859375</v>
      </c>
      <c r="E72" s="19" cm="1">
        <f t="array" aca="1" ref="E72" ca="1">INDIRECT(_xlfn.CONCAT(E$4,"_d!",E$1,$A72))</f>
        <v>882.6729736328125</v>
      </c>
      <c r="F72" s="19" cm="1">
        <f t="array" aca="1" ref="F72" ca="1">INDIRECT(_xlfn.CONCAT(F$4,"_d!",F$1,$A72))</f>
        <v>895.691650390625</v>
      </c>
      <c r="G72" s="19" cm="1">
        <f t="array" aca="1" ref="G72" ca="1">INDIRECT(_xlfn.CONCAT(G$4,"_d!",G$1,$A72))</f>
        <v>890.57415771484375</v>
      </c>
      <c r="H72" s="19" cm="1">
        <f t="array" aca="1" ref="H72" ca="1">INDIRECT(_xlfn.CONCAT(H$4,"_d!",H$1,$A72))</f>
        <v>830.345458984375</v>
      </c>
      <c r="I72" s="42">
        <f t="shared" ca="1" si="63"/>
        <v>854.5072306890055</v>
      </c>
      <c r="J72" s="19" cm="1">
        <f t="array" aca="1" ref="J72" ca="1">INDIRECT(_xlfn.CONCAT(J$4,"_d!",J$1,$A72))</f>
        <v>842.12982177734375</v>
      </c>
      <c r="K72" s="19" cm="1">
        <f t="array" aca="1" ref="K72" ca="1">INDIRECT(_xlfn.CONCAT(K$4,"_d!",K$1,$A72))</f>
        <v>865.65484619140625</v>
      </c>
      <c r="L72" s="19" cm="1">
        <f t="array" aca="1" ref="L72" ca="1">INDIRECT(_xlfn.CONCAT(L$4,"_d!",L$1,$A72))</f>
        <v>880.19757080078125</v>
      </c>
      <c r="M72" s="19" cm="1">
        <f t="array" aca="1" ref="M72" ca="1">INDIRECT(_xlfn.CONCAT(M$4,"_d!",M$1,$A72))</f>
        <v>889.1607666015625</v>
      </c>
      <c r="N72" s="19" cm="1">
        <f t="array" aca="1" ref="N72" ca="1">INDIRECT(_xlfn.CONCAT(N$4,"_d!",N$1,$A72))</f>
        <v>890.1705322265625</v>
      </c>
      <c r="O72" s="19" cm="1">
        <f t="array" aca="1" ref="O72" ca="1">INDIRECT(_xlfn.CONCAT(O$4,"_d!",O$1,$A72))</f>
        <v>837.35772705078125</v>
      </c>
      <c r="P72" s="42">
        <f t="shared" ca="1" si="64"/>
        <v>857.32641974247429</v>
      </c>
      <c r="Q72" s="19" cm="1">
        <f t="array" aca="1" ref="Q72" ca="1">INDIRECT(_xlfn.CONCAT(Q$4,"_d!",Q$1,$A72))</f>
        <v>834.6766357421875</v>
      </c>
      <c r="R72" s="19" cm="1">
        <f t="array" aca="1" ref="R72" ca="1">INDIRECT(_xlfn.CONCAT(R$4,"_d!",R$1,$A72))</f>
        <v>834.6766357421875</v>
      </c>
      <c r="S72" s="19" cm="1">
        <f t="array" aca="1" ref="S72" ca="1">INDIRECT(_xlfn.CONCAT(S$4,"_d!",S$1,$A72))</f>
        <v>876.8426513671875</v>
      </c>
      <c r="T72" s="19" cm="1">
        <f t="array" aca="1" ref="T72" ca="1">INDIRECT(_xlfn.CONCAT(T$4,"_d!",T$1,$A72))</f>
        <v>895.863525390625</v>
      </c>
      <c r="U72" s="19" cm="1">
        <f t="array" aca="1" ref="U72" ca="1">INDIRECT(_xlfn.CONCAT(U$4,"_d!",U$1,$A72))</f>
        <v>889.0872802734375</v>
      </c>
      <c r="V72" s="19" cm="1">
        <f t="array" aca="1" ref="V72" ca="1">INDIRECT(_xlfn.CONCAT(V$4,"_d!",V$1,$A72))</f>
        <v>837.74005126953125</v>
      </c>
      <c r="W72" s="42">
        <f t="shared" ca="1" si="65"/>
        <v>843.98884534899344</v>
      </c>
      <c r="X72" s="19" cm="1">
        <f t="array" aca="1" ref="X72" ca="1">INDIRECT(_xlfn.CONCAT(X$4,"_d!",X$1,$A72))</f>
        <v>832.4193115234375</v>
      </c>
      <c r="Y72" s="19" cm="1">
        <f t="array" aca="1" ref="Y72" ca="1">INDIRECT(_xlfn.CONCAT(Y$4,"_d!",Y$1,$A72))</f>
        <v>862.5396728515625</v>
      </c>
      <c r="Z72" s="19" cm="1">
        <f t="array" aca="1" ref="Z72" ca="1">INDIRECT(_xlfn.CONCAT(Z$4,"_d!",Z$1,$A72))</f>
        <v>877.80218505859375</v>
      </c>
      <c r="AA72" s="19" cm="1">
        <f t="array" aca="1" ref="AA72" ca="1">INDIRECT(_xlfn.CONCAT(AA$4,"_d!",AA$1,$A72))</f>
        <v>886.720947265625</v>
      </c>
      <c r="AB72" s="19" cm="1">
        <f t="array" aca="1" ref="AB72" ca="1">INDIRECT(_xlfn.CONCAT(AB$4,"_d!",AB$1,$A72))</f>
        <v>893.25714111328125</v>
      </c>
      <c r="AC72" s="19" cm="1">
        <f t="array" aca="1" ref="AC72" ca="1">INDIRECT(_xlfn.CONCAT(AC$4,"_d!",AC$1,$A72))</f>
        <v>840.5079345703125</v>
      </c>
      <c r="AD72" s="42">
        <f t="shared" ca="1" si="66"/>
        <v>852.17304751040047</v>
      </c>
      <c r="AE72" s="19" cm="1">
        <f t="array" aca="1" ref="AE72" ca="1">INDIRECT(_xlfn.CONCAT(AE$4,"_d!",AE$1,$A72))</f>
        <v>837.83563232421875</v>
      </c>
      <c r="AF72" s="19" cm="1">
        <f t="array" aca="1" ref="AF72" ca="1">INDIRECT(_xlfn.CONCAT(AF$4,"_d!",AF$1,$A72))</f>
        <v>863.148193359375</v>
      </c>
      <c r="AG72" s="19" cm="1">
        <f t="array" aca="1" ref="AG72" ca="1">INDIRECT(_xlfn.CONCAT(AG$4,"_d!",AG$1,$A72))</f>
        <v>876.07879638671875</v>
      </c>
      <c r="AH72" s="19" cm="1">
        <f t="array" aca="1" ref="AH72" ca="1">INDIRECT(_xlfn.CONCAT(AH$4,"_d!",AH$1,$A72))</f>
        <v>892.05096435546875</v>
      </c>
      <c r="AI72" s="19" cm="1">
        <f t="array" aca="1" ref="AI72" ca="1">INDIRECT(_xlfn.CONCAT(AI$4,"_d!",AI$1,$A72))</f>
        <v>886.043701171875</v>
      </c>
      <c r="AJ72" s="19" cm="1">
        <f t="array" aca="1" ref="AJ72" ca="1">INDIRECT(_xlfn.CONCAT(AJ$4,"_d!",AJ$1,$A72))</f>
        <v>842.66363525390625</v>
      </c>
      <c r="AK72" s="42">
        <f t="shared" ca="1" si="67"/>
        <v>854.52061754888916</v>
      </c>
      <c r="AL72" s="19" cm="1">
        <f t="array" aca="1" ref="AL72" ca="1">INDIRECT(_xlfn.CONCAT(AL$4,"_d!",AL$1,$A72))</f>
        <v>834.8038330078125</v>
      </c>
      <c r="AM72" s="19" cm="1">
        <f t="array" aca="1" ref="AM72" ca="1">INDIRECT(_xlfn.CONCAT(AM$4,"_d!",AM$1,$A72))</f>
        <v>862.062255859375</v>
      </c>
      <c r="AN72" s="19" cm="1">
        <f t="array" aca="1" ref="AN72" ca="1">INDIRECT(_xlfn.CONCAT(AN$4,"_d!",AN$1,$A72))</f>
        <v>874.11773681640625</v>
      </c>
      <c r="AO72" s="19" cm="1">
        <f t="array" aca="1" ref="AO72" ca="1">INDIRECT(_xlfn.CONCAT(AO$4,"_d!",AO$1,$A72))</f>
        <v>886.137451171875</v>
      </c>
      <c r="AP72" s="19" cm="1">
        <f t="array" aca="1" ref="AP72" ca="1">INDIRECT(_xlfn.CONCAT(AP$4,"_d!",AP$1,$A72))</f>
        <v>891.656494140625</v>
      </c>
      <c r="AQ72" s="19" cm="1">
        <f t="array" aca="1" ref="AQ72" ca="1">INDIRECT(_xlfn.CONCAT(AQ$4,"_d!",AQ$1,$A72))</f>
        <v>837.02093505859375</v>
      </c>
      <c r="AR72" s="42">
        <f t="shared" ca="1" si="68"/>
        <v>852.44516492227126</v>
      </c>
      <c r="AS72" s="19" cm="1">
        <f t="array" aca="1" ref="AS72" ca="1">INDIRECT(_xlfn.CONCAT(AS$4,"_d!",AS$1,$A72))</f>
        <v>837.21478271484375</v>
      </c>
      <c r="AT72" s="19" cm="1">
        <f t="array" aca="1" ref="AT72" ca="1">INDIRECT(_xlfn.CONCAT(AT$4,"_d!",AT$1,$A72))</f>
        <v>861.462646484375</v>
      </c>
      <c r="AU72" s="19" cm="1">
        <f t="array" aca="1" ref="AU72" ca="1">INDIRECT(_xlfn.CONCAT(AU$4,"_d!",AU$1,$A72))</f>
        <v>872.4075927734375</v>
      </c>
      <c r="AV72" s="19" cm="1">
        <f t="array" aca="1" ref="AV72" ca="1">INDIRECT(_xlfn.CONCAT(AV$4,"_d!",AV$1,$A72))</f>
        <v>889.591064453125</v>
      </c>
      <c r="AW72" s="19" cm="1">
        <f t="array" aca="1" ref="AW72" ca="1">INDIRECT(_xlfn.CONCAT(AW$4,"_d!",AW$1,$A72))</f>
        <v>887.34002685546875</v>
      </c>
      <c r="AX72" s="19" cm="1">
        <f t="array" aca="1" ref="AX72" ca="1">INDIRECT(_xlfn.CONCAT(AX$4,"_d!",AX$1,$A72))</f>
        <v>836.43536376953125</v>
      </c>
      <c r="AY72" s="42">
        <f t="shared" ca="1" si="69"/>
        <v>853.02465962952147</v>
      </c>
      <c r="AZ72" s="19" cm="1">
        <f t="array" aca="1" ref="AZ72" ca="1">INDIRECT(_xlfn.CONCAT(AZ$4,"_d!",AZ$1,$A72))</f>
        <v>837.7525634765625</v>
      </c>
      <c r="BA72" s="19" cm="1">
        <f t="array" aca="1" ref="BA72" ca="1">INDIRECT(_xlfn.CONCAT(BA$4,"_d!",BA$1,$A72))</f>
        <v>862.24639892578125</v>
      </c>
      <c r="BB72" s="19" cm="1">
        <f t="array" aca="1" ref="BB72" ca="1">INDIRECT(_xlfn.CONCAT(BB$4,"_d!",BB$1,$A72))</f>
        <v>869.79486083984375</v>
      </c>
      <c r="BC72" s="19" cm="1">
        <f t="array" aca="1" ref="BC72" ca="1">INDIRECT(_xlfn.CONCAT(BC$4,"_d!",BC$1,$A72))</f>
        <v>879.670166015625</v>
      </c>
      <c r="BD72" s="19" cm="1">
        <f t="array" aca="1" ref="BD72" ca="1">INDIRECT(_xlfn.CONCAT(BD$4,"_d!",BD$1,$A72))</f>
        <v>890.8892822265625</v>
      </c>
      <c r="BE72" s="19" cm="1">
        <f t="array" aca="1" ref="BE72" ca="1">INDIRECT(_xlfn.CONCAT(BE$4,"_d!",BE$1,$A72))</f>
        <v>842.73419189453125</v>
      </c>
      <c r="BF72" s="42">
        <f t="shared" ca="1" si="70"/>
        <v>853.46139431699225</v>
      </c>
      <c r="BG72" s="19" cm="1">
        <f t="array" aca="1" ref="BG72" ca="1">INDIRECT(_xlfn.CONCAT(BG$4,"_d!",BG$1,$A72))</f>
        <v>833.67730712890625</v>
      </c>
      <c r="BH72" s="19" cm="1">
        <f t="array" aca="1" ref="BH72" ca="1">INDIRECT(_xlfn.CONCAT(BH$4,"_d!",BH$1,$A72))</f>
        <v>859.36822509765625</v>
      </c>
      <c r="BI72" s="19" cm="1">
        <f t="array" aca="1" ref="BI72" ca="1">INDIRECT(_xlfn.CONCAT(BI$4,"_d!",BI$1,$A72))</f>
        <v>865.793212890625</v>
      </c>
      <c r="BJ72" s="19" cm="1">
        <f t="array" aca="1" ref="BJ72" ca="1">INDIRECT(_xlfn.CONCAT(BJ$4,"_d!",BJ$1,$A72))</f>
        <v>874.6278076171875</v>
      </c>
      <c r="BK72" s="19" cm="1">
        <f t="array" aca="1" ref="BK72" ca="1">INDIRECT(_xlfn.CONCAT(BK$4,"_d!",BK$1,$A72))</f>
        <v>886.7003173828125</v>
      </c>
      <c r="BL72" s="19" cm="1">
        <f t="array" aca="1" ref="BL72" ca="1">INDIRECT(_xlfn.CONCAT(BL$4,"_d!",BL$1,$A72))</f>
        <v>839.67999267578125</v>
      </c>
      <c r="BM72" s="42">
        <f t="shared" ca="1" si="71"/>
        <v>849.79276509461852</v>
      </c>
      <c r="BN72" s="19" cm="1">
        <f t="array" aca="1" ref="BN72" ca="1">INDIRECT(_xlfn.CONCAT(BN$4,"_d!",BN$1,$A72))</f>
        <v>833.89422607421875</v>
      </c>
      <c r="BO72" s="19" cm="1">
        <f t="array" aca="1" ref="BO72" ca="1">INDIRECT(_xlfn.CONCAT(BO$4,"_d!",BO$1,$A72))</f>
        <v>859.0587158203125</v>
      </c>
      <c r="BP72" s="19" cm="1">
        <f t="array" aca="1" ref="BP72" ca="1">INDIRECT(_xlfn.CONCAT(BP$4,"_d!",BP$1,$A72))</f>
        <v>864.18817138671875</v>
      </c>
      <c r="BQ72" s="19" cm="1">
        <f t="array" aca="1" ref="BQ72" ca="1">INDIRECT(_xlfn.CONCAT(BQ$4,"_d!",BQ$1,$A72))</f>
        <v>887.46722412109375</v>
      </c>
      <c r="BR72" s="19" cm="1">
        <f t="array" aca="1" ref="BR72" ca="1">INDIRECT(_xlfn.CONCAT(BR$4,"_d!",BR$1,$A72))</f>
        <v>885.7298583984375</v>
      </c>
      <c r="BS72" s="19" cm="1">
        <f t="array" aca="1" ref="BS72" ca="1">INDIRECT(_xlfn.CONCAT(BS$4,"_d!",BS$1,$A72))</f>
        <v>838.79058837890625</v>
      </c>
      <c r="BT72" s="42">
        <f t="shared" ca="1" si="72"/>
        <v>850.11952755523066</v>
      </c>
      <c r="BU72" s="42"/>
      <c r="BV72" s="45">
        <f t="shared" ca="1" si="73"/>
        <v>854.5072306890055</v>
      </c>
      <c r="BW72" s="45">
        <f t="shared" ca="1" si="74"/>
        <v>857.32641974247429</v>
      </c>
      <c r="BX72" s="45">
        <f t="shared" ca="1" si="75"/>
        <v>843.98884534899344</v>
      </c>
      <c r="BY72" s="45">
        <f t="shared" ca="1" si="76"/>
        <v>852.17304751040047</v>
      </c>
      <c r="BZ72" s="45">
        <f t="shared" ca="1" si="77"/>
        <v>854.52061754888916</v>
      </c>
      <c r="CA72" s="45">
        <f t="shared" ca="1" si="78"/>
        <v>852.44516492227126</v>
      </c>
      <c r="CB72" s="45">
        <f t="shared" ca="1" si="79"/>
        <v>853.02465962952147</v>
      </c>
      <c r="CC72" s="45">
        <f t="shared" ca="1" si="80"/>
        <v>853.46139431699225</v>
      </c>
      <c r="CD72" s="45">
        <f t="shared" ca="1" si="81"/>
        <v>849.79276509461852</v>
      </c>
      <c r="CE72" s="45">
        <f t="shared" ca="1" si="82"/>
        <v>850.11952755523066</v>
      </c>
      <c r="CF72" s="45" cm="1">
        <f t="array" aca="1" ref="CF72" ca="1">+SUMPRODUCT($BV$3:$CE$3/100,$BV72:$CE72)</f>
        <v>851.70839393424399</v>
      </c>
      <c r="CG72" s="24"/>
      <c r="CH72" s="24">
        <f t="shared" ca="1" si="51"/>
        <v>7.0982302140905729E-2</v>
      </c>
      <c r="CI72" s="24">
        <f t="shared" ca="1" si="51"/>
        <v>7.1611441272734222E-2</v>
      </c>
      <c r="CJ72" s="24">
        <f t="shared" ca="1" si="51"/>
        <v>7.035015558798885E-2</v>
      </c>
      <c r="CK72" s="24">
        <f t="shared" ref="CK72:CP95" ca="1" si="84">+BY72/BY71-1</f>
        <v>7.2744574169786524E-2</v>
      </c>
      <c r="CL72" s="24">
        <f t="shared" ca="1" si="84"/>
        <v>7.2562679941978958E-2</v>
      </c>
      <c r="CM72" s="24">
        <f t="shared" ca="1" si="84"/>
        <v>7.3141312991031215E-2</v>
      </c>
      <c r="CN72" s="24">
        <f t="shared" ca="1" si="84"/>
        <v>7.3294118035882372E-2</v>
      </c>
      <c r="CO72" s="24">
        <f t="shared" ca="1" si="84"/>
        <v>7.4313743497065543E-2</v>
      </c>
      <c r="CP72" s="24">
        <f t="shared" ca="1" si="84"/>
        <v>7.4962610533813701E-2</v>
      </c>
      <c r="CQ72" s="24">
        <f t="shared" ca="1" si="50"/>
        <v>7.7487120346607208E-2</v>
      </c>
      <c r="CR72" s="24">
        <f t="shared" ca="1" si="50"/>
        <v>7.3827682369787206E-2</v>
      </c>
      <c r="CS72" s="24">
        <f>+[1]NAC!AX73</f>
        <v>6.0197136822342179E-2</v>
      </c>
      <c r="CT72" s="24"/>
      <c r="CU72" s="24">
        <f t="shared" ca="1" si="52"/>
        <v>0.7087896614950604</v>
      </c>
      <c r="CV72" s="24">
        <f t="shared" ca="1" si="53"/>
        <v>0.70952119189966512</v>
      </c>
      <c r="CW72" s="24">
        <f t="shared" ca="1" si="54"/>
        <v>0.7111850996193847</v>
      </c>
      <c r="CX72" s="24">
        <f t="shared" ca="1" si="55"/>
        <v>0.70699580657026928</v>
      </c>
      <c r="CY72" s="24">
        <f t="shared" ca="1" si="56"/>
        <v>0.70808785206137759</v>
      </c>
      <c r="CZ72" s="24">
        <f t="shared" ca="1" si="57"/>
        <v>0.70795887403866953</v>
      </c>
      <c r="DA72" s="24">
        <f t="shared" ca="1" si="58"/>
        <v>0.70747674531227323</v>
      </c>
      <c r="DB72" s="24">
        <f t="shared" ca="1" si="59"/>
        <v>0.71124269221090786</v>
      </c>
      <c r="DC72" s="24">
        <f t="shared" ca="1" si="60"/>
        <v>0.70944198149719928</v>
      </c>
      <c r="DD72" s="24">
        <f t="shared" ca="1" si="61"/>
        <v>0.71298898834314772</v>
      </c>
      <c r="DE72" s="48">
        <f t="shared" ca="1" si="62"/>
        <v>0.70974881305723492</v>
      </c>
      <c r="DF72" s="48">
        <f>+[1]NAC!AG73</f>
        <v>0.71009837382051777</v>
      </c>
      <c r="DG72" s="24">
        <f t="shared" ca="1" si="49"/>
        <v>-4.1993268480873258E-3</v>
      </c>
    </row>
    <row r="73" spans="1:111" x14ac:dyDescent="0.25">
      <c r="A73">
        <f t="shared" si="83"/>
        <v>100</v>
      </c>
      <c r="B73" s="35">
        <f>+NAC!A73</f>
        <v>44774</v>
      </c>
      <c r="C73" s="19" cm="1">
        <f t="array" aca="1" ref="C73" ca="1">INDIRECT(_xlfn.CONCAT(C$4,"_d!",C$1,$A73))</f>
        <v>899.3717041015625</v>
      </c>
      <c r="D73" s="19" cm="1">
        <f t="array" aca="1" ref="D73" ca="1">INDIRECT(_xlfn.CONCAT(D$4,"_d!",D$1,$A73))</f>
        <v>920.25518798828125</v>
      </c>
      <c r="E73" s="19" cm="1">
        <f t="array" aca="1" ref="E73" ca="1">INDIRECT(_xlfn.CONCAT(E$4,"_d!",E$1,$A73))</f>
        <v>949.975341796875</v>
      </c>
      <c r="F73" s="19" cm="1">
        <f t="array" aca="1" ref="F73" ca="1">INDIRECT(_xlfn.CONCAT(F$4,"_d!",F$1,$A73))</f>
        <v>963.987548828125</v>
      </c>
      <c r="G73" s="19" cm="1">
        <f t="array" aca="1" ref="G73" ca="1">INDIRECT(_xlfn.CONCAT(G$4,"_d!",G$1,$A73))</f>
        <v>950.63006591796875</v>
      </c>
      <c r="H73" s="19" cm="1">
        <f t="array" aca="1" ref="H73" ca="1">INDIRECT(_xlfn.CONCAT(H$4,"_d!",H$1,$A73))</f>
        <v>883.90240478515625</v>
      </c>
      <c r="I73" s="42">
        <f t="shared" ca="1" si="63"/>
        <v>914.99928413186069</v>
      </c>
      <c r="J73" s="19" cm="1">
        <f t="array" aca="1" ref="J73" ca="1">INDIRECT(_xlfn.CONCAT(J$4,"_d!",J$1,$A73))</f>
        <v>901.4072265625</v>
      </c>
      <c r="K73" s="19" cm="1">
        <f t="array" aca="1" ref="K73" ca="1">INDIRECT(_xlfn.CONCAT(K$4,"_d!",K$1,$A73))</f>
        <v>926.48297119140625</v>
      </c>
      <c r="L73" s="19" cm="1">
        <f t="array" aca="1" ref="L73" ca="1">INDIRECT(_xlfn.CONCAT(L$4,"_d!",L$1,$A73))</f>
        <v>947.243408203125</v>
      </c>
      <c r="M73" s="19" cm="1">
        <f t="array" aca="1" ref="M73" ca="1">INDIRECT(_xlfn.CONCAT(M$4,"_d!",M$1,$A73))</f>
        <v>956.54168701171875</v>
      </c>
      <c r="N73" s="19" cm="1">
        <f t="array" aca="1" ref="N73" ca="1">INDIRECT(_xlfn.CONCAT(N$4,"_d!",N$1,$A73))</f>
        <v>949.5791015625</v>
      </c>
      <c r="O73" s="19" cm="1">
        <f t="array" aca="1" ref="O73" ca="1">INDIRECT(_xlfn.CONCAT(O$4,"_d!",O$1,$A73))</f>
        <v>891.70672607421875</v>
      </c>
      <c r="P73" s="42">
        <f t="shared" ca="1" si="64"/>
        <v>917.77252100365718</v>
      </c>
      <c r="Q73" s="19" cm="1">
        <f t="array" aca="1" ref="Q73" ca="1">INDIRECT(_xlfn.CONCAT(Q$4,"_d!",Q$1,$A73))</f>
        <v>892.90521240234375</v>
      </c>
      <c r="R73" s="19" cm="1">
        <f t="array" aca="1" ref="R73" ca="1">INDIRECT(_xlfn.CONCAT(R$4,"_d!",R$1,$A73))</f>
        <v>892.90521240234375</v>
      </c>
      <c r="S73" s="19" cm="1">
        <f t="array" aca="1" ref="S73" ca="1">INDIRECT(_xlfn.CONCAT(S$4,"_d!",S$1,$A73))</f>
        <v>943.0029296875</v>
      </c>
      <c r="T73" s="19" cm="1">
        <f t="array" aca="1" ref="T73" ca="1">INDIRECT(_xlfn.CONCAT(T$4,"_d!",T$1,$A73))</f>
        <v>963.931640625</v>
      </c>
      <c r="U73" s="19" cm="1">
        <f t="array" aca="1" ref="U73" ca="1">INDIRECT(_xlfn.CONCAT(U$4,"_d!",U$1,$A73))</f>
        <v>947.14263916015625</v>
      </c>
      <c r="V73" s="19" cm="1">
        <f t="array" aca="1" ref="V73" ca="1">INDIRECT(_xlfn.CONCAT(V$4,"_d!",V$1,$A73))</f>
        <v>891.92193603515625</v>
      </c>
      <c r="W73" s="42">
        <f t="shared" ca="1" si="65"/>
        <v>903.00338897367351</v>
      </c>
      <c r="X73" s="19" cm="1">
        <f t="array" aca="1" ref="X73" ca="1">INDIRECT(_xlfn.CONCAT(X$4,"_d!",X$1,$A73))</f>
        <v>891.06158447265625</v>
      </c>
      <c r="Y73" s="19" cm="1">
        <f t="array" aca="1" ref="Y73" ca="1">INDIRECT(_xlfn.CONCAT(Y$4,"_d!",Y$1,$A73))</f>
        <v>923.034423828125</v>
      </c>
      <c r="Z73" s="19" cm="1">
        <f t="array" aca="1" ref="Z73" ca="1">INDIRECT(_xlfn.CONCAT(Z$4,"_d!",Z$1,$A73))</f>
        <v>943.16278076171875</v>
      </c>
      <c r="AA73" s="19" cm="1">
        <f t="array" aca="1" ref="AA73" ca="1">INDIRECT(_xlfn.CONCAT(AA$4,"_d!",AA$1,$A73))</f>
        <v>953.70062255859375</v>
      </c>
      <c r="AB73" s="19" cm="1">
        <f t="array" aca="1" ref="AB73" ca="1">INDIRECT(_xlfn.CONCAT(AB$4,"_d!",AB$1,$A73))</f>
        <v>950.46746826171875</v>
      </c>
      <c r="AC73" s="19" cm="1">
        <f t="array" aca="1" ref="AC73" ca="1">INDIRECT(_xlfn.CONCAT(AC$4,"_d!",AC$1,$A73))</f>
        <v>894.6527099609375</v>
      </c>
      <c r="AD73" s="42">
        <f t="shared" ca="1" si="66"/>
        <v>911.94380269041199</v>
      </c>
      <c r="AE73" s="19" cm="1">
        <f t="array" aca="1" ref="AE73" ca="1">INDIRECT(_xlfn.CONCAT(AE$4,"_d!",AE$1,$A73))</f>
        <v>896.28485107421875</v>
      </c>
      <c r="AF73" s="19" cm="1">
        <f t="array" aca="1" ref="AF73" ca="1">INDIRECT(_xlfn.CONCAT(AF$4,"_d!",AF$1,$A73))</f>
        <v>922.9747314453125</v>
      </c>
      <c r="AG73" s="19" cm="1">
        <f t="array" aca="1" ref="AG73" ca="1">INDIRECT(_xlfn.CONCAT(AG$4,"_d!",AG$1,$A73))</f>
        <v>941.1292724609375</v>
      </c>
      <c r="AH73" s="19" cm="1">
        <f t="array" aca="1" ref="AH73" ca="1">INDIRECT(_xlfn.CONCAT(AH$4,"_d!",AH$1,$A73))</f>
        <v>959.05291748046875</v>
      </c>
      <c r="AI73" s="19" cm="1">
        <f t="array" aca="1" ref="AI73" ca="1">INDIRECT(_xlfn.CONCAT(AI$4,"_d!",AI$1,$A73))</f>
        <v>943.66510009765625</v>
      </c>
      <c r="AJ73" s="19" cm="1">
        <f t="array" aca="1" ref="AJ73" ca="1">INDIRECT(_xlfn.CONCAT(AJ$4,"_d!",AJ$1,$A73))</f>
        <v>896.8408203125</v>
      </c>
      <c r="AK73" s="42">
        <f t="shared" ca="1" si="67"/>
        <v>913.9937337551363</v>
      </c>
      <c r="AL73" s="19" cm="1">
        <f t="array" aca="1" ref="AL73" ca="1">INDIRECT(_xlfn.CONCAT(AL$4,"_d!",AL$1,$A73))</f>
        <v>892.71185302734375</v>
      </c>
      <c r="AM73" s="19" cm="1">
        <f t="array" aca="1" ref="AM73" ca="1">INDIRECT(_xlfn.CONCAT(AM$4,"_d!",AM$1,$A73))</f>
        <v>921.7998046875</v>
      </c>
      <c r="AN73" s="19" cm="1">
        <f t="array" aca="1" ref="AN73" ca="1">INDIRECT(_xlfn.CONCAT(AN$4,"_d!",AN$1,$A73))</f>
        <v>939.5509033203125</v>
      </c>
      <c r="AO73" s="19" cm="1">
        <f t="array" aca="1" ref="AO73" ca="1">INDIRECT(_xlfn.CONCAT(AO$4,"_d!",AO$1,$A73))</f>
        <v>953.55126953125</v>
      </c>
      <c r="AP73" s="19" cm="1">
        <f t="array" aca="1" ref="AP73" ca="1">INDIRECT(_xlfn.CONCAT(AP$4,"_d!",AP$1,$A73))</f>
        <v>948.36883544921875</v>
      </c>
      <c r="AQ73" s="19" cm="1">
        <f t="array" aca="1" ref="AQ73" ca="1">INDIRECT(_xlfn.CONCAT(AQ$4,"_d!",AQ$1,$A73))</f>
        <v>891.36566162109375</v>
      </c>
      <c r="AR73" s="42">
        <f t="shared" ca="1" si="68"/>
        <v>911.65653945916188</v>
      </c>
      <c r="AS73" s="19" cm="1">
        <f t="array" aca="1" ref="AS73" ca="1">INDIRECT(_xlfn.CONCAT(AS$4,"_d!",AS$1,$A73))</f>
        <v>895.90216064453125</v>
      </c>
      <c r="AT73" s="19" cm="1">
        <f t="array" aca="1" ref="AT73" ca="1">INDIRECT(_xlfn.CONCAT(AT$4,"_d!",AT$1,$A73))</f>
        <v>920.4732666015625</v>
      </c>
      <c r="AU73" s="19" cm="1">
        <f t="array" aca="1" ref="AU73" ca="1">INDIRECT(_xlfn.CONCAT(AU$4,"_d!",AU$1,$A73))</f>
        <v>938.067138671875</v>
      </c>
      <c r="AV73" s="19" cm="1">
        <f t="array" aca="1" ref="AV73" ca="1">INDIRECT(_xlfn.CONCAT(AV$4,"_d!",AV$1,$A73))</f>
        <v>956.21185302734375</v>
      </c>
      <c r="AW73" s="19" cm="1">
        <f t="array" aca="1" ref="AW73" ca="1">INDIRECT(_xlfn.CONCAT(AW$4,"_d!",AW$1,$A73))</f>
        <v>943.00421142578125</v>
      </c>
      <c r="AX73" s="19" cm="1">
        <f t="array" aca="1" ref="AX73" ca="1">INDIRECT(_xlfn.CONCAT(AX$4,"_d!",AX$1,$A73))</f>
        <v>890.16229248046875</v>
      </c>
      <c r="AY73" s="42">
        <f t="shared" ca="1" si="69"/>
        <v>912.22046941116992</v>
      </c>
      <c r="AZ73" s="19" cm="1">
        <f t="array" aca="1" ref="AZ73" ca="1">INDIRECT(_xlfn.CONCAT(AZ$4,"_d!",AZ$1,$A73))</f>
        <v>896.114013671875</v>
      </c>
      <c r="BA73" s="19" cm="1">
        <f t="array" aca="1" ref="BA73" ca="1">INDIRECT(_xlfn.CONCAT(BA$4,"_d!",BA$1,$A73))</f>
        <v>922.0362548828125</v>
      </c>
      <c r="BB73" s="19" cm="1">
        <f t="array" aca="1" ref="BB73" ca="1">INDIRECT(_xlfn.CONCAT(BB$4,"_d!",BB$1,$A73))</f>
        <v>934.6568603515625</v>
      </c>
      <c r="BC73" s="19" cm="1">
        <f t="array" aca="1" ref="BC73" ca="1">INDIRECT(_xlfn.CONCAT(BC$4,"_d!",BC$1,$A73))</f>
        <v>946.20037841796875</v>
      </c>
      <c r="BD73" s="19" cm="1">
        <f t="array" aca="1" ref="BD73" ca="1">INDIRECT(_xlfn.CONCAT(BD$4,"_d!",BD$1,$A73))</f>
        <v>946.3397216796875</v>
      </c>
      <c r="BE73" s="19" cm="1">
        <f t="array" aca="1" ref="BE73" ca="1">INDIRECT(_xlfn.CONCAT(BE$4,"_d!",BE$1,$A73))</f>
        <v>896.76055908203125</v>
      </c>
      <c r="BF73" s="42">
        <f t="shared" ca="1" si="70"/>
        <v>912.70948700677161</v>
      </c>
      <c r="BG73" s="19" cm="1">
        <f t="array" aca="1" ref="BG73" ca="1">INDIRECT(_xlfn.CONCAT(BG$4,"_d!",BG$1,$A73))</f>
        <v>891.1217041015625</v>
      </c>
      <c r="BH73" s="19" cm="1">
        <f t="array" aca="1" ref="BH73" ca="1">INDIRECT(_xlfn.CONCAT(BH$4,"_d!",BH$1,$A73))</f>
        <v>918.17718505859375</v>
      </c>
      <c r="BI73" s="19" cm="1">
        <f t="array" aca="1" ref="BI73" ca="1">INDIRECT(_xlfn.CONCAT(BI$4,"_d!",BI$1,$A73))</f>
        <v>930.3304443359375</v>
      </c>
      <c r="BJ73" s="19" cm="1">
        <f t="array" aca="1" ref="BJ73" ca="1">INDIRECT(_xlfn.CONCAT(BJ$4,"_d!",BJ$1,$A73))</f>
        <v>940.1806640625</v>
      </c>
      <c r="BK73" s="19" cm="1">
        <f t="array" aca="1" ref="BK73" ca="1">INDIRECT(_xlfn.CONCAT(BK$4,"_d!",BK$1,$A73))</f>
        <v>941.4686279296875</v>
      </c>
      <c r="BL73" s="19" cm="1">
        <f t="array" aca="1" ref="BL73" ca="1">INDIRECT(_xlfn.CONCAT(BL$4,"_d!",BL$1,$A73))</f>
        <v>893.20599365234375</v>
      </c>
      <c r="BM73" s="42">
        <f t="shared" ca="1" si="71"/>
        <v>908.18424659471884</v>
      </c>
      <c r="BN73" s="19" cm="1">
        <f t="array" aca="1" ref="BN73" ca="1">INDIRECT(_xlfn.CONCAT(BN$4,"_d!",BN$1,$A73))</f>
        <v>891.76654052734375</v>
      </c>
      <c r="BO73" s="19" cm="1">
        <f t="array" aca="1" ref="BO73" ca="1">INDIRECT(_xlfn.CONCAT(BO$4,"_d!",BO$1,$A73))</f>
        <v>917.64599609375</v>
      </c>
      <c r="BP73" s="19" cm="1">
        <f t="array" aca="1" ref="BP73" ca="1">INDIRECT(_xlfn.CONCAT(BP$4,"_d!",BP$1,$A73))</f>
        <v>929.34771728515625</v>
      </c>
      <c r="BQ73" s="19" cm="1">
        <f t="array" aca="1" ref="BQ73" ca="1">INDIRECT(_xlfn.CONCAT(BQ$4,"_d!",BQ$1,$A73))</f>
        <v>956.4307861328125</v>
      </c>
      <c r="BR73" s="19" cm="1">
        <f t="array" aca="1" ref="BR73" ca="1">INDIRECT(_xlfn.CONCAT(BR$4,"_d!",BR$1,$A73))</f>
        <v>939.1395263671875</v>
      </c>
      <c r="BS73" s="19" cm="1">
        <f t="array" aca="1" ref="BS73" ca="1">INDIRECT(_xlfn.CONCAT(BS$4,"_d!",BS$1,$A73))</f>
        <v>892.29083251953125</v>
      </c>
      <c r="BT73" s="42">
        <f t="shared" ca="1" si="72"/>
        <v>908.73923483806311</v>
      </c>
      <c r="BU73" s="42"/>
      <c r="BV73" s="45">
        <f t="shared" ca="1" si="73"/>
        <v>914.99928413186069</v>
      </c>
      <c r="BW73" s="45">
        <f t="shared" ca="1" si="74"/>
        <v>917.77252100365718</v>
      </c>
      <c r="BX73" s="45">
        <f t="shared" ca="1" si="75"/>
        <v>903.00338897367351</v>
      </c>
      <c r="BY73" s="45">
        <f t="shared" ca="1" si="76"/>
        <v>911.94380269041199</v>
      </c>
      <c r="BZ73" s="45">
        <f t="shared" ca="1" si="77"/>
        <v>913.9937337551363</v>
      </c>
      <c r="CA73" s="45">
        <f t="shared" ca="1" si="78"/>
        <v>911.65653945916188</v>
      </c>
      <c r="CB73" s="45">
        <f t="shared" ca="1" si="79"/>
        <v>912.22046941116992</v>
      </c>
      <c r="CC73" s="45">
        <f t="shared" ca="1" si="80"/>
        <v>912.70948700677161</v>
      </c>
      <c r="CD73" s="45">
        <f t="shared" ca="1" si="81"/>
        <v>908.18424659471884</v>
      </c>
      <c r="CE73" s="45">
        <f t="shared" ca="1" si="82"/>
        <v>908.73923483806311</v>
      </c>
      <c r="CF73" s="45" cm="1">
        <f t="array" aca="1" ref="CF73" ca="1">+SUMPRODUCT($BV$3:$CE$3/100,$BV73:$CE73)</f>
        <v>910.89876679982865</v>
      </c>
      <c r="CG73" s="24"/>
      <c r="CH73" s="24">
        <f t="shared" ref="CH73:CJ95" ca="1" si="85">+BV73/BV72-1</f>
        <v>7.0791739695496014E-2</v>
      </c>
      <c r="CI73" s="24">
        <f t="shared" ca="1" si="85"/>
        <v>7.0505352301332147E-2</v>
      </c>
      <c r="CJ73" s="24">
        <f t="shared" ca="1" si="85"/>
        <v>6.992336918893427E-2</v>
      </c>
      <c r="CK73" s="24">
        <f t="shared" ca="1" si="84"/>
        <v>7.0139222725513539E-2</v>
      </c>
      <c r="CL73" s="24">
        <f t="shared" ca="1" si="84"/>
        <v>6.9598222658266762E-2</v>
      </c>
      <c r="CM73" s="24">
        <f t="shared" ca="1" si="84"/>
        <v>6.9460625707566503E-2</v>
      </c>
      <c r="CN73" s="24">
        <f t="shared" ca="1" si="84"/>
        <v>6.9395191702146031E-2</v>
      </c>
      <c r="CO73" s="24">
        <f t="shared" ca="1" si="84"/>
        <v>6.942094051857417E-2</v>
      </c>
      <c r="CP73" s="24">
        <f t="shared" ca="1" si="84"/>
        <v>6.8712613119975119E-2</v>
      </c>
      <c r="CQ73" s="24">
        <f t="shared" ca="1" si="50"/>
        <v>6.8954665059171916E-2</v>
      </c>
      <c r="CR73" s="24">
        <f t="shared" ca="1" si="50"/>
        <v>6.9496054385668637E-2</v>
      </c>
      <c r="CS73" s="24">
        <f>+[1]NAC!AX74</f>
        <v>7.0946319867183139E-2</v>
      </c>
      <c r="CT73" s="24"/>
      <c r="CU73" s="24">
        <f t="shared" ca="1" si="52"/>
        <v>0.78990683567355457</v>
      </c>
      <c r="CV73" s="24">
        <f t="shared" ca="1" si="53"/>
        <v>0.78951166287230179</v>
      </c>
      <c r="CW73" s="24">
        <f t="shared" ca="1" si="54"/>
        <v>0.7872225020233341</v>
      </c>
      <c r="CX73" s="24">
        <f t="shared" ca="1" si="55"/>
        <v>0.78470236837440011</v>
      </c>
      <c r="CY73" s="24">
        <f t="shared" ca="1" si="56"/>
        <v>0.78448583516086479</v>
      </c>
      <c r="CZ73" s="24">
        <f t="shared" ca="1" si="57"/>
        <v>0.78350777179204689</v>
      </c>
      <c r="DA73" s="24">
        <f t="shared" ca="1" si="58"/>
        <v>0.78211480373557851</v>
      </c>
      <c r="DB73" s="24">
        <f t="shared" ca="1" si="59"/>
        <v>0.78481684604459234</v>
      </c>
      <c r="DC73" s="24">
        <f t="shared" ca="1" si="60"/>
        <v>0.78101338961646705</v>
      </c>
      <c r="DD73" s="24">
        <f t="shared" ca="1" si="61"/>
        <v>0.78330586633427646</v>
      </c>
      <c r="DE73" s="48">
        <f t="shared" ca="1" si="62"/>
        <v>0.78434198260772714</v>
      </c>
      <c r="DF73" s="48">
        <f>+[1]NAC!AG74</f>
        <v>0.78507053291536066</v>
      </c>
      <c r="DG73" s="24">
        <f t="shared" ca="1" si="49"/>
        <v>6.6009693392781177E-3</v>
      </c>
    </row>
    <row r="74" spans="1:111" x14ac:dyDescent="0.25">
      <c r="A74">
        <f t="shared" si="83"/>
        <v>101</v>
      </c>
      <c r="B74" s="35">
        <f>+NAC!A74</f>
        <v>44805</v>
      </c>
      <c r="C74" s="19" cm="1">
        <f t="array" aca="1" ref="C74" ca="1">INDIRECT(_xlfn.CONCAT(C$4,"_d!",C$1,$A74))</f>
        <v>958.06646728515625</v>
      </c>
      <c r="D74" s="19" cm="1">
        <f t="array" aca="1" ref="D74" ca="1">INDIRECT(_xlfn.CONCAT(D$4,"_d!",D$1,$A74))</f>
        <v>980.582275390625</v>
      </c>
      <c r="E74" s="19" cm="1">
        <f t="array" aca="1" ref="E74" ca="1">INDIRECT(_xlfn.CONCAT(E$4,"_d!",E$1,$A74))</f>
        <v>1007.1699829101563</v>
      </c>
      <c r="F74" s="19" cm="1">
        <f t="array" aca="1" ref="F74" ca="1">INDIRECT(_xlfn.CONCAT(F$4,"_d!",F$1,$A74))</f>
        <v>1031.115234375</v>
      </c>
      <c r="G74" s="19" cm="1">
        <f t="array" aca="1" ref="G74" ca="1">INDIRECT(_xlfn.CONCAT(G$4,"_d!",G$1,$A74))</f>
        <v>1011.4683227539063</v>
      </c>
      <c r="H74" s="19" cm="1">
        <f t="array" aca="1" ref="H74" ca="1">INDIRECT(_xlfn.CONCAT(H$4,"_d!",H$1,$A74))</f>
        <v>939.1573486328125</v>
      </c>
      <c r="I74" s="42">
        <f t="shared" ca="1" si="63"/>
        <v>974.406164782171</v>
      </c>
      <c r="J74" s="19" cm="1">
        <f t="array" aca="1" ref="J74" ca="1">INDIRECT(_xlfn.CONCAT(J$4,"_d!",J$1,$A74))</f>
        <v>960.80206298828125</v>
      </c>
      <c r="K74" s="19" cm="1">
        <f t="array" aca="1" ref="K74" ca="1">INDIRECT(_xlfn.CONCAT(K$4,"_d!",K$1,$A74))</f>
        <v>986.0113525390625</v>
      </c>
      <c r="L74" s="19" cm="1">
        <f t="array" aca="1" ref="L74" ca="1">INDIRECT(_xlfn.CONCAT(L$4,"_d!",L$1,$A74))</f>
        <v>1004.7748413085938</v>
      </c>
      <c r="M74" s="19" cm="1">
        <f t="array" aca="1" ref="M74" ca="1">INDIRECT(_xlfn.CONCAT(M$4,"_d!",M$1,$A74))</f>
        <v>1022.745361328125</v>
      </c>
      <c r="N74" s="19" cm="1">
        <f t="array" aca="1" ref="N74" ca="1">INDIRECT(_xlfn.CONCAT(N$4,"_d!",N$1,$A74))</f>
        <v>1009.7313842773438</v>
      </c>
      <c r="O74" s="19" cm="1">
        <f t="array" aca="1" ref="O74" ca="1">INDIRECT(_xlfn.CONCAT(O$4,"_d!",O$1,$A74))</f>
        <v>947.522705078125</v>
      </c>
      <c r="P74" s="42">
        <f t="shared" ca="1" si="64"/>
        <v>977.19983915433431</v>
      </c>
      <c r="Q74" s="19" cm="1">
        <f t="array" aca="1" ref="Q74" ca="1">INDIRECT(_xlfn.CONCAT(Q$4,"_d!",Q$1,$A74))</f>
        <v>949.77288818359375</v>
      </c>
      <c r="R74" s="19" cm="1">
        <f t="array" aca="1" ref="R74" ca="1">INDIRECT(_xlfn.CONCAT(R$4,"_d!",R$1,$A74))</f>
        <v>949.77288818359375</v>
      </c>
      <c r="S74" s="19" cm="1">
        <f t="array" aca="1" ref="S74" ca="1">INDIRECT(_xlfn.CONCAT(S$4,"_d!",S$1,$A74))</f>
        <v>999.8740234375</v>
      </c>
      <c r="T74" s="19" cm="1">
        <f t="array" aca="1" ref="T74" ca="1">INDIRECT(_xlfn.CONCAT(T$4,"_d!",T$1,$A74))</f>
        <v>1028.30224609375</v>
      </c>
      <c r="U74" s="19" cm="1">
        <f t="array" aca="1" ref="U74" ca="1">INDIRECT(_xlfn.CONCAT(U$4,"_d!",U$1,$A74))</f>
        <v>1005.243408203125</v>
      </c>
      <c r="V74" s="19" cm="1">
        <f t="array" aca="1" ref="V74" ca="1">INDIRECT(_xlfn.CONCAT(V$4,"_d!",V$1,$A74))</f>
        <v>947.24237060546875</v>
      </c>
      <c r="W74" s="42">
        <f t="shared" ca="1" si="65"/>
        <v>960.18140865591045</v>
      </c>
      <c r="X74" s="19" cm="1">
        <f t="array" aca="1" ref="X74" ca="1">INDIRECT(_xlfn.CONCAT(X$4,"_d!",X$1,$A74))</f>
        <v>947.9571533203125</v>
      </c>
      <c r="Y74" s="19" cm="1">
        <f t="array" aca="1" ref="Y74" ca="1">INDIRECT(_xlfn.CONCAT(Y$4,"_d!",Y$1,$A74))</f>
        <v>982.53839111328125</v>
      </c>
      <c r="Z74" s="19" cm="1">
        <f t="array" aca="1" ref="Z74" ca="1">INDIRECT(_xlfn.CONCAT(Z$4,"_d!",Z$1,$A74))</f>
        <v>999.5101318359375</v>
      </c>
      <c r="AA74" s="19" cm="1">
        <f t="array" aca="1" ref="AA74" ca="1">INDIRECT(_xlfn.CONCAT(AA$4,"_d!",AA$1,$A74))</f>
        <v>1018.9476318359375</v>
      </c>
      <c r="AB74" s="19" cm="1">
        <f t="array" aca="1" ref="AB74" ca="1">INDIRECT(_xlfn.CONCAT(AB$4,"_d!",AB$1,$A74))</f>
        <v>1007.5655517578125</v>
      </c>
      <c r="AC74" s="19" cm="1">
        <f t="array" aca="1" ref="AC74" ca="1">INDIRECT(_xlfn.CONCAT(AC$4,"_d!",AC$1,$A74))</f>
        <v>949.25</v>
      </c>
      <c r="AD74" s="42">
        <f t="shared" ca="1" si="66"/>
        <v>969.88889957778247</v>
      </c>
      <c r="AE74" s="19" cm="1">
        <f t="array" aca="1" ref="AE74" ca="1">INDIRECT(_xlfn.CONCAT(AE$4,"_d!",AE$1,$A74))</f>
        <v>952.34698486328125</v>
      </c>
      <c r="AF74" s="19" cm="1">
        <f t="array" aca="1" ref="AF74" ca="1">INDIRECT(_xlfn.CONCAT(AF$4,"_d!",AF$1,$A74))</f>
        <v>981.12579345703125</v>
      </c>
      <c r="AG74" s="19" cm="1">
        <f t="array" aca="1" ref="AG74" ca="1">INDIRECT(_xlfn.CONCAT(AG$4,"_d!",AG$1,$A74))</f>
        <v>997.77496337890625</v>
      </c>
      <c r="AH74" s="19" cm="1">
        <f t="array" aca="1" ref="AH74" ca="1">INDIRECT(_xlfn.CONCAT(AH$4,"_d!",AH$1,$A74))</f>
        <v>1021.77001953125</v>
      </c>
      <c r="AI74" s="19" cm="1">
        <f t="array" aca="1" ref="AI74" ca="1">INDIRECT(_xlfn.CONCAT(AI$4,"_d!",AI$1,$A74))</f>
        <v>1001.26025390625</v>
      </c>
      <c r="AJ74" s="19" cm="1">
        <f t="array" aca="1" ref="AJ74" ca="1">INDIRECT(_xlfn.CONCAT(AJ$4,"_d!",AJ$1,$A74))</f>
        <v>951.71337890625</v>
      </c>
      <c r="AK74" s="42">
        <f t="shared" ca="1" si="67"/>
        <v>971.09303130188403</v>
      </c>
      <c r="AL74" s="19" cm="1">
        <f t="array" aca="1" ref="AL74" ca="1">INDIRECT(_xlfn.CONCAT(AL$4,"_d!",AL$1,$A74))</f>
        <v>948.0211181640625</v>
      </c>
      <c r="AM74" s="19" cm="1">
        <f t="array" aca="1" ref="AM74" ca="1">INDIRECT(_xlfn.CONCAT(AM$4,"_d!",AM$1,$A74))</f>
        <v>979.7996826171875</v>
      </c>
      <c r="AN74" s="19" cm="1">
        <f t="array" aca="1" ref="AN74" ca="1">INDIRECT(_xlfn.CONCAT(AN$4,"_d!",AN$1,$A74))</f>
        <v>996.63446044921875</v>
      </c>
      <c r="AO74" s="19" cm="1">
        <f t="array" aca="1" ref="AO74" ca="1">INDIRECT(_xlfn.CONCAT(AO$4,"_d!",AO$1,$A74))</f>
        <v>1019.6156005859375</v>
      </c>
      <c r="AP74" s="19" cm="1">
        <f t="array" aca="1" ref="AP74" ca="1">INDIRECT(_xlfn.CONCAT(AP$4,"_d!",AP$1,$A74))</f>
        <v>1005.4290161132813</v>
      </c>
      <c r="AQ74" s="19" cm="1">
        <f t="array" aca="1" ref="AQ74" ca="1">INDIRECT(_xlfn.CONCAT(AQ$4,"_d!",AQ$1,$A74))</f>
        <v>946.63751220703125</v>
      </c>
      <c r="AR74" s="42">
        <f t="shared" ca="1" si="68"/>
        <v>968.55178672088209</v>
      </c>
      <c r="AS74" s="19" cm="1">
        <f t="array" aca="1" ref="AS74" ca="1">INDIRECT(_xlfn.CONCAT(AS$4,"_d!",AS$1,$A74))</f>
        <v>951.28143310546875</v>
      </c>
      <c r="AT74" s="19" cm="1">
        <f t="array" aca="1" ref="AT74" ca="1">INDIRECT(_xlfn.CONCAT(AT$4,"_d!",AT$1,$A74))</f>
        <v>977.399169921875</v>
      </c>
      <c r="AU74" s="19" cm="1">
        <f t="array" aca="1" ref="AU74" ca="1">INDIRECT(_xlfn.CONCAT(AU$4,"_d!",AU$1,$A74))</f>
        <v>994.955078125</v>
      </c>
      <c r="AV74" s="19" cm="1">
        <f t="array" aca="1" ref="AV74" ca="1">INDIRECT(_xlfn.CONCAT(AV$4,"_d!",AV$1,$A74))</f>
        <v>1018.8338623046875</v>
      </c>
      <c r="AW74" s="19" cm="1">
        <f t="array" aca="1" ref="AW74" ca="1">INDIRECT(_xlfn.CONCAT(AW$4,"_d!",AW$1,$A74))</f>
        <v>997.91168212890625</v>
      </c>
      <c r="AX74" s="19" cm="1">
        <f t="array" aca="1" ref="AX74" ca="1">INDIRECT(_xlfn.CONCAT(AX$4,"_d!",AX$1,$A74))</f>
        <v>945.18255615234375</v>
      </c>
      <c r="AY74" s="42">
        <f t="shared" ca="1" si="69"/>
        <v>968.48470914853965</v>
      </c>
      <c r="AZ74" s="19" cm="1">
        <f t="array" aca="1" ref="AZ74" ca="1">INDIRECT(_xlfn.CONCAT(AZ$4,"_d!",AZ$1,$A74))</f>
        <v>950.16326904296875</v>
      </c>
      <c r="BA74" s="19" cm="1">
        <f t="array" aca="1" ref="BA74" ca="1">INDIRECT(_xlfn.CONCAT(BA$4,"_d!",BA$1,$A74))</f>
        <v>979.91192626953125</v>
      </c>
      <c r="BB74" s="19" cm="1">
        <f t="array" aca="1" ref="BB74" ca="1">INDIRECT(_xlfn.CONCAT(BB$4,"_d!",BB$1,$A74))</f>
        <v>991.48388671875</v>
      </c>
      <c r="BC74" s="19" cm="1">
        <f t="array" aca="1" ref="BC74" ca="1">INDIRECT(_xlfn.CONCAT(BC$4,"_d!",BC$1,$A74))</f>
        <v>1010.2294921875</v>
      </c>
      <c r="BD74" s="19" cm="1">
        <f t="array" aca="1" ref="BD74" ca="1">INDIRECT(_xlfn.CONCAT(BD$4,"_d!",BD$1,$A74))</f>
        <v>1000.8546142578125</v>
      </c>
      <c r="BE74" s="19" cm="1">
        <f t="array" aca="1" ref="BE74" ca="1">INDIRECT(_xlfn.CONCAT(BE$4,"_d!",BE$1,$A74))</f>
        <v>950.7977294921875</v>
      </c>
      <c r="BF74" s="42">
        <f t="shared" ca="1" si="70"/>
        <v>968.68130900285541</v>
      </c>
      <c r="BG74" s="19" cm="1">
        <f t="array" aca="1" ref="BG74" ca="1">INDIRECT(_xlfn.CONCAT(BG$4,"_d!",BG$1,$A74))</f>
        <v>943.6248779296875</v>
      </c>
      <c r="BH74" s="19" cm="1">
        <f t="array" aca="1" ref="BH74" ca="1">INDIRECT(_xlfn.CONCAT(BH$4,"_d!",BH$1,$A74))</f>
        <v>974.6614990234375</v>
      </c>
      <c r="BI74" s="19" cm="1">
        <f t="array" aca="1" ref="BI74" ca="1">INDIRECT(_xlfn.CONCAT(BI$4,"_d!",BI$1,$A74))</f>
        <v>986.234619140625</v>
      </c>
      <c r="BJ74" s="19" cm="1">
        <f t="array" aca="1" ref="BJ74" ca="1">INDIRECT(_xlfn.CONCAT(BJ$4,"_d!",BJ$1,$A74))</f>
        <v>1002.8773803710938</v>
      </c>
      <c r="BK74" s="19" cm="1">
        <f t="array" aca="1" ref="BK74" ca="1">INDIRECT(_xlfn.CONCAT(BK$4,"_d!",BK$1,$A74))</f>
        <v>994.97723388671875</v>
      </c>
      <c r="BL74" s="19" cm="1">
        <f t="array" aca="1" ref="BL74" ca="1">INDIRECT(_xlfn.CONCAT(BL$4,"_d!",BL$1,$A74))</f>
        <v>947.24395751953125</v>
      </c>
      <c r="BM74" s="42">
        <f t="shared" ca="1" si="71"/>
        <v>962.84105126135671</v>
      </c>
      <c r="BN74" s="19" cm="1">
        <f t="array" aca="1" ref="BN74" ca="1">INDIRECT(_xlfn.CONCAT(BN$4,"_d!",BN$1,$A74))</f>
        <v>943.4427490234375</v>
      </c>
      <c r="BO74" s="19" cm="1">
        <f t="array" aca="1" ref="BO74" ca="1">INDIRECT(_xlfn.CONCAT(BO$4,"_d!",BO$1,$A74))</f>
        <v>974.03436279296875</v>
      </c>
      <c r="BP74" s="19" cm="1">
        <f t="array" aca="1" ref="BP74" ca="1">INDIRECT(_xlfn.CONCAT(BP$4,"_d!",BP$1,$A74))</f>
        <v>986.1956787109375</v>
      </c>
      <c r="BQ74" s="19" cm="1">
        <f t="array" aca="1" ref="BQ74" ca="1">INDIRECT(_xlfn.CONCAT(BQ$4,"_d!",BQ$1,$A74))</f>
        <v>1020.2272338867188</v>
      </c>
      <c r="BR74" s="19" cm="1">
        <f t="array" aca="1" ref="BR74" ca="1">INDIRECT(_xlfn.CONCAT(BR$4,"_d!",BR$1,$A74))</f>
        <v>991.9595947265625</v>
      </c>
      <c r="BS74" s="19" cm="1">
        <f t="array" aca="1" ref="BS74" ca="1">INDIRECT(_xlfn.CONCAT(BS$4,"_d!",BS$1,$A74))</f>
        <v>945.85296630859375</v>
      </c>
      <c r="BT74" s="42">
        <f t="shared" ca="1" si="72"/>
        <v>963.05643021454682</v>
      </c>
      <c r="BU74" s="42"/>
      <c r="BV74" s="45">
        <f t="shared" ca="1" si="73"/>
        <v>974.406164782171</v>
      </c>
      <c r="BW74" s="45">
        <f t="shared" ca="1" si="74"/>
        <v>977.19983915433431</v>
      </c>
      <c r="BX74" s="45">
        <f t="shared" ca="1" si="75"/>
        <v>960.18140865591045</v>
      </c>
      <c r="BY74" s="45">
        <f t="shared" ca="1" si="76"/>
        <v>969.88889957778247</v>
      </c>
      <c r="BZ74" s="45">
        <f t="shared" ca="1" si="77"/>
        <v>971.09303130188403</v>
      </c>
      <c r="CA74" s="45">
        <f t="shared" ca="1" si="78"/>
        <v>968.55178672088209</v>
      </c>
      <c r="CB74" s="45">
        <f t="shared" ca="1" si="79"/>
        <v>968.48470914853965</v>
      </c>
      <c r="CC74" s="45">
        <f t="shared" ca="1" si="80"/>
        <v>968.68130900285541</v>
      </c>
      <c r="CD74" s="45">
        <f t="shared" ca="1" si="81"/>
        <v>962.84105126135671</v>
      </c>
      <c r="CE74" s="45">
        <f t="shared" ca="1" si="82"/>
        <v>963.05643021454682</v>
      </c>
      <c r="CF74" s="45" cm="1">
        <f t="array" aca="1" ref="CF74" ca="1">+SUMPRODUCT($BV$3:$CE$3/100,$BV74:$CE74)</f>
        <v>967.25852688237774</v>
      </c>
      <c r="CG74" s="24"/>
      <c r="CH74" s="24">
        <f t="shared" ca="1" si="85"/>
        <v>6.4925603419105249E-2</v>
      </c>
      <c r="CI74" s="24">
        <f t="shared" ca="1" si="85"/>
        <v>6.4751686055809055E-2</v>
      </c>
      <c r="CJ74" s="24">
        <f t="shared" ca="1" si="85"/>
        <v>6.3319828452940596E-2</v>
      </c>
      <c r="CK74" s="24">
        <f t="shared" ca="1" si="84"/>
        <v>6.354020578507269E-2</v>
      </c>
      <c r="CL74" s="24">
        <f t="shared" ca="1" si="84"/>
        <v>6.2472307454620735E-2</v>
      </c>
      <c r="CM74" s="24">
        <f t="shared" ca="1" si="84"/>
        <v>6.2408642727965535E-2</v>
      </c>
      <c r="CN74" s="24">
        <f t="shared" ca="1" si="84"/>
        <v>6.167833503416964E-2</v>
      </c>
      <c r="CO74" s="24">
        <f t="shared" ca="1" si="84"/>
        <v>6.1324904356635068E-2</v>
      </c>
      <c r="CP74" s="24">
        <f t="shared" ca="1" si="84"/>
        <v>6.018250687740534E-2</v>
      </c>
      <c r="CQ74" s="24">
        <f t="shared" ca="1" si="50"/>
        <v>5.9772037229319119E-2</v>
      </c>
      <c r="CR74" s="24">
        <f t="shared" ca="1" si="50"/>
        <v>6.1872693362570175E-2</v>
      </c>
      <c r="CS74" s="24">
        <f>+[1]NAC!AX75</f>
        <v>6.7383216205043395E-2</v>
      </c>
      <c r="CT74" s="24"/>
      <c r="CU74" s="24">
        <f t="shared" ca="1" si="52"/>
        <v>0.8419829909564418</v>
      </c>
      <c r="CV74" s="24">
        <f t="shared" ca="1" si="53"/>
        <v>0.84064267072486554</v>
      </c>
      <c r="CW74" s="24">
        <f t="shared" ca="1" si="54"/>
        <v>0.83392233318632902</v>
      </c>
      <c r="CX74" s="24">
        <f t="shared" ca="1" si="55"/>
        <v>0.83325902047536382</v>
      </c>
      <c r="CY74" s="24">
        <f t="shared" ca="1" si="56"/>
        <v>0.83149515310394739</v>
      </c>
      <c r="CZ74" s="24">
        <f t="shared" ca="1" si="57"/>
        <v>0.83029172788581684</v>
      </c>
      <c r="DA74" s="24">
        <f t="shared" ca="1" si="58"/>
        <v>0.82745453106950295</v>
      </c>
      <c r="DB74" s="24">
        <f t="shared" ca="1" si="59"/>
        <v>0.82932448560942684</v>
      </c>
      <c r="DC74" s="24">
        <f t="shared" ca="1" si="60"/>
        <v>0.82358145533713389</v>
      </c>
      <c r="DD74" s="24">
        <f t="shared" ca="1" si="61"/>
        <v>0.8244294612571117</v>
      </c>
      <c r="DE74" s="48">
        <f t="shared" ca="1" si="62"/>
        <v>0.82981792142738353</v>
      </c>
      <c r="DF74" s="48">
        <f>+[1]NAC!AG75</f>
        <v>0.83027436140018906</v>
      </c>
      <c r="DG74" s="24">
        <f t="shared" ca="1" si="49"/>
        <v>1.7553529699330106E-2</v>
      </c>
    </row>
    <row r="75" spans="1:111" x14ac:dyDescent="0.25">
      <c r="A75">
        <f t="shared" si="83"/>
        <v>102</v>
      </c>
      <c r="B75" s="35">
        <f>+NAC!A75</f>
        <v>44835</v>
      </c>
      <c r="C75" s="19" cm="1">
        <f t="array" aca="1" ref="C75" ca="1">INDIRECT(_xlfn.CONCAT(C$4,"_d!",C$1,$A75))</f>
        <v>1021.5792236328125</v>
      </c>
      <c r="D75" s="19" cm="1">
        <f t="array" aca="1" ref="D75" ca="1">INDIRECT(_xlfn.CONCAT(D$4,"_d!",D$1,$A75))</f>
        <v>1040.1324462890625</v>
      </c>
      <c r="E75" s="19" cm="1">
        <f t="array" aca="1" ref="E75" ca="1">INDIRECT(_xlfn.CONCAT(E$4,"_d!",E$1,$A75))</f>
        <v>1069.6439208984375</v>
      </c>
      <c r="F75" s="19" cm="1">
        <f t="array" aca="1" ref="F75" ca="1">INDIRECT(_xlfn.CONCAT(F$4,"_d!",F$1,$A75))</f>
        <v>1095.509765625</v>
      </c>
      <c r="G75" s="19" cm="1">
        <f t="array" aca="1" ref="G75" ca="1">INDIRECT(_xlfn.CONCAT(G$4,"_d!",G$1,$A75))</f>
        <v>1072.142822265625</v>
      </c>
      <c r="H75" s="19" cm="1">
        <f t="array" aca="1" ref="H75" ca="1">INDIRECT(_xlfn.CONCAT(H$4,"_d!",H$1,$A75))</f>
        <v>1003.1083374023438</v>
      </c>
      <c r="I75" s="42">
        <f t="shared" ca="1" si="63"/>
        <v>1036.4370486442965</v>
      </c>
      <c r="J75" s="19" cm="1">
        <f t="array" aca="1" ref="J75" ca="1">INDIRECT(_xlfn.CONCAT(J$4,"_d!",J$1,$A75))</f>
        <v>1023.8007202148438</v>
      </c>
      <c r="K75" s="19" cm="1">
        <f t="array" aca="1" ref="K75" ca="1">INDIRECT(_xlfn.CONCAT(K$4,"_d!",K$1,$A75))</f>
        <v>1046.2098388671875</v>
      </c>
      <c r="L75" s="19" cm="1">
        <f t="array" aca="1" ref="L75" ca="1">INDIRECT(_xlfn.CONCAT(L$4,"_d!",L$1,$A75))</f>
        <v>1067.5718994140625</v>
      </c>
      <c r="M75" s="19" cm="1">
        <f t="array" aca="1" ref="M75" ca="1">INDIRECT(_xlfn.CONCAT(M$4,"_d!",M$1,$A75))</f>
        <v>1086.4951171875</v>
      </c>
      <c r="N75" s="19" cm="1">
        <f t="array" aca="1" ref="N75" ca="1">INDIRECT(_xlfn.CONCAT(N$4,"_d!",N$1,$A75))</f>
        <v>1070.4354248046875</v>
      </c>
      <c r="O75" s="19" cm="1">
        <f t="array" aca="1" ref="O75" ca="1">INDIRECT(_xlfn.CONCAT(O$4,"_d!",O$1,$A75))</f>
        <v>1011.3333740234375</v>
      </c>
      <c r="P75" s="42">
        <f t="shared" ca="1" si="64"/>
        <v>1039.2083484154077</v>
      </c>
      <c r="Q75" s="19" cm="1">
        <f t="array" aca="1" ref="Q75" ca="1">INDIRECT(_xlfn.CONCAT(Q$4,"_d!",Q$1,$A75))</f>
        <v>1013.177490234375</v>
      </c>
      <c r="R75" s="19" cm="1">
        <f t="array" aca="1" ref="R75" ca="1">INDIRECT(_xlfn.CONCAT(R$4,"_d!",R$1,$A75))</f>
        <v>1013.177490234375</v>
      </c>
      <c r="S75" s="19" cm="1">
        <f t="array" aca="1" ref="S75" ca="1">INDIRECT(_xlfn.CONCAT(S$4,"_d!",S$1,$A75))</f>
        <v>1062.6177978515625</v>
      </c>
      <c r="T75" s="19" cm="1">
        <f t="array" aca="1" ref="T75" ca="1">INDIRECT(_xlfn.CONCAT(T$4,"_d!",T$1,$A75))</f>
        <v>1092.7454833984375</v>
      </c>
      <c r="U75" s="19" cm="1">
        <f t="array" aca="1" ref="U75" ca="1">INDIRECT(_xlfn.CONCAT(U$4,"_d!",U$1,$A75))</f>
        <v>1065.3311767578125</v>
      </c>
      <c r="V75" s="19" cm="1">
        <f t="array" aca="1" ref="V75" ca="1">INDIRECT(_xlfn.CONCAT(V$4,"_d!",V$1,$A75))</f>
        <v>1011.05615234375</v>
      </c>
      <c r="W75" s="42">
        <f t="shared" ca="1" si="65"/>
        <v>1023.4008060187865</v>
      </c>
      <c r="X75" s="19" cm="1">
        <f t="array" aca="1" ref="X75" ca="1">INDIRECT(_xlfn.CONCAT(X$4,"_d!",X$1,$A75))</f>
        <v>1009.3698120117188</v>
      </c>
      <c r="Y75" s="19" cm="1">
        <f t="array" aca="1" ref="Y75" ca="1">INDIRECT(_xlfn.CONCAT(Y$4,"_d!",Y$1,$A75))</f>
        <v>1042.773193359375</v>
      </c>
      <c r="Z75" s="19" cm="1">
        <f t="array" aca="1" ref="Z75" ca="1">INDIRECT(_xlfn.CONCAT(Z$4,"_d!",Z$1,$A75))</f>
        <v>1062.114501953125</v>
      </c>
      <c r="AA75" s="19" cm="1">
        <f t="array" aca="1" ref="AA75" ca="1">INDIRECT(_xlfn.CONCAT(AA$4,"_d!",AA$1,$A75))</f>
        <v>1082.3338623046875</v>
      </c>
      <c r="AB75" s="19" cm="1">
        <f t="array" aca="1" ref="AB75" ca="1">INDIRECT(_xlfn.CONCAT(AB$4,"_d!",AB$1,$A75))</f>
        <v>1068.3382568359375</v>
      </c>
      <c r="AC75" s="19" cm="1">
        <f t="array" aca="1" ref="AC75" ca="1">INDIRECT(_xlfn.CONCAT(AC$4,"_d!",AC$1,$A75))</f>
        <v>1012.8314208984375</v>
      </c>
      <c r="AD75" s="42">
        <f t="shared" ca="1" si="66"/>
        <v>1031.1800398931553</v>
      </c>
      <c r="AE75" s="19" cm="1">
        <f t="array" aca="1" ref="AE75" ca="1">INDIRECT(_xlfn.CONCAT(AE$4,"_d!",AE$1,$A75))</f>
        <v>1015.6181030273438</v>
      </c>
      <c r="AF75" s="19" cm="1">
        <f t="array" aca="1" ref="AF75" ca="1">INDIRECT(_xlfn.CONCAT(AF$4,"_d!",AF$1,$A75))</f>
        <v>1041.849609375</v>
      </c>
      <c r="AG75" s="19" cm="1">
        <f t="array" aca="1" ref="AG75" ca="1">INDIRECT(_xlfn.CONCAT(AG$4,"_d!",AG$1,$A75))</f>
        <v>1060.284912109375</v>
      </c>
      <c r="AH75" s="19" cm="1">
        <f t="array" aca="1" ref="AH75" ca="1">INDIRECT(_xlfn.CONCAT(AH$4,"_d!",AH$1,$A75))</f>
        <v>1085.0850830078125</v>
      </c>
      <c r="AI75" s="19" cm="1">
        <f t="array" aca="1" ref="AI75" ca="1">INDIRECT(_xlfn.CONCAT(AI$4,"_d!",AI$1,$A75))</f>
        <v>1061.3052978515625</v>
      </c>
      <c r="AJ75" s="19" cm="1">
        <f t="array" aca="1" ref="AJ75" ca="1">INDIRECT(_xlfn.CONCAT(AJ$4,"_d!",AJ$1,$A75))</f>
        <v>1015.5158081054688</v>
      </c>
      <c r="AK75" s="42">
        <f t="shared" ca="1" si="67"/>
        <v>1033.3098562720479</v>
      </c>
      <c r="AL75" s="19" cm="1">
        <f t="array" aca="1" ref="AL75" ca="1">INDIRECT(_xlfn.CONCAT(AL$4,"_d!",AL$1,$A75))</f>
        <v>1011.309326171875</v>
      </c>
      <c r="AM75" s="19" cm="1">
        <f t="array" aca="1" ref="AM75" ca="1">INDIRECT(_xlfn.CONCAT(AM$4,"_d!",AM$1,$A75))</f>
        <v>1040.076904296875</v>
      </c>
      <c r="AN75" s="19" cm="1">
        <f t="array" aca="1" ref="AN75" ca="1">INDIRECT(_xlfn.CONCAT(AN$4,"_d!",AN$1,$A75))</f>
        <v>1059.556884765625</v>
      </c>
      <c r="AO75" s="19" cm="1">
        <f t="array" aca="1" ref="AO75" ca="1">INDIRECT(_xlfn.CONCAT(AO$4,"_d!",AO$1,$A75))</f>
        <v>1084.39990234375</v>
      </c>
      <c r="AP75" s="19" cm="1">
        <f t="array" aca="1" ref="AP75" ca="1">INDIRECT(_xlfn.CONCAT(AP$4,"_d!",AP$1,$A75))</f>
        <v>1066.093017578125</v>
      </c>
      <c r="AQ75" s="19" cm="1">
        <f t="array" aca="1" ref="AQ75" ca="1">INDIRECT(_xlfn.CONCAT(AQ$4,"_d!",AQ$1,$A75))</f>
        <v>1010.15771484375</v>
      </c>
      <c r="AR75" s="42">
        <f t="shared" ca="1" si="68"/>
        <v>1030.7474727752383</v>
      </c>
      <c r="AS75" s="19" cm="1">
        <f t="array" aca="1" ref="AS75" ca="1">INDIRECT(_xlfn.CONCAT(AS$4,"_d!",AS$1,$A75))</f>
        <v>1013.2013549804688</v>
      </c>
      <c r="AT75" s="19" cm="1">
        <f t="array" aca="1" ref="AT75" ca="1">INDIRECT(_xlfn.CONCAT(AT$4,"_d!",AT$1,$A75))</f>
        <v>1037.604736328125</v>
      </c>
      <c r="AU75" s="19" cm="1">
        <f t="array" aca="1" ref="AU75" ca="1">INDIRECT(_xlfn.CONCAT(AU$4,"_d!",AU$1,$A75))</f>
        <v>1057.8094482421875</v>
      </c>
      <c r="AV75" s="19" cm="1">
        <f t="array" aca="1" ref="AV75" ca="1">INDIRECT(_xlfn.CONCAT(AV$4,"_d!",AV$1,$A75))</f>
        <v>1082.4705810546875</v>
      </c>
      <c r="AW75" s="19" cm="1">
        <f t="array" aca="1" ref="AW75" ca="1">INDIRECT(_xlfn.CONCAT(AW$4,"_d!",AW$1,$A75))</f>
        <v>1057.448486328125</v>
      </c>
      <c r="AX75" s="19" cm="1">
        <f t="array" aca="1" ref="AX75" ca="1">INDIRECT(_xlfn.CONCAT(AX$4,"_d!",AX$1,$A75))</f>
        <v>1008.117431640625</v>
      </c>
      <c r="AY75" s="42">
        <f t="shared" ca="1" si="69"/>
        <v>1029.9042914355919</v>
      </c>
      <c r="AZ75" s="19" cm="1">
        <f t="array" aca="1" ref="AZ75" ca="1">INDIRECT(_xlfn.CONCAT(AZ$4,"_d!",AZ$1,$A75))</f>
        <v>1012.64990234375</v>
      </c>
      <c r="BA75" s="19" cm="1">
        <f t="array" aca="1" ref="BA75" ca="1">INDIRECT(_xlfn.CONCAT(BA$4,"_d!",BA$1,$A75))</f>
        <v>1040.0496826171875</v>
      </c>
      <c r="BB75" s="19" cm="1">
        <f t="array" aca="1" ref="BB75" ca="1">INDIRECT(_xlfn.CONCAT(BB$4,"_d!",BB$1,$A75))</f>
        <v>1054.2686767578125</v>
      </c>
      <c r="BC75" s="19" cm="1">
        <f t="array" aca="1" ref="BC75" ca="1">INDIRECT(_xlfn.CONCAT(BC$4,"_d!",BC$1,$A75))</f>
        <v>1073.826904296875</v>
      </c>
      <c r="BD75" s="19" cm="1">
        <f t="array" aca="1" ref="BD75" ca="1">INDIRECT(_xlfn.CONCAT(BD$4,"_d!",BD$1,$A75))</f>
        <v>1060.3009033203125</v>
      </c>
      <c r="BE75" s="19" cm="1">
        <f t="array" aca="1" ref="BE75" ca="1">INDIRECT(_xlfn.CONCAT(BE$4,"_d!",BE$1,$A75))</f>
        <v>1013.9559936523438</v>
      </c>
      <c r="BF75" s="42">
        <f t="shared" ca="1" si="70"/>
        <v>1030.3256783766783</v>
      </c>
      <c r="BG75" s="19" cm="1">
        <f t="array" aca="1" ref="BG75" ca="1">INDIRECT(_xlfn.CONCAT(BG$4,"_d!",BG$1,$A75))</f>
        <v>1005.9967041015625</v>
      </c>
      <c r="BH75" s="19" cm="1">
        <f t="array" aca="1" ref="BH75" ca="1">INDIRECT(_xlfn.CONCAT(BH$4,"_d!",BH$1,$A75))</f>
        <v>1035.177734375</v>
      </c>
      <c r="BI75" s="19" cm="1">
        <f t="array" aca="1" ref="BI75" ca="1">INDIRECT(_xlfn.CONCAT(BI$4,"_d!",BI$1,$A75))</f>
        <v>1048.5999755859375</v>
      </c>
      <c r="BJ75" s="19" cm="1">
        <f t="array" aca="1" ref="BJ75" ca="1">INDIRECT(_xlfn.CONCAT(BJ$4,"_d!",BJ$1,$A75))</f>
        <v>1065.694580078125</v>
      </c>
      <c r="BK75" s="19" cm="1">
        <f t="array" aca="1" ref="BK75" ca="1">INDIRECT(_xlfn.CONCAT(BK$4,"_d!",BK$1,$A75))</f>
        <v>1053.835693359375</v>
      </c>
      <c r="BL75" s="19" cm="1">
        <f t="array" aca="1" ref="BL75" ca="1">INDIRECT(_xlfn.CONCAT(BL$4,"_d!",BL$1,$A75))</f>
        <v>1009.5211791992188</v>
      </c>
      <c r="BM75" s="42">
        <f t="shared" ca="1" si="71"/>
        <v>1024.405195586294</v>
      </c>
      <c r="BN75" s="19" cm="1">
        <f t="array" aca="1" ref="BN75" ca="1">INDIRECT(_xlfn.CONCAT(BN$4,"_d!",BN$1,$A75))</f>
        <v>1004.6092529296875</v>
      </c>
      <c r="BO75" s="19" cm="1">
        <f t="array" aca="1" ref="BO75" ca="1">INDIRECT(_xlfn.CONCAT(BO$4,"_d!",BO$1,$A75))</f>
        <v>1034.2174072265625</v>
      </c>
      <c r="BP75" s="19" cm="1">
        <f t="array" aca="1" ref="BP75" ca="1">INDIRECT(_xlfn.CONCAT(BP$4,"_d!",BP$1,$A75))</f>
        <v>1048.8565673828125</v>
      </c>
      <c r="BQ75" s="19" cm="1">
        <f t="array" aca="1" ref="BQ75" ca="1">INDIRECT(_xlfn.CONCAT(BQ$4,"_d!",BQ$1,$A75))</f>
        <v>1085.642333984375</v>
      </c>
      <c r="BR75" s="19" cm="1">
        <f t="array" aca="1" ref="BR75" ca="1">INDIRECT(_xlfn.CONCAT(BR$4,"_d!",BR$1,$A75))</f>
        <v>1050.7535400390625</v>
      </c>
      <c r="BS75" s="19" cm="1">
        <f t="array" aca="1" ref="BS75" ca="1">INDIRECT(_xlfn.CONCAT(BS$4,"_d!",BS$1,$A75))</f>
        <v>1008.3540649414063</v>
      </c>
      <c r="BT75" s="42">
        <f t="shared" ca="1" si="72"/>
        <v>1024.1347301422811</v>
      </c>
      <c r="BU75" s="42"/>
      <c r="BV75" s="45">
        <f t="shared" ca="1" si="73"/>
        <v>1036.4370486442965</v>
      </c>
      <c r="BW75" s="45">
        <f t="shared" ca="1" si="74"/>
        <v>1039.2083484154077</v>
      </c>
      <c r="BX75" s="45">
        <f t="shared" ca="1" si="75"/>
        <v>1023.4008060187865</v>
      </c>
      <c r="BY75" s="45">
        <f t="shared" ca="1" si="76"/>
        <v>1031.1800398931553</v>
      </c>
      <c r="BZ75" s="45">
        <f t="shared" ca="1" si="77"/>
        <v>1033.3098562720479</v>
      </c>
      <c r="CA75" s="45">
        <f t="shared" ca="1" si="78"/>
        <v>1030.7474727752383</v>
      </c>
      <c r="CB75" s="45">
        <f t="shared" ca="1" si="79"/>
        <v>1029.9042914355919</v>
      </c>
      <c r="CC75" s="45">
        <f t="shared" ca="1" si="80"/>
        <v>1030.3256783766783</v>
      </c>
      <c r="CD75" s="45">
        <f t="shared" ca="1" si="81"/>
        <v>1024.405195586294</v>
      </c>
      <c r="CE75" s="45">
        <f t="shared" ca="1" si="82"/>
        <v>1024.1347301422811</v>
      </c>
      <c r="CF75" s="45" cm="1">
        <f t="array" aca="1" ref="CF75" ca="1">+SUMPRODUCT($BV$3:$CE$3/100,$BV75:$CE75)</f>
        <v>1028.9967448452153</v>
      </c>
      <c r="CG75" s="24"/>
      <c r="CH75" s="24">
        <f t="shared" ca="1" si="85"/>
        <v>6.3660192334674459E-2</v>
      </c>
      <c r="CI75" s="24">
        <f t="shared" ca="1" si="85"/>
        <v>6.3455300314759988E-2</v>
      </c>
      <c r="CJ75" s="24">
        <f t="shared" ca="1" si="85"/>
        <v>6.5841097102028234E-2</v>
      </c>
      <c r="CK75" s="24">
        <f t="shared" ca="1" si="84"/>
        <v>6.3193980611649936E-2</v>
      </c>
      <c r="CL75" s="24">
        <f t="shared" ca="1" si="84"/>
        <v>6.4068861545380162E-2</v>
      </c>
      <c r="CM75" s="24">
        <f t="shared" ca="1" si="84"/>
        <v>6.4215137390768895E-2</v>
      </c>
      <c r="CN75" s="24">
        <f t="shared" ca="1" si="84"/>
        <v>6.3418226128784561E-2</v>
      </c>
      <c r="CO75" s="24">
        <f t="shared" ca="1" si="84"/>
        <v>6.3637409745500806E-2</v>
      </c>
      <c r="CP75" s="24">
        <f t="shared" ca="1" si="84"/>
        <v>6.3940090884456957E-2</v>
      </c>
      <c r="CQ75" s="24">
        <f t="shared" ca="1" si="50"/>
        <v>6.3421309501175749E-2</v>
      </c>
      <c r="CR75" s="24">
        <f t="shared" ca="1" si="50"/>
        <v>6.3828042086978787E-2</v>
      </c>
      <c r="CS75" s="24">
        <f>+[1]NAC!AX76</f>
        <v>6.1676994577846589E-2</v>
      </c>
      <c r="CT75" s="24"/>
      <c r="CU75" s="24">
        <f t="shared" ca="1" si="52"/>
        <v>0.89355202573469539</v>
      </c>
      <c r="CV75" s="24">
        <f t="shared" ca="1" si="53"/>
        <v>0.89147510889396253</v>
      </c>
      <c r="CW75" s="24">
        <f t="shared" ca="1" si="54"/>
        <v>0.88715553792996915</v>
      </c>
      <c r="CX75" s="24">
        <f t="shared" ca="1" si="55"/>
        <v>0.88438861365910437</v>
      </c>
      <c r="CY75" s="24">
        <f t="shared" ca="1" si="56"/>
        <v>0.88305211713472587</v>
      </c>
      <c r="CZ75" s="24">
        <f t="shared" ca="1" si="57"/>
        <v>0.88270321270878505</v>
      </c>
      <c r="DA75" s="24">
        <f t="shared" ca="1" si="58"/>
        <v>0.87777204886541083</v>
      </c>
      <c r="DB75" s="24">
        <f t="shared" ca="1" si="59"/>
        <v>0.8797460165147164</v>
      </c>
      <c r="DC75" s="24">
        <f t="shared" ca="1" si="60"/>
        <v>0.87466546430268033</v>
      </c>
      <c r="DD75" s="24">
        <f t="shared" ca="1" si="61"/>
        <v>0.87397771435114269</v>
      </c>
      <c r="DE75" s="48">
        <f t="shared" ca="1" si="62"/>
        <v>0.88080296806771408</v>
      </c>
      <c r="DF75" s="48">
        <f>+[1]NAC!AG76</f>
        <v>0.88027782855053927</v>
      </c>
      <c r="DG75" s="24">
        <f t="shared" ca="1" si="49"/>
        <v>1.9574311383552701E-2</v>
      </c>
    </row>
    <row r="76" spans="1:111" x14ac:dyDescent="0.25">
      <c r="A76">
        <f t="shared" si="83"/>
        <v>103</v>
      </c>
      <c r="B76" s="35">
        <f>+NAC!A76</f>
        <v>44866</v>
      </c>
      <c r="C76" s="19" cm="1">
        <f t="array" aca="1" ref="C76" ca="1">INDIRECT(_xlfn.CONCAT(C$4,"_d!",C$1,$A76))</f>
        <v>1069.2215576171875</v>
      </c>
      <c r="D76" s="19" cm="1">
        <f t="array" aca="1" ref="D76" ca="1">INDIRECT(_xlfn.CONCAT(D$4,"_d!",D$1,$A76))</f>
        <v>1090.0408935546875</v>
      </c>
      <c r="E76" s="19" cm="1">
        <f t="array" aca="1" ref="E76" ca="1">INDIRECT(_xlfn.CONCAT(E$4,"_d!",E$1,$A76))</f>
        <v>1117.2049560546875</v>
      </c>
      <c r="F76" s="19" cm="1">
        <f t="array" aca="1" ref="F76" ca="1">INDIRECT(_xlfn.CONCAT(F$4,"_d!",F$1,$A76))</f>
        <v>1144.0164794921875</v>
      </c>
      <c r="G76" s="19" cm="1">
        <f t="array" aca="1" ref="G76" ca="1">INDIRECT(_xlfn.CONCAT(G$4,"_d!",G$1,$A76))</f>
        <v>1122.5465087890625</v>
      </c>
      <c r="H76" s="19" cm="1">
        <f t="array" aca="1" ref="H76" ca="1">INDIRECT(_xlfn.CONCAT(H$4,"_d!",H$1,$A76))</f>
        <v>1051.7733154296875</v>
      </c>
      <c r="I76" s="42">
        <f t="shared" ca="1" si="63"/>
        <v>1085.0729366086082</v>
      </c>
      <c r="J76" s="19" cm="1">
        <f t="array" aca="1" ref="J76" ca="1">INDIRECT(_xlfn.CONCAT(J$4,"_d!",J$1,$A76))</f>
        <v>1070.9688720703125</v>
      </c>
      <c r="K76" s="19" cm="1">
        <f t="array" aca="1" ref="K76" ca="1">INDIRECT(_xlfn.CONCAT(K$4,"_d!",K$1,$A76))</f>
        <v>1096.568603515625</v>
      </c>
      <c r="L76" s="19" cm="1">
        <f t="array" aca="1" ref="L76" ca="1">INDIRECT(_xlfn.CONCAT(L$4,"_d!",L$1,$A76))</f>
        <v>1115.558349609375</v>
      </c>
      <c r="M76" s="19" cm="1">
        <f t="array" aca="1" ref="M76" ca="1">INDIRECT(_xlfn.CONCAT(M$4,"_d!",M$1,$A76))</f>
        <v>1135.1534423828125</v>
      </c>
      <c r="N76" s="19" cm="1">
        <f t="array" aca="1" ref="N76" ca="1">INDIRECT(_xlfn.CONCAT(N$4,"_d!",N$1,$A76))</f>
        <v>1121.10888671875</v>
      </c>
      <c r="O76" s="19" cm="1">
        <f t="array" aca="1" ref="O76" ca="1">INDIRECT(_xlfn.CONCAT(O$4,"_d!",O$1,$A76))</f>
        <v>1060.575439453125</v>
      </c>
      <c r="P76" s="42">
        <f t="shared" ca="1" si="64"/>
        <v>1087.8743194208182</v>
      </c>
      <c r="Q76" s="19" cm="1">
        <f t="array" aca="1" ref="Q76" ca="1">INDIRECT(_xlfn.CONCAT(Q$4,"_d!",Q$1,$A76))</f>
        <v>1061.6710205078125</v>
      </c>
      <c r="R76" s="19" cm="1">
        <f t="array" aca="1" ref="R76" ca="1">INDIRECT(_xlfn.CONCAT(R$4,"_d!",R$1,$A76))</f>
        <v>1061.6710205078125</v>
      </c>
      <c r="S76" s="19" cm="1">
        <f t="array" aca="1" ref="S76" ca="1">INDIRECT(_xlfn.CONCAT(S$4,"_d!",S$1,$A76))</f>
        <v>1110.8443603515625</v>
      </c>
      <c r="T76" s="19" cm="1">
        <f t="array" aca="1" ref="T76" ca="1">INDIRECT(_xlfn.CONCAT(T$4,"_d!",T$1,$A76))</f>
        <v>1142.0660400390625</v>
      </c>
      <c r="U76" s="19" cm="1">
        <f t="array" aca="1" ref="U76" ca="1">INDIRECT(_xlfn.CONCAT(U$4,"_d!",U$1,$A76))</f>
        <v>1116.630859375</v>
      </c>
      <c r="V76" s="19" cm="1">
        <f t="array" aca="1" ref="V76" ca="1">INDIRECT(_xlfn.CONCAT(V$4,"_d!",V$1,$A76))</f>
        <v>1060.1663818359375</v>
      </c>
      <c r="W76" s="42">
        <f t="shared" ca="1" si="65"/>
        <v>1072.1122656108466</v>
      </c>
      <c r="X76" s="19" cm="1">
        <f t="array" aca="1" ref="X76" ca="1">INDIRECT(_xlfn.CONCAT(X$4,"_d!",X$1,$A76))</f>
        <v>1058.759033203125</v>
      </c>
      <c r="Y76" s="19" cm="1">
        <f t="array" aca="1" ref="Y76" ca="1">INDIRECT(_xlfn.CONCAT(Y$4,"_d!",Y$1,$A76))</f>
        <v>1093.822509765625</v>
      </c>
      <c r="Z76" s="19" cm="1">
        <f t="array" aca="1" ref="Z76" ca="1">INDIRECT(_xlfn.CONCAT(Z$4,"_d!",Z$1,$A76))</f>
        <v>1110.4442138671875</v>
      </c>
      <c r="AA76" s="19" cm="1">
        <f t="array" aca="1" ref="AA76" ca="1">INDIRECT(_xlfn.CONCAT(AA$4,"_d!",AA$1,$A76))</f>
        <v>1131.8619384765625</v>
      </c>
      <c r="AB76" s="19" cm="1">
        <f t="array" aca="1" ref="AB76" ca="1">INDIRECT(_xlfn.CONCAT(AB$4,"_d!",AB$1,$A76))</f>
        <v>1120.343994140625</v>
      </c>
      <c r="AC76" s="19" cm="1">
        <f t="array" aca="1" ref="AC76" ca="1">INDIRECT(_xlfn.CONCAT(AC$4,"_d!",AC$1,$A76))</f>
        <v>1062.213134765625</v>
      </c>
      <c r="AD76" s="42">
        <f t="shared" ca="1" si="66"/>
        <v>1081.1892164351409</v>
      </c>
      <c r="AE76" s="19" cm="1">
        <f t="array" aca="1" ref="AE76" ca="1">INDIRECT(_xlfn.CONCAT(AE$4,"_d!",AE$1,$A76))</f>
        <v>1064.4456787109375</v>
      </c>
      <c r="AF76" s="19" cm="1">
        <f t="array" aca="1" ref="AF76" ca="1">INDIRECT(_xlfn.CONCAT(AF$4,"_d!",AF$1,$A76))</f>
        <v>1093.2999267578125</v>
      </c>
      <c r="AG76" s="19" cm="1">
        <f t="array" aca="1" ref="AG76" ca="1">INDIRECT(_xlfn.CONCAT(AG$4,"_d!",AG$1,$A76))</f>
        <v>1108.722412109375</v>
      </c>
      <c r="AH76" s="19" cm="1">
        <f t="array" aca="1" ref="AH76" ca="1">INDIRECT(_xlfn.CONCAT(AH$4,"_d!",AH$1,$A76))</f>
        <v>1134.8048095703125</v>
      </c>
      <c r="AI76" s="19" cm="1">
        <f t="array" aca="1" ref="AI76" ca="1">INDIRECT(_xlfn.CONCAT(AI$4,"_d!",AI$1,$A76))</f>
        <v>1113.3223876953125</v>
      </c>
      <c r="AJ76" s="19" cm="1">
        <f t="array" aca="1" ref="AJ76" ca="1">INDIRECT(_xlfn.CONCAT(AJ$4,"_d!",AJ$1,$A76))</f>
        <v>1064.9591064453125</v>
      </c>
      <c r="AK76" s="42">
        <f t="shared" ca="1" si="67"/>
        <v>1083.2266743169423</v>
      </c>
      <c r="AL76" s="19" cm="1">
        <f t="array" aca="1" ref="AL76" ca="1">INDIRECT(_xlfn.CONCAT(AL$4,"_d!",AL$1,$A76))</f>
        <v>1060.3060302734375</v>
      </c>
      <c r="AM76" s="19" cm="1">
        <f t="array" aca="1" ref="AM76" ca="1">INDIRECT(_xlfn.CONCAT(AM$4,"_d!",AM$1,$A76))</f>
        <v>1091.3326416015625</v>
      </c>
      <c r="AN76" s="19" cm="1">
        <f t="array" aca="1" ref="AN76" ca="1">INDIRECT(_xlfn.CONCAT(AN$4,"_d!",AN$1,$A76))</f>
        <v>1108.28369140625</v>
      </c>
      <c r="AO76" s="19" cm="1">
        <f t="array" aca="1" ref="AO76" ca="1">INDIRECT(_xlfn.CONCAT(AO$4,"_d!",AO$1,$A76))</f>
        <v>1133.9794921875</v>
      </c>
      <c r="AP76" s="19" cm="1">
        <f t="array" aca="1" ref="AP76" ca="1">INDIRECT(_xlfn.CONCAT(AP$4,"_d!",AP$1,$A76))</f>
        <v>1118.7667236328125</v>
      </c>
      <c r="AQ76" s="19" cm="1">
        <f t="array" aca="1" ref="AQ76" ca="1">INDIRECT(_xlfn.CONCAT(AQ$4,"_d!",AQ$1,$A76))</f>
        <v>1059.1593017578125</v>
      </c>
      <c r="AR76" s="42">
        <f t="shared" ca="1" si="68"/>
        <v>1080.7038210956594</v>
      </c>
      <c r="AS76" s="19" cm="1">
        <f t="array" aca="1" ref="AS76" ca="1">INDIRECT(_xlfn.CONCAT(AS$4,"_d!",AS$1,$A76))</f>
        <v>1063.065673828125</v>
      </c>
      <c r="AT76" s="19" cm="1">
        <f t="array" aca="1" ref="AT76" ca="1">INDIRECT(_xlfn.CONCAT(AT$4,"_d!",AT$1,$A76))</f>
        <v>1089.08642578125</v>
      </c>
      <c r="AU76" s="19" cm="1">
        <f t="array" aca="1" ref="AU76" ca="1">INDIRECT(_xlfn.CONCAT(AU$4,"_d!",AU$1,$A76))</f>
        <v>1106.4970703125</v>
      </c>
      <c r="AV76" s="19" cm="1">
        <f t="array" aca="1" ref="AV76" ca="1">INDIRECT(_xlfn.CONCAT(AV$4,"_d!",AV$1,$A76))</f>
        <v>1132.839111328125</v>
      </c>
      <c r="AW76" s="19" cm="1">
        <f t="array" aca="1" ref="AW76" ca="1">INDIRECT(_xlfn.CONCAT(AW$4,"_d!",AW$1,$A76))</f>
        <v>1111.2606201171875</v>
      </c>
      <c r="AX76" s="19" cm="1">
        <f t="array" aca="1" ref="AX76" ca="1">INDIRECT(_xlfn.CONCAT(AX$4,"_d!",AX$1,$A76))</f>
        <v>1058.141357421875</v>
      </c>
      <c r="AY76" s="42">
        <f t="shared" ca="1" si="69"/>
        <v>1080.4718809062124</v>
      </c>
      <c r="AZ76" s="19" cm="1">
        <f t="array" aca="1" ref="AZ76" ca="1">INDIRECT(_xlfn.CONCAT(AZ$4,"_d!",AZ$1,$A76))</f>
        <v>1062.5919189453125</v>
      </c>
      <c r="BA76" s="19" cm="1">
        <f t="array" aca="1" ref="BA76" ca="1">INDIRECT(_xlfn.CONCAT(BA$4,"_d!",BA$1,$A76))</f>
        <v>1091.929931640625</v>
      </c>
      <c r="BB76" s="19" cm="1">
        <f t="array" aca="1" ref="BB76" ca="1">INDIRECT(_xlfn.CONCAT(BB$4,"_d!",BB$1,$A76))</f>
        <v>1103.336669921875</v>
      </c>
      <c r="BC76" s="19" cm="1">
        <f t="array" aca="1" ref="BC76" ca="1">INDIRECT(_xlfn.CONCAT(BC$4,"_d!",BC$1,$A76))</f>
        <v>1123.9951171875</v>
      </c>
      <c r="BD76" s="19" cm="1">
        <f t="array" aca="1" ref="BD76" ca="1">INDIRECT(_xlfn.CONCAT(BD$4,"_d!",BD$1,$A76))</f>
        <v>1114.1563720703125</v>
      </c>
      <c r="BE76" s="19" cm="1">
        <f t="array" aca="1" ref="BE76" ca="1">INDIRECT(_xlfn.CONCAT(BE$4,"_d!",BE$1,$A76))</f>
        <v>1063.7486572265625</v>
      </c>
      <c r="BF76" s="42">
        <f t="shared" ca="1" si="70"/>
        <v>1081.0660886970952</v>
      </c>
      <c r="BG76" s="19" cm="1">
        <f t="array" aca="1" ref="BG76" ca="1">INDIRECT(_xlfn.CONCAT(BG$4,"_d!",BG$1,$A76))</f>
        <v>1055.88818359375</v>
      </c>
      <c r="BH76" s="19" cm="1">
        <f t="array" aca="1" ref="BH76" ca="1">INDIRECT(_xlfn.CONCAT(BH$4,"_d!",BH$1,$A76))</f>
        <v>1087.50634765625</v>
      </c>
      <c r="BI76" s="19" cm="1">
        <f t="array" aca="1" ref="BI76" ca="1">INDIRECT(_xlfn.CONCAT(BI$4,"_d!",BI$1,$A76))</f>
        <v>1097.7376708984375</v>
      </c>
      <c r="BJ76" s="19" cm="1">
        <f t="array" aca="1" ref="BJ76" ca="1">INDIRECT(_xlfn.CONCAT(BJ$4,"_d!",BJ$1,$A76))</f>
        <v>1116.1962890625</v>
      </c>
      <c r="BK76" s="19" cm="1">
        <f t="array" aca="1" ref="BK76" ca="1">INDIRECT(_xlfn.CONCAT(BK$4,"_d!",BK$1,$A76))</f>
        <v>1108.2991943359375</v>
      </c>
      <c r="BL76" s="19" cm="1">
        <f t="array" aca="1" ref="BL76" ca="1">INDIRECT(_xlfn.CONCAT(BL$4,"_d!",BL$1,$A76))</f>
        <v>1059.80908203125</v>
      </c>
      <c r="BM76" s="42">
        <f t="shared" ca="1" si="71"/>
        <v>1075.3556067206566</v>
      </c>
      <c r="BN76" s="19" cm="1">
        <f t="array" aca="1" ref="BN76" ca="1">INDIRECT(_xlfn.CONCAT(BN$4,"_d!",BN$1,$A76))</f>
        <v>1055.87353515625</v>
      </c>
      <c r="BO76" s="19" cm="1">
        <f t="array" aca="1" ref="BO76" ca="1">INDIRECT(_xlfn.CONCAT(BO$4,"_d!",BO$1,$A76))</f>
        <v>1086.5235595703125</v>
      </c>
      <c r="BP76" s="19" cm="1">
        <f t="array" aca="1" ref="BP76" ca="1">INDIRECT(_xlfn.CONCAT(BP$4,"_d!",BP$1,$A76))</f>
        <v>1098.279052734375</v>
      </c>
      <c r="BQ76" s="19" cm="1">
        <f t="array" aca="1" ref="BQ76" ca="1">INDIRECT(_xlfn.CONCAT(BQ$4,"_d!",BQ$1,$A76))</f>
        <v>1136.5826416015625</v>
      </c>
      <c r="BR76" s="19" cm="1">
        <f t="array" aca="1" ref="BR76" ca="1">INDIRECT(_xlfn.CONCAT(BR$4,"_d!",BR$1,$A76))</f>
        <v>1106.146240234375</v>
      </c>
      <c r="BS76" s="19" cm="1">
        <f t="array" aca="1" ref="BS76" ca="1">INDIRECT(_xlfn.CONCAT(BS$4,"_d!",BS$1,$A76))</f>
        <v>1058.855224609375</v>
      </c>
      <c r="BT76" s="42">
        <f t="shared" ca="1" si="72"/>
        <v>1075.7839387483016</v>
      </c>
      <c r="BU76" s="42"/>
      <c r="BV76" s="45">
        <f t="shared" ca="1" si="73"/>
        <v>1085.0729366086082</v>
      </c>
      <c r="BW76" s="45">
        <f t="shared" ca="1" si="74"/>
        <v>1087.8743194208182</v>
      </c>
      <c r="BX76" s="45">
        <f t="shared" ca="1" si="75"/>
        <v>1072.1122656108466</v>
      </c>
      <c r="BY76" s="45">
        <f t="shared" ca="1" si="76"/>
        <v>1081.1892164351409</v>
      </c>
      <c r="BZ76" s="45">
        <f t="shared" ca="1" si="77"/>
        <v>1083.2266743169423</v>
      </c>
      <c r="CA76" s="45">
        <f t="shared" ca="1" si="78"/>
        <v>1080.7038210956594</v>
      </c>
      <c r="CB76" s="45">
        <f t="shared" ca="1" si="79"/>
        <v>1080.4718809062124</v>
      </c>
      <c r="CC76" s="45">
        <f t="shared" ca="1" si="80"/>
        <v>1081.0660886970952</v>
      </c>
      <c r="CD76" s="45">
        <f t="shared" ca="1" si="81"/>
        <v>1075.3556067206566</v>
      </c>
      <c r="CE76" s="45">
        <f t="shared" ca="1" si="82"/>
        <v>1075.7839387483016</v>
      </c>
      <c r="CF76" s="45" cm="1">
        <f t="array" aca="1" ref="CF76" ca="1">+SUMPRODUCT($BV$3:$CE$3/100,$BV76:$CE76)</f>
        <v>1079.3018195849813</v>
      </c>
      <c r="CG76" s="24"/>
      <c r="CH76" s="24">
        <f t="shared" ca="1" si="85"/>
        <v>4.6926041507228566E-2</v>
      </c>
      <c r="CI76" s="24">
        <f t="shared" ca="1" si="85"/>
        <v>4.6829849932996215E-2</v>
      </c>
      <c r="CJ76" s="24">
        <f t="shared" ca="1" si="85"/>
        <v>4.7597636532607845E-2</v>
      </c>
      <c r="CK76" s="24">
        <f t="shared" ca="1" si="84"/>
        <v>4.8497036993818465E-2</v>
      </c>
      <c r="CL76" s="24">
        <f t="shared" ca="1" si="84"/>
        <v>4.8307695646089277E-2</v>
      </c>
      <c r="CM76" s="24">
        <f t="shared" ca="1" si="84"/>
        <v>4.8466137089733463E-2</v>
      </c>
      <c r="CN76" s="24">
        <f t="shared" ca="1" si="84"/>
        <v>4.9099309412658165E-2</v>
      </c>
      <c r="CO76" s="24">
        <f t="shared" ca="1" si="84"/>
        <v>4.9246962766530844E-2</v>
      </c>
      <c r="CP76" s="24">
        <f t="shared" ca="1" si="84"/>
        <v>4.9736580167579536E-2</v>
      </c>
      <c r="CQ76" s="24">
        <f t="shared" ca="1" si="50"/>
        <v>5.0432044813913279E-2</v>
      </c>
      <c r="CR76" s="24">
        <f t="shared" ca="1" si="50"/>
        <v>4.8887496478264403E-2</v>
      </c>
      <c r="CS76" s="24">
        <f>+[1]NAC!AX77</f>
        <v>3.5111719106247108E-2</v>
      </c>
      <c r="CT76" s="24"/>
      <c r="CU76" s="24">
        <f t="shared" ca="1" si="52"/>
        <v>0.93515649970170811</v>
      </c>
      <c r="CV76" s="24">
        <f t="shared" ca="1" si="53"/>
        <v>0.93291984663121674</v>
      </c>
      <c r="CW76" s="24">
        <f t="shared" ca="1" si="54"/>
        <v>0.93397891956087142</v>
      </c>
      <c r="CX76" s="24">
        <f t="shared" ca="1" si="55"/>
        <v>0.92778257223135441</v>
      </c>
      <c r="CY76" s="24">
        <f t="shared" ca="1" si="56"/>
        <v>0.92566419382028942</v>
      </c>
      <c r="CZ76" s="24">
        <f t="shared" ca="1" si="57"/>
        <v>0.9258798845042624</v>
      </c>
      <c r="DA76" s="24">
        <f t="shared" ca="1" si="58"/>
        <v>0.92167216957298681</v>
      </c>
      <c r="DB76" s="24">
        <f t="shared" ca="1" si="59"/>
        <v>0.92324410702085369</v>
      </c>
      <c r="DC76" s="24">
        <f t="shared" ca="1" si="60"/>
        <v>0.91882259834308067</v>
      </c>
      <c r="DD76" s="24">
        <f t="shared" ca="1" si="61"/>
        <v>0.91853957196148861</v>
      </c>
      <c r="DE76" s="48">
        <f t="shared" ca="1" si="62"/>
        <v>0.92452244388310478</v>
      </c>
      <c r="DF76" s="48">
        <f>+[1]NAC!AG77</f>
        <v>0.92422891781066152</v>
      </c>
      <c r="DG76" s="24">
        <f t="shared" ca="1" si="49"/>
        <v>1.66169277402195E-2</v>
      </c>
    </row>
    <row r="77" spans="1:111" x14ac:dyDescent="0.25">
      <c r="A77">
        <f t="shared" si="83"/>
        <v>104</v>
      </c>
      <c r="B77" s="35">
        <f>+NAC!A77</f>
        <v>44896</v>
      </c>
      <c r="C77" s="19" cm="1">
        <f t="array" aca="1" ref="C77" ca="1">INDIRECT(_xlfn.CONCAT(C$4,"_d!",C$1,$A77))</f>
        <v>1125.384033203125</v>
      </c>
      <c r="D77" s="19" cm="1">
        <f t="array" aca="1" ref="D77" ca="1">INDIRECT(_xlfn.CONCAT(D$4,"_d!",D$1,$A77))</f>
        <v>1143.5960693359375</v>
      </c>
      <c r="E77" s="19" cm="1">
        <f t="array" aca="1" ref="E77" ca="1">INDIRECT(_xlfn.CONCAT(E$4,"_d!",E$1,$A77))</f>
        <v>1166.2452392578125</v>
      </c>
      <c r="F77" s="19" cm="1">
        <f t="array" aca="1" ref="F77" ca="1">INDIRECT(_xlfn.CONCAT(F$4,"_d!",F$1,$A77))</f>
        <v>1196.3006591796875</v>
      </c>
      <c r="G77" s="19" cm="1">
        <f t="array" aca="1" ref="G77" ca="1">INDIRECT(_xlfn.CONCAT(G$4,"_d!",G$1,$A77))</f>
        <v>1173.3009033203125</v>
      </c>
      <c r="H77" s="19" cm="1">
        <f t="array" aca="1" ref="H77" ca="1">INDIRECT(_xlfn.CONCAT(H$4,"_d!",H$1,$A77))</f>
        <v>1097.7008056640625</v>
      </c>
      <c r="I77" s="42">
        <f t="shared" ca="1" si="63"/>
        <v>1138.7388989504966</v>
      </c>
      <c r="J77" s="19" cm="1">
        <f t="array" aca="1" ref="J77" ca="1">INDIRECT(_xlfn.CONCAT(J$4,"_d!",J$1,$A77))</f>
        <v>1127.015869140625</v>
      </c>
      <c r="K77" s="19" cm="1">
        <f t="array" aca="1" ref="K77" ca="1">INDIRECT(_xlfn.CONCAT(K$4,"_d!",K$1,$A77))</f>
        <v>1150.559814453125</v>
      </c>
      <c r="L77" s="19" cm="1">
        <f t="array" aca="1" ref="L77" ca="1">INDIRECT(_xlfn.CONCAT(L$4,"_d!",L$1,$A77))</f>
        <v>1165.5462646484375</v>
      </c>
      <c r="M77" s="19" cm="1">
        <f t="array" aca="1" ref="M77" ca="1">INDIRECT(_xlfn.CONCAT(M$4,"_d!",M$1,$A77))</f>
        <v>1187.8226318359375</v>
      </c>
      <c r="N77" s="19" cm="1">
        <f t="array" aca="1" ref="N77" ca="1">INDIRECT(_xlfn.CONCAT(N$4,"_d!",N$1,$A77))</f>
        <v>1173.0987548828125</v>
      </c>
      <c r="O77" s="19" cm="1">
        <f t="array" aca="1" ref="O77" ca="1">INDIRECT(_xlfn.CONCAT(O$4,"_d!",O$1,$A77))</f>
        <v>1107.58251953125</v>
      </c>
      <c r="P77" s="42">
        <f t="shared" ca="1" si="64"/>
        <v>1141.8594688400653</v>
      </c>
      <c r="Q77" s="19" cm="1">
        <f t="array" aca="1" ref="Q77" ca="1">INDIRECT(_xlfn.CONCAT(Q$4,"_d!",Q$1,$A77))</f>
        <v>1117.112060546875</v>
      </c>
      <c r="R77" s="19" cm="1">
        <f t="array" aca="1" ref="R77" ca="1">INDIRECT(_xlfn.CONCAT(R$4,"_d!",R$1,$A77))</f>
        <v>1117.112060546875</v>
      </c>
      <c r="S77" s="19" cm="1">
        <f t="array" aca="1" ref="S77" ca="1">INDIRECT(_xlfn.CONCAT(S$4,"_d!",S$1,$A77))</f>
        <v>1161.9564208984375</v>
      </c>
      <c r="T77" s="19" cm="1">
        <f t="array" aca="1" ref="T77" ca="1">INDIRECT(_xlfn.CONCAT(T$4,"_d!",T$1,$A77))</f>
        <v>1197.1370849609375</v>
      </c>
      <c r="U77" s="19" cm="1">
        <f t="array" aca="1" ref="U77" ca="1">INDIRECT(_xlfn.CONCAT(U$4,"_d!",U$1,$A77))</f>
        <v>1171.024169921875</v>
      </c>
      <c r="V77" s="19" cm="1">
        <f t="array" aca="1" ref="V77" ca="1">INDIRECT(_xlfn.CONCAT(V$4,"_d!",V$1,$A77))</f>
        <v>1106.8851318359375</v>
      </c>
      <c r="W77" s="42">
        <f t="shared" ca="1" si="65"/>
        <v>1126.6262680422785</v>
      </c>
      <c r="X77" s="19" cm="1">
        <f t="array" aca="1" ref="X77" ca="1">INDIRECT(_xlfn.CONCAT(X$4,"_d!",X$1,$A77))</f>
        <v>1115.2469482421875</v>
      </c>
      <c r="Y77" s="19" cm="1">
        <f t="array" aca="1" ref="Y77" ca="1">INDIRECT(_xlfn.CONCAT(Y$4,"_d!",Y$1,$A77))</f>
        <v>1148.6552734375</v>
      </c>
      <c r="Z77" s="19" cm="1">
        <f t="array" aca="1" ref="Z77" ca="1">INDIRECT(_xlfn.CONCAT(Z$4,"_d!",Z$1,$A77))</f>
        <v>1161.9171142578125</v>
      </c>
      <c r="AA77" s="19" cm="1">
        <f t="array" aca="1" ref="AA77" ca="1">INDIRECT(_xlfn.CONCAT(AA$4,"_d!",AA$1,$A77))</f>
        <v>1186.41064453125</v>
      </c>
      <c r="AB77" s="19" cm="1">
        <f t="array" aca="1" ref="AB77" ca="1">INDIRECT(_xlfn.CONCAT(AB$4,"_d!",AB$1,$A77))</f>
        <v>1175.555908203125</v>
      </c>
      <c r="AC77" s="19" cm="1">
        <f t="array" aca="1" ref="AC77" ca="1">INDIRECT(_xlfn.CONCAT(AC$4,"_d!",AC$1,$A77))</f>
        <v>1109.361572265625</v>
      </c>
      <c r="AD77" s="42">
        <f t="shared" ca="1" si="66"/>
        <v>1136.0389347023838</v>
      </c>
      <c r="AE77" s="19" cm="1">
        <f t="array" aca="1" ref="AE77" ca="1">INDIRECT(_xlfn.CONCAT(AE$4,"_d!",AE$1,$A77))</f>
        <v>1120.7843017578125</v>
      </c>
      <c r="AF77" s="19" cm="1">
        <f t="array" aca="1" ref="AF77" ca="1">INDIRECT(_xlfn.CONCAT(AF$4,"_d!",AF$1,$A77))</f>
        <v>1148.5992431640625</v>
      </c>
      <c r="AG77" s="19" cm="1">
        <f t="array" aca="1" ref="AG77" ca="1">INDIRECT(_xlfn.CONCAT(AG$4,"_d!",AG$1,$A77))</f>
        <v>1160.7750244140625</v>
      </c>
      <c r="AH77" s="19" cm="1">
        <f t="array" aca="1" ref="AH77" ca="1">INDIRECT(_xlfn.CONCAT(AH$4,"_d!",AH$1,$A77))</f>
        <v>1190.7574462890625</v>
      </c>
      <c r="AI77" s="19" cm="1">
        <f t="array" aca="1" ref="AI77" ca="1">INDIRECT(_xlfn.CONCAT(AI$4,"_d!",AI$1,$A77))</f>
        <v>1167.1197509765625</v>
      </c>
      <c r="AJ77" s="19" cm="1">
        <f t="array" aca="1" ref="AJ77" ca="1">INDIRECT(_xlfn.CONCAT(AJ$4,"_d!",AJ$1,$A77))</f>
        <v>1112.6131591796875</v>
      </c>
      <c r="AK77" s="42">
        <f t="shared" ca="1" si="67"/>
        <v>1138.2142210682002</v>
      </c>
      <c r="AL77" s="19" cm="1">
        <f t="array" aca="1" ref="AL77" ca="1">INDIRECT(_xlfn.CONCAT(AL$4,"_d!",AL$1,$A77))</f>
        <v>1116.5325927734375</v>
      </c>
      <c r="AM77" s="19" cm="1">
        <f t="array" aca="1" ref="AM77" ca="1">INDIRECT(_xlfn.CONCAT(AM$4,"_d!",AM$1,$A77))</f>
        <v>1146.431640625</v>
      </c>
      <c r="AN77" s="19" cm="1">
        <f t="array" aca="1" ref="AN77" ca="1">INDIRECT(_xlfn.CONCAT(AN$4,"_d!",AN$1,$A77))</f>
        <v>1160.7490234375</v>
      </c>
      <c r="AO77" s="19" cm="1">
        <f t="array" aca="1" ref="AO77" ca="1">INDIRECT(_xlfn.CONCAT(AO$4,"_d!",AO$1,$A77))</f>
        <v>1188.42626953125</v>
      </c>
      <c r="AP77" s="19" cm="1">
        <f t="array" aca="1" ref="AP77" ca="1">INDIRECT(_xlfn.CONCAT(AP$4,"_d!",AP$1,$A77))</f>
        <v>1174.988037109375</v>
      </c>
      <c r="AQ77" s="19" cm="1">
        <f t="array" aca="1" ref="AQ77" ca="1">INDIRECT(_xlfn.CONCAT(AQ$4,"_d!",AQ$1,$A77))</f>
        <v>1107.5987548828125</v>
      </c>
      <c r="AR77" s="42">
        <f t="shared" ca="1" si="68"/>
        <v>1135.7347445246342</v>
      </c>
      <c r="AS77" s="19" cm="1">
        <f t="array" aca="1" ref="AS77" ca="1">INDIRECT(_xlfn.CONCAT(AS$4,"_d!",AS$1,$A77))</f>
        <v>1119.5208740234375</v>
      </c>
      <c r="AT77" s="19" cm="1">
        <f t="array" aca="1" ref="AT77" ca="1">INDIRECT(_xlfn.CONCAT(AT$4,"_d!",AT$1,$A77))</f>
        <v>1144.4991455078125</v>
      </c>
      <c r="AU77" s="19" cm="1">
        <f t="array" aca="1" ref="AU77" ca="1">INDIRECT(_xlfn.CONCAT(AU$4,"_d!",AU$1,$A77))</f>
        <v>1159.5426025390625</v>
      </c>
      <c r="AV77" s="19" cm="1">
        <f t="array" aca="1" ref="AV77" ca="1">INDIRECT(_xlfn.CONCAT(AV$4,"_d!",AV$1,$A77))</f>
        <v>1189.329833984375</v>
      </c>
      <c r="AW77" s="19" cm="1">
        <f t="array" aca="1" ref="AW77" ca="1">INDIRECT(_xlfn.CONCAT(AW$4,"_d!",AW$1,$A77))</f>
        <v>1169.486083984375</v>
      </c>
      <c r="AX77" s="19" cm="1">
        <f t="array" aca="1" ref="AX77" ca="1">INDIRECT(_xlfn.CONCAT(AX$4,"_d!",AX$1,$A77))</f>
        <v>1106.81884765625</v>
      </c>
      <c r="AY77" s="42">
        <f t="shared" ca="1" si="69"/>
        <v>1135.9736523201468</v>
      </c>
      <c r="AZ77" s="19" cm="1">
        <f t="array" aca="1" ref="AZ77" ca="1">INDIRECT(_xlfn.CONCAT(AZ$4,"_d!",AZ$1,$A77))</f>
        <v>1119.3570556640625</v>
      </c>
      <c r="BA77" s="19" cm="1">
        <f t="array" aca="1" ref="BA77" ca="1">INDIRECT(_xlfn.CONCAT(BA$4,"_d!",BA$1,$A77))</f>
        <v>1147.8878173828125</v>
      </c>
      <c r="BB77" s="19" cm="1">
        <f t="array" aca="1" ref="BB77" ca="1">INDIRECT(_xlfn.CONCAT(BB$4,"_d!",BB$1,$A77))</f>
        <v>1157.5633544921875</v>
      </c>
      <c r="BC77" s="19" cm="1">
        <f t="array" aca="1" ref="BC77" ca="1">INDIRECT(_xlfn.CONCAT(BC$4,"_d!",BC$1,$A77))</f>
        <v>1180.0279541015625</v>
      </c>
      <c r="BD77" s="19" cm="1">
        <f t="array" aca="1" ref="BD77" ca="1">INDIRECT(_xlfn.CONCAT(BD$4,"_d!",BD$1,$A77))</f>
        <v>1174.168212890625</v>
      </c>
      <c r="BE77" s="19" cm="1">
        <f t="array" aca="1" ref="BE77" ca="1">INDIRECT(_xlfn.CONCAT(BE$4,"_d!",BE$1,$A77))</f>
        <v>1113.57763671875</v>
      </c>
      <c r="BF77" s="42">
        <f t="shared" ca="1" si="70"/>
        <v>1137.1255067296647</v>
      </c>
      <c r="BG77" s="19" cm="1">
        <f t="array" aca="1" ref="BG77" ca="1">INDIRECT(_xlfn.CONCAT(BG$4,"_d!",BG$1,$A77))</f>
        <v>1112.820556640625</v>
      </c>
      <c r="BH77" s="19" cm="1">
        <f t="array" aca="1" ref="BH77" ca="1">INDIRECT(_xlfn.CONCAT(BH$4,"_d!",BH$1,$A77))</f>
        <v>1143.9967041015625</v>
      </c>
      <c r="BI77" s="19" cm="1">
        <f t="array" aca="1" ref="BI77" ca="1">INDIRECT(_xlfn.CONCAT(BI$4,"_d!",BI$1,$A77))</f>
        <v>1152.9637451171875</v>
      </c>
      <c r="BJ77" s="19" cm="1">
        <f t="array" aca="1" ref="BJ77" ca="1">INDIRECT(_xlfn.CONCAT(BJ$4,"_d!",BJ$1,$A77))</f>
        <v>1172.592041015625</v>
      </c>
      <c r="BK77" s="19" cm="1">
        <f t="array" aca="1" ref="BK77" ca="1">INDIRECT(_xlfn.CONCAT(BK$4,"_d!",BK$1,$A77))</f>
        <v>1167.958984375</v>
      </c>
      <c r="BL77" s="19" cm="1">
        <f t="array" aca="1" ref="BL77" ca="1">INDIRECT(_xlfn.CONCAT(BL$4,"_d!",BL$1,$A77))</f>
        <v>1109.55322265625</v>
      </c>
      <c r="BM77" s="42">
        <f t="shared" ca="1" si="71"/>
        <v>1131.7272281816201</v>
      </c>
      <c r="BN77" s="19" cm="1">
        <f t="array" aca="1" ref="BN77" ca="1">INDIRECT(_xlfn.CONCAT(BN$4,"_d!",BN$1,$A77))</f>
        <v>1113.259765625</v>
      </c>
      <c r="BO77" s="19" cm="1">
        <f t="array" aca="1" ref="BO77" ca="1">INDIRECT(_xlfn.CONCAT(BO$4,"_d!",BO$1,$A77))</f>
        <v>1143.3927001953125</v>
      </c>
      <c r="BP77" s="19" cm="1">
        <f t="array" aca="1" ref="BP77" ca="1">INDIRECT(_xlfn.CONCAT(BP$4,"_d!",BP$1,$A77))</f>
        <v>1154.6805419921875</v>
      </c>
      <c r="BQ77" s="19" cm="1">
        <f t="array" aca="1" ref="BQ77" ca="1">INDIRECT(_xlfn.CONCAT(BQ$4,"_d!",BQ$1,$A77))</f>
        <v>1196.4193115234375</v>
      </c>
      <c r="BR77" s="19" cm="1">
        <f t="array" aca="1" ref="BR77" ca="1">INDIRECT(_xlfn.CONCAT(BR$4,"_d!",BR$1,$A77))</f>
        <v>1169.064697265625</v>
      </c>
      <c r="BS77" s="19" cm="1">
        <f t="array" aca="1" ref="BS77" ca="1">INDIRECT(_xlfn.CONCAT(BS$4,"_d!",BS$1,$A77))</f>
        <v>1109.5992431640625</v>
      </c>
      <c r="BT77" s="42">
        <f t="shared" ca="1" si="72"/>
        <v>1132.9729598074443</v>
      </c>
      <c r="BU77" s="42"/>
      <c r="BV77" s="45">
        <f t="shared" ca="1" si="73"/>
        <v>1138.7388989504966</v>
      </c>
      <c r="BW77" s="45">
        <f t="shared" ca="1" si="74"/>
        <v>1141.8594688400653</v>
      </c>
      <c r="BX77" s="45">
        <f t="shared" ca="1" si="75"/>
        <v>1126.6262680422785</v>
      </c>
      <c r="BY77" s="45">
        <f t="shared" ca="1" si="76"/>
        <v>1136.0389347023838</v>
      </c>
      <c r="BZ77" s="45">
        <f t="shared" ca="1" si="77"/>
        <v>1138.2142210682002</v>
      </c>
      <c r="CA77" s="45">
        <f t="shared" ca="1" si="78"/>
        <v>1135.7347445246342</v>
      </c>
      <c r="CB77" s="45">
        <f t="shared" ca="1" si="79"/>
        <v>1135.9736523201468</v>
      </c>
      <c r="CC77" s="45">
        <f t="shared" ca="1" si="80"/>
        <v>1137.1255067296647</v>
      </c>
      <c r="CD77" s="45">
        <f t="shared" ca="1" si="81"/>
        <v>1131.7272281816201</v>
      </c>
      <c r="CE77" s="45">
        <f t="shared" ca="1" si="82"/>
        <v>1132.9729598074443</v>
      </c>
      <c r="CF77" s="45" cm="1">
        <f t="array" aca="1" ref="CF77" ca="1">+SUMPRODUCT($BV$3:$CE$3/100,$BV77:$CE77)</f>
        <v>1134.8793763042556</v>
      </c>
      <c r="CG77" s="24"/>
      <c r="CH77" s="24">
        <f t="shared" ca="1" si="85"/>
        <v>4.9458391718460115E-2</v>
      </c>
      <c r="CI77" s="24">
        <f t="shared" ca="1" si="85"/>
        <v>4.9624435888870666E-2</v>
      </c>
      <c r="CJ77" s="24">
        <f t="shared" ca="1" si="85"/>
        <v>5.0847289206575663E-2</v>
      </c>
      <c r="CK77" s="24">
        <f t="shared" ca="1" si="84"/>
        <v>5.073091502715088E-2</v>
      </c>
      <c r="CL77" s="24">
        <f t="shared" ca="1" si="84"/>
        <v>5.0762733281038974E-2</v>
      </c>
      <c r="CM77" s="24">
        <f t="shared" ca="1" si="84"/>
        <v>5.0921373973844553E-2</v>
      </c>
      <c r="CN77" s="24">
        <f t="shared" ca="1" si="84"/>
        <v>5.1368084995774277E-2</v>
      </c>
      <c r="CO77" s="24">
        <f t="shared" ca="1" si="84"/>
        <v>5.1855680812384453E-2</v>
      </c>
      <c r="CP77" s="24">
        <f t="shared" ca="1" si="84"/>
        <v>5.2421376806572217E-2</v>
      </c>
      <c r="CQ77" s="24">
        <f t="shared" ca="1" si="50"/>
        <v>5.3160322439544272E-2</v>
      </c>
      <c r="CR77" s="24">
        <f t="shared" ca="1" si="50"/>
        <v>5.1493989642902083E-2</v>
      </c>
      <c r="CS77" s="24">
        <f>+[1]NAC!AX78</f>
        <v>4.6607929515418478E-2</v>
      </c>
      <c r="CT77" s="24"/>
      <c r="CU77" s="24">
        <f t="shared" ca="1" si="52"/>
        <v>0.95343886976760395</v>
      </c>
      <c r="CV77" s="24">
        <f t="shared" ca="1" si="53"/>
        <v>0.95266266381587261</v>
      </c>
      <c r="CW77" s="24">
        <f t="shared" ca="1" si="54"/>
        <v>0.95505728245958688</v>
      </c>
      <c r="CX77" s="24">
        <f t="shared" ca="1" si="55"/>
        <v>0.9491567630593063</v>
      </c>
      <c r="CY77" s="24">
        <f t="shared" ca="1" si="56"/>
        <v>0.94946979884457705</v>
      </c>
      <c r="CZ77" s="24">
        <f t="shared" ca="1" si="57"/>
        <v>0.9498477451388081</v>
      </c>
      <c r="DA77" s="24">
        <f t="shared" ca="1" si="58"/>
        <v>0.94633120385919356</v>
      </c>
      <c r="DB77" s="24">
        <f t="shared" ca="1" si="59"/>
        <v>0.94928606669564708</v>
      </c>
      <c r="DC77" s="24">
        <f t="shared" ca="1" si="60"/>
        <v>0.94732875507523384</v>
      </c>
      <c r="DD77" s="24">
        <f t="shared" ca="1" si="61"/>
        <v>0.94788306379212695</v>
      </c>
      <c r="DE77" s="48">
        <f t="shared" ca="1" si="62"/>
        <v>0.94939527834640147</v>
      </c>
      <c r="DF77" s="48">
        <f>+[1]NAC!AG78</f>
        <v>0.94781115879828315</v>
      </c>
      <c r="DG77" s="24">
        <f t="shared" ca="1" si="49"/>
        <v>5.5558059754770017E-3</v>
      </c>
    </row>
    <row r="78" spans="1:111" x14ac:dyDescent="0.25">
      <c r="A78">
        <f t="shared" si="83"/>
        <v>105</v>
      </c>
      <c r="B78" s="35">
        <f>+NAC!A78</f>
        <v>44927</v>
      </c>
      <c r="C78" s="19" cm="1">
        <f t="array" aca="1" ref="C78" ca="1">INDIRECT(_xlfn.CONCAT(C$4,"_d!",C$1,$A78))</f>
        <v>1193.05078125</v>
      </c>
      <c r="D78" s="19" cm="1">
        <f t="array" aca="1" ref="D78" ca="1">INDIRECT(_xlfn.CONCAT(D$4,"_d!",D$1,$A78))</f>
        <v>1214.9122314453125</v>
      </c>
      <c r="E78" s="19" cm="1">
        <f t="array" aca="1" ref="E78" ca="1">INDIRECT(_xlfn.CONCAT(E$4,"_d!",E$1,$A78))</f>
        <v>1243.4014892578125</v>
      </c>
      <c r="F78" s="19" cm="1">
        <f t="array" aca="1" ref="F78" ca="1">INDIRECT(_xlfn.CONCAT(F$4,"_d!",F$1,$A78))</f>
        <v>1265.4666748046875</v>
      </c>
      <c r="G78" s="19" cm="1">
        <f t="array" aca="1" ref="G78" ca="1">INDIRECT(_xlfn.CONCAT(G$4,"_d!",G$1,$A78))</f>
        <v>1249.46826171875</v>
      </c>
      <c r="H78" s="19" cm="1">
        <f t="array" aca="1" ref="H78" ca="1">INDIRECT(_xlfn.CONCAT(H$4,"_d!",H$1,$A78))</f>
        <v>1163.62353515625</v>
      </c>
      <c r="I78" s="42">
        <f t="shared" ca="1" si="63"/>
        <v>1208.7894116067621</v>
      </c>
      <c r="J78" s="19" cm="1">
        <f t="array" aca="1" ref="J78" ca="1">INDIRECT(_xlfn.CONCAT(J$4,"_d!",J$1,$A78))</f>
        <v>1195.5029296875</v>
      </c>
      <c r="K78" s="19" cm="1">
        <f t="array" aca="1" ref="K78" ca="1">INDIRECT(_xlfn.CONCAT(K$4,"_d!",K$1,$A78))</f>
        <v>1220.95166015625</v>
      </c>
      <c r="L78" s="19" cm="1">
        <f t="array" aca="1" ref="L78" ca="1">INDIRECT(_xlfn.CONCAT(L$4,"_d!",L$1,$A78))</f>
        <v>1241.6563720703125</v>
      </c>
      <c r="M78" s="19" cm="1">
        <f t="array" aca="1" ref="M78" ca="1">INDIRECT(_xlfn.CONCAT(M$4,"_d!",M$1,$A78))</f>
        <v>1255.8883056640625</v>
      </c>
      <c r="N78" s="19" cm="1">
        <f t="array" aca="1" ref="N78" ca="1">INDIRECT(_xlfn.CONCAT(N$4,"_d!",N$1,$A78))</f>
        <v>1247.7371826171875</v>
      </c>
      <c r="O78" s="19" cm="1">
        <f t="array" aca="1" ref="O78" ca="1">INDIRECT(_xlfn.CONCAT(O$4,"_d!",O$1,$A78))</f>
        <v>1172.4915771484375</v>
      </c>
      <c r="P78" s="42">
        <f t="shared" ca="1" si="64"/>
        <v>1211.6850175187465</v>
      </c>
      <c r="Q78" s="19" cm="1">
        <f t="array" aca="1" ref="Q78" ca="1">INDIRECT(_xlfn.CONCAT(Q$4,"_d!",Q$1,$A78))</f>
        <v>1183.599853515625</v>
      </c>
      <c r="R78" s="19" cm="1">
        <f t="array" aca="1" ref="R78" ca="1">INDIRECT(_xlfn.CONCAT(R$4,"_d!",R$1,$A78))</f>
        <v>1183.599853515625</v>
      </c>
      <c r="S78" s="19" cm="1">
        <f t="array" aca="1" ref="S78" ca="1">INDIRECT(_xlfn.CONCAT(S$4,"_d!",S$1,$A78))</f>
        <v>1237.94482421875</v>
      </c>
      <c r="T78" s="19" cm="1">
        <f t="array" aca="1" ref="T78" ca="1">INDIRECT(_xlfn.CONCAT(T$4,"_d!",T$1,$A78))</f>
        <v>1264.872314453125</v>
      </c>
      <c r="U78" s="19" cm="1">
        <f t="array" aca="1" ref="U78" ca="1">INDIRECT(_xlfn.CONCAT(U$4,"_d!",U$1,$A78))</f>
        <v>1246.4775390625</v>
      </c>
      <c r="V78" s="19" cm="1">
        <f t="array" aca="1" ref="V78" ca="1">INDIRECT(_xlfn.CONCAT(V$4,"_d!",V$1,$A78))</f>
        <v>1172.4306640625</v>
      </c>
      <c r="W78" s="42">
        <f t="shared" ca="1" si="65"/>
        <v>1194.3734514798684</v>
      </c>
      <c r="X78" s="19" cm="1">
        <f t="array" aca="1" ref="X78" ca="1">INDIRECT(_xlfn.CONCAT(X$4,"_d!",X$1,$A78))</f>
        <v>1182.19482421875</v>
      </c>
      <c r="Y78" s="19" cm="1">
        <f t="array" aca="1" ref="Y78" ca="1">INDIRECT(_xlfn.CONCAT(Y$4,"_d!",Y$1,$A78))</f>
        <v>1218.3948974609375</v>
      </c>
      <c r="Z78" s="19" cm="1">
        <f t="array" aca="1" ref="Z78" ca="1">INDIRECT(_xlfn.CONCAT(Z$4,"_d!",Z$1,$A78))</f>
        <v>1237.158447265625</v>
      </c>
      <c r="AA78" s="19" cm="1">
        <f t="array" aca="1" ref="AA78" ca="1">INDIRECT(_xlfn.CONCAT(AA$4,"_d!",AA$1,$A78))</f>
        <v>1253.3743896484375</v>
      </c>
      <c r="AB78" s="19" cm="1">
        <f t="array" aca="1" ref="AB78" ca="1">INDIRECT(_xlfn.CONCAT(AB$4,"_d!",AB$1,$A78))</f>
        <v>1250.7752685546875</v>
      </c>
      <c r="AC78" s="19" cm="1">
        <f t="array" aca="1" ref="AC78" ca="1">INDIRECT(_xlfn.CONCAT(AC$4,"_d!",AC$1,$A78))</f>
        <v>1174.9141845703125</v>
      </c>
      <c r="AD78" s="42">
        <f t="shared" ca="1" si="66"/>
        <v>1204.9411604724439</v>
      </c>
      <c r="AE78" s="19" cm="1">
        <f t="array" aca="1" ref="AE78" ca="1">INDIRECT(_xlfn.CONCAT(AE$4,"_d!",AE$1,$A78))</f>
        <v>1187.991455078125</v>
      </c>
      <c r="AF78" s="19" cm="1">
        <f t="array" aca="1" ref="AF78" ca="1">INDIRECT(_xlfn.CONCAT(AF$4,"_d!",AF$1,$A78))</f>
        <v>1217.935302734375</v>
      </c>
      <c r="AG78" s="19" cm="1">
        <f t="array" aca="1" ref="AG78" ca="1">INDIRECT(_xlfn.CONCAT(AG$4,"_d!",AG$1,$A78))</f>
        <v>1234.442138671875</v>
      </c>
      <c r="AH78" s="19" cm="1">
        <f t="array" aca="1" ref="AH78" ca="1">INDIRECT(_xlfn.CONCAT(AH$4,"_d!",AH$1,$A78))</f>
        <v>1258.28857421875</v>
      </c>
      <c r="AI78" s="19" cm="1">
        <f t="array" aca="1" ref="AI78" ca="1">INDIRECT(_xlfn.CONCAT(AI$4,"_d!",AI$1,$A78))</f>
        <v>1241.0997314453125</v>
      </c>
      <c r="AJ78" s="19" cm="1">
        <f t="array" aca="1" ref="AJ78" ca="1">INDIRECT(_xlfn.CONCAT(AJ$4,"_d!",AJ$1,$A78))</f>
        <v>1178.273681640625</v>
      </c>
      <c r="AK78" s="42">
        <f t="shared" ca="1" si="67"/>
        <v>1206.9342279490872</v>
      </c>
      <c r="AL78" s="19" cm="1">
        <f t="array" aca="1" ref="AL78" ca="1">INDIRECT(_xlfn.CONCAT(AL$4,"_d!",AL$1,$A78))</f>
        <v>1182.0528564453125</v>
      </c>
      <c r="AM78" s="19" cm="1">
        <f t="array" aca="1" ref="AM78" ca="1">INDIRECT(_xlfn.CONCAT(AM$4,"_d!",AM$1,$A78))</f>
        <v>1215.96337890625</v>
      </c>
      <c r="AN78" s="19" cm="1">
        <f t="array" aca="1" ref="AN78" ca="1">INDIRECT(_xlfn.CONCAT(AN$4,"_d!",AN$1,$A78))</f>
        <v>1233.9013671875</v>
      </c>
      <c r="AO78" s="19" cm="1">
        <f t="array" aca="1" ref="AO78" ca="1">INDIRECT(_xlfn.CONCAT(AO$4,"_d!",AO$1,$A78))</f>
        <v>1255.0550537109375</v>
      </c>
      <c r="AP78" s="19" cm="1">
        <f t="array" aca="1" ref="AP78" ca="1">INDIRECT(_xlfn.CONCAT(AP$4,"_d!",AP$1,$A78))</f>
        <v>1249.2120361328125</v>
      </c>
      <c r="AQ78" s="19" cm="1">
        <f t="array" aca="1" ref="AQ78" ca="1">INDIRECT(_xlfn.CONCAT(AQ$4,"_d!",AQ$1,$A78))</f>
        <v>1173.817138671875</v>
      </c>
      <c r="AR78" s="42">
        <f t="shared" ca="1" si="68"/>
        <v>1203.7540415218507</v>
      </c>
      <c r="AS78" s="19" cm="1">
        <f t="array" aca="1" ref="AS78" ca="1">INDIRECT(_xlfn.CONCAT(AS$4,"_d!",AS$1,$A78))</f>
        <v>1185.953857421875</v>
      </c>
      <c r="AT78" s="19" cm="1">
        <f t="array" aca="1" ref="AT78" ca="1">INDIRECT(_xlfn.CONCAT(AT$4,"_d!",AT$1,$A78))</f>
        <v>1213.8245849609375</v>
      </c>
      <c r="AU78" s="19" cm="1">
        <f t="array" aca="1" ref="AU78" ca="1">INDIRECT(_xlfn.CONCAT(AU$4,"_d!",AU$1,$A78))</f>
        <v>1231.1953125</v>
      </c>
      <c r="AV78" s="19" cm="1">
        <f t="array" aca="1" ref="AV78" ca="1">INDIRECT(_xlfn.CONCAT(AV$4,"_d!",AV$1,$A78))</f>
        <v>1256.044189453125</v>
      </c>
      <c r="AW78" s="19" cm="1">
        <f t="array" aca="1" ref="AW78" ca="1">INDIRECT(_xlfn.CONCAT(AW$4,"_d!",AW$1,$A78))</f>
        <v>1244.0986328125</v>
      </c>
      <c r="AX78" s="19" cm="1">
        <f t="array" aca="1" ref="AX78" ca="1">INDIRECT(_xlfn.CONCAT(AX$4,"_d!",AX$1,$A78))</f>
        <v>1173.621337890625</v>
      </c>
      <c r="AY78" s="42">
        <f t="shared" ca="1" si="69"/>
        <v>1204.2695275161766</v>
      </c>
      <c r="AZ78" s="19" cm="1">
        <f t="array" aca="1" ref="AZ78" ca="1">INDIRECT(_xlfn.CONCAT(AZ$4,"_d!",AZ$1,$A78))</f>
        <v>1185.03955078125</v>
      </c>
      <c r="BA78" s="19" cm="1">
        <f t="array" aca="1" ref="BA78" ca="1">INDIRECT(_xlfn.CONCAT(BA$4,"_d!",BA$1,$A78))</f>
        <v>1217.1458740234375</v>
      </c>
      <c r="BB78" s="19" cm="1">
        <f t="array" aca="1" ref="BB78" ca="1">INDIRECT(_xlfn.CONCAT(BB$4,"_d!",BB$1,$A78))</f>
        <v>1229.1937255859375</v>
      </c>
      <c r="BC78" s="19" cm="1">
        <f t="array" aca="1" ref="BC78" ca="1">INDIRECT(_xlfn.CONCAT(BC$4,"_d!",BC$1,$A78))</f>
        <v>1245.1304931640625</v>
      </c>
      <c r="BD78" s="19" cm="1">
        <f t="array" aca="1" ref="BD78" ca="1">INDIRECT(_xlfn.CONCAT(BD$4,"_d!",BD$1,$A78))</f>
        <v>1249.4005126953125</v>
      </c>
      <c r="BE78" s="19" cm="1">
        <f t="array" aca="1" ref="BE78" ca="1">INDIRECT(_xlfn.CONCAT(BE$4,"_d!",BE$1,$A78))</f>
        <v>1179.885986328125</v>
      </c>
      <c r="BF78" s="42">
        <f t="shared" ca="1" si="70"/>
        <v>1205.0087791952762</v>
      </c>
      <c r="BG78" s="19" cm="1">
        <f t="array" aca="1" ref="BG78" ca="1">INDIRECT(_xlfn.CONCAT(BG$4,"_d!",BG$1,$A78))</f>
        <v>1178.5465087890625</v>
      </c>
      <c r="BH78" s="19" cm="1">
        <f t="array" aca="1" ref="BH78" ca="1">INDIRECT(_xlfn.CONCAT(BH$4,"_d!",BH$1,$A78))</f>
        <v>1212.5684814453125</v>
      </c>
      <c r="BI78" s="19" cm="1">
        <f t="array" aca="1" ref="BI78" ca="1">INDIRECT(_xlfn.CONCAT(BI$4,"_d!",BI$1,$A78))</f>
        <v>1224.6942138671875</v>
      </c>
      <c r="BJ78" s="19" cm="1">
        <f t="array" aca="1" ref="BJ78" ca="1">INDIRECT(_xlfn.CONCAT(BJ$4,"_d!",BJ$1,$A78))</f>
        <v>1236.9365234375</v>
      </c>
      <c r="BK78" s="19" cm="1">
        <f t="array" aca="1" ref="BK78" ca="1">INDIRECT(_xlfn.CONCAT(BK$4,"_d!",BK$1,$A78))</f>
        <v>1243.2303466796875</v>
      </c>
      <c r="BL78" s="19" cm="1">
        <f t="array" aca="1" ref="BL78" ca="1">INDIRECT(_xlfn.CONCAT(BL$4,"_d!",BL$1,$A78))</f>
        <v>1176.475830078125</v>
      </c>
      <c r="BM78" s="42">
        <f t="shared" ca="1" si="71"/>
        <v>1199.4183947357428</v>
      </c>
      <c r="BN78" s="19" cm="1">
        <f t="array" aca="1" ref="BN78" ca="1">INDIRECT(_xlfn.CONCAT(BN$4,"_d!",BN$1,$A78))</f>
        <v>1179.01904296875</v>
      </c>
      <c r="BO78" s="19" cm="1">
        <f t="array" aca="1" ref="BO78" ca="1">INDIRECT(_xlfn.CONCAT(BO$4,"_d!",BO$1,$A78))</f>
        <v>1212.1986083984375</v>
      </c>
      <c r="BP78" s="19" cm="1">
        <f t="array" aca="1" ref="BP78" ca="1">INDIRECT(_xlfn.CONCAT(BP$4,"_d!",BP$1,$A78))</f>
        <v>1224.8193359375</v>
      </c>
      <c r="BQ78" s="19" cm="1">
        <f t="array" aca="1" ref="BQ78" ca="1">INDIRECT(_xlfn.CONCAT(BQ$4,"_d!",BQ$1,$A78))</f>
        <v>1260.99560546875</v>
      </c>
      <c r="BR78" s="19" cm="1">
        <f t="array" aca="1" ref="BR78" ca="1">INDIRECT(_xlfn.CONCAT(BR$4,"_d!",BR$1,$A78))</f>
        <v>1243.5233154296875</v>
      </c>
      <c r="BS78" s="19" cm="1">
        <f t="array" aca="1" ref="BS78" ca="1">INDIRECT(_xlfn.CONCAT(BS$4,"_d!",BS$1,$A78))</f>
        <v>1177.4512939453125</v>
      </c>
      <c r="BT78" s="42">
        <f t="shared" ca="1" si="72"/>
        <v>1200.6494928777915</v>
      </c>
      <c r="BU78" s="42"/>
      <c r="BV78" s="45">
        <f t="shared" ca="1" si="73"/>
        <v>1208.7894116067621</v>
      </c>
      <c r="BW78" s="45">
        <f t="shared" ca="1" si="74"/>
        <v>1211.6850175187465</v>
      </c>
      <c r="BX78" s="45">
        <f t="shared" ca="1" si="75"/>
        <v>1194.3734514798684</v>
      </c>
      <c r="BY78" s="45">
        <f t="shared" ca="1" si="76"/>
        <v>1204.9411604724439</v>
      </c>
      <c r="BZ78" s="45">
        <f t="shared" ca="1" si="77"/>
        <v>1206.9342279490872</v>
      </c>
      <c r="CA78" s="45">
        <f t="shared" ca="1" si="78"/>
        <v>1203.7540415218507</v>
      </c>
      <c r="CB78" s="45">
        <f t="shared" ca="1" si="79"/>
        <v>1204.2695275161766</v>
      </c>
      <c r="CC78" s="45">
        <f t="shared" ca="1" si="80"/>
        <v>1205.0087791952762</v>
      </c>
      <c r="CD78" s="45">
        <f t="shared" ca="1" si="81"/>
        <v>1199.4183947357428</v>
      </c>
      <c r="CE78" s="45">
        <f t="shared" ca="1" si="82"/>
        <v>1200.6494928777915</v>
      </c>
      <c r="CF78" s="45" cm="1">
        <f t="array" aca="1" ref="CF78" ca="1">+SUMPRODUCT($BV$3:$CE$3/100,$BV78:$CE78)</f>
        <v>1203.1371270741124</v>
      </c>
      <c r="CG78" s="24"/>
      <c r="CH78" s="24">
        <f t="shared" ca="1" si="85"/>
        <v>6.1515868756943926E-2</v>
      </c>
      <c r="CI78" s="24">
        <f t="shared" ca="1" si="85"/>
        <v>6.115073753306266E-2</v>
      </c>
      <c r="CJ78" s="24">
        <f t="shared" ca="1" si="85"/>
        <v>6.0132792354747E-2</v>
      </c>
      <c r="CK78" s="24">
        <f t="shared" ca="1" si="84"/>
        <v>6.0651289023039512E-2</v>
      </c>
      <c r="CL78" s="24">
        <f t="shared" ca="1" si="84"/>
        <v>6.0375284027284426E-2</v>
      </c>
      <c r="CM78" s="24">
        <f t="shared" ca="1" si="84"/>
        <v>5.9890126039673364E-2</v>
      </c>
      <c r="CN78" s="24">
        <f t="shared" ca="1" si="84"/>
        <v>6.0121002856483807E-2</v>
      </c>
      <c r="CO78" s="24">
        <f t="shared" ca="1" si="84"/>
        <v>5.96972559879001E-2</v>
      </c>
      <c r="CP78" s="24">
        <f t="shared" ca="1" si="84"/>
        <v>5.9812262945095007E-2</v>
      </c>
      <c r="CQ78" s="24">
        <f t="shared" ca="1" si="50"/>
        <v>5.9733581886940446E-2</v>
      </c>
      <c r="CR78" s="24">
        <f t="shared" ca="1" si="50"/>
        <v>6.0145379495870843E-2</v>
      </c>
      <c r="CS78" s="24">
        <f>+[1]NAC!AX79</f>
        <v>6.7682464853943802E-2</v>
      </c>
      <c r="CT78" s="24"/>
      <c r="CU78" s="24">
        <f t="shared" ca="1" si="52"/>
        <v>0.99402997548241712</v>
      </c>
      <c r="CV78" s="24">
        <f t="shared" ca="1" si="53"/>
        <v>0.99284398588424772</v>
      </c>
      <c r="CW78" s="24">
        <f t="shared" ca="1" si="54"/>
        <v>0.9942870735373297</v>
      </c>
      <c r="CX78" s="24">
        <f t="shared" ca="1" si="55"/>
        <v>0.99021862431372698</v>
      </c>
      <c r="CY78" s="24">
        <f t="shared" ca="1" si="56"/>
        <v>0.98900001644861213</v>
      </c>
      <c r="CZ78" s="24">
        <f t="shared" ca="1" si="57"/>
        <v>0.98949157119719833</v>
      </c>
      <c r="DA78" s="24">
        <f t="shared" ca="1" si="58"/>
        <v>0.98646595421798433</v>
      </c>
      <c r="DB78" s="24">
        <f t="shared" ca="1" si="59"/>
        <v>0.9889539008581234</v>
      </c>
      <c r="DC78" s="24">
        <f t="shared" ca="1" si="60"/>
        <v>0.98734698127716425</v>
      </c>
      <c r="DD78" s="24">
        <f t="shared" ca="1" si="61"/>
        <v>0.9887332606878585</v>
      </c>
      <c r="DE78" s="48">
        <f t="shared" ca="1" si="62"/>
        <v>0.98952749468682022</v>
      </c>
      <c r="DF78" s="48">
        <f>+[1]NAC!AG79</f>
        <v>0.98842975206611561</v>
      </c>
      <c r="DG78" s="24">
        <f t="shared" ca="1" si="49"/>
        <v>5.2967147945586213E-3</v>
      </c>
    </row>
    <row r="79" spans="1:111" x14ac:dyDescent="0.25">
      <c r="A79">
        <f t="shared" si="83"/>
        <v>106</v>
      </c>
      <c r="B79" s="35">
        <f>+NAC!A79</f>
        <v>44958</v>
      </c>
      <c r="C79" s="19" cm="1">
        <f t="array" aca="1" ref="C79" ca="1">INDIRECT(_xlfn.CONCAT(C$4,"_d!",C$1,$A79))</f>
        <v>1281.4107666015625</v>
      </c>
      <c r="D79" s="19" cm="1">
        <f t="array" aca="1" ref="D79" ca="1">INDIRECT(_xlfn.CONCAT(D$4,"_d!",D$1,$A79))</f>
        <v>1297.3868408203125</v>
      </c>
      <c r="E79" s="19" cm="1">
        <f t="array" aca="1" ref="E79" ca="1">INDIRECT(_xlfn.CONCAT(E$4,"_d!",E$1,$A79))</f>
        <v>1341.4315185546875</v>
      </c>
      <c r="F79" s="19" cm="1">
        <f t="array" aca="1" ref="F79" ca="1">INDIRECT(_xlfn.CONCAT(F$4,"_d!",F$1,$A79))</f>
        <v>1367.1224365234375</v>
      </c>
      <c r="G79" s="19" cm="1">
        <f t="array" aca="1" ref="G79" ca="1">INDIRECT(_xlfn.CONCAT(G$4,"_d!",G$1,$A79))</f>
        <v>1340.528076171875</v>
      </c>
      <c r="H79" s="19" cm="1">
        <f t="array" aca="1" ref="H79" ca="1">INDIRECT(_xlfn.CONCAT(H$4,"_d!",H$1,$A79))</f>
        <v>1234.459228515625</v>
      </c>
      <c r="I79" s="42">
        <f t="shared" ca="1" si="63"/>
        <v>1295.6800355986773</v>
      </c>
      <c r="J79" s="19" cm="1">
        <f t="array" aca="1" ref="J79" ca="1">INDIRECT(_xlfn.CONCAT(J$4,"_d!",J$1,$A79))</f>
        <v>1283.2269287109375</v>
      </c>
      <c r="K79" s="19" cm="1">
        <f t="array" aca="1" ref="K79" ca="1">INDIRECT(_xlfn.CONCAT(K$4,"_d!",K$1,$A79))</f>
        <v>1301.6097412109375</v>
      </c>
      <c r="L79" s="19" cm="1">
        <f t="array" aca="1" ref="L79" ca="1">INDIRECT(_xlfn.CONCAT(L$4,"_d!",L$1,$A79))</f>
        <v>1336.843505859375</v>
      </c>
      <c r="M79" s="19" cm="1">
        <f t="array" aca="1" ref="M79" ca="1">INDIRECT(_xlfn.CONCAT(M$4,"_d!",M$1,$A79))</f>
        <v>1355.974365234375</v>
      </c>
      <c r="N79" s="19" cm="1">
        <f t="array" aca="1" ref="N79" ca="1">INDIRECT(_xlfn.CONCAT(N$4,"_d!",N$1,$A79))</f>
        <v>1335.7467041015625</v>
      </c>
      <c r="O79" s="19" cm="1">
        <f t="array" aca="1" ref="O79" ca="1">INDIRECT(_xlfn.CONCAT(O$4,"_d!",O$1,$A79))</f>
        <v>1241.9361572265625</v>
      </c>
      <c r="P79" s="42">
        <f t="shared" ca="1" si="64"/>
        <v>1297.1554992513134</v>
      </c>
      <c r="Q79" s="19" cm="1">
        <f t="array" aca="1" ref="Q79" ca="1">INDIRECT(_xlfn.CONCAT(Q$4,"_d!",Q$1,$A79))</f>
        <v>1267.55517578125</v>
      </c>
      <c r="R79" s="19" cm="1">
        <f t="array" aca="1" ref="R79" ca="1">INDIRECT(_xlfn.CONCAT(R$4,"_d!",R$1,$A79))</f>
        <v>1267.55517578125</v>
      </c>
      <c r="S79" s="19" cm="1">
        <f t="array" aca="1" ref="S79" ca="1">INDIRECT(_xlfn.CONCAT(S$4,"_d!",S$1,$A79))</f>
        <v>1331.1873779296875</v>
      </c>
      <c r="T79" s="19" cm="1">
        <f t="array" aca="1" ref="T79" ca="1">INDIRECT(_xlfn.CONCAT(T$4,"_d!",T$1,$A79))</f>
        <v>1364.8624267578125</v>
      </c>
      <c r="U79" s="19" cm="1">
        <f t="array" aca="1" ref="U79" ca="1">INDIRECT(_xlfn.CONCAT(U$4,"_d!",U$1,$A79))</f>
        <v>1334.010009765625</v>
      </c>
      <c r="V79" s="19" cm="1">
        <f t="array" aca="1" ref="V79" ca="1">INDIRECT(_xlfn.CONCAT(V$4,"_d!",V$1,$A79))</f>
        <v>1241.8536376953125</v>
      </c>
      <c r="W79" s="42">
        <f t="shared" ca="1" si="65"/>
        <v>1279.0985411542058</v>
      </c>
      <c r="X79" s="19" cm="1">
        <f t="array" aca="1" ref="X79" ca="1">INDIRECT(_xlfn.CONCAT(X$4,"_d!",X$1,$A79))</f>
        <v>1264.6038818359375</v>
      </c>
      <c r="Y79" s="19" cm="1">
        <f t="array" aca="1" ref="Y79" ca="1">INDIRECT(_xlfn.CONCAT(Y$4,"_d!",Y$1,$A79))</f>
        <v>1296.341064453125</v>
      </c>
      <c r="Z79" s="19" cm="1">
        <f t="array" aca="1" ref="Z79" ca="1">INDIRECT(_xlfn.CONCAT(Z$4,"_d!",Z$1,$A79))</f>
        <v>1329.1964111328125</v>
      </c>
      <c r="AA79" s="19" cm="1">
        <f t="array" aca="1" ref="AA79" ca="1">INDIRECT(_xlfn.CONCAT(AA$4,"_d!",AA$1,$A79))</f>
        <v>1351.407470703125</v>
      </c>
      <c r="AB79" s="19" cm="1">
        <f t="array" aca="1" ref="AB79" ca="1">INDIRECT(_xlfn.CONCAT(AB$4,"_d!",AB$1,$A79))</f>
        <v>1336.613525390625</v>
      </c>
      <c r="AC79" s="19" cm="1">
        <f t="array" aca="1" ref="AC79" ca="1">INDIRECT(_xlfn.CONCAT(AC$4,"_d!",AC$1,$A79))</f>
        <v>1243.1119384765625</v>
      </c>
      <c r="AD79" s="42">
        <f t="shared" ca="1" si="66"/>
        <v>1286.683464881924</v>
      </c>
      <c r="AE79" s="19" cm="1">
        <f t="array" aca="1" ref="AE79" ca="1">INDIRECT(_xlfn.CONCAT(AE$4,"_d!",AE$1,$A79))</f>
        <v>1272.1746826171875</v>
      </c>
      <c r="AF79" s="19" cm="1">
        <f t="array" aca="1" ref="AF79" ca="1">INDIRECT(_xlfn.CONCAT(AF$4,"_d!",AF$1,$A79))</f>
        <v>1295.1912841796875</v>
      </c>
      <c r="AG79" s="19" cm="1">
        <f t="array" aca="1" ref="AG79" ca="1">INDIRECT(_xlfn.CONCAT(AG$4,"_d!",AG$1,$A79))</f>
        <v>1324.6270751953125</v>
      </c>
      <c r="AH79" s="19" cm="1">
        <f t="array" aca="1" ref="AH79" ca="1">INDIRECT(_xlfn.CONCAT(AH$4,"_d!",AH$1,$A79))</f>
        <v>1357.57470703125</v>
      </c>
      <c r="AI79" s="19" cm="1">
        <f t="array" aca="1" ref="AI79" ca="1">INDIRECT(_xlfn.CONCAT(AI$4,"_d!",AI$1,$A79))</f>
        <v>1325.7652587890625</v>
      </c>
      <c r="AJ79" s="19" cm="1">
        <f t="array" aca="1" ref="AJ79" ca="1">INDIRECT(_xlfn.CONCAT(AJ$4,"_d!",AJ$1,$A79))</f>
        <v>1247.6885986328125</v>
      </c>
      <c r="AK79" s="42">
        <f t="shared" ca="1" si="67"/>
        <v>1289.1374206250168</v>
      </c>
      <c r="AL79" s="19" cm="1">
        <f t="array" aca="1" ref="AL79" ca="1">INDIRECT(_xlfn.CONCAT(AL$4,"_d!",AL$1,$A79))</f>
        <v>1264.307373046875</v>
      </c>
      <c r="AM79" s="19" cm="1">
        <f t="array" aca="1" ref="AM79" ca="1">INDIRECT(_xlfn.CONCAT(AM$4,"_d!",AM$1,$A79))</f>
        <v>1293.064697265625</v>
      </c>
      <c r="AN79" s="19" cm="1">
        <f t="array" aca="1" ref="AN79" ca="1">INDIRECT(_xlfn.CONCAT(AN$4,"_d!",AN$1,$A79))</f>
        <v>1321.94580078125</v>
      </c>
      <c r="AO79" s="19" cm="1">
        <f t="array" aca="1" ref="AO79" ca="1">INDIRECT(_xlfn.CONCAT(AO$4,"_d!",AO$1,$A79))</f>
        <v>1351.900390625</v>
      </c>
      <c r="AP79" s="19" cm="1">
        <f t="array" aca="1" ref="AP79" ca="1">INDIRECT(_xlfn.CONCAT(AP$4,"_d!",AP$1,$A79))</f>
        <v>1332.767822265625</v>
      </c>
      <c r="AQ79" s="19" cm="1">
        <f t="array" aca="1" ref="AQ79" ca="1">INDIRECT(_xlfn.CONCAT(AQ$4,"_d!",AQ$1,$A79))</f>
        <v>1242.72216796875</v>
      </c>
      <c r="AR79" s="42">
        <f t="shared" ca="1" si="68"/>
        <v>1284.7009832540464</v>
      </c>
      <c r="AS79" s="19" cm="1">
        <f t="array" aca="1" ref="AS79" ca="1">INDIRECT(_xlfn.CONCAT(AS$4,"_d!",AS$1,$A79))</f>
        <v>1266.3221435546875</v>
      </c>
      <c r="AT79" s="19" cm="1">
        <f t="array" aca="1" ref="AT79" ca="1">INDIRECT(_xlfn.CONCAT(AT$4,"_d!",AT$1,$A79))</f>
        <v>1290.069580078125</v>
      </c>
      <c r="AU79" s="19" cm="1">
        <f t="array" aca="1" ref="AU79" ca="1">INDIRECT(_xlfn.CONCAT(AU$4,"_d!",AU$1,$A79))</f>
        <v>1317.2685546875</v>
      </c>
      <c r="AV79" s="19" cm="1">
        <f t="array" aca="1" ref="AV79" ca="1">INDIRECT(_xlfn.CONCAT(AV$4,"_d!",AV$1,$A79))</f>
        <v>1352.616455078125</v>
      </c>
      <c r="AW79" s="19" cm="1">
        <f t="array" aca="1" ref="AW79" ca="1">INDIRECT(_xlfn.CONCAT(AW$4,"_d!",AW$1,$A79))</f>
        <v>1325.81005859375</v>
      </c>
      <c r="AX79" s="19" cm="1">
        <f t="array" aca="1" ref="AX79" ca="1">INDIRECT(_xlfn.CONCAT(AX$4,"_d!",AX$1,$A79))</f>
        <v>1241.6131591796875</v>
      </c>
      <c r="AY79" s="42">
        <f t="shared" ca="1" si="69"/>
        <v>1283.7905433909509</v>
      </c>
      <c r="AZ79" s="19" cm="1">
        <f t="array" aca="1" ref="AZ79" ca="1">INDIRECT(_xlfn.CONCAT(AZ$4,"_d!",AZ$1,$A79))</f>
        <v>1264.2386474609375</v>
      </c>
      <c r="BA79" s="19" cm="1">
        <f t="array" aca="1" ref="BA79" ca="1">INDIRECT(_xlfn.CONCAT(BA$4,"_d!",BA$1,$A79))</f>
        <v>1292.4327392578125</v>
      </c>
      <c r="BB79" s="19" cm="1">
        <f t="array" aca="1" ref="BB79" ca="1">INDIRECT(_xlfn.CONCAT(BB$4,"_d!",BB$1,$A79))</f>
        <v>1312.762451171875</v>
      </c>
      <c r="BC79" s="19" cm="1">
        <f t="array" aca="1" ref="BC79" ca="1">INDIRECT(_xlfn.CONCAT(BC$4,"_d!",BC$1,$A79))</f>
        <v>1339.47802734375</v>
      </c>
      <c r="BD79" s="19" cm="1">
        <f t="array" aca="1" ref="BD79" ca="1">INDIRECT(_xlfn.CONCAT(BD$4,"_d!",BD$1,$A79))</f>
        <v>1331.8106689453125</v>
      </c>
      <c r="BE79" s="19" cm="1">
        <f t="array" aca="1" ref="BE79" ca="1">INDIRECT(_xlfn.CONCAT(BE$4,"_d!",BE$1,$A79))</f>
        <v>1246.6141357421875</v>
      </c>
      <c r="BF79" s="42">
        <f t="shared" ca="1" si="70"/>
        <v>1283.3881324094227</v>
      </c>
      <c r="BG79" s="19" cm="1">
        <f t="array" aca="1" ref="BG79" ca="1">INDIRECT(_xlfn.CONCAT(BG$4,"_d!",BG$1,$A79))</f>
        <v>1256.7744140625</v>
      </c>
      <c r="BH79" s="19" cm="1">
        <f t="array" aca="1" ref="BH79" ca="1">INDIRECT(_xlfn.CONCAT(BH$4,"_d!",BH$1,$A79))</f>
        <v>1286.2568359375</v>
      </c>
      <c r="BI79" s="19" cm="1">
        <f t="array" aca="1" ref="BI79" ca="1">INDIRECT(_xlfn.CONCAT(BI$4,"_d!",BI$1,$A79))</f>
        <v>1307.015380859375</v>
      </c>
      <c r="BJ79" s="19" cm="1">
        <f t="array" aca="1" ref="BJ79" ca="1">INDIRECT(_xlfn.CONCAT(BJ$4,"_d!",BJ$1,$A79))</f>
        <v>1331.5069580078125</v>
      </c>
      <c r="BK79" s="19" cm="1">
        <f t="array" aca="1" ref="BK79" ca="1">INDIRECT(_xlfn.CONCAT(BK$4,"_d!",BK$1,$A79))</f>
        <v>1323.99072265625</v>
      </c>
      <c r="BL79" s="19" cm="1">
        <f t="array" aca="1" ref="BL79" ca="1">INDIRECT(_xlfn.CONCAT(BL$4,"_d!",BL$1,$A79))</f>
        <v>1242.3587646484375</v>
      </c>
      <c r="BM79" s="42">
        <f t="shared" ca="1" si="71"/>
        <v>1276.620306527946</v>
      </c>
      <c r="BN79" s="19" cm="1">
        <f t="array" aca="1" ref="BN79" ca="1">INDIRECT(_xlfn.CONCAT(BN$4,"_d!",BN$1,$A79))</f>
        <v>1253.98291015625</v>
      </c>
      <c r="BO79" s="19" cm="1">
        <f t="array" aca="1" ref="BO79" ca="1">INDIRECT(_xlfn.CONCAT(BO$4,"_d!",BO$1,$A79))</f>
        <v>1284.3697509765625</v>
      </c>
      <c r="BP79" s="19" cm="1">
        <f t="array" aca="1" ref="BP79" ca="1">INDIRECT(_xlfn.CONCAT(BP$4,"_d!",BP$1,$A79))</f>
        <v>1305.277587890625</v>
      </c>
      <c r="BQ79" s="19" cm="1">
        <f t="array" aca="1" ref="BQ79" ca="1">INDIRECT(_xlfn.CONCAT(BQ$4,"_d!",BQ$1,$A79))</f>
        <v>1354.4844970703125</v>
      </c>
      <c r="BR79" s="19" cm="1">
        <f t="array" aca="1" ref="BR79" ca="1">INDIRECT(_xlfn.CONCAT(BR$4,"_d!",BR$1,$A79))</f>
        <v>1320.49072265625</v>
      </c>
      <c r="BS79" s="19" cm="1">
        <f t="array" aca="1" ref="BS79" ca="1">INDIRECT(_xlfn.CONCAT(BS$4,"_d!",BS$1,$A79))</f>
        <v>1242.210205078125</v>
      </c>
      <c r="BT79" s="42">
        <f t="shared" ca="1" si="72"/>
        <v>1275.4541291483451</v>
      </c>
      <c r="BU79" s="42"/>
      <c r="BV79" s="45">
        <f t="shared" ca="1" si="73"/>
        <v>1295.6800355986773</v>
      </c>
      <c r="BW79" s="45">
        <f t="shared" ca="1" si="74"/>
        <v>1297.1554992513134</v>
      </c>
      <c r="BX79" s="45">
        <f t="shared" ca="1" si="75"/>
        <v>1279.0985411542058</v>
      </c>
      <c r="BY79" s="45">
        <f t="shared" ca="1" si="76"/>
        <v>1286.683464881924</v>
      </c>
      <c r="BZ79" s="45">
        <f t="shared" ca="1" si="77"/>
        <v>1289.1374206250168</v>
      </c>
      <c r="CA79" s="45">
        <f t="shared" ca="1" si="78"/>
        <v>1284.7009832540464</v>
      </c>
      <c r="CB79" s="45">
        <f t="shared" ca="1" si="79"/>
        <v>1283.7905433909509</v>
      </c>
      <c r="CC79" s="45">
        <f t="shared" ca="1" si="80"/>
        <v>1283.3881324094227</v>
      </c>
      <c r="CD79" s="45">
        <f t="shared" ca="1" si="81"/>
        <v>1276.620306527946</v>
      </c>
      <c r="CE79" s="45">
        <f t="shared" ca="1" si="82"/>
        <v>1275.4541291483451</v>
      </c>
      <c r="CF79" s="45" cm="1">
        <f t="array" aca="1" ref="CF79" ca="1">+SUMPRODUCT($BV$3:$CE$3/100,$BV79:$CE79)</f>
        <v>1283.0612435894634</v>
      </c>
      <c r="CG79" s="24"/>
      <c r="CH79" s="24">
        <f t="shared" ca="1" si="85"/>
        <v>7.1882350356144542E-2</v>
      </c>
      <c r="CI79" s="24">
        <f t="shared" ca="1" si="85"/>
        <v>7.0538531463887333E-2</v>
      </c>
      <c r="CJ79" s="24">
        <f t="shared" ca="1" si="85"/>
        <v>7.0936849416202374E-2</v>
      </c>
      <c r="CK79" s="24">
        <f t="shared" ca="1" si="84"/>
        <v>6.7839249824804604E-2</v>
      </c>
      <c r="CL79" s="24">
        <f t="shared" ca="1" si="84"/>
        <v>6.8109090596937927E-2</v>
      </c>
      <c r="CM79" s="24">
        <f t="shared" ca="1" si="84"/>
        <v>6.7245416372482714E-2</v>
      </c>
      <c r="CN79" s="24">
        <f t="shared" ca="1" si="84"/>
        <v>6.6032573321678001E-2</v>
      </c>
      <c r="CO79" s="24">
        <f t="shared" ca="1" si="84"/>
        <v>6.5044632510054878E-2</v>
      </c>
      <c r="CP79" s="24">
        <f t="shared" ca="1" si="84"/>
        <v>6.4366122890096689E-2</v>
      </c>
      <c r="CQ79" s="24">
        <f t="shared" ca="1" si="50"/>
        <v>6.2303475505792516E-2</v>
      </c>
      <c r="CR79" s="24">
        <f t="shared" ca="1" si="50"/>
        <v>6.6429764917750544E-2</v>
      </c>
      <c r="CS79" s="24">
        <f>+[1]NAC!AX80</f>
        <v>9.7847512418197669E-2</v>
      </c>
      <c r="CT79" s="24"/>
      <c r="CU79" s="24">
        <f t="shared" ca="1" si="52"/>
        <v>1.0318970298819337</v>
      </c>
      <c r="CV79" s="24">
        <f t="shared" ca="1" si="53"/>
        <v>1.0295828694654623</v>
      </c>
      <c r="CW79" s="24">
        <f t="shared" ca="1" si="54"/>
        <v>1.0333673235148697</v>
      </c>
      <c r="CX79" s="24">
        <f t="shared" ca="1" si="55"/>
        <v>1.0262877834234798</v>
      </c>
      <c r="CY79" s="24">
        <f t="shared" ca="1" si="56"/>
        <v>1.0254985599441429</v>
      </c>
      <c r="CZ79" s="24">
        <f t="shared" ca="1" si="57"/>
        <v>1.0255441328006416</v>
      </c>
      <c r="DA79" s="24">
        <f t="shared" ca="1" si="58"/>
        <v>1.0219126361739499</v>
      </c>
      <c r="DB79" s="24">
        <f t="shared" ca="1" si="59"/>
        <v>1.0238914508010639</v>
      </c>
      <c r="DC79" s="24">
        <f t="shared" ca="1" si="60"/>
        <v>1.0228113375025307</v>
      </c>
      <c r="DD79" s="24">
        <f t="shared" ca="1" si="61"/>
        <v>1.0235962396093501</v>
      </c>
      <c r="DE79" s="48">
        <f t="shared" ca="1" si="62"/>
        <v>1.0255041177526643</v>
      </c>
      <c r="DF79" s="48">
        <f>+[1]NAC!AG80</f>
        <v>1.0251026207767606</v>
      </c>
      <c r="DG79" s="24">
        <f t="shared" ca="1" si="49"/>
        <v>8.3007902725835692E-3</v>
      </c>
    </row>
    <row r="80" spans="1:111" x14ac:dyDescent="0.25">
      <c r="A80">
        <f t="shared" si="83"/>
        <v>107</v>
      </c>
      <c r="B80" s="35">
        <f>+NAC!A80</f>
        <v>44986</v>
      </c>
      <c r="C80" s="19" cm="1">
        <f t="array" aca="1" ref="C80" ca="1">INDIRECT(_xlfn.CONCAT(C$4,"_d!",C$1,$A80))</f>
        <v>1388.2459716796875</v>
      </c>
      <c r="D80" s="19" cm="1">
        <f t="array" aca="1" ref="D80" ca="1">INDIRECT(_xlfn.CONCAT(D$4,"_d!",D$1,$A80))</f>
        <v>1403.888427734375</v>
      </c>
      <c r="E80" s="19" cm="1">
        <f t="array" aca="1" ref="E80" ca="1">INDIRECT(_xlfn.CONCAT(E$4,"_d!",E$1,$A80))</f>
        <v>1439.757080078125</v>
      </c>
      <c r="F80" s="19" cm="1">
        <f t="array" aca="1" ref="F80" ca="1">INDIRECT(_xlfn.CONCAT(F$4,"_d!",F$1,$A80))</f>
        <v>1452.8975830078125</v>
      </c>
      <c r="G80" s="19" cm="1">
        <f t="array" aca="1" ref="G80" ca="1">INDIRECT(_xlfn.CONCAT(G$4,"_d!",G$1,$A80))</f>
        <v>1448.3853759765625</v>
      </c>
      <c r="H80" s="19" cm="1">
        <f t="array" aca="1" ref="H80" ca="1">INDIRECT(_xlfn.CONCAT(H$4,"_d!",H$1,$A80))</f>
        <v>1319.866455078125</v>
      </c>
      <c r="I80" s="42">
        <f t="shared" ca="1" si="63"/>
        <v>1399.6208351757775</v>
      </c>
      <c r="J80" s="19" cm="1">
        <f t="array" aca="1" ref="J80" ca="1">INDIRECT(_xlfn.CONCAT(J$4,"_d!",J$1,$A80))</f>
        <v>1388.4873046875</v>
      </c>
      <c r="K80" s="19" cm="1">
        <f t="array" aca="1" ref="K80" ca="1">INDIRECT(_xlfn.CONCAT(K$4,"_d!",K$1,$A80))</f>
        <v>1406.529052734375</v>
      </c>
      <c r="L80" s="19" cm="1">
        <f t="array" aca="1" ref="L80" ca="1">INDIRECT(_xlfn.CONCAT(L$4,"_d!",L$1,$A80))</f>
        <v>1433.51708984375</v>
      </c>
      <c r="M80" s="19" cm="1">
        <f t="array" aca="1" ref="M80" ca="1">INDIRECT(_xlfn.CONCAT(M$4,"_d!",M$1,$A80))</f>
        <v>1441.7086181640625</v>
      </c>
      <c r="N80" s="19" cm="1">
        <f t="array" aca="1" ref="N80" ca="1">INDIRECT(_xlfn.CONCAT(N$4,"_d!",N$1,$A80))</f>
        <v>1443.6014404296875</v>
      </c>
      <c r="O80" s="19" cm="1">
        <f t="array" aca="1" ref="O80" ca="1">INDIRECT(_xlfn.CONCAT(O$4,"_d!",O$1,$A80))</f>
        <v>1329.110595703125</v>
      </c>
      <c r="P80" s="42">
        <f t="shared" ca="1" si="64"/>
        <v>1399.8724294098097</v>
      </c>
      <c r="Q80" s="19" cm="1">
        <f t="array" aca="1" ref="Q80" ca="1">INDIRECT(_xlfn.CONCAT(Q$4,"_d!",Q$1,$A80))</f>
        <v>1372.19384765625</v>
      </c>
      <c r="R80" s="19" cm="1">
        <f t="array" aca="1" ref="R80" ca="1">INDIRECT(_xlfn.CONCAT(R$4,"_d!",R$1,$A80))</f>
        <v>1372.19384765625</v>
      </c>
      <c r="S80" s="19" cm="1">
        <f t="array" aca="1" ref="S80" ca="1">INDIRECT(_xlfn.CONCAT(S$4,"_d!",S$1,$A80))</f>
        <v>1427.096923828125</v>
      </c>
      <c r="T80" s="19" cm="1">
        <f t="array" aca="1" ref="T80" ca="1">INDIRECT(_xlfn.CONCAT(T$4,"_d!",T$1,$A80))</f>
        <v>1449.14306640625</v>
      </c>
      <c r="U80" s="19" cm="1">
        <f t="array" aca="1" ref="U80" ca="1">INDIRECT(_xlfn.CONCAT(U$4,"_d!",U$1,$A80))</f>
        <v>1440.6707763671875</v>
      </c>
      <c r="V80" s="19" cm="1">
        <f t="array" aca="1" ref="V80" ca="1">INDIRECT(_xlfn.CONCAT(V$4,"_d!",V$1,$A80))</f>
        <v>1326.9981689453125</v>
      </c>
      <c r="W80" s="42">
        <f t="shared" ca="1" si="65"/>
        <v>1381.1400395383371</v>
      </c>
      <c r="X80" s="19" cm="1">
        <f t="array" aca="1" ref="X80" ca="1">INDIRECT(_xlfn.CONCAT(X$4,"_d!",X$1,$A80))</f>
        <v>1366.61083984375</v>
      </c>
      <c r="Y80" s="19" cm="1">
        <f t="array" aca="1" ref="Y80" ca="1">INDIRECT(_xlfn.CONCAT(Y$4,"_d!",Y$1,$A80))</f>
        <v>1399.068603515625</v>
      </c>
      <c r="Z80" s="19" cm="1">
        <f t="array" aca="1" ref="Z80" ca="1">INDIRECT(_xlfn.CONCAT(Z$4,"_d!",Z$1,$A80))</f>
        <v>1425.2359619140625</v>
      </c>
      <c r="AA80" s="19" cm="1">
        <f t="array" aca="1" ref="AA80" ca="1">INDIRECT(_xlfn.CONCAT(AA$4,"_d!",AA$1,$A80))</f>
        <v>1436.3157958984375</v>
      </c>
      <c r="AB80" s="19" cm="1">
        <f t="array" aca="1" ref="AB80" ca="1">INDIRECT(_xlfn.CONCAT(AB$4,"_d!",AB$1,$A80))</f>
        <v>1441.1123046875</v>
      </c>
      <c r="AC80" s="19" cm="1">
        <f t="array" aca="1" ref="AC80" ca="1">INDIRECT(_xlfn.CONCAT(AC$4,"_d!",AC$1,$A80))</f>
        <v>1328.204833984375</v>
      </c>
      <c r="AD80" s="42">
        <f t="shared" ca="1" si="66"/>
        <v>1386.8628509010034</v>
      </c>
      <c r="AE80" s="19" cm="1">
        <f t="array" aca="1" ref="AE80" ca="1">INDIRECT(_xlfn.CONCAT(AE$4,"_d!",AE$1,$A80))</f>
        <v>1374.0933837890625</v>
      </c>
      <c r="AF80" s="19" cm="1">
        <f t="array" aca="1" ref="AF80" ca="1">INDIRECT(_xlfn.CONCAT(AF$4,"_d!",AF$1,$A80))</f>
        <v>1396.482666015625</v>
      </c>
      <c r="AG80" s="19" cm="1">
        <f t="array" aca="1" ref="AG80" ca="1">INDIRECT(_xlfn.CONCAT(AG$4,"_d!",AG$1,$A80))</f>
        <v>1421.33984375</v>
      </c>
      <c r="AH80" s="19" cm="1">
        <f t="array" aca="1" ref="AH80" ca="1">INDIRECT(_xlfn.CONCAT(AH$4,"_d!",AH$1,$A80))</f>
        <v>1441.68896484375</v>
      </c>
      <c r="AI80" s="19" cm="1">
        <f t="array" aca="1" ref="AI80" ca="1">INDIRECT(_xlfn.CONCAT(AI$4,"_d!",AI$1,$A80))</f>
        <v>1431.552490234375</v>
      </c>
      <c r="AJ80" s="19" cm="1">
        <f t="array" aca="1" ref="AJ80" ca="1">INDIRECT(_xlfn.CONCAT(AJ$4,"_d!",AJ$1,$A80))</f>
        <v>1332.7958984375</v>
      </c>
      <c r="AK80" s="42">
        <f t="shared" ca="1" si="67"/>
        <v>1388.9051936465855</v>
      </c>
      <c r="AL80" s="19" cm="1">
        <f t="array" aca="1" ref="AL80" ca="1">INDIRECT(_xlfn.CONCAT(AL$4,"_d!",AL$1,$A80))</f>
        <v>1369.2169189453125</v>
      </c>
      <c r="AM80" s="19" cm="1">
        <f t="array" aca="1" ref="AM80" ca="1">INDIRECT(_xlfn.CONCAT(AM$4,"_d!",AM$1,$A80))</f>
        <v>1394.404052734375</v>
      </c>
      <c r="AN80" s="19" cm="1">
        <f t="array" aca="1" ref="AN80" ca="1">INDIRECT(_xlfn.CONCAT(AN$4,"_d!",AN$1,$A80))</f>
        <v>1418.32275390625</v>
      </c>
      <c r="AO80" s="19" cm="1">
        <f t="array" aca="1" ref="AO80" ca="1">INDIRECT(_xlfn.CONCAT(AO$4,"_d!",AO$1,$A80))</f>
        <v>1435.2647705078125</v>
      </c>
      <c r="AP80" s="19" cm="1">
        <f t="array" aca="1" ref="AP80" ca="1">INDIRECT(_xlfn.CONCAT(AP$4,"_d!",AP$1,$A80))</f>
        <v>1435.8380126953125</v>
      </c>
      <c r="AQ80" s="19" cm="1">
        <f t="array" aca="1" ref="AQ80" ca="1">INDIRECT(_xlfn.CONCAT(AQ$4,"_d!",AQ$1,$A80))</f>
        <v>1328.734130859375</v>
      </c>
      <c r="AR80" s="42">
        <f t="shared" ca="1" si="68"/>
        <v>1385.6146755003274</v>
      </c>
      <c r="AS80" s="19" cm="1">
        <f t="array" aca="1" ref="AS80" ca="1">INDIRECT(_xlfn.CONCAT(AS$4,"_d!",AS$1,$A80))</f>
        <v>1366.238037109375</v>
      </c>
      <c r="AT80" s="19" cm="1">
        <f t="array" aca="1" ref="AT80" ca="1">INDIRECT(_xlfn.CONCAT(AT$4,"_d!",AT$1,$A80))</f>
        <v>1390.75244140625</v>
      </c>
      <c r="AU80" s="19" cm="1">
        <f t="array" aca="1" ref="AU80" ca="1">INDIRECT(_xlfn.CONCAT(AU$4,"_d!",AU$1,$A80))</f>
        <v>1413.0428466796875</v>
      </c>
      <c r="AV80" s="19" cm="1">
        <f t="array" aca="1" ref="AV80" ca="1">INDIRECT(_xlfn.CONCAT(AV$4,"_d!",AV$1,$A80))</f>
        <v>1434.9752197265625</v>
      </c>
      <c r="AW80" s="19" cm="1">
        <f t="array" aca="1" ref="AW80" ca="1">INDIRECT(_xlfn.CONCAT(AW$4,"_d!",AW$1,$A80))</f>
        <v>1427.8204345703125</v>
      </c>
      <c r="AX80" s="19" cm="1">
        <f t="array" aca="1" ref="AX80" ca="1">INDIRECT(_xlfn.CONCAT(AX$4,"_d!",AX$1,$A80))</f>
        <v>1326.64208984375</v>
      </c>
      <c r="AY80" s="42">
        <f t="shared" ca="1" si="69"/>
        <v>1382.1084556049882</v>
      </c>
      <c r="AZ80" s="19" cm="1">
        <f t="array" aca="1" ref="AZ80" ca="1">INDIRECT(_xlfn.CONCAT(AZ$4,"_d!",AZ$1,$A80))</f>
        <v>1363.8536376953125</v>
      </c>
      <c r="BA80" s="19" cm="1">
        <f t="array" aca="1" ref="BA80" ca="1">INDIRECT(_xlfn.CONCAT(BA$4,"_d!",BA$1,$A80))</f>
        <v>1391.5946044921875</v>
      </c>
      <c r="BB80" s="19" cm="1">
        <f t="array" aca="1" ref="BB80" ca="1">INDIRECT(_xlfn.CONCAT(BB$4,"_d!",BB$1,$A80))</f>
        <v>1407.9832763671875</v>
      </c>
      <c r="BC80" s="19" cm="1">
        <f t="array" aca="1" ref="BC80" ca="1">INDIRECT(_xlfn.CONCAT(BC$4,"_d!",BC$1,$A80))</f>
        <v>1422.275390625</v>
      </c>
      <c r="BD80" s="19" cm="1">
        <f t="array" aca="1" ref="BD80" ca="1">INDIRECT(_xlfn.CONCAT(BD$4,"_d!",BD$1,$A80))</f>
        <v>1434.1141357421875</v>
      </c>
      <c r="BE80" s="19" cm="1">
        <f t="array" aca="1" ref="BE80" ca="1">INDIRECT(_xlfn.CONCAT(BE$4,"_d!",BE$1,$A80))</f>
        <v>1332.8492431640625</v>
      </c>
      <c r="BF80" s="42">
        <f t="shared" ca="1" si="70"/>
        <v>1381.145390202953</v>
      </c>
      <c r="BG80" s="19" cm="1">
        <f t="array" aca="1" ref="BG80" ca="1">INDIRECT(_xlfn.CONCAT(BG$4,"_d!",BG$1,$A80))</f>
        <v>1355.986328125</v>
      </c>
      <c r="BH80" s="19" cm="1">
        <f t="array" aca="1" ref="BH80" ca="1">INDIRECT(_xlfn.CONCAT(BH$4,"_d!",BH$1,$A80))</f>
        <v>1385.224853515625</v>
      </c>
      <c r="BI80" s="19" cm="1">
        <f t="array" aca="1" ref="BI80" ca="1">INDIRECT(_xlfn.CONCAT(BI$4,"_d!",BI$1,$A80))</f>
        <v>1399.4010009765625</v>
      </c>
      <c r="BJ80" s="19" cm="1">
        <f t="array" aca="1" ref="BJ80" ca="1">INDIRECT(_xlfn.CONCAT(BJ$4,"_d!",BJ$1,$A80))</f>
        <v>1414.66650390625</v>
      </c>
      <c r="BK80" s="19" cm="1">
        <f t="array" aca="1" ref="BK80" ca="1">INDIRECT(_xlfn.CONCAT(BK$4,"_d!",BK$1,$A80))</f>
        <v>1425.3460693359375</v>
      </c>
      <c r="BL80" s="19" cm="1">
        <f t="array" aca="1" ref="BL80" ca="1">INDIRECT(_xlfn.CONCAT(BL$4,"_d!",BL$1,$A80))</f>
        <v>1327.244873046875</v>
      </c>
      <c r="BM80" s="42">
        <f t="shared" ca="1" si="71"/>
        <v>1373.8025235045629</v>
      </c>
      <c r="BN80" s="19" cm="1">
        <f t="array" aca="1" ref="BN80" ca="1">INDIRECT(_xlfn.CONCAT(BN$4,"_d!",BN$1,$A80))</f>
        <v>1348.5999755859375</v>
      </c>
      <c r="BO80" s="19" cm="1">
        <f t="array" aca="1" ref="BO80" ca="1">INDIRECT(_xlfn.CONCAT(BO$4,"_d!",BO$1,$A80))</f>
        <v>1378.58447265625</v>
      </c>
      <c r="BP80" s="19" cm="1">
        <f t="array" aca="1" ref="BP80" ca="1">INDIRECT(_xlfn.CONCAT(BP$4,"_d!",BP$1,$A80))</f>
        <v>1395.6707763671875</v>
      </c>
      <c r="BQ80" s="19" cm="1">
        <f t="array" aca="1" ref="BQ80" ca="1">INDIRECT(_xlfn.CONCAT(BQ$4,"_d!",BQ$1,$A80))</f>
        <v>1435.3651123046875</v>
      </c>
      <c r="BR80" s="19" cm="1">
        <f t="array" aca="1" ref="BR80" ca="1">INDIRECT(_xlfn.CONCAT(BR$4,"_d!",BR$1,$A80))</f>
        <v>1418.4947509765625</v>
      </c>
      <c r="BS80" s="19" cm="1">
        <f t="array" aca="1" ref="BS80" ca="1">INDIRECT(_xlfn.CONCAT(BS$4,"_d!",BS$1,$A80))</f>
        <v>1324.274658203125</v>
      </c>
      <c r="BT80" s="42">
        <f t="shared" ca="1" si="72"/>
        <v>1368.4701361216987</v>
      </c>
      <c r="BU80" s="42"/>
      <c r="BV80" s="45">
        <f t="shared" ca="1" si="73"/>
        <v>1399.6208351757775</v>
      </c>
      <c r="BW80" s="45">
        <f t="shared" ca="1" si="74"/>
        <v>1399.8724294098097</v>
      </c>
      <c r="BX80" s="45">
        <f t="shared" ca="1" si="75"/>
        <v>1381.1400395383371</v>
      </c>
      <c r="BY80" s="45">
        <f t="shared" ca="1" si="76"/>
        <v>1386.8628509010034</v>
      </c>
      <c r="BZ80" s="45">
        <f t="shared" ca="1" si="77"/>
        <v>1388.9051936465855</v>
      </c>
      <c r="CA80" s="45">
        <f t="shared" ca="1" si="78"/>
        <v>1385.6146755003274</v>
      </c>
      <c r="CB80" s="45">
        <f t="shared" ca="1" si="79"/>
        <v>1382.1084556049882</v>
      </c>
      <c r="CC80" s="45">
        <f t="shared" ca="1" si="80"/>
        <v>1381.145390202953</v>
      </c>
      <c r="CD80" s="45">
        <f t="shared" ca="1" si="81"/>
        <v>1373.8025235045629</v>
      </c>
      <c r="CE80" s="45">
        <f t="shared" ca="1" si="82"/>
        <v>1368.4701361216987</v>
      </c>
      <c r="CF80" s="45" cm="1">
        <f t="array" aca="1" ref="CF80" ca="1">+SUMPRODUCT($BV$3:$CE$3/100,$BV80:$CE80)</f>
        <v>1381.5776911804167</v>
      </c>
      <c r="CG80" s="24"/>
      <c r="CH80" s="24">
        <f t="shared" ca="1" si="85"/>
        <v>8.0221039702192964E-2</v>
      </c>
      <c r="CI80" s="24">
        <f t="shared" ca="1" si="85"/>
        <v>7.9186288935892524E-2</v>
      </c>
      <c r="CJ80" s="24">
        <f t="shared" ca="1" si="85"/>
        <v>7.9776104108486567E-2</v>
      </c>
      <c r="CK80" s="24">
        <f t="shared" ca="1" si="84"/>
        <v>7.7858609948230351E-2</v>
      </c>
      <c r="CL80" s="24">
        <f t="shared" ca="1" si="84"/>
        <v>7.7391107747999399E-2</v>
      </c>
      <c r="CM80" s="24">
        <f t="shared" ca="1" si="84"/>
        <v>7.8550334717324422E-2</v>
      </c>
      <c r="CN80" s="24">
        <f t="shared" ca="1" si="84"/>
        <v>7.6584075743652447E-2</v>
      </c>
      <c r="CO80" s="24">
        <f t="shared" ca="1" si="84"/>
        <v>7.6171234036582103E-2</v>
      </c>
      <c r="CP80" s="24">
        <f t="shared" ca="1" si="84"/>
        <v>7.6124605318965699E-2</v>
      </c>
      <c r="CQ80" s="24">
        <f t="shared" ca="1" si="50"/>
        <v>7.2927755571627451E-2</v>
      </c>
      <c r="CR80" s="24">
        <f t="shared" ca="1" si="50"/>
        <v>7.6782342295170558E-2</v>
      </c>
      <c r="CS80" s="24">
        <f>+[1]NAC!AX81</f>
        <v>9.3435794311979237E-2</v>
      </c>
      <c r="CT80" s="24"/>
      <c r="CU80" s="24">
        <f t="shared" ca="1" si="52"/>
        <v>1.0520190507113161</v>
      </c>
      <c r="CV80" s="24">
        <f t="shared" ca="1" si="53"/>
        <v>1.0494689556958541</v>
      </c>
      <c r="CW80" s="24">
        <f t="shared" ca="1" si="54"/>
        <v>1.0522576476508707</v>
      </c>
      <c r="CX80" s="24">
        <f t="shared" ca="1" si="55"/>
        <v>1.0451604866400541</v>
      </c>
      <c r="CY80" s="24">
        <f t="shared" ca="1" si="56"/>
        <v>1.0442427621083215</v>
      </c>
      <c r="CZ80" s="24">
        <f t="shared" ca="1" si="57"/>
        <v>1.0441555547665615</v>
      </c>
      <c r="DA80" s="24">
        <f t="shared" ca="1" si="58"/>
        <v>1.0397936135687731</v>
      </c>
      <c r="DB80" s="24">
        <f t="shared" ca="1" si="59"/>
        <v>1.0412883196155134</v>
      </c>
      <c r="DC80" s="24">
        <f t="shared" ca="1" si="60"/>
        <v>1.0407378185323082</v>
      </c>
      <c r="DD80" s="24">
        <f t="shared" ca="1" si="61"/>
        <v>1.0398846908996031</v>
      </c>
      <c r="DE80" s="48">
        <f t="shared" ca="1" si="62"/>
        <v>1.0436052834216722</v>
      </c>
      <c r="DF80" s="48">
        <f>+[1]NAC!AG81</f>
        <v>1.0428930631563378</v>
      </c>
      <c r="DG80" s="24">
        <f t="shared" ca="1" si="49"/>
        <v>1.2134359811712958E-2</v>
      </c>
    </row>
    <row r="81" spans="1:111" x14ac:dyDescent="0.25">
      <c r="A81">
        <f t="shared" si="83"/>
        <v>108</v>
      </c>
      <c r="B81" s="35">
        <f>+NAC!A81</f>
        <v>45017</v>
      </c>
      <c r="C81" s="19" cm="1">
        <f t="array" aca="1" ref="C81" ca="1">INDIRECT(_xlfn.CONCAT(C$4,"_d!",C$1,$A81))</f>
        <v>1514.1851806640625</v>
      </c>
      <c r="D81" s="19" cm="1">
        <f t="array" aca="1" ref="D81" ca="1">INDIRECT(_xlfn.CONCAT(D$4,"_d!",D$1,$A81))</f>
        <v>1529.9046630859375</v>
      </c>
      <c r="E81" s="19" cm="1">
        <f t="array" aca="1" ref="E81" ca="1">INDIRECT(_xlfn.CONCAT(E$4,"_d!",E$1,$A81))</f>
        <v>1553.3253173828125</v>
      </c>
      <c r="F81" s="19" cm="1">
        <f t="array" aca="1" ref="F81" ca="1">INDIRECT(_xlfn.CONCAT(F$4,"_d!",F$1,$A81))</f>
        <v>1577.6873779296875</v>
      </c>
      <c r="G81" s="19" cm="1">
        <f t="array" aca="1" ref="G81" ca="1">INDIRECT(_xlfn.CONCAT(G$4,"_d!",G$1,$A81))</f>
        <v>1556.58056640625</v>
      </c>
      <c r="H81" s="19" cm="1">
        <f t="array" aca="1" ref="H81" ca="1">INDIRECT(_xlfn.CONCAT(H$4,"_d!",H$1,$A81))</f>
        <v>1430.3359375</v>
      </c>
      <c r="I81" s="42">
        <f t="shared" ca="1" si="63"/>
        <v>1522.6016737710727</v>
      </c>
      <c r="J81" s="19" cm="1">
        <f t="array" aca="1" ref="J81" ca="1">INDIRECT(_xlfn.CONCAT(J$4,"_d!",J$1,$A81))</f>
        <v>1513.7249755859375</v>
      </c>
      <c r="K81" s="19" cm="1">
        <f t="array" aca="1" ref="K81" ca="1">INDIRECT(_xlfn.CONCAT(K$4,"_d!",K$1,$A81))</f>
        <v>1530.3250732421875</v>
      </c>
      <c r="L81" s="19" cm="1">
        <f t="array" aca="1" ref="L81" ca="1">INDIRECT(_xlfn.CONCAT(L$4,"_d!",L$1,$A81))</f>
        <v>1545.7431640625</v>
      </c>
      <c r="M81" s="19" cm="1">
        <f t="array" aca="1" ref="M81" ca="1">INDIRECT(_xlfn.CONCAT(M$4,"_d!",M$1,$A81))</f>
        <v>1564.352783203125</v>
      </c>
      <c r="N81" s="19" cm="1">
        <f t="array" aca="1" ref="N81" ca="1">INDIRECT(_xlfn.CONCAT(N$4,"_d!",N$1,$A81))</f>
        <v>1550.36083984375</v>
      </c>
      <c r="O81" s="19" cm="1">
        <f t="array" aca="1" ref="O81" ca="1">INDIRECT(_xlfn.CONCAT(O$4,"_d!",O$1,$A81))</f>
        <v>1439.899169921875</v>
      </c>
      <c r="P81" s="42">
        <f t="shared" ca="1" si="64"/>
        <v>1521.5600500991818</v>
      </c>
      <c r="Q81" s="19" cm="1">
        <f t="array" aca="1" ref="Q81" ca="1">INDIRECT(_xlfn.CONCAT(Q$4,"_d!",Q$1,$A81))</f>
        <v>1494.0714111328125</v>
      </c>
      <c r="R81" s="19" cm="1">
        <f t="array" aca="1" ref="R81" ca="1">INDIRECT(_xlfn.CONCAT(R$4,"_d!",R$1,$A81))</f>
        <v>1494.0714111328125</v>
      </c>
      <c r="S81" s="19" cm="1">
        <f t="array" aca="1" ref="S81" ca="1">INDIRECT(_xlfn.CONCAT(S$4,"_d!",S$1,$A81))</f>
        <v>1537.4700927734375</v>
      </c>
      <c r="T81" s="19" cm="1">
        <f t="array" aca="1" ref="T81" ca="1">INDIRECT(_xlfn.CONCAT(T$4,"_d!",T$1,$A81))</f>
        <v>1569.863525390625</v>
      </c>
      <c r="U81" s="19" cm="1">
        <f t="array" aca="1" ref="U81" ca="1">INDIRECT(_xlfn.CONCAT(U$4,"_d!",U$1,$A81))</f>
        <v>1545.7847900390625</v>
      </c>
      <c r="V81" s="19" cm="1">
        <f t="array" aca="1" ref="V81" ca="1">INDIRECT(_xlfn.CONCAT(V$4,"_d!",V$1,$A81))</f>
        <v>1437.3775634765625</v>
      </c>
      <c r="W81" s="42">
        <f t="shared" ca="1" si="65"/>
        <v>1500.3929964003657</v>
      </c>
      <c r="X81" s="19" cm="1">
        <f t="array" aca="1" ref="X81" ca="1">INDIRECT(_xlfn.CONCAT(X$4,"_d!",X$1,$A81))</f>
        <v>1485.615966796875</v>
      </c>
      <c r="Y81" s="19" cm="1">
        <f t="array" aca="1" ref="Y81" ca="1">INDIRECT(_xlfn.CONCAT(Y$4,"_d!",Y$1,$A81))</f>
        <v>1520.40576171875</v>
      </c>
      <c r="Z81" s="19" cm="1">
        <f t="array" aca="1" ref="Z81" ca="1">INDIRECT(_xlfn.CONCAT(Z$4,"_d!",Z$1,$A81))</f>
        <v>1534.317138671875</v>
      </c>
      <c r="AA81" s="19" cm="1">
        <f t="array" aca="1" ref="AA81" ca="1">INDIRECT(_xlfn.CONCAT(AA$4,"_d!",AA$1,$A81))</f>
        <v>1557.32177734375</v>
      </c>
      <c r="AB81" s="19" cm="1">
        <f t="array" aca="1" ref="AB81" ca="1">INDIRECT(_xlfn.CONCAT(AB$4,"_d!",AB$1,$A81))</f>
        <v>1545.400146484375</v>
      </c>
      <c r="AC81" s="19" cm="1">
        <f t="array" aca="1" ref="AC81" ca="1">INDIRECT(_xlfn.CONCAT(AC$4,"_d!",AC$1,$A81))</f>
        <v>1436.840087890625</v>
      </c>
      <c r="AD81" s="42">
        <f t="shared" ca="1" si="66"/>
        <v>1504.4532496461336</v>
      </c>
      <c r="AE81" s="19" cm="1">
        <f t="array" aca="1" ref="AE81" ca="1">INDIRECT(_xlfn.CONCAT(AE$4,"_d!",AE$1,$A81))</f>
        <v>1495.8043212890625</v>
      </c>
      <c r="AF81" s="19" cm="1">
        <f t="array" aca="1" ref="AF81" ca="1">INDIRECT(_xlfn.CONCAT(AF$4,"_d!",AF$1,$A81))</f>
        <v>1515.4049072265625</v>
      </c>
      <c r="AG81" s="19" cm="1">
        <f t="array" aca="1" ref="AG81" ca="1">INDIRECT(_xlfn.CONCAT(AG$4,"_d!",AG$1,$A81))</f>
        <v>1528.5762939453125</v>
      </c>
      <c r="AH81" s="19" cm="1">
        <f t="array" aca="1" ref="AH81" ca="1">INDIRECT(_xlfn.CONCAT(AH$4,"_d!",AH$1,$A81))</f>
        <v>1559.9935302734375</v>
      </c>
      <c r="AI81" s="19" cm="1">
        <f t="array" aca="1" ref="AI81" ca="1">INDIRECT(_xlfn.CONCAT(AI$4,"_d!",AI$1,$A81))</f>
        <v>1534.9635009765625</v>
      </c>
      <c r="AJ81" s="19" cm="1">
        <f t="array" aca="1" ref="AJ81" ca="1">INDIRECT(_xlfn.CONCAT(AJ$4,"_d!",AJ$1,$A81))</f>
        <v>1441.059814453125</v>
      </c>
      <c r="AK81" s="42">
        <f t="shared" ca="1" si="67"/>
        <v>1506.5496367473502</v>
      </c>
      <c r="AL81" s="19" cm="1">
        <f t="array" aca="1" ref="AL81" ca="1">INDIRECT(_xlfn.CONCAT(AL$4,"_d!",AL$1,$A81))</f>
        <v>1489.1156005859375</v>
      </c>
      <c r="AM81" s="19" cm="1">
        <f t="array" aca="1" ref="AM81" ca="1">INDIRECT(_xlfn.CONCAT(AM$4,"_d!",AM$1,$A81))</f>
        <v>1513.64208984375</v>
      </c>
      <c r="AN81" s="19" cm="1">
        <f t="array" aca="1" ref="AN81" ca="1">INDIRECT(_xlfn.CONCAT(AN$4,"_d!",AN$1,$A81))</f>
        <v>1526.07177734375</v>
      </c>
      <c r="AO81" s="19" cm="1">
        <f t="array" aca="1" ref="AO81" ca="1">INDIRECT(_xlfn.CONCAT(AO$4,"_d!",AO$1,$A81))</f>
        <v>1555.4892578125</v>
      </c>
      <c r="AP81" s="19" cm="1">
        <f t="array" aca="1" ref="AP81" ca="1">INDIRECT(_xlfn.CONCAT(AP$4,"_d!",AP$1,$A81))</f>
        <v>1538.6529541015625</v>
      </c>
      <c r="AQ81" s="19" cm="1">
        <f t="array" aca="1" ref="AQ81" ca="1">INDIRECT(_xlfn.CONCAT(AQ$4,"_d!",AQ$1,$A81))</f>
        <v>1436.71630859375</v>
      </c>
      <c r="AR81" s="42">
        <f t="shared" ca="1" si="68"/>
        <v>1502.6459072114621</v>
      </c>
      <c r="AS81" s="19" cm="1">
        <f t="array" aca="1" ref="AS81" ca="1">INDIRECT(_xlfn.CONCAT(AS$4,"_d!",AS$1,$A81))</f>
        <v>1484.7579345703125</v>
      </c>
      <c r="AT81" s="19" cm="1">
        <f t="array" aca="1" ref="AT81" ca="1">INDIRECT(_xlfn.CONCAT(AT$4,"_d!",AT$1,$A81))</f>
        <v>1507.86376953125</v>
      </c>
      <c r="AU81" s="19" cm="1">
        <f t="array" aca="1" ref="AU81" ca="1">INDIRECT(_xlfn.CONCAT(AU$4,"_d!",AU$1,$A81))</f>
        <v>1519.91650390625</v>
      </c>
      <c r="AV81" s="19" cm="1">
        <f t="array" aca="1" ref="AV81" ca="1">INDIRECT(_xlfn.CONCAT(AV$4,"_d!",AV$1,$A81))</f>
        <v>1550.9705810546875</v>
      </c>
      <c r="AW81" s="19" cm="1">
        <f t="array" aca="1" ref="AW81" ca="1">INDIRECT(_xlfn.CONCAT(AW$4,"_d!",AW$1,$A81))</f>
        <v>1529.1436767578125</v>
      </c>
      <c r="AX81" s="19" cm="1">
        <f t="array" aca="1" ref="AX81" ca="1">INDIRECT(_xlfn.CONCAT(AX$4,"_d!",AX$1,$A81))</f>
        <v>1433.73388671875</v>
      </c>
      <c r="AY81" s="42">
        <f t="shared" ca="1" si="69"/>
        <v>1497.4517782217101</v>
      </c>
      <c r="AZ81" s="19" cm="1">
        <f t="array" aca="1" ref="AZ81" ca="1">INDIRECT(_xlfn.CONCAT(AZ$4,"_d!",AZ$1,$A81))</f>
        <v>1481.3016357421875</v>
      </c>
      <c r="BA81" s="19" cm="1">
        <f t="array" aca="1" ref="BA81" ca="1">INDIRECT(_xlfn.CONCAT(BA$4,"_d!",BA$1,$A81))</f>
        <v>1509.380126953125</v>
      </c>
      <c r="BB81" s="19" cm="1">
        <f t="array" aca="1" ref="BB81" ca="1">INDIRECT(_xlfn.CONCAT(BB$4,"_d!",BB$1,$A81))</f>
        <v>1513.6845703125</v>
      </c>
      <c r="BC81" s="19" cm="1">
        <f t="array" aca="1" ref="BC81" ca="1">INDIRECT(_xlfn.CONCAT(BC$4,"_d!",BC$1,$A81))</f>
        <v>1537.4964599609375</v>
      </c>
      <c r="BD81" s="19" cm="1">
        <f t="array" aca="1" ref="BD81" ca="1">INDIRECT(_xlfn.CONCAT(BD$4,"_d!",BD$1,$A81))</f>
        <v>1536.1602783203125</v>
      </c>
      <c r="BE81" s="19" cm="1">
        <f t="array" aca="1" ref="BE81" ca="1">INDIRECT(_xlfn.CONCAT(BE$4,"_d!",BE$1,$A81))</f>
        <v>1438.30859375</v>
      </c>
      <c r="BF81" s="42">
        <f t="shared" ca="1" si="70"/>
        <v>1496.0666565879897</v>
      </c>
      <c r="BG81" s="19" cm="1">
        <f t="array" aca="1" ref="BG81" ca="1">INDIRECT(_xlfn.CONCAT(BG$4,"_d!",BG$1,$A81))</f>
        <v>1470.9132080078125</v>
      </c>
      <c r="BH81" s="19" cm="1">
        <f t="array" aca="1" ref="BH81" ca="1">INDIRECT(_xlfn.CONCAT(BH$4,"_d!",BH$1,$A81))</f>
        <v>1500.55712890625</v>
      </c>
      <c r="BI81" s="19" cm="1">
        <f t="array" aca="1" ref="BI81" ca="1">INDIRECT(_xlfn.CONCAT(BI$4,"_d!",BI$1,$A81))</f>
        <v>1503.5970458984375</v>
      </c>
      <c r="BJ81" s="19" cm="1">
        <f t="array" aca="1" ref="BJ81" ca="1">INDIRECT(_xlfn.CONCAT(BJ$4,"_d!",BJ$1,$A81))</f>
        <v>1528.13232421875</v>
      </c>
      <c r="BK81" s="19" cm="1">
        <f t="array" aca="1" ref="BK81" ca="1">INDIRECT(_xlfn.CONCAT(BK$4,"_d!",BK$1,$A81))</f>
        <v>1525.931640625</v>
      </c>
      <c r="BL81" s="19" cm="1">
        <f t="array" aca="1" ref="BL81" ca="1">INDIRECT(_xlfn.CONCAT(BL$4,"_d!",BL$1,$A81))</f>
        <v>1431.7335205078125</v>
      </c>
      <c r="BM81" s="42">
        <f t="shared" ca="1" si="71"/>
        <v>1486.491406742437</v>
      </c>
      <c r="BN81" s="19" cm="1">
        <f t="array" aca="1" ref="BN81" ca="1">INDIRECT(_xlfn.CONCAT(BN$4,"_d!",BN$1,$A81))</f>
        <v>1461.28076171875</v>
      </c>
      <c r="BO81" s="19" cm="1">
        <f t="array" aca="1" ref="BO81" ca="1">INDIRECT(_xlfn.CONCAT(BO$4,"_d!",BO$1,$A81))</f>
        <v>1492.38330078125</v>
      </c>
      <c r="BP81" s="19" cm="1">
        <f t="array" aca="1" ref="BP81" ca="1">INDIRECT(_xlfn.CONCAT(BP$4,"_d!",BP$1,$A81))</f>
        <v>1498.9063720703125</v>
      </c>
      <c r="BQ81" s="19" cm="1">
        <f t="array" aca="1" ref="BQ81" ca="1">INDIRECT(_xlfn.CONCAT(BQ$4,"_d!",BQ$1,$A81))</f>
        <v>1554.55419921875</v>
      </c>
      <c r="BR81" s="19" cm="1">
        <f t="array" aca="1" ref="BR81" ca="1">INDIRECT(_xlfn.CONCAT(BR$4,"_d!",BR$1,$A81))</f>
        <v>1515.6927490234375</v>
      </c>
      <c r="BS81" s="19" cm="1">
        <f t="array" aca="1" ref="BS81" ca="1">INDIRECT(_xlfn.CONCAT(BS$4,"_d!",BS$1,$A81))</f>
        <v>1428.0142822265625</v>
      </c>
      <c r="BT81" s="42">
        <f t="shared" ca="1" si="72"/>
        <v>1479.6143599108082</v>
      </c>
      <c r="BU81" s="42"/>
      <c r="BV81" s="45">
        <f t="shared" ca="1" si="73"/>
        <v>1522.6016737710727</v>
      </c>
      <c r="BW81" s="45">
        <f t="shared" ca="1" si="74"/>
        <v>1521.5600500991818</v>
      </c>
      <c r="BX81" s="45">
        <f t="shared" ca="1" si="75"/>
        <v>1500.3929964003657</v>
      </c>
      <c r="BY81" s="45">
        <f t="shared" ca="1" si="76"/>
        <v>1504.4532496461336</v>
      </c>
      <c r="BZ81" s="45">
        <f t="shared" ca="1" si="77"/>
        <v>1506.5496367473502</v>
      </c>
      <c r="CA81" s="45">
        <f t="shared" ca="1" si="78"/>
        <v>1502.6459072114621</v>
      </c>
      <c r="CB81" s="45">
        <f t="shared" ca="1" si="79"/>
        <v>1497.4517782217101</v>
      </c>
      <c r="CC81" s="45">
        <f t="shared" ca="1" si="80"/>
        <v>1496.0666565879897</v>
      </c>
      <c r="CD81" s="45">
        <f t="shared" ca="1" si="81"/>
        <v>1486.491406742437</v>
      </c>
      <c r="CE81" s="45">
        <f t="shared" ca="1" si="82"/>
        <v>1479.6143599108082</v>
      </c>
      <c r="CF81" s="45" cm="1">
        <f t="array" aca="1" ref="CF81" ca="1">+SUMPRODUCT($BV$3:$CE$3/100,$BV81:$CE81)</f>
        <v>1497.3923932595658</v>
      </c>
      <c r="CG81" s="24"/>
      <c r="CH81" s="24">
        <f t="shared" ca="1" si="85"/>
        <v>8.7867253404990908E-2</v>
      </c>
      <c r="CI81" s="24">
        <f t="shared" ca="1" si="85"/>
        <v>8.6927650072139873E-2</v>
      </c>
      <c r="CJ81" s="24">
        <f t="shared" ca="1" si="85"/>
        <v>8.6343856124749152E-2</v>
      </c>
      <c r="CK81" s="24">
        <f t="shared" ca="1" si="84"/>
        <v>8.4788772493787024E-2</v>
      </c>
      <c r="CL81" s="24">
        <f t="shared" ca="1" si="84"/>
        <v>8.4703004667934012E-2</v>
      </c>
      <c r="CM81" s="24">
        <f t="shared" ca="1" si="84"/>
        <v>8.4461599447823721E-2</v>
      </c>
      <c r="CN81" s="24">
        <f t="shared" ca="1" si="84"/>
        <v>8.3454610344766866E-2</v>
      </c>
      <c r="CO81" s="24">
        <f t="shared" ca="1" si="84"/>
        <v>8.3207218588442489E-2</v>
      </c>
      <c r="CP81" s="24">
        <f t="shared" ca="1" si="84"/>
        <v>8.2026988093168773E-2</v>
      </c>
      <c r="CQ81" s="24">
        <f t="shared" ca="1" si="50"/>
        <v>8.1217865743199003E-2</v>
      </c>
      <c r="CR81" s="24">
        <f t="shared" ca="1" si="50"/>
        <v>8.3827860581765279E-2</v>
      </c>
      <c r="CS81" s="24">
        <f>+[1]NAC!AX82</f>
        <v>0.10147783251231535</v>
      </c>
      <c r="CT81" s="24"/>
      <c r="CU81" s="24">
        <f t="shared" ref="CU81:CU95" ca="1" si="86">+BV81/BV69-1</f>
        <v>1.1044855292959763</v>
      </c>
      <c r="CV81" s="24">
        <f t="shared" ref="CV81:CV95" ca="1" si="87">+BW81/BW69-1</f>
        <v>1.0996300451775962</v>
      </c>
      <c r="CW81" s="24">
        <f t="shared" ref="CW81:CW95" ca="1" si="88">+BX81/BX69-1</f>
        <v>1.099749574052268</v>
      </c>
      <c r="CX81" s="24">
        <f t="shared" ref="CX81:CX95" ca="1" si="89">+BY81/BY69-1</f>
        <v>1.0925302434881199</v>
      </c>
      <c r="CY81" s="24">
        <f t="shared" ref="CY81:CY95" ca="1" si="90">+BZ81/BZ69-1</f>
        <v>1.090657656405047</v>
      </c>
      <c r="CZ81" s="24">
        <f t="shared" ref="CZ81:CZ95" ca="1" si="91">+CA81/CA69-1</f>
        <v>1.0906093908391559</v>
      </c>
      <c r="DA81" s="24">
        <f t="shared" ref="DA81:DA95" ca="1" si="92">+CB81/CB69-1</f>
        <v>1.0840886974940558</v>
      </c>
      <c r="DB81" s="24">
        <f t="shared" ref="DB81:DB95" ca="1" si="93">+CC81/CC69-1</f>
        <v>1.0851787731848042</v>
      </c>
      <c r="DC81" s="24">
        <f t="shared" ref="DC81:DC95" ca="1" si="94">+CD81/CD69-1</f>
        <v>1.0832699459622717</v>
      </c>
      <c r="DD81" s="24">
        <f t="shared" ref="DD81:DD95" ca="1" si="95">+CE81/CE69-1</f>
        <v>1.0805292051172501</v>
      </c>
      <c r="DE81" s="48">
        <f t="shared" ref="DE81:DE95" ca="1" si="96">+CF81/CF69-1</f>
        <v>1.0886645266377735</v>
      </c>
      <c r="DF81" s="48">
        <f>+[1]NAC!AG82</f>
        <v>1.0884363230576093</v>
      </c>
      <c r="DG81" s="24">
        <f t="shared" ca="1" si="49"/>
        <v>2.3956324178726174E-2</v>
      </c>
    </row>
    <row r="82" spans="1:111" x14ac:dyDescent="0.25">
      <c r="A82">
        <f t="shared" si="83"/>
        <v>109</v>
      </c>
      <c r="B82" s="35">
        <f>+NAC!A82</f>
        <v>45047</v>
      </c>
      <c r="C82" s="19" cm="1">
        <f t="array" aca="1" ref="C82" ca="1">INDIRECT(_xlfn.CONCAT(C$4,"_d!",C$1,$A82))</f>
        <v>1626.7696533203125</v>
      </c>
      <c r="D82" s="19" cm="1">
        <f t="array" aca="1" ref="D82" ca="1">INDIRECT(_xlfn.CONCAT(D$4,"_d!",D$1,$A82))</f>
        <v>1640.5736083984375</v>
      </c>
      <c r="E82" s="19" cm="1">
        <f t="array" aca="1" ref="E82" ca="1">INDIRECT(_xlfn.CONCAT(E$4,"_d!",E$1,$A82))</f>
        <v>1676.5916748046875</v>
      </c>
      <c r="F82" s="19" cm="1">
        <f t="array" aca="1" ref="F82" ca="1">INDIRECT(_xlfn.CONCAT(F$4,"_d!",F$1,$A82))</f>
        <v>1690.000244140625</v>
      </c>
      <c r="G82" s="19" cm="1">
        <f t="array" aca="1" ref="G82" ca="1">INDIRECT(_xlfn.CONCAT(G$4,"_d!",G$1,$A82))</f>
        <v>1670.4281005859375</v>
      </c>
      <c r="H82" s="19" cm="1">
        <f t="array" aca="1" ref="H82" ca="1">INDIRECT(_xlfn.CONCAT(H$4,"_d!",H$1,$A82))</f>
        <v>1533.7342529296875</v>
      </c>
      <c r="I82" s="42">
        <f t="shared" ca="1" si="63"/>
        <v>1634.8913057034181</v>
      </c>
      <c r="J82" s="19" cm="1">
        <f t="array" aca="1" ref="J82" ca="1">INDIRECT(_xlfn.CONCAT(J$4,"_d!",J$1,$A82))</f>
        <v>1626.652587890625</v>
      </c>
      <c r="K82" s="19" cm="1">
        <f t="array" aca="1" ref="K82" ca="1">INDIRECT(_xlfn.CONCAT(K$4,"_d!",K$1,$A82))</f>
        <v>1643.01953125</v>
      </c>
      <c r="L82" s="19" cm="1">
        <f t="array" aca="1" ref="L82" ca="1">INDIRECT(_xlfn.CONCAT(L$4,"_d!",L$1,$A82))</f>
        <v>1668.0770263671875</v>
      </c>
      <c r="M82" s="19" cm="1">
        <f t="array" aca="1" ref="M82" ca="1">INDIRECT(_xlfn.CONCAT(M$4,"_d!",M$1,$A82))</f>
        <v>1676.5980224609375</v>
      </c>
      <c r="N82" s="19" cm="1">
        <f t="array" aca="1" ref="N82" ca="1">INDIRECT(_xlfn.CONCAT(N$4,"_d!",N$1,$A82))</f>
        <v>1665.9097900390625</v>
      </c>
      <c r="O82" s="19" cm="1">
        <f t="array" aca="1" ref="O82" ca="1">INDIRECT(_xlfn.CONCAT(O$4,"_d!",O$1,$A82))</f>
        <v>1543.861328125</v>
      </c>
      <c r="P82" s="42">
        <f t="shared" ca="1" si="64"/>
        <v>1634.7205929129534</v>
      </c>
      <c r="Q82" s="19" cm="1">
        <f t="array" aca="1" ref="Q82" ca="1">INDIRECT(_xlfn.CONCAT(Q$4,"_d!",Q$1,$A82))</f>
        <v>1607.6817626953125</v>
      </c>
      <c r="R82" s="19" cm="1">
        <f t="array" aca="1" ref="R82" ca="1">INDIRECT(_xlfn.CONCAT(R$4,"_d!",R$1,$A82))</f>
        <v>1607.6817626953125</v>
      </c>
      <c r="S82" s="19" cm="1">
        <f t="array" aca="1" ref="S82" ca="1">INDIRECT(_xlfn.CONCAT(S$4,"_d!",S$1,$A82))</f>
        <v>1659.5440673828125</v>
      </c>
      <c r="T82" s="19" cm="1">
        <f t="array" aca="1" ref="T82" ca="1">INDIRECT(_xlfn.CONCAT(T$4,"_d!",T$1,$A82))</f>
        <v>1681.5596923828125</v>
      </c>
      <c r="U82" s="19" cm="1">
        <f t="array" aca="1" ref="U82" ca="1">INDIRECT(_xlfn.CONCAT(U$4,"_d!",U$1,$A82))</f>
        <v>1660.7913818359375</v>
      </c>
      <c r="V82" s="19" cm="1">
        <f t="array" aca="1" ref="V82" ca="1">INDIRECT(_xlfn.CONCAT(V$4,"_d!",V$1,$A82))</f>
        <v>1541.5716552734375</v>
      </c>
      <c r="W82" s="42">
        <f t="shared" ca="1" si="65"/>
        <v>1614.085606627408</v>
      </c>
      <c r="X82" s="19" cm="1">
        <f t="array" aca="1" ref="X82" ca="1">INDIRECT(_xlfn.CONCAT(X$4,"_d!",X$1,$A82))</f>
        <v>1599.8685302734375</v>
      </c>
      <c r="Y82" s="19" cm="1">
        <f t="array" aca="1" ref="Y82" ca="1">INDIRECT(_xlfn.CONCAT(Y$4,"_d!",Y$1,$A82))</f>
        <v>1635.1124267578125</v>
      </c>
      <c r="Z82" s="19" cm="1">
        <f t="array" aca="1" ref="Z82" ca="1">INDIRECT(_xlfn.CONCAT(Z$4,"_d!",Z$1,$A82))</f>
        <v>1655.703857421875</v>
      </c>
      <c r="AA82" s="19" cm="1">
        <f t="array" aca="1" ref="AA82" ca="1">INDIRECT(_xlfn.CONCAT(AA$4,"_d!",AA$1,$A82))</f>
        <v>1671.633544921875</v>
      </c>
      <c r="AB82" s="19" cm="1">
        <f t="array" aca="1" ref="AB82" ca="1">INDIRECT(_xlfn.CONCAT(AB$4,"_d!",AB$1,$A82))</f>
        <v>1660.85400390625</v>
      </c>
      <c r="AC82" s="19" cm="1">
        <f t="array" aca="1" ref="AC82" ca="1">INDIRECT(_xlfn.CONCAT(AC$4,"_d!",AC$1,$A82))</f>
        <v>1540.8355712890625</v>
      </c>
      <c r="AD82" s="42">
        <f t="shared" ca="1" si="66"/>
        <v>1618.8605114885745</v>
      </c>
      <c r="AE82" s="19" cm="1">
        <f t="array" aca="1" ref="AE82" ca="1">INDIRECT(_xlfn.CONCAT(AE$4,"_d!",AE$1,$A82))</f>
        <v>1610.759765625</v>
      </c>
      <c r="AF82" s="19" cm="1">
        <f t="array" aca="1" ref="AF82" ca="1">INDIRECT(_xlfn.CONCAT(AF$4,"_d!",AF$1,$A82))</f>
        <v>1631.9071044921875</v>
      </c>
      <c r="AG82" s="19" cm="1">
        <f t="array" aca="1" ref="AG82" ca="1">INDIRECT(_xlfn.CONCAT(AG$4,"_d!",AG$1,$A82))</f>
        <v>1649.2730712890625</v>
      </c>
      <c r="AH82" s="19" cm="1">
        <f t="array" aca="1" ref="AH82" ca="1">INDIRECT(_xlfn.CONCAT(AH$4,"_d!",AH$1,$A82))</f>
        <v>1671.1087646484375</v>
      </c>
      <c r="AI82" s="19" cm="1">
        <f t="array" aca="1" ref="AI82" ca="1">INDIRECT(_xlfn.CONCAT(AI$4,"_d!",AI$1,$A82))</f>
        <v>1649.627197265625</v>
      </c>
      <c r="AJ82" s="19" cm="1">
        <f t="array" aca="1" ref="AJ82" ca="1">INDIRECT(_xlfn.CONCAT(AJ$4,"_d!",AJ$1,$A82))</f>
        <v>1546.3720703125</v>
      </c>
      <c r="AK82" s="42">
        <f t="shared" ca="1" si="67"/>
        <v>1621.6836913994664</v>
      </c>
      <c r="AL82" s="19" cm="1">
        <f t="array" aca="1" ref="AL82" ca="1">INDIRECT(_xlfn.CONCAT(AL$4,"_d!",AL$1,$A82))</f>
        <v>1603.33251953125</v>
      </c>
      <c r="AM82" s="19" cm="1">
        <f t="array" aca="1" ref="AM82" ca="1">INDIRECT(_xlfn.CONCAT(AM$4,"_d!",AM$1,$A82))</f>
        <v>1629.8382568359375</v>
      </c>
      <c r="AN82" s="19" cm="1">
        <f t="array" aca="1" ref="AN82" ca="1">INDIRECT(_xlfn.CONCAT(AN$4,"_d!",AN$1,$A82))</f>
        <v>1647.419677734375</v>
      </c>
      <c r="AO82" s="19" cm="1">
        <f t="array" aca="1" ref="AO82" ca="1">INDIRECT(_xlfn.CONCAT(AO$4,"_d!",AO$1,$A82))</f>
        <v>1669.1300048828125</v>
      </c>
      <c r="AP82" s="19" cm="1">
        <f t="array" aca="1" ref="AP82" ca="1">INDIRECT(_xlfn.CONCAT(AP$4,"_d!",AP$1,$A82))</f>
        <v>1654.4066162109375</v>
      </c>
      <c r="AQ82" s="19" cm="1">
        <f t="array" aca="1" ref="AQ82" ca="1">INDIRECT(_xlfn.CONCAT(AQ$4,"_d!",AQ$1,$A82))</f>
        <v>1543.2939453125</v>
      </c>
      <c r="AR82" s="42">
        <f t="shared" ca="1" si="68"/>
        <v>1617.6605970150365</v>
      </c>
      <c r="AS82" s="19" cm="1">
        <f t="array" aca="1" ref="AS82" ca="1">INDIRECT(_xlfn.CONCAT(AS$4,"_d!",AS$1,$A82))</f>
        <v>1601.1219482421875</v>
      </c>
      <c r="AT82" s="19" cm="1">
        <f t="array" aca="1" ref="AT82" ca="1">INDIRECT(_xlfn.CONCAT(AT$4,"_d!",AT$1,$A82))</f>
        <v>1625.0230712890625</v>
      </c>
      <c r="AU82" s="19" cm="1">
        <f t="array" aca="1" ref="AU82" ca="1">INDIRECT(_xlfn.CONCAT(AU$4,"_d!",AU$1,$A82))</f>
        <v>1640.9434814453125</v>
      </c>
      <c r="AV82" s="19" cm="1">
        <f t="array" aca="1" ref="AV82" ca="1">INDIRECT(_xlfn.CONCAT(AV$4,"_d!",AV$1,$A82))</f>
        <v>1664.167236328125</v>
      </c>
      <c r="AW82" s="19" cm="1">
        <f t="array" aca="1" ref="AW82" ca="1">INDIRECT(_xlfn.CONCAT(AW$4,"_d!",AW$1,$A82))</f>
        <v>1642.801513671875</v>
      </c>
      <c r="AX82" s="19" cm="1">
        <f t="array" aca="1" ref="AX82" ca="1">INDIRECT(_xlfn.CONCAT(AX$4,"_d!",AX$1,$A82))</f>
        <v>1538.35888671875</v>
      </c>
      <c r="AY82" s="42">
        <f t="shared" ca="1" si="69"/>
        <v>1613.4279696368947</v>
      </c>
      <c r="AZ82" s="19" cm="1">
        <f t="array" aca="1" ref="AZ82" ca="1">INDIRECT(_xlfn.CONCAT(AZ$4,"_d!",AZ$1,$A82))</f>
        <v>1598.4090576171875</v>
      </c>
      <c r="BA82" s="19" cm="1">
        <f t="array" aca="1" ref="BA82" ca="1">INDIRECT(_xlfn.CONCAT(BA$4,"_d!",BA$1,$A82))</f>
        <v>1627.41357421875</v>
      </c>
      <c r="BB82" s="19" cm="1">
        <f t="array" aca="1" ref="BB82" ca="1">INDIRECT(_xlfn.CONCAT(BB$4,"_d!",BB$1,$A82))</f>
        <v>1634.104248046875</v>
      </c>
      <c r="BC82" s="19" cm="1">
        <f t="array" aca="1" ref="BC82" ca="1">INDIRECT(_xlfn.CONCAT(BC$4,"_d!",BC$1,$A82))</f>
        <v>1651.560791015625</v>
      </c>
      <c r="BD82" s="19" cm="1">
        <f t="array" aca="1" ref="BD82" ca="1">INDIRECT(_xlfn.CONCAT(BD$4,"_d!",BD$1,$A82))</f>
        <v>1650.1083984375</v>
      </c>
      <c r="BE82" s="19" cm="1">
        <f t="array" aca="1" ref="BE82" ca="1">INDIRECT(_xlfn.CONCAT(BE$4,"_d!",BE$1,$A82))</f>
        <v>1544.6365966796875</v>
      </c>
      <c r="BF82" s="42">
        <f t="shared" ca="1" si="70"/>
        <v>1612.7604679285014</v>
      </c>
      <c r="BG82" s="19" cm="1">
        <f t="array" aca="1" ref="BG82" ca="1">INDIRECT(_xlfn.CONCAT(BG$4,"_d!",BG$1,$A82))</f>
        <v>1587.7261962890625</v>
      </c>
      <c r="BH82" s="19" cm="1">
        <f t="array" aca="1" ref="BH82" ca="1">INDIRECT(_xlfn.CONCAT(BH$4,"_d!",BH$1,$A82))</f>
        <v>1620.9212646484375</v>
      </c>
      <c r="BI82" s="19" cm="1">
        <f t="array" aca="1" ref="BI82" ca="1">INDIRECT(_xlfn.CONCAT(BI$4,"_d!",BI$1,$A82))</f>
        <v>1623.49267578125</v>
      </c>
      <c r="BJ82" s="19" cm="1">
        <f t="array" aca="1" ref="BJ82" ca="1">INDIRECT(_xlfn.CONCAT(BJ$4,"_d!",BJ$1,$A82))</f>
        <v>1641.8330078125</v>
      </c>
      <c r="BK82" s="19" cm="1">
        <f t="array" aca="1" ref="BK82" ca="1">INDIRECT(_xlfn.CONCAT(BK$4,"_d!",BK$1,$A82))</f>
        <v>1640.9521484375</v>
      </c>
      <c r="BL82" s="19" cm="1">
        <f t="array" aca="1" ref="BL82" ca="1">INDIRECT(_xlfn.CONCAT(BL$4,"_d!",BL$1,$A82))</f>
        <v>1537.285400390625</v>
      </c>
      <c r="BM82" s="42">
        <f t="shared" ca="1" si="71"/>
        <v>1603.7798668005037</v>
      </c>
      <c r="BN82" s="19" cm="1">
        <f t="array" aca="1" ref="BN82" ca="1">INDIRECT(_xlfn.CONCAT(BN$4,"_d!",BN$1,$A82))</f>
        <v>1580.8790283203125</v>
      </c>
      <c r="BO82" s="19" cm="1">
        <f t="array" aca="1" ref="BO82" ca="1">INDIRECT(_xlfn.CONCAT(BO$4,"_d!",BO$1,$A82))</f>
        <v>1613.5380859375</v>
      </c>
      <c r="BP82" s="19" cm="1">
        <f t="array" aca="1" ref="BP82" ca="1">INDIRECT(_xlfn.CONCAT(BP$4,"_d!",BP$1,$A82))</f>
        <v>1618.435791015625</v>
      </c>
      <c r="BQ82" s="19" cm="1">
        <f t="array" aca="1" ref="BQ82" ca="1">INDIRECT(_xlfn.CONCAT(BQ$4,"_d!",BQ$1,$A82))</f>
        <v>1669.2415771484375</v>
      </c>
      <c r="BR82" s="19" cm="1">
        <f t="array" aca="1" ref="BR82" ca="1">INDIRECT(_xlfn.CONCAT(BR$4,"_d!",BR$1,$A82))</f>
        <v>1629.445556640625</v>
      </c>
      <c r="BS82" s="19" cm="1">
        <f t="array" aca="1" ref="BS82" ca="1">INDIRECT(_xlfn.CONCAT(BS$4,"_d!",BS$1,$A82))</f>
        <v>1535.3526611328125</v>
      </c>
      <c r="BT82" s="42">
        <f t="shared" ca="1" si="72"/>
        <v>1598.4150531961102</v>
      </c>
      <c r="BU82" s="42"/>
      <c r="BV82" s="45">
        <f t="shared" ca="1" si="73"/>
        <v>1634.8913057034181</v>
      </c>
      <c r="BW82" s="45">
        <f t="shared" ca="1" si="74"/>
        <v>1634.7205929129534</v>
      </c>
      <c r="BX82" s="45">
        <f t="shared" ca="1" si="75"/>
        <v>1614.085606627408</v>
      </c>
      <c r="BY82" s="45">
        <f t="shared" ca="1" si="76"/>
        <v>1618.8605114885745</v>
      </c>
      <c r="BZ82" s="45">
        <f t="shared" ca="1" si="77"/>
        <v>1621.6836913994664</v>
      </c>
      <c r="CA82" s="45">
        <f t="shared" ca="1" si="78"/>
        <v>1617.6605970150365</v>
      </c>
      <c r="CB82" s="45">
        <f t="shared" ca="1" si="79"/>
        <v>1613.4279696368947</v>
      </c>
      <c r="CC82" s="45">
        <f t="shared" ca="1" si="80"/>
        <v>1612.7604679285014</v>
      </c>
      <c r="CD82" s="45">
        <f t="shared" ca="1" si="81"/>
        <v>1603.7798668005037</v>
      </c>
      <c r="CE82" s="45">
        <f t="shared" ca="1" si="82"/>
        <v>1598.4150531961102</v>
      </c>
      <c r="CF82" s="45" cm="1">
        <f t="array" aca="1" ref="CF82" ca="1">+SUMPRODUCT($BV$3:$CE$3/100,$BV82:$CE82)</f>
        <v>1613.2949034750618</v>
      </c>
      <c r="CG82" s="24"/>
      <c r="CH82" s="24">
        <f t="shared" ca="1" si="85"/>
        <v>7.3748527843289668E-2</v>
      </c>
      <c r="CI82" s="24">
        <f t="shared" ca="1" si="85"/>
        <v>7.4371394547586345E-2</v>
      </c>
      <c r="CJ82" s="24">
        <f t="shared" ca="1" si="85"/>
        <v>7.5775220558750522E-2</v>
      </c>
      <c r="CK82" s="24">
        <f t="shared" ca="1" si="84"/>
        <v>7.604574078280657E-2</v>
      </c>
      <c r="CL82" s="24">
        <f t="shared" ca="1" si="84"/>
        <v>7.6422344039517531E-2</v>
      </c>
      <c r="CM82" s="24">
        <f t="shared" ca="1" si="84"/>
        <v>7.6541445493977456E-2</v>
      </c>
      <c r="CN82" s="24">
        <f t="shared" ca="1" si="84"/>
        <v>7.7449032484312452E-2</v>
      </c>
      <c r="CO82" s="24">
        <f t="shared" ca="1" si="84"/>
        <v>7.8000409157336525E-2</v>
      </c>
      <c r="CP82" s="24">
        <f t="shared" ca="1" si="84"/>
        <v>7.8902884689456609E-2</v>
      </c>
      <c r="CQ82" s="24">
        <f t="shared" ca="1" si="50"/>
        <v>8.0291660113695595E-2</v>
      </c>
      <c r="CR82" s="24">
        <f t="shared" ca="1" si="50"/>
        <v>7.7402897688825689E-2</v>
      </c>
      <c r="CS82" s="24">
        <f>+[1]NAC!AX83</f>
        <v>5.8079904591532561E-2</v>
      </c>
      <c r="CT82" s="24"/>
      <c r="CU82" s="24">
        <f t="shared" ca="1" si="86"/>
        <v>1.1546041889579017</v>
      </c>
      <c r="CV82" s="24">
        <f t="shared" ca="1" si="87"/>
        <v>1.1493886770113932</v>
      </c>
      <c r="CW82" s="24">
        <f t="shared" ca="1" si="88"/>
        <v>1.1558947569692002</v>
      </c>
      <c r="CX82" s="24">
        <f t="shared" ca="1" si="89"/>
        <v>1.144043289318518</v>
      </c>
      <c r="CY82" s="24">
        <f t="shared" ca="1" si="90"/>
        <v>1.1428425241992342</v>
      </c>
      <c r="CZ82" s="24">
        <f t="shared" ca="1" si="91"/>
        <v>1.1432471003145896</v>
      </c>
      <c r="DA82" s="24">
        <f t="shared" ca="1" si="92"/>
        <v>1.1371656767932086</v>
      </c>
      <c r="DB82" s="24">
        <f t="shared" ca="1" si="93"/>
        <v>1.1385112946096072</v>
      </c>
      <c r="DC82" s="24">
        <f t="shared" ca="1" si="94"/>
        <v>1.1380041188823382</v>
      </c>
      <c r="DD82" s="24">
        <f t="shared" ca="1" si="95"/>
        <v>1.1364810047604079</v>
      </c>
      <c r="DE82" s="48">
        <f t="shared" ca="1" si="96"/>
        <v>1.142122158162246</v>
      </c>
      <c r="DF82" s="48">
        <f>+[1]NAC!AG83</f>
        <v>1.1426105430885669</v>
      </c>
      <c r="DG82" s="24">
        <f t="shared" ref="DG82:DG95" ca="1" si="97">+CU82-DD82</f>
        <v>1.8123184197493813E-2</v>
      </c>
    </row>
    <row r="83" spans="1:111" x14ac:dyDescent="0.25">
      <c r="A83">
        <f t="shared" si="83"/>
        <v>110</v>
      </c>
      <c r="B83" s="35">
        <f>+NAC!A83</f>
        <v>45078</v>
      </c>
      <c r="C83" s="19" cm="1">
        <f t="array" aca="1" ref="C83" ca="1">INDIRECT(_xlfn.CONCAT(C$4,"_d!",C$1,$A83))</f>
        <v>1710.693115234375</v>
      </c>
      <c r="D83" s="19" cm="1">
        <f t="array" aca="1" ref="D83" ca="1">INDIRECT(_xlfn.CONCAT(D$4,"_d!",D$1,$A83))</f>
        <v>1729.564453125</v>
      </c>
      <c r="E83" s="19" cm="1">
        <f t="array" aca="1" ref="E83" ca="1">INDIRECT(_xlfn.CONCAT(E$4,"_d!",E$1,$A83))</f>
        <v>1784.1436767578125</v>
      </c>
      <c r="F83" s="19" cm="1">
        <f t="array" aca="1" ref="F83" ca="1">INDIRECT(_xlfn.CONCAT(F$4,"_d!",F$1,$A83))</f>
        <v>1800.9447021484375</v>
      </c>
      <c r="G83" s="19" cm="1">
        <f t="array" aca="1" ref="G83" ca="1">INDIRECT(_xlfn.CONCAT(G$4,"_d!",G$1,$A83))</f>
        <v>1753.307861328125</v>
      </c>
      <c r="H83" s="19" cm="1">
        <f t="array" aca="1" ref="H83" ca="1">INDIRECT(_xlfn.CONCAT(H$4,"_d!",H$1,$A83))</f>
        <v>1638.5560302734375</v>
      </c>
      <c r="I83" s="42">
        <f t="shared" ca="1" si="63"/>
        <v>1724.6208721892863</v>
      </c>
      <c r="J83" s="19" cm="1">
        <f t="array" aca="1" ref="J83" ca="1">INDIRECT(_xlfn.CONCAT(J$4,"_d!",J$1,$A83))</f>
        <v>1710.6015625</v>
      </c>
      <c r="K83" s="19" cm="1">
        <f t="array" aca="1" ref="K83" ca="1">INDIRECT(_xlfn.CONCAT(K$4,"_d!",K$1,$A83))</f>
        <v>1735.014404296875</v>
      </c>
      <c r="L83" s="19" cm="1">
        <f t="array" aca="1" ref="L83" ca="1">INDIRECT(_xlfn.CONCAT(L$4,"_d!",L$1,$A83))</f>
        <v>1776.375732421875</v>
      </c>
      <c r="M83" s="19" cm="1">
        <f t="array" aca="1" ref="M83" ca="1">INDIRECT(_xlfn.CONCAT(M$4,"_d!",M$1,$A83))</f>
        <v>1787.35107421875</v>
      </c>
      <c r="N83" s="19" cm="1">
        <f t="array" aca="1" ref="N83" ca="1">INDIRECT(_xlfn.CONCAT(N$4,"_d!",N$1,$A83))</f>
        <v>1750.834228515625</v>
      </c>
      <c r="O83" s="19" cm="1">
        <f t="array" aca="1" ref="O83" ca="1">INDIRECT(_xlfn.CONCAT(O$4,"_d!",O$1,$A83))</f>
        <v>1648.5921630859375</v>
      </c>
      <c r="P83" s="42">
        <f t="shared" ca="1" si="64"/>
        <v>1725.6067002168811</v>
      </c>
      <c r="Q83" s="19" cm="1">
        <f t="array" aca="1" ref="Q83" ca="1">INDIRECT(_xlfn.CONCAT(Q$4,"_d!",Q$1,$A83))</f>
        <v>1694.2862548828125</v>
      </c>
      <c r="R83" s="19" cm="1">
        <f t="array" aca="1" ref="R83" ca="1">INDIRECT(_xlfn.CONCAT(R$4,"_d!",R$1,$A83))</f>
        <v>1694.2862548828125</v>
      </c>
      <c r="S83" s="19" cm="1">
        <f t="array" aca="1" ref="S83" ca="1">INDIRECT(_xlfn.CONCAT(S$4,"_d!",S$1,$A83))</f>
        <v>1768.6593017578125</v>
      </c>
      <c r="T83" s="19" cm="1">
        <f t="array" aca="1" ref="T83" ca="1">INDIRECT(_xlfn.CONCAT(T$4,"_d!",T$1,$A83))</f>
        <v>1792.3626708984375</v>
      </c>
      <c r="U83" s="19" cm="1">
        <f t="array" aca="1" ref="U83" ca="1">INDIRECT(_xlfn.CONCAT(U$4,"_d!",U$1,$A83))</f>
        <v>1746.0537109375</v>
      </c>
      <c r="V83" s="19" cm="1">
        <f t="array" aca="1" ref="V83" ca="1">INDIRECT(_xlfn.CONCAT(V$4,"_d!",V$1,$A83))</f>
        <v>1646.812744140625</v>
      </c>
      <c r="W83" s="42">
        <f t="shared" ca="1" si="65"/>
        <v>1704.4835753135951</v>
      </c>
      <c r="X83" s="19" cm="1">
        <f t="array" aca="1" ref="X83" ca="1">INDIRECT(_xlfn.CONCAT(X$4,"_d!",X$1,$A83))</f>
        <v>1687.90869140625</v>
      </c>
      <c r="Y83" s="19" cm="1">
        <f t="array" aca="1" ref="Y83" ca="1">INDIRECT(_xlfn.CONCAT(Y$4,"_d!",Y$1,$A83))</f>
        <v>1728.7144775390625</v>
      </c>
      <c r="Z83" s="19" cm="1">
        <f t="array" aca="1" ref="Z83" ca="1">INDIRECT(_xlfn.CONCAT(Z$4,"_d!",Z$1,$A83))</f>
        <v>1765.5198974609375</v>
      </c>
      <c r="AA83" s="19" cm="1">
        <f t="array" aca="1" ref="AA83" ca="1">INDIRECT(_xlfn.CONCAT(AA$4,"_d!",AA$1,$A83))</f>
        <v>1783.356201171875</v>
      </c>
      <c r="AB83" s="19" cm="1">
        <f t="array" aca="1" ref="AB83" ca="1">INDIRECT(_xlfn.CONCAT(AB$4,"_d!",AB$1,$A83))</f>
        <v>1748.50634765625</v>
      </c>
      <c r="AC83" s="19" cm="1">
        <f t="array" aca="1" ref="AC83" ca="1">INDIRECT(_xlfn.CONCAT(AC$4,"_d!",AC$1,$A83))</f>
        <v>1646.4449462890625</v>
      </c>
      <c r="AD83" s="42">
        <f t="shared" ca="1" si="66"/>
        <v>1712.4226748788954</v>
      </c>
      <c r="AE83" s="19" cm="1">
        <f t="array" aca="1" ref="AE83" ca="1">INDIRECT(_xlfn.CONCAT(AE$4,"_d!",AE$1,$A83))</f>
        <v>1699.5418701171875</v>
      </c>
      <c r="AF83" s="19" cm="1">
        <f t="array" aca="1" ref="AF83" ca="1">INDIRECT(_xlfn.CONCAT(AF$4,"_d!",AF$1,$A83))</f>
        <v>1727.432861328125</v>
      </c>
      <c r="AG83" s="19" cm="1">
        <f t="array" aca="1" ref="AG83" ca="1">INDIRECT(_xlfn.CONCAT(AG$4,"_d!",AG$1,$A83))</f>
        <v>1759.168212890625</v>
      </c>
      <c r="AH83" s="19" cm="1">
        <f t="array" aca="1" ref="AH83" ca="1">INDIRECT(_xlfn.CONCAT(AH$4,"_d!",AH$1,$A83))</f>
        <v>1782.283203125</v>
      </c>
      <c r="AI83" s="19" cm="1">
        <f t="array" aca="1" ref="AI83" ca="1">INDIRECT(_xlfn.CONCAT(AI$4,"_d!",AI$1,$A83))</f>
        <v>1737.324951171875</v>
      </c>
      <c r="AJ83" s="19" cm="1">
        <f t="array" aca="1" ref="AJ83" ca="1">INDIRECT(_xlfn.CONCAT(AJ$4,"_d!",AJ$1,$A83))</f>
        <v>1651.590087890625</v>
      </c>
      <c r="AK83" s="42">
        <f t="shared" ca="1" si="67"/>
        <v>1716.1567450429854</v>
      </c>
      <c r="AL83" s="19" cm="1">
        <f t="array" aca="1" ref="AL83" ca="1">INDIRECT(_xlfn.CONCAT(AL$4,"_d!",AL$1,$A83))</f>
        <v>1692.805908203125</v>
      </c>
      <c r="AM83" s="19" cm="1">
        <f t="array" aca="1" ref="AM83" ca="1">INDIRECT(_xlfn.CONCAT(AM$4,"_d!",AM$1,$A83))</f>
        <v>1725.2119140625</v>
      </c>
      <c r="AN83" s="19" cm="1">
        <f t="array" aca="1" ref="AN83" ca="1">INDIRECT(_xlfn.CONCAT(AN$4,"_d!",AN$1,$A83))</f>
        <v>1758.5767822265625</v>
      </c>
      <c r="AO83" s="19" cm="1">
        <f t="array" aca="1" ref="AO83" ca="1">INDIRECT(_xlfn.CONCAT(AO$4,"_d!",AO$1,$A83))</f>
        <v>1778.40869140625</v>
      </c>
      <c r="AP83" s="19" cm="1">
        <f t="array" aca="1" ref="AP83" ca="1">INDIRECT(_xlfn.CONCAT(AP$4,"_d!",AP$1,$A83))</f>
        <v>1743.885498046875</v>
      </c>
      <c r="AQ83" s="19" cm="1">
        <f t="array" aca="1" ref="AQ83" ca="1">INDIRECT(_xlfn.CONCAT(AQ$4,"_d!",AQ$1,$A83))</f>
        <v>1648.424072265625</v>
      </c>
      <c r="AR83" s="42">
        <f t="shared" ca="1" si="68"/>
        <v>1712.4991970517503</v>
      </c>
      <c r="AS83" s="19" cm="1">
        <f t="array" aca="1" ref="AS83" ca="1">INDIRECT(_xlfn.CONCAT(AS$4,"_d!",AS$1,$A83))</f>
        <v>1692.449951171875</v>
      </c>
      <c r="AT83" s="19" cm="1">
        <f t="array" aca="1" ref="AT83" ca="1">INDIRECT(_xlfn.CONCAT(AT$4,"_d!",AT$1,$A83))</f>
        <v>1721.4710693359375</v>
      </c>
      <c r="AU83" s="19" cm="1">
        <f t="array" aca="1" ref="AU83" ca="1">INDIRECT(_xlfn.CONCAT(AU$4,"_d!",AU$1,$A83))</f>
        <v>1753.384521484375</v>
      </c>
      <c r="AV83" s="19" cm="1">
        <f t="array" aca="1" ref="AV83" ca="1">INDIRECT(_xlfn.CONCAT(AV$4,"_d!",AV$1,$A83))</f>
        <v>1776.2618408203125</v>
      </c>
      <c r="AW83" s="19" cm="1">
        <f t="array" aca="1" ref="AW83" ca="1">INDIRECT(_xlfn.CONCAT(AW$4,"_d!",AW$1,$A83))</f>
        <v>1733.055419921875</v>
      </c>
      <c r="AX83" s="19" cm="1">
        <f t="array" aca="1" ref="AX83" ca="1">INDIRECT(_xlfn.CONCAT(AX$4,"_d!",AX$1,$A83))</f>
        <v>1643.0350341796875</v>
      </c>
      <c r="AY83" s="42">
        <f t="shared" ca="1" si="69"/>
        <v>1709.6647106687542</v>
      </c>
      <c r="AZ83" s="19" cm="1">
        <f t="array" aca="1" ref="AZ83" ca="1">INDIRECT(_xlfn.CONCAT(AZ$4,"_d!",AZ$1,$A83))</f>
        <v>1691.8214111328125</v>
      </c>
      <c r="BA83" s="19" cm="1">
        <f t="array" aca="1" ref="BA83" ca="1">INDIRECT(_xlfn.CONCAT(BA$4,"_d!",BA$1,$A83))</f>
        <v>1724.653076171875</v>
      </c>
      <c r="BB83" s="19" cm="1">
        <f t="array" aca="1" ref="BB83" ca="1">INDIRECT(_xlfn.CONCAT(BB$4,"_d!",BB$1,$A83))</f>
        <v>1746.4764404296875</v>
      </c>
      <c r="BC83" s="19" cm="1">
        <f t="array" aca="1" ref="BC83" ca="1">INDIRECT(_xlfn.CONCAT(BC$4,"_d!",BC$1,$A83))</f>
        <v>1762.3697509765625</v>
      </c>
      <c r="BD83" s="19" cm="1">
        <f t="array" aca="1" ref="BD83" ca="1">INDIRECT(_xlfn.CONCAT(BD$4,"_d!",BD$1,$A83))</f>
        <v>1740.145263671875</v>
      </c>
      <c r="BE83" s="19" cm="1">
        <f t="array" aca="1" ref="BE83" ca="1">INDIRECT(_xlfn.CONCAT(BE$4,"_d!",BE$1,$A83))</f>
        <v>1650.945068359375</v>
      </c>
      <c r="BF83" s="42">
        <f t="shared" ca="1" si="70"/>
        <v>1710.181822568808</v>
      </c>
      <c r="BG83" s="19" cm="1">
        <f t="array" aca="1" ref="BG83" ca="1">INDIRECT(_xlfn.CONCAT(BG$4,"_d!",BG$1,$A83))</f>
        <v>1682.3255615234375</v>
      </c>
      <c r="BH83" s="19" cm="1">
        <f t="array" aca="1" ref="BH83" ca="1">INDIRECT(_xlfn.CONCAT(BH$4,"_d!",BH$1,$A83))</f>
        <v>1719.8824462890625</v>
      </c>
      <c r="BI83" s="19" cm="1">
        <f t="array" aca="1" ref="BI83" ca="1">INDIRECT(_xlfn.CONCAT(BI$4,"_d!",BI$1,$A83))</f>
        <v>1736.755859375</v>
      </c>
      <c r="BJ83" s="19" cm="1">
        <f t="array" aca="1" ref="BJ83" ca="1">INDIRECT(_xlfn.CONCAT(BJ$4,"_d!",BJ$1,$A83))</f>
        <v>1755.0826416015625</v>
      </c>
      <c r="BK83" s="19" cm="1">
        <f t="array" aca="1" ref="BK83" ca="1">INDIRECT(_xlfn.CONCAT(BK$4,"_d!",BK$1,$A83))</f>
        <v>1733.3662109375</v>
      </c>
      <c r="BL83" s="19" cm="1">
        <f t="array" aca="1" ref="BL83" ca="1">INDIRECT(_xlfn.CONCAT(BL$4,"_d!",BL$1,$A83))</f>
        <v>1643.4920654296875</v>
      </c>
      <c r="BM83" s="42">
        <f t="shared" ca="1" si="71"/>
        <v>1702.5910552017247</v>
      </c>
      <c r="BN83" s="19" cm="1">
        <f t="array" aca="1" ref="BN83" ca="1">INDIRECT(_xlfn.CONCAT(BN$4,"_d!",BN$1,$A83))</f>
        <v>1678.8143310546875</v>
      </c>
      <c r="BO83" s="19" cm="1">
        <f t="array" aca="1" ref="BO83" ca="1">INDIRECT(_xlfn.CONCAT(BO$4,"_d!",BO$1,$A83))</f>
        <v>1714.152587890625</v>
      </c>
      <c r="BP83" s="19" cm="1">
        <f t="array" aca="1" ref="BP83" ca="1">INDIRECT(_xlfn.CONCAT(BP$4,"_d!",BP$1,$A83))</f>
        <v>1731.870849609375</v>
      </c>
      <c r="BQ83" s="19" cm="1">
        <f t="array" aca="1" ref="BQ83" ca="1">INDIRECT(_xlfn.CONCAT(BQ$4,"_d!",BQ$1,$A83))</f>
        <v>1774.9810791015625</v>
      </c>
      <c r="BR83" s="19" cm="1">
        <f t="array" aca="1" ref="BR83" ca="1">INDIRECT(_xlfn.CONCAT(BR$4,"_d!",BR$1,$A83))</f>
        <v>1721.67919921875</v>
      </c>
      <c r="BS83" s="19" cm="1">
        <f t="array" aca="1" ref="BS83" ca="1">INDIRECT(_xlfn.CONCAT(BS$4,"_d!",BS$1,$A83))</f>
        <v>1643.9871826171875</v>
      </c>
      <c r="BT83" s="42">
        <f t="shared" ca="1" si="72"/>
        <v>1699.0282459766104</v>
      </c>
      <c r="BU83" s="42"/>
      <c r="BV83" s="45">
        <f t="shared" ca="1" si="73"/>
        <v>1724.6208721892863</v>
      </c>
      <c r="BW83" s="45">
        <f t="shared" ca="1" si="74"/>
        <v>1725.6067002168811</v>
      </c>
      <c r="BX83" s="45">
        <f t="shared" ca="1" si="75"/>
        <v>1704.4835753135951</v>
      </c>
      <c r="BY83" s="45">
        <f t="shared" ca="1" si="76"/>
        <v>1712.4226748788954</v>
      </c>
      <c r="BZ83" s="45">
        <f t="shared" ca="1" si="77"/>
        <v>1716.1567450429854</v>
      </c>
      <c r="CA83" s="45">
        <f t="shared" ca="1" si="78"/>
        <v>1712.4991970517503</v>
      </c>
      <c r="CB83" s="45">
        <f t="shared" ca="1" si="79"/>
        <v>1709.6647106687542</v>
      </c>
      <c r="CC83" s="45">
        <f t="shared" ca="1" si="80"/>
        <v>1710.181822568808</v>
      </c>
      <c r="CD83" s="45">
        <f t="shared" ca="1" si="81"/>
        <v>1702.5910552017247</v>
      </c>
      <c r="CE83" s="45">
        <f t="shared" ca="1" si="82"/>
        <v>1699.0282459766104</v>
      </c>
      <c r="CF83" s="45" cm="1">
        <f t="array" aca="1" ref="CF83" ca="1">+SUMPRODUCT($BV$3:$CE$3/100,$BV83:$CE83)</f>
        <v>1709.1752853014564</v>
      </c>
      <c r="CG83" s="24"/>
      <c r="CH83" s="24">
        <f t="shared" ca="1" si="85"/>
        <v>5.4884117477927097E-2</v>
      </c>
      <c r="CI83" s="24">
        <f t="shared" ca="1" si="85"/>
        <v>5.559733430773961E-2</v>
      </c>
      <c r="CJ83" s="24">
        <f t="shared" ca="1" si="85"/>
        <v>5.600568415641316E-2</v>
      </c>
      <c r="CK83" s="24">
        <f t="shared" ca="1" si="84"/>
        <v>5.7795074205799546E-2</v>
      </c>
      <c r="CL83" s="24">
        <f t="shared" ca="1" si="84"/>
        <v>5.825615324650113E-2</v>
      </c>
      <c r="CM83" s="24">
        <f t="shared" ca="1" si="84"/>
        <v>5.8627007551345089E-2</v>
      </c>
      <c r="CN83" s="24">
        <f t="shared" ca="1" si="84"/>
        <v>5.9647373693117345E-2</v>
      </c>
      <c r="CO83" s="24">
        <f t="shared" ca="1" si="84"/>
        <v>6.0406586456970057E-2</v>
      </c>
      <c r="CP83" s="24">
        <f t="shared" ca="1" si="84"/>
        <v>6.1611440850885879E-2</v>
      </c>
      <c r="CQ83" s="24">
        <f t="shared" ca="1" si="50"/>
        <v>6.2945598878913822E-2</v>
      </c>
      <c r="CR83" s="24">
        <f t="shared" ca="1" si="50"/>
        <v>5.9431404400935417E-2</v>
      </c>
      <c r="CS83" s="24">
        <f>+[1]NAC!AX84</f>
        <v>4.1478809738503042E-2</v>
      </c>
      <c r="CT83" s="24"/>
      <c r="CU83" s="24">
        <f t="shared" ca="1" si="86"/>
        <v>1.1615246374547779</v>
      </c>
      <c r="CV83" s="24">
        <f t="shared" ca="1" si="87"/>
        <v>1.1569146132750232</v>
      </c>
      <c r="CW83" s="24">
        <f t="shared" ca="1" si="88"/>
        <v>1.1616331425324495</v>
      </c>
      <c r="CX83" s="24">
        <f t="shared" ca="1" si="89"/>
        <v>1.1556562232616581</v>
      </c>
      <c r="CY83" s="24">
        <f t="shared" ca="1" si="90"/>
        <v>1.1540564848436765</v>
      </c>
      <c r="CZ83" s="24">
        <f t="shared" ca="1" si="91"/>
        <v>1.1558614119041599</v>
      </c>
      <c r="DA83" s="24">
        <f t="shared" ca="1" si="92"/>
        <v>1.1511371999154663</v>
      </c>
      <c r="DB83" s="24">
        <f t="shared" ca="1" si="93"/>
        <v>1.1527298693280223</v>
      </c>
      <c r="DC83" s="24">
        <f t="shared" ca="1" si="94"/>
        <v>1.1537271209497573</v>
      </c>
      <c r="DD83" s="24">
        <f t="shared" ca="1" si="95"/>
        <v>1.1534395962054278</v>
      </c>
      <c r="DE83" s="48">
        <f t="shared" ca="1" si="96"/>
        <v>1.1549156359737385</v>
      </c>
      <c r="DF83" s="48">
        <f>+[1]NAC!AG84</f>
        <v>1.1558638083228248</v>
      </c>
      <c r="DG83" s="24">
        <f t="shared" ca="1" si="97"/>
        <v>8.0850412493500556E-3</v>
      </c>
    </row>
    <row r="84" spans="1:111" x14ac:dyDescent="0.25">
      <c r="A84">
        <f t="shared" si="83"/>
        <v>111</v>
      </c>
      <c r="B84" s="35">
        <f>+NAC!A84</f>
        <v>45108</v>
      </c>
      <c r="C84" s="19" cm="1">
        <f t="array" aca="1" ref="C84" ca="1">INDIRECT(_xlfn.CONCAT(C$4,"_d!",C$1,$A84))</f>
        <v>1812.0382080078125</v>
      </c>
      <c r="D84" s="19" cm="1">
        <f t="array" aca="1" ref="D84" ca="1">INDIRECT(_xlfn.CONCAT(D$4,"_d!",D$1,$A84))</f>
        <v>1836.141357421875</v>
      </c>
      <c r="E84" s="19" cm="1">
        <f t="array" aca="1" ref="E84" ca="1">INDIRECT(_xlfn.CONCAT(E$4,"_d!",E$1,$A84))</f>
        <v>1888.0291748046875</v>
      </c>
      <c r="F84" s="19" cm="1">
        <f t="array" aca="1" ref="F84" ca="1">INDIRECT(_xlfn.CONCAT(F$4,"_d!",F$1,$A84))</f>
        <v>1910.4317626953125</v>
      </c>
      <c r="G84" s="19" cm="1">
        <f t="array" aca="1" ref="G84" ca="1">INDIRECT(_xlfn.CONCAT(G$4,"_d!",G$1,$A84))</f>
        <v>1860.7947998046875</v>
      </c>
      <c r="H84" s="19" cm="1">
        <f t="array" aca="1" ref="H84" ca="1">INDIRECT(_xlfn.CONCAT(H$4,"_d!",H$1,$A84))</f>
        <v>1762.493896484375</v>
      </c>
      <c r="I84" s="42">
        <f t="shared" ca="1" si="63"/>
        <v>1829.9162605086835</v>
      </c>
      <c r="J84" s="19" cm="1">
        <f t="array" aca="1" ref="J84" ca="1">INDIRECT(_xlfn.CONCAT(J$4,"_d!",J$1,$A84))</f>
        <v>1814.4283447265625</v>
      </c>
      <c r="K84" s="19" cm="1">
        <f t="array" aca="1" ref="K84" ca="1">INDIRECT(_xlfn.CONCAT(K$4,"_d!",K$1,$A84))</f>
        <v>1842.3267822265625</v>
      </c>
      <c r="L84" s="19" cm="1">
        <f t="array" aca="1" ref="L84" ca="1">INDIRECT(_xlfn.CONCAT(L$4,"_d!",L$1,$A84))</f>
        <v>1880.781494140625</v>
      </c>
      <c r="M84" s="19" cm="1">
        <f t="array" aca="1" ref="M84" ca="1">INDIRECT(_xlfn.CONCAT(M$4,"_d!",M$1,$A84))</f>
        <v>1897.8525390625</v>
      </c>
      <c r="N84" s="19" cm="1">
        <f t="array" aca="1" ref="N84" ca="1">INDIRECT(_xlfn.CONCAT(N$4,"_d!",N$1,$A84))</f>
        <v>1859.3211669921875</v>
      </c>
      <c r="O84" s="19" cm="1">
        <f t="array" aca="1" ref="O84" ca="1">INDIRECT(_xlfn.CONCAT(O$4,"_d!",O$1,$A84))</f>
        <v>1772.7943115234375</v>
      </c>
      <c r="P84" s="42">
        <f t="shared" ca="1" si="64"/>
        <v>1832.3803581753423</v>
      </c>
      <c r="Q84" s="19" cm="1">
        <f t="array" aca="1" ref="Q84" ca="1">INDIRECT(_xlfn.CONCAT(Q$4,"_d!",Q$1,$A84))</f>
        <v>1796.1920166015625</v>
      </c>
      <c r="R84" s="19" cm="1">
        <f t="array" aca="1" ref="R84" ca="1">INDIRECT(_xlfn.CONCAT(R$4,"_d!",R$1,$A84))</f>
        <v>1796.1920166015625</v>
      </c>
      <c r="S84" s="19" cm="1">
        <f t="array" aca="1" ref="S84" ca="1">INDIRECT(_xlfn.CONCAT(S$4,"_d!",S$1,$A84))</f>
        <v>1875.092041015625</v>
      </c>
      <c r="T84" s="19" cm="1">
        <f t="array" aca="1" ref="T84" ca="1">INDIRECT(_xlfn.CONCAT(T$4,"_d!",T$1,$A84))</f>
        <v>1903.1541748046875</v>
      </c>
      <c r="U84" s="19" cm="1">
        <f t="array" aca="1" ref="U84" ca="1">INDIRECT(_xlfn.CONCAT(U$4,"_d!",U$1,$A84))</f>
        <v>1855.6885986328125</v>
      </c>
      <c r="V84" s="19" cm="1">
        <f t="array" aca="1" ref="V84" ca="1">INDIRECT(_xlfn.CONCAT(V$4,"_d!",V$1,$A84))</f>
        <v>1772.6043701171875</v>
      </c>
      <c r="W84" s="42">
        <f t="shared" ca="1" si="65"/>
        <v>1808.9905170827863</v>
      </c>
      <c r="X84" s="19" cm="1">
        <f t="array" aca="1" ref="X84" ca="1">INDIRECT(_xlfn.CONCAT(X$4,"_d!",X$1,$A84))</f>
        <v>1790.5357666015625</v>
      </c>
      <c r="Y84" s="19" cm="1">
        <f t="array" aca="1" ref="Y84" ca="1">INDIRECT(_xlfn.CONCAT(Y$4,"_d!",Y$1,$A84))</f>
        <v>1838.181640625</v>
      </c>
      <c r="Z84" s="19" cm="1">
        <f t="array" aca="1" ref="Z84" ca="1">INDIRECT(_xlfn.CONCAT(Z$4,"_d!",Z$1,$A84))</f>
        <v>1873.050048828125</v>
      </c>
      <c r="AA84" s="19" cm="1">
        <f t="array" aca="1" ref="AA84" ca="1">INDIRECT(_xlfn.CONCAT(AA$4,"_d!",AA$1,$A84))</f>
        <v>1896.148193359375</v>
      </c>
      <c r="AB84" s="19" cm="1">
        <f t="array" aca="1" ref="AB84" ca="1">INDIRECT(_xlfn.CONCAT(AB$4,"_d!",AB$1,$A84))</f>
        <v>1859.04150390625</v>
      </c>
      <c r="AC84" s="19" cm="1">
        <f t="array" aca="1" ref="AC84" ca="1">INDIRECT(_xlfn.CONCAT(AC$4,"_d!",AC$1,$A84))</f>
        <v>1774.071044921875</v>
      </c>
      <c r="AD84" s="42">
        <f t="shared" ca="1" si="66"/>
        <v>1820.0416039542793</v>
      </c>
      <c r="AE84" s="19" cm="1">
        <f t="array" aca="1" ref="AE84" ca="1">INDIRECT(_xlfn.CONCAT(AE$4,"_d!",AE$1,$A84))</f>
        <v>1803.326416015625</v>
      </c>
      <c r="AF84" s="19" cm="1">
        <f t="array" aca="1" ref="AF84" ca="1">INDIRECT(_xlfn.CONCAT(AF$4,"_d!",AF$1,$A84))</f>
        <v>1838.2149658203125</v>
      </c>
      <c r="AG84" s="19" cm="1">
        <f t="array" aca="1" ref="AG84" ca="1">INDIRECT(_xlfn.CONCAT(AG$4,"_d!",AG$1,$A84))</f>
        <v>1868.37353515625</v>
      </c>
      <c r="AH84" s="19" cm="1">
        <f t="array" aca="1" ref="AH84" ca="1">INDIRECT(_xlfn.CONCAT(AH$4,"_d!",AH$1,$A84))</f>
        <v>1894.9029541015625</v>
      </c>
      <c r="AI84" s="19" cm="1">
        <f t="array" aca="1" ref="AI84" ca="1">INDIRECT(_xlfn.CONCAT(AI$4,"_d!",AI$1,$A84))</f>
        <v>1847.2586669921875</v>
      </c>
      <c r="AJ84" s="19" cm="1">
        <f t="array" aca="1" ref="AJ84" ca="1">INDIRECT(_xlfn.CONCAT(AJ$4,"_d!",AJ$1,$A84))</f>
        <v>1780.7352294921875</v>
      </c>
      <c r="AK84" s="42">
        <f t="shared" ca="1" si="67"/>
        <v>1824.8804194824106</v>
      </c>
      <c r="AL84" s="19" cm="1">
        <f t="array" aca="1" ref="AL84" ca="1">INDIRECT(_xlfn.CONCAT(AL$4,"_d!",AL$1,$A84))</f>
        <v>1795.935546875</v>
      </c>
      <c r="AM84" s="19" cm="1">
        <f t="array" aca="1" ref="AM84" ca="1">INDIRECT(_xlfn.CONCAT(AM$4,"_d!",AM$1,$A84))</f>
        <v>1835.4862060546875</v>
      </c>
      <c r="AN84" s="19" cm="1">
        <f t="array" aca="1" ref="AN84" ca="1">INDIRECT(_xlfn.CONCAT(AN$4,"_d!",AN$1,$A84))</f>
        <v>1867.7821044921875</v>
      </c>
      <c r="AO84" s="19" cm="1">
        <f t="array" aca="1" ref="AO84" ca="1">INDIRECT(_xlfn.CONCAT(AO$4,"_d!",AO$1,$A84))</f>
        <v>1889.83056640625</v>
      </c>
      <c r="AP84" s="19" cm="1">
        <f t="array" aca="1" ref="AP84" ca="1">INDIRECT(_xlfn.CONCAT(AP$4,"_d!",AP$1,$A84))</f>
        <v>1855.6380615234375</v>
      </c>
      <c r="AQ84" s="19" cm="1">
        <f t="array" aca="1" ref="AQ84" ca="1">INDIRECT(_xlfn.CONCAT(AQ$4,"_d!",AQ$1,$A84))</f>
        <v>1777.12353515625</v>
      </c>
      <c r="AR84" s="42">
        <f t="shared" ca="1" si="68"/>
        <v>1820.8033608395876</v>
      </c>
      <c r="AS84" s="19" cm="1">
        <f t="array" aca="1" ref="AS84" ca="1">INDIRECT(_xlfn.CONCAT(AS$4,"_d!",AS$1,$A84))</f>
        <v>1796.04638671875</v>
      </c>
      <c r="AT84" s="19" cm="1">
        <f t="array" aca="1" ref="AT84" ca="1">INDIRECT(_xlfn.CONCAT(AT$4,"_d!",AT$1,$A84))</f>
        <v>1832.43359375</v>
      </c>
      <c r="AU84" s="19" cm="1">
        <f t="array" aca="1" ref="AU84" ca="1">INDIRECT(_xlfn.CONCAT(AU$4,"_d!",AU$1,$A84))</f>
        <v>1862.7578125</v>
      </c>
      <c r="AV84" s="19" cm="1">
        <f t="array" aca="1" ref="AV84" ca="1">INDIRECT(_xlfn.CONCAT(AV$4,"_d!",AV$1,$A84))</f>
        <v>1890.492919921875</v>
      </c>
      <c r="AW84" s="19" cm="1">
        <f t="array" aca="1" ref="AW84" ca="1">INDIRECT(_xlfn.CONCAT(AW$4,"_d!",AW$1,$A84))</f>
        <v>1844.7972412109375</v>
      </c>
      <c r="AX84" s="19" cm="1">
        <f t="array" aca="1" ref="AX84" ca="1">INDIRECT(_xlfn.CONCAT(AX$4,"_d!",AX$1,$A84))</f>
        <v>1771.2642822265625</v>
      </c>
      <c r="AY84" s="42">
        <f t="shared" ca="1" si="69"/>
        <v>1818.5044624023453</v>
      </c>
      <c r="AZ84" s="19" cm="1">
        <f t="array" aca="1" ref="AZ84" ca="1">INDIRECT(_xlfn.CONCAT(AZ$4,"_d!",AZ$1,$A84))</f>
        <v>1795.9439697265625</v>
      </c>
      <c r="BA84" s="19" cm="1">
        <f t="array" aca="1" ref="BA84" ca="1">INDIRECT(_xlfn.CONCAT(BA$4,"_d!",BA$1,$A84))</f>
        <v>1836.0369873046875</v>
      </c>
      <c r="BB84" s="19" cm="1">
        <f t="array" aca="1" ref="BB84" ca="1">INDIRECT(_xlfn.CONCAT(BB$4,"_d!",BB$1,$A84))</f>
        <v>1856.7598876953125</v>
      </c>
      <c r="BC84" s="19" cm="1">
        <f t="array" aca="1" ref="BC84" ca="1">INDIRECT(_xlfn.CONCAT(BC$4,"_d!",BC$1,$A84))</f>
        <v>1875.5283203125</v>
      </c>
      <c r="BD84" s="19" cm="1">
        <f t="array" aca="1" ref="BD84" ca="1">INDIRECT(_xlfn.CONCAT(BD$4,"_d!",BD$1,$A84))</f>
        <v>1852.5650634765625</v>
      </c>
      <c r="BE84" s="19" cm="1">
        <f t="array" aca="1" ref="BE84" ca="1">INDIRECT(_xlfn.CONCAT(BE$4,"_d!",BE$1,$A84))</f>
        <v>1781.67236328125</v>
      </c>
      <c r="BF84" s="42">
        <f t="shared" ca="1" si="70"/>
        <v>1819.5974561991275</v>
      </c>
      <c r="BG84" s="19" cm="1">
        <f t="array" aca="1" ref="BG84" ca="1">INDIRECT(_xlfn.CONCAT(BG$4,"_d!",BG$1,$A84))</f>
        <v>1788.1087646484375</v>
      </c>
      <c r="BH84" s="19" cm="1">
        <f t="array" aca="1" ref="BH84" ca="1">INDIRECT(_xlfn.CONCAT(BH$4,"_d!",BH$1,$A84))</f>
        <v>1833.4027099609375</v>
      </c>
      <c r="BI84" s="19" cm="1">
        <f t="array" aca="1" ref="BI84" ca="1">INDIRECT(_xlfn.CONCAT(BI$4,"_d!",BI$1,$A84))</f>
        <v>1846.5562744140625</v>
      </c>
      <c r="BJ84" s="19" cm="1">
        <f t="array" aca="1" ref="BJ84" ca="1">INDIRECT(_xlfn.CONCAT(BJ$4,"_d!",BJ$1,$A84))</f>
        <v>1868.94873046875</v>
      </c>
      <c r="BK84" s="19" cm="1">
        <f t="array" aca="1" ref="BK84" ca="1">INDIRECT(_xlfn.CONCAT(BK$4,"_d!",BK$1,$A84))</f>
        <v>1848.0029296875</v>
      </c>
      <c r="BL84" s="19" cm="1">
        <f t="array" aca="1" ref="BL84" ca="1">INDIRECT(_xlfn.CONCAT(BL$4,"_d!",BL$1,$A84))</f>
        <v>1773.929931640625</v>
      </c>
      <c r="BM84" s="42">
        <f t="shared" ca="1" si="71"/>
        <v>1813.5355189687389</v>
      </c>
      <c r="BN84" s="19" cm="1">
        <f t="array" aca="1" ref="BN84" ca="1">INDIRECT(_xlfn.CONCAT(BN$4,"_d!",BN$1,$A84))</f>
        <v>1785.4552001953125</v>
      </c>
      <c r="BO84" s="19" cm="1">
        <f t="array" aca="1" ref="BO84" ca="1">INDIRECT(_xlfn.CONCAT(BO$4,"_d!",BO$1,$A84))</f>
        <v>1829.228271484375</v>
      </c>
      <c r="BP84" s="19" cm="1">
        <f t="array" aca="1" ref="BP84" ca="1">INDIRECT(_xlfn.CONCAT(BP$4,"_d!",BP$1,$A84))</f>
        <v>1842.6868896484375</v>
      </c>
      <c r="BQ84" s="19" cm="1">
        <f t="array" aca="1" ref="BQ84" ca="1">INDIRECT(_xlfn.CONCAT(BQ$4,"_d!",BQ$1,$A84))</f>
        <v>1887.329345703125</v>
      </c>
      <c r="BR84" s="19" cm="1">
        <f t="array" aca="1" ref="BR84" ca="1">INDIRECT(_xlfn.CONCAT(BR$4,"_d!",BR$1,$A84))</f>
        <v>1835.0673828125</v>
      </c>
      <c r="BS84" s="19" cm="1">
        <f t="array" aca="1" ref="BS84" ca="1">INDIRECT(_xlfn.CONCAT(BS$4,"_d!",BS$1,$A84))</f>
        <v>1775.5885009765625</v>
      </c>
      <c r="BT84" s="42">
        <f t="shared" ca="1" si="72"/>
        <v>1810.8559649912143</v>
      </c>
      <c r="BU84" s="42"/>
      <c r="BV84" s="45">
        <f t="shared" ca="1" si="73"/>
        <v>1829.9162605086835</v>
      </c>
      <c r="BW84" s="45">
        <f t="shared" ca="1" si="74"/>
        <v>1832.3803581753423</v>
      </c>
      <c r="BX84" s="45">
        <f t="shared" ca="1" si="75"/>
        <v>1808.9905170827863</v>
      </c>
      <c r="BY84" s="45">
        <f t="shared" ca="1" si="76"/>
        <v>1820.0416039542793</v>
      </c>
      <c r="BZ84" s="45">
        <f t="shared" ca="1" si="77"/>
        <v>1824.8804194824106</v>
      </c>
      <c r="CA84" s="45">
        <f t="shared" ca="1" si="78"/>
        <v>1820.8033608395876</v>
      </c>
      <c r="CB84" s="45">
        <f t="shared" ca="1" si="79"/>
        <v>1818.5044624023453</v>
      </c>
      <c r="CC84" s="45">
        <f t="shared" ca="1" si="80"/>
        <v>1819.5974561991275</v>
      </c>
      <c r="CD84" s="45">
        <f t="shared" ca="1" si="81"/>
        <v>1813.5355189687389</v>
      </c>
      <c r="CE84" s="45">
        <f t="shared" ca="1" si="82"/>
        <v>1810.8559649912143</v>
      </c>
      <c r="CF84" s="45" cm="1">
        <f t="array" aca="1" ref="CF84" ca="1">+SUMPRODUCT($BV$3:$CE$3/100,$BV84:$CE84)</f>
        <v>1818.0955159101918</v>
      </c>
      <c r="CG84" s="24"/>
      <c r="CH84" s="24">
        <f t="shared" ca="1" si="85"/>
        <v>6.1054223578850708E-2</v>
      </c>
      <c r="CI84" s="24">
        <f t="shared" ca="1" si="85"/>
        <v>6.1876010301212592E-2</v>
      </c>
      <c r="CJ84" s="24">
        <f t="shared" ca="1" si="85"/>
        <v>6.1312964984108875E-2</v>
      </c>
      <c r="CK84" s="24">
        <f t="shared" ca="1" si="84"/>
        <v>6.2846007971130602E-2</v>
      </c>
      <c r="CL84" s="24">
        <f t="shared" ca="1" si="84"/>
        <v>6.3352997768686858E-2</v>
      </c>
      <c r="CM84" s="24">
        <f t="shared" ca="1" si="84"/>
        <v>6.3243336974577513E-2</v>
      </c>
      <c r="CN84" s="24">
        <f t="shared" ca="1" si="84"/>
        <v>6.3661460083022536E-2</v>
      </c>
      <c r="CO84" s="24">
        <f t="shared" ca="1" si="84"/>
        <v>6.3978947844253176E-2</v>
      </c>
      <c r="CP84" s="24">
        <f t="shared" ca="1" si="84"/>
        <v>6.5162132402880157E-2</v>
      </c>
      <c r="CQ84" s="24">
        <f t="shared" ca="1" si="50"/>
        <v>6.5818634433781664E-2</v>
      </c>
      <c r="CR84" s="24">
        <f t="shared" ca="1" si="50"/>
        <v>6.3726776033696586E-2</v>
      </c>
      <c r="CS84" s="24">
        <f>+[1]NAC!AX85</f>
        <v>5.7629870129870087E-2</v>
      </c>
      <c r="CT84" s="24"/>
      <c r="CU84" s="24">
        <f t="shared" ca="1" si="86"/>
        <v>1.1414871574968268</v>
      </c>
      <c r="CV84" s="24">
        <f t="shared" ca="1" si="87"/>
        <v>1.1373193639894557</v>
      </c>
      <c r="CW84" s="24">
        <f t="shared" ca="1" si="88"/>
        <v>1.1433820210440815</v>
      </c>
      <c r="CX84" s="24">
        <f t="shared" ca="1" si="89"/>
        <v>1.1357652759277936</v>
      </c>
      <c r="CY84" s="24">
        <f t="shared" ca="1" si="90"/>
        <v>1.135560432370732</v>
      </c>
      <c r="CZ84" s="24">
        <f t="shared" ca="1" si="91"/>
        <v>1.1359771112146722</v>
      </c>
      <c r="DA84" s="24">
        <f t="shared" ca="1" si="92"/>
        <v>1.1318310577236335</v>
      </c>
      <c r="DB84" s="24">
        <f t="shared" ca="1" si="93"/>
        <v>1.1320208134959802</v>
      </c>
      <c r="DC84" s="24">
        <f t="shared" ca="1" si="94"/>
        <v>1.1340915026110094</v>
      </c>
      <c r="DD84" s="24">
        <f t="shared" ca="1" si="95"/>
        <v>1.1301192435831515</v>
      </c>
      <c r="DE84" s="48">
        <f t="shared" ca="1" si="96"/>
        <v>1.1346455299236577</v>
      </c>
      <c r="DF84" s="48">
        <f>+[1]NAC!AG85</f>
        <v>1.1344212256398216</v>
      </c>
      <c r="DG84" s="24">
        <f t="shared" ca="1" si="97"/>
        <v>1.1367913913675309E-2</v>
      </c>
    </row>
    <row r="85" spans="1:111" x14ac:dyDescent="0.25">
      <c r="A85">
        <f t="shared" si="83"/>
        <v>112</v>
      </c>
      <c r="B85" s="35">
        <f>+NAC!A85</f>
        <v>45139</v>
      </c>
      <c r="C85" s="19" cm="1">
        <f t="array" aca="1" ref="C85" ca="1">INDIRECT(_xlfn.CONCAT(C$4,"_d!",C$1,$A85))</f>
        <v>2040.622314453125</v>
      </c>
      <c r="D85" s="19" cm="1">
        <f t="array" aca="1" ref="D85" ca="1">INDIRECT(_xlfn.CONCAT(D$4,"_d!",D$1,$A85))</f>
        <v>2067.251953125</v>
      </c>
      <c r="E85" s="19" cm="1">
        <f t="array" aca="1" ref="E85" ca="1">INDIRECT(_xlfn.CONCAT(E$4,"_d!",E$1,$A85))</f>
        <v>2158.857177734375</v>
      </c>
      <c r="F85" s="19" cm="1">
        <f t="array" aca="1" ref="F85" ca="1">INDIRECT(_xlfn.CONCAT(F$4,"_d!",F$1,$A85))</f>
        <v>2189.589599609375</v>
      </c>
      <c r="G85" s="19" cm="1">
        <f t="array" aca="1" ref="G85" ca="1">INDIRECT(_xlfn.CONCAT(G$4,"_d!",G$1,$A85))</f>
        <v>2098.457763671875</v>
      </c>
      <c r="H85" s="19" cm="1">
        <f t="array" aca="1" ref="H85" ca="1">INDIRECT(_xlfn.CONCAT(H$4,"_d!",H$1,$A85))</f>
        <v>1973.95361328125</v>
      </c>
      <c r="I85" s="42">
        <f t="shared" ca="1" si="63"/>
        <v>2064.2986664051036</v>
      </c>
      <c r="J85" s="19" cm="1">
        <f t="array" aca="1" ref="J85" ca="1">INDIRECT(_xlfn.CONCAT(J$4,"_d!",J$1,$A85))</f>
        <v>2042.042236328125</v>
      </c>
      <c r="K85" s="19" cm="1">
        <f t="array" aca="1" ref="K85" ca="1">INDIRECT(_xlfn.CONCAT(K$4,"_d!",K$1,$A85))</f>
        <v>2073.46435546875</v>
      </c>
      <c r="L85" s="19" cm="1">
        <f t="array" aca="1" ref="L85" ca="1">INDIRECT(_xlfn.CONCAT(L$4,"_d!",L$1,$A85))</f>
        <v>2144.9638671875</v>
      </c>
      <c r="M85" s="19" cm="1">
        <f t="array" aca="1" ref="M85" ca="1">INDIRECT(_xlfn.CONCAT(M$4,"_d!",M$1,$A85))</f>
        <v>2170.72265625</v>
      </c>
      <c r="N85" s="19" cm="1">
        <f t="array" aca="1" ref="N85" ca="1">INDIRECT(_xlfn.CONCAT(N$4,"_d!",N$1,$A85))</f>
        <v>2093.486328125</v>
      </c>
      <c r="O85" s="19" cm="1">
        <f t="array" aca="1" ref="O85" ca="1">INDIRECT(_xlfn.CONCAT(O$4,"_d!",O$1,$A85))</f>
        <v>1983.691650390625</v>
      </c>
      <c r="P85" s="42">
        <f t="shared" ca="1" si="64"/>
        <v>2065.3218861804212</v>
      </c>
      <c r="Q85" s="19" cm="1">
        <f t="array" aca="1" ref="Q85" ca="1">INDIRECT(_xlfn.CONCAT(Q$4,"_d!",Q$1,$A85))</f>
        <v>2018.911865234375</v>
      </c>
      <c r="R85" s="19" cm="1">
        <f t="array" aca="1" ref="R85" ca="1">INDIRECT(_xlfn.CONCAT(R$4,"_d!",R$1,$A85))</f>
        <v>2018.911865234375</v>
      </c>
      <c r="S85" s="19" cm="1">
        <f t="array" aca="1" ref="S85" ca="1">INDIRECT(_xlfn.CONCAT(S$4,"_d!",S$1,$A85))</f>
        <v>2134.935791015625</v>
      </c>
      <c r="T85" s="19" cm="1">
        <f t="array" aca="1" ref="T85" ca="1">INDIRECT(_xlfn.CONCAT(T$4,"_d!",T$1,$A85))</f>
        <v>2170.825439453125</v>
      </c>
      <c r="U85" s="19" cm="1">
        <f t="array" aca="1" ref="U85" ca="1">INDIRECT(_xlfn.CONCAT(U$4,"_d!",U$1,$A85))</f>
        <v>2088.336181640625</v>
      </c>
      <c r="V85" s="19" cm="1">
        <f t="array" aca="1" ref="V85" ca="1">INDIRECT(_xlfn.CONCAT(V$4,"_d!",V$1,$A85))</f>
        <v>1986.3310546875</v>
      </c>
      <c r="W85" s="42">
        <f t="shared" ca="1" si="65"/>
        <v>2036.5768960914559</v>
      </c>
      <c r="X85" s="19" cm="1">
        <f t="array" aca="1" ref="X85" ca="1">INDIRECT(_xlfn.CONCAT(X$4,"_d!",X$1,$A85))</f>
        <v>2009.2662353515625</v>
      </c>
      <c r="Y85" s="19" cm="1">
        <f t="array" aca="1" ref="Y85" ca="1">INDIRECT(_xlfn.CONCAT(Y$4,"_d!",Y$1,$A85))</f>
        <v>2063.19970703125</v>
      </c>
      <c r="Z85" s="19" cm="1">
        <f t="array" aca="1" ref="Z85" ca="1">INDIRECT(_xlfn.CONCAT(Z$4,"_d!",Z$1,$A85))</f>
        <v>2131.2080078125</v>
      </c>
      <c r="AA85" s="19" cm="1">
        <f t="array" aca="1" ref="AA85" ca="1">INDIRECT(_xlfn.CONCAT(AA$4,"_d!",AA$1,$A85))</f>
        <v>2165.293212890625</v>
      </c>
      <c r="AB85" s="19" cm="1">
        <f t="array" aca="1" ref="AB85" ca="1">INDIRECT(_xlfn.CONCAT(AB$4,"_d!",AB$1,$A85))</f>
        <v>2090.3955078125</v>
      </c>
      <c r="AC85" s="19" cm="1">
        <f t="array" aca="1" ref="AC85" ca="1">INDIRECT(_xlfn.CONCAT(AC$4,"_d!",AC$1,$A85))</f>
        <v>1988.9068603515625</v>
      </c>
      <c r="AD85" s="42">
        <f t="shared" ca="1" si="66"/>
        <v>2046.5674190428513</v>
      </c>
      <c r="AE85" s="19" cm="1">
        <f t="array" aca="1" ref="AE85" ca="1">INDIRECT(_xlfn.CONCAT(AE$4,"_d!",AE$1,$A85))</f>
        <v>2027.7099609375</v>
      </c>
      <c r="AF85" s="19" cm="1">
        <f t="array" aca="1" ref="AF85" ca="1">INDIRECT(_xlfn.CONCAT(AF$4,"_d!",AF$1,$A85))</f>
        <v>2063.00732421875</v>
      </c>
      <c r="AG85" s="19" cm="1">
        <f t="array" aca="1" ref="AG85" ca="1">INDIRECT(_xlfn.CONCAT(AG$4,"_d!",AG$1,$A85))</f>
        <v>2122.937255859375</v>
      </c>
      <c r="AH85" s="19" cm="1">
        <f t="array" aca="1" ref="AH85" ca="1">INDIRECT(_xlfn.CONCAT(AH$4,"_d!",AH$1,$A85))</f>
        <v>2158.56640625</v>
      </c>
      <c r="AI85" s="19" cm="1">
        <f t="array" aca="1" ref="AI85" ca="1">INDIRECT(_xlfn.CONCAT(AI$4,"_d!",AI$1,$A85))</f>
        <v>2076.626708984375</v>
      </c>
      <c r="AJ85" s="19" cm="1">
        <f t="array" aca="1" ref="AJ85" ca="1">INDIRECT(_xlfn.CONCAT(AJ$4,"_d!",AJ$1,$A85))</f>
        <v>1996.929443359375</v>
      </c>
      <c r="AK85" s="42">
        <f t="shared" ca="1" si="67"/>
        <v>2053.2332321074623</v>
      </c>
      <c r="AL85" s="19" cm="1">
        <f t="array" aca="1" ref="AL85" ca="1">INDIRECT(_xlfn.CONCAT(AL$4,"_d!",AL$1,$A85))</f>
        <v>2016.788818359375</v>
      </c>
      <c r="AM85" s="19" cm="1">
        <f t="array" aca="1" ref="AM85" ca="1">INDIRECT(_xlfn.CONCAT(AM$4,"_d!",AM$1,$A85))</f>
        <v>2060.069091796875</v>
      </c>
      <c r="AN85" s="19" cm="1">
        <f t="array" aca="1" ref="AN85" ca="1">INDIRECT(_xlfn.CONCAT(AN$4,"_d!",AN$1,$A85))</f>
        <v>2119.357177734375</v>
      </c>
      <c r="AO85" s="19" cm="1">
        <f t="array" aca="1" ref="AO85" ca="1">INDIRECT(_xlfn.CONCAT(AO$4,"_d!",AO$1,$A85))</f>
        <v>2154.004638671875</v>
      </c>
      <c r="AP85" s="19" cm="1">
        <f t="array" aca="1" ref="AP85" ca="1">INDIRECT(_xlfn.CONCAT(AP$4,"_d!",AP$1,$A85))</f>
        <v>2084.394775390625</v>
      </c>
      <c r="AQ85" s="19" cm="1">
        <f t="array" aca="1" ref="AQ85" ca="1">INDIRECT(_xlfn.CONCAT(AQ$4,"_d!",AQ$1,$A85))</f>
        <v>1995.3580322265625</v>
      </c>
      <c r="AR85" s="42">
        <f t="shared" ca="1" si="68"/>
        <v>2047.4318794403814</v>
      </c>
      <c r="AS85" s="19" cm="1">
        <f t="array" aca="1" ref="AS85" ca="1">INDIRECT(_xlfn.CONCAT(AS$4,"_d!",AS$1,$A85))</f>
        <v>2015.39794921875</v>
      </c>
      <c r="AT85" s="19" cm="1">
        <f t="array" aca="1" ref="AT85" ca="1">INDIRECT(_xlfn.CONCAT(AT$4,"_d!",AT$1,$A85))</f>
        <v>2055.187255859375</v>
      </c>
      <c r="AU85" s="19" cm="1">
        <f t="array" aca="1" ref="AU85" ca="1">INDIRECT(_xlfn.CONCAT(AU$4,"_d!",AU$1,$A85))</f>
        <v>2111.823974609375</v>
      </c>
      <c r="AV85" s="19" cm="1">
        <f t="array" aca="1" ref="AV85" ca="1">INDIRECT(_xlfn.CONCAT(AV$4,"_d!",AV$1,$A85))</f>
        <v>2151.17529296875</v>
      </c>
      <c r="AW85" s="19" cm="1">
        <f t="array" aca="1" ref="AW85" ca="1">INDIRECT(_xlfn.CONCAT(AW$4,"_d!",AW$1,$A85))</f>
        <v>2070.255859375</v>
      </c>
      <c r="AX85" s="19" cm="1">
        <f t="array" aca="1" ref="AX85" ca="1">INDIRECT(_xlfn.CONCAT(AX$4,"_d!",AX$1,$A85))</f>
        <v>1983.462890625</v>
      </c>
      <c r="AY85" s="42">
        <f t="shared" ca="1" si="69"/>
        <v>2042.9849074450053</v>
      </c>
      <c r="AZ85" s="19" cm="1">
        <f t="array" aca="1" ref="AZ85" ca="1">INDIRECT(_xlfn.CONCAT(AZ$4,"_d!",AZ$1,$A85))</f>
        <v>2017.3438720703125</v>
      </c>
      <c r="BA85" s="19" cm="1">
        <f t="array" aca="1" ref="BA85" ca="1">INDIRECT(_xlfn.CONCAT(BA$4,"_d!",BA$1,$A85))</f>
        <v>2057.88037109375</v>
      </c>
      <c r="BB85" s="19" cm="1">
        <f t="array" aca="1" ref="BB85" ca="1">INDIRECT(_xlfn.CONCAT(BB$4,"_d!",BB$1,$A85))</f>
        <v>2100.749267578125</v>
      </c>
      <c r="BC85" s="19" cm="1">
        <f t="array" aca="1" ref="BC85" ca="1">INDIRECT(_xlfn.CONCAT(BC$4,"_d!",BC$1,$A85))</f>
        <v>2130.181396484375</v>
      </c>
      <c r="BD85" s="19" cm="1">
        <f t="array" aca="1" ref="BD85" ca="1">INDIRECT(_xlfn.CONCAT(BD$4,"_d!",BD$1,$A85))</f>
        <v>2079.503173828125</v>
      </c>
      <c r="BE85" s="19" cm="1">
        <f t="array" aca="1" ref="BE85" ca="1">INDIRECT(_xlfn.CONCAT(BE$4,"_d!",BE$1,$A85))</f>
        <v>1999.02392578125</v>
      </c>
      <c r="BF85" s="42">
        <f t="shared" ca="1" si="70"/>
        <v>2044.4105270406192</v>
      </c>
      <c r="BG85" s="19" cm="1">
        <f t="array" aca="1" ref="BG85" ca="1">INDIRECT(_xlfn.CONCAT(BG$4,"_d!",BG$1,$A85))</f>
        <v>2009.0087890625</v>
      </c>
      <c r="BH85" s="19" cm="1">
        <f t="array" aca="1" ref="BH85" ca="1">INDIRECT(_xlfn.CONCAT(BH$4,"_d!",BH$1,$A85))</f>
        <v>2052.4453125</v>
      </c>
      <c r="BI85" s="19" cm="1">
        <f t="array" aca="1" ref="BI85" ca="1">INDIRECT(_xlfn.CONCAT(BI$4,"_d!",BI$1,$A85))</f>
        <v>2087.62255859375</v>
      </c>
      <c r="BJ85" s="19" cm="1">
        <f t="array" aca="1" ref="BJ85" ca="1">INDIRECT(_xlfn.CONCAT(BJ$4,"_d!",BJ$1,$A85))</f>
        <v>2117.81103515625</v>
      </c>
      <c r="BK85" s="19" cm="1">
        <f t="array" aca="1" ref="BK85" ca="1">INDIRECT(_xlfn.CONCAT(BK$4,"_d!",BK$1,$A85))</f>
        <v>2074.02734375</v>
      </c>
      <c r="BL85" s="19" cm="1">
        <f t="array" aca="1" ref="BL85" ca="1">INDIRECT(_xlfn.CONCAT(BL$4,"_d!",BL$1,$A85))</f>
        <v>1988.4892578125</v>
      </c>
      <c r="BM85" s="42">
        <f t="shared" ca="1" si="71"/>
        <v>2036.520753285213</v>
      </c>
      <c r="BN85" s="19" cm="1">
        <f t="array" aca="1" ref="BN85" ca="1">INDIRECT(_xlfn.CONCAT(BN$4,"_d!",BN$1,$A85))</f>
        <v>2003.98583984375</v>
      </c>
      <c r="BO85" s="19" cm="1">
        <f t="array" aca="1" ref="BO85" ca="1">INDIRECT(_xlfn.CONCAT(BO$4,"_d!",BO$1,$A85))</f>
        <v>2046.409912109375</v>
      </c>
      <c r="BP85" s="19" cm="1">
        <f t="array" aca="1" ref="BP85" ca="1">INDIRECT(_xlfn.CONCAT(BP$4,"_d!",BP$1,$A85))</f>
        <v>2079.508544921875</v>
      </c>
      <c r="BQ85" s="19" cm="1">
        <f t="array" aca="1" ref="BQ85" ca="1">INDIRECT(_xlfn.CONCAT(BQ$4,"_d!",BQ$1,$A85))</f>
        <v>2138.615478515625</v>
      </c>
      <c r="BR85" s="19" cm="1">
        <f t="array" aca="1" ref="BR85" ca="1">INDIRECT(_xlfn.CONCAT(BR$4,"_d!",BR$1,$A85))</f>
        <v>2053.350341796875</v>
      </c>
      <c r="BS85" s="19" cm="1">
        <f t="array" aca="1" ref="BS85" ca="1">INDIRECT(_xlfn.CONCAT(BS$4,"_d!",BS$1,$A85))</f>
        <v>1992.3076171875</v>
      </c>
      <c r="BT85" s="42">
        <f t="shared" ca="1" si="72"/>
        <v>2031.6489503259049</v>
      </c>
      <c r="BU85" s="42"/>
      <c r="BV85" s="45">
        <f t="shared" ca="1" si="73"/>
        <v>2064.2986664051036</v>
      </c>
      <c r="BW85" s="45">
        <f t="shared" ca="1" si="74"/>
        <v>2065.3218861804212</v>
      </c>
      <c r="BX85" s="45">
        <f t="shared" ca="1" si="75"/>
        <v>2036.5768960914559</v>
      </c>
      <c r="BY85" s="45">
        <f t="shared" ca="1" si="76"/>
        <v>2046.5674190428513</v>
      </c>
      <c r="BZ85" s="45">
        <f t="shared" ca="1" si="77"/>
        <v>2053.2332321074623</v>
      </c>
      <c r="CA85" s="45">
        <f t="shared" ca="1" si="78"/>
        <v>2047.4318794403814</v>
      </c>
      <c r="CB85" s="45">
        <f t="shared" ca="1" si="79"/>
        <v>2042.9849074450053</v>
      </c>
      <c r="CC85" s="45">
        <f t="shared" ca="1" si="80"/>
        <v>2044.4105270406192</v>
      </c>
      <c r="CD85" s="45">
        <f t="shared" ca="1" si="81"/>
        <v>2036.520753285213</v>
      </c>
      <c r="CE85" s="45">
        <f t="shared" ca="1" si="82"/>
        <v>2031.6489503259049</v>
      </c>
      <c r="CF85" s="45" cm="1">
        <f t="array" aca="1" ref="CF85" ca="1">+SUMPRODUCT($BV$3:$CE$3/100,$BV85:$CE85)</f>
        <v>2043.7461148331636</v>
      </c>
      <c r="CG85" s="24"/>
      <c r="CH85" s="24">
        <f t="shared" ca="1" si="85"/>
        <v>0.12808367844726742</v>
      </c>
      <c r="CI85" s="24">
        <f t="shared" ca="1" si="85"/>
        <v>0.12712509548892936</v>
      </c>
      <c r="CJ85" s="24">
        <f t="shared" ca="1" si="85"/>
        <v>0.12580849753468026</v>
      </c>
      <c r="CK85" s="24">
        <f t="shared" ca="1" si="84"/>
        <v>0.12446188845156891</v>
      </c>
      <c r="CL85" s="24">
        <f t="shared" ca="1" si="84"/>
        <v>0.12513302799852455</v>
      </c>
      <c r="CM85" s="24">
        <f t="shared" ca="1" si="84"/>
        <v>0.12446622379711192</v>
      </c>
      <c r="CN85" s="24">
        <f t="shared" ca="1" si="84"/>
        <v>0.12344233939690685</v>
      </c>
      <c r="CO85" s="24">
        <f t="shared" ca="1" si="84"/>
        <v>0.12355099204803976</v>
      </c>
      <c r="CP85" s="24">
        <f t="shared" ca="1" si="84"/>
        <v>0.12295608880231579</v>
      </c>
      <c r="CQ85" s="24">
        <f t="shared" ca="1" si="50"/>
        <v>0.12192741421914355</v>
      </c>
      <c r="CR85" s="24">
        <f t="shared" ca="1" si="50"/>
        <v>0.12411372062045078</v>
      </c>
      <c r="CS85" s="24">
        <f>+[1]NAC!AX86</f>
        <v>0.15589664875927345</v>
      </c>
      <c r="CT85" s="24"/>
      <c r="CU85" s="24">
        <f t="shared" ca="1" si="86"/>
        <v>1.2560658813669816</v>
      </c>
      <c r="CV85" s="24">
        <f t="shared" ca="1" si="87"/>
        <v>1.2503636128937785</v>
      </c>
      <c r="CW85" s="24">
        <f t="shared" ca="1" si="88"/>
        <v>1.2553369355636281</v>
      </c>
      <c r="CX85" s="24">
        <f t="shared" ca="1" si="89"/>
        <v>1.2441815087783681</v>
      </c>
      <c r="CY85" s="24">
        <f t="shared" ca="1" si="90"/>
        <v>1.2464412569567291</v>
      </c>
      <c r="CZ85" s="24">
        <f t="shared" ca="1" si="91"/>
        <v>1.2458368813489953</v>
      </c>
      <c r="DA85" s="24">
        <f t="shared" ca="1" si="92"/>
        <v>1.2395736293483237</v>
      </c>
      <c r="DB85" s="24">
        <f t="shared" ca="1" si="93"/>
        <v>1.2399356598617794</v>
      </c>
      <c r="DC85" s="24">
        <f t="shared" ca="1" si="94"/>
        <v>1.2424092478164503</v>
      </c>
      <c r="DD85" s="24">
        <f t="shared" ca="1" si="95"/>
        <v>1.2356786990581998</v>
      </c>
      <c r="DE85" s="48">
        <f t="shared" ca="1" si="96"/>
        <v>1.2436588886965523</v>
      </c>
      <c r="DF85" s="48">
        <f>+[1]NAC!AG86</f>
        <v>1.2437712655032378</v>
      </c>
      <c r="DG85" s="24">
        <f t="shared" ca="1" si="97"/>
        <v>2.0387182308781782E-2</v>
      </c>
    </row>
    <row r="86" spans="1:111" x14ac:dyDescent="0.25">
      <c r="A86">
        <f t="shared" si="83"/>
        <v>113</v>
      </c>
      <c r="B86" s="35">
        <f>+NAC!A86</f>
        <v>45170</v>
      </c>
      <c r="C86" s="19" cm="1">
        <f t="array" aca="1" ref="C86" ca="1">INDIRECT(_xlfn.CONCAT(C$4,"_d!",C$1,$A86))</f>
        <v>2296.883544921875</v>
      </c>
      <c r="D86" s="19" cm="1">
        <f t="array" aca="1" ref="D86" ca="1">INDIRECT(_xlfn.CONCAT(D$4,"_d!",D$1,$A86))</f>
        <v>2348.007080078125</v>
      </c>
      <c r="E86" s="19" cm="1">
        <f t="array" aca="1" ref="E86" ca="1">INDIRECT(_xlfn.CONCAT(E$4,"_d!",E$1,$A86))</f>
        <v>2448.57861328125</v>
      </c>
      <c r="F86" s="19" cm="1">
        <f t="array" aca="1" ref="F86" ca="1">INDIRECT(_xlfn.CONCAT(F$4,"_d!",F$1,$A86))</f>
        <v>2480.446533203125</v>
      </c>
      <c r="G86" s="19" cm="1">
        <f t="array" aca="1" ref="G86" ca="1">INDIRECT(_xlfn.CONCAT(G$4,"_d!",G$1,$A86))</f>
        <v>2397.48486328125</v>
      </c>
      <c r="H86" s="19" cm="1">
        <f t="array" aca="1" ref="H86" ca="1">INDIRECT(_xlfn.CONCAT(H$4,"_d!",H$1,$A86))</f>
        <v>2265.619873046875</v>
      </c>
      <c r="I86" s="42">
        <f t="shared" ca="1" si="63"/>
        <v>2337.2629247538407</v>
      </c>
      <c r="J86" s="19" cm="1">
        <f t="array" aca="1" ref="J86" ca="1">INDIRECT(_xlfn.CONCAT(J$4,"_d!",J$1,$A86))</f>
        <v>2300.03759765625</v>
      </c>
      <c r="K86" s="19" cm="1">
        <f t="array" aca="1" ref="K86" ca="1">INDIRECT(_xlfn.CONCAT(K$4,"_d!",K$1,$A86))</f>
        <v>2350.805908203125</v>
      </c>
      <c r="L86" s="19" cm="1">
        <f t="array" aca="1" ref="L86" ca="1">INDIRECT(_xlfn.CONCAT(L$4,"_d!",L$1,$A86))</f>
        <v>2431.356689453125</v>
      </c>
      <c r="M86" s="19" cm="1">
        <f t="array" aca="1" ref="M86" ca="1">INDIRECT(_xlfn.CONCAT(M$4,"_d!",M$1,$A86))</f>
        <v>2455.6796875</v>
      </c>
      <c r="N86" s="19" cm="1">
        <f t="array" aca="1" ref="N86" ca="1">INDIRECT(_xlfn.CONCAT(N$4,"_d!",N$1,$A86))</f>
        <v>2387.707763671875</v>
      </c>
      <c r="O86" s="19" cm="1">
        <f t="array" aca="1" ref="O86" ca="1">INDIRECT(_xlfn.CONCAT(O$4,"_d!",O$1,$A86))</f>
        <v>2270.568603515625</v>
      </c>
      <c r="P86" s="42">
        <f t="shared" ca="1" si="64"/>
        <v>2336.8413936211823</v>
      </c>
      <c r="Q86" s="19" cm="1">
        <f t="array" aca="1" ref="Q86" ca="1">INDIRECT(_xlfn.CONCAT(Q$4,"_d!",Q$1,$A86))</f>
        <v>2268.90673828125</v>
      </c>
      <c r="R86" s="19" cm="1">
        <f t="array" aca="1" ref="R86" ca="1">INDIRECT(_xlfn.CONCAT(R$4,"_d!",R$1,$A86))</f>
        <v>2268.90673828125</v>
      </c>
      <c r="S86" s="19" cm="1">
        <f t="array" aca="1" ref="S86" ca="1">INDIRECT(_xlfn.CONCAT(S$4,"_d!",S$1,$A86))</f>
        <v>2417.69677734375</v>
      </c>
      <c r="T86" s="19" cm="1">
        <f t="array" aca="1" ref="T86" ca="1">INDIRECT(_xlfn.CONCAT(T$4,"_d!",T$1,$A86))</f>
        <v>2453.663330078125</v>
      </c>
      <c r="U86" s="19" cm="1">
        <f t="array" aca="1" ref="U86" ca="1">INDIRECT(_xlfn.CONCAT(U$4,"_d!",U$1,$A86))</f>
        <v>2376.70849609375</v>
      </c>
      <c r="V86" s="19" cm="1">
        <f t="array" aca="1" ref="V86" ca="1">INDIRECT(_xlfn.CONCAT(V$4,"_d!",V$1,$A86))</f>
        <v>2273.716064453125</v>
      </c>
      <c r="W86" s="42">
        <f t="shared" ca="1" si="65"/>
        <v>2295.0142888259243</v>
      </c>
      <c r="X86" s="19" cm="1">
        <f t="array" aca="1" ref="X86" ca="1">INDIRECT(_xlfn.CONCAT(X$4,"_d!",X$1,$A86))</f>
        <v>2258.0546875</v>
      </c>
      <c r="Y86" s="19" cm="1">
        <f t="array" aca="1" ref="Y86" ca="1">INDIRECT(_xlfn.CONCAT(Y$4,"_d!",Y$1,$A86))</f>
        <v>2336.814453125</v>
      </c>
      <c r="Z86" s="19" cm="1">
        <f t="array" aca="1" ref="Z86" ca="1">INDIRECT(_xlfn.CONCAT(Z$4,"_d!",Z$1,$A86))</f>
        <v>2411.594482421875</v>
      </c>
      <c r="AA86" s="19" cm="1">
        <f t="array" aca="1" ref="AA86" ca="1">INDIRECT(_xlfn.CONCAT(AA$4,"_d!",AA$1,$A86))</f>
        <v>2445.21728515625</v>
      </c>
      <c r="AB86" s="19" cm="1">
        <f t="array" aca="1" ref="AB86" ca="1">INDIRECT(_xlfn.CONCAT(AB$4,"_d!",AB$1,$A86))</f>
        <v>2377.069580078125</v>
      </c>
      <c r="AC86" s="19" cm="1">
        <f t="array" aca="1" ref="AC86" ca="1">INDIRECT(_xlfn.CONCAT(AC$4,"_d!",AC$1,$A86))</f>
        <v>2270.085693359375</v>
      </c>
      <c r="AD86" s="42">
        <f t="shared" ca="1" si="66"/>
        <v>2311.4015252104787</v>
      </c>
      <c r="AE86" s="19" cm="1">
        <f t="array" aca="1" ref="AE86" ca="1">INDIRECT(_xlfn.CONCAT(AE$4,"_d!",AE$1,$A86))</f>
        <v>2279.084716796875</v>
      </c>
      <c r="AF86" s="19" cm="1">
        <f t="array" aca="1" ref="AF86" ca="1">INDIRECT(_xlfn.CONCAT(AF$4,"_d!",AF$1,$A86))</f>
        <v>2332.172607421875</v>
      </c>
      <c r="AG86" s="19" cm="1">
        <f t="array" aca="1" ref="AG86" ca="1">INDIRECT(_xlfn.CONCAT(AG$4,"_d!",AG$1,$A86))</f>
        <v>2401.319091796875</v>
      </c>
      <c r="AH86" s="19" cm="1">
        <f t="array" aca="1" ref="AH86" ca="1">INDIRECT(_xlfn.CONCAT(AH$4,"_d!",AH$1,$A86))</f>
        <v>2437.8515625</v>
      </c>
      <c r="AI86" s="19" cm="1">
        <f t="array" aca="1" ref="AI86" ca="1">INDIRECT(_xlfn.CONCAT(AI$4,"_d!",AI$1,$A86))</f>
        <v>2362.23388671875</v>
      </c>
      <c r="AJ86" s="19" cm="1">
        <f t="array" aca="1" ref="AJ86" ca="1">INDIRECT(_xlfn.CONCAT(AJ$4,"_d!",AJ$1,$A86))</f>
        <v>2279.726806640625</v>
      </c>
      <c r="AK86" s="42">
        <f t="shared" ca="1" si="67"/>
        <v>2317.590833461973</v>
      </c>
      <c r="AL86" s="19" cm="1">
        <f t="array" aca="1" ref="AL86" ca="1">INDIRECT(_xlfn.CONCAT(AL$4,"_d!",AL$1,$A86))</f>
        <v>2265.65185546875</v>
      </c>
      <c r="AM86" s="19" cm="1">
        <f t="array" aca="1" ref="AM86" ca="1">INDIRECT(_xlfn.CONCAT(AM$4,"_d!",AM$1,$A86))</f>
        <v>2329.87841796875</v>
      </c>
      <c r="AN86" s="19" cm="1">
        <f t="array" aca="1" ref="AN86" ca="1">INDIRECT(_xlfn.CONCAT(AN$4,"_d!",AN$1,$A86))</f>
        <v>2396.148193359375</v>
      </c>
      <c r="AO86" s="19" cm="1">
        <f t="array" aca="1" ref="AO86" ca="1">INDIRECT(_xlfn.CONCAT(AO$4,"_d!",AO$1,$A86))</f>
        <v>2431.826171875</v>
      </c>
      <c r="AP86" s="19" cm="1">
        <f t="array" aca="1" ref="AP86" ca="1">INDIRECT(_xlfn.CONCAT(AP$4,"_d!",AP$1,$A86))</f>
        <v>2369.166015625</v>
      </c>
      <c r="AQ86" s="19" cm="1">
        <f t="array" aca="1" ref="AQ86" ca="1">INDIRECT(_xlfn.CONCAT(AQ$4,"_d!",AQ$1,$A86))</f>
        <v>2281.2470703125</v>
      </c>
      <c r="AR86" s="42">
        <f t="shared" ca="1" si="68"/>
        <v>2310.8537131174726</v>
      </c>
      <c r="AS86" s="19" cm="1">
        <f t="array" aca="1" ref="AS86" ca="1">INDIRECT(_xlfn.CONCAT(AS$4,"_d!",AS$1,$A86))</f>
        <v>2262.917724609375</v>
      </c>
      <c r="AT86" s="19" cm="1">
        <f t="array" aca="1" ref="AT86" ca="1">INDIRECT(_xlfn.CONCAT(AT$4,"_d!",AT$1,$A86))</f>
        <v>2321.177734375</v>
      </c>
      <c r="AU86" s="19" cm="1">
        <f t="array" aca="1" ref="AU86" ca="1">INDIRECT(_xlfn.CONCAT(AU$4,"_d!",AU$1,$A86))</f>
        <v>2386.67626953125</v>
      </c>
      <c r="AV86" s="19" cm="1">
        <f t="array" aca="1" ref="AV86" ca="1">INDIRECT(_xlfn.CONCAT(AV$4,"_d!",AV$1,$A86))</f>
        <v>2424.968994140625</v>
      </c>
      <c r="AW86" s="19" cm="1">
        <f t="array" aca="1" ref="AW86" ca="1">INDIRECT(_xlfn.CONCAT(AW$4,"_d!",AW$1,$A86))</f>
        <v>2347.4775390625</v>
      </c>
      <c r="AX86" s="19" cm="1">
        <f t="array" aca="1" ref="AX86" ca="1">INDIRECT(_xlfn.CONCAT(AX$4,"_d!",AX$1,$A86))</f>
        <v>2263.354736328125</v>
      </c>
      <c r="AY86" s="42">
        <f t="shared" ca="1" si="69"/>
        <v>2303.4448649663741</v>
      </c>
      <c r="AZ86" s="19" cm="1">
        <f t="array" aca="1" ref="AZ86" ca="1">INDIRECT(_xlfn.CONCAT(AZ$4,"_d!",AZ$1,$A86))</f>
        <v>2262.11181640625</v>
      </c>
      <c r="BA86" s="19" cm="1">
        <f t="array" aca="1" ref="BA86" ca="1">INDIRECT(_xlfn.CONCAT(BA$4,"_d!",BA$1,$A86))</f>
        <v>2325.818115234375</v>
      </c>
      <c r="BB86" s="19" cm="1">
        <f t="array" aca="1" ref="BB86" ca="1">INDIRECT(_xlfn.CONCAT(BB$4,"_d!",BB$1,$A86))</f>
        <v>2371.47998046875</v>
      </c>
      <c r="BC86" s="19" cm="1">
        <f t="array" aca="1" ref="BC86" ca="1">INDIRECT(_xlfn.CONCAT(BC$4,"_d!",BC$1,$A86))</f>
        <v>2399.01513671875</v>
      </c>
      <c r="BD86" s="19" cm="1">
        <f t="array" aca="1" ref="BD86" ca="1">INDIRECT(_xlfn.CONCAT(BD$4,"_d!",BD$1,$A86))</f>
        <v>2356.1318359375</v>
      </c>
      <c r="BE86" s="19" cm="1">
        <f t="array" aca="1" ref="BE86" ca="1">INDIRECT(_xlfn.CONCAT(BE$4,"_d!",BE$1,$A86))</f>
        <v>2273.468994140625</v>
      </c>
      <c r="BF86" s="42">
        <f t="shared" ca="1" si="70"/>
        <v>2303.4200418645614</v>
      </c>
      <c r="BG86" s="19" cm="1">
        <f t="array" aca="1" ref="BG86" ca="1">INDIRECT(_xlfn.CONCAT(BG$4,"_d!",BG$1,$A86))</f>
        <v>2250.920654296875</v>
      </c>
      <c r="BH86" s="19" cm="1">
        <f t="array" aca="1" ref="BH86" ca="1">INDIRECT(_xlfn.CONCAT(BH$4,"_d!",BH$1,$A86))</f>
        <v>2315.07275390625</v>
      </c>
      <c r="BI86" s="19" cm="1">
        <f t="array" aca="1" ref="BI86" ca="1">INDIRECT(_xlfn.CONCAT(BI$4,"_d!",BI$1,$A86))</f>
        <v>2355.6201171875</v>
      </c>
      <c r="BJ86" s="19" cm="1">
        <f t="array" aca="1" ref="BJ86" ca="1">INDIRECT(_xlfn.CONCAT(BJ$4,"_d!",BJ$1,$A86))</f>
        <v>2382.946044921875</v>
      </c>
      <c r="BK86" s="19" cm="1">
        <f t="array" aca="1" ref="BK86" ca="1">INDIRECT(_xlfn.CONCAT(BK$4,"_d!",BK$1,$A86))</f>
        <v>2348.5458984375</v>
      </c>
      <c r="BL86" s="19" cm="1">
        <f t="array" aca="1" ref="BL86" ca="1">INDIRECT(_xlfn.CONCAT(BL$4,"_d!",BL$1,$A86))</f>
        <v>2261.117919921875</v>
      </c>
      <c r="BM86" s="42">
        <f t="shared" ca="1" si="71"/>
        <v>2291.9528687048701</v>
      </c>
      <c r="BN86" s="19" cm="1">
        <f t="array" aca="1" ref="BN86" ca="1">INDIRECT(_xlfn.CONCAT(BN$4,"_d!",BN$1,$A86))</f>
        <v>2244.461181640625</v>
      </c>
      <c r="BO86" s="19" cm="1">
        <f t="array" aca="1" ref="BO86" ca="1">INDIRECT(_xlfn.CONCAT(BO$4,"_d!",BO$1,$A86))</f>
        <v>2308.85498046875</v>
      </c>
      <c r="BP86" s="19" cm="1">
        <f t="array" aca="1" ref="BP86" ca="1">INDIRECT(_xlfn.CONCAT(BP$4,"_d!",BP$1,$A86))</f>
        <v>2347.0966796875</v>
      </c>
      <c r="BQ86" s="19" cm="1">
        <f t="array" aca="1" ref="BQ86" ca="1">INDIRECT(_xlfn.CONCAT(BQ$4,"_d!",BQ$1,$A86))</f>
        <v>2409.50634765625</v>
      </c>
      <c r="BR86" s="19" cm="1">
        <f t="array" aca="1" ref="BR86" ca="1">INDIRECT(_xlfn.CONCAT(BR$4,"_d!",BR$1,$A86))</f>
        <v>2320.80419921875</v>
      </c>
      <c r="BS86" s="19" cm="1">
        <f t="array" aca="1" ref="BS86" ca="1">INDIRECT(_xlfn.CONCAT(BS$4,"_d!",BS$1,$A86))</f>
        <v>2264.68505859375</v>
      </c>
      <c r="BT86" s="42">
        <f t="shared" ca="1" si="72"/>
        <v>2286.1795881806916</v>
      </c>
      <c r="BU86" s="42"/>
      <c r="BV86" s="45">
        <f t="shared" ca="1" si="73"/>
        <v>2337.2629247538407</v>
      </c>
      <c r="BW86" s="45">
        <f t="shared" ca="1" si="74"/>
        <v>2336.8413936211823</v>
      </c>
      <c r="BX86" s="45">
        <f t="shared" ca="1" si="75"/>
        <v>2295.0142888259243</v>
      </c>
      <c r="BY86" s="45">
        <f t="shared" ca="1" si="76"/>
        <v>2311.4015252104787</v>
      </c>
      <c r="BZ86" s="45">
        <f t="shared" ca="1" si="77"/>
        <v>2317.590833461973</v>
      </c>
      <c r="CA86" s="45">
        <f t="shared" ca="1" si="78"/>
        <v>2310.8537131174726</v>
      </c>
      <c r="CB86" s="45">
        <f t="shared" ca="1" si="79"/>
        <v>2303.4448649663741</v>
      </c>
      <c r="CC86" s="45">
        <f t="shared" ca="1" si="80"/>
        <v>2303.4200418645614</v>
      </c>
      <c r="CD86" s="45">
        <f t="shared" ca="1" si="81"/>
        <v>2291.9528687048701</v>
      </c>
      <c r="CE86" s="45">
        <f t="shared" ca="1" si="82"/>
        <v>2286.1795881806916</v>
      </c>
      <c r="CF86" s="45" cm="1">
        <f t="array" aca="1" ref="CF86" ca="1">+SUMPRODUCT($BV$3:$CE$3/100,$BV86:$CE86)</f>
        <v>2304.4482003860421</v>
      </c>
      <c r="CG86" s="24"/>
      <c r="CH86" s="24">
        <f t="shared" ca="1" si="85"/>
        <v>0.13223099098547286</v>
      </c>
      <c r="CI86" s="24">
        <f t="shared" ca="1" si="85"/>
        <v>0.131465951751911</v>
      </c>
      <c r="CJ86" s="24">
        <f t="shared" ca="1" si="85"/>
        <v>0.12689793016431383</v>
      </c>
      <c r="CK86" s="24">
        <f t="shared" ca="1" si="84"/>
        <v>0.12940404684615103</v>
      </c>
      <c r="CL86" s="24">
        <f t="shared" ca="1" si="84"/>
        <v>0.12875186180537845</v>
      </c>
      <c r="CM86" s="24">
        <f t="shared" ca="1" si="84"/>
        <v>0.12865963274396774</v>
      </c>
      <c r="CN86" s="24">
        <f t="shared" ca="1" si="84"/>
        <v>0.12748990781684477</v>
      </c>
      <c r="CO86" s="24">
        <f t="shared" ca="1" si="84"/>
        <v>0.12669153841565794</v>
      </c>
      <c r="CP86" s="24">
        <f t="shared" ca="1" si="84"/>
        <v>0.12542573652029176</v>
      </c>
      <c r="CQ86" s="24">
        <f t="shared" ca="1" si="50"/>
        <v>0.12528278461392484</v>
      </c>
      <c r="CR86" s="24">
        <f t="shared" ca="1" si="50"/>
        <v>0.12756089597467457</v>
      </c>
      <c r="CS86" s="24">
        <f>+[1]NAC!AX87</f>
        <v>0.14350212464589251</v>
      </c>
      <c r="CT86" s="24"/>
      <c r="CU86" s="24">
        <f t="shared" ca="1" si="86"/>
        <v>1.3986536715686082</v>
      </c>
      <c r="CV86" s="24">
        <f t="shared" ca="1" si="87"/>
        <v>1.3913648979347739</v>
      </c>
      <c r="CW86" s="24">
        <f t="shared" ca="1" si="88"/>
        <v>1.3901882166605906</v>
      </c>
      <c r="CX86" s="24">
        <f t="shared" ca="1" si="89"/>
        <v>1.383161129297068</v>
      </c>
      <c r="CY86" s="24">
        <f t="shared" ca="1" si="90"/>
        <v>1.3865796157088299</v>
      </c>
      <c r="CZ86" s="24">
        <f t="shared" ca="1" si="91"/>
        <v>1.3858855507779015</v>
      </c>
      <c r="DA86" s="24">
        <f t="shared" ca="1" si="92"/>
        <v>1.3784008598251263</v>
      </c>
      <c r="DB86" s="24">
        <f t="shared" ca="1" si="93"/>
        <v>1.3778925230173629</v>
      </c>
      <c r="DC86" s="24">
        <f t="shared" ca="1" si="94"/>
        <v>1.3804062630091734</v>
      </c>
      <c r="DD86" s="24">
        <f t="shared" ca="1" si="95"/>
        <v>1.3738791585363108</v>
      </c>
      <c r="DE86" s="48">
        <f t="shared" ca="1" si="96"/>
        <v>1.3824532287284468</v>
      </c>
      <c r="DF86" s="48">
        <f>+[1]NAC!AG87</f>
        <v>1.3828181536234885</v>
      </c>
      <c r="DG86" s="24">
        <f t="shared" ca="1" si="97"/>
        <v>2.4774513032297385E-2</v>
      </c>
    </row>
    <row r="87" spans="1:111" x14ac:dyDescent="0.25">
      <c r="A87">
        <f t="shared" si="83"/>
        <v>114</v>
      </c>
      <c r="B87" s="35">
        <f>+NAC!A87</f>
        <v>45200</v>
      </c>
      <c r="C87" s="19" cm="1">
        <f t="array" aca="1" ref="C87" ca="1">INDIRECT(_xlfn.CONCAT(C$4,"_d!",C$1,$A87))</f>
        <v>2499.492919921875</v>
      </c>
      <c r="D87" s="19" cm="1">
        <f t="array" aca="1" ref="D87" ca="1">INDIRECT(_xlfn.CONCAT(D$4,"_d!",D$1,$A87))</f>
        <v>2542.03955078125</v>
      </c>
      <c r="E87" s="19" cm="1">
        <f t="array" aca="1" ref="E87" ca="1">INDIRECT(_xlfn.CONCAT(E$4,"_d!",E$1,$A87))</f>
        <v>2634.857666015625</v>
      </c>
      <c r="F87" s="19" cm="1">
        <f t="array" aca="1" ref="F87" ca="1">INDIRECT(_xlfn.CONCAT(F$4,"_d!",F$1,$A87))</f>
        <v>2658.041015625</v>
      </c>
      <c r="G87" s="19" cm="1">
        <f t="array" aca="1" ref="G87" ca="1">INDIRECT(_xlfn.CONCAT(G$4,"_d!",G$1,$A87))</f>
        <v>2577.39208984375</v>
      </c>
      <c r="H87" s="19" cm="1">
        <f t="array" aca="1" ref="H87" ca="1">INDIRECT(_xlfn.CONCAT(H$4,"_d!",H$1,$A87))</f>
        <v>2449.170166015625</v>
      </c>
      <c r="I87" s="42">
        <f t="shared" ca="1" si="63"/>
        <v>2532.2224940767478</v>
      </c>
      <c r="J87" s="19" cm="1">
        <f t="array" aca="1" ref="J87" ca="1">INDIRECT(_xlfn.CONCAT(J$4,"_d!",J$1,$A87))</f>
        <v>2503.386962890625</v>
      </c>
      <c r="K87" s="19" cm="1">
        <f t="array" aca="1" ref="K87" ca="1">INDIRECT(_xlfn.CONCAT(K$4,"_d!",K$1,$A87))</f>
        <v>2544.459228515625</v>
      </c>
      <c r="L87" s="19" cm="1">
        <f t="array" aca="1" ref="L87" ca="1">INDIRECT(_xlfn.CONCAT(L$4,"_d!",L$1,$A87))</f>
        <v>2616.79833984375</v>
      </c>
      <c r="M87" s="19" cm="1">
        <f t="array" aca="1" ref="M87" ca="1">INDIRECT(_xlfn.CONCAT(M$4,"_d!",M$1,$A87))</f>
        <v>2633.96826171875</v>
      </c>
      <c r="N87" s="19" cm="1">
        <f t="array" aca="1" ref="N87" ca="1">INDIRECT(_xlfn.CONCAT(N$4,"_d!",N$1,$A87))</f>
        <v>2564.981201171875</v>
      </c>
      <c r="O87" s="19" cm="1">
        <f t="array" aca="1" ref="O87" ca="1">INDIRECT(_xlfn.CONCAT(O$4,"_d!",O$1,$A87))</f>
        <v>2456.441162109375</v>
      </c>
      <c r="P87" s="42">
        <f t="shared" ca="1" si="64"/>
        <v>2531.9435978434749</v>
      </c>
      <c r="Q87" s="19" cm="1">
        <f t="array" aca="1" ref="Q87" ca="1">INDIRECT(_xlfn.CONCAT(Q$4,"_d!",Q$1,$A87))</f>
        <v>2467.739501953125</v>
      </c>
      <c r="R87" s="19" cm="1">
        <f t="array" aca="1" ref="R87" ca="1">INDIRECT(_xlfn.CONCAT(R$4,"_d!",R$1,$A87))</f>
        <v>2467.739501953125</v>
      </c>
      <c r="S87" s="19" cm="1">
        <f t="array" aca="1" ref="S87" ca="1">INDIRECT(_xlfn.CONCAT(S$4,"_d!",S$1,$A87))</f>
        <v>2602.205078125</v>
      </c>
      <c r="T87" s="19" cm="1">
        <f t="array" aca="1" ref="T87" ca="1">INDIRECT(_xlfn.CONCAT(T$4,"_d!",T$1,$A87))</f>
        <v>2633.079833984375</v>
      </c>
      <c r="U87" s="19" cm="1">
        <f t="array" aca="1" ref="U87" ca="1">INDIRECT(_xlfn.CONCAT(U$4,"_d!",U$1,$A87))</f>
        <v>2552.344482421875</v>
      </c>
      <c r="V87" s="19" cm="1">
        <f t="array" aca="1" ref="V87" ca="1">INDIRECT(_xlfn.CONCAT(V$4,"_d!",V$1,$A87))</f>
        <v>2459.488037109375</v>
      </c>
      <c r="W87" s="42">
        <f t="shared" ca="1" si="65"/>
        <v>2489.7160797197912</v>
      </c>
      <c r="X87" s="19" cm="1">
        <f t="array" aca="1" ref="X87" ca="1">INDIRECT(_xlfn.CONCAT(X$4,"_d!",X$1,$A87))</f>
        <v>2456.154541015625</v>
      </c>
      <c r="Y87" s="19" cm="1">
        <f t="array" aca="1" ref="Y87" ca="1">INDIRECT(_xlfn.CONCAT(Y$4,"_d!",Y$1,$A87))</f>
        <v>2532.99658203125</v>
      </c>
      <c r="Z87" s="19" cm="1">
        <f t="array" aca="1" ref="Z87" ca="1">INDIRECT(_xlfn.CONCAT(Z$4,"_d!",Z$1,$A87))</f>
        <v>2593.7939453125</v>
      </c>
      <c r="AA87" s="19" cm="1">
        <f t="array" aca="1" ref="AA87" ca="1">INDIRECT(_xlfn.CONCAT(AA$4,"_d!",AA$1,$A87))</f>
        <v>2625.419189453125</v>
      </c>
      <c r="AB87" s="19" cm="1">
        <f t="array" aca="1" ref="AB87" ca="1">INDIRECT(_xlfn.CONCAT(AB$4,"_d!",AB$1,$A87))</f>
        <v>2550.03955078125</v>
      </c>
      <c r="AC87" s="19" cm="1">
        <f t="array" aca="1" ref="AC87" ca="1">INDIRECT(_xlfn.CONCAT(AC$4,"_d!",AC$1,$A87))</f>
        <v>2455.117919921875</v>
      </c>
      <c r="AD87" s="42">
        <f t="shared" ca="1" si="66"/>
        <v>2504.5753563972771</v>
      </c>
      <c r="AE87" s="19" cm="1">
        <f t="array" aca="1" ref="AE87" ca="1">INDIRECT(_xlfn.CONCAT(AE$4,"_d!",AE$1,$A87))</f>
        <v>2478.6142578125</v>
      </c>
      <c r="AF87" s="19" cm="1">
        <f t="array" aca="1" ref="AF87" ca="1">INDIRECT(_xlfn.CONCAT(AF$4,"_d!",AF$1,$A87))</f>
        <v>2525.443359375</v>
      </c>
      <c r="AG87" s="19" cm="1">
        <f t="array" aca="1" ref="AG87" ca="1">INDIRECT(_xlfn.CONCAT(AG$4,"_d!",AG$1,$A87))</f>
        <v>2582.774169921875</v>
      </c>
      <c r="AH87" s="19" cm="1">
        <f t="array" aca="1" ref="AH87" ca="1">INDIRECT(_xlfn.CONCAT(AH$4,"_d!",AH$1,$A87))</f>
        <v>2618.353271484375</v>
      </c>
      <c r="AI87" s="19" cm="1">
        <f t="array" aca="1" ref="AI87" ca="1">INDIRECT(_xlfn.CONCAT(AI$4,"_d!",AI$1,$A87))</f>
        <v>2535.5556640625</v>
      </c>
      <c r="AJ87" s="19" cm="1">
        <f t="array" aca="1" ref="AJ87" ca="1">INDIRECT(_xlfn.CONCAT(AJ$4,"_d!",AJ$1,$A87))</f>
        <v>2463.5146484375</v>
      </c>
      <c r="AK87" s="42">
        <f t="shared" ca="1" si="67"/>
        <v>2510.3414486120778</v>
      </c>
      <c r="AL87" s="19" cm="1">
        <f t="array" aca="1" ref="AL87" ca="1">INDIRECT(_xlfn.CONCAT(AL$4,"_d!",AL$1,$A87))</f>
        <v>2462.897705078125</v>
      </c>
      <c r="AM87" s="19" cm="1">
        <f t="array" aca="1" ref="AM87" ca="1">INDIRECT(_xlfn.CONCAT(AM$4,"_d!",AM$1,$A87))</f>
        <v>2523.534423828125</v>
      </c>
      <c r="AN87" s="19" cm="1">
        <f t="array" aca="1" ref="AN87" ca="1">INDIRECT(_xlfn.CONCAT(AN$4,"_d!",AN$1,$A87))</f>
        <v>2578.586181640625</v>
      </c>
      <c r="AO87" s="19" cm="1">
        <f t="array" aca="1" ref="AO87" ca="1">INDIRECT(_xlfn.CONCAT(AO$4,"_d!",AO$1,$A87))</f>
        <v>2613.3349609375</v>
      </c>
      <c r="AP87" s="19" cm="1">
        <f t="array" aca="1" ref="AP87" ca="1">INDIRECT(_xlfn.CONCAT(AP$4,"_d!",AP$1,$A87))</f>
        <v>2541.720458984375</v>
      </c>
      <c r="AQ87" s="19" cm="1">
        <f t="array" aca="1" ref="AQ87" ca="1">INDIRECT(_xlfn.CONCAT(AQ$4,"_d!",AQ$1,$A87))</f>
        <v>2466.266357421875</v>
      </c>
      <c r="AR87" s="42">
        <f t="shared" ca="1" si="68"/>
        <v>2502.8832177854042</v>
      </c>
      <c r="AS87" s="19" cm="1">
        <f t="array" aca="1" ref="AS87" ca="1">INDIRECT(_xlfn.CONCAT(AS$4,"_d!",AS$1,$A87))</f>
        <v>2457.228515625</v>
      </c>
      <c r="AT87" s="19" cm="1">
        <f t="array" aca="1" ref="AT87" ca="1">INDIRECT(_xlfn.CONCAT(AT$4,"_d!",AT$1,$A87))</f>
        <v>2512.895263671875</v>
      </c>
      <c r="AU87" s="19" cm="1">
        <f t="array" aca="1" ref="AU87" ca="1">INDIRECT(_xlfn.CONCAT(AU$4,"_d!",AU$1,$A87))</f>
        <v>2570.34765625</v>
      </c>
      <c r="AV87" s="19" cm="1">
        <f t="array" aca="1" ref="AV87" ca="1">INDIRECT(_xlfn.CONCAT(AV$4,"_d!",AV$1,$A87))</f>
        <v>2605.41162109375</v>
      </c>
      <c r="AW87" s="19" cm="1">
        <f t="array" aca="1" ref="AW87" ca="1">INDIRECT(_xlfn.CONCAT(AW$4,"_d!",AW$1,$A87))</f>
        <v>2519.683349609375</v>
      </c>
      <c r="AX87" s="19" cm="1">
        <f t="array" aca="1" ref="AX87" ca="1">INDIRECT(_xlfn.CONCAT(AX$4,"_d!",AX$1,$A87))</f>
        <v>2448.8828125</v>
      </c>
      <c r="AY87" s="42">
        <f t="shared" ca="1" si="69"/>
        <v>2493.6232116791743</v>
      </c>
      <c r="AZ87" s="19" cm="1">
        <f t="array" aca="1" ref="AZ87" ca="1">INDIRECT(_xlfn.CONCAT(AZ$4,"_d!",AZ$1,$A87))</f>
        <v>2454.8876953125</v>
      </c>
      <c r="BA87" s="19" cm="1">
        <f t="array" aca="1" ref="BA87" ca="1">INDIRECT(_xlfn.CONCAT(BA$4,"_d!",BA$1,$A87))</f>
        <v>2522.041259765625</v>
      </c>
      <c r="BB87" s="19" cm="1">
        <f t="array" aca="1" ref="BB87" ca="1">INDIRECT(_xlfn.CONCAT(BB$4,"_d!",BB$1,$A87))</f>
        <v>2553.57177734375</v>
      </c>
      <c r="BC87" s="19" cm="1">
        <f t="array" aca="1" ref="BC87" ca="1">INDIRECT(_xlfn.CONCAT(BC$4,"_d!",BC$1,$A87))</f>
        <v>2580.852294921875</v>
      </c>
      <c r="BD87" s="19" cm="1">
        <f t="array" aca="1" ref="BD87" ca="1">INDIRECT(_xlfn.CONCAT(BD$4,"_d!",BD$1,$A87))</f>
        <v>2529.15869140625</v>
      </c>
      <c r="BE87" s="19" cm="1">
        <f t="array" aca="1" ref="BE87" ca="1">INDIRECT(_xlfn.CONCAT(BE$4,"_d!",BE$1,$A87))</f>
        <v>2457.135009765625</v>
      </c>
      <c r="BF87" s="42">
        <f t="shared" ca="1" si="70"/>
        <v>2494.2809458678344</v>
      </c>
      <c r="BG87" s="19" cm="1">
        <f t="array" aca="1" ref="BG87" ca="1">INDIRECT(_xlfn.CONCAT(BG$4,"_d!",BG$1,$A87))</f>
        <v>2442.636962890625</v>
      </c>
      <c r="BH87" s="19" cm="1">
        <f t="array" aca="1" ref="BH87" ca="1">INDIRECT(_xlfn.CONCAT(BH$4,"_d!",BH$1,$A87))</f>
        <v>2508.88916015625</v>
      </c>
      <c r="BI87" s="19" cm="1">
        <f t="array" aca="1" ref="BI87" ca="1">INDIRECT(_xlfn.CONCAT(BI$4,"_d!",BI$1,$A87))</f>
        <v>2538.352783203125</v>
      </c>
      <c r="BJ87" s="19" cm="1">
        <f t="array" aca="1" ref="BJ87" ca="1">INDIRECT(_xlfn.CONCAT(BJ$4,"_d!",BJ$1,$A87))</f>
        <v>2563.73388671875</v>
      </c>
      <c r="BK87" s="19" cm="1">
        <f t="array" aca="1" ref="BK87" ca="1">INDIRECT(_xlfn.CONCAT(BK$4,"_d!",BK$1,$A87))</f>
        <v>2521.7958984375</v>
      </c>
      <c r="BL87" s="19" cm="1">
        <f t="array" aca="1" ref="BL87" ca="1">INDIRECT(_xlfn.CONCAT(BL$4,"_d!",BL$1,$A87))</f>
        <v>2445.660888671875</v>
      </c>
      <c r="BM87" s="42">
        <f t="shared" ca="1" si="71"/>
        <v>2481.6366043040534</v>
      </c>
      <c r="BN87" s="19" cm="1">
        <f t="array" aca="1" ref="BN87" ca="1">INDIRECT(_xlfn.CONCAT(BN$4,"_d!",BN$1,$A87))</f>
        <v>2435.743896484375</v>
      </c>
      <c r="BO87" s="19" cm="1">
        <f t="array" aca="1" ref="BO87" ca="1">INDIRECT(_xlfn.CONCAT(BO$4,"_d!",BO$1,$A87))</f>
        <v>2504.35888671875</v>
      </c>
      <c r="BP87" s="19" cm="1">
        <f t="array" aca="1" ref="BP87" ca="1">INDIRECT(_xlfn.CONCAT(BP$4,"_d!",BP$1,$A87))</f>
        <v>2531.853759765625</v>
      </c>
      <c r="BQ87" s="19" cm="1">
        <f t="array" aca="1" ref="BQ87" ca="1">INDIRECT(_xlfn.CONCAT(BQ$4,"_d!",BQ$1,$A87))</f>
        <v>2600.94091796875</v>
      </c>
      <c r="BR87" s="19" cm="1">
        <f t="array" aca="1" ref="BR87" ca="1">INDIRECT(_xlfn.CONCAT(BR$4,"_d!",BR$1,$A87))</f>
        <v>2490.824951171875</v>
      </c>
      <c r="BS87" s="19" cm="1">
        <f t="array" aca="1" ref="BS87" ca="1">INDIRECT(_xlfn.CONCAT(BS$4,"_d!",BS$1,$A87))</f>
        <v>2449.84326171875</v>
      </c>
      <c r="BT87" s="42">
        <f t="shared" ca="1" si="72"/>
        <v>2476.6906411612472</v>
      </c>
      <c r="BU87" s="42"/>
      <c r="BV87" s="45">
        <f t="shared" ca="1" si="73"/>
        <v>2532.2224940767478</v>
      </c>
      <c r="BW87" s="45">
        <f t="shared" ca="1" si="74"/>
        <v>2531.9435978434749</v>
      </c>
      <c r="BX87" s="45">
        <f t="shared" ca="1" si="75"/>
        <v>2489.7160797197912</v>
      </c>
      <c r="BY87" s="45">
        <f t="shared" ca="1" si="76"/>
        <v>2504.5753563972771</v>
      </c>
      <c r="BZ87" s="45">
        <f t="shared" ca="1" si="77"/>
        <v>2510.3414486120778</v>
      </c>
      <c r="CA87" s="45">
        <f t="shared" ca="1" si="78"/>
        <v>2502.8832177854042</v>
      </c>
      <c r="CB87" s="45">
        <f t="shared" ca="1" si="79"/>
        <v>2493.6232116791743</v>
      </c>
      <c r="CC87" s="45">
        <f t="shared" ca="1" si="80"/>
        <v>2494.2809458678344</v>
      </c>
      <c r="CD87" s="45">
        <f t="shared" ca="1" si="81"/>
        <v>2481.6366043040534</v>
      </c>
      <c r="CE87" s="45">
        <f t="shared" ca="1" si="82"/>
        <v>2476.6906411612472</v>
      </c>
      <c r="CF87" s="45" cm="1">
        <f t="array" aca="1" ref="CF87" ca="1">+SUMPRODUCT($BV$3:$CE$3/100,$BV87:$CE87)</f>
        <v>2496.2448076836258</v>
      </c>
      <c r="CG87" s="24"/>
      <c r="CH87" s="24">
        <f t="shared" ca="1" si="85"/>
        <v>8.3413623370353296E-2</v>
      </c>
      <c r="CI87" s="24">
        <f t="shared" ca="1" si="85"/>
        <v>8.3489707412260916E-2</v>
      </c>
      <c r="CJ87" s="24">
        <f t="shared" ca="1" si="85"/>
        <v>8.4836853453087668E-2</v>
      </c>
      <c r="CK87" s="24">
        <f t="shared" ca="1" si="84"/>
        <v>8.3574328856258706E-2</v>
      </c>
      <c r="CL87" s="24">
        <f t="shared" ca="1" si="84"/>
        <v>8.3168526716244084E-2</v>
      </c>
      <c r="CM87" s="24">
        <f t="shared" ca="1" si="84"/>
        <v>8.3098944592590929E-2</v>
      </c>
      <c r="CN87" s="24">
        <f t="shared" ca="1" si="84"/>
        <v>8.2562578165106926E-2</v>
      </c>
      <c r="CO87" s="24">
        <f t="shared" ca="1" si="84"/>
        <v>8.2859791325240018E-2</v>
      </c>
      <c r="CP87" s="24">
        <f t="shared" ca="1" si="84"/>
        <v>8.276074878728612E-2</v>
      </c>
      <c r="CQ87" s="24">
        <f t="shared" ca="1" si="50"/>
        <v>8.3331621874973338E-2</v>
      </c>
      <c r="CR87" s="24">
        <f t="shared" ca="1" si="50"/>
        <v>8.3228864621671228E-2</v>
      </c>
      <c r="CS87" s="24">
        <f>+[1]NAC!AX88</f>
        <v>7.7030270186575933E-2</v>
      </c>
      <c r="CT87" s="24"/>
      <c r="CU87" s="24">
        <f t="shared" ca="1" si="86"/>
        <v>1.4431995145185152</v>
      </c>
      <c r="CV87" s="24">
        <f t="shared" ca="1" si="87"/>
        <v>1.4364157598466183</v>
      </c>
      <c r="CW87" s="24">
        <f t="shared" ca="1" si="88"/>
        <v>1.4327869052646491</v>
      </c>
      <c r="CX87" s="24">
        <f t="shared" ca="1" si="89"/>
        <v>1.4288439064984098</v>
      </c>
      <c r="CY87" s="24">
        <f t="shared" ca="1" si="90"/>
        <v>1.4294178879400525</v>
      </c>
      <c r="CZ87" s="24">
        <f t="shared" ca="1" si="91"/>
        <v>1.4282215420296018</v>
      </c>
      <c r="DA87" s="24">
        <f t="shared" ca="1" si="92"/>
        <v>1.4212183912772058</v>
      </c>
      <c r="DB87" s="24">
        <f t="shared" ca="1" si="93"/>
        <v>1.4208665262013849</v>
      </c>
      <c r="DC87" s="24">
        <f t="shared" ca="1" si="94"/>
        <v>1.4225146602109411</v>
      </c>
      <c r="DD87" s="24">
        <f t="shared" ca="1" si="95"/>
        <v>1.4183250194211898</v>
      </c>
      <c r="DE87" s="48">
        <f t="shared" ca="1" si="96"/>
        <v>1.4259015591532491</v>
      </c>
      <c r="DF87" s="48">
        <f>+[1]NAC!AG88</f>
        <v>1.4266550014581512</v>
      </c>
      <c r="DG87" s="24">
        <f t="shared" ca="1" si="97"/>
        <v>2.4874495097325422E-2</v>
      </c>
    </row>
    <row r="88" spans="1:111" x14ac:dyDescent="0.25">
      <c r="A88">
        <f t="shared" si="83"/>
        <v>115</v>
      </c>
      <c r="B88" s="35">
        <f>+NAC!A88</f>
        <v>45231</v>
      </c>
      <c r="C88" s="19" cm="1">
        <f t="array" aca="1" ref="C88" ca="1">INDIRECT(_xlfn.CONCAT(C$4,"_d!",C$1,$A88))</f>
        <v>2835.949462890625</v>
      </c>
      <c r="D88" s="19" cm="1">
        <f t="array" aca="1" ref="D88" ca="1">INDIRECT(_xlfn.CONCAT(D$4,"_d!",D$1,$A88))</f>
        <v>2881.568603515625</v>
      </c>
      <c r="E88" s="19" cm="1">
        <f t="array" aca="1" ref="E88" ca="1">INDIRECT(_xlfn.CONCAT(E$4,"_d!",E$1,$A88))</f>
        <v>2951.33935546875</v>
      </c>
      <c r="F88" s="19" cm="1">
        <f t="array" aca="1" ref="F88" ca="1">INDIRECT(_xlfn.CONCAT(F$4,"_d!",F$1,$A88))</f>
        <v>3006.022216796875</v>
      </c>
      <c r="G88" s="19" cm="1">
        <f t="array" aca="1" ref="G88" ca="1">INDIRECT(_xlfn.CONCAT(G$4,"_d!",G$1,$A88))</f>
        <v>2915.043701171875</v>
      </c>
      <c r="H88" s="19" cm="1">
        <f t="array" aca="1" ref="H88" ca="1">INDIRECT(_xlfn.CONCAT(H$4,"_d!",H$1,$A88))</f>
        <v>2745.76123046875</v>
      </c>
      <c r="I88" s="42">
        <f t="shared" ca="1" si="63"/>
        <v>2866.3665916550249</v>
      </c>
      <c r="J88" s="19" cm="1">
        <f t="array" aca="1" ref="J88" ca="1">INDIRECT(_xlfn.CONCAT(J$4,"_d!",J$1,$A88))</f>
        <v>2841.618896484375</v>
      </c>
      <c r="K88" s="19" cm="1">
        <f t="array" aca="1" ref="K88" ca="1">INDIRECT(_xlfn.CONCAT(K$4,"_d!",K$1,$A88))</f>
        <v>2881.9169921875</v>
      </c>
      <c r="L88" s="19" cm="1">
        <f t="array" aca="1" ref="L88" ca="1">INDIRECT(_xlfn.CONCAT(L$4,"_d!",L$1,$A88))</f>
        <v>2928.289306640625</v>
      </c>
      <c r="M88" s="19" cm="1">
        <f t="array" aca="1" ref="M88" ca="1">INDIRECT(_xlfn.CONCAT(M$4,"_d!",M$1,$A88))</f>
        <v>2975.406982421875</v>
      </c>
      <c r="N88" s="19" cm="1">
        <f t="array" aca="1" ref="N88" ca="1">INDIRECT(_xlfn.CONCAT(N$4,"_d!",N$1,$A88))</f>
        <v>2900.018798828125</v>
      </c>
      <c r="O88" s="19" cm="1">
        <f t="array" aca="1" ref="O88" ca="1">INDIRECT(_xlfn.CONCAT(O$4,"_d!",O$1,$A88))</f>
        <v>2749.705810546875</v>
      </c>
      <c r="P88" s="42">
        <f t="shared" ca="1" si="64"/>
        <v>2865.1614721829228</v>
      </c>
      <c r="Q88" s="19" cm="1">
        <f t="array" aca="1" ref="Q88" ca="1">INDIRECT(_xlfn.CONCAT(Q$4,"_d!",Q$1,$A88))</f>
        <v>2793.2470703125</v>
      </c>
      <c r="R88" s="19" cm="1">
        <f t="array" aca="1" ref="R88" ca="1">INDIRECT(_xlfn.CONCAT(R$4,"_d!",R$1,$A88))</f>
        <v>2793.2470703125</v>
      </c>
      <c r="S88" s="19" cm="1">
        <f t="array" aca="1" ref="S88" ca="1">INDIRECT(_xlfn.CONCAT(S$4,"_d!",S$1,$A88))</f>
        <v>2910.006103515625</v>
      </c>
      <c r="T88" s="19" cm="1">
        <f t="array" aca="1" ref="T88" ca="1">INDIRECT(_xlfn.CONCAT(T$4,"_d!",T$1,$A88))</f>
        <v>2968.26708984375</v>
      </c>
      <c r="U88" s="19" cm="1">
        <f t="array" aca="1" ref="U88" ca="1">INDIRECT(_xlfn.CONCAT(U$4,"_d!",U$1,$A88))</f>
        <v>2881.658203125</v>
      </c>
      <c r="V88" s="19" cm="1">
        <f t="array" aca="1" ref="V88" ca="1">INDIRECT(_xlfn.CONCAT(V$4,"_d!",V$1,$A88))</f>
        <v>2755.272705078125</v>
      </c>
      <c r="W88" s="42">
        <f t="shared" ca="1" si="65"/>
        <v>2812.756459105206</v>
      </c>
      <c r="X88" s="19" cm="1">
        <f t="array" aca="1" ref="X88" ca="1">INDIRECT(_xlfn.CONCAT(X$4,"_d!",X$1,$A88))</f>
        <v>2777.10546875</v>
      </c>
      <c r="Y88" s="19" cm="1">
        <f t="array" aca="1" ref="Y88" ca="1">INDIRECT(_xlfn.CONCAT(Y$4,"_d!",Y$1,$A88))</f>
        <v>2864.194580078125</v>
      </c>
      <c r="Z88" s="19" cm="1">
        <f t="array" aca="1" ref="Z88" ca="1">INDIRECT(_xlfn.CONCAT(Z$4,"_d!",Z$1,$A88))</f>
        <v>2900.146484375</v>
      </c>
      <c r="AA88" s="19" cm="1">
        <f t="array" aca="1" ref="AA88" ca="1">INDIRECT(_xlfn.CONCAT(AA$4,"_d!",AA$1,$A88))</f>
        <v>2961.93994140625</v>
      </c>
      <c r="AB88" s="19" cm="1">
        <f t="array" aca="1" ref="AB88" ca="1">INDIRECT(_xlfn.CONCAT(AB$4,"_d!",AB$1,$A88))</f>
        <v>2878.234619140625</v>
      </c>
      <c r="AC88" s="19" cm="1">
        <f t="array" aca="1" ref="AC88" ca="1">INDIRECT(_xlfn.CONCAT(AC$4,"_d!",AC$1,$A88))</f>
        <v>2749.7373046875</v>
      </c>
      <c r="AD88" s="42">
        <f t="shared" ca="1" si="66"/>
        <v>2827.3028776381007</v>
      </c>
      <c r="AE88" s="19" cm="1">
        <f t="array" aca="1" ref="AE88" ca="1">INDIRECT(_xlfn.CONCAT(AE$4,"_d!",AE$1,$A88))</f>
        <v>2806.867919921875</v>
      </c>
      <c r="AF88" s="19" cm="1">
        <f t="array" aca="1" ref="AF88" ca="1">INDIRECT(_xlfn.CONCAT(AF$4,"_d!",AF$1,$A88))</f>
        <v>2854.522216796875</v>
      </c>
      <c r="AG88" s="19" cm="1">
        <f t="array" aca="1" ref="AG88" ca="1">INDIRECT(_xlfn.CONCAT(AG$4,"_d!",AG$1,$A88))</f>
        <v>2886.89404296875</v>
      </c>
      <c r="AH88" s="19" cm="1">
        <f t="array" aca="1" ref="AH88" ca="1">INDIRECT(_xlfn.CONCAT(AH$4,"_d!",AH$1,$A88))</f>
        <v>2948.5224609375</v>
      </c>
      <c r="AI88" s="19" cm="1">
        <f t="array" aca="1" ref="AI88" ca="1">INDIRECT(_xlfn.CONCAT(AI$4,"_d!",AI$1,$A88))</f>
        <v>2863.710205078125</v>
      </c>
      <c r="AJ88" s="19" cm="1">
        <f t="array" aca="1" ref="AJ88" ca="1">INDIRECT(_xlfn.CONCAT(AJ$4,"_d!",AJ$1,$A88))</f>
        <v>2762.12890625</v>
      </c>
      <c r="AK88" s="42">
        <f t="shared" ca="1" si="67"/>
        <v>2835.3334917952284</v>
      </c>
      <c r="AL88" s="19" cm="1">
        <f t="array" aca="1" ref="AL88" ca="1">INDIRECT(_xlfn.CONCAT(AL$4,"_d!",AL$1,$A88))</f>
        <v>2784.578857421875</v>
      </c>
      <c r="AM88" s="19" cm="1">
        <f t="array" aca="1" ref="AM88" ca="1">INDIRECT(_xlfn.CONCAT(AM$4,"_d!",AM$1,$A88))</f>
        <v>2851.852294921875</v>
      </c>
      <c r="AN88" s="19" cm="1">
        <f t="array" aca="1" ref="AN88" ca="1">INDIRECT(_xlfn.CONCAT(AN$4,"_d!",AN$1,$A88))</f>
        <v>2880.883056640625</v>
      </c>
      <c r="AO88" s="19" cm="1">
        <f t="array" aca="1" ref="AO88" ca="1">INDIRECT(_xlfn.CONCAT(AO$4,"_d!",AO$1,$A88))</f>
        <v>2948.257080078125</v>
      </c>
      <c r="AP88" s="19" cm="1">
        <f t="array" aca="1" ref="AP88" ca="1">INDIRECT(_xlfn.CONCAT(AP$4,"_d!",AP$1,$A88))</f>
        <v>2867.828857421875</v>
      </c>
      <c r="AQ88" s="19" cm="1">
        <f t="array" aca="1" ref="AQ88" ca="1">INDIRECT(_xlfn.CONCAT(AQ$4,"_d!",AQ$1,$A88))</f>
        <v>2764.97314453125</v>
      </c>
      <c r="AR88" s="42">
        <f t="shared" ca="1" si="68"/>
        <v>2824.7243285742447</v>
      </c>
      <c r="AS88" s="19" cm="1">
        <f t="array" aca="1" ref="AS88" ca="1">INDIRECT(_xlfn.CONCAT(AS$4,"_d!",AS$1,$A88))</f>
        <v>2776.498779296875</v>
      </c>
      <c r="AT88" s="19" cm="1">
        <f t="array" aca="1" ref="AT88" ca="1">INDIRECT(_xlfn.CONCAT(AT$4,"_d!",AT$1,$A88))</f>
        <v>2837.622314453125</v>
      </c>
      <c r="AU88" s="19" cm="1">
        <f t="array" aca="1" ref="AU88" ca="1">INDIRECT(_xlfn.CONCAT(AU$4,"_d!",AU$1,$A88))</f>
        <v>2871.687255859375</v>
      </c>
      <c r="AV88" s="19" cm="1">
        <f t="array" aca="1" ref="AV88" ca="1">INDIRECT(_xlfn.CONCAT(AV$4,"_d!",AV$1,$A88))</f>
        <v>2934.140625</v>
      </c>
      <c r="AW88" s="19" cm="1">
        <f t="array" aca="1" ref="AW88" ca="1">INDIRECT(_xlfn.CONCAT(AW$4,"_d!",AW$1,$A88))</f>
        <v>2836.814453125</v>
      </c>
      <c r="AX88" s="19" cm="1">
        <f t="array" aca="1" ref="AX88" ca="1">INDIRECT(_xlfn.CONCAT(AX$4,"_d!",AX$1,$A88))</f>
        <v>2741.398681640625</v>
      </c>
      <c r="AY88" s="42">
        <f t="shared" ca="1" si="69"/>
        <v>2811.9946866716496</v>
      </c>
      <c r="AZ88" s="19" cm="1">
        <f t="array" aca="1" ref="AZ88" ca="1">INDIRECT(_xlfn.CONCAT(AZ$4,"_d!",AZ$1,$A88))</f>
        <v>2773.8642578125</v>
      </c>
      <c r="BA88" s="19" cm="1">
        <f t="array" aca="1" ref="BA88" ca="1">INDIRECT(_xlfn.CONCAT(BA$4,"_d!",BA$1,$A88))</f>
        <v>2846.6474609375</v>
      </c>
      <c r="BB88" s="19" cm="1">
        <f t="array" aca="1" ref="BB88" ca="1">INDIRECT(_xlfn.CONCAT(BB$4,"_d!",BB$1,$A88))</f>
        <v>2848.663818359375</v>
      </c>
      <c r="BC88" s="19" cm="1">
        <f t="array" aca="1" ref="BC88" ca="1">INDIRECT(_xlfn.CONCAT(BC$4,"_d!",BC$1,$A88))</f>
        <v>2903.505126953125</v>
      </c>
      <c r="BD88" s="19" cm="1">
        <f t="array" aca="1" ref="BD88" ca="1">INDIRECT(_xlfn.CONCAT(BD$4,"_d!",BD$1,$A88))</f>
        <v>2844.392333984375</v>
      </c>
      <c r="BE88" s="19" cm="1">
        <f t="array" aca="1" ref="BE88" ca="1">INDIRECT(_xlfn.CONCAT(BE$4,"_d!",BE$1,$A88))</f>
        <v>2750.5439453125</v>
      </c>
      <c r="BF88" s="42">
        <f t="shared" ca="1" si="70"/>
        <v>2811.6791197207126</v>
      </c>
      <c r="BG88" s="19" cm="1">
        <f t="array" aca="1" ref="BG88" ca="1">INDIRECT(_xlfn.CONCAT(BG$4,"_d!",BG$1,$A88))</f>
        <v>2759.72900390625</v>
      </c>
      <c r="BH88" s="19" cm="1">
        <f t="array" aca="1" ref="BH88" ca="1">INDIRECT(_xlfn.CONCAT(BH$4,"_d!",BH$1,$A88))</f>
        <v>2828.573974609375</v>
      </c>
      <c r="BI88" s="19" cm="1">
        <f t="array" aca="1" ref="BI88" ca="1">INDIRECT(_xlfn.CONCAT(BI$4,"_d!",BI$1,$A88))</f>
        <v>2831.0576171875</v>
      </c>
      <c r="BJ88" s="19" cm="1">
        <f t="array" aca="1" ref="BJ88" ca="1">INDIRECT(_xlfn.CONCAT(BJ$4,"_d!",BJ$1,$A88))</f>
        <v>2877.962158203125</v>
      </c>
      <c r="BK88" s="19" cm="1">
        <f t="array" aca="1" ref="BK88" ca="1">INDIRECT(_xlfn.CONCAT(BK$4,"_d!",BK$1,$A88))</f>
        <v>2837.5126953125</v>
      </c>
      <c r="BL88" s="19" cm="1">
        <f t="array" aca="1" ref="BL88" ca="1">INDIRECT(_xlfn.CONCAT(BL$4,"_d!",BL$1,$A88))</f>
        <v>2735.8515625</v>
      </c>
      <c r="BM88" s="42">
        <f t="shared" ca="1" si="71"/>
        <v>2795.8979303784308</v>
      </c>
      <c r="BN88" s="19" cm="1">
        <f t="array" aca="1" ref="BN88" ca="1">INDIRECT(_xlfn.CONCAT(BN$4,"_d!",BN$1,$A88))</f>
        <v>2745.938720703125</v>
      </c>
      <c r="BO88" s="19" cm="1">
        <f t="array" aca="1" ref="BO88" ca="1">INDIRECT(_xlfn.CONCAT(BO$4,"_d!",BO$1,$A88))</f>
        <v>2822.342041015625</v>
      </c>
      <c r="BP88" s="19" cm="1">
        <f t="array" aca="1" ref="BP88" ca="1">INDIRECT(_xlfn.CONCAT(BP$4,"_d!",BP$1,$A88))</f>
        <v>2822.682373046875</v>
      </c>
      <c r="BQ88" s="19" cm="1">
        <f t="array" aca="1" ref="BQ88" ca="1">INDIRECT(_xlfn.CONCAT(BQ$4,"_d!",BQ$1,$A88))</f>
        <v>2920.751708984375</v>
      </c>
      <c r="BR88" s="19" cm="1">
        <f t="array" aca="1" ref="BR88" ca="1">INDIRECT(_xlfn.CONCAT(BR$4,"_d!",BR$1,$A88))</f>
        <v>2795.731201171875</v>
      </c>
      <c r="BS88" s="19" cm="1">
        <f t="array" aca="1" ref="BS88" ca="1">INDIRECT(_xlfn.CONCAT(BS$4,"_d!",BS$1,$A88))</f>
        <v>2741.170654296875</v>
      </c>
      <c r="BT88" s="42">
        <f t="shared" ca="1" si="72"/>
        <v>2786.9190359890486</v>
      </c>
      <c r="BU88" s="42"/>
      <c r="BV88" s="45">
        <f t="shared" ca="1" si="73"/>
        <v>2866.3665916550249</v>
      </c>
      <c r="BW88" s="45">
        <f t="shared" ca="1" si="74"/>
        <v>2865.1614721829228</v>
      </c>
      <c r="BX88" s="45">
        <f t="shared" ca="1" si="75"/>
        <v>2812.756459105206</v>
      </c>
      <c r="BY88" s="45">
        <f t="shared" ca="1" si="76"/>
        <v>2827.3028776381007</v>
      </c>
      <c r="BZ88" s="45">
        <f t="shared" ca="1" si="77"/>
        <v>2835.3334917952284</v>
      </c>
      <c r="CA88" s="45">
        <f t="shared" ca="1" si="78"/>
        <v>2824.7243285742447</v>
      </c>
      <c r="CB88" s="45">
        <f t="shared" ca="1" si="79"/>
        <v>2811.9946866716496</v>
      </c>
      <c r="CC88" s="45">
        <f t="shared" ca="1" si="80"/>
        <v>2811.6791197207126</v>
      </c>
      <c r="CD88" s="45">
        <f t="shared" ca="1" si="81"/>
        <v>2795.8979303784308</v>
      </c>
      <c r="CE88" s="45">
        <f t="shared" ca="1" si="82"/>
        <v>2786.9190359890486</v>
      </c>
      <c r="CF88" s="45" cm="1">
        <f t="array" aca="1" ref="CF88" ca="1">+SUMPRODUCT($BV$3:$CE$3/100,$BV88:$CE88)</f>
        <v>2815.8466591966344</v>
      </c>
      <c r="CG88" s="24"/>
      <c r="CH88" s="24">
        <f t="shared" ca="1" si="85"/>
        <v>0.13195684753606396</v>
      </c>
      <c r="CI88" s="24">
        <f t="shared" ca="1" si="85"/>
        <v>0.13160556760555742</v>
      </c>
      <c r="CJ88" s="24">
        <f t="shared" ca="1" si="85"/>
        <v>0.12974988675085064</v>
      </c>
      <c r="CK88" s="24">
        <f t="shared" ca="1" si="84"/>
        <v>0.12885518513807193</v>
      </c>
      <c r="CL88" s="24">
        <f t="shared" ca="1" si="84"/>
        <v>0.12946129036065313</v>
      </c>
      <c r="CM88" s="24">
        <f t="shared" ca="1" si="84"/>
        <v>0.12858814526456852</v>
      </c>
      <c r="CN88" s="24">
        <f t="shared" ca="1" si="84"/>
        <v>0.12767425066519489</v>
      </c>
      <c r="CO88" s="24">
        <f t="shared" ca="1" si="84"/>
        <v>0.12725037024345554</v>
      </c>
      <c r="CP88" s="24">
        <f t="shared" ca="1" si="84"/>
        <v>0.12663470772849461</v>
      </c>
      <c r="CQ88" s="24">
        <f t="shared" ca="1" si="50"/>
        <v>0.12525924298819358</v>
      </c>
      <c r="CR88" s="24">
        <f t="shared" ca="1" si="50"/>
        <v>0.12803305610461391</v>
      </c>
      <c r="CS88" s="24">
        <f>+[1]NAC!AX89</f>
        <v>0.15669925244393323</v>
      </c>
      <c r="CT88" s="24"/>
      <c r="CU88" s="24">
        <f t="shared" ca="1" si="86"/>
        <v>1.6416349490881634</v>
      </c>
      <c r="CV88" s="24">
        <f t="shared" ca="1" si="87"/>
        <v>1.6337247060931892</v>
      </c>
      <c r="CW88" s="24">
        <f t="shared" ca="1" si="88"/>
        <v>1.6235652266347405</v>
      </c>
      <c r="CX88" s="24">
        <f t="shared" ca="1" si="89"/>
        <v>1.6149935965511979</v>
      </c>
      <c r="CY88" s="24">
        <f t="shared" ca="1" si="90"/>
        <v>1.6174886189754552</v>
      </c>
      <c r="CZ88" s="24">
        <f t="shared" ca="1" si="91"/>
        <v>1.6137821236816112</v>
      </c>
      <c r="DA88" s="24">
        <f t="shared" ca="1" si="92"/>
        <v>1.6025616551105206</v>
      </c>
      <c r="DB88" s="24">
        <f t="shared" ca="1" si="93"/>
        <v>1.6008392540638829</v>
      </c>
      <c r="DC88" s="24">
        <f t="shared" ca="1" si="94"/>
        <v>1.5999752202014759</v>
      </c>
      <c r="DD88" s="24">
        <f t="shared" ca="1" si="95"/>
        <v>1.5905936458130157</v>
      </c>
      <c r="DE88" s="48">
        <f t="shared" ca="1" si="96"/>
        <v>1.6089520170357892</v>
      </c>
      <c r="DF88" s="48">
        <f>+[1]NAC!AG89</f>
        <v>1.6091911424071159</v>
      </c>
      <c r="DG88" s="24">
        <f t="shared" ca="1" si="97"/>
        <v>5.1041303275147776E-2</v>
      </c>
    </row>
    <row r="89" spans="1:111" x14ac:dyDescent="0.25">
      <c r="A89">
        <f t="shared" si="83"/>
        <v>116</v>
      </c>
      <c r="B89" s="35">
        <f>+NAC!A89</f>
        <v>45261</v>
      </c>
      <c r="C89" s="19" cm="1">
        <f t="array" aca="1" ref="C89" ca="1">INDIRECT(_xlfn.CONCAT(C$4,"_d!",C$1,$A89))</f>
        <v>3562.521728515625</v>
      </c>
      <c r="D89" s="19" cm="1">
        <f t="array" aca="1" ref="D89" ca="1">INDIRECT(_xlfn.CONCAT(D$4,"_d!",D$1,$A89))</f>
        <v>3618.370849609375</v>
      </c>
      <c r="E89" s="19" cm="1">
        <f t="array" aca="1" ref="E89" ca="1">INDIRECT(_xlfn.CONCAT(E$4,"_d!",E$1,$A89))</f>
        <v>3709.128173828125</v>
      </c>
      <c r="F89" s="19" cm="1">
        <f t="array" aca="1" ref="F89" ca="1">INDIRECT(_xlfn.CONCAT(F$4,"_d!",F$1,$A89))</f>
        <v>3864.2109375</v>
      </c>
      <c r="G89" s="19" cm="1">
        <f t="array" aca="1" ref="G89" ca="1">INDIRECT(_xlfn.CONCAT(G$4,"_d!",G$1,$A89))</f>
        <v>3669.37646484375</v>
      </c>
      <c r="H89" s="19" cm="1">
        <f t="array" aca="1" ref="H89" ca="1">INDIRECT(_xlfn.CONCAT(H$4,"_d!",H$1,$A89))</f>
        <v>3405.81298828125</v>
      </c>
      <c r="I89" s="42">
        <f t="shared" ca="1" si="63"/>
        <v>3602.1650743674595</v>
      </c>
      <c r="J89" s="19" cm="1">
        <f t="array" aca="1" ref="J89" ca="1">INDIRECT(_xlfn.CONCAT(J$4,"_d!",J$1,$A89))</f>
        <v>3570.41259765625</v>
      </c>
      <c r="K89" s="19" cm="1">
        <f t="array" aca="1" ref="K89" ca="1">INDIRECT(_xlfn.CONCAT(K$4,"_d!",K$1,$A89))</f>
        <v>3625.243896484375</v>
      </c>
      <c r="L89" s="19" cm="1">
        <f t="array" aca="1" ref="L89" ca="1">INDIRECT(_xlfn.CONCAT(L$4,"_d!",L$1,$A89))</f>
        <v>3675.3828125</v>
      </c>
      <c r="M89" s="19" cm="1">
        <f t="array" aca="1" ref="M89" ca="1">INDIRECT(_xlfn.CONCAT(M$4,"_d!",M$1,$A89))</f>
        <v>3815.592041015625</v>
      </c>
      <c r="N89" s="19" cm="1">
        <f t="array" aca="1" ref="N89" ca="1">INDIRECT(_xlfn.CONCAT(N$4,"_d!",N$1,$A89))</f>
        <v>3646.28955078125</v>
      </c>
      <c r="O89" s="19" cm="1">
        <f t="array" aca="1" ref="O89" ca="1">INDIRECT(_xlfn.CONCAT(O$4,"_d!",O$1,$A89))</f>
        <v>3399.189453125</v>
      </c>
      <c r="P89" s="42">
        <f t="shared" ca="1" si="64"/>
        <v>3601.3338076598188</v>
      </c>
      <c r="Q89" s="19" cm="1">
        <f t="array" aca="1" ref="Q89" ca="1">INDIRECT(_xlfn.CONCAT(Q$4,"_d!",Q$1,$A89))</f>
        <v>3494.85009765625</v>
      </c>
      <c r="R89" s="19" cm="1">
        <f t="array" aca="1" ref="R89" ca="1">INDIRECT(_xlfn.CONCAT(R$4,"_d!",R$1,$A89))</f>
        <v>3494.85009765625</v>
      </c>
      <c r="S89" s="19" cm="1">
        <f t="array" aca="1" ref="S89" ca="1">INDIRECT(_xlfn.CONCAT(S$4,"_d!",S$1,$A89))</f>
        <v>3649.519287109375</v>
      </c>
      <c r="T89" s="19" cm="1">
        <f t="array" aca="1" ref="T89" ca="1">INDIRECT(_xlfn.CONCAT(T$4,"_d!",T$1,$A89))</f>
        <v>3826.1416015625</v>
      </c>
      <c r="U89" s="19" cm="1">
        <f t="array" aca="1" ref="U89" ca="1">INDIRECT(_xlfn.CONCAT(U$4,"_d!",U$1,$A89))</f>
        <v>3626.40869140625</v>
      </c>
      <c r="V89" s="19" cm="1">
        <f t="array" aca="1" ref="V89" ca="1">INDIRECT(_xlfn.CONCAT(V$4,"_d!",V$1,$A89))</f>
        <v>3416.1162109375</v>
      </c>
      <c r="W89" s="42">
        <f t="shared" ca="1" si="65"/>
        <v>3524.2954032619582</v>
      </c>
      <c r="X89" s="19" cm="1">
        <f t="array" aca="1" ref="X89" ca="1">INDIRECT(_xlfn.CONCAT(X$4,"_d!",X$1,$A89))</f>
        <v>3481.2392578125</v>
      </c>
      <c r="Y89" s="19" cm="1">
        <f t="array" aca="1" ref="Y89" ca="1">INDIRECT(_xlfn.CONCAT(Y$4,"_d!",Y$1,$A89))</f>
        <v>3589.408203125</v>
      </c>
      <c r="Z89" s="19" cm="1">
        <f t="array" aca="1" ref="Z89" ca="1">INDIRECT(_xlfn.CONCAT(Z$4,"_d!",Z$1,$A89))</f>
        <v>3644.844482421875</v>
      </c>
      <c r="AA89" s="19" cm="1">
        <f t="array" aca="1" ref="AA89" ca="1">INDIRECT(_xlfn.CONCAT(AA$4,"_d!",AA$1,$A89))</f>
        <v>3797.5107421875</v>
      </c>
      <c r="AB89" s="19" cm="1">
        <f t="array" aca="1" ref="AB89" ca="1">INDIRECT(_xlfn.CONCAT(AB$4,"_d!",AB$1,$A89))</f>
        <v>3631.002685546875</v>
      </c>
      <c r="AC89" s="19" cm="1">
        <f t="array" aca="1" ref="AC89" ca="1">INDIRECT(_xlfn.CONCAT(AC$4,"_d!",AC$1,$A89))</f>
        <v>3418.08935546875</v>
      </c>
      <c r="AD89" s="42">
        <f t="shared" ca="1" si="66"/>
        <v>3547.9727950083347</v>
      </c>
      <c r="AE89" s="19" cm="1">
        <f t="array" aca="1" ref="AE89" ca="1">INDIRECT(_xlfn.CONCAT(AE$4,"_d!",AE$1,$A89))</f>
        <v>3518.20751953125</v>
      </c>
      <c r="AF89" s="19" cm="1">
        <f t="array" aca="1" ref="AF89" ca="1">INDIRECT(_xlfn.CONCAT(AF$4,"_d!",AF$1,$A89))</f>
        <v>3584.955078125</v>
      </c>
      <c r="AG89" s="19" cm="1">
        <f t="array" aca="1" ref="AG89" ca="1">INDIRECT(_xlfn.CONCAT(AG$4,"_d!",AG$1,$A89))</f>
        <v>3625.94921875</v>
      </c>
      <c r="AH89" s="19" cm="1">
        <f t="array" aca="1" ref="AH89" ca="1">INDIRECT(_xlfn.CONCAT(AH$4,"_d!",AH$1,$A89))</f>
        <v>3800.110595703125</v>
      </c>
      <c r="AI89" s="19" cm="1">
        <f t="array" aca="1" ref="AI89" ca="1">INDIRECT(_xlfn.CONCAT(AI$4,"_d!",AI$1,$A89))</f>
        <v>3607.5517578125</v>
      </c>
      <c r="AJ89" s="19" cm="1">
        <f t="array" aca="1" ref="AJ89" ca="1">INDIRECT(_xlfn.CONCAT(AJ$4,"_d!",AJ$1,$A89))</f>
        <v>3442.746826171875</v>
      </c>
      <c r="AK89" s="42">
        <f t="shared" ca="1" si="67"/>
        <v>3561.2957446257828</v>
      </c>
      <c r="AL89" s="19" cm="1">
        <f t="array" aca="1" ref="AL89" ca="1">INDIRECT(_xlfn.CONCAT(AL$4,"_d!",AL$1,$A89))</f>
        <v>3479.48486328125</v>
      </c>
      <c r="AM89" s="19" cm="1">
        <f t="array" aca="1" ref="AM89" ca="1">INDIRECT(_xlfn.CONCAT(AM$4,"_d!",AM$1,$A89))</f>
        <v>3580.480712890625</v>
      </c>
      <c r="AN89" s="19" cm="1">
        <f t="array" aca="1" ref="AN89" ca="1">INDIRECT(_xlfn.CONCAT(AN$4,"_d!",AN$1,$A89))</f>
        <v>3607.947509765625</v>
      </c>
      <c r="AO89" s="19" cm="1">
        <f t="array" aca="1" ref="AO89" ca="1">INDIRECT(_xlfn.CONCAT(AO$4,"_d!",AO$1,$A89))</f>
        <v>3773.91455078125</v>
      </c>
      <c r="AP89" s="19" cm="1">
        <f t="array" aca="1" ref="AP89" ca="1">INDIRECT(_xlfn.CONCAT(AP$4,"_d!",AP$1,$A89))</f>
        <v>3620.32177734375</v>
      </c>
      <c r="AQ89" s="19" cm="1">
        <f t="array" aca="1" ref="AQ89" ca="1">INDIRECT(_xlfn.CONCAT(AQ$4,"_d!",AQ$1,$A89))</f>
        <v>3439.407958984375</v>
      </c>
      <c r="AR89" s="42">
        <f t="shared" ca="1" si="68"/>
        <v>3541.0571681923425</v>
      </c>
      <c r="AS89" s="19" cm="1">
        <f t="array" aca="1" ref="AS89" ca="1">INDIRECT(_xlfn.CONCAT(AS$4,"_d!",AS$1,$A89))</f>
        <v>3479.0615234375</v>
      </c>
      <c r="AT89" s="19" cm="1">
        <f t="array" aca="1" ref="AT89" ca="1">INDIRECT(_xlfn.CONCAT(AT$4,"_d!",AT$1,$A89))</f>
        <v>3564.320556640625</v>
      </c>
      <c r="AU89" s="19" cm="1">
        <f t="array" aca="1" ref="AU89" ca="1">INDIRECT(_xlfn.CONCAT(AU$4,"_d!",AU$1,$A89))</f>
        <v>3596.728271484375</v>
      </c>
      <c r="AV89" s="19" cm="1">
        <f t="array" aca="1" ref="AV89" ca="1">INDIRECT(_xlfn.CONCAT(AV$4,"_d!",AV$1,$A89))</f>
        <v>3779.57373046875</v>
      </c>
      <c r="AW89" s="19" cm="1">
        <f t="array" aca="1" ref="AW89" ca="1">INDIRECT(_xlfn.CONCAT(AW$4,"_d!",AW$1,$A89))</f>
        <v>3579.83642578125</v>
      </c>
      <c r="AX89" s="19" cm="1">
        <f t="array" aca="1" ref="AX89" ca="1">INDIRECT(_xlfn.CONCAT(AX$4,"_d!",AX$1,$A89))</f>
        <v>3400.53466796875</v>
      </c>
      <c r="AY89" s="42">
        <f t="shared" ca="1" si="69"/>
        <v>3530.272479390771</v>
      </c>
      <c r="AZ89" s="19" cm="1">
        <f t="array" aca="1" ref="AZ89" ca="1">INDIRECT(_xlfn.CONCAT(AZ$4,"_d!",AZ$1,$A89))</f>
        <v>3473.6376953125</v>
      </c>
      <c r="BA89" s="19" cm="1">
        <f t="array" aca="1" ref="BA89" ca="1">INDIRECT(_xlfn.CONCAT(BA$4,"_d!",BA$1,$A89))</f>
        <v>3571.973876953125</v>
      </c>
      <c r="BB89" s="19" cm="1">
        <f t="array" aca="1" ref="BB89" ca="1">INDIRECT(_xlfn.CONCAT(BB$4,"_d!",BB$1,$A89))</f>
        <v>3563.0087890625</v>
      </c>
      <c r="BC89" s="19" cm="1">
        <f t="array" aca="1" ref="BC89" ca="1">INDIRECT(_xlfn.CONCAT(BC$4,"_d!",BC$1,$A89))</f>
        <v>3717.487060546875</v>
      </c>
      <c r="BD89" s="19" cm="1">
        <f t="array" aca="1" ref="BD89" ca="1">INDIRECT(_xlfn.CONCAT(BD$4,"_d!",BD$1,$A89))</f>
        <v>3588.13818359375</v>
      </c>
      <c r="BE89" s="19" cm="1">
        <f t="array" aca="1" ref="BE89" ca="1">INDIRECT(_xlfn.CONCAT(BE$4,"_d!",BE$1,$A89))</f>
        <v>3423.27685546875</v>
      </c>
      <c r="BF89" s="42">
        <f t="shared" ca="1" si="70"/>
        <v>3526.9382268525401</v>
      </c>
      <c r="BG89" s="19" cm="1">
        <f t="array" aca="1" ref="BG89" ca="1">INDIRECT(_xlfn.CONCAT(BG$4,"_d!",BG$1,$A89))</f>
        <v>3452.077392578125</v>
      </c>
      <c r="BH89" s="19" cm="1">
        <f t="array" aca="1" ref="BH89" ca="1">INDIRECT(_xlfn.CONCAT(BH$4,"_d!",BH$1,$A89))</f>
        <v>3543.220947265625</v>
      </c>
      <c r="BI89" s="19" cm="1">
        <f t="array" aca="1" ref="BI89" ca="1">INDIRECT(_xlfn.CONCAT(BI$4,"_d!",BI$1,$A89))</f>
        <v>3545.87841796875</v>
      </c>
      <c r="BJ89" s="19" cm="1">
        <f t="array" aca="1" ref="BJ89" ca="1">INDIRECT(_xlfn.CONCAT(BJ$4,"_d!",BJ$1,$A89))</f>
        <v>3682.99755859375</v>
      </c>
      <c r="BK89" s="19" cm="1">
        <f t="array" aca="1" ref="BK89" ca="1">INDIRECT(_xlfn.CONCAT(BK$4,"_d!",BK$1,$A89))</f>
        <v>3579.46044921875</v>
      </c>
      <c r="BL89" s="19" cm="1">
        <f t="array" aca="1" ref="BL89" ca="1">INDIRECT(_xlfn.CONCAT(BL$4,"_d!",BL$1,$A89))</f>
        <v>3398.692626953125</v>
      </c>
      <c r="BM89" s="42">
        <f t="shared" ca="1" si="71"/>
        <v>3503.401162556916</v>
      </c>
      <c r="BN89" s="19" cm="1">
        <f t="array" aca="1" ref="BN89" ca="1">INDIRECT(_xlfn.CONCAT(BN$4,"_d!",BN$1,$A89))</f>
        <v>3434.718994140625</v>
      </c>
      <c r="BO89" s="19" cm="1">
        <f t="array" aca="1" ref="BO89" ca="1">INDIRECT(_xlfn.CONCAT(BO$4,"_d!",BO$1,$A89))</f>
        <v>3538.757568359375</v>
      </c>
      <c r="BP89" s="19" cm="1">
        <f t="array" aca="1" ref="BP89" ca="1">INDIRECT(_xlfn.CONCAT(BP$4,"_d!",BP$1,$A89))</f>
        <v>3529.4326171875</v>
      </c>
      <c r="BQ89" s="19" cm="1">
        <f t="array" aca="1" ref="BQ89" ca="1">INDIRECT(_xlfn.CONCAT(BQ$4,"_d!",BQ$1,$A89))</f>
        <v>3747.651123046875</v>
      </c>
      <c r="BR89" s="19" cm="1">
        <f t="array" aca="1" ref="BR89" ca="1">INDIRECT(_xlfn.CONCAT(BR$4,"_d!",BR$1,$A89))</f>
        <v>3527.540771484375</v>
      </c>
      <c r="BS89" s="19" cm="1">
        <f t="array" aca="1" ref="BS89" ca="1">INDIRECT(_xlfn.CONCAT(BS$4,"_d!",BS$1,$A89))</f>
        <v>3405.21044921875</v>
      </c>
      <c r="BT89" s="42">
        <f t="shared" ca="1" si="72"/>
        <v>3493.2572462318253</v>
      </c>
      <c r="BU89" s="42"/>
      <c r="BV89" s="45">
        <f t="shared" ca="1" si="73"/>
        <v>3602.1650743674595</v>
      </c>
      <c r="BW89" s="45">
        <f t="shared" ca="1" si="74"/>
        <v>3601.3338076598188</v>
      </c>
      <c r="BX89" s="45">
        <f t="shared" ca="1" si="75"/>
        <v>3524.2954032619582</v>
      </c>
      <c r="BY89" s="45">
        <f t="shared" ca="1" si="76"/>
        <v>3547.9727950083347</v>
      </c>
      <c r="BZ89" s="45">
        <f t="shared" ca="1" si="77"/>
        <v>3561.2957446257828</v>
      </c>
      <c r="CA89" s="45">
        <f t="shared" ca="1" si="78"/>
        <v>3541.0571681923425</v>
      </c>
      <c r="CB89" s="45">
        <f t="shared" ca="1" si="79"/>
        <v>3530.272479390771</v>
      </c>
      <c r="CC89" s="45">
        <f t="shared" ca="1" si="80"/>
        <v>3526.9382268525401</v>
      </c>
      <c r="CD89" s="45">
        <f t="shared" ca="1" si="81"/>
        <v>3503.401162556916</v>
      </c>
      <c r="CE89" s="45">
        <f t="shared" ca="1" si="82"/>
        <v>3493.2572462318253</v>
      </c>
      <c r="CF89" s="45" cm="1">
        <f t="array" aca="1" ref="CF89" ca="1">+SUMPRODUCT($BV$3:$CE$3/100,$BV89:$CE89)</f>
        <v>3532.3027896294911</v>
      </c>
      <c r="CG89" s="24"/>
      <c r="CH89" s="24">
        <f t="shared" ca="1" si="85"/>
        <v>0.25670076006837239</v>
      </c>
      <c r="CI89" s="24">
        <f t="shared" ca="1" si="85"/>
        <v>0.25693921359204142</v>
      </c>
      <c r="CJ89" s="24">
        <f t="shared" ca="1" si="85"/>
        <v>0.25296855753487701</v>
      </c>
      <c r="CK89" s="24">
        <f t="shared" ca="1" si="84"/>
        <v>0.25489660944011572</v>
      </c>
      <c r="CL89" s="24">
        <f t="shared" ca="1" si="84"/>
        <v>0.25604122228701298</v>
      </c>
      <c r="CM89" s="24">
        <f t="shared" ca="1" si="84"/>
        <v>0.25359389317104108</v>
      </c>
      <c r="CN89" s="24">
        <f t="shared" ca="1" si="84"/>
        <v>0.25543355260364797</v>
      </c>
      <c r="CO89" s="24">
        <f t="shared" ca="1" si="84"/>
        <v>0.25438859723184737</v>
      </c>
      <c r="CP89" s="24">
        <f t="shared" ca="1" si="84"/>
        <v>0.25305045098077783</v>
      </c>
      <c r="CQ89" s="24">
        <f t="shared" ca="1" si="50"/>
        <v>0.25344769658588406</v>
      </c>
      <c r="CR89" s="24">
        <f t="shared" ca="1" si="50"/>
        <v>0.25443719674609788</v>
      </c>
      <c r="CS89" s="24">
        <f>+[1]NAC!AX90</f>
        <v>0.2968245090728312</v>
      </c>
      <c r="CT89" s="24"/>
      <c r="CU89" s="24">
        <f t="shared" ca="1" si="86"/>
        <v>2.1632932515850181</v>
      </c>
      <c r="CV89" s="24">
        <f t="shared" ca="1" si="87"/>
        <v>2.1539203430332461</v>
      </c>
      <c r="CW89" s="24">
        <f t="shared" ca="1" si="88"/>
        <v>2.1281850097335946</v>
      </c>
      <c r="CX89" s="24">
        <f t="shared" ca="1" si="89"/>
        <v>2.1231084486887082</v>
      </c>
      <c r="CY89" s="24">
        <f t="shared" ca="1" si="90"/>
        <v>2.1288448858805769</v>
      </c>
      <c r="CZ89" s="24">
        <f t="shared" ca="1" si="91"/>
        <v>2.1178558067926896</v>
      </c>
      <c r="DA89" s="24">
        <f t="shared" ca="1" si="92"/>
        <v>2.107706303029508</v>
      </c>
      <c r="DB89" s="24">
        <f t="shared" ca="1" si="93"/>
        <v>2.1016261670146661</v>
      </c>
      <c r="DC89" s="24">
        <f t="shared" ca="1" si="94"/>
        <v>2.0956232874116982</v>
      </c>
      <c r="DD89" s="24">
        <f t="shared" ca="1" si="95"/>
        <v>2.0832662121305399</v>
      </c>
      <c r="DE89" s="48">
        <f t="shared" ca="1" si="96"/>
        <v>2.1124918325086366</v>
      </c>
      <c r="DF89" s="48">
        <f>+[1]NAC!AG90</f>
        <v>2.1140490040542925</v>
      </c>
      <c r="DG89" s="24">
        <f t="shared" ca="1" si="97"/>
        <v>8.0027039454478199E-2</v>
      </c>
    </row>
    <row r="90" spans="1:111" x14ac:dyDescent="0.25">
      <c r="A90">
        <f t="shared" si="83"/>
        <v>117</v>
      </c>
      <c r="B90" s="35">
        <f>+NAC!A90</f>
        <v>45292</v>
      </c>
      <c r="C90" s="19" cm="1">
        <f t="array" aca="1" ref="C90" ca="1">INDIRECT(_xlfn.CONCAT(C$4,"_d!",C$1,$A90))</f>
        <v>4246.07763671875</v>
      </c>
      <c r="D90" s="19" cm="1">
        <f t="array" aca="1" ref="D90" ca="1">INDIRECT(_xlfn.CONCAT(D$4,"_d!",D$1,$A90))</f>
        <v>4374.1552734375</v>
      </c>
      <c r="E90" s="19" cm="1">
        <f t="array" aca="1" ref="E90" ca="1">INDIRECT(_xlfn.CONCAT(E$4,"_d!",E$1,$A90))</f>
        <v>4508.10009765625</v>
      </c>
      <c r="F90" s="19" cm="1">
        <f t="array" aca="1" ref="F90" ca="1">INDIRECT(_xlfn.CONCAT(F$4,"_d!",F$1,$A90))</f>
        <v>4607.775390625</v>
      </c>
      <c r="G90" s="19" cm="1">
        <f t="array" aca="1" ref="G90" ca="1">INDIRECT(_xlfn.CONCAT(G$4,"_d!",G$1,$A90))</f>
        <v>4464.66162109375</v>
      </c>
      <c r="H90" s="19" cm="1">
        <f t="array" aca="1" ref="H90" ca="1">INDIRECT(_xlfn.CONCAT(H$4,"_d!",H$1,$A90))</f>
        <v>4242.27685546875</v>
      </c>
      <c r="I90" s="42">
        <f t="shared" ca="1" si="63"/>
        <v>4336.3915831441409</v>
      </c>
      <c r="J90" s="19" cm="1">
        <f t="array" aca="1" ref="J90" ca="1">INDIRECT(_xlfn.CONCAT(J$4,"_d!",J$1,$A90))</f>
        <v>4262.57666015625</v>
      </c>
      <c r="K90" s="19" cm="1">
        <f t="array" aca="1" ref="K90" ca="1">INDIRECT(_xlfn.CONCAT(K$4,"_d!",K$1,$A90))</f>
        <v>4378.43896484375</v>
      </c>
      <c r="L90" s="19" cm="1">
        <f t="array" aca="1" ref="L90" ca="1">INDIRECT(_xlfn.CONCAT(L$4,"_d!",L$1,$A90))</f>
        <v>4471.46826171875</v>
      </c>
      <c r="M90" s="19" cm="1">
        <f t="array" aca="1" ref="M90" ca="1">INDIRECT(_xlfn.CONCAT(M$4,"_d!",M$1,$A90))</f>
        <v>4553.591796875</v>
      </c>
      <c r="N90" s="19" cm="1">
        <f t="array" aca="1" ref="N90" ca="1">INDIRECT(_xlfn.CONCAT(N$4,"_d!",N$1,$A90))</f>
        <v>4427.76513671875</v>
      </c>
      <c r="O90" s="19" cm="1">
        <f t="array" aca="1" ref="O90" ca="1">INDIRECT(_xlfn.CONCAT(O$4,"_d!",O$1,$A90))</f>
        <v>4203.57470703125</v>
      </c>
      <c r="P90" s="42">
        <f t="shared" ca="1" si="64"/>
        <v>4335.2707312376251</v>
      </c>
      <c r="Q90" s="19" cm="1">
        <f t="array" aca="1" ref="Q90" ca="1">INDIRECT(_xlfn.CONCAT(Q$4,"_d!",Q$1,$A90))</f>
        <v>4161.57373046875</v>
      </c>
      <c r="R90" s="19" cm="1">
        <f t="array" aca="1" ref="R90" ca="1">INDIRECT(_xlfn.CONCAT(R$4,"_d!",R$1,$A90))</f>
        <v>4161.57373046875</v>
      </c>
      <c r="S90" s="19" cm="1">
        <f t="array" aca="1" ref="S90" ca="1">INDIRECT(_xlfn.CONCAT(S$4,"_d!",S$1,$A90))</f>
        <v>4445.736328125</v>
      </c>
      <c r="T90" s="19" cm="1">
        <f t="array" aca="1" ref="T90" ca="1">INDIRECT(_xlfn.CONCAT(T$4,"_d!",T$1,$A90))</f>
        <v>4580.25537109375</v>
      </c>
      <c r="U90" s="19" cm="1">
        <f t="array" aca="1" ref="U90" ca="1">INDIRECT(_xlfn.CONCAT(U$4,"_d!",U$1,$A90))</f>
        <v>4417.96044921875</v>
      </c>
      <c r="V90" s="19" cm="1">
        <f t="array" aca="1" ref="V90" ca="1">INDIRECT(_xlfn.CONCAT(V$4,"_d!",V$1,$A90))</f>
        <v>4240.607421875</v>
      </c>
      <c r="W90" s="42">
        <f t="shared" ca="1" si="65"/>
        <v>4221.5076090920993</v>
      </c>
      <c r="X90" s="19" cm="1">
        <f t="array" aca="1" ref="X90" ca="1">INDIRECT(_xlfn.CONCAT(X$4,"_d!",X$1,$A90))</f>
        <v>4163.3212890625</v>
      </c>
      <c r="Y90" s="19" cm="1">
        <f t="array" aca="1" ref="Y90" ca="1">INDIRECT(_xlfn.CONCAT(Y$4,"_d!",Y$1,$A90))</f>
        <v>4341.9423828125</v>
      </c>
      <c r="Z90" s="19" cm="1">
        <f t="array" aca="1" ref="Z90" ca="1">INDIRECT(_xlfn.CONCAT(Z$4,"_d!",Z$1,$A90))</f>
        <v>4447.37158203125</v>
      </c>
      <c r="AA90" s="19" cm="1">
        <f t="array" aca="1" ref="AA90" ca="1">INDIRECT(_xlfn.CONCAT(AA$4,"_d!",AA$1,$A90))</f>
        <v>4535.35400390625</v>
      </c>
      <c r="AB90" s="19" cm="1">
        <f t="array" aca="1" ref="AB90" ca="1">INDIRECT(_xlfn.CONCAT(AB$4,"_d!",AB$1,$A90))</f>
        <v>4434.69677734375</v>
      </c>
      <c r="AC90" s="19" cm="1">
        <f t="array" aca="1" ref="AC90" ca="1">INDIRECT(_xlfn.CONCAT(AC$4,"_d!",AC$1,$A90))</f>
        <v>4262.41259765625</v>
      </c>
      <c r="AD90" s="42">
        <f t="shared" ca="1" si="66"/>
        <v>4281.4875994443782</v>
      </c>
      <c r="AE90" s="19" cm="1">
        <f t="array" aca="1" ref="AE90" ca="1">INDIRECT(_xlfn.CONCAT(AE$4,"_d!",AE$1,$A90))</f>
        <v>4201.5615234375</v>
      </c>
      <c r="AF90" s="19" cm="1">
        <f t="array" aca="1" ref="AF90" ca="1">INDIRECT(_xlfn.CONCAT(AF$4,"_d!",AF$1,$A90))</f>
        <v>4337.8173828125</v>
      </c>
      <c r="AG90" s="19" cm="1">
        <f t="array" aca="1" ref="AG90" ca="1">INDIRECT(_xlfn.CONCAT(AG$4,"_d!",AG$1,$A90))</f>
        <v>4420.22705078125</v>
      </c>
      <c r="AH90" s="19" cm="1">
        <f t="array" aca="1" ref="AH90" ca="1">INDIRECT(_xlfn.CONCAT(AH$4,"_d!",AH$1,$A90))</f>
        <v>4556.78759765625</v>
      </c>
      <c r="AI90" s="19" cm="1">
        <f t="array" aca="1" ref="AI90" ca="1">INDIRECT(_xlfn.CONCAT(AI$4,"_d!",AI$1,$A90))</f>
        <v>4403.86865234375</v>
      </c>
      <c r="AJ90" s="19" cm="1">
        <f t="array" aca="1" ref="AJ90" ca="1">INDIRECT(_xlfn.CONCAT(AJ$4,"_d!",AJ$1,$A90))</f>
        <v>4291.18017578125</v>
      </c>
      <c r="AK90" s="42">
        <f t="shared" ca="1" si="67"/>
        <v>4295.4695129516549</v>
      </c>
      <c r="AL90" s="19" cm="1">
        <f t="array" aca="1" ref="AL90" ca="1">INDIRECT(_xlfn.CONCAT(AL$4,"_d!",AL$1,$A90))</f>
        <v>4148.1435546875</v>
      </c>
      <c r="AM90" s="19" cm="1">
        <f t="array" aca="1" ref="AM90" ca="1">INDIRECT(_xlfn.CONCAT(AM$4,"_d!",AM$1,$A90))</f>
        <v>4333.39990234375</v>
      </c>
      <c r="AN90" s="19" cm="1">
        <f t="array" aca="1" ref="AN90" ca="1">INDIRECT(_xlfn.CONCAT(AN$4,"_d!",AN$1,$A90))</f>
        <v>4392.65869140625</v>
      </c>
      <c r="AO90" s="19" cm="1">
        <f t="array" aca="1" ref="AO90" ca="1">INDIRECT(_xlfn.CONCAT(AO$4,"_d!",AO$1,$A90))</f>
        <v>4507.244140625</v>
      </c>
      <c r="AP90" s="19" cm="1">
        <f t="array" aca="1" ref="AP90" ca="1">INDIRECT(_xlfn.CONCAT(AP$4,"_d!",AP$1,$A90))</f>
        <v>4427.09130859375</v>
      </c>
      <c r="AQ90" s="19" cm="1">
        <f t="array" aca="1" ref="AQ90" ca="1">INDIRECT(_xlfn.CONCAT(AQ$4,"_d!",AQ$1,$A90))</f>
        <v>4271.95751953125</v>
      </c>
      <c r="AR90" s="42">
        <f t="shared" ca="1" si="68"/>
        <v>4266.7999677485723</v>
      </c>
      <c r="AS90" s="19" cm="1">
        <f t="array" aca="1" ref="AS90" ca="1">INDIRECT(_xlfn.CONCAT(AS$4,"_d!",AS$1,$A90))</f>
        <v>4164.77783203125</v>
      </c>
      <c r="AT90" s="19" cm="1">
        <f t="array" aca="1" ref="AT90" ca="1">INDIRECT(_xlfn.CONCAT(AT$4,"_d!",AT$1,$A90))</f>
        <v>4317.390625</v>
      </c>
      <c r="AU90" s="19" cm="1">
        <f t="array" aca="1" ref="AU90" ca="1">INDIRECT(_xlfn.CONCAT(AU$4,"_d!",AU$1,$A90))</f>
        <v>4382.78125</v>
      </c>
      <c r="AV90" s="19" cm="1">
        <f t="array" aca="1" ref="AV90" ca="1">INDIRECT(_xlfn.CONCAT(AV$4,"_d!",AV$1,$A90))</f>
        <v>4539.8388671875</v>
      </c>
      <c r="AW90" s="19" cm="1">
        <f t="array" aca="1" ref="AW90" ca="1">INDIRECT(_xlfn.CONCAT(AW$4,"_d!",AW$1,$A90))</f>
        <v>4405.30029296875</v>
      </c>
      <c r="AX90" s="19" cm="1">
        <f t="array" aca="1" ref="AX90" ca="1">INDIRECT(_xlfn.CONCAT(AX$4,"_d!",AX$1,$A90))</f>
        <v>4224.11328125</v>
      </c>
      <c r="AY90" s="42">
        <f t="shared" ca="1" si="69"/>
        <v>4265.3659720359137</v>
      </c>
      <c r="AZ90" s="19" cm="1">
        <f t="array" aca="1" ref="AZ90" ca="1">INDIRECT(_xlfn.CONCAT(AZ$4,"_d!",AZ$1,$A90))</f>
        <v>4151.94384765625</v>
      </c>
      <c r="BA90" s="19" cm="1">
        <f t="array" aca="1" ref="BA90" ca="1">INDIRECT(_xlfn.CONCAT(BA$4,"_d!",BA$1,$A90))</f>
        <v>4330.58642578125</v>
      </c>
      <c r="BB90" s="19" cm="1">
        <f t="array" aca="1" ref="BB90" ca="1">INDIRECT(_xlfn.CONCAT(BB$4,"_d!",BB$1,$A90))</f>
        <v>4345.4716796875</v>
      </c>
      <c r="BC90" s="19" cm="1">
        <f t="array" aca="1" ref="BC90" ca="1">INDIRECT(_xlfn.CONCAT(BC$4,"_d!",BC$1,$A90))</f>
        <v>4453.21826171875</v>
      </c>
      <c r="BD90" s="19" cm="1">
        <f t="array" aca="1" ref="BD90" ca="1">INDIRECT(_xlfn.CONCAT(BD$4,"_d!",BD$1,$A90))</f>
        <v>4413.67919921875</v>
      </c>
      <c r="BE90" s="19" cm="1">
        <f t="array" aca="1" ref="BE90" ca="1">INDIRECT(_xlfn.CONCAT(BE$4,"_d!",BE$1,$A90))</f>
        <v>4257.7783203125</v>
      </c>
      <c r="BF90" s="42">
        <f t="shared" ca="1" si="70"/>
        <v>4259.9094452777554</v>
      </c>
      <c r="BG90" s="19" cm="1">
        <f t="array" aca="1" ref="BG90" ca="1">INDIRECT(_xlfn.CONCAT(BG$4,"_d!",BG$1,$A90))</f>
        <v>4129.0791015625</v>
      </c>
      <c r="BH90" s="19" cm="1">
        <f t="array" aca="1" ref="BH90" ca="1">INDIRECT(_xlfn.CONCAT(BH$4,"_d!",BH$1,$A90))</f>
        <v>4292.5126953125</v>
      </c>
      <c r="BI90" s="19" cm="1">
        <f t="array" aca="1" ref="BI90" ca="1">INDIRECT(_xlfn.CONCAT(BI$4,"_d!",BI$1,$A90))</f>
        <v>4343.5927734375</v>
      </c>
      <c r="BJ90" s="19" cm="1">
        <f t="array" aca="1" ref="BJ90" ca="1">INDIRECT(_xlfn.CONCAT(BJ$4,"_d!",BJ$1,$A90))</f>
        <v>4418.5458984375</v>
      </c>
      <c r="BK90" s="19" cm="1">
        <f t="array" aca="1" ref="BK90" ca="1">INDIRECT(_xlfn.CONCAT(BK$4,"_d!",BK$1,$A90))</f>
        <v>4403.33056640625</v>
      </c>
      <c r="BL90" s="19" cm="1">
        <f t="array" aca="1" ref="BL90" ca="1">INDIRECT(_xlfn.CONCAT(BL$4,"_d!",BL$1,$A90))</f>
        <v>4223.93212890625</v>
      </c>
      <c r="BM90" s="42">
        <f t="shared" ca="1" si="71"/>
        <v>4233.2767460114565</v>
      </c>
      <c r="BN90" s="19" cm="1">
        <f t="array" aca="1" ref="BN90" ca="1">INDIRECT(_xlfn.CONCAT(BN$4,"_d!",BN$1,$A90))</f>
        <v>4118.3330078125</v>
      </c>
      <c r="BO90" s="19" cm="1">
        <f t="array" aca="1" ref="BO90" ca="1">INDIRECT(_xlfn.CONCAT(BO$4,"_d!",BO$1,$A90))</f>
        <v>4303.34228515625</v>
      </c>
      <c r="BP90" s="19" cm="1">
        <f t="array" aca="1" ref="BP90" ca="1">INDIRECT(_xlfn.CONCAT(BP$4,"_d!",BP$1,$A90))</f>
        <v>4318.91748046875</v>
      </c>
      <c r="BQ90" s="19" cm="1">
        <f t="array" aca="1" ref="BQ90" ca="1">INDIRECT(_xlfn.CONCAT(BQ$4,"_d!",BQ$1,$A90))</f>
        <v>4490.9375</v>
      </c>
      <c r="BR90" s="19" cm="1">
        <f t="array" aca="1" ref="BR90" ca="1">INDIRECT(_xlfn.CONCAT(BR$4,"_d!",BR$1,$A90))</f>
        <v>4365.005859375</v>
      </c>
      <c r="BS90" s="19" cm="1">
        <f t="array" aca="1" ref="BS90" ca="1">INDIRECT(_xlfn.CONCAT(BS$4,"_d!",BS$1,$A90))</f>
        <v>4228.494140625</v>
      </c>
      <c r="BT90" s="42">
        <f t="shared" ca="1" si="72"/>
        <v>4231.4086028469455</v>
      </c>
      <c r="BU90" s="42"/>
      <c r="BV90" s="45">
        <f t="shared" ca="1" si="73"/>
        <v>4336.3915831441409</v>
      </c>
      <c r="BW90" s="45">
        <f t="shared" ca="1" si="74"/>
        <v>4335.2707312376251</v>
      </c>
      <c r="BX90" s="45">
        <f t="shared" ca="1" si="75"/>
        <v>4221.5076090920993</v>
      </c>
      <c r="BY90" s="45">
        <f t="shared" ca="1" si="76"/>
        <v>4281.4875994443782</v>
      </c>
      <c r="BZ90" s="45">
        <f t="shared" ca="1" si="77"/>
        <v>4295.4695129516549</v>
      </c>
      <c r="CA90" s="45">
        <f t="shared" ca="1" si="78"/>
        <v>4266.7999677485723</v>
      </c>
      <c r="CB90" s="45">
        <f t="shared" ca="1" si="79"/>
        <v>4265.3659720359137</v>
      </c>
      <c r="CC90" s="45">
        <f t="shared" ca="1" si="80"/>
        <v>4259.9094452777554</v>
      </c>
      <c r="CD90" s="45">
        <f t="shared" ca="1" si="81"/>
        <v>4233.2767460114565</v>
      </c>
      <c r="CE90" s="45">
        <f t="shared" ca="1" si="82"/>
        <v>4231.4086028469455</v>
      </c>
      <c r="CF90" s="45" cm="1">
        <f t="array" aca="1" ref="CF90" ca="1">+SUMPRODUCT($BV$3:$CE$3/100,$BV90:$CE90)</f>
        <v>4262.8204193078127</v>
      </c>
      <c r="CG90" s="24"/>
      <c r="CH90" s="24">
        <f t="shared" ca="1" si="85"/>
        <v>0.20382922315285934</v>
      </c>
      <c r="CI90" s="24">
        <f t="shared" ca="1" si="85"/>
        <v>0.20379586086043089</v>
      </c>
      <c r="CJ90" s="24">
        <f t="shared" ca="1" si="85"/>
        <v>0.19783024010553341</v>
      </c>
      <c r="CK90" s="24">
        <f t="shared" ca="1" si="84"/>
        <v>0.20674194725168982</v>
      </c>
      <c r="CL90" s="24">
        <f t="shared" ca="1" si="84"/>
        <v>0.20615355223833509</v>
      </c>
      <c r="CM90" s="24">
        <f t="shared" ca="1" si="84"/>
        <v>0.20495088474572998</v>
      </c>
      <c r="CN90" s="24">
        <f t="shared" ca="1" si="84"/>
        <v>0.2082257097537128</v>
      </c>
      <c r="CO90" s="24">
        <f t="shared" ca="1" si="84"/>
        <v>0.20782082681366476</v>
      </c>
      <c r="CP90" s="24">
        <f t="shared" ca="1" si="84"/>
        <v>0.20833343074015809</v>
      </c>
      <c r="CQ90" s="24">
        <f t="shared" ca="1" si="50"/>
        <v>0.21130747167600195</v>
      </c>
      <c r="CR90" s="24">
        <f t="shared" ca="1" si="50"/>
        <v>0.20681059161265924</v>
      </c>
      <c r="CS90" s="24">
        <f>+[1]NAC!AX91</f>
        <v>0.20396770251814944</v>
      </c>
      <c r="CT90" s="24"/>
      <c r="CU90" s="24">
        <f t="shared" ca="1" si="86"/>
        <v>2.5873838250949506</v>
      </c>
      <c r="CV90" s="24">
        <f t="shared" ca="1" si="87"/>
        <v>2.57788589324581</v>
      </c>
      <c r="CW90" s="24">
        <f t="shared" ca="1" si="88"/>
        <v>2.5344955163408152</v>
      </c>
      <c r="CX90" s="24">
        <f t="shared" ca="1" si="89"/>
        <v>2.5532752468723494</v>
      </c>
      <c r="CY90" s="24">
        <f t="shared" ca="1" si="90"/>
        <v>2.5589922080930934</v>
      </c>
      <c r="CZ90" s="24">
        <f t="shared" ca="1" si="91"/>
        <v>2.5445778959580929</v>
      </c>
      <c r="DA90" s="24">
        <f t="shared" ca="1" si="92"/>
        <v>2.5418698842553069</v>
      </c>
      <c r="DB90" s="24">
        <f t="shared" ca="1" si="93"/>
        <v>2.5351688044319394</v>
      </c>
      <c r="DC90" s="24">
        <f t="shared" ca="1" si="94"/>
        <v>2.5294412396802839</v>
      </c>
      <c r="DD90" s="24">
        <f t="shared" ca="1" si="95"/>
        <v>2.524266347462357</v>
      </c>
      <c r="DE90" s="48">
        <f t="shared" ca="1" si="96"/>
        <v>2.5430877523283559</v>
      </c>
      <c r="DF90" s="48">
        <f>+[1]NAC!AG91</f>
        <v>2.5423940149625937</v>
      </c>
      <c r="DG90" s="24">
        <f t="shared" ca="1" si="97"/>
        <v>6.3117477632593566E-2</v>
      </c>
    </row>
    <row r="91" spans="1:111" x14ac:dyDescent="0.25">
      <c r="A91">
        <f t="shared" si="83"/>
        <v>118</v>
      </c>
      <c r="B91" s="35">
        <f>+NAC!A91</f>
        <v>45323</v>
      </c>
      <c r="C91" s="19" cm="1">
        <f t="array" aca="1" ref="C91" ca="1">INDIRECT(_xlfn.CONCAT(C$4,"_d!",C$1,$A91))</f>
        <v>4861.6865234375</v>
      </c>
      <c r="D91" s="19" cm="1">
        <f t="array" aca="1" ref="D91" ca="1">INDIRECT(_xlfn.CONCAT(D$4,"_d!",D$1,$A91))</f>
        <v>4884.65283203125</v>
      </c>
      <c r="E91" s="19" cm="1">
        <f t="array" aca="1" ref="E91" ca="1">INDIRECT(_xlfn.CONCAT(E$4,"_d!",E$1,$A91))</f>
        <v>5015.3017578125</v>
      </c>
      <c r="F91" s="19" cm="1">
        <f t="array" aca="1" ref="F91" ca="1">INDIRECT(_xlfn.CONCAT(F$4,"_d!",F$1,$A91))</f>
        <v>5093.00244140625</v>
      </c>
      <c r="G91" s="19" cm="1">
        <f t="array" aca="1" ref="G91" ca="1">INDIRECT(_xlfn.CONCAT(G$4,"_d!",G$1,$A91))</f>
        <v>5057.4775390625</v>
      </c>
      <c r="H91" s="19" cm="1">
        <f t="array" aca="1" ref="H91" ca="1">INDIRECT(_xlfn.CONCAT(H$4,"_d!",H$1,$A91))</f>
        <v>4725.78564453125</v>
      </c>
      <c r="I91" s="42">
        <f t="shared" ca="1" si="63"/>
        <v>4894.529168613999</v>
      </c>
      <c r="J91" s="19" cm="1">
        <f t="array" aca="1" ref="J91" ca="1">INDIRECT(_xlfn.CONCAT(J$4,"_d!",J$1,$A91))</f>
        <v>4877.01513671875</v>
      </c>
      <c r="K91" s="19" cm="1">
        <f t="array" aca="1" ref="K91" ca="1">INDIRECT(_xlfn.CONCAT(K$4,"_d!",K$1,$A91))</f>
        <v>4889.93310546875</v>
      </c>
      <c r="L91" s="19" cm="1">
        <f t="array" aca="1" ref="L91" ca="1">INDIRECT(_xlfn.CONCAT(L$4,"_d!",L$1,$A91))</f>
        <v>4987.7744140625</v>
      </c>
      <c r="M91" s="19" cm="1">
        <f t="array" aca="1" ref="M91" ca="1">INDIRECT(_xlfn.CONCAT(M$4,"_d!",M$1,$A91))</f>
        <v>5041.646484375</v>
      </c>
      <c r="N91" s="19" cm="1">
        <f t="array" aca="1" ref="N91" ca="1">INDIRECT(_xlfn.CONCAT(N$4,"_d!",N$1,$A91))</f>
        <v>5015.47802734375</v>
      </c>
      <c r="O91" s="19" cm="1">
        <f t="array" aca="1" ref="O91" ca="1">INDIRECT(_xlfn.CONCAT(O$4,"_d!",O$1,$A91))</f>
        <v>4678.5048828125</v>
      </c>
      <c r="P91" s="42">
        <f t="shared" ca="1" si="64"/>
        <v>4893.2310461888501</v>
      </c>
      <c r="Q91" s="19" cm="1">
        <f t="array" aca="1" ref="Q91" ca="1">INDIRECT(_xlfn.CONCAT(Q$4,"_d!",Q$1,$A91))</f>
        <v>4771.380859375</v>
      </c>
      <c r="R91" s="19" cm="1">
        <f t="array" aca="1" ref="R91" ca="1">INDIRECT(_xlfn.CONCAT(R$4,"_d!",R$1,$A91))</f>
        <v>4771.380859375</v>
      </c>
      <c r="S91" s="19" cm="1">
        <f t="array" aca="1" ref="S91" ca="1">INDIRECT(_xlfn.CONCAT(S$4,"_d!",S$1,$A91))</f>
        <v>4971.26611328125</v>
      </c>
      <c r="T91" s="19" cm="1">
        <f t="array" aca="1" ref="T91" ca="1">INDIRECT(_xlfn.CONCAT(T$4,"_d!",T$1,$A91))</f>
        <v>5080.1826171875</v>
      </c>
      <c r="U91" s="19" cm="1">
        <f t="array" aca="1" ref="U91" ca="1">INDIRECT(_xlfn.CONCAT(U$4,"_d!",U$1,$A91))</f>
        <v>5014.71435546875</v>
      </c>
      <c r="V91" s="19" cm="1">
        <f t="array" aca="1" ref="V91" ca="1">INDIRECT(_xlfn.CONCAT(V$4,"_d!",V$1,$A91))</f>
        <v>4719.10302734375</v>
      </c>
      <c r="W91" s="42">
        <f t="shared" ca="1" si="65"/>
        <v>4811.4795574607597</v>
      </c>
      <c r="X91" s="19" cm="1">
        <f t="array" aca="1" ref="X91" ca="1">INDIRECT(_xlfn.CONCAT(X$4,"_d!",X$1,$A91))</f>
        <v>4790.7568359375</v>
      </c>
      <c r="Y91" s="19" cm="1">
        <f t="array" aca="1" ref="Y91" ca="1">INDIRECT(_xlfn.CONCAT(Y$4,"_d!",Y$1,$A91))</f>
        <v>4852.0712890625</v>
      </c>
      <c r="Z91" s="19" cm="1">
        <f t="array" aca="1" ref="Z91" ca="1">INDIRECT(_xlfn.CONCAT(Z$4,"_d!",Z$1,$A91))</f>
        <v>4982.10400390625</v>
      </c>
      <c r="AA91" s="19" cm="1">
        <f t="array" aca="1" ref="AA91" ca="1">INDIRECT(_xlfn.CONCAT(AA$4,"_d!",AA$1,$A91))</f>
        <v>5028.2626953125</v>
      </c>
      <c r="AB91" s="19" cm="1">
        <f t="array" aca="1" ref="AB91" ca="1">INDIRECT(_xlfn.CONCAT(AB$4,"_d!",AB$1,$A91))</f>
        <v>5037.4892578125</v>
      </c>
      <c r="AC91" s="19" cm="1">
        <f t="array" aca="1" ref="AC91" ca="1">INDIRECT(_xlfn.CONCAT(AC$4,"_d!",AC$1,$A91))</f>
        <v>4750.1494140625</v>
      </c>
      <c r="AD91" s="42">
        <f t="shared" ca="1" si="66"/>
        <v>4847.9319903055912</v>
      </c>
      <c r="AE91" s="19" cm="1">
        <f t="array" aca="1" ref="AE91" ca="1">INDIRECT(_xlfn.CONCAT(AE$4,"_d!",AE$1,$A91))</f>
        <v>4815.0966796875</v>
      </c>
      <c r="AF91" s="19" cm="1">
        <f t="array" aca="1" ref="AF91" ca="1">INDIRECT(_xlfn.CONCAT(AF$4,"_d!",AF$1,$A91))</f>
        <v>4854.533203125</v>
      </c>
      <c r="AG91" s="19" cm="1">
        <f t="array" aca="1" ref="AG91" ca="1">INDIRECT(_xlfn.CONCAT(AG$4,"_d!",AG$1,$A91))</f>
        <v>4950.0712890625</v>
      </c>
      <c r="AH91" s="19" cm="1">
        <f t="array" aca="1" ref="AH91" ca="1">INDIRECT(_xlfn.CONCAT(AH$4,"_d!",AH$1,$A91))</f>
        <v>5059.74072265625</v>
      </c>
      <c r="AI91" s="19" cm="1">
        <f t="array" aca="1" ref="AI91" ca="1">INDIRECT(_xlfn.CONCAT(AI$4,"_d!",AI$1,$A91))</f>
        <v>4996.82470703125</v>
      </c>
      <c r="AJ91" s="19" cm="1">
        <f t="array" aca="1" ref="AJ91" ca="1">INDIRECT(_xlfn.CONCAT(AJ$4,"_d!",AJ$1,$A91))</f>
        <v>4783.91015625</v>
      </c>
      <c r="AK91" s="42">
        <f t="shared" ca="1" si="67"/>
        <v>4857.792408147232</v>
      </c>
      <c r="AL91" s="19" cm="1">
        <f t="array" aca="1" ref="AL91" ca="1">INDIRECT(_xlfn.CONCAT(AL$4,"_d!",AL$1,$A91))</f>
        <v>4758.66162109375</v>
      </c>
      <c r="AM91" s="19" cm="1">
        <f t="array" aca="1" ref="AM91" ca="1">INDIRECT(_xlfn.CONCAT(AM$4,"_d!",AM$1,$A91))</f>
        <v>4845.80615234375</v>
      </c>
      <c r="AN91" s="19" cm="1">
        <f t="array" aca="1" ref="AN91" ca="1">INDIRECT(_xlfn.CONCAT(AN$4,"_d!",AN$1,$A91))</f>
        <v>4922.01806640625</v>
      </c>
      <c r="AO91" s="19" cm="1">
        <f t="array" aca="1" ref="AO91" ca="1">INDIRECT(_xlfn.CONCAT(AO$4,"_d!",AO$1,$A91))</f>
        <v>5003.6923828125</v>
      </c>
      <c r="AP91" s="19" cm="1">
        <f t="array" aca="1" ref="AP91" ca="1">INDIRECT(_xlfn.CONCAT(AP$4,"_d!",AP$1,$A91))</f>
        <v>5026.1767578125</v>
      </c>
      <c r="AQ91" s="19" cm="1">
        <f t="array" aca="1" ref="AQ91" ca="1">INDIRECT(_xlfn.CONCAT(AQ$4,"_d!",AQ$1,$A91))</f>
        <v>4756.0732421875</v>
      </c>
      <c r="AR91" s="42">
        <f t="shared" ca="1" si="68"/>
        <v>4825.9458812240564</v>
      </c>
      <c r="AS91" s="19" cm="1">
        <f t="array" aca="1" ref="AS91" ca="1">INDIRECT(_xlfn.CONCAT(AS$4,"_d!",AS$1,$A91))</f>
        <v>4796.54248046875</v>
      </c>
      <c r="AT91" s="19" cm="1">
        <f t="array" aca="1" ref="AT91" ca="1">INDIRECT(_xlfn.CONCAT(AT$4,"_d!",AT$1,$A91))</f>
        <v>4832.392578125</v>
      </c>
      <c r="AU91" s="19" cm="1">
        <f t="array" aca="1" ref="AU91" ca="1">INDIRECT(_xlfn.CONCAT(AU$4,"_d!",AU$1,$A91))</f>
        <v>4910.046875</v>
      </c>
      <c r="AV91" s="19" cm="1">
        <f t="array" aca="1" ref="AV91" ca="1">INDIRECT(_xlfn.CONCAT(AV$4,"_d!",AV$1,$A91))</f>
        <v>5050.0126953125</v>
      </c>
      <c r="AW91" s="19" cm="1">
        <f t="array" aca="1" ref="AW91" ca="1">INDIRECT(_xlfn.CONCAT(AW$4,"_d!",AW$1,$A91))</f>
        <v>5009.427734375</v>
      </c>
      <c r="AX91" s="19" cm="1">
        <f t="array" aca="1" ref="AX91" ca="1">INDIRECT(_xlfn.CONCAT(AX$4,"_d!",AX$1,$A91))</f>
        <v>4710.4169921875</v>
      </c>
      <c r="AY91" s="42">
        <f t="shared" ca="1" si="69"/>
        <v>4835.4683285639831</v>
      </c>
      <c r="AZ91" s="19" cm="1">
        <f t="array" aca="1" ref="AZ91" ca="1">INDIRECT(_xlfn.CONCAT(AZ$4,"_d!",AZ$1,$A91))</f>
        <v>4774.15771484375</v>
      </c>
      <c r="BA91" s="19" cm="1">
        <f t="array" aca="1" ref="BA91" ca="1">INDIRECT(_xlfn.CONCAT(BA$4,"_d!",BA$1,$A91))</f>
        <v>4844.7177734375</v>
      </c>
      <c r="BB91" s="19" cm="1">
        <f t="array" aca="1" ref="BB91" ca="1">INDIRECT(_xlfn.CONCAT(BB$4,"_d!",BB$1,$A91))</f>
        <v>4887.298828125</v>
      </c>
      <c r="BC91" s="19" cm="1">
        <f t="array" aca="1" ref="BC91" ca="1">INDIRECT(_xlfn.CONCAT(BC$4,"_d!",BC$1,$A91))</f>
        <v>4958.38623046875</v>
      </c>
      <c r="BD91" s="19" cm="1">
        <f t="array" aca="1" ref="BD91" ca="1">INDIRECT(_xlfn.CONCAT(BD$4,"_d!",BD$1,$A91))</f>
        <v>5019.87109375</v>
      </c>
      <c r="BE91" s="19" cm="1">
        <f t="array" aca="1" ref="BE91" ca="1">INDIRECT(_xlfn.CONCAT(BE$4,"_d!",BE$1,$A91))</f>
        <v>4748.40087890625</v>
      </c>
      <c r="BF91" s="42">
        <f t="shared" ca="1" si="70"/>
        <v>4826.846146192469</v>
      </c>
      <c r="BG91" s="19" cm="1">
        <f t="array" aca="1" ref="BG91" ca="1">INDIRECT(_xlfn.CONCAT(BG$4,"_d!",BG$1,$A91))</f>
        <v>4740.853515625</v>
      </c>
      <c r="BH91" s="19" cm="1">
        <f t="array" aca="1" ref="BH91" ca="1">INDIRECT(_xlfn.CONCAT(BH$4,"_d!",BH$1,$A91))</f>
        <v>4805.7734375</v>
      </c>
      <c r="BI91" s="19" cm="1">
        <f t="array" aca="1" ref="BI91" ca="1">INDIRECT(_xlfn.CONCAT(BI$4,"_d!",BI$1,$A91))</f>
        <v>4898.56396484375</v>
      </c>
      <c r="BJ91" s="19" cm="1">
        <f t="array" aca="1" ref="BJ91" ca="1">INDIRECT(_xlfn.CONCAT(BJ$4,"_d!",BJ$1,$A91))</f>
        <v>4925.158203125</v>
      </c>
      <c r="BK91" s="19" cm="1">
        <f t="array" aca="1" ref="BK91" ca="1">INDIRECT(_xlfn.CONCAT(BK$4,"_d!",BK$1,$A91))</f>
        <v>5005.994140625</v>
      </c>
      <c r="BL91" s="19" cm="1">
        <f t="array" aca="1" ref="BL91" ca="1">INDIRECT(_xlfn.CONCAT(BL$4,"_d!",BL$1,$A91))</f>
        <v>4712.23193359375</v>
      </c>
      <c r="BM91" s="42">
        <f t="shared" ca="1" si="71"/>
        <v>4796.1102355061594</v>
      </c>
      <c r="BN91" s="19" cm="1">
        <f t="array" aca="1" ref="BN91" ca="1">INDIRECT(_xlfn.CONCAT(BN$4,"_d!",BN$1,$A91))</f>
        <v>4728.62451171875</v>
      </c>
      <c r="BO91" s="19" cm="1">
        <f t="array" aca="1" ref="BO91" ca="1">INDIRECT(_xlfn.CONCAT(BO$4,"_d!",BO$1,$A91))</f>
        <v>4816.294921875</v>
      </c>
      <c r="BP91" s="19" cm="1">
        <f t="array" aca="1" ref="BP91" ca="1">INDIRECT(_xlfn.CONCAT(BP$4,"_d!",BP$1,$A91))</f>
        <v>4866.25048828125</v>
      </c>
      <c r="BQ91" s="19" cm="1">
        <f t="array" aca="1" ref="BQ91" ca="1">INDIRECT(_xlfn.CONCAT(BQ$4,"_d!",BQ$1,$A91))</f>
        <v>4996.91650390625</v>
      </c>
      <c r="BR91" s="19" cm="1">
        <f t="array" aca="1" ref="BR91" ca="1">INDIRECT(_xlfn.CONCAT(BR$4,"_d!",BR$1,$A91))</f>
        <v>4973.31103515625</v>
      </c>
      <c r="BS91" s="19" cm="1">
        <f t="array" aca="1" ref="BS91" ca="1">INDIRECT(_xlfn.CONCAT(BS$4,"_d!",BS$1,$A91))</f>
        <v>4717.4267578125</v>
      </c>
      <c r="BT91" s="42">
        <f t="shared" ca="1" si="72"/>
        <v>4793.2643658703992</v>
      </c>
      <c r="BU91" s="42"/>
      <c r="BV91" s="45">
        <f t="shared" ca="1" si="73"/>
        <v>4894.529168613999</v>
      </c>
      <c r="BW91" s="45">
        <f t="shared" ca="1" si="74"/>
        <v>4893.2310461888501</v>
      </c>
      <c r="BX91" s="45">
        <f t="shared" ca="1" si="75"/>
        <v>4811.4795574607597</v>
      </c>
      <c r="BY91" s="45">
        <f t="shared" ca="1" si="76"/>
        <v>4847.9319903055912</v>
      </c>
      <c r="BZ91" s="45">
        <f t="shared" ca="1" si="77"/>
        <v>4857.792408147232</v>
      </c>
      <c r="CA91" s="45">
        <f t="shared" ca="1" si="78"/>
        <v>4825.9458812240564</v>
      </c>
      <c r="CB91" s="45">
        <f t="shared" ca="1" si="79"/>
        <v>4835.4683285639831</v>
      </c>
      <c r="CC91" s="45">
        <f t="shared" ca="1" si="80"/>
        <v>4826.846146192469</v>
      </c>
      <c r="CD91" s="45">
        <f t="shared" ca="1" si="81"/>
        <v>4796.1102355061594</v>
      </c>
      <c r="CE91" s="45">
        <f t="shared" ca="1" si="82"/>
        <v>4793.2643658703992</v>
      </c>
      <c r="CF91" s="45" cm="1">
        <f t="array" aca="1" ref="CF91" ca="1">+SUMPRODUCT($BV$3:$CE$3/100,$BV91:$CE91)</f>
        <v>4828.0510970298847</v>
      </c>
      <c r="CG91" s="24"/>
      <c r="CH91" s="24">
        <f t="shared" ca="1" si="85"/>
        <v>0.12871014408370729</v>
      </c>
      <c r="CI91" s="24">
        <f t="shared" ca="1" si="85"/>
        <v>0.12870253083178018</v>
      </c>
      <c r="CJ91" s="24">
        <f t="shared" ca="1" si="85"/>
        <v>0.13975385170406995</v>
      </c>
      <c r="CK91" s="24">
        <f t="shared" ca="1" si="84"/>
        <v>0.13230083649774493</v>
      </c>
      <c r="CL91" s="24">
        <f t="shared" ca="1" si="84"/>
        <v>0.13091069404638245</v>
      </c>
      <c r="CM91" s="24">
        <f t="shared" ca="1" si="84"/>
        <v>0.13104572928234171</v>
      </c>
      <c r="CN91" s="24">
        <f t="shared" ca="1" si="84"/>
        <v>0.13365848564125726</v>
      </c>
      <c r="CO91" s="24">
        <f t="shared" ca="1" si="84"/>
        <v>0.13308656162707422</v>
      </c>
      <c r="CP91" s="24">
        <f t="shared" ca="1" si="84"/>
        <v>0.13295457000891764</v>
      </c>
      <c r="CQ91" s="24">
        <f t="shared" ca="1" si="50"/>
        <v>0.13278220464112822</v>
      </c>
      <c r="CR91" s="24">
        <f t="shared" ca="1" si="50"/>
        <v>0.13259547016382478</v>
      </c>
      <c r="CS91" s="24">
        <f>+[1]NAC!AX92</f>
        <v>0.11896517412935337</v>
      </c>
      <c r="CT91" s="24"/>
      <c r="CU91" s="24">
        <f t="shared" ca="1" si="86"/>
        <v>2.7775755079474158</v>
      </c>
      <c r="CV91" s="24">
        <f t="shared" ca="1" si="87"/>
        <v>2.7722779181162971</v>
      </c>
      <c r="CW91" s="24">
        <f t="shared" ca="1" si="88"/>
        <v>2.7616175788294455</v>
      </c>
      <c r="CX91" s="24">
        <f t="shared" ca="1" si="89"/>
        <v>2.7677735998188759</v>
      </c>
      <c r="CY91" s="24">
        <f t="shared" ca="1" si="90"/>
        <v>2.7682502504597317</v>
      </c>
      <c r="CZ91" s="24">
        <f t="shared" ca="1" si="91"/>
        <v>2.7564740310234024</v>
      </c>
      <c r="DA91" s="24">
        <f t="shared" ca="1" si="92"/>
        <v>2.7665554972790019</v>
      </c>
      <c r="DB91" s="24">
        <f t="shared" ca="1" si="93"/>
        <v>2.7610182175602529</v>
      </c>
      <c r="DC91" s="24">
        <f t="shared" ca="1" si="94"/>
        <v>2.7568807350011939</v>
      </c>
      <c r="DD91" s="24">
        <f t="shared" ca="1" si="95"/>
        <v>2.7580844785621497</v>
      </c>
      <c r="DE91" s="48">
        <f t="shared" ca="1" si="96"/>
        <v>2.7629155437062671</v>
      </c>
      <c r="DF91" s="48">
        <f>+[1]NAC!AG92</f>
        <v>2.7622203165198411</v>
      </c>
      <c r="DG91" s="24">
        <f t="shared" ca="1" si="97"/>
        <v>1.9491029385266145E-2</v>
      </c>
    </row>
    <row r="92" spans="1:111" x14ac:dyDescent="0.25">
      <c r="A92">
        <f t="shared" si="83"/>
        <v>119</v>
      </c>
      <c r="B92" s="35">
        <f>+NAC!A92</f>
        <v>45352</v>
      </c>
      <c r="C92" s="19" cm="1">
        <f t="array" aca="1" ref="C92" ca="1">INDIRECT(_xlfn.CONCAT(C$4,"_d!",C$1,$A92))</f>
        <v>5424.720703125</v>
      </c>
      <c r="D92" s="19" cm="1">
        <f t="array" aca="1" ref="D92" ca="1">INDIRECT(_xlfn.CONCAT(D$4,"_d!",D$1,$A92))</f>
        <v>5419.9755859375</v>
      </c>
      <c r="E92" s="19" cm="1">
        <f t="array" aca="1" ref="E92" ca="1">INDIRECT(_xlfn.CONCAT(E$4,"_d!",E$1,$A92))</f>
        <v>5436.43896484375</v>
      </c>
      <c r="F92" s="19" cm="1">
        <f t="array" aca="1" ref="F92" ca="1">INDIRECT(_xlfn.CONCAT(F$4,"_d!",F$1,$A92))</f>
        <v>5596.49169921875</v>
      </c>
      <c r="G92" s="19" cm="1">
        <f t="array" aca="1" ref="G92" ca="1">INDIRECT(_xlfn.CONCAT(G$4,"_d!",G$1,$A92))</f>
        <v>5526.22607421875</v>
      </c>
      <c r="H92" s="19" cm="1">
        <f t="array" aca="1" ref="H92" ca="1">INDIRECT(_xlfn.CONCAT(H$4,"_d!",H$1,$A92))</f>
        <v>5206.93505859375</v>
      </c>
      <c r="I92" s="42">
        <f t="shared" ca="1" si="63"/>
        <v>5424.5401465647155</v>
      </c>
      <c r="J92" s="19" cm="1">
        <f t="array" aca="1" ref="J92" ca="1">INDIRECT(_xlfn.CONCAT(J$4,"_d!",J$1,$A92))</f>
        <v>5436.45654296875</v>
      </c>
      <c r="K92" s="19" cm="1">
        <f t="array" aca="1" ref="K92" ca="1">INDIRECT(_xlfn.CONCAT(K$4,"_d!",K$1,$A92))</f>
        <v>5435.33544921875</v>
      </c>
      <c r="L92" s="19" cm="1">
        <f t="array" aca="1" ref="L92" ca="1">INDIRECT(_xlfn.CONCAT(L$4,"_d!",L$1,$A92))</f>
        <v>5411.82177734375</v>
      </c>
      <c r="M92" s="19" cm="1">
        <f t="array" aca="1" ref="M92" ca="1">INDIRECT(_xlfn.CONCAT(M$4,"_d!",M$1,$A92))</f>
        <v>5546.59423828125</v>
      </c>
      <c r="N92" s="19" cm="1">
        <f t="array" aca="1" ref="N92" ca="1">INDIRECT(_xlfn.CONCAT(N$4,"_d!",N$1,$A92))</f>
        <v>5486.11865234375</v>
      </c>
      <c r="O92" s="19" cm="1">
        <f t="array" aca="1" ref="O92" ca="1">INDIRECT(_xlfn.CONCAT(O$4,"_d!",O$1,$A92))</f>
        <v>5172.47998046875</v>
      </c>
      <c r="P92" s="42">
        <f t="shared" ca="1" si="64"/>
        <v>5426.1211658340344</v>
      </c>
      <c r="Q92" s="19" cm="1">
        <f t="array" aca="1" ref="Q92" ca="1">INDIRECT(_xlfn.CONCAT(Q$4,"_d!",Q$1,$A92))</f>
        <v>5335.447265625</v>
      </c>
      <c r="R92" s="19" cm="1">
        <f t="array" aca="1" ref="R92" ca="1">INDIRECT(_xlfn.CONCAT(R$4,"_d!",R$1,$A92))</f>
        <v>5335.447265625</v>
      </c>
      <c r="S92" s="19" cm="1">
        <f t="array" aca="1" ref="S92" ca="1">INDIRECT(_xlfn.CONCAT(S$4,"_d!",S$1,$A92))</f>
        <v>5398.8017578125</v>
      </c>
      <c r="T92" s="19" cm="1">
        <f t="array" aca="1" ref="T92" ca="1">INDIRECT(_xlfn.CONCAT(T$4,"_d!",T$1,$A92))</f>
        <v>5647.2734375</v>
      </c>
      <c r="U92" s="19" cm="1">
        <f t="array" aca="1" ref="U92" ca="1">INDIRECT(_xlfn.CONCAT(U$4,"_d!",U$1,$A92))</f>
        <v>5487.0224609375</v>
      </c>
      <c r="V92" s="19" cm="1">
        <f t="array" aca="1" ref="V92" ca="1">INDIRECT(_xlfn.CONCAT(V$4,"_d!",V$1,$A92))</f>
        <v>5204.40576171875</v>
      </c>
      <c r="W92" s="42">
        <f t="shared" ca="1" si="65"/>
        <v>5355.0606718362515</v>
      </c>
      <c r="X92" s="19" cm="1">
        <f t="array" aca="1" ref="X92" ca="1">INDIRECT(_xlfn.CONCAT(X$4,"_d!",X$1,$A92))</f>
        <v>5342.57666015625</v>
      </c>
      <c r="Y92" s="19" cm="1">
        <f t="array" aca="1" ref="Y92" ca="1">INDIRECT(_xlfn.CONCAT(Y$4,"_d!",Y$1,$A92))</f>
        <v>5395.34912109375</v>
      </c>
      <c r="Z92" s="19" cm="1">
        <f t="array" aca="1" ref="Z92" ca="1">INDIRECT(_xlfn.CONCAT(Z$4,"_d!",Z$1,$A92))</f>
        <v>5421.6708984375</v>
      </c>
      <c r="AA92" s="19" cm="1">
        <f t="array" aca="1" ref="AA92" ca="1">INDIRECT(_xlfn.CONCAT(AA$4,"_d!",AA$1,$A92))</f>
        <v>5541.40625</v>
      </c>
      <c r="AB92" s="19" cm="1">
        <f t="array" aca="1" ref="AB92" ca="1">INDIRECT(_xlfn.CONCAT(AB$4,"_d!",AB$1,$A92))</f>
        <v>5509.9794921875</v>
      </c>
      <c r="AC92" s="19" cm="1">
        <f t="array" aca="1" ref="AC92" ca="1">INDIRECT(_xlfn.CONCAT(AC$4,"_d!",AC$1,$A92))</f>
        <v>5238.8046875</v>
      </c>
      <c r="AD92" s="42">
        <f t="shared" ca="1" si="66"/>
        <v>5378.1614681720957</v>
      </c>
      <c r="AE92" s="19" cm="1">
        <f t="array" aca="1" ref="AE92" ca="1">INDIRECT(_xlfn.CONCAT(AE$4,"_d!",AE$1,$A92))</f>
        <v>5366.45849609375</v>
      </c>
      <c r="AF92" s="19" cm="1">
        <f t="array" aca="1" ref="AF92" ca="1">INDIRECT(_xlfn.CONCAT(AF$4,"_d!",AF$1,$A92))</f>
        <v>5404.88232421875</v>
      </c>
      <c r="AG92" s="19" cm="1">
        <f t="array" aca="1" ref="AG92" ca="1">INDIRECT(_xlfn.CONCAT(AG$4,"_d!",AG$1,$A92))</f>
        <v>5397.927734375</v>
      </c>
      <c r="AH92" s="19" cm="1">
        <f t="array" aca="1" ref="AH92" ca="1">INDIRECT(_xlfn.CONCAT(AH$4,"_d!",AH$1,$A92))</f>
        <v>5638.35107421875</v>
      </c>
      <c r="AI92" s="19" cm="1">
        <f t="array" aca="1" ref="AI92" ca="1">INDIRECT(_xlfn.CONCAT(AI$4,"_d!",AI$1,$A92))</f>
        <v>5472.40673828125</v>
      </c>
      <c r="AJ92" s="19" cm="1">
        <f t="array" aca="1" ref="AJ92" ca="1">INDIRECT(_xlfn.CONCAT(AJ$4,"_d!",AJ$1,$A92))</f>
        <v>5279.59716796875</v>
      </c>
      <c r="AK92" s="42">
        <f t="shared" ca="1" si="67"/>
        <v>5394.2487964222164</v>
      </c>
      <c r="AL92" s="19" cm="1">
        <f t="array" aca="1" ref="AL92" ca="1">INDIRECT(_xlfn.CONCAT(AL$4,"_d!",AL$1,$A92))</f>
        <v>5325.91845703125</v>
      </c>
      <c r="AM92" s="19" cm="1">
        <f t="array" aca="1" ref="AM92" ca="1">INDIRECT(_xlfn.CONCAT(AM$4,"_d!",AM$1,$A92))</f>
        <v>5392.64794921875</v>
      </c>
      <c r="AN92" s="19" cm="1">
        <f t="array" aca="1" ref="AN92" ca="1">INDIRECT(_xlfn.CONCAT(AN$4,"_d!",AN$1,$A92))</f>
        <v>5365.74365234375</v>
      </c>
      <c r="AO92" s="19" cm="1">
        <f t="array" aca="1" ref="AO92" ca="1">INDIRECT(_xlfn.CONCAT(AO$4,"_d!",AO$1,$A92))</f>
        <v>5528.8623046875</v>
      </c>
      <c r="AP92" s="19" cm="1">
        <f t="array" aca="1" ref="AP92" ca="1">INDIRECT(_xlfn.CONCAT(AP$4,"_d!",AP$1,$A92))</f>
        <v>5498.31396484375</v>
      </c>
      <c r="AQ92" s="19" cm="1">
        <f t="array" aca="1" ref="AQ92" ca="1">INDIRECT(_xlfn.CONCAT(AQ$4,"_d!",AQ$1,$A92))</f>
        <v>5240.6591796875</v>
      </c>
      <c r="AR92" s="42">
        <f t="shared" ca="1" si="68"/>
        <v>5364.6313638369866</v>
      </c>
      <c r="AS92" s="19" cm="1">
        <f t="array" aca="1" ref="AS92" ca="1">INDIRECT(_xlfn.CONCAT(AS$4,"_d!",AS$1,$A92))</f>
        <v>5350.65380859375</v>
      </c>
      <c r="AT92" s="19" cm="1">
        <f t="array" aca="1" ref="AT92" ca="1">INDIRECT(_xlfn.CONCAT(AT$4,"_d!",AT$1,$A92))</f>
        <v>5387.7744140625</v>
      </c>
      <c r="AU92" s="19" cm="1">
        <f t="array" aca="1" ref="AU92" ca="1">INDIRECT(_xlfn.CONCAT(AU$4,"_d!",AU$1,$A92))</f>
        <v>5349.90234375</v>
      </c>
      <c r="AV92" s="19" cm="1">
        <f t="array" aca="1" ref="AV92" ca="1">INDIRECT(_xlfn.CONCAT(AV$4,"_d!",AV$1,$A92))</f>
        <v>5631.29736328125</v>
      </c>
      <c r="AW92" s="19" cm="1">
        <f t="array" aca="1" ref="AW92" ca="1">INDIRECT(_xlfn.CONCAT(AW$4,"_d!",AW$1,$A92))</f>
        <v>5476.56005859375</v>
      </c>
      <c r="AX92" s="19" cm="1">
        <f t="array" aca="1" ref="AX92" ca="1">INDIRECT(_xlfn.CONCAT(AX$4,"_d!",AX$1,$A92))</f>
        <v>5200.36181640625</v>
      </c>
      <c r="AY92" s="42">
        <f t="shared" ca="1" si="69"/>
        <v>5373.420343593797</v>
      </c>
      <c r="AZ92" s="19" cm="1">
        <f t="array" aca="1" ref="AZ92" ca="1">INDIRECT(_xlfn.CONCAT(AZ$4,"_d!",AZ$1,$A92))</f>
        <v>5328.05908203125</v>
      </c>
      <c r="BA92" s="19" cm="1">
        <f t="array" aca="1" ref="BA92" ca="1">INDIRECT(_xlfn.CONCAT(BA$4,"_d!",BA$1,$A92))</f>
        <v>5387.7265625</v>
      </c>
      <c r="BB92" s="19" cm="1">
        <f t="array" aca="1" ref="BB92" ca="1">INDIRECT(_xlfn.CONCAT(BB$4,"_d!",BB$1,$A92))</f>
        <v>5334.1962890625</v>
      </c>
      <c r="BC92" s="19" cm="1">
        <f t="array" aca="1" ref="BC92" ca="1">INDIRECT(_xlfn.CONCAT(BC$4,"_d!",BC$1,$A92))</f>
        <v>5510.63623046875</v>
      </c>
      <c r="BD92" s="19" cm="1">
        <f t="array" aca="1" ref="BD92" ca="1">INDIRECT(_xlfn.CONCAT(BD$4,"_d!",BD$1,$A92))</f>
        <v>5484.62158203125</v>
      </c>
      <c r="BE92" s="19" cm="1">
        <f t="array" aca="1" ref="BE92" ca="1">INDIRECT(_xlfn.CONCAT(BE$4,"_d!",BE$1,$A92))</f>
        <v>5248.1806640625</v>
      </c>
      <c r="BF92" s="42">
        <f t="shared" ca="1" si="70"/>
        <v>5360.3651509180772</v>
      </c>
      <c r="BG92" s="19" cm="1">
        <f t="array" aca="1" ref="BG92" ca="1">INDIRECT(_xlfn.CONCAT(BG$4,"_d!",BG$1,$A92))</f>
        <v>5293.45849609375</v>
      </c>
      <c r="BH92" s="19" cm="1">
        <f t="array" aca="1" ref="BH92" ca="1">INDIRECT(_xlfn.CONCAT(BH$4,"_d!",BH$1,$A92))</f>
        <v>5356.482421875</v>
      </c>
      <c r="BI92" s="19" cm="1">
        <f t="array" aca="1" ref="BI92" ca="1">INDIRECT(_xlfn.CONCAT(BI$4,"_d!",BI$1,$A92))</f>
        <v>5333.8701171875</v>
      </c>
      <c r="BJ92" s="19" cm="1">
        <f t="array" aca="1" ref="BJ92" ca="1">INDIRECT(_xlfn.CONCAT(BJ$4,"_d!",BJ$1,$A92))</f>
        <v>5491.5546875</v>
      </c>
      <c r="BK92" s="19" cm="1">
        <f t="array" aca="1" ref="BK92" ca="1">INDIRECT(_xlfn.CONCAT(BK$4,"_d!",BK$1,$A92))</f>
        <v>5467.25</v>
      </c>
      <c r="BL92" s="19" cm="1">
        <f t="array" aca="1" ref="BL92" ca="1">INDIRECT(_xlfn.CONCAT(BL$4,"_d!",BL$1,$A92))</f>
        <v>5202.396484375</v>
      </c>
      <c r="BM92" s="42">
        <f t="shared" ca="1" si="71"/>
        <v>5330.5395937333415</v>
      </c>
      <c r="BN92" s="19" cm="1">
        <f t="array" aca="1" ref="BN92" ca="1">INDIRECT(_xlfn.CONCAT(BN$4,"_d!",BN$1,$A92))</f>
        <v>5260.40185546875</v>
      </c>
      <c r="BO92" s="19" cm="1">
        <f t="array" aca="1" ref="BO92" ca="1">INDIRECT(_xlfn.CONCAT(BO$4,"_d!",BO$1,$A92))</f>
        <v>5351.26611328125</v>
      </c>
      <c r="BP92" s="19" cm="1">
        <f t="array" aca="1" ref="BP92" ca="1">INDIRECT(_xlfn.CONCAT(BP$4,"_d!",BP$1,$A92))</f>
        <v>5292.87744140625</v>
      </c>
      <c r="BQ92" s="19" cm="1">
        <f t="array" aca="1" ref="BQ92" ca="1">INDIRECT(_xlfn.CONCAT(BQ$4,"_d!",BQ$1,$A92))</f>
        <v>5574.66552734375</v>
      </c>
      <c r="BR92" s="19" cm="1">
        <f t="array" aca="1" ref="BR92" ca="1">INDIRECT(_xlfn.CONCAT(BR$4,"_d!",BR$1,$A92))</f>
        <v>5431.447265625</v>
      </c>
      <c r="BS92" s="19" cm="1">
        <f t="array" aca="1" ref="BS92" ca="1">INDIRECT(_xlfn.CONCAT(BS$4,"_d!",BS$1,$A92))</f>
        <v>5193.3798828125</v>
      </c>
      <c r="BT92" s="42">
        <f t="shared" ca="1" si="72"/>
        <v>5312.3297059662091</v>
      </c>
      <c r="BU92" s="42"/>
      <c r="BV92" s="45">
        <f t="shared" ca="1" si="73"/>
        <v>5424.5401465647155</v>
      </c>
      <c r="BW92" s="45">
        <f t="shared" ca="1" si="74"/>
        <v>5426.1211658340344</v>
      </c>
      <c r="BX92" s="45">
        <f t="shared" ca="1" si="75"/>
        <v>5355.0606718362515</v>
      </c>
      <c r="BY92" s="45">
        <f t="shared" ca="1" si="76"/>
        <v>5378.1614681720957</v>
      </c>
      <c r="BZ92" s="45">
        <f t="shared" ca="1" si="77"/>
        <v>5394.2487964222164</v>
      </c>
      <c r="CA92" s="45">
        <f t="shared" ca="1" si="78"/>
        <v>5364.6313638369866</v>
      </c>
      <c r="CB92" s="45">
        <f t="shared" ca="1" si="79"/>
        <v>5373.420343593797</v>
      </c>
      <c r="CC92" s="45">
        <f t="shared" ca="1" si="80"/>
        <v>5360.3651509180772</v>
      </c>
      <c r="CD92" s="45">
        <f t="shared" ca="1" si="81"/>
        <v>5330.5395937333415</v>
      </c>
      <c r="CE92" s="45">
        <f t="shared" ca="1" si="82"/>
        <v>5312.3297059662091</v>
      </c>
      <c r="CF92" s="45" cm="1">
        <f t="array" aca="1" ref="CF92" ca="1">+SUMPRODUCT($BV$3:$CE$3/100,$BV92:$CE92)</f>
        <v>5360.4791238437128</v>
      </c>
      <c r="CG92" s="24"/>
      <c r="CH92" s="24">
        <f t="shared" ca="1" si="85"/>
        <v>0.10828640706636183</v>
      </c>
      <c r="CI92" s="24">
        <f t="shared" ca="1" si="85"/>
        <v>0.10890352705912631</v>
      </c>
      <c r="CJ92" s="24">
        <f t="shared" ca="1" si="85"/>
        <v>0.11297587527574682</v>
      </c>
      <c r="CK92" s="24">
        <f t="shared" ca="1" si="84"/>
        <v>0.10937230120529828</v>
      </c>
      <c r="CL92" s="24">
        <f t="shared" ca="1" si="84"/>
        <v>0.11043213525865547</v>
      </c>
      <c r="CM92" s="24">
        <f t="shared" ca="1" si="84"/>
        <v>0.11162277735205306</v>
      </c>
      <c r="CN92" s="24">
        <f t="shared" ca="1" si="84"/>
        <v>0.11125127463911499</v>
      </c>
      <c r="CO92" s="24">
        <f t="shared" ca="1" si="84"/>
        <v>0.1105315952832806</v>
      </c>
      <c r="CP92" s="24">
        <f t="shared" ca="1" si="84"/>
        <v>0.11142974868899791</v>
      </c>
      <c r="CQ92" s="24">
        <f t="shared" ca="1" si="50"/>
        <v>0.1082905720351508</v>
      </c>
      <c r="CR92" s="24">
        <f t="shared" ca="1" si="50"/>
        <v>0.11027804306821998</v>
      </c>
      <c r="CS92" s="24">
        <f>+[1]NAC!AX93</f>
        <v>0.10549903962438645</v>
      </c>
      <c r="CT92" s="24"/>
      <c r="CU92" s="24">
        <f t="shared" ca="1" si="86"/>
        <v>2.8757212026523247</v>
      </c>
      <c r="CV92" s="24">
        <f t="shared" ca="1" si="87"/>
        <v>2.8761540350656829</v>
      </c>
      <c r="CW92" s="24">
        <f t="shared" ca="1" si="88"/>
        <v>2.8772756697620943</v>
      </c>
      <c r="CX92" s="24">
        <f t="shared" ca="1" si="89"/>
        <v>2.8779331818413514</v>
      </c>
      <c r="CY92" s="24">
        <f t="shared" ca="1" si="90"/>
        <v>2.8838135396841293</v>
      </c>
      <c r="CZ92" s="24">
        <f t="shared" ca="1" si="91"/>
        <v>2.8716617676554907</v>
      </c>
      <c r="DA92" s="24">
        <f t="shared" ca="1" si="92"/>
        <v>2.8878427534412978</v>
      </c>
      <c r="DB92" s="24">
        <f t="shared" ca="1" si="93"/>
        <v>2.8811012866142907</v>
      </c>
      <c r="DC92" s="24">
        <f t="shared" ca="1" si="94"/>
        <v>2.8801352469022721</v>
      </c>
      <c r="DD92" s="24">
        <f t="shared" ca="1" si="95"/>
        <v>2.8819478523817645</v>
      </c>
      <c r="DE92" s="48">
        <f t="shared" ca="1" si="96"/>
        <v>2.8799693698468252</v>
      </c>
      <c r="DF92" s="48">
        <f>+[1]NAC!AG93</f>
        <v>2.8785838401390098</v>
      </c>
      <c r="DG92" s="24">
        <f t="shared" ca="1" si="97"/>
        <v>-6.2266497294398704E-3</v>
      </c>
    </row>
    <row r="93" spans="1:111" x14ac:dyDescent="0.25">
      <c r="A93">
        <f t="shared" si="83"/>
        <v>120</v>
      </c>
      <c r="B93" s="35">
        <f>+NAC!A93</f>
        <v>45383</v>
      </c>
      <c r="C93" s="19" cm="1">
        <f t="array" aca="1" ref="C93" ca="1">INDIRECT(_xlfn.CONCAT(C$4,"_d!",C$1,$A93))</f>
        <v>5911.31298828125</v>
      </c>
      <c r="D93" s="19" cm="1">
        <f t="array" aca="1" ref="D93" ca="1">INDIRECT(_xlfn.CONCAT(D$4,"_d!",D$1,$A93))</f>
        <v>5880.06640625</v>
      </c>
      <c r="E93" s="19" cm="1">
        <f t="array" aca="1" ref="E93" ca="1">INDIRECT(_xlfn.CONCAT(E$4,"_d!",E$1,$A93))</f>
        <v>5930.93603515625</v>
      </c>
      <c r="F93" s="19" cm="1">
        <f t="array" aca="1" ref="F93" ca="1">INDIRECT(_xlfn.CONCAT(F$4,"_d!",F$1,$A93))</f>
        <v>5942.546875</v>
      </c>
      <c r="G93" s="19" cm="1">
        <f t="array" aca="1" ref="G93" ca="1">INDIRECT(_xlfn.CONCAT(G$4,"_d!",G$1,$A93))</f>
        <v>5960.27294921875</v>
      </c>
      <c r="H93" s="19" cm="1">
        <f t="array" aca="1" ref="H93" ca="1">INDIRECT(_xlfn.CONCAT(H$4,"_d!",H$1,$A93))</f>
        <v>5678.04345703125</v>
      </c>
      <c r="I93" s="42">
        <f t="shared" ca="1" si="63"/>
        <v>5892.7804188515447</v>
      </c>
      <c r="J93" s="19" cm="1">
        <f t="array" aca="1" ref="J93" ca="1">INDIRECT(_xlfn.CONCAT(J$4,"_d!",J$1,$A93))</f>
        <v>5906.97412109375</v>
      </c>
      <c r="K93" s="19" cm="1">
        <f t="array" aca="1" ref="K93" ca="1">INDIRECT(_xlfn.CONCAT(K$4,"_d!",K$1,$A93))</f>
        <v>5909.74951171875</v>
      </c>
      <c r="L93" s="19" cm="1">
        <f t="array" aca="1" ref="L93" ca="1">INDIRECT(_xlfn.CONCAT(L$4,"_d!",L$1,$A93))</f>
        <v>5908.56591796875</v>
      </c>
      <c r="M93" s="19" cm="1">
        <f t="array" aca="1" ref="M93" ca="1">INDIRECT(_xlfn.CONCAT(M$4,"_d!",M$1,$A93))</f>
        <v>5895.310546875</v>
      </c>
      <c r="N93" s="19" cm="1">
        <f t="array" aca="1" ref="N93" ca="1">INDIRECT(_xlfn.CONCAT(N$4,"_d!",N$1,$A93))</f>
        <v>5929.7890625</v>
      </c>
      <c r="O93" s="19" cm="1">
        <f t="array" aca="1" ref="O93" ca="1">INDIRECT(_xlfn.CONCAT(O$4,"_d!",O$1,$A93))</f>
        <v>5629.98583984375</v>
      </c>
      <c r="P93" s="42">
        <f t="shared" ca="1" si="64"/>
        <v>5892.1135215672375</v>
      </c>
      <c r="Q93" s="19" cm="1">
        <f t="array" aca="1" ref="Q93" ca="1">INDIRECT(_xlfn.CONCAT(Q$4,"_d!",Q$1,$A93))</f>
        <v>5835.5888671875</v>
      </c>
      <c r="R93" s="19" cm="1">
        <f t="array" aca="1" ref="R93" ca="1">INDIRECT(_xlfn.CONCAT(R$4,"_d!",R$1,$A93))</f>
        <v>5835.5888671875</v>
      </c>
      <c r="S93" s="19" cm="1">
        <f t="array" aca="1" ref="S93" ca="1">INDIRECT(_xlfn.CONCAT(S$4,"_d!",S$1,$A93))</f>
        <v>5896.5166015625</v>
      </c>
      <c r="T93" s="19" cm="1">
        <f t="array" aca="1" ref="T93" ca="1">INDIRECT(_xlfn.CONCAT(T$4,"_d!",T$1,$A93))</f>
        <v>5993.51123046875</v>
      </c>
      <c r="U93" s="19" cm="1">
        <f t="array" aca="1" ref="U93" ca="1">INDIRECT(_xlfn.CONCAT(U$4,"_d!",U$1,$A93))</f>
        <v>5927.2626953125</v>
      </c>
      <c r="V93" s="19" cm="1">
        <f t="array" aca="1" ref="V93" ca="1">INDIRECT(_xlfn.CONCAT(V$4,"_d!",V$1,$A93))</f>
        <v>5664.77490234375</v>
      </c>
      <c r="W93" s="42">
        <f t="shared" ca="1" si="65"/>
        <v>5842.2361477413542</v>
      </c>
      <c r="X93" s="19" cm="1">
        <f t="array" aca="1" ref="X93" ca="1">INDIRECT(_xlfn.CONCAT(X$4,"_d!",X$1,$A93))</f>
        <v>5808.71142578125</v>
      </c>
      <c r="Y93" s="19" cm="1">
        <f t="array" aca="1" ref="Y93" ca="1">INDIRECT(_xlfn.CONCAT(Y$4,"_d!",Y$1,$A93))</f>
        <v>5861.22216796875</v>
      </c>
      <c r="Z93" s="19" cm="1">
        <f t="array" aca="1" ref="Z93" ca="1">INDIRECT(_xlfn.CONCAT(Z$4,"_d!",Z$1,$A93))</f>
        <v>5920.83349609375</v>
      </c>
      <c r="AA93" s="19" cm="1">
        <f t="array" aca="1" ref="AA93" ca="1">INDIRECT(_xlfn.CONCAT(AA$4,"_d!",AA$1,$A93))</f>
        <v>5892.91552734375</v>
      </c>
      <c r="AB93" s="19" cm="1">
        <f t="array" aca="1" ref="AB93" ca="1">INDIRECT(_xlfn.CONCAT(AB$4,"_d!",AB$1,$A93))</f>
        <v>5958.90234375</v>
      </c>
      <c r="AC93" s="19" cm="1">
        <f t="array" aca="1" ref="AC93" ca="1">INDIRECT(_xlfn.CONCAT(AC$4,"_d!",AC$1,$A93))</f>
        <v>5698.59716796875</v>
      </c>
      <c r="AD93" s="42">
        <f t="shared" ca="1" si="66"/>
        <v>5840.224651499143</v>
      </c>
      <c r="AE93" s="19" cm="1">
        <f t="array" aca="1" ref="AE93" ca="1">INDIRECT(_xlfn.CONCAT(AE$4,"_d!",AE$1,$A93))</f>
        <v>5855.0283203125</v>
      </c>
      <c r="AF93" s="19" cm="1">
        <f t="array" aca="1" ref="AF93" ca="1">INDIRECT(_xlfn.CONCAT(AF$4,"_d!",AF$1,$A93))</f>
        <v>5886.83349609375</v>
      </c>
      <c r="AG93" s="19" cm="1">
        <f t="array" aca="1" ref="AG93" ca="1">INDIRECT(_xlfn.CONCAT(AG$4,"_d!",AG$1,$A93))</f>
        <v>5893.06103515625</v>
      </c>
      <c r="AH93" s="19" cm="1">
        <f t="array" aca="1" ref="AH93" ca="1">INDIRECT(_xlfn.CONCAT(AH$4,"_d!",AH$1,$A93))</f>
        <v>5984.15625</v>
      </c>
      <c r="AI93" s="19" cm="1">
        <f t="array" aca="1" ref="AI93" ca="1">INDIRECT(_xlfn.CONCAT(AI$4,"_d!",AI$1,$A93))</f>
        <v>5915.20556640625</v>
      </c>
      <c r="AJ93" s="19" cm="1">
        <f t="array" aca="1" ref="AJ93" ca="1">INDIRECT(_xlfn.CONCAT(AJ$4,"_d!",AJ$1,$A93))</f>
        <v>5731.966796875</v>
      </c>
      <c r="AK93" s="42">
        <f t="shared" ca="1" si="67"/>
        <v>5869.935276591259</v>
      </c>
      <c r="AL93" s="19" cm="1">
        <f t="array" aca="1" ref="AL93" ca="1">INDIRECT(_xlfn.CONCAT(AL$4,"_d!",AL$1,$A93))</f>
        <v>5811.27392578125</v>
      </c>
      <c r="AM93" s="19" cm="1">
        <f t="array" aca="1" ref="AM93" ca="1">INDIRECT(_xlfn.CONCAT(AM$4,"_d!",AM$1,$A93))</f>
        <v>5871.484375</v>
      </c>
      <c r="AN93" s="19" cm="1">
        <f t="array" aca="1" ref="AN93" ca="1">INDIRECT(_xlfn.CONCAT(AN$4,"_d!",AN$1,$A93))</f>
        <v>5862.6943359375</v>
      </c>
      <c r="AO93" s="19" cm="1">
        <f t="array" aca="1" ref="AO93" ca="1">INDIRECT(_xlfn.CONCAT(AO$4,"_d!",AO$1,$A93))</f>
        <v>5881.955078125</v>
      </c>
      <c r="AP93" s="19" cm="1">
        <f t="array" aca="1" ref="AP93" ca="1">INDIRECT(_xlfn.CONCAT(AP$4,"_d!",AP$1,$A93))</f>
        <v>5946.46240234375</v>
      </c>
      <c r="AQ93" s="19" cm="1">
        <f t="array" aca="1" ref="AQ93" ca="1">INDIRECT(_xlfn.CONCAT(AQ$4,"_d!",AQ$1,$A93))</f>
        <v>5686.12255859375</v>
      </c>
      <c r="AR93" s="42">
        <f t="shared" ca="1" si="68"/>
        <v>5838.2822643962227</v>
      </c>
      <c r="AS93" s="19" cm="1">
        <f t="array" aca="1" ref="AS93" ca="1">INDIRECT(_xlfn.CONCAT(AS$4,"_d!",AS$1,$A93))</f>
        <v>5824.078125</v>
      </c>
      <c r="AT93" s="19" cm="1">
        <f t="array" aca="1" ref="AT93" ca="1">INDIRECT(_xlfn.CONCAT(AT$4,"_d!",AT$1,$A93))</f>
        <v>5874.81640625</v>
      </c>
      <c r="AU93" s="19" cm="1">
        <f t="array" aca="1" ref="AU93" ca="1">INDIRECT(_xlfn.CONCAT(AU$4,"_d!",AU$1,$A93))</f>
        <v>5845.21142578125</v>
      </c>
      <c r="AV93" s="19" cm="1">
        <f t="array" aca="1" ref="AV93" ca="1">INDIRECT(_xlfn.CONCAT(AV$4,"_d!",AV$1,$A93))</f>
        <v>5984.662109375</v>
      </c>
      <c r="AW93" s="19" cm="1">
        <f t="array" aca="1" ref="AW93" ca="1">INDIRECT(_xlfn.CONCAT(AW$4,"_d!",AW$1,$A93))</f>
        <v>5917.29736328125</v>
      </c>
      <c r="AX93" s="19" cm="1">
        <f t="array" aca="1" ref="AX93" ca="1">INDIRECT(_xlfn.CONCAT(AX$4,"_d!",AX$1,$A93))</f>
        <v>5650.0634765625</v>
      </c>
      <c r="AY93" s="42">
        <f t="shared" ca="1" si="69"/>
        <v>5844.250983224254</v>
      </c>
      <c r="AZ93" s="19" cm="1">
        <f t="array" aca="1" ref="AZ93" ca="1">INDIRECT(_xlfn.CONCAT(AZ$4,"_d!",AZ$1,$A93))</f>
        <v>5814.81884765625</v>
      </c>
      <c r="BA93" s="19" cm="1">
        <f t="array" aca="1" ref="BA93" ca="1">INDIRECT(_xlfn.CONCAT(BA$4,"_d!",BA$1,$A93))</f>
        <v>5861.01904296875</v>
      </c>
      <c r="BB93" s="19" cm="1">
        <f t="array" aca="1" ref="BB93" ca="1">INDIRECT(_xlfn.CONCAT(BB$4,"_d!",BB$1,$A93))</f>
        <v>5830.4892578125</v>
      </c>
      <c r="BC93" s="19" cm="1">
        <f t="array" aca="1" ref="BC93" ca="1">INDIRECT(_xlfn.CONCAT(BC$4,"_d!",BC$1,$A93))</f>
        <v>5866.03125</v>
      </c>
      <c r="BD93" s="19" cm="1">
        <f t="array" aca="1" ref="BD93" ca="1">INDIRECT(_xlfn.CONCAT(BD$4,"_d!",BD$1,$A93))</f>
        <v>5923.0478515625</v>
      </c>
      <c r="BE93" s="19" cm="1">
        <f t="array" aca="1" ref="BE93" ca="1">INDIRECT(_xlfn.CONCAT(BE$4,"_d!",BE$1,$A93))</f>
        <v>5694.69140625</v>
      </c>
      <c r="BF93" s="42">
        <f t="shared" ca="1" si="70"/>
        <v>5832.3463706990351</v>
      </c>
      <c r="BG93" s="19" cm="1">
        <f t="array" aca="1" ref="BG93" ca="1">INDIRECT(_xlfn.CONCAT(BG$4,"_d!",BG$1,$A93))</f>
        <v>5780.9013671875</v>
      </c>
      <c r="BH93" s="19" cm="1">
        <f t="array" aca="1" ref="BH93" ca="1">INDIRECT(_xlfn.CONCAT(BH$4,"_d!",BH$1,$A93))</f>
        <v>5839.580078125</v>
      </c>
      <c r="BI93" s="19" cm="1">
        <f t="array" aca="1" ref="BI93" ca="1">INDIRECT(_xlfn.CONCAT(BI$4,"_d!",BI$1,$A93))</f>
        <v>5830.64794921875</v>
      </c>
      <c r="BJ93" s="19" cm="1">
        <f t="array" aca="1" ref="BJ93" ca="1">INDIRECT(_xlfn.CONCAT(BJ$4,"_d!",BJ$1,$A93))</f>
        <v>5849.45458984375</v>
      </c>
      <c r="BK93" s="19" cm="1">
        <f t="array" aca="1" ref="BK93" ca="1">INDIRECT(_xlfn.CONCAT(BK$4,"_d!",BK$1,$A93))</f>
        <v>5915.07861328125</v>
      </c>
      <c r="BL93" s="19" cm="1">
        <f t="array" aca="1" ref="BL93" ca="1">INDIRECT(_xlfn.CONCAT(BL$4,"_d!",BL$1,$A93))</f>
        <v>5656.52099609375</v>
      </c>
      <c r="BM93" s="42">
        <f t="shared" ca="1" si="71"/>
        <v>5807.1756712887454</v>
      </c>
      <c r="BN93" s="19" cm="1">
        <f t="array" aca="1" ref="BN93" ca="1">INDIRECT(_xlfn.CONCAT(BN$4,"_d!",BN$1,$A93))</f>
        <v>5744.52294921875</v>
      </c>
      <c r="BO93" s="19" cm="1">
        <f t="array" aca="1" ref="BO93" ca="1">INDIRECT(_xlfn.CONCAT(BO$4,"_d!",BO$1,$A93))</f>
        <v>5827.26171875</v>
      </c>
      <c r="BP93" s="19" cm="1">
        <f t="array" aca="1" ref="BP93" ca="1">INDIRECT(_xlfn.CONCAT(BP$4,"_d!",BP$1,$A93))</f>
        <v>5785.9912109375</v>
      </c>
      <c r="BQ93" s="19" cm="1">
        <f t="array" aca="1" ref="BQ93" ca="1">INDIRECT(_xlfn.CONCAT(BQ$4,"_d!",BQ$1,$A93))</f>
        <v>5919.8115234375</v>
      </c>
      <c r="BR93" s="19" cm="1">
        <f t="array" aca="1" ref="BR93" ca="1">INDIRECT(_xlfn.CONCAT(BR$4,"_d!",BR$1,$A93))</f>
        <v>5873.9345703125</v>
      </c>
      <c r="BS93" s="19" cm="1">
        <f t="array" aca="1" ref="BS93" ca="1">INDIRECT(_xlfn.CONCAT(BS$4,"_d!",BS$1,$A93))</f>
        <v>5658.86767578125</v>
      </c>
      <c r="BT93" s="42">
        <f t="shared" ca="1" si="72"/>
        <v>5784.7123359211973</v>
      </c>
      <c r="BU93" s="42"/>
      <c r="BV93" s="45">
        <f t="shared" ca="1" si="73"/>
        <v>5892.7804188515447</v>
      </c>
      <c r="BW93" s="45">
        <f t="shared" ca="1" si="74"/>
        <v>5892.1135215672375</v>
      </c>
      <c r="BX93" s="45">
        <f t="shared" ca="1" si="75"/>
        <v>5842.2361477413542</v>
      </c>
      <c r="BY93" s="45">
        <f t="shared" ca="1" si="76"/>
        <v>5840.224651499143</v>
      </c>
      <c r="BZ93" s="45">
        <f t="shared" ca="1" si="77"/>
        <v>5869.935276591259</v>
      </c>
      <c r="CA93" s="45">
        <f t="shared" ca="1" si="78"/>
        <v>5838.2822643962227</v>
      </c>
      <c r="CB93" s="45">
        <f t="shared" ca="1" si="79"/>
        <v>5844.250983224254</v>
      </c>
      <c r="CC93" s="45">
        <f t="shared" ca="1" si="80"/>
        <v>5832.3463706990351</v>
      </c>
      <c r="CD93" s="45">
        <f t="shared" ca="1" si="81"/>
        <v>5807.1756712887454</v>
      </c>
      <c r="CE93" s="45">
        <f t="shared" ca="1" si="82"/>
        <v>5784.7123359211973</v>
      </c>
      <c r="CF93" s="45" cm="1">
        <f t="array" aca="1" ref="CF93" ca="1">+SUMPRODUCT($BV$3:$CE$3/100,$BV93:$CE93)</f>
        <v>5833.2570351653467</v>
      </c>
      <c r="CG93" s="24"/>
      <c r="CH93" s="24">
        <f t="shared" ca="1" si="85"/>
        <v>8.6318887801643207E-2</v>
      </c>
      <c r="CI93" s="24">
        <f t="shared" ca="1" si="85"/>
        <v>8.5879460021526466E-2</v>
      </c>
      <c r="CJ93" s="24">
        <f t="shared" ca="1" si="85"/>
        <v>9.0974781755003065E-2</v>
      </c>
      <c r="CK93" s="24">
        <f t="shared" ca="1" si="84"/>
        <v>8.5914710084762591E-2</v>
      </c>
      <c r="CL93" s="24">
        <f t="shared" ca="1" si="84"/>
        <v>8.8184008213441301E-2</v>
      </c>
      <c r="CM93" s="24">
        <f t="shared" ca="1" si="84"/>
        <v>8.8291416210276807E-2</v>
      </c>
      <c r="CN93" s="24">
        <f t="shared" ca="1" si="84"/>
        <v>8.7622149306034069E-2</v>
      </c>
      <c r="CO93" s="24">
        <f t="shared" ca="1" si="84"/>
        <v>8.8050199285420128E-2</v>
      </c>
      <c r="CP93" s="24">
        <f t="shared" ca="1" si="84"/>
        <v>8.9416103036875416E-2</v>
      </c>
      <c r="CQ93" s="24">
        <f t="shared" ca="1" si="50"/>
        <v>8.8921933709133594E-2</v>
      </c>
      <c r="CR93" s="24">
        <f t="shared" ca="1" si="50"/>
        <v>8.8196950384283879E-2</v>
      </c>
      <c r="CS93" s="24">
        <f>+[1]NAC!AX94</f>
        <v>6.0183397683397644E-2</v>
      </c>
      <c r="CT93" s="24"/>
      <c r="CU93" s="24">
        <f t="shared" ca="1" si="86"/>
        <v>2.8702048739094845</v>
      </c>
      <c r="CV93" s="24">
        <f t="shared" ca="1" si="87"/>
        <v>2.8724160253702538</v>
      </c>
      <c r="CW93" s="24">
        <f t="shared" ca="1" si="88"/>
        <v>2.8938039312084394</v>
      </c>
      <c r="CX93" s="24">
        <f t="shared" ca="1" si="89"/>
        <v>2.8819582149680207</v>
      </c>
      <c r="CY93" s="24">
        <f t="shared" ca="1" si="90"/>
        <v>2.8962773833754891</v>
      </c>
      <c r="CZ93" s="24">
        <f t="shared" ca="1" si="91"/>
        <v>2.8853346862206717</v>
      </c>
      <c r="DA93" s="24">
        <f t="shared" ca="1" si="92"/>
        <v>2.9027974511236412</v>
      </c>
      <c r="DB93" s="24">
        <f t="shared" ca="1" si="93"/>
        <v>2.8984535515286458</v>
      </c>
      <c r="DC93" s="24">
        <f t="shared" ca="1" si="94"/>
        <v>2.9066325206782371</v>
      </c>
      <c r="DD93" s="24">
        <f t="shared" ca="1" si="95"/>
        <v>2.9096081334800661</v>
      </c>
      <c r="DE93" s="48">
        <f t="shared" ca="1" si="96"/>
        <v>2.895610169667918</v>
      </c>
      <c r="DF93" s="48">
        <f>+[1]NAC!AG94</f>
        <v>2.8940689286668446</v>
      </c>
      <c r="DG93" s="24">
        <f t="shared" ca="1" si="97"/>
        <v>-3.940325957058155E-2</v>
      </c>
    </row>
    <row r="94" spans="1:111" x14ac:dyDescent="0.25">
      <c r="A94">
        <f t="shared" si="83"/>
        <v>121</v>
      </c>
      <c r="B94" s="35">
        <f>+NAC!A94</f>
        <v>45413</v>
      </c>
      <c r="C94" s="19" cm="1">
        <f t="array" aca="1" ref="C94" ca="1">INDIRECT(_xlfn.CONCAT(C$4,"_d!",C$1,$A94))</f>
        <v>6181.31103515625</v>
      </c>
      <c r="D94" s="19" cm="1">
        <f t="array" aca="1" ref="D94" ca="1">INDIRECT(_xlfn.CONCAT(D$4,"_d!",D$1,$A94))</f>
        <v>6132.01318359375</v>
      </c>
      <c r="E94" s="19" cm="1">
        <f t="array" aca="1" ref="E94" ca="1">INDIRECT(_xlfn.CONCAT(E$4,"_d!",E$1,$A94))</f>
        <v>6183.6328125</v>
      </c>
      <c r="F94" s="19" cm="1">
        <f t="array" aca="1" ref="F94" ca="1">INDIRECT(_xlfn.CONCAT(F$4,"_d!",F$1,$A94))</f>
        <v>6162.03125</v>
      </c>
      <c r="G94" s="19" cm="1">
        <f t="array" aca="1" ref="G94" ca="1">INDIRECT(_xlfn.CONCAT(G$4,"_d!",G$1,$A94))</f>
        <v>6208.44775390625</v>
      </c>
      <c r="H94" s="19" cm="1">
        <f t="array" aca="1" ref="H94" ca="1">INDIRECT(_xlfn.CONCAT(H$4,"_d!",H$1,$A94))</f>
        <v>5927.0068359375</v>
      </c>
      <c r="I94" s="42">
        <f t="shared" ca="1" si="63"/>
        <v>6150.7731367194174</v>
      </c>
      <c r="J94" s="19" cm="1">
        <f t="array" aca="1" ref="J94" ca="1">INDIRECT(_xlfn.CONCAT(J$4,"_d!",J$1,$A94))</f>
        <v>6177.13037109375</v>
      </c>
      <c r="K94" s="19" cm="1">
        <f t="array" aca="1" ref="K94" ca="1">INDIRECT(_xlfn.CONCAT(K$4,"_d!",K$1,$A94))</f>
        <v>6151.8037109375</v>
      </c>
      <c r="L94" s="19" cm="1">
        <f t="array" aca="1" ref="L94" ca="1">INDIRECT(_xlfn.CONCAT(L$4,"_d!",L$1,$A94))</f>
        <v>6161.52685546875</v>
      </c>
      <c r="M94" s="19" cm="1">
        <f t="array" aca="1" ref="M94" ca="1">INDIRECT(_xlfn.CONCAT(M$4,"_d!",M$1,$A94))</f>
        <v>6114.92626953125</v>
      </c>
      <c r="N94" s="19" cm="1">
        <f t="array" aca="1" ref="N94" ca="1">INDIRECT(_xlfn.CONCAT(N$4,"_d!",N$1,$A94))</f>
        <v>6174.5048828125</v>
      </c>
      <c r="O94" s="19" cm="1">
        <f t="array" aca="1" ref="O94" ca="1">INDIRECT(_xlfn.CONCAT(O$4,"_d!",O$1,$A94))</f>
        <v>5884.2021484375</v>
      </c>
      <c r="P94" s="42">
        <f t="shared" ca="1" si="64"/>
        <v>6147.0773688335703</v>
      </c>
      <c r="Q94" s="19" cm="1">
        <f t="array" aca="1" ref="Q94" ca="1">INDIRECT(_xlfn.CONCAT(Q$4,"_d!",Q$1,$A94))</f>
        <v>6095.48876953125</v>
      </c>
      <c r="R94" s="19" cm="1">
        <f t="array" aca="1" ref="R94" ca="1">INDIRECT(_xlfn.CONCAT(R$4,"_d!",R$1,$A94))</f>
        <v>6095.48876953125</v>
      </c>
      <c r="S94" s="19" cm="1">
        <f t="array" aca="1" ref="S94" ca="1">INDIRECT(_xlfn.CONCAT(S$4,"_d!",S$1,$A94))</f>
        <v>6148.28369140625</v>
      </c>
      <c r="T94" s="19" cm="1">
        <f t="array" aca="1" ref="T94" ca="1">INDIRECT(_xlfn.CONCAT(T$4,"_d!",T$1,$A94))</f>
        <v>6222.92578125</v>
      </c>
      <c r="U94" s="19" cm="1">
        <f t="array" aca="1" ref="U94" ca="1">INDIRECT(_xlfn.CONCAT(U$4,"_d!",U$1,$A94))</f>
        <v>6178.7646484375</v>
      </c>
      <c r="V94" s="19" cm="1">
        <f t="array" aca="1" ref="V94" ca="1">INDIRECT(_xlfn.CONCAT(V$4,"_d!",V$1,$A94))</f>
        <v>5918.17919921875</v>
      </c>
      <c r="W94" s="42">
        <f t="shared" ca="1" si="65"/>
        <v>6099.2625150099439</v>
      </c>
      <c r="X94" s="19" cm="1">
        <f t="array" aca="1" ref="X94" ca="1">INDIRECT(_xlfn.CONCAT(X$4,"_d!",X$1,$A94))</f>
        <v>6074.20361328125</v>
      </c>
      <c r="Y94" s="19" cm="1">
        <f t="array" aca="1" ref="Y94" ca="1">INDIRECT(_xlfn.CONCAT(Y$4,"_d!",Y$1,$A94))</f>
        <v>6103.58447265625</v>
      </c>
      <c r="Z94" s="19" cm="1">
        <f t="array" aca="1" ref="Z94" ca="1">INDIRECT(_xlfn.CONCAT(Z$4,"_d!",Z$1,$A94))</f>
        <v>6173.75341796875</v>
      </c>
      <c r="AA94" s="19" cm="1">
        <f t="array" aca="1" ref="AA94" ca="1">INDIRECT(_xlfn.CONCAT(AA$4,"_d!",AA$1,$A94))</f>
        <v>6112.23486328125</v>
      </c>
      <c r="AB94" s="19" cm="1">
        <f t="array" aca="1" ref="AB94" ca="1">INDIRECT(_xlfn.CONCAT(AB$4,"_d!",AB$1,$A94))</f>
        <v>6212.09521484375</v>
      </c>
      <c r="AC94" s="19" cm="1">
        <f t="array" aca="1" ref="AC94" ca="1">INDIRECT(_xlfn.CONCAT(AC$4,"_d!",AC$1,$A94))</f>
        <v>5950.4814453125</v>
      </c>
      <c r="AD94" s="42">
        <f t="shared" ca="1" si="66"/>
        <v>6093.6199358866415</v>
      </c>
      <c r="AE94" s="19" cm="1">
        <f t="array" aca="1" ref="AE94" ca="1">INDIRECT(_xlfn.CONCAT(AE$4,"_d!",AE$1,$A94))</f>
        <v>6115.4599609375</v>
      </c>
      <c r="AF94" s="19" cm="1">
        <f t="array" aca="1" ref="AF94" ca="1">INDIRECT(_xlfn.CONCAT(AF$4,"_d!",AF$1,$A94))</f>
        <v>6121.9892578125</v>
      </c>
      <c r="AG94" s="19" cm="1">
        <f t="array" aca="1" ref="AG94" ca="1">INDIRECT(_xlfn.CONCAT(AG$4,"_d!",AG$1,$A94))</f>
        <v>6141.09521484375</v>
      </c>
      <c r="AH94" s="19" cm="1">
        <f t="array" aca="1" ref="AH94" ca="1">INDIRECT(_xlfn.CONCAT(AH$4,"_d!",AH$1,$A94))</f>
        <v>6215.73291015625</v>
      </c>
      <c r="AI94" s="19" cm="1">
        <f t="array" aca="1" ref="AI94" ca="1">INDIRECT(_xlfn.CONCAT(AI$4,"_d!",AI$1,$A94))</f>
        <v>6165.7314453125</v>
      </c>
      <c r="AJ94" s="19" cm="1">
        <f t="array" aca="1" ref="AJ94" ca="1">INDIRECT(_xlfn.CONCAT(AJ$4,"_d!",AJ$1,$A94))</f>
        <v>5984.95751953125</v>
      </c>
      <c r="AK94" s="42">
        <f t="shared" ca="1" si="67"/>
        <v>6118.8557543002462</v>
      </c>
      <c r="AL94" s="19" cm="1">
        <f t="array" aca="1" ref="AL94" ca="1">INDIRECT(_xlfn.CONCAT(AL$4,"_d!",AL$1,$A94))</f>
        <v>6073.86181640625</v>
      </c>
      <c r="AM94" s="19" cm="1">
        <f t="array" aca="1" ref="AM94" ca="1">INDIRECT(_xlfn.CONCAT(AM$4,"_d!",AM$1,$A94))</f>
        <v>6107.01123046875</v>
      </c>
      <c r="AN94" s="19" cm="1">
        <f t="array" aca="1" ref="AN94" ca="1">INDIRECT(_xlfn.CONCAT(AN$4,"_d!",AN$1,$A94))</f>
        <v>6107.896484375</v>
      </c>
      <c r="AO94" s="19" cm="1">
        <f t="array" aca="1" ref="AO94" ca="1">INDIRECT(_xlfn.CONCAT(AO$4,"_d!",AO$1,$A94))</f>
        <v>6103.4111328125</v>
      </c>
      <c r="AP94" s="19" cm="1">
        <f t="array" aca="1" ref="AP94" ca="1">INDIRECT(_xlfn.CONCAT(AP$4,"_d!",AP$1,$A94))</f>
        <v>6197.48046875</v>
      </c>
      <c r="AQ94" s="19" cm="1">
        <f t="array" aca="1" ref="AQ94" ca="1">INDIRECT(_xlfn.CONCAT(AQ$4,"_d!",AQ$1,$A94))</f>
        <v>5942.57763671875</v>
      </c>
      <c r="AR94" s="42">
        <f t="shared" ca="1" si="68"/>
        <v>6087.8315855563387</v>
      </c>
      <c r="AS94" s="19" cm="1">
        <f t="array" aca="1" ref="AS94" ca="1">INDIRECT(_xlfn.CONCAT(AS$4,"_d!",AS$1,$A94))</f>
        <v>6077.955078125</v>
      </c>
      <c r="AT94" s="19" cm="1">
        <f t="array" aca="1" ref="AT94" ca="1">INDIRECT(_xlfn.CONCAT(AT$4,"_d!",AT$1,$A94))</f>
        <v>6106.4267578125</v>
      </c>
      <c r="AU94" s="19" cm="1">
        <f t="array" aca="1" ref="AU94" ca="1">INDIRECT(_xlfn.CONCAT(AU$4,"_d!",AU$1,$A94))</f>
        <v>6084.4296875</v>
      </c>
      <c r="AV94" s="19" cm="1">
        <f t="array" aca="1" ref="AV94" ca="1">INDIRECT(_xlfn.CONCAT(AV$4,"_d!",AV$1,$A94))</f>
        <v>6214.25390625</v>
      </c>
      <c r="AW94" s="19" cm="1">
        <f t="array" aca="1" ref="AW94" ca="1">INDIRECT(_xlfn.CONCAT(AW$4,"_d!",AW$1,$A94))</f>
        <v>6176.2763671875</v>
      </c>
      <c r="AX94" s="19" cm="1">
        <f t="array" aca="1" ref="AX94" ca="1">INDIRECT(_xlfn.CONCAT(AX$4,"_d!",AX$1,$A94))</f>
        <v>5909.751953125</v>
      </c>
      <c r="AY94" s="42">
        <f t="shared" ca="1" si="69"/>
        <v>6089.3119073286143</v>
      </c>
      <c r="AZ94" s="19" cm="1">
        <f t="array" aca="1" ref="AZ94" ca="1">INDIRECT(_xlfn.CONCAT(AZ$4,"_d!",AZ$1,$A94))</f>
        <v>6059.642578125</v>
      </c>
      <c r="BA94" s="19" cm="1">
        <f t="array" aca="1" ref="BA94" ca="1">INDIRECT(_xlfn.CONCAT(BA$4,"_d!",BA$1,$A94))</f>
        <v>6096.08056640625</v>
      </c>
      <c r="BB94" s="19" cm="1">
        <f t="array" aca="1" ref="BB94" ca="1">INDIRECT(_xlfn.CONCAT(BB$4,"_d!",BB$1,$A94))</f>
        <v>6073.88720703125</v>
      </c>
      <c r="BC94" s="19" cm="1">
        <f t="array" aca="1" ref="BC94" ca="1">INDIRECT(_xlfn.CONCAT(BC$4,"_d!",BC$1,$A94))</f>
        <v>6092.279296875</v>
      </c>
      <c r="BD94" s="19" cm="1">
        <f t="array" aca="1" ref="BD94" ca="1">INDIRECT(_xlfn.CONCAT(BD$4,"_d!",BD$1,$A94))</f>
        <v>6184.1064453125</v>
      </c>
      <c r="BE94" s="19" cm="1">
        <f t="array" aca="1" ref="BE94" ca="1">INDIRECT(_xlfn.CONCAT(BE$4,"_d!",BE$1,$A94))</f>
        <v>5954.1357421875</v>
      </c>
      <c r="BF94" s="42">
        <f t="shared" ca="1" si="70"/>
        <v>6074.8805579602931</v>
      </c>
      <c r="BG94" s="19" cm="1">
        <f t="array" aca="1" ref="BG94" ca="1">INDIRECT(_xlfn.CONCAT(BG$4,"_d!",BG$1,$A94))</f>
        <v>6026.11376953125</v>
      </c>
      <c r="BH94" s="19" cm="1">
        <f t="array" aca="1" ref="BH94" ca="1">INDIRECT(_xlfn.CONCAT(BH$4,"_d!",BH$1,$A94))</f>
        <v>6069.76416015625</v>
      </c>
      <c r="BI94" s="19" cm="1">
        <f t="array" aca="1" ref="BI94" ca="1">INDIRECT(_xlfn.CONCAT(BI$4,"_d!",BI$1,$A94))</f>
        <v>6073.82470703125</v>
      </c>
      <c r="BJ94" s="19" cm="1">
        <f t="array" aca="1" ref="BJ94" ca="1">INDIRECT(_xlfn.CONCAT(BJ$4,"_d!",BJ$1,$A94))</f>
        <v>6080.794921875</v>
      </c>
      <c r="BK94" s="19" cm="1">
        <f t="array" aca="1" ref="BK94" ca="1">INDIRECT(_xlfn.CONCAT(BK$4,"_d!",BK$1,$A94))</f>
        <v>6167.625</v>
      </c>
      <c r="BL94" s="19" cm="1">
        <f t="array" aca="1" ref="BL94" ca="1">INDIRECT(_xlfn.CONCAT(BL$4,"_d!",BL$1,$A94))</f>
        <v>5914.96826171875</v>
      </c>
      <c r="BM94" s="42">
        <f t="shared" ca="1" si="71"/>
        <v>6047.9251420601486</v>
      </c>
      <c r="BN94" s="19" cm="1">
        <f t="array" aca="1" ref="BN94" ca="1">INDIRECT(_xlfn.CONCAT(BN$4,"_d!",BN$1,$A94))</f>
        <v>5979.91357421875</v>
      </c>
      <c r="BO94" s="19" cm="1">
        <f t="array" aca="1" ref="BO94" ca="1">INDIRECT(_xlfn.CONCAT(BO$4,"_d!",BO$1,$A94))</f>
        <v>6052.8173828125</v>
      </c>
      <c r="BP94" s="19" cm="1">
        <f t="array" aca="1" ref="BP94" ca="1">INDIRECT(_xlfn.CONCAT(BP$4,"_d!",BP$1,$A94))</f>
        <v>6022.4873046875</v>
      </c>
      <c r="BQ94" s="19" cm="1">
        <f t="array" aca="1" ref="BQ94" ca="1">INDIRECT(_xlfn.CONCAT(BQ$4,"_d!",BQ$1,$A94))</f>
        <v>6144.50439453125</v>
      </c>
      <c r="BR94" s="19" cm="1">
        <f t="array" aca="1" ref="BR94" ca="1">INDIRECT(_xlfn.CONCAT(BR$4,"_d!",BR$1,$A94))</f>
        <v>6138.0654296875</v>
      </c>
      <c r="BS94" s="19" cm="1">
        <f t="array" aca="1" ref="BS94" ca="1">INDIRECT(_xlfn.CONCAT(BS$4,"_d!",BS$1,$A94))</f>
        <v>5915.67236328125</v>
      </c>
      <c r="BT94" s="42">
        <f t="shared" ca="1" si="72"/>
        <v>6019.4846995892703</v>
      </c>
      <c r="BU94" s="42"/>
      <c r="BV94" s="45">
        <f t="shared" ca="1" si="73"/>
        <v>6150.7731367194174</v>
      </c>
      <c r="BW94" s="45">
        <f t="shared" ca="1" si="74"/>
        <v>6147.0773688335703</v>
      </c>
      <c r="BX94" s="45">
        <f t="shared" ca="1" si="75"/>
        <v>6099.2625150099439</v>
      </c>
      <c r="BY94" s="45">
        <f t="shared" ca="1" si="76"/>
        <v>6093.6199358866415</v>
      </c>
      <c r="BZ94" s="45">
        <f t="shared" ca="1" si="77"/>
        <v>6118.8557543002462</v>
      </c>
      <c r="CA94" s="45">
        <f t="shared" ca="1" si="78"/>
        <v>6087.8315855563387</v>
      </c>
      <c r="CB94" s="45">
        <f t="shared" ca="1" si="79"/>
        <v>6089.3119073286143</v>
      </c>
      <c r="CC94" s="45">
        <f t="shared" ca="1" si="80"/>
        <v>6074.8805579602931</v>
      </c>
      <c r="CD94" s="45">
        <f t="shared" ca="1" si="81"/>
        <v>6047.9251420601486</v>
      </c>
      <c r="CE94" s="45">
        <f t="shared" ca="1" si="82"/>
        <v>6019.4846995892703</v>
      </c>
      <c r="CF94" s="45" cm="1">
        <f t="array" aca="1" ref="CF94" ca="1">+SUMPRODUCT($BV$3:$CE$3/100,$BV94:$CE94)</f>
        <v>6079.2040286651991</v>
      </c>
      <c r="CG94" s="24"/>
      <c r="CH94" s="24">
        <f t="shared" ca="1" si="85"/>
        <v>4.3781152449280158E-2</v>
      </c>
      <c r="CI94" s="24">
        <f t="shared" ca="1" si="85"/>
        <v>4.327205277581192E-2</v>
      </c>
      <c r="CJ94" s="24">
        <f t="shared" ca="1" si="85"/>
        <v>4.3994518668670768E-2</v>
      </c>
      <c r="CK94" s="24">
        <f t="shared" ca="1" si="84"/>
        <v>4.3387934455989541E-2</v>
      </c>
      <c r="CL94" s="24">
        <f t="shared" ca="1" si="84"/>
        <v>4.2406000403728106E-2</v>
      </c>
      <c r="CM94" s="24">
        <f t="shared" ca="1" si="84"/>
        <v>4.2743620444998021E-2</v>
      </c>
      <c r="CN94" s="24">
        <f t="shared" ca="1" si="84"/>
        <v>4.193196438821678E-2</v>
      </c>
      <c r="CO94" s="24">
        <f t="shared" ca="1" si="84"/>
        <v>4.1584325046214454E-2</v>
      </c>
      <c r="CP94" s="24">
        <f t="shared" ca="1" si="84"/>
        <v>4.1457239181120764E-2</v>
      </c>
      <c r="CQ94" s="24">
        <f t="shared" ca="1" si="50"/>
        <v>4.0584967762391955E-2</v>
      </c>
      <c r="CR94" s="24">
        <f t="shared" ca="1" si="50"/>
        <v>4.2162893220233588E-2</v>
      </c>
      <c r="CS94" s="24">
        <f>+[1]NAC!AX95</f>
        <v>4.8481813629535297E-2</v>
      </c>
      <c r="CT94" s="24"/>
      <c r="CU94" s="24">
        <f t="shared" ca="1" si="86"/>
        <v>2.7621908656936824</v>
      </c>
      <c r="CV94" s="24">
        <f t="shared" ca="1" si="87"/>
        <v>2.7603229539550393</v>
      </c>
      <c r="CW94" s="24">
        <f t="shared" ca="1" si="88"/>
        <v>2.7787726313687924</v>
      </c>
      <c r="CX94" s="24">
        <f t="shared" ca="1" si="89"/>
        <v>2.7641414393902513</v>
      </c>
      <c r="CY94" s="24">
        <f t="shared" ca="1" si="90"/>
        <v>2.7731499593609712</v>
      </c>
      <c r="CZ94" s="24">
        <f t="shared" ca="1" si="91"/>
        <v>2.7633553025831357</v>
      </c>
      <c r="DA94" s="24">
        <f t="shared" ca="1" si="92"/>
        <v>2.7741454976133992</v>
      </c>
      <c r="DB94" s="24">
        <f t="shared" ca="1" si="93"/>
        <v>2.7667593413689819</v>
      </c>
      <c r="DC94" s="24">
        <f t="shared" ca="1" si="94"/>
        <v>2.7710444352475827</v>
      </c>
      <c r="DD94" s="24">
        <f t="shared" ca="1" si="95"/>
        <v>2.7659084150596631</v>
      </c>
      <c r="DE94" s="48">
        <f t="shared" ca="1" si="96"/>
        <v>2.7681914295833336</v>
      </c>
      <c r="DF94" s="48">
        <f>+[1]NAC!AG95</f>
        <v>2.7640679226574121</v>
      </c>
      <c r="DG94" s="24">
        <f t="shared" ca="1" si="97"/>
        <v>-3.7175493659806769E-3</v>
      </c>
    </row>
    <row r="95" spans="1:111" x14ac:dyDescent="0.25">
      <c r="A95">
        <f t="shared" si="83"/>
        <v>122</v>
      </c>
      <c r="B95" s="35">
        <f>+NAC!A95</f>
        <v>45444</v>
      </c>
      <c r="C95" s="19" cm="1">
        <f t="array" aca="1" ref="C95" ca="1">INDIRECT(_xlfn.CONCAT(C$4,"_d!",C$1,$A95))</f>
        <v>6417.12939453125</v>
      </c>
      <c r="D95" s="19" cm="1">
        <f t="array" aca="1" ref="D95" ca="1">INDIRECT(_xlfn.CONCAT(D$4,"_d!",D$1,$A95))</f>
        <v>6415.8193359375</v>
      </c>
      <c r="E95" s="19" cm="1">
        <f t="array" aca="1" ref="E95" ca="1">INDIRECT(_xlfn.CONCAT(E$4,"_d!",E$1,$A95))</f>
        <v>6465.99169921875</v>
      </c>
      <c r="F95" s="19" cm="1">
        <f t="array" aca="1" ref="F95" ca="1">INDIRECT(_xlfn.CONCAT(F$4,"_d!",F$1,$A95))</f>
        <v>6435.87158203125</v>
      </c>
      <c r="G95" s="19" cm="1">
        <f t="array" aca="1" ref="G95" ca="1">INDIRECT(_xlfn.CONCAT(G$4,"_d!",G$1,$A95))</f>
        <v>6518.5703125</v>
      </c>
      <c r="H95" s="19" cm="1">
        <f t="array" aca="1" ref="H95" ca="1">INDIRECT(_xlfn.CONCAT(H$4,"_d!",H$1,$A95))</f>
        <v>6235.501953125</v>
      </c>
      <c r="I95" s="42">
        <f t="shared" ca="1" si="63"/>
        <v>6416.1962540921131</v>
      </c>
      <c r="J95" s="19" cm="1">
        <f t="array" aca="1" ref="J95" ca="1">INDIRECT(_xlfn.CONCAT(J$4,"_d!",J$1,$A95))</f>
        <v>6408.39404296875</v>
      </c>
      <c r="K95" s="19" cm="1">
        <f t="array" aca="1" ref="K95" ca="1">INDIRECT(_xlfn.CONCAT(K$4,"_d!",K$1,$A95))</f>
        <v>6439.8642578125</v>
      </c>
      <c r="L95" s="19" cm="1">
        <f t="array" aca="1" ref="L95" ca="1">INDIRECT(_xlfn.CONCAT(L$4,"_d!",L$1,$A95))</f>
        <v>6451.2314453125</v>
      </c>
      <c r="M95" s="19" cm="1">
        <f t="array" aca="1" ref="M95" ca="1">INDIRECT(_xlfn.CONCAT(M$4,"_d!",M$1,$A95))</f>
        <v>6389.64697265625</v>
      </c>
      <c r="N95" s="19" cm="1">
        <f t="array" aca="1" ref="N95" ca="1">INDIRECT(_xlfn.CONCAT(N$4,"_d!",N$1,$A95))</f>
        <v>6489.57666015625</v>
      </c>
      <c r="O95" s="19" cm="1">
        <f t="array" aca="1" ref="O95" ca="1">INDIRECT(_xlfn.CONCAT(O$4,"_d!",O$1,$A95))</f>
        <v>6185.0947265625</v>
      </c>
      <c r="P95" s="42">
        <f t="shared" ca="1" si="64"/>
        <v>6412.3578991282493</v>
      </c>
      <c r="Q95" s="19" cm="1">
        <f t="array" aca="1" ref="Q95" ca="1">INDIRECT(_xlfn.CONCAT(Q$4,"_d!",Q$1,$A95))</f>
        <v>6341.66162109375</v>
      </c>
      <c r="R95" s="19" cm="1">
        <f t="array" aca="1" ref="R95" ca="1">INDIRECT(_xlfn.CONCAT(R$4,"_d!",R$1,$A95))</f>
        <v>6341.66162109375</v>
      </c>
      <c r="S95" s="19" cm="1">
        <f t="array" aca="1" ref="S95" ca="1">INDIRECT(_xlfn.CONCAT(S$4,"_d!",S$1,$A95))</f>
        <v>6446.2763671875</v>
      </c>
      <c r="T95" s="19" cm="1">
        <f t="array" aca="1" ref="T95" ca="1">INDIRECT(_xlfn.CONCAT(T$4,"_d!",T$1,$A95))</f>
        <v>6492.40771484375</v>
      </c>
      <c r="U95" s="19" cm="1">
        <f t="array" aca="1" ref="U95" ca="1">INDIRECT(_xlfn.CONCAT(U$4,"_d!",U$1,$A95))</f>
        <v>6492.52197265625</v>
      </c>
      <c r="V95" s="19" cm="1">
        <f t="array" aca="1" ref="V95" ca="1">INDIRECT(_xlfn.CONCAT(V$4,"_d!",V$1,$A95))</f>
        <v>6217.1416015625</v>
      </c>
      <c r="W95" s="42">
        <f t="shared" ca="1" si="65"/>
        <v>6357.5770634713908</v>
      </c>
      <c r="X95" s="19" cm="1">
        <f t="array" aca="1" ref="X95" ca="1">INDIRECT(_xlfn.CONCAT(X$4,"_d!",X$1,$A95))</f>
        <v>6314.98486328125</v>
      </c>
      <c r="Y95" s="19" cm="1">
        <f t="array" aca="1" ref="Y95" ca="1">INDIRECT(_xlfn.CONCAT(Y$4,"_d!",Y$1,$A95))</f>
        <v>6388.86083984375</v>
      </c>
      <c r="Z95" s="19" cm="1">
        <f t="array" aca="1" ref="Z95" ca="1">INDIRECT(_xlfn.CONCAT(Z$4,"_d!",Z$1,$A95))</f>
        <v>6479.07763671875</v>
      </c>
      <c r="AA95" s="19" cm="1">
        <f t="array" aca="1" ref="AA95" ca="1">INDIRECT(_xlfn.CONCAT(AA$4,"_d!",AA$1,$A95))</f>
        <v>6391.00537109375</v>
      </c>
      <c r="AB95" s="19" cm="1">
        <f t="array" aca="1" ref="AB95" ca="1">INDIRECT(_xlfn.CONCAT(AB$4,"_d!",AB$1,$A95))</f>
        <v>6533.16357421875</v>
      </c>
      <c r="AC95" s="19" cm="1">
        <f t="array" aca="1" ref="AC95" ca="1">INDIRECT(_xlfn.CONCAT(AC$4,"_d!",AC$1,$A95))</f>
        <v>6248.576171875</v>
      </c>
      <c r="AD95" s="42">
        <f t="shared" ca="1" si="66"/>
        <v>6363.6948992160042</v>
      </c>
      <c r="AE95" s="19" cm="1">
        <f t="array" aca="1" ref="AE95" ca="1">INDIRECT(_xlfn.CONCAT(AE$4,"_d!",AE$1,$A95))</f>
        <v>6365.76416015625</v>
      </c>
      <c r="AF95" s="19" cm="1">
        <f t="array" aca="1" ref="AF95" ca="1">INDIRECT(_xlfn.CONCAT(AF$4,"_d!",AF$1,$A95))</f>
        <v>6414.8544921875</v>
      </c>
      <c r="AG95" s="19" cm="1">
        <f t="array" aca="1" ref="AG95" ca="1">INDIRECT(_xlfn.CONCAT(AG$4,"_d!",AG$1,$A95))</f>
        <v>6445.0029296875</v>
      </c>
      <c r="AH95" s="19" cm="1">
        <f t="array" aca="1" ref="AH95" ca="1">INDIRECT(_xlfn.CONCAT(AH$4,"_d!",AH$1,$A95))</f>
        <v>6484.42236328125</v>
      </c>
      <c r="AI95" s="19" cm="1">
        <f t="array" aca="1" ref="AI95" ca="1">INDIRECT(_xlfn.CONCAT(AI$4,"_d!",AI$1,$A95))</f>
        <v>6476.3447265625</v>
      </c>
      <c r="AJ95" s="19" cm="1">
        <f t="array" aca="1" ref="AJ95" ca="1">INDIRECT(_xlfn.CONCAT(AJ$4,"_d!",AJ$1,$A95))</f>
        <v>6285.259765625</v>
      </c>
      <c r="AK95" s="42">
        <f t="shared" ca="1" si="67"/>
        <v>6394.4885934681042</v>
      </c>
      <c r="AL95" s="19" cm="1">
        <f t="array" aca="1" ref="AL95" ca="1">INDIRECT(_xlfn.CONCAT(AL$4,"_d!",AL$1,$A95))</f>
        <v>6324.81103515625</v>
      </c>
      <c r="AM95" s="19" cm="1">
        <f t="array" aca="1" ref="AM95" ca="1">INDIRECT(_xlfn.CONCAT(AM$4,"_d!",AM$1,$A95))</f>
        <v>6399.35595703125</v>
      </c>
      <c r="AN95" s="19" cm="1">
        <f t="array" aca="1" ref="AN95" ca="1">INDIRECT(_xlfn.CONCAT(AN$4,"_d!",AN$1,$A95))</f>
        <v>6415.26953125</v>
      </c>
      <c r="AO95" s="19" cm="1">
        <f t="array" aca="1" ref="AO95" ca="1">INDIRECT(_xlfn.CONCAT(AO$4,"_d!",AO$1,$A95))</f>
        <v>6378.4482421875</v>
      </c>
      <c r="AP95" s="19" cm="1">
        <f t="array" aca="1" ref="AP95" ca="1">INDIRECT(_xlfn.CONCAT(AP$4,"_d!",AP$1,$A95))</f>
        <v>6512.3662109375</v>
      </c>
      <c r="AQ95" s="19" cm="1">
        <f t="array" aca="1" ref="AQ95" ca="1">INDIRECT(_xlfn.CONCAT(AQ$4,"_d!",AQ$1,$A95))</f>
        <v>6236.24658203125</v>
      </c>
      <c r="AR95" s="42">
        <f t="shared" ca="1" si="68"/>
        <v>6363.9865560493226</v>
      </c>
      <c r="AS95" s="19" cm="1">
        <f t="array" aca="1" ref="AS95" ca="1">INDIRECT(_xlfn.CONCAT(AS$4,"_d!",AS$1,$A95))</f>
        <v>6331.3408203125</v>
      </c>
      <c r="AT95" s="19" cm="1">
        <f t="array" aca="1" ref="AT95" ca="1">INDIRECT(_xlfn.CONCAT(AT$4,"_d!",AT$1,$A95))</f>
        <v>6404.30224609375</v>
      </c>
      <c r="AU95" s="19" cm="1">
        <f t="array" aca="1" ref="AU95" ca="1">INDIRECT(_xlfn.CONCAT(AU$4,"_d!",AU$1,$A95))</f>
        <v>6390.57275390625</v>
      </c>
      <c r="AV95" s="19" cm="1">
        <f t="array" aca="1" ref="AV95" ca="1">INDIRECT(_xlfn.CONCAT(AV$4,"_d!",AV$1,$A95))</f>
        <v>6487.75830078125</v>
      </c>
      <c r="AW95" s="19" cm="1">
        <f t="array" aca="1" ref="AW95" ca="1">INDIRECT(_xlfn.CONCAT(AW$4,"_d!",AW$1,$A95))</f>
        <v>6481.29443359375</v>
      </c>
      <c r="AX95" s="19" cm="1">
        <f t="array" aca="1" ref="AX95" ca="1">INDIRECT(_xlfn.CONCAT(AX$4,"_d!",AX$1,$A95))</f>
        <v>6208.99365234375</v>
      </c>
      <c r="AY95" s="42">
        <f t="shared" ca="1" si="69"/>
        <v>6367.8998254401058</v>
      </c>
      <c r="AZ95" s="19" cm="1">
        <f t="array" aca="1" ref="AZ95" ca="1">INDIRECT(_xlfn.CONCAT(AZ$4,"_d!",AZ$1,$A95))</f>
        <v>6320.80224609375</v>
      </c>
      <c r="BA95" s="19" cm="1">
        <f t="array" aca="1" ref="BA95" ca="1">INDIRECT(_xlfn.CONCAT(BA$4,"_d!",BA$1,$A95))</f>
        <v>6384.90478515625</v>
      </c>
      <c r="BB95" s="19" cm="1">
        <f t="array" aca="1" ref="BB95" ca="1">INDIRECT(_xlfn.CONCAT(BB$4,"_d!",BB$1,$A95))</f>
        <v>6392.62890625</v>
      </c>
      <c r="BC95" s="19" cm="1">
        <f t="array" aca="1" ref="BC95" ca="1">INDIRECT(_xlfn.CONCAT(BC$4,"_d!",BC$1,$A95))</f>
        <v>6368.64404296875</v>
      </c>
      <c r="BD95" s="19" cm="1">
        <f t="array" aca="1" ref="BD95" ca="1">INDIRECT(_xlfn.CONCAT(BD$4,"_d!",BD$1,$A95))</f>
        <v>6488.75390625</v>
      </c>
      <c r="BE95" s="19" cm="1">
        <f t="array" aca="1" ref="BE95" ca="1">INDIRECT(_xlfn.CONCAT(BE$4,"_d!",BE$1,$A95))</f>
        <v>6253.796875</v>
      </c>
      <c r="BF95" s="42">
        <f t="shared" ca="1" si="70"/>
        <v>6354.9854232992839</v>
      </c>
      <c r="BG95" s="19" cm="1">
        <f t="array" aca="1" ref="BG95" ca="1">INDIRECT(_xlfn.CONCAT(BG$4,"_d!",BG$1,$A95))</f>
        <v>6291.31201171875</v>
      </c>
      <c r="BH95" s="19" cm="1">
        <f t="array" aca="1" ref="BH95" ca="1">INDIRECT(_xlfn.CONCAT(BH$4,"_d!",BH$1,$A95))</f>
        <v>6366.90771484375</v>
      </c>
      <c r="BI95" s="19" cm="1">
        <f t="array" aca="1" ref="BI95" ca="1">INDIRECT(_xlfn.CONCAT(BI$4,"_d!",BI$1,$A95))</f>
        <v>6395.8349609375</v>
      </c>
      <c r="BJ95" s="19" cm="1">
        <f t="array" aca="1" ref="BJ95" ca="1">INDIRECT(_xlfn.CONCAT(BJ$4,"_d!",BJ$1,$A95))</f>
        <v>6370.36669921875</v>
      </c>
      <c r="BK95" s="19" cm="1">
        <f t="array" aca="1" ref="BK95" ca="1">INDIRECT(_xlfn.CONCAT(BK$4,"_d!",BK$1,$A95))</f>
        <v>6476.61474609375</v>
      </c>
      <c r="BL95" s="19" cm="1">
        <f t="array" aca="1" ref="BL95" ca="1">INDIRECT(_xlfn.CONCAT(BL$4,"_d!",BL$1,$A95))</f>
        <v>6214.365234375</v>
      </c>
      <c r="BM95" s="42">
        <f t="shared" ca="1" si="71"/>
        <v>6333.5744396038472</v>
      </c>
      <c r="BN95" s="19" cm="1">
        <f t="array" aca="1" ref="BN95" ca="1">INDIRECT(_xlfn.CONCAT(BN$4,"_d!",BN$1,$A95))</f>
        <v>6251.7861328125</v>
      </c>
      <c r="BO95" s="19" cm="1">
        <f t="array" aca="1" ref="BO95" ca="1">INDIRECT(_xlfn.CONCAT(BO$4,"_d!",BO$1,$A95))</f>
        <v>6345.84130859375</v>
      </c>
      <c r="BP95" s="19" cm="1">
        <f t="array" aca="1" ref="BP95" ca="1">INDIRECT(_xlfn.CONCAT(BP$4,"_d!",BP$1,$A95))</f>
        <v>6338.90185546875</v>
      </c>
      <c r="BQ95" s="19" cm="1">
        <f t="array" aca="1" ref="BQ95" ca="1">INDIRECT(_xlfn.CONCAT(BQ$4,"_d!",BQ$1,$A95))</f>
        <v>6406.83203125</v>
      </c>
      <c r="BR95" s="19" cm="1">
        <f t="array" aca="1" ref="BR95" ca="1">INDIRECT(_xlfn.CONCAT(BR$4,"_d!",BR$1,$A95))</f>
        <v>6442.3466796875</v>
      </c>
      <c r="BS95" s="19" cm="1">
        <f t="array" aca="1" ref="BS95" ca="1">INDIRECT(_xlfn.CONCAT(BS$4,"_d!",BS$1,$A95))</f>
        <v>6217.3310546875</v>
      </c>
      <c r="BT95" s="42">
        <f t="shared" ca="1" si="72"/>
        <v>6304.9116917486772</v>
      </c>
      <c r="BU95" s="42"/>
      <c r="BV95" s="45">
        <f t="shared" ca="1" si="73"/>
        <v>6416.1962540921131</v>
      </c>
      <c r="BW95" s="45">
        <f t="shared" ca="1" si="74"/>
        <v>6412.3578991282493</v>
      </c>
      <c r="BX95" s="45">
        <f t="shared" ca="1" si="75"/>
        <v>6357.5770634713908</v>
      </c>
      <c r="BY95" s="45">
        <f t="shared" ca="1" si="76"/>
        <v>6363.6948992160042</v>
      </c>
      <c r="BZ95" s="45">
        <f t="shared" ca="1" si="77"/>
        <v>6394.4885934681042</v>
      </c>
      <c r="CA95" s="45">
        <f t="shared" ca="1" si="78"/>
        <v>6363.9865560493226</v>
      </c>
      <c r="CB95" s="45">
        <f t="shared" ca="1" si="79"/>
        <v>6367.8998254401058</v>
      </c>
      <c r="CC95" s="45">
        <f t="shared" ca="1" si="80"/>
        <v>6354.9854232992839</v>
      </c>
      <c r="CD95" s="45">
        <f t="shared" ca="1" si="81"/>
        <v>6333.5744396038472</v>
      </c>
      <c r="CE95" s="45">
        <f t="shared" ca="1" si="82"/>
        <v>6304.9116917486772</v>
      </c>
      <c r="CF95" s="45" cm="1">
        <f t="array" aca="1" ref="CF95" ca="1">+SUMPRODUCT($BV$3:$CE$3/100,$BV95:$CE95)</f>
        <v>6355.8853688909549</v>
      </c>
      <c r="CG95" s="24"/>
      <c r="CH95" s="24">
        <f t="shared" ca="1" si="85"/>
        <v>4.3152805586040843E-2</v>
      </c>
      <c r="CI95" s="24">
        <f t="shared" ca="1" si="85"/>
        <v>4.3155554156465215E-2</v>
      </c>
      <c r="CJ95" s="24">
        <f t="shared" ca="1" si="85"/>
        <v>4.2351767582679001E-2</v>
      </c>
      <c r="CK95" s="24">
        <f t="shared" ca="1" si="84"/>
        <v>4.4320939961948191E-2</v>
      </c>
      <c r="CL95" s="24">
        <f t="shared" ca="1" si="84"/>
        <v>4.5046467875002216E-2</v>
      </c>
      <c r="CM95" s="24">
        <f t="shared" ca="1" si="84"/>
        <v>4.536179534732443E-2</v>
      </c>
      <c r="CN95" s="24">
        <f t="shared" ca="1" si="84"/>
        <v>4.5750311751350026E-2</v>
      </c>
      <c r="CO95" s="24">
        <f t="shared" ca="1" si="84"/>
        <v>4.6108703317952804E-2</v>
      </c>
      <c r="CP95" s="24">
        <f t="shared" ca="1" si="84"/>
        <v>4.7230957863078959E-2</v>
      </c>
      <c r="CQ95" s="24">
        <f t="shared" ca="1" si="50"/>
        <v>4.7417180440525453E-2</v>
      </c>
      <c r="CR95" s="24">
        <f t="shared" ca="1" si="50"/>
        <v>4.5512757742810273E-2</v>
      </c>
      <c r="CS95" s="24">
        <f>+[1]NAC!AX96</f>
        <v>3.0045154567558185E-2</v>
      </c>
      <c r="CT95" s="24"/>
      <c r="CU95" s="24">
        <f t="shared" ca="1" si="86"/>
        <v>2.7203517350147792</v>
      </c>
      <c r="CV95" s="24">
        <f t="shared" ca="1" si="87"/>
        <v>2.7160019709719014</v>
      </c>
      <c r="CW95" s="24">
        <f t="shared" ca="1" si="88"/>
        <v>2.7299139490397892</v>
      </c>
      <c r="CX95" s="24">
        <f t="shared" ca="1" si="89"/>
        <v>2.7161940171494474</v>
      </c>
      <c r="CY95" s="24">
        <f t="shared" ca="1" si="90"/>
        <v>2.7260516045158441</v>
      </c>
      <c r="CZ95" s="24">
        <f t="shared" ca="1" si="91"/>
        <v>2.7161982715119533</v>
      </c>
      <c r="DA95" s="24">
        <f t="shared" ca="1" si="92"/>
        <v>2.7246483393514227</v>
      </c>
      <c r="DB95" s="24">
        <f t="shared" ca="1" si="93"/>
        <v>2.7159706292244814</v>
      </c>
      <c r="DC95" s="24">
        <f t="shared" ca="1" si="94"/>
        <v>2.7199622424032053</v>
      </c>
      <c r="DD95" s="24">
        <f t="shared" ca="1" si="95"/>
        <v>2.7108928039772411</v>
      </c>
      <c r="DE95" s="48">
        <f t="shared" ca="1" si="96"/>
        <v>2.7186855108134407</v>
      </c>
      <c r="DF95" s="48">
        <f>+[1]NAC!AG96</f>
        <v>2.7153135236312589</v>
      </c>
      <c r="DG95" s="24">
        <f t="shared" ca="1" si="97"/>
        <v>9.458931037538143E-3</v>
      </c>
    </row>
    <row r="96" spans="1:111" x14ac:dyDescent="0.25">
      <c r="B96" s="35"/>
    </row>
    <row r="97" spans="2:2" x14ac:dyDescent="0.25">
      <c r="B97" s="35"/>
    </row>
    <row r="98" spans="2:2" x14ac:dyDescent="0.25">
      <c r="B98" s="35"/>
    </row>
    <row r="99" spans="2:2" x14ac:dyDescent="0.25">
      <c r="B99" s="35"/>
    </row>
    <row r="100" spans="2:2" x14ac:dyDescent="0.25">
      <c r="B100" s="35"/>
    </row>
    <row r="101" spans="2:2" x14ac:dyDescent="0.25">
      <c r="B101" s="35"/>
    </row>
    <row r="102" spans="2:2" x14ac:dyDescent="0.25">
      <c r="B102" s="35"/>
    </row>
    <row r="103" spans="2:2" x14ac:dyDescent="0.25">
      <c r="B103" s="35"/>
    </row>
    <row r="104" spans="2:2" x14ac:dyDescent="0.25">
      <c r="B104" s="35"/>
    </row>
    <row r="105" spans="2:2" x14ac:dyDescent="0.25">
      <c r="B105" s="35"/>
    </row>
    <row r="106" spans="2:2" x14ac:dyDescent="0.25">
      <c r="B106" s="35"/>
    </row>
    <row r="107" spans="2:2" x14ac:dyDescent="0.25">
      <c r="B107" s="35"/>
    </row>
    <row r="108" spans="2:2" x14ac:dyDescent="0.25">
      <c r="B108" s="35"/>
    </row>
    <row r="109" spans="2:2" x14ac:dyDescent="0.25">
      <c r="B109" s="35"/>
    </row>
    <row r="110" spans="2:2" x14ac:dyDescent="0.25">
      <c r="B110" s="35"/>
    </row>
    <row r="111" spans="2:2" x14ac:dyDescent="0.25">
      <c r="B111" s="35"/>
    </row>
    <row r="112" spans="2:2" x14ac:dyDescent="0.25">
      <c r="B112" s="35"/>
    </row>
    <row r="113" spans="2:12" x14ac:dyDescent="0.25">
      <c r="B113" s="35"/>
    </row>
    <row r="114" spans="2:12" x14ac:dyDescent="0.25">
      <c r="B114" s="35"/>
    </row>
    <row r="115" spans="2:12" x14ac:dyDescent="0.25">
      <c r="B115" s="35"/>
    </row>
    <row r="116" spans="2:12" x14ac:dyDescent="0.25">
      <c r="B116" s="35"/>
    </row>
    <row r="117" spans="2:12" x14ac:dyDescent="0.25">
      <c r="B117" s="35"/>
      <c r="I117" s="51"/>
      <c r="J117" s="38"/>
    </row>
    <row r="118" spans="2:12" x14ac:dyDescent="0.25">
      <c r="B118" s="35"/>
      <c r="H118" s="35"/>
      <c r="I118" s="51"/>
      <c r="J118" s="38"/>
    </row>
    <row r="119" spans="2:12" x14ac:dyDescent="0.25">
      <c r="B119" s="35"/>
      <c r="H119" s="35"/>
      <c r="I119" s="51"/>
      <c r="J119" s="38"/>
      <c r="K119" s="52"/>
      <c r="L119" s="52"/>
    </row>
    <row r="120" spans="2:12" x14ac:dyDescent="0.25">
      <c r="B120" s="35"/>
      <c r="H120" s="35"/>
      <c r="I120" s="51"/>
      <c r="J120" s="38"/>
      <c r="K120" s="52"/>
      <c r="L120" s="52"/>
    </row>
    <row r="121" spans="2:12" x14ac:dyDescent="0.25">
      <c r="B121" s="35"/>
      <c r="H121" s="35"/>
      <c r="I121" s="51"/>
      <c r="J121" s="38"/>
      <c r="K121" s="52"/>
      <c r="L121" s="52"/>
    </row>
    <row r="122" spans="2:12" x14ac:dyDescent="0.25">
      <c r="B122" s="35"/>
      <c r="H122" s="35"/>
      <c r="I122" s="51"/>
      <c r="J122" s="38"/>
      <c r="K122" s="52"/>
      <c r="L122" s="52"/>
    </row>
    <row r="123" spans="2:12" x14ac:dyDescent="0.25">
      <c r="B123" s="35"/>
      <c r="H123" s="35"/>
      <c r="I123" s="51"/>
      <c r="J123" s="38"/>
      <c r="K123" s="52"/>
      <c r="L123" s="52"/>
    </row>
    <row r="124" spans="2:12" x14ac:dyDescent="0.25">
      <c r="B124" s="35"/>
      <c r="H124" s="35"/>
      <c r="I124" s="51"/>
      <c r="J124" s="38"/>
      <c r="K124" s="52"/>
      <c r="L124" s="52"/>
    </row>
    <row r="125" spans="2:12" x14ac:dyDescent="0.25">
      <c r="B125" s="35"/>
      <c r="H125" s="35"/>
      <c r="I125" s="51"/>
      <c r="J125" s="38"/>
      <c r="K125" s="52"/>
      <c r="L125" s="52"/>
    </row>
    <row r="126" spans="2:12" x14ac:dyDescent="0.25">
      <c r="B126" s="35"/>
      <c r="H126" s="35"/>
      <c r="I126" s="51"/>
      <c r="J126" s="38"/>
      <c r="K126" s="52"/>
      <c r="L126" s="52"/>
    </row>
    <row r="127" spans="2:12" x14ac:dyDescent="0.25">
      <c r="B127" s="35"/>
      <c r="H127" s="35"/>
      <c r="I127" s="51"/>
      <c r="J127" s="38"/>
      <c r="K127" s="52"/>
      <c r="L127" s="52"/>
    </row>
    <row r="128" spans="2:12" x14ac:dyDescent="0.25">
      <c r="B128" s="35"/>
      <c r="H128" s="35"/>
      <c r="I128" s="51"/>
      <c r="J128" s="38"/>
      <c r="K128" s="52"/>
      <c r="L128" s="52"/>
    </row>
    <row r="129" spans="2:12" x14ac:dyDescent="0.25">
      <c r="B129" s="35"/>
      <c r="H129" s="35"/>
      <c r="I129" s="51"/>
      <c r="J129" s="38"/>
      <c r="K129" s="52"/>
      <c r="L129" s="52"/>
    </row>
    <row r="130" spans="2:12" x14ac:dyDescent="0.25">
      <c r="B130" s="35"/>
      <c r="H130" s="35"/>
      <c r="I130" s="51"/>
      <c r="J130" s="38"/>
      <c r="K130" s="52"/>
      <c r="L130" s="52"/>
    </row>
    <row r="131" spans="2:12" x14ac:dyDescent="0.25">
      <c r="B131" s="35"/>
      <c r="H131" s="35"/>
      <c r="I131" s="51"/>
      <c r="J131" s="38"/>
      <c r="K131" s="52"/>
      <c r="L131" s="52"/>
    </row>
    <row r="132" spans="2:12" x14ac:dyDescent="0.25">
      <c r="B132" s="35"/>
      <c r="H132" s="35"/>
      <c r="I132" s="51"/>
      <c r="J132" s="38"/>
      <c r="K132" s="52"/>
      <c r="L132" s="52"/>
    </row>
    <row r="133" spans="2:12" x14ac:dyDescent="0.25">
      <c r="B133" s="35"/>
      <c r="H133" s="35"/>
      <c r="I133" s="51"/>
      <c r="J133" s="38"/>
      <c r="K133" s="52"/>
      <c r="L133" s="52"/>
    </row>
    <row r="134" spans="2:12" x14ac:dyDescent="0.25">
      <c r="B134" s="35"/>
      <c r="H134" s="35"/>
      <c r="I134" s="51"/>
      <c r="J134" s="38"/>
      <c r="K134" s="52"/>
      <c r="L134" s="52"/>
    </row>
    <row r="135" spans="2:12" x14ac:dyDescent="0.25">
      <c r="B135" s="35"/>
      <c r="H135" s="35"/>
      <c r="I135" s="51"/>
      <c r="J135" s="38"/>
      <c r="K135" s="52"/>
      <c r="L135" s="52"/>
    </row>
    <row r="136" spans="2:12" x14ac:dyDescent="0.25">
      <c r="B136" s="35"/>
      <c r="H136" s="35"/>
      <c r="I136" s="51"/>
      <c r="J136" s="38"/>
      <c r="K136" s="52"/>
      <c r="L136" s="52"/>
    </row>
    <row r="137" spans="2:12" x14ac:dyDescent="0.25">
      <c r="B137" s="35"/>
      <c r="H137" s="35"/>
      <c r="I137" s="51"/>
      <c r="J137" s="38"/>
      <c r="K137" s="52"/>
      <c r="L137" s="52"/>
    </row>
    <row r="138" spans="2:12" x14ac:dyDescent="0.25">
      <c r="B138" s="35"/>
      <c r="H138" s="35"/>
      <c r="I138" s="51"/>
      <c r="J138" s="38"/>
      <c r="K138" s="52"/>
      <c r="L138" s="52"/>
    </row>
    <row r="139" spans="2:12" x14ac:dyDescent="0.25">
      <c r="B139" s="35"/>
      <c r="H139" s="35"/>
      <c r="I139" s="51"/>
      <c r="J139" s="38"/>
      <c r="K139" s="52"/>
      <c r="L139" s="52"/>
    </row>
    <row r="140" spans="2:12" x14ac:dyDescent="0.25">
      <c r="B140" s="35"/>
      <c r="H140" s="35"/>
      <c r="I140" s="51"/>
      <c r="J140" s="38"/>
      <c r="K140" s="52"/>
      <c r="L140" s="52"/>
    </row>
    <row r="141" spans="2:12" x14ac:dyDescent="0.25">
      <c r="B141" s="35"/>
      <c r="H141" s="35"/>
      <c r="I141" s="51"/>
      <c r="J141" s="38"/>
      <c r="K141" s="52"/>
      <c r="L141" s="52"/>
    </row>
    <row r="142" spans="2:12" x14ac:dyDescent="0.25">
      <c r="B142" s="35"/>
      <c r="H142" s="35"/>
      <c r="I142" s="51"/>
      <c r="J142" s="38"/>
      <c r="K142" s="52"/>
      <c r="L142" s="52"/>
    </row>
    <row r="143" spans="2:12" x14ac:dyDescent="0.25">
      <c r="B143" s="35"/>
      <c r="H143" s="35"/>
      <c r="I143" s="51"/>
      <c r="J143" s="38"/>
      <c r="K143" s="52"/>
      <c r="L143" s="52"/>
    </row>
    <row r="144" spans="2:12" x14ac:dyDescent="0.25">
      <c r="B144" s="35"/>
      <c r="H144" s="35"/>
      <c r="I144" s="51"/>
      <c r="J144" s="38"/>
      <c r="K144" s="52"/>
      <c r="L144" s="52"/>
    </row>
    <row r="145" spans="2:12" x14ac:dyDescent="0.25">
      <c r="B145" s="35"/>
      <c r="H145" s="35"/>
      <c r="I145" s="51"/>
      <c r="J145" s="38"/>
      <c r="K145" s="52"/>
      <c r="L145" s="52"/>
    </row>
    <row r="146" spans="2:12" x14ac:dyDescent="0.25">
      <c r="B146" s="35"/>
      <c r="H146" s="35"/>
      <c r="I146" s="51"/>
      <c r="J146" s="38"/>
      <c r="K146" s="52"/>
      <c r="L146" s="52"/>
    </row>
    <row r="147" spans="2:12" x14ac:dyDescent="0.25">
      <c r="B147" s="35"/>
      <c r="H147" s="35"/>
      <c r="I147" s="51"/>
      <c r="J147" s="38"/>
      <c r="K147" s="52"/>
      <c r="L147" s="52"/>
    </row>
    <row r="148" spans="2:12" x14ac:dyDescent="0.25">
      <c r="B148" s="35"/>
      <c r="H148" s="35"/>
      <c r="I148" s="51"/>
      <c r="J148" s="38"/>
      <c r="K148" s="52"/>
      <c r="L148" s="52"/>
    </row>
    <row r="149" spans="2:12" x14ac:dyDescent="0.25">
      <c r="B149" s="35"/>
      <c r="H149" s="35"/>
      <c r="I149" s="51"/>
      <c r="J149" s="38"/>
      <c r="K149" s="52"/>
      <c r="L149" s="52"/>
    </row>
    <row r="150" spans="2:12" x14ac:dyDescent="0.25">
      <c r="B150" s="35"/>
      <c r="H150" s="35"/>
      <c r="I150" s="51"/>
      <c r="J150" s="38"/>
      <c r="K150" s="52"/>
      <c r="L150" s="52"/>
    </row>
    <row r="151" spans="2:12" x14ac:dyDescent="0.25">
      <c r="B151" s="35"/>
      <c r="H151" s="35"/>
      <c r="I151" s="51"/>
      <c r="J151" s="38"/>
      <c r="K151" s="52"/>
      <c r="L151" s="52"/>
    </row>
    <row r="152" spans="2:12" x14ac:dyDescent="0.25">
      <c r="B152" s="35"/>
      <c r="H152" s="35"/>
      <c r="I152" s="51"/>
      <c r="J152" s="38"/>
      <c r="K152" s="52"/>
      <c r="L152" s="52"/>
    </row>
    <row r="153" spans="2:12" x14ac:dyDescent="0.25">
      <c r="B153" s="35"/>
      <c r="H153" s="35"/>
      <c r="I153" s="51"/>
      <c r="J153" s="38"/>
      <c r="K153" s="52"/>
      <c r="L153" s="52"/>
    </row>
    <row r="154" spans="2:12" x14ac:dyDescent="0.25">
      <c r="B154" s="35"/>
      <c r="H154" s="35"/>
      <c r="I154" s="51"/>
      <c r="J154" s="38"/>
      <c r="K154" s="52"/>
      <c r="L154" s="52"/>
    </row>
    <row r="155" spans="2:12" x14ac:dyDescent="0.25">
      <c r="B155" s="35"/>
      <c r="H155" s="35"/>
      <c r="I155" s="51"/>
      <c r="J155" s="38"/>
      <c r="K155" s="52"/>
      <c r="L155" s="52"/>
    </row>
    <row r="156" spans="2:12" x14ac:dyDescent="0.25">
      <c r="B156" s="35"/>
      <c r="H156" s="35"/>
      <c r="I156" s="51"/>
      <c r="J156" s="38"/>
      <c r="K156" s="52"/>
      <c r="L156" s="52"/>
    </row>
    <row r="157" spans="2:12" x14ac:dyDescent="0.25">
      <c r="B157" s="35"/>
      <c r="H157" s="35"/>
      <c r="I157" s="51"/>
      <c r="J157" s="38"/>
      <c r="K157" s="52"/>
      <c r="L157" s="52"/>
    </row>
    <row r="158" spans="2:12" x14ac:dyDescent="0.25">
      <c r="B158" s="35"/>
      <c r="H158" s="35"/>
      <c r="I158" s="51"/>
      <c r="J158" s="38"/>
      <c r="K158" s="52"/>
      <c r="L158" s="52"/>
    </row>
    <row r="159" spans="2:12" x14ac:dyDescent="0.25">
      <c r="B159" s="35"/>
      <c r="H159" s="35"/>
      <c r="I159" s="51"/>
      <c r="J159" s="38"/>
      <c r="K159" s="52"/>
      <c r="L159" s="52"/>
    </row>
    <row r="160" spans="2:12" x14ac:dyDescent="0.25">
      <c r="B160" s="35"/>
      <c r="H160" s="35"/>
      <c r="I160" s="51"/>
      <c r="J160" s="38"/>
      <c r="K160" s="52"/>
      <c r="L160" s="52"/>
    </row>
    <row r="161" spans="2:12" x14ac:dyDescent="0.25">
      <c r="B161" s="35"/>
      <c r="H161" s="35"/>
      <c r="I161" s="51"/>
      <c r="J161" s="38"/>
      <c r="K161" s="52"/>
      <c r="L161" s="52"/>
    </row>
    <row r="162" spans="2:12" x14ac:dyDescent="0.25">
      <c r="B162" s="35"/>
      <c r="H162" s="35"/>
      <c r="I162" s="51"/>
      <c r="J162" s="38"/>
      <c r="K162" s="52"/>
      <c r="L162" s="52"/>
    </row>
    <row r="163" spans="2:12" x14ac:dyDescent="0.25">
      <c r="B163" s="35"/>
      <c r="H163" s="35"/>
      <c r="I163" s="51"/>
      <c r="J163" s="38"/>
      <c r="K163" s="52"/>
      <c r="L163" s="52"/>
    </row>
    <row r="164" spans="2:12" x14ac:dyDescent="0.25">
      <c r="B164" s="35"/>
      <c r="H164" s="35"/>
      <c r="I164" s="51"/>
      <c r="J164" s="38"/>
      <c r="K164" s="52"/>
      <c r="L164" s="52"/>
    </row>
    <row r="165" spans="2:12" x14ac:dyDescent="0.25">
      <c r="B165" s="35"/>
      <c r="H165" s="35"/>
      <c r="I165" s="51"/>
      <c r="J165" s="38"/>
      <c r="K165" s="52"/>
      <c r="L165" s="52"/>
    </row>
    <row r="166" spans="2:12" x14ac:dyDescent="0.25">
      <c r="B166" s="35"/>
      <c r="H166" s="35"/>
      <c r="I166" s="51"/>
      <c r="J166" s="38"/>
      <c r="K166" s="52"/>
      <c r="L166" s="52"/>
    </row>
    <row r="167" spans="2:12" x14ac:dyDescent="0.25">
      <c r="B167" s="35"/>
      <c r="H167" s="35"/>
      <c r="I167" s="51"/>
      <c r="J167" s="38"/>
      <c r="K167" s="52"/>
      <c r="L167" s="52"/>
    </row>
    <row r="168" spans="2:12" x14ac:dyDescent="0.25">
      <c r="B168" s="35"/>
      <c r="H168" s="35"/>
      <c r="I168" s="51"/>
      <c r="J168" s="38"/>
      <c r="K168" s="52"/>
      <c r="L168" s="52"/>
    </row>
    <row r="169" spans="2:12" x14ac:dyDescent="0.25">
      <c r="B169" s="35"/>
      <c r="H169" s="35"/>
      <c r="I169" s="51"/>
      <c r="J169" s="38"/>
      <c r="K169" s="52"/>
      <c r="L169" s="52"/>
    </row>
    <row r="170" spans="2:12" x14ac:dyDescent="0.25">
      <c r="B170" s="35"/>
      <c r="H170" s="35"/>
      <c r="I170" s="51"/>
      <c r="J170" s="38"/>
      <c r="K170" s="52"/>
      <c r="L170" s="52"/>
    </row>
    <row r="171" spans="2:12" x14ac:dyDescent="0.25">
      <c r="B171" s="35"/>
      <c r="H171" s="35"/>
      <c r="I171" s="51"/>
      <c r="J171" s="38"/>
      <c r="K171" s="52"/>
      <c r="L171" s="52"/>
    </row>
    <row r="172" spans="2:12" x14ac:dyDescent="0.25">
      <c r="B172" s="35"/>
      <c r="H172" s="35"/>
      <c r="I172" s="51"/>
      <c r="J172" s="38"/>
      <c r="K172" s="52"/>
      <c r="L172" s="52"/>
    </row>
    <row r="173" spans="2:12" x14ac:dyDescent="0.25">
      <c r="B173" s="35"/>
      <c r="H173" s="35"/>
      <c r="I173" s="51"/>
      <c r="J173" s="38"/>
      <c r="K173" s="52"/>
      <c r="L173" s="52"/>
    </row>
    <row r="174" spans="2:12" x14ac:dyDescent="0.25">
      <c r="B174" s="35"/>
      <c r="H174" s="35"/>
      <c r="I174" s="51"/>
      <c r="J174" s="38"/>
      <c r="K174" s="52"/>
      <c r="L174" s="52"/>
    </row>
    <row r="175" spans="2:12" x14ac:dyDescent="0.25">
      <c r="B175" s="35"/>
      <c r="H175" s="35"/>
      <c r="I175" s="51"/>
      <c r="J175" s="38"/>
      <c r="K175" s="52"/>
      <c r="L175" s="52"/>
    </row>
    <row r="176" spans="2:12" x14ac:dyDescent="0.25">
      <c r="B176" s="35"/>
      <c r="H176" s="35"/>
      <c r="I176" s="51"/>
      <c r="J176" s="38"/>
      <c r="K176" s="52"/>
      <c r="L176" s="52"/>
    </row>
    <row r="177" spans="2:12" x14ac:dyDescent="0.25">
      <c r="B177" s="35"/>
      <c r="H177" s="35"/>
      <c r="I177" s="51"/>
      <c r="J177" s="38"/>
      <c r="K177" s="52"/>
      <c r="L177" s="52"/>
    </row>
    <row r="178" spans="2:12" x14ac:dyDescent="0.25">
      <c r="B178" s="35"/>
      <c r="H178" s="35"/>
      <c r="I178" s="51"/>
      <c r="J178" s="38"/>
      <c r="K178" s="52"/>
      <c r="L178" s="52"/>
    </row>
    <row r="179" spans="2:12" x14ac:dyDescent="0.25">
      <c r="B179" s="35"/>
      <c r="H179" s="35"/>
      <c r="I179" s="51"/>
      <c r="J179" s="38"/>
      <c r="K179" s="52"/>
      <c r="L179" s="52"/>
    </row>
    <row r="180" spans="2:12" x14ac:dyDescent="0.25">
      <c r="B180" s="35"/>
      <c r="H180" s="35"/>
      <c r="I180" s="51"/>
      <c r="J180" s="38"/>
      <c r="K180" s="52"/>
      <c r="L180" s="52"/>
    </row>
    <row r="181" spans="2:12" x14ac:dyDescent="0.25">
      <c r="B181" s="35"/>
      <c r="H181" s="35"/>
      <c r="I181" s="51"/>
      <c r="J181" s="38"/>
      <c r="K181" s="52"/>
      <c r="L181" s="52"/>
    </row>
    <row r="182" spans="2:12" x14ac:dyDescent="0.25">
      <c r="B182" s="35"/>
      <c r="H182" s="35"/>
      <c r="I182" s="51"/>
      <c r="J182" s="38"/>
      <c r="K182" s="52"/>
      <c r="L182" s="52"/>
    </row>
    <row r="183" spans="2:12" x14ac:dyDescent="0.25">
      <c r="B183" s="35"/>
      <c r="H183" s="35"/>
      <c r="I183" s="51"/>
      <c r="J183" s="38"/>
      <c r="K183" s="52"/>
      <c r="L183" s="52"/>
    </row>
    <row r="184" spans="2:12" x14ac:dyDescent="0.25">
      <c r="B184" s="35"/>
      <c r="H184" s="35"/>
      <c r="I184" s="51"/>
      <c r="J184" s="38"/>
      <c r="K184" s="52"/>
      <c r="L184" s="52"/>
    </row>
    <row r="185" spans="2:12" x14ac:dyDescent="0.25">
      <c r="B185" s="35"/>
      <c r="H185" s="35"/>
      <c r="I185" s="51"/>
      <c r="J185" s="38"/>
      <c r="K185" s="52"/>
      <c r="L185" s="52"/>
    </row>
    <row r="186" spans="2:12" x14ac:dyDescent="0.25">
      <c r="B186" s="35"/>
      <c r="H186" s="35"/>
      <c r="I186" s="51"/>
      <c r="J186" s="38"/>
      <c r="K186" s="52"/>
      <c r="L186" s="52"/>
    </row>
    <row r="187" spans="2:12" x14ac:dyDescent="0.25">
      <c r="B187" s="35"/>
      <c r="H187" s="35"/>
      <c r="I187" s="51"/>
      <c r="J187" s="38"/>
      <c r="K187" s="52"/>
      <c r="L187" s="52"/>
    </row>
    <row r="188" spans="2:12" x14ac:dyDescent="0.25">
      <c r="B188" s="35"/>
      <c r="H188" s="35"/>
      <c r="I188" s="51"/>
      <c r="J188" s="38"/>
      <c r="K188" s="52"/>
      <c r="L188" s="52"/>
    </row>
    <row r="189" spans="2:12" x14ac:dyDescent="0.25">
      <c r="B189" s="35"/>
      <c r="H189" s="35"/>
      <c r="I189" s="51"/>
      <c r="J189" s="38"/>
      <c r="K189" s="52"/>
      <c r="L189" s="52"/>
    </row>
    <row r="190" spans="2:12" x14ac:dyDescent="0.25">
      <c r="B190" s="35"/>
      <c r="H190" s="35"/>
      <c r="I190" s="51"/>
      <c r="J190" s="38"/>
      <c r="K190" s="52"/>
      <c r="L190" s="52"/>
    </row>
    <row r="191" spans="2:12" x14ac:dyDescent="0.25">
      <c r="B191" s="35"/>
      <c r="H191" s="35"/>
      <c r="I191" s="51"/>
      <c r="J191" s="38"/>
      <c r="K191" s="52"/>
      <c r="L191" s="52"/>
    </row>
    <row r="192" spans="2:12" x14ac:dyDescent="0.25">
      <c r="B192" s="35"/>
      <c r="H192" s="35"/>
      <c r="I192" s="51"/>
      <c r="J192" s="38"/>
      <c r="K192" s="52"/>
      <c r="L192" s="52"/>
    </row>
    <row r="193" spans="2:12" x14ac:dyDescent="0.25">
      <c r="B193" s="35"/>
      <c r="H193" s="35"/>
      <c r="I193" s="51"/>
      <c r="J193" s="38"/>
      <c r="K193" s="52"/>
      <c r="L193" s="52"/>
    </row>
    <row r="194" spans="2:12" x14ac:dyDescent="0.25">
      <c r="B194" s="35"/>
      <c r="H194" s="35"/>
      <c r="I194" s="51"/>
      <c r="J194" s="38"/>
      <c r="K194" s="52"/>
      <c r="L194" s="52"/>
    </row>
    <row r="195" spans="2:12" x14ac:dyDescent="0.25">
      <c r="B195" s="35"/>
      <c r="H195" s="35"/>
      <c r="I195" s="51"/>
      <c r="J195" s="38"/>
      <c r="K195" s="52"/>
      <c r="L195" s="52"/>
    </row>
    <row r="196" spans="2:12" x14ac:dyDescent="0.25">
      <c r="H196" s="35"/>
      <c r="I196" s="51"/>
      <c r="J196" s="38"/>
      <c r="K196" s="52"/>
      <c r="L196" s="52"/>
    </row>
    <row r="197" spans="2:12" x14ac:dyDescent="0.25">
      <c r="H197" s="35"/>
      <c r="I197" s="51"/>
      <c r="J197" s="38"/>
      <c r="K197" s="52"/>
      <c r="L197" s="52"/>
    </row>
    <row r="198" spans="2:12" x14ac:dyDescent="0.25">
      <c r="H198" s="35"/>
      <c r="I198" s="51"/>
      <c r="J198" s="38"/>
      <c r="K198" s="52"/>
      <c r="L198" s="52"/>
    </row>
    <row r="199" spans="2:12" x14ac:dyDescent="0.25">
      <c r="H199" s="35"/>
      <c r="I199" s="51"/>
      <c r="J199" s="38"/>
      <c r="K199" s="52"/>
      <c r="L199" s="52"/>
    </row>
    <row r="200" spans="2:12" x14ac:dyDescent="0.25">
      <c r="H200" s="35"/>
      <c r="I200" s="51"/>
      <c r="J200" s="38"/>
      <c r="K200" s="52"/>
      <c r="L200" s="52"/>
    </row>
    <row r="201" spans="2:12" x14ac:dyDescent="0.25">
      <c r="H201" s="35"/>
      <c r="I201" s="51"/>
      <c r="J201" s="38"/>
      <c r="K201" s="52"/>
      <c r="L201" s="52"/>
    </row>
    <row r="202" spans="2:12" x14ac:dyDescent="0.25">
      <c r="H202" s="35"/>
      <c r="I202" s="51"/>
      <c r="J202" s="38"/>
      <c r="K202" s="52"/>
      <c r="L202" s="52"/>
    </row>
    <row r="203" spans="2:12" x14ac:dyDescent="0.25">
      <c r="H203" s="35"/>
      <c r="I203" s="51"/>
      <c r="J203" s="38"/>
      <c r="K203" s="52"/>
      <c r="L203" s="52"/>
    </row>
    <row r="204" spans="2:12" x14ac:dyDescent="0.25">
      <c r="H204" s="35"/>
      <c r="I204" s="51"/>
      <c r="J204" s="38"/>
      <c r="K204" s="52"/>
      <c r="L204" s="52"/>
    </row>
    <row r="205" spans="2:12" x14ac:dyDescent="0.25">
      <c r="H205" s="35"/>
      <c r="I205" s="51"/>
      <c r="J205" s="38"/>
      <c r="K205" s="52"/>
      <c r="L205" s="52"/>
    </row>
    <row r="206" spans="2:12" x14ac:dyDescent="0.25">
      <c r="H206" s="35"/>
      <c r="I206" s="51"/>
      <c r="J206" s="38"/>
      <c r="K206" s="52"/>
      <c r="L206" s="52"/>
    </row>
    <row r="207" spans="2:12" x14ac:dyDescent="0.25">
      <c r="H207" s="35"/>
      <c r="I207" s="51"/>
      <c r="J207" s="38"/>
      <c r="K207" s="52"/>
      <c r="L207" s="52"/>
    </row>
    <row r="208" spans="2:12" x14ac:dyDescent="0.25">
      <c r="H208" s="35"/>
      <c r="I208" s="51"/>
      <c r="J208" s="38"/>
      <c r="K208" s="52"/>
      <c r="L208" s="52"/>
    </row>
  </sheetData>
  <mergeCells count="13">
    <mergeCell ref="CU1:DD1"/>
    <mergeCell ref="C2:H2"/>
    <mergeCell ref="J2:O2"/>
    <mergeCell ref="Q2:V2"/>
    <mergeCell ref="X2:AC2"/>
    <mergeCell ref="AE2:AJ2"/>
    <mergeCell ref="AL2:AQ2"/>
    <mergeCell ref="AS2:AX2"/>
    <mergeCell ref="AZ2:BE2"/>
    <mergeCell ref="BG2:BL2"/>
    <mergeCell ref="BN2:BS2"/>
    <mergeCell ref="BV1:CE1"/>
    <mergeCell ref="CH1:C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6341-D1EB-4638-B33E-112C1D7C4A0B}">
  <dimension ref="A1:AR258"/>
  <sheetViews>
    <sheetView zoomScale="89" zoomScaleNormal="85" workbookViewId="0">
      <pane xSplit="4" ySplit="31" topLeftCell="E32" activePane="bottomRight" state="frozen"/>
      <selection pane="topRight" activeCell="E1" sqref="E1"/>
      <selection pane="bottomLeft" activeCell="A19" sqref="A19"/>
      <selection pane="bottomRight" activeCell="M25" sqref="M25"/>
    </sheetView>
  </sheetViews>
  <sheetFormatPr baseColWidth="10" defaultColWidth="11.42578125" defaultRowHeight="15" x14ac:dyDescent="0.25"/>
  <cols>
    <col min="2" max="2" width="12.7109375" bestFit="1" customWidth="1"/>
    <col min="3" max="3" width="4.85546875" bestFit="1" customWidth="1"/>
    <col min="4" max="4" width="11.28515625" bestFit="1" customWidth="1"/>
    <col min="5" max="13" width="13.85546875" bestFit="1" customWidth="1"/>
    <col min="14" max="16" width="14.85546875" bestFit="1" customWidth="1"/>
  </cols>
  <sheetData>
    <row r="1" spans="2:31" s="88" customFormat="1" x14ac:dyDescent="0.25">
      <c r="E1" s="234" t="s">
        <v>132</v>
      </c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T1" s="88" t="str">
        <f>+NAC!C4</f>
        <v>Alimentos y bebidas no alcohólicas</v>
      </c>
      <c r="U1" s="88" t="str">
        <f>+NAC!D4</f>
        <v>Bebidas alcohólicas y tabaco</v>
      </c>
      <c r="V1" s="88" t="str">
        <f>+NAC!E4</f>
        <v>Prendas de vestir y calzado</v>
      </c>
      <c r="W1" s="88" t="str">
        <f>+NAC!F4</f>
        <v>Vivienda, agua, electricidad, gas y otros combustibles</v>
      </c>
      <c r="X1" s="88" t="str">
        <f>+NAC!G4</f>
        <v>Equipamiento y mantenimiento del hogar</v>
      </c>
      <c r="Y1" s="88" t="str">
        <f>+NAC!H4</f>
        <v>Salud</v>
      </c>
      <c r="Z1" s="88" t="str">
        <f>+NAC!I4</f>
        <v>Transporte</v>
      </c>
      <c r="AA1" s="88" t="str">
        <f>+NAC!J4</f>
        <v>Comunicación</v>
      </c>
      <c r="AB1" s="88" t="str">
        <f>+NAC!K4</f>
        <v>Recreación y cultura</v>
      </c>
      <c r="AC1" s="88" t="str">
        <f>+NAC!L4</f>
        <v>Educación</v>
      </c>
      <c r="AD1" s="88" t="str">
        <f>+NAC!M4</f>
        <v>Restaurantes y hoteles</v>
      </c>
      <c r="AE1" s="88" t="str">
        <f>+NAC!N4</f>
        <v>Bienes y servicios varios</v>
      </c>
    </row>
    <row r="2" spans="2:31" s="109" customFormat="1" ht="15.75" thickBot="1" x14ac:dyDescent="0.3">
      <c r="B2" s="108" t="s">
        <v>51</v>
      </c>
      <c r="C2" s="108" t="s">
        <v>52</v>
      </c>
      <c r="D2" s="108" t="s">
        <v>53</v>
      </c>
      <c r="E2" s="108" t="s">
        <v>54</v>
      </c>
      <c r="F2" s="108" t="s">
        <v>55</v>
      </c>
      <c r="G2" s="108" t="s">
        <v>56</v>
      </c>
      <c r="H2" s="108" t="s">
        <v>57</v>
      </c>
      <c r="I2" s="108" t="s">
        <v>58</v>
      </c>
      <c r="J2" s="108" t="s">
        <v>59</v>
      </c>
      <c r="K2" s="108" t="s">
        <v>60</v>
      </c>
      <c r="L2" s="108" t="s">
        <v>61</v>
      </c>
      <c r="M2" s="108" t="s">
        <v>62</v>
      </c>
      <c r="N2" s="108" t="s">
        <v>63</v>
      </c>
      <c r="O2" s="108" t="s">
        <v>64</v>
      </c>
      <c r="P2" s="108" t="s">
        <v>65</v>
      </c>
      <c r="T2" s="109" t="str">
        <f t="shared" ref="T2:AE2" si="0">+E2</f>
        <v>participacion_1</v>
      </c>
      <c r="U2" s="109" t="str">
        <f t="shared" si="0"/>
        <v>participacion_2</v>
      </c>
      <c r="V2" s="109" t="str">
        <f t="shared" si="0"/>
        <v>participacion_3</v>
      </c>
      <c r="W2" s="109" t="str">
        <f t="shared" si="0"/>
        <v>participacion_4</v>
      </c>
      <c r="X2" s="109" t="str">
        <f t="shared" si="0"/>
        <v>participacion_5</v>
      </c>
      <c r="Y2" s="109" t="str">
        <f t="shared" si="0"/>
        <v>participacion_6</v>
      </c>
      <c r="Z2" s="109" t="str">
        <f t="shared" si="0"/>
        <v>participacion_7</v>
      </c>
      <c r="AA2" s="109" t="str">
        <f t="shared" si="0"/>
        <v>participacion_8</v>
      </c>
      <c r="AB2" s="109" t="str">
        <f t="shared" si="0"/>
        <v>participacion_9</v>
      </c>
      <c r="AC2" s="109" t="str">
        <f t="shared" si="0"/>
        <v>participacion_10</v>
      </c>
      <c r="AD2" s="109" t="str">
        <f t="shared" si="0"/>
        <v>participacion_11</v>
      </c>
      <c r="AE2" s="109" t="str">
        <f t="shared" si="0"/>
        <v>participacion_12</v>
      </c>
    </row>
    <row r="3" spans="2:31" s="82" customFormat="1" x14ac:dyDescent="0.25">
      <c r="B3" s="82" t="s">
        <v>66</v>
      </c>
      <c r="C3" s="82">
        <v>1</v>
      </c>
      <c r="D3" s="84">
        <f>+SUM(E3:P3)</f>
        <v>5.5433412486496252</v>
      </c>
      <c r="E3" s="85">
        <f>+E18/E$15*E$16</f>
        <v>2.3020760562010665</v>
      </c>
      <c r="F3" s="85">
        <f t="shared" ref="F3:P3" si="1">+F18/F$15*F$16</f>
        <v>0.21680226926937973</v>
      </c>
      <c r="G3" s="85">
        <f t="shared" si="1"/>
        <v>0.6070481935897325</v>
      </c>
      <c r="H3" s="85">
        <f t="shared" si="1"/>
        <v>0.50450170269290162</v>
      </c>
      <c r="I3" s="85">
        <f t="shared" si="1"/>
        <v>0.25503563327003825</v>
      </c>
      <c r="J3" s="85">
        <f t="shared" si="1"/>
        <v>0.23920512098153252</v>
      </c>
      <c r="K3" s="85">
        <f t="shared" si="1"/>
        <v>0.39693329299971841</v>
      </c>
      <c r="L3" s="85">
        <f t="shared" si="1"/>
        <v>0.14119671241249826</v>
      </c>
      <c r="M3" s="85">
        <f t="shared" si="1"/>
        <v>0.3325347569372395</v>
      </c>
      <c r="N3" s="85">
        <f t="shared" si="1"/>
        <v>5.9993116857838737E-2</v>
      </c>
      <c r="O3" s="85">
        <f t="shared" si="1"/>
        <v>0.32286255444773848</v>
      </c>
      <c r="P3" s="85">
        <f t="shared" si="1"/>
        <v>0.16515183898994071</v>
      </c>
      <c r="R3" s="85">
        <f>+D3/D$14*100</f>
        <v>5.5433412475548334</v>
      </c>
      <c r="S3" s="82">
        <f>+C3</f>
        <v>1</v>
      </c>
      <c r="T3" s="86">
        <f t="shared" ref="T3:AE12" si="2">+E3/$D3</f>
        <v>0.4152867292378688</v>
      </c>
      <c r="U3" s="86">
        <f t="shared" si="2"/>
        <v>3.9110395616036346E-2</v>
      </c>
      <c r="V3" s="86">
        <f t="shared" si="2"/>
        <v>0.10950943958891422</v>
      </c>
      <c r="W3" s="86">
        <f t="shared" si="2"/>
        <v>9.1010399696356381E-2</v>
      </c>
      <c r="X3" s="86">
        <f t="shared" si="2"/>
        <v>4.6007565082190408E-2</v>
      </c>
      <c r="Y3" s="86">
        <f t="shared" si="2"/>
        <v>4.3151794243192876E-2</v>
      </c>
      <c r="Z3" s="86">
        <f t="shared" si="2"/>
        <v>7.1605422649455797E-2</v>
      </c>
      <c r="AA3" s="86">
        <f t="shared" si="2"/>
        <v>2.5471409043578943E-2</v>
      </c>
      <c r="AB3" s="86">
        <f t="shared" si="2"/>
        <v>5.9988144698514816E-2</v>
      </c>
      <c r="AC3" s="86">
        <f t="shared" si="2"/>
        <v>1.0822555236420497E-2</v>
      </c>
      <c r="AD3" s="86">
        <f t="shared" si="2"/>
        <v>5.8243312104660487E-2</v>
      </c>
      <c r="AE3" s="86">
        <f t="shared" si="2"/>
        <v>2.9792832802810434E-2</v>
      </c>
    </row>
    <row r="4" spans="2:31" s="82" customFormat="1" x14ac:dyDescent="0.25">
      <c r="B4" s="82" t="s">
        <v>66</v>
      </c>
      <c r="C4" s="82">
        <v>2</v>
      </c>
      <c r="D4" s="84">
        <f t="shared" ref="D4:D12" si="3">+SUM(E4:P4)</f>
        <v>6.66964444354441</v>
      </c>
      <c r="E4" s="85">
        <f t="shared" ref="E4:P12" si="4">+E19/E$15*E$16</f>
        <v>2.554455161099876</v>
      </c>
      <c r="F4" s="85">
        <f t="shared" si="4"/>
        <v>0.25228098006093702</v>
      </c>
      <c r="G4" s="85">
        <f t="shared" si="4"/>
        <v>0.76553531196530999</v>
      </c>
      <c r="H4" s="85">
        <f t="shared" si="4"/>
        <v>0.59109661486960685</v>
      </c>
      <c r="I4" s="85">
        <f t="shared" si="4"/>
        <v>0.31202802462045481</v>
      </c>
      <c r="J4" s="85">
        <f t="shared" si="4"/>
        <v>0.3741963821302427</v>
      </c>
      <c r="K4" s="85">
        <f t="shared" si="4"/>
        <v>0.55094559927963271</v>
      </c>
      <c r="L4" s="85">
        <f t="shared" si="4"/>
        <v>0.1848718460506184</v>
      </c>
      <c r="M4" s="85">
        <f t="shared" si="4"/>
        <v>0.43597415139463225</v>
      </c>
      <c r="N4" s="85">
        <f t="shared" si="4"/>
        <v>8.5098597916695509E-2</v>
      </c>
      <c r="O4" s="85">
        <f t="shared" si="4"/>
        <v>0.38199133281923658</v>
      </c>
      <c r="P4" s="85">
        <f t="shared" si="4"/>
        <v>0.1811704413371682</v>
      </c>
      <c r="R4" s="85">
        <f t="shared" ref="R4:R13" si="5">+D4/D$14*100</f>
        <v>6.6696444422271766</v>
      </c>
      <c r="S4" s="82">
        <f t="shared" ref="S4:S12" si="6">+C4</f>
        <v>2</v>
      </c>
      <c r="T4" s="86">
        <f t="shared" si="2"/>
        <v>0.38299720213306859</v>
      </c>
      <c r="U4" s="86">
        <f t="shared" si="2"/>
        <v>3.7825251735138794E-2</v>
      </c>
      <c r="V4" s="86">
        <f t="shared" si="2"/>
        <v>0.11477902884407525</v>
      </c>
      <c r="W4" s="86">
        <f t="shared" si="2"/>
        <v>8.8624906450857799E-2</v>
      </c>
      <c r="X4" s="86">
        <f t="shared" si="2"/>
        <v>4.6783307155521411E-2</v>
      </c>
      <c r="Y4" s="86">
        <f t="shared" si="2"/>
        <v>5.6104397362955333E-2</v>
      </c>
      <c r="Z4" s="86">
        <f t="shared" si="2"/>
        <v>8.260494302854425E-2</v>
      </c>
      <c r="AA4" s="86">
        <f t="shared" si="2"/>
        <v>2.7718396027775816E-2</v>
      </c>
      <c r="AB4" s="86">
        <f t="shared" si="2"/>
        <v>6.5366925491300257E-2</v>
      </c>
      <c r="AC4" s="86">
        <f t="shared" si="2"/>
        <v>1.275909062874603E-2</v>
      </c>
      <c r="AD4" s="86">
        <f t="shared" si="2"/>
        <v>5.7273117937938711E-2</v>
      </c>
      <c r="AE4" s="86">
        <f t="shared" si="2"/>
        <v>2.7163433204077946E-2</v>
      </c>
    </row>
    <row r="5" spans="2:31" s="82" customFormat="1" x14ac:dyDescent="0.25">
      <c r="B5" s="82" t="s">
        <v>66</v>
      </c>
      <c r="C5" s="82">
        <v>3</v>
      </c>
      <c r="D5" s="84">
        <f t="shared" si="3"/>
        <v>7.6096910693003306</v>
      </c>
      <c r="E5" s="85">
        <f t="shared" si="4"/>
        <v>2.5905018725683258</v>
      </c>
      <c r="F5" s="85">
        <f t="shared" si="4"/>
        <v>0.28969326661733413</v>
      </c>
      <c r="G5" s="85">
        <f t="shared" si="4"/>
        <v>0.81482627394286955</v>
      </c>
      <c r="H5" s="85">
        <f t="shared" si="4"/>
        <v>0.78461784627473619</v>
      </c>
      <c r="I5" s="85">
        <f t="shared" si="4"/>
        <v>0.36221852640359875</v>
      </c>
      <c r="J5" s="85">
        <f t="shared" si="4"/>
        <v>0.44593110432275718</v>
      </c>
      <c r="K5" s="85">
        <f t="shared" si="4"/>
        <v>0.71548716712984273</v>
      </c>
      <c r="L5" s="85">
        <f t="shared" si="4"/>
        <v>0.23652351511937919</v>
      </c>
      <c r="M5" s="85">
        <f t="shared" si="4"/>
        <v>0.47736773394284437</v>
      </c>
      <c r="N5" s="85">
        <f t="shared" si="4"/>
        <v>0.14350170943457247</v>
      </c>
      <c r="O5" s="85">
        <f t="shared" si="4"/>
        <v>0.5119103619153752</v>
      </c>
      <c r="P5" s="85">
        <f t="shared" si="4"/>
        <v>0.23711169162869519</v>
      </c>
      <c r="R5" s="85">
        <f t="shared" si="5"/>
        <v>7.6096910677974421</v>
      </c>
      <c r="S5" s="82">
        <f t="shared" si="6"/>
        <v>3</v>
      </c>
      <c r="T5" s="86">
        <f t="shared" si="2"/>
        <v>0.34042142433602213</v>
      </c>
      <c r="U5" s="86">
        <f t="shared" si="2"/>
        <v>3.806899176052489E-2</v>
      </c>
      <c r="V5" s="86">
        <f t="shared" si="2"/>
        <v>0.10707744460614331</v>
      </c>
      <c r="W5" s="86">
        <f t="shared" si="2"/>
        <v>0.10310771345766044</v>
      </c>
      <c r="X5" s="86">
        <f t="shared" si="2"/>
        <v>4.7599636188240528E-2</v>
      </c>
      <c r="Y5" s="86">
        <f t="shared" si="2"/>
        <v>5.8600421523256147E-2</v>
      </c>
      <c r="Z5" s="86">
        <f t="shared" si="2"/>
        <v>9.4023155554411736E-2</v>
      </c>
      <c r="AA5" s="86">
        <f t="shared" si="2"/>
        <v>3.1081881375392844E-2</v>
      </c>
      <c r="AB5" s="86">
        <f t="shared" si="2"/>
        <v>6.2731552384390779E-2</v>
      </c>
      <c r="AC5" s="86">
        <f t="shared" si="2"/>
        <v>1.8857757578819381E-2</v>
      </c>
      <c r="AD5" s="86">
        <f t="shared" si="2"/>
        <v>6.7270846773342483E-2</v>
      </c>
      <c r="AE5" s="86">
        <f t="shared" si="2"/>
        <v>3.1159174461795374E-2</v>
      </c>
    </row>
    <row r="6" spans="2:31" s="82" customFormat="1" x14ac:dyDescent="0.25">
      <c r="B6" s="82" t="s">
        <v>66</v>
      </c>
      <c r="C6" s="82">
        <v>4</v>
      </c>
      <c r="D6" s="84">
        <f t="shared" si="3"/>
        <v>7.9122331046053018</v>
      </c>
      <c r="E6" s="85">
        <f t="shared" si="4"/>
        <v>2.4839343332001893</v>
      </c>
      <c r="F6" s="85">
        <f t="shared" si="4"/>
        <v>0.36037398868507559</v>
      </c>
      <c r="G6" s="85">
        <f t="shared" si="4"/>
        <v>0.82701115497743094</v>
      </c>
      <c r="H6" s="85">
        <f t="shared" si="4"/>
        <v>0.69856059433788387</v>
      </c>
      <c r="I6" s="85">
        <f t="shared" si="4"/>
        <v>0.45554645269350325</v>
      </c>
      <c r="J6" s="85">
        <f t="shared" si="4"/>
        <v>0.45952624964290717</v>
      </c>
      <c r="K6" s="85">
        <f t="shared" si="4"/>
        <v>0.86090086830390411</v>
      </c>
      <c r="L6" s="85">
        <f t="shared" si="4"/>
        <v>0.2362344494664407</v>
      </c>
      <c r="M6" s="85">
        <f t="shared" si="4"/>
        <v>0.53119815309271701</v>
      </c>
      <c r="N6" s="85">
        <f t="shared" si="4"/>
        <v>0.14949502453672697</v>
      </c>
      <c r="O6" s="85">
        <f t="shared" si="4"/>
        <v>0.59712144102451759</v>
      </c>
      <c r="P6" s="85">
        <f t="shared" si="4"/>
        <v>0.25233039464400464</v>
      </c>
      <c r="R6" s="85">
        <f t="shared" si="5"/>
        <v>7.9122331030426611</v>
      </c>
      <c r="S6" s="82">
        <f t="shared" si="6"/>
        <v>4</v>
      </c>
      <c r="T6" s="86">
        <f t="shared" si="2"/>
        <v>0.31393593949531384</v>
      </c>
      <c r="U6" s="86">
        <f t="shared" si="2"/>
        <v>4.5546432204496161E-2</v>
      </c>
      <c r="V6" s="86">
        <f t="shared" si="2"/>
        <v>0.10452310290202023</v>
      </c>
      <c r="W6" s="86">
        <f t="shared" si="2"/>
        <v>8.8288677179049216E-2</v>
      </c>
      <c r="X6" s="86">
        <f t="shared" si="2"/>
        <v>5.7574953451302285E-2</v>
      </c>
      <c r="Y6" s="86">
        <f t="shared" si="2"/>
        <v>5.8077946335458784E-2</v>
      </c>
      <c r="Z6" s="86">
        <f t="shared" si="2"/>
        <v>0.10880630751422354</v>
      </c>
      <c r="AA6" s="86">
        <f t="shared" si="2"/>
        <v>2.9856861690404551E-2</v>
      </c>
      <c r="AB6" s="86">
        <f t="shared" si="2"/>
        <v>6.7136312349485E-2</v>
      </c>
      <c r="AC6" s="86">
        <f t="shared" si="2"/>
        <v>1.8894163324095398E-2</v>
      </c>
      <c r="AD6" s="86">
        <f t="shared" si="2"/>
        <v>7.5468130568216454E-2</v>
      </c>
      <c r="AE6" s="86">
        <f t="shared" si="2"/>
        <v>3.189117298593442E-2</v>
      </c>
    </row>
    <row r="7" spans="2:31" s="82" customFormat="1" x14ac:dyDescent="0.25">
      <c r="B7" s="82" t="s">
        <v>66</v>
      </c>
      <c r="C7" s="82">
        <v>5</v>
      </c>
      <c r="D7" s="84">
        <f t="shared" si="3"/>
        <v>8.1689857899144602</v>
      </c>
      <c r="E7" s="85">
        <f t="shared" si="4"/>
        <v>2.5160765601705672</v>
      </c>
      <c r="F7" s="85">
        <f t="shared" si="4"/>
        <v>0.28244720993614159</v>
      </c>
      <c r="G7" s="85">
        <f t="shared" si="4"/>
        <v>0.849908112944465</v>
      </c>
      <c r="H7" s="85">
        <f t="shared" si="4"/>
        <v>0.77293213174639985</v>
      </c>
      <c r="I7" s="85">
        <f t="shared" si="4"/>
        <v>0.41499076077522268</v>
      </c>
      <c r="J7" s="85">
        <f t="shared" si="4"/>
        <v>0.63930563442833799</v>
      </c>
      <c r="K7" s="85">
        <f t="shared" si="4"/>
        <v>0.82678830441244788</v>
      </c>
      <c r="L7" s="85">
        <f t="shared" si="4"/>
        <v>0.26018734648927039</v>
      </c>
      <c r="M7" s="85">
        <f t="shared" si="4"/>
        <v>0.54105037505614495</v>
      </c>
      <c r="N7" s="85">
        <f t="shared" si="4"/>
        <v>0.14421783376738304</v>
      </c>
      <c r="O7" s="85">
        <f t="shared" si="4"/>
        <v>0.64912854924351437</v>
      </c>
      <c r="P7" s="85">
        <f t="shared" si="4"/>
        <v>0.27195297094456689</v>
      </c>
      <c r="R7" s="85">
        <f t="shared" si="5"/>
        <v>8.1689857883011108</v>
      </c>
      <c r="S7" s="82">
        <f t="shared" si="6"/>
        <v>5</v>
      </c>
      <c r="T7" s="86">
        <f t="shared" si="2"/>
        <v>0.30800354228513277</v>
      </c>
      <c r="U7" s="86">
        <f t="shared" si="2"/>
        <v>3.4575554077331691E-2</v>
      </c>
      <c r="V7" s="86">
        <f t="shared" si="2"/>
        <v>0.10404083625580215</v>
      </c>
      <c r="W7" s="86">
        <f t="shared" si="2"/>
        <v>9.4617881781686078E-2</v>
      </c>
      <c r="X7" s="86">
        <f t="shared" si="2"/>
        <v>5.0800769085383383E-2</v>
      </c>
      <c r="Y7" s="86">
        <f t="shared" si="2"/>
        <v>7.8260098728245228E-2</v>
      </c>
      <c r="Z7" s="86">
        <f t="shared" si="2"/>
        <v>0.10121064299477811</v>
      </c>
      <c r="AA7" s="86">
        <f t="shared" si="2"/>
        <v>3.1850630320657575E-2</v>
      </c>
      <c r="AB7" s="86">
        <f t="shared" si="2"/>
        <v>6.6232258075920883E-2</v>
      </c>
      <c r="AC7" s="86">
        <f t="shared" si="2"/>
        <v>1.7654313212961677E-2</v>
      </c>
      <c r="AD7" s="86">
        <f t="shared" si="2"/>
        <v>7.9462563155017013E-2</v>
      </c>
      <c r="AE7" s="86">
        <f t="shared" si="2"/>
        <v>3.329091002708362E-2</v>
      </c>
    </row>
    <row r="8" spans="2:31" s="82" customFormat="1" x14ac:dyDescent="0.25">
      <c r="B8" s="82" t="s">
        <v>66</v>
      </c>
      <c r="C8" s="82">
        <v>6</v>
      </c>
      <c r="D8" s="84">
        <f t="shared" si="3"/>
        <v>9.5025946006860131</v>
      </c>
      <c r="E8" s="85">
        <f t="shared" si="4"/>
        <v>2.8026216844265059</v>
      </c>
      <c r="F8" s="85">
        <f t="shared" si="4"/>
        <v>0.32367558392500523</v>
      </c>
      <c r="G8" s="85">
        <f t="shared" si="4"/>
        <v>0.98890444101953257</v>
      </c>
      <c r="H8" s="85">
        <f t="shared" si="4"/>
        <v>0.90597233116166986</v>
      </c>
      <c r="I8" s="85">
        <f t="shared" si="4"/>
        <v>0.54592637373053821</v>
      </c>
      <c r="J8" s="85">
        <f t="shared" si="4"/>
        <v>0.68975686345591469</v>
      </c>
      <c r="K8" s="85">
        <f t="shared" si="4"/>
        <v>0.95930343539186802</v>
      </c>
      <c r="L8" s="85">
        <f t="shared" si="4"/>
        <v>0.29260413990764822</v>
      </c>
      <c r="M8" s="85">
        <f t="shared" si="4"/>
        <v>0.64684103737696441</v>
      </c>
      <c r="N8" s="85">
        <f t="shared" si="4"/>
        <v>0.25859519363017414</v>
      </c>
      <c r="O8" s="85">
        <f t="shared" si="4"/>
        <v>0.76918609972234764</v>
      </c>
      <c r="P8" s="85">
        <f t="shared" si="4"/>
        <v>0.31920741693784432</v>
      </c>
      <c r="R8" s="85">
        <f t="shared" si="5"/>
        <v>9.5025945988092815</v>
      </c>
      <c r="S8" s="82">
        <f t="shared" si="6"/>
        <v>6</v>
      </c>
      <c r="T8" s="86">
        <f t="shared" si="2"/>
        <v>0.29493225820916097</v>
      </c>
      <c r="U8" s="86">
        <f t="shared" si="2"/>
        <v>3.4061811276431639E-2</v>
      </c>
      <c r="V8" s="86">
        <f t="shared" si="2"/>
        <v>0.10406678202899884</v>
      </c>
      <c r="W8" s="86">
        <f t="shared" si="2"/>
        <v>9.5339469821880615E-2</v>
      </c>
      <c r="X8" s="86">
        <f t="shared" si="2"/>
        <v>5.7450243504140075E-2</v>
      </c>
      <c r="Y8" s="86">
        <f t="shared" si="2"/>
        <v>7.258616119497717E-2</v>
      </c>
      <c r="Z8" s="86">
        <f t="shared" si="2"/>
        <v>0.10095173746785049</v>
      </c>
      <c r="AA8" s="86">
        <f t="shared" si="2"/>
        <v>3.0792025989041402E-2</v>
      </c>
      <c r="AB8" s="86">
        <f t="shared" si="2"/>
        <v>6.8069939270088142E-2</v>
      </c>
      <c r="AC8" s="86">
        <f t="shared" si="2"/>
        <v>2.7213114364734194E-2</v>
      </c>
      <c r="AD8" s="86">
        <f t="shared" si="2"/>
        <v>8.0944850542905247E-2</v>
      </c>
      <c r="AE8" s="86">
        <f t="shared" si="2"/>
        <v>3.3591606329791239E-2</v>
      </c>
    </row>
    <row r="9" spans="2:31" s="82" customFormat="1" x14ac:dyDescent="0.25">
      <c r="B9" s="82" t="s">
        <v>66</v>
      </c>
      <c r="C9" s="82">
        <v>7</v>
      </c>
      <c r="D9" s="84">
        <f t="shared" si="3"/>
        <v>10.462094365794533</v>
      </c>
      <c r="E9" s="85">
        <f t="shared" si="4"/>
        <v>2.7716501159841131</v>
      </c>
      <c r="F9" s="85">
        <f t="shared" si="4"/>
        <v>0.32758043181519908</v>
      </c>
      <c r="G9" s="85">
        <f t="shared" si="4"/>
        <v>1.033601044962335</v>
      </c>
      <c r="H9" s="85">
        <f t="shared" si="4"/>
        <v>0.97230245659140591</v>
      </c>
      <c r="I9" s="85">
        <f t="shared" si="4"/>
        <v>0.59988404696265529</v>
      </c>
      <c r="J9" s="85">
        <f t="shared" si="4"/>
        <v>0.85333081610826156</v>
      </c>
      <c r="K9" s="85">
        <f t="shared" si="4"/>
        <v>1.3057804561680122</v>
      </c>
      <c r="L9" s="85">
        <f t="shared" si="4"/>
        <v>0.31484712408721527</v>
      </c>
      <c r="M9" s="85">
        <f t="shared" si="4"/>
        <v>0.75274986841638081</v>
      </c>
      <c r="N9" s="85">
        <f t="shared" si="4"/>
        <v>0.24648318892305543</v>
      </c>
      <c r="O9" s="85">
        <f t="shared" si="4"/>
        <v>0.90764908587895154</v>
      </c>
      <c r="P9" s="85">
        <f t="shared" si="4"/>
        <v>0.37623572989694909</v>
      </c>
      <c r="R9" s="85">
        <f t="shared" si="5"/>
        <v>10.462094363728303</v>
      </c>
      <c r="S9" s="82">
        <f t="shared" si="6"/>
        <v>7</v>
      </c>
      <c r="T9" s="86">
        <f t="shared" si="2"/>
        <v>0.26492306598246051</v>
      </c>
      <c r="U9" s="86">
        <f t="shared" si="2"/>
        <v>3.1311171583981535E-2</v>
      </c>
      <c r="V9" s="86">
        <f t="shared" si="2"/>
        <v>9.879485013456378E-2</v>
      </c>
      <c r="W9" s="86">
        <f t="shared" si="2"/>
        <v>9.2935737587142797E-2</v>
      </c>
      <c r="X9" s="86">
        <f t="shared" si="2"/>
        <v>5.7338810565880201E-2</v>
      </c>
      <c r="Y9" s="86">
        <f t="shared" si="2"/>
        <v>8.1564052690845351E-2</v>
      </c>
      <c r="Z9" s="86">
        <f t="shared" si="2"/>
        <v>0.12481061731169407</v>
      </c>
      <c r="AA9" s="86">
        <f t="shared" si="2"/>
        <v>3.0094081842407902E-2</v>
      </c>
      <c r="AB9" s="86">
        <f t="shared" si="2"/>
        <v>7.1950208256338355E-2</v>
      </c>
      <c r="AC9" s="86">
        <f t="shared" si="2"/>
        <v>2.3559641148805155E-2</v>
      </c>
      <c r="AD9" s="86">
        <f t="shared" si="2"/>
        <v>8.6755964355137133E-2</v>
      </c>
      <c r="AE9" s="86">
        <f t="shared" si="2"/>
        <v>3.5961798540743356E-2</v>
      </c>
    </row>
    <row r="10" spans="2:31" s="82" customFormat="1" x14ac:dyDescent="0.25">
      <c r="B10" s="82" t="s">
        <v>66</v>
      </c>
      <c r="C10" s="82">
        <v>8</v>
      </c>
      <c r="D10" s="84">
        <f t="shared" si="3"/>
        <v>11.813602452653903</v>
      </c>
      <c r="E10" s="85">
        <f t="shared" si="4"/>
        <v>2.8545312892447807</v>
      </c>
      <c r="F10" s="85">
        <f t="shared" si="4"/>
        <v>0.37109281825313184</v>
      </c>
      <c r="G10" s="85">
        <f t="shared" si="4"/>
        <v>1.1709740462240925</v>
      </c>
      <c r="H10" s="85">
        <f t="shared" si="4"/>
        <v>1.0823684831684335</v>
      </c>
      <c r="I10" s="85">
        <f t="shared" si="4"/>
        <v>0.79864310843799879</v>
      </c>
      <c r="J10" s="85">
        <f t="shared" si="4"/>
        <v>1.039308669348566</v>
      </c>
      <c r="K10" s="85">
        <f t="shared" si="4"/>
        <v>1.4591488722871579</v>
      </c>
      <c r="L10" s="85">
        <f t="shared" si="4"/>
        <v>0.33615913794976426</v>
      </c>
      <c r="M10" s="85">
        <f t="shared" si="4"/>
        <v>0.85584190726140519</v>
      </c>
      <c r="N10" s="85">
        <f t="shared" si="4"/>
        <v>0.29395061709418752</v>
      </c>
      <c r="O10" s="85">
        <f t="shared" si="4"/>
        <v>1.1388174624010767</v>
      </c>
      <c r="P10" s="85">
        <f t="shared" si="4"/>
        <v>0.41276604098330838</v>
      </c>
      <c r="R10" s="85">
        <f t="shared" si="5"/>
        <v>11.813602450320754</v>
      </c>
      <c r="S10" s="82">
        <f t="shared" si="6"/>
        <v>8</v>
      </c>
      <c r="T10" s="86">
        <f t="shared" si="2"/>
        <v>0.24163089122772333</v>
      </c>
      <c r="U10" s="86">
        <f t="shared" si="2"/>
        <v>3.1412333345428138E-2</v>
      </c>
      <c r="V10" s="86">
        <f t="shared" si="2"/>
        <v>9.912082710731776E-2</v>
      </c>
      <c r="W10" s="86">
        <f t="shared" si="2"/>
        <v>9.16205270582202E-2</v>
      </c>
      <c r="X10" s="86">
        <f t="shared" si="2"/>
        <v>6.7603689191232705E-2</v>
      </c>
      <c r="Y10" s="86">
        <f t="shared" si="2"/>
        <v>8.7975591993540242E-2</v>
      </c>
      <c r="Z10" s="86">
        <f t="shared" si="2"/>
        <v>0.12351430295162531</v>
      </c>
      <c r="AA10" s="86">
        <f t="shared" si="2"/>
        <v>2.8455260729909424E-2</v>
      </c>
      <c r="AB10" s="86">
        <f t="shared" si="2"/>
        <v>7.2445463667108759E-2</v>
      </c>
      <c r="AC10" s="86">
        <f t="shared" si="2"/>
        <v>2.4882386069132713E-2</v>
      </c>
      <c r="AD10" s="86">
        <f t="shared" si="2"/>
        <v>9.6398830667037014E-2</v>
      </c>
      <c r="AE10" s="86">
        <f t="shared" si="2"/>
        <v>3.4939895991724458E-2</v>
      </c>
    </row>
    <row r="11" spans="2:31" s="82" customFormat="1" x14ac:dyDescent="0.25">
      <c r="B11" s="82" t="s">
        <v>66</v>
      </c>
      <c r="C11" s="82">
        <v>9</v>
      </c>
      <c r="D11" s="84">
        <f t="shared" si="3"/>
        <v>14.03660400074746</v>
      </c>
      <c r="E11" s="85">
        <f t="shared" si="4"/>
        <v>3.0538169529538486</v>
      </c>
      <c r="F11" s="85">
        <f t="shared" si="4"/>
        <v>0.47650941119442125</v>
      </c>
      <c r="G11" s="85">
        <f t="shared" si="4"/>
        <v>1.2487831667645106</v>
      </c>
      <c r="H11" s="85">
        <f t="shared" si="4"/>
        <v>1.3786656218684565</v>
      </c>
      <c r="I11" s="85">
        <f t="shared" si="4"/>
        <v>0.97892551200914968</v>
      </c>
      <c r="J11" s="85">
        <f t="shared" si="4"/>
        <v>1.3597482660600544</v>
      </c>
      <c r="K11" s="85">
        <f t="shared" si="4"/>
        <v>1.639201001699117</v>
      </c>
      <c r="L11" s="85">
        <f t="shared" si="4"/>
        <v>0.38038268426664495</v>
      </c>
      <c r="M11" s="85">
        <f t="shared" si="4"/>
        <v>1.0457884788779634</v>
      </c>
      <c r="N11" s="85">
        <f t="shared" si="4"/>
        <v>0.43756469849951557</v>
      </c>
      <c r="O11" s="85">
        <f t="shared" si="4"/>
        <v>1.5043515307494768</v>
      </c>
      <c r="P11" s="85">
        <f t="shared" si="4"/>
        <v>0.53286667580430203</v>
      </c>
      <c r="R11" s="85">
        <f t="shared" si="5"/>
        <v>14.036603997975275</v>
      </c>
      <c r="S11" s="82">
        <f t="shared" si="6"/>
        <v>9</v>
      </c>
      <c r="T11" s="86">
        <f t="shared" si="2"/>
        <v>0.21756095368874342</v>
      </c>
      <c r="U11" s="86">
        <f t="shared" si="2"/>
        <v>3.3947628013802113E-2</v>
      </c>
      <c r="V11" s="86">
        <f t="shared" si="2"/>
        <v>8.8966189164986914E-2</v>
      </c>
      <c r="W11" s="86">
        <f t="shared" si="2"/>
        <v>9.821931442926235E-2</v>
      </c>
      <c r="X11" s="86">
        <f t="shared" si="2"/>
        <v>6.9740908267913029E-2</v>
      </c>
      <c r="Y11" s="86">
        <f t="shared" si="2"/>
        <v>9.6871598428483613E-2</v>
      </c>
      <c r="Z11" s="86">
        <f t="shared" si="2"/>
        <v>0.1167804549883881</v>
      </c>
      <c r="AA11" s="86">
        <f t="shared" si="2"/>
        <v>2.7099338575512232E-2</v>
      </c>
      <c r="AB11" s="86">
        <f t="shared" si="2"/>
        <v>7.4504380035389936E-2</v>
      </c>
      <c r="AC11" s="86">
        <f t="shared" si="2"/>
        <v>3.1173116978737515E-2</v>
      </c>
      <c r="AD11" s="86">
        <f t="shared" si="2"/>
        <v>0.10717346807456911</v>
      </c>
      <c r="AE11" s="86">
        <f t="shared" si="2"/>
        <v>3.7962649354211779E-2</v>
      </c>
    </row>
    <row r="12" spans="2:31" s="82" customFormat="1" x14ac:dyDescent="0.25">
      <c r="B12" s="82" t="s">
        <v>66</v>
      </c>
      <c r="C12" s="82">
        <v>10</v>
      </c>
      <c r="D12" s="84">
        <f t="shared" si="3"/>
        <v>18.281208943853635</v>
      </c>
      <c r="E12" s="85">
        <f>+E27/E$15*E$16</f>
        <v>3.0550709794801212</v>
      </c>
      <c r="F12" s="85">
        <f t="shared" si="4"/>
        <v>0.59594404093390185</v>
      </c>
      <c r="G12" s="85">
        <f t="shared" si="4"/>
        <v>1.5832332555629305</v>
      </c>
      <c r="H12" s="85">
        <f t="shared" si="4"/>
        <v>1.7391312191509314</v>
      </c>
      <c r="I12" s="85">
        <f t="shared" si="4"/>
        <v>1.6811715623616816</v>
      </c>
      <c r="J12" s="85">
        <f t="shared" si="4"/>
        <v>1.8774608950970089</v>
      </c>
      <c r="K12" s="85">
        <f t="shared" si="4"/>
        <v>2.3038520045043862</v>
      </c>
      <c r="L12" s="85">
        <f t="shared" si="4"/>
        <v>0.43771604480760407</v>
      </c>
      <c r="M12" s="85">
        <f t="shared" si="4"/>
        <v>1.6405185390775094</v>
      </c>
      <c r="N12" s="85">
        <f t="shared" si="4"/>
        <v>0.47771001979342365</v>
      </c>
      <c r="O12" s="85">
        <f t="shared" si="4"/>
        <v>2.116494583555391</v>
      </c>
      <c r="P12" s="85">
        <f t="shared" si="4"/>
        <v>0.77290579952874483</v>
      </c>
      <c r="R12" s="85">
        <f t="shared" si="5"/>
        <v>18.281208940243154</v>
      </c>
      <c r="S12" s="82">
        <f t="shared" si="6"/>
        <v>10</v>
      </c>
      <c r="T12" s="86">
        <f t="shared" si="2"/>
        <v>0.1671153690580881</v>
      </c>
      <c r="U12" s="86">
        <f t="shared" si="2"/>
        <v>3.2598721603379822E-2</v>
      </c>
      <c r="V12" s="86">
        <f t="shared" si="2"/>
        <v>8.660440676683108E-2</v>
      </c>
      <c r="W12" s="86">
        <f t="shared" si="2"/>
        <v>9.5132177772939266E-2</v>
      </c>
      <c r="X12" s="86">
        <f t="shared" si="2"/>
        <v>9.1961727888182798E-2</v>
      </c>
      <c r="Y12" s="86">
        <f t="shared" si="2"/>
        <v>0.10269894627117832</v>
      </c>
      <c r="Z12" s="86">
        <f t="shared" si="2"/>
        <v>0.12602295677381717</v>
      </c>
      <c r="AA12" s="86">
        <f t="shared" si="2"/>
        <v>2.3943495539706608E-2</v>
      </c>
      <c r="AB12" s="86">
        <f t="shared" si="2"/>
        <v>8.9737967774230362E-2</v>
      </c>
      <c r="AC12" s="86">
        <f t="shared" si="2"/>
        <v>2.6131205067487378E-2</v>
      </c>
      <c r="AD12" s="86">
        <f t="shared" si="2"/>
        <v>0.11577432269691236</v>
      </c>
      <c r="AE12" s="86">
        <f t="shared" si="2"/>
        <v>4.2278702787246748E-2</v>
      </c>
    </row>
    <row r="13" spans="2:31" s="82" customFormat="1" x14ac:dyDescent="0.25">
      <c r="D13" s="87">
        <f>+SUM(D2:D12)/100</f>
        <v>1.0000000001974967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R13" s="85">
        <f t="shared" si="5"/>
        <v>0.99999999999999989</v>
      </c>
    </row>
    <row r="14" spans="2:31" s="82" customFormat="1" x14ac:dyDescent="0.25">
      <c r="B14" s="82" t="s">
        <v>67</v>
      </c>
      <c r="D14" s="85">
        <f>+SUM(D18:D27)</f>
        <v>100.00000001974968</v>
      </c>
      <c r="E14" s="85">
        <f>+SUM(E18:E27)</f>
        <v>22.6814459005458</v>
      </c>
      <c r="F14" s="85">
        <f t="shared" ref="F14:P14" si="7">+SUM(F18:F27)</f>
        <v>1.9624811840595571</v>
      </c>
      <c r="G14" s="85">
        <f t="shared" si="7"/>
        <v>6.8186066250349606</v>
      </c>
      <c r="H14" s="85">
        <f t="shared" si="7"/>
        <v>14.463098820081123</v>
      </c>
      <c r="I14" s="85">
        <f t="shared" si="7"/>
        <v>5.508670000318431</v>
      </c>
      <c r="J14" s="85">
        <f t="shared" si="7"/>
        <v>6.4456960766867155</v>
      </c>
      <c r="K14" s="85">
        <f t="shared" si="7"/>
        <v>14.299041611732026</v>
      </c>
      <c r="L14" s="85">
        <f t="shared" si="7"/>
        <v>5.1375933641104545</v>
      </c>
      <c r="M14" s="85">
        <f t="shared" si="7"/>
        <v>8.6152407627760059</v>
      </c>
      <c r="N14" s="85">
        <f t="shared" si="7"/>
        <v>3.0890878528312404</v>
      </c>
      <c r="O14" s="85">
        <f t="shared" si="7"/>
        <v>6.5612052580142848</v>
      </c>
      <c r="P14" s="85">
        <f t="shared" si="7"/>
        <v>4.4178325635590658</v>
      </c>
    </row>
    <row r="15" spans="2:31" s="82" customFormat="1" x14ac:dyDescent="0.25">
      <c r="E15" s="85">
        <f>+E14/$D$14*100</f>
        <v>22.681445896066286</v>
      </c>
      <c r="F15" s="85">
        <f t="shared" ref="F15:P15" si="8">+F14/$D$14*100</f>
        <v>1.9624811836719733</v>
      </c>
      <c r="G15" s="85">
        <f t="shared" si="8"/>
        <v>6.8186066236883072</v>
      </c>
      <c r="H15" s="85">
        <f t="shared" si="8"/>
        <v>14.46309881722471</v>
      </c>
      <c r="I15" s="85">
        <f t="shared" si="8"/>
        <v>5.5086699992304862</v>
      </c>
      <c r="J15" s="85">
        <f t="shared" si="8"/>
        <v>6.4456960754137107</v>
      </c>
      <c r="K15" s="85">
        <f t="shared" si="8"/>
        <v>14.299041608908011</v>
      </c>
      <c r="L15" s="85">
        <f t="shared" si="8"/>
        <v>5.1375933630957968</v>
      </c>
      <c r="M15" s="85">
        <f t="shared" si="8"/>
        <v>8.6152407610745225</v>
      </c>
      <c r="N15" s="85">
        <f t="shared" si="8"/>
        <v>3.0890878522211556</v>
      </c>
      <c r="O15" s="85">
        <f t="shared" si="8"/>
        <v>6.561205256718468</v>
      </c>
      <c r="P15" s="85">
        <f t="shared" si="8"/>
        <v>4.4178325626865584</v>
      </c>
    </row>
    <row r="16" spans="2:31" s="82" customFormat="1" x14ac:dyDescent="0.25">
      <c r="B16" s="235" t="s">
        <v>68</v>
      </c>
      <c r="C16" s="235"/>
      <c r="D16" s="235"/>
      <c r="E16" s="83">
        <f>+NAC!C3*100</f>
        <v>26.984734999999993</v>
      </c>
      <c r="F16" s="83">
        <f>+NAC!D3*100</f>
        <v>3.4963999999999995</v>
      </c>
      <c r="G16" s="83">
        <f>+NAC!E3*100</f>
        <v>9.8898250000000001</v>
      </c>
      <c r="H16" s="83">
        <f>+NAC!F3*100</f>
        <v>9.4301490000000019</v>
      </c>
      <c r="I16" s="83">
        <f>+NAC!G3*100</f>
        <v>6.4043699999999992</v>
      </c>
      <c r="J16" s="83">
        <f>+NAC!H3*100</f>
        <v>7.9777699999999996</v>
      </c>
      <c r="K16" s="83">
        <f>+NAC!I3*100</f>
        <v>11.018340999999999</v>
      </c>
      <c r="L16" s="83">
        <f>+NAC!J3*100</f>
        <v>2.8207230000000001</v>
      </c>
      <c r="M16" s="83">
        <f>+NAC!K3*100</f>
        <v>7.2598650000000005</v>
      </c>
      <c r="N16" s="83">
        <f>+NAC!L3*100</f>
        <v>2.2966099999999998</v>
      </c>
      <c r="O16" s="83">
        <f>+NAC!M3*100</f>
        <v>8.8995130000000007</v>
      </c>
      <c r="P16" s="83">
        <f>+NAC!N3*100</f>
        <v>3.5216990000000004</v>
      </c>
    </row>
    <row r="17" spans="1:44" s="82" customFormat="1" x14ac:dyDescent="0.25"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1:44" s="82" customFormat="1" x14ac:dyDescent="0.25">
      <c r="B18" s="82" t="str">
        <f>+B3</f>
        <v>Metropolitana</v>
      </c>
      <c r="C18" s="82">
        <f>+C3</f>
        <v>1</v>
      </c>
      <c r="D18" s="84">
        <f>+SUM(E18:P18)</f>
        <v>5.3543876230606688</v>
      </c>
      <c r="E18" s="85">
        <v>1.9349611370040931</v>
      </c>
      <c r="F18" s="85">
        <v>0.12168812893791965</v>
      </c>
      <c r="G18" s="85">
        <v>0.41853347594208912</v>
      </c>
      <c r="H18" s="85">
        <v>0.77375850365731824</v>
      </c>
      <c r="I18" s="85">
        <v>0.21936695439667109</v>
      </c>
      <c r="J18" s="85">
        <v>0.19326748070319474</v>
      </c>
      <c r="K18" s="85">
        <v>0.51511980547378677</v>
      </c>
      <c r="L18" s="85">
        <v>0.25717211246244204</v>
      </c>
      <c r="M18" s="85">
        <v>0.39461711649455111</v>
      </c>
      <c r="N18" s="85">
        <v>8.0694592683317523E-2</v>
      </c>
      <c r="O18" s="85">
        <v>0.23803184392674676</v>
      </c>
      <c r="P18" s="85">
        <v>0.20717647137853848</v>
      </c>
    </row>
    <row r="19" spans="1:44" s="82" customFormat="1" x14ac:dyDescent="0.25">
      <c r="B19" s="82" t="str">
        <f t="shared" ref="B19:C27" si="9">+B4</f>
        <v>Metropolitana</v>
      </c>
      <c r="C19" s="82">
        <f t="shared" si="9"/>
        <v>2</v>
      </c>
      <c r="D19" s="84">
        <f t="shared" ref="D19:D27" si="10">+SUM(E19:P19)</f>
        <v>6.486228503795509</v>
      </c>
      <c r="E19" s="85">
        <v>2.1470930335396714</v>
      </c>
      <c r="F19" s="85">
        <v>0.14160184085571251</v>
      </c>
      <c r="G19" s="85">
        <v>0.5278034898326267</v>
      </c>
      <c r="H19" s="85">
        <v>0.90656984861916157</v>
      </c>
      <c r="I19" s="85">
        <v>0.26838852504553162</v>
      </c>
      <c r="J19" s="85">
        <v>0.30233463132315352</v>
      </c>
      <c r="K19" s="85">
        <v>0.71498913024603494</v>
      </c>
      <c r="L19" s="85">
        <v>0.33672089364780766</v>
      </c>
      <c r="M19" s="85">
        <v>0.51736806123390866</v>
      </c>
      <c r="N19" s="85">
        <v>0.11446307604056268</v>
      </c>
      <c r="O19" s="85">
        <v>0.28162479687534236</v>
      </c>
      <c r="P19" s="85">
        <v>0.22727117653599482</v>
      </c>
    </row>
    <row r="20" spans="1:44" s="82" customFormat="1" x14ac:dyDescent="0.25">
      <c r="B20" s="82" t="str">
        <f t="shared" si="9"/>
        <v>Metropolitana</v>
      </c>
      <c r="C20" s="82">
        <f t="shared" si="9"/>
        <v>3</v>
      </c>
      <c r="D20" s="84">
        <f t="shared" si="10"/>
        <v>7.5706921257170974</v>
      </c>
      <c r="E20" s="85">
        <v>2.1773913312958935</v>
      </c>
      <c r="F20" s="85">
        <v>0.16260084223000415</v>
      </c>
      <c r="G20" s="85">
        <v>0.56178747638730853</v>
      </c>
      <c r="H20" s="85">
        <v>1.2033749885001324</v>
      </c>
      <c r="I20" s="85">
        <v>0.31155950227188317</v>
      </c>
      <c r="J20" s="85">
        <v>0.36029321088952154</v>
      </c>
      <c r="K20" s="85">
        <v>0.92852279425998352</v>
      </c>
      <c r="L20" s="85">
        <v>0.43079793425069063</v>
      </c>
      <c r="M20" s="85">
        <v>0.5664895916778302</v>
      </c>
      <c r="N20" s="85">
        <v>0.19301900949107936</v>
      </c>
      <c r="O20" s="85">
        <v>0.37740817475830568</v>
      </c>
      <c r="P20" s="85">
        <v>0.29744726970446461</v>
      </c>
    </row>
    <row r="21" spans="1:44" s="82" customFormat="1" x14ac:dyDescent="0.25">
      <c r="B21" s="82" t="str">
        <f t="shared" si="9"/>
        <v>Metropolitana</v>
      </c>
      <c r="C21" s="82">
        <f t="shared" si="9"/>
        <v>4</v>
      </c>
      <c r="D21" s="84">
        <f t="shared" si="10"/>
        <v>7.8305041271066296</v>
      </c>
      <c r="E21" s="85">
        <v>2.0878182493866104</v>
      </c>
      <c r="F21" s="85">
        <v>0.2022729584370431</v>
      </c>
      <c r="G21" s="85">
        <v>0.57018842489055444</v>
      </c>
      <c r="H21" s="85">
        <v>1.0713882575692109</v>
      </c>
      <c r="I21" s="85">
        <v>0.39183480611029214</v>
      </c>
      <c r="J21" s="85">
        <v>0.37127750535210569</v>
      </c>
      <c r="K21" s="85">
        <v>1.1172332873907751</v>
      </c>
      <c r="L21" s="85">
        <v>0.43027143739862977</v>
      </c>
      <c r="M21" s="85">
        <v>0.63036984582108346</v>
      </c>
      <c r="N21" s="85">
        <v>0.20108040296955379</v>
      </c>
      <c r="O21" s="85">
        <v>0.44023041909701921</v>
      </c>
      <c r="P21" s="85">
        <v>0.31653853268375109</v>
      </c>
    </row>
    <row r="22" spans="1:44" s="82" customFormat="1" x14ac:dyDescent="0.25">
      <c r="B22" s="82" t="str">
        <f t="shared" si="9"/>
        <v>Metropolitana</v>
      </c>
      <c r="C22" s="82">
        <f t="shared" si="9"/>
        <v>5</v>
      </c>
      <c r="D22" s="84">
        <f t="shared" si="10"/>
        <v>8.1209117311418471</v>
      </c>
      <c r="E22" s="85">
        <v>2.1148347156223437</v>
      </c>
      <c r="F22" s="85">
        <v>0.15853373037419219</v>
      </c>
      <c r="G22" s="85">
        <v>0.58597488716428847</v>
      </c>
      <c r="H22" s="85">
        <v>1.1854525098655735</v>
      </c>
      <c r="I22" s="85">
        <v>0.35695113708925391</v>
      </c>
      <c r="J22" s="85">
        <v>0.51653153936809548</v>
      </c>
      <c r="K22" s="85">
        <v>1.0729637398726446</v>
      </c>
      <c r="L22" s="85">
        <v>0.47389863679800603</v>
      </c>
      <c r="M22" s="85">
        <v>0.64206142193806048</v>
      </c>
      <c r="N22" s="85">
        <v>0.19398224268137512</v>
      </c>
      <c r="O22" s="85">
        <v>0.4785728892786133</v>
      </c>
      <c r="P22" s="85">
        <v>0.34115428108940005</v>
      </c>
    </row>
    <row r="23" spans="1:44" s="82" customFormat="1" x14ac:dyDescent="0.25">
      <c r="B23" s="82" t="str">
        <f t="shared" si="9"/>
        <v>Metropolitana</v>
      </c>
      <c r="C23" s="82">
        <f t="shared" si="9"/>
        <v>6</v>
      </c>
      <c r="D23" s="84">
        <f t="shared" si="10"/>
        <v>9.4963569776528498</v>
      </c>
      <c r="E23" s="85">
        <v>2.3556841341025572</v>
      </c>
      <c r="F23" s="85">
        <v>0.18167464908673533</v>
      </c>
      <c r="G23" s="85">
        <v>0.68180684407768266</v>
      </c>
      <c r="H23" s="85">
        <v>1.3894973824127972</v>
      </c>
      <c r="I23" s="85">
        <v>0.46957440571954873</v>
      </c>
      <c r="J23" s="85">
        <v>0.55729396908753459</v>
      </c>
      <c r="K23" s="85">
        <v>1.2449351257359633</v>
      </c>
      <c r="L23" s="85">
        <v>0.53294176252112924</v>
      </c>
      <c r="M23" s="85">
        <v>0.76760260296104021</v>
      </c>
      <c r="N23" s="85">
        <v>0.34782713272421023</v>
      </c>
      <c r="O23" s="85">
        <v>0.56708584850576016</v>
      </c>
      <c r="P23" s="85">
        <v>0.40043312071789022</v>
      </c>
    </row>
    <row r="24" spans="1:44" s="82" customFormat="1" x14ac:dyDescent="0.25">
      <c r="B24" s="82" t="str">
        <f t="shared" si="9"/>
        <v>Metropolitana</v>
      </c>
      <c r="C24" s="82">
        <f t="shared" si="9"/>
        <v>7</v>
      </c>
      <c r="D24" s="84">
        <f t="shared" si="10"/>
        <v>10.556800927472226</v>
      </c>
      <c r="E24" s="85">
        <v>2.3296516400297991</v>
      </c>
      <c r="F24" s="85">
        <v>0.18386638644790876</v>
      </c>
      <c r="G24" s="85">
        <v>0.71262321946357321</v>
      </c>
      <c r="H24" s="85">
        <v>1.4912284535389462</v>
      </c>
      <c r="I24" s="85">
        <v>0.51598568672955369</v>
      </c>
      <c r="J24" s="85">
        <v>0.68945470882447113</v>
      </c>
      <c r="K24" s="85">
        <v>1.6945753516654904</v>
      </c>
      <c r="L24" s="85">
        <v>0.57345457001636668</v>
      </c>
      <c r="M24" s="85">
        <v>0.89328401413446212</v>
      </c>
      <c r="N24" s="85">
        <v>0.33153570901413065</v>
      </c>
      <c r="O24" s="85">
        <v>0.669168296458996</v>
      </c>
      <c r="P24" s="85">
        <v>0.47197289114852981</v>
      </c>
    </row>
    <row r="25" spans="1:44" s="82" customFormat="1" x14ac:dyDescent="0.25">
      <c r="B25" s="82" t="str">
        <f t="shared" si="9"/>
        <v>Metropolitana</v>
      </c>
      <c r="C25" s="82">
        <f t="shared" si="9"/>
        <v>8</v>
      </c>
      <c r="D25" s="84">
        <f t="shared" si="10"/>
        <v>11.875925093307874</v>
      </c>
      <c r="E25" s="85">
        <v>2.3993156499640946</v>
      </c>
      <c r="F25" s="85">
        <v>0.20828928990320753</v>
      </c>
      <c r="G25" s="85">
        <v>0.80733596274460817</v>
      </c>
      <c r="H25" s="85">
        <v>1.6600376440196938</v>
      </c>
      <c r="I25" s="85">
        <v>0.68694677720752928</v>
      </c>
      <c r="J25" s="85">
        <v>0.83971683956337395</v>
      </c>
      <c r="K25" s="85">
        <v>1.8936090685907501</v>
      </c>
      <c r="L25" s="85">
        <v>0.61227173177753125</v>
      </c>
      <c r="M25" s="85">
        <v>1.0156227539319558</v>
      </c>
      <c r="N25" s="85">
        <v>0.39538244648354193</v>
      </c>
      <c r="O25" s="85">
        <v>0.83959820281724751</v>
      </c>
      <c r="P25" s="85">
        <v>0.51779872630434176</v>
      </c>
    </row>
    <row r="26" spans="1:44" s="82" customFormat="1" x14ac:dyDescent="0.25">
      <c r="B26" s="82" t="str">
        <f t="shared" si="9"/>
        <v>Metropolitana</v>
      </c>
      <c r="C26" s="82">
        <f t="shared" si="9"/>
        <v>9</v>
      </c>
      <c r="D26" s="84">
        <f t="shared" si="10"/>
        <v>14.177590656732361</v>
      </c>
      <c r="E26" s="85">
        <v>2.5668209821186956</v>
      </c>
      <c r="F26" s="85">
        <v>0.26745817220903301</v>
      </c>
      <c r="G26" s="85">
        <v>0.86098198627892319</v>
      </c>
      <c r="H26" s="85">
        <v>2.1144710571374894</v>
      </c>
      <c r="I26" s="85">
        <v>0.84201531133993612</v>
      </c>
      <c r="J26" s="85">
        <v>1.0986182933443671</v>
      </c>
      <c r="K26" s="85">
        <v>2.1272715491977756</v>
      </c>
      <c r="L26" s="85">
        <v>0.69281937791299564</v>
      </c>
      <c r="M26" s="85">
        <v>1.2410312768476484</v>
      </c>
      <c r="N26" s="85">
        <v>0.58855260348760396</v>
      </c>
      <c r="O26" s="85">
        <v>1.1090898087913283</v>
      </c>
      <c r="P26" s="85">
        <v>0.66846023806656585</v>
      </c>
    </row>
    <row r="27" spans="1:44" s="82" customFormat="1" x14ac:dyDescent="0.25">
      <c r="B27" s="82" t="str">
        <f t="shared" si="9"/>
        <v>Metropolitana</v>
      </c>
      <c r="C27" s="82">
        <f t="shared" si="9"/>
        <v>10</v>
      </c>
      <c r="D27" s="84">
        <f t="shared" si="10"/>
        <v>18.530602253762602</v>
      </c>
      <c r="E27" s="85">
        <v>2.5678750274820419</v>
      </c>
      <c r="F27" s="85">
        <v>0.33449518557780084</v>
      </c>
      <c r="G27" s="85">
        <v>1.0915708582533057</v>
      </c>
      <c r="H27" s="85">
        <v>2.6673201747608015</v>
      </c>
      <c r="I27" s="85">
        <v>1.4460468944082308</v>
      </c>
      <c r="J27" s="85">
        <v>1.516907898230897</v>
      </c>
      <c r="K27" s="85">
        <v>2.9898217592988221</v>
      </c>
      <c r="L27" s="85">
        <v>0.79724490732485576</v>
      </c>
      <c r="M27" s="85">
        <v>1.9467940777354655</v>
      </c>
      <c r="N27" s="85">
        <v>0.64255063725586536</v>
      </c>
      <c r="O27" s="85">
        <v>1.5603949775049257</v>
      </c>
      <c r="P27" s="85">
        <v>0.96957985592958906</v>
      </c>
    </row>
    <row r="28" spans="1:44" s="94" customFormat="1" ht="15.75" thickBot="1" x14ac:dyDescent="0.3">
      <c r="D28" s="95"/>
    </row>
    <row r="29" spans="1:44" s="88" customFormat="1" x14ac:dyDescent="0.25">
      <c r="A29" s="89" t="s">
        <v>69</v>
      </c>
      <c r="E29" s="234" t="s">
        <v>70</v>
      </c>
      <c r="F29" s="234"/>
      <c r="G29" s="234"/>
      <c r="H29" s="234"/>
      <c r="I29" s="234"/>
      <c r="J29" s="234"/>
      <c r="K29" s="234"/>
      <c r="L29" s="234"/>
      <c r="M29" s="234"/>
      <c r="N29" s="234"/>
      <c r="Q29" s="234" t="s">
        <v>71</v>
      </c>
      <c r="R29" s="234"/>
      <c r="S29" s="234"/>
      <c r="T29" s="234"/>
      <c r="U29" s="234"/>
      <c r="V29" s="234"/>
      <c r="W29" s="234"/>
      <c r="X29" s="234"/>
      <c r="Y29" s="234"/>
      <c r="Z29" s="234"/>
      <c r="AD29" s="234" t="s">
        <v>72</v>
      </c>
      <c r="AE29" s="234"/>
      <c r="AF29" s="234"/>
      <c r="AG29" s="234"/>
      <c r="AH29" s="234"/>
      <c r="AI29" s="234"/>
      <c r="AJ29" s="234"/>
      <c r="AK29" s="234"/>
      <c r="AL29" s="234"/>
      <c r="AM29" s="234"/>
    </row>
    <row r="30" spans="1:44" s="105" customFormat="1" x14ac:dyDescent="0.25">
      <c r="E30" s="106" cm="1">
        <f t="array" ref="E30:N30">+TRANSPOSE(D3:D12)</f>
        <v>5.5433412486496252</v>
      </c>
      <c r="F30" s="106">
        <v>6.66964444354441</v>
      </c>
      <c r="G30" s="106">
        <v>7.6096910693003306</v>
      </c>
      <c r="H30" s="106">
        <v>7.9122331046053018</v>
      </c>
      <c r="I30" s="106">
        <v>8.1689857899144602</v>
      </c>
      <c r="J30" s="106">
        <v>9.5025946006860131</v>
      </c>
      <c r="K30" s="106">
        <v>10.462094365794533</v>
      </c>
      <c r="L30" s="106">
        <v>11.813602452653903</v>
      </c>
      <c r="M30" s="106">
        <v>14.03660400074746</v>
      </c>
      <c r="N30" s="106">
        <v>18.281208943853635</v>
      </c>
      <c r="AQ30" s="107" t="s">
        <v>73</v>
      </c>
      <c r="AR30" s="107" t="s">
        <v>74</v>
      </c>
    </row>
    <row r="31" spans="1:44" s="96" customFormat="1" ht="15.75" thickBot="1" x14ac:dyDescent="0.3">
      <c r="E31" s="96">
        <v>1</v>
      </c>
      <c r="F31" s="96">
        <f>+E31+1</f>
        <v>2</v>
      </c>
      <c r="G31" s="96">
        <f t="shared" ref="G31:N31" si="11">+F31+1</f>
        <v>3</v>
      </c>
      <c r="H31" s="96">
        <f t="shared" si="11"/>
        <v>4</v>
      </c>
      <c r="I31" s="96">
        <f t="shared" si="11"/>
        <v>5</v>
      </c>
      <c r="J31" s="96">
        <f t="shared" si="11"/>
        <v>6</v>
      </c>
      <c r="K31" s="96">
        <f t="shared" si="11"/>
        <v>7</v>
      </c>
      <c r="L31" s="96">
        <f t="shared" si="11"/>
        <v>8</v>
      </c>
      <c r="M31" s="96">
        <f t="shared" si="11"/>
        <v>9</v>
      </c>
      <c r="N31" s="96">
        <f t="shared" si="11"/>
        <v>10</v>
      </c>
      <c r="O31" s="96" t="s">
        <v>79</v>
      </c>
      <c r="Q31" s="96">
        <f t="shared" ref="Q31:Z31" si="12">+E31</f>
        <v>1</v>
      </c>
      <c r="R31" s="96">
        <f t="shared" si="12"/>
        <v>2</v>
      </c>
      <c r="S31" s="96">
        <f t="shared" si="12"/>
        <v>3</v>
      </c>
      <c r="T31" s="96">
        <f t="shared" si="12"/>
        <v>4</v>
      </c>
      <c r="U31" s="96">
        <f t="shared" si="12"/>
        <v>5</v>
      </c>
      <c r="V31" s="96">
        <f t="shared" si="12"/>
        <v>6</v>
      </c>
      <c r="W31" s="96">
        <f t="shared" si="12"/>
        <v>7</v>
      </c>
      <c r="X31" s="96">
        <f t="shared" si="12"/>
        <v>8</v>
      </c>
      <c r="Y31" s="96">
        <f t="shared" si="12"/>
        <v>9</v>
      </c>
      <c r="Z31" s="96">
        <f t="shared" si="12"/>
        <v>10</v>
      </c>
      <c r="AA31" s="96" t="s">
        <v>79</v>
      </c>
      <c r="AB31" s="96" t="s">
        <v>80</v>
      </c>
      <c r="AD31" s="96">
        <f>+Q31</f>
        <v>1</v>
      </c>
      <c r="AE31" s="96">
        <f>+R31</f>
        <v>2</v>
      </c>
      <c r="AF31" s="96">
        <f t="shared" ref="AF31:AO31" si="13">+S31</f>
        <v>3</v>
      </c>
      <c r="AG31" s="96">
        <f t="shared" si="13"/>
        <v>4</v>
      </c>
      <c r="AH31" s="96">
        <f t="shared" si="13"/>
        <v>5</v>
      </c>
      <c r="AI31" s="96">
        <f t="shared" si="13"/>
        <v>6</v>
      </c>
      <c r="AJ31" s="96">
        <f t="shared" si="13"/>
        <v>7</v>
      </c>
      <c r="AK31" s="96">
        <f t="shared" si="13"/>
        <v>8</v>
      </c>
      <c r="AL31" s="96">
        <f t="shared" si="13"/>
        <v>9</v>
      </c>
      <c r="AM31" s="96">
        <f t="shared" si="13"/>
        <v>10</v>
      </c>
      <c r="AN31" s="96" t="str">
        <f t="shared" si="13"/>
        <v>Total</v>
      </c>
      <c r="AO31" s="96" t="str">
        <f t="shared" si="13"/>
        <v>GBA INDEC</v>
      </c>
      <c r="AQ31" s="96" t="s">
        <v>81</v>
      </c>
      <c r="AR31" s="96" t="s">
        <v>81</v>
      </c>
    </row>
    <row r="32" spans="1:44" x14ac:dyDescent="0.25">
      <c r="B32" s="110">
        <f>+ROW()</f>
        <v>32</v>
      </c>
      <c r="D32" s="37">
        <f>+NAC!A5</f>
        <v>42705</v>
      </c>
      <c r="E32" s="19" cm="1">
        <f t="array" ref="E32">+SUMPRODUCT($E$3:$P$3/100,NAC!$C5:$N5)/D$3*100</f>
        <v>100</v>
      </c>
      <c r="F32" s="19" cm="1">
        <f t="array" ref="F32">+SUMPRODUCT($E$4:$P$4/100,NAC!$C5:$N5)/D$4*100</f>
        <v>100</v>
      </c>
      <c r="G32" s="19" cm="1">
        <f t="array" ref="G32">+SUMPRODUCT($E$5:$P$5/100,NAC!$C5:$N5)/D$5*100</f>
        <v>100</v>
      </c>
      <c r="H32" s="19" cm="1">
        <f t="array" ref="H32">+SUMPRODUCT($E$6:$P$6/100,NAC!$C5:$N5)/D$6*100</f>
        <v>100</v>
      </c>
      <c r="I32" s="19" cm="1">
        <f t="array" ref="I32">+SUMPRODUCT($E$7:$P$7/100,NAC!$C5:$N5)/D$7*100</f>
        <v>100</v>
      </c>
      <c r="J32" s="19" cm="1">
        <f t="array" ref="J32">+SUMPRODUCT($E$8:$P$8/100,NAC!$C5:$N5)/D$8*100</f>
        <v>100</v>
      </c>
      <c r="K32" s="19" cm="1">
        <f t="array" ref="K32">+SUMPRODUCT($E$9:$P$9/100,NAC!$C5:$N5)/D$9*100</f>
        <v>100</v>
      </c>
      <c r="L32" s="19" cm="1">
        <f t="array" ref="L32">+SUMPRODUCT($E$10:$P$10/100,NAC!$C5:$N5)/D$10*100</f>
        <v>100</v>
      </c>
      <c r="M32" s="19" cm="1">
        <f t="array" ref="M32">+SUMPRODUCT($E$11:$P$11/100,NAC!$C5:$N5)/D$11*100</f>
        <v>100</v>
      </c>
      <c r="N32" s="19" cm="1">
        <f t="array" ref="N32">+SUMPRODUCT($E$12:$P$12/100,NAC!$C5:$N5)/D$12*100</f>
        <v>100</v>
      </c>
      <c r="O32" s="19" cm="1">
        <f t="array" ref="O32">+SUMPRODUCT(_xlfn.ANCHORARRAY($E$30)/100,$E32:$N32)/$D$14*100</f>
        <v>100</v>
      </c>
    </row>
    <row r="33" spans="2:44" x14ac:dyDescent="0.25">
      <c r="B33" s="110">
        <f t="shared" ref="B33:B96" si="14">+ROW()</f>
        <v>33</v>
      </c>
      <c r="D33" s="37">
        <f>+NAC!A6</f>
        <v>42736</v>
      </c>
      <c r="E33" s="19" cm="1">
        <f t="array" ref="E33">+SUMPRODUCT($E$3:$P$3/100,NAC!$C6:$N6)/D$3*100</f>
        <v>101.41416289145005</v>
      </c>
      <c r="F33" s="19" cm="1">
        <f t="array" ref="F33">+SUMPRODUCT($E$4:$P$4/100,NAC!$C6:$N6)/D$4*100</f>
        <v>101.43478898109446</v>
      </c>
      <c r="G33" s="19" cm="1">
        <f t="array" ref="G33">+SUMPRODUCT($E$5:$P$5/100,NAC!$C6:$N6)/D$5*100</f>
        <v>101.48524644312276</v>
      </c>
      <c r="H33" s="19" cm="1">
        <f t="array" ref="H33">+SUMPRODUCT($E$6:$P$6/100,NAC!$C6:$N6)/D$6*100</f>
        <v>101.51376843313828</v>
      </c>
      <c r="I33" s="19" cm="1">
        <f t="array" ref="I33">+SUMPRODUCT($E$7:$P$7/100,NAC!$C6:$N6)/D$7*100</f>
        <v>101.54988617471005</v>
      </c>
      <c r="J33" s="19" cm="1">
        <f t="array" ref="J33">+SUMPRODUCT($E$8:$P$8/100,NAC!$C6:$N6)/D$8*100</f>
        <v>101.54072330966039</v>
      </c>
      <c r="K33" s="19" cm="1">
        <f t="array" ref="K33">+SUMPRODUCT($E$9:$P$9/100,NAC!$C6:$N6)/D$9*100</f>
        <v>101.60230068854995</v>
      </c>
      <c r="L33" s="19" cm="1">
        <f t="array" ref="L33">+SUMPRODUCT($E$10:$P$10/100,NAC!$C6:$N6)/D$10*100</f>
        <v>101.6172308776468</v>
      </c>
      <c r="M33" s="19" cm="1">
        <f t="array" ref="M33">+SUMPRODUCT($E$11:$P$11/100,NAC!$C6:$N6)/D$11*100</f>
        <v>101.6639697407163</v>
      </c>
      <c r="N33" s="19" cm="1">
        <f t="array" ref="N33">+SUMPRODUCT($E$12:$P$12/100,NAC!$C6:$N6)/D$12*100</f>
        <v>101.71809515724716</v>
      </c>
      <c r="O33" s="19" cm="1">
        <f t="array" ref="O33">+SUMPRODUCT(_xlfn.ANCHORARRAY($E$30)/100,$E33:$N33)/$D$14*100</f>
        <v>101.58624226799999</v>
      </c>
      <c r="Q33" s="24">
        <f t="shared" ref="Q33:AA48" si="15">+E33/E32-1</f>
        <v>1.4141628914500437E-2</v>
      </c>
      <c r="R33" s="24">
        <f t="shared" si="15"/>
        <v>1.4347889810944592E-2</v>
      </c>
      <c r="S33" s="24">
        <f t="shared" si="15"/>
        <v>1.4852464431227563E-2</v>
      </c>
      <c r="T33" s="24">
        <f t="shared" si="15"/>
        <v>1.513768433138285E-2</v>
      </c>
      <c r="U33" s="24">
        <f t="shared" si="15"/>
        <v>1.5498861747100579E-2</v>
      </c>
      <c r="V33" s="24">
        <f t="shared" si="15"/>
        <v>1.5407233096603967E-2</v>
      </c>
      <c r="W33" s="24">
        <f t="shared" si="15"/>
        <v>1.6023006885499402E-2</v>
      </c>
      <c r="X33" s="24">
        <f t="shared" si="15"/>
        <v>1.6172308776468025E-2</v>
      </c>
      <c r="Y33" s="24">
        <f t="shared" si="15"/>
        <v>1.6639697407162979E-2</v>
      </c>
      <c r="Z33" s="24">
        <f t="shared" si="15"/>
        <v>1.7180951572471681E-2</v>
      </c>
      <c r="AA33" s="24">
        <f t="shared" si="15"/>
        <v>1.5862422679999932E-2</v>
      </c>
      <c r="AB33" s="24">
        <f>+NAC!Y6</f>
        <v>1.6000000000000014E-2</v>
      </c>
      <c r="AQ33" s="24">
        <f t="shared" ref="AQ33:AQ96" si="16">+Q33-Z33</f>
        <v>-3.039322657971244E-3</v>
      </c>
    </row>
    <row r="34" spans="2:44" x14ac:dyDescent="0.25">
      <c r="B34" s="110">
        <f t="shared" si="14"/>
        <v>34</v>
      </c>
      <c r="D34" s="37">
        <f>+NAC!A7</f>
        <v>42767</v>
      </c>
      <c r="E34" s="19" cm="1">
        <f t="array" ref="E34">+SUMPRODUCT($E$3:$P$3/100,NAC!$C7:$N7)/D$3*100</f>
        <v>103.4710011317179</v>
      </c>
      <c r="F34" s="19" cm="1">
        <f t="array" ref="F34">+SUMPRODUCT($E$4:$P$4/100,NAC!$C7:$N7)/D$4*100</f>
        <v>103.47940456169962</v>
      </c>
      <c r="G34" s="19" cm="1">
        <f t="array" ref="G34">+SUMPRODUCT($E$5:$P$5/100,NAC!$C7:$N7)/D$5*100</f>
        <v>103.61685109475837</v>
      </c>
      <c r="H34" s="19" cm="1">
        <f t="array" ref="H34">+SUMPRODUCT($E$6:$P$6/100,NAC!$C7:$N7)/D$6*100</f>
        <v>103.59038200445912</v>
      </c>
      <c r="I34" s="19" cm="1">
        <f t="array" ref="I34">+SUMPRODUCT($E$7:$P$7/100,NAC!$C7:$N7)/D$7*100</f>
        <v>103.65397599685282</v>
      </c>
      <c r="J34" s="19" cm="1">
        <f t="array" ref="J34">+SUMPRODUCT($E$8:$P$8/100,NAC!$C7:$N7)/D$8*100</f>
        <v>103.63906705006791</v>
      </c>
      <c r="K34" s="19" cm="1">
        <f t="array" ref="K34">+SUMPRODUCT($E$9:$P$9/100,NAC!$C7:$N7)/D$9*100</f>
        <v>103.69130253626217</v>
      </c>
      <c r="L34" s="19" cm="1">
        <f t="array" ref="L34">+SUMPRODUCT($E$10:$P$10/100,NAC!$C7:$N7)/D$10*100</f>
        <v>103.68716287641351</v>
      </c>
      <c r="M34" s="19" cm="1">
        <f t="array" ref="M34">+SUMPRODUCT($E$11:$P$11/100,NAC!$C7:$N7)/D$11*100</f>
        <v>103.78926760784827</v>
      </c>
      <c r="N34" s="19" cm="1">
        <f t="array" ref="N34">+SUMPRODUCT($E$12:$P$12/100,NAC!$C7:$N7)/D$12*100</f>
        <v>103.77061949668172</v>
      </c>
      <c r="O34" s="19" cm="1">
        <f t="array" ref="O34">+SUMPRODUCT(_xlfn.ANCHORARRAY($E$30)/100,$E34:$N34)/$D$14*100</f>
        <v>103.671056143</v>
      </c>
      <c r="Q34" s="24">
        <f t="shared" si="15"/>
        <v>2.0281567994298921E-2</v>
      </c>
      <c r="R34" s="24">
        <f t="shared" si="15"/>
        <v>2.0156946163571554E-2</v>
      </c>
      <c r="S34" s="24">
        <f t="shared" si="15"/>
        <v>2.1004084104286669E-2</v>
      </c>
      <c r="T34" s="24">
        <f t="shared" si="15"/>
        <v>2.0456472096084033E-2</v>
      </c>
      <c r="U34" s="24">
        <f t="shared" si="15"/>
        <v>2.0719765441418847E-2</v>
      </c>
      <c r="V34" s="24">
        <f t="shared" si="15"/>
        <v>2.0665046220011307E-2</v>
      </c>
      <c r="W34" s="24">
        <f t="shared" si="15"/>
        <v>2.0560576222735438E-2</v>
      </c>
      <c r="X34" s="24">
        <f t="shared" si="15"/>
        <v>2.0369891807611173E-2</v>
      </c>
      <c r="Y34" s="24">
        <f t="shared" si="15"/>
        <v>2.0905123738059084E-2</v>
      </c>
      <c r="Z34" s="24">
        <f t="shared" si="15"/>
        <v>2.0178556590757291E-2</v>
      </c>
      <c r="AA34" s="24">
        <f t="shared" si="15"/>
        <v>2.0522600585027639E-2</v>
      </c>
      <c r="AB34" s="24">
        <f>+NAC!Y7</f>
        <v>2.0669291338582862E-2</v>
      </c>
      <c r="AQ34" s="24">
        <f t="shared" si="16"/>
        <v>1.0301140354163074E-4</v>
      </c>
    </row>
    <row r="35" spans="2:44" x14ac:dyDescent="0.25">
      <c r="B35" s="110">
        <f t="shared" si="14"/>
        <v>35</v>
      </c>
      <c r="D35" s="37">
        <f>+NAC!A8</f>
        <v>42795</v>
      </c>
      <c r="E35" s="19" cm="1">
        <f t="array" ref="E35">+SUMPRODUCT($E$3:$P$3/100,NAC!$C8:$N8)/D$3*100</f>
        <v>106.07929585861342</v>
      </c>
      <c r="F35" s="19" cm="1">
        <f t="array" ref="F35">+SUMPRODUCT($E$4:$P$4/100,NAC!$C8:$N8)/D$4*100</f>
        <v>106.07584779845318</v>
      </c>
      <c r="G35" s="19" cm="1">
        <f t="array" ref="G35">+SUMPRODUCT($E$5:$P$5/100,NAC!$C8:$N8)/D$5*100</f>
        <v>106.2373319499761</v>
      </c>
      <c r="H35" s="19" cm="1">
        <f t="array" ref="H35">+SUMPRODUCT($E$6:$P$6/100,NAC!$C8:$N8)/D$6*100</f>
        <v>106.12722386421896</v>
      </c>
      <c r="I35" s="19" cm="1">
        <f t="array" ref="I35">+SUMPRODUCT($E$7:$P$7/100,NAC!$C8:$N8)/D$7*100</f>
        <v>106.19701730372853</v>
      </c>
      <c r="J35" s="19" cm="1">
        <f t="array" ref="J35">+SUMPRODUCT($E$8:$P$8/100,NAC!$C8:$N8)/D$8*100</f>
        <v>106.2513272125281</v>
      </c>
      <c r="K35" s="19" cm="1">
        <f t="array" ref="K35">+SUMPRODUCT($E$9:$P$9/100,NAC!$C8:$N8)/D$9*100</f>
        <v>106.20702280559262</v>
      </c>
      <c r="L35" s="19" cm="1">
        <f t="array" ref="L35">+SUMPRODUCT($E$10:$P$10/100,NAC!$C8:$N8)/D$10*100</f>
        <v>106.17337640807879</v>
      </c>
      <c r="M35" s="19" cm="1">
        <f t="array" ref="M35">+SUMPRODUCT($E$11:$P$11/100,NAC!$C8:$N8)/D$11*100</f>
        <v>106.30316456301372</v>
      </c>
      <c r="N35" s="19" cm="1">
        <f t="array" ref="N35">+SUMPRODUCT($E$12:$P$12/100,NAC!$C8:$N8)/D$12*100</f>
        <v>106.13927443730233</v>
      </c>
      <c r="O35" s="19" cm="1">
        <f t="array" ref="O35">+SUMPRODUCT(_xlfn.ANCHORARRAY($E$30)/100,$E35:$N35)/$D$14*100</f>
        <v>106.187713798</v>
      </c>
      <c r="Q35" s="24">
        <f t="shared" si="15"/>
        <v>2.520797806503472E-2</v>
      </c>
      <c r="R35" s="24">
        <f t="shared" si="15"/>
        <v>2.5091401015990833E-2</v>
      </c>
      <c r="S35" s="24">
        <f t="shared" si="15"/>
        <v>2.5290103178500001E-2</v>
      </c>
      <c r="T35" s="24">
        <f t="shared" si="15"/>
        <v>2.4489164058210111E-2</v>
      </c>
      <c r="U35" s="24">
        <f t="shared" si="15"/>
        <v>2.4533948480210066E-2</v>
      </c>
      <c r="V35" s="24">
        <f t="shared" si="15"/>
        <v>2.5205361615212141E-2</v>
      </c>
      <c r="W35" s="24">
        <f t="shared" si="15"/>
        <v>2.4261632439718461E-2</v>
      </c>
      <c r="X35" s="24">
        <f t="shared" si="15"/>
        <v>2.3978026427713628E-2</v>
      </c>
      <c r="Y35" s="24">
        <f t="shared" si="15"/>
        <v>2.4221164799657524E-2</v>
      </c>
      <c r="Z35" s="24">
        <f t="shared" si="15"/>
        <v>2.2825872603529751E-2</v>
      </c>
      <c r="AA35" s="24">
        <f t="shared" si="15"/>
        <v>2.4275412527182239E-2</v>
      </c>
      <c r="AB35" s="24">
        <f>+NAC!Y8</f>
        <v>2.3143683702989248E-2</v>
      </c>
      <c r="AQ35" s="24">
        <f t="shared" si="16"/>
        <v>2.3821054615049686E-3</v>
      </c>
    </row>
    <row r="36" spans="2:44" x14ac:dyDescent="0.25">
      <c r="B36" s="110">
        <f t="shared" si="14"/>
        <v>36</v>
      </c>
      <c r="D36" s="37">
        <f>+NAC!A9</f>
        <v>42826</v>
      </c>
      <c r="E36" s="19" cm="1">
        <f t="array" ref="E36">+SUMPRODUCT($E$3:$P$3/100,NAC!$C9:$N9)/D$3*100</f>
        <v>109.03366768880602</v>
      </c>
      <c r="F36" s="19" cm="1">
        <f t="array" ref="F36">+SUMPRODUCT($E$4:$P$4/100,NAC!$C9:$N9)/D$4*100</f>
        <v>109.02451454585345</v>
      </c>
      <c r="G36" s="19" cm="1">
        <f t="array" ref="G36">+SUMPRODUCT($E$5:$P$5/100,NAC!$C9:$N9)/D$5*100</f>
        <v>109.22457488200952</v>
      </c>
      <c r="H36" s="19" cm="1">
        <f t="array" ref="H36">+SUMPRODUCT($E$6:$P$6/100,NAC!$C9:$N9)/D$6*100</f>
        <v>109.00117485021592</v>
      </c>
      <c r="I36" s="19" cm="1">
        <f t="array" ref="I36">+SUMPRODUCT($E$7:$P$7/100,NAC!$C9:$N9)/D$7*100</f>
        <v>109.11536759282119</v>
      </c>
      <c r="J36" s="19" cm="1">
        <f t="array" ref="J36">+SUMPRODUCT($E$8:$P$8/100,NAC!$C9:$N9)/D$8*100</f>
        <v>109.17079507384348</v>
      </c>
      <c r="K36" s="19" cm="1">
        <f t="array" ref="K36">+SUMPRODUCT($E$9:$P$9/100,NAC!$C9:$N9)/D$9*100</f>
        <v>109.05103805183658</v>
      </c>
      <c r="L36" s="19" cm="1">
        <f t="array" ref="L36">+SUMPRODUCT($E$10:$P$10/100,NAC!$C9:$N9)/D$10*100</f>
        <v>108.98864478439982</v>
      </c>
      <c r="M36" s="19" cm="1">
        <f t="array" ref="M36">+SUMPRODUCT($E$11:$P$11/100,NAC!$C9:$N9)/D$11*100</f>
        <v>109.12311192172423</v>
      </c>
      <c r="N36" s="19" cm="1">
        <f t="array" ref="N36">+SUMPRODUCT($E$12:$P$12/100,NAC!$C9:$N9)/D$12*100</f>
        <v>108.87260591794998</v>
      </c>
      <c r="O36" s="19" cm="1">
        <f t="array" ref="O36">+SUMPRODUCT(_xlfn.ANCHORARRAY($E$30)/100,$E36:$N36)/$D$14*100</f>
        <v>109.044327829</v>
      </c>
      <c r="Q36" s="24">
        <f t="shared" si="15"/>
        <v>2.7850598048183794E-2</v>
      </c>
      <c r="R36" s="24">
        <f t="shared" si="15"/>
        <v>2.7797720297298989E-2</v>
      </c>
      <c r="S36" s="24">
        <f t="shared" si="15"/>
        <v>2.8118580137536098E-2</v>
      </c>
      <c r="T36" s="24">
        <f t="shared" si="15"/>
        <v>2.7080242762911988E-2</v>
      </c>
      <c r="U36" s="24">
        <f t="shared" si="15"/>
        <v>2.7480529709662527E-2</v>
      </c>
      <c r="V36" s="24">
        <f t="shared" si="15"/>
        <v>2.7477001350540764E-2</v>
      </c>
      <c r="W36" s="24">
        <f t="shared" si="15"/>
        <v>2.6778033797725476E-2</v>
      </c>
      <c r="X36" s="24">
        <f t="shared" si="15"/>
        <v>2.6515765736793595E-2</v>
      </c>
      <c r="Y36" s="24">
        <f t="shared" si="15"/>
        <v>2.6527407441750306E-2</v>
      </c>
      <c r="Z36" s="24">
        <f t="shared" si="15"/>
        <v>2.5752309831948761E-2</v>
      </c>
      <c r="AA36" s="24">
        <f t="shared" si="15"/>
        <v>2.6901549424391158E-2</v>
      </c>
      <c r="AB36" s="24">
        <f>+NAC!Y9</f>
        <v>2.7332704995287616E-2</v>
      </c>
      <c r="AQ36" s="24">
        <f t="shared" si="16"/>
        <v>2.0982882162350336E-3</v>
      </c>
    </row>
    <row r="37" spans="2:44" x14ac:dyDescent="0.25">
      <c r="B37" s="110">
        <f t="shared" si="14"/>
        <v>37</v>
      </c>
      <c r="D37" s="37">
        <f>+NAC!A10</f>
        <v>42856</v>
      </c>
      <c r="E37" s="19" cm="1">
        <f t="array" ref="E37">+SUMPRODUCT($E$3:$P$3/100,NAC!$C10:$N10)/D$3*100</f>
        <v>110.56641137934929</v>
      </c>
      <c r="F37" s="19" cm="1">
        <f t="array" ref="F37">+SUMPRODUCT($E$4:$P$4/100,NAC!$C10:$N10)/D$4*100</f>
        <v>110.55190160741097</v>
      </c>
      <c r="G37" s="19" cm="1">
        <f t="array" ref="G37">+SUMPRODUCT($E$5:$P$5/100,NAC!$C10:$N10)/D$5*100</f>
        <v>110.76017404261378</v>
      </c>
      <c r="H37" s="19" cm="1">
        <f t="array" ref="H37">+SUMPRODUCT($E$6:$P$6/100,NAC!$C10:$N10)/D$6*100</f>
        <v>110.53830635295068</v>
      </c>
      <c r="I37" s="19" cm="1">
        <f t="array" ref="I37">+SUMPRODUCT($E$7:$P$7/100,NAC!$C10:$N10)/D$7*100</f>
        <v>110.6467682531777</v>
      </c>
      <c r="J37" s="19" cm="1">
        <f t="array" ref="J37">+SUMPRODUCT($E$8:$P$8/100,NAC!$C10:$N10)/D$8*100</f>
        <v>110.71738507285302</v>
      </c>
      <c r="K37" s="19" cm="1">
        <f t="array" ref="K37">+SUMPRODUCT($E$9:$P$9/100,NAC!$C10:$N10)/D$9*100</f>
        <v>110.58188614421979</v>
      </c>
      <c r="L37" s="19" cm="1">
        <f t="array" ref="L37">+SUMPRODUCT($E$10:$P$10/100,NAC!$C10:$N10)/D$10*100</f>
        <v>110.54001524070584</v>
      </c>
      <c r="M37" s="19" cm="1">
        <f t="array" ref="M37">+SUMPRODUCT($E$11:$P$11/100,NAC!$C10:$N10)/D$11*100</f>
        <v>110.69003582879525</v>
      </c>
      <c r="N37" s="19" cm="1">
        <f t="array" ref="N37">+SUMPRODUCT($E$12:$P$12/100,NAC!$C10:$N10)/D$12*100</f>
        <v>110.45926007565208</v>
      </c>
      <c r="O37" s="19" cm="1">
        <f t="array" ref="O37">+SUMPRODUCT(_xlfn.ANCHORARRAY($E$30)/100,$E37:$N37)/$D$14*100</f>
        <v>110.595140164</v>
      </c>
      <c r="Q37" s="24">
        <f t="shared" si="15"/>
        <v>1.4057526661561903E-2</v>
      </c>
      <c r="R37" s="24">
        <f t="shared" si="15"/>
        <v>1.4009574524774804E-2</v>
      </c>
      <c r="S37" s="24">
        <f t="shared" si="15"/>
        <v>1.4059099449579948E-2</v>
      </c>
      <c r="T37" s="24">
        <f t="shared" si="15"/>
        <v>1.410197188100959E-2</v>
      </c>
      <c r="U37" s="24">
        <f t="shared" si="15"/>
        <v>1.4034692767302293E-2</v>
      </c>
      <c r="V37" s="24">
        <f t="shared" si="15"/>
        <v>1.4166700883358141E-2</v>
      </c>
      <c r="W37" s="24">
        <f t="shared" si="15"/>
        <v>1.4037904817151059E-2</v>
      </c>
      <c r="X37" s="24">
        <f t="shared" si="15"/>
        <v>1.4234239350116917E-2</v>
      </c>
      <c r="Y37" s="24">
        <f t="shared" si="15"/>
        <v>1.4359230409365376E-2</v>
      </c>
      <c r="Z37" s="24">
        <f t="shared" si="15"/>
        <v>1.4573492976716729E-2</v>
      </c>
      <c r="AA37" s="24">
        <f t="shared" si="15"/>
        <v>1.4221852395953416E-2</v>
      </c>
      <c r="AB37" s="24">
        <f>+NAC!Y10</f>
        <v>1.3761467889908285E-2</v>
      </c>
      <c r="AQ37" s="24">
        <f t="shared" si="16"/>
        <v>-5.1596631515482549E-4</v>
      </c>
    </row>
    <row r="38" spans="2:44" x14ac:dyDescent="0.25">
      <c r="B38" s="110">
        <f t="shared" si="14"/>
        <v>38</v>
      </c>
      <c r="D38" s="37">
        <f>+NAC!A11</f>
        <v>42887</v>
      </c>
      <c r="E38" s="19" cm="1">
        <f t="array" ref="E38">+SUMPRODUCT($E$3:$P$3/100,NAC!$C11:$N11)/D$3*100</f>
        <v>111.77440366741365</v>
      </c>
      <c r="F38" s="19" cm="1">
        <f t="array" ref="F38">+SUMPRODUCT($E$4:$P$4/100,NAC!$C11:$N11)/D$4*100</f>
        <v>111.77450403809598</v>
      </c>
      <c r="G38" s="19" cm="1">
        <f t="array" ref="G38">+SUMPRODUCT($E$5:$P$5/100,NAC!$C11:$N11)/D$5*100</f>
        <v>112.00509229979336</v>
      </c>
      <c r="H38" s="19" cm="1">
        <f t="array" ref="H38">+SUMPRODUCT($E$6:$P$6/100,NAC!$C11:$N11)/D$6*100</f>
        <v>111.7752182452018</v>
      </c>
      <c r="I38" s="19" cm="1">
        <f t="array" ref="I38">+SUMPRODUCT($E$7:$P$7/100,NAC!$C11:$N11)/D$7*100</f>
        <v>111.90889529087535</v>
      </c>
      <c r="J38" s="19" cm="1">
        <f t="array" ref="J38">+SUMPRODUCT($E$8:$P$8/100,NAC!$C11:$N11)/D$8*100</f>
        <v>111.98465636672967</v>
      </c>
      <c r="K38" s="19" cm="1">
        <f t="array" ref="K38">+SUMPRODUCT($E$9:$P$9/100,NAC!$C11:$N11)/D$9*100</f>
        <v>111.85689677143861</v>
      </c>
      <c r="L38" s="19" cm="1">
        <f t="array" ref="L38">+SUMPRODUCT($E$10:$P$10/100,NAC!$C11:$N11)/D$10*100</f>
        <v>111.82657836914782</v>
      </c>
      <c r="M38" s="19" cm="1">
        <f t="array" ref="M38">+SUMPRODUCT($E$11:$P$11/100,NAC!$C11:$N11)/D$11*100</f>
        <v>112.00319400255808</v>
      </c>
      <c r="N38" s="19" cm="1">
        <f t="array" ref="N38">+SUMPRODUCT($E$12:$P$12/100,NAC!$C11:$N11)/D$12*100</f>
        <v>111.80762732279339</v>
      </c>
      <c r="O38" s="19" cm="1">
        <f t="array" ref="O38">+SUMPRODUCT(_xlfn.ANCHORARRAY($E$30)/100,$E38:$N38)/$D$14*100</f>
        <v>111.87597786600001</v>
      </c>
      <c r="Q38" s="24">
        <f t="shared" si="15"/>
        <v>1.0925490598765908E-2</v>
      </c>
      <c r="R38" s="24">
        <f t="shared" si="15"/>
        <v>1.1059080964764378E-2</v>
      </c>
      <c r="S38" s="24">
        <f t="shared" si="15"/>
        <v>1.1239764364225469E-2</v>
      </c>
      <c r="T38" s="24">
        <f t="shared" si="15"/>
        <v>1.1189893649190097E-2</v>
      </c>
      <c r="U38" s="24">
        <f t="shared" si="15"/>
        <v>1.1406813390244741E-2</v>
      </c>
      <c r="V38" s="24">
        <f t="shared" si="15"/>
        <v>1.1446000942334056E-2</v>
      </c>
      <c r="W38" s="24">
        <f t="shared" si="15"/>
        <v>1.1530013383529658E-2</v>
      </c>
      <c r="X38" s="24">
        <f t="shared" si="15"/>
        <v>1.1638890456459938E-2</v>
      </c>
      <c r="Y38" s="24">
        <f t="shared" si="15"/>
        <v>1.1863381956022545E-2</v>
      </c>
      <c r="Z38" s="24">
        <f t="shared" si="15"/>
        <v>1.2206919059731369E-2</v>
      </c>
      <c r="AA38" s="24">
        <f t="shared" si="15"/>
        <v>1.158131993956224E-2</v>
      </c>
      <c r="AB38" s="24">
        <f>+NAC!Y11</f>
        <v>1.1764705882352899E-2</v>
      </c>
      <c r="AQ38" s="24">
        <f t="shared" si="16"/>
        <v>-1.2814284609654614E-3</v>
      </c>
    </row>
    <row r="39" spans="2:44" x14ac:dyDescent="0.25">
      <c r="B39" s="110">
        <f t="shared" si="14"/>
        <v>39</v>
      </c>
      <c r="D39" s="37">
        <f>+NAC!A12</f>
        <v>42917</v>
      </c>
      <c r="E39" s="19" cm="1">
        <f t="array" ref="E39">+SUMPRODUCT($E$3:$P$3/100,NAC!$C12:$N12)/D$3*100</f>
        <v>113.46188748374422</v>
      </c>
      <c r="F39" s="19" cm="1">
        <f t="array" ref="F39">+SUMPRODUCT($E$4:$P$4/100,NAC!$C12:$N12)/D$4*100</f>
        <v>113.49762537476795</v>
      </c>
      <c r="G39" s="19" cm="1">
        <f t="array" ref="G39">+SUMPRODUCT($E$5:$P$5/100,NAC!$C12:$N12)/D$5*100</f>
        <v>113.79135263791522</v>
      </c>
      <c r="H39" s="19" cm="1">
        <f t="array" ref="H39">+SUMPRODUCT($E$6:$P$6/100,NAC!$C12:$N12)/D$6*100</f>
        <v>113.61710482110242</v>
      </c>
      <c r="I39" s="19" cm="1">
        <f t="array" ref="I39">+SUMPRODUCT($E$7:$P$7/100,NAC!$C12:$N12)/D$7*100</f>
        <v>113.77378743148418</v>
      </c>
      <c r="J39" s="19" cm="1">
        <f t="array" ref="J39">+SUMPRODUCT($E$8:$P$8/100,NAC!$C12:$N12)/D$8*100</f>
        <v>113.84879497870821</v>
      </c>
      <c r="K39" s="19" cm="1">
        <f t="array" ref="K39">+SUMPRODUCT($E$9:$P$9/100,NAC!$C12:$N12)/D$9*100</f>
        <v>113.79286476326789</v>
      </c>
      <c r="L39" s="19" cm="1">
        <f t="array" ref="L39">+SUMPRODUCT($E$10:$P$10/100,NAC!$C12:$N12)/D$10*100</f>
        <v>113.80435314011513</v>
      </c>
      <c r="M39" s="19" cm="1">
        <f t="array" ref="M39">+SUMPRODUCT($E$11:$P$11/100,NAC!$C12:$N12)/D$11*100</f>
        <v>114.05923965317845</v>
      </c>
      <c r="N39" s="19" cm="1">
        <f t="array" ref="N39">+SUMPRODUCT($E$12:$P$12/100,NAC!$C12:$N12)/D$12*100</f>
        <v>113.97299383476923</v>
      </c>
      <c r="O39" s="19" cm="1">
        <f t="array" ref="O39">+SUMPRODUCT(_xlfn.ANCHORARRAY($E$30)/100,$E39:$N39)/$D$14*100</f>
        <v>113.81623789</v>
      </c>
      <c r="Q39" s="24">
        <f t="shared" si="15"/>
        <v>1.5097229427872394E-2</v>
      </c>
      <c r="R39" s="24">
        <f t="shared" si="15"/>
        <v>1.5416049943596022E-2</v>
      </c>
      <c r="S39" s="24">
        <f t="shared" si="15"/>
        <v>1.594802791055927E-2</v>
      </c>
      <c r="T39" s="24">
        <f t="shared" si="15"/>
        <v>1.6478487851037338E-2</v>
      </c>
      <c r="U39" s="24">
        <f t="shared" si="15"/>
        <v>1.6664378070765373E-2</v>
      </c>
      <c r="V39" s="24">
        <f t="shared" si="15"/>
        <v>1.6646375248711154E-2</v>
      </c>
      <c r="W39" s="24">
        <f t="shared" si="15"/>
        <v>1.7307542473532944E-2</v>
      </c>
      <c r="X39" s="24">
        <f t="shared" si="15"/>
        <v>1.7686088582971049E-2</v>
      </c>
      <c r="Y39" s="24">
        <f t="shared" si="15"/>
        <v>1.8357026948476296E-2</v>
      </c>
      <c r="Z39" s="24">
        <f t="shared" si="15"/>
        <v>1.9366894404478474E-2</v>
      </c>
      <c r="AA39" s="24">
        <f t="shared" si="15"/>
        <v>1.7342954770182661E-2</v>
      </c>
      <c r="AB39" s="24">
        <f>+NAC!Y12</f>
        <v>1.7889087656529412E-2</v>
      </c>
      <c r="AQ39" s="24">
        <f t="shared" si="16"/>
        <v>-4.2696649766060801E-3</v>
      </c>
    </row>
    <row r="40" spans="2:44" x14ac:dyDescent="0.25">
      <c r="B40" s="110">
        <f t="shared" si="14"/>
        <v>40</v>
      </c>
      <c r="D40" s="37">
        <f>+NAC!A13</f>
        <v>42948</v>
      </c>
      <c r="E40" s="19" cm="1">
        <f t="array" ref="E40">+SUMPRODUCT($E$3:$P$3/100,NAC!$C13:$N13)/D$3*100</f>
        <v>115.12904113219608</v>
      </c>
      <c r="F40" s="19" cm="1">
        <f t="array" ref="F40">+SUMPRODUCT($E$4:$P$4/100,NAC!$C13:$N13)/D$4*100</f>
        <v>115.13778205083358</v>
      </c>
      <c r="G40" s="19" cm="1">
        <f t="array" ref="G40">+SUMPRODUCT($E$5:$P$5/100,NAC!$C13:$N13)/D$5*100</f>
        <v>115.4343932516899</v>
      </c>
      <c r="H40" s="19" cm="1">
        <f t="array" ref="H40">+SUMPRODUCT($E$6:$P$6/100,NAC!$C13:$N13)/D$6*100</f>
        <v>115.20857814368519</v>
      </c>
      <c r="I40" s="19" cm="1">
        <f t="array" ref="I40">+SUMPRODUCT($E$7:$P$7/100,NAC!$C13:$N13)/D$7*100</f>
        <v>115.40035255354093</v>
      </c>
      <c r="J40" s="19" cm="1">
        <f t="array" ref="J40">+SUMPRODUCT($E$8:$P$8/100,NAC!$C13:$N13)/D$8*100</f>
        <v>115.46113197798269</v>
      </c>
      <c r="K40" s="19" cm="1">
        <f t="array" ref="K40">+SUMPRODUCT($E$9:$P$9/100,NAC!$C13:$N13)/D$9*100</f>
        <v>115.38572392371482</v>
      </c>
      <c r="L40" s="19" cm="1">
        <f t="array" ref="L40">+SUMPRODUCT($E$10:$P$10/100,NAC!$C13:$N13)/D$10*100</f>
        <v>115.37467394267784</v>
      </c>
      <c r="M40" s="19" cm="1">
        <f t="array" ref="M40">+SUMPRODUCT($E$11:$P$11/100,NAC!$C13:$N13)/D$11*100</f>
        <v>115.65122555711812</v>
      </c>
      <c r="N40" s="19" cm="1">
        <f t="array" ref="N40">+SUMPRODUCT($E$12:$P$12/100,NAC!$C13:$N13)/D$12*100</f>
        <v>115.50142248533145</v>
      </c>
      <c r="O40" s="19" cm="1">
        <f t="array" ref="O40">+SUMPRODUCT(_xlfn.ANCHORARRAY($E$30)/100,$E40:$N40)/$D$14*100</f>
        <v>115.410119518</v>
      </c>
      <c r="Q40" s="24">
        <f t="shared" si="15"/>
        <v>1.4693512380452134E-2</v>
      </c>
      <c r="R40" s="24">
        <f t="shared" si="15"/>
        <v>1.4451021954422938E-2</v>
      </c>
      <c r="S40" s="24">
        <f t="shared" si="15"/>
        <v>1.4439063915540506E-2</v>
      </c>
      <c r="T40" s="24">
        <f t="shared" si="15"/>
        <v>1.4007339168593091E-2</v>
      </c>
      <c r="U40" s="24">
        <f t="shared" si="15"/>
        <v>1.4296483915825275E-2</v>
      </c>
      <c r="V40" s="24">
        <f t="shared" si="15"/>
        <v>1.416209103992716E-2</v>
      </c>
      <c r="W40" s="24">
        <f t="shared" si="15"/>
        <v>1.3997882589217525E-2</v>
      </c>
      <c r="X40" s="24">
        <f t="shared" si="15"/>
        <v>1.3798424745926408E-2</v>
      </c>
      <c r="Y40" s="24">
        <f t="shared" si="15"/>
        <v>1.3957535652354469E-2</v>
      </c>
      <c r="Z40" s="24">
        <f t="shared" si="15"/>
        <v>1.3410445748034183E-2</v>
      </c>
      <c r="AA40" s="24">
        <f t="shared" si="15"/>
        <v>1.4003991500232571E-2</v>
      </c>
      <c r="AB40" s="24">
        <f>+NAC!Y13</f>
        <v>1.405975395430592E-2</v>
      </c>
      <c r="AQ40" s="24">
        <f t="shared" si="16"/>
        <v>1.2830666324179507E-3</v>
      </c>
    </row>
    <row r="41" spans="2:44" x14ac:dyDescent="0.25">
      <c r="B41" s="110">
        <f t="shared" si="14"/>
        <v>41</v>
      </c>
      <c r="D41" s="37">
        <f>+NAC!A14</f>
        <v>42979</v>
      </c>
      <c r="E41" s="19" cm="1">
        <f t="array" ref="E41">+SUMPRODUCT($E$3:$P$3/100,NAC!$C14:$N14)/D$3*100</f>
        <v>117.36633031764579</v>
      </c>
      <c r="F41" s="19" cm="1">
        <f t="array" ref="F41">+SUMPRODUCT($E$4:$P$4/100,NAC!$C14:$N14)/D$4*100</f>
        <v>117.39211628203823</v>
      </c>
      <c r="G41" s="19" cm="1">
        <f t="array" ref="G41">+SUMPRODUCT($E$5:$P$5/100,NAC!$C14:$N14)/D$5*100</f>
        <v>117.67067522193403</v>
      </c>
      <c r="H41" s="19" cm="1">
        <f t="array" ref="H41">+SUMPRODUCT($E$6:$P$6/100,NAC!$C14:$N14)/D$6*100</f>
        <v>117.39732695468447</v>
      </c>
      <c r="I41" s="19" cm="1">
        <f t="array" ref="I41">+SUMPRODUCT($E$7:$P$7/100,NAC!$C14:$N14)/D$7*100</f>
        <v>117.62876613832627</v>
      </c>
      <c r="J41" s="19" cm="1">
        <f t="array" ref="J41">+SUMPRODUCT($E$8:$P$8/100,NAC!$C14:$N14)/D$8*100</f>
        <v>117.70651804249137</v>
      </c>
      <c r="K41" s="19" cm="1">
        <f t="array" ref="K41">+SUMPRODUCT($E$9:$P$9/100,NAC!$C14:$N14)/D$9*100</f>
        <v>117.59347334647174</v>
      </c>
      <c r="L41" s="19" cm="1">
        <f t="array" ref="L41">+SUMPRODUCT($E$10:$P$10/100,NAC!$C14:$N14)/D$10*100</f>
        <v>117.57962993348643</v>
      </c>
      <c r="M41" s="19" cm="1">
        <f t="array" ref="M41">+SUMPRODUCT($E$11:$P$11/100,NAC!$C14:$N14)/D$11*100</f>
        <v>117.8619193848447</v>
      </c>
      <c r="N41" s="19" cm="1">
        <f t="array" ref="N41">+SUMPRODUCT($E$12:$P$12/100,NAC!$C14:$N14)/D$12*100</f>
        <v>117.67906276594809</v>
      </c>
      <c r="O41" s="19" cm="1">
        <f t="array" ref="O41">+SUMPRODUCT(_xlfn.ANCHORARRAY($E$30)/100,$E41:$N41)/$D$14*100</f>
        <v>117.62312482200001</v>
      </c>
      <c r="Q41" s="24">
        <f t="shared" si="15"/>
        <v>1.9432882993273282E-2</v>
      </c>
      <c r="R41" s="24">
        <f t="shared" si="15"/>
        <v>1.9579448127716725E-2</v>
      </c>
      <c r="S41" s="24">
        <f t="shared" si="15"/>
        <v>1.9372752844710739E-2</v>
      </c>
      <c r="T41" s="24">
        <f t="shared" si="15"/>
        <v>1.8998140991459245E-2</v>
      </c>
      <c r="U41" s="24">
        <f t="shared" si="15"/>
        <v>1.9310284028391189E-2</v>
      </c>
      <c r="V41" s="24">
        <f t="shared" si="15"/>
        <v>1.9447116324278202E-2</v>
      </c>
      <c r="W41" s="24">
        <f t="shared" si="15"/>
        <v>1.9133644507153491E-2</v>
      </c>
      <c r="X41" s="24">
        <f t="shared" si="15"/>
        <v>1.9111265197629734E-2</v>
      </c>
      <c r="Y41" s="24">
        <f t="shared" si="15"/>
        <v>1.9115178564491409E-2</v>
      </c>
      <c r="Z41" s="24">
        <f t="shared" si="15"/>
        <v>1.8853796202321194E-2</v>
      </c>
      <c r="AA41" s="24">
        <f t="shared" si="15"/>
        <v>1.9175140908287869E-2</v>
      </c>
      <c r="AB41" s="24">
        <f>+NAC!Y14</f>
        <v>1.9064124783362058E-2</v>
      </c>
      <c r="AQ41" s="24">
        <f t="shared" si="16"/>
        <v>5.7908679095208804E-4</v>
      </c>
    </row>
    <row r="42" spans="2:44" x14ac:dyDescent="0.25">
      <c r="B42" s="110">
        <f t="shared" si="14"/>
        <v>42</v>
      </c>
      <c r="D42" s="37">
        <f>+NAC!A15</f>
        <v>43009</v>
      </c>
      <c r="E42" s="19" cm="1">
        <f t="array" ref="E42">+SUMPRODUCT($E$3:$P$3/100,NAC!$C15:$N15)/D$3*100</f>
        <v>119.20955188532704</v>
      </c>
      <c r="F42" s="19" cm="1">
        <f t="array" ref="F42">+SUMPRODUCT($E$4:$P$4/100,NAC!$C15:$N15)/D$4*100</f>
        <v>119.23401997257403</v>
      </c>
      <c r="G42" s="19" cm="1">
        <f t="array" ref="G42">+SUMPRODUCT($E$5:$P$5/100,NAC!$C15:$N15)/D$5*100</f>
        <v>119.50165497539054</v>
      </c>
      <c r="H42" s="19" cm="1">
        <f t="array" ref="H42">+SUMPRODUCT($E$6:$P$6/100,NAC!$C15:$N15)/D$6*100</f>
        <v>119.22621841149254</v>
      </c>
      <c r="I42" s="19" cm="1">
        <f t="array" ref="I42">+SUMPRODUCT($E$7:$P$7/100,NAC!$C15:$N15)/D$7*100</f>
        <v>119.44271416380836</v>
      </c>
      <c r="J42" s="19" cm="1">
        <f t="array" ref="J42">+SUMPRODUCT($E$8:$P$8/100,NAC!$C15:$N15)/D$8*100</f>
        <v>119.5017040059394</v>
      </c>
      <c r="K42" s="19" cm="1">
        <f t="array" ref="K42">+SUMPRODUCT($E$9:$P$9/100,NAC!$C15:$N15)/D$9*100</f>
        <v>119.36560604511163</v>
      </c>
      <c r="L42" s="19" cm="1">
        <f t="array" ref="L42">+SUMPRODUCT($E$10:$P$10/100,NAC!$C15:$N15)/D$10*100</f>
        <v>119.32927892996884</v>
      </c>
      <c r="M42" s="19" cm="1">
        <f t="array" ref="M42">+SUMPRODUCT($E$11:$P$11/100,NAC!$C15:$N15)/D$11*100</f>
        <v>119.58762559435716</v>
      </c>
      <c r="N42" s="19" cm="1">
        <f t="array" ref="N42">+SUMPRODUCT($E$12:$P$12/100,NAC!$C15:$N15)/D$12*100</f>
        <v>119.35622157915074</v>
      </c>
      <c r="O42" s="19" cm="1">
        <f t="array" ref="O42">+SUMPRODUCT(_xlfn.ANCHORARRAY($E$30)/100,$E42:$N42)/$D$14*100</f>
        <v>119.39189199500002</v>
      </c>
      <c r="Q42" s="24">
        <f t="shared" si="15"/>
        <v>1.570485813684952E-2</v>
      </c>
      <c r="R42" s="24">
        <f t="shared" si="15"/>
        <v>1.5690182176378631E-2</v>
      </c>
      <c r="S42" s="24">
        <f t="shared" si="15"/>
        <v>1.5560204358504581E-2</v>
      </c>
      <c r="T42" s="24">
        <f t="shared" si="15"/>
        <v>1.5578646501159366E-2</v>
      </c>
      <c r="U42" s="24">
        <f t="shared" si="15"/>
        <v>1.5420955987491825E-2</v>
      </c>
      <c r="V42" s="24">
        <f t="shared" si="15"/>
        <v>1.5251372594336621E-2</v>
      </c>
      <c r="W42" s="24">
        <f t="shared" si="15"/>
        <v>1.5069991966463636E-2</v>
      </c>
      <c r="X42" s="24">
        <f t="shared" si="15"/>
        <v>1.4880545188585614E-2</v>
      </c>
      <c r="Y42" s="24">
        <f t="shared" si="15"/>
        <v>1.4641762314065776E-2</v>
      </c>
      <c r="Z42" s="24">
        <f t="shared" si="15"/>
        <v>1.4251972898002618E-2</v>
      </c>
      <c r="AA42" s="24">
        <f t="shared" si="15"/>
        <v>1.5037580200974121E-2</v>
      </c>
      <c r="AB42" s="24">
        <f>+NAC!Y15</f>
        <v>1.5306122448979664E-2</v>
      </c>
      <c r="AQ42" s="24">
        <f t="shared" si="16"/>
        <v>1.4528852388469016E-3</v>
      </c>
    </row>
    <row r="43" spans="2:44" x14ac:dyDescent="0.25">
      <c r="B43" s="110">
        <f t="shared" si="14"/>
        <v>43</v>
      </c>
      <c r="D43" s="37">
        <f>+NAC!A16</f>
        <v>43040</v>
      </c>
      <c r="E43" s="19" cm="1">
        <f t="array" ref="E43">+SUMPRODUCT($E$3:$P$3/100,NAC!$C16:$N16)/D$3*100</f>
        <v>120.77585470574144</v>
      </c>
      <c r="F43" s="19" cm="1">
        <f t="array" ref="F43">+SUMPRODUCT($E$4:$P$4/100,NAC!$C16:$N16)/D$4*100</f>
        <v>120.81920016875472</v>
      </c>
      <c r="G43" s="19" cm="1">
        <f t="array" ref="G43">+SUMPRODUCT($E$5:$P$5/100,NAC!$C16:$N16)/D$5*100</f>
        <v>121.11365781562084</v>
      </c>
      <c r="H43" s="19" cm="1">
        <f t="array" ref="H43">+SUMPRODUCT($E$6:$P$6/100,NAC!$C16:$N16)/D$6*100</f>
        <v>120.8642832038153</v>
      </c>
      <c r="I43" s="19" cm="1">
        <f t="array" ref="I43">+SUMPRODUCT($E$7:$P$7/100,NAC!$C16:$N16)/D$7*100</f>
        <v>121.07856613757527</v>
      </c>
      <c r="J43" s="19" cm="1">
        <f t="array" ref="J43">+SUMPRODUCT($E$8:$P$8/100,NAC!$C16:$N16)/D$8*100</f>
        <v>121.12553198243039</v>
      </c>
      <c r="K43" s="19" cm="1">
        <f t="array" ref="K43">+SUMPRODUCT($E$9:$P$9/100,NAC!$C16:$N16)/D$9*100</f>
        <v>121.04400792401783</v>
      </c>
      <c r="L43" s="19" cm="1">
        <f t="array" ref="L43">+SUMPRODUCT($E$10:$P$10/100,NAC!$C16:$N16)/D$10*100</f>
        <v>121.00898829703874</v>
      </c>
      <c r="M43" s="19" cm="1">
        <f t="array" ref="M43">+SUMPRODUCT($E$11:$P$11/100,NAC!$C16:$N16)/D$11*100</f>
        <v>121.25629784236081</v>
      </c>
      <c r="N43" s="19" cm="1">
        <f t="array" ref="N43">+SUMPRODUCT($E$12:$P$12/100,NAC!$C16:$N16)/D$12*100</f>
        <v>121.03976502703875</v>
      </c>
      <c r="O43" s="19" cm="1">
        <f t="array" ref="O43">+SUMPRODUCT(_xlfn.ANCHORARRAY($E$30)/100,$E43:$N43)/$D$14*100</f>
        <v>121.04068482000001</v>
      </c>
      <c r="Q43" s="24">
        <f t="shared" si="15"/>
        <v>1.3139071455625428E-2</v>
      </c>
      <c r="R43" s="24">
        <f t="shared" si="15"/>
        <v>1.3294697239473408E-2</v>
      </c>
      <c r="S43" s="24">
        <f t="shared" si="15"/>
        <v>1.348937669994843E-2</v>
      </c>
      <c r="T43" s="24">
        <f t="shared" si="15"/>
        <v>1.3739132333034476E-2</v>
      </c>
      <c r="U43" s="24">
        <f t="shared" si="15"/>
        <v>1.3695703293575834E-2</v>
      </c>
      <c r="V43" s="24">
        <f t="shared" si="15"/>
        <v>1.3588324869495461E-2</v>
      </c>
      <c r="W43" s="24">
        <f t="shared" si="15"/>
        <v>1.4061017528549158E-2</v>
      </c>
      <c r="X43" s="24">
        <f t="shared" si="15"/>
        <v>1.4076255066082233E-2</v>
      </c>
      <c r="Y43" s="24">
        <f t="shared" si="15"/>
        <v>1.3953552800386015E-2</v>
      </c>
      <c r="Z43" s="24">
        <f t="shared" si="15"/>
        <v>1.4105200597118284E-2</v>
      </c>
      <c r="AA43" s="24">
        <f t="shared" si="15"/>
        <v>1.3809922913936568E-2</v>
      </c>
      <c r="AB43" s="24">
        <f>+NAC!Y16</f>
        <v>1.3400335008375119E-2</v>
      </c>
      <c r="AQ43" s="24">
        <f t="shared" si="16"/>
        <v>-9.6612914149285523E-4</v>
      </c>
    </row>
    <row r="44" spans="2:44" x14ac:dyDescent="0.25">
      <c r="B44" s="110">
        <f t="shared" si="14"/>
        <v>44</v>
      </c>
      <c r="D44" s="37">
        <f>+NAC!A17</f>
        <v>43070</v>
      </c>
      <c r="E44" s="19" cm="1">
        <f t="array" ref="E44">+SUMPRODUCT($E$3:$P$3/100,NAC!$C17:$N17)/D$3*100</f>
        <v>124.20631431628371</v>
      </c>
      <c r="F44" s="19" cm="1">
        <f t="array" ref="F44">+SUMPRODUCT($E$4:$P$4/100,NAC!$C17:$N17)/D$4*100</f>
        <v>124.25891812912451</v>
      </c>
      <c r="G44" s="19" cm="1">
        <f t="array" ref="G44">+SUMPRODUCT($E$5:$P$5/100,NAC!$C17:$N17)/D$5*100</f>
        <v>124.93913728336226</v>
      </c>
      <c r="H44" s="19" cm="1">
        <f t="array" ref="H44">+SUMPRODUCT($E$6:$P$6/100,NAC!$C17:$N17)/D$6*100</f>
        <v>124.42874256185019</v>
      </c>
      <c r="I44" s="19" cm="1">
        <f t="array" ref="I44">+SUMPRODUCT($E$7:$P$7/100,NAC!$C17:$N17)/D$7*100</f>
        <v>124.80264388411672</v>
      </c>
      <c r="J44" s="19" cm="1">
        <f t="array" ref="J44">+SUMPRODUCT($E$8:$P$8/100,NAC!$C17:$N17)/D$8*100</f>
        <v>124.86261221492789</v>
      </c>
      <c r="K44" s="19" cm="1">
        <f t="array" ref="K44">+SUMPRODUCT($E$9:$P$9/100,NAC!$C17:$N17)/D$9*100</f>
        <v>124.8281535785474</v>
      </c>
      <c r="L44" s="19" cm="1">
        <f t="array" ref="L44">+SUMPRODUCT($E$10:$P$10/100,NAC!$C17:$N17)/D$10*100</f>
        <v>124.8077700279574</v>
      </c>
      <c r="M44" s="19" cm="1">
        <f t="array" ref="M44">+SUMPRODUCT($E$11:$P$11/100,NAC!$C17:$N17)/D$11*100</f>
        <v>125.21776907124105</v>
      </c>
      <c r="N44" s="19" cm="1">
        <f t="array" ref="N44">+SUMPRODUCT($E$12:$P$12/100,NAC!$C17:$N17)/D$12*100</f>
        <v>125.04132581799522</v>
      </c>
      <c r="O44" s="19" cm="1">
        <f t="array" ref="O44">+SUMPRODUCT(_xlfn.ANCHORARRAY($E$30)/100,$E44:$N44)/$D$14*100</f>
        <v>124.825001908</v>
      </c>
      <c r="Q44" s="24">
        <f t="shared" si="15"/>
        <v>2.8403521704733592E-2</v>
      </c>
      <c r="R44" s="24">
        <f t="shared" si="15"/>
        <v>2.8469961360159335E-2</v>
      </c>
      <c r="S44" s="24">
        <f t="shared" si="15"/>
        <v>3.1585863532956671E-2</v>
      </c>
      <c r="T44" s="24">
        <f t="shared" si="15"/>
        <v>2.9491420157798709E-2</v>
      </c>
      <c r="U44" s="24">
        <f t="shared" si="15"/>
        <v>3.0757530959773405E-2</v>
      </c>
      <c r="V44" s="24">
        <f t="shared" si="15"/>
        <v>3.0852952068268991E-2</v>
      </c>
      <c r="W44" s="24">
        <f t="shared" si="15"/>
        <v>3.1262560777935988E-2</v>
      </c>
      <c r="X44" s="24">
        <f t="shared" si="15"/>
        <v>3.1392558390735958E-2</v>
      </c>
      <c r="Y44" s="24">
        <f t="shared" si="15"/>
        <v>3.2670230737461115E-2</v>
      </c>
      <c r="Z44" s="24">
        <f t="shared" si="15"/>
        <v>3.3059885650493115E-2</v>
      </c>
      <c r="AA44" s="24">
        <f t="shared" si="15"/>
        <v>3.1264835403299829E-2</v>
      </c>
      <c r="AB44" s="24">
        <f>+NAC!Y17</f>
        <v>3.140495867768589E-2</v>
      </c>
      <c r="AD44" s="24">
        <f t="shared" ref="AD44:AN67" si="17">+E44/E32-1</f>
        <v>0.24206314316283706</v>
      </c>
      <c r="AE44" s="24">
        <f t="shared" si="17"/>
        <v>0.24258918129124507</v>
      </c>
      <c r="AF44" s="24">
        <f t="shared" si="17"/>
        <v>0.24939137283362256</v>
      </c>
      <c r="AG44" s="24">
        <f t="shared" si="17"/>
        <v>0.24428742561850192</v>
      </c>
      <c r="AH44" s="24">
        <f t="shared" si="17"/>
        <v>0.24802643884116726</v>
      </c>
      <c r="AI44" s="24">
        <f t="shared" si="17"/>
        <v>0.24862612214927893</v>
      </c>
      <c r="AJ44" s="24">
        <f t="shared" si="17"/>
        <v>0.24828153578547396</v>
      </c>
      <c r="AK44" s="24">
        <f t="shared" si="17"/>
        <v>0.24807770027957399</v>
      </c>
      <c r="AL44" s="24">
        <f t="shared" si="17"/>
        <v>0.25217769071241047</v>
      </c>
      <c r="AM44" s="24">
        <f t="shared" si="17"/>
        <v>0.25041325817995208</v>
      </c>
      <c r="AN44" s="24">
        <f t="shared" si="17"/>
        <v>0.24825001908000011</v>
      </c>
      <c r="AO44" s="24">
        <f>+NAC!AV17</f>
        <v>0.248</v>
      </c>
      <c r="AQ44" s="24">
        <f t="shared" si="16"/>
        <v>-4.6563639457595229E-3</v>
      </c>
      <c r="AR44" s="24">
        <f>+AD44-AM44</f>
        <v>-8.3501150171150229E-3</v>
      </c>
    </row>
    <row r="45" spans="2:44" x14ac:dyDescent="0.25">
      <c r="B45" s="110">
        <f t="shared" si="14"/>
        <v>45</v>
      </c>
      <c r="D45" s="37">
        <f>+NAC!A18</f>
        <v>43101</v>
      </c>
      <c r="E45" s="19" cm="1">
        <f t="array" ref="E45">+SUMPRODUCT($E$3:$P$3/100,NAC!$C18:$N18)/D$3*100</f>
        <v>126.36883636552064</v>
      </c>
      <c r="F45" s="19" cm="1">
        <f t="array" ref="F45">+SUMPRODUCT($E$4:$P$4/100,NAC!$C18:$N18)/D$4*100</f>
        <v>126.40539728433274</v>
      </c>
      <c r="G45" s="19" cm="1">
        <f t="array" ref="G45">+SUMPRODUCT($E$5:$P$5/100,NAC!$C18:$N18)/D$5*100</f>
        <v>127.09636249250862</v>
      </c>
      <c r="H45" s="19" cm="1">
        <f t="array" ref="H45">+SUMPRODUCT($E$6:$P$6/100,NAC!$C18:$N18)/D$6*100</f>
        <v>126.61725883044481</v>
      </c>
      <c r="I45" s="19" cm="1">
        <f t="array" ref="I45">+SUMPRODUCT($E$7:$P$7/100,NAC!$C18:$N18)/D$7*100</f>
        <v>126.9897540334334</v>
      </c>
      <c r="J45" s="19" cm="1">
        <f t="array" ref="J45">+SUMPRODUCT($E$8:$P$8/100,NAC!$C18:$N18)/D$8*100</f>
        <v>127.03099517395063</v>
      </c>
      <c r="K45" s="19" cm="1">
        <f t="array" ref="K45">+SUMPRODUCT($E$9:$P$9/100,NAC!$C18:$N18)/D$9*100</f>
        <v>127.0354283186139</v>
      </c>
      <c r="L45" s="19" cm="1">
        <f t="array" ref="L45">+SUMPRODUCT($E$10:$P$10/100,NAC!$C18:$N18)/D$10*100</f>
        <v>127.0094174305659</v>
      </c>
      <c r="M45" s="19" cm="1">
        <f t="array" ref="M45">+SUMPRODUCT($E$11:$P$11/100,NAC!$C18:$N18)/D$11*100</f>
        <v>127.44884212802563</v>
      </c>
      <c r="N45" s="19" cm="1">
        <f t="array" ref="N45">+SUMPRODUCT($E$12:$P$12/100,NAC!$C18:$N18)/D$12*100</f>
        <v>127.30051898420088</v>
      </c>
      <c r="O45" s="19" cm="1">
        <f t="array" ref="O45">+SUMPRODUCT(_xlfn.ANCHORARRAY($E$30)/100,$E45:$N45)/$D$14*100</f>
        <v>127.027272205</v>
      </c>
      <c r="Q45" s="24">
        <f t="shared" si="15"/>
        <v>1.7410725542746475E-2</v>
      </c>
      <c r="R45" s="24">
        <f t="shared" si="15"/>
        <v>1.7274246287720674E-2</v>
      </c>
      <c r="S45" s="24">
        <f t="shared" si="15"/>
        <v>1.726620862007211E-2</v>
      </c>
      <c r="T45" s="24">
        <f t="shared" si="15"/>
        <v>1.7588510689214631E-2</v>
      </c>
      <c r="U45" s="24">
        <f t="shared" si="15"/>
        <v>1.7524549811200218E-2</v>
      </c>
      <c r="V45" s="24">
        <f t="shared" si="15"/>
        <v>1.7366150848183937E-2</v>
      </c>
      <c r="W45" s="24">
        <f t="shared" si="15"/>
        <v>1.7682507325381458E-2</v>
      </c>
      <c r="X45" s="24">
        <f t="shared" si="15"/>
        <v>1.7640307186926885E-2</v>
      </c>
      <c r="Y45" s="24">
        <f t="shared" si="15"/>
        <v>1.7817543574947692E-2</v>
      </c>
      <c r="Z45" s="24">
        <f t="shared" si="15"/>
        <v>1.806757207208487E-2</v>
      </c>
      <c r="AA45" s="24">
        <f t="shared" si="15"/>
        <v>1.7642862113658397E-2</v>
      </c>
      <c r="AB45" s="24">
        <f>+NAC!Y18</f>
        <v>1.7628205128205066E-2</v>
      </c>
      <c r="AD45" s="24">
        <f t="shared" si="17"/>
        <v>0.2460669472840904</v>
      </c>
      <c r="AE45" s="24">
        <f t="shared" si="17"/>
        <v>0.24617400552676583</v>
      </c>
      <c r="AF45" s="24">
        <f t="shared" si="17"/>
        <v>0.25236294877344134</v>
      </c>
      <c r="AG45" s="24">
        <f t="shared" si="17"/>
        <v>0.24729148355713804</v>
      </c>
      <c r="AH45" s="24">
        <f t="shared" si="17"/>
        <v>0.25051596626071726</v>
      </c>
      <c r="AI45" s="24">
        <f t="shared" si="17"/>
        <v>0.25103496443052364</v>
      </c>
      <c r="AJ45" s="24">
        <f t="shared" si="17"/>
        <v>0.25032039095282155</v>
      </c>
      <c r="AK45" s="24">
        <f t="shared" si="17"/>
        <v>0.24988071740995199</v>
      </c>
      <c r="AL45" s="24">
        <f t="shared" si="17"/>
        <v>0.25362842364970639</v>
      </c>
      <c r="AM45" s="24">
        <f t="shared" si="17"/>
        <v>0.25150317440968162</v>
      </c>
      <c r="AN45" s="24">
        <f t="shared" si="17"/>
        <v>0.25043774992565138</v>
      </c>
      <c r="AO45" s="24">
        <f>+NAC!AV18</f>
        <v>0.25</v>
      </c>
      <c r="AQ45" s="24">
        <f t="shared" si="16"/>
        <v>-6.5684652933839516E-4</v>
      </c>
      <c r="AR45" s="24">
        <f t="shared" ref="AR45:AR108" si="18">+AD45-AM45</f>
        <v>-5.4362271255912198E-3</v>
      </c>
    </row>
    <row r="46" spans="2:44" x14ac:dyDescent="0.25">
      <c r="B46" s="110">
        <f t="shared" si="14"/>
        <v>46</v>
      </c>
      <c r="D46" s="37">
        <f>+NAC!A19</f>
        <v>43132</v>
      </c>
      <c r="E46" s="19" cm="1">
        <f t="array" ref="E46">+SUMPRODUCT($E$3:$P$3/100,NAC!$C19:$N19)/D$3*100</f>
        <v>129.30628750685545</v>
      </c>
      <c r="F46" s="19" cm="1">
        <f t="array" ref="F46">+SUMPRODUCT($E$4:$P$4/100,NAC!$C19:$N19)/D$4*100</f>
        <v>129.36965730448875</v>
      </c>
      <c r="G46" s="19" cm="1">
        <f t="array" ref="G46">+SUMPRODUCT($E$5:$P$5/100,NAC!$C19:$N19)/D$5*100</f>
        <v>130.20009266716622</v>
      </c>
      <c r="H46" s="19" cm="1">
        <f t="array" ref="H46">+SUMPRODUCT($E$6:$P$6/100,NAC!$C19:$N19)/D$6*100</f>
        <v>129.6927215477487</v>
      </c>
      <c r="I46" s="19" cm="1">
        <f t="array" ref="I46">+SUMPRODUCT($E$7:$P$7/100,NAC!$C19:$N19)/D$7*100</f>
        <v>130.10486661224567</v>
      </c>
      <c r="J46" s="19" cm="1">
        <f t="array" ref="J46">+SUMPRODUCT($E$8:$P$8/100,NAC!$C19:$N19)/D$8*100</f>
        <v>130.12598243740368</v>
      </c>
      <c r="K46" s="19" cm="1">
        <f t="array" ref="K46">+SUMPRODUCT($E$9:$P$9/100,NAC!$C19:$N19)/D$9*100</f>
        <v>130.20168018150454</v>
      </c>
      <c r="L46" s="19" cm="1">
        <f t="array" ref="L46">+SUMPRODUCT($E$10:$P$10/100,NAC!$C19:$N19)/D$10*100</f>
        <v>130.14447216227899</v>
      </c>
      <c r="M46" s="19" cm="1">
        <f t="array" ref="M46">+SUMPRODUCT($E$11:$P$11/100,NAC!$C19:$N19)/D$11*100</f>
        <v>130.60132972597575</v>
      </c>
      <c r="N46" s="19" cm="1">
        <f t="array" ref="N46">+SUMPRODUCT($E$12:$P$12/100,NAC!$C19:$N19)/D$12*100</f>
        <v>130.41128962568754</v>
      </c>
      <c r="O46" s="19" cm="1">
        <f t="array" ref="O46">+SUMPRODUCT(_xlfn.ANCHORARRAY($E$30)/100,$E46:$N46)/$D$14*100</f>
        <v>130.12871784400002</v>
      </c>
      <c r="Q46" s="24">
        <f t="shared" si="15"/>
        <v>2.3245059666754164E-2</v>
      </c>
      <c r="R46" s="24">
        <f t="shared" si="15"/>
        <v>2.3450422876234445E-2</v>
      </c>
      <c r="S46" s="24">
        <f t="shared" si="15"/>
        <v>2.4420291138076866E-2</v>
      </c>
      <c r="T46" s="24">
        <f t="shared" si="15"/>
        <v>2.4289443206334971E-2</v>
      </c>
      <c r="U46" s="24">
        <f t="shared" si="15"/>
        <v>2.4530424541117979E-2</v>
      </c>
      <c r="V46" s="24">
        <f t="shared" si="15"/>
        <v>2.4364032252246037E-2</v>
      </c>
      <c r="W46" s="24">
        <f t="shared" si="15"/>
        <v>2.4924164107586355E-2</v>
      </c>
      <c r="X46" s="24">
        <f t="shared" si="15"/>
        <v>2.4683639962579607E-2</v>
      </c>
      <c r="Y46" s="24">
        <f t="shared" si="15"/>
        <v>2.4735317679727142E-2</v>
      </c>
      <c r="Z46" s="24">
        <f t="shared" si="15"/>
        <v>2.4436433302151173E-2</v>
      </c>
      <c r="AA46" s="24">
        <f t="shared" si="15"/>
        <v>2.4415588756364182E-2</v>
      </c>
      <c r="AB46" s="24">
        <f>+NAC!Y19</f>
        <v>2.4409448818897506E-2</v>
      </c>
      <c r="AD46" s="24">
        <f t="shared" si="17"/>
        <v>0.24968625114827492</v>
      </c>
      <c r="AE46" s="24">
        <f t="shared" si="17"/>
        <v>0.25019715616310934</v>
      </c>
      <c r="AF46" s="24">
        <f t="shared" si="17"/>
        <v>0.25655326611013574</v>
      </c>
      <c r="AG46" s="24">
        <f t="shared" si="17"/>
        <v>0.25197647733518336</v>
      </c>
      <c r="AH46" s="24">
        <f t="shared" si="17"/>
        <v>0.25518452486758414</v>
      </c>
      <c r="AI46" s="24">
        <f t="shared" si="17"/>
        <v>0.25556883269259822</v>
      </c>
      <c r="AJ46" s="24">
        <f t="shared" si="17"/>
        <v>0.25566635770605117</v>
      </c>
      <c r="AK46" s="24">
        <f t="shared" si="17"/>
        <v>0.25516475281901951</v>
      </c>
      <c r="AL46" s="24">
        <f t="shared" si="17"/>
        <v>0.25833174022802341</v>
      </c>
      <c r="AM46" s="24">
        <f t="shared" si="17"/>
        <v>0.25672652103476867</v>
      </c>
      <c r="AN46" s="24">
        <f t="shared" si="17"/>
        <v>0.25520779555390383</v>
      </c>
      <c r="AO46" s="24">
        <f>+NAC!AV19</f>
        <v>0.25458052073288329</v>
      </c>
      <c r="AQ46" s="24">
        <f t="shared" si="16"/>
        <v>-1.1913736353970084E-3</v>
      </c>
      <c r="AR46" s="24">
        <f t="shared" si="18"/>
        <v>-7.0402698864937552E-3</v>
      </c>
    </row>
    <row r="47" spans="2:44" x14ac:dyDescent="0.25">
      <c r="B47" s="110">
        <f t="shared" si="14"/>
        <v>47</v>
      </c>
      <c r="D47" s="37">
        <f>+NAC!A20</f>
        <v>43160</v>
      </c>
      <c r="E47" s="19" cm="1">
        <f t="array" ref="E47">+SUMPRODUCT($E$3:$P$3/100,NAC!$C20:$N20)/D$3*100</f>
        <v>132.27551566440016</v>
      </c>
      <c r="F47" s="19" cm="1">
        <f t="array" ref="F47">+SUMPRODUCT($E$4:$P$4/100,NAC!$C20:$N20)/D$4*100</f>
        <v>132.36542337925698</v>
      </c>
      <c r="G47" s="19" cm="1">
        <f t="array" ref="G47">+SUMPRODUCT($E$5:$P$5/100,NAC!$C20:$N20)/D$5*100</f>
        <v>133.23681715535091</v>
      </c>
      <c r="H47" s="19" cm="1">
        <f t="array" ref="H47">+SUMPRODUCT($E$6:$P$6/100,NAC!$C20:$N20)/D$6*100</f>
        <v>132.74377989302332</v>
      </c>
      <c r="I47" s="19" cm="1">
        <f t="array" ref="I47">+SUMPRODUCT($E$7:$P$7/100,NAC!$C20:$N20)/D$7*100</f>
        <v>133.10782930425438</v>
      </c>
      <c r="J47" s="19" cm="1">
        <f t="array" ref="J47">+SUMPRODUCT($E$8:$P$8/100,NAC!$C20:$N20)/D$8*100</f>
        <v>133.29799953047836</v>
      </c>
      <c r="K47" s="19" cm="1">
        <f t="array" ref="K47">+SUMPRODUCT($E$9:$P$9/100,NAC!$C20:$N20)/D$9*100</f>
        <v>133.27849102226435</v>
      </c>
      <c r="L47" s="19" cm="1">
        <f t="array" ref="L47">+SUMPRODUCT($E$10:$P$10/100,NAC!$C20:$N20)/D$10*100</f>
        <v>133.2571354498738</v>
      </c>
      <c r="M47" s="19" cm="1">
        <f t="array" ref="M47">+SUMPRODUCT($E$11:$P$11/100,NAC!$C20:$N20)/D$11*100</f>
        <v>133.75828296799196</v>
      </c>
      <c r="N47" s="19" cm="1">
        <f t="array" ref="N47">+SUMPRODUCT($E$12:$P$12/100,NAC!$C20:$N20)/D$12*100</f>
        <v>133.50513264877429</v>
      </c>
      <c r="O47" s="19" cm="1">
        <f t="array" ref="O47">+SUMPRODUCT(_xlfn.ANCHORARRAY($E$30)/100,$E47:$N47)/$D$14*100</f>
        <v>133.21068441200001</v>
      </c>
      <c r="Q47" s="24">
        <f t="shared" si="15"/>
        <v>2.2962751578397E-2</v>
      </c>
      <c r="R47" s="24">
        <f t="shared" si="15"/>
        <v>2.3156636085981841E-2</v>
      </c>
      <c r="S47" s="24">
        <f t="shared" si="15"/>
        <v>2.3323520175577261E-2</v>
      </c>
      <c r="T47" s="24">
        <f t="shared" si="15"/>
        <v>2.3525285836116128E-2</v>
      </c>
      <c r="U47" s="24">
        <f t="shared" si="15"/>
        <v>2.3081094275731351E-2</v>
      </c>
      <c r="V47" s="24">
        <f t="shared" si="15"/>
        <v>2.4376508316473755E-2</v>
      </c>
      <c r="W47" s="24">
        <f t="shared" si="15"/>
        <v>2.3631114717342028E-2</v>
      </c>
      <c r="X47" s="24">
        <f t="shared" si="15"/>
        <v>2.3916984224374715E-2</v>
      </c>
      <c r="Y47" s="24">
        <f t="shared" si="15"/>
        <v>2.4172443333004834E-2</v>
      </c>
      <c r="Z47" s="24">
        <f t="shared" si="15"/>
        <v>2.3723736127192918E-2</v>
      </c>
      <c r="AA47" s="24">
        <f t="shared" si="15"/>
        <v>2.3683984742665976E-2</v>
      </c>
      <c r="AB47" s="24">
        <f>+NAC!Y20</f>
        <v>2.3059185242121361E-2</v>
      </c>
      <c r="AD47" s="24">
        <f t="shared" si="17"/>
        <v>0.24694941264223758</v>
      </c>
      <c r="AE47" s="24">
        <f t="shared" si="17"/>
        <v>0.24783752500149392</v>
      </c>
      <c r="AF47" s="24">
        <f t="shared" si="17"/>
        <v>0.2541431030862864</v>
      </c>
      <c r="AG47" s="24">
        <f t="shared" si="17"/>
        <v>0.25079857042956344</v>
      </c>
      <c r="AH47" s="24">
        <f t="shared" si="17"/>
        <v>0.25340459349775935</v>
      </c>
      <c r="AI47" s="24">
        <f t="shared" si="17"/>
        <v>0.25455373619804722</v>
      </c>
      <c r="AJ47" s="24">
        <f t="shared" si="17"/>
        <v>0.25489339124235588</v>
      </c>
      <c r="AK47" s="24">
        <f t="shared" si="17"/>
        <v>0.25508992892623295</v>
      </c>
      <c r="AL47" s="24">
        <f t="shared" si="17"/>
        <v>0.2582718822891068</v>
      </c>
      <c r="AM47" s="24">
        <f t="shared" si="17"/>
        <v>0.25782970871576172</v>
      </c>
      <c r="AN47" s="24">
        <f t="shared" si="17"/>
        <v>0.25448302489500407</v>
      </c>
      <c r="AO47" s="24">
        <f>+NAC!AV20</f>
        <v>0.25447690857681438</v>
      </c>
      <c r="AQ47" s="24">
        <f t="shared" si="16"/>
        <v>-7.609845487959177E-4</v>
      </c>
      <c r="AR47" s="24">
        <f t="shared" si="18"/>
        <v>-1.0880296073524143E-2</v>
      </c>
    </row>
    <row r="48" spans="2:44" x14ac:dyDescent="0.25">
      <c r="B48" s="110">
        <f t="shared" si="14"/>
        <v>48</v>
      </c>
      <c r="D48" s="37">
        <f>+NAC!A21</f>
        <v>43191</v>
      </c>
      <c r="E48" s="19" cm="1">
        <f t="array" ref="E48">+SUMPRODUCT($E$3:$P$3/100,NAC!$C21:$N21)/D$3*100</f>
        <v>135.67442840816889</v>
      </c>
      <c r="F48" s="19" cm="1">
        <f t="array" ref="F48">+SUMPRODUCT($E$4:$P$4/100,NAC!$C21:$N21)/D$4*100</f>
        <v>135.80841340096495</v>
      </c>
      <c r="G48" s="19" cm="1">
        <f t="array" ref="G48">+SUMPRODUCT($E$5:$P$5/100,NAC!$C21:$N21)/D$5*100</f>
        <v>136.88089197939647</v>
      </c>
      <c r="H48" s="19" cm="1">
        <f t="array" ref="H48">+SUMPRODUCT($E$6:$P$6/100,NAC!$C21:$N21)/D$6*100</f>
        <v>136.28125512466514</v>
      </c>
      <c r="I48" s="19" cm="1">
        <f t="array" ref="I48">+SUMPRODUCT($E$7:$P$7/100,NAC!$C21:$N21)/D$7*100</f>
        <v>136.71069499744036</v>
      </c>
      <c r="J48" s="19" cm="1">
        <f t="array" ref="J48">+SUMPRODUCT($E$8:$P$8/100,NAC!$C21:$N21)/D$8*100</f>
        <v>136.90604288002839</v>
      </c>
      <c r="K48" s="19" cm="1">
        <f t="array" ref="K48">+SUMPRODUCT($E$9:$P$9/100,NAC!$C21:$N21)/D$9*100</f>
        <v>136.95173034443565</v>
      </c>
      <c r="L48" s="19" cm="1">
        <f t="array" ref="L48">+SUMPRODUCT($E$10:$P$10/100,NAC!$C21:$N21)/D$10*100</f>
        <v>136.93213277862856</v>
      </c>
      <c r="M48" s="19" cm="1">
        <f t="array" ref="M48">+SUMPRODUCT($E$11:$P$11/100,NAC!$C21:$N21)/D$11*100</f>
        <v>137.47876866030961</v>
      </c>
      <c r="N48" s="19" cm="1">
        <f t="array" ref="N48">+SUMPRODUCT($E$12:$P$12/100,NAC!$C21:$N21)/D$12*100</f>
        <v>137.25482514412005</v>
      </c>
      <c r="O48" s="19" cm="1">
        <f t="array" ref="O48">+SUMPRODUCT(_xlfn.ANCHORARRAY($E$30)/100,$E48:$N48)/$D$14*100</f>
        <v>136.84927068000002</v>
      </c>
      <c r="Q48" s="24">
        <f t="shared" si="15"/>
        <v>2.5695705865870222E-2</v>
      </c>
      <c r="R48" s="24">
        <f t="shared" si="15"/>
        <v>2.6011249265928127E-2</v>
      </c>
      <c r="S48" s="24">
        <f t="shared" si="15"/>
        <v>2.73503593214528E-2</v>
      </c>
      <c r="T48" s="24">
        <f t="shared" si="15"/>
        <v>2.6648896351246121E-2</v>
      </c>
      <c r="U48" s="24">
        <f t="shared" si="15"/>
        <v>2.7067271038960783E-2</v>
      </c>
      <c r="V48" s="24">
        <f t="shared" si="15"/>
        <v>2.7067498103938492E-2</v>
      </c>
      <c r="W48" s="24">
        <f t="shared" si="15"/>
        <v>2.7560631081557485E-2</v>
      </c>
      <c r="X48" s="24">
        <f t="shared" si="15"/>
        <v>2.7578240492323491E-2</v>
      </c>
      <c r="Y48" s="24">
        <f t="shared" si="15"/>
        <v>2.781499290932099E-2</v>
      </c>
      <c r="Z48" s="24">
        <f t="shared" si="15"/>
        <v>2.8086504398377343E-2</v>
      </c>
      <c r="AA48" s="24">
        <f t="shared" si="15"/>
        <v>2.7314522735627067E-2</v>
      </c>
      <c r="AB48" s="24">
        <f>+NAC!Y21</f>
        <v>2.7798647633358486E-2</v>
      </c>
      <c r="AD48" s="24">
        <f t="shared" si="17"/>
        <v>0.24433517906962932</v>
      </c>
      <c r="AE48" s="24">
        <f t="shared" si="17"/>
        <v>0.24566859083648329</v>
      </c>
      <c r="AF48" s="24">
        <f t="shared" si="17"/>
        <v>0.25320599441346281</v>
      </c>
      <c r="AG48" s="24">
        <f t="shared" si="17"/>
        <v>0.2502732682646418</v>
      </c>
      <c r="AH48" s="24">
        <f t="shared" si="17"/>
        <v>0.25290046684894918</v>
      </c>
      <c r="AI48" s="24">
        <f t="shared" si="17"/>
        <v>0.25405373101317719</v>
      </c>
      <c r="AJ48" s="24">
        <f t="shared" si="17"/>
        <v>0.25584985517823933</v>
      </c>
      <c r="AK48" s="24">
        <f t="shared" si="17"/>
        <v>0.25638898482962369</v>
      </c>
      <c r="AL48" s="24">
        <f t="shared" si="17"/>
        <v>0.25985014759224745</v>
      </c>
      <c r="AM48" s="24">
        <f t="shared" si="17"/>
        <v>0.2606920169391358</v>
      </c>
      <c r="AN48" s="24">
        <f t="shared" si="17"/>
        <v>0.25498752117215018</v>
      </c>
      <c r="AO48" s="24">
        <f>+NAC!AV21</f>
        <v>0.2550458715596331</v>
      </c>
      <c r="AQ48" s="24">
        <f t="shared" si="16"/>
        <v>-2.3907985325071213E-3</v>
      </c>
      <c r="AR48" s="24">
        <f t="shared" si="18"/>
        <v>-1.635683786950648E-2</v>
      </c>
    </row>
    <row r="49" spans="2:44" x14ac:dyDescent="0.25">
      <c r="B49" s="110">
        <f t="shared" si="14"/>
        <v>49</v>
      </c>
      <c r="D49" s="37">
        <f>+NAC!A22</f>
        <v>43221</v>
      </c>
      <c r="E49" s="19" cm="1">
        <f t="array" ref="E49">+SUMPRODUCT($E$3:$P$3/100,NAC!$C22:$N22)/D$3*100</f>
        <v>138.7373184384254</v>
      </c>
      <c r="F49" s="19" cm="1">
        <f t="array" ref="F49">+SUMPRODUCT($E$4:$P$4/100,NAC!$C22:$N22)/D$4*100</f>
        <v>138.84441431652951</v>
      </c>
      <c r="G49" s="19" cm="1">
        <f t="array" ref="G49">+SUMPRODUCT($E$5:$P$5/100,NAC!$C22:$N22)/D$5*100</f>
        <v>139.80295594396006</v>
      </c>
      <c r="H49" s="19" cm="1">
        <f t="array" ref="H49">+SUMPRODUCT($E$6:$P$6/100,NAC!$C22:$N22)/D$6*100</f>
        <v>139.22065754123793</v>
      </c>
      <c r="I49" s="19" cm="1">
        <f t="array" ref="I49">+SUMPRODUCT($E$7:$P$7/100,NAC!$C22:$N22)/D$7*100</f>
        <v>139.64042141747785</v>
      </c>
      <c r="J49" s="19" cm="1">
        <f t="array" ref="J49">+SUMPRODUCT($E$8:$P$8/100,NAC!$C22:$N22)/D$8*100</f>
        <v>139.79778832785371</v>
      </c>
      <c r="K49" s="19" cm="1">
        <f t="array" ref="K49">+SUMPRODUCT($E$9:$P$9/100,NAC!$C22:$N22)/D$9*100</f>
        <v>139.81934903253327</v>
      </c>
      <c r="L49" s="19" cm="1">
        <f t="array" ref="L49">+SUMPRODUCT($E$10:$P$10/100,NAC!$C22:$N22)/D$10*100</f>
        <v>139.77159810575634</v>
      </c>
      <c r="M49" s="19" cm="1">
        <f t="array" ref="M49">+SUMPRODUCT($E$11:$P$11/100,NAC!$C22:$N22)/D$11*100</f>
        <v>140.25422149939124</v>
      </c>
      <c r="N49" s="19" cm="1">
        <f t="array" ref="N49">+SUMPRODUCT($E$12:$P$12/100,NAC!$C22:$N22)/D$12*100</f>
        <v>139.98070221790144</v>
      </c>
      <c r="O49" s="19" cm="1">
        <f t="array" ref="O49">+SUMPRODUCT(_xlfn.ANCHORARRAY($E$30)/100,$E49:$N49)/$D$14*100</f>
        <v>139.713958512</v>
      </c>
      <c r="Q49" s="24">
        <f t="shared" ref="Q49:AA72" si="19">+E49/E48-1</f>
        <v>2.25752934152188E-2</v>
      </c>
      <c r="R49" s="24">
        <f t="shared" si="19"/>
        <v>2.2355028230842899E-2</v>
      </c>
      <c r="S49" s="24">
        <f t="shared" si="19"/>
        <v>2.1347493593214084E-2</v>
      </c>
      <c r="T49" s="24">
        <f t="shared" si="19"/>
        <v>2.1568647969113064E-2</v>
      </c>
      <c r="U49" s="24">
        <f t="shared" si="19"/>
        <v>2.1430118690365374E-2</v>
      </c>
      <c r="V49" s="24">
        <f t="shared" si="19"/>
        <v>2.1122116942342561E-2</v>
      </c>
      <c r="W49" s="24">
        <f t="shared" si="19"/>
        <v>2.0938900741783284E-2</v>
      </c>
      <c r="X49" s="24">
        <f t="shared" si="19"/>
        <v>2.0736296656667097E-2</v>
      </c>
      <c r="Y49" s="24">
        <f t="shared" si="19"/>
        <v>2.0188228816184539E-2</v>
      </c>
      <c r="Z49" s="24">
        <f t="shared" si="19"/>
        <v>1.9859972652467084E-2</v>
      </c>
      <c r="AA49" s="24">
        <f t="shared" si="19"/>
        <v>2.0933161117815624E-2</v>
      </c>
      <c r="AB49" s="24">
        <f>+NAC!Y22</f>
        <v>2.0467836257309857E-2</v>
      </c>
      <c r="AD49" s="24">
        <f t="shared" si="17"/>
        <v>0.25478720623773143</v>
      </c>
      <c r="AE49" s="24">
        <f t="shared" si="17"/>
        <v>0.25592063363677076</v>
      </c>
      <c r="AF49" s="24">
        <f t="shared" si="17"/>
        <v>0.26221322016135851</v>
      </c>
      <c r="AG49" s="24">
        <f t="shared" si="17"/>
        <v>0.25947883710741881</v>
      </c>
      <c r="AH49" s="24">
        <f t="shared" si="17"/>
        <v>0.26203795756562887</v>
      </c>
      <c r="AI49" s="24">
        <f t="shared" si="17"/>
        <v>0.26265435401915904</v>
      </c>
      <c r="AJ49" s="24">
        <f t="shared" si="17"/>
        <v>0.26439649302221402</v>
      </c>
      <c r="AK49" s="24">
        <f t="shared" si="17"/>
        <v>0.26444344883974735</v>
      </c>
      <c r="AL49" s="24">
        <f t="shared" si="17"/>
        <v>0.26708985546199515</v>
      </c>
      <c r="AM49" s="24">
        <f t="shared" si="17"/>
        <v>0.26726090797666502</v>
      </c>
      <c r="AN49" s="24">
        <f t="shared" si="17"/>
        <v>0.2632920244489958</v>
      </c>
      <c r="AO49" s="24">
        <f>+NAC!AV22</f>
        <v>0.26334841628959271</v>
      </c>
      <c r="AQ49" s="24">
        <f t="shared" si="16"/>
        <v>2.7153207627517162E-3</v>
      </c>
      <c r="AR49" s="24">
        <f t="shared" si="18"/>
        <v>-1.2473701738933585E-2</v>
      </c>
    </row>
    <row r="50" spans="2:44" x14ac:dyDescent="0.25">
      <c r="B50" s="110">
        <f t="shared" si="14"/>
        <v>50</v>
      </c>
      <c r="D50" s="37">
        <f>+NAC!A23</f>
        <v>43252</v>
      </c>
      <c r="E50" s="19" cm="1">
        <f t="array" ref="E50">+SUMPRODUCT($E$3:$P$3/100,NAC!$C23:$N23)/D$3*100</f>
        <v>144.12090165063009</v>
      </c>
      <c r="F50" s="19" cm="1">
        <f t="array" ref="F50">+SUMPRODUCT($E$4:$P$4/100,NAC!$C23:$N23)/D$4*100</f>
        <v>144.1901431827163</v>
      </c>
      <c r="G50" s="19" cm="1">
        <f t="array" ref="G50">+SUMPRODUCT($E$5:$P$5/100,NAC!$C23:$N23)/D$5*100</f>
        <v>145.06878124346736</v>
      </c>
      <c r="H50" s="19" cm="1">
        <f t="array" ref="H50">+SUMPRODUCT($E$6:$P$6/100,NAC!$C23:$N23)/D$6*100</f>
        <v>144.45789511510867</v>
      </c>
      <c r="I50" s="19" cm="1">
        <f t="array" ref="I50">+SUMPRODUCT($E$7:$P$7/100,NAC!$C23:$N23)/D$7*100</f>
        <v>144.88932086814265</v>
      </c>
      <c r="J50" s="19" cm="1">
        <f t="array" ref="J50">+SUMPRODUCT($E$8:$P$8/100,NAC!$C23:$N23)/D$8*100</f>
        <v>144.98898981032488</v>
      </c>
      <c r="K50" s="19" cm="1">
        <f t="array" ref="K50">+SUMPRODUCT($E$9:$P$9/100,NAC!$C23:$N23)/D$9*100</f>
        <v>145.06591551288543</v>
      </c>
      <c r="L50" s="19" cm="1">
        <f t="array" ref="L50">+SUMPRODUCT($E$10:$P$10/100,NAC!$C23:$N23)/D$10*100</f>
        <v>144.96515923325484</v>
      </c>
      <c r="M50" s="19" cm="1">
        <f t="array" ref="M50">+SUMPRODUCT($E$11:$P$11/100,NAC!$C23:$N23)/D$11*100</f>
        <v>145.36967133653403</v>
      </c>
      <c r="N50" s="19" cm="1">
        <f t="array" ref="N50">+SUMPRODUCT($E$12:$P$12/100,NAC!$C23:$N23)/D$12*100</f>
        <v>145.05615343500244</v>
      </c>
      <c r="O50" s="19" cm="1">
        <f t="array" ref="O50">+SUMPRODUCT(_xlfn.ANCHORARRAY($E$30)/100,$E50:$N50)/$D$14*100</f>
        <v>144.91444285199998</v>
      </c>
      <c r="Q50" s="24">
        <f t="shared" si="19"/>
        <v>3.8804146373883075E-2</v>
      </c>
      <c r="R50" s="24">
        <f t="shared" si="19"/>
        <v>3.8501576692886674E-2</v>
      </c>
      <c r="S50" s="24">
        <f t="shared" si="19"/>
        <v>3.7666051221535657E-2</v>
      </c>
      <c r="T50" s="24">
        <f t="shared" si="19"/>
        <v>3.7618250526646468E-2</v>
      </c>
      <c r="U50" s="24">
        <f t="shared" si="19"/>
        <v>3.7588682398575379E-2</v>
      </c>
      <c r="V50" s="24">
        <f t="shared" si="19"/>
        <v>3.7133645278398575E-2</v>
      </c>
      <c r="W50" s="24">
        <f t="shared" si="19"/>
        <v>3.7523894344061004E-2</v>
      </c>
      <c r="X50" s="24">
        <f t="shared" si="19"/>
        <v>3.7157485482629093E-2</v>
      </c>
      <c r="Y50" s="24">
        <f t="shared" si="19"/>
        <v>3.6472697808707322E-2</v>
      </c>
      <c r="Z50" s="24">
        <f t="shared" si="19"/>
        <v>3.6258220859617385E-2</v>
      </c>
      <c r="AA50" s="24">
        <f t="shared" si="19"/>
        <v>3.7222367724648597E-2</v>
      </c>
      <c r="AB50" s="24">
        <f>+NAC!Y23</f>
        <v>3.7249283667621924E-2</v>
      </c>
      <c r="AD50" s="24">
        <f t="shared" si="17"/>
        <v>0.28939092423578394</v>
      </c>
      <c r="AE50" s="24">
        <f t="shared" si="17"/>
        <v>0.29000924158493357</v>
      </c>
      <c r="AF50" s="24">
        <f t="shared" si="17"/>
        <v>0.29519808666534164</v>
      </c>
      <c r="AG50" s="24">
        <f t="shared" si="17"/>
        <v>0.29239644872095649</v>
      </c>
      <c r="AH50" s="24">
        <f t="shared" si="17"/>
        <v>0.29470781113104594</v>
      </c>
      <c r="AI50" s="24">
        <f t="shared" si="17"/>
        <v>0.29472192454216173</v>
      </c>
      <c r="AJ50" s="24">
        <f t="shared" si="17"/>
        <v>0.29688843245226115</v>
      </c>
      <c r="AK50" s="24">
        <f t="shared" si="17"/>
        <v>0.29633903985431886</v>
      </c>
      <c r="AL50" s="24">
        <f t="shared" si="17"/>
        <v>0.29790648053495583</v>
      </c>
      <c r="AM50" s="24">
        <f t="shared" si="17"/>
        <v>0.29737261140708338</v>
      </c>
      <c r="AN50" s="24">
        <f t="shared" si="17"/>
        <v>0.29531330689749979</v>
      </c>
      <c r="AO50" s="24">
        <f>+NAC!AV23</f>
        <v>0.29516994633273708</v>
      </c>
      <c r="AQ50" s="24">
        <f t="shared" si="16"/>
        <v>2.54592551426569E-3</v>
      </c>
      <c r="AR50" s="24">
        <f t="shared" si="18"/>
        <v>-7.9816871712994342E-3</v>
      </c>
    </row>
    <row r="51" spans="2:44" x14ac:dyDescent="0.25">
      <c r="B51" s="110">
        <f t="shared" si="14"/>
        <v>51</v>
      </c>
      <c r="D51" s="37">
        <f>+NAC!A24</f>
        <v>43282</v>
      </c>
      <c r="E51" s="19" cm="1">
        <f t="array" ref="E51">+SUMPRODUCT($E$3:$P$3/100,NAC!$C24:$N24)/D$3*100</f>
        <v>148.57869575248955</v>
      </c>
      <c r="F51" s="19" cm="1">
        <f t="array" ref="F51">+SUMPRODUCT($E$4:$P$4/100,NAC!$C24:$N24)/D$4*100</f>
        <v>148.62621121747583</v>
      </c>
      <c r="G51" s="19" cm="1">
        <f t="array" ref="G51">+SUMPRODUCT($E$5:$P$5/100,NAC!$C24:$N24)/D$5*100</f>
        <v>149.45911317107391</v>
      </c>
      <c r="H51" s="19" cm="1">
        <f t="array" ref="H51">+SUMPRODUCT($E$6:$P$6/100,NAC!$C24:$N24)/D$6*100</f>
        <v>148.93392702870446</v>
      </c>
      <c r="I51" s="19" cm="1">
        <f t="array" ref="I51">+SUMPRODUCT($E$7:$P$7/100,NAC!$C24:$N24)/D$7*100</f>
        <v>149.30692959188622</v>
      </c>
      <c r="J51" s="19" cm="1">
        <f t="array" ref="J51">+SUMPRODUCT($E$8:$P$8/100,NAC!$C24:$N24)/D$8*100</f>
        <v>149.39194836681449</v>
      </c>
      <c r="K51" s="19" cm="1">
        <f t="array" ref="K51">+SUMPRODUCT($E$9:$P$9/100,NAC!$C24:$N24)/D$9*100</f>
        <v>149.55792320556927</v>
      </c>
      <c r="L51" s="19" cm="1">
        <f t="array" ref="L51">+SUMPRODUCT($E$10:$P$10/100,NAC!$C24:$N24)/D$10*100</f>
        <v>149.43849781122958</v>
      </c>
      <c r="M51" s="19" cm="1">
        <f t="array" ref="M51">+SUMPRODUCT($E$11:$P$11/100,NAC!$C24:$N24)/D$11*100</f>
        <v>149.81861023635989</v>
      </c>
      <c r="N51" s="19" cm="1">
        <f t="array" ref="N51">+SUMPRODUCT($E$12:$P$12/100,NAC!$C24:$N24)/D$12*100</f>
        <v>149.58206457306483</v>
      </c>
      <c r="O51" s="19" cm="1">
        <f t="array" ref="O51">+SUMPRODUCT(_xlfn.ANCHORARRAY($E$30)/100,$E51:$N51)/$D$14*100</f>
        <v>149.37522918899998</v>
      </c>
      <c r="Q51" s="24">
        <f t="shared" si="19"/>
        <v>3.0930934033883473E-2</v>
      </c>
      <c r="R51" s="24">
        <f t="shared" si="19"/>
        <v>3.0765404186735568E-2</v>
      </c>
      <c r="S51" s="24">
        <f t="shared" si="19"/>
        <v>3.0263795490487411E-2</v>
      </c>
      <c r="T51" s="24">
        <f t="shared" si="19"/>
        <v>3.0985027921313302E-2</v>
      </c>
      <c r="U51" s="24">
        <f t="shared" si="19"/>
        <v>3.0489539858937098E-2</v>
      </c>
      <c r="V51" s="24">
        <f t="shared" si="19"/>
        <v>3.0367537302312231E-2</v>
      </c>
      <c r="W51" s="24">
        <f t="shared" si="19"/>
        <v>3.0965286895975552E-2</v>
      </c>
      <c r="X51" s="24">
        <f t="shared" si="19"/>
        <v>3.0858025484433504E-2</v>
      </c>
      <c r="Y51" s="24">
        <f t="shared" si="19"/>
        <v>3.0604312845466053E-2</v>
      </c>
      <c r="Z51" s="24">
        <f t="shared" si="19"/>
        <v>3.1201097167452341E-2</v>
      </c>
      <c r="AA51" s="24">
        <f t="shared" si="19"/>
        <v>3.0782206722871353E-2</v>
      </c>
      <c r="AB51" s="24">
        <f>+NAC!Y24</f>
        <v>3.1077348066298249E-2</v>
      </c>
      <c r="AD51" s="24">
        <f t="shared" si="17"/>
        <v>0.30950312080588782</v>
      </c>
      <c r="AE51" s="24">
        <f t="shared" si="17"/>
        <v>0.30950943446361689</v>
      </c>
      <c r="AF51" s="24">
        <f t="shared" si="17"/>
        <v>0.3134487788949456</v>
      </c>
      <c r="AG51" s="24">
        <f t="shared" si="17"/>
        <v>0.31084071595743179</v>
      </c>
      <c r="AH51" s="24">
        <f t="shared" si="17"/>
        <v>0.31231396055792282</v>
      </c>
      <c r="AI51" s="24">
        <f t="shared" si="17"/>
        <v>0.31219613167406379</v>
      </c>
      <c r="AJ51" s="24">
        <f t="shared" si="17"/>
        <v>0.31429965768685242</v>
      </c>
      <c r="AK51" s="24">
        <f t="shared" si="17"/>
        <v>0.31311758898398145</v>
      </c>
      <c r="AL51" s="24">
        <f t="shared" si="17"/>
        <v>0.31351577208401049</v>
      </c>
      <c r="AM51" s="24">
        <f t="shared" si="17"/>
        <v>0.31243428412453</v>
      </c>
      <c r="AN51" s="24">
        <f t="shared" si="17"/>
        <v>0.31242458860190658</v>
      </c>
      <c r="AO51" s="24">
        <f>+NAC!AV24</f>
        <v>0.31195079086116007</v>
      </c>
      <c r="AQ51" s="24">
        <f t="shared" si="16"/>
        <v>-2.7016313356886812E-4</v>
      </c>
      <c r="AR51" s="24">
        <f t="shared" si="18"/>
        <v>-2.9311633186421826E-3</v>
      </c>
    </row>
    <row r="52" spans="2:44" x14ac:dyDescent="0.25">
      <c r="B52" s="110">
        <f t="shared" si="14"/>
        <v>52</v>
      </c>
      <c r="D52" s="37">
        <f>+NAC!A25</f>
        <v>43313</v>
      </c>
      <c r="E52" s="19" cm="1">
        <f t="array" ref="E52">+SUMPRODUCT($E$3:$P$3/100,NAC!$C25:$N25)/D$3*100</f>
        <v>154.35318121064347</v>
      </c>
      <c r="F52" s="19" cm="1">
        <f t="array" ref="F52">+SUMPRODUCT($E$4:$P$4/100,NAC!$C25:$N25)/D$4*100</f>
        <v>154.39089611782748</v>
      </c>
      <c r="G52" s="19" cm="1">
        <f t="array" ref="G52">+SUMPRODUCT($E$5:$P$5/100,NAC!$C25:$N25)/D$5*100</f>
        <v>155.36046412872321</v>
      </c>
      <c r="H52" s="19" cm="1">
        <f t="array" ref="H52">+SUMPRODUCT($E$6:$P$6/100,NAC!$C25:$N25)/D$6*100</f>
        <v>154.68957575932646</v>
      </c>
      <c r="I52" s="19" cm="1">
        <f t="array" ref="I52">+SUMPRODUCT($E$7:$P$7/100,NAC!$C25:$N25)/D$7*100</f>
        <v>155.17851583280131</v>
      </c>
      <c r="J52" s="19" cm="1">
        <f t="array" ref="J52">+SUMPRODUCT($E$8:$P$8/100,NAC!$C25:$N25)/D$8*100</f>
        <v>155.21161750536243</v>
      </c>
      <c r="K52" s="19" cm="1">
        <f t="array" ref="K52">+SUMPRODUCT($E$9:$P$9/100,NAC!$C25:$N25)/D$9*100</f>
        <v>155.3999826642841</v>
      </c>
      <c r="L52" s="19" cm="1">
        <f t="array" ref="L52">+SUMPRODUCT($E$10:$P$10/100,NAC!$C25:$N25)/D$10*100</f>
        <v>155.2058347720955</v>
      </c>
      <c r="M52" s="19" cm="1">
        <f t="array" ref="M52">+SUMPRODUCT($E$11:$P$11/100,NAC!$C25:$N25)/D$11*100</f>
        <v>155.60026315286345</v>
      </c>
      <c r="N52" s="19" cm="1">
        <f t="array" ref="N52">+SUMPRODUCT($E$12:$P$12/100,NAC!$C25:$N25)/D$12*100</f>
        <v>155.27485537879642</v>
      </c>
      <c r="O52" s="19" cm="1">
        <f t="array" ref="O52">+SUMPRODUCT(_xlfn.ANCHORARRAY($E$30)/100,$E52:$N52)/$D$14*100</f>
        <v>155.16174688099997</v>
      </c>
      <c r="Q52" s="24">
        <f t="shared" si="19"/>
        <v>3.8864828022002307E-2</v>
      </c>
      <c r="R52" s="24">
        <f t="shared" si="19"/>
        <v>3.87864620454903E-2</v>
      </c>
      <c r="S52" s="24">
        <f t="shared" si="19"/>
        <v>3.9484718144249253E-2</v>
      </c>
      <c r="T52" s="24">
        <f t="shared" si="19"/>
        <v>3.8645652105263384E-2</v>
      </c>
      <c r="U52" s="24">
        <f t="shared" si="19"/>
        <v>3.9325611054787712E-2</v>
      </c>
      <c r="V52" s="24">
        <f t="shared" si="19"/>
        <v>3.8955708136682254E-2</v>
      </c>
      <c r="W52" s="24">
        <f t="shared" si="19"/>
        <v>3.9062186298781665E-2</v>
      </c>
      <c r="X52" s="24">
        <f t="shared" si="19"/>
        <v>3.8593381527102899E-2</v>
      </c>
      <c r="Y52" s="24">
        <f t="shared" si="19"/>
        <v>3.8591019549455208E-2</v>
      </c>
      <c r="Z52" s="24">
        <f t="shared" si="19"/>
        <v>3.8057977217923034E-2</v>
      </c>
      <c r="AA52" s="24">
        <f t="shared" si="19"/>
        <v>3.8738134317293449E-2</v>
      </c>
      <c r="AB52" s="24">
        <f>+NAC!Y25</f>
        <v>3.884795713328848E-2</v>
      </c>
      <c r="AD52" s="24">
        <f t="shared" si="17"/>
        <v>0.34069718372281543</v>
      </c>
      <c r="AE52" s="24">
        <f t="shared" si="17"/>
        <v>0.34092296523189547</v>
      </c>
      <c r="AF52" s="24">
        <f t="shared" si="17"/>
        <v>0.345876733548377</v>
      </c>
      <c r="AG52" s="24">
        <f t="shared" si="17"/>
        <v>0.34269147533790045</v>
      </c>
      <c r="AH52" s="24">
        <f t="shared" si="17"/>
        <v>0.34469706893490626</v>
      </c>
      <c r="AI52" s="24">
        <f t="shared" si="17"/>
        <v>0.34427590346992076</v>
      </c>
      <c r="AJ52" s="24">
        <f t="shared" si="17"/>
        <v>0.346786910718903</v>
      </c>
      <c r="AK52" s="24">
        <f t="shared" si="17"/>
        <v>0.34523313885339491</v>
      </c>
      <c r="AL52" s="24">
        <f t="shared" si="17"/>
        <v>0.34542684181081329</v>
      </c>
      <c r="AM52" s="24">
        <f t="shared" si="17"/>
        <v>0.34435448531827517</v>
      </c>
      <c r="AN52" s="24">
        <f t="shared" si="17"/>
        <v>0.34443797068245896</v>
      </c>
      <c r="AO52" s="24">
        <f>+NAC!AV25</f>
        <v>0.34402079722703638</v>
      </c>
      <c r="AQ52" s="24">
        <f t="shared" si="16"/>
        <v>8.0685080407927323E-4</v>
      </c>
      <c r="AR52" s="24">
        <f t="shared" si="18"/>
        <v>-3.6573015954597388E-3</v>
      </c>
    </row>
    <row r="53" spans="2:44" x14ac:dyDescent="0.25">
      <c r="B53" s="110">
        <f t="shared" si="14"/>
        <v>53</v>
      </c>
      <c r="D53" s="37">
        <f>+NAC!A26</f>
        <v>43344</v>
      </c>
      <c r="E53" s="19" cm="1">
        <f t="array" ref="E53">+SUMPRODUCT($E$3:$P$3/100,NAC!$C26:$N26)/D$3*100</f>
        <v>164.58392245300294</v>
      </c>
      <c r="F53" s="19" cm="1">
        <f t="array" ref="F53">+SUMPRODUCT($E$4:$P$4/100,NAC!$C26:$N26)/D$4*100</f>
        <v>164.64173414710797</v>
      </c>
      <c r="G53" s="19" cm="1">
        <f t="array" ref="G53">+SUMPRODUCT($E$5:$P$5/100,NAC!$C26:$N26)/D$5*100</f>
        <v>165.47686123628168</v>
      </c>
      <c r="H53" s="19" cm="1">
        <f t="array" ref="H53">+SUMPRODUCT($E$6:$P$6/100,NAC!$C26:$N26)/D$6*100</f>
        <v>164.97555405624919</v>
      </c>
      <c r="I53" s="19" cm="1">
        <f t="array" ref="I53">+SUMPRODUCT($E$7:$P$7/100,NAC!$C26:$N26)/D$7*100</f>
        <v>165.32059351254668</v>
      </c>
      <c r="J53" s="19" cm="1">
        <f t="array" ref="J53">+SUMPRODUCT($E$8:$P$8/100,NAC!$C26:$N26)/D$8*100</f>
        <v>165.31994946647589</v>
      </c>
      <c r="K53" s="19" cm="1">
        <f t="array" ref="K53">+SUMPRODUCT($E$9:$P$9/100,NAC!$C26:$N26)/D$9*100</f>
        <v>165.65873284129293</v>
      </c>
      <c r="L53" s="19" cm="1">
        <f t="array" ref="L53">+SUMPRODUCT($E$10:$P$10/100,NAC!$C26:$N26)/D$10*100</f>
        <v>165.45607792339121</v>
      </c>
      <c r="M53" s="19" cm="1">
        <f t="array" ref="M53">+SUMPRODUCT($E$11:$P$11/100,NAC!$C26:$N26)/D$11*100</f>
        <v>165.64953589942613</v>
      </c>
      <c r="N53" s="19" cm="1">
        <f t="array" ref="N53">+SUMPRODUCT($E$12:$P$12/100,NAC!$C26:$N26)/D$12*100</f>
        <v>165.50072794890448</v>
      </c>
      <c r="O53" s="19" cm="1">
        <f t="array" ref="O53">+SUMPRODUCT(_xlfn.ANCHORARRAY($E$30)/100,$E53:$N53)/$D$14*100</f>
        <v>165.34949491800003</v>
      </c>
      <c r="Q53" s="24">
        <f t="shared" si="19"/>
        <v>6.628137601127726E-2</v>
      </c>
      <c r="R53" s="24">
        <f t="shared" si="19"/>
        <v>6.6395352880504577E-2</v>
      </c>
      <c r="S53" s="24">
        <f t="shared" si="19"/>
        <v>6.5115646791429338E-2</v>
      </c>
      <c r="T53" s="24">
        <f t="shared" si="19"/>
        <v>6.6494320942001695E-2</v>
      </c>
      <c r="U53" s="24">
        <f t="shared" si="19"/>
        <v>6.5357486023858158E-2</v>
      </c>
      <c r="V53" s="24">
        <f t="shared" si="19"/>
        <v>6.5126129883700479E-2</v>
      </c>
      <c r="W53" s="24">
        <f t="shared" si="19"/>
        <v>6.601513076852239E-2</v>
      </c>
      <c r="X53" s="24">
        <f t="shared" si="19"/>
        <v>6.6042898234767833E-2</v>
      </c>
      <c r="Y53" s="24">
        <f t="shared" si="19"/>
        <v>6.4583905855545742E-2</v>
      </c>
      <c r="Z53" s="24">
        <f t="shared" si="19"/>
        <v>6.5856590528851733E-2</v>
      </c>
      <c r="AA53" s="24">
        <f t="shared" si="19"/>
        <v>6.5658889783017704E-2</v>
      </c>
      <c r="AB53" s="24">
        <f>+NAC!Y26</f>
        <v>6.5119277885235194E-2</v>
      </c>
      <c r="AD53" s="24">
        <f t="shared" si="17"/>
        <v>0.40230952103184303</v>
      </c>
      <c r="AE53" s="24">
        <f t="shared" si="17"/>
        <v>0.40249396093644862</v>
      </c>
      <c r="AF53" s="24">
        <f t="shared" si="17"/>
        <v>0.40627102652536218</v>
      </c>
      <c r="AG53" s="24">
        <f t="shared" si="17"/>
        <v>0.40527521652967424</v>
      </c>
      <c r="AH53" s="24">
        <f t="shared" si="17"/>
        <v>0.40544357422007571</v>
      </c>
      <c r="AI53" s="24">
        <f t="shared" si="17"/>
        <v>0.4045097265284523</v>
      </c>
      <c r="AJ53" s="24">
        <f t="shared" si="17"/>
        <v>0.40874087759278988</v>
      </c>
      <c r="AK53" s="24">
        <f t="shared" si="17"/>
        <v>0.4071831831499042</v>
      </c>
      <c r="AL53" s="24">
        <f t="shared" si="17"/>
        <v>0.40545425328213525</v>
      </c>
      <c r="AM53" s="24">
        <f t="shared" si="17"/>
        <v>0.40637360681626866</v>
      </c>
      <c r="AN53" s="24">
        <f t="shared" si="17"/>
        <v>0.40575669255705216</v>
      </c>
      <c r="AO53" s="24">
        <f>+NAC!AV26</f>
        <v>0.40476190476190466</v>
      </c>
      <c r="AQ53" s="24">
        <f t="shared" si="16"/>
        <v>4.2478548242552705E-4</v>
      </c>
      <c r="AR53" s="24">
        <f t="shared" si="18"/>
        <v>-4.0640857844256306E-3</v>
      </c>
    </row>
    <row r="54" spans="2:44" x14ac:dyDescent="0.25">
      <c r="B54" s="110">
        <f t="shared" si="14"/>
        <v>54</v>
      </c>
      <c r="D54" s="37">
        <f>+NAC!A27</f>
        <v>43374</v>
      </c>
      <c r="E54" s="19" cm="1">
        <f t="array" ref="E54">+SUMPRODUCT($E$3:$P$3/100,NAC!$C27:$N27)/D$3*100</f>
        <v>173.6660315431362</v>
      </c>
      <c r="F54" s="19" cm="1">
        <f t="array" ref="F54">+SUMPRODUCT($E$4:$P$4/100,NAC!$C27:$N27)/D$4*100</f>
        <v>173.67995028433424</v>
      </c>
      <c r="G54" s="19" cm="1">
        <f t="array" ref="G54">+SUMPRODUCT($E$5:$P$5/100,NAC!$C27:$N27)/D$5*100</f>
        <v>174.58969993671647</v>
      </c>
      <c r="H54" s="19" cm="1">
        <f t="array" ref="H54">+SUMPRODUCT($E$6:$P$6/100,NAC!$C27:$N27)/D$6*100</f>
        <v>173.91282296990548</v>
      </c>
      <c r="I54" s="19" cm="1">
        <f t="array" ref="I54">+SUMPRODUCT($E$7:$P$7/100,NAC!$C27:$N27)/D$7*100</f>
        <v>174.33024484937781</v>
      </c>
      <c r="J54" s="19" cm="1">
        <f t="array" ref="J54">+SUMPRODUCT($E$8:$P$8/100,NAC!$C27:$N27)/D$8*100</f>
        <v>174.25614758245479</v>
      </c>
      <c r="K54" s="19" cm="1">
        <f t="array" ref="K54">+SUMPRODUCT($E$9:$P$9/100,NAC!$C27:$N27)/D$9*100</f>
        <v>174.67754979223722</v>
      </c>
      <c r="L54" s="19" cm="1">
        <f t="array" ref="L54">+SUMPRODUCT($E$10:$P$10/100,NAC!$C27:$N27)/D$10*100</f>
        <v>174.38278294403452</v>
      </c>
      <c r="M54" s="19" cm="1">
        <f t="array" ref="M54">+SUMPRODUCT($E$11:$P$11/100,NAC!$C27:$N27)/D$11*100</f>
        <v>174.51054691696385</v>
      </c>
      <c r="N54" s="19" cm="1">
        <f t="array" ref="N54">+SUMPRODUCT($E$12:$P$12/100,NAC!$C27:$N27)/D$12*100</f>
        <v>174.26155140444118</v>
      </c>
      <c r="O54" s="19" cm="1">
        <f t="array" ref="O54">+SUMPRODUCT(_xlfn.ANCHORARRAY($E$30)/100,$E54:$N54)/$D$14*100</f>
        <v>174.285020387</v>
      </c>
      <c r="Q54" s="24">
        <f t="shared" si="19"/>
        <v>5.5182237455342342E-2</v>
      </c>
      <c r="R54" s="24">
        <f t="shared" si="19"/>
        <v>5.4896264206927059E-2</v>
      </c>
      <c r="S54" s="24">
        <f t="shared" si="19"/>
        <v>5.5070168918799567E-2</v>
      </c>
      <c r="T54" s="24">
        <f t="shared" si="19"/>
        <v>5.4173292308562715E-2</v>
      </c>
      <c r="U54" s="24">
        <f t="shared" si="19"/>
        <v>5.4498058260039839E-2</v>
      </c>
      <c r="V54" s="24">
        <f t="shared" si="19"/>
        <v>5.4053961090709146E-2</v>
      </c>
      <c r="W54" s="24">
        <f t="shared" si="19"/>
        <v>5.44421461896889E-2</v>
      </c>
      <c r="X54" s="24">
        <f t="shared" si="19"/>
        <v>5.3952113048252759E-2</v>
      </c>
      <c r="Y54" s="24">
        <f t="shared" si="19"/>
        <v>5.3492519429198193E-2</v>
      </c>
      <c r="Z54" s="24">
        <f t="shared" si="19"/>
        <v>5.293525632250673E-2</v>
      </c>
      <c r="AA54" s="24">
        <f t="shared" si="19"/>
        <v>5.4040234434530765E-2</v>
      </c>
      <c r="AB54" s="24">
        <f>+NAC!Y27</f>
        <v>5.3874092009685182E-2</v>
      </c>
      <c r="AD54" s="24">
        <f t="shared" si="17"/>
        <v>0.45681305563662589</v>
      </c>
      <c r="AE54" s="24">
        <f t="shared" si="17"/>
        <v>0.45663083677195271</v>
      </c>
      <c r="AF54" s="24">
        <f t="shared" si="17"/>
        <v>0.46098143973546168</v>
      </c>
      <c r="AG54" s="24">
        <f t="shared" si="17"/>
        <v>0.45867935163111362</v>
      </c>
      <c r="AH54" s="24">
        <f t="shared" si="17"/>
        <v>0.4595301695028009</v>
      </c>
      <c r="AI54" s="24">
        <f t="shared" si="17"/>
        <v>0.45818964701787035</v>
      </c>
      <c r="AJ54" s="24">
        <f t="shared" si="17"/>
        <v>0.4633825905112201</v>
      </c>
      <c r="AK54" s="24">
        <f t="shared" si="17"/>
        <v>0.46135788724890481</v>
      </c>
      <c r="AL54" s="24">
        <f t="shared" si="17"/>
        <v>0.45926926845178762</v>
      </c>
      <c r="AM54" s="24">
        <f t="shared" si="17"/>
        <v>0.46001229846975455</v>
      </c>
      <c r="AN54" s="24">
        <f t="shared" si="17"/>
        <v>0.45977266525183169</v>
      </c>
      <c r="AO54" s="24">
        <f>+NAC!AV27</f>
        <v>0.45812395309882725</v>
      </c>
      <c r="AQ54" s="24">
        <f t="shared" si="16"/>
        <v>2.2469811328356126E-3</v>
      </c>
      <c r="AR54" s="24">
        <f t="shared" si="18"/>
        <v>-3.1992428331286682E-3</v>
      </c>
    </row>
    <row r="55" spans="2:44" x14ac:dyDescent="0.25">
      <c r="B55" s="110">
        <f t="shared" si="14"/>
        <v>55</v>
      </c>
      <c r="D55" s="37">
        <f>+NAC!A28</f>
        <v>43405</v>
      </c>
      <c r="E55" s="19" cm="1">
        <f t="array" ref="E55">+SUMPRODUCT($E$3:$P$3/100,NAC!$C28:$N28)/D$3*100</f>
        <v>179.14789060651464</v>
      </c>
      <c r="F55" s="19" cm="1">
        <f t="array" ref="F55">+SUMPRODUCT($E$4:$P$4/100,NAC!$C28:$N28)/D$4*100</f>
        <v>179.17403210943598</v>
      </c>
      <c r="G55" s="19" cm="1">
        <f t="array" ref="G55">+SUMPRODUCT($E$5:$P$5/100,NAC!$C28:$N28)/D$5*100</f>
        <v>180.05198599168352</v>
      </c>
      <c r="H55" s="19" cm="1">
        <f t="array" ref="H55">+SUMPRODUCT($E$6:$P$6/100,NAC!$C28:$N28)/D$6*100</f>
        <v>179.376656067564</v>
      </c>
      <c r="I55" s="19" cm="1">
        <f t="array" ref="I55">+SUMPRODUCT($E$7:$P$7/100,NAC!$C28:$N28)/D$7*100</f>
        <v>179.858747189258</v>
      </c>
      <c r="J55" s="19" cm="1">
        <f t="array" ref="J55">+SUMPRODUCT($E$8:$P$8/100,NAC!$C28:$N28)/D$8*100</f>
        <v>179.72098453561335</v>
      </c>
      <c r="K55" s="19" cm="1">
        <f t="array" ref="K55">+SUMPRODUCT($E$9:$P$9/100,NAC!$C28:$N28)/D$9*100</f>
        <v>180.1740226421235</v>
      </c>
      <c r="L55" s="19" cm="1">
        <f t="array" ref="L55">+SUMPRODUCT($E$10:$P$10/100,NAC!$C28:$N28)/D$10*100</f>
        <v>179.88226172473918</v>
      </c>
      <c r="M55" s="19" cm="1">
        <f t="array" ref="M55">+SUMPRODUCT($E$11:$P$11/100,NAC!$C28:$N28)/D$11*100</f>
        <v>180.02748348062937</v>
      </c>
      <c r="N55" s="19" cm="1">
        <f t="array" ref="N55">+SUMPRODUCT($E$12:$P$12/100,NAC!$C28:$N28)/D$12*100</f>
        <v>179.79746726462778</v>
      </c>
      <c r="O55" s="19" cm="1">
        <f t="array" ref="O55">+SUMPRODUCT(_xlfn.ANCHORARRAY($E$30)/100,$E55:$N55)/$D$14*100</f>
        <v>179.78538806099999</v>
      </c>
      <c r="Q55" s="24">
        <f t="shared" si="19"/>
        <v>3.1565522714307015E-2</v>
      </c>
      <c r="R55" s="24">
        <f t="shared" si="19"/>
        <v>3.1633368250666205E-2</v>
      </c>
      <c r="S55" s="24">
        <f t="shared" si="19"/>
        <v>3.1286416420596153E-2</v>
      </c>
      <c r="T55" s="24">
        <f t="shared" si="19"/>
        <v>3.1417080145976328E-2</v>
      </c>
      <c r="U55" s="24">
        <f t="shared" si="19"/>
        <v>3.1712812338770213E-2</v>
      </c>
      <c r="V55" s="24">
        <f t="shared" si="19"/>
        <v>3.1360942089992516E-2</v>
      </c>
      <c r="W55" s="24">
        <f t="shared" si="19"/>
        <v>3.1466395403552561E-2</v>
      </c>
      <c r="X55" s="24">
        <f t="shared" si="19"/>
        <v>3.1536821972095952E-2</v>
      </c>
      <c r="Y55" s="24">
        <f t="shared" si="19"/>
        <v>3.1613771552103431E-2</v>
      </c>
      <c r="Z55" s="24">
        <f t="shared" si="19"/>
        <v>3.176785593592224E-2</v>
      </c>
      <c r="AA55" s="24">
        <f t="shared" si="19"/>
        <v>3.1559612305098961E-2</v>
      </c>
      <c r="AB55" s="24">
        <f>+NAC!Y28</f>
        <v>3.1591039632395068E-2</v>
      </c>
      <c r="AD55" s="24">
        <f t="shared" si="17"/>
        <v>0.48330882064954928</v>
      </c>
      <c r="AE55" s="24">
        <f t="shared" si="17"/>
        <v>0.48299303305413299</v>
      </c>
      <c r="AF55" s="24">
        <f t="shared" si="17"/>
        <v>0.48663651349535098</v>
      </c>
      <c r="AG55" s="24">
        <f t="shared" si="17"/>
        <v>0.48411632711276975</v>
      </c>
      <c r="AH55" s="24">
        <f t="shared" si="17"/>
        <v>0.48547140032112601</v>
      </c>
      <c r="AI55" s="24">
        <f t="shared" si="17"/>
        <v>0.48375806152647005</v>
      </c>
      <c r="AJ55" s="24">
        <f t="shared" si="17"/>
        <v>0.48850013918262669</v>
      </c>
      <c r="AK55" s="24">
        <f t="shared" si="17"/>
        <v>0.48651983837089197</v>
      </c>
      <c r="AL55" s="24">
        <f t="shared" si="17"/>
        <v>0.48468563434679512</v>
      </c>
      <c r="AM55" s="24">
        <f t="shared" si="17"/>
        <v>0.48544131116301581</v>
      </c>
      <c r="AN55" s="24">
        <f t="shared" si="17"/>
        <v>0.48533022866120934</v>
      </c>
      <c r="AO55" s="24">
        <f>+NAC!AV28</f>
        <v>0.48429752066115705</v>
      </c>
      <c r="AQ55" s="24">
        <f t="shared" si="16"/>
        <v>-2.0233322161522516E-4</v>
      </c>
      <c r="AR55" s="24">
        <f t="shared" si="18"/>
        <v>-2.132490513466534E-3</v>
      </c>
    </row>
    <row r="56" spans="2:44" x14ac:dyDescent="0.25">
      <c r="B56" s="110">
        <f t="shared" si="14"/>
        <v>56</v>
      </c>
      <c r="D56" s="37">
        <f>+NAC!A29</f>
        <v>43435</v>
      </c>
      <c r="E56" s="19" cm="1">
        <f t="array" ref="E56">+SUMPRODUCT($E$3:$P$3/100,NAC!$C29:$N29)/D$3*100</f>
        <v>183.27893491553752</v>
      </c>
      <c r="F56" s="19" cm="1">
        <f t="array" ref="F56">+SUMPRODUCT($E$4:$P$4/100,NAC!$C29:$N29)/D$4*100</f>
        <v>183.41809047542631</v>
      </c>
      <c r="G56" s="19" cm="1">
        <f t="array" ref="G56">+SUMPRODUCT($E$5:$P$5/100,NAC!$C29:$N29)/D$5*100</f>
        <v>184.44746877719689</v>
      </c>
      <c r="H56" s="19" cm="1">
        <f t="array" ref="H56">+SUMPRODUCT($E$6:$P$6/100,NAC!$C29:$N29)/D$6*100</f>
        <v>183.74540163864253</v>
      </c>
      <c r="I56" s="19" cm="1">
        <f t="array" ref="I56">+SUMPRODUCT($E$7:$P$7/100,NAC!$C29:$N29)/D$7*100</f>
        <v>184.41228164263961</v>
      </c>
      <c r="J56" s="19" cm="1">
        <f t="array" ref="J56">+SUMPRODUCT($E$8:$P$8/100,NAC!$C29:$N29)/D$8*100</f>
        <v>184.22178424308328</v>
      </c>
      <c r="K56" s="19" cm="1">
        <f t="array" ref="K56">+SUMPRODUCT($E$9:$P$9/100,NAC!$C29:$N29)/D$9*100</f>
        <v>184.79230496951612</v>
      </c>
      <c r="L56" s="19" cm="1">
        <f t="array" ref="L56">+SUMPRODUCT($E$10:$P$10/100,NAC!$C29:$N29)/D$10*100</f>
        <v>184.52751993368898</v>
      </c>
      <c r="M56" s="19" cm="1">
        <f t="array" ref="M56">+SUMPRODUCT($E$11:$P$11/100,NAC!$C29:$N29)/D$11*100</f>
        <v>184.75771376940168</v>
      </c>
      <c r="N56" s="19" cm="1">
        <f t="array" ref="N56">+SUMPRODUCT($E$12:$P$12/100,NAC!$C29:$N29)/D$12*100</f>
        <v>184.59670091954871</v>
      </c>
      <c r="O56" s="19" cm="1">
        <f t="array" ref="O56">+SUMPRODUCT(_xlfn.ANCHORARRAY($E$30)/100,$E56:$N56)/$D$14*100</f>
        <v>184.35053089199997</v>
      </c>
      <c r="Q56" s="24">
        <f t="shared" si="19"/>
        <v>2.3059408040122742E-2</v>
      </c>
      <c r="R56" s="24">
        <f t="shared" si="19"/>
        <v>2.3686793873110679E-2</v>
      </c>
      <c r="S56" s="24">
        <f t="shared" si="19"/>
        <v>2.4412298266548449E-2</v>
      </c>
      <c r="T56" s="24">
        <f t="shared" si="19"/>
        <v>2.4355151148725884E-2</v>
      </c>
      <c r="U56" s="24">
        <f t="shared" si="19"/>
        <v>2.531728105828579E-2</v>
      </c>
      <c r="V56" s="24">
        <f t="shared" si="19"/>
        <v>2.5043262026967383E-2</v>
      </c>
      <c r="W56" s="24">
        <f t="shared" si="19"/>
        <v>2.5632342885332671E-2</v>
      </c>
      <c r="X56" s="24">
        <f t="shared" si="19"/>
        <v>2.5823881490094402E-2</v>
      </c>
      <c r="Y56" s="24">
        <f t="shared" si="19"/>
        <v>2.6275045328183255E-2</v>
      </c>
      <c r="Z56" s="24">
        <f t="shared" si="19"/>
        <v>2.6692443046805403E-2</v>
      </c>
      <c r="AA56" s="24">
        <f t="shared" si="19"/>
        <v>2.5392179421450223E-2</v>
      </c>
      <c r="AB56" s="24">
        <f>+NAC!Y29</f>
        <v>2.6169265033407774E-2</v>
      </c>
      <c r="AD56" s="24">
        <f t="shared" si="17"/>
        <v>0.47560078506821335</v>
      </c>
      <c r="AE56" s="24">
        <f t="shared" si="17"/>
        <v>0.47609598761214178</v>
      </c>
      <c r="AF56" s="24">
        <f t="shared" si="17"/>
        <v>0.4762985625462548</v>
      </c>
      <c r="AG56" s="24">
        <f t="shared" si="17"/>
        <v>0.47671187424647998</v>
      </c>
      <c r="AH56" s="24">
        <f t="shared" si="17"/>
        <v>0.47763120959097916</v>
      </c>
      <c r="AI56" s="24">
        <f t="shared" si="17"/>
        <v>0.47539588492654272</v>
      </c>
      <c r="AJ56" s="24">
        <f t="shared" si="17"/>
        <v>0.48037361502136311</v>
      </c>
      <c r="AK56" s="24">
        <f t="shared" si="17"/>
        <v>0.47849384611514267</v>
      </c>
      <c r="AL56" s="24">
        <f t="shared" si="17"/>
        <v>0.47549117940510621</v>
      </c>
      <c r="AM56" s="24">
        <f t="shared" si="17"/>
        <v>0.4762855376968711</v>
      </c>
      <c r="AN56" s="24">
        <f t="shared" si="17"/>
        <v>0.47687184517627457</v>
      </c>
      <c r="AO56" s="24">
        <f>+NAC!AV29</f>
        <v>0.47676282051282071</v>
      </c>
      <c r="AQ56" s="24">
        <f t="shared" si="16"/>
        <v>-3.6330350066826611E-3</v>
      </c>
      <c r="AR56" s="24">
        <f t="shared" si="18"/>
        <v>-6.8475262865774766E-4</v>
      </c>
    </row>
    <row r="57" spans="2:44" x14ac:dyDescent="0.25">
      <c r="B57" s="110">
        <f t="shared" si="14"/>
        <v>57</v>
      </c>
      <c r="D57" s="37">
        <f>+NAC!A30</f>
        <v>43466</v>
      </c>
      <c r="E57" s="19" cm="1">
        <f t="array" ref="E57">+SUMPRODUCT($E$3:$P$3/100,NAC!$C30:$N30)/D$3*100</f>
        <v>188.71936071703155</v>
      </c>
      <c r="F57" s="19" cm="1">
        <f t="array" ref="F57">+SUMPRODUCT($E$4:$P$4/100,NAC!$C30:$N30)/D$4*100</f>
        <v>188.8105068439892</v>
      </c>
      <c r="G57" s="19" cm="1">
        <f t="array" ref="G57">+SUMPRODUCT($E$5:$P$5/100,NAC!$C30:$N30)/D$5*100</f>
        <v>189.89601990270776</v>
      </c>
      <c r="H57" s="19" cm="1">
        <f t="array" ref="H57">+SUMPRODUCT($E$6:$P$6/100,NAC!$C30:$N30)/D$6*100</f>
        <v>189.15423692088928</v>
      </c>
      <c r="I57" s="19" cm="1">
        <f t="array" ref="I57">+SUMPRODUCT($E$7:$P$7/100,NAC!$C30:$N30)/D$7*100</f>
        <v>189.87203031027136</v>
      </c>
      <c r="J57" s="19" cm="1">
        <f t="array" ref="J57">+SUMPRODUCT($E$8:$P$8/100,NAC!$C30:$N30)/D$8*100</f>
        <v>189.61823857738</v>
      </c>
      <c r="K57" s="19" cm="1">
        <f t="array" ref="K57">+SUMPRODUCT($E$9:$P$9/100,NAC!$C30:$N30)/D$9*100</f>
        <v>190.20996140620991</v>
      </c>
      <c r="L57" s="19" cm="1">
        <f t="array" ref="L57">+SUMPRODUCT($E$10:$P$10/100,NAC!$C30:$N30)/D$10*100</f>
        <v>189.90486729676778</v>
      </c>
      <c r="M57" s="19" cm="1">
        <f t="array" ref="M57">+SUMPRODUCT($E$11:$P$11/100,NAC!$C30:$N30)/D$11*100</f>
        <v>190.16975659073861</v>
      </c>
      <c r="N57" s="19" cm="1">
        <f t="array" ref="N57">+SUMPRODUCT($E$12:$P$12/100,NAC!$C30:$N30)/D$12*100</f>
        <v>189.98145002808812</v>
      </c>
      <c r="O57" s="19" cm="1">
        <f t="array" ref="O57">+SUMPRODUCT(_xlfn.ANCHORARRAY($E$30)/100,$E57:$N57)/$D$14*100</f>
        <v>189.75927711600002</v>
      </c>
      <c r="Q57" s="24">
        <f t="shared" si="19"/>
        <v>2.9683857580257156E-2</v>
      </c>
      <c r="R57" s="24">
        <f t="shared" si="19"/>
        <v>2.9399588418926204E-2</v>
      </c>
      <c r="S57" s="24">
        <f t="shared" si="19"/>
        <v>2.953985306294693E-2</v>
      </c>
      <c r="T57" s="24">
        <f t="shared" si="19"/>
        <v>2.9436574923838776E-2</v>
      </c>
      <c r="U57" s="24">
        <f t="shared" si="19"/>
        <v>2.9606209624431834E-2</v>
      </c>
      <c r="V57" s="24">
        <f t="shared" si="19"/>
        <v>2.9293247573674686E-2</v>
      </c>
      <c r="W57" s="24">
        <f t="shared" si="19"/>
        <v>2.9317543485306352E-2</v>
      </c>
      <c r="X57" s="24">
        <f t="shared" si="19"/>
        <v>2.9141167480119856E-2</v>
      </c>
      <c r="Y57" s="24">
        <f t="shared" si="19"/>
        <v>2.9292648793499243E-2</v>
      </c>
      <c r="Z57" s="24">
        <f t="shared" si="19"/>
        <v>2.9170343141106336E-2</v>
      </c>
      <c r="AA57" s="24">
        <f t="shared" si="19"/>
        <v>2.9339466492606547E-2</v>
      </c>
      <c r="AB57" s="24">
        <f>+NAC!Y30</f>
        <v>2.8757460661964052E-2</v>
      </c>
      <c r="AD57" s="24">
        <f t="shared" si="17"/>
        <v>0.49340111173582879</v>
      </c>
      <c r="AE57" s="24">
        <f t="shared" si="17"/>
        <v>0.49369022921769856</v>
      </c>
      <c r="AF57" s="24">
        <f t="shared" si="17"/>
        <v>0.49411058018203091</v>
      </c>
      <c r="AG57" s="24">
        <f t="shared" si="17"/>
        <v>0.49390563867907389</v>
      </c>
      <c r="AH57" s="24">
        <f t="shared" si="17"/>
        <v>0.49517598294018694</v>
      </c>
      <c r="AI57" s="24">
        <f t="shared" si="17"/>
        <v>0.49269269533569471</v>
      </c>
      <c r="AJ57" s="24">
        <f t="shared" si="17"/>
        <v>0.49729854044455846</v>
      </c>
      <c r="AK57" s="24">
        <f t="shared" si="17"/>
        <v>0.49520304193652298</v>
      </c>
      <c r="AL57" s="24">
        <f t="shared" si="17"/>
        <v>0.49212620072066415</v>
      </c>
      <c r="AM57" s="24">
        <f t="shared" si="17"/>
        <v>0.49238551063304392</v>
      </c>
      <c r="AN57" s="24">
        <f t="shared" si="17"/>
        <v>0.49384674504984605</v>
      </c>
      <c r="AO57" s="24">
        <f>+NAC!AV30</f>
        <v>0.49291338582677158</v>
      </c>
      <c r="AQ57" s="24">
        <f t="shared" si="16"/>
        <v>5.1351443915081951E-4</v>
      </c>
      <c r="AR57" s="24">
        <f t="shared" si="18"/>
        <v>1.0156011027848688E-3</v>
      </c>
    </row>
    <row r="58" spans="2:44" x14ac:dyDescent="0.25">
      <c r="B58" s="110">
        <f t="shared" si="14"/>
        <v>58</v>
      </c>
      <c r="D58" s="37">
        <f>+NAC!A31</f>
        <v>43497</v>
      </c>
      <c r="E58" s="19" cm="1">
        <f t="array" ref="E58">+SUMPRODUCT($E$3:$P$3/100,NAC!$C31:$N31)/D$3*100</f>
        <v>196.59153090328806</v>
      </c>
      <c r="F58" s="19" cm="1">
        <f t="array" ref="F58">+SUMPRODUCT($E$4:$P$4/100,NAC!$C31:$N31)/D$4*100</f>
        <v>196.44683915757722</v>
      </c>
      <c r="G58" s="19" cm="1">
        <f t="array" ref="G58">+SUMPRODUCT($E$5:$P$5/100,NAC!$C31:$N31)/D$5*100</f>
        <v>197.45314002920057</v>
      </c>
      <c r="H58" s="19" cm="1">
        <f t="array" ref="H58">+SUMPRODUCT($E$6:$P$6/100,NAC!$C31:$N31)/D$6*100</f>
        <v>196.41303392540726</v>
      </c>
      <c r="I58" s="19" cm="1">
        <f t="array" ref="I58">+SUMPRODUCT($E$7:$P$7/100,NAC!$C31:$N31)/D$7*100</f>
        <v>197.20867789659547</v>
      </c>
      <c r="J58" s="19" cm="1">
        <f t="array" ref="J58">+SUMPRODUCT($E$8:$P$8/100,NAC!$C31:$N31)/D$8*100</f>
        <v>196.86270327397526</v>
      </c>
      <c r="K58" s="19" cm="1">
        <f t="array" ref="K58">+SUMPRODUCT($E$9:$P$9/100,NAC!$C31:$N31)/D$9*100</f>
        <v>197.29343016173328</v>
      </c>
      <c r="L58" s="19" cm="1">
        <f t="array" ref="L58">+SUMPRODUCT($E$10:$P$10/100,NAC!$C31:$N31)/D$10*100</f>
        <v>196.86138851004736</v>
      </c>
      <c r="M58" s="19" cm="1">
        <f t="array" ref="M58">+SUMPRODUCT($E$11:$P$11/100,NAC!$C31:$N31)/D$11*100</f>
        <v>197.10640509773228</v>
      </c>
      <c r="N58" s="19" cm="1">
        <f t="array" ref="N58">+SUMPRODUCT($E$12:$P$12/100,NAC!$C31:$N31)/D$12*100</f>
        <v>196.62683237813749</v>
      </c>
      <c r="O58" s="19" cm="1">
        <f t="array" ref="O58">+SUMPRODUCT(_xlfn.ANCHORARRAY($E$30)/100,$E58:$N58)/$D$14*100</f>
        <v>196.89354389099998</v>
      </c>
      <c r="Q58" s="24">
        <f t="shared" si="19"/>
        <v>4.171363317651422E-2</v>
      </c>
      <c r="R58" s="24">
        <f t="shared" si="19"/>
        <v>4.0444424630975639E-2</v>
      </c>
      <c r="S58" s="24">
        <f t="shared" si="19"/>
        <v>3.9796095412450772E-2</v>
      </c>
      <c r="T58" s="24">
        <f t="shared" si="19"/>
        <v>3.8375016720105792E-2</v>
      </c>
      <c r="U58" s="24">
        <f t="shared" si="19"/>
        <v>3.8639959631417309E-2</v>
      </c>
      <c r="V58" s="24">
        <f t="shared" si="19"/>
        <v>3.8205526804526935E-2</v>
      </c>
      <c r="W58" s="24">
        <f t="shared" si="19"/>
        <v>3.7240261777857109E-2</v>
      </c>
      <c r="X58" s="24">
        <f t="shared" si="19"/>
        <v>3.6631610933955283E-2</v>
      </c>
      <c r="Y58" s="24">
        <f t="shared" si="19"/>
        <v>3.6476086583640654E-2</v>
      </c>
      <c r="Z58" s="24">
        <f t="shared" si="19"/>
        <v>3.4979111639935834E-2</v>
      </c>
      <c r="AA58" s="24">
        <f t="shared" si="19"/>
        <v>3.7596405737985394E-2</v>
      </c>
      <c r="AB58" s="24">
        <f>+NAC!Y31</f>
        <v>3.7974683544303778E-2</v>
      </c>
      <c r="AD58" s="24">
        <f t="shared" si="17"/>
        <v>0.52035554259389993</v>
      </c>
      <c r="AE58" s="24">
        <f t="shared" si="17"/>
        <v>0.51849238260880104</v>
      </c>
      <c r="AF58" s="24">
        <f t="shared" si="17"/>
        <v>0.51653609444007853</v>
      </c>
      <c r="AG58" s="24">
        <f t="shared" si="17"/>
        <v>0.51444916554622755</v>
      </c>
      <c r="AH58" s="24">
        <f t="shared" si="17"/>
        <v>0.51576711180482371</v>
      </c>
      <c r="AI58" s="24">
        <f t="shared" si="17"/>
        <v>0.51286237833919812</v>
      </c>
      <c r="AJ58" s="24">
        <f t="shared" si="17"/>
        <v>0.51529096926169538</v>
      </c>
      <c r="AK58" s="24">
        <f t="shared" si="17"/>
        <v>0.51263734248027149</v>
      </c>
      <c r="AL58" s="24">
        <f t="shared" si="17"/>
        <v>0.50922203863693971</v>
      </c>
      <c r="AM58" s="24">
        <f t="shared" si="17"/>
        <v>0.50774394565458891</v>
      </c>
      <c r="AN58" s="24">
        <f t="shared" si="17"/>
        <v>0.51306757765060351</v>
      </c>
      <c r="AO58" s="24">
        <f>+NAC!AV31</f>
        <v>0.51268255188316703</v>
      </c>
      <c r="AQ58" s="24">
        <f t="shared" si="16"/>
        <v>6.7345215365783861E-3</v>
      </c>
      <c r="AR58" s="24">
        <f t="shared" si="18"/>
        <v>1.2611596939311021E-2</v>
      </c>
    </row>
    <row r="59" spans="2:44" x14ac:dyDescent="0.25">
      <c r="B59" s="110">
        <f t="shared" si="14"/>
        <v>59</v>
      </c>
      <c r="D59" s="37">
        <f>+NAC!A32</f>
        <v>43525</v>
      </c>
      <c r="E59" s="19" cm="1">
        <f t="array" ref="E59">+SUMPRODUCT($E$3:$P$3/100,NAC!$C32:$N32)/D$3*100</f>
        <v>206.21430625387504</v>
      </c>
      <c r="F59" s="19" cm="1">
        <f t="array" ref="F59">+SUMPRODUCT($E$4:$P$4/100,NAC!$C32:$N32)/D$4*100</f>
        <v>205.98540710254954</v>
      </c>
      <c r="G59" s="19" cm="1">
        <f t="array" ref="G59">+SUMPRODUCT($E$5:$P$5/100,NAC!$C32:$N32)/D$5*100</f>
        <v>206.95793263801306</v>
      </c>
      <c r="H59" s="19" cm="1">
        <f t="array" ref="H59">+SUMPRODUCT($E$6:$P$6/100,NAC!$C32:$N32)/D$6*100</f>
        <v>205.79818431378021</v>
      </c>
      <c r="I59" s="19" cm="1">
        <f t="array" ref="I59">+SUMPRODUCT($E$7:$P$7/100,NAC!$C32:$N32)/D$7*100</f>
        <v>206.52386889470162</v>
      </c>
      <c r="J59" s="19" cm="1">
        <f t="array" ref="J59">+SUMPRODUCT($E$8:$P$8/100,NAC!$C32:$N32)/D$8*100</f>
        <v>206.34761372614781</v>
      </c>
      <c r="K59" s="19" cm="1">
        <f t="array" ref="K59">+SUMPRODUCT($E$9:$P$9/100,NAC!$C32:$N32)/D$9*100</f>
        <v>206.55430972796961</v>
      </c>
      <c r="L59" s="19" cm="1">
        <f t="array" ref="L59">+SUMPRODUCT($E$10:$P$10/100,NAC!$C32:$N32)/D$10*100</f>
        <v>206.04370306226767</v>
      </c>
      <c r="M59" s="19" cm="1">
        <f t="array" ref="M59">+SUMPRODUCT($E$11:$P$11/100,NAC!$C32:$N32)/D$11*100</f>
        <v>206.27716787189118</v>
      </c>
      <c r="N59" s="19" cm="1">
        <f t="array" ref="N59">+SUMPRODUCT($E$12:$P$12/100,NAC!$C32:$N32)/D$12*100</f>
        <v>205.38283881020726</v>
      </c>
      <c r="O59" s="19" cm="1">
        <f t="array" ref="O59">+SUMPRODUCT(_xlfn.ANCHORARRAY($E$30)/100,$E59:$N59)/$D$14*100</f>
        <v>206.13289686099998</v>
      </c>
      <c r="Q59" s="24">
        <f t="shared" si="19"/>
        <v>4.894806661493889E-2</v>
      </c>
      <c r="R59" s="24">
        <f t="shared" si="19"/>
        <v>4.8555466638590783E-2</v>
      </c>
      <c r="S59" s="24">
        <f t="shared" si="19"/>
        <v>4.8136953443266961E-2</v>
      </c>
      <c r="T59" s="24">
        <f t="shared" si="19"/>
        <v>4.7782727046195905E-2</v>
      </c>
      <c r="U59" s="24">
        <f t="shared" si="19"/>
        <v>4.7235198255273891E-2</v>
      </c>
      <c r="V59" s="24">
        <f t="shared" si="19"/>
        <v>4.8180332254059932E-2</v>
      </c>
      <c r="W59" s="24">
        <f t="shared" si="19"/>
        <v>4.693962469325319E-2</v>
      </c>
      <c r="X59" s="24">
        <f t="shared" si="19"/>
        <v>4.6643552713495406E-2</v>
      </c>
      <c r="Y59" s="24">
        <f t="shared" si="19"/>
        <v>4.6526964811781202E-2</v>
      </c>
      <c r="Z59" s="24">
        <f t="shared" si="19"/>
        <v>4.4531086251905272E-2</v>
      </c>
      <c r="AA59" s="24">
        <f t="shared" si="19"/>
        <v>4.6925626850999658E-2</v>
      </c>
      <c r="AB59" s="24">
        <f>+NAC!Y32</f>
        <v>4.674796747967469E-2</v>
      </c>
      <c r="AD59" s="24">
        <f t="shared" si="17"/>
        <v>0.55897563670866357</v>
      </c>
      <c r="AE59" s="24">
        <f t="shared" si="17"/>
        <v>0.55618742299758006</v>
      </c>
      <c r="AF59" s="24">
        <f t="shared" si="17"/>
        <v>0.55330889056517396</v>
      </c>
      <c r="AG59" s="24">
        <f t="shared" si="17"/>
        <v>0.55034145087348429</v>
      </c>
      <c r="AH59" s="24">
        <f t="shared" si="17"/>
        <v>0.55155312782266774</v>
      </c>
      <c r="AI59" s="24">
        <f t="shared" si="17"/>
        <v>0.54801733299055821</v>
      </c>
      <c r="AJ59" s="24">
        <f t="shared" si="17"/>
        <v>0.54979478041557694</v>
      </c>
      <c r="AK59" s="24">
        <f t="shared" si="17"/>
        <v>0.54621140824217518</v>
      </c>
      <c r="AL59" s="24">
        <f t="shared" si="17"/>
        <v>0.54216369479901894</v>
      </c>
      <c r="AM59" s="24">
        <f t="shared" si="17"/>
        <v>0.53838908463938284</v>
      </c>
      <c r="AN59" s="24">
        <f t="shared" si="17"/>
        <v>0.54742014704663533</v>
      </c>
      <c r="AO59" s="24">
        <f>+NAC!AV32</f>
        <v>0.54770848985725018</v>
      </c>
      <c r="AQ59" s="24">
        <f t="shared" si="16"/>
        <v>4.416980363033618E-3</v>
      </c>
      <c r="AR59" s="24">
        <f t="shared" si="18"/>
        <v>2.0586552069280728E-2</v>
      </c>
    </row>
    <row r="60" spans="2:44" x14ac:dyDescent="0.25">
      <c r="B60" s="110">
        <f t="shared" si="14"/>
        <v>60</v>
      </c>
      <c r="D60" s="37">
        <f>+NAC!A33</f>
        <v>43556</v>
      </c>
      <c r="E60" s="19" cm="1">
        <f t="array" ref="E60">+SUMPRODUCT($E$3:$P$3/100,NAC!$C33:$N33)/D$3*100</f>
        <v>212.98614744433664</v>
      </c>
      <c r="F60" s="19" cm="1">
        <f t="array" ref="F60">+SUMPRODUCT($E$4:$P$4/100,NAC!$C33:$N33)/D$4*100</f>
        <v>212.85756163970242</v>
      </c>
      <c r="G60" s="19" cm="1">
        <f t="array" ref="G60">+SUMPRODUCT($E$5:$P$5/100,NAC!$C33:$N33)/D$5*100</f>
        <v>213.89825339492936</v>
      </c>
      <c r="H60" s="19" cm="1">
        <f t="array" ref="H60">+SUMPRODUCT($E$6:$P$6/100,NAC!$C33:$N33)/D$6*100</f>
        <v>212.78320556880169</v>
      </c>
      <c r="I60" s="19" cm="1">
        <f t="array" ref="I60">+SUMPRODUCT($E$7:$P$7/100,NAC!$C33:$N33)/D$7*100</f>
        <v>213.56024245764203</v>
      </c>
      <c r="J60" s="19" cm="1">
        <f t="array" ref="J60">+SUMPRODUCT($E$8:$P$8/100,NAC!$C33:$N33)/D$8*100</f>
        <v>213.37973156985041</v>
      </c>
      <c r="K60" s="19" cm="1">
        <f t="array" ref="K60">+SUMPRODUCT($E$9:$P$9/100,NAC!$C33:$N33)/D$9*100</f>
        <v>213.70610519182392</v>
      </c>
      <c r="L60" s="19" cm="1">
        <f t="array" ref="L60">+SUMPRODUCT($E$10:$P$10/100,NAC!$C33:$N33)/D$10*100</f>
        <v>213.25196232131395</v>
      </c>
      <c r="M60" s="19" cm="1">
        <f t="array" ref="M60">+SUMPRODUCT($E$11:$P$11/100,NAC!$C33:$N33)/D$11*100</f>
        <v>213.44777225682537</v>
      </c>
      <c r="N60" s="19" cm="1">
        <f t="array" ref="N60">+SUMPRODUCT($E$12:$P$12/100,NAC!$C33:$N33)/D$12*100</f>
        <v>212.70253455606186</v>
      </c>
      <c r="O60" s="19" cm="1">
        <f t="array" ref="O60">+SUMPRODUCT(_xlfn.ANCHORARRAY($E$30)/100,$E60:$N60)/$D$14*100</f>
        <v>213.23489443700004</v>
      </c>
      <c r="Q60" s="24">
        <f t="shared" si="19"/>
        <v>3.2838852519400996E-2</v>
      </c>
      <c r="R60" s="24">
        <f t="shared" si="19"/>
        <v>3.3362336846180396E-2</v>
      </c>
      <c r="S60" s="24">
        <f t="shared" si="19"/>
        <v>3.3534934701225039E-2</v>
      </c>
      <c r="T60" s="24">
        <f t="shared" si="19"/>
        <v>3.3941121872928859E-2</v>
      </c>
      <c r="U60" s="24">
        <f t="shared" si="19"/>
        <v>3.4070510109066365E-2</v>
      </c>
      <c r="V60" s="24">
        <f t="shared" si="19"/>
        <v>3.4078987959779372E-2</v>
      </c>
      <c r="W60" s="24">
        <f t="shared" si="19"/>
        <v>3.4624285851373227E-2</v>
      </c>
      <c r="X60" s="24">
        <f t="shared" si="19"/>
        <v>3.4984127890906214E-2</v>
      </c>
      <c r="Y60" s="24">
        <f t="shared" si="19"/>
        <v>3.4761987760989266E-2</v>
      </c>
      <c r="Z60" s="24">
        <f t="shared" si="19"/>
        <v>3.56392763302813E-2</v>
      </c>
      <c r="AA60" s="24">
        <f t="shared" si="19"/>
        <v>3.4453489395189107E-2</v>
      </c>
      <c r="AB60" s="24">
        <f>+NAC!Y33</f>
        <v>3.4466019417475735E-2</v>
      </c>
      <c r="AD60" s="24">
        <f t="shared" si="17"/>
        <v>0.56983264969858416</v>
      </c>
      <c r="AE60" s="24">
        <f t="shared" si="17"/>
        <v>0.56733707661582922</v>
      </c>
      <c r="AF60" s="24">
        <f t="shared" si="17"/>
        <v>0.56265969852918318</v>
      </c>
      <c r="AG60" s="24">
        <f t="shared" si="17"/>
        <v>0.56135343319340114</v>
      </c>
      <c r="AH60" s="24">
        <f t="shared" si="17"/>
        <v>0.56213266607737267</v>
      </c>
      <c r="AI60" s="24">
        <f t="shared" si="17"/>
        <v>0.55858519522645445</v>
      </c>
      <c r="AJ60" s="24">
        <f t="shared" si="17"/>
        <v>0.56044837589382679</v>
      </c>
      <c r="AK60" s="24">
        <f t="shared" si="17"/>
        <v>0.55735515100803923</v>
      </c>
      <c r="AL60" s="24">
        <f t="shared" si="17"/>
        <v>0.552587169181187</v>
      </c>
      <c r="AM60" s="24">
        <f t="shared" si="17"/>
        <v>0.54969076192928279</v>
      </c>
      <c r="AN60" s="24">
        <f t="shared" si="17"/>
        <v>0.55817340770208057</v>
      </c>
      <c r="AO60" s="24">
        <f>+NAC!AV33</f>
        <v>0.55774853801169577</v>
      </c>
      <c r="AQ60" s="24">
        <f t="shared" si="16"/>
        <v>-2.8004238108803037E-3</v>
      </c>
      <c r="AR60" s="24">
        <f t="shared" si="18"/>
        <v>2.014188776930137E-2</v>
      </c>
    </row>
    <row r="61" spans="2:44" x14ac:dyDescent="0.25">
      <c r="B61" s="110">
        <f t="shared" si="14"/>
        <v>61</v>
      </c>
      <c r="D61" s="37">
        <f>+NAC!A34</f>
        <v>43586</v>
      </c>
      <c r="E61" s="19" cm="1">
        <f t="array" ref="E61">+SUMPRODUCT($E$3:$P$3/100,NAC!$C34:$N34)/D$3*100</f>
        <v>219.19672319007134</v>
      </c>
      <c r="F61" s="19" cm="1">
        <f t="array" ref="F61">+SUMPRODUCT($E$4:$P$4/100,NAC!$C34:$N34)/D$4*100</f>
        <v>219.16487071809559</v>
      </c>
      <c r="G61" s="19" cm="1">
        <f t="array" ref="G61">+SUMPRODUCT($E$5:$P$5/100,NAC!$C34:$N34)/D$5*100</f>
        <v>220.32538208874749</v>
      </c>
      <c r="H61" s="19" cm="1">
        <f t="array" ref="H61">+SUMPRODUCT($E$6:$P$6/100,NAC!$C34:$N34)/D$6*100</f>
        <v>219.16015124299574</v>
      </c>
      <c r="I61" s="19" cm="1">
        <f t="array" ref="I61">+SUMPRODUCT($E$7:$P$7/100,NAC!$C34:$N34)/D$7*100</f>
        <v>220.06880913428577</v>
      </c>
      <c r="J61" s="19" cm="1">
        <f t="array" ref="J61">+SUMPRODUCT($E$8:$P$8/100,NAC!$C34:$N34)/D$8*100</f>
        <v>219.88098479584301</v>
      </c>
      <c r="K61" s="19" cm="1">
        <f t="array" ref="K61">+SUMPRODUCT($E$9:$P$9/100,NAC!$C34:$N34)/D$9*100</f>
        <v>220.29967991653984</v>
      </c>
      <c r="L61" s="19" cm="1">
        <f t="array" ref="L61">+SUMPRODUCT($E$10:$P$10/100,NAC!$C34:$N34)/D$10*100</f>
        <v>219.87731154938768</v>
      </c>
      <c r="M61" s="19" cm="1">
        <f t="array" ref="M61">+SUMPRODUCT($E$11:$P$11/100,NAC!$C34:$N34)/D$11*100</f>
        <v>220.13551042955055</v>
      </c>
      <c r="N61" s="19" cm="1">
        <f t="array" ref="N61">+SUMPRODUCT($E$12:$P$12/100,NAC!$C34:$N34)/D$12*100</f>
        <v>219.43617106778231</v>
      </c>
      <c r="O61" s="19" cm="1">
        <f t="array" ref="O61">+SUMPRODUCT(_xlfn.ANCHORARRAY($E$30)/100,$E61:$N61)/$D$14*100</f>
        <v>219.78519791500005</v>
      </c>
      <c r="Q61" s="24">
        <f t="shared" si="19"/>
        <v>2.9159529012833252E-2</v>
      </c>
      <c r="R61" s="24">
        <f t="shared" si="19"/>
        <v>2.9631595090191531E-2</v>
      </c>
      <c r="S61" s="24">
        <f t="shared" si="19"/>
        <v>3.0047597826577066E-2</v>
      </c>
      <c r="T61" s="24">
        <f t="shared" si="19"/>
        <v>2.9969215179118658E-2</v>
      </c>
      <c r="U61" s="24">
        <f t="shared" si="19"/>
        <v>3.04764903885828E-2</v>
      </c>
      <c r="V61" s="24">
        <f t="shared" si="19"/>
        <v>3.0467997959142679E-2</v>
      </c>
      <c r="W61" s="24">
        <f t="shared" si="19"/>
        <v>3.0853469154741742E-2</v>
      </c>
      <c r="X61" s="24">
        <f t="shared" si="19"/>
        <v>3.1068174735438436E-2</v>
      </c>
      <c r="Y61" s="24">
        <f t="shared" si="19"/>
        <v>3.1331965201671697E-2</v>
      </c>
      <c r="Z61" s="24">
        <f t="shared" si="19"/>
        <v>3.1657528321298312E-2</v>
      </c>
      <c r="AA61" s="24">
        <f t="shared" si="19"/>
        <v>3.0718722164562395E-2</v>
      </c>
      <c r="AB61" s="24">
        <f>+NAC!Y34</f>
        <v>3.0502111684655109E-2</v>
      </c>
      <c r="AD61" s="24">
        <f t="shared" si="17"/>
        <v>0.57994060759762722</v>
      </c>
      <c r="AE61" s="24">
        <f t="shared" si="17"/>
        <v>0.57849252918778649</v>
      </c>
      <c r="AF61" s="24">
        <f t="shared" si="17"/>
        <v>0.57597084125363418</v>
      </c>
      <c r="AG61" s="24">
        <f t="shared" si="17"/>
        <v>0.57419276071210401</v>
      </c>
      <c r="AH61" s="24">
        <f t="shared" si="17"/>
        <v>0.57596781003943054</v>
      </c>
      <c r="AI61" s="24">
        <f t="shared" si="17"/>
        <v>0.57285023909089472</v>
      </c>
      <c r="AJ61" s="24">
        <f t="shared" si="17"/>
        <v>0.57560224275740524</v>
      </c>
      <c r="AK61" s="24">
        <f t="shared" si="17"/>
        <v>0.57311867739410416</v>
      </c>
      <c r="AL61" s="24">
        <f t="shared" si="17"/>
        <v>0.56954641419121943</v>
      </c>
      <c r="AM61" s="24">
        <f t="shared" si="17"/>
        <v>0.56761730432096447</v>
      </c>
      <c r="AN61" s="24">
        <f t="shared" si="17"/>
        <v>0.57310837267646919</v>
      </c>
      <c r="AO61" s="24">
        <f>+NAC!AV34</f>
        <v>0.57306590257879653</v>
      </c>
      <c r="AQ61" s="24">
        <f t="shared" si="16"/>
        <v>-2.4979993084650598E-3</v>
      </c>
      <c r="AR61" s="24">
        <f t="shared" si="18"/>
        <v>1.2323303276662756E-2</v>
      </c>
    </row>
    <row r="62" spans="2:44" x14ac:dyDescent="0.25">
      <c r="B62" s="110">
        <f t="shared" si="14"/>
        <v>62</v>
      </c>
      <c r="D62" s="37">
        <f>+NAC!A35</f>
        <v>43617</v>
      </c>
      <c r="E62" s="19" cm="1">
        <f t="array" ref="E62">+SUMPRODUCT($E$3:$P$3/100,NAC!$C35:$N35)/D$3*100</f>
        <v>225.08897085867056</v>
      </c>
      <c r="F62" s="19" cm="1">
        <f t="array" ref="F62">+SUMPRODUCT($E$4:$P$4/100,NAC!$C35:$N35)/D$4*100</f>
        <v>225.09210534814034</v>
      </c>
      <c r="G62" s="19" cm="1">
        <f t="array" ref="G62">+SUMPRODUCT($E$5:$P$5/100,NAC!$C35:$N35)/D$5*100</f>
        <v>226.29685870680345</v>
      </c>
      <c r="H62" s="19" cm="1">
        <f t="array" ref="H62">+SUMPRODUCT($E$6:$P$6/100,NAC!$C35:$N35)/D$6*100</f>
        <v>225.07973699296301</v>
      </c>
      <c r="I62" s="19" cm="1">
        <f t="array" ref="I62">+SUMPRODUCT($E$7:$P$7/100,NAC!$C35:$N35)/D$7*100</f>
        <v>226.08405973222943</v>
      </c>
      <c r="J62" s="19" cm="1">
        <f t="array" ref="J62">+SUMPRODUCT($E$8:$P$8/100,NAC!$C35:$N35)/D$8*100</f>
        <v>225.86693079306787</v>
      </c>
      <c r="K62" s="19" cm="1">
        <f t="array" ref="K62">+SUMPRODUCT($E$9:$P$9/100,NAC!$C35:$N35)/D$9*100</f>
        <v>226.27100033309827</v>
      </c>
      <c r="L62" s="19" cm="1">
        <f t="array" ref="L62">+SUMPRODUCT($E$10:$P$10/100,NAC!$C35:$N35)/D$10*100</f>
        <v>225.85514224416298</v>
      </c>
      <c r="M62" s="19" cm="1">
        <f t="array" ref="M62">+SUMPRODUCT($E$11:$P$11/100,NAC!$C35:$N35)/D$11*100</f>
        <v>226.15065326422075</v>
      </c>
      <c r="N62" s="19" cm="1">
        <f t="array" ref="N62">+SUMPRODUCT($E$12:$P$12/100,NAC!$C35:$N35)/D$12*100</f>
        <v>225.47360009519059</v>
      </c>
      <c r="O62" s="19" cm="1">
        <f t="array" ref="O62">+SUMPRODUCT(_xlfn.ANCHORARRAY($E$30)/100,$E62:$N62)/$D$14*100</f>
        <v>225.76909740400001</v>
      </c>
      <c r="Q62" s="24">
        <f t="shared" si="19"/>
        <v>2.6881093762929575E-2</v>
      </c>
      <c r="R62" s="24">
        <f t="shared" si="19"/>
        <v>2.704463817866487E-2</v>
      </c>
      <c r="S62" s="24">
        <f t="shared" si="19"/>
        <v>2.7102989957147328E-2</v>
      </c>
      <c r="T62" s="24">
        <f t="shared" si="19"/>
        <v>2.7010319697233109E-2</v>
      </c>
      <c r="U62" s="24">
        <f t="shared" si="19"/>
        <v>2.7333499106968695E-2</v>
      </c>
      <c r="V62" s="24">
        <f t="shared" si="19"/>
        <v>2.7223572801362339E-2</v>
      </c>
      <c r="W62" s="24">
        <f t="shared" si="19"/>
        <v>2.7105442998467622E-2</v>
      </c>
      <c r="X62" s="24">
        <f t="shared" si="19"/>
        <v>2.7187119274161953E-2</v>
      </c>
      <c r="Y62" s="24">
        <f t="shared" si="19"/>
        <v>2.7324727495954049E-2</v>
      </c>
      <c r="Z62" s="24">
        <f t="shared" si="19"/>
        <v>2.7513372102830669E-2</v>
      </c>
      <c r="AA62" s="24">
        <f t="shared" si="19"/>
        <v>2.7226125989222361E-2</v>
      </c>
      <c r="AB62" s="24">
        <f>+NAC!Y35</f>
        <v>2.6867030965391558E-2</v>
      </c>
      <c r="AD62" s="24">
        <f t="shared" si="17"/>
        <v>0.56180656851785993</v>
      </c>
      <c r="AE62" s="24">
        <f t="shared" si="17"/>
        <v>0.56107831214860426</v>
      </c>
      <c r="AF62" s="24">
        <f t="shared" si="17"/>
        <v>0.55992803390973478</v>
      </c>
      <c r="AG62" s="24">
        <f t="shared" si="17"/>
        <v>0.55809924278359646</v>
      </c>
      <c r="AH62" s="24">
        <f t="shared" si="17"/>
        <v>0.56039146555168484</v>
      </c>
      <c r="AI62" s="24">
        <f t="shared" si="17"/>
        <v>0.5578212600042789</v>
      </c>
      <c r="AJ62" s="24">
        <f t="shared" si="17"/>
        <v>0.5597805972072043</v>
      </c>
      <c r="AK62" s="24">
        <f t="shared" si="17"/>
        <v>0.55799602772658541</v>
      </c>
      <c r="AL62" s="24">
        <f t="shared" si="17"/>
        <v>0.55569350322514621</v>
      </c>
      <c r="AM62" s="24">
        <f t="shared" si="17"/>
        <v>0.55438838515886912</v>
      </c>
      <c r="AN62" s="24">
        <f t="shared" si="17"/>
        <v>0.55794752379910317</v>
      </c>
      <c r="AO62" s="24">
        <f>+NAC!AV35</f>
        <v>0.55732044198895014</v>
      </c>
      <c r="AQ62" s="24">
        <f t="shared" si="16"/>
        <v>-6.3227833990109339E-4</v>
      </c>
      <c r="AR62" s="24">
        <f t="shared" si="18"/>
        <v>7.4181833589908042E-3</v>
      </c>
    </row>
    <row r="63" spans="2:44" x14ac:dyDescent="0.25">
      <c r="B63" s="110">
        <f t="shared" si="14"/>
        <v>63</v>
      </c>
      <c r="D63" s="37">
        <f>+NAC!A36</f>
        <v>43647</v>
      </c>
      <c r="E63" s="19" cm="1">
        <f t="array" ref="E63">+SUMPRODUCT($E$3:$P$3/100,NAC!$C36:$N36)/D$3*100</f>
        <v>229.83752288406595</v>
      </c>
      <c r="F63" s="19" cm="1">
        <f t="array" ref="F63">+SUMPRODUCT($E$4:$P$4/100,NAC!$C36:$N36)/D$4*100</f>
        <v>229.85575120982006</v>
      </c>
      <c r="G63" s="19" cm="1">
        <f t="array" ref="G63">+SUMPRODUCT($E$5:$P$5/100,NAC!$C36:$N36)/D$5*100</f>
        <v>231.08171601869566</v>
      </c>
      <c r="H63" s="19" cm="1">
        <f t="array" ref="H63">+SUMPRODUCT($E$6:$P$6/100,NAC!$C36:$N36)/D$6*100</f>
        <v>229.82784583688147</v>
      </c>
      <c r="I63" s="19" cm="1">
        <f t="array" ref="I63">+SUMPRODUCT($E$7:$P$7/100,NAC!$C36:$N36)/D$7*100</f>
        <v>230.98534270470222</v>
      </c>
      <c r="J63" s="19" cm="1">
        <f t="array" ref="J63">+SUMPRODUCT($E$8:$P$8/100,NAC!$C36:$N36)/D$8*100</f>
        <v>230.75504695708472</v>
      </c>
      <c r="K63" s="19" cm="1">
        <f t="array" ref="K63">+SUMPRODUCT($E$9:$P$9/100,NAC!$C36:$N36)/D$9*100</f>
        <v>231.19984122810396</v>
      </c>
      <c r="L63" s="19" cm="1">
        <f t="array" ref="L63">+SUMPRODUCT($E$10:$P$10/100,NAC!$C36:$N36)/D$10*100</f>
        <v>230.83544657898102</v>
      </c>
      <c r="M63" s="19" cm="1">
        <f t="array" ref="M63">+SUMPRODUCT($E$11:$P$11/100,NAC!$C36:$N36)/D$11*100</f>
        <v>231.25690682991279</v>
      </c>
      <c r="N63" s="19" cm="1">
        <f t="array" ref="N63">+SUMPRODUCT($E$12:$P$12/100,NAC!$C36:$N36)/D$12*100</f>
        <v>230.67927157333389</v>
      </c>
      <c r="O63" s="19" cm="1">
        <f t="array" ref="O63">+SUMPRODUCT(_xlfn.ANCHORARRAY($E$30)/100,$E63:$N63)/$D$14*100</f>
        <v>230.72713897200003</v>
      </c>
      <c r="Q63" s="24">
        <f t="shared" si="19"/>
        <v>2.1096333628789488E-2</v>
      </c>
      <c r="R63" s="24">
        <f t="shared" si="19"/>
        <v>2.1163096121527669E-2</v>
      </c>
      <c r="S63" s="24">
        <f t="shared" si="19"/>
        <v>2.1144161431297714E-2</v>
      </c>
      <c r="T63" s="24">
        <f t="shared" si="19"/>
        <v>2.1095230105351082E-2</v>
      </c>
      <c r="U63" s="24">
        <f t="shared" si="19"/>
        <v>2.1679029376408865E-2</v>
      </c>
      <c r="V63" s="24">
        <f t="shared" si="19"/>
        <v>2.1641575182580253E-2</v>
      </c>
      <c r="W63" s="24">
        <f t="shared" si="19"/>
        <v>2.1782910261367361E-2</v>
      </c>
      <c r="X63" s="24">
        <f t="shared" si="19"/>
        <v>2.2050878653159245E-2</v>
      </c>
      <c r="Y63" s="24">
        <f t="shared" si="19"/>
        <v>2.2578991004400084E-2</v>
      </c>
      <c r="Z63" s="24">
        <f t="shared" si="19"/>
        <v>2.3087720584341387E-2</v>
      </c>
      <c r="AA63" s="24">
        <f t="shared" si="19"/>
        <v>2.1960674091405563E-2</v>
      </c>
      <c r="AB63" s="24">
        <f>+NAC!Y36</f>
        <v>2.2172949002217335E-2</v>
      </c>
      <c r="AD63" s="24">
        <f t="shared" si="17"/>
        <v>0.54690766209808284</v>
      </c>
      <c r="AE63" s="24">
        <f t="shared" si="17"/>
        <v>0.54653576463364129</v>
      </c>
      <c r="AF63" s="24">
        <f t="shared" si="17"/>
        <v>0.54611994622365301</v>
      </c>
      <c r="AG63" s="24">
        <f t="shared" si="17"/>
        <v>0.54315306406032038</v>
      </c>
      <c r="AH63" s="24">
        <f t="shared" si="17"/>
        <v>0.54705038363641134</v>
      </c>
      <c r="AI63" s="24">
        <f t="shared" si="17"/>
        <v>0.54462840521025035</v>
      </c>
      <c r="AJ63" s="24">
        <f t="shared" si="17"/>
        <v>0.54588828376759979</v>
      </c>
      <c r="AK63" s="24">
        <f t="shared" si="17"/>
        <v>0.54468527159963753</v>
      </c>
      <c r="AL63" s="24">
        <f t="shared" si="17"/>
        <v>0.54357930877260552</v>
      </c>
      <c r="AM63" s="24">
        <f t="shared" si="17"/>
        <v>0.54215862865468289</v>
      </c>
      <c r="AN63" s="24">
        <f t="shared" si="17"/>
        <v>0.54461446000573455</v>
      </c>
      <c r="AO63" s="24">
        <f>+NAC!AV36</f>
        <v>0.54387139986604138</v>
      </c>
      <c r="AQ63" s="24">
        <f t="shared" si="16"/>
        <v>-1.9913869555518993E-3</v>
      </c>
      <c r="AR63" s="24">
        <f t="shared" si="18"/>
        <v>4.7490334433999415E-3</v>
      </c>
    </row>
    <row r="64" spans="2:44" x14ac:dyDescent="0.25">
      <c r="B64" s="110">
        <f t="shared" si="14"/>
        <v>64</v>
      </c>
      <c r="D64" s="37">
        <f>+NAC!A37</f>
        <v>43678</v>
      </c>
      <c r="E64" s="19" cm="1">
        <f t="array" ref="E64">+SUMPRODUCT($E$3:$P$3/100,NAC!$C37:$N37)/D$3*100</f>
        <v>239.00277723671383</v>
      </c>
      <c r="F64" s="19" cm="1">
        <f t="array" ref="F64">+SUMPRODUCT($E$4:$P$4/100,NAC!$C37:$N37)/D$4*100</f>
        <v>239.00288616131644</v>
      </c>
      <c r="G64" s="19" cm="1">
        <f t="array" ref="G64">+SUMPRODUCT($E$5:$P$5/100,NAC!$C37:$N37)/D$5*100</f>
        <v>240.11756005305713</v>
      </c>
      <c r="H64" s="19" cm="1">
        <f t="array" ref="H64">+SUMPRODUCT($E$6:$P$6/100,NAC!$C37:$N37)/D$6*100</f>
        <v>238.9166365424891</v>
      </c>
      <c r="I64" s="19" cm="1">
        <f t="array" ref="I64">+SUMPRODUCT($E$7:$P$7/100,NAC!$C37:$N37)/D$7*100</f>
        <v>240.08807486770837</v>
      </c>
      <c r="J64" s="19" cm="1">
        <f t="array" ref="J64">+SUMPRODUCT($E$8:$P$8/100,NAC!$C37:$N37)/D$8*100</f>
        <v>239.81689104689471</v>
      </c>
      <c r="K64" s="19" cm="1">
        <f t="array" ref="K64">+SUMPRODUCT($E$9:$P$9/100,NAC!$C37:$N37)/D$9*100</f>
        <v>240.30081012704062</v>
      </c>
      <c r="L64" s="19" cm="1">
        <f t="array" ref="L64">+SUMPRODUCT($E$10:$P$10/100,NAC!$C37:$N37)/D$10*100</f>
        <v>239.96463606069645</v>
      </c>
      <c r="M64" s="19" cm="1">
        <f t="array" ref="M64">+SUMPRODUCT($E$11:$P$11/100,NAC!$C37:$N37)/D$11*100</f>
        <v>240.37529272933264</v>
      </c>
      <c r="N64" s="19" cm="1">
        <f t="array" ref="N64">+SUMPRODUCT($E$12:$P$12/100,NAC!$C37:$N37)/D$12*100</f>
        <v>239.8924490078719</v>
      </c>
      <c r="O64" s="19" cm="1">
        <f t="array" ref="O64">+SUMPRODUCT(_xlfn.ANCHORARRAY($E$30)/100,$E64:$N64)/$D$14*100</f>
        <v>239.85154904499998</v>
      </c>
      <c r="Q64" s="24">
        <f t="shared" si="19"/>
        <v>3.9877102039909351E-2</v>
      </c>
      <c r="R64" s="24">
        <f t="shared" si="19"/>
        <v>3.9795110208691531E-2</v>
      </c>
      <c r="S64" s="24">
        <f t="shared" si="19"/>
        <v>3.9102375514774357E-2</v>
      </c>
      <c r="T64" s="24">
        <f t="shared" si="19"/>
        <v>3.9546081426783841E-2</v>
      </c>
      <c r="U64" s="24">
        <f t="shared" si="19"/>
        <v>3.9408267452897716E-2</v>
      </c>
      <c r="V64" s="24">
        <f t="shared" si="19"/>
        <v>3.9270404740032738E-2</v>
      </c>
      <c r="W64" s="24">
        <f t="shared" si="19"/>
        <v>3.9364079363521487E-2</v>
      </c>
      <c r="X64" s="24">
        <f t="shared" si="19"/>
        <v>3.9548473239320536E-2</v>
      </c>
      <c r="Y64" s="24">
        <f t="shared" si="19"/>
        <v>3.9429680282484947E-2</v>
      </c>
      <c r="Z64" s="24">
        <f t="shared" si="19"/>
        <v>3.9939338162896521E-2</v>
      </c>
      <c r="AA64" s="24">
        <f t="shared" si="19"/>
        <v>3.9546323478259149E-2</v>
      </c>
      <c r="AB64" s="24">
        <f>+NAC!Y37</f>
        <v>3.9479392624728771E-2</v>
      </c>
      <c r="AD64" s="24">
        <f t="shared" si="17"/>
        <v>0.54841497507298098</v>
      </c>
      <c r="AE64" s="24">
        <f t="shared" si="17"/>
        <v>0.54803743077516098</v>
      </c>
      <c r="AF64" s="24">
        <f t="shared" si="17"/>
        <v>0.54555125333629806</v>
      </c>
      <c r="AG64" s="24">
        <f t="shared" si="17"/>
        <v>0.54449086416920034</v>
      </c>
      <c r="AH64" s="24">
        <f t="shared" si="17"/>
        <v>0.54717341881522907</v>
      </c>
      <c r="AI64" s="24">
        <f t="shared" si="17"/>
        <v>0.5450962685741565</v>
      </c>
      <c r="AJ64" s="24">
        <f t="shared" si="17"/>
        <v>0.5463374320071237</v>
      </c>
      <c r="AK64" s="24">
        <f t="shared" si="17"/>
        <v>0.54610576601750127</v>
      </c>
      <c r="AL64" s="24">
        <f t="shared" si="17"/>
        <v>0.54482574681242824</v>
      </c>
      <c r="AM64" s="24">
        <f t="shared" si="17"/>
        <v>0.54495361417435562</v>
      </c>
      <c r="AN64" s="24">
        <f t="shared" si="17"/>
        <v>0.54581624573324872</v>
      </c>
      <c r="AO64" s="24">
        <f>+NAC!AV37</f>
        <v>0.5448098001289492</v>
      </c>
      <c r="AQ64" s="24">
        <f t="shared" si="16"/>
        <v>-6.2236122987169296E-5</v>
      </c>
      <c r="AR64" s="24">
        <f t="shared" si="18"/>
        <v>3.4613608986253652E-3</v>
      </c>
    </row>
    <row r="65" spans="2:44" x14ac:dyDescent="0.25">
      <c r="B65" s="110">
        <f t="shared" si="14"/>
        <v>65</v>
      </c>
      <c r="D65" s="37">
        <f>+NAC!A38</f>
        <v>43709</v>
      </c>
      <c r="E65" s="19" cm="1">
        <f t="array" ref="E65">+SUMPRODUCT($E$3:$P$3/100,NAC!$C38:$N38)/D$3*100</f>
        <v>253.10222405756394</v>
      </c>
      <c r="F65" s="19" cm="1">
        <f t="array" ref="F65">+SUMPRODUCT($E$4:$P$4/100,NAC!$C38:$N38)/D$4*100</f>
        <v>253.22185137250653</v>
      </c>
      <c r="G65" s="19" cm="1">
        <f t="array" ref="G65">+SUMPRODUCT($E$5:$P$5/100,NAC!$C38:$N38)/D$5*100</f>
        <v>254.12121618623229</v>
      </c>
      <c r="H65" s="19" cm="1">
        <f t="array" ref="H65">+SUMPRODUCT($E$6:$P$6/100,NAC!$C38:$N38)/D$6*100</f>
        <v>253.00253913638082</v>
      </c>
      <c r="I65" s="19" cm="1">
        <f t="array" ref="I65">+SUMPRODUCT($E$7:$P$7/100,NAC!$C38:$N38)/D$7*100</f>
        <v>254.31646529923495</v>
      </c>
      <c r="J65" s="19" cm="1">
        <f t="array" ref="J65">+SUMPRODUCT($E$8:$P$8/100,NAC!$C38:$N38)/D$8*100</f>
        <v>253.91057027617805</v>
      </c>
      <c r="K65" s="19" cm="1">
        <f t="array" ref="K65">+SUMPRODUCT($E$9:$P$9/100,NAC!$C38:$N38)/D$9*100</f>
        <v>254.4721084747172</v>
      </c>
      <c r="L65" s="19" cm="1">
        <f t="array" ref="L65">+SUMPRODUCT($E$10:$P$10/100,NAC!$C38:$N38)/D$10*100</f>
        <v>254.18694599157985</v>
      </c>
      <c r="M65" s="19" cm="1">
        <f t="array" ref="M65">+SUMPRODUCT($E$11:$P$11/100,NAC!$C38:$N38)/D$11*100</f>
        <v>254.50155692881512</v>
      </c>
      <c r="N65" s="19" cm="1">
        <f t="array" ref="N65">+SUMPRODUCT($E$12:$P$12/100,NAC!$C38:$N38)/D$12*100</f>
        <v>254.23703879649241</v>
      </c>
      <c r="O65" s="19" cm="1">
        <f t="array" ref="O65">+SUMPRODUCT(_xlfn.ANCHORARRAY($E$30)/100,$E65:$N65)/$D$14*100</f>
        <v>254.03120268699996</v>
      </c>
      <c r="Q65" s="24">
        <f t="shared" si="19"/>
        <v>5.8992815831950374E-2</v>
      </c>
      <c r="R65" s="24">
        <f t="shared" si="19"/>
        <v>5.9492859854390678E-2</v>
      </c>
      <c r="S65" s="24">
        <f t="shared" si="19"/>
        <v>5.8320000128607274E-2</v>
      </c>
      <c r="T65" s="24">
        <f t="shared" si="19"/>
        <v>5.8957395339803709E-2</v>
      </c>
      <c r="U65" s="24">
        <f t="shared" si="19"/>
        <v>5.9263211799947202E-2</v>
      </c>
      <c r="V65" s="24">
        <f t="shared" si="19"/>
        <v>5.8768501116659877E-2</v>
      </c>
      <c r="W65" s="24">
        <f t="shared" si="19"/>
        <v>5.8973160931852897E-2</v>
      </c>
      <c r="X65" s="24">
        <f t="shared" si="19"/>
        <v>5.9268357889560086E-2</v>
      </c>
      <c r="Y65" s="24">
        <f t="shared" si="19"/>
        <v>5.8767538206969228E-2</v>
      </c>
      <c r="Z65" s="24">
        <f t="shared" si="19"/>
        <v>5.9795920413275638E-2</v>
      </c>
      <c r="AA65" s="24">
        <f t="shared" si="19"/>
        <v>5.9118457639561139E-2</v>
      </c>
      <c r="AB65" s="24">
        <f>+NAC!Y38</f>
        <v>5.8848080133555802E-2</v>
      </c>
      <c r="AD65" s="24">
        <f t="shared" si="17"/>
        <v>0.53783079346548845</v>
      </c>
      <c r="AE65" s="24">
        <f t="shared" si="17"/>
        <v>0.53801739689070516</v>
      </c>
      <c r="AF65" s="24">
        <f t="shared" si="17"/>
        <v>0.53569033330513083</v>
      </c>
      <c r="AG65" s="24">
        <f t="shared" si="17"/>
        <v>0.53357593240825496</v>
      </c>
      <c r="AH65" s="24">
        <f t="shared" si="17"/>
        <v>0.5383229632546298</v>
      </c>
      <c r="AI65" s="24">
        <f t="shared" si="17"/>
        <v>0.53587374721322933</v>
      </c>
      <c r="AJ65" s="24">
        <f t="shared" si="17"/>
        <v>0.53612250987402343</v>
      </c>
      <c r="AK65" s="24">
        <f t="shared" si="17"/>
        <v>0.53628049922271481</v>
      </c>
      <c r="AL65" s="24">
        <f t="shared" si="17"/>
        <v>0.53638557178533453</v>
      </c>
      <c r="AM65" s="24">
        <f t="shared" si="17"/>
        <v>0.53616870419436302</v>
      </c>
      <c r="AN65" s="24">
        <f t="shared" si="17"/>
        <v>0.53632887002756724</v>
      </c>
      <c r="AO65" s="24">
        <f>+NAC!AV38</f>
        <v>0.53571428571428581</v>
      </c>
      <c r="AQ65" s="24">
        <f t="shared" si="16"/>
        <v>-8.0310458132526463E-4</v>
      </c>
      <c r="AR65" s="24">
        <f t="shared" si="18"/>
        <v>1.6620892711254331E-3</v>
      </c>
    </row>
    <row r="66" spans="2:44" x14ac:dyDescent="0.25">
      <c r="B66" s="110">
        <f t="shared" si="14"/>
        <v>66</v>
      </c>
      <c r="D66" s="37">
        <f>+NAC!A39</f>
        <v>43739</v>
      </c>
      <c r="E66" s="19" cm="1">
        <f t="array" ref="E66">+SUMPRODUCT($E$3:$P$3/100,NAC!$C39:$N39)/D$3*100</f>
        <v>261.00339181895407</v>
      </c>
      <c r="F66" s="19" cm="1">
        <f t="array" ref="F66">+SUMPRODUCT($E$4:$P$4/100,NAC!$C39:$N39)/D$4*100</f>
        <v>261.23706163681101</v>
      </c>
      <c r="G66" s="19" cm="1">
        <f t="array" ref="G66">+SUMPRODUCT($E$5:$P$5/100,NAC!$C39:$N39)/D$5*100</f>
        <v>262.14365786764347</v>
      </c>
      <c r="H66" s="19" cm="1">
        <f t="array" ref="H66">+SUMPRODUCT($E$6:$P$6/100,NAC!$C39:$N39)/D$6*100</f>
        <v>261.25597762556129</v>
      </c>
      <c r="I66" s="19" cm="1">
        <f t="array" ref="I66">+SUMPRODUCT($E$7:$P$7/100,NAC!$C39:$N39)/D$7*100</f>
        <v>262.51021248174663</v>
      </c>
      <c r="J66" s="19" cm="1">
        <f t="array" ref="J66">+SUMPRODUCT($E$8:$P$8/100,NAC!$C39:$N39)/D$8*100</f>
        <v>262.13431738698347</v>
      </c>
      <c r="K66" s="19" cm="1">
        <f t="array" ref="K66">+SUMPRODUCT($E$9:$P$9/100,NAC!$C39:$N39)/D$9*100</f>
        <v>262.80501987039088</v>
      </c>
      <c r="L66" s="19" cm="1">
        <f t="array" ref="L66">+SUMPRODUCT($E$10:$P$10/100,NAC!$C39:$N39)/D$10*100</f>
        <v>262.70561592595601</v>
      </c>
      <c r="M66" s="19" cm="1">
        <f t="array" ref="M66">+SUMPRODUCT($E$11:$P$11/100,NAC!$C39:$N39)/D$11*100</f>
        <v>263.06018218544136</v>
      </c>
      <c r="N66" s="19" cm="1">
        <f t="array" ref="N66">+SUMPRODUCT($E$12:$P$12/100,NAC!$C39:$N39)/D$12*100</f>
        <v>263.18208161826209</v>
      </c>
      <c r="O66" s="19" cm="1">
        <f t="array" ref="O66">+SUMPRODUCT(_xlfn.ANCHORARRAY($E$30)/100,$E66:$N66)/$D$14*100</f>
        <v>262.43286827300005</v>
      </c>
      <c r="Q66" s="24">
        <f t="shared" si="19"/>
        <v>3.1217298823866368E-2</v>
      </c>
      <c r="R66" s="24">
        <f t="shared" si="19"/>
        <v>3.1652917079867393E-2</v>
      </c>
      <c r="S66" s="24">
        <f t="shared" si="19"/>
        <v>3.1569350256579698E-2</v>
      </c>
      <c r="T66" s="24">
        <f t="shared" si="19"/>
        <v>3.2621959120858746E-2</v>
      </c>
      <c r="U66" s="24">
        <f t="shared" si="19"/>
        <v>3.2218705040865991E-2</v>
      </c>
      <c r="V66" s="24">
        <f t="shared" si="19"/>
        <v>3.238836060216177E-2</v>
      </c>
      <c r="W66" s="24">
        <f t="shared" si="19"/>
        <v>3.2745873194592434E-2</v>
      </c>
      <c r="X66" s="24">
        <f t="shared" si="19"/>
        <v>3.3513404479309283E-2</v>
      </c>
      <c r="Y66" s="24">
        <f t="shared" si="19"/>
        <v>3.3628970132470126E-2</v>
      </c>
      <c r="Z66" s="24">
        <f t="shared" si="19"/>
        <v>3.5183869604970663E-2</v>
      </c>
      <c r="AA66" s="24">
        <f t="shared" si="19"/>
        <v>3.3073360662516871E-2</v>
      </c>
      <c r="AB66" s="24">
        <f>+NAC!Y39</f>
        <v>3.3109972408356558E-2</v>
      </c>
      <c r="AD66" s="24">
        <f t="shared" si="17"/>
        <v>0.50290410565479227</v>
      </c>
      <c r="AE66" s="24">
        <f t="shared" si="17"/>
        <v>0.50412906733987195</v>
      </c>
      <c r="AF66" s="24">
        <f t="shared" si="17"/>
        <v>0.50148409649975156</v>
      </c>
      <c r="AG66" s="24">
        <f t="shared" si="17"/>
        <v>0.50222377605111945</v>
      </c>
      <c r="AH66" s="24">
        <f t="shared" si="17"/>
        <v>0.50582139495390921</v>
      </c>
      <c r="AI66" s="24">
        <f t="shared" si="17"/>
        <v>0.50430455983164868</v>
      </c>
      <c r="AJ66" s="24">
        <f t="shared" si="17"/>
        <v>0.50451514910171991</v>
      </c>
      <c r="AK66" s="24">
        <f t="shared" si="17"/>
        <v>0.50648826386872936</v>
      </c>
      <c r="AL66" s="24">
        <f t="shared" si="17"/>
        <v>0.50741709789386813</v>
      </c>
      <c r="AM66" s="24">
        <f t="shared" si="17"/>
        <v>0.51027050716108047</v>
      </c>
      <c r="AN66" s="24">
        <f t="shared" si="17"/>
        <v>0.50576835398858555</v>
      </c>
      <c r="AO66" s="24">
        <f>+NAC!AV39</f>
        <v>0.50545663411832309</v>
      </c>
      <c r="AQ66" s="24">
        <f t="shared" si="16"/>
        <v>-3.966570781104295E-3</v>
      </c>
      <c r="AR66" s="24">
        <f t="shared" si="18"/>
        <v>-7.3664015062882005E-3</v>
      </c>
    </row>
    <row r="67" spans="2:44" x14ac:dyDescent="0.25">
      <c r="B67" s="110">
        <f t="shared" si="14"/>
        <v>67</v>
      </c>
      <c r="D67" s="37">
        <f>+NAC!A40</f>
        <v>43770</v>
      </c>
      <c r="E67" s="19" cm="1">
        <f t="array" ref="E67">+SUMPRODUCT($E$3:$P$3/100,NAC!$C40:$N40)/D$3*100</f>
        <v>272.49392552846257</v>
      </c>
      <c r="F67" s="19" cm="1">
        <f t="array" ref="F67">+SUMPRODUCT($E$4:$P$4/100,NAC!$C40:$N40)/D$4*100</f>
        <v>272.75268074216569</v>
      </c>
      <c r="G67" s="19" cm="1">
        <f t="array" ref="G67">+SUMPRODUCT($E$5:$P$5/100,NAC!$C40:$N40)/D$5*100</f>
        <v>273.49775943063725</v>
      </c>
      <c r="H67" s="19" cm="1">
        <f t="array" ref="H67">+SUMPRODUCT($E$6:$P$6/100,NAC!$C40:$N40)/D$6*100</f>
        <v>272.51466231744485</v>
      </c>
      <c r="I67" s="19" cm="1">
        <f t="array" ref="I67">+SUMPRODUCT($E$7:$P$7/100,NAC!$C40:$N40)/D$7*100</f>
        <v>273.9173382097926</v>
      </c>
      <c r="J67" s="19" cm="1">
        <f t="array" ref="J67">+SUMPRODUCT($E$8:$P$8/100,NAC!$C40:$N40)/D$8*100</f>
        <v>273.3670910887887</v>
      </c>
      <c r="K67" s="19" cm="1">
        <f t="array" ref="K67">+SUMPRODUCT($E$9:$P$9/100,NAC!$C40:$N40)/D$9*100</f>
        <v>274.04400714606084</v>
      </c>
      <c r="L67" s="19" cm="1">
        <f t="array" ref="L67">+SUMPRODUCT($E$10:$P$10/100,NAC!$C40:$N40)/D$10*100</f>
        <v>273.78270638285915</v>
      </c>
      <c r="M67" s="19" cm="1">
        <f t="array" ref="M67">+SUMPRODUCT($E$11:$P$11/100,NAC!$C40:$N40)/D$11*100</f>
        <v>274.02699100384086</v>
      </c>
      <c r="N67" s="19" cm="1">
        <f t="array" ref="N67">+SUMPRODUCT($E$12:$P$12/100,NAC!$C40:$N40)/D$12*100</f>
        <v>273.77854703096841</v>
      </c>
      <c r="O67" s="19" cm="1">
        <f t="array" ref="O67">+SUMPRODUCT(_xlfn.ANCHORARRAY($E$30)/100,$E67:$N67)/$D$14*100</f>
        <v>273.55292186499997</v>
      </c>
      <c r="Q67" s="24">
        <f t="shared" si="19"/>
        <v>4.4024461250982361E-2</v>
      </c>
      <c r="R67" s="24">
        <f t="shared" si="19"/>
        <v>4.4081107914789142E-2</v>
      </c>
      <c r="S67" s="24">
        <f t="shared" si="19"/>
        <v>4.3312516714504978E-2</v>
      </c>
      <c r="T67" s="24">
        <f t="shared" si="19"/>
        <v>4.3094457758282578E-2</v>
      </c>
      <c r="U67" s="24">
        <f t="shared" si="19"/>
        <v>4.345402649368979E-2</v>
      </c>
      <c r="V67" s="24">
        <f t="shared" si="19"/>
        <v>4.2851213888269735E-2</v>
      </c>
      <c r="W67" s="24">
        <f t="shared" si="19"/>
        <v>4.2765496949840331E-2</v>
      </c>
      <c r="X67" s="24">
        <f t="shared" si="19"/>
        <v>4.2165411720871848E-2</v>
      </c>
      <c r="Y67" s="24">
        <f t="shared" si="19"/>
        <v>4.1689353087532632E-2</v>
      </c>
      <c r="Z67" s="24">
        <f t="shared" si="19"/>
        <v>4.0262868002070906E-2</v>
      </c>
      <c r="AA67" s="24">
        <f t="shared" si="19"/>
        <v>4.2372945375241944E-2</v>
      </c>
      <c r="AB67" s="24">
        <f>+NAC!Y40</f>
        <v>4.2350247996947532E-2</v>
      </c>
      <c r="AD67" s="24">
        <f t="shared" si="17"/>
        <v>0.52105573002238548</v>
      </c>
      <c r="AE67" s="24">
        <f t="shared" si="17"/>
        <v>0.52227796367039225</v>
      </c>
      <c r="AF67" s="24">
        <f t="shared" ref="AF67:AN95" si="20">+G67/G55-1</f>
        <v>0.51899329476582357</v>
      </c>
      <c r="AG67" s="24">
        <f t="shared" si="20"/>
        <v>0.51923147800681213</v>
      </c>
      <c r="AH67" s="24">
        <f t="shared" si="20"/>
        <v>0.52295811291046412</v>
      </c>
      <c r="AI67" s="24">
        <f t="shared" si="20"/>
        <v>0.52106384123785232</v>
      </c>
      <c r="AJ67" s="24">
        <f t="shared" si="20"/>
        <v>0.52099621869679646</v>
      </c>
      <c r="AK67" s="24">
        <f t="shared" si="20"/>
        <v>0.5220105849114185</v>
      </c>
      <c r="AL67" s="24">
        <f t="shared" si="20"/>
        <v>0.52213976280641439</v>
      </c>
      <c r="AM67" s="24">
        <f t="shared" si="20"/>
        <v>0.52270524827815446</v>
      </c>
      <c r="AN67" s="24">
        <f t="shared" si="20"/>
        <v>0.52155258453031395</v>
      </c>
      <c r="AO67" s="24">
        <f>+NAC!AV40</f>
        <v>0.52115812917594662</v>
      </c>
      <c r="AQ67" s="24">
        <f t="shared" si="16"/>
        <v>3.7615932489114545E-3</v>
      </c>
      <c r="AR67" s="24">
        <f t="shared" si="18"/>
        <v>-1.649518255768978E-3</v>
      </c>
    </row>
    <row r="68" spans="2:44" x14ac:dyDescent="0.25">
      <c r="B68" s="110">
        <f t="shared" si="14"/>
        <v>68</v>
      </c>
      <c r="D68" s="37">
        <f>+NAC!A41</f>
        <v>43800</v>
      </c>
      <c r="E68" s="19" cm="1">
        <f t="array" ref="E68">+SUMPRODUCT($E$3:$P$3/100,NAC!$C41:$N41)/D$3*100</f>
        <v>282.0112499317384</v>
      </c>
      <c r="F68" s="19" cm="1">
        <f t="array" ref="F68">+SUMPRODUCT($E$4:$P$4/100,NAC!$C41:$N41)/D$4*100</f>
        <v>282.46434422998686</v>
      </c>
      <c r="G68" s="19" cm="1">
        <f t="array" ref="G68">+SUMPRODUCT($E$5:$P$5/100,NAC!$C41:$N41)/D$5*100</f>
        <v>283.34785720423002</v>
      </c>
      <c r="H68" s="19" cm="1">
        <f t="array" ref="H68">+SUMPRODUCT($E$6:$P$6/100,NAC!$C41:$N41)/D$6*100</f>
        <v>282.49021790575102</v>
      </c>
      <c r="I68" s="19" cm="1">
        <f t="array" ref="I68">+SUMPRODUCT($E$7:$P$7/100,NAC!$C41:$N41)/D$7*100</f>
        <v>284.039728010565</v>
      </c>
      <c r="J68" s="19" cm="1">
        <f t="array" ref="J68">+SUMPRODUCT($E$8:$P$8/100,NAC!$C41:$N41)/D$8*100</f>
        <v>283.41485645568929</v>
      </c>
      <c r="K68" s="19" cm="1">
        <f t="array" ref="K68">+SUMPRODUCT($E$9:$P$9/100,NAC!$C41:$N41)/D$9*100</f>
        <v>284.31752184205919</v>
      </c>
      <c r="L68" s="19" cm="1">
        <f t="array" ref="L68">+SUMPRODUCT($E$10:$P$10/100,NAC!$C41:$N41)/D$10*100</f>
        <v>284.12172355592469</v>
      </c>
      <c r="M68" s="19" cm="1">
        <f t="array" ref="M68">+SUMPRODUCT($E$11:$P$11/100,NAC!$C41:$N41)/D$11*100</f>
        <v>284.37366545599281</v>
      </c>
      <c r="N68" s="19" cm="1">
        <f t="array" ref="N68">+SUMPRODUCT($E$12:$P$12/100,NAC!$C41:$N41)/D$12*100</f>
        <v>284.29254484043105</v>
      </c>
      <c r="O68" s="19" cm="1">
        <f t="array" ref="O68">+SUMPRODUCT(_xlfn.ANCHORARRAY($E$30)/100,$E68:$N68)/$D$14*100</f>
        <v>283.71942208899998</v>
      </c>
      <c r="Q68" s="24">
        <f t="shared" si="19"/>
        <v>3.4926739687199948E-2</v>
      </c>
      <c r="R68" s="24">
        <f t="shared" si="19"/>
        <v>3.5606115626051871E-2</v>
      </c>
      <c r="S68" s="24">
        <f t="shared" si="19"/>
        <v>3.6015277763512765E-2</v>
      </c>
      <c r="T68" s="24">
        <f t="shared" si="19"/>
        <v>3.6605573819312287E-2</v>
      </c>
      <c r="U68" s="24">
        <f t="shared" si="19"/>
        <v>3.6954177004376643E-2</v>
      </c>
      <c r="V68" s="24">
        <f t="shared" si="19"/>
        <v>3.6755577735716249E-2</v>
      </c>
      <c r="W68" s="24">
        <f t="shared" si="19"/>
        <v>3.7488558144322948E-2</v>
      </c>
      <c r="X68" s="24">
        <f t="shared" si="19"/>
        <v>3.776358744371322E-2</v>
      </c>
      <c r="Y68" s="24">
        <f t="shared" si="19"/>
        <v>3.7757866165843978E-2</v>
      </c>
      <c r="Z68" s="24">
        <f t="shared" si="19"/>
        <v>3.8403293185252263E-2</v>
      </c>
      <c r="AA68" s="24">
        <f t="shared" si="19"/>
        <v>3.7164655945503888E-2</v>
      </c>
      <c r="AB68" s="24">
        <f>+NAC!Y41</f>
        <v>3.7335285505124327E-2</v>
      </c>
      <c r="AD68" s="24">
        <f t="shared" ref="AD68:AD99" si="21">+E68/E56-1</f>
        <v>0.53869974234464424</v>
      </c>
      <c r="AE68" s="24">
        <f t="shared" ref="AE68:AE99" si="22">+F68/F56-1</f>
        <v>0.54000264367505446</v>
      </c>
      <c r="AF68" s="24">
        <f t="shared" si="20"/>
        <v>0.53619813317416543</v>
      </c>
      <c r="AG68" s="24">
        <f t="shared" si="20"/>
        <v>0.53740020368674069</v>
      </c>
      <c r="AH68" s="24">
        <f t="shared" si="20"/>
        <v>0.5402430113683363</v>
      </c>
      <c r="AI68" s="24">
        <f t="shared" si="20"/>
        <v>0.53844377102394869</v>
      </c>
      <c r="AJ68" s="24">
        <f t="shared" si="20"/>
        <v>0.53857879465793257</v>
      </c>
      <c r="AK68" s="24">
        <f t="shared" si="20"/>
        <v>0.53972547649274993</v>
      </c>
      <c r="AL68" s="24">
        <f t="shared" si="20"/>
        <v>0.53917073151772699</v>
      </c>
      <c r="AM68" s="24">
        <f t="shared" si="20"/>
        <v>0.54007381185177294</v>
      </c>
      <c r="AN68" s="24">
        <f t="shared" si="20"/>
        <v>0.53902145394533396</v>
      </c>
      <c r="AO68" s="24">
        <f>+NAC!AV41</f>
        <v>0.5377102550189905</v>
      </c>
      <c r="AQ68" s="24">
        <f t="shared" si="16"/>
        <v>-3.4765534980523149E-3</v>
      </c>
      <c r="AR68" s="24">
        <f t="shared" si="18"/>
        <v>-1.3740695071287057E-3</v>
      </c>
    </row>
    <row r="69" spans="2:44" x14ac:dyDescent="0.25">
      <c r="B69" s="110">
        <f t="shared" si="14"/>
        <v>69</v>
      </c>
      <c r="D69" s="37">
        <f>+NAC!A42</f>
        <v>43831</v>
      </c>
      <c r="E69" s="19" cm="1">
        <f t="array" ref="E69">+SUMPRODUCT($E$3:$P$3/100,NAC!$C42:$N42)/D$3*100</f>
        <v>289.98563979623617</v>
      </c>
      <c r="F69" s="19" cm="1">
        <f t="array" ref="F69">+SUMPRODUCT($E$4:$P$4/100,NAC!$C42:$N42)/D$4*100</f>
        <v>290.00154185028919</v>
      </c>
      <c r="G69" s="19" cm="1">
        <f t="array" ref="G69">+SUMPRODUCT($E$5:$P$5/100,NAC!$C42:$N42)/D$5*100</f>
        <v>290.47431439814409</v>
      </c>
      <c r="H69" s="19" cm="1">
        <f t="array" ref="H69">+SUMPRODUCT($E$6:$P$6/100,NAC!$C42:$N42)/D$6*100</f>
        <v>289.4847635105732</v>
      </c>
      <c r="I69" s="19" cm="1">
        <f t="array" ref="I69">+SUMPRODUCT($E$7:$P$7/100,NAC!$C42:$N42)/D$7*100</f>
        <v>290.75475166752801</v>
      </c>
      <c r="J69" s="19" cm="1">
        <f t="array" ref="J69">+SUMPRODUCT($E$8:$P$8/100,NAC!$C42:$N42)/D$8*100</f>
        <v>290.01656542223066</v>
      </c>
      <c r="K69" s="19" cm="1">
        <f t="array" ref="K69">+SUMPRODUCT($E$9:$P$9/100,NAC!$C42:$N42)/D$9*100</f>
        <v>290.64577662245836</v>
      </c>
      <c r="L69" s="19" cm="1">
        <f t="array" ref="L69">+SUMPRODUCT($E$10:$P$10/100,NAC!$C42:$N42)/D$10*100</f>
        <v>290.15180101370726</v>
      </c>
      <c r="M69" s="19" cm="1">
        <f t="array" ref="M69">+SUMPRODUCT($E$11:$P$11/100,NAC!$C42:$N42)/D$11*100</f>
        <v>290.175162495319</v>
      </c>
      <c r="N69" s="19" cm="1">
        <f t="array" ref="N69">+SUMPRODUCT($E$12:$P$12/100,NAC!$C42:$N42)/D$12*100</f>
        <v>289.63161956925785</v>
      </c>
      <c r="O69" s="19" cm="1">
        <f t="array" ref="O69">+SUMPRODUCT(_xlfn.ANCHORARRAY($E$30)/100,$E69:$N69)/$D$14*100</f>
        <v>290.10060104799999</v>
      </c>
      <c r="Q69" s="24">
        <f t="shared" si="19"/>
        <v>2.8276850183912794E-2</v>
      </c>
      <c r="R69" s="24">
        <f t="shared" si="19"/>
        <v>2.6683713446556068E-2</v>
      </c>
      <c r="S69" s="24">
        <f t="shared" si="19"/>
        <v>2.5150912606963782E-2</v>
      </c>
      <c r="T69" s="24">
        <f t="shared" si="19"/>
        <v>2.4760310840766131E-2</v>
      </c>
      <c r="U69" s="24">
        <f t="shared" si="19"/>
        <v>2.3641142399323911E-2</v>
      </c>
      <c r="V69" s="24">
        <f t="shared" si="19"/>
        <v>2.3293447101187859E-2</v>
      </c>
      <c r="W69" s="24">
        <f t="shared" si="19"/>
        <v>2.2257702372330712E-2</v>
      </c>
      <c r="X69" s="24">
        <f t="shared" si="19"/>
        <v>2.122357059612745E-2</v>
      </c>
      <c r="Y69" s="24">
        <f t="shared" si="19"/>
        <v>2.0400964449445391E-2</v>
      </c>
      <c r="Z69" s="24">
        <f t="shared" si="19"/>
        <v>1.8780213641632848E-2</v>
      </c>
      <c r="AA69" s="24">
        <f t="shared" si="19"/>
        <v>2.249116014693664E-2</v>
      </c>
      <c r="AB69" s="24">
        <f>+NAC!Y42</f>
        <v>2.2582921665490696E-2</v>
      </c>
      <c r="AD69" s="24">
        <f t="shared" si="21"/>
        <v>0.53659719222472724</v>
      </c>
      <c r="AE69" s="24">
        <f t="shared" si="22"/>
        <v>0.53593963968282954</v>
      </c>
      <c r="AF69" s="24">
        <f t="shared" si="20"/>
        <v>0.52964930253391884</v>
      </c>
      <c r="AG69" s="24">
        <f t="shared" si="20"/>
        <v>0.53041649091712162</v>
      </c>
      <c r="AH69" s="24">
        <f t="shared" si="20"/>
        <v>0.53131954818412908</v>
      </c>
      <c r="AI69" s="24">
        <f t="shared" si="20"/>
        <v>0.52947610735177153</v>
      </c>
      <c r="AJ69" s="24">
        <f t="shared" si="20"/>
        <v>0.52802605328203089</v>
      </c>
      <c r="AK69" s="24">
        <f t="shared" si="20"/>
        <v>0.52787974918137182</v>
      </c>
      <c r="AL69" s="24">
        <f t="shared" si="20"/>
        <v>0.5258743961049519</v>
      </c>
      <c r="AM69" s="24">
        <f t="shared" si="20"/>
        <v>0.52452578673568806</v>
      </c>
      <c r="AN69" s="24">
        <f t="shared" si="20"/>
        <v>0.52878217843684783</v>
      </c>
      <c r="AO69" s="24">
        <f>+NAC!AV42</f>
        <v>0.528481012658228</v>
      </c>
      <c r="AQ69" s="24">
        <f t="shared" si="16"/>
        <v>9.4966365422799459E-3</v>
      </c>
      <c r="AR69" s="24">
        <f t="shared" si="18"/>
        <v>1.2071405489039178E-2</v>
      </c>
    </row>
    <row r="70" spans="2:44" x14ac:dyDescent="0.25">
      <c r="B70" s="110">
        <f t="shared" si="14"/>
        <v>70</v>
      </c>
      <c r="D70" s="37">
        <f>+NAC!A43</f>
        <v>43862</v>
      </c>
      <c r="E70" s="19" cm="1">
        <f t="array" ref="E70">+SUMPRODUCT($E$3:$P$3/100,NAC!$C43:$N43)/D$3*100</f>
        <v>296.18556475255645</v>
      </c>
      <c r="F70" s="19" cm="1">
        <f t="array" ref="F70">+SUMPRODUCT($E$4:$P$4/100,NAC!$C43:$N43)/D$4*100</f>
        <v>296.07711962982751</v>
      </c>
      <c r="G70" s="19" cm="1">
        <f t="array" ref="G70">+SUMPRODUCT($E$5:$P$5/100,NAC!$C43:$N43)/D$5*100</f>
        <v>296.4090658056831</v>
      </c>
      <c r="H70" s="19" cm="1">
        <f t="array" ref="H70">+SUMPRODUCT($E$6:$P$6/100,NAC!$C43:$N43)/D$6*100</f>
        <v>295.41286867350811</v>
      </c>
      <c r="I70" s="19" cm="1">
        <f t="array" ref="I70">+SUMPRODUCT($E$7:$P$7/100,NAC!$C43:$N43)/D$7*100</f>
        <v>296.60967549367717</v>
      </c>
      <c r="J70" s="19" cm="1">
        <f t="array" ref="J70">+SUMPRODUCT($E$8:$P$8/100,NAC!$C43:$N43)/D$8*100</f>
        <v>295.85049076403942</v>
      </c>
      <c r="K70" s="19" cm="1">
        <f t="array" ref="K70">+SUMPRODUCT($E$9:$P$9/100,NAC!$C43:$N43)/D$9*100</f>
        <v>296.40001823298826</v>
      </c>
      <c r="L70" s="19" cm="1">
        <f t="array" ref="L70">+SUMPRODUCT($E$10:$P$10/100,NAC!$C43:$N43)/D$10*100</f>
        <v>295.85184250046723</v>
      </c>
      <c r="M70" s="19" cm="1">
        <f t="array" ref="M70">+SUMPRODUCT($E$11:$P$11/100,NAC!$C43:$N43)/D$11*100</f>
        <v>295.77627373867591</v>
      </c>
      <c r="N70" s="19" cm="1">
        <f t="array" ref="N70">+SUMPRODUCT($E$12:$P$12/100,NAC!$C43:$N43)/D$12*100</f>
        <v>295.14840307055636</v>
      </c>
      <c r="O70" s="19" cm="1">
        <f t="array" ref="O70">+SUMPRODUCT(_xlfn.ANCHORARRAY($E$30)/100,$E70:$N70)/$D$14*100</f>
        <v>295.87296234900003</v>
      </c>
      <c r="Q70" s="24">
        <f t="shared" si="19"/>
        <v>2.1380110272621655E-2</v>
      </c>
      <c r="R70" s="24">
        <f t="shared" si="19"/>
        <v>2.0950156819079302E-2</v>
      </c>
      <c r="S70" s="24">
        <f t="shared" si="19"/>
        <v>2.0431243360830909E-2</v>
      </c>
      <c r="T70" s="24">
        <f t="shared" si="19"/>
        <v>2.0478124966043065E-2</v>
      </c>
      <c r="U70" s="24">
        <f t="shared" si="19"/>
        <v>2.0136984150973092E-2</v>
      </c>
      <c r="V70" s="24">
        <f t="shared" si="19"/>
        <v>2.0115834877622474E-2</v>
      </c>
      <c r="W70" s="24">
        <f t="shared" si="19"/>
        <v>1.9798125668292421E-2</v>
      </c>
      <c r="X70" s="24">
        <f t="shared" si="19"/>
        <v>1.9645032244658411E-2</v>
      </c>
      <c r="Y70" s="24">
        <f t="shared" si="19"/>
        <v>1.9302517814381304E-2</v>
      </c>
      <c r="Z70" s="24">
        <f t="shared" si="19"/>
        <v>1.904758710220622E-2</v>
      </c>
      <c r="AA70" s="24">
        <f t="shared" si="19"/>
        <v>1.9897791594182035E-2</v>
      </c>
      <c r="AB70" s="24">
        <f>+NAC!Y43</f>
        <v>2.0358868184955137E-2</v>
      </c>
      <c r="AD70" s="24">
        <f t="shared" si="21"/>
        <v>0.50660388772425313</v>
      </c>
      <c r="AE70" s="24">
        <f t="shared" si="22"/>
        <v>0.50716153489409521</v>
      </c>
      <c r="AF70" s="24">
        <f t="shared" si="20"/>
        <v>0.50116157059770394</v>
      </c>
      <c r="AG70" s="24">
        <f t="shared" si="20"/>
        <v>0.50403902821285529</v>
      </c>
      <c r="AH70" s="24">
        <f t="shared" si="20"/>
        <v>0.5040396733920689</v>
      </c>
      <c r="AI70" s="24">
        <f t="shared" si="20"/>
        <v>0.50282651738405804</v>
      </c>
      <c r="AJ70" s="24">
        <f t="shared" si="20"/>
        <v>0.50233090878906284</v>
      </c>
      <c r="AK70" s="24">
        <f t="shared" si="20"/>
        <v>0.50284342064044529</v>
      </c>
      <c r="AL70" s="24">
        <f t="shared" si="20"/>
        <v>0.5005918939672187</v>
      </c>
      <c r="AM70" s="24">
        <f t="shared" si="20"/>
        <v>0.50105862715089566</v>
      </c>
      <c r="AN70" s="24">
        <f t="shared" si="20"/>
        <v>0.50270525128439436</v>
      </c>
      <c r="AO70" s="24">
        <f>+NAC!AV43</f>
        <v>0.50254065040650397</v>
      </c>
      <c r="AQ70" s="24">
        <f t="shared" si="16"/>
        <v>2.3325231704154348E-3</v>
      </c>
      <c r="AR70" s="24">
        <f t="shared" si="18"/>
        <v>5.5452605733574689E-3</v>
      </c>
    </row>
    <row r="71" spans="2:44" x14ac:dyDescent="0.25">
      <c r="B71" s="110">
        <f t="shared" si="14"/>
        <v>71</v>
      </c>
      <c r="D71" s="37">
        <f>+NAC!A44</f>
        <v>43891</v>
      </c>
      <c r="E71" s="19" cm="1">
        <f t="array" ref="E71">+SUMPRODUCT($E$3:$P$3/100,NAC!$C44:$N44)/D$3*100</f>
        <v>306.29900597669092</v>
      </c>
      <c r="F71" s="19" cm="1">
        <f t="array" ref="F71">+SUMPRODUCT($E$4:$P$4/100,NAC!$C44:$N44)/D$4*100</f>
        <v>306.1757026689229</v>
      </c>
      <c r="G71" s="19" cm="1">
        <f t="array" ref="G71">+SUMPRODUCT($E$5:$P$5/100,NAC!$C44:$N44)/D$5*100</f>
        <v>306.50442617032991</v>
      </c>
      <c r="H71" s="19" cm="1">
        <f t="array" ref="H71">+SUMPRODUCT($E$6:$P$6/100,NAC!$C44:$N44)/D$6*100</f>
        <v>305.35346521362123</v>
      </c>
      <c r="I71" s="19" cm="1">
        <f t="array" ref="I71">+SUMPRODUCT($E$7:$P$7/100,NAC!$C44:$N44)/D$7*100</f>
        <v>306.5280980264547</v>
      </c>
      <c r="J71" s="19" cm="1">
        <f t="array" ref="J71">+SUMPRODUCT($E$8:$P$8/100,NAC!$C44:$N44)/D$8*100</f>
        <v>306.04403193890766</v>
      </c>
      <c r="K71" s="19" cm="1">
        <f t="array" ref="K71">+SUMPRODUCT($E$9:$P$9/100,NAC!$C44:$N44)/D$9*100</f>
        <v>306.23136368809429</v>
      </c>
      <c r="L71" s="19" cm="1">
        <f t="array" ref="L71">+SUMPRODUCT($E$10:$P$10/100,NAC!$C44:$N44)/D$10*100</f>
        <v>305.6014507484644</v>
      </c>
      <c r="M71" s="19" cm="1">
        <f t="array" ref="M71">+SUMPRODUCT($E$11:$P$11/100,NAC!$C44:$N44)/D$11*100</f>
        <v>305.58259995417137</v>
      </c>
      <c r="N71" s="19" cm="1">
        <f t="array" ref="N71">+SUMPRODUCT($E$12:$P$12/100,NAC!$C44:$N44)/D$12*100</f>
        <v>304.44303181598991</v>
      </c>
      <c r="O71" s="19" cm="1">
        <f t="array" ref="O71">+SUMPRODUCT(_xlfn.ANCHORARRAY($E$30)/100,$E71:$N71)/$D$14*100</f>
        <v>305.69674909299999</v>
      </c>
      <c r="Q71" s="24">
        <f t="shared" si="19"/>
        <v>3.4145624998921154E-2</v>
      </c>
      <c r="R71" s="24">
        <f t="shared" si="19"/>
        <v>3.4107948130950527E-2</v>
      </c>
      <c r="S71" s="24">
        <f t="shared" si="19"/>
        <v>3.4058878520486946E-2</v>
      </c>
      <c r="T71" s="24">
        <f t="shared" si="19"/>
        <v>3.3649842624491555E-2</v>
      </c>
      <c r="U71" s="24">
        <f t="shared" si="19"/>
        <v>3.3439308802955647E-2</v>
      </c>
      <c r="V71" s="24">
        <f t="shared" si="19"/>
        <v>3.4455042303777272E-2</v>
      </c>
      <c r="W71" s="24">
        <f t="shared" si="19"/>
        <v>3.3169179656993064E-2</v>
      </c>
      <c r="X71" s="24">
        <f t="shared" si="19"/>
        <v>3.2954360417686956E-2</v>
      </c>
      <c r="Y71" s="24">
        <f t="shared" si="19"/>
        <v>3.3154539718623699E-2</v>
      </c>
      <c r="Z71" s="24">
        <f t="shared" si="19"/>
        <v>3.1491373996055838E-2</v>
      </c>
      <c r="AA71" s="24">
        <f t="shared" si="19"/>
        <v>3.3202718714162804E-2</v>
      </c>
      <c r="AB71" s="24">
        <f>+NAC!Y44</f>
        <v>3.3479878254988327E-2</v>
      </c>
      <c r="AD71" s="24">
        <f t="shared" si="21"/>
        <v>0.48534314394074762</v>
      </c>
      <c r="AE71" s="24">
        <f t="shared" si="22"/>
        <v>0.48639511398248603</v>
      </c>
      <c r="AF71" s="24">
        <f t="shared" si="20"/>
        <v>0.4809986854015984</v>
      </c>
      <c r="AG71" s="24">
        <f t="shared" si="20"/>
        <v>0.48375198854062407</v>
      </c>
      <c r="AH71" s="24">
        <f t="shared" si="20"/>
        <v>0.48422601061546677</v>
      </c>
      <c r="AI71" s="24">
        <f t="shared" si="20"/>
        <v>0.48314790955165088</v>
      </c>
      <c r="AJ71" s="24">
        <f t="shared" si="20"/>
        <v>0.48257068124794178</v>
      </c>
      <c r="AK71" s="24">
        <f t="shared" si="20"/>
        <v>0.48318752869681125</v>
      </c>
      <c r="AL71" s="24">
        <f t="shared" si="20"/>
        <v>0.48141746906256744</v>
      </c>
      <c r="AM71" s="24">
        <f t="shared" si="20"/>
        <v>0.48231971852976208</v>
      </c>
      <c r="AN71" s="24">
        <f t="shared" si="20"/>
        <v>0.48300806784439732</v>
      </c>
      <c r="AO71" s="24">
        <f>+NAC!AV44</f>
        <v>0.4834951456310681</v>
      </c>
      <c r="AQ71" s="24">
        <f t="shared" si="16"/>
        <v>2.6542510028653155E-3</v>
      </c>
      <c r="AR71" s="24">
        <f t="shared" si="18"/>
        <v>3.0234254109855474E-3</v>
      </c>
    </row>
    <row r="72" spans="2:44" x14ac:dyDescent="0.25">
      <c r="B72" s="110">
        <f t="shared" si="14"/>
        <v>72</v>
      </c>
      <c r="D72" s="37">
        <f>+NAC!A45</f>
        <v>43922</v>
      </c>
      <c r="E72" s="19" cm="1">
        <f t="array" ref="E72">+SUMPRODUCT($E$3:$P$3/100,NAC!$C45:$N45)/D$3*100</f>
        <v>311.91343760770633</v>
      </c>
      <c r="F72" s="19" cm="1">
        <f t="array" ref="F72">+SUMPRODUCT($E$4:$P$4/100,NAC!$C45:$N45)/D$4*100</f>
        <v>311.56746668491263</v>
      </c>
      <c r="G72" s="19" cm="1">
        <f t="array" ref="G72">+SUMPRODUCT($E$5:$P$5/100,NAC!$C45:$N45)/D$5*100</f>
        <v>311.44696917313973</v>
      </c>
      <c r="H72" s="19" cm="1">
        <f t="array" ref="H72">+SUMPRODUCT($E$6:$P$6/100,NAC!$C45:$N45)/D$6*100</f>
        <v>310.22698912126663</v>
      </c>
      <c r="I72" s="19" cm="1">
        <f t="array" ref="I72">+SUMPRODUCT($E$7:$P$7/100,NAC!$C45:$N45)/D$7*100</f>
        <v>311.30950595349918</v>
      </c>
      <c r="J72" s="19" cm="1">
        <f t="array" ref="J72">+SUMPRODUCT($E$8:$P$8/100,NAC!$C45:$N45)/D$8*100</f>
        <v>310.68449737117277</v>
      </c>
      <c r="K72" s="19" cm="1">
        <f t="array" ref="K72">+SUMPRODUCT($E$9:$P$9/100,NAC!$C45:$N45)/D$9*100</f>
        <v>310.75566020902482</v>
      </c>
      <c r="L72" s="19" cm="1">
        <f t="array" ref="L72">+SUMPRODUCT($E$10:$P$10/100,NAC!$C45:$N45)/D$10*100</f>
        <v>310.01292009549121</v>
      </c>
      <c r="M72" s="19" cm="1">
        <f t="array" ref="M72">+SUMPRODUCT($E$11:$P$11/100,NAC!$C45:$N45)/D$11*100</f>
        <v>309.78953863243652</v>
      </c>
      <c r="N72" s="19" cm="1">
        <f t="array" ref="N72">+SUMPRODUCT($E$12:$P$12/100,NAC!$C45:$N45)/D$12*100</f>
        <v>308.48308309044728</v>
      </c>
      <c r="O72" s="19" cm="1">
        <f t="array" ref="O72">+SUMPRODUCT(_xlfn.ANCHORARRAY($E$30)/100,$E72:$N72)/$D$14*100</f>
        <v>310.28443282299997</v>
      </c>
      <c r="Q72" s="24">
        <f t="shared" si="19"/>
        <v>1.8329904836330568E-2</v>
      </c>
      <c r="R72" s="24">
        <f t="shared" si="19"/>
        <v>1.7610032308213563E-2</v>
      </c>
      <c r="S72" s="24">
        <f t="shared" ref="S72:AA100" si="23">+G72/G71-1</f>
        <v>1.6125519179495118E-2</v>
      </c>
      <c r="T72" s="24">
        <f t="shared" si="23"/>
        <v>1.5960270515469555E-2</v>
      </c>
      <c r="U72" s="24">
        <f t="shared" si="23"/>
        <v>1.5598595880211397E-2</v>
      </c>
      <c r="V72" s="24">
        <f t="shared" si="23"/>
        <v>1.5162737867704612E-2</v>
      </c>
      <c r="W72" s="24">
        <f t="shared" si="23"/>
        <v>1.4774112182508681E-2</v>
      </c>
      <c r="X72" s="24">
        <f t="shared" si="23"/>
        <v>1.443536781720911E-2</v>
      </c>
      <c r="Y72" s="24">
        <f t="shared" si="23"/>
        <v>1.376694444937665E-2</v>
      </c>
      <c r="Z72" s="24">
        <f t="shared" si="23"/>
        <v>1.3270302986928773E-2</v>
      </c>
      <c r="AA72" s="24">
        <f t="shared" si="23"/>
        <v>1.5007302968093716E-2</v>
      </c>
      <c r="AB72" s="24">
        <f>+NAC!Y45</f>
        <v>1.4725130890052451E-2</v>
      </c>
      <c r="AD72" s="24">
        <f t="shared" si="21"/>
        <v>0.46447757917788568</v>
      </c>
      <c r="AE72" s="24">
        <f t="shared" si="22"/>
        <v>0.46373689656510053</v>
      </c>
      <c r="AF72" s="24">
        <f t="shared" si="20"/>
        <v>0.4560519510091654</v>
      </c>
      <c r="AG72" s="24">
        <f t="shared" si="20"/>
        <v>0.45794865855123756</v>
      </c>
      <c r="AH72" s="24">
        <f t="shared" si="20"/>
        <v>0.45771283255236495</v>
      </c>
      <c r="AI72" s="24">
        <f t="shared" si="20"/>
        <v>0.45601690978540477</v>
      </c>
      <c r="AJ72" s="24">
        <f t="shared" si="20"/>
        <v>0.45412626340313778</v>
      </c>
      <c r="AK72" s="24">
        <f t="shared" si="20"/>
        <v>0.45374005810265072</v>
      </c>
      <c r="AL72" s="24">
        <f t="shared" si="20"/>
        <v>0.45135990578383955</v>
      </c>
      <c r="AM72" s="24">
        <f t="shared" si="20"/>
        <v>0.45030280778878362</v>
      </c>
      <c r="AN72" s="24">
        <f t="shared" si="20"/>
        <v>0.45512972275123142</v>
      </c>
      <c r="AO72" s="24">
        <f>+NAC!AV45</f>
        <v>0.45518535898639145</v>
      </c>
      <c r="AQ72" s="24">
        <f t="shared" si="16"/>
        <v>5.0596018494017958E-3</v>
      </c>
      <c r="AR72" s="24">
        <f t="shared" si="18"/>
        <v>1.4174771389102059E-2</v>
      </c>
    </row>
    <row r="73" spans="2:44" x14ac:dyDescent="0.25">
      <c r="B73" s="110">
        <f t="shared" si="14"/>
        <v>73</v>
      </c>
      <c r="D73" s="37">
        <f>+NAC!A46</f>
        <v>43952</v>
      </c>
      <c r="E73" s="19" cm="1">
        <f t="array" ref="E73">+SUMPRODUCT($E$3:$P$3/100,NAC!$C46:$N46)/D$3*100</f>
        <v>316.65902759941434</v>
      </c>
      <c r="F73" s="19" cm="1">
        <f t="array" ref="F73">+SUMPRODUCT($E$4:$P$4/100,NAC!$C46:$N46)/D$4*100</f>
        <v>316.45137886332066</v>
      </c>
      <c r="G73" s="19" cm="1">
        <f t="array" ref="G73">+SUMPRODUCT($E$5:$P$5/100,NAC!$C46:$N46)/D$5*100</f>
        <v>316.18981677837962</v>
      </c>
      <c r="H73" s="19" cm="1">
        <f t="array" ref="H73">+SUMPRODUCT($E$6:$P$6/100,NAC!$C46:$N46)/D$6*100</f>
        <v>315.06101596755701</v>
      </c>
      <c r="I73" s="19" cm="1">
        <f t="array" ref="I73">+SUMPRODUCT($E$7:$P$7/100,NAC!$C46:$N46)/D$7*100</f>
        <v>316.13230165095047</v>
      </c>
      <c r="J73" s="19" cm="1">
        <f t="array" ref="J73">+SUMPRODUCT($E$8:$P$8/100,NAC!$C46:$N46)/D$8*100</f>
        <v>315.52268812720251</v>
      </c>
      <c r="K73" s="19" cm="1">
        <f t="array" ref="K73">+SUMPRODUCT($E$9:$P$9/100,NAC!$C46:$N46)/D$9*100</f>
        <v>315.60429972566004</v>
      </c>
      <c r="L73" s="19" cm="1">
        <f t="array" ref="L73">+SUMPRODUCT($E$10:$P$10/100,NAC!$C46:$N46)/D$10*100</f>
        <v>314.957828256163</v>
      </c>
      <c r="M73" s="19" cm="1">
        <f t="array" ref="M73">+SUMPRODUCT($E$11:$P$11/100,NAC!$C46:$N46)/D$11*100</f>
        <v>314.58317107048777</v>
      </c>
      <c r="N73" s="19" cm="1">
        <f t="array" ref="N73">+SUMPRODUCT($E$12:$P$12/100,NAC!$C46:$N46)/D$12*100</f>
        <v>313.53369970023266</v>
      </c>
      <c r="O73" s="19" cm="1">
        <f t="array" ref="O73">+SUMPRODUCT(_xlfn.ANCHORARRAY($E$30)/100,$E73:$N73)/$D$14*100</f>
        <v>315.15797732999999</v>
      </c>
      <c r="Q73" s="24">
        <f t="shared" ref="Q73:U124" si="24">+E73/E72-1</f>
        <v>1.5214445482392369E-2</v>
      </c>
      <c r="R73" s="24">
        <f t="shared" si="24"/>
        <v>1.5675295724463689E-2</v>
      </c>
      <c r="S73" s="24">
        <f t="shared" si="23"/>
        <v>1.5228427548457768E-2</v>
      </c>
      <c r="T73" s="24">
        <f t="shared" si="23"/>
        <v>1.5582225324698662E-2</v>
      </c>
      <c r="U73" s="24">
        <f t="shared" si="23"/>
        <v>1.5491964123227397E-2</v>
      </c>
      <c r="V73" s="24">
        <f t="shared" si="23"/>
        <v>1.557268160132752E-2</v>
      </c>
      <c r="W73" s="24">
        <f t="shared" si="23"/>
        <v>1.5602739185422543E-2</v>
      </c>
      <c r="X73" s="24">
        <f t="shared" si="23"/>
        <v>1.5950651860408449E-2</v>
      </c>
      <c r="Y73" s="24">
        <f t="shared" si="23"/>
        <v>1.5473835750596132E-2</v>
      </c>
      <c r="Z73" s="24">
        <f t="shared" si="23"/>
        <v>1.6372426517484495E-2</v>
      </c>
      <c r="AA73" s="24">
        <f t="shared" si="23"/>
        <v>1.5706700019269437E-2</v>
      </c>
      <c r="AB73" s="24">
        <f>+NAC!Y46</f>
        <v>1.5478877781360811E-2</v>
      </c>
      <c r="AD73" s="24">
        <f t="shared" si="21"/>
        <v>0.44463394794834965</v>
      </c>
      <c r="AE73" s="24">
        <f t="shared" si="22"/>
        <v>0.44389645031370661</v>
      </c>
      <c r="AF73" s="24">
        <f t="shared" si="20"/>
        <v>0.43510390759707285</v>
      </c>
      <c r="AG73" s="24">
        <f t="shared" si="20"/>
        <v>0.43758349399125196</v>
      </c>
      <c r="AH73" s="24">
        <f t="shared" si="20"/>
        <v>0.43651571022064672</v>
      </c>
      <c r="AI73" s="24">
        <f t="shared" si="20"/>
        <v>0.43497032460611251</v>
      </c>
      <c r="AJ73" s="24">
        <f t="shared" si="20"/>
        <v>0.43261351920813595</v>
      </c>
      <c r="AK73" s="24">
        <f t="shared" si="20"/>
        <v>0.43242531954197938</v>
      </c>
      <c r="AL73" s="24">
        <f t="shared" si="20"/>
        <v>0.42904327637390915</v>
      </c>
      <c r="AM73" s="24">
        <f t="shared" si="20"/>
        <v>0.42881503160836809</v>
      </c>
      <c r="AN73" s="24">
        <f t="shared" si="20"/>
        <v>0.43393631745794137</v>
      </c>
      <c r="AO73" s="24">
        <f>+NAC!AV46</f>
        <v>0.43397085610200348</v>
      </c>
      <c r="AQ73" s="24">
        <f t="shared" si="16"/>
        <v>-1.157981035092126E-3</v>
      </c>
      <c r="AR73" s="24">
        <f t="shared" si="18"/>
        <v>1.5818916339981559E-2</v>
      </c>
    </row>
    <row r="74" spans="2:44" x14ac:dyDescent="0.25">
      <c r="B74" s="110">
        <f t="shared" si="14"/>
        <v>74</v>
      </c>
      <c r="D74" s="37">
        <f>+NAC!A47</f>
        <v>43983</v>
      </c>
      <c r="E74" s="19" cm="1">
        <f t="array" ref="E74">+SUMPRODUCT($E$3:$P$3/100,NAC!$C47:$N47)/D$3*100</f>
        <v>323.34609604581391</v>
      </c>
      <c r="F74" s="19" cm="1">
        <f t="array" ref="F74">+SUMPRODUCT($E$4:$P$4/100,NAC!$C47:$N47)/D$4*100</f>
        <v>323.34140192644691</v>
      </c>
      <c r="G74" s="19" cm="1">
        <f t="array" ref="G74">+SUMPRODUCT($E$5:$P$5/100,NAC!$C47:$N47)/D$5*100</f>
        <v>322.9800944150673</v>
      </c>
      <c r="H74" s="19" cm="1">
        <f t="array" ref="H74">+SUMPRODUCT($E$6:$P$6/100,NAC!$C47:$N47)/D$6*100</f>
        <v>322.05951635852574</v>
      </c>
      <c r="I74" s="19" cm="1">
        <f t="array" ref="I74">+SUMPRODUCT($E$7:$P$7/100,NAC!$C47:$N47)/D$7*100</f>
        <v>323.05247508706236</v>
      </c>
      <c r="J74" s="19" cm="1">
        <f t="array" ref="J74">+SUMPRODUCT($E$8:$P$8/100,NAC!$C47:$N47)/D$8*100</f>
        <v>322.47682127314545</v>
      </c>
      <c r="K74" s="19" cm="1">
        <f t="array" ref="K74">+SUMPRODUCT($E$9:$P$9/100,NAC!$C47:$N47)/D$9*100</f>
        <v>322.61376425274216</v>
      </c>
      <c r="L74" s="19" cm="1">
        <f t="array" ref="L74">+SUMPRODUCT($E$10:$P$10/100,NAC!$C47:$N47)/D$10*100</f>
        <v>322.12794469926797</v>
      </c>
      <c r="M74" s="19" cm="1">
        <f t="array" ref="M74">+SUMPRODUCT($E$11:$P$11/100,NAC!$C47:$N47)/D$11*100</f>
        <v>321.6877741683158</v>
      </c>
      <c r="N74" s="19" cm="1">
        <f t="array" ref="N74">+SUMPRODUCT($E$12:$P$12/100,NAC!$C47:$N47)/D$12*100</f>
        <v>321.01852248489473</v>
      </c>
      <c r="O74" s="19" cm="1">
        <f t="array" ref="O74">+SUMPRODUCT(_xlfn.ANCHORARRAY($E$30)/100,$E74:$N74)/$D$14*100</f>
        <v>322.23073921399993</v>
      </c>
      <c r="Q74" s="24">
        <f t="shared" si="24"/>
        <v>2.1117567678692328E-2</v>
      </c>
      <c r="R74" s="24">
        <f t="shared" si="24"/>
        <v>2.1772769920848312E-2</v>
      </c>
      <c r="S74" s="24">
        <f t="shared" si="23"/>
        <v>2.147532044476641E-2</v>
      </c>
      <c r="T74" s="24">
        <f t="shared" si="23"/>
        <v>2.221315883679309E-2</v>
      </c>
      <c r="U74" s="24">
        <f t="shared" si="23"/>
        <v>2.1890118156140392E-2</v>
      </c>
      <c r="V74" s="24">
        <f t="shared" si="23"/>
        <v>2.2040041517202624E-2</v>
      </c>
      <c r="W74" s="24">
        <f t="shared" si="23"/>
        <v>2.2209661063474551E-2</v>
      </c>
      <c r="X74" s="24">
        <f t="shared" si="23"/>
        <v>2.2765322210925865E-2</v>
      </c>
      <c r="Y74" s="24">
        <f t="shared" si="23"/>
        <v>2.2584180436772794E-2</v>
      </c>
      <c r="Z74" s="24">
        <f t="shared" si="23"/>
        <v>2.3872466633788614E-2</v>
      </c>
      <c r="AA74" s="24">
        <f t="shared" si="23"/>
        <v>2.2441957344440322E-2</v>
      </c>
      <c r="AB74" s="24">
        <f>+NAC!Y47</f>
        <v>2.2546840266751467E-2</v>
      </c>
      <c r="AD74" s="24">
        <f t="shared" si="21"/>
        <v>0.43652572052869387</v>
      </c>
      <c r="AE74" s="24">
        <f t="shared" si="22"/>
        <v>0.43648486216941551</v>
      </c>
      <c r="AF74" s="24">
        <f t="shared" si="20"/>
        <v>0.42724073264105433</v>
      </c>
      <c r="AG74" s="24">
        <f t="shared" si="20"/>
        <v>0.43086854756985415</v>
      </c>
      <c r="AH74" s="24">
        <f t="shared" si="20"/>
        <v>0.42890425565464829</v>
      </c>
      <c r="AI74" s="24">
        <f t="shared" si="20"/>
        <v>0.4277292392510017</v>
      </c>
      <c r="AJ74" s="24">
        <f t="shared" si="20"/>
        <v>0.425784849926927</v>
      </c>
      <c r="AK74" s="24">
        <f t="shared" si="20"/>
        <v>0.42625906808457037</v>
      </c>
      <c r="AL74" s="24">
        <f t="shared" si="20"/>
        <v>0.42244901584465144</v>
      </c>
      <c r="AM74" s="24">
        <f t="shared" si="20"/>
        <v>0.42375214814225215</v>
      </c>
      <c r="AN74" s="24">
        <f t="shared" si="20"/>
        <v>0.42725795035353187</v>
      </c>
      <c r="AO74" s="24">
        <f>+NAC!AV47</f>
        <v>0.42793791574279383</v>
      </c>
      <c r="AQ74" s="24">
        <f t="shared" si="16"/>
        <v>-2.7548989550962855E-3</v>
      </c>
      <c r="AR74" s="24">
        <f t="shared" si="18"/>
        <v>1.2773572386441723E-2</v>
      </c>
    </row>
    <row r="75" spans="2:44" x14ac:dyDescent="0.25">
      <c r="B75" s="110">
        <f t="shared" si="14"/>
        <v>75</v>
      </c>
      <c r="D75" s="37">
        <f>+NAC!A48</f>
        <v>44013</v>
      </c>
      <c r="E75" s="19" cm="1">
        <f t="array" ref="E75">+SUMPRODUCT($E$3:$P$3/100,NAC!$C48:$N48)/D$3*100</f>
        <v>329.22354462902547</v>
      </c>
      <c r="F75" s="19" cm="1">
        <f t="array" ref="F75">+SUMPRODUCT($E$4:$P$4/100,NAC!$C48:$N48)/D$4*100</f>
        <v>329.32903012827757</v>
      </c>
      <c r="G75" s="19" cm="1">
        <f t="array" ref="G75">+SUMPRODUCT($E$5:$P$5/100,NAC!$C48:$N48)/D$5*100</f>
        <v>328.9286460363553</v>
      </c>
      <c r="H75" s="19" cm="1">
        <f t="array" ref="H75">+SUMPRODUCT($E$6:$P$6/100,NAC!$C48:$N48)/D$6*100</f>
        <v>328.15197142049141</v>
      </c>
      <c r="I75" s="19" cm="1">
        <f t="array" ref="I75">+SUMPRODUCT($E$7:$P$7/100,NAC!$C48:$N48)/D$7*100</f>
        <v>329.1446515901747</v>
      </c>
      <c r="J75" s="19" cm="1">
        <f t="array" ref="J75">+SUMPRODUCT($E$8:$P$8/100,NAC!$C48:$N48)/D$8*100</f>
        <v>328.5822976308591</v>
      </c>
      <c r="K75" s="19" cm="1">
        <f t="array" ref="K75">+SUMPRODUCT($E$9:$P$9/100,NAC!$C48:$N48)/D$9*100</f>
        <v>328.81991257448624</v>
      </c>
      <c r="L75" s="19" cm="1">
        <f t="array" ref="L75">+SUMPRODUCT($E$10:$P$10/100,NAC!$C48:$N48)/D$10*100</f>
        <v>328.45013051734168</v>
      </c>
      <c r="M75" s="19" cm="1">
        <f t="array" ref="M75">+SUMPRODUCT($E$11:$P$11/100,NAC!$C48:$N48)/D$11*100</f>
        <v>327.99548701678083</v>
      </c>
      <c r="N75" s="19" cm="1">
        <f t="array" ref="N75">+SUMPRODUCT($E$12:$P$12/100,NAC!$C48:$N48)/D$12*100</f>
        <v>327.67691928179585</v>
      </c>
      <c r="O75" s="19" cm="1">
        <f t="array" ref="O75">+SUMPRODUCT(_xlfn.ANCHORARRAY($E$30)/100,$E75:$N75)/$D$14*100</f>
        <v>328.46725820100005</v>
      </c>
      <c r="Q75" s="24">
        <f t="shared" si="24"/>
        <v>1.8176958544069866E-2</v>
      </c>
      <c r="R75" s="24">
        <f t="shared" si="24"/>
        <v>1.8517975632432959E-2</v>
      </c>
      <c r="S75" s="24">
        <f t="shared" si="23"/>
        <v>1.8417703518420092E-2</v>
      </c>
      <c r="T75" s="24">
        <f t="shared" si="23"/>
        <v>1.8917171368981966E-2</v>
      </c>
      <c r="U75" s="24">
        <f t="shared" si="23"/>
        <v>1.8858163836913855E-2</v>
      </c>
      <c r="V75" s="24">
        <f t="shared" si="23"/>
        <v>1.8933070394359097E-2</v>
      </c>
      <c r="W75" s="24">
        <f t="shared" si="23"/>
        <v>1.9237084741623223E-2</v>
      </c>
      <c r="X75" s="24">
        <f t="shared" si="23"/>
        <v>1.9626319051506025E-2</v>
      </c>
      <c r="Y75" s="24">
        <f t="shared" si="23"/>
        <v>1.9608183322393336E-2</v>
      </c>
      <c r="Z75" s="24">
        <f t="shared" si="23"/>
        <v>2.0741472315555898E-2</v>
      </c>
      <c r="AA75" s="24">
        <f t="shared" si="23"/>
        <v>1.9354202526464581E-2</v>
      </c>
      <c r="AB75" s="24">
        <f>+NAC!Y48</f>
        <v>1.9254658385093215E-2</v>
      </c>
      <c r="AD75" s="24">
        <f t="shared" si="21"/>
        <v>0.43241860814472655</v>
      </c>
      <c r="AE75" s="24">
        <f t="shared" si="22"/>
        <v>0.43276393300968552</v>
      </c>
      <c r="AF75" s="24">
        <f t="shared" si="20"/>
        <v>0.42342999568924511</v>
      </c>
      <c r="AG75" s="24">
        <f t="shared" si="20"/>
        <v>0.42781641722123931</v>
      </c>
      <c r="AH75" s="24">
        <f t="shared" si="20"/>
        <v>0.42495903738343244</v>
      </c>
      <c r="AI75" s="24">
        <f t="shared" si="20"/>
        <v>0.42394414321073581</v>
      </c>
      <c r="AJ75" s="24">
        <f t="shared" si="20"/>
        <v>0.42223243246118569</v>
      </c>
      <c r="AK75" s="24">
        <f t="shared" si="20"/>
        <v>0.42287562584094518</v>
      </c>
      <c r="AL75" s="24">
        <f t="shared" si="20"/>
        <v>0.41831650138786269</v>
      </c>
      <c r="AM75" s="24">
        <f t="shared" si="20"/>
        <v>0.42048705567212608</v>
      </c>
      <c r="AN75" s="24">
        <f t="shared" si="20"/>
        <v>0.42361778360568714</v>
      </c>
      <c r="AO75" s="24">
        <f>+NAC!AV48</f>
        <v>0.42386117136659429</v>
      </c>
      <c r="AQ75" s="24">
        <f t="shared" si="16"/>
        <v>-2.5645137714860322E-3</v>
      </c>
      <c r="AR75" s="24">
        <f t="shared" si="18"/>
        <v>1.1931552472600471E-2</v>
      </c>
    </row>
    <row r="76" spans="2:44" x14ac:dyDescent="0.25">
      <c r="B76" s="110">
        <f t="shared" si="14"/>
        <v>76</v>
      </c>
      <c r="D76" s="37">
        <f>+NAC!A49</f>
        <v>44044</v>
      </c>
      <c r="E76" s="19" cm="1">
        <f t="array" ref="E76">+SUMPRODUCT($E$3:$P$3/100,NAC!$C49:$N49)/D$3*100</f>
        <v>338.59801594335767</v>
      </c>
      <c r="F76" s="19" cm="1">
        <f t="array" ref="F76">+SUMPRODUCT($E$4:$P$4/100,NAC!$C49:$N49)/D$4*100</f>
        <v>338.59442738767405</v>
      </c>
      <c r="G76" s="19" cm="1">
        <f t="array" ref="G76">+SUMPRODUCT($E$5:$P$5/100,NAC!$C49:$N49)/D$5*100</f>
        <v>337.98369086576895</v>
      </c>
      <c r="H76" s="19" cm="1">
        <f t="array" ref="H76">+SUMPRODUCT($E$6:$P$6/100,NAC!$C49:$N49)/D$6*100</f>
        <v>337.14484094556127</v>
      </c>
      <c r="I76" s="19" cm="1">
        <f t="array" ref="I76">+SUMPRODUCT($E$7:$P$7/100,NAC!$C49:$N49)/D$7*100</f>
        <v>338.12323622777257</v>
      </c>
      <c r="J76" s="19" cm="1">
        <f t="array" ref="J76">+SUMPRODUCT($E$8:$P$8/100,NAC!$C49:$N49)/D$8*100</f>
        <v>337.49037704173276</v>
      </c>
      <c r="K76" s="19" cm="1">
        <f t="array" ref="K76">+SUMPRODUCT($E$9:$P$9/100,NAC!$C49:$N49)/D$9*100</f>
        <v>337.70544116352897</v>
      </c>
      <c r="L76" s="19" cm="1">
        <f t="array" ref="L76">+SUMPRODUCT($E$10:$P$10/100,NAC!$C49:$N49)/D$10*100</f>
        <v>337.26812223499684</v>
      </c>
      <c r="M76" s="19" cm="1">
        <f t="array" ref="M76">+SUMPRODUCT($E$11:$P$11/100,NAC!$C49:$N49)/D$11*100</f>
        <v>336.68797521599572</v>
      </c>
      <c r="N76" s="19" cm="1">
        <f t="array" ref="N76">+SUMPRODUCT($E$12:$P$12/100,NAC!$C49:$N49)/D$12*100</f>
        <v>336.37468767484825</v>
      </c>
      <c r="O76" s="19" cm="1">
        <f t="array" ref="O76">+SUMPRODUCT(_xlfn.ANCHORARRAY($E$30)/100,$E76:$N76)/$D$14*100</f>
        <v>337.36696413300001</v>
      </c>
      <c r="Q76" s="24">
        <f t="shared" si="24"/>
        <v>2.8474486309584934E-2</v>
      </c>
      <c r="R76" s="24">
        <f t="shared" si="24"/>
        <v>2.8134164958939278E-2</v>
      </c>
      <c r="S76" s="24">
        <f t="shared" si="23"/>
        <v>2.7528903117829406E-2</v>
      </c>
      <c r="T76" s="24">
        <f t="shared" si="23"/>
        <v>2.7404587838195438E-2</v>
      </c>
      <c r="U76" s="24">
        <f t="shared" si="23"/>
        <v>2.7278537245615908E-2</v>
      </c>
      <c r="V76" s="24">
        <f t="shared" si="23"/>
        <v>2.7110649219701077E-2</v>
      </c>
      <c r="W76" s="24">
        <f t="shared" si="23"/>
        <v>2.7022477195720151E-2</v>
      </c>
      <c r="X76" s="24">
        <f t="shared" si="23"/>
        <v>2.6847277252610491E-2</v>
      </c>
      <c r="Y76" s="24">
        <f t="shared" si="23"/>
        <v>2.6501853053759072E-2</v>
      </c>
      <c r="Z76" s="24">
        <f t="shared" si="23"/>
        <v>2.6543732198521131E-2</v>
      </c>
      <c r="AA76" s="24">
        <f t="shared" si="23"/>
        <v>2.7094651627511457E-2</v>
      </c>
      <c r="AB76" s="24">
        <f>+NAC!Y49</f>
        <v>2.7117611212675197E-2</v>
      </c>
      <c r="AD76" s="24">
        <f t="shared" si="21"/>
        <v>0.41671163765600272</v>
      </c>
      <c r="AE76" s="24">
        <f t="shared" si="22"/>
        <v>0.41669597729936081</v>
      </c>
      <c r="AF76" s="24">
        <f t="shared" si="20"/>
        <v>0.40757590070083594</v>
      </c>
      <c r="AG76" s="24">
        <f t="shared" si="20"/>
        <v>0.41114007724448776</v>
      </c>
      <c r="AH76" s="24">
        <f t="shared" si="20"/>
        <v>0.40832999062566033</v>
      </c>
      <c r="AI76" s="24">
        <f t="shared" si="20"/>
        <v>0.40728359694955185</v>
      </c>
      <c r="AJ76" s="24">
        <f t="shared" si="20"/>
        <v>0.40534458034075338</v>
      </c>
      <c r="AK76" s="24">
        <f t="shared" si="20"/>
        <v>0.40549094138058139</v>
      </c>
      <c r="AL76" s="24">
        <f t="shared" si="20"/>
        <v>0.40067629827127482</v>
      </c>
      <c r="AM76" s="24">
        <f t="shared" si="20"/>
        <v>0.40218956063852751</v>
      </c>
      <c r="AN76" s="24">
        <f t="shared" si="20"/>
        <v>0.40656570898236954</v>
      </c>
      <c r="AO76" s="24">
        <f>+NAC!AV49</f>
        <v>0.40692821368948251</v>
      </c>
      <c r="AQ76" s="24">
        <f t="shared" si="16"/>
        <v>1.9307541110638038E-3</v>
      </c>
      <c r="AR76" s="24">
        <f t="shared" si="18"/>
        <v>1.452207701747521E-2</v>
      </c>
    </row>
    <row r="77" spans="2:44" x14ac:dyDescent="0.25">
      <c r="B77" s="110">
        <f t="shared" si="14"/>
        <v>77</v>
      </c>
      <c r="D77" s="37">
        <f>+NAC!A50</f>
        <v>44075</v>
      </c>
      <c r="E77" s="19" cm="1">
        <f t="array" ref="E77">+SUMPRODUCT($E$3:$P$3/100,NAC!$C50:$N50)/D$3*100</f>
        <v>348.60361832796656</v>
      </c>
      <c r="F77" s="19" cm="1">
        <f t="array" ref="F77">+SUMPRODUCT($E$4:$P$4/100,NAC!$C50:$N50)/D$4*100</f>
        <v>348.65694228297048</v>
      </c>
      <c r="G77" s="19" cm="1">
        <f t="array" ref="G77">+SUMPRODUCT($E$5:$P$5/100,NAC!$C50:$N50)/D$5*100</f>
        <v>347.79129567119134</v>
      </c>
      <c r="H77" s="19" cm="1">
        <f t="array" ref="H77">+SUMPRODUCT($E$6:$P$6/100,NAC!$C50:$N50)/D$6*100</f>
        <v>346.98548001016746</v>
      </c>
      <c r="I77" s="19" cm="1">
        <f t="array" ref="I77">+SUMPRODUCT($E$7:$P$7/100,NAC!$C50:$N50)/D$7*100</f>
        <v>347.92213389534407</v>
      </c>
      <c r="J77" s="19" cm="1">
        <f t="array" ref="J77">+SUMPRODUCT($E$8:$P$8/100,NAC!$C50:$N50)/D$8*100</f>
        <v>347.16489096272886</v>
      </c>
      <c r="K77" s="19" cm="1">
        <f t="array" ref="K77">+SUMPRODUCT($E$9:$P$9/100,NAC!$C50:$N50)/D$9*100</f>
        <v>347.40281424944362</v>
      </c>
      <c r="L77" s="19" cm="1">
        <f t="array" ref="L77">+SUMPRODUCT($E$10:$P$10/100,NAC!$C50:$N50)/D$10*100</f>
        <v>346.93127068488616</v>
      </c>
      <c r="M77" s="19" cm="1">
        <f t="array" ref="M77">+SUMPRODUCT($E$11:$P$11/100,NAC!$C50:$N50)/D$11*100</f>
        <v>346.12489998196583</v>
      </c>
      <c r="N77" s="19" cm="1">
        <f t="array" ref="N77">+SUMPRODUCT($E$12:$P$12/100,NAC!$C50:$N50)/D$12*100</f>
        <v>345.76356688600237</v>
      </c>
      <c r="O77" s="19" cm="1">
        <f t="array" ref="O77">+SUMPRODUCT(_xlfn.ANCHORARRAY($E$30)/100,$E77:$N77)/$D$14*100</f>
        <v>347.03462455599998</v>
      </c>
      <c r="Q77" s="24">
        <f t="shared" si="24"/>
        <v>2.9550091593810945E-2</v>
      </c>
      <c r="R77" s="24">
        <f t="shared" si="24"/>
        <v>2.971848938250643E-2</v>
      </c>
      <c r="S77" s="24">
        <f t="shared" si="23"/>
        <v>2.9017982436665868E-2</v>
      </c>
      <c r="T77" s="24">
        <f t="shared" si="23"/>
        <v>2.9188164460731469E-2</v>
      </c>
      <c r="U77" s="24">
        <f t="shared" si="23"/>
        <v>2.8980255178234993E-2</v>
      </c>
      <c r="V77" s="24">
        <f t="shared" si="23"/>
        <v>2.8666043772263672E-2</v>
      </c>
      <c r="W77" s="24">
        <f t="shared" si="23"/>
        <v>2.8715477762227826E-2</v>
      </c>
      <c r="X77" s="24">
        <f t="shared" si="23"/>
        <v>2.8651235657416674E-2</v>
      </c>
      <c r="Y77" s="24">
        <f t="shared" si="23"/>
        <v>2.8028695589487729E-2</v>
      </c>
      <c r="Z77" s="24">
        <f t="shared" si="23"/>
        <v>2.7911967086625022E-2</v>
      </c>
      <c r="AA77" s="24">
        <f t="shared" si="23"/>
        <v>2.8656215488807257E-2</v>
      </c>
      <c r="AB77" s="24">
        <f>+NAC!Y50</f>
        <v>2.8181548501928111E-2</v>
      </c>
      <c r="AD77" s="24">
        <f t="shared" si="21"/>
        <v>0.37732341004116332</v>
      </c>
      <c r="AE77" s="24">
        <f t="shared" si="22"/>
        <v>0.37688331553216736</v>
      </c>
      <c r="AF77" s="24">
        <f t="shared" si="20"/>
        <v>0.36860393197675045</v>
      </c>
      <c r="AG77" s="24">
        <f t="shared" si="20"/>
        <v>0.37147034648187938</v>
      </c>
      <c r="AH77" s="24">
        <f t="shared" si="20"/>
        <v>0.36806766909869726</v>
      </c>
      <c r="AI77" s="24">
        <f t="shared" si="20"/>
        <v>0.36727230609233108</v>
      </c>
      <c r="AJ77" s="24">
        <f t="shared" si="20"/>
        <v>0.36519014335891131</v>
      </c>
      <c r="AK77" s="24">
        <f t="shared" si="20"/>
        <v>0.36486659191530046</v>
      </c>
      <c r="AL77" s="24">
        <f t="shared" si="20"/>
        <v>0.36001093336642342</v>
      </c>
      <c r="AM77" s="24">
        <f t="shared" si="20"/>
        <v>0.36000469688751235</v>
      </c>
      <c r="AN77" s="24">
        <f t="shared" si="20"/>
        <v>0.36611022931538262</v>
      </c>
      <c r="AO77" s="24">
        <f>+NAC!AV50</f>
        <v>0.36618052818289337</v>
      </c>
      <c r="AQ77" s="24">
        <f t="shared" si="16"/>
        <v>1.638124507185923E-3</v>
      </c>
      <c r="AR77" s="24">
        <f t="shared" si="18"/>
        <v>1.7318713153650966E-2</v>
      </c>
    </row>
    <row r="78" spans="2:44" x14ac:dyDescent="0.25">
      <c r="B78" s="110">
        <f t="shared" si="14"/>
        <v>78</v>
      </c>
      <c r="D78" s="37">
        <f>+NAC!A51</f>
        <v>44105</v>
      </c>
      <c r="E78" s="19" cm="1">
        <f t="array" ref="E78">+SUMPRODUCT($E$3:$P$3/100,NAC!$C51:$N51)/D$3*100</f>
        <v>362.60667241630074</v>
      </c>
      <c r="F78" s="19" cm="1">
        <f t="array" ref="F78">+SUMPRODUCT($E$4:$P$4/100,NAC!$C51:$N51)/D$4*100</f>
        <v>362.53209978973746</v>
      </c>
      <c r="G78" s="19" cm="1">
        <f t="array" ref="G78">+SUMPRODUCT($E$5:$P$5/100,NAC!$C51:$N51)/D$5*100</f>
        <v>361.215013274206</v>
      </c>
      <c r="H78" s="19" cm="1">
        <f t="array" ref="H78">+SUMPRODUCT($E$6:$P$6/100,NAC!$C51:$N51)/D$6*100</f>
        <v>360.32856473433674</v>
      </c>
      <c r="I78" s="19" cm="1">
        <f t="array" ref="I78">+SUMPRODUCT($E$7:$P$7/100,NAC!$C51:$N51)/D$7*100</f>
        <v>361.19737697697894</v>
      </c>
      <c r="J78" s="19" cm="1">
        <f t="array" ref="J78">+SUMPRODUCT($E$8:$P$8/100,NAC!$C51:$N51)/D$8*100</f>
        <v>360.29368038181883</v>
      </c>
      <c r="K78" s="19" cm="1">
        <f t="array" ref="K78">+SUMPRODUCT($E$9:$P$9/100,NAC!$C51:$N51)/D$9*100</f>
        <v>360.44042006546931</v>
      </c>
      <c r="L78" s="19" cm="1">
        <f t="array" ref="L78">+SUMPRODUCT($E$10:$P$10/100,NAC!$C51:$N51)/D$10*100</f>
        <v>359.88404181436715</v>
      </c>
      <c r="M78" s="19" cm="1">
        <f t="array" ref="M78">+SUMPRODUCT($E$11:$P$11/100,NAC!$C51:$N51)/D$11*100</f>
        <v>358.71341793383601</v>
      </c>
      <c r="N78" s="19" cm="1">
        <f t="array" ref="N78">+SUMPRODUCT($E$12:$P$12/100,NAC!$C51:$N51)/D$12*100</f>
        <v>358.21869422470121</v>
      </c>
      <c r="O78" s="19" cm="1">
        <f t="array" ref="O78">+SUMPRODUCT(_xlfn.ANCHORARRAY($E$30)/100,$E78:$N78)/$D$14*100</f>
        <v>360.08369683900003</v>
      </c>
      <c r="Q78" s="24">
        <f t="shared" si="24"/>
        <v>4.0168986643047688E-2</v>
      </c>
      <c r="R78" s="24">
        <f t="shared" si="24"/>
        <v>3.9796016726108663E-2</v>
      </c>
      <c r="S78" s="24">
        <f t="shared" si="23"/>
        <v>3.8597048776360721E-2</v>
      </c>
      <c r="T78" s="24">
        <f t="shared" si="23"/>
        <v>3.8454302824943332E-2</v>
      </c>
      <c r="U78" s="24">
        <f t="shared" si="23"/>
        <v>3.8155787713201716E-2</v>
      </c>
      <c r="V78" s="24">
        <f t="shared" si="23"/>
        <v>3.7817157670184676E-2</v>
      </c>
      <c r="W78" s="24">
        <f t="shared" si="23"/>
        <v>3.752878583955388E-2</v>
      </c>
      <c r="X78" s="24">
        <f t="shared" si="23"/>
        <v>3.7335265581308397E-2</v>
      </c>
      <c r="Y78" s="24">
        <f t="shared" si="23"/>
        <v>3.6369870970063278E-2</v>
      </c>
      <c r="Z78" s="24">
        <f t="shared" si="23"/>
        <v>3.6022092931512484E-2</v>
      </c>
      <c r="AA78" s="24">
        <f t="shared" si="23"/>
        <v>3.7601643639147531E-2</v>
      </c>
      <c r="AB78" s="24">
        <f>+NAC!Y51</f>
        <v>3.7795729948066903E-2</v>
      </c>
      <c r="AD78" s="24">
        <f t="shared" si="21"/>
        <v>0.38927954111732066</v>
      </c>
      <c r="AE78" s="24">
        <f t="shared" si="22"/>
        <v>0.38775140678068687</v>
      </c>
      <c r="AF78" s="24">
        <f t="shared" si="20"/>
        <v>0.37792772181650003</v>
      </c>
      <c r="AG78" s="24">
        <f t="shared" si="20"/>
        <v>0.37921653701171509</v>
      </c>
      <c r="AH78" s="24">
        <f t="shared" si="20"/>
        <v>0.37593647714598699</v>
      </c>
      <c r="AI78" s="24">
        <f t="shared" si="20"/>
        <v>0.37446208483235233</v>
      </c>
      <c r="AJ78" s="24">
        <f t="shared" si="20"/>
        <v>0.37151269120821917</v>
      </c>
      <c r="AK78" s="24">
        <f t="shared" si="20"/>
        <v>0.36991377419126437</v>
      </c>
      <c r="AL78" s="24">
        <f t="shared" si="20"/>
        <v>0.36361730974916218</v>
      </c>
      <c r="AM78" s="24">
        <f t="shared" si="20"/>
        <v>0.36110593860370388</v>
      </c>
      <c r="AN78" s="24">
        <f t="shared" si="20"/>
        <v>0.37209831683284844</v>
      </c>
      <c r="AO78" s="24">
        <f>+NAC!AV51</f>
        <v>0.37237695536054916</v>
      </c>
      <c r="AQ78" s="24">
        <f t="shared" si="16"/>
        <v>4.1468937115352045E-3</v>
      </c>
      <c r="AR78" s="24">
        <f t="shared" si="18"/>
        <v>2.817360251361678E-2</v>
      </c>
    </row>
    <row r="79" spans="2:44" x14ac:dyDescent="0.25">
      <c r="B79" s="110">
        <f t="shared" si="14"/>
        <v>79</v>
      </c>
      <c r="D79" s="37">
        <f>+NAC!A52</f>
        <v>44136</v>
      </c>
      <c r="E79" s="19" cm="1">
        <f t="array" ref="E79">+SUMPRODUCT($E$3:$P$3/100,NAC!$C52:$N52)/D$3*100</f>
        <v>373.60294787090913</v>
      </c>
      <c r="F79" s="19" cm="1">
        <f t="array" ref="F79">+SUMPRODUCT($E$4:$P$4/100,NAC!$C52:$N52)/D$4*100</f>
        <v>373.63474904182857</v>
      </c>
      <c r="G79" s="19" cm="1">
        <f t="array" ref="G79">+SUMPRODUCT($E$5:$P$5/100,NAC!$C52:$N52)/D$5*100</f>
        <v>372.20476492828254</v>
      </c>
      <c r="H79" s="19" cm="1">
        <f t="array" ref="H79">+SUMPRODUCT($E$6:$P$6/100,NAC!$C52:$N52)/D$6*100</f>
        <v>371.45822958214376</v>
      </c>
      <c r="I79" s="19" cm="1">
        <f t="array" ref="I79">+SUMPRODUCT($E$7:$P$7/100,NAC!$C52:$N52)/D$7*100</f>
        <v>372.33864132559029</v>
      </c>
      <c r="J79" s="19" cm="1">
        <f t="array" ref="J79">+SUMPRODUCT($E$8:$P$8/100,NAC!$C52:$N52)/D$8*100</f>
        <v>371.3811573068657</v>
      </c>
      <c r="K79" s="19" cm="1">
        <f t="array" ref="K79">+SUMPRODUCT($E$9:$P$9/100,NAC!$C52:$N52)/D$9*100</f>
        <v>371.69991699776</v>
      </c>
      <c r="L79" s="19" cm="1">
        <f t="array" ref="L79">+SUMPRODUCT($E$10:$P$10/100,NAC!$C52:$N52)/D$10*100</f>
        <v>371.22721988111226</v>
      </c>
      <c r="M79" s="19" cm="1">
        <f t="array" ref="M79">+SUMPRODUCT($E$11:$P$11/100,NAC!$C52:$N52)/D$11*100</f>
        <v>370.01399684419533</v>
      </c>
      <c r="N79" s="19" cm="1">
        <f t="array" ref="N79">+SUMPRODUCT($E$12:$P$12/100,NAC!$C52:$N52)/D$12*100</f>
        <v>369.86439331423276</v>
      </c>
      <c r="O79" s="19" cm="1">
        <f t="array" ref="O79">+SUMPRODUCT(_xlfn.ANCHORARRAY($E$30)/100,$E79:$N79)/$D$14*100</f>
        <v>371.34759185199994</v>
      </c>
      <c r="Q79" s="24">
        <f t="shared" si="24"/>
        <v>3.0325629093729933E-2</v>
      </c>
      <c r="R79" s="24">
        <f t="shared" si="24"/>
        <v>3.0625286032686327E-2</v>
      </c>
      <c r="S79" s="24">
        <f t="shared" si="23"/>
        <v>3.0424404441168562E-2</v>
      </c>
      <c r="T79" s="24">
        <f t="shared" si="23"/>
        <v>3.0887545249188575E-2</v>
      </c>
      <c r="U79" s="24">
        <f t="shared" si="23"/>
        <v>3.0845363390668901E-2</v>
      </c>
      <c r="V79" s="24">
        <f t="shared" si="23"/>
        <v>3.0773442690687824E-2</v>
      </c>
      <c r="W79" s="24">
        <f t="shared" si="23"/>
        <v>3.1238163939120822E-2</v>
      </c>
      <c r="X79" s="24">
        <f t="shared" si="23"/>
        <v>3.1518980418131726E-2</v>
      </c>
      <c r="Y79" s="24">
        <f t="shared" si="23"/>
        <v>3.1503083925463082E-2</v>
      </c>
      <c r="Z79" s="24">
        <f t="shared" si="23"/>
        <v>3.2510026074257681E-2</v>
      </c>
      <c r="AA79" s="24">
        <f t="shared" si="23"/>
        <v>3.1281324625025198E-2</v>
      </c>
      <c r="AB79" s="24">
        <f>+NAC!Y52</f>
        <v>3.1415068112315758E-2</v>
      </c>
      <c r="AD79" s="24">
        <f t="shared" si="21"/>
        <v>0.37105055515039553</v>
      </c>
      <c r="AE79" s="24">
        <f t="shared" si="22"/>
        <v>0.36986645933290441</v>
      </c>
      <c r="AF79" s="24">
        <f t="shared" si="20"/>
        <v>0.3609060845804799</v>
      </c>
      <c r="AG79" s="24">
        <f t="shared" si="20"/>
        <v>0.36307612376996534</v>
      </c>
      <c r="AH79" s="24">
        <f t="shared" si="20"/>
        <v>0.3593102348286441</v>
      </c>
      <c r="AI79" s="24">
        <f t="shared" si="20"/>
        <v>0.35854376555604639</v>
      </c>
      <c r="AJ79" s="24">
        <f t="shared" si="20"/>
        <v>0.35635119654213132</v>
      </c>
      <c r="AK79" s="24">
        <f t="shared" si="20"/>
        <v>0.35591916956941105</v>
      </c>
      <c r="AL79" s="24">
        <f t="shared" si="20"/>
        <v>0.35028303412275585</v>
      </c>
      <c r="AM79" s="24">
        <f t="shared" si="20"/>
        <v>0.3509619264375583</v>
      </c>
      <c r="AN79" s="24">
        <f t="shared" si="20"/>
        <v>0.35749817373642312</v>
      </c>
      <c r="AO79" s="24">
        <f>+NAC!AV52</f>
        <v>0.35797950219619334</v>
      </c>
      <c r="AQ79" s="24">
        <f t="shared" si="16"/>
        <v>-2.1843969805277474E-3</v>
      </c>
      <c r="AR79" s="24">
        <f t="shared" si="18"/>
        <v>2.0088628712837231E-2</v>
      </c>
    </row>
    <row r="80" spans="2:44" x14ac:dyDescent="0.25">
      <c r="B80" s="110">
        <f t="shared" si="14"/>
        <v>80</v>
      </c>
      <c r="D80" s="37">
        <f>+NAC!A53</f>
        <v>44166</v>
      </c>
      <c r="E80" s="19" cm="1">
        <f t="array" ref="E80">+SUMPRODUCT($E$3:$P$3/100,NAC!$C53:$N53)/D$3*100</f>
        <v>388.35777222138074</v>
      </c>
      <c r="F80" s="19" cm="1">
        <f t="array" ref="F80">+SUMPRODUCT($E$4:$P$4/100,NAC!$C53:$N53)/D$4*100</f>
        <v>388.43597970833645</v>
      </c>
      <c r="G80" s="19" cm="1">
        <f t="array" ref="G80">+SUMPRODUCT($E$5:$P$5/100,NAC!$C53:$N53)/D$5*100</f>
        <v>386.74643458598291</v>
      </c>
      <c r="H80" s="19" cm="1">
        <f t="array" ref="H80">+SUMPRODUCT($E$6:$P$6/100,NAC!$C53:$N53)/D$6*100</f>
        <v>386.01371593377741</v>
      </c>
      <c r="I80" s="19" cm="1">
        <f t="array" ref="I80">+SUMPRODUCT($E$7:$P$7/100,NAC!$C53:$N53)/D$7*100</f>
        <v>387.01297295296263</v>
      </c>
      <c r="J80" s="19" cm="1">
        <f t="array" ref="J80">+SUMPRODUCT($E$8:$P$8/100,NAC!$C53:$N53)/D$8*100</f>
        <v>385.83560632249817</v>
      </c>
      <c r="K80" s="19" cm="1">
        <f t="array" ref="K80">+SUMPRODUCT($E$9:$P$9/100,NAC!$C53:$N53)/D$9*100</f>
        <v>386.34063889365831</v>
      </c>
      <c r="L80" s="19" cm="1">
        <f t="array" ref="L80">+SUMPRODUCT($E$10:$P$10/100,NAC!$C53:$N53)/D$10*100</f>
        <v>385.8226245379808</v>
      </c>
      <c r="M80" s="19" cm="1">
        <f t="array" ref="M80">+SUMPRODUCT($E$11:$P$11/100,NAC!$C53:$N53)/D$11*100</f>
        <v>384.4714636579377</v>
      </c>
      <c r="N80" s="19" cm="1">
        <f t="array" ref="N80">+SUMPRODUCT($E$12:$P$12/100,NAC!$C53:$N53)/D$12*100</f>
        <v>384.3453558072988</v>
      </c>
      <c r="O80" s="19" cm="1">
        <f t="array" ref="O80">+SUMPRODUCT(_xlfn.ANCHORARRAY($E$30)/100,$E80:$N80)/$D$14*100</f>
        <v>385.91582507500004</v>
      </c>
      <c r="Q80" s="24">
        <f t="shared" si="24"/>
        <v>3.949332957503815E-2</v>
      </c>
      <c r="R80" s="24">
        <f t="shared" si="24"/>
        <v>3.9614170535436033E-2</v>
      </c>
      <c r="S80" s="24">
        <f t="shared" si="23"/>
        <v>3.9069004558558884E-2</v>
      </c>
      <c r="T80" s="24">
        <f t="shared" si="23"/>
        <v>3.9184719014052405E-2</v>
      </c>
      <c r="U80" s="24">
        <f t="shared" si="23"/>
        <v>3.941125093847142E-2</v>
      </c>
      <c r="V80" s="24">
        <f t="shared" si="23"/>
        <v>3.8920792644547175E-2</v>
      </c>
      <c r="W80" s="24">
        <f t="shared" si="23"/>
        <v>3.9388553040722307E-2</v>
      </c>
      <c r="X80" s="24">
        <f t="shared" si="23"/>
        <v>3.9316633789792776E-2</v>
      </c>
      <c r="Y80" s="24">
        <f t="shared" si="23"/>
        <v>3.9072756536369768E-2</v>
      </c>
      <c r="Z80" s="24">
        <f t="shared" si="23"/>
        <v>3.9152085885605148E-2</v>
      </c>
      <c r="AA80" s="24">
        <f t="shared" si="23"/>
        <v>3.9230719527073799E-2</v>
      </c>
      <c r="AB80" s="24">
        <f>+NAC!Y53</f>
        <v>4.0161725067385357E-2</v>
      </c>
      <c r="AD80" s="24">
        <f t="shared" si="21"/>
        <v>0.37710028346522995</v>
      </c>
      <c r="AE80" s="24">
        <f t="shared" si="22"/>
        <v>0.37516818544738451</v>
      </c>
      <c r="AF80" s="24">
        <f t="shared" si="20"/>
        <v>0.36491744953351035</v>
      </c>
      <c r="AG80" s="24">
        <f t="shared" si="20"/>
        <v>0.36646754990491592</v>
      </c>
      <c r="AH80" s="24">
        <f t="shared" si="20"/>
        <v>0.36253113486493516</v>
      </c>
      <c r="AI80" s="24">
        <f t="shared" si="20"/>
        <v>0.36138101985074278</v>
      </c>
      <c r="AJ80" s="24">
        <f t="shared" si="20"/>
        <v>0.35883513752723917</v>
      </c>
      <c r="AK80" s="24">
        <f t="shared" si="20"/>
        <v>0.35794834590336411</v>
      </c>
      <c r="AL80" s="24">
        <f t="shared" si="20"/>
        <v>0.35199390928635466</v>
      </c>
      <c r="AM80" s="24">
        <f t="shared" si="20"/>
        <v>0.3519361051941261</v>
      </c>
      <c r="AN80" s="24">
        <f t="shared" si="20"/>
        <v>0.36020235144121382</v>
      </c>
      <c r="AO80" s="24">
        <f>+NAC!AV53</f>
        <v>0.36167960479887085</v>
      </c>
      <c r="AQ80" s="24">
        <f t="shared" si="16"/>
        <v>3.4124368943300176E-4</v>
      </c>
      <c r="AR80" s="24">
        <f t="shared" si="18"/>
        <v>2.5164178271103843E-2</v>
      </c>
    </row>
    <row r="81" spans="2:44" x14ac:dyDescent="0.25">
      <c r="B81" s="110">
        <f t="shared" si="14"/>
        <v>81</v>
      </c>
      <c r="D81" s="37">
        <f>+NAC!A54</f>
        <v>44197</v>
      </c>
      <c r="E81" s="19" cm="1">
        <f t="array" ref="E81">+SUMPRODUCT($E$3:$P$3/100,NAC!$C54:$N54)/D$3*100</f>
        <v>404.33507249412457</v>
      </c>
      <c r="F81" s="19" cm="1">
        <f t="array" ref="F81">+SUMPRODUCT($E$4:$P$4/100,NAC!$C54:$N54)/D$4*100</f>
        <v>404.37355807844841</v>
      </c>
      <c r="G81" s="19" cm="1">
        <f t="array" ref="G81">+SUMPRODUCT($E$5:$P$5/100,NAC!$C54:$N54)/D$5*100</f>
        <v>402.50392364644239</v>
      </c>
      <c r="H81" s="19" cm="1">
        <f t="array" ref="H81">+SUMPRODUCT($E$6:$P$6/100,NAC!$C54:$N54)/D$6*100</f>
        <v>401.84247368436951</v>
      </c>
      <c r="I81" s="19" cm="1">
        <f t="array" ref="I81">+SUMPRODUCT($E$7:$P$7/100,NAC!$C54:$N54)/D$7*100</f>
        <v>402.84163832354807</v>
      </c>
      <c r="J81" s="19" cm="1">
        <f t="array" ref="J81">+SUMPRODUCT($E$8:$P$8/100,NAC!$C54:$N54)/D$8*100</f>
        <v>401.41988817426346</v>
      </c>
      <c r="K81" s="19" cm="1">
        <f t="array" ref="K81">+SUMPRODUCT($E$9:$P$9/100,NAC!$C54:$N54)/D$9*100</f>
        <v>401.98825363170806</v>
      </c>
      <c r="L81" s="19" cm="1">
        <f t="array" ref="L81">+SUMPRODUCT($E$10:$P$10/100,NAC!$C54:$N54)/D$10*100</f>
        <v>401.29705637239334</v>
      </c>
      <c r="M81" s="19" cm="1">
        <f t="array" ref="M81">+SUMPRODUCT($E$11:$P$11/100,NAC!$C54:$N54)/D$11*100</f>
        <v>399.71533711512507</v>
      </c>
      <c r="N81" s="19" cm="1">
        <f t="array" ref="N81">+SUMPRODUCT($E$12:$P$12/100,NAC!$C54:$N54)/D$12*100</f>
        <v>399.37129923074662</v>
      </c>
      <c r="O81" s="19" cm="1">
        <f t="array" ref="O81">+SUMPRODUCT(_xlfn.ANCHORARRAY($E$30)/100,$E81:$N81)/$D$14*100</f>
        <v>401.44174050099997</v>
      </c>
      <c r="Q81" s="24">
        <f t="shared" si="24"/>
        <v>4.1140673408838202E-2</v>
      </c>
      <c r="R81" s="24">
        <f t="shared" si="24"/>
        <v>4.1030129037168406E-2</v>
      </c>
      <c r="S81" s="24">
        <f t="shared" si="23"/>
        <v>4.0743721599729943E-2</v>
      </c>
      <c r="T81" s="24">
        <f t="shared" si="23"/>
        <v>4.1005687355698983E-2</v>
      </c>
      <c r="U81" s="24">
        <f t="shared" si="23"/>
        <v>4.0899573081001783E-2</v>
      </c>
      <c r="V81" s="24">
        <f t="shared" si="23"/>
        <v>4.0390989313566106E-2</v>
      </c>
      <c r="W81" s="24">
        <f t="shared" si="23"/>
        <v>4.0502119535907211E-2</v>
      </c>
      <c r="X81" s="24">
        <f t="shared" si="23"/>
        <v>4.0107631979703129E-2</v>
      </c>
      <c r="Y81" s="24">
        <f t="shared" si="23"/>
        <v>3.9648907391342192E-2</v>
      </c>
      <c r="Z81" s="24">
        <f t="shared" si="23"/>
        <v>3.909490044932773E-2</v>
      </c>
      <c r="AA81" s="24">
        <f t="shared" si="23"/>
        <v>4.0231352064877379E-2</v>
      </c>
      <c r="AB81" s="24">
        <f>+NAC!Y54</f>
        <v>4.0424980564913282E-2</v>
      </c>
      <c r="AD81" s="24">
        <f t="shared" si="21"/>
        <v>0.39432791492102215</v>
      </c>
      <c r="AE81" s="24">
        <f t="shared" si="22"/>
        <v>0.39438416602351301</v>
      </c>
      <c r="AF81" s="24">
        <f t="shared" si="20"/>
        <v>0.38567819492205713</v>
      </c>
      <c r="AG81" s="24">
        <f t="shared" si="20"/>
        <v>0.38812996169897729</v>
      </c>
      <c r="AH81" s="24">
        <f t="shared" si="20"/>
        <v>0.38550319818741619</v>
      </c>
      <c r="AI81" s="24">
        <f t="shared" si="20"/>
        <v>0.38412744661616971</v>
      </c>
      <c r="AJ81" s="24">
        <f t="shared" si="20"/>
        <v>0.38308651274118044</v>
      </c>
      <c r="AK81" s="24">
        <f t="shared" si="20"/>
        <v>0.38305898833085439</v>
      </c>
      <c r="AL81" s="24">
        <f t="shared" si="20"/>
        <v>0.37749672879591523</v>
      </c>
      <c r="AM81" s="24">
        <f t="shared" si="20"/>
        <v>0.37889398893910253</v>
      </c>
      <c r="AN81" s="24">
        <f t="shared" si="20"/>
        <v>0.38380182271520868</v>
      </c>
      <c r="AO81" s="24">
        <f>+NAC!AV54</f>
        <v>0.38543823326432025</v>
      </c>
      <c r="AQ81" s="24">
        <f t="shared" si="16"/>
        <v>2.0457729595104723E-3</v>
      </c>
      <c r="AR81" s="24">
        <f t="shared" si="18"/>
        <v>1.5433925981919616E-2</v>
      </c>
    </row>
    <row r="82" spans="2:44" x14ac:dyDescent="0.25">
      <c r="B82" s="110">
        <f t="shared" si="14"/>
        <v>82</v>
      </c>
      <c r="D82" s="37">
        <f>+NAC!A55</f>
        <v>44228</v>
      </c>
      <c r="E82" s="19" cm="1">
        <f t="array" ref="E82">+SUMPRODUCT($E$3:$P$3/100,NAC!$C55:$N55)/D$3*100</f>
        <v>418.6857733102122</v>
      </c>
      <c r="F82" s="19" cm="1">
        <f t="array" ref="F82">+SUMPRODUCT($E$4:$P$4/100,NAC!$C55:$N55)/D$4*100</f>
        <v>418.67582777390766</v>
      </c>
      <c r="G82" s="19" cm="1">
        <f t="array" ref="G82">+SUMPRODUCT($E$5:$P$5/100,NAC!$C55:$N55)/D$5*100</f>
        <v>416.67702913805806</v>
      </c>
      <c r="H82" s="19" cm="1">
        <f t="array" ref="H82">+SUMPRODUCT($E$6:$P$6/100,NAC!$C55:$N55)/D$6*100</f>
        <v>416.21431861834299</v>
      </c>
      <c r="I82" s="19" cm="1">
        <f t="array" ref="I82">+SUMPRODUCT($E$7:$P$7/100,NAC!$C55:$N55)/D$7*100</f>
        <v>417.15927974937381</v>
      </c>
      <c r="J82" s="19" cm="1">
        <f t="array" ref="J82">+SUMPRODUCT($E$8:$P$8/100,NAC!$C55:$N55)/D$8*100</f>
        <v>415.60044011933701</v>
      </c>
      <c r="K82" s="19" cm="1">
        <f t="array" ref="K82">+SUMPRODUCT($E$9:$P$9/100,NAC!$C55:$N55)/D$9*100</f>
        <v>416.36660976822259</v>
      </c>
      <c r="L82" s="19" cm="1">
        <f t="array" ref="L82">+SUMPRODUCT($E$10:$P$10/100,NAC!$C55:$N55)/D$10*100</f>
        <v>415.72420920634261</v>
      </c>
      <c r="M82" s="19" cm="1">
        <f t="array" ref="M82">+SUMPRODUCT($E$11:$P$11/100,NAC!$C55:$N55)/D$11*100</f>
        <v>414.01919446940798</v>
      </c>
      <c r="N82" s="19" cm="1">
        <f t="array" ref="N82">+SUMPRODUCT($E$12:$P$12/100,NAC!$C55:$N55)/D$12*100</f>
        <v>413.81640254252841</v>
      </c>
      <c r="O82" s="19" cm="1">
        <f t="array" ref="O82">+SUMPRODUCT(_xlfn.ANCHORARRAY($E$30)/100,$E82:$N82)/$D$14*100</f>
        <v>415.78110822500003</v>
      </c>
      <c r="Q82" s="24">
        <f t="shared" si="24"/>
        <v>3.5492099974325564E-2</v>
      </c>
      <c r="R82" s="24">
        <f t="shared" si="24"/>
        <v>3.5368953804552739E-2</v>
      </c>
      <c r="S82" s="24">
        <f t="shared" si="23"/>
        <v>3.5212341194629682E-2</v>
      </c>
      <c r="T82" s="24">
        <f t="shared" si="23"/>
        <v>3.5764872742800158E-2</v>
      </c>
      <c r="U82" s="24">
        <f t="shared" si="23"/>
        <v>3.554161254385102E-2</v>
      </c>
      <c r="V82" s="24">
        <f t="shared" si="23"/>
        <v>3.5325982500691522E-2</v>
      </c>
      <c r="W82" s="24">
        <f t="shared" si="23"/>
        <v>3.5768100203464215E-2</v>
      </c>
      <c r="X82" s="24">
        <f t="shared" si="23"/>
        <v>3.5951304912043014E-2</v>
      </c>
      <c r="Y82" s="24">
        <f t="shared" si="23"/>
        <v>3.5785110117411145E-2</v>
      </c>
      <c r="Z82" s="24">
        <f t="shared" si="23"/>
        <v>3.6169607930277792E-2</v>
      </c>
      <c r="AA82" s="24">
        <f t="shared" si="23"/>
        <v>3.571967306166135E-2</v>
      </c>
      <c r="AB82" s="24">
        <f>+NAC!Y55</f>
        <v>3.5865504358654876E-2</v>
      </c>
      <c r="AD82" s="24">
        <f t="shared" si="21"/>
        <v>0.41359277134250827</v>
      </c>
      <c r="AE82" s="24">
        <f t="shared" si="22"/>
        <v>0.41407694149875551</v>
      </c>
      <c r="AF82" s="24">
        <f t="shared" si="20"/>
        <v>0.4057499489952141</v>
      </c>
      <c r="AG82" s="24">
        <f t="shared" si="20"/>
        <v>0.4089241287533254</v>
      </c>
      <c r="AH82" s="24">
        <f t="shared" si="20"/>
        <v>0.40642505695424092</v>
      </c>
      <c r="AI82" s="24">
        <f t="shared" si="20"/>
        <v>0.40476508606100703</v>
      </c>
      <c r="AJ82" s="24">
        <f t="shared" si="20"/>
        <v>0.40474556057865474</v>
      </c>
      <c r="AK82" s="24">
        <f t="shared" si="20"/>
        <v>0.40517701594400601</v>
      </c>
      <c r="AL82" s="24">
        <f t="shared" si="20"/>
        <v>0.39977148686105224</v>
      </c>
      <c r="AM82" s="24">
        <f t="shared" si="20"/>
        <v>0.40206214310298671</v>
      </c>
      <c r="AN82" s="24">
        <f t="shared" si="20"/>
        <v>0.40526902128542952</v>
      </c>
      <c r="AO82" s="24">
        <f>+NAC!AV55</f>
        <v>0.40649306729793699</v>
      </c>
      <c r="AQ82" s="24">
        <f t="shared" si="16"/>
        <v>-6.775079559522279E-4</v>
      </c>
      <c r="AR82" s="24">
        <f t="shared" si="18"/>
        <v>1.1530628239521556E-2</v>
      </c>
    </row>
    <row r="83" spans="2:44" x14ac:dyDescent="0.25">
      <c r="B83" s="110">
        <f t="shared" si="14"/>
        <v>83</v>
      </c>
      <c r="D83" s="37">
        <f>+NAC!A56</f>
        <v>44256</v>
      </c>
      <c r="E83" s="19" cm="1">
        <f t="array" ref="E83">+SUMPRODUCT($E$3:$P$3/100,NAC!$C56:$N56)/D$3*100</f>
        <v>439.04690257437079</v>
      </c>
      <c r="F83" s="19" cm="1">
        <f t="array" ref="F83">+SUMPRODUCT($E$4:$P$4/100,NAC!$C56:$N56)/D$4*100</f>
        <v>439.27564882477463</v>
      </c>
      <c r="G83" s="19" cm="1">
        <f t="array" ref="G83">+SUMPRODUCT($E$5:$P$5/100,NAC!$C56:$N56)/D$5*100</f>
        <v>437.07138278486246</v>
      </c>
      <c r="H83" s="19" cm="1">
        <f t="array" ref="H83">+SUMPRODUCT($E$6:$P$6/100,NAC!$C56:$N56)/D$6*100</f>
        <v>436.66185998296754</v>
      </c>
      <c r="I83" s="19" cm="1">
        <f t="array" ref="I83">+SUMPRODUCT($E$7:$P$7/100,NAC!$C56:$N56)/D$7*100</f>
        <v>437.32173154224438</v>
      </c>
      <c r="J83" s="19" cm="1">
        <f t="array" ref="J83">+SUMPRODUCT($E$8:$P$8/100,NAC!$C56:$N56)/D$8*100</f>
        <v>436.3767475674307</v>
      </c>
      <c r="K83" s="19" cm="1">
        <f t="array" ref="K83">+SUMPRODUCT($E$9:$P$9/100,NAC!$C56:$N56)/D$9*100</f>
        <v>436.69993459553223</v>
      </c>
      <c r="L83" s="19" cm="1">
        <f t="array" ref="L83">+SUMPRODUCT($E$10:$P$10/100,NAC!$C56:$N56)/D$10*100</f>
        <v>436.06359442143219</v>
      </c>
      <c r="M83" s="19" cm="1">
        <f t="array" ref="M83">+SUMPRODUCT($E$11:$P$11/100,NAC!$C56:$N56)/D$11*100</f>
        <v>434.35085231351758</v>
      </c>
      <c r="N83" s="19" cm="1">
        <f t="array" ref="N83">+SUMPRODUCT($E$12:$P$12/100,NAC!$C56:$N56)/D$12*100</f>
        <v>433.5971758438107</v>
      </c>
      <c r="O83" s="19" cm="1">
        <f t="array" ref="O83">+SUMPRODUCT(_xlfn.ANCHORARRAY($E$30)/100,$E83:$N83)/$D$14*100</f>
        <v>436.07503499299997</v>
      </c>
      <c r="Q83" s="24">
        <f t="shared" si="24"/>
        <v>4.8631051165602068E-2</v>
      </c>
      <c r="R83" s="24">
        <f t="shared" si="24"/>
        <v>4.9202317603086465E-2</v>
      </c>
      <c r="S83" s="24">
        <f t="shared" si="23"/>
        <v>4.8945231487784069E-2</v>
      </c>
      <c r="T83" s="24">
        <f t="shared" si="23"/>
        <v>4.9127433752163663E-2</v>
      </c>
      <c r="U83" s="24">
        <f t="shared" si="23"/>
        <v>4.833274188454828E-2</v>
      </c>
      <c r="V83" s="24">
        <f t="shared" si="23"/>
        <v>4.9991062189751023E-2</v>
      </c>
      <c r="W83" s="24">
        <f t="shared" si="23"/>
        <v>4.8835147560532199E-2</v>
      </c>
      <c r="X83" s="24">
        <f t="shared" si="23"/>
        <v>4.8925188297115119E-2</v>
      </c>
      <c r="Y83" s="24">
        <f t="shared" si="23"/>
        <v>4.9108007830810596E-2</v>
      </c>
      <c r="Z83" s="24">
        <f t="shared" si="23"/>
        <v>4.7800843996872233E-2</v>
      </c>
      <c r="AA83" s="24">
        <f t="shared" si="23"/>
        <v>4.8809160316677813E-2</v>
      </c>
      <c r="AB83" s="24">
        <f>+NAC!Y56</f>
        <v>4.8088482808367417E-2</v>
      </c>
      <c r="AD83" s="24">
        <f t="shared" si="21"/>
        <v>0.43339316813774409</v>
      </c>
      <c r="AE83" s="24">
        <f t="shared" si="22"/>
        <v>0.43471753308843319</v>
      </c>
      <c r="AF83" s="24">
        <f t="shared" si="20"/>
        <v>0.42598718147702774</v>
      </c>
      <c r="AG83" s="24">
        <f t="shared" si="20"/>
        <v>0.43002097479877843</v>
      </c>
      <c r="AH83" s="24">
        <f t="shared" si="20"/>
        <v>0.42669378225973142</v>
      </c>
      <c r="AI83" s="24">
        <f t="shared" si="20"/>
        <v>0.42586262768404515</v>
      </c>
      <c r="AJ83" s="24">
        <f t="shared" si="20"/>
        <v>0.42604574964543485</v>
      </c>
      <c r="AK83" s="24">
        <f t="shared" si="20"/>
        <v>0.42690289379663016</v>
      </c>
      <c r="AL83" s="24">
        <f t="shared" si="20"/>
        <v>0.42138607492264857</v>
      </c>
      <c r="AM83" s="24">
        <f t="shared" si="20"/>
        <v>0.42423090867746827</v>
      </c>
      <c r="AN83" s="24">
        <f t="shared" si="20"/>
        <v>0.42649549361199091</v>
      </c>
      <c r="AO83" s="24">
        <f>+NAC!AV56</f>
        <v>0.42637434554973797</v>
      </c>
      <c r="AQ83" s="24">
        <f t="shared" si="16"/>
        <v>8.3020716872983513E-4</v>
      </c>
      <c r="AR83" s="24">
        <f t="shared" si="18"/>
        <v>9.1622594602758234E-3</v>
      </c>
    </row>
    <row r="84" spans="2:44" x14ac:dyDescent="0.25">
      <c r="B84" s="110">
        <f t="shared" si="14"/>
        <v>84</v>
      </c>
      <c r="D84" s="37">
        <f>+NAC!A57</f>
        <v>44287</v>
      </c>
      <c r="E84" s="19" cm="1">
        <f t="array" ref="E84">+SUMPRODUCT($E$3:$P$3/100,NAC!$C57:$N57)/D$3*100</f>
        <v>457.29451675670305</v>
      </c>
      <c r="F84" s="19" cm="1">
        <f t="array" ref="F84">+SUMPRODUCT($E$4:$P$4/100,NAC!$C57:$N57)/D$4*100</f>
        <v>457.50634190562005</v>
      </c>
      <c r="G84" s="19" cm="1">
        <f t="array" ref="G84">+SUMPRODUCT($E$5:$P$5/100,NAC!$C57:$N57)/D$5*100</f>
        <v>455.07075977044582</v>
      </c>
      <c r="H84" s="19" cm="1">
        <f t="array" ref="H84">+SUMPRODUCT($E$6:$P$6/100,NAC!$C57:$N57)/D$6*100</f>
        <v>454.69550893946479</v>
      </c>
      <c r="I84" s="19" cm="1">
        <f t="array" ref="I84">+SUMPRODUCT($E$7:$P$7/100,NAC!$C57:$N57)/D$7*100</f>
        <v>455.26307494373219</v>
      </c>
      <c r="J84" s="19" cm="1">
        <f t="array" ref="J84">+SUMPRODUCT($E$8:$P$8/100,NAC!$C57:$N57)/D$8*100</f>
        <v>454.21206545663028</v>
      </c>
      <c r="K84" s="19" cm="1">
        <f t="array" ref="K84">+SUMPRODUCT($E$9:$P$9/100,NAC!$C57:$N57)/D$9*100</f>
        <v>454.62173622832995</v>
      </c>
      <c r="L84" s="19" cm="1">
        <f t="array" ref="L84">+SUMPRODUCT($E$10:$P$10/100,NAC!$C57:$N57)/D$10*100</f>
        <v>453.93453553193888</v>
      </c>
      <c r="M84" s="19" cm="1">
        <f t="array" ref="M84">+SUMPRODUCT($E$11:$P$11/100,NAC!$C57:$N57)/D$11*100</f>
        <v>451.90237081014538</v>
      </c>
      <c r="N84" s="19" cm="1">
        <f t="array" ref="N84">+SUMPRODUCT($E$12:$P$12/100,NAC!$C57:$N57)/D$12*100</f>
        <v>451.02455207587707</v>
      </c>
      <c r="O84" s="19" cm="1">
        <f t="array" ref="O84">+SUMPRODUCT(_xlfn.ANCHORARRAY($E$30)/100,$E84:$N84)/$D$14*100</f>
        <v>453.89525994100001</v>
      </c>
      <c r="Q84" s="24">
        <f t="shared" si="24"/>
        <v>4.1561878868377367E-2</v>
      </c>
      <c r="R84" s="24">
        <f t="shared" si="24"/>
        <v>4.1501715675838824E-2</v>
      </c>
      <c r="S84" s="24">
        <f t="shared" si="23"/>
        <v>4.1181778754073806E-2</v>
      </c>
      <c r="T84" s="24">
        <f t="shared" si="23"/>
        <v>4.1298887329433098E-2</v>
      </c>
      <c r="U84" s="24">
        <f t="shared" si="23"/>
        <v>4.1025501610030712E-2</v>
      </c>
      <c r="V84" s="24">
        <f t="shared" si="23"/>
        <v>4.0871375453944481E-2</v>
      </c>
      <c r="W84" s="24">
        <f t="shared" si="23"/>
        <v>4.1039167201608828E-2</v>
      </c>
      <c r="X84" s="24">
        <f t="shared" si="23"/>
        <v>4.0982419397376679E-2</v>
      </c>
      <c r="Y84" s="24">
        <f t="shared" si="23"/>
        <v>4.0408619905179854E-2</v>
      </c>
      <c r="Z84" s="24">
        <f t="shared" si="23"/>
        <v>4.0192550143232531E-2</v>
      </c>
      <c r="AA84" s="24">
        <f t="shared" si="23"/>
        <v>4.0865042751842218E-2</v>
      </c>
      <c r="AB84" s="24">
        <f>+NAC!Y57</f>
        <v>4.0835053911447705E-2</v>
      </c>
      <c r="AD84" s="24">
        <f t="shared" si="21"/>
        <v>0.46609431214003205</v>
      </c>
      <c r="AE84" s="24">
        <f t="shared" si="22"/>
        <v>0.46840216269529522</v>
      </c>
      <c r="AF84" s="24">
        <f t="shared" si="20"/>
        <v>0.46115006666660707</v>
      </c>
      <c r="AG84" s="24">
        <f t="shared" si="20"/>
        <v>0.46568649693378528</v>
      </c>
      <c r="AH84" s="24">
        <f t="shared" si="20"/>
        <v>0.46241302060251122</v>
      </c>
      <c r="AI84" s="24">
        <f t="shared" si="20"/>
        <v>0.46197209484188084</v>
      </c>
      <c r="AJ84" s="24">
        <f t="shared" si="20"/>
        <v>0.46295560931226776</v>
      </c>
      <c r="AK84" s="24">
        <f t="shared" si="20"/>
        <v>0.46424392696961281</v>
      </c>
      <c r="AL84" s="24">
        <f t="shared" si="20"/>
        <v>0.45873993293984316</v>
      </c>
      <c r="AM84" s="24">
        <f t="shared" si="20"/>
        <v>0.46207223928592733</v>
      </c>
      <c r="AN84" s="24">
        <f t="shared" si="20"/>
        <v>0.46283606886563344</v>
      </c>
      <c r="AO84" s="24">
        <f>+NAC!AV57</f>
        <v>0.46307642695904527</v>
      </c>
      <c r="AQ84" s="24">
        <f t="shared" si="16"/>
        <v>1.3693287251448361E-3</v>
      </c>
      <c r="AR84" s="24">
        <f t="shared" si="18"/>
        <v>4.022072854104719E-3</v>
      </c>
    </row>
    <row r="85" spans="2:44" x14ac:dyDescent="0.25">
      <c r="B85" s="110">
        <f t="shared" si="14"/>
        <v>85</v>
      </c>
      <c r="D85" s="37">
        <f>+NAC!A58</f>
        <v>44317</v>
      </c>
      <c r="E85" s="19" cm="1">
        <f t="array" ref="E85">+SUMPRODUCT($E$3:$P$3/100,NAC!$C58:$N58)/D$3*100</f>
        <v>471.43793084177821</v>
      </c>
      <c r="F85" s="19" cm="1">
        <f t="array" ref="F85">+SUMPRODUCT($E$4:$P$4/100,NAC!$C58:$N58)/D$4*100</f>
        <v>471.87455904254352</v>
      </c>
      <c r="G85" s="19" cm="1">
        <f t="array" ref="G85">+SUMPRODUCT($E$5:$P$5/100,NAC!$C58:$N58)/D$5*100</f>
        <v>469.47959185509347</v>
      </c>
      <c r="H85" s="19" cm="1">
        <f t="array" ref="H85">+SUMPRODUCT($E$6:$P$6/100,NAC!$C58:$N58)/D$6*100</f>
        <v>469.3223058487992</v>
      </c>
      <c r="I85" s="19" cm="1">
        <f t="array" ref="I85">+SUMPRODUCT($E$7:$P$7/100,NAC!$C58:$N58)/D$7*100</f>
        <v>470.01977413503056</v>
      </c>
      <c r="J85" s="19" cm="1">
        <f t="array" ref="J85">+SUMPRODUCT($E$8:$P$8/100,NAC!$C58:$N58)/D$8*100</f>
        <v>468.84454874307175</v>
      </c>
      <c r="K85" s="19" cm="1">
        <f t="array" ref="K85">+SUMPRODUCT($E$9:$P$9/100,NAC!$C58:$N58)/D$9*100</f>
        <v>469.7501238066925</v>
      </c>
      <c r="L85" s="19" cm="1">
        <f t="array" ref="L85">+SUMPRODUCT($E$10:$P$10/100,NAC!$C58:$N58)/D$10*100</f>
        <v>469.0788507553745</v>
      </c>
      <c r="M85" s="19" cm="1">
        <f t="array" ref="M85">+SUMPRODUCT($E$11:$P$11/100,NAC!$C58:$N58)/D$11*100</f>
        <v>466.97438539180609</v>
      </c>
      <c r="N85" s="19" cm="1">
        <f t="array" ref="N85">+SUMPRODUCT($E$12:$P$12/100,NAC!$C58:$N58)/D$12*100</f>
        <v>466.26216203082168</v>
      </c>
      <c r="O85" s="19" cm="1">
        <f t="array" ref="O85">+SUMPRODUCT(_xlfn.ANCHORARRAY($E$30)/100,$E85:$N85)/$D$14*100</f>
        <v>468.76035243799998</v>
      </c>
      <c r="Q85" s="24">
        <f t="shared" si="24"/>
        <v>3.0928457628106587E-2</v>
      </c>
      <c r="R85" s="24">
        <f t="shared" si="24"/>
        <v>3.1405503751219088E-2</v>
      </c>
      <c r="S85" s="24">
        <f t="shared" si="23"/>
        <v>3.1662838746035815E-2</v>
      </c>
      <c r="T85" s="24">
        <f t="shared" si="23"/>
        <v>3.2168333800899118E-2</v>
      </c>
      <c r="U85" s="24">
        <f t="shared" si="23"/>
        <v>3.241356482320068E-2</v>
      </c>
      <c r="V85" s="24">
        <f t="shared" si="23"/>
        <v>3.2215091582235011E-2</v>
      </c>
      <c r="W85" s="24">
        <f t="shared" si="23"/>
        <v>3.3276868158288897E-2</v>
      </c>
      <c r="X85" s="24">
        <f t="shared" si="23"/>
        <v>3.3362333195664284E-2</v>
      </c>
      <c r="Y85" s="24">
        <f t="shared" si="23"/>
        <v>3.3352368908001973E-2</v>
      </c>
      <c r="Z85" s="24">
        <f t="shared" si="23"/>
        <v>3.3784435647266298E-2</v>
      </c>
      <c r="AA85" s="24">
        <f t="shared" si="23"/>
        <v>3.2750050086295834E-2</v>
      </c>
      <c r="AB85" s="24">
        <f>+NAC!Y58</f>
        <v>3.3061494379545975E-2</v>
      </c>
      <c r="AD85" s="24">
        <f t="shared" si="21"/>
        <v>0.48878727511967557</v>
      </c>
      <c r="AE85" s="24">
        <f t="shared" si="22"/>
        <v>0.49114394994104948</v>
      </c>
      <c r="AF85" s="24">
        <f t="shared" si="20"/>
        <v>0.48480301054146868</v>
      </c>
      <c r="AG85" s="24">
        <f t="shared" si="20"/>
        <v>0.48962353976896655</v>
      </c>
      <c r="AH85" s="24">
        <f t="shared" si="20"/>
        <v>0.48678186847856852</v>
      </c>
      <c r="AI85" s="24">
        <f t="shared" si="20"/>
        <v>0.48592974890622687</v>
      </c>
      <c r="AJ85" s="24">
        <f t="shared" si="20"/>
        <v>0.48841484167048477</v>
      </c>
      <c r="AK85" s="24">
        <f t="shared" si="20"/>
        <v>0.48933859924212153</v>
      </c>
      <c r="AL85" s="24">
        <f t="shared" si="20"/>
        <v>0.48442265300699283</v>
      </c>
      <c r="AM85" s="24">
        <f t="shared" si="20"/>
        <v>0.48711976567945214</v>
      </c>
      <c r="AN85" s="24">
        <f t="shared" si="20"/>
        <v>0.48738215801900475</v>
      </c>
      <c r="AO85" s="24">
        <f>+NAC!AV58</f>
        <v>0.48840901873610676</v>
      </c>
      <c r="AQ85" s="24">
        <f t="shared" si="16"/>
        <v>-2.8559780191597106E-3</v>
      </c>
      <c r="AR85" s="24">
        <f t="shared" si="18"/>
        <v>1.6675094402234247E-3</v>
      </c>
    </row>
    <row r="86" spans="2:44" x14ac:dyDescent="0.25">
      <c r="B86" s="110">
        <f t="shared" si="14"/>
        <v>86</v>
      </c>
      <c r="D86" s="37">
        <f>+NAC!A59</f>
        <v>44348</v>
      </c>
      <c r="E86" s="19" cm="1">
        <f t="array" ref="E86">+SUMPRODUCT($E$3:$P$3/100,NAC!$C59:$N59)/D$3*100</f>
        <v>486.76701474846891</v>
      </c>
      <c r="F86" s="19" cm="1">
        <f t="array" ref="F86">+SUMPRODUCT($E$4:$P$4/100,NAC!$C59:$N59)/D$4*100</f>
        <v>487.22876618603766</v>
      </c>
      <c r="G86" s="19" cm="1">
        <f t="array" ref="G86">+SUMPRODUCT($E$5:$P$5/100,NAC!$C59:$N59)/D$5*100</f>
        <v>484.69356385457684</v>
      </c>
      <c r="H86" s="19" cm="1">
        <f t="array" ref="H86">+SUMPRODUCT($E$6:$P$6/100,NAC!$C59:$N59)/D$6*100</f>
        <v>484.59064445474445</v>
      </c>
      <c r="I86" s="19" cm="1">
        <f t="array" ref="I86">+SUMPRODUCT($E$7:$P$7/100,NAC!$C59:$N59)/D$7*100</f>
        <v>485.23079817819792</v>
      </c>
      <c r="J86" s="19" cm="1">
        <f t="array" ref="J86">+SUMPRODUCT($E$8:$P$8/100,NAC!$C59:$N59)/D$8*100</f>
        <v>483.89854144752837</v>
      </c>
      <c r="K86" s="19" cm="1">
        <f t="array" ref="K86">+SUMPRODUCT($E$9:$P$9/100,NAC!$C59:$N59)/D$9*100</f>
        <v>484.79982400634884</v>
      </c>
      <c r="L86" s="19" cm="1">
        <f t="array" ref="L86">+SUMPRODUCT($E$10:$P$10/100,NAC!$C59:$N59)/D$10*100</f>
        <v>484.06914879424693</v>
      </c>
      <c r="M86" s="19" cm="1">
        <f t="array" ref="M86">+SUMPRODUCT($E$11:$P$11/100,NAC!$C59:$N59)/D$11*100</f>
        <v>481.7748632270069</v>
      </c>
      <c r="N86" s="19" cm="1">
        <f t="array" ref="N86">+SUMPRODUCT($E$12:$P$12/100,NAC!$C59:$N59)/D$12*100</f>
        <v>480.92701671433184</v>
      </c>
      <c r="O86" s="19" cm="1">
        <f t="array" ref="O86">+SUMPRODUCT(_xlfn.ANCHORARRAY($E$30)/100,$E86:$N86)/$D$14*100</f>
        <v>483.77688123400003</v>
      </c>
      <c r="Q86" s="24">
        <f t="shared" si="24"/>
        <v>3.2515593048102476E-2</v>
      </c>
      <c r="R86" s="24">
        <f t="shared" si="24"/>
        <v>3.2538747532074197E-2</v>
      </c>
      <c r="S86" s="24">
        <f t="shared" si="23"/>
        <v>3.2406034816906848E-2</v>
      </c>
      <c r="T86" s="24">
        <f t="shared" si="23"/>
        <v>3.253273585267058E-2</v>
      </c>
      <c r="U86" s="24">
        <f t="shared" si="23"/>
        <v>3.2362519366679665E-2</v>
      </c>
      <c r="V86" s="24">
        <f t="shared" si="23"/>
        <v>3.2108707981813867E-2</v>
      </c>
      <c r="W86" s="24">
        <f t="shared" si="23"/>
        <v>3.203767159803772E-2</v>
      </c>
      <c r="X86" s="24">
        <f t="shared" si="23"/>
        <v>3.1956883186553764E-2</v>
      </c>
      <c r="Y86" s="24">
        <f t="shared" si="23"/>
        <v>3.1694410439199405E-2</v>
      </c>
      <c r="Z86" s="24">
        <f t="shared" si="23"/>
        <v>3.1451951021796098E-2</v>
      </c>
      <c r="AA86" s="24">
        <f t="shared" si="23"/>
        <v>3.20345539419018E-2</v>
      </c>
      <c r="AB86" s="24">
        <f>+NAC!Y59</f>
        <v>3.1790057606144728E-2</v>
      </c>
      <c r="AD86" s="24">
        <f t="shared" si="21"/>
        <v>0.50540557223706317</v>
      </c>
      <c r="AE86" s="24">
        <f t="shared" si="22"/>
        <v>0.50685548860480156</v>
      </c>
      <c r="AF86" s="24">
        <f t="shared" si="20"/>
        <v>0.50069175232727736</v>
      </c>
      <c r="AG86" s="24">
        <f t="shared" si="20"/>
        <v>0.50466177784134936</v>
      </c>
      <c r="AH86" s="24">
        <f t="shared" si="20"/>
        <v>0.50201851277390341</v>
      </c>
      <c r="AI86" s="24">
        <f t="shared" si="20"/>
        <v>0.50056844252274169</v>
      </c>
      <c r="AJ86" s="24">
        <f t="shared" si="20"/>
        <v>0.50272517085336399</v>
      </c>
      <c r="AK86" s="24">
        <f t="shared" si="20"/>
        <v>0.50272324012796821</v>
      </c>
      <c r="AL86" s="24">
        <f t="shared" si="20"/>
        <v>0.49764741439918447</v>
      </c>
      <c r="AM86" s="24">
        <f t="shared" si="20"/>
        <v>0.49812855965954883</v>
      </c>
      <c r="AN86" s="24">
        <f t="shared" si="20"/>
        <v>0.50133684456688066</v>
      </c>
      <c r="AO86" s="24">
        <f>+NAC!AV59</f>
        <v>0.50186335403726723</v>
      </c>
      <c r="AQ86" s="24">
        <f t="shared" si="16"/>
        <v>1.0636420263063773E-3</v>
      </c>
      <c r="AR86" s="24">
        <f t="shared" si="18"/>
        <v>7.2770125775143413E-3</v>
      </c>
    </row>
    <row r="87" spans="2:44" x14ac:dyDescent="0.25">
      <c r="B87" s="110">
        <f t="shared" si="14"/>
        <v>87</v>
      </c>
      <c r="D87" s="37">
        <f>+NAC!A60</f>
        <v>44378</v>
      </c>
      <c r="E87" s="19" cm="1">
        <f t="array" ref="E87">+SUMPRODUCT($E$3:$P$3/100,NAC!$C60:$N60)/D$3*100</f>
        <v>501.26427755751718</v>
      </c>
      <c r="F87" s="19" cm="1">
        <f t="array" ref="F87">+SUMPRODUCT($E$4:$P$4/100,NAC!$C60:$N60)/D$4*100</f>
        <v>501.60320777564874</v>
      </c>
      <c r="G87" s="19" cm="1">
        <f t="array" ref="G87">+SUMPRODUCT($E$5:$P$5/100,NAC!$C60:$N60)/D$5*100</f>
        <v>498.95792446212124</v>
      </c>
      <c r="H87" s="19" cm="1">
        <f t="array" ref="H87">+SUMPRODUCT($E$6:$P$6/100,NAC!$C60:$N60)/D$6*100</f>
        <v>498.84130305667742</v>
      </c>
      <c r="I87" s="19" cm="1">
        <f t="array" ref="I87">+SUMPRODUCT($E$7:$P$7/100,NAC!$C60:$N60)/D$7*100</f>
        <v>499.61893867407309</v>
      </c>
      <c r="J87" s="19" cm="1">
        <f t="array" ref="J87">+SUMPRODUCT($E$8:$P$8/100,NAC!$C60:$N60)/D$8*100</f>
        <v>498.19481281116163</v>
      </c>
      <c r="K87" s="19" cm="1">
        <f t="array" ref="K87">+SUMPRODUCT($E$9:$P$9/100,NAC!$C60:$N60)/D$9*100</f>
        <v>499.12034464528642</v>
      </c>
      <c r="L87" s="19" cm="1">
        <f t="array" ref="L87">+SUMPRODUCT($E$10:$P$10/100,NAC!$C60:$N60)/D$10*100</f>
        <v>498.43003817224849</v>
      </c>
      <c r="M87" s="19" cm="1">
        <f t="array" ref="M87">+SUMPRODUCT($E$11:$P$11/100,NAC!$C60:$N60)/D$11*100</f>
        <v>496.2570836381808</v>
      </c>
      <c r="N87" s="19" cm="1">
        <f t="array" ref="N87">+SUMPRODUCT($E$12:$P$12/100,NAC!$C60:$N60)/D$12*100</f>
        <v>495.39072052420738</v>
      </c>
      <c r="O87" s="19" cm="1">
        <f t="array" ref="O87">+SUMPRODUCT(_xlfn.ANCHORARRAY($E$30)/100,$E87:$N87)/$D$14*100</f>
        <v>498.15785569800005</v>
      </c>
      <c r="Q87" s="24">
        <f t="shared" si="24"/>
        <v>2.9782755137053751E-2</v>
      </c>
      <c r="R87" s="24">
        <f t="shared" si="24"/>
        <v>2.9502448515370538E-2</v>
      </c>
      <c r="S87" s="24">
        <f t="shared" si="23"/>
        <v>2.9429647247851909E-2</v>
      </c>
      <c r="T87" s="24">
        <f t="shared" si="23"/>
        <v>2.9407622216825136E-2</v>
      </c>
      <c r="U87" s="24">
        <f t="shared" si="23"/>
        <v>2.9652158415944596E-2</v>
      </c>
      <c r="V87" s="24">
        <f t="shared" si="23"/>
        <v>2.9543943903752146E-2</v>
      </c>
      <c r="W87" s="24">
        <f t="shared" si="23"/>
        <v>2.9539038443937349E-2</v>
      </c>
      <c r="X87" s="24">
        <f t="shared" si="23"/>
        <v>2.9667020535749211E-2</v>
      </c>
      <c r="Y87" s="24">
        <f t="shared" si="23"/>
        <v>3.0060141191613043E-2</v>
      </c>
      <c r="Z87" s="24">
        <f t="shared" si="23"/>
        <v>3.0074633587214183E-2</v>
      </c>
      <c r="AA87" s="24">
        <f t="shared" si="23"/>
        <v>2.9726460733959792E-2</v>
      </c>
      <c r="AB87" s="24">
        <f>+NAC!Y60</f>
        <v>2.9983457402812164E-2</v>
      </c>
      <c r="AD87" s="24">
        <f t="shared" si="21"/>
        <v>0.5225650951615568</v>
      </c>
      <c r="AE87" s="24">
        <f t="shared" si="22"/>
        <v>0.52310656482445039</v>
      </c>
      <c r="AF87" s="24">
        <f t="shared" si="20"/>
        <v>0.51691842736911764</v>
      </c>
      <c r="AG87" s="24">
        <f t="shared" si="20"/>
        <v>0.52015330243884472</v>
      </c>
      <c r="AH87" s="24">
        <f t="shared" si="20"/>
        <v>0.51793120824019856</v>
      </c>
      <c r="AI87" s="24">
        <f t="shared" si="20"/>
        <v>0.51619492712553616</v>
      </c>
      <c r="AJ87" s="24">
        <f t="shared" si="20"/>
        <v>0.51791398743901418</v>
      </c>
      <c r="AK87" s="24">
        <f t="shared" si="20"/>
        <v>0.51752120599608697</v>
      </c>
      <c r="AL87" s="24">
        <f t="shared" si="20"/>
        <v>0.51299973103834628</v>
      </c>
      <c r="AM87" s="24">
        <f t="shared" si="20"/>
        <v>0.5118267151986402</v>
      </c>
      <c r="AN87" s="24">
        <f t="shared" si="20"/>
        <v>0.51661343181170483</v>
      </c>
      <c r="AO87" s="24">
        <f>+NAC!AV60</f>
        <v>0.51767215112736142</v>
      </c>
      <c r="AQ87" s="24">
        <f t="shared" si="16"/>
        <v>-2.9187845016043212E-4</v>
      </c>
      <c r="AR87" s="24">
        <f t="shared" si="18"/>
        <v>1.07383799629166E-2</v>
      </c>
    </row>
    <row r="88" spans="2:44" x14ac:dyDescent="0.25">
      <c r="B88" s="110">
        <f t="shared" si="14"/>
        <v>88</v>
      </c>
      <c r="D88" s="37">
        <f>+NAC!A61</f>
        <v>44409</v>
      </c>
      <c r="E88" s="19" cm="1">
        <f t="array" ref="E88">+SUMPRODUCT($E$3:$P$3/100,NAC!$C61:$N61)/D$3*100</f>
        <v>512.31013755461993</v>
      </c>
      <c r="F88" s="19" cm="1">
        <f t="array" ref="F88">+SUMPRODUCT($E$4:$P$4/100,NAC!$C61:$N61)/D$4*100</f>
        <v>512.99476136501596</v>
      </c>
      <c r="G88" s="19" cm="1">
        <f t="array" ref="G88">+SUMPRODUCT($E$5:$P$5/100,NAC!$C61:$N61)/D$5*100</f>
        <v>510.43051968020296</v>
      </c>
      <c r="H88" s="19" cm="1">
        <f t="array" ref="H88">+SUMPRODUCT($E$6:$P$6/100,NAC!$C61:$N61)/D$6*100</f>
        <v>510.60430274906599</v>
      </c>
      <c r="I88" s="19" cm="1">
        <f t="array" ref="I88">+SUMPRODUCT($E$7:$P$7/100,NAC!$C61:$N61)/D$7*100</f>
        <v>511.55187669758118</v>
      </c>
      <c r="J88" s="19" cm="1">
        <f t="array" ref="J88">+SUMPRODUCT($E$8:$P$8/100,NAC!$C61:$N61)/D$8*100</f>
        <v>510.23325538404157</v>
      </c>
      <c r="K88" s="19" cm="1">
        <f t="array" ref="K88">+SUMPRODUCT($E$9:$P$9/100,NAC!$C61:$N61)/D$9*100</f>
        <v>511.44098987579173</v>
      </c>
      <c r="L88" s="19" cm="1">
        <f t="array" ref="L88">+SUMPRODUCT($E$10:$P$10/100,NAC!$C61:$N61)/D$10*100</f>
        <v>511.02021711064049</v>
      </c>
      <c r="M88" s="19" cm="1">
        <f t="array" ref="M88">+SUMPRODUCT($E$11:$P$11/100,NAC!$C61:$N61)/D$11*100</f>
        <v>509.03661966649548</v>
      </c>
      <c r="N88" s="19" cm="1">
        <f t="array" ref="N88">+SUMPRODUCT($E$12:$P$12/100,NAC!$C61:$N61)/D$12*100</f>
        <v>508.69537127650489</v>
      </c>
      <c r="O88" s="19" cm="1">
        <f t="array" ref="O88">+SUMPRODUCT(_xlfn.ANCHORARRAY($E$30)/100,$E88:$N88)/$D$14*100</f>
        <v>510.45486603199998</v>
      </c>
      <c r="Q88" s="24">
        <f t="shared" si="24"/>
        <v>2.2036000751789686E-2</v>
      </c>
      <c r="R88" s="24">
        <f t="shared" si="24"/>
        <v>2.2710288556333058E-2</v>
      </c>
      <c r="S88" s="24">
        <f t="shared" si="23"/>
        <v>2.299311155434447E-2</v>
      </c>
      <c r="T88" s="24">
        <f t="shared" si="23"/>
        <v>2.3580645027406755E-2</v>
      </c>
      <c r="U88" s="24">
        <f t="shared" si="23"/>
        <v>2.38840786443697E-2</v>
      </c>
      <c r="V88" s="24">
        <f t="shared" si="23"/>
        <v>2.4164126689619092E-2</v>
      </c>
      <c r="W88" s="24">
        <f t="shared" si="23"/>
        <v>2.4684718550716189E-2</v>
      </c>
      <c r="X88" s="24">
        <f t="shared" si="23"/>
        <v>2.5259671316280263E-2</v>
      </c>
      <c r="Y88" s="24">
        <f t="shared" si="23"/>
        <v>2.5751846068623907E-2</v>
      </c>
      <c r="Z88" s="24">
        <f t="shared" si="23"/>
        <v>2.6856883266240583E-2</v>
      </c>
      <c r="AA88" s="24">
        <f t="shared" si="23"/>
        <v>2.468496721138691E-2</v>
      </c>
      <c r="AB88" s="24">
        <f>+NAC!Y61</f>
        <v>2.469383657900015E-2</v>
      </c>
      <c r="AD88" s="24">
        <f t="shared" si="21"/>
        <v>0.51303348936433713</v>
      </c>
      <c r="AE88" s="24">
        <f t="shared" si="22"/>
        <v>0.51507148337577946</v>
      </c>
      <c r="AF88" s="24">
        <f t="shared" si="20"/>
        <v>0.51022233757108038</v>
      </c>
      <c r="AG88" s="24">
        <f t="shared" si="20"/>
        <v>0.51449537628106023</v>
      </c>
      <c r="AH88" s="24">
        <f t="shared" si="20"/>
        <v>0.51291547544807159</v>
      </c>
      <c r="AI88" s="24">
        <f t="shared" si="20"/>
        <v>0.51184534461836839</v>
      </c>
      <c r="AJ88" s="24">
        <f t="shared" si="20"/>
        <v>0.51445883760023237</v>
      </c>
      <c r="AK88" s="24">
        <f t="shared" si="20"/>
        <v>0.51517497035957383</v>
      </c>
      <c r="AL88" s="24">
        <f t="shared" si="20"/>
        <v>0.51189426750371103</v>
      </c>
      <c r="AM88" s="24">
        <f t="shared" si="20"/>
        <v>0.51228790368503585</v>
      </c>
      <c r="AN88" s="24">
        <f t="shared" si="20"/>
        <v>0.51305527897142778</v>
      </c>
      <c r="AO88" s="24">
        <f>+NAC!AV61</f>
        <v>0.51409077425096394</v>
      </c>
      <c r="AQ88" s="24">
        <f t="shared" si="16"/>
        <v>-4.8208825144508971E-3</v>
      </c>
      <c r="AR88" s="24">
        <f t="shared" si="18"/>
        <v>7.4558567930127495E-4</v>
      </c>
    </row>
    <row r="89" spans="2:44" x14ac:dyDescent="0.25">
      <c r="B89" s="110">
        <f t="shared" si="14"/>
        <v>89</v>
      </c>
      <c r="D89" s="37">
        <f>+NAC!A62</f>
        <v>44440</v>
      </c>
      <c r="E89" s="19" cm="1">
        <f t="array" ref="E89">+SUMPRODUCT($E$3:$P$3/100,NAC!$C62:$N62)/D$3*100</f>
        <v>530.14152819433434</v>
      </c>
      <c r="F89" s="19" cm="1">
        <f t="array" ref="F89">+SUMPRODUCT($E$4:$P$4/100,NAC!$C62:$N62)/D$4*100</f>
        <v>531.06008687842802</v>
      </c>
      <c r="G89" s="19" cm="1">
        <f t="array" ref="G89">+SUMPRODUCT($E$5:$P$5/100,NAC!$C62:$N62)/D$5*100</f>
        <v>528.29749833448784</v>
      </c>
      <c r="H89" s="19" cm="1">
        <f t="array" ref="H89">+SUMPRODUCT($E$6:$P$6/100,NAC!$C62:$N62)/D$6*100</f>
        <v>528.68916250137727</v>
      </c>
      <c r="I89" s="19" cm="1">
        <f t="array" ref="I89">+SUMPRODUCT($E$7:$P$7/100,NAC!$C62:$N62)/D$7*100</f>
        <v>529.63714532937263</v>
      </c>
      <c r="J89" s="19" cm="1">
        <f t="array" ref="J89">+SUMPRODUCT($E$8:$P$8/100,NAC!$C62:$N62)/D$8*100</f>
        <v>528.26708615576217</v>
      </c>
      <c r="K89" s="19" cm="1">
        <f t="array" ref="K89">+SUMPRODUCT($E$9:$P$9/100,NAC!$C62:$N62)/D$9*100</f>
        <v>529.52408751654468</v>
      </c>
      <c r="L89" s="19" cm="1">
        <f t="array" ref="L89">+SUMPRODUCT($E$10:$P$10/100,NAC!$C62:$N62)/D$10*100</f>
        <v>529.24149420663548</v>
      </c>
      <c r="M89" s="19" cm="1">
        <f t="array" ref="M89">+SUMPRODUCT($E$11:$P$11/100,NAC!$C62:$N62)/D$11*100</f>
        <v>527.17649195237141</v>
      </c>
      <c r="N89" s="19" cm="1">
        <f t="array" ref="N89">+SUMPRODUCT($E$12:$P$12/100,NAC!$C62:$N62)/D$12*100</f>
        <v>526.99079769262892</v>
      </c>
      <c r="O89" s="19" cm="1">
        <f t="array" ref="O89">+SUMPRODUCT(_xlfn.ANCHORARRAY($E$30)/100,$E89:$N89)/$D$14*100</f>
        <v>528.56512397999995</v>
      </c>
      <c r="Q89" s="24">
        <f t="shared" si="24"/>
        <v>3.4805851636721341E-2</v>
      </c>
      <c r="R89" s="24">
        <f t="shared" si="24"/>
        <v>3.5215419091887856E-2</v>
      </c>
      <c r="S89" s="24">
        <f t="shared" si="23"/>
        <v>3.5003742851189568E-2</v>
      </c>
      <c r="T89" s="24">
        <f t="shared" si="23"/>
        <v>3.5418541627916911E-2</v>
      </c>
      <c r="U89" s="24">
        <f t="shared" si="23"/>
        <v>3.535373332719316E-2</v>
      </c>
      <c r="V89" s="24">
        <f t="shared" si="23"/>
        <v>3.5344287306688704E-2</v>
      </c>
      <c r="W89" s="24">
        <f t="shared" si="23"/>
        <v>3.5357153608561287E-2</v>
      </c>
      <c r="X89" s="24">
        <f t="shared" si="23"/>
        <v>3.5656665794985498E-2</v>
      </c>
      <c r="Y89" s="24">
        <f t="shared" si="23"/>
        <v>3.5635692178218159E-2</v>
      </c>
      <c r="Z89" s="24">
        <f t="shared" si="23"/>
        <v>3.5965388028230016E-2</v>
      </c>
      <c r="AA89" s="24">
        <f t="shared" si="23"/>
        <v>3.5478666485794008E-2</v>
      </c>
      <c r="AB89" s="24">
        <f>+NAC!Y62</f>
        <v>3.5462382445141216E-2</v>
      </c>
      <c r="AD89" s="24">
        <f t="shared" si="21"/>
        <v>0.52075738839743413</v>
      </c>
      <c r="AE89" s="24">
        <f t="shared" si="22"/>
        <v>0.52315936519462425</v>
      </c>
      <c r="AF89" s="24">
        <f t="shared" si="20"/>
        <v>0.51900724632841477</v>
      </c>
      <c r="AG89" s="24">
        <f t="shared" si="20"/>
        <v>0.52366364865148096</v>
      </c>
      <c r="AH89" s="24">
        <f t="shared" si="20"/>
        <v>0.52228643633431182</v>
      </c>
      <c r="AI89" s="24">
        <f t="shared" si="20"/>
        <v>0.5216604556146669</v>
      </c>
      <c r="AJ89" s="24">
        <f t="shared" si="20"/>
        <v>0.52423660890764578</v>
      </c>
      <c r="AK89" s="24">
        <f t="shared" si="20"/>
        <v>0.52549377622214877</v>
      </c>
      <c r="AL89" s="24">
        <f t="shared" si="20"/>
        <v>0.52308167363815472</v>
      </c>
      <c r="AM89" s="24">
        <f t="shared" si="20"/>
        <v>0.52413628317982042</v>
      </c>
      <c r="AN89" s="24">
        <f t="shared" si="20"/>
        <v>0.52309045432066648</v>
      </c>
      <c r="AO89" s="24">
        <f>+NAC!AV62</f>
        <v>0.52481246393537218</v>
      </c>
      <c r="AQ89" s="24">
        <f t="shared" si="16"/>
        <v>-1.1595363915086754E-3</v>
      </c>
      <c r="AR89" s="24">
        <f t="shared" si="18"/>
        <v>-3.378894782386288E-3</v>
      </c>
    </row>
    <row r="90" spans="2:44" x14ac:dyDescent="0.25">
      <c r="B90" s="110">
        <f t="shared" si="14"/>
        <v>90</v>
      </c>
      <c r="D90" s="37">
        <f>+NAC!A63</f>
        <v>44470</v>
      </c>
      <c r="E90" s="19" cm="1">
        <f t="array" ref="E90">+SUMPRODUCT($E$3:$P$3/100,NAC!$C63:$N63)/D$3*100</f>
        <v>548.71882631737105</v>
      </c>
      <c r="F90" s="19" cm="1">
        <f t="array" ref="F90">+SUMPRODUCT($E$4:$P$4/100,NAC!$C63:$N63)/D$4*100</f>
        <v>549.78333790919953</v>
      </c>
      <c r="G90" s="19" cm="1">
        <f t="array" ref="G90">+SUMPRODUCT($E$5:$P$5/100,NAC!$C63:$N63)/D$5*100</f>
        <v>546.72260465464615</v>
      </c>
      <c r="H90" s="19" cm="1">
        <f t="array" ref="H90">+SUMPRODUCT($E$6:$P$6/100,NAC!$C63:$N63)/D$6*100</f>
        <v>547.10991749082518</v>
      </c>
      <c r="I90" s="19" cm="1">
        <f t="array" ref="I90">+SUMPRODUCT($E$7:$P$7/100,NAC!$C63:$N63)/D$7*100</f>
        <v>548.31859316454984</v>
      </c>
      <c r="J90" s="19" cm="1">
        <f t="array" ref="J90">+SUMPRODUCT($E$8:$P$8/100,NAC!$C63:$N63)/D$8*100</f>
        <v>546.76727349906344</v>
      </c>
      <c r="K90" s="19" cm="1">
        <f t="array" ref="K90">+SUMPRODUCT($E$9:$P$9/100,NAC!$C63:$N63)/D$9*100</f>
        <v>548.14218351861348</v>
      </c>
      <c r="L90" s="19" cm="1">
        <f t="array" ref="L90">+SUMPRODUCT($E$10:$P$10/100,NAC!$C63:$N63)/D$10*100</f>
        <v>547.91580655650773</v>
      </c>
      <c r="M90" s="19" cm="1">
        <f t="array" ref="M90">+SUMPRODUCT($E$11:$P$11/100,NAC!$C63:$N63)/D$11*100</f>
        <v>545.71982107659846</v>
      </c>
      <c r="N90" s="19" cm="1">
        <f t="array" ref="N90">+SUMPRODUCT($E$12:$P$12/100,NAC!$C63:$N63)/D$12*100</f>
        <v>545.6319317711484</v>
      </c>
      <c r="O90" s="19" cm="1">
        <f t="array" ref="O90">+SUMPRODUCT(_xlfn.ANCHORARRAY($E$30)/100,$E90:$N90)/$D$14*100</f>
        <v>547.15200078800001</v>
      </c>
      <c r="Q90" s="24">
        <f t="shared" si="24"/>
        <v>3.5042148435930232E-2</v>
      </c>
      <c r="R90" s="24">
        <f t="shared" si="24"/>
        <v>3.5256370217590316E-2</v>
      </c>
      <c r="S90" s="24">
        <f t="shared" si="23"/>
        <v>3.4876383814508527E-2</v>
      </c>
      <c r="T90" s="24">
        <f t="shared" si="23"/>
        <v>3.484231623416334E-2</v>
      </c>
      <c r="U90" s="24">
        <f t="shared" si="23"/>
        <v>3.5272163215741781E-2</v>
      </c>
      <c r="V90" s="24">
        <f t="shared" si="23"/>
        <v>3.5020518650761501E-2</v>
      </c>
      <c r="W90" s="24">
        <f t="shared" si="23"/>
        <v>3.5160054926655304E-2</v>
      </c>
      <c r="X90" s="24">
        <f t="shared" si="23"/>
        <v>3.5285049555432435E-2</v>
      </c>
      <c r="Y90" s="24">
        <f t="shared" si="23"/>
        <v>3.5174802760177704E-2</v>
      </c>
      <c r="Z90" s="24">
        <f t="shared" si="23"/>
        <v>3.5372788595432025E-2</v>
      </c>
      <c r="AA90" s="24">
        <f t="shared" si="23"/>
        <v>3.5164780960280195E-2</v>
      </c>
      <c r="AB90" s="24">
        <f>+NAC!Y63</f>
        <v>3.5193945127719894E-2</v>
      </c>
      <c r="AD90" s="24">
        <f t="shared" si="21"/>
        <v>0.51326180144693812</v>
      </c>
      <c r="AE90" s="24">
        <f t="shared" si="22"/>
        <v>0.51650940214139562</v>
      </c>
      <c r="AF90" s="24">
        <f t="shared" si="20"/>
        <v>0.51356556223652139</v>
      </c>
      <c r="AG90" s="24">
        <f t="shared" si="20"/>
        <v>0.51836399063781879</v>
      </c>
      <c r="AH90" s="24">
        <f t="shared" si="20"/>
        <v>0.51805807050336683</v>
      </c>
      <c r="AI90" s="24">
        <f t="shared" si="20"/>
        <v>0.51755998861714825</v>
      </c>
      <c r="AJ90" s="24">
        <f t="shared" si="20"/>
        <v>0.5207566993153836</v>
      </c>
      <c r="AK90" s="24">
        <f t="shared" si="20"/>
        <v>0.52247875119489118</v>
      </c>
      <c r="AL90" s="24">
        <f t="shared" si="20"/>
        <v>0.5213253639072275</v>
      </c>
      <c r="AM90" s="24">
        <f t="shared" si="20"/>
        <v>0.52318106388073593</v>
      </c>
      <c r="AN90" s="24">
        <f t="shared" si="20"/>
        <v>0.5195133953333122</v>
      </c>
      <c r="AO90" s="24">
        <f>+NAC!AV63</f>
        <v>0.52098971365026414</v>
      </c>
      <c r="AQ90" s="24">
        <f t="shared" si="16"/>
        <v>-3.3064015950179382E-4</v>
      </c>
      <c r="AR90" s="24">
        <f t="shared" si="18"/>
        <v>-9.9192624337978152E-3</v>
      </c>
    </row>
    <row r="91" spans="2:44" x14ac:dyDescent="0.25">
      <c r="B91" s="110">
        <f t="shared" si="14"/>
        <v>91</v>
      </c>
      <c r="D91" s="37">
        <f>+NAC!A64</f>
        <v>44501</v>
      </c>
      <c r="E91" s="19" cm="1">
        <f t="array" ref="E91">+SUMPRODUCT($E$3:$P$3/100,NAC!$C64:$N64)/D$3*100</f>
        <v>562.13504105752691</v>
      </c>
      <c r="F91" s="19" cm="1">
        <f t="array" ref="F91">+SUMPRODUCT($E$4:$P$4/100,NAC!$C64:$N64)/D$4*100</f>
        <v>563.25887428134638</v>
      </c>
      <c r="G91" s="19" cm="1">
        <f t="array" ref="G91">+SUMPRODUCT($E$5:$P$5/100,NAC!$C64:$N64)/D$5*100</f>
        <v>560.15906942005745</v>
      </c>
      <c r="H91" s="19" cm="1">
        <f t="array" ref="H91">+SUMPRODUCT($E$6:$P$6/100,NAC!$C64:$N64)/D$6*100</f>
        <v>560.63574678167424</v>
      </c>
      <c r="I91" s="19" cm="1">
        <f t="array" ref="I91">+SUMPRODUCT($E$7:$P$7/100,NAC!$C64:$N64)/D$7*100</f>
        <v>561.98780597576365</v>
      </c>
      <c r="J91" s="19" cm="1">
        <f t="array" ref="J91">+SUMPRODUCT($E$8:$P$8/100,NAC!$C64:$N64)/D$8*100</f>
        <v>560.38070198876107</v>
      </c>
      <c r="K91" s="19" cm="1">
        <f t="array" ref="K91">+SUMPRODUCT($E$9:$P$9/100,NAC!$C64:$N64)/D$9*100</f>
        <v>561.86236740999527</v>
      </c>
      <c r="L91" s="19" cm="1">
        <f t="array" ref="L91">+SUMPRODUCT($E$10:$P$10/100,NAC!$C64:$N64)/D$10*100</f>
        <v>561.82059840082343</v>
      </c>
      <c r="M91" s="19" cm="1">
        <f t="array" ref="M91">+SUMPRODUCT($E$11:$P$11/100,NAC!$C64:$N64)/D$11*100</f>
        <v>559.59552452962623</v>
      </c>
      <c r="N91" s="19" cm="1">
        <f t="array" ref="N91">+SUMPRODUCT($E$12:$P$12/100,NAC!$C64:$N64)/D$12*100</f>
        <v>559.68969305977532</v>
      </c>
      <c r="O91" s="19" cm="1">
        <f t="array" ref="O91">+SUMPRODUCT(_xlfn.ANCHORARRAY($E$30)/100,$E91:$N91)/$D$14*100</f>
        <v>560.89309296499994</v>
      </c>
      <c r="Q91" s="24">
        <f t="shared" si="24"/>
        <v>2.4450071870499412E-2</v>
      </c>
      <c r="R91" s="24">
        <f t="shared" si="24"/>
        <v>2.4510630721173987E-2</v>
      </c>
      <c r="S91" s="24">
        <f t="shared" si="23"/>
        <v>2.457638416816299E-2</v>
      </c>
      <c r="T91" s="24">
        <f t="shared" si="23"/>
        <v>2.4722325182628291E-2</v>
      </c>
      <c r="U91" s="24">
        <f t="shared" si="23"/>
        <v>2.4929325727080842E-2</v>
      </c>
      <c r="V91" s="24">
        <f t="shared" si="23"/>
        <v>2.4898030934766613E-2</v>
      </c>
      <c r="W91" s="24">
        <f t="shared" si="23"/>
        <v>2.5030337572835126E-2</v>
      </c>
      <c r="X91" s="24">
        <f t="shared" si="23"/>
        <v>2.5377606701480815E-2</v>
      </c>
      <c r="Y91" s="24">
        <f t="shared" si="23"/>
        <v>2.5426423811496734E-2</v>
      </c>
      <c r="Z91" s="24">
        <f t="shared" si="23"/>
        <v>2.5764183637483784E-2</v>
      </c>
      <c r="AA91" s="24">
        <f t="shared" si="23"/>
        <v>2.5113847993263771E-2</v>
      </c>
      <c r="AB91" s="24">
        <f>+NAC!Y64</f>
        <v>2.5223907877901519E-2</v>
      </c>
      <c r="AD91" s="24">
        <f t="shared" si="21"/>
        <v>0.50463224195907896</v>
      </c>
      <c r="AE91" s="24">
        <f t="shared" si="22"/>
        <v>0.50751201735331453</v>
      </c>
      <c r="AF91" s="24">
        <f t="shared" si="20"/>
        <v>0.50497554626413899</v>
      </c>
      <c r="AG91" s="24">
        <f t="shared" si="20"/>
        <v>0.50928341905989738</v>
      </c>
      <c r="AH91" s="24">
        <f t="shared" si="20"/>
        <v>0.50934591149333674</v>
      </c>
      <c r="AI91" s="24">
        <f t="shared" si="20"/>
        <v>0.50890989207007187</v>
      </c>
      <c r="AJ91" s="24">
        <f t="shared" si="20"/>
        <v>0.51160207930146306</v>
      </c>
      <c r="AK91" s="24">
        <f t="shared" si="20"/>
        <v>0.51341434117021323</v>
      </c>
      <c r="AL91" s="24">
        <f t="shared" si="20"/>
        <v>0.51236312491513525</v>
      </c>
      <c r="AM91" s="24">
        <f t="shared" si="20"/>
        <v>0.51322945159597744</v>
      </c>
      <c r="AN91" s="24">
        <f t="shared" si="20"/>
        <v>0.51042609477468504</v>
      </c>
      <c r="AO91" s="24">
        <f>+NAC!AV64</f>
        <v>0.51185983827493264</v>
      </c>
      <c r="AQ91" s="24">
        <f t="shared" si="16"/>
        <v>-1.3141117669843716E-3</v>
      </c>
      <c r="AR91" s="24">
        <f t="shared" si="18"/>
        <v>-8.597209636898473E-3</v>
      </c>
    </row>
    <row r="92" spans="2:44" x14ac:dyDescent="0.25">
      <c r="B92" s="110">
        <f t="shared" si="14"/>
        <v>92</v>
      </c>
      <c r="D92" s="37">
        <f>+NAC!A65</f>
        <v>44531</v>
      </c>
      <c r="E92" s="19" cm="1">
        <f t="array" ref="E92">+SUMPRODUCT($E$3:$P$3/100,NAC!$C65:$N65)/D$3*100</f>
        <v>584.45822386731572</v>
      </c>
      <c r="F92" s="19" cm="1">
        <f t="array" ref="F92">+SUMPRODUCT($E$4:$P$4/100,NAC!$C65:$N65)/D$4*100</f>
        <v>585.33387041367723</v>
      </c>
      <c r="G92" s="19" cm="1">
        <f t="array" ref="G92">+SUMPRODUCT($E$5:$P$5/100,NAC!$C65:$N65)/D$5*100</f>
        <v>581.85639182741386</v>
      </c>
      <c r="H92" s="19" cm="1">
        <f t="array" ref="H92">+SUMPRODUCT($E$6:$P$6/100,NAC!$C65:$N65)/D$6*100</f>
        <v>582.63327941865896</v>
      </c>
      <c r="I92" s="19" cm="1">
        <f t="array" ref="I92">+SUMPRODUCT($E$7:$P$7/100,NAC!$C65:$N65)/D$7*100</f>
        <v>583.46189394589589</v>
      </c>
      <c r="J92" s="19" cm="1">
        <f t="array" ref="J92">+SUMPRODUCT($E$8:$P$8/100,NAC!$C65:$N65)/D$8*100</f>
        <v>581.75290787643189</v>
      </c>
      <c r="K92" s="19" cm="1">
        <f t="array" ref="K92">+SUMPRODUCT($E$9:$P$9/100,NAC!$C65:$N65)/D$9*100</f>
        <v>583.27094826407506</v>
      </c>
      <c r="L92" s="19" cm="1">
        <f t="array" ref="L92">+SUMPRODUCT($E$10:$P$10/100,NAC!$C65:$N65)/D$10*100</f>
        <v>583.12096747834221</v>
      </c>
      <c r="M92" s="19" cm="1">
        <f t="array" ref="M92">+SUMPRODUCT($E$11:$P$11/100,NAC!$C65:$N65)/D$11*100</f>
        <v>580.45988299141436</v>
      </c>
      <c r="N92" s="19" cm="1">
        <f t="array" ref="N92">+SUMPRODUCT($E$12:$P$12/100,NAC!$C65:$N65)/D$12*100</f>
        <v>580.5071414082031</v>
      </c>
      <c r="O92" s="19" cm="1">
        <f t="array" ref="O92">+SUMPRODUCT(_xlfn.ANCHORARRAY($E$30)/100,$E92:$N92)/$D$14*100</f>
        <v>582.27004691599996</v>
      </c>
      <c r="Q92" s="24">
        <f t="shared" si="24"/>
        <v>3.9711423731551898E-2</v>
      </c>
      <c r="R92" s="24">
        <f t="shared" si="24"/>
        <v>3.9191563844415356E-2</v>
      </c>
      <c r="S92" s="24">
        <f t="shared" si="23"/>
        <v>3.8734216032278113E-2</v>
      </c>
      <c r="T92" s="24">
        <f t="shared" si="23"/>
        <v>3.9236764268531621E-2</v>
      </c>
      <c r="U92" s="24">
        <f t="shared" si="23"/>
        <v>3.8210950027371737E-2</v>
      </c>
      <c r="V92" s="24">
        <f t="shared" si="23"/>
        <v>3.8138725712398847E-2</v>
      </c>
      <c r="W92" s="24">
        <f t="shared" si="23"/>
        <v>3.8102891554681717E-2</v>
      </c>
      <c r="X92" s="24">
        <f t="shared" si="23"/>
        <v>3.7913115215334914E-2</v>
      </c>
      <c r="Y92" s="24">
        <f t="shared" si="23"/>
        <v>3.7284712881372473E-2</v>
      </c>
      <c r="Z92" s="24">
        <f t="shared" si="23"/>
        <v>3.7194625176355522E-2</v>
      </c>
      <c r="AA92" s="24">
        <f t="shared" si="23"/>
        <v>3.8112350141444873E-2</v>
      </c>
      <c r="AB92" s="24">
        <f>+NAC!Y65</f>
        <v>3.8509538242111008E-2</v>
      </c>
      <c r="AD92" s="24">
        <f t="shared" si="21"/>
        <v>0.50494792604317751</v>
      </c>
      <c r="AE92" s="24">
        <f t="shared" si="22"/>
        <v>0.50689920859850535</v>
      </c>
      <c r="AF92" s="24">
        <f t="shared" si="20"/>
        <v>0.50449064242906005</v>
      </c>
      <c r="AG92" s="24">
        <f t="shared" si="20"/>
        <v>0.5093590081618049</v>
      </c>
      <c r="AH92" s="24">
        <f t="shared" si="20"/>
        <v>0.50760293510060084</v>
      </c>
      <c r="AI92" s="24">
        <f t="shared" si="20"/>
        <v>0.50777403210987626</v>
      </c>
      <c r="AJ92" s="24">
        <f t="shared" si="20"/>
        <v>0.50973231792118701</v>
      </c>
      <c r="AK92" s="24">
        <f t="shared" si="20"/>
        <v>0.51137058946873437</v>
      </c>
      <c r="AL92" s="24">
        <f t="shared" si="20"/>
        <v>0.50976063988937947</v>
      </c>
      <c r="AM92" s="24">
        <f t="shared" si="20"/>
        <v>0.51037896682496919</v>
      </c>
      <c r="AN92" s="24">
        <f t="shared" si="20"/>
        <v>0.50880064792066992</v>
      </c>
      <c r="AO92" s="24">
        <f>+NAC!AV65</f>
        <v>0.50945840891422667</v>
      </c>
      <c r="AQ92" s="24">
        <f t="shared" si="16"/>
        <v>2.5167985551963756E-3</v>
      </c>
      <c r="AR92" s="24">
        <f t="shared" si="18"/>
        <v>-5.431040781791685E-3</v>
      </c>
    </row>
    <row r="93" spans="2:44" x14ac:dyDescent="0.25">
      <c r="B93" s="110">
        <f t="shared" si="14"/>
        <v>93</v>
      </c>
      <c r="D93" s="37">
        <f>+NAC!A66</f>
        <v>44562</v>
      </c>
      <c r="E93" s="19" cm="1">
        <f t="array" ref="E93">+SUMPRODUCT($E$3:$P$3/100,NAC!$C66:$N66)/D$3*100</f>
        <v>607.9811788526041</v>
      </c>
      <c r="F93" s="19" cm="1">
        <f t="array" ref="F93">+SUMPRODUCT($E$4:$P$4/100,NAC!$C66:$N66)/D$4*100</f>
        <v>608.61667994099594</v>
      </c>
      <c r="G93" s="19" cm="1">
        <f t="array" ref="G93">+SUMPRODUCT($E$5:$P$5/100,NAC!$C66:$N66)/D$5*100</f>
        <v>604.6479411300329</v>
      </c>
      <c r="H93" s="19" cm="1">
        <f t="array" ref="H93">+SUMPRODUCT($E$6:$P$6/100,NAC!$C66:$N66)/D$6*100</f>
        <v>605.31545009517652</v>
      </c>
      <c r="I93" s="19" cm="1">
        <f t="array" ref="I93">+SUMPRODUCT($E$7:$P$7/100,NAC!$C66:$N66)/D$7*100</f>
        <v>606.39451566570483</v>
      </c>
      <c r="J93" s="19" cm="1">
        <f t="array" ref="J93">+SUMPRODUCT($E$8:$P$8/100,NAC!$C66:$N66)/D$8*100</f>
        <v>604.36242770332399</v>
      </c>
      <c r="K93" s="19" cm="1">
        <f t="array" ref="K93">+SUMPRODUCT($E$9:$P$9/100,NAC!$C66:$N66)/D$9*100</f>
        <v>605.80532883723959</v>
      </c>
      <c r="L93" s="19" cm="1">
        <f t="array" ref="L93">+SUMPRODUCT($E$10:$P$10/100,NAC!$C66:$N66)/D$10*100</f>
        <v>605.5447345694713</v>
      </c>
      <c r="M93" s="19" cm="1">
        <f t="array" ref="M93">+SUMPRODUCT($E$11:$P$11/100,NAC!$C66:$N66)/D$11*100</f>
        <v>602.6851508075498</v>
      </c>
      <c r="N93" s="19" cm="1">
        <f t="array" ref="N93">+SUMPRODUCT($E$12:$P$12/100,NAC!$C66:$N66)/D$12*100</f>
        <v>602.49334152565916</v>
      </c>
      <c r="O93" s="19" cm="1">
        <f t="array" ref="O93">+SUMPRODUCT(_xlfn.ANCHORARRAY($E$30)/100,$E93:$N93)/$D$14*100</f>
        <v>604.82341039199991</v>
      </c>
      <c r="Q93" s="24">
        <f t="shared" si="24"/>
        <v>4.0247453153518409E-2</v>
      </c>
      <c r="R93" s="24">
        <f t="shared" si="24"/>
        <v>3.9776972945139599E-2</v>
      </c>
      <c r="S93" s="24">
        <f t="shared" si="23"/>
        <v>3.9170402908247803E-2</v>
      </c>
      <c r="T93" s="24">
        <f t="shared" si="23"/>
        <v>3.8930441287441386E-2</v>
      </c>
      <c r="U93" s="24">
        <f t="shared" si="23"/>
        <v>3.9304403522769649E-2</v>
      </c>
      <c r="V93" s="24">
        <f t="shared" si="23"/>
        <v>3.8864472391592297E-2</v>
      </c>
      <c r="W93" s="24">
        <f t="shared" si="23"/>
        <v>3.8634498495478065E-2</v>
      </c>
      <c r="X93" s="24">
        <f t="shared" si="23"/>
        <v>3.8454743255244006E-2</v>
      </c>
      <c r="Y93" s="24">
        <f t="shared" si="23"/>
        <v>3.828906780189012E-2</v>
      </c>
      <c r="Z93" s="24">
        <f t="shared" si="23"/>
        <v>3.7874125138446457E-2</v>
      </c>
      <c r="AA93" s="24">
        <f t="shared" si="23"/>
        <v>3.8733511358611139E-2</v>
      </c>
      <c r="AB93" s="24">
        <f>+NAC!Y66</f>
        <v>3.8626609442059978E-2</v>
      </c>
      <c r="AD93" s="24">
        <f t="shared" si="21"/>
        <v>0.5036567941096397</v>
      </c>
      <c r="AE93" s="24">
        <f t="shared" si="22"/>
        <v>0.50508525540862492</v>
      </c>
      <c r="AF93" s="24">
        <f t="shared" si="20"/>
        <v>0.50221626575037548</v>
      </c>
      <c r="AG93" s="24">
        <f t="shared" si="20"/>
        <v>0.50635009919490614</v>
      </c>
      <c r="AH93" s="24">
        <f t="shared" si="20"/>
        <v>0.50529254669218271</v>
      </c>
      <c r="AI93" s="24">
        <f t="shared" si="20"/>
        <v>0.50556174596152448</v>
      </c>
      <c r="AJ93" s="24">
        <f t="shared" si="20"/>
        <v>0.50702246487098557</v>
      </c>
      <c r="AK93" s="24">
        <f t="shared" si="20"/>
        <v>0.50896879245369142</v>
      </c>
      <c r="AL93" s="24">
        <f t="shared" si="20"/>
        <v>0.50778590373169963</v>
      </c>
      <c r="AM93" s="24">
        <f t="shared" si="20"/>
        <v>0.50860450584746153</v>
      </c>
      <c r="AN93" s="24">
        <f t="shared" si="20"/>
        <v>0.50662810906802891</v>
      </c>
      <c r="AO93" s="24">
        <f>+NAC!AV66</f>
        <v>0.50684931506849318</v>
      </c>
      <c r="AQ93" s="24">
        <f t="shared" si="16"/>
        <v>2.3733280150719516E-3</v>
      </c>
      <c r="AR93" s="24">
        <f t="shared" si="18"/>
        <v>-4.9477117378218249E-3</v>
      </c>
    </row>
    <row r="94" spans="2:44" x14ac:dyDescent="0.25">
      <c r="B94" s="110">
        <f t="shared" si="14"/>
        <v>94</v>
      </c>
      <c r="D94" s="37">
        <f>+NAC!A67</f>
        <v>44593</v>
      </c>
      <c r="E94" s="19" cm="1">
        <f t="array" ref="E94">+SUMPRODUCT($E$3:$P$3/100,NAC!$C67:$N67)/D$3*100</f>
        <v>639.91172299326183</v>
      </c>
      <c r="F94" s="19" cm="1">
        <f t="array" ref="F94">+SUMPRODUCT($E$4:$P$4/100,NAC!$C67:$N67)/D$4*100</f>
        <v>639.79038071731327</v>
      </c>
      <c r="G94" s="19" cm="1">
        <f t="array" ref="G94">+SUMPRODUCT($E$5:$P$5/100,NAC!$C67:$N67)/D$5*100</f>
        <v>634.69468453180116</v>
      </c>
      <c r="H94" s="19" cm="1">
        <f t="array" ref="H94">+SUMPRODUCT($E$6:$P$6/100,NAC!$C67:$N67)/D$6*100</f>
        <v>634.94961183003181</v>
      </c>
      <c r="I94" s="19" cm="1">
        <f t="array" ref="I94">+SUMPRODUCT($E$7:$P$7/100,NAC!$C67:$N67)/D$7*100</f>
        <v>635.86641424583661</v>
      </c>
      <c r="J94" s="19" cm="1">
        <f t="array" ref="J94">+SUMPRODUCT($E$8:$P$8/100,NAC!$C67:$N67)/D$8*100</f>
        <v>633.42784548582938</v>
      </c>
      <c r="K94" s="19" cm="1">
        <f t="array" ref="K94">+SUMPRODUCT($E$9:$P$9/100,NAC!$C67:$N67)/D$9*100</f>
        <v>634.44620510552068</v>
      </c>
      <c r="L94" s="19" cm="1">
        <f t="array" ref="L94">+SUMPRODUCT($E$10:$P$10/100,NAC!$C67:$N67)/D$10*100</f>
        <v>633.69039526214522</v>
      </c>
      <c r="M94" s="19" cm="1">
        <f t="array" ref="M94">+SUMPRODUCT($E$11:$P$11/100,NAC!$C67:$N67)/D$11*100</f>
        <v>630.09018324225633</v>
      </c>
      <c r="N94" s="19" cm="1">
        <f t="array" ref="N94">+SUMPRODUCT($E$12:$P$12/100,NAC!$C67:$N67)/D$12*100</f>
        <v>628.84864614953688</v>
      </c>
      <c r="O94" s="19" cm="1">
        <f t="array" ref="O94">+SUMPRODUCT(_xlfn.ANCHORARRAY($E$30)/100,$E94:$N94)/$D$14*100</f>
        <v>633.45957289399996</v>
      </c>
      <c r="Q94" s="24">
        <f t="shared" si="24"/>
        <v>5.2518968105094599E-2</v>
      </c>
      <c r="R94" s="24">
        <f t="shared" si="24"/>
        <v>5.1220582352983657E-2</v>
      </c>
      <c r="S94" s="24">
        <f t="shared" si="23"/>
        <v>4.969295578119981E-2</v>
      </c>
      <c r="T94" s="24">
        <f t="shared" si="23"/>
        <v>4.8956559311670977E-2</v>
      </c>
      <c r="U94" s="24">
        <f t="shared" si="23"/>
        <v>4.8601855423737295E-2</v>
      </c>
      <c r="V94" s="24">
        <f t="shared" si="23"/>
        <v>4.8092694797323476E-2</v>
      </c>
      <c r="W94" s="24">
        <f t="shared" si="23"/>
        <v>4.7277359417180032E-2</v>
      </c>
      <c r="X94" s="24">
        <f t="shared" si="23"/>
        <v>4.6479903276980705E-2</v>
      </c>
      <c r="Y94" s="24">
        <f t="shared" si="23"/>
        <v>4.5471557409347163E-2</v>
      </c>
      <c r="Z94" s="24">
        <f t="shared" si="23"/>
        <v>4.3743727618864137E-2</v>
      </c>
      <c r="AA94" s="24">
        <f t="shared" si="23"/>
        <v>4.7346319619871124E-2</v>
      </c>
      <c r="AB94" s="24">
        <f>+NAC!Y67</f>
        <v>4.6942148760330538E-2</v>
      </c>
      <c r="AD94" s="24">
        <f t="shared" si="21"/>
        <v>0.52838181707009935</v>
      </c>
      <c r="AE94" s="24">
        <f t="shared" si="22"/>
        <v>0.52812829945083761</v>
      </c>
      <c r="AF94" s="24">
        <f t="shared" si="20"/>
        <v>0.52322936026671885</v>
      </c>
      <c r="AG94" s="24">
        <f t="shared" si="20"/>
        <v>0.5255352433280005</v>
      </c>
      <c r="AH94" s="24">
        <f t="shared" si="20"/>
        <v>0.52427728475286561</v>
      </c>
      <c r="AI94" s="24">
        <f t="shared" si="20"/>
        <v>0.5241269843312597</v>
      </c>
      <c r="AJ94" s="24">
        <f t="shared" si="20"/>
        <v>0.52376821344702873</v>
      </c>
      <c r="AK94" s="24">
        <f t="shared" si="20"/>
        <v>0.52430477039554901</v>
      </c>
      <c r="AL94" s="24">
        <f t="shared" si="20"/>
        <v>0.52188640444498491</v>
      </c>
      <c r="AM94" s="24">
        <f t="shared" si="20"/>
        <v>0.51963199690932838</v>
      </c>
      <c r="AN94" s="24">
        <f t="shared" si="20"/>
        <v>0.52354101800893549</v>
      </c>
      <c r="AO94" s="24">
        <f>+NAC!AV67</f>
        <v>0.52296225054099543</v>
      </c>
      <c r="AQ94" s="24">
        <f t="shared" si="16"/>
        <v>8.7752404862304623E-3</v>
      </c>
      <c r="AR94" s="24">
        <f t="shared" si="18"/>
        <v>8.7498201607709714E-3</v>
      </c>
    </row>
    <row r="95" spans="2:44" x14ac:dyDescent="0.25">
      <c r="B95" s="110">
        <f t="shared" si="14"/>
        <v>95</v>
      </c>
      <c r="D95" s="37">
        <f>+NAC!A68</f>
        <v>44621</v>
      </c>
      <c r="E95" s="19" cm="1">
        <f t="array" ref="E95">+SUMPRODUCT($E$3:$P$3/100,NAC!$C68:$N68)/D$3*100</f>
        <v>684.33087332400419</v>
      </c>
      <c r="F95" s="19" cm="1">
        <f t="array" ref="F95">+SUMPRODUCT($E$4:$P$4/100,NAC!$C68:$N68)/D$4*100</f>
        <v>683.99809185825075</v>
      </c>
      <c r="G95" s="19" cm="1">
        <f t="array" ref="G95">+SUMPRODUCT($E$5:$P$5/100,NAC!$C68:$N68)/D$5*100</f>
        <v>678.52648203911212</v>
      </c>
      <c r="H95" s="19" cm="1">
        <f t="array" ref="H95">+SUMPRODUCT($E$6:$P$6/100,NAC!$C68:$N68)/D$6*100</f>
        <v>678.1240507630755</v>
      </c>
      <c r="I95" s="19" cm="1">
        <f t="array" ref="I95">+SUMPRODUCT($E$7:$P$7/100,NAC!$C68:$N68)/D$7*100</f>
        <v>678.90832107614517</v>
      </c>
      <c r="J95" s="19" cm="1">
        <f t="array" ref="J95">+SUMPRODUCT($E$8:$P$8/100,NAC!$C68:$N68)/D$8*100</f>
        <v>677.00928826274321</v>
      </c>
      <c r="K95" s="19" cm="1">
        <f t="array" ref="K95">+SUMPRODUCT($E$9:$P$9/100,NAC!$C68:$N68)/D$9*100</f>
        <v>677.10006248612103</v>
      </c>
      <c r="L95" s="19" cm="1">
        <f t="array" ref="L95">+SUMPRODUCT($E$10:$P$10/100,NAC!$C68:$N68)/D$10*100</f>
        <v>676.05408835113712</v>
      </c>
      <c r="M95" s="19" cm="1">
        <f t="array" ref="M95">+SUMPRODUCT($E$11:$P$11/100,NAC!$C68:$N68)/D$11*100</f>
        <v>672.18884860170522</v>
      </c>
      <c r="N95" s="19" cm="1">
        <f t="array" ref="N95">+SUMPRODUCT($E$12:$P$12/100,NAC!$C68:$N68)/D$12*100</f>
        <v>669.36084744772961</v>
      </c>
      <c r="O95" s="19" cm="1">
        <f t="array" ref="O95">+SUMPRODUCT(_xlfn.ANCHORARRAY($E$30)/100,$E95:$N95)/$D$14*100</f>
        <v>676.06186503799995</v>
      </c>
      <c r="Q95" s="24">
        <f t="shared" si="24"/>
        <v>6.9414496929305569E-2</v>
      </c>
      <c r="R95" s="24">
        <f t="shared" si="24"/>
        <v>6.9097180066029162E-2</v>
      </c>
      <c r="S95" s="24">
        <f t="shared" si="23"/>
        <v>6.9059657462933632E-2</v>
      </c>
      <c r="T95" s="24">
        <f t="shared" si="23"/>
        <v>6.7996638045982438E-2</v>
      </c>
      <c r="U95" s="24">
        <f t="shared" si="23"/>
        <v>6.7690171812829547E-2</v>
      </c>
      <c r="V95" s="24">
        <f t="shared" si="23"/>
        <v>6.88025370016494E-2</v>
      </c>
      <c r="W95" s="24">
        <f t="shared" si="23"/>
        <v>6.7230061488832149E-2</v>
      </c>
      <c r="X95" s="24">
        <f t="shared" si="23"/>
        <v>6.6852351567466828E-2</v>
      </c>
      <c r="Y95" s="24">
        <f t="shared" si="23"/>
        <v>6.6813714098546528E-2</v>
      </c>
      <c r="Z95" s="24">
        <f t="shared" si="23"/>
        <v>6.4422817074109018E-2</v>
      </c>
      <c r="AA95" s="24">
        <f t="shared" si="23"/>
        <v>6.7253371749311119E-2</v>
      </c>
      <c r="AB95" s="24">
        <f>+NAC!Y68</f>
        <v>6.7413956425639521E-2</v>
      </c>
      <c r="AD95" s="24">
        <f t="shared" si="21"/>
        <v>0.55867373009899413</v>
      </c>
      <c r="AE95" s="24">
        <f t="shared" si="22"/>
        <v>0.5571045053105026</v>
      </c>
      <c r="AF95" s="24">
        <f t="shared" si="20"/>
        <v>0.55243859187436195</v>
      </c>
      <c r="AG95" s="24">
        <f t="shared" si="20"/>
        <v>0.55297293605978415</v>
      </c>
      <c r="AH95" s="24">
        <f t="shared" si="20"/>
        <v>0.55242301516078229</v>
      </c>
      <c r="AI95" s="24">
        <f t="shared" ref="AI95:AN124" si="25">+J95/J83-1</f>
        <v>0.55143300379021465</v>
      </c>
      <c r="AJ95" s="24">
        <f t="shared" si="25"/>
        <v>0.55049270413389317</v>
      </c>
      <c r="AK95" s="24">
        <f t="shared" si="25"/>
        <v>0.55035663834336734</v>
      </c>
      <c r="AL95" s="24">
        <f t="shared" si="25"/>
        <v>0.5475711513431416</v>
      </c>
      <c r="AM95" s="24">
        <f t="shared" si="25"/>
        <v>0.54373894651206189</v>
      </c>
      <c r="AN95" s="24">
        <f t="shared" si="25"/>
        <v>0.55033379759713208</v>
      </c>
      <c r="AO95" s="24">
        <f>+NAC!AV68</f>
        <v>0.55104381738930952</v>
      </c>
      <c r="AQ95" s="24">
        <f t="shared" si="16"/>
        <v>4.9916798551965513E-3</v>
      </c>
      <c r="AR95" s="24">
        <f t="shared" si="18"/>
        <v>1.4934783586932232E-2</v>
      </c>
    </row>
    <row r="96" spans="2:44" x14ac:dyDescent="0.25">
      <c r="B96" s="110">
        <f t="shared" si="14"/>
        <v>96</v>
      </c>
      <c r="D96" s="37">
        <f>+NAC!A69</f>
        <v>44652</v>
      </c>
      <c r="E96" s="19" cm="1">
        <f t="array" ref="E96">+SUMPRODUCT($E$3:$P$3/100,NAC!$C69:$N69)/D$3*100</f>
        <v>726.05162557934091</v>
      </c>
      <c r="F96" s="19" cm="1">
        <f t="array" ref="F96">+SUMPRODUCT($E$4:$P$4/100,NAC!$C69:$N69)/D$4*100</f>
        <v>725.81914410867898</v>
      </c>
      <c r="G96" s="19" cm="1">
        <f t="array" ref="G96">+SUMPRODUCT($E$5:$P$5/100,NAC!$C69:$N69)/D$5*100</f>
        <v>719.6343433119448</v>
      </c>
      <c r="H96" s="19" cm="1">
        <f t="array" ref="H96">+SUMPRODUCT($E$6:$P$6/100,NAC!$C69:$N69)/D$6*100</f>
        <v>719.12890361171844</v>
      </c>
      <c r="I96" s="19" cm="1">
        <f t="array" ref="I96">+SUMPRODUCT($E$7:$P$7/100,NAC!$C69:$N69)/D$7*100</f>
        <v>720.20324446090046</v>
      </c>
      <c r="J96" s="19" cm="1">
        <f t="array" ref="J96">+SUMPRODUCT($E$8:$P$8/100,NAC!$C69:$N69)/D$8*100</f>
        <v>718.05303808435326</v>
      </c>
      <c r="K96" s="19" cm="1">
        <f t="array" ref="K96">+SUMPRODUCT($E$9:$P$9/100,NAC!$C69:$N69)/D$9*100</f>
        <v>718.08359656845255</v>
      </c>
      <c r="L96" s="19" cm="1">
        <f t="array" ref="L96">+SUMPRODUCT($E$10:$P$10/100,NAC!$C69:$N69)/D$10*100</f>
        <v>717.09949204970906</v>
      </c>
      <c r="M96" s="19" cm="1">
        <f t="array" ref="M96">+SUMPRODUCT($E$11:$P$11/100,NAC!$C69:$N69)/D$11*100</f>
        <v>712.70597667425488</v>
      </c>
      <c r="N96" s="19" cm="1">
        <f t="array" ref="N96">+SUMPRODUCT($E$12:$P$12/100,NAC!$C69:$N69)/D$12*100</f>
        <v>709.73224829179094</v>
      </c>
      <c r="O96" s="19" cm="1">
        <f t="array" ref="O96">+SUMPRODUCT(_xlfn.ANCHORARRAY($E$30)/100,$E96:$N96)/$D$14*100</f>
        <v>717.01436834399988</v>
      </c>
      <c r="Q96" s="24">
        <f t="shared" si="24"/>
        <v>6.096576068924997E-2</v>
      </c>
      <c r="R96" s="24">
        <f t="shared" si="24"/>
        <v>6.1142059821849726E-2</v>
      </c>
      <c r="S96" s="24">
        <f t="shared" si="23"/>
        <v>6.0584018989642274E-2</v>
      </c>
      <c r="T96" s="24">
        <f t="shared" si="23"/>
        <v>6.0468070410570451E-2</v>
      </c>
      <c r="U96" s="24">
        <f t="shared" si="23"/>
        <v>6.0825478349268547E-2</v>
      </c>
      <c r="V96" s="24">
        <f t="shared" si="23"/>
        <v>6.0625091166668366E-2</v>
      </c>
      <c r="W96" s="24">
        <f t="shared" si="23"/>
        <v>6.0528031753315004E-2</v>
      </c>
      <c r="X96" s="24">
        <f t="shared" si="23"/>
        <v>6.0713195002902287E-2</v>
      </c>
      <c r="Y96" s="24">
        <f t="shared" si="23"/>
        <v>6.0276406186793752E-2</v>
      </c>
      <c r="Z96" s="24">
        <f t="shared" si="23"/>
        <v>6.0313358628604208E-2</v>
      </c>
      <c r="AA96" s="24">
        <f t="shared" si="23"/>
        <v>6.0575082583156803E-2</v>
      </c>
      <c r="AB96" s="24">
        <f>+NAC!Y69</f>
        <v>6.034610264753737E-2</v>
      </c>
      <c r="AD96" s="24">
        <f t="shared" si="21"/>
        <v>0.5877111991824433</v>
      </c>
      <c r="AE96" s="24">
        <f t="shared" si="22"/>
        <v>0.58646794071853492</v>
      </c>
      <c r="AF96" s="24">
        <f t="shared" ref="AF96:AH99" si="26">+G96/G84-1</f>
        <v>0.58136801335017529</v>
      </c>
      <c r="AG96" s="24">
        <f t="shared" si="26"/>
        <v>0.5815614833958227</v>
      </c>
      <c r="AH96" s="24">
        <f t="shared" si="26"/>
        <v>0.58194961133167511</v>
      </c>
      <c r="AI96" s="24">
        <f t="shared" si="25"/>
        <v>0.58087618690286735</v>
      </c>
      <c r="AJ96" s="24">
        <f t="shared" si="25"/>
        <v>0.57951883806937277</v>
      </c>
      <c r="AK96" s="24">
        <f t="shared" si="25"/>
        <v>0.57974209036415969</v>
      </c>
      <c r="AL96" s="24">
        <f t="shared" si="25"/>
        <v>0.5771237831670486</v>
      </c>
      <c r="AM96" s="24">
        <f t="shared" si="25"/>
        <v>0.57360002914517794</v>
      </c>
      <c r="AN96" s="24">
        <f t="shared" si="25"/>
        <v>0.57969124515026138</v>
      </c>
      <c r="AO96" s="24">
        <f>+NAC!AV69</f>
        <v>0.58011902137976645</v>
      </c>
      <c r="AQ96" s="24">
        <f t="shared" si="16"/>
        <v>6.5240206064576256E-4</v>
      </c>
      <c r="AR96" s="24">
        <f t="shared" si="18"/>
        <v>1.4111170037265364E-2</v>
      </c>
    </row>
    <row r="97" spans="2:44" x14ac:dyDescent="0.25">
      <c r="B97" s="110">
        <f t="shared" ref="B97:B124" si="27">+ROW()</f>
        <v>97</v>
      </c>
      <c r="D97" s="37">
        <f>+NAC!A70</f>
        <v>44682</v>
      </c>
      <c r="E97" s="19" cm="1">
        <f t="array" ref="E97">+SUMPRODUCT($E$3:$P$3/100,NAC!$C70:$N70)/D$3*100</f>
        <v>761.55987111074762</v>
      </c>
      <c r="F97" s="19" cm="1">
        <f t="array" ref="F97">+SUMPRODUCT($E$4:$P$4/100,NAC!$C70:$N70)/D$4*100</f>
        <v>761.68792995481601</v>
      </c>
      <c r="G97" s="19" cm="1">
        <f t="array" ref="G97">+SUMPRODUCT($E$5:$P$5/100,NAC!$C70:$N70)/D$5*100</f>
        <v>755.27465652841977</v>
      </c>
      <c r="H97" s="19" cm="1">
        <f t="array" ref="H97">+SUMPRODUCT($E$6:$P$6/100,NAC!$C70:$N70)/D$6*100</f>
        <v>755.19796962360442</v>
      </c>
      <c r="I97" s="19" cm="1">
        <f t="array" ref="I97">+SUMPRODUCT($E$7:$P$7/100,NAC!$C70:$N70)/D$7*100</f>
        <v>756.37344010041841</v>
      </c>
      <c r="J97" s="19" cm="1">
        <f t="array" ref="J97">+SUMPRODUCT($E$8:$P$8/100,NAC!$C70:$N70)/D$8*100</f>
        <v>754.04125510982044</v>
      </c>
      <c r="K97" s="19" cm="1">
        <f t="array" ref="K97">+SUMPRODUCT($E$9:$P$9/100,NAC!$C70:$N70)/D$9*100</f>
        <v>754.54972048963077</v>
      </c>
      <c r="L97" s="19" cm="1">
        <f t="array" ref="L97">+SUMPRODUCT($E$10:$P$10/100,NAC!$C70:$N70)/D$10*100</f>
        <v>753.76293934352373</v>
      </c>
      <c r="M97" s="19" cm="1">
        <f t="array" ref="M97">+SUMPRODUCT($E$11:$P$11/100,NAC!$C70:$N70)/D$11*100</f>
        <v>749.17703830444452</v>
      </c>
      <c r="N97" s="19" cm="1">
        <f t="array" ref="N97">+SUMPRODUCT($E$12:$P$12/100,NAC!$C70:$N70)/D$12*100</f>
        <v>746.61730581923825</v>
      </c>
      <c r="O97" s="19" cm="1">
        <f t="array" ref="O97">+SUMPRODUCT(_xlfn.ANCHORARRAY($E$30)/100,$E97:$N97)/$D$14*100</f>
        <v>753.32429800000011</v>
      </c>
      <c r="Q97" s="24">
        <f t="shared" si="24"/>
        <v>4.8905951423321214E-2</v>
      </c>
      <c r="R97" s="24">
        <f t="shared" si="24"/>
        <v>4.9418351854282783E-2</v>
      </c>
      <c r="S97" s="24">
        <f t="shared" si="23"/>
        <v>4.9525586914666908E-2</v>
      </c>
      <c r="T97" s="24">
        <f t="shared" si="23"/>
        <v>5.0156607293538658E-2</v>
      </c>
      <c r="U97" s="24">
        <f t="shared" si="23"/>
        <v>5.0222205908823314E-2</v>
      </c>
      <c r="V97" s="24">
        <f t="shared" si="23"/>
        <v>5.0119162675612117E-2</v>
      </c>
      <c r="W97" s="24">
        <f t="shared" si="23"/>
        <v>5.078256082640098E-2</v>
      </c>
      <c r="X97" s="24">
        <f t="shared" si="23"/>
        <v>5.1127420532705026E-2</v>
      </c>
      <c r="Y97" s="24">
        <f t="shared" si="23"/>
        <v>5.1172661411339471E-2</v>
      </c>
      <c r="Z97" s="24">
        <f t="shared" si="23"/>
        <v>5.1970384065573416E-2</v>
      </c>
      <c r="AA97" s="24">
        <f t="shared" si="23"/>
        <v>5.0640449144500277E-2</v>
      </c>
      <c r="AB97" s="24">
        <f>+NAC!Y70</f>
        <v>5.0495187613335268E-2</v>
      </c>
      <c r="AD97" s="24">
        <f t="shared" si="21"/>
        <v>0.61539795864736813</v>
      </c>
      <c r="AE97" s="24">
        <f t="shared" si="22"/>
        <v>0.61417460500586829</v>
      </c>
      <c r="AF97" s="24">
        <f t="shared" si="26"/>
        <v>0.60874864345868729</v>
      </c>
      <c r="AG97" s="24">
        <f t="shared" si="26"/>
        <v>0.60912439108936223</v>
      </c>
      <c r="AH97" s="24">
        <f t="shared" si="26"/>
        <v>0.60923748685331303</v>
      </c>
      <c r="AI97" s="24">
        <f t="shared" si="25"/>
        <v>0.60829694433119519</v>
      </c>
      <c r="AJ97" s="24">
        <f t="shared" si="25"/>
        <v>0.60627891776806964</v>
      </c>
      <c r="AK97" s="24">
        <f t="shared" si="25"/>
        <v>0.60690028580421451</v>
      </c>
      <c r="AL97" s="24">
        <f t="shared" si="25"/>
        <v>0.60432148259237306</v>
      </c>
      <c r="AM97" s="24">
        <f t="shared" si="25"/>
        <v>0.60128221120778846</v>
      </c>
      <c r="AN97" s="24">
        <f t="shared" si="25"/>
        <v>0.60705634357086047</v>
      </c>
      <c r="AO97" s="24">
        <f>+NAC!AV70</f>
        <v>0.60678472370386194</v>
      </c>
      <c r="AQ97" s="24">
        <f t="shared" ref="AQ97:AQ124" si="28">+Q97-Z97</f>
        <v>-3.0644326422522017E-3</v>
      </c>
      <c r="AR97" s="24">
        <f t="shared" si="18"/>
        <v>1.4115747439579662E-2</v>
      </c>
    </row>
    <row r="98" spans="2:44" x14ac:dyDescent="0.25">
      <c r="B98" s="110">
        <f t="shared" si="27"/>
        <v>98</v>
      </c>
      <c r="D98" s="37">
        <f>+NAC!A71</f>
        <v>44713</v>
      </c>
      <c r="E98" s="19" cm="1">
        <f t="array" ref="E98">+SUMPRODUCT($E$3:$P$3/100,NAC!$C71:$N71)/D$3*100</f>
        <v>800.77609149772684</v>
      </c>
      <c r="F98" s="19" cm="1">
        <f t="array" ref="F98">+SUMPRODUCT($E$4:$P$4/100,NAC!$C71:$N71)/D$4*100</f>
        <v>801.11306665282598</v>
      </c>
      <c r="G98" s="19" cm="1">
        <f t="array" ref="G98">+SUMPRODUCT($E$5:$P$5/100,NAC!$C71:$N71)/D$5*100</f>
        <v>794.54254585193269</v>
      </c>
      <c r="H98" s="19" cm="1">
        <f t="array" ref="H98">+SUMPRODUCT($E$6:$P$6/100,NAC!$C71:$N71)/D$6*100</f>
        <v>794.56738914325933</v>
      </c>
      <c r="I98" s="19" cm="1">
        <f t="array" ref="I98">+SUMPRODUCT($E$7:$P$7/100,NAC!$C71:$N71)/D$7*100</f>
        <v>796.15134569958309</v>
      </c>
      <c r="J98" s="19" cm="1">
        <f t="array" ref="J98">+SUMPRODUCT($E$8:$P$8/100,NAC!$C71:$N71)/D$8*100</f>
        <v>793.52909429743045</v>
      </c>
      <c r="K98" s="19" cm="1">
        <f t="array" ref="K98">+SUMPRODUCT($E$9:$P$9/100,NAC!$C71:$N71)/D$9*100</f>
        <v>794.3243815635451</v>
      </c>
      <c r="L98" s="19" cm="1">
        <f t="array" ref="L98">+SUMPRODUCT($E$10:$P$10/100,NAC!$C71:$N71)/D$10*100</f>
        <v>793.86984483088918</v>
      </c>
      <c r="M98" s="19" cm="1">
        <f t="array" ref="M98">+SUMPRODUCT($E$11:$P$11/100,NAC!$C71:$N71)/D$11*100</f>
        <v>789.3724915135947</v>
      </c>
      <c r="N98" s="19" cm="1">
        <f t="array" ref="N98">+SUMPRODUCT($E$12:$P$12/100,NAC!$C71:$N71)/D$12*100</f>
        <v>787.23240125989923</v>
      </c>
      <c r="O98" s="19" cm="1">
        <f t="array" ref="O98">+SUMPRODUCT(_xlfn.ANCHORARRAY($E$30)/100,$E98:$N98)/$D$14*100</f>
        <v>793.19902939300016</v>
      </c>
      <c r="Q98" s="24">
        <f t="shared" si="24"/>
        <v>5.1494599275276665E-2</v>
      </c>
      <c r="R98" s="24">
        <f t="shared" si="24"/>
        <v>5.1760222457967409E-2</v>
      </c>
      <c r="S98" s="24">
        <f t="shared" si="23"/>
        <v>5.1991535773232123E-2</v>
      </c>
      <c r="T98" s="24">
        <f t="shared" si="23"/>
        <v>5.2131257105043405E-2</v>
      </c>
      <c r="U98" s="24">
        <f t="shared" si="23"/>
        <v>5.2590299302264887E-2</v>
      </c>
      <c r="V98" s="24">
        <f t="shared" si="23"/>
        <v>5.2368274176004981E-2</v>
      </c>
      <c r="W98" s="24">
        <f t="shared" si="23"/>
        <v>5.2713108220495242E-2</v>
      </c>
      <c r="X98" s="24">
        <f t="shared" si="23"/>
        <v>5.3208911441435136E-2</v>
      </c>
      <c r="Y98" s="24">
        <f t="shared" si="23"/>
        <v>5.3652809888730113E-2</v>
      </c>
      <c r="Z98" s="24">
        <f t="shared" si="23"/>
        <v>5.4398813319891381E-2</v>
      </c>
      <c r="AA98" s="24">
        <f t="shared" si="23"/>
        <v>5.2931694223674164E-2</v>
      </c>
      <c r="AB98" s="24">
        <f>+NAC!Y71</f>
        <v>5.2981011817819557E-2</v>
      </c>
      <c r="AD98" s="24">
        <f t="shared" si="21"/>
        <v>0.64509111594490109</v>
      </c>
      <c r="AE98" s="24">
        <f t="shared" si="22"/>
        <v>0.64422366299065859</v>
      </c>
      <c r="AF98" s="24">
        <f t="shared" si="26"/>
        <v>0.63926778712151466</v>
      </c>
      <c r="AG98" s="24">
        <f t="shared" si="26"/>
        <v>0.63966720826254697</v>
      </c>
      <c r="AH98" s="24">
        <f t="shared" si="26"/>
        <v>0.64076836979173279</v>
      </c>
      <c r="AI98" s="24">
        <f t="shared" si="25"/>
        <v>0.63986667933256602</v>
      </c>
      <c r="AJ98" s="24">
        <f t="shared" si="25"/>
        <v>0.63845847756154051</v>
      </c>
      <c r="AK98" s="24">
        <f t="shared" si="25"/>
        <v>0.63999264734865946</v>
      </c>
      <c r="AL98" s="24">
        <f t="shared" si="25"/>
        <v>0.6384675743069046</v>
      </c>
      <c r="AM98" s="24">
        <f t="shared" si="25"/>
        <v>0.63690617058328258</v>
      </c>
      <c r="AN98" s="24">
        <f t="shared" si="25"/>
        <v>0.63959680621723325</v>
      </c>
      <c r="AO98" s="24">
        <f>+NAC!AV71</f>
        <v>0.63978494623655902</v>
      </c>
      <c r="AQ98" s="24">
        <f t="shared" si="28"/>
        <v>-2.9042140446147169E-3</v>
      </c>
      <c r="AR98" s="24">
        <f t="shared" si="18"/>
        <v>8.1849453616185119E-3</v>
      </c>
    </row>
    <row r="99" spans="2:44" x14ac:dyDescent="0.25">
      <c r="B99" s="110">
        <f t="shared" si="27"/>
        <v>99</v>
      </c>
      <c r="D99" s="37">
        <f>+NAC!A72</f>
        <v>44743</v>
      </c>
      <c r="E99" s="19" cm="1">
        <f t="array" ref="E99">+SUMPRODUCT($E$3:$P$3/100,NAC!$C72:$N72)/D$3*100</f>
        <v>857.41403520097185</v>
      </c>
      <c r="F99" s="19" cm="1">
        <f t="array" ref="F99">+SUMPRODUCT($E$4:$P$4/100,NAC!$C72:$N72)/D$4*100</f>
        <v>858.18511244141041</v>
      </c>
      <c r="G99" s="19" cm="1">
        <f t="array" ref="G99">+SUMPRODUCT($E$5:$P$5/100,NAC!$C72:$N72)/D$5*100</f>
        <v>851.12845870479214</v>
      </c>
      <c r="H99" s="19" cm="1">
        <f t="array" ref="H99">+SUMPRODUCT($E$6:$P$6/100,NAC!$C72:$N72)/D$6*100</f>
        <v>852.00501084300481</v>
      </c>
      <c r="I99" s="19" cm="1">
        <f t="array" ref="I99">+SUMPRODUCT($E$7:$P$7/100,NAC!$C72:$N72)/D$7*100</f>
        <v>853.62876241301115</v>
      </c>
      <c r="J99" s="19" cm="1">
        <f t="array" ref="J99">+SUMPRODUCT($E$8:$P$8/100,NAC!$C72:$N72)/D$8*100</f>
        <v>851.17566829425618</v>
      </c>
      <c r="K99" s="19" cm="1">
        <f t="array" ref="K99">+SUMPRODUCT($E$9:$P$9/100,NAC!$C72:$N72)/D$9*100</f>
        <v>852.28407545970981</v>
      </c>
      <c r="L99" s="19" cm="1">
        <f t="array" ref="L99">+SUMPRODUCT($E$10:$P$10/100,NAC!$C72:$N72)/D$10*100</f>
        <v>852.52357976682379</v>
      </c>
      <c r="M99" s="19" cm="1">
        <f t="array" ref="M99">+SUMPRODUCT($E$11:$P$11/100,NAC!$C72:$N72)/D$11*100</f>
        <v>848.12693243979106</v>
      </c>
      <c r="N99" s="19" cm="1">
        <f t="array" ref="N99">+SUMPRODUCT($E$12:$P$12/100,NAC!$C72:$N72)/D$12*100</f>
        <v>847.68892570821049</v>
      </c>
      <c r="O99" s="19" cm="1">
        <f t="array" ref="O99">+SUMPRODUCT(_xlfn.ANCHORARRAY($E$30)/100,$E99:$N99)/$D$14*100</f>
        <v>851.46124901399992</v>
      </c>
      <c r="Q99" s="24">
        <f t="shared" si="24"/>
        <v>7.0728814589497313E-2</v>
      </c>
      <c r="R99" s="24">
        <f t="shared" si="24"/>
        <v>7.1240937346135569E-2</v>
      </c>
      <c r="S99" s="24">
        <f t="shared" si="23"/>
        <v>7.1218228839069031E-2</v>
      </c>
      <c r="T99" s="24">
        <f t="shared" si="23"/>
        <v>7.2287917279964642E-2</v>
      </c>
      <c r="U99" s="24">
        <f t="shared" si="23"/>
        <v>7.2194083479093063E-2</v>
      </c>
      <c r="V99" s="24">
        <f t="shared" si="23"/>
        <v>7.2645822832576146E-2</v>
      </c>
      <c r="W99" s="24">
        <f t="shared" si="23"/>
        <v>7.2967285458463538E-2</v>
      </c>
      <c r="X99" s="24">
        <f t="shared" si="23"/>
        <v>7.3883313893134517E-2</v>
      </c>
      <c r="Y99" s="24">
        <f t="shared" si="23"/>
        <v>7.4431832319792113E-2</v>
      </c>
      <c r="Z99" s="24">
        <f t="shared" si="23"/>
        <v>7.679628576206432E-2</v>
      </c>
      <c r="AA99" s="24">
        <f t="shared" si="23"/>
        <v>7.3452207405731773E-2</v>
      </c>
      <c r="AB99" s="24">
        <f>+NAC!Y72</f>
        <v>7.4148802017654392E-2</v>
      </c>
      <c r="AD99" s="24">
        <f t="shared" si="21"/>
        <v>0.71050296936946311</v>
      </c>
      <c r="AE99" s="24">
        <f t="shared" si="22"/>
        <v>0.71088441847694384</v>
      </c>
      <c r="AF99" s="24">
        <f t="shared" si="26"/>
        <v>0.70581208750680169</v>
      </c>
      <c r="AG99" s="24">
        <f t="shared" si="26"/>
        <v>0.7079680564185391</v>
      </c>
      <c r="AH99" s="24">
        <f t="shared" si="26"/>
        <v>0.70855965684254563</v>
      </c>
      <c r="AI99" s="24">
        <f t="shared" si="25"/>
        <v>0.70851973245432065</v>
      </c>
      <c r="AJ99" s="24">
        <f t="shared" si="25"/>
        <v>0.70757230115596448</v>
      </c>
      <c r="AK99" s="24">
        <f t="shared" si="25"/>
        <v>0.71041774065833274</v>
      </c>
      <c r="AL99" s="24">
        <f t="shared" si="25"/>
        <v>0.70904750864605748</v>
      </c>
      <c r="AM99" s="24">
        <f t="shared" si="25"/>
        <v>0.71115220892957365</v>
      </c>
      <c r="AN99" s="24">
        <f t="shared" si="25"/>
        <v>0.70921975690007821</v>
      </c>
      <c r="AO99" s="24">
        <f>+NAC!AV72</f>
        <v>0.71009837382051777</v>
      </c>
      <c r="AQ99" s="24">
        <f t="shared" si="28"/>
        <v>-6.0674711725670072E-3</v>
      </c>
      <c r="AR99" s="24">
        <f t="shared" si="18"/>
        <v>-6.4923956011053718E-4</v>
      </c>
    </row>
    <row r="100" spans="2:44" x14ac:dyDescent="0.25">
      <c r="B100" s="110">
        <f t="shared" si="27"/>
        <v>100</v>
      </c>
      <c r="D100" s="37">
        <f>+NAC!A73</f>
        <v>44774</v>
      </c>
      <c r="E100" s="19" cm="1">
        <f t="array" ref="E100">+SUMPRODUCT($E$3:$P$3/100,NAC!$C73:$N73)/D$3*100</f>
        <v>918.46714851427862</v>
      </c>
      <c r="F100" s="19" cm="1">
        <f t="array" ref="F100">+SUMPRODUCT($E$4:$P$4/100,NAC!$C73:$N73)/D$4*100</f>
        <v>919.08361969320163</v>
      </c>
      <c r="G100" s="19" cm="1">
        <f t="array" ref="G100">+SUMPRODUCT($E$5:$P$5/100,NAC!$C73:$N73)/D$5*100</f>
        <v>911.01813650241684</v>
      </c>
      <c r="H100" s="19" cm="1">
        <f t="array" ref="H100">+SUMPRODUCT($E$6:$P$6/100,NAC!$C73:$N73)/D$6*100</f>
        <v>912.04501201748849</v>
      </c>
      <c r="I100" s="19" cm="1">
        <f t="array" ref="I100">+SUMPRODUCT($E$7:$P$7/100,NAC!$C73:$N73)/D$7*100</f>
        <v>913.38546500620396</v>
      </c>
      <c r="J100" s="19" cm="1">
        <f t="array" ref="J100">+SUMPRODUCT($E$8:$P$8/100,NAC!$C73:$N73)/D$8*100</f>
        <v>910.74540423161795</v>
      </c>
      <c r="K100" s="19" cm="1">
        <f t="array" ref="K100">+SUMPRODUCT($E$9:$P$9/100,NAC!$C73:$N73)/D$9*100</f>
        <v>911.64990556847249</v>
      </c>
      <c r="L100" s="19" cm="1">
        <f t="array" ref="L100">+SUMPRODUCT($E$10:$P$10/100,NAC!$C73:$N73)/D$10*100</f>
        <v>911.91829397344861</v>
      </c>
      <c r="M100" s="19" cm="1">
        <f t="array" ref="M100">+SUMPRODUCT($E$11:$P$11/100,NAC!$C73:$N73)/D$11*100</f>
        <v>906.68320569656225</v>
      </c>
      <c r="N100" s="19" cm="1">
        <f t="array" ref="N100">+SUMPRODUCT($E$12:$P$12/100,NAC!$C73:$N73)/D$12*100</f>
        <v>906.23068051646601</v>
      </c>
      <c r="O100" s="19" cm="1">
        <f t="array" ref="O100">+SUMPRODUCT(_xlfn.ANCHORARRAY($E$30)/100,$E100:$N100)/$D$14*100</f>
        <v>910.906473979</v>
      </c>
      <c r="Q100" s="24">
        <f t="shared" si="24"/>
        <v>7.120610441021813E-2</v>
      </c>
      <c r="R100" s="24">
        <f t="shared" si="24"/>
        <v>7.0961971221504827E-2</v>
      </c>
      <c r="S100" s="24">
        <f t="shared" si="23"/>
        <v>7.0365027963889215E-2</v>
      </c>
      <c r="T100" s="24">
        <f t="shared" si="23"/>
        <v>7.0469070498867081E-2</v>
      </c>
      <c r="U100" s="24">
        <f t="shared" si="23"/>
        <v>7.0003150344037701E-2</v>
      </c>
      <c r="V100" s="24">
        <f t="shared" ref="V100:AA124" si="29">+J100/J99-1</f>
        <v>6.9985242948425341E-2</v>
      </c>
      <c r="W100" s="24">
        <f t="shared" si="29"/>
        <v>6.9654979857205035E-2</v>
      </c>
      <c r="X100" s="24">
        <f t="shared" si="29"/>
        <v>6.9669291989401749E-2</v>
      </c>
      <c r="Y100" s="24">
        <f t="shared" si="29"/>
        <v>6.9041874532062675E-2</v>
      </c>
      <c r="Z100" s="24">
        <f t="shared" si="29"/>
        <v>6.9060421851501852E-2</v>
      </c>
      <c r="AA100" s="24">
        <f t="shared" si="29"/>
        <v>6.9815537740370637E-2</v>
      </c>
      <c r="AB100" s="24">
        <f>+NAC!Y73</f>
        <v>6.9617281051890245E-2</v>
      </c>
      <c r="AD100" s="24">
        <f t="shared" ref="AD100:AH124" si="30">+E100/E88-1</f>
        <v>0.79279518632667356</v>
      </c>
      <c r="AE100" s="24">
        <f t="shared" si="30"/>
        <v>0.79160429874104987</v>
      </c>
      <c r="AF100" s="24">
        <f t="shared" si="30"/>
        <v>0.7848034186380386</v>
      </c>
      <c r="AG100" s="24">
        <f t="shared" si="30"/>
        <v>0.78620706309580113</v>
      </c>
      <c r="AH100" s="24">
        <f t="shared" si="30"/>
        <v>0.78551874523994458</v>
      </c>
      <c r="AI100" s="24">
        <f t="shared" si="25"/>
        <v>0.78495892735591988</v>
      </c>
      <c r="AJ100" s="24">
        <f t="shared" si="25"/>
        <v>0.78251239852690579</v>
      </c>
      <c r="AK100" s="24">
        <f t="shared" si="25"/>
        <v>0.78450531591396921</v>
      </c>
      <c r="AL100" s="24">
        <f t="shared" si="25"/>
        <v>0.78117481270913691</v>
      </c>
      <c r="AM100" s="24">
        <f t="shared" si="25"/>
        <v>0.78148009926333306</v>
      </c>
      <c r="AN100" s="24">
        <f t="shared" si="25"/>
        <v>0.78449954069376249</v>
      </c>
      <c r="AO100" s="24">
        <f>+NAC!AV73</f>
        <v>0.78507053291536066</v>
      </c>
      <c r="AQ100" s="24">
        <f t="shared" si="28"/>
        <v>2.1456825587162776E-3</v>
      </c>
      <c r="AR100" s="24">
        <f t="shared" si="18"/>
        <v>1.1315087063340501E-2</v>
      </c>
    </row>
    <row r="101" spans="2:44" x14ac:dyDescent="0.25">
      <c r="B101" s="110">
        <f t="shared" si="27"/>
        <v>101</v>
      </c>
      <c r="D101" s="37">
        <f>+NAC!A74</f>
        <v>44805</v>
      </c>
      <c r="E101" s="19" cm="1">
        <f t="array" ref="E101">+SUMPRODUCT($E$3:$P$3/100,NAC!$C74:$N74)/D$3*100</f>
        <v>978.66539487065563</v>
      </c>
      <c r="F101" s="19" cm="1">
        <f t="array" ref="F101">+SUMPRODUCT($E$4:$P$4/100,NAC!$C74:$N74)/D$4*100</f>
        <v>979.00138290762493</v>
      </c>
      <c r="G101" s="19" cm="1">
        <f t="array" ref="G101">+SUMPRODUCT($E$5:$P$5/100,NAC!$C74:$N74)/D$5*100</f>
        <v>969.17236881949339</v>
      </c>
      <c r="H101" s="19" cm="1">
        <f t="array" ref="H101">+SUMPRODUCT($E$6:$P$6/100,NAC!$C74:$N74)/D$6*100</f>
        <v>970.32537109700957</v>
      </c>
      <c r="I101" s="19" cm="1">
        <f t="array" ref="I101">+SUMPRODUCT($E$7:$P$7/100,NAC!$C74:$N74)/D$7*100</f>
        <v>970.90322503244943</v>
      </c>
      <c r="J101" s="19" cm="1">
        <f t="array" ref="J101">+SUMPRODUCT($E$8:$P$8/100,NAC!$C74:$N74)/D$8*100</f>
        <v>967.91559950875342</v>
      </c>
      <c r="K101" s="19" cm="1">
        <f t="array" ref="K101">+SUMPRODUCT($E$9:$P$9/100,NAC!$C74:$N74)/D$9*100</f>
        <v>968.19257253025432</v>
      </c>
      <c r="L101" s="19" cm="1">
        <f t="array" ref="L101">+SUMPRODUCT($E$10:$P$10/100,NAC!$C74:$N74)/D$10*100</f>
        <v>968.15594885931284</v>
      </c>
      <c r="M101" s="19" cm="1">
        <f t="array" ref="M101">+SUMPRODUCT($E$11:$P$11/100,NAC!$C74:$N74)/D$11*100</f>
        <v>961.53892937824457</v>
      </c>
      <c r="N101" s="19" cm="1">
        <f t="array" ref="N101">+SUMPRODUCT($E$12:$P$12/100,NAC!$C74:$N74)/D$12*100</f>
        <v>960.50148143404556</v>
      </c>
      <c r="O101" s="19" cm="1">
        <f t="array" ref="O101">+SUMPRODUCT(_xlfn.ANCHORARRAY($E$30)/100,$E101:$N101)/$D$14*100</f>
        <v>967.58815414200012</v>
      </c>
      <c r="Q101" s="24">
        <f t="shared" si="24"/>
        <v>6.5542078945070914E-2</v>
      </c>
      <c r="R101" s="24">
        <f t="shared" si="24"/>
        <v>6.5192939935567962E-2</v>
      </c>
      <c r="S101" s="24">
        <f t="shared" si="24"/>
        <v>6.383432995125915E-2</v>
      </c>
      <c r="T101" s="24">
        <f t="shared" si="24"/>
        <v>6.3900748659983408E-2</v>
      </c>
      <c r="U101" s="24">
        <f t="shared" si="24"/>
        <v>6.2972055314953757E-2</v>
      </c>
      <c r="V101" s="24">
        <f t="shared" si="29"/>
        <v>6.277297147095573E-2</v>
      </c>
      <c r="W101" s="24">
        <f t="shared" si="29"/>
        <v>6.2022347193162686E-2</v>
      </c>
      <c r="X101" s="24">
        <f t="shared" si="29"/>
        <v>6.1669620247251755E-2</v>
      </c>
      <c r="Y101" s="24">
        <f t="shared" si="29"/>
        <v>6.0501532770246058E-2</v>
      </c>
      <c r="Z101" s="24">
        <f t="shared" si="29"/>
        <v>5.98862983613071E-2</v>
      </c>
      <c r="AA101" s="24">
        <f t="shared" si="29"/>
        <v>6.2225576150979123E-2</v>
      </c>
      <c r="AB101" s="24">
        <f>+NAC!Y74</f>
        <v>6.1683679069256758E-2</v>
      </c>
      <c r="AD101" s="24">
        <f t="shared" si="30"/>
        <v>0.84604552336051975</v>
      </c>
      <c r="AE101" s="24">
        <f t="shared" si="30"/>
        <v>0.84348514809726427</v>
      </c>
      <c r="AF101" s="24">
        <f t="shared" si="30"/>
        <v>0.83452007983174048</v>
      </c>
      <c r="AG101" s="24">
        <f t="shared" si="30"/>
        <v>0.8353418982642411</v>
      </c>
      <c r="AH101" s="24">
        <f t="shared" si="30"/>
        <v>0.83314790813748663</v>
      </c>
      <c r="AI101" s="24">
        <f t="shared" si="25"/>
        <v>0.83224665112556084</v>
      </c>
      <c r="AJ101" s="24">
        <f t="shared" si="25"/>
        <v>0.82842026520654488</v>
      </c>
      <c r="AK101" s="24">
        <f t="shared" si="25"/>
        <v>0.82932736653734285</v>
      </c>
      <c r="AL101" s="24">
        <f t="shared" si="25"/>
        <v>0.82394121144748689</v>
      </c>
      <c r="AM101" s="24">
        <f t="shared" si="25"/>
        <v>0.82261528216336099</v>
      </c>
      <c r="AN101" s="24">
        <f t="shared" si="25"/>
        <v>0.83059401811499778</v>
      </c>
      <c r="AO101" s="24">
        <f>+NAC!AV74</f>
        <v>0.83027436140018906</v>
      </c>
      <c r="AQ101" s="24">
        <f t="shared" si="28"/>
        <v>5.6557805837638142E-3</v>
      </c>
      <c r="AR101" s="24">
        <f t="shared" si="18"/>
        <v>2.3430241197158752E-2</v>
      </c>
    </row>
    <row r="102" spans="2:44" x14ac:dyDescent="0.25">
      <c r="B102" s="110">
        <f t="shared" si="27"/>
        <v>102</v>
      </c>
      <c r="D102" s="37">
        <f>+NAC!A75</f>
        <v>44835</v>
      </c>
      <c r="E102" s="19" cm="1">
        <f t="array" ref="E102">+SUMPRODUCT($E$3:$P$3/100,NAC!$C75:$N75)/D$3*100</f>
        <v>1040.6510415719329</v>
      </c>
      <c r="F102" s="19" cm="1">
        <f t="array" ref="F102">+SUMPRODUCT($E$4:$P$4/100,NAC!$C75:$N75)/D$4*100</f>
        <v>1041.0297568016408</v>
      </c>
      <c r="G102" s="19" cm="1">
        <f t="array" ref="G102">+SUMPRODUCT($E$5:$P$5/100,NAC!$C75:$N75)/D$5*100</f>
        <v>1030.7999193324943</v>
      </c>
      <c r="H102" s="19" cm="1">
        <f t="array" ref="H102">+SUMPRODUCT($E$6:$P$6/100,NAC!$C75:$N75)/D$6*100</f>
        <v>1031.4745686335393</v>
      </c>
      <c r="I102" s="19" cm="1">
        <f t="array" ref="I102">+SUMPRODUCT($E$7:$P$7/100,NAC!$C75:$N75)/D$7*100</f>
        <v>1032.741900185636</v>
      </c>
      <c r="J102" s="19" cm="1">
        <f t="array" ref="J102">+SUMPRODUCT($E$8:$P$8/100,NAC!$C75:$N75)/D$8*100</f>
        <v>1029.4831418423553</v>
      </c>
      <c r="K102" s="19" cm="1">
        <f t="array" ref="K102">+SUMPRODUCT($E$9:$P$9/100,NAC!$C75:$N75)/D$9*100</f>
        <v>1029.4064103124986</v>
      </c>
      <c r="L102" s="19" cm="1">
        <f t="array" ref="L102">+SUMPRODUCT($E$10:$P$10/100,NAC!$C75:$N75)/D$10*100</f>
        <v>1029.3780291561231</v>
      </c>
      <c r="M102" s="19" cm="1">
        <f t="array" ref="M102">+SUMPRODUCT($E$11:$P$11/100,NAC!$C75:$N75)/D$11*100</f>
        <v>1022.6107816997358</v>
      </c>
      <c r="N102" s="19" cm="1">
        <f t="array" ref="N102">+SUMPRODUCT($E$12:$P$12/100,NAC!$C75:$N75)/D$12*100</f>
        <v>1020.9656906997686</v>
      </c>
      <c r="O102" s="19" cm="1">
        <f t="array" ref="O102">+SUMPRODUCT(_xlfn.ANCHORARRAY($E$30)/100,$E102:$N102)/$D$14*100</f>
        <v>1028.8541269939999</v>
      </c>
      <c r="Q102" s="24">
        <f t="shared" si="24"/>
        <v>6.3336914767962549E-2</v>
      </c>
      <c r="R102" s="24">
        <f t="shared" si="24"/>
        <v>6.335882152667871E-2</v>
      </c>
      <c r="S102" s="24">
        <f t="shared" si="24"/>
        <v>6.3587812133012678E-2</v>
      </c>
      <c r="T102" s="24">
        <f t="shared" si="24"/>
        <v>6.3019271017717537E-2</v>
      </c>
      <c r="U102" s="24">
        <f t="shared" si="24"/>
        <v>6.3691904155658507E-2</v>
      </c>
      <c r="V102" s="24">
        <f t="shared" si="29"/>
        <v>6.360837904136396E-2</v>
      </c>
      <c r="W102" s="24">
        <f t="shared" si="29"/>
        <v>6.32248578630068E-2</v>
      </c>
      <c r="X102" s="24">
        <f t="shared" si="29"/>
        <v>6.3235763173218551E-2</v>
      </c>
      <c r="Y102" s="24">
        <f t="shared" si="29"/>
        <v>6.3514695511061481E-2</v>
      </c>
      <c r="Z102" s="24">
        <f t="shared" si="29"/>
        <v>6.2950667369558788E-2</v>
      </c>
      <c r="AA102" s="24">
        <f t="shared" si="29"/>
        <v>6.3318233682104985E-2</v>
      </c>
      <c r="AB102" s="24">
        <f>+NAC!Y75</f>
        <v>6.3475653881939431E-2</v>
      </c>
      <c r="AD102" s="24">
        <f t="shared" si="30"/>
        <v>0.89651054722521106</v>
      </c>
      <c r="AE102" s="24">
        <f t="shared" si="30"/>
        <v>0.89352729524439312</v>
      </c>
      <c r="AF102" s="24">
        <f t="shared" si="30"/>
        <v>0.88541668216486169</v>
      </c>
      <c r="AG102" s="24">
        <f t="shared" si="30"/>
        <v>0.8853150631305029</v>
      </c>
      <c r="AH102" s="24">
        <f t="shared" si="30"/>
        <v>0.8834705097729767</v>
      </c>
      <c r="AI102" s="24">
        <f t="shared" si="25"/>
        <v>0.88285435456684969</v>
      </c>
      <c r="AJ102" s="24">
        <f t="shared" si="25"/>
        <v>0.87799158916135966</v>
      </c>
      <c r="AK102" s="24">
        <f t="shared" si="25"/>
        <v>0.87871570200806248</v>
      </c>
      <c r="AL102" s="24">
        <f t="shared" si="25"/>
        <v>0.87387509525002161</v>
      </c>
      <c r="AM102" s="24">
        <f t="shared" si="25"/>
        <v>0.87116191566293266</v>
      </c>
      <c r="AN102" s="24">
        <f t="shared" si="25"/>
        <v>0.88038081833249215</v>
      </c>
      <c r="AO102" s="24">
        <f>+NAC!AV75</f>
        <v>0.88027782855053927</v>
      </c>
      <c r="AQ102" s="24">
        <f t="shared" si="28"/>
        <v>3.8624739840376066E-4</v>
      </c>
      <c r="AR102" s="24">
        <f t="shared" si="18"/>
        <v>2.5348631562278401E-2</v>
      </c>
    </row>
    <row r="103" spans="2:44" x14ac:dyDescent="0.25">
      <c r="B103" s="110">
        <f t="shared" si="27"/>
        <v>103</v>
      </c>
      <c r="D103" s="37">
        <f>+NAC!A76</f>
        <v>44866</v>
      </c>
      <c r="E103" s="19" cm="1">
        <f t="array" ref="E103">+SUMPRODUCT($E$3:$P$3/100,NAC!$C76:$N76)/D$3*100</f>
        <v>1088.9845733476791</v>
      </c>
      <c r="F103" s="19" cm="1">
        <f t="array" ref="F103">+SUMPRODUCT($E$4:$P$4/100,NAC!$C76:$N76)/D$4*100</f>
        <v>1089.7306332459691</v>
      </c>
      <c r="G103" s="19" cm="1">
        <f t="array" ref="G103">+SUMPRODUCT($E$5:$P$5/100,NAC!$C76:$N76)/D$5*100</f>
        <v>1080.3273548954228</v>
      </c>
      <c r="H103" s="19" cm="1">
        <f t="array" ref="H103">+SUMPRODUCT($E$6:$P$6/100,NAC!$C76:$N76)/D$6*100</f>
        <v>1081.3801954169048</v>
      </c>
      <c r="I103" s="19" cm="1">
        <f t="array" ref="I103">+SUMPRODUCT($E$7:$P$7/100,NAC!$C76:$N76)/D$7*100</f>
        <v>1082.6165548787135</v>
      </c>
      <c r="J103" s="19" cm="1">
        <f t="array" ref="J103">+SUMPRODUCT($E$8:$P$8/100,NAC!$C76:$N76)/D$8*100</f>
        <v>1079.3932074653992</v>
      </c>
      <c r="K103" s="19" cm="1">
        <f t="array" ref="K103">+SUMPRODUCT($E$9:$P$9/100,NAC!$C76:$N76)/D$9*100</f>
        <v>1079.9728398837296</v>
      </c>
      <c r="L103" s="19" cm="1">
        <f t="array" ref="L103">+SUMPRODUCT($E$10:$P$10/100,NAC!$C76:$N76)/D$10*100</f>
        <v>1080.2633208499251</v>
      </c>
      <c r="M103" s="19" cm="1">
        <f t="array" ref="M103">+SUMPRODUCT($E$11:$P$11/100,NAC!$C76:$N76)/D$11*100</f>
        <v>1073.6573897526073</v>
      </c>
      <c r="N103" s="19" cm="1">
        <f t="array" ref="N103">+SUMPRODUCT($E$12:$P$12/100,NAC!$C76:$N76)/D$12*100</f>
        <v>1072.7918723024309</v>
      </c>
      <c r="O103" s="19" cm="1">
        <f t="array" ref="O103">+SUMPRODUCT(_xlfn.ANCHORARRAY($E$30)/100,$E103:$N103)/$D$14*100</f>
        <v>1079.2574903289999</v>
      </c>
      <c r="Q103" s="24">
        <f t="shared" si="24"/>
        <v>4.6445474846916079E-2</v>
      </c>
      <c r="R103" s="24">
        <f t="shared" si="24"/>
        <v>4.6781445127901167E-2</v>
      </c>
      <c r="S103" s="24">
        <f t="shared" si="24"/>
        <v>4.8047574154837402E-2</v>
      </c>
      <c r="T103" s="24">
        <f t="shared" si="24"/>
        <v>4.8382799053861891E-2</v>
      </c>
      <c r="U103" s="24">
        <f t="shared" si="24"/>
        <v>4.829343583727197E-2</v>
      </c>
      <c r="V103" s="24">
        <f t="shared" si="29"/>
        <v>4.8480702203365089E-2</v>
      </c>
      <c r="W103" s="24">
        <f t="shared" si="29"/>
        <v>4.9121929943957365E-2</v>
      </c>
      <c r="X103" s="24">
        <f t="shared" si="29"/>
        <v>4.9433046220655585E-2</v>
      </c>
      <c r="Y103" s="24">
        <f t="shared" si="29"/>
        <v>4.9917924753369203E-2</v>
      </c>
      <c r="Z103" s="24">
        <f t="shared" si="29"/>
        <v>5.0761922829297701E-2</v>
      </c>
      <c r="AA103" s="24">
        <f t="shared" si="29"/>
        <v>4.8989805272262821E-2</v>
      </c>
      <c r="AB103" s="24">
        <f>+NAC!Y76</f>
        <v>4.9188295907455881E-2</v>
      </c>
      <c r="AD103" s="24">
        <f t="shared" si="30"/>
        <v>0.93722948012457441</v>
      </c>
      <c r="AE103" s="24">
        <f t="shared" si="30"/>
        <v>0.93468879586911124</v>
      </c>
      <c r="AF103" s="24">
        <f t="shared" si="30"/>
        <v>0.9286081648448623</v>
      </c>
      <c r="AG103" s="24">
        <f t="shared" si="30"/>
        <v>0.92884631710439547</v>
      </c>
      <c r="AH103" s="24">
        <f t="shared" si="30"/>
        <v>0.92640577494203225</v>
      </c>
      <c r="AI103" s="24">
        <f t="shared" si="25"/>
        <v>0.92617840627753689</v>
      </c>
      <c r="AJ103" s="24">
        <f t="shared" si="25"/>
        <v>0.92213058308577756</v>
      </c>
      <c r="AK103" s="24">
        <f t="shared" si="25"/>
        <v>0.92279052054126653</v>
      </c>
      <c r="AL103" s="24">
        <f t="shared" si="25"/>
        <v>0.91863112317612083</v>
      </c>
      <c r="AM103" s="24">
        <f t="shared" si="25"/>
        <v>0.91676188717639251</v>
      </c>
      <c r="AN103" s="24">
        <f t="shared" si="25"/>
        <v>0.92417682418554259</v>
      </c>
      <c r="AO103" s="24">
        <f>+NAC!AV76</f>
        <v>0.92422891781066152</v>
      </c>
      <c r="AQ103" s="24">
        <f t="shared" si="28"/>
        <v>-4.3164479823816215E-3</v>
      </c>
      <c r="AR103" s="24">
        <f t="shared" si="18"/>
        <v>2.0467592948181901E-2</v>
      </c>
    </row>
    <row r="104" spans="2:44" x14ac:dyDescent="0.25">
      <c r="B104" s="110">
        <f t="shared" si="27"/>
        <v>104</v>
      </c>
      <c r="D104" s="37">
        <f>+NAC!A77</f>
        <v>44896</v>
      </c>
      <c r="E104" s="19" cm="1">
        <f t="array" ref="E104">+SUMPRODUCT($E$3:$P$3/100,NAC!$C77:$N77)/D$3*100</f>
        <v>1142.9493965288741</v>
      </c>
      <c r="F104" s="19" cm="1">
        <f t="array" ref="F104">+SUMPRODUCT($E$4:$P$4/100,NAC!$C77:$N77)/D$4*100</f>
        <v>1143.8779823180485</v>
      </c>
      <c r="G104" s="19" cm="1">
        <f t="array" ref="G104">+SUMPRODUCT($E$5:$P$5/100,NAC!$C77:$N77)/D$5*100</f>
        <v>1134.483125454226</v>
      </c>
      <c r="H104" s="19" cm="1">
        <f t="array" ref="H104">+SUMPRODUCT($E$6:$P$6/100,NAC!$C77:$N77)/D$6*100</f>
        <v>1136.393512436983</v>
      </c>
      <c r="I104" s="19" cm="1">
        <f t="array" ref="I104">+SUMPRODUCT($E$7:$P$7/100,NAC!$C77:$N77)/D$7*100</f>
        <v>1137.5903280836997</v>
      </c>
      <c r="J104" s="19" cm="1">
        <f t="array" ref="J104">+SUMPRODUCT($E$8:$P$8/100,NAC!$C77:$N77)/D$8*100</f>
        <v>1134.215264140247</v>
      </c>
      <c r="K104" s="19" cm="1">
        <f t="array" ref="K104">+SUMPRODUCT($E$9:$P$9/100,NAC!$C77:$N77)/D$9*100</f>
        <v>1135.4375121354431</v>
      </c>
      <c r="L104" s="19" cm="1">
        <f t="array" ref="L104">+SUMPRODUCT($E$10:$P$10/100,NAC!$C77:$N77)/D$10*100</f>
        <v>1136.2144549607926</v>
      </c>
      <c r="M104" s="19" cm="1">
        <f t="array" ref="M104">+SUMPRODUCT($E$11:$P$11/100,NAC!$C77:$N77)/D$11*100</f>
        <v>1129.7709612882365</v>
      </c>
      <c r="N104" s="19" cm="1">
        <f t="array" ref="N104">+SUMPRODUCT($E$12:$P$12/100,NAC!$C77:$N77)/D$12*100</f>
        <v>1129.7022470694662</v>
      </c>
      <c r="O104" s="19" cm="1">
        <f t="array" ref="O104">+SUMPRODUCT(_xlfn.ANCHORARRAY($E$30)/100,$E104:$N104)/$D$14*100</f>
        <v>1134.7275217670001</v>
      </c>
      <c r="Q104" s="24">
        <f t="shared" si="24"/>
        <v>4.955517690696043E-2</v>
      </c>
      <c r="R104" s="24">
        <f t="shared" si="24"/>
        <v>4.9688746393034E-2</v>
      </c>
      <c r="S104" s="24">
        <f t="shared" si="24"/>
        <v>5.0129037567548718E-2</v>
      </c>
      <c r="T104" s="24">
        <f t="shared" si="24"/>
        <v>5.0873242596114698E-2</v>
      </c>
      <c r="U104" s="24">
        <f t="shared" si="24"/>
        <v>5.0778618669049314E-2</v>
      </c>
      <c r="V104" s="24">
        <f t="shared" si="29"/>
        <v>5.0789699523475118E-2</v>
      </c>
      <c r="W104" s="24">
        <f t="shared" si="29"/>
        <v>5.13574695616279E-2</v>
      </c>
      <c r="X104" s="24">
        <f t="shared" si="29"/>
        <v>5.179397747842307E-2</v>
      </c>
      <c r="Y104" s="24">
        <f t="shared" si="29"/>
        <v>5.226394571601567E-2</v>
      </c>
      <c r="Z104" s="24">
        <f t="shared" si="29"/>
        <v>5.3048849675654264E-2</v>
      </c>
      <c r="AA104" s="24">
        <f t="shared" si="29"/>
        <v>5.1396475757690352E-2</v>
      </c>
      <c r="AB104" s="24">
        <f>+NAC!Y77</f>
        <v>5.123691281386078E-2</v>
      </c>
      <c r="AD104" s="24">
        <f t="shared" si="30"/>
        <v>0.95557073175575269</v>
      </c>
      <c r="AE104" s="24">
        <f t="shared" si="30"/>
        <v>0.95423166185416086</v>
      </c>
      <c r="AF104" s="24">
        <f t="shared" si="30"/>
        <v>0.94976482408519858</v>
      </c>
      <c r="AG104" s="24">
        <f t="shared" si="30"/>
        <v>0.95044387710028522</v>
      </c>
      <c r="AH104" s="24">
        <f t="shared" si="30"/>
        <v>0.94972514895580784</v>
      </c>
      <c r="AI104" s="24">
        <f t="shared" si="25"/>
        <v>0.94965121580649092</v>
      </c>
      <c r="AJ104" s="24">
        <f t="shared" si="25"/>
        <v>0.94667249502948914</v>
      </c>
      <c r="AK104" s="24">
        <f t="shared" si="25"/>
        <v>0.94850557316478756</v>
      </c>
      <c r="AL104" s="24">
        <f t="shared" si="25"/>
        <v>0.94633771323856863</v>
      </c>
      <c r="AM104" s="24">
        <f t="shared" si="25"/>
        <v>0.94606089483932498</v>
      </c>
      <c r="AN104" s="24">
        <f t="shared" si="25"/>
        <v>0.94879940635294147</v>
      </c>
      <c r="AO104" s="24">
        <f>+NAC!AV77</f>
        <v>0.94781115879828315</v>
      </c>
      <c r="AQ104" s="24">
        <f t="shared" si="28"/>
        <v>-3.493672768693834E-3</v>
      </c>
      <c r="AR104" s="24">
        <f t="shared" si="18"/>
        <v>9.5098369164277052E-3</v>
      </c>
    </row>
    <row r="105" spans="2:44" x14ac:dyDescent="0.25">
      <c r="B105" s="110">
        <f t="shared" si="27"/>
        <v>105</v>
      </c>
      <c r="D105" s="37">
        <f>+NAC!A78</f>
        <v>44927</v>
      </c>
      <c r="E105" s="19" cm="1">
        <f t="array" ref="E105">+SUMPRODUCT($E$3:$P$3/100,NAC!$C78:$N78)/D$3*100</f>
        <v>1213.0694743994718</v>
      </c>
      <c r="F105" s="19" cm="1">
        <f t="array" ref="F105">+SUMPRODUCT($E$4:$P$4/100,NAC!$C78:$N78)/D$4*100</f>
        <v>1213.339160924947</v>
      </c>
      <c r="G105" s="19" cm="1">
        <f t="array" ref="G105">+SUMPRODUCT($E$5:$P$5/100,NAC!$C78:$N78)/D$5*100</f>
        <v>1203.3569656890081</v>
      </c>
      <c r="H105" s="19" cm="1">
        <f t="array" ref="H105">+SUMPRODUCT($E$6:$P$6/100,NAC!$C78:$N78)/D$6*100</f>
        <v>1205.1740800980956</v>
      </c>
      <c r="I105" s="19" cm="1">
        <f t="array" ref="I105">+SUMPRODUCT($E$7:$P$7/100,NAC!$C78:$N78)/D$7*100</f>
        <v>1206.2484480199271</v>
      </c>
      <c r="J105" s="19" cm="1">
        <f t="array" ref="J105">+SUMPRODUCT($E$8:$P$8/100,NAC!$C78:$N78)/D$8*100</f>
        <v>1202.2139096324645</v>
      </c>
      <c r="K105" s="19" cm="1">
        <f t="array" ref="K105">+SUMPRODUCT($E$9:$P$9/100,NAC!$C78:$N78)/D$9*100</f>
        <v>1203.5939619542432</v>
      </c>
      <c r="L105" s="19" cm="1">
        <f t="array" ref="L105">+SUMPRODUCT($E$10:$P$10/100,NAC!$C78:$N78)/D$10*100</f>
        <v>1203.959909703653</v>
      </c>
      <c r="M105" s="19" cm="1">
        <f t="array" ref="M105">+SUMPRODUCT($E$11:$P$11/100,NAC!$C78:$N78)/D$11*100</f>
        <v>1197.2593229653551</v>
      </c>
      <c r="N105" s="19" cm="1">
        <f t="array" ref="N105">+SUMPRODUCT($E$12:$P$12/100,NAC!$C78:$N78)/D$12*100</f>
        <v>1197.2389423963248</v>
      </c>
      <c r="O105" s="19" cm="1">
        <f t="array" ref="O105">+SUMPRODUCT(_xlfn.ANCHORARRAY($E$30)/100,$E105:$N105)/$D$14*100</f>
        <v>1202.9541728439999</v>
      </c>
      <c r="Q105" s="24">
        <f t="shared" si="24"/>
        <v>6.1350115835006935E-2</v>
      </c>
      <c r="R105" s="24">
        <f t="shared" si="24"/>
        <v>6.0724290248280521E-2</v>
      </c>
      <c r="S105" s="24">
        <f t="shared" si="24"/>
        <v>6.0709444406417568E-2</v>
      </c>
      <c r="T105" s="24">
        <f t="shared" si="24"/>
        <v>6.0525308274255618E-2</v>
      </c>
      <c r="U105" s="24">
        <f t="shared" si="24"/>
        <v>6.0353994088437668E-2</v>
      </c>
      <c r="V105" s="24">
        <f t="shared" si="29"/>
        <v>5.995215162596268E-2</v>
      </c>
      <c r="W105" s="24">
        <f t="shared" si="29"/>
        <v>6.0026596875962568E-2</v>
      </c>
      <c r="X105" s="24">
        <f t="shared" si="29"/>
        <v>5.9623827568007881E-2</v>
      </c>
      <c r="Y105" s="24">
        <f t="shared" si="29"/>
        <v>5.973632177637489E-2</v>
      </c>
      <c r="Z105" s="24">
        <f t="shared" si="29"/>
        <v>5.9782739657333384E-2</v>
      </c>
      <c r="AA105" s="24">
        <f t="shared" si="29"/>
        <v>6.0126021241431626E-2</v>
      </c>
      <c r="AB105" s="24">
        <f>+NAC!Y78</f>
        <v>6.0285563194077296E-2</v>
      </c>
      <c r="AD105" s="24">
        <f t="shared" si="30"/>
        <v>0.99524182095374081</v>
      </c>
      <c r="AE105" s="24">
        <f t="shared" si="30"/>
        <v>0.99360155729313493</v>
      </c>
      <c r="AF105" s="24">
        <f t="shared" si="30"/>
        <v>0.99017789333747119</v>
      </c>
      <c r="AG105" s="24">
        <f t="shared" si="30"/>
        <v>0.99098516303953676</v>
      </c>
      <c r="AH105" s="24">
        <f t="shared" si="30"/>
        <v>0.98921398010286699</v>
      </c>
      <c r="AI105" s="24">
        <f t="shared" si="25"/>
        <v>0.98922675289573148</v>
      </c>
      <c r="AJ105" s="24">
        <f t="shared" si="25"/>
        <v>0.98676687817252628</v>
      </c>
      <c r="AK105" s="24">
        <f t="shared" si="25"/>
        <v>0.98822620521940707</v>
      </c>
      <c r="AL105" s="24">
        <f t="shared" si="25"/>
        <v>0.98654193049409544</v>
      </c>
      <c r="AM105" s="24">
        <f t="shared" si="25"/>
        <v>0.98714053729560836</v>
      </c>
      <c r="AN105" s="24">
        <f t="shared" si="25"/>
        <v>0.9889345421737854</v>
      </c>
      <c r="AO105" s="24">
        <f>+NAC!AV78</f>
        <v>0.98842975206611561</v>
      </c>
      <c r="AQ105" s="24">
        <f t="shared" si="28"/>
        <v>1.5673761776735518E-3</v>
      </c>
      <c r="AR105" s="24">
        <f t="shared" si="18"/>
        <v>8.1012836581324521E-3</v>
      </c>
    </row>
    <row r="106" spans="2:44" x14ac:dyDescent="0.25">
      <c r="B106" s="110">
        <f t="shared" si="27"/>
        <v>106</v>
      </c>
      <c r="D106" s="37">
        <f>+NAC!A79</f>
        <v>44958</v>
      </c>
      <c r="E106" s="19" cm="1">
        <f t="array" ref="E106">+SUMPRODUCT($E$3:$P$3/100,NAC!$C79:$N79)/D$3*100</f>
        <v>1300.8895885088648</v>
      </c>
      <c r="F106" s="19" cm="1">
        <f t="array" ref="F106">+SUMPRODUCT($E$4:$P$4/100,NAC!$C79:$N79)/D$4*100</f>
        <v>1299.1914890319231</v>
      </c>
      <c r="G106" s="19" cm="1">
        <f t="array" ref="G106">+SUMPRODUCT($E$5:$P$5/100,NAC!$C79:$N79)/D$5*100</f>
        <v>1286.5462534253816</v>
      </c>
      <c r="H106" s="19" cm="1">
        <f t="array" ref="H106">+SUMPRODUCT($E$6:$P$6/100,NAC!$C79:$N79)/D$6*100</f>
        <v>1287.2122857421218</v>
      </c>
      <c r="I106" s="19" cm="1">
        <f t="array" ref="I106">+SUMPRODUCT($E$7:$P$7/100,NAC!$C79:$N79)/D$7*100</f>
        <v>1288.254678175974</v>
      </c>
      <c r="J106" s="19" cm="1">
        <f t="array" ref="J106">+SUMPRODUCT($E$8:$P$8/100,NAC!$C79:$N79)/D$8*100</f>
        <v>1283.0937787332837</v>
      </c>
      <c r="K106" s="19" cm="1">
        <f t="array" ref="K106">+SUMPRODUCT($E$9:$P$9/100,NAC!$C79:$N79)/D$9*100</f>
        <v>1283.1146859832152</v>
      </c>
      <c r="L106" s="19" cm="1">
        <f t="array" ref="L106">+SUMPRODUCT($E$10:$P$10/100,NAC!$C79:$N79)/D$10*100</f>
        <v>1282.3582446262358</v>
      </c>
      <c r="M106" s="19" cm="1">
        <f t="array" ref="M106">+SUMPRODUCT($E$11:$P$11/100,NAC!$C79:$N79)/D$11*100</f>
        <v>1274.3441742885975</v>
      </c>
      <c r="N106" s="19" cm="1">
        <f t="array" ref="N106">+SUMPRODUCT($E$12:$P$12/100,NAC!$C79:$N79)/D$12*100</f>
        <v>1271.8715551774048</v>
      </c>
      <c r="O106" s="19" cm="1">
        <f t="array" ref="O106">+SUMPRODUCT(_xlfn.ANCHORARRAY($E$30)/100,$E106:$N106)/$D$14*100</f>
        <v>1282.7996917099999</v>
      </c>
      <c r="Q106" s="24">
        <f t="shared" si="24"/>
        <v>7.2394958378511731E-2</v>
      </c>
      <c r="R106" s="24">
        <f t="shared" si="24"/>
        <v>7.0757073431578332E-2</v>
      </c>
      <c r="S106" s="24">
        <f t="shared" si="24"/>
        <v>6.9131014410791725E-2</v>
      </c>
      <c r="T106" s="24">
        <f t="shared" si="24"/>
        <v>6.807166449957891E-2</v>
      </c>
      <c r="U106" s="24">
        <f t="shared" si="24"/>
        <v>6.7984526977556969E-2</v>
      </c>
      <c r="V106" s="24">
        <f t="shared" si="29"/>
        <v>6.7275772183958082E-2</v>
      </c>
      <c r="W106" s="24">
        <f t="shared" si="29"/>
        <v>6.6069394282982419E-2</v>
      </c>
      <c r="X106" s="24">
        <f t="shared" si="29"/>
        <v>6.5117064356303933E-2</v>
      </c>
      <c r="Y106" s="24">
        <f t="shared" si="29"/>
        <v>6.4384423528496493E-2</v>
      </c>
      <c r="Z106" s="24">
        <f t="shared" si="29"/>
        <v>6.2337274656051322E-2</v>
      </c>
      <c r="AA106" s="24">
        <f t="shared" si="29"/>
        <v>6.6374530857838732E-2</v>
      </c>
      <c r="AB106" s="24">
        <f>+NAC!Y79</f>
        <v>6.6251039068994322E-2</v>
      </c>
      <c r="AD106" s="24">
        <f t="shared" si="30"/>
        <v>1.0329203884932783</v>
      </c>
      <c r="AE106" s="24">
        <f t="shared" si="30"/>
        <v>1.0306518012592023</v>
      </c>
      <c r="AF106" s="24">
        <f t="shared" si="30"/>
        <v>1.0270317126957438</v>
      </c>
      <c r="AG106" s="24">
        <f t="shared" si="30"/>
        <v>1.027266828358488</v>
      </c>
      <c r="AH106" s="24">
        <f t="shared" si="30"/>
        <v>1.0259832086019145</v>
      </c>
      <c r="AI106" s="24">
        <f t="shared" si="25"/>
        <v>1.0256352603968186</v>
      </c>
      <c r="AJ106" s="24">
        <f t="shared" si="25"/>
        <v>1.0224168348044707</v>
      </c>
      <c r="AK106" s="24">
        <f t="shared" si="25"/>
        <v>1.0236352865909377</v>
      </c>
      <c r="AL106" s="24">
        <f t="shared" si="25"/>
        <v>1.0224790167832833</v>
      </c>
      <c r="AM106" s="24">
        <f t="shared" si="25"/>
        <v>1.0225400228896424</v>
      </c>
      <c r="AN106" s="24">
        <f t="shared" si="25"/>
        <v>1.0250695491891437</v>
      </c>
      <c r="AO106" s="24">
        <f>+NAC!AV79</f>
        <v>1.0251026207767606</v>
      </c>
      <c r="AQ106" s="24">
        <f t="shared" si="28"/>
        <v>1.0057683722460409E-2</v>
      </c>
      <c r="AR106" s="24">
        <f t="shared" si="18"/>
        <v>1.0380365603635866E-2</v>
      </c>
    </row>
    <row r="107" spans="2:44" x14ac:dyDescent="0.25">
      <c r="B107" s="110">
        <f t="shared" si="27"/>
        <v>107</v>
      </c>
      <c r="D107" s="37">
        <f>+NAC!A80</f>
        <v>44986</v>
      </c>
      <c r="E107" s="19" cm="1">
        <f t="array" ref="E107">+SUMPRODUCT($E$3:$P$3/100,NAC!$C80:$N80)/D$3*100</f>
        <v>1405.9682306981545</v>
      </c>
      <c r="F107" s="19" cm="1">
        <f t="array" ref="F107">+SUMPRODUCT($E$4:$P$4/100,NAC!$C80:$N80)/D$4*100</f>
        <v>1402.9203891066302</v>
      </c>
      <c r="G107" s="19" cm="1">
        <f t="array" ref="G107">+SUMPRODUCT($E$5:$P$5/100,NAC!$C80:$N80)/D$5*100</f>
        <v>1388.6120992715539</v>
      </c>
      <c r="H107" s="19" cm="1">
        <f t="array" ref="H107">+SUMPRODUCT($E$6:$P$6/100,NAC!$C80:$N80)/D$6*100</f>
        <v>1388.0958231207846</v>
      </c>
      <c r="I107" s="19" cm="1">
        <f t="array" ref="I107">+SUMPRODUCT($E$7:$P$7/100,NAC!$C80:$N80)/D$7*100</f>
        <v>1388.4508107259501</v>
      </c>
      <c r="J107" s="19" cm="1">
        <f t="array" ref="J107">+SUMPRODUCT($E$8:$P$8/100,NAC!$C80:$N80)/D$8*100</f>
        <v>1384.4706023417209</v>
      </c>
      <c r="K107" s="19" cm="1">
        <f t="array" ref="K107">+SUMPRODUCT($E$9:$P$9/100,NAC!$C80:$N80)/D$9*100</f>
        <v>1381.8281886073557</v>
      </c>
      <c r="L107" s="19" cm="1">
        <f t="array" ref="L107">+SUMPRODUCT($E$10:$P$10/100,NAC!$C80:$N80)/D$10*100</f>
        <v>1380.5013588911684</v>
      </c>
      <c r="M107" s="19" cm="1">
        <f t="array" ref="M107">+SUMPRODUCT($E$11:$P$11/100,NAC!$C80:$N80)/D$11*100</f>
        <v>1372.1501312186504</v>
      </c>
      <c r="N107" s="19" cm="1">
        <f t="array" ref="N107">+SUMPRODUCT($E$12:$P$12/100,NAC!$C80:$N80)/D$12*100</f>
        <v>1365.8376425907911</v>
      </c>
      <c r="O107" s="19" cm="1">
        <f t="array" ref="O107">+SUMPRODUCT(_xlfn.ANCHORARRAY($E$30)/100,$E107:$N107)/$D$14*100</f>
        <v>1381.9388896109999</v>
      </c>
      <c r="Q107" s="24">
        <f t="shared" si="24"/>
        <v>8.0774450896893724E-2</v>
      </c>
      <c r="R107" s="24">
        <f t="shared" si="24"/>
        <v>7.9841117302884568E-2</v>
      </c>
      <c r="S107" s="24">
        <f t="shared" si="24"/>
        <v>7.9333211359036593E-2</v>
      </c>
      <c r="T107" s="24">
        <f t="shared" si="24"/>
        <v>7.8373659493546466E-2</v>
      </c>
      <c r="U107" s="24">
        <f t="shared" si="24"/>
        <v>7.7776649483503268E-2</v>
      </c>
      <c r="V107" s="24">
        <f t="shared" si="29"/>
        <v>7.9009675901102083E-2</v>
      </c>
      <c r="W107" s="24">
        <f t="shared" si="29"/>
        <v>7.6932719812570216E-2</v>
      </c>
      <c r="X107" s="24">
        <f t="shared" si="29"/>
        <v>7.65333046956298E-2</v>
      </c>
      <c r="Y107" s="24">
        <f t="shared" si="29"/>
        <v>7.6750032607676877E-2</v>
      </c>
      <c r="Z107" s="24">
        <f t="shared" si="29"/>
        <v>7.3880170549359914E-2</v>
      </c>
      <c r="AA107" s="24">
        <f t="shared" si="29"/>
        <v>7.7283459406546351E-2</v>
      </c>
      <c r="AB107" s="24">
        <f>+NAC!Y80</f>
        <v>7.6791143681297358E-2</v>
      </c>
      <c r="AD107" s="24">
        <f t="shared" si="30"/>
        <v>1.0545152725156721</v>
      </c>
      <c r="AE107" s="24">
        <f t="shared" si="30"/>
        <v>1.0510589222482309</v>
      </c>
      <c r="AF107" s="24">
        <f t="shared" si="30"/>
        <v>1.0465112799996956</v>
      </c>
      <c r="AG107" s="24">
        <f t="shared" si="30"/>
        <v>1.0469644478157001</v>
      </c>
      <c r="AH107" s="24">
        <f t="shared" si="30"/>
        <v>1.0451226883257245</v>
      </c>
      <c r="AI107" s="24">
        <f t="shared" si="25"/>
        <v>1.044980218653095</v>
      </c>
      <c r="AJ107" s="24">
        <f t="shared" si="25"/>
        <v>1.0408035165935021</v>
      </c>
      <c r="AK107" s="24">
        <f t="shared" si="25"/>
        <v>1.0419983884102288</v>
      </c>
      <c r="AL107" s="24">
        <f t="shared" si="25"/>
        <v>1.0413164158748134</v>
      </c>
      <c r="AM107" s="24">
        <f t="shared" si="25"/>
        <v>1.0405102088040028</v>
      </c>
      <c r="AN107" s="24">
        <f t="shared" si="25"/>
        <v>1.0441012296017083</v>
      </c>
      <c r="AO107" s="24">
        <f>+NAC!AV80</f>
        <v>1.0428930631563378</v>
      </c>
      <c r="AQ107" s="24">
        <f t="shared" si="28"/>
        <v>6.8942803475338099E-3</v>
      </c>
      <c r="AR107" s="24">
        <f t="shared" si="18"/>
        <v>1.4005063711669319E-2</v>
      </c>
    </row>
    <row r="108" spans="2:44" x14ac:dyDescent="0.25">
      <c r="B108" s="110">
        <f t="shared" si="27"/>
        <v>108</v>
      </c>
      <c r="D108" s="37">
        <f>+NAC!A81</f>
        <v>45017</v>
      </c>
      <c r="E108" s="19" cm="1">
        <f t="array" ref="E108">+SUMPRODUCT($E$3:$P$3/100,NAC!$C81:$N81)/D$3*100</f>
        <v>1530.756681784771</v>
      </c>
      <c r="F108" s="19" cm="1">
        <f t="array" ref="F108">+SUMPRODUCT($E$4:$P$4/100,NAC!$C81:$N81)/D$4*100</f>
        <v>1526.1539268330232</v>
      </c>
      <c r="G108" s="19" cm="1">
        <f t="array" ref="G108">+SUMPRODUCT($E$5:$P$5/100,NAC!$C81:$N81)/D$5*100</f>
        <v>1508.2509149824421</v>
      </c>
      <c r="H108" s="19" cm="1">
        <f t="array" ref="H108">+SUMPRODUCT($E$6:$P$6/100,NAC!$C81:$N81)/D$6*100</f>
        <v>1506.6991834008063</v>
      </c>
      <c r="I108" s="19" cm="1">
        <f t="array" ref="I108">+SUMPRODUCT($E$7:$P$7/100,NAC!$C81:$N81)/D$7*100</f>
        <v>1507.0446875395849</v>
      </c>
      <c r="J108" s="19" cm="1">
        <f t="array" ref="J108">+SUMPRODUCT($E$8:$P$8/100,NAC!$C81:$N81)/D$8*100</f>
        <v>1502.2077809333143</v>
      </c>
      <c r="K108" s="19" cm="1">
        <f t="array" ref="K108">+SUMPRODUCT($E$9:$P$9/100,NAC!$C81:$N81)/D$9*100</f>
        <v>1497.8711545045717</v>
      </c>
      <c r="L108" s="19" cm="1">
        <f t="array" ref="L108">+SUMPRODUCT($E$10:$P$10/100,NAC!$C81:$N81)/D$10*100</f>
        <v>1495.9683447030714</v>
      </c>
      <c r="M108" s="19" cm="1">
        <f t="array" ref="M108">+SUMPRODUCT($E$11:$P$11/100,NAC!$C81:$N81)/D$11*100</f>
        <v>1485.4330343518111</v>
      </c>
      <c r="N108" s="19" cm="1">
        <f t="array" ref="N108">+SUMPRODUCT($E$12:$P$12/100,NAC!$C81:$N81)/D$12*100</f>
        <v>1477.1858727095084</v>
      </c>
      <c r="O108" s="19" cm="1">
        <f t="array" ref="O108">+SUMPRODUCT(_xlfn.ANCHORARRAY($E$30)/100,$E108:$N108)/$D$14*100</f>
        <v>1498.4781107839999</v>
      </c>
      <c r="Q108" s="24">
        <f t="shared" si="24"/>
        <v>8.8756238129684473E-2</v>
      </c>
      <c r="R108" s="24">
        <f t="shared" si="24"/>
        <v>8.7840720459460453E-2</v>
      </c>
      <c r="S108" s="24">
        <f t="shared" si="24"/>
        <v>8.6157117436646891E-2</v>
      </c>
      <c r="T108" s="24">
        <f t="shared" si="24"/>
        <v>8.5443208101708468E-2</v>
      </c>
      <c r="U108" s="24">
        <f t="shared" si="24"/>
        <v>8.541453243966779E-2</v>
      </c>
      <c r="V108" s="24">
        <f t="shared" si="29"/>
        <v>8.50412991019458E-2</v>
      </c>
      <c r="W108" s="24">
        <f t="shared" si="29"/>
        <v>8.3977854015387488E-2</v>
      </c>
      <c r="X108" s="24">
        <f t="shared" si="29"/>
        <v>8.364134165333037E-2</v>
      </c>
      <c r="Y108" s="24">
        <f t="shared" si="29"/>
        <v>8.2558679663245371E-2</v>
      </c>
      <c r="Z108" s="24">
        <f t="shared" si="29"/>
        <v>8.1523767281377779E-2</v>
      </c>
      <c r="AA108" s="24">
        <f t="shared" si="29"/>
        <v>8.4330227659925372E-2</v>
      </c>
      <c r="AB108" s="24">
        <f>+NAC!Y81</f>
        <v>8.3984940631335103E-2</v>
      </c>
      <c r="AD108" s="24">
        <f t="shared" si="30"/>
        <v>1.1083303553839285</v>
      </c>
      <c r="AE108" s="24">
        <f t="shared" si="30"/>
        <v>1.1026641956477627</v>
      </c>
      <c r="AF108" s="24">
        <f t="shared" si="30"/>
        <v>1.0958573322683272</v>
      </c>
      <c r="AG108" s="24">
        <f t="shared" si="30"/>
        <v>1.0951726120777967</v>
      </c>
      <c r="AH108" s="24">
        <f t="shared" si="30"/>
        <v>1.0925269347650124</v>
      </c>
      <c r="AI108" s="24">
        <f t="shared" si="25"/>
        <v>1.0920568554949037</v>
      </c>
      <c r="AJ108" s="24">
        <f t="shared" si="25"/>
        <v>1.0859286602040972</v>
      </c>
      <c r="AK108" s="24">
        <f t="shared" si="25"/>
        <v>1.0861377832343679</v>
      </c>
      <c r="AL108" s="24">
        <f t="shared" si="25"/>
        <v>1.0842157677467243</v>
      </c>
      <c r="AM108" s="24">
        <f t="shared" si="25"/>
        <v>1.0813283830132452</v>
      </c>
      <c r="AN108" s="24">
        <f t="shared" si="25"/>
        <v>1.0898857497721433</v>
      </c>
      <c r="AO108" s="24">
        <f>+NAC!AV81</f>
        <v>1.0884363230576093</v>
      </c>
      <c r="AQ108" s="24">
        <f t="shared" si="28"/>
        <v>7.2324708483066935E-3</v>
      </c>
      <c r="AR108" s="24">
        <f t="shared" si="18"/>
        <v>2.7001972370683358E-2</v>
      </c>
    </row>
    <row r="109" spans="2:44" x14ac:dyDescent="0.25">
      <c r="B109" s="110">
        <f t="shared" si="27"/>
        <v>109</v>
      </c>
      <c r="D109" s="37">
        <f>+NAC!A82</f>
        <v>45047</v>
      </c>
      <c r="E109" s="19" cm="1">
        <f t="array" ref="E109">+SUMPRODUCT($E$3:$P$3/100,NAC!$C82:$N82)/D$3*100</f>
        <v>1643.1130110838033</v>
      </c>
      <c r="F109" s="19" cm="1">
        <f t="array" ref="F109">+SUMPRODUCT($E$4:$P$4/100,NAC!$C82:$N82)/D$4*100</f>
        <v>1639.3563997081333</v>
      </c>
      <c r="G109" s="19" cm="1">
        <f t="array" ref="G109">+SUMPRODUCT($E$5:$P$5/100,NAC!$C82:$N82)/D$5*100</f>
        <v>1622.1963468954093</v>
      </c>
      <c r="H109" s="19" cm="1">
        <f t="array" ref="H109">+SUMPRODUCT($E$6:$P$6/100,NAC!$C82:$N82)/D$6*100</f>
        <v>1621.2617413911137</v>
      </c>
      <c r="I109" s="19" cm="1">
        <f t="array" ref="I109">+SUMPRODUCT($E$7:$P$7/100,NAC!$C82:$N82)/D$7*100</f>
        <v>1622.3868491060293</v>
      </c>
      <c r="J109" s="19" cm="1">
        <f t="array" ref="J109">+SUMPRODUCT($E$8:$P$8/100,NAC!$C82:$N82)/D$8*100</f>
        <v>1617.3333839583102</v>
      </c>
      <c r="K109" s="19" cm="1">
        <f t="array" ref="K109">+SUMPRODUCT($E$9:$P$9/100,NAC!$C82:$N82)/D$9*100</f>
        <v>1614.1301066333849</v>
      </c>
      <c r="L109" s="19" cm="1">
        <f t="array" ref="L109">+SUMPRODUCT($E$10:$P$10/100,NAC!$C82:$N82)/D$10*100</f>
        <v>1613.2826476642958</v>
      </c>
      <c r="M109" s="19" cm="1">
        <f t="array" ref="M109">+SUMPRODUCT($E$11:$P$11/100,NAC!$C82:$N82)/D$11*100</f>
        <v>1603.2820012088325</v>
      </c>
      <c r="N109" s="19" cm="1">
        <f t="array" ref="N109">+SUMPRODUCT($E$12:$P$12/100,NAC!$C82:$N82)/D$12*100</f>
        <v>1596.9166806907633</v>
      </c>
      <c r="O109" s="19" cm="1">
        <f t="array" ref="O109">+SUMPRODUCT(_xlfn.ANCHORARRAY($E$30)/100,$E109:$N109)/$D$14*100</f>
        <v>1614.8065626970001</v>
      </c>
      <c r="Q109" s="24">
        <f t="shared" si="24"/>
        <v>7.3399208793935466E-2</v>
      </c>
      <c r="R109" s="24">
        <f t="shared" si="24"/>
        <v>7.4175003507031878E-2</v>
      </c>
      <c r="S109" s="24">
        <f t="shared" si="24"/>
        <v>7.5548060857164367E-2</v>
      </c>
      <c r="T109" s="24">
        <f t="shared" si="24"/>
        <v>7.6035455021436604E-2</v>
      </c>
      <c r="U109" s="24">
        <f t="shared" si="24"/>
        <v>7.6535329390101436E-2</v>
      </c>
      <c r="V109" s="24">
        <f t="shared" si="29"/>
        <v>7.663760265804842E-2</v>
      </c>
      <c r="W109" s="24">
        <f t="shared" si="29"/>
        <v>7.7616123242099766E-2</v>
      </c>
      <c r="X109" s="24">
        <f t="shared" si="29"/>
        <v>7.8420311082524785E-2</v>
      </c>
      <c r="Y109" s="24">
        <f t="shared" si="29"/>
        <v>7.9336438689372679E-2</v>
      </c>
      <c r="Z109" s="24">
        <f t="shared" si="29"/>
        <v>8.1053312378110087E-2</v>
      </c>
      <c r="AA109" s="24">
        <f t="shared" si="29"/>
        <v>7.7631065195965743E-2</v>
      </c>
      <c r="AB109" s="24">
        <f>+NAC!Y82</f>
        <v>7.7745124231899387E-2</v>
      </c>
      <c r="AD109" s="24">
        <f t="shared" si="30"/>
        <v>1.1575624890624763</v>
      </c>
      <c r="AE109" s="24">
        <f t="shared" si="30"/>
        <v>1.1522677926711813</v>
      </c>
      <c r="AF109" s="24">
        <f t="shared" si="30"/>
        <v>1.1478230904128961</v>
      </c>
      <c r="AG109" s="24">
        <f t="shared" si="30"/>
        <v>1.1468036284567358</v>
      </c>
      <c r="AH109" s="24">
        <f t="shared" si="30"/>
        <v>1.1449548108017074</v>
      </c>
      <c r="AI109" s="24">
        <f t="shared" si="25"/>
        <v>1.1448871305095341</v>
      </c>
      <c r="AJ109" s="24">
        <f t="shared" si="25"/>
        <v>1.1391964807646717</v>
      </c>
      <c r="AK109" s="24">
        <f t="shared" si="25"/>
        <v>1.1403050792990106</v>
      </c>
      <c r="AL109" s="24">
        <f t="shared" si="25"/>
        <v>1.1400575821669854</v>
      </c>
      <c r="AM109" s="24">
        <f t="shared" si="25"/>
        <v>1.1388690943059778</v>
      </c>
      <c r="AN109" s="24">
        <f t="shared" si="25"/>
        <v>1.1435742441656913</v>
      </c>
      <c r="AO109" s="24">
        <f>+NAC!AV82</f>
        <v>1.1426105430885669</v>
      </c>
      <c r="AQ109" s="24">
        <f t="shared" si="28"/>
        <v>-7.6541035841746208E-3</v>
      </c>
      <c r="AR109" s="24">
        <f t="shared" ref="AR109:AR123" si="31">+AD109-AM109</f>
        <v>1.8693394756498449E-2</v>
      </c>
    </row>
    <row r="110" spans="2:44" x14ac:dyDescent="0.25">
      <c r="B110" s="110">
        <f t="shared" si="27"/>
        <v>110</v>
      </c>
      <c r="D110" s="37">
        <f>+NAC!A83</f>
        <v>45078</v>
      </c>
      <c r="E110" s="19" cm="1">
        <f t="array" ref="E110">+SUMPRODUCT($E$3:$P$3/100,NAC!$C83:$N83)/D$3*100</f>
        <v>1732.1127976409894</v>
      </c>
      <c r="F110" s="19" cm="1">
        <f t="array" ref="F110">+SUMPRODUCT($E$4:$P$4/100,NAC!$C83:$N83)/D$4*100</f>
        <v>1729.7908846230591</v>
      </c>
      <c r="G110" s="19" cm="1">
        <f t="array" ref="G110">+SUMPRODUCT($E$5:$P$5/100,NAC!$C83:$N83)/D$5*100</f>
        <v>1714.135804319631</v>
      </c>
      <c r="H110" s="19" cm="1">
        <f t="array" ref="H110">+SUMPRODUCT($E$6:$P$6/100,NAC!$C83:$N83)/D$6*100</f>
        <v>1714.0048019993014</v>
      </c>
      <c r="I110" s="19" cm="1">
        <f t="array" ref="I110">+SUMPRODUCT($E$7:$P$7/100,NAC!$C83:$N83)/D$7*100</f>
        <v>1716.5021505870286</v>
      </c>
      <c r="J110" s="19" cm="1">
        <f t="array" ref="J110">+SUMPRODUCT($E$8:$P$8/100,NAC!$C83:$N83)/D$8*100</f>
        <v>1711.6068695919271</v>
      </c>
      <c r="K110" s="19" cm="1">
        <f t="array" ref="K110">+SUMPRODUCT($E$9:$P$9/100,NAC!$C83:$N83)/D$9*100</f>
        <v>1709.9582743014632</v>
      </c>
      <c r="L110" s="19" cm="1">
        <f t="array" ref="L110">+SUMPRODUCT($E$10:$P$10/100,NAC!$C83:$N83)/D$10*100</f>
        <v>1710.3450627101824</v>
      </c>
      <c r="M110" s="19" cm="1">
        <f t="array" ref="M110">+SUMPRODUCT($E$11:$P$11/100,NAC!$C83:$N83)/D$11*100</f>
        <v>1701.4730038390435</v>
      </c>
      <c r="N110" s="19" cm="1">
        <f t="array" ref="N110">+SUMPRODUCT($E$12:$P$12/100,NAC!$C83:$N83)/D$12*100</f>
        <v>1697.4262860345177</v>
      </c>
      <c r="O110" s="19" cm="1">
        <f t="array" ref="O110">+SUMPRODUCT(_xlfn.ANCHORARRAY($E$30)/100,$E110:$N110)/$D$14*100</f>
        <v>1710.4020860799999</v>
      </c>
      <c r="Q110" s="24">
        <f t="shared" si="24"/>
        <v>5.4165347092274274E-2</v>
      </c>
      <c r="R110" s="24">
        <f t="shared" si="24"/>
        <v>5.5164627369025165E-2</v>
      </c>
      <c r="S110" s="24">
        <f t="shared" si="24"/>
        <v>5.66759120128566E-2</v>
      </c>
      <c r="T110" s="24">
        <f t="shared" si="24"/>
        <v>5.7204249160046183E-2</v>
      </c>
      <c r="U110" s="24">
        <f t="shared" si="24"/>
        <v>5.8010394705096946E-2</v>
      </c>
      <c r="V110" s="24">
        <f t="shared" si="29"/>
        <v>5.8289457553203583E-2</v>
      </c>
      <c r="W110" s="24">
        <f t="shared" si="29"/>
        <v>5.936830449680941E-2</v>
      </c>
      <c r="X110" s="24">
        <f t="shared" si="29"/>
        <v>6.0164544127721875E-2</v>
      </c>
      <c r="Y110" s="24">
        <f t="shared" si="29"/>
        <v>6.1243750354695869E-2</v>
      </c>
      <c r="Z110" s="24">
        <f t="shared" si="29"/>
        <v>6.2939793014296752E-2</v>
      </c>
      <c r="AA110" s="24">
        <f t="shared" si="29"/>
        <v>5.9199365169372964E-2</v>
      </c>
      <c r="AB110" s="24">
        <f>+NAC!Y83</f>
        <v>5.9494298463063977E-2</v>
      </c>
      <c r="AD110" s="24">
        <f t="shared" si="30"/>
        <v>1.1630425983389969</v>
      </c>
      <c r="AE110" s="24">
        <f t="shared" si="30"/>
        <v>1.1592343910334559</v>
      </c>
      <c r="AF110" s="24">
        <f t="shared" si="30"/>
        <v>1.1573870565756583</v>
      </c>
      <c r="AG110" s="24">
        <f t="shared" si="30"/>
        <v>1.1571547302582146</v>
      </c>
      <c r="AH110" s="24">
        <f t="shared" si="30"/>
        <v>1.1559998106625411</v>
      </c>
      <c r="AI110" s="24">
        <f t="shared" si="25"/>
        <v>1.1569554057842559</v>
      </c>
      <c r="AJ110" s="24">
        <f t="shared" si="25"/>
        <v>1.1527203671321127</v>
      </c>
      <c r="AK110" s="24">
        <f t="shared" si="25"/>
        <v>1.1544401438683209</v>
      </c>
      <c r="AL110" s="24">
        <f t="shared" si="25"/>
        <v>1.1554754214661411</v>
      </c>
      <c r="AM110" s="24">
        <f t="shared" si="25"/>
        <v>1.1561946425451111</v>
      </c>
      <c r="AN110" s="24">
        <f t="shared" si="25"/>
        <v>1.1563340633294703</v>
      </c>
      <c r="AO110" s="24">
        <f>+NAC!AV83</f>
        <v>1.1558638083228248</v>
      </c>
      <c r="AQ110" s="24">
        <f t="shared" si="28"/>
        <v>-8.774445922022478E-3</v>
      </c>
      <c r="AR110" s="24">
        <f t="shared" si="31"/>
        <v>6.8479557938858626E-3</v>
      </c>
    </row>
    <row r="111" spans="2:44" x14ac:dyDescent="0.25">
      <c r="B111" s="110">
        <f t="shared" si="27"/>
        <v>111</v>
      </c>
      <c r="D111" s="37">
        <f>+NAC!A84</f>
        <v>45108</v>
      </c>
      <c r="E111" s="19" cm="1">
        <f t="array" ref="E111">+SUMPRODUCT($E$3:$P$3/100,NAC!$C84:$N84)/D$3*100</f>
        <v>1837.1875328968913</v>
      </c>
      <c r="F111" s="19" cm="1">
        <f t="array" ref="F111">+SUMPRODUCT($E$4:$P$4/100,NAC!$C84:$N84)/D$4*100</f>
        <v>1835.7250302638502</v>
      </c>
      <c r="G111" s="19" cm="1">
        <f t="array" ref="G111">+SUMPRODUCT($E$5:$P$5/100,NAC!$C84:$N84)/D$5*100</f>
        <v>1819.7421202256326</v>
      </c>
      <c r="H111" s="19" cm="1">
        <f t="array" ref="H111">+SUMPRODUCT($E$6:$P$6/100,NAC!$C84:$N84)/D$6*100</f>
        <v>1820.886725547075</v>
      </c>
      <c r="I111" s="19" cm="1">
        <f t="array" ref="I111">+SUMPRODUCT($E$7:$P$7/100,NAC!$C84:$N84)/D$7*100</f>
        <v>1824.3431963407534</v>
      </c>
      <c r="J111" s="19" cm="1">
        <f t="array" ref="J111">+SUMPRODUCT($E$8:$P$8/100,NAC!$C84:$N84)/D$8*100</f>
        <v>1819.005416564687</v>
      </c>
      <c r="K111" s="19" cm="1">
        <f t="array" ref="K111">+SUMPRODUCT($E$9:$P$9/100,NAC!$C84:$N84)/D$9*100</f>
        <v>1818.2793079195292</v>
      </c>
      <c r="L111" s="19" cm="1">
        <f t="array" ref="L111">+SUMPRODUCT($E$10:$P$10/100,NAC!$C84:$N84)/D$10*100</f>
        <v>1819.3850823532589</v>
      </c>
      <c r="M111" s="19" cm="1">
        <f t="array" ref="M111">+SUMPRODUCT($E$11:$P$11/100,NAC!$C84:$N84)/D$11*100</f>
        <v>1811.5724846082849</v>
      </c>
      <c r="N111" s="19" cm="1">
        <f t="array" ref="N111">+SUMPRODUCT($E$12:$P$12/100,NAC!$C84:$N84)/D$12*100</f>
        <v>1809.1773944305476</v>
      </c>
      <c r="O111" s="19" cm="1">
        <f t="array" ref="O111">+SUMPRODUCT(_xlfn.ANCHORARRAY($E$30)/100,$E111:$N111)/$D$14*100</f>
        <v>1818.898282551</v>
      </c>
      <c r="Q111" s="24">
        <f t="shared" si="24"/>
        <v>6.066275556592271E-2</v>
      </c>
      <c r="R111" s="24">
        <f t="shared" si="24"/>
        <v>6.1241012761999336E-2</v>
      </c>
      <c r="S111" s="24">
        <f t="shared" si="24"/>
        <v>6.1609071836591367E-2</v>
      </c>
      <c r="T111" s="24">
        <f t="shared" si="24"/>
        <v>6.2358007062232934E-2</v>
      </c>
      <c r="U111" s="24">
        <f t="shared" si="24"/>
        <v>6.2826047562389631E-2</v>
      </c>
      <c r="V111" s="24">
        <f t="shared" si="29"/>
        <v>6.2747204910649446E-2</v>
      </c>
      <c r="W111" s="24">
        <f t="shared" si="29"/>
        <v>6.3347179428876021E-2</v>
      </c>
      <c r="X111" s="24">
        <f t="shared" si="29"/>
        <v>6.3753228527051453E-2</v>
      </c>
      <c r="Y111" s="24">
        <f t="shared" si="29"/>
        <v>6.4708332439494143E-2</v>
      </c>
      <c r="Z111" s="24">
        <f t="shared" si="29"/>
        <v>6.5835617908981403E-2</v>
      </c>
      <c r="AA111" s="24">
        <f t="shared" si="29"/>
        <v>6.3433152563358908E-2</v>
      </c>
      <c r="AB111" s="24">
        <f>+NAC!Y84</f>
        <v>6.3465138043986791E-2</v>
      </c>
      <c r="AD111" s="24">
        <f t="shared" si="30"/>
        <v>1.1427075572261507</v>
      </c>
      <c r="AE111" s="24">
        <f t="shared" si="30"/>
        <v>1.1390781588385779</v>
      </c>
      <c r="AF111" s="24">
        <f t="shared" si="30"/>
        <v>1.1380346311000245</v>
      </c>
      <c r="AG111" s="24">
        <f t="shared" si="30"/>
        <v>1.1371784231003796</v>
      </c>
      <c r="AH111" s="24">
        <f t="shared" si="30"/>
        <v>1.1371622849067982</v>
      </c>
      <c r="AI111" s="24">
        <f t="shared" si="25"/>
        <v>1.1370505341276353</v>
      </c>
      <c r="AJ111" s="24">
        <f t="shared" si="25"/>
        <v>1.1334193143744655</v>
      </c>
      <c r="AK111" s="24">
        <f t="shared" si="25"/>
        <v>1.1341170209636715</v>
      </c>
      <c r="AL111" s="24">
        <f t="shared" si="25"/>
        <v>1.1359685859721114</v>
      </c>
      <c r="AM111" s="24">
        <f t="shared" si="25"/>
        <v>1.1342468204584031</v>
      </c>
      <c r="AN111" s="24">
        <f t="shared" si="25"/>
        <v>1.136207942119857</v>
      </c>
      <c r="AO111" s="24">
        <f>+NAC!AV84</f>
        <v>1.1344212256398216</v>
      </c>
      <c r="AQ111" s="24">
        <f t="shared" si="28"/>
        <v>-5.1728623430586929E-3</v>
      </c>
      <c r="AR111" s="24">
        <f t="shared" si="31"/>
        <v>8.460736767747612E-3</v>
      </c>
    </row>
    <row r="112" spans="2:44" x14ac:dyDescent="0.25">
      <c r="B112" s="110">
        <f t="shared" si="27"/>
        <v>112</v>
      </c>
      <c r="D112" s="37">
        <f>+NAC!A85</f>
        <v>45139</v>
      </c>
      <c r="E112" s="19" cm="1">
        <f t="array" ref="E112">+SUMPRODUCT($E$3:$P$3/100,NAC!$C85:$N85)/D$3*100</f>
        <v>2072.971461377801</v>
      </c>
      <c r="F112" s="19" cm="1">
        <f t="array" ref="F112">+SUMPRODUCT($E$4:$P$4/100,NAC!$C85:$N85)/D$4*100</f>
        <v>2069.211756013693</v>
      </c>
      <c r="G112" s="19" cm="1">
        <f t="array" ref="G112">+SUMPRODUCT($E$5:$P$5/100,NAC!$C85:$N85)/D$5*100</f>
        <v>2047.3546274098458</v>
      </c>
      <c r="H112" s="19" cm="1">
        <f t="array" ref="H112">+SUMPRODUCT($E$6:$P$6/100,NAC!$C85:$N85)/D$6*100</f>
        <v>2047.1907056950467</v>
      </c>
      <c r="I112" s="19" cm="1">
        <f t="array" ref="I112">+SUMPRODUCT($E$7:$P$7/100,NAC!$C85:$N85)/D$7*100</f>
        <v>2052.0970348574538</v>
      </c>
      <c r="J112" s="19" cm="1">
        <f t="array" ref="J112">+SUMPRODUCT($E$8:$P$8/100,NAC!$C85:$N85)/D$8*100</f>
        <v>2044.711610962117</v>
      </c>
      <c r="K112" s="19" cm="1">
        <f t="array" ref="K112">+SUMPRODUCT($E$9:$P$9/100,NAC!$C85:$N85)/D$9*100</f>
        <v>2042.4369400588469</v>
      </c>
      <c r="L112" s="19" cm="1">
        <f t="array" ref="L112">+SUMPRODUCT($E$10:$P$10/100,NAC!$C85:$N85)/D$10*100</f>
        <v>2043.1366182575593</v>
      </c>
      <c r="M112" s="19" cm="1">
        <f t="array" ref="M112">+SUMPRODUCT($E$11:$P$11/100,NAC!$C85:$N85)/D$11*100</f>
        <v>2033.5274017373408</v>
      </c>
      <c r="N112" s="19" cm="1">
        <f t="array" ref="N112">+SUMPRODUCT($E$12:$P$12/100,NAC!$C85:$N85)/D$12*100</f>
        <v>2028.9666200390873</v>
      </c>
      <c r="O112" s="19" cm="1">
        <f t="array" ref="O112">+SUMPRODUCT(_xlfn.ANCHORARRAY($E$30)/100,$E112:$N112)/$D$14*100</f>
        <v>2044.0405153980003</v>
      </c>
      <c r="Q112" s="24">
        <f t="shared" si="24"/>
        <v>0.1283396083736339</v>
      </c>
      <c r="R112" s="24">
        <f t="shared" si="24"/>
        <v>0.12719046801703393</v>
      </c>
      <c r="S112" s="24">
        <f t="shared" si="24"/>
        <v>0.12507953992733389</v>
      </c>
      <c r="T112" s="24">
        <f t="shared" si="24"/>
        <v>0.12428229442991845</v>
      </c>
      <c r="U112" s="24">
        <f t="shared" si="24"/>
        <v>0.12484155337303116</v>
      </c>
      <c r="V112" s="24">
        <f t="shared" si="29"/>
        <v>0.12408220027386796</v>
      </c>
      <c r="W112" s="24">
        <f t="shared" si="29"/>
        <v>0.12328008747775843</v>
      </c>
      <c r="X112" s="24">
        <f t="shared" si="29"/>
        <v>0.12298195586768923</v>
      </c>
      <c r="Y112" s="24">
        <f t="shared" si="29"/>
        <v>0.12252058309278691</v>
      </c>
      <c r="Z112" s="24">
        <f t="shared" si="29"/>
        <v>0.12148572400094571</v>
      </c>
      <c r="AA112" s="24">
        <f t="shared" si="29"/>
        <v>0.12377945210396213</v>
      </c>
      <c r="AB112" s="24">
        <f>+NAC!Y85</f>
        <v>0.12441559870194152</v>
      </c>
      <c r="AD112" s="24">
        <f t="shared" si="30"/>
        <v>1.2569903177604771</v>
      </c>
      <c r="AE112" s="24">
        <f t="shared" si="30"/>
        <v>1.2513857408365241</v>
      </c>
      <c r="AF112" s="24">
        <f t="shared" si="30"/>
        <v>1.2473258713268374</v>
      </c>
      <c r="AG112" s="24">
        <f t="shared" si="30"/>
        <v>1.2446158673315475</v>
      </c>
      <c r="AH112" s="24">
        <f t="shared" si="30"/>
        <v>1.2466933331849281</v>
      </c>
      <c r="AI112" s="24">
        <f t="shared" si="25"/>
        <v>1.2450968201011228</v>
      </c>
      <c r="AJ112" s="24">
        <f t="shared" si="25"/>
        <v>1.240374213372244</v>
      </c>
      <c r="AK112" s="24">
        <f t="shared" si="25"/>
        <v>1.2404821043287977</v>
      </c>
      <c r="AL112" s="24">
        <f t="shared" si="25"/>
        <v>1.2428201922799231</v>
      </c>
      <c r="AM112" s="24">
        <f t="shared" si="25"/>
        <v>1.2389074478065205</v>
      </c>
      <c r="AN112" s="24">
        <f t="shared" si="25"/>
        <v>1.2439631002612939</v>
      </c>
      <c r="AO112" s="24">
        <f>+NAC!AV85</f>
        <v>1.2437712655032378</v>
      </c>
      <c r="AQ112" s="24">
        <f t="shared" si="28"/>
        <v>6.8538843726881904E-3</v>
      </c>
      <c r="AR112" s="24">
        <f t="shared" si="31"/>
        <v>1.8082869953956582E-2</v>
      </c>
    </row>
    <row r="113" spans="2:44" x14ac:dyDescent="0.25">
      <c r="B113" s="110">
        <f t="shared" si="27"/>
        <v>113</v>
      </c>
      <c r="D113" s="37">
        <f>+NAC!A86</f>
        <v>45170</v>
      </c>
      <c r="E113" s="19" cm="1">
        <f t="array" ref="E113">+SUMPRODUCT($E$3:$P$3/100,NAC!$C86:$N86)/D$3*100</f>
        <v>2347.8248046816907</v>
      </c>
      <c r="F113" s="19" cm="1">
        <f t="array" ref="F113">+SUMPRODUCT($E$4:$P$4/100,NAC!$C86:$N86)/D$4*100</f>
        <v>2341.6168322194803</v>
      </c>
      <c r="G113" s="19" cm="1">
        <f t="array" ref="G113">+SUMPRODUCT($E$5:$P$5/100,NAC!$C86:$N86)/D$5*100</f>
        <v>2312.6742313261525</v>
      </c>
      <c r="H113" s="19" cm="1">
        <f t="array" ref="H113">+SUMPRODUCT($E$6:$P$6/100,NAC!$C86:$N86)/D$6*100</f>
        <v>2311.9707342551205</v>
      </c>
      <c r="I113" s="19" cm="1">
        <f t="array" ref="I113">+SUMPRODUCT($E$7:$P$7/100,NAC!$C86:$N86)/D$7*100</f>
        <v>2315.8621389037075</v>
      </c>
      <c r="J113" s="19" cm="1">
        <f t="array" ref="J113">+SUMPRODUCT($E$8:$P$8/100,NAC!$C86:$N86)/D$8*100</f>
        <v>2306.8673301576246</v>
      </c>
      <c r="K113" s="19" cm="1">
        <f t="array" ref="K113">+SUMPRODUCT($E$9:$P$9/100,NAC!$C86:$N86)/D$9*100</f>
        <v>2302.028140294854</v>
      </c>
      <c r="L113" s="19" cm="1">
        <f t="array" ref="L113">+SUMPRODUCT($E$10:$P$10/100,NAC!$C86:$N86)/D$10*100</f>
        <v>2301.7649717062664</v>
      </c>
      <c r="M113" s="19" cm="1">
        <f t="array" ref="M113">+SUMPRODUCT($E$11:$P$11/100,NAC!$C86:$N86)/D$11*100</f>
        <v>2288.2643097228938</v>
      </c>
      <c r="N113" s="19" cm="1">
        <f t="array" ref="N113">+SUMPRODUCT($E$12:$P$12/100,NAC!$C86:$N86)/D$12*100</f>
        <v>2281.7929379503089</v>
      </c>
      <c r="O113" s="19" cm="1">
        <f t="array" ref="O113">+SUMPRODUCT(_xlfn.ANCHORARRAY($E$30)/100,$E113:$N113)/$D$14*100</f>
        <v>2304.7316887929996</v>
      </c>
      <c r="Q113" s="24">
        <f t="shared" si="24"/>
        <v>0.13258906281382599</v>
      </c>
      <c r="R113" s="24">
        <f t="shared" si="24"/>
        <v>0.13164678550375708</v>
      </c>
      <c r="S113" s="24">
        <f t="shared" si="24"/>
        <v>0.12959142513183886</v>
      </c>
      <c r="T113" s="24">
        <f t="shared" si="24"/>
        <v>0.12933823303490311</v>
      </c>
      <c r="U113" s="24">
        <f t="shared" si="24"/>
        <v>0.12853442091961109</v>
      </c>
      <c r="V113" s="24">
        <f t="shared" si="29"/>
        <v>0.12821158631370655</v>
      </c>
      <c r="W113" s="24">
        <f t="shared" si="29"/>
        <v>0.12709875891126798</v>
      </c>
      <c r="X113" s="24">
        <f t="shared" si="29"/>
        <v>0.12658397443303238</v>
      </c>
      <c r="Y113" s="24">
        <f t="shared" si="29"/>
        <v>0.12526849048993327</v>
      </c>
      <c r="Z113" s="24">
        <f t="shared" si="29"/>
        <v>0.12460841662656374</v>
      </c>
      <c r="AA113" s="24">
        <f t="shared" si="29"/>
        <v>0.12753718501721556</v>
      </c>
      <c r="AB113" s="24">
        <f>+NAC!Y86</f>
        <v>0.12747639778897435</v>
      </c>
      <c r="AD113" s="24">
        <f t="shared" si="30"/>
        <v>1.3990066645730215</v>
      </c>
      <c r="AE113" s="24">
        <f t="shared" si="30"/>
        <v>1.3918422109526549</v>
      </c>
      <c r="AF113" s="24">
        <f t="shared" si="30"/>
        <v>1.3862362421073975</v>
      </c>
      <c r="AG113" s="24">
        <f t="shared" si="30"/>
        <v>1.382675753022208</v>
      </c>
      <c r="AH113" s="24">
        <f t="shared" si="30"/>
        <v>1.3852656775615375</v>
      </c>
      <c r="AI113" s="24">
        <f t="shared" si="25"/>
        <v>1.3833352115912065</v>
      </c>
      <c r="AJ113" s="24">
        <f t="shared" si="25"/>
        <v>1.3776552367870178</v>
      </c>
      <c r="AK113" s="24">
        <f t="shared" si="25"/>
        <v>1.3774733548022091</v>
      </c>
      <c r="AL113" s="24">
        <f t="shared" si="25"/>
        <v>1.3797937242151428</v>
      </c>
      <c r="AM113" s="24">
        <f t="shared" si="25"/>
        <v>1.3756266721666601</v>
      </c>
      <c r="AN113" s="24">
        <f t="shared" si="25"/>
        <v>1.381934585419454</v>
      </c>
      <c r="AO113" s="24">
        <f>+NAC!AV86</f>
        <v>1.3828181536234885</v>
      </c>
      <c r="AQ113" s="24">
        <f t="shared" si="28"/>
        <v>7.9806461872622414E-3</v>
      </c>
      <c r="AR113" s="24">
        <f t="shared" si="31"/>
        <v>2.337999240636135E-2</v>
      </c>
    </row>
    <row r="114" spans="2:44" x14ac:dyDescent="0.25">
      <c r="B114" s="110">
        <f t="shared" si="27"/>
        <v>114</v>
      </c>
      <c r="D114" s="37">
        <f>+NAC!A87</f>
        <v>45200</v>
      </c>
      <c r="E114" s="19" cm="1">
        <f t="array" ref="E114">+SUMPRODUCT($E$3:$P$3/100,NAC!$C87:$N87)/D$3*100</f>
        <v>2544.6183557155673</v>
      </c>
      <c r="F114" s="19" cm="1">
        <f t="array" ref="F114">+SUMPRODUCT($E$4:$P$4/100,NAC!$C87:$N87)/D$4*100</f>
        <v>2537.6951711074371</v>
      </c>
      <c r="G114" s="19" cm="1">
        <f t="array" ref="G114">+SUMPRODUCT($E$5:$P$5/100,NAC!$C87:$N87)/D$5*100</f>
        <v>2505.9761918148647</v>
      </c>
      <c r="H114" s="19" cm="1">
        <f t="array" ref="H114">+SUMPRODUCT($E$6:$P$6/100,NAC!$C87:$N87)/D$6*100</f>
        <v>2506.0855811533002</v>
      </c>
      <c r="I114" s="19" cm="1">
        <f t="array" ref="I114">+SUMPRODUCT($E$7:$P$7/100,NAC!$C87:$N87)/D$7*100</f>
        <v>2508.4025464016659</v>
      </c>
      <c r="J114" s="19" cm="1">
        <f t="array" ref="J114">+SUMPRODUCT($E$8:$P$8/100,NAC!$C87:$N87)/D$8*100</f>
        <v>2499.3738587592534</v>
      </c>
      <c r="K114" s="19" cm="1">
        <f t="array" ref="K114">+SUMPRODUCT($E$9:$P$9/100,NAC!$C87:$N87)/D$9*100</f>
        <v>2493.0058957662081</v>
      </c>
      <c r="L114" s="19" cm="1">
        <f t="array" ref="L114">+SUMPRODUCT($E$10:$P$10/100,NAC!$C87:$N87)/D$10*100</f>
        <v>2493.2053480845743</v>
      </c>
      <c r="M114" s="19" cm="1">
        <f t="array" ref="M114">+SUMPRODUCT($E$11:$P$11/100,NAC!$C87:$N87)/D$11*100</f>
        <v>2477.7213989528304</v>
      </c>
      <c r="N114" s="19" cm="1">
        <f t="array" ref="N114">+SUMPRODUCT($E$12:$P$12/100,NAC!$C87:$N87)/D$12*100</f>
        <v>2472.1768282754583</v>
      </c>
      <c r="O114" s="19" cm="1">
        <f t="array" ref="O114">+SUMPRODUCT(_xlfn.ANCHORARRAY($E$30)/100,$E114:$N114)/$D$14*100</f>
        <v>2496.802665748</v>
      </c>
      <c r="Q114" s="24">
        <f t="shared" si="24"/>
        <v>8.3819521218729598E-2</v>
      </c>
      <c r="R114" s="24">
        <f t="shared" si="24"/>
        <v>8.3736303988772409E-2</v>
      </c>
      <c r="S114" s="24">
        <f t="shared" si="24"/>
        <v>8.3583739495323384E-2</v>
      </c>
      <c r="T114" s="24">
        <f t="shared" si="24"/>
        <v>8.3960771657743516E-2</v>
      </c>
      <c r="U114" s="24">
        <f t="shared" si="24"/>
        <v>8.3139839916854363E-2</v>
      </c>
      <c r="V114" s="24">
        <f t="shared" si="29"/>
        <v>8.3449328049773452E-2</v>
      </c>
      <c r="W114" s="24">
        <f t="shared" si="29"/>
        <v>8.2960652013095215E-2</v>
      </c>
      <c r="X114" s="24">
        <f t="shared" si="29"/>
        <v>8.3171122478415294E-2</v>
      </c>
      <c r="Y114" s="24">
        <f t="shared" si="29"/>
        <v>8.279510737676965E-2</v>
      </c>
      <c r="Z114" s="24">
        <f t="shared" si="29"/>
        <v>8.3436094116483561E-2</v>
      </c>
      <c r="AA114" s="24">
        <f t="shared" si="29"/>
        <v>8.3337673486664654E-2</v>
      </c>
      <c r="AB114" s="24">
        <f>+NAC!Y87</f>
        <v>8.3040478979565346E-2</v>
      </c>
      <c r="AD114" s="24">
        <f t="shared" si="30"/>
        <v>1.4452177089755747</v>
      </c>
      <c r="AE114" s="24">
        <f t="shared" si="30"/>
        <v>1.437677842085904</v>
      </c>
      <c r="AF114" s="24">
        <f t="shared" si="30"/>
        <v>1.4310985525082667</v>
      </c>
      <c r="AG114" s="24">
        <f t="shared" si="30"/>
        <v>1.4296145124288162</v>
      </c>
      <c r="AH114" s="24">
        <f t="shared" si="30"/>
        <v>1.4288765140165021</v>
      </c>
      <c r="AI114" s="24">
        <f t="shared" si="25"/>
        <v>1.4277948391523854</v>
      </c>
      <c r="AJ114" s="24">
        <f t="shared" si="25"/>
        <v>1.4217897526103438</v>
      </c>
      <c r="AK114" s="24">
        <f t="shared" si="25"/>
        <v>1.422050284217244</v>
      </c>
      <c r="AL114" s="24">
        <f t="shared" si="25"/>
        <v>1.4229369015985514</v>
      </c>
      <c r="AM114" s="24">
        <f t="shared" si="25"/>
        <v>1.4214102890970128</v>
      </c>
      <c r="AN114" s="24">
        <f t="shared" si="25"/>
        <v>1.4267800461110078</v>
      </c>
      <c r="AO114" s="24">
        <f>+NAC!AV87</f>
        <v>1.4266550014581512</v>
      </c>
      <c r="AQ114" s="24">
        <f t="shared" si="28"/>
        <v>3.8342710224603671E-4</v>
      </c>
      <c r="AR114" s="24">
        <f t="shared" si="31"/>
        <v>2.3807419878561831E-2</v>
      </c>
    </row>
    <row r="115" spans="2:44" x14ac:dyDescent="0.25">
      <c r="B115" s="110">
        <f t="shared" si="27"/>
        <v>115</v>
      </c>
      <c r="D115" s="37">
        <f>+NAC!A88</f>
        <v>45231</v>
      </c>
      <c r="E115" s="19" cm="1">
        <f t="array" ref="E115">+SUMPRODUCT($E$3:$P$3/100,NAC!$C88:$N88)/D$3*100</f>
        <v>2882.5054003998002</v>
      </c>
      <c r="F115" s="19" cm="1">
        <f t="array" ref="F115">+SUMPRODUCT($E$4:$P$4/100,NAC!$C88:$N88)/D$4*100</f>
        <v>2872.4568533183465</v>
      </c>
      <c r="G115" s="19" cm="1">
        <f t="array" ref="G115">+SUMPRODUCT($E$5:$P$5/100,NAC!$C88:$N88)/D$5*100</f>
        <v>2831.2610499213579</v>
      </c>
      <c r="H115" s="19" cm="1">
        <f t="array" ref="H115">+SUMPRODUCT($E$6:$P$6/100,NAC!$C88:$N88)/D$6*100</f>
        <v>2829.6306596436107</v>
      </c>
      <c r="I115" s="19" cm="1">
        <f t="array" ref="I115">+SUMPRODUCT($E$7:$P$7/100,NAC!$C88:$N88)/D$7*100</f>
        <v>2833.5784200529497</v>
      </c>
      <c r="J115" s="19" cm="1">
        <f t="array" ref="J115">+SUMPRODUCT($E$8:$P$8/100,NAC!$C88:$N88)/D$8*100</f>
        <v>2820.9089118521806</v>
      </c>
      <c r="K115" s="19" cm="1">
        <f t="array" ref="K115">+SUMPRODUCT($E$9:$P$9/100,NAC!$C88:$N88)/D$9*100</f>
        <v>2811.5511496635299</v>
      </c>
      <c r="L115" s="19" cm="1">
        <f t="array" ref="L115">+SUMPRODUCT($E$10:$P$10/100,NAC!$C88:$N88)/D$10*100</f>
        <v>2810.1576692215795</v>
      </c>
      <c r="M115" s="19" cm="1">
        <f t="array" ref="M115">+SUMPRODUCT($E$11:$P$11/100,NAC!$C88:$N88)/D$11*100</f>
        <v>2791.0606436860453</v>
      </c>
      <c r="N115" s="19" cm="1">
        <f t="array" ref="N115">+SUMPRODUCT($E$12:$P$12/100,NAC!$C88:$N88)/D$12*100</f>
        <v>2781.1824160286515</v>
      </c>
      <c r="O115" s="19" cm="1">
        <f t="array" ref="O115">+SUMPRODUCT(_xlfn.ANCHORARRAY($E$30)/100,$E115:$N115)/$D$14*100</f>
        <v>2816.5730070059999</v>
      </c>
      <c r="Q115" s="24">
        <f t="shared" si="24"/>
        <v>0.13278495925539935</v>
      </c>
      <c r="R115" s="24">
        <f t="shared" si="24"/>
        <v>0.13191563983818488</v>
      </c>
      <c r="S115" s="24">
        <f t="shared" si="24"/>
        <v>0.12980365063680721</v>
      </c>
      <c r="T115" s="24">
        <f t="shared" si="24"/>
        <v>0.12910376282577518</v>
      </c>
      <c r="U115" s="24">
        <f t="shared" si="24"/>
        <v>0.12963464501252098</v>
      </c>
      <c r="V115" s="24">
        <f t="shared" si="29"/>
        <v>0.12864624152408499</v>
      </c>
      <c r="W115" s="24">
        <f t="shared" si="29"/>
        <v>0.12777557182608223</v>
      </c>
      <c r="X115" s="24">
        <f t="shared" si="29"/>
        <v>0.12712644041956134</v>
      </c>
      <c r="Y115" s="24">
        <f t="shared" si="29"/>
        <v>0.12646266237424553</v>
      </c>
      <c r="Z115" s="24">
        <f t="shared" si="29"/>
        <v>0.1249933193366064</v>
      </c>
      <c r="AA115" s="24">
        <f t="shared" si="29"/>
        <v>0.12807193201317824</v>
      </c>
      <c r="AB115" s="24">
        <f>+NAC!Y88</f>
        <v>0.12810960221127266</v>
      </c>
      <c r="AD115" s="24">
        <f t="shared" si="30"/>
        <v>1.6469662389602147</v>
      </c>
      <c r="AE115" s="24">
        <f t="shared" si="30"/>
        <v>1.6359329229482973</v>
      </c>
      <c r="AF115" s="24">
        <f t="shared" si="30"/>
        <v>1.6207436450550934</v>
      </c>
      <c r="AG115" s="24">
        <f t="shared" si="30"/>
        <v>1.6166843739474093</v>
      </c>
      <c r="AH115" s="24">
        <f t="shared" si="30"/>
        <v>1.6173425921520277</v>
      </c>
      <c r="AI115" s="24">
        <f t="shared" si="25"/>
        <v>1.6134210335417616</v>
      </c>
      <c r="AJ115" s="24">
        <f t="shared" si="25"/>
        <v>1.603353571341871</v>
      </c>
      <c r="AK115" s="24">
        <f t="shared" si="25"/>
        <v>1.6013635888429638</v>
      </c>
      <c r="AL115" s="24">
        <f t="shared" si="25"/>
        <v>1.5995822040857588</v>
      </c>
      <c r="AM115" s="24">
        <f t="shared" si="25"/>
        <v>1.5924715574696373</v>
      </c>
      <c r="AN115" s="24">
        <f t="shared" si="25"/>
        <v>1.6097321836954759</v>
      </c>
      <c r="AO115" s="24">
        <f>+NAC!AV88</f>
        <v>1.6091911424071159</v>
      </c>
      <c r="AQ115" s="24">
        <f t="shared" si="28"/>
        <v>7.7916399187929475E-3</v>
      </c>
      <c r="AR115" s="24">
        <f t="shared" si="31"/>
        <v>5.4494681490577346E-2</v>
      </c>
    </row>
    <row r="116" spans="2:44" x14ac:dyDescent="0.25">
      <c r="B116" s="110">
        <f t="shared" si="27"/>
        <v>116</v>
      </c>
      <c r="D116" s="37">
        <f>+NAC!A89</f>
        <v>45261</v>
      </c>
      <c r="E116" s="19" cm="1">
        <f t="array" ref="E116">+SUMPRODUCT($E$3:$P$3/100,NAC!$C89:$N89)/D$3*100</f>
        <v>3627.5256661788853</v>
      </c>
      <c r="F116" s="19" cm="1">
        <f t="array" ref="F116">+SUMPRODUCT($E$4:$P$4/100,NAC!$C89:$N89)/D$4*100</f>
        <v>3612.2182878843028</v>
      </c>
      <c r="G116" s="19" cm="1">
        <f t="array" ref="G116">+SUMPRODUCT($E$5:$P$5/100,NAC!$C89:$N89)/D$5*100</f>
        <v>3552.7926800067939</v>
      </c>
      <c r="H116" s="19" cm="1">
        <f t="array" ref="H116">+SUMPRODUCT($E$6:$P$6/100,NAC!$C89:$N89)/D$6*100</f>
        <v>3552.6888316258164</v>
      </c>
      <c r="I116" s="19" cm="1">
        <f t="array" ref="I116">+SUMPRODUCT($E$7:$P$7/100,NAC!$C89:$N89)/D$7*100</f>
        <v>3558.9227801537932</v>
      </c>
      <c r="J116" s="19" cm="1">
        <f t="array" ref="J116">+SUMPRODUCT($E$8:$P$8/100,NAC!$C89:$N89)/D$8*100</f>
        <v>3536.9654215818186</v>
      </c>
      <c r="K116" s="19" cm="1">
        <f t="array" ref="K116">+SUMPRODUCT($E$9:$P$9/100,NAC!$C89:$N89)/D$9*100</f>
        <v>3529.8115613870541</v>
      </c>
      <c r="L116" s="19" cm="1">
        <f t="array" ref="L116">+SUMPRODUCT($E$10:$P$10/100,NAC!$C89:$N89)/D$10*100</f>
        <v>3526.236136074253</v>
      </c>
      <c r="M116" s="19" cm="1">
        <f t="array" ref="M116">+SUMPRODUCT($E$11:$P$11/100,NAC!$C89:$N89)/D$11*100</f>
        <v>3497.7753252729904</v>
      </c>
      <c r="N116" s="19" cm="1">
        <f t="array" ref="N116">+SUMPRODUCT($E$12:$P$12/100,NAC!$C89:$N89)/D$12*100</f>
        <v>3486.1670841965442</v>
      </c>
      <c r="O116" s="19" cm="1">
        <f t="array" ref="O116">+SUMPRODUCT(_xlfn.ANCHORARRAY($E$30)/100,$E116:$N116)/$D$14*100</f>
        <v>3534.4432878550001</v>
      </c>
      <c r="Q116" s="24">
        <f t="shared" si="24"/>
        <v>0.25846274760690879</v>
      </c>
      <c r="R116" s="24">
        <f t="shared" si="24"/>
        <v>0.25753613451542789</v>
      </c>
      <c r="S116" s="24">
        <f t="shared" si="24"/>
        <v>0.25484461424193916</v>
      </c>
      <c r="T116" s="24">
        <f t="shared" si="24"/>
        <v>0.25553093634957791</v>
      </c>
      <c r="U116" s="24">
        <f t="shared" si="24"/>
        <v>0.25598174907306404</v>
      </c>
      <c r="V116" s="24">
        <f t="shared" si="29"/>
        <v>0.25383893351575204</v>
      </c>
      <c r="W116" s="24">
        <f t="shared" si="29"/>
        <v>0.25546766659730924</v>
      </c>
      <c r="X116" s="24">
        <f t="shared" si="29"/>
        <v>0.25481789676627975</v>
      </c>
      <c r="Y116" s="24">
        <f t="shared" si="29"/>
        <v>0.25320649452231692</v>
      </c>
      <c r="Z116" s="24">
        <f t="shared" si="29"/>
        <v>0.25348379311795211</v>
      </c>
      <c r="AA116" s="24">
        <f t="shared" si="29"/>
        <v>0.25487366351355178</v>
      </c>
      <c r="AB116" s="24">
        <f>+NAC!Y89</f>
        <v>0.25464294591811365</v>
      </c>
      <c r="AD116" s="24">
        <f t="shared" si="30"/>
        <v>2.1738287602195201</v>
      </c>
      <c r="AE116" s="24">
        <f t="shared" si="30"/>
        <v>2.1578702831260084</v>
      </c>
      <c r="AF116" s="24">
        <f t="shared" si="30"/>
        <v>2.1316399515279891</v>
      </c>
      <c r="AG116" s="24">
        <f t="shared" si="30"/>
        <v>2.126283978871998</v>
      </c>
      <c r="AH116" s="24">
        <f t="shared" si="30"/>
        <v>2.1284748931971764</v>
      </c>
      <c r="AI116" s="24">
        <f t="shared" si="25"/>
        <v>2.118425164435513</v>
      </c>
      <c r="AJ116" s="24">
        <f t="shared" si="25"/>
        <v>2.1087677865675385</v>
      </c>
      <c r="AK116" s="24">
        <f t="shared" si="25"/>
        <v>2.1034952254642216</v>
      </c>
      <c r="AL116" s="24">
        <f t="shared" si="25"/>
        <v>2.096003920373918</v>
      </c>
      <c r="AM116" s="24">
        <f t="shared" si="25"/>
        <v>2.0859167477447507</v>
      </c>
      <c r="AN116" s="24">
        <f t="shared" si="25"/>
        <v>2.1147947150794031</v>
      </c>
      <c r="AO116" s="24">
        <f>+NAC!AV89</f>
        <v>2.1140490040542925</v>
      </c>
      <c r="AQ116" s="24">
        <f t="shared" si="28"/>
        <v>4.9789544889566884E-3</v>
      </c>
      <c r="AR116" s="24">
        <f t="shared" si="31"/>
        <v>8.791201247476943E-2</v>
      </c>
    </row>
    <row r="117" spans="2:44" x14ac:dyDescent="0.25">
      <c r="B117" s="110">
        <f t="shared" si="27"/>
        <v>117</v>
      </c>
      <c r="D117" s="37">
        <f>+NAC!A90</f>
        <v>45292</v>
      </c>
      <c r="E117" s="19" cm="1">
        <f t="array" ref="E117">+SUMPRODUCT($E$3:$P$3/100,NAC!$C90:$N90)/D$3*100</f>
        <v>4364.2825957428486</v>
      </c>
      <c r="F117" s="19" cm="1">
        <f t="array" ref="F117">+SUMPRODUCT($E$4:$P$4/100,NAC!$C90:$N90)/D$4*100</f>
        <v>4345.0180435363472</v>
      </c>
      <c r="G117" s="19" cm="1">
        <f t="array" ref="G117">+SUMPRODUCT($E$5:$P$5/100,NAC!$C90:$N90)/D$5*100</f>
        <v>4276.2962575753254</v>
      </c>
      <c r="H117" s="19" cm="1">
        <f t="array" ref="H117">+SUMPRODUCT($E$6:$P$6/100,NAC!$C90:$N90)/D$6*100</f>
        <v>4283.4366652779827</v>
      </c>
      <c r="I117" s="19" cm="1">
        <f t="array" ref="I117">+SUMPRODUCT($E$7:$P$7/100,NAC!$C90:$N90)/D$7*100</f>
        <v>4289.5761300444228</v>
      </c>
      <c r="J117" s="19" cm="1">
        <f t="array" ref="J117">+SUMPRODUCT($E$8:$P$8/100,NAC!$C90:$N90)/D$8*100</f>
        <v>4259.6860293600148</v>
      </c>
      <c r="K117" s="19" cm="1">
        <f t="array" ref="K117">+SUMPRODUCT($E$9:$P$9/100,NAC!$C90:$N90)/D$9*100</f>
        <v>4261.2531370169618</v>
      </c>
      <c r="L117" s="19" cm="1">
        <f t="array" ref="L117">+SUMPRODUCT($E$10:$P$10/100,NAC!$C90:$N90)/D$10*100</f>
        <v>4255.7622923968465</v>
      </c>
      <c r="M117" s="19" cm="1">
        <f t="array" ref="M117">+SUMPRODUCT($E$11:$P$11/100,NAC!$C90:$N90)/D$11*100</f>
        <v>4221.8808587035437</v>
      </c>
      <c r="N117" s="19" cm="1">
        <f t="array" ref="N117">+SUMPRODUCT($E$12:$P$12/100,NAC!$C90:$N90)/D$12*100</f>
        <v>4218.9689551704132</v>
      </c>
      <c r="O117" s="19" cm="1">
        <f t="array" ref="O117">+SUMPRODUCT(_xlfn.ANCHORARRAY($E$30)/100,$E117:$N117)/$D$14*100</f>
        <v>4263.7107088090006</v>
      </c>
      <c r="Q117" s="24">
        <f t="shared" si="24"/>
        <v>0.20310178269256429</v>
      </c>
      <c r="R117" s="24">
        <f t="shared" si="24"/>
        <v>0.20286696352485656</v>
      </c>
      <c r="S117" s="24">
        <f t="shared" si="24"/>
        <v>0.20364362425086613</v>
      </c>
      <c r="T117" s="24">
        <f t="shared" si="24"/>
        <v>0.20568866801592489</v>
      </c>
      <c r="U117" s="24">
        <f t="shared" si="24"/>
        <v>0.20530182727343571</v>
      </c>
      <c r="V117" s="24">
        <f t="shared" si="29"/>
        <v>0.20433352369472058</v>
      </c>
      <c r="W117" s="24">
        <f t="shared" si="29"/>
        <v>0.20721830695757726</v>
      </c>
      <c r="X117" s="24">
        <f t="shared" si="29"/>
        <v>0.20688522497383643</v>
      </c>
      <c r="Y117" s="24">
        <f t="shared" si="29"/>
        <v>0.20701888088653586</v>
      </c>
      <c r="Z117" s="24">
        <f t="shared" si="29"/>
        <v>0.2102027393626078</v>
      </c>
      <c r="AA117" s="24">
        <f t="shared" si="29"/>
        <v>0.20633162327427867</v>
      </c>
      <c r="AB117" s="24">
        <f>+NAC!Y90</f>
        <v>0.2061304200158498</v>
      </c>
      <c r="AD117" s="24">
        <f t="shared" si="30"/>
        <v>2.5977185873079365</v>
      </c>
      <c r="AE117" s="24">
        <f t="shared" si="30"/>
        <v>2.5810416274902672</v>
      </c>
      <c r="AF117" s="24">
        <f t="shared" si="30"/>
        <v>2.5536390111198961</v>
      </c>
      <c r="AG117" s="24">
        <f t="shared" si="30"/>
        <v>2.5542057666302704</v>
      </c>
      <c r="AH117" s="24">
        <f t="shared" si="30"/>
        <v>2.5561298645281734</v>
      </c>
      <c r="AI117" s="24">
        <f t="shared" si="25"/>
        <v>2.5432014180091023</v>
      </c>
      <c r="AJ117" s="24">
        <f t="shared" si="25"/>
        <v>2.5404407729813459</v>
      </c>
      <c r="AK117" s="24">
        <f t="shared" si="25"/>
        <v>2.5348039898142249</v>
      </c>
      <c r="AL117" s="24">
        <f t="shared" si="25"/>
        <v>2.5262877287493977</v>
      </c>
      <c r="AM117" s="24">
        <f t="shared" si="25"/>
        <v>2.5239155742177641</v>
      </c>
      <c r="AN117" s="24">
        <f t="shared" si="25"/>
        <v>2.544366697468468</v>
      </c>
      <c r="AO117" s="24">
        <f>+NAC!AV90</f>
        <v>2.5423940149625937</v>
      </c>
      <c r="AQ117" s="24">
        <f t="shared" si="28"/>
        <v>-7.1009566700435123E-3</v>
      </c>
      <c r="AR117" s="24">
        <f t="shared" si="31"/>
        <v>7.3803013090172342E-2</v>
      </c>
    </row>
    <row r="118" spans="2:44" x14ac:dyDescent="0.25">
      <c r="B118" s="110">
        <f t="shared" si="27"/>
        <v>118</v>
      </c>
      <c r="D118" s="37">
        <f>+NAC!A91</f>
        <v>45323</v>
      </c>
      <c r="E118" s="19" cm="1">
        <f t="array" ref="E118">+SUMPRODUCT($E$3:$P$3/100,NAC!$C91:$N91)/D$3*100</f>
        <v>4923.533556907194</v>
      </c>
      <c r="F118" s="19" cm="1">
        <f t="array" ref="F118">+SUMPRODUCT($E$4:$P$4/100,NAC!$C91:$N91)/D$4*100</f>
        <v>4905.3830023967748</v>
      </c>
      <c r="G118" s="19" cm="1">
        <f t="array" ref="G118">+SUMPRODUCT($E$5:$P$5/100,NAC!$C91:$N91)/D$5*100</f>
        <v>4839.7639694534564</v>
      </c>
      <c r="H118" s="19" cm="1">
        <f t="array" ref="H118">+SUMPRODUCT($E$6:$P$6/100,NAC!$C91:$N91)/D$6*100</f>
        <v>4850.8424247179164</v>
      </c>
      <c r="I118" s="19" cm="1">
        <f t="array" ref="I118">+SUMPRODUCT($E$7:$P$7/100,NAC!$C91:$N91)/D$7*100</f>
        <v>4857.1101415572475</v>
      </c>
      <c r="J118" s="19" cm="1">
        <f t="array" ref="J118">+SUMPRODUCT($E$8:$P$8/100,NAC!$C91:$N91)/D$8*100</f>
        <v>4821.5977093147376</v>
      </c>
      <c r="K118" s="19" cm="1">
        <f t="array" ref="K118">+SUMPRODUCT($E$9:$P$9/100,NAC!$C91:$N91)/D$9*100</f>
        <v>4833.7522770660689</v>
      </c>
      <c r="L118" s="19" cm="1">
        <f t="array" ref="L118">+SUMPRODUCT($E$10:$P$10/100,NAC!$C91:$N91)/D$10*100</f>
        <v>4825.2362760379174</v>
      </c>
      <c r="M118" s="19" cm="1">
        <f t="array" ref="M118">+SUMPRODUCT($E$11:$P$11/100,NAC!$C91:$N91)/D$11*100</f>
        <v>4788.0312946206968</v>
      </c>
      <c r="N118" s="19" cm="1">
        <f t="array" ref="N118">+SUMPRODUCT($E$12:$P$12/100,NAC!$C91:$N91)/D$12*100</f>
        <v>4784.5895332452383</v>
      </c>
      <c r="O118" s="19" cm="1">
        <f t="array" ref="O118">+SUMPRODUCT(_xlfn.ANCHORARRAY($E$30)/100,$E118:$N118)/$D$14*100</f>
        <v>4829.6581956710006</v>
      </c>
      <c r="Q118" s="24">
        <f t="shared" si="24"/>
        <v>0.1281427013250398</v>
      </c>
      <c r="R118" s="24">
        <f t="shared" si="24"/>
        <v>0.12896723402427002</v>
      </c>
      <c r="S118" s="24">
        <f t="shared" si="24"/>
        <v>0.13176535907210951</v>
      </c>
      <c r="T118" s="24">
        <f t="shared" si="24"/>
        <v>0.13246507507380434</v>
      </c>
      <c r="U118" s="24">
        <f t="shared" si="24"/>
        <v>0.13230538270151815</v>
      </c>
      <c r="V118" s="24">
        <f t="shared" si="29"/>
        <v>0.13191387254406295</v>
      </c>
      <c r="W118" s="24">
        <f t="shared" si="29"/>
        <v>0.13434994862799399</v>
      </c>
      <c r="X118" s="24">
        <f t="shared" si="29"/>
        <v>0.13381245109917606</v>
      </c>
      <c r="Y118" s="24">
        <f t="shared" si="29"/>
        <v>0.13409910295076566</v>
      </c>
      <c r="Z118" s="24">
        <f t="shared" si="29"/>
        <v>0.13406606782011243</v>
      </c>
      <c r="AA118" s="24">
        <f t="shared" si="29"/>
        <v>0.13273590201434859</v>
      </c>
      <c r="AB118" s="24">
        <f>+NAC!Y91</f>
        <v>0.13241816261879613</v>
      </c>
      <c r="AD118" s="24">
        <f t="shared" si="30"/>
        <v>2.7847436096023785</v>
      </c>
      <c r="AE118" s="24">
        <f t="shared" si="30"/>
        <v>2.7757197794237105</v>
      </c>
      <c r="AF118" s="24">
        <f t="shared" si="30"/>
        <v>2.7618266397867663</v>
      </c>
      <c r="AG118" s="24">
        <f t="shared" si="30"/>
        <v>2.7684867355979592</v>
      </c>
      <c r="AH118" s="24">
        <f t="shared" si="30"/>
        <v>2.7703027389230037</v>
      </c>
      <c r="AI118" s="24">
        <f t="shared" si="25"/>
        <v>2.7577905755842664</v>
      </c>
      <c r="AJ118" s="24">
        <f t="shared" si="25"/>
        <v>2.7672020512820321</v>
      </c>
      <c r="AK118" s="24">
        <f t="shared" si="25"/>
        <v>2.7627833690454504</v>
      </c>
      <c r="AL118" s="24">
        <f t="shared" si="25"/>
        <v>2.7572512914681111</v>
      </c>
      <c r="AM118" s="24">
        <f t="shared" si="25"/>
        <v>2.7618496252775051</v>
      </c>
      <c r="AN118" s="24">
        <f t="shared" si="25"/>
        <v>2.7649355755869891</v>
      </c>
      <c r="AO118" s="24">
        <f>+NAC!AV91</f>
        <v>2.7622203165198411</v>
      </c>
      <c r="AQ118" s="24">
        <f t="shared" si="28"/>
        <v>-5.923366495072635E-3</v>
      </c>
      <c r="AR118" s="24">
        <f t="shared" si="31"/>
        <v>2.289398432487344E-2</v>
      </c>
    </row>
    <row r="119" spans="2:44" x14ac:dyDescent="0.25">
      <c r="B119" s="110">
        <f t="shared" si="27"/>
        <v>119</v>
      </c>
      <c r="D119" s="37">
        <f>+NAC!A92</f>
        <v>45352</v>
      </c>
      <c r="E119" s="19" cm="1">
        <f t="array" ref="E119">+SUMPRODUCT($E$3:$P$3/100,NAC!$C92:$N92)/D$3*100</f>
        <v>5457.0393227996628</v>
      </c>
      <c r="F119" s="19" cm="1">
        <f t="array" ref="F119">+SUMPRODUCT($E$4:$P$4/100,NAC!$C92:$N92)/D$4*100</f>
        <v>5441.306060212798</v>
      </c>
      <c r="G119" s="19" cm="1">
        <f t="array" ref="G119">+SUMPRODUCT($E$5:$P$5/100,NAC!$C92:$N92)/D$5*100</f>
        <v>5376.9786989663235</v>
      </c>
      <c r="H119" s="19" cm="1">
        <f t="array" ref="H119">+SUMPRODUCT($E$6:$P$6/100,NAC!$C92:$N92)/D$6*100</f>
        <v>5385.9160944404975</v>
      </c>
      <c r="I119" s="19" cm="1">
        <f t="array" ref="I119">+SUMPRODUCT($E$7:$P$7/100,NAC!$C92:$N92)/D$7*100</f>
        <v>5394.1307429408553</v>
      </c>
      <c r="J119" s="19" cm="1">
        <f t="array" ref="J119">+SUMPRODUCT($E$8:$P$8/100,NAC!$C92:$N92)/D$8*100</f>
        <v>5361.5303087149796</v>
      </c>
      <c r="K119" s="19" cm="1">
        <f t="array" ref="K119">+SUMPRODUCT($E$9:$P$9/100,NAC!$C92:$N92)/D$9*100</f>
        <v>5373.4240019483368</v>
      </c>
      <c r="L119" s="19" cm="1">
        <f t="array" ref="L119">+SUMPRODUCT($E$10:$P$10/100,NAC!$C92:$N92)/D$10*100</f>
        <v>5361.3400174647977</v>
      </c>
      <c r="M119" s="19" cm="1">
        <f t="array" ref="M119">+SUMPRODUCT($E$11:$P$11/100,NAC!$C92:$N92)/D$11*100</f>
        <v>5324.5941814766229</v>
      </c>
      <c r="N119" s="19" cm="1">
        <f t="array" ref="N119">+SUMPRODUCT($E$12:$P$12/100,NAC!$C92:$N92)/D$12*100</f>
        <v>5307.506079006379</v>
      </c>
      <c r="O119" s="19" cm="1">
        <f t="array" ref="O119">+SUMPRODUCT(_xlfn.ANCHORARRAY($E$30)/100,$E119:$N119)/$D$14*100</f>
        <v>5364.0746070200003</v>
      </c>
      <c r="Q119" s="24">
        <f t="shared" si="24"/>
        <v>0.10835830805784141</v>
      </c>
      <c r="R119" s="24">
        <f t="shared" si="24"/>
        <v>0.10925203140186412</v>
      </c>
      <c r="S119" s="24">
        <f t="shared" si="24"/>
        <v>0.11100019193157751</v>
      </c>
      <c r="T119" s="24">
        <f t="shared" si="24"/>
        <v>0.11030530841324881</v>
      </c>
      <c r="U119" s="24">
        <f t="shared" si="24"/>
        <v>0.11056380970010959</v>
      </c>
      <c r="V119" s="24">
        <f t="shared" si="29"/>
        <v>0.11198209223410704</v>
      </c>
      <c r="W119" s="24">
        <f t="shared" si="29"/>
        <v>0.11164654164069643</v>
      </c>
      <c r="X119" s="24">
        <f t="shared" si="29"/>
        <v>0.11110414304252147</v>
      </c>
      <c r="Y119" s="24">
        <f t="shared" si="29"/>
        <v>0.11206336254709726</v>
      </c>
      <c r="Z119" s="24">
        <f t="shared" si="29"/>
        <v>0.10929182997364939</v>
      </c>
      <c r="AA119" s="24">
        <f t="shared" si="29"/>
        <v>0.11065305031896799</v>
      </c>
      <c r="AB119" s="24">
        <f>+NAC!Y92</f>
        <v>0.11009573542210616</v>
      </c>
      <c r="AD119" s="24">
        <f t="shared" si="30"/>
        <v>2.8813389973185162</v>
      </c>
      <c r="AE119" s="24">
        <f t="shared" si="30"/>
        <v>2.8785565470880234</v>
      </c>
      <c r="AF119" s="24">
        <f t="shared" si="30"/>
        <v>2.8721963475523582</v>
      </c>
      <c r="AG119" s="24">
        <f t="shared" si="30"/>
        <v>2.8800751394321025</v>
      </c>
      <c r="AH119" s="24">
        <f t="shared" si="30"/>
        <v>2.8849995270055979</v>
      </c>
      <c r="AI119" s="24">
        <f t="shared" si="25"/>
        <v>2.8726212746203359</v>
      </c>
      <c r="AJ119" s="24">
        <f t="shared" si="25"/>
        <v>2.888633946137559</v>
      </c>
      <c r="AK119" s="24">
        <f t="shared" si="25"/>
        <v>2.8836180659547312</v>
      </c>
      <c r="AL119" s="24">
        <f t="shared" si="25"/>
        <v>2.8804749278766462</v>
      </c>
      <c r="AM119" s="24">
        <f t="shared" si="25"/>
        <v>2.8858982308752514</v>
      </c>
      <c r="AN119" s="24">
        <f t="shared" si="25"/>
        <v>2.881557026396389</v>
      </c>
      <c r="AO119" s="24">
        <f>+NAC!AV92</f>
        <v>2.8785838401390098</v>
      </c>
      <c r="AQ119" s="24">
        <f t="shared" si="28"/>
        <v>-9.3352191580797772E-4</v>
      </c>
      <c r="AR119" s="24">
        <f t="shared" si="31"/>
        <v>-4.5592335567352649E-3</v>
      </c>
    </row>
    <row r="120" spans="2:44" x14ac:dyDescent="0.25">
      <c r="B120" s="110">
        <f t="shared" si="27"/>
        <v>120</v>
      </c>
      <c r="D120" s="37">
        <f>+NAC!A93</f>
        <v>45383</v>
      </c>
      <c r="E120" s="19" cm="1">
        <f t="array" ref="E120">+SUMPRODUCT($E$3:$P$3/100,NAC!$C93:$N93)/D$3*100</f>
        <v>5920.9732002128367</v>
      </c>
      <c r="F120" s="19" cm="1">
        <f t="array" ref="F120">+SUMPRODUCT($E$4:$P$4/100,NAC!$C93:$N93)/D$4*100</f>
        <v>5906.835574167083</v>
      </c>
      <c r="G120" s="19" cm="1">
        <f t="array" ref="G120">+SUMPRODUCT($E$5:$P$5/100,NAC!$C93:$N93)/D$5*100</f>
        <v>5854.4313017676941</v>
      </c>
      <c r="H120" s="19" cm="1">
        <f t="array" ref="H120">+SUMPRODUCT($E$6:$P$6/100,NAC!$C93:$N93)/D$6*100</f>
        <v>5849.4298212553713</v>
      </c>
      <c r="I120" s="19" cm="1">
        <f t="array" ref="I120">+SUMPRODUCT($E$7:$P$7/100,NAC!$C93:$N93)/D$7*100</f>
        <v>5868.9378218309721</v>
      </c>
      <c r="J120" s="19" cm="1">
        <f t="array" ref="J120">+SUMPRODUCT($E$8:$P$8/100,NAC!$C93:$N93)/D$8*100</f>
        <v>5834.8988063172537</v>
      </c>
      <c r="K120" s="19" cm="1">
        <f t="array" ref="K120">+SUMPRODUCT($E$9:$P$9/100,NAC!$C93:$N93)/D$9*100</f>
        <v>5846.3178215509151</v>
      </c>
      <c r="L120" s="19" cm="1">
        <f t="array" ref="L120">+SUMPRODUCT($E$10:$P$10/100,NAC!$C93:$N93)/D$10*100</f>
        <v>5834.0184851154563</v>
      </c>
      <c r="M120" s="19" cm="1">
        <f t="array" ref="M120">+SUMPRODUCT($E$11:$P$11/100,NAC!$C93:$N93)/D$11*100</f>
        <v>5802.2971855309943</v>
      </c>
      <c r="N120" s="19" cm="1">
        <f t="array" ref="N120">+SUMPRODUCT($E$12:$P$12/100,NAC!$C93:$N93)/D$12*100</f>
        <v>5782.3456447959752</v>
      </c>
      <c r="O120" s="19" cm="1">
        <f t="array" ref="O120">+SUMPRODUCT(_xlfn.ANCHORARRAY($E$30)/100,$E120:$N120)/$D$14*100</f>
        <v>5836.7920198450001</v>
      </c>
      <c r="Q120" s="24">
        <f t="shared" si="24"/>
        <v>8.5015674245711326E-2</v>
      </c>
      <c r="R120" s="24">
        <f t="shared" si="24"/>
        <v>8.5554737925563229E-2</v>
      </c>
      <c r="S120" s="24">
        <f t="shared" si="24"/>
        <v>8.8795702853194713E-2</v>
      </c>
      <c r="T120" s="24">
        <f t="shared" si="24"/>
        <v>8.6060331926322897E-2</v>
      </c>
      <c r="U120" s="24">
        <f t="shared" si="24"/>
        <v>8.8022908883230722E-2</v>
      </c>
      <c r="V120" s="24">
        <f t="shared" si="29"/>
        <v>8.8289810995347828E-2</v>
      </c>
      <c r="W120" s="24">
        <f t="shared" si="29"/>
        <v>8.8006049667979536E-2</v>
      </c>
      <c r="X120" s="24">
        <f t="shared" si="29"/>
        <v>8.8164239930854649E-2</v>
      </c>
      <c r="Y120" s="24">
        <f t="shared" si="29"/>
        <v>8.9716321614935479E-2</v>
      </c>
      <c r="Z120" s="24">
        <f t="shared" si="29"/>
        <v>8.9465665930709815E-2</v>
      </c>
      <c r="AA120" s="24">
        <f t="shared" si="29"/>
        <v>8.8126554430535187E-2</v>
      </c>
      <c r="AB120" s="24">
        <f>+NAC!Y93</f>
        <v>8.8312706501652016E-2</v>
      </c>
      <c r="AD120" s="24">
        <f t="shared" si="30"/>
        <v>2.8680041515868706</v>
      </c>
      <c r="AE120" s="24">
        <f t="shared" si="30"/>
        <v>2.8704061695955989</v>
      </c>
      <c r="AF120" s="24">
        <f t="shared" si="30"/>
        <v>2.8816030168533642</v>
      </c>
      <c r="AG120" s="24">
        <f t="shared" si="30"/>
        <v>2.8822811385962823</v>
      </c>
      <c r="AH120" s="24">
        <f t="shared" si="30"/>
        <v>2.8943356294315694</v>
      </c>
      <c r="AI120" s="24">
        <f t="shared" si="25"/>
        <v>2.8842155395387845</v>
      </c>
      <c r="AJ120" s="24">
        <f t="shared" si="25"/>
        <v>2.9030845903996423</v>
      </c>
      <c r="AK120" s="24">
        <f t="shared" si="25"/>
        <v>2.8998274968668718</v>
      </c>
      <c r="AL120" s="24">
        <f t="shared" si="25"/>
        <v>2.9061317820112338</v>
      </c>
      <c r="AM120" s="24">
        <f t="shared" si="25"/>
        <v>2.9144333503472959</v>
      </c>
      <c r="AN120" s="24">
        <f t="shared" si="25"/>
        <v>2.89514666770221</v>
      </c>
      <c r="AO120" s="24">
        <f>+NAC!AV93</f>
        <v>2.8940689286668446</v>
      </c>
      <c r="AQ120" s="24">
        <f t="shared" si="28"/>
        <v>-4.4499916849984889E-3</v>
      </c>
      <c r="AR120" s="24">
        <f t="shared" si="31"/>
        <v>-4.6429198760425283E-2</v>
      </c>
    </row>
    <row r="121" spans="2:44" x14ac:dyDescent="0.25">
      <c r="B121" s="110">
        <f t="shared" si="27"/>
        <v>121</v>
      </c>
      <c r="D121" s="37">
        <f>+NAC!A94</f>
        <v>45413</v>
      </c>
      <c r="E121" s="19" cm="1">
        <f t="array" ref="E121">+SUMPRODUCT($E$3:$P$3/100,NAC!$C94:$N94)/D$3*100</f>
        <v>6179.6704867770677</v>
      </c>
      <c r="F121" s="19" cm="1">
        <f t="array" ref="F121">+SUMPRODUCT($E$4:$P$4/100,NAC!$C94:$N94)/D$4*100</f>
        <v>6160.8548171740003</v>
      </c>
      <c r="G121" s="19" cm="1">
        <f t="array" ref="G121">+SUMPRODUCT($E$5:$P$5/100,NAC!$C94:$N94)/D$5*100</f>
        <v>6105.1108459164188</v>
      </c>
      <c r="H121" s="19" cm="1">
        <f t="array" ref="H121">+SUMPRODUCT($E$6:$P$6/100,NAC!$C94:$N94)/D$6*100</f>
        <v>6100.6679549753253</v>
      </c>
      <c r="I121" s="19" cm="1">
        <f t="array" ref="I121">+SUMPRODUCT($E$7:$P$7/100,NAC!$C94:$N94)/D$7*100</f>
        <v>6115.2874982005724</v>
      </c>
      <c r="J121" s="19" cm="1">
        <f t="array" ref="J121">+SUMPRODUCT($E$8:$P$8/100,NAC!$C94:$N94)/D$8*100</f>
        <v>6081.3752515350625</v>
      </c>
      <c r="K121" s="19" cm="1">
        <f t="array" ref="K121">+SUMPRODUCT($E$9:$P$9/100,NAC!$C94:$N94)/D$9*100</f>
        <v>6089.5048574923303</v>
      </c>
      <c r="L121" s="19" cm="1">
        <f t="array" ref="L121">+SUMPRODUCT($E$10:$P$10/100,NAC!$C94:$N94)/D$10*100</f>
        <v>6074.340278829337</v>
      </c>
      <c r="M121" s="19" cm="1">
        <f t="array" ref="M121">+SUMPRODUCT($E$11:$P$11/100,NAC!$C94:$N94)/D$11*100</f>
        <v>6039.7640330464119</v>
      </c>
      <c r="N121" s="19" cm="1">
        <f t="array" ref="N121">+SUMPRODUCT($E$12:$P$12/100,NAC!$C94:$N94)/D$12*100</f>
        <v>6013.9077708712139</v>
      </c>
      <c r="O121" s="19" cm="1">
        <f t="array" ref="O121">+SUMPRODUCT(_xlfn.ANCHORARRAY($E$30)/100,$E121:$N121)/$D$14*100</f>
        <v>6080.0728422450011</v>
      </c>
      <c r="Q121" s="24">
        <f t="shared" si="24"/>
        <v>4.3691683413620508E-2</v>
      </c>
      <c r="R121" s="24">
        <f t="shared" si="24"/>
        <v>4.3004285427859834E-2</v>
      </c>
      <c r="S121" s="24">
        <f t="shared" si="24"/>
        <v>4.2818769446151705E-2</v>
      </c>
      <c r="T121" s="24">
        <f t="shared" si="24"/>
        <v>4.2950875794255605E-2</v>
      </c>
      <c r="U121" s="24">
        <f t="shared" si="24"/>
        <v>4.1975172313675202E-2</v>
      </c>
      <c r="V121" s="24">
        <f t="shared" si="29"/>
        <v>4.2241768606330776E-2</v>
      </c>
      <c r="W121" s="24">
        <f t="shared" si="29"/>
        <v>4.1596615744181831E-2</v>
      </c>
      <c r="X121" s="24">
        <f t="shared" si="29"/>
        <v>4.1193183450999094E-2</v>
      </c>
      <c r="Y121" s="24">
        <f t="shared" si="29"/>
        <v>4.0926350361298436E-2</v>
      </c>
      <c r="Z121" s="24">
        <f t="shared" si="29"/>
        <v>4.0046399904101415E-2</v>
      </c>
      <c r="AA121" s="24">
        <f t="shared" si="29"/>
        <v>4.1680570692402608E-2</v>
      </c>
      <c r="AB121" s="24">
        <f>+NAC!Y94</f>
        <v>4.1765291070632315E-2</v>
      </c>
      <c r="AD121" s="24">
        <f t="shared" si="30"/>
        <v>2.7609528042754254</v>
      </c>
      <c r="AE121" s="24">
        <f t="shared" si="30"/>
        <v>2.7580936142201065</v>
      </c>
      <c r="AF121" s="24">
        <f t="shared" si="30"/>
        <v>2.7634845236832755</v>
      </c>
      <c r="AG121" s="24">
        <f t="shared" si="30"/>
        <v>2.762913661146833</v>
      </c>
      <c r="AH121" s="24">
        <f t="shared" si="30"/>
        <v>2.7693152539853423</v>
      </c>
      <c r="AI121" s="24">
        <f t="shared" si="25"/>
        <v>2.7601247286761144</v>
      </c>
      <c r="AJ121" s="24">
        <f t="shared" si="25"/>
        <v>2.7726233049411988</v>
      </c>
      <c r="AK121" s="24">
        <f t="shared" si="25"/>
        <v>2.7652052401504115</v>
      </c>
      <c r="AL121" s="24">
        <f t="shared" si="25"/>
        <v>2.7671252022367794</v>
      </c>
      <c r="AM121" s="24">
        <f t="shared" si="25"/>
        <v>2.7659496225374975</v>
      </c>
      <c r="AN121" s="24">
        <f t="shared" si="25"/>
        <v>2.7652019645562071</v>
      </c>
      <c r="AO121" s="24">
        <f>+NAC!AV94</f>
        <v>2.7640679226574121</v>
      </c>
      <c r="AQ121" s="24">
        <f t="shared" si="28"/>
        <v>3.6452835095190927E-3</v>
      </c>
      <c r="AR121" s="24">
        <f t="shared" si="31"/>
        <v>-4.9968182620721002E-3</v>
      </c>
    </row>
    <row r="122" spans="2:44" x14ac:dyDescent="0.25">
      <c r="B122" s="110">
        <f t="shared" si="27"/>
        <v>122</v>
      </c>
      <c r="D122" s="37">
        <f>+NAC!A95</f>
        <v>45444</v>
      </c>
      <c r="E122" s="19" cm="1">
        <f t="array" ref="E122">+SUMPRODUCT($E$3:$P$3/100,NAC!$C95:$N95)/D$3*100</f>
        <v>6441.0998457632058</v>
      </c>
      <c r="F122" s="19" cm="1">
        <f t="array" ref="F122">+SUMPRODUCT($E$4:$P$4/100,NAC!$C95:$N95)/D$4*100</f>
        <v>6423.7270158663096</v>
      </c>
      <c r="G122" s="19" cm="1">
        <f t="array" ref="G122">+SUMPRODUCT($E$5:$P$5/100,NAC!$C95:$N95)/D$5*100</f>
        <v>6377.649661549859</v>
      </c>
      <c r="H122" s="19" cm="1">
        <f t="array" ref="H122">+SUMPRODUCT($E$6:$P$6/100,NAC!$C95:$N95)/D$6*100</f>
        <v>6367.6059288316328</v>
      </c>
      <c r="I122" s="19" cm="1">
        <f t="array" ref="I122">+SUMPRODUCT($E$7:$P$7/100,NAC!$C95:$N95)/D$7*100</f>
        <v>6389.4501300054353</v>
      </c>
      <c r="J122" s="19" cm="1">
        <f t="array" ref="J122">+SUMPRODUCT($E$8:$P$8/100,NAC!$C95:$N95)/D$8*100</f>
        <v>6355.4891580090843</v>
      </c>
      <c r="K122" s="19" cm="1">
        <f t="array" ref="K122">+SUMPRODUCT($E$9:$P$9/100,NAC!$C95:$N95)/D$9*100</f>
        <v>6366.5190160211996</v>
      </c>
      <c r="L122" s="19" cm="1">
        <f t="array" ref="L122">+SUMPRODUCT($E$10:$P$10/100,NAC!$C95:$N95)/D$10*100</f>
        <v>6352.4533956899713</v>
      </c>
      <c r="M122" s="19" cm="1">
        <f t="array" ref="M122">+SUMPRODUCT($E$11:$P$11/100,NAC!$C95:$N95)/D$11*100</f>
        <v>6323.8886727632789</v>
      </c>
      <c r="N122" s="19" cm="1">
        <f t="array" ref="N122">+SUMPRODUCT($E$12:$P$12/100,NAC!$C95:$N95)/D$12*100</f>
        <v>6298.91802949474</v>
      </c>
      <c r="O122" s="19" cm="1">
        <f t="array" ref="O122">+SUMPRODUCT(_xlfn.ANCHORARRAY($E$30)/100,$E122:$N122)/$D$14*100</f>
        <v>6356.2231931389997</v>
      </c>
      <c r="Q122" s="24">
        <f t="shared" si="24"/>
        <v>4.2304740931661478E-2</v>
      </c>
      <c r="R122" s="24">
        <f t="shared" si="24"/>
        <v>4.2668137213609736E-2</v>
      </c>
      <c r="S122" s="24">
        <f t="shared" si="24"/>
        <v>4.4641092113132608E-2</v>
      </c>
      <c r="T122" s="24">
        <f t="shared" si="24"/>
        <v>4.3755532316524404E-2</v>
      </c>
      <c r="U122" s="24">
        <f t="shared" si="24"/>
        <v>4.4832337299846481E-2</v>
      </c>
      <c r="V122" s="24">
        <f t="shared" si="29"/>
        <v>4.5074328607633607E-2</v>
      </c>
      <c r="W122" s="24">
        <f t="shared" si="29"/>
        <v>4.5490424100415927E-2</v>
      </c>
      <c r="X122" s="24">
        <f t="shared" si="29"/>
        <v>4.5784908993315998E-2</v>
      </c>
      <c r="Y122" s="24">
        <f t="shared" si="29"/>
        <v>4.7042341085228978E-2</v>
      </c>
      <c r="Z122" s="24">
        <f t="shared" si="29"/>
        <v>4.7391857255276504E-2</v>
      </c>
      <c r="AA122" s="24">
        <f t="shared" si="29"/>
        <v>4.5418921460163464E-2</v>
      </c>
      <c r="AB122" s="24">
        <f>+NAC!Y95</f>
        <v>4.5771111513574825E-2</v>
      </c>
      <c r="AD122" s="24">
        <f t="shared" si="30"/>
        <v>2.7186376398439593</v>
      </c>
      <c r="AE122" s="24">
        <f t="shared" si="30"/>
        <v>2.7135858865773317</v>
      </c>
      <c r="AF122" s="24">
        <f t="shared" si="30"/>
        <v>2.7206209948349187</v>
      </c>
      <c r="AG122" s="24">
        <f t="shared" si="30"/>
        <v>2.7150455596181158</v>
      </c>
      <c r="AH122" s="24">
        <f t="shared" si="30"/>
        <v>2.7223665160106556</v>
      </c>
      <c r="AI122" s="24">
        <f t="shared" si="25"/>
        <v>2.7131710972416982</v>
      </c>
      <c r="AJ122" s="24">
        <f t="shared" si="25"/>
        <v>2.7232013854969606</v>
      </c>
      <c r="AK122" s="24">
        <f t="shared" si="25"/>
        <v>2.7141355473754438</v>
      </c>
      <c r="AL122" s="24">
        <f t="shared" si="25"/>
        <v>2.7167140815603021</v>
      </c>
      <c r="AM122" s="24">
        <f t="shared" si="25"/>
        <v>2.7108639599367259</v>
      </c>
      <c r="AN122" s="24">
        <f t="shared" si="25"/>
        <v>2.7162157628716215</v>
      </c>
      <c r="AO122" s="24">
        <f>+NAC!AV95</f>
        <v>2.7153135236312589</v>
      </c>
      <c r="AQ122" s="24">
        <f t="shared" si="28"/>
        <v>-5.0871163236150263E-3</v>
      </c>
      <c r="AR122" s="24">
        <f t="shared" si="31"/>
        <v>7.7736799072334328E-3</v>
      </c>
    </row>
    <row r="123" spans="2:44" x14ac:dyDescent="0.25">
      <c r="B123" s="110">
        <f t="shared" si="27"/>
        <v>123</v>
      </c>
      <c r="D123" s="37">
        <f>+NAC!A96</f>
        <v>45474</v>
      </c>
      <c r="E123" s="19" cm="1">
        <f t="array" ref="E123">+SUMPRODUCT($E$3:$P$3/100,NAC!$C96:$N96)/D$3*100</f>
        <v>6685.1533383264978</v>
      </c>
      <c r="F123" s="19" cm="1">
        <f t="array" ref="F123">+SUMPRODUCT($E$4:$P$4/100,NAC!$C96:$N96)/D$4*100</f>
        <v>6668.8559848689238</v>
      </c>
      <c r="G123" s="19" cm="1">
        <f t="array" ref="G123">+SUMPRODUCT($E$5:$P$5/100,NAC!$C96:$N96)/D$5*100</f>
        <v>6626.3807680765194</v>
      </c>
      <c r="H123" s="19" cm="1">
        <f t="array" ref="H123">+SUMPRODUCT($E$6:$P$6/100,NAC!$C96:$N96)/D$6*100</f>
        <v>6616.9514975784114</v>
      </c>
      <c r="I123" s="19" cm="1">
        <f t="array" ref="I123">+SUMPRODUCT($E$7:$P$7/100,NAC!$C96:$N96)/D$7*100</f>
        <v>6643.6693338197201</v>
      </c>
      <c r="J123" s="19" cm="1">
        <f t="array" ref="J123">+SUMPRODUCT($E$8:$P$8/100,NAC!$C96:$N96)/D$8*100</f>
        <v>6608.6812416574776</v>
      </c>
      <c r="K123" s="19" cm="1">
        <f t="array" ref="K123">+SUMPRODUCT($E$9:$P$9/100,NAC!$C96:$N96)/D$9*100</f>
        <v>6622.1825853306182</v>
      </c>
      <c r="L123" s="19" cm="1">
        <f t="array" ref="L123">+SUMPRODUCT($E$10:$P$10/100,NAC!$C96:$N96)/D$10*100</f>
        <v>6611.0388435043733</v>
      </c>
      <c r="M123" s="19" cm="1">
        <f t="array" ref="M123">+SUMPRODUCT($E$11:$P$11/100,NAC!$C96:$N96)/D$11*100</f>
        <v>6588.7166292888405</v>
      </c>
      <c r="N123" s="19" cm="1">
        <f t="array" ref="N123">+SUMPRODUCT($E$12:$P$12/100,NAC!$C96:$N96)/D$12*100</f>
        <v>6567.3587138368093</v>
      </c>
      <c r="O123" s="19" cm="1">
        <f t="array" ref="O123">+SUMPRODUCT(_xlfn.ANCHORARRAY($E$30)/100,$E123:$N123)/$D$14*100</f>
        <v>6613.1276356320004</v>
      </c>
      <c r="Q123" s="24">
        <f t="shared" si="24"/>
        <v>3.7890034063642775E-2</v>
      </c>
      <c r="R123" s="24">
        <f t="shared" si="24"/>
        <v>3.8159929336529563E-2</v>
      </c>
      <c r="S123" s="24">
        <f t="shared" si="24"/>
        <v>3.9000434286353469E-2</v>
      </c>
      <c r="T123" s="24">
        <f t="shared" si="24"/>
        <v>3.9158448486545927E-2</v>
      </c>
      <c r="U123" s="24">
        <f t="shared" si="24"/>
        <v>3.9787336725651601E-2</v>
      </c>
      <c r="V123" s="24">
        <f t="shared" si="29"/>
        <v>3.9838331457040521E-2</v>
      </c>
      <c r="W123" s="24">
        <f t="shared" si="29"/>
        <v>4.0157512867871281E-2</v>
      </c>
      <c r="X123" s="24">
        <f t="shared" si="29"/>
        <v>4.0706390382942104E-2</v>
      </c>
      <c r="Y123" s="24">
        <f t="shared" si="29"/>
        <v>4.1877390673584092E-2</v>
      </c>
      <c r="Z123" s="24">
        <f t="shared" si="29"/>
        <v>4.2616951528039237E-2</v>
      </c>
      <c r="AA123" s="24">
        <f t="shared" si="29"/>
        <v>4.0417781863026248E-2</v>
      </c>
      <c r="AB123" s="24">
        <f>+NAC!Y96</f>
        <v>4.0304170537021511E-2</v>
      </c>
      <c r="AD123" s="24">
        <f t="shared" si="30"/>
        <v>2.6387974654853537</v>
      </c>
      <c r="AE123" s="24">
        <f t="shared" si="30"/>
        <v>2.6328185730029534</v>
      </c>
      <c r="AF123" s="24">
        <f t="shared" si="30"/>
        <v>2.6413845096111226</v>
      </c>
      <c r="AG123" s="24">
        <f t="shared" si="30"/>
        <v>2.6339171485751733</v>
      </c>
      <c r="AH123" s="24">
        <f t="shared" si="30"/>
        <v>2.6416773703245724</v>
      </c>
      <c r="AI123" s="24">
        <f t="shared" si="25"/>
        <v>2.6331289513905971</v>
      </c>
      <c r="AJ123" s="24">
        <f t="shared" si="25"/>
        <v>2.6420051399626296</v>
      </c>
      <c r="AK123" s="24">
        <f t="shared" si="25"/>
        <v>2.6336666204569594</v>
      </c>
      <c r="AL123" s="24">
        <f t="shared" si="25"/>
        <v>2.6370151817102228</v>
      </c>
      <c r="AM123" s="24">
        <f t="shared" si="25"/>
        <v>2.6300247471884513</v>
      </c>
      <c r="AN123" s="24">
        <f t="shared" si="25"/>
        <v>2.6357874978897153</v>
      </c>
      <c r="AO123" s="24">
        <f>+NAC!AV96</f>
        <v>2.6343985479346572</v>
      </c>
      <c r="AQ123" s="24">
        <f t="shared" si="28"/>
        <v>-4.7269174643964629E-3</v>
      </c>
      <c r="AR123" s="24">
        <f t="shared" si="31"/>
        <v>8.7727182969024042E-3</v>
      </c>
    </row>
    <row r="124" spans="2:44" x14ac:dyDescent="0.25">
      <c r="B124" s="110">
        <f t="shared" si="27"/>
        <v>124</v>
      </c>
      <c r="D124" s="37">
        <f>+NAC!A97</f>
        <v>45505</v>
      </c>
      <c r="E124" s="19" cm="1">
        <f t="array" ref="E124">+SUMPRODUCT($E$3:$P$3/100,NAC!$C97:$N97)/D$3*100</f>
        <v>6950.5958804690863</v>
      </c>
      <c r="F124" s="19" cm="1">
        <f t="array" ref="F124">+SUMPRODUCT($E$4:$P$4/100,NAC!$C97:$N97)/D$4*100</f>
        <v>6935.0657657372867</v>
      </c>
      <c r="G124" s="19" cm="1">
        <f t="array" ref="G124">+SUMPRODUCT($E$5:$P$5/100,NAC!$C97:$N97)/D$5*100</f>
        <v>6897.4092166321398</v>
      </c>
      <c r="H124" s="19" cm="1">
        <f t="array" ref="H124">+SUMPRODUCT($E$6:$P$6/100,NAC!$C97:$N97)/D$6*100</f>
        <v>6887.2751043201579</v>
      </c>
      <c r="I124" s="19" cm="1">
        <f t="array" ref="I124">+SUMPRODUCT($E$7:$P$7/100,NAC!$C97:$N97)/D$7*100</f>
        <v>6916.46680891087</v>
      </c>
      <c r="J124" s="19" cm="1">
        <f t="array" ref="J124">+SUMPRODUCT($E$8:$P$8/100,NAC!$C97:$N97)/D$8*100</f>
        <v>6881.7350461820606</v>
      </c>
      <c r="K124" s="19" cm="1">
        <f t="array" ref="K124">+SUMPRODUCT($E$9:$P$9/100,NAC!$C97:$N97)/D$9*100</f>
        <v>6898.3743561156889</v>
      </c>
      <c r="L124" s="19" cm="1">
        <f t="array" ref="L124">+SUMPRODUCT($E$10:$P$10/100,NAC!$C97:$N97)/D$10*100</f>
        <v>6888.0529415074434</v>
      </c>
      <c r="M124" s="19" cm="1">
        <f t="array" ref="M124">+SUMPRODUCT($E$11:$P$11/100,NAC!$C97:$N97)/D$11*100</f>
        <v>6868.2128290128912</v>
      </c>
      <c r="N124" s="19" cm="1">
        <f t="array" ref="N124">+SUMPRODUCT($E$12:$P$12/100,NAC!$C97:$N97)/D$12*100</f>
        <v>6847.2918693452302</v>
      </c>
      <c r="O124" s="19" cm="1">
        <f t="array" ref="O124">+SUMPRODUCT(_xlfn.ANCHORARRAY($E$30)/100,$E124:$N124)/$D$14*100</f>
        <v>6887.8700397539997</v>
      </c>
      <c r="Q124" s="24">
        <f t="shared" si="24"/>
        <v>3.9706275788886636E-2</v>
      </c>
      <c r="R124" s="24">
        <f t="shared" si="24"/>
        <v>3.9918358032077883E-2</v>
      </c>
      <c r="S124" s="24">
        <f t="shared" si="24"/>
        <v>4.0901429911986975E-2</v>
      </c>
      <c r="T124" s="24">
        <f t="shared" si="24"/>
        <v>4.0853194532357806E-2</v>
      </c>
      <c r="U124" s="24">
        <f t="shared" si="24"/>
        <v>4.1061266204575952E-2</v>
      </c>
      <c r="V124" s="24">
        <f t="shared" si="29"/>
        <v>4.1317442094710666E-2</v>
      </c>
      <c r="W124" s="24">
        <f t="shared" si="29"/>
        <v>4.1707060659560646E-2</v>
      </c>
      <c r="X124" s="24">
        <f t="shared" si="29"/>
        <v>4.190175017278075E-2</v>
      </c>
      <c r="Y124" s="24">
        <f t="shared" si="29"/>
        <v>4.2420431086928945E-2</v>
      </c>
      <c r="Z124" s="24">
        <f t="shared" si="29"/>
        <v>4.2624922393629472E-2</v>
      </c>
      <c r="AA124" s="24">
        <f t="shared" si="29"/>
        <v>4.1545002494987049E-2</v>
      </c>
      <c r="AB124" s="24">
        <f>+NAC!Y97</f>
        <v>4.1724049215309478E-2</v>
      </c>
      <c r="AD124" s="24">
        <f t="shared" si="30"/>
        <v>2.352962648047924</v>
      </c>
      <c r="AE124" s="24">
        <f t="shared" si="30"/>
        <v>2.3515495674051223</v>
      </c>
      <c r="AF124" s="24">
        <f t="shared" si="30"/>
        <v>2.3689372247924663</v>
      </c>
      <c r="AG124" s="24">
        <f t="shared" si="30"/>
        <v>2.3642567276026405</v>
      </c>
      <c r="AH124" s="24">
        <f t="shared" si="30"/>
        <v>2.3704384789929356</v>
      </c>
      <c r="AI124" s="24">
        <f t="shared" si="25"/>
        <v>2.3656262376012696</v>
      </c>
      <c r="AJ124" s="24">
        <f t="shared" si="25"/>
        <v>2.3775213426745663</v>
      </c>
      <c r="AK124" s="24">
        <f t="shared" si="25"/>
        <v>2.3713129508597208</v>
      </c>
      <c r="AL124" s="24">
        <f t="shared" si="25"/>
        <v>2.3774872289131905</v>
      </c>
      <c r="AM124" s="24">
        <f t="shared" si="25"/>
        <v>2.3747681217216474</v>
      </c>
      <c r="AN124" s="24">
        <f t="shared" si="25"/>
        <v>2.3697326387940238</v>
      </c>
      <c r="AO124" s="24">
        <f>+NAC!AV97</f>
        <v>2.3671183290123756</v>
      </c>
      <c r="AQ124" s="24">
        <f t="shared" si="28"/>
        <v>-2.9186466047428361E-3</v>
      </c>
      <c r="AR124" s="24">
        <f>+AD124-AM124</f>
        <v>-2.180547367372343E-2</v>
      </c>
    </row>
    <row r="125" spans="2:44" x14ac:dyDescent="0.25">
      <c r="D125" s="35"/>
    </row>
    <row r="126" spans="2:44" x14ac:dyDescent="0.25">
      <c r="D126" s="35"/>
      <c r="AL126" s="24"/>
    </row>
    <row r="127" spans="2:44" x14ac:dyDescent="0.25">
      <c r="D127" s="35"/>
    </row>
    <row r="128" spans="2:44" x14ac:dyDescent="0.25">
      <c r="D128" s="35"/>
    </row>
    <row r="129" spans="4:4" x14ac:dyDescent="0.25">
      <c r="D129" s="35"/>
    </row>
    <row r="130" spans="4:4" x14ac:dyDescent="0.25">
      <c r="D130" s="35"/>
    </row>
    <row r="131" spans="4:4" x14ac:dyDescent="0.25">
      <c r="D131" s="35"/>
    </row>
    <row r="132" spans="4:4" x14ac:dyDescent="0.25">
      <c r="D132" s="35"/>
    </row>
    <row r="133" spans="4:4" x14ac:dyDescent="0.25">
      <c r="D133" s="35"/>
    </row>
    <row r="134" spans="4:4" x14ac:dyDescent="0.25">
      <c r="D134" s="35"/>
    </row>
    <row r="135" spans="4:4" x14ac:dyDescent="0.25">
      <c r="D135" s="35"/>
    </row>
    <row r="136" spans="4:4" x14ac:dyDescent="0.25">
      <c r="D136" s="35"/>
    </row>
    <row r="137" spans="4:4" x14ac:dyDescent="0.25">
      <c r="D137" s="35"/>
    </row>
    <row r="138" spans="4:4" x14ac:dyDescent="0.25">
      <c r="D138" s="35"/>
    </row>
    <row r="139" spans="4:4" x14ac:dyDescent="0.25">
      <c r="D139" s="35"/>
    </row>
    <row r="140" spans="4:4" x14ac:dyDescent="0.25">
      <c r="D140" s="35"/>
    </row>
    <row r="141" spans="4:4" x14ac:dyDescent="0.25">
      <c r="D141" s="35"/>
    </row>
    <row r="142" spans="4:4" x14ac:dyDescent="0.25">
      <c r="D142" s="35"/>
    </row>
    <row r="143" spans="4:4" x14ac:dyDescent="0.25">
      <c r="D143" s="35"/>
    </row>
    <row r="144" spans="4:4" x14ac:dyDescent="0.25">
      <c r="D144" s="35"/>
    </row>
    <row r="145" spans="4:4" x14ac:dyDescent="0.25">
      <c r="D145" s="35"/>
    </row>
    <row r="146" spans="4:4" x14ac:dyDescent="0.25">
      <c r="D146" s="35"/>
    </row>
    <row r="147" spans="4:4" x14ac:dyDescent="0.25">
      <c r="D147" s="35"/>
    </row>
    <row r="148" spans="4:4" x14ac:dyDescent="0.25">
      <c r="D148" s="35"/>
    </row>
    <row r="149" spans="4:4" x14ac:dyDescent="0.25">
      <c r="D149" s="35"/>
    </row>
    <row r="150" spans="4:4" x14ac:dyDescent="0.25">
      <c r="D150" s="35"/>
    </row>
    <row r="151" spans="4:4" x14ac:dyDescent="0.25">
      <c r="D151" s="35"/>
    </row>
    <row r="152" spans="4:4" x14ac:dyDescent="0.25">
      <c r="D152" s="35"/>
    </row>
    <row r="153" spans="4:4" x14ac:dyDescent="0.25">
      <c r="D153" s="35"/>
    </row>
    <row r="154" spans="4:4" x14ac:dyDescent="0.25">
      <c r="D154" s="35"/>
    </row>
    <row r="155" spans="4:4" x14ac:dyDescent="0.25">
      <c r="D155" s="35"/>
    </row>
    <row r="156" spans="4:4" x14ac:dyDescent="0.25">
      <c r="D156" s="35"/>
    </row>
    <row r="157" spans="4:4" x14ac:dyDescent="0.25">
      <c r="D157" s="35"/>
    </row>
    <row r="158" spans="4:4" x14ac:dyDescent="0.25">
      <c r="D158" s="35"/>
    </row>
    <row r="159" spans="4:4" x14ac:dyDescent="0.25">
      <c r="D159" s="35"/>
    </row>
    <row r="160" spans="4:4" x14ac:dyDescent="0.25">
      <c r="D160" s="35"/>
    </row>
    <row r="161" spans="4:4" x14ac:dyDescent="0.25">
      <c r="D161" s="35"/>
    </row>
    <row r="162" spans="4:4" x14ac:dyDescent="0.25">
      <c r="D162" s="35"/>
    </row>
    <row r="163" spans="4:4" x14ac:dyDescent="0.25">
      <c r="D163" s="35"/>
    </row>
    <row r="164" spans="4:4" x14ac:dyDescent="0.25">
      <c r="D164" s="35"/>
    </row>
    <row r="165" spans="4:4" x14ac:dyDescent="0.25">
      <c r="D165" s="35"/>
    </row>
    <row r="166" spans="4:4" x14ac:dyDescent="0.25">
      <c r="D166" s="35"/>
    </row>
    <row r="167" spans="4:4" x14ac:dyDescent="0.25">
      <c r="D167" s="35"/>
    </row>
    <row r="168" spans="4:4" x14ac:dyDescent="0.25">
      <c r="D168" s="35"/>
    </row>
    <row r="169" spans="4:4" x14ac:dyDescent="0.25">
      <c r="D169" s="35"/>
    </row>
    <row r="170" spans="4:4" x14ac:dyDescent="0.25">
      <c r="D170" s="35"/>
    </row>
    <row r="171" spans="4:4" x14ac:dyDescent="0.25">
      <c r="D171" s="35"/>
    </row>
    <row r="172" spans="4:4" x14ac:dyDescent="0.25">
      <c r="D172" s="35"/>
    </row>
    <row r="173" spans="4:4" x14ac:dyDescent="0.25">
      <c r="D173" s="35"/>
    </row>
    <row r="174" spans="4:4" x14ac:dyDescent="0.25">
      <c r="D174" s="35"/>
    </row>
    <row r="175" spans="4:4" x14ac:dyDescent="0.25">
      <c r="D175" s="35"/>
    </row>
    <row r="176" spans="4:4" x14ac:dyDescent="0.25">
      <c r="D176" s="35"/>
    </row>
    <row r="177" spans="4:4" x14ac:dyDescent="0.25">
      <c r="D177" s="35"/>
    </row>
    <row r="178" spans="4:4" x14ac:dyDescent="0.25">
      <c r="D178" s="35"/>
    </row>
    <row r="179" spans="4:4" x14ac:dyDescent="0.25">
      <c r="D179" s="35"/>
    </row>
    <row r="180" spans="4:4" x14ac:dyDescent="0.25">
      <c r="D180" s="35"/>
    </row>
    <row r="181" spans="4:4" x14ac:dyDescent="0.25">
      <c r="D181" s="35"/>
    </row>
    <row r="182" spans="4:4" x14ac:dyDescent="0.25">
      <c r="D182" s="35"/>
    </row>
    <row r="183" spans="4:4" x14ac:dyDescent="0.25">
      <c r="D183" s="35"/>
    </row>
    <row r="184" spans="4:4" x14ac:dyDescent="0.25">
      <c r="D184" s="35"/>
    </row>
    <row r="185" spans="4:4" x14ac:dyDescent="0.25">
      <c r="D185" s="35"/>
    </row>
    <row r="186" spans="4:4" x14ac:dyDescent="0.25">
      <c r="D186" s="35"/>
    </row>
    <row r="187" spans="4:4" x14ac:dyDescent="0.25">
      <c r="D187" s="35"/>
    </row>
    <row r="188" spans="4:4" x14ac:dyDescent="0.25">
      <c r="D188" s="35"/>
    </row>
    <row r="189" spans="4:4" x14ac:dyDescent="0.25">
      <c r="D189" s="35"/>
    </row>
    <row r="190" spans="4:4" x14ac:dyDescent="0.25">
      <c r="D190" s="35"/>
    </row>
    <row r="191" spans="4:4" x14ac:dyDescent="0.25">
      <c r="D191" s="35"/>
    </row>
    <row r="192" spans="4:4" x14ac:dyDescent="0.25">
      <c r="D192" s="35"/>
    </row>
    <row r="193" spans="4:4" x14ac:dyDescent="0.25">
      <c r="D193" s="35"/>
    </row>
    <row r="194" spans="4:4" x14ac:dyDescent="0.25">
      <c r="D194" s="35"/>
    </row>
    <row r="195" spans="4:4" x14ac:dyDescent="0.25">
      <c r="D195" s="35"/>
    </row>
    <row r="196" spans="4:4" x14ac:dyDescent="0.25">
      <c r="D196" s="35"/>
    </row>
    <row r="197" spans="4:4" x14ac:dyDescent="0.25">
      <c r="D197" s="35"/>
    </row>
    <row r="198" spans="4:4" x14ac:dyDescent="0.25">
      <c r="D198" s="35"/>
    </row>
    <row r="199" spans="4:4" x14ac:dyDescent="0.25">
      <c r="D199" s="35"/>
    </row>
    <row r="200" spans="4:4" x14ac:dyDescent="0.25">
      <c r="D200" s="35"/>
    </row>
    <row r="201" spans="4:4" x14ac:dyDescent="0.25">
      <c r="D201" s="35"/>
    </row>
    <row r="202" spans="4:4" x14ac:dyDescent="0.25">
      <c r="D202" s="35"/>
    </row>
    <row r="203" spans="4:4" x14ac:dyDescent="0.25">
      <c r="D203" s="35"/>
    </row>
    <row r="204" spans="4:4" x14ac:dyDescent="0.25">
      <c r="D204" s="35"/>
    </row>
    <row r="205" spans="4:4" x14ac:dyDescent="0.25">
      <c r="D205" s="35"/>
    </row>
    <row r="206" spans="4:4" x14ac:dyDescent="0.25">
      <c r="D206" s="35"/>
    </row>
    <row r="207" spans="4:4" x14ac:dyDescent="0.25">
      <c r="D207" s="35"/>
    </row>
    <row r="208" spans="4:4" x14ac:dyDescent="0.25">
      <c r="D208" s="35"/>
    </row>
    <row r="209" spans="4:4" x14ac:dyDescent="0.25">
      <c r="D209" s="35"/>
    </row>
    <row r="210" spans="4:4" x14ac:dyDescent="0.25">
      <c r="D210" s="35"/>
    </row>
    <row r="211" spans="4:4" x14ac:dyDescent="0.25">
      <c r="D211" s="35"/>
    </row>
    <row r="212" spans="4:4" x14ac:dyDescent="0.25">
      <c r="D212" s="35"/>
    </row>
    <row r="213" spans="4:4" x14ac:dyDescent="0.25">
      <c r="D213" s="35"/>
    </row>
    <row r="214" spans="4:4" x14ac:dyDescent="0.25">
      <c r="D214" s="35"/>
    </row>
    <row r="215" spans="4:4" x14ac:dyDescent="0.25">
      <c r="D215" s="35"/>
    </row>
    <row r="216" spans="4:4" x14ac:dyDescent="0.25">
      <c r="D216" s="35"/>
    </row>
    <row r="217" spans="4:4" x14ac:dyDescent="0.25">
      <c r="D217" s="35"/>
    </row>
    <row r="218" spans="4:4" x14ac:dyDescent="0.25">
      <c r="D218" s="35"/>
    </row>
    <row r="219" spans="4:4" x14ac:dyDescent="0.25">
      <c r="D219" s="35"/>
    </row>
    <row r="220" spans="4:4" x14ac:dyDescent="0.25">
      <c r="D220" s="35"/>
    </row>
    <row r="221" spans="4:4" x14ac:dyDescent="0.25">
      <c r="D221" s="35"/>
    </row>
    <row r="222" spans="4:4" x14ac:dyDescent="0.25">
      <c r="D222" s="35"/>
    </row>
    <row r="223" spans="4:4" x14ac:dyDescent="0.25">
      <c r="D223" s="35"/>
    </row>
    <row r="224" spans="4:4" x14ac:dyDescent="0.25">
      <c r="D224" s="35"/>
    </row>
    <row r="225" spans="4:4" x14ac:dyDescent="0.25">
      <c r="D225" s="35"/>
    </row>
    <row r="226" spans="4:4" x14ac:dyDescent="0.25">
      <c r="D226" s="35"/>
    </row>
    <row r="227" spans="4:4" x14ac:dyDescent="0.25">
      <c r="D227" s="35"/>
    </row>
    <row r="228" spans="4:4" x14ac:dyDescent="0.25">
      <c r="D228" s="35"/>
    </row>
    <row r="229" spans="4:4" x14ac:dyDescent="0.25">
      <c r="D229" s="35"/>
    </row>
    <row r="230" spans="4:4" x14ac:dyDescent="0.25">
      <c r="D230" s="35"/>
    </row>
    <row r="231" spans="4:4" x14ac:dyDescent="0.25">
      <c r="D231" s="35"/>
    </row>
    <row r="232" spans="4:4" x14ac:dyDescent="0.25">
      <c r="D232" s="35"/>
    </row>
    <row r="233" spans="4:4" x14ac:dyDescent="0.25">
      <c r="D233" s="35"/>
    </row>
    <row r="234" spans="4:4" x14ac:dyDescent="0.25">
      <c r="D234" s="35"/>
    </row>
    <row r="235" spans="4:4" x14ac:dyDescent="0.25">
      <c r="D235" s="35"/>
    </row>
    <row r="236" spans="4:4" x14ac:dyDescent="0.25">
      <c r="D236" s="35"/>
    </row>
    <row r="237" spans="4:4" x14ac:dyDescent="0.25">
      <c r="D237" s="35"/>
    </row>
    <row r="238" spans="4:4" x14ac:dyDescent="0.25">
      <c r="D238" s="35"/>
    </row>
    <row r="239" spans="4:4" x14ac:dyDescent="0.25">
      <c r="D239" s="35"/>
    </row>
    <row r="240" spans="4:4" x14ac:dyDescent="0.25">
      <c r="D240" s="35"/>
    </row>
    <row r="241" spans="4:4" x14ac:dyDescent="0.25">
      <c r="D241" s="35"/>
    </row>
    <row r="242" spans="4:4" x14ac:dyDescent="0.25">
      <c r="D242" s="35"/>
    </row>
    <row r="243" spans="4:4" x14ac:dyDescent="0.25">
      <c r="D243" s="35"/>
    </row>
    <row r="244" spans="4:4" x14ac:dyDescent="0.25">
      <c r="D244" s="35"/>
    </row>
    <row r="245" spans="4:4" x14ac:dyDescent="0.25">
      <c r="D245" s="35"/>
    </row>
    <row r="246" spans="4:4" x14ac:dyDescent="0.25">
      <c r="D246" s="35"/>
    </row>
    <row r="247" spans="4:4" x14ac:dyDescent="0.25">
      <c r="D247" s="35"/>
    </row>
    <row r="248" spans="4:4" x14ac:dyDescent="0.25">
      <c r="D248" s="35"/>
    </row>
    <row r="249" spans="4:4" x14ac:dyDescent="0.25">
      <c r="D249" s="35"/>
    </row>
    <row r="250" spans="4:4" x14ac:dyDescent="0.25">
      <c r="D250" s="35"/>
    </row>
    <row r="251" spans="4:4" x14ac:dyDescent="0.25">
      <c r="D251" s="35"/>
    </row>
    <row r="252" spans="4:4" x14ac:dyDescent="0.25">
      <c r="D252" s="35"/>
    </row>
    <row r="253" spans="4:4" x14ac:dyDescent="0.25">
      <c r="D253" s="35"/>
    </row>
    <row r="254" spans="4:4" x14ac:dyDescent="0.25">
      <c r="D254" s="35"/>
    </row>
    <row r="255" spans="4:4" x14ac:dyDescent="0.25">
      <c r="D255" s="35"/>
    </row>
    <row r="256" spans="4:4" x14ac:dyDescent="0.25">
      <c r="D256" s="35"/>
    </row>
    <row r="257" spans="4:4" x14ac:dyDescent="0.25">
      <c r="D257" s="35"/>
    </row>
    <row r="258" spans="4:4" x14ac:dyDescent="0.25">
      <c r="D258" s="35"/>
    </row>
  </sheetData>
  <mergeCells count="5">
    <mergeCell ref="E1:P1"/>
    <mergeCell ref="B16:D16"/>
    <mergeCell ref="E29:N29"/>
    <mergeCell ref="Q29:Z29"/>
    <mergeCell ref="AD29:AM2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7A4A-BF85-4188-B5FC-4280416902DE}">
  <sheetPr>
    <tabColor theme="9"/>
  </sheetPr>
  <dimension ref="A1:BG117"/>
  <sheetViews>
    <sheetView zoomScale="97" workbookViewId="0">
      <pane xSplit="2" ySplit="3" topLeftCell="C102" activePane="bottomRight" state="frozen"/>
      <selection pane="topRight" activeCell="BH105" sqref="BH105"/>
      <selection pane="bottomLeft" activeCell="BH105" sqref="BH105"/>
      <selection pane="bottomRight" activeCell="A117" sqref="A117:XFD117"/>
    </sheetView>
  </sheetViews>
  <sheetFormatPr baseColWidth="10" defaultColWidth="11.42578125" defaultRowHeight="15" x14ac:dyDescent="0.25"/>
  <cols>
    <col min="39" max="49" width="11.5703125" style="48"/>
  </cols>
  <sheetData>
    <row r="1" spans="1:59" s="118" customFormat="1" x14ac:dyDescent="0.25"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</row>
    <row r="2" spans="1:59" s="120" customFormat="1" x14ac:dyDescent="0.25">
      <c r="C2" s="245" t="s">
        <v>37</v>
      </c>
      <c r="D2" s="245"/>
      <c r="E2" s="245"/>
      <c r="F2" s="245"/>
      <c r="H2" s="245" t="s">
        <v>38</v>
      </c>
      <c r="I2" s="245"/>
      <c r="J2" s="245"/>
      <c r="K2" s="245"/>
      <c r="M2" s="245" t="s">
        <v>128</v>
      </c>
      <c r="N2" s="245"/>
      <c r="O2" s="245"/>
      <c r="P2" s="245"/>
      <c r="R2" s="245" t="s">
        <v>40</v>
      </c>
      <c r="S2" s="245"/>
      <c r="T2" s="245"/>
      <c r="U2" s="245"/>
      <c r="W2" s="245" t="s">
        <v>41</v>
      </c>
      <c r="X2" s="245"/>
      <c r="Y2" s="245"/>
      <c r="Z2" s="245"/>
      <c r="AB2" s="245" t="s">
        <v>129</v>
      </c>
      <c r="AC2" s="245"/>
      <c r="AD2" s="245"/>
      <c r="AE2" s="245"/>
      <c r="AG2" s="245" t="s">
        <v>130</v>
      </c>
      <c r="AH2" s="245"/>
      <c r="AI2" s="245"/>
      <c r="AJ2" s="245"/>
      <c r="AK2" s="210"/>
      <c r="AM2" s="244" t="s">
        <v>81</v>
      </c>
      <c r="AN2" s="244"/>
      <c r="AO2" s="244"/>
      <c r="AP2" s="244"/>
      <c r="AQ2" s="244"/>
      <c r="AR2" s="244"/>
      <c r="AS2" s="244"/>
      <c r="AT2" s="121"/>
      <c r="AU2" s="121"/>
      <c r="AV2" s="121"/>
      <c r="AW2" s="121"/>
      <c r="BA2" s="244" t="s">
        <v>133</v>
      </c>
      <c r="BB2" s="244"/>
      <c r="BC2" s="244"/>
      <c r="BD2" s="244"/>
      <c r="BE2" s="244"/>
      <c r="BF2" s="244"/>
      <c r="BG2" s="244"/>
    </row>
    <row r="3" spans="1:59" s="124" customFormat="1" ht="15.75" thickBot="1" x14ac:dyDescent="0.3">
      <c r="B3" s="124" t="s">
        <v>6</v>
      </c>
      <c r="C3" s="124" t="s">
        <v>134</v>
      </c>
      <c r="D3" s="124" t="s">
        <v>135</v>
      </c>
      <c r="E3" s="124" t="s">
        <v>136</v>
      </c>
      <c r="F3" s="124" t="s">
        <v>137</v>
      </c>
      <c r="H3" s="124" t="s">
        <v>134</v>
      </c>
      <c r="I3" s="124" t="s">
        <v>135</v>
      </c>
      <c r="J3" s="124" t="s">
        <v>136</v>
      </c>
      <c r="K3" s="124" t="s">
        <v>137</v>
      </c>
      <c r="M3" s="124" t="s">
        <v>134</v>
      </c>
      <c r="N3" s="124" t="s">
        <v>135</v>
      </c>
      <c r="O3" s="124" t="s">
        <v>136</v>
      </c>
      <c r="P3" s="124" t="s">
        <v>137</v>
      </c>
      <c r="R3" s="124" t="s">
        <v>134</v>
      </c>
      <c r="S3" s="124" t="s">
        <v>135</v>
      </c>
      <c r="T3" s="124" t="s">
        <v>136</v>
      </c>
      <c r="U3" s="124" t="s">
        <v>137</v>
      </c>
      <c r="W3" s="124" t="s">
        <v>134</v>
      </c>
      <c r="X3" s="124" t="s">
        <v>135</v>
      </c>
      <c r="Y3" s="124" t="s">
        <v>136</v>
      </c>
      <c r="Z3" s="124" t="s">
        <v>137</v>
      </c>
      <c r="AB3" s="124" t="s">
        <v>134</v>
      </c>
      <c r="AC3" s="124" t="s">
        <v>135</v>
      </c>
      <c r="AD3" s="124" t="s">
        <v>136</v>
      </c>
      <c r="AE3" s="124" t="s">
        <v>137</v>
      </c>
      <c r="AG3" s="124" t="s">
        <v>134</v>
      </c>
      <c r="AH3" s="124" t="s">
        <v>135</v>
      </c>
      <c r="AI3" s="124" t="s">
        <v>136</v>
      </c>
      <c r="AJ3" s="124" t="s">
        <v>137</v>
      </c>
      <c r="AM3" s="125" t="s">
        <v>131</v>
      </c>
      <c r="AN3" s="125" t="s">
        <v>38</v>
      </c>
      <c r="AO3" s="125" t="s">
        <v>128</v>
      </c>
      <c r="AP3" s="125" t="s">
        <v>40</v>
      </c>
      <c r="AQ3" s="125" t="s">
        <v>41</v>
      </c>
      <c r="AR3" s="125" t="s">
        <v>129</v>
      </c>
      <c r="AS3" s="125" t="s">
        <v>130</v>
      </c>
      <c r="AT3" s="126"/>
      <c r="AU3" s="126"/>
      <c r="AV3" s="126"/>
      <c r="AW3" s="126"/>
      <c r="AZ3" s="125"/>
      <c r="BA3" s="125" t="s">
        <v>131</v>
      </c>
      <c r="BB3" s="125" t="s">
        <v>38</v>
      </c>
      <c r="BC3" s="125" t="s">
        <v>128</v>
      </c>
      <c r="BD3" s="125" t="s">
        <v>40</v>
      </c>
      <c r="BE3" s="125" t="s">
        <v>41</v>
      </c>
      <c r="BF3" s="125" t="s">
        <v>129</v>
      </c>
      <c r="BG3" s="125" t="s">
        <v>130</v>
      </c>
    </row>
    <row r="4" spans="1:59" x14ac:dyDescent="0.25">
      <c r="A4" s="110">
        <f>+ROW()</f>
        <v>4</v>
      </c>
      <c r="B4" s="35">
        <f>+NAC!A5</f>
        <v>42705</v>
      </c>
      <c r="AL4" s="35">
        <f t="shared" ref="AL4:AL35" si="0">+B4</f>
        <v>42705</v>
      </c>
      <c r="AY4" s="35">
        <f t="shared" ref="AY4:AY35" si="1">+AL4</f>
        <v>42705</v>
      </c>
    </row>
    <row r="5" spans="1:59" x14ac:dyDescent="0.25">
      <c r="A5" s="110">
        <f t="shared" ref="A5:A68" si="2">+ROW()</f>
        <v>5</v>
      </c>
      <c r="B5" s="35">
        <f>+NAC!A6</f>
        <v>42736</v>
      </c>
      <c r="C5" s="24">
        <f ca="1">+NAC_d!CR6</f>
        <v>1.597700931247048E-2</v>
      </c>
      <c r="D5" s="24">
        <f ca="1">+NAC_d!CH6</f>
        <v>1.4910348894956016E-2</v>
      </c>
      <c r="E5" s="24">
        <f ca="1">+NAC_d!CQ6</f>
        <v>1.6939290999717249E-2</v>
      </c>
      <c r="F5" s="24">
        <f t="shared" ref="F5:F36" ca="1" si="3">+D5-E5</f>
        <v>-2.0289421047612333E-3</v>
      </c>
      <c r="H5" s="24">
        <f>+GBA_d!$AB33</f>
        <v>1.2999999999999901E-2</v>
      </c>
      <c r="I5" s="24">
        <f>+GBA_d!$Q33</f>
        <v>1.1245956420898429E-2</v>
      </c>
      <c r="J5" s="24">
        <f>+GBA_d!$Z33</f>
        <v>1.3956985473632777E-2</v>
      </c>
      <c r="K5" s="24">
        <f t="shared" ref="K5:K36" si="4">+I5-J5</f>
        <v>-2.7110290527343484E-3</v>
      </c>
      <c r="M5" s="24">
        <f>+PAM_d!$AB33</f>
        <v>1.8000000000000016E-2</v>
      </c>
      <c r="N5" s="24">
        <f>+PAM_d!$Q33</f>
        <v>1.6290664672851563E-2</v>
      </c>
      <c r="O5" s="24">
        <f>+PAM_d!$Z33</f>
        <v>1.9242782592773455E-2</v>
      </c>
      <c r="P5" s="24">
        <f t="shared" ref="P5:P36" si="5">+N5-O5</f>
        <v>-2.9521179199218928E-3</v>
      </c>
      <c r="R5" s="24">
        <f>+NOA_d!$AB33</f>
        <v>1.6000000000000014E-2</v>
      </c>
      <c r="S5" s="24">
        <f>+NOA_d!$Q33</f>
        <v>1.4882202148437607E-2</v>
      </c>
      <c r="T5" s="24">
        <f>+NOA_d!$Z33</f>
        <v>1.8201446533203214E-2</v>
      </c>
      <c r="U5" s="24">
        <f t="shared" ref="U5:U36" si="6">+S5-T5</f>
        <v>-3.3192443847656072E-3</v>
      </c>
      <c r="W5" s="24">
        <f>+NEA_d!$AB33</f>
        <v>1.7000000000000126E-2</v>
      </c>
      <c r="X5" s="24">
        <f>+NEA_d!$Q33</f>
        <v>1.6817245483398358E-2</v>
      </c>
      <c r="Y5" s="24">
        <f>+NEA_d!$Z33</f>
        <v>1.6737899780273402E-2</v>
      </c>
      <c r="Z5" s="24">
        <f t="shared" ref="Z5:Z36" si="7">+X5-Y5</f>
        <v>7.9345703124955591E-5</v>
      </c>
      <c r="AB5" s="24">
        <f>+CUY_d!$AB33</f>
        <v>1.7000000000000126E-2</v>
      </c>
      <c r="AC5" s="24">
        <f>+CUY_d!$Q33</f>
        <v>1.6020660400390518E-2</v>
      </c>
      <c r="AD5" s="24">
        <f>+CUY_d!$Z33</f>
        <v>1.8606948852539107E-2</v>
      </c>
      <c r="AE5" s="24">
        <f t="shared" ref="AE5:AE36" si="8">+AC5-AD5</f>
        <v>-2.5862884521485885E-3</v>
      </c>
      <c r="AG5" s="24">
        <f>+PAT_d!$AB33</f>
        <v>2.6000000000000023E-2</v>
      </c>
      <c r="AH5" s="24">
        <f>+PAT_d!$Q33</f>
        <v>2.5442581176757795E-2</v>
      </c>
      <c r="AI5" s="24">
        <f>+PAT_d!$Z33</f>
        <v>2.8067779541015581E-2</v>
      </c>
      <c r="AJ5" s="24">
        <f t="shared" ref="AJ5:AJ36" si="9">+AH5-AI5</f>
        <v>-2.6251983642577859E-3</v>
      </c>
      <c r="AK5" s="24"/>
      <c r="AL5" s="35">
        <f t="shared" si="0"/>
        <v>42736</v>
      </c>
      <c r="AM5" s="48">
        <f t="shared" ref="AM5:AM36" ca="1" si="10">+F5</f>
        <v>-2.0289421047612333E-3</v>
      </c>
      <c r="AN5" s="48">
        <f>+K5</f>
        <v>-2.7110290527343484E-3</v>
      </c>
      <c r="AO5" s="48">
        <f t="shared" ref="AO5:AO36" si="11">+P5</f>
        <v>-2.9521179199218928E-3</v>
      </c>
      <c r="AP5" s="48">
        <f t="shared" ref="AP5:AP36" si="12">+U5</f>
        <v>-3.3192443847656072E-3</v>
      </c>
      <c r="AQ5" s="48">
        <f t="shared" ref="AQ5:AQ36" si="13">+Z5</f>
        <v>7.9345703124955591E-5</v>
      </c>
      <c r="AR5" s="48">
        <f t="shared" ref="AR5:AR36" si="14">+AE5</f>
        <v>-2.5862884521485885E-3</v>
      </c>
      <c r="AS5" s="48">
        <f t="shared" ref="AS5:AS36" si="15">+AJ5</f>
        <v>-2.6251983642577859E-3</v>
      </c>
      <c r="AU5" s="48">
        <f t="shared" ref="AU5:AU36" si="16">+MIN(AN5:AS5)</f>
        <v>-3.3192443847656072E-3</v>
      </c>
      <c r="AV5" s="48">
        <f t="shared" ref="AV5:AV36" si="17">+MAX(AN5:AS5)</f>
        <v>7.9345703124955591E-5</v>
      </c>
      <c r="AY5" s="35">
        <f t="shared" si="1"/>
        <v>42736</v>
      </c>
    </row>
    <row r="6" spans="1:59" x14ac:dyDescent="0.25">
      <c r="A6" s="110">
        <f t="shared" si="2"/>
        <v>6</v>
      </c>
      <c r="B6" s="35">
        <f>+NAC!A7</f>
        <v>42767</v>
      </c>
      <c r="C6" s="24">
        <f ca="1">+NAC_d!CR7</f>
        <v>2.0712041245555701E-2</v>
      </c>
      <c r="D6" s="24">
        <f ca="1">+NAC_d!CH7</f>
        <v>2.0013511549536567E-2</v>
      </c>
      <c r="E6" s="24">
        <f ca="1">+NAC_d!CQ7</f>
        <v>2.0927058951514699E-2</v>
      </c>
      <c r="F6" s="24">
        <f t="shared" ca="1" si="3"/>
        <v>-9.13547401978132E-4</v>
      </c>
      <c r="H6" s="24">
        <f>+GBA_d!$AB34</f>
        <v>2.4679170779861703E-2</v>
      </c>
      <c r="I6" s="24">
        <f>+GBA_d!$Q34</f>
        <v>2.4488851156085234E-2</v>
      </c>
      <c r="J6" s="24">
        <f>+GBA_d!$Z34</f>
        <v>2.4076275511682121E-2</v>
      </c>
      <c r="K6" s="24">
        <f t="shared" si="4"/>
        <v>4.1257564440311256E-4</v>
      </c>
      <c r="M6" s="24">
        <f>+PAM_d!$AB34</f>
        <v>1.6699410609037457E-2</v>
      </c>
      <c r="N6" s="24">
        <f>+PAM_d!$Q34</f>
        <v>1.7158225246749037E-2</v>
      </c>
      <c r="O6" s="24">
        <f>+PAM_d!$Z34</f>
        <v>1.651479005187273E-2</v>
      </c>
      <c r="P6" s="24">
        <f t="shared" si="5"/>
        <v>6.4343519487630729E-4</v>
      </c>
      <c r="R6" s="24">
        <f>+NOA_d!$AB34</f>
        <v>2.0669291338582862E-2</v>
      </c>
      <c r="S6" s="24">
        <f>+NOA_d!$Q34</f>
        <v>2.2217872085533719E-2</v>
      </c>
      <c r="T6" s="24">
        <f>+NOA_d!$Z34</f>
        <v>1.9233959524253663E-2</v>
      </c>
      <c r="U6" s="24">
        <f t="shared" si="6"/>
        <v>2.9839125612800554E-3</v>
      </c>
      <c r="W6" s="24">
        <f>+NEA_d!$AB34</f>
        <v>1.7699115044247815E-2</v>
      </c>
      <c r="X6" s="24">
        <f>+NEA_d!$Q34</f>
        <v>1.7286723285398153E-2</v>
      </c>
      <c r="Y6" s="24">
        <f>+NEA_d!$Z34</f>
        <v>1.6868460019058062E-2</v>
      </c>
      <c r="Z6" s="24">
        <f t="shared" si="7"/>
        <v>4.1826326634009092E-4</v>
      </c>
      <c r="AB6" s="24">
        <f>+CUY_d!$AB34</f>
        <v>1.5732546705997885E-2</v>
      </c>
      <c r="AC6" s="24">
        <f>+CUY_d!$Q34</f>
        <v>1.4530096673576631E-2</v>
      </c>
      <c r="AD6" s="24">
        <f>+CUY_d!$Z34</f>
        <v>1.6860277647846589E-2</v>
      </c>
      <c r="AE6" s="24">
        <f t="shared" si="8"/>
        <v>-2.3301809742699575E-3</v>
      </c>
      <c r="AG6" s="24">
        <f>+PAT_d!$AB34</f>
        <v>1.6569200779727122E-2</v>
      </c>
      <c r="AH6" s="24">
        <f>+PAT_d!$Q34</f>
        <v>1.6980389609722923E-2</v>
      </c>
      <c r="AI6" s="24">
        <f>+PAT_d!$Z34</f>
        <v>1.737828838248956E-2</v>
      </c>
      <c r="AJ6" s="24">
        <f t="shared" si="9"/>
        <v>-3.978987727666361E-4</v>
      </c>
      <c r="AK6" s="24"/>
      <c r="AL6" s="35">
        <f t="shared" si="0"/>
        <v>42767</v>
      </c>
      <c r="AM6" s="48">
        <f t="shared" ca="1" si="10"/>
        <v>-9.13547401978132E-4</v>
      </c>
      <c r="AN6" s="48">
        <f t="shared" ref="AN6:AN36" si="18">+K6</f>
        <v>4.1257564440311256E-4</v>
      </c>
      <c r="AO6" s="48">
        <f t="shared" si="11"/>
        <v>6.4343519487630729E-4</v>
      </c>
      <c r="AP6" s="48">
        <f t="shared" si="12"/>
        <v>2.9839125612800554E-3</v>
      </c>
      <c r="AQ6" s="48">
        <f t="shared" si="13"/>
        <v>4.1826326634009092E-4</v>
      </c>
      <c r="AR6" s="48">
        <f t="shared" si="14"/>
        <v>-2.3301809742699575E-3</v>
      </c>
      <c r="AS6" s="48">
        <f t="shared" si="15"/>
        <v>-3.978987727666361E-4</v>
      </c>
      <c r="AU6" s="48">
        <f t="shared" si="16"/>
        <v>-2.3301809742699575E-3</v>
      </c>
      <c r="AV6" s="48">
        <f t="shared" si="17"/>
        <v>2.9839125612800554E-3</v>
      </c>
      <c r="AY6" s="35">
        <f t="shared" si="1"/>
        <v>42767</v>
      </c>
    </row>
    <row r="7" spans="1:59" x14ac:dyDescent="0.25">
      <c r="A7" s="110">
        <f t="shared" si="2"/>
        <v>7</v>
      </c>
      <c r="B7" s="35">
        <f>+NAC!A8</f>
        <v>42795</v>
      </c>
      <c r="C7" s="24">
        <f ca="1">+NAC_d!CR8</f>
        <v>2.4014744272398136E-2</v>
      </c>
      <c r="D7" s="24">
        <f ca="1">+NAC_d!CH8</f>
        <v>2.5308160014654746E-2</v>
      </c>
      <c r="E7" s="24">
        <f ca="1">+NAC_d!CQ8</f>
        <v>2.1811464478843412E-2</v>
      </c>
      <c r="F7" s="24">
        <f t="shared" ca="1" si="3"/>
        <v>3.4966955358113339E-3</v>
      </c>
      <c r="H7" s="24">
        <f>+GBA_d!$AB35</f>
        <v>2.4084778420038644E-2</v>
      </c>
      <c r="I7" s="24">
        <f>+GBA_d!$Q35</f>
        <v>2.7091300639146887E-2</v>
      </c>
      <c r="J7" s="24">
        <f>+GBA_d!$Z35</f>
        <v>2.1787547113859551E-2</v>
      </c>
      <c r="K7" s="24">
        <f t="shared" si="4"/>
        <v>5.3037535252873358E-3</v>
      </c>
      <c r="M7" s="24">
        <f>+PAM_d!$AB35</f>
        <v>2.2222222222222143E-2</v>
      </c>
      <c r="N7" s="24">
        <f>+PAM_d!$Q35</f>
        <v>2.2504582345119983E-2</v>
      </c>
      <c r="O7" s="24">
        <f>+PAM_d!$Z35</f>
        <v>2.0358692425733071E-2</v>
      </c>
      <c r="P7" s="24">
        <f t="shared" si="5"/>
        <v>2.1458899193869119E-3</v>
      </c>
      <c r="R7" s="24">
        <f>+NOA_d!$AB35</f>
        <v>3.2786885245901454E-2</v>
      </c>
      <c r="S7" s="24">
        <f>+NOA_d!$Q35</f>
        <v>2.9646607851322004E-2</v>
      </c>
      <c r="T7" s="24">
        <f>+NOA_d!$Z35</f>
        <v>3.2492206190320561E-2</v>
      </c>
      <c r="U7" s="24">
        <f t="shared" si="6"/>
        <v>-2.8455983389985562E-3</v>
      </c>
      <c r="W7" s="24">
        <f>+NEA_d!$AB35</f>
        <v>2.4154589371980784E-2</v>
      </c>
      <c r="X7" s="24">
        <f>+NEA_d!$Q35</f>
        <v>2.3782163440113413E-2</v>
      </c>
      <c r="Y7" s="24">
        <f>+NEA_d!$Z35</f>
        <v>2.3185967841222954E-2</v>
      </c>
      <c r="Z7" s="24">
        <f t="shared" si="7"/>
        <v>5.9619559889045881E-4</v>
      </c>
      <c r="AB7" s="24">
        <f>+CUY_d!$AB35</f>
        <v>2.5169409486931249E-2</v>
      </c>
      <c r="AC7" s="24">
        <f>+CUY_d!$Q35</f>
        <v>2.5043510003859071E-2</v>
      </c>
      <c r="AD7" s="24">
        <f>+CUY_d!$Z35</f>
        <v>2.5769825815611824E-2</v>
      </c>
      <c r="AE7" s="24">
        <f t="shared" si="8"/>
        <v>-7.263158117527535E-4</v>
      </c>
      <c r="AG7" s="24">
        <f>+PAT_d!$AB35</f>
        <v>2.1093000958772867E-2</v>
      </c>
      <c r="AH7" s="24">
        <f>+PAT_d!$Q35</f>
        <v>1.9203946708548525E-2</v>
      </c>
      <c r="AI7" s="24">
        <f>+PAT_d!$Z35</f>
        <v>2.0725984998173574E-2</v>
      </c>
      <c r="AJ7" s="24">
        <f t="shared" si="9"/>
        <v>-1.5220382896250495E-3</v>
      </c>
      <c r="AK7" s="24"/>
      <c r="AL7" s="35">
        <f t="shared" si="0"/>
        <v>42795</v>
      </c>
      <c r="AM7" s="48">
        <f t="shared" ca="1" si="10"/>
        <v>3.4966955358113339E-3</v>
      </c>
      <c r="AN7" s="48">
        <f t="shared" si="18"/>
        <v>5.3037535252873358E-3</v>
      </c>
      <c r="AO7" s="48">
        <f t="shared" si="11"/>
        <v>2.1458899193869119E-3</v>
      </c>
      <c r="AP7" s="48">
        <f t="shared" si="12"/>
        <v>-2.8455983389985562E-3</v>
      </c>
      <c r="AQ7" s="48">
        <f t="shared" si="13"/>
        <v>5.9619559889045881E-4</v>
      </c>
      <c r="AR7" s="48">
        <f t="shared" si="14"/>
        <v>-7.263158117527535E-4</v>
      </c>
      <c r="AS7" s="48">
        <f t="shared" si="15"/>
        <v>-1.5220382896250495E-3</v>
      </c>
      <c r="AU7" s="48">
        <f t="shared" si="16"/>
        <v>-2.8455983389985562E-3</v>
      </c>
      <c r="AV7" s="48">
        <f t="shared" si="17"/>
        <v>5.3037535252873358E-3</v>
      </c>
      <c r="AY7" s="35">
        <f t="shared" si="1"/>
        <v>42795</v>
      </c>
    </row>
    <row r="8" spans="1:59" x14ac:dyDescent="0.25">
      <c r="A8" s="110">
        <f t="shared" si="2"/>
        <v>8</v>
      </c>
      <c r="B8" s="35">
        <f>+NAC!A9</f>
        <v>42826</v>
      </c>
      <c r="C8" s="24">
        <f ca="1">+NAC_d!CR9</f>
        <v>2.6675247651102518E-2</v>
      </c>
      <c r="D8" s="24">
        <f ca="1">+NAC_d!CH9</f>
        <v>2.7347230098816233E-2</v>
      </c>
      <c r="E8" s="24">
        <f ca="1">+NAC_d!CQ9</f>
        <v>2.5297721018142427E-2</v>
      </c>
      <c r="F8" s="24">
        <f t="shared" ca="1" si="3"/>
        <v>2.0495090806738059E-3</v>
      </c>
      <c r="H8" s="24">
        <f>+GBA_d!$AB36</f>
        <v>2.6340545625587852E-2</v>
      </c>
      <c r="I8" s="24">
        <f>+GBA_d!$Q36</f>
        <v>2.7649891507686375E-2</v>
      </c>
      <c r="J8" s="24">
        <f>+GBA_d!$Z36</f>
        <v>2.5134459102105433E-2</v>
      </c>
      <c r="K8" s="24">
        <f t="shared" si="4"/>
        <v>2.5154324055809418E-3</v>
      </c>
      <c r="M8" s="24">
        <f>+PAM_d!$AB36</f>
        <v>2.7410207939508657E-2</v>
      </c>
      <c r="N8" s="24">
        <f>+PAM_d!$Q36</f>
        <v>2.8178590674918569E-2</v>
      </c>
      <c r="O8" s="24">
        <f>+PAM_d!$Z36</f>
        <v>2.6276007704387982E-2</v>
      </c>
      <c r="P8" s="24">
        <f t="shared" si="5"/>
        <v>1.9025829705305863E-3</v>
      </c>
      <c r="R8" s="24">
        <f>+NOA_d!$AB36</f>
        <v>2.7077497665733086E-2</v>
      </c>
      <c r="S8" s="24">
        <f>+NOA_d!$Q36</f>
        <v>2.757443231851342E-2</v>
      </c>
      <c r="T8" s="24">
        <f>+NOA_d!$Z36</f>
        <v>2.6261859144788735E-2</v>
      </c>
      <c r="U8" s="24">
        <f t="shared" si="6"/>
        <v>1.3125731737246848E-3</v>
      </c>
      <c r="W8" s="24">
        <f>+NEA_d!$AB36</f>
        <v>2.1698113207547109E-2</v>
      </c>
      <c r="X8" s="24">
        <f>+NEA_d!$Q36</f>
        <v>2.3560535506863989E-2</v>
      </c>
      <c r="Y8" s="24">
        <f>+NEA_d!$Z36</f>
        <v>1.8418476014143703E-2</v>
      </c>
      <c r="Z8" s="24">
        <f t="shared" si="7"/>
        <v>5.1420594927202856E-3</v>
      </c>
      <c r="AB8" s="24">
        <f>+CUY_d!$AB36</f>
        <v>3.3994334277620331E-2</v>
      </c>
      <c r="AC8" s="24">
        <f>+CUY_d!$Q36</f>
        <v>3.2857365358366586E-2</v>
      </c>
      <c r="AD8" s="24">
        <f>+CUY_d!$Z36</f>
        <v>3.1118169668284734E-2</v>
      </c>
      <c r="AE8" s="24">
        <f t="shared" si="8"/>
        <v>1.7391956900818517E-3</v>
      </c>
      <c r="AG8" s="24">
        <f>+PAT_d!$AB36</f>
        <v>2.0657276995305285E-2</v>
      </c>
      <c r="AH8" s="24">
        <f>+PAT_d!$Q36</f>
        <v>2.0825823323216586E-2</v>
      </c>
      <c r="AI8" s="24">
        <f>+PAT_d!$Z36</f>
        <v>2.1267022844051686E-2</v>
      </c>
      <c r="AJ8" s="24">
        <f t="shared" si="9"/>
        <v>-4.411995208351005E-4</v>
      </c>
      <c r="AK8" s="24"/>
      <c r="AL8" s="35">
        <f t="shared" si="0"/>
        <v>42826</v>
      </c>
      <c r="AM8" s="48">
        <f t="shared" ca="1" si="10"/>
        <v>2.0495090806738059E-3</v>
      </c>
      <c r="AN8" s="48">
        <f t="shared" si="18"/>
        <v>2.5154324055809418E-3</v>
      </c>
      <c r="AO8" s="48">
        <f t="shared" si="11"/>
        <v>1.9025829705305863E-3</v>
      </c>
      <c r="AP8" s="48">
        <f t="shared" si="12"/>
        <v>1.3125731737246848E-3</v>
      </c>
      <c r="AQ8" s="48">
        <f t="shared" si="13"/>
        <v>5.1420594927202856E-3</v>
      </c>
      <c r="AR8" s="48">
        <f t="shared" si="14"/>
        <v>1.7391956900818517E-3</v>
      </c>
      <c r="AS8" s="48">
        <f t="shared" si="15"/>
        <v>-4.411995208351005E-4</v>
      </c>
      <c r="AU8" s="48">
        <f t="shared" si="16"/>
        <v>-4.411995208351005E-4</v>
      </c>
      <c r="AV8" s="48">
        <f t="shared" si="17"/>
        <v>5.1420594927202856E-3</v>
      </c>
      <c r="AY8" s="35">
        <f t="shared" si="1"/>
        <v>42826</v>
      </c>
    </row>
    <row r="9" spans="1:59" x14ac:dyDescent="0.25">
      <c r="A9" s="110">
        <f t="shared" si="2"/>
        <v>9</v>
      </c>
      <c r="B9" s="35">
        <f>+NAC!A10</f>
        <v>42856</v>
      </c>
      <c r="C9" s="24">
        <f ca="1">+NAC_d!CR10</f>
        <v>1.4385140100452665E-2</v>
      </c>
      <c r="D9" s="24">
        <f ca="1">+NAC_d!CH10</f>
        <v>1.4957041571580509E-2</v>
      </c>
      <c r="E9" s="24">
        <f ca="1">+NAC_d!CQ10</f>
        <v>1.4419511344979652E-2</v>
      </c>
      <c r="F9" s="24">
        <f t="shared" ca="1" si="3"/>
        <v>5.3753022660085747E-4</v>
      </c>
      <c r="H9" s="24">
        <f>+GBA_d!$AB37</f>
        <v>1.2832263978001857E-2</v>
      </c>
      <c r="I9" s="24">
        <f>+GBA_d!$Q37</f>
        <v>1.2194836062359826E-2</v>
      </c>
      <c r="J9" s="24">
        <f>+GBA_d!$Z37</f>
        <v>1.3536163717337679E-2</v>
      </c>
      <c r="K9" s="24">
        <f t="shared" si="4"/>
        <v>-1.341327654977853E-3</v>
      </c>
      <c r="M9" s="24">
        <f>+PAM_d!$AB37</f>
        <v>1.4719411223550916E-2</v>
      </c>
      <c r="N9" s="24">
        <f>+PAM_d!$Q37</f>
        <v>1.4905861155225297E-2</v>
      </c>
      <c r="O9" s="24">
        <f>+PAM_d!$Z37</f>
        <v>1.4696131594327255E-2</v>
      </c>
      <c r="P9" s="24">
        <f t="shared" si="5"/>
        <v>2.0972956089804207E-4</v>
      </c>
      <c r="R9" s="24">
        <f>+NOA_d!$AB37</f>
        <v>1.4545454545454417E-2</v>
      </c>
      <c r="S9" s="24">
        <f>+NOA_d!$Q37</f>
        <v>1.4726758007866714E-2</v>
      </c>
      <c r="T9" s="24">
        <f>+NOA_d!$Z37</f>
        <v>1.6403773495103691E-2</v>
      </c>
      <c r="U9" s="24">
        <f t="shared" si="6"/>
        <v>-1.6770154872369769E-3</v>
      </c>
      <c r="W9" s="24">
        <f>+NEA_d!$AB37</f>
        <v>1.939058171745156E-2</v>
      </c>
      <c r="X9" s="24">
        <f>+NEA_d!$Q37</f>
        <v>1.9099505838048314E-2</v>
      </c>
      <c r="Y9" s="24">
        <f>+NEA_d!$Z37</f>
        <v>2.0704171122509996E-2</v>
      </c>
      <c r="Z9" s="24">
        <f t="shared" si="7"/>
        <v>-1.6046652844616816E-3</v>
      </c>
      <c r="AB9" s="24">
        <f>+CUY_d!$AB37</f>
        <v>1.6438356164383494E-2</v>
      </c>
      <c r="AC9" s="24">
        <f>+CUY_d!$Q37</f>
        <v>1.7469486336909146E-2</v>
      </c>
      <c r="AD9" s="24">
        <f>+CUY_d!$Z37</f>
        <v>1.6173381096713291E-2</v>
      </c>
      <c r="AE9" s="24">
        <f t="shared" si="8"/>
        <v>1.296105240195855E-3</v>
      </c>
      <c r="AG9" s="24">
        <f>+PAT_d!$AB37</f>
        <v>1.6559337626494974E-2</v>
      </c>
      <c r="AH9" s="24">
        <f>+PAT_d!$Q37</f>
        <v>1.868967908466157E-2</v>
      </c>
      <c r="AI9" s="24">
        <f>+PAT_d!$Z37</f>
        <v>1.7064026310265268E-2</v>
      </c>
      <c r="AJ9" s="24">
        <f t="shared" si="9"/>
        <v>1.6256527743963023E-3</v>
      </c>
      <c r="AK9" s="24"/>
      <c r="AL9" s="35">
        <f t="shared" si="0"/>
        <v>42856</v>
      </c>
      <c r="AM9" s="48">
        <f t="shared" ca="1" si="10"/>
        <v>5.3753022660085747E-4</v>
      </c>
      <c r="AN9" s="48">
        <f t="shared" si="18"/>
        <v>-1.341327654977853E-3</v>
      </c>
      <c r="AO9" s="48">
        <f t="shared" si="11"/>
        <v>2.0972956089804207E-4</v>
      </c>
      <c r="AP9" s="48">
        <f t="shared" si="12"/>
        <v>-1.6770154872369769E-3</v>
      </c>
      <c r="AQ9" s="48">
        <f t="shared" si="13"/>
        <v>-1.6046652844616816E-3</v>
      </c>
      <c r="AR9" s="48">
        <f t="shared" si="14"/>
        <v>1.296105240195855E-3</v>
      </c>
      <c r="AS9" s="48">
        <f t="shared" si="15"/>
        <v>1.6256527743963023E-3</v>
      </c>
      <c r="AU9" s="48">
        <f t="shared" si="16"/>
        <v>-1.6770154872369769E-3</v>
      </c>
      <c r="AV9" s="48">
        <f t="shared" si="17"/>
        <v>1.6256527743963023E-3</v>
      </c>
      <c r="AY9" s="35">
        <f t="shared" si="1"/>
        <v>42856</v>
      </c>
    </row>
    <row r="10" spans="1:59" x14ac:dyDescent="0.25">
      <c r="A10" s="110">
        <f t="shared" si="2"/>
        <v>10</v>
      </c>
      <c r="B10" s="35">
        <f>+NAC!A11</f>
        <v>42887</v>
      </c>
      <c r="C10" s="24">
        <f ca="1">+NAC_d!CR11</f>
        <v>1.1969111584930747E-2</v>
      </c>
      <c r="D10" s="24">
        <f ca="1">+NAC_d!CH11</f>
        <v>1.1149976410332885E-2</v>
      </c>
      <c r="E10" s="24">
        <f ca="1">+NAC_d!CQ11</f>
        <v>1.2753217246614712E-2</v>
      </c>
      <c r="F10" s="24">
        <f t="shared" ca="1" si="3"/>
        <v>-1.6032408362818273E-3</v>
      </c>
      <c r="H10" s="24">
        <f>+GBA_d!$AB38</f>
        <v>1.3574660633484115E-2</v>
      </c>
      <c r="I10" s="24">
        <f>+GBA_d!$Q38</f>
        <v>1.3672522698790601E-2</v>
      </c>
      <c r="J10" s="24">
        <f>+GBA_d!$Z38</f>
        <v>1.4014106707278096E-2</v>
      </c>
      <c r="K10" s="24">
        <f t="shared" si="4"/>
        <v>-3.4158400848749437E-4</v>
      </c>
      <c r="M10" s="24">
        <f>+PAM_d!$AB38</f>
        <v>9.9728014505893192E-3</v>
      </c>
      <c r="N10" s="24">
        <f>+PAM_d!$Q38</f>
        <v>9.1564416944514004E-3</v>
      </c>
      <c r="O10" s="24">
        <f>+PAM_d!$Z38</f>
        <v>1.0865511804519112E-2</v>
      </c>
      <c r="P10" s="24">
        <f t="shared" si="5"/>
        <v>-1.7090701100677119E-3</v>
      </c>
      <c r="R10" s="24">
        <f>+NOA_d!$AB38</f>
        <v>9.8566308243728251E-3</v>
      </c>
      <c r="S10" s="24">
        <f>+NOA_d!$Q38</f>
        <v>9.1050116642485968E-3</v>
      </c>
      <c r="T10" s="24">
        <f>+NOA_d!$Z38</f>
        <v>9.5008082417518125E-3</v>
      </c>
      <c r="U10" s="24">
        <f t="shared" si="6"/>
        <v>-3.9579657750321573E-4</v>
      </c>
      <c r="W10" s="24">
        <f>+NEA_d!$AB38</f>
        <v>1.3586956521739024E-2</v>
      </c>
      <c r="X10" s="24">
        <f>+NEA_d!$Q38</f>
        <v>1.3796129027980442E-2</v>
      </c>
      <c r="Y10" s="24">
        <f>+NEA_d!$Z38</f>
        <v>1.2977358326671684E-2</v>
      </c>
      <c r="Z10" s="24">
        <f t="shared" si="7"/>
        <v>8.1877070130875751E-4</v>
      </c>
      <c r="AB10" s="24">
        <f>+CUY_d!$AB38</f>
        <v>9.8831985624439067E-3</v>
      </c>
      <c r="AC10" s="24">
        <f>+CUY_d!$Q38</f>
        <v>8.6985206578356067E-3</v>
      </c>
      <c r="AD10" s="24">
        <f>+CUY_d!$Z38</f>
        <v>1.2211858066370374E-2</v>
      </c>
      <c r="AE10" s="24">
        <f t="shared" si="8"/>
        <v>-3.5133374085347668E-3</v>
      </c>
      <c r="AG10" s="24">
        <f>+PAT_d!$AB38</f>
        <v>1.0859728506787292E-2</v>
      </c>
      <c r="AH10" s="24">
        <f>+PAT_d!$Q38</f>
        <v>9.8290679410670823E-3</v>
      </c>
      <c r="AI10" s="24">
        <f>+PAT_d!$Z38</f>
        <v>1.1978510700686451E-2</v>
      </c>
      <c r="AJ10" s="24">
        <f t="shared" si="9"/>
        <v>-2.1494427596193688E-3</v>
      </c>
      <c r="AK10" s="24"/>
      <c r="AL10" s="35">
        <f t="shared" si="0"/>
        <v>42887</v>
      </c>
      <c r="AM10" s="48">
        <f t="shared" ca="1" si="10"/>
        <v>-1.6032408362818273E-3</v>
      </c>
      <c r="AN10" s="48">
        <f t="shared" si="18"/>
        <v>-3.4158400848749437E-4</v>
      </c>
      <c r="AO10" s="48">
        <f t="shared" si="11"/>
        <v>-1.7090701100677119E-3</v>
      </c>
      <c r="AP10" s="48">
        <f t="shared" si="12"/>
        <v>-3.9579657750321573E-4</v>
      </c>
      <c r="AQ10" s="48">
        <f t="shared" si="13"/>
        <v>8.1877070130875751E-4</v>
      </c>
      <c r="AR10" s="48">
        <f t="shared" si="14"/>
        <v>-3.5133374085347668E-3</v>
      </c>
      <c r="AS10" s="48">
        <f t="shared" si="15"/>
        <v>-2.1494427596193688E-3</v>
      </c>
      <c r="AU10" s="48">
        <f t="shared" si="16"/>
        <v>-3.5133374085347668E-3</v>
      </c>
      <c r="AV10" s="48">
        <f t="shared" si="17"/>
        <v>8.1877070130875751E-4</v>
      </c>
      <c r="AY10" s="35">
        <f t="shared" si="1"/>
        <v>42887</v>
      </c>
    </row>
    <row r="11" spans="1:59" x14ac:dyDescent="0.25">
      <c r="A11" s="110">
        <f t="shared" si="2"/>
        <v>11</v>
      </c>
      <c r="B11" s="35">
        <f>+NAC!A12</f>
        <v>42917</v>
      </c>
      <c r="C11" s="24">
        <f ca="1">+NAC_d!CR12</f>
        <v>1.7219405680610089E-2</v>
      </c>
      <c r="D11" s="24">
        <f ca="1">+NAC_d!CH12</f>
        <v>1.458691504319054E-2</v>
      </c>
      <c r="E11" s="24">
        <f ca="1">+NAC_d!CQ12</f>
        <v>1.9320402272151593E-2</v>
      </c>
      <c r="F11" s="24">
        <f t="shared" ca="1" si="3"/>
        <v>-4.733487228961053E-3</v>
      </c>
      <c r="H11" s="24">
        <f>+GBA_d!$AB39</f>
        <v>1.6964285714285765E-2</v>
      </c>
      <c r="I11" s="24">
        <f>+GBA_d!$Q39</f>
        <v>1.47830335489052E-2</v>
      </c>
      <c r="J11" s="24">
        <f>+GBA_d!$Z39</f>
        <v>1.8731614268348018E-2</v>
      </c>
      <c r="K11" s="24">
        <f t="shared" si="4"/>
        <v>-3.948580719442818E-3</v>
      </c>
      <c r="M11" s="24">
        <f>+PAM_d!$AB39</f>
        <v>1.9748653500897495E-2</v>
      </c>
      <c r="N11" s="24">
        <f>+PAM_d!$Q39</f>
        <v>1.7159699231628744E-2</v>
      </c>
      <c r="O11" s="24">
        <f>+PAM_d!$Z39</f>
        <v>2.2035067493757499E-2</v>
      </c>
      <c r="P11" s="24">
        <f t="shared" si="5"/>
        <v>-4.8753682621287542E-3</v>
      </c>
      <c r="R11" s="24">
        <f>+NOA_d!$AB39</f>
        <v>1.419698314108242E-2</v>
      </c>
      <c r="S11" s="24">
        <f>+NOA_d!$Q39</f>
        <v>1.3040899398213623E-2</v>
      </c>
      <c r="T11" s="24">
        <f>+NOA_d!$Z39</f>
        <v>1.7198659669068972E-2</v>
      </c>
      <c r="U11" s="24">
        <f t="shared" si="6"/>
        <v>-4.1577602708553485E-3</v>
      </c>
      <c r="W11" s="24">
        <f>+NEA_d!$AB39</f>
        <v>1.3404825737265424E-2</v>
      </c>
      <c r="X11" s="24">
        <f>+NEA_d!$Q39</f>
        <v>1.1595659421377968E-2</v>
      </c>
      <c r="Y11" s="24">
        <f>+NEA_d!$Z39</f>
        <v>1.4437773918365648E-2</v>
      </c>
      <c r="Z11" s="24">
        <f t="shared" si="7"/>
        <v>-2.8421144969876799E-3</v>
      </c>
      <c r="AB11" s="24">
        <f>+CUY_d!$AB39</f>
        <v>1.4234875444839812E-2</v>
      </c>
      <c r="AC11" s="24">
        <f>+CUY_d!$Q39</f>
        <v>1.3226941438978512E-2</v>
      </c>
      <c r="AD11" s="24">
        <f>+CUY_d!$Z39</f>
        <v>1.5349806375537955E-2</v>
      </c>
      <c r="AE11" s="24">
        <f t="shared" si="8"/>
        <v>-2.1228649365594432E-3</v>
      </c>
      <c r="AG11" s="24">
        <f>+PAT_d!$AB39</f>
        <v>1.5219337511190645E-2</v>
      </c>
      <c r="AH11" s="24">
        <f>+PAT_d!$Q39</f>
        <v>1.3905176116691731E-2</v>
      </c>
      <c r="AI11" s="24">
        <f>+PAT_d!$Z39</f>
        <v>1.7613404285059309E-2</v>
      </c>
      <c r="AJ11" s="24">
        <f t="shared" si="9"/>
        <v>-3.7082281683675777E-3</v>
      </c>
      <c r="AK11" s="24"/>
      <c r="AL11" s="35">
        <f t="shared" si="0"/>
        <v>42917</v>
      </c>
      <c r="AM11" s="48">
        <f t="shared" ca="1" si="10"/>
        <v>-4.733487228961053E-3</v>
      </c>
      <c r="AN11" s="48">
        <f t="shared" si="18"/>
        <v>-3.948580719442818E-3</v>
      </c>
      <c r="AO11" s="48">
        <f t="shared" si="11"/>
        <v>-4.8753682621287542E-3</v>
      </c>
      <c r="AP11" s="48">
        <f t="shared" si="12"/>
        <v>-4.1577602708553485E-3</v>
      </c>
      <c r="AQ11" s="48">
        <f t="shared" si="13"/>
        <v>-2.8421144969876799E-3</v>
      </c>
      <c r="AR11" s="48">
        <f t="shared" si="14"/>
        <v>-2.1228649365594432E-3</v>
      </c>
      <c r="AS11" s="48">
        <f t="shared" si="15"/>
        <v>-3.7082281683675777E-3</v>
      </c>
      <c r="AU11" s="48">
        <f t="shared" si="16"/>
        <v>-4.8753682621287542E-3</v>
      </c>
      <c r="AV11" s="48">
        <f t="shared" si="17"/>
        <v>-2.1228649365594432E-3</v>
      </c>
      <c r="AY11" s="35">
        <f t="shared" si="1"/>
        <v>42917</v>
      </c>
    </row>
    <row r="12" spans="1:59" x14ac:dyDescent="0.25">
      <c r="A12" s="110">
        <f t="shared" si="2"/>
        <v>12</v>
      </c>
      <c r="B12" s="35">
        <f>+NAC!A13</f>
        <v>42948</v>
      </c>
      <c r="C12" s="24">
        <f ca="1">+NAC_d!CR13</f>
        <v>1.4070484059303334E-2</v>
      </c>
      <c r="D12" s="24">
        <f ca="1">+NAC_d!CH13</f>
        <v>1.4164969986374176E-2</v>
      </c>
      <c r="E12" s="24">
        <f ca="1">+NAC_d!CQ13</f>
        <v>1.370641401853212E-2</v>
      </c>
      <c r="F12" s="24">
        <f t="shared" ca="1" si="3"/>
        <v>4.5855596784205588E-4</v>
      </c>
      <c r="H12" s="24">
        <f>+GBA_d!$AB40</f>
        <v>1.4925373134328179E-2</v>
      </c>
      <c r="I12" s="24">
        <f>+GBA_d!$Q40</f>
        <v>1.591276211965198E-2</v>
      </c>
      <c r="J12" s="24">
        <f>+GBA_d!$Z40</f>
        <v>1.432115939760803E-2</v>
      </c>
      <c r="K12" s="24">
        <f t="shared" si="4"/>
        <v>1.5916027220439499E-3</v>
      </c>
      <c r="M12" s="24">
        <f>+PAM_d!$AB40</f>
        <v>1.3204225352112742E-2</v>
      </c>
      <c r="N12" s="24">
        <f>+PAM_d!$Q40</f>
        <v>1.3872229314334072E-2</v>
      </c>
      <c r="O12" s="24">
        <f>+PAM_d!$Z40</f>
        <v>1.1945426145430815E-2</v>
      </c>
      <c r="P12" s="24">
        <f t="shared" si="5"/>
        <v>1.9268031689032572E-3</v>
      </c>
      <c r="R12" s="24">
        <f>+NOA_d!$AB40</f>
        <v>1.2248468941382429E-2</v>
      </c>
      <c r="S12" s="24">
        <f>+NOA_d!$Q40</f>
        <v>1.2484653832953496E-2</v>
      </c>
      <c r="T12" s="24">
        <f>+NOA_d!$Z40</f>
        <v>1.2794722198697484E-2</v>
      </c>
      <c r="U12" s="24">
        <f t="shared" si="6"/>
        <v>-3.1006836574398733E-4</v>
      </c>
      <c r="W12" s="24">
        <f>+NEA_d!$AB40</f>
        <v>1.1463844797178213E-2</v>
      </c>
      <c r="X12" s="24">
        <f>+NEA_d!$Q40</f>
        <v>1.184950653264738E-2</v>
      </c>
      <c r="Y12" s="24">
        <f>+NEA_d!$Z40</f>
        <v>9.3682622678628036E-3</v>
      </c>
      <c r="Z12" s="24">
        <f t="shared" si="7"/>
        <v>2.4812442647845767E-3</v>
      </c>
      <c r="AB12" s="24">
        <f>+CUY_d!$AB40</f>
        <v>1.4035087719298289E-2</v>
      </c>
      <c r="AC12" s="24">
        <f>+CUY_d!$Q40</f>
        <v>1.4761126005109704E-2</v>
      </c>
      <c r="AD12" s="24">
        <f>+CUY_d!$Z40</f>
        <v>1.2554961003676812E-2</v>
      </c>
      <c r="AE12" s="24">
        <f t="shared" si="8"/>
        <v>2.2061650014328915E-3</v>
      </c>
      <c r="AG12" s="24">
        <f>+PAT_d!$AB40</f>
        <v>1.6754850088183337E-2</v>
      </c>
      <c r="AH12" s="24">
        <f>+PAT_d!$Q40</f>
        <v>1.7600698866546471E-2</v>
      </c>
      <c r="AI12" s="24">
        <f>+PAT_d!$Z40</f>
        <v>1.6708129446180831E-2</v>
      </c>
      <c r="AJ12" s="24">
        <f t="shared" si="9"/>
        <v>8.9256942036564091E-4</v>
      </c>
      <c r="AK12" s="24"/>
      <c r="AL12" s="35">
        <f t="shared" si="0"/>
        <v>42948</v>
      </c>
      <c r="AM12" s="48">
        <f t="shared" ca="1" si="10"/>
        <v>4.5855596784205588E-4</v>
      </c>
      <c r="AN12" s="48">
        <f t="shared" si="18"/>
        <v>1.5916027220439499E-3</v>
      </c>
      <c r="AO12" s="48">
        <f t="shared" si="11"/>
        <v>1.9268031689032572E-3</v>
      </c>
      <c r="AP12" s="48">
        <f t="shared" si="12"/>
        <v>-3.1006836574398733E-4</v>
      </c>
      <c r="AQ12" s="48">
        <f t="shared" si="13"/>
        <v>2.4812442647845767E-3</v>
      </c>
      <c r="AR12" s="48">
        <f t="shared" si="14"/>
        <v>2.2061650014328915E-3</v>
      </c>
      <c r="AS12" s="48">
        <f t="shared" si="15"/>
        <v>8.9256942036564091E-4</v>
      </c>
      <c r="AU12" s="48">
        <f t="shared" si="16"/>
        <v>-3.1006836574398733E-4</v>
      </c>
      <c r="AV12" s="48">
        <f t="shared" si="17"/>
        <v>2.4812442647845767E-3</v>
      </c>
      <c r="AY12" s="35">
        <f t="shared" si="1"/>
        <v>42948</v>
      </c>
    </row>
    <row r="13" spans="1:59" x14ac:dyDescent="0.25">
      <c r="A13" s="110">
        <f t="shared" si="2"/>
        <v>13</v>
      </c>
      <c r="B13" s="35">
        <f>+NAC!A14</f>
        <v>42979</v>
      </c>
      <c r="C13" s="24">
        <f ca="1">+NAC_d!CR14</f>
        <v>1.9025308333261215E-2</v>
      </c>
      <c r="D13" s="24">
        <f ca="1">+NAC_d!CH14</f>
        <v>1.8489840375533806E-2</v>
      </c>
      <c r="E13" s="24">
        <f ca="1">+NAC_d!CQ14</f>
        <v>1.9011447741158705E-2</v>
      </c>
      <c r="F13" s="24">
        <f t="shared" ca="1" si="3"/>
        <v>-5.2160736562489873E-4</v>
      </c>
      <c r="H13" s="24">
        <f>+GBA_d!$AB41</f>
        <v>2.076124567474058E-2</v>
      </c>
      <c r="I13" s="24">
        <f>+GBA_d!$Q41</f>
        <v>2.0756874743085962E-2</v>
      </c>
      <c r="J13" s="24">
        <f>+GBA_d!$Z41</f>
        <v>2.0316839229966188E-2</v>
      </c>
      <c r="K13" s="24">
        <f t="shared" si="4"/>
        <v>4.4003551311977418E-4</v>
      </c>
      <c r="M13" s="24">
        <f>+PAM_d!$AB41</f>
        <v>1.9113814074717572E-2</v>
      </c>
      <c r="N13" s="24">
        <f>+PAM_d!$Q41</f>
        <v>1.9054725108299753E-2</v>
      </c>
      <c r="O13" s="24">
        <f>+PAM_d!$Z41</f>
        <v>1.9226192867263014E-2</v>
      </c>
      <c r="P13" s="24">
        <f t="shared" si="5"/>
        <v>-1.7146775896326183E-4</v>
      </c>
      <c r="R13" s="24">
        <f>+NOA_d!$AB41</f>
        <v>1.8150388936905681E-2</v>
      </c>
      <c r="S13" s="24">
        <f>+NOA_d!$Q41</f>
        <v>1.9190691982299057E-2</v>
      </c>
      <c r="T13" s="24">
        <f>+NOA_d!$Z41</f>
        <v>1.5003831787797406E-2</v>
      </c>
      <c r="U13" s="24">
        <f t="shared" si="6"/>
        <v>4.1868601945016515E-3</v>
      </c>
      <c r="W13" s="24">
        <f>+NEA_d!$AB41</f>
        <v>1.3077593722754965E-2</v>
      </c>
      <c r="X13" s="24">
        <f>+NEA_d!$Q41</f>
        <v>1.3433031021138131E-2</v>
      </c>
      <c r="Y13" s="24">
        <f>+NEA_d!$Z41</f>
        <v>1.1663664312074218E-2</v>
      </c>
      <c r="Z13" s="24">
        <f t="shared" si="7"/>
        <v>1.7693667090639131E-3</v>
      </c>
      <c r="AB13" s="24">
        <f>+CUY_d!$AB41</f>
        <v>1.730103806228378E-2</v>
      </c>
      <c r="AC13" s="24">
        <f>+CUY_d!$Q41</f>
        <v>1.7728927594854671E-2</v>
      </c>
      <c r="AD13" s="24">
        <f>+CUY_d!$Z41</f>
        <v>1.6529399124375788E-2</v>
      </c>
      <c r="AE13" s="24">
        <f t="shared" si="8"/>
        <v>1.1995284704788833E-3</v>
      </c>
      <c r="AG13" s="24">
        <f>+PAT_d!$AB41</f>
        <v>1.3009540329575131E-2</v>
      </c>
      <c r="AH13" s="24">
        <f>+PAT_d!$Q41</f>
        <v>1.2679410384163203E-2</v>
      </c>
      <c r="AI13" s="24">
        <f>+PAT_d!$Z41</f>
        <v>1.3223765783064945E-2</v>
      </c>
      <c r="AJ13" s="24">
        <f t="shared" si="9"/>
        <v>-5.4435539890174134E-4</v>
      </c>
      <c r="AK13" s="24"/>
      <c r="AL13" s="35">
        <f t="shared" si="0"/>
        <v>42979</v>
      </c>
      <c r="AM13" s="48">
        <f t="shared" ca="1" si="10"/>
        <v>-5.2160736562489873E-4</v>
      </c>
      <c r="AN13" s="48">
        <f t="shared" si="18"/>
        <v>4.4003551311977418E-4</v>
      </c>
      <c r="AO13" s="48">
        <f t="shared" si="11"/>
        <v>-1.7146775896326183E-4</v>
      </c>
      <c r="AP13" s="48">
        <f t="shared" si="12"/>
        <v>4.1868601945016515E-3</v>
      </c>
      <c r="AQ13" s="48">
        <f t="shared" si="13"/>
        <v>1.7693667090639131E-3</v>
      </c>
      <c r="AR13" s="48">
        <f t="shared" si="14"/>
        <v>1.1995284704788833E-3</v>
      </c>
      <c r="AS13" s="48">
        <f t="shared" si="15"/>
        <v>-5.4435539890174134E-4</v>
      </c>
      <c r="AU13" s="48">
        <f t="shared" si="16"/>
        <v>-5.4435539890174134E-4</v>
      </c>
      <c r="AV13" s="48">
        <f t="shared" si="17"/>
        <v>4.1868601945016515E-3</v>
      </c>
      <c r="AY13" s="35">
        <f t="shared" si="1"/>
        <v>42979</v>
      </c>
    </row>
    <row r="14" spans="1:59" x14ac:dyDescent="0.25">
      <c r="A14" s="110">
        <f t="shared" si="2"/>
        <v>14</v>
      </c>
      <c r="B14" s="35">
        <f>+NAC!A15</f>
        <v>43009</v>
      </c>
      <c r="C14" s="24">
        <f ca="1">+NAC_d!CR15</f>
        <v>1.5225185308583189E-2</v>
      </c>
      <c r="D14" s="24">
        <f ca="1">+NAC_d!CH15</f>
        <v>1.6278833281802463E-2</v>
      </c>
      <c r="E14" s="24">
        <f ca="1">+NAC_d!CQ15</f>
        <v>1.4137214628951345E-2</v>
      </c>
      <c r="F14" s="24">
        <f t="shared" ca="1" si="3"/>
        <v>2.1416186528511183E-3</v>
      </c>
      <c r="H14" s="24">
        <f>+GBA_d!$AB42</f>
        <v>1.2711864406779627E-2</v>
      </c>
      <c r="I14" s="24">
        <f>+GBA_d!$Q42</f>
        <v>1.4016114994370721E-2</v>
      </c>
      <c r="J14" s="24">
        <f>+GBA_d!$Z42</f>
        <v>1.2280539006796598E-2</v>
      </c>
      <c r="K14" s="24">
        <f t="shared" si="4"/>
        <v>1.7355759875741228E-3</v>
      </c>
      <c r="M14" s="24">
        <f>+PAM_d!$AB42</f>
        <v>1.7050298380221651E-2</v>
      </c>
      <c r="N14" s="24">
        <f>+PAM_d!$Q42</f>
        <v>1.7104335028350404E-2</v>
      </c>
      <c r="O14" s="24">
        <f>+PAM_d!$Z42</f>
        <v>1.6636530804461591E-2</v>
      </c>
      <c r="P14" s="24">
        <f t="shared" si="5"/>
        <v>4.6780422388881249E-4</v>
      </c>
      <c r="R14" s="24">
        <f>+NOA_d!$AB42</f>
        <v>1.8675721561969505E-2</v>
      </c>
      <c r="S14" s="24">
        <f>+NOA_d!$Q42</f>
        <v>1.9096353051625714E-2</v>
      </c>
      <c r="T14" s="24">
        <f>+NOA_d!$Z42</f>
        <v>1.7436480482597938E-2</v>
      </c>
      <c r="U14" s="24">
        <f t="shared" si="6"/>
        <v>1.659872569027776E-3</v>
      </c>
      <c r="W14" s="24">
        <f>+NEA_d!$AB42</f>
        <v>1.4629948364888179E-2</v>
      </c>
      <c r="X14" s="24">
        <f>+NEA_d!$Q42</f>
        <v>1.5016501075783006E-2</v>
      </c>
      <c r="Y14" s="24">
        <f>+NEA_d!$Z42</f>
        <v>1.4224985162953674E-2</v>
      </c>
      <c r="Z14" s="24">
        <f t="shared" si="7"/>
        <v>7.9151591282933254E-4</v>
      </c>
      <c r="AB14" s="24">
        <f>+CUY_d!$AB42</f>
        <v>1.7006802721088343E-2</v>
      </c>
      <c r="AC14" s="24">
        <f>+CUY_d!$Q42</f>
        <v>1.7955958630171187E-2</v>
      </c>
      <c r="AD14" s="24">
        <f>+CUY_d!$Z42</f>
        <v>1.6628596124377948E-2</v>
      </c>
      <c r="AE14" s="24">
        <f t="shared" si="8"/>
        <v>1.3273625057932392E-3</v>
      </c>
      <c r="AG14" s="24">
        <f>+PAT_d!$AB42</f>
        <v>1.6267123287671215E-2</v>
      </c>
      <c r="AH14" s="24">
        <f>+PAT_d!$Q42</f>
        <v>1.7477274884677652E-2</v>
      </c>
      <c r="AI14" s="24">
        <f>+PAT_d!$Z42</f>
        <v>1.6049162054070587E-2</v>
      </c>
      <c r="AJ14" s="24">
        <f t="shared" si="9"/>
        <v>1.4281128306070645E-3</v>
      </c>
      <c r="AK14" s="24"/>
      <c r="AL14" s="35">
        <f t="shared" si="0"/>
        <v>43009</v>
      </c>
      <c r="AM14" s="48">
        <f t="shared" ca="1" si="10"/>
        <v>2.1416186528511183E-3</v>
      </c>
      <c r="AN14" s="48">
        <f t="shared" si="18"/>
        <v>1.7355759875741228E-3</v>
      </c>
      <c r="AO14" s="48">
        <f t="shared" si="11"/>
        <v>4.6780422388881249E-4</v>
      </c>
      <c r="AP14" s="48">
        <f t="shared" si="12"/>
        <v>1.659872569027776E-3</v>
      </c>
      <c r="AQ14" s="48">
        <f t="shared" si="13"/>
        <v>7.9151591282933254E-4</v>
      </c>
      <c r="AR14" s="48">
        <f t="shared" si="14"/>
        <v>1.3273625057932392E-3</v>
      </c>
      <c r="AS14" s="48">
        <f t="shared" si="15"/>
        <v>1.4281128306070645E-3</v>
      </c>
      <c r="AU14" s="48">
        <f t="shared" si="16"/>
        <v>4.6780422388881249E-4</v>
      </c>
      <c r="AV14" s="48">
        <f t="shared" si="17"/>
        <v>1.7355759875741228E-3</v>
      </c>
      <c r="AY14" s="35">
        <f t="shared" si="1"/>
        <v>43009</v>
      </c>
    </row>
    <row r="15" spans="1:59" x14ac:dyDescent="0.25">
      <c r="A15" s="110">
        <f t="shared" si="2"/>
        <v>15</v>
      </c>
      <c r="B15" s="35">
        <f>+NAC!A16</f>
        <v>43040</v>
      </c>
      <c r="C15" s="24">
        <f ca="1">+NAC_d!CR16</f>
        <v>1.3676393516001584E-2</v>
      </c>
      <c r="D15" s="24">
        <f ca="1">+NAC_d!CH16</f>
        <v>1.3395178328984292E-2</v>
      </c>
      <c r="E15" s="24">
        <f ca="1">+NAC_d!CQ16</f>
        <v>1.3651241051179985E-2</v>
      </c>
      <c r="F15" s="24">
        <f t="shared" ca="1" si="3"/>
        <v>-2.5606272219569348E-4</v>
      </c>
      <c r="H15" s="24">
        <f>+GBA_d!$AB43</f>
        <v>1.1715481171548081E-2</v>
      </c>
      <c r="I15" s="24">
        <f>+GBA_d!$Q43</f>
        <v>1.1093334529673315E-2</v>
      </c>
      <c r="J15" s="24">
        <f>+GBA_d!$Z43</f>
        <v>1.1739925531196516E-2</v>
      </c>
      <c r="K15" s="24">
        <f t="shared" si="4"/>
        <v>-6.4659100152320015E-4</v>
      </c>
      <c r="M15" s="24">
        <f>+PAM_d!$AB43</f>
        <v>1.5926236378876801E-2</v>
      </c>
      <c r="N15" s="24">
        <f>+PAM_d!$Q43</f>
        <v>1.5326101440500395E-2</v>
      </c>
      <c r="O15" s="24">
        <f>+PAM_d!$Z43</f>
        <v>1.6714918968630643E-2</v>
      </c>
      <c r="P15" s="24">
        <f t="shared" si="5"/>
        <v>-1.3888175281302484E-3</v>
      </c>
      <c r="R15" s="24">
        <f>+NOA_d!$AB43</f>
        <v>1.2499999999999956E-2</v>
      </c>
      <c r="S15" s="24">
        <f>+NOA_d!$Q43</f>
        <v>1.2166641838128989E-2</v>
      </c>
      <c r="T15" s="24">
        <f>+NOA_d!$Z43</f>
        <v>1.4225612203423887E-2</v>
      </c>
      <c r="U15" s="24">
        <f t="shared" si="6"/>
        <v>-2.0589703652948987E-3</v>
      </c>
      <c r="W15" s="24">
        <f>+NEA_d!$AB43</f>
        <v>1.5267175572519109E-2</v>
      </c>
      <c r="X15" s="24">
        <f>+NEA_d!$Q43</f>
        <v>1.5339399930107911E-2</v>
      </c>
      <c r="Y15" s="24">
        <f>+NEA_d!$Z43</f>
        <v>1.6771399907701934E-2</v>
      </c>
      <c r="Z15" s="24">
        <f t="shared" si="7"/>
        <v>-1.4319999775940229E-3</v>
      </c>
      <c r="AB15" s="24">
        <f>+CUY_d!$AB43</f>
        <v>1.5886287625418216E-2</v>
      </c>
      <c r="AC15" s="24">
        <f>+CUY_d!$Q43</f>
        <v>1.4406349043130096E-2</v>
      </c>
      <c r="AD15" s="24">
        <f>+CUY_d!$Z43</f>
        <v>1.719586337290524E-2</v>
      </c>
      <c r="AE15" s="24">
        <f t="shared" si="8"/>
        <v>-2.7895143297751446E-3</v>
      </c>
      <c r="AG15" s="24">
        <f>+PAT_d!$AB43</f>
        <v>1.4321819713563722E-2</v>
      </c>
      <c r="AH15" s="24">
        <f>+PAT_d!$Q43</f>
        <v>1.3389767431812194E-2</v>
      </c>
      <c r="AI15" s="24">
        <f>+PAT_d!$Z43</f>
        <v>1.4275437803666913E-2</v>
      </c>
      <c r="AJ15" s="24">
        <f t="shared" si="9"/>
        <v>-8.8567037185471875E-4</v>
      </c>
      <c r="AK15" s="24"/>
      <c r="AL15" s="35">
        <f t="shared" si="0"/>
        <v>43040</v>
      </c>
      <c r="AM15" s="48">
        <f t="shared" ca="1" si="10"/>
        <v>-2.5606272219569348E-4</v>
      </c>
      <c r="AN15" s="48">
        <f t="shared" si="18"/>
        <v>-6.4659100152320015E-4</v>
      </c>
      <c r="AO15" s="48">
        <f t="shared" si="11"/>
        <v>-1.3888175281302484E-3</v>
      </c>
      <c r="AP15" s="48">
        <f t="shared" si="12"/>
        <v>-2.0589703652948987E-3</v>
      </c>
      <c r="AQ15" s="48">
        <f t="shared" si="13"/>
        <v>-1.4319999775940229E-3</v>
      </c>
      <c r="AR15" s="48">
        <f t="shared" si="14"/>
        <v>-2.7895143297751446E-3</v>
      </c>
      <c r="AS15" s="48">
        <f t="shared" si="15"/>
        <v>-8.8567037185471875E-4</v>
      </c>
      <c r="AU15" s="48">
        <f t="shared" si="16"/>
        <v>-2.7895143297751446E-3</v>
      </c>
      <c r="AV15" s="48">
        <f t="shared" si="17"/>
        <v>-6.4659100152320015E-4</v>
      </c>
      <c r="AY15" s="35">
        <f t="shared" si="1"/>
        <v>43040</v>
      </c>
    </row>
    <row r="16" spans="1:59" x14ac:dyDescent="0.25">
      <c r="A16" s="110">
        <f t="shared" si="2"/>
        <v>16</v>
      </c>
      <c r="B16" s="35">
        <f>+NAC!A17</f>
        <v>43070</v>
      </c>
      <c r="C16" s="24">
        <f ca="1">+NAC_d!CR17</f>
        <v>3.1234286084005136E-2</v>
      </c>
      <c r="D16" s="24">
        <f ca="1">+NAC_d!CH17</f>
        <v>2.7691647344390669E-2</v>
      </c>
      <c r="E16" s="24">
        <f ca="1">+NAC_d!CQ17</f>
        <v>3.3145061984860558E-2</v>
      </c>
      <c r="F16" s="24">
        <f t="shared" ca="1" si="3"/>
        <v>-5.4534146404698891E-3</v>
      </c>
      <c r="H16" s="24">
        <f>+GBA_d!$AB44</f>
        <v>3.3912324234904867E-2</v>
      </c>
      <c r="I16" s="24">
        <f>+GBA_d!$Q44</f>
        <v>3.2016175580248607E-2</v>
      </c>
      <c r="J16" s="24">
        <f>+GBA_d!$Z44</f>
        <v>3.4345505274060883E-2</v>
      </c>
      <c r="K16" s="24">
        <f t="shared" si="4"/>
        <v>-2.3293296938122765E-3</v>
      </c>
      <c r="M16" s="24">
        <f>+PAM_d!$AB44</f>
        <v>3.1353135313531233E-2</v>
      </c>
      <c r="N16" s="24">
        <f>+PAM_d!$Q44</f>
        <v>2.8817230161675589E-2</v>
      </c>
      <c r="O16" s="24">
        <f>+PAM_d!$Z44</f>
        <v>3.3117521435685582E-2</v>
      </c>
      <c r="P16" s="24">
        <f t="shared" si="5"/>
        <v>-4.300291274009993E-3</v>
      </c>
      <c r="R16" s="24">
        <f>+NOA_d!$AB44</f>
        <v>2.3045267489711918E-2</v>
      </c>
      <c r="S16" s="24">
        <f>+NOA_d!$Q44</f>
        <v>2.278446556690028E-2</v>
      </c>
      <c r="T16" s="24">
        <f>+NOA_d!$Z44</f>
        <v>2.7531603726585807E-2</v>
      </c>
      <c r="U16" s="24">
        <f t="shared" si="6"/>
        <v>-4.7471381596855267E-3</v>
      </c>
      <c r="W16" s="24">
        <f>+NEA_d!$AB44</f>
        <v>2.172096908939003E-2</v>
      </c>
      <c r="X16" s="24">
        <f>+NEA_d!$Q44</f>
        <v>2.1475236241554452E-2</v>
      </c>
      <c r="Y16" s="24">
        <f>+NEA_d!$Z44</f>
        <v>2.3767639215729552E-2</v>
      </c>
      <c r="Z16" s="24">
        <f t="shared" si="7"/>
        <v>-2.2924029741751006E-3</v>
      </c>
      <c r="AB16" s="24">
        <f>+CUY_d!$AB44</f>
        <v>3.292181069958855E-2</v>
      </c>
      <c r="AC16" s="24">
        <f>+CUY_d!$Q44</f>
        <v>2.9698593100780712E-2</v>
      </c>
      <c r="AD16" s="24">
        <f>+CUY_d!$Z44</f>
        <v>3.6510559447389346E-2</v>
      </c>
      <c r="AE16" s="24">
        <f t="shared" si="8"/>
        <v>-6.8119663466086333E-3</v>
      </c>
      <c r="AG16" s="24">
        <f>+PAT_d!$AB44</f>
        <v>2.5747508305647759E-2</v>
      </c>
      <c r="AH16" s="24">
        <f>+PAT_d!$Q44</f>
        <v>2.4979791917020489E-2</v>
      </c>
      <c r="AI16" s="24">
        <f>+PAT_d!$Z44</f>
        <v>2.7208662086023683E-2</v>
      </c>
      <c r="AJ16" s="24">
        <f t="shared" si="9"/>
        <v>-2.2288701690031942E-3</v>
      </c>
      <c r="AK16" s="24"/>
      <c r="AL16" s="35">
        <f t="shared" si="0"/>
        <v>43070</v>
      </c>
      <c r="AM16" s="48">
        <f t="shared" ca="1" si="10"/>
        <v>-5.4534146404698891E-3</v>
      </c>
      <c r="AN16" s="48">
        <f t="shared" si="18"/>
        <v>-2.3293296938122765E-3</v>
      </c>
      <c r="AO16" s="48">
        <f t="shared" si="11"/>
        <v>-4.300291274009993E-3</v>
      </c>
      <c r="AP16" s="48">
        <f t="shared" si="12"/>
        <v>-4.7471381596855267E-3</v>
      </c>
      <c r="AQ16" s="48">
        <f t="shared" si="13"/>
        <v>-2.2924029741751006E-3</v>
      </c>
      <c r="AR16" s="48">
        <f t="shared" si="14"/>
        <v>-6.8119663466086333E-3</v>
      </c>
      <c r="AS16" s="48">
        <f t="shared" si="15"/>
        <v>-2.2288701690031942E-3</v>
      </c>
      <c r="AU16" s="48">
        <f t="shared" si="16"/>
        <v>-6.8119663466086333E-3</v>
      </c>
      <c r="AV16" s="48">
        <f t="shared" si="17"/>
        <v>-2.2288701690031942E-3</v>
      </c>
      <c r="AY16" s="35">
        <f t="shared" si="1"/>
        <v>43070</v>
      </c>
      <c r="BA16" s="48">
        <f ca="1">+AVERAGE(AM5:AM16)</f>
        <v>-5.688660697077963E-4</v>
      </c>
      <c r="BB16" s="48">
        <f t="shared" ref="BB16:BG16" si="19">+AVERAGE(AN5:AN16)</f>
        <v>5.6711138919270564E-5</v>
      </c>
      <c r="BC16" s="48">
        <f t="shared" si="19"/>
        <v>-6.7507398456149537E-4</v>
      </c>
      <c r="BD16" s="48">
        <f t="shared" si="19"/>
        <v>-7.8069778762916242E-4</v>
      </c>
      <c r="BE16" s="48">
        <f t="shared" si="19"/>
        <v>3.271315763203238E-4</v>
      </c>
      <c r="BF16" s="48">
        <f t="shared" si="19"/>
        <v>-1.092675945972214E-3</v>
      </c>
      <c r="BG16" s="48">
        <f t="shared" si="19"/>
        <v>-8.7971389915518039E-4</v>
      </c>
    </row>
    <row r="17" spans="1:59" x14ac:dyDescent="0.25">
      <c r="A17" s="110">
        <f t="shared" si="2"/>
        <v>17</v>
      </c>
      <c r="B17" s="35">
        <f>+NAC!A18</f>
        <v>43101</v>
      </c>
      <c r="C17" s="24">
        <f ca="1">+NAC_d!CR18</f>
        <v>1.7868092522076662E-2</v>
      </c>
      <c r="D17" s="24">
        <f ca="1">+NAC_d!CH18</f>
        <v>1.7813928189734263E-2</v>
      </c>
      <c r="E17" s="24">
        <f ca="1">+NAC_d!CQ18</f>
        <v>1.8291179455340645E-2</v>
      </c>
      <c r="F17" s="24">
        <f t="shared" ca="1" si="3"/>
        <v>-4.7725126560638209E-4</v>
      </c>
      <c r="H17" s="24">
        <f>+GBA_d!$AB45</f>
        <v>1.6000000000000014E-2</v>
      </c>
      <c r="I17" s="24">
        <f>+GBA_d!$Q45</f>
        <v>1.5559624381205062E-2</v>
      </c>
      <c r="J17" s="24">
        <f>+GBA_d!$Z45</f>
        <v>1.6188606010888895E-2</v>
      </c>
      <c r="K17" s="24">
        <f t="shared" si="4"/>
        <v>-6.2898162968383353E-4</v>
      </c>
      <c r="M17" s="24">
        <f>+PAM_d!$AB45</f>
        <v>1.8399999999999972E-2</v>
      </c>
      <c r="N17" s="24">
        <f>+PAM_d!$Q45</f>
        <v>1.8861834334782834E-2</v>
      </c>
      <c r="O17" s="24">
        <f>+PAM_d!$Z45</f>
        <v>1.8978711938796078E-2</v>
      </c>
      <c r="P17" s="24">
        <f t="shared" si="5"/>
        <v>-1.1687760401324354E-4</v>
      </c>
      <c r="R17" s="24">
        <f>+NOA_d!$AB45</f>
        <v>1.8503620273531807E-2</v>
      </c>
      <c r="S17" s="24">
        <f>+NOA_d!$Q45</f>
        <v>1.844872867246572E-2</v>
      </c>
      <c r="T17" s="24">
        <f>+NOA_d!$Z45</f>
        <v>2.0528125896308591E-2</v>
      </c>
      <c r="U17" s="24">
        <f t="shared" si="6"/>
        <v>-2.0793972238428715E-3</v>
      </c>
      <c r="W17" s="24">
        <f>+NEA_d!$AB45</f>
        <v>1.9623875715453876E-2</v>
      </c>
      <c r="X17" s="24">
        <f>+NEA_d!$Q45</f>
        <v>1.9891257904351756E-2</v>
      </c>
      <c r="Y17" s="24">
        <f>+NEA_d!$Z45</f>
        <v>2.0766801975624416E-2</v>
      </c>
      <c r="Z17" s="24">
        <f t="shared" si="7"/>
        <v>-8.7554407127266032E-4</v>
      </c>
      <c r="AB17" s="24">
        <f>+CUY_d!$AB45</f>
        <v>1.5139442231075773E-2</v>
      </c>
      <c r="AC17" s="24">
        <f>+CUY_d!$Q45</f>
        <v>1.2691323840461566E-2</v>
      </c>
      <c r="AD17" s="24">
        <f>+CUY_d!$Z45</f>
        <v>1.8620881606587147E-2</v>
      </c>
      <c r="AE17" s="24">
        <f t="shared" si="8"/>
        <v>-5.9295577661255816E-3</v>
      </c>
      <c r="AG17" s="24">
        <f>+PAT_d!$AB45</f>
        <v>2.5101214574898778E-2</v>
      </c>
      <c r="AH17" s="24">
        <f>+PAT_d!$Q45</f>
        <v>2.8140865518804459E-2</v>
      </c>
      <c r="AI17" s="24">
        <f>+PAT_d!$Z45</f>
        <v>2.8703320804883914E-2</v>
      </c>
      <c r="AJ17" s="24">
        <f t="shared" si="9"/>
        <v>-5.6245528607945516E-4</v>
      </c>
      <c r="AK17" s="24"/>
      <c r="AL17" s="35">
        <f t="shared" si="0"/>
        <v>43101</v>
      </c>
      <c r="AM17" s="48">
        <f t="shared" ca="1" si="10"/>
        <v>-4.7725126560638209E-4</v>
      </c>
      <c r="AN17" s="48">
        <f t="shared" si="18"/>
        <v>-6.2898162968383353E-4</v>
      </c>
      <c r="AO17" s="48">
        <f t="shared" si="11"/>
        <v>-1.1687760401324354E-4</v>
      </c>
      <c r="AP17" s="48">
        <f t="shared" si="12"/>
        <v>-2.0793972238428715E-3</v>
      </c>
      <c r="AQ17" s="48">
        <f t="shared" si="13"/>
        <v>-8.7554407127266032E-4</v>
      </c>
      <c r="AR17" s="48">
        <f t="shared" si="14"/>
        <v>-5.9295577661255816E-3</v>
      </c>
      <c r="AS17" s="48">
        <f t="shared" si="15"/>
        <v>-5.6245528607945516E-4</v>
      </c>
      <c r="AU17" s="48">
        <f t="shared" si="16"/>
        <v>-5.9295577661255816E-3</v>
      </c>
      <c r="AV17" s="48">
        <f t="shared" si="17"/>
        <v>-1.1687760401324354E-4</v>
      </c>
      <c r="AY17" s="35">
        <f t="shared" si="1"/>
        <v>43101</v>
      </c>
      <c r="BA17" s="48">
        <f t="shared" ref="BA17:BA80" ca="1" si="20">+AVERAGE(AM6:AM17)</f>
        <v>-4.3955849977822536E-4</v>
      </c>
      <c r="BB17" s="48">
        <f t="shared" ref="BB17:BB80" si="21">+AVERAGE(AN6:AN17)</f>
        <v>2.302150908401468E-4</v>
      </c>
      <c r="BC17" s="48">
        <f t="shared" ref="BC17:BC80" si="22">+AVERAGE(AO6:AO17)</f>
        <v>-4.3880395823577462E-4</v>
      </c>
      <c r="BD17" s="48">
        <f t="shared" ref="BD17:BD80" si="23">+AVERAGE(AP6:AP17)</f>
        <v>-6.7737719088560111E-4</v>
      </c>
      <c r="BE17" s="48">
        <f t="shared" ref="BE17:BE80" si="24">+AVERAGE(AQ6:AQ17)</f>
        <v>2.4755742845385581E-4</v>
      </c>
      <c r="BF17" s="48">
        <f t="shared" ref="BF17:BF80" si="25">+AVERAGE(AR6:AR17)</f>
        <v>-1.3712817221369633E-3</v>
      </c>
      <c r="BG17" s="48">
        <f t="shared" ref="BG17:BG80" si="26">+AVERAGE(AS6:AS17)</f>
        <v>-7.0781864264031957E-4</v>
      </c>
    </row>
    <row r="18" spans="1:59" x14ac:dyDescent="0.25">
      <c r="A18" s="110">
        <f t="shared" si="2"/>
        <v>18</v>
      </c>
      <c r="B18" s="35">
        <f>+NAC!A19</f>
        <v>43132</v>
      </c>
      <c r="C18" s="24">
        <f ca="1">+NAC_d!CR19</f>
        <v>2.4158822344880759E-2</v>
      </c>
      <c r="D18" s="24">
        <f ca="1">+NAC_d!CH19</f>
        <v>2.2574318109689129E-2</v>
      </c>
      <c r="E18" s="24">
        <f ca="1">+NAC_d!CQ19</f>
        <v>2.4192920651539884E-2</v>
      </c>
      <c r="F18" s="24">
        <f t="shared" ca="1" si="3"/>
        <v>-1.6186025418507555E-3</v>
      </c>
      <c r="H18" s="24">
        <f>+GBA_d!$AB46</f>
        <v>2.5984251968504068E-2</v>
      </c>
      <c r="I18" s="24">
        <f>+GBA_d!$Q46</f>
        <v>2.5701139433137454E-2</v>
      </c>
      <c r="J18" s="24">
        <f>+GBA_d!$Z46</f>
        <v>2.5008458108219722E-2</v>
      </c>
      <c r="K18" s="24">
        <f t="shared" si="4"/>
        <v>6.9268132491773216E-4</v>
      </c>
      <c r="M18" s="24">
        <f>+PAM_d!$AB46</f>
        <v>2.3566378633150142E-2</v>
      </c>
      <c r="N18" s="24">
        <f>+PAM_d!$Q46</f>
        <v>2.1397153481110376E-2</v>
      </c>
      <c r="O18" s="24">
        <f>+PAM_d!$Z46</f>
        <v>2.3541264393523775E-2</v>
      </c>
      <c r="P18" s="24">
        <f t="shared" si="5"/>
        <v>-2.1441109124133995E-3</v>
      </c>
      <c r="R18" s="24">
        <f>+NOA_d!$AB46</f>
        <v>2.0537124802527673E-2</v>
      </c>
      <c r="S18" s="24">
        <f>+NOA_d!$Q46</f>
        <v>1.9938925226613113E-2</v>
      </c>
      <c r="T18" s="24">
        <f>+NOA_d!$Z46</f>
        <v>2.2795237040908134E-2</v>
      </c>
      <c r="U18" s="24">
        <f t="shared" si="6"/>
        <v>-2.8563118142950206E-3</v>
      </c>
      <c r="W18" s="24">
        <f>+NEA_d!$AB46</f>
        <v>2.0850040096230815E-2</v>
      </c>
      <c r="X18" s="24">
        <f>+NEA_d!$Q46</f>
        <v>2.1021649794417119E-2</v>
      </c>
      <c r="Y18" s="24">
        <f>+NEA_d!$Z46</f>
        <v>2.0561261427081368E-2</v>
      </c>
      <c r="Z18" s="24">
        <f t="shared" si="7"/>
        <v>4.6038836733575117E-4</v>
      </c>
      <c r="AB18" s="24">
        <f>+CUY_d!$AB46</f>
        <v>2.6687598116169609E-2</v>
      </c>
      <c r="AC18" s="24">
        <f>+CUY_d!$Q46</f>
        <v>2.5127115495839458E-2</v>
      </c>
      <c r="AD18" s="24">
        <f>+CUY_d!$Z46</f>
        <v>2.8328117712816958E-2</v>
      </c>
      <c r="AE18" s="24">
        <f t="shared" si="8"/>
        <v>-3.2010022169774999E-3</v>
      </c>
      <c r="AG18" s="24">
        <f>+PAT_d!$AB46</f>
        <v>2.0537124802527673E-2</v>
      </c>
      <c r="AH18" s="24">
        <f>+PAT_d!$Q46</f>
        <v>1.8625369408227455E-2</v>
      </c>
      <c r="AI18" s="24">
        <f>+PAT_d!$Z46</f>
        <v>2.0163333903070457E-2</v>
      </c>
      <c r="AJ18" s="24">
        <f t="shared" si="9"/>
        <v>-1.5379644948430027E-3</v>
      </c>
      <c r="AK18" s="24"/>
      <c r="AL18" s="35">
        <f t="shared" si="0"/>
        <v>43132</v>
      </c>
      <c r="AM18" s="48">
        <f t="shared" ca="1" si="10"/>
        <v>-1.6186025418507555E-3</v>
      </c>
      <c r="AN18" s="48">
        <f t="shared" si="18"/>
        <v>6.9268132491773216E-4</v>
      </c>
      <c r="AO18" s="48">
        <f t="shared" si="11"/>
        <v>-2.1441109124133995E-3</v>
      </c>
      <c r="AP18" s="48">
        <f t="shared" si="12"/>
        <v>-2.8563118142950206E-3</v>
      </c>
      <c r="AQ18" s="48">
        <f t="shared" si="13"/>
        <v>4.6038836733575117E-4</v>
      </c>
      <c r="AR18" s="48">
        <f t="shared" si="14"/>
        <v>-3.2010022169774999E-3</v>
      </c>
      <c r="AS18" s="48">
        <f t="shared" si="15"/>
        <v>-1.5379644948430027E-3</v>
      </c>
      <c r="AU18" s="48">
        <f t="shared" si="16"/>
        <v>-3.2010022169774999E-3</v>
      </c>
      <c r="AV18" s="48">
        <f t="shared" si="17"/>
        <v>6.9268132491773216E-4</v>
      </c>
      <c r="AY18" s="35">
        <f t="shared" si="1"/>
        <v>43132</v>
      </c>
      <c r="BA18" s="48">
        <f t="shared" ca="1" si="20"/>
        <v>-4.9831309476761065E-4</v>
      </c>
      <c r="BB18" s="48">
        <f t="shared" si="21"/>
        <v>2.5355723088303178E-4</v>
      </c>
      <c r="BC18" s="48">
        <f t="shared" si="22"/>
        <v>-6.7109946717658353E-4</v>
      </c>
      <c r="BD18" s="48">
        <f t="shared" si="23"/>
        <v>-1.1640625555168576E-3</v>
      </c>
      <c r="BE18" s="48">
        <f t="shared" si="24"/>
        <v>2.5106785353682753E-4</v>
      </c>
      <c r="BF18" s="48">
        <f t="shared" si="25"/>
        <v>-1.4438501590292585E-3</v>
      </c>
      <c r="BG18" s="48">
        <f t="shared" si="26"/>
        <v>-8.0282411948001675E-4</v>
      </c>
    </row>
    <row r="19" spans="1:59" x14ac:dyDescent="0.25">
      <c r="A19" s="110">
        <f t="shared" si="2"/>
        <v>19</v>
      </c>
      <c r="B19" s="35">
        <f>+NAC!A20</f>
        <v>43160</v>
      </c>
      <c r="C19" s="24">
        <f ca="1">+NAC_d!CR20</f>
        <v>2.3831470143725442E-2</v>
      </c>
      <c r="D19" s="24">
        <f ca="1">+NAC_d!CH20</f>
        <v>2.3309711486706464E-2</v>
      </c>
      <c r="E19" s="24">
        <f ca="1">+NAC_d!CQ20</f>
        <v>2.3992801999126678E-2</v>
      </c>
      <c r="F19" s="24">
        <f t="shared" ca="1" si="3"/>
        <v>-6.8309051242021468E-4</v>
      </c>
      <c r="H19" s="24">
        <f>+GBA_d!$AB47</f>
        <v>2.4558710667689887E-2</v>
      </c>
      <c r="I19" s="24">
        <f>+GBA_d!$Q47</f>
        <v>2.4153793496380915E-2</v>
      </c>
      <c r="J19" s="24">
        <f>+GBA_d!$Z47</f>
        <v>2.5265534283609004E-2</v>
      </c>
      <c r="K19" s="24">
        <f t="shared" si="4"/>
        <v>-1.1117407872280882E-3</v>
      </c>
      <c r="M19" s="24">
        <f>+PAM_d!$AB47</f>
        <v>1.9186492709132752E-2</v>
      </c>
      <c r="N19" s="24">
        <f>+PAM_d!$Q47</f>
        <v>1.9125061894979201E-2</v>
      </c>
      <c r="O19" s="24">
        <f>+PAM_d!$Z47</f>
        <v>1.8445263398235268E-2</v>
      </c>
      <c r="P19" s="24">
        <f t="shared" si="5"/>
        <v>6.79798496743933E-4</v>
      </c>
      <c r="R19" s="24">
        <f>+NOA_d!$AB47</f>
        <v>3.0959752321981338E-2</v>
      </c>
      <c r="S19" s="24">
        <f>+NOA_d!$Q47</f>
        <v>2.9815146871532638E-2</v>
      </c>
      <c r="T19" s="24">
        <f>+NOA_d!$Z47</f>
        <v>3.2161304443241168E-2</v>
      </c>
      <c r="U19" s="24">
        <f t="shared" si="6"/>
        <v>-2.3461575717085292E-3</v>
      </c>
      <c r="W19" s="24">
        <f>+NEA_d!$AB47</f>
        <v>2.4351924587588503E-2</v>
      </c>
      <c r="X19" s="24">
        <f>+NEA_d!$Q47</f>
        <v>2.2707242491542656E-2</v>
      </c>
      <c r="Y19" s="24">
        <f>+NEA_d!$Z47</f>
        <v>2.3682034910396332E-2</v>
      </c>
      <c r="Z19" s="24">
        <f t="shared" si="7"/>
        <v>-9.7479241885367607E-4</v>
      </c>
      <c r="AB19" s="24">
        <f>+CUY_d!$AB47</f>
        <v>2.0642201834862206E-2</v>
      </c>
      <c r="AC19" s="24">
        <f>+CUY_d!$Q47</f>
        <v>2.0289681744959598E-2</v>
      </c>
      <c r="AD19" s="24">
        <f>+CUY_d!$Z47</f>
        <v>2.0275188913969622E-2</v>
      </c>
      <c r="AE19" s="24">
        <f t="shared" si="8"/>
        <v>1.4492830989976113E-5</v>
      </c>
      <c r="AG19" s="24">
        <f>+PAT_d!$AB47</f>
        <v>3.0959752321981338E-2</v>
      </c>
      <c r="AH19" s="24">
        <f>+PAT_d!$Q47</f>
        <v>2.8678225087166886E-2</v>
      </c>
      <c r="AI19" s="24">
        <f>+PAT_d!$Z47</f>
        <v>3.2063393100034254E-2</v>
      </c>
      <c r="AJ19" s="24">
        <f t="shared" si="9"/>
        <v>-3.3851680128673678E-3</v>
      </c>
      <c r="AK19" s="24"/>
      <c r="AL19" s="35">
        <f t="shared" si="0"/>
        <v>43160</v>
      </c>
      <c r="AM19" s="48">
        <f t="shared" ca="1" si="10"/>
        <v>-6.8309051242021468E-4</v>
      </c>
      <c r="AN19" s="48">
        <f t="shared" si="18"/>
        <v>-1.1117407872280882E-3</v>
      </c>
      <c r="AO19" s="48">
        <f t="shared" si="11"/>
        <v>6.79798496743933E-4</v>
      </c>
      <c r="AP19" s="48">
        <f t="shared" si="12"/>
        <v>-2.3461575717085292E-3</v>
      </c>
      <c r="AQ19" s="48">
        <f t="shared" si="13"/>
        <v>-9.7479241885367607E-4</v>
      </c>
      <c r="AR19" s="48">
        <f t="shared" si="14"/>
        <v>1.4492830989976113E-5</v>
      </c>
      <c r="AS19" s="48">
        <f t="shared" si="15"/>
        <v>-3.3851680128673678E-3</v>
      </c>
      <c r="AU19" s="48">
        <f t="shared" si="16"/>
        <v>-3.3851680128673678E-3</v>
      </c>
      <c r="AV19" s="48">
        <f t="shared" si="17"/>
        <v>6.79798496743933E-4</v>
      </c>
      <c r="AY19" s="35">
        <f t="shared" si="1"/>
        <v>43160</v>
      </c>
      <c r="BA19" s="48">
        <f t="shared" ca="1" si="20"/>
        <v>-8.4662859878690633E-4</v>
      </c>
      <c r="BB19" s="48">
        <f t="shared" si="21"/>
        <v>-2.8106729515992024E-4</v>
      </c>
      <c r="BC19" s="48">
        <f t="shared" si="22"/>
        <v>-7.9327375239683173E-4</v>
      </c>
      <c r="BD19" s="48">
        <f t="shared" si="23"/>
        <v>-1.1224424915760218E-3</v>
      </c>
      <c r="BE19" s="48">
        <f t="shared" si="24"/>
        <v>1.2015218539148294E-4</v>
      </c>
      <c r="BF19" s="48">
        <f t="shared" si="25"/>
        <v>-1.3821161054673643E-3</v>
      </c>
      <c r="BG19" s="48">
        <f t="shared" si="26"/>
        <v>-9.5808492975020998E-4</v>
      </c>
    </row>
    <row r="20" spans="1:59" x14ac:dyDescent="0.25">
      <c r="A20" s="110">
        <f t="shared" si="2"/>
        <v>20</v>
      </c>
      <c r="B20" s="35">
        <f>+NAC!A21</f>
        <v>43191</v>
      </c>
      <c r="C20" s="24">
        <f ca="1">+NAC_d!CR21</f>
        <v>2.7294832457724238E-2</v>
      </c>
      <c r="D20" s="24">
        <f ca="1">+NAC_d!CH21</f>
        <v>2.6606451544955556E-2</v>
      </c>
      <c r="E20" s="24">
        <f ca="1">+NAC_d!CQ21</f>
        <v>2.7435062141242694E-2</v>
      </c>
      <c r="F20" s="24">
        <f t="shared" ca="1" si="3"/>
        <v>-8.2861059628713818E-4</v>
      </c>
      <c r="H20" s="24">
        <f>+GBA_d!$AB48</f>
        <v>2.5468164794007597E-2</v>
      </c>
      <c r="I20" s="24">
        <f>+GBA_d!$Q48</f>
        <v>2.347778408627077E-2</v>
      </c>
      <c r="J20" s="24">
        <f>+GBA_d!$Z48</f>
        <v>2.5811065622738161E-2</v>
      </c>
      <c r="K20" s="24">
        <f t="shared" si="4"/>
        <v>-2.3332815364673909E-3</v>
      </c>
      <c r="M20" s="24">
        <f>+PAM_d!$AB48</f>
        <v>2.8614457831325213E-2</v>
      </c>
      <c r="N20" s="24">
        <f>+PAM_d!$Q48</f>
        <v>2.7949136366604233E-2</v>
      </c>
      <c r="O20" s="24">
        <f>+PAM_d!$Z48</f>
        <v>2.9599267277200303E-2</v>
      </c>
      <c r="P20" s="24">
        <f t="shared" si="5"/>
        <v>-1.6501309105960704E-3</v>
      </c>
      <c r="R20" s="24">
        <f>+NOA_d!$AB48</f>
        <v>2.8528528528528607E-2</v>
      </c>
      <c r="S20" s="24">
        <f>+NOA_d!$Q48</f>
        <v>2.7055397558257033E-2</v>
      </c>
      <c r="T20" s="24">
        <f>+NOA_d!$Z48</f>
        <v>3.1620985632536902E-2</v>
      </c>
      <c r="U20" s="24">
        <f t="shared" si="6"/>
        <v>-4.5655880742798693E-3</v>
      </c>
      <c r="W20" s="24">
        <f>+NEA_d!$AB48</f>
        <v>2.6073619631901801E-2</v>
      </c>
      <c r="X20" s="24">
        <f>+NEA_d!$Q48</f>
        <v>2.702492133367107E-2</v>
      </c>
      <c r="Y20" s="24">
        <f>+NEA_d!$Z48</f>
        <v>2.693202008120954E-2</v>
      </c>
      <c r="Z20" s="24">
        <f t="shared" si="7"/>
        <v>9.2901252461530248E-5</v>
      </c>
      <c r="AB20" s="24">
        <f>+CUY_d!$AB48</f>
        <v>3.3707865168539408E-2</v>
      </c>
      <c r="AC20" s="24">
        <f>+CUY_d!$Q48</f>
        <v>3.1575827404727974E-2</v>
      </c>
      <c r="AD20" s="24">
        <f>+CUY_d!$Z48</f>
        <v>3.392937753385894E-2</v>
      </c>
      <c r="AE20" s="24">
        <f t="shared" si="8"/>
        <v>-2.3535501291309657E-3</v>
      </c>
      <c r="AG20" s="24">
        <f>+PAT_d!$AB48</f>
        <v>2.7777777777777901E-2</v>
      </c>
      <c r="AH20" s="24">
        <f>+PAT_d!$Q48</f>
        <v>2.8891590200994077E-2</v>
      </c>
      <c r="AI20" s="24">
        <f>+PAT_d!$Z48</f>
        <v>2.6854180600190514E-2</v>
      </c>
      <c r="AJ20" s="24">
        <f t="shared" si="9"/>
        <v>2.0374096008035636E-3</v>
      </c>
      <c r="AK20" s="24"/>
      <c r="AL20" s="35">
        <f t="shared" si="0"/>
        <v>43191</v>
      </c>
      <c r="AM20" s="48">
        <f t="shared" ca="1" si="10"/>
        <v>-8.2861059628713818E-4</v>
      </c>
      <c r="AN20" s="48">
        <f t="shared" si="18"/>
        <v>-2.3332815364673909E-3</v>
      </c>
      <c r="AO20" s="48">
        <f t="shared" si="11"/>
        <v>-1.6501309105960704E-3</v>
      </c>
      <c r="AP20" s="48">
        <f t="shared" si="12"/>
        <v>-4.5655880742798693E-3</v>
      </c>
      <c r="AQ20" s="48">
        <f t="shared" si="13"/>
        <v>9.2901252461530248E-5</v>
      </c>
      <c r="AR20" s="48">
        <f t="shared" si="14"/>
        <v>-2.3535501291309657E-3</v>
      </c>
      <c r="AS20" s="48">
        <f t="shared" si="15"/>
        <v>2.0374096008035636E-3</v>
      </c>
      <c r="AU20" s="48">
        <f t="shared" si="16"/>
        <v>-4.5655880742798693E-3</v>
      </c>
      <c r="AV20" s="48">
        <f t="shared" si="17"/>
        <v>2.0374096008035636E-3</v>
      </c>
      <c r="AY20" s="35">
        <f t="shared" si="1"/>
        <v>43191</v>
      </c>
      <c r="BA20" s="48">
        <f t="shared" ca="1" si="20"/>
        <v>-1.0864719052003184E-3</v>
      </c>
      <c r="BB20" s="48">
        <f t="shared" si="21"/>
        <v>-6.8512679033061463E-4</v>
      </c>
      <c r="BC20" s="48">
        <f t="shared" si="22"/>
        <v>-1.0893332424907198E-3</v>
      </c>
      <c r="BD20" s="48">
        <f t="shared" si="23"/>
        <v>-1.612289262243068E-3</v>
      </c>
      <c r="BE20" s="48">
        <f t="shared" si="24"/>
        <v>-3.0061100129674667E-4</v>
      </c>
      <c r="BF20" s="48">
        <f t="shared" si="25"/>
        <v>-1.7231782570684324E-3</v>
      </c>
      <c r="BG20" s="48">
        <f t="shared" si="26"/>
        <v>-7.515341696136546E-4</v>
      </c>
    </row>
    <row r="21" spans="1:59" x14ac:dyDescent="0.25">
      <c r="A21" s="110">
        <f t="shared" si="2"/>
        <v>21</v>
      </c>
      <c r="B21" s="35">
        <f>+NAC!A22</f>
        <v>43221</v>
      </c>
      <c r="C21" s="24">
        <f ca="1">+NAC_d!CR22</f>
        <v>2.0811518829998654E-2</v>
      </c>
      <c r="D21" s="24">
        <f ca="1">+NAC_d!CH22</f>
        <v>2.2919105559897179E-2</v>
      </c>
      <c r="E21" s="24">
        <f ca="1">+NAC_d!CQ22</f>
        <v>1.950913884291916E-2</v>
      </c>
      <c r="F21" s="24">
        <f t="shared" ca="1" si="3"/>
        <v>3.409966716978019E-3</v>
      </c>
      <c r="H21" s="24">
        <f>+GBA_d!$AB49</f>
        <v>1.9722425127830512E-2</v>
      </c>
      <c r="I21" s="24">
        <f>+GBA_d!$Q49</f>
        <v>2.1746961009777355E-2</v>
      </c>
      <c r="J21" s="24">
        <f>+GBA_d!$Z49</f>
        <v>1.8367241064809248E-2</v>
      </c>
      <c r="K21" s="24">
        <f t="shared" si="4"/>
        <v>3.379719944968107E-3</v>
      </c>
      <c r="M21" s="24">
        <f>+PAM_d!$AB49</f>
        <v>2.2693997071742356E-2</v>
      </c>
      <c r="N21" s="24">
        <f>+PAM_d!$Q49</f>
        <v>2.2880911664227455E-2</v>
      </c>
      <c r="O21" s="24">
        <f>+PAM_d!$Z49</f>
        <v>2.1643227067605242E-2</v>
      </c>
      <c r="P21" s="24">
        <f t="shared" si="5"/>
        <v>1.2376845966222128E-3</v>
      </c>
      <c r="R21" s="24">
        <f>+NOA_d!$AB49</f>
        <v>2.3357664233576658E-2</v>
      </c>
      <c r="S21" s="24">
        <f>+NOA_d!$Q49</f>
        <v>2.4056445539081039E-2</v>
      </c>
      <c r="T21" s="24">
        <f>+NOA_d!$Z49</f>
        <v>2.1271699289747037E-2</v>
      </c>
      <c r="U21" s="24">
        <f t="shared" si="6"/>
        <v>2.7847462493340025E-3</v>
      </c>
      <c r="W21" s="24">
        <f>+NEA_d!$AB49</f>
        <v>2.615844544095669E-2</v>
      </c>
      <c r="X21" s="24">
        <f>+NEA_d!$Q49</f>
        <v>2.6951820122250725E-2</v>
      </c>
      <c r="Y21" s="24">
        <f>+NEA_d!$Z49</f>
        <v>2.3881635930662171E-2</v>
      </c>
      <c r="Z21" s="24">
        <f t="shared" si="7"/>
        <v>3.0701841915885542E-3</v>
      </c>
      <c r="AB21" s="24">
        <f>+CUY_d!$AB49</f>
        <v>1.8115942028985588E-2</v>
      </c>
      <c r="AC21" s="24">
        <f>+CUY_d!$Q49</f>
        <v>1.9428328224478486E-2</v>
      </c>
      <c r="AD21" s="24">
        <f>+CUY_d!$Z49</f>
        <v>1.7815812110319351E-2</v>
      </c>
      <c r="AE21" s="24">
        <f t="shared" si="8"/>
        <v>1.6125161141591349E-3</v>
      </c>
      <c r="AG21" s="24">
        <f>+PAT_d!$AB49</f>
        <v>1.9722425127830512E-2</v>
      </c>
      <c r="AH21" s="24">
        <f>+PAT_d!$Q49</f>
        <v>1.9033642911815196E-2</v>
      </c>
      <c r="AI21" s="24">
        <f>+PAT_d!$Z49</f>
        <v>1.9656555071448922E-2</v>
      </c>
      <c r="AJ21" s="24">
        <f t="shared" si="9"/>
        <v>-6.2291215963372615E-4</v>
      </c>
      <c r="AK21" s="24"/>
      <c r="AL21" s="35">
        <f t="shared" si="0"/>
        <v>43221</v>
      </c>
      <c r="AM21" s="48">
        <f t="shared" ca="1" si="10"/>
        <v>3.409966716978019E-3</v>
      </c>
      <c r="AN21" s="48">
        <f t="shared" si="18"/>
        <v>3.379719944968107E-3</v>
      </c>
      <c r="AO21" s="48">
        <f t="shared" si="11"/>
        <v>1.2376845966222128E-3</v>
      </c>
      <c r="AP21" s="48">
        <f t="shared" si="12"/>
        <v>2.7847462493340025E-3</v>
      </c>
      <c r="AQ21" s="48">
        <f t="shared" si="13"/>
        <v>3.0701841915885542E-3</v>
      </c>
      <c r="AR21" s="48">
        <f t="shared" si="14"/>
        <v>1.6125161141591349E-3</v>
      </c>
      <c r="AS21" s="48">
        <f t="shared" si="15"/>
        <v>-6.2291215963372615E-4</v>
      </c>
      <c r="AU21" s="48">
        <f t="shared" si="16"/>
        <v>-6.2291215963372615E-4</v>
      </c>
      <c r="AV21" s="48">
        <f t="shared" si="17"/>
        <v>3.379719944968107E-3</v>
      </c>
      <c r="AY21" s="35">
        <f t="shared" si="1"/>
        <v>43221</v>
      </c>
      <c r="BA21" s="48">
        <f t="shared" ca="1" si="20"/>
        <v>-8.4710219766888828E-4</v>
      </c>
      <c r="BB21" s="48">
        <f t="shared" si="21"/>
        <v>-2.9170615700178465E-4</v>
      </c>
      <c r="BC21" s="48">
        <f t="shared" si="22"/>
        <v>-1.0036703228470389E-3</v>
      </c>
      <c r="BD21" s="48">
        <f t="shared" si="23"/>
        <v>-1.2404757841954865E-3</v>
      </c>
      <c r="BE21" s="48">
        <f t="shared" si="24"/>
        <v>8.89597883741063E-5</v>
      </c>
      <c r="BF21" s="48">
        <f t="shared" si="25"/>
        <v>-1.6968106842381592E-3</v>
      </c>
      <c r="BG21" s="48">
        <f t="shared" si="26"/>
        <v>-9.3891458078282364E-4</v>
      </c>
    </row>
    <row r="22" spans="1:59" x14ac:dyDescent="0.25">
      <c r="A22" s="110">
        <f t="shared" si="2"/>
        <v>22</v>
      </c>
      <c r="B22" s="35">
        <f>+NAC!A23</f>
        <v>43252</v>
      </c>
      <c r="C22" s="24">
        <f ca="1">+NAC_d!CR23</f>
        <v>3.7066746569936804E-2</v>
      </c>
      <c r="D22" s="24">
        <f ca="1">+NAC_d!CH23</f>
        <v>3.7471954805656793E-2</v>
      </c>
      <c r="E22" s="24">
        <f ca="1">+NAC_d!CQ23</f>
        <v>3.6931429153245876E-2</v>
      </c>
      <c r="F22" s="24">
        <f t="shared" ca="1" si="3"/>
        <v>5.4052565241091699E-4</v>
      </c>
      <c r="H22" s="24">
        <f>+GBA_d!$AB50</f>
        <v>3.9398280802292351E-2</v>
      </c>
      <c r="I22" s="24">
        <f>+GBA_d!$Q50</f>
        <v>3.9642550938440158E-2</v>
      </c>
      <c r="J22" s="24">
        <f>+GBA_d!$Z50</f>
        <v>3.9030114836601459E-2</v>
      </c>
      <c r="K22" s="24">
        <f t="shared" si="4"/>
        <v>6.1243610183869812E-4</v>
      </c>
      <c r="M22" s="24">
        <f>+PAM_d!$AB50</f>
        <v>3.6506800286328023E-2</v>
      </c>
      <c r="N22" s="24">
        <f>+PAM_d!$Q50</f>
        <v>3.8444930493579221E-2</v>
      </c>
      <c r="O22" s="24">
        <f>+PAM_d!$Z50</f>
        <v>3.5259828252908854E-2</v>
      </c>
      <c r="P22" s="24">
        <f t="shared" si="5"/>
        <v>3.1851022406703677E-3</v>
      </c>
      <c r="R22" s="24">
        <f>+NOA_d!$AB50</f>
        <v>3.3523537803138437E-2</v>
      </c>
      <c r="S22" s="24">
        <f>+NOA_d!$Q50</f>
        <v>3.7200647144737031E-2</v>
      </c>
      <c r="T22" s="24">
        <f>+NOA_d!$Z50</f>
        <v>3.1525465947169096E-2</v>
      </c>
      <c r="U22" s="24">
        <f t="shared" si="6"/>
        <v>5.6751811975679356E-3</v>
      </c>
      <c r="W22" s="24">
        <f>+NEA_d!$AB50</f>
        <v>3.0589949016751605E-2</v>
      </c>
      <c r="X22" s="24">
        <f>+NEA_d!$Q50</f>
        <v>3.1727274736849331E-2</v>
      </c>
      <c r="Y22" s="24">
        <f>+NEA_d!$Z50</f>
        <v>3.0592705605166248E-2</v>
      </c>
      <c r="Z22" s="24">
        <f t="shared" si="7"/>
        <v>1.134569131683083E-3</v>
      </c>
      <c r="AB22" s="24">
        <f>+CUY_d!$AB50</f>
        <v>3.6298932384341676E-2</v>
      </c>
      <c r="AC22" s="24">
        <f>+CUY_d!$Q50</f>
        <v>3.9284079148343531E-2</v>
      </c>
      <c r="AD22" s="24">
        <f>+CUY_d!$Z50</f>
        <v>3.4730839487157716E-2</v>
      </c>
      <c r="AE22" s="24">
        <f t="shared" si="8"/>
        <v>4.553239661185815E-3</v>
      </c>
      <c r="AG22" s="24">
        <f>+PAT_d!$AB50</f>
        <v>3.2234957020057298E-2</v>
      </c>
      <c r="AH22" s="24">
        <f>+PAT_d!$Q50</f>
        <v>3.1132518436453704E-2</v>
      </c>
      <c r="AI22" s="24">
        <f>+PAT_d!$Z50</f>
        <v>3.2385331191735256E-2</v>
      </c>
      <c r="AJ22" s="24">
        <f t="shared" si="9"/>
        <v>-1.2528127552815516E-3</v>
      </c>
      <c r="AK22" s="24"/>
      <c r="AL22" s="35">
        <f t="shared" si="0"/>
        <v>43252</v>
      </c>
      <c r="AM22" s="48">
        <f t="shared" ca="1" si="10"/>
        <v>5.4052565241091699E-4</v>
      </c>
      <c r="AN22" s="48">
        <f t="shared" si="18"/>
        <v>6.1243610183869812E-4</v>
      </c>
      <c r="AO22" s="48">
        <f t="shared" si="11"/>
        <v>3.1851022406703677E-3</v>
      </c>
      <c r="AP22" s="48">
        <f t="shared" si="12"/>
        <v>5.6751811975679356E-3</v>
      </c>
      <c r="AQ22" s="48">
        <f t="shared" si="13"/>
        <v>1.134569131683083E-3</v>
      </c>
      <c r="AR22" s="48">
        <f t="shared" si="14"/>
        <v>4.553239661185815E-3</v>
      </c>
      <c r="AS22" s="48">
        <f t="shared" si="15"/>
        <v>-1.2528127552815516E-3</v>
      </c>
      <c r="AU22" s="48">
        <f t="shared" si="16"/>
        <v>-1.2528127552815516E-3</v>
      </c>
      <c r="AV22" s="48">
        <f t="shared" si="17"/>
        <v>5.6751811975679356E-3</v>
      </c>
      <c r="AY22" s="35">
        <f t="shared" si="1"/>
        <v>43252</v>
      </c>
      <c r="BA22" s="48">
        <f t="shared" ca="1" si="20"/>
        <v>-6.6845499027782618E-4</v>
      </c>
      <c r="BB22" s="48">
        <f t="shared" si="21"/>
        <v>-2.1220448114126858E-4</v>
      </c>
      <c r="BC22" s="48">
        <f t="shared" si="22"/>
        <v>-5.9582262695219901E-4</v>
      </c>
      <c r="BD22" s="48">
        <f t="shared" si="23"/>
        <v>-7.3456096960622386E-4</v>
      </c>
      <c r="BE22" s="48">
        <f t="shared" si="24"/>
        <v>1.1527632423863343E-4</v>
      </c>
      <c r="BF22" s="48">
        <f t="shared" si="25"/>
        <v>-1.0245959284281108E-3</v>
      </c>
      <c r="BG22" s="48">
        <f t="shared" si="26"/>
        <v>-8.6419541375467224E-4</v>
      </c>
    </row>
    <row r="23" spans="1:59" x14ac:dyDescent="0.25">
      <c r="A23" s="110">
        <f t="shared" si="2"/>
        <v>23</v>
      </c>
      <c r="B23" s="35">
        <f>+NAC!A24</f>
        <v>43282</v>
      </c>
      <c r="C23" s="24">
        <f ca="1">+NAC_d!CR24</f>
        <v>3.1102820772764384E-2</v>
      </c>
      <c r="D23" s="24">
        <f ca="1">+NAC_d!CH24</f>
        <v>3.2073664321107254E-2</v>
      </c>
      <c r="E23" s="24">
        <f ca="1">+NAC_d!CQ24</f>
        <v>3.0909639932980237E-2</v>
      </c>
      <c r="F23" s="24">
        <f t="shared" ca="1" si="3"/>
        <v>1.1640243881270163E-3</v>
      </c>
      <c r="H23" s="24">
        <f>+GBA_d!$AB51</f>
        <v>2.7567195037904835E-2</v>
      </c>
      <c r="I23" s="24">
        <f>+GBA_d!$Q51</f>
        <v>2.808419086112246E-2</v>
      </c>
      <c r="J23" s="24">
        <f>+GBA_d!$Z51</f>
        <v>2.8451981666331116E-2</v>
      </c>
      <c r="K23" s="24">
        <f t="shared" si="4"/>
        <v>-3.6779080520865648E-4</v>
      </c>
      <c r="M23" s="24">
        <f>+PAM_d!$AB51</f>
        <v>3.3149171270718147E-2</v>
      </c>
      <c r="N23" s="24">
        <f>+PAM_d!$Q51</f>
        <v>3.2473793313446242E-2</v>
      </c>
      <c r="O23" s="24">
        <f>+PAM_d!$Z51</f>
        <v>3.3827350900953235E-2</v>
      </c>
      <c r="P23" s="24">
        <f t="shared" si="5"/>
        <v>-1.3535575875069927E-3</v>
      </c>
      <c r="R23" s="24">
        <f>+NOA_d!$AB51</f>
        <v>3.450655624568677E-2</v>
      </c>
      <c r="S23" s="24">
        <f>+NOA_d!$Q51</f>
        <v>3.5172184704629794E-2</v>
      </c>
      <c r="T23" s="24">
        <f>+NOA_d!$Z51</f>
        <v>3.4672696821678173E-2</v>
      </c>
      <c r="U23" s="24">
        <f t="shared" si="6"/>
        <v>4.9948788295162139E-4</v>
      </c>
      <c r="W23" s="24">
        <f>+NEA_d!$AB51</f>
        <v>3.3922261484099048E-2</v>
      </c>
      <c r="X23" s="24">
        <f>+NEA_d!$Q51</f>
        <v>3.3947357059438854E-2</v>
      </c>
      <c r="Y23" s="24">
        <f>+NEA_d!$Z51</f>
        <v>3.6587345940886307E-2</v>
      </c>
      <c r="Z23" s="24">
        <f t="shared" si="7"/>
        <v>-2.6399888814474526E-3</v>
      </c>
      <c r="AB23" s="24">
        <f>+CUY_d!$AB51</f>
        <v>3.7087912087912178E-2</v>
      </c>
      <c r="AC23" s="24">
        <f>+CUY_d!$Q51</f>
        <v>3.7109869557942154E-2</v>
      </c>
      <c r="AD23" s="24">
        <f>+CUY_d!$Z51</f>
        <v>3.7333261313404531E-2</v>
      </c>
      <c r="AE23" s="24">
        <f t="shared" si="8"/>
        <v>-2.2339175546237655E-4</v>
      </c>
      <c r="AG23" s="24">
        <f>+PAT_d!$AB51</f>
        <v>3.2616238723109037E-2</v>
      </c>
      <c r="AH23" s="24">
        <f>+PAT_d!$Q51</f>
        <v>3.0980616334202127E-2</v>
      </c>
      <c r="AI23" s="24">
        <f>+PAT_d!$Z51</f>
        <v>3.278792665680319E-2</v>
      </c>
      <c r="AJ23" s="24">
        <f t="shared" si="9"/>
        <v>-1.8073103226010634E-3</v>
      </c>
      <c r="AK23" s="24"/>
      <c r="AL23" s="35">
        <f t="shared" si="0"/>
        <v>43282</v>
      </c>
      <c r="AM23" s="48">
        <f t="shared" ca="1" si="10"/>
        <v>1.1640243881270163E-3</v>
      </c>
      <c r="AN23" s="48">
        <f t="shared" si="18"/>
        <v>-3.6779080520865648E-4</v>
      </c>
      <c r="AO23" s="48">
        <f t="shared" si="11"/>
        <v>-1.3535575875069927E-3</v>
      </c>
      <c r="AP23" s="48">
        <f t="shared" si="12"/>
        <v>4.9948788295162139E-4</v>
      </c>
      <c r="AQ23" s="48">
        <f t="shared" si="13"/>
        <v>-2.6399888814474526E-3</v>
      </c>
      <c r="AR23" s="48">
        <f t="shared" si="14"/>
        <v>-2.2339175546237655E-4</v>
      </c>
      <c r="AS23" s="48">
        <f t="shared" si="15"/>
        <v>-1.8073103226010634E-3</v>
      </c>
      <c r="AU23" s="48">
        <f t="shared" si="16"/>
        <v>-2.6399888814474526E-3</v>
      </c>
      <c r="AV23" s="48">
        <f t="shared" si="17"/>
        <v>4.9948788295162139E-4</v>
      </c>
      <c r="AY23" s="35">
        <f t="shared" si="1"/>
        <v>43282</v>
      </c>
      <c r="BA23" s="48">
        <f t="shared" ca="1" si="20"/>
        <v>-1.7699568885382044E-4</v>
      </c>
      <c r="BB23" s="48">
        <f t="shared" si="21"/>
        <v>8.6194678378244863E-5</v>
      </c>
      <c r="BC23" s="48">
        <f t="shared" si="22"/>
        <v>-3.023384040670522E-4</v>
      </c>
      <c r="BD23" s="48">
        <f t="shared" si="23"/>
        <v>-3.4645695678897637E-4</v>
      </c>
      <c r="BE23" s="48">
        <f t="shared" si="24"/>
        <v>1.3212012553365238E-4</v>
      </c>
      <c r="BF23" s="48">
        <f t="shared" si="25"/>
        <v>-8.663064966700218E-4</v>
      </c>
      <c r="BG23" s="48">
        <f t="shared" si="26"/>
        <v>-7.0578559327412937E-4</v>
      </c>
    </row>
    <row r="24" spans="1:59" x14ac:dyDescent="0.25">
      <c r="A24" s="110">
        <f t="shared" si="2"/>
        <v>24</v>
      </c>
      <c r="B24" s="35">
        <f>+NAC!A25</f>
        <v>43313</v>
      </c>
      <c r="C24" s="24">
        <f ca="1">+NAC_d!CR25</f>
        <v>3.8840462974566448E-2</v>
      </c>
      <c r="D24" s="24">
        <f ca="1">+NAC_d!CH25</f>
        <v>3.9540334213768569E-2</v>
      </c>
      <c r="E24" s="24">
        <f ca="1">+NAC_d!CQ25</f>
        <v>3.836325186721945E-2</v>
      </c>
      <c r="F24" s="24">
        <f t="shared" ca="1" si="3"/>
        <v>1.1770823465491187E-3</v>
      </c>
      <c r="H24" s="24">
        <f>+GBA_d!$AB52</f>
        <v>4.091213950368866E-2</v>
      </c>
      <c r="I24" s="24">
        <f>+GBA_d!$Q52</f>
        <v>4.0895112075437279E-2</v>
      </c>
      <c r="J24" s="24">
        <f>+GBA_d!$Z52</f>
        <v>3.9817474493117455E-2</v>
      </c>
      <c r="K24" s="24">
        <f t="shared" si="4"/>
        <v>1.0776375823198237E-3</v>
      </c>
      <c r="M24" s="24">
        <f>+PAM_d!$AB52</f>
        <v>3.7433155080213831E-2</v>
      </c>
      <c r="N24" s="24">
        <f>+PAM_d!$Q52</f>
        <v>3.7077458081469672E-2</v>
      </c>
      <c r="O24" s="24">
        <f>+PAM_d!$Z52</f>
        <v>3.6962641939818797E-2</v>
      </c>
      <c r="P24" s="24">
        <f t="shared" si="5"/>
        <v>1.1481614165087528E-4</v>
      </c>
      <c r="R24" s="24">
        <f>+NOA_d!$AB52</f>
        <v>4.0026684456304196E-2</v>
      </c>
      <c r="S24" s="24">
        <f>+NOA_d!$Q52</f>
        <v>4.2295355801671208E-2</v>
      </c>
      <c r="T24" s="24">
        <f>+NOA_d!$Z52</f>
        <v>3.8333411362802217E-2</v>
      </c>
      <c r="U24" s="24">
        <f t="shared" si="6"/>
        <v>3.9619444388689917E-3</v>
      </c>
      <c r="W24" s="24">
        <f>+NEA_d!$AB52</f>
        <v>4.0328092959671658E-2</v>
      </c>
      <c r="X24" s="24">
        <f>+NEA_d!$Q52</f>
        <v>4.1417346235465002E-2</v>
      </c>
      <c r="Y24" s="24">
        <f>+NEA_d!$Z52</f>
        <v>3.9140972518703521E-2</v>
      </c>
      <c r="Z24" s="24">
        <f t="shared" si="7"/>
        <v>2.2763737167614817E-3</v>
      </c>
      <c r="AB24" s="24">
        <f>+CUY_d!$AB52</f>
        <v>3.3774834437086065E-2</v>
      </c>
      <c r="AC24" s="24">
        <f>+CUY_d!$Q52</f>
        <v>3.5199973075840552E-2</v>
      </c>
      <c r="AD24" s="24">
        <f>+CUY_d!$Z52</f>
        <v>3.3045738036369787E-2</v>
      </c>
      <c r="AE24" s="24">
        <f t="shared" si="8"/>
        <v>2.1542350394707643E-3</v>
      </c>
      <c r="AG24" s="24">
        <f>+PAT_d!$AB52</f>
        <v>3.6290322580645018E-2</v>
      </c>
      <c r="AH24" s="24">
        <f>+PAT_d!$Q52</f>
        <v>3.6440031928149708E-2</v>
      </c>
      <c r="AI24" s="24">
        <f>+PAT_d!$Z52</f>
        <v>3.5555112841703318E-2</v>
      </c>
      <c r="AJ24" s="24">
        <f t="shared" si="9"/>
        <v>8.8491908644638961E-4</v>
      </c>
      <c r="AK24" s="24"/>
      <c r="AL24" s="35">
        <f t="shared" si="0"/>
        <v>43313</v>
      </c>
      <c r="AM24" s="48">
        <f t="shared" ca="1" si="10"/>
        <v>1.1770823465491187E-3</v>
      </c>
      <c r="AN24" s="48">
        <f t="shared" si="18"/>
        <v>1.0776375823198237E-3</v>
      </c>
      <c r="AO24" s="48">
        <f t="shared" si="11"/>
        <v>1.1481614165087528E-4</v>
      </c>
      <c r="AP24" s="48">
        <f t="shared" si="12"/>
        <v>3.9619444388689917E-3</v>
      </c>
      <c r="AQ24" s="48">
        <f t="shared" si="13"/>
        <v>2.2763737167614817E-3</v>
      </c>
      <c r="AR24" s="48">
        <f t="shared" si="14"/>
        <v>2.1542350394707643E-3</v>
      </c>
      <c r="AS24" s="48">
        <f t="shared" si="15"/>
        <v>8.8491908644638961E-4</v>
      </c>
      <c r="AU24" s="48">
        <f t="shared" si="16"/>
        <v>1.1481614165087528E-4</v>
      </c>
      <c r="AV24" s="48">
        <f t="shared" si="17"/>
        <v>3.9619444388689917E-3</v>
      </c>
      <c r="AY24" s="35">
        <f t="shared" si="1"/>
        <v>43313</v>
      </c>
      <c r="BA24" s="48">
        <f t="shared" ca="1" si="20"/>
        <v>-1.1711849062823187E-4</v>
      </c>
      <c r="BB24" s="48">
        <f t="shared" si="21"/>
        <v>4.3364250067901011E-5</v>
      </c>
      <c r="BC24" s="48">
        <f t="shared" si="22"/>
        <v>-4.5333732300475066E-4</v>
      </c>
      <c r="BD24" s="48">
        <f t="shared" si="23"/>
        <v>9.544110262105221E-6</v>
      </c>
      <c r="BE24" s="48">
        <f t="shared" si="24"/>
        <v>1.1504757986506113E-4</v>
      </c>
      <c r="BF24" s="48">
        <f t="shared" si="25"/>
        <v>-8.706339935001991E-4</v>
      </c>
      <c r="BG24" s="48">
        <f t="shared" si="26"/>
        <v>-7.0642312110073358E-4</v>
      </c>
    </row>
    <row r="25" spans="1:59" x14ac:dyDescent="0.25">
      <c r="A25" s="110">
        <f t="shared" si="2"/>
        <v>25</v>
      </c>
      <c r="B25" s="35">
        <f>+NAC!A26</f>
        <v>43344</v>
      </c>
      <c r="C25" s="24">
        <f ca="1">+NAC_d!CR26</f>
        <v>6.5399919172235865E-2</v>
      </c>
      <c r="D25" s="24">
        <f ca="1">+NAC_d!CH26</f>
        <v>6.5544882306599606E-2</v>
      </c>
      <c r="E25" s="24">
        <f ca="1">+NAC_d!CQ26</f>
        <v>6.5989748826055905E-2</v>
      </c>
      <c r="F25" s="24">
        <f t="shared" ca="1" si="3"/>
        <v>-4.4486651945629951E-4</v>
      </c>
      <c r="H25" s="24">
        <f>+GBA_d!$AB53</f>
        <v>6.6365979381443285E-2</v>
      </c>
      <c r="I25" s="24">
        <f>+GBA_d!$Q53</f>
        <v>6.708742856158767E-2</v>
      </c>
      <c r="J25" s="24">
        <f>+GBA_d!$Z53</f>
        <v>6.6688653540601495E-2</v>
      </c>
      <c r="K25" s="24">
        <f t="shared" si="4"/>
        <v>3.9877502098617512E-4</v>
      </c>
      <c r="M25" s="24">
        <f>+PAM_d!$AB53</f>
        <v>6.3788659793814428E-2</v>
      </c>
      <c r="N25" s="24">
        <f>+PAM_d!$Q53</f>
        <v>6.2586095041796908E-2</v>
      </c>
      <c r="O25" s="24">
        <f>+PAM_d!$Z53</f>
        <v>6.44895470992497E-2</v>
      </c>
      <c r="P25" s="24">
        <f t="shared" si="5"/>
        <v>-1.9034520574527924E-3</v>
      </c>
      <c r="R25" s="24">
        <f>+NOA_d!$AB53</f>
        <v>5.9653624118024329E-2</v>
      </c>
      <c r="S25" s="24">
        <f>+NOA_d!$Q53</f>
        <v>6.0022396613641504E-2</v>
      </c>
      <c r="T25" s="24">
        <f>+NOA_d!$Z53</f>
        <v>6.1907064158036151E-2</v>
      </c>
      <c r="U25" s="24">
        <f t="shared" si="6"/>
        <v>-1.884667544394647E-3</v>
      </c>
      <c r="W25" s="24">
        <f>+NEA_d!$AB53</f>
        <v>7.2930354796320707E-2</v>
      </c>
      <c r="X25" s="24">
        <f>+NEA_d!$Q53</f>
        <v>7.2472958489305128E-2</v>
      </c>
      <c r="Y25" s="24">
        <f>+NEA_d!$Z53</f>
        <v>7.761932467327548E-2</v>
      </c>
      <c r="Z25" s="24">
        <f t="shared" si="7"/>
        <v>-5.1463661839703523E-3</v>
      </c>
      <c r="AB25" s="24">
        <f>+CUY_d!$AB53</f>
        <v>6.854580397181298E-2</v>
      </c>
      <c r="AC25" s="24">
        <f>+CUY_d!$Q53</f>
        <v>7.1260169605989576E-2</v>
      </c>
      <c r="AD25" s="24">
        <f>+CUY_d!$Z53</f>
        <v>6.7525637389401538E-2</v>
      </c>
      <c r="AE25" s="24">
        <f t="shared" si="8"/>
        <v>3.7345322165880379E-3</v>
      </c>
      <c r="AG25" s="24">
        <f>+PAT_d!$AB53</f>
        <v>6.5499351491569602E-2</v>
      </c>
      <c r="AH25" s="24">
        <f>+PAT_d!$Q53</f>
        <v>6.3558320534143897E-2</v>
      </c>
      <c r="AI25" s="24">
        <f>+PAT_d!$Z53</f>
        <v>6.5726817465659781E-2</v>
      </c>
      <c r="AJ25" s="24">
        <f t="shared" si="9"/>
        <v>-2.1684969315158842E-3</v>
      </c>
      <c r="AK25" s="24"/>
      <c r="AL25" s="35">
        <f t="shared" si="0"/>
        <v>43344</v>
      </c>
      <c r="AM25" s="48">
        <f t="shared" ca="1" si="10"/>
        <v>-4.4486651945629951E-4</v>
      </c>
      <c r="AN25" s="48">
        <f t="shared" si="18"/>
        <v>3.9877502098617512E-4</v>
      </c>
      <c r="AO25" s="48">
        <f t="shared" si="11"/>
        <v>-1.9034520574527924E-3</v>
      </c>
      <c r="AP25" s="48">
        <f t="shared" si="12"/>
        <v>-1.884667544394647E-3</v>
      </c>
      <c r="AQ25" s="48">
        <f t="shared" si="13"/>
        <v>-5.1463661839703523E-3</v>
      </c>
      <c r="AR25" s="48">
        <f t="shared" si="14"/>
        <v>3.7345322165880379E-3</v>
      </c>
      <c r="AS25" s="48">
        <f t="shared" si="15"/>
        <v>-2.1684969315158842E-3</v>
      </c>
      <c r="AU25" s="48">
        <f t="shared" si="16"/>
        <v>-5.1463661839703523E-3</v>
      </c>
      <c r="AV25" s="48">
        <f t="shared" si="17"/>
        <v>3.7345322165880379E-3</v>
      </c>
      <c r="AY25" s="35">
        <f t="shared" si="1"/>
        <v>43344</v>
      </c>
      <c r="BA25" s="48">
        <f t="shared" ca="1" si="20"/>
        <v>-1.1072342011418194E-4</v>
      </c>
      <c r="BB25" s="48">
        <f t="shared" si="21"/>
        <v>3.9925875723434423E-5</v>
      </c>
      <c r="BC25" s="48">
        <f t="shared" si="22"/>
        <v>-5.9766934787887826E-4</v>
      </c>
      <c r="BD25" s="48">
        <f t="shared" si="23"/>
        <v>-4.9641653464591962E-4</v>
      </c>
      <c r="BE25" s="48">
        <f t="shared" si="24"/>
        <v>-4.6126349455446097E-4</v>
      </c>
      <c r="BF25" s="48">
        <f t="shared" si="25"/>
        <v>-6.5938368132443614E-4</v>
      </c>
      <c r="BG25" s="48">
        <f t="shared" si="26"/>
        <v>-8.4176824881857881E-4</v>
      </c>
    </row>
    <row r="26" spans="1:59" x14ac:dyDescent="0.25">
      <c r="A26" s="110">
        <f t="shared" si="2"/>
        <v>26</v>
      </c>
      <c r="B26" s="35">
        <f>+NAC!A27</f>
        <v>43374</v>
      </c>
      <c r="C26" s="24">
        <f ca="1">+NAC_d!CR27</f>
        <v>5.4057715837292797E-2</v>
      </c>
      <c r="D26" s="24">
        <f ca="1">+NAC_d!CH27</f>
        <v>5.4710792845335199E-2</v>
      </c>
      <c r="E26" s="24">
        <f ca="1">+NAC_d!CQ27</f>
        <v>5.2698987907841444E-2</v>
      </c>
      <c r="F26" s="24">
        <f t="shared" ca="1" si="3"/>
        <v>2.0118049374937552E-3</v>
      </c>
      <c r="H26" s="24">
        <f>+GBA_d!$AB54</f>
        <v>5.075528700906351E-2</v>
      </c>
      <c r="I26" s="24">
        <f>+GBA_d!$Q54</f>
        <v>5.3124978961952118E-2</v>
      </c>
      <c r="J26" s="24">
        <f>+GBA_d!$Z54</f>
        <v>4.9186698079888513E-2</v>
      </c>
      <c r="K26" s="24">
        <f t="shared" si="4"/>
        <v>3.938280882063605E-3</v>
      </c>
      <c r="M26" s="24">
        <f>+PAM_d!$AB54</f>
        <v>5.7540884312537788E-2</v>
      </c>
      <c r="N26" s="24">
        <f>+PAM_d!$Q54</f>
        <v>5.7708048731849981E-2</v>
      </c>
      <c r="O26" s="24">
        <f>+PAM_d!$Z54</f>
        <v>5.7175618355026714E-2</v>
      </c>
      <c r="P26" s="24">
        <f t="shared" si="5"/>
        <v>5.3243037682326744E-4</v>
      </c>
      <c r="R26" s="24">
        <f>+NOA_d!$AB54</f>
        <v>5.3268765133172025E-2</v>
      </c>
      <c r="S26" s="24">
        <f>+NOA_d!$Q54</f>
        <v>5.4178551872160252E-2</v>
      </c>
      <c r="T26" s="24">
        <f>+NOA_d!$Z54</f>
        <v>5.4983701505152194E-2</v>
      </c>
      <c r="U26" s="24">
        <f t="shared" si="6"/>
        <v>-8.0514963299194164E-4</v>
      </c>
      <c r="W26" s="24">
        <f>+NEA_d!$AB54</f>
        <v>4.8989589712186143E-2</v>
      </c>
      <c r="X26" s="24">
        <f>+NEA_d!$Q54</f>
        <v>4.9227210312017267E-2</v>
      </c>
      <c r="Y26" s="24">
        <f>+NEA_d!$Z54</f>
        <v>4.9096772157324109E-2</v>
      </c>
      <c r="Z26" s="24">
        <f t="shared" si="7"/>
        <v>1.3043815469315767E-4</v>
      </c>
      <c r="AB26" s="24">
        <f>+CUY_d!$AB54</f>
        <v>5.9352517985611364E-2</v>
      </c>
      <c r="AC26" s="24">
        <f>+CUY_d!$Q54</f>
        <v>5.9203915175489286E-2</v>
      </c>
      <c r="AD26" s="24">
        <f>+CUY_d!$Z54</f>
        <v>5.921984186322371E-2</v>
      </c>
      <c r="AE26" s="24">
        <f t="shared" si="8"/>
        <v>-1.5926687734424405E-5</v>
      </c>
      <c r="AG26" s="24">
        <f>+PAT_d!$AB54</f>
        <v>5.8429701765063902E-2</v>
      </c>
      <c r="AH26" s="24">
        <f>+PAT_d!$Q54</f>
        <v>5.9266695312063078E-2</v>
      </c>
      <c r="AI26" s="24">
        <f>+PAT_d!$Z54</f>
        <v>5.8153622708551289E-2</v>
      </c>
      <c r="AJ26" s="24">
        <f t="shared" si="9"/>
        <v>1.1130726035117888E-3</v>
      </c>
      <c r="AK26" s="24"/>
      <c r="AL26" s="35">
        <f t="shared" si="0"/>
        <v>43374</v>
      </c>
      <c r="AM26" s="48">
        <f t="shared" ca="1" si="10"/>
        <v>2.0118049374937552E-3</v>
      </c>
      <c r="AN26" s="48">
        <f t="shared" si="18"/>
        <v>3.938280882063605E-3</v>
      </c>
      <c r="AO26" s="48">
        <f t="shared" si="11"/>
        <v>5.3243037682326744E-4</v>
      </c>
      <c r="AP26" s="48">
        <f t="shared" si="12"/>
        <v>-8.0514963299194164E-4</v>
      </c>
      <c r="AQ26" s="48">
        <f t="shared" si="13"/>
        <v>1.3043815469315767E-4</v>
      </c>
      <c r="AR26" s="48">
        <f t="shared" si="14"/>
        <v>-1.5926687734424405E-5</v>
      </c>
      <c r="AS26" s="48">
        <f t="shared" si="15"/>
        <v>1.1130726035117888E-3</v>
      </c>
      <c r="AU26" s="48">
        <f t="shared" si="16"/>
        <v>-8.0514963299194164E-4</v>
      </c>
      <c r="AV26" s="48">
        <f t="shared" si="17"/>
        <v>3.938280882063605E-3</v>
      </c>
      <c r="AY26" s="35">
        <f t="shared" si="1"/>
        <v>43374</v>
      </c>
      <c r="BA26" s="48">
        <f t="shared" ca="1" si="20"/>
        <v>-1.2154122972729553E-4</v>
      </c>
      <c r="BB26" s="48">
        <f t="shared" si="21"/>
        <v>2.2348461693089128E-4</v>
      </c>
      <c r="BC26" s="48">
        <f t="shared" si="22"/>
        <v>-5.9228383513434035E-4</v>
      </c>
      <c r="BD26" s="48">
        <f t="shared" si="23"/>
        <v>-7.0183505148089609E-4</v>
      </c>
      <c r="BE26" s="48">
        <f t="shared" si="24"/>
        <v>-5.1635330773247556E-4</v>
      </c>
      <c r="BF26" s="48">
        <f t="shared" si="25"/>
        <v>-7.7132444745174145E-4</v>
      </c>
      <c r="BG26" s="48">
        <f t="shared" si="26"/>
        <v>-8.6802160107651849E-4</v>
      </c>
    </row>
    <row r="27" spans="1:59" x14ac:dyDescent="0.25">
      <c r="A27" s="110">
        <f t="shared" si="2"/>
        <v>27</v>
      </c>
      <c r="B27" s="35">
        <f>+NAC!A28</f>
        <v>43405</v>
      </c>
      <c r="C27" s="24">
        <f ca="1">+NAC_d!CR28</f>
        <v>3.1584042362468479E-2</v>
      </c>
      <c r="D27" s="24">
        <f ca="1">+NAC_d!CH28</f>
        <v>3.1492184292122971E-2</v>
      </c>
      <c r="E27" s="24">
        <f ca="1">+NAC_d!CQ28</f>
        <v>3.1424460726645842E-2</v>
      </c>
      <c r="F27" s="24">
        <f t="shared" ca="1" si="3"/>
        <v>6.77235654771291E-5</v>
      </c>
      <c r="H27" s="24">
        <f>+GBA_d!$AB55</f>
        <v>2.8752156411730789E-2</v>
      </c>
      <c r="I27" s="24">
        <f>+GBA_d!$Q55</f>
        <v>2.8693007500236289E-2</v>
      </c>
      <c r="J27" s="24">
        <f>+GBA_d!$Z55</f>
        <v>2.9235640396301887E-2</v>
      </c>
      <c r="K27" s="24">
        <f t="shared" si="4"/>
        <v>-5.4263289606559795E-4</v>
      </c>
      <c r="M27" s="24">
        <f>+PAM_d!$AB55</f>
        <v>3.3218785796105488E-2</v>
      </c>
      <c r="N27" s="24">
        <f>+PAM_d!$Q55</f>
        <v>3.2796839163725E-2</v>
      </c>
      <c r="O27" s="24">
        <f>+PAM_d!$Z55</f>
        <v>3.2062431845226946E-2</v>
      </c>
      <c r="P27" s="24">
        <f t="shared" si="5"/>
        <v>7.3440731849805374E-4</v>
      </c>
      <c r="R27" s="24">
        <f>+NOA_d!$AB55</f>
        <v>3.2183908045976928E-2</v>
      </c>
      <c r="S27" s="24">
        <f>+NOA_d!$Q55</f>
        <v>3.1130008113088747E-2</v>
      </c>
      <c r="T27" s="24">
        <f>+NOA_d!$Z55</f>
        <v>3.2665533499828925E-2</v>
      </c>
      <c r="U27" s="24">
        <f t="shared" si="6"/>
        <v>-1.5355253867401775E-3</v>
      </c>
      <c r="W27" s="24">
        <f>+NEA_d!$AB55</f>
        <v>2.9772329246935181E-2</v>
      </c>
      <c r="X27" s="24">
        <f>+NEA_d!$Q55</f>
        <v>2.9704052438025874E-2</v>
      </c>
      <c r="Y27" s="24">
        <f>+NEA_d!$Z55</f>
        <v>2.9094134711306952E-2</v>
      </c>
      <c r="Z27" s="24">
        <f t="shared" si="7"/>
        <v>6.0991772671892264E-4</v>
      </c>
      <c r="AB27" s="24">
        <f>+CUY_d!$AB55</f>
        <v>3.6219581211092367E-2</v>
      </c>
      <c r="AC27" s="24">
        <f>+CUY_d!$Q55</f>
        <v>3.6042870878402855E-2</v>
      </c>
      <c r="AD27" s="24">
        <f>+CUY_d!$Z55</f>
        <v>3.6483430268492878E-2</v>
      </c>
      <c r="AE27" s="24">
        <f t="shared" si="8"/>
        <v>-4.4055939009002287E-4</v>
      </c>
      <c r="AG27" s="24">
        <f>+PAT_d!$AB55</f>
        <v>4.197814836112701E-2</v>
      </c>
      <c r="AH27" s="24">
        <f>+PAT_d!$Q55</f>
        <v>4.4734392771307974E-2</v>
      </c>
      <c r="AI27" s="24">
        <f>+PAT_d!$Z55</f>
        <v>4.1285867266394938E-2</v>
      </c>
      <c r="AJ27" s="24">
        <f t="shared" si="9"/>
        <v>3.4485255049130359E-3</v>
      </c>
      <c r="AK27" s="24"/>
      <c r="AL27" s="35">
        <f t="shared" si="0"/>
        <v>43405</v>
      </c>
      <c r="AM27" s="48">
        <f t="shared" ca="1" si="10"/>
        <v>6.77235654771291E-5</v>
      </c>
      <c r="AN27" s="48">
        <f t="shared" si="18"/>
        <v>-5.4263289606559795E-4</v>
      </c>
      <c r="AO27" s="48">
        <f t="shared" si="11"/>
        <v>7.3440731849805374E-4</v>
      </c>
      <c r="AP27" s="48">
        <f t="shared" si="12"/>
        <v>-1.5355253867401775E-3</v>
      </c>
      <c r="AQ27" s="48">
        <f t="shared" si="13"/>
        <v>6.0991772671892264E-4</v>
      </c>
      <c r="AR27" s="48">
        <f t="shared" si="14"/>
        <v>-4.4055939009002287E-4</v>
      </c>
      <c r="AS27" s="48">
        <f t="shared" si="15"/>
        <v>3.4485255049130359E-3</v>
      </c>
      <c r="AU27" s="48">
        <f t="shared" si="16"/>
        <v>-1.5355253867401775E-3</v>
      </c>
      <c r="AV27" s="48">
        <f t="shared" si="17"/>
        <v>3.4485255049130359E-3</v>
      </c>
      <c r="AY27" s="35">
        <f t="shared" si="1"/>
        <v>43405</v>
      </c>
      <c r="BA27" s="48">
        <f t="shared" ca="1" si="20"/>
        <v>-9.4559039087893648E-5</v>
      </c>
      <c r="BB27" s="48">
        <f t="shared" si="21"/>
        <v>2.3214779238569147E-4</v>
      </c>
      <c r="BC27" s="48">
        <f t="shared" si="22"/>
        <v>-4.1534843124864845E-4</v>
      </c>
      <c r="BD27" s="48">
        <f t="shared" si="23"/>
        <v>-6.5821463660133606E-4</v>
      </c>
      <c r="BE27" s="48">
        <f t="shared" si="24"/>
        <v>-3.4619349903973012E-4</v>
      </c>
      <c r="BF27" s="48">
        <f t="shared" si="25"/>
        <v>-5.7557820247798131E-4</v>
      </c>
      <c r="BG27" s="48">
        <f t="shared" si="26"/>
        <v>-5.0683861134587227E-4</v>
      </c>
    </row>
    <row r="28" spans="1:59" x14ac:dyDescent="0.25">
      <c r="A28" s="110">
        <f t="shared" si="2"/>
        <v>28</v>
      </c>
      <c r="B28" s="35">
        <f>+NAC!A29</f>
        <v>43435</v>
      </c>
      <c r="C28" s="24">
        <f ca="1">+NAC_d!CR29</f>
        <v>2.5706535923379015E-2</v>
      </c>
      <c r="D28" s="24">
        <f ca="1">+NAC_d!CH29</f>
        <v>2.3255002525039759E-2</v>
      </c>
      <c r="E28" s="24">
        <f ca="1">+NAC_d!CQ29</f>
        <v>2.7463999492716384E-2</v>
      </c>
      <c r="F28" s="24">
        <f t="shared" ca="1" si="3"/>
        <v>-4.2089969676766259E-3</v>
      </c>
      <c r="H28" s="24">
        <f>+GBA_d!$AB56</f>
        <v>2.7948574622694178E-2</v>
      </c>
      <c r="I28" s="24">
        <f>+GBA_d!$Q56</f>
        <v>2.5269582019222137E-2</v>
      </c>
      <c r="J28" s="24">
        <f>+GBA_d!$Z56</f>
        <v>2.9531296970792598E-2</v>
      </c>
      <c r="K28" s="24">
        <f t="shared" si="4"/>
        <v>-4.2617149515704611E-3</v>
      </c>
      <c r="M28" s="24">
        <f>+PAM_d!$AB56</f>
        <v>2.2727272727272707E-2</v>
      </c>
      <c r="N28" s="24">
        <f>+PAM_d!$Q56</f>
        <v>2.1565422236909493E-2</v>
      </c>
      <c r="O28" s="24">
        <f>+PAM_d!$Z56</f>
        <v>2.3701551356279049E-2</v>
      </c>
      <c r="P28" s="24">
        <f t="shared" si="5"/>
        <v>-2.1361291193695564E-3</v>
      </c>
      <c r="R28" s="24">
        <f>+NOA_d!$AB56</f>
        <v>2.2828507795100261E-2</v>
      </c>
      <c r="S28" s="24">
        <f>+NOA_d!$Q56</f>
        <v>2.1912377810501704E-2</v>
      </c>
      <c r="T28" s="24">
        <f>+NOA_d!$Z56</f>
        <v>2.3653697444493194E-2</v>
      </c>
      <c r="U28" s="24">
        <f t="shared" si="6"/>
        <v>-1.7413196339914894E-3</v>
      </c>
      <c r="W28" s="24">
        <f>+NEA_d!$AB56</f>
        <v>2.4943310657596474E-2</v>
      </c>
      <c r="X28" s="24">
        <f>+NEA_d!$Q56</f>
        <v>2.430346229261704E-2</v>
      </c>
      <c r="Y28" s="24">
        <f>+NEA_d!$Z56</f>
        <v>2.479492596473154E-2</v>
      </c>
      <c r="Z28" s="24">
        <f t="shared" si="7"/>
        <v>-4.9146367211450048E-4</v>
      </c>
      <c r="AB28" s="24">
        <f>+CUY_d!$AB56</f>
        <v>2.5122883670125606E-2</v>
      </c>
      <c r="AC28" s="24">
        <f>+CUY_d!$Q56</f>
        <v>2.1840678311542128E-2</v>
      </c>
      <c r="AD28" s="24">
        <f>+CUY_d!$Z56</f>
        <v>2.8360223813665542E-2</v>
      </c>
      <c r="AE28" s="24">
        <f t="shared" si="8"/>
        <v>-6.5195455021234139E-3</v>
      </c>
      <c r="AG28" s="24">
        <f>+PAT_d!$AB56</f>
        <v>2.5938189845474691E-2</v>
      </c>
      <c r="AH28" s="24">
        <f>+PAT_d!$Q56</f>
        <v>2.4930307310446986E-2</v>
      </c>
      <c r="AI28" s="24">
        <f>+PAT_d!$Z56</f>
        <v>2.7530301147746572E-2</v>
      </c>
      <c r="AJ28" s="24">
        <f t="shared" si="9"/>
        <v>-2.5999938372995857E-3</v>
      </c>
      <c r="AK28" s="24"/>
      <c r="AL28" s="35">
        <f t="shared" si="0"/>
        <v>43435</v>
      </c>
      <c r="AM28" s="48">
        <f t="shared" ca="1" si="10"/>
        <v>-4.2089969676766259E-3</v>
      </c>
      <c r="AN28" s="48">
        <f t="shared" si="18"/>
        <v>-4.2617149515704611E-3</v>
      </c>
      <c r="AO28" s="48">
        <f t="shared" si="11"/>
        <v>-2.1361291193695564E-3</v>
      </c>
      <c r="AP28" s="48">
        <f t="shared" si="12"/>
        <v>-1.7413196339914894E-3</v>
      </c>
      <c r="AQ28" s="48">
        <f t="shared" si="13"/>
        <v>-4.9146367211450048E-4</v>
      </c>
      <c r="AR28" s="48">
        <f t="shared" si="14"/>
        <v>-6.5195455021234139E-3</v>
      </c>
      <c r="AS28" s="48">
        <f t="shared" si="15"/>
        <v>-2.5999938372995857E-3</v>
      </c>
      <c r="AU28" s="48">
        <f t="shared" si="16"/>
        <v>-6.5195455021234139E-3</v>
      </c>
      <c r="AV28" s="48">
        <f t="shared" si="17"/>
        <v>-4.9146367211450048E-4</v>
      </c>
      <c r="AY28" s="35">
        <f t="shared" si="1"/>
        <v>43435</v>
      </c>
      <c r="BA28" s="48">
        <f t="shared" ca="1" si="20"/>
        <v>9.1424336448782863E-6</v>
      </c>
      <c r="BB28" s="48">
        <f t="shared" si="21"/>
        <v>7.1115687572509412E-5</v>
      </c>
      <c r="BC28" s="48">
        <f t="shared" si="22"/>
        <v>-2.350015850286121E-4</v>
      </c>
      <c r="BD28" s="48">
        <f t="shared" si="23"/>
        <v>-4.0772975946016626E-4</v>
      </c>
      <c r="BE28" s="48">
        <f t="shared" si="24"/>
        <v>-1.9611522386801342E-4</v>
      </c>
      <c r="BF28" s="48">
        <f t="shared" si="25"/>
        <v>-5.5120979877087972E-4</v>
      </c>
      <c r="BG28" s="48">
        <f t="shared" si="26"/>
        <v>-5.3776558370390492E-4</v>
      </c>
    </row>
    <row r="29" spans="1:59" x14ac:dyDescent="0.25">
      <c r="A29" s="110">
        <f t="shared" si="2"/>
        <v>29</v>
      </c>
      <c r="B29" s="35">
        <f>+NAC!A30</f>
        <v>43466</v>
      </c>
      <c r="C29" s="24">
        <f ca="1">+NAC_d!CR30</f>
        <v>2.9219007928980911E-2</v>
      </c>
      <c r="D29" s="24">
        <f ca="1">+NAC_d!CH30</f>
        <v>3.0413680756310013E-2</v>
      </c>
      <c r="E29" s="24">
        <f ca="1">+NAC_d!CQ30</f>
        <v>2.8445088371234162E-2</v>
      </c>
      <c r="F29" s="24">
        <f t="shared" ca="1" si="3"/>
        <v>1.9685923850758513E-3</v>
      </c>
      <c r="H29" s="24">
        <f>+GBA_d!$AB57</f>
        <v>2.8276237085372413E-2</v>
      </c>
      <c r="I29" s="24">
        <f>+GBA_d!$Q57</f>
        <v>2.9387464128442842E-2</v>
      </c>
      <c r="J29" s="24">
        <f>+GBA_d!$Z57</f>
        <v>2.7386138778496383E-2</v>
      </c>
      <c r="K29" s="24">
        <f t="shared" si="4"/>
        <v>2.0013253499464589E-3</v>
      </c>
      <c r="M29" s="24">
        <f>+PAM_d!$AB57</f>
        <v>2.872628726287263E-2</v>
      </c>
      <c r="N29" s="24">
        <f>+PAM_d!$Q57</f>
        <v>2.8645237293418946E-2</v>
      </c>
      <c r="O29" s="24">
        <f>+PAM_d!$Z57</f>
        <v>2.8831814210562134E-2</v>
      </c>
      <c r="P29" s="24">
        <f t="shared" si="5"/>
        <v>-1.8657691714318858E-4</v>
      </c>
      <c r="R29" s="24">
        <f>+NOA_d!$AB57</f>
        <v>3.211758301578671E-2</v>
      </c>
      <c r="S29" s="24">
        <f>+NOA_d!$Q57</f>
        <v>3.2272302947931486E-2</v>
      </c>
      <c r="T29" s="24">
        <f>+NOA_d!$Z57</f>
        <v>3.1185194944007177E-2</v>
      </c>
      <c r="U29" s="24">
        <f t="shared" si="6"/>
        <v>1.0871080039243086E-3</v>
      </c>
      <c r="W29" s="24">
        <f>+NEA_d!$AB57</f>
        <v>3.4292035398230114E-2</v>
      </c>
      <c r="X29" s="24">
        <f>+NEA_d!$Q57</f>
        <v>3.4839115589204939E-2</v>
      </c>
      <c r="Y29" s="24">
        <f>+NEA_d!$Z57</f>
        <v>3.2217733083886202E-2</v>
      </c>
      <c r="Z29" s="24">
        <f t="shared" si="7"/>
        <v>2.6213825053187367E-3</v>
      </c>
      <c r="AB29" s="24">
        <f>+CUY_d!$AB57</f>
        <v>2.9302077783697422E-2</v>
      </c>
      <c r="AC29" s="24">
        <f>+CUY_d!$Q57</f>
        <v>2.817997022300589E-2</v>
      </c>
      <c r="AD29" s="24">
        <f>+CUY_d!$Z57</f>
        <v>3.0862491192261921E-2</v>
      </c>
      <c r="AE29" s="24">
        <f t="shared" si="8"/>
        <v>-2.6825209692560303E-3</v>
      </c>
      <c r="AG29" s="24">
        <f>+PAT_d!$AB57</f>
        <v>3.0123722431414812E-2</v>
      </c>
      <c r="AH29" s="24">
        <f>+PAT_d!$Q57</f>
        <v>3.2027263646047688E-2</v>
      </c>
      <c r="AI29" s="24">
        <f>+PAT_d!$Z57</f>
        <v>3.1523321457622488E-2</v>
      </c>
      <c r="AJ29" s="24">
        <f t="shared" si="9"/>
        <v>5.0394218842519933E-4</v>
      </c>
      <c r="AK29" s="24"/>
      <c r="AL29" s="35">
        <f t="shared" si="0"/>
        <v>43466</v>
      </c>
      <c r="AM29" s="48">
        <f t="shared" ca="1" si="10"/>
        <v>1.9685923850758513E-3</v>
      </c>
      <c r="AN29" s="48">
        <f t="shared" si="18"/>
        <v>2.0013253499464589E-3</v>
      </c>
      <c r="AO29" s="48">
        <f t="shared" si="11"/>
        <v>-1.8657691714318858E-4</v>
      </c>
      <c r="AP29" s="48">
        <f t="shared" si="12"/>
        <v>1.0871080039243086E-3</v>
      </c>
      <c r="AQ29" s="48">
        <f t="shared" si="13"/>
        <v>2.6213825053187367E-3</v>
      </c>
      <c r="AR29" s="48">
        <f t="shared" si="14"/>
        <v>-2.6825209692560303E-3</v>
      </c>
      <c r="AS29" s="48">
        <f t="shared" si="15"/>
        <v>5.0394218842519933E-4</v>
      </c>
      <c r="AU29" s="48">
        <f t="shared" si="16"/>
        <v>-2.6825209692560303E-3</v>
      </c>
      <c r="AV29" s="48">
        <f t="shared" si="17"/>
        <v>2.6213825053187367E-3</v>
      </c>
      <c r="AY29" s="35">
        <f t="shared" si="1"/>
        <v>43466</v>
      </c>
      <c r="BA29" s="48">
        <f t="shared" ca="1" si="20"/>
        <v>2.1296273786839773E-4</v>
      </c>
      <c r="BB29" s="48">
        <f t="shared" si="21"/>
        <v>2.9030793587503378E-4</v>
      </c>
      <c r="BC29" s="48">
        <f t="shared" si="22"/>
        <v>-2.4080986112277417E-4</v>
      </c>
      <c r="BD29" s="48">
        <f t="shared" si="23"/>
        <v>-1.4385432381290122E-4</v>
      </c>
      <c r="BE29" s="48">
        <f t="shared" si="24"/>
        <v>9.5295324181269667E-5</v>
      </c>
      <c r="BF29" s="48">
        <f t="shared" si="25"/>
        <v>-2.8062339903175043E-4</v>
      </c>
      <c r="BG29" s="48">
        <f t="shared" si="26"/>
        <v>-4.4889912749518368E-4</v>
      </c>
    </row>
    <row r="30" spans="1:59" x14ac:dyDescent="0.25">
      <c r="A30" s="110">
        <f t="shared" si="2"/>
        <v>30</v>
      </c>
      <c r="B30" s="35">
        <f>+NAC!A31</f>
        <v>43497</v>
      </c>
      <c r="C30" s="24">
        <f ca="1">+NAC_d!CR31</f>
        <v>3.7542028345197043E-2</v>
      </c>
      <c r="D30" s="24">
        <f ca="1">+NAC_d!CH31</f>
        <v>4.2810757685733059E-2</v>
      </c>
      <c r="E30" s="24">
        <f ca="1">+NAC_d!CQ31</f>
        <v>3.4643720046477311E-2</v>
      </c>
      <c r="F30" s="24">
        <f t="shared" ca="1" si="3"/>
        <v>8.1670376392557475E-3</v>
      </c>
      <c r="H30" s="24">
        <f>+GBA_d!$AB58</f>
        <v>3.8603913273400403E-2</v>
      </c>
      <c r="I30" s="24">
        <f>+GBA_d!$Q58</f>
        <v>4.2151222346651362E-2</v>
      </c>
      <c r="J30" s="24">
        <f>+GBA_d!$Z58</f>
        <v>3.6266078183600836E-2</v>
      </c>
      <c r="K30" s="24">
        <f t="shared" si="4"/>
        <v>5.8851441630505263E-3</v>
      </c>
      <c r="M30" s="24">
        <f>+PAM_d!$AB58</f>
        <v>3.5827186512118026E-2</v>
      </c>
      <c r="N30" s="24">
        <f>+PAM_d!$Q58</f>
        <v>3.98173814297198E-2</v>
      </c>
      <c r="O30" s="24">
        <f>+PAM_d!$Z58</f>
        <v>3.2568923519349369E-2</v>
      </c>
      <c r="P30" s="24">
        <f t="shared" si="5"/>
        <v>7.2484579103704316E-3</v>
      </c>
      <c r="R30" s="24">
        <f>+NOA_d!$AB58</f>
        <v>4.2194092827004148E-2</v>
      </c>
      <c r="S30" s="24">
        <f>+NOA_d!$Q58</f>
        <v>4.7396917026237606E-2</v>
      </c>
      <c r="T30" s="24">
        <f>+NOA_d!$Z58</f>
        <v>3.5150482716367115E-2</v>
      </c>
      <c r="U30" s="24">
        <f t="shared" si="6"/>
        <v>1.2246434309870491E-2</v>
      </c>
      <c r="W30" s="24">
        <f>+NEA_d!$AB58</f>
        <v>4.4919786096256686E-2</v>
      </c>
      <c r="X30" s="24">
        <f>+NEA_d!$Q58</f>
        <v>4.7710120046267734E-2</v>
      </c>
      <c r="Y30" s="24">
        <f>+NEA_d!$Z58</f>
        <v>4.3469458806276284E-2</v>
      </c>
      <c r="Z30" s="24">
        <f t="shared" si="7"/>
        <v>4.2406612399914501E-3</v>
      </c>
      <c r="AB30" s="24">
        <f>+CUY_d!$AB58</f>
        <v>3.7784679089027051E-2</v>
      </c>
      <c r="AC30" s="24">
        <f>+CUY_d!$Q58</f>
        <v>4.2236713296167849E-2</v>
      </c>
      <c r="AD30" s="24">
        <f>+CUY_d!$Z58</f>
        <v>3.3378290438398572E-2</v>
      </c>
      <c r="AE30" s="24">
        <f t="shared" si="8"/>
        <v>8.858422857769277E-3</v>
      </c>
      <c r="AG30" s="24">
        <f>+PAT_d!$AB58</f>
        <v>3.0287206266318645E-2</v>
      </c>
      <c r="AH30" s="24">
        <f>+PAT_d!$Q58</f>
        <v>3.2899864246271227E-2</v>
      </c>
      <c r="AI30" s="24">
        <f>+PAT_d!$Z58</f>
        <v>3.0057028797750407E-2</v>
      </c>
      <c r="AJ30" s="24">
        <f t="shared" si="9"/>
        <v>2.8428354485208196E-3</v>
      </c>
      <c r="AK30" s="24"/>
      <c r="AL30" s="35">
        <f t="shared" si="0"/>
        <v>43497</v>
      </c>
      <c r="AM30" s="48">
        <f t="shared" ca="1" si="10"/>
        <v>8.1670376392557475E-3</v>
      </c>
      <c r="AN30" s="48">
        <f t="shared" si="18"/>
        <v>5.8851441630505263E-3</v>
      </c>
      <c r="AO30" s="48">
        <f t="shared" si="11"/>
        <v>7.2484579103704316E-3</v>
      </c>
      <c r="AP30" s="48">
        <f t="shared" si="12"/>
        <v>1.2246434309870491E-2</v>
      </c>
      <c r="AQ30" s="48">
        <f t="shared" si="13"/>
        <v>4.2406612399914501E-3</v>
      </c>
      <c r="AR30" s="48">
        <f t="shared" si="14"/>
        <v>8.858422857769277E-3</v>
      </c>
      <c r="AS30" s="48">
        <f t="shared" si="15"/>
        <v>2.8428354485208196E-3</v>
      </c>
      <c r="AU30" s="48">
        <f t="shared" si="16"/>
        <v>2.8428354485208196E-3</v>
      </c>
      <c r="AV30" s="48">
        <f t="shared" si="17"/>
        <v>1.2246434309870491E-2</v>
      </c>
      <c r="AY30" s="35">
        <f t="shared" si="1"/>
        <v>43497</v>
      </c>
      <c r="BA30" s="48">
        <f t="shared" ca="1" si="20"/>
        <v>1.0284327529606063E-3</v>
      </c>
      <c r="BB30" s="48">
        <f t="shared" si="21"/>
        <v>7.2301317238609997E-4</v>
      </c>
      <c r="BC30" s="48">
        <f t="shared" si="22"/>
        <v>5.4190420744254508E-4</v>
      </c>
      <c r="BD30" s="48">
        <f t="shared" si="23"/>
        <v>1.1147078532008914E-3</v>
      </c>
      <c r="BE30" s="48">
        <f t="shared" si="24"/>
        <v>4.1031806356924455E-4</v>
      </c>
      <c r="BF30" s="48">
        <f t="shared" si="25"/>
        <v>7.2432869053048099E-4</v>
      </c>
      <c r="BG30" s="48">
        <f t="shared" si="26"/>
        <v>-8.3832465548198495E-5</v>
      </c>
    </row>
    <row r="31" spans="1:59" x14ac:dyDescent="0.25">
      <c r="A31" s="110">
        <f t="shared" si="2"/>
        <v>31</v>
      </c>
      <c r="B31" s="35">
        <f>+NAC!A32</f>
        <v>43525</v>
      </c>
      <c r="C31" s="24">
        <f ca="1">+NAC_d!CR32</f>
        <v>4.6838231395561536E-2</v>
      </c>
      <c r="D31" s="24">
        <f ca="1">+NAC_d!CH32</f>
        <v>4.9053621164611316E-2</v>
      </c>
      <c r="E31" s="24">
        <f ca="1">+NAC_d!CQ32</f>
        <v>4.4273968631181715E-2</v>
      </c>
      <c r="F31" s="24">
        <f t="shared" ca="1" si="3"/>
        <v>4.7796525334296014E-3</v>
      </c>
      <c r="H31" s="24">
        <f>+GBA_d!$AB59</f>
        <v>4.7861507128309499E-2</v>
      </c>
      <c r="I31" s="24">
        <f>+GBA_d!$Q59</f>
        <v>5.0858613162215738E-2</v>
      </c>
      <c r="J31" s="24">
        <f>+GBA_d!$Z59</f>
        <v>4.6199625125201704E-2</v>
      </c>
      <c r="K31" s="24">
        <f t="shared" si="4"/>
        <v>4.6589880370140335E-3</v>
      </c>
      <c r="M31" s="24">
        <f>+PAM_d!$AB59</f>
        <v>4.5269582909460926E-2</v>
      </c>
      <c r="N31" s="24">
        <f>+PAM_d!$Q59</f>
        <v>4.7005873001733978E-2</v>
      </c>
      <c r="O31" s="24">
        <f>+PAM_d!$Z59</f>
        <v>4.230145971715249E-2</v>
      </c>
      <c r="P31" s="24">
        <f t="shared" si="5"/>
        <v>4.7044132845814879E-3</v>
      </c>
      <c r="R31" s="24">
        <f>+NOA_d!$AB59</f>
        <v>4.9089068825910909E-2</v>
      </c>
      <c r="S31" s="24">
        <f>+NOA_d!$Q59</f>
        <v>4.9271713996745348E-2</v>
      </c>
      <c r="T31" s="24">
        <f>+NOA_d!$Z59</f>
        <v>4.4781389287914308E-2</v>
      </c>
      <c r="U31" s="24">
        <f t="shared" si="6"/>
        <v>4.4903247088310394E-3</v>
      </c>
      <c r="W31" s="24">
        <f>+NEA_d!$AB59</f>
        <v>5.1688843398157491E-2</v>
      </c>
      <c r="X31" s="24">
        <f>+NEA_d!$Q59</f>
        <v>5.2421810044058326E-2</v>
      </c>
      <c r="Y31" s="24">
        <f>+NEA_d!$Z59</f>
        <v>4.7805669653141702E-2</v>
      </c>
      <c r="Z31" s="24">
        <f t="shared" si="7"/>
        <v>4.6161403909166232E-3</v>
      </c>
      <c r="AB31" s="24">
        <f>+CUY_d!$AB59</f>
        <v>4.4389027431421368E-2</v>
      </c>
      <c r="AC31" s="24">
        <f>+CUY_d!$Q59</f>
        <v>4.5895700210715429E-2</v>
      </c>
      <c r="AD31" s="24">
        <f>+CUY_d!$Z59</f>
        <v>4.1121684144913795E-2</v>
      </c>
      <c r="AE31" s="24">
        <f t="shared" si="8"/>
        <v>4.774016065801634E-3</v>
      </c>
      <c r="AG31" s="24">
        <f>+PAT_d!$AB59</f>
        <v>4.308160162189556E-2</v>
      </c>
      <c r="AH31" s="24">
        <f>+PAT_d!$Q59</f>
        <v>4.2060910669415863E-2</v>
      </c>
      <c r="AI31" s="24">
        <f>+PAT_d!$Z59</f>
        <v>3.8800169965413911E-2</v>
      </c>
      <c r="AJ31" s="24">
        <f t="shared" si="9"/>
        <v>3.260740704001952E-3</v>
      </c>
      <c r="AK31" s="24"/>
      <c r="AL31" s="35">
        <f t="shared" si="0"/>
        <v>43525</v>
      </c>
      <c r="AM31" s="48">
        <f t="shared" ca="1" si="10"/>
        <v>4.7796525334296014E-3</v>
      </c>
      <c r="AN31" s="48">
        <f t="shared" si="18"/>
        <v>4.6589880370140335E-3</v>
      </c>
      <c r="AO31" s="48">
        <f t="shared" si="11"/>
        <v>4.7044132845814879E-3</v>
      </c>
      <c r="AP31" s="48">
        <f t="shared" si="12"/>
        <v>4.4903247088310394E-3</v>
      </c>
      <c r="AQ31" s="48">
        <f t="shared" si="13"/>
        <v>4.6161403909166232E-3</v>
      </c>
      <c r="AR31" s="48">
        <f t="shared" si="14"/>
        <v>4.774016065801634E-3</v>
      </c>
      <c r="AS31" s="48">
        <f t="shared" si="15"/>
        <v>3.260740704001952E-3</v>
      </c>
      <c r="AU31" s="48">
        <f t="shared" si="16"/>
        <v>3.260740704001952E-3</v>
      </c>
      <c r="AV31" s="48">
        <f t="shared" si="17"/>
        <v>4.774016065801634E-3</v>
      </c>
      <c r="AY31" s="35">
        <f t="shared" si="1"/>
        <v>43525</v>
      </c>
      <c r="BA31" s="48">
        <f t="shared" ca="1" si="20"/>
        <v>1.4836613401147576E-3</v>
      </c>
      <c r="BB31" s="48">
        <f t="shared" si="21"/>
        <v>1.2039072410729434E-3</v>
      </c>
      <c r="BC31" s="48">
        <f t="shared" si="22"/>
        <v>8.7728877309567466E-4</v>
      </c>
      <c r="BD31" s="48">
        <f t="shared" si="23"/>
        <v>1.6844147099125222E-3</v>
      </c>
      <c r="BE31" s="48">
        <f t="shared" si="24"/>
        <v>8.7622913105010281E-4</v>
      </c>
      <c r="BF31" s="48">
        <f t="shared" si="25"/>
        <v>1.1209556267647858E-3</v>
      </c>
      <c r="BG31" s="48">
        <f t="shared" si="26"/>
        <v>4.6999326085757814E-4</v>
      </c>
    </row>
    <row r="32" spans="1:59" x14ac:dyDescent="0.25">
      <c r="A32" s="110">
        <f t="shared" si="2"/>
        <v>32</v>
      </c>
      <c r="B32" s="35">
        <f>+NAC!A33</f>
        <v>43556</v>
      </c>
      <c r="C32" s="24">
        <f ca="1">+NAC_d!CR33</f>
        <v>3.4297127374008696E-2</v>
      </c>
      <c r="D32" s="24">
        <f ca="1">+NAC_d!CH33</f>
        <v>3.3202987344502999E-2</v>
      </c>
      <c r="E32" s="24">
        <f ca="1">+NAC_d!CQ33</f>
        <v>3.5142646096458341E-2</v>
      </c>
      <c r="F32" s="24">
        <f t="shared" ca="1" si="3"/>
        <v>-1.9396587519553421E-3</v>
      </c>
      <c r="H32" s="24">
        <f>+GBA_d!$AB60</f>
        <v>3.2069970845481022E-2</v>
      </c>
      <c r="I32" s="24">
        <f>+GBA_d!$Q60</f>
        <v>3.0263080561858002E-2</v>
      </c>
      <c r="J32" s="24">
        <f>+GBA_d!$Z60</f>
        <v>3.3519883340558776E-2</v>
      </c>
      <c r="K32" s="24">
        <f t="shared" si="4"/>
        <v>-3.2568027787007736E-3</v>
      </c>
      <c r="M32" s="24">
        <f>+PAM_d!$AB60</f>
        <v>3.649635036496357E-2</v>
      </c>
      <c r="N32" s="24">
        <f>+PAM_d!$Q60</f>
        <v>3.4994469259559402E-2</v>
      </c>
      <c r="O32" s="24">
        <f>+PAM_d!$Z60</f>
        <v>3.7976578143042339E-2</v>
      </c>
      <c r="P32" s="24">
        <f t="shared" si="5"/>
        <v>-2.9821088834829368E-3</v>
      </c>
      <c r="R32" s="24">
        <f>+NOA_d!$AB60</f>
        <v>3.6179450072358899E-2</v>
      </c>
      <c r="S32" s="24">
        <f>+NOA_d!$Q60</f>
        <v>3.4458515421271763E-2</v>
      </c>
      <c r="T32" s="24">
        <f>+NOA_d!$Z60</f>
        <v>4.0110072972057598E-2</v>
      </c>
      <c r="U32" s="24">
        <f t="shared" si="6"/>
        <v>-5.6515575507858351E-3</v>
      </c>
      <c r="W32" s="24">
        <f>+NEA_d!$AB60</f>
        <v>3.5036496350364876E-2</v>
      </c>
      <c r="X32" s="24">
        <f>+NEA_d!$Q60</f>
        <v>3.4694725283617833E-2</v>
      </c>
      <c r="Y32" s="24">
        <f>+NEA_d!$Z60</f>
        <v>3.6329664618243607E-2</v>
      </c>
      <c r="Z32" s="24">
        <f t="shared" si="7"/>
        <v>-1.6349393346257735E-3</v>
      </c>
      <c r="AB32" s="24">
        <f>+CUY_d!$AB60</f>
        <v>3.3428844317096473E-2</v>
      </c>
      <c r="AC32" s="24">
        <f>+CUY_d!$Q60</f>
        <v>3.2262037136499E-2</v>
      </c>
      <c r="AD32" s="24">
        <f>+CUY_d!$Z60</f>
        <v>3.4145227533326494E-2</v>
      </c>
      <c r="AE32" s="24">
        <f t="shared" si="8"/>
        <v>-1.8831903968274943E-3</v>
      </c>
      <c r="AG32" s="24">
        <f>+PAT_d!$AB60</f>
        <v>3.5471331389698602E-2</v>
      </c>
      <c r="AH32" s="24">
        <f>+PAT_d!$Q60</f>
        <v>3.3897799282090801E-2</v>
      </c>
      <c r="AI32" s="24">
        <f>+PAT_d!$Z60</f>
        <v>3.5062233331513593E-2</v>
      </c>
      <c r="AJ32" s="24">
        <f t="shared" si="9"/>
        <v>-1.1644340494227912E-3</v>
      </c>
      <c r="AK32" s="24"/>
      <c r="AL32" s="35">
        <f t="shared" si="0"/>
        <v>43556</v>
      </c>
      <c r="AM32" s="48">
        <f t="shared" ca="1" si="10"/>
        <v>-1.9396587519553421E-3</v>
      </c>
      <c r="AN32" s="48">
        <f t="shared" si="18"/>
        <v>-3.2568027787007736E-3</v>
      </c>
      <c r="AO32" s="48">
        <f t="shared" si="11"/>
        <v>-2.9821088834829368E-3</v>
      </c>
      <c r="AP32" s="48">
        <f t="shared" si="12"/>
        <v>-5.6515575507858351E-3</v>
      </c>
      <c r="AQ32" s="48">
        <f t="shared" si="13"/>
        <v>-1.6349393346257735E-3</v>
      </c>
      <c r="AR32" s="48">
        <f t="shared" si="14"/>
        <v>-1.8831903968274943E-3</v>
      </c>
      <c r="AS32" s="48">
        <f t="shared" si="15"/>
        <v>-1.1644340494227912E-3</v>
      </c>
      <c r="AU32" s="48">
        <f t="shared" si="16"/>
        <v>-5.6515575507858351E-3</v>
      </c>
      <c r="AV32" s="48">
        <f t="shared" si="17"/>
        <v>-1.1644340494227912E-3</v>
      </c>
      <c r="AY32" s="35">
        <f t="shared" si="1"/>
        <v>43556</v>
      </c>
      <c r="BA32" s="48">
        <f t="shared" ca="1" si="20"/>
        <v>1.3910739938090739E-3</v>
      </c>
      <c r="BB32" s="48">
        <f t="shared" si="21"/>
        <v>1.126947137553495E-3</v>
      </c>
      <c r="BC32" s="48">
        <f t="shared" si="22"/>
        <v>7.6629060868843579E-4</v>
      </c>
      <c r="BD32" s="48">
        <f t="shared" si="23"/>
        <v>1.593917253537025E-3</v>
      </c>
      <c r="BE32" s="48">
        <f t="shared" si="24"/>
        <v>7.322424154594942E-4</v>
      </c>
      <c r="BF32" s="48">
        <f t="shared" si="25"/>
        <v>1.1601522711234085E-3</v>
      </c>
      <c r="BG32" s="48">
        <f t="shared" si="26"/>
        <v>2.031729566720486E-4</v>
      </c>
    </row>
    <row r="33" spans="1:59" x14ac:dyDescent="0.25">
      <c r="A33" s="110">
        <f t="shared" si="2"/>
        <v>33</v>
      </c>
      <c r="B33" s="35">
        <f>+NAC!A34</f>
        <v>43586</v>
      </c>
      <c r="C33" s="24">
        <f ca="1">+NAC_d!CR34</f>
        <v>3.0954981368088719E-2</v>
      </c>
      <c r="D33" s="24">
        <f ca="1">+NAC_d!CH34</f>
        <v>2.9797428297114292E-2</v>
      </c>
      <c r="E33" s="24">
        <f ca="1">+NAC_d!CQ34</f>
        <v>3.1730875358505717E-2</v>
      </c>
      <c r="F33" s="24">
        <f t="shared" ca="1" si="3"/>
        <v>-1.9334470613914245E-3</v>
      </c>
      <c r="H33" s="24">
        <f>+GBA_d!$AB61</f>
        <v>3.0602636534839966E-2</v>
      </c>
      <c r="I33" s="24">
        <f>+GBA_d!$Q61</f>
        <v>2.8776855500863174E-2</v>
      </c>
      <c r="J33" s="24">
        <f>+GBA_d!$Z61</f>
        <v>3.1368535970801137E-2</v>
      </c>
      <c r="K33" s="24">
        <f t="shared" si="4"/>
        <v>-2.5916804699379625E-3</v>
      </c>
      <c r="M33" s="24">
        <f>+PAM_d!$AB61</f>
        <v>2.9577464788732355E-2</v>
      </c>
      <c r="N33" s="24">
        <f>+PAM_d!$Q61</f>
        <v>2.7490557052835207E-2</v>
      </c>
      <c r="O33" s="24">
        <f>+PAM_d!$Z61</f>
        <v>3.0489222374630032E-2</v>
      </c>
      <c r="P33" s="24">
        <f t="shared" si="5"/>
        <v>-2.9986653217948245E-3</v>
      </c>
      <c r="R33" s="24">
        <f>+NOA_d!$AB61</f>
        <v>3.8640595903165709E-2</v>
      </c>
      <c r="S33" s="24">
        <f>+NOA_d!$Q61</f>
        <v>3.7325795244206095E-2</v>
      </c>
      <c r="T33" s="24">
        <f>+NOA_d!$Z61</f>
        <v>4.3821035686768983E-2</v>
      </c>
      <c r="U33" s="24">
        <f t="shared" si="6"/>
        <v>-6.4952404425628885E-3</v>
      </c>
      <c r="W33" s="24">
        <f>+NEA_d!$AB61</f>
        <v>2.7738598965679317E-2</v>
      </c>
      <c r="X33" s="24">
        <f>+NEA_d!$Q61</f>
        <v>2.7498254403594657E-2</v>
      </c>
      <c r="Y33" s="24">
        <f>+NEA_d!$Z61</f>
        <v>2.7850800822463606E-2</v>
      </c>
      <c r="Z33" s="24">
        <f t="shared" si="7"/>
        <v>-3.5254641886894866E-4</v>
      </c>
      <c r="AB33" s="24">
        <f>+CUY_d!$AB61</f>
        <v>2.911275415896486E-2</v>
      </c>
      <c r="AC33" s="24">
        <f>+CUY_d!$Q61</f>
        <v>2.8079067862732954E-2</v>
      </c>
      <c r="AD33" s="24">
        <f>+CUY_d!$Z61</f>
        <v>2.9969038797465819E-2</v>
      </c>
      <c r="AE33" s="24">
        <f t="shared" si="8"/>
        <v>-1.8899709347328653E-3</v>
      </c>
      <c r="AG33" s="24">
        <f>+PAT_d!$AB61</f>
        <v>3.3786954481464182E-2</v>
      </c>
      <c r="AH33" s="24">
        <f>+PAT_d!$Q61</f>
        <v>3.4582509777836723E-2</v>
      </c>
      <c r="AI33" s="24">
        <f>+PAT_d!$Z61</f>
        <v>3.4634578498504265E-2</v>
      </c>
      <c r="AJ33" s="24">
        <f t="shared" si="9"/>
        <v>-5.2068720667541868E-5</v>
      </c>
      <c r="AK33" s="24"/>
      <c r="AL33" s="35">
        <f t="shared" si="0"/>
        <v>43586</v>
      </c>
      <c r="AM33" s="48">
        <f t="shared" ca="1" si="10"/>
        <v>-1.9334470613914245E-3</v>
      </c>
      <c r="AN33" s="48">
        <f t="shared" si="18"/>
        <v>-2.5916804699379625E-3</v>
      </c>
      <c r="AO33" s="48">
        <f t="shared" si="11"/>
        <v>-2.9986653217948245E-3</v>
      </c>
      <c r="AP33" s="48">
        <f t="shared" si="12"/>
        <v>-6.4952404425628885E-3</v>
      </c>
      <c r="AQ33" s="48">
        <f t="shared" si="13"/>
        <v>-3.5254641886894866E-4</v>
      </c>
      <c r="AR33" s="48">
        <f t="shared" si="14"/>
        <v>-1.8899709347328653E-3</v>
      </c>
      <c r="AS33" s="48">
        <f t="shared" si="15"/>
        <v>-5.2068720667541868E-5</v>
      </c>
      <c r="AU33" s="48">
        <f t="shared" si="16"/>
        <v>-6.4952404425628885E-3</v>
      </c>
      <c r="AV33" s="48">
        <f t="shared" si="17"/>
        <v>-5.2068720667541868E-5</v>
      </c>
      <c r="AY33" s="35">
        <f t="shared" si="1"/>
        <v>43586</v>
      </c>
      <c r="BA33" s="48">
        <f t="shared" ca="1" si="20"/>
        <v>9.45789512278287E-4</v>
      </c>
      <c r="BB33" s="48">
        <f t="shared" si="21"/>
        <v>6.2933043631132246E-4</v>
      </c>
      <c r="BC33" s="48">
        <f t="shared" si="22"/>
        <v>4.1326144882034937E-4</v>
      </c>
      <c r="BD33" s="48">
        <f t="shared" si="23"/>
        <v>8.2058502921228405E-4</v>
      </c>
      <c r="BE33" s="48">
        <f t="shared" si="24"/>
        <v>4.4701486458803563E-4</v>
      </c>
      <c r="BF33" s="48">
        <f t="shared" si="25"/>
        <v>8.6827835038240841E-4</v>
      </c>
      <c r="BG33" s="48">
        <f t="shared" si="26"/>
        <v>2.5074324325256397E-4</v>
      </c>
    </row>
    <row r="34" spans="1:59" x14ac:dyDescent="0.25">
      <c r="A34" s="110">
        <f t="shared" si="2"/>
        <v>34</v>
      </c>
      <c r="B34" s="35">
        <f>+NAC!A35</f>
        <v>43617</v>
      </c>
      <c r="C34" s="24">
        <f ca="1">+NAC_d!CR35</f>
        <v>2.7158447915856199E-2</v>
      </c>
      <c r="D34" s="24">
        <f ca="1">+NAC_d!CH35</f>
        <v>2.7277487465299677E-2</v>
      </c>
      <c r="E34" s="24">
        <f ca="1">+NAC_d!CQ35</f>
        <v>2.7004181012259876E-2</v>
      </c>
      <c r="F34" s="24">
        <f t="shared" ca="1" si="3"/>
        <v>2.7330645303980106E-4</v>
      </c>
      <c r="H34" s="24">
        <f>+GBA_d!$AB62</f>
        <v>2.603928734581995E-2</v>
      </c>
      <c r="I34" s="24">
        <f>+GBA_d!$Q62</f>
        <v>2.6398163033232613E-2</v>
      </c>
      <c r="J34" s="24">
        <f>+GBA_d!$Z62</f>
        <v>2.5919976538368861E-2</v>
      </c>
      <c r="K34" s="24">
        <f t="shared" si="4"/>
        <v>4.7818649486375264E-4</v>
      </c>
      <c r="M34" s="24">
        <f>+PAM_d!$AB62</f>
        <v>2.8271773825809365E-2</v>
      </c>
      <c r="N34" s="24">
        <f>+PAM_d!$Q62</f>
        <v>2.7518386035258358E-2</v>
      </c>
      <c r="O34" s="24">
        <f>+PAM_d!$Z62</f>
        <v>2.8802865470344274E-2</v>
      </c>
      <c r="P34" s="24">
        <f t="shared" si="5"/>
        <v>-1.2844794350859168E-3</v>
      </c>
      <c r="R34" s="24">
        <f>+NOA_d!$AB62</f>
        <v>2.8238458090542373E-2</v>
      </c>
      <c r="S34" s="24">
        <f>+NOA_d!$Q62</f>
        <v>2.7213440886470375E-2</v>
      </c>
      <c r="T34" s="24">
        <f>+NOA_d!$Z62</f>
        <v>2.835861227996328E-2</v>
      </c>
      <c r="U34" s="24">
        <f t="shared" si="6"/>
        <v>-1.1451713934929053E-3</v>
      </c>
      <c r="W34" s="24">
        <f>+NEA_d!$AB62</f>
        <v>2.9277218664226945E-2</v>
      </c>
      <c r="X34" s="24">
        <f>+NEA_d!$Q62</f>
        <v>2.9037742467614924E-2</v>
      </c>
      <c r="Y34" s="24">
        <f>+NEA_d!$Z62</f>
        <v>2.8587814612515361E-2</v>
      </c>
      <c r="Z34" s="24">
        <f t="shared" si="7"/>
        <v>4.4992785509956335E-4</v>
      </c>
      <c r="AB34" s="24">
        <f>+CUY_d!$AB62</f>
        <v>2.6044005388415004E-2</v>
      </c>
      <c r="AC34" s="24">
        <f>+CUY_d!$Q62</f>
        <v>2.6115184905220135E-2</v>
      </c>
      <c r="AD34" s="24">
        <f>+CUY_d!$Z62</f>
        <v>2.5613740399391904E-2</v>
      </c>
      <c r="AE34" s="24">
        <f t="shared" si="8"/>
        <v>5.0144450582823019E-4</v>
      </c>
      <c r="AG34" s="24">
        <f>+PAT_d!$AB62</f>
        <v>2.7689514298683493E-2</v>
      </c>
      <c r="AH34" s="24">
        <f>+PAT_d!$Q62</f>
        <v>2.8477219993724878E-2</v>
      </c>
      <c r="AI34" s="24">
        <f>+PAT_d!$Z62</f>
        <v>2.8184721176475858E-2</v>
      </c>
      <c r="AJ34" s="24">
        <f t="shared" si="9"/>
        <v>2.924988172490206E-4</v>
      </c>
      <c r="AK34" s="24"/>
      <c r="AL34" s="35">
        <f t="shared" si="0"/>
        <v>43617</v>
      </c>
      <c r="AM34" s="48">
        <f t="shared" ca="1" si="10"/>
        <v>2.7330645303980106E-4</v>
      </c>
      <c r="AN34" s="48">
        <f t="shared" si="18"/>
        <v>4.7818649486375264E-4</v>
      </c>
      <c r="AO34" s="48">
        <f t="shared" si="11"/>
        <v>-1.2844794350859168E-3</v>
      </c>
      <c r="AP34" s="48">
        <f t="shared" si="12"/>
        <v>-1.1451713934929053E-3</v>
      </c>
      <c r="AQ34" s="48">
        <f t="shared" si="13"/>
        <v>4.4992785509956335E-4</v>
      </c>
      <c r="AR34" s="48">
        <f t="shared" si="14"/>
        <v>5.0144450582823019E-4</v>
      </c>
      <c r="AS34" s="48">
        <f t="shared" si="15"/>
        <v>2.924988172490206E-4</v>
      </c>
      <c r="AU34" s="48">
        <f t="shared" si="16"/>
        <v>-1.2844794350859168E-3</v>
      </c>
      <c r="AV34" s="48">
        <f t="shared" si="17"/>
        <v>5.0144450582823019E-4</v>
      </c>
      <c r="AY34" s="35">
        <f t="shared" si="1"/>
        <v>43617</v>
      </c>
      <c r="BA34" s="48">
        <f t="shared" ca="1" si="20"/>
        <v>9.2352124566402738E-4</v>
      </c>
      <c r="BB34" s="48">
        <f t="shared" si="21"/>
        <v>6.1814296906341026E-4</v>
      </c>
      <c r="BC34" s="48">
        <f t="shared" si="22"/>
        <v>4.0796309173992316E-5</v>
      </c>
      <c r="BD34" s="48">
        <f t="shared" si="23"/>
        <v>2.5222231329054728E-4</v>
      </c>
      <c r="BE34" s="48">
        <f t="shared" si="24"/>
        <v>3.8996142487274232E-4</v>
      </c>
      <c r="BF34" s="48">
        <f t="shared" si="25"/>
        <v>5.3062875410260968E-4</v>
      </c>
      <c r="BG34" s="48">
        <f t="shared" si="26"/>
        <v>3.7951920763011165E-4</v>
      </c>
    </row>
    <row r="35" spans="1:59" x14ac:dyDescent="0.25">
      <c r="A35" s="110">
        <f t="shared" si="2"/>
        <v>35</v>
      </c>
      <c r="B35" s="35">
        <f>+NAC!A36</f>
        <v>43647</v>
      </c>
      <c r="C35" s="24">
        <f ca="1">+NAC_d!CR36</f>
        <v>2.2167225744981423E-2</v>
      </c>
      <c r="D35" s="24">
        <f ca="1">+NAC_d!CH36</f>
        <v>2.0625340098871403E-2</v>
      </c>
      <c r="E35" s="24">
        <f ca="1">+NAC_d!CQ36</f>
        <v>2.3172806081673603E-2</v>
      </c>
      <c r="F35" s="24">
        <f t="shared" ca="1" si="3"/>
        <v>-2.5474659828021995E-3</v>
      </c>
      <c r="H35" s="24">
        <f>+GBA_d!$AB63</f>
        <v>2.1371326803205859E-2</v>
      </c>
      <c r="I35" s="24">
        <f>+GBA_d!$Q63</f>
        <v>2.1149123546968518E-2</v>
      </c>
      <c r="J35" s="24">
        <f>+GBA_d!$Z63</f>
        <v>2.2351413260573105E-2</v>
      </c>
      <c r="K35" s="24">
        <f t="shared" si="4"/>
        <v>-1.2022897136045874E-3</v>
      </c>
      <c r="M35" s="24">
        <f>+PAM_d!$AB63</f>
        <v>2.2172949002217335E-2</v>
      </c>
      <c r="N35" s="24">
        <f>+PAM_d!$Q63</f>
        <v>2.0949115971939491E-2</v>
      </c>
      <c r="O35" s="24">
        <f>+PAM_d!$Z63</f>
        <v>2.3194053116354141E-2</v>
      </c>
      <c r="P35" s="24">
        <f t="shared" si="5"/>
        <v>-2.2449371444146493E-3</v>
      </c>
      <c r="R35" s="24">
        <f>+NOA_d!$AB63</f>
        <v>1.9616390584132448E-2</v>
      </c>
      <c r="S35" s="24">
        <f>+NOA_d!$Q63</f>
        <v>1.8375241008918186E-2</v>
      </c>
      <c r="T35" s="24">
        <f>+NOA_d!$Z63</f>
        <v>2.2238537925900692E-2</v>
      </c>
      <c r="U35" s="24">
        <f t="shared" si="6"/>
        <v>-3.863296916982506E-3</v>
      </c>
      <c r="W35" s="24">
        <f>+NEA_d!$AB63</f>
        <v>1.8666666666666609E-2</v>
      </c>
      <c r="X35" s="24">
        <f>+NEA_d!$Q63</f>
        <v>1.8130010229251425E-2</v>
      </c>
      <c r="Y35" s="24">
        <f>+NEA_d!$Z63</f>
        <v>1.8312021863853722E-2</v>
      </c>
      <c r="Z35" s="24">
        <f t="shared" si="7"/>
        <v>-1.8201163460229708E-4</v>
      </c>
      <c r="AB35" s="24">
        <f>+CUY_d!$AB63</f>
        <v>2.8008752735229736E-2</v>
      </c>
      <c r="AC35" s="24">
        <f>+CUY_d!$Q63</f>
        <v>2.541707586102171E-2</v>
      </c>
      <c r="AD35" s="24">
        <f>+CUY_d!$Z63</f>
        <v>3.1144656092031875E-2</v>
      </c>
      <c r="AE35" s="24">
        <f t="shared" si="8"/>
        <v>-5.7275802310101653E-3</v>
      </c>
      <c r="AG35" s="24">
        <f>+PAT_d!$AB63</f>
        <v>2.5618374558303847E-2</v>
      </c>
      <c r="AH35" s="24">
        <f>+PAT_d!$Q63</f>
        <v>2.4624426199430172E-2</v>
      </c>
      <c r="AI35" s="24">
        <f>+PAT_d!$Z63</f>
        <v>2.5985492310406588E-2</v>
      </c>
      <c r="AJ35" s="24">
        <f t="shared" si="9"/>
        <v>-1.3610661109764166E-3</v>
      </c>
      <c r="AK35" s="24"/>
      <c r="AL35" s="35">
        <f t="shared" si="0"/>
        <v>43647</v>
      </c>
      <c r="AM35" s="48">
        <f t="shared" ca="1" si="10"/>
        <v>-2.5474659828021995E-3</v>
      </c>
      <c r="AN35" s="48">
        <f t="shared" si="18"/>
        <v>-1.2022897136045874E-3</v>
      </c>
      <c r="AO35" s="48">
        <f t="shared" si="11"/>
        <v>-2.2449371444146493E-3</v>
      </c>
      <c r="AP35" s="48">
        <f t="shared" si="12"/>
        <v>-3.863296916982506E-3</v>
      </c>
      <c r="AQ35" s="48">
        <f t="shared" si="13"/>
        <v>-1.8201163460229708E-4</v>
      </c>
      <c r="AR35" s="48">
        <f t="shared" si="14"/>
        <v>-5.7275802310101653E-3</v>
      </c>
      <c r="AS35" s="48">
        <f t="shared" si="15"/>
        <v>-1.3610661109764166E-3</v>
      </c>
      <c r="AU35" s="48">
        <f t="shared" si="16"/>
        <v>-5.7275802310101653E-3</v>
      </c>
      <c r="AV35" s="48">
        <f t="shared" si="17"/>
        <v>-1.8201163460229708E-4</v>
      </c>
      <c r="AY35" s="35">
        <f t="shared" si="1"/>
        <v>43647</v>
      </c>
      <c r="BA35" s="48">
        <f t="shared" ca="1" si="20"/>
        <v>6.1423038141992603E-4</v>
      </c>
      <c r="BB35" s="48">
        <f t="shared" si="21"/>
        <v>5.4860139336374936E-4</v>
      </c>
      <c r="BC35" s="48">
        <f t="shared" si="22"/>
        <v>-3.3485320568312403E-5</v>
      </c>
      <c r="BD35" s="48">
        <f t="shared" si="23"/>
        <v>-1.1134308670396331E-4</v>
      </c>
      <c r="BE35" s="48">
        <f t="shared" si="24"/>
        <v>5.9479286210983862E-4</v>
      </c>
      <c r="BF35" s="48">
        <f t="shared" si="25"/>
        <v>7.1946381140293905E-5</v>
      </c>
      <c r="BG35" s="48">
        <f t="shared" si="26"/>
        <v>4.1670622526549889E-4</v>
      </c>
    </row>
    <row r="36" spans="1:59" x14ac:dyDescent="0.25">
      <c r="A36" s="110">
        <f t="shared" si="2"/>
        <v>36</v>
      </c>
      <c r="B36" s="35">
        <f>+NAC!A37</f>
        <v>43678</v>
      </c>
      <c r="C36" s="24">
        <f ca="1">+NAC_d!CR37</f>
        <v>3.9548024454115982E-2</v>
      </c>
      <c r="D36" s="24">
        <f ca="1">+NAC_d!CH37</f>
        <v>4.0636902491959948E-2</v>
      </c>
      <c r="E36" s="24">
        <f ca="1">+NAC_d!CQ37</f>
        <v>3.9832220960033027E-2</v>
      </c>
      <c r="F36" s="24">
        <f t="shared" ca="1" si="3"/>
        <v>8.0468153192692071E-4</v>
      </c>
      <c r="H36" s="24">
        <f>+GBA_d!$AB64</f>
        <v>3.8796861377506486E-2</v>
      </c>
      <c r="I36" s="24">
        <f>+GBA_d!$Q64</f>
        <v>3.8294462365534354E-2</v>
      </c>
      <c r="J36" s="24">
        <f>+GBA_d!$Z64</f>
        <v>3.9773621769933376E-2</v>
      </c>
      <c r="K36" s="24">
        <f t="shared" si="4"/>
        <v>-1.4791594043990219E-3</v>
      </c>
      <c r="M36" s="24">
        <f>+PAM_d!$AB64</f>
        <v>3.8611713665943626E-2</v>
      </c>
      <c r="N36" s="24">
        <f>+PAM_d!$Q64</f>
        <v>3.8520231522945148E-2</v>
      </c>
      <c r="O36" s="24">
        <f>+PAM_d!$Z64</f>
        <v>3.856396055728295E-2</v>
      </c>
      <c r="P36" s="24">
        <f t="shared" si="5"/>
        <v>-4.372903433780273E-5</v>
      </c>
      <c r="R36" s="24">
        <f>+NOA_d!$AB64</f>
        <v>4.1470713980333418E-2</v>
      </c>
      <c r="S36" s="24">
        <f>+NOA_d!$Q64</f>
        <v>4.2863227893613409E-2</v>
      </c>
      <c r="T36" s="24">
        <f>+NOA_d!$Z64</f>
        <v>3.906833736151305E-2</v>
      </c>
      <c r="U36" s="24">
        <f t="shared" si="6"/>
        <v>3.794890532100359E-3</v>
      </c>
      <c r="W36" s="24">
        <f>+NEA_d!$AB64</f>
        <v>4.4502617801047251E-2</v>
      </c>
      <c r="X36" s="24">
        <f>+NEA_d!$Q64</f>
        <v>4.4972841947165554E-2</v>
      </c>
      <c r="Y36" s="24">
        <f>+NEA_d!$Z64</f>
        <v>4.2374381515083659E-2</v>
      </c>
      <c r="Z36" s="24">
        <f t="shared" si="7"/>
        <v>2.5984604320818949E-3</v>
      </c>
      <c r="AB36" s="24">
        <f>+CUY_d!$AB64</f>
        <v>4.3848446147296549E-2</v>
      </c>
      <c r="AC36" s="24">
        <f>+CUY_d!$Q64</f>
        <v>4.5687460645017719E-2</v>
      </c>
      <c r="AD36" s="24">
        <f>+CUY_d!$Z64</f>
        <v>4.1817426618711906E-2</v>
      </c>
      <c r="AE36" s="24">
        <f t="shared" si="8"/>
        <v>3.8700340263058131E-3</v>
      </c>
      <c r="AG36" s="24">
        <f>+PAT_d!$AB64</f>
        <v>4.2204995693367886E-2</v>
      </c>
      <c r="AH36" s="24">
        <f>+PAT_d!$Q64</f>
        <v>3.9602721493436244E-2</v>
      </c>
      <c r="AI36" s="24">
        <f>+PAT_d!$Z64</f>
        <v>4.3373192753825229E-2</v>
      </c>
      <c r="AJ36" s="24">
        <f t="shared" si="9"/>
        <v>-3.7704712603889856E-3</v>
      </c>
      <c r="AK36" s="24"/>
      <c r="AL36" s="35">
        <f t="shared" ref="AL36:AL67" si="27">+B36</f>
        <v>43678</v>
      </c>
      <c r="AM36" s="48">
        <f t="shared" ca="1" si="10"/>
        <v>8.0468153192692071E-4</v>
      </c>
      <c r="AN36" s="48">
        <f t="shared" si="18"/>
        <v>-1.4791594043990219E-3</v>
      </c>
      <c r="AO36" s="48">
        <f t="shared" si="11"/>
        <v>-4.372903433780273E-5</v>
      </c>
      <c r="AP36" s="48">
        <f t="shared" si="12"/>
        <v>3.794890532100359E-3</v>
      </c>
      <c r="AQ36" s="48">
        <f t="shared" si="13"/>
        <v>2.5984604320818949E-3</v>
      </c>
      <c r="AR36" s="48">
        <f t="shared" si="14"/>
        <v>3.8700340263058131E-3</v>
      </c>
      <c r="AS36" s="48">
        <f t="shared" si="15"/>
        <v>-3.7704712603889856E-3</v>
      </c>
      <c r="AU36" s="48">
        <f t="shared" si="16"/>
        <v>-3.7704712603889856E-3</v>
      </c>
      <c r="AV36" s="48">
        <f t="shared" si="17"/>
        <v>3.8700340263058131E-3</v>
      </c>
      <c r="AY36" s="35">
        <f t="shared" ref="AY36:AY67" si="28">+AL36</f>
        <v>43678</v>
      </c>
      <c r="BA36" s="48">
        <f t="shared" ca="1" si="20"/>
        <v>5.8319698020140953E-4</v>
      </c>
      <c r="BB36" s="48">
        <f t="shared" si="21"/>
        <v>3.3553497780384561E-4</v>
      </c>
      <c r="BC36" s="48">
        <f t="shared" si="22"/>
        <v>-4.6697418567368899E-5</v>
      </c>
      <c r="BD36" s="48">
        <f t="shared" si="23"/>
        <v>-1.2526424560134938E-4</v>
      </c>
      <c r="BE36" s="48">
        <f t="shared" si="24"/>
        <v>6.2163342171987301E-4</v>
      </c>
      <c r="BF36" s="48">
        <f t="shared" si="25"/>
        <v>2.1492963004321464E-4</v>
      </c>
      <c r="BG36" s="48">
        <f t="shared" si="26"/>
        <v>2.8757029695884267E-5</v>
      </c>
    </row>
    <row r="37" spans="1:59" x14ac:dyDescent="0.25">
      <c r="A37" s="110">
        <f t="shared" si="2"/>
        <v>37</v>
      </c>
      <c r="B37" s="35">
        <f>+NAC!A38</f>
        <v>43709</v>
      </c>
      <c r="C37" s="24">
        <f ca="1">+NAC_d!CR38</f>
        <v>5.8710169082096142E-2</v>
      </c>
      <c r="D37" s="24">
        <f ca="1">+NAC_d!CH38</f>
        <v>5.8593577417495268E-2</v>
      </c>
      <c r="E37" s="24">
        <f ca="1">+NAC_d!CQ38</f>
        <v>5.9198075117501636E-2</v>
      </c>
      <c r="F37" s="24">
        <f t="shared" ref="F37:F68" ca="1" si="29">+D37-E37</f>
        <v>-6.0449770000636782E-4</v>
      </c>
      <c r="H37" s="24">
        <f>+GBA_d!$AB65</f>
        <v>5.791019723038171E-2</v>
      </c>
      <c r="I37" s="24">
        <f>+GBA_d!$Q65</f>
        <v>5.8022916644185241E-2</v>
      </c>
      <c r="J37" s="24">
        <f>+GBA_d!$Z65</f>
        <v>5.9125694786501537E-2</v>
      </c>
      <c r="K37" s="24">
        <f t="shared" ref="K37:K68" si="30">+I37-J37</f>
        <v>-1.1027781423162963E-3</v>
      </c>
      <c r="M37" s="24">
        <f>+PAM_d!$AB65</f>
        <v>6.0568086883876271E-2</v>
      </c>
      <c r="N37" s="24">
        <f>+PAM_d!$Q65</f>
        <v>5.9697716559493852E-2</v>
      </c>
      <c r="O37" s="24">
        <f>+PAM_d!$Z65</f>
        <v>6.1619837271406075E-2</v>
      </c>
      <c r="P37" s="24">
        <f t="shared" ref="P37:P68" si="31">+N37-O37</f>
        <v>-1.922120711912223E-3</v>
      </c>
      <c r="R37" s="24">
        <f>+NOA_d!$AB65</f>
        <v>5.8292282430213449E-2</v>
      </c>
      <c r="S37" s="24">
        <f>+NOA_d!$Q65</f>
        <v>5.7298438073526192E-2</v>
      </c>
      <c r="T37" s="24">
        <f>+NOA_d!$Z65</f>
        <v>5.6658182266412727E-2</v>
      </c>
      <c r="U37" s="24">
        <f t="shared" ref="U37:U68" si="32">+S37-T37</f>
        <v>6.4025580711346564E-4</v>
      </c>
      <c r="W37" s="24">
        <f>+NEA_d!$AB65</f>
        <v>6.1821219715956444E-2</v>
      </c>
      <c r="X37" s="24">
        <f>+NEA_d!$Q65</f>
        <v>6.1061732293514082E-2</v>
      </c>
      <c r="Y37" s="24">
        <f>+NEA_d!$Z65</f>
        <v>6.3302566347542388E-2</v>
      </c>
      <c r="Z37" s="24">
        <f t="shared" ref="Z37:Z68" si="33">+X37-Y37</f>
        <v>-2.2408340540283067E-3</v>
      </c>
      <c r="AB37" s="24">
        <f>+CUY_d!$AB65</f>
        <v>5.8319738988580783E-2</v>
      </c>
      <c r="AC37" s="24">
        <f>+CUY_d!$Q65</f>
        <v>5.7986370657357789E-2</v>
      </c>
      <c r="AD37" s="24">
        <f>+CUY_d!$Z65</f>
        <v>5.9145172221681142E-2</v>
      </c>
      <c r="AE37" s="24">
        <f t="shared" ref="AE37:AE68" si="34">+AC37-AD37</f>
        <v>-1.1588015643233529E-3</v>
      </c>
      <c r="AG37" s="24">
        <f>+PAT_d!$AB65</f>
        <v>5.2479338842975176E-2</v>
      </c>
      <c r="AH37" s="24">
        <f>+PAT_d!$Q65</f>
        <v>5.1856971363231752E-2</v>
      </c>
      <c r="AI37" s="24">
        <f>+PAT_d!$Z65</f>
        <v>5.2504655439503889E-2</v>
      </c>
      <c r="AJ37" s="24">
        <f t="shared" ref="AJ37:AJ68" si="35">+AH37-AI37</f>
        <v>-6.4768407627213698E-4</v>
      </c>
      <c r="AK37" s="24"/>
      <c r="AL37" s="35">
        <f t="shared" si="27"/>
        <v>43709</v>
      </c>
      <c r="AM37" s="48">
        <f t="shared" ref="AM37:AM68" ca="1" si="36">+F37</f>
        <v>-6.0449770000636782E-4</v>
      </c>
      <c r="AN37" s="48">
        <f t="shared" ref="AN37:AN68" si="37">+K37</f>
        <v>-1.1027781423162963E-3</v>
      </c>
      <c r="AO37" s="48">
        <f t="shared" ref="AO37:AO68" si="38">+P37</f>
        <v>-1.922120711912223E-3</v>
      </c>
      <c r="AP37" s="48">
        <f t="shared" ref="AP37:AP68" si="39">+U37</f>
        <v>6.4025580711346564E-4</v>
      </c>
      <c r="AQ37" s="48">
        <f t="shared" ref="AQ37:AQ68" si="40">+Z37</f>
        <v>-2.2408340540283067E-3</v>
      </c>
      <c r="AR37" s="48">
        <f t="shared" ref="AR37:AR68" si="41">+AE37</f>
        <v>-1.1588015643233529E-3</v>
      </c>
      <c r="AS37" s="48">
        <f t="shared" ref="AS37:AS68" si="42">+AJ37</f>
        <v>-6.4768407627213698E-4</v>
      </c>
      <c r="AU37" s="48">
        <f t="shared" ref="AU37:AU68" si="43">+MIN(AN37:AS37)</f>
        <v>-2.2408340540283067E-3</v>
      </c>
      <c r="AV37" s="48">
        <f t="shared" ref="AV37:AV68" si="44">+MAX(AN37:AS37)</f>
        <v>6.4025580711346564E-4</v>
      </c>
      <c r="AY37" s="35">
        <f t="shared" si="28"/>
        <v>43709</v>
      </c>
      <c r="BA37" s="48">
        <f t="shared" ca="1" si="20"/>
        <v>5.6989438182223717E-4</v>
      </c>
      <c r="BB37" s="48">
        <f t="shared" si="21"/>
        <v>2.1040554752863963E-4</v>
      </c>
      <c r="BC37" s="48">
        <f t="shared" si="22"/>
        <v>-4.825313977232145E-5</v>
      </c>
      <c r="BD37" s="48">
        <f t="shared" si="23"/>
        <v>8.5146033690993342E-5</v>
      </c>
      <c r="BE37" s="48">
        <f t="shared" si="24"/>
        <v>8.6376109921504352E-4</v>
      </c>
      <c r="BF37" s="48">
        <f t="shared" si="25"/>
        <v>-1.928481850327346E-4</v>
      </c>
      <c r="BG37" s="48">
        <f t="shared" si="26"/>
        <v>1.5549143429952986E-4</v>
      </c>
    </row>
    <row r="38" spans="1:59" x14ac:dyDescent="0.25">
      <c r="A38" s="110">
        <f t="shared" si="2"/>
        <v>38</v>
      </c>
      <c r="B38" s="35">
        <f>+NAC!A39</f>
        <v>43739</v>
      </c>
      <c r="C38" s="24">
        <f ca="1">+NAC_d!CR39</f>
        <v>3.2865356111445365E-2</v>
      </c>
      <c r="D38" s="24">
        <f ca="1">+NAC_d!CH39</f>
        <v>3.0484996870490111E-2</v>
      </c>
      <c r="E38" s="24">
        <f ca="1">+NAC_d!CQ39</f>
        <v>3.4973424666195463E-2</v>
      </c>
      <c r="F38" s="24">
        <f t="shared" ca="1" si="29"/>
        <v>-4.488427795705352E-3</v>
      </c>
      <c r="H38" s="24">
        <f>+GBA_d!$AB66</f>
        <v>3.2130107100357019E-2</v>
      </c>
      <c r="I38" s="24">
        <f>+GBA_d!$Q66</f>
        <v>3.023944223066688E-2</v>
      </c>
      <c r="J38" s="24">
        <f>+GBA_d!$Z66</f>
        <v>3.4320405386701447E-2</v>
      </c>
      <c r="K38" s="24">
        <f t="shared" si="30"/>
        <v>-4.0809631560345672E-3</v>
      </c>
      <c r="M38" s="24">
        <f>+PAM_d!$AB66</f>
        <v>3.4265458842063889E-2</v>
      </c>
      <c r="N38" s="24">
        <f>+PAM_d!$Q66</f>
        <v>3.2147813976950879E-2</v>
      </c>
      <c r="O38" s="24">
        <f>+PAM_d!$Z66</f>
        <v>3.6628048636096144E-2</v>
      </c>
      <c r="P38" s="24">
        <f t="shared" si="31"/>
        <v>-4.4802346591452658E-3</v>
      </c>
      <c r="R38" s="24">
        <f>+NOA_d!$AB66</f>
        <v>2.8704422032583388E-2</v>
      </c>
      <c r="S38" s="24">
        <f>+NOA_d!$Q66</f>
        <v>2.5981717760386713E-2</v>
      </c>
      <c r="T38" s="24">
        <f>+NOA_d!$Z66</f>
        <v>3.1992047600962525E-2</v>
      </c>
      <c r="U38" s="24">
        <f t="shared" si="32"/>
        <v>-6.0103298405758121E-3</v>
      </c>
      <c r="W38" s="24">
        <f>+NEA_d!$AB66</f>
        <v>3.3044846577498177E-2</v>
      </c>
      <c r="X38" s="24">
        <f>+NEA_d!$Q66</f>
        <v>3.0359821053483005E-2</v>
      </c>
      <c r="Y38" s="24">
        <f>+NEA_d!$Z66</f>
        <v>3.5266212702745214E-2</v>
      </c>
      <c r="Z38" s="24">
        <f t="shared" si="33"/>
        <v>-4.9063916492622095E-3</v>
      </c>
      <c r="AB38" s="24">
        <f>+CUY_d!$AB66</f>
        <v>3.6994219653179172E-2</v>
      </c>
      <c r="AC38" s="24">
        <f>+CUY_d!$Q66</f>
        <v>3.5007786695022469E-2</v>
      </c>
      <c r="AD38" s="24">
        <f>+CUY_d!$Z66</f>
        <v>3.9884137032323075E-2</v>
      </c>
      <c r="AE38" s="24">
        <f t="shared" si="34"/>
        <v>-4.8763503373006056E-3</v>
      </c>
      <c r="AG38" s="24">
        <f>+PAT_d!$AB66</f>
        <v>3.2587357675696982E-2</v>
      </c>
      <c r="AH38" s="24">
        <f>+PAT_d!$Q66</f>
        <v>3.1776450433220527E-2</v>
      </c>
      <c r="AI38" s="24">
        <f>+PAT_d!$Z66</f>
        <v>3.2923314522526503E-2</v>
      </c>
      <c r="AJ38" s="24">
        <f t="shared" si="35"/>
        <v>-1.1468640893059767E-3</v>
      </c>
      <c r="AK38" s="24"/>
      <c r="AL38" s="35">
        <f t="shared" si="27"/>
        <v>43739</v>
      </c>
      <c r="AM38" s="48">
        <f t="shared" ca="1" si="36"/>
        <v>-4.488427795705352E-3</v>
      </c>
      <c r="AN38" s="48">
        <f t="shared" si="37"/>
        <v>-4.0809631560345672E-3</v>
      </c>
      <c r="AO38" s="48">
        <f t="shared" si="38"/>
        <v>-4.4802346591452658E-3</v>
      </c>
      <c r="AP38" s="48">
        <f t="shared" si="39"/>
        <v>-6.0103298405758121E-3</v>
      </c>
      <c r="AQ38" s="48">
        <f t="shared" si="40"/>
        <v>-4.9063916492622095E-3</v>
      </c>
      <c r="AR38" s="48">
        <f t="shared" si="41"/>
        <v>-4.8763503373006056E-3</v>
      </c>
      <c r="AS38" s="48">
        <f t="shared" si="42"/>
        <v>-1.1468640893059767E-3</v>
      </c>
      <c r="AU38" s="48">
        <f t="shared" si="43"/>
        <v>-6.0103298405758121E-3</v>
      </c>
      <c r="AV38" s="48">
        <f t="shared" si="44"/>
        <v>-1.1468640893059767E-3</v>
      </c>
      <c r="AY38" s="35">
        <f t="shared" si="28"/>
        <v>43739</v>
      </c>
      <c r="BA38" s="48">
        <f t="shared" ca="1" si="20"/>
        <v>2.8208320722311608E-5</v>
      </c>
      <c r="BB38" s="48">
        <f t="shared" si="21"/>
        <v>-4.5786478897954136E-4</v>
      </c>
      <c r="BC38" s="48">
        <f t="shared" si="22"/>
        <v>-4.6597522610303255E-4</v>
      </c>
      <c r="BD38" s="48">
        <f t="shared" si="23"/>
        <v>-3.4861898360766252E-4</v>
      </c>
      <c r="BE38" s="48">
        <f t="shared" si="24"/>
        <v>4.4402528221876292E-4</v>
      </c>
      <c r="BF38" s="48">
        <f t="shared" si="25"/>
        <v>-5.9788348916324974E-4</v>
      </c>
      <c r="BG38" s="48">
        <f t="shared" si="26"/>
        <v>-3.2836623435283929E-5</v>
      </c>
    </row>
    <row r="39" spans="1:59" x14ac:dyDescent="0.25">
      <c r="A39" s="110">
        <f t="shared" si="2"/>
        <v>39</v>
      </c>
      <c r="B39" s="35">
        <f>+NAC!A40</f>
        <v>43770</v>
      </c>
      <c r="C39" s="24">
        <f ca="1">+NAC_d!CR40</f>
        <v>4.2685806052398911E-2</v>
      </c>
      <c r="D39" s="24">
        <f ca="1">+NAC_d!CH40</f>
        <v>4.3549055023449412E-2</v>
      </c>
      <c r="E39" s="24">
        <f ca="1">+NAC_d!CQ40</f>
        <v>4.0492046856781538E-2</v>
      </c>
      <c r="F39" s="24">
        <f t="shared" ca="1" si="29"/>
        <v>3.0570081666678739E-3</v>
      </c>
      <c r="H39" s="24">
        <f>+GBA_d!$AB67</f>
        <v>4.073789392774807E-2</v>
      </c>
      <c r="I39" s="24">
        <f>+GBA_d!$Q67</f>
        <v>4.3753722736447287E-2</v>
      </c>
      <c r="J39" s="24">
        <f>+GBA_d!$Z67</f>
        <v>3.8730827868002082E-2</v>
      </c>
      <c r="K39" s="24">
        <f t="shared" si="30"/>
        <v>5.0228948684452046E-3</v>
      </c>
      <c r="M39" s="24">
        <f>+PAM_d!$AB67</f>
        <v>4.4935262757044736E-2</v>
      </c>
      <c r="N39" s="24">
        <f>+PAM_d!$Q67</f>
        <v>4.5398957108712779E-2</v>
      </c>
      <c r="O39" s="24">
        <f>+PAM_d!$Z67</f>
        <v>4.298317487035419E-2</v>
      </c>
      <c r="P39" s="24">
        <f t="shared" si="31"/>
        <v>2.4157822383585881E-3</v>
      </c>
      <c r="R39" s="24">
        <f>+NOA_d!$AB67</f>
        <v>3.8461538461538325E-2</v>
      </c>
      <c r="S39" s="24">
        <f>+NOA_d!$Q67</f>
        <v>3.7716951401272292E-2</v>
      </c>
      <c r="T39" s="24">
        <f>+NOA_d!$Z67</f>
        <v>3.7603712589944882E-2</v>
      </c>
      <c r="U39" s="24">
        <f t="shared" si="32"/>
        <v>1.1323881132740965E-4</v>
      </c>
      <c r="W39" s="24">
        <f>+NEA_d!$AB67</f>
        <v>4.3031226199542916E-2</v>
      </c>
      <c r="X39" s="24">
        <f>+NEA_d!$Q67</f>
        <v>4.3483669530285152E-2</v>
      </c>
      <c r="Y39" s="24">
        <f>+NEA_d!$Z67</f>
        <v>4.2747966748310162E-2</v>
      </c>
      <c r="Z39" s="24">
        <f t="shared" si="33"/>
        <v>7.3570278197498951E-4</v>
      </c>
      <c r="AB39" s="24">
        <f>+CUY_d!$AB67</f>
        <v>4.5336306205871368E-2</v>
      </c>
      <c r="AC39" s="24">
        <f>+CUY_d!$Q67</f>
        <v>4.7413971697298996E-2</v>
      </c>
      <c r="AD39" s="24">
        <f>+CUY_d!$Z67</f>
        <v>4.295329320138741E-2</v>
      </c>
      <c r="AE39" s="24">
        <f t="shared" si="34"/>
        <v>4.4606784959115853E-3</v>
      </c>
      <c r="AG39" s="24">
        <f>+PAT_d!$AB67</f>
        <v>4.5627376425855459E-2</v>
      </c>
      <c r="AH39" s="24">
        <f>+PAT_d!$Q67</f>
        <v>4.6776446470817357E-2</v>
      </c>
      <c r="AI39" s="24">
        <f>+PAT_d!$Z67</f>
        <v>4.3698587030663427E-2</v>
      </c>
      <c r="AJ39" s="24">
        <f t="shared" si="35"/>
        <v>3.0778594401539294E-3</v>
      </c>
      <c r="AK39" s="24"/>
      <c r="AL39" s="35">
        <f t="shared" si="27"/>
        <v>43770</v>
      </c>
      <c r="AM39" s="48">
        <f t="shared" ca="1" si="36"/>
        <v>3.0570081666678739E-3</v>
      </c>
      <c r="AN39" s="48">
        <f t="shared" si="37"/>
        <v>5.0228948684452046E-3</v>
      </c>
      <c r="AO39" s="48">
        <f t="shared" si="38"/>
        <v>2.4157822383585881E-3</v>
      </c>
      <c r="AP39" s="48">
        <f t="shared" si="39"/>
        <v>1.1323881132740965E-4</v>
      </c>
      <c r="AQ39" s="48">
        <f t="shared" si="40"/>
        <v>7.3570278197498951E-4</v>
      </c>
      <c r="AR39" s="48">
        <f t="shared" si="41"/>
        <v>4.4606784959115853E-3</v>
      </c>
      <c r="AS39" s="48">
        <f t="shared" si="42"/>
        <v>3.0778594401539294E-3</v>
      </c>
      <c r="AU39" s="48">
        <f t="shared" si="43"/>
        <v>1.1323881132740965E-4</v>
      </c>
      <c r="AV39" s="48">
        <f t="shared" si="44"/>
        <v>5.0228948684452046E-3</v>
      </c>
      <c r="AY39" s="35">
        <f t="shared" si="28"/>
        <v>43770</v>
      </c>
      <c r="BA39" s="48">
        <f t="shared" ca="1" si="20"/>
        <v>2.7731537082154034E-4</v>
      </c>
      <c r="BB39" s="48">
        <f t="shared" si="21"/>
        <v>5.929191396358835E-6</v>
      </c>
      <c r="BC39" s="48">
        <f t="shared" si="22"/>
        <v>-3.2586064944798804E-4</v>
      </c>
      <c r="BD39" s="48">
        <f t="shared" si="23"/>
        <v>-2.1122196710203026E-4</v>
      </c>
      <c r="BE39" s="48">
        <f t="shared" si="24"/>
        <v>4.5450737015676851E-4</v>
      </c>
      <c r="BF39" s="48">
        <f t="shared" si="25"/>
        <v>-1.8944699866311568E-4</v>
      </c>
      <c r="BG39" s="48">
        <f t="shared" si="26"/>
        <v>-6.3725462165209468E-5</v>
      </c>
    </row>
    <row r="40" spans="1:59" x14ac:dyDescent="0.25">
      <c r="A40" s="110">
        <f t="shared" si="2"/>
        <v>40</v>
      </c>
      <c r="B40" s="35">
        <f>+NAC!A41</f>
        <v>43800</v>
      </c>
      <c r="C40" s="24">
        <f ca="1">+NAC_d!CR41</f>
        <v>3.7420176653635284E-2</v>
      </c>
      <c r="D40" s="24">
        <f ca="1">+NAC_d!CH41</f>
        <v>3.5363563230630168E-2</v>
      </c>
      <c r="E40" s="24">
        <f ca="1">+NAC_d!CQ41</f>
        <v>3.9133721879342609E-2</v>
      </c>
      <c r="F40" s="24">
        <f t="shared" ca="1" si="29"/>
        <v>-3.7701586487124406E-3</v>
      </c>
      <c r="H40" s="24">
        <f>+GBA_d!$AB68</f>
        <v>3.8404726735598249E-2</v>
      </c>
      <c r="I40" s="24">
        <f>+GBA_d!$Q68</f>
        <v>3.4954707362111925E-2</v>
      </c>
      <c r="J40" s="24">
        <f>+GBA_d!$Z68</f>
        <v>4.0121796658717734E-2</v>
      </c>
      <c r="K40" s="24">
        <f t="shared" si="30"/>
        <v>-5.1670892966058091E-3</v>
      </c>
      <c r="M40" s="24">
        <f>+PAM_d!$AB68</f>
        <v>3.6443148688046545E-2</v>
      </c>
      <c r="N40" s="24">
        <f>+PAM_d!$Q68</f>
        <v>3.4074577390024396E-2</v>
      </c>
      <c r="O40" s="24">
        <f>+PAM_d!$Z68</f>
        <v>3.6840235128579923E-2</v>
      </c>
      <c r="P40" s="24">
        <f t="shared" si="31"/>
        <v>-2.765657738555527E-3</v>
      </c>
      <c r="R40" s="24">
        <f>+NOA_d!$AB68</f>
        <v>3.7037037037037202E-2</v>
      </c>
      <c r="S40" s="24">
        <f>+NOA_d!$Q68</f>
        <v>3.6347087493225461E-2</v>
      </c>
      <c r="T40" s="24">
        <f>+NOA_d!$Z68</f>
        <v>3.8969537833288381E-2</v>
      </c>
      <c r="U40" s="24">
        <f t="shared" si="32"/>
        <v>-2.6224503400629207E-3</v>
      </c>
      <c r="W40" s="24">
        <f>+NEA_d!$AB68</f>
        <v>3.9795545819642397E-2</v>
      </c>
      <c r="X40" s="24">
        <f>+NEA_d!$Q68</f>
        <v>3.9384413225066917E-2</v>
      </c>
      <c r="Y40" s="24">
        <f>+NEA_d!$Z68</f>
        <v>4.2065688648966315E-2</v>
      </c>
      <c r="Z40" s="24">
        <f t="shared" si="33"/>
        <v>-2.6812754238993985E-3</v>
      </c>
      <c r="AB40" s="24">
        <f>+CUY_d!$AB68</f>
        <v>3.2705296836117892E-2</v>
      </c>
      <c r="AC40" s="24">
        <f>+CUY_d!$Q68</f>
        <v>3.0685442442762501E-2</v>
      </c>
      <c r="AD40" s="24">
        <f>+CUY_d!$Z68</f>
        <v>3.5659442826383447E-2</v>
      </c>
      <c r="AE40" s="24">
        <f t="shared" si="34"/>
        <v>-4.9740003836209468E-3</v>
      </c>
      <c r="AG40" s="24">
        <f>+PAT_d!$AB68</f>
        <v>4.1454545454545411E-2</v>
      </c>
      <c r="AH40" s="24">
        <f>+PAT_d!$Q68</f>
        <v>3.8227117712930525E-2</v>
      </c>
      <c r="AI40" s="24">
        <f>+PAT_d!$Z68</f>
        <v>4.1306734294891401E-2</v>
      </c>
      <c r="AJ40" s="24">
        <f t="shared" si="35"/>
        <v>-3.0796165819608756E-3</v>
      </c>
      <c r="AK40" s="24"/>
      <c r="AL40" s="35">
        <f t="shared" si="27"/>
        <v>43800</v>
      </c>
      <c r="AM40" s="48">
        <f t="shared" ca="1" si="36"/>
        <v>-3.7701586487124406E-3</v>
      </c>
      <c r="AN40" s="48">
        <f t="shared" si="37"/>
        <v>-5.1670892966058091E-3</v>
      </c>
      <c r="AO40" s="48">
        <f t="shared" si="38"/>
        <v>-2.765657738555527E-3</v>
      </c>
      <c r="AP40" s="48">
        <f t="shared" si="39"/>
        <v>-2.6224503400629207E-3</v>
      </c>
      <c r="AQ40" s="48">
        <f t="shared" si="40"/>
        <v>-2.6812754238993985E-3</v>
      </c>
      <c r="AR40" s="48">
        <f t="shared" si="41"/>
        <v>-4.9740003836209468E-3</v>
      </c>
      <c r="AS40" s="48">
        <f t="shared" si="42"/>
        <v>-3.0796165819608756E-3</v>
      </c>
      <c r="AU40" s="48">
        <f t="shared" si="43"/>
        <v>-5.1670892966058091E-3</v>
      </c>
      <c r="AV40" s="48">
        <f t="shared" si="44"/>
        <v>-2.6224503400629207E-3</v>
      </c>
      <c r="AY40" s="35">
        <f t="shared" si="28"/>
        <v>43800</v>
      </c>
      <c r="BA40" s="48">
        <f t="shared" ca="1" si="20"/>
        <v>3.1388523073522245E-4</v>
      </c>
      <c r="BB40" s="48">
        <f t="shared" si="21"/>
        <v>-6.9518670689920167E-5</v>
      </c>
      <c r="BC40" s="48">
        <f t="shared" si="22"/>
        <v>-3.7832136771348557E-4</v>
      </c>
      <c r="BD40" s="48">
        <f t="shared" si="23"/>
        <v>-2.8464952594131621E-4</v>
      </c>
      <c r="BE40" s="48">
        <f t="shared" si="24"/>
        <v>2.7202305750802697E-4</v>
      </c>
      <c r="BF40" s="48">
        <f t="shared" si="25"/>
        <v>-6.0651572121243426E-5</v>
      </c>
      <c r="BG40" s="48">
        <f t="shared" si="26"/>
        <v>-1.0369402422031697E-4</v>
      </c>
    </row>
    <row r="41" spans="1:59" x14ac:dyDescent="0.25">
      <c r="A41" s="110">
        <f t="shared" si="2"/>
        <v>41</v>
      </c>
      <c r="B41" s="35">
        <f>+NAC!A42</f>
        <v>43831</v>
      </c>
      <c r="C41" s="24">
        <f ca="1">+NAC_d!CR42</f>
        <v>2.2566582812157288E-2</v>
      </c>
      <c r="D41" s="24">
        <f ca="1">+NAC_d!CH42</f>
        <v>2.9136737953174618E-2</v>
      </c>
      <c r="E41" s="24">
        <f ca="1">+NAC_d!CQ42</f>
        <v>1.8480876197640939E-2</v>
      </c>
      <c r="F41" s="24">
        <f t="shared" ca="1" si="29"/>
        <v>1.065586175553368E-2</v>
      </c>
      <c r="H41" s="24">
        <f>+GBA_d!$AB69</f>
        <v>1.8847795163584591E-2</v>
      </c>
      <c r="I41" s="24">
        <f>+GBA_d!$Q69</f>
        <v>2.4693367825532775E-2</v>
      </c>
      <c r="J41" s="24">
        <f>+GBA_d!$Z69</f>
        <v>1.5505780271557246E-2</v>
      </c>
      <c r="K41" s="24">
        <f t="shared" si="30"/>
        <v>9.1875875539755292E-3</v>
      </c>
      <c r="M41" s="24">
        <f>+PAM_d!$AB69</f>
        <v>2.4964838255977506E-2</v>
      </c>
      <c r="N41" s="24">
        <f>+PAM_d!$Q69</f>
        <v>3.0876320106109301E-2</v>
      </c>
      <c r="O41" s="24">
        <f>+PAM_d!$Z69</f>
        <v>2.2014319215349021E-2</v>
      </c>
      <c r="P41" s="24">
        <f t="shared" si="31"/>
        <v>8.8620008907602799E-3</v>
      </c>
      <c r="R41" s="24">
        <f>+NOA_d!$AB69</f>
        <v>2.4159663865546133E-2</v>
      </c>
      <c r="S41" s="24">
        <f>+NOA_d!$Q69</f>
        <v>2.8583929285159071E-2</v>
      </c>
      <c r="T41" s="24">
        <f>+NOA_d!$Z69</f>
        <v>1.8369696420709403E-2</v>
      </c>
      <c r="U41" s="24">
        <f t="shared" si="32"/>
        <v>1.0214232864449668E-2</v>
      </c>
      <c r="W41" s="24">
        <f>+NEA_d!$AB69</f>
        <v>3.0898876404494402E-2</v>
      </c>
      <c r="X41" s="24">
        <f>+NEA_d!$Q69</f>
        <v>3.5761477874740821E-2</v>
      </c>
      <c r="Y41" s="24">
        <f>+NEA_d!$Z69</f>
        <v>2.6852060413345979E-2</v>
      </c>
      <c r="Z41" s="24">
        <f t="shared" si="33"/>
        <v>8.9094174613948418E-3</v>
      </c>
      <c r="AB41" s="24">
        <f>+CUY_d!$AB69</f>
        <v>2.512908777969014E-2</v>
      </c>
      <c r="AC41" s="24">
        <f>+CUY_d!$Q69</f>
        <v>2.9412566117469341E-2</v>
      </c>
      <c r="AD41" s="24">
        <f>+CUY_d!$Z69</f>
        <v>2.2546123705587062E-2</v>
      </c>
      <c r="AE41" s="24">
        <f t="shared" si="34"/>
        <v>6.8664424118822787E-3</v>
      </c>
      <c r="AG41" s="24">
        <f>+PAT_d!$AB69</f>
        <v>2.5139664804469497E-2</v>
      </c>
      <c r="AH41" s="24">
        <f>+PAT_d!$Q69</f>
        <v>2.8050182036690519E-2</v>
      </c>
      <c r="AI41" s="24">
        <f>+PAT_d!$Z69</f>
        <v>2.3637793499234894E-2</v>
      </c>
      <c r="AJ41" s="24">
        <f t="shared" si="35"/>
        <v>4.4123885374556249E-3</v>
      </c>
      <c r="AK41" s="24"/>
      <c r="AL41" s="35">
        <f t="shared" si="27"/>
        <v>43831</v>
      </c>
      <c r="AM41" s="48">
        <f t="shared" ca="1" si="36"/>
        <v>1.065586175553368E-2</v>
      </c>
      <c r="AN41" s="48">
        <f t="shared" si="37"/>
        <v>9.1875875539755292E-3</v>
      </c>
      <c r="AO41" s="48">
        <f t="shared" si="38"/>
        <v>8.8620008907602799E-3</v>
      </c>
      <c r="AP41" s="48">
        <f t="shared" si="39"/>
        <v>1.0214232864449668E-2</v>
      </c>
      <c r="AQ41" s="48">
        <f t="shared" si="40"/>
        <v>8.9094174613948418E-3</v>
      </c>
      <c r="AR41" s="48">
        <f t="shared" si="41"/>
        <v>6.8664424118822787E-3</v>
      </c>
      <c r="AS41" s="48">
        <f t="shared" si="42"/>
        <v>4.4123885374556249E-3</v>
      </c>
      <c r="AU41" s="48">
        <f t="shared" si="43"/>
        <v>4.4123885374556249E-3</v>
      </c>
      <c r="AV41" s="48">
        <f t="shared" si="44"/>
        <v>1.0214232864449668E-2</v>
      </c>
      <c r="AY41" s="35">
        <f t="shared" si="28"/>
        <v>43831</v>
      </c>
      <c r="BA41" s="48">
        <f t="shared" ca="1" si="20"/>
        <v>1.0378243449400415E-3</v>
      </c>
      <c r="BB41" s="48">
        <f t="shared" si="21"/>
        <v>5.2933651297916906E-4</v>
      </c>
      <c r="BC41" s="48">
        <f t="shared" si="22"/>
        <v>3.7572678294513678E-4</v>
      </c>
      <c r="BD41" s="48">
        <f t="shared" si="23"/>
        <v>4.759442124357971E-4</v>
      </c>
      <c r="BE41" s="48">
        <f t="shared" si="24"/>
        <v>7.9602597051436907E-4</v>
      </c>
      <c r="BF41" s="48">
        <f t="shared" si="25"/>
        <v>7.3509537630694899E-4</v>
      </c>
      <c r="BG41" s="48">
        <f t="shared" si="26"/>
        <v>2.2200983819888517E-4</v>
      </c>
    </row>
    <row r="42" spans="1:59" x14ac:dyDescent="0.25">
      <c r="A42" s="110">
        <f t="shared" si="2"/>
        <v>42</v>
      </c>
      <c r="B42" s="35">
        <f>+NAC!A43</f>
        <v>43862</v>
      </c>
      <c r="C42" s="24">
        <f ca="1">+NAC_d!CR43</f>
        <v>1.9912631854391183E-2</v>
      </c>
      <c r="D42" s="24">
        <f ca="1">+NAC_d!CH43</f>
        <v>2.1840924467014133E-2</v>
      </c>
      <c r="E42" s="24">
        <f ca="1">+NAC_d!CQ43</f>
        <v>1.8765257043812378E-2</v>
      </c>
      <c r="F42" s="24">
        <f t="shared" ca="1" si="29"/>
        <v>3.0756674232017556E-3</v>
      </c>
      <c r="H42" s="24">
        <f>+GBA_d!$AB70</f>
        <v>1.8150087260034864E-2</v>
      </c>
      <c r="I42" s="24">
        <f>+GBA_d!$Q70</f>
        <v>1.9837153712433109E-2</v>
      </c>
      <c r="J42" s="24">
        <f>+GBA_d!$Z70</f>
        <v>1.7573201639477398E-2</v>
      </c>
      <c r="K42" s="24">
        <f t="shared" si="30"/>
        <v>2.2639520729557105E-3</v>
      </c>
      <c r="M42" s="24">
        <f>+PAM_d!$AB70</f>
        <v>2.2641509433962259E-2</v>
      </c>
      <c r="N42" s="24">
        <f>+PAM_d!$Q70</f>
        <v>2.3282526019485106E-2</v>
      </c>
      <c r="O42" s="24">
        <f>+PAM_d!$Z70</f>
        <v>2.2429834374017021E-2</v>
      </c>
      <c r="P42" s="24">
        <f t="shared" si="31"/>
        <v>8.526916454680844E-4</v>
      </c>
      <c r="R42" s="24">
        <f>+NOA_d!$AB70</f>
        <v>1.8461538461538307E-2</v>
      </c>
      <c r="S42" s="24">
        <f>+NOA_d!$Q70</f>
        <v>2.0929024260470053E-2</v>
      </c>
      <c r="T42" s="24">
        <f>+NOA_d!$Z70</f>
        <v>1.3516212452796328E-2</v>
      </c>
      <c r="U42" s="24">
        <f t="shared" si="32"/>
        <v>7.4128118076737248E-3</v>
      </c>
      <c r="W42" s="24">
        <f>+NEA_d!$AB70</f>
        <v>2.2138964577656628E-2</v>
      </c>
      <c r="X42" s="24">
        <f>+NEA_d!$Q70</f>
        <v>2.2879962167333234E-2</v>
      </c>
      <c r="Y42" s="24">
        <f>+NEA_d!$Z70</f>
        <v>1.9485640489875333E-2</v>
      </c>
      <c r="Z42" s="24">
        <f t="shared" si="33"/>
        <v>3.394321677457901E-3</v>
      </c>
      <c r="AB42" s="24">
        <f>+CUY_d!$AB70</f>
        <v>2.2834116856951026E-2</v>
      </c>
      <c r="AC42" s="24">
        <f>+CUY_d!$Q70</f>
        <v>2.6167068841089769E-2</v>
      </c>
      <c r="AD42" s="24">
        <f>+CUY_d!$Z70</f>
        <v>1.972405142996525E-2</v>
      </c>
      <c r="AE42" s="24">
        <f t="shared" si="34"/>
        <v>6.4430174111245186E-3</v>
      </c>
      <c r="AG42" s="24">
        <f>+PAT_d!$AB70</f>
        <v>1.7711171662125214E-2</v>
      </c>
      <c r="AH42" s="24">
        <f>+PAT_d!$Q70</f>
        <v>1.8191180267481899E-2</v>
      </c>
      <c r="AI42" s="24">
        <f>+PAT_d!$Z70</f>
        <v>1.6230450900033278E-2</v>
      </c>
      <c r="AJ42" s="24">
        <f t="shared" si="35"/>
        <v>1.9607293674486215E-3</v>
      </c>
      <c r="AK42" s="24"/>
      <c r="AL42" s="35">
        <f t="shared" si="27"/>
        <v>43862</v>
      </c>
      <c r="AM42" s="48">
        <f t="shared" ca="1" si="36"/>
        <v>3.0756674232017556E-3</v>
      </c>
      <c r="AN42" s="48">
        <f t="shared" si="37"/>
        <v>2.2639520729557105E-3</v>
      </c>
      <c r="AO42" s="48">
        <f t="shared" si="38"/>
        <v>8.526916454680844E-4</v>
      </c>
      <c r="AP42" s="48">
        <f t="shared" si="39"/>
        <v>7.4128118076737248E-3</v>
      </c>
      <c r="AQ42" s="48">
        <f t="shared" si="40"/>
        <v>3.394321677457901E-3</v>
      </c>
      <c r="AR42" s="48">
        <f t="shared" si="41"/>
        <v>6.4430174111245186E-3</v>
      </c>
      <c r="AS42" s="48">
        <f t="shared" si="42"/>
        <v>1.9607293674486215E-3</v>
      </c>
      <c r="AU42" s="48">
        <f t="shared" si="43"/>
        <v>8.526916454680844E-4</v>
      </c>
      <c r="AV42" s="48">
        <f t="shared" si="44"/>
        <v>7.4128118076737248E-3</v>
      </c>
      <c r="AY42" s="35">
        <f t="shared" si="28"/>
        <v>43862</v>
      </c>
      <c r="BA42" s="48">
        <f t="shared" ca="1" si="20"/>
        <v>6.1354349360220883E-4</v>
      </c>
      <c r="BB42" s="48">
        <f t="shared" si="21"/>
        <v>2.275705054712677E-4</v>
      </c>
      <c r="BC42" s="48">
        <f t="shared" si="22"/>
        <v>-1.572537391300588E-4</v>
      </c>
      <c r="BD42" s="48">
        <f t="shared" si="23"/>
        <v>7.3142337252733266E-5</v>
      </c>
      <c r="BE42" s="48">
        <f t="shared" si="24"/>
        <v>7.2549767363657336E-4</v>
      </c>
      <c r="BF42" s="48">
        <f t="shared" si="25"/>
        <v>5.3381158908655246E-4</v>
      </c>
      <c r="BG42" s="48">
        <f t="shared" si="26"/>
        <v>1.4850099810953532E-4</v>
      </c>
    </row>
    <row r="43" spans="1:59" x14ac:dyDescent="0.25">
      <c r="A43" s="110">
        <f t="shared" si="2"/>
        <v>43</v>
      </c>
      <c r="B43" s="35">
        <f>+NAC!A44</f>
        <v>43891</v>
      </c>
      <c r="C43" s="24">
        <f ca="1">+NAC_d!CR44</f>
        <v>3.3415539824643625E-2</v>
      </c>
      <c r="D43" s="24">
        <f ca="1">+NAC_d!CH44</f>
        <v>3.450825737922103E-2</v>
      </c>
      <c r="E43" s="24">
        <f ca="1">+NAC_d!CQ44</f>
        <v>3.1791659356606328E-2</v>
      </c>
      <c r="F43" s="24">
        <f t="shared" ca="1" si="29"/>
        <v>2.7165980226147024E-3</v>
      </c>
      <c r="H43" s="24">
        <f>+GBA_d!$AB71</f>
        <v>3.5995886184436054E-2</v>
      </c>
      <c r="I43" s="24">
        <f>+GBA_d!$Q71</f>
        <v>3.6345028742085894E-2</v>
      </c>
      <c r="J43" s="24">
        <f>+GBA_d!$Z71</f>
        <v>3.5327166374636176E-2</v>
      </c>
      <c r="K43" s="24">
        <f t="shared" si="30"/>
        <v>1.0178623674497178E-3</v>
      </c>
      <c r="M43" s="24">
        <f>+PAM_d!$AB71</f>
        <v>3.0526668903052556E-2</v>
      </c>
      <c r="N43" s="24">
        <f>+PAM_d!$Q71</f>
        <v>3.2215317244559838E-2</v>
      </c>
      <c r="O43" s="24">
        <f>+PAM_d!$Z71</f>
        <v>2.7186096526450765E-2</v>
      </c>
      <c r="P43" s="24">
        <f t="shared" si="31"/>
        <v>5.0292207181090731E-3</v>
      </c>
      <c r="R43" s="24">
        <f>+NOA_d!$AB71</f>
        <v>3.7932192010741828E-2</v>
      </c>
      <c r="S43" s="24">
        <f>+NOA_d!$Q71</f>
        <v>3.9229467613351332E-2</v>
      </c>
      <c r="T43" s="24">
        <f>+NOA_d!$Z71</f>
        <v>3.1654907816437872E-2</v>
      </c>
      <c r="U43" s="24">
        <f t="shared" si="32"/>
        <v>7.5745597969134604E-3</v>
      </c>
      <c r="W43" s="24">
        <f>+NEA_d!$AB71</f>
        <v>3.4988337220926313E-2</v>
      </c>
      <c r="X43" s="24">
        <f>+NEA_d!$Q71</f>
        <v>3.364023052686349E-2</v>
      </c>
      <c r="Y43" s="24">
        <f>+NEA_d!$Z71</f>
        <v>3.4266068590472765E-2</v>
      </c>
      <c r="Z43" s="24">
        <f t="shared" si="33"/>
        <v>-6.2583806360927419E-4</v>
      </c>
      <c r="AB43" s="24">
        <f>+CUY_d!$AB71</f>
        <v>3.1188443860800996E-2</v>
      </c>
      <c r="AC43" s="24">
        <f>+CUY_d!$Q71</f>
        <v>3.1345528072989737E-2</v>
      </c>
      <c r="AD43" s="24">
        <f>+CUY_d!$Z71</f>
        <v>2.8681448974775092E-2</v>
      </c>
      <c r="AE43" s="24">
        <f t="shared" si="34"/>
        <v>2.6640790982146445E-3</v>
      </c>
      <c r="AG43" s="24">
        <f>+PAT_d!$AB71</f>
        <v>2.6104417670682833E-2</v>
      </c>
      <c r="AH43" s="24">
        <f>+PAT_d!$Q71</f>
        <v>2.5300329946300604E-2</v>
      </c>
      <c r="AI43" s="24">
        <f>+PAT_d!$Z71</f>
        <v>2.4996908771167892E-2</v>
      </c>
      <c r="AJ43" s="24">
        <f t="shared" si="35"/>
        <v>3.0342117513271205E-4</v>
      </c>
      <c r="AK43" s="24"/>
      <c r="AL43" s="35">
        <f t="shared" si="27"/>
        <v>43891</v>
      </c>
      <c r="AM43" s="48">
        <f t="shared" ca="1" si="36"/>
        <v>2.7165980226147024E-3</v>
      </c>
      <c r="AN43" s="48">
        <f t="shared" si="37"/>
        <v>1.0178623674497178E-3</v>
      </c>
      <c r="AO43" s="48">
        <f t="shared" si="38"/>
        <v>5.0292207181090731E-3</v>
      </c>
      <c r="AP43" s="48">
        <f t="shared" si="39"/>
        <v>7.5745597969134604E-3</v>
      </c>
      <c r="AQ43" s="48">
        <f t="shared" si="40"/>
        <v>-6.2583806360927419E-4</v>
      </c>
      <c r="AR43" s="48">
        <f t="shared" si="41"/>
        <v>2.6640790982146445E-3</v>
      </c>
      <c r="AS43" s="48">
        <f t="shared" si="42"/>
        <v>3.0342117513271205E-4</v>
      </c>
      <c r="AU43" s="48">
        <f t="shared" si="43"/>
        <v>-6.2583806360927419E-4</v>
      </c>
      <c r="AV43" s="48">
        <f t="shared" si="44"/>
        <v>7.5745597969134604E-3</v>
      </c>
      <c r="AY43" s="35">
        <f t="shared" si="28"/>
        <v>43891</v>
      </c>
      <c r="BA43" s="48">
        <f t="shared" ca="1" si="20"/>
        <v>4.416222843676339E-4</v>
      </c>
      <c r="BB43" s="48">
        <f t="shared" si="21"/>
        <v>-7.585663365909194E-5</v>
      </c>
      <c r="BC43" s="48">
        <f t="shared" si="22"/>
        <v>-1.3018645300276002E-4</v>
      </c>
      <c r="BD43" s="48">
        <f t="shared" si="23"/>
        <v>3.3016192792626836E-4</v>
      </c>
      <c r="BE43" s="48">
        <f t="shared" si="24"/>
        <v>2.8866613575941519E-4</v>
      </c>
      <c r="BF43" s="48">
        <f t="shared" si="25"/>
        <v>3.5798350845430332E-4</v>
      </c>
      <c r="BG43" s="48">
        <f t="shared" si="26"/>
        <v>-9.7942295962901341E-5</v>
      </c>
    </row>
    <row r="44" spans="1:59" x14ac:dyDescent="0.25">
      <c r="A44" s="110">
        <f t="shared" si="2"/>
        <v>44</v>
      </c>
      <c r="B44" s="35">
        <f>+NAC!A45</f>
        <v>43922</v>
      </c>
      <c r="C44" s="24">
        <f ca="1">+NAC_d!CR45</f>
        <v>1.4891864441866742E-2</v>
      </c>
      <c r="D44" s="24">
        <f ca="1">+NAC_d!CH45</f>
        <v>1.9926443093443602E-2</v>
      </c>
      <c r="E44" s="24">
        <f ca="1">+NAC_d!CQ45</f>
        <v>1.2410137545605604E-2</v>
      </c>
      <c r="F44" s="24">
        <f t="shared" ca="1" si="29"/>
        <v>7.5163055478379981E-3</v>
      </c>
      <c r="H44" s="24">
        <f>+GBA_d!$AB72</f>
        <v>1.3898080741231E-2</v>
      </c>
      <c r="I44" s="24">
        <f>+GBA_d!$Q72</f>
        <v>1.7478965845129091E-2</v>
      </c>
      <c r="J44" s="24">
        <f>+GBA_d!$Z72</f>
        <v>1.2344739938350946E-2</v>
      </c>
      <c r="K44" s="24">
        <f t="shared" si="30"/>
        <v>5.1342259067781448E-3</v>
      </c>
      <c r="M44" s="24">
        <f>+PAM_d!$AB72</f>
        <v>1.46484375E-2</v>
      </c>
      <c r="N44" s="24">
        <f>+PAM_d!$Q72</f>
        <v>1.7676767929235337E-2</v>
      </c>
      <c r="O44" s="24">
        <f>+PAM_d!$Z72</f>
        <v>1.3397773234963273E-2</v>
      </c>
      <c r="P44" s="24">
        <f t="shared" si="31"/>
        <v>4.2789946942720647E-3</v>
      </c>
      <c r="R44" s="24">
        <f>+NOA_d!$AB72</f>
        <v>2.5873221216041298E-2</v>
      </c>
      <c r="S44" s="24">
        <f>+NOA_d!$Q72</f>
        <v>2.9705194261816947E-2</v>
      </c>
      <c r="T44" s="24">
        <f>+NOA_d!$Z72</f>
        <v>2.1311194059747685E-2</v>
      </c>
      <c r="U44" s="24">
        <f t="shared" si="32"/>
        <v>8.3940002020692628E-3</v>
      </c>
      <c r="W44" s="24">
        <f>+NEA_d!$AB72</f>
        <v>2.1249195106245899E-2</v>
      </c>
      <c r="X44" s="24">
        <f>+NEA_d!$Q72</f>
        <v>2.3542471758266847E-2</v>
      </c>
      <c r="Y44" s="24">
        <f>+NEA_d!$Z72</f>
        <v>1.815962716932451E-2</v>
      </c>
      <c r="Z44" s="24">
        <f t="shared" si="33"/>
        <v>5.3828445889423371E-3</v>
      </c>
      <c r="AB44" s="24">
        <f>+CUY_d!$AB72</f>
        <v>1.3053167780961328E-2</v>
      </c>
      <c r="AC44" s="24">
        <f>+CUY_d!$Q72</f>
        <v>1.6319221493402702E-2</v>
      </c>
      <c r="AD44" s="24">
        <f>+CUY_d!$Z72</f>
        <v>8.9167859939400795E-3</v>
      </c>
      <c r="AE44" s="24">
        <f t="shared" si="34"/>
        <v>7.4024354994626229E-3</v>
      </c>
      <c r="AG44" s="24">
        <f>+PAT_d!$AB72</f>
        <v>6.1969993476842511E-3</v>
      </c>
      <c r="AH44" s="24">
        <f>+PAT_d!$Q72</f>
        <v>4.9799032304362889E-3</v>
      </c>
      <c r="AI44" s="24">
        <f>+PAT_d!$Z72</f>
        <v>7.0406924432844242E-3</v>
      </c>
      <c r="AJ44" s="24">
        <f t="shared" si="35"/>
        <v>-2.0607892128481353E-3</v>
      </c>
      <c r="AK44" s="24"/>
      <c r="AL44" s="35">
        <f t="shared" si="27"/>
        <v>43922</v>
      </c>
      <c r="AM44" s="48">
        <f t="shared" ca="1" si="36"/>
        <v>7.5163055478379981E-3</v>
      </c>
      <c r="AN44" s="48">
        <f t="shared" si="37"/>
        <v>5.1342259067781448E-3</v>
      </c>
      <c r="AO44" s="48">
        <f t="shared" si="38"/>
        <v>4.2789946942720647E-3</v>
      </c>
      <c r="AP44" s="48">
        <f t="shared" si="39"/>
        <v>8.3940002020692628E-3</v>
      </c>
      <c r="AQ44" s="48">
        <f t="shared" si="40"/>
        <v>5.3828445889423371E-3</v>
      </c>
      <c r="AR44" s="48">
        <f t="shared" si="41"/>
        <v>7.4024354994626229E-3</v>
      </c>
      <c r="AS44" s="48">
        <f t="shared" si="42"/>
        <v>-2.0607892128481353E-3</v>
      </c>
      <c r="AU44" s="48">
        <f t="shared" si="43"/>
        <v>-2.0607892128481353E-3</v>
      </c>
      <c r="AV44" s="48">
        <f t="shared" si="44"/>
        <v>8.3940002020692628E-3</v>
      </c>
      <c r="AY44" s="35">
        <f t="shared" si="28"/>
        <v>43922</v>
      </c>
      <c r="BA44" s="48">
        <f t="shared" ca="1" si="20"/>
        <v>1.2296193093504122E-3</v>
      </c>
      <c r="BB44" s="48">
        <f t="shared" si="21"/>
        <v>6.233957567974846E-4</v>
      </c>
      <c r="BC44" s="48">
        <f t="shared" si="22"/>
        <v>4.7490551181015678E-4</v>
      </c>
      <c r="BD44" s="48">
        <f t="shared" si="23"/>
        <v>1.5006250739975264E-3</v>
      </c>
      <c r="BE44" s="48">
        <f t="shared" si="24"/>
        <v>8.7348146272342442E-4</v>
      </c>
      <c r="BF44" s="48">
        <f t="shared" si="25"/>
        <v>1.1317856664784798E-3</v>
      </c>
      <c r="BG44" s="48">
        <f t="shared" si="26"/>
        <v>-1.7263855958168003E-4</v>
      </c>
    </row>
    <row r="45" spans="1:59" x14ac:dyDescent="0.25">
      <c r="A45" s="110">
        <f t="shared" si="2"/>
        <v>45</v>
      </c>
      <c r="B45" s="35">
        <f>+NAC!A46</f>
        <v>43952</v>
      </c>
      <c r="C45" s="24">
        <f ca="1">+NAC_d!CR46</f>
        <v>1.53560261054424E-2</v>
      </c>
      <c r="D45" s="24">
        <f ca="1">+NAC_d!CH46</f>
        <v>1.4668031805452619E-2</v>
      </c>
      <c r="E45" s="24">
        <f ca="1">+NAC_d!CQ46</f>
        <v>1.6093197006548099E-2</v>
      </c>
      <c r="F45" s="24">
        <f t="shared" ca="1" si="29"/>
        <v>-1.4251652010954796E-3</v>
      </c>
      <c r="H45" s="24">
        <f>+GBA_d!$AB73</f>
        <v>1.5339425587467481E-2</v>
      </c>
      <c r="I45" s="24">
        <f>+GBA_d!$Q73</f>
        <v>1.4419863934169053E-2</v>
      </c>
      <c r="J45" s="24">
        <f>+GBA_d!$Z73</f>
        <v>1.5919319619447814E-2</v>
      </c>
      <c r="K45" s="24">
        <f t="shared" si="30"/>
        <v>-1.4994556852787611E-3</v>
      </c>
      <c r="M45" s="24">
        <f>+PAM_d!$AB73</f>
        <v>1.5399422521655382E-2</v>
      </c>
      <c r="N45" s="24">
        <f>+PAM_d!$Q73</f>
        <v>1.5229653655646436E-2</v>
      </c>
      <c r="O45" s="24">
        <f>+PAM_d!$Z73</f>
        <v>1.6148074074497698E-2</v>
      </c>
      <c r="P45" s="24">
        <f t="shared" si="31"/>
        <v>-9.1842041885126235E-4</v>
      </c>
      <c r="R45" s="24">
        <f>+NOA_d!$AB73</f>
        <v>1.6708701134930726E-2</v>
      </c>
      <c r="S45" s="24">
        <f>+NOA_d!$Q73</f>
        <v>1.5257819317636923E-2</v>
      </c>
      <c r="T45" s="24">
        <f>+NOA_d!$Z73</f>
        <v>1.7799803327471331E-2</v>
      </c>
      <c r="U45" s="24">
        <f t="shared" si="32"/>
        <v>-2.5419840098344082E-3</v>
      </c>
      <c r="W45" s="24">
        <f>+NEA_d!$AB73</f>
        <v>1.6708701134930726E-2</v>
      </c>
      <c r="X45" s="24">
        <f>+NEA_d!$Q73</f>
        <v>1.4303538566289964E-2</v>
      </c>
      <c r="Y45" s="24">
        <f>+NEA_d!$Z73</f>
        <v>1.9863280969983244E-2</v>
      </c>
      <c r="Z45" s="24">
        <f t="shared" si="33"/>
        <v>-5.5597424036932797E-3</v>
      </c>
      <c r="AB45" s="24">
        <f>+CUY_d!$AB73</f>
        <v>1.3513513513513598E-2</v>
      </c>
      <c r="AC45" s="24">
        <f>+CUY_d!$Q73</f>
        <v>1.2626390057227654E-2</v>
      </c>
      <c r="AD45" s="24">
        <f>+CUY_d!$Z73</f>
        <v>1.4854790289972053E-2</v>
      </c>
      <c r="AE45" s="24">
        <f t="shared" si="34"/>
        <v>-2.2284002327443986E-3</v>
      </c>
      <c r="AG45" s="24">
        <f>+PAT_d!$AB73</f>
        <v>1.588330632090762E-2</v>
      </c>
      <c r="AH45" s="24">
        <f>+PAT_d!$Q73</f>
        <v>1.5082094626255538E-2</v>
      </c>
      <c r="AI45" s="24">
        <f>+PAT_d!$Z73</f>
        <v>1.6439667857625073E-2</v>
      </c>
      <c r="AJ45" s="24">
        <f t="shared" si="35"/>
        <v>-1.3575732313695354E-3</v>
      </c>
      <c r="AK45" s="24"/>
      <c r="AL45" s="35">
        <f t="shared" si="27"/>
        <v>43952</v>
      </c>
      <c r="AM45" s="48">
        <f t="shared" ca="1" si="36"/>
        <v>-1.4251652010954796E-3</v>
      </c>
      <c r="AN45" s="48">
        <f t="shared" si="37"/>
        <v>-1.4994556852787611E-3</v>
      </c>
      <c r="AO45" s="48">
        <f t="shared" si="38"/>
        <v>-9.1842041885126235E-4</v>
      </c>
      <c r="AP45" s="48">
        <f t="shared" si="39"/>
        <v>-2.5419840098344082E-3</v>
      </c>
      <c r="AQ45" s="48">
        <f t="shared" si="40"/>
        <v>-5.5597424036932797E-3</v>
      </c>
      <c r="AR45" s="48">
        <f t="shared" si="41"/>
        <v>-2.2284002327443986E-3</v>
      </c>
      <c r="AS45" s="48">
        <f t="shared" si="42"/>
        <v>-1.3575732313695354E-3</v>
      </c>
      <c r="AU45" s="48">
        <f t="shared" si="43"/>
        <v>-5.5597424036932797E-3</v>
      </c>
      <c r="AV45" s="48">
        <f t="shared" si="44"/>
        <v>-9.1842041885126235E-4</v>
      </c>
      <c r="AY45" s="35">
        <f t="shared" si="28"/>
        <v>43952</v>
      </c>
      <c r="BA45" s="48">
        <f t="shared" ca="1" si="20"/>
        <v>1.271976131041741E-3</v>
      </c>
      <c r="BB45" s="48">
        <f t="shared" si="21"/>
        <v>7.1441448885241809E-4</v>
      </c>
      <c r="BC45" s="48">
        <f t="shared" si="22"/>
        <v>6.4825925372212023E-4</v>
      </c>
      <c r="BD45" s="48">
        <f t="shared" si="23"/>
        <v>1.8300631100582332E-3</v>
      </c>
      <c r="BE45" s="48">
        <f t="shared" si="24"/>
        <v>4.3954846398806352E-4</v>
      </c>
      <c r="BF45" s="48">
        <f t="shared" si="25"/>
        <v>1.1035832249775186E-3</v>
      </c>
      <c r="BG45" s="48">
        <f t="shared" si="26"/>
        <v>-2.8143060214017951E-4</v>
      </c>
    </row>
    <row r="46" spans="1:59" x14ac:dyDescent="0.25">
      <c r="A46" s="110">
        <f t="shared" si="2"/>
        <v>46</v>
      </c>
      <c r="B46" s="35">
        <f>+NAC!A47</f>
        <v>43983</v>
      </c>
      <c r="C46" s="24">
        <f ca="1">+NAC_d!CR47</f>
        <v>2.2169316800611183E-2</v>
      </c>
      <c r="D46" s="24">
        <f ca="1">+NAC_d!CH47</f>
        <v>2.130750446395191E-2</v>
      </c>
      <c r="E46" s="24">
        <f ca="1">+NAC_d!CQ47</f>
        <v>2.3107797780977046E-2</v>
      </c>
      <c r="F46" s="24">
        <f t="shared" ca="1" si="29"/>
        <v>-1.8002933170251367E-3</v>
      </c>
      <c r="H46" s="24">
        <f>+GBA_d!$AB74</f>
        <v>2.0572163291546097E-2</v>
      </c>
      <c r="I46" s="24">
        <f>+GBA_d!$Q74</f>
        <v>1.8980479380714677E-2</v>
      </c>
      <c r="J46" s="24">
        <f>+GBA_d!$Z74</f>
        <v>2.1513695921645759E-2</v>
      </c>
      <c r="K46" s="24">
        <f t="shared" si="30"/>
        <v>-2.5332165409310825E-3</v>
      </c>
      <c r="M46" s="24">
        <f>+PAM_d!$AB74</f>
        <v>2.5276461295418606E-2</v>
      </c>
      <c r="N46" s="24">
        <f>+PAM_d!$Q74</f>
        <v>2.3729177337232565E-2</v>
      </c>
      <c r="O46" s="24">
        <f>+PAM_d!$Z74</f>
        <v>2.8061291062698279E-2</v>
      </c>
      <c r="P46" s="24">
        <f t="shared" si="31"/>
        <v>-4.3321137254657138E-3</v>
      </c>
      <c r="R46" s="24">
        <f>+NOA_d!$AB74</f>
        <v>2.2015503875969067E-2</v>
      </c>
      <c r="S46" s="24">
        <f>+NOA_d!$Q74</f>
        <v>2.0383912824004424E-2</v>
      </c>
      <c r="T46" s="24">
        <f>+NOA_d!$Z74</f>
        <v>2.2479396788673833E-2</v>
      </c>
      <c r="U46" s="24">
        <f t="shared" si="32"/>
        <v>-2.095483964669409E-3</v>
      </c>
      <c r="W46" s="24">
        <f>+NEA_d!$AB74</f>
        <v>2.2945736434108355E-2</v>
      </c>
      <c r="X46" s="24">
        <f>+NEA_d!$Q74</f>
        <v>2.1584381744119474E-2</v>
      </c>
      <c r="Y46" s="24">
        <f>+NEA_d!$Z74</f>
        <v>2.3350296525135761E-2</v>
      </c>
      <c r="Z46" s="24">
        <f t="shared" si="33"/>
        <v>-1.7659147810162867E-3</v>
      </c>
      <c r="AB46" s="24">
        <f>+CUY_d!$AB74</f>
        <v>2.3255813953488413E-2</v>
      </c>
      <c r="AC46" s="24">
        <f>+CUY_d!$Q74</f>
        <v>2.3850457299876338E-2</v>
      </c>
      <c r="AD46" s="24">
        <f>+CUY_d!$Z74</f>
        <v>2.1999402197868667E-2</v>
      </c>
      <c r="AE46" s="24">
        <f t="shared" si="34"/>
        <v>1.8510551020076704E-3</v>
      </c>
      <c r="AG46" s="24">
        <f>+PAT_d!$AB74</f>
        <v>1.9144862795150042E-2</v>
      </c>
      <c r="AH46" s="24">
        <f>+PAT_d!$Q74</f>
        <v>1.928593314731808E-2</v>
      </c>
      <c r="AI46" s="24">
        <f>+PAT_d!$Z74</f>
        <v>1.8172536909974557E-2</v>
      </c>
      <c r="AJ46" s="24">
        <f t="shared" si="35"/>
        <v>1.1133962373435224E-3</v>
      </c>
      <c r="AK46" s="24"/>
      <c r="AL46" s="35">
        <f t="shared" si="27"/>
        <v>43983</v>
      </c>
      <c r="AM46" s="48">
        <f t="shared" ca="1" si="36"/>
        <v>-1.8002933170251367E-3</v>
      </c>
      <c r="AN46" s="48">
        <f t="shared" si="37"/>
        <v>-2.5332165409310825E-3</v>
      </c>
      <c r="AO46" s="48">
        <f t="shared" si="38"/>
        <v>-4.3321137254657138E-3</v>
      </c>
      <c r="AP46" s="48">
        <f t="shared" si="39"/>
        <v>-2.095483964669409E-3</v>
      </c>
      <c r="AQ46" s="48">
        <f t="shared" si="40"/>
        <v>-1.7659147810162867E-3</v>
      </c>
      <c r="AR46" s="48">
        <f t="shared" si="41"/>
        <v>1.8510551020076704E-3</v>
      </c>
      <c r="AS46" s="48">
        <f t="shared" si="42"/>
        <v>1.1133962373435224E-3</v>
      </c>
      <c r="AU46" s="48">
        <f t="shared" si="43"/>
        <v>-4.3321137254657138E-3</v>
      </c>
      <c r="AV46" s="48">
        <f t="shared" si="44"/>
        <v>1.8510551020076704E-3</v>
      </c>
      <c r="AY46" s="35">
        <f t="shared" si="28"/>
        <v>43983</v>
      </c>
      <c r="BA46" s="48">
        <f t="shared" ca="1" si="20"/>
        <v>1.0991761502029962E-3</v>
      </c>
      <c r="BB46" s="48">
        <f t="shared" si="21"/>
        <v>4.6346423586951513E-4</v>
      </c>
      <c r="BC46" s="48">
        <f t="shared" si="22"/>
        <v>3.9428972952380387E-4</v>
      </c>
      <c r="BD46" s="48">
        <f t="shared" si="23"/>
        <v>1.7508703957935245E-3</v>
      </c>
      <c r="BE46" s="48">
        <f t="shared" si="24"/>
        <v>2.5489491097840933E-4</v>
      </c>
      <c r="BF46" s="48">
        <f t="shared" si="25"/>
        <v>1.2160507746591387E-3</v>
      </c>
      <c r="BG46" s="48">
        <f t="shared" si="26"/>
        <v>-2.1302248379897101E-4</v>
      </c>
    </row>
    <row r="47" spans="1:59" x14ac:dyDescent="0.25">
      <c r="A47" s="110">
        <f t="shared" si="2"/>
        <v>47</v>
      </c>
      <c r="B47" s="35">
        <f>+NAC!A48</f>
        <v>44013</v>
      </c>
      <c r="C47" s="24">
        <f ca="1">+NAC_d!CR48</f>
        <v>1.944575548782046E-2</v>
      </c>
      <c r="D47" s="24">
        <f ca="1">+NAC_d!CH48</f>
        <v>1.8624159653514605E-2</v>
      </c>
      <c r="E47" s="24">
        <f ca="1">+NAC_d!CQ48</f>
        <v>2.0535825008931585E-2</v>
      </c>
      <c r="F47" s="24">
        <f t="shared" ca="1" si="29"/>
        <v>-1.9116653554169805E-3</v>
      </c>
      <c r="H47" s="24">
        <f>+GBA_d!$AB75</f>
        <v>1.6377952755905367E-2</v>
      </c>
      <c r="I47" s="24">
        <f>+GBA_d!$Q75</f>
        <v>1.5294205135622407E-2</v>
      </c>
      <c r="J47" s="24">
        <f>+GBA_d!$Z75</f>
        <v>1.7622552171241868E-2</v>
      </c>
      <c r="K47" s="24">
        <f t="shared" si="30"/>
        <v>-2.3283470356194602E-3</v>
      </c>
      <c r="M47" s="24">
        <f>+PAM_d!$AB75</f>
        <v>2.1263482280431401E-2</v>
      </c>
      <c r="N47" s="24">
        <f>+PAM_d!$Q75</f>
        <v>2.0493636035466611E-2</v>
      </c>
      <c r="O47" s="24">
        <f>+PAM_d!$Z75</f>
        <v>2.3220843933307478E-2</v>
      </c>
      <c r="P47" s="24">
        <f t="shared" si="31"/>
        <v>-2.7272078978408665E-3</v>
      </c>
      <c r="R47" s="24">
        <f>+NOA_d!$AB75</f>
        <v>1.9114077669902807E-2</v>
      </c>
      <c r="S47" s="24">
        <f>+NOA_d!$Q75</f>
        <v>1.6585768637467746E-2</v>
      </c>
      <c r="T47" s="24">
        <f>+NOA_d!$Z75</f>
        <v>2.251920978945865E-2</v>
      </c>
      <c r="U47" s="24">
        <f t="shared" si="32"/>
        <v>-5.9334411519909036E-3</v>
      </c>
      <c r="W47" s="24">
        <f>+NEA_d!$AB75</f>
        <v>2.2127917550772924E-2</v>
      </c>
      <c r="X47" s="24">
        <f>+NEA_d!$Q75</f>
        <v>2.1070303312361149E-2</v>
      </c>
      <c r="Y47" s="24">
        <f>+NEA_d!$Z75</f>
        <v>2.4410510742418845E-2</v>
      </c>
      <c r="Z47" s="24">
        <f t="shared" si="33"/>
        <v>-3.3402074300576956E-3</v>
      </c>
      <c r="AB47" s="24">
        <f>+CUY_d!$AB75</f>
        <v>2.2727272727272707E-2</v>
      </c>
      <c r="AC47" s="24">
        <f>+CUY_d!$Q75</f>
        <v>2.1272689204504314E-2</v>
      </c>
      <c r="AD47" s="24">
        <f>+CUY_d!$Z75</f>
        <v>2.338643614099456E-2</v>
      </c>
      <c r="AE47" s="24">
        <f t="shared" si="34"/>
        <v>-2.1137469364902461E-3</v>
      </c>
      <c r="AG47" s="24">
        <f>+PAT_d!$AB75</f>
        <v>2.7238572323105892E-2</v>
      </c>
      <c r="AH47" s="24">
        <f>+PAT_d!$Q75</f>
        <v>2.6148435063509945E-2</v>
      </c>
      <c r="AI47" s="24">
        <f>+PAT_d!$Z75</f>
        <v>2.8252623398879795E-2</v>
      </c>
      <c r="AJ47" s="24">
        <f t="shared" si="35"/>
        <v>-2.1041883353698498E-3</v>
      </c>
      <c r="AK47" s="24"/>
      <c r="AL47" s="35">
        <f t="shared" si="27"/>
        <v>44013</v>
      </c>
      <c r="AM47" s="48">
        <f t="shared" ca="1" si="36"/>
        <v>-1.9116653554169805E-3</v>
      </c>
      <c r="AN47" s="48">
        <f t="shared" si="37"/>
        <v>-2.3283470356194602E-3</v>
      </c>
      <c r="AO47" s="48">
        <f t="shared" si="38"/>
        <v>-2.7272078978408665E-3</v>
      </c>
      <c r="AP47" s="48">
        <f t="shared" si="39"/>
        <v>-5.9334411519909036E-3</v>
      </c>
      <c r="AQ47" s="48">
        <f t="shared" si="40"/>
        <v>-3.3402074300576956E-3</v>
      </c>
      <c r="AR47" s="48">
        <f t="shared" si="41"/>
        <v>-2.1137469364902461E-3</v>
      </c>
      <c r="AS47" s="48">
        <f t="shared" si="42"/>
        <v>-2.1041883353698498E-3</v>
      </c>
      <c r="AU47" s="48">
        <f t="shared" si="43"/>
        <v>-5.9334411519909036E-3</v>
      </c>
      <c r="AV47" s="48">
        <f t="shared" si="44"/>
        <v>-2.1041883353698498E-3</v>
      </c>
      <c r="AY47" s="35">
        <f t="shared" si="28"/>
        <v>44013</v>
      </c>
      <c r="BA47" s="48">
        <f t="shared" ca="1" si="20"/>
        <v>1.1521595358184311E-3</v>
      </c>
      <c r="BB47" s="48">
        <f t="shared" si="21"/>
        <v>3.6962612570160908E-4</v>
      </c>
      <c r="BC47" s="48">
        <f t="shared" si="22"/>
        <v>3.5410050007161908E-4</v>
      </c>
      <c r="BD47" s="48">
        <f t="shared" si="23"/>
        <v>1.5783583762094915E-3</v>
      </c>
      <c r="BE47" s="48">
        <f t="shared" si="24"/>
        <v>-8.2880719762072151E-6</v>
      </c>
      <c r="BF47" s="48">
        <f t="shared" si="25"/>
        <v>1.5172035492024654E-3</v>
      </c>
      <c r="BG47" s="48">
        <f t="shared" si="26"/>
        <v>-2.7494933583175712E-4</v>
      </c>
    </row>
    <row r="48" spans="1:59" x14ac:dyDescent="0.25">
      <c r="A48" s="110">
        <f t="shared" si="2"/>
        <v>48</v>
      </c>
      <c r="B48" s="35">
        <f>+NAC!A49</f>
        <v>44044</v>
      </c>
      <c r="C48" s="24">
        <f ca="1">+NAC_d!CR49</f>
        <v>2.7154479933901632E-2</v>
      </c>
      <c r="D48" s="24">
        <f ca="1">+NAC_d!CH49</f>
        <v>2.7433636022648367E-2</v>
      </c>
      <c r="E48" s="24">
        <f ca="1">+NAC_d!CQ49</f>
        <v>2.7028386132963433E-2</v>
      </c>
      <c r="F48" s="24">
        <f t="shared" ca="1" si="29"/>
        <v>4.0524988968493325E-4</v>
      </c>
      <c r="H48" s="24">
        <f>+GBA_d!$AB76</f>
        <v>2.7889680818097284E-2</v>
      </c>
      <c r="I48" s="24">
        <f>+GBA_d!$Q76</f>
        <v>2.9919338532450546E-2</v>
      </c>
      <c r="J48" s="24">
        <f>+GBA_d!$Z76</f>
        <v>2.7447416452588413E-2</v>
      </c>
      <c r="K48" s="24">
        <f t="shared" si="30"/>
        <v>2.4719220798621322E-3</v>
      </c>
      <c r="M48" s="24">
        <f>+PAM_d!$AB76</f>
        <v>2.6554013277006572E-2</v>
      </c>
      <c r="N48" s="24">
        <f>+PAM_d!$Q76</f>
        <v>2.7236859241014155E-2</v>
      </c>
      <c r="O48" s="24">
        <f>+PAM_d!$Z76</f>
        <v>2.5988382940040466E-2</v>
      </c>
      <c r="P48" s="24">
        <f t="shared" si="31"/>
        <v>1.2484763009736888E-3</v>
      </c>
      <c r="R48" s="24">
        <f>+NOA_d!$AB76</f>
        <v>2.5602857993450412E-2</v>
      </c>
      <c r="S48" s="24">
        <f>+NOA_d!$Q76</f>
        <v>2.6104741396175246E-2</v>
      </c>
      <c r="T48" s="24">
        <f>+NOA_d!$Z76</f>
        <v>2.5363833841248296E-2</v>
      </c>
      <c r="U48" s="24">
        <f t="shared" si="32"/>
        <v>7.409075549269506E-4</v>
      </c>
      <c r="W48" s="24">
        <f>+NEA_d!$AB76</f>
        <v>2.3428232502965773E-2</v>
      </c>
      <c r="X48" s="24">
        <f>+NEA_d!$Q76</f>
        <v>2.3736101815932553E-2</v>
      </c>
      <c r="Y48" s="24">
        <f>+NEA_d!$Z76</f>
        <v>2.2966886291148514E-2</v>
      </c>
      <c r="Z48" s="24">
        <f t="shared" si="33"/>
        <v>7.6921552478403932E-4</v>
      </c>
      <c r="AB48" s="24">
        <f>+CUY_d!$AB76</f>
        <v>2.6666666666666616E-2</v>
      </c>
      <c r="AC48" s="24">
        <f>+CUY_d!$Q76</f>
        <v>2.7931013277529448E-2</v>
      </c>
      <c r="AD48" s="24">
        <f>+CUY_d!$Z76</f>
        <v>2.6279692884017658E-2</v>
      </c>
      <c r="AE48" s="24">
        <f t="shared" si="34"/>
        <v>1.6513203935117904E-3</v>
      </c>
      <c r="AG48" s="24">
        <f>+PAT_d!$AB76</f>
        <v>2.9259372142639295E-2</v>
      </c>
      <c r="AH48" s="24">
        <f>+PAT_d!$Q76</f>
        <v>2.8634855871738196E-2</v>
      </c>
      <c r="AI48" s="24">
        <f>+PAT_d!$Z76</f>
        <v>2.9190182026546552E-2</v>
      </c>
      <c r="AJ48" s="24">
        <f t="shared" si="35"/>
        <v>-5.5532615480835545E-4</v>
      </c>
      <c r="AK48" s="24"/>
      <c r="AL48" s="35">
        <f t="shared" si="27"/>
        <v>44044</v>
      </c>
      <c r="AM48" s="48">
        <f t="shared" ca="1" si="36"/>
        <v>4.0524988968493325E-4</v>
      </c>
      <c r="AN48" s="48">
        <f t="shared" si="37"/>
        <v>2.4719220798621322E-3</v>
      </c>
      <c r="AO48" s="48">
        <f t="shared" si="38"/>
        <v>1.2484763009736888E-3</v>
      </c>
      <c r="AP48" s="48">
        <f t="shared" si="39"/>
        <v>7.409075549269506E-4</v>
      </c>
      <c r="AQ48" s="48">
        <f t="shared" si="40"/>
        <v>7.6921552478403932E-4</v>
      </c>
      <c r="AR48" s="48">
        <f t="shared" si="41"/>
        <v>1.6513203935117904E-3</v>
      </c>
      <c r="AS48" s="48">
        <f t="shared" si="42"/>
        <v>-5.5532615480835545E-4</v>
      </c>
      <c r="AU48" s="48">
        <f t="shared" si="43"/>
        <v>-5.5532615480835545E-4</v>
      </c>
      <c r="AV48" s="48">
        <f t="shared" si="44"/>
        <v>2.4719220798621322E-3</v>
      </c>
      <c r="AY48" s="35">
        <f t="shared" si="28"/>
        <v>44044</v>
      </c>
      <c r="BA48" s="48">
        <f t="shared" ca="1" si="20"/>
        <v>1.1188735656315989E-3</v>
      </c>
      <c r="BB48" s="48">
        <f t="shared" si="21"/>
        <v>6.9888291605670527E-4</v>
      </c>
      <c r="BC48" s="48">
        <f t="shared" si="22"/>
        <v>4.6178427801424338E-4</v>
      </c>
      <c r="BD48" s="48">
        <f t="shared" si="23"/>
        <v>1.3238597947783741E-3</v>
      </c>
      <c r="BE48" s="48">
        <f t="shared" si="24"/>
        <v>-1.6072514758436185E-4</v>
      </c>
      <c r="BF48" s="48">
        <f t="shared" si="25"/>
        <v>1.33231074646963E-3</v>
      </c>
      <c r="BG48" s="48">
        <f t="shared" si="26"/>
        <v>-7.0205770333712598E-6</v>
      </c>
    </row>
    <row r="49" spans="1:59" x14ac:dyDescent="0.25">
      <c r="A49" s="110">
        <f t="shared" si="2"/>
        <v>49</v>
      </c>
      <c r="B49" s="35">
        <f>+NAC!A50</f>
        <v>44075</v>
      </c>
      <c r="C49" s="24">
        <f ca="1">+NAC_d!CR50</f>
        <v>2.8232486369198728E-2</v>
      </c>
      <c r="D49" s="24">
        <f ca="1">+NAC_d!CH50</f>
        <v>2.9346447348427729E-2</v>
      </c>
      <c r="E49" s="24">
        <f ca="1">+NAC_d!CQ50</f>
        <v>2.7217785470695199E-2</v>
      </c>
      <c r="F49" s="24">
        <f t="shared" ca="1" si="29"/>
        <v>2.1286618777325295E-3</v>
      </c>
      <c r="H49" s="24">
        <f>+GBA_d!$AB77</f>
        <v>2.7735905939101579E-2</v>
      </c>
      <c r="I49" s="24">
        <f>+GBA_d!$Q77</f>
        <v>2.9079588605246398E-2</v>
      </c>
      <c r="J49" s="24">
        <f>+GBA_d!$Z77</f>
        <v>2.7284506971510192E-2</v>
      </c>
      <c r="K49" s="24">
        <f t="shared" si="30"/>
        <v>1.7950816337362063E-3</v>
      </c>
      <c r="M49" s="24">
        <f>+PAM_d!$AB77</f>
        <v>2.8806584362139898E-2</v>
      </c>
      <c r="N49" s="24">
        <f>+PAM_d!$Q77</f>
        <v>2.8933125161460183E-2</v>
      </c>
      <c r="O49" s="24">
        <f>+PAM_d!$Z77</f>
        <v>2.8571985875400552E-2</v>
      </c>
      <c r="P49" s="24">
        <f t="shared" si="31"/>
        <v>3.6113928605963075E-4</v>
      </c>
      <c r="R49" s="24">
        <f>+NOA_d!$AB77</f>
        <v>2.2931785195936083E-2</v>
      </c>
      <c r="S49" s="24">
        <f>+NOA_d!$Q77</f>
        <v>2.4476576880498646E-2</v>
      </c>
      <c r="T49" s="24">
        <f>+NOA_d!$Z77</f>
        <v>2.1007842411799871E-2</v>
      </c>
      <c r="U49" s="24">
        <f t="shared" si="32"/>
        <v>3.4687344686987753E-3</v>
      </c>
      <c r="W49" s="24">
        <f>+NEA_d!$AB77</f>
        <v>3.3903216458997409E-2</v>
      </c>
      <c r="X49" s="24">
        <f>+NEA_d!$Q77</f>
        <v>3.4230529352319516E-2</v>
      </c>
      <c r="Y49" s="24">
        <f>+NEA_d!$Z77</f>
        <v>3.3699749396274514E-2</v>
      </c>
      <c r="Z49" s="24">
        <f t="shared" si="33"/>
        <v>5.3077995604500217E-4</v>
      </c>
      <c r="AB49" s="24">
        <f>+CUY_d!$AB77</f>
        <v>3.57864357864357E-2</v>
      </c>
      <c r="AC49" s="24">
        <f>+CUY_d!$Q77</f>
        <v>3.6790395750369465E-2</v>
      </c>
      <c r="AD49" s="24">
        <f>+CUY_d!$Z77</f>
        <v>3.3663749710959756E-2</v>
      </c>
      <c r="AE49" s="24">
        <f t="shared" si="34"/>
        <v>3.1266460394097084E-3</v>
      </c>
      <c r="AG49" s="24">
        <f>+PAT_d!$AB77</f>
        <v>2.2505182114302746E-2</v>
      </c>
      <c r="AH49" s="24">
        <f>+PAT_d!$Q77</f>
        <v>2.2618061656573873E-2</v>
      </c>
      <c r="AI49" s="24">
        <f>+PAT_d!$Z77</f>
        <v>2.1209217073142828E-2</v>
      </c>
      <c r="AJ49" s="24">
        <f t="shared" si="35"/>
        <v>1.4088445834310459E-3</v>
      </c>
      <c r="AK49" s="24"/>
      <c r="AL49" s="35">
        <f t="shared" si="27"/>
        <v>44075</v>
      </c>
      <c r="AM49" s="48">
        <f t="shared" ca="1" si="36"/>
        <v>2.1286618777325295E-3</v>
      </c>
      <c r="AN49" s="48">
        <f t="shared" si="37"/>
        <v>1.7950816337362063E-3</v>
      </c>
      <c r="AO49" s="48">
        <f t="shared" si="38"/>
        <v>3.6113928605963075E-4</v>
      </c>
      <c r="AP49" s="48">
        <f t="shared" si="39"/>
        <v>3.4687344686987753E-3</v>
      </c>
      <c r="AQ49" s="48">
        <f t="shared" si="40"/>
        <v>5.3077995604500217E-4</v>
      </c>
      <c r="AR49" s="48">
        <f t="shared" si="41"/>
        <v>3.1266460394097084E-3</v>
      </c>
      <c r="AS49" s="48">
        <f t="shared" si="42"/>
        <v>1.4088445834310459E-3</v>
      </c>
      <c r="AU49" s="48">
        <f t="shared" si="43"/>
        <v>3.6113928605963075E-4</v>
      </c>
      <c r="AV49" s="48">
        <f t="shared" si="44"/>
        <v>3.4687344686987753E-3</v>
      </c>
      <c r="AY49" s="35">
        <f t="shared" si="28"/>
        <v>44075</v>
      </c>
      <c r="BA49" s="48">
        <f t="shared" ca="1" si="20"/>
        <v>1.3466368637765069E-3</v>
      </c>
      <c r="BB49" s="48">
        <f t="shared" si="21"/>
        <v>9.4037123072774709E-4</v>
      </c>
      <c r="BC49" s="48">
        <f t="shared" si="22"/>
        <v>6.5205594451189786E-4</v>
      </c>
      <c r="BD49" s="48">
        <f t="shared" si="23"/>
        <v>1.5595663499104833E-3</v>
      </c>
      <c r="BE49" s="48">
        <f t="shared" si="24"/>
        <v>7.0242686588413886E-5</v>
      </c>
      <c r="BF49" s="48">
        <f t="shared" si="25"/>
        <v>1.6894313801140519E-3</v>
      </c>
      <c r="BG49" s="48">
        <f t="shared" si="26"/>
        <v>1.643568112752273E-4</v>
      </c>
    </row>
    <row r="50" spans="1:59" x14ac:dyDescent="0.25">
      <c r="A50" s="110">
        <f t="shared" si="2"/>
        <v>50</v>
      </c>
      <c r="B50" s="35">
        <f>+NAC!A51</f>
        <v>44105</v>
      </c>
      <c r="C50" s="24">
        <f ca="1">+NAC_d!CR51</f>
        <v>3.753717057327921E-2</v>
      </c>
      <c r="D50" s="24">
        <f ca="1">+NAC_d!CH51</f>
        <v>4.0122138031758903E-2</v>
      </c>
      <c r="E50" s="24">
        <f ca="1">+NAC_d!CQ51</f>
        <v>3.5769348308793525E-2</v>
      </c>
      <c r="F50" s="24">
        <f t="shared" ca="1" si="29"/>
        <v>4.3527897229653778E-3</v>
      </c>
      <c r="H50" s="24">
        <f>+GBA_d!$AB78</f>
        <v>3.5494279847462673E-2</v>
      </c>
      <c r="I50" s="24">
        <f>+GBA_d!$Q78</f>
        <v>3.8724971814962483E-2</v>
      </c>
      <c r="J50" s="24">
        <f>+GBA_d!$Z78</f>
        <v>3.4348325536543989E-2</v>
      </c>
      <c r="K50" s="24">
        <f t="shared" si="30"/>
        <v>4.3766462784184945E-3</v>
      </c>
      <c r="M50" s="24">
        <f>+PAM_d!$AB78</f>
        <v>4.0285714285714258E-2</v>
      </c>
      <c r="N50" s="24">
        <f>+PAM_d!$Q78</f>
        <v>4.1578050224742258E-2</v>
      </c>
      <c r="O50" s="24">
        <f>+PAM_d!$Z78</f>
        <v>3.9278847552939311E-2</v>
      </c>
      <c r="P50" s="24">
        <f t="shared" si="31"/>
        <v>2.2992026718029468E-3</v>
      </c>
      <c r="R50" s="24">
        <f>+NOA_d!$AB78</f>
        <v>4.0862656072644832E-2</v>
      </c>
      <c r="S50" s="24">
        <f>+NOA_d!$Q78</f>
        <v>4.3521455687619559E-2</v>
      </c>
      <c r="T50" s="24">
        <f>+NOA_d!$Z78</f>
        <v>3.7173643640268761E-2</v>
      </c>
      <c r="U50" s="24">
        <f t="shared" si="32"/>
        <v>6.3478120473507982E-3</v>
      </c>
      <c r="W50" s="24">
        <f>+NEA_d!$AB78</f>
        <v>3.7556053811659051E-2</v>
      </c>
      <c r="X50" s="24">
        <f>+NEA_d!$Q78</f>
        <v>3.8496750460780937E-2</v>
      </c>
      <c r="Y50" s="24">
        <f>+NEA_d!$Z78</f>
        <v>3.6630678728285071E-2</v>
      </c>
      <c r="Z50" s="24">
        <f t="shared" si="33"/>
        <v>1.8660717324958664E-3</v>
      </c>
      <c r="AB50" s="24">
        <f>+CUY_d!$AB78</f>
        <v>3.6500417943716945E-2</v>
      </c>
      <c r="AC50" s="24">
        <f>+CUY_d!$Q78</f>
        <v>3.7508597926586562E-2</v>
      </c>
      <c r="AD50" s="24">
        <f>+CUY_d!$Z78</f>
        <v>3.6195396779022282E-2</v>
      </c>
      <c r="AE50" s="24">
        <f t="shared" si="34"/>
        <v>1.3132011475642802E-3</v>
      </c>
      <c r="AG50" s="24">
        <f>+PAT_d!$AB78</f>
        <v>3.4752389226759384E-2</v>
      </c>
      <c r="AH50" s="24">
        <f>+PAT_d!$Q78</f>
        <v>3.5810493153831668E-2</v>
      </c>
      <c r="AI50" s="24">
        <f>+PAT_d!$Z78</f>
        <v>3.2705319824731349E-2</v>
      </c>
      <c r="AJ50" s="24">
        <f t="shared" si="35"/>
        <v>3.1051733291003192E-3</v>
      </c>
      <c r="AK50" s="24"/>
      <c r="AL50" s="35">
        <f t="shared" si="27"/>
        <v>44105</v>
      </c>
      <c r="AM50" s="48">
        <f t="shared" ca="1" si="36"/>
        <v>4.3527897229653778E-3</v>
      </c>
      <c r="AN50" s="48">
        <f t="shared" si="37"/>
        <v>4.3766462784184945E-3</v>
      </c>
      <c r="AO50" s="48">
        <f t="shared" si="38"/>
        <v>2.2992026718029468E-3</v>
      </c>
      <c r="AP50" s="48">
        <f t="shared" si="39"/>
        <v>6.3478120473507982E-3</v>
      </c>
      <c r="AQ50" s="48">
        <f t="shared" si="40"/>
        <v>1.8660717324958664E-3</v>
      </c>
      <c r="AR50" s="48">
        <f t="shared" si="41"/>
        <v>1.3132011475642802E-3</v>
      </c>
      <c r="AS50" s="48">
        <f t="shared" si="42"/>
        <v>3.1051733291003192E-3</v>
      </c>
      <c r="AU50" s="48">
        <f t="shared" si="43"/>
        <v>1.3132011475642802E-3</v>
      </c>
      <c r="AV50" s="48">
        <f t="shared" si="44"/>
        <v>6.3478120473507982E-3</v>
      </c>
      <c r="AY50" s="35">
        <f t="shared" si="28"/>
        <v>44105</v>
      </c>
      <c r="BA50" s="48">
        <f t="shared" ca="1" si="20"/>
        <v>2.0834049903324012E-3</v>
      </c>
      <c r="BB50" s="48">
        <f t="shared" si="21"/>
        <v>1.6451720169321689E-3</v>
      </c>
      <c r="BC50" s="48">
        <f t="shared" si="22"/>
        <v>1.217009055424249E-3</v>
      </c>
      <c r="BD50" s="48">
        <f t="shared" si="23"/>
        <v>2.5894115072377009E-3</v>
      </c>
      <c r="BE50" s="48">
        <f t="shared" si="24"/>
        <v>6.3461463506825355E-4</v>
      </c>
      <c r="BF50" s="48">
        <f t="shared" si="25"/>
        <v>2.2052273371861255E-3</v>
      </c>
      <c r="BG50" s="48">
        <f t="shared" si="26"/>
        <v>5.1869326280908534E-4</v>
      </c>
    </row>
    <row r="51" spans="1:59" x14ac:dyDescent="0.25">
      <c r="A51" s="110">
        <f t="shared" si="2"/>
        <v>51</v>
      </c>
      <c r="B51" s="35">
        <f>+NAC!A52</f>
        <v>44136</v>
      </c>
      <c r="C51" s="24">
        <f ca="1">+NAC_d!CR52</f>
        <v>3.1227504484839352E-2</v>
      </c>
      <c r="D51" s="24">
        <f ca="1">+NAC_d!CH52</f>
        <v>3.1184535566874283E-2</v>
      </c>
      <c r="E51" s="24">
        <f ca="1">+NAC_d!CQ52</f>
        <v>3.2127220550472568E-2</v>
      </c>
      <c r="F51" s="24">
        <f t="shared" ca="1" si="29"/>
        <v>-9.4268498359828534E-4</v>
      </c>
      <c r="H51" s="24">
        <f>+GBA_d!$AB79</f>
        <v>2.9745042492917761E-2</v>
      </c>
      <c r="I51" s="24">
        <f>+GBA_d!$Q79</f>
        <v>2.6979734297607472E-2</v>
      </c>
      <c r="J51" s="24">
        <f>+GBA_d!$Z79</f>
        <v>3.143315543894043E-2</v>
      </c>
      <c r="K51" s="24">
        <f t="shared" si="30"/>
        <v>-4.4534211413329583E-3</v>
      </c>
      <c r="M51" s="24">
        <f>+PAM_d!$AB79</f>
        <v>3.3781928041746623E-2</v>
      </c>
      <c r="N51" s="24">
        <f>+PAM_d!$Q79</f>
        <v>3.4241920777712709E-2</v>
      </c>
      <c r="O51" s="24">
        <f>+PAM_d!$Z79</f>
        <v>3.4325954925673363E-2</v>
      </c>
      <c r="P51" s="24">
        <f t="shared" si="31"/>
        <v>-8.4034147960654337E-5</v>
      </c>
      <c r="R51" s="24">
        <f>+NOA_d!$AB79</f>
        <v>3.1079607415485322E-2</v>
      </c>
      <c r="S51" s="24">
        <f>+NOA_d!$Q79</f>
        <v>2.9191107353528256E-2</v>
      </c>
      <c r="T51" s="24">
        <f>+NOA_d!$Z79</f>
        <v>3.3805775325474796E-2</v>
      </c>
      <c r="U51" s="24">
        <f t="shared" si="32"/>
        <v>-4.61466797194654E-3</v>
      </c>
      <c r="W51" s="24">
        <f>+NEA_d!$AB79</f>
        <v>3.6736898973527943E-2</v>
      </c>
      <c r="X51" s="24">
        <f>+NEA_d!$Q79</f>
        <v>3.6357962792217258E-2</v>
      </c>
      <c r="Y51" s="24">
        <f>+NEA_d!$Z79</f>
        <v>3.8105359760652213E-2</v>
      </c>
      <c r="Z51" s="24">
        <f t="shared" si="33"/>
        <v>-1.7473969684349555E-3</v>
      </c>
      <c r="AB51" s="24">
        <f>+CUY_d!$AB79</f>
        <v>3.1720430107526898E-2</v>
      </c>
      <c r="AC51" s="24">
        <f>+CUY_d!$Q79</f>
        <v>3.1267333777710515E-2</v>
      </c>
      <c r="AD51" s="24">
        <f>+CUY_d!$Z79</f>
        <v>3.1889871772446732E-2</v>
      </c>
      <c r="AE51" s="24">
        <f t="shared" si="34"/>
        <v>-6.225379947362164E-4</v>
      </c>
      <c r="AG51" s="24">
        <f>+PAT_d!$AB79</f>
        <v>2.9107192835152507E-2</v>
      </c>
      <c r="AH51" s="24">
        <f>+PAT_d!$Q79</f>
        <v>2.9632804204198004E-2</v>
      </c>
      <c r="AI51" s="24">
        <f>+PAT_d!$Z79</f>
        <v>2.8104272878607173E-2</v>
      </c>
      <c r="AJ51" s="24">
        <f t="shared" si="35"/>
        <v>1.5285313255908317E-3</v>
      </c>
      <c r="AK51" s="24"/>
      <c r="AL51" s="35">
        <f t="shared" si="27"/>
        <v>44136</v>
      </c>
      <c r="AM51" s="48">
        <f t="shared" ca="1" si="36"/>
        <v>-9.4268498359828534E-4</v>
      </c>
      <c r="AN51" s="48">
        <f t="shared" si="37"/>
        <v>-4.4534211413329583E-3</v>
      </c>
      <c r="AO51" s="48">
        <f t="shared" si="38"/>
        <v>-8.4034147960654337E-5</v>
      </c>
      <c r="AP51" s="48">
        <f t="shared" si="39"/>
        <v>-4.61466797194654E-3</v>
      </c>
      <c r="AQ51" s="48">
        <f t="shared" si="40"/>
        <v>-1.7473969684349555E-3</v>
      </c>
      <c r="AR51" s="48">
        <f t="shared" si="41"/>
        <v>-6.225379947362164E-4</v>
      </c>
      <c r="AS51" s="48">
        <f t="shared" si="42"/>
        <v>1.5285313255908317E-3</v>
      </c>
      <c r="AU51" s="48">
        <f t="shared" si="43"/>
        <v>-4.61466797194654E-3</v>
      </c>
      <c r="AV51" s="48">
        <f t="shared" si="44"/>
        <v>1.5285313255908317E-3</v>
      </c>
      <c r="AY51" s="35">
        <f t="shared" si="28"/>
        <v>44136</v>
      </c>
      <c r="BA51" s="48">
        <f t="shared" ca="1" si="20"/>
        <v>1.7500972278102211E-3</v>
      </c>
      <c r="BB51" s="48">
        <f t="shared" si="21"/>
        <v>8.5547901611732202E-4</v>
      </c>
      <c r="BC51" s="48">
        <f t="shared" si="22"/>
        <v>1.0086910232309787E-3</v>
      </c>
      <c r="BD51" s="48">
        <f t="shared" si="23"/>
        <v>2.1954192752982049E-3</v>
      </c>
      <c r="BE51" s="48">
        <f t="shared" si="24"/>
        <v>4.276896558674248E-4</v>
      </c>
      <c r="BF51" s="48">
        <f t="shared" si="25"/>
        <v>1.7816259629654756E-3</v>
      </c>
      <c r="BG51" s="48">
        <f t="shared" si="26"/>
        <v>3.8958258659549383E-4</v>
      </c>
    </row>
    <row r="52" spans="1:59" x14ac:dyDescent="0.25">
      <c r="A52" s="110">
        <f t="shared" si="2"/>
        <v>52</v>
      </c>
      <c r="B52" s="35">
        <f>+NAC!A53</f>
        <v>44166</v>
      </c>
      <c r="C52" s="24">
        <f ca="1">+NAC_d!CR53</f>
        <v>3.9507924185039123E-2</v>
      </c>
      <c r="D52" s="24">
        <f ca="1">+NAC_d!CH53</f>
        <v>4.3388040107949388E-2</v>
      </c>
      <c r="E52" s="24">
        <f ca="1">+NAC_d!CQ53</f>
        <v>3.8728666191475414E-2</v>
      </c>
      <c r="F52" s="24">
        <f t="shared" ca="1" si="29"/>
        <v>4.6593739164739745E-3</v>
      </c>
      <c r="H52" s="24">
        <f>+GBA_d!$AB80</f>
        <v>3.7414030261348152E-2</v>
      </c>
      <c r="I52" s="24">
        <f>+GBA_d!$Q80</f>
        <v>3.4164404985285168E-2</v>
      </c>
      <c r="J52" s="24">
        <f>+GBA_d!$Z80</f>
        <v>3.8299777364394494E-2</v>
      </c>
      <c r="K52" s="24">
        <f t="shared" si="30"/>
        <v>-4.1353723791093255E-3</v>
      </c>
      <c r="M52" s="24">
        <f>+PAM_d!$AB80</f>
        <v>4.1976620616365645E-2</v>
      </c>
      <c r="N52" s="24">
        <f>+PAM_d!$Q80</f>
        <v>4.3152240284362042E-2</v>
      </c>
      <c r="O52" s="24">
        <f>+PAM_d!$Z80</f>
        <v>4.1348875430388121E-2</v>
      </c>
      <c r="P52" s="24">
        <f t="shared" si="31"/>
        <v>1.8033648539739211E-3</v>
      </c>
      <c r="R52" s="24">
        <f>+NOA_d!$AB80</f>
        <v>4.309888947646745E-2</v>
      </c>
      <c r="S52" s="24">
        <f>+NOA_d!$Q80</f>
        <v>4.6907101454414235E-2</v>
      </c>
      <c r="T52" s="24">
        <f>+NOA_d!$Z80</f>
        <v>3.8440229048404495E-2</v>
      </c>
      <c r="U52" s="24">
        <f t="shared" si="32"/>
        <v>8.46687240600974E-3</v>
      </c>
      <c r="W52" s="24">
        <f>+NEA_d!$AB80</f>
        <v>5.5497655028660775E-2</v>
      </c>
      <c r="X52" s="24">
        <f>+NEA_d!$Q80</f>
        <v>6.1232610795830977E-2</v>
      </c>
      <c r="Y52" s="24">
        <f>+NEA_d!$Z80</f>
        <v>4.8986997932992438E-2</v>
      </c>
      <c r="Z52" s="24">
        <f t="shared" si="33"/>
        <v>1.224561286283854E-2</v>
      </c>
      <c r="AB52" s="24">
        <f>+CUY_d!$AB80</f>
        <v>4.2730588848358453E-2</v>
      </c>
      <c r="AC52" s="24">
        <f>+CUY_d!$Q80</f>
        <v>4.476931079657942E-2</v>
      </c>
      <c r="AD52" s="24">
        <f>+CUY_d!$Z80</f>
        <v>4.1455607362440583E-2</v>
      </c>
      <c r="AE52" s="24">
        <f t="shared" si="34"/>
        <v>3.3137034341388372E-3</v>
      </c>
      <c r="AG52" s="24">
        <f>+PAT_d!$AB80</f>
        <v>3.0459613815610576E-2</v>
      </c>
      <c r="AH52" s="24">
        <f>+PAT_d!$Q80</f>
        <v>2.8935412415561856E-2</v>
      </c>
      <c r="AI52" s="24">
        <f>+PAT_d!$Z80</f>
        <v>3.0457179188690731E-2</v>
      </c>
      <c r="AJ52" s="24">
        <f t="shared" si="35"/>
        <v>-1.5217667731288742E-3</v>
      </c>
      <c r="AK52" s="24"/>
      <c r="AL52" s="35">
        <f t="shared" si="27"/>
        <v>44166</v>
      </c>
      <c r="AM52" s="48">
        <f t="shared" ca="1" si="36"/>
        <v>4.6593739164739745E-3</v>
      </c>
      <c r="AN52" s="48">
        <f t="shared" si="37"/>
        <v>-4.1353723791093255E-3</v>
      </c>
      <c r="AO52" s="48">
        <f t="shared" si="38"/>
        <v>1.8033648539739211E-3</v>
      </c>
      <c r="AP52" s="48">
        <f t="shared" si="39"/>
        <v>8.46687240600974E-3</v>
      </c>
      <c r="AQ52" s="48">
        <f t="shared" si="40"/>
        <v>1.224561286283854E-2</v>
      </c>
      <c r="AR52" s="48">
        <f t="shared" si="41"/>
        <v>3.3137034341388372E-3</v>
      </c>
      <c r="AS52" s="48">
        <f t="shared" si="42"/>
        <v>-1.5217667731288742E-3</v>
      </c>
      <c r="AU52" s="48">
        <f t="shared" si="43"/>
        <v>-4.1353723791093255E-3</v>
      </c>
      <c r="AV52" s="48">
        <f t="shared" si="44"/>
        <v>1.224561286283854E-2</v>
      </c>
      <c r="AY52" s="35">
        <f t="shared" si="28"/>
        <v>44166</v>
      </c>
      <c r="BA52" s="48">
        <f t="shared" ca="1" si="20"/>
        <v>2.4525582749090891E-3</v>
      </c>
      <c r="BB52" s="48">
        <f t="shared" si="21"/>
        <v>9.4145542590869569E-4</v>
      </c>
      <c r="BC52" s="48">
        <f t="shared" si="22"/>
        <v>1.3894429059417661E-3</v>
      </c>
      <c r="BD52" s="48">
        <f t="shared" si="23"/>
        <v>3.1195295041375934E-3</v>
      </c>
      <c r="BE52" s="48">
        <f t="shared" si="24"/>
        <v>1.6715970130955864E-3</v>
      </c>
      <c r="BF52" s="48">
        <f t="shared" si="25"/>
        <v>2.472267947778791E-3</v>
      </c>
      <c r="BG52" s="48">
        <f t="shared" si="26"/>
        <v>5.1940340399816065E-4</v>
      </c>
    </row>
    <row r="53" spans="1:59" x14ac:dyDescent="0.25">
      <c r="A53" s="110">
        <f t="shared" si="2"/>
        <v>53</v>
      </c>
      <c r="B53" s="35">
        <f>+NAC!A54</f>
        <v>44197</v>
      </c>
      <c r="C53" s="24">
        <f ca="1">+NAC_d!CR54</f>
        <v>4.04329371910086E-2</v>
      </c>
      <c r="D53" s="24">
        <f ca="1">+NAC_d!CH54</f>
        <v>4.378355814164081E-2</v>
      </c>
      <c r="E53" s="24">
        <f ca="1">+NAC_d!CQ54</f>
        <v>3.7863437314271664E-2</v>
      </c>
      <c r="F53" s="24">
        <f t="shared" ca="1" si="29"/>
        <v>5.9201208273691464E-3</v>
      </c>
      <c r="H53" s="24">
        <f>+GBA_d!$AB81</f>
        <v>3.2617342879872613E-2</v>
      </c>
      <c r="I53" s="24">
        <f>+GBA_d!$Q81</f>
        <v>3.2838684476271363E-2</v>
      </c>
      <c r="J53" s="24">
        <f>+GBA_d!$Z81</f>
        <v>3.2331360869928494E-2</v>
      </c>
      <c r="K53" s="24">
        <f t="shared" si="30"/>
        <v>5.0732360634286877E-4</v>
      </c>
      <c r="M53" s="24">
        <f>+PAM_d!$AB81</f>
        <v>4.6149923508414181E-2</v>
      </c>
      <c r="N53" s="24">
        <f>+PAM_d!$Q81</f>
        <v>4.7813019015669589E-2</v>
      </c>
      <c r="O53" s="24">
        <f>+PAM_d!$Z81</f>
        <v>4.4452083086601979E-2</v>
      </c>
      <c r="P53" s="24">
        <f t="shared" si="31"/>
        <v>3.36093592906761E-3</v>
      </c>
      <c r="R53" s="24">
        <f>+NOA_d!$AB81</f>
        <v>5.5006337135614647E-2</v>
      </c>
      <c r="S53" s="24">
        <f>+NOA_d!$Q81</f>
        <v>5.5428489458605457E-2</v>
      </c>
      <c r="T53" s="24">
        <f>+NOA_d!$Z81</f>
        <v>5.6050900209416499E-2</v>
      </c>
      <c r="U53" s="24">
        <f t="shared" si="32"/>
        <v>-6.2241075081104213E-4</v>
      </c>
      <c r="W53" s="24">
        <f>+NEA_d!$AB81</f>
        <v>4.2952357442606726E-2</v>
      </c>
      <c r="X53" s="24">
        <f>+NEA_d!$Q81</f>
        <v>4.4957297885836134E-2</v>
      </c>
      <c r="Y53" s="24">
        <f>+NEA_d!$Z81</f>
        <v>4.2277011008856613E-2</v>
      </c>
      <c r="Z53" s="24">
        <f t="shared" si="33"/>
        <v>2.6802868769795207E-3</v>
      </c>
      <c r="AB53" s="24">
        <f>+CUY_d!$AB81</f>
        <v>4.447776111944024E-2</v>
      </c>
      <c r="AC53" s="24">
        <f>+CUY_d!$Q81</f>
        <v>4.5451778223414729E-2</v>
      </c>
      <c r="AD53" s="24">
        <f>+CUY_d!$Z81</f>
        <v>4.4003646906059179E-2</v>
      </c>
      <c r="AE53" s="24">
        <f t="shared" si="34"/>
        <v>1.4481313173555499E-3</v>
      </c>
      <c r="AG53" s="24">
        <f>+PAT_d!$AB81</f>
        <v>4.0907891264185814E-2</v>
      </c>
      <c r="AH53" s="24">
        <f>+PAT_d!$Q81</f>
        <v>3.7565133471150203E-2</v>
      </c>
      <c r="AI53" s="24">
        <f>+PAT_d!$Z81</f>
        <v>4.1690197038353416E-2</v>
      </c>
      <c r="AJ53" s="24">
        <f t="shared" si="35"/>
        <v>-4.1250635672032132E-3</v>
      </c>
      <c r="AK53" s="24"/>
      <c r="AL53" s="35">
        <f t="shared" si="27"/>
        <v>44197</v>
      </c>
      <c r="AM53" s="48">
        <f t="shared" ca="1" si="36"/>
        <v>5.9201208273691464E-3</v>
      </c>
      <c r="AN53" s="48">
        <f t="shared" si="37"/>
        <v>5.0732360634286877E-4</v>
      </c>
      <c r="AO53" s="48">
        <f t="shared" si="38"/>
        <v>3.36093592906761E-3</v>
      </c>
      <c r="AP53" s="48">
        <f t="shared" si="39"/>
        <v>-6.2241075081104213E-4</v>
      </c>
      <c r="AQ53" s="48">
        <f t="shared" si="40"/>
        <v>2.6802868769795207E-3</v>
      </c>
      <c r="AR53" s="48">
        <f t="shared" si="41"/>
        <v>1.4481313173555499E-3</v>
      </c>
      <c r="AS53" s="48">
        <f t="shared" si="42"/>
        <v>-4.1250635672032132E-3</v>
      </c>
      <c r="AU53" s="48">
        <f t="shared" si="43"/>
        <v>-4.1250635672032132E-3</v>
      </c>
      <c r="AV53" s="48">
        <f t="shared" si="44"/>
        <v>3.36093592906761E-3</v>
      </c>
      <c r="AY53" s="35">
        <f t="shared" si="28"/>
        <v>44197</v>
      </c>
      <c r="BA53" s="48">
        <f t="shared" ca="1" si="20"/>
        <v>2.0579131975620446E-3</v>
      </c>
      <c r="BB53" s="48">
        <f t="shared" si="21"/>
        <v>2.1810009693930729E-4</v>
      </c>
      <c r="BC53" s="48">
        <f t="shared" si="22"/>
        <v>9.3102082580071022E-4</v>
      </c>
      <c r="BD53" s="48">
        <f t="shared" si="23"/>
        <v>2.216475869532534E-3</v>
      </c>
      <c r="BE53" s="48">
        <f t="shared" si="24"/>
        <v>1.152502797727643E-3</v>
      </c>
      <c r="BF53" s="48">
        <f t="shared" si="25"/>
        <v>2.0207420232348969E-3</v>
      </c>
      <c r="BG53" s="48">
        <f t="shared" si="26"/>
        <v>-1.9205093805674256E-4</v>
      </c>
    </row>
    <row r="54" spans="1:59" x14ac:dyDescent="0.25">
      <c r="A54" s="110">
        <f t="shared" si="2"/>
        <v>54</v>
      </c>
      <c r="B54" s="35">
        <f>+NAC!A55</f>
        <v>44228</v>
      </c>
      <c r="C54" s="24">
        <f ca="1">+NAC_d!CR55</f>
        <v>3.5771938527110247E-2</v>
      </c>
      <c r="D54" s="24">
        <f ca="1">+NAC_d!CH55</f>
        <v>3.5413648675870046E-2</v>
      </c>
      <c r="E54" s="24">
        <f ca="1">+NAC_d!CQ55</f>
        <v>3.6328676725050579E-2</v>
      </c>
      <c r="F54" s="24">
        <f t="shared" ca="1" si="29"/>
        <v>-9.1502804918053293E-4</v>
      </c>
      <c r="H54" s="24">
        <f>+GBA_d!$AB82</f>
        <v>3.6209553158705665E-2</v>
      </c>
      <c r="I54" s="24">
        <f>+GBA_d!$Q82</f>
        <v>3.5704478519736682E-2</v>
      </c>
      <c r="J54" s="24">
        <f>+GBA_d!$Z82</f>
        <v>3.6501533737991698E-2</v>
      </c>
      <c r="K54" s="24">
        <f t="shared" si="30"/>
        <v>-7.9705521825501613E-4</v>
      </c>
      <c r="M54" s="24">
        <f>+PAM_d!$AB82</f>
        <v>3.4365098708262209E-2</v>
      </c>
      <c r="N54" s="24">
        <f>+PAM_d!$Q82</f>
        <v>3.3632937644271221E-2</v>
      </c>
      <c r="O54" s="24">
        <f>+PAM_d!$Z82</f>
        <v>3.4884763906120053E-2</v>
      </c>
      <c r="P54" s="24">
        <f t="shared" si="31"/>
        <v>-1.2518262618488318E-3</v>
      </c>
      <c r="R54" s="24">
        <f>+NOA_d!$AB82</f>
        <v>3.2916866890917884E-2</v>
      </c>
      <c r="S54" s="24">
        <f>+NOA_d!$Q82</f>
        <v>3.3818393134255276E-2</v>
      </c>
      <c r="T54" s="24">
        <f>+NOA_d!$Z82</f>
        <v>3.2996410685060429E-2</v>
      </c>
      <c r="U54" s="24">
        <f t="shared" si="32"/>
        <v>8.2198244919484686E-4</v>
      </c>
      <c r="W54" s="24">
        <f>+NEA_d!$AB82</f>
        <v>3.8106508875739742E-2</v>
      </c>
      <c r="X54" s="24">
        <f>+NEA_d!$Q82</f>
        <v>3.7280571487972924E-2</v>
      </c>
      <c r="Y54" s="24">
        <f>+NEA_d!$Z82</f>
        <v>4.0007792435559963E-2</v>
      </c>
      <c r="Z54" s="24">
        <f t="shared" si="33"/>
        <v>-2.727220947587039E-3</v>
      </c>
      <c r="AB54" s="24">
        <f>+CUY_d!$AB82</f>
        <v>4.0909090909091006E-2</v>
      </c>
      <c r="AC54" s="24">
        <f>+CUY_d!$Q82</f>
        <v>3.9993842766921084E-2</v>
      </c>
      <c r="AD54" s="24">
        <f>+CUY_d!$Z82</f>
        <v>4.1822397147484924E-2</v>
      </c>
      <c r="AE54" s="24">
        <f t="shared" si="34"/>
        <v>-1.8285543805638405E-3</v>
      </c>
      <c r="AG54" s="24">
        <f>+PAT_d!$AB82</f>
        <v>3.8539553752535705E-2</v>
      </c>
      <c r="AH54" s="24">
        <f>+PAT_d!$Q82</f>
        <v>3.8220285499059425E-2</v>
      </c>
      <c r="AI54" s="24">
        <f>+PAT_d!$Z82</f>
        <v>3.841881632716615E-2</v>
      </c>
      <c r="AJ54" s="24">
        <f t="shared" si="35"/>
        <v>-1.985308281067244E-4</v>
      </c>
      <c r="AK54" s="24"/>
      <c r="AL54" s="35">
        <f t="shared" si="27"/>
        <v>44228</v>
      </c>
      <c r="AM54" s="48">
        <f t="shared" ca="1" si="36"/>
        <v>-9.1502804918053293E-4</v>
      </c>
      <c r="AN54" s="48">
        <f t="shared" si="37"/>
        <v>-7.9705521825501613E-4</v>
      </c>
      <c r="AO54" s="48">
        <f t="shared" si="38"/>
        <v>-1.2518262618488318E-3</v>
      </c>
      <c r="AP54" s="48">
        <f t="shared" si="39"/>
        <v>8.2198244919484686E-4</v>
      </c>
      <c r="AQ54" s="48">
        <f t="shared" si="40"/>
        <v>-2.727220947587039E-3</v>
      </c>
      <c r="AR54" s="48">
        <f t="shared" si="41"/>
        <v>-1.8285543805638405E-3</v>
      </c>
      <c r="AS54" s="48">
        <f t="shared" si="42"/>
        <v>-1.985308281067244E-4</v>
      </c>
      <c r="AU54" s="48">
        <f t="shared" si="43"/>
        <v>-2.727220947587039E-3</v>
      </c>
      <c r="AV54" s="48">
        <f t="shared" si="44"/>
        <v>8.2198244919484686E-4</v>
      </c>
      <c r="AY54" s="35">
        <f t="shared" si="28"/>
        <v>44228</v>
      </c>
      <c r="BA54" s="48">
        <f t="shared" ca="1" si="20"/>
        <v>1.7253552415301872E-3</v>
      </c>
      <c r="BB54" s="48">
        <f t="shared" si="21"/>
        <v>-3.698384399491994E-5</v>
      </c>
      <c r="BC54" s="48">
        <f t="shared" si="22"/>
        <v>7.5564433352430049E-4</v>
      </c>
      <c r="BD54" s="48">
        <f t="shared" si="23"/>
        <v>1.6672400896592943E-3</v>
      </c>
      <c r="BE54" s="48">
        <f t="shared" si="24"/>
        <v>6.4237424564056456E-4</v>
      </c>
      <c r="BF54" s="48">
        <f t="shared" si="25"/>
        <v>1.3314443739275335E-3</v>
      </c>
      <c r="BG54" s="48">
        <f t="shared" si="26"/>
        <v>-3.719892876863547E-4</v>
      </c>
    </row>
    <row r="55" spans="1:59" x14ac:dyDescent="0.25">
      <c r="A55" s="110">
        <f t="shared" si="2"/>
        <v>55</v>
      </c>
      <c r="B55" s="35">
        <f>+NAC!A56</f>
        <v>44256</v>
      </c>
      <c r="C55" s="24">
        <f ca="1">+NAC_d!CR56</f>
        <v>4.8317700143018616E-2</v>
      </c>
      <c r="D55" s="24">
        <f ca="1">+NAC_d!CH56</f>
        <v>4.5219916479888989E-2</v>
      </c>
      <c r="E55" s="24">
        <f ca="1">+NAC_d!CQ56</f>
        <v>4.8174149822914236E-2</v>
      </c>
      <c r="F55" s="24">
        <f t="shared" ca="1" si="29"/>
        <v>-2.9542333430252476E-3</v>
      </c>
      <c r="H55" s="24">
        <f>+GBA_d!$AB83</f>
        <v>5.2044609665427455E-2</v>
      </c>
      <c r="I55" s="24">
        <f>+GBA_d!$Q83</f>
        <v>5.3591824905963703E-2</v>
      </c>
      <c r="J55" s="24">
        <f>+GBA_d!$Z83</f>
        <v>5.0807202747373159E-2</v>
      </c>
      <c r="K55" s="24">
        <f t="shared" si="30"/>
        <v>2.784622158590544E-3</v>
      </c>
      <c r="M55" s="24">
        <f>+PAM_d!$AB83</f>
        <v>4.8303487276154522E-2</v>
      </c>
      <c r="N55" s="24">
        <f>+PAM_d!$Q83</f>
        <v>4.8598968789415942E-2</v>
      </c>
      <c r="O55" s="24">
        <f>+PAM_d!$Z83</f>
        <v>4.7679560074107785E-2</v>
      </c>
      <c r="P55" s="24">
        <f t="shared" si="31"/>
        <v>9.1940871530815649E-4</v>
      </c>
      <c r="R55" s="24">
        <f>+NOA_d!$AB83</f>
        <v>4.1870202372644716E-2</v>
      </c>
      <c r="S55" s="24">
        <f>+NOA_d!$Q83</f>
        <v>3.9307357981832824E-2</v>
      </c>
      <c r="T55" s="24">
        <f>+NOA_d!$Z83</f>
        <v>4.2577637024102E-2</v>
      </c>
      <c r="U55" s="24">
        <f t="shared" si="32"/>
        <v>-3.2702790422691752E-3</v>
      </c>
      <c r="W55" s="24">
        <f>+NEA_d!$AB83</f>
        <v>3.3287733698130317E-2</v>
      </c>
      <c r="X55" s="24">
        <f>+NEA_d!$Q83</f>
        <v>3.1817696879592239E-2</v>
      </c>
      <c r="Y55" s="24">
        <f>+NEA_d!$Z83</f>
        <v>3.2833871325582908E-2</v>
      </c>
      <c r="Z55" s="24">
        <f t="shared" si="33"/>
        <v>-1.0161744459906696E-3</v>
      </c>
      <c r="AB55" s="24">
        <f>+CUY_d!$AB83</f>
        <v>4.3438290048264605E-2</v>
      </c>
      <c r="AC55" s="24">
        <f>+CUY_d!$Q83</f>
        <v>4.2606724515807715E-2</v>
      </c>
      <c r="AD55" s="24">
        <f>+CUY_d!$Z83</f>
        <v>4.4029435356833346E-2</v>
      </c>
      <c r="AE55" s="24">
        <f t="shared" si="34"/>
        <v>-1.4227108410256317E-3</v>
      </c>
      <c r="AG55" s="24">
        <f>+PAT_d!$AB83</f>
        <v>4.052734375E-2</v>
      </c>
      <c r="AH55" s="24">
        <f>+PAT_d!$Q83</f>
        <v>3.8238593634120521E-2</v>
      </c>
      <c r="AI55" s="24">
        <f>+PAT_d!$Z83</f>
        <v>3.8870249593654593E-2</v>
      </c>
      <c r="AJ55" s="24">
        <f t="shared" si="35"/>
        <v>-6.3165595953407205E-4</v>
      </c>
      <c r="AK55" s="24"/>
      <c r="AL55" s="35">
        <f t="shared" si="27"/>
        <v>44256</v>
      </c>
      <c r="AM55" s="48">
        <f t="shared" ca="1" si="36"/>
        <v>-2.9542333430252476E-3</v>
      </c>
      <c r="AN55" s="48">
        <f t="shared" si="37"/>
        <v>2.784622158590544E-3</v>
      </c>
      <c r="AO55" s="48">
        <f t="shared" si="38"/>
        <v>9.1940871530815649E-4</v>
      </c>
      <c r="AP55" s="48">
        <f t="shared" si="39"/>
        <v>-3.2702790422691752E-3</v>
      </c>
      <c r="AQ55" s="48">
        <f t="shared" si="40"/>
        <v>-1.0161744459906696E-3</v>
      </c>
      <c r="AR55" s="48">
        <f t="shared" si="41"/>
        <v>-1.4227108410256317E-3</v>
      </c>
      <c r="AS55" s="48">
        <f t="shared" si="42"/>
        <v>-6.3165595953407205E-4</v>
      </c>
      <c r="AU55" s="48">
        <f t="shared" si="43"/>
        <v>-3.2702790422691752E-3</v>
      </c>
      <c r="AV55" s="48">
        <f t="shared" si="44"/>
        <v>2.784622158590544E-3</v>
      </c>
      <c r="AY55" s="35">
        <f t="shared" si="28"/>
        <v>44256</v>
      </c>
      <c r="BA55" s="48">
        <f t="shared" ca="1" si="20"/>
        <v>1.2527859610601915E-3</v>
      </c>
      <c r="BB55" s="48">
        <f t="shared" si="21"/>
        <v>1.1024613860014891E-4</v>
      </c>
      <c r="BC55" s="48">
        <f t="shared" si="22"/>
        <v>4.1315999995755748E-4</v>
      </c>
      <c r="BD55" s="48">
        <f t="shared" si="23"/>
        <v>7.6350351972740793E-4</v>
      </c>
      <c r="BE55" s="48">
        <f t="shared" si="24"/>
        <v>6.0984621377544823E-4</v>
      </c>
      <c r="BF55" s="48">
        <f t="shared" si="25"/>
        <v>9.9087854565751044E-4</v>
      </c>
      <c r="BG55" s="48">
        <f t="shared" si="26"/>
        <v>-4.4991238224192004E-4</v>
      </c>
    </row>
    <row r="56" spans="1:59" x14ac:dyDescent="0.25">
      <c r="A56" s="110">
        <f t="shared" si="2"/>
        <v>56</v>
      </c>
      <c r="B56" s="35">
        <f>+NAC!A57</f>
        <v>44287</v>
      </c>
      <c r="C56" s="24">
        <f ca="1">+NAC_d!CR57</f>
        <v>4.1021735148573324E-2</v>
      </c>
      <c r="D56" s="24">
        <f ca="1">+NAC_d!CH57</f>
        <v>4.0984999505748076E-2</v>
      </c>
      <c r="E56" s="24">
        <f ca="1">+NAC_d!CQ57</f>
        <v>4.060451371911844E-2</v>
      </c>
      <c r="F56" s="24">
        <f t="shared" ca="1" si="29"/>
        <v>3.8048578662963628E-4</v>
      </c>
      <c r="H56" s="24">
        <f>+GBA_d!$AB84</f>
        <v>4.0989399293286155E-2</v>
      </c>
      <c r="I56" s="24">
        <f>+GBA_d!$Q84</f>
        <v>4.2691023445596388E-2</v>
      </c>
      <c r="J56" s="24">
        <f>+GBA_d!$Z84</f>
        <v>4.0452089730092622E-2</v>
      </c>
      <c r="K56" s="24">
        <f t="shared" si="30"/>
        <v>2.2389337155037659E-3</v>
      </c>
      <c r="M56" s="24">
        <f>+PAM_d!$AB84</f>
        <v>3.9559451562148906E-2</v>
      </c>
      <c r="N56" s="24">
        <f>+PAM_d!$Q84</f>
        <v>3.9025841644470427E-2</v>
      </c>
      <c r="O56" s="24">
        <f>+PAM_d!$Z84</f>
        <v>3.9048350073793259E-2</v>
      </c>
      <c r="P56" s="24">
        <f t="shared" si="31"/>
        <v>-2.2508429322831702E-5</v>
      </c>
      <c r="R56" s="24">
        <f>+NOA_d!$AB84</f>
        <v>3.99642777405671E-2</v>
      </c>
      <c r="S56" s="24">
        <f>+NOA_d!$Q84</f>
        <v>4.0262929944293813E-2</v>
      </c>
      <c r="T56" s="24">
        <f>+NOA_d!$Z84</f>
        <v>4.0510586472122245E-2</v>
      </c>
      <c r="U56" s="24">
        <f t="shared" si="32"/>
        <v>-2.4765652782843262E-4</v>
      </c>
      <c r="W56" s="24">
        <f>+NEA_d!$AB84</f>
        <v>4.1262135922329968E-2</v>
      </c>
      <c r="X56" s="24">
        <f>+NEA_d!$Q84</f>
        <v>4.0177735500037892E-2</v>
      </c>
      <c r="Y56" s="24">
        <f>+NEA_d!$Z84</f>
        <v>4.3903856463454405E-2</v>
      </c>
      <c r="Z56" s="24">
        <f t="shared" si="33"/>
        <v>-3.7261209634165127E-3</v>
      </c>
      <c r="AB56" s="24">
        <f>+CUY_d!$AB84</f>
        <v>4.1629955947136477E-2</v>
      </c>
      <c r="AC56" s="24">
        <f>+CUY_d!$Q84</f>
        <v>4.2385046022037187E-2</v>
      </c>
      <c r="AD56" s="24">
        <f>+CUY_d!$Z84</f>
        <v>4.115740773201626E-2</v>
      </c>
      <c r="AE56" s="24">
        <f t="shared" si="34"/>
        <v>1.2276382900209271E-3</v>
      </c>
      <c r="AG56" s="24">
        <f>+PAT_d!$AB84</f>
        <v>4.7630220553730673E-2</v>
      </c>
      <c r="AH56" s="24">
        <f>+PAT_d!$Q84</f>
        <v>4.7333392332775448E-2</v>
      </c>
      <c r="AI56" s="24">
        <f>+PAT_d!$Z84</f>
        <v>4.6178828949931638E-2</v>
      </c>
      <c r="AJ56" s="24">
        <f t="shared" si="35"/>
        <v>1.1545633828438095E-3</v>
      </c>
      <c r="AK56" s="24"/>
      <c r="AL56" s="35">
        <f t="shared" si="27"/>
        <v>44287</v>
      </c>
      <c r="AM56" s="48">
        <f t="shared" ca="1" si="36"/>
        <v>3.8048578662963628E-4</v>
      </c>
      <c r="AN56" s="48">
        <f t="shared" si="37"/>
        <v>2.2389337155037659E-3</v>
      </c>
      <c r="AO56" s="48">
        <f t="shared" si="38"/>
        <v>-2.2508429322831702E-5</v>
      </c>
      <c r="AP56" s="48">
        <f t="shared" si="39"/>
        <v>-2.4765652782843262E-4</v>
      </c>
      <c r="AQ56" s="48">
        <f t="shared" si="40"/>
        <v>-3.7261209634165127E-3</v>
      </c>
      <c r="AR56" s="48">
        <f t="shared" si="41"/>
        <v>1.2276382900209271E-3</v>
      </c>
      <c r="AS56" s="48">
        <f t="shared" si="42"/>
        <v>1.1545633828438095E-3</v>
      </c>
      <c r="AU56" s="48">
        <f t="shared" si="43"/>
        <v>-3.7261209634165127E-3</v>
      </c>
      <c r="AV56" s="48">
        <f t="shared" si="44"/>
        <v>2.2389337155037659E-3</v>
      </c>
      <c r="AY56" s="35">
        <f t="shared" si="28"/>
        <v>44287</v>
      </c>
      <c r="BA56" s="48">
        <f t="shared" ca="1" si="20"/>
        <v>6.5813431429282787E-4</v>
      </c>
      <c r="BB56" s="48">
        <f t="shared" si="21"/>
        <v>-1.31028210672716E-4</v>
      </c>
      <c r="BC56" s="48">
        <f t="shared" si="22"/>
        <v>5.4701406324649447E-5</v>
      </c>
      <c r="BD56" s="48">
        <f t="shared" si="23"/>
        <v>4.3365458902600018E-5</v>
      </c>
      <c r="BE56" s="48">
        <f t="shared" si="24"/>
        <v>-1.4923424892112255E-4</v>
      </c>
      <c r="BF56" s="48">
        <f t="shared" si="25"/>
        <v>4.7631211153736919E-4</v>
      </c>
      <c r="BG56" s="48">
        <f t="shared" si="26"/>
        <v>-1.8196633260092465E-4</v>
      </c>
    </row>
    <row r="57" spans="1:59" x14ac:dyDescent="0.25">
      <c r="A57" s="110">
        <f t="shared" si="2"/>
        <v>57</v>
      </c>
      <c r="B57" s="35">
        <f>+NAC!A58</f>
        <v>44317</v>
      </c>
      <c r="C57" s="24">
        <f ca="1">+NAC_d!CR58</f>
        <v>3.311198506630797E-2</v>
      </c>
      <c r="D57" s="24">
        <f ca="1">+NAC_d!CH58</f>
        <v>3.1298663590131115E-2</v>
      </c>
      <c r="E57" s="24">
        <f ca="1">+NAC_d!CQ58</f>
        <v>3.4383788400920601E-2</v>
      </c>
      <c r="F57" s="24">
        <f t="shared" ca="1" si="29"/>
        <v>-3.0851248107894857E-3</v>
      </c>
      <c r="H57" s="24">
        <f>+GBA_d!$AB85</f>
        <v>3.3718035754695785E-2</v>
      </c>
      <c r="I57" s="24">
        <f>+GBA_d!$Q85</f>
        <v>3.0531483965413386E-2</v>
      </c>
      <c r="J57" s="24">
        <f>+GBA_d!$Z85</f>
        <v>3.4922388219532863E-2</v>
      </c>
      <c r="K57" s="24">
        <f t="shared" si="30"/>
        <v>-4.3909042541194765E-3</v>
      </c>
      <c r="M57" s="24">
        <f>+PAM_d!$AB85</f>
        <v>3.2216216216216065E-2</v>
      </c>
      <c r="N57" s="24">
        <f>+PAM_d!$Q85</f>
        <v>3.0922229790093514E-2</v>
      </c>
      <c r="O57" s="24">
        <f>+PAM_d!$Z85</f>
        <v>3.2699838446496043E-2</v>
      </c>
      <c r="P57" s="24">
        <f t="shared" si="31"/>
        <v>-1.7776086564025295E-3</v>
      </c>
      <c r="R57" s="24">
        <f>+NOA_d!$AB85</f>
        <v>3.2417346500643873E-2</v>
      </c>
      <c r="S57" s="24">
        <f>+NOA_d!$Q85</f>
        <v>3.2220225945549963E-2</v>
      </c>
      <c r="T57" s="24">
        <f>+NOA_d!$Z85</f>
        <v>3.3949297680823998E-2</v>
      </c>
      <c r="U57" s="24">
        <f t="shared" si="32"/>
        <v>-1.7290717352740348E-3</v>
      </c>
      <c r="W57" s="24">
        <f>+NEA_d!$AB85</f>
        <v>3.1574486119940737E-2</v>
      </c>
      <c r="X57" s="24">
        <f>+NEA_d!$Q85</f>
        <v>3.1039602614282513E-2</v>
      </c>
      <c r="Y57" s="24">
        <f>+NEA_d!$Z85</f>
        <v>3.3917558905061762E-2</v>
      </c>
      <c r="Z57" s="24">
        <f t="shared" si="33"/>
        <v>-2.8779562907792489E-3</v>
      </c>
      <c r="AB57" s="24">
        <f>+CUY_d!$AB85</f>
        <v>3.637132586170444E-2</v>
      </c>
      <c r="AC57" s="24">
        <f>+CUY_d!$Q85</f>
        <v>3.3825170856177644E-2</v>
      </c>
      <c r="AD57" s="24">
        <f>+CUY_d!$Z85</f>
        <v>4.0019521939129277E-2</v>
      </c>
      <c r="AE57" s="24">
        <f t="shared" si="34"/>
        <v>-6.1943510829516324E-3</v>
      </c>
      <c r="AG57" s="24">
        <f>+PAT_d!$AB85</f>
        <v>3.5162374020156761E-2</v>
      </c>
      <c r="AH57" s="24">
        <f>+PAT_d!$Q85</f>
        <v>3.2251133667131837E-2</v>
      </c>
      <c r="AI57" s="24">
        <f>+PAT_d!$Z85</f>
        <v>3.419293205671492E-2</v>
      </c>
      <c r="AJ57" s="24">
        <f t="shared" si="35"/>
        <v>-1.9417983895830826E-3</v>
      </c>
      <c r="AK57" s="24"/>
      <c r="AL57" s="35">
        <f t="shared" si="27"/>
        <v>44317</v>
      </c>
      <c r="AM57" s="48">
        <f t="shared" ca="1" si="36"/>
        <v>-3.0851248107894857E-3</v>
      </c>
      <c r="AN57" s="48">
        <f t="shared" si="37"/>
        <v>-4.3909042541194765E-3</v>
      </c>
      <c r="AO57" s="48">
        <f t="shared" si="38"/>
        <v>-1.7776086564025295E-3</v>
      </c>
      <c r="AP57" s="48">
        <f t="shared" si="39"/>
        <v>-1.7290717352740348E-3</v>
      </c>
      <c r="AQ57" s="48">
        <f t="shared" si="40"/>
        <v>-2.8779562907792489E-3</v>
      </c>
      <c r="AR57" s="48">
        <f t="shared" si="41"/>
        <v>-6.1943510829516324E-3</v>
      </c>
      <c r="AS57" s="48">
        <f t="shared" si="42"/>
        <v>-1.9417983895830826E-3</v>
      </c>
      <c r="AU57" s="48">
        <f t="shared" si="43"/>
        <v>-6.1943510829516324E-3</v>
      </c>
      <c r="AV57" s="48">
        <f t="shared" si="44"/>
        <v>-1.7290717352740348E-3</v>
      </c>
      <c r="AY57" s="35">
        <f t="shared" si="28"/>
        <v>44317</v>
      </c>
      <c r="BA57" s="48">
        <f t="shared" ca="1" si="20"/>
        <v>5.1980434681832743E-4</v>
      </c>
      <c r="BB57" s="48">
        <f t="shared" si="21"/>
        <v>-3.7198225807610896E-4</v>
      </c>
      <c r="BC57" s="48">
        <f t="shared" si="22"/>
        <v>-1.6897613471289485E-5</v>
      </c>
      <c r="BD57" s="48">
        <f t="shared" si="23"/>
        <v>1.111081484492978E-4</v>
      </c>
      <c r="BE57" s="48">
        <f t="shared" si="24"/>
        <v>7.4247927155046689E-5</v>
      </c>
      <c r="BF57" s="48">
        <f t="shared" si="25"/>
        <v>1.4581620735343304E-4</v>
      </c>
      <c r="BG57" s="48">
        <f t="shared" si="26"/>
        <v>-2.3065176245205357E-4</v>
      </c>
    </row>
    <row r="58" spans="1:59" x14ac:dyDescent="0.25">
      <c r="A58" s="110">
        <f t="shared" si="2"/>
        <v>58</v>
      </c>
      <c r="B58" s="35">
        <f>+NAC!A59</f>
        <v>44348</v>
      </c>
      <c r="C58" s="24">
        <f ca="1">+NAC_d!CR59</f>
        <v>3.1869109140560958E-2</v>
      </c>
      <c r="D58" s="24">
        <f ca="1">+NAC_d!CH59</f>
        <v>3.2076879259715252E-2</v>
      </c>
      <c r="E58" s="24">
        <f ca="1">+NAC_d!CQ59</f>
        <v>3.0976267209688713E-2</v>
      </c>
      <c r="F58" s="24">
        <f t="shared" ca="1" si="29"/>
        <v>1.1006120500265393E-3</v>
      </c>
      <c r="H58" s="24">
        <f>+GBA_d!$AB86</f>
        <v>3.0647985989492144E-2</v>
      </c>
      <c r="I58" s="24">
        <f>+GBA_d!$Q86</f>
        <v>3.2358388338147082E-2</v>
      </c>
      <c r="J58" s="24">
        <f>+GBA_d!$Z86</f>
        <v>2.9442645534295764E-2</v>
      </c>
      <c r="K58" s="24">
        <f t="shared" si="30"/>
        <v>2.9157428038513178E-3</v>
      </c>
      <c r="M58" s="24">
        <f>+PAM_d!$AB86</f>
        <v>3.2467532467532534E-2</v>
      </c>
      <c r="N58" s="24">
        <f>+PAM_d!$Q86</f>
        <v>3.1917784535001381E-2</v>
      </c>
      <c r="O58" s="24">
        <f>+PAM_d!$Z86</f>
        <v>3.2593060985958378E-2</v>
      </c>
      <c r="P58" s="24">
        <f t="shared" si="31"/>
        <v>-6.752764509569964E-4</v>
      </c>
      <c r="R58" s="24">
        <f>+NOA_d!$AB86</f>
        <v>3.2855063422749131E-2</v>
      </c>
      <c r="S58" s="24">
        <f>+NOA_d!$Q86</f>
        <v>3.3107345045187753E-2</v>
      </c>
      <c r="T58" s="24">
        <f>+NOA_d!$Z86</f>
        <v>3.2743651970152943E-2</v>
      </c>
      <c r="U58" s="24">
        <f t="shared" si="32"/>
        <v>3.6369307503480997E-4</v>
      </c>
      <c r="W58" s="24">
        <f>+NEA_d!$AB86</f>
        <v>2.8348397699260452E-2</v>
      </c>
      <c r="X58" s="24">
        <f>+NEA_d!$Q86</f>
        <v>2.8027601467825347E-2</v>
      </c>
      <c r="Y58" s="24">
        <f>+NEA_d!$Z86</f>
        <v>2.7904055240446812E-2</v>
      </c>
      <c r="Z58" s="24">
        <f t="shared" si="33"/>
        <v>1.2354622737853482E-4</v>
      </c>
      <c r="AB58" s="24">
        <f>+CUY_d!$AB86</f>
        <v>3.5502958579881616E-2</v>
      </c>
      <c r="AC58" s="24">
        <f>+CUY_d!$Q86</f>
        <v>3.6755872571373249E-2</v>
      </c>
      <c r="AD58" s="24">
        <f>+CUY_d!$Z86</f>
        <v>3.3656275867908647E-2</v>
      </c>
      <c r="AE58" s="24">
        <f t="shared" si="34"/>
        <v>3.0995967034646021E-3</v>
      </c>
      <c r="AG58" s="24">
        <f>+PAT_d!$AB86</f>
        <v>3.440069234097809E-2</v>
      </c>
      <c r="AH58" s="24">
        <f>+PAT_d!$Q86</f>
        <v>3.3213230235226376E-2</v>
      </c>
      <c r="AI58" s="24">
        <f>+PAT_d!$Z86</f>
        <v>3.4103002479829225E-2</v>
      </c>
      <c r="AJ58" s="24">
        <f t="shared" si="35"/>
        <v>-8.8977224460284887E-4</v>
      </c>
      <c r="AK58" s="24"/>
      <c r="AL58" s="35">
        <f t="shared" si="27"/>
        <v>44348</v>
      </c>
      <c r="AM58" s="48">
        <f t="shared" ca="1" si="36"/>
        <v>1.1006120500265393E-3</v>
      </c>
      <c r="AN58" s="48">
        <f t="shared" si="37"/>
        <v>2.9157428038513178E-3</v>
      </c>
      <c r="AO58" s="48">
        <f t="shared" si="38"/>
        <v>-6.752764509569964E-4</v>
      </c>
      <c r="AP58" s="48">
        <f t="shared" si="39"/>
        <v>3.6369307503480997E-4</v>
      </c>
      <c r="AQ58" s="48">
        <f t="shared" si="40"/>
        <v>1.2354622737853482E-4</v>
      </c>
      <c r="AR58" s="48">
        <f t="shared" si="41"/>
        <v>3.0995967034646021E-3</v>
      </c>
      <c r="AS58" s="48">
        <f t="shared" si="42"/>
        <v>-8.8977224460284887E-4</v>
      </c>
      <c r="AU58" s="48">
        <f t="shared" si="43"/>
        <v>-8.8977224460284887E-4</v>
      </c>
      <c r="AV58" s="48">
        <f t="shared" si="44"/>
        <v>3.0995967034646021E-3</v>
      </c>
      <c r="AY58" s="35">
        <f t="shared" si="28"/>
        <v>44348</v>
      </c>
      <c r="BA58" s="48">
        <f t="shared" ca="1" si="20"/>
        <v>7.6154646073930043E-4</v>
      </c>
      <c r="BB58" s="48">
        <f t="shared" si="21"/>
        <v>8.2097687322424395E-5</v>
      </c>
      <c r="BC58" s="48">
        <f t="shared" si="22"/>
        <v>2.8783882607110362E-4</v>
      </c>
      <c r="BD58" s="48">
        <f t="shared" si="23"/>
        <v>3.1603956842464936E-4</v>
      </c>
      <c r="BE58" s="48">
        <f t="shared" si="24"/>
        <v>2.3170301118794848E-4</v>
      </c>
      <c r="BF58" s="48">
        <f t="shared" si="25"/>
        <v>2.4986134080817735E-4</v>
      </c>
      <c r="BG58" s="48">
        <f t="shared" si="26"/>
        <v>-3.9758246928091784E-4</v>
      </c>
    </row>
    <row r="59" spans="1:59" x14ac:dyDescent="0.25">
      <c r="A59" s="110">
        <f t="shared" si="2"/>
        <v>59</v>
      </c>
      <c r="B59" s="35">
        <f>+NAC!A60</f>
        <v>44378</v>
      </c>
      <c r="C59" s="24">
        <f ca="1">+NAC_d!CR60</f>
        <v>3.0022856677291765E-2</v>
      </c>
      <c r="D59" s="24">
        <f ca="1">+NAC_d!CH60</f>
        <v>2.9491345490875842E-2</v>
      </c>
      <c r="E59" s="24">
        <f ca="1">+NAC_d!CQ60</f>
        <v>3.0512662771043919E-2</v>
      </c>
      <c r="F59" s="24">
        <f t="shared" ca="1" si="29"/>
        <v>-1.021317280168077E-3</v>
      </c>
      <c r="H59" s="24">
        <f>+GBA_d!$AB87</f>
        <v>3.0798640611724659E-2</v>
      </c>
      <c r="I59" s="24">
        <f>+GBA_d!$Q87</f>
        <v>3.0799910002450082E-2</v>
      </c>
      <c r="J59" s="24">
        <f>+GBA_d!$Z87</f>
        <v>3.1228063391350869E-2</v>
      </c>
      <c r="K59" s="24">
        <f t="shared" si="30"/>
        <v>-4.2815338890078714E-4</v>
      </c>
      <c r="M59" s="24">
        <f>+PAM_d!$AB87</f>
        <v>2.8809089064719018E-2</v>
      </c>
      <c r="N59" s="24">
        <f>+PAM_d!$Q87</f>
        <v>2.8277757132106229E-2</v>
      </c>
      <c r="O59" s="24">
        <f>+PAM_d!$Z87</f>
        <v>2.8501304541439287E-2</v>
      </c>
      <c r="P59" s="24">
        <f t="shared" si="31"/>
        <v>-2.2354740933305806E-4</v>
      </c>
      <c r="R59" s="24">
        <f>+NOA_d!$AB87</f>
        <v>2.7582041473726671E-2</v>
      </c>
      <c r="S59" s="24">
        <f>+NOA_d!$Q87</f>
        <v>2.7244127026205156E-2</v>
      </c>
      <c r="T59" s="24">
        <f>+NOA_d!$Z87</f>
        <v>2.7930779586378129E-2</v>
      </c>
      <c r="U59" s="24">
        <f t="shared" si="32"/>
        <v>-6.8665256017297338E-4</v>
      </c>
      <c r="W59" s="24">
        <f>+NEA_d!$AB87</f>
        <v>2.9764282860567315E-2</v>
      </c>
      <c r="X59" s="24">
        <f>+NEA_d!$Q87</f>
        <v>2.9732051954658667E-2</v>
      </c>
      <c r="Y59" s="24">
        <f>+NEA_d!$Z87</f>
        <v>3.0654128740769782E-2</v>
      </c>
      <c r="Z59" s="24">
        <f t="shared" si="33"/>
        <v>-9.2207678611111454E-4</v>
      </c>
      <c r="AB59" s="24">
        <f>+CUY_d!$AB87</f>
        <v>3.1527093596059208E-2</v>
      </c>
      <c r="AC59" s="24">
        <f>+CUY_d!$Q87</f>
        <v>3.1408723243512515E-2</v>
      </c>
      <c r="AD59" s="24">
        <f>+CUY_d!$Z87</f>
        <v>3.1550458253612801E-2</v>
      </c>
      <c r="AE59" s="24">
        <f t="shared" si="34"/>
        <v>-1.4173501010028566E-4</v>
      </c>
      <c r="AG59" s="24">
        <f>+PAT_d!$AB87</f>
        <v>3.3465802133444855E-2</v>
      </c>
      <c r="AH59" s="24">
        <f>+PAT_d!$Q87</f>
        <v>3.4681064226356417E-2</v>
      </c>
      <c r="AI59" s="24">
        <f>+PAT_d!$Z87</f>
        <v>3.3086287401883796E-2</v>
      </c>
      <c r="AJ59" s="24">
        <f t="shared" si="35"/>
        <v>1.5947768244726213E-3</v>
      </c>
      <c r="AK59" s="24"/>
      <c r="AL59" s="35">
        <f t="shared" si="27"/>
        <v>44378</v>
      </c>
      <c r="AM59" s="48">
        <f t="shared" ca="1" si="36"/>
        <v>-1.021317280168077E-3</v>
      </c>
      <c r="AN59" s="48">
        <f t="shared" si="37"/>
        <v>-4.2815338890078714E-4</v>
      </c>
      <c r="AO59" s="48">
        <f t="shared" si="38"/>
        <v>-2.2354740933305806E-4</v>
      </c>
      <c r="AP59" s="48">
        <f t="shared" si="39"/>
        <v>-6.8665256017297338E-4</v>
      </c>
      <c r="AQ59" s="48">
        <f t="shared" si="40"/>
        <v>-9.2207678611111454E-4</v>
      </c>
      <c r="AR59" s="48">
        <f t="shared" si="41"/>
        <v>-1.4173501010028566E-4</v>
      </c>
      <c r="AS59" s="48">
        <f t="shared" si="42"/>
        <v>1.5947768244726213E-3</v>
      </c>
      <c r="AU59" s="48">
        <f t="shared" si="43"/>
        <v>-9.2207678611111454E-4</v>
      </c>
      <c r="AV59" s="48">
        <f t="shared" si="44"/>
        <v>1.5947768244726213E-3</v>
      </c>
      <c r="AY59" s="35">
        <f t="shared" si="28"/>
        <v>44378</v>
      </c>
      <c r="BA59" s="48">
        <f t="shared" ca="1" si="20"/>
        <v>8.3574213367670902E-4</v>
      </c>
      <c r="BB59" s="48">
        <f t="shared" si="21"/>
        <v>2.4044715788231383E-4</v>
      </c>
      <c r="BC59" s="48">
        <f t="shared" si="22"/>
        <v>4.96477200113421E-4</v>
      </c>
      <c r="BD59" s="48">
        <f t="shared" si="23"/>
        <v>7.5327195107614353E-4</v>
      </c>
      <c r="BE59" s="48">
        <f t="shared" si="24"/>
        <v>4.3321389818349693E-4</v>
      </c>
      <c r="BF59" s="48">
        <f t="shared" si="25"/>
        <v>4.141956680073407E-4</v>
      </c>
      <c r="BG59" s="48">
        <f t="shared" si="26"/>
        <v>-8.9335372627378604E-5</v>
      </c>
    </row>
    <row r="60" spans="1:59" x14ac:dyDescent="0.25">
      <c r="A60" s="110">
        <f t="shared" si="2"/>
        <v>60</v>
      </c>
      <c r="B60" s="35">
        <f>+NAC!A61</f>
        <v>44409</v>
      </c>
      <c r="C60" s="24">
        <f ca="1">+NAC_d!CR61</f>
        <v>2.4795429516064171E-2</v>
      </c>
      <c r="D60" s="24">
        <f ca="1">+NAC_d!CH61</f>
        <v>2.2226825182387167E-2</v>
      </c>
      <c r="E60" s="24">
        <f ca="1">+NAC_d!CQ61</f>
        <v>2.737299155025541E-2</v>
      </c>
      <c r="F60" s="24">
        <f t="shared" ca="1" si="29"/>
        <v>-5.1461663678682434E-3</v>
      </c>
      <c r="H60" s="24">
        <f>+GBA_d!$AB88</f>
        <v>2.5963321656707228E-2</v>
      </c>
      <c r="I60" s="24">
        <f>+GBA_d!$Q88</f>
        <v>2.3115019867839814E-2</v>
      </c>
      <c r="J60" s="24">
        <f>+GBA_d!$Z88</f>
        <v>2.7946397379209786E-2</v>
      </c>
      <c r="K60" s="24">
        <f t="shared" si="30"/>
        <v>-4.831377511369972E-3</v>
      </c>
      <c r="M60" s="24">
        <f>+PAM_d!$AB88</f>
        <v>2.2480773023072276E-2</v>
      </c>
      <c r="N60" s="24">
        <f>+PAM_d!$Q88</f>
        <v>2.0085022007668485E-2</v>
      </c>
      <c r="O60" s="24">
        <f>+PAM_d!$Z88</f>
        <v>2.5131999379068404E-2</v>
      </c>
      <c r="P60" s="24">
        <f t="shared" si="31"/>
        <v>-5.0469773713999189E-3</v>
      </c>
      <c r="R60" s="24">
        <f>+NOA_d!$AB88</f>
        <v>2.3902821316614586E-2</v>
      </c>
      <c r="S60" s="24">
        <f>+NOA_d!$Q88</f>
        <v>2.1759399815941105E-2</v>
      </c>
      <c r="T60" s="24">
        <f>+NOA_d!$Z88</f>
        <v>2.5750992726686794E-2</v>
      </c>
      <c r="U60" s="24">
        <f t="shared" si="32"/>
        <v>-3.9915929107456893E-3</v>
      </c>
      <c r="W60" s="24">
        <f>+NEA_d!$AB88</f>
        <v>2.7546071774975811E-2</v>
      </c>
      <c r="X60" s="24">
        <f>+NEA_d!$Q88</f>
        <v>2.6015208070075513E-2</v>
      </c>
      <c r="Y60" s="24">
        <f>+NEA_d!$Z88</f>
        <v>2.9140311038202915E-2</v>
      </c>
      <c r="Z60" s="24">
        <f t="shared" si="33"/>
        <v>-3.1251029681274023E-3</v>
      </c>
      <c r="AB60" s="24">
        <f>+CUY_d!$AB88</f>
        <v>1.7765042979942525E-2</v>
      </c>
      <c r="AC60" s="24">
        <f>+CUY_d!$Q88</f>
        <v>1.5676747550519066E-2</v>
      </c>
      <c r="AD60" s="24">
        <f>+CUY_d!$Z88</f>
        <v>2.0318803824655562E-2</v>
      </c>
      <c r="AE60" s="24">
        <f t="shared" si="34"/>
        <v>-4.6420562741364968E-3</v>
      </c>
      <c r="AG60" s="24">
        <f>+PAT_d!$AB88</f>
        <v>3.4203602509613296E-2</v>
      </c>
      <c r="AH60" s="24">
        <f>+PAT_d!$Q88</f>
        <v>3.3463028659335148E-2</v>
      </c>
      <c r="AI60" s="24">
        <f>+PAT_d!$Z88</f>
        <v>3.4648125542226182E-2</v>
      </c>
      <c r="AJ60" s="24">
        <f t="shared" si="35"/>
        <v>-1.1850968828910347E-3</v>
      </c>
      <c r="AK60" s="24"/>
      <c r="AL60" s="35">
        <f t="shared" si="27"/>
        <v>44409</v>
      </c>
      <c r="AM60" s="48">
        <f t="shared" ca="1" si="36"/>
        <v>-5.1461663678682434E-3</v>
      </c>
      <c r="AN60" s="48">
        <f t="shared" si="37"/>
        <v>-4.831377511369972E-3</v>
      </c>
      <c r="AO60" s="48">
        <f t="shared" si="38"/>
        <v>-5.0469773713999189E-3</v>
      </c>
      <c r="AP60" s="48">
        <f t="shared" si="39"/>
        <v>-3.9915929107456893E-3</v>
      </c>
      <c r="AQ60" s="48">
        <f t="shared" si="40"/>
        <v>-3.1251029681274023E-3</v>
      </c>
      <c r="AR60" s="48">
        <f t="shared" si="41"/>
        <v>-4.6420562741364968E-3</v>
      </c>
      <c r="AS60" s="48">
        <f t="shared" si="42"/>
        <v>-1.1850968828910347E-3</v>
      </c>
      <c r="AU60" s="48">
        <f t="shared" si="43"/>
        <v>-5.0469773713999189E-3</v>
      </c>
      <c r="AV60" s="48">
        <f t="shared" si="44"/>
        <v>-1.1850968828910347E-3</v>
      </c>
      <c r="AY60" s="35">
        <f t="shared" si="28"/>
        <v>44409</v>
      </c>
      <c r="BA60" s="48">
        <f t="shared" ca="1" si="20"/>
        <v>3.7312411221394431E-4</v>
      </c>
      <c r="BB60" s="48">
        <f t="shared" si="21"/>
        <v>-3.6816114138702821E-4</v>
      </c>
      <c r="BC60" s="48">
        <f t="shared" si="22"/>
        <v>-2.8143939251046302E-5</v>
      </c>
      <c r="BD60" s="48">
        <f t="shared" si="23"/>
        <v>3.5889691227009024E-4</v>
      </c>
      <c r="BE60" s="48">
        <f t="shared" si="24"/>
        <v>1.0868735710754344E-4</v>
      </c>
      <c r="BF60" s="48">
        <f t="shared" si="25"/>
        <v>-1.1025238763001655E-4</v>
      </c>
      <c r="BG60" s="48">
        <f t="shared" si="26"/>
        <v>-1.4181626663426852E-4</v>
      </c>
    </row>
    <row r="61" spans="1:59" x14ac:dyDescent="0.25">
      <c r="A61" s="110">
        <f t="shared" si="2"/>
        <v>61</v>
      </c>
      <c r="B61" s="35">
        <f>+NAC!A62</f>
        <v>44440</v>
      </c>
      <c r="C61" s="24">
        <f ca="1">+NAC_d!CR62</f>
        <v>3.5492577984684193E-2</v>
      </c>
      <c r="D61" s="24">
        <f ca="1">+NAC_d!CH62</f>
        <v>3.3403431127125405E-2</v>
      </c>
      <c r="E61" s="24">
        <f ca="1">+NAC_d!CQ62</f>
        <v>3.6959656131207108E-2</v>
      </c>
      <c r="F61" s="24">
        <f t="shared" ca="1" si="29"/>
        <v>-3.5562250040817034E-3</v>
      </c>
      <c r="H61" s="24">
        <f>+GBA_d!$AB89</f>
        <v>3.8361116690098562E-2</v>
      </c>
      <c r="I61" s="24">
        <f>+GBA_d!$Q89</f>
        <v>3.7391159143149055E-2</v>
      </c>
      <c r="J61" s="24">
        <f>+GBA_d!$Z89</f>
        <v>3.8847700748657621E-2</v>
      </c>
      <c r="K61" s="24">
        <f t="shared" si="30"/>
        <v>-1.4565416055085656E-3</v>
      </c>
      <c r="M61" s="24">
        <f>+PAM_d!$AB89</f>
        <v>3.4136933461909491E-2</v>
      </c>
      <c r="N61" s="24">
        <f>+PAM_d!$Q89</f>
        <v>3.3779348278517807E-2</v>
      </c>
      <c r="O61" s="24">
        <f>+PAM_d!$Z89</f>
        <v>3.5118840862972345E-2</v>
      </c>
      <c r="P61" s="24">
        <f t="shared" si="31"/>
        <v>-1.339492584454538E-3</v>
      </c>
      <c r="R61" s="24">
        <f>+NOA_d!$AB89</f>
        <v>3.2529659395331034E-2</v>
      </c>
      <c r="S61" s="24">
        <f>+NOA_d!$Q89</f>
        <v>3.164844710562531E-2</v>
      </c>
      <c r="T61" s="24">
        <f>+NOA_d!$Z89</f>
        <v>3.2556003134996514E-2</v>
      </c>
      <c r="U61" s="24">
        <f t="shared" si="32"/>
        <v>-9.0755602937120372E-4</v>
      </c>
      <c r="W61" s="24">
        <f>+NEA_d!$AB89</f>
        <v>2.8317915801397087E-2</v>
      </c>
      <c r="X61" s="24">
        <f>+NEA_d!$Q89</f>
        <v>2.7804684009360203E-2</v>
      </c>
      <c r="Y61" s="24">
        <f>+NEA_d!$Z89</f>
        <v>2.8724715176311921E-2</v>
      </c>
      <c r="Z61" s="24">
        <f t="shared" si="33"/>
        <v>-9.2003116695171805E-4</v>
      </c>
      <c r="AB61" s="24">
        <f>+CUY_d!$AB89</f>
        <v>2.871621621621645E-2</v>
      </c>
      <c r="AC61" s="24">
        <f>+CUY_d!$Q89</f>
        <v>2.9144909710419498E-2</v>
      </c>
      <c r="AD61" s="24">
        <f>+CUY_d!$Z89</f>
        <v>2.7446269164607351E-2</v>
      </c>
      <c r="AE61" s="24">
        <f t="shared" si="34"/>
        <v>1.6986405458121467E-3</v>
      </c>
      <c r="AG61" s="24">
        <f>+PAT_d!$AB89</f>
        <v>3.7377690802348429E-2</v>
      </c>
      <c r="AH61" s="24">
        <f>+PAT_d!$Q89</f>
        <v>3.7801809013923826E-2</v>
      </c>
      <c r="AI61" s="24">
        <f>+PAT_d!$Z89</f>
        <v>3.7838735806612345E-2</v>
      </c>
      <c r="AJ61" s="24">
        <f t="shared" si="35"/>
        <v>-3.6926792688518617E-5</v>
      </c>
      <c r="AK61" s="24"/>
      <c r="AL61" s="35">
        <f t="shared" si="27"/>
        <v>44440</v>
      </c>
      <c r="AM61" s="48">
        <f t="shared" ca="1" si="36"/>
        <v>-3.5562250040817034E-3</v>
      </c>
      <c r="AN61" s="48">
        <f t="shared" si="37"/>
        <v>-1.4565416055085656E-3</v>
      </c>
      <c r="AO61" s="48">
        <f t="shared" si="38"/>
        <v>-1.339492584454538E-3</v>
      </c>
      <c r="AP61" s="48">
        <f t="shared" si="39"/>
        <v>-9.0755602937120372E-4</v>
      </c>
      <c r="AQ61" s="48">
        <f t="shared" si="40"/>
        <v>-9.2003116695171805E-4</v>
      </c>
      <c r="AR61" s="48">
        <f t="shared" si="41"/>
        <v>1.6986405458121467E-3</v>
      </c>
      <c r="AS61" s="48">
        <f t="shared" si="42"/>
        <v>-3.6926792688518617E-5</v>
      </c>
      <c r="AU61" s="48">
        <f t="shared" si="43"/>
        <v>-1.4565416055085656E-3</v>
      </c>
      <c r="AV61" s="48">
        <f t="shared" si="44"/>
        <v>1.6986405458121467E-3</v>
      </c>
      <c r="AY61" s="35">
        <f t="shared" si="28"/>
        <v>44440</v>
      </c>
      <c r="BA61" s="48">
        <f t="shared" ca="1" si="20"/>
        <v>-1.0061646127057511E-4</v>
      </c>
      <c r="BB61" s="48">
        <f t="shared" si="21"/>
        <v>-6.3912974465742589E-4</v>
      </c>
      <c r="BC61" s="48">
        <f t="shared" si="22"/>
        <v>-1.6986326179389369E-4</v>
      </c>
      <c r="BD61" s="48">
        <f t="shared" si="23"/>
        <v>-5.7939625690746803E-6</v>
      </c>
      <c r="BE61" s="48">
        <f t="shared" si="24"/>
        <v>-1.2213569808849911E-5</v>
      </c>
      <c r="BF61" s="48">
        <f t="shared" si="25"/>
        <v>-2.2925284542981336E-4</v>
      </c>
      <c r="BG61" s="48">
        <f t="shared" si="26"/>
        <v>-2.6229721464423222E-4</v>
      </c>
    </row>
    <row r="62" spans="1:59" x14ac:dyDescent="0.25">
      <c r="A62" s="110">
        <f t="shared" si="2"/>
        <v>62</v>
      </c>
      <c r="B62" s="35">
        <f>+NAC!A63</f>
        <v>44470</v>
      </c>
      <c r="C62" s="24">
        <f ca="1">+NAC_d!CR63</f>
        <v>3.5019649342650672E-2</v>
      </c>
      <c r="D62" s="24">
        <f ca="1">+NAC_d!CH63</f>
        <v>3.4342453681231566E-2</v>
      </c>
      <c r="E62" s="24">
        <f ca="1">+NAC_d!CQ63</f>
        <v>3.5763641856566775E-2</v>
      </c>
      <c r="F62" s="24">
        <f t="shared" ca="1" si="29"/>
        <v>-1.4211881753352085E-3</v>
      </c>
      <c r="H62" s="24">
        <f>+GBA_d!$AB90</f>
        <v>3.771760154738879E-2</v>
      </c>
      <c r="I62" s="24">
        <f>+GBA_d!$Q90</f>
        <v>3.7099499437701633E-2</v>
      </c>
      <c r="J62" s="24">
        <f>+GBA_d!$Z90</f>
        <v>3.8303067477844399E-2</v>
      </c>
      <c r="K62" s="24">
        <f t="shared" si="30"/>
        <v>-1.2035680401427662E-3</v>
      </c>
      <c r="M62" s="24">
        <f>+PAM_d!$AB90</f>
        <v>3.3942558746736129E-2</v>
      </c>
      <c r="N62" s="24">
        <f>+PAM_d!$Q90</f>
        <v>3.4078396387325016E-2</v>
      </c>
      <c r="O62" s="24">
        <f>+PAM_d!$Z90</f>
        <v>3.4012525727546095E-2</v>
      </c>
      <c r="P62" s="24">
        <f t="shared" si="31"/>
        <v>6.5870659778921592E-5</v>
      </c>
      <c r="R62" s="24">
        <f>+NOA_d!$AB90</f>
        <v>3.2060785767234812E-2</v>
      </c>
      <c r="S62" s="24">
        <f>+NOA_d!$Q90</f>
        <v>3.2817122336898263E-2</v>
      </c>
      <c r="T62" s="24">
        <f>+NOA_d!$Z90</f>
        <v>3.0499088689155185E-2</v>
      </c>
      <c r="U62" s="24">
        <f t="shared" si="32"/>
        <v>2.3180336477430785E-3</v>
      </c>
      <c r="W62" s="24">
        <f>+NEA_d!$AB90</f>
        <v>3.5065173489994272E-2</v>
      </c>
      <c r="X62" s="24">
        <f>+NEA_d!$Q90</f>
        <v>3.4767041465616266E-2</v>
      </c>
      <c r="Y62" s="24">
        <f>+NEA_d!$Z90</f>
        <v>3.7980386350242146E-2</v>
      </c>
      <c r="Z62" s="24">
        <f t="shared" si="33"/>
        <v>-3.2133448846258794E-3</v>
      </c>
      <c r="AB62" s="24">
        <f>+CUY_d!$AB90</f>
        <v>3.1198686371100237E-2</v>
      </c>
      <c r="AC62" s="24">
        <f>+CUY_d!$Q90</f>
        <v>2.9771974461246353E-2</v>
      </c>
      <c r="AD62" s="24">
        <f>+CUY_d!$Z90</f>
        <v>3.2335420330385833E-2</v>
      </c>
      <c r="AE62" s="24">
        <f t="shared" si="34"/>
        <v>-2.5634458691394801E-3</v>
      </c>
      <c r="AG62" s="24">
        <f>+PAT_d!$AB90</f>
        <v>2.8673835125447855E-2</v>
      </c>
      <c r="AH62" s="24">
        <f>+PAT_d!$Q90</f>
        <v>2.8194266821865988E-2</v>
      </c>
      <c r="AI62" s="24">
        <f>+PAT_d!$Z90</f>
        <v>2.8374780828476887E-2</v>
      </c>
      <c r="AJ62" s="24">
        <f t="shared" si="35"/>
        <v>-1.80514006610899E-4</v>
      </c>
      <c r="AK62" s="24"/>
      <c r="AL62" s="35">
        <f t="shared" si="27"/>
        <v>44470</v>
      </c>
      <c r="AM62" s="48">
        <f t="shared" ca="1" si="36"/>
        <v>-1.4211881753352085E-3</v>
      </c>
      <c r="AN62" s="48">
        <f t="shared" si="37"/>
        <v>-1.2035680401427662E-3</v>
      </c>
      <c r="AO62" s="48">
        <f t="shared" si="38"/>
        <v>6.5870659778921592E-5</v>
      </c>
      <c r="AP62" s="48">
        <f t="shared" si="39"/>
        <v>2.3180336477430785E-3</v>
      </c>
      <c r="AQ62" s="48">
        <f t="shared" si="40"/>
        <v>-3.2133448846258794E-3</v>
      </c>
      <c r="AR62" s="48">
        <f t="shared" si="41"/>
        <v>-2.5634458691394801E-3</v>
      </c>
      <c r="AS62" s="48">
        <f t="shared" si="42"/>
        <v>-1.80514006610899E-4</v>
      </c>
      <c r="AU62" s="48">
        <f t="shared" si="43"/>
        <v>-3.2133448846258794E-3</v>
      </c>
      <c r="AV62" s="48">
        <f t="shared" si="44"/>
        <v>2.3180336477430785E-3</v>
      </c>
      <c r="AY62" s="35">
        <f t="shared" si="28"/>
        <v>44470</v>
      </c>
      <c r="BA62" s="48">
        <f t="shared" ca="1" si="20"/>
        <v>-5.817812861289573E-4</v>
      </c>
      <c r="BB62" s="48">
        <f t="shared" si="21"/>
        <v>-1.1041476045375309E-3</v>
      </c>
      <c r="BC62" s="48">
        <f t="shared" si="22"/>
        <v>-3.5597426279589578E-4</v>
      </c>
      <c r="BD62" s="48">
        <f t="shared" si="23"/>
        <v>-3.416088292030513E-4</v>
      </c>
      <c r="BE62" s="48">
        <f t="shared" si="24"/>
        <v>-4.3549828790232875E-4</v>
      </c>
      <c r="BF62" s="48">
        <f t="shared" si="25"/>
        <v>-5.5230676348846008E-4</v>
      </c>
      <c r="BG62" s="48">
        <f t="shared" si="26"/>
        <v>-5.3610449262016713E-4</v>
      </c>
    </row>
    <row r="63" spans="1:59" x14ac:dyDescent="0.25">
      <c r="A63" s="110">
        <f t="shared" si="2"/>
        <v>63</v>
      </c>
      <c r="B63" s="35">
        <f>+NAC!A64</f>
        <v>44501</v>
      </c>
      <c r="C63" s="24">
        <f ca="1">+NAC_d!CR64</f>
        <v>2.5111367712763233E-2</v>
      </c>
      <c r="D63" s="24">
        <f ca="1">+NAC_d!CH64</f>
        <v>2.5489680781296986E-2</v>
      </c>
      <c r="E63" s="24">
        <f ca="1">+NAC_d!CQ64</f>
        <v>2.5235037669681271E-2</v>
      </c>
      <c r="F63" s="24">
        <f t="shared" ca="1" si="29"/>
        <v>2.5464311161571551E-4</v>
      </c>
      <c r="H63" s="24">
        <f>+GBA_d!$AB91</f>
        <v>2.2739981360671013E-2</v>
      </c>
      <c r="I63" s="24">
        <f>+GBA_d!$Q91</f>
        <v>2.1179032684137677E-2</v>
      </c>
      <c r="J63" s="24">
        <f>+GBA_d!$Z91</f>
        <v>2.368435376256639E-2</v>
      </c>
      <c r="K63" s="24">
        <f t="shared" si="30"/>
        <v>-2.5053210784287128E-3</v>
      </c>
      <c r="M63" s="24">
        <f>+PAM_d!$AB91</f>
        <v>2.813852813852824E-2</v>
      </c>
      <c r="N63" s="24">
        <f>+PAM_d!$Q91</f>
        <v>2.7921377192223318E-2</v>
      </c>
      <c r="O63" s="24">
        <f>+PAM_d!$Z91</f>
        <v>2.8513322059227075E-2</v>
      </c>
      <c r="P63" s="24">
        <f t="shared" si="31"/>
        <v>-5.9194486700375748E-4</v>
      </c>
      <c r="R63" s="24">
        <f>+NOA_d!$AB91</f>
        <v>2.6396121386245364E-2</v>
      </c>
      <c r="S63" s="24">
        <f>+NOA_d!$Q91</f>
        <v>2.6367681955992595E-2</v>
      </c>
      <c r="T63" s="24">
        <f>+NOA_d!$Z91</f>
        <v>2.6620942665931846E-2</v>
      </c>
      <c r="U63" s="24">
        <f t="shared" si="32"/>
        <v>-2.5326070993925143E-4</v>
      </c>
      <c r="W63" s="24">
        <f>+NEA_d!$AB91</f>
        <v>2.9797800638524441E-2</v>
      </c>
      <c r="X63" s="24">
        <f>+NEA_d!$Q91</f>
        <v>2.9348172225022839E-2</v>
      </c>
      <c r="Y63" s="24">
        <f>+NEA_d!$Z91</f>
        <v>3.2512560177108796E-2</v>
      </c>
      <c r="Z63" s="24">
        <f t="shared" si="33"/>
        <v>-3.1643879520859564E-3</v>
      </c>
      <c r="AB63" s="24">
        <f>+CUY_d!$AB91</f>
        <v>2.636234961075723E-2</v>
      </c>
      <c r="AC63" s="24">
        <f>+CUY_d!$Q91</f>
        <v>2.597232926486126E-2</v>
      </c>
      <c r="AD63" s="24">
        <f>+CUY_d!$Z91</f>
        <v>2.707505961608736E-2</v>
      </c>
      <c r="AE63" s="24">
        <f t="shared" si="34"/>
        <v>-1.1027303512261E-3</v>
      </c>
      <c r="AG63" s="24">
        <f>+PAT_d!$AB91</f>
        <v>2.1822849807445532E-2</v>
      </c>
      <c r="AH63" s="24">
        <f>+PAT_d!$Q91</f>
        <v>2.0323346068679582E-2</v>
      </c>
      <c r="AI63" s="24">
        <f>+PAT_d!$Z91</f>
        <v>2.2258416347153087E-2</v>
      </c>
      <c r="AJ63" s="24">
        <f t="shared" si="35"/>
        <v>-1.9350702784735052E-3</v>
      </c>
      <c r="AK63" s="24"/>
      <c r="AL63" s="35">
        <f t="shared" si="27"/>
        <v>44501</v>
      </c>
      <c r="AM63" s="48">
        <f t="shared" ca="1" si="36"/>
        <v>2.5464311161571551E-4</v>
      </c>
      <c r="AN63" s="48">
        <f t="shared" si="37"/>
        <v>-2.5053210784287128E-3</v>
      </c>
      <c r="AO63" s="48">
        <f t="shared" si="38"/>
        <v>-5.9194486700375748E-4</v>
      </c>
      <c r="AP63" s="48">
        <f t="shared" si="39"/>
        <v>-2.5326070993925143E-4</v>
      </c>
      <c r="AQ63" s="48">
        <f t="shared" si="40"/>
        <v>-3.1643879520859564E-3</v>
      </c>
      <c r="AR63" s="48">
        <f t="shared" si="41"/>
        <v>-1.1027303512261E-3</v>
      </c>
      <c r="AS63" s="48">
        <f t="shared" si="42"/>
        <v>-1.9350702784735052E-3</v>
      </c>
      <c r="AU63" s="48">
        <f t="shared" si="43"/>
        <v>-3.1643879520859564E-3</v>
      </c>
      <c r="AV63" s="48">
        <f t="shared" si="44"/>
        <v>-2.5326070993925143E-4</v>
      </c>
      <c r="AY63" s="35">
        <f t="shared" si="28"/>
        <v>44501</v>
      </c>
      <c r="BA63" s="48">
        <f t="shared" ca="1" si="20"/>
        <v>-4.8200394486112391E-4</v>
      </c>
      <c r="BB63" s="48">
        <f t="shared" si="21"/>
        <v>-9.4180593262884382E-4</v>
      </c>
      <c r="BC63" s="48">
        <f t="shared" si="22"/>
        <v>-3.9830015604948771E-4</v>
      </c>
      <c r="BD63" s="48">
        <f t="shared" si="23"/>
        <v>2.1841775964222727E-5</v>
      </c>
      <c r="BE63" s="48">
        <f t="shared" si="24"/>
        <v>-5.5358086987324551E-4</v>
      </c>
      <c r="BF63" s="48">
        <f t="shared" si="25"/>
        <v>-5.9232279319595038E-4</v>
      </c>
      <c r="BG63" s="48">
        <f t="shared" si="26"/>
        <v>-8.2473795962552854E-4</v>
      </c>
    </row>
    <row r="64" spans="1:59" x14ac:dyDescent="0.25">
      <c r="A64" s="110">
        <f t="shared" si="2"/>
        <v>64</v>
      </c>
      <c r="B64" s="35">
        <f>+NAC!A65</f>
        <v>44531</v>
      </c>
      <c r="C64" s="24">
        <f ca="1">+NAC_d!CR65</f>
        <v>3.8144355995982426E-2</v>
      </c>
      <c r="D64" s="24">
        <f ca="1">+NAC_d!CH65</f>
        <v>4.0721589793050406E-2</v>
      </c>
      <c r="E64" s="24">
        <f ca="1">+NAC_d!CQ65</f>
        <v>3.7339741255085546E-2</v>
      </c>
      <c r="F64" s="24">
        <f t="shared" ca="1" si="29"/>
        <v>3.38184853796486E-3</v>
      </c>
      <c r="H64" s="24">
        <f>+GBA_d!$AB92</f>
        <v>4.0641516311281212E-2</v>
      </c>
      <c r="I64" s="24">
        <f>+GBA_d!$Q92</f>
        <v>4.0464976026632238E-2</v>
      </c>
      <c r="J64" s="24">
        <f>+GBA_d!$Z92</f>
        <v>3.9873178424848277E-2</v>
      </c>
      <c r="K64" s="24">
        <f t="shared" si="30"/>
        <v>5.9179760178396101E-4</v>
      </c>
      <c r="M64" s="24">
        <f>+PAM_d!$AB92</f>
        <v>3.5263157894736885E-2</v>
      </c>
      <c r="N64" s="24">
        <f>+PAM_d!$Q92</f>
        <v>3.8181177097826202E-2</v>
      </c>
      <c r="O64" s="24">
        <f>+PAM_d!$Z92</f>
        <v>3.3959273488141095E-2</v>
      </c>
      <c r="P64" s="24">
        <f t="shared" si="31"/>
        <v>4.221903609685107E-3</v>
      </c>
      <c r="R64" s="24">
        <f>+NOA_d!$AB92</f>
        <v>4.0412876137158937E-2</v>
      </c>
      <c r="S64" s="24">
        <f>+NOA_d!$Q92</f>
        <v>4.1965768287188565E-2</v>
      </c>
      <c r="T64" s="24">
        <f>+NOA_d!$Z92</f>
        <v>3.8603215722224249E-2</v>
      </c>
      <c r="U64" s="24">
        <f t="shared" si="32"/>
        <v>3.3625525649643162E-3</v>
      </c>
      <c r="W64" s="24">
        <f>+NEA_d!$AB92</f>
        <v>4.4092318291422794E-2</v>
      </c>
      <c r="X64" s="24">
        <f>+NEA_d!$Q92</f>
        <v>4.6696833412375405E-2</v>
      </c>
      <c r="Y64" s="24">
        <f>+NEA_d!$Z92</f>
        <v>4.3821652217320262E-2</v>
      </c>
      <c r="Z64" s="24">
        <f t="shared" si="33"/>
        <v>2.8751811950551431E-3</v>
      </c>
      <c r="AB64" s="24">
        <f>+CUY_d!$AB92</f>
        <v>3.913118427857265E-2</v>
      </c>
      <c r="AC64" s="24">
        <f>+CUY_d!$Q92</f>
        <v>4.1467782313348911E-2</v>
      </c>
      <c r="AD64" s="24">
        <f>+CUY_d!$Z92</f>
        <v>3.7188003437387707E-2</v>
      </c>
      <c r="AE64" s="24">
        <f t="shared" si="34"/>
        <v>4.2797788759612043E-3</v>
      </c>
      <c r="AG64" s="24">
        <f>+PAT_d!$AB92</f>
        <v>3.1048097631012128E-2</v>
      </c>
      <c r="AH64" s="24">
        <f>+PAT_d!$Q92</f>
        <v>3.0994258369035244E-2</v>
      </c>
      <c r="AI64" s="24">
        <f>+PAT_d!$Z92</f>
        <v>3.071668317264975E-2</v>
      </c>
      <c r="AJ64" s="24">
        <f t="shared" si="35"/>
        <v>2.7757519638549333E-4</v>
      </c>
      <c r="AK64" s="24"/>
      <c r="AL64" s="35">
        <f t="shared" si="27"/>
        <v>44531</v>
      </c>
      <c r="AM64" s="48">
        <f t="shared" ca="1" si="36"/>
        <v>3.38184853796486E-3</v>
      </c>
      <c r="AN64" s="48">
        <f t="shared" si="37"/>
        <v>5.9179760178396101E-4</v>
      </c>
      <c r="AO64" s="48">
        <f t="shared" si="38"/>
        <v>4.221903609685107E-3</v>
      </c>
      <c r="AP64" s="48">
        <f t="shared" si="39"/>
        <v>3.3625525649643162E-3</v>
      </c>
      <c r="AQ64" s="48">
        <f t="shared" si="40"/>
        <v>2.8751811950551431E-3</v>
      </c>
      <c r="AR64" s="48">
        <f t="shared" si="41"/>
        <v>4.2797788759612043E-3</v>
      </c>
      <c r="AS64" s="48">
        <f t="shared" si="42"/>
        <v>2.7757519638549333E-4</v>
      </c>
      <c r="AU64" s="48">
        <f t="shared" si="43"/>
        <v>2.7757519638549333E-4</v>
      </c>
      <c r="AV64" s="48">
        <f t="shared" si="44"/>
        <v>4.2797788759612043E-3</v>
      </c>
      <c r="AY64" s="35">
        <f t="shared" si="28"/>
        <v>44531</v>
      </c>
      <c r="BA64" s="48">
        <f t="shared" ca="1" si="20"/>
        <v>-5.8846439307021681E-4</v>
      </c>
      <c r="BB64" s="48">
        <f t="shared" si="21"/>
        <v>-5.4787510088773661E-4</v>
      </c>
      <c r="BC64" s="48">
        <f t="shared" si="22"/>
        <v>-1.9675525974022223E-4</v>
      </c>
      <c r="BD64" s="48">
        <f t="shared" si="23"/>
        <v>-4.0351821078956257E-4</v>
      </c>
      <c r="BE64" s="48">
        <f t="shared" si="24"/>
        <v>-1.3344501755218618E-3</v>
      </c>
      <c r="BF64" s="48">
        <f t="shared" si="25"/>
        <v>-5.1181650637741971E-4</v>
      </c>
      <c r="BG64" s="48">
        <f t="shared" si="26"/>
        <v>-6.7479279549933124E-4</v>
      </c>
    </row>
    <row r="65" spans="1:59" x14ac:dyDescent="0.25">
      <c r="A65" s="110">
        <f t="shared" si="2"/>
        <v>65</v>
      </c>
      <c r="B65" s="35">
        <f>+NAC!A66</f>
        <v>44562</v>
      </c>
      <c r="C65" s="24">
        <f ca="1">+NAC_d!CR66</f>
        <v>3.8793632110555976E-2</v>
      </c>
      <c r="D65" s="24">
        <f ca="1">+NAC_d!CH66</f>
        <v>3.9637218469446012E-2</v>
      </c>
      <c r="E65" s="24">
        <f ca="1">+NAC_d!CQ66</f>
        <v>3.8193933360809895E-2</v>
      </c>
      <c r="F65" s="24">
        <f t="shared" ca="1" si="29"/>
        <v>1.4432851086361165E-3</v>
      </c>
      <c r="H65" s="24">
        <f>+GBA_d!$AB93</f>
        <v>3.9229422066549891E-2</v>
      </c>
      <c r="I65" s="24">
        <f>+GBA_d!$Q93</f>
        <v>4.0461120411527274E-2</v>
      </c>
      <c r="J65" s="24">
        <f>+GBA_d!$Z93</f>
        <v>3.9104185727392604E-2</v>
      </c>
      <c r="K65" s="24">
        <f t="shared" si="30"/>
        <v>1.3569346841346697E-3</v>
      </c>
      <c r="M65" s="24">
        <f>+PAM_d!$AB93</f>
        <v>3.8468056261650396E-2</v>
      </c>
      <c r="N65" s="24">
        <f>+PAM_d!$Q93</f>
        <v>3.9858774238135108E-2</v>
      </c>
      <c r="O65" s="24">
        <f>+PAM_d!$Z93</f>
        <v>3.6904003220278536E-2</v>
      </c>
      <c r="P65" s="24">
        <f t="shared" si="31"/>
        <v>2.9547710178565723E-3</v>
      </c>
      <c r="R65" s="24">
        <f>+NOA_d!$AB93</f>
        <v>4.0524634269379467E-2</v>
      </c>
      <c r="S65" s="24">
        <f>+NOA_d!$Q93</f>
        <v>4.2212345165938192E-2</v>
      </c>
      <c r="T65" s="24">
        <f>+NOA_d!$Z93</f>
        <v>3.7443396165991016E-2</v>
      </c>
      <c r="U65" s="24">
        <f t="shared" si="32"/>
        <v>4.7689489999471757E-3</v>
      </c>
      <c r="W65" s="24">
        <f>+NEA_d!$AB93</f>
        <v>3.4312108215110548E-2</v>
      </c>
      <c r="X65" s="24">
        <f>+NEA_d!$Q93</f>
        <v>3.5035276466845788E-2</v>
      </c>
      <c r="Y65" s="24">
        <f>+NEA_d!$Z93</f>
        <v>3.4418127813443666E-2</v>
      </c>
      <c r="Z65" s="24">
        <f t="shared" si="33"/>
        <v>6.1714865340212199E-4</v>
      </c>
      <c r="AB65" s="24">
        <f>+CUY_d!$AB93</f>
        <v>4.0477770404777846E-2</v>
      </c>
      <c r="AC65" s="24">
        <f>+CUY_d!$Q93</f>
        <v>4.0169333580970301E-2</v>
      </c>
      <c r="AD65" s="24">
        <f>+CUY_d!$Z93</f>
        <v>4.0759602485383128E-2</v>
      </c>
      <c r="AE65" s="24">
        <f t="shared" si="34"/>
        <v>-5.9026890441282731E-4</v>
      </c>
      <c r="AG65" s="24">
        <f>+PAT_d!$AB93</f>
        <v>3.5857267188859954E-2</v>
      </c>
      <c r="AH65" s="24">
        <f>+PAT_d!$Q93</f>
        <v>3.6520072046887231E-2</v>
      </c>
      <c r="AI65" s="24">
        <f>+PAT_d!$Z93</f>
        <v>3.6140674255794147E-2</v>
      </c>
      <c r="AJ65" s="24">
        <f t="shared" si="35"/>
        <v>3.7939779109308347E-4</v>
      </c>
      <c r="AK65" s="24"/>
      <c r="AL65" s="35">
        <f t="shared" si="27"/>
        <v>44562</v>
      </c>
      <c r="AM65" s="48">
        <f t="shared" ca="1" si="36"/>
        <v>1.4432851086361165E-3</v>
      </c>
      <c r="AN65" s="48">
        <f t="shared" si="37"/>
        <v>1.3569346841346697E-3</v>
      </c>
      <c r="AO65" s="48">
        <f t="shared" si="38"/>
        <v>2.9547710178565723E-3</v>
      </c>
      <c r="AP65" s="48">
        <f t="shared" si="39"/>
        <v>4.7689489999471757E-3</v>
      </c>
      <c r="AQ65" s="48">
        <f t="shared" si="40"/>
        <v>6.1714865340212199E-4</v>
      </c>
      <c r="AR65" s="48">
        <f t="shared" si="41"/>
        <v>-5.9026890441282731E-4</v>
      </c>
      <c r="AS65" s="48">
        <f t="shared" si="42"/>
        <v>3.7939779109308347E-4</v>
      </c>
      <c r="AU65" s="48">
        <f t="shared" si="43"/>
        <v>-5.9026890441282731E-4</v>
      </c>
      <c r="AV65" s="48">
        <f t="shared" si="44"/>
        <v>4.7689489999471757E-3</v>
      </c>
      <c r="AY65" s="35">
        <f t="shared" si="28"/>
        <v>44562</v>
      </c>
      <c r="BA65" s="48">
        <f t="shared" ca="1" si="20"/>
        <v>-9.615340362979693E-4</v>
      </c>
      <c r="BB65" s="48">
        <f t="shared" si="21"/>
        <v>-4.7707417773841981E-4</v>
      </c>
      <c r="BC65" s="48">
        <f t="shared" si="22"/>
        <v>-2.3060233567447538E-4</v>
      </c>
      <c r="BD65" s="48">
        <f t="shared" si="23"/>
        <v>4.5761768440288897E-5</v>
      </c>
      <c r="BE65" s="48">
        <f t="shared" si="24"/>
        <v>-1.5063783608199783E-3</v>
      </c>
      <c r="BF65" s="48">
        <f t="shared" si="25"/>
        <v>-6.8168319152478452E-4</v>
      </c>
      <c r="BG65" s="48">
        <f t="shared" si="26"/>
        <v>-2.9942101564130647E-4</v>
      </c>
    </row>
    <row r="66" spans="1:59" x14ac:dyDescent="0.25">
      <c r="A66" s="110">
        <f t="shared" si="2"/>
        <v>66</v>
      </c>
      <c r="B66" s="35">
        <f>+NAC!A67</f>
        <v>44593</v>
      </c>
      <c r="C66" s="24">
        <f ca="1">+NAC_d!CR67</f>
        <v>4.7333006686876455E-2</v>
      </c>
      <c r="D66" s="24">
        <f ca="1">+NAC_d!CH67</f>
        <v>5.1672069729041592E-2</v>
      </c>
      <c r="E66" s="24">
        <f ca="1">+NAC_d!CQ67</f>
        <v>4.3423437026201883E-2</v>
      </c>
      <c r="F66" s="24">
        <f t="shared" ca="1" si="29"/>
        <v>8.2486327028397088E-3</v>
      </c>
      <c r="H66" s="24">
        <f>+GBA_d!$AB94</f>
        <v>4.5669025952140174E-2</v>
      </c>
      <c r="I66" s="24">
        <f>+GBA_d!$Q94</f>
        <v>5.3894031124834374E-2</v>
      </c>
      <c r="J66" s="24">
        <f>+GBA_d!$Z94</f>
        <v>4.1934541098683331E-2</v>
      </c>
      <c r="K66" s="24">
        <f t="shared" si="30"/>
        <v>1.1959490026151043E-2</v>
      </c>
      <c r="M66" s="24">
        <f>+PAM_d!$AB94</f>
        <v>4.6671018276762455E-2</v>
      </c>
      <c r="N66" s="24">
        <f>+PAM_d!$Q94</f>
        <v>4.931997921515241E-2</v>
      </c>
      <c r="O66" s="24">
        <f>+PAM_d!$Z94</f>
        <v>4.3643742704842392E-2</v>
      </c>
      <c r="P66" s="24">
        <f t="shared" si="31"/>
        <v>5.6762365103100176E-3</v>
      </c>
      <c r="R66" s="24">
        <f>+NOA_d!$AB94</f>
        <v>4.848093083387206E-2</v>
      </c>
      <c r="S66" s="24">
        <f>+NOA_d!$Q94</f>
        <v>5.0600584707703344E-2</v>
      </c>
      <c r="T66" s="24">
        <f>+NOA_d!$Z94</f>
        <v>4.6572499738609663E-2</v>
      </c>
      <c r="U66" s="24">
        <f t="shared" si="32"/>
        <v>4.0280849690936815E-3</v>
      </c>
      <c r="W66" s="24">
        <f>+NEA_d!$AB94</f>
        <v>4.9601275917065424E-2</v>
      </c>
      <c r="X66" s="24">
        <f>+NEA_d!$Q94</f>
        <v>5.1082867047472558E-2</v>
      </c>
      <c r="Y66" s="24">
        <f>+NEA_d!$Z94</f>
        <v>4.7417061535167671E-2</v>
      </c>
      <c r="Z66" s="24">
        <f t="shared" si="33"/>
        <v>3.6658055123048872E-3</v>
      </c>
      <c r="AB66" s="24">
        <f>+CUY_d!$AB94</f>
        <v>5.4049744897959107E-2</v>
      </c>
      <c r="AC66" s="24">
        <f>+CUY_d!$Q94</f>
        <v>5.6963510797349404E-2</v>
      </c>
      <c r="AD66" s="24">
        <f>+CUY_d!$Z94</f>
        <v>5.1335988773993702E-2</v>
      </c>
      <c r="AE66" s="24">
        <f t="shared" si="34"/>
        <v>5.6275220233557022E-3</v>
      </c>
      <c r="AG66" s="24">
        <f>+PAT_d!$AB94</f>
        <v>4.8395227692824561E-2</v>
      </c>
      <c r="AH66" s="24">
        <f>+PAT_d!$Q94</f>
        <v>4.8808886940671092E-2</v>
      </c>
      <c r="AI66" s="24">
        <f>+PAT_d!$Z94</f>
        <v>4.7201448198977314E-2</v>
      </c>
      <c r="AJ66" s="24">
        <f t="shared" si="35"/>
        <v>1.6074387416937785E-3</v>
      </c>
      <c r="AK66" s="24"/>
      <c r="AL66" s="35">
        <f t="shared" si="27"/>
        <v>44593</v>
      </c>
      <c r="AM66" s="48">
        <f t="shared" ca="1" si="36"/>
        <v>8.2486327028397088E-3</v>
      </c>
      <c r="AN66" s="48">
        <f t="shared" si="37"/>
        <v>1.1959490026151043E-2</v>
      </c>
      <c r="AO66" s="48">
        <f t="shared" si="38"/>
        <v>5.6762365103100176E-3</v>
      </c>
      <c r="AP66" s="48">
        <f t="shared" si="39"/>
        <v>4.0280849690936815E-3</v>
      </c>
      <c r="AQ66" s="48">
        <f t="shared" si="40"/>
        <v>3.6658055123048872E-3</v>
      </c>
      <c r="AR66" s="48">
        <f t="shared" si="41"/>
        <v>5.6275220233557022E-3</v>
      </c>
      <c r="AS66" s="48">
        <f t="shared" si="42"/>
        <v>1.6074387416937785E-3</v>
      </c>
      <c r="AU66" s="48">
        <f t="shared" si="43"/>
        <v>1.6074387416937785E-3</v>
      </c>
      <c r="AV66" s="48">
        <f t="shared" si="44"/>
        <v>1.1959490026151043E-2</v>
      </c>
      <c r="AY66" s="35">
        <f t="shared" si="28"/>
        <v>44593</v>
      </c>
      <c r="BA66" s="48">
        <f t="shared" ca="1" si="20"/>
        <v>-1.9789564029628245E-4</v>
      </c>
      <c r="BB66" s="48">
        <f t="shared" si="21"/>
        <v>5.8597125929541838E-4</v>
      </c>
      <c r="BC66" s="48">
        <f t="shared" si="22"/>
        <v>3.4673622867209541E-4</v>
      </c>
      <c r="BD66" s="48">
        <f t="shared" si="23"/>
        <v>3.1293697843185847E-4</v>
      </c>
      <c r="BE66" s="48">
        <f t="shared" si="24"/>
        <v>-9.736261558289846E-4</v>
      </c>
      <c r="BF66" s="48">
        <f t="shared" si="25"/>
        <v>-6.0343491198155963E-5</v>
      </c>
      <c r="BG66" s="48">
        <f t="shared" si="26"/>
        <v>-1.4892355149126457E-4</v>
      </c>
    </row>
    <row r="67" spans="1:59" x14ac:dyDescent="0.25">
      <c r="A67" s="110">
        <f t="shared" si="2"/>
        <v>67</v>
      </c>
      <c r="B67" s="35">
        <f>+NAC!A68</f>
        <v>44621</v>
      </c>
      <c r="C67" s="24">
        <f ca="1">+NAC_d!CR68</f>
        <v>6.7362290401282943E-2</v>
      </c>
      <c r="D67" s="24">
        <f ca="1">+NAC_d!CH68</f>
        <v>7.0213778435281426E-2</v>
      </c>
      <c r="E67" s="24">
        <f ca="1">+NAC_d!CQ68</f>
        <v>6.4741178097255991E-2</v>
      </c>
      <c r="F67" s="24">
        <f t="shared" ca="1" si="29"/>
        <v>5.4726003380254351E-3</v>
      </c>
      <c r="H67" s="24">
        <f>+GBA_d!$AB95</f>
        <v>6.6720386784850927E-2</v>
      </c>
      <c r="I67" s="24">
        <f>+GBA_d!$Q95</f>
        <v>6.8097029774469631E-2</v>
      </c>
      <c r="J67" s="24">
        <f>+GBA_d!$Z95</f>
        <v>6.5546464079205391E-2</v>
      </c>
      <c r="K67" s="24">
        <f t="shared" si="30"/>
        <v>2.5505656952642397E-3</v>
      </c>
      <c r="M67" s="24">
        <f>+PAM_d!$AB95</f>
        <v>6.6261303398815086E-2</v>
      </c>
      <c r="N67" s="24">
        <f>+PAM_d!$Q95</f>
        <v>6.9226953427310001E-2</v>
      </c>
      <c r="O67" s="24">
        <f>+PAM_d!$Z95</f>
        <v>6.209963921775441E-2</v>
      </c>
      <c r="P67" s="24">
        <f t="shared" si="31"/>
        <v>7.1273142095555908E-3</v>
      </c>
      <c r="R67" s="24">
        <f>+NOA_d!$AB95</f>
        <v>6.7663378545006259E-2</v>
      </c>
      <c r="S67" s="24">
        <f>+NOA_d!$Q95</f>
        <v>7.0631943977369049E-2</v>
      </c>
      <c r="T67" s="24">
        <f>+NOA_d!$Z95</f>
        <v>6.1645064695543983E-2</v>
      </c>
      <c r="U67" s="24">
        <f t="shared" si="32"/>
        <v>8.9868792818250665E-3</v>
      </c>
      <c r="W67" s="24">
        <f>+NEA_d!$AB95</f>
        <v>7.2481385807627863E-2</v>
      </c>
      <c r="X67" s="24">
        <f>+NEA_d!$Q95</f>
        <v>7.3773456744808508E-2</v>
      </c>
      <c r="Y67" s="24">
        <f>+NEA_d!$Z95</f>
        <v>6.97198548567175E-2</v>
      </c>
      <c r="Z67" s="24">
        <f t="shared" si="33"/>
        <v>4.0536018880910074E-3</v>
      </c>
      <c r="AB67" s="24">
        <f>+CUY_d!$AB95</f>
        <v>6.8068370896989805E-2</v>
      </c>
      <c r="AC67" s="24">
        <f>+CUY_d!$Q95</f>
        <v>7.180220911633417E-2</v>
      </c>
      <c r="AD67" s="24">
        <f>+CUY_d!$Z95</f>
        <v>6.2693105272108918E-2</v>
      </c>
      <c r="AE67" s="24">
        <f t="shared" si="34"/>
        <v>9.1091038442252525E-3</v>
      </c>
      <c r="AG67" s="24">
        <f>+PAT_d!$AB95</f>
        <v>7.4370892771277397E-2</v>
      </c>
      <c r="AH67" s="24">
        <f>+PAT_d!$Q95</f>
        <v>7.6390516657007135E-2</v>
      </c>
      <c r="AI67" s="24">
        <f>+PAT_d!$Z95</f>
        <v>6.9675550034433043E-2</v>
      </c>
      <c r="AJ67" s="24">
        <f t="shared" si="35"/>
        <v>6.7149666225740923E-3</v>
      </c>
      <c r="AK67" s="24"/>
      <c r="AL67" s="35">
        <f t="shared" si="27"/>
        <v>44621</v>
      </c>
      <c r="AM67" s="48">
        <f t="shared" ca="1" si="36"/>
        <v>5.4726003380254351E-3</v>
      </c>
      <c r="AN67" s="48">
        <f t="shared" si="37"/>
        <v>2.5505656952642397E-3</v>
      </c>
      <c r="AO67" s="48">
        <f t="shared" si="38"/>
        <v>7.1273142095555908E-3</v>
      </c>
      <c r="AP67" s="48">
        <f t="shared" si="39"/>
        <v>8.9868792818250665E-3</v>
      </c>
      <c r="AQ67" s="48">
        <f t="shared" si="40"/>
        <v>4.0536018880910074E-3</v>
      </c>
      <c r="AR67" s="48">
        <f t="shared" si="41"/>
        <v>9.1091038442252525E-3</v>
      </c>
      <c r="AS67" s="48">
        <f t="shared" si="42"/>
        <v>6.7149666225740923E-3</v>
      </c>
      <c r="AU67" s="48">
        <f t="shared" si="43"/>
        <v>2.5505656952642397E-3</v>
      </c>
      <c r="AV67" s="48">
        <f t="shared" si="44"/>
        <v>9.1091038442252525E-3</v>
      </c>
      <c r="AY67" s="35">
        <f t="shared" si="28"/>
        <v>44621</v>
      </c>
      <c r="BA67" s="48">
        <f t="shared" ca="1" si="20"/>
        <v>5.0434049979127449E-4</v>
      </c>
      <c r="BB67" s="48">
        <f t="shared" si="21"/>
        <v>5.6646655401822643E-4</v>
      </c>
      <c r="BC67" s="48">
        <f t="shared" si="22"/>
        <v>8.6406168652604831E-4</v>
      </c>
      <c r="BD67" s="48">
        <f t="shared" si="23"/>
        <v>1.3343668387730452E-3</v>
      </c>
      <c r="BE67" s="48">
        <f t="shared" si="24"/>
        <v>-5.5114479465551147E-4</v>
      </c>
      <c r="BF67" s="48">
        <f t="shared" si="25"/>
        <v>8.1730773257275102E-4</v>
      </c>
      <c r="BG67" s="48">
        <f t="shared" si="26"/>
        <v>4.6329499701774912E-4</v>
      </c>
    </row>
    <row r="68" spans="1:59" x14ac:dyDescent="0.25">
      <c r="A68" s="110">
        <f t="shared" si="2"/>
        <v>68</v>
      </c>
      <c r="B68" s="35">
        <f>+NAC!A69</f>
        <v>44652</v>
      </c>
      <c r="C68" s="24">
        <f ca="1">+NAC_d!CR69</f>
        <v>6.0467097593939867E-2</v>
      </c>
      <c r="D68" s="24">
        <f ca="1">+NAC_d!CH69</f>
        <v>6.0975307895088315E-2</v>
      </c>
      <c r="E68" s="24">
        <f ca="1">+NAC_d!CQ69</f>
        <v>6.0255157043657803E-2</v>
      </c>
      <c r="F68" s="24">
        <f t="shared" ca="1" si="29"/>
        <v>7.2015085143051216E-4</v>
      </c>
      <c r="H68" s="24">
        <f>+GBA_d!$AB96</f>
        <v>6.1791811451880951E-2</v>
      </c>
      <c r="I68" s="24">
        <f>+GBA_d!$Q96</f>
        <v>6.236046277468521E-2</v>
      </c>
      <c r="J68" s="24">
        <f>+GBA_d!$Z96</f>
        <v>6.1558733770240792E-2</v>
      </c>
      <c r="K68" s="24">
        <f t="shared" si="30"/>
        <v>8.0172900444441808E-4</v>
      </c>
      <c r="M68" s="24">
        <f>+PAM_d!$AB96</f>
        <v>5.8634303260710618E-2</v>
      </c>
      <c r="N68" s="24">
        <f>+PAM_d!$Q96</f>
        <v>5.8187886755470597E-2</v>
      </c>
      <c r="O68" s="24">
        <f>+PAM_d!$Z96</f>
        <v>5.9095854252191105E-2</v>
      </c>
      <c r="P68" s="24">
        <f t="shared" si="31"/>
        <v>-9.0796749672050758E-4</v>
      </c>
      <c r="R68" s="24">
        <f>+NOA_d!$AB96</f>
        <v>6.366392377652641E-2</v>
      </c>
      <c r="S68" s="24">
        <f>+NOA_d!$Q96</f>
        <v>6.4287223693370477E-2</v>
      </c>
      <c r="T68" s="24">
        <f>+NOA_d!$Z96</f>
        <v>6.1681829559660617E-2</v>
      </c>
      <c r="U68" s="24">
        <f t="shared" si="32"/>
        <v>2.6053941337098596E-3</v>
      </c>
      <c r="W68" s="24">
        <f>+NEA_d!$AB96</f>
        <v>6.0215358458486801E-2</v>
      </c>
      <c r="X68" s="24">
        <f>+NEA_d!$Q96</f>
        <v>6.1318433555304086E-2</v>
      </c>
      <c r="Y68" s="24">
        <f>+NEA_d!$Z96</f>
        <v>5.9917377475451117E-2</v>
      </c>
      <c r="Z68" s="24">
        <f t="shared" si="33"/>
        <v>1.4010560798529692E-3</v>
      </c>
      <c r="AB68" s="24">
        <f>+CUY_d!$AB96</f>
        <v>5.8348675824953844E-2</v>
      </c>
      <c r="AC68" s="24">
        <f>+CUY_d!$Q96</f>
        <v>5.8133167177072398E-2</v>
      </c>
      <c r="AD68" s="24">
        <f>+CUY_d!$Z96</f>
        <v>5.6910850293441673E-2</v>
      </c>
      <c r="AE68" s="24">
        <f t="shared" si="34"/>
        <v>1.2223168836307252E-3</v>
      </c>
      <c r="AG68" s="24">
        <f>+PAT_d!$AB96</f>
        <v>5.8928837833805758E-2</v>
      </c>
      <c r="AH68" s="24">
        <f>+PAT_d!$Q96</f>
        <v>6.0874403512226616E-2</v>
      </c>
      <c r="AI68" s="24">
        <f>+PAT_d!$Z96</f>
        <v>5.6516391656328935E-2</v>
      </c>
      <c r="AJ68" s="24">
        <f t="shared" si="35"/>
        <v>4.358011855897681E-3</v>
      </c>
      <c r="AK68" s="24"/>
      <c r="AL68" s="35">
        <f t="shared" ref="AL68:AL94" si="45">+B68</f>
        <v>44652</v>
      </c>
      <c r="AM68" s="48">
        <f t="shared" ca="1" si="36"/>
        <v>7.2015085143051216E-4</v>
      </c>
      <c r="AN68" s="48">
        <f t="shared" si="37"/>
        <v>8.0172900444441808E-4</v>
      </c>
      <c r="AO68" s="48">
        <f t="shared" si="38"/>
        <v>-9.0796749672050758E-4</v>
      </c>
      <c r="AP68" s="48">
        <f t="shared" si="39"/>
        <v>2.6053941337098596E-3</v>
      </c>
      <c r="AQ68" s="48">
        <f t="shared" si="40"/>
        <v>1.4010560798529692E-3</v>
      </c>
      <c r="AR68" s="48">
        <f t="shared" si="41"/>
        <v>1.2223168836307252E-3</v>
      </c>
      <c r="AS68" s="48">
        <f t="shared" si="42"/>
        <v>4.358011855897681E-3</v>
      </c>
      <c r="AU68" s="48">
        <f t="shared" si="43"/>
        <v>-9.0796749672050758E-4</v>
      </c>
      <c r="AV68" s="48">
        <f t="shared" si="44"/>
        <v>4.358011855897681E-3</v>
      </c>
      <c r="AY68" s="35">
        <f t="shared" ref="AY68:AY94" si="46">+AL68</f>
        <v>44652</v>
      </c>
      <c r="BA68" s="48">
        <f t="shared" ca="1" si="20"/>
        <v>5.3264592185801407E-4</v>
      </c>
      <c r="BB68" s="48">
        <f t="shared" si="21"/>
        <v>4.4669949476328075E-4</v>
      </c>
      <c r="BC68" s="48">
        <f t="shared" si="22"/>
        <v>7.9027343090957525E-4</v>
      </c>
      <c r="BD68" s="48">
        <f t="shared" si="23"/>
        <v>1.572121060567903E-3</v>
      </c>
      <c r="BE68" s="48">
        <f t="shared" si="24"/>
        <v>-1.2388004104972131E-4</v>
      </c>
      <c r="BF68" s="48">
        <f t="shared" si="25"/>
        <v>8.168642820402342E-4</v>
      </c>
      <c r="BG68" s="48">
        <f t="shared" si="26"/>
        <v>7.3024903643890504E-4</v>
      </c>
    </row>
    <row r="69" spans="1:59" x14ac:dyDescent="0.25">
      <c r="A69" s="110">
        <f t="shared" ref="A69:A117" si="47">+ROW()</f>
        <v>69</v>
      </c>
      <c r="B69" s="35">
        <f>+NAC!A70</f>
        <v>44682</v>
      </c>
      <c r="C69" s="24">
        <f ca="1">+NAC_d!CR70</f>
        <v>5.0510550851431191E-2</v>
      </c>
      <c r="D69" s="24">
        <f ca="1">+NAC_d!CH70</f>
        <v>4.9989937879358015E-2</v>
      </c>
      <c r="E69" s="24">
        <f ca="1">+NAC_d!CQ70</f>
        <v>5.0949959824340363E-2</v>
      </c>
      <c r="F69" s="24">
        <f t="shared" ref="F69:F94" ca="1" si="48">+D69-E69</f>
        <v>-9.6002194498234772E-4</v>
      </c>
      <c r="H69" s="24">
        <f>+GBA_d!$AB97</f>
        <v>4.7808764940239001E-2</v>
      </c>
      <c r="I69" s="24">
        <f>+GBA_d!$Q97</f>
        <v>4.6002463033750329E-2</v>
      </c>
      <c r="J69" s="24">
        <f>+GBA_d!$Z97</f>
        <v>4.8814985470758243E-2</v>
      </c>
      <c r="K69" s="24">
        <f t="shared" ref="K69:K94" si="49">+I69-J69</f>
        <v>-2.8125224370079138E-3</v>
      </c>
      <c r="M69" s="24">
        <f>+PAM_d!$AB97</f>
        <v>5.2762430939226501E-2</v>
      </c>
      <c r="N69" s="24">
        <f>+PAM_d!$Q97</f>
        <v>5.0489762538254102E-2</v>
      </c>
      <c r="O69" s="24">
        <f>+PAM_d!$Z97</f>
        <v>5.4641094174600946E-2</v>
      </c>
      <c r="P69" s="24">
        <f t="shared" ref="P69:P94" si="50">+N69-O69</f>
        <v>-4.1513316363468444E-3</v>
      </c>
      <c r="R69" s="24">
        <f>+NOA_d!$AB97</f>
        <v>5.5510314875135913E-2</v>
      </c>
      <c r="S69" s="24">
        <f>+NOA_d!$Q97</f>
        <v>5.4513076922260595E-2</v>
      </c>
      <c r="T69" s="24">
        <f>+NOA_d!$Z97</f>
        <v>5.8828832631285799E-2</v>
      </c>
      <c r="U69" s="24">
        <f t="shared" ref="U69:U94" si="51">+S69-T69</f>
        <v>-4.3157557090252041E-3</v>
      </c>
      <c r="W69" s="24">
        <f>+NEA_d!$AB97</f>
        <v>5.2652679406655301E-2</v>
      </c>
      <c r="X69" s="24">
        <f>+NEA_d!$Q97</f>
        <v>5.2239825173364896E-2</v>
      </c>
      <c r="Y69" s="24">
        <f>+NEA_d!$Z97</f>
        <v>5.3939771414316384E-2</v>
      </c>
      <c r="Z69" s="24">
        <f t="shared" ref="Z69:Z94" si="52">+X69-Y69</f>
        <v>-1.6999462409514887E-3</v>
      </c>
      <c r="AB69" s="24">
        <f>+CUY_d!$AB97</f>
        <v>5.2187876354877538E-2</v>
      </c>
      <c r="AC69" s="24">
        <f>+CUY_d!$Q97</f>
        <v>5.0402533514879E-2</v>
      </c>
      <c r="AD69" s="24">
        <f>+CUY_d!$Z97</f>
        <v>5.3558733249372548E-2</v>
      </c>
      <c r="AE69" s="24">
        <f t="shared" ref="AE69:AE94" si="53">+AC69-AD69</f>
        <v>-3.1561997344935477E-3</v>
      </c>
      <c r="AG69" s="24">
        <f>+PAT_d!$AB97</f>
        <v>4.8605240912933168E-2</v>
      </c>
      <c r="AH69" s="24">
        <f>+PAT_d!$Q97</f>
        <v>4.7194957689564498E-2</v>
      </c>
      <c r="AI69" s="24">
        <f>+PAT_d!$Z97</f>
        <v>4.8155692772446912E-2</v>
      </c>
      <c r="AJ69" s="24">
        <f t="shared" ref="AJ69:AJ94" si="54">+AH69-AI69</f>
        <v>-9.6073508288241349E-4</v>
      </c>
      <c r="AK69" s="24"/>
      <c r="AL69" s="35">
        <f t="shared" si="45"/>
        <v>44682</v>
      </c>
      <c r="AM69" s="48">
        <f t="shared" ref="AM69:AM94" ca="1" si="55">+F69</f>
        <v>-9.6002194498234772E-4</v>
      </c>
      <c r="AN69" s="48">
        <f t="shared" ref="AN69:AN94" si="56">+K69</f>
        <v>-2.8125224370079138E-3</v>
      </c>
      <c r="AO69" s="48">
        <f t="shared" ref="AO69:AO94" si="57">+P69</f>
        <v>-4.1513316363468444E-3</v>
      </c>
      <c r="AP69" s="48">
        <f t="shared" ref="AP69:AP94" si="58">+U69</f>
        <v>-4.3157557090252041E-3</v>
      </c>
      <c r="AQ69" s="48">
        <f t="shared" ref="AQ69:AQ94" si="59">+Z69</f>
        <v>-1.6999462409514887E-3</v>
      </c>
      <c r="AR69" s="48">
        <f t="shared" ref="AR69:AR94" si="60">+AE69</f>
        <v>-3.1561997344935477E-3</v>
      </c>
      <c r="AS69" s="48">
        <f t="shared" ref="AS69:AS94" si="61">+AJ69</f>
        <v>-9.6073508288241349E-4</v>
      </c>
      <c r="AU69" s="48">
        <f t="shared" ref="AU69:AU94" si="62">+MIN(AN69:AS69)</f>
        <v>-4.3157557090252041E-3</v>
      </c>
      <c r="AV69" s="48">
        <f t="shared" ref="AV69:AV94" si="63">+MAX(AN69:AS69)</f>
        <v>-9.6073508288241349E-4</v>
      </c>
      <c r="AY69" s="35">
        <f t="shared" si="46"/>
        <v>44682</v>
      </c>
      <c r="BA69" s="48">
        <f t="shared" ca="1" si="20"/>
        <v>7.0973782734194224E-4</v>
      </c>
      <c r="BB69" s="48">
        <f t="shared" si="21"/>
        <v>5.7823131285591101E-4</v>
      </c>
      <c r="BC69" s="48">
        <f t="shared" si="22"/>
        <v>5.9246318258088237E-4</v>
      </c>
      <c r="BD69" s="48">
        <f t="shared" si="23"/>
        <v>1.3565640627553055E-3</v>
      </c>
      <c r="BE69" s="48">
        <f t="shared" si="24"/>
        <v>-2.5712536897407972E-5</v>
      </c>
      <c r="BF69" s="48">
        <f t="shared" si="25"/>
        <v>1.070043561078408E-3</v>
      </c>
      <c r="BG69" s="48">
        <f t="shared" si="26"/>
        <v>8.1200431199729417E-4</v>
      </c>
    </row>
    <row r="70" spans="1:59" x14ac:dyDescent="0.25">
      <c r="A70" s="110">
        <f t="shared" si="47"/>
        <v>70</v>
      </c>
      <c r="B70" s="35">
        <f>+NAC!A71</f>
        <v>44713</v>
      </c>
      <c r="C70" s="24">
        <f ca="1">+NAC_d!CR71</f>
        <v>5.3099167836044403E-2</v>
      </c>
      <c r="D70" s="24">
        <f ca="1">+NAC_d!CH71</f>
        <v>5.0897003024527265E-2</v>
      </c>
      <c r="E70" s="24">
        <f ca="1">+NAC_d!CQ71</f>
        <v>5.4805765198090217E-2</v>
      </c>
      <c r="F70" s="24">
        <f t="shared" ca="1" si="48"/>
        <v>-3.9087621735629519E-3</v>
      </c>
      <c r="H70" s="24">
        <f>+GBA_d!$AB98</f>
        <v>5.4725692558392325E-2</v>
      </c>
      <c r="I70" s="24">
        <f>+GBA_d!$Q98</f>
        <v>5.3449017361518081E-2</v>
      </c>
      <c r="J70" s="24">
        <f>+GBA_d!$Z98</f>
        <v>5.6192874770528922E-2</v>
      </c>
      <c r="K70" s="24">
        <f t="shared" si="49"/>
        <v>-2.7438574090108414E-3</v>
      </c>
      <c r="M70" s="24">
        <f>+PAM_d!$AB98</f>
        <v>5.1430070847546583E-2</v>
      </c>
      <c r="N70" s="24">
        <f>+PAM_d!$Q98</f>
        <v>4.9871391162689793E-2</v>
      </c>
      <c r="O70" s="24">
        <f>+PAM_d!$Z98</f>
        <v>5.3110211203927893E-2</v>
      </c>
      <c r="P70" s="24">
        <f t="shared" si="50"/>
        <v>-3.2388200412380996E-3</v>
      </c>
      <c r="R70" s="24">
        <f>+NOA_d!$AB98</f>
        <v>5.2333804809052253E-2</v>
      </c>
      <c r="S70" s="24">
        <f>+NOA_d!$Q98</f>
        <v>5.0756289509033214E-2</v>
      </c>
      <c r="T70" s="24">
        <f>+NOA_d!$Z98</f>
        <v>5.5250237499127053E-2</v>
      </c>
      <c r="U70" s="24">
        <f t="shared" si="51"/>
        <v>-4.4939479900938384E-3</v>
      </c>
      <c r="W70" s="24">
        <f>+NEA_d!$AB98</f>
        <v>4.9257331471372234E-2</v>
      </c>
      <c r="X70" s="24">
        <f>+NEA_d!$Q98</f>
        <v>4.7976319159910741E-2</v>
      </c>
      <c r="Y70" s="24">
        <f>+NEA_d!$Z98</f>
        <v>5.2066393102910835E-2</v>
      </c>
      <c r="Z70" s="24">
        <f t="shared" si="52"/>
        <v>-4.0900739430000943E-3</v>
      </c>
      <c r="AB70" s="24">
        <f>+CUY_d!$AB98</f>
        <v>5.3033193437619364E-2</v>
      </c>
      <c r="AC70" s="24">
        <f>+CUY_d!$Q98</f>
        <v>5.0829444210540364E-2</v>
      </c>
      <c r="AD70" s="24">
        <f>+CUY_d!$Z98</f>
        <v>5.5377148416015265E-2</v>
      </c>
      <c r="AE70" s="24">
        <f t="shared" si="53"/>
        <v>-4.5477042054749006E-3</v>
      </c>
      <c r="AG70" s="24">
        <f>+PAT_d!$AB98</f>
        <v>5.0785973397823536E-2</v>
      </c>
      <c r="AH70" s="24">
        <f>+PAT_d!$Q98</f>
        <v>5.0995759496942572E-2</v>
      </c>
      <c r="AI70" s="24">
        <f>+PAT_d!$Z98</f>
        <v>5.1238000660663863E-2</v>
      </c>
      <c r="AJ70" s="24">
        <f t="shared" si="54"/>
        <v>-2.4224116372129068E-4</v>
      </c>
      <c r="AK70" s="24"/>
      <c r="AL70" s="35">
        <f t="shared" si="45"/>
        <v>44713</v>
      </c>
      <c r="AM70" s="48">
        <f t="shared" ca="1" si="55"/>
        <v>-3.9087621735629519E-3</v>
      </c>
      <c r="AN70" s="48">
        <f t="shared" si="56"/>
        <v>-2.7438574090108414E-3</v>
      </c>
      <c r="AO70" s="48">
        <f t="shared" si="57"/>
        <v>-3.2388200412380996E-3</v>
      </c>
      <c r="AP70" s="48">
        <f t="shared" si="58"/>
        <v>-4.4939479900938384E-3</v>
      </c>
      <c r="AQ70" s="48">
        <f t="shared" si="59"/>
        <v>-4.0900739430000943E-3</v>
      </c>
      <c r="AR70" s="48">
        <f t="shared" si="60"/>
        <v>-4.5477042054749006E-3</v>
      </c>
      <c r="AS70" s="48">
        <f t="shared" si="61"/>
        <v>-2.4224116372129068E-4</v>
      </c>
      <c r="AU70" s="48">
        <f t="shared" si="62"/>
        <v>-4.5477042054749006E-3</v>
      </c>
      <c r="AV70" s="48">
        <f t="shared" si="63"/>
        <v>-2.4224116372129068E-4</v>
      </c>
      <c r="AY70" s="35">
        <f t="shared" si="46"/>
        <v>44713</v>
      </c>
      <c r="BA70" s="48">
        <f t="shared" ca="1" si="20"/>
        <v>2.9228997537615137E-4</v>
      </c>
      <c r="BB70" s="48">
        <f t="shared" si="21"/>
        <v>1.0659796178406437E-4</v>
      </c>
      <c r="BC70" s="48">
        <f t="shared" si="22"/>
        <v>3.7883455005745709E-4</v>
      </c>
      <c r="BD70" s="48">
        <f t="shared" si="23"/>
        <v>9.5176064066125143E-4</v>
      </c>
      <c r="BE70" s="48">
        <f t="shared" si="24"/>
        <v>-3.7684755109562706E-4</v>
      </c>
      <c r="BF70" s="48">
        <f t="shared" si="25"/>
        <v>4.3276848533344941E-4</v>
      </c>
      <c r="BG70" s="48">
        <f t="shared" si="26"/>
        <v>8.6596523540409065E-4</v>
      </c>
    </row>
    <row r="71" spans="1:59" x14ac:dyDescent="0.25">
      <c r="A71" s="110">
        <f t="shared" si="47"/>
        <v>71</v>
      </c>
      <c r="B71" s="35">
        <f>+NAC!A72</f>
        <v>44743</v>
      </c>
      <c r="C71" s="24">
        <f ca="1">+NAC_d!CR72</f>
        <v>7.3902989307483624E-2</v>
      </c>
      <c r="D71" s="24">
        <f ca="1">+NAC_d!CH72</f>
        <v>7.0695141488546609E-2</v>
      </c>
      <c r="E71" s="24">
        <f ca="1">+NAC_d!CQ72</f>
        <v>7.7890764607356999E-2</v>
      </c>
      <c r="F71" s="24">
        <f t="shared" ca="1" si="48"/>
        <v>-7.1956231188103903E-3</v>
      </c>
      <c r="H71" s="24">
        <f>+GBA_d!$AB99</f>
        <v>7.3644907943865023E-2</v>
      </c>
      <c r="I71" s="24">
        <f>+GBA_d!$Q99</f>
        <v>6.8731335642372215E-2</v>
      </c>
      <c r="J71" s="24">
        <f>+GBA_d!$Z99</f>
        <v>7.7295984927580275E-2</v>
      </c>
      <c r="K71" s="24">
        <f t="shared" si="49"/>
        <v>-8.5646492852080591E-3</v>
      </c>
      <c r="M71" s="24">
        <f>+PAM_d!$AB99</f>
        <v>7.5243324182680427E-2</v>
      </c>
      <c r="N71" s="24">
        <f>+PAM_d!$Q99</f>
        <v>7.3474144338613767E-2</v>
      </c>
      <c r="O71" s="24">
        <f>+PAM_d!$Z99</f>
        <v>7.9495539650824787E-2</v>
      </c>
      <c r="P71" s="24">
        <f t="shared" si="50"/>
        <v>-6.0213953122110198E-3</v>
      </c>
      <c r="R71" s="24">
        <f>+NOA_d!$AB99</f>
        <v>6.744868035190632E-2</v>
      </c>
      <c r="S71" s="24">
        <f>+NOA_d!$Q99</f>
        <v>6.556013821462181E-2</v>
      </c>
      <c r="T71" s="24">
        <f>+NOA_d!$Z99</f>
        <v>6.9705706742990481E-2</v>
      </c>
      <c r="U71" s="24">
        <f t="shared" si="51"/>
        <v>-4.1455685283686705E-3</v>
      </c>
      <c r="W71" s="24">
        <f>+NEA_d!$AB99</f>
        <v>7.4410163339382995E-2</v>
      </c>
      <c r="X71" s="24">
        <f>+NEA_d!$Q99</f>
        <v>7.2912829833605475E-2</v>
      </c>
      <c r="Y71" s="24">
        <f>+NEA_d!$Z99</f>
        <v>7.6077606734199721E-2</v>
      </c>
      <c r="Z71" s="24">
        <f t="shared" si="52"/>
        <v>-3.1647769005942461E-3</v>
      </c>
      <c r="AB71" s="24">
        <f>+CUY_d!$AB99</f>
        <v>7.3309178743961478E-2</v>
      </c>
      <c r="AC71" s="24">
        <f>+CUY_d!$Q99</f>
        <v>7.1307860957270375E-2</v>
      </c>
      <c r="AD71" s="24">
        <f>+CUY_d!$Z99</f>
        <v>7.5789825460456539E-2</v>
      </c>
      <c r="AE71" s="24">
        <f t="shared" si="53"/>
        <v>-4.4819645031861644E-3</v>
      </c>
      <c r="AG71" s="24">
        <f>+PAT_d!$AB99</f>
        <v>8.0424498146017154E-2</v>
      </c>
      <c r="AH71" s="24">
        <f>+PAT_d!$Q99</f>
        <v>7.9241943355501387E-2</v>
      </c>
      <c r="AI71" s="24">
        <f>+PAT_d!$Z99</f>
        <v>8.0951585401479065E-2</v>
      </c>
      <c r="AJ71" s="24">
        <f t="shared" si="54"/>
        <v>-1.7096420459776773E-3</v>
      </c>
      <c r="AK71" s="24"/>
      <c r="AL71" s="35">
        <f t="shared" si="45"/>
        <v>44743</v>
      </c>
      <c r="AM71" s="48">
        <f t="shared" ca="1" si="55"/>
        <v>-7.1956231188103903E-3</v>
      </c>
      <c r="AN71" s="48">
        <f t="shared" si="56"/>
        <v>-8.5646492852080591E-3</v>
      </c>
      <c r="AO71" s="48">
        <f t="shared" si="57"/>
        <v>-6.0213953122110198E-3</v>
      </c>
      <c r="AP71" s="48">
        <f t="shared" si="58"/>
        <v>-4.1455685283686705E-3</v>
      </c>
      <c r="AQ71" s="48">
        <f t="shared" si="59"/>
        <v>-3.1647769005942461E-3</v>
      </c>
      <c r="AR71" s="48">
        <f t="shared" si="60"/>
        <v>-4.4819645031861644E-3</v>
      </c>
      <c r="AS71" s="48">
        <f t="shared" si="61"/>
        <v>-1.7096420459776773E-3</v>
      </c>
      <c r="AU71" s="48">
        <f t="shared" si="62"/>
        <v>-8.5646492852080591E-3</v>
      </c>
      <c r="AV71" s="48">
        <f t="shared" si="63"/>
        <v>-1.7096420459776773E-3</v>
      </c>
      <c r="AY71" s="35">
        <f t="shared" si="46"/>
        <v>44743</v>
      </c>
      <c r="BA71" s="48">
        <f t="shared" ca="1" si="20"/>
        <v>-2.2223551117737475E-4</v>
      </c>
      <c r="BB71" s="48">
        <f t="shared" si="21"/>
        <v>-5.714433629082083E-4</v>
      </c>
      <c r="BC71" s="48">
        <f t="shared" si="22"/>
        <v>-1.043194418490397E-4</v>
      </c>
      <c r="BD71" s="48">
        <f t="shared" si="23"/>
        <v>6.6351764331161001E-4</v>
      </c>
      <c r="BE71" s="48">
        <f t="shared" si="24"/>
        <v>-5.6373922730255466E-4</v>
      </c>
      <c r="BF71" s="48">
        <f t="shared" si="25"/>
        <v>7.1082694242959502E-5</v>
      </c>
      <c r="BG71" s="48">
        <f t="shared" si="26"/>
        <v>5.9059699619989914E-4</v>
      </c>
    </row>
    <row r="72" spans="1:59" x14ac:dyDescent="0.25">
      <c r="A72" s="110">
        <f t="shared" si="47"/>
        <v>72</v>
      </c>
      <c r="B72" s="35">
        <f>+NAC!A73</f>
        <v>44774</v>
      </c>
      <c r="C72" s="24">
        <f ca="1">+NAC_d!CR73</f>
        <v>6.9509124965427382E-2</v>
      </c>
      <c r="D72" s="24">
        <f ca="1">+NAC_d!CH73</f>
        <v>7.1994815325908235E-2</v>
      </c>
      <c r="E72" s="24">
        <f ca="1">+NAC_d!CQ73</f>
        <v>6.8541630238995177E-2</v>
      </c>
      <c r="F72" s="24">
        <f t="shared" ca="1" si="48"/>
        <v>3.4531850869130576E-3</v>
      </c>
      <c r="H72" s="24">
        <f>+GBA_d!$AB100</f>
        <v>6.955270416117032E-2</v>
      </c>
      <c r="I72" s="24">
        <f>+GBA_d!$Q100</f>
        <v>7.031780188091652E-2</v>
      </c>
      <c r="J72" s="24">
        <f>+GBA_d!$Z100</f>
        <v>6.9400066151764195E-2</v>
      </c>
      <c r="K72" s="24">
        <f t="shared" si="49"/>
        <v>9.1773572915232471E-4</v>
      </c>
      <c r="M72" s="24">
        <f>+PAM_d!$AB100</f>
        <v>6.9281652547290129E-2</v>
      </c>
      <c r="N72" s="24">
        <f>+PAM_d!$Q100</f>
        <v>7.1069470338704699E-2</v>
      </c>
      <c r="O72" s="24">
        <f>+PAM_d!$Z100</f>
        <v>6.8199389860671644E-2</v>
      </c>
      <c r="P72" s="24">
        <f t="shared" si="50"/>
        <v>2.8700804780330547E-3</v>
      </c>
      <c r="R72" s="24">
        <f>+NOA_d!$AB100</f>
        <v>7.6007326007325959E-2</v>
      </c>
      <c r="S72" s="24">
        <f>+NOA_d!$Q100</f>
        <v>7.6248361708715962E-2</v>
      </c>
      <c r="T72" s="24">
        <f>+NOA_d!$Z100</f>
        <v>7.5399719709052793E-2</v>
      </c>
      <c r="U72" s="24">
        <f t="shared" si="51"/>
        <v>8.4864199966316889E-4</v>
      </c>
      <c r="W72" s="24">
        <f>+NEA_d!$AB100</f>
        <v>7.6126126126126126E-2</v>
      </c>
      <c r="X72" s="24">
        <f>+NEA_d!$Q100</f>
        <v>7.6249341397472081E-2</v>
      </c>
      <c r="Y72" s="24">
        <f>+NEA_d!$Z100</f>
        <v>7.7708291796372508E-2</v>
      </c>
      <c r="Z72" s="24">
        <f t="shared" si="52"/>
        <v>-1.4589503989004271E-3</v>
      </c>
      <c r="AB72" s="24">
        <f>+CUY_d!$AB100</f>
        <v>6.4588725104084643E-2</v>
      </c>
      <c r="AC72" s="24">
        <f>+CUY_d!$Q100</f>
        <v>6.7435044777432784E-2</v>
      </c>
      <c r="AD72" s="24">
        <f>+CUY_d!$Z100</f>
        <v>6.0300177827723456E-2</v>
      </c>
      <c r="AE72" s="24">
        <f t="shared" si="53"/>
        <v>7.1348669497093287E-3</v>
      </c>
      <c r="AG72" s="24">
        <f>+PAT_d!$AB100</f>
        <v>6.4497041420118251E-2</v>
      </c>
      <c r="AH72" s="24">
        <f>+PAT_d!$Q100</f>
        <v>6.4499594983380426E-2</v>
      </c>
      <c r="AI72" s="24">
        <f>+PAT_d!$Z100</f>
        <v>6.378259947339493E-2</v>
      </c>
      <c r="AJ72" s="24">
        <f t="shared" si="54"/>
        <v>7.1699550998549633E-4</v>
      </c>
      <c r="AK72" s="24"/>
      <c r="AL72" s="35">
        <f t="shared" si="45"/>
        <v>44774</v>
      </c>
      <c r="AM72" s="48">
        <f t="shared" ca="1" si="55"/>
        <v>3.4531850869130576E-3</v>
      </c>
      <c r="AN72" s="48">
        <f t="shared" si="56"/>
        <v>9.1773572915232471E-4</v>
      </c>
      <c r="AO72" s="48">
        <f t="shared" si="57"/>
        <v>2.8700804780330547E-3</v>
      </c>
      <c r="AP72" s="48">
        <f t="shared" si="58"/>
        <v>8.4864199966316889E-4</v>
      </c>
      <c r="AQ72" s="48">
        <f t="shared" si="59"/>
        <v>-1.4589503989004271E-3</v>
      </c>
      <c r="AR72" s="48">
        <f t="shared" si="60"/>
        <v>7.1348669497093287E-3</v>
      </c>
      <c r="AS72" s="48">
        <f t="shared" si="61"/>
        <v>7.1699550998549633E-4</v>
      </c>
      <c r="AU72" s="48">
        <f t="shared" si="62"/>
        <v>-1.4589503989004271E-3</v>
      </c>
      <c r="AV72" s="48">
        <f t="shared" si="63"/>
        <v>7.1348669497093287E-3</v>
      </c>
      <c r="AY72" s="35">
        <f t="shared" si="46"/>
        <v>44774</v>
      </c>
      <c r="BA72" s="48">
        <f t="shared" ca="1" si="20"/>
        <v>4.9437711005440033E-4</v>
      </c>
      <c r="BB72" s="48">
        <f t="shared" si="21"/>
        <v>-9.235059286468357E-5</v>
      </c>
      <c r="BC72" s="48">
        <f t="shared" si="22"/>
        <v>5.5543537893704142E-4</v>
      </c>
      <c r="BD72" s="48">
        <f t="shared" si="23"/>
        <v>1.0668705525123483E-3</v>
      </c>
      <c r="BE72" s="48">
        <f t="shared" si="24"/>
        <v>-4.2489317986697345E-4</v>
      </c>
      <c r="BF72" s="48">
        <f t="shared" si="25"/>
        <v>1.0524929628967783E-3</v>
      </c>
      <c r="BG72" s="48">
        <f t="shared" si="26"/>
        <v>7.4910469560627668E-4</v>
      </c>
    </row>
    <row r="73" spans="1:59" x14ac:dyDescent="0.25">
      <c r="A73" s="110">
        <f t="shared" si="47"/>
        <v>73</v>
      </c>
      <c r="B73" s="35">
        <f>+NAC!A74</f>
        <v>44805</v>
      </c>
      <c r="C73" s="24">
        <f ca="1">+NAC_d!CR74</f>
        <v>6.1731822136335657E-2</v>
      </c>
      <c r="D73" s="24">
        <f ca="1">+NAC_d!CH74</f>
        <v>6.4952333446983923E-2</v>
      </c>
      <c r="E73" s="24">
        <f ca="1">+NAC_d!CQ74</f>
        <v>5.9242801146868196E-2</v>
      </c>
      <c r="F73" s="24">
        <f t="shared" ca="1" si="48"/>
        <v>5.7095323001157272E-3</v>
      </c>
      <c r="H73" s="24">
        <f>+GBA_d!$AB101</f>
        <v>6.0320663751541659E-2</v>
      </c>
      <c r="I73" s="24">
        <f>+GBA_d!$Q101</f>
        <v>6.5261963341650242E-2</v>
      </c>
      <c r="J73" s="24">
        <f>+GBA_d!$Z101</f>
        <v>5.7948135692033498E-2</v>
      </c>
      <c r="K73" s="24">
        <f t="shared" si="49"/>
        <v>7.3138276496167443E-3</v>
      </c>
      <c r="M73" s="24">
        <f>+PAM_d!$AB101</f>
        <v>6.2622096809203498E-2</v>
      </c>
      <c r="N73" s="24">
        <f>+PAM_d!$Q101</f>
        <v>6.5554737631223103E-2</v>
      </c>
      <c r="O73" s="24">
        <f>+PAM_d!$Z101</f>
        <v>6.1448932310775195E-2</v>
      </c>
      <c r="P73" s="24">
        <f t="shared" si="50"/>
        <v>4.1058053204479084E-3</v>
      </c>
      <c r="R73" s="24">
        <f>+NOA_d!$AB101</f>
        <v>6.1489361702127709E-2</v>
      </c>
      <c r="S73" s="24">
        <f>+NOA_d!$Q101</f>
        <v>6.0206448101166377E-2</v>
      </c>
      <c r="T73" s="24">
        <f>+NOA_d!$Z101</f>
        <v>6.1169743432358814E-2</v>
      </c>
      <c r="U73" s="24">
        <f t="shared" si="51"/>
        <v>-9.6329533119243749E-4</v>
      </c>
      <c r="W73" s="24">
        <f>+NEA_d!$AB101</f>
        <v>6.8543323566345737E-2</v>
      </c>
      <c r="X73" s="24">
        <f>+NEA_d!$Q101</f>
        <v>6.963542799746647E-2</v>
      </c>
      <c r="Y73" s="24">
        <f>+NEA_d!$Z101</f>
        <v>6.6702628856038615E-2</v>
      </c>
      <c r="Z73" s="24">
        <f t="shared" si="52"/>
        <v>2.9327991414278554E-3</v>
      </c>
      <c r="AB73" s="24">
        <f>+CUY_d!$AB101</f>
        <v>6.0564422365500414E-2</v>
      </c>
      <c r="AC73" s="24">
        <f>+CUY_d!$Q101</f>
        <v>6.3997825249919371E-2</v>
      </c>
      <c r="AD73" s="24">
        <f>+CUY_d!$Z101</f>
        <v>5.6243046827871623E-2</v>
      </c>
      <c r="AE73" s="24">
        <f t="shared" si="53"/>
        <v>7.7547784220477478E-3</v>
      </c>
      <c r="AG73" s="24">
        <f>+PAT_d!$AB101</f>
        <v>6.1256253474152311E-2</v>
      </c>
      <c r="AH73" s="24">
        <f>+PAT_d!$Q101</f>
        <v>6.2512494081387482E-2</v>
      </c>
      <c r="AI73" s="24">
        <f>+PAT_d!$Z101</f>
        <v>6.0027663444463419E-2</v>
      </c>
      <c r="AJ73" s="24">
        <f t="shared" si="54"/>
        <v>2.4848306369240625E-3</v>
      </c>
      <c r="AK73" s="24"/>
      <c r="AL73" s="35">
        <f t="shared" si="45"/>
        <v>44805</v>
      </c>
      <c r="AM73" s="48">
        <f t="shared" ca="1" si="55"/>
        <v>5.7095323001157272E-3</v>
      </c>
      <c r="AN73" s="48">
        <f t="shared" si="56"/>
        <v>7.3138276496167443E-3</v>
      </c>
      <c r="AO73" s="48">
        <f t="shared" si="57"/>
        <v>4.1058053204479084E-3</v>
      </c>
      <c r="AP73" s="48">
        <f t="shared" si="58"/>
        <v>-9.6329533119243749E-4</v>
      </c>
      <c r="AQ73" s="48">
        <f t="shared" si="59"/>
        <v>2.9327991414278554E-3</v>
      </c>
      <c r="AR73" s="48">
        <f t="shared" si="60"/>
        <v>7.7547784220477478E-3</v>
      </c>
      <c r="AS73" s="48">
        <f t="shared" si="61"/>
        <v>2.4848306369240625E-3</v>
      </c>
      <c r="AU73" s="48">
        <f t="shared" si="62"/>
        <v>-9.6329533119243749E-4</v>
      </c>
      <c r="AV73" s="48">
        <f t="shared" si="63"/>
        <v>7.7547784220477478E-3</v>
      </c>
      <c r="AY73" s="35">
        <f t="shared" si="46"/>
        <v>44805</v>
      </c>
      <c r="BA73" s="48">
        <f t="shared" ca="1" si="20"/>
        <v>1.2665235520708529E-3</v>
      </c>
      <c r="BB73" s="48">
        <f t="shared" si="21"/>
        <v>6.3851351172909221E-4</v>
      </c>
      <c r="BC73" s="48">
        <f t="shared" si="22"/>
        <v>1.0092102043455786E-3</v>
      </c>
      <c r="BD73" s="48">
        <f t="shared" si="23"/>
        <v>1.0622256106939121E-3</v>
      </c>
      <c r="BE73" s="48">
        <f t="shared" si="24"/>
        <v>-1.0382398750200898E-4</v>
      </c>
      <c r="BF73" s="48">
        <f t="shared" si="25"/>
        <v>1.5571711192497451E-3</v>
      </c>
      <c r="BG73" s="48">
        <f t="shared" si="26"/>
        <v>9.5925114807399181E-4</v>
      </c>
    </row>
    <row r="74" spans="1:59" x14ac:dyDescent="0.25">
      <c r="A74" s="110">
        <f t="shared" si="47"/>
        <v>74</v>
      </c>
      <c r="B74" s="35">
        <f>+NAC!A75</f>
        <v>44835</v>
      </c>
      <c r="C74" s="24">
        <f ca="1">+NAC_d!CR75</f>
        <v>6.3763120886578983E-2</v>
      </c>
      <c r="D74" s="24">
        <f ca="1">+NAC_d!CH75</f>
        <v>6.301451133547431E-2</v>
      </c>
      <c r="E74" s="24">
        <f ca="1">+NAC_d!CQ75</f>
        <v>6.382661830486569E-2</v>
      </c>
      <c r="F74" s="24">
        <f t="shared" ca="1" si="48"/>
        <v>-8.1210696939137961E-4</v>
      </c>
      <c r="H74" s="24">
        <f>+GBA_d!$AB102</f>
        <v>6.5454160938986927E-2</v>
      </c>
      <c r="I74" s="24">
        <f>+GBA_d!$Q102</f>
        <v>6.6292640976810757E-2</v>
      </c>
      <c r="J74" s="24">
        <f>+GBA_d!$Z102</f>
        <v>6.4833296953698216E-2</v>
      </c>
      <c r="K74" s="24">
        <f t="shared" si="49"/>
        <v>1.459344023112541E-3</v>
      </c>
      <c r="M74" s="24">
        <f>+PAM_d!$AB102</f>
        <v>6.1382902665713335E-2</v>
      </c>
      <c r="N74" s="24">
        <f>+PAM_d!$Q102</f>
        <v>6.0729397617058867E-2</v>
      </c>
      <c r="O74" s="24">
        <f>+PAM_d!$Z102</f>
        <v>6.178739347657447E-2</v>
      </c>
      <c r="P74" s="24">
        <f t="shared" si="50"/>
        <v>-1.0579958595156036E-3</v>
      </c>
      <c r="R74" s="24">
        <f>+NOA_d!$AB102</f>
        <v>6.2838244137101595E-2</v>
      </c>
      <c r="S74" s="24">
        <f>+NOA_d!$Q102</f>
        <v>6.2029189757787151E-2</v>
      </c>
      <c r="T74" s="24">
        <f>+NOA_d!$Z102</f>
        <v>6.3537987464900914E-2</v>
      </c>
      <c r="U74" s="24">
        <f t="shared" si="51"/>
        <v>-1.5087977071137626E-3</v>
      </c>
      <c r="W74" s="24">
        <f>+NEA_d!$AB102</f>
        <v>6.2187836646753425E-2</v>
      </c>
      <c r="X74" s="24">
        <f>+NEA_d!$Q102</f>
        <v>6.2451343073242516E-2</v>
      </c>
      <c r="Y74" s="24">
        <f>+NEA_d!$Z102</f>
        <v>6.4118166938601506E-2</v>
      </c>
      <c r="Z74" s="24">
        <f t="shared" si="52"/>
        <v>-1.6668238653589906E-3</v>
      </c>
      <c r="AB74" s="24">
        <f>+CUY_d!$AB102</f>
        <v>5.9896352401833886E-2</v>
      </c>
      <c r="AC74" s="24">
        <f>+CUY_d!$Q102</f>
        <v>5.9986554345588861E-2</v>
      </c>
      <c r="AD74" s="24">
        <f>+CUY_d!$Z102</f>
        <v>5.9270504186923922E-2</v>
      </c>
      <c r="AE74" s="24">
        <f t="shared" si="53"/>
        <v>7.1605015866493815E-4</v>
      </c>
      <c r="AG74" s="24">
        <f>+PAT_d!$AB102</f>
        <v>6.5996228786926459E-2</v>
      </c>
      <c r="AH74" s="24">
        <f>+PAT_d!$Q102</f>
        <v>6.8094008807606743E-2</v>
      </c>
      <c r="AI74" s="24">
        <f>+PAT_d!$Z102</f>
        <v>6.6079085078875721E-2</v>
      </c>
      <c r="AJ74" s="24">
        <f t="shared" si="54"/>
        <v>2.0149237287310218E-3</v>
      </c>
      <c r="AK74" s="24"/>
      <c r="AL74" s="35">
        <f t="shared" si="45"/>
        <v>44835</v>
      </c>
      <c r="AM74" s="48">
        <f t="shared" ca="1" si="55"/>
        <v>-8.1210696939137961E-4</v>
      </c>
      <c r="AN74" s="48">
        <f t="shared" si="56"/>
        <v>1.459344023112541E-3</v>
      </c>
      <c r="AO74" s="48">
        <f t="shared" si="57"/>
        <v>-1.0579958595156036E-3</v>
      </c>
      <c r="AP74" s="48">
        <f t="shared" si="58"/>
        <v>-1.5087977071137626E-3</v>
      </c>
      <c r="AQ74" s="48">
        <f t="shared" si="59"/>
        <v>-1.6668238653589906E-3</v>
      </c>
      <c r="AR74" s="48">
        <f t="shared" si="60"/>
        <v>7.1605015866493815E-4</v>
      </c>
      <c r="AS74" s="48">
        <f t="shared" si="61"/>
        <v>2.0149237287310218E-3</v>
      </c>
      <c r="AU74" s="48">
        <f t="shared" si="62"/>
        <v>-1.6668238653589906E-3</v>
      </c>
      <c r="AV74" s="48">
        <f t="shared" si="63"/>
        <v>2.0149237287310218E-3</v>
      </c>
      <c r="AY74" s="35">
        <f t="shared" si="46"/>
        <v>44835</v>
      </c>
      <c r="BA74" s="48">
        <f t="shared" ca="1" si="20"/>
        <v>1.3172803192328386E-3</v>
      </c>
      <c r="BB74" s="48">
        <f t="shared" si="21"/>
        <v>8.6042285033370114E-4</v>
      </c>
      <c r="BC74" s="48">
        <f t="shared" si="22"/>
        <v>9.1555466107103489E-4</v>
      </c>
      <c r="BD74" s="48">
        <f t="shared" si="23"/>
        <v>7.4332299778917532E-4</v>
      </c>
      <c r="BE74" s="48">
        <f t="shared" si="24"/>
        <v>2.5052764103565089E-5</v>
      </c>
      <c r="BF74" s="48">
        <f t="shared" si="25"/>
        <v>1.8304624549001132E-3</v>
      </c>
      <c r="BG74" s="48">
        <f t="shared" si="26"/>
        <v>1.1422042926858185E-3</v>
      </c>
    </row>
    <row r="75" spans="1:59" x14ac:dyDescent="0.25">
      <c r="A75" s="110">
        <f t="shared" si="47"/>
        <v>75</v>
      </c>
      <c r="B75" s="35">
        <f>+NAC!A76</f>
        <v>44866</v>
      </c>
      <c r="C75" s="24">
        <f ca="1">+NAC_d!CR76</f>
        <v>4.8906233207550498E-2</v>
      </c>
      <c r="D75" s="24">
        <f ca="1">+NAC_d!CH76</f>
        <v>4.6398429254593143E-2</v>
      </c>
      <c r="E75" s="24">
        <f ca="1">+NAC_d!CQ76</f>
        <v>5.070765562412749E-2</v>
      </c>
      <c r="F75" s="24">
        <f t="shared" ca="1" si="48"/>
        <v>-4.3092263695343469E-3</v>
      </c>
      <c r="H75" s="24">
        <f>+GBA_d!$AB103</f>
        <v>5.0019849146486717E-2</v>
      </c>
      <c r="I75" s="24">
        <f>+GBA_d!$Q103</f>
        <v>4.6635966043783839E-2</v>
      </c>
      <c r="J75" s="24">
        <f>+GBA_d!$Z103</f>
        <v>5.1029076307094856E-2</v>
      </c>
      <c r="K75" s="24">
        <f t="shared" si="49"/>
        <v>-4.3931102633110175E-3</v>
      </c>
      <c r="M75" s="24">
        <f>+PAM_d!$AB103</f>
        <v>4.9364896073903042E-2</v>
      </c>
      <c r="N75" s="24">
        <f>+PAM_d!$Q103</f>
        <v>4.7982780888805143E-2</v>
      </c>
      <c r="O75" s="24">
        <f>+PAM_d!$Z103</f>
        <v>5.0575586891365765E-2</v>
      </c>
      <c r="P75" s="24">
        <f t="shared" si="50"/>
        <v>-2.5928060025606214E-3</v>
      </c>
      <c r="R75" s="24">
        <f>+NOA_d!$AB103</f>
        <v>4.5544554455445585E-2</v>
      </c>
      <c r="S75" s="24">
        <f>+NOA_d!$Q103</f>
        <v>4.4464362604240915E-2</v>
      </c>
      <c r="T75" s="24">
        <f>+NOA_d!$Z103</f>
        <v>4.7120346945898728E-2</v>
      </c>
      <c r="U75" s="24">
        <f t="shared" si="51"/>
        <v>-2.6559843416578133E-3</v>
      </c>
      <c r="W75" s="24">
        <f>+NEA_d!$AB103</f>
        <v>4.5362345565185258E-2</v>
      </c>
      <c r="X75" s="24">
        <f>+NEA_d!$Q103</f>
        <v>4.4277755789346118E-2</v>
      </c>
      <c r="Y75" s="24">
        <f>+NEA_d!$Z103</f>
        <v>4.6921813955276948E-2</v>
      </c>
      <c r="Z75" s="24">
        <f t="shared" si="52"/>
        <v>-2.6440581659308293E-3</v>
      </c>
      <c r="AB75" s="24">
        <f>+CUY_d!$AB103</f>
        <v>4.9271274094969453E-2</v>
      </c>
      <c r="AC75" s="24">
        <f>+CUY_d!$Q103</f>
        <v>4.7012100884960217E-2</v>
      </c>
      <c r="AD75" s="24">
        <f>+CUY_d!$Z103</f>
        <v>5.2717119747465402E-2</v>
      </c>
      <c r="AE75" s="24">
        <f t="shared" si="53"/>
        <v>-5.7050188625051845E-3</v>
      </c>
      <c r="AG75" s="24">
        <f>+PAT_d!$AB103</f>
        <v>4.9036949685534514E-2</v>
      </c>
      <c r="AH75" s="24">
        <f>+PAT_d!$Q103</f>
        <v>4.851417958838522E-2</v>
      </c>
      <c r="AI75" s="24">
        <f>+PAT_d!$Z103</f>
        <v>5.0082764996740803E-2</v>
      </c>
      <c r="AJ75" s="24">
        <f t="shared" si="54"/>
        <v>-1.5685854083555828E-3</v>
      </c>
      <c r="AK75" s="24"/>
      <c r="AL75" s="35">
        <f t="shared" si="45"/>
        <v>44866</v>
      </c>
      <c r="AM75" s="48">
        <f t="shared" ca="1" si="55"/>
        <v>-4.3092263695343469E-3</v>
      </c>
      <c r="AN75" s="48">
        <f t="shared" si="56"/>
        <v>-4.3931102633110175E-3</v>
      </c>
      <c r="AO75" s="48">
        <f t="shared" si="57"/>
        <v>-2.5928060025606214E-3</v>
      </c>
      <c r="AP75" s="48">
        <f t="shared" si="58"/>
        <v>-2.6559843416578133E-3</v>
      </c>
      <c r="AQ75" s="48">
        <f t="shared" si="59"/>
        <v>-2.6440581659308293E-3</v>
      </c>
      <c r="AR75" s="48">
        <f t="shared" si="60"/>
        <v>-5.7050188625051845E-3</v>
      </c>
      <c r="AS75" s="48">
        <f t="shared" si="61"/>
        <v>-1.5685854083555828E-3</v>
      </c>
      <c r="AU75" s="48">
        <f t="shared" si="62"/>
        <v>-5.7050188625051845E-3</v>
      </c>
      <c r="AV75" s="48">
        <f t="shared" si="63"/>
        <v>-1.5685854083555828E-3</v>
      </c>
      <c r="AY75" s="35">
        <f t="shared" si="46"/>
        <v>44866</v>
      </c>
      <c r="BA75" s="48">
        <f t="shared" ca="1" si="20"/>
        <v>9.3695786247033341E-4</v>
      </c>
      <c r="BB75" s="48">
        <f t="shared" si="21"/>
        <v>7.0310708492684248E-4</v>
      </c>
      <c r="BC75" s="48">
        <f t="shared" si="22"/>
        <v>7.4881623310796286E-4</v>
      </c>
      <c r="BD75" s="48">
        <f t="shared" si="23"/>
        <v>5.4309602847929517E-4</v>
      </c>
      <c r="BE75" s="48">
        <f t="shared" si="24"/>
        <v>6.8413579616492345E-5</v>
      </c>
      <c r="BF75" s="48">
        <f t="shared" si="25"/>
        <v>1.4469384122935229E-3</v>
      </c>
      <c r="BG75" s="48">
        <f t="shared" si="26"/>
        <v>1.1727446985289787E-3</v>
      </c>
    </row>
    <row r="76" spans="1:59" x14ac:dyDescent="0.25">
      <c r="A76" s="110">
        <f t="shared" si="47"/>
        <v>76</v>
      </c>
      <c r="B76" s="35">
        <f>+NAC!A77</f>
        <v>44896</v>
      </c>
      <c r="C76" s="24">
        <f ca="1">+NAC_d!CR77</f>
        <v>5.1348019875540718E-2</v>
      </c>
      <c r="D76" s="24">
        <f ca="1">+NAC_d!CH77</f>
        <v>4.8281445760840924E-2</v>
      </c>
      <c r="E76" s="24">
        <f ca="1">+NAC_d!CQ77</f>
        <v>5.3223806623416303E-2</v>
      </c>
      <c r="F76" s="24">
        <f t="shared" ca="1" si="48"/>
        <v>-4.942360862575379E-3</v>
      </c>
      <c r="H76" s="24">
        <f>+GBA_d!$AB104</f>
        <v>5.3402646502835438E-2</v>
      </c>
      <c r="I76" s="24">
        <f>+GBA_d!$Q104</f>
        <v>5.2526508828627083E-2</v>
      </c>
      <c r="J76" s="24">
        <f>+GBA_d!$Z104</f>
        <v>5.434953008861787E-2</v>
      </c>
      <c r="K76" s="24">
        <f t="shared" si="49"/>
        <v>-1.8230212599907869E-3</v>
      </c>
      <c r="M76" s="24">
        <f>+PAM_d!$AB104</f>
        <v>5.0802384227418784E-2</v>
      </c>
      <c r="N76" s="24">
        <f>+PAM_d!$Q104</f>
        <v>4.9131345528334647E-2</v>
      </c>
      <c r="O76" s="24">
        <f>+PAM_d!$Z104</f>
        <v>5.2340457898115034E-2</v>
      </c>
      <c r="P76" s="24">
        <f t="shared" si="50"/>
        <v>-3.2091123697803869E-3</v>
      </c>
      <c r="R76" s="24">
        <f>+NOA_d!$AB104</f>
        <v>4.6626984126984183E-2</v>
      </c>
      <c r="S76" s="24">
        <f>+NOA_d!$Q104</f>
        <v>4.3895511685077437E-2</v>
      </c>
      <c r="T76" s="24">
        <f>+NOA_d!$Z104</f>
        <v>5.135442501374321E-2</v>
      </c>
      <c r="U76" s="24">
        <f t="shared" si="51"/>
        <v>-7.4589133286657727E-3</v>
      </c>
      <c r="W76" s="24">
        <f>+NEA_d!$AB104</f>
        <v>4.7892044452284344E-2</v>
      </c>
      <c r="X76" s="24">
        <f>+NEA_d!$Q104</f>
        <v>4.5702295923838676E-2</v>
      </c>
      <c r="Y76" s="24">
        <f>+NEA_d!$Z104</f>
        <v>5.264612332769647E-2</v>
      </c>
      <c r="Z76" s="24">
        <f t="shared" si="52"/>
        <v>-6.9438274038577941E-3</v>
      </c>
      <c r="AB76" s="24">
        <f>+CUY_d!$AB104</f>
        <v>5.0004480688233599E-2</v>
      </c>
      <c r="AC76" s="24">
        <f>+CUY_d!$Q104</f>
        <v>4.5213622895679206E-2</v>
      </c>
      <c r="AD76" s="24">
        <f>+CUY_d!$Z104</f>
        <v>5.6880776467602034E-2</v>
      </c>
      <c r="AE76" s="24">
        <f t="shared" si="53"/>
        <v>-1.1667153571922828E-2</v>
      </c>
      <c r="AG76" s="24">
        <f>+PAT_d!$AB104</f>
        <v>4.5339578454332674E-2</v>
      </c>
      <c r="AH76" s="24">
        <f>+PAT_d!$Q104</f>
        <v>4.3666719397241982E-2</v>
      </c>
      <c r="AI76" s="24">
        <f>+PAT_d!$Z104</f>
        <v>4.7923471854622646E-2</v>
      </c>
      <c r="AJ76" s="24">
        <f t="shared" si="54"/>
        <v>-4.2567524573806637E-3</v>
      </c>
      <c r="AK76" s="24"/>
      <c r="AL76" s="35">
        <f t="shared" si="45"/>
        <v>44896</v>
      </c>
      <c r="AM76" s="48">
        <f t="shared" ca="1" si="55"/>
        <v>-4.942360862575379E-3</v>
      </c>
      <c r="AN76" s="48">
        <f t="shared" si="56"/>
        <v>-1.8230212599907869E-3</v>
      </c>
      <c r="AO76" s="48">
        <f t="shared" si="57"/>
        <v>-3.2091123697803869E-3</v>
      </c>
      <c r="AP76" s="48">
        <f t="shared" si="58"/>
        <v>-7.4589133286657727E-3</v>
      </c>
      <c r="AQ76" s="48">
        <f t="shared" si="59"/>
        <v>-6.9438274038577941E-3</v>
      </c>
      <c r="AR76" s="48">
        <f t="shared" si="60"/>
        <v>-1.1667153571922828E-2</v>
      </c>
      <c r="AS76" s="48">
        <f t="shared" si="61"/>
        <v>-4.2567524573806637E-3</v>
      </c>
      <c r="AU76" s="48">
        <f t="shared" si="62"/>
        <v>-1.1667153571922828E-2</v>
      </c>
      <c r="AV76" s="48">
        <f t="shared" si="63"/>
        <v>-1.8230212599907869E-3</v>
      </c>
      <c r="AY76" s="35">
        <f t="shared" si="46"/>
        <v>44896</v>
      </c>
      <c r="BA76" s="48">
        <f t="shared" ca="1" si="20"/>
        <v>2.4327374575864683E-4</v>
      </c>
      <c r="BB76" s="48">
        <f t="shared" si="21"/>
        <v>5.0187217977894682E-4</v>
      </c>
      <c r="BC76" s="48">
        <f t="shared" si="22"/>
        <v>1.2956490148583835E-4</v>
      </c>
      <c r="BD76" s="48">
        <f t="shared" si="23"/>
        <v>-3.5869279598987891E-4</v>
      </c>
      <c r="BE76" s="48">
        <f t="shared" si="24"/>
        <v>-7.4983713695958576E-4</v>
      </c>
      <c r="BF76" s="48">
        <f t="shared" si="25"/>
        <v>1.1802737496985349E-4</v>
      </c>
      <c r="BG76" s="48">
        <f t="shared" si="26"/>
        <v>7.9488406071513229E-4</v>
      </c>
    </row>
    <row r="77" spans="1:59" x14ac:dyDescent="0.25">
      <c r="A77" s="110">
        <f t="shared" si="47"/>
        <v>77</v>
      </c>
      <c r="B77" s="35">
        <f>+NAC!A78</f>
        <v>44927</v>
      </c>
      <c r="C77" s="24">
        <f ca="1">+NAC_d!CR78</f>
        <v>6.0227819012803829E-2</v>
      </c>
      <c r="D77" s="24">
        <f ca="1">+NAC_d!CH78</f>
        <v>6.177993479528876E-2</v>
      </c>
      <c r="E77" s="24">
        <f ca="1">+NAC_d!CQ78</f>
        <v>5.9722603296253673E-2</v>
      </c>
      <c r="F77" s="24">
        <f t="shared" ca="1" si="48"/>
        <v>2.0573314990350866E-3</v>
      </c>
      <c r="H77" s="24">
        <f>+GBA_d!$AB105</f>
        <v>5.9668012561686856E-2</v>
      </c>
      <c r="I77" s="24">
        <f>+GBA_d!$Q105</f>
        <v>6.0127695124906344E-2</v>
      </c>
      <c r="J77" s="24">
        <f>+GBA_d!$Z105</f>
        <v>5.906912238657247E-2</v>
      </c>
      <c r="K77" s="24">
        <f t="shared" si="49"/>
        <v>1.0585727383338739E-3</v>
      </c>
      <c r="M77" s="24">
        <f>+PAM_d!$AB105</f>
        <v>6.0738284318003322E-2</v>
      </c>
      <c r="N77" s="24">
        <f>+PAM_d!$Q105</f>
        <v>6.236132146797857E-2</v>
      </c>
      <c r="O77" s="24">
        <f>+PAM_d!$Z105</f>
        <v>6.0176969987102202E-2</v>
      </c>
      <c r="P77" s="24">
        <f t="shared" si="50"/>
        <v>2.1843514808763675E-3</v>
      </c>
      <c r="R77" s="24">
        <f>+NOA_d!$AB105</f>
        <v>6.3334769495906995E-2</v>
      </c>
      <c r="S77" s="24">
        <f>+NOA_d!$Q105</f>
        <v>6.6157826332565728E-2</v>
      </c>
      <c r="T77" s="24">
        <f>+NOA_d!$Z105</f>
        <v>6.074302925751307E-2</v>
      </c>
      <c r="U77" s="24">
        <f t="shared" si="51"/>
        <v>5.4147970750526575E-3</v>
      </c>
      <c r="W77" s="24">
        <f>+NEA_d!$AB105</f>
        <v>5.6392559548859467E-2</v>
      </c>
      <c r="X77" s="24">
        <f>+NEA_d!$Q105</f>
        <v>5.7816582390272764E-2</v>
      </c>
      <c r="Y77" s="24">
        <f>+NEA_d!$Z105</f>
        <v>5.3974633578160347E-2</v>
      </c>
      <c r="Z77" s="24">
        <f t="shared" si="52"/>
        <v>3.8419488121124168E-3</v>
      </c>
      <c r="AB77" s="24">
        <f>+CUY_d!$AB105</f>
        <v>6.3497482290688634E-2</v>
      </c>
      <c r="AC77" s="24">
        <f>+CUY_d!$Q105</f>
        <v>6.4917156530683862E-2</v>
      </c>
      <c r="AD77" s="24">
        <f>+CUY_d!$Z105</f>
        <v>6.3690759235324634E-2</v>
      </c>
      <c r="AE77" s="24">
        <f t="shared" si="53"/>
        <v>1.2263972953592273E-3</v>
      </c>
      <c r="AG77" s="24">
        <f>+PAT_d!$AB105</f>
        <v>5.8876243390984628E-2</v>
      </c>
      <c r="AH77" s="24">
        <f>+PAT_d!$Q105</f>
        <v>6.0055280229394548E-2</v>
      </c>
      <c r="AI77" s="24">
        <f>+PAT_d!$Z105</f>
        <v>6.1150051425564511E-2</v>
      </c>
      <c r="AJ77" s="24">
        <f t="shared" si="54"/>
        <v>-1.0947711961699635E-3</v>
      </c>
      <c r="AK77" s="24"/>
      <c r="AL77" s="35">
        <f t="shared" si="45"/>
        <v>44927</v>
      </c>
      <c r="AM77" s="48">
        <f t="shared" ca="1" si="55"/>
        <v>2.0573314990350866E-3</v>
      </c>
      <c r="AN77" s="48">
        <f t="shared" si="56"/>
        <v>1.0585727383338739E-3</v>
      </c>
      <c r="AO77" s="48">
        <f t="shared" si="57"/>
        <v>2.1843514808763675E-3</v>
      </c>
      <c r="AP77" s="48">
        <f t="shared" si="58"/>
        <v>5.4147970750526575E-3</v>
      </c>
      <c r="AQ77" s="48">
        <f t="shared" si="59"/>
        <v>3.8419488121124168E-3</v>
      </c>
      <c r="AR77" s="48">
        <f t="shared" si="60"/>
        <v>1.2263972953592273E-3</v>
      </c>
      <c r="AS77" s="48">
        <f t="shared" si="61"/>
        <v>-1.0947711961699635E-3</v>
      </c>
      <c r="AU77" s="48">
        <f t="shared" si="62"/>
        <v>-1.0947711961699635E-3</v>
      </c>
      <c r="AV77" s="48">
        <f t="shared" si="63"/>
        <v>5.4147970750526575E-3</v>
      </c>
      <c r="AY77" s="35">
        <f t="shared" si="46"/>
        <v>44927</v>
      </c>
      <c r="BA77" s="48">
        <f t="shared" ca="1" si="20"/>
        <v>2.9444427829189435E-4</v>
      </c>
      <c r="BB77" s="48">
        <f t="shared" si="21"/>
        <v>4.7700868429554716E-4</v>
      </c>
      <c r="BC77" s="48">
        <f t="shared" si="22"/>
        <v>6.536327340415464E-5</v>
      </c>
      <c r="BD77" s="48">
        <f t="shared" si="23"/>
        <v>-3.0487212306442207E-4</v>
      </c>
      <c r="BE77" s="48">
        <f t="shared" si="24"/>
        <v>-4.8110379040039453E-4</v>
      </c>
      <c r="BF77" s="48">
        <f t="shared" si="25"/>
        <v>2.6941622495085804E-4</v>
      </c>
      <c r="BG77" s="48">
        <f t="shared" si="26"/>
        <v>6.7203664510987837E-4</v>
      </c>
    </row>
    <row r="78" spans="1:59" x14ac:dyDescent="0.25">
      <c r="A78" s="110">
        <f t="shared" si="47"/>
        <v>78</v>
      </c>
      <c r="B78" s="35">
        <f>+NAC!A79</f>
        <v>44958</v>
      </c>
      <c r="C78" s="24">
        <f ca="1">+NAC_d!CR79</f>
        <v>6.6443350672305002E-2</v>
      </c>
      <c r="D78" s="24">
        <f ca="1">+NAC_d!CH79</f>
        <v>7.3488458657909428E-2</v>
      </c>
      <c r="E78" s="24">
        <f ca="1">+NAC_d!CQ79</f>
        <v>6.1861794212648036E-2</v>
      </c>
      <c r="F78" s="24">
        <f t="shared" ca="1" si="48"/>
        <v>1.1626664445261392E-2</v>
      </c>
      <c r="H78" s="24">
        <f>+GBA_d!$AB106</f>
        <v>6.6892464013547759E-2</v>
      </c>
      <c r="I78" s="24">
        <f>+GBA_d!$Q106</f>
        <v>7.406221657973755E-2</v>
      </c>
      <c r="J78" s="24">
        <f>+GBA_d!$Z106</f>
        <v>6.3581557596170901E-2</v>
      </c>
      <c r="K78" s="24">
        <f t="shared" si="49"/>
        <v>1.0480658983566649E-2</v>
      </c>
      <c r="M78" s="24">
        <f>+PAM_d!$AB106</f>
        <v>6.3512957630604827E-2</v>
      </c>
      <c r="N78" s="24">
        <f>+PAM_d!$Q106</f>
        <v>6.788524079380176E-2</v>
      </c>
      <c r="O78" s="24">
        <f>+PAM_d!$Z106</f>
        <v>5.9537391049704125E-2</v>
      </c>
      <c r="P78" s="24">
        <f t="shared" si="50"/>
        <v>8.3478497440976351E-3</v>
      </c>
      <c r="R78" s="24">
        <f>+NOA_d!$AB106</f>
        <v>7.2933549432738998E-2</v>
      </c>
      <c r="S78" s="24">
        <f>+NOA_d!$Q106</f>
        <v>7.8840205793375029E-2</v>
      </c>
      <c r="T78" s="24">
        <f>+NOA_d!$Z106</f>
        <v>6.5689893678515965E-2</v>
      </c>
      <c r="U78" s="24">
        <f t="shared" si="51"/>
        <v>1.3150312114859064E-2</v>
      </c>
      <c r="W78" s="24">
        <f>+NEA_d!$AB106</f>
        <v>7.7683053143175806E-2</v>
      </c>
      <c r="X78" s="24">
        <f>+NEA_d!$Q106</f>
        <v>8.0330650931159209E-2</v>
      </c>
      <c r="Y78" s="24">
        <f>+NEA_d!$Z106</f>
        <v>7.4138951155828803E-2</v>
      </c>
      <c r="Z78" s="24">
        <f t="shared" si="52"/>
        <v>6.1916997753304059E-3</v>
      </c>
      <c r="AB78" s="24">
        <f>+CUY_d!$AB106</f>
        <v>6.7249819436642433E-2</v>
      </c>
      <c r="AC78" s="24">
        <f>+CUY_d!$Q106</f>
        <v>7.2878853543558275E-2</v>
      </c>
      <c r="AD78" s="24">
        <f>+CUY_d!$Z106</f>
        <v>6.1894623342841903E-2</v>
      </c>
      <c r="AE78" s="24">
        <f t="shared" si="53"/>
        <v>1.0984230200716372E-2</v>
      </c>
      <c r="AG78" s="24">
        <f>+PAT_d!$AB106</f>
        <v>5.7549085985104886E-2</v>
      </c>
      <c r="AH78" s="24">
        <f>+PAT_d!$Q106</f>
        <v>6.0875095096682763E-2</v>
      </c>
      <c r="AI78" s="24">
        <f>+PAT_d!$Z106</f>
        <v>5.4999227115223981E-2</v>
      </c>
      <c r="AJ78" s="24">
        <f t="shared" si="54"/>
        <v>5.8758679814587822E-3</v>
      </c>
      <c r="AK78" s="24"/>
      <c r="AL78" s="35">
        <f t="shared" si="45"/>
        <v>44958</v>
      </c>
      <c r="AM78" s="48">
        <f t="shared" ca="1" si="55"/>
        <v>1.1626664445261392E-2</v>
      </c>
      <c r="AN78" s="48">
        <f t="shared" si="56"/>
        <v>1.0480658983566649E-2</v>
      </c>
      <c r="AO78" s="48">
        <f t="shared" si="57"/>
        <v>8.3478497440976351E-3</v>
      </c>
      <c r="AP78" s="48">
        <f t="shared" si="58"/>
        <v>1.3150312114859064E-2</v>
      </c>
      <c r="AQ78" s="48">
        <f t="shared" si="59"/>
        <v>6.1916997753304059E-3</v>
      </c>
      <c r="AR78" s="48">
        <f t="shared" si="60"/>
        <v>1.0984230200716372E-2</v>
      </c>
      <c r="AS78" s="48">
        <f t="shared" si="61"/>
        <v>5.8758679814587822E-3</v>
      </c>
      <c r="AU78" s="48">
        <f t="shared" si="62"/>
        <v>5.8758679814587822E-3</v>
      </c>
      <c r="AV78" s="48">
        <f t="shared" si="63"/>
        <v>1.3150312114859064E-2</v>
      </c>
      <c r="AY78" s="35">
        <f t="shared" si="46"/>
        <v>44958</v>
      </c>
      <c r="BA78" s="48">
        <f t="shared" ca="1" si="20"/>
        <v>5.7594692349370125E-4</v>
      </c>
      <c r="BB78" s="48">
        <f t="shared" si="21"/>
        <v>3.5377276408018094E-4</v>
      </c>
      <c r="BC78" s="48">
        <f t="shared" si="22"/>
        <v>2.8799770955312276E-4</v>
      </c>
      <c r="BD78" s="48">
        <f t="shared" si="23"/>
        <v>4.5531347241602643E-4</v>
      </c>
      <c r="BE78" s="48">
        <f t="shared" si="24"/>
        <v>-2.7061260181493463E-4</v>
      </c>
      <c r="BF78" s="48">
        <f t="shared" si="25"/>
        <v>7.1580857306424717E-4</v>
      </c>
      <c r="BG78" s="48">
        <f t="shared" si="26"/>
        <v>1.027739081756962E-3</v>
      </c>
    </row>
    <row r="79" spans="1:59" x14ac:dyDescent="0.25">
      <c r="A79" s="110">
        <f t="shared" si="47"/>
        <v>79</v>
      </c>
      <c r="B79" s="35">
        <f>+NAC!A80</f>
        <v>44986</v>
      </c>
      <c r="C79" s="24">
        <f ca="1">+NAC_d!CR80</f>
        <v>7.6700563529813692E-2</v>
      </c>
      <c r="D79" s="24">
        <f ca="1">+NAC_d!CH80</f>
        <v>7.7606386916272418E-2</v>
      </c>
      <c r="E79" s="24">
        <f ca="1">+NAC_d!CQ80</f>
        <v>7.3653719303073517E-2</v>
      </c>
      <c r="F79" s="24">
        <f t="shared" ca="1" si="48"/>
        <v>3.9526676131989014E-3</v>
      </c>
      <c r="H79" s="24">
        <f>+GBA_d!$AB107</f>
        <v>7.8174603174603119E-2</v>
      </c>
      <c r="I79" s="24">
        <f>+GBA_d!$Q107</f>
        <v>8.3373113339341831E-2</v>
      </c>
      <c r="J79" s="24">
        <f>+GBA_d!$Z107</f>
        <v>7.5453233583460788E-2</v>
      </c>
      <c r="K79" s="24">
        <f t="shared" si="49"/>
        <v>7.919879755881043E-3</v>
      </c>
      <c r="M79" s="24">
        <f>+PAM_d!$AB107</f>
        <v>7.820840102111859E-2</v>
      </c>
      <c r="N79" s="24">
        <f>+PAM_d!$Q107</f>
        <v>8.2089307185144289E-2</v>
      </c>
      <c r="O79" s="24">
        <f>+PAM_d!$Z107</f>
        <v>7.3354827617243323E-2</v>
      </c>
      <c r="P79" s="24">
        <f t="shared" si="50"/>
        <v>8.7344795679009657E-3</v>
      </c>
      <c r="R79" s="24">
        <f>+NOA_d!$AB107</f>
        <v>7.3338368580060376E-2</v>
      </c>
      <c r="S79" s="24">
        <f>+NOA_d!$Q107</f>
        <v>7.3298979607529624E-2</v>
      </c>
      <c r="T79" s="24">
        <f>+NOA_d!$Z107</f>
        <v>6.9252080411984274E-2</v>
      </c>
      <c r="U79" s="24">
        <f t="shared" si="51"/>
        <v>4.0468991955453504E-3</v>
      </c>
      <c r="W79" s="24">
        <f>+NEA_d!$AB107</f>
        <v>6.2472275617329487E-2</v>
      </c>
      <c r="X79" s="24">
        <f>+NEA_d!$Q107</f>
        <v>6.2741378674538772E-2</v>
      </c>
      <c r="Y79" s="24">
        <f>+NEA_d!$Z107</f>
        <v>5.9713208537503393E-2</v>
      </c>
      <c r="Z79" s="24">
        <f t="shared" si="52"/>
        <v>3.0281701370353797E-3</v>
      </c>
      <c r="AB79" s="24">
        <f>+CUY_d!$AB107</f>
        <v>7.8577336641852735E-2</v>
      </c>
      <c r="AC79" s="24">
        <f>+CUY_d!$Q107</f>
        <v>8.0458814493981956E-2</v>
      </c>
      <c r="AD79" s="24">
        <f>+CUY_d!$Z107</f>
        <v>7.4217884789959943E-2</v>
      </c>
      <c r="AE79" s="24">
        <f t="shared" si="53"/>
        <v>6.2409297040220135E-3</v>
      </c>
      <c r="AG79" s="24">
        <f>+PAT_d!$AB107</f>
        <v>6.9702304737516041E-2</v>
      </c>
      <c r="AH79" s="24">
        <f>+PAT_d!$Q107</f>
        <v>6.9185943601554056E-2</v>
      </c>
      <c r="AI79" s="24">
        <f>+PAT_d!$Z107</f>
        <v>6.6063257884633853E-2</v>
      </c>
      <c r="AJ79" s="24">
        <f t="shared" si="54"/>
        <v>3.1226857169202038E-3</v>
      </c>
      <c r="AK79" s="24"/>
      <c r="AL79" s="35">
        <f t="shared" si="45"/>
        <v>44986</v>
      </c>
      <c r="AM79" s="48">
        <f t="shared" ca="1" si="55"/>
        <v>3.9526676131989014E-3</v>
      </c>
      <c r="AN79" s="48">
        <f t="shared" si="56"/>
        <v>7.919879755881043E-3</v>
      </c>
      <c r="AO79" s="48">
        <f t="shared" si="57"/>
        <v>8.7344795679009657E-3</v>
      </c>
      <c r="AP79" s="48">
        <f t="shared" si="58"/>
        <v>4.0468991955453504E-3</v>
      </c>
      <c r="AQ79" s="48">
        <f t="shared" si="59"/>
        <v>3.0281701370353797E-3</v>
      </c>
      <c r="AR79" s="48">
        <f t="shared" si="60"/>
        <v>6.2409297040220135E-3</v>
      </c>
      <c r="AS79" s="48">
        <f t="shared" si="61"/>
        <v>3.1226857169202038E-3</v>
      </c>
      <c r="AU79" s="48">
        <f t="shared" si="62"/>
        <v>3.0281701370353797E-3</v>
      </c>
      <c r="AV79" s="48">
        <f t="shared" si="63"/>
        <v>8.7344795679009657E-3</v>
      </c>
      <c r="AY79" s="35">
        <f t="shared" si="46"/>
        <v>44986</v>
      </c>
      <c r="BA79" s="48">
        <f t="shared" ca="1" si="20"/>
        <v>4.4928586309149016E-4</v>
      </c>
      <c r="BB79" s="48">
        <f t="shared" si="21"/>
        <v>8.0121560246491452E-4</v>
      </c>
      <c r="BC79" s="48">
        <f t="shared" si="22"/>
        <v>4.2192815608190398E-4</v>
      </c>
      <c r="BD79" s="48">
        <f t="shared" si="23"/>
        <v>4.3648465226050113E-5</v>
      </c>
      <c r="BE79" s="48">
        <f t="shared" si="24"/>
        <v>-3.5606524773623693E-4</v>
      </c>
      <c r="BF79" s="48">
        <f t="shared" si="25"/>
        <v>4.767940613806439E-4</v>
      </c>
      <c r="BG79" s="48">
        <f t="shared" si="26"/>
        <v>7.2838233961913801E-4</v>
      </c>
    </row>
    <row r="80" spans="1:59" x14ac:dyDescent="0.25">
      <c r="A80" s="110">
        <f t="shared" si="47"/>
        <v>80</v>
      </c>
      <c r="B80" s="35">
        <f>+NAC!A81</f>
        <v>45017</v>
      </c>
      <c r="C80" s="24">
        <f ca="1">+NAC_d!CR81</f>
        <v>8.3757635065381031E-2</v>
      </c>
      <c r="D80" s="24">
        <f ca="1">+NAC_d!CH81</f>
        <v>8.6368499862584436E-2</v>
      </c>
      <c r="E80" s="24">
        <f ca="1">+NAC_d!CQ81</f>
        <v>8.1952805452446098E-2</v>
      </c>
      <c r="F80" s="24">
        <f t="shared" ca="1" si="48"/>
        <v>4.4156944101383377E-3</v>
      </c>
      <c r="H80" s="24">
        <f>+GBA_d!$AB108</f>
        <v>8.5829959514170051E-2</v>
      </c>
      <c r="I80" s="24">
        <f>+GBA_d!$Q108</f>
        <v>9.0718223970062573E-2</v>
      </c>
      <c r="J80" s="24">
        <f>+GBA_d!$Z108</f>
        <v>8.3553898986135744E-2</v>
      </c>
      <c r="K80" s="24">
        <f t="shared" si="49"/>
        <v>7.1643249839268286E-3</v>
      </c>
      <c r="M80" s="24">
        <f>+PAM_d!$AB108</f>
        <v>8.5378103027694108E-2</v>
      </c>
      <c r="N80" s="24">
        <f>+PAM_d!$Q108</f>
        <v>8.9762286562138138E-2</v>
      </c>
      <c r="O80" s="24">
        <f>+PAM_d!$Z108</f>
        <v>8.254759166533554E-2</v>
      </c>
      <c r="P80" s="24">
        <f t="shared" si="50"/>
        <v>7.2146948968025981E-3</v>
      </c>
      <c r="R80" s="24">
        <f>+NOA_d!$AB108</f>
        <v>7.6982619097881955E-2</v>
      </c>
      <c r="S80" s="24">
        <f>+NOA_d!$Q108</f>
        <v>7.8880138098383235E-2</v>
      </c>
      <c r="T80" s="24">
        <f>+NOA_d!$Z108</f>
        <v>7.3968444027923574E-2</v>
      </c>
      <c r="U80" s="24">
        <f t="shared" si="51"/>
        <v>4.9116940704596601E-3</v>
      </c>
      <c r="W80" s="24">
        <f>+NEA_d!$AB108</f>
        <v>8.3362326908357209E-2</v>
      </c>
      <c r="X80" s="24">
        <f>+NEA_d!$Q108</f>
        <v>8.5890290121849455E-2</v>
      </c>
      <c r="Y80" s="24">
        <f>+NEA_d!$Z108</f>
        <v>8.3037469625193205E-2</v>
      </c>
      <c r="Z80" s="24">
        <f t="shared" si="52"/>
        <v>2.8528204966562498E-3</v>
      </c>
      <c r="AB80" s="24">
        <f>+CUY_d!$AB108</f>
        <v>7.2295036252091327E-2</v>
      </c>
      <c r="AC80" s="24">
        <f>+CUY_d!$Q108</f>
        <v>7.4700554302916666E-2</v>
      </c>
      <c r="AD80" s="24">
        <f>+CUY_d!$Z108</f>
        <v>6.852193001063922E-2</v>
      </c>
      <c r="AE80" s="24">
        <f t="shared" si="53"/>
        <v>6.1786242922774459E-3</v>
      </c>
      <c r="AG80" s="24">
        <f>+PAT_d!$AB108</f>
        <v>8.1020423430837152E-2</v>
      </c>
      <c r="AH80" s="24">
        <f>+PAT_d!$Q108</f>
        <v>8.3697469540837899E-2</v>
      </c>
      <c r="AI80" s="24">
        <f>+PAT_d!$Z108</f>
        <v>7.8336939683040674E-2</v>
      </c>
      <c r="AJ80" s="24">
        <f t="shared" si="54"/>
        <v>5.3605298577972249E-3</v>
      </c>
      <c r="AK80" s="24"/>
      <c r="AL80" s="35">
        <f t="shared" si="45"/>
        <v>45017</v>
      </c>
      <c r="AM80" s="48">
        <f t="shared" ca="1" si="55"/>
        <v>4.4156944101383377E-3</v>
      </c>
      <c r="AN80" s="48">
        <f t="shared" si="56"/>
        <v>7.1643249839268286E-3</v>
      </c>
      <c r="AO80" s="48">
        <f t="shared" si="57"/>
        <v>7.2146948968025981E-3</v>
      </c>
      <c r="AP80" s="48">
        <f t="shared" si="58"/>
        <v>4.9116940704596601E-3</v>
      </c>
      <c r="AQ80" s="48">
        <f t="shared" si="59"/>
        <v>2.8528204966562498E-3</v>
      </c>
      <c r="AR80" s="48">
        <f t="shared" si="60"/>
        <v>6.1786242922774459E-3</v>
      </c>
      <c r="AS80" s="48">
        <f t="shared" si="61"/>
        <v>5.3605298577972249E-3</v>
      </c>
      <c r="AU80" s="48">
        <f t="shared" si="62"/>
        <v>2.8528204966562498E-3</v>
      </c>
      <c r="AV80" s="48">
        <f t="shared" si="63"/>
        <v>7.2146948968025981E-3</v>
      </c>
      <c r="AY80" s="35">
        <f t="shared" si="46"/>
        <v>45017</v>
      </c>
      <c r="BA80" s="48">
        <f t="shared" ca="1" si="20"/>
        <v>7.5724782631714227E-4</v>
      </c>
      <c r="BB80" s="48">
        <f t="shared" si="21"/>
        <v>1.3314319340884488E-3</v>
      </c>
      <c r="BC80" s="48">
        <f t="shared" si="22"/>
        <v>1.0988166888754962E-3</v>
      </c>
      <c r="BD80" s="48">
        <f t="shared" si="23"/>
        <v>2.3584012662186682E-4</v>
      </c>
      <c r="BE80" s="48">
        <f t="shared" si="24"/>
        <v>-2.3508487966929689E-4</v>
      </c>
      <c r="BF80" s="48">
        <f t="shared" si="25"/>
        <v>8.898196787678706E-4</v>
      </c>
      <c r="BG80" s="48">
        <f t="shared" si="26"/>
        <v>8.119255064441E-4</v>
      </c>
    </row>
    <row r="81" spans="1:59" x14ac:dyDescent="0.25">
      <c r="A81" s="110">
        <f t="shared" si="47"/>
        <v>81</v>
      </c>
      <c r="B81" s="35">
        <f>+NAC!A82</f>
        <v>45047</v>
      </c>
      <c r="C81" s="24">
        <f ca="1">+NAC_d!CR82</f>
        <v>7.7537646768711221E-2</v>
      </c>
      <c r="D81" s="24">
        <f ca="1">+NAC_d!CH82</f>
        <v>7.3994550418123639E-2</v>
      </c>
      <c r="E81" s="24">
        <f ca="1">+NAC_d!CQ82</f>
        <v>8.0697751364713577E-2</v>
      </c>
      <c r="F81" s="24">
        <f t="shared" ca="1" si="48"/>
        <v>-6.7032009465899378E-3</v>
      </c>
      <c r="H81" s="24">
        <f>+GBA_d!$AB109</f>
        <v>7.9520032540166818E-2</v>
      </c>
      <c r="I81" s="24">
        <f>+GBA_d!$Q109</f>
        <v>7.4353172976422188E-2</v>
      </c>
      <c r="J81" s="24">
        <f>+GBA_d!$Z109</f>
        <v>8.1844823893316487E-2</v>
      </c>
      <c r="K81" s="24">
        <f t="shared" si="49"/>
        <v>-7.4916509168942991E-3</v>
      </c>
      <c r="M81" s="24">
        <f>+PAM_d!$AB109</f>
        <v>7.6811210999471191E-2</v>
      </c>
      <c r="N81" s="24">
        <f>+PAM_d!$Q109</f>
        <v>7.233715144659536E-2</v>
      </c>
      <c r="O81" s="24">
        <f>+PAM_d!$Z109</f>
        <v>8.1182083110167724E-2</v>
      </c>
      <c r="P81" s="24">
        <f t="shared" si="50"/>
        <v>-8.844931663572364E-3</v>
      </c>
      <c r="R81" s="24">
        <f>+NOA_d!$AB109</f>
        <v>7.951649787651105E-2</v>
      </c>
      <c r="S81" s="24">
        <f>+NOA_d!$Q109</f>
        <v>7.9356433608875676E-2</v>
      </c>
      <c r="T81" s="24">
        <f>+NOA_d!$Z109</f>
        <v>7.9744419780013676E-2</v>
      </c>
      <c r="U81" s="24">
        <f t="shared" si="51"/>
        <v>-3.8798617113799949E-4</v>
      </c>
      <c r="W81" s="24">
        <f>+NEA_d!$AB109</f>
        <v>7.2901278181000784E-2</v>
      </c>
      <c r="X81" s="24">
        <f>+NEA_d!$Q109</f>
        <v>7.1188289760116819E-2</v>
      </c>
      <c r="Y81" s="24">
        <f>+NEA_d!$Z109</f>
        <v>7.3775091268817983E-2</v>
      </c>
      <c r="Z81" s="24">
        <f t="shared" si="52"/>
        <v>-2.5868015087011642E-3</v>
      </c>
      <c r="AB81" s="24">
        <f>+CUY_d!$AB109</f>
        <v>7.4637539821858168E-2</v>
      </c>
      <c r="AC81" s="24">
        <f>+CUY_d!$Q109</f>
        <v>7.3139506323487424E-2</v>
      </c>
      <c r="AD81" s="24">
        <f>+CUY_d!$Z109</f>
        <v>7.5050044074221889E-2</v>
      </c>
      <c r="AE81" s="24">
        <f t="shared" si="53"/>
        <v>-1.9105377507344645E-3</v>
      </c>
      <c r="AG81" s="24">
        <f>+PAT_d!$AB109</f>
        <v>7.2733564013840679E-2</v>
      </c>
      <c r="AH81" s="24">
        <f>+PAT_d!$Q109</f>
        <v>7.2289531933603879E-2</v>
      </c>
      <c r="AI81" s="24">
        <f>+PAT_d!$Z109</f>
        <v>7.5166180228175117E-2</v>
      </c>
      <c r="AJ81" s="24">
        <f t="shared" si="54"/>
        <v>-2.8766482945712379E-3</v>
      </c>
      <c r="AK81" s="24"/>
      <c r="AL81" s="35">
        <f t="shared" si="45"/>
        <v>45047</v>
      </c>
      <c r="AM81" s="48">
        <f t="shared" ca="1" si="55"/>
        <v>-6.7032009465899378E-3</v>
      </c>
      <c r="AN81" s="48">
        <f t="shared" si="56"/>
        <v>-7.4916509168942991E-3</v>
      </c>
      <c r="AO81" s="48">
        <f t="shared" si="57"/>
        <v>-8.844931663572364E-3</v>
      </c>
      <c r="AP81" s="48">
        <f t="shared" si="58"/>
        <v>-3.8798617113799949E-4</v>
      </c>
      <c r="AQ81" s="48">
        <f t="shared" si="59"/>
        <v>-2.5868015087011642E-3</v>
      </c>
      <c r="AR81" s="48">
        <f t="shared" si="60"/>
        <v>-1.9105377507344645E-3</v>
      </c>
      <c r="AS81" s="48">
        <f t="shared" si="61"/>
        <v>-2.8766482945712379E-3</v>
      </c>
      <c r="AU81" s="48">
        <f t="shared" si="62"/>
        <v>-8.844931663572364E-3</v>
      </c>
      <c r="AV81" s="48">
        <f t="shared" si="63"/>
        <v>-3.8798617113799949E-4</v>
      </c>
      <c r="AY81" s="35">
        <f t="shared" si="46"/>
        <v>45047</v>
      </c>
      <c r="BA81" s="48">
        <f t="shared" ref="BA81:BA94" ca="1" si="64">+AVERAGE(AM70:AM81)</f>
        <v>2.7864957618317643E-4</v>
      </c>
      <c r="BB81" s="48">
        <f t="shared" ref="BB81:BB94" si="65">+AVERAGE(AN70:AN81)</f>
        <v>9.4150456076458333E-4</v>
      </c>
      <c r="BC81" s="48">
        <f t="shared" ref="BC81:BC94" si="66">+AVERAGE(AO70:AO81)</f>
        <v>7.0768335327336951E-4</v>
      </c>
      <c r="BD81" s="48">
        <f t="shared" ref="BD81:BD94" si="67">+AVERAGE(AP70:AP81)</f>
        <v>5.6315425477913383E-4</v>
      </c>
      <c r="BE81" s="48">
        <f t="shared" ref="BE81:BE94" si="68">+AVERAGE(AQ70:AQ81)</f>
        <v>-3.0898948531510317E-4</v>
      </c>
      <c r="BF81" s="48">
        <f t="shared" ref="BF81:BF94" si="69">+AVERAGE(AR70:AR81)</f>
        <v>9.936248440811275E-4</v>
      </c>
      <c r="BG81" s="48">
        <f t="shared" ref="BG81:BG94" si="70">+AVERAGE(AS70:AS81)</f>
        <v>6.5226607213669796E-4</v>
      </c>
    </row>
    <row r="82" spans="1:59" x14ac:dyDescent="0.25">
      <c r="A82" s="110">
        <f t="shared" si="47"/>
        <v>82</v>
      </c>
      <c r="B82" s="35">
        <f>+NAC!A83</f>
        <v>45078</v>
      </c>
      <c r="C82" s="24">
        <f ca="1">+NAC_d!CR83</f>
        <v>5.9586375145875836E-2</v>
      </c>
      <c r="D82" s="24">
        <f ca="1">+NAC_d!CH83</f>
        <v>5.6879703905015289E-2</v>
      </c>
      <c r="E82" s="24">
        <f ca="1">+NAC_d!CQ83</f>
        <v>6.2872034070398097E-2</v>
      </c>
      <c r="F82" s="24">
        <f t="shared" ca="1" si="48"/>
        <v>-5.9923301653828087E-3</v>
      </c>
      <c r="H82" s="24">
        <f>+GBA_d!$AB110</f>
        <v>5.8276814870635407E-2</v>
      </c>
      <c r="I82" s="24">
        <f>+GBA_d!$Q110</f>
        <v>5.1589025983347359E-2</v>
      </c>
      <c r="J82" s="24">
        <f>+GBA_d!$Z110</f>
        <v>6.1949903174078669E-2</v>
      </c>
      <c r="K82" s="24">
        <f t="shared" si="49"/>
        <v>-1.036087719073131E-2</v>
      </c>
      <c r="M82" s="24">
        <f>+PAM_d!$AB110</f>
        <v>5.8870472682627462E-2</v>
      </c>
      <c r="N82" s="24">
        <f>+PAM_d!$Q110</f>
        <v>5.4243737843276296E-2</v>
      </c>
      <c r="O82" s="24">
        <f>+PAM_d!$Z110</f>
        <v>6.2356446885271977E-2</v>
      </c>
      <c r="P82" s="24">
        <f t="shared" si="50"/>
        <v>-8.1127090419956804E-3</v>
      </c>
      <c r="R82" s="24">
        <f>+NOA_d!$AB110</f>
        <v>6.6214743977726531E-2</v>
      </c>
      <c r="S82" s="24">
        <f>+NOA_d!$Q110</f>
        <v>6.4149192417798595E-2</v>
      </c>
      <c r="T82" s="24">
        <f>+NOA_d!$Z110</f>
        <v>7.0089316625014497E-2</v>
      </c>
      <c r="U82" s="24">
        <f t="shared" si="51"/>
        <v>-5.9401242072159022E-3</v>
      </c>
      <c r="W82" s="24">
        <f>+NEA_d!$AB110</f>
        <v>6.6091954022988508E-2</v>
      </c>
      <c r="X82" s="24">
        <f>+NEA_d!$Q110</f>
        <v>6.5647598805069096E-2</v>
      </c>
      <c r="Y82" s="24">
        <f>+NEA_d!$Z110</f>
        <v>6.334583525876436E-2</v>
      </c>
      <c r="Z82" s="24">
        <f t="shared" si="52"/>
        <v>2.3017635463047359E-3</v>
      </c>
      <c r="AB82" s="24">
        <f>+CUY_d!$AB110</f>
        <v>5.3058261237824311E-2</v>
      </c>
      <c r="AC82" s="24">
        <f>+CUY_d!$Q110</f>
        <v>4.9615880332182893E-2</v>
      </c>
      <c r="AD82" s="24">
        <f>+CUY_d!$Z110</f>
        <v>5.6604310713074701E-2</v>
      </c>
      <c r="AE82" s="24">
        <f t="shared" si="53"/>
        <v>-6.988430380891808E-3</v>
      </c>
      <c r="AG82" s="24">
        <f>+PAT_d!$AB110</f>
        <v>6.7802077285336493E-2</v>
      </c>
      <c r="AH82" s="24">
        <f>+PAT_d!$Q110</f>
        <v>6.8344158802949639E-2</v>
      </c>
      <c r="AI82" s="24">
        <f>+PAT_d!$Z110</f>
        <v>7.0755419412385834E-2</v>
      </c>
      <c r="AJ82" s="24">
        <f t="shared" si="54"/>
        <v>-2.4112606094361944E-3</v>
      </c>
      <c r="AK82" s="24"/>
      <c r="AL82" s="35">
        <f t="shared" si="45"/>
        <v>45078</v>
      </c>
      <c r="AM82" s="48">
        <f t="shared" ca="1" si="55"/>
        <v>-5.9923301653828087E-3</v>
      </c>
      <c r="AN82" s="48">
        <f t="shared" si="56"/>
        <v>-1.036087719073131E-2</v>
      </c>
      <c r="AO82" s="48">
        <f t="shared" si="57"/>
        <v>-8.1127090419956804E-3</v>
      </c>
      <c r="AP82" s="48">
        <f t="shared" si="58"/>
        <v>-5.9401242072159022E-3</v>
      </c>
      <c r="AQ82" s="48">
        <f t="shared" si="59"/>
        <v>2.3017635463047359E-3</v>
      </c>
      <c r="AR82" s="48">
        <f t="shared" si="60"/>
        <v>-6.988430380891808E-3</v>
      </c>
      <c r="AS82" s="48">
        <f t="shared" si="61"/>
        <v>-2.4112606094361944E-3</v>
      </c>
      <c r="AU82" s="48">
        <f t="shared" si="62"/>
        <v>-1.036087719073131E-2</v>
      </c>
      <c r="AV82" s="48">
        <f t="shared" si="63"/>
        <v>2.3017635463047359E-3</v>
      </c>
      <c r="AY82" s="35">
        <f t="shared" si="46"/>
        <v>45078</v>
      </c>
      <c r="BA82" s="48">
        <f t="shared" ca="1" si="64"/>
        <v>1.0501891019818836E-4</v>
      </c>
      <c r="BB82" s="48">
        <f t="shared" si="65"/>
        <v>3.067529122878776E-4</v>
      </c>
      <c r="BC82" s="48">
        <f t="shared" si="66"/>
        <v>3.0152593654357113E-4</v>
      </c>
      <c r="BD82" s="48">
        <f t="shared" si="67"/>
        <v>4.4263957001896187E-4</v>
      </c>
      <c r="BE82" s="48">
        <f t="shared" si="68"/>
        <v>2.2366363879363269E-4</v>
      </c>
      <c r="BF82" s="48">
        <f t="shared" si="69"/>
        <v>7.9023099612971859E-4</v>
      </c>
      <c r="BG82" s="48">
        <f t="shared" si="70"/>
        <v>4.7151445166045597E-4</v>
      </c>
    </row>
    <row r="83" spans="1:59" x14ac:dyDescent="0.25">
      <c r="A83" s="110">
        <f t="shared" si="47"/>
        <v>83</v>
      </c>
      <c r="B83" s="35">
        <f>+NAC!A84</f>
        <v>45108</v>
      </c>
      <c r="C83" s="24">
        <f ca="1">+NAC_d!CR84</f>
        <v>6.3704739670798149E-2</v>
      </c>
      <c r="D83" s="24">
        <f ca="1">+NAC_d!CH84</f>
        <v>6.0655375548004375E-2</v>
      </c>
      <c r="E83" s="24">
        <f ca="1">+NAC_d!CQ84</f>
        <v>6.5988846619829289E-2</v>
      </c>
      <c r="F83" s="24">
        <f t="shared" ca="1" si="48"/>
        <v>-5.3334710718249134E-3</v>
      </c>
      <c r="H83" s="24">
        <f>+GBA_d!$AB111</f>
        <v>6.1832423451222418E-2</v>
      </c>
      <c r="I83" s="24">
        <f>+GBA_d!$Q111</f>
        <v>5.9242123482535103E-2</v>
      </c>
      <c r="J83" s="24">
        <f>+GBA_d!$Z111</f>
        <v>6.3521538485813211E-2</v>
      </c>
      <c r="K83" s="24">
        <f t="shared" si="49"/>
        <v>-4.2794150032781086E-3</v>
      </c>
      <c r="M83" s="24">
        <f>+PAM_d!$AB111</f>
        <v>6.4351556611977445E-2</v>
      </c>
      <c r="N83" s="24">
        <f>+PAM_d!$Q111</f>
        <v>6.1620660683856299E-2</v>
      </c>
      <c r="O83" s="24">
        <f>+PAM_d!$Z111</f>
        <v>6.713269542436584E-2</v>
      </c>
      <c r="P83" s="24">
        <f t="shared" si="50"/>
        <v>-5.5120347405095416E-3</v>
      </c>
      <c r="R83" s="24">
        <f>+NOA_d!$AB111</f>
        <v>6.0797002724795712E-2</v>
      </c>
      <c r="S83" s="24">
        <f>+NOA_d!$Q111</f>
        <v>5.8227092021903903E-2</v>
      </c>
      <c r="T83" s="24">
        <f>+NOA_d!$Z111</f>
        <v>6.3986318647292428E-2</v>
      </c>
      <c r="U83" s="24">
        <f t="shared" si="51"/>
        <v>-5.7592266253885249E-3</v>
      </c>
      <c r="W83" s="24">
        <f>+NEA_d!$AB111</f>
        <v>6.2556154537286579E-2</v>
      </c>
      <c r="X83" s="24">
        <f>+NEA_d!$Q111</f>
        <v>6.0794237833211806E-2</v>
      </c>
      <c r="Y83" s="24">
        <f>+NEA_d!$Z111</f>
        <v>6.3295472793675867E-2</v>
      </c>
      <c r="Z83" s="24">
        <f t="shared" si="52"/>
        <v>-2.5012349604640605E-3</v>
      </c>
      <c r="AB83" s="24">
        <f>+CUY_d!$AB111</f>
        <v>6.3081695966908047E-2</v>
      </c>
      <c r="AC83" s="24">
        <f>+CUY_d!$Q111</f>
        <v>6.1305228161779635E-2</v>
      </c>
      <c r="AD83" s="24">
        <f>+CUY_d!$Z111</f>
        <v>6.5859065756967095E-2</v>
      </c>
      <c r="AE83" s="24">
        <f t="shared" si="53"/>
        <v>-4.5538375951874599E-3</v>
      </c>
      <c r="AG83" s="24">
        <f>+PAT_d!$AB111</f>
        <v>7.7996616723054579E-2</v>
      </c>
      <c r="AH83" s="24">
        <f>+PAT_d!$Q111</f>
        <v>7.5638466992340225E-2</v>
      </c>
      <c r="AI83" s="24">
        <f>+PAT_d!$Z111</f>
        <v>8.0050087829680594E-2</v>
      </c>
      <c r="AJ83" s="24">
        <f t="shared" si="54"/>
        <v>-4.4116208373403687E-3</v>
      </c>
      <c r="AK83" s="24"/>
      <c r="AL83" s="35">
        <f t="shared" si="45"/>
        <v>45108</v>
      </c>
      <c r="AM83" s="48">
        <f t="shared" ca="1" si="55"/>
        <v>-5.3334710718249134E-3</v>
      </c>
      <c r="AN83" s="48">
        <f t="shared" si="56"/>
        <v>-4.2794150032781086E-3</v>
      </c>
      <c r="AO83" s="48">
        <f t="shared" si="57"/>
        <v>-5.5120347405095416E-3</v>
      </c>
      <c r="AP83" s="48">
        <f t="shared" si="58"/>
        <v>-5.7592266253885249E-3</v>
      </c>
      <c r="AQ83" s="48">
        <f t="shared" si="59"/>
        <v>-2.5012349604640605E-3</v>
      </c>
      <c r="AR83" s="48">
        <f t="shared" si="60"/>
        <v>-4.5538375951874599E-3</v>
      </c>
      <c r="AS83" s="48">
        <f t="shared" si="61"/>
        <v>-4.4116208373403687E-3</v>
      </c>
      <c r="AU83" s="48">
        <f t="shared" si="62"/>
        <v>-5.7592266253885249E-3</v>
      </c>
      <c r="AV83" s="48">
        <f t="shared" si="63"/>
        <v>-2.5012349604640605E-3</v>
      </c>
      <c r="AY83" s="35">
        <f t="shared" si="46"/>
        <v>45108</v>
      </c>
      <c r="BA83" s="48">
        <f t="shared" ca="1" si="64"/>
        <v>2.6019824744697811E-4</v>
      </c>
      <c r="BB83" s="48">
        <f t="shared" si="65"/>
        <v>6.6385576911537347E-4</v>
      </c>
      <c r="BC83" s="48">
        <f t="shared" si="66"/>
        <v>3.4397265085202761E-4</v>
      </c>
      <c r="BD83" s="48">
        <f t="shared" si="67"/>
        <v>3.08168061933974E-4</v>
      </c>
      <c r="BE83" s="48">
        <f t="shared" si="68"/>
        <v>2.7895880047114813E-4</v>
      </c>
      <c r="BF83" s="48">
        <f t="shared" si="69"/>
        <v>7.8424157179627729E-4</v>
      </c>
      <c r="BG83" s="48">
        <f t="shared" si="70"/>
        <v>2.4634955238023171E-4</v>
      </c>
    </row>
    <row r="84" spans="1:59" x14ac:dyDescent="0.25">
      <c r="A84" s="110">
        <f t="shared" si="47"/>
        <v>84</v>
      </c>
      <c r="B84" s="35">
        <f>+NAC!A85</f>
        <v>45139</v>
      </c>
      <c r="C84" s="24">
        <f ca="1">+NAC_d!CR85</f>
        <v>0.12442082954651257</v>
      </c>
      <c r="D84" s="24">
        <f ca="1">+NAC_d!CH85</f>
        <v>0.13179853814451103</v>
      </c>
      <c r="E84" s="24">
        <f ca="1">+NAC_d!CQ85</f>
        <v>0.12154278749790781</v>
      </c>
      <c r="F84" s="24">
        <f t="shared" ca="1" si="48"/>
        <v>1.0255750646603223E-2</v>
      </c>
      <c r="H84" s="24">
        <f>+GBA_d!$AB112</f>
        <v>0.12261093103833676</v>
      </c>
      <c r="I84" s="24">
        <f>+GBA_d!$Q112</f>
        <v>0.12614750916131179</v>
      </c>
      <c r="J84" s="24">
        <f>+GBA_d!$Z112</f>
        <v>0.12239491622334309</v>
      </c>
      <c r="K84" s="24">
        <f t="shared" si="49"/>
        <v>3.7525929379687017E-3</v>
      </c>
      <c r="M84" s="24">
        <f>+PAM_d!$AB112</f>
        <v>0.1223922871616101</v>
      </c>
      <c r="N84" s="24">
        <f>+PAM_d!$Q112</f>
        <v>0.12586753997395239</v>
      </c>
      <c r="O84" s="24">
        <f>+PAM_d!$Z112</f>
        <v>0.11872856111542718</v>
      </c>
      <c r="P84" s="24">
        <f t="shared" si="50"/>
        <v>7.1389788585252134E-3</v>
      </c>
      <c r="R84" s="24">
        <f>+NOA_d!$AB112</f>
        <v>0.13677957938673946</v>
      </c>
      <c r="S84" s="24">
        <f>+NOA_d!$Q112</f>
        <v>0.14344481883215821</v>
      </c>
      <c r="T84" s="24">
        <f>+NOA_d!$Z112</f>
        <v>0.12851974831091373</v>
      </c>
      <c r="U84" s="24">
        <f t="shared" si="51"/>
        <v>1.4925070521244477E-2</v>
      </c>
      <c r="W84" s="24">
        <f>+NEA_d!$AB112</f>
        <v>0.14179262234436107</v>
      </c>
      <c r="X84" s="24">
        <f>+NEA_d!$Q112</f>
        <v>0.14612290392419758</v>
      </c>
      <c r="Y84" s="24">
        <f>+NEA_d!$Z112</f>
        <v>0.13314376390352978</v>
      </c>
      <c r="Z84" s="24">
        <f t="shared" si="52"/>
        <v>1.2979140020667801E-2</v>
      </c>
      <c r="AB84" s="24">
        <f>+CUY_d!$AB112</f>
        <v>0.12327064418504108</v>
      </c>
      <c r="AC84" s="24">
        <f>+CUY_d!$Q112</f>
        <v>0.12772121025495831</v>
      </c>
      <c r="AD84" s="24">
        <f>+CUY_d!$Z112</f>
        <v>0.11895092301723853</v>
      </c>
      <c r="AE84" s="24">
        <f t="shared" si="53"/>
        <v>8.770287237719776E-3</v>
      </c>
      <c r="AG84" s="24">
        <f>+PAT_d!$AB112</f>
        <v>0.12144818696407556</v>
      </c>
      <c r="AH84" s="24">
        <f>+PAT_d!$Q112</f>
        <v>0.11997755976271529</v>
      </c>
      <c r="AI84" s="24">
        <f>+PAT_d!$Z112</f>
        <v>0.12205480948527403</v>
      </c>
      <c r="AJ84" s="24">
        <f t="shared" si="54"/>
        <v>-2.0772497225587383E-3</v>
      </c>
      <c r="AK84" s="24"/>
      <c r="AL84" s="35">
        <f t="shared" si="45"/>
        <v>45139</v>
      </c>
      <c r="AM84" s="48">
        <f t="shared" ca="1" si="55"/>
        <v>1.0255750646603223E-2</v>
      </c>
      <c r="AN84" s="48">
        <f t="shared" si="56"/>
        <v>3.7525929379687017E-3</v>
      </c>
      <c r="AO84" s="48">
        <f t="shared" si="57"/>
        <v>7.1389788585252134E-3</v>
      </c>
      <c r="AP84" s="48">
        <f t="shared" si="58"/>
        <v>1.4925070521244477E-2</v>
      </c>
      <c r="AQ84" s="48">
        <f t="shared" si="59"/>
        <v>1.2979140020667801E-2</v>
      </c>
      <c r="AR84" s="48">
        <f t="shared" si="60"/>
        <v>8.770287237719776E-3</v>
      </c>
      <c r="AS84" s="48">
        <f t="shared" si="61"/>
        <v>-2.0772497225587383E-3</v>
      </c>
      <c r="AU84" s="48">
        <f t="shared" si="62"/>
        <v>-2.0772497225587383E-3</v>
      </c>
      <c r="AV84" s="48">
        <f t="shared" si="63"/>
        <v>1.4925070521244477E-2</v>
      </c>
      <c r="AY84" s="35">
        <f t="shared" si="46"/>
        <v>45139</v>
      </c>
      <c r="BA84" s="48">
        <f t="shared" ca="1" si="64"/>
        <v>8.2707871075449191E-4</v>
      </c>
      <c r="BB84" s="48">
        <f t="shared" si="65"/>
        <v>9.0009386985007156E-4</v>
      </c>
      <c r="BC84" s="48">
        <f t="shared" si="66"/>
        <v>6.9971418255970752E-4</v>
      </c>
      <c r="BD84" s="48">
        <f t="shared" si="67"/>
        <v>1.4812037720657496E-3</v>
      </c>
      <c r="BE84" s="48">
        <f t="shared" si="68"/>
        <v>1.4821330021018337E-3</v>
      </c>
      <c r="BF84" s="48">
        <f t="shared" si="69"/>
        <v>9.2052659579714791E-4</v>
      </c>
      <c r="BG84" s="48">
        <f t="shared" si="70"/>
        <v>1.3495783001545488E-5</v>
      </c>
    </row>
    <row r="85" spans="1:59" x14ac:dyDescent="0.25">
      <c r="A85" s="110">
        <f t="shared" si="47"/>
        <v>85</v>
      </c>
      <c r="B85" s="35">
        <f>+NAC!A86</f>
        <v>45170</v>
      </c>
      <c r="C85" s="24">
        <f ca="1">+NAC_d!CR86</f>
        <v>0.12757614172365428</v>
      </c>
      <c r="D85" s="24">
        <f ca="1">+NAC_d!CH86</f>
        <v>0.13295682450235713</v>
      </c>
      <c r="E85" s="24">
        <f ca="1">+NAC_d!CQ86</f>
        <v>0.12443045450738799</v>
      </c>
      <c r="F85" s="24">
        <f t="shared" ca="1" si="48"/>
        <v>8.5263699949691407E-3</v>
      </c>
      <c r="H85" s="24">
        <f>+GBA_d!$AB113</f>
        <v>0.12181401831939476</v>
      </c>
      <c r="I85" s="24">
        <f>+GBA_d!$Q113</f>
        <v>0.12557994130208594</v>
      </c>
      <c r="J85" s="24">
        <f>+GBA_d!$Z113</f>
        <v>0.11999852345045747</v>
      </c>
      <c r="K85" s="24">
        <f t="shared" si="49"/>
        <v>5.5814178516284674E-3</v>
      </c>
      <c r="M85" s="24">
        <f>+PAM_d!$AB113</f>
        <v>0.13078714937396874</v>
      </c>
      <c r="N85" s="24">
        <f>+PAM_d!$Q113</f>
        <v>0.13581079293635034</v>
      </c>
      <c r="O85" s="24">
        <f>+PAM_d!$Z113</f>
        <v>0.12824657797364503</v>
      </c>
      <c r="P85" s="24">
        <f t="shared" si="50"/>
        <v>7.5642149627053179E-3</v>
      </c>
      <c r="R85" s="24">
        <f>+NOA_d!$AB113</f>
        <v>0.13176105069905364</v>
      </c>
      <c r="S85" s="24">
        <f>+NOA_d!$Q113</f>
        <v>0.13420129804553582</v>
      </c>
      <c r="T85" s="24">
        <f>+NOA_d!$Z113</f>
        <v>0.12867854542799106</v>
      </c>
      <c r="U85" s="24">
        <f t="shared" si="51"/>
        <v>5.5227526175447572E-3</v>
      </c>
      <c r="W85" s="24">
        <f>+NEA_d!$AB113</f>
        <v>0.12955334413330255</v>
      </c>
      <c r="X85" s="24">
        <f>+NEA_d!$Q113</f>
        <v>0.13283627838095291</v>
      </c>
      <c r="Y85" s="24">
        <f>+NEA_d!$Z113</f>
        <v>0.12666646803129167</v>
      </c>
      <c r="Z85" s="24">
        <f t="shared" si="52"/>
        <v>6.1698103496612422E-3</v>
      </c>
      <c r="AB85" s="24">
        <f>+CUY_d!$AB113</f>
        <v>0.13658888621602117</v>
      </c>
      <c r="AC85" s="24">
        <f>+CUY_d!$Q113</f>
        <v>0.14249850761167493</v>
      </c>
      <c r="AD85" s="24">
        <f>+CUY_d!$Z113</f>
        <v>0.13025242306572382</v>
      </c>
      <c r="AE85" s="24">
        <f t="shared" si="53"/>
        <v>1.2246084545951108E-2</v>
      </c>
      <c r="AG85" s="24">
        <f>+PAT_d!$AB113</f>
        <v>0.13988005997001496</v>
      </c>
      <c r="AH85" s="24">
        <f>+PAT_d!$Q113</f>
        <v>0.14775740311384311</v>
      </c>
      <c r="AI85" s="24">
        <f>+PAT_d!$Z113</f>
        <v>0.13671455103442298</v>
      </c>
      <c r="AJ85" s="24">
        <f t="shared" si="54"/>
        <v>1.1042852079420129E-2</v>
      </c>
      <c r="AK85" s="24"/>
      <c r="AL85" s="35">
        <f t="shared" si="45"/>
        <v>45170</v>
      </c>
      <c r="AM85" s="48">
        <f t="shared" ca="1" si="55"/>
        <v>8.5263699949691407E-3</v>
      </c>
      <c r="AN85" s="48">
        <f t="shared" si="56"/>
        <v>5.5814178516284674E-3</v>
      </c>
      <c r="AO85" s="48">
        <f t="shared" si="57"/>
        <v>7.5642149627053179E-3</v>
      </c>
      <c r="AP85" s="48">
        <f t="shared" si="58"/>
        <v>5.5227526175447572E-3</v>
      </c>
      <c r="AQ85" s="48">
        <f t="shared" si="59"/>
        <v>6.1698103496612422E-3</v>
      </c>
      <c r="AR85" s="48">
        <f t="shared" si="60"/>
        <v>1.2246084545951108E-2</v>
      </c>
      <c r="AS85" s="48">
        <f t="shared" si="61"/>
        <v>1.1042852079420129E-2</v>
      </c>
      <c r="AU85" s="48">
        <f t="shared" si="62"/>
        <v>5.5227526175447572E-3</v>
      </c>
      <c r="AV85" s="48">
        <f t="shared" si="63"/>
        <v>1.2246084545951108E-2</v>
      </c>
      <c r="AY85" s="35">
        <f t="shared" si="46"/>
        <v>45170</v>
      </c>
      <c r="BA85" s="48">
        <f t="shared" ca="1" si="64"/>
        <v>1.0618151853256097E-3</v>
      </c>
      <c r="BB85" s="48">
        <f t="shared" si="65"/>
        <v>7.5572638668438186E-4</v>
      </c>
      <c r="BC85" s="48">
        <f t="shared" si="66"/>
        <v>9.8791498608115824E-4</v>
      </c>
      <c r="BD85" s="48">
        <f t="shared" si="67"/>
        <v>2.0217077677938491E-3</v>
      </c>
      <c r="BE85" s="48">
        <f t="shared" si="68"/>
        <v>1.7518839361212828E-3</v>
      </c>
      <c r="BF85" s="48">
        <f t="shared" si="69"/>
        <v>1.294802106122428E-3</v>
      </c>
      <c r="BG85" s="48">
        <f t="shared" si="70"/>
        <v>7.2666423654288437E-4</v>
      </c>
    </row>
    <row r="86" spans="1:59" x14ac:dyDescent="0.25">
      <c r="A86" s="110">
        <f t="shared" si="47"/>
        <v>86</v>
      </c>
      <c r="B86" s="35">
        <f>+NAC!A87</f>
        <v>45200</v>
      </c>
      <c r="C86" s="24">
        <f ca="1">+NAC_d!CR87</f>
        <v>8.3027441268517466E-2</v>
      </c>
      <c r="D86" s="24">
        <f ca="1">+NAC_d!CH87</f>
        <v>8.0919208949346455E-2</v>
      </c>
      <c r="E86" s="24">
        <f ca="1">+NAC_d!CQ87</f>
        <v>8.4054113829612476E-2</v>
      </c>
      <c r="F86" s="24">
        <f t="shared" ca="1" si="48"/>
        <v>-3.1349048802660207E-3</v>
      </c>
      <c r="H86" s="24">
        <f>+GBA_d!$AB114</f>
        <v>8.6132682493898383E-2</v>
      </c>
      <c r="I86" s="24">
        <f>+GBA_d!$Q114</f>
        <v>8.8210556189469935E-2</v>
      </c>
      <c r="J86" s="24">
        <f>+GBA_d!$Z114</f>
        <v>8.5224336428010306E-2</v>
      </c>
      <c r="K86" s="24">
        <f t="shared" si="49"/>
        <v>2.9862197614596298E-3</v>
      </c>
      <c r="M86" s="24">
        <f>+PAM_d!$AB114</f>
        <v>8.3043646195442244E-2</v>
      </c>
      <c r="N86" s="24">
        <f>+PAM_d!$Q114</f>
        <v>8.2637089278567721E-2</v>
      </c>
      <c r="O86" s="24">
        <f>+PAM_d!$Z114</f>
        <v>8.4675697652655701E-2</v>
      </c>
      <c r="P86" s="24">
        <f t="shared" si="50"/>
        <v>-2.0386083740879801E-3</v>
      </c>
      <c r="R86" s="24">
        <f>+NOA_d!$AB114</f>
        <v>7.7198236419599109E-2</v>
      </c>
      <c r="S86" s="24">
        <f>+NOA_d!$Q114</f>
        <v>7.6076402744018612E-2</v>
      </c>
      <c r="T86" s="24">
        <f>+NOA_d!$Z114</f>
        <v>7.8717285775686152E-2</v>
      </c>
      <c r="U86" s="24">
        <f t="shared" si="51"/>
        <v>-2.6408830316675402E-3</v>
      </c>
      <c r="W86" s="24">
        <f>+NEA_d!$AB114</f>
        <v>7.396328470742497E-2</v>
      </c>
      <c r="X86" s="24">
        <f>+NEA_d!$Q114</f>
        <v>7.1597786948682351E-2</v>
      </c>
      <c r="Y86" s="24">
        <f>+NEA_d!$Z114</f>
        <v>7.9449705745207932E-2</v>
      </c>
      <c r="Z86" s="24">
        <f t="shared" si="52"/>
        <v>-7.851918796525581E-3</v>
      </c>
      <c r="AB86" s="24">
        <f>+CUY_d!$AB114</f>
        <v>7.3823230612936053E-2</v>
      </c>
      <c r="AC86" s="24">
        <f>+CUY_d!$Q114</f>
        <v>7.5039984326022102E-2</v>
      </c>
      <c r="AD86" s="24">
        <f>+CUY_d!$Z114</f>
        <v>7.3259412409870217E-2</v>
      </c>
      <c r="AE86" s="24">
        <f t="shared" si="53"/>
        <v>1.7805719161518851E-3</v>
      </c>
      <c r="AG86" s="24">
        <f>+PAT_d!$AB114</f>
        <v>8.1765969573414088E-2</v>
      </c>
      <c r="AH86" s="24">
        <f>+PAT_d!$Q114</f>
        <v>8.1015485056593395E-2</v>
      </c>
      <c r="AI86" s="24">
        <f>+PAT_d!$Z114</f>
        <v>8.1758919379268269E-2</v>
      </c>
      <c r="AJ86" s="24">
        <f t="shared" si="54"/>
        <v>-7.4343432267487408E-4</v>
      </c>
      <c r="AK86" s="24"/>
      <c r="AL86" s="35">
        <f t="shared" si="45"/>
        <v>45200</v>
      </c>
      <c r="AM86" s="48">
        <f t="shared" ca="1" si="55"/>
        <v>-3.1349048802660207E-3</v>
      </c>
      <c r="AN86" s="48">
        <f t="shared" si="56"/>
        <v>2.9862197614596298E-3</v>
      </c>
      <c r="AO86" s="48">
        <f t="shared" si="57"/>
        <v>-2.0386083740879801E-3</v>
      </c>
      <c r="AP86" s="48">
        <f t="shared" si="58"/>
        <v>-2.6408830316675402E-3</v>
      </c>
      <c r="AQ86" s="48">
        <f t="shared" si="59"/>
        <v>-7.851918796525581E-3</v>
      </c>
      <c r="AR86" s="48">
        <f t="shared" si="60"/>
        <v>1.7805719161518851E-3</v>
      </c>
      <c r="AS86" s="48">
        <f t="shared" si="61"/>
        <v>-7.4343432267487408E-4</v>
      </c>
      <c r="AU86" s="48">
        <f t="shared" si="62"/>
        <v>-7.851918796525581E-3</v>
      </c>
      <c r="AV86" s="48">
        <f t="shared" si="63"/>
        <v>2.9862197614596298E-3</v>
      </c>
      <c r="AY86" s="35">
        <f t="shared" si="46"/>
        <v>45200</v>
      </c>
      <c r="BA86" s="48">
        <f t="shared" ca="1" si="64"/>
        <v>8.6824869275272298E-4</v>
      </c>
      <c r="BB86" s="48">
        <f t="shared" si="65"/>
        <v>8.8296603154663922E-4</v>
      </c>
      <c r="BC86" s="48">
        <f t="shared" si="66"/>
        <v>9.0619727653346027E-4</v>
      </c>
      <c r="BD86" s="48">
        <f t="shared" si="67"/>
        <v>1.9273673240810345E-3</v>
      </c>
      <c r="BE86" s="48">
        <f t="shared" si="68"/>
        <v>1.2364593585240669E-3</v>
      </c>
      <c r="BF86" s="48">
        <f t="shared" si="69"/>
        <v>1.3835122525796735E-3</v>
      </c>
      <c r="BG86" s="48">
        <f t="shared" si="70"/>
        <v>4.9680106559239301E-4</v>
      </c>
    </row>
    <row r="87" spans="1:59" x14ac:dyDescent="0.25">
      <c r="A87" s="110">
        <f t="shared" si="47"/>
        <v>87</v>
      </c>
      <c r="B87" s="35">
        <f>+NAC!A88</f>
        <v>45231</v>
      </c>
      <c r="C87" s="24">
        <f ca="1">+NAC_d!CR88</f>
        <v>0.12804812052600445</v>
      </c>
      <c r="D87" s="24">
        <f ca="1">+NAC_d!CH88</f>
        <v>0.13061498280351569</v>
      </c>
      <c r="E87" s="24">
        <f ca="1">+NAC_d!CQ88</f>
        <v>0.1258870045810816</v>
      </c>
      <c r="F87" s="24">
        <f t="shared" ca="1" si="48"/>
        <v>4.7279782224340927E-3</v>
      </c>
      <c r="H87" s="24">
        <f>+GBA_d!$AB115</f>
        <v>0.1290243503840498</v>
      </c>
      <c r="I87" s="24">
        <f>+GBA_d!$Q115</f>
        <v>0.13460992039107933</v>
      </c>
      <c r="J87" s="24">
        <f>+GBA_d!$Z115</f>
        <v>0.1273511655582793</v>
      </c>
      <c r="K87" s="24">
        <f t="shared" si="49"/>
        <v>7.2587548328000295E-3</v>
      </c>
      <c r="M87" s="24">
        <f>+PAM_d!$AB115</f>
        <v>0.13009193216040593</v>
      </c>
      <c r="N87" s="24">
        <f>+PAM_d!$Q115</f>
        <v>0.13356560586558408</v>
      </c>
      <c r="O87" s="24">
        <f>+PAM_d!$Z115</f>
        <v>0.12697187930340981</v>
      </c>
      <c r="P87" s="24">
        <f t="shared" si="50"/>
        <v>6.5937265621742736E-3</v>
      </c>
      <c r="R87" s="24">
        <f>+NOA_d!$AB115</f>
        <v>0.11811722912966238</v>
      </c>
      <c r="S87" s="24">
        <f>+NOA_d!$Q115</f>
        <v>0.12011339114636188</v>
      </c>
      <c r="T87" s="24">
        <f>+NOA_d!$Z115</f>
        <v>0.11486785607561001</v>
      </c>
      <c r="U87" s="24">
        <f t="shared" si="51"/>
        <v>5.2455350707518722E-3</v>
      </c>
      <c r="W87" s="24">
        <f>+NEA_d!$AB115</f>
        <v>0.12827654622457918</v>
      </c>
      <c r="X87" s="24">
        <f>+NEA_d!$Q115</f>
        <v>0.13091641518182229</v>
      </c>
      <c r="Y87" s="24">
        <f>+NEA_d!$Z115</f>
        <v>0.1229596523343508</v>
      </c>
      <c r="Z87" s="24">
        <f t="shared" si="52"/>
        <v>7.956762847471488E-3</v>
      </c>
      <c r="AB87" s="24">
        <f>+CUY_d!$AB115</f>
        <v>0.12756228319142227</v>
      </c>
      <c r="AC87" s="24">
        <f>+CUY_d!$Q115</f>
        <v>0.13100513990814444</v>
      </c>
      <c r="AD87" s="24">
        <f>+CUY_d!$Z115</f>
        <v>0.12241175352629607</v>
      </c>
      <c r="AE87" s="24">
        <f t="shared" si="53"/>
        <v>8.5933863818483669E-3</v>
      </c>
      <c r="AG87" s="24">
        <f>+PAT_d!$AB115</f>
        <v>0.11951852152062914</v>
      </c>
      <c r="AH87" s="24">
        <f>+PAT_d!$Q115</f>
        <v>0.12109859436007553</v>
      </c>
      <c r="AI87" s="24">
        <f>+PAT_d!$Z115</f>
        <v>0.11891674750397585</v>
      </c>
      <c r="AJ87" s="24">
        <f t="shared" si="54"/>
        <v>2.1818468560996784E-3</v>
      </c>
      <c r="AK87" s="24"/>
      <c r="AL87" s="35">
        <f t="shared" si="45"/>
        <v>45231</v>
      </c>
      <c r="AM87" s="48">
        <f t="shared" ca="1" si="55"/>
        <v>4.7279782224340927E-3</v>
      </c>
      <c r="AN87" s="48">
        <f t="shared" si="56"/>
        <v>7.2587548328000295E-3</v>
      </c>
      <c r="AO87" s="48">
        <f t="shared" si="57"/>
        <v>6.5937265621742736E-3</v>
      </c>
      <c r="AP87" s="48">
        <f t="shared" si="58"/>
        <v>5.2455350707518722E-3</v>
      </c>
      <c r="AQ87" s="48">
        <f t="shared" si="59"/>
        <v>7.956762847471488E-3</v>
      </c>
      <c r="AR87" s="48">
        <f t="shared" si="60"/>
        <v>8.5933863818483669E-3</v>
      </c>
      <c r="AS87" s="48">
        <f t="shared" si="61"/>
        <v>2.1818468560996784E-3</v>
      </c>
      <c r="AU87" s="48">
        <f t="shared" si="62"/>
        <v>2.1818468560996784E-3</v>
      </c>
      <c r="AV87" s="48">
        <f t="shared" si="63"/>
        <v>8.5933863818483669E-3</v>
      </c>
      <c r="AY87" s="35">
        <f t="shared" si="46"/>
        <v>45231</v>
      </c>
      <c r="BA87" s="48">
        <f t="shared" ca="1" si="64"/>
        <v>1.6213490754167597E-3</v>
      </c>
      <c r="BB87" s="48">
        <f t="shared" si="65"/>
        <v>1.8539547895558932E-3</v>
      </c>
      <c r="BC87" s="48">
        <f t="shared" si="66"/>
        <v>1.6717416569280348E-3</v>
      </c>
      <c r="BD87" s="48">
        <f t="shared" si="67"/>
        <v>2.5858272751151747E-3</v>
      </c>
      <c r="BE87" s="48">
        <f t="shared" si="68"/>
        <v>2.1198611096409268E-3</v>
      </c>
      <c r="BF87" s="48">
        <f t="shared" si="69"/>
        <v>2.5750460229424696E-3</v>
      </c>
      <c r="BG87" s="48">
        <f t="shared" si="70"/>
        <v>8.0933708763033152E-4</v>
      </c>
    </row>
    <row r="88" spans="1:59" x14ac:dyDescent="0.25">
      <c r="A88" s="110">
        <f t="shared" si="47"/>
        <v>88</v>
      </c>
      <c r="B88" s="35">
        <f>+NAC!A89</f>
        <v>45261</v>
      </c>
      <c r="C88" s="24">
        <f ca="1">+NAC_d!CR89</f>
        <v>0.25446261533270542</v>
      </c>
      <c r="D88" s="24">
        <f ca="1">+NAC_d!CH89</f>
        <v>0.26010600351921798</v>
      </c>
      <c r="E88" s="24">
        <f ca="1">+NAC_d!CQ89</f>
        <v>0.25170032768524542</v>
      </c>
      <c r="F88" s="24">
        <f t="shared" ca="1" si="48"/>
        <v>8.405675833972559E-3</v>
      </c>
      <c r="H88" s="24">
        <f>+GBA_d!$AB116</f>
        <v>0.2508504016790909</v>
      </c>
      <c r="I88" s="24">
        <f>+GBA_d!$Q116</f>
        <v>0.25620070989714328</v>
      </c>
      <c r="J88" s="24">
        <f>+GBA_d!$Z116</f>
        <v>0.25083599580879601</v>
      </c>
      <c r="K88" s="24">
        <f t="shared" si="49"/>
        <v>5.3647140883472666E-3</v>
      </c>
      <c r="M88" s="24">
        <f>+PAM_d!$AB116</f>
        <v>0.25698657035660433</v>
      </c>
      <c r="N88" s="24">
        <f>+PAM_d!$Q116</f>
        <v>0.25569484800563935</v>
      </c>
      <c r="O88" s="24">
        <f>+PAM_d!$Z116</f>
        <v>0.25383724471820091</v>
      </c>
      <c r="P88" s="24">
        <f t="shared" si="50"/>
        <v>1.8576032874384474E-3</v>
      </c>
      <c r="R88" s="24">
        <f>+NOA_d!$AB116</f>
        <v>0.25230514210726263</v>
      </c>
      <c r="S88" s="24">
        <f>+NOA_d!$Q116</f>
        <v>0.25676099122766538</v>
      </c>
      <c r="T88" s="24">
        <f>+NOA_d!$Z116</f>
        <v>0.25038249109755162</v>
      </c>
      <c r="U88" s="24">
        <f t="shared" si="51"/>
        <v>6.3785001301137623E-3</v>
      </c>
      <c r="W88" s="24">
        <f>+NEA_d!$AB116</f>
        <v>0.28352101721280998</v>
      </c>
      <c r="X88" s="24">
        <f>+NEA_d!$Q116</f>
        <v>0.28548981305187571</v>
      </c>
      <c r="Y88" s="24">
        <f>+NEA_d!$Z116</f>
        <v>0.28311184806257828</v>
      </c>
      <c r="Z88" s="24">
        <f t="shared" si="52"/>
        <v>2.3779649892974319E-3</v>
      </c>
      <c r="AB88" s="24">
        <f>+CUY_d!$AB116</f>
        <v>0.25846035519507748</v>
      </c>
      <c r="AC88" s="24">
        <f>+CUY_d!$Q116</f>
        <v>0.25877236878768795</v>
      </c>
      <c r="AD88" s="24">
        <f>+CUY_d!$Z116</f>
        <v>0.26175963197239782</v>
      </c>
      <c r="AE88" s="24">
        <f t="shared" si="53"/>
        <v>-2.9872631847098763E-3</v>
      </c>
      <c r="AG88" s="24">
        <f>+PAT_d!$AB116</f>
        <v>0.24309452268037512</v>
      </c>
      <c r="AH88" s="24">
        <f>+PAT_d!$Q116</f>
        <v>0.24038935013290197</v>
      </c>
      <c r="AI88" s="24">
        <f>+PAT_d!$Z116</f>
        <v>0.24224679112224212</v>
      </c>
      <c r="AJ88" s="24">
        <f t="shared" si="54"/>
        <v>-1.8574409893401533E-3</v>
      </c>
      <c r="AK88" s="24"/>
      <c r="AL88" s="35">
        <f t="shared" si="45"/>
        <v>45261</v>
      </c>
      <c r="AM88" s="48">
        <f t="shared" ca="1" si="55"/>
        <v>8.405675833972559E-3</v>
      </c>
      <c r="AN88" s="48">
        <f t="shared" si="56"/>
        <v>5.3647140883472666E-3</v>
      </c>
      <c r="AO88" s="48">
        <f t="shared" si="57"/>
        <v>1.8576032874384474E-3</v>
      </c>
      <c r="AP88" s="48">
        <f t="shared" si="58"/>
        <v>6.3785001301137623E-3</v>
      </c>
      <c r="AQ88" s="48">
        <f t="shared" si="59"/>
        <v>2.3779649892974319E-3</v>
      </c>
      <c r="AR88" s="48">
        <f t="shared" si="60"/>
        <v>-2.9872631847098763E-3</v>
      </c>
      <c r="AS88" s="48">
        <f t="shared" si="61"/>
        <v>-1.8574409893401533E-3</v>
      </c>
      <c r="AU88" s="48">
        <f t="shared" si="62"/>
        <v>-2.9872631847098763E-3</v>
      </c>
      <c r="AV88" s="48">
        <f t="shared" si="63"/>
        <v>6.3785001301137623E-3</v>
      </c>
      <c r="AY88" s="35">
        <f t="shared" si="46"/>
        <v>45261</v>
      </c>
      <c r="BA88" s="48">
        <f t="shared" ca="1" si="64"/>
        <v>2.7336854667957544E-3</v>
      </c>
      <c r="BB88" s="48">
        <f t="shared" si="65"/>
        <v>2.4529327352507311E-3</v>
      </c>
      <c r="BC88" s="48">
        <f t="shared" si="66"/>
        <v>2.0939679616962712E-3</v>
      </c>
      <c r="BD88" s="48">
        <f t="shared" si="67"/>
        <v>3.7389450633468027E-3</v>
      </c>
      <c r="BE88" s="48">
        <f t="shared" si="68"/>
        <v>2.896677142403862E-3</v>
      </c>
      <c r="BF88" s="48">
        <f t="shared" si="69"/>
        <v>3.298370221876882E-3</v>
      </c>
      <c r="BG88" s="48">
        <f t="shared" si="70"/>
        <v>1.0092797099670407E-3</v>
      </c>
    </row>
    <row r="89" spans="1:59" x14ac:dyDescent="0.25">
      <c r="A89" s="110">
        <f t="shared" si="47"/>
        <v>89</v>
      </c>
      <c r="B89" s="35">
        <f>+NAC!A90</f>
        <v>45292</v>
      </c>
      <c r="C89" s="24">
        <f ca="1">+NAC_d!CR90</f>
        <v>0.20667801356195237</v>
      </c>
      <c r="D89" s="24">
        <f ca="1">+NAC_d!CH90</f>
        <v>0.20425244191335157</v>
      </c>
      <c r="E89" s="24">
        <f ca="1">+NAC_d!CQ90</f>
        <v>0.20956342036305653</v>
      </c>
      <c r="F89" s="24">
        <f t="shared" ca="1" si="48"/>
        <v>-5.3109784497049617E-3</v>
      </c>
      <c r="H89" s="24">
        <f>+GBA_d!$AB117</f>
        <v>0.19553896892900546</v>
      </c>
      <c r="I89" s="24">
        <f>+GBA_d!$Q117</f>
        <v>0.19187417236832927</v>
      </c>
      <c r="J89" s="24">
        <f>+GBA_d!$Z117</f>
        <v>0.19903055092369115</v>
      </c>
      <c r="K89" s="24">
        <f t="shared" si="49"/>
        <v>-7.1563785553618864E-3</v>
      </c>
      <c r="M89" s="24">
        <f>+PAM_d!$AB117</f>
        <v>0.21206203972327597</v>
      </c>
      <c r="N89" s="24">
        <f>+PAM_d!$Q117</f>
        <v>0.20887422965772462</v>
      </c>
      <c r="O89" s="24">
        <f>+PAM_d!$Z117</f>
        <v>0.2160602137973946</v>
      </c>
      <c r="P89" s="24">
        <f t="shared" si="50"/>
        <v>-7.1859841396699764E-3</v>
      </c>
      <c r="R89" s="24">
        <f>+NOA_d!$AB117</f>
        <v>0.21710834735129469</v>
      </c>
      <c r="S89" s="24">
        <f>+NOA_d!$Q117</f>
        <v>0.21540693294605684</v>
      </c>
      <c r="T89" s="24">
        <f>+NOA_d!$Z117</f>
        <v>0.22368605634703043</v>
      </c>
      <c r="U89" s="24">
        <f t="shared" si="51"/>
        <v>-8.279123400973587E-3</v>
      </c>
      <c r="W89" s="24">
        <f>+NEA_d!$AB117</f>
        <v>0.19504676590699521</v>
      </c>
      <c r="X89" s="24">
        <f>+NEA_d!$Q117</f>
        <v>0.19242336020249939</v>
      </c>
      <c r="Y89" s="24">
        <f>+NEA_d!$Z117</f>
        <v>0.19833393038699576</v>
      </c>
      <c r="Z89" s="24">
        <f t="shared" si="52"/>
        <v>-5.9105701844963665E-3</v>
      </c>
      <c r="AB89" s="24">
        <f>+CUY_d!$AB117</f>
        <v>0.22293524460371694</v>
      </c>
      <c r="AC89" s="24">
        <f>+CUY_d!$Q117</f>
        <v>0.21673577619239048</v>
      </c>
      <c r="AD89" s="24">
        <f>+CUY_d!$Z117</f>
        <v>0.23740762818688066</v>
      </c>
      <c r="AE89" s="24">
        <f t="shared" si="53"/>
        <v>-2.0671851994490176E-2</v>
      </c>
      <c r="AG89" s="24">
        <f>+PAT_d!$AB117</f>
        <v>0.24191857417438389</v>
      </c>
      <c r="AH89" s="24">
        <f>+PAT_d!$Q117</f>
        <v>0.24559888345766834</v>
      </c>
      <c r="AI89" s="24">
        <f>+PAT_d!$Z117</f>
        <v>0.24177175058156375</v>
      </c>
      <c r="AJ89" s="24">
        <f t="shared" si="54"/>
        <v>3.8271328761045886E-3</v>
      </c>
      <c r="AK89" s="24"/>
      <c r="AL89" s="35">
        <f t="shared" si="45"/>
        <v>45292</v>
      </c>
      <c r="AM89" s="48">
        <f t="shared" ca="1" si="55"/>
        <v>-5.3109784497049617E-3</v>
      </c>
      <c r="AN89" s="48">
        <f t="shared" si="56"/>
        <v>-7.1563785553618864E-3</v>
      </c>
      <c r="AO89" s="48">
        <f t="shared" si="57"/>
        <v>-7.1859841396699764E-3</v>
      </c>
      <c r="AP89" s="48">
        <f t="shared" si="58"/>
        <v>-8.279123400973587E-3</v>
      </c>
      <c r="AQ89" s="48">
        <f t="shared" si="59"/>
        <v>-5.9105701844963665E-3</v>
      </c>
      <c r="AR89" s="48">
        <f t="shared" si="60"/>
        <v>-2.0671851994490176E-2</v>
      </c>
      <c r="AS89" s="48">
        <f t="shared" si="61"/>
        <v>3.8271328761045886E-3</v>
      </c>
      <c r="AU89" s="48">
        <f t="shared" si="62"/>
        <v>-2.0671851994490176E-2</v>
      </c>
      <c r="AV89" s="48">
        <f t="shared" si="63"/>
        <v>3.8271328761045886E-3</v>
      </c>
      <c r="AY89" s="35">
        <f t="shared" si="46"/>
        <v>45292</v>
      </c>
      <c r="BA89" s="48">
        <f t="shared" ca="1" si="64"/>
        <v>2.1196596377340837E-3</v>
      </c>
      <c r="BB89" s="48">
        <f t="shared" si="65"/>
        <v>1.7683534607760842E-3</v>
      </c>
      <c r="BC89" s="48">
        <f t="shared" si="66"/>
        <v>1.3131066599840757E-3</v>
      </c>
      <c r="BD89" s="48">
        <f t="shared" si="67"/>
        <v>2.5977850236779489E-3</v>
      </c>
      <c r="BE89" s="48">
        <f t="shared" si="68"/>
        <v>2.083967226019797E-3</v>
      </c>
      <c r="BF89" s="48">
        <f t="shared" si="69"/>
        <v>1.473516114389432E-3</v>
      </c>
      <c r="BG89" s="48">
        <f t="shared" si="70"/>
        <v>1.4194383826565866E-3</v>
      </c>
    </row>
    <row r="90" spans="1:59" x14ac:dyDescent="0.25">
      <c r="A90" s="110">
        <f t="shared" si="47"/>
        <v>90</v>
      </c>
      <c r="B90" s="35">
        <f>+NAC!A91</f>
        <v>45323</v>
      </c>
      <c r="C90" s="24">
        <f ca="1">+NAC_d!CR91</f>
        <v>0.13233114472067009</v>
      </c>
      <c r="D90" s="24">
        <f ca="1">+NAC_d!CH91</f>
        <v>0.12360401885879013</v>
      </c>
      <c r="E90" s="24">
        <f ca="1">+NAC_d!CQ91</f>
        <v>0.13579574148437512</v>
      </c>
      <c r="F90" s="24">
        <f t="shared" ca="1" si="48"/>
        <v>-1.2191722625584989E-2</v>
      </c>
      <c r="H90" s="24">
        <f>+GBA_d!$AB118</f>
        <v>0.14973986690865093</v>
      </c>
      <c r="I90" s="24">
        <f>+GBA_d!$Q118</f>
        <v>0.14498295589208188</v>
      </c>
      <c r="J90" s="24">
        <f>+GBA_d!$Z118</f>
        <v>0.14818896450299768</v>
      </c>
      <c r="K90" s="24">
        <f t="shared" si="49"/>
        <v>-3.2060086109158004E-3</v>
      </c>
      <c r="M90" s="24">
        <f>+PAM_d!$AB118</f>
        <v>0.1188722669735327</v>
      </c>
      <c r="N90" s="24">
        <f>+PAM_d!$Q118</f>
        <v>0.11670769021250749</v>
      </c>
      <c r="O90" s="24">
        <f>+PAM_d!$Z118</f>
        <v>0.11919866065223417</v>
      </c>
      <c r="P90" s="24">
        <f t="shared" si="50"/>
        <v>-2.4909704397266808E-3</v>
      </c>
      <c r="R90" s="24">
        <f>+NOA_d!$AB118</f>
        <v>0.1169113648722131</v>
      </c>
      <c r="S90" s="24">
        <f>+NOA_d!$Q118</f>
        <v>0.11250896146248901</v>
      </c>
      <c r="T90" s="24">
        <f>+NOA_d!$Z118</f>
        <v>0.12672921172670693</v>
      </c>
      <c r="U90" s="24">
        <f t="shared" si="51"/>
        <v>-1.4220250264217915E-2</v>
      </c>
      <c r="W90" s="24">
        <f>+NEA_d!$AB118</f>
        <v>0.10895542131487268</v>
      </c>
      <c r="X90" s="24">
        <f>+NEA_d!$Q118</f>
        <v>0.10530614225869073</v>
      </c>
      <c r="Y90" s="24">
        <f>+NEA_d!$Z118</f>
        <v>0.112666676814418</v>
      </c>
      <c r="Z90" s="24">
        <f t="shared" si="52"/>
        <v>-7.3605345557272717E-3</v>
      </c>
      <c r="AB90" s="24">
        <f>+CUY_d!$AB118</f>
        <v>0.13534142019899154</v>
      </c>
      <c r="AC90" s="24">
        <f>+CUY_d!$Q118</f>
        <v>0.13277958516899258</v>
      </c>
      <c r="AD90" s="24">
        <f>+CUY_d!$Z118</f>
        <v>0.13935953246769528</v>
      </c>
      <c r="AE90" s="24">
        <f t="shared" si="53"/>
        <v>-6.5799472987027041E-3</v>
      </c>
      <c r="AG90" s="24">
        <f>+PAT_d!$AB118</f>
        <v>0.11309649431351865</v>
      </c>
      <c r="AH90" s="24">
        <f>+PAT_d!$Q118</f>
        <v>0.11397388844134615</v>
      </c>
      <c r="AI90" s="24">
        <f>+PAT_d!$Z118</f>
        <v>0.11562807016571441</v>
      </c>
      <c r="AJ90" s="24">
        <f t="shared" si="54"/>
        <v>-1.6541817243682644E-3</v>
      </c>
      <c r="AK90" s="24"/>
      <c r="AL90" s="35">
        <f t="shared" si="45"/>
        <v>45323</v>
      </c>
      <c r="AM90" s="48">
        <f t="shared" ca="1" si="55"/>
        <v>-1.2191722625584989E-2</v>
      </c>
      <c r="AN90" s="48">
        <f t="shared" si="56"/>
        <v>-3.2060086109158004E-3</v>
      </c>
      <c r="AO90" s="48">
        <f t="shared" si="57"/>
        <v>-2.4909704397266808E-3</v>
      </c>
      <c r="AP90" s="48">
        <f t="shared" si="58"/>
        <v>-1.4220250264217915E-2</v>
      </c>
      <c r="AQ90" s="48">
        <f t="shared" si="59"/>
        <v>-7.3605345557272717E-3</v>
      </c>
      <c r="AR90" s="48">
        <f t="shared" si="60"/>
        <v>-6.5799472987027041E-3</v>
      </c>
      <c r="AS90" s="48">
        <f t="shared" si="61"/>
        <v>-1.6541817243682644E-3</v>
      </c>
      <c r="AU90" s="48">
        <f t="shared" si="62"/>
        <v>-1.4220250264217915E-2</v>
      </c>
      <c r="AV90" s="48">
        <f t="shared" si="63"/>
        <v>-1.6541817243682644E-3</v>
      </c>
      <c r="AY90" s="35">
        <f t="shared" si="46"/>
        <v>45323</v>
      </c>
      <c r="BA90" s="48">
        <f t="shared" ca="1" si="64"/>
        <v>1.3479404849688534E-4</v>
      </c>
      <c r="BB90" s="48">
        <f t="shared" si="65"/>
        <v>6.2779782790254679E-4</v>
      </c>
      <c r="BC90" s="48">
        <f t="shared" si="66"/>
        <v>4.0987164466538273E-4</v>
      </c>
      <c r="BD90" s="48">
        <f t="shared" si="67"/>
        <v>3.1690482542153414E-4</v>
      </c>
      <c r="BE90" s="48">
        <f t="shared" si="68"/>
        <v>9.5461436509832376E-4</v>
      </c>
      <c r="BF90" s="48">
        <f t="shared" si="69"/>
        <v>9.8346561045089178E-6</v>
      </c>
      <c r="BG90" s="48">
        <f t="shared" si="70"/>
        <v>7.9193424050433281E-4</v>
      </c>
    </row>
    <row r="91" spans="1:59" x14ac:dyDescent="0.25">
      <c r="A91" s="110">
        <f t="shared" si="47"/>
        <v>91</v>
      </c>
      <c r="B91" s="35">
        <f>+NAC!A92</f>
        <v>45352</v>
      </c>
      <c r="C91" s="24">
        <f ca="1">+NAC_d!CR92</f>
        <v>0.10999919937662672</v>
      </c>
      <c r="D91" s="24">
        <f ca="1">+NAC_d!CH92</f>
        <v>0.10410643168248779</v>
      </c>
      <c r="E91" s="24">
        <f ca="1">+NAC_d!CQ92</f>
        <v>0.10955418358992408</v>
      </c>
      <c r="F91" s="24">
        <f t="shared" ca="1" si="48"/>
        <v>-5.4477519074362935E-3</v>
      </c>
      <c r="H91" s="24">
        <f>+GBA_d!$AB119</f>
        <v>0.1148106833919138</v>
      </c>
      <c r="I91" s="24">
        <f>+GBA_d!$Q119</f>
        <v>0.11581046556029317</v>
      </c>
      <c r="J91" s="24">
        <f>+GBA_d!$Z119</f>
        <v>0.1124592029737439</v>
      </c>
      <c r="K91" s="24">
        <f t="shared" si="49"/>
        <v>3.3512625865492751E-3</v>
      </c>
      <c r="M91" s="24">
        <f>+PAM_d!$AB119</f>
        <v>0.11280468991052128</v>
      </c>
      <c r="N91" s="24">
        <f>+PAM_d!$Q119</f>
        <v>0.10959279447576198</v>
      </c>
      <c r="O91" s="24">
        <f>+PAM_d!$Z119</f>
        <v>0.11107525599740131</v>
      </c>
      <c r="P91" s="24">
        <f t="shared" si="50"/>
        <v>-1.4824615216393333E-3</v>
      </c>
      <c r="R91" s="24">
        <f>+NOA_d!$AB119</f>
        <v>8.7674456345342433E-2</v>
      </c>
      <c r="S91" s="24">
        <f>+NOA_d!$Q119</f>
        <v>8.3970462270835711E-2</v>
      </c>
      <c r="T91" s="24">
        <f>+NOA_d!$Z119</f>
        <v>8.7670569805724075E-2</v>
      </c>
      <c r="U91" s="24">
        <f t="shared" si="51"/>
        <v>-3.7001075348883639E-3</v>
      </c>
      <c r="W91" s="24">
        <f>+NEA_d!$AB119</f>
        <v>0.10345924453280309</v>
      </c>
      <c r="X91" s="24">
        <f>+NEA_d!$Q119</f>
        <v>9.8859025418703617E-2</v>
      </c>
      <c r="Y91" s="24">
        <f>+NEA_d!$Z119</f>
        <v>0.1156211081345575</v>
      </c>
      <c r="Z91" s="24">
        <f t="shared" si="52"/>
        <v>-1.6762082715853888E-2</v>
      </c>
      <c r="AB91" s="24">
        <f>+CUY_d!$AB119</f>
        <v>9.3077230892356866E-2</v>
      </c>
      <c r="AC91" s="24">
        <f>+CUY_d!$Q119</f>
        <v>9.2684254460009274E-2</v>
      </c>
      <c r="AD91" s="24">
        <f>+CUY_d!$Z119</f>
        <v>9.2118958020158681E-2</v>
      </c>
      <c r="AE91" s="24">
        <f t="shared" si="53"/>
        <v>5.652964398505933E-4</v>
      </c>
      <c r="AG91" s="24">
        <f>+PAT_d!$AB119</f>
        <v>0.10459678098929803</v>
      </c>
      <c r="AH91" s="24">
        <f>+PAT_d!$Q119</f>
        <v>0.10181363486498651</v>
      </c>
      <c r="AI91" s="24">
        <f>+PAT_d!$Z119</f>
        <v>0.1008925309146087</v>
      </c>
      <c r="AJ91" s="24">
        <f t="shared" si="54"/>
        <v>9.2110395037781068E-4</v>
      </c>
      <c r="AK91" s="24"/>
      <c r="AL91" s="35">
        <f t="shared" si="45"/>
        <v>45352</v>
      </c>
      <c r="AM91" s="48">
        <f t="shared" ca="1" si="55"/>
        <v>-5.4477519074362935E-3</v>
      </c>
      <c r="AN91" s="48">
        <f t="shared" si="56"/>
        <v>3.3512625865492751E-3</v>
      </c>
      <c r="AO91" s="48">
        <f t="shared" si="57"/>
        <v>-1.4824615216393333E-3</v>
      </c>
      <c r="AP91" s="48">
        <f t="shared" si="58"/>
        <v>-3.7001075348883639E-3</v>
      </c>
      <c r="AQ91" s="48">
        <f t="shared" si="59"/>
        <v>-1.6762082715853888E-2</v>
      </c>
      <c r="AR91" s="48">
        <f t="shared" si="60"/>
        <v>5.652964398505933E-4</v>
      </c>
      <c r="AS91" s="48">
        <f t="shared" si="61"/>
        <v>9.2110395037781068E-4</v>
      </c>
      <c r="AU91" s="48">
        <f t="shared" si="62"/>
        <v>-1.6762082715853888E-2</v>
      </c>
      <c r="AV91" s="48">
        <f t="shared" si="63"/>
        <v>3.3512625865492751E-3</v>
      </c>
      <c r="AY91" s="35">
        <f t="shared" si="46"/>
        <v>45352</v>
      </c>
      <c r="BA91" s="48">
        <f t="shared" ca="1" si="64"/>
        <v>-6.4857424488938087E-4</v>
      </c>
      <c r="BB91" s="48">
        <f t="shared" si="65"/>
        <v>2.4707973045823284E-4</v>
      </c>
      <c r="BC91" s="48">
        <f t="shared" si="66"/>
        <v>-4.4154011279630884E-4</v>
      </c>
      <c r="BD91" s="48">
        <f t="shared" si="67"/>
        <v>-3.2867906878127534E-4</v>
      </c>
      <c r="BE91" s="48">
        <f t="shared" si="68"/>
        <v>-6.9457337264244856E-4</v>
      </c>
      <c r="BF91" s="48">
        <f t="shared" si="69"/>
        <v>-4.6313478257644275E-4</v>
      </c>
      <c r="BG91" s="48">
        <f t="shared" si="70"/>
        <v>6.0846909329246668E-4</v>
      </c>
    </row>
    <row r="92" spans="1:59" x14ac:dyDescent="0.25">
      <c r="A92" s="110">
        <f t="shared" si="47"/>
        <v>92</v>
      </c>
      <c r="B92" s="35">
        <f>+NAC!A93</f>
        <v>45383</v>
      </c>
      <c r="C92" s="24">
        <f ca="1">+NAC_d!CR93</f>
        <v>8.8238119432900275E-2</v>
      </c>
      <c r="D92" s="24">
        <f ca="1">+NAC_d!CH93</f>
        <v>8.3714918076198019E-2</v>
      </c>
      <c r="E92" s="24">
        <f ca="1">+NAC_d!CQ93</f>
        <v>9.0282493222890281E-2</v>
      </c>
      <c r="F92" s="24">
        <f t="shared" ca="1" si="48"/>
        <v>-6.5675751466922616E-3</v>
      </c>
      <c r="H92" s="24">
        <f>+GBA_d!$AB120</f>
        <v>9.2282132608367373E-2</v>
      </c>
      <c r="I92" s="24">
        <f>+GBA_d!$Q120</f>
        <v>8.9699048446114649E-2</v>
      </c>
      <c r="J92" s="24">
        <f>+GBA_d!$Z120</f>
        <v>9.2031199716558598E-2</v>
      </c>
      <c r="K92" s="24">
        <f t="shared" si="49"/>
        <v>-2.3321512704439495E-3</v>
      </c>
      <c r="M92" s="24">
        <f>+PAM_d!$AB120</f>
        <v>8.7635630972846101E-2</v>
      </c>
      <c r="N92" s="24">
        <f>+PAM_d!$Q120</f>
        <v>8.4887987596519388E-2</v>
      </c>
      <c r="O92" s="24">
        <f>+PAM_d!$Z120</f>
        <v>8.8950090575271812E-2</v>
      </c>
      <c r="P92" s="24">
        <f t="shared" si="50"/>
        <v>-4.0621029787524243E-3</v>
      </c>
      <c r="R92" s="24">
        <f>+NOA_d!$AB120</f>
        <v>9.1014211645342957E-2</v>
      </c>
      <c r="S92" s="24">
        <f>+NOA_d!$Q120</f>
        <v>9.0959739180427324E-2</v>
      </c>
      <c r="T92" s="24">
        <f>+NOA_d!$Z120</f>
        <v>9.3165537080759586E-2</v>
      </c>
      <c r="U92" s="24">
        <f t="shared" si="51"/>
        <v>-2.2057979003322625E-3</v>
      </c>
      <c r="W92" s="24">
        <f>+NEA_d!$AB120</f>
        <v>6.2860334390314243E-2</v>
      </c>
      <c r="X92" s="24">
        <f>+NEA_d!$Q120</f>
        <v>6.1834305200445083E-2</v>
      </c>
      <c r="Y92" s="24">
        <f>+NEA_d!$Z120</f>
        <v>6.1913310206828998E-2</v>
      </c>
      <c r="Z92" s="24">
        <f t="shared" si="52"/>
        <v>-7.9005006383914278E-5</v>
      </c>
      <c r="AB92" s="24">
        <f>+CUY_d!$AB120</f>
        <v>8.1509005710938665E-2</v>
      </c>
      <c r="AC92" s="24">
        <f>+CUY_d!$Q120</f>
        <v>7.854309055956632E-2</v>
      </c>
      <c r="AD92" s="24">
        <f>+CUY_d!$Z120</f>
        <v>8.1467661020654836E-2</v>
      </c>
      <c r="AE92" s="24">
        <f t="shared" si="53"/>
        <v>-2.9245704610885159E-3</v>
      </c>
      <c r="AG92" s="24">
        <f>+PAT_d!$AB120</f>
        <v>8.4526920069421863E-2</v>
      </c>
      <c r="AH92" s="24">
        <f>+PAT_d!$Q120</f>
        <v>9.0477102774685569E-2</v>
      </c>
      <c r="AI92" s="24">
        <f>+PAT_d!$Z120</f>
        <v>8.963099243120709E-2</v>
      </c>
      <c r="AJ92" s="24">
        <f t="shared" si="54"/>
        <v>8.4611034347847891E-4</v>
      </c>
      <c r="AK92" s="24"/>
      <c r="AL92" s="35">
        <f t="shared" si="45"/>
        <v>45383</v>
      </c>
      <c r="AM92" s="48">
        <f t="shared" ca="1" si="55"/>
        <v>-6.5675751466922616E-3</v>
      </c>
      <c r="AN92" s="48">
        <f t="shared" si="56"/>
        <v>-2.3321512704439495E-3</v>
      </c>
      <c r="AO92" s="48">
        <f t="shared" si="57"/>
        <v>-4.0621029787524243E-3</v>
      </c>
      <c r="AP92" s="48">
        <f t="shared" si="58"/>
        <v>-2.2057979003322625E-3</v>
      </c>
      <c r="AQ92" s="48">
        <f t="shared" si="59"/>
        <v>-7.9005006383914278E-5</v>
      </c>
      <c r="AR92" s="48">
        <f t="shared" si="60"/>
        <v>-2.9245704610885159E-3</v>
      </c>
      <c r="AS92" s="48">
        <f t="shared" si="61"/>
        <v>8.4611034347847891E-4</v>
      </c>
      <c r="AU92" s="48">
        <f t="shared" si="62"/>
        <v>-4.0621029787524243E-3</v>
      </c>
      <c r="AV92" s="48">
        <f t="shared" si="63"/>
        <v>8.4611034347847891E-4</v>
      </c>
      <c r="AY92" s="35">
        <f t="shared" si="46"/>
        <v>45383</v>
      </c>
      <c r="BA92" s="48">
        <f t="shared" ca="1" si="64"/>
        <v>-1.5638467079585976E-3</v>
      </c>
      <c r="BB92" s="48">
        <f t="shared" si="65"/>
        <v>-5.4429329073933197E-4</v>
      </c>
      <c r="BC92" s="48">
        <f t="shared" si="66"/>
        <v>-1.3812732690925607E-3</v>
      </c>
      <c r="BD92" s="48">
        <f t="shared" si="67"/>
        <v>-9.2180339968060221E-4</v>
      </c>
      <c r="BE92" s="48">
        <f t="shared" si="68"/>
        <v>-9.3889216456246227E-4</v>
      </c>
      <c r="BF92" s="48">
        <f t="shared" si="69"/>
        <v>-1.2217343453569396E-3</v>
      </c>
      <c r="BG92" s="48">
        <f t="shared" si="70"/>
        <v>2.3226746709923787E-4</v>
      </c>
    </row>
    <row r="93" spans="1:59" x14ac:dyDescent="0.25">
      <c r="A93" s="110">
        <f t="shared" si="47"/>
        <v>93</v>
      </c>
      <c r="B93" s="35">
        <f>+NAC!A94</f>
        <v>45413</v>
      </c>
      <c r="C93" s="24">
        <f ca="1">+NAC_d!CR94</f>
        <v>4.203695328490098E-2</v>
      </c>
      <c r="D93" s="24">
        <f ca="1">+NAC_d!CH94</f>
        <v>4.2766843959233247E-2</v>
      </c>
      <c r="E93" s="24">
        <f ca="1">+NAC_d!CQ94</f>
        <v>4.0823252575313607E-2</v>
      </c>
      <c r="F93" s="24">
        <f t="shared" ca="1" si="48"/>
        <v>1.9435913839196406E-3</v>
      </c>
      <c r="H93" s="24">
        <f>+GBA_d!$AB121</f>
        <v>4.3003318584070582E-2</v>
      </c>
      <c r="I93" s="24">
        <f>+GBA_d!$Q121</f>
        <v>4.5674801420640732E-2</v>
      </c>
      <c r="J93" s="24">
        <f>+GBA_d!$Z121</f>
        <v>4.0976531398836613E-2</v>
      </c>
      <c r="K93" s="24">
        <f t="shared" si="49"/>
        <v>4.6982700218041185E-3</v>
      </c>
      <c r="M93" s="24">
        <f>+PAM_d!$AB121</f>
        <v>4.0159755268524888E-2</v>
      </c>
      <c r="N93" s="24">
        <f>+PAM_d!$Q121</f>
        <v>4.2847607482111583E-2</v>
      </c>
      <c r="O93" s="24">
        <f>+PAM_d!$Z121</f>
        <v>3.8706973351950946E-2</v>
      </c>
      <c r="P93" s="24">
        <f t="shared" si="50"/>
        <v>4.1406341301606364E-3</v>
      </c>
      <c r="R93" s="24">
        <f>+NOA_d!$AB121</f>
        <v>4.1693733119080978E-2</v>
      </c>
      <c r="S93" s="24">
        <f>+NOA_d!$Q121</f>
        <v>4.2606559208506534E-2</v>
      </c>
      <c r="T93" s="24">
        <f>+NOA_d!$Z121</f>
        <v>4.087391168222676E-2</v>
      </c>
      <c r="U93" s="24">
        <f t="shared" si="51"/>
        <v>1.7326475262797736E-3</v>
      </c>
      <c r="W93" s="24">
        <f>+NEA_d!$AB121</f>
        <v>3.730951129795046E-2</v>
      </c>
      <c r="X93" s="24">
        <f>+NEA_d!$Q121</f>
        <v>3.6934395237732121E-2</v>
      </c>
      <c r="Y93" s="24">
        <f>+NEA_d!$Z121</f>
        <v>3.7956085291593222E-2</v>
      </c>
      <c r="Z93" s="24">
        <f t="shared" si="52"/>
        <v>-1.0216900538611018E-3</v>
      </c>
      <c r="AB93" s="24">
        <f>+CUY_d!$AB121</f>
        <v>4.2667343657442736E-2</v>
      </c>
      <c r="AC93" s="24">
        <f>+CUY_d!$Q121</f>
        <v>4.1638161004024177E-2</v>
      </c>
      <c r="AD93" s="24">
        <f>+CUY_d!$Z121</f>
        <v>4.4966598829674798E-2</v>
      </c>
      <c r="AE93" s="24">
        <f t="shared" si="53"/>
        <v>-3.3284378256506209E-3</v>
      </c>
      <c r="AG93" s="24">
        <f>+PAT_d!$AB121</f>
        <v>4.5212345027697332E-2</v>
      </c>
      <c r="AH93" s="24">
        <f>+PAT_d!$Q121</f>
        <v>4.3846684300725691E-2</v>
      </c>
      <c r="AI93" s="24">
        <f>+PAT_d!$Z121</f>
        <v>4.5380931701066274E-2</v>
      </c>
      <c r="AJ93" s="24">
        <f t="shared" si="54"/>
        <v>-1.5342474003405826E-3</v>
      </c>
      <c r="AK93" s="24"/>
      <c r="AL93" s="35">
        <f t="shared" si="45"/>
        <v>45413</v>
      </c>
      <c r="AM93" s="48">
        <f t="shared" ca="1" si="55"/>
        <v>1.9435913839196406E-3</v>
      </c>
      <c r="AN93" s="48">
        <f t="shared" si="56"/>
        <v>4.6982700218041185E-3</v>
      </c>
      <c r="AO93" s="48">
        <f t="shared" si="57"/>
        <v>4.1406341301606364E-3</v>
      </c>
      <c r="AP93" s="48">
        <f t="shared" si="58"/>
        <v>1.7326475262797736E-3</v>
      </c>
      <c r="AQ93" s="48">
        <f t="shared" si="59"/>
        <v>-1.0216900538611018E-3</v>
      </c>
      <c r="AR93" s="48">
        <f t="shared" si="60"/>
        <v>-3.3284378256506209E-3</v>
      </c>
      <c r="AS93" s="48">
        <f t="shared" si="61"/>
        <v>-1.5342474003405826E-3</v>
      </c>
      <c r="AU93" s="48">
        <f t="shared" si="62"/>
        <v>-3.3284378256506209E-3</v>
      </c>
      <c r="AV93" s="48">
        <f t="shared" si="63"/>
        <v>4.6982700218041185E-3</v>
      </c>
      <c r="AY93" s="35">
        <f t="shared" si="46"/>
        <v>45413</v>
      </c>
      <c r="BA93" s="48">
        <f t="shared" ca="1" si="64"/>
        <v>-8.4328068041613269E-4</v>
      </c>
      <c r="BB93" s="48">
        <f t="shared" si="65"/>
        <v>4.7153345415220277E-4</v>
      </c>
      <c r="BC93" s="48">
        <f t="shared" si="66"/>
        <v>-2.9914278628147734E-4</v>
      </c>
      <c r="BD93" s="48">
        <f t="shared" si="67"/>
        <v>-7.4508392489578779E-4</v>
      </c>
      <c r="BE93" s="48">
        <f t="shared" si="68"/>
        <v>-8.08466209992457E-4</v>
      </c>
      <c r="BF93" s="48">
        <f t="shared" si="69"/>
        <v>-1.3398926849332859E-3</v>
      </c>
      <c r="BG93" s="48">
        <f t="shared" si="70"/>
        <v>3.4413420828512581E-4</v>
      </c>
    </row>
    <row r="94" spans="1:59" x14ac:dyDescent="0.25">
      <c r="A94" s="110">
        <f t="shared" si="47"/>
        <v>94</v>
      </c>
      <c r="B94" s="35">
        <f>+NAC!A95</f>
        <v>45444</v>
      </c>
      <c r="C94" s="24">
        <f ca="1">+NAC_d!CR95</f>
        <v>4.562876234757085E-2</v>
      </c>
      <c r="D94" s="24">
        <f ca="1">+NAC_d!CH95</f>
        <v>4.39170341161641E-2</v>
      </c>
      <c r="E94" s="24">
        <f ca="1">+NAC_d!CQ95</f>
        <v>4.7093321179271008E-2</v>
      </c>
      <c r="F94" s="24">
        <f t="shared" ca="1" si="48"/>
        <v>-3.1762870631069084E-3</v>
      </c>
      <c r="H94" s="24">
        <f>+GBA_d!$AB122</f>
        <v>4.3533739891290057E-2</v>
      </c>
      <c r="I94" s="24">
        <f>+GBA_d!$Q122</f>
        <v>3.8150217329912861E-2</v>
      </c>
      <c r="J94" s="24">
        <f>+GBA_d!$Z122</f>
        <v>4.5464295632277496E-2</v>
      </c>
      <c r="K94" s="24">
        <f t="shared" si="49"/>
        <v>-7.314078302364635E-3</v>
      </c>
      <c r="M94" s="24">
        <f>+PAM_d!$AB122</f>
        <v>4.7383298204336288E-2</v>
      </c>
      <c r="N94" s="24">
        <f>+PAM_d!$Q122</f>
        <v>4.6282704202769143E-2</v>
      </c>
      <c r="O94" s="24">
        <f>+PAM_d!$Z122</f>
        <v>4.8411162480024084E-2</v>
      </c>
      <c r="P94" s="24">
        <f t="shared" si="50"/>
        <v>-2.128458277254941E-3</v>
      </c>
      <c r="R94" s="24">
        <f>+NOA_d!$AB122</f>
        <v>4.7606544463954625E-2</v>
      </c>
      <c r="S94" s="24">
        <f>+NOA_d!$Q122</f>
        <v>4.5662298406200952E-2</v>
      </c>
      <c r="T94" s="24">
        <f>+NOA_d!$Z122</f>
        <v>5.2538848946177774E-2</v>
      </c>
      <c r="U94" s="24">
        <f t="shared" si="51"/>
        <v>-6.8765505399768223E-3</v>
      </c>
      <c r="W94" s="24">
        <f>+NEA_d!$AB122</f>
        <v>4.3827826257476277E-2</v>
      </c>
      <c r="X94" s="24">
        <f>+NEA_d!$Q122</f>
        <v>4.4439945355884136E-2</v>
      </c>
      <c r="Y94" s="24">
        <f>+NEA_d!$Z122</f>
        <v>4.2693050549728273E-2</v>
      </c>
      <c r="Z94" s="24">
        <f t="shared" si="52"/>
        <v>1.7468948061558631E-3</v>
      </c>
      <c r="AB94" s="24">
        <f>+CUY_d!$AB122</f>
        <v>5.0644417751517734E-2</v>
      </c>
      <c r="AC94" s="24">
        <f>+CUY_d!$Q122</f>
        <v>4.9951706269675267E-2</v>
      </c>
      <c r="AD94" s="24">
        <f>+CUY_d!$Z122</f>
        <v>4.957282607779101E-2</v>
      </c>
      <c r="AE94" s="24">
        <f t="shared" si="53"/>
        <v>3.7888019188425659E-4</v>
      </c>
      <c r="AG94" s="24">
        <f>+PAT_d!$AB122</f>
        <v>4.9532270004710943E-2</v>
      </c>
      <c r="AH94" s="24">
        <f>+PAT_d!$Q122</f>
        <v>5.2049057091850592E-2</v>
      </c>
      <c r="AI94" s="24">
        <f>+PAT_d!$Z122</f>
        <v>5.0993137023384483E-2</v>
      </c>
      <c r="AJ94" s="24">
        <f t="shared" si="54"/>
        <v>1.0559200684661096E-3</v>
      </c>
      <c r="AK94" s="24"/>
      <c r="AL94" s="35">
        <f t="shared" si="45"/>
        <v>45444</v>
      </c>
      <c r="AM94" s="48">
        <f t="shared" ca="1" si="55"/>
        <v>-3.1762870631069084E-3</v>
      </c>
      <c r="AN94" s="48">
        <f t="shared" si="56"/>
        <v>-7.314078302364635E-3</v>
      </c>
      <c r="AO94" s="48">
        <f t="shared" si="57"/>
        <v>-2.128458277254941E-3</v>
      </c>
      <c r="AP94" s="48">
        <f t="shared" si="58"/>
        <v>-6.8765505399768223E-3</v>
      </c>
      <c r="AQ94" s="48">
        <f t="shared" si="59"/>
        <v>1.7468948061558631E-3</v>
      </c>
      <c r="AR94" s="48">
        <f t="shared" si="60"/>
        <v>3.7888019188425659E-4</v>
      </c>
      <c r="AS94" s="48">
        <f t="shared" si="61"/>
        <v>1.0559200684661096E-3</v>
      </c>
      <c r="AU94" s="48">
        <f t="shared" si="62"/>
        <v>-7.314078302364635E-3</v>
      </c>
      <c r="AV94" s="48">
        <f t="shared" si="63"/>
        <v>1.7468948061558631E-3</v>
      </c>
      <c r="AY94" s="35">
        <f t="shared" si="46"/>
        <v>45444</v>
      </c>
      <c r="BA94" s="48">
        <f t="shared" ca="1" si="64"/>
        <v>-6.0861042189314096E-4</v>
      </c>
      <c r="BB94" s="48">
        <f t="shared" si="65"/>
        <v>7.2543336151609239E-4</v>
      </c>
      <c r="BC94" s="48">
        <f t="shared" si="66"/>
        <v>1.9954477744691759E-4</v>
      </c>
      <c r="BD94" s="48">
        <f t="shared" si="67"/>
        <v>-8.231194526258645E-4</v>
      </c>
      <c r="BE94" s="48">
        <f t="shared" si="68"/>
        <v>-8.5470527167152976E-4</v>
      </c>
      <c r="BF94" s="48">
        <f t="shared" si="69"/>
        <v>-7.2595013720194723E-4</v>
      </c>
      <c r="BG94" s="48">
        <f t="shared" si="70"/>
        <v>6.330659314436512E-4</v>
      </c>
    </row>
    <row r="95" spans="1:59" x14ac:dyDescent="0.25">
      <c r="A95" s="110">
        <f t="shared" si="47"/>
        <v>95</v>
      </c>
      <c r="B95" s="35">
        <f>+NAC!A96</f>
        <v>45474</v>
      </c>
      <c r="C95" s="24">
        <f ca="1">+NAC_d!CR96</f>
        <v>4.0476545055508906E-2</v>
      </c>
      <c r="D95" s="24">
        <f ca="1">+NAC_d!CH96</f>
        <v>3.8218022780710514E-2</v>
      </c>
      <c r="E95" s="24">
        <f ca="1">+NAC_d!CQ96</f>
        <v>4.221974261129513E-2</v>
      </c>
      <c r="F95" s="24">
        <f t="shared" ref="F95:F107" ca="1" si="71">+D95-E95</f>
        <v>-4.0017198305846158E-3</v>
      </c>
      <c r="H95" s="24">
        <f>+GBA_d!$AB123</f>
        <v>4.036778834701682E-2</v>
      </c>
      <c r="I95" s="24">
        <f>+GBA_d!$Q123</f>
        <v>3.8083876002955597E-2</v>
      </c>
      <c r="J95" s="24">
        <f>+GBA_d!$Z123</f>
        <v>4.1828358739353977E-2</v>
      </c>
      <c r="K95" s="24">
        <f t="shared" ref="K95:K107" si="72">+I95-J95</f>
        <v>-3.7444827363983801E-3</v>
      </c>
      <c r="M95" s="24">
        <f>+PAM_d!$AB123</f>
        <v>3.9311732680217704E-2</v>
      </c>
      <c r="N95" s="24">
        <f>+PAM_d!$Q123</f>
        <v>3.7158442746878517E-2</v>
      </c>
      <c r="O95" s="24">
        <f>+PAM_d!$Z123</f>
        <v>4.1498788538230524E-2</v>
      </c>
      <c r="P95" s="24">
        <f t="shared" ref="P95:P107" si="73">+N95-O95</f>
        <v>-4.3403457913520072E-3</v>
      </c>
      <c r="R95" s="24">
        <f>+NOA_d!$AB123</f>
        <v>3.585638647827305E-2</v>
      </c>
      <c r="S95" s="24">
        <f>+NOA_d!$Q123</f>
        <v>3.2352487862616019E-2</v>
      </c>
      <c r="T95" s="24">
        <f>+NOA_d!$Z123</f>
        <v>4.0685033998042464E-2</v>
      </c>
      <c r="U95" s="24">
        <f t="shared" ref="U95:U107" si="74">+S95-T95</f>
        <v>-8.3325461354264441E-3</v>
      </c>
      <c r="W95" s="24">
        <f>+NEA_d!$AB123</f>
        <v>4.6057987350491603E-2</v>
      </c>
      <c r="X95" s="24">
        <f>+NEA_d!$Q123</f>
        <v>4.4723691862284642E-2</v>
      </c>
      <c r="Y95" s="24">
        <f>+NEA_d!$Z123</f>
        <v>4.6062202275525044E-2</v>
      </c>
      <c r="Z95" s="24">
        <f t="shared" ref="Z95:Z107" si="75">+X95-Y95</f>
        <v>-1.3385104132404013E-3</v>
      </c>
      <c r="AB95" s="24">
        <f>+CUY_d!$AB123</f>
        <v>4.5916633192225609E-2</v>
      </c>
      <c r="AC95" s="24">
        <f>+CUY_d!$Q123</f>
        <v>4.1605892779882581E-2</v>
      </c>
      <c r="AD95" s="24">
        <f>+CUY_d!$Z123</f>
        <v>5.0665056026538258E-2</v>
      </c>
      <c r="AE95" s="24">
        <f t="shared" ref="AE95:AE107" si="76">+AC95-AD95</f>
        <v>-9.0591632466556771E-3</v>
      </c>
      <c r="AG95" s="24">
        <f>+PAT_d!$AB123</f>
        <v>4.1615902532863069E-2</v>
      </c>
      <c r="AH95" s="24">
        <f>+PAT_d!$Q123</f>
        <v>4.2849397211093043E-2</v>
      </c>
      <c r="AI95" s="24">
        <f>+PAT_d!$Z123</f>
        <v>4.3592939783527962E-2</v>
      </c>
      <c r="AJ95" s="24">
        <f t="shared" ref="AJ95:AJ107" si="77">+AH95-AI95</f>
        <v>-7.4354257243491872E-4</v>
      </c>
      <c r="AK95" s="24"/>
      <c r="AL95" s="35">
        <f t="shared" ref="AL95:AL107" si="78">+B95</f>
        <v>45474</v>
      </c>
      <c r="AM95" s="48">
        <f t="shared" ref="AM95:AM107" ca="1" si="79">+F95</f>
        <v>-4.0017198305846158E-3</v>
      </c>
      <c r="AN95" s="48">
        <f t="shared" ref="AN95:AN107" si="80">+K95</f>
        <v>-3.7444827363983801E-3</v>
      </c>
      <c r="AO95" s="48">
        <f t="shared" ref="AO95:AO107" si="81">+P95</f>
        <v>-4.3403457913520072E-3</v>
      </c>
      <c r="AP95" s="48">
        <f t="shared" ref="AP95:AP107" si="82">+U95</f>
        <v>-8.3325461354264441E-3</v>
      </c>
      <c r="AQ95" s="48">
        <f t="shared" ref="AQ95:AQ107" si="83">+Z95</f>
        <v>-1.3385104132404013E-3</v>
      </c>
      <c r="AR95" s="48">
        <f t="shared" ref="AR95:AR107" si="84">+AE95</f>
        <v>-9.0591632466556771E-3</v>
      </c>
      <c r="AS95" s="48">
        <f t="shared" ref="AS95:AS107" si="85">+AJ95</f>
        <v>-7.4354257243491872E-4</v>
      </c>
      <c r="AU95" s="48">
        <f t="shared" ref="AU95:AU107" si="86">+MIN(AN95:AS95)</f>
        <v>-9.0591632466556771E-3</v>
      </c>
      <c r="AV95" s="48">
        <f t="shared" ref="AV95:AV107" si="87">+MAX(AN95:AS95)</f>
        <v>-7.4354257243491872E-4</v>
      </c>
      <c r="AY95" s="35">
        <f t="shared" ref="AY95:AY107" si="88">+AL95</f>
        <v>45474</v>
      </c>
      <c r="BA95" s="48">
        <f t="shared" ref="BA95:BA107" ca="1" si="89">+AVERAGE(AM84:AM95)</f>
        <v>-4.9763115178978279E-4</v>
      </c>
      <c r="BB95" s="48">
        <f t="shared" ref="BB95:BB107" si="90">+AVERAGE(AN84:AN95)</f>
        <v>7.7001105042273643E-4</v>
      </c>
      <c r="BC95" s="48">
        <f t="shared" ref="BC95:BC107" si="91">+AVERAGE(AO84:AO95)</f>
        <v>2.9718552321004549E-4</v>
      </c>
      <c r="BD95" s="48">
        <f t="shared" ref="BD95:BD107" si="92">+AVERAGE(AP84:AP95)</f>
        <v>-1.0375627451290244E-3</v>
      </c>
      <c r="BE95" s="48">
        <f t="shared" ref="BE95:BE107" si="93">+AVERAGE(AQ84:AQ95)</f>
        <v>-7.5781155940289147E-4</v>
      </c>
      <c r="BF95" s="48">
        <f t="shared" ref="BF95:BF107" si="94">+AVERAGE(AR84:AR95)</f>
        <v>-1.1013939414909653E-3</v>
      </c>
      <c r="BG95" s="48">
        <f t="shared" ref="BG95:BG107" si="95">+AVERAGE(AS84:AS95)</f>
        <v>9.3873912018577199E-4</v>
      </c>
    </row>
    <row r="96" spans="1:59" x14ac:dyDescent="0.25">
      <c r="A96" s="110">
        <f t="shared" si="47"/>
        <v>96</v>
      </c>
      <c r="B96" s="35">
        <f>+NAC!A97</f>
        <v>45505</v>
      </c>
      <c r="C96" s="24">
        <f ca="1">+NAC_d!CR97</f>
        <v>4.1794243400894882E-2</v>
      </c>
      <c r="D96" s="24">
        <f ca="1">+NAC_d!CH97</f>
        <v>4.1973191813395871E-2</v>
      </c>
      <c r="E96" s="24">
        <f ca="1">+NAC_d!CQ97</f>
        <v>4.246123238540811E-2</v>
      </c>
      <c r="F96" s="24">
        <f t="shared" ca="1" si="71"/>
        <v>-4.8804057201223827E-4</v>
      </c>
      <c r="H96" s="24">
        <f>+GBA_d!$AB124</f>
        <v>4.1381099934364007E-2</v>
      </c>
      <c r="I96" s="24">
        <f>+GBA_d!$Q124</f>
        <v>3.7574792252904388E-2</v>
      </c>
      <c r="J96" s="24">
        <f>+GBA_d!$Z124</f>
        <v>4.2671479743858987E-2</v>
      </c>
      <c r="K96" s="24">
        <f t="shared" si="72"/>
        <v>-5.0966874909545989E-3</v>
      </c>
      <c r="M96" s="24">
        <f>+PAM_d!$AB124</f>
        <v>3.9070591237260421E-2</v>
      </c>
      <c r="N96" s="24">
        <f>+PAM_d!$Q124</f>
        <v>3.8297617855207466E-2</v>
      </c>
      <c r="O96" s="24">
        <f>+PAM_d!$Z124</f>
        <v>3.957692939359303E-2</v>
      </c>
      <c r="P96" s="24">
        <f t="shared" si="73"/>
        <v>-1.2793115383855636E-3</v>
      </c>
      <c r="R96" s="24">
        <f>+NOA_d!$AB124</f>
        <v>5.0448379633130314E-2</v>
      </c>
      <c r="S96" s="24">
        <f>+NOA_d!$Q124</f>
        <v>5.0842695519653924E-2</v>
      </c>
      <c r="T96" s="24">
        <f>+NOA_d!$Z124</f>
        <v>5.1463751921041911E-2</v>
      </c>
      <c r="U96" s="24">
        <f t="shared" si="74"/>
        <v>-6.2105640138798712E-4</v>
      </c>
      <c r="W96" s="24">
        <f>+NEA_d!$AB124</f>
        <v>4.36559011044928E-2</v>
      </c>
      <c r="X96" s="24">
        <f>+NEA_d!$Q124</f>
        <v>4.5155416936907056E-2</v>
      </c>
      <c r="Y96" s="24">
        <f>+NEA_d!$Z124</f>
        <v>4.2272375606923207E-2</v>
      </c>
      <c r="Z96" s="24">
        <f t="shared" si="75"/>
        <v>2.8830413299838487E-3</v>
      </c>
      <c r="AB96" s="24">
        <f>+CUY_d!$AB124</f>
        <v>4.5171201512600012E-2</v>
      </c>
      <c r="AC96" s="24">
        <f>+CUY_d!$Q124</f>
        <v>4.5880858988461615E-2</v>
      </c>
      <c r="AD96" s="24">
        <f>+CUY_d!$Z124</f>
        <v>4.3628385480519727E-2</v>
      </c>
      <c r="AE96" s="24">
        <f t="shared" si="76"/>
        <v>2.2524735079418878E-3</v>
      </c>
      <c r="AG96" s="24">
        <f>+PAT_d!$AB124</f>
        <v>4.6109332676680603E-2</v>
      </c>
      <c r="AH96" s="24">
        <f>+PAT_d!$Q124</f>
        <v>4.7495372257332136E-2</v>
      </c>
      <c r="AI96" s="24">
        <f>+PAT_d!$Z124</f>
        <v>4.6571208805548547E-2</v>
      </c>
      <c r="AJ96" s="24">
        <f t="shared" si="77"/>
        <v>9.2416345178358839E-4</v>
      </c>
      <c r="AK96" s="24"/>
      <c r="AL96" s="35">
        <f t="shared" si="78"/>
        <v>45505</v>
      </c>
      <c r="AM96" s="48">
        <f t="shared" ca="1" si="79"/>
        <v>-4.8804057201223827E-4</v>
      </c>
      <c r="AN96" s="48">
        <f t="shared" si="80"/>
        <v>-5.0966874909545989E-3</v>
      </c>
      <c r="AO96" s="48">
        <f t="shared" si="81"/>
        <v>-1.2793115383855636E-3</v>
      </c>
      <c r="AP96" s="48">
        <f t="shared" si="82"/>
        <v>-6.2105640138798712E-4</v>
      </c>
      <c r="AQ96" s="48">
        <f t="shared" si="83"/>
        <v>2.8830413299838487E-3</v>
      </c>
      <c r="AR96" s="48">
        <f t="shared" si="84"/>
        <v>2.2524735079418878E-3</v>
      </c>
      <c r="AS96" s="48">
        <f t="shared" si="85"/>
        <v>9.2416345178358839E-4</v>
      </c>
      <c r="AU96" s="48">
        <f t="shared" si="86"/>
        <v>-5.0966874909545989E-3</v>
      </c>
      <c r="AV96" s="48">
        <f t="shared" si="87"/>
        <v>2.8830413299838487E-3</v>
      </c>
      <c r="AY96" s="35">
        <f t="shared" si="88"/>
        <v>45505</v>
      </c>
      <c r="BA96" s="48">
        <f t="shared" ca="1" si="89"/>
        <v>-1.3929470866744047E-3</v>
      </c>
      <c r="BB96" s="48">
        <f t="shared" si="90"/>
        <v>3.2571014679128041E-5</v>
      </c>
      <c r="BC96" s="48">
        <f t="shared" si="91"/>
        <v>-4.0433867653251926E-4</v>
      </c>
      <c r="BD96" s="48">
        <f t="shared" si="92"/>
        <v>-2.3330733220150632E-3</v>
      </c>
      <c r="BE96" s="48">
        <f t="shared" si="93"/>
        <v>-1.5991531169598876E-3</v>
      </c>
      <c r="BF96" s="48">
        <f t="shared" si="94"/>
        <v>-1.6445450856391226E-3</v>
      </c>
      <c r="BG96" s="48">
        <f t="shared" si="95"/>
        <v>1.1888568847142993E-3</v>
      </c>
    </row>
    <row r="97" spans="1:59" x14ac:dyDescent="0.25">
      <c r="A97" s="110">
        <f t="shared" si="47"/>
        <v>97</v>
      </c>
      <c r="B97" s="35">
        <f>+NAC!A98</f>
        <v>45536</v>
      </c>
      <c r="C97" s="24">
        <f ca="1">+NAC_d!CR98</f>
        <v>3.4693243510343308E-2</v>
      </c>
      <c r="D97" s="24">
        <f ca="1">+NAC_d!CH98</f>
        <v>3.2914280188231837E-2</v>
      </c>
      <c r="E97" s="24">
        <f ca="1">+NAC_d!CQ98</f>
        <v>3.5807623972475611E-2</v>
      </c>
      <c r="F97" s="24">
        <f t="shared" ca="1" si="71"/>
        <v>-2.8933437842437737E-3</v>
      </c>
      <c r="H97" s="24">
        <f>+GBA_d!$AB125</f>
        <v>3.7171669793621076E-2</v>
      </c>
      <c r="I97" s="24">
        <f>+GBA_d!$Q125</f>
        <v>3.5325492046683227E-2</v>
      </c>
      <c r="J97" s="24">
        <f>+GBA_d!$Z125</f>
        <v>3.7553228555540885E-2</v>
      </c>
      <c r="K97" s="24">
        <f t="shared" si="72"/>
        <v>-2.2277365088576584E-3</v>
      </c>
      <c r="M97" s="24">
        <f>+PAM_d!$AB125</f>
        <v>3.214110305376594E-2</v>
      </c>
      <c r="N97" s="24">
        <f>+PAM_d!$Q125</f>
        <v>3.150103121897696E-2</v>
      </c>
      <c r="O97" s="24">
        <f>+PAM_d!$Z125</f>
        <v>3.2488017641000289E-2</v>
      </c>
      <c r="P97" s="24">
        <f t="shared" si="73"/>
        <v>-9.869864220233282E-4</v>
      </c>
      <c r="R97" s="24">
        <f>+NOA_d!$AB125</f>
        <v>3.4205260354433165E-2</v>
      </c>
      <c r="S97" s="24">
        <f>+NOA_d!$Q125</f>
        <v>3.2611544349708144E-2</v>
      </c>
      <c r="T97" s="24">
        <f>+NOA_d!$Z125</f>
        <v>3.6919834416655251E-2</v>
      </c>
      <c r="U97" s="24">
        <f t="shared" si="74"/>
        <v>-4.3082900669471069E-3</v>
      </c>
      <c r="W97" s="24">
        <f>+NEA_d!$AB125</f>
        <v>3.2666523266652314E-2</v>
      </c>
      <c r="X97" s="24">
        <f>+NEA_d!$Q125</f>
        <v>3.2242121463734952E-2</v>
      </c>
      <c r="Y97" s="24">
        <f>+NEA_d!$Z125</f>
        <v>3.3229678376512473E-2</v>
      </c>
      <c r="Z97" s="24">
        <f t="shared" si="75"/>
        <v>-9.8755691277752078E-4</v>
      </c>
      <c r="AB97" s="24">
        <f>+CUY_d!$AB125</f>
        <v>3.0315450279834844E-2</v>
      </c>
      <c r="AC97" s="24">
        <f>+CUY_d!$Q125</f>
        <v>2.8859693496743333E-2</v>
      </c>
      <c r="AD97" s="24">
        <f>+CUY_d!$Z125</f>
        <v>3.0046399470360141E-2</v>
      </c>
      <c r="AE97" s="24">
        <f t="shared" si="76"/>
        <v>-1.1867059736168084E-3</v>
      </c>
      <c r="AG97" s="24">
        <f>+PAT_d!$AB125</f>
        <v>3.7265344553639723E-2</v>
      </c>
      <c r="AH97" s="24">
        <f>+PAT_d!$Q125</f>
        <v>3.6590105768963266E-2</v>
      </c>
      <c r="AI97" s="24">
        <f>+PAT_d!$Z125</f>
        <v>3.7562703076498227E-2</v>
      </c>
      <c r="AJ97" s="24">
        <f t="shared" si="77"/>
        <v>-9.7259730753496143E-4</v>
      </c>
      <c r="AK97" s="24"/>
      <c r="AL97" s="35">
        <f t="shared" si="78"/>
        <v>45536</v>
      </c>
      <c r="AM97" s="48">
        <f t="shared" ca="1" si="79"/>
        <v>-2.8933437842437737E-3</v>
      </c>
      <c r="AN97" s="48">
        <f t="shared" si="80"/>
        <v>-2.2277365088576584E-3</v>
      </c>
      <c r="AO97" s="48">
        <f t="shared" si="81"/>
        <v>-9.869864220233282E-4</v>
      </c>
      <c r="AP97" s="48">
        <f t="shared" si="82"/>
        <v>-4.3082900669471069E-3</v>
      </c>
      <c r="AQ97" s="48">
        <f t="shared" si="83"/>
        <v>-9.8755691277752078E-4</v>
      </c>
      <c r="AR97" s="48">
        <f t="shared" si="84"/>
        <v>-1.1867059736168084E-3</v>
      </c>
      <c r="AS97" s="48">
        <f t="shared" si="85"/>
        <v>-9.7259730753496143E-4</v>
      </c>
      <c r="AU97" s="48">
        <f t="shared" si="86"/>
        <v>-4.3082900669471069E-3</v>
      </c>
      <c r="AV97" s="48">
        <f t="shared" si="87"/>
        <v>-9.7259730753496143E-4</v>
      </c>
      <c r="AY97" s="35">
        <f t="shared" si="88"/>
        <v>45536</v>
      </c>
      <c r="BA97" s="48">
        <f t="shared" ca="1" si="89"/>
        <v>-2.3445899016088143E-3</v>
      </c>
      <c r="BB97" s="48">
        <f t="shared" si="90"/>
        <v>-6.1819184869471577E-4</v>
      </c>
      <c r="BC97" s="48">
        <f t="shared" si="91"/>
        <v>-1.1169387919265732E-3</v>
      </c>
      <c r="BD97" s="48">
        <f t="shared" si="92"/>
        <v>-3.1523268790560519E-3</v>
      </c>
      <c r="BE97" s="48">
        <f t="shared" si="93"/>
        <v>-2.1956003888297846E-3</v>
      </c>
      <c r="BF97" s="48">
        <f t="shared" si="94"/>
        <v>-2.7639442956031157E-3</v>
      </c>
      <c r="BG97" s="48">
        <f t="shared" si="95"/>
        <v>1.87569435801375E-4</v>
      </c>
    </row>
    <row r="98" spans="1:59" x14ac:dyDescent="0.25">
      <c r="A98" s="110">
        <f t="shared" si="47"/>
        <v>98</v>
      </c>
      <c r="B98" s="35">
        <f>+NAC!A99</f>
        <v>45566</v>
      </c>
      <c r="C98" s="24">
        <f ca="1">+NAC_d!CR99</f>
        <v>2.7023792558309667E-2</v>
      </c>
      <c r="D98" s="24">
        <f ca="1">+NAC_d!CH99</f>
        <v>2.4176153259491517E-2</v>
      </c>
      <c r="E98" s="24">
        <f ca="1">+NAC_d!CQ99</f>
        <v>2.933312936141852E-2</v>
      </c>
      <c r="F98" s="24">
        <f t="shared" ca="1" si="71"/>
        <v>-5.1569761019270022E-3</v>
      </c>
      <c r="H98" s="24">
        <f>+GBA_d!$AB126</f>
        <v>2.8208027133973967E-2</v>
      </c>
      <c r="I98" s="24">
        <f>+GBA_d!$Q126</f>
        <v>2.5042199283789257E-2</v>
      </c>
      <c r="J98" s="24">
        <f>+GBA_d!$Z126</f>
        <v>2.9913190772687503E-2</v>
      </c>
      <c r="K98" s="24">
        <f t="shared" si="72"/>
        <v>-4.8709914888982464E-3</v>
      </c>
      <c r="M98" s="24">
        <f>+PAM_d!$AB126</f>
        <v>2.565394466137616E-2</v>
      </c>
      <c r="N98" s="24">
        <f>+PAM_d!$Q126</f>
        <v>2.4654943091671155E-2</v>
      </c>
      <c r="O98" s="24">
        <f>+PAM_d!$Z126</f>
        <v>2.6934857514148147E-2</v>
      </c>
      <c r="P98" s="24">
        <f t="shared" si="73"/>
        <v>-2.2799144224769918E-3</v>
      </c>
      <c r="R98" s="24">
        <f>+NOA_d!$AB126</f>
        <v>2.5515388577235232E-2</v>
      </c>
      <c r="S98" s="24">
        <f>+NOA_d!$Q126</f>
        <v>2.2417130540149266E-2</v>
      </c>
      <c r="T98" s="24">
        <f>+NOA_d!$Z126</f>
        <v>2.9417241723201482E-2</v>
      </c>
      <c r="U98" s="24">
        <f t="shared" si="74"/>
        <v>-7.0001111830522156E-3</v>
      </c>
      <c r="W98" s="24">
        <f>+NEA_d!$AB126</f>
        <v>2.5620374099120991E-2</v>
      </c>
      <c r="X98" s="24">
        <f>+NEA_d!$Q126</f>
        <v>2.4538204387365425E-2</v>
      </c>
      <c r="Y98" s="24">
        <f>+NEA_d!$Z126</f>
        <v>2.7972543180436293E-2</v>
      </c>
      <c r="Z98" s="24">
        <f t="shared" si="75"/>
        <v>-3.434338793070868E-3</v>
      </c>
      <c r="AB98" s="24">
        <f>+CUY_d!$AB126</f>
        <v>2.2441393122179409E-2</v>
      </c>
      <c r="AC98" s="24">
        <f>+CUY_d!$Q126</f>
        <v>1.8167252738337192E-2</v>
      </c>
      <c r="AD98" s="24">
        <f>+CUY_d!$Z126</f>
        <v>2.5965586350928493E-2</v>
      </c>
      <c r="AE98" s="24">
        <f t="shared" si="76"/>
        <v>-7.7983336125913016E-3</v>
      </c>
      <c r="AG98" s="24">
        <f>+PAT_d!$AB126</f>
        <v>3.233813204737257E-2</v>
      </c>
      <c r="AH98" s="24">
        <f>+PAT_d!$Q126</f>
        <v>3.2390530288073149E-2</v>
      </c>
      <c r="AI98" s="24">
        <f>+PAT_d!$Z126</f>
        <v>3.4928206984102816E-2</v>
      </c>
      <c r="AJ98" s="24">
        <f t="shared" si="77"/>
        <v>-2.5376766960296671E-3</v>
      </c>
      <c r="AK98" s="24"/>
      <c r="AL98" s="35">
        <f t="shared" si="78"/>
        <v>45566</v>
      </c>
      <c r="AM98" s="48">
        <f t="shared" ca="1" si="79"/>
        <v>-5.1569761019270022E-3</v>
      </c>
      <c r="AN98" s="48">
        <f t="shared" si="80"/>
        <v>-4.8709914888982464E-3</v>
      </c>
      <c r="AO98" s="48">
        <f t="shared" si="81"/>
        <v>-2.2799144224769918E-3</v>
      </c>
      <c r="AP98" s="48">
        <f t="shared" si="82"/>
        <v>-7.0001111830522156E-3</v>
      </c>
      <c r="AQ98" s="48">
        <f t="shared" si="83"/>
        <v>-3.434338793070868E-3</v>
      </c>
      <c r="AR98" s="48">
        <f t="shared" si="84"/>
        <v>-7.7983336125913016E-3</v>
      </c>
      <c r="AS98" s="48">
        <f t="shared" si="85"/>
        <v>-2.5376766960296671E-3</v>
      </c>
      <c r="AU98" s="48">
        <f t="shared" si="86"/>
        <v>-7.7983336125913016E-3</v>
      </c>
      <c r="AV98" s="48">
        <f t="shared" si="87"/>
        <v>-2.2799144224769918E-3</v>
      </c>
      <c r="AY98" s="35">
        <f t="shared" si="88"/>
        <v>45566</v>
      </c>
      <c r="BA98" s="48">
        <f t="shared" ca="1" si="89"/>
        <v>-2.5130958367472291E-3</v>
      </c>
      <c r="BB98" s="48">
        <f t="shared" si="90"/>
        <v>-1.2729594528912054E-3</v>
      </c>
      <c r="BC98" s="48">
        <f t="shared" si="91"/>
        <v>-1.1370476292923242E-3</v>
      </c>
      <c r="BD98" s="48">
        <f t="shared" si="92"/>
        <v>-3.5155958916714414E-3</v>
      </c>
      <c r="BE98" s="48">
        <f t="shared" si="93"/>
        <v>-1.827468721875225E-3</v>
      </c>
      <c r="BF98" s="48">
        <f t="shared" si="94"/>
        <v>-3.5621864229983813E-3</v>
      </c>
      <c r="BG98" s="48">
        <f t="shared" si="95"/>
        <v>3.8049238021808929E-5</v>
      </c>
    </row>
    <row r="99" spans="1:59" x14ac:dyDescent="0.25">
      <c r="A99" s="110">
        <f t="shared" si="47"/>
        <v>99</v>
      </c>
      <c r="B99" s="35">
        <f>+NAC!A100</f>
        <v>45597</v>
      </c>
      <c r="C99" s="24">
        <f ca="1">+NAC_d!CR100</f>
        <v>2.4312836948311212E-2</v>
      </c>
      <c r="D99" s="24">
        <f ca="1">+NAC_d!CH100</f>
        <v>1.9837738003187999E-2</v>
      </c>
      <c r="E99" s="24">
        <f ca="1">+NAC_d!CQ100</f>
        <v>2.7118528086274019E-2</v>
      </c>
      <c r="F99" s="24">
        <f t="shared" ca="1" si="71"/>
        <v>-7.2807900830860195E-3</v>
      </c>
      <c r="H99" s="24">
        <f>+GBA_d!$AB127</f>
        <v>2.6018472703282169E-2</v>
      </c>
      <c r="I99" s="24">
        <f>+GBA_d!$Q127</f>
        <v>2.2062221870748688E-2</v>
      </c>
      <c r="J99" s="24">
        <f>+GBA_d!$Z127</f>
        <v>2.7405344482547278E-2</v>
      </c>
      <c r="K99" s="24">
        <f t="shared" si="72"/>
        <v>-5.3431226117985897E-3</v>
      </c>
      <c r="M99" s="24">
        <f>+PAM_d!$AB127</f>
        <v>2.3129196004584962E-2</v>
      </c>
      <c r="N99" s="24">
        <f>+PAM_d!$Q127</f>
        <v>2.0814903463926226E-2</v>
      </c>
      <c r="O99" s="24">
        <f>+PAM_d!$Z127</f>
        <v>2.5245409081714465E-2</v>
      </c>
      <c r="P99" s="24">
        <f t="shared" si="73"/>
        <v>-4.4305056177882385E-3</v>
      </c>
      <c r="R99" s="24">
        <f>+NOA_d!$AB127</f>
        <v>1.9261048973830075E-2</v>
      </c>
      <c r="S99" s="24">
        <f>+NOA_d!$Q127</f>
        <v>1.5767263221384997E-2</v>
      </c>
      <c r="T99" s="24">
        <f>+NOA_d!$Z127</f>
        <v>2.4159621539271425E-2</v>
      </c>
      <c r="U99" s="24">
        <f t="shared" si="74"/>
        <v>-8.3923583178864281E-3</v>
      </c>
      <c r="W99" s="24">
        <f>+NEA_d!$AB127</f>
        <v>1.7763817054347486E-2</v>
      </c>
      <c r="X99" s="24">
        <f>+NEA_d!$Q127</f>
        <v>1.5344683452256147E-2</v>
      </c>
      <c r="Y99" s="24">
        <f>+NEA_d!$Z127</f>
        <v>2.2385591234803881E-2</v>
      </c>
      <c r="Z99" s="24">
        <f t="shared" si="75"/>
        <v>-7.040907782547734E-3</v>
      </c>
      <c r="AB99" s="24">
        <f>+CUY_d!$AB127</f>
        <v>2.1385352241168887E-2</v>
      </c>
      <c r="AC99" s="24">
        <f>+CUY_d!$Q127</f>
        <v>1.8150542168386075E-2</v>
      </c>
      <c r="AD99" s="24">
        <f>+CUY_d!$Z127</f>
        <v>2.5268931913227544E-2</v>
      </c>
      <c r="AE99" s="24">
        <f t="shared" si="76"/>
        <v>-7.118389744841469E-3</v>
      </c>
      <c r="AG99" s="24">
        <f>+PAT_d!$AB127</f>
        <v>3.2891392457236934E-2</v>
      </c>
      <c r="AH99" s="24">
        <f>+PAT_d!$Q127</f>
        <v>3.4184363784922844E-2</v>
      </c>
      <c r="AI99" s="24">
        <f>+PAT_d!$Z127</f>
        <v>3.3851654992492985E-2</v>
      </c>
      <c r="AJ99" s="24">
        <f t="shared" si="77"/>
        <v>3.3270879242985885E-4</v>
      </c>
      <c r="AK99" s="24"/>
      <c r="AL99" s="35">
        <f t="shared" si="78"/>
        <v>45597</v>
      </c>
      <c r="AM99" s="48">
        <f t="shared" ca="1" si="79"/>
        <v>-7.2807900830860195E-3</v>
      </c>
      <c r="AN99" s="48">
        <f t="shared" si="80"/>
        <v>-5.3431226117985897E-3</v>
      </c>
      <c r="AO99" s="48">
        <f t="shared" si="81"/>
        <v>-4.4305056177882385E-3</v>
      </c>
      <c r="AP99" s="48">
        <f t="shared" si="82"/>
        <v>-8.3923583178864281E-3</v>
      </c>
      <c r="AQ99" s="48">
        <f t="shared" si="83"/>
        <v>-7.040907782547734E-3</v>
      </c>
      <c r="AR99" s="48">
        <f t="shared" si="84"/>
        <v>-7.118389744841469E-3</v>
      </c>
      <c r="AS99" s="48">
        <f t="shared" si="85"/>
        <v>3.3270879242985885E-4</v>
      </c>
      <c r="AU99" s="48">
        <f t="shared" si="86"/>
        <v>-8.3923583178864281E-3</v>
      </c>
      <c r="AV99" s="48">
        <f t="shared" si="87"/>
        <v>3.3270879242985885E-4</v>
      </c>
      <c r="AY99" s="35">
        <f t="shared" si="88"/>
        <v>45597</v>
      </c>
      <c r="BA99" s="48">
        <f t="shared" ca="1" si="89"/>
        <v>-3.5138265288739054E-3</v>
      </c>
      <c r="BB99" s="48">
        <f t="shared" si="90"/>
        <v>-2.3231159066077569E-3</v>
      </c>
      <c r="BC99" s="48">
        <f t="shared" si="91"/>
        <v>-2.0557336442892002E-3</v>
      </c>
      <c r="BD99" s="48">
        <f t="shared" si="92"/>
        <v>-4.6520870073912994E-3</v>
      </c>
      <c r="BE99" s="48">
        <f t="shared" si="93"/>
        <v>-3.07727460771016E-3</v>
      </c>
      <c r="BF99" s="48">
        <f t="shared" si="94"/>
        <v>-4.8715011002225346E-3</v>
      </c>
      <c r="BG99" s="48">
        <f t="shared" si="95"/>
        <v>-1.160456006173427E-4</v>
      </c>
    </row>
    <row r="100" spans="1:59" x14ac:dyDescent="0.25">
      <c r="A100" s="110">
        <f t="shared" si="47"/>
        <v>100</v>
      </c>
      <c r="B100" s="35">
        <f>+NAC!A101</f>
        <v>45627</v>
      </c>
      <c r="C100" s="24">
        <f ca="1">+NAC_d!CR101</f>
        <v>2.7027107496583769E-2</v>
      </c>
      <c r="D100" s="24">
        <f ca="1">+NAC_d!CH101</f>
        <v>2.6407350690164977E-2</v>
      </c>
      <c r="E100" s="24">
        <f ca="1">+NAC_d!CQ101</f>
        <v>2.7521043454351801E-2</v>
      </c>
      <c r="F100" s="24">
        <f t="shared" ca="1" si="71"/>
        <v>-1.1136927641868244E-3</v>
      </c>
      <c r="H100" s="24">
        <f>+GBA_d!$AB128</f>
        <v>2.8654101193586134E-2</v>
      </c>
      <c r="I100" s="24">
        <f>+GBA_d!$Q128</f>
        <v>2.7296589738526222E-2</v>
      </c>
      <c r="J100" s="24">
        <f>+GBA_d!$Z128</f>
        <v>2.8738936752007449E-2</v>
      </c>
      <c r="K100" s="24">
        <f t="shared" si="72"/>
        <v>-1.4423470134812266E-3</v>
      </c>
      <c r="M100" s="24">
        <f>+PAM_d!$AB128</f>
        <v>2.5260406247082701E-2</v>
      </c>
      <c r="N100" s="24">
        <f>+PAM_d!$Q128</f>
        <v>2.4868936417950849E-2</v>
      </c>
      <c r="O100" s="24">
        <f>+PAM_d!$Z128</f>
        <v>2.5243131767016536E-2</v>
      </c>
      <c r="P100" s="24">
        <f t="shared" si="73"/>
        <v>-3.7419534906568686E-4</v>
      </c>
      <c r="R100" s="24">
        <f>+NOA_d!$AB128</f>
        <v>2.7167037328041932E-2</v>
      </c>
      <c r="S100" s="24">
        <f>+NOA_d!$Q128</f>
        <v>2.7154406255014196E-2</v>
      </c>
      <c r="T100" s="24">
        <f>+NOA_d!$Z128</f>
        <v>2.7334473646134061E-2</v>
      </c>
      <c r="U100" s="24">
        <f t="shared" si="74"/>
        <v>-1.8006739111986469E-4</v>
      </c>
      <c r="W100" s="24">
        <f>+NEA_d!$AB128</f>
        <v>2.9306904350139718E-2</v>
      </c>
      <c r="X100" s="24">
        <f>+NEA_d!$Q128</f>
        <v>2.8513588976884385E-2</v>
      </c>
      <c r="Y100" s="24">
        <f>+NEA_d!$Z128</f>
        <v>3.3734302401816851E-2</v>
      </c>
      <c r="Z100" s="24">
        <f t="shared" si="75"/>
        <v>-5.220713424932466E-3</v>
      </c>
      <c r="AB100" s="24">
        <f>+CUY_d!$AB128</f>
        <v>2.3065505510238893E-2</v>
      </c>
      <c r="AC100" s="24">
        <f>+CUY_d!$Q128</f>
        <v>2.2580591715167575E-2</v>
      </c>
      <c r="AD100" s="24">
        <f>+CUY_d!$Z128</f>
        <v>2.3337454081767461E-2</v>
      </c>
      <c r="AE100" s="24">
        <f t="shared" si="76"/>
        <v>-7.5686236659988637E-4</v>
      </c>
      <c r="AG100" s="24">
        <f>+PAT_d!$AB128</f>
        <v>2.6496761063594887E-2</v>
      </c>
      <c r="AH100" s="24">
        <f>+PAT_d!$Q128</f>
        <v>2.7151449015154761E-2</v>
      </c>
      <c r="AI100" s="24">
        <f>+PAT_d!$Z128</f>
        <v>2.7934871831309938E-2</v>
      </c>
      <c r="AJ100" s="24">
        <f t="shared" si="77"/>
        <v>-7.8342281615517706E-4</v>
      </c>
      <c r="AK100" s="24"/>
      <c r="AL100" s="35">
        <f t="shared" si="78"/>
        <v>45627</v>
      </c>
      <c r="AM100" s="48">
        <f t="shared" ca="1" si="79"/>
        <v>-1.1136927641868244E-3</v>
      </c>
      <c r="AN100" s="48">
        <f t="shared" si="80"/>
        <v>-1.4423470134812266E-3</v>
      </c>
      <c r="AO100" s="48">
        <f t="shared" si="81"/>
        <v>-3.7419534906568686E-4</v>
      </c>
      <c r="AP100" s="48">
        <f t="shared" si="82"/>
        <v>-1.8006739111986469E-4</v>
      </c>
      <c r="AQ100" s="48">
        <f t="shared" si="83"/>
        <v>-5.220713424932466E-3</v>
      </c>
      <c r="AR100" s="48">
        <f t="shared" si="84"/>
        <v>-7.5686236659988637E-4</v>
      </c>
      <c r="AS100" s="48">
        <f t="shared" si="85"/>
        <v>-7.8342281615517706E-4</v>
      </c>
      <c r="AU100" s="48">
        <f t="shared" si="86"/>
        <v>-5.220713424932466E-3</v>
      </c>
      <c r="AV100" s="48">
        <f t="shared" si="87"/>
        <v>-1.8006739111986469E-4</v>
      </c>
      <c r="AY100" s="35">
        <f t="shared" si="88"/>
        <v>45627</v>
      </c>
      <c r="BA100" s="48">
        <f t="shared" ca="1" si="89"/>
        <v>-4.3071072453871873E-3</v>
      </c>
      <c r="BB100" s="48">
        <f t="shared" si="90"/>
        <v>-2.890370998426798E-3</v>
      </c>
      <c r="BC100" s="48">
        <f t="shared" si="91"/>
        <v>-2.241716863997878E-3</v>
      </c>
      <c r="BD100" s="48">
        <f t="shared" si="92"/>
        <v>-5.1986343008274356E-3</v>
      </c>
      <c r="BE100" s="48">
        <f t="shared" si="93"/>
        <v>-3.710497808895985E-3</v>
      </c>
      <c r="BF100" s="48">
        <f t="shared" si="94"/>
        <v>-4.6856343653800354E-3</v>
      </c>
      <c r="BG100" s="48">
        <f t="shared" si="95"/>
        <v>-2.6544086185261346E-5</v>
      </c>
    </row>
    <row r="101" spans="1:59" x14ac:dyDescent="0.25">
      <c r="A101" s="110">
        <f t="shared" si="47"/>
        <v>101</v>
      </c>
      <c r="B101" s="35">
        <f>+NAC!A102</f>
        <v>45658</v>
      </c>
      <c r="C101" s="24">
        <f ca="1">+NAC_d!CR102</f>
        <v>2.2219050578297983E-2</v>
      </c>
      <c r="D101" s="24">
        <f ca="1">+NAC_d!CH102</f>
        <v>2.1791456810627663E-2</v>
      </c>
      <c r="E101" s="24">
        <f ca="1">+NAC_d!CQ102</f>
        <v>2.3063965809569487E-2</v>
      </c>
      <c r="F101" s="24">
        <f t="shared" ca="1" si="71"/>
        <v>-1.2725089989418237E-3</v>
      </c>
      <c r="H101" s="24">
        <f>+GBA_d!$AB129</f>
        <v>2.0224514247017877E-2</v>
      </c>
      <c r="I101" s="24">
        <f>+GBA_d!$Q129</f>
        <v>1.8129899787643566E-2</v>
      </c>
      <c r="J101" s="24">
        <f>+GBA_d!$Z129</f>
        <v>2.1535932977081229E-2</v>
      </c>
      <c r="K101" s="24">
        <f t="shared" si="72"/>
        <v>-3.4060331894376628E-3</v>
      </c>
      <c r="M101" s="24">
        <f>+PAM_d!$AB129</f>
        <v>2.3480285665968603E-2</v>
      </c>
      <c r="N101" s="24">
        <f>+PAM_d!$Q129</f>
        <v>2.306800821484889E-2</v>
      </c>
      <c r="O101" s="24">
        <f>+PAM_d!$Z129</f>
        <v>2.4359339618358344E-2</v>
      </c>
      <c r="P101" s="24">
        <f t="shared" si="73"/>
        <v>-1.2913314035094547E-3</v>
      </c>
      <c r="R101" s="24">
        <f>+NOA_d!$AB129</f>
        <v>2.5852121715004284E-2</v>
      </c>
      <c r="S101" s="24">
        <f>+NOA_d!$Q129</f>
        <v>2.5079704700648353E-2</v>
      </c>
      <c r="T101" s="24">
        <f>+NOA_d!$Z129</f>
        <v>2.7949589548852183E-2</v>
      </c>
      <c r="U101" s="24">
        <f t="shared" si="74"/>
        <v>-2.8698848482038297E-3</v>
      </c>
      <c r="W101" s="24">
        <f>+NEA_d!$AB129</f>
        <v>2.4789009085856906E-2</v>
      </c>
      <c r="X101" s="24">
        <f>+NEA_d!$Q129</f>
        <v>2.4197971137712937E-2</v>
      </c>
      <c r="Y101" s="24">
        <f>+NEA_d!$Z129</f>
        <v>2.7993560678993168E-2</v>
      </c>
      <c r="Z101" s="24">
        <f t="shared" si="75"/>
        <v>-3.795589541280231E-3</v>
      </c>
      <c r="AB101" s="24">
        <f>+CUY_d!$AB129</f>
        <v>1.9656682116399482E-2</v>
      </c>
      <c r="AC101" s="24">
        <f>+CUY_d!$Q129</f>
        <v>1.7933072081113499E-2</v>
      </c>
      <c r="AD101" s="24">
        <f>+CUY_d!$Z129</f>
        <v>2.1543717696766773E-2</v>
      </c>
      <c r="AE101" s="24">
        <f t="shared" si="76"/>
        <v>-3.610645615653274E-3</v>
      </c>
      <c r="AG101" s="24">
        <f>+PAT_d!$AB129</f>
        <v>2.506122766324137E-2</v>
      </c>
      <c r="AH101" s="24">
        <f>+PAT_d!$Q129</f>
        <v>2.547134094218495E-2</v>
      </c>
      <c r="AI101" s="24">
        <f>+PAT_d!$Z129</f>
        <v>2.7075218672486301E-2</v>
      </c>
      <c r="AJ101" s="24">
        <f t="shared" si="77"/>
        <v>-1.6038777303013507E-3</v>
      </c>
      <c r="AK101" s="24"/>
      <c r="AL101" s="35">
        <f t="shared" si="78"/>
        <v>45658</v>
      </c>
      <c r="AM101" s="48">
        <f t="shared" ca="1" si="79"/>
        <v>-1.2725089989418237E-3</v>
      </c>
      <c r="AN101" s="48">
        <f t="shared" si="80"/>
        <v>-3.4060331894376628E-3</v>
      </c>
      <c r="AO101" s="48">
        <f t="shared" si="81"/>
        <v>-1.2913314035094547E-3</v>
      </c>
      <c r="AP101" s="48">
        <f t="shared" si="82"/>
        <v>-2.8698848482038297E-3</v>
      </c>
      <c r="AQ101" s="48">
        <f t="shared" si="83"/>
        <v>-3.795589541280231E-3</v>
      </c>
      <c r="AR101" s="48">
        <f t="shared" si="84"/>
        <v>-3.610645615653274E-3</v>
      </c>
      <c r="AS101" s="48">
        <f t="shared" si="85"/>
        <v>-1.6038777303013507E-3</v>
      </c>
      <c r="AU101" s="48">
        <f t="shared" si="86"/>
        <v>-3.795589541280231E-3</v>
      </c>
      <c r="AV101" s="48">
        <f t="shared" si="87"/>
        <v>-1.2913314035094547E-3</v>
      </c>
      <c r="AY101" s="35">
        <f t="shared" si="88"/>
        <v>45658</v>
      </c>
      <c r="BA101" s="48">
        <f t="shared" ca="1" si="89"/>
        <v>-3.9705681244902591E-3</v>
      </c>
      <c r="BB101" s="48">
        <f t="shared" si="90"/>
        <v>-2.5778422179331129E-3</v>
      </c>
      <c r="BC101" s="48">
        <f t="shared" si="91"/>
        <v>-1.7504958026511679E-3</v>
      </c>
      <c r="BD101" s="48">
        <f t="shared" si="92"/>
        <v>-4.7478644214299552E-3</v>
      </c>
      <c r="BE101" s="48">
        <f t="shared" si="93"/>
        <v>-3.5342494219613072E-3</v>
      </c>
      <c r="BF101" s="48">
        <f t="shared" si="94"/>
        <v>-3.2638671671436268E-3</v>
      </c>
      <c r="BG101" s="48">
        <f t="shared" si="95"/>
        <v>-4.7912830338575629E-4</v>
      </c>
    </row>
    <row r="102" spans="1:59" x14ac:dyDescent="0.25">
      <c r="A102" s="110">
        <f t="shared" si="47"/>
        <v>102</v>
      </c>
      <c r="B102" s="35">
        <f>+NAC!A103</f>
        <v>45689</v>
      </c>
      <c r="C102" s="24">
        <f ca="1">+NAC_d!CR103</f>
        <v>2.4229736774960875E-2</v>
      </c>
      <c r="D102" s="24">
        <f ca="1">+NAC_d!CH103</f>
        <v>2.5544717573436682E-2</v>
      </c>
      <c r="E102" s="24">
        <f ca="1">+NAC_d!CQ103</f>
        <v>2.3125274260803241E-2</v>
      </c>
      <c r="F102" s="24">
        <f t="shared" ca="1" si="71"/>
        <v>2.4194433126334403E-3</v>
      </c>
      <c r="H102" s="24">
        <f>+GBA_d!$AB130</f>
        <v>2.2351003944294678E-2</v>
      </c>
      <c r="I102" s="24">
        <f>+GBA_d!$Q130</f>
        <v>2.4379835615837786E-2</v>
      </c>
      <c r="J102" s="24">
        <f>+GBA_d!$Z130</f>
        <v>2.1351188567714452E-2</v>
      </c>
      <c r="K102" s="24">
        <f t="shared" si="72"/>
        <v>3.0286470481233341E-3</v>
      </c>
      <c r="M102" s="24">
        <f>+PAM_d!$AB130</f>
        <v>2.5051475634866094E-2</v>
      </c>
      <c r="N102" s="24">
        <f>+PAM_d!$Q130</f>
        <v>2.6328415347314893E-2</v>
      </c>
      <c r="O102" s="24">
        <f>+PAM_d!$Z130</f>
        <v>2.4135388495874599E-2</v>
      </c>
      <c r="P102" s="24">
        <f t="shared" si="73"/>
        <v>2.193026851440294E-3</v>
      </c>
      <c r="R102" s="24">
        <f>+NOA_d!$AB130</f>
        <v>2.575671406003166E-2</v>
      </c>
      <c r="S102" s="24">
        <f>+NOA_d!$Q130</f>
        <v>2.7476110149305066E-2</v>
      </c>
      <c r="T102" s="24">
        <f>+NOA_d!$Z130</f>
        <v>2.3651858919574886E-2</v>
      </c>
      <c r="U102" s="24">
        <f t="shared" si="74"/>
        <v>3.8242512297301801E-3</v>
      </c>
      <c r="W102" s="24">
        <f>+NEA_d!$AB130</f>
        <v>1.9119446090981151E-2</v>
      </c>
      <c r="X102" s="24">
        <f>+NEA_d!$Q130</f>
        <v>2.002949627997852E-2</v>
      </c>
      <c r="Y102" s="24">
        <f>+NEA_d!$Z130</f>
        <v>1.5283389405865488E-2</v>
      </c>
      <c r="Z102" s="24">
        <f t="shared" si="75"/>
        <v>4.7461068741130319E-3</v>
      </c>
      <c r="AB102" s="24">
        <f>+CUY_d!$AB130</f>
        <v>2.6719383515072082E-2</v>
      </c>
      <c r="AC102" s="24">
        <f>+CUY_d!$Q130</f>
        <v>2.8704724350441024E-2</v>
      </c>
      <c r="AD102" s="24">
        <f>+CUY_d!$Z130</f>
        <v>2.4424549261326867E-2</v>
      </c>
      <c r="AE102" s="24">
        <f t="shared" si="76"/>
        <v>4.2801750891141577E-3</v>
      </c>
      <c r="AG102" s="24">
        <f>+PAT_d!$AB130</f>
        <v>3.2083939068326961E-2</v>
      </c>
      <c r="AH102" s="24">
        <f>+PAT_d!$Q130</f>
        <v>3.6105580598471132E-2</v>
      </c>
      <c r="AI102" s="24">
        <f>+PAT_d!$Z130</f>
        <v>3.1716053930199717E-2</v>
      </c>
      <c r="AJ102" s="24">
        <f t="shared" si="77"/>
        <v>4.3895266682714151E-3</v>
      </c>
      <c r="AK102" s="24"/>
      <c r="AL102" s="35">
        <f t="shared" si="78"/>
        <v>45689</v>
      </c>
      <c r="AM102" s="48">
        <f t="shared" ca="1" si="79"/>
        <v>2.4194433126334403E-3</v>
      </c>
      <c r="AN102" s="48">
        <f t="shared" si="80"/>
        <v>3.0286470481233341E-3</v>
      </c>
      <c r="AO102" s="48">
        <f t="shared" si="81"/>
        <v>2.193026851440294E-3</v>
      </c>
      <c r="AP102" s="48">
        <f t="shared" si="82"/>
        <v>3.8242512297301801E-3</v>
      </c>
      <c r="AQ102" s="48">
        <f t="shared" si="83"/>
        <v>4.7461068741130319E-3</v>
      </c>
      <c r="AR102" s="48">
        <f t="shared" si="84"/>
        <v>4.2801750891141577E-3</v>
      </c>
      <c r="AS102" s="48">
        <f t="shared" si="85"/>
        <v>4.3895266682714151E-3</v>
      </c>
      <c r="AU102" s="48">
        <f t="shared" si="86"/>
        <v>2.193026851440294E-3</v>
      </c>
      <c r="AV102" s="48">
        <f t="shared" si="87"/>
        <v>4.7461068741130319E-3</v>
      </c>
      <c r="AY102" s="35">
        <f t="shared" si="88"/>
        <v>45689</v>
      </c>
      <c r="BA102" s="48">
        <f t="shared" ca="1" si="89"/>
        <v>-2.7529709629720567E-3</v>
      </c>
      <c r="BB102" s="48">
        <f t="shared" si="90"/>
        <v>-2.0582875796798517E-3</v>
      </c>
      <c r="BC102" s="48">
        <f t="shared" si="91"/>
        <v>-1.3601626950539198E-3</v>
      </c>
      <c r="BD102" s="48">
        <f t="shared" si="92"/>
        <v>-3.2441559636009476E-3</v>
      </c>
      <c r="BE102" s="48">
        <f t="shared" si="93"/>
        <v>-2.5253626361412818E-3</v>
      </c>
      <c r="BF102" s="48">
        <f t="shared" si="94"/>
        <v>-2.358856968158888E-3</v>
      </c>
      <c r="BG102" s="48">
        <f t="shared" si="95"/>
        <v>2.4514062667550334E-5</v>
      </c>
    </row>
    <row r="103" spans="1:59" x14ac:dyDescent="0.25">
      <c r="A103" s="110">
        <f t="shared" si="47"/>
        <v>103</v>
      </c>
      <c r="B103" s="35">
        <f>+NAC!A104</f>
        <v>45717</v>
      </c>
      <c r="C103" s="24">
        <f ca="1">+NAC_d!CR104</f>
        <v>3.7437551923009238E-2</v>
      </c>
      <c r="D103" s="24">
        <f ca="1">+NAC_d!CH104</f>
        <v>4.0845276751715343E-2</v>
      </c>
      <c r="E103" s="24">
        <f ca="1">+NAC_d!CQ104</f>
        <v>3.36911006467151E-2</v>
      </c>
      <c r="F103" s="24">
        <f t="shared" ca="1" si="71"/>
        <v>7.1541761050002428E-3</v>
      </c>
      <c r="H103" s="24">
        <f>+GBA_d!$AB131</f>
        <v>3.854317534834939E-2</v>
      </c>
      <c r="I103" s="24">
        <f>+GBA_d!$Q131</f>
        <v>4.4668901210985767E-2</v>
      </c>
      <c r="J103" s="24">
        <f>+GBA_d!$Z131</f>
        <v>3.5434493424857161E-2</v>
      </c>
      <c r="K103" s="24">
        <f t="shared" si="72"/>
        <v>9.2344077861286067E-3</v>
      </c>
      <c r="M103" s="24">
        <f>+PAM_d!$AB131</f>
        <v>3.6107081302930055E-2</v>
      </c>
      <c r="N103" s="24">
        <f>+PAM_d!$Q131</f>
        <v>3.9473725056950792E-2</v>
      </c>
      <c r="O103" s="24">
        <f>+PAM_d!$Z131</f>
        <v>3.0993823967576661E-2</v>
      </c>
      <c r="P103" s="24">
        <f t="shared" si="73"/>
        <v>8.4799010893741311E-3</v>
      </c>
      <c r="R103" s="24">
        <f>+NOA_d!$AB131</f>
        <v>4.3295590355211244E-2</v>
      </c>
      <c r="S103" s="24">
        <f>+NOA_d!$Q131</f>
        <v>4.498570971292537E-2</v>
      </c>
      <c r="T103" s="24">
        <f>+NOA_d!$Z131</f>
        <v>3.7198929994813001E-2</v>
      </c>
      <c r="U103" s="24">
        <f t="shared" si="74"/>
        <v>7.7867797181123688E-3</v>
      </c>
      <c r="W103" s="24">
        <f>+NEA_d!$AB131</f>
        <v>3.1284418429096572E-2</v>
      </c>
      <c r="X103" s="24">
        <f>+NEA_d!$Q131</f>
        <v>3.4364105958733404E-2</v>
      </c>
      <c r="Y103" s="24">
        <f>+NEA_d!$Z131</f>
        <v>2.370678905467094E-2</v>
      </c>
      <c r="Z103" s="24">
        <f t="shared" si="75"/>
        <v>1.0657316904062464E-2</v>
      </c>
      <c r="AB103" s="24">
        <f>+CUY_d!$AB131</f>
        <v>3.5221976943831335E-2</v>
      </c>
      <c r="AC103" s="24">
        <f>+CUY_d!$Q131</f>
        <v>3.8186157805277565E-2</v>
      </c>
      <c r="AD103" s="24">
        <f>+CUY_d!$Z131</f>
        <v>2.8926571981046978E-2</v>
      </c>
      <c r="AE103" s="24">
        <f t="shared" si="76"/>
        <v>9.2595858242305873E-3</v>
      </c>
      <c r="AG103" s="24">
        <f>+PAT_d!$AB131</f>
        <v>3.3058559827541911E-2</v>
      </c>
      <c r="AH103" s="24">
        <f>+PAT_d!$Q131</f>
        <v>3.1376780724089448E-2</v>
      </c>
      <c r="AI103" s="24">
        <f>+PAT_d!$Z131</f>
        <v>3.2914007924907729E-2</v>
      </c>
      <c r="AJ103" s="24">
        <f t="shared" si="77"/>
        <v>-1.5372272008182808E-3</v>
      </c>
      <c r="AK103" s="24"/>
      <c r="AL103" s="35">
        <f t="shared" si="78"/>
        <v>45717</v>
      </c>
      <c r="AM103" s="48">
        <f t="shared" ca="1" si="79"/>
        <v>7.1541761050002428E-3</v>
      </c>
      <c r="AN103" s="48">
        <f t="shared" si="80"/>
        <v>9.2344077861286067E-3</v>
      </c>
      <c r="AO103" s="48">
        <f t="shared" si="81"/>
        <v>8.4799010893741311E-3</v>
      </c>
      <c r="AP103" s="48">
        <f t="shared" si="82"/>
        <v>7.7867797181123688E-3</v>
      </c>
      <c r="AQ103" s="48">
        <f t="shared" si="83"/>
        <v>1.0657316904062464E-2</v>
      </c>
      <c r="AR103" s="48">
        <f t="shared" si="84"/>
        <v>9.2595858242305873E-3</v>
      </c>
      <c r="AS103" s="48">
        <f t="shared" si="85"/>
        <v>-1.5372272008182808E-3</v>
      </c>
      <c r="AU103" s="48">
        <f t="shared" si="86"/>
        <v>-1.5372272008182808E-3</v>
      </c>
      <c r="AV103" s="48">
        <f t="shared" si="87"/>
        <v>1.0657316904062464E-2</v>
      </c>
      <c r="AY103" s="35">
        <f t="shared" si="88"/>
        <v>45717</v>
      </c>
      <c r="BA103" s="48">
        <f t="shared" ca="1" si="89"/>
        <v>-1.7028102952690121E-3</v>
      </c>
      <c r="BB103" s="48">
        <f t="shared" si="90"/>
        <v>-1.5680254797149074E-3</v>
      </c>
      <c r="BC103" s="48">
        <f t="shared" si="91"/>
        <v>-5.2996581080279792E-4</v>
      </c>
      <c r="BD103" s="48">
        <f t="shared" si="92"/>
        <v>-2.2869153591842197E-3</v>
      </c>
      <c r="BE103" s="48">
        <f t="shared" si="93"/>
        <v>-2.4041266781491913E-4</v>
      </c>
      <c r="BF103" s="48">
        <f t="shared" si="94"/>
        <v>-1.6343328527938887E-3</v>
      </c>
      <c r="BG103" s="48">
        <f t="shared" si="95"/>
        <v>-1.8034686659879062E-4</v>
      </c>
    </row>
    <row r="104" spans="1:59" x14ac:dyDescent="0.25">
      <c r="A104" s="110">
        <f t="shared" si="47"/>
        <v>104</v>
      </c>
      <c r="B104" s="35">
        <f>+NAC!A105</f>
        <v>45748</v>
      </c>
      <c r="C104" s="24">
        <f ca="1">+NAC_d!CR105</f>
        <v>2.7784881171427189E-2</v>
      </c>
      <c r="D104" s="24">
        <f ca="1">+NAC_d!CH105</f>
        <v>2.8648640840488682E-2</v>
      </c>
      <c r="E104" s="24">
        <f ca="1">+NAC_d!CQ105</f>
        <v>2.7401746775826297E-2</v>
      </c>
      <c r="F104" s="24">
        <f t="shared" ca="1" si="71"/>
        <v>1.2468940646623849E-3</v>
      </c>
      <c r="H104" s="24">
        <f>+GBA_d!$AB132</f>
        <v>2.7579076449584683E-2</v>
      </c>
      <c r="I104" s="24">
        <f>+GBA_d!$Q132</f>
        <v>2.7854839727050607E-2</v>
      </c>
      <c r="J104" s="24">
        <f>+GBA_d!$Z132</f>
        <v>2.7392949737911287E-2</v>
      </c>
      <c r="K104" s="24">
        <f t="shared" si="72"/>
        <v>4.6188998913931911E-4</v>
      </c>
      <c r="M104" s="24">
        <f>+PAM_d!$AB132</f>
        <v>2.8135134811694495E-2</v>
      </c>
      <c r="N104" s="24">
        <f>+PAM_d!$Q132</f>
        <v>2.9218531213826004E-2</v>
      </c>
      <c r="O104" s="24">
        <f>+PAM_d!$Z132</f>
        <v>2.8111633906626743E-2</v>
      </c>
      <c r="P104" s="24">
        <f t="shared" si="73"/>
        <v>1.1068973071992616E-3</v>
      </c>
      <c r="R104" s="24">
        <f>+NOA_d!$AB132</f>
        <v>2.8661856230145055E-2</v>
      </c>
      <c r="S104" s="24">
        <f>+NOA_d!$Q132</f>
        <v>2.9715523410650757E-2</v>
      </c>
      <c r="T104" s="24">
        <f>+NOA_d!$Z132</f>
        <v>2.5875049174584941E-2</v>
      </c>
      <c r="U104" s="24">
        <f t="shared" si="74"/>
        <v>3.8404742360658162E-3</v>
      </c>
      <c r="W104" s="24">
        <f>+NEA_d!$AB132</f>
        <v>2.6615467690646044E-2</v>
      </c>
      <c r="X104" s="24">
        <f>+NEA_d!$Q132</f>
        <v>2.7512864142475779E-2</v>
      </c>
      <c r="Y104" s="24">
        <f>+NEA_d!$Z132</f>
        <v>2.6231222635983986E-2</v>
      </c>
      <c r="Z104" s="24">
        <f t="shared" si="75"/>
        <v>1.281641506491793E-3</v>
      </c>
      <c r="AB104" s="24">
        <f>+CUY_d!$AB132</f>
        <v>2.8550443064967013E-2</v>
      </c>
      <c r="AC104" s="24">
        <f>+CUY_d!$Q132</f>
        <v>2.973393989027362E-2</v>
      </c>
      <c r="AD104" s="24">
        <f>+CUY_d!$Z132</f>
        <v>2.6787994972778506E-2</v>
      </c>
      <c r="AE104" s="24">
        <f t="shared" si="76"/>
        <v>2.9459449174951136E-3</v>
      </c>
      <c r="AG104" s="24">
        <f>+PAT_d!$AB132</f>
        <v>2.6700813355149178E-2</v>
      </c>
      <c r="AH104" s="24">
        <f>+PAT_d!$Q132</f>
        <v>2.8083660007959477E-2</v>
      </c>
      <c r="AI104" s="24">
        <f>+PAT_d!$Z132</f>
        <v>2.6206822862989254E-2</v>
      </c>
      <c r="AJ104" s="24">
        <f t="shared" si="77"/>
        <v>1.8768371449702226E-3</v>
      </c>
      <c r="AK104" s="24"/>
      <c r="AL104" s="35">
        <f t="shared" si="78"/>
        <v>45748</v>
      </c>
      <c r="AM104" s="48">
        <f t="shared" ca="1" si="79"/>
        <v>1.2468940646623849E-3</v>
      </c>
      <c r="AN104" s="48">
        <f t="shared" si="80"/>
        <v>4.6188998913931911E-4</v>
      </c>
      <c r="AO104" s="48">
        <f t="shared" si="81"/>
        <v>1.1068973071992616E-3</v>
      </c>
      <c r="AP104" s="48">
        <f t="shared" si="82"/>
        <v>3.8404742360658162E-3</v>
      </c>
      <c r="AQ104" s="48">
        <f t="shared" si="83"/>
        <v>1.281641506491793E-3</v>
      </c>
      <c r="AR104" s="48">
        <f t="shared" si="84"/>
        <v>2.9459449174951136E-3</v>
      </c>
      <c r="AS104" s="48">
        <f t="shared" si="85"/>
        <v>1.8768371449702226E-3</v>
      </c>
      <c r="AU104" s="48">
        <f t="shared" si="86"/>
        <v>4.6188998913931911E-4</v>
      </c>
      <c r="AV104" s="48">
        <f t="shared" si="87"/>
        <v>3.8404742360658162E-3</v>
      </c>
      <c r="AY104" s="35">
        <f t="shared" si="88"/>
        <v>45748</v>
      </c>
      <c r="BA104" s="48">
        <f t="shared" ca="1" si="89"/>
        <v>-1.0516045276561248E-3</v>
      </c>
      <c r="BB104" s="48">
        <f t="shared" si="90"/>
        <v>-1.3351887080829683E-3</v>
      </c>
      <c r="BC104" s="48">
        <f t="shared" si="91"/>
        <v>-9.9215786973490719E-5</v>
      </c>
      <c r="BD104" s="48">
        <f t="shared" si="92"/>
        <v>-1.7830593478177132E-3</v>
      </c>
      <c r="BE104" s="48">
        <f t="shared" si="93"/>
        <v>-1.2702545840861021E-4</v>
      </c>
      <c r="BF104" s="48">
        <f t="shared" si="94"/>
        <v>-1.1451232379119196E-3</v>
      </c>
      <c r="BG104" s="48">
        <f t="shared" si="95"/>
        <v>-9.445296647447865E-5</v>
      </c>
    </row>
    <row r="105" spans="1:59" x14ac:dyDescent="0.25">
      <c r="A105" s="110">
        <f t="shared" si="47"/>
        <v>105</v>
      </c>
      <c r="B105" s="35">
        <f>+NAC!A106</f>
        <v>45778</v>
      </c>
      <c r="C105" s="24">
        <f ca="1">+NAC_d!CR106</f>
        <v>1.4921636573188346E-2</v>
      </c>
      <c r="D105" s="24">
        <f ca="1">+NAC_d!CH106</f>
        <v>1.2601453381263727E-2</v>
      </c>
      <c r="E105" s="24">
        <f ca="1">+NAC_d!CQ106</f>
        <v>1.6663909161271917E-2</v>
      </c>
      <c r="F105" s="24">
        <f t="shared" ca="1" si="71"/>
        <v>-4.0624557800081895E-3</v>
      </c>
      <c r="H105" s="24">
        <f>+GBA_d!$AB133</f>
        <v>1.5010588138944625E-2</v>
      </c>
      <c r="I105" s="24">
        <f>+GBA_d!$Q133</f>
        <v>1.2132131778517685E-2</v>
      </c>
      <c r="J105" s="24">
        <f>+GBA_d!$Z133</f>
        <v>1.6537473035668881E-2</v>
      </c>
      <c r="K105" s="24">
        <f t="shared" si="72"/>
        <v>-4.4053412571511963E-3</v>
      </c>
      <c r="M105" s="24">
        <f>+PAM_d!$AB133</f>
        <v>1.5678834155880228E-2</v>
      </c>
      <c r="N105" s="24">
        <f>+PAM_d!$Q133</f>
        <v>1.3654529269385929E-2</v>
      </c>
      <c r="O105" s="24">
        <f>+PAM_d!$Z133</f>
        <v>1.7610461477696182E-2</v>
      </c>
      <c r="P105" s="24">
        <f t="shared" si="73"/>
        <v>-3.9559322083102533E-3</v>
      </c>
      <c r="R105" s="24">
        <f>+NOA_d!$AB133</f>
        <v>1.2238243938280657E-2</v>
      </c>
      <c r="S105" s="24">
        <f>+NOA_d!$Q133</f>
        <v>1.1105464554549638E-2</v>
      </c>
      <c r="T105" s="24">
        <f>+NOA_d!$Z133</f>
        <v>1.1955999771147141E-2</v>
      </c>
      <c r="U105" s="24">
        <f t="shared" si="74"/>
        <v>-8.5053521659750331E-4</v>
      </c>
      <c r="W105" s="24">
        <f>+NEA_d!$AB133</f>
        <v>1.2705574322349866E-2</v>
      </c>
      <c r="X105" s="24">
        <f>+NEA_d!$Q133</f>
        <v>1.2029509422843754E-2</v>
      </c>
      <c r="Y105" s="24">
        <f>+NEA_d!$Z133</f>
        <v>1.3533542683930477E-2</v>
      </c>
      <c r="Z105" s="24">
        <f t="shared" si="75"/>
        <v>-1.5040332610867235E-3</v>
      </c>
      <c r="AB105" s="24">
        <f>+CUY_d!$AB133</f>
        <v>1.6320748197461432E-2</v>
      </c>
      <c r="AC105" s="24">
        <f>+CUY_d!$Q133</f>
        <v>1.3735524502540786E-2</v>
      </c>
      <c r="AD105" s="24">
        <f>+CUY_d!$Z133</f>
        <v>1.8199209520398441E-2</v>
      </c>
      <c r="AE105" s="24">
        <f t="shared" si="76"/>
        <v>-4.4636850178576548E-3</v>
      </c>
      <c r="AG105" s="24">
        <f>+PAT_d!$AB133</f>
        <v>1.5047231909832259E-2</v>
      </c>
      <c r="AH105" s="24">
        <f>+PAT_d!$Q133</f>
        <v>1.5152531121632506E-2</v>
      </c>
      <c r="AI105" s="24">
        <f>+PAT_d!$Z133</f>
        <v>1.6037174434228918E-2</v>
      </c>
      <c r="AJ105" s="24">
        <f t="shared" si="77"/>
        <v>-8.8464331259641149E-4</v>
      </c>
      <c r="AL105" s="35">
        <f t="shared" si="78"/>
        <v>45778</v>
      </c>
      <c r="AM105" s="48">
        <f t="shared" ca="1" si="79"/>
        <v>-4.0624557800081895E-3</v>
      </c>
      <c r="AN105" s="48">
        <f t="shared" si="80"/>
        <v>-4.4053412571511963E-3</v>
      </c>
      <c r="AO105" s="48">
        <f t="shared" si="81"/>
        <v>-3.9559322083102533E-3</v>
      </c>
      <c r="AP105" s="48">
        <f t="shared" si="82"/>
        <v>-8.5053521659750331E-4</v>
      </c>
      <c r="AQ105" s="48">
        <f t="shared" si="83"/>
        <v>-1.5040332610867235E-3</v>
      </c>
      <c r="AR105" s="48">
        <f t="shared" si="84"/>
        <v>-4.4636850178576548E-3</v>
      </c>
      <c r="AS105" s="48">
        <f t="shared" si="85"/>
        <v>-8.8464331259641149E-4</v>
      </c>
      <c r="AU105" s="48">
        <f t="shared" si="86"/>
        <v>-4.4636850178576548E-3</v>
      </c>
      <c r="AV105" s="48">
        <f t="shared" si="87"/>
        <v>-8.5053521659750331E-4</v>
      </c>
      <c r="AY105" s="35">
        <f t="shared" si="88"/>
        <v>45778</v>
      </c>
      <c r="BA105" s="48">
        <f t="shared" ca="1" si="89"/>
        <v>-1.5521084579834439E-3</v>
      </c>
      <c r="BB105" s="48">
        <f t="shared" si="90"/>
        <v>-2.0938229813292444E-3</v>
      </c>
      <c r="BC105" s="48">
        <f t="shared" si="91"/>
        <v>-7.7392964851273149E-4</v>
      </c>
      <c r="BD105" s="48">
        <f t="shared" si="92"/>
        <v>-1.9983245763908197E-3</v>
      </c>
      <c r="BE105" s="48">
        <f t="shared" si="93"/>
        <v>-1.67220725677412E-4</v>
      </c>
      <c r="BF105" s="48">
        <f t="shared" si="94"/>
        <v>-1.239727170595839E-3</v>
      </c>
      <c r="BG105" s="48">
        <f t="shared" si="95"/>
        <v>-4.0319292495797722E-5</v>
      </c>
    </row>
    <row r="106" spans="1:59" x14ac:dyDescent="0.25">
      <c r="A106" s="110">
        <f t="shared" si="47"/>
        <v>106</v>
      </c>
      <c r="B106" s="35">
        <f>+NAC!A107</f>
        <v>45809</v>
      </c>
      <c r="C106" s="24">
        <f ca="1">+NAC_d!CR107</f>
        <v>1.6183149110030826E-2</v>
      </c>
      <c r="D106" s="24">
        <f ca="1">+NAC_d!CH107</f>
        <v>1.258853642096569E-2</v>
      </c>
      <c r="E106" s="24">
        <f ca="1">+NAC_d!CQ107</f>
        <v>1.8708758711775575E-2</v>
      </c>
      <c r="F106" s="24">
        <f t="shared" ca="1" si="71"/>
        <v>-6.1202222908098847E-3</v>
      </c>
      <c r="H106" s="24">
        <f>+GBA_d!$AB134</f>
        <v>2.024067499654203E-2</v>
      </c>
      <c r="I106" s="24">
        <f>+GBA_d!$Q134</f>
        <v>1.7329607998611163E-2</v>
      </c>
      <c r="J106" s="24">
        <f>+GBA_d!$Z134</f>
        <v>2.141891268956142E-2</v>
      </c>
      <c r="K106" s="24">
        <f t="shared" si="72"/>
        <v>-4.0893046909502573E-3</v>
      </c>
      <c r="M106" s="24">
        <f>+PAM_d!$AB134</f>
        <v>1.3087475217456124E-2</v>
      </c>
      <c r="N106" s="24">
        <f>+PAM_d!$Q134</f>
        <v>1.1293355350822321E-2</v>
      </c>
      <c r="O106" s="24">
        <f>+PAM_d!$Z134</f>
        <v>1.4287021609613149E-2</v>
      </c>
      <c r="P106" s="24">
        <f t="shared" si="73"/>
        <v>-2.993666258790828E-3</v>
      </c>
      <c r="R106" s="24">
        <f>+NOA_d!$AB134</f>
        <v>1.2169672224112471E-2</v>
      </c>
      <c r="S106" s="24">
        <f>+NOA_d!$Q134</f>
        <v>1.0141616007851129E-2</v>
      </c>
      <c r="T106" s="24">
        <f>+NOA_d!$Z134</f>
        <v>1.4713412413241311E-2</v>
      </c>
      <c r="U106" s="24">
        <f t="shared" si="74"/>
        <v>-4.5717964053901827E-3</v>
      </c>
      <c r="W106" s="24">
        <f>+NEA_d!$AB134</f>
        <v>1.0595567867035971E-2</v>
      </c>
      <c r="X106" s="24">
        <f>+NEA_d!$Q134</f>
        <v>9.3430881214076056E-3</v>
      </c>
      <c r="Y106" s="24">
        <f>+NEA_d!$Z134</f>
        <v>1.25820319412282E-2</v>
      </c>
      <c r="Z106" s="24">
        <f t="shared" si="75"/>
        <v>-3.2389438198205944E-3</v>
      </c>
      <c r="AB106" s="24">
        <f>+CUY_d!$AB134</f>
        <v>9.6669273223859431E-3</v>
      </c>
      <c r="AC106" s="24">
        <f>+CUY_d!$Q134</f>
        <v>7.2868568807711309E-3</v>
      </c>
      <c r="AD106" s="24">
        <f>+CUY_d!$Z134</f>
        <v>1.2807083025525801E-2</v>
      </c>
      <c r="AE106" s="24">
        <f t="shared" si="76"/>
        <v>-5.5202261447546697E-3</v>
      </c>
      <c r="AG106" s="24">
        <f>+PAT_d!$AB134</f>
        <v>1.8225878016314478E-2</v>
      </c>
      <c r="AH106" s="24">
        <f>+PAT_d!$Q134</f>
        <v>1.8038686638317758E-2</v>
      </c>
      <c r="AI106" s="24">
        <f>+PAT_d!$Z134</f>
        <v>1.996062602587001E-2</v>
      </c>
      <c r="AJ106" s="24">
        <f t="shared" si="77"/>
        <v>-1.9219393875522517E-3</v>
      </c>
      <c r="AL106" s="35">
        <f t="shared" si="78"/>
        <v>45809</v>
      </c>
      <c r="AM106" s="48">
        <f t="shared" ca="1" si="79"/>
        <v>-6.1202222908098847E-3</v>
      </c>
      <c r="AN106" s="48">
        <f t="shared" si="80"/>
        <v>-4.0893046909502573E-3</v>
      </c>
      <c r="AO106" s="48">
        <f t="shared" si="81"/>
        <v>-2.993666258790828E-3</v>
      </c>
      <c r="AP106" s="48">
        <f t="shared" si="82"/>
        <v>-4.5717964053901827E-3</v>
      </c>
      <c r="AQ106" s="48">
        <f t="shared" si="83"/>
        <v>-3.2389438198205944E-3</v>
      </c>
      <c r="AR106" s="48">
        <f t="shared" si="84"/>
        <v>-5.5202261447546697E-3</v>
      </c>
      <c r="AS106" s="48">
        <f t="shared" si="85"/>
        <v>-1.9219393875522517E-3</v>
      </c>
      <c r="AU106" s="48">
        <f t="shared" si="86"/>
        <v>-5.5202261447546697E-3</v>
      </c>
      <c r="AV106" s="48">
        <f t="shared" si="87"/>
        <v>-1.9219393875522517E-3</v>
      </c>
      <c r="AY106" s="35">
        <f t="shared" si="88"/>
        <v>45809</v>
      </c>
      <c r="BA106" s="48">
        <f t="shared" ca="1" si="89"/>
        <v>-1.7974363936253586E-3</v>
      </c>
      <c r="BB106" s="48">
        <f t="shared" si="90"/>
        <v>-1.8250918470447131E-3</v>
      </c>
      <c r="BC106" s="48">
        <f t="shared" si="91"/>
        <v>-8.4603031364072212E-4</v>
      </c>
      <c r="BD106" s="48">
        <f t="shared" si="92"/>
        <v>-1.8062617318419332E-3</v>
      </c>
      <c r="BE106" s="48">
        <f t="shared" si="93"/>
        <v>-5.8270727784211684E-4</v>
      </c>
      <c r="BF106" s="48">
        <f t="shared" si="94"/>
        <v>-1.7313193653157495E-3</v>
      </c>
      <c r="BG106" s="48">
        <f t="shared" si="95"/>
        <v>-2.884742471639945E-4</v>
      </c>
    </row>
    <row r="107" spans="1:59" x14ac:dyDescent="0.25">
      <c r="A107" s="110">
        <f t="shared" si="47"/>
        <v>107</v>
      </c>
      <c r="B107" s="35">
        <f>+NAC!A108</f>
        <v>45839</v>
      </c>
      <c r="C107" s="24">
        <f ca="1">+NAC_d!CR108</f>
        <v>1.9031357090480983E-2</v>
      </c>
      <c r="D107" s="24">
        <f ca="1">+NAC_d!CH108</f>
        <v>1.7905722402345559E-2</v>
      </c>
      <c r="E107" s="24">
        <f ca="1">+NAC_d!CQ108</f>
        <v>2.0015503544759561E-2</v>
      </c>
      <c r="F107" s="24">
        <f t="shared" ca="1" si="71"/>
        <v>-2.1097811424140023E-3</v>
      </c>
      <c r="H107" s="24">
        <f>+GBA_d!$AB135</f>
        <v>1.8686731742588503E-2</v>
      </c>
      <c r="I107" s="24">
        <f>+GBA_d!$Q135</f>
        <v>1.7317560113938146E-2</v>
      </c>
      <c r="J107" s="24">
        <f>+GBA_d!$Z135</f>
        <v>1.9221877810650101E-2</v>
      </c>
      <c r="K107" s="24">
        <f t="shared" si="72"/>
        <v>-1.9043176967119546E-3</v>
      </c>
      <c r="M107" s="24">
        <f>+PAM_d!$AB135</f>
        <v>1.9931901222836723E-2</v>
      </c>
      <c r="N107" s="24">
        <f>+PAM_d!$Q135</f>
        <v>1.9707122204027483E-2</v>
      </c>
      <c r="O107" s="24">
        <f>+PAM_d!$Z135</f>
        <v>2.1052443271882826E-2</v>
      </c>
      <c r="P107" s="24">
        <f t="shared" si="73"/>
        <v>-1.3453210678553429E-3</v>
      </c>
      <c r="R107" s="24">
        <f>+NOA_d!$AB135</f>
        <v>1.6763219524220441E-2</v>
      </c>
      <c r="S107" s="24">
        <f>+NOA_d!$Q135</f>
        <v>1.6664242729170109E-2</v>
      </c>
      <c r="T107" s="24">
        <f>+NOA_d!$Z135</f>
        <v>1.8764471826578477E-2</v>
      </c>
      <c r="U107" s="24">
        <f t="shared" si="74"/>
        <v>-2.1002290974083682E-3</v>
      </c>
      <c r="W107" s="24">
        <f>+NEA_d!$AB135</f>
        <v>1.7051554398227697E-2</v>
      </c>
      <c r="X107" s="24">
        <f>+NEA_d!$Q135</f>
        <v>1.6276768409643427E-2</v>
      </c>
      <c r="Y107" s="24">
        <f>+NEA_d!$Z135</f>
        <v>1.9514086312913514E-2</v>
      </c>
      <c r="Z107" s="24">
        <f t="shared" si="75"/>
        <v>-3.2373179032700872E-3</v>
      </c>
      <c r="AB107" s="24">
        <f>+CUY_d!$AB135</f>
        <v>1.8576303147308293E-2</v>
      </c>
      <c r="AC107" s="24">
        <f>+CUY_d!$Q135</f>
        <v>1.881027119431522E-2</v>
      </c>
      <c r="AD107" s="24">
        <f>+CUY_d!$Z135</f>
        <v>1.9210908712342656E-2</v>
      </c>
      <c r="AE107" s="24">
        <f t="shared" si="76"/>
        <v>-4.0063751802743575E-4</v>
      </c>
      <c r="AG107" s="24">
        <f>+PAT_d!$AB135</f>
        <v>2.1419233734455201E-2</v>
      </c>
      <c r="AH107" s="24">
        <f>+PAT_d!$Q135</f>
        <v>1.8812316285127473E-2</v>
      </c>
      <c r="AI107" s="24">
        <f>+PAT_d!$Z135</f>
        <v>2.2772405003374629E-2</v>
      </c>
      <c r="AJ107" s="24">
        <f t="shared" si="77"/>
        <v>-3.9600887182471567E-3</v>
      </c>
      <c r="AL107" s="35">
        <f t="shared" si="78"/>
        <v>45839</v>
      </c>
      <c r="AM107" s="48">
        <f t="shared" ca="1" si="79"/>
        <v>-2.1097811424140023E-3</v>
      </c>
      <c r="AN107" s="48">
        <f t="shared" si="80"/>
        <v>-1.9043176967119546E-3</v>
      </c>
      <c r="AO107" s="48">
        <f t="shared" si="81"/>
        <v>-1.3453210678553429E-3</v>
      </c>
      <c r="AP107" s="48">
        <f t="shared" si="82"/>
        <v>-2.1002290974083682E-3</v>
      </c>
      <c r="AQ107" s="48">
        <f t="shared" si="83"/>
        <v>-3.2373179032700872E-3</v>
      </c>
      <c r="AR107" s="48">
        <f t="shared" si="84"/>
        <v>-4.0063751802743575E-4</v>
      </c>
      <c r="AS107" s="48">
        <f t="shared" si="85"/>
        <v>-3.9600887182471567E-3</v>
      </c>
      <c r="AU107" s="48">
        <f t="shared" si="86"/>
        <v>-3.9600887182471567E-3</v>
      </c>
      <c r="AV107" s="48">
        <f t="shared" si="87"/>
        <v>-4.0063751802743575E-4</v>
      </c>
      <c r="AY107" s="35">
        <f t="shared" si="88"/>
        <v>45839</v>
      </c>
      <c r="BA107" s="48">
        <f t="shared" ca="1" si="89"/>
        <v>-1.6397748362778075E-3</v>
      </c>
      <c r="BB107" s="48">
        <f t="shared" si="90"/>
        <v>-1.6717447604041775E-3</v>
      </c>
      <c r="BC107" s="48">
        <f t="shared" si="91"/>
        <v>-5.9644492001600013E-4</v>
      </c>
      <c r="BD107" s="48">
        <f t="shared" si="92"/>
        <v>-1.2869019786737601E-3</v>
      </c>
      <c r="BE107" s="48">
        <f t="shared" si="93"/>
        <v>-7.4094123534459066E-4</v>
      </c>
      <c r="BF107" s="48">
        <f t="shared" si="94"/>
        <v>-1.0097755545967295E-3</v>
      </c>
      <c r="BG107" s="48">
        <f t="shared" si="95"/>
        <v>-5.565197593150143E-4</v>
      </c>
    </row>
    <row r="108" spans="1:59" x14ac:dyDescent="0.25">
      <c r="A108" s="110">
        <f t="shared" si="47"/>
        <v>108</v>
      </c>
      <c r="B108" s="35">
        <f>+NAC!A109</f>
        <v>45870</v>
      </c>
      <c r="C108" s="24">
        <f ca="1">+NAC_d!CR109</f>
        <v>1.8851255682929446E-2</v>
      </c>
      <c r="D108" s="24">
        <f ca="1">+NAC_d!CH109</f>
        <v>1.7205492452534221E-2</v>
      </c>
      <c r="E108" s="24">
        <f ca="1">+NAC_d!CQ109</f>
        <v>1.9523313242397977E-2</v>
      </c>
      <c r="F108" s="24">
        <f t="shared" ref="F108" ca="1" si="96">+D108-E108</f>
        <v>-2.3178207898637559E-3</v>
      </c>
      <c r="H108" s="24">
        <f>+GBA_d!$AB136</f>
        <v>1.8709935008761391E-2</v>
      </c>
      <c r="I108" s="24">
        <f>+GBA_d!$Q136</f>
        <v>1.7407243390864968E-2</v>
      </c>
      <c r="J108" s="24">
        <f>+GBA_d!$Z136</f>
        <v>1.8886572602708762E-2</v>
      </c>
      <c r="K108" s="24">
        <f t="shared" ref="K108" si="97">+I108-J108</f>
        <v>-1.479329211843794E-3</v>
      </c>
      <c r="M108" s="24">
        <f>+PAM_d!$AB136</f>
        <v>1.8411099896853411E-2</v>
      </c>
      <c r="N108" s="24">
        <f>+PAM_d!$Q136</f>
        <v>1.6902732542386723E-2</v>
      </c>
      <c r="O108" s="24">
        <f>+PAM_d!$Z136</f>
        <v>1.9482819579714539E-2</v>
      </c>
      <c r="P108" s="24">
        <f t="shared" ref="P108" si="98">+N108-O108</f>
        <v>-2.5800870373278162E-3</v>
      </c>
      <c r="R108" s="24">
        <f>+NOA_d!$AB136</f>
        <v>1.9682826568509615E-2</v>
      </c>
      <c r="S108" s="24">
        <f>+NOA_d!$Q136</f>
        <v>1.7285711922987224E-2</v>
      </c>
      <c r="T108" s="24">
        <f>+NOA_d!$Z136</f>
        <v>2.3704208399503379E-2</v>
      </c>
      <c r="U108" s="24">
        <f t="shared" ref="U108" si="99">+S108-T108</f>
        <v>-6.4184964765161556E-3</v>
      </c>
      <c r="W108" s="24">
        <f>+NEA_d!$AB136</f>
        <v>1.6855509764067911E-2</v>
      </c>
      <c r="X108" s="24">
        <f>+NEA_d!$Q136</f>
        <v>1.6481113096544764E-2</v>
      </c>
      <c r="Y108" s="24">
        <f>+NEA_d!$Z136</f>
        <v>1.859746724632938E-2</v>
      </c>
      <c r="Z108" s="24">
        <f t="shared" ref="Z108" si="100">+X108-Y108</f>
        <v>-2.1163541497846161E-3</v>
      </c>
      <c r="AB108" s="24">
        <f>+CUY_d!$AB136</f>
        <v>2.1102625982126089E-2</v>
      </c>
      <c r="AC108" s="24">
        <f>+CUY_d!$Q136</f>
        <v>1.8631007867758509E-2</v>
      </c>
      <c r="AD108" s="24">
        <f>+CUY_d!$Z136</f>
        <v>2.395630403105331E-2</v>
      </c>
      <c r="AE108" s="24">
        <f t="shared" ref="AE108" si="101">+AC108-AD108</f>
        <v>-5.3252961632948015E-3</v>
      </c>
      <c r="AG108" s="24">
        <f>+PAT_d!$AB136</f>
        <v>1.9548000350048111E-2</v>
      </c>
      <c r="AH108" s="24">
        <f>+PAT_d!$Q136</f>
        <v>1.7575594747575307E-2</v>
      </c>
      <c r="AI108" s="24">
        <f>+PAT_d!$Z136</f>
        <v>2.044009927993784E-2</v>
      </c>
      <c r="AJ108" s="24">
        <f t="shared" ref="AJ108" si="102">+AH108-AI108</f>
        <v>-2.8645045323625329E-3</v>
      </c>
      <c r="AL108" s="35">
        <f t="shared" ref="AL108" si="103">+B108</f>
        <v>45870</v>
      </c>
      <c r="AM108" s="48">
        <f t="shared" ref="AM108" ca="1" si="104">+F108</f>
        <v>-2.3178207898637559E-3</v>
      </c>
      <c r="AN108" s="48">
        <f t="shared" ref="AN108" si="105">+K108</f>
        <v>-1.479329211843794E-3</v>
      </c>
      <c r="AO108" s="48">
        <f t="shared" ref="AO108" si="106">+P108</f>
        <v>-2.5800870373278162E-3</v>
      </c>
      <c r="AP108" s="48">
        <f t="shared" ref="AP108" si="107">+U108</f>
        <v>-6.4184964765161556E-3</v>
      </c>
      <c r="AQ108" s="48">
        <f t="shared" ref="AQ108" si="108">+Z108</f>
        <v>-2.1163541497846161E-3</v>
      </c>
      <c r="AR108" s="48">
        <f t="shared" ref="AR108" si="109">+AE108</f>
        <v>-5.3252961632948015E-3</v>
      </c>
      <c r="AS108" s="48">
        <f t="shared" ref="AS108" si="110">+AJ108</f>
        <v>-2.8645045323625329E-3</v>
      </c>
      <c r="AU108" s="48">
        <f t="shared" ref="AU108" si="111">+MIN(AN108:AS108)</f>
        <v>-6.4184964765161556E-3</v>
      </c>
      <c r="AV108" s="48">
        <f t="shared" ref="AV108" si="112">+MAX(AN108:AS108)</f>
        <v>-1.479329211843794E-3</v>
      </c>
      <c r="AY108" s="35">
        <f t="shared" ref="AY108" si="113">+AL108</f>
        <v>45870</v>
      </c>
      <c r="BA108" s="48">
        <f t="shared" ref="BA108" ca="1" si="114">+AVERAGE(AM97:AM108)</f>
        <v>-1.7922565210987673E-3</v>
      </c>
      <c r="BB108" s="48">
        <f t="shared" ref="BB108" si="115">+AVERAGE(AN97:AN108)</f>
        <v>-1.3702982371449439E-3</v>
      </c>
      <c r="BC108" s="48">
        <f t="shared" ref="BC108" si="116">+AVERAGE(AO97:AO108)</f>
        <v>-7.0484287826118785E-4</v>
      </c>
      <c r="BD108" s="48">
        <f t="shared" ref="BD108" si="117">+AVERAGE(AP97:AP108)</f>
        <v>-1.7700219849344407E-3</v>
      </c>
      <c r="BE108" s="48">
        <f t="shared" ref="BE108" si="118">+AVERAGE(AQ97:AQ108)</f>
        <v>-1.1575575253252961E-3</v>
      </c>
      <c r="BF108" s="48">
        <f t="shared" ref="BF108" si="119">+AVERAGE(AR97:AR108)</f>
        <v>-1.6412563605331203E-3</v>
      </c>
      <c r="BG108" s="48">
        <f t="shared" ref="BG108" si="120">+AVERAGE(AS97:AS108)</f>
        <v>-8.722420913271911E-4</v>
      </c>
    </row>
    <row r="109" spans="1:59" x14ac:dyDescent="0.25">
      <c r="A109" s="110">
        <f t="shared" si="47"/>
        <v>109</v>
      </c>
      <c r="B109" s="35">
        <f>+NAC!A110</f>
        <v>45901</v>
      </c>
      <c r="C109" s="24">
        <f ca="1">+NAC_d!CR110</f>
        <v>2.093516291688946E-2</v>
      </c>
      <c r="D109" s="24">
        <f ca="1">+NAC_d!CH110</f>
        <v>2.0193835739834576E-2</v>
      </c>
      <c r="E109" s="24">
        <f ca="1">+NAC_d!CQ110</f>
        <v>2.1009530915933938E-2</v>
      </c>
      <c r="F109" s="24">
        <f t="shared" ref="F109" ca="1" si="121">+D109-E109</f>
        <v>-8.1569517609936248E-4</v>
      </c>
      <c r="H109" s="24">
        <f>+GBA_d!$AB137</f>
        <v>2.0957399322831138E-2</v>
      </c>
      <c r="I109" s="24">
        <f>+GBA_d!$Q137</f>
        <v>2.1235482882244527E-2</v>
      </c>
      <c r="J109" s="24">
        <f>+GBA_d!$Z137</f>
        <v>2.0726224805935889E-2</v>
      </c>
      <c r="K109" s="24">
        <f t="shared" ref="K109" si="122">+I109-J109</f>
        <v>5.0925807630863851E-4</v>
      </c>
      <c r="M109" s="24">
        <f>+PAM_d!$AB137</f>
        <v>2.0093005020528576E-2</v>
      </c>
      <c r="N109" s="24">
        <f>+PAM_d!$Q137</f>
        <v>1.9036278944693841E-2</v>
      </c>
      <c r="O109" s="24">
        <f>+PAM_d!$Z137</f>
        <v>2.014706734721261E-2</v>
      </c>
      <c r="P109" s="24">
        <f t="shared" ref="P109" si="123">+N109-O109</f>
        <v>-1.1107884025187698E-3</v>
      </c>
      <c r="R109" s="24">
        <f>+NOA_d!$AB137</f>
        <v>2.1950824101594213E-2</v>
      </c>
      <c r="S109" s="24">
        <f>+NOA_d!$Q137</f>
        <v>2.0894771725252337E-2</v>
      </c>
      <c r="T109" s="24">
        <f>+NOA_d!$Z137</f>
        <v>2.3730038738759784E-2</v>
      </c>
      <c r="U109" s="24">
        <f t="shared" ref="U109" si="124">+S109-T109</f>
        <v>-2.8352670135074476E-3</v>
      </c>
      <c r="W109" s="24">
        <f>+NEA_d!$AB137</f>
        <v>1.7945489884265475E-2</v>
      </c>
      <c r="X109" s="24">
        <f>+NEA_d!$Q137</f>
        <v>1.8336837212658885E-2</v>
      </c>
      <c r="Y109" s="24">
        <f>+NEA_d!$Z137</f>
        <v>1.7572215943800318E-2</v>
      </c>
      <c r="Z109" s="24">
        <f t="shared" ref="Z109" si="125">+X109-Y109</f>
        <v>7.646212688585674E-4</v>
      </c>
      <c r="AB109" s="24">
        <f>+CUY_d!$AB137</f>
        <v>2.1508277395264397E-2</v>
      </c>
      <c r="AC109" s="24">
        <f>+CUY_d!$Q137</f>
        <v>2.1207280979759435E-2</v>
      </c>
      <c r="AD109" s="24">
        <f>+CUY_d!$Z137</f>
        <v>2.1689743288021202E-2</v>
      </c>
      <c r="AE109" s="24">
        <f t="shared" ref="AE109" si="126">+AC109-AD109</f>
        <v>-4.8246230826176628E-4</v>
      </c>
      <c r="AG109" s="24">
        <f>+PAT_d!$AB137</f>
        <v>2.3958456272866968E-2</v>
      </c>
      <c r="AH109" s="24">
        <f>+PAT_d!$Q137</f>
        <v>2.274573755117526E-2</v>
      </c>
      <c r="AI109" s="24">
        <f>+PAT_d!$Z137</f>
        <v>2.4654050444625097E-2</v>
      </c>
      <c r="AJ109" s="24">
        <f t="shared" ref="AJ109" si="127">+AH109-AI109</f>
        <v>-1.9083128934498372E-3</v>
      </c>
      <c r="AL109" s="35">
        <f t="shared" ref="AL109" si="128">+B109</f>
        <v>45901</v>
      </c>
      <c r="AM109" s="48">
        <f t="shared" ref="AM109" ca="1" si="129">+F109</f>
        <v>-8.1569517609936248E-4</v>
      </c>
      <c r="AN109" s="48">
        <f t="shared" ref="AN109" si="130">+K109</f>
        <v>5.0925807630863851E-4</v>
      </c>
      <c r="AO109" s="48">
        <f t="shared" ref="AO109" si="131">+P109</f>
        <v>-1.1107884025187698E-3</v>
      </c>
      <c r="AP109" s="48">
        <f t="shared" ref="AP109" si="132">+U109</f>
        <v>-2.8352670135074476E-3</v>
      </c>
      <c r="AQ109" s="48">
        <f t="shared" ref="AQ109" si="133">+Z109</f>
        <v>7.646212688585674E-4</v>
      </c>
      <c r="AR109" s="48">
        <f t="shared" ref="AR109" si="134">+AE109</f>
        <v>-4.8246230826176628E-4</v>
      </c>
      <c r="AS109" s="48">
        <f t="shared" ref="AS109" si="135">+AJ109</f>
        <v>-1.9083128934498372E-3</v>
      </c>
      <c r="AU109" s="48">
        <f t="shared" ref="AU109" si="136">+MIN(AN109:AS109)</f>
        <v>-2.8352670135074476E-3</v>
      </c>
      <c r="AV109" s="48">
        <f t="shared" ref="AV109" si="137">+MAX(AN109:AS109)</f>
        <v>7.646212688585674E-4</v>
      </c>
      <c r="AY109" s="35">
        <f t="shared" ref="AY109" si="138">+AL109</f>
        <v>45901</v>
      </c>
      <c r="BA109" s="48">
        <f t="shared" ref="BA109" ca="1" si="139">+AVERAGE(AM98:AM109)</f>
        <v>-1.6191191370867331E-3</v>
      </c>
      <c r="BB109" s="48">
        <f t="shared" ref="BB109" si="140">+AVERAGE(AN98:AN109)</f>
        <v>-1.1422153550477525E-3</v>
      </c>
      <c r="BC109" s="48">
        <f t="shared" ref="BC109" si="141">+AVERAGE(AO98:AO109)</f>
        <v>-7.1515970996914124E-4</v>
      </c>
      <c r="BD109" s="48">
        <f t="shared" ref="BD109" si="142">+AVERAGE(AP98:AP109)</f>
        <v>-1.6472700638144693E-3</v>
      </c>
      <c r="BE109" s="48">
        <f t="shared" ref="BE109" si="143">+AVERAGE(AQ98:AQ109)</f>
        <v>-1.0115426768556219E-3</v>
      </c>
      <c r="BF109" s="48">
        <f t="shared" ref="BF109" si="144">+AVERAGE(AR98:AR109)</f>
        <v>-1.5825693884202001E-3</v>
      </c>
      <c r="BG109" s="48">
        <f t="shared" ref="BG109" si="145">+AVERAGE(AS98:AS109)</f>
        <v>-9.5021839015343079E-4</v>
      </c>
    </row>
    <row r="110" spans="1:59" x14ac:dyDescent="0.25">
      <c r="A110" s="110">
        <f t="shared" si="47"/>
        <v>110</v>
      </c>
      <c r="B110" s="35">
        <f>+NAC!A111</f>
        <v>45931</v>
      </c>
      <c r="C110" s="24">
        <f ca="1">+NAC_d!CR111</f>
        <v>2.3422160774999368E-2</v>
      </c>
      <c r="D110" s="48">
        <f ca="1">+NAC_d!CH111</f>
        <v>2.3057166101170257E-2</v>
      </c>
      <c r="E110" s="48">
        <f ca="1">+NAC_d!CQ111</f>
        <v>2.341066556931648E-2</v>
      </c>
      <c r="F110" s="48">
        <f t="shared" ref="F110" ca="1" si="146">+D110-E110</f>
        <v>-3.5349946814622335E-4</v>
      </c>
      <c r="H110" s="24">
        <f>+GBA_d!$AB138</f>
        <v>2.3960843694683209E-2</v>
      </c>
      <c r="I110" s="24">
        <f>+GBA_d!$Q138</f>
        <v>2.4362297497543928E-2</v>
      </c>
      <c r="J110" s="24">
        <f>+GBA_d!$Z138</f>
        <v>2.3480609574909828E-2</v>
      </c>
      <c r="K110" s="24">
        <f t="shared" ref="K110" si="147">+I110-J110</f>
        <v>8.8168792263410012E-4</v>
      </c>
      <c r="M110" s="24">
        <f>+PAM_d!$AB138</f>
        <v>2.3198958021950045E-2</v>
      </c>
      <c r="N110" s="24">
        <f>+PAM_d!$Q138</f>
        <v>2.256025806923323E-2</v>
      </c>
      <c r="O110" s="24">
        <f>+PAM_d!$Z138</f>
        <v>2.3305381357076049E-2</v>
      </c>
      <c r="P110" s="24">
        <f t="shared" ref="P110" si="148">+N110-O110</f>
        <v>-7.4512328784281934E-4</v>
      </c>
      <c r="R110" s="24">
        <f>+NOA_d!$AB138</f>
        <v>2.1373577562502577E-2</v>
      </c>
      <c r="S110" s="24">
        <f>+NOA_d!$Q138</f>
        <v>2.1700913305755742E-2</v>
      </c>
      <c r="T110" s="24">
        <f>+NOA_d!$Z138</f>
        <v>2.097435888532595E-2</v>
      </c>
      <c r="U110" s="24">
        <f t="shared" ref="U110" si="149">+S110-T110</f>
        <v>7.2655442042979246E-4</v>
      </c>
      <c r="W110" s="24">
        <f>+NEA_d!$AB138</f>
        <v>2.1838419562363542E-2</v>
      </c>
      <c r="X110" s="24">
        <f>+NEA_d!$Q138</f>
        <v>2.1884496941626974E-2</v>
      </c>
      <c r="Y110" s="24">
        <f>+NEA_d!$Z138</f>
        <v>2.2933517944614623E-2</v>
      </c>
      <c r="Z110" s="24">
        <f t="shared" ref="Z110" si="150">+X110-Y110</f>
        <v>-1.049021002987649E-3</v>
      </c>
      <c r="AB110" s="24">
        <f>+CUY_d!$AB138</f>
        <v>2.3432465268606872E-2</v>
      </c>
      <c r="AC110" s="24">
        <f>+CUY_d!$Q138</f>
        <v>2.4652679010699785E-2</v>
      </c>
      <c r="AD110" s="24">
        <f>+CUY_d!$Z138</f>
        <v>2.2131701443198759E-2</v>
      </c>
      <c r="AE110" s="24">
        <f t="shared" ref="AE110" si="151">+AC110-AD110</f>
        <v>2.520977567501026E-3</v>
      </c>
      <c r="AG110" s="24">
        <f>+PAT_d!$AB138</f>
        <v>2.4152311496709933E-2</v>
      </c>
      <c r="AH110" s="24">
        <f>+PAT_d!$Q138</f>
        <v>2.3735473591859346E-2</v>
      </c>
      <c r="AI110" s="24">
        <f>+PAT_d!$Z138</f>
        <v>2.4811340429538475E-2</v>
      </c>
      <c r="AJ110" s="24">
        <f t="shared" ref="AJ110" si="152">+AH110-AI110</f>
        <v>-1.0758668376791292E-3</v>
      </c>
      <c r="AL110" s="35">
        <f t="shared" ref="AL110" si="153">+B110</f>
        <v>45931</v>
      </c>
      <c r="AM110" s="48">
        <f t="shared" ref="AM110" ca="1" si="154">+F110</f>
        <v>-3.5349946814622335E-4</v>
      </c>
      <c r="AN110" s="48">
        <f t="shared" ref="AN110" si="155">+K110</f>
        <v>8.8168792263410012E-4</v>
      </c>
      <c r="AO110" s="48">
        <f t="shared" ref="AO110" si="156">+P110</f>
        <v>-7.4512328784281934E-4</v>
      </c>
      <c r="AP110" s="48">
        <f t="shared" ref="AP110" si="157">+U110</f>
        <v>7.2655442042979246E-4</v>
      </c>
      <c r="AQ110" s="48">
        <f t="shared" ref="AQ110" si="158">+Z110</f>
        <v>-1.049021002987649E-3</v>
      </c>
      <c r="AR110" s="48">
        <f t="shared" ref="AR110" si="159">+AE110</f>
        <v>2.520977567501026E-3</v>
      </c>
      <c r="AS110" s="48">
        <f t="shared" ref="AS110" si="160">+AJ110</f>
        <v>-1.0758668376791292E-3</v>
      </c>
      <c r="AU110" s="48">
        <f t="shared" ref="AU110" si="161">+MIN(AN110:AS110)</f>
        <v>-1.0758668376791292E-3</v>
      </c>
      <c r="AV110" s="48">
        <f t="shared" ref="AV110" si="162">+MAX(AN110:AS110)</f>
        <v>2.520977567501026E-3</v>
      </c>
      <c r="AY110" s="35">
        <f t="shared" ref="AY110" si="163">+AL110</f>
        <v>45931</v>
      </c>
      <c r="BA110" s="48">
        <f t="shared" ref="BA110" ca="1" si="164">+AVERAGE(AM99:AM110)</f>
        <v>-1.2188294176050014E-3</v>
      </c>
      <c r="BB110" s="48">
        <f t="shared" ref="BB110" si="165">+AVERAGE(AN99:AN110)</f>
        <v>-6.6282540408672353E-4</v>
      </c>
      <c r="BC110" s="48">
        <f t="shared" ref="BC110" si="166">+AVERAGE(AO99:AO110)</f>
        <v>-5.8726044874962691E-4</v>
      </c>
      <c r="BD110" s="48">
        <f t="shared" ref="BD110" si="167">+AVERAGE(AP99:AP110)</f>
        <v>-1.0033812635243018E-3</v>
      </c>
      <c r="BE110" s="48">
        <f t="shared" ref="BE110" si="168">+AVERAGE(AQ99:AQ110)</f>
        <v>-8.1276619434868713E-4</v>
      </c>
      <c r="BF110" s="48">
        <f t="shared" ref="BF110" si="169">+AVERAGE(AR99:AR110)</f>
        <v>-7.2262679007917274E-4</v>
      </c>
      <c r="BG110" s="48">
        <f t="shared" ref="BG110" si="170">+AVERAGE(AS99:AS110)</f>
        <v>-8.2840090195755256E-4</v>
      </c>
    </row>
    <row r="111" spans="1:59" x14ac:dyDescent="0.25">
      <c r="A111" s="110">
        <f t="shared" si="47"/>
        <v>111</v>
      </c>
      <c r="B111" s="35">
        <f>+NAC!A112</f>
        <v>45962</v>
      </c>
      <c r="C111" s="24">
        <f ca="1">+NAC_d!CR112</f>
        <v>2.4754933592150863E-2</v>
      </c>
      <c r="D111" s="48">
        <f ca="1">+NAC_d!CH112</f>
        <v>2.5131635558715004E-2</v>
      </c>
      <c r="E111" s="48">
        <f ca="1">+NAC_d!CQ112</f>
        <v>2.4440833423443609E-2</v>
      </c>
      <c r="F111" s="48">
        <f t="shared" ref="F111" ca="1" si="171">+D111-E111</f>
        <v>6.9080213527139556E-4</v>
      </c>
      <c r="H111" s="24">
        <f>+GBA_d!$AB139</f>
        <v>2.4816454048424808E-2</v>
      </c>
      <c r="I111" s="24">
        <f>+GBA_d!$Q139</f>
        <v>2.499528266341744E-2</v>
      </c>
      <c r="J111" s="24">
        <f>+GBA_d!$Z139</f>
        <v>2.4465263745105492E-2</v>
      </c>
      <c r="K111" s="24">
        <f t="shared" ref="K111" si="172">+I111-J111</f>
        <v>5.3001891831194747E-4</v>
      </c>
      <c r="M111" s="24">
        <f>+PAM_d!$AB139</f>
        <v>2.4759758349766736E-2</v>
      </c>
      <c r="N111" s="24">
        <f>+PAM_d!$Q139</f>
        <v>2.4825910328923229E-2</v>
      </c>
      <c r="O111" s="24">
        <f>+PAM_d!$Z139</f>
        <v>2.4402142448576303E-2</v>
      </c>
      <c r="P111" s="24">
        <f t="shared" ref="P111" si="173">+N111-O111</f>
        <v>4.2376788034692581E-4</v>
      </c>
      <c r="R111" s="24">
        <f>+NOA_d!$AB139</f>
        <v>2.2976485084440279E-2</v>
      </c>
      <c r="S111" s="24">
        <f>+NOA_d!$Q139</f>
        <v>2.4842214020915243E-2</v>
      </c>
      <c r="T111" s="24">
        <f>+NOA_d!$Z139</f>
        <v>2.0539371563409237E-2</v>
      </c>
      <c r="U111" s="24">
        <f t="shared" ref="U111" si="174">+S111-T111</f>
        <v>4.3028424575060065E-3</v>
      </c>
      <c r="W111" s="24">
        <f>+NEA_d!$AB139</f>
        <v>2.377110096613233E-2</v>
      </c>
      <c r="X111" s="24">
        <f>+NEA_d!$Q139</f>
        <v>2.4867993244473974E-2</v>
      </c>
      <c r="Y111" s="24">
        <f>+NEA_d!$Z139</f>
        <v>2.3690485441783871E-2</v>
      </c>
      <c r="Z111" s="24">
        <f t="shared" ref="Z111" si="175">+X111-Y111</f>
        <v>1.1775078026901031E-3</v>
      </c>
      <c r="AB111" s="24">
        <f>+CUY_d!$AB139</f>
        <v>2.8232840936071035E-2</v>
      </c>
      <c r="AC111" s="24">
        <f>+CUY_d!$Q139</f>
        <v>2.8881938651121875E-2</v>
      </c>
      <c r="AD111" s="24">
        <f>+CUY_d!$Z139</f>
        <v>2.8188729846057026E-2</v>
      </c>
      <c r="AE111" s="24">
        <f t="shared" ref="AE111" si="176">+AC111-AD111</f>
        <v>6.9320880506484883E-4</v>
      </c>
      <c r="AG111" s="24">
        <f>+PAT_d!$AB139</f>
        <v>2.3265569208418047E-2</v>
      </c>
      <c r="AH111" s="24">
        <f>+PAT_d!$Q139</f>
        <v>2.3603880785513454E-2</v>
      </c>
      <c r="AI111" s="24">
        <f>+PAT_d!$Z139</f>
        <v>2.4407823401289219E-2</v>
      </c>
      <c r="AJ111" s="24">
        <f t="shared" ref="AJ111" si="177">+AH111-AI111</f>
        <v>-8.0394261577576565E-4</v>
      </c>
      <c r="AL111" s="35">
        <f t="shared" ref="AL111" si="178">+B111</f>
        <v>45962</v>
      </c>
      <c r="AM111" s="48">
        <f t="shared" ref="AM111" ca="1" si="179">+F111</f>
        <v>6.9080213527139556E-4</v>
      </c>
      <c r="AN111" s="48">
        <f t="shared" ref="AN111" si="180">+K111</f>
        <v>5.3001891831194747E-4</v>
      </c>
      <c r="AO111" s="48">
        <f t="shared" ref="AO111" si="181">+P111</f>
        <v>4.2376788034692581E-4</v>
      </c>
      <c r="AP111" s="48">
        <f t="shared" ref="AP111" si="182">+U111</f>
        <v>4.3028424575060065E-3</v>
      </c>
      <c r="AQ111" s="48">
        <f t="shared" ref="AQ111" si="183">+Z111</f>
        <v>1.1775078026901031E-3</v>
      </c>
      <c r="AR111" s="48">
        <f t="shared" ref="AR111" si="184">+AE111</f>
        <v>6.9320880506484883E-4</v>
      </c>
      <c r="AS111" s="48">
        <f t="shared" ref="AS111" si="185">+AJ111</f>
        <v>-8.0394261577576565E-4</v>
      </c>
      <c r="AU111" s="48">
        <f t="shared" ref="AU111" si="186">+MIN(AN111:AS111)</f>
        <v>-8.0394261577576565E-4</v>
      </c>
      <c r="AV111" s="48">
        <f t="shared" ref="AV111" si="187">+MAX(AN111:AS111)</f>
        <v>4.3028424575060065E-3</v>
      </c>
      <c r="AY111" s="35">
        <f t="shared" ref="AY111" si="188">+AL111</f>
        <v>45962</v>
      </c>
      <c r="BA111" s="48">
        <f t="shared" ref="BA111" ca="1" si="189">+AVERAGE(AM100:AM111)</f>
        <v>-5.5453006607521693E-4</v>
      </c>
      <c r="BB111" s="48">
        <f t="shared" ref="BB111" si="190">+AVERAGE(AN100:AN111)</f>
        <v>-1.7339694324417879E-4</v>
      </c>
      <c r="BC111" s="48">
        <f t="shared" ref="BC111" si="191">+AVERAGE(AO100:AO111)</f>
        <v>-1.8273765723836322E-4</v>
      </c>
      <c r="BD111" s="48">
        <f t="shared" ref="BD111" si="192">+AVERAGE(AP100:AP111)</f>
        <v>5.4552134425067678E-5</v>
      </c>
      <c r="BE111" s="48">
        <f t="shared" ref="BE111" si="193">+AVERAGE(AQ100:AQ111)</f>
        <v>-1.2789822891220068E-4</v>
      </c>
      <c r="BF111" s="48">
        <f t="shared" ref="BF111" si="194">+AVERAGE(AR100:AR111)</f>
        <v>-7.1660244253646255E-5</v>
      </c>
      <c r="BG111" s="48">
        <f t="shared" ref="BG111" si="195">+AVERAGE(AS100:AS111)</f>
        <v>-9.231218526413546E-4</v>
      </c>
    </row>
    <row r="112" spans="1:59" x14ac:dyDescent="0.25">
      <c r="A112" s="110">
        <f t="shared" si="47"/>
        <v>112</v>
      </c>
      <c r="B112" s="35">
        <f>+NAC!A113</f>
        <v>45992</v>
      </c>
      <c r="C112" s="24">
        <f ca="1">+NAC_d!CR113</f>
        <v>2.8303827531249048E-2</v>
      </c>
      <c r="D112" s="48">
        <f ca="1">+NAC_d!CH113</f>
        <v>2.9592491053409997E-2</v>
      </c>
      <c r="E112" s="48">
        <f ca="1">+NAC_d!CQ113</f>
        <v>2.7747914248552608E-2</v>
      </c>
      <c r="F112" s="48">
        <f t="shared" ref="F112" ca="1" si="196">+D112-E112</f>
        <v>1.8445768048573896E-3</v>
      </c>
      <c r="H112" s="24">
        <f>+GBA_d!$AB140</f>
        <v>2.793472075441028E-2</v>
      </c>
      <c r="I112" s="24">
        <f>+GBA_d!$Q140</f>
        <v>2.7638376668940978E-2</v>
      </c>
      <c r="J112" s="24">
        <f>+GBA_d!$Z140</f>
        <v>2.7727894175059831E-2</v>
      </c>
      <c r="K112" s="24">
        <f t="shared" ref="K112" si="197">+I112-J112</f>
        <v>-8.9517506118852452E-5</v>
      </c>
      <c r="M112" s="24">
        <f>+PAM_d!$AB140</f>
        <v>2.9140448408577324E-2</v>
      </c>
      <c r="N112" s="24">
        <f>+PAM_d!$Q140</f>
        <v>2.9866512906686182E-2</v>
      </c>
      <c r="O112" s="24">
        <f>+PAM_d!$Z140</f>
        <v>2.847835207052718E-2</v>
      </c>
      <c r="P112" s="24">
        <f t="shared" ref="P112" si="198">+N112-O112</f>
        <v>1.3881608361590025E-3</v>
      </c>
      <c r="R112" s="24">
        <f>+NOA_d!$AB140</f>
        <v>2.6063808251346243E-2</v>
      </c>
      <c r="S112" s="24">
        <f>+NOA_d!$Q140</f>
        <v>2.7696678405418007E-2</v>
      </c>
      <c r="T112" s="24">
        <f>+NOA_d!$Z140</f>
        <v>2.5359798151947777E-2</v>
      </c>
      <c r="U112" s="24">
        <f t="shared" ref="U112" si="199">+S112-T112</f>
        <v>2.3368802534702304E-3</v>
      </c>
      <c r="W112" s="24">
        <f>+NEA_d!$AB140</f>
        <v>3.3755405531531002E-2</v>
      </c>
      <c r="X112" s="24">
        <f>+NEA_d!$Q140</f>
        <v>3.6382523402920031E-2</v>
      </c>
      <c r="Y112" s="24">
        <f>+NEA_d!$Z140</f>
        <v>3.2167630176320294E-2</v>
      </c>
      <c r="Z112" s="24">
        <f t="shared" ref="Z112" si="200">+X112-Y112</f>
        <v>4.2148932265997363E-3</v>
      </c>
      <c r="AB112" s="24">
        <f>+CUY_d!$AB140</f>
        <v>2.9575937675688779E-2</v>
      </c>
      <c r="AC112" s="24">
        <f>+CUY_d!$Q140</f>
        <v>2.9743770687001625E-2</v>
      </c>
      <c r="AD112" s="24">
        <f>+CUY_d!$Z140</f>
        <v>3.0096831093296084E-2</v>
      </c>
      <c r="AE112" s="24">
        <f t="shared" ref="AE112" si="201">+AC112-AD112</f>
        <v>-3.5306040629445867E-4</v>
      </c>
      <c r="AG112" s="24">
        <f>+PAT_d!$AB140</f>
        <v>2.5706144078388338E-2</v>
      </c>
      <c r="AH112" s="24">
        <f>+PAT_d!$Q140</f>
        <v>2.5869209171736074E-2</v>
      </c>
      <c r="AI112" s="24">
        <f>+PAT_d!$Z140</f>
        <v>2.4969218093280787E-2</v>
      </c>
      <c r="AJ112" s="24">
        <f t="shared" ref="AJ112" si="202">+AH112-AI112</f>
        <v>8.999910784552867E-4</v>
      </c>
      <c r="AL112" s="35">
        <f t="shared" ref="AL112" si="203">+B112</f>
        <v>45992</v>
      </c>
      <c r="AM112" s="48">
        <f t="shared" ref="AM112" ca="1" si="204">+F112</f>
        <v>1.8445768048573896E-3</v>
      </c>
      <c r="AN112" s="48">
        <f t="shared" ref="AN112" si="205">+K112</f>
        <v>-8.9517506118852452E-5</v>
      </c>
      <c r="AO112" s="48">
        <f t="shared" ref="AO112" si="206">+P112</f>
        <v>1.3881608361590025E-3</v>
      </c>
      <c r="AP112" s="48">
        <f t="shared" ref="AP112" si="207">+U112</f>
        <v>2.3368802534702304E-3</v>
      </c>
      <c r="AQ112" s="48">
        <f t="shared" ref="AQ112" si="208">+Z112</f>
        <v>4.2148932265997363E-3</v>
      </c>
      <c r="AR112" s="48">
        <f t="shared" ref="AR112" si="209">+AE112</f>
        <v>-3.5306040629445867E-4</v>
      </c>
      <c r="AS112" s="48">
        <f t="shared" ref="AS112" si="210">+AJ112</f>
        <v>8.999910784552867E-4</v>
      </c>
      <c r="AU112" s="48">
        <f t="shared" ref="AU112" si="211">+MIN(AN112:AS112)</f>
        <v>-3.5306040629445867E-4</v>
      </c>
      <c r="AV112" s="48">
        <f t="shared" ref="AV112" si="212">+MAX(AN112:AS112)</f>
        <v>4.2148932265997363E-3</v>
      </c>
      <c r="AY112" s="35">
        <f t="shared" ref="AY112" si="213">+AL112</f>
        <v>45992</v>
      </c>
      <c r="BA112" s="48">
        <f t="shared" ref="BA112" ca="1" si="214">+AVERAGE(AM101:AM112)</f>
        <v>-3.0800760198819904E-4</v>
      </c>
      <c r="BB112" s="48">
        <f t="shared" ref="BB112" si="215">+AVERAGE(AN101:AN112)</f>
        <v>-6.0661150963980948E-5</v>
      </c>
      <c r="BC112" s="48">
        <f t="shared" ref="BC112" si="216">+AVERAGE(AO101:AO112)</f>
        <v>-3.587464180297243E-5</v>
      </c>
      <c r="BD112" s="48">
        <f t="shared" ref="BD112" si="217">+AVERAGE(AP101:AP112)</f>
        <v>2.6429777147424227E-4</v>
      </c>
      <c r="BE112" s="48">
        <f t="shared" ref="BE112" si="218">+AVERAGE(AQ101:AQ112)</f>
        <v>6.5840232538214949E-4</v>
      </c>
      <c r="BF112" s="48">
        <f t="shared" ref="BF112" si="219">+AVERAGE(AR101:AR112)</f>
        <v>-3.8010080894860611E-5</v>
      </c>
      <c r="BG112" s="48">
        <f t="shared" ref="BG112" si="220">+AVERAGE(AS101:AS112)</f>
        <v>-7.8283736142381599E-4</v>
      </c>
    </row>
    <row r="113" spans="1:59" x14ac:dyDescent="0.25">
      <c r="A113" s="110">
        <f t="shared" si="47"/>
        <v>113</v>
      </c>
      <c r="B113" s="35">
        <f>+NAC!A114</f>
        <v>46023</v>
      </c>
      <c r="C113" s="24">
        <f ca="1">+NAC_d!CR114</f>
        <v>2.8949339439055866E-2</v>
      </c>
      <c r="D113" s="48">
        <f ca="1">+NAC_d!CH114</f>
        <v>3.2695890192245392E-2</v>
      </c>
      <c r="E113" s="48">
        <f ca="1">+NAC_d!CQ114</f>
        <v>2.6531561056437836E-2</v>
      </c>
      <c r="F113" s="48">
        <f t="shared" ref="F113" ca="1" si="221">+D113-E113</f>
        <v>6.1643291358075558E-3</v>
      </c>
      <c r="H113" s="24">
        <f>+GBA_d!$AB141</f>
        <v>2.7679745346342877E-2</v>
      </c>
      <c r="I113" s="24">
        <f>+GBA_d!$Q141</f>
        <v>3.1649987668397772E-2</v>
      </c>
      <c r="J113" s="24">
        <f>+GBA_d!$Z141</f>
        <v>2.5918869959863811E-2</v>
      </c>
      <c r="K113" s="24">
        <f t="shared" ref="K113" si="222">+I113-J113</f>
        <v>5.7311177085339615E-3</v>
      </c>
      <c r="M113" s="24">
        <f>+PAM_d!$AB141</f>
        <v>2.897819462582607E-2</v>
      </c>
      <c r="N113" s="24">
        <f>+PAM_d!$Q141</f>
        <v>3.1314056401121171E-2</v>
      </c>
      <c r="O113" s="24">
        <f>+PAM_d!$Z141</f>
        <v>2.6372316923557459E-2</v>
      </c>
      <c r="P113" s="24">
        <f t="shared" ref="P113" si="223">+N113-O113</f>
        <v>4.9417394775637113E-3</v>
      </c>
      <c r="R113" s="24">
        <f>+NOA_d!$AB141</f>
        <v>2.8489410186345099E-2</v>
      </c>
      <c r="S113" s="24">
        <f>+NOA_d!$Q141</f>
        <v>3.078317554912946E-2</v>
      </c>
      <c r="T113" s="24">
        <f>+NOA_d!$Z141</f>
        <v>2.6232977671905688E-2</v>
      </c>
      <c r="U113" s="24">
        <f t="shared" ref="U113" si="224">+S113-T113</f>
        <v>4.5501978772237717E-3</v>
      </c>
      <c r="W113" s="24">
        <f>+NEA_d!$AB141</f>
        <v>3.8351189759640469E-2</v>
      </c>
      <c r="X113" s="24">
        <f>+NEA_d!$Q141</f>
        <v>4.1494560887358478E-2</v>
      </c>
      <c r="Y113" s="24">
        <f>+NEA_d!$Z141</f>
        <v>3.5102731927605157E-2</v>
      </c>
      <c r="Z113" s="24">
        <f t="shared" ref="Z113" si="225">+X113-Y113</f>
        <v>6.3918289597533207E-3</v>
      </c>
      <c r="AB113" s="24">
        <f>+CUY_d!$AB141</f>
        <v>2.9857440957934411E-2</v>
      </c>
      <c r="AC113" s="24">
        <f>+CUY_d!$Q141</f>
        <v>3.081023023856222E-2</v>
      </c>
      <c r="AD113" s="24">
        <f>+CUY_d!$Z141</f>
        <v>2.99068724815581E-2</v>
      </c>
      <c r="AE113" s="24">
        <f t="shared" ref="AE113" si="226">+AC113-AD113</f>
        <v>9.0335775700411958E-4</v>
      </c>
      <c r="AG113" s="24">
        <f>+PAT_d!$AB141</f>
        <v>2.8795352192307E-2</v>
      </c>
      <c r="AH113" s="24">
        <f>+PAT_d!$Q141</f>
        <v>3.0653458971034331E-2</v>
      </c>
      <c r="AI113" s="24">
        <f>+PAT_d!$Z141</f>
        <v>2.8616516939307113E-2</v>
      </c>
      <c r="AJ113" s="24">
        <f t="shared" ref="AJ113" si="227">+AH113-AI113</f>
        <v>2.036942031727218E-3</v>
      </c>
      <c r="AL113" s="35">
        <f t="shared" ref="AL113" si="228">+B113</f>
        <v>46023</v>
      </c>
      <c r="AM113" s="48">
        <f t="shared" ref="AM113" ca="1" si="229">+F113</f>
        <v>6.1643291358075558E-3</v>
      </c>
      <c r="AN113" s="48">
        <f t="shared" ref="AN113" si="230">+K113</f>
        <v>5.7311177085339615E-3</v>
      </c>
      <c r="AO113" s="48">
        <f t="shared" ref="AO113" si="231">+P113</f>
        <v>4.9417394775637113E-3</v>
      </c>
      <c r="AP113" s="48">
        <f t="shared" ref="AP113" si="232">+U113</f>
        <v>4.5501978772237717E-3</v>
      </c>
      <c r="AQ113" s="48">
        <f t="shared" ref="AQ113" si="233">+Z113</f>
        <v>6.3918289597533207E-3</v>
      </c>
      <c r="AR113" s="48">
        <f t="shared" ref="AR113" si="234">+AE113</f>
        <v>9.0335775700411958E-4</v>
      </c>
      <c r="AS113" s="48">
        <f t="shared" ref="AS113" si="235">+AJ113</f>
        <v>2.036942031727218E-3</v>
      </c>
      <c r="AU113" s="48">
        <f t="shared" ref="AU113" si="236">+MIN(AN113:AS113)</f>
        <v>9.0335775700411958E-4</v>
      </c>
      <c r="AV113" s="48">
        <f t="shared" ref="AV113" si="237">+MAX(AN113:AS113)</f>
        <v>6.3918289597533207E-3</v>
      </c>
      <c r="AY113" s="35">
        <f t="shared" ref="AY113" si="238">+AL113</f>
        <v>46023</v>
      </c>
      <c r="BA113" s="48">
        <f t="shared" ref="BA113" ca="1" si="239">+AVERAGE(AM102:AM113)</f>
        <v>3.117289092409159E-4</v>
      </c>
      <c r="BB113" s="48">
        <f t="shared" ref="BB113" si="240">+AVERAGE(AN102:AN113)</f>
        <v>7.0076809053365441E-4</v>
      </c>
      <c r="BC113" s="48">
        <f t="shared" ref="BC113" si="241">+AVERAGE(AO102:AO113)</f>
        <v>4.8354793161979143E-4</v>
      </c>
      <c r="BD113" s="48">
        <f t="shared" ref="BD113" si="242">+AVERAGE(AP102:AP113)</f>
        <v>8.8263799859320902E-4</v>
      </c>
      <c r="BE113" s="48">
        <f t="shared" ref="BE113" si="243">+AVERAGE(AQ102:AQ113)</f>
        <v>1.5073538671349456E-3</v>
      </c>
      <c r="BF113" s="48">
        <f t="shared" ref="BF113" si="244">+AVERAGE(AR102:AR113)</f>
        <v>3.3815686682658885E-4</v>
      </c>
      <c r="BG113" s="48">
        <f t="shared" ref="BG113" si="245">+AVERAGE(AS102:AS113)</f>
        <v>-4.7943571458810191E-4</v>
      </c>
    </row>
    <row r="114" spans="1:59" x14ac:dyDescent="0.25">
      <c r="A114" s="110">
        <f t="shared" si="47"/>
        <v>114</v>
      </c>
      <c r="B114" s="35">
        <f>+NAC!A115</f>
        <v>46054</v>
      </c>
      <c r="C114" s="24">
        <f ca="1">+NAC_d!CR115</f>
        <v>2.913854080330891E-2</v>
      </c>
      <c r="D114" s="48">
        <f ca="1">+NAC_d!CH115</f>
        <v>3.1759817973303628E-2</v>
      </c>
      <c r="E114" s="48">
        <f ca="1">+NAC_d!CQ115</f>
        <v>2.7854870122495656E-2</v>
      </c>
      <c r="F114" s="48">
        <f t="shared" ref="F114" ca="1" si="246">+D114-E114</f>
        <v>3.9049478508079716E-3</v>
      </c>
      <c r="H114" s="24">
        <f>+GBA_d!$AB142</f>
        <v>2.6164664236174584E-2</v>
      </c>
      <c r="I114" s="24">
        <f>+GBA_d!$Q142</f>
        <v>2.7215349994219595E-2</v>
      </c>
      <c r="J114" s="24">
        <f>+GBA_d!$Z142</f>
        <v>2.5788801685527218E-2</v>
      </c>
      <c r="K114" s="24">
        <f t="shared" ref="K114" si="247">+I114-J114</f>
        <v>1.4265483086923769E-3</v>
      </c>
      <c r="M114" s="24">
        <f>+PAM_d!$AB142</f>
        <v>3.0162011441757786E-2</v>
      </c>
      <c r="N114" s="24">
        <f>+PAM_d!$Q142</f>
        <v>3.1166534895285869E-2</v>
      </c>
      <c r="O114" s="24">
        <f>+PAM_d!$Z142</f>
        <v>2.982866488418745E-2</v>
      </c>
      <c r="P114" s="24">
        <f t="shared" ref="P114" si="248">+N114-O114</f>
        <v>1.3378700110984187E-3</v>
      </c>
      <c r="R114" s="24">
        <f>+NOA_d!$AB142</f>
        <v>3.541181097075552E-2</v>
      </c>
      <c r="S114" s="24">
        <f>+NOA_d!$Q142</f>
        <v>3.7236002854690975E-2</v>
      </c>
      <c r="T114" s="24">
        <f>+NOA_d!$Z142</f>
        <v>3.5414491290266303E-2</v>
      </c>
      <c r="U114" s="24">
        <f t="shared" ref="U114" si="249">+S114-T114</f>
        <v>1.8215115644246715E-3</v>
      </c>
      <c r="W114" s="24">
        <f>+NEA_d!$AB142</f>
        <v>3.1505115596046407E-2</v>
      </c>
      <c r="X114" s="24">
        <f>+NEA_d!$Q142</f>
        <v>3.3736047332694197E-2</v>
      </c>
      <c r="Y114" s="24">
        <f>+NEA_d!$Z142</f>
        <v>2.798602351101942E-2</v>
      </c>
      <c r="Z114" s="24">
        <f t="shared" ref="Z114" si="250">+X114-Y114</f>
        <v>5.7500238216747768E-3</v>
      </c>
      <c r="AB114" s="24">
        <f>+CUY_d!$AB142</f>
        <v>3.4095212846538381E-2</v>
      </c>
      <c r="AC114" s="24">
        <f>+CUY_d!$Q142</f>
        <v>3.6131673892679128E-2</v>
      </c>
      <c r="AD114" s="24">
        <f>+CUY_d!$Z142</f>
        <v>3.0718808755514582E-2</v>
      </c>
      <c r="AE114" s="24">
        <f t="shared" ref="AE114" si="251">+AC114-AD114</f>
        <v>5.4128651371645464E-3</v>
      </c>
      <c r="AG114" s="24">
        <f>+PAT_d!$AB142</f>
        <v>2.9808603373128628E-2</v>
      </c>
      <c r="AH114" s="24">
        <f>+PAT_d!$Q142</f>
        <v>3.2996109638255167E-2</v>
      </c>
      <c r="AI114" s="24">
        <f>+PAT_d!$Z142</f>
        <v>3.0876882762130631E-2</v>
      </c>
      <c r="AJ114" s="24">
        <f t="shared" ref="AJ114" si="252">+AH114-AI114</f>
        <v>2.1192268761245359E-3</v>
      </c>
      <c r="AL114" s="35">
        <f t="shared" ref="AL114" si="253">+B114</f>
        <v>46054</v>
      </c>
      <c r="AM114" s="48">
        <f t="shared" ref="AM114" ca="1" si="254">+F114</f>
        <v>3.9049478508079716E-3</v>
      </c>
      <c r="AN114" s="48">
        <f t="shared" ref="AN114" si="255">+K114</f>
        <v>1.4265483086923769E-3</v>
      </c>
      <c r="AO114" s="48">
        <f t="shared" ref="AO114" si="256">+P114</f>
        <v>1.3378700110984187E-3</v>
      </c>
      <c r="AP114" s="48">
        <f t="shared" ref="AP114" si="257">+U114</f>
        <v>1.8215115644246715E-3</v>
      </c>
      <c r="AQ114" s="48">
        <f t="shared" ref="AQ114" si="258">+Z114</f>
        <v>5.7500238216747768E-3</v>
      </c>
      <c r="AR114" s="48">
        <f t="shared" ref="AR114" si="259">+AE114</f>
        <v>5.4128651371645464E-3</v>
      </c>
      <c r="AS114" s="48">
        <f t="shared" ref="AS114" si="260">+AJ114</f>
        <v>2.1192268761245359E-3</v>
      </c>
      <c r="AU114" s="48">
        <f t="shared" ref="AU114" si="261">+MIN(AN114:AS114)</f>
        <v>1.3378700110984187E-3</v>
      </c>
      <c r="AV114" s="48">
        <f t="shared" ref="AV114" si="262">+MAX(AN114:AS114)</f>
        <v>5.7500238216747768E-3</v>
      </c>
      <c r="AY114" s="35">
        <f t="shared" ref="AY114" si="263">+AL114</f>
        <v>46054</v>
      </c>
      <c r="BA114" s="48">
        <f t="shared" ref="BA114" ca="1" si="264">+AVERAGE(AM103:AM114)</f>
        <v>4.3552095408879349E-4</v>
      </c>
      <c r="BB114" s="48">
        <f t="shared" ref="BB114" si="265">+AVERAGE(AN103:AN114)</f>
        <v>5.6725986224774128E-4</v>
      </c>
      <c r="BC114" s="48">
        <f t="shared" ref="BC114" si="266">+AVERAGE(AO103:AO114)</f>
        <v>4.1228486159130179E-4</v>
      </c>
      <c r="BD114" s="48">
        <f t="shared" ref="BD114" si="267">+AVERAGE(AP103:AP114)</f>
        <v>7.1574302648441668E-4</v>
      </c>
      <c r="BE114" s="48">
        <f t="shared" ref="BE114" si="268">+AVERAGE(AQ103:AQ114)</f>
        <v>1.5910136127650909E-3</v>
      </c>
      <c r="BF114" s="48">
        <f t="shared" ref="BF114" si="269">+AVERAGE(AR103:AR114)</f>
        <v>4.3254770416412125E-4</v>
      </c>
      <c r="BG114" s="48">
        <f t="shared" ref="BG114" si="270">+AVERAGE(AS103:AS114)</f>
        <v>-6.6862736393367517E-4</v>
      </c>
    </row>
    <row r="115" spans="1:59" x14ac:dyDescent="0.25">
      <c r="A115" s="110">
        <f t="shared" si="47"/>
        <v>115</v>
      </c>
      <c r="B115" s="35">
        <f>+NAC!A116</f>
        <v>46082</v>
      </c>
      <c r="C115" s="24">
        <f ca="1">+NAC_d!CR116</f>
        <v>3.3700251604592557E-2</v>
      </c>
      <c r="D115" s="48">
        <f ca="1">+NAC_d!CH116</f>
        <v>3.5026079885958294E-2</v>
      </c>
      <c r="E115" s="48">
        <f ca="1">+NAC_d!CQ116</f>
        <v>3.2669444648299573E-2</v>
      </c>
      <c r="F115" s="48">
        <f t="shared" ref="F115" ca="1" si="271">+D115-E115</f>
        <v>2.3566352376587218E-3</v>
      </c>
      <c r="H115" s="24">
        <f>+GBA_d!$AB143</f>
        <v>3.4102946277079438E-2</v>
      </c>
      <c r="I115" s="24">
        <f>+GBA_d!$Q143</f>
        <v>3.2728288416318696E-2</v>
      </c>
      <c r="J115" s="24">
        <f>+GBA_d!$Z143</f>
        <v>3.4062527543417209E-2</v>
      </c>
      <c r="K115" s="24">
        <f t="shared" ref="K115" si="272">+I115-J115</f>
        <v>-1.3342391270985132E-3</v>
      </c>
      <c r="M115" s="24">
        <f>+PAM_d!$AB143</f>
        <v>3.2788262306098437E-2</v>
      </c>
      <c r="N115" s="24">
        <f>+PAM_d!$Q143</f>
        <v>3.2891764583557581E-2</v>
      </c>
      <c r="O115" s="24">
        <f>+PAM_d!$Z143</f>
        <v>3.2037411488730294E-2</v>
      </c>
      <c r="P115" s="24">
        <f t="shared" ref="P115" si="273">+N115-O115</f>
        <v>8.5435309482728705E-4</v>
      </c>
      <c r="R115" s="24">
        <f>+NOA_d!$AB143</f>
        <v>3.9517929430945564E-2</v>
      </c>
      <c r="S115" s="24">
        <f>+NOA_d!$Q143</f>
        <v>3.9624088791208267E-2</v>
      </c>
      <c r="T115" s="24">
        <f>+NOA_d!$Z143</f>
        <v>3.8852672962099488E-2</v>
      </c>
      <c r="U115" s="24">
        <f t="shared" ref="U115" si="274">+S115-T115</f>
        <v>7.7141582910877915E-4</v>
      </c>
      <c r="W115" s="24">
        <f>+NEA_d!$AB143</f>
        <v>4.1454368350067439E-2</v>
      </c>
      <c r="X115" s="24">
        <f>+NEA_d!$Q143</f>
        <v>4.2665292519229236E-2</v>
      </c>
      <c r="Y115" s="24">
        <f>+NEA_d!$Z143</f>
        <v>3.8334047585787179E-2</v>
      </c>
      <c r="Z115" s="24">
        <f t="shared" ref="Z115" si="275">+X115-Y115</f>
        <v>4.3312449334420577E-3</v>
      </c>
      <c r="AB115" s="24">
        <f>+CUY_d!$AB143</f>
        <v>3.2046293159489814E-2</v>
      </c>
      <c r="AC115" s="24">
        <f>+CUY_d!$Q143</f>
        <v>3.2717016834255208E-2</v>
      </c>
      <c r="AD115" s="24">
        <f>+CUY_d!$Z143</f>
        <v>3.1028067675989091E-2</v>
      </c>
      <c r="AE115" s="24">
        <f t="shared" ref="AE115" si="276">+AC115-AD115</f>
        <v>1.6889491582661176E-3</v>
      </c>
      <c r="AG115" s="24">
        <f>+PAT_d!$AB143</f>
        <v>2.4768599451631124E-2</v>
      </c>
      <c r="AH115" s="24">
        <f>+PAT_d!$Q143</f>
        <v>2.4103259542811228E-2</v>
      </c>
      <c r="AI115" s="24">
        <f>+PAT_d!$Z143</f>
        <v>2.3394867501338457E-2</v>
      </c>
      <c r="AJ115" s="24">
        <f t="shared" ref="AJ115" si="277">+AH115-AI115</f>
        <v>7.0839204147277179E-4</v>
      </c>
      <c r="AL115" s="35">
        <f t="shared" ref="AL115" si="278">+B115</f>
        <v>46082</v>
      </c>
      <c r="AM115" s="48">
        <f t="shared" ref="AM115" ca="1" si="279">+F115</f>
        <v>2.3566352376587218E-3</v>
      </c>
      <c r="AN115" s="48">
        <f t="shared" ref="AN115" si="280">+K115</f>
        <v>-1.3342391270985132E-3</v>
      </c>
      <c r="AO115" s="48">
        <f t="shared" ref="AO115" si="281">+P115</f>
        <v>8.5435309482728705E-4</v>
      </c>
      <c r="AP115" s="48">
        <f t="shared" ref="AP115" si="282">+U115</f>
        <v>7.7141582910877915E-4</v>
      </c>
      <c r="AQ115" s="48">
        <f t="shared" ref="AQ115" si="283">+Z115</f>
        <v>4.3312449334420577E-3</v>
      </c>
      <c r="AR115" s="48">
        <f t="shared" ref="AR115" si="284">+AE115</f>
        <v>1.6889491582661176E-3</v>
      </c>
      <c r="AS115" s="48">
        <f t="shared" ref="AS115" si="285">+AJ115</f>
        <v>7.0839204147277179E-4</v>
      </c>
      <c r="AU115" s="48">
        <f t="shared" ref="AU115" si="286">+MIN(AN115:AS115)</f>
        <v>-1.3342391270985132E-3</v>
      </c>
      <c r="AV115" s="48">
        <f t="shared" ref="AV115" si="287">+MAX(AN115:AS115)</f>
        <v>4.3312449334420577E-3</v>
      </c>
      <c r="AY115" s="35">
        <f t="shared" ref="AY115" si="288">+AL115</f>
        <v>46082</v>
      </c>
      <c r="BA115" s="48">
        <f t="shared" ref="BA115" ca="1" si="289">+AVERAGE(AM104:AM115)</f>
        <v>3.5725881810333426E-5</v>
      </c>
      <c r="BB115" s="48">
        <f t="shared" ref="BB115" si="290">+AVERAGE(AN104:AN115)</f>
        <v>-3.1346071385451868E-4</v>
      </c>
      <c r="BC115" s="48">
        <f t="shared" ref="BC115" si="291">+AVERAGE(AO104:AO115)</f>
        <v>-2.2317747128760187E-4</v>
      </c>
      <c r="BD115" s="48">
        <f t="shared" ref="BD115" si="292">+AVERAGE(AP104:AP115)</f>
        <v>1.3112936906745087E-4</v>
      </c>
      <c r="BE115" s="48">
        <f t="shared" ref="BE115" si="293">+AVERAGE(AQ104:AQ115)</f>
        <v>1.0638409485467237E-3</v>
      </c>
      <c r="BF115" s="48">
        <f t="shared" ref="BF115" si="294">+AVERAGE(AR104:AR115)</f>
        <v>-1.9833868466625124E-4</v>
      </c>
      <c r="BG115" s="48">
        <f t="shared" ref="BG115" si="295">+AVERAGE(AS104:AS115)</f>
        <v>-4.8149242707608747E-4</v>
      </c>
    </row>
    <row r="116" spans="1:59" x14ac:dyDescent="0.25">
      <c r="A116" s="110">
        <f t="shared" si="47"/>
        <v>116</v>
      </c>
      <c r="B116" s="35">
        <f>+NAC!A117</f>
        <v>46113</v>
      </c>
      <c r="C116" s="24">
        <f ca="1">+NAC_d!CR117</f>
        <v>2.5894750416285639E-2</v>
      </c>
      <c r="D116" s="48">
        <f ca="1">+NAC_d!CH117</f>
        <v>2.3547553571054536E-2</v>
      </c>
      <c r="E116" s="48">
        <f ca="1">+NAC_d!CQ117</f>
        <v>2.7358931967478073E-2</v>
      </c>
      <c r="F116" s="48">
        <f t="shared" ref="F116" ca="1" si="296">+D116-E116</f>
        <v>-3.811378396423537E-3</v>
      </c>
      <c r="H116" s="24">
        <f>+GBA_d!$AB144</f>
        <v>2.765716357702952E-2</v>
      </c>
      <c r="I116" s="24">
        <f>+GBA_d!$Q144</f>
        <v>2.4974808204939913E-2</v>
      </c>
      <c r="J116" s="24">
        <f>+GBA_d!$Z144</f>
        <v>2.8621295140202285E-2</v>
      </c>
      <c r="K116" s="24">
        <f t="shared" ref="K116" si="297">+I116-J116</f>
        <v>-3.6464869352623719E-3</v>
      </c>
      <c r="M116" s="24">
        <f>+PAM_d!$AB144</f>
        <v>2.3930233608964624E-2</v>
      </c>
      <c r="N116" s="24">
        <f>+PAM_d!$Q144</f>
        <v>2.1758617713461659E-2</v>
      </c>
      <c r="O116" s="24">
        <f>+PAM_d!$Z144</f>
        <v>2.4643535688246399E-2</v>
      </c>
      <c r="P116" s="24">
        <f t="shared" ref="P116" si="298">+N116-O116</f>
        <v>-2.8849179747847398E-3</v>
      </c>
      <c r="R116" s="24">
        <f>+NOA_d!$AB144</f>
        <v>2.5388310149086157E-2</v>
      </c>
      <c r="S116" s="24">
        <f>+NOA_d!$Q144</f>
        <v>2.3730189250839917E-2</v>
      </c>
      <c r="T116" s="24">
        <f>+NOA_d!$Z144</f>
        <v>2.9907849748665782E-2</v>
      </c>
      <c r="U116" s="24">
        <f t="shared" ref="U116" si="299">+S116-T116</f>
        <v>-6.1776604978258653E-3</v>
      </c>
      <c r="W116" s="24">
        <f>+NEA_d!$AB144</f>
        <v>2.7330611363922452E-2</v>
      </c>
      <c r="X116" s="24">
        <f>+NEA_d!$Q144</f>
        <v>2.6867525690747129E-2</v>
      </c>
      <c r="Y116" s="24">
        <f>+NEA_d!$Z144</f>
        <v>2.950071350697514E-2</v>
      </c>
      <c r="Z116" s="24">
        <f t="shared" ref="Z116" si="300">+X116-Y116</f>
        <v>-2.6331878162280109E-3</v>
      </c>
      <c r="AB116" s="24">
        <f>+CUY_d!$AB144</f>
        <v>2.1239032266650026E-2</v>
      </c>
      <c r="AC116" s="24">
        <f>+CUY_d!$Q144</f>
        <v>1.7301905455607391E-2</v>
      </c>
      <c r="AD116" s="24">
        <f>+CUY_d!$Z144</f>
        <v>2.5667985117569847E-2</v>
      </c>
      <c r="AE116" s="24">
        <f t="shared" ref="AE116" si="301">+AC116-AD116</f>
        <v>-8.3660796619624556E-3</v>
      </c>
      <c r="AG116" s="24">
        <f>+PAT_d!$AB144</f>
        <v>2.6199069834258237E-2</v>
      </c>
      <c r="AH116" s="24">
        <f>+PAT_d!$Q144</f>
        <v>2.4283694337319917E-2</v>
      </c>
      <c r="AI116" s="24">
        <f>+PAT_d!$Z144</f>
        <v>2.7242216023569243E-2</v>
      </c>
      <c r="AJ116" s="24">
        <f t="shared" ref="AJ116" si="302">+AH116-AI116</f>
        <v>-2.9585216862493269E-3</v>
      </c>
      <c r="AL116" s="35">
        <f t="shared" ref="AL116" si="303">+B116</f>
        <v>46113</v>
      </c>
      <c r="AM116" s="48">
        <f t="shared" ref="AM116" ca="1" si="304">+F116</f>
        <v>-3.811378396423537E-3</v>
      </c>
      <c r="AN116" s="48">
        <f t="shared" ref="AN116" si="305">+K116</f>
        <v>-3.6464869352623719E-3</v>
      </c>
      <c r="AO116" s="48">
        <f t="shared" ref="AO116" si="306">+P116</f>
        <v>-2.8849179747847398E-3</v>
      </c>
      <c r="AP116" s="48">
        <f t="shared" ref="AP116" si="307">+U116</f>
        <v>-6.1776604978258653E-3</v>
      </c>
      <c r="AQ116" s="48">
        <f t="shared" ref="AQ116" si="308">+Z116</f>
        <v>-2.6331878162280109E-3</v>
      </c>
      <c r="AR116" s="48">
        <f t="shared" ref="AR116" si="309">+AE116</f>
        <v>-8.3660796619624556E-3</v>
      </c>
      <c r="AS116" s="48">
        <f t="shared" ref="AS116" si="310">+AJ116</f>
        <v>-2.9585216862493269E-3</v>
      </c>
      <c r="AU116" s="48">
        <f t="shared" ref="AU116" si="311">+MIN(AN116:AS116)</f>
        <v>-8.3660796619624556E-3</v>
      </c>
      <c r="AV116" s="48">
        <f t="shared" ref="AV116" si="312">+MAX(AN116:AS116)</f>
        <v>-2.6331878162280109E-3</v>
      </c>
      <c r="AY116" s="35">
        <f t="shared" ref="AY116" si="313">+AL116</f>
        <v>46113</v>
      </c>
      <c r="BA116" s="48">
        <f t="shared" ref="BA116" ca="1" si="314">+AVERAGE(AM105:AM116)</f>
        <v>-3.8579682328016007E-4</v>
      </c>
      <c r="BB116" s="48">
        <f t="shared" ref="BB116" si="315">+AVERAGE(AN105:AN116)</f>
        <v>-6.558254575546596E-4</v>
      </c>
      <c r="BC116" s="48">
        <f t="shared" ref="BC116" si="316">+AVERAGE(AO105:AO116)</f>
        <v>-5.5582874478626865E-4</v>
      </c>
      <c r="BD116" s="48">
        <f t="shared" ref="BD116" si="317">+AVERAGE(AP105:AP116)</f>
        <v>-7.0371519209018929E-4</v>
      </c>
      <c r="BE116" s="48">
        <f t="shared" ref="BE116" si="318">+AVERAGE(AQ105:AQ116)</f>
        <v>7.3760517165340678E-4</v>
      </c>
      <c r="BF116" s="48">
        <f t="shared" ref="BF116" si="319">+AVERAGE(AR105:AR116)</f>
        <v>-1.1410073996210486E-3</v>
      </c>
      <c r="BG116" s="48">
        <f t="shared" ref="BG116" si="320">+AVERAGE(AS105:AS116)</f>
        <v>-8.8443899634438328E-4</v>
      </c>
    </row>
    <row r="117" spans="1:59" x14ac:dyDescent="0.25">
      <c r="A117" s="110">
        <f t="shared" si="47"/>
        <v>117</v>
      </c>
      <c r="B117" s="35">
        <f>+NAC!A118</f>
        <v>46143</v>
      </c>
      <c r="C117" s="24">
        <f ca="1">+NAC_d!CR118</f>
        <v>2.1512630802084765E-2</v>
      </c>
      <c r="D117" s="48">
        <f ca="1">+NAC_d!CH118</f>
        <v>2.2068641455739613E-2</v>
      </c>
      <c r="E117" s="48">
        <f ca="1">+NAC_d!CQ118</f>
        <v>2.1082544910903112E-2</v>
      </c>
      <c r="F117" s="48">
        <f t="shared" ref="F117" ca="1" si="321">+D117-E117</f>
        <v>9.8609654483650111E-4</v>
      </c>
      <c r="H117" s="24">
        <f>+GBA_d!$AB145</f>
        <v>2.274932519450279E-2</v>
      </c>
      <c r="I117" s="24">
        <f>+GBA_d!$Q145</f>
        <v>2.3043722476568496E-2</v>
      </c>
      <c r="J117" s="24">
        <f>+GBA_d!$Z145</f>
        <v>2.2482649772219254E-2</v>
      </c>
      <c r="K117" s="24">
        <f t="shared" ref="K117" si="322">+I117-J117</f>
        <v>5.6107270434924139E-4</v>
      </c>
      <c r="M117" s="24">
        <f>+PAM_d!$AB145</f>
        <v>1.9999470446501855E-2</v>
      </c>
      <c r="N117" s="24">
        <f>+PAM_d!$Q145</f>
        <v>2.0163567942723004E-2</v>
      </c>
      <c r="O117" s="24">
        <f>+PAM_d!$Z145</f>
        <v>1.9526702333684254E-2</v>
      </c>
      <c r="P117" s="24">
        <f t="shared" ref="P117" si="323">+N117-O117</f>
        <v>6.3686560903875034E-4</v>
      </c>
      <c r="R117" s="24">
        <f>+NOA_d!$AB145</f>
        <v>2.0935810752090056E-2</v>
      </c>
      <c r="S117" s="24">
        <f>+NOA_d!$Q145</f>
        <v>2.1208568049008392E-2</v>
      </c>
      <c r="T117" s="24">
        <f>+NOA_d!$Z145</f>
        <v>2.0536880924633794E-2</v>
      </c>
      <c r="U117" s="24">
        <f t="shared" ref="U117" si="324">+S117-T117</f>
        <v>6.716871243745981E-4</v>
      </c>
      <c r="W117" s="24">
        <f>+NEA_d!$AB145</f>
        <v>2.6463456269204322E-2</v>
      </c>
      <c r="X117" s="24">
        <f>+NEA_d!$Q145</f>
        <v>2.7242516684097495E-2</v>
      </c>
      <c r="Y117" s="24">
        <f>+NEA_d!$Z145</f>
        <v>2.5939255281466123E-2</v>
      </c>
      <c r="Z117" s="24">
        <f t="shared" ref="Z117" si="325">+X117-Y117</f>
        <v>1.3032614026313727E-3</v>
      </c>
      <c r="AB117" s="24">
        <f>+CUY_d!$AB145</f>
        <v>2.076256830363743E-2</v>
      </c>
      <c r="AC117" s="24">
        <f>+CUY_d!$Q145</f>
        <v>1.9916496324819732E-2</v>
      </c>
      <c r="AD117" s="24">
        <f>+CUY_d!$Z145</f>
        <v>2.1441339304559381E-2</v>
      </c>
      <c r="AE117" s="24">
        <f t="shared" ref="AE117" si="326">+AC117-AD117</f>
        <v>-1.524842979739649E-3</v>
      </c>
      <c r="AG117" s="24">
        <f>+PAT_d!$AB145</f>
        <v>1.6894729474347336E-2</v>
      </c>
      <c r="AH117" s="24">
        <f>+PAT_d!$Q145</f>
        <v>1.644429952392934E-2</v>
      </c>
      <c r="AI117" s="24">
        <f>+PAT_d!$Z145</f>
        <v>1.6370251834446625E-2</v>
      </c>
      <c r="AJ117" s="24">
        <f t="shared" ref="AJ117" si="327">+AH117-AI117</f>
        <v>7.4047689482714674E-5</v>
      </c>
      <c r="AL117" s="35">
        <f t="shared" ref="AL117" si="328">+B117</f>
        <v>46143</v>
      </c>
      <c r="AM117" s="48">
        <f t="shared" ref="AM117" ca="1" si="329">+F117</f>
        <v>9.8609654483650111E-4</v>
      </c>
      <c r="AN117" s="48">
        <f t="shared" ref="AN117" si="330">+K117</f>
        <v>5.6107270434924139E-4</v>
      </c>
      <c r="AO117" s="48">
        <f t="shared" ref="AO117" si="331">+P117</f>
        <v>6.3686560903875034E-4</v>
      </c>
      <c r="AP117" s="48">
        <f t="shared" ref="AP117" si="332">+U117</f>
        <v>6.716871243745981E-4</v>
      </c>
      <c r="AQ117" s="48">
        <f t="shared" ref="AQ117" si="333">+Z117</f>
        <v>1.3032614026313727E-3</v>
      </c>
      <c r="AR117" s="48">
        <f t="shared" ref="AR117" si="334">+AE117</f>
        <v>-1.524842979739649E-3</v>
      </c>
      <c r="AS117" s="48">
        <f t="shared" ref="AS117" si="335">+AJ117</f>
        <v>7.4047689482714674E-5</v>
      </c>
      <c r="AU117" s="48">
        <f t="shared" ref="AU117" si="336">+MIN(AN117:AS117)</f>
        <v>-1.524842979739649E-3</v>
      </c>
      <c r="AV117" s="48">
        <f t="shared" ref="AV117" si="337">+MAX(AN117:AS117)</f>
        <v>1.3032614026313727E-3</v>
      </c>
      <c r="AY117" s="35">
        <f t="shared" ref="AY117" si="338">+AL117</f>
        <v>46143</v>
      </c>
      <c r="BA117" s="48">
        <f t="shared" ref="BA117" ca="1" si="339">+AVERAGE(AM106:AM117)</f>
        <v>3.491587045689748E-5</v>
      </c>
      <c r="BB117" s="48">
        <f t="shared" ref="BB117" si="340">+AVERAGE(AN106:AN117)</f>
        <v>-2.4195762742962312E-4</v>
      </c>
      <c r="BC117" s="48">
        <f t="shared" ref="BC117" si="341">+AVERAGE(AO106:AO117)</f>
        <v>-1.7309559334051836E-4</v>
      </c>
      <c r="BD117" s="48">
        <f t="shared" ref="BD117" si="342">+AVERAGE(AP106:AP117)</f>
        <v>-5.7686333034251414E-4</v>
      </c>
      <c r="BE117" s="48">
        <f t="shared" ref="BE117" si="343">+AVERAGE(AQ106:AQ117)</f>
        <v>9.7154639362991479E-4</v>
      </c>
      <c r="BF117" s="48">
        <f t="shared" ref="BF117" si="344">+AVERAGE(AR106:AR117)</f>
        <v>-8.9610389644454813E-4</v>
      </c>
      <c r="BG117" s="48">
        <f t="shared" ref="BG117" si="345">+AVERAGE(AS106:AS117)</f>
        <v>-8.0454807950445606E-4</v>
      </c>
    </row>
  </sheetData>
  <mergeCells count="9">
    <mergeCell ref="BA2:BG2"/>
    <mergeCell ref="AB2:AE2"/>
    <mergeCell ref="AG2:AJ2"/>
    <mergeCell ref="AM2:AS2"/>
    <mergeCell ref="C2:F2"/>
    <mergeCell ref="H2:K2"/>
    <mergeCell ref="M2:P2"/>
    <mergeCell ref="R2:U2"/>
    <mergeCell ref="W2:Z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12D0-5564-4E29-92BF-697DE405E1F5}">
  <sheetPr>
    <tabColor theme="9"/>
  </sheetPr>
  <dimension ref="A1:BR117"/>
  <sheetViews>
    <sheetView zoomScale="88" workbookViewId="0">
      <pane xSplit="2" ySplit="3" topLeftCell="AD101" activePane="bottomRight" state="frozen"/>
      <selection pane="topRight" activeCell="BH105" sqref="BH105"/>
      <selection pane="bottomLeft" activeCell="BH105" sqref="BH105"/>
      <selection pane="bottomRight" activeCell="A117" sqref="A117:XFD117"/>
    </sheetView>
  </sheetViews>
  <sheetFormatPr baseColWidth="10" defaultColWidth="11.42578125" defaultRowHeight="15" x14ac:dyDescent="0.25"/>
  <sheetData>
    <row r="1" spans="1:70" s="166" customFormat="1" x14ac:dyDescent="0.25">
      <c r="A1" s="246" t="s">
        <v>138</v>
      </c>
      <c r="B1" s="246"/>
      <c r="BL1" s="166" t="s">
        <v>139</v>
      </c>
    </row>
    <row r="2" spans="1:70" s="167" customFormat="1" x14ac:dyDescent="0.25">
      <c r="A2" s="246"/>
      <c r="B2" s="246"/>
      <c r="C2" s="248" t="s">
        <v>37</v>
      </c>
      <c r="D2" s="248"/>
      <c r="E2" s="248"/>
      <c r="F2" s="248"/>
      <c r="H2" s="248" t="s">
        <v>38</v>
      </c>
      <c r="I2" s="248"/>
      <c r="J2" s="248"/>
      <c r="K2" s="248"/>
      <c r="M2" s="248" t="s">
        <v>128</v>
      </c>
      <c r="N2" s="248"/>
      <c r="O2" s="248"/>
      <c r="P2" s="248"/>
      <c r="R2" s="248" t="s">
        <v>40</v>
      </c>
      <c r="S2" s="248"/>
      <c r="T2" s="248"/>
      <c r="U2" s="248"/>
      <c r="W2" s="248" t="s">
        <v>41</v>
      </c>
      <c r="X2" s="248"/>
      <c r="Y2" s="248"/>
      <c r="Z2" s="248"/>
      <c r="AB2" s="248" t="s">
        <v>129</v>
      </c>
      <c r="AC2" s="248"/>
      <c r="AD2" s="248"/>
      <c r="AE2" s="248"/>
      <c r="AG2" s="248" t="s">
        <v>130</v>
      </c>
      <c r="AH2" s="248"/>
      <c r="AI2" s="248"/>
      <c r="AJ2" s="248"/>
      <c r="AK2" s="211"/>
      <c r="AM2" s="248" t="s">
        <v>81</v>
      </c>
      <c r="AN2" s="248"/>
      <c r="AO2" s="248"/>
      <c r="AP2" s="248"/>
      <c r="AQ2" s="248"/>
      <c r="AR2" s="248"/>
      <c r="AS2" s="248"/>
      <c r="AY2" s="248" t="s">
        <v>140</v>
      </c>
      <c r="AZ2" s="248"/>
      <c r="BA2" s="248"/>
      <c r="BB2" s="248"/>
      <c r="BC2" s="248"/>
      <c r="BD2" s="248"/>
      <c r="BE2" s="248"/>
      <c r="BL2" s="167">
        <f>+NAC_d!C3</f>
        <v>0.3008606686391192</v>
      </c>
      <c r="BM2" s="167">
        <f>+NAC_d!D3</f>
        <v>0.28843594649817594</v>
      </c>
      <c r="BN2" s="167">
        <f>+NAC_d!E3</f>
        <v>0.16451098850039381</v>
      </c>
      <c r="BO2" s="167">
        <f>+NAC_d!F3</f>
        <v>0.14096216203948453</v>
      </c>
      <c r="BP2" s="167">
        <f>+NAC_d!G3</f>
        <v>7.0913375475878879E-2</v>
      </c>
      <c r="BQ2" s="167">
        <f>+NAC_d!H3</f>
        <v>3.4316858846947906E-2</v>
      </c>
      <c r="BR2" s="167">
        <f>+NAC_d!I3</f>
        <v>0</v>
      </c>
    </row>
    <row r="3" spans="1:70" s="168" customFormat="1" ht="15.75" thickBot="1" x14ac:dyDescent="0.3">
      <c r="A3" s="247"/>
      <c r="B3" s="247"/>
      <c r="C3" s="168" t="s">
        <v>134</v>
      </c>
      <c r="D3" s="168" t="s">
        <v>135</v>
      </c>
      <c r="E3" s="168" t="s">
        <v>136</v>
      </c>
      <c r="F3" s="168" t="s">
        <v>137</v>
      </c>
      <c r="H3" s="168" t="s">
        <v>134</v>
      </c>
      <c r="I3" s="168" t="s">
        <v>135</v>
      </c>
      <c r="J3" s="168" t="s">
        <v>136</v>
      </c>
      <c r="K3" s="168" t="s">
        <v>137</v>
      </c>
      <c r="M3" s="168" t="s">
        <v>134</v>
      </c>
      <c r="N3" s="168" t="s">
        <v>135</v>
      </c>
      <c r="O3" s="168" t="s">
        <v>136</v>
      </c>
      <c r="P3" s="168" t="s">
        <v>137</v>
      </c>
      <c r="R3" s="168" t="s">
        <v>134</v>
      </c>
      <c r="S3" s="168" t="s">
        <v>135</v>
      </c>
      <c r="T3" s="168" t="s">
        <v>136</v>
      </c>
      <c r="U3" s="168" t="s">
        <v>137</v>
      </c>
      <c r="W3" s="168" t="s">
        <v>134</v>
      </c>
      <c r="X3" s="168" t="s">
        <v>135</v>
      </c>
      <c r="Y3" s="168" t="s">
        <v>136</v>
      </c>
      <c r="Z3" s="168" t="s">
        <v>137</v>
      </c>
      <c r="AB3" s="168" t="s">
        <v>134</v>
      </c>
      <c r="AC3" s="168" t="s">
        <v>135</v>
      </c>
      <c r="AD3" s="168" t="s">
        <v>136</v>
      </c>
      <c r="AE3" s="168" t="s">
        <v>137</v>
      </c>
      <c r="AG3" s="168" t="s">
        <v>134</v>
      </c>
      <c r="AH3" s="168" t="s">
        <v>135</v>
      </c>
      <c r="AI3" s="168" t="s">
        <v>136</v>
      </c>
      <c r="AJ3" s="168" t="s">
        <v>137</v>
      </c>
      <c r="AM3" s="169" t="s">
        <v>131</v>
      </c>
      <c r="AN3" s="169" t="s">
        <v>38</v>
      </c>
      <c r="AO3" s="169" t="s">
        <v>128</v>
      </c>
      <c r="AP3" s="169" t="s">
        <v>40</v>
      </c>
      <c r="AQ3" s="169" t="s">
        <v>41</v>
      </c>
      <c r="AR3" s="169" t="s">
        <v>129</v>
      </c>
      <c r="AS3" s="169" t="s">
        <v>130</v>
      </c>
      <c r="AY3" s="169" t="s">
        <v>131</v>
      </c>
      <c r="AZ3" s="169" t="s">
        <v>38</v>
      </c>
      <c r="BA3" s="169" t="s">
        <v>128</v>
      </c>
      <c r="BB3" s="169" t="s">
        <v>40</v>
      </c>
      <c r="BC3" s="169" t="s">
        <v>41</v>
      </c>
      <c r="BD3" s="169" t="s">
        <v>129</v>
      </c>
      <c r="BE3" s="169" t="s">
        <v>130</v>
      </c>
      <c r="BL3" s="168" t="str">
        <f>+AY3</f>
        <v>NAC</v>
      </c>
      <c r="BM3" s="168" t="str">
        <f t="shared" ref="BM3:BR3" si="0">+AZ3</f>
        <v>GBA</v>
      </c>
      <c r="BN3" s="168" t="str">
        <f t="shared" si="0"/>
        <v>PAM</v>
      </c>
      <c r="BO3" s="168" t="str">
        <f t="shared" si="0"/>
        <v>NOA</v>
      </c>
      <c r="BP3" s="168" t="str">
        <f t="shared" si="0"/>
        <v>NEA</v>
      </c>
      <c r="BQ3" s="168" t="str">
        <f t="shared" si="0"/>
        <v>CUY</v>
      </c>
      <c r="BR3" s="168" t="str">
        <f t="shared" si="0"/>
        <v>PAT</v>
      </c>
    </row>
    <row r="4" spans="1:70" x14ac:dyDescent="0.25">
      <c r="B4" s="35">
        <f>+NAC!A5</f>
        <v>42705</v>
      </c>
      <c r="AL4" s="35">
        <f>+B4</f>
        <v>42705</v>
      </c>
    </row>
    <row r="5" spans="1:70" x14ac:dyDescent="0.25">
      <c r="B5" s="35">
        <f>+NAC!A6</f>
        <v>42736</v>
      </c>
      <c r="C5" s="24"/>
      <c r="D5" s="24"/>
      <c r="E5" s="24"/>
      <c r="F5" s="24"/>
      <c r="H5" s="24"/>
      <c r="I5" s="24"/>
      <c r="J5" s="24"/>
      <c r="K5" s="24"/>
      <c r="M5" s="24"/>
      <c r="N5" s="24"/>
      <c r="O5" s="24"/>
      <c r="P5" s="24"/>
      <c r="R5" s="24"/>
      <c r="S5" s="24"/>
      <c r="T5" s="24"/>
      <c r="U5" s="24"/>
      <c r="W5" s="24"/>
      <c r="X5" s="24"/>
      <c r="Y5" s="24"/>
      <c r="Z5" s="24"/>
      <c r="AB5" s="24"/>
      <c r="AC5" s="24"/>
      <c r="AD5" s="24"/>
      <c r="AE5" s="24"/>
      <c r="AG5" s="24"/>
      <c r="AH5" s="24"/>
      <c r="AI5" s="24"/>
      <c r="AJ5" s="24"/>
      <c r="AK5" s="24"/>
      <c r="AL5" s="35">
        <f t="shared" ref="AL5:AL68" si="1">+B5</f>
        <v>42736</v>
      </c>
      <c r="AM5" s="24"/>
      <c r="AN5" s="24"/>
      <c r="AO5" s="24"/>
      <c r="AP5" s="24"/>
      <c r="AQ5" s="24"/>
      <c r="AR5" s="24"/>
      <c r="AS5" s="24"/>
    </row>
    <row r="6" spans="1:70" x14ac:dyDescent="0.25">
      <c r="B6" s="35">
        <f>+NAC!A7</f>
        <v>42767</v>
      </c>
      <c r="C6" s="24"/>
      <c r="D6" s="24"/>
      <c r="E6" s="24"/>
      <c r="F6" s="24"/>
      <c r="H6" s="24"/>
      <c r="I6" s="24"/>
      <c r="J6" s="24"/>
      <c r="K6" s="24"/>
      <c r="M6" s="24"/>
      <c r="N6" s="24"/>
      <c r="O6" s="24"/>
      <c r="P6" s="24"/>
      <c r="R6" s="24"/>
      <c r="S6" s="24"/>
      <c r="T6" s="24"/>
      <c r="U6" s="24"/>
      <c r="W6" s="24"/>
      <c r="X6" s="24"/>
      <c r="Y6" s="24"/>
      <c r="Z6" s="24"/>
      <c r="AB6" s="24"/>
      <c r="AC6" s="24"/>
      <c r="AD6" s="24"/>
      <c r="AE6" s="24"/>
      <c r="AG6" s="24"/>
      <c r="AH6" s="24"/>
      <c r="AI6" s="24"/>
      <c r="AJ6" s="24"/>
      <c r="AK6" s="24"/>
      <c r="AL6" s="35">
        <f t="shared" si="1"/>
        <v>42767</v>
      </c>
      <c r="AM6" s="24"/>
      <c r="AN6" s="24"/>
      <c r="AO6" s="24"/>
      <c r="AP6" s="24"/>
      <c r="AQ6" s="24"/>
      <c r="AR6" s="24"/>
      <c r="AS6" s="24"/>
    </row>
    <row r="7" spans="1:70" x14ac:dyDescent="0.25">
      <c r="B7" s="35">
        <f>+NAC!A8</f>
        <v>42795</v>
      </c>
      <c r="C7" s="24"/>
      <c r="D7" s="24"/>
      <c r="E7" s="24"/>
      <c r="F7" s="24"/>
      <c r="H7" s="24"/>
      <c r="I7" s="24"/>
      <c r="J7" s="24"/>
      <c r="K7" s="24"/>
      <c r="M7" s="24"/>
      <c r="N7" s="24"/>
      <c r="O7" s="24"/>
      <c r="P7" s="24"/>
      <c r="R7" s="24"/>
      <c r="S7" s="24"/>
      <c r="T7" s="24"/>
      <c r="U7" s="24"/>
      <c r="W7" s="24"/>
      <c r="X7" s="24"/>
      <c r="Y7" s="24"/>
      <c r="Z7" s="24"/>
      <c r="AB7" s="24"/>
      <c r="AC7" s="24"/>
      <c r="AD7" s="24"/>
      <c r="AE7" s="24"/>
      <c r="AG7" s="24"/>
      <c r="AH7" s="24"/>
      <c r="AI7" s="24"/>
      <c r="AJ7" s="24"/>
      <c r="AK7" s="24"/>
      <c r="AL7" s="35">
        <f t="shared" si="1"/>
        <v>42795</v>
      </c>
      <c r="AM7" s="24"/>
      <c r="AN7" s="24"/>
      <c r="AO7" s="24"/>
      <c r="AP7" s="24"/>
      <c r="AQ7" s="24"/>
      <c r="AR7" s="24"/>
      <c r="AS7" s="24"/>
    </row>
    <row r="8" spans="1:70" x14ac:dyDescent="0.25">
      <c r="B8" s="35">
        <f>+NAC!A9</f>
        <v>42826</v>
      </c>
      <c r="C8" s="24"/>
      <c r="D8" s="24"/>
      <c r="E8" s="24"/>
      <c r="F8" s="24"/>
      <c r="H8" s="24"/>
      <c r="I8" s="24"/>
      <c r="J8" s="24"/>
      <c r="K8" s="24"/>
      <c r="M8" s="24"/>
      <c r="N8" s="24"/>
      <c r="O8" s="24"/>
      <c r="P8" s="24"/>
      <c r="R8" s="24"/>
      <c r="S8" s="24"/>
      <c r="T8" s="24"/>
      <c r="U8" s="24"/>
      <c r="W8" s="24"/>
      <c r="X8" s="24"/>
      <c r="Y8" s="24"/>
      <c r="Z8" s="24"/>
      <c r="AB8" s="24"/>
      <c r="AC8" s="24"/>
      <c r="AD8" s="24"/>
      <c r="AE8" s="24"/>
      <c r="AG8" s="24"/>
      <c r="AH8" s="24"/>
      <c r="AI8" s="24"/>
      <c r="AJ8" s="24"/>
      <c r="AK8" s="24"/>
      <c r="AL8" s="35">
        <f t="shared" si="1"/>
        <v>42826</v>
      </c>
      <c r="AM8" s="24"/>
      <c r="AN8" s="24"/>
      <c r="AO8" s="24"/>
      <c r="AP8" s="24"/>
      <c r="AQ8" s="24"/>
      <c r="AR8" s="24"/>
      <c r="AS8" s="24"/>
    </row>
    <row r="9" spans="1:70" x14ac:dyDescent="0.25">
      <c r="B9" s="35">
        <f>+NAC!A10</f>
        <v>42856</v>
      </c>
      <c r="C9" s="24"/>
      <c r="D9" s="24"/>
      <c r="E9" s="24"/>
      <c r="F9" s="24"/>
      <c r="H9" s="24"/>
      <c r="I9" s="24"/>
      <c r="J9" s="24"/>
      <c r="K9" s="24"/>
      <c r="M9" s="24"/>
      <c r="N9" s="24"/>
      <c r="O9" s="24"/>
      <c r="P9" s="24"/>
      <c r="R9" s="24"/>
      <c r="S9" s="24"/>
      <c r="T9" s="24"/>
      <c r="U9" s="24"/>
      <c r="W9" s="24"/>
      <c r="X9" s="24"/>
      <c r="Y9" s="24"/>
      <c r="Z9" s="24"/>
      <c r="AB9" s="24"/>
      <c r="AC9" s="24"/>
      <c r="AD9" s="24"/>
      <c r="AE9" s="24"/>
      <c r="AG9" s="24"/>
      <c r="AH9" s="24"/>
      <c r="AI9" s="24"/>
      <c r="AJ9" s="24"/>
      <c r="AK9" s="24"/>
      <c r="AL9" s="35">
        <f t="shared" si="1"/>
        <v>42856</v>
      </c>
      <c r="AM9" s="24"/>
      <c r="AN9" s="24"/>
      <c r="AO9" s="24"/>
      <c r="AP9" s="24"/>
      <c r="AQ9" s="24"/>
      <c r="AR9" s="24"/>
      <c r="AS9" s="24"/>
    </row>
    <row r="10" spans="1:70" x14ac:dyDescent="0.25">
      <c r="B10" s="35">
        <f>+NAC!A11</f>
        <v>42887</v>
      </c>
      <c r="C10" s="24"/>
      <c r="D10" s="24"/>
      <c r="E10" s="24"/>
      <c r="F10" s="24"/>
      <c r="H10" s="24"/>
      <c r="I10" s="24"/>
      <c r="J10" s="24"/>
      <c r="K10" s="24"/>
      <c r="M10" s="24"/>
      <c r="N10" s="24"/>
      <c r="O10" s="24"/>
      <c r="P10" s="24"/>
      <c r="R10" s="24"/>
      <c r="S10" s="24"/>
      <c r="T10" s="24"/>
      <c r="U10" s="24"/>
      <c r="W10" s="24"/>
      <c r="X10" s="24"/>
      <c r="Y10" s="24"/>
      <c r="Z10" s="24"/>
      <c r="AB10" s="24"/>
      <c r="AC10" s="24"/>
      <c r="AD10" s="24"/>
      <c r="AE10" s="24"/>
      <c r="AG10" s="24"/>
      <c r="AH10" s="24"/>
      <c r="AI10" s="24"/>
      <c r="AJ10" s="24"/>
      <c r="AK10" s="24"/>
      <c r="AL10" s="35">
        <f t="shared" si="1"/>
        <v>42887</v>
      </c>
      <c r="AM10" s="24"/>
      <c r="AN10" s="24"/>
      <c r="AO10" s="24"/>
      <c r="AP10" s="24"/>
      <c r="AQ10" s="24"/>
      <c r="AR10" s="24"/>
      <c r="AS10" s="24"/>
    </row>
    <row r="11" spans="1:70" x14ac:dyDescent="0.25">
      <c r="B11" s="35">
        <f>+NAC!A12</f>
        <v>42917</v>
      </c>
      <c r="C11" s="24"/>
      <c r="D11" s="24"/>
      <c r="E11" s="24"/>
      <c r="F11" s="24"/>
      <c r="H11" s="24"/>
      <c r="I11" s="24"/>
      <c r="J11" s="24"/>
      <c r="K11" s="24"/>
      <c r="M11" s="24"/>
      <c r="N11" s="24"/>
      <c r="O11" s="24"/>
      <c r="P11" s="24"/>
      <c r="R11" s="24"/>
      <c r="S11" s="24"/>
      <c r="T11" s="24"/>
      <c r="U11" s="24"/>
      <c r="W11" s="24"/>
      <c r="X11" s="24"/>
      <c r="Y11" s="24"/>
      <c r="Z11" s="24"/>
      <c r="AB11" s="24"/>
      <c r="AC11" s="24"/>
      <c r="AD11" s="24"/>
      <c r="AE11" s="24"/>
      <c r="AG11" s="24"/>
      <c r="AH11" s="24"/>
      <c r="AI11" s="24"/>
      <c r="AJ11" s="24"/>
      <c r="AK11" s="24"/>
      <c r="AL11" s="35">
        <f t="shared" si="1"/>
        <v>42917</v>
      </c>
      <c r="AM11" s="24"/>
      <c r="AN11" s="24"/>
      <c r="AO11" s="24"/>
      <c r="AP11" s="24"/>
      <c r="AQ11" s="24"/>
      <c r="AR11" s="24"/>
      <c r="AS11" s="24"/>
    </row>
    <row r="12" spans="1:70" x14ac:dyDescent="0.25">
      <c r="B12" s="35">
        <f>+NAC!A13</f>
        <v>42948</v>
      </c>
      <c r="C12" s="24"/>
      <c r="D12" s="24"/>
      <c r="E12" s="24"/>
      <c r="F12" s="24"/>
      <c r="H12" s="24"/>
      <c r="I12" s="24"/>
      <c r="J12" s="24"/>
      <c r="K12" s="24"/>
      <c r="M12" s="24"/>
      <c r="N12" s="24"/>
      <c r="O12" s="24"/>
      <c r="P12" s="24"/>
      <c r="R12" s="24"/>
      <c r="S12" s="24"/>
      <c r="T12" s="24"/>
      <c r="U12" s="24"/>
      <c r="W12" s="24"/>
      <c r="X12" s="24"/>
      <c r="Y12" s="24"/>
      <c r="Z12" s="24"/>
      <c r="AB12" s="24"/>
      <c r="AC12" s="24"/>
      <c r="AD12" s="24"/>
      <c r="AE12" s="24"/>
      <c r="AG12" s="24"/>
      <c r="AH12" s="24"/>
      <c r="AI12" s="24"/>
      <c r="AJ12" s="24"/>
      <c r="AK12" s="24"/>
      <c r="AL12" s="35">
        <f t="shared" si="1"/>
        <v>42948</v>
      </c>
      <c r="AM12" s="24"/>
      <c r="AN12" s="24"/>
      <c r="AO12" s="24"/>
      <c r="AP12" s="24"/>
      <c r="AQ12" s="24"/>
      <c r="AR12" s="24"/>
      <c r="AS12" s="24"/>
    </row>
    <row r="13" spans="1:70" x14ac:dyDescent="0.25">
      <c r="B13" s="35">
        <f>+NAC!A14</f>
        <v>42979</v>
      </c>
      <c r="C13" s="24"/>
      <c r="D13" s="24"/>
      <c r="E13" s="24"/>
      <c r="F13" s="24"/>
      <c r="H13" s="24"/>
      <c r="I13" s="24"/>
      <c r="J13" s="24"/>
      <c r="K13" s="24"/>
      <c r="M13" s="24"/>
      <c r="N13" s="24"/>
      <c r="O13" s="24"/>
      <c r="P13" s="24"/>
      <c r="R13" s="24"/>
      <c r="S13" s="24"/>
      <c r="T13" s="24"/>
      <c r="U13" s="24"/>
      <c r="W13" s="24"/>
      <c r="X13" s="24"/>
      <c r="Y13" s="24"/>
      <c r="Z13" s="24"/>
      <c r="AB13" s="24"/>
      <c r="AC13" s="24"/>
      <c r="AD13" s="24"/>
      <c r="AE13" s="24"/>
      <c r="AG13" s="24"/>
      <c r="AH13" s="24"/>
      <c r="AI13" s="24"/>
      <c r="AJ13" s="24"/>
      <c r="AK13" s="24"/>
      <c r="AL13" s="35">
        <f t="shared" si="1"/>
        <v>42979</v>
      </c>
      <c r="AM13" s="24"/>
      <c r="AN13" s="24"/>
      <c r="AO13" s="24"/>
      <c r="AP13" s="24"/>
      <c r="AQ13" s="24"/>
      <c r="AR13" s="24"/>
      <c r="AS13" s="24"/>
    </row>
    <row r="14" spans="1:70" x14ac:dyDescent="0.25">
      <c r="B14" s="35">
        <f>+NAC!A15</f>
        <v>43009</v>
      </c>
      <c r="C14" s="24"/>
      <c r="D14" s="24"/>
      <c r="E14" s="24"/>
      <c r="F14" s="24"/>
      <c r="H14" s="24"/>
      <c r="I14" s="24"/>
      <c r="J14" s="24"/>
      <c r="K14" s="24"/>
      <c r="M14" s="24"/>
      <c r="N14" s="24"/>
      <c r="O14" s="24"/>
      <c r="P14" s="24"/>
      <c r="R14" s="24"/>
      <c r="S14" s="24"/>
      <c r="T14" s="24"/>
      <c r="U14" s="24"/>
      <c r="W14" s="24"/>
      <c r="X14" s="24"/>
      <c r="Y14" s="24"/>
      <c r="Z14" s="24"/>
      <c r="AB14" s="24"/>
      <c r="AC14" s="24"/>
      <c r="AD14" s="24"/>
      <c r="AE14" s="24"/>
      <c r="AG14" s="24"/>
      <c r="AH14" s="24"/>
      <c r="AI14" s="24"/>
      <c r="AJ14" s="24"/>
      <c r="AK14" s="24"/>
      <c r="AL14" s="35">
        <f t="shared" si="1"/>
        <v>43009</v>
      </c>
      <c r="AM14" s="24"/>
      <c r="AN14" s="24"/>
      <c r="AO14" s="24"/>
      <c r="AP14" s="24"/>
      <c r="AQ14" s="24"/>
      <c r="AR14" s="24"/>
      <c r="AS14" s="24"/>
    </row>
    <row r="15" spans="1:70" x14ac:dyDescent="0.25">
      <c r="B15" s="35">
        <f>+NAC!A16</f>
        <v>43040</v>
      </c>
      <c r="C15" s="24"/>
      <c r="D15" s="24"/>
      <c r="E15" s="24"/>
      <c r="F15" s="24"/>
      <c r="H15" s="24"/>
      <c r="I15" s="24"/>
      <c r="J15" s="24"/>
      <c r="K15" s="24"/>
      <c r="M15" s="24"/>
      <c r="N15" s="24"/>
      <c r="O15" s="24"/>
      <c r="P15" s="24"/>
      <c r="R15" s="24"/>
      <c r="S15" s="24"/>
      <c r="T15" s="24"/>
      <c r="U15" s="24"/>
      <c r="W15" s="24"/>
      <c r="X15" s="24"/>
      <c r="Y15" s="24"/>
      <c r="Z15" s="24"/>
      <c r="AB15" s="24"/>
      <c r="AC15" s="24"/>
      <c r="AD15" s="24"/>
      <c r="AE15" s="24"/>
      <c r="AG15" s="24"/>
      <c r="AH15" s="24"/>
      <c r="AI15" s="24"/>
      <c r="AJ15" s="24"/>
      <c r="AK15" s="24"/>
      <c r="AL15" s="35">
        <f t="shared" si="1"/>
        <v>43040</v>
      </c>
      <c r="AM15" s="24"/>
      <c r="AN15" s="24"/>
      <c r="AO15" s="24"/>
      <c r="AP15" s="24"/>
      <c r="AQ15" s="24"/>
      <c r="AR15" s="24"/>
      <c r="AS15" s="24"/>
    </row>
    <row r="16" spans="1:70" x14ac:dyDescent="0.25">
      <c r="B16" s="35">
        <f>+NAC!A17</f>
        <v>43070</v>
      </c>
      <c r="C16" s="48">
        <f ca="1">+NAC_d!DD17</f>
        <v>0.24848510077510499</v>
      </c>
      <c r="D16" s="48">
        <f ca="1">+NAC_d!CT17</f>
        <v>0.24130245771674974</v>
      </c>
      <c r="E16" s="48">
        <f ca="1">+NAC_d!DC17</f>
        <v>0.24962666918043674</v>
      </c>
      <c r="F16" s="24">
        <f t="shared" ref="F16:F69" ca="1" si="2">+D16-E16</f>
        <v>-8.3242114636870035E-3</v>
      </c>
      <c r="H16" s="24">
        <f>+GBA_d!$AM44</f>
        <v>0.2484819030761718</v>
      </c>
      <c r="I16" s="24">
        <f>+GBA_d!$AD44</f>
        <v>0.24926506042480479</v>
      </c>
      <c r="J16" s="24">
        <f>+GBA_d!$AM44</f>
        <v>0.2484819030761718</v>
      </c>
      <c r="K16" s="24">
        <f t="shared" ref="K16:K69" si="3">+I16-J16</f>
        <v>7.8315734863299014E-4</v>
      </c>
      <c r="M16" s="24">
        <f>+PAM_d!$AM44</f>
        <v>0.25269653320312502</v>
      </c>
      <c r="N16" s="24">
        <f>+PAM_d!$AD44</f>
        <v>0.24280700683593759</v>
      </c>
      <c r="O16" s="24">
        <f>+PAM_d!$AM44</f>
        <v>0.25269653320312502</v>
      </c>
      <c r="P16" s="24">
        <f t="shared" ref="P16:P79" si="4">+N16-O16</f>
        <v>-9.8895263671874289E-3</v>
      </c>
      <c r="R16" s="24">
        <f>+NOA_d!$AM44</f>
        <v>0.25100044250488285</v>
      </c>
      <c r="S16" s="24">
        <f>+NOA_d!$AD44</f>
        <v>0.23956222534179683</v>
      </c>
      <c r="T16" s="24">
        <f>+NOA_d!$AM44</f>
        <v>0.25100044250488285</v>
      </c>
      <c r="U16" s="24">
        <f t="shared" ref="U16:U79" si="5">+S16-T16</f>
        <v>-1.1438217163086017E-2</v>
      </c>
      <c r="W16" s="24">
        <f>+NEA_d!$AM44</f>
        <v>0.2182165527343749</v>
      </c>
      <c r="X16" s="24">
        <f>+NEA_d!$AD44</f>
        <v>0.22293876647949218</v>
      </c>
      <c r="Y16" s="24">
        <f>+NEA_d!$AM44</f>
        <v>0.2182165527343749</v>
      </c>
      <c r="Z16" s="24">
        <f t="shared" ref="Z16:Z79" si="6">+X16-Y16</f>
        <v>4.7222137451172763E-3</v>
      </c>
      <c r="AB16" s="24">
        <f>+CUY_d!$AM44</f>
        <v>0.26229362487792973</v>
      </c>
      <c r="AC16" s="24">
        <f>+CUY_d!$AD44</f>
        <v>0.24619682312011726</v>
      </c>
      <c r="AD16" s="24">
        <f>+CUY_d!$AM44</f>
        <v>0.26229362487792973</v>
      </c>
      <c r="AE16" s="24">
        <f t="shared" ref="AE16:AE79" si="7">+AC16-AD16</f>
        <v>-1.6096801757812473E-2</v>
      </c>
      <c r="AG16" s="24">
        <f>+PAT_d!$AM44</f>
        <v>0.24533462524414063</v>
      </c>
      <c r="AH16" s="24">
        <f>+PAT_d!$AD44</f>
        <v>0.23250785827636711</v>
      </c>
      <c r="AI16" s="24">
        <f>+PAT_d!$AM44</f>
        <v>0.24533462524414063</v>
      </c>
      <c r="AJ16" s="24">
        <f t="shared" ref="AJ16:AJ79" si="8">+AH16-AI16</f>
        <v>-1.2826766967773517E-2</v>
      </c>
      <c r="AK16" s="24"/>
      <c r="AL16" s="35">
        <f t="shared" si="1"/>
        <v>43070</v>
      </c>
      <c r="AM16" s="24">
        <f ca="1">+F16</f>
        <v>-8.3242114636870035E-3</v>
      </c>
      <c r="AN16" s="24">
        <f t="shared" ref="AN16:AN69" si="9">+K16</f>
        <v>7.8315734863299014E-4</v>
      </c>
      <c r="AO16" s="24">
        <f t="shared" ref="AO16:AO69" si="10">+P16</f>
        <v>-9.8895263671874289E-3</v>
      </c>
      <c r="AP16" s="24">
        <f t="shared" ref="AP16:AP69" si="11">+U16</f>
        <v>-1.1438217163086017E-2</v>
      </c>
      <c r="AQ16" s="24">
        <f t="shared" ref="AQ16:AQ69" si="12">+Z16</f>
        <v>4.7222137451172763E-3</v>
      </c>
      <c r="AR16" s="24">
        <f t="shared" ref="AR16:AR69" si="13">+AE16</f>
        <v>-1.6096801757812473E-2</v>
      </c>
      <c r="AS16" s="24">
        <f>+AJ16</f>
        <v>-1.2826766967773517E-2</v>
      </c>
      <c r="AU16" s="24">
        <f>+MIN(AN16:AS16)</f>
        <v>-1.6096801757812473E-2</v>
      </c>
      <c r="AV16" s="24">
        <f>+MAX(AN16:AS16)</f>
        <v>4.7222137451172763E-3</v>
      </c>
      <c r="AX16" s="35">
        <f>+AL16</f>
        <v>43070</v>
      </c>
      <c r="AY16" s="24">
        <f ca="1">+(1+$D16)/(1+$E16)-1</f>
        <v>-6.6613586833469407E-3</v>
      </c>
      <c r="AZ16" s="24">
        <f>+(1+$I16)/(1+$J16)-1</f>
        <v>6.2728770573561299E-4</v>
      </c>
      <c r="BA16" s="24">
        <f>+(1+$N16)/(1+$O16)-1</f>
        <v>-7.8945906730499837E-3</v>
      </c>
      <c r="BB16" s="24">
        <f>+(1+$S16)/(1+$T16)-1</f>
        <v>-9.1432558890093274E-3</v>
      </c>
      <c r="BC16" s="24">
        <f>+(1+$X16)/(1+$Y16)-1</f>
        <v>3.8763335915259489E-3</v>
      </c>
      <c r="BD16" s="24">
        <f>+(1+$AC16)/(1+$AD16)-1</f>
        <v>-1.2752026502050318E-2</v>
      </c>
      <c r="BE16" s="24">
        <f>+(1+$AH16)/(1+$AI16)-1</f>
        <v>-1.0299855723724827E-2</v>
      </c>
      <c r="BG16" s="24">
        <f>+MIN(AZ16:BE16)</f>
        <v>-1.2752026502050318E-2</v>
      </c>
      <c r="BH16" s="24">
        <f>+MAX(AZ16:BE16)</f>
        <v>3.8763335915259489E-3</v>
      </c>
    </row>
    <row r="17" spans="2:60" x14ac:dyDescent="0.25">
      <c r="B17" s="35">
        <f>+NAC!A18</f>
        <v>43101</v>
      </c>
      <c r="C17" s="48">
        <f ca="1">+NAC_d!DD18</f>
        <v>0.25080896163994582</v>
      </c>
      <c r="D17" s="48">
        <f ca="1">+NAC_d!CT18</f>
        <v>0.2448537271650395</v>
      </c>
      <c r="E17" s="48">
        <f ca="1">+NAC_d!DC18</f>
        <v>0.25128788522632628</v>
      </c>
      <c r="F17" s="24">
        <f t="shared" ca="1" si="2"/>
        <v>-6.4341580612867766E-3</v>
      </c>
      <c r="H17" s="24">
        <f>+GBA_d!$AM45</f>
        <v>0.2512296901077844</v>
      </c>
      <c r="I17" s="24">
        <f>+GBA_d!$AD45</f>
        <v>0.25459404555534415</v>
      </c>
      <c r="J17" s="24">
        <f>+GBA_d!$AM45</f>
        <v>0.2512296901077844</v>
      </c>
      <c r="K17" s="24">
        <f t="shared" si="3"/>
        <v>3.3643554475597526E-3</v>
      </c>
      <c r="M17" s="24">
        <f>+PAM_d!$AM45</f>
        <v>0.25237197815264278</v>
      </c>
      <c r="N17" s="24">
        <f>+PAM_d!$AD45</f>
        <v>0.24595125265329032</v>
      </c>
      <c r="O17" s="24">
        <f>+PAM_d!$AM45</f>
        <v>0.25237197815264278</v>
      </c>
      <c r="P17" s="24">
        <f t="shared" si="4"/>
        <v>-6.4207254993524643E-3</v>
      </c>
      <c r="R17" s="24">
        <f>+NOA_d!$AM45</f>
        <v>0.25385908793572787</v>
      </c>
      <c r="S17" s="24">
        <f>+NOA_d!$AD45</f>
        <v>0.24391832848904516</v>
      </c>
      <c r="T17" s="24">
        <f>+NOA_d!$AM45</f>
        <v>0.25385908793572787</v>
      </c>
      <c r="U17" s="24">
        <f t="shared" si="5"/>
        <v>-9.9407594466827121E-3</v>
      </c>
      <c r="W17" s="24">
        <f>+NEA_d!$AM45</f>
        <v>0.22304382960168279</v>
      </c>
      <c r="X17" s="24">
        <f>+NEA_d!$AD45</f>
        <v>0.22663591950765127</v>
      </c>
      <c r="Y17" s="24">
        <f>+NEA_d!$AM45</f>
        <v>0.22304382960168279</v>
      </c>
      <c r="Z17" s="24">
        <f t="shared" si="6"/>
        <v>3.5920899059684874E-3</v>
      </c>
      <c r="AB17" s="24">
        <f>+CUY_d!$AM45</f>
        <v>0.26231089083771097</v>
      </c>
      <c r="AC17" s="24">
        <f>+CUY_d!$AD45</f>
        <v>0.24211323623474201</v>
      </c>
      <c r="AD17" s="24">
        <f>+CUY_d!$AM45</f>
        <v>0.26231089083771097</v>
      </c>
      <c r="AE17" s="24">
        <f t="shared" si="7"/>
        <v>-2.0197654602968962E-2</v>
      </c>
      <c r="AG17" s="24">
        <f>+PAT_d!$AM45</f>
        <v>0.24610447870849095</v>
      </c>
      <c r="AH17" s="24">
        <f>+PAT_d!$AD45</f>
        <v>0.23575100100954716</v>
      </c>
      <c r="AI17" s="24">
        <f>+PAT_d!$AM45</f>
        <v>0.24610447870849095</v>
      </c>
      <c r="AJ17" s="24">
        <f t="shared" si="8"/>
        <v>-1.0353477698943792E-2</v>
      </c>
      <c r="AK17" s="24"/>
      <c r="AL17" s="35">
        <f t="shared" si="1"/>
        <v>43101</v>
      </c>
      <c r="AM17" s="24">
        <f t="shared" ref="AM17:AM69" ca="1" si="14">+F17</f>
        <v>-6.4341580612867766E-3</v>
      </c>
      <c r="AN17" s="24">
        <f t="shared" si="9"/>
        <v>3.3643554475597526E-3</v>
      </c>
      <c r="AO17" s="24">
        <f t="shared" si="10"/>
        <v>-6.4207254993524643E-3</v>
      </c>
      <c r="AP17" s="24">
        <f t="shared" si="11"/>
        <v>-9.9407594466827121E-3</v>
      </c>
      <c r="AQ17" s="24">
        <f t="shared" si="12"/>
        <v>3.5920899059684874E-3</v>
      </c>
      <c r="AR17" s="24">
        <f t="shared" si="13"/>
        <v>-2.0197654602968962E-2</v>
      </c>
      <c r="AS17" s="24">
        <f t="shared" ref="AS17:AS69" si="15">+AJ17</f>
        <v>-1.0353477698943792E-2</v>
      </c>
      <c r="AU17" s="24">
        <f t="shared" ref="AU17:AU80" si="16">+MIN(AN17:AS17)</f>
        <v>-2.0197654602968962E-2</v>
      </c>
      <c r="AV17" s="24">
        <f t="shared" ref="AV17:AV80" si="17">+MAX(AN17:AS17)</f>
        <v>3.5920899059684874E-3</v>
      </c>
      <c r="AX17" s="35">
        <f t="shared" ref="AX17:AX80" si="18">+AL17</f>
        <v>43101</v>
      </c>
      <c r="AY17" s="24">
        <f t="shared" ref="AY17:AY80" ca="1" si="19">+(1+$D17)/(1+$E17)-1</f>
        <v>-5.142028574921409E-3</v>
      </c>
      <c r="AZ17" s="24">
        <f t="shared" ref="AZ17:AZ80" si="20">+(1+$I17)/(1+$J17)-1</f>
        <v>2.6888392068684652E-3</v>
      </c>
      <c r="BA17" s="24">
        <f t="shared" ref="BA17:BA80" si="21">+(1+$N17)/(1+$O17)-1</f>
        <v>-5.1268517751599241E-3</v>
      </c>
      <c r="BB17" s="24">
        <f t="shared" ref="BB17:BB80" si="22">+(1+$S17)/(1+$T17)-1</f>
        <v>-7.9281312727481623E-3</v>
      </c>
      <c r="BC17" s="24">
        <f t="shared" ref="BC17:BC80" si="23">+(1+$X17)/(1+$Y17)-1</f>
        <v>2.9370083222106658E-3</v>
      </c>
      <c r="BD17" s="24">
        <f t="shared" ref="BD17:BD80" si="24">+(1+$AC17)/(1+$AD17)-1</f>
        <v>-1.6000538971477241E-2</v>
      </c>
      <c r="BE17" s="24">
        <f t="shared" ref="BE17:BE80" si="25">+(1+$AH17)/(1+$AI17)-1</f>
        <v>-8.3086754568721943E-3</v>
      </c>
      <c r="BG17" s="24">
        <f t="shared" ref="BG17:BG80" si="26">+MIN(AZ17:BE17)</f>
        <v>-1.6000538971477241E-2</v>
      </c>
      <c r="BH17" s="24">
        <f t="shared" ref="BH17:BH80" si="27">+MAX(AZ17:BE17)</f>
        <v>2.9370083222106658E-3</v>
      </c>
    </row>
    <row r="18" spans="2:60" x14ac:dyDescent="0.25">
      <c r="B18" s="35">
        <f>+NAC!A19</f>
        <v>43132</v>
      </c>
      <c r="C18" s="48">
        <f ca="1">+NAC_d!DD19</f>
        <v>0.2550327431901136</v>
      </c>
      <c r="D18" s="48">
        <f ca="1">+NAC_d!CT19</f>
        <v>0.24797900889401547</v>
      </c>
      <c r="E18" s="48">
        <f ca="1">+NAC_d!DC19</f>
        <v>0.255290652264613</v>
      </c>
      <c r="F18" s="24">
        <f t="shared" ca="1" si="2"/>
        <v>-7.3116433705975314E-3</v>
      </c>
      <c r="H18" s="24">
        <f>+GBA_d!$AM46</f>
        <v>0.25236864290776695</v>
      </c>
      <c r="I18" s="24">
        <f>+GBA_d!$AD46</f>
        <v>0.25607861969411583</v>
      </c>
      <c r="J18" s="24">
        <f>+GBA_d!$AM46</f>
        <v>0.25236864290776695</v>
      </c>
      <c r="K18" s="24">
        <f t="shared" si="3"/>
        <v>3.7099767863488786E-3</v>
      </c>
      <c r="M18" s="24">
        <f>+PAM_d!$AM46</f>
        <v>0.26102877258083135</v>
      </c>
      <c r="N18" s="24">
        <f>+PAM_d!$AD46</f>
        <v>0.25114365813399009</v>
      </c>
      <c r="O18" s="24">
        <f>+PAM_d!$AM46</f>
        <v>0.26102877258083135</v>
      </c>
      <c r="P18" s="24">
        <f t="shared" si="4"/>
        <v>-9.8851144468412588E-3</v>
      </c>
      <c r="R18" s="24">
        <f>+NOA_d!$AM46</f>
        <v>0.2582401626999582</v>
      </c>
      <c r="S18" s="24">
        <f>+NOA_d!$AD46</f>
        <v>0.24114511952364093</v>
      </c>
      <c r="T18" s="24">
        <f>+NOA_d!$AM46</f>
        <v>0.2582401626999582</v>
      </c>
      <c r="U18" s="24">
        <f t="shared" si="5"/>
        <v>-1.7095043176317271E-2</v>
      </c>
      <c r="W18" s="24">
        <f>+NEA_d!$AM46</f>
        <v>0.22748536570355249</v>
      </c>
      <c r="X18" s="24">
        <f>+NEA_d!$AD46</f>
        <v>0.23113946301000632</v>
      </c>
      <c r="Y18" s="24">
        <f>+NEA_d!$AM46</f>
        <v>0.22748536570355249</v>
      </c>
      <c r="Z18" s="24">
        <f t="shared" si="6"/>
        <v>3.6540973064538296E-3</v>
      </c>
      <c r="AB18" s="24">
        <f>+CUY_d!$AM46</f>
        <v>0.27654684805484431</v>
      </c>
      <c r="AC18" s="24">
        <f>+CUY_d!$AD46</f>
        <v>0.25508741747088193</v>
      </c>
      <c r="AD18" s="24">
        <f>+CUY_d!$AM46</f>
        <v>0.27654684805484431</v>
      </c>
      <c r="AE18" s="24">
        <f t="shared" si="7"/>
        <v>-2.145943058396238E-2</v>
      </c>
      <c r="AG18" s="24">
        <f>+PAT_d!$AM46</f>
        <v>0.24951565598269898</v>
      </c>
      <c r="AH18" s="24">
        <f>+PAT_d!$AD46</f>
        <v>0.23774984528757925</v>
      </c>
      <c r="AI18" s="24">
        <f>+PAT_d!$AM46</f>
        <v>0.24951565598269898</v>
      </c>
      <c r="AJ18" s="24">
        <f t="shared" si="8"/>
        <v>-1.1765810695119727E-2</v>
      </c>
      <c r="AK18" s="24"/>
      <c r="AL18" s="35">
        <f t="shared" si="1"/>
        <v>43132</v>
      </c>
      <c r="AM18" s="24">
        <f t="shared" ca="1" si="14"/>
        <v>-7.3116433705975314E-3</v>
      </c>
      <c r="AN18" s="24">
        <f t="shared" si="9"/>
        <v>3.7099767863488786E-3</v>
      </c>
      <c r="AO18" s="24">
        <f t="shared" si="10"/>
        <v>-9.8851144468412588E-3</v>
      </c>
      <c r="AP18" s="24">
        <f t="shared" si="11"/>
        <v>-1.7095043176317271E-2</v>
      </c>
      <c r="AQ18" s="24">
        <f t="shared" si="12"/>
        <v>3.6540973064538296E-3</v>
      </c>
      <c r="AR18" s="24">
        <f t="shared" si="13"/>
        <v>-2.145943058396238E-2</v>
      </c>
      <c r="AS18" s="24">
        <f t="shared" si="15"/>
        <v>-1.1765810695119727E-2</v>
      </c>
      <c r="AU18" s="24">
        <f t="shared" si="16"/>
        <v>-2.145943058396238E-2</v>
      </c>
      <c r="AV18" s="24">
        <f t="shared" si="17"/>
        <v>3.7099767863488786E-3</v>
      </c>
      <c r="AX18" s="35">
        <f t="shared" si="18"/>
        <v>43132</v>
      </c>
      <c r="AY18" s="24">
        <f t="shared" ca="1" si="19"/>
        <v>-5.8246616888343317E-3</v>
      </c>
      <c r="AZ18" s="24">
        <f t="shared" si="20"/>
        <v>2.9623679955248505E-3</v>
      </c>
      <c r="BA18" s="24">
        <f t="shared" si="21"/>
        <v>-7.8389285492751481E-3</v>
      </c>
      <c r="BB18" s="24">
        <f t="shared" si="22"/>
        <v>-1.3586470757406377E-2</v>
      </c>
      <c r="BC18" s="24">
        <f t="shared" si="23"/>
        <v>2.9768968401178153E-3</v>
      </c>
      <c r="BD18" s="24">
        <f t="shared" si="24"/>
        <v>-1.6810531173737542E-2</v>
      </c>
      <c r="BE18" s="24">
        <f t="shared" si="25"/>
        <v>-9.4162971378428661E-3</v>
      </c>
      <c r="BG18" s="24">
        <f t="shared" si="26"/>
        <v>-1.6810531173737542E-2</v>
      </c>
      <c r="BH18" s="24">
        <f t="shared" si="27"/>
        <v>2.9768968401178153E-3</v>
      </c>
    </row>
    <row r="19" spans="2:60" x14ac:dyDescent="0.25">
      <c r="B19" s="35">
        <f>+NAC!A20</f>
        <v>43160</v>
      </c>
      <c r="C19" s="48">
        <f ca="1">+NAC_d!DD20</f>
        <v>0.25480812236922179</v>
      </c>
      <c r="D19" s="48">
        <f ca="1">+NAC_d!CT20</f>
        <v>0.2455465481856185</v>
      </c>
      <c r="E19" s="48">
        <f ca="1">+NAC_d!DC20</f>
        <v>0.25797041530685139</v>
      </c>
      <c r="F19" s="24">
        <f t="shared" ca="1" si="2"/>
        <v>-1.242386712123289E-2</v>
      </c>
      <c r="H19" s="24">
        <f>+GBA_d!$AM47</f>
        <v>0.25663148804042968</v>
      </c>
      <c r="I19" s="24">
        <f>+GBA_d!$AD47</f>
        <v>0.25248620301710667</v>
      </c>
      <c r="J19" s="24">
        <f>+GBA_d!$AM47</f>
        <v>0.25663148804042968</v>
      </c>
      <c r="K19" s="24">
        <f t="shared" si="3"/>
        <v>-4.1452850233230087E-3</v>
      </c>
      <c r="M19" s="24">
        <f>+PAM_d!$AM47</f>
        <v>0.25866402665777755</v>
      </c>
      <c r="N19" s="24">
        <f>+PAM_d!$AD47</f>
        <v>0.2470084536060746</v>
      </c>
      <c r="O19" s="24">
        <f>+PAM_d!$AM47</f>
        <v>0.25866402665777755</v>
      </c>
      <c r="P19" s="24">
        <f t="shared" si="4"/>
        <v>-1.165557305170295E-2</v>
      </c>
      <c r="R19" s="24">
        <f>+NOA_d!$AM47</f>
        <v>0.25783691135763664</v>
      </c>
      <c r="S19" s="24">
        <f>+NOA_d!$AD47</f>
        <v>0.24134827794788927</v>
      </c>
      <c r="T19" s="24">
        <f>+NOA_d!$AM47</f>
        <v>0.25783691135763664</v>
      </c>
      <c r="U19" s="24">
        <f t="shared" si="5"/>
        <v>-1.6488633409747377E-2</v>
      </c>
      <c r="W19" s="24">
        <f>+NEA_d!$AM47</f>
        <v>0.22808048241444934</v>
      </c>
      <c r="X19" s="24">
        <f>+NEA_d!$AD47</f>
        <v>0.22984682708933857</v>
      </c>
      <c r="Y19" s="24">
        <f>+NEA_d!$AM47</f>
        <v>0.22808048241444934</v>
      </c>
      <c r="Z19" s="24">
        <f t="shared" si="6"/>
        <v>1.7663446748892309E-3</v>
      </c>
      <c r="AB19" s="24">
        <f>+CUY_d!$AM47</f>
        <v>0.2697088993830552</v>
      </c>
      <c r="AC19" s="24">
        <f>+CUY_d!$AD47</f>
        <v>0.24926671817925872</v>
      </c>
      <c r="AD19" s="24">
        <f>+CUY_d!$AM47</f>
        <v>0.2697088993830552</v>
      </c>
      <c r="AE19" s="24">
        <f t="shared" si="7"/>
        <v>-2.0442181203796483E-2</v>
      </c>
      <c r="AG19" s="24">
        <f>+PAT_d!$AM47</f>
        <v>0.26339427681703143</v>
      </c>
      <c r="AH19" s="24">
        <f>+PAT_d!$AD47</f>
        <v>0.24925567455287712</v>
      </c>
      <c r="AI19" s="24">
        <f>+PAT_d!$AM47</f>
        <v>0.26339427681703143</v>
      </c>
      <c r="AJ19" s="24">
        <f t="shared" si="8"/>
        <v>-1.413860226415431E-2</v>
      </c>
      <c r="AK19" s="24"/>
      <c r="AL19" s="35">
        <f t="shared" si="1"/>
        <v>43160</v>
      </c>
      <c r="AM19" s="24">
        <f t="shared" ca="1" si="14"/>
        <v>-1.242386712123289E-2</v>
      </c>
      <c r="AN19" s="24">
        <f t="shared" si="9"/>
        <v>-4.1452850233230087E-3</v>
      </c>
      <c r="AO19" s="24">
        <f t="shared" si="10"/>
        <v>-1.165557305170295E-2</v>
      </c>
      <c r="AP19" s="24">
        <f t="shared" si="11"/>
        <v>-1.6488633409747377E-2</v>
      </c>
      <c r="AQ19" s="24">
        <f t="shared" si="12"/>
        <v>1.7663446748892309E-3</v>
      </c>
      <c r="AR19" s="24">
        <f t="shared" si="13"/>
        <v>-2.0442181203796483E-2</v>
      </c>
      <c r="AS19" s="24">
        <f t="shared" si="15"/>
        <v>-1.413860226415431E-2</v>
      </c>
      <c r="AU19" s="24">
        <f t="shared" si="16"/>
        <v>-2.0442181203796483E-2</v>
      </c>
      <c r="AV19" s="24">
        <f t="shared" si="17"/>
        <v>1.7663446748892309E-3</v>
      </c>
      <c r="AX19" s="35">
        <f t="shared" si="18"/>
        <v>43160</v>
      </c>
      <c r="AY19" s="24">
        <f t="shared" ca="1" si="19"/>
        <v>-9.8761202728304687E-3</v>
      </c>
      <c r="AZ19" s="24">
        <f t="shared" si="20"/>
        <v>-3.2987276403420029E-3</v>
      </c>
      <c r="BA19" s="24">
        <f t="shared" si="21"/>
        <v>-9.2602734366317163E-3</v>
      </c>
      <c r="BB19" s="24">
        <f t="shared" si="22"/>
        <v>-1.3108721218834773E-2</v>
      </c>
      <c r="BC19" s="24">
        <f t="shared" si="23"/>
        <v>1.4382971638930986E-3</v>
      </c>
      <c r="BD19" s="24">
        <f t="shared" si="24"/>
        <v>-1.6099895979093448E-2</v>
      </c>
      <c r="BE19" s="24">
        <f t="shared" si="25"/>
        <v>-1.1190965895282345E-2</v>
      </c>
      <c r="BG19" s="24">
        <f t="shared" si="26"/>
        <v>-1.6099895979093448E-2</v>
      </c>
      <c r="BH19" s="24">
        <f t="shared" si="27"/>
        <v>1.4382971638930986E-3</v>
      </c>
    </row>
    <row r="20" spans="2:60" x14ac:dyDescent="0.25">
      <c r="B20" s="35">
        <f>+NAC!A21</f>
        <v>43191</v>
      </c>
      <c r="C20" s="48">
        <f ca="1">+NAC_d!DD21</f>
        <v>0.25556538232033499</v>
      </c>
      <c r="D20" s="48">
        <f ca="1">+NAC_d!CT21</f>
        <v>0.24464843492488364</v>
      </c>
      <c r="E20" s="48">
        <f ca="1">+NAC_d!DC21</f>
        <v>0.26059278717519874</v>
      </c>
      <c r="F20" s="24">
        <f t="shared" ca="1" si="2"/>
        <v>-1.5944352250315097E-2</v>
      </c>
      <c r="H20" s="24">
        <f>+GBA_d!$AM48</f>
        <v>0.25746088661472522</v>
      </c>
      <c r="I20" s="24">
        <f>+GBA_d!$AD48</f>
        <v>0.24740129323799698</v>
      </c>
      <c r="J20" s="24">
        <f>+GBA_d!$AM48</f>
        <v>0.25746088661472522</v>
      </c>
      <c r="K20" s="24">
        <f t="shared" si="3"/>
        <v>-1.0059593376728238E-2</v>
      </c>
      <c r="M20" s="24">
        <f>+PAM_d!$AM48</f>
        <v>0.26273979891021582</v>
      </c>
      <c r="N20" s="24">
        <f>+PAM_d!$AD48</f>
        <v>0.24673016395408287</v>
      </c>
      <c r="O20" s="24">
        <f>+PAM_d!$AM48</f>
        <v>0.26273979891021582</v>
      </c>
      <c r="P20" s="24">
        <f t="shared" si="4"/>
        <v>-1.6009634956132945E-2</v>
      </c>
      <c r="R20" s="24">
        <f>+NOA_d!$AM48</f>
        <v>0.26440531984798166</v>
      </c>
      <c r="S20" s="24">
        <f>+NOA_d!$AD48</f>
        <v>0.24072126457973297</v>
      </c>
      <c r="T20" s="24">
        <f>+NOA_d!$AM48</f>
        <v>0.26440531984798166</v>
      </c>
      <c r="U20" s="24">
        <f t="shared" si="5"/>
        <v>-2.3684055268248683E-2</v>
      </c>
      <c r="W20" s="24">
        <f>+NEA_d!$AM48</f>
        <v>0.23834671142657249</v>
      </c>
      <c r="X20" s="24">
        <f>+NEA_d!$AD48</f>
        <v>0.23400941813218501</v>
      </c>
      <c r="Y20" s="24">
        <f>+NEA_d!$AM48</f>
        <v>0.23834671142657249</v>
      </c>
      <c r="Z20" s="24">
        <f t="shared" si="6"/>
        <v>-4.3372932943874787E-3</v>
      </c>
      <c r="AB20" s="24">
        <f>+CUY_d!$AM48</f>
        <v>0.27317059344483607</v>
      </c>
      <c r="AC20" s="24">
        <f>+CUY_d!$AD48</f>
        <v>0.24771666609340381</v>
      </c>
      <c r="AD20" s="24">
        <f>+CUY_d!$AM48</f>
        <v>0.27317059344483607</v>
      </c>
      <c r="AE20" s="24">
        <f t="shared" si="7"/>
        <v>-2.5453927351432259E-2</v>
      </c>
      <c r="AG20" s="24">
        <f>+PAT_d!$AM48</f>
        <v>0.27030606675530056</v>
      </c>
      <c r="AH20" s="24">
        <f>+PAT_d!$AD48</f>
        <v>0.25912631537275965</v>
      </c>
      <c r="AI20" s="24">
        <f>+PAT_d!$AM48</f>
        <v>0.27030606675530056</v>
      </c>
      <c r="AJ20" s="24">
        <f t="shared" si="8"/>
        <v>-1.1179751382540903E-2</v>
      </c>
      <c r="AK20" s="24"/>
      <c r="AL20" s="35">
        <f t="shared" si="1"/>
        <v>43191</v>
      </c>
      <c r="AM20" s="24">
        <f t="shared" ca="1" si="14"/>
        <v>-1.5944352250315097E-2</v>
      </c>
      <c r="AN20" s="24">
        <f t="shared" si="9"/>
        <v>-1.0059593376728238E-2</v>
      </c>
      <c r="AO20" s="24">
        <f t="shared" si="10"/>
        <v>-1.6009634956132945E-2</v>
      </c>
      <c r="AP20" s="24">
        <f t="shared" si="11"/>
        <v>-2.3684055268248683E-2</v>
      </c>
      <c r="AQ20" s="24">
        <f t="shared" si="12"/>
        <v>-4.3372932943874787E-3</v>
      </c>
      <c r="AR20" s="24">
        <f t="shared" si="13"/>
        <v>-2.5453927351432259E-2</v>
      </c>
      <c r="AS20" s="24">
        <f t="shared" si="15"/>
        <v>-1.1179751382540903E-2</v>
      </c>
      <c r="AU20" s="24">
        <f t="shared" si="16"/>
        <v>-2.5453927351432259E-2</v>
      </c>
      <c r="AV20" s="24">
        <f t="shared" si="17"/>
        <v>-4.3372932943874787E-3</v>
      </c>
      <c r="AX20" s="35">
        <f t="shared" si="18"/>
        <v>43191</v>
      </c>
      <c r="AY20" s="24">
        <f t="shared" ca="1" si="19"/>
        <v>-1.2648297223756155E-2</v>
      </c>
      <c r="AZ20" s="24">
        <f t="shared" si="20"/>
        <v>-7.9999254718849944E-3</v>
      </c>
      <c r="BA20" s="24">
        <f t="shared" si="21"/>
        <v>-1.2678490826019573E-2</v>
      </c>
      <c r="BB20" s="24">
        <f t="shared" si="22"/>
        <v>-1.8731379009933491E-2</v>
      </c>
      <c r="BC20" s="24">
        <f t="shared" si="23"/>
        <v>-3.5024870291704424E-3</v>
      </c>
      <c r="BD20" s="24">
        <f t="shared" si="24"/>
        <v>-1.9992550473979409E-2</v>
      </c>
      <c r="BE20" s="24">
        <f t="shared" si="25"/>
        <v>-8.8008328662847468E-3</v>
      </c>
      <c r="BG20" s="24">
        <f t="shared" si="26"/>
        <v>-1.9992550473979409E-2</v>
      </c>
      <c r="BH20" s="24">
        <f t="shared" si="27"/>
        <v>-3.5024870291704424E-3</v>
      </c>
    </row>
    <row r="21" spans="2:60" x14ac:dyDescent="0.25">
      <c r="B21" s="35">
        <f>+NAC!A22</f>
        <v>43221</v>
      </c>
      <c r="C21" s="48">
        <f ca="1">+NAC_d!DD22</f>
        <v>0.2635196970549718</v>
      </c>
      <c r="D21" s="48">
        <f ca="1">+NAC_d!CT22</f>
        <v>0.2544123658854347</v>
      </c>
      <c r="E21" s="48">
        <f ca="1">+NAC_d!DC22</f>
        <v>0.26691753511385419</v>
      </c>
      <c r="F21" s="24">
        <f t="shared" ca="1" si="2"/>
        <v>-1.2505169228419488E-2</v>
      </c>
      <c r="H21" s="24">
        <f>+GBA_d!$AM49</f>
        <v>0.263454644925603</v>
      </c>
      <c r="I21" s="24">
        <f>+GBA_d!$AD49</f>
        <v>0.25917307134638246</v>
      </c>
      <c r="J21" s="24">
        <f>+GBA_d!$AM49</f>
        <v>0.263454644925603</v>
      </c>
      <c r="K21" s="24">
        <f t="shared" si="3"/>
        <v>-4.2815735792205434E-3</v>
      </c>
      <c r="M21" s="24">
        <f>+PAM_d!$AM49</f>
        <v>0.27138512007365967</v>
      </c>
      <c r="N21" s="24">
        <f>+PAM_d!$AD49</f>
        <v>0.25652687161848919</v>
      </c>
      <c r="O21" s="24">
        <f>+PAM_d!$AM49</f>
        <v>0.27138512007365967</v>
      </c>
      <c r="P21" s="24">
        <f t="shared" si="4"/>
        <v>-1.4858248455170475E-2</v>
      </c>
      <c r="R21" s="24">
        <f>+NOA_d!$AM49</f>
        <v>0.27046101486985985</v>
      </c>
      <c r="S21" s="24">
        <f>+NOA_d!$AD49</f>
        <v>0.25212881012882971</v>
      </c>
      <c r="T21" s="24">
        <f>+NOA_d!$AM49</f>
        <v>0.27046101486985985</v>
      </c>
      <c r="U21" s="24">
        <f t="shared" si="5"/>
        <v>-1.8332204741030145E-2</v>
      </c>
      <c r="W21" s="24">
        <f>+NEA_d!$AM49</f>
        <v>0.24220170017568465</v>
      </c>
      <c r="X21" s="24">
        <f>+NEA_d!$AD49</f>
        <v>0.24351764546948629</v>
      </c>
      <c r="Y21" s="24">
        <f>+NEA_d!$AM49</f>
        <v>0.24220170017568465</v>
      </c>
      <c r="Z21" s="24">
        <f t="shared" si="6"/>
        <v>1.3159452938016347E-3</v>
      </c>
      <c r="AB21" s="24">
        <f>+CUY_d!$AM49</f>
        <v>0.27522840651806235</v>
      </c>
      <c r="AC21" s="24">
        <f>+CUY_d!$AD49</f>
        <v>0.25011878203121096</v>
      </c>
      <c r="AD21" s="24">
        <f>+CUY_d!$AM49</f>
        <v>0.27522840651806235</v>
      </c>
      <c r="AE21" s="24">
        <f t="shared" si="7"/>
        <v>-2.510962448685139E-2</v>
      </c>
      <c r="AG21" s="24">
        <f>+PAT_d!$AM49</f>
        <v>0.27354411758432939</v>
      </c>
      <c r="AH21" s="24">
        <f>+PAT_d!$AD49</f>
        <v>0.2595514633988929</v>
      </c>
      <c r="AI21" s="24">
        <f>+PAT_d!$AM49</f>
        <v>0.27354411758432939</v>
      </c>
      <c r="AJ21" s="24">
        <f t="shared" si="8"/>
        <v>-1.3992654185436493E-2</v>
      </c>
      <c r="AK21" s="24"/>
      <c r="AL21" s="35">
        <f t="shared" si="1"/>
        <v>43221</v>
      </c>
      <c r="AM21" s="24">
        <f t="shared" ca="1" si="14"/>
        <v>-1.2505169228419488E-2</v>
      </c>
      <c r="AN21" s="24">
        <f t="shared" si="9"/>
        <v>-4.2815735792205434E-3</v>
      </c>
      <c r="AO21" s="24">
        <f t="shared" si="10"/>
        <v>-1.4858248455170475E-2</v>
      </c>
      <c r="AP21" s="24">
        <f t="shared" si="11"/>
        <v>-1.8332204741030145E-2</v>
      </c>
      <c r="AQ21" s="24">
        <f t="shared" si="12"/>
        <v>1.3159452938016347E-3</v>
      </c>
      <c r="AR21" s="24">
        <f t="shared" si="13"/>
        <v>-2.510962448685139E-2</v>
      </c>
      <c r="AS21" s="24">
        <f t="shared" si="15"/>
        <v>-1.3992654185436493E-2</v>
      </c>
      <c r="AU21" s="24">
        <f t="shared" si="16"/>
        <v>-2.510962448685139E-2</v>
      </c>
      <c r="AV21" s="24">
        <f t="shared" si="17"/>
        <v>1.3159452938016347E-3</v>
      </c>
      <c r="AX21" s="35">
        <f t="shared" si="18"/>
        <v>43221</v>
      </c>
      <c r="AY21" s="24">
        <f t="shared" ca="1" si="19"/>
        <v>-9.8705471207293227E-3</v>
      </c>
      <c r="AZ21" s="24">
        <f t="shared" si="20"/>
        <v>-3.3887829661448654E-3</v>
      </c>
      <c r="BA21" s="24">
        <f t="shared" si="21"/>
        <v>-1.1686662224196565E-2</v>
      </c>
      <c r="BB21" s="24">
        <f t="shared" si="22"/>
        <v>-1.4429568893861711E-2</v>
      </c>
      <c r="BC21" s="24">
        <f t="shared" si="23"/>
        <v>1.0593652332109293E-3</v>
      </c>
      <c r="BD21" s="24">
        <f t="shared" si="24"/>
        <v>-1.9690295760750653E-2</v>
      </c>
      <c r="BE21" s="24">
        <f t="shared" si="25"/>
        <v>-1.0987176645264496E-2</v>
      </c>
      <c r="BG21" s="24">
        <f t="shared" si="26"/>
        <v>-1.9690295760750653E-2</v>
      </c>
      <c r="BH21" s="24">
        <f t="shared" si="27"/>
        <v>1.0593652332109293E-3</v>
      </c>
    </row>
    <row r="22" spans="2:60" x14ac:dyDescent="0.25">
      <c r="B22" s="35">
        <f>+NAC!A23</f>
        <v>43252</v>
      </c>
      <c r="C22" s="48">
        <f ca="1">+NAC_d!DD23</f>
        <v>0.29485598567289739</v>
      </c>
      <c r="D22" s="48">
        <f ca="1">+NAC_d!CT23</f>
        <v>0.28706688397273417</v>
      </c>
      <c r="E22" s="48">
        <f ca="1">+NAC_d!DC23</f>
        <v>0.29716360109574147</v>
      </c>
      <c r="F22" s="24">
        <f t="shared" ca="1" si="2"/>
        <v>-1.0096717123007304E-2</v>
      </c>
      <c r="H22" s="24">
        <f>+GBA_d!$AM50</f>
        <v>0.29462442003960376</v>
      </c>
      <c r="I22" s="24">
        <f>+GBA_d!$AD50</f>
        <v>0.29143276023921105</v>
      </c>
      <c r="J22" s="24">
        <f>+GBA_d!$AM50</f>
        <v>0.29462442003960376</v>
      </c>
      <c r="K22" s="24">
        <f t="shared" si="3"/>
        <v>-3.1916598003927099E-3</v>
      </c>
      <c r="M22" s="24">
        <f>+PAM_d!$AM50</f>
        <v>0.30206632403667366</v>
      </c>
      <c r="N22" s="24">
        <f>+PAM_d!$AD50</f>
        <v>0.29299472901372914</v>
      </c>
      <c r="O22" s="24">
        <f>+PAM_d!$AM50</f>
        <v>0.30206632403667366</v>
      </c>
      <c r="P22" s="24">
        <f t="shared" si="4"/>
        <v>-9.071595022944523E-3</v>
      </c>
      <c r="R22" s="24">
        <f>+NOA_d!$AM50</f>
        <v>0.29817913926573913</v>
      </c>
      <c r="S22" s="24">
        <f>+NOA_d!$AD50</f>
        <v>0.2869907464162913</v>
      </c>
      <c r="T22" s="24">
        <f>+NOA_d!$AM50</f>
        <v>0.29817913926573913</v>
      </c>
      <c r="U22" s="24">
        <f t="shared" si="5"/>
        <v>-1.1188392849447837E-2</v>
      </c>
      <c r="W22" s="24">
        <f>+NEA_d!$AM50</f>
        <v>0.26380318431416283</v>
      </c>
      <c r="X22" s="24">
        <f>+NEA_d!$AD50</f>
        <v>0.26551190590707718</v>
      </c>
      <c r="Y22" s="24">
        <f>+NEA_d!$AM50</f>
        <v>0.26380318431416283</v>
      </c>
      <c r="Z22" s="24">
        <f t="shared" si="6"/>
        <v>1.7087215929143529E-3</v>
      </c>
      <c r="AB22" s="24">
        <f>+CUY_d!$AM50</f>
        <v>0.30359879614034768</v>
      </c>
      <c r="AC22" s="24">
        <f>+CUY_d!$AD50</f>
        <v>0.28802463828542857</v>
      </c>
      <c r="AD22" s="24">
        <f>+CUY_d!$AM50</f>
        <v>0.30359879614034768</v>
      </c>
      <c r="AE22" s="24">
        <f t="shared" si="7"/>
        <v>-1.5574157854919113E-2</v>
      </c>
      <c r="AG22" s="24">
        <f>+PAT_d!$AM50</f>
        <v>0.29922547931302867</v>
      </c>
      <c r="AH22" s="24">
        <f>+PAT_d!$AD50</f>
        <v>0.28612308140709608</v>
      </c>
      <c r="AI22" s="24">
        <f>+PAT_d!$AM50</f>
        <v>0.29922547931302867</v>
      </c>
      <c r="AJ22" s="24">
        <f t="shared" si="8"/>
        <v>-1.3102397905932595E-2</v>
      </c>
      <c r="AK22" s="24"/>
      <c r="AL22" s="35">
        <f t="shared" si="1"/>
        <v>43252</v>
      </c>
      <c r="AM22" s="24">
        <f t="shared" ca="1" si="14"/>
        <v>-1.0096717123007304E-2</v>
      </c>
      <c r="AN22" s="24">
        <f t="shared" si="9"/>
        <v>-3.1916598003927099E-3</v>
      </c>
      <c r="AO22" s="24">
        <f t="shared" si="10"/>
        <v>-9.071595022944523E-3</v>
      </c>
      <c r="AP22" s="24">
        <f t="shared" si="11"/>
        <v>-1.1188392849447837E-2</v>
      </c>
      <c r="AQ22" s="24">
        <f t="shared" si="12"/>
        <v>1.7087215929143529E-3</v>
      </c>
      <c r="AR22" s="24">
        <f t="shared" si="13"/>
        <v>-1.5574157854919113E-2</v>
      </c>
      <c r="AS22" s="24">
        <f t="shared" si="15"/>
        <v>-1.3102397905932595E-2</v>
      </c>
      <c r="AU22" s="24">
        <f t="shared" si="16"/>
        <v>-1.5574157854919113E-2</v>
      </c>
      <c r="AV22" s="24">
        <f t="shared" si="17"/>
        <v>1.7087215929143529E-3</v>
      </c>
      <c r="AX22" s="35">
        <f t="shared" si="18"/>
        <v>43252</v>
      </c>
      <c r="AY22" s="24">
        <f t="shared" ca="1" si="19"/>
        <v>-7.7836882830186749E-3</v>
      </c>
      <c r="AZ22" s="24">
        <f t="shared" si="20"/>
        <v>-2.4653171614784641E-3</v>
      </c>
      <c r="BA22" s="24">
        <f t="shared" si="21"/>
        <v>-6.9670759895092971E-3</v>
      </c>
      <c r="BB22" s="24">
        <f t="shared" si="22"/>
        <v>-8.6185276831486357E-3</v>
      </c>
      <c r="BC22" s="24">
        <f t="shared" si="23"/>
        <v>1.3520472286525642E-3</v>
      </c>
      <c r="BD22" s="24">
        <f t="shared" si="24"/>
        <v>-1.194704835646565E-2</v>
      </c>
      <c r="BE22" s="24">
        <f t="shared" si="25"/>
        <v>-1.0084775979655625E-2</v>
      </c>
      <c r="BG22" s="24">
        <f t="shared" si="26"/>
        <v>-1.194704835646565E-2</v>
      </c>
      <c r="BH22" s="24">
        <f t="shared" si="27"/>
        <v>1.3520472286525642E-3</v>
      </c>
    </row>
    <row r="23" spans="2:60" x14ac:dyDescent="0.25">
      <c r="B23" s="35">
        <f>+NAC!A24</f>
        <v>43282</v>
      </c>
      <c r="C23" s="48">
        <f ca="1">+NAC_d!DD24</f>
        <v>0.31252869525085636</v>
      </c>
      <c r="D23" s="48">
        <f ca="1">+NAC_d!CT24</f>
        <v>0.30924991784616296</v>
      </c>
      <c r="E23" s="48">
        <f ca="1">+NAC_d!DC24</f>
        <v>0.31191179727092311</v>
      </c>
      <c r="F23" s="24">
        <f t="shared" ca="1" si="2"/>
        <v>-2.6618794247601496E-3</v>
      </c>
      <c r="H23" s="24">
        <f>+GBA_d!$AM51</f>
        <v>0.30697725647751417</v>
      </c>
      <c r="I23" s="24">
        <f>+GBA_d!$AD51</f>
        <v>0.30836007350145489</v>
      </c>
      <c r="J23" s="24">
        <f>+GBA_d!$AM51</f>
        <v>0.30697725647751417</v>
      </c>
      <c r="K23" s="24">
        <f t="shared" si="3"/>
        <v>1.3828170239407189E-3</v>
      </c>
      <c r="M23" s="24">
        <f>+PAM_d!$AM51</f>
        <v>0.31708961980837147</v>
      </c>
      <c r="N23" s="24">
        <f>+PAM_d!$AD51</f>
        <v>0.31246172415949491</v>
      </c>
      <c r="O23" s="24">
        <f>+PAM_d!$AM51</f>
        <v>0.31708961980837147</v>
      </c>
      <c r="P23" s="24">
        <f t="shared" si="4"/>
        <v>-4.6278956488765566E-3</v>
      </c>
      <c r="R23" s="24">
        <f>+NOA_d!$AM51</f>
        <v>0.32048002444155288</v>
      </c>
      <c r="S23" s="24">
        <f>+NOA_d!$AD51</f>
        <v>0.31510684657826538</v>
      </c>
      <c r="T23" s="24">
        <f>+NOA_d!$AM51</f>
        <v>0.32048002444155288</v>
      </c>
      <c r="U23" s="24">
        <f t="shared" si="5"/>
        <v>-5.3731778632875038E-3</v>
      </c>
      <c r="W23" s="24">
        <f>+NEA_d!$AM51</f>
        <v>0.29139748371128893</v>
      </c>
      <c r="X23" s="24">
        <f>+NEA_d!$AD51</f>
        <v>0.29347400639135657</v>
      </c>
      <c r="Y23" s="24">
        <f>+NEA_d!$AM51</f>
        <v>0.29139748371128893</v>
      </c>
      <c r="Z23" s="24">
        <f t="shared" si="6"/>
        <v>2.0765226800676384E-3</v>
      </c>
      <c r="AB23" s="24">
        <f>+CUY_d!$AM51</f>
        <v>0.33182316296650249</v>
      </c>
      <c r="AC23" s="24">
        <f>+CUY_d!$AD51</f>
        <v>0.31838486519366449</v>
      </c>
      <c r="AD23" s="24">
        <f>+CUY_d!$AM51</f>
        <v>0.33182316296650249</v>
      </c>
      <c r="AE23" s="24">
        <f t="shared" si="7"/>
        <v>-1.3438297772838004E-2</v>
      </c>
      <c r="AG23" s="24">
        <f>+PAT_d!$AM51</f>
        <v>0.31859936532785205</v>
      </c>
      <c r="AH23" s="24">
        <f>+PAT_d!$AD51</f>
        <v>0.30778301401838748</v>
      </c>
      <c r="AI23" s="24">
        <f>+PAT_d!$AM51</f>
        <v>0.31859936532785205</v>
      </c>
      <c r="AJ23" s="24">
        <f t="shared" si="8"/>
        <v>-1.0816351309464567E-2</v>
      </c>
      <c r="AK23" s="24"/>
      <c r="AL23" s="35">
        <f t="shared" si="1"/>
        <v>43282</v>
      </c>
      <c r="AM23" s="24">
        <f t="shared" ca="1" si="14"/>
        <v>-2.6618794247601496E-3</v>
      </c>
      <c r="AN23" s="24">
        <f t="shared" si="9"/>
        <v>1.3828170239407189E-3</v>
      </c>
      <c r="AO23" s="24">
        <f t="shared" si="10"/>
        <v>-4.6278956488765566E-3</v>
      </c>
      <c r="AP23" s="24">
        <f t="shared" si="11"/>
        <v>-5.3731778632875038E-3</v>
      </c>
      <c r="AQ23" s="24">
        <f t="shared" si="12"/>
        <v>2.0765226800676384E-3</v>
      </c>
      <c r="AR23" s="24">
        <f t="shared" si="13"/>
        <v>-1.3438297772838004E-2</v>
      </c>
      <c r="AS23" s="24">
        <f t="shared" si="15"/>
        <v>-1.0816351309464567E-2</v>
      </c>
      <c r="AU23" s="24">
        <f t="shared" si="16"/>
        <v>-1.3438297772838004E-2</v>
      </c>
      <c r="AV23" s="24">
        <f t="shared" si="17"/>
        <v>2.0765226800676384E-3</v>
      </c>
      <c r="AX23" s="35">
        <f t="shared" si="18"/>
        <v>43282</v>
      </c>
      <c r="AY23" s="24">
        <f t="shared" ca="1" si="19"/>
        <v>-2.0290079182895271E-3</v>
      </c>
      <c r="AZ23" s="24">
        <f t="shared" si="20"/>
        <v>1.0580268455990804E-3</v>
      </c>
      <c r="BA23" s="24">
        <f t="shared" si="21"/>
        <v>-3.513728738937183E-3</v>
      </c>
      <c r="BB23" s="24">
        <f t="shared" si="22"/>
        <v>-4.0691095388284415E-3</v>
      </c>
      <c r="BC23" s="24">
        <f t="shared" si="23"/>
        <v>1.6079655615404143E-3</v>
      </c>
      <c r="BD23" s="24">
        <f t="shared" si="24"/>
        <v>-1.0090151715716922E-2</v>
      </c>
      <c r="BE23" s="24">
        <f t="shared" si="25"/>
        <v>-8.20290953710201E-3</v>
      </c>
      <c r="BG23" s="24">
        <f t="shared" si="26"/>
        <v>-1.0090151715716922E-2</v>
      </c>
      <c r="BH23" s="24">
        <f t="shared" si="27"/>
        <v>1.6079655615404143E-3</v>
      </c>
    </row>
    <row r="24" spans="2:60" x14ac:dyDescent="0.25">
      <c r="B24" s="35">
        <f>+NAC!A25</f>
        <v>43313</v>
      </c>
      <c r="C24" s="48">
        <f ca="1">+NAC_d!DD25</f>
        <v>0.34458890074751913</v>
      </c>
      <c r="D24" s="48">
        <f ca="1">+NAC_d!CT25</f>
        <v>0.34200858582744686</v>
      </c>
      <c r="E24" s="48">
        <f ca="1">+NAC_d!DC25</f>
        <v>0.34382201901733289</v>
      </c>
      <c r="F24" s="24">
        <f t="shared" ca="1" si="2"/>
        <v>-1.8134331898860268E-3</v>
      </c>
      <c r="H24" s="24">
        <f>+GBA_d!$AM52</f>
        <v>0.33982987287526867</v>
      </c>
      <c r="I24" s="24">
        <f>+GBA_d!$AD52</f>
        <v>0.34053400658227662</v>
      </c>
      <c r="J24" s="24">
        <f>+GBA_d!$AM52</f>
        <v>0.33982987287526867</v>
      </c>
      <c r="K24" s="24">
        <f t="shared" si="3"/>
        <v>7.0413370700794786E-4</v>
      </c>
      <c r="M24" s="24">
        <f>+PAM_d!$AM52</f>
        <v>0.3496505804965413</v>
      </c>
      <c r="N24" s="24">
        <f>+PAM_d!$AD52</f>
        <v>0.34250098717178501</v>
      </c>
      <c r="O24" s="24">
        <f>+PAM_d!$AM52</f>
        <v>0.3496505804965413</v>
      </c>
      <c r="P24" s="24">
        <f t="shared" si="4"/>
        <v>-7.1495933247562871E-3</v>
      </c>
      <c r="R24" s="24">
        <f>+NOA_d!$AM52</f>
        <v>0.35377732363996484</v>
      </c>
      <c r="S24" s="24">
        <f>+NOA_d!$AD52</f>
        <v>0.35382768853073299</v>
      </c>
      <c r="T24" s="24">
        <f>+NOA_d!$AM52</f>
        <v>0.35377732363996484</v>
      </c>
      <c r="U24" s="24">
        <f t="shared" si="5"/>
        <v>5.0364890768150872E-5</v>
      </c>
      <c r="W24" s="24">
        <f>+NEA_d!$AM52</f>
        <v>0.32948903516825134</v>
      </c>
      <c r="X24" s="24">
        <f>+NEA_d!$AD52</f>
        <v>0.33127135850135336</v>
      </c>
      <c r="Y24" s="24">
        <f>+NEA_d!$AM52</f>
        <v>0.32948903516825134</v>
      </c>
      <c r="Z24" s="24">
        <f t="shared" si="6"/>
        <v>1.7823233331020205E-3</v>
      </c>
      <c r="AB24" s="24">
        <f>+CUY_d!$AM52</f>
        <v>0.35877487673053543</v>
      </c>
      <c r="AC24" s="24">
        <f>+CUY_d!$AD52</f>
        <v>0.34493916053422491</v>
      </c>
      <c r="AD24" s="24">
        <f>+CUY_d!$AM52</f>
        <v>0.35877487673053543</v>
      </c>
      <c r="AE24" s="24">
        <f t="shared" si="7"/>
        <v>-1.3835716196310521E-2</v>
      </c>
      <c r="AG24" s="24">
        <f>+PAT_d!$AM52</f>
        <v>0.34304258518999475</v>
      </c>
      <c r="AH24" s="24">
        <f>+PAT_d!$AD52</f>
        <v>0.33199463238779581</v>
      </c>
      <c r="AI24" s="24">
        <f>+PAT_d!$AM52</f>
        <v>0.34304258518999475</v>
      </c>
      <c r="AJ24" s="24">
        <f t="shared" si="8"/>
        <v>-1.1047952802198946E-2</v>
      </c>
      <c r="AK24" s="24"/>
      <c r="AL24" s="35">
        <f t="shared" si="1"/>
        <v>43313</v>
      </c>
      <c r="AM24" s="24">
        <f t="shared" ca="1" si="14"/>
        <v>-1.8134331898860268E-3</v>
      </c>
      <c r="AN24" s="24">
        <f t="shared" si="9"/>
        <v>7.0413370700794786E-4</v>
      </c>
      <c r="AO24" s="24">
        <f t="shared" si="10"/>
        <v>-7.1495933247562871E-3</v>
      </c>
      <c r="AP24" s="24">
        <f t="shared" si="11"/>
        <v>5.0364890768150872E-5</v>
      </c>
      <c r="AQ24" s="24">
        <f t="shared" si="12"/>
        <v>1.7823233331020205E-3</v>
      </c>
      <c r="AR24" s="24">
        <f t="shared" si="13"/>
        <v>-1.3835716196310521E-2</v>
      </c>
      <c r="AS24" s="24">
        <f t="shared" si="15"/>
        <v>-1.1047952802198946E-2</v>
      </c>
      <c r="AU24" s="24">
        <f t="shared" si="16"/>
        <v>-1.3835716196310521E-2</v>
      </c>
      <c r="AV24" s="24">
        <f t="shared" si="17"/>
        <v>1.7823233331020205E-3</v>
      </c>
      <c r="AX24" s="35">
        <f t="shared" si="18"/>
        <v>43313</v>
      </c>
      <c r="AY24" s="24">
        <f t="shared" ca="1" si="19"/>
        <v>-1.349459351181137E-3</v>
      </c>
      <c r="AZ24" s="24">
        <f t="shared" si="20"/>
        <v>5.2553963847423724E-4</v>
      </c>
      <c r="BA24" s="24">
        <f t="shared" si="21"/>
        <v>-5.297366168750095E-3</v>
      </c>
      <c r="BB24" s="24">
        <f t="shared" si="22"/>
        <v>3.7203231202598275E-5</v>
      </c>
      <c r="BC24" s="24">
        <f t="shared" si="23"/>
        <v>1.3406077718245424E-3</v>
      </c>
      <c r="BD24" s="24">
        <f t="shared" si="24"/>
        <v>-1.0182493386690972E-2</v>
      </c>
      <c r="BE24" s="24">
        <f t="shared" si="25"/>
        <v>-8.2260629141822639E-3</v>
      </c>
      <c r="BG24" s="24">
        <f t="shared" si="26"/>
        <v>-1.0182493386690972E-2</v>
      </c>
      <c r="BH24" s="24">
        <f t="shared" si="27"/>
        <v>1.3406077718245424E-3</v>
      </c>
    </row>
    <row r="25" spans="2:60" x14ac:dyDescent="0.25">
      <c r="B25" s="35">
        <f>+NAC!A26</f>
        <v>43344</v>
      </c>
      <c r="C25" s="48">
        <f ca="1">+NAC_d!DD26</f>
        <v>0.40577951740900287</v>
      </c>
      <c r="D25" s="48">
        <f ca="1">+NAC_d!CT26</f>
        <v>0.40401045150602544</v>
      </c>
      <c r="E25" s="48">
        <f ca="1">+NAC_d!DC26</f>
        <v>0.40577468456770704</v>
      </c>
      <c r="F25" s="24">
        <f t="shared" ca="1" si="2"/>
        <v>-1.7642330616816082E-3</v>
      </c>
      <c r="H25" s="24">
        <f>+GBA_d!$AM53</f>
        <v>0.40072305789777984</v>
      </c>
      <c r="I25" s="24">
        <f>+GBA_d!$AD53</f>
        <v>0.40137874294824405</v>
      </c>
      <c r="J25" s="24">
        <f>+GBA_d!$AM53</f>
        <v>0.40072305789777984</v>
      </c>
      <c r="K25" s="24">
        <f t="shared" si="3"/>
        <v>6.5568505046420533E-4</v>
      </c>
      <c r="M25" s="24">
        <f>+PAM_d!$AM53</f>
        <v>0.40958792584925963</v>
      </c>
      <c r="N25" s="24">
        <f>+PAM_d!$AD53</f>
        <v>0.39984914097427016</v>
      </c>
      <c r="O25" s="24">
        <f>+PAM_d!$AM53</f>
        <v>0.40958792584925963</v>
      </c>
      <c r="P25" s="24">
        <f t="shared" si="4"/>
        <v>-9.7387848749894701E-3</v>
      </c>
      <c r="R25" s="24">
        <f>+NOA_d!$AM53</f>
        <v>0.41633524746218753</v>
      </c>
      <c r="S25" s="24">
        <f>+NOA_d!$AD53</f>
        <v>0.40806591179423557</v>
      </c>
      <c r="T25" s="24">
        <f>+NOA_d!$AM53</f>
        <v>0.41633524746218753</v>
      </c>
      <c r="U25" s="24">
        <f t="shared" si="5"/>
        <v>-8.2693356679519603E-3</v>
      </c>
      <c r="W25" s="24">
        <f>+NEA_d!$AM53</f>
        <v>0.41616539842097855</v>
      </c>
      <c r="X25" s="24">
        <f>+NEA_d!$AD53</f>
        <v>0.40882770612421715</v>
      </c>
      <c r="Y25" s="24">
        <f>+NEA_d!$AM53</f>
        <v>0.41616539842097855</v>
      </c>
      <c r="Z25" s="24">
        <f t="shared" si="6"/>
        <v>-7.3376922967614E-3</v>
      </c>
      <c r="AB25" s="24">
        <f>+CUY_d!$AM53</f>
        <v>0.42694054653011926</v>
      </c>
      <c r="AC25" s="24">
        <f>+CUY_d!$AD53</f>
        <v>0.41568124296962883</v>
      </c>
      <c r="AD25" s="24">
        <f>+CUY_d!$AM53</f>
        <v>0.42694054653011926</v>
      </c>
      <c r="AE25" s="24">
        <f t="shared" si="7"/>
        <v>-1.125930356049043E-2</v>
      </c>
      <c r="AG25" s="24">
        <f>+PAT_d!$AM53</f>
        <v>0.41263613070623117</v>
      </c>
      <c r="AH25" s="24">
        <f>+PAT_d!$AD53</f>
        <v>0.39891653731307342</v>
      </c>
      <c r="AI25" s="24">
        <f>+PAT_d!$AM53</f>
        <v>0.41263613070623117</v>
      </c>
      <c r="AJ25" s="24">
        <f t="shared" si="8"/>
        <v>-1.3719593393157758E-2</v>
      </c>
      <c r="AK25" s="24"/>
      <c r="AL25" s="35">
        <f t="shared" si="1"/>
        <v>43344</v>
      </c>
      <c r="AM25" s="24">
        <f t="shared" ca="1" si="14"/>
        <v>-1.7642330616816082E-3</v>
      </c>
      <c r="AN25" s="24">
        <f t="shared" si="9"/>
        <v>6.5568505046420533E-4</v>
      </c>
      <c r="AO25" s="24">
        <f t="shared" si="10"/>
        <v>-9.7387848749894701E-3</v>
      </c>
      <c r="AP25" s="24">
        <f t="shared" si="11"/>
        <v>-8.2693356679519603E-3</v>
      </c>
      <c r="AQ25" s="24">
        <f t="shared" si="12"/>
        <v>-7.3376922967614E-3</v>
      </c>
      <c r="AR25" s="24">
        <f t="shared" si="13"/>
        <v>-1.125930356049043E-2</v>
      </c>
      <c r="AS25" s="24">
        <f t="shared" si="15"/>
        <v>-1.3719593393157758E-2</v>
      </c>
      <c r="AU25" s="24">
        <f t="shared" si="16"/>
        <v>-1.3719593393157758E-2</v>
      </c>
      <c r="AV25" s="24">
        <f t="shared" si="17"/>
        <v>6.5568505046420533E-4</v>
      </c>
      <c r="AX25" s="35">
        <f t="shared" si="18"/>
        <v>43344</v>
      </c>
      <c r="AY25" s="24">
        <f t="shared" ca="1" si="19"/>
        <v>-1.2549899219618244E-3</v>
      </c>
      <c r="AZ25" s="24">
        <f t="shared" si="20"/>
        <v>4.6810470261560155E-4</v>
      </c>
      <c r="BA25" s="24">
        <f t="shared" si="21"/>
        <v>-6.9089587789438189E-3</v>
      </c>
      <c r="BB25" s="24">
        <f t="shared" si="22"/>
        <v>-5.8385440048668302E-3</v>
      </c>
      <c r="BC25" s="24">
        <f t="shared" si="23"/>
        <v>-5.1813808647936943E-3</v>
      </c>
      <c r="BD25" s="24">
        <f t="shared" si="24"/>
        <v>-7.8905204480099744E-3</v>
      </c>
      <c r="BE25" s="24">
        <f t="shared" si="25"/>
        <v>-9.7120504671637242E-3</v>
      </c>
      <c r="BG25" s="24">
        <f t="shared" si="26"/>
        <v>-9.7120504671637242E-3</v>
      </c>
      <c r="BH25" s="24">
        <f t="shared" si="27"/>
        <v>4.6810470261560155E-4</v>
      </c>
    </row>
    <row r="26" spans="2:60" x14ac:dyDescent="0.25">
      <c r="B26" s="35">
        <f>+NAC!A27</f>
        <v>43374</v>
      </c>
      <c r="C26" s="48">
        <f ca="1">+NAC_d!DD27</f>
        <v>0.45955081545833831</v>
      </c>
      <c r="D26" s="48">
        <f ca="1">+NAC_d!CT27</f>
        <v>0.45710500698821654</v>
      </c>
      <c r="E26" s="48">
        <f ca="1">+NAC_d!DC27</f>
        <v>0.45922816589699345</v>
      </c>
      <c r="F26" s="24">
        <f t="shared" ca="1" si="2"/>
        <v>-2.1231589087769009E-3</v>
      </c>
      <c r="H26" s="24">
        <f>+GBA_d!$AM54</f>
        <v>0.45179122131702765</v>
      </c>
      <c r="I26" s="24">
        <f>+GBA_d!$AD54</f>
        <v>0.4554275197029678</v>
      </c>
      <c r="J26" s="24">
        <f>+GBA_d!$AM54</f>
        <v>0.45179122131702765</v>
      </c>
      <c r="K26" s="24">
        <f t="shared" si="3"/>
        <v>3.636298385940151E-3</v>
      </c>
      <c r="M26" s="24">
        <f>+PAM_d!$AM54</f>
        <v>0.46579622311652891</v>
      </c>
      <c r="N26" s="24">
        <f>+PAM_d!$AD54</f>
        <v>0.45573236926335681</v>
      </c>
      <c r="O26" s="24">
        <f>+PAM_d!$AM54</f>
        <v>0.46579622311652891</v>
      </c>
      <c r="P26" s="24">
        <f t="shared" si="4"/>
        <v>-1.00638538531721E-2</v>
      </c>
      <c r="R26" s="24">
        <f>+NOA_d!$AM54</f>
        <v>0.46860332866296406</v>
      </c>
      <c r="S26" s="24">
        <f>+NOA_d!$AD54</f>
        <v>0.45653831395921562</v>
      </c>
      <c r="T26" s="24">
        <f>+NOA_d!$AM54</f>
        <v>0.46860332866296406</v>
      </c>
      <c r="U26" s="24">
        <f t="shared" si="5"/>
        <v>-1.2065014703748433E-2</v>
      </c>
      <c r="W26" s="24">
        <f>+NEA_d!$AM54</f>
        <v>0.4648569795247508</v>
      </c>
      <c r="X26" s="24">
        <f>+NEA_d!$AD54</f>
        <v>0.45631165832310638</v>
      </c>
      <c r="Y26" s="24">
        <f>+NEA_d!$AM54</f>
        <v>0.4648569795247508</v>
      </c>
      <c r="Z26" s="24">
        <f t="shared" si="6"/>
        <v>-8.545321201644418E-3</v>
      </c>
      <c r="AB26" s="24">
        <f>+CUY_d!$AM54</f>
        <v>0.48672164623917347</v>
      </c>
      <c r="AC26" s="24">
        <f>+CUY_d!$AD54</f>
        <v>0.47304517693648918</v>
      </c>
      <c r="AD26" s="24">
        <f>+CUY_d!$AM54</f>
        <v>0.48672164623917347</v>
      </c>
      <c r="AE26" s="24">
        <f t="shared" si="7"/>
        <v>-1.3676469302684291E-2</v>
      </c>
      <c r="AG26" s="24">
        <f>+PAT_d!$AM54</f>
        <v>0.47117491466051864</v>
      </c>
      <c r="AH26" s="24">
        <f>+PAT_d!$AD54</f>
        <v>0.45637227884521159</v>
      </c>
      <c r="AI26" s="24">
        <f>+PAT_d!$AM54</f>
        <v>0.47117491466051864</v>
      </c>
      <c r="AJ26" s="24">
        <f t="shared" si="8"/>
        <v>-1.4802635815307053E-2</v>
      </c>
      <c r="AK26" s="24"/>
      <c r="AL26" s="35">
        <f t="shared" si="1"/>
        <v>43374</v>
      </c>
      <c r="AM26" s="24">
        <f t="shared" ca="1" si="14"/>
        <v>-2.1231589087769009E-3</v>
      </c>
      <c r="AN26" s="24">
        <f t="shared" si="9"/>
        <v>3.636298385940151E-3</v>
      </c>
      <c r="AO26" s="24">
        <f t="shared" si="10"/>
        <v>-1.00638538531721E-2</v>
      </c>
      <c r="AP26" s="24">
        <f t="shared" si="11"/>
        <v>-1.2065014703748433E-2</v>
      </c>
      <c r="AQ26" s="24">
        <f t="shared" si="12"/>
        <v>-8.545321201644418E-3</v>
      </c>
      <c r="AR26" s="24">
        <f t="shared" si="13"/>
        <v>-1.3676469302684291E-2</v>
      </c>
      <c r="AS26" s="24">
        <f t="shared" si="15"/>
        <v>-1.4802635815307053E-2</v>
      </c>
      <c r="AU26" s="24">
        <f t="shared" si="16"/>
        <v>-1.4802635815307053E-2</v>
      </c>
      <c r="AV26" s="24">
        <f t="shared" si="17"/>
        <v>3.636298385940151E-3</v>
      </c>
      <c r="AX26" s="35">
        <f t="shared" si="18"/>
        <v>43374</v>
      </c>
      <c r="AY26" s="24">
        <f t="shared" ca="1" si="19"/>
        <v>-1.454987614957215E-3</v>
      </c>
      <c r="AZ26" s="24">
        <f t="shared" si="20"/>
        <v>2.5046978742861992E-3</v>
      </c>
      <c r="BA26" s="24">
        <f t="shared" si="21"/>
        <v>-6.8657932763496188E-3</v>
      </c>
      <c r="BB26" s="24">
        <f t="shared" si="22"/>
        <v>-8.2152984868504308E-3</v>
      </c>
      <c r="BC26" s="24">
        <f t="shared" si="23"/>
        <v>-5.8335532554288916E-3</v>
      </c>
      <c r="BD26" s="24">
        <f t="shared" si="24"/>
        <v>-9.1990786152070791E-3</v>
      </c>
      <c r="BE26" s="24">
        <f t="shared" si="25"/>
        <v>-1.0061778288765089E-2</v>
      </c>
      <c r="BG26" s="24">
        <f t="shared" si="26"/>
        <v>-1.0061778288765089E-2</v>
      </c>
      <c r="BH26" s="24">
        <f t="shared" si="27"/>
        <v>2.5046978742861992E-3</v>
      </c>
    </row>
    <row r="27" spans="2:60" x14ac:dyDescent="0.25">
      <c r="B27" s="35">
        <f>+NAC!A28</f>
        <v>43405</v>
      </c>
      <c r="C27" s="48">
        <f ca="1">+NAC_d!DD28</f>
        <v>0.48533530017554116</v>
      </c>
      <c r="D27" s="48">
        <f ca="1">+NAC_d!CT28</f>
        <v>0.48312569325580457</v>
      </c>
      <c r="E27" s="48">
        <f ca="1">+NAC_d!DC28</f>
        <v>0.48481406931108983</v>
      </c>
      <c r="F27" s="24">
        <f t="shared" ca="1" si="2"/>
        <v>-1.6883760552852678E-3</v>
      </c>
      <c r="H27" s="24">
        <f>+GBA_d!$AM55</f>
        <v>0.47689661116164617</v>
      </c>
      <c r="I27" s="24">
        <f>+GBA_d!$AD55</f>
        <v>0.48076152943713835</v>
      </c>
      <c r="J27" s="24">
        <f>+GBA_d!$AM55</f>
        <v>0.47689661116164617</v>
      </c>
      <c r="K27" s="24">
        <f t="shared" si="3"/>
        <v>3.8649182754921796E-3</v>
      </c>
      <c r="M27" s="24">
        <f>+PAM_d!$AM55</f>
        <v>0.48792270713779962</v>
      </c>
      <c r="N27" s="24">
        <f>+PAM_d!$AD55</f>
        <v>0.48078118696096683</v>
      </c>
      <c r="O27" s="24">
        <f>+PAM_d!$AM55</f>
        <v>0.48792270713779962</v>
      </c>
      <c r="P27" s="24">
        <f t="shared" si="4"/>
        <v>-7.141520176832783E-3</v>
      </c>
      <c r="R27" s="24">
        <f>+NOA_d!$AM55</f>
        <v>0.49530441910116507</v>
      </c>
      <c r="S27" s="24">
        <f>+NOA_d!$AD55</f>
        <v>0.48382716976556805</v>
      </c>
      <c r="T27" s="24">
        <f>+NOA_d!$AM55</f>
        <v>0.49530441910116507</v>
      </c>
      <c r="U27" s="24">
        <f t="shared" si="5"/>
        <v>-1.1477249335597017E-2</v>
      </c>
      <c r="W27" s="24">
        <f>+NEA_d!$AM55</f>
        <v>0.48261027597421013</v>
      </c>
      <c r="X27" s="24">
        <f>+NEA_d!$AD55</f>
        <v>0.4769150259423296</v>
      </c>
      <c r="Y27" s="24">
        <f>+NEA_d!$AM55</f>
        <v>0.48261027597421013</v>
      </c>
      <c r="Z27" s="24">
        <f t="shared" si="6"/>
        <v>-5.6952500318805388E-3</v>
      </c>
      <c r="AB27" s="24">
        <f>+CUY_d!$AM55</f>
        <v>0.51491212974337541</v>
      </c>
      <c r="AC27" s="24">
        <f>+CUY_d!$AD55</f>
        <v>0.50446411882816156</v>
      </c>
      <c r="AD27" s="24">
        <f>+CUY_d!$AM55</f>
        <v>0.51491212974337541</v>
      </c>
      <c r="AE27" s="24">
        <f t="shared" si="7"/>
        <v>-1.0448010915213857E-2</v>
      </c>
      <c r="AG27" s="24">
        <f>+PAT_d!$AM55</f>
        <v>0.51035270086997309</v>
      </c>
      <c r="AH27" s="24">
        <f>+PAT_d!$AD55</f>
        <v>0.50141856301178467</v>
      </c>
      <c r="AI27" s="24">
        <f>+PAT_d!$AM55</f>
        <v>0.51035270086997309</v>
      </c>
      <c r="AJ27" s="24">
        <f t="shared" si="8"/>
        <v>-8.9341378581884179E-3</v>
      </c>
      <c r="AK27" s="24"/>
      <c r="AL27" s="35">
        <f t="shared" si="1"/>
        <v>43405</v>
      </c>
      <c r="AM27" s="24">
        <f t="shared" ca="1" si="14"/>
        <v>-1.6883760552852678E-3</v>
      </c>
      <c r="AN27" s="24">
        <f t="shared" si="9"/>
        <v>3.8649182754921796E-3</v>
      </c>
      <c r="AO27" s="24">
        <f t="shared" si="10"/>
        <v>-7.141520176832783E-3</v>
      </c>
      <c r="AP27" s="24">
        <f t="shared" si="11"/>
        <v>-1.1477249335597017E-2</v>
      </c>
      <c r="AQ27" s="24">
        <f t="shared" si="12"/>
        <v>-5.6952500318805388E-3</v>
      </c>
      <c r="AR27" s="24">
        <f t="shared" si="13"/>
        <v>-1.0448010915213857E-2</v>
      </c>
      <c r="AS27" s="24">
        <f t="shared" si="15"/>
        <v>-8.9341378581884179E-3</v>
      </c>
      <c r="AU27" s="24">
        <f t="shared" si="16"/>
        <v>-1.1477249335597017E-2</v>
      </c>
      <c r="AV27" s="24">
        <f t="shared" si="17"/>
        <v>3.8649182754921796E-3</v>
      </c>
      <c r="AX27" s="35">
        <f t="shared" si="18"/>
        <v>43405</v>
      </c>
      <c r="AY27" s="24">
        <f t="shared" ca="1" si="19"/>
        <v>-1.137095943648081E-3</v>
      </c>
      <c r="AZ27" s="24">
        <f t="shared" si="20"/>
        <v>2.6169186429727542E-3</v>
      </c>
      <c r="BA27" s="24">
        <f t="shared" si="21"/>
        <v>-4.7996580350402329E-3</v>
      </c>
      <c r="BB27" s="24">
        <f t="shared" si="22"/>
        <v>-7.6755269288216743E-3</v>
      </c>
      <c r="BC27" s="24">
        <f t="shared" si="23"/>
        <v>-3.8413668947074875E-3</v>
      </c>
      <c r="BD27" s="24">
        <f t="shared" si="24"/>
        <v>-6.8967768559512477E-3</v>
      </c>
      <c r="BE27" s="24">
        <f t="shared" si="25"/>
        <v>-5.9152659197035939E-3</v>
      </c>
      <c r="BG27" s="24">
        <f t="shared" si="26"/>
        <v>-7.6755269288216743E-3</v>
      </c>
      <c r="BH27" s="24">
        <f t="shared" si="27"/>
        <v>2.6169186429727542E-3</v>
      </c>
    </row>
    <row r="28" spans="2:60" x14ac:dyDescent="0.25">
      <c r="B28" s="35">
        <f>+NAC!A29</f>
        <v>43435</v>
      </c>
      <c r="C28" s="48">
        <f ca="1">+NAC_d!DD29</f>
        <v>0.47737342133294769</v>
      </c>
      <c r="D28" s="48">
        <f ca="1">+NAC_d!CT29</f>
        <v>0.47672289535389201</v>
      </c>
      <c r="E28" s="48">
        <f ca="1">+NAC_d!DC29</f>
        <v>0.4766493673468124</v>
      </c>
      <c r="F28" s="24">
        <f t="shared" ca="1" si="2"/>
        <v>7.3528007079604052E-5</v>
      </c>
      <c r="H28" s="24">
        <f>+GBA_d!$AM56</f>
        <v>0.47002261413428004</v>
      </c>
      <c r="I28" s="24">
        <f>+GBA_d!$AD56</f>
        <v>0.47108135538918838</v>
      </c>
      <c r="J28" s="24">
        <f>+GBA_d!$AM56</f>
        <v>0.47002261413428004</v>
      </c>
      <c r="K28" s="24">
        <f t="shared" si="3"/>
        <v>1.0587412549083464E-3</v>
      </c>
      <c r="M28" s="24">
        <f>+PAM_d!$AM56</f>
        <v>0.47436158228976755</v>
      </c>
      <c r="N28" s="24">
        <f>+PAM_d!$AD56</f>
        <v>0.4703436277603299</v>
      </c>
      <c r="O28" s="24">
        <f>+PAM_d!$AM56</f>
        <v>0.47436158228976755</v>
      </c>
      <c r="P28" s="24">
        <f t="shared" si="4"/>
        <v>-4.0179545294376506E-3</v>
      </c>
      <c r="R28" s="24">
        <f>+NOA_d!$AM56</f>
        <v>0.48966113729898675</v>
      </c>
      <c r="S28" s="24">
        <f>+NOA_d!$AD56</f>
        <v>0.48256196917743921</v>
      </c>
      <c r="T28" s="24">
        <f>+NOA_d!$AM56</f>
        <v>0.48966113729898675</v>
      </c>
      <c r="U28" s="24">
        <f t="shared" si="5"/>
        <v>-7.0991681215475388E-3</v>
      </c>
      <c r="W28" s="24">
        <f>+NEA_d!$AM56</f>
        <v>0.48409798259053693</v>
      </c>
      <c r="X28" s="24">
        <f>+NEA_d!$AD56</f>
        <v>0.48100425826375615</v>
      </c>
      <c r="Y28" s="24">
        <f>+NEA_d!$AM56</f>
        <v>0.48409798259053693</v>
      </c>
      <c r="Z28" s="24">
        <f t="shared" si="6"/>
        <v>-3.093724326780789E-3</v>
      </c>
      <c r="AB28" s="24">
        <f>+CUY_d!$AM56</f>
        <v>0.50300000574186909</v>
      </c>
      <c r="AC28" s="24">
        <f>+CUY_d!$AD56</f>
        <v>0.49298313698704033</v>
      </c>
      <c r="AD28" s="24">
        <f>+CUY_d!$AM56</f>
        <v>0.50300000574186909</v>
      </c>
      <c r="AE28" s="24">
        <f t="shared" si="7"/>
        <v>-1.0016868754828767E-2</v>
      </c>
      <c r="AG28" s="24">
        <f>+PAT_d!$AM56</f>
        <v>0.51082562175110358</v>
      </c>
      <c r="AH28" s="24">
        <f>+PAT_d!$AD56</f>
        <v>0.5013460766003659</v>
      </c>
      <c r="AI28" s="24">
        <f>+PAT_d!$AM56</f>
        <v>0.51082562175110358</v>
      </c>
      <c r="AJ28" s="24">
        <f t="shared" si="8"/>
        <v>-9.4795451507376782E-3</v>
      </c>
      <c r="AK28" s="24"/>
      <c r="AL28" s="35">
        <f t="shared" si="1"/>
        <v>43435</v>
      </c>
      <c r="AM28" s="24">
        <f t="shared" ca="1" si="14"/>
        <v>7.3528007079604052E-5</v>
      </c>
      <c r="AN28" s="24">
        <f t="shared" si="9"/>
        <v>1.0587412549083464E-3</v>
      </c>
      <c r="AO28" s="24">
        <f t="shared" si="10"/>
        <v>-4.0179545294376506E-3</v>
      </c>
      <c r="AP28" s="24">
        <f t="shared" si="11"/>
        <v>-7.0991681215475388E-3</v>
      </c>
      <c r="AQ28" s="24">
        <f t="shared" si="12"/>
        <v>-3.093724326780789E-3</v>
      </c>
      <c r="AR28" s="24">
        <f t="shared" si="13"/>
        <v>-1.0016868754828767E-2</v>
      </c>
      <c r="AS28" s="24">
        <f t="shared" si="15"/>
        <v>-9.4795451507376782E-3</v>
      </c>
      <c r="AU28" s="24">
        <f t="shared" si="16"/>
        <v>-1.0016868754828767E-2</v>
      </c>
      <c r="AV28" s="24">
        <f t="shared" si="17"/>
        <v>1.0587412549083464E-3</v>
      </c>
      <c r="AX28" s="35">
        <f t="shared" si="18"/>
        <v>43435</v>
      </c>
      <c r="AY28" s="24">
        <f t="shared" ca="1" si="19"/>
        <v>4.9793816125465185E-5</v>
      </c>
      <c r="AZ28" s="24">
        <f t="shared" si="20"/>
        <v>7.202210664847275E-4</v>
      </c>
      <c r="BA28" s="24">
        <f t="shared" si="21"/>
        <v>-2.7252165124904693E-3</v>
      </c>
      <c r="BB28" s="24">
        <f t="shared" si="22"/>
        <v>-4.7656261842338177E-3</v>
      </c>
      <c r="BC28" s="24">
        <f t="shared" si="23"/>
        <v>-2.0845822601150976E-3</v>
      </c>
      <c r="BD28" s="24">
        <f t="shared" si="24"/>
        <v>-6.6645833110855479E-3</v>
      </c>
      <c r="BE28" s="24">
        <f t="shared" si="25"/>
        <v>-6.2744138133893346E-3</v>
      </c>
      <c r="BG28" s="24">
        <f t="shared" si="26"/>
        <v>-6.6645833110855479E-3</v>
      </c>
      <c r="BH28" s="24">
        <f t="shared" si="27"/>
        <v>7.202210664847275E-4</v>
      </c>
    </row>
    <row r="29" spans="2:60" x14ac:dyDescent="0.25">
      <c r="B29" s="35">
        <f>+NAC!A30</f>
        <v>43466</v>
      </c>
      <c r="C29" s="48">
        <f ca="1">+NAC_d!DD30</f>
        <v>0.49384858236133544</v>
      </c>
      <c r="D29" s="48">
        <f ca="1">+NAC_d!CT30</f>
        <v>0.49500358750746587</v>
      </c>
      <c r="E29" s="48">
        <f ca="1">+NAC_d!DC30</f>
        <v>0.49137380322454538</v>
      </c>
      <c r="F29" s="24">
        <f t="shared" ca="1" si="2"/>
        <v>3.6297842829204896E-3</v>
      </c>
      <c r="H29" s="24">
        <f>+GBA_d!$AM57</f>
        <v>0.48622101105934479</v>
      </c>
      <c r="I29" s="24">
        <f>+GBA_d!$AD57</f>
        <v>0.49111157001087125</v>
      </c>
      <c r="J29" s="24">
        <f>+GBA_d!$AM57</f>
        <v>0.48622101105934479</v>
      </c>
      <c r="K29" s="24">
        <f t="shared" si="3"/>
        <v>4.890558951526458E-3</v>
      </c>
      <c r="M29" s="24">
        <f>+PAM_d!$AM57</f>
        <v>0.48861804838239431</v>
      </c>
      <c r="N29" s="24">
        <f>+PAM_d!$AD57</f>
        <v>0.48446228812553427</v>
      </c>
      <c r="O29" s="24">
        <f>+PAM_d!$AM57</f>
        <v>0.48861804838239431</v>
      </c>
      <c r="P29" s="24">
        <f t="shared" si="4"/>
        <v>-4.1557602568600416E-3</v>
      </c>
      <c r="R29" s="24">
        <f>+NOA_d!$AM57</f>
        <v>0.50521722163906824</v>
      </c>
      <c r="S29" s="24">
        <f>+NOA_d!$AD57</f>
        <v>0.50268502979102458</v>
      </c>
      <c r="T29" s="24">
        <f>+NOA_d!$AM57</f>
        <v>0.50521722163906824</v>
      </c>
      <c r="U29" s="24">
        <f t="shared" si="5"/>
        <v>-2.5321918480436523E-3</v>
      </c>
      <c r="W29" s="24">
        <f>+NEA_d!$AM57</f>
        <v>0.50074654886802872</v>
      </c>
      <c r="X29" s="24">
        <f>+NEA_d!$AD57</f>
        <v>0.50271033791844033</v>
      </c>
      <c r="Y29" s="24">
        <f>+NEA_d!$AM57</f>
        <v>0.50074654886802872</v>
      </c>
      <c r="Z29" s="24">
        <f t="shared" si="6"/>
        <v>1.9637890504116129E-3</v>
      </c>
      <c r="AB29" s="24">
        <f>+CUY_d!$AM57</f>
        <v>0.52106279986851178</v>
      </c>
      <c r="AC29" s="24">
        <f>+CUY_d!$AD57</f>
        <v>0.51581762496922123</v>
      </c>
      <c r="AD29" s="24">
        <f>+CUY_d!$AM57</f>
        <v>0.52106279986851178</v>
      </c>
      <c r="AE29" s="24">
        <f t="shared" si="7"/>
        <v>-5.24517489929055E-3</v>
      </c>
      <c r="AG29" s="24">
        <f>+PAT_d!$AM57</f>
        <v>0.51496727187835178</v>
      </c>
      <c r="AH29" s="24">
        <f>+PAT_d!$AD57</f>
        <v>0.50702120223356317</v>
      </c>
      <c r="AI29" s="24">
        <f>+PAT_d!$AM57</f>
        <v>0.51496727187835178</v>
      </c>
      <c r="AJ29" s="24">
        <f t="shared" si="8"/>
        <v>-7.9460696447886114E-3</v>
      </c>
      <c r="AK29" s="24"/>
      <c r="AL29" s="35">
        <f t="shared" si="1"/>
        <v>43466</v>
      </c>
      <c r="AM29" s="24">
        <f t="shared" ca="1" si="14"/>
        <v>3.6297842829204896E-3</v>
      </c>
      <c r="AN29" s="24">
        <f t="shared" si="9"/>
        <v>4.890558951526458E-3</v>
      </c>
      <c r="AO29" s="24">
        <f t="shared" si="10"/>
        <v>-4.1557602568600416E-3</v>
      </c>
      <c r="AP29" s="24">
        <f t="shared" si="11"/>
        <v>-2.5321918480436523E-3</v>
      </c>
      <c r="AQ29" s="24">
        <f t="shared" si="12"/>
        <v>1.9637890504116129E-3</v>
      </c>
      <c r="AR29" s="24">
        <f t="shared" si="13"/>
        <v>-5.24517489929055E-3</v>
      </c>
      <c r="AS29" s="24">
        <f t="shared" si="15"/>
        <v>-7.9460696447886114E-3</v>
      </c>
      <c r="AU29" s="24">
        <f t="shared" si="16"/>
        <v>-7.9460696447886114E-3</v>
      </c>
      <c r="AV29" s="24">
        <f t="shared" si="17"/>
        <v>4.890558951526458E-3</v>
      </c>
      <c r="AX29" s="35">
        <f t="shared" si="18"/>
        <v>43466</v>
      </c>
      <c r="AY29" s="24">
        <f t="shared" ca="1" si="19"/>
        <v>2.4338527839715685E-3</v>
      </c>
      <c r="AZ29" s="24">
        <f t="shared" si="20"/>
        <v>3.2906000622616727E-3</v>
      </c>
      <c r="BA29" s="24">
        <f t="shared" si="21"/>
        <v>-2.791690092281196E-3</v>
      </c>
      <c r="BB29" s="24">
        <f t="shared" si="22"/>
        <v>-1.6822766917895526E-3</v>
      </c>
      <c r="BC29" s="24">
        <f t="shared" si="23"/>
        <v>1.3085414401872164E-3</v>
      </c>
      <c r="BD29" s="24">
        <f t="shared" si="24"/>
        <v>-3.4483618294681717E-3</v>
      </c>
      <c r="BE29" s="24">
        <f t="shared" si="25"/>
        <v>-5.2450437658211335E-3</v>
      </c>
      <c r="BG29" s="24">
        <f t="shared" si="26"/>
        <v>-5.2450437658211335E-3</v>
      </c>
      <c r="BH29" s="24">
        <f t="shared" si="27"/>
        <v>3.2906000622616727E-3</v>
      </c>
    </row>
    <row r="30" spans="2:60" x14ac:dyDescent="0.25">
      <c r="B30" s="35">
        <f>+NAC!A31</f>
        <v>43497</v>
      </c>
      <c r="C30" s="48">
        <f ca="1">+NAC_d!DD31</f>
        <v>0.51336946415703966</v>
      </c>
      <c r="D30" s="48">
        <f ca="1">+NAC_d!CT31</f>
        <v>0.52458926087005309</v>
      </c>
      <c r="E30" s="48">
        <f ca="1">+NAC_d!DC31</f>
        <v>0.50659168661945242</v>
      </c>
      <c r="F30" s="24">
        <f t="shared" ca="1" si="2"/>
        <v>1.7997574250600668E-2</v>
      </c>
      <c r="H30" s="24">
        <f>+GBA_d!$AM58</f>
        <v>0.50254410708670294</v>
      </c>
      <c r="I30" s="24">
        <f>+GBA_d!$AD58</f>
        <v>0.51502585460797601</v>
      </c>
      <c r="J30" s="24">
        <f>+GBA_d!$AM58</f>
        <v>0.50254410708670294</v>
      </c>
      <c r="K30" s="24">
        <f t="shared" si="3"/>
        <v>1.2481747521273068E-2</v>
      </c>
      <c r="M30" s="24">
        <f>+PAM_d!$AM58</f>
        <v>0.50174769618150949</v>
      </c>
      <c r="N30" s="24">
        <f>+PAM_d!$AD58</f>
        <v>0.51123359215276065</v>
      </c>
      <c r="O30" s="24">
        <f>+PAM_d!$AM58</f>
        <v>0.50174769618150949</v>
      </c>
      <c r="P30" s="24">
        <f t="shared" si="4"/>
        <v>9.485895971251157E-3</v>
      </c>
      <c r="R30" s="24">
        <f>+NOA_d!$AM58</f>
        <v>0.52340006791638105</v>
      </c>
      <c r="S30" s="24">
        <f>+NOA_d!$AD58</f>
        <v>0.5431391317033063</v>
      </c>
      <c r="T30" s="24">
        <f>+NOA_d!$AM58</f>
        <v>0.52340006791638105</v>
      </c>
      <c r="U30" s="24">
        <f t="shared" si="5"/>
        <v>1.9739063786925248E-2</v>
      </c>
      <c r="W30" s="24">
        <f>+NEA_d!$AM58</f>
        <v>0.53443330482968499</v>
      </c>
      <c r="X30" s="24">
        <f>+NEA_d!$AD58</f>
        <v>0.54198966187671305</v>
      </c>
      <c r="Y30" s="24">
        <f>+NEA_d!$AM58</f>
        <v>0.53443330482968499</v>
      </c>
      <c r="Z30" s="24">
        <f t="shared" si="6"/>
        <v>7.5563570470280617E-3</v>
      </c>
      <c r="AB30" s="24">
        <f>+CUY_d!$AM58</f>
        <v>0.52853281817636288</v>
      </c>
      <c r="AC30" s="24">
        <f>+CUY_d!$AD58</f>
        <v>0.54111695566669105</v>
      </c>
      <c r="AD30" s="24">
        <f>+CUY_d!$AM58</f>
        <v>0.52853281817636288</v>
      </c>
      <c r="AE30" s="24">
        <f t="shared" si="7"/>
        <v>1.2584137490328162E-2</v>
      </c>
      <c r="AG30" s="24">
        <f>+PAT_d!$AM58</f>
        <v>0.52965964854517877</v>
      </c>
      <c r="AH30" s="24">
        <f>+PAT_d!$AD58</f>
        <v>0.52813982642864188</v>
      </c>
      <c r="AI30" s="24">
        <f>+PAT_d!$AM58</f>
        <v>0.52965964854517877</v>
      </c>
      <c r="AJ30" s="24">
        <f t="shared" si="8"/>
        <v>-1.5198221165368953E-3</v>
      </c>
      <c r="AK30" s="24"/>
      <c r="AL30" s="35">
        <f t="shared" si="1"/>
        <v>43497</v>
      </c>
      <c r="AM30" s="24">
        <f t="shared" ca="1" si="14"/>
        <v>1.7997574250600668E-2</v>
      </c>
      <c r="AN30" s="24">
        <f t="shared" si="9"/>
        <v>1.2481747521273068E-2</v>
      </c>
      <c r="AO30" s="24">
        <f t="shared" si="10"/>
        <v>9.485895971251157E-3</v>
      </c>
      <c r="AP30" s="24">
        <f t="shared" si="11"/>
        <v>1.9739063786925248E-2</v>
      </c>
      <c r="AQ30" s="24">
        <f t="shared" si="12"/>
        <v>7.5563570470280617E-3</v>
      </c>
      <c r="AR30" s="24">
        <f t="shared" si="13"/>
        <v>1.2584137490328162E-2</v>
      </c>
      <c r="AS30" s="24">
        <f t="shared" si="15"/>
        <v>-1.5198221165368953E-3</v>
      </c>
      <c r="AU30" s="24">
        <f t="shared" si="16"/>
        <v>-1.5198221165368953E-3</v>
      </c>
      <c r="AV30" s="24">
        <f t="shared" si="17"/>
        <v>1.9739063786925248E-2</v>
      </c>
      <c r="AX30" s="35">
        <f t="shared" si="18"/>
        <v>43497</v>
      </c>
      <c r="AY30" s="24">
        <f t="shared" ca="1" si="19"/>
        <v>1.1945887137466027E-2</v>
      </c>
      <c r="AZ30" s="24">
        <f t="shared" si="20"/>
        <v>8.3070756208774021E-3</v>
      </c>
      <c r="BA30" s="24">
        <f t="shared" si="21"/>
        <v>6.3165710161372512E-3</v>
      </c>
      <c r="BB30" s="24">
        <f t="shared" si="22"/>
        <v>1.2957242291529614E-2</v>
      </c>
      <c r="BC30" s="24">
        <f t="shared" si="23"/>
        <v>4.9245262229671294E-3</v>
      </c>
      <c r="BD30" s="24">
        <f t="shared" si="24"/>
        <v>8.2328212653894894E-3</v>
      </c>
      <c r="BE30" s="24">
        <f t="shared" si="25"/>
        <v>-9.9356880988676899E-4</v>
      </c>
      <c r="BG30" s="24">
        <f t="shared" si="26"/>
        <v>-9.9356880988676899E-4</v>
      </c>
      <c r="BH30" s="24">
        <f t="shared" si="27"/>
        <v>1.2957242291529614E-2</v>
      </c>
    </row>
    <row r="31" spans="2:60" x14ac:dyDescent="0.25">
      <c r="B31" s="35">
        <f>+NAC!A32</f>
        <v>43525</v>
      </c>
      <c r="C31" s="48">
        <f ca="1">+NAC_d!DD32</f>
        <v>0.54737675047613688</v>
      </c>
      <c r="D31" s="48">
        <f ca="1">+NAC_d!CT32</f>
        <v>0.56294410866165645</v>
      </c>
      <c r="E31" s="48">
        <f ca="1">+NAC_d!DC32</f>
        <v>0.53643119035731579</v>
      </c>
      <c r="F31" s="24">
        <f t="shared" ca="1" si="2"/>
        <v>2.651291830434066E-2</v>
      </c>
      <c r="H31" s="24">
        <f>+GBA_d!$AM59</f>
        <v>0.53322337385170848</v>
      </c>
      <c r="I31" s="24">
        <f>+GBA_d!$AD59</f>
        <v>0.55453016782080033</v>
      </c>
      <c r="J31" s="24">
        <f>+GBA_d!$AM59</f>
        <v>0.53322337385170848</v>
      </c>
      <c r="K31" s="24">
        <f t="shared" si="3"/>
        <v>2.1306793969091853E-2</v>
      </c>
      <c r="M31" s="24">
        <f>+PAM_d!$AM59</f>
        <v>0.53692483249814149</v>
      </c>
      <c r="N31" s="24">
        <f>+PAM_d!$AD59</f>
        <v>0.55257730932388816</v>
      </c>
      <c r="O31" s="24">
        <f>+PAM_d!$AM59</f>
        <v>0.53692483249814149</v>
      </c>
      <c r="P31" s="24">
        <f t="shared" si="4"/>
        <v>1.5652476825746664E-2</v>
      </c>
      <c r="R31" s="24">
        <f>+NOA_d!$AM59</f>
        <v>0.54202645705412955</v>
      </c>
      <c r="S31" s="24">
        <f>+NOA_d!$AD59</f>
        <v>0.57229406323712406</v>
      </c>
      <c r="T31" s="24">
        <f>+NOA_d!$AM59</f>
        <v>0.54202645705412955</v>
      </c>
      <c r="U31" s="24">
        <f t="shared" si="5"/>
        <v>3.0267606182994511E-2</v>
      </c>
      <c r="W31" s="24">
        <f>+NEA_d!$AM59</f>
        <v>0.57059307643889867</v>
      </c>
      <c r="X31" s="24">
        <f>+NEA_d!$AD59</f>
        <v>0.58679188295171958</v>
      </c>
      <c r="Y31" s="24">
        <f>+NEA_d!$AM59</f>
        <v>0.57059307643889867</v>
      </c>
      <c r="Z31" s="24">
        <f t="shared" si="6"/>
        <v>1.6198806512820907E-2</v>
      </c>
      <c r="AB31" s="24">
        <f>+CUY_d!$AM59</f>
        <v>0.55976414914538619</v>
      </c>
      <c r="AC31" s="24">
        <f>+CUY_d!$AD59</f>
        <v>0.57979407838070385</v>
      </c>
      <c r="AD31" s="24">
        <f>+CUY_d!$AM59</f>
        <v>0.55976414914538619</v>
      </c>
      <c r="AE31" s="24">
        <f t="shared" si="7"/>
        <v>2.0029929235317656E-2</v>
      </c>
      <c r="AG31" s="24">
        <f>+PAT_d!$AM59</f>
        <v>0.53964447680390681</v>
      </c>
      <c r="AH31" s="24">
        <f>+PAT_d!$AD59</f>
        <v>0.54802030442852767</v>
      </c>
      <c r="AI31" s="24">
        <f>+PAT_d!$AM59</f>
        <v>0.53964447680390681</v>
      </c>
      <c r="AJ31" s="24">
        <f t="shared" si="8"/>
        <v>8.3758276246208574E-3</v>
      </c>
      <c r="AK31" s="24"/>
      <c r="AL31" s="35">
        <f t="shared" si="1"/>
        <v>43525</v>
      </c>
      <c r="AM31" s="24">
        <f t="shared" ca="1" si="14"/>
        <v>2.651291830434066E-2</v>
      </c>
      <c r="AN31" s="24">
        <f t="shared" si="9"/>
        <v>2.1306793969091853E-2</v>
      </c>
      <c r="AO31" s="24">
        <f t="shared" si="10"/>
        <v>1.5652476825746664E-2</v>
      </c>
      <c r="AP31" s="24">
        <f t="shared" si="11"/>
        <v>3.0267606182994511E-2</v>
      </c>
      <c r="AQ31" s="24">
        <f t="shared" si="12"/>
        <v>1.6198806512820907E-2</v>
      </c>
      <c r="AR31" s="24">
        <f t="shared" si="13"/>
        <v>2.0029929235317656E-2</v>
      </c>
      <c r="AS31" s="24">
        <f t="shared" si="15"/>
        <v>8.3758276246208574E-3</v>
      </c>
      <c r="AU31" s="24">
        <f t="shared" si="16"/>
        <v>8.3758276246208574E-3</v>
      </c>
      <c r="AV31" s="24">
        <f t="shared" si="17"/>
        <v>3.0267606182994511E-2</v>
      </c>
      <c r="AX31" s="35">
        <f t="shared" si="18"/>
        <v>43525</v>
      </c>
      <c r="AY31" s="24">
        <f t="shared" ca="1" si="19"/>
        <v>1.7256170319072117E-2</v>
      </c>
      <c r="AZ31" s="24">
        <f t="shared" si="20"/>
        <v>1.3896731769465376E-2</v>
      </c>
      <c r="BA31" s="24">
        <f t="shared" si="21"/>
        <v>1.0184282597806016E-2</v>
      </c>
      <c r="BB31" s="24">
        <f t="shared" si="22"/>
        <v>1.9628461006315989E-2</v>
      </c>
      <c r="BC31" s="24">
        <f t="shared" si="23"/>
        <v>1.0313815052304554E-2</v>
      </c>
      <c r="BD31" s="24">
        <f t="shared" si="24"/>
        <v>1.2841639709626707E-2</v>
      </c>
      <c r="BE31" s="24">
        <f t="shared" si="25"/>
        <v>5.4401050052852451E-3</v>
      </c>
      <c r="BG31" s="24">
        <f t="shared" si="26"/>
        <v>5.4401050052852451E-3</v>
      </c>
      <c r="BH31" s="24">
        <f t="shared" si="27"/>
        <v>1.9628461006315989E-2</v>
      </c>
    </row>
    <row r="32" spans="2:60" x14ac:dyDescent="0.25">
      <c r="B32" s="35">
        <f>+NAC!A33</f>
        <v>43556</v>
      </c>
      <c r="C32" s="48">
        <f ca="1">+NAC_d!DD33</f>
        <v>0.55792405200155559</v>
      </c>
      <c r="D32" s="48">
        <f ca="1">+NAC_d!CT33</f>
        <v>0.57298692180583899</v>
      </c>
      <c r="E32" s="48">
        <f ca="1">+NAC_d!DC33</f>
        <v>0.5479571474006848</v>
      </c>
      <c r="F32" s="24">
        <f t="shared" ca="1" si="2"/>
        <v>2.5029774405154193E-2</v>
      </c>
      <c r="H32" s="24">
        <f>+GBA_d!$AM60</f>
        <v>0.54474531966202155</v>
      </c>
      <c r="I32" s="24">
        <f>+GBA_d!$AD60</f>
        <v>0.56483615416746558</v>
      </c>
      <c r="J32" s="24">
        <f>+GBA_d!$AM60</f>
        <v>0.54474531966202155</v>
      </c>
      <c r="K32" s="24">
        <f t="shared" si="3"/>
        <v>2.0090834505444022E-2</v>
      </c>
      <c r="M32" s="24">
        <f>+PAM_d!$AM60</f>
        <v>0.54942998621034089</v>
      </c>
      <c r="N32" s="24">
        <f>+PAM_d!$AD60</f>
        <v>0.56321832608168054</v>
      </c>
      <c r="O32" s="24">
        <f>+PAM_d!$AM60</f>
        <v>0.54942998621034089</v>
      </c>
      <c r="P32" s="24">
        <f t="shared" si="4"/>
        <v>1.378833987133965E-2</v>
      </c>
      <c r="R32" s="24">
        <f>+NOA_d!$AM60</f>
        <v>0.55471561078025089</v>
      </c>
      <c r="S32" s="24">
        <f>+NOA_d!$AD60</f>
        <v>0.58362731584758287</v>
      </c>
      <c r="T32" s="24">
        <f>+NOA_d!$AM60</f>
        <v>0.55471561078025089</v>
      </c>
      <c r="U32" s="24">
        <f t="shared" si="5"/>
        <v>2.8911705067331983E-2</v>
      </c>
      <c r="W32" s="24">
        <f>+NEA_d!$AM60</f>
        <v>0.58496586368876202</v>
      </c>
      <c r="X32" s="24">
        <f>+NEA_d!$AD60</f>
        <v>0.59864201667174877</v>
      </c>
      <c r="Y32" s="24">
        <f>+NEA_d!$AM60</f>
        <v>0.58496586368876202</v>
      </c>
      <c r="Z32" s="24">
        <f t="shared" si="6"/>
        <v>1.3676152982986745E-2</v>
      </c>
      <c r="AB32" s="24">
        <f>+CUY_d!$AM60</f>
        <v>0.5600897759222998</v>
      </c>
      <c r="AC32" s="24">
        <f>+CUY_d!$AD60</f>
        <v>0.58084496581135081</v>
      </c>
      <c r="AD32" s="24">
        <f>+CUY_d!$AM60</f>
        <v>0.5600897759222998</v>
      </c>
      <c r="AE32" s="24">
        <f t="shared" si="7"/>
        <v>2.0755189889051007E-2</v>
      </c>
      <c r="AG32" s="24">
        <f>+PAT_d!$AM60</f>
        <v>0.55195146575311682</v>
      </c>
      <c r="AH32" s="24">
        <f>+PAT_d!$AD60</f>
        <v>0.555552403416953</v>
      </c>
      <c r="AI32" s="24">
        <f>+PAT_d!$AM60</f>
        <v>0.55195146575311682</v>
      </c>
      <c r="AJ32" s="24">
        <f t="shared" si="8"/>
        <v>3.600937663836179E-3</v>
      </c>
      <c r="AK32" s="24"/>
      <c r="AL32" s="35">
        <f t="shared" si="1"/>
        <v>43556</v>
      </c>
      <c r="AM32" s="24">
        <f t="shared" ca="1" si="14"/>
        <v>2.5029774405154193E-2</v>
      </c>
      <c r="AN32" s="24">
        <f t="shared" si="9"/>
        <v>2.0090834505444022E-2</v>
      </c>
      <c r="AO32" s="24">
        <f t="shared" si="10"/>
        <v>1.378833987133965E-2</v>
      </c>
      <c r="AP32" s="24">
        <f t="shared" si="11"/>
        <v>2.8911705067331983E-2</v>
      </c>
      <c r="AQ32" s="24">
        <f t="shared" si="12"/>
        <v>1.3676152982986745E-2</v>
      </c>
      <c r="AR32" s="24">
        <f t="shared" si="13"/>
        <v>2.0755189889051007E-2</v>
      </c>
      <c r="AS32" s="24">
        <f t="shared" si="15"/>
        <v>3.600937663836179E-3</v>
      </c>
      <c r="AU32" s="24">
        <f t="shared" si="16"/>
        <v>3.600937663836179E-3</v>
      </c>
      <c r="AV32" s="24">
        <f t="shared" si="17"/>
        <v>2.8911705067331983E-2</v>
      </c>
      <c r="AX32" s="35">
        <f t="shared" si="18"/>
        <v>43556</v>
      </c>
      <c r="AY32" s="24">
        <f t="shared" ca="1" si="19"/>
        <v>1.6169552527460995E-2</v>
      </c>
      <c r="AZ32" s="24">
        <f t="shared" si="20"/>
        <v>1.300592029619474E-2</v>
      </c>
      <c r="BA32" s="24">
        <f t="shared" si="21"/>
        <v>8.898975748535598E-3</v>
      </c>
      <c r="BB32" s="24">
        <f t="shared" si="22"/>
        <v>1.8596137368700028E-2</v>
      </c>
      <c r="BC32" s="24">
        <f t="shared" si="23"/>
        <v>8.6286735230736156E-3</v>
      </c>
      <c r="BD32" s="24">
        <f t="shared" si="24"/>
        <v>1.3303843284775629E-2</v>
      </c>
      <c r="BE32" s="24">
        <f t="shared" si="25"/>
        <v>2.3202643531694545E-3</v>
      </c>
      <c r="BG32" s="24">
        <f t="shared" si="26"/>
        <v>2.3202643531694545E-3</v>
      </c>
      <c r="BH32" s="24">
        <f t="shared" si="27"/>
        <v>1.8596137368700028E-2</v>
      </c>
    </row>
    <row r="33" spans="2:60" x14ac:dyDescent="0.25">
      <c r="B33" s="35">
        <f>+NAC!A34</f>
        <v>43586</v>
      </c>
      <c r="C33" s="48">
        <f ca="1">+NAC_d!DD34</f>
        <v>0.57340462208444376</v>
      </c>
      <c r="D33" s="48">
        <f ca="1">+NAC_d!CT34</f>
        <v>0.58356401597760166</v>
      </c>
      <c r="E33" s="48">
        <f ca="1">+NAC_d!DC34</f>
        <v>0.56651384657301573</v>
      </c>
      <c r="F33" s="24">
        <f t="shared" ca="1" si="2"/>
        <v>1.7050169404585924E-2</v>
      </c>
      <c r="H33" s="24">
        <f>+GBA_d!$AM61</f>
        <v>0.56446678029598396</v>
      </c>
      <c r="I33" s="24">
        <f>+GBA_d!$AD61</f>
        <v>0.57560264869049527</v>
      </c>
      <c r="J33" s="24">
        <f>+GBA_d!$AM61</f>
        <v>0.56446678029598396</v>
      </c>
      <c r="K33" s="24">
        <f t="shared" si="3"/>
        <v>1.1135868394511306E-2</v>
      </c>
      <c r="M33" s="24">
        <f>+PAM_d!$AM61</f>
        <v>0.56284587350195525</v>
      </c>
      <c r="N33" s="24">
        <f>+PAM_d!$AD61</f>
        <v>0.57026301922830047</v>
      </c>
      <c r="O33" s="24">
        <f>+PAM_d!$AM61</f>
        <v>0.56284587350195525</v>
      </c>
      <c r="P33" s="24">
        <f t="shared" si="4"/>
        <v>7.4171457263452201E-3</v>
      </c>
      <c r="R33" s="24">
        <f>+NOA_d!$AM61</f>
        <v>0.58904320972729551</v>
      </c>
      <c r="S33" s="24">
        <f>+NOA_d!$AD61</f>
        <v>0.60414738068200524</v>
      </c>
      <c r="T33" s="24">
        <f>+NOA_d!$AM61</f>
        <v>0.58904320972729551</v>
      </c>
      <c r="U33" s="24">
        <f t="shared" si="5"/>
        <v>1.5104170954709728E-2</v>
      </c>
      <c r="W33" s="24">
        <f>+NEA_d!$AM61</f>
        <v>0.59111011966532234</v>
      </c>
      <c r="X33" s="24">
        <f>+NEA_d!$AD61</f>
        <v>0.59949264353114939</v>
      </c>
      <c r="Y33" s="24">
        <f>+NEA_d!$AM61</f>
        <v>0.59111011966532234</v>
      </c>
      <c r="Z33" s="24">
        <f t="shared" si="6"/>
        <v>8.3825238658270518E-3</v>
      </c>
      <c r="AB33" s="24">
        <f>+CUY_d!$AM61</f>
        <v>0.5787180232667497</v>
      </c>
      <c r="AC33" s="24">
        <f>+CUY_d!$AD61</f>
        <v>0.59425981590826527</v>
      </c>
      <c r="AD33" s="24">
        <f>+CUY_d!$AM61</f>
        <v>0.5787180232667497</v>
      </c>
      <c r="AE33" s="24">
        <f t="shared" si="7"/>
        <v>1.5541792641515562E-2</v>
      </c>
      <c r="AG33" s="24">
        <f>+PAT_d!$AM61</f>
        <v>0.57474851962001838</v>
      </c>
      <c r="AH33" s="24">
        <f>+PAT_d!$AD61</f>
        <v>0.57928771126678757</v>
      </c>
      <c r="AI33" s="24">
        <f>+PAT_d!$AM61</f>
        <v>0.57474851962001838</v>
      </c>
      <c r="AJ33" s="24">
        <f t="shared" si="8"/>
        <v>4.5391916467691917E-3</v>
      </c>
      <c r="AK33" s="24"/>
      <c r="AL33" s="35">
        <f t="shared" si="1"/>
        <v>43586</v>
      </c>
      <c r="AM33" s="24">
        <f t="shared" ca="1" si="14"/>
        <v>1.7050169404585924E-2</v>
      </c>
      <c r="AN33" s="24">
        <f t="shared" si="9"/>
        <v>1.1135868394511306E-2</v>
      </c>
      <c r="AO33" s="24">
        <f t="shared" si="10"/>
        <v>7.4171457263452201E-3</v>
      </c>
      <c r="AP33" s="24">
        <f t="shared" si="11"/>
        <v>1.5104170954709728E-2</v>
      </c>
      <c r="AQ33" s="24">
        <f t="shared" si="12"/>
        <v>8.3825238658270518E-3</v>
      </c>
      <c r="AR33" s="24">
        <f t="shared" si="13"/>
        <v>1.5541792641515562E-2</v>
      </c>
      <c r="AS33" s="24">
        <f t="shared" si="15"/>
        <v>4.5391916467691917E-3</v>
      </c>
      <c r="AU33" s="24">
        <f t="shared" si="16"/>
        <v>4.5391916467691917E-3</v>
      </c>
      <c r="AV33" s="24">
        <f t="shared" si="17"/>
        <v>1.5541792641515562E-2</v>
      </c>
      <c r="AX33" s="35">
        <f t="shared" si="18"/>
        <v>43586</v>
      </c>
      <c r="AY33" s="24">
        <f t="shared" ca="1" si="19"/>
        <v>1.0884148545437844E-2</v>
      </c>
      <c r="AZ33" s="24">
        <f t="shared" si="20"/>
        <v>7.1179960704594869E-3</v>
      </c>
      <c r="BA33" s="24">
        <f t="shared" si="21"/>
        <v>4.7459227119595049E-3</v>
      </c>
      <c r="BB33" s="24">
        <f t="shared" si="22"/>
        <v>9.5051983874634427E-3</v>
      </c>
      <c r="BC33" s="24">
        <f t="shared" si="23"/>
        <v>5.2683492878482507E-3</v>
      </c>
      <c r="BD33" s="24">
        <f t="shared" si="24"/>
        <v>9.8445652817440443E-3</v>
      </c>
      <c r="BE33" s="24">
        <f t="shared" si="25"/>
        <v>2.8824866892807055E-3</v>
      </c>
      <c r="BG33" s="24">
        <f t="shared" si="26"/>
        <v>2.8824866892807055E-3</v>
      </c>
      <c r="BH33" s="24">
        <f t="shared" si="27"/>
        <v>9.8445652817440443E-3</v>
      </c>
    </row>
    <row r="34" spans="2:60" x14ac:dyDescent="0.25">
      <c r="B34" s="35">
        <f>+NAC!A35</f>
        <v>43617</v>
      </c>
      <c r="C34" s="48">
        <f ca="1">+NAC_d!DD35</f>
        <v>0.55837206709134768</v>
      </c>
      <c r="D34" s="48">
        <f ca="1">+NAC_d!CT35</f>
        <v>0.56800350702362934</v>
      </c>
      <c r="E34" s="48">
        <f ca="1">+NAC_d!DC35</f>
        <v>0.55151654662241079</v>
      </c>
      <c r="F34" s="24">
        <f t="shared" ca="1" si="2"/>
        <v>1.6486960401218553E-2</v>
      </c>
      <c r="H34" s="24">
        <f>+GBA_d!$AM62</f>
        <v>0.54472685595712433</v>
      </c>
      <c r="I34" s="24">
        <f>+GBA_d!$AD62</f>
        <v>0.55553046845422793</v>
      </c>
      <c r="J34" s="24">
        <f>+GBA_d!$AM62</f>
        <v>0.54472685595712433</v>
      </c>
      <c r="K34" s="24">
        <f t="shared" si="3"/>
        <v>1.0803612497103598E-2</v>
      </c>
      <c r="M34" s="24">
        <f>+PAM_d!$AM62</f>
        <v>0.55309833248404816</v>
      </c>
      <c r="N34" s="24">
        <f>+PAM_d!$AD62</f>
        <v>0.55374067106420477</v>
      </c>
      <c r="O34" s="24">
        <f>+PAM_d!$AM62</f>
        <v>0.55309833248404816</v>
      </c>
      <c r="P34" s="24">
        <f t="shared" si="4"/>
        <v>6.423385801566095E-4</v>
      </c>
      <c r="R34" s="24">
        <f>+NOA_d!$AM62</f>
        <v>0.58416473849008543</v>
      </c>
      <c r="S34" s="24">
        <f>+NOA_d!$AD62</f>
        <v>0.58870104365586418</v>
      </c>
      <c r="T34" s="24">
        <f>+NOA_d!$AM62</f>
        <v>0.58416473849008543</v>
      </c>
      <c r="U34" s="24">
        <f t="shared" si="5"/>
        <v>4.5363051657787423E-3</v>
      </c>
      <c r="W34" s="24">
        <f>+NEA_d!$AM62</f>
        <v>0.58801481117935772</v>
      </c>
      <c r="X34" s="24">
        <f>+NEA_d!$AD62</f>
        <v>0.59532304640551659</v>
      </c>
      <c r="Y34" s="24">
        <f>+NEA_d!$AM62</f>
        <v>0.58801481117935772</v>
      </c>
      <c r="Z34" s="24">
        <f t="shared" si="6"/>
        <v>7.3082352261588657E-3</v>
      </c>
      <c r="AB34" s="24">
        <f>+CUY_d!$AM62</f>
        <v>0.5648078080682748</v>
      </c>
      <c r="AC34" s="24">
        <f>+CUY_d!$AD62</f>
        <v>0.57405875699378472</v>
      </c>
      <c r="AD34" s="24">
        <f>+CUY_d!$AM62</f>
        <v>0.5648078080682748</v>
      </c>
      <c r="AE34" s="24">
        <f t="shared" si="7"/>
        <v>9.2509489255099275E-3</v>
      </c>
      <c r="AG34" s="24">
        <f>+PAT_d!$AM62</f>
        <v>0.56834112094515055</v>
      </c>
      <c r="AH34" s="24">
        <f>+PAT_d!$AD62</f>
        <v>0.57522084292021813</v>
      </c>
      <c r="AI34" s="24">
        <f>+PAT_d!$AM62</f>
        <v>0.56834112094515055</v>
      </c>
      <c r="AJ34" s="24">
        <f t="shared" si="8"/>
        <v>6.8797219750675875E-3</v>
      </c>
      <c r="AK34" s="24"/>
      <c r="AL34" s="35">
        <f t="shared" si="1"/>
        <v>43617</v>
      </c>
      <c r="AM34" s="24">
        <f t="shared" ca="1" si="14"/>
        <v>1.6486960401218553E-2</v>
      </c>
      <c r="AN34" s="24">
        <f t="shared" si="9"/>
        <v>1.0803612497103598E-2</v>
      </c>
      <c r="AO34" s="24">
        <f t="shared" si="10"/>
        <v>6.423385801566095E-4</v>
      </c>
      <c r="AP34" s="24">
        <f t="shared" si="11"/>
        <v>4.5363051657787423E-3</v>
      </c>
      <c r="AQ34" s="24">
        <f t="shared" si="12"/>
        <v>7.3082352261588657E-3</v>
      </c>
      <c r="AR34" s="24">
        <f t="shared" si="13"/>
        <v>9.2509489255099275E-3</v>
      </c>
      <c r="AS34" s="24">
        <f t="shared" si="15"/>
        <v>6.8797219750675875E-3</v>
      </c>
      <c r="AU34" s="24">
        <f t="shared" si="16"/>
        <v>6.423385801566095E-4</v>
      </c>
      <c r="AV34" s="24">
        <f t="shared" si="17"/>
        <v>1.0803612497103598E-2</v>
      </c>
      <c r="AX34" s="35">
        <f t="shared" si="18"/>
        <v>43617</v>
      </c>
      <c r="AY34" s="24">
        <f t="shared" ca="1" si="19"/>
        <v>1.0626351640986353E-2</v>
      </c>
      <c r="AZ34" s="24">
        <f t="shared" si="20"/>
        <v>6.9938659093291555E-3</v>
      </c>
      <c r="BA34" s="24">
        <f t="shared" si="21"/>
        <v>4.1358526161650033E-4</v>
      </c>
      <c r="BB34" s="24">
        <f t="shared" si="22"/>
        <v>2.8635312070526275E-3</v>
      </c>
      <c r="BC34" s="24">
        <f t="shared" si="23"/>
        <v>4.6021203169581693E-3</v>
      </c>
      <c r="BD34" s="24">
        <f t="shared" si="24"/>
        <v>5.9118754889970759E-3</v>
      </c>
      <c r="BE34" s="24">
        <f t="shared" si="25"/>
        <v>4.3866234731648746E-3</v>
      </c>
      <c r="BG34" s="24">
        <f t="shared" si="26"/>
        <v>4.1358526161650033E-4</v>
      </c>
      <c r="BH34" s="24">
        <f t="shared" si="27"/>
        <v>6.9938659093291555E-3</v>
      </c>
    </row>
    <row r="35" spans="2:60" x14ac:dyDescent="0.25">
      <c r="B35" s="35">
        <f>+NAC!A36</f>
        <v>43647</v>
      </c>
      <c r="C35" s="48">
        <f ca="1">+NAC_d!DD36</f>
        <v>0.54486712712454466</v>
      </c>
      <c r="D35" s="48">
        <f ca="1">+NAC_d!CT36</f>
        <v>0.55061035656298141</v>
      </c>
      <c r="E35" s="48">
        <f ca="1">+NAC_d!DC36</f>
        <v>0.53987263014923559</v>
      </c>
      <c r="F35" s="24">
        <f t="shared" ca="1" si="2"/>
        <v>1.0737726413745818E-2</v>
      </c>
      <c r="H35" s="24">
        <f>+GBA_d!$AM63</f>
        <v>0.53556384978768778</v>
      </c>
      <c r="I35" s="24">
        <f>+GBA_d!$AD63</f>
        <v>0.54503744793719067</v>
      </c>
      <c r="J35" s="24">
        <f>+GBA_d!$AM63</f>
        <v>0.53556384978768778</v>
      </c>
      <c r="K35" s="24">
        <f t="shared" si="3"/>
        <v>9.473598149502882E-3</v>
      </c>
      <c r="M35" s="24">
        <f>+PAM_d!$AM63</f>
        <v>0.53712414003917308</v>
      </c>
      <c r="N35" s="24">
        <f>+PAM_d!$AD63</f>
        <v>0.53639750940493847</v>
      </c>
      <c r="O35" s="24">
        <f>+PAM_d!$AM63</f>
        <v>0.53712414003917308</v>
      </c>
      <c r="P35" s="24">
        <f t="shared" si="4"/>
        <v>-7.2663063423461516E-4</v>
      </c>
      <c r="R35" s="24">
        <f>+NOA_d!$AM63</f>
        <v>0.56512706973166416</v>
      </c>
      <c r="S35" s="24">
        <f>+NOA_d!$AD63</f>
        <v>0.56292241245431196</v>
      </c>
      <c r="T35" s="24">
        <f>+NOA_d!$AM63</f>
        <v>0.56512706973166416</v>
      </c>
      <c r="U35" s="24">
        <f t="shared" si="5"/>
        <v>-2.2046572773521955E-3</v>
      </c>
      <c r="W35" s="24">
        <f>+NEA_d!$AM63</f>
        <v>0.56001766706306721</v>
      </c>
      <c r="X35" s="24">
        <f>+NEA_d!$AD63</f>
        <v>0.57091776333293098</v>
      </c>
      <c r="Y35" s="24">
        <f>+NEA_d!$AM63</f>
        <v>0.56001766706306721</v>
      </c>
      <c r="Z35" s="24">
        <f t="shared" si="6"/>
        <v>1.0900096269863768E-2</v>
      </c>
      <c r="AB35" s="24">
        <f>+CUY_d!$AM63</f>
        <v>0.55547235327027211</v>
      </c>
      <c r="AC35" s="24">
        <f>+CUY_d!$AD63</f>
        <v>0.55631218562984186</v>
      </c>
      <c r="AD35" s="24">
        <f>+CUY_d!$AM63</f>
        <v>0.55547235327027211</v>
      </c>
      <c r="AE35" s="24">
        <f t="shared" si="7"/>
        <v>8.3983235956974767E-4</v>
      </c>
      <c r="AG35" s="24">
        <f>+PAT_d!$AM63</f>
        <v>0.55801127758367941</v>
      </c>
      <c r="AH35" s="24">
        <f>+PAT_d!$AD63</f>
        <v>0.56550930904341534</v>
      </c>
      <c r="AI35" s="24">
        <f>+PAT_d!$AM63</f>
        <v>0.55801127758367941</v>
      </c>
      <c r="AJ35" s="24">
        <f t="shared" si="8"/>
        <v>7.4980314597359321E-3</v>
      </c>
      <c r="AK35" s="24"/>
      <c r="AL35" s="35">
        <f t="shared" si="1"/>
        <v>43647</v>
      </c>
      <c r="AM35" s="24">
        <f t="shared" ca="1" si="14"/>
        <v>1.0737726413745818E-2</v>
      </c>
      <c r="AN35" s="24">
        <f t="shared" si="9"/>
        <v>9.473598149502882E-3</v>
      </c>
      <c r="AO35" s="24">
        <f t="shared" si="10"/>
        <v>-7.2663063423461516E-4</v>
      </c>
      <c r="AP35" s="24">
        <f t="shared" si="11"/>
        <v>-2.2046572773521955E-3</v>
      </c>
      <c r="AQ35" s="24">
        <f t="shared" si="12"/>
        <v>1.0900096269863768E-2</v>
      </c>
      <c r="AR35" s="24">
        <f t="shared" si="13"/>
        <v>8.3983235956974767E-4</v>
      </c>
      <c r="AS35" s="24">
        <f t="shared" si="15"/>
        <v>7.4980314597359321E-3</v>
      </c>
      <c r="AU35" s="24">
        <f t="shared" si="16"/>
        <v>-2.2046572773521955E-3</v>
      </c>
      <c r="AV35" s="24">
        <f t="shared" si="17"/>
        <v>1.0900096269863768E-2</v>
      </c>
      <c r="AX35" s="35">
        <f t="shared" si="18"/>
        <v>43647</v>
      </c>
      <c r="AY35" s="24">
        <f t="shared" ca="1" si="19"/>
        <v>6.9731263505250496E-3</v>
      </c>
      <c r="AZ35" s="24">
        <f t="shared" si="20"/>
        <v>6.1694589585530313E-3</v>
      </c>
      <c r="BA35" s="24">
        <f t="shared" si="21"/>
        <v>-4.7272085273220021E-4</v>
      </c>
      <c r="BB35" s="24">
        <f t="shared" si="22"/>
        <v>-1.4086123229152259E-3</v>
      </c>
      <c r="BC35" s="24">
        <f t="shared" si="23"/>
        <v>6.9871620687376179E-3</v>
      </c>
      <c r="BD35" s="24">
        <f t="shared" si="24"/>
        <v>5.3992111001144316E-4</v>
      </c>
      <c r="BE35" s="24">
        <f t="shared" si="25"/>
        <v>4.8125655876924966E-3</v>
      </c>
      <c r="BG35" s="24">
        <f t="shared" si="26"/>
        <v>-1.4086123229152259E-3</v>
      </c>
      <c r="BH35" s="24">
        <f t="shared" si="27"/>
        <v>6.9871620687376179E-3</v>
      </c>
    </row>
    <row r="36" spans="2:60" x14ac:dyDescent="0.25">
      <c r="B36" s="35">
        <f>+NAC!A37</f>
        <v>43678</v>
      </c>
      <c r="C36" s="48">
        <f ca="1">+NAC_d!DD37</f>
        <v>0.54591934689180888</v>
      </c>
      <c r="D36" s="48">
        <f ca="1">+NAC_d!CT37</f>
        <v>0.55224603155593677</v>
      </c>
      <c r="E36" s="48">
        <f ca="1">+NAC_d!DC37</f>
        <v>0.54205108291756221</v>
      </c>
      <c r="F36" s="24">
        <f t="shared" ca="1" si="2"/>
        <v>1.0194948638374557E-2</v>
      </c>
      <c r="H36" s="24">
        <f>+GBA_d!$AM64</f>
        <v>0.5354990897138403</v>
      </c>
      <c r="I36" s="24">
        <f>+GBA_d!$AD64</f>
        <v>0.54117721154626808</v>
      </c>
      <c r="J36" s="24">
        <f>+GBA_d!$AM64</f>
        <v>0.5354990897138403</v>
      </c>
      <c r="K36" s="24">
        <f t="shared" si="3"/>
        <v>5.6781218324277738E-3</v>
      </c>
      <c r="M36" s="24">
        <f>+PAM_d!$AM64</f>
        <v>0.539497827772218</v>
      </c>
      <c r="N36" s="24">
        <f>+PAM_d!$AD64</f>
        <v>0.53853493270427344</v>
      </c>
      <c r="O36" s="24">
        <f>+PAM_d!$AM64</f>
        <v>0.539497827772218</v>
      </c>
      <c r="P36" s="24">
        <f t="shared" si="4"/>
        <v>-9.6289506794455804E-4</v>
      </c>
      <c r="R36" s="24">
        <f>+NOA_d!$AM64</f>
        <v>0.56623485703990672</v>
      </c>
      <c r="S36" s="24">
        <f>+NOA_d!$AD64</f>
        <v>0.56377393694299327</v>
      </c>
      <c r="T36" s="24">
        <f>+NOA_d!$AM64</f>
        <v>0.56623485703990672</v>
      </c>
      <c r="U36" s="24">
        <f t="shared" si="5"/>
        <v>-2.4609200969134548E-3</v>
      </c>
      <c r="W36" s="24">
        <f>+NEA_d!$AM64</f>
        <v>0.56487184497789578</v>
      </c>
      <c r="X36" s="24">
        <f>+NEA_d!$AD64</f>
        <v>0.57628102273239712</v>
      </c>
      <c r="Y36" s="24">
        <f>+NEA_d!$AM64</f>
        <v>0.56487184497789578</v>
      </c>
      <c r="Z36" s="24">
        <f t="shared" si="6"/>
        <v>1.1409177754501343E-2</v>
      </c>
      <c r="AB36" s="24">
        <f>+CUY_d!$AM64</f>
        <v>0.56868001540850877</v>
      </c>
      <c r="AC36" s="24">
        <f>+CUY_d!$AD64</f>
        <v>0.57207899892684733</v>
      </c>
      <c r="AD36" s="24">
        <f>+CUY_d!$AM64</f>
        <v>0.56868001540850877</v>
      </c>
      <c r="AE36" s="24">
        <f t="shared" si="7"/>
        <v>3.3989835183385608E-3</v>
      </c>
      <c r="AG36" s="24">
        <f>+PAT_d!$AM64</f>
        <v>0.56977371931284138</v>
      </c>
      <c r="AH36" s="24">
        <f>+PAT_d!$AD64</f>
        <v>0.57028644983646215</v>
      </c>
      <c r="AI36" s="24">
        <f>+PAT_d!$AM64</f>
        <v>0.56977371931284138</v>
      </c>
      <c r="AJ36" s="24">
        <f t="shared" si="8"/>
        <v>5.1273052362077465E-4</v>
      </c>
      <c r="AK36" s="24"/>
      <c r="AL36" s="35">
        <f t="shared" si="1"/>
        <v>43678</v>
      </c>
      <c r="AM36" s="24">
        <f t="shared" ca="1" si="14"/>
        <v>1.0194948638374557E-2</v>
      </c>
      <c r="AN36" s="24">
        <f t="shared" si="9"/>
        <v>5.6781218324277738E-3</v>
      </c>
      <c r="AO36" s="24">
        <f t="shared" si="10"/>
        <v>-9.6289506794455804E-4</v>
      </c>
      <c r="AP36" s="24">
        <f t="shared" si="11"/>
        <v>-2.4609200969134548E-3</v>
      </c>
      <c r="AQ36" s="24">
        <f t="shared" si="12"/>
        <v>1.1409177754501343E-2</v>
      </c>
      <c r="AR36" s="24">
        <f t="shared" si="13"/>
        <v>3.3989835183385608E-3</v>
      </c>
      <c r="AS36" s="24">
        <f t="shared" si="15"/>
        <v>5.1273052362077465E-4</v>
      </c>
      <c r="AU36" s="24">
        <f t="shared" si="16"/>
        <v>-2.4609200969134548E-3</v>
      </c>
      <c r="AV36" s="24">
        <f t="shared" si="17"/>
        <v>1.1409177754501343E-2</v>
      </c>
      <c r="AX36" s="35">
        <f t="shared" si="18"/>
        <v>43678</v>
      </c>
      <c r="AY36" s="24">
        <f t="shared" ca="1" si="19"/>
        <v>6.6112911247309114E-3</v>
      </c>
      <c r="AZ36" s="24">
        <f t="shared" si="20"/>
        <v>3.6978998362584559E-3</v>
      </c>
      <c r="BA36" s="24">
        <f t="shared" si="21"/>
        <v>-6.2546049144995841E-4</v>
      </c>
      <c r="BB36" s="24">
        <f t="shared" si="22"/>
        <v>-1.5712331301095395E-3</v>
      </c>
      <c r="BC36" s="24">
        <f t="shared" si="23"/>
        <v>7.2908064587631216E-3</v>
      </c>
      <c r="BD36" s="24">
        <f t="shared" si="24"/>
        <v>2.166779384547235E-3</v>
      </c>
      <c r="BE36" s="24">
        <f t="shared" si="25"/>
        <v>3.2662702739427729E-4</v>
      </c>
      <c r="BG36" s="24">
        <f t="shared" si="26"/>
        <v>-1.5712331301095395E-3</v>
      </c>
      <c r="BH36" s="24">
        <f t="shared" si="27"/>
        <v>7.2908064587631216E-3</v>
      </c>
    </row>
    <row r="37" spans="2:60" x14ac:dyDescent="0.25">
      <c r="B37" s="35">
        <f>+NAC!A38</f>
        <v>43709</v>
      </c>
      <c r="C37" s="48">
        <f ca="1">+NAC_d!DD38</f>
        <v>0.53621236840972553</v>
      </c>
      <c r="D37" s="48">
        <f ca="1">+NAC_d!CT38</f>
        <v>0.54211962993042295</v>
      </c>
      <c r="E37" s="48">
        <f ca="1">+NAC_d!DC38</f>
        <v>0.5322263094536217</v>
      </c>
      <c r="F37" s="24">
        <f t="shared" ca="1" si="2"/>
        <v>9.8933204768012484E-3</v>
      </c>
      <c r="H37" s="24">
        <f>+GBA_d!$AM65</f>
        <v>0.52461220510705475</v>
      </c>
      <c r="I37" s="24">
        <f>+GBA_d!$AD65</f>
        <v>0.52808548276475498</v>
      </c>
      <c r="J37" s="24">
        <f>+GBA_d!$AM65</f>
        <v>0.52461220510705475</v>
      </c>
      <c r="K37" s="24">
        <f t="shared" si="3"/>
        <v>3.4732776577002245E-3</v>
      </c>
      <c r="M37" s="24">
        <f>+PAM_d!$AM65</f>
        <v>0.53534756433530495</v>
      </c>
      <c r="N37" s="24">
        <f>+PAM_d!$AD65</f>
        <v>0.53435280457872136</v>
      </c>
      <c r="O37" s="24">
        <f>+PAM_d!$AM65</f>
        <v>0.53534756433530495</v>
      </c>
      <c r="P37" s="24">
        <f t="shared" si="4"/>
        <v>-9.9475975658358529E-4</v>
      </c>
      <c r="R37" s="24">
        <f>+NOA_d!$AM65</f>
        <v>0.55849314210399159</v>
      </c>
      <c r="S37" s="24">
        <f>+NOA_d!$AD65</f>
        <v>0.55975547904629863</v>
      </c>
      <c r="T37" s="24">
        <f>+NOA_d!$AM65</f>
        <v>0.55849314210399159</v>
      </c>
      <c r="U37" s="24">
        <f t="shared" si="5"/>
        <v>1.2623369423070407E-3</v>
      </c>
      <c r="W37" s="24">
        <f>+NEA_d!$AM65</f>
        <v>0.54408167213825642</v>
      </c>
      <c r="X37" s="24">
        <f>+NEA_d!$AD65</f>
        <v>0.55950922521885516</v>
      </c>
      <c r="Y37" s="24">
        <f>+NEA_d!$AM65</f>
        <v>0.54408167213825642</v>
      </c>
      <c r="Z37" s="24">
        <f t="shared" si="6"/>
        <v>1.5427553080598733E-2</v>
      </c>
      <c r="AB37" s="24">
        <f>+CUY_d!$AM65</f>
        <v>0.55636530579593324</v>
      </c>
      <c r="AC37" s="24">
        <f>+CUY_d!$AD65</f>
        <v>0.55259964073247314</v>
      </c>
      <c r="AD37" s="24">
        <f>+CUY_d!$AM65</f>
        <v>0.55636530579593324</v>
      </c>
      <c r="AE37" s="24">
        <f t="shared" si="7"/>
        <v>-3.7656650634600997E-3</v>
      </c>
      <c r="AG37" s="24">
        <f>+PAT_d!$AM65</f>
        <v>0.55029799427618142</v>
      </c>
      <c r="AH37" s="24">
        <f>+PAT_d!$AD65</f>
        <v>0.55301003941953231</v>
      </c>
      <c r="AI37" s="24">
        <f>+PAT_d!$AM65</f>
        <v>0.55029799427618142</v>
      </c>
      <c r="AJ37" s="24">
        <f t="shared" si="8"/>
        <v>2.712045143350883E-3</v>
      </c>
      <c r="AK37" s="24"/>
      <c r="AL37" s="35">
        <f t="shared" si="1"/>
        <v>43709</v>
      </c>
      <c r="AM37" s="24">
        <f t="shared" ca="1" si="14"/>
        <v>9.8933204768012484E-3</v>
      </c>
      <c r="AN37" s="24">
        <f t="shared" si="9"/>
        <v>3.4732776577002245E-3</v>
      </c>
      <c r="AO37" s="24">
        <f t="shared" si="10"/>
        <v>-9.9475975658358529E-4</v>
      </c>
      <c r="AP37" s="24">
        <f t="shared" si="11"/>
        <v>1.2623369423070407E-3</v>
      </c>
      <c r="AQ37" s="24">
        <f t="shared" si="12"/>
        <v>1.5427553080598733E-2</v>
      </c>
      <c r="AR37" s="24">
        <f t="shared" si="13"/>
        <v>-3.7656650634600997E-3</v>
      </c>
      <c r="AS37" s="24">
        <f t="shared" si="15"/>
        <v>2.712045143350883E-3</v>
      </c>
      <c r="AU37" s="24">
        <f t="shared" si="16"/>
        <v>-3.7656650634600997E-3</v>
      </c>
      <c r="AV37" s="24">
        <f t="shared" si="17"/>
        <v>1.5427553080598733E-2</v>
      </c>
      <c r="AX37" s="35">
        <f t="shared" si="18"/>
        <v>43709</v>
      </c>
      <c r="AY37" s="24">
        <f t="shared" ca="1" si="19"/>
        <v>6.4568271773959296E-3</v>
      </c>
      <c r="AZ37" s="24">
        <f t="shared" si="20"/>
        <v>2.2781384315733177E-3</v>
      </c>
      <c r="BA37" s="24">
        <f t="shared" si="21"/>
        <v>-6.4790525591140735E-4</v>
      </c>
      <c r="BB37" s="24">
        <f t="shared" si="22"/>
        <v>8.099727282744329E-4</v>
      </c>
      <c r="BC37" s="24">
        <f t="shared" si="23"/>
        <v>9.9914100134577133E-3</v>
      </c>
      <c r="BD37" s="24">
        <f t="shared" si="24"/>
        <v>-2.4195251907997983E-3</v>
      </c>
      <c r="BE37" s="24">
        <f t="shared" si="25"/>
        <v>1.7493702200248595E-3</v>
      </c>
      <c r="BG37" s="24">
        <f t="shared" si="26"/>
        <v>-2.4195251907997983E-3</v>
      </c>
      <c r="BH37" s="24">
        <f t="shared" si="27"/>
        <v>9.9914100134577133E-3</v>
      </c>
    </row>
    <row r="38" spans="2:60" x14ac:dyDescent="0.25">
      <c r="B38" s="35">
        <f>+NAC!A39</f>
        <v>43739</v>
      </c>
      <c r="C38" s="48">
        <f ca="1">+NAC_d!DD39</f>
        <v>0.50532604725531516</v>
      </c>
      <c r="D38" s="48">
        <f ca="1">+NAC_d!CT39</f>
        <v>0.50669847393493628</v>
      </c>
      <c r="E38" s="48">
        <f ca="1">+NAC_d!DC39</f>
        <v>0.50642636601232383</v>
      </c>
      <c r="F38" s="24">
        <f t="shared" ca="1" si="2"/>
        <v>2.7210792261245231E-4</v>
      </c>
      <c r="H38" s="24">
        <f>+GBA_d!$AM66</f>
        <v>0.50300944238979328</v>
      </c>
      <c r="I38" s="24">
        <f>+GBA_d!$AD66</f>
        <v>0.49487854423137523</v>
      </c>
      <c r="J38" s="24">
        <f>+GBA_d!$AM66</f>
        <v>0.50300944238979328</v>
      </c>
      <c r="K38" s="24">
        <f t="shared" si="3"/>
        <v>-8.130898158418054E-3</v>
      </c>
      <c r="M38" s="24">
        <f>+PAM_d!$AM66</f>
        <v>0.5055061069906317</v>
      </c>
      <c r="N38" s="24">
        <f>+PAM_d!$AD66</f>
        <v>0.49727412494789958</v>
      </c>
      <c r="O38" s="24">
        <f>+PAM_d!$AM66</f>
        <v>0.5055061069906317</v>
      </c>
      <c r="P38" s="24">
        <f t="shared" si="4"/>
        <v>-8.2319820427321222E-3</v>
      </c>
      <c r="R38" s="24">
        <f>+NOA_d!$AM66</f>
        <v>0.52452831887100171</v>
      </c>
      <c r="S38" s="24">
        <f>+NOA_d!$AD66</f>
        <v>0.5180356333716809</v>
      </c>
      <c r="T38" s="24">
        <f>+NOA_d!$AM66</f>
        <v>0.52452831887100171</v>
      </c>
      <c r="U38" s="24">
        <f t="shared" si="5"/>
        <v>-6.492685499320805E-3</v>
      </c>
      <c r="W38" s="24">
        <f>+NEA_d!$AM66</f>
        <v>0.52372557731840574</v>
      </c>
      <c r="X38" s="24">
        <f>+NEA_d!$AD66</f>
        <v>0.53146585452155004</v>
      </c>
      <c r="Y38" s="24">
        <f>+NEA_d!$AM66</f>
        <v>0.52372557731840574</v>
      </c>
      <c r="Z38" s="24">
        <f t="shared" si="6"/>
        <v>7.7402772031442968E-3</v>
      </c>
      <c r="AB38" s="24">
        <f>+CUY_d!$AM66</f>
        <v>0.52795437638113962</v>
      </c>
      <c r="AC38" s="24">
        <f>+CUY_d!$AD66</f>
        <v>0.51713253204106913</v>
      </c>
      <c r="AD38" s="24">
        <f>+CUY_d!$AM66</f>
        <v>0.52795437638113962</v>
      </c>
      <c r="AE38" s="24">
        <f t="shared" si="7"/>
        <v>-1.0821844340070497E-2</v>
      </c>
      <c r="AG38" s="24">
        <f>+PAT_d!$AM66</f>
        <v>0.51333313838347761</v>
      </c>
      <c r="AH38" s="24">
        <f>+PAT_d!$AD66</f>
        <v>0.51270609474546092</v>
      </c>
      <c r="AI38" s="24">
        <f>+PAT_d!$AM66</f>
        <v>0.51333313838347761</v>
      </c>
      <c r="AJ38" s="24">
        <f t="shared" si="8"/>
        <v>-6.2704363801668883E-4</v>
      </c>
      <c r="AK38" s="24"/>
      <c r="AL38" s="35">
        <f t="shared" si="1"/>
        <v>43739</v>
      </c>
      <c r="AM38" s="24">
        <f t="shared" ca="1" si="14"/>
        <v>2.7210792261245231E-4</v>
      </c>
      <c r="AN38" s="24">
        <f t="shared" si="9"/>
        <v>-8.130898158418054E-3</v>
      </c>
      <c r="AO38" s="24">
        <f t="shared" si="10"/>
        <v>-8.2319820427321222E-3</v>
      </c>
      <c r="AP38" s="24">
        <f t="shared" si="11"/>
        <v>-6.492685499320805E-3</v>
      </c>
      <c r="AQ38" s="24">
        <f t="shared" si="12"/>
        <v>7.7402772031442968E-3</v>
      </c>
      <c r="AR38" s="24">
        <f t="shared" si="13"/>
        <v>-1.0821844340070497E-2</v>
      </c>
      <c r="AS38" s="24">
        <f t="shared" si="15"/>
        <v>-6.2704363801668883E-4</v>
      </c>
      <c r="AU38" s="24">
        <f t="shared" si="16"/>
        <v>-1.0821844340070497E-2</v>
      </c>
      <c r="AV38" s="24">
        <f t="shared" si="17"/>
        <v>7.7402772031442968E-3</v>
      </c>
      <c r="AX38" s="35">
        <f t="shared" si="18"/>
        <v>43739</v>
      </c>
      <c r="AY38" s="24">
        <f t="shared" ca="1" si="19"/>
        <v>1.806314126941988E-4</v>
      </c>
      <c r="AZ38" s="24">
        <f t="shared" si="20"/>
        <v>-5.4097452278741853E-3</v>
      </c>
      <c r="BA38" s="24">
        <f t="shared" si="21"/>
        <v>-5.4679167387684524E-3</v>
      </c>
      <c r="BB38" s="24">
        <f t="shared" si="22"/>
        <v>-4.258815936019511E-3</v>
      </c>
      <c r="BC38" s="24">
        <f t="shared" si="23"/>
        <v>5.0798367621853746E-3</v>
      </c>
      <c r="BD38" s="24">
        <f t="shared" si="24"/>
        <v>-7.0825703354450154E-3</v>
      </c>
      <c r="BE38" s="24">
        <f t="shared" si="25"/>
        <v>-4.1434606968726584E-4</v>
      </c>
      <c r="BG38" s="24">
        <f t="shared" si="26"/>
        <v>-7.0825703354450154E-3</v>
      </c>
      <c r="BH38" s="24">
        <f t="shared" si="27"/>
        <v>5.0798367621853746E-3</v>
      </c>
    </row>
    <row r="39" spans="2:60" x14ac:dyDescent="0.25">
      <c r="B39" s="35">
        <f>+NAC!A40</f>
        <v>43770</v>
      </c>
      <c r="C39" s="48">
        <f ca="1">+NAC_d!DD40</f>
        <v>0.52152615637551181</v>
      </c>
      <c r="D39" s="48">
        <f ca="1">+NAC_d!CT40</f>
        <v>0.52430991976841801</v>
      </c>
      <c r="E39" s="48">
        <f ca="1">+NAC_d!DC40</f>
        <v>0.51966984756879242</v>
      </c>
      <c r="F39" s="24">
        <f t="shared" ca="1" si="2"/>
        <v>4.6400721996255889E-3</v>
      </c>
      <c r="H39" s="24">
        <f>+GBA_d!$AM67</f>
        <v>0.51687541813634952</v>
      </c>
      <c r="I39" s="24">
        <f>+GBA_d!$AD67</f>
        <v>0.51676451011550273</v>
      </c>
      <c r="J39" s="24">
        <f>+GBA_d!$AM67</f>
        <v>0.51687541813634952</v>
      </c>
      <c r="K39" s="24">
        <f t="shared" si="3"/>
        <v>-1.1090802084678941E-4</v>
      </c>
      <c r="M39" s="24">
        <f>+PAM_d!$AM67</f>
        <v>0.52143658252185454</v>
      </c>
      <c r="N39" s="24">
        <f>+PAM_d!$AD67</f>
        <v>0.51554376366392263</v>
      </c>
      <c r="O39" s="24">
        <f>+PAM_d!$AM67</f>
        <v>0.52143658252185454</v>
      </c>
      <c r="P39" s="24">
        <f t="shared" si="4"/>
        <v>-5.8928188579319141E-3</v>
      </c>
      <c r="R39" s="24">
        <f>+NOA_d!$AM67</f>
        <v>0.53181857270664934</v>
      </c>
      <c r="S39" s="24">
        <f>+NOA_d!$AD67</f>
        <v>0.52773296983535256</v>
      </c>
      <c r="T39" s="24">
        <f>+NOA_d!$AM67</f>
        <v>0.53181857270664934</v>
      </c>
      <c r="U39" s="24">
        <f t="shared" si="5"/>
        <v>-4.0856028712967785E-3</v>
      </c>
      <c r="W39" s="24">
        <f>+NEA_d!$AM67</f>
        <v>0.54394208852126824</v>
      </c>
      <c r="X39" s="24">
        <f>+NEA_d!$AD67</f>
        <v>0.55196010528730244</v>
      </c>
      <c r="Y39" s="24">
        <f>+NEA_d!$AM67</f>
        <v>0.54394208852126824</v>
      </c>
      <c r="Z39" s="24">
        <f t="shared" si="6"/>
        <v>8.0180167660341972E-3</v>
      </c>
      <c r="AB39" s="24">
        <f>+CUY_d!$AM67</f>
        <v>0.53749206419573547</v>
      </c>
      <c r="AC39" s="24">
        <f>+CUY_d!$AD67</f>
        <v>0.53378383814275554</v>
      </c>
      <c r="AD39" s="24">
        <f>+CUY_d!$AM67</f>
        <v>0.53749206419573547</v>
      </c>
      <c r="AE39" s="24">
        <f t="shared" si="7"/>
        <v>-3.7082260529799349E-3</v>
      </c>
      <c r="AG39" s="24">
        <f>+PAT_d!$AM67</f>
        <v>0.5168396190605713</v>
      </c>
      <c r="AH39" s="24">
        <f>+PAT_d!$AD67</f>
        <v>0.5156628530358156</v>
      </c>
      <c r="AI39" s="24">
        <f>+PAT_d!$AM67</f>
        <v>0.5168396190605713</v>
      </c>
      <c r="AJ39" s="24">
        <f t="shared" si="8"/>
        <v>-1.1767660247556933E-3</v>
      </c>
      <c r="AK39" s="24"/>
      <c r="AL39" s="35">
        <f t="shared" si="1"/>
        <v>43770</v>
      </c>
      <c r="AM39" s="24">
        <f t="shared" ca="1" si="14"/>
        <v>4.6400721996255889E-3</v>
      </c>
      <c r="AN39" s="24">
        <f t="shared" si="9"/>
        <v>-1.1090802084678941E-4</v>
      </c>
      <c r="AO39" s="24">
        <f t="shared" si="10"/>
        <v>-5.8928188579319141E-3</v>
      </c>
      <c r="AP39" s="24">
        <f t="shared" si="11"/>
        <v>-4.0856028712967785E-3</v>
      </c>
      <c r="AQ39" s="24">
        <f t="shared" si="12"/>
        <v>8.0180167660341972E-3</v>
      </c>
      <c r="AR39" s="24">
        <f t="shared" si="13"/>
        <v>-3.7082260529799349E-3</v>
      </c>
      <c r="AS39" s="24">
        <f t="shared" si="15"/>
        <v>-1.1767660247556933E-3</v>
      </c>
      <c r="AU39" s="24">
        <f t="shared" si="16"/>
        <v>-5.8928188579319141E-3</v>
      </c>
      <c r="AV39" s="24">
        <f t="shared" si="17"/>
        <v>8.0180167660341972E-3</v>
      </c>
      <c r="AX39" s="35">
        <f t="shared" si="18"/>
        <v>43770</v>
      </c>
      <c r="AY39" s="24">
        <f t="shared" ca="1" si="19"/>
        <v>3.0533422815810507E-3</v>
      </c>
      <c r="AZ39" s="24">
        <f t="shared" si="20"/>
        <v>-7.3116104012727057E-5</v>
      </c>
      <c r="BA39" s="24">
        <f t="shared" si="21"/>
        <v>-3.8731938784883901E-3</v>
      </c>
      <c r="BB39" s="24">
        <f t="shared" si="22"/>
        <v>-2.6671584638627843E-3</v>
      </c>
      <c r="BC39" s="24">
        <f t="shared" si="23"/>
        <v>5.1932108241918851E-3</v>
      </c>
      <c r="BD39" s="24">
        <f t="shared" si="24"/>
        <v>-2.4118667922489179E-3</v>
      </c>
      <c r="BE39" s="24">
        <f t="shared" si="25"/>
        <v>-7.7580121851283934E-4</v>
      </c>
      <c r="BG39" s="24">
        <f t="shared" si="26"/>
        <v>-3.8731938784883901E-3</v>
      </c>
      <c r="BH39" s="24">
        <f t="shared" si="27"/>
        <v>5.1932108241918851E-3</v>
      </c>
    </row>
    <row r="40" spans="2:60" x14ac:dyDescent="0.25">
      <c r="B40" s="35">
        <f>+NAC!A41</f>
        <v>43800</v>
      </c>
      <c r="C40" s="48">
        <f ca="1">+NAC_d!DD41</f>
        <v>0.53890209201915651</v>
      </c>
      <c r="D40" s="48">
        <f ca="1">+NAC_d!CT41</f>
        <v>0.54234765146980601</v>
      </c>
      <c r="E40" s="48">
        <f ca="1">+NAC_d!DC41</f>
        <v>0.536929941595649</v>
      </c>
      <c r="F40" s="24">
        <f t="shared" ca="1" si="2"/>
        <v>5.4177098741570173E-3</v>
      </c>
      <c r="H40" s="24">
        <f>+GBA_d!$AM68</f>
        <v>0.53247909010791661</v>
      </c>
      <c r="I40" s="24">
        <f>+GBA_d!$AD68</f>
        <v>0.53109250214193549</v>
      </c>
      <c r="J40" s="24">
        <f>+GBA_d!$AM68</f>
        <v>0.53247909010791661</v>
      </c>
      <c r="K40" s="24">
        <f t="shared" si="3"/>
        <v>-1.3865879659811231E-3</v>
      </c>
      <c r="M40" s="24">
        <f>+PAM_d!$AM68</f>
        <v>0.54096343984748874</v>
      </c>
      <c r="N40" s="24">
        <f>+PAM_d!$AD68</f>
        <v>0.53410172546287948</v>
      </c>
      <c r="O40" s="24">
        <f>+PAM_d!$AM68</f>
        <v>0.54096343984748874</v>
      </c>
      <c r="P40" s="24">
        <f t="shared" si="4"/>
        <v>-6.8617143846092521E-3</v>
      </c>
      <c r="R40" s="24">
        <f>+NOA_d!$AM68</f>
        <v>0.55473754307986911</v>
      </c>
      <c r="S40" s="24">
        <f>+NOA_d!$AD68</f>
        <v>0.54931249306174412</v>
      </c>
      <c r="T40" s="24">
        <f>+NOA_d!$AM68</f>
        <v>0.55473754307986911</v>
      </c>
      <c r="U40" s="24">
        <f t="shared" si="5"/>
        <v>-5.4250500181249883E-3</v>
      </c>
      <c r="W40" s="24">
        <f>+NEA_d!$AM68</f>
        <v>0.5699619845350492</v>
      </c>
      <c r="X40" s="24">
        <f>+NEA_d!$AD68</f>
        <v>0.5748098124869363</v>
      </c>
      <c r="Y40" s="24">
        <f>+NEA_d!$AM68</f>
        <v>0.5699619845350492</v>
      </c>
      <c r="Z40" s="24">
        <f t="shared" si="6"/>
        <v>4.8478279518870959E-3</v>
      </c>
      <c r="AB40" s="24">
        <f>+CUY_d!$AM68</f>
        <v>0.5484050604853643</v>
      </c>
      <c r="AC40" s="24">
        <f>+CUY_d!$AD68</f>
        <v>0.54705983758629539</v>
      </c>
      <c r="AD40" s="24">
        <f>+CUY_d!$AM68</f>
        <v>0.5484050604853643</v>
      </c>
      <c r="AE40" s="24">
        <f t="shared" si="7"/>
        <v>-1.3452228990689097E-3</v>
      </c>
      <c r="AG40" s="24">
        <f>+PAT_d!$AM68</f>
        <v>0.53717638147389124</v>
      </c>
      <c r="AH40" s="24">
        <f>+PAT_d!$AD68</f>
        <v>0.5353261232573685</v>
      </c>
      <c r="AI40" s="24">
        <f>+PAT_d!$AM68</f>
        <v>0.53717638147389124</v>
      </c>
      <c r="AJ40" s="24">
        <f t="shared" si="8"/>
        <v>-1.8502582165227377E-3</v>
      </c>
      <c r="AK40" s="24"/>
      <c r="AL40" s="35">
        <f t="shared" si="1"/>
        <v>43800</v>
      </c>
      <c r="AM40" s="24">
        <f t="shared" ca="1" si="14"/>
        <v>5.4177098741570173E-3</v>
      </c>
      <c r="AN40" s="24">
        <f t="shared" si="9"/>
        <v>-1.3865879659811231E-3</v>
      </c>
      <c r="AO40" s="24">
        <f t="shared" si="10"/>
        <v>-6.8617143846092521E-3</v>
      </c>
      <c r="AP40" s="24">
        <f t="shared" si="11"/>
        <v>-5.4250500181249883E-3</v>
      </c>
      <c r="AQ40" s="24">
        <f t="shared" si="12"/>
        <v>4.8478279518870959E-3</v>
      </c>
      <c r="AR40" s="24">
        <f t="shared" si="13"/>
        <v>-1.3452228990689097E-3</v>
      </c>
      <c r="AS40" s="24">
        <f t="shared" si="15"/>
        <v>-1.8502582165227377E-3</v>
      </c>
      <c r="AU40" s="24">
        <f t="shared" si="16"/>
        <v>-6.8617143846092521E-3</v>
      </c>
      <c r="AV40" s="24">
        <f t="shared" si="17"/>
        <v>4.8478279518870959E-3</v>
      </c>
      <c r="AX40" s="35">
        <f t="shared" si="18"/>
        <v>43800</v>
      </c>
      <c r="AY40" s="24">
        <f t="shared" ca="1" si="19"/>
        <v>3.5250207101387154E-3</v>
      </c>
      <c r="AZ40" s="24">
        <f t="shared" si="20"/>
        <v>-9.0480057765973676E-4</v>
      </c>
      <c r="BA40" s="24">
        <f t="shared" si="21"/>
        <v>-4.4528729281781976E-3</v>
      </c>
      <c r="BB40" s="24">
        <f t="shared" si="22"/>
        <v>-3.489367091102813E-3</v>
      </c>
      <c r="BC40" s="24">
        <f t="shared" si="23"/>
        <v>3.0878632728950084E-3</v>
      </c>
      <c r="BD40" s="24">
        <f t="shared" si="24"/>
        <v>-8.6877970977905505E-4</v>
      </c>
      <c r="BE40" s="24">
        <f t="shared" si="25"/>
        <v>-1.2036733317153381E-3</v>
      </c>
      <c r="BG40" s="24">
        <f t="shared" si="26"/>
        <v>-4.4528729281781976E-3</v>
      </c>
      <c r="BH40" s="24">
        <f t="shared" si="27"/>
        <v>3.0878632728950084E-3</v>
      </c>
    </row>
    <row r="41" spans="2:60" x14ac:dyDescent="0.25">
      <c r="B41" s="35">
        <f>+NAC!A42</f>
        <v>43831</v>
      </c>
      <c r="C41" s="48">
        <f ca="1">+NAC_d!DD42</f>
        <v>0.52895529658454765</v>
      </c>
      <c r="D41" s="48">
        <f ca="1">+NAC_d!CT42</f>
        <v>0.5404362931772495</v>
      </c>
      <c r="E41" s="48">
        <f ca="1">+NAC_d!DC42</f>
        <v>0.52203921363441097</v>
      </c>
      <c r="F41" s="24">
        <f t="shared" ca="1" si="2"/>
        <v>1.8397079542838535E-2</v>
      </c>
      <c r="H41" s="24">
        <f>+GBA_d!$AM69</f>
        <v>0.5147580013101678</v>
      </c>
      <c r="I41" s="24">
        <f>+GBA_d!$AD69</f>
        <v>0.52411058726131943</v>
      </c>
      <c r="J41" s="24">
        <f>+GBA_d!$AM69</f>
        <v>0.5147580013101678</v>
      </c>
      <c r="K41" s="24">
        <f t="shared" si="3"/>
        <v>9.3525859511516263E-3</v>
      </c>
      <c r="M41" s="24">
        <f>+PAM_d!$AM69</f>
        <v>0.53075233401477528</v>
      </c>
      <c r="N41" s="24">
        <f>+PAM_d!$AD69</f>
        <v>0.53742911946472671</v>
      </c>
      <c r="O41" s="24">
        <f>+PAM_d!$AM69</f>
        <v>0.53075233401477528</v>
      </c>
      <c r="P41" s="24">
        <f t="shared" si="4"/>
        <v>6.6767854499514279E-3</v>
      </c>
      <c r="R41" s="24">
        <f>+NOA_d!$AM69</f>
        <v>0.53541537206233669</v>
      </c>
      <c r="S41" s="24">
        <f>+NOA_d!$AD69</f>
        <v>0.5437767023808413</v>
      </c>
      <c r="T41" s="24">
        <f>+NOA_d!$AM69</f>
        <v>0.53541537206233669</v>
      </c>
      <c r="U41" s="24">
        <f t="shared" si="5"/>
        <v>8.3613303185046117E-3</v>
      </c>
      <c r="W41" s="24">
        <f>+NEA_d!$AM69</f>
        <v>0.56180101050388331</v>
      </c>
      <c r="X41" s="24">
        <f>+NEA_d!$AD69</f>
        <v>0.57621345596740414</v>
      </c>
      <c r="Y41" s="24">
        <f>+NEA_d!$AM69</f>
        <v>0.56180101050388331</v>
      </c>
      <c r="Z41" s="24">
        <f t="shared" si="6"/>
        <v>1.4412445463520829E-2</v>
      </c>
      <c r="AB41" s="24">
        <f>+CUY_d!$AM69</f>
        <v>0.53591347638831355</v>
      </c>
      <c r="AC41" s="24">
        <f>+CUY_d!$AD69</f>
        <v>0.54891447360287171</v>
      </c>
      <c r="AD41" s="24">
        <f>+CUY_d!$AM69</f>
        <v>0.53591347638831355</v>
      </c>
      <c r="AE41" s="24">
        <f t="shared" si="7"/>
        <v>1.3000997214558163E-2</v>
      </c>
      <c r="AG41" s="24">
        <f>+PAT_d!$AM69</f>
        <v>0.52542536520413097</v>
      </c>
      <c r="AH41" s="24">
        <f>+PAT_d!$AD69</f>
        <v>0.52940949924532443</v>
      </c>
      <c r="AI41" s="24">
        <f>+PAT_d!$AM69</f>
        <v>0.52542536520413097</v>
      </c>
      <c r="AJ41" s="24">
        <f t="shared" si="8"/>
        <v>3.9841340411934656E-3</v>
      </c>
      <c r="AK41" s="24"/>
      <c r="AL41" s="35">
        <f t="shared" si="1"/>
        <v>43831</v>
      </c>
      <c r="AM41" s="24">
        <f t="shared" ca="1" si="14"/>
        <v>1.8397079542838535E-2</v>
      </c>
      <c r="AN41" s="24">
        <f t="shared" si="9"/>
        <v>9.3525859511516263E-3</v>
      </c>
      <c r="AO41" s="24">
        <f t="shared" si="10"/>
        <v>6.6767854499514279E-3</v>
      </c>
      <c r="AP41" s="24">
        <f t="shared" si="11"/>
        <v>8.3613303185046117E-3</v>
      </c>
      <c r="AQ41" s="24">
        <f t="shared" si="12"/>
        <v>1.4412445463520829E-2</v>
      </c>
      <c r="AR41" s="24">
        <f t="shared" si="13"/>
        <v>1.3000997214558163E-2</v>
      </c>
      <c r="AS41" s="24">
        <f t="shared" si="15"/>
        <v>3.9841340411934656E-3</v>
      </c>
      <c r="AU41" s="24">
        <f t="shared" si="16"/>
        <v>3.9841340411934656E-3</v>
      </c>
      <c r="AV41" s="24">
        <f t="shared" si="17"/>
        <v>1.4412445463520829E-2</v>
      </c>
      <c r="AX41" s="35">
        <f t="shared" si="18"/>
        <v>43831</v>
      </c>
      <c r="AY41" s="24">
        <f t="shared" ca="1" si="19"/>
        <v>1.208712586248617E-2</v>
      </c>
      <c r="AZ41" s="24">
        <f t="shared" si="20"/>
        <v>6.1743103142959388E-3</v>
      </c>
      <c r="BA41" s="24">
        <f t="shared" si="21"/>
        <v>4.3617672836988586E-3</v>
      </c>
      <c r="BB41" s="24">
        <f t="shared" si="22"/>
        <v>5.4456471327846145E-3</v>
      </c>
      <c r="BC41" s="24">
        <f t="shared" si="23"/>
        <v>9.2280933144428534E-3</v>
      </c>
      <c r="BD41" s="24">
        <f t="shared" si="24"/>
        <v>8.4646677136590576E-3</v>
      </c>
      <c r="BE41" s="24">
        <f t="shared" si="25"/>
        <v>2.6118184029675362E-3</v>
      </c>
      <c r="BG41" s="24">
        <f t="shared" si="26"/>
        <v>2.6118184029675362E-3</v>
      </c>
      <c r="BH41" s="24">
        <f t="shared" si="27"/>
        <v>9.2280933144428534E-3</v>
      </c>
    </row>
    <row r="42" spans="2:60" x14ac:dyDescent="0.25">
      <c r="B42" s="35">
        <f>+NAC!A43</f>
        <v>43862</v>
      </c>
      <c r="C42" s="48">
        <f ca="1">+NAC_d!DD43</f>
        <v>0.50297605101779497</v>
      </c>
      <c r="D42" s="48">
        <f ca="1">+NAC_d!CT43</f>
        <v>0.5094597311175364</v>
      </c>
      <c r="E42" s="48">
        <f ca="1">+NAC_d!DC43</f>
        <v>0.49868079288140699</v>
      </c>
      <c r="F42" s="24">
        <f t="shared" ca="1" si="2"/>
        <v>1.0778938236129409E-2</v>
      </c>
      <c r="H42" s="24">
        <f>+GBA_d!$AM70</f>
        <v>0.48743376006669714</v>
      </c>
      <c r="I42" s="24">
        <f>+GBA_d!$AD70</f>
        <v>0.49147702360852419</v>
      </c>
      <c r="J42" s="24">
        <f>+GBA_d!$AM70</f>
        <v>0.48743376006669714</v>
      </c>
      <c r="K42" s="24">
        <f t="shared" si="3"/>
        <v>4.0432635418270468E-3</v>
      </c>
      <c r="M42" s="24">
        <f>+PAM_d!$AM70</f>
        <v>0.51572143968851325</v>
      </c>
      <c r="N42" s="24">
        <f>+PAM_d!$AD70</f>
        <v>0.51298139561644818</v>
      </c>
      <c r="O42" s="24">
        <f>+PAM_d!$AM70</f>
        <v>0.51572143968851325</v>
      </c>
      <c r="P42" s="24">
        <f t="shared" si="4"/>
        <v>-2.7400440720650732E-3</v>
      </c>
      <c r="R42" s="24">
        <f>+NOA_d!$AM70</f>
        <v>0.50332574675600372</v>
      </c>
      <c r="S42" s="24">
        <f>+NOA_d!$AD70</f>
        <v>0.50476521060662716</v>
      </c>
      <c r="T42" s="24">
        <f>+NOA_d!$AM70</f>
        <v>0.50332574675600372</v>
      </c>
      <c r="U42" s="24">
        <f t="shared" si="5"/>
        <v>1.4394638506234347E-3</v>
      </c>
      <c r="W42" s="24">
        <f>+NEA_d!$AM70</f>
        <v>0.52590350400173014</v>
      </c>
      <c r="X42" s="24">
        <f>+NEA_d!$AD70</f>
        <v>0.53885805754780747</v>
      </c>
      <c r="Y42" s="24">
        <f>+NEA_d!$AM70</f>
        <v>0.52590350400173014</v>
      </c>
      <c r="Z42" s="24">
        <f t="shared" si="6"/>
        <v>1.295455354607733E-2</v>
      </c>
      <c r="AB42" s="24">
        <f>+CUY_d!$AM70</f>
        <v>0.51561913703850726</v>
      </c>
      <c r="AC42" s="24">
        <f>+CUY_d!$AD70</f>
        <v>0.5250326581145226</v>
      </c>
      <c r="AD42" s="24">
        <f>+CUY_d!$AM70</f>
        <v>0.51561913703850726</v>
      </c>
      <c r="AE42" s="24">
        <f t="shared" si="7"/>
        <v>9.4135210760153409E-3</v>
      </c>
      <c r="AG42" s="24">
        <f>+PAT_d!$AM70</f>
        <v>0.5049493992629388</v>
      </c>
      <c r="AH42" s="24">
        <f>+PAT_d!$AD70</f>
        <v>0.50763042677446735</v>
      </c>
      <c r="AI42" s="24">
        <f>+PAT_d!$AM70</f>
        <v>0.5049493992629388</v>
      </c>
      <c r="AJ42" s="24">
        <f t="shared" si="8"/>
        <v>2.6810275115285442E-3</v>
      </c>
      <c r="AK42" s="24"/>
      <c r="AL42" s="35">
        <f t="shared" si="1"/>
        <v>43862</v>
      </c>
      <c r="AM42" s="24">
        <f t="shared" ca="1" si="14"/>
        <v>1.0778938236129409E-2</v>
      </c>
      <c r="AN42" s="24">
        <f t="shared" si="9"/>
        <v>4.0432635418270468E-3</v>
      </c>
      <c r="AO42" s="24">
        <f t="shared" si="10"/>
        <v>-2.7400440720650732E-3</v>
      </c>
      <c r="AP42" s="24">
        <f t="shared" si="11"/>
        <v>1.4394638506234347E-3</v>
      </c>
      <c r="AQ42" s="24">
        <f t="shared" si="12"/>
        <v>1.295455354607733E-2</v>
      </c>
      <c r="AR42" s="24">
        <f t="shared" si="13"/>
        <v>9.4135210760153409E-3</v>
      </c>
      <c r="AS42" s="24">
        <f t="shared" si="15"/>
        <v>2.6810275115285442E-3</v>
      </c>
      <c r="AU42" s="24">
        <f t="shared" si="16"/>
        <v>-2.7400440720650732E-3</v>
      </c>
      <c r="AV42" s="24">
        <f t="shared" si="17"/>
        <v>1.295455354607733E-2</v>
      </c>
      <c r="AX42" s="35">
        <f t="shared" si="18"/>
        <v>43862</v>
      </c>
      <c r="AY42" s="24">
        <f t="shared" ca="1" si="19"/>
        <v>7.1922842324585456E-3</v>
      </c>
      <c r="AZ42" s="24">
        <f t="shared" si="20"/>
        <v>2.7182814121724519E-3</v>
      </c>
      <c r="BA42" s="24">
        <f t="shared" si="21"/>
        <v>-1.8077491023866799E-3</v>
      </c>
      <c r="BB42" s="24">
        <f t="shared" si="22"/>
        <v>9.5751958863843356E-4</v>
      </c>
      <c r="BC42" s="24">
        <f t="shared" si="23"/>
        <v>8.4897593537884841E-3</v>
      </c>
      <c r="BD42" s="24">
        <f t="shared" si="24"/>
        <v>6.2110070043119858E-3</v>
      </c>
      <c r="BE42" s="24">
        <f t="shared" si="25"/>
        <v>1.7814735251839853E-3</v>
      </c>
      <c r="BG42" s="24">
        <f t="shared" si="26"/>
        <v>-1.8077491023866799E-3</v>
      </c>
      <c r="BH42" s="24">
        <f t="shared" si="27"/>
        <v>8.4897593537884841E-3</v>
      </c>
    </row>
    <row r="43" spans="2:60" x14ac:dyDescent="0.25">
      <c r="B43" s="35">
        <f>+NAC!A44</f>
        <v>43891</v>
      </c>
      <c r="C43" s="48">
        <f ca="1">+NAC_d!DD44</f>
        <v>0.48370470290855172</v>
      </c>
      <c r="D43" s="48">
        <f ca="1">+NAC_d!CT44</f>
        <v>0.48853073333749175</v>
      </c>
      <c r="E43" s="48">
        <f ca="1">+NAC_d!DC44</f>
        <v>0.4807669142225981</v>
      </c>
      <c r="F43" s="24">
        <f t="shared" ca="1" si="2"/>
        <v>7.7638191148936553E-3</v>
      </c>
      <c r="H43" s="24">
        <f>+GBA_d!$AM71</f>
        <v>0.47197584762614508</v>
      </c>
      <c r="I43" s="24">
        <f>+GBA_d!$AD71</f>
        <v>0.47087798447833373</v>
      </c>
      <c r="J43" s="24">
        <f>+GBA_d!$AM71</f>
        <v>0.47197584762614508</v>
      </c>
      <c r="K43" s="24">
        <f t="shared" si="3"/>
        <v>-1.097863147811351E-3</v>
      </c>
      <c r="M43" s="24">
        <f>+PAM_d!$AM71</f>
        <v>0.49374058199783866</v>
      </c>
      <c r="N43" s="24">
        <f>+PAM_d!$AD71</f>
        <v>0.49160822449251218</v>
      </c>
      <c r="O43" s="24">
        <f>+PAM_d!$AM71</f>
        <v>0.49374058199783866</v>
      </c>
      <c r="P43" s="24">
        <f t="shared" si="4"/>
        <v>-2.1323575053264765E-3</v>
      </c>
      <c r="R43" s="24">
        <f>+NOA_d!$AM71</f>
        <v>0.4844381806462783</v>
      </c>
      <c r="S43" s="24">
        <f>+NOA_d!$AD71</f>
        <v>0.49036358060698504</v>
      </c>
      <c r="T43" s="24">
        <f>+NOA_d!$AM71</f>
        <v>0.4844381806462783</v>
      </c>
      <c r="U43" s="24">
        <f t="shared" si="5"/>
        <v>5.9253999607067342E-3</v>
      </c>
      <c r="W43" s="24">
        <f>+NEA_d!$AM71</f>
        <v>0.50618598833763651</v>
      </c>
      <c r="X43" s="24">
        <f>+NEA_d!$AD71</f>
        <v>0.51139550907373121</v>
      </c>
      <c r="Y43" s="24">
        <f>+NEA_d!$AM71</f>
        <v>0.50618598833763651</v>
      </c>
      <c r="Z43" s="24">
        <f t="shared" si="6"/>
        <v>5.2095207360947082E-3</v>
      </c>
      <c r="AB43" s="24">
        <f>+CUY_d!$AM71</f>
        <v>0.49750919006472283</v>
      </c>
      <c r="AC43" s="24">
        <f>+CUY_d!$AD71</f>
        <v>0.50381688326551122</v>
      </c>
      <c r="AD43" s="24">
        <f>+CUY_d!$AM71</f>
        <v>0.49750919006472283</v>
      </c>
      <c r="AE43" s="24">
        <f t="shared" si="7"/>
        <v>6.307693200788389E-3</v>
      </c>
      <c r="AG43" s="24">
        <f>+PAT_d!$AM71</f>
        <v>0.48495208867062178</v>
      </c>
      <c r="AH43" s="24">
        <f>+PAT_d!$AD71</f>
        <v>0.48338159332350772</v>
      </c>
      <c r="AI43" s="24">
        <f>+PAT_d!$AM71</f>
        <v>0.48495208867062178</v>
      </c>
      <c r="AJ43" s="24">
        <f t="shared" si="8"/>
        <v>-1.5704953471140648E-3</v>
      </c>
      <c r="AK43" s="24"/>
      <c r="AL43" s="35">
        <f t="shared" si="1"/>
        <v>43891</v>
      </c>
      <c r="AM43" s="24">
        <f t="shared" ca="1" si="14"/>
        <v>7.7638191148936553E-3</v>
      </c>
      <c r="AN43" s="24">
        <f t="shared" si="9"/>
        <v>-1.097863147811351E-3</v>
      </c>
      <c r="AO43" s="24">
        <f t="shared" si="10"/>
        <v>-2.1323575053264765E-3</v>
      </c>
      <c r="AP43" s="24">
        <f t="shared" si="11"/>
        <v>5.9253999607067342E-3</v>
      </c>
      <c r="AQ43" s="24">
        <f t="shared" si="12"/>
        <v>5.2095207360947082E-3</v>
      </c>
      <c r="AR43" s="24">
        <f t="shared" si="13"/>
        <v>6.307693200788389E-3</v>
      </c>
      <c r="AS43" s="24">
        <f t="shared" si="15"/>
        <v>-1.5704953471140648E-3</v>
      </c>
      <c r="AU43" s="24">
        <f t="shared" si="16"/>
        <v>-2.1323575053264765E-3</v>
      </c>
      <c r="AV43" s="24">
        <f t="shared" si="17"/>
        <v>6.307693200788389E-3</v>
      </c>
      <c r="AX43" s="35">
        <f t="shared" si="18"/>
        <v>43891</v>
      </c>
      <c r="AY43" s="24">
        <f t="shared" ca="1" si="19"/>
        <v>5.2431068254721325E-3</v>
      </c>
      <c r="AZ43" s="24">
        <f t="shared" si="20"/>
        <v>-7.4584318049908394E-4</v>
      </c>
      <c r="BA43" s="24">
        <f t="shared" si="21"/>
        <v>-1.4275286693185008E-3</v>
      </c>
      <c r="BB43" s="24">
        <f t="shared" si="22"/>
        <v>3.9916784935611904E-3</v>
      </c>
      <c r="BC43" s="24">
        <f t="shared" si="23"/>
        <v>3.4587499660945209E-3</v>
      </c>
      <c r="BD43" s="24">
        <f t="shared" si="24"/>
        <v>4.2121231994014519E-3</v>
      </c>
      <c r="BE43" s="24">
        <f t="shared" si="25"/>
        <v>-1.0576067464371786E-3</v>
      </c>
      <c r="BG43" s="24">
        <f t="shared" si="26"/>
        <v>-1.4275286693185008E-3</v>
      </c>
      <c r="BH43" s="24">
        <f t="shared" si="27"/>
        <v>4.2121231994014519E-3</v>
      </c>
    </row>
    <row r="44" spans="2:60" x14ac:dyDescent="0.25">
      <c r="B44" s="35">
        <f>+NAC!A45</f>
        <v>43922</v>
      </c>
      <c r="C44" s="48">
        <f ca="1">+NAC_d!DD45</f>
        <v>0.45586775053617523</v>
      </c>
      <c r="D44" s="48">
        <f ca="1">+NAC_d!CT45</f>
        <v>0.46940327784976632</v>
      </c>
      <c r="E44" s="48">
        <f ca="1">+NAC_d!DC45</f>
        <v>0.44824816266084611</v>
      </c>
      <c r="F44" s="24">
        <f t="shared" ca="1" si="2"/>
        <v>2.1155115188920215E-2</v>
      </c>
      <c r="H44" s="24">
        <f>+GBA_d!$AM72</f>
        <v>0.44181745381051352</v>
      </c>
      <c r="I44" s="24">
        <f>+GBA_d!$AD72</f>
        <v>0.45262645897707321</v>
      </c>
      <c r="J44" s="24">
        <f>+GBA_d!$AM72</f>
        <v>0.44181745381051352</v>
      </c>
      <c r="K44" s="24">
        <f t="shared" si="3"/>
        <v>1.0809005166559693E-2</v>
      </c>
      <c r="M44" s="24">
        <f>+PAM_d!$AM72</f>
        <v>0.45836949644416647</v>
      </c>
      <c r="N44" s="24">
        <f>+PAM_d!$AD72</f>
        <v>0.46665038510222434</v>
      </c>
      <c r="O44" s="24">
        <f>+PAM_d!$AM72</f>
        <v>0.45836949644416647</v>
      </c>
      <c r="P44" s="24">
        <f t="shared" si="4"/>
        <v>8.2808886580578722E-3</v>
      </c>
      <c r="R44" s="24">
        <f>+NOA_d!$AM72</f>
        <v>0.45760854565289755</v>
      </c>
      <c r="S44" s="24">
        <f>+NOA_d!$AD72</f>
        <v>0.48351538260061533</v>
      </c>
      <c r="T44" s="24">
        <f>+NOA_d!$AM72</f>
        <v>0.45760854565289755</v>
      </c>
      <c r="U44" s="24">
        <f t="shared" si="5"/>
        <v>2.5906836947717782E-2</v>
      </c>
      <c r="W44" s="24">
        <f>+NEA_d!$AM72</f>
        <v>0.4797779284822683</v>
      </c>
      <c r="X44" s="24">
        <f>+NEA_d!$AD72</f>
        <v>0.49510522993884254</v>
      </c>
      <c r="Y44" s="24">
        <f>+NEA_d!$AM72</f>
        <v>0.4797779284822683</v>
      </c>
      <c r="Z44" s="24">
        <f t="shared" si="6"/>
        <v>1.5327301456574238E-2</v>
      </c>
      <c r="AB44" s="24">
        <f>+CUY_d!$AM72</f>
        <v>0.46097677464531839</v>
      </c>
      <c r="AC44" s="24">
        <f>+CUY_d!$AD72</f>
        <v>0.48059111842252156</v>
      </c>
      <c r="AD44" s="24">
        <f>+CUY_d!$AM72</f>
        <v>0.46097677464531839</v>
      </c>
      <c r="AE44" s="24">
        <f t="shared" si="7"/>
        <v>1.9614343777203169E-2</v>
      </c>
      <c r="AG44" s="24">
        <f>+PAT_d!$AM72</f>
        <v>0.4447509835295187</v>
      </c>
      <c r="AH44" s="24">
        <f>+PAT_d!$AD72</f>
        <v>0.44189173354195788</v>
      </c>
      <c r="AI44" s="24">
        <f>+PAT_d!$AM72</f>
        <v>0.4447509835295187</v>
      </c>
      <c r="AJ44" s="24">
        <f t="shared" si="8"/>
        <v>-2.8592499875608191E-3</v>
      </c>
      <c r="AK44" s="24"/>
      <c r="AL44" s="35">
        <f t="shared" si="1"/>
        <v>43922</v>
      </c>
      <c r="AM44" s="24">
        <f t="shared" ca="1" si="14"/>
        <v>2.1155115188920215E-2</v>
      </c>
      <c r="AN44" s="24">
        <f t="shared" si="9"/>
        <v>1.0809005166559693E-2</v>
      </c>
      <c r="AO44" s="24">
        <f t="shared" si="10"/>
        <v>8.2808886580578722E-3</v>
      </c>
      <c r="AP44" s="24">
        <f t="shared" si="11"/>
        <v>2.5906836947717782E-2</v>
      </c>
      <c r="AQ44" s="24">
        <f t="shared" si="12"/>
        <v>1.5327301456574238E-2</v>
      </c>
      <c r="AR44" s="24">
        <f t="shared" si="13"/>
        <v>1.9614343777203169E-2</v>
      </c>
      <c r="AS44" s="24">
        <f t="shared" si="15"/>
        <v>-2.8592499875608191E-3</v>
      </c>
      <c r="AU44" s="24">
        <f t="shared" si="16"/>
        <v>-2.8592499875608191E-3</v>
      </c>
      <c r="AV44" s="24">
        <f t="shared" si="17"/>
        <v>2.5906836947717782E-2</v>
      </c>
      <c r="AX44" s="35">
        <f t="shared" si="18"/>
        <v>43922</v>
      </c>
      <c r="AY44" s="24">
        <f t="shared" ca="1" si="19"/>
        <v>1.4607382722345186E-2</v>
      </c>
      <c r="AZ44" s="24">
        <f t="shared" si="20"/>
        <v>7.4967917318471411E-3</v>
      </c>
      <c r="BA44" s="24">
        <f t="shared" si="21"/>
        <v>5.6781828461500705E-3</v>
      </c>
      <c r="BB44" s="24">
        <f t="shared" si="22"/>
        <v>1.7773521584365737E-2</v>
      </c>
      <c r="BC44" s="24">
        <f t="shared" si="23"/>
        <v>1.0357838944316855E-2</v>
      </c>
      <c r="BD44" s="24">
        <f t="shared" si="24"/>
        <v>1.3425500061056805E-2</v>
      </c>
      <c r="BE44" s="24">
        <f t="shared" si="25"/>
        <v>-1.9790607655969517E-3</v>
      </c>
      <c r="BG44" s="24">
        <f t="shared" si="26"/>
        <v>-1.9790607655969517E-3</v>
      </c>
      <c r="BH44" s="24">
        <f t="shared" si="27"/>
        <v>1.7773521584365737E-2</v>
      </c>
    </row>
    <row r="45" spans="2:60" x14ac:dyDescent="0.25">
      <c r="B45" s="35">
        <f>+NAC!A46</f>
        <v>43952</v>
      </c>
      <c r="C45" s="48">
        <f ca="1">+NAC_d!DD46</f>
        <v>0.43383961514775438</v>
      </c>
      <c r="D45" s="48">
        <f ca="1">+NAC_d!CT46</f>
        <v>0.44781535755994972</v>
      </c>
      <c r="E45" s="48">
        <f ca="1">+NAC_d!DC46</f>
        <v>0.42629743938367914</v>
      </c>
      <c r="F45" s="24">
        <f t="shared" ca="1" si="2"/>
        <v>2.1517918176270578E-2</v>
      </c>
      <c r="H45" s="24">
        <f>+GBA_d!$AM73</f>
        <v>0.4202199850045556</v>
      </c>
      <c r="I45" s="24">
        <f>+GBA_d!$AD73</f>
        <v>0.43235447705059693</v>
      </c>
      <c r="J45" s="24">
        <f>+GBA_d!$AM73</f>
        <v>0.4202199850045556</v>
      </c>
      <c r="K45" s="24">
        <f t="shared" si="3"/>
        <v>1.2134492046041334E-2</v>
      </c>
      <c r="M45" s="24">
        <f>+PAM_d!$AM73</f>
        <v>0.43807360904352</v>
      </c>
      <c r="N45" s="24">
        <f>+PAM_d!$AD73</f>
        <v>0.44914904792130939</v>
      </c>
      <c r="O45" s="24">
        <f>+PAM_d!$AM73</f>
        <v>0.43807360904352</v>
      </c>
      <c r="P45" s="24">
        <f t="shared" si="4"/>
        <v>1.107543887778939E-2</v>
      </c>
      <c r="R45" s="24">
        <f>+NOA_d!$AM73</f>
        <v>0.42127207670026978</v>
      </c>
      <c r="S45" s="24">
        <f>+NOA_d!$AD73</f>
        <v>0.45195520941296374</v>
      </c>
      <c r="T45" s="24">
        <f>+NOA_d!$AM73</f>
        <v>0.42127207670026978</v>
      </c>
      <c r="U45" s="24">
        <f t="shared" si="5"/>
        <v>3.0683132712693961E-2</v>
      </c>
      <c r="W45" s="24">
        <f>+NEA_d!$AM73</f>
        <v>0.46827844278691599</v>
      </c>
      <c r="X45" s="24">
        <f>+NEA_d!$AD73</f>
        <v>0.47590569497966939</v>
      </c>
      <c r="Y45" s="24">
        <f>+NEA_d!$AM73</f>
        <v>0.46827844278691599</v>
      </c>
      <c r="Z45" s="24">
        <f t="shared" si="6"/>
        <v>7.6272521927533976E-3</v>
      </c>
      <c r="AB45" s="24">
        <f>+CUY_d!$AM73</f>
        <v>0.43953771657280849</v>
      </c>
      <c r="AC45" s="24">
        <f>+CUY_d!$AD73</f>
        <v>0.4583368986549321</v>
      </c>
      <c r="AD45" s="24">
        <f>+CUY_d!$AM73</f>
        <v>0.43953771657280849</v>
      </c>
      <c r="AE45" s="24">
        <f t="shared" si="7"/>
        <v>1.8799182082123611E-2</v>
      </c>
      <c r="AG45" s="24">
        <f>+PAT_d!$AM73</f>
        <v>0.4193438343872673</v>
      </c>
      <c r="AH45" s="24">
        <f>+PAT_d!$AD73</f>
        <v>0.41471411634665167</v>
      </c>
      <c r="AI45" s="24">
        <f>+PAT_d!$AM73</f>
        <v>0.4193438343872673</v>
      </c>
      <c r="AJ45" s="24">
        <f t="shared" si="8"/>
        <v>-4.6297180406156269E-3</v>
      </c>
      <c r="AK45" s="24"/>
      <c r="AL45" s="35">
        <f t="shared" si="1"/>
        <v>43952</v>
      </c>
      <c r="AM45" s="24">
        <f t="shared" ca="1" si="14"/>
        <v>2.1517918176270578E-2</v>
      </c>
      <c r="AN45" s="24">
        <f t="shared" si="9"/>
        <v>1.2134492046041334E-2</v>
      </c>
      <c r="AO45" s="24">
        <f t="shared" si="10"/>
        <v>1.107543887778939E-2</v>
      </c>
      <c r="AP45" s="24">
        <f t="shared" si="11"/>
        <v>3.0683132712693961E-2</v>
      </c>
      <c r="AQ45" s="24">
        <f t="shared" si="12"/>
        <v>7.6272521927533976E-3</v>
      </c>
      <c r="AR45" s="24">
        <f t="shared" si="13"/>
        <v>1.8799182082123611E-2</v>
      </c>
      <c r="AS45" s="24">
        <f t="shared" si="15"/>
        <v>-4.6297180406156269E-3</v>
      </c>
      <c r="AU45" s="24">
        <f t="shared" si="16"/>
        <v>-4.6297180406156269E-3</v>
      </c>
      <c r="AV45" s="24">
        <f t="shared" si="17"/>
        <v>3.0683132712693961E-2</v>
      </c>
      <c r="AX45" s="35">
        <f t="shared" si="18"/>
        <v>43952</v>
      </c>
      <c r="AY45" s="24">
        <f t="shared" ca="1" si="19"/>
        <v>1.508655739126108E-2</v>
      </c>
      <c r="AZ45" s="24">
        <f t="shared" si="20"/>
        <v>8.5440932912956846E-3</v>
      </c>
      <c r="BA45" s="24">
        <f t="shared" si="21"/>
        <v>7.7015799526116702E-3</v>
      </c>
      <c r="BB45" s="24">
        <f t="shared" si="22"/>
        <v>2.1588500341138239E-2</v>
      </c>
      <c r="BC45" s="24">
        <f t="shared" si="23"/>
        <v>5.194690578086858E-3</v>
      </c>
      <c r="BD45" s="24">
        <f t="shared" si="24"/>
        <v>1.3059179947629174E-2</v>
      </c>
      <c r="BE45" s="24">
        <f t="shared" si="25"/>
        <v>-3.2618720907849896E-3</v>
      </c>
      <c r="BG45" s="24">
        <f t="shared" si="26"/>
        <v>-3.2618720907849896E-3</v>
      </c>
      <c r="BH45" s="24">
        <f t="shared" si="27"/>
        <v>2.1588500341138239E-2</v>
      </c>
    </row>
    <row r="46" spans="2:60" x14ac:dyDescent="0.25">
      <c r="B46" s="35">
        <f>+NAC!A47</f>
        <v>43983</v>
      </c>
      <c r="C46" s="48">
        <f ca="1">+NAC_d!DD47</f>
        <v>0.42687514549585281</v>
      </c>
      <c r="D46" s="48">
        <f ca="1">+NAC_d!CT47</f>
        <v>0.43940143514931673</v>
      </c>
      <c r="E46" s="48">
        <f ca="1">+NAC_d!DC47</f>
        <v>0.42088616499124321</v>
      </c>
      <c r="F46" s="24">
        <f t="shared" ca="1" si="2"/>
        <v>1.8515270158073527E-2</v>
      </c>
      <c r="H46" s="24">
        <f>+GBA_d!$AM74</f>
        <v>0.41412020340899347</v>
      </c>
      <c r="I46" s="24">
        <f>+GBA_d!$AD74</f>
        <v>0.42200298503542144</v>
      </c>
      <c r="J46" s="24">
        <f>+GBA_d!$AM74</f>
        <v>0.41412020340899347</v>
      </c>
      <c r="K46" s="24">
        <f t="shared" si="3"/>
        <v>7.8827816264279704E-3</v>
      </c>
      <c r="M46" s="24">
        <f>+PAM_d!$AM74</f>
        <v>0.43703702699211755</v>
      </c>
      <c r="N46" s="24">
        <f>+PAM_d!$AD74</f>
        <v>0.44380497987177581</v>
      </c>
      <c r="O46" s="24">
        <f>+PAM_d!$AM74</f>
        <v>0.43703702699211755</v>
      </c>
      <c r="P46" s="24">
        <f t="shared" si="4"/>
        <v>6.7679528796582566E-3</v>
      </c>
      <c r="R46" s="24">
        <f>+NOA_d!$AM74</f>
        <v>0.41314654081143476</v>
      </c>
      <c r="S46" s="24">
        <f>+NOA_d!$AD74</f>
        <v>0.44230174455996107</v>
      </c>
      <c r="T46" s="24">
        <f>+NOA_d!$AM74</f>
        <v>0.41314654081143476</v>
      </c>
      <c r="U46" s="24">
        <f t="shared" si="5"/>
        <v>2.9155203748526315E-2</v>
      </c>
      <c r="W46" s="24">
        <f>+NEA_d!$AM74</f>
        <v>0.46080204184947804</v>
      </c>
      <c r="X46" s="24">
        <f>+NEA_d!$AD74</f>
        <v>0.46521565215172989</v>
      </c>
      <c r="Y46" s="24">
        <f>+NEA_d!$AM74</f>
        <v>0.46080204184947804</v>
      </c>
      <c r="Z46" s="24">
        <f t="shared" si="6"/>
        <v>4.4136103022518469E-3</v>
      </c>
      <c r="AB46" s="24">
        <f>+CUY_d!$AM74</f>
        <v>0.43446467985674797</v>
      </c>
      <c r="AC46" s="24">
        <f>+CUY_d!$AD74</f>
        <v>0.4551182192309644</v>
      </c>
      <c r="AD46" s="24">
        <f>+CUY_d!$AM74</f>
        <v>0.43446467985674797</v>
      </c>
      <c r="AE46" s="24">
        <f t="shared" si="7"/>
        <v>2.0653539374216434E-2</v>
      </c>
      <c r="AG46" s="24">
        <f>+PAT_d!$AM74</f>
        <v>0.40552264864629683</v>
      </c>
      <c r="AH46" s="24">
        <f>+PAT_d!$AD74</f>
        <v>0.40207111074942281</v>
      </c>
      <c r="AI46" s="24">
        <f>+PAT_d!$AM74</f>
        <v>0.40552264864629683</v>
      </c>
      <c r="AJ46" s="24">
        <f t="shared" si="8"/>
        <v>-3.451537896874024E-3</v>
      </c>
      <c r="AK46" s="24"/>
      <c r="AL46" s="35">
        <f t="shared" si="1"/>
        <v>43983</v>
      </c>
      <c r="AM46" s="24">
        <f t="shared" ca="1" si="14"/>
        <v>1.8515270158073527E-2</v>
      </c>
      <c r="AN46" s="24">
        <f t="shared" si="9"/>
        <v>7.8827816264279704E-3</v>
      </c>
      <c r="AO46" s="24">
        <f t="shared" si="10"/>
        <v>6.7679528796582566E-3</v>
      </c>
      <c r="AP46" s="24">
        <f t="shared" si="11"/>
        <v>2.9155203748526315E-2</v>
      </c>
      <c r="AQ46" s="24">
        <f t="shared" si="12"/>
        <v>4.4136103022518469E-3</v>
      </c>
      <c r="AR46" s="24">
        <f t="shared" si="13"/>
        <v>2.0653539374216434E-2</v>
      </c>
      <c r="AS46" s="24">
        <f t="shared" si="15"/>
        <v>-3.451537896874024E-3</v>
      </c>
      <c r="AU46" s="24">
        <f t="shared" si="16"/>
        <v>-3.451537896874024E-3</v>
      </c>
      <c r="AV46" s="24">
        <f t="shared" si="17"/>
        <v>2.9155203748526315E-2</v>
      </c>
      <c r="AX46" s="35">
        <f t="shared" si="18"/>
        <v>43983</v>
      </c>
      <c r="AY46" s="24">
        <f t="shared" ca="1" si="19"/>
        <v>1.3030790653231206E-2</v>
      </c>
      <c r="AZ46" s="24">
        <f t="shared" si="20"/>
        <v>5.5743363311160365E-3</v>
      </c>
      <c r="BA46" s="24">
        <f t="shared" si="21"/>
        <v>4.7096579646415115E-3</v>
      </c>
      <c r="BB46" s="24">
        <f t="shared" si="22"/>
        <v>2.0631408637766135E-2</v>
      </c>
      <c r="BC46" s="24">
        <f t="shared" si="23"/>
        <v>3.021360989243993E-3</v>
      </c>
      <c r="BD46" s="24">
        <f t="shared" si="24"/>
        <v>1.4398081503323557E-2</v>
      </c>
      <c r="BE46" s="24">
        <f t="shared" si="25"/>
        <v>-2.4556971032791974E-3</v>
      </c>
      <c r="BG46" s="24">
        <f t="shared" si="26"/>
        <v>-2.4556971032791974E-3</v>
      </c>
      <c r="BH46" s="24">
        <f t="shared" si="27"/>
        <v>2.0631408637766135E-2</v>
      </c>
    </row>
    <row r="47" spans="2:60" x14ac:dyDescent="0.25">
      <c r="B47" s="35">
        <f>+NAC!A48</f>
        <v>44013</v>
      </c>
      <c r="C47" s="48">
        <f ca="1">+NAC_d!DD48</f>
        <v>0.42307616019154604</v>
      </c>
      <c r="D47" s="48">
        <f ca="1">+NAC_d!CT48</f>
        <v>0.43657914386193752</v>
      </c>
      <c r="E47" s="48">
        <f ca="1">+NAC_d!DC48</f>
        <v>0.41722417368211917</v>
      </c>
      <c r="F47" s="24">
        <f t="shared" ca="1" si="2"/>
        <v>1.9354970179818354E-2</v>
      </c>
      <c r="H47" s="24">
        <f>+GBA_d!$AM75</f>
        <v>0.40757922550374404</v>
      </c>
      <c r="I47" s="24">
        <f>+GBA_d!$AD75</f>
        <v>0.41384970823569844</v>
      </c>
      <c r="J47" s="24">
        <f>+GBA_d!$AM75</f>
        <v>0.40757922550374404</v>
      </c>
      <c r="K47" s="24">
        <f t="shared" si="3"/>
        <v>6.2704827319544076E-3</v>
      </c>
      <c r="M47" s="24">
        <f>+PAM_d!$AM75</f>
        <v>0.43707465367283205</v>
      </c>
      <c r="N47" s="24">
        <f>+PAM_d!$AD75</f>
        <v>0.44316084963039204</v>
      </c>
      <c r="O47" s="24">
        <f>+PAM_d!$AM75</f>
        <v>0.43707465367283205</v>
      </c>
      <c r="P47" s="24">
        <f t="shared" si="4"/>
        <v>6.0861959575599922E-3</v>
      </c>
      <c r="R47" s="24">
        <f>+NOA_d!$AM75</f>
        <v>0.41353454269003254</v>
      </c>
      <c r="S47" s="24">
        <f>+NOA_d!$AD75</f>
        <v>0.43976735544752765</v>
      </c>
      <c r="T47" s="24">
        <f>+NOA_d!$AM75</f>
        <v>0.41353454269003254</v>
      </c>
      <c r="U47" s="24">
        <f t="shared" si="5"/>
        <v>2.6232812757495116E-2</v>
      </c>
      <c r="W47" s="24">
        <f>+NEA_d!$AM75</f>
        <v>0.46955052445081114</v>
      </c>
      <c r="X47" s="24">
        <f>+NEA_d!$AD75</f>
        <v>0.46944709941681495</v>
      </c>
      <c r="Y47" s="24">
        <f>+NEA_d!$AM75</f>
        <v>0.46955052445081114</v>
      </c>
      <c r="Z47" s="24">
        <f t="shared" si="6"/>
        <v>-1.0342503399618508E-4</v>
      </c>
      <c r="AB47" s="24">
        <f>+CUY_d!$AM75</f>
        <v>0.42367192402702702</v>
      </c>
      <c r="AC47" s="24">
        <f>+CUY_d!$AD75</f>
        <v>0.44923712687020734</v>
      </c>
      <c r="AD47" s="24">
        <f>+CUY_d!$AM75</f>
        <v>0.42367192402702702</v>
      </c>
      <c r="AE47" s="24">
        <f t="shared" si="7"/>
        <v>2.5565202843180312E-2</v>
      </c>
      <c r="AG47" s="24">
        <f>+PAT_d!$AM75</f>
        <v>0.40862844703836121</v>
      </c>
      <c r="AH47" s="24">
        <f>+PAT_d!$AD75</f>
        <v>0.40415652736278429</v>
      </c>
      <c r="AI47" s="24">
        <f>+PAT_d!$AM75</f>
        <v>0.40862844703836121</v>
      </c>
      <c r="AJ47" s="24">
        <f t="shared" si="8"/>
        <v>-4.4719196755769186E-3</v>
      </c>
      <c r="AK47" s="24"/>
      <c r="AL47" s="35">
        <f t="shared" si="1"/>
        <v>44013</v>
      </c>
      <c r="AM47" s="24">
        <f t="shared" ca="1" si="14"/>
        <v>1.9354970179818354E-2</v>
      </c>
      <c r="AN47" s="24">
        <f t="shared" si="9"/>
        <v>6.2704827319544076E-3</v>
      </c>
      <c r="AO47" s="24">
        <f t="shared" si="10"/>
        <v>6.0861959575599922E-3</v>
      </c>
      <c r="AP47" s="24">
        <f t="shared" si="11"/>
        <v>2.6232812757495116E-2</v>
      </c>
      <c r="AQ47" s="24">
        <f t="shared" si="12"/>
        <v>-1.0342503399618508E-4</v>
      </c>
      <c r="AR47" s="24">
        <f t="shared" si="13"/>
        <v>2.5565202843180312E-2</v>
      </c>
      <c r="AS47" s="24">
        <f t="shared" si="15"/>
        <v>-4.4719196755769186E-3</v>
      </c>
      <c r="AU47" s="24">
        <f t="shared" si="16"/>
        <v>-4.4719196755769186E-3</v>
      </c>
      <c r="AV47" s="24">
        <f t="shared" si="17"/>
        <v>2.6232812757495116E-2</v>
      </c>
      <c r="AX47" s="35">
        <f t="shared" si="18"/>
        <v>44013</v>
      </c>
      <c r="AY47" s="24">
        <f t="shared" ca="1" si="19"/>
        <v>1.3656957409590165E-2</v>
      </c>
      <c r="AZ47" s="24">
        <f t="shared" si="20"/>
        <v>4.4547991461796332E-3</v>
      </c>
      <c r="BA47" s="24">
        <f t="shared" si="21"/>
        <v>4.2351285940540606E-3</v>
      </c>
      <c r="BB47" s="24">
        <f t="shared" si="22"/>
        <v>1.8558310366842967E-2</v>
      </c>
      <c r="BC47" s="24">
        <f t="shared" si="23"/>
        <v>-7.0378685370409144E-5</v>
      </c>
      <c r="BD47" s="24">
        <f t="shared" si="24"/>
        <v>1.7957229057988355E-2</v>
      </c>
      <c r="BE47" s="24">
        <f t="shared" si="25"/>
        <v>-3.1746623355357606E-3</v>
      </c>
      <c r="BG47" s="24">
        <f t="shared" si="26"/>
        <v>-3.1746623355357606E-3</v>
      </c>
      <c r="BH47" s="24">
        <f t="shared" si="27"/>
        <v>1.8558310366842967E-2</v>
      </c>
    </row>
    <row r="48" spans="2:60" x14ac:dyDescent="0.25">
      <c r="B48" s="35">
        <f>+NAC!A49</f>
        <v>44044</v>
      </c>
      <c r="C48" s="48">
        <f ca="1">+NAC_d!DD49</f>
        <v>0.40611017369347024</v>
      </c>
      <c r="D48" s="48">
        <f ca="1">+NAC_d!CT49</f>
        <v>0.41835228952374903</v>
      </c>
      <c r="E48" s="48">
        <f ca="1">+NAC_d!DC49</f>
        <v>0.39977337357515319</v>
      </c>
      <c r="F48" s="24">
        <f t="shared" ca="1" si="2"/>
        <v>1.8578915948595842E-2</v>
      </c>
      <c r="H48" s="24">
        <f>+GBA_d!$AM76</f>
        <v>0.39089279475504446</v>
      </c>
      <c r="I48" s="24">
        <f>+GBA_d!$AD76</f>
        <v>0.40244526872740538</v>
      </c>
      <c r="J48" s="24">
        <f>+GBA_d!$AM76</f>
        <v>0.39089279475504446</v>
      </c>
      <c r="K48" s="24">
        <f t="shared" si="3"/>
        <v>1.1552473972360922E-2</v>
      </c>
      <c r="M48" s="24">
        <f>+PAM_d!$AM76</f>
        <v>0.41967366101818859</v>
      </c>
      <c r="N48" s="24">
        <f>+PAM_d!$AD76</f>
        <v>0.42748111549058798</v>
      </c>
      <c r="O48" s="24">
        <f>+PAM_d!$AM76</f>
        <v>0.41967366101818859</v>
      </c>
      <c r="P48" s="24">
        <f t="shared" si="4"/>
        <v>7.8074544723993888E-3</v>
      </c>
      <c r="R48" s="24">
        <f>+NOA_d!$AM76</f>
        <v>0.39489112105955337</v>
      </c>
      <c r="S48" s="24">
        <f>+NOA_d!$AD76</f>
        <v>0.41663074353106899</v>
      </c>
      <c r="T48" s="24">
        <f>+NOA_d!$AM76</f>
        <v>0.39489112105955337</v>
      </c>
      <c r="U48" s="24">
        <f t="shared" si="5"/>
        <v>2.1739622471515618E-2</v>
      </c>
      <c r="W48" s="24">
        <f>+NEA_d!$AM76</f>
        <v>0.44218963061998195</v>
      </c>
      <c r="X48" s="24">
        <f>+NEA_d!$AD76</f>
        <v>0.4395838676329531</v>
      </c>
      <c r="Y48" s="24">
        <f>+NEA_d!$AM76</f>
        <v>0.44218963061998195</v>
      </c>
      <c r="Z48" s="24">
        <f t="shared" si="6"/>
        <v>-2.605762987028859E-3</v>
      </c>
      <c r="AB48" s="24">
        <f>+CUY_d!$AM76</f>
        <v>0.40243918716171501</v>
      </c>
      <c r="AC48" s="24">
        <f>+CUY_d!$AD76</f>
        <v>0.42462814595117893</v>
      </c>
      <c r="AD48" s="24">
        <f>+CUY_d!$AM76</f>
        <v>0.40243918716171501</v>
      </c>
      <c r="AE48" s="24">
        <f t="shared" si="7"/>
        <v>2.218895878946392E-2</v>
      </c>
      <c r="AG48" s="24">
        <f>+PAT_d!$AM76</f>
        <v>0.3894803679868335</v>
      </c>
      <c r="AH48" s="24">
        <f>+PAT_d!$AD76</f>
        <v>0.38934259913275659</v>
      </c>
      <c r="AI48" s="24">
        <f>+PAT_d!$AM76</f>
        <v>0.3894803679868335</v>
      </c>
      <c r="AJ48" s="24">
        <f t="shared" si="8"/>
        <v>-1.3776885407690287E-4</v>
      </c>
      <c r="AK48" s="24"/>
      <c r="AL48" s="35">
        <f t="shared" si="1"/>
        <v>44044</v>
      </c>
      <c r="AM48" s="24">
        <f t="shared" ca="1" si="14"/>
        <v>1.8578915948595842E-2</v>
      </c>
      <c r="AN48" s="24">
        <f t="shared" si="9"/>
        <v>1.1552473972360922E-2</v>
      </c>
      <c r="AO48" s="24">
        <f t="shared" si="10"/>
        <v>7.8074544723993888E-3</v>
      </c>
      <c r="AP48" s="24">
        <f t="shared" si="11"/>
        <v>2.1739622471515618E-2</v>
      </c>
      <c r="AQ48" s="24">
        <f t="shared" si="12"/>
        <v>-2.605762987028859E-3</v>
      </c>
      <c r="AR48" s="24">
        <f t="shared" si="13"/>
        <v>2.218895878946392E-2</v>
      </c>
      <c r="AS48" s="24">
        <f t="shared" si="15"/>
        <v>-1.3776885407690287E-4</v>
      </c>
      <c r="AU48" s="24">
        <f t="shared" si="16"/>
        <v>-2.605762987028859E-3</v>
      </c>
      <c r="AV48" s="24">
        <f t="shared" si="17"/>
        <v>2.218895878946392E-2</v>
      </c>
      <c r="AX48" s="35">
        <f t="shared" si="18"/>
        <v>44044</v>
      </c>
      <c r="AY48" s="24">
        <f t="shared" ca="1" si="19"/>
        <v>1.3272802797458239E-2</v>
      </c>
      <c r="AZ48" s="24">
        <f t="shared" si="20"/>
        <v>8.305797553862071E-3</v>
      </c>
      <c r="BA48" s="24">
        <f t="shared" si="21"/>
        <v>5.4994712424261127E-3</v>
      </c>
      <c r="BB48" s="24">
        <f t="shared" si="22"/>
        <v>1.5585175174821053E-2</v>
      </c>
      <c r="BC48" s="24">
        <f t="shared" si="23"/>
        <v>-1.8068102361189498E-3</v>
      </c>
      <c r="BD48" s="24">
        <f t="shared" si="24"/>
        <v>1.582169051791138E-2</v>
      </c>
      <c r="BE48" s="24">
        <f t="shared" si="25"/>
        <v>-9.9151349850723491E-5</v>
      </c>
      <c r="BG48" s="24">
        <f t="shared" si="26"/>
        <v>-1.8068102361189498E-3</v>
      </c>
      <c r="BH48" s="24">
        <f t="shared" si="27"/>
        <v>1.582169051791138E-2</v>
      </c>
    </row>
    <row r="49" spans="2:60" x14ac:dyDescent="0.25">
      <c r="B49" s="35">
        <f>+NAC!A50</f>
        <v>44075</v>
      </c>
      <c r="C49" s="48">
        <f ca="1">+NAC_d!DD50</f>
        <v>0.36563169243890559</v>
      </c>
      <c r="D49" s="48">
        <f ca="1">+NAC_d!CT50</f>
        <v>0.37916564152172683</v>
      </c>
      <c r="E49" s="48">
        <f ca="1">+NAC_d!DC50</f>
        <v>0.35751011896920537</v>
      </c>
      <c r="F49" s="24">
        <f t="shared" ca="1" si="2"/>
        <v>2.1655522552521456E-2</v>
      </c>
      <c r="H49" s="24">
        <f>+GBA_d!$AM77</f>
        <v>0.34907747583084348</v>
      </c>
      <c r="I49" s="24">
        <f>+GBA_d!$AD77</f>
        <v>0.36407990552886327</v>
      </c>
      <c r="J49" s="24">
        <f>+GBA_d!$AM77</f>
        <v>0.34907747583084348</v>
      </c>
      <c r="K49" s="24">
        <f t="shared" si="3"/>
        <v>1.5002429698019792E-2</v>
      </c>
      <c r="M49" s="24">
        <f>+PAM_d!$AM77</f>
        <v>0.37547972027501308</v>
      </c>
      <c r="N49" s="24">
        <f>+PAM_d!$AD77</f>
        <v>0.38603922828047099</v>
      </c>
      <c r="O49" s="24">
        <f>+PAM_d!$AM77</f>
        <v>0.37547972027501308</v>
      </c>
      <c r="P49" s="24">
        <f t="shared" si="4"/>
        <v>1.0559508005457907E-2</v>
      </c>
      <c r="R49" s="24">
        <f>+NOA_d!$AM77</f>
        <v>0.34782922028546093</v>
      </c>
      <c r="S49" s="24">
        <f>+NOA_d!$AD77</f>
        <v>0.37265408003511968</v>
      </c>
      <c r="T49" s="24">
        <f>+NOA_d!$AM77</f>
        <v>0.34782922028546093</v>
      </c>
      <c r="U49" s="24">
        <f t="shared" si="5"/>
        <v>2.4824859749658756E-2</v>
      </c>
      <c r="W49" s="24">
        <f>+NEA_d!$AM77</f>
        <v>0.40203842907542953</v>
      </c>
      <c r="X49" s="24">
        <f>+NEA_d!$AD77</f>
        <v>0.40318092732538147</v>
      </c>
      <c r="Y49" s="24">
        <f>+NEA_d!$AM77</f>
        <v>0.40203842907542953</v>
      </c>
      <c r="Z49" s="24">
        <f t="shared" si="6"/>
        <v>1.1424982499519398E-3</v>
      </c>
      <c r="AB49" s="24">
        <f>+CUY_d!$AM77</f>
        <v>0.36869863259854818</v>
      </c>
      <c r="AC49" s="24">
        <f>+CUY_d!$AD77</f>
        <v>0.39608677408586002</v>
      </c>
      <c r="AD49" s="24">
        <f>+CUY_d!$AM77</f>
        <v>0.36869863259854818</v>
      </c>
      <c r="AE49" s="24">
        <f t="shared" si="7"/>
        <v>2.7388141487311835E-2</v>
      </c>
      <c r="AG49" s="24">
        <f>+PAT_d!$AM77</f>
        <v>0.34816520895844683</v>
      </c>
      <c r="AH49" s="24">
        <f>+PAT_d!$AD77</f>
        <v>0.35072245978528627</v>
      </c>
      <c r="AI49" s="24">
        <f>+PAT_d!$AM77</f>
        <v>0.34816520895844683</v>
      </c>
      <c r="AJ49" s="24">
        <f t="shared" si="8"/>
        <v>2.5572508268394412E-3</v>
      </c>
      <c r="AK49" s="24"/>
      <c r="AL49" s="35">
        <f t="shared" si="1"/>
        <v>44075</v>
      </c>
      <c r="AM49" s="24">
        <f t="shared" ca="1" si="14"/>
        <v>2.1655522552521456E-2</v>
      </c>
      <c r="AN49" s="24">
        <f t="shared" si="9"/>
        <v>1.5002429698019792E-2</v>
      </c>
      <c r="AO49" s="24">
        <f t="shared" si="10"/>
        <v>1.0559508005457907E-2</v>
      </c>
      <c r="AP49" s="24">
        <f t="shared" si="11"/>
        <v>2.4824859749658756E-2</v>
      </c>
      <c r="AQ49" s="24">
        <f t="shared" si="12"/>
        <v>1.1424982499519398E-3</v>
      </c>
      <c r="AR49" s="24">
        <f t="shared" si="13"/>
        <v>2.7388141487311835E-2</v>
      </c>
      <c r="AS49" s="24">
        <f t="shared" si="15"/>
        <v>2.5572508268394412E-3</v>
      </c>
      <c r="AU49" s="24">
        <f t="shared" si="16"/>
        <v>1.1424982499519398E-3</v>
      </c>
      <c r="AV49" s="24">
        <f t="shared" si="17"/>
        <v>2.7388141487311835E-2</v>
      </c>
      <c r="AX49" s="35">
        <f t="shared" si="18"/>
        <v>44075</v>
      </c>
      <c r="AY49" s="24">
        <f t="shared" ca="1" si="19"/>
        <v>1.5952383890121657E-2</v>
      </c>
      <c r="AZ49" s="24">
        <f t="shared" si="20"/>
        <v>1.1120510101749526E-2</v>
      </c>
      <c r="BA49" s="24">
        <f t="shared" si="21"/>
        <v>7.6769637892928344E-3</v>
      </c>
      <c r="BB49" s="24">
        <f t="shared" si="22"/>
        <v>1.8418401512619642E-2</v>
      </c>
      <c r="BC49" s="24">
        <f t="shared" si="23"/>
        <v>8.1488369095938928E-4</v>
      </c>
      <c r="BD49" s="24">
        <f t="shared" si="24"/>
        <v>2.0010352049021796E-2</v>
      </c>
      <c r="BE49" s="24">
        <f t="shared" si="25"/>
        <v>1.8968378725743307E-3</v>
      </c>
      <c r="BG49" s="24">
        <f t="shared" si="26"/>
        <v>8.1488369095938928E-4</v>
      </c>
      <c r="BH49" s="24">
        <f t="shared" si="27"/>
        <v>2.0010352049021796E-2</v>
      </c>
    </row>
    <row r="50" spans="2:60" x14ac:dyDescent="0.25">
      <c r="B50" s="35">
        <f>+NAC!A51</f>
        <v>44105</v>
      </c>
      <c r="C50" s="48">
        <f ca="1">+NAC_d!DD51</f>
        <v>0.37180866202407414</v>
      </c>
      <c r="D50" s="48">
        <f ca="1">+NAC_d!CT51</f>
        <v>0.39206365945743804</v>
      </c>
      <c r="E50" s="48">
        <f ca="1">+NAC_d!DC51</f>
        <v>0.35855408239184317</v>
      </c>
      <c r="F50" s="24">
        <f t="shared" ca="1" si="2"/>
        <v>3.3509577065594875E-2</v>
      </c>
      <c r="H50" s="24">
        <f>+GBA_d!$AM78</f>
        <v>0.34911389244321844</v>
      </c>
      <c r="I50" s="24">
        <f>+GBA_d!$AD78</f>
        <v>0.37531509991109946</v>
      </c>
      <c r="J50" s="24">
        <f>+GBA_d!$AM78</f>
        <v>0.34911389244321844</v>
      </c>
      <c r="K50" s="24">
        <f t="shared" si="3"/>
        <v>2.6201207467881016E-2</v>
      </c>
      <c r="M50" s="24">
        <f>+PAM_d!$AM78</f>
        <v>0.37899700900498923</v>
      </c>
      <c r="N50" s="24">
        <f>+PAM_d!$AD78</f>
        <v>0.39870279951938969</v>
      </c>
      <c r="O50" s="24">
        <f>+PAM_d!$AM78</f>
        <v>0.37899700900498923</v>
      </c>
      <c r="P50" s="24">
        <f t="shared" si="4"/>
        <v>1.9705790514400467E-2</v>
      </c>
      <c r="R50" s="24">
        <f>+NOA_d!$AM78</f>
        <v>0.35459662374145395</v>
      </c>
      <c r="S50" s="24">
        <f>+NOA_d!$AD78</f>
        <v>0.39612037812970802</v>
      </c>
      <c r="T50" s="24">
        <f>+NOA_d!$AM78</f>
        <v>0.35459662374145395</v>
      </c>
      <c r="U50" s="24">
        <f t="shared" si="5"/>
        <v>4.1523754388254064E-2</v>
      </c>
      <c r="W50" s="24">
        <f>+NEA_d!$AM78</f>
        <v>0.40388629562366773</v>
      </c>
      <c r="X50" s="24">
        <f>+NEA_d!$AD78</f>
        <v>0.41426208937966225</v>
      </c>
      <c r="Y50" s="24">
        <f>+NEA_d!$AM78</f>
        <v>0.40388629562366773</v>
      </c>
      <c r="Z50" s="24">
        <f t="shared" si="6"/>
        <v>1.0375793755994511E-2</v>
      </c>
      <c r="AB50" s="24">
        <f>+CUY_d!$AM78</f>
        <v>0.36384350156913148</v>
      </c>
      <c r="AC50" s="24">
        <f>+CUY_d!$AD78</f>
        <v>0.39946003323400681</v>
      </c>
      <c r="AD50" s="24">
        <f>+CUY_d!$AM78</f>
        <v>0.36384350156913148</v>
      </c>
      <c r="AE50" s="24">
        <f t="shared" si="7"/>
        <v>3.5616531664875328E-2</v>
      </c>
      <c r="AG50" s="24">
        <f>+PAT_d!$AM78</f>
        <v>0.34788068360872093</v>
      </c>
      <c r="AH50" s="24">
        <f>+PAT_d!$AD78</f>
        <v>0.35600351858845536</v>
      </c>
      <c r="AI50" s="24">
        <f>+PAT_d!$AM78</f>
        <v>0.34788068360872093</v>
      </c>
      <c r="AJ50" s="24">
        <f t="shared" si="8"/>
        <v>8.1228349797344279E-3</v>
      </c>
      <c r="AK50" s="24"/>
      <c r="AL50" s="35">
        <f t="shared" si="1"/>
        <v>44105</v>
      </c>
      <c r="AM50" s="24">
        <f t="shared" ca="1" si="14"/>
        <v>3.3509577065594875E-2</v>
      </c>
      <c r="AN50" s="24">
        <f t="shared" si="9"/>
        <v>2.6201207467881016E-2</v>
      </c>
      <c r="AO50" s="24">
        <f t="shared" si="10"/>
        <v>1.9705790514400467E-2</v>
      </c>
      <c r="AP50" s="24">
        <f t="shared" si="11"/>
        <v>4.1523754388254064E-2</v>
      </c>
      <c r="AQ50" s="24">
        <f t="shared" si="12"/>
        <v>1.0375793755994511E-2</v>
      </c>
      <c r="AR50" s="24">
        <f t="shared" si="13"/>
        <v>3.5616531664875328E-2</v>
      </c>
      <c r="AS50" s="24">
        <f t="shared" si="15"/>
        <v>8.1228349797344279E-3</v>
      </c>
      <c r="AU50" s="24">
        <f t="shared" si="16"/>
        <v>8.1228349797344279E-3</v>
      </c>
      <c r="AV50" s="24">
        <f t="shared" si="17"/>
        <v>4.1523754388254064E-2</v>
      </c>
      <c r="AX50" s="35">
        <f t="shared" si="18"/>
        <v>44105</v>
      </c>
      <c r="AY50" s="24">
        <f t="shared" ca="1" si="19"/>
        <v>2.4665618763294761E-2</v>
      </c>
      <c r="AZ50" s="24">
        <f t="shared" si="20"/>
        <v>1.9421049338118612E-2</v>
      </c>
      <c r="BA50" s="24">
        <f t="shared" si="21"/>
        <v>1.4289944347753991E-2</v>
      </c>
      <c r="BB50" s="24">
        <f t="shared" si="22"/>
        <v>3.0653962707779092E-2</v>
      </c>
      <c r="BC50" s="24">
        <f t="shared" si="23"/>
        <v>7.3907650415414583E-3</v>
      </c>
      <c r="BD50" s="24">
        <f t="shared" si="24"/>
        <v>2.611482301590895E-2</v>
      </c>
      <c r="BE50" s="24">
        <f t="shared" si="25"/>
        <v>6.0263753895388739E-3</v>
      </c>
      <c r="BG50" s="24">
        <f t="shared" si="26"/>
        <v>6.0263753895388739E-3</v>
      </c>
      <c r="BH50" s="24">
        <f t="shared" si="27"/>
        <v>3.0653962707779092E-2</v>
      </c>
    </row>
    <row r="51" spans="2:60" x14ac:dyDescent="0.25">
      <c r="B51" s="35">
        <f>+NAC!A52</f>
        <v>44136</v>
      </c>
      <c r="C51" s="48">
        <f ca="1">+NAC_d!DD52</f>
        <v>0.35673355766260517</v>
      </c>
      <c r="D51" s="48">
        <f ca="1">+NAC_d!CT52</f>
        <v>0.3755697551993713</v>
      </c>
      <c r="E51" s="48">
        <f ca="1">+NAC_d!DC52</f>
        <v>0.34763226039304507</v>
      </c>
      <c r="F51" s="24">
        <f t="shared" ca="1" si="2"/>
        <v>2.7937494806326235E-2</v>
      </c>
      <c r="H51" s="24">
        <f>+GBA_d!$AM79</f>
        <v>0.33963560317673491</v>
      </c>
      <c r="I51" s="24">
        <f>+GBA_d!$AD79</f>
        <v>0.35321264500900962</v>
      </c>
      <c r="J51" s="24">
        <f>+GBA_d!$AM79</f>
        <v>0.33963560317673491</v>
      </c>
      <c r="K51" s="24">
        <f t="shared" si="3"/>
        <v>1.3577041832274706E-2</v>
      </c>
      <c r="M51" s="24">
        <f>+PAM_d!$AM79</f>
        <v>0.36755072617161821</v>
      </c>
      <c r="N51" s="24">
        <f>+PAM_d!$AD79</f>
        <v>0.38377512253598289</v>
      </c>
      <c r="O51" s="24">
        <f>+PAM_d!$AM79</f>
        <v>0.36755072617161821</v>
      </c>
      <c r="P51" s="24">
        <f t="shared" si="4"/>
        <v>1.6224396364364679E-2</v>
      </c>
      <c r="R51" s="24">
        <f>+NOA_d!$AM79</f>
        <v>0.34963839842555644</v>
      </c>
      <c r="S51" s="24">
        <f>+NOA_d!$AD79</f>
        <v>0.38464990479905836</v>
      </c>
      <c r="T51" s="24">
        <f>+NOA_d!$AM79</f>
        <v>0.34963839842555644</v>
      </c>
      <c r="U51" s="24">
        <f t="shared" si="5"/>
        <v>3.5011506373501922E-2</v>
      </c>
      <c r="W51" s="24">
        <f>+NEA_d!$AM79</f>
        <v>0.39763579930645654</v>
      </c>
      <c r="X51" s="24">
        <f>+NEA_d!$AD79</f>
        <v>0.40460442324270907</v>
      </c>
      <c r="Y51" s="24">
        <f>+NEA_d!$AM79</f>
        <v>0.39763579930645654</v>
      </c>
      <c r="Z51" s="24">
        <f t="shared" si="6"/>
        <v>6.9686239362525271E-3</v>
      </c>
      <c r="AB51" s="24">
        <f>+CUY_d!$AM79</f>
        <v>0.34937614668436412</v>
      </c>
      <c r="AC51" s="24">
        <f>+CUY_d!$AD79</f>
        <v>0.37788635267392423</v>
      </c>
      <c r="AD51" s="24">
        <f>+CUY_d!$AM79</f>
        <v>0.34937614668436412</v>
      </c>
      <c r="AE51" s="24">
        <f t="shared" si="7"/>
        <v>2.8510205989560111E-2</v>
      </c>
      <c r="AG51" s="24">
        <f>+PAT_d!$AM79</f>
        <v>0.32774146422021611</v>
      </c>
      <c r="AH51" s="24">
        <f>+PAT_d!$AD79</f>
        <v>0.33379549192399049</v>
      </c>
      <c r="AI51" s="24">
        <f>+PAT_d!$AM79</f>
        <v>0.32774146422021611</v>
      </c>
      <c r="AJ51" s="24">
        <f t="shared" si="8"/>
        <v>6.0540277037743895E-3</v>
      </c>
      <c r="AK51" s="24"/>
      <c r="AL51" s="35">
        <f t="shared" si="1"/>
        <v>44136</v>
      </c>
      <c r="AM51" s="24">
        <f t="shared" ca="1" si="14"/>
        <v>2.7937494806326235E-2</v>
      </c>
      <c r="AN51" s="24">
        <f t="shared" si="9"/>
        <v>1.3577041832274706E-2</v>
      </c>
      <c r="AO51" s="24">
        <f t="shared" si="10"/>
        <v>1.6224396364364679E-2</v>
      </c>
      <c r="AP51" s="24">
        <f t="shared" si="11"/>
        <v>3.5011506373501922E-2</v>
      </c>
      <c r="AQ51" s="24">
        <f t="shared" si="12"/>
        <v>6.9686239362525271E-3</v>
      </c>
      <c r="AR51" s="24">
        <f t="shared" si="13"/>
        <v>2.8510205989560111E-2</v>
      </c>
      <c r="AS51" s="24">
        <f t="shared" si="15"/>
        <v>6.0540277037743895E-3</v>
      </c>
      <c r="AU51" s="24">
        <f t="shared" si="16"/>
        <v>6.0540277037743895E-3</v>
      </c>
      <c r="AV51" s="24">
        <f t="shared" si="17"/>
        <v>3.5011506373501922E-2</v>
      </c>
      <c r="AX51" s="35">
        <f t="shared" si="18"/>
        <v>44136</v>
      </c>
      <c r="AY51" s="24">
        <f t="shared" ca="1" si="19"/>
        <v>2.0730799957384693E-2</v>
      </c>
      <c r="AZ51" s="24">
        <f t="shared" si="20"/>
        <v>1.0134876827757378E-2</v>
      </c>
      <c r="BA51" s="24">
        <f t="shared" si="21"/>
        <v>1.1863835142542634E-2</v>
      </c>
      <c r="BB51" s="24">
        <f t="shared" si="22"/>
        <v>2.5941397647210707E-2</v>
      </c>
      <c r="BC51" s="24">
        <f t="shared" si="23"/>
        <v>4.9860084721002895E-3</v>
      </c>
      <c r="BD51" s="24">
        <f t="shared" si="24"/>
        <v>2.1128434839769783E-2</v>
      </c>
      <c r="BE51" s="24">
        <f t="shared" si="25"/>
        <v>4.5596434749666237E-3</v>
      </c>
      <c r="BG51" s="24">
        <f t="shared" si="26"/>
        <v>4.5596434749666237E-3</v>
      </c>
      <c r="BH51" s="24">
        <f t="shared" si="27"/>
        <v>2.5941397647210707E-2</v>
      </c>
    </row>
    <row r="52" spans="2:60" x14ac:dyDescent="0.25">
      <c r="B52" s="35">
        <f>+NAC!A53</f>
        <v>44166</v>
      </c>
      <c r="C52" s="48">
        <f ca="1">+NAC_d!DD53</f>
        <v>0.35946390472884349</v>
      </c>
      <c r="D52" s="48">
        <f ca="1">+NAC_d!CT53</f>
        <v>0.38623096454239159</v>
      </c>
      <c r="E52" s="48">
        <f ca="1">+NAC_d!DC53</f>
        <v>0.34710695157019389</v>
      </c>
      <c r="F52" s="24">
        <f t="shared" ca="1" si="2"/>
        <v>3.9124012972197697E-2</v>
      </c>
      <c r="H52" s="24">
        <f>+GBA_d!$AM80</f>
        <v>0.33728891462142219</v>
      </c>
      <c r="I52" s="24">
        <f>+GBA_d!$AD80</f>
        <v>0.35217931749999387</v>
      </c>
      <c r="J52" s="24">
        <f>+GBA_d!$AM80</f>
        <v>0.33728891462142219</v>
      </c>
      <c r="K52" s="24">
        <f t="shared" si="3"/>
        <v>1.4890402878571685E-2</v>
      </c>
      <c r="M52" s="24">
        <f>+PAM_d!$AM80</f>
        <v>0.37349744207816271</v>
      </c>
      <c r="N52" s="24">
        <f>+PAM_d!$AD80</f>
        <v>0.39592264492808837</v>
      </c>
      <c r="O52" s="24">
        <f>+PAM_d!$AM80</f>
        <v>0.37349744207816271</v>
      </c>
      <c r="P52" s="24">
        <f t="shared" si="4"/>
        <v>2.2425202849925663E-2</v>
      </c>
      <c r="R52" s="24">
        <f>+NOA_d!$AM80</f>
        <v>0.34895081766915315</v>
      </c>
      <c r="S52" s="24">
        <f>+NOA_d!$AD80</f>
        <v>0.39875900251592933</v>
      </c>
      <c r="T52" s="24">
        <f>+NOA_d!$AM80</f>
        <v>0.34895081766915315</v>
      </c>
      <c r="U52" s="24">
        <f t="shared" si="5"/>
        <v>4.9808184846776182E-2</v>
      </c>
      <c r="W52" s="24">
        <f>+NEA_d!$AM80</f>
        <v>0.40691877420794165</v>
      </c>
      <c r="X52" s="24">
        <f>+NEA_d!$AD80</f>
        <v>0.43412966391141894</v>
      </c>
      <c r="Y52" s="24">
        <f>+NEA_d!$AM80</f>
        <v>0.40691877420794165</v>
      </c>
      <c r="Z52" s="24">
        <f t="shared" si="6"/>
        <v>2.7210889703477292E-2</v>
      </c>
      <c r="AB52" s="24">
        <f>+CUY_d!$AM80</f>
        <v>0.35692805597403243</v>
      </c>
      <c r="AC52" s="24">
        <f>+CUY_d!$AD80</f>
        <v>0.39671457047778458</v>
      </c>
      <c r="AD52" s="24">
        <f>+CUY_d!$AM80</f>
        <v>0.35692805597403243</v>
      </c>
      <c r="AE52" s="24">
        <f t="shared" si="7"/>
        <v>3.9786514503752146E-2</v>
      </c>
      <c r="AG52" s="24">
        <f>+PAT_d!$AM80</f>
        <v>0.31390749608344093</v>
      </c>
      <c r="AH52" s="24">
        <f>+PAT_d!$AD80</f>
        <v>0.32185857135383888</v>
      </c>
      <c r="AI52" s="24">
        <f>+PAT_d!$AM80</f>
        <v>0.31390749608344093</v>
      </c>
      <c r="AJ52" s="24">
        <f t="shared" si="8"/>
        <v>7.9510752703979559E-3</v>
      </c>
      <c r="AK52" s="24"/>
      <c r="AL52" s="35">
        <f t="shared" si="1"/>
        <v>44166</v>
      </c>
      <c r="AM52" s="24">
        <f t="shared" ca="1" si="14"/>
        <v>3.9124012972197697E-2</v>
      </c>
      <c r="AN52" s="24">
        <f t="shared" si="9"/>
        <v>1.4890402878571685E-2</v>
      </c>
      <c r="AO52" s="24">
        <f t="shared" si="10"/>
        <v>2.2425202849925663E-2</v>
      </c>
      <c r="AP52" s="24">
        <f t="shared" si="11"/>
        <v>4.9808184846776182E-2</v>
      </c>
      <c r="AQ52" s="24">
        <f t="shared" si="12"/>
        <v>2.7210889703477292E-2</v>
      </c>
      <c r="AR52" s="24">
        <f t="shared" si="13"/>
        <v>3.9786514503752146E-2</v>
      </c>
      <c r="AS52" s="24">
        <f t="shared" si="15"/>
        <v>7.9510752703979559E-3</v>
      </c>
      <c r="AU52" s="24">
        <f t="shared" si="16"/>
        <v>7.9510752703979559E-3</v>
      </c>
      <c r="AV52" s="24">
        <f t="shared" si="17"/>
        <v>4.9808184846776182E-2</v>
      </c>
      <c r="AX52" s="35">
        <f t="shared" si="18"/>
        <v>44166</v>
      </c>
      <c r="AY52" s="24">
        <f t="shared" ca="1" si="19"/>
        <v>2.9042989442370937E-2</v>
      </c>
      <c r="AZ52" s="24">
        <f t="shared" si="20"/>
        <v>1.1134768796604577E-2</v>
      </c>
      <c r="BA52" s="24">
        <f t="shared" si="21"/>
        <v>1.6327080169872943E-2</v>
      </c>
      <c r="BB52" s="24">
        <f t="shared" si="22"/>
        <v>3.6923647767113987E-2</v>
      </c>
      <c r="BC52" s="24">
        <f t="shared" si="23"/>
        <v>1.934076806871543E-2</v>
      </c>
      <c r="BD52" s="24">
        <f t="shared" si="24"/>
        <v>2.9321019879121391E-2</v>
      </c>
      <c r="BE52" s="24">
        <f t="shared" si="25"/>
        <v>6.0514726448390732E-3</v>
      </c>
      <c r="BG52" s="24">
        <f t="shared" si="26"/>
        <v>6.0514726448390732E-3</v>
      </c>
      <c r="BH52" s="24">
        <f t="shared" si="27"/>
        <v>3.6923647767113987E-2</v>
      </c>
    </row>
    <row r="53" spans="2:60" x14ac:dyDescent="0.25">
      <c r="B53" s="35">
        <f>+NAC!A54</f>
        <v>44197</v>
      </c>
      <c r="C53" s="48">
        <f ca="1">+NAC_d!DD54</f>
        <v>0.3832165525225415</v>
      </c>
      <c r="D53" s="48">
        <f ca="1">+NAC_d!CT54</f>
        <v>0.40596000046984093</v>
      </c>
      <c r="E53" s="48">
        <f ca="1">+NAC_d!DC54</f>
        <v>0.37274354763169959</v>
      </c>
      <c r="F53" s="24">
        <f t="shared" ca="1" si="2"/>
        <v>3.3216452838141342E-2</v>
      </c>
      <c r="H53" s="24">
        <f>+GBA_d!$AM81</f>
        <v>0.35944601392444553</v>
      </c>
      <c r="I53" s="24">
        <f>+GBA_d!$AD81</f>
        <v>0.36292782925526113</v>
      </c>
      <c r="J53" s="24">
        <f>+GBA_d!$AM81</f>
        <v>0.35944601392444553</v>
      </c>
      <c r="K53" s="24">
        <f t="shared" si="3"/>
        <v>3.4818153308155964E-3</v>
      </c>
      <c r="M53" s="24">
        <f>+PAM_d!$AM81</f>
        <v>0.40365182514667031</v>
      </c>
      <c r="N53" s="24">
        <f>+PAM_d!$AD81</f>
        <v>0.41885684283046198</v>
      </c>
      <c r="O53" s="24">
        <f>+PAM_d!$AM81</f>
        <v>0.40365182514667031</v>
      </c>
      <c r="P53" s="24">
        <f t="shared" si="4"/>
        <v>1.5205017683791677E-2</v>
      </c>
      <c r="R53" s="24">
        <f>+NOA_d!$AM81</f>
        <v>0.39886401799334603</v>
      </c>
      <c r="S53" s="24">
        <f>+NOA_d!$AD81</f>
        <v>0.43526459932929251</v>
      </c>
      <c r="T53" s="24">
        <f>+NOA_d!$AM81</f>
        <v>0.39886401799334603</v>
      </c>
      <c r="U53" s="24">
        <f t="shared" si="5"/>
        <v>3.640058133594648E-2</v>
      </c>
      <c r="W53" s="24">
        <f>+NEA_d!$AM81</f>
        <v>0.42805293113344667</v>
      </c>
      <c r="X53" s="24">
        <f>+NEA_d!$AD81</f>
        <v>0.44686232345091281</v>
      </c>
      <c r="Y53" s="24">
        <f>+NEA_d!$AM81</f>
        <v>0.42805293113344667</v>
      </c>
      <c r="Z53" s="24">
        <f t="shared" si="6"/>
        <v>1.8809392317466145E-2</v>
      </c>
      <c r="AB53" s="24">
        <f>+CUY_d!$AM81</f>
        <v>0.38540238546141081</v>
      </c>
      <c r="AC53" s="24">
        <f>+CUY_d!$AD81</f>
        <v>0.41847669189024184</v>
      </c>
      <c r="AD53" s="24">
        <f>+CUY_d!$AM81</f>
        <v>0.38540238546141081</v>
      </c>
      <c r="AE53" s="24">
        <f t="shared" si="7"/>
        <v>3.3074306428831024E-2</v>
      </c>
      <c r="AG53" s="24">
        <f>+PAT_d!$AM81</f>
        <v>0.33707896208733734</v>
      </c>
      <c r="AH53" s="24">
        <f>+PAT_d!$AD81</f>
        <v>0.33409281860112672</v>
      </c>
      <c r="AI53" s="24">
        <f>+PAT_d!$AM81</f>
        <v>0.33707896208733734</v>
      </c>
      <c r="AJ53" s="24">
        <f t="shared" si="8"/>
        <v>-2.986143486210624E-3</v>
      </c>
      <c r="AK53" s="24"/>
      <c r="AL53" s="35">
        <f t="shared" si="1"/>
        <v>44197</v>
      </c>
      <c r="AM53" s="24">
        <f t="shared" ca="1" si="14"/>
        <v>3.3216452838141342E-2</v>
      </c>
      <c r="AN53" s="24">
        <f t="shared" si="9"/>
        <v>3.4818153308155964E-3</v>
      </c>
      <c r="AO53" s="24">
        <f t="shared" si="10"/>
        <v>1.5205017683791677E-2</v>
      </c>
      <c r="AP53" s="24">
        <f t="shared" si="11"/>
        <v>3.640058133594648E-2</v>
      </c>
      <c r="AQ53" s="24">
        <f t="shared" si="12"/>
        <v>1.8809392317466145E-2</v>
      </c>
      <c r="AR53" s="24">
        <f t="shared" si="13"/>
        <v>3.3074306428831024E-2</v>
      </c>
      <c r="AS53" s="24">
        <f t="shared" si="15"/>
        <v>-2.986143486210624E-3</v>
      </c>
      <c r="AU53" s="24">
        <f t="shared" si="16"/>
        <v>-2.986143486210624E-3</v>
      </c>
      <c r="AV53" s="24">
        <f t="shared" si="17"/>
        <v>3.640058133594648E-2</v>
      </c>
      <c r="AX53" s="35">
        <f t="shared" si="18"/>
        <v>44197</v>
      </c>
      <c r="AY53" s="24">
        <f t="shared" ca="1" si="19"/>
        <v>2.4197129096288572E-2</v>
      </c>
      <c r="AZ53" s="24">
        <f t="shared" si="20"/>
        <v>2.5612016182712249E-3</v>
      </c>
      <c r="BA53" s="24">
        <f t="shared" si="21"/>
        <v>1.0832470995578269E-2</v>
      </c>
      <c r="BB53" s="24">
        <f t="shared" si="22"/>
        <v>2.6021529518046149E-2</v>
      </c>
      <c r="BC53" s="24">
        <f t="shared" si="23"/>
        <v>1.3171355141953445E-2</v>
      </c>
      <c r="BD53" s="24">
        <f t="shared" si="24"/>
        <v>2.3873429680731695E-2</v>
      </c>
      <c r="BE53" s="24">
        <f t="shared" si="25"/>
        <v>-2.2333336855057118E-3</v>
      </c>
      <c r="BG53" s="24">
        <f t="shared" si="26"/>
        <v>-2.2333336855057118E-3</v>
      </c>
      <c r="BH53" s="24">
        <f t="shared" si="27"/>
        <v>2.6021529518046149E-2</v>
      </c>
    </row>
    <row r="54" spans="2:60" x14ac:dyDescent="0.25">
      <c r="B54" s="35">
        <f>+NAC!A55</f>
        <v>44228</v>
      </c>
      <c r="C54" s="48">
        <f ca="1">+NAC_d!DD55</f>
        <v>0.40472511591914428</v>
      </c>
      <c r="D54" s="48">
        <f ca="1">+NAC_d!CT55</f>
        <v>0.42463483221531417</v>
      </c>
      <c r="E54" s="48">
        <f ca="1">+NAC_d!DC55</f>
        <v>0.39640952060738632</v>
      </c>
      <c r="F54" s="24">
        <f t="shared" ca="1" si="2"/>
        <v>2.822531160792785E-2</v>
      </c>
      <c r="H54" s="24">
        <f>+GBA_d!$AM82</f>
        <v>0.38473367438966299</v>
      </c>
      <c r="I54" s="24">
        <f>+GBA_d!$AD82</f>
        <v>0.38413319373623045</v>
      </c>
      <c r="J54" s="24">
        <f>+GBA_d!$AM82</f>
        <v>0.38473367438966299</v>
      </c>
      <c r="K54" s="24">
        <f t="shared" si="3"/>
        <v>-6.0048065343254464E-4</v>
      </c>
      <c r="M54" s="24">
        <f>+PAM_d!$AM82</f>
        <v>0.42075068511930924</v>
      </c>
      <c r="N54" s="24">
        <f>+PAM_d!$AD82</f>
        <v>0.4332084534428966</v>
      </c>
      <c r="O54" s="24">
        <f>+PAM_d!$AM82</f>
        <v>0.42075068511930924</v>
      </c>
      <c r="P54" s="24">
        <f t="shared" si="4"/>
        <v>1.2457768323587359E-2</v>
      </c>
      <c r="R54" s="24">
        <f>+NOA_d!$AM82</f>
        <v>0.42575075945409102</v>
      </c>
      <c r="S54" s="24">
        <f>+NOA_d!$AD82</f>
        <v>0.45338501163282285</v>
      </c>
      <c r="T54" s="24">
        <f>+NOA_d!$AM82</f>
        <v>0.42575075945409102</v>
      </c>
      <c r="U54" s="24">
        <f t="shared" si="5"/>
        <v>2.7634252178731833E-2</v>
      </c>
      <c r="W54" s="24">
        <f>+NEA_d!$AM82</f>
        <v>0.45679950496956123</v>
      </c>
      <c r="X54" s="24">
        <f>+NEA_d!$AD82</f>
        <v>0.4672319658639108</v>
      </c>
      <c r="Y54" s="24">
        <f>+NEA_d!$AM82</f>
        <v>0.45679950496956123</v>
      </c>
      <c r="Z54" s="24">
        <f t="shared" si="6"/>
        <v>1.0432460894349571E-2</v>
      </c>
      <c r="AB54" s="24">
        <f>+CUY_d!$AM82</f>
        <v>0.41542531257475201</v>
      </c>
      <c r="AC54" s="24">
        <f>+CUY_d!$AD82</f>
        <v>0.43758952169482468</v>
      </c>
      <c r="AD54" s="24">
        <f>+CUY_d!$AM82</f>
        <v>0.41542531257475201</v>
      </c>
      <c r="AE54" s="24">
        <f t="shared" si="7"/>
        <v>2.2164209120072664E-2</v>
      </c>
      <c r="AG54" s="24">
        <f>+PAT_d!$AM82</f>
        <v>0.36627273067540744</v>
      </c>
      <c r="AH54" s="24">
        <f>+PAT_d!$AD82</f>
        <v>0.36033610765165092</v>
      </c>
      <c r="AI54" s="24">
        <f>+PAT_d!$AM82</f>
        <v>0.36627273067540744</v>
      </c>
      <c r="AJ54" s="24">
        <f t="shared" si="8"/>
        <v>-5.9366230237565265E-3</v>
      </c>
      <c r="AK54" s="24"/>
      <c r="AL54" s="35">
        <f t="shared" si="1"/>
        <v>44228</v>
      </c>
      <c r="AM54" s="24">
        <f t="shared" ca="1" si="14"/>
        <v>2.822531160792785E-2</v>
      </c>
      <c r="AN54" s="24">
        <f t="shared" si="9"/>
        <v>-6.0048065343254464E-4</v>
      </c>
      <c r="AO54" s="24">
        <f t="shared" si="10"/>
        <v>1.2457768323587359E-2</v>
      </c>
      <c r="AP54" s="24">
        <f t="shared" si="11"/>
        <v>2.7634252178731833E-2</v>
      </c>
      <c r="AQ54" s="24">
        <f t="shared" si="12"/>
        <v>1.0432460894349571E-2</v>
      </c>
      <c r="AR54" s="24">
        <f t="shared" si="13"/>
        <v>2.2164209120072664E-2</v>
      </c>
      <c r="AS54" s="24">
        <f t="shared" si="15"/>
        <v>-5.9366230237565265E-3</v>
      </c>
      <c r="AU54" s="24">
        <f t="shared" si="16"/>
        <v>-5.9366230237565265E-3</v>
      </c>
      <c r="AV54" s="24">
        <f t="shared" si="17"/>
        <v>2.7634252178731833E-2</v>
      </c>
      <c r="AX54" s="35">
        <f t="shared" si="18"/>
        <v>44228</v>
      </c>
      <c r="AY54" s="24">
        <f t="shared" ca="1" si="19"/>
        <v>2.0212775114603065E-2</v>
      </c>
      <c r="AZ54" s="24">
        <f t="shared" si="20"/>
        <v>-4.3364342511365006E-4</v>
      </c>
      <c r="BA54" s="24">
        <f t="shared" si="21"/>
        <v>8.7684408348824849E-3</v>
      </c>
      <c r="BB54" s="24">
        <f t="shared" si="22"/>
        <v>1.9382246157324756E-2</v>
      </c>
      <c r="BC54" s="24">
        <f t="shared" si="23"/>
        <v>7.1612194119790029E-3</v>
      </c>
      <c r="BD54" s="24">
        <f t="shared" si="24"/>
        <v>1.5659045322394594E-2</v>
      </c>
      <c r="BE54" s="24">
        <f t="shared" si="25"/>
        <v>-4.3451229688392656E-3</v>
      </c>
      <c r="BG54" s="24">
        <f t="shared" si="26"/>
        <v>-4.3451229688392656E-3</v>
      </c>
      <c r="BH54" s="24">
        <f t="shared" si="27"/>
        <v>1.9382246157324756E-2</v>
      </c>
    </row>
    <row r="55" spans="2:60" x14ac:dyDescent="0.25">
      <c r="B55" s="35">
        <f>+NAC!A56</f>
        <v>44256</v>
      </c>
      <c r="C55" s="48">
        <f ca="1">+NAC_d!DD56</f>
        <v>0.4249816710743215</v>
      </c>
      <c r="D55" s="48">
        <f ca="1">+NAC_d!CT56</f>
        <v>0.43938599786022392</v>
      </c>
      <c r="E55" s="48">
        <f ca="1">+NAC_d!DC56</f>
        <v>0.41858130834278762</v>
      </c>
      <c r="F55" s="24">
        <f t="shared" ca="1" si="2"/>
        <v>2.0804689517436303E-2</v>
      </c>
      <c r="H55" s="24">
        <f>+GBA_d!$AM83</f>
        <v>0.40543797766914347</v>
      </c>
      <c r="I55" s="24">
        <f>+GBA_d!$AD83</f>
        <v>0.40716786114328252</v>
      </c>
      <c r="J55" s="24">
        <f>+GBA_d!$AM83</f>
        <v>0.40543797766914347</v>
      </c>
      <c r="K55" s="24">
        <f t="shared" si="3"/>
        <v>1.729883474139049E-3</v>
      </c>
      <c r="M55" s="24">
        <f>+PAM_d!$AM83</f>
        <v>0.44909618402574969</v>
      </c>
      <c r="N55" s="24">
        <f>+PAM_d!$AD83</f>
        <v>0.45595679625477437</v>
      </c>
      <c r="O55" s="24">
        <f>+PAM_d!$AM83</f>
        <v>0.44909618402574969</v>
      </c>
      <c r="P55" s="24">
        <f t="shared" si="4"/>
        <v>6.8606122290246763E-3</v>
      </c>
      <c r="R55" s="24">
        <f>+NOA_d!$AM83</f>
        <v>0.44084601014804625</v>
      </c>
      <c r="S55" s="24">
        <f>+NOA_d!$AD83</f>
        <v>0.45349394300710499</v>
      </c>
      <c r="T55" s="24">
        <f>+NOA_d!$AM83</f>
        <v>0.44084601014804625</v>
      </c>
      <c r="U55" s="24">
        <f t="shared" si="5"/>
        <v>1.2647932859058741E-2</v>
      </c>
      <c r="W55" s="24">
        <f>+NEA_d!$AM83</f>
        <v>0.45478220562089988</v>
      </c>
      <c r="X55" s="24">
        <f>+NEA_d!$AD83</f>
        <v>0.46464491521788842</v>
      </c>
      <c r="Y55" s="24">
        <f>+NEA_d!$AM83</f>
        <v>0.45478220562089988</v>
      </c>
      <c r="Z55" s="24">
        <f t="shared" si="6"/>
        <v>9.8627095969885392E-3</v>
      </c>
      <c r="AB55" s="24">
        <f>+CUY_d!$AM83</f>
        <v>0.43654353964482207</v>
      </c>
      <c r="AC55" s="24">
        <f>+CUY_d!$AD83</f>
        <v>0.45328647055171278</v>
      </c>
      <c r="AD55" s="24">
        <f>+CUY_d!$AM83</f>
        <v>0.43654353964482207</v>
      </c>
      <c r="AE55" s="24">
        <f t="shared" si="7"/>
        <v>1.6742930906890718E-2</v>
      </c>
      <c r="AG55" s="24">
        <f>+PAT_d!$AM83</f>
        <v>0.3847652422985437</v>
      </c>
      <c r="AH55" s="24">
        <f>+PAT_d!$AD83</f>
        <v>0.37750218743412933</v>
      </c>
      <c r="AI55" s="24">
        <f>+PAT_d!$AM83</f>
        <v>0.3847652422985437</v>
      </c>
      <c r="AJ55" s="24">
        <f t="shared" si="8"/>
        <v>-7.2630548644143644E-3</v>
      </c>
      <c r="AK55" s="24"/>
      <c r="AL55" s="35">
        <f t="shared" si="1"/>
        <v>44256</v>
      </c>
      <c r="AM55" s="24">
        <f t="shared" ca="1" si="14"/>
        <v>2.0804689517436303E-2</v>
      </c>
      <c r="AN55" s="24">
        <f t="shared" si="9"/>
        <v>1.729883474139049E-3</v>
      </c>
      <c r="AO55" s="24">
        <f t="shared" si="10"/>
        <v>6.8606122290246763E-3</v>
      </c>
      <c r="AP55" s="24">
        <f t="shared" si="11"/>
        <v>1.2647932859058741E-2</v>
      </c>
      <c r="AQ55" s="24">
        <f t="shared" si="12"/>
        <v>9.8627095969885392E-3</v>
      </c>
      <c r="AR55" s="24">
        <f t="shared" si="13"/>
        <v>1.6742930906890718E-2</v>
      </c>
      <c r="AS55" s="24">
        <f t="shared" si="15"/>
        <v>-7.2630548644143644E-3</v>
      </c>
      <c r="AU55" s="24">
        <f t="shared" si="16"/>
        <v>-7.2630548644143644E-3</v>
      </c>
      <c r="AV55" s="24">
        <f t="shared" si="17"/>
        <v>1.6742930906890718E-2</v>
      </c>
      <c r="AX55" s="35">
        <f t="shared" si="18"/>
        <v>44256</v>
      </c>
      <c r="AY55" s="24">
        <f t="shared" ca="1" si="19"/>
        <v>1.4665842130501927E-2</v>
      </c>
      <c r="AZ55" s="24">
        <f t="shared" si="20"/>
        <v>1.2308500991327076E-3</v>
      </c>
      <c r="BA55" s="24">
        <f t="shared" si="21"/>
        <v>4.7344077671678253E-3</v>
      </c>
      <c r="BB55" s="24">
        <f t="shared" si="22"/>
        <v>8.7781294947397726E-3</v>
      </c>
      <c r="BC55" s="24">
        <f t="shared" si="23"/>
        <v>6.7795093718370225E-3</v>
      </c>
      <c r="BD55" s="24">
        <f t="shared" si="24"/>
        <v>1.1655011104661828E-2</v>
      </c>
      <c r="BE55" s="24">
        <f t="shared" si="25"/>
        <v>-5.2449719581050269E-3</v>
      </c>
      <c r="BG55" s="24">
        <f t="shared" si="26"/>
        <v>-5.2449719581050269E-3</v>
      </c>
      <c r="BH55" s="24">
        <f t="shared" si="27"/>
        <v>1.1655011104661828E-2</v>
      </c>
    </row>
    <row r="56" spans="2:60" x14ac:dyDescent="0.25">
      <c r="B56" s="35">
        <f>+NAC!A57</f>
        <v>44287</v>
      </c>
      <c r="C56" s="48">
        <f ca="1">+NAC_d!DD57</f>
        <v>0.46166990174121669</v>
      </c>
      <c r="D56" s="48">
        <f ca="1">+NAC_d!CT57</f>
        <v>0.46910519127880623</v>
      </c>
      <c r="E56" s="48">
        <f ca="1">+NAC_d!DC57</f>
        <v>0.4580870516743325</v>
      </c>
      <c r="F56" s="24">
        <f t="shared" ca="1" si="2"/>
        <v>1.1018139604473731E-2</v>
      </c>
      <c r="H56" s="24">
        <f>+GBA_d!$AM84</f>
        <v>0.44445940514388926</v>
      </c>
      <c r="I56" s="24">
        <f>+GBA_d!$AD84</f>
        <v>0.44203599931575366</v>
      </c>
      <c r="J56" s="24">
        <f>+GBA_d!$AM84</f>
        <v>0.44445940514388926</v>
      </c>
      <c r="K56" s="24">
        <f t="shared" si="3"/>
        <v>-2.4234058281356052E-3</v>
      </c>
      <c r="M56" s="24">
        <f>+PAM_d!$AM84</f>
        <v>0.48577492360552355</v>
      </c>
      <c r="N56" s="24">
        <f>+PAM_d!$AD84</f>
        <v>0.4865002162767218</v>
      </c>
      <c r="O56" s="24">
        <f>+PAM_d!$AM84</f>
        <v>0.48577492360552355</v>
      </c>
      <c r="P56" s="24">
        <f t="shared" si="4"/>
        <v>7.2529267119825214E-4</v>
      </c>
      <c r="R56" s="24">
        <f>+NOA_d!$AM84</f>
        <v>0.46793214032613006</v>
      </c>
      <c r="S56" s="24">
        <f>+NOA_d!$AD84</f>
        <v>0.46839685400713282</v>
      </c>
      <c r="T56" s="24">
        <f>+NOA_d!$AM84</f>
        <v>0.46793214032613006</v>
      </c>
      <c r="U56" s="24">
        <f t="shared" si="5"/>
        <v>4.6471368100275967E-4</v>
      </c>
      <c r="W56" s="24">
        <f>+NEA_d!$AM84</f>
        <v>0.49156646387974368</v>
      </c>
      <c r="X56" s="24">
        <f>+NEA_d!$AD84</f>
        <v>0.48844925663504446</v>
      </c>
      <c r="Y56" s="24">
        <f>+NEA_d!$AM84</f>
        <v>0.49156646387974368</v>
      </c>
      <c r="Z56" s="24">
        <f t="shared" si="6"/>
        <v>-3.1172072446992161E-3</v>
      </c>
      <c r="AB56" s="24">
        <f>+CUY_d!$AM84</f>
        <v>0.48244926498800611</v>
      </c>
      <c r="AC56" s="24">
        <f>+CUY_d!$AD84</f>
        <v>0.49055931684854448</v>
      </c>
      <c r="AD56" s="24">
        <f>+CUY_d!$AM84</f>
        <v>0.48244926498800611</v>
      </c>
      <c r="AE56" s="24">
        <f t="shared" si="7"/>
        <v>8.1100518605383698E-3</v>
      </c>
      <c r="AG56" s="24">
        <f>+PAT_d!$AM84</f>
        <v>0.43858345589152958</v>
      </c>
      <c r="AH56" s="24">
        <f>+PAT_d!$AD84</f>
        <v>0.4355551133646911</v>
      </c>
      <c r="AI56" s="24">
        <f>+PAT_d!$AM84</f>
        <v>0.43858345589152958</v>
      </c>
      <c r="AJ56" s="24">
        <f t="shared" si="8"/>
        <v>-3.0283425268384789E-3</v>
      </c>
      <c r="AK56" s="24"/>
      <c r="AL56" s="35">
        <f t="shared" si="1"/>
        <v>44287</v>
      </c>
      <c r="AM56" s="24">
        <f t="shared" ca="1" si="14"/>
        <v>1.1018139604473731E-2</v>
      </c>
      <c r="AN56" s="24">
        <f t="shared" si="9"/>
        <v>-2.4234058281356052E-3</v>
      </c>
      <c r="AO56" s="24">
        <f t="shared" si="10"/>
        <v>7.2529267119825214E-4</v>
      </c>
      <c r="AP56" s="24">
        <f t="shared" si="11"/>
        <v>4.6471368100275967E-4</v>
      </c>
      <c r="AQ56" s="24">
        <f t="shared" si="12"/>
        <v>-3.1172072446992161E-3</v>
      </c>
      <c r="AR56" s="24">
        <f t="shared" si="13"/>
        <v>8.1100518605383698E-3</v>
      </c>
      <c r="AS56" s="24">
        <f t="shared" si="15"/>
        <v>-3.0283425268384789E-3</v>
      </c>
      <c r="AU56" s="24">
        <f t="shared" si="16"/>
        <v>-3.1172072446992161E-3</v>
      </c>
      <c r="AV56" s="24">
        <f t="shared" si="17"/>
        <v>8.1100518605383698E-3</v>
      </c>
      <c r="AX56" s="35">
        <f t="shared" si="18"/>
        <v>44287</v>
      </c>
      <c r="AY56" s="24">
        <f t="shared" ca="1" si="19"/>
        <v>7.5565718739643017E-3</v>
      </c>
      <c r="AZ56" s="24">
        <f t="shared" si="20"/>
        <v>-1.6777251195191356E-3</v>
      </c>
      <c r="BA56" s="24">
        <f t="shared" si="21"/>
        <v>4.8815783580336003E-4</v>
      </c>
      <c r="BB56" s="24">
        <f t="shared" si="22"/>
        <v>3.1657708707122367E-4</v>
      </c>
      <c r="BC56" s="24">
        <f t="shared" si="23"/>
        <v>-2.0898882618954895E-3</v>
      </c>
      <c r="BD56" s="24">
        <f t="shared" si="24"/>
        <v>5.4707112425893545E-3</v>
      </c>
      <c r="BE56" s="24">
        <f t="shared" si="25"/>
        <v>-2.1050864407179404E-3</v>
      </c>
      <c r="BG56" s="24">
        <f t="shared" si="26"/>
        <v>-2.1050864407179404E-3</v>
      </c>
      <c r="BH56" s="24">
        <f t="shared" si="27"/>
        <v>5.4707112425893545E-3</v>
      </c>
    </row>
    <row r="57" spans="2:60" x14ac:dyDescent="0.25">
      <c r="B57" s="35">
        <f>+NAC!A58</f>
        <v>44317</v>
      </c>
      <c r="C57" s="48">
        <f ca="1">+NAC_d!DD58</f>
        <v>0.48723073963686359</v>
      </c>
      <c r="D57" s="48">
        <f ca="1">+NAC_d!CT58</f>
        <v>0.49318414786684817</v>
      </c>
      <c r="E57" s="48">
        <f ca="1">+NAC_d!DC58</f>
        <v>0.48433392997070257</v>
      </c>
      <c r="F57" s="24">
        <f t="shared" ca="1" si="2"/>
        <v>8.8502178961455957E-3</v>
      </c>
      <c r="H57" s="24">
        <f>+GBA_d!$AM85</f>
        <v>0.47147844163220953</v>
      </c>
      <c r="I57" s="24">
        <f>+GBA_d!$AD85</f>
        <v>0.46493927331341145</v>
      </c>
      <c r="J57" s="24">
        <f>+GBA_d!$AM85</f>
        <v>0.47147844163220953</v>
      </c>
      <c r="K57" s="24">
        <f t="shared" si="3"/>
        <v>-6.5391683187980831E-3</v>
      </c>
      <c r="M57" s="24">
        <f>+PAM_d!$AM85</f>
        <v>0.50997631420279554</v>
      </c>
      <c r="N57" s="24">
        <f>+PAM_d!$AD85</f>
        <v>0.509477301051382</v>
      </c>
      <c r="O57" s="24">
        <f>+PAM_d!$AM85</f>
        <v>0.50997631420279554</v>
      </c>
      <c r="P57" s="24">
        <f t="shared" si="4"/>
        <v>-4.9901315141354097E-4</v>
      </c>
      <c r="R57" s="24">
        <f>+NOA_d!$AM85</f>
        <v>0.49122391316180836</v>
      </c>
      <c r="S57" s="24">
        <f>+NOA_d!$AD85</f>
        <v>0.49293007508151754</v>
      </c>
      <c r="T57" s="24">
        <f>+NOA_d!$AM85</f>
        <v>0.49122391316180836</v>
      </c>
      <c r="U57" s="24">
        <f t="shared" si="5"/>
        <v>1.7061619197091815E-3</v>
      </c>
      <c r="W57" s="24">
        <f>+NEA_d!$AM85</f>
        <v>0.51212107157389508</v>
      </c>
      <c r="X57" s="24">
        <f>+NEA_d!$AD85</f>
        <v>0.51300875105073218</v>
      </c>
      <c r="Y57" s="24">
        <f>+NEA_d!$AM85</f>
        <v>0.51212107157389508</v>
      </c>
      <c r="Z57" s="24">
        <f t="shared" si="6"/>
        <v>8.8767947683709991E-4</v>
      </c>
      <c r="AB57" s="24">
        <f>+CUY_d!$AM85</f>
        <v>0.51920864996982607</v>
      </c>
      <c r="AC57" s="24">
        <f>+CUY_d!$AD85</f>
        <v>0.52176336262096323</v>
      </c>
      <c r="AD57" s="24">
        <f>+CUY_d!$AM85</f>
        <v>0.51920864996982607</v>
      </c>
      <c r="AE57" s="24">
        <f t="shared" si="7"/>
        <v>2.5547126511371587E-3</v>
      </c>
      <c r="AG57" s="24">
        <f>+PAT_d!$AM85</f>
        <v>0.46370993705170727</v>
      </c>
      <c r="AH57" s="24">
        <f>+PAT_d!$AD85</f>
        <v>0.45983600839492289</v>
      </c>
      <c r="AI57" s="24">
        <f>+PAT_d!$AM85</f>
        <v>0.46370993705170727</v>
      </c>
      <c r="AJ57" s="24">
        <f t="shared" si="8"/>
        <v>-3.8739286567843756E-3</v>
      </c>
      <c r="AK57" s="24"/>
      <c r="AL57" s="35">
        <f t="shared" si="1"/>
        <v>44317</v>
      </c>
      <c r="AM57" s="24">
        <f t="shared" ca="1" si="14"/>
        <v>8.8502178961455957E-3</v>
      </c>
      <c r="AN57" s="24">
        <f t="shared" si="9"/>
        <v>-6.5391683187980831E-3</v>
      </c>
      <c r="AO57" s="24">
        <f t="shared" si="10"/>
        <v>-4.9901315141354097E-4</v>
      </c>
      <c r="AP57" s="24">
        <f t="shared" si="11"/>
        <v>1.7061619197091815E-3</v>
      </c>
      <c r="AQ57" s="24">
        <f t="shared" si="12"/>
        <v>8.8767947683709991E-4</v>
      </c>
      <c r="AR57" s="24">
        <f t="shared" si="13"/>
        <v>2.5547126511371587E-3</v>
      </c>
      <c r="AS57" s="24">
        <f t="shared" si="15"/>
        <v>-3.8739286567843756E-3</v>
      </c>
      <c r="AU57" s="24">
        <f t="shared" si="16"/>
        <v>-6.5391683187980831E-3</v>
      </c>
      <c r="AV57" s="24">
        <f t="shared" si="17"/>
        <v>2.5547126511371587E-3</v>
      </c>
      <c r="AX57" s="35">
        <f t="shared" si="18"/>
        <v>44317</v>
      </c>
      <c r="AY57" s="24">
        <f t="shared" ca="1" si="19"/>
        <v>5.962417025877853E-3</v>
      </c>
      <c r="AZ57" s="24">
        <f t="shared" si="20"/>
        <v>-4.4439443581277827E-3</v>
      </c>
      <c r="BA57" s="24">
        <f t="shared" si="21"/>
        <v>-3.3047746956016422E-4</v>
      </c>
      <c r="BB57" s="24">
        <f t="shared" si="22"/>
        <v>1.1441353003061039E-3</v>
      </c>
      <c r="BC57" s="24">
        <f t="shared" si="23"/>
        <v>5.8704259435593542E-4</v>
      </c>
      <c r="BD57" s="24">
        <f t="shared" si="24"/>
        <v>1.6816074942620496E-3</v>
      </c>
      <c r="BE57" s="24">
        <f t="shared" si="25"/>
        <v>-2.6466505136854002E-3</v>
      </c>
      <c r="BG57" s="24">
        <f t="shared" si="26"/>
        <v>-4.4439443581277827E-3</v>
      </c>
      <c r="BH57" s="24">
        <f t="shared" si="27"/>
        <v>1.6816074942620496E-3</v>
      </c>
    </row>
    <row r="58" spans="2:60" x14ac:dyDescent="0.25">
      <c r="B58" s="35">
        <f>+NAC!A59</f>
        <v>44348</v>
      </c>
      <c r="C58" s="48">
        <f ca="1">+NAC_d!DD59</f>
        <v>0.50134369440762505</v>
      </c>
      <c r="D58" s="48">
        <f ca="1">+NAC_d!CT59</f>
        <v>0.50892931732578672</v>
      </c>
      <c r="E58" s="48">
        <f ca="1">+NAC_d!DC59</f>
        <v>0.49574957568790401</v>
      </c>
      <c r="F58" s="24">
        <f t="shared" ca="1" si="2"/>
        <v>1.3179741637882714E-2</v>
      </c>
      <c r="H58" s="24">
        <f>+GBA_d!$AM86</f>
        <v>0.48290000011584389</v>
      </c>
      <c r="I58" s="24">
        <f>+GBA_d!$AD86</f>
        <v>0.48417205021455945</v>
      </c>
      <c r="J58" s="24">
        <f>+GBA_d!$AM86</f>
        <v>0.48290000011584389</v>
      </c>
      <c r="K58" s="24">
        <f t="shared" si="3"/>
        <v>1.2720500987155603E-3</v>
      </c>
      <c r="M58" s="24">
        <f>+PAM_d!$AM86</f>
        <v>0.51663240105775943</v>
      </c>
      <c r="N58" s="24">
        <f>+PAM_d!$AD86</f>
        <v>0.52155131141065314</v>
      </c>
      <c r="O58" s="24">
        <f>+PAM_d!$AM86</f>
        <v>0.51663240105775943</v>
      </c>
      <c r="P58" s="24">
        <f t="shared" si="4"/>
        <v>4.9189103528937128E-3</v>
      </c>
      <c r="R58" s="24">
        <f>+NOA_d!$AM86</f>
        <v>0.5061937040695661</v>
      </c>
      <c r="S58" s="24">
        <f>+NOA_d!$AD86</f>
        <v>0.51154580822130713</v>
      </c>
      <c r="T58" s="24">
        <f>+NOA_d!$AM86</f>
        <v>0.5061937040695661</v>
      </c>
      <c r="U58" s="24">
        <f t="shared" si="5"/>
        <v>5.3521041517410328E-3</v>
      </c>
      <c r="W58" s="24">
        <f>+NEA_d!$AM86</f>
        <v>0.51884978854565622</v>
      </c>
      <c r="X58" s="24">
        <f>+NEA_d!$AD86</f>
        <v>0.52255142613574712</v>
      </c>
      <c r="Y58" s="24">
        <f>+NEA_d!$AM86</f>
        <v>0.51884978854565622</v>
      </c>
      <c r="Z58" s="24">
        <f t="shared" si="6"/>
        <v>3.7016375900909004E-3</v>
      </c>
      <c r="AB58" s="24">
        <f>+CUY_d!$AM86</f>
        <v>0.53653666725931326</v>
      </c>
      <c r="AC58" s="24">
        <f>+CUY_d!$AD86</f>
        <v>0.54094486320002733</v>
      </c>
      <c r="AD58" s="24">
        <f>+CUY_d!$AM86</f>
        <v>0.53653666725931326</v>
      </c>
      <c r="AE58" s="24">
        <f t="shared" si="7"/>
        <v>4.4081959407140658E-3</v>
      </c>
      <c r="AG58" s="24">
        <f>+PAT_d!$AM86</f>
        <v>0.4866113411960602</v>
      </c>
      <c r="AH58" s="24">
        <f>+PAT_d!$AD86</f>
        <v>0.47978288407264658</v>
      </c>
      <c r="AI58" s="24">
        <f>+PAT_d!$AM86</f>
        <v>0.4866113411960602</v>
      </c>
      <c r="AJ58" s="24">
        <f t="shared" si="8"/>
        <v>-6.8284571234136227E-3</v>
      </c>
      <c r="AK58" s="24"/>
      <c r="AL58" s="35">
        <f t="shared" si="1"/>
        <v>44348</v>
      </c>
      <c r="AM58" s="24">
        <f t="shared" ca="1" si="14"/>
        <v>1.3179741637882714E-2</v>
      </c>
      <c r="AN58" s="24">
        <f t="shared" si="9"/>
        <v>1.2720500987155603E-3</v>
      </c>
      <c r="AO58" s="24">
        <f t="shared" si="10"/>
        <v>4.9189103528937128E-3</v>
      </c>
      <c r="AP58" s="24">
        <f t="shared" si="11"/>
        <v>5.3521041517410328E-3</v>
      </c>
      <c r="AQ58" s="24">
        <f t="shared" si="12"/>
        <v>3.7016375900909004E-3</v>
      </c>
      <c r="AR58" s="24">
        <f t="shared" si="13"/>
        <v>4.4081959407140658E-3</v>
      </c>
      <c r="AS58" s="24">
        <f t="shared" si="15"/>
        <v>-6.8284571234136227E-3</v>
      </c>
      <c r="AU58" s="24">
        <f t="shared" si="16"/>
        <v>-6.8284571234136227E-3</v>
      </c>
      <c r="AV58" s="24">
        <f t="shared" si="17"/>
        <v>5.3521041517410328E-3</v>
      </c>
      <c r="AX58" s="35">
        <f t="shared" si="18"/>
        <v>44348</v>
      </c>
      <c r="AY58" s="24">
        <f t="shared" ca="1" si="19"/>
        <v>8.8114627288604641E-3</v>
      </c>
      <c r="AZ58" s="24">
        <f t="shared" si="20"/>
        <v>8.5781246113447729E-4</v>
      </c>
      <c r="BA58" s="24">
        <f t="shared" si="21"/>
        <v>3.2433108704936764E-3</v>
      </c>
      <c r="BB58" s="24">
        <f t="shared" si="22"/>
        <v>3.5533969749577121E-3</v>
      </c>
      <c r="BC58" s="24">
        <f t="shared" si="23"/>
        <v>2.4371321101051002E-3</v>
      </c>
      <c r="BD58" s="24">
        <f t="shared" si="24"/>
        <v>2.8689168534954401E-3</v>
      </c>
      <c r="BE58" s="24">
        <f t="shared" si="25"/>
        <v>-4.5933035314528192E-3</v>
      </c>
      <c r="BG58" s="24">
        <f t="shared" si="26"/>
        <v>-4.5933035314528192E-3</v>
      </c>
      <c r="BH58" s="24">
        <f t="shared" si="27"/>
        <v>3.5533969749577121E-3</v>
      </c>
    </row>
    <row r="59" spans="2:60" x14ac:dyDescent="0.25">
      <c r="B59" s="35">
        <f>+NAC!A60</f>
        <v>44378</v>
      </c>
      <c r="C59" s="48">
        <f ca="1">+NAC_d!DD60</f>
        <v>0.51692065285827415</v>
      </c>
      <c r="D59" s="48">
        <f ca="1">+NAC_d!CT60</f>
        <v>0.52502732084496451</v>
      </c>
      <c r="E59" s="48">
        <f ca="1">+NAC_d!DC60</f>
        <v>0.51037214011307341</v>
      </c>
      <c r="F59" s="24">
        <f t="shared" ca="1" si="2"/>
        <v>1.4655180731891093E-2</v>
      </c>
      <c r="H59" s="24">
        <f>+GBA_d!$AM87</f>
        <v>0.50272622404025302</v>
      </c>
      <c r="I59" s="24">
        <f>+GBA_d!$AD87</f>
        <v>0.50683851838291427</v>
      </c>
      <c r="J59" s="24">
        <f>+GBA_d!$AM87</f>
        <v>0.50272622404025302</v>
      </c>
      <c r="K59" s="24">
        <f t="shared" si="3"/>
        <v>4.112294342661249E-3</v>
      </c>
      <c r="M59" s="24">
        <f>+PAM_d!$AM87</f>
        <v>0.52445917442568346</v>
      </c>
      <c r="N59" s="24">
        <f>+PAM_d!$AD87</f>
        <v>0.533157400115708</v>
      </c>
      <c r="O59" s="24">
        <f>+PAM_d!$AM87</f>
        <v>0.52445917442568346</v>
      </c>
      <c r="P59" s="24">
        <f t="shared" si="4"/>
        <v>8.6982256900245414E-3</v>
      </c>
      <c r="R59" s="24">
        <f>+NOA_d!$AM87</f>
        <v>0.51416506761874725</v>
      </c>
      <c r="S59" s="24">
        <f>+NOA_d!$AD87</f>
        <v>0.52739355805417132</v>
      </c>
      <c r="T59" s="24">
        <f>+NOA_d!$AM87</f>
        <v>0.51416506761874725</v>
      </c>
      <c r="U59" s="24">
        <f t="shared" si="5"/>
        <v>1.3228490435424067E-2</v>
      </c>
      <c r="W59" s="24">
        <f>+NEA_d!$AM87</f>
        <v>0.52810693475521853</v>
      </c>
      <c r="X59" s="24">
        <f>+NEA_d!$AD87</f>
        <v>0.53546724369050103</v>
      </c>
      <c r="Y59" s="24">
        <f>+NEA_d!$AM87</f>
        <v>0.52810693475521853</v>
      </c>
      <c r="Z59" s="24">
        <f t="shared" si="6"/>
        <v>7.3603089352825002E-3</v>
      </c>
      <c r="AB59" s="24">
        <f>+CUY_d!$AM87</f>
        <v>0.54879432368835102</v>
      </c>
      <c r="AC59" s="24">
        <f>+CUY_d!$AD87</f>
        <v>0.55623859400349795</v>
      </c>
      <c r="AD59" s="24">
        <f>+CUY_d!$AM87</f>
        <v>0.54879432368835102</v>
      </c>
      <c r="AE59" s="24">
        <f t="shared" si="7"/>
        <v>7.4442703151469392E-3</v>
      </c>
      <c r="AG59" s="24">
        <f>+PAT_d!$AM87</f>
        <v>0.4935996819625974</v>
      </c>
      <c r="AH59" s="24">
        <f>+PAT_d!$AD87</f>
        <v>0.4920875742713291</v>
      </c>
      <c r="AI59" s="24">
        <f>+PAT_d!$AM87</f>
        <v>0.4935996819625974</v>
      </c>
      <c r="AJ59" s="24">
        <f t="shared" si="8"/>
        <v>-1.5121076912683051E-3</v>
      </c>
      <c r="AK59" s="24"/>
      <c r="AL59" s="35">
        <f t="shared" si="1"/>
        <v>44378</v>
      </c>
      <c r="AM59" s="24">
        <f t="shared" ca="1" si="14"/>
        <v>1.4655180731891093E-2</v>
      </c>
      <c r="AN59" s="24">
        <f t="shared" si="9"/>
        <v>4.112294342661249E-3</v>
      </c>
      <c r="AO59" s="24">
        <f t="shared" si="10"/>
        <v>8.6982256900245414E-3</v>
      </c>
      <c r="AP59" s="24">
        <f t="shared" si="11"/>
        <v>1.3228490435424067E-2</v>
      </c>
      <c r="AQ59" s="24">
        <f t="shared" si="12"/>
        <v>7.3603089352825002E-3</v>
      </c>
      <c r="AR59" s="24">
        <f t="shared" si="13"/>
        <v>7.4442703151469392E-3</v>
      </c>
      <c r="AS59" s="24">
        <f t="shared" si="15"/>
        <v>-1.5121076912683051E-3</v>
      </c>
      <c r="AU59" s="24">
        <f t="shared" si="16"/>
        <v>-1.5121076912683051E-3</v>
      </c>
      <c r="AV59" s="24">
        <f t="shared" si="17"/>
        <v>1.3228490435424067E-2</v>
      </c>
      <c r="AX59" s="35">
        <f t="shared" si="18"/>
        <v>44378</v>
      </c>
      <c r="AY59" s="24">
        <f t="shared" ca="1" si="19"/>
        <v>9.7030263884461121E-3</v>
      </c>
      <c r="AZ59" s="24">
        <f t="shared" si="20"/>
        <v>2.7365559187519928E-3</v>
      </c>
      <c r="BA59" s="24">
        <f t="shared" si="21"/>
        <v>5.705778046369403E-3</v>
      </c>
      <c r="BB59" s="24">
        <f t="shared" si="22"/>
        <v>8.7364916271830406E-3</v>
      </c>
      <c r="BC59" s="24">
        <f t="shared" si="23"/>
        <v>4.8166190257237229E-3</v>
      </c>
      <c r="BD59" s="24">
        <f t="shared" si="24"/>
        <v>4.806493800557643E-3</v>
      </c>
      <c r="BE59" s="24">
        <f t="shared" si="25"/>
        <v>-1.0123915460944488E-3</v>
      </c>
      <c r="BG59" s="24">
        <f t="shared" si="26"/>
        <v>-1.0123915460944488E-3</v>
      </c>
      <c r="BH59" s="24">
        <f t="shared" si="27"/>
        <v>8.7364916271830406E-3</v>
      </c>
    </row>
    <row r="60" spans="2:60" x14ac:dyDescent="0.25">
      <c r="B60" s="35">
        <f>+NAC!A61</f>
        <v>44409</v>
      </c>
      <c r="C60" s="48">
        <f ca="1">+NAC_d!DD61</f>
        <v>0.51343676375506742</v>
      </c>
      <c r="D60" s="48">
        <f ca="1">+NAC_d!CT61</f>
        <v>0.51729881312683212</v>
      </c>
      <c r="E60" s="48">
        <f ca="1">+NAC_d!DC61</f>
        <v>0.51087892495820308</v>
      </c>
      <c r="F60" s="24">
        <f t="shared" ca="1" si="2"/>
        <v>6.4198881686290399E-3</v>
      </c>
      <c r="H60" s="24">
        <f>+GBA_d!$AM88</f>
        <v>0.50345602462344829</v>
      </c>
      <c r="I60" s="24">
        <f>+GBA_d!$AD88</f>
        <v>0.49688336066173111</v>
      </c>
      <c r="J60" s="24">
        <f>+GBA_d!$AM88</f>
        <v>0.50345602462344829</v>
      </c>
      <c r="K60" s="24">
        <f t="shared" si="3"/>
        <v>-6.5726639617171845E-3</v>
      </c>
      <c r="M60" s="24">
        <f>+PAM_d!$AM88</f>
        <v>0.52318672163960978</v>
      </c>
      <c r="N60" s="24">
        <f>+PAM_d!$AD88</f>
        <v>0.52248323857245071</v>
      </c>
      <c r="O60" s="24">
        <f>+PAM_d!$AM88</f>
        <v>0.52318672163960978</v>
      </c>
      <c r="P60" s="24">
        <f t="shared" si="4"/>
        <v>-7.0348306715906084E-4</v>
      </c>
      <c r="R60" s="24">
        <f>+NOA_d!$AM88</f>
        <v>0.51473678903177267</v>
      </c>
      <c r="S60" s="24">
        <f>+NOA_d!$AD88</f>
        <v>0.52092536190475691</v>
      </c>
      <c r="T60" s="24">
        <f>+NOA_d!$AM88</f>
        <v>0.51473678903177267</v>
      </c>
      <c r="U60" s="24">
        <f t="shared" si="5"/>
        <v>6.1885728729842437E-3</v>
      </c>
      <c r="W60" s="24">
        <f>+NEA_d!$AM88</f>
        <v>0.53732879060762606</v>
      </c>
      <c r="X60" s="24">
        <f>+NEA_d!$AD88</f>
        <v>0.53888559827614002</v>
      </c>
      <c r="Y60" s="24">
        <f>+NEA_d!$AM88</f>
        <v>0.53732879060762606</v>
      </c>
      <c r="Z60" s="24">
        <f t="shared" si="6"/>
        <v>1.5568076685139598E-3</v>
      </c>
      <c r="AB60" s="24">
        <f>+CUY_d!$AM88</f>
        <v>0.53979853900773223</v>
      </c>
      <c r="AC60" s="24">
        <f>+CUY_d!$AD88</f>
        <v>0.53768621936043526</v>
      </c>
      <c r="AD60" s="24">
        <f>+CUY_d!$AM88</f>
        <v>0.53979853900773223</v>
      </c>
      <c r="AE60" s="24">
        <f t="shared" si="7"/>
        <v>-2.1123196472969674E-3</v>
      </c>
      <c r="AG60" s="24">
        <f>+PAT_d!$AM88</f>
        <v>0.50152045583078286</v>
      </c>
      <c r="AH60" s="24">
        <f>+PAT_d!$AD88</f>
        <v>0.49909108633558152</v>
      </c>
      <c r="AI60" s="24">
        <f>+PAT_d!$AM88</f>
        <v>0.50152045583078286</v>
      </c>
      <c r="AJ60" s="24">
        <f t="shared" si="8"/>
        <v>-2.4293694952013389E-3</v>
      </c>
      <c r="AK60" s="24"/>
      <c r="AL60" s="35">
        <f t="shared" si="1"/>
        <v>44409</v>
      </c>
      <c r="AM60" s="24">
        <f t="shared" ca="1" si="14"/>
        <v>6.4198881686290399E-3</v>
      </c>
      <c r="AN60" s="24">
        <f t="shared" si="9"/>
        <v>-6.5726639617171845E-3</v>
      </c>
      <c r="AO60" s="24">
        <f t="shared" si="10"/>
        <v>-7.0348306715906084E-4</v>
      </c>
      <c r="AP60" s="24">
        <f t="shared" si="11"/>
        <v>6.1885728729842437E-3</v>
      </c>
      <c r="AQ60" s="24">
        <f t="shared" si="12"/>
        <v>1.5568076685139598E-3</v>
      </c>
      <c r="AR60" s="24">
        <f t="shared" si="13"/>
        <v>-2.1123196472969674E-3</v>
      </c>
      <c r="AS60" s="24">
        <f t="shared" si="15"/>
        <v>-2.4293694952013389E-3</v>
      </c>
      <c r="AU60" s="24">
        <f t="shared" si="16"/>
        <v>-6.5726639617171845E-3</v>
      </c>
      <c r="AV60" s="24">
        <f t="shared" si="17"/>
        <v>6.1885728729842437E-3</v>
      </c>
      <c r="AX60" s="35">
        <f t="shared" si="18"/>
        <v>44409</v>
      </c>
      <c r="AY60" s="24">
        <f t="shared" ca="1" si="19"/>
        <v>4.2491082922522239E-3</v>
      </c>
      <c r="AZ60" s="24">
        <f t="shared" si="20"/>
        <v>-4.371703497854762E-3</v>
      </c>
      <c r="BA60" s="24">
        <f t="shared" si="21"/>
        <v>-4.6184952715566663E-4</v>
      </c>
      <c r="BB60" s="24">
        <f t="shared" si="22"/>
        <v>4.085576397031998E-3</v>
      </c>
      <c r="BC60" s="24">
        <f t="shared" si="23"/>
        <v>1.0126705998256824E-3</v>
      </c>
      <c r="BD60" s="24">
        <f t="shared" si="24"/>
        <v>-1.371815593914083E-3</v>
      </c>
      <c r="BE60" s="24">
        <f t="shared" si="25"/>
        <v>-1.617939659607992E-3</v>
      </c>
      <c r="BG60" s="24">
        <f t="shared" si="26"/>
        <v>-4.371703497854762E-3</v>
      </c>
      <c r="BH60" s="24">
        <f t="shared" si="27"/>
        <v>4.085576397031998E-3</v>
      </c>
    </row>
    <row r="61" spans="2:60" x14ac:dyDescent="0.25">
      <c r="B61" s="35">
        <f>+NAC!A62</f>
        <v>44440</v>
      </c>
      <c r="C61" s="48">
        <f ca="1">+NAC_d!DD62</f>
        <v>0.52412276104144429</v>
      </c>
      <c r="D61" s="48">
        <f ca="1">+NAC_d!CT62</f>
        <v>0.52327897334222828</v>
      </c>
      <c r="E61" s="48">
        <f ca="1">+NAC_d!DC62</f>
        <v>0.52520771411939471</v>
      </c>
      <c r="F61" s="24">
        <f t="shared" ca="1" si="2"/>
        <v>-1.9287407771664267E-3</v>
      </c>
      <c r="H61" s="24">
        <f>+GBA_d!$AM89</f>
        <v>0.52037904179168359</v>
      </c>
      <c r="I61" s="24">
        <f>+GBA_d!$AD89</f>
        <v>0.50897324348217965</v>
      </c>
      <c r="J61" s="24">
        <f>+GBA_d!$AM89</f>
        <v>0.52037904179168359</v>
      </c>
      <c r="K61" s="24">
        <f t="shared" si="3"/>
        <v>-1.1405798309503945E-2</v>
      </c>
      <c r="M61" s="24">
        <f>+PAM_d!$AM89</f>
        <v>0.53288179667811808</v>
      </c>
      <c r="N61" s="24">
        <f>+PAM_d!$AD89</f>
        <v>0.52965405782753572</v>
      </c>
      <c r="O61" s="24">
        <f>+PAM_d!$AM89</f>
        <v>0.53288179667811808</v>
      </c>
      <c r="P61" s="24">
        <f t="shared" si="4"/>
        <v>-3.2277388505823623E-3</v>
      </c>
      <c r="R61" s="24">
        <f>+NOA_d!$AM89</f>
        <v>0.53186929592002286</v>
      </c>
      <c r="S61" s="24">
        <f>+NOA_d!$AD89</f>
        <v>0.53157263248550435</v>
      </c>
      <c r="T61" s="24">
        <f>+NOA_d!$AM89</f>
        <v>0.53186929592002286</v>
      </c>
      <c r="U61" s="24">
        <f t="shared" si="5"/>
        <v>-2.9666343451850707E-4</v>
      </c>
      <c r="W61" s="24">
        <f>+NEA_d!$AM89</f>
        <v>0.52992986906868444</v>
      </c>
      <c r="X61" s="24">
        <f>+NEA_d!$AD89</f>
        <v>0.5293242475188551</v>
      </c>
      <c r="Y61" s="24">
        <f>+NEA_d!$AM89</f>
        <v>0.52992986906868444</v>
      </c>
      <c r="Z61" s="24">
        <f t="shared" si="6"/>
        <v>-6.0562154982934935E-4</v>
      </c>
      <c r="AB61" s="24">
        <f>+CUY_d!$AM89</f>
        <v>0.53053666108634867</v>
      </c>
      <c r="AC61" s="24">
        <f>+CUY_d!$AD89</f>
        <v>0.5263470339550429</v>
      </c>
      <c r="AD61" s="24">
        <f>+CUY_d!$AM89</f>
        <v>0.53053666108634867</v>
      </c>
      <c r="AE61" s="24">
        <f t="shared" si="7"/>
        <v>-4.1896271313057731E-3</v>
      </c>
      <c r="AG61" s="24">
        <f>+PAT_d!$AM89</f>
        <v>0.52597143231187049</v>
      </c>
      <c r="AH61" s="24">
        <f>+PAT_d!$AD89</f>
        <v>0.52134946526906334</v>
      </c>
      <c r="AI61" s="24">
        <f>+PAT_d!$AM89</f>
        <v>0.52597143231187049</v>
      </c>
      <c r="AJ61" s="24">
        <f t="shared" si="8"/>
        <v>-4.6219670428071513E-3</v>
      </c>
      <c r="AK61" s="24"/>
      <c r="AL61" s="35">
        <f t="shared" si="1"/>
        <v>44440</v>
      </c>
      <c r="AM61" s="24">
        <f t="shared" ca="1" si="14"/>
        <v>-1.9287407771664267E-3</v>
      </c>
      <c r="AN61" s="24">
        <f t="shared" si="9"/>
        <v>-1.1405798309503945E-2</v>
      </c>
      <c r="AO61" s="24">
        <f t="shared" si="10"/>
        <v>-3.2277388505823623E-3</v>
      </c>
      <c r="AP61" s="24">
        <f t="shared" si="11"/>
        <v>-2.9666343451850707E-4</v>
      </c>
      <c r="AQ61" s="24">
        <f t="shared" si="12"/>
        <v>-6.0562154982934935E-4</v>
      </c>
      <c r="AR61" s="24">
        <f t="shared" si="13"/>
        <v>-4.1896271313057731E-3</v>
      </c>
      <c r="AS61" s="24">
        <f t="shared" si="15"/>
        <v>-4.6219670428071513E-3</v>
      </c>
      <c r="AU61" s="24">
        <f t="shared" si="16"/>
        <v>-1.1405798309503945E-2</v>
      </c>
      <c r="AV61" s="24">
        <f t="shared" si="17"/>
        <v>-2.9666343451850707E-4</v>
      </c>
      <c r="AX61" s="35">
        <f t="shared" si="18"/>
        <v>44440</v>
      </c>
      <c r="AY61" s="24">
        <f t="shared" ca="1" si="19"/>
        <v>-1.2645758078138059E-3</v>
      </c>
      <c r="AZ61" s="24">
        <f t="shared" si="20"/>
        <v>-7.5019439205521454E-3</v>
      </c>
      <c r="BA61" s="24">
        <f t="shared" si="21"/>
        <v>-2.1056671542301064E-3</v>
      </c>
      <c r="BB61" s="24">
        <f t="shared" si="22"/>
        <v>-1.9366106188600796E-4</v>
      </c>
      <c r="BC61" s="24">
        <f t="shared" si="23"/>
        <v>-3.9584922294377822E-4</v>
      </c>
      <c r="BD61" s="24">
        <f t="shared" si="24"/>
        <v>-2.7373582337661961E-3</v>
      </c>
      <c r="BE61" s="24">
        <f t="shared" si="25"/>
        <v>-3.0288686570002499E-3</v>
      </c>
      <c r="BG61" s="24">
        <f t="shared" si="26"/>
        <v>-7.5019439205521454E-3</v>
      </c>
      <c r="BH61" s="24">
        <f t="shared" si="27"/>
        <v>-1.9366106188600796E-4</v>
      </c>
    </row>
    <row r="62" spans="2:60" x14ac:dyDescent="0.25">
      <c r="B62" s="35">
        <f>+NAC!A63</f>
        <v>44470</v>
      </c>
      <c r="C62" s="48">
        <f ca="1">+NAC_d!DD63</f>
        <v>0.52042456928713232</v>
      </c>
      <c r="D62" s="48">
        <f ca="1">+NAC_d!CT63</f>
        <v>0.51481451390828781</v>
      </c>
      <c r="E62" s="48">
        <f ca="1">+NAC_d!DC63</f>
        <v>0.52519931116272223</v>
      </c>
      <c r="F62" s="24">
        <f t="shared" ca="1" si="2"/>
        <v>-1.0384797254434419E-2</v>
      </c>
      <c r="H62" s="24">
        <f>+GBA_d!$AM90</f>
        <v>0.52619208041204257</v>
      </c>
      <c r="I62" s="24">
        <f>+GBA_d!$AD90</f>
        <v>0.50661189241056714</v>
      </c>
      <c r="J62" s="24">
        <f>+GBA_d!$AM90</f>
        <v>0.52619208041204257</v>
      </c>
      <c r="K62" s="24">
        <f t="shared" si="3"/>
        <v>-1.9580188001475429E-2</v>
      </c>
      <c r="M62" s="24">
        <f>+PAM_d!$AM90</f>
        <v>0.52511424817022556</v>
      </c>
      <c r="N62" s="24">
        <f>+PAM_d!$AD90</f>
        <v>0.51864011996447101</v>
      </c>
      <c r="O62" s="24">
        <f>+PAM_d!$AM90</f>
        <v>0.52511424817022556</v>
      </c>
      <c r="P62" s="24">
        <f t="shared" si="4"/>
        <v>-6.4741282057545479E-3</v>
      </c>
      <c r="R62" s="24">
        <f>+NOA_d!$AM90</f>
        <v>0.52201121106004122</v>
      </c>
      <c r="S62" s="24">
        <f>+NOA_d!$AD90</f>
        <v>0.51586192148899368</v>
      </c>
      <c r="T62" s="24">
        <f>+NOA_d!$AM90</f>
        <v>0.52201121106004122</v>
      </c>
      <c r="U62" s="24">
        <f t="shared" si="5"/>
        <v>-6.1492895710475448E-3</v>
      </c>
      <c r="W62" s="24">
        <f>+NEA_d!$AM90</f>
        <v>0.5319218591261996</v>
      </c>
      <c r="X62" s="24">
        <f>+NEA_d!$AD90</f>
        <v>0.52383175618466082</v>
      </c>
      <c r="Y62" s="24">
        <f>+NEA_d!$AM90</f>
        <v>0.5319218591261996</v>
      </c>
      <c r="Z62" s="24">
        <f t="shared" si="6"/>
        <v>-8.0901029415387793E-3</v>
      </c>
      <c r="AB62" s="24">
        <f>+CUY_d!$AM90</f>
        <v>0.52483519253714217</v>
      </c>
      <c r="AC62" s="24">
        <f>+CUY_d!$AD90</f>
        <v>0.51496517909355233</v>
      </c>
      <c r="AD62" s="24">
        <f>+CUY_d!$AM90</f>
        <v>0.52483519253714217</v>
      </c>
      <c r="AE62" s="24">
        <f t="shared" si="7"/>
        <v>-9.8700134435898423E-3</v>
      </c>
      <c r="AG62" s="24">
        <f>+PAT_d!$AM90</f>
        <v>0.51957243477797732</v>
      </c>
      <c r="AH62" s="24">
        <f>+PAT_d!$AD90</f>
        <v>0.5101631122304644</v>
      </c>
      <c r="AI62" s="24">
        <f>+PAT_d!$AM90</f>
        <v>0.51957243477797732</v>
      </c>
      <c r="AJ62" s="24">
        <f t="shared" si="8"/>
        <v>-9.4093225475129216E-3</v>
      </c>
      <c r="AK62" s="24"/>
      <c r="AL62" s="35">
        <f t="shared" si="1"/>
        <v>44470</v>
      </c>
      <c r="AM62" s="24">
        <f t="shared" ca="1" si="14"/>
        <v>-1.0384797254434419E-2</v>
      </c>
      <c r="AN62" s="24">
        <f t="shared" si="9"/>
        <v>-1.9580188001475429E-2</v>
      </c>
      <c r="AO62" s="24">
        <f t="shared" si="10"/>
        <v>-6.4741282057545479E-3</v>
      </c>
      <c r="AP62" s="24">
        <f t="shared" si="11"/>
        <v>-6.1492895710475448E-3</v>
      </c>
      <c r="AQ62" s="24">
        <f t="shared" si="12"/>
        <v>-8.0901029415387793E-3</v>
      </c>
      <c r="AR62" s="24">
        <f t="shared" si="13"/>
        <v>-9.8700134435898423E-3</v>
      </c>
      <c r="AS62" s="24">
        <f t="shared" si="15"/>
        <v>-9.4093225475129216E-3</v>
      </c>
      <c r="AU62" s="24">
        <f t="shared" si="16"/>
        <v>-1.9580188001475429E-2</v>
      </c>
      <c r="AV62" s="24">
        <f t="shared" si="17"/>
        <v>-6.1492895710475448E-3</v>
      </c>
      <c r="AX62" s="35">
        <f t="shared" si="18"/>
        <v>44470</v>
      </c>
      <c r="AY62" s="24">
        <f t="shared" ca="1" si="19"/>
        <v>-6.8088132340669016E-3</v>
      </c>
      <c r="AZ62" s="24">
        <f t="shared" si="20"/>
        <v>-1.2829438871278298E-2</v>
      </c>
      <c r="BA62" s="24">
        <f t="shared" si="21"/>
        <v>-4.2450119481356463E-3</v>
      </c>
      <c r="BB62" s="24">
        <f t="shared" si="22"/>
        <v>-4.0402393401325343E-3</v>
      </c>
      <c r="BC62" s="24">
        <f t="shared" si="23"/>
        <v>-5.2810154077658211E-3</v>
      </c>
      <c r="BD62" s="24">
        <f t="shared" si="24"/>
        <v>-6.4728394857986871E-3</v>
      </c>
      <c r="BE62" s="24">
        <f t="shared" si="25"/>
        <v>-6.1920855710229095E-3</v>
      </c>
      <c r="BG62" s="24">
        <f t="shared" si="26"/>
        <v>-1.2829438871278298E-2</v>
      </c>
      <c r="BH62" s="24">
        <f t="shared" si="27"/>
        <v>-4.0402393401325343E-3</v>
      </c>
    </row>
    <row r="63" spans="2:60" x14ac:dyDescent="0.25">
      <c r="B63" s="35">
        <f>+NAC!A64</f>
        <v>44501</v>
      </c>
      <c r="C63" s="48">
        <f ca="1">+NAC_d!DD64</f>
        <v>0.51140703961793443</v>
      </c>
      <c r="D63" s="48">
        <f ca="1">+NAC_d!CT64</f>
        <v>0.50644874775659687</v>
      </c>
      <c r="E63" s="48">
        <f ca="1">+NAC_d!DC64</f>
        <v>0.51501456613043439</v>
      </c>
      <c r="F63" s="24">
        <f t="shared" ca="1" si="2"/>
        <v>-8.5658183738375193E-3</v>
      </c>
      <c r="H63" s="24">
        <f>+GBA_d!$AM91</f>
        <v>0.51472632551672604</v>
      </c>
      <c r="I63" s="24">
        <f>+GBA_d!$AD91</f>
        <v>0.49810207888327707</v>
      </c>
      <c r="J63" s="24">
        <f>+GBA_d!$AM91</f>
        <v>0.51472632551672604</v>
      </c>
      <c r="K63" s="24">
        <f t="shared" si="3"/>
        <v>-1.6624246633448969E-2</v>
      </c>
      <c r="M63" s="24">
        <f>+PAM_d!$AM91</f>
        <v>0.51654351748152605</v>
      </c>
      <c r="N63" s="24">
        <f>+PAM_d!$AD91</f>
        <v>0.509359282593568</v>
      </c>
      <c r="O63" s="24">
        <f>+PAM_d!$AM91</f>
        <v>0.51654351748152605</v>
      </c>
      <c r="P63" s="24">
        <f t="shared" si="4"/>
        <v>-7.184234887958052E-3</v>
      </c>
      <c r="R63" s="24">
        <f>+NOA_d!$AM91</f>
        <v>0.51143340610052479</v>
      </c>
      <c r="S63" s="24">
        <f>+NOA_d!$AD91</f>
        <v>0.51170339056338676</v>
      </c>
      <c r="T63" s="24">
        <f>+NOA_d!$AM91</f>
        <v>0.51143340610052479</v>
      </c>
      <c r="U63" s="24">
        <f t="shared" si="5"/>
        <v>2.6998446286197186E-4</v>
      </c>
      <c r="W63" s="24">
        <f>+NEA_d!$AM91</f>
        <v>0.52366861984255153</v>
      </c>
      <c r="X63" s="24">
        <f>+NEA_d!$AD91</f>
        <v>0.51352475623484106</v>
      </c>
      <c r="Y63" s="24">
        <f>+NEA_d!$AM91</f>
        <v>0.52366861984255153</v>
      </c>
      <c r="Z63" s="24">
        <f t="shared" si="6"/>
        <v>-1.0143863607710468E-2</v>
      </c>
      <c r="AB63" s="24">
        <f>+CUY_d!$AM91</f>
        <v>0.51772029081913051</v>
      </c>
      <c r="AC63" s="24">
        <f>+CUY_d!$AD91</f>
        <v>0.50718664563538018</v>
      </c>
      <c r="AD63" s="24">
        <f>+CUY_d!$AM91</f>
        <v>0.51772029081913051</v>
      </c>
      <c r="AE63" s="24">
        <f t="shared" si="7"/>
        <v>-1.0533645183750329E-2</v>
      </c>
      <c r="AG63" s="24">
        <f>+PAT_d!$AM91</f>
        <v>0.51093206368216215</v>
      </c>
      <c r="AH63" s="24">
        <f>+PAT_d!$AD91</f>
        <v>0.49650892385019074</v>
      </c>
      <c r="AI63" s="24">
        <f>+PAT_d!$AM91</f>
        <v>0.51093206368216215</v>
      </c>
      <c r="AJ63" s="24">
        <f t="shared" si="8"/>
        <v>-1.442313983197141E-2</v>
      </c>
      <c r="AK63" s="24"/>
      <c r="AL63" s="35">
        <f t="shared" si="1"/>
        <v>44501</v>
      </c>
      <c r="AM63" s="24">
        <f t="shared" ca="1" si="14"/>
        <v>-8.5658183738375193E-3</v>
      </c>
      <c r="AN63" s="24">
        <f t="shared" si="9"/>
        <v>-1.6624246633448969E-2</v>
      </c>
      <c r="AO63" s="24">
        <f t="shared" si="10"/>
        <v>-7.184234887958052E-3</v>
      </c>
      <c r="AP63" s="24">
        <f t="shared" si="11"/>
        <v>2.6998446286197186E-4</v>
      </c>
      <c r="AQ63" s="24">
        <f t="shared" si="12"/>
        <v>-1.0143863607710468E-2</v>
      </c>
      <c r="AR63" s="24">
        <f t="shared" si="13"/>
        <v>-1.0533645183750329E-2</v>
      </c>
      <c r="AS63" s="24">
        <f t="shared" si="15"/>
        <v>-1.442313983197141E-2</v>
      </c>
      <c r="AU63" s="24">
        <f t="shared" si="16"/>
        <v>-1.6624246633448969E-2</v>
      </c>
      <c r="AV63" s="24">
        <f t="shared" si="17"/>
        <v>2.6998446286197186E-4</v>
      </c>
      <c r="AX63" s="35">
        <f t="shared" si="18"/>
        <v>44501</v>
      </c>
      <c r="AY63" s="24">
        <f t="shared" ca="1" si="19"/>
        <v>-5.6539511667639264E-3</v>
      </c>
      <c r="AZ63" s="24">
        <f t="shared" si="20"/>
        <v>-1.097508266239311E-2</v>
      </c>
      <c r="BA63" s="24">
        <f t="shared" si="21"/>
        <v>-4.7372428190446403E-3</v>
      </c>
      <c r="BB63" s="24">
        <f t="shared" si="22"/>
        <v>1.7862809024360438E-4</v>
      </c>
      <c r="BC63" s="24">
        <f t="shared" si="23"/>
        <v>-6.6575261022037147E-3</v>
      </c>
      <c r="BD63" s="24">
        <f t="shared" si="24"/>
        <v>-6.9404390568338359E-3</v>
      </c>
      <c r="BE63" s="24">
        <f t="shared" si="25"/>
        <v>-9.5458559512080488E-3</v>
      </c>
      <c r="BG63" s="24">
        <f t="shared" si="26"/>
        <v>-1.097508266239311E-2</v>
      </c>
      <c r="BH63" s="24">
        <f t="shared" si="27"/>
        <v>1.7862809024360438E-4</v>
      </c>
    </row>
    <row r="64" spans="2:60" x14ac:dyDescent="0.25">
      <c r="B64" s="35">
        <f>+NAC!A65</f>
        <v>44531</v>
      </c>
      <c r="C64" s="48">
        <f ca="1">+NAC_d!DD65</f>
        <v>0.50942446063802427</v>
      </c>
      <c r="D64" s="48">
        <f ca="1">+NAC_d!CT65</f>
        <v>0.50259891377017385</v>
      </c>
      <c r="E64" s="48">
        <f ca="1">+NAC_d!DC65</f>
        <v>0.51298878059241937</v>
      </c>
      <c r="F64" s="24">
        <f t="shared" ca="1" si="2"/>
        <v>-1.0389866822245519E-2</v>
      </c>
      <c r="H64" s="24">
        <f>+GBA_d!$AM92</f>
        <v>0.51702168573814022</v>
      </c>
      <c r="I64" s="24">
        <f>+GBA_d!$AD92</f>
        <v>0.50722915628962828</v>
      </c>
      <c r="J64" s="24">
        <f>+GBA_d!$AM92</f>
        <v>0.51702168573814022</v>
      </c>
      <c r="K64" s="24">
        <f t="shared" si="3"/>
        <v>-9.7925294485119441E-3</v>
      </c>
      <c r="M64" s="24">
        <f>+PAM_d!$AM92</f>
        <v>0.5057818475103053</v>
      </c>
      <c r="N64" s="24">
        <f>+PAM_d!$AD92</f>
        <v>0.50216654497081059</v>
      </c>
      <c r="O64" s="24">
        <f>+PAM_d!$AM92</f>
        <v>0.5057818475103053</v>
      </c>
      <c r="P64" s="24">
        <f t="shared" si="4"/>
        <v>-3.6153025394947136E-3</v>
      </c>
      <c r="R64" s="24">
        <f>+NOA_d!$AM92</f>
        <v>0.51167063063850926</v>
      </c>
      <c r="S64" s="24">
        <f>+NOA_d!$AD92</f>
        <v>0.50456824925770549</v>
      </c>
      <c r="T64" s="24">
        <f>+NOA_d!$AM92</f>
        <v>0.51167063063850926</v>
      </c>
      <c r="U64" s="24">
        <f t="shared" si="5"/>
        <v>-7.1023813808037684E-3</v>
      </c>
      <c r="W64" s="24">
        <f>+NEA_d!$AM92</f>
        <v>0.51616588130230645</v>
      </c>
      <c r="X64" s="24">
        <f>+NEA_d!$AD92</f>
        <v>0.49279390166330628</v>
      </c>
      <c r="Y64" s="24">
        <f>+NEA_d!$AM92</f>
        <v>0.51616588130230645</v>
      </c>
      <c r="Z64" s="24">
        <f t="shared" si="6"/>
        <v>-2.3371979639000173E-2</v>
      </c>
      <c r="AB64" s="24">
        <f>+CUY_d!$AM92</f>
        <v>0.51150108279485784</v>
      </c>
      <c r="AC64" s="24">
        <f>+CUY_d!$AD92</f>
        <v>0.5024238529416365</v>
      </c>
      <c r="AD64" s="24">
        <f>+CUY_d!$AM92</f>
        <v>0.51150108279485784</v>
      </c>
      <c r="AE64" s="24">
        <f t="shared" si="7"/>
        <v>-9.0772298532213469E-3</v>
      </c>
      <c r="AG64" s="24">
        <f>+PAT_d!$AM92</f>
        <v>0.51131256749924026</v>
      </c>
      <c r="AH64" s="24">
        <f>+PAT_d!$AD92</f>
        <v>0.49950335994892781</v>
      </c>
      <c r="AI64" s="24">
        <f>+PAT_d!$AM92</f>
        <v>0.51131256749924026</v>
      </c>
      <c r="AJ64" s="24">
        <f t="shared" si="8"/>
        <v>-1.1809207550312451E-2</v>
      </c>
      <c r="AK64" s="24"/>
      <c r="AL64" s="35">
        <f t="shared" si="1"/>
        <v>44531</v>
      </c>
      <c r="AM64" s="24">
        <f t="shared" ca="1" si="14"/>
        <v>-1.0389866822245519E-2</v>
      </c>
      <c r="AN64" s="24">
        <f t="shared" si="9"/>
        <v>-9.7925294485119441E-3</v>
      </c>
      <c r="AO64" s="24">
        <f t="shared" si="10"/>
        <v>-3.6153025394947136E-3</v>
      </c>
      <c r="AP64" s="24">
        <f t="shared" si="11"/>
        <v>-7.1023813808037684E-3</v>
      </c>
      <c r="AQ64" s="24">
        <f t="shared" si="12"/>
        <v>-2.3371979639000173E-2</v>
      </c>
      <c r="AR64" s="24">
        <f t="shared" si="13"/>
        <v>-9.0772298532213469E-3</v>
      </c>
      <c r="AS64" s="24">
        <f t="shared" si="15"/>
        <v>-1.1809207550312451E-2</v>
      </c>
      <c r="AU64" s="24">
        <f t="shared" si="16"/>
        <v>-2.3371979639000173E-2</v>
      </c>
      <c r="AV64" s="24">
        <f t="shared" si="17"/>
        <v>-3.6153025394947136E-3</v>
      </c>
      <c r="AX64" s="35">
        <f t="shared" si="18"/>
        <v>44531</v>
      </c>
      <c r="AY64" s="24">
        <f t="shared" ca="1" si="19"/>
        <v>-6.8671142545930763E-3</v>
      </c>
      <c r="AZ64" s="24">
        <f t="shared" si="20"/>
        <v>-6.4551018225867951E-3</v>
      </c>
      <c r="BA64" s="24">
        <f t="shared" si="21"/>
        <v>-2.4009470863739502E-3</v>
      </c>
      <c r="BB64" s="24">
        <f t="shared" si="22"/>
        <v>-4.698365660384507E-3</v>
      </c>
      <c r="BC64" s="24">
        <f t="shared" si="23"/>
        <v>-1.5415186377182422E-2</v>
      </c>
      <c r="BD64" s="24">
        <f t="shared" si="24"/>
        <v>-6.0054405230308694E-3</v>
      </c>
      <c r="BE64" s="24">
        <f t="shared" si="25"/>
        <v>-7.8138750409870728E-3</v>
      </c>
      <c r="BG64" s="24">
        <f t="shared" si="26"/>
        <v>-1.5415186377182422E-2</v>
      </c>
      <c r="BH64" s="24">
        <f t="shared" si="27"/>
        <v>-2.4009470863739502E-3</v>
      </c>
    </row>
    <row r="65" spans="2:60" x14ac:dyDescent="0.25">
      <c r="B65" s="35">
        <f>+NAC!A66</f>
        <v>44562</v>
      </c>
      <c r="C65" s="48">
        <f ca="1">+NAC_d!DD66</f>
        <v>0.50704621298896035</v>
      </c>
      <c r="D65" s="48">
        <f ca="1">+NAC_d!CT66</f>
        <v>0.49662996988428376</v>
      </c>
      <c r="E65" s="48">
        <f ca="1">+NAC_d!DC66</f>
        <v>0.51347057501012872</v>
      </c>
      <c r="F65" s="24">
        <f t="shared" ca="1" si="2"/>
        <v>-1.6840605125844954E-2</v>
      </c>
      <c r="H65" s="24">
        <f>+GBA_d!$AM93</f>
        <v>0.52697442239996284</v>
      </c>
      <c r="I65" s="24">
        <f>+GBA_d!$AD93</f>
        <v>0.51835263361115502</v>
      </c>
      <c r="J65" s="24">
        <f>+GBA_d!$AM93</f>
        <v>0.52697442239996284</v>
      </c>
      <c r="K65" s="24">
        <f t="shared" si="3"/>
        <v>-8.621788788807816E-3</v>
      </c>
      <c r="M65" s="24">
        <f>+PAM_d!$AM93</f>
        <v>0.49489981488255741</v>
      </c>
      <c r="N65" s="24">
        <f>+PAM_d!$AD93</f>
        <v>0.49076317416086801</v>
      </c>
      <c r="O65" s="24">
        <f>+PAM_d!$AM93</f>
        <v>0.49489981488255741</v>
      </c>
      <c r="P65" s="24">
        <f t="shared" si="4"/>
        <v>-4.1366407216893997E-3</v>
      </c>
      <c r="R65" s="24">
        <f>+NOA_d!$AM93</f>
        <v>0.48503515561892852</v>
      </c>
      <c r="S65" s="24">
        <f>+NOA_d!$AD93</f>
        <v>0.48572794763712324</v>
      </c>
      <c r="T65" s="24">
        <f>+NOA_d!$AM93</f>
        <v>0.48503515561892852</v>
      </c>
      <c r="U65" s="24">
        <f t="shared" si="5"/>
        <v>6.9279201819472114E-4</v>
      </c>
      <c r="W65" s="24">
        <f>+NEA_d!$AM93</f>
        <v>0.50473382395078525</v>
      </c>
      <c r="X65" s="24">
        <f>+NEA_d!$AD93</f>
        <v>0.47861960660224656</v>
      </c>
      <c r="Y65" s="24">
        <f>+NEA_d!$AM93</f>
        <v>0.50473382395078525</v>
      </c>
      <c r="Z65" s="24">
        <f t="shared" si="6"/>
        <v>-2.6114217348538693E-2</v>
      </c>
      <c r="AB65" s="24">
        <f>+CUY_d!$AM93</f>
        <v>0.50680437826799341</v>
      </c>
      <c r="AC65" s="24">
        <f>+CUY_d!$AD93</f>
        <v>0.49483242596435484</v>
      </c>
      <c r="AD65" s="24">
        <f>+CUY_d!$AM93</f>
        <v>0.50680437826799341</v>
      </c>
      <c r="AE65" s="24">
        <f t="shared" si="7"/>
        <v>-1.1971952303638567E-2</v>
      </c>
      <c r="AG65" s="24">
        <f>+PAT_d!$AM93</f>
        <v>0.50326116838964841</v>
      </c>
      <c r="AH65" s="24">
        <f>+PAT_d!$AD93</f>
        <v>0.49799302284672309</v>
      </c>
      <c r="AI65" s="24">
        <f>+PAT_d!$AM93</f>
        <v>0.50326116838964841</v>
      </c>
      <c r="AJ65" s="24">
        <f t="shared" si="8"/>
        <v>-5.2681455429253177E-3</v>
      </c>
      <c r="AK65" s="24"/>
      <c r="AL65" s="35">
        <f t="shared" si="1"/>
        <v>44562</v>
      </c>
      <c r="AM65" s="24">
        <f t="shared" ca="1" si="14"/>
        <v>-1.6840605125844954E-2</v>
      </c>
      <c r="AN65" s="24">
        <f t="shared" si="9"/>
        <v>-8.621788788807816E-3</v>
      </c>
      <c r="AO65" s="24">
        <f t="shared" si="10"/>
        <v>-4.1366407216893997E-3</v>
      </c>
      <c r="AP65" s="24">
        <f t="shared" si="11"/>
        <v>6.9279201819472114E-4</v>
      </c>
      <c r="AQ65" s="24">
        <f t="shared" si="12"/>
        <v>-2.6114217348538693E-2</v>
      </c>
      <c r="AR65" s="24">
        <f t="shared" si="13"/>
        <v>-1.1971952303638567E-2</v>
      </c>
      <c r="AS65" s="24">
        <f t="shared" si="15"/>
        <v>-5.2681455429253177E-3</v>
      </c>
      <c r="AU65" s="24">
        <f t="shared" si="16"/>
        <v>-2.6114217348538693E-2</v>
      </c>
      <c r="AV65" s="24">
        <f t="shared" si="17"/>
        <v>6.9279201819472114E-4</v>
      </c>
      <c r="AX65" s="35">
        <f t="shared" si="18"/>
        <v>44562</v>
      </c>
      <c r="AY65" s="24">
        <f t="shared" ca="1" si="19"/>
        <v>-1.1127144064715155E-2</v>
      </c>
      <c r="AZ65" s="24">
        <f t="shared" si="20"/>
        <v>-5.6463216818372075E-3</v>
      </c>
      <c r="BA65" s="24">
        <f t="shared" si="21"/>
        <v>-2.7671691978999879E-3</v>
      </c>
      <c r="BB65" s="24">
        <f t="shared" si="22"/>
        <v>4.6651556737464794E-4</v>
      </c>
      <c r="BC65" s="24">
        <f t="shared" si="23"/>
        <v>-1.7354708808215658E-2</v>
      </c>
      <c r="BD65" s="24">
        <f t="shared" si="24"/>
        <v>-7.9452598335291169E-3</v>
      </c>
      <c r="BE65" s="24">
        <f t="shared" si="25"/>
        <v>-3.5044779002498805E-3</v>
      </c>
      <c r="BG65" s="24">
        <f t="shared" si="26"/>
        <v>-1.7354708808215658E-2</v>
      </c>
      <c r="BH65" s="24">
        <f t="shared" si="27"/>
        <v>4.6651556737464794E-4</v>
      </c>
    </row>
    <row r="66" spans="2:60" x14ac:dyDescent="0.25">
      <c r="B66" s="35">
        <f>+NAC!A67</f>
        <v>44593</v>
      </c>
      <c r="C66" s="48">
        <f ca="1">+NAC_d!DD67</f>
        <v>0.52386754531145874</v>
      </c>
      <c r="D66" s="48">
        <f ca="1">+NAC_d!CT67</f>
        <v>0.5201305681642967</v>
      </c>
      <c r="E66" s="48">
        <f ca="1">+NAC_d!DC67</f>
        <v>0.52383187369239148</v>
      </c>
      <c r="F66" s="24">
        <f t="shared" ca="1" si="2"/>
        <v>-3.7013055280947782E-3</v>
      </c>
      <c r="H66" s="24">
        <f>+GBA_d!$AM94</f>
        <v>0.53497833074592394</v>
      </c>
      <c r="I66" s="24">
        <f>+GBA_d!$AD94</f>
        <v>0.54501869103868628</v>
      </c>
      <c r="J66" s="24">
        <f>+GBA_d!$AM94</f>
        <v>0.53497833074592394</v>
      </c>
      <c r="K66" s="24">
        <f t="shared" si="3"/>
        <v>1.004036029276234E-2</v>
      </c>
      <c r="M66" s="24">
        <f>+PAM_d!$AM94</f>
        <v>0.50755223401311689</v>
      </c>
      <c r="N66" s="24">
        <f>+PAM_d!$AD94</f>
        <v>0.51338790198610318</v>
      </c>
      <c r="O66" s="24">
        <f>+PAM_d!$AM94</f>
        <v>0.50755223401311689</v>
      </c>
      <c r="P66" s="24">
        <f t="shared" si="4"/>
        <v>5.8356679729862915E-3</v>
      </c>
      <c r="R66" s="24">
        <f>+NOA_d!$AM94</f>
        <v>0.50455213487635264</v>
      </c>
      <c r="S66" s="24">
        <f>+NOA_d!$AD94</f>
        <v>0.50984608212656646</v>
      </c>
      <c r="T66" s="24">
        <f>+NOA_d!$AM94</f>
        <v>0.50455213487635264</v>
      </c>
      <c r="U66" s="24">
        <f t="shared" si="5"/>
        <v>5.2939472502138152E-3</v>
      </c>
      <c r="W66" s="24">
        <f>+NEA_d!$AM94</f>
        <v>0.51545391461359058</v>
      </c>
      <c r="X66" s="24">
        <f>+NEA_d!$AD94</f>
        <v>0.49829446159458435</v>
      </c>
      <c r="Y66" s="24">
        <f>+NEA_d!$AM94</f>
        <v>0.51545391461359058</v>
      </c>
      <c r="Z66" s="24">
        <f t="shared" si="6"/>
        <v>-1.7159453019006232E-2</v>
      </c>
      <c r="AB66" s="24">
        <f>+CUY_d!$AM94</f>
        <v>0.52056403783677108</v>
      </c>
      <c r="AC66" s="24">
        <f>+CUY_d!$AD94</f>
        <v>0.51922373386118448</v>
      </c>
      <c r="AD66" s="24">
        <f>+CUY_d!$AM94</f>
        <v>0.52056403783677108</v>
      </c>
      <c r="AE66" s="24">
        <f t="shared" si="7"/>
        <v>-1.3403039755865986E-3</v>
      </c>
      <c r="AG66" s="24">
        <f>+PAT_d!$AM94</f>
        <v>0.51597529610148229</v>
      </c>
      <c r="AH66" s="24">
        <f>+PAT_d!$AD94</f>
        <v>0.51327075465641747</v>
      </c>
      <c r="AI66" s="24">
        <f>+PAT_d!$AM94</f>
        <v>0.51597529610148229</v>
      </c>
      <c r="AJ66" s="24">
        <f t="shared" si="8"/>
        <v>-2.7045414450648231E-3</v>
      </c>
      <c r="AK66" s="24"/>
      <c r="AL66" s="35">
        <f t="shared" si="1"/>
        <v>44593</v>
      </c>
      <c r="AM66" s="24">
        <f t="shared" ca="1" si="14"/>
        <v>-3.7013055280947782E-3</v>
      </c>
      <c r="AN66" s="24">
        <f t="shared" si="9"/>
        <v>1.004036029276234E-2</v>
      </c>
      <c r="AO66" s="24">
        <f t="shared" si="10"/>
        <v>5.8356679729862915E-3</v>
      </c>
      <c r="AP66" s="24">
        <f t="shared" si="11"/>
        <v>5.2939472502138152E-3</v>
      </c>
      <c r="AQ66" s="24">
        <f t="shared" si="12"/>
        <v>-1.7159453019006232E-2</v>
      </c>
      <c r="AR66" s="24">
        <f t="shared" si="13"/>
        <v>-1.3403039755865986E-3</v>
      </c>
      <c r="AS66" s="24">
        <f t="shared" si="15"/>
        <v>-2.7045414450648231E-3</v>
      </c>
      <c r="AU66" s="24">
        <f t="shared" si="16"/>
        <v>-1.7159453019006232E-2</v>
      </c>
      <c r="AV66" s="24">
        <f t="shared" si="17"/>
        <v>1.004036029276234E-2</v>
      </c>
      <c r="AX66" s="35">
        <f t="shared" si="18"/>
        <v>44593</v>
      </c>
      <c r="AY66" s="24">
        <f t="shared" ca="1" si="19"/>
        <v>-2.4289461271905788E-3</v>
      </c>
      <c r="AZ66" s="24">
        <f t="shared" si="20"/>
        <v>6.541043669250568E-3</v>
      </c>
      <c r="BA66" s="24">
        <f t="shared" si="21"/>
        <v>3.8709557395910643E-3</v>
      </c>
      <c r="BB66" s="24">
        <f t="shared" si="22"/>
        <v>3.5186200115617794E-3</v>
      </c>
      <c r="BC66" s="24">
        <f t="shared" si="23"/>
        <v>-1.132297911110125E-2</v>
      </c>
      <c r="BD66" s="24">
        <f t="shared" si="24"/>
        <v>-8.8145184433885415E-4</v>
      </c>
      <c r="BE66" s="24">
        <f t="shared" si="25"/>
        <v>-1.7840273862113065E-3</v>
      </c>
      <c r="BG66" s="24">
        <f t="shared" si="26"/>
        <v>-1.132297911110125E-2</v>
      </c>
      <c r="BH66" s="24">
        <f t="shared" si="27"/>
        <v>6.541043669250568E-3</v>
      </c>
    </row>
    <row r="67" spans="2:60" x14ac:dyDescent="0.25">
      <c r="B67" s="35">
        <f>+NAC!A68</f>
        <v>44621</v>
      </c>
      <c r="C67" s="48">
        <f ca="1">+NAC_d!DD68</f>
        <v>0.5515513600599502</v>
      </c>
      <c r="D67" s="48">
        <f ca="1">+NAC_d!CT68</f>
        <v>0.55648074957188709</v>
      </c>
      <c r="E67" s="48">
        <f ca="1">+NAC_d!DC68</f>
        <v>0.54791696083279673</v>
      </c>
      <c r="F67" s="24">
        <f t="shared" ca="1" si="2"/>
        <v>8.5637887390903611E-3</v>
      </c>
      <c r="H67" s="24">
        <f>+GBA_d!$AM95</f>
        <v>0.55650887097862456</v>
      </c>
      <c r="I67" s="24">
        <f>+GBA_d!$AD95</f>
        <v>0.56628955904412814</v>
      </c>
      <c r="J67" s="24">
        <f>+GBA_d!$AM95</f>
        <v>0.55650887097862456</v>
      </c>
      <c r="K67" s="24">
        <f t="shared" si="3"/>
        <v>9.7806880655035844E-3</v>
      </c>
      <c r="M67" s="24">
        <f>+PAM_d!$AM95</f>
        <v>0.5283019206120545</v>
      </c>
      <c r="N67" s="24">
        <f>+PAM_d!$AD95</f>
        <v>0.54315919046007965</v>
      </c>
      <c r="O67" s="24">
        <f>+PAM_d!$AM95</f>
        <v>0.5283019206120545</v>
      </c>
      <c r="P67" s="24">
        <f t="shared" si="4"/>
        <v>1.4857269848025156E-2</v>
      </c>
      <c r="R67" s="24">
        <f>+NOA_d!$AM95</f>
        <v>0.53206849240302501</v>
      </c>
      <c r="S67" s="24">
        <f>+NOA_d!$AD95</f>
        <v>0.55535264289164821</v>
      </c>
      <c r="T67" s="24">
        <f>+NOA_d!$AM95</f>
        <v>0.53206849240302501</v>
      </c>
      <c r="U67" s="24">
        <f t="shared" si="5"/>
        <v>2.3284150488623201E-2</v>
      </c>
      <c r="W67" s="24">
        <f>+NEA_d!$AM95</f>
        <v>0.56957588881345611</v>
      </c>
      <c r="X67" s="24">
        <f>+NEA_d!$AD95</f>
        <v>0.55921809454656057</v>
      </c>
      <c r="Y67" s="24">
        <f>+NEA_d!$AM95</f>
        <v>0.56957588881345611</v>
      </c>
      <c r="Z67" s="24">
        <f t="shared" si="6"/>
        <v>-1.0357794266895537E-2</v>
      </c>
      <c r="AB67" s="24">
        <f>+CUY_d!$AM95</f>
        <v>0.54774651404494845</v>
      </c>
      <c r="AC67" s="24">
        <f>+CUY_d!$AD95</f>
        <v>0.56176563588785422</v>
      </c>
      <c r="AD67" s="24">
        <f>+CUY_d!$AM95</f>
        <v>0.54774651404494845</v>
      </c>
      <c r="AE67" s="24">
        <f t="shared" si="7"/>
        <v>1.4019121842905768E-2</v>
      </c>
      <c r="AG67" s="24">
        <f>+PAT_d!$AM95</f>
        <v>0.56092804595207291</v>
      </c>
      <c r="AH67" s="24">
        <f>+PAT_d!$AD95</f>
        <v>0.56887857900279615</v>
      </c>
      <c r="AI67" s="24">
        <f>+PAT_d!$AM95</f>
        <v>0.56092804595207291</v>
      </c>
      <c r="AJ67" s="24">
        <f t="shared" si="8"/>
        <v>7.9505330507232408E-3</v>
      </c>
      <c r="AK67" s="24"/>
      <c r="AL67" s="35">
        <f t="shared" si="1"/>
        <v>44621</v>
      </c>
      <c r="AM67" s="24">
        <f t="shared" ca="1" si="14"/>
        <v>8.5637887390903611E-3</v>
      </c>
      <c r="AN67" s="24">
        <f t="shared" si="9"/>
        <v>9.7806880655035844E-3</v>
      </c>
      <c r="AO67" s="24">
        <f t="shared" si="10"/>
        <v>1.4857269848025156E-2</v>
      </c>
      <c r="AP67" s="24">
        <f t="shared" si="11"/>
        <v>2.3284150488623201E-2</v>
      </c>
      <c r="AQ67" s="24">
        <f t="shared" si="12"/>
        <v>-1.0357794266895537E-2</v>
      </c>
      <c r="AR67" s="24">
        <f t="shared" si="13"/>
        <v>1.4019121842905768E-2</v>
      </c>
      <c r="AS67" s="24">
        <f t="shared" si="15"/>
        <v>7.9505330507232408E-3</v>
      </c>
      <c r="AU67" s="24">
        <f t="shared" si="16"/>
        <v>-1.0357794266895537E-2</v>
      </c>
      <c r="AV67" s="24">
        <f t="shared" si="17"/>
        <v>2.3284150488623201E-2</v>
      </c>
      <c r="AX67" s="35">
        <f t="shared" si="18"/>
        <v>44621</v>
      </c>
      <c r="AY67" s="24">
        <f t="shared" ca="1" si="19"/>
        <v>5.5324600451971406E-3</v>
      </c>
      <c r="AZ67" s="24">
        <f t="shared" si="20"/>
        <v>6.2837342259116635E-3</v>
      </c>
      <c r="BA67" s="24">
        <f t="shared" si="21"/>
        <v>9.7214232656823718E-3</v>
      </c>
      <c r="BB67" s="24">
        <f t="shared" si="22"/>
        <v>1.5197852187471383E-2</v>
      </c>
      <c r="BC67" s="24">
        <f t="shared" si="23"/>
        <v>-6.5991038348108821E-3</v>
      </c>
      <c r="BD67" s="24">
        <f t="shared" si="24"/>
        <v>9.0577634746322744E-3</v>
      </c>
      <c r="BE67" s="24">
        <f t="shared" si="25"/>
        <v>5.0934654363736787E-3</v>
      </c>
      <c r="BG67" s="24">
        <f t="shared" si="26"/>
        <v>-6.5991038348108821E-3</v>
      </c>
      <c r="BH67" s="24">
        <f t="shared" si="27"/>
        <v>1.5197852187471383E-2</v>
      </c>
    </row>
    <row r="68" spans="2:60" x14ac:dyDescent="0.25">
      <c r="B68" s="35">
        <f>+NAC!A69</f>
        <v>44652</v>
      </c>
      <c r="C68" s="48">
        <f ca="1">+NAC_d!DD69</f>
        <v>0.58053296297015389</v>
      </c>
      <c r="D68" s="48">
        <f ca="1">+NAC_d!CT69</f>
        <v>0.58637025825912725</v>
      </c>
      <c r="E68" s="48">
        <f ca="1">+NAC_d!DC69</f>
        <v>0.57714762790401464</v>
      </c>
      <c r="F68" s="24">
        <f t="shared" ca="1" si="2"/>
        <v>9.2226303551126154E-3</v>
      </c>
      <c r="H68" s="24">
        <f>+GBA_d!$AM96</f>
        <v>0.58808425922509455</v>
      </c>
      <c r="I68" s="24">
        <f>+GBA_d!$AD96</f>
        <v>0.5958362193305069</v>
      </c>
      <c r="J68" s="24">
        <f>+GBA_d!$AM96</f>
        <v>0.58808425922509455</v>
      </c>
      <c r="K68" s="24">
        <f t="shared" si="3"/>
        <v>7.7519601054123477E-3</v>
      </c>
      <c r="M68" s="24">
        <f>+PAM_d!$AM96</f>
        <v>0.55778913276839703</v>
      </c>
      <c r="N68" s="24">
        <f>+PAM_d!$AD96</f>
        <v>0.57161862316701795</v>
      </c>
      <c r="O68" s="24">
        <f>+PAM_d!$AM96</f>
        <v>0.55778913276839703</v>
      </c>
      <c r="P68" s="24">
        <f t="shared" si="4"/>
        <v>1.3829490398620914E-2</v>
      </c>
      <c r="R68" s="24">
        <f>+NOA_d!$AM96</f>
        <v>0.56324145200682607</v>
      </c>
      <c r="S68" s="24">
        <f>+NOA_d!$AD96</f>
        <v>0.59127264705658833</v>
      </c>
      <c r="T68" s="24">
        <f>+NOA_d!$AM96</f>
        <v>0.56324145200682607</v>
      </c>
      <c r="U68" s="24">
        <f t="shared" si="5"/>
        <v>2.8031195049762259E-2</v>
      </c>
      <c r="W68" s="24">
        <f>+NEA_d!$AM96</f>
        <v>0.59365323685639582</v>
      </c>
      <c r="X68" s="24">
        <f>+NEA_d!$AD96</f>
        <v>0.59090783161180394</v>
      </c>
      <c r="Y68" s="24">
        <f>+NEA_d!$AM96</f>
        <v>0.59365323685639582</v>
      </c>
      <c r="Z68" s="24">
        <f t="shared" si="6"/>
        <v>-2.7454052445918808E-3</v>
      </c>
      <c r="AB68" s="24">
        <f>+CUY_d!$AM96</f>
        <v>0.57116500545420235</v>
      </c>
      <c r="AC68" s="24">
        <f>+CUY_d!$AD96</f>
        <v>0.58536044333793402</v>
      </c>
      <c r="AD68" s="24">
        <f>+CUY_d!$AM96</f>
        <v>0.57116500545420235</v>
      </c>
      <c r="AE68" s="24">
        <f t="shared" si="7"/>
        <v>1.4195437883731676E-2</v>
      </c>
      <c r="AG68" s="24">
        <f>+PAT_d!$AM96</f>
        <v>0.57635197837039542</v>
      </c>
      <c r="AH68" s="24">
        <f>+PAT_d!$AD96</f>
        <v>0.5891626666992269</v>
      </c>
      <c r="AI68" s="24">
        <f>+PAT_d!$AM96</f>
        <v>0.57635197837039542</v>
      </c>
      <c r="AJ68" s="24">
        <f t="shared" si="8"/>
        <v>1.2810688328831477E-2</v>
      </c>
      <c r="AK68" s="24"/>
      <c r="AL68" s="35">
        <f t="shared" si="1"/>
        <v>44652</v>
      </c>
      <c r="AM68" s="24">
        <f t="shared" ca="1" si="14"/>
        <v>9.2226303551126154E-3</v>
      </c>
      <c r="AN68" s="24">
        <f t="shared" si="9"/>
        <v>7.7519601054123477E-3</v>
      </c>
      <c r="AO68" s="24">
        <f t="shared" si="10"/>
        <v>1.3829490398620914E-2</v>
      </c>
      <c r="AP68" s="24">
        <f t="shared" si="11"/>
        <v>2.8031195049762259E-2</v>
      </c>
      <c r="AQ68" s="24">
        <f t="shared" si="12"/>
        <v>-2.7454052445918808E-3</v>
      </c>
      <c r="AR68" s="24">
        <f t="shared" si="13"/>
        <v>1.4195437883731676E-2</v>
      </c>
      <c r="AS68" s="24">
        <f t="shared" si="15"/>
        <v>1.2810688328831477E-2</v>
      </c>
      <c r="AU68" s="24">
        <f t="shared" si="16"/>
        <v>-2.7454052445918808E-3</v>
      </c>
      <c r="AV68" s="24">
        <f t="shared" si="17"/>
        <v>2.8031195049762259E-2</v>
      </c>
      <c r="AX68" s="35">
        <f t="shared" si="18"/>
        <v>44652</v>
      </c>
      <c r="AY68" s="24">
        <f t="shared" ca="1" si="19"/>
        <v>5.8476646015499512E-3</v>
      </c>
      <c r="AZ68" s="24">
        <f t="shared" si="20"/>
        <v>4.8813279650508079E-3</v>
      </c>
      <c r="BA68" s="24">
        <f t="shared" si="21"/>
        <v>8.877639539084603E-3</v>
      </c>
      <c r="BB68" s="24">
        <f t="shared" si="22"/>
        <v>1.7931455830944687E-2</v>
      </c>
      <c r="BC68" s="24">
        <f t="shared" si="23"/>
        <v>-1.7227118052403068E-3</v>
      </c>
      <c r="BD68" s="24">
        <f t="shared" si="24"/>
        <v>9.0349758519652212E-3</v>
      </c>
      <c r="BE68" s="24">
        <f t="shared" si="25"/>
        <v>8.1267943356628791E-3</v>
      </c>
      <c r="BG68" s="24">
        <f t="shared" si="26"/>
        <v>-1.7227118052403068E-3</v>
      </c>
      <c r="BH68" s="24">
        <f t="shared" si="27"/>
        <v>1.7931455830944687E-2</v>
      </c>
    </row>
    <row r="69" spans="2:60" x14ac:dyDescent="0.25">
      <c r="B69" s="35">
        <f>+NAC!A70</f>
        <v>44682</v>
      </c>
      <c r="C69" s="48">
        <f ca="1">+NAC_d!DD70</f>
        <v>0.60715060668089538</v>
      </c>
      <c r="D69" s="48">
        <f ca="1">+NAC_d!CT70</f>
        <v>0.61512165944699637</v>
      </c>
      <c r="E69" s="48">
        <f ca="1">+NAC_d!DC70</f>
        <v>0.60240643247624082</v>
      </c>
      <c r="F69" s="24">
        <f t="shared" ca="1" si="2"/>
        <v>1.2715226970755555E-2</v>
      </c>
      <c r="H69" s="24">
        <f>+GBA_d!$AM97</f>
        <v>0.6094023940587423</v>
      </c>
      <c r="I69" s="24">
        <f>+GBA_d!$AD97</f>
        <v>0.6197939043987537</v>
      </c>
      <c r="J69" s="24">
        <f>+GBA_d!$AM97</f>
        <v>0.6094023940587423</v>
      </c>
      <c r="K69" s="24">
        <f t="shared" si="3"/>
        <v>1.0391510340011401E-2</v>
      </c>
      <c r="M69" s="24">
        <f>+PAM_d!$AM97</f>
        <v>0.59088669748182943</v>
      </c>
      <c r="N69" s="24">
        <f>+PAM_d!$AD97</f>
        <v>0.6014489032674879</v>
      </c>
      <c r="O69" s="24">
        <f>+PAM_d!$AM97</f>
        <v>0.59088669748182943</v>
      </c>
      <c r="P69" s="24">
        <f t="shared" si="4"/>
        <v>1.0562205785658474E-2</v>
      </c>
      <c r="R69" s="24">
        <f>+NOA_d!$AM97</f>
        <v>0.60085714595666673</v>
      </c>
      <c r="S69" s="24">
        <f>+NOA_d!$AD97</f>
        <v>0.62563934816598854</v>
      </c>
      <c r="T69" s="24">
        <f>+NOA_d!$AM97</f>
        <v>0.60085714595666673</v>
      </c>
      <c r="U69" s="24">
        <f t="shared" si="5"/>
        <v>2.4782202209321813E-2</v>
      </c>
      <c r="W69" s="24">
        <f>+NEA_d!$AM97</f>
        <v>0.6245149467669926</v>
      </c>
      <c r="X69" s="24">
        <f>+NEA_d!$AD97</f>
        <v>0.62362005722916969</v>
      </c>
      <c r="Y69" s="24">
        <f>+NEA_d!$AM97</f>
        <v>0.6245149467669926</v>
      </c>
      <c r="Z69" s="24">
        <f t="shared" si="6"/>
        <v>-8.9488953782290714E-4</v>
      </c>
      <c r="AB69" s="24">
        <f>+CUY_d!$AM97</f>
        <v>0.59161878979513638</v>
      </c>
      <c r="AC69" s="24">
        <f>+CUY_d!$AD97</f>
        <v>0.61078166131060896</v>
      </c>
      <c r="AD69" s="24">
        <f>+CUY_d!$AM97</f>
        <v>0.59161878979513638</v>
      </c>
      <c r="AE69" s="24">
        <f t="shared" si="7"/>
        <v>1.9162871515472579E-2</v>
      </c>
      <c r="AG69" s="24">
        <f>+PAT_d!$AM97</f>
        <v>0.59763449229551457</v>
      </c>
      <c r="AH69" s="24">
        <f>+PAT_d!$AD97</f>
        <v>0.61216885817688249</v>
      </c>
      <c r="AI69" s="24">
        <f>+PAT_d!$AM97</f>
        <v>0.59763449229551457</v>
      </c>
      <c r="AJ69" s="24">
        <f t="shared" si="8"/>
        <v>1.4534365881367917E-2</v>
      </c>
      <c r="AK69" s="24"/>
      <c r="AL69" s="35">
        <f t="shared" ref="AL69:AL94" si="28">+B69</f>
        <v>44682</v>
      </c>
      <c r="AM69" s="24">
        <f t="shared" ca="1" si="14"/>
        <v>1.2715226970755555E-2</v>
      </c>
      <c r="AN69" s="24">
        <f t="shared" si="9"/>
        <v>1.0391510340011401E-2</v>
      </c>
      <c r="AO69" s="24">
        <f t="shared" si="10"/>
        <v>1.0562205785658474E-2</v>
      </c>
      <c r="AP69" s="24">
        <f t="shared" si="11"/>
        <v>2.4782202209321813E-2</v>
      </c>
      <c r="AQ69" s="24">
        <f t="shared" si="12"/>
        <v>-8.9488953782290714E-4</v>
      </c>
      <c r="AR69" s="24">
        <f t="shared" si="13"/>
        <v>1.9162871515472579E-2</v>
      </c>
      <c r="AS69" s="24">
        <f t="shared" si="15"/>
        <v>1.4534365881367917E-2</v>
      </c>
      <c r="AU69" s="24">
        <f t="shared" si="16"/>
        <v>-8.9488953782290714E-4</v>
      </c>
      <c r="AV69" s="24">
        <f t="shared" si="17"/>
        <v>2.4782202209321813E-2</v>
      </c>
      <c r="AX69" s="35">
        <f t="shared" si="18"/>
        <v>44682</v>
      </c>
      <c r="AY69" s="24">
        <f t="shared" ca="1" si="19"/>
        <v>7.9350823318315999E-3</v>
      </c>
      <c r="AZ69" s="24">
        <f t="shared" si="20"/>
        <v>6.4567508898785153E-3</v>
      </c>
      <c r="BA69" s="24">
        <f t="shared" si="21"/>
        <v>6.6391942319821151E-3</v>
      </c>
      <c r="BB69" s="24">
        <f t="shared" si="22"/>
        <v>1.5480583181275653E-2</v>
      </c>
      <c r="BC69" s="24">
        <f t="shared" si="23"/>
        <v>-5.5086568431017557E-4</v>
      </c>
      <c r="BD69" s="24">
        <f t="shared" si="24"/>
        <v>1.2039862584142469E-2</v>
      </c>
      <c r="BE69" s="24">
        <f t="shared" si="25"/>
        <v>9.0974286994045528E-3</v>
      </c>
      <c r="BG69" s="24">
        <f t="shared" si="26"/>
        <v>-5.5086568431017557E-4</v>
      </c>
      <c r="BH69" s="24">
        <f t="shared" si="27"/>
        <v>1.5480583181275653E-2</v>
      </c>
    </row>
    <row r="70" spans="2:60" x14ac:dyDescent="0.25">
      <c r="B70" s="35">
        <f>+NAC!A71</f>
        <v>44713</v>
      </c>
      <c r="C70" s="48">
        <f ca="1">+NAC_d!DD71</f>
        <v>0.64021672079369774</v>
      </c>
      <c r="D70" s="48">
        <f ca="1">+NAC_d!CT71</f>
        <v>0.64457371882054226</v>
      </c>
      <c r="E70" s="48">
        <f ca="1">+NAC_d!DC71</f>
        <v>0.63944369712893723</v>
      </c>
      <c r="F70" s="24">
        <f t="shared" ref="F70:F94" ca="1" si="29">+D70-E70</f>
        <v>5.1300216916050356E-3</v>
      </c>
      <c r="H70" s="24">
        <f>+GBA_d!$AM98</f>
        <v>0.65122296867858354</v>
      </c>
      <c r="I70" s="24">
        <f>+GBA_d!$AD98</f>
        <v>0.65288558333302849</v>
      </c>
      <c r="J70" s="24">
        <f>+GBA_d!$AM98</f>
        <v>0.65122296867858354</v>
      </c>
      <c r="K70" s="24">
        <f t="shared" ref="K70:K94" si="30">+I70-J70</f>
        <v>1.6626146544449494E-3</v>
      </c>
      <c r="M70" s="24">
        <f>+PAM_d!$AM98</f>
        <v>0.62249688603068298</v>
      </c>
      <c r="N70" s="24">
        <f>+PAM_d!$AD98</f>
        <v>0.62931137843217733</v>
      </c>
      <c r="O70" s="24">
        <f>+PAM_d!$AM98</f>
        <v>0.62249688603068298</v>
      </c>
      <c r="P70" s="24">
        <f t="shared" si="4"/>
        <v>6.8144924014943431E-3</v>
      </c>
      <c r="R70" s="24">
        <f>+NOA_d!$AM98</f>
        <v>0.63574463057727826</v>
      </c>
      <c r="S70" s="24">
        <f>+NOA_d!$AD98</f>
        <v>0.65341073001863448</v>
      </c>
      <c r="T70" s="24">
        <f>+NOA_d!$AM98</f>
        <v>0.63574463057727826</v>
      </c>
      <c r="U70" s="24">
        <f t="shared" si="5"/>
        <v>1.766609944135622E-2</v>
      </c>
      <c r="W70" s="24">
        <f>+NEA_d!$AM98</f>
        <v>0.66270146700328536</v>
      </c>
      <c r="X70" s="24">
        <f>+NEA_d!$AD98</f>
        <v>0.65512615503688076</v>
      </c>
      <c r="Y70" s="24">
        <f>+NEA_d!$AM98</f>
        <v>0.66270146700328536</v>
      </c>
      <c r="Z70" s="24">
        <f t="shared" si="6"/>
        <v>-7.5753119664045965E-3</v>
      </c>
      <c r="AB70" s="24">
        <f>+CUY_d!$AM98</f>
        <v>0.62506448125507919</v>
      </c>
      <c r="AC70" s="24">
        <f>+CUY_d!$AD98</f>
        <v>0.63264741746908282</v>
      </c>
      <c r="AD70" s="24">
        <f>+CUY_d!$AM98</f>
        <v>0.62506448125507919</v>
      </c>
      <c r="AE70" s="24">
        <f t="shared" si="7"/>
        <v>7.5829362140036327E-3</v>
      </c>
      <c r="AG70" s="24">
        <f>+PAT_d!$AM98</f>
        <v>0.62410715899648594</v>
      </c>
      <c r="AH70" s="24">
        <f>+PAT_d!$AD98</f>
        <v>0.63991573467480656</v>
      </c>
      <c r="AI70" s="24">
        <f>+PAT_d!$AM98</f>
        <v>0.62410715899648594</v>
      </c>
      <c r="AJ70" s="24">
        <f t="shared" si="8"/>
        <v>1.5808575678320613E-2</v>
      </c>
      <c r="AK70" s="24"/>
      <c r="AL70" s="35">
        <f t="shared" si="28"/>
        <v>44713</v>
      </c>
      <c r="AM70" s="24">
        <f t="shared" ref="AM70:AM94" ca="1" si="31">+F70</f>
        <v>5.1300216916050356E-3</v>
      </c>
      <c r="AN70" s="24">
        <f t="shared" ref="AN70:AN94" si="32">+K70</f>
        <v>1.6626146544449494E-3</v>
      </c>
      <c r="AO70" s="24">
        <f t="shared" ref="AO70:AO94" si="33">+P70</f>
        <v>6.8144924014943431E-3</v>
      </c>
      <c r="AP70" s="24">
        <f t="shared" ref="AP70:AP94" si="34">+U70</f>
        <v>1.766609944135622E-2</v>
      </c>
      <c r="AQ70" s="24">
        <f t="shared" ref="AQ70:AQ94" si="35">+Z70</f>
        <v>-7.5753119664045965E-3</v>
      </c>
      <c r="AR70" s="24">
        <f t="shared" ref="AR70:AR94" si="36">+AE70</f>
        <v>7.5829362140036327E-3</v>
      </c>
      <c r="AS70" s="24">
        <f t="shared" ref="AS70:AS94" si="37">+AJ70</f>
        <v>1.5808575678320613E-2</v>
      </c>
      <c r="AU70" s="24">
        <f t="shared" si="16"/>
        <v>-7.5753119664045965E-3</v>
      </c>
      <c r="AV70" s="24">
        <f t="shared" si="17"/>
        <v>1.766609944135622E-2</v>
      </c>
      <c r="AX70" s="35">
        <f t="shared" si="18"/>
        <v>44713</v>
      </c>
      <c r="AY70" s="24">
        <f t="shared" ca="1" si="19"/>
        <v>3.1291234341190854E-3</v>
      </c>
      <c r="AZ70" s="24">
        <f t="shared" si="20"/>
        <v>1.0068989385336735E-3</v>
      </c>
      <c r="BA70" s="24">
        <f t="shared" si="21"/>
        <v>4.2000033776123935E-3</v>
      </c>
      <c r="BB70" s="24">
        <f t="shared" si="22"/>
        <v>1.0800035110078099E-2</v>
      </c>
      <c r="BC70" s="24">
        <f t="shared" si="23"/>
        <v>-4.5560265127194688E-3</v>
      </c>
      <c r="BD70" s="24">
        <f t="shared" si="24"/>
        <v>4.6662371256476209E-3</v>
      </c>
      <c r="BE70" s="24">
        <f t="shared" si="25"/>
        <v>9.7337023550148061E-3</v>
      </c>
      <c r="BG70" s="24">
        <f t="shared" si="26"/>
        <v>-4.5560265127194688E-3</v>
      </c>
      <c r="BH70" s="24">
        <f t="shared" si="27"/>
        <v>1.0800035110078099E-2</v>
      </c>
    </row>
    <row r="71" spans="2:60" x14ac:dyDescent="0.25">
      <c r="B71" s="35">
        <f>+NAC!A72</f>
        <v>44743</v>
      </c>
      <c r="C71" s="48">
        <f ca="1">+NAC_d!DD72</f>
        <v>0.71009179859814608</v>
      </c>
      <c r="D71" s="48">
        <f ca="1">+NAC_d!CT72</f>
        <v>0.71039523379510694</v>
      </c>
      <c r="E71" s="48">
        <f ca="1">+NAC_d!DC72</f>
        <v>0.71481757000169965</v>
      </c>
      <c r="F71" s="24">
        <f t="shared" ca="1" si="29"/>
        <v>-4.4223362065927141E-3</v>
      </c>
      <c r="H71" s="24">
        <f>+GBA_d!$AM99</f>
        <v>0.72498784461663912</v>
      </c>
      <c r="I71" s="24">
        <f>+GBA_d!$AD99</f>
        <v>0.71370854808798967</v>
      </c>
      <c r="J71" s="24">
        <f>+GBA_d!$AM99</f>
        <v>0.72498784461663912</v>
      </c>
      <c r="K71" s="24">
        <f t="shared" si="30"/>
        <v>-1.1279296528649452E-2</v>
      </c>
      <c r="M71" s="24">
        <f>+PAM_d!$AM99</f>
        <v>0.70294208070876207</v>
      </c>
      <c r="N71" s="24">
        <f>+PAM_d!$AD99</f>
        <v>0.70092528569490975</v>
      </c>
      <c r="O71" s="24">
        <f>+PAM_d!$AM99</f>
        <v>0.70294208070876207</v>
      </c>
      <c r="P71" s="24">
        <f t="shared" si="4"/>
        <v>-2.0167950138523238E-3</v>
      </c>
      <c r="R71" s="24">
        <f>+NOA_d!$AM99</f>
        <v>0.70222100636659124</v>
      </c>
      <c r="S71" s="24">
        <f>+NOA_d!$AD99</f>
        <v>0.71508263678712725</v>
      </c>
      <c r="T71" s="24">
        <f>+NOA_d!$AM99</f>
        <v>0.70222100636659124</v>
      </c>
      <c r="U71" s="24">
        <f t="shared" si="5"/>
        <v>1.2861630420536008E-2</v>
      </c>
      <c r="W71" s="24">
        <f>+NEA_d!$AM99</f>
        <v>0.73598083530925917</v>
      </c>
      <c r="X71" s="24">
        <f>+NEA_d!$AD99</f>
        <v>0.72453220559791509</v>
      </c>
      <c r="Y71" s="24">
        <f>+NEA_d!$AM99</f>
        <v>0.73598083530925917</v>
      </c>
      <c r="Z71" s="24">
        <f t="shared" si="6"/>
        <v>-1.1448629711344083E-2</v>
      </c>
      <c r="AB71" s="24">
        <f>+CUY_d!$AM99</f>
        <v>0.69475746015477724</v>
      </c>
      <c r="AC71" s="24">
        <f>+CUY_d!$AD99</f>
        <v>0.69580494433462814</v>
      </c>
      <c r="AD71" s="24">
        <f>+CUY_d!$AM99</f>
        <v>0.69475746015477724</v>
      </c>
      <c r="AE71" s="24">
        <f t="shared" si="7"/>
        <v>1.0474841798508994E-3</v>
      </c>
      <c r="AG71" s="24">
        <f>+PAT_d!$AM99</f>
        <v>0.69935583289394665</v>
      </c>
      <c r="AH71" s="24">
        <f>+PAT_d!$AD99</f>
        <v>0.71054241313776556</v>
      </c>
      <c r="AI71" s="24">
        <f>+PAT_d!$AM99</f>
        <v>0.69935583289394665</v>
      </c>
      <c r="AJ71" s="24">
        <f t="shared" si="8"/>
        <v>1.1186580243818911E-2</v>
      </c>
      <c r="AK71" s="24"/>
      <c r="AL71" s="35">
        <f t="shared" si="28"/>
        <v>44743</v>
      </c>
      <c r="AM71" s="24">
        <f t="shared" ca="1" si="31"/>
        <v>-4.4223362065927141E-3</v>
      </c>
      <c r="AN71" s="24">
        <f t="shared" si="32"/>
        <v>-1.1279296528649452E-2</v>
      </c>
      <c r="AO71" s="24">
        <f t="shared" si="33"/>
        <v>-2.0167950138523238E-3</v>
      </c>
      <c r="AP71" s="24">
        <f t="shared" si="34"/>
        <v>1.2861630420536008E-2</v>
      </c>
      <c r="AQ71" s="24">
        <f t="shared" si="35"/>
        <v>-1.1448629711344083E-2</v>
      </c>
      <c r="AR71" s="24">
        <f t="shared" si="36"/>
        <v>1.0474841798508994E-3</v>
      </c>
      <c r="AS71" s="24">
        <f t="shared" si="37"/>
        <v>1.1186580243818911E-2</v>
      </c>
      <c r="AU71" s="24">
        <f t="shared" si="16"/>
        <v>-1.1448629711344083E-2</v>
      </c>
      <c r="AV71" s="24">
        <f t="shared" si="17"/>
        <v>1.2861630420536008E-2</v>
      </c>
      <c r="AX71" s="35">
        <f t="shared" si="18"/>
        <v>44743</v>
      </c>
      <c r="AY71" s="24">
        <f t="shared" ca="1" si="19"/>
        <v>-2.5788960201686972E-3</v>
      </c>
      <c r="AZ71" s="24">
        <f t="shared" si="20"/>
        <v>-6.5387687013853668E-3</v>
      </c>
      <c r="BA71" s="24">
        <f t="shared" si="21"/>
        <v>-1.1843004155566161E-3</v>
      </c>
      <c r="BB71" s="24">
        <f t="shared" si="22"/>
        <v>7.5557935029773038E-3</v>
      </c>
      <c r="BC71" s="24">
        <f t="shared" si="23"/>
        <v>-6.5949055879436225E-3</v>
      </c>
      <c r="BD71" s="24">
        <f t="shared" si="24"/>
        <v>6.1807320780582486E-4</v>
      </c>
      <c r="BE71" s="24">
        <f t="shared" si="25"/>
        <v>6.5828357000243809E-3</v>
      </c>
      <c r="BG71" s="24">
        <f t="shared" si="26"/>
        <v>-6.5949055879436225E-3</v>
      </c>
      <c r="BH71" s="24">
        <f t="shared" si="27"/>
        <v>7.5557935029773038E-3</v>
      </c>
    </row>
    <row r="72" spans="2:60" x14ac:dyDescent="0.25">
      <c r="B72" s="35">
        <f>+NAC!A73</f>
        <v>44774</v>
      </c>
      <c r="C72" s="48">
        <f ca="1">+NAC_d!DD73</f>
        <v>0.78470622570295867</v>
      </c>
      <c r="D72" s="48">
        <f ca="1">+NAC_d!CT73</f>
        <v>0.79366729342028108</v>
      </c>
      <c r="E72" s="48">
        <f ca="1">+NAC_d!DC73</f>
        <v>0.78353331933240344</v>
      </c>
      <c r="F72" s="24">
        <f t="shared" ca="1" si="29"/>
        <v>1.013397408787764E-2</v>
      </c>
      <c r="H72" s="24">
        <f>+GBA_d!$AM100</f>
        <v>0.7945508830491208</v>
      </c>
      <c r="I72" s="24">
        <f>+GBA_d!$AD100</f>
        <v>0.79277278764904358</v>
      </c>
      <c r="J72" s="24">
        <f>+GBA_d!$AM100</f>
        <v>0.7945508830491208</v>
      </c>
      <c r="K72" s="24">
        <f t="shared" si="30"/>
        <v>-1.7780954000772287E-3</v>
      </c>
      <c r="M72" s="24">
        <f>+PAM_d!$AM100</f>
        <v>0.77448532743392695</v>
      </c>
      <c r="N72" s="24">
        <f>+PAM_d!$AD100</f>
        <v>0.78593853015250081</v>
      </c>
      <c r="O72" s="24">
        <f>+PAM_d!$AM100</f>
        <v>0.77448532743392695</v>
      </c>
      <c r="P72" s="24">
        <f t="shared" si="4"/>
        <v>1.1453202718573863E-2</v>
      </c>
      <c r="R72" s="24">
        <f>+NOA_d!$AM100</f>
        <v>0.78461245088675469</v>
      </c>
      <c r="S72" s="24">
        <f>+NOA_d!$AD100</f>
        <v>0.80654553153092712</v>
      </c>
      <c r="T72" s="24">
        <f>+NOA_d!$AM100</f>
        <v>0.78461245088675469</v>
      </c>
      <c r="U72" s="24">
        <f t="shared" si="5"/>
        <v>2.1933080644172431E-2</v>
      </c>
      <c r="W72" s="24">
        <f>+NEA_d!$AM100</f>
        <v>0.81790657750547746</v>
      </c>
      <c r="X72" s="24">
        <f>+NEA_d!$AD100</f>
        <v>0.80896602301310327</v>
      </c>
      <c r="Y72" s="24">
        <f>+NEA_d!$AM100</f>
        <v>0.81790657750547746</v>
      </c>
      <c r="Z72" s="24">
        <f t="shared" si="6"/>
        <v>-8.9405544923741864E-3</v>
      </c>
      <c r="AB72" s="24">
        <f>+CUY_d!$AM100</f>
        <v>0.76116683299485866</v>
      </c>
      <c r="AC72" s="24">
        <f>+CUY_d!$AD100</f>
        <v>0.78222217950262718</v>
      </c>
      <c r="AD72" s="24">
        <f>+CUY_d!$AM100</f>
        <v>0.76116683299485866</v>
      </c>
      <c r="AE72" s="24">
        <f t="shared" si="7"/>
        <v>2.1055346507768524E-2</v>
      </c>
      <c r="AG72" s="24">
        <f>+PAT_d!$AM100</f>
        <v>0.74720769382230023</v>
      </c>
      <c r="AH72" s="24">
        <f>+PAT_d!$AD100</f>
        <v>0.76191276851885092</v>
      </c>
      <c r="AI72" s="24">
        <f>+PAT_d!$AM100</f>
        <v>0.74720769382230023</v>
      </c>
      <c r="AJ72" s="24">
        <f t="shared" si="8"/>
        <v>1.4705074696550691E-2</v>
      </c>
      <c r="AK72" s="24"/>
      <c r="AL72" s="35">
        <f t="shared" si="28"/>
        <v>44774</v>
      </c>
      <c r="AM72" s="24">
        <f t="shared" ca="1" si="31"/>
        <v>1.013397408787764E-2</v>
      </c>
      <c r="AN72" s="24">
        <f t="shared" si="32"/>
        <v>-1.7780954000772287E-3</v>
      </c>
      <c r="AO72" s="24">
        <f t="shared" si="33"/>
        <v>1.1453202718573863E-2</v>
      </c>
      <c r="AP72" s="24">
        <f t="shared" si="34"/>
        <v>2.1933080644172431E-2</v>
      </c>
      <c r="AQ72" s="24">
        <f t="shared" si="35"/>
        <v>-8.9405544923741864E-3</v>
      </c>
      <c r="AR72" s="24">
        <f t="shared" si="36"/>
        <v>2.1055346507768524E-2</v>
      </c>
      <c r="AS72" s="24">
        <f t="shared" si="37"/>
        <v>1.4705074696550691E-2</v>
      </c>
      <c r="AU72" s="24">
        <f t="shared" si="16"/>
        <v>-8.9405544923741864E-3</v>
      </c>
      <c r="AV72" s="24">
        <f t="shared" si="17"/>
        <v>2.1933080644172431E-2</v>
      </c>
      <c r="AX72" s="35">
        <f t="shared" si="18"/>
        <v>44774</v>
      </c>
      <c r="AY72" s="24">
        <f t="shared" ca="1" si="19"/>
        <v>5.6819651071451371E-3</v>
      </c>
      <c r="AZ72" s="24">
        <f t="shared" si="20"/>
        <v>-9.9083030571756048E-4</v>
      </c>
      <c r="BA72" s="24">
        <f t="shared" si="21"/>
        <v>6.4543800624918823E-3</v>
      </c>
      <c r="BB72" s="24">
        <f t="shared" si="22"/>
        <v>1.2290108495698338E-2</v>
      </c>
      <c r="BC72" s="24">
        <f t="shared" si="23"/>
        <v>-4.9180494768011895E-3</v>
      </c>
      <c r="BD72" s="24">
        <f t="shared" si="24"/>
        <v>1.1955338990778053E-2</v>
      </c>
      <c r="BE72" s="24">
        <f t="shared" si="25"/>
        <v>8.4163289507848127E-3</v>
      </c>
      <c r="BG72" s="24">
        <f t="shared" si="26"/>
        <v>-4.9180494768011895E-3</v>
      </c>
      <c r="BH72" s="24">
        <f t="shared" si="27"/>
        <v>1.2290108495698338E-2</v>
      </c>
    </row>
    <row r="73" spans="2:60" x14ac:dyDescent="0.25">
      <c r="B73" s="35">
        <f>+NAC!A74</f>
        <v>44805</v>
      </c>
      <c r="C73" s="48">
        <f ca="1">+NAC_d!DD74</f>
        <v>0.82993044400332838</v>
      </c>
      <c r="D73" s="48">
        <f ca="1">+NAC_d!CT74</f>
        <v>0.84842638607465815</v>
      </c>
      <c r="E73" s="48">
        <f ca="1">+NAC_d!DC74</f>
        <v>0.82185952745435098</v>
      </c>
      <c r="F73" s="24">
        <f t="shared" ca="1" si="29"/>
        <v>2.6566858620307165E-2</v>
      </c>
      <c r="H73" s="24">
        <f>+GBA_d!$AM101</f>
        <v>0.82754580845498649</v>
      </c>
      <c r="I73" s="24">
        <f>+GBA_d!$AD101</f>
        <v>0.840937859133013</v>
      </c>
      <c r="J73" s="24">
        <f>+GBA_d!$AM101</f>
        <v>0.82754580845498649</v>
      </c>
      <c r="K73" s="24">
        <f t="shared" si="30"/>
        <v>1.3392050678026513E-2</v>
      </c>
      <c r="M73" s="24">
        <f>+PAM_d!$AM101</f>
        <v>0.81962252241065814</v>
      </c>
      <c r="N73" s="24">
        <f>+PAM_d!$AD101</f>
        <v>0.8408331188769651</v>
      </c>
      <c r="O73" s="24">
        <f>+PAM_d!$AM101</f>
        <v>0.81962252241065814</v>
      </c>
      <c r="P73" s="24">
        <f t="shared" si="4"/>
        <v>2.1210596466306963E-2</v>
      </c>
      <c r="R73" s="24">
        <f>+NOA_d!$AM101</f>
        <v>0.83406685049905005</v>
      </c>
      <c r="S73" s="24">
        <f>+NOA_d!$AD101</f>
        <v>0.85655416502685688</v>
      </c>
      <c r="T73" s="24">
        <f>+NOA_d!$AM101</f>
        <v>0.83406685049905005</v>
      </c>
      <c r="U73" s="24">
        <f t="shared" si="5"/>
        <v>2.2487314527806834E-2</v>
      </c>
      <c r="W73" s="24">
        <f>+NEA_d!$AM101</f>
        <v>0.88501908881174818</v>
      </c>
      <c r="X73" s="24">
        <f>+NEA_d!$AD101</f>
        <v>0.88258934441757586</v>
      </c>
      <c r="Y73" s="24">
        <f>+NEA_d!$AM101</f>
        <v>0.88501908881174818</v>
      </c>
      <c r="Z73" s="24">
        <f t="shared" si="6"/>
        <v>-2.4297443941723174E-3</v>
      </c>
      <c r="AB73" s="24">
        <f>+CUY_d!$AM101</f>
        <v>0.81052798329511155</v>
      </c>
      <c r="AC73" s="24">
        <f>+CUY_d!$AD101</f>
        <v>0.84257873231529823</v>
      </c>
      <c r="AD73" s="24">
        <f>+CUY_d!$AM101</f>
        <v>0.81052798329511155</v>
      </c>
      <c r="AE73" s="24">
        <f t="shared" si="7"/>
        <v>3.2050749020186675E-2</v>
      </c>
      <c r="AG73" s="24">
        <f>+PAT_d!$AM101</f>
        <v>0.78456288567336241</v>
      </c>
      <c r="AH73" s="24">
        <f>+PAT_d!$AD101</f>
        <v>0.80386497091535714</v>
      </c>
      <c r="AI73" s="24">
        <f>+PAT_d!$AM101</f>
        <v>0.78456288567336241</v>
      </c>
      <c r="AJ73" s="24">
        <f t="shared" si="8"/>
        <v>1.9302085241994726E-2</v>
      </c>
      <c r="AK73" s="24"/>
      <c r="AL73" s="35">
        <f t="shared" si="28"/>
        <v>44805</v>
      </c>
      <c r="AM73" s="24">
        <f t="shared" ca="1" si="31"/>
        <v>2.6566858620307165E-2</v>
      </c>
      <c r="AN73" s="24">
        <f t="shared" si="32"/>
        <v>1.3392050678026513E-2</v>
      </c>
      <c r="AO73" s="24">
        <f t="shared" si="33"/>
        <v>2.1210596466306963E-2</v>
      </c>
      <c r="AP73" s="24">
        <f t="shared" si="34"/>
        <v>2.2487314527806834E-2</v>
      </c>
      <c r="AQ73" s="24">
        <f t="shared" si="35"/>
        <v>-2.4297443941723174E-3</v>
      </c>
      <c r="AR73" s="24">
        <f t="shared" si="36"/>
        <v>3.2050749020186675E-2</v>
      </c>
      <c r="AS73" s="24">
        <f t="shared" si="37"/>
        <v>1.9302085241994726E-2</v>
      </c>
      <c r="AU73" s="24">
        <f t="shared" si="16"/>
        <v>-2.4297443941723174E-3</v>
      </c>
      <c r="AV73" s="24">
        <f t="shared" si="17"/>
        <v>3.2050749020186675E-2</v>
      </c>
      <c r="AX73" s="35">
        <f t="shared" si="18"/>
        <v>44805</v>
      </c>
      <c r="AY73" s="24">
        <f t="shared" ca="1" si="19"/>
        <v>1.4582276086580803E-2</v>
      </c>
      <c r="AZ73" s="24">
        <f t="shared" si="20"/>
        <v>7.3278878242446499E-3</v>
      </c>
      <c r="BA73" s="24">
        <f t="shared" si="21"/>
        <v>1.1656591521084669E-2</v>
      </c>
      <c r="BB73" s="24">
        <f t="shared" si="22"/>
        <v>1.2260902333896873E-2</v>
      </c>
      <c r="BC73" s="24">
        <f t="shared" si="23"/>
        <v>-1.2889760154651819E-3</v>
      </c>
      <c r="BD73" s="24">
        <f t="shared" si="24"/>
        <v>1.77024322826842E-2</v>
      </c>
      <c r="BE73" s="24">
        <f t="shared" si="25"/>
        <v>1.0816141810946256E-2</v>
      </c>
      <c r="BG73" s="24">
        <f t="shared" si="26"/>
        <v>-1.2889760154651819E-3</v>
      </c>
      <c r="BH73" s="24">
        <f t="shared" si="27"/>
        <v>1.77024322826842E-2</v>
      </c>
    </row>
    <row r="74" spans="2:60" x14ac:dyDescent="0.25">
      <c r="B74" s="35">
        <f>+NAC!A75</f>
        <v>44835</v>
      </c>
      <c r="C74" s="48">
        <f ca="1">+NAC_d!DD75</f>
        <v>0.88074933780692288</v>
      </c>
      <c r="D74" s="48">
        <f ca="1">+NAC_d!CT75</f>
        <v>0.89966491710713692</v>
      </c>
      <c r="E74" s="48">
        <f ca="1">+NAC_d!DC75</f>
        <v>0.87122098304610907</v>
      </c>
      <c r="F74" s="24">
        <f t="shared" ca="1" si="29"/>
        <v>2.8443934061027853E-2</v>
      </c>
      <c r="H74" s="24">
        <f>+GBA_d!$AM102</f>
        <v>0.87424239560243855</v>
      </c>
      <c r="I74" s="24">
        <f>+GBA_d!$AD102</f>
        <v>0.89275811313517317</v>
      </c>
      <c r="J74" s="24">
        <f>+GBA_d!$AM102</f>
        <v>0.87424239560243855</v>
      </c>
      <c r="K74" s="24">
        <f t="shared" si="30"/>
        <v>1.8515717532734621E-2</v>
      </c>
      <c r="M74" s="24">
        <f>+PAM_d!$AM102</f>
        <v>0.86849985576554101</v>
      </c>
      <c r="N74" s="24">
        <f>+PAM_d!$AD102</f>
        <v>0.88827637452017538</v>
      </c>
      <c r="O74" s="24">
        <f>+PAM_d!$AM102</f>
        <v>0.86849985576554101</v>
      </c>
      <c r="P74" s="24">
        <f t="shared" si="4"/>
        <v>1.9776518754634376E-2</v>
      </c>
      <c r="R74" s="24">
        <f>+NOA_d!$AM102</f>
        <v>0.89286898791643443</v>
      </c>
      <c r="S74" s="24">
        <f>+NOA_d!$AD102</f>
        <v>0.90906470563116515</v>
      </c>
      <c r="T74" s="24">
        <f>+NOA_d!$AM102</f>
        <v>0.89286898791643443</v>
      </c>
      <c r="U74" s="24">
        <f t="shared" si="5"/>
        <v>1.6195717714730717E-2</v>
      </c>
      <c r="W74" s="24">
        <f>+NEA_d!$AM102</f>
        <v>0.93248647451204536</v>
      </c>
      <c r="X74" s="24">
        <f>+NEA_d!$AD102</f>
        <v>0.93295640205051011</v>
      </c>
      <c r="Y74" s="24">
        <f>+NEA_d!$AM102</f>
        <v>0.93248647451204536</v>
      </c>
      <c r="Z74" s="24">
        <f t="shared" si="6"/>
        <v>4.6992753846475388E-4</v>
      </c>
      <c r="AB74" s="24">
        <f>+CUY_d!$AM102</f>
        <v>0.85776720622040381</v>
      </c>
      <c r="AC74" s="24">
        <f>+CUY_d!$AD102</f>
        <v>0.89664190715539593</v>
      </c>
      <c r="AD74" s="24">
        <f>+CUY_d!$AM102</f>
        <v>0.85776720622040381</v>
      </c>
      <c r="AE74" s="24">
        <f t="shared" si="7"/>
        <v>3.8874700934992124E-2</v>
      </c>
      <c r="AG74" s="24">
        <f>+PAT_d!$AM102</f>
        <v>0.84999204948579199</v>
      </c>
      <c r="AH74" s="24">
        <f>+PAT_d!$AD102</f>
        <v>0.8738651150895782</v>
      </c>
      <c r="AI74" s="24">
        <f>+PAT_d!$AM102</f>
        <v>0.84999204948579199</v>
      </c>
      <c r="AJ74" s="24">
        <f t="shared" si="8"/>
        <v>2.3873065603786214E-2</v>
      </c>
      <c r="AK74" s="24"/>
      <c r="AL74" s="35">
        <f t="shared" si="28"/>
        <v>44835</v>
      </c>
      <c r="AM74" s="24">
        <f t="shared" ca="1" si="31"/>
        <v>2.8443934061027853E-2</v>
      </c>
      <c r="AN74" s="24">
        <f t="shared" si="32"/>
        <v>1.8515717532734621E-2</v>
      </c>
      <c r="AO74" s="24">
        <f t="shared" si="33"/>
        <v>1.9776518754634376E-2</v>
      </c>
      <c r="AP74" s="24">
        <f t="shared" si="34"/>
        <v>1.6195717714730717E-2</v>
      </c>
      <c r="AQ74" s="24">
        <f t="shared" si="35"/>
        <v>4.6992753846475388E-4</v>
      </c>
      <c r="AR74" s="24">
        <f t="shared" si="36"/>
        <v>3.8874700934992124E-2</v>
      </c>
      <c r="AS74" s="24">
        <f t="shared" si="37"/>
        <v>2.3873065603786214E-2</v>
      </c>
      <c r="AU74" s="24">
        <f t="shared" si="16"/>
        <v>4.6992753846475388E-4</v>
      </c>
      <c r="AV74" s="24">
        <f t="shared" si="17"/>
        <v>3.8874700934992124E-2</v>
      </c>
      <c r="AX74" s="35">
        <f t="shared" si="18"/>
        <v>44835</v>
      </c>
      <c r="AY74" s="24">
        <f t="shared" ca="1" si="19"/>
        <v>1.5200734877782729E-2</v>
      </c>
      <c r="AZ74" s="24">
        <f t="shared" si="20"/>
        <v>9.8790410334215206E-3</v>
      </c>
      <c r="BA74" s="24">
        <f t="shared" si="21"/>
        <v>1.0584169270129173E-2</v>
      </c>
      <c r="BB74" s="24">
        <f t="shared" si="22"/>
        <v>8.5561746841011921E-3</v>
      </c>
      <c r="BC74" s="24">
        <f t="shared" si="23"/>
        <v>2.4317248511840361E-4</v>
      </c>
      <c r="BD74" s="24">
        <f t="shared" si="24"/>
        <v>2.092549637264951E-2</v>
      </c>
      <c r="BE74" s="24">
        <f t="shared" si="25"/>
        <v>1.2904415243525813E-2</v>
      </c>
      <c r="BG74" s="24">
        <f t="shared" si="26"/>
        <v>2.4317248511840361E-4</v>
      </c>
      <c r="BH74" s="24">
        <f t="shared" si="27"/>
        <v>2.092549637264951E-2</v>
      </c>
    </row>
    <row r="75" spans="2:60" x14ac:dyDescent="0.25">
      <c r="B75" s="35">
        <f>+NAC!A76</f>
        <v>44866</v>
      </c>
      <c r="C75" s="48">
        <f ca="1">+NAC_d!DD76</f>
        <v>0.92440525552674813</v>
      </c>
      <c r="D75" s="48">
        <f ca="1">+NAC_d!CT76</f>
        <v>0.93839725803627871</v>
      </c>
      <c r="E75" s="48">
        <f ca="1">+NAC_d!DC76</f>
        <v>0.91771266101081972</v>
      </c>
      <c r="F75" s="24">
        <f t="shared" ca="1" si="29"/>
        <v>2.0684597025458995E-2</v>
      </c>
      <c r="H75" s="24">
        <f>+GBA_d!$AM103</f>
        <v>0.9243072794707603</v>
      </c>
      <c r="I75" s="24">
        <f>+GBA_d!$AD103</f>
        <v>0.93994260832145016</v>
      </c>
      <c r="J75" s="24">
        <f>+GBA_d!$AM103</f>
        <v>0.9243072794707603</v>
      </c>
      <c r="K75" s="24">
        <f t="shared" si="30"/>
        <v>1.5635328850689856E-2</v>
      </c>
      <c r="M75" s="24">
        <f>+PAM_d!$AM103</f>
        <v>0.90858036592770164</v>
      </c>
      <c r="N75" s="24">
        <f>+PAM_d!$AD103</f>
        <v>0.92512887655047726</v>
      </c>
      <c r="O75" s="24">
        <f>+PAM_d!$AM103</f>
        <v>0.90858036592770164</v>
      </c>
      <c r="P75" s="24">
        <f t="shared" si="4"/>
        <v>1.6548510622775625E-2</v>
      </c>
      <c r="R75" s="24">
        <f>+NOA_d!$AM103</f>
        <v>0.93066549587734526</v>
      </c>
      <c r="S75" s="24">
        <f>+NOA_d!$AD103</f>
        <v>0.94272489868090159</v>
      </c>
      <c r="T75" s="24">
        <f>+NOA_d!$AM103</f>
        <v>0.93066549587734526</v>
      </c>
      <c r="U75" s="24">
        <f t="shared" si="5"/>
        <v>1.2059402803556329E-2</v>
      </c>
      <c r="W75" s="24">
        <f>+NEA_d!$AM103</f>
        <v>0.95945533581998466</v>
      </c>
      <c r="X75" s="24">
        <f>+NEA_d!$AD103</f>
        <v>0.96099184711107433</v>
      </c>
      <c r="Y75" s="24">
        <f>+NEA_d!$AM103</f>
        <v>0.95945533581998466</v>
      </c>
      <c r="Z75" s="24">
        <f t="shared" si="6"/>
        <v>1.5365112910896706E-3</v>
      </c>
      <c r="AB75" s="24">
        <f>+CUY_d!$AM103</f>
        <v>0.90414841075458097</v>
      </c>
      <c r="AC75" s="24">
        <f>+CUY_d!$AD103</f>
        <v>0.93553663309820112</v>
      </c>
      <c r="AD75" s="24">
        <f>+CUY_d!$AM103</f>
        <v>0.90414841075458097</v>
      </c>
      <c r="AE75" s="24">
        <f t="shared" si="7"/>
        <v>3.1388222343620154E-2</v>
      </c>
      <c r="AG75" s="24">
        <f>+PAT_d!$AM103</f>
        <v>0.90034607246150267</v>
      </c>
      <c r="AH75" s="24">
        <f>+PAT_d!$AD103</f>
        <v>0.92563872166382022</v>
      </c>
      <c r="AI75" s="24">
        <f>+PAT_d!$AM103</f>
        <v>0.90034607246150267</v>
      </c>
      <c r="AJ75" s="24">
        <f t="shared" si="8"/>
        <v>2.5292649202317552E-2</v>
      </c>
      <c r="AK75" s="24"/>
      <c r="AL75" s="35">
        <f t="shared" si="28"/>
        <v>44866</v>
      </c>
      <c r="AM75" s="24">
        <f t="shared" ca="1" si="31"/>
        <v>2.0684597025458995E-2</v>
      </c>
      <c r="AN75" s="24">
        <f t="shared" si="32"/>
        <v>1.5635328850689856E-2</v>
      </c>
      <c r="AO75" s="24">
        <f t="shared" si="33"/>
        <v>1.6548510622775625E-2</v>
      </c>
      <c r="AP75" s="24">
        <f t="shared" si="34"/>
        <v>1.2059402803556329E-2</v>
      </c>
      <c r="AQ75" s="24">
        <f t="shared" si="35"/>
        <v>1.5365112910896706E-3</v>
      </c>
      <c r="AR75" s="24">
        <f t="shared" si="36"/>
        <v>3.1388222343620154E-2</v>
      </c>
      <c r="AS75" s="24">
        <f t="shared" si="37"/>
        <v>2.5292649202317552E-2</v>
      </c>
      <c r="AU75" s="24">
        <f t="shared" si="16"/>
        <v>1.5365112910896706E-3</v>
      </c>
      <c r="AV75" s="24">
        <f t="shared" si="17"/>
        <v>3.1388222343620154E-2</v>
      </c>
      <c r="AX75" s="35">
        <f t="shared" si="18"/>
        <v>44866</v>
      </c>
      <c r="AY75" s="24">
        <f t="shared" ca="1" si="19"/>
        <v>1.0786077312831654E-2</v>
      </c>
      <c r="AZ75" s="24">
        <f t="shared" si="20"/>
        <v>8.1251726361446508E-3</v>
      </c>
      <c r="BA75" s="24">
        <f t="shared" si="21"/>
        <v>8.6705862211529094E-3</v>
      </c>
      <c r="BB75" s="24">
        <f t="shared" si="22"/>
        <v>6.2462414277912881E-3</v>
      </c>
      <c r="BC75" s="24">
        <f t="shared" si="23"/>
        <v>7.8415224016659124E-4</v>
      </c>
      <c r="BD75" s="24">
        <f t="shared" si="24"/>
        <v>1.648412600947502E-2</v>
      </c>
      <c r="BE75" s="24">
        <f t="shared" si="25"/>
        <v>1.330949639586243E-2</v>
      </c>
      <c r="BG75" s="24">
        <f t="shared" si="26"/>
        <v>7.8415224016659124E-4</v>
      </c>
      <c r="BH75" s="24">
        <f t="shared" si="27"/>
        <v>1.648412600947502E-2</v>
      </c>
    </row>
    <row r="76" spans="2:60" x14ac:dyDescent="0.25">
      <c r="B76" s="35">
        <f>+NAC!A77</f>
        <v>44896</v>
      </c>
      <c r="C76" s="48">
        <f ca="1">+NAC_d!DD77</f>
        <v>0.94888084990365318</v>
      </c>
      <c r="D76" s="48">
        <f ca="1">+NAC_d!CT77</f>
        <v>0.95247787692881869</v>
      </c>
      <c r="E76" s="48">
        <f ca="1">+NAC_d!DC77</f>
        <v>0.94707726746879284</v>
      </c>
      <c r="F76" s="24">
        <f t="shared" ca="1" si="29"/>
        <v>5.4006094600258514E-3</v>
      </c>
      <c r="H76" s="24">
        <f>+GBA_d!$AM104</f>
        <v>0.95109607397449691</v>
      </c>
      <c r="I76" s="24">
        <f>+GBA_d!$AD104</f>
        <v>0.96243128592558436</v>
      </c>
      <c r="J76" s="24">
        <f>+GBA_d!$AM104</f>
        <v>0.95109607397449691</v>
      </c>
      <c r="K76" s="24">
        <f t="shared" si="30"/>
        <v>1.1335211951087443E-2</v>
      </c>
      <c r="M76" s="24">
        <f>+PAM_d!$AM104</f>
        <v>0.94251010432931293</v>
      </c>
      <c r="N76" s="24">
        <f>+PAM_d!$AD104</f>
        <v>0.94543408523051986</v>
      </c>
      <c r="O76" s="24">
        <f>+PAM_d!$AM104</f>
        <v>0.94251010432931293</v>
      </c>
      <c r="P76" s="24">
        <f t="shared" si="4"/>
        <v>2.9239809012069351E-3</v>
      </c>
      <c r="R76" s="24">
        <f>+NOA_d!$AM104</f>
        <v>0.95436879222495707</v>
      </c>
      <c r="S76" s="24">
        <f>+NOA_d!$AD104</f>
        <v>0.94632286769413176</v>
      </c>
      <c r="T76" s="24">
        <f>+NOA_d!$AM104</f>
        <v>0.95436879222495707</v>
      </c>
      <c r="U76" s="24">
        <f t="shared" si="5"/>
        <v>-8.0459245308253102E-3</v>
      </c>
      <c r="W76" s="24">
        <f>+NEA_d!$AM104</f>
        <v>0.97602057660253205</v>
      </c>
      <c r="X76" s="24">
        <f>+NEA_d!$AD104</f>
        <v>0.95912857606217972</v>
      </c>
      <c r="Y76" s="24">
        <f>+NEA_d!$AM104</f>
        <v>0.97602057660253205</v>
      </c>
      <c r="Z76" s="24">
        <f t="shared" si="6"/>
        <v>-1.6892000540352337E-2</v>
      </c>
      <c r="AB76" s="24">
        <f>+CUY_d!$AM104</f>
        <v>0.94030189724358793</v>
      </c>
      <c r="AC76" s="24">
        <f>+CUY_d!$AD104</f>
        <v>0.94249816545856069</v>
      </c>
      <c r="AD76" s="24">
        <f>+CUY_d!$AM104</f>
        <v>0.94030189724358793</v>
      </c>
      <c r="AE76" s="24">
        <f t="shared" si="7"/>
        <v>2.196268214972763E-3</v>
      </c>
      <c r="AG76" s="24">
        <f>+PAT_d!$AM104</f>
        <v>0.93207045785789688</v>
      </c>
      <c r="AH76" s="24">
        <f>+PAT_d!$AD104</f>
        <v>0.94930770086191374</v>
      </c>
      <c r="AI76" s="24">
        <f>+PAT_d!$AM104</f>
        <v>0.93207045785789688</v>
      </c>
      <c r="AJ76" s="24">
        <f t="shared" si="8"/>
        <v>1.7237243004016856E-2</v>
      </c>
      <c r="AK76" s="24"/>
      <c r="AL76" s="35">
        <f t="shared" si="28"/>
        <v>44896</v>
      </c>
      <c r="AM76" s="24">
        <f t="shared" ca="1" si="31"/>
        <v>5.4006094600258514E-3</v>
      </c>
      <c r="AN76" s="24">
        <f t="shared" si="32"/>
        <v>1.1335211951087443E-2</v>
      </c>
      <c r="AO76" s="24">
        <f t="shared" si="33"/>
        <v>2.9239809012069351E-3</v>
      </c>
      <c r="AP76" s="24">
        <f t="shared" si="34"/>
        <v>-8.0459245308253102E-3</v>
      </c>
      <c r="AQ76" s="24">
        <f t="shared" si="35"/>
        <v>-1.6892000540352337E-2</v>
      </c>
      <c r="AR76" s="24">
        <f t="shared" si="36"/>
        <v>2.196268214972763E-3</v>
      </c>
      <c r="AS76" s="24">
        <f t="shared" si="37"/>
        <v>1.7237243004016856E-2</v>
      </c>
      <c r="AU76" s="24">
        <f t="shared" si="16"/>
        <v>-1.6892000540352337E-2</v>
      </c>
      <c r="AV76" s="24">
        <f t="shared" si="17"/>
        <v>1.7237243004016856E-2</v>
      </c>
      <c r="AX76" s="35">
        <f t="shared" si="18"/>
        <v>44896</v>
      </c>
      <c r="AY76" s="24">
        <f t="shared" ca="1" si="19"/>
        <v>2.7737006385200047E-3</v>
      </c>
      <c r="AZ76" s="24">
        <f t="shared" si="20"/>
        <v>5.8096636563862436E-3</v>
      </c>
      <c r="BA76" s="24">
        <f t="shared" si="21"/>
        <v>1.5052590432813595E-3</v>
      </c>
      <c r="BB76" s="24">
        <f t="shared" si="22"/>
        <v>-4.1168916341860484E-3</v>
      </c>
      <c r="BC76" s="24">
        <f t="shared" si="23"/>
        <v>-8.5484942517124463E-3</v>
      </c>
      <c r="BD76" s="24">
        <f t="shared" si="24"/>
        <v>1.1319208717430751E-3</v>
      </c>
      <c r="BE76" s="24">
        <f t="shared" si="25"/>
        <v>8.9216430663341395E-3</v>
      </c>
      <c r="BG76" s="24">
        <f t="shared" si="26"/>
        <v>-8.5484942517124463E-3</v>
      </c>
      <c r="BH76" s="24">
        <f t="shared" si="27"/>
        <v>8.9216430663341395E-3</v>
      </c>
    </row>
    <row r="77" spans="2:60" x14ac:dyDescent="0.25">
      <c r="B77" s="35">
        <f>+NAC!A78</f>
        <v>44927</v>
      </c>
      <c r="C77" s="48">
        <f ca="1">+NAC_d!DD78</f>
        <v>0.9890935303589381</v>
      </c>
      <c r="D77" s="48">
        <f ca="1">+NAC_d!CT78</f>
        <v>0.99406273267779466</v>
      </c>
      <c r="E77" s="48">
        <f ca="1">+NAC_d!DC78</f>
        <v>0.98745313799083068</v>
      </c>
      <c r="F77" s="24">
        <f t="shared" ca="1" si="29"/>
        <v>6.6095946869639821E-3</v>
      </c>
      <c r="H77" s="24">
        <f>+GBA_d!$AM105</f>
        <v>0.98858366190641056</v>
      </c>
      <c r="I77" s="24">
        <f>+GBA_d!$AD105</f>
        <v>0.99952474453484341</v>
      </c>
      <c r="J77" s="24">
        <f>+GBA_d!$AM105</f>
        <v>0.98858366190641056</v>
      </c>
      <c r="K77" s="24">
        <f t="shared" si="30"/>
        <v>1.0941082628432852E-2</v>
      </c>
      <c r="M77" s="24">
        <f>+PAM_d!$AM105</f>
        <v>0.98610909995655915</v>
      </c>
      <c r="N77" s="24">
        <f>+PAM_d!$AD105</f>
        <v>0.98753328511227378</v>
      </c>
      <c r="O77" s="24">
        <f>+PAM_d!$AM105</f>
        <v>0.98610909995655915</v>
      </c>
      <c r="P77" s="24">
        <f t="shared" si="4"/>
        <v>1.4241851557146301E-3</v>
      </c>
      <c r="R77" s="24">
        <f>+NOA_d!$AM105</f>
        <v>0.99826138044003199</v>
      </c>
      <c r="S77" s="24">
        <f>+NOA_d!$AD105</f>
        <v>0.99104085418576759</v>
      </c>
      <c r="T77" s="24">
        <f>+NOA_d!$AM105</f>
        <v>0.99826138044003199</v>
      </c>
      <c r="U77" s="24">
        <f t="shared" si="5"/>
        <v>-7.2205262542643922E-3</v>
      </c>
      <c r="W77" s="24">
        <f>+NEA_d!$AM105</f>
        <v>1.0133788331512763</v>
      </c>
      <c r="X77" s="24">
        <f>+NEA_d!$AD105</f>
        <v>1.0022493357593301</v>
      </c>
      <c r="Y77" s="24">
        <f>+NEA_d!$AM105</f>
        <v>1.0133788331512763</v>
      </c>
      <c r="Z77" s="24">
        <f t="shared" si="6"/>
        <v>-1.1129497391946241E-2</v>
      </c>
      <c r="AB77" s="24">
        <f>+CUY_d!$AM105</f>
        <v>0.98305275617551535</v>
      </c>
      <c r="AC77" s="24">
        <f>+CUY_d!$AD105</f>
        <v>0.98871429501259511</v>
      </c>
      <c r="AD77" s="24">
        <f>+CUY_d!$AM105</f>
        <v>0.98305275617551535</v>
      </c>
      <c r="AE77" s="24">
        <f t="shared" si="7"/>
        <v>5.6615388370797604E-3</v>
      </c>
      <c r="AG77" s="24">
        <f>+PAT_d!$AM105</f>
        <v>0.978704935202245</v>
      </c>
      <c r="AH77" s="24">
        <f>+PAT_d!$AD105</f>
        <v>0.99356865034931974</v>
      </c>
      <c r="AI77" s="24">
        <f>+PAT_d!$AM105</f>
        <v>0.978704935202245</v>
      </c>
      <c r="AJ77" s="24">
        <f t="shared" si="8"/>
        <v>1.4863715147074741E-2</v>
      </c>
      <c r="AK77" s="24"/>
      <c r="AL77" s="35">
        <f t="shared" si="28"/>
        <v>44927</v>
      </c>
      <c r="AM77" s="24">
        <f t="shared" ca="1" si="31"/>
        <v>6.6095946869639821E-3</v>
      </c>
      <c r="AN77" s="24">
        <f t="shared" si="32"/>
        <v>1.0941082628432852E-2</v>
      </c>
      <c r="AO77" s="24">
        <f t="shared" si="33"/>
        <v>1.4241851557146301E-3</v>
      </c>
      <c r="AP77" s="24">
        <f t="shared" si="34"/>
        <v>-7.2205262542643922E-3</v>
      </c>
      <c r="AQ77" s="24">
        <f t="shared" si="35"/>
        <v>-1.1129497391946241E-2</v>
      </c>
      <c r="AR77" s="24">
        <f t="shared" si="36"/>
        <v>5.6615388370797604E-3</v>
      </c>
      <c r="AS77" s="24">
        <f t="shared" si="37"/>
        <v>1.4863715147074741E-2</v>
      </c>
      <c r="AU77" s="24">
        <f t="shared" si="16"/>
        <v>-1.1129497391946241E-2</v>
      </c>
      <c r="AV77" s="24">
        <f t="shared" si="17"/>
        <v>1.4863715147074741E-2</v>
      </c>
      <c r="AX77" s="35">
        <f t="shared" si="18"/>
        <v>44927</v>
      </c>
      <c r="AY77" s="24">
        <f t="shared" ca="1" si="19"/>
        <v>3.3256606460898563E-3</v>
      </c>
      <c r="AZ77" s="24">
        <f t="shared" si="20"/>
        <v>5.5019473598330038E-3</v>
      </c>
      <c r="BA77" s="24">
        <f t="shared" si="21"/>
        <v>7.1707297234868683E-4</v>
      </c>
      <c r="BB77" s="24">
        <f t="shared" si="22"/>
        <v>-3.6134042948247069E-3</v>
      </c>
      <c r="BC77" s="24">
        <f t="shared" si="23"/>
        <v>-5.5277711321354284E-3</v>
      </c>
      <c r="BD77" s="24">
        <f t="shared" si="24"/>
        <v>2.8549612810091496E-3</v>
      </c>
      <c r="BE77" s="24">
        <f t="shared" si="25"/>
        <v>7.5118401347473718E-3</v>
      </c>
      <c r="BG77" s="24">
        <f t="shared" si="26"/>
        <v>-5.5277711321354284E-3</v>
      </c>
      <c r="BH77" s="24">
        <f t="shared" si="27"/>
        <v>7.5118401347473718E-3</v>
      </c>
    </row>
    <row r="78" spans="2:60" x14ac:dyDescent="0.25">
      <c r="B78" s="35">
        <f>+NAC!A79</f>
        <v>44958</v>
      </c>
      <c r="C78" s="48">
        <f ca="1">+NAC_d!DD79</f>
        <v>1.0253878716445213</v>
      </c>
      <c r="D78" s="48">
        <f ca="1">+NAC_d!CT79</f>
        <v>1.0354285247120627</v>
      </c>
      <c r="E78" s="48">
        <f ca="1">+NAC_d!DC79</f>
        <v>1.0225734635932913</v>
      </c>
      <c r="F78" s="24">
        <f t="shared" ca="1" si="29"/>
        <v>1.2855061118771438E-2</v>
      </c>
      <c r="H78" s="24">
        <f>+GBA_d!$AM106</f>
        <v>1.0298980647195961</v>
      </c>
      <c r="I78" s="24">
        <f>+GBA_d!$AD106</f>
        <v>1.03778929929886</v>
      </c>
      <c r="J78" s="24">
        <f>+GBA_d!$AM106</f>
        <v>1.0298980647195961</v>
      </c>
      <c r="K78" s="24">
        <f t="shared" si="30"/>
        <v>7.8912345792638838E-3</v>
      </c>
      <c r="M78" s="24">
        <f>+PAM_d!$AM106</f>
        <v>1.0163555512287408</v>
      </c>
      <c r="N78" s="24">
        <f>+PAM_d!$AD106</f>
        <v>1.0226980356795705</v>
      </c>
      <c r="O78" s="24">
        <f>+PAM_d!$AM106</f>
        <v>1.0163555512287408</v>
      </c>
      <c r="P78" s="24">
        <f t="shared" si="4"/>
        <v>6.342484450829744E-3</v>
      </c>
      <c r="R78" s="24">
        <f>+NOA_d!$AM106</f>
        <v>1.034762960611797</v>
      </c>
      <c r="S78" s="24">
        <f>+NOA_d!$AD106</f>
        <v>1.0445590418840371</v>
      </c>
      <c r="T78" s="24">
        <f>+NOA_d!$AM106</f>
        <v>1.034762960611797</v>
      </c>
      <c r="U78" s="24">
        <f t="shared" si="5"/>
        <v>9.7960812722401869E-3</v>
      </c>
      <c r="W78" s="24">
        <f>+NEA_d!$AM106</f>
        <v>1.0647445106066247</v>
      </c>
      <c r="X78" s="24">
        <f>+NEA_d!$AD106</f>
        <v>1.057964596362944</v>
      </c>
      <c r="Y78" s="24">
        <f>+NEA_d!$AM106</f>
        <v>1.0647445106066247</v>
      </c>
      <c r="Z78" s="24">
        <f t="shared" si="6"/>
        <v>-6.7799142436806292E-3</v>
      </c>
      <c r="AB78" s="24">
        <f>+CUY_d!$AM106</f>
        <v>1.0029686818232442</v>
      </c>
      <c r="AC78" s="24">
        <f>+CUY_d!$AD106</f>
        <v>1.0186595762887038</v>
      </c>
      <c r="AD78" s="24">
        <f>+CUY_d!$AM106</f>
        <v>1.0029686818232442</v>
      </c>
      <c r="AE78" s="24">
        <f t="shared" si="7"/>
        <v>1.5690894465459682E-2</v>
      </c>
      <c r="AG78" s="24">
        <f>+PAT_d!$AM106</f>
        <v>0.99343897099996981</v>
      </c>
      <c r="AH78" s="24">
        <f>+PAT_d!$AD106</f>
        <v>1.0165040150358085</v>
      </c>
      <c r="AI78" s="24">
        <f>+PAT_d!$AM106</f>
        <v>0.99343897099996981</v>
      </c>
      <c r="AJ78" s="24">
        <f t="shared" si="8"/>
        <v>2.3065044035838644E-2</v>
      </c>
      <c r="AK78" s="24"/>
      <c r="AL78" s="35">
        <f t="shared" si="28"/>
        <v>44958</v>
      </c>
      <c r="AM78" s="24">
        <f t="shared" ca="1" si="31"/>
        <v>1.2855061118771438E-2</v>
      </c>
      <c r="AN78" s="24">
        <f t="shared" si="32"/>
        <v>7.8912345792638838E-3</v>
      </c>
      <c r="AO78" s="24">
        <f t="shared" si="33"/>
        <v>6.342484450829744E-3</v>
      </c>
      <c r="AP78" s="24">
        <f t="shared" si="34"/>
        <v>9.7960812722401869E-3</v>
      </c>
      <c r="AQ78" s="24">
        <f t="shared" si="35"/>
        <v>-6.7799142436806292E-3</v>
      </c>
      <c r="AR78" s="24">
        <f t="shared" si="36"/>
        <v>1.5690894465459682E-2</v>
      </c>
      <c r="AS78" s="24">
        <f t="shared" si="37"/>
        <v>2.3065044035838644E-2</v>
      </c>
      <c r="AU78" s="24">
        <f t="shared" si="16"/>
        <v>-6.7799142436806292E-3</v>
      </c>
      <c r="AV78" s="24">
        <f t="shared" si="17"/>
        <v>2.3065044035838644E-2</v>
      </c>
      <c r="AX78" s="35">
        <f t="shared" si="18"/>
        <v>44958</v>
      </c>
      <c r="AY78" s="24">
        <f t="shared" ca="1" si="19"/>
        <v>6.3557944124972288E-3</v>
      </c>
      <c r="AZ78" s="24">
        <f t="shared" si="20"/>
        <v>3.8875028832316971E-3</v>
      </c>
      <c r="BA78" s="24">
        <f t="shared" si="21"/>
        <v>3.1455188778410914E-3</v>
      </c>
      <c r="BB78" s="24">
        <f t="shared" si="22"/>
        <v>4.8143599337462373E-3</v>
      </c>
      <c r="BC78" s="24">
        <f t="shared" si="23"/>
        <v>-3.2836577159315317E-3</v>
      </c>
      <c r="BD78" s="24">
        <f t="shared" si="24"/>
        <v>7.8338191744349306E-3</v>
      </c>
      <c r="BE78" s="24">
        <f t="shared" si="25"/>
        <v>1.1570479142518408E-2</v>
      </c>
      <c r="BG78" s="24">
        <f t="shared" si="26"/>
        <v>-3.2836577159315317E-3</v>
      </c>
      <c r="BH78" s="24">
        <f t="shared" si="27"/>
        <v>1.1570479142518408E-2</v>
      </c>
    </row>
    <row r="79" spans="2:60" x14ac:dyDescent="0.25">
      <c r="B79" s="35">
        <f>+NAC!A80</f>
        <v>44986</v>
      </c>
      <c r="C79" s="48">
        <f ca="1">+NAC_d!DD80</f>
        <v>1.043107839181991</v>
      </c>
      <c r="D79" s="48">
        <f ca="1">+NAC_d!CT80</f>
        <v>1.0494884503805935</v>
      </c>
      <c r="E79" s="48">
        <f ca="1">+NAC_d!DC80</f>
        <v>1.0395036525508385</v>
      </c>
      <c r="F79" s="24">
        <f t="shared" ca="1" si="29"/>
        <v>9.9847978297549211E-3</v>
      </c>
      <c r="H79" s="24">
        <f>+GBA_d!$AM107</f>
        <v>1.0487707586116346</v>
      </c>
      <c r="I79" s="24">
        <f>+GBA_d!$AD107</f>
        <v>1.0669340668208376</v>
      </c>
      <c r="J79" s="24">
        <f>+GBA_d!$AM107</f>
        <v>1.0487707586116346</v>
      </c>
      <c r="K79" s="24">
        <f t="shared" si="30"/>
        <v>1.8163308209202977E-2</v>
      </c>
      <c r="M79" s="24">
        <f>+PAM_d!$AM107</f>
        <v>1.0377230960159225</v>
      </c>
      <c r="N79" s="24">
        <f>+PAM_d!$AD107</f>
        <v>1.047030248402784</v>
      </c>
      <c r="O79" s="24">
        <f>+PAM_d!$AM107</f>
        <v>1.0377230960159225</v>
      </c>
      <c r="P79" s="24">
        <f t="shared" si="4"/>
        <v>9.307152386861528E-3</v>
      </c>
      <c r="R79" s="24">
        <f>+NOA_d!$AM107</f>
        <v>1.0493426674604733</v>
      </c>
      <c r="S79" s="24">
        <f>+NOA_d!$AD107</f>
        <v>1.0496522131118766</v>
      </c>
      <c r="T79" s="24">
        <f>+NOA_d!$AM107</f>
        <v>1.0493426674604733</v>
      </c>
      <c r="U79" s="24">
        <f t="shared" si="5"/>
        <v>3.0954565140328683E-4</v>
      </c>
      <c r="W79" s="24">
        <f>+NEA_d!$AM107</f>
        <v>1.0454299508521485</v>
      </c>
      <c r="X79" s="24">
        <f>+NEA_d!$AD107</f>
        <v>1.0368208197587485</v>
      </c>
      <c r="Y79" s="24">
        <f>+NEA_d!$AM107</f>
        <v>1.0454299508521485</v>
      </c>
      <c r="Z79" s="24">
        <f t="shared" si="6"/>
        <v>-8.609131093400002E-3</v>
      </c>
      <c r="AB79" s="24">
        <f>+CUY_d!$AM107</f>
        <v>1.0246906374138591</v>
      </c>
      <c r="AC79" s="24">
        <f>+CUY_d!$AD107</f>
        <v>1.0349636473151564</v>
      </c>
      <c r="AD79" s="24">
        <f>+CUY_d!$AM107</f>
        <v>1.0246906374138591</v>
      </c>
      <c r="AE79" s="24">
        <f t="shared" si="7"/>
        <v>1.0273009901297314E-2</v>
      </c>
      <c r="AG79" s="24">
        <f>+PAT_d!$AM107</f>
        <v>0.98670713166250401</v>
      </c>
      <c r="AH79" s="24">
        <f>+PAT_d!$AD107</f>
        <v>1.0030070078919135</v>
      </c>
      <c r="AI79" s="24">
        <f>+PAT_d!$AM107</f>
        <v>0.98670713166250401</v>
      </c>
      <c r="AJ79" s="24">
        <f t="shared" si="8"/>
        <v>1.6299876229409538E-2</v>
      </c>
      <c r="AK79" s="24"/>
      <c r="AL79" s="35">
        <f t="shared" si="28"/>
        <v>44986</v>
      </c>
      <c r="AM79" s="24">
        <f t="shared" ca="1" si="31"/>
        <v>9.9847978297549211E-3</v>
      </c>
      <c r="AN79" s="24">
        <f t="shared" si="32"/>
        <v>1.8163308209202977E-2</v>
      </c>
      <c r="AO79" s="24">
        <f t="shared" si="33"/>
        <v>9.307152386861528E-3</v>
      </c>
      <c r="AP79" s="24">
        <f t="shared" si="34"/>
        <v>3.0954565140328683E-4</v>
      </c>
      <c r="AQ79" s="24">
        <f t="shared" si="35"/>
        <v>-8.609131093400002E-3</v>
      </c>
      <c r="AR79" s="24">
        <f t="shared" si="36"/>
        <v>1.0273009901297314E-2</v>
      </c>
      <c r="AS79" s="24">
        <f t="shared" si="37"/>
        <v>1.6299876229409538E-2</v>
      </c>
      <c r="AU79" s="24">
        <f t="shared" si="16"/>
        <v>-8.609131093400002E-3</v>
      </c>
      <c r="AV79" s="24">
        <f t="shared" si="17"/>
        <v>1.8163308209202977E-2</v>
      </c>
      <c r="AX79" s="35">
        <f t="shared" si="18"/>
        <v>44986</v>
      </c>
      <c r="AY79" s="24">
        <f t="shared" ca="1" si="19"/>
        <v>4.8956999009375224E-3</v>
      </c>
      <c r="AZ79" s="24">
        <f t="shared" si="20"/>
        <v>8.8654663450544735E-3</v>
      </c>
      <c r="BA79" s="24">
        <f t="shared" si="21"/>
        <v>4.5674274414706506E-3</v>
      </c>
      <c r="BB79" s="24">
        <f t="shared" si="22"/>
        <v>1.5104631173601391E-4</v>
      </c>
      <c r="BC79" s="24">
        <f t="shared" si="23"/>
        <v>-4.2089591431929696E-3</v>
      </c>
      <c r="BD79" s="24">
        <f t="shared" si="24"/>
        <v>5.0738664522196331E-3</v>
      </c>
      <c r="BE79" s="24">
        <f t="shared" si="25"/>
        <v>8.2044685749780299E-3</v>
      </c>
      <c r="BG79" s="24">
        <f t="shared" si="26"/>
        <v>-4.2089591431929696E-3</v>
      </c>
      <c r="BH79" s="24">
        <f t="shared" si="27"/>
        <v>8.8654663450544735E-3</v>
      </c>
    </row>
    <row r="80" spans="2:60" x14ac:dyDescent="0.25">
      <c r="B80" s="35">
        <f>+NAC!A81</f>
        <v>45017</v>
      </c>
      <c r="C80" s="48">
        <f ca="1">+NAC_d!DD81</f>
        <v>1.0879796506645234</v>
      </c>
      <c r="D80" s="48">
        <f ca="1">+NAC_d!CT81</f>
        <v>1.0985405378970605</v>
      </c>
      <c r="E80" s="48">
        <f ca="1">+NAC_d!DC81</f>
        <v>1.0812411842077259</v>
      </c>
      <c r="F80" s="24">
        <f t="shared" ca="1" si="29"/>
        <v>1.7299353689334662E-2</v>
      </c>
      <c r="H80" s="24">
        <f>+GBA_d!$AM108</f>
        <v>1.0912206484685161</v>
      </c>
      <c r="I80" s="24">
        <f>+GBA_d!$AD108</f>
        <v>1.1221070751615354</v>
      </c>
      <c r="J80" s="24">
        <f>+GBA_d!$AM108</f>
        <v>1.0912206484685161</v>
      </c>
      <c r="K80" s="24">
        <f t="shared" si="30"/>
        <v>3.0886426693019331E-2</v>
      </c>
      <c r="M80" s="24">
        <f>+PAM_d!$AM108</f>
        <v>1.0828447408383424</v>
      </c>
      <c r="N80" s="24">
        <f>+PAM_d!$AD108</f>
        <v>1.1081099038102811</v>
      </c>
      <c r="O80" s="24">
        <f>+PAM_d!$AM108</f>
        <v>1.0828447408383424</v>
      </c>
      <c r="P80" s="24">
        <f t="shared" ref="P80:P94" si="38">+N80-O80</f>
        <v>2.5265162971938704E-2</v>
      </c>
      <c r="R80" s="24">
        <f>+NOA_d!$AM108</f>
        <v>1.0730592674505965</v>
      </c>
      <c r="S80" s="24">
        <f>+NOA_d!$AD108</f>
        <v>1.0777559041457585</v>
      </c>
      <c r="T80" s="24">
        <f>+NOA_d!$AM108</f>
        <v>1.0730592674505965</v>
      </c>
      <c r="U80" s="24">
        <f t="shared" ref="U80:U94" si="39">+S80-T80</f>
        <v>4.6966366951619598E-3</v>
      </c>
      <c r="W80" s="24">
        <f>+NEA_d!$AM108</f>
        <v>1.0900471351294576</v>
      </c>
      <c r="X80" s="24">
        <f>+NEA_d!$AD108</f>
        <v>1.0839777026060657</v>
      </c>
      <c r="Y80" s="24">
        <f>+NEA_d!$AM108</f>
        <v>1.0900471351294576</v>
      </c>
      <c r="Z80" s="24">
        <f t="shared" ref="Z80:Z94" si="40">+X80-Y80</f>
        <v>-6.0694325233918711E-3</v>
      </c>
      <c r="AB80" s="24">
        <f>+CUY_d!$AM108</f>
        <v>1.0469336150378932</v>
      </c>
      <c r="AC80" s="24">
        <f>+CUY_d!$AD108</f>
        <v>1.06682545032624</v>
      </c>
      <c r="AD80" s="24">
        <f>+CUY_d!$AM108</f>
        <v>1.0469336150378932</v>
      </c>
      <c r="AE80" s="24">
        <f t="shared" ref="AE80:AE94" si="41">+AC80-AD80</f>
        <v>1.9891835288346815E-2</v>
      </c>
      <c r="AG80" s="24">
        <f>+PAT_d!$AM108</f>
        <v>1.0277391863696628</v>
      </c>
      <c r="AH80" s="24">
        <f>+PAT_d!$AD108</f>
        <v>1.0460985944600698</v>
      </c>
      <c r="AI80" s="24">
        <f>+PAT_d!$AM108</f>
        <v>1.0277391863696628</v>
      </c>
      <c r="AJ80" s="24">
        <f t="shared" ref="AJ80:AJ94" si="42">+AH80-AI80</f>
        <v>1.8359408090407037E-2</v>
      </c>
      <c r="AK80" s="24"/>
      <c r="AL80" s="35">
        <f t="shared" si="28"/>
        <v>45017</v>
      </c>
      <c r="AM80" s="24">
        <f t="shared" ca="1" si="31"/>
        <v>1.7299353689334662E-2</v>
      </c>
      <c r="AN80" s="24">
        <f t="shared" si="32"/>
        <v>3.0886426693019331E-2</v>
      </c>
      <c r="AO80" s="24">
        <f t="shared" si="33"/>
        <v>2.5265162971938704E-2</v>
      </c>
      <c r="AP80" s="24">
        <f t="shared" si="34"/>
        <v>4.6966366951619598E-3</v>
      </c>
      <c r="AQ80" s="24">
        <f t="shared" si="35"/>
        <v>-6.0694325233918711E-3</v>
      </c>
      <c r="AR80" s="24">
        <f t="shared" si="36"/>
        <v>1.9891835288346815E-2</v>
      </c>
      <c r="AS80" s="24">
        <f t="shared" si="37"/>
        <v>1.8359408090407037E-2</v>
      </c>
      <c r="AU80" s="24">
        <f t="shared" si="16"/>
        <v>-6.0694325233918711E-3</v>
      </c>
      <c r="AV80" s="24">
        <f t="shared" si="17"/>
        <v>3.0886426693019331E-2</v>
      </c>
      <c r="AX80" s="35">
        <f t="shared" si="18"/>
        <v>45017</v>
      </c>
      <c r="AY80" s="24">
        <f t="shared" ca="1" si="19"/>
        <v>8.3120369809133177E-3</v>
      </c>
      <c r="AZ80" s="24">
        <f t="shared" si="20"/>
        <v>1.4769568536748379E-2</v>
      </c>
      <c r="BA80" s="24">
        <f t="shared" si="21"/>
        <v>1.2130123036328433E-2</v>
      </c>
      <c r="BB80" s="24">
        <f t="shared" si="22"/>
        <v>2.2655583315462913E-3</v>
      </c>
      <c r="BC80" s="24">
        <f t="shared" si="23"/>
        <v>-2.9039692078599577E-3</v>
      </c>
      <c r="BD80" s="24">
        <f t="shared" si="24"/>
        <v>9.7178702534417294E-3</v>
      </c>
      <c r="BE80" s="24">
        <f t="shared" si="25"/>
        <v>9.0541269872466135E-3</v>
      </c>
      <c r="BG80" s="24">
        <f t="shared" si="26"/>
        <v>-2.9039692078599577E-3</v>
      </c>
      <c r="BH80" s="24">
        <f t="shared" si="27"/>
        <v>1.4769568536748379E-2</v>
      </c>
    </row>
    <row r="81" spans="2:60" x14ac:dyDescent="0.25">
      <c r="B81" s="35">
        <f>+NAC!A82</f>
        <v>45047</v>
      </c>
      <c r="C81" s="48">
        <f ca="1">+NAC_d!DD82</f>
        <v>1.1416983175033297</v>
      </c>
      <c r="D81" s="48">
        <f ca="1">+NAC_d!CT82</f>
        <v>1.146516857185274</v>
      </c>
      <c r="E81" s="48">
        <f ca="1">+NAC_d!DC82</f>
        <v>1.1401520089470876</v>
      </c>
      <c r="F81" s="24">
        <f t="shared" ca="1" si="29"/>
        <v>6.3648482381863936E-3</v>
      </c>
      <c r="H81" s="24">
        <f>+GBA_d!$AM109</f>
        <v>1.157078479527089</v>
      </c>
      <c r="I81" s="24">
        <f>+GBA_d!$AD109</f>
        <v>1.1796243796434993</v>
      </c>
      <c r="J81" s="24">
        <f>+GBA_d!$AM109</f>
        <v>1.157078479527089</v>
      </c>
      <c r="K81" s="24">
        <f t="shared" si="30"/>
        <v>2.2545900116410333E-2</v>
      </c>
      <c r="M81" s="24">
        <f>+PAM_d!$AM109</f>
        <v>1.1352613966337994</v>
      </c>
      <c r="N81" s="24">
        <f>+PAM_d!$AD109</f>
        <v>1.1519529745116883</v>
      </c>
      <c r="O81" s="24">
        <f>+PAM_d!$AM109</f>
        <v>1.1352613966337994</v>
      </c>
      <c r="P81" s="24">
        <f t="shared" si="38"/>
        <v>1.6691577877888886E-2</v>
      </c>
      <c r="R81" s="24">
        <f>+NOA_d!$AM109</f>
        <v>1.1140094667997107</v>
      </c>
      <c r="S81" s="24">
        <f>+NOA_d!$AD109</f>
        <v>1.1267059192418909</v>
      </c>
      <c r="T81" s="24">
        <f>+NOA_d!$AM109</f>
        <v>1.1140094667997107</v>
      </c>
      <c r="U81" s="24">
        <f t="shared" si="39"/>
        <v>1.2696452442180206E-2</v>
      </c>
      <c r="W81" s="24">
        <f>+NEA_d!$AM109</f>
        <v>1.1293821659924119</v>
      </c>
      <c r="X81" s="24">
        <f>+NEA_d!$AD109</f>
        <v>1.1215054379689668</v>
      </c>
      <c r="Y81" s="24">
        <f>+NEA_d!$AM109</f>
        <v>1.1293821659924119</v>
      </c>
      <c r="Z81" s="24">
        <f t="shared" si="40"/>
        <v>-7.8767280234450787E-3</v>
      </c>
      <c r="AB81" s="24">
        <f>+CUY_d!$AM109</f>
        <v>1.0886885596558686</v>
      </c>
      <c r="AC81" s="24">
        <f>+CUY_d!$AD109</f>
        <v>1.1115638744682279</v>
      </c>
      <c r="AD81" s="24">
        <f>+CUY_d!$AM109</f>
        <v>1.0886885596558686</v>
      </c>
      <c r="AE81" s="24">
        <f t="shared" si="41"/>
        <v>2.2875314812359271E-2</v>
      </c>
      <c r="AG81" s="24">
        <f>+PAT_d!$AM109</f>
        <v>1.0799930874213808</v>
      </c>
      <c r="AH81" s="24">
        <f>+PAT_d!$AD109</f>
        <v>1.095130508443487</v>
      </c>
      <c r="AI81" s="24">
        <f>+PAT_d!$AM109</f>
        <v>1.0799930874213808</v>
      </c>
      <c r="AJ81" s="24">
        <f t="shared" si="42"/>
        <v>1.5137421022106246E-2</v>
      </c>
      <c r="AK81" s="24"/>
      <c r="AL81" s="35">
        <f t="shared" si="28"/>
        <v>45047</v>
      </c>
      <c r="AM81" s="24">
        <f t="shared" ca="1" si="31"/>
        <v>6.3648482381863936E-3</v>
      </c>
      <c r="AN81" s="24">
        <f t="shared" si="32"/>
        <v>2.2545900116410333E-2</v>
      </c>
      <c r="AO81" s="24">
        <f t="shared" si="33"/>
        <v>1.6691577877888886E-2</v>
      </c>
      <c r="AP81" s="24">
        <f t="shared" si="34"/>
        <v>1.2696452442180206E-2</v>
      </c>
      <c r="AQ81" s="24">
        <f t="shared" si="35"/>
        <v>-7.8767280234450787E-3</v>
      </c>
      <c r="AR81" s="24">
        <f t="shared" si="36"/>
        <v>2.2875314812359271E-2</v>
      </c>
      <c r="AS81" s="24">
        <f t="shared" si="37"/>
        <v>1.5137421022106246E-2</v>
      </c>
      <c r="AU81" s="24">
        <f t="shared" ref="AU81:AU94" si="43">+MIN(AN81:AS81)</f>
        <v>-7.8767280234450787E-3</v>
      </c>
      <c r="AV81" s="24">
        <f t="shared" ref="AV81:AV94" si="44">+MAX(AN81:AS81)</f>
        <v>2.2875314812359271E-2</v>
      </c>
      <c r="AX81" s="35">
        <f t="shared" ref="AX81:AX94" si="45">+AL81</f>
        <v>45047</v>
      </c>
      <c r="AY81" s="24">
        <f t="shared" ref="AY81:AY117" ca="1" si="46">+(1+$D81)/(1+$E81)-1</f>
        <v>2.9740168976677417E-3</v>
      </c>
      <c r="AZ81" s="24">
        <f t="shared" ref="AZ81:AZ117" si="47">+(1+$I81)/(1+$J81)-1</f>
        <v>1.0452053706155873E-2</v>
      </c>
      <c r="BA81" s="24">
        <f t="shared" ref="BA81:BA117" si="48">+(1+$N81)/(1+$O81)-1</f>
        <v>7.8171121831747126E-3</v>
      </c>
      <c r="BB81" s="24">
        <f t="shared" ref="BB81:BB117" si="49">+(1+$S81)/(1+$T81)-1</f>
        <v>6.0058635694761886E-3</v>
      </c>
      <c r="BC81" s="24">
        <f t="shared" ref="BC81:BC117" si="50">+(1+$X81)/(1+$Y81)-1</f>
        <v>-3.6990673394571294E-3</v>
      </c>
      <c r="BD81" s="24">
        <f t="shared" ref="BD81:BD117" si="51">+(1+$AC81)/(1+$AD81)-1</f>
        <v>1.0951998902185789E-2</v>
      </c>
      <c r="BE81" s="24">
        <f t="shared" ref="BE81:BE117" si="52">+(1+$AH81)/(1+$AI81)-1</f>
        <v>7.2776304467783159E-3</v>
      </c>
      <c r="BG81" s="24">
        <f t="shared" ref="BG81:BG94" si="53">+MIN(AZ81:BE81)</f>
        <v>-3.6990673394571294E-3</v>
      </c>
      <c r="BH81" s="24">
        <f t="shared" ref="BH81:BH94" si="54">+MAX(AZ81:BE81)</f>
        <v>1.0951998902185789E-2</v>
      </c>
    </row>
    <row r="82" spans="2:60" x14ac:dyDescent="0.25">
      <c r="B82" s="35">
        <f>+NAC!A83</f>
        <v>45078</v>
      </c>
      <c r="C82" s="48">
        <f ca="1">+NAC_d!DD83</f>
        <v>1.1548914159361301</v>
      </c>
      <c r="D82" s="48">
        <f ca="1">+NAC_d!CT83</f>
        <v>1.1587368637648958</v>
      </c>
      <c r="E82" s="48">
        <f ca="1">+NAC_d!DC83</f>
        <v>1.1565180946297295</v>
      </c>
      <c r="F82" s="24">
        <f t="shared" ca="1" si="29"/>
        <v>2.2187691351662764E-3</v>
      </c>
      <c r="H82" s="24">
        <f>+GBA_d!$AM110</f>
        <v>1.1688361446013036</v>
      </c>
      <c r="I82" s="24">
        <f>+GBA_d!$AD110</f>
        <v>1.1757759897480478</v>
      </c>
      <c r="J82" s="24">
        <f>+GBA_d!$AM110</f>
        <v>1.1688361446013036</v>
      </c>
      <c r="K82" s="24">
        <f t="shared" si="30"/>
        <v>6.9398451467441724E-3</v>
      </c>
      <c r="M82" s="24">
        <f>+PAM_d!$AM110</f>
        <v>1.1540088457654352</v>
      </c>
      <c r="N82" s="24">
        <f>+PAM_d!$AD110</f>
        <v>1.1609151050393751</v>
      </c>
      <c r="O82" s="24">
        <f>+PAM_d!$AM110</f>
        <v>1.1540088457654352</v>
      </c>
      <c r="P82" s="24">
        <f t="shared" si="38"/>
        <v>6.906259273939952E-3</v>
      </c>
      <c r="R82" s="24">
        <f>+NOA_d!$AM110</f>
        <v>1.1437369689939398</v>
      </c>
      <c r="S82" s="24">
        <f>+NOA_d!$AD110</f>
        <v>1.1538128384926072</v>
      </c>
      <c r="T82" s="24">
        <f>+NOA_d!$AM110</f>
        <v>1.1437369689939398</v>
      </c>
      <c r="U82" s="24">
        <f t="shared" si="39"/>
        <v>1.0075869498667345E-2</v>
      </c>
      <c r="W82" s="24">
        <f>+NEA_d!$AM110</f>
        <v>1.1522117546252924</v>
      </c>
      <c r="X82" s="24">
        <f>+NEA_d!$AD110</f>
        <v>1.1572788759538315</v>
      </c>
      <c r="Y82" s="24">
        <f>+NEA_d!$AM110</f>
        <v>1.1522117546252924</v>
      </c>
      <c r="Z82" s="24">
        <f t="shared" si="40"/>
        <v>5.0671213285391481E-3</v>
      </c>
      <c r="AB82" s="24">
        <f>+CUY_d!$AM110</f>
        <v>1.0911172268432869</v>
      </c>
      <c r="AC82" s="24">
        <f>+CUY_d!$AD110</f>
        <v>1.1091253078111776</v>
      </c>
      <c r="AD82" s="24">
        <f>+CUY_d!$AM110</f>
        <v>1.0911172268432869</v>
      </c>
      <c r="AE82" s="24">
        <f t="shared" si="41"/>
        <v>1.8008080967890638E-2</v>
      </c>
      <c r="AG82" s="24">
        <f>+PAT_d!$AM110</f>
        <v>1.1186105042788168</v>
      </c>
      <c r="AH82" s="24">
        <f>+PAT_d!$AD110</f>
        <v>1.129714054885266</v>
      </c>
      <c r="AI82" s="24">
        <f>+PAT_d!$AM110</f>
        <v>1.1186105042788168</v>
      </c>
      <c r="AJ82" s="24">
        <f t="shared" si="42"/>
        <v>1.1103550606449186E-2</v>
      </c>
      <c r="AK82" s="24"/>
      <c r="AL82" s="35">
        <f t="shared" si="28"/>
        <v>45078</v>
      </c>
      <c r="AM82" s="24">
        <f t="shared" ca="1" si="31"/>
        <v>2.2187691351662764E-3</v>
      </c>
      <c r="AN82" s="24">
        <f t="shared" si="32"/>
        <v>6.9398451467441724E-3</v>
      </c>
      <c r="AO82" s="24">
        <f t="shared" si="33"/>
        <v>6.906259273939952E-3</v>
      </c>
      <c r="AP82" s="24">
        <f t="shared" si="34"/>
        <v>1.0075869498667345E-2</v>
      </c>
      <c r="AQ82" s="24">
        <f t="shared" si="35"/>
        <v>5.0671213285391481E-3</v>
      </c>
      <c r="AR82" s="24">
        <f t="shared" si="36"/>
        <v>1.8008080967890638E-2</v>
      </c>
      <c r="AS82" s="24">
        <f t="shared" si="37"/>
        <v>1.1103550606449186E-2</v>
      </c>
      <c r="AU82" s="24">
        <f t="shared" si="43"/>
        <v>5.0671213285391481E-3</v>
      </c>
      <c r="AV82" s="24">
        <f t="shared" si="44"/>
        <v>1.8008080967890638E-2</v>
      </c>
      <c r="AX82" s="35">
        <f t="shared" si="45"/>
        <v>45078</v>
      </c>
      <c r="AY82" s="24">
        <f t="shared" ca="1" si="46"/>
        <v>1.0288664587103646E-3</v>
      </c>
      <c r="AZ82" s="24">
        <f t="shared" si="47"/>
        <v>3.1998014990755053E-3</v>
      </c>
      <c r="BA82" s="24">
        <f t="shared" si="48"/>
        <v>3.2062353353454753E-3</v>
      </c>
      <c r="BB82" s="24">
        <f t="shared" si="49"/>
        <v>4.7001426221595644E-3</v>
      </c>
      <c r="BC82" s="24">
        <f t="shared" si="50"/>
        <v>2.3543786143020995E-3</v>
      </c>
      <c r="BD82" s="24">
        <f t="shared" si="51"/>
        <v>8.6117032257799764E-3</v>
      </c>
      <c r="BE82" s="24">
        <f t="shared" si="52"/>
        <v>5.2409589134123635E-3</v>
      </c>
      <c r="BG82" s="24">
        <f t="shared" si="53"/>
        <v>2.3543786143020995E-3</v>
      </c>
      <c r="BH82" s="24">
        <f t="shared" si="54"/>
        <v>8.6117032257799764E-3</v>
      </c>
    </row>
    <row r="83" spans="2:60" x14ac:dyDescent="0.25">
      <c r="B83" s="35">
        <f>+NAC!A84</f>
        <v>45108</v>
      </c>
      <c r="C83" s="48">
        <f ca="1">+NAC_d!DD84</f>
        <v>1.1344276302697556</v>
      </c>
      <c r="D83" s="48">
        <f ca="1">+NAC_d!CT84</f>
        <v>1.1384946753028391</v>
      </c>
      <c r="E83" s="48">
        <f ca="1">+NAC_d!DC84</f>
        <v>1.132706125603117</v>
      </c>
      <c r="F83" s="24">
        <f t="shared" ca="1" si="29"/>
        <v>5.7885496997220898E-3</v>
      </c>
      <c r="H83" s="24">
        <f>+GBA_d!$AM111</f>
        <v>1.1411051238486478</v>
      </c>
      <c r="I83" s="24">
        <f>+GBA_d!$AD111</f>
        <v>1.1564573833869933</v>
      </c>
      <c r="J83" s="24">
        <f>+GBA_d!$AM111</f>
        <v>1.1411051238486478</v>
      </c>
      <c r="K83" s="24">
        <f t="shared" si="30"/>
        <v>1.5352259538345514E-2</v>
      </c>
      <c r="M83" s="24">
        <f>+PAM_d!$AM111</f>
        <v>1.1293402159800574</v>
      </c>
      <c r="N83" s="24">
        <f>+PAM_d!$AD111</f>
        <v>1.1370539137736233</v>
      </c>
      <c r="O83" s="24">
        <f>+PAM_d!$AM111</f>
        <v>1.1293402159800574</v>
      </c>
      <c r="P83" s="24">
        <f t="shared" si="38"/>
        <v>7.713697793565899E-3</v>
      </c>
      <c r="R83" s="24">
        <f>+NOA_d!$AM111</f>
        <v>1.1322750653848592</v>
      </c>
      <c r="S83" s="24">
        <f>+NOA_d!$AD111</f>
        <v>1.1389905788483992</v>
      </c>
      <c r="T83" s="24">
        <f>+NOA_d!$AM111</f>
        <v>1.1322750653848592</v>
      </c>
      <c r="U83" s="24">
        <f t="shared" si="39"/>
        <v>6.7155134635399349E-3</v>
      </c>
      <c r="W83" s="24">
        <f>+NEA_d!$AM111</f>
        <v>1.1266468151229452</v>
      </c>
      <c r="X83" s="24">
        <f>+NEA_d!$AD111</f>
        <v>1.1329123274311463</v>
      </c>
      <c r="Y83" s="24">
        <f>+NEA_d!$AM111</f>
        <v>1.1266468151229452</v>
      </c>
      <c r="Z83" s="24">
        <f t="shared" si="40"/>
        <v>6.2655123082011599E-3</v>
      </c>
      <c r="AB83" s="24">
        <f>+CUY_d!$AM111</f>
        <v>1.0718138441563201</v>
      </c>
      <c r="AC83" s="24">
        <f>+CUY_d!$AD111</f>
        <v>1.0894327369428369</v>
      </c>
      <c r="AD83" s="24">
        <f>+CUY_d!$AM111</f>
        <v>1.0718138441563201</v>
      </c>
      <c r="AE83" s="24">
        <f t="shared" si="41"/>
        <v>1.7618892786516849E-2</v>
      </c>
      <c r="AG83" s="24">
        <f>+PAT_d!$AM111</f>
        <v>1.1168436145762728</v>
      </c>
      <c r="AH83" s="24">
        <f>+PAT_d!$AD111</f>
        <v>1.1226031616288283</v>
      </c>
      <c r="AI83" s="24">
        <f>+PAT_d!$AM111</f>
        <v>1.1168436145762728</v>
      </c>
      <c r="AJ83" s="24">
        <f t="shared" si="42"/>
        <v>5.759547052555547E-3</v>
      </c>
      <c r="AK83" s="24"/>
      <c r="AL83" s="35">
        <f t="shared" si="28"/>
        <v>45108</v>
      </c>
      <c r="AM83" s="24">
        <f t="shared" ca="1" si="31"/>
        <v>5.7885496997220898E-3</v>
      </c>
      <c r="AN83" s="24">
        <f t="shared" si="32"/>
        <v>1.5352259538345514E-2</v>
      </c>
      <c r="AO83" s="24">
        <f t="shared" si="33"/>
        <v>7.713697793565899E-3</v>
      </c>
      <c r="AP83" s="24">
        <f t="shared" si="34"/>
        <v>6.7155134635399349E-3</v>
      </c>
      <c r="AQ83" s="24">
        <f t="shared" si="35"/>
        <v>6.2655123082011599E-3</v>
      </c>
      <c r="AR83" s="24">
        <f t="shared" si="36"/>
        <v>1.7618892786516849E-2</v>
      </c>
      <c r="AS83" s="24">
        <f t="shared" si="37"/>
        <v>5.759547052555547E-3</v>
      </c>
      <c r="AU83" s="24">
        <f t="shared" si="43"/>
        <v>5.759547052555547E-3</v>
      </c>
      <c r="AV83" s="24">
        <f t="shared" si="44"/>
        <v>1.7618892786516849E-2</v>
      </c>
      <c r="AX83" s="35">
        <f t="shared" si="45"/>
        <v>45108</v>
      </c>
      <c r="AY83" s="24">
        <f t="shared" ca="1" si="46"/>
        <v>2.714180650690956E-3</v>
      </c>
      <c r="AZ83" s="24">
        <f t="shared" si="47"/>
        <v>7.1702502447659189E-3</v>
      </c>
      <c r="BA83" s="24">
        <f t="shared" si="48"/>
        <v>3.6225764843387243E-3</v>
      </c>
      <c r="BB83" s="24">
        <f t="shared" si="49"/>
        <v>3.1494592665641807E-3</v>
      </c>
      <c r="BC83" s="24">
        <f t="shared" si="50"/>
        <v>2.9461931636443062E-3</v>
      </c>
      <c r="BD83" s="24">
        <f t="shared" si="51"/>
        <v>8.5040906721480791E-3</v>
      </c>
      <c r="BE83" s="24">
        <f t="shared" si="52"/>
        <v>2.7208183981548562E-3</v>
      </c>
      <c r="BG83" s="24">
        <f t="shared" si="53"/>
        <v>2.7208183981548562E-3</v>
      </c>
      <c r="BH83" s="24">
        <f t="shared" si="54"/>
        <v>8.5040906721480791E-3</v>
      </c>
    </row>
    <row r="84" spans="2:60" x14ac:dyDescent="0.25">
      <c r="B84" s="35">
        <f>+NAC!A85</f>
        <v>45139</v>
      </c>
      <c r="C84" s="48">
        <f ca="1">+NAC_d!DD85</f>
        <v>1.2440153436862884</v>
      </c>
      <c r="D84" s="48">
        <f ca="1">+NAC_d!CT85</f>
        <v>1.2577955720818856</v>
      </c>
      <c r="E84" s="48">
        <f ca="1">+NAC_d!DC85</f>
        <v>1.2384913281177394</v>
      </c>
      <c r="F84" s="24">
        <f t="shared" ca="1" si="29"/>
        <v>1.9304243964146206E-2</v>
      </c>
      <c r="H84" s="24">
        <f>+GBA_d!$AM112</f>
        <v>1.2472090494208254</v>
      </c>
      <c r="I84" s="24">
        <f>+GBA_d!$AD112</f>
        <v>1.2689420905137632</v>
      </c>
      <c r="J84" s="24">
        <f>+GBA_d!$AM112</f>
        <v>1.2472090494208254</v>
      </c>
      <c r="K84" s="24">
        <f t="shared" si="30"/>
        <v>2.1733041092937722E-2</v>
      </c>
      <c r="M84" s="24">
        <f>+PAM_d!$AM112</f>
        <v>1.230064666353436</v>
      </c>
      <c r="N84" s="24">
        <f>+PAM_d!$AD112</f>
        <v>1.2463898928340784</v>
      </c>
      <c r="O84" s="24">
        <f>+PAM_d!$AM112</f>
        <v>1.230064666353436</v>
      </c>
      <c r="P84" s="24">
        <f t="shared" si="38"/>
        <v>1.6325226480642385E-2</v>
      </c>
      <c r="R84" s="24">
        <f>+NOA_d!$AM112</f>
        <v>1.2376000997738603</v>
      </c>
      <c r="S84" s="24">
        <f>+NOA_d!$AD112</f>
        <v>1.2725402257819707</v>
      </c>
      <c r="T84" s="24">
        <f>+NOA_d!$AM112</f>
        <v>1.2376000997738603</v>
      </c>
      <c r="U84" s="24">
        <f t="shared" si="39"/>
        <v>3.4940126008110362E-2</v>
      </c>
      <c r="W84" s="24">
        <f>+NEA_d!$AM112</f>
        <v>1.2360378916312418</v>
      </c>
      <c r="X84" s="24">
        <f>+NEA_d!$AD112</f>
        <v>1.271387843412664</v>
      </c>
      <c r="Y84" s="24">
        <f>+NEA_d!$AM112</f>
        <v>1.2360378916312418</v>
      </c>
      <c r="Z84" s="24">
        <f t="shared" si="40"/>
        <v>3.5349951781422195E-2</v>
      </c>
      <c r="AB84" s="24">
        <f>+CUY_d!$AM112</f>
        <v>1.186416697569654</v>
      </c>
      <c r="AC84" s="24">
        <f>+CUY_d!$AD112</f>
        <v>1.2074388754425889</v>
      </c>
      <c r="AD84" s="24">
        <f>+CUY_d!$AM112</f>
        <v>1.186416697569654</v>
      </c>
      <c r="AE84" s="24">
        <f t="shared" si="41"/>
        <v>2.1022177872934922E-2</v>
      </c>
      <c r="AG84" s="24">
        <f>+PAT_d!$AM112</f>
        <v>1.2328007243578742</v>
      </c>
      <c r="AH84" s="24">
        <f>+PAT_d!$AD112</f>
        <v>1.2332257527470407</v>
      </c>
      <c r="AI84" s="24">
        <f>+PAT_d!$AM112</f>
        <v>1.2328007243578742</v>
      </c>
      <c r="AJ84" s="24">
        <f t="shared" si="42"/>
        <v>4.2502838916647079E-4</v>
      </c>
      <c r="AK84" s="24"/>
      <c r="AL84" s="35">
        <f t="shared" si="28"/>
        <v>45139</v>
      </c>
      <c r="AM84" s="24">
        <f t="shared" ca="1" si="31"/>
        <v>1.9304243964146206E-2</v>
      </c>
      <c r="AN84" s="24">
        <f t="shared" si="32"/>
        <v>2.1733041092937722E-2</v>
      </c>
      <c r="AO84" s="24">
        <f t="shared" si="33"/>
        <v>1.6325226480642385E-2</v>
      </c>
      <c r="AP84" s="24">
        <f t="shared" si="34"/>
        <v>3.4940126008110362E-2</v>
      </c>
      <c r="AQ84" s="24">
        <f t="shared" si="35"/>
        <v>3.5349951781422195E-2</v>
      </c>
      <c r="AR84" s="24">
        <f t="shared" si="36"/>
        <v>2.1022177872934922E-2</v>
      </c>
      <c r="AS84" s="24">
        <f t="shared" si="37"/>
        <v>4.2502838916647079E-4</v>
      </c>
      <c r="AU84" s="24">
        <f t="shared" si="43"/>
        <v>4.2502838916647079E-4</v>
      </c>
      <c r="AV84" s="24">
        <f t="shared" si="44"/>
        <v>3.5349951781422195E-2</v>
      </c>
      <c r="AX84" s="35">
        <f t="shared" si="45"/>
        <v>45139</v>
      </c>
      <c r="AY84" s="24">
        <f t="shared" ca="1" si="46"/>
        <v>8.6237742901502656E-3</v>
      </c>
      <c r="AZ84" s="24">
        <f t="shared" si="47"/>
        <v>9.6711256563064563E-3</v>
      </c>
      <c r="BA84" s="24">
        <f t="shared" si="48"/>
        <v>7.3205170804921949E-3</v>
      </c>
      <c r="BB84" s="24">
        <f t="shared" si="49"/>
        <v>1.561500020117168E-2</v>
      </c>
      <c r="BC84" s="24">
        <f t="shared" si="50"/>
        <v>1.5809191746582352E-2</v>
      </c>
      <c r="BD84" s="24">
        <f t="shared" si="51"/>
        <v>9.6148999851228822E-3</v>
      </c>
      <c r="BE84" s="24">
        <f t="shared" si="52"/>
        <v>1.903566155858627E-4</v>
      </c>
      <c r="BG84" s="24">
        <f t="shared" si="53"/>
        <v>1.903566155858627E-4</v>
      </c>
      <c r="BH84" s="24">
        <f t="shared" si="54"/>
        <v>1.5809191746582352E-2</v>
      </c>
    </row>
    <row r="85" spans="2:60" x14ac:dyDescent="0.25">
      <c r="B85" s="35">
        <f>+NAC!A86</f>
        <v>45170</v>
      </c>
      <c r="C85" s="48">
        <f ca="1">+NAC_d!DD86</f>
        <v>1.3831801123858121</v>
      </c>
      <c r="D85" s="48">
        <f ca="1">+NAC_d!CT86</f>
        <v>1.4019712632975976</v>
      </c>
      <c r="E85" s="48">
        <f ca="1">+NAC_d!DC86</f>
        <v>1.3762519969557765</v>
      </c>
      <c r="F85" s="24">
        <f t="shared" ca="1" si="29"/>
        <v>2.571926634182109E-2</v>
      </c>
      <c r="H85" s="24">
        <f>+GBA_d!$AM113</f>
        <v>1.3790115340479097</v>
      </c>
      <c r="I85" s="24">
        <f>+GBA_d!$AD113</f>
        <v>1.3974156526221857</v>
      </c>
      <c r="J85" s="24">
        <f>+GBA_d!$AM113</f>
        <v>1.3790115340479097</v>
      </c>
      <c r="K85" s="24">
        <f t="shared" si="30"/>
        <v>1.840411857427604E-2</v>
      </c>
      <c r="M85" s="24">
        <f>+PAM_d!$AM113</f>
        <v>1.370404031587023</v>
      </c>
      <c r="N85" s="24">
        <f>+PAM_d!$AD113</f>
        <v>1.3945028775303658</v>
      </c>
      <c r="O85" s="24">
        <f>+PAM_d!$AM113</f>
        <v>1.370404031587023</v>
      </c>
      <c r="P85" s="24">
        <f t="shared" si="38"/>
        <v>2.4098845943342884E-2</v>
      </c>
      <c r="R85" s="24">
        <f>+NOA_d!$AM113</f>
        <v>1.3799502779766839</v>
      </c>
      <c r="S85" s="24">
        <f>+NOA_d!$AD113</f>
        <v>1.4311473284839482</v>
      </c>
      <c r="T85" s="24">
        <f>+NOA_d!$AM113</f>
        <v>1.3799502779766839</v>
      </c>
      <c r="U85" s="24">
        <f t="shared" si="39"/>
        <v>5.1197050507264308E-2</v>
      </c>
      <c r="W85" s="24">
        <f>+NEA_d!$AM113</f>
        <v>1.3617349818009172</v>
      </c>
      <c r="X85" s="24">
        <f>+NEA_d!$AD113</f>
        <v>1.4055958543824856</v>
      </c>
      <c r="Y85" s="24">
        <f>+NEA_d!$AM113</f>
        <v>1.3617349818009172</v>
      </c>
      <c r="Z85" s="24">
        <f t="shared" si="40"/>
        <v>4.3860872581568344E-2</v>
      </c>
      <c r="AB85" s="24">
        <f>+CUY_d!$AM113</f>
        <v>1.3396156572874207</v>
      </c>
      <c r="AC85" s="24">
        <f>+CUY_d!$AD113</f>
        <v>1.3703014808745189</v>
      </c>
      <c r="AD85" s="24">
        <f>+CUY_d!$AM113</f>
        <v>1.3396156572874207</v>
      </c>
      <c r="AE85" s="24">
        <f t="shared" si="41"/>
        <v>3.0685823587098149E-2</v>
      </c>
      <c r="AG85" s="24">
        <f>+PAT_d!$AM113</f>
        <v>1.3943309787695632</v>
      </c>
      <c r="AH85" s="24">
        <f>+PAT_d!$AD113</f>
        <v>1.4123964704584098</v>
      </c>
      <c r="AI85" s="24">
        <f>+PAT_d!$AM113</f>
        <v>1.3943309787695632</v>
      </c>
      <c r="AJ85" s="24">
        <f t="shared" si="42"/>
        <v>1.8065491688846524E-2</v>
      </c>
      <c r="AK85" s="24"/>
      <c r="AL85" s="35">
        <f t="shared" si="28"/>
        <v>45170</v>
      </c>
      <c r="AM85" s="24">
        <f t="shared" ca="1" si="31"/>
        <v>2.571926634182109E-2</v>
      </c>
      <c r="AN85" s="24">
        <f t="shared" si="32"/>
        <v>1.840411857427604E-2</v>
      </c>
      <c r="AO85" s="24">
        <f t="shared" si="33"/>
        <v>2.4098845943342884E-2</v>
      </c>
      <c r="AP85" s="24">
        <f t="shared" si="34"/>
        <v>5.1197050507264308E-2</v>
      </c>
      <c r="AQ85" s="24">
        <f t="shared" si="35"/>
        <v>4.3860872581568344E-2</v>
      </c>
      <c r="AR85" s="24">
        <f t="shared" si="36"/>
        <v>3.0685823587098149E-2</v>
      </c>
      <c r="AS85" s="24">
        <f t="shared" si="37"/>
        <v>1.8065491688846524E-2</v>
      </c>
      <c r="AU85" s="24">
        <f t="shared" si="43"/>
        <v>1.8065491688846524E-2</v>
      </c>
      <c r="AV85" s="24">
        <f t="shared" si="44"/>
        <v>5.1197050507264308E-2</v>
      </c>
      <c r="AX85" s="35">
        <f t="shared" si="45"/>
        <v>45170</v>
      </c>
      <c r="AY85" s="24">
        <f t="shared" ca="1" si="46"/>
        <v>1.0823459117454748E-2</v>
      </c>
      <c r="AZ85" s="24">
        <f t="shared" si="47"/>
        <v>7.7360358749338776E-3</v>
      </c>
      <c r="BA85" s="24">
        <f t="shared" si="48"/>
        <v>1.0166556258853543E-2</v>
      </c>
      <c r="BB85" s="24">
        <f t="shared" si="49"/>
        <v>2.1511815175731197E-2</v>
      </c>
      <c r="BC85" s="24">
        <f t="shared" si="50"/>
        <v>1.8571462471256073E-2</v>
      </c>
      <c r="BD85" s="24">
        <f t="shared" si="51"/>
        <v>1.3115754073331765E-2</v>
      </c>
      <c r="BE85" s="24">
        <f t="shared" si="52"/>
        <v>7.5451104500725563E-3</v>
      </c>
      <c r="BG85" s="24">
        <f t="shared" si="53"/>
        <v>7.5451104500725563E-3</v>
      </c>
      <c r="BH85" s="24">
        <f t="shared" si="54"/>
        <v>2.1511815175731197E-2</v>
      </c>
    </row>
    <row r="86" spans="2:60" x14ac:dyDescent="0.25">
      <c r="B86" s="35">
        <f>+NAC!A87</f>
        <v>45200</v>
      </c>
      <c r="C86" s="48">
        <f ca="1">+NAC_d!DD87</f>
        <v>1.4263385414678442</v>
      </c>
      <c r="D86" s="48">
        <f ca="1">+NAC_d!CT87</f>
        <v>1.4424284430331067</v>
      </c>
      <c r="E86" s="48">
        <f ca="1">+NAC_d!DC87</f>
        <v>1.4214338205791432</v>
      </c>
      <c r="F86" s="24">
        <f t="shared" ca="1" si="29"/>
        <v>2.0994622453963441E-2</v>
      </c>
      <c r="H86" s="24">
        <f>+GBA_d!$AM114</f>
        <v>1.4245684472655884</v>
      </c>
      <c r="I86" s="24">
        <f>+GBA_d!$AD114</f>
        <v>1.4466951383696807</v>
      </c>
      <c r="J86" s="24">
        <f>+GBA_d!$AM114</f>
        <v>1.4245684472655884</v>
      </c>
      <c r="K86" s="24">
        <f t="shared" si="30"/>
        <v>2.2126691104092266E-2</v>
      </c>
      <c r="M86" s="24">
        <f>+PAM_d!$AM114</f>
        <v>1.4215013876382461</v>
      </c>
      <c r="N86" s="24">
        <f>+PAM_d!$AD114</f>
        <v>1.4439575554542343</v>
      </c>
      <c r="O86" s="24">
        <f>+PAM_d!$AM114</f>
        <v>1.4215013876382461</v>
      </c>
      <c r="P86" s="24">
        <f t="shared" si="38"/>
        <v>2.2456167815988248E-2</v>
      </c>
      <c r="R86" s="24">
        <f>+NOA_d!$AM114</f>
        <v>1.413918011767139</v>
      </c>
      <c r="S86" s="24">
        <f>+NOA_d!$AD114</f>
        <v>1.4633035485327683</v>
      </c>
      <c r="T86" s="24">
        <f>+NOA_d!$AM114</f>
        <v>1.413918011767139</v>
      </c>
      <c r="U86" s="24">
        <f t="shared" si="39"/>
        <v>4.938553676562929E-2</v>
      </c>
      <c r="W86" s="24">
        <f>+NEA_d!$AM114</f>
        <v>1.3957622474274145</v>
      </c>
      <c r="X86" s="24">
        <f>+NEA_d!$AD114</f>
        <v>1.4263051768493904</v>
      </c>
      <c r="Y86" s="24">
        <f>+NEA_d!$AM114</f>
        <v>1.3957622474274145</v>
      </c>
      <c r="Z86" s="24">
        <f t="shared" si="40"/>
        <v>3.0542929421975895E-2</v>
      </c>
      <c r="AB86" s="24">
        <f>+CUY_d!$AM114</f>
        <v>1.370513023519556</v>
      </c>
      <c r="AC86" s="24">
        <f>+CUY_d!$AD114</f>
        <v>1.4039633865171717</v>
      </c>
      <c r="AD86" s="24">
        <f>+CUY_d!$AM114</f>
        <v>1.370513023519556</v>
      </c>
      <c r="AE86" s="24">
        <f t="shared" si="41"/>
        <v>3.3450362997615724E-2</v>
      </c>
      <c r="AG86" s="24">
        <f>+PAT_d!$AM114</f>
        <v>1.4295466710506157</v>
      </c>
      <c r="AH86" s="24">
        <f>+PAT_d!$AD114</f>
        <v>1.44158090875609</v>
      </c>
      <c r="AI86" s="24">
        <f>+PAT_d!$AM114</f>
        <v>1.4295466710506157</v>
      </c>
      <c r="AJ86" s="24">
        <f t="shared" si="42"/>
        <v>1.2034237705474293E-2</v>
      </c>
      <c r="AK86" s="24"/>
      <c r="AL86" s="35">
        <f t="shared" si="28"/>
        <v>45200</v>
      </c>
      <c r="AM86" s="24">
        <f t="shared" ca="1" si="31"/>
        <v>2.0994622453963441E-2</v>
      </c>
      <c r="AN86" s="24">
        <f t="shared" si="32"/>
        <v>2.2126691104092266E-2</v>
      </c>
      <c r="AO86" s="24">
        <f t="shared" si="33"/>
        <v>2.2456167815988248E-2</v>
      </c>
      <c r="AP86" s="24">
        <f t="shared" si="34"/>
        <v>4.938553676562929E-2</v>
      </c>
      <c r="AQ86" s="24">
        <f t="shared" si="35"/>
        <v>3.0542929421975895E-2</v>
      </c>
      <c r="AR86" s="24">
        <f t="shared" si="36"/>
        <v>3.3450362997615724E-2</v>
      </c>
      <c r="AS86" s="24">
        <f t="shared" si="37"/>
        <v>1.2034237705474293E-2</v>
      </c>
      <c r="AU86" s="24">
        <f t="shared" si="43"/>
        <v>1.2034237705474293E-2</v>
      </c>
      <c r="AV86" s="24">
        <f t="shared" si="44"/>
        <v>4.938553676562929E-2</v>
      </c>
      <c r="AX86" s="35">
        <f t="shared" si="45"/>
        <v>45200</v>
      </c>
      <c r="AY86" s="24">
        <f t="shared" ca="1" si="46"/>
        <v>8.6703267607546319E-3</v>
      </c>
      <c r="AZ86" s="24">
        <f t="shared" si="47"/>
        <v>9.1260327705107169E-3</v>
      </c>
      <c r="BA86" s="24">
        <f t="shared" si="48"/>
        <v>9.2736547377700873E-3</v>
      </c>
      <c r="BB86" s="24">
        <f t="shared" si="49"/>
        <v>2.0458663684884693E-2</v>
      </c>
      <c r="BC86" s="24">
        <f t="shared" si="50"/>
        <v>1.2748731413049441E-2</v>
      </c>
      <c r="BD86" s="24">
        <f t="shared" si="51"/>
        <v>1.4111022662913308E-2</v>
      </c>
      <c r="BE86" s="24">
        <f t="shared" si="52"/>
        <v>4.9532852564098118E-3</v>
      </c>
      <c r="BG86" s="24">
        <f t="shared" si="53"/>
        <v>4.9532852564098118E-3</v>
      </c>
      <c r="BH86" s="24">
        <f t="shared" si="54"/>
        <v>2.0458663684884693E-2</v>
      </c>
    </row>
    <row r="87" spans="2:60" x14ac:dyDescent="0.25">
      <c r="B87" s="35">
        <f>+NAC!A88</f>
        <v>45231</v>
      </c>
      <c r="C87" s="48">
        <f ca="1">+NAC_d!DD88</f>
        <v>1.6094102073288221</v>
      </c>
      <c r="D87" s="48">
        <f ca="1">+NAC_d!CT88</f>
        <v>1.6390007046224482</v>
      </c>
      <c r="E87" s="48">
        <f ca="1">+NAC_d!DC88</f>
        <v>1.5946902132579956</v>
      </c>
      <c r="F87" s="24">
        <f t="shared" ca="1" si="29"/>
        <v>4.4310491364452531E-2</v>
      </c>
      <c r="H87" s="24">
        <f>+GBA_d!$AM115</f>
        <v>1.6006322057279108</v>
      </c>
      <c r="I87" s="24">
        <f>+GBA_d!$AD115</f>
        <v>1.6523496862621037</v>
      </c>
      <c r="J87" s="24">
        <f>+GBA_d!$AM115</f>
        <v>1.6006322057279108</v>
      </c>
      <c r="K87" s="24">
        <f t="shared" si="30"/>
        <v>5.1717480534192894E-2</v>
      </c>
      <c r="M87" s="24">
        <f>+PAM_d!$AM115</f>
        <v>1.5975893630247433</v>
      </c>
      <c r="N87" s="24">
        <f>+PAM_d!$AD115</f>
        <v>1.6435417428410966</v>
      </c>
      <c r="O87" s="24">
        <f>+PAM_d!$AM115</f>
        <v>1.5975893630247433</v>
      </c>
      <c r="P87" s="24">
        <f t="shared" si="38"/>
        <v>4.595237981635325E-2</v>
      </c>
      <c r="R87" s="24">
        <f>+NOA_d!$AM115</f>
        <v>1.5700957930675901</v>
      </c>
      <c r="S87" s="24">
        <f>+NOA_d!$AD115</f>
        <v>1.6417170273672514</v>
      </c>
      <c r="T87" s="24">
        <f>+NOA_d!$AM115</f>
        <v>1.5700957930675901</v>
      </c>
      <c r="U87" s="24">
        <f t="shared" si="39"/>
        <v>7.1621234299661385E-2</v>
      </c>
      <c r="W87" s="24">
        <f>+NEA_d!$AM115</f>
        <v>1.5697662467101678</v>
      </c>
      <c r="X87" s="24">
        <f>+NEA_d!$AD115</f>
        <v>1.6276039468690215</v>
      </c>
      <c r="Y87" s="24">
        <f>+NEA_d!$AM115</f>
        <v>1.5697662467101678</v>
      </c>
      <c r="Z87" s="24">
        <f t="shared" si="40"/>
        <v>5.78377001588537E-2</v>
      </c>
      <c r="AB87" s="24">
        <f>+CUY_d!$AM115</f>
        <v>1.5274517052822087</v>
      </c>
      <c r="AC87" s="24">
        <f>+CUY_d!$AD115</f>
        <v>1.5968132975768223</v>
      </c>
      <c r="AD87" s="24">
        <f>+CUY_d!$AM115</f>
        <v>1.5274517052822087</v>
      </c>
      <c r="AE87" s="24">
        <f t="shared" si="41"/>
        <v>6.9361592294613583E-2</v>
      </c>
      <c r="AG87" s="24">
        <f>+PAT_d!$AM115</f>
        <v>1.5888059014943496</v>
      </c>
      <c r="AH87" s="24">
        <f>+PAT_d!$AD115</f>
        <v>1.6106017239532333</v>
      </c>
      <c r="AI87" s="24">
        <f>+PAT_d!$AM115</f>
        <v>1.5888059014943496</v>
      </c>
      <c r="AJ87" s="24">
        <f t="shared" si="42"/>
        <v>2.1795822458883674E-2</v>
      </c>
      <c r="AK87" s="24"/>
      <c r="AL87" s="35">
        <f t="shared" si="28"/>
        <v>45231</v>
      </c>
      <c r="AM87" s="24">
        <f t="shared" ca="1" si="31"/>
        <v>4.4310491364452531E-2</v>
      </c>
      <c r="AN87" s="24">
        <f t="shared" si="32"/>
        <v>5.1717480534192894E-2</v>
      </c>
      <c r="AO87" s="24">
        <f t="shared" si="33"/>
        <v>4.595237981635325E-2</v>
      </c>
      <c r="AP87" s="24">
        <f t="shared" si="34"/>
        <v>7.1621234299661385E-2</v>
      </c>
      <c r="AQ87" s="24">
        <f t="shared" si="35"/>
        <v>5.78377001588537E-2</v>
      </c>
      <c r="AR87" s="24">
        <f t="shared" si="36"/>
        <v>6.9361592294613583E-2</v>
      </c>
      <c r="AS87" s="24">
        <f t="shared" si="37"/>
        <v>2.1795822458883674E-2</v>
      </c>
      <c r="AU87" s="24">
        <f t="shared" si="43"/>
        <v>2.1795822458883674E-2</v>
      </c>
      <c r="AV87" s="24">
        <f t="shared" si="44"/>
        <v>7.1621234299661385E-2</v>
      </c>
      <c r="AX87" s="35">
        <f t="shared" si="45"/>
        <v>45231</v>
      </c>
      <c r="AY87" s="24">
        <f t="shared" ca="1" si="46"/>
        <v>1.7077372527186885E-2</v>
      </c>
      <c r="AZ87" s="24">
        <f t="shared" si="47"/>
        <v>1.9886503143460521E-2</v>
      </c>
      <c r="BA87" s="24">
        <f t="shared" si="48"/>
        <v>1.7690394205666315E-2</v>
      </c>
      <c r="BB87" s="24">
        <f t="shared" si="49"/>
        <v>2.7867145844465258E-2</v>
      </c>
      <c r="BC87" s="24">
        <f t="shared" si="50"/>
        <v>2.2506988809934736E-2</v>
      </c>
      <c r="BD87" s="24">
        <f t="shared" si="51"/>
        <v>2.7443290864728409E-2</v>
      </c>
      <c r="BE87" s="24">
        <f t="shared" si="52"/>
        <v>8.4192570969892078E-3</v>
      </c>
      <c r="BG87" s="24">
        <f t="shared" si="53"/>
        <v>8.4192570969892078E-3</v>
      </c>
      <c r="BH87" s="24">
        <f t="shared" si="54"/>
        <v>2.7867145844465258E-2</v>
      </c>
    </row>
    <row r="88" spans="2:60" x14ac:dyDescent="0.25">
      <c r="B88" s="35">
        <f>+NAC!A89</f>
        <v>45261</v>
      </c>
      <c r="C88" s="48">
        <f ca="1">+NAC_d!DD89</f>
        <v>2.113533759781161</v>
      </c>
      <c r="D88" s="48">
        <f ca="1">+NAC_d!CT89</f>
        <v>2.1722593628208386</v>
      </c>
      <c r="E88" s="48">
        <f ca="1">+NAC_d!DC89</f>
        <v>2.083650948404725</v>
      </c>
      <c r="F88" s="24">
        <f t="shared" ca="1" si="29"/>
        <v>8.8608414416113668E-2</v>
      </c>
      <c r="H88" s="24">
        <f>+GBA_d!$AM116</f>
        <v>2.0852808124367312</v>
      </c>
      <c r="I88" s="24">
        <f>+GBA_d!$AD116</f>
        <v>2.1656053608436183</v>
      </c>
      <c r="J88" s="24">
        <f>+GBA_d!$AM116</f>
        <v>2.0852808124367312</v>
      </c>
      <c r="K88" s="24">
        <f t="shared" si="30"/>
        <v>8.0324548406887075E-2</v>
      </c>
      <c r="M88" s="24">
        <f>+PAM_d!$AM116</f>
        <v>2.0949625336552264</v>
      </c>
      <c r="N88" s="24">
        <f>+PAM_d!$AD116</f>
        <v>2.1640287568586065</v>
      </c>
      <c r="O88" s="24">
        <f>+PAM_d!$AM116</f>
        <v>2.0949625336552264</v>
      </c>
      <c r="P88" s="24">
        <f t="shared" si="38"/>
        <v>6.9066223203380073E-2</v>
      </c>
      <c r="R88" s="24">
        <f>+NOA_d!$AM116</f>
        <v>2.0566312402719782</v>
      </c>
      <c r="S88" s="24">
        <f>+NOA_d!$AD116</f>
        <v>2.1804015561843402</v>
      </c>
      <c r="T88" s="24">
        <f>+NOA_d!$AM116</f>
        <v>2.0566312402719782</v>
      </c>
      <c r="U88" s="24">
        <f t="shared" si="39"/>
        <v>0.12377031591236198</v>
      </c>
      <c r="W88" s="24">
        <f>+NEA_d!$AM116</f>
        <v>2.1323893612807665</v>
      </c>
      <c r="X88" s="24">
        <f>+NEA_d!$AD116</f>
        <v>2.2301335854397331</v>
      </c>
      <c r="Y88" s="24">
        <f>+NEA_d!$AM116</f>
        <v>2.1323893612807665</v>
      </c>
      <c r="Z88" s="24">
        <f t="shared" si="40"/>
        <v>9.7744224158966553E-2</v>
      </c>
      <c r="AB88" s="24">
        <f>+CUY_d!$AM116</f>
        <v>2.0174042375371437</v>
      </c>
      <c r="AC88" s="24">
        <f>+CUY_d!$AD116</f>
        <v>2.1273959258531363</v>
      </c>
      <c r="AD88" s="24">
        <f>+CUY_d!$AM116</f>
        <v>2.0174042375371437</v>
      </c>
      <c r="AE88" s="24">
        <f t="shared" si="41"/>
        <v>0.1099916883159926</v>
      </c>
      <c r="AG88" s="24">
        <f>+PAT_d!$AM116</f>
        <v>2.0688651512672891</v>
      </c>
      <c r="AH88" s="24">
        <f>+PAT_d!$AD116</f>
        <v>2.1026787724919975</v>
      </c>
      <c r="AI88" s="24">
        <f>+PAT_d!$AM116</f>
        <v>2.0688651512672891</v>
      </c>
      <c r="AJ88" s="24">
        <f t="shared" si="42"/>
        <v>3.3813621224708434E-2</v>
      </c>
      <c r="AK88" s="24"/>
      <c r="AL88" s="35">
        <f t="shared" si="28"/>
        <v>45261</v>
      </c>
      <c r="AM88" s="24">
        <f t="shared" ca="1" si="31"/>
        <v>8.8608414416113668E-2</v>
      </c>
      <c r="AN88" s="24">
        <f t="shared" si="32"/>
        <v>8.0324548406887075E-2</v>
      </c>
      <c r="AO88" s="24">
        <f t="shared" si="33"/>
        <v>6.9066223203380073E-2</v>
      </c>
      <c r="AP88" s="24">
        <f t="shared" si="34"/>
        <v>0.12377031591236198</v>
      </c>
      <c r="AQ88" s="24">
        <f t="shared" si="35"/>
        <v>9.7744224158966553E-2</v>
      </c>
      <c r="AR88" s="24">
        <f t="shared" si="36"/>
        <v>0.1099916883159926</v>
      </c>
      <c r="AS88" s="24">
        <f t="shared" si="37"/>
        <v>3.3813621224708434E-2</v>
      </c>
      <c r="AU88" s="24">
        <f t="shared" si="43"/>
        <v>3.3813621224708434E-2</v>
      </c>
      <c r="AV88" s="24">
        <f t="shared" si="44"/>
        <v>0.12377031591236198</v>
      </c>
      <c r="AX88" s="35">
        <f t="shared" si="45"/>
        <v>45261</v>
      </c>
      <c r="AY88" s="24">
        <f t="shared" ca="1" si="46"/>
        <v>2.8734904144048334E-2</v>
      </c>
      <c r="AZ88" s="24">
        <f t="shared" si="47"/>
        <v>2.603476094723689E-2</v>
      </c>
      <c r="BA88" s="24">
        <f t="shared" si="48"/>
        <v>2.2315689593118027E-2</v>
      </c>
      <c r="BB88" s="24">
        <f t="shared" si="49"/>
        <v>4.0492393809777649E-2</v>
      </c>
      <c r="BC88" s="24">
        <f t="shared" si="50"/>
        <v>3.1204366023960928E-2</v>
      </c>
      <c r="BD88" s="24">
        <f t="shared" si="51"/>
        <v>3.6452420576491784E-2</v>
      </c>
      <c r="BE88" s="24">
        <f t="shared" si="52"/>
        <v>1.1018281859255019E-2</v>
      </c>
      <c r="BG88" s="24">
        <f t="shared" si="53"/>
        <v>1.1018281859255019E-2</v>
      </c>
      <c r="BH88" s="24">
        <f t="shared" si="54"/>
        <v>4.0492393809777649E-2</v>
      </c>
    </row>
    <row r="89" spans="2:60" x14ac:dyDescent="0.25">
      <c r="B89" s="35">
        <f>+NAC!A90</f>
        <v>45292</v>
      </c>
      <c r="C89" s="48">
        <f ca="1">+NAC_d!DD90</f>
        <v>2.5436088971038746</v>
      </c>
      <c r="D89" s="48">
        <f ca="1">+NAC_d!CT90</f>
        <v>2.5979217151019367</v>
      </c>
      <c r="E89" s="48">
        <f ca="1">+NAC_d!DC90</f>
        <v>2.5196676722346818</v>
      </c>
      <c r="F89" s="24">
        <f t="shared" ca="1" si="29"/>
        <v>7.8254042867254903E-2</v>
      </c>
      <c r="H89" s="24">
        <f>+GBA_d!$AM117</f>
        <v>2.4930165313043693</v>
      </c>
      <c r="I89" s="24">
        <f>+GBA_d!$AD117</f>
        <v>2.5590083032928317</v>
      </c>
      <c r="J89" s="24">
        <f>+GBA_d!$AM117</f>
        <v>2.4930165313043693</v>
      </c>
      <c r="K89" s="24">
        <f t="shared" si="30"/>
        <v>6.59917719884624E-2</v>
      </c>
      <c r="M89" s="24">
        <f>+PAM_d!$AM117</f>
        <v>2.5500307089461569</v>
      </c>
      <c r="N89" s="24">
        <f>+PAM_d!$AD117</f>
        <v>2.6003878800642366</v>
      </c>
      <c r="O89" s="24">
        <f>+PAM_d!$AM117</f>
        <v>2.5500307089461569</v>
      </c>
      <c r="P89" s="24">
        <f t="shared" si="38"/>
        <v>5.0357171118079691E-2</v>
      </c>
      <c r="R89" s="24">
        <f>+NOA_d!$AM117</f>
        <v>2.5261669649940401</v>
      </c>
      <c r="S89" s="24">
        <f>+NOA_d!$AD117</f>
        <v>2.6256190270024038</v>
      </c>
      <c r="T89" s="24">
        <f>+NOA_d!$AM117</f>
        <v>2.5261669649940401</v>
      </c>
      <c r="U89" s="24">
        <f t="shared" si="39"/>
        <v>9.9452062008363651E-2</v>
      </c>
      <c r="W89" s="24">
        <f>+NEA_d!$AM117</f>
        <v>2.5614220069629692</v>
      </c>
      <c r="X89" s="24">
        <f>+NEA_d!$AD117</f>
        <v>2.6411669168104845</v>
      </c>
      <c r="Y89" s="24">
        <f>+NEA_d!$AM117</f>
        <v>2.5614220069629692</v>
      </c>
      <c r="Z89" s="24">
        <f t="shared" si="40"/>
        <v>7.9744909847515366E-2</v>
      </c>
      <c r="AB89" s="24">
        <f>+CUY_d!$AM117</f>
        <v>2.5101922136994386</v>
      </c>
      <c r="AC89" s="24">
        <f>+CUY_d!$AD117</f>
        <v>2.5732493236380631</v>
      </c>
      <c r="AD89" s="24">
        <f>+CUY_d!$AM117</f>
        <v>2.5101922136994386</v>
      </c>
      <c r="AE89" s="24">
        <f t="shared" si="41"/>
        <v>6.3057109938624567E-2</v>
      </c>
      <c r="AG89" s="24">
        <f>+PAT_d!$AM117</f>
        <v>2.5912263737521486</v>
      </c>
      <c r="AH89" s="24">
        <f>+PAT_d!$AD117</f>
        <v>2.6457468651139839</v>
      </c>
      <c r="AI89" s="24">
        <f>+PAT_d!$AM117</f>
        <v>2.5912263737521486</v>
      </c>
      <c r="AJ89" s="24">
        <f t="shared" si="42"/>
        <v>5.4520491361835344E-2</v>
      </c>
      <c r="AK89" s="24"/>
      <c r="AL89" s="35">
        <f t="shared" si="28"/>
        <v>45292</v>
      </c>
      <c r="AM89" s="24">
        <f t="shared" ca="1" si="31"/>
        <v>7.8254042867254903E-2</v>
      </c>
      <c r="AN89" s="24">
        <f t="shared" si="32"/>
        <v>6.59917719884624E-2</v>
      </c>
      <c r="AO89" s="24">
        <f t="shared" si="33"/>
        <v>5.0357171118079691E-2</v>
      </c>
      <c r="AP89" s="24">
        <f t="shared" si="34"/>
        <v>9.9452062008363651E-2</v>
      </c>
      <c r="AQ89" s="24">
        <f t="shared" si="35"/>
        <v>7.9744909847515366E-2</v>
      </c>
      <c r="AR89" s="24">
        <f t="shared" si="36"/>
        <v>6.3057109938624567E-2</v>
      </c>
      <c r="AS89" s="24">
        <f t="shared" si="37"/>
        <v>5.4520491361835344E-2</v>
      </c>
      <c r="AU89" s="24">
        <f t="shared" si="43"/>
        <v>5.0357171118079691E-2</v>
      </c>
      <c r="AV89" s="24">
        <f t="shared" si="44"/>
        <v>9.9452062008363651E-2</v>
      </c>
      <c r="AX89" s="35">
        <f t="shared" si="45"/>
        <v>45292</v>
      </c>
      <c r="AY89" s="24">
        <f t="shared" ca="1" si="46"/>
        <v>2.2233361258669815E-2</v>
      </c>
      <c r="AZ89" s="24">
        <f t="shared" si="47"/>
        <v>1.8892487738619401E-2</v>
      </c>
      <c r="BA89" s="24">
        <f t="shared" si="48"/>
        <v>1.4184995918818055E-2</v>
      </c>
      <c r="BB89" s="24">
        <f t="shared" si="49"/>
        <v>2.8204013875597012E-2</v>
      </c>
      <c r="BC89" s="24">
        <f t="shared" si="50"/>
        <v>2.2391311586103857E-2</v>
      </c>
      <c r="BD89" s="24">
        <f t="shared" si="51"/>
        <v>1.7964004846380721E-2</v>
      </c>
      <c r="BE89" s="24">
        <f t="shared" si="52"/>
        <v>1.5181580242426218E-2</v>
      </c>
      <c r="BG89" s="24">
        <f t="shared" si="53"/>
        <v>1.4184995918818055E-2</v>
      </c>
      <c r="BH89" s="24">
        <f t="shared" si="54"/>
        <v>2.8204013875597012E-2</v>
      </c>
    </row>
    <row r="90" spans="2:60" x14ac:dyDescent="0.25">
      <c r="B90" s="35">
        <f>+NAC!A91</f>
        <v>45323</v>
      </c>
      <c r="C90" s="48">
        <f ca="1">+NAC_d!DD91</f>
        <v>2.7625427702000351</v>
      </c>
      <c r="D90" s="48">
        <f ca="1">+NAC_d!CT91</f>
        <v>2.765889857523026</v>
      </c>
      <c r="E90" s="48">
        <f ca="1">+NAC_d!DC91</f>
        <v>2.7647305660229944</v>
      </c>
      <c r="F90" s="24">
        <f t="shared" ca="1" si="29"/>
        <v>1.1592915000315784E-3</v>
      </c>
      <c r="H90" s="24">
        <f>+GBA_d!$AM118</f>
        <v>2.7708843345636578</v>
      </c>
      <c r="I90" s="24">
        <f>+GBA_d!$AD118</f>
        <v>2.794010983949518</v>
      </c>
      <c r="J90" s="24">
        <f>+GBA_d!$AM118</f>
        <v>2.7708843345636578</v>
      </c>
      <c r="K90" s="24">
        <f t="shared" si="30"/>
        <v>2.3126649385860176E-2</v>
      </c>
      <c r="M90" s="24">
        <f>+PAM_d!$AM118</f>
        <v>2.7499286464921493</v>
      </c>
      <c r="N90" s="24">
        <f>+PAM_d!$AD118</f>
        <v>2.7649933530563473</v>
      </c>
      <c r="O90" s="24">
        <f>+PAM_d!$AM118</f>
        <v>2.7499286464921493</v>
      </c>
      <c r="P90" s="24">
        <f t="shared" si="38"/>
        <v>1.5064706564198005E-2</v>
      </c>
      <c r="R90" s="24">
        <f>+NOA_d!$AM118</f>
        <v>2.7281345618944424</v>
      </c>
      <c r="S90" s="24">
        <f>+NOA_d!$AD118</f>
        <v>2.7387683891729253</v>
      </c>
      <c r="T90" s="24">
        <f>+NOA_d!$AM118</f>
        <v>2.7281345618944424</v>
      </c>
      <c r="U90" s="24">
        <f t="shared" si="39"/>
        <v>1.0633827278482944E-2</v>
      </c>
      <c r="W90" s="24">
        <f>+NEA_d!$AM118</f>
        <v>2.6891647816673796</v>
      </c>
      <c r="X90" s="24">
        <f>+NEA_d!$AD118</f>
        <v>2.7253447864974287</v>
      </c>
      <c r="Y90" s="24">
        <f>+NEA_d!$AM118</f>
        <v>2.6891647816673796</v>
      </c>
      <c r="Z90" s="24">
        <f t="shared" si="40"/>
        <v>3.6180004830049128E-2</v>
      </c>
      <c r="AB90" s="24">
        <f>+CUY_d!$AM118</f>
        <v>2.7662597319518629</v>
      </c>
      <c r="AC90" s="24">
        <f>+CUY_d!$AD118</f>
        <v>2.7727501787989843</v>
      </c>
      <c r="AD90" s="24">
        <f>+CUY_d!$AM118</f>
        <v>2.7662597319518629</v>
      </c>
      <c r="AE90" s="24">
        <f t="shared" si="41"/>
        <v>6.4904468471214116E-3</v>
      </c>
      <c r="AG90" s="24">
        <f>+PAT_d!$AM118</f>
        <v>2.7976074729766141</v>
      </c>
      <c r="AH90" s="24">
        <f>+PAT_d!$AD118</f>
        <v>2.8282233510569394</v>
      </c>
      <c r="AI90" s="24">
        <f>+PAT_d!$AM118</f>
        <v>2.7976074729766141</v>
      </c>
      <c r="AJ90" s="24">
        <f t="shared" si="42"/>
        <v>3.0615878080325398E-2</v>
      </c>
      <c r="AK90" s="24"/>
      <c r="AL90" s="35">
        <f t="shared" si="28"/>
        <v>45323</v>
      </c>
      <c r="AM90" s="24">
        <f t="shared" ca="1" si="31"/>
        <v>1.1592915000315784E-3</v>
      </c>
      <c r="AN90" s="24">
        <f t="shared" si="32"/>
        <v>2.3126649385860176E-2</v>
      </c>
      <c r="AO90" s="24">
        <f t="shared" si="33"/>
        <v>1.5064706564198005E-2</v>
      </c>
      <c r="AP90" s="24">
        <f t="shared" si="34"/>
        <v>1.0633827278482944E-2</v>
      </c>
      <c r="AQ90" s="24">
        <f t="shared" si="35"/>
        <v>3.6180004830049128E-2</v>
      </c>
      <c r="AR90" s="24">
        <f t="shared" si="36"/>
        <v>6.4904468471214116E-3</v>
      </c>
      <c r="AS90" s="24">
        <f t="shared" si="37"/>
        <v>3.0615878080325398E-2</v>
      </c>
      <c r="AU90" s="24">
        <f t="shared" si="43"/>
        <v>6.4904468471214116E-3</v>
      </c>
      <c r="AV90" s="24">
        <f t="shared" si="44"/>
        <v>3.6180004830049128E-2</v>
      </c>
      <c r="AX90" s="35">
        <f t="shared" si="45"/>
        <v>45323</v>
      </c>
      <c r="AY90" s="24">
        <f t="shared" ca="1" si="46"/>
        <v>3.0793478569068888E-4</v>
      </c>
      <c r="AZ90" s="24">
        <f t="shared" si="47"/>
        <v>6.1329511419596638E-3</v>
      </c>
      <c r="BA90" s="24">
        <f t="shared" si="48"/>
        <v>4.0173315239717677E-3</v>
      </c>
      <c r="BB90" s="24">
        <f t="shared" si="49"/>
        <v>2.8523185260458384E-3</v>
      </c>
      <c r="BC90" s="24">
        <f t="shared" si="50"/>
        <v>9.8070991596359569E-3</v>
      </c>
      <c r="BD90" s="24">
        <f t="shared" si="51"/>
        <v>1.7233136610463884E-3</v>
      </c>
      <c r="BE90" s="24">
        <f t="shared" si="52"/>
        <v>8.0618858842533836E-3</v>
      </c>
      <c r="BG90" s="24">
        <f t="shared" si="53"/>
        <v>1.7233136610463884E-3</v>
      </c>
      <c r="BH90" s="24">
        <f t="shared" si="54"/>
        <v>9.8070991596359569E-3</v>
      </c>
    </row>
    <row r="91" spans="2:60" x14ac:dyDescent="0.25">
      <c r="B91" s="35">
        <f>+NAC!A92</f>
        <v>45352</v>
      </c>
      <c r="C91" s="48">
        <f ca="1">+NAC_d!DD92</f>
        <v>2.8789052444168335</v>
      </c>
      <c r="D91" s="48">
        <f ca="1">+NAC_d!CT92</f>
        <v>2.8584990430481581</v>
      </c>
      <c r="E91" s="48">
        <f ca="1">+NAC_d!DC92</f>
        <v>2.8906143335778207</v>
      </c>
      <c r="F91" s="24">
        <f t="shared" ca="1" si="29"/>
        <v>-3.2115290529662666E-2</v>
      </c>
      <c r="H91" s="24">
        <f>+GBA_d!$AM119</f>
        <v>2.9006391448162523</v>
      </c>
      <c r="I91" s="24">
        <f>+GBA_d!$AD119</f>
        <v>2.9076077393989772</v>
      </c>
      <c r="J91" s="24">
        <f>+GBA_d!$AM119</f>
        <v>2.9006391448162523</v>
      </c>
      <c r="K91" s="24">
        <f t="shared" si="30"/>
        <v>6.9685945827249185E-3</v>
      </c>
      <c r="M91" s="24">
        <f>+PAM_d!$AM119</f>
        <v>2.8817107108209741</v>
      </c>
      <c r="N91" s="24">
        <f>+PAM_d!$AD119</f>
        <v>2.8606882704235774</v>
      </c>
      <c r="O91" s="24">
        <f>+PAM_d!$AM119</f>
        <v>2.8817107108209741</v>
      </c>
      <c r="P91" s="24">
        <f t="shared" si="38"/>
        <v>-2.1022440397396647E-2</v>
      </c>
      <c r="R91" s="24">
        <f>+NOA_d!$AM119</f>
        <v>2.7923538495111004</v>
      </c>
      <c r="S91" s="24">
        <f>+NOA_d!$AD119</f>
        <v>2.7759418168992469</v>
      </c>
      <c r="T91" s="24">
        <f>+NOA_d!$AM119</f>
        <v>2.7923538495111004</v>
      </c>
      <c r="U91" s="24">
        <f t="shared" si="39"/>
        <v>-1.6412032611853533E-2</v>
      </c>
      <c r="W91" s="24">
        <f>+NEA_d!$AM119</f>
        <v>2.8837961711308515</v>
      </c>
      <c r="X91" s="24">
        <f>+NEA_d!$AD119</f>
        <v>2.851951964592577</v>
      </c>
      <c r="Y91" s="24">
        <f>+NEA_d!$AM119</f>
        <v>2.8837961711308515</v>
      </c>
      <c r="Z91" s="24">
        <f t="shared" si="40"/>
        <v>-3.1844206538274467E-2</v>
      </c>
      <c r="AB91" s="24">
        <f>+CUY_d!$AM119</f>
        <v>2.8290217583714856</v>
      </c>
      <c r="AC91" s="24">
        <f>+CUY_d!$AD119</f>
        <v>2.8154390163548393</v>
      </c>
      <c r="AD91" s="24">
        <f>+CUY_d!$AM119</f>
        <v>2.8290217583714856</v>
      </c>
      <c r="AE91" s="24">
        <f t="shared" si="41"/>
        <v>-1.3582742016646332E-2</v>
      </c>
      <c r="AG91" s="24">
        <f>+PAT_d!$AM119</f>
        <v>2.9216788229258022</v>
      </c>
      <c r="AH91" s="24">
        <f>+PAT_d!$AD119</f>
        <v>2.945046893615872</v>
      </c>
      <c r="AI91" s="24">
        <f>+PAT_d!$AM119</f>
        <v>2.9216788229258022</v>
      </c>
      <c r="AJ91" s="24">
        <f t="shared" si="42"/>
        <v>2.3368070690069853E-2</v>
      </c>
      <c r="AK91" s="24"/>
      <c r="AL91" s="35">
        <f t="shared" si="28"/>
        <v>45352</v>
      </c>
      <c r="AM91" s="24">
        <f t="shared" ca="1" si="31"/>
        <v>-3.2115290529662666E-2</v>
      </c>
      <c r="AN91" s="24">
        <f t="shared" si="32"/>
        <v>6.9685945827249185E-3</v>
      </c>
      <c r="AO91" s="24">
        <f t="shared" si="33"/>
        <v>-2.1022440397396647E-2</v>
      </c>
      <c r="AP91" s="24">
        <f t="shared" si="34"/>
        <v>-1.6412032611853533E-2</v>
      </c>
      <c r="AQ91" s="24">
        <f t="shared" si="35"/>
        <v>-3.1844206538274467E-2</v>
      </c>
      <c r="AR91" s="24">
        <f t="shared" si="36"/>
        <v>-1.3582742016646332E-2</v>
      </c>
      <c r="AS91" s="24">
        <f t="shared" si="37"/>
        <v>2.3368070690069853E-2</v>
      </c>
      <c r="AU91" s="24">
        <f t="shared" si="43"/>
        <v>-3.1844206538274467E-2</v>
      </c>
      <c r="AV91" s="24">
        <f t="shared" si="44"/>
        <v>2.3368070690069853E-2</v>
      </c>
      <c r="AX91" s="35">
        <f t="shared" si="45"/>
        <v>45352</v>
      </c>
      <c r="AY91" s="24">
        <f t="shared" ca="1" si="46"/>
        <v>-8.2545551360597713E-3</v>
      </c>
      <c r="AZ91" s="24">
        <f t="shared" si="47"/>
        <v>1.7865263419678534E-3</v>
      </c>
      <c r="BA91" s="24">
        <f t="shared" si="48"/>
        <v>-5.4157669036986045E-3</v>
      </c>
      <c r="BB91" s="24">
        <f t="shared" si="49"/>
        <v>-4.3276638370570719E-3</v>
      </c>
      <c r="BC91" s="24">
        <f t="shared" si="50"/>
        <v>-8.1992476265824177E-3</v>
      </c>
      <c r="BD91" s="24">
        <f t="shared" si="51"/>
        <v>-3.5473138764359202E-3</v>
      </c>
      <c r="BE91" s="24">
        <f t="shared" si="52"/>
        <v>5.9586905876793939E-3</v>
      </c>
      <c r="BG91" s="24">
        <f t="shared" si="53"/>
        <v>-8.1992476265824177E-3</v>
      </c>
      <c r="BH91" s="24">
        <f t="shared" si="54"/>
        <v>5.9586905876793939E-3</v>
      </c>
    </row>
    <row r="92" spans="2:60" x14ac:dyDescent="0.25">
      <c r="B92" s="35">
        <f>+NAC!A93</f>
        <v>45383</v>
      </c>
      <c r="C92" s="48">
        <f ca="1">+NAC_d!DD93</f>
        <v>2.8949414629848804</v>
      </c>
      <c r="D92" s="48">
        <f ca="1">+NAC_d!CT93</f>
        <v>2.8490742090395158</v>
      </c>
      <c r="E92" s="48">
        <f ca="1">+NAC_d!DC93</f>
        <v>2.9205672136578036</v>
      </c>
      <c r="F92" s="24">
        <f t="shared" ca="1" si="29"/>
        <v>-7.1493004618287781E-2</v>
      </c>
      <c r="H92" s="24">
        <f>+GBA_d!$AM120</f>
        <v>2.9311562156351632</v>
      </c>
      <c r="I92" s="24">
        <f>+GBA_d!$AD120</f>
        <v>2.9039564405780136</v>
      </c>
      <c r="J92" s="24">
        <f>+GBA_d!$AM120</f>
        <v>2.9311562156351632</v>
      </c>
      <c r="K92" s="24">
        <f t="shared" si="30"/>
        <v>-2.7199775057149544E-2</v>
      </c>
      <c r="M92" s="24">
        <f>+PAM_d!$AM120</f>
        <v>2.9046682683325913</v>
      </c>
      <c r="N92" s="24">
        <f>+PAM_d!$AD120</f>
        <v>2.843420147755773</v>
      </c>
      <c r="O92" s="24">
        <f>+PAM_d!$AM120</f>
        <v>2.9046682683325913</v>
      </c>
      <c r="P92" s="24">
        <f t="shared" si="38"/>
        <v>-6.1248120576818277E-2</v>
      </c>
      <c r="R92" s="24">
        <f>+NOA_d!$AM120</f>
        <v>2.8601418465823185</v>
      </c>
      <c r="S92" s="24">
        <f>+NOA_d!$AD120</f>
        <v>2.8182188681178806</v>
      </c>
      <c r="T92" s="24">
        <f>+NOA_d!$AM120</f>
        <v>2.8601418465823185</v>
      </c>
      <c r="U92" s="24">
        <f t="shared" si="39"/>
        <v>-4.1922978464437932E-2</v>
      </c>
      <c r="W92" s="24">
        <f>+NEA_d!$AM120</f>
        <v>2.8080444711496932</v>
      </c>
      <c r="X92" s="24">
        <f>+NEA_d!$AD120</f>
        <v>2.7666187599206618</v>
      </c>
      <c r="Y92" s="24">
        <f>+NEA_d!$AM120</f>
        <v>2.8080444711496932</v>
      </c>
      <c r="Z92" s="24">
        <f t="shared" si="40"/>
        <v>-4.1425711229031492E-2</v>
      </c>
      <c r="AB92" s="24">
        <f>+CUY_d!$AM120</f>
        <v>2.8754124634409464</v>
      </c>
      <c r="AC92" s="24">
        <f>+CUY_d!$AD120</f>
        <v>2.8290809212526078</v>
      </c>
      <c r="AD92" s="24">
        <f>+CUY_d!$AM120</f>
        <v>2.8754124634409464</v>
      </c>
      <c r="AE92" s="24">
        <f t="shared" si="41"/>
        <v>-4.633154218833857E-2</v>
      </c>
      <c r="AG92" s="24">
        <f>+PAT_d!$AM120</f>
        <v>2.9627528563355354</v>
      </c>
      <c r="AH92" s="24">
        <f>+PAT_d!$AD120</f>
        <v>2.9697271865765802</v>
      </c>
      <c r="AI92" s="24">
        <f>+PAT_d!$AM120</f>
        <v>2.9627528563355354</v>
      </c>
      <c r="AJ92" s="24">
        <f t="shared" si="42"/>
        <v>6.9743302410447683E-3</v>
      </c>
      <c r="AK92" s="24"/>
      <c r="AL92" s="35">
        <f t="shared" si="28"/>
        <v>45383</v>
      </c>
      <c r="AM92" s="24">
        <f t="shared" ca="1" si="31"/>
        <v>-7.1493004618287781E-2</v>
      </c>
      <c r="AN92" s="24">
        <f t="shared" si="32"/>
        <v>-2.7199775057149544E-2</v>
      </c>
      <c r="AO92" s="24">
        <f t="shared" si="33"/>
        <v>-6.1248120576818277E-2</v>
      </c>
      <c r="AP92" s="24">
        <f t="shared" si="34"/>
        <v>-4.1922978464437932E-2</v>
      </c>
      <c r="AQ92" s="24">
        <f t="shared" si="35"/>
        <v>-4.1425711229031492E-2</v>
      </c>
      <c r="AR92" s="24">
        <f t="shared" si="36"/>
        <v>-4.633154218833857E-2</v>
      </c>
      <c r="AS92" s="24">
        <f t="shared" si="37"/>
        <v>6.9743302410447683E-3</v>
      </c>
      <c r="AU92" s="24">
        <f t="shared" si="43"/>
        <v>-6.1248120576818277E-2</v>
      </c>
      <c r="AV92" s="24">
        <f t="shared" si="44"/>
        <v>6.9743302410447683E-3</v>
      </c>
      <c r="AX92" s="35">
        <f t="shared" si="45"/>
        <v>45383</v>
      </c>
      <c r="AY92" s="24">
        <f t="shared" ca="1" si="46"/>
        <v>-1.8235372771886804E-2</v>
      </c>
      <c r="AZ92" s="24">
        <f t="shared" si="47"/>
        <v>-6.9190267608724154E-3</v>
      </c>
      <c r="BA92" s="24">
        <f t="shared" si="48"/>
        <v>-1.5685870442195826E-2</v>
      </c>
      <c r="BB92" s="24">
        <f t="shared" si="49"/>
        <v>-1.08604761510398E-2</v>
      </c>
      <c r="BC92" s="24">
        <f t="shared" si="50"/>
        <v>-1.0878473595274163E-2</v>
      </c>
      <c r="BD92" s="24">
        <f t="shared" si="51"/>
        <v>-1.1955254473017041E-2</v>
      </c>
      <c r="BE92" s="24">
        <f t="shared" si="52"/>
        <v>1.7599710337459218E-3</v>
      </c>
      <c r="BG92" s="24">
        <f t="shared" si="53"/>
        <v>-1.5685870442195826E-2</v>
      </c>
      <c r="BH92" s="24">
        <f t="shared" si="54"/>
        <v>1.7599710337459218E-3</v>
      </c>
    </row>
    <row r="93" spans="2:60" x14ac:dyDescent="0.25">
      <c r="B93" s="35">
        <f>+NAC!A94</f>
        <v>45413</v>
      </c>
      <c r="C93" s="48">
        <f ca="1">+NAC_d!DD94</f>
        <v>2.7666182220944493</v>
      </c>
      <c r="D93" s="48">
        <f ca="1">+NAC_d!CT94</f>
        <v>2.7371576639401241</v>
      </c>
      <c r="E93" s="48">
        <f ca="1">+NAC_d!DC94</f>
        <v>2.7759100674600408</v>
      </c>
      <c r="F93" s="24">
        <f t="shared" ca="1" si="29"/>
        <v>-3.8752403519916712E-2</v>
      </c>
      <c r="H93" s="24">
        <f>+GBA_d!$AM121</f>
        <v>2.7826509600626568</v>
      </c>
      <c r="I93" s="24">
        <f>+GBA_d!$AD121</f>
        <v>2.7997457246266593</v>
      </c>
      <c r="J93" s="24">
        <f>+GBA_d!$AM121</f>
        <v>2.7826509600626568</v>
      </c>
      <c r="K93" s="24">
        <f t="shared" si="30"/>
        <v>1.7094764564002496E-2</v>
      </c>
      <c r="M93" s="24">
        <f>+PAM_d!$AM121</f>
        <v>2.7512702275606244</v>
      </c>
      <c r="N93" s="24">
        <f>+PAM_d!$AD121</f>
        <v>2.737725117728762</v>
      </c>
      <c r="O93" s="24">
        <f>+PAM_d!$AM121</f>
        <v>2.7512702275606244</v>
      </c>
      <c r="P93" s="24">
        <f t="shared" si="38"/>
        <v>-1.3545109831862412E-2</v>
      </c>
      <c r="R93" s="24">
        <f>+NOA_d!$AM121</f>
        <v>2.7211777804964252</v>
      </c>
      <c r="S93" s="24">
        <f>+NOA_d!$AD121</f>
        <v>2.6882163411794076</v>
      </c>
      <c r="T93" s="24">
        <f>+NOA_d!$AM121</f>
        <v>2.7211777804964252</v>
      </c>
      <c r="U93" s="24">
        <f t="shared" si="39"/>
        <v>-3.2961439317017671E-2</v>
      </c>
      <c r="W93" s="24">
        <f>+NEA_d!$AM121</f>
        <v>2.6810156652267771</v>
      </c>
      <c r="X93" s="24">
        <f>+NEA_d!$AD121</f>
        <v>2.646171810545169</v>
      </c>
      <c r="Y93" s="24">
        <f>+NEA_d!$AM121</f>
        <v>2.6810156652267771</v>
      </c>
      <c r="Z93" s="24">
        <f t="shared" si="40"/>
        <v>-3.4843854681608111E-2</v>
      </c>
      <c r="AB93" s="24">
        <f>+CUY_d!$AM121</f>
        <v>2.7669656434193177</v>
      </c>
      <c r="AC93" s="24">
        <f>+CUY_d!$AD121</f>
        <v>2.716680623205816</v>
      </c>
      <c r="AD93" s="24">
        <f>+CUY_d!$AM121</f>
        <v>2.7669656434193177</v>
      </c>
      <c r="AE93" s="24">
        <f t="shared" si="41"/>
        <v>-5.0285020213501674E-2</v>
      </c>
      <c r="AG93" s="24">
        <f>+PAT_d!$AM121</f>
        <v>2.8529730094169725</v>
      </c>
      <c r="AH93" s="24">
        <f>+PAT_d!$AD121</f>
        <v>2.8644288113249941</v>
      </c>
      <c r="AI93" s="24">
        <f>+PAT_d!$AM121</f>
        <v>2.8529730094169725</v>
      </c>
      <c r="AJ93" s="24">
        <f t="shared" si="42"/>
        <v>1.1455801908021535E-2</v>
      </c>
      <c r="AK93" s="24"/>
      <c r="AL93" s="35">
        <f t="shared" si="28"/>
        <v>45413</v>
      </c>
      <c r="AM93" s="24">
        <f t="shared" ca="1" si="31"/>
        <v>-3.8752403519916712E-2</v>
      </c>
      <c r="AN93" s="24">
        <f t="shared" si="32"/>
        <v>1.7094764564002496E-2</v>
      </c>
      <c r="AO93" s="24">
        <f t="shared" si="33"/>
        <v>-1.3545109831862412E-2</v>
      </c>
      <c r="AP93" s="24">
        <f t="shared" si="34"/>
        <v>-3.2961439317017671E-2</v>
      </c>
      <c r="AQ93" s="24">
        <f t="shared" si="35"/>
        <v>-3.4843854681608111E-2</v>
      </c>
      <c r="AR93" s="24">
        <f t="shared" si="36"/>
        <v>-5.0285020213501674E-2</v>
      </c>
      <c r="AS93" s="24">
        <f t="shared" si="37"/>
        <v>1.1455801908021535E-2</v>
      </c>
      <c r="AU93" s="24">
        <f t="shared" si="43"/>
        <v>-5.0285020213501674E-2</v>
      </c>
      <c r="AV93" s="24">
        <f t="shared" si="44"/>
        <v>1.7094764564002496E-2</v>
      </c>
      <c r="AX93" s="35">
        <f t="shared" si="45"/>
        <v>45413</v>
      </c>
      <c r="AY93" s="24">
        <f t="shared" ca="1" si="46"/>
        <v>-1.0263063162938235E-2</v>
      </c>
      <c r="AZ93" s="24">
        <f t="shared" si="47"/>
        <v>4.5192550791732788E-3</v>
      </c>
      <c r="BA93" s="24">
        <f t="shared" si="48"/>
        <v>-3.6108062096796845E-3</v>
      </c>
      <c r="BB93" s="24">
        <f t="shared" si="49"/>
        <v>-8.8577975203916193E-3</v>
      </c>
      <c r="BC93" s="24">
        <f t="shared" si="50"/>
        <v>-9.465826242133546E-3</v>
      </c>
      <c r="BD93" s="24">
        <f t="shared" si="51"/>
        <v>-1.3348945802398537E-2</v>
      </c>
      <c r="BE93" s="24">
        <f t="shared" si="52"/>
        <v>2.9732369990713714E-3</v>
      </c>
      <c r="BG93" s="24">
        <f t="shared" si="53"/>
        <v>-1.3348945802398537E-2</v>
      </c>
      <c r="BH93" s="24">
        <f t="shared" si="54"/>
        <v>4.5192550791732788E-3</v>
      </c>
    </row>
    <row r="94" spans="2:60" x14ac:dyDescent="0.25">
      <c r="B94" s="35">
        <f>+NAC!A95</f>
        <v>45444</v>
      </c>
      <c r="C94" s="48">
        <f ca="1">+NAC_d!DD95</f>
        <v>2.7170016925351703</v>
      </c>
      <c r="D94" s="48">
        <f ca="1">+NAC_d!CT95</f>
        <v>2.6913212829711846</v>
      </c>
      <c r="E94" s="48">
        <f ca="1">+NAC_d!DC95</f>
        <v>2.7198553412584272</v>
      </c>
      <c r="F94" s="24">
        <f t="shared" ca="1" si="29"/>
        <v>-2.8534058287242647E-2</v>
      </c>
      <c r="H94" s="24">
        <f>+GBA_d!$AM122</f>
        <v>2.7239294525708022</v>
      </c>
      <c r="I94" s="24">
        <f>+GBA_d!$AD122</f>
        <v>2.7511867776775762</v>
      </c>
      <c r="J94" s="24">
        <f>+GBA_d!$AM122</f>
        <v>2.7239294525708022</v>
      </c>
      <c r="K94" s="24">
        <f t="shared" si="30"/>
        <v>2.7257325106774033E-2</v>
      </c>
      <c r="M94" s="24">
        <f>+PAM_d!$AM122</f>
        <v>2.7020282519905163</v>
      </c>
      <c r="N94" s="24">
        <f>+PAM_d!$AD122</f>
        <v>2.7094999983061125</v>
      </c>
      <c r="O94" s="24">
        <f>+PAM_d!$AM122</f>
        <v>2.7020282519905163</v>
      </c>
      <c r="P94" s="24">
        <f t="shared" si="38"/>
        <v>7.4717463155962172E-3</v>
      </c>
      <c r="R94" s="24">
        <f>+NOA_d!$AM122</f>
        <v>2.6601469774137576</v>
      </c>
      <c r="S94" s="24">
        <f>+NOA_d!$AD122</f>
        <v>2.6241429339193698</v>
      </c>
      <c r="T94" s="24">
        <f>+NOA_d!$AM122</f>
        <v>2.6601469774137576</v>
      </c>
      <c r="U94" s="24">
        <f t="shared" si="39"/>
        <v>-3.6004043494387794E-2</v>
      </c>
      <c r="W94" s="24">
        <f>+NEA_d!$AM122</f>
        <v>2.6095213107809179</v>
      </c>
      <c r="X94" s="24">
        <f>+NEA_d!$AD122</f>
        <v>2.5736086590296612</v>
      </c>
      <c r="Y94" s="24">
        <f>+NEA_d!$AM122</f>
        <v>2.6095213107809179</v>
      </c>
      <c r="Z94" s="24">
        <f t="shared" si="40"/>
        <v>-3.5912651751256686E-2</v>
      </c>
      <c r="AB94" s="24">
        <f>+CUY_d!$AM122</f>
        <v>2.7418972608897505</v>
      </c>
      <c r="AC94" s="24">
        <f>+CUY_d!$AD122</f>
        <v>2.7178697799040292</v>
      </c>
      <c r="AD94" s="24">
        <f>+CUY_d!$AM122</f>
        <v>2.7418972608897505</v>
      </c>
      <c r="AE94" s="24">
        <f t="shared" si="41"/>
        <v>-2.4027480985721272E-2</v>
      </c>
      <c r="AG94" s="24">
        <f>+PAT_d!$AM122</f>
        <v>2.7818610269148576</v>
      </c>
      <c r="AH94" s="24">
        <f>+PAT_d!$AD122</f>
        <v>2.8054859509957906</v>
      </c>
      <c r="AI94" s="24">
        <f>+PAT_d!$AM122</f>
        <v>2.7818610269148576</v>
      </c>
      <c r="AJ94" s="24">
        <f t="shared" si="42"/>
        <v>2.3624924080932974E-2</v>
      </c>
      <c r="AK94" s="24"/>
      <c r="AL94" s="35">
        <f t="shared" si="28"/>
        <v>45444</v>
      </c>
      <c r="AM94" s="24">
        <f t="shared" ca="1" si="31"/>
        <v>-2.8534058287242647E-2</v>
      </c>
      <c r="AN94" s="24">
        <f t="shared" si="32"/>
        <v>2.7257325106774033E-2</v>
      </c>
      <c r="AO94" s="24">
        <f t="shared" si="33"/>
        <v>7.4717463155962172E-3</v>
      </c>
      <c r="AP94" s="24">
        <f t="shared" si="34"/>
        <v>-3.6004043494387794E-2</v>
      </c>
      <c r="AQ94" s="24">
        <f t="shared" si="35"/>
        <v>-3.5912651751256686E-2</v>
      </c>
      <c r="AR94" s="24">
        <f t="shared" si="36"/>
        <v>-2.4027480985721272E-2</v>
      </c>
      <c r="AS94" s="24">
        <f t="shared" si="37"/>
        <v>2.3624924080932974E-2</v>
      </c>
      <c r="AU94" s="24">
        <f t="shared" si="43"/>
        <v>-3.6004043494387794E-2</v>
      </c>
      <c r="AV94" s="24">
        <f t="shared" si="44"/>
        <v>2.7257325106774033E-2</v>
      </c>
      <c r="AX94" s="35">
        <f t="shared" si="45"/>
        <v>45444</v>
      </c>
      <c r="AY94" s="24">
        <f t="shared" ca="1" si="46"/>
        <v>-7.6707440665124693E-3</v>
      </c>
      <c r="AZ94" s="24">
        <f t="shared" si="47"/>
        <v>7.3195063048139275E-3</v>
      </c>
      <c r="BA94" s="24">
        <f t="shared" si="48"/>
        <v>2.0182845205405364E-3</v>
      </c>
      <c r="BB94" s="24">
        <f t="shared" si="49"/>
        <v>-9.8367753307623262E-3</v>
      </c>
      <c r="BC94" s="24">
        <f t="shared" si="50"/>
        <v>-9.9494222804538124E-3</v>
      </c>
      <c r="BD94" s="24">
        <f t="shared" si="51"/>
        <v>-6.4212027510365255E-3</v>
      </c>
      <c r="BE94" s="24">
        <f t="shared" si="52"/>
        <v>6.2469043449240313E-3</v>
      </c>
      <c r="BG94" s="24">
        <f t="shared" si="53"/>
        <v>-9.9494222804538124E-3</v>
      </c>
      <c r="BH94" s="24">
        <f t="shared" si="54"/>
        <v>7.3195063048139275E-3</v>
      </c>
    </row>
    <row r="95" spans="2:60" x14ac:dyDescent="0.25">
      <c r="B95" s="35">
        <f>+NAC!A96</f>
        <v>45474</v>
      </c>
      <c r="C95" s="48">
        <f ca="1">+NAC_d!DD96</f>
        <v>2.6358332672386098</v>
      </c>
      <c r="D95" s="48">
        <f ca="1">+NAC_d!CT96</f>
        <v>2.6132342061384741</v>
      </c>
      <c r="E95" s="48">
        <f ca="1">+NAC_d!DC96</f>
        <v>2.6369111071011573</v>
      </c>
      <c r="F95" s="24">
        <f t="shared" ref="F95:F107" ca="1" si="55">+D95-E95</f>
        <v>-2.3676900962683156E-2</v>
      </c>
      <c r="H95" s="24">
        <f>+GBA_d!$AM123</f>
        <v>2.6479706044850668</v>
      </c>
      <c r="I95" s="24">
        <f>+GBA_d!$AD123</f>
        <v>2.6762572252884742</v>
      </c>
      <c r="J95" s="24">
        <f>+GBA_d!$AM123</f>
        <v>2.6479706044850668</v>
      </c>
      <c r="K95" s="24">
        <f t="shared" ref="K95:K107" si="56">+I95-J95</f>
        <v>2.8286620803407381E-2</v>
      </c>
      <c r="M95" s="24">
        <f>+PAM_d!$AM123</f>
        <v>2.6131007475589985</v>
      </c>
      <c r="N95" s="24">
        <f>+PAM_d!$AD123</f>
        <v>2.6240244600499811</v>
      </c>
      <c r="O95" s="24">
        <f>+PAM_d!$AM123</f>
        <v>2.6131007475589985</v>
      </c>
      <c r="P95" s="24">
        <f t="shared" ref="P95:P107" si="57">+N95-O95</f>
        <v>1.0923712490982673E-2</v>
      </c>
      <c r="R95" s="24">
        <f>+NOA_d!$AM123</f>
        <v>2.5799898127170917</v>
      </c>
      <c r="S95" s="24">
        <f>+NOA_d!$AD123</f>
        <v>2.5355293796654563</v>
      </c>
      <c r="T95" s="24">
        <f>+NOA_d!$AM123</f>
        <v>2.5799898127170917</v>
      </c>
      <c r="U95" s="24">
        <f t="shared" ref="U95:U107" si="58">+S95-T95</f>
        <v>-4.4460433051635384E-2</v>
      </c>
      <c r="W95" s="24">
        <f>+NEA_d!$AM123</f>
        <v>2.5510203025651248</v>
      </c>
      <c r="X95" s="24">
        <f>+NEA_d!$AD123</f>
        <v>2.5194701275512599</v>
      </c>
      <c r="Y95" s="24">
        <f>+NEA_d!$AM123</f>
        <v>2.5510203025651248</v>
      </c>
      <c r="Z95" s="24">
        <f t="shared" ref="Z95:Z107" si="59">+X95-Y95</f>
        <v>-3.1550175013864923E-2</v>
      </c>
      <c r="AB95" s="24">
        <f>+CUY_d!$AM123</f>
        <v>2.6885558528004494</v>
      </c>
      <c r="AC95" s="24">
        <f>+CUY_d!$AD123</f>
        <v>2.6488608258754098</v>
      </c>
      <c r="AD95" s="24">
        <f>+CUY_d!$AM123</f>
        <v>2.6885558528004494</v>
      </c>
      <c r="AE95" s="24">
        <f t="shared" ref="AE95:AE107" si="60">+AC95-AD95</f>
        <v>-3.9695026925039567E-2</v>
      </c>
      <c r="AG95" s="24">
        <f>+PAT_d!$AM123</f>
        <v>2.6542041072017484</v>
      </c>
      <c r="AH95" s="24">
        <f>+PAT_d!$AD123</f>
        <v>2.6894819698926815</v>
      </c>
      <c r="AI95" s="24">
        <f>+PAT_d!$AM123</f>
        <v>2.6542041072017484</v>
      </c>
      <c r="AJ95" s="24">
        <f t="shared" ref="AJ95:AJ107" si="61">+AH95-AI95</f>
        <v>3.5277862690933137E-2</v>
      </c>
      <c r="AK95" s="24"/>
      <c r="AL95" s="35">
        <f t="shared" ref="AL95:AL107" si="62">+B95</f>
        <v>45474</v>
      </c>
      <c r="AM95" s="24">
        <f t="shared" ref="AM95:AM107" ca="1" si="63">+F95</f>
        <v>-2.3676900962683156E-2</v>
      </c>
      <c r="AN95" s="24">
        <f t="shared" ref="AN95:AN107" si="64">+K95</f>
        <v>2.8286620803407381E-2</v>
      </c>
      <c r="AO95" s="24">
        <f t="shared" ref="AO95:AO107" si="65">+P95</f>
        <v>1.0923712490982673E-2</v>
      </c>
      <c r="AP95" s="24">
        <f t="shared" ref="AP95:AP107" si="66">+U95</f>
        <v>-4.4460433051635384E-2</v>
      </c>
      <c r="AQ95" s="24">
        <f t="shared" ref="AQ95:AQ107" si="67">+Z95</f>
        <v>-3.1550175013864923E-2</v>
      </c>
      <c r="AR95" s="24">
        <f t="shared" ref="AR95:AR107" si="68">+AE95</f>
        <v>-3.9695026925039567E-2</v>
      </c>
      <c r="AS95" s="24">
        <f t="shared" ref="AS95:AS107" si="69">+AJ95</f>
        <v>3.5277862690933137E-2</v>
      </c>
      <c r="AU95" s="24">
        <f t="shared" ref="AU95:AU107" si="70">+MIN(AN95:AS95)</f>
        <v>-4.4460433051635384E-2</v>
      </c>
      <c r="AV95" s="24">
        <f t="shared" ref="AV95:AV107" si="71">+MAX(AN95:AS95)</f>
        <v>3.5277862690933137E-2</v>
      </c>
      <c r="AX95" s="35">
        <f t="shared" ref="AX95:AX107" si="72">+AL95</f>
        <v>45474</v>
      </c>
      <c r="AY95" s="24">
        <f t="shared" ca="1" si="46"/>
        <v>-6.5101676300125533E-3</v>
      </c>
      <c r="AZ95" s="24">
        <f t="shared" si="47"/>
        <v>7.7540703778231634E-3</v>
      </c>
      <c r="BA95" s="24">
        <f t="shared" si="48"/>
        <v>3.0233622736268728E-3</v>
      </c>
      <c r="BB95" s="24">
        <f t="shared" si="49"/>
        <v>-1.2419150717608129E-2</v>
      </c>
      <c r="BC95" s="24">
        <f t="shared" si="50"/>
        <v>-8.884819664667698E-3</v>
      </c>
      <c r="BD95" s="24">
        <f t="shared" si="51"/>
        <v>-1.0761671643090942E-2</v>
      </c>
      <c r="BE95" s="24">
        <f t="shared" si="52"/>
        <v>9.6540482293825391E-3</v>
      </c>
      <c r="BG95" s="24">
        <f t="shared" ref="BG95:BG107" si="73">+MIN(AZ95:BE95)</f>
        <v>-1.2419150717608129E-2</v>
      </c>
      <c r="BH95" s="24">
        <f t="shared" ref="BH95:BH107" si="74">+MAX(AZ95:BE95)</f>
        <v>9.6540482293825391E-3</v>
      </c>
    </row>
    <row r="96" spans="2:60" x14ac:dyDescent="0.25">
      <c r="B96" s="35">
        <f>+NAC!A97</f>
        <v>45505</v>
      </c>
      <c r="C96" s="48">
        <f ca="1">+NAC_d!DD97</f>
        <v>2.3686588403936772</v>
      </c>
      <c r="D96" s="48">
        <f ca="1">+NAC_d!CT97</f>
        <v>2.3264693774138236</v>
      </c>
      <c r="E96" s="48">
        <f ca="1">+NAC_d!DC97</f>
        <v>2.3804674035157345</v>
      </c>
      <c r="F96" s="24">
        <f t="shared" ca="1" si="55"/>
        <v>-5.3998026101910845E-2</v>
      </c>
      <c r="H96" s="24">
        <f>+GBA_d!$AM124</f>
        <v>2.388856144358789</v>
      </c>
      <c r="I96" s="24">
        <f>+GBA_d!$AD124</f>
        <v>2.3871156271860521</v>
      </c>
      <c r="J96" s="24">
        <f>+GBA_d!$AM124</f>
        <v>2.388856144358789</v>
      </c>
      <c r="K96" s="24">
        <f t="shared" si="56"/>
        <v>-1.7405171727369328E-3</v>
      </c>
      <c r="M96" s="24">
        <f>+PAM_d!$AM124</f>
        <v>2.3574687473716298</v>
      </c>
      <c r="N96" s="24">
        <f>+PAM_d!$AD124</f>
        <v>2.3421480150373242</v>
      </c>
      <c r="O96" s="24">
        <f>+PAM_d!$AM124</f>
        <v>2.3574687473716298</v>
      </c>
      <c r="P96" s="24">
        <f t="shared" si="57"/>
        <v>-1.5320732334305642E-2</v>
      </c>
      <c r="R96" s="24">
        <f>+NOA_d!$AM124</f>
        <v>2.3355459892949559</v>
      </c>
      <c r="S96" s="24">
        <f>+NOA_d!$AD124</f>
        <v>2.2492037763668682</v>
      </c>
      <c r="T96" s="24">
        <f>+NOA_d!$AM124</f>
        <v>2.3355459892949559</v>
      </c>
      <c r="U96" s="24">
        <f t="shared" si="58"/>
        <v>-8.6342212928087747E-2</v>
      </c>
      <c r="W96" s="24">
        <f>+NEA_d!$AM124</f>
        <v>2.2662496008741781</v>
      </c>
      <c r="X96" s="24">
        <f>+NEA_d!$AD124</f>
        <v>2.2094230522428409</v>
      </c>
      <c r="Y96" s="24">
        <f>+NEA_d!$AM124</f>
        <v>2.2662496008741781</v>
      </c>
      <c r="Z96" s="24">
        <f t="shared" si="59"/>
        <v>-5.6826548631337293E-2</v>
      </c>
      <c r="AB96" s="24">
        <f>+CUY_d!$AM124</f>
        <v>2.4402595415291057</v>
      </c>
      <c r="AC96" s="24">
        <f>+CUY_d!$AD124</f>
        <v>2.3840577442301782</v>
      </c>
      <c r="AD96" s="24">
        <f>+CUY_d!$AM124</f>
        <v>2.4402595415291057</v>
      </c>
      <c r="AE96" s="24">
        <f t="shared" si="60"/>
        <v>-5.6201797298927492E-2</v>
      </c>
      <c r="AG96" s="24">
        <f>+PAT_d!$AM124</f>
        <v>2.4083761126167391</v>
      </c>
      <c r="AH96" s="24">
        <f>+PAT_d!$AD124</f>
        <v>2.4507077894562905</v>
      </c>
      <c r="AI96" s="24">
        <f>+PAT_d!$AM124</f>
        <v>2.4083761126167391</v>
      </c>
      <c r="AJ96" s="24">
        <f t="shared" si="61"/>
        <v>4.2331676839551413E-2</v>
      </c>
      <c r="AK96" s="24"/>
      <c r="AL96" s="35">
        <f t="shared" si="62"/>
        <v>45505</v>
      </c>
      <c r="AM96" s="24">
        <f t="shared" ca="1" si="63"/>
        <v>-5.3998026101910845E-2</v>
      </c>
      <c r="AN96" s="24">
        <f t="shared" si="64"/>
        <v>-1.7405171727369328E-3</v>
      </c>
      <c r="AO96" s="24">
        <f t="shared" si="65"/>
        <v>-1.5320732334305642E-2</v>
      </c>
      <c r="AP96" s="24">
        <f t="shared" si="66"/>
        <v>-8.6342212928087747E-2</v>
      </c>
      <c r="AQ96" s="24">
        <f t="shared" si="67"/>
        <v>-5.6826548631337293E-2</v>
      </c>
      <c r="AR96" s="24">
        <f t="shared" si="68"/>
        <v>-5.6201797298927492E-2</v>
      </c>
      <c r="AS96" s="24">
        <f t="shared" si="69"/>
        <v>4.2331676839551413E-2</v>
      </c>
      <c r="AU96" s="24">
        <f t="shared" si="70"/>
        <v>-8.6342212928087747E-2</v>
      </c>
      <c r="AV96" s="24">
        <f t="shared" si="71"/>
        <v>4.2331676839551413E-2</v>
      </c>
      <c r="AX96" s="35">
        <f t="shared" si="72"/>
        <v>45505</v>
      </c>
      <c r="AY96" s="24">
        <f t="shared" ca="1" si="46"/>
        <v>-1.5973538465642978E-2</v>
      </c>
      <c r="AZ96" s="24">
        <f t="shared" si="47"/>
        <v>-5.1360019386903488E-4</v>
      </c>
      <c r="BA96" s="24">
        <f t="shared" si="48"/>
        <v>-4.5631794328091502E-3</v>
      </c>
      <c r="BB96" s="24">
        <f t="shared" si="49"/>
        <v>-2.5885481179151126E-2</v>
      </c>
      <c r="BC96" s="24">
        <f t="shared" si="50"/>
        <v>-1.7398103505662399E-2</v>
      </c>
      <c r="BD96" s="24">
        <f t="shared" si="51"/>
        <v>-1.6336499214808398E-2</v>
      </c>
      <c r="BE96" s="24">
        <f t="shared" si="52"/>
        <v>1.2419895997643149E-2</v>
      </c>
      <c r="BG96" s="24">
        <f t="shared" si="73"/>
        <v>-2.5885481179151126E-2</v>
      </c>
      <c r="BH96" s="24">
        <f t="shared" si="74"/>
        <v>1.2419895997643149E-2</v>
      </c>
    </row>
    <row r="97" spans="2:60" x14ac:dyDescent="0.25">
      <c r="B97" s="35">
        <f>+NAC!A98</f>
        <v>45536</v>
      </c>
      <c r="C97" s="48">
        <f ca="1">+NAC_d!DD98</f>
        <v>2.0911691129954368</v>
      </c>
      <c r="D97" s="48">
        <f ca="1">+NAC_d!CT98</f>
        <v>2.0327349182514647</v>
      </c>
      <c r="E97" s="48">
        <f ca="1">+NAC_d!DC98</f>
        <v>2.1140333269308749</v>
      </c>
      <c r="F97" s="24">
        <f t="shared" ca="1" si="55"/>
        <v>-8.1298408679410183E-2</v>
      </c>
      <c r="H97" s="24">
        <f>+GBA_d!$AM125</f>
        <v>2.1393957760385183</v>
      </c>
      <c r="I97" s="24">
        <f>+GBA_d!$AD125</f>
        <v>2.1155202972778056</v>
      </c>
      <c r="J97" s="24">
        <f>+GBA_d!$AM125</f>
        <v>2.1393957760385183</v>
      </c>
      <c r="K97" s="24">
        <f t="shared" si="56"/>
        <v>-2.3875478760712721E-2</v>
      </c>
      <c r="M97" s="24">
        <f>+PAM_d!$AM125</f>
        <v>2.0725076582916273</v>
      </c>
      <c r="N97" s="24">
        <f>+PAM_d!$AD125</f>
        <v>2.0352142675850127</v>
      </c>
      <c r="O97" s="24">
        <f>+PAM_d!$AM125</f>
        <v>2.0725076582916273</v>
      </c>
      <c r="P97" s="24">
        <f t="shared" si="57"/>
        <v>-3.7293390706614638E-2</v>
      </c>
      <c r="R97" s="24">
        <f>+NOA_d!$AM125</f>
        <v>2.0643745368592432</v>
      </c>
      <c r="S97" s="24">
        <f>+NOA_d!$AD125</f>
        <v>1.9581744750272647</v>
      </c>
      <c r="T97" s="24">
        <f>+NOA_d!$AM125</f>
        <v>2.0643745368592432</v>
      </c>
      <c r="U97" s="24">
        <f t="shared" si="58"/>
        <v>-0.1062000618319785</v>
      </c>
      <c r="W97" s="24">
        <f>+NEA_d!$AM125</f>
        <v>1.9953727392860596</v>
      </c>
      <c r="X97" s="24">
        <f>+NEA_d!$AD125</f>
        <v>1.9244311144912816</v>
      </c>
      <c r="Y97" s="24">
        <f>+NEA_d!$AM125</f>
        <v>1.9953727392860596</v>
      </c>
      <c r="Z97" s="24">
        <f t="shared" si="59"/>
        <v>-7.0941624794778058E-2</v>
      </c>
      <c r="AB97" s="24">
        <f>+CUY_d!$AM125</f>
        <v>2.1352526937157887</v>
      </c>
      <c r="AC97" s="24">
        <f>+CUY_d!$AD125</f>
        <v>2.0474618481404159</v>
      </c>
      <c r="AD97" s="24">
        <f>+CUY_d!$AM125</f>
        <v>2.1352526937157887</v>
      </c>
      <c r="AE97" s="24">
        <f t="shared" si="60"/>
        <v>-8.7790845575372867E-2</v>
      </c>
      <c r="AG97" s="24">
        <f>+PAT_d!$AM125</f>
        <v>2.1110747454493515</v>
      </c>
      <c r="AH97" s="24">
        <f>+PAT_d!$AD125</f>
        <v>2.1164857161853492</v>
      </c>
      <c r="AI97" s="24">
        <f>+PAT_d!$AM125</f>
        <v>2.1110747454493515</v>
      </c>
      <c r="AJ97" s="24">
        <f t="shared" si="61"/>
        <v>5.4109707359977222E-3</v>
      </c>
      <c r="AK97" s="24"/>
      <c r="AL97" s="35">
        <f t="shared" si="62"/>
        <v>45536</v>
      </c>
      <c r="AM97" s="24">
        <f t="shared" ca="1" si="63"/>
        <v>-8.1298408679410183E-2</v>
      </c>
      <c r="AN97" s="24">
        <f t="shared" si="64"/>
        <v>-2.3875478760712721E-2</v>
      </c>
      <c r="AO97" s="24">
        <f t="shared" si="65"/>
        <v>-3.7293390706614638E-2</v>
      </c>
      <c r="AP97" s="24">
        <f t="shared" si="66"/>
        <v>-0.1062000618319785</v>
      </c>
      <c r="AQ97" s="24">
        <f t="shared" si="67"/>
        <v>-7.0941624794778058E-2</v>
      </c>
      <c r="AR97" s="24">
        <f t="shared" si="68"/>
        <v>-8.7790845575372867E-2</v>
      </c>
      <c r="AS97" s="24">
        <f t="shared" si="69"/>
        <v>5.4109707359977222E-3</v>
      </c>
      <c r="AU97" s="24">
        <f t="shared" si="70"/>
        <v>-0.1062000618319785</v>
      </c>
      <c r="AV97" s="24">
        <f t="shared" si="71"/>
        <v>5.4109707359977222E-3</v>
      </c>
      <c r="AX97" s="35">
        <f t="shared" si="72"/>
        <v>45536</v>
      </c>
      <c r="AY97" s="24">
        <f t="shared" ca="1" si="46"/>
        <v>-2.6107109380083648E-2</v>
      </c>
      <c r="AZ97" s="24">
        <f t="shared" si="47"/>
        <v>-7.6051190942354463E-3</v>
      </c>
      <c r="BA97" s="24">
        <f t="shared" si="48"/>
        <v>-1.2137769813517885E-2</v>
      </c>
      <c r="BB97" s="24">
        <f t="shared" si="49"/>
        <v>-3.4656358272975862E-2</v>
      </c>
      <c r="BC97" s="24">
        <f t="shared" si="50"/>
        <v>-2.3683738542565114E-2</v>
      </c>
      <c r="BD97" s="24">
        <f t="shared" si="51"/>
        <v>-2.8001202503178835E-2</v>
      </c>
      <c r="BE97" s="24">
        <f t="shared" si="52"/>
        <v>1.7392609238695567E-3</v>
      </c>
      <c r="BG97" s="24">
        <f t="shared" si="73"/>
        <v>-3.4656358272975862E-2</v>
      </c>
      <c r="BH97" s="24">
        <f t="shared" si="74"/>
        <v>1.7392609238695567E-3</v>
      </c>
    </row>
    <row r="98" spans="2:60" x14ac:dyDescent="0.25">
      <c r="B98" s="35">
        <f>+NAC!A99</f>
        <v>45566</v>
      </c>
      <c r="C98" s="48">
        <f ca="1">+NAC_d!DD99</f>
        <v>1.9313239026974647</v>
      </c>
      <c r="D98" s="48">
        <f ca="1">+NAC_d!CT99</f>
        <v>1.8735309324825571</v>
      </c>
      <c r="E98" s="48">
        <f ca="1">+NAC_d!DC99</f>
        <v>1.9568428627810328</v>
      </c>
      <c r="F98" s="24">
        <f t="shared" ca="1" si="55"/>
        <v>-8.3311930298475723E-2</v>
      </c>
      <c r="H98" s="24">
        <f>+GBA_d!$AM126</f>
        <v>1.9793886962031038</v>
      </c>
      <c r="I98" s="24">
        <f>+GBA_d!$AD126</f>
        <v>1.9346708311832392</v>
      </c>
      <c r="J98" s="24">
        <f>+GBA_d!$AM126</f>
        <v>1.9793886962031038</v>
      </c>
      <c r="K98" s="24">
        <f t="shared" si="56"/>
        <v>-4.4717865019864522E-2</v>
      </c>
      <c r="M98" s="24">
        <f>+PAM_d!$AM126</f>
        <v>1.9089480119331004</v>
      </c>
      <c r="N98" s="24">
        <f>+PAM_d!$AD126</f>
        <v>1.8726591148801108</v>
      </c>
      <c r="O98" s="24">
        <f>+PAM_d!$AM126</f>
        <v>1.9089480119331004</v>
      </c>
      <c r="P98" s="24">
        <f t="shared" si="57"/>
        <v>-3.6288897052989544E-2</v>
      </c>
      <c r="R98" s="24">
        <f>+NOA_d!$AM126</f>
        <v>1.9243250524831415</v>
      </c>
      <c r="S98" s="24">
        <f>+NOA_d!$AD126</f>
        <v>1.8106631189774043</v>
      </c>
      <c r="T98" s="24">
        <f>+NOA_d!$AM126</f>
        <v>1.9243250524831415</v>
      </c>
      <c r="U98" s="24">
        <f t="shared" si="58"/>
        <v>-0.11366193350573717</v>
      </c>
      <c r="W98" s="24">
        <f>+NEA_d!$AM126</f>
        <v>1.852528391261651</v>
      </c>
      <c r="X98" s="24">
        <f>+NEA_d!$AD126</f>
        <v>1.7960037239596538</v>
      </c>
      <c r="Y98" s="24">
        <f>+NEA_d!$AM126</f>
        <v>1.852528391261651</v>
      </c>
      <c r="Z98" s="24">
        <f t="shared" si="59"/>
        <v>-5.6524667301997233E-2</v>
      </c>
      <c r="AB98" s="24">
        <f>+CUY_d!$AM126</f>
        <v>1.997095884809279</v>
      </c>
      <c r="AC98" s="24">
        <f>+CUY_d!$AD126</f>
        <v>1.886242282133614</v>
      </c>
      <c r="AD98" s="24">
        <f>+CUY_d!$AM126</f>
        <v>1.997095884809279</v>
      </c>
      <c r="AE98" s="24">
        <f t="shared" si="60"/>
        <v>-0.11085360267566502</v>
      </c>
      <c r="AG98" s="24">
        <f>+PAT_d!$AM126</f>
        <v>1.9763923832021302</v>
      </c>
      <c r="AH98" s="24">
        <f>+PAT_d!$AD126</f>
        <v>1.9763036567411971</v>
      </c>
      <c r="AI98" s="24">
        <f>+PAT_d!$AM126</f>
        <v>1.9763923832021302</v>
      </c>
      <c r="AJ98" s="24">
        <f t="shared" si="61"/>
        <v>-8.872646093305292E-5</v>
      </c>
      <c r="AK98" s="24"/>
      <c r="AL98" s="35">
        <f t="shared" si="62"/>
        <v>45566</v>
      </c>
      <c r="AM98" s="24">
        <f t="shared" ca="1" si="63"/>
        <v>-8.3311930298475723E-2</v>
      </c>
      <c r="AN98" s="24">
        <f t="shared" si="64"/>
        <v>-4.4717865019864522E-2</v>
      </c>
      <c r="AO98" s="24">
        <f t="shared" si="65"/>
        <v>-3.6288897052989544E-2</v>
      </c>
      <c r="AP98" s="24">
        <f t="shared" si="66"/>
        <v>-0.11366193350573717</v>
      </c>
      <c r="AQ98" s="24">
        <f t="shared" si="67"/>
        <v>-5.6524667301997233E-2</v>
      </c>
      <c r="AR98" s="24">
        <f t="shared" si="68"/>
        <v>-0.11085360267566502</v>
      </c>
      <c r="AS98" s="24">
        <f t="shared" si="69"/>
        <v>-8.872646093305292E-5</v>
      </c>
      <c r="AU98" s="24">
        <f t="shared" si="70"/>
        <v>-0.11366193350573717</v>
      </c>
      <c r="AV98" s="24">
        <f t="shared" si="71"/>
        <v>-8.872646093305292E-5</v>
      </c>
      <c r="AX98" s="35">
        <f t="shared" si="72"/>
        <v>45566</v>
      </c>
      <c r="AY98" s="24">
        <f t="shared" ca="1" si="46"/>
        <v>-2.8175974904570134E-2</v>
      </c>
      <c r="AZ98" s="24">
        <f t="shared" si="47"/>
        <v>-1.5009073867015887E-2</v>
      </c>
      <c r="BA98" s="24">
        <f t="shared" si="48"/>
        <v>-1.2474921141294004E-2</v>
      </c>
      <c r="BB98" s="24">
        <f t="shared" si="49"/>
        <v>-3.8867749468966539E-2</v>
      </c>
      <c r="BC98" s="24">
        <f t="shared" si="50"/>
        <v>-1.9815637059092284E-2</v>
      </c>
      <c r="BD98" s="24">
        <f t="shared" si="51"/>
        <v>-3.6987005733625122E-2</v>
      </c>
      <c r="BE98" s="24">
        <f t="shared" si="52"/>
        <v>-2.9810068535973677E-5</v>
      </c>
      <c r="BG98" s="24">
        <f t="shared" si="73"/>
        <v>-3.8867749468966539E-2</v>
      </c>
      <c r="BH98" s="24">
        <f t="shared" si="74"/>
        <v>-2.9810068535973677E-5</v>
      </c>
    </row>
    <row r="99" spans="2:60" x14ac:dyDescent="0.25">
      <c r="B99" s="35">
        <f>+NAC!A100</f>
        <v>45597</v>
      </c>
      <c r="C99" s="48">
        <f ca="1">+NAC_d!DD100</f>
        <v>1.6617594126980486</v>
      </c>
      <c r="D99" s="48">
        <f ca="1">+NAC_d!CT100</f>
        <v>1.5919834168467646</v>
      </c>
      <c r="E99" s="48">
        <f ca="1">+NAC_d!DC100</f>
        <v>1.6974537201733426</v>
      </c>
      <c r="F99" s="24">
        <f t="shared" ca="1" si="55"/>
        <v>-0.10547030332657803</v>
      </c>
      <c r="H99" s="24">
        <f>+GBA_d!$AM127</f>
        <v>1.7152496606983059</v>
      </c>
      <c r="I99" s="24">
        <f>+GBA_d!$AD127</f>
        <v>1.6435659835801313</v>
      </c>
      <c r="J99" s="24">
        <f>+GBA_d!$AM127</f>
        <v>1.7152496606983059</v>
      </c>
      <c r="K99" s="24">
        <f t="shared" si="56"/>
        <v>-7.1683677118174582E-2</v>
      </c>
      <c r="M99" s="24">
        <f>+PAM_d!$AM127</f>
        <v>1.6463709070853012</v>
      </c>
      <c r="N99" s="24">
        <f>+PAM_d!$AD127</f>
        <v>1.5869285569950788</v>
      </c>
      <c r="O99" s="24">
        <f>+PAM_d!$AM127</f>
        <v>1.6463709070853012</v>
      </c>
      <c r="P99" s="24">
        <f t="shared" si="57"/>
        <v>-5.9442350090222362E-2</v>
      </c>
      <c r="R99" s="24">
        <f>+NOA_d!$AM127</f>
        <v>1.6863951836869764</v>
      </c>
      <c r="S99" s="24">
        <f>+NOA_d!$AD127</f>
        <v>1.5488308654886063</v>
      </c>
      <c r="T99" s="24">
        <f>+NOA_d!$AM127</f>
        <v>1.6863951836869764</v>
      </c>
      <c r="U99" s="24">
        <f t="shared" si="58"/>
        <v>-0.13756431819837012</v>
      </c>
      <c r="W99" s="24">
        <f>+NEA_d!$AM127</f>
        <v>1.597051389826587</v>
      </c>
      <c r="X99" s="24">
        <f>+NEA_d!$AD127</f>
        <v>1.5102717388523543</v>
      </c>
      <c r="Y99" s="24">
        <f>+NEA_d!$AM127</f>
        <v>1.597051389826587</v>
      </c>
      <c r="Z99" s="24">
        <f t="shared" si="59"/>
        <v>-8.677965097423268E-2</v>
      </c>
      <c r="AB99" s="24">
        <f>+CUY_d!$AM127</f>
        <v>1.7377023512146859</v>
      </c>
      <c r="AC99" s="24">
        <f>+CUY_d!$AD127</f>
        <v>1.5982456141820212</v>
      </c>
      <c r="AD99" s="24">
        <f>+CUY_d!$AM127</f>
        <v>1.7377023512146859</v>
      </c>
      <c r="AE99" s="24">
        <f t="shared" si="60"/>
        <v>-0.1394567370326647</v>
      </c>
      <c r="AG99" s="24">
        <f>+PAT_d!$AM127</f>
        <v>1.7501136238642623</v>
      </c>
      <c r="AH99" s="24">
        <f>+PAT_d!$AD127</f>
        <v>1.7455628962184075</v>
      </c>
      <c r="AI99" s="24">
        <f>+PAT_d!$AM127</f>
        <v>1.7501136238642623</v>
      </c>
      <c r="AJ99" s="24">
        <f t="shared" si="61"/>
        <v>-4.5507276458547352E-3</v>
      </c>
      <c r="AK99" s="24"/>
      <c r="AL99" s="35">
        <f t="shared" si="62"/>
        <v>45597</v>
      </c>
      <c r="AM99" s="24">
        <f t="shared" ca="1" si="63"/>
        <v>-0.10547030332657803</v>
      </c>
      <c r="AN99" s="24">
        <f t="shared" si="64"/>
        <v>-7.1683677118174582E-2</v>
      </c>
      <c r="AO99" s="24">
        <f t="shared" si="65"/>
        <v>-5.9442350090222362E-2</v>
      </c>
      <c r="AP99" s="24">
        <f t="shared" si="66"/>
        <v>-0.13756431819837012</v>
      </c>
      <c r="AQ99" s="24">
        <f t="shared" si="67"/>
        <v>-8.677965097423268E-2</v>
      </c>
      <c r="AR99" s="24">
        <f t="shared" si="68"/>
        <v>-0.1394567370326647</v>
      </c>
      <c r="AS99" s="24">
        <f t="shared" si="69"/>
        <v>-4.5507276458547352E-3</v>
      </c>
      <c r="AU99" s="24">
        <f t="shared" si="70"/>
        <v>-0.1394567370326647</v>
      </c>
      <c r="AV99" s="24">
        <f t="shared" si="71"/>
        <v>-4.5507276458547352E-3</v>
      </c>
      <c r="AX99" s="35">
        <f t="shared" si="72"/>
        <v>45597</v>
      </c>
      <c r="AY99" s="24">
        <f t="shared" ca="1" si="46"/>
        <v>-3.9099949162353154E-2</v>
      </c>
      <c r="AZ99" s="24">
        <f t="shared" si="47"/>
        <v>-2.6400399991114987E-2</v>
      </c>
      <c r="BA99" s="24">
        <f t="shared" si="48"/>
        <v>-2.246183629478149E-2</v>
      </c>
      <c r="BB99" s="24">
        <f t="shared" si="49"/>
        <v>-5.1207774281953666E-2</v>
      </c>
      <c r="BC99" s="24">
        <f t="shared" si="50"/>
        <v>-3.3414683788766775E-2</v>
      </c>
      <c r="BD99" s="24">
        <f t="shared" si="51"/>
        <v>-5.0939334939311243E-2</v>
      </c>
      <c r="BE99" s="24">
        <f t="shared" si="52"/>
        <v>-1.6547416828037731E-3</v>
      </c>
      <c r="BG99" s="24">
        <f t="shared" si="73"/>
        <v>-5.1207774281953666E-2</v>
      </c>
      <c r="BH99" s="24">
        <f t="shared" si="74"/>
        <v>-1.6547416828037731E-3</v>
      </c>
    </row>
    <row r="100" spans="2:60" x14ac:dyDescent="0.25">
      <c r="B100" s="35">
        <f>+NAC!A101</f>
        <v>45627</v>
      </c>
      <c r="C100" s="48">
        <f ca="1">+NAC_d!DD101</f>
        <v>1.1791793849114089</v>
      </c>
      <c r="D100" s="48">
        <f ca="1">+NAC_d!CT101</f>
        <v>1.1112754200745738</v>
      </c>
      <c r="E100" s="48">
        <f ca="1">+NAC_d!DC101</f>
        <v>1.2143402857039995</v>
      </c>
      <c r="F100" s="24">
        <f t="shared" ca="1" si="55"/>
        <v>-0.10306486562942574</v>
      </c>
      <c r="H100" s="24">
        <f>+GBA_d!$AM128</f>
        <v>1.2331329273562157</v>
      </c>
      <c r="I100" s="24">
        <f>+GBA_d!$AD128</f>
        <v>1.1618570171823923</v>
      </c>
      <c r="J100" s="24">
        <f>+GBA_d!$AM128</f>
        <v>1.2331329273562157</v>
      </c>
      <c r="K100" s="24">
        <f t="shared" si="56"/>
        <v>-7.1275910173823398E-2</v>
      </c>
      <c r="M100" s="24">
        <f>+PAM_d!$AM128</f>
        <v>1.163896157995401</v>
      </c>
      <c r="N100" s="24">
        <f>+PAM_d!$AD128</f>
        <v>1.1113909346746511</v>
      </c>
      <c r="O100" s="24">
        <f>+PAM_d!$AM128</f>
        <v>1.163896157995401</v>
      </c>
      <c r="P100" s="24">
        <f t="shared" si="57"/>
        <v>-5.2505223320749916E-2</v>
      </c>
      <c r="R100" s="24">
        <f>+NOA_d!$AM128</f>
        <v>1.2071857225192502</v>
      </c>
      <c r="S100" s="24">
        <f>+NOA_d!$AD128</f>
        <v>1.0831668651077182</v>
      </c>
      <c r="T100" s="24">
        <f>+NOA_d!$AM128</f>
        <v>1.2071857225192502</v>
      </c>
      <c r="U100" s="24">
        <f t="shared" si="58"/>
        <v>-0.12401885741153196</v>
      </c>
      <c r="W100" s="24">
        <f>+NEA_d!$AM128</f>
        <v>1.092304821920032</v>
      </c>
      <c r="X100" s="24">
        <f>+NEA_d!$AD128</f>
        <v>1.0084551189905766</v>
      </c>
      <c r="Y100" s="24">
        <f>+NEA_d!$AM128</f>
        <v>1.092304821920032</v>
      </c>
      <c r="Z100" s="24">
        <f t="shared" si="59"/>
        <v>-8.3849702929455372E-2</v>
      </c>
      <c r="AB100" s="24">
        <f>+CUY_d!$AM128</f>
        <v>1.2203859460507709</v>
      </c>
      <c r="AC100" s="24">
        <f>+CUY_d!$AD128</f>
        <v>1.1107196213167922</v>
      </c>
      <c r="AD100" s="24">
        <f>+CUY_d!$AM128</f>
        <v>1.2203859460507709</v>
      </c>
      <c r="AE100" s="24">
        <f t="shared" si="60"/>
        <v>-0.10966632473397864</v>
      </c>
      <c r="AG100" s="24">
        <f>+PAT_d!$AM128</f>
        <v>1.2756651219960911</v>
      </c>
      <c r="AH100" s="24">
        <f>+PAT_d!$AD128</f>
        <v>1.2735674946828759</v>
      </c>
      <c r="AI100" s="24">
        <f>+PAT_d!$AM128</f>
        <v>1.2756651219960911</v>
      </c>
      <c r="AJ100" s="24">
        <f t="shared" si="61"/>
        <v>-2.0976273132151668E-3</v>
      </c>
      <c r="AK100" s="24"/>
      <c r="AL100" s="35">
        <f t="shared" si="62"/>
        <v>45627</v>
      </c>
      <c r="AM100" s="24">
        <f t="shared" ca="1" si="63"/>
        <v>-0.10306486562942574</v>
      </c>
      <c r="AN100" s="24">
        <f t="shared" si="64"/>
        <v>-7.1275910173823398E-2</v>
      </c>
      <c r="AO100" s="24">
        <f t="shared" si="65"/>
        <v>-5.2505223320749916E-2</v>
      </c>
      <c r="AP100" s="24">
        <f t="shared" si="66"/>
        <v>-0.12401885741153196</v>
      </c>
      <c r="AQ100" s="24">
        <f t="shared" si="67"/>
        <v>-8.3849702929455372E-2</v>
      </c>
      <c r="AR100" s="24">
        <f t="shared" si="68"/>
        <v>-0.10966632473397864</v>
      </c>
      <c r="AS100" s="24">
        <f t="shared" si="69"/>
        <v>-2.0976273132151668E-3</v>
      </c>
      <c r="AU100" s="24">
        <f t="shared" si="70"/>
        <v>-0.12401885741153196</v>
      </c>
      <c r="AV100" s="24">
        <f t="shared" si="71"/>
        <v>-2.0976273132151668E-3</v>
      </c>
      <c r="AX100" s="35">
        <f t="shared" si="72"/>
        <v>45627</v>
      </c>
      <c r="AY100" s="24">
        <f t="shared" ca="1" si="46"/>
        <v>-4.6544276096507242E-2</v>
      </c>
      <c r="AZ100" s="24">
        <f t="shared" si="47"/>
        <v>-3.1917450726144714E-2</v>
      </c>
      <c r="BA100" s="24">
        <f t="shared" si="48"/>
        <v>-2.4264206545562716E-2</v>
      </c>
      <c r="BB100" s="24">
        <f t="shared" si="49"/>
        <v>-5.6188682332530937E-2</v>
      </c>
      <c r="BC100" s="24">
        <f t="shared" si="50"/>
        <v>-4.0075280643147138E-2</v>
      </c>
      <c r="BD100" s="24">
        <f t="shared" si="51"/>
        <v>-4.9390658830746781E-2</v>
      </c>
      <c r="BE100" s="24">
        <f t="shared" si="52"/>
        <v>-9.2176449554903783E-4</v>
      </c>
      <c r="BG100" s="24">
        <f t="shared" si="73"/>
        <v>-5.6188682332530937E-2</v>
      </c>
      <c r="BH100" s="24">
        <f t="shared" si="74"/>
        <v>-9.2176449554903783E-4</v>
      </c>
    </row>
    <row r="101" spans="2:60" x14ac:dyDescent="0.25">
      <c r="B101" s="35">
        <f>+NAC!A102</f>
        <v>45658</v>
      </c>
      <c r="C101" s="48">
        <f ca="1">+NAC_d!DD102</f>
        <v>0.84605889628200481</v>
      </c>
      <c r="D101" s="48">
        <f ca="1">+NAC_d!CT102</f>
        <v>0.7913878453747738</v>
      </c>
      <c r="E101" s="48">
        <f ca="1">+NAC_d!DC102</f>
        <v>0.87291688571753756</v>
      </c>
      <c r="F101" s="24">
        <f t="shared" ca="1" si="55"/>
        <v>-8.1529040342763759E-2</v>
      </c>
      <c r="H101" s="24">
        <f>+GBA_d!$AM129</f>
        <v>0.90255830149723515</v>
      </c>
      <c r="I101" s="24">
        <f>+GBA_d!$AD129</f>
        <v>0.84671445970298653</v>
      </c>
      <c r="J101" s="24">
        <f>+GBA_d!$AM129</f>
        <v>0.90255830149723515</v>
      </c>
      <c r="K101" s="24">
        <f t="shared" si="56"/>
        <v>-5.5843841794248616E-2</v>
      </c>
      <c r="M101" s="24">
        <f>+PAM_d!$AM129</f>
        <v>0.82277753540268095</v>
      </c>
      <c r="N101" s="24">
        <f>+PAM_d!$AD129</f>
        <v>0.78686621412393243</v>
      </c>
      <c r="O101" s="24">
        <f>+PAM_d!$AM129</f>
        <v>0.82277753540268095</v>
      </c>
      <c r="P101" s="24">
        <f t="shared" si="57"/>
        <v>-3.591132127874852E-2</v>
      </c>
      <c r="R101" s="24">
        <f>+NOA_d!$AM129</f>
        <v>0.8541321491354068</v>
      </c>
      <c r="S101" s="24">
        <f>+NOA_d!$AD129</f>
        <v>0.75695235648418868</v>
      </c>
      <c r="T101" s="24">
        <f>+NOA_d!$AM129</f>
        <v>0.8541321491354068</v>
      </c>
      <c r="U101" s="24">
        <f t="shared" si="58"/>
        <v>-9.7179792651218122E-2</v>
      </c>
      <c r="W101" s="24">
        <f>+NEA_d!$AM129</f>
        <v>0.7948885776911836</v>
      </c>
      <c r="X101" s="24">
        <f>+NEA_d!$AD129</f>
        <v>0.72510513182328951</v>
      </c>
      <c r="Y101" s="24">
        <f>+NEA_d!$AM129</f>
        <v>0.7948885776911836</v>
      </c>
      <c r="Z101" s="24">
        <f t="shared" si="59"/>
        <v>-6.9783445867894089E-2</v>
      </c>
      <c r="AB101" s="24">
        <f>+CUY_d!$AM129</f>
        <v>0.83304293781822136</v>
      </c>
      <c r="AC101" s="24">
        <f>+CUY_d!$AD129</f>
        <v>0.76584871626981288</v>
      </c>
      <c r="AD101" s="24">
        <f>+CUY_d!$AM129</f>
        <v>0.83304293781822136</v>
      </c>
      <c r="AE101" s="24">
        <f t="shared" si="60"/>
        <v>-6.7194221548408484E-2</v>
      </c>
      <c r="AG101" s="24">
        <f>+PAT_d!$AM129</f>
        <v>0.88221325835835662</v>
      </c>
      <c r="AH101" s="24">
        <f>+PAT_d!$AD129</f>
        <v>0.87177295874177596</v>
      </c>
      <c r="AI101" s="24">
        <f>+PAT_d!$AM129</f>
        <v>0.88221325835835662</v>
      </c>
      <c r="AJ101" s="24">
        <f t="shared" si="61"/>
        <v>-1.0440299616580662E-2</v>
      </c>
      <c r="AK101" s="24"/>
      <c r="AL101" s="35">
        <f t="shared" si="62"/>
        <v>45658</v>
      </c>
      <c r="AM101" s="24">
        <f t="shared" ca="1" si="63"/>
        <v>-8.1529040342763759E-2</v>
      </c>
      <c r="AN101" s="24">
        <f t="shared" si="64"/>
        <v>-5.5843841794248616E-2</v>
      </c>
      <c r="AO101" s="24">
        <f t="shared" si="65"/>
        <v>-3.591132127874852E-2</v>
      </c>
      <c r="AP101" s="24">
        <f t="shared" si="66"/>
        <v>-9.7179792651218122E-2</v>
      </c>
      <c r="AQ101" s="24">
        <f t="shared" si="67"/>
        <v>-6.9783445867894089E-2</v>
      </c>
      <c r="AR101" s="24">
        <f t="shared" si="68"/>
        <v>-6.7194221548408484E-2</v>
      </c>
      <c r="AS101" s="24">
        <f t="shared" si="69"/>
        <v>-1.0440299616580662E-2</v>
      </c>
      <c r="AU101" s="24">
        <f t="shared" si="70"/>
        <v>-9.7179792651218122E-2</v>
      </c>
      <c r="AV101" s="24">
        <f t="shared" si="71"/>
        <v>-1.0440299616580662E-2</v>
      </c>
      <c r="AX101" s="35">
        <f t="shared" si="72"/>
        <v>45658</v>
      </c>
      <c r="AY101" s="24">
        <f t="shared" ca="1" si="46"/>
        <v>-4.3530517005045288E-2</v>
      </c>
      <c r="AZ101" s="24">
        <f t="shared" si="47"/>
        <v>-2.9351973997486347E-2</v>
      </c>
      <c r="BA101" s="24">
        <f t="shared" si="48"/>
        <v>-1.9701428496492368E-2</v>
      </c>
      <c r="BB101" s="24">
        <f t="shared" si="49"/>
        <v>-5.2412549287025545E-2</v>
      </c>
      <c r="BC101" s="24">
        <f t="shared" si="50"/>
        <v>-3.8878984876965728E-2</v>
      </c>
      <c r="BD101" s="24">
        <f t="shared" si="51"/>
        <v>-3.6657199982661814E-2</v>
      </c>
      <c r="BE101" s="24">
        <f t="shared" si="52"/>
        <v>-5.5468207814488579E-3</v>
      </c>
      <c r="BG101" s="24">
        <f t="shared" si="73"/>
        <v>-5.2412549287025545E-2</v>
      </c>
      <c r="BH101" s="24">
        <f t="shared" si="74"/>
        <v>-5.5468207814488579E-3</v>
      </c>
    </row>
    <row r="102" spans="2:60" x14ac:dyDescent="0.25">
      <c r="B102" s="35">
        <f>+NAC!A103</f>
        <v>45689</v>
      </c>
      <c r="C102" s="48">
        <f ca="1">+NAC_d!DD103</f>
        <v>0.66981931586490373</v>
      </c>
      <c r="D102" s="48">
        <f ca="1">+NAC_d!CT103</f>
        <v>0.63504963591648078</v>
      </c>
      <c r="E102" s="48">
        <f ca="1">+NAC_d!DC103</f>
        <v>0.68712430622703313</v>
      </c>
      <c r="F102" s="24">
        <f t="shared" ca="1" si="55"/>
        <v>-5.2074670310552351E-2</v>
      </c>
      <c r="H102" s="24">
        <f>+GBA_d!$AM130</f>
        <v>0.69238709187097403</v>
      </c>
      <c r="I102" s="24">
        <f>+GBA_d!$AD130</f>
        <v>0.65219669421720017</v>
      </c>
      <c r="J102" s="24">
        <f>+GBA_d!$AM130</f>
        <v>0.69238709187097403</v>
      </c>
      <c r="K102" s="24">
        <f t="shared" si="56"/>
        <v>-4.0190397653773857E-2</v>
      </c>
      <c r="M102" s="24">
        <f>+PAM_d!$AM130</f>
        <v>0.66795319275425258</v>
      </c>
      <c r="N102" s="24">
        <f>+PAM_d!$AD130</f>
        <v>0.64224853652658309</v>
      </c>
      <c r="O102" s="24">
        <f>+PAM_d!$AM130</f>
        <v>0.66795319275425258</v>
      </c>
      <c r="P102" s="24">
        <f t="shared" si="57"/>
        <v>-2.5704656227669487E-2</v>
      </c>
      <c r="R102" s="24">
        <f>+NOA_d!$AM130</f>
        <v>0.68450928705074743</v>
      </c>
      <c r="S102" s="24">
        <f>+NOA_d!$AD130</f>
        <v>0.62266250025069758</v>
      </c>
      <c r="T102" s="24">
        <f>+NOA_d!$AM130</f>
        <v>0.68450928705074743</v>
      </c>
      <c r="U102" s="24">
        <f t="shared" si="58"/>
        <v>-6.1846786800049847E-2</v>
      </c>
      <c r="W102" s="24">
        <f>+NEA_d!$AM130</f>
        <v>0.63779557412603571</v>
      </c>
      <c r="X102" s="24">
        <f>+NEA_d!$AD130</f>
        <v>0.59200971691685189</v>
      </c>
      <c r="Y102" s="24">
        <f>+NEA_d!$AM130</f>
        <v>0.63779557412603571</v>
      </c>
      <c r="Z102" s="24">
        <f t="shared" si="59"/>
        <v>-4.5785857209183822E-2</v>
      </c>
      <c r="AB102" s="24">
        <f>+CUY_d!$AM130</f>
        <v>0.64813136840484775</v>
      </c>
      <c r="AC102" s="24">
        <f>+CUY_d!$AD130</f>
        <v>0.60361021746690446</v>
      </c>
      <c r="AD102" s="24">
        <f>+CUY_d!$AM130</f>
        <v>0.64813136840484775</v>
      </c>
      <c r="AE102" s="24">
        <f t="shared" si="60"/>
        <v>-4.4521150937943288E-2</v>
      </c>
      <c r="AG102" s="24">
        <f>+PAT_d!$AM130</f>
        <v>0.74064250219173622</v>
      </c>
      <c r="AH102" s="24">
        <f>+PAT_d!$AD130</f>
        <v>0.74093345300865043</v>
      </c>
      <c r="AI102" s="24">
        <f>+PAT_d!$AM130</f>
        <v>0.74064250219173622</v>
      </c>
      <c r="AJ102" s="24">
        <f t="shared" si="61"/>
        <v>2.9095081691421498E-4</v>
      </c>
      <c r="AK102" s="24"/>
      <c r="AL102" s="35">
        <f t="shared" si="62"/>
        <v>45689</v>
      </c>
      <c r="AM102" s="24">
        <f t="shared" ca="1" si="63"/>
        <v>-5.2074670310552351E-2</v>
      </c>
      <c r="AN102" s="24">
        <f t="shared" si="64"/>
        <v>-4.0190397653773857E-2</v>
      </c>
      <c r="AO102" s="24">
        <f t="shared" si="65"/>
        <v>-2.5704656227669487E-2</v>
      </c>
      <c r="AP102" s="24">
        <f t="shared" si="66"/>
        <v>-6.1846786800049847E-2</v>
      </c>
      <c r="AQ102" s="24">
        <f t="shared" si="67"/>
        <v>-4.5785857209183822E-2</v>
      </c>
      <c r="AR102" s="24">
        <f t="shared" si="68"/>
        <v>-4.4521150937943288E-2</v>
      </c>
      <c r="AS102" s="24">
        <f t="shared" si="69"/>
        <v>2.9095081691421498E-4</v>
      </c>
      <c r="AU102" s="24">
        <f t="shared" si="70"/>
        <v>-6.1846786800049847E-2</v>
      </c>
      <c r="AV102" s="24">
        <f t="shared" si="71"/>
        <v>2.9095081691421498E-4</v>
      </c>
      <c r="AX102" s="35">
        <f t="shared" si="72"/>
        <v>45689</v>
      </c>
      <c r="AY102" s="24">
        <f t="shared" ca="1" si="46"/>
        <v>-3.0865935674300404E-2</v>
      </c>
      <c r="AZ102" s="24">
        <f t="shared" si="47"/>
        <v>-2.3747757145407222E-2</v>
      </c>
      <c r="BA102" s="24">
        <f t="shared" si="48"/>
        <v>-1.5410897823351921E-2</v>
      </c>
      <c r="BB102" s="24">
        <f t="shared" si="49"/>
        <v>-3.6715016815568657E-2</v>
      </c>
      <c r="BC102" s="24">
        <f t="shared" si="50"/>
        <v>-2.7955782719474076E-2</v>
      </c>
      <c r="BD102" s="24">
        <f t="shared" si="51"/>
        <v>-2.7013108172944555E-2</v>
      </c>
      <c r="BE102" s="24">
        <f t="shared" si="52"/>
        <v>1.6715139182688077E-4</v>
      </c>
      <c r="BG102" s="24">
        <f t="shared" si="73"/>
        <v>-3.6715016815568657E-2</v>
      </c>
      <c r="BH102" s="24">
        <f t="shared" si="74"/>
        <v>1.6715139182688077E-4</v>
      </c>
    </row>
    <row r="103" spans="2:60" x14ac:dyDescent="0.25">
      <c r="B103" s="35">
        <f>+NAC!A104</f>
        <v>45717</v>
      </c>
      <c r="C103" s="48">
        <f ca="1">+NAC_d!DD104</f>
        <v>0.56066172315936336</v>
      </c>
      <c r="D103" s="48">
        <f ca="1">+NAC_d!CT104</f>
        <v>0.5413674279615861</v>
      </c>
      <c r="E103" s="48">
        <f ca="1">+NAC_d!DC104</f>
        <v>0.5717712634718819</v>
      </c>
      <c r="F103" s="24">
        <f t="shared" ca="1" si="55"/>
        <v>-3.0403835510295796E-2</v>
      </c>
      <c r="H103" s="24">
        <f>+GBA_d!$AM131</f>
        <v>0.57520920000115106</v>
      </c>
      <c r="I103" s="24">
        <f>+GBA_d!$AD131</f>
        <v>0.54685635097141017</v>
      </c>
      <c r="J103" s="24">
        <f>+GBA_d!$AM131</f>
        <v>0.57520920000115106</v>
      </c>
      <c r="K103" s="24">
        <f t="shared" si="56"/>
        <v>-2.835284902974089E-2</v>
      </c>
      <c r="M103" s="24">
        <f>+PAM_d!$AM131</f>
        <v>0.54773444113191316</v>
      </c>
      <c r="N103" s="24">
        <f>+PAM_d!$AD131</f>
        <v>0.53846907823435974</v>
      </c>
      <c r="O103" s="24">
        <f>+PAM_d!$AM131</f>
        <v>0.54773444113191316</v>
      </c>
      <c r="P103" s="24">
        <f t="shared" si="57"/>
        <v>-9.2653628975534197E-3</v>
      </c>
      <c r="R103" s="24">
        <f>+NOA_d!$AM131</f>
        <v>0.60634228653206468</v>
      </c>
      <c r="S103" s="24">
        <f>+NOA_d!$AD131</f>
        <v>0.56430381036098365</v>
      </c>
      <c r="T103" s="24">
        <f>+NOA_d!$AM131</f>
        <v>0.60634228653206468</v>
      </c>
      <c r="U103" s="24">
        <f t="shared" si="58"/>
        <v>-4.203847617108103E-2</v>
      </c>
      <c r="W103" s="24">
        <f>+NEA_d!$AM131</f>
        <v>0.50286009837158296</v>
      </c>
      <c r="X103" s="24">
        <f>+NEA_d!$AD131</f>
        <v>0.49857048941183235</v>
      </c>
      <c r="Y103" s="24">
        <f>+NEA_d!$AM131</f>
        <v>0.50286009837158296</v>
      </c>
      <c r="Z103" s="24">
        <f t="shared" si="59"/>
        <v>-4.2896089597506126E-3</v>
      </c>
      <c r="AB103" s="24">
        <f>+CUY_d!$AM131</f>
        <v>0.55276689101841447</v>
      </c>
      <c r="AC103" s="24">
        <f>+CUY_d!$AD131</f>
        <v>0.52362946889172202</v>
      </c>
      <c r="AD103" s="24">
        <f>+CUY_d!$AM131</f>
        <v>0.55276689101841447</v>
      </c>
      <c r="AE103" s="24">
        <f t="shared" si="60"/>
        <v>-2.9137422126692458E-2</v>
      </c>
      <c r="AG103" s="24">
        <f>+PAT_d!$AM131</f>
        <v>0.63316034291703627</v>
      </c>
      <c r="AH103" s="24">
        <f>+PAT_d!$AD131</f>
        <v>0.6296388821136325</v>
      </c>
      <c r="AI103" s="24">
        <f>+PAT_d!$AM131</f>
        <v>0.63316034291703627</v>
      </c>
      <c r="AJ103" s="24">
        <f t="shared" si="61"/>
        <v>-3.5214608034037642E-3</v>
      </c>
      <c r="AK103" s="24"/>
      <c r="AL103" s="35">
        <f t="shared" si="62"/>
        <v>45717</v>
      </c>
      <c r="AM103" s="24">
        <f t="shared" ca="1" si="63"/>
        <v>-3.0403835510295796E-2</v>
      </c>
      <c r="AN103" s="24">
        <f t="shared" si="64"/>
        <v>-2.835284902974089E-2</v>
      </c>
      <c r="AO103" s="24">
        <f t="shared" si="65"/>
        <v>-9.2653628975534197E-3</v>
      </c>
      <c r="AP103" s="24">
        <f t="shared" si="66"/>
        <v>-4.203847617108103E-2</v>
      </c>
      <c r="AQ103" s="24">
        <f t="shared" si="67"/>
        <v>-4.2896089597506126E-3</v>
      </c>
      <c r="AR103" s="24">
        <f t="shared" si="68"/>
        <v>-2.9137422126692458E-2</v>
      </c>
      <c r="AS103" s="24">
        <f t="shared" si="69"/>
        <v>-3.5214608034037642E-3</v>
      </c>
      <c r="AU103" s="24">
        <f t="shared" si="70"/>
        <v>-4.203847617108103E-2</v>
      </c>
      <c r="AV103" s="24">
        <f t="shared" si="71"/>
        <v>-3.5214608034037642E-3</v>
      </c>
      <c r="AX103" s="35">
        <f t="shared" si="72"/>
        <v>45717</v>
      </c>
      <c r="AY103" s="24">
        <f t="shared" ca="1" si="46"/>
        <v>-1.9343676918444741E-2</v>
      </c>
      <c r="AZ103" s="24">
        <f t="shared" si="47"/>
        <v>-1.7999418127903399E-2</v>
      </c>
      <c r="BA103" s="24">
        <f t="shared" si="48"/>
        <v>-5.986403514272931E-3</v>
      </c>
      <c r="BB103" s="24">
        <f t="shared" si="49"/>
        <v>-2.6170310352619741E-2</v>
      </c>
      <c r="BC103" s="24">
        <f t="shared" si="50"/>
        <v>-2.8542969265060725E-3</v>
      </c>
      <c r="BD103" s="24">
        <f t="shared" si="51"/>
        <v>-1.8764839909474196E-2</v>
      </c>
      <c r="BE103" s="24">
        <f t="shared" si="52"/>
        <v>-2.1562247814038704E-3</v>
      </c>
      <c r="BG103" s="24">
        <f t="shared" si="73"/>
        <v>-2.6170310352619741E-2</v>
      </c>
      <c r="BH103" s="24">
        <f t="shared" si="74"/>
        <v>-2.1562247814038704E-3</v>
      </c>
    </row>
    <row r="104" spans="2:60" x14ac:dyDescent="0.25">
      <c r="B104" s="35">
        <f>+NAC!A105</f>
        <v>45748</v>
      </c>
      <c r="C104" s="48">
        <f ca="1">+NAC_d!DD105</f>
        <v>0.47396465446553737</v>
      </c>
      <c r="D104" s="48">
        <f ca="1">+NAC_d!CT105</f>
        <v>0.46304667709391456</v>
      </c>
      <c r="E104" s="48">
        <f ca="1">+NAC_d!DC105</f>
        <v>0.4811212246924812</v>
      </c>
      <c r="F104" s="24">
        <f t="shared" ca="1" si="55"/>
        <v>-1.8074547598566637E-2</v>
      </c>
      <c r="H104" s="24">
        <f>+GBA_d!$AM132</f>
        <v>0.48197123567855016</v>
      </c>
      <c r="I104" s="24">
        <f>+GBA_d!$AD132</f>
        <v>0.45906687628635812</v>
      </c>
      <c r="J104" s="24">
        <f>+GBA_d!$AM132</f>
        <v>0.48197123567855016</v>
      </c>
      <c r="K104" s="24">
        <f t="shared" si="56"/>
        <v>-2.2904359392192042E-2</v>
      </c>
      <c r="M104" s="24">
        <f>+PAM_d!$AM132</f>
        <v>0.46126420200311169</v>
      </c>
      <c r="N104" s="24">
        <f>+PAM_d!$AD132</f>
        <v>0.45952476488028604</v>
      </c>
      <c r="O104" s="24">
        <f>+PAM_d!$AM132</f>
        <v>0.46126420200311169</v>
      </c>
      <c r="P104" s="24">
        <f t="shared" si="57"/>
        <v>-1.7394371228256489E-3</v>
      </c>
      <c r="R104" s="24">
        <f>+NOA_d!$AM132</f>
        <v>0.50746288305789755</v>
      </c>
      <c r="S104" s="24">
        <f>+NOA_d!$AD132</f>
        <v>0.47648704073096604</v>
      </c>
      <c r="T104" s="24">
        <f>+NOA_d!$AM132</f>
        <v>0.50746288305789755</v>
      </c>
      <c r="U104" s="24">
        <f t="shared" si="58"/>
        <v>-3.0975842326931513E-2</v>
      </c>
      <c r="W104" s="24">
        <f>+NEA_d!$AM132</f>
        <v>0.4523614511454932</v>
      </c>
      <c r="X104" s="24">
        <f>+NEA_d!$AD132</f>
        <v>0.45013251893785022</v>
      </c>
      <c r="Y104" s="24">
        <f>+NEA_d!$AM132</f>
        <v>0.4523614511454932</v>
      </c>
      <c r="Z104" s="24">
        <f t="shared" si="59"/>
        <v>-2.2289322076429752E-3</v>
      </c>
      <c r="AB104" s="24">
        <f>+CUY_d!$AM132</f>
        <v>0.4742580477942393</v>
      </c>
      <c r="AC104" s="24">
        <f>+CUY_d!$AD132</f>
        <v>0.45467806494482232</v>
      </c>
      <c r="AD104" s="24">
        <f>+CUY_d!$AM132</f>
        <v>0.4742580477942393</v>
      </c>
      <c r="AE104" s="24">
        <f t="shared" si="60"/>
        <v>-1.9579982849416977E-2</v>
      </c>
      <c r="AG104" s="24">
        <f>+PAT_d!$AM132</f>
        <v>0.53809895127091134</v>
      </c>
      <c r="AH104" s="24">
        <f>+PAT_d!$AD132</f>
        <v>0.53639641048092246</v>
      </c>
      <c r="AI104" s="24">
        <f>+PAT_d!$AM132</f>
        <v>0.53809895127091134</v>
      </c>
      <c r="AJ104" s="24">
        <f t="shared" si="61"/>
        <v>-1.7025407899888823E-3</v>
      </c>
      <c r="AK104" s="24"/>
      <c r="AL104" s="35">
        <f t="shared" si="62"/>
        <v>45748</v>
      </c>
      <c r="AM104" s="24">
        <f t="shared" ca="1" si="63"/>
        <v>-1.8074547598566637E-2</v>
      </c>
      <c r="AN104" s="24">
        <f t="shared" si="64"/>
        <v>-2.2904359392192042E-2</v>
      </c>
      <c r="AO104" s="24">
        <f t="shared" si="65"/>
        <v>-1.7394371228256489E-3</v>
      </c>
      <c r="AP104" s="24">
        <f t="shared" si="66"/>
        <v>-3.0975842326931513E-2</v>
      </c>
      <c r="AQ104" s="24">
        <f t="shared" si="67"/>
        <v>-2.2289322076429752E-3</v>
      </c>
      <c r="AR104" s="24">
        <f t="shared" si="68"/>
        <v>-1.9579982849416977E-2</v>
      </c>
      <c r="AS104" s="24">
        <f t="shared" si="69"/>
        <v>-1.7025407899888823E-3</v>
      </c>
      <c r="AU104" s="24">
        <f t="shared" si="70"/>
        <v>-3.0975842326931513E-2</v>
      </c>
      <c r="AV104" s="24">
        <f t="shared" si="71"/>
        <v>-1.7025407899888823E-3</v>
      </c>
      <c r="AX104" s="35">
        <f t="shared" si="72"/>
        <v>45748</v>
      </c>
      <c r="AY104" s="24">
        <f t="shared" ca="1" si="46"/>
        <v>-1.2203287143035424E-2</v>
      </c>
      <c r="AZ104" s="24">
        <f t="shared" si="47"/>
        <v>-1.5455333302542007E-2</v>
      </c>
      <c r="BA104" s="24">
        <f t="shared" si="48"/>
        <v>-1.1903645627130421E-3</v>
      </c>
      <c r="BB104" s="24">
        <f t="shared" si="49"/>
        <v>-2.0548328370179725E-2</v>
      </c>
      <c r="BC104" s="24">
        <f t="shared" si="50"/>
        <v>-1.5346952412466086E-3</v>
      </c>
      <c r="BD104" s="24">
        <f t="shared" si="51"/>
        <v>-1.3281245355053151E-2</v>
      </c>
      <c r="BE104" s="24">
        <f t="shared" si="52"/>
        <v>-1.1069123924583035E-3</v>
      </c>
      <c r="BG104" s="24">
        <f t="shared" si="73"/>
        <v>-2.0548328370179725E-2</v>
      </c>
      <c r="BH104" s="24">
        <f t="shared" si="74"/>
        <v>-1.1069123924583035E-3</v>
      </c>
    </row>
    <row r="105" spans="2:60" x14ac:dyDescent="0.25">
      <c r="B105" s="35">
        <f>+NAC!A106</f>
        <v>45778</v>
      </c>
      <c r="C105" s="48">
        <f ca="1">+NAC_d!DD106</f>
        <v>0.43560995091907317</v>
      </c>
      <c r="D105" s="48">
        <f ca="1">+NAC_d!CT106</f>
        <v>0.42072333827277353</v>
      </c>
      <c r="E105" s="48">
        <f ca="1">+NAC_d!DC106</f>
        <v>0.44674178878284554</v>
      </c>
      <c r="F105" s="24">
        <f t="shared" ca="1" si="55"/>
        <v>-2.6018450510072011E-2</v>
      </c>
      <c r="H105" s="24">
        <f>+GBA_d!$AM133</f>
        <v>0.4471789224718199</v>
      </c>
      <c r="I105" s="24">
        <f>+GBA_d!$AD133</f>
        <v>0.41226360805177209</v>
      </c>
      <c r="J105" s="24">
        <f>+GBA_d!$AM133</f>
        <v>0.4471789224718199</v>
      </c>
      <c r="K105" s="24">
        <f t="shared" si="56"/>
        <v>-3.4915314420047805E-2</v>
      </c>
      <c r="M105" s="24">
        <f>+PAM_d!$AM133</f>
        <v>0.43158540097465581</v>
      </c>
      <c r="N105" s="24">
        <f>+PAM_d!$AD133</f>
        <v>0.41866738523165803</v>
      </c>
      <c r="O105" s="24">
        <f>+PAM_d!$AM133</f>
        <v>0.43158540097465581</v>
      </c>
      <c r="P105" s="24">
        <f t="shared" si="57"/>
        <v>-1.2918015742997779E-2</v>
      </c>
      <c r="R105" s="24">
        <f>+NOA_d!$AM133</f>
        <v>0.46558203815225707</v>
      </c>
      <c r="S105" s="24">
        <f>+NOA_d!$AD133</f>
        <v>0.43187677273043135</v>
      </c>
      <c r="T105" s="24">
        <f>+NOA_d!$AM133</f>
        <v>0.46558203815225707</v>
      </c>
      <c r="U105" s="24">
        <f t="shared" si="58"/>
        <v>-3.3705265421825725E-2</v>
      </c>
      <c r="W105" s="24">
        <f>+NEA_d!$AM133</f>
        <v>0.41818817548868825</v>
      </c>
      <c r="X105" s="24">
        <f>+NEA_d!$AD133</f>
        <v>0.41530352207318</v>
      </c>
      <c r="Y105" s="24">
        <f>+NEA_d!$AM133</f>
        <v>0.41818817548868825</v>
      </c>
      <c r="Z105" s="24">
        <f t="shared" si="59"/>
        <v>-2.8846534155082537E-3</v>
      </c>
      <c r="AB105" s="24">
        <f>+CUY_d!$AM133</f>
        <v>0.43649412390247266</v>
      </c>
      <c r="AC105" s="24">
        <f>+CUY_d!$AD133</f>
        <v>0.41571121945817735</v>
      </c>
      <c r="AD105" s="24">
        <f>+CUY_d!$AM133</f>
        <v>0.43649412390247266</v>
      </c>
      <c r="AE105" s="24">
        <f t="shared" si="60"/>
        <v>-2.0782904444295314E-2</v>
      </c>
      <c r="AG105" s="24">
        <f>+PAT_d!$AM133</f>
        <v>0.49492463948675791</v>
      </c>
      <c r="AH105" s="24">
        <f>+PAT_d!$AD133</f>
        <v>0.49416262786783549</v>
      </c>
      <c r="AI105" s="24">
        <f>+PAT_d!$AM133</f>
        <v>0.49492463948675791</v>
      </c>
      <c r="AJ105" s="24">
        <f t="shared" si="61"/>
        <v>-7.620116189224202E-4</v>
      </c>
      <c r="AK105" s="24"/>
      <c r="AL105" s="35">
        <f t="shared" si="62"/>
        <v>45778</v>
      </c>
      <c r="AM105" s="24">
        <f t="shared" ca="1" si="63"/>
        <v>-2.6018450510072011E-2</v>
      </c>
      <c r="AN105" s="24">
        <f t="shared" si="64"/>
        <v>-3.4915314420047805E-2</v>
      </c>
      <c r="AO105" s="24">
        <f t="shared" si="65"/>
        <v>-1.2918015742997779E-2</v>
      </c>
      <c r="AP105" s="24">
        <f t="shared" si="66"/>
        <v>-3.3705265421825725E-2</v>
      </c>
      <c r="AQ105" s="24">
        <f t="shared" si="67"/>
        <v>-2.8846534155082537E-3</v>
      </c>
      <c r="AR105" s="24">
        <f t="shared" si="68"/>
        <v>-2.0782904444295314E-2</v>
      </c>
      <c r="AS105" s="24">
        <f t="shared" si="69"/>
        <v>-7.620116189224202E-4</v>
      </c>
      <c r="AU105" s="24">
        <f t="shared" si="70"/>
        <v>-3.4915314420047805E-2</v>
      </c>
      <c r="AV105" s="24">
        <f t="shared" si="71"/>
        <v>-7.620116189224202E-4</v>
      </c>
      <c r="AX105" s="35">
        <f t="shared" si="72"/>
        <v>45778</v>
      </c>
      <c r="AY105" s="24">
        <f t="shared" ca="1" si="46"/>
        <v>-1.7984170162086421E-2</v>
      </c>
      <c r="AZ105" s="24">
        <f t="shared" si="47"/>
        <v>-2.412646693361975E-2</v>
      </c>
      <c r="BA105" s="24">
        <f t="shared" si="48"/>
        <v>-9.0235732595504992E-3</v>
      </c>
      <c r="BB105" s="24">
        <f t="shared" si="49"/>
        <v>-2.2997870159707889E-2</v>
      </c>
      <c r="BC105" s="24">
        <f t="shared" si="50"/>
        <v>-2.0340413672637059E-3</v>
      </c>
      <c r="BD105" s="24">
        <f t="shared" si="51"/>
        <v>-1.4467796351185336E-2</v>
      </c>
      <c r="BE105" s="24">
        <f t="shared" si="52"/>
        <v>-5.0973246329266697E-4</v>
      </c>
      <c r="BG105" s="24">
        <f t="shared" si="73"/>
        <v>-2.412646693361975E-2</v>
      </c>
      <c r="BH105" s="24">
        <f t="shared" si="74"/>
        <v>-5.0973246329266697E-4</v>
      </c>
    </row>
    <row r="106" spans="2:60" x14ac:dyDescent="0.25">
      <c r="B106" s="35">
        <f>+NAC!A107</f>
        <v>45809</v>
      </c>
      <c r="C106" s="48">
        <f ca="1">+NAC_d!DD107</f>
        <v>0.39518220361818623</v>
      </c>
      <c r="D106" s="48">
        <f ca="1">+NAC_d!CT107</f>
        <v>0.37808668576688054</v>
      </c>
      <c r="E106" s="48">
        <f ca="1">+NAC_d!DC107</f>
        <v>0.40752357217556745</v>
      </c>
      <c r="F106" s="24">
        <f t="shared" ca="1" si="55"/>
        <v>-2.9436886408686913E-2</v>
      </c>
      <c r="H106" s="24">
        <f>+GBA_d!$AM134</f>
        <v>0.41389421679335703</v>
      </c>
      <c r="I106" s="24">
        <f>+GBA_d!$AD134</f>
        <v>0.38393997206421027</v>
      </c>
      <c r="J106" s="24">
        <f>+GBA_d!$AM134</f>
        <v>0.41389421679335703</v>
      </c>
      <c r="K106" s="24">
        <f t="shared" si="56"/>
        <v>-2.9954244729146762E-2</v>
      </c>
      <c r="M106" s="24">
        <f>+PAM_d!$AM134</f>
        <v>0.38498953893201615</v>
      </c>
      <c r="N106" s="24">
        <f>+PAM_d!$AD134</f>
        <v>0.37122490353205628</v>
      </c>
      <c r="O106" s="24">
        <f>+PAM_d!$AM134</f>
        <v>0.38498953893201615</v>
      </c>
      <c r="P106" s="24">
        <f t="shared" si="57"/>
        <v>-1.3764635399959868E-2</v>
      </c>
      <c r="R106" s="24">
        <f>+NOA_d!$AM134</f>
        <v>0.4129129319967515</v>
      </c>
      <c r="S106" s="24">
        <f>+NOA_d!$AD134</f>
        <v>0.38323655671111578</v>
      </c>
      <c r="T106" s="24">
        <f>+NOA_d!$AM134</f>
        <v>0.4129129319967515</v>
      </c>
      <c r="U106" s="24">
        <f t="shared" si="58"/>
        <v>-2.9676375285635714E-2</v>
      </c>
      <c r="W106" s="24">
        <f>+NEA_d!$AM134</f>
        <v>0.37723356231659433</v>
      </c>
      <c r="X106" s="24">
        <f>+NEA_d!$AD134</f>
        <v>0.36774434370344733</v>
      </c>
      <c r="Y106" s="24">
        <f>+NEA_d!$AM134</f>
        <v>0.37723356231659433</v>
      </c>
      <c r="Z106" s="24">
        <f t="shared" si="59"/>
        <v>-9.4892186131469991E-3</v>
      </c>
      <c r="AB106" s="24">
        <f>+CUY_d!$AM134</f>
        <v>0.38617482014072224</v>
      </c>
      <c r="AC106" s="24">
        <f>+CUY_d!$AD134</f>
        <v>0.35818371072069333</v>
      </c>
      <c r="AD106" s="24">
        <f>+CUY_d!$AM134</f>
        <v>0.38617482014072224</v>
      </c>
      <c r="AE106" s="24">
        <f t="shared" si="60"/>
        <v>-2.7991109420028915E-2</v>
      </c>
      <c r="AG106" s="24">
        <f>+PAT_d!$AM134</f>
        <v>0.45078423201776419</v>
      </c>
      <c r="AH106" s="24">
        <f>+PAT_d!$AD134</f>
        <v>0.44585972397846629</v>
      </c>
      <c r="AI106" s="24">
        <f>+PAT_d!$AM134</f>
        <v>0.45078423201776419</v>
      </c>
      <c r="AJ106" s="24">
        <f t="shared" si="61"/>
        <v>-4.9245080392978924E-3</v>
      </c>
      <c r="AK106" s="24"/>
      <c r="AL106" s="35">
        <f t="shared" si="62"/>
        <v>45809</v>
      </c>
      <c r="AM106" s="24">
        <f t="shared" ca="1" si="63"/>
        <v>-2.9436886408686913E-2</v>
      </c>
      <c r="AN106" s="24">
        <f t="shared" si="64"/>
        <v>-2.9954244729146762E-2</v>
      </c>
      <c r="AO106" s="24">
        <f t="shared" si="65"/>
        <v>-1.3764635399959868E-2</v>
      </c>
      <c r="AP106" s="24">
        <f t="shared" si="66"/>
        <v>-2.9676375285635714E-2</v>
      </c>
      <c r="AQ106" s="24">
        <f t="shared" si="67"/>
        <v>-9.4892186131469991E-3</v>
      </c>
      <c r="AR106" s="24">
        <f t="shared" si="68"/>
        <v>-2.7991109420028915E-2</v>
      </c>
      <c r="AS106" s="24">
        <f t="shared" si="69"/>
        <v>-4.9245080392978924E-3</v>
      </c>
      <c r="AU106" s="24">
        <f t="shared" si="70"/>
        <v>-2.9954244729146762E-2</v>
      </c>
      <c r="AV106" s="24">
        <f t="shared" si="71"/>
        <v>-4.9245080392978924E-3</v>
      </c>
      <c r="AX106" s="35">
        <f t="shared" si="72"/>
        <v>45809</v>
      </c>
      <c r="AY106" s="24">
        <f t="shared" ca="1" si="46"/>
        <v>-2.0913956249547727E-2</v>
      </c>
      <c r="AZ106" s="24">
        <f t="shared" si="47"/>
        <v>-2.1185633531397796E-2</v>
      </c>
      <c r="BA106" s="24">
        <f t="shared" si="48"/>
        <v>-9.9384399759250286E-3</v>
      </c>
      <c r="BB106" s="24">
        <f t="shared" si="49"/>
        <v>-2.1003682968416593E-2</v>
      </c>
      <c r="BC106" s="24">
        <f t="shared" si="50"/>
        <v>-6.8900576291399673E-3</v>
      </c>
      <c r="BD106" s="24">
        <f t="shared" si="51"/>
        <v>-2.0193058633966032E-2</v>
      </c>
      <c r="BE106" s="24">
        <f t="shared" si="52"/>
        <v>-3.3943765934434378E-3</v>
      </c>
      <c r="BG106" s="24">
        <f t="shared" si="73"/>
        <v>-2.1185633531397796E-2</v>
      </c>
      <c r="BH106" s="24">
        <f t="shared" si="74"/>
        <v>-3.3943765934434378E-3</v>
      </c>
    </row>
    <row r="107" spans="2:60" x14ac:dyDescent="0.25">
      <c r="B107" s="35">
        <f>+NAC!A108</f>
        <v>45839</v>
      </c>
      <c r="C107" s="48">
        <f ca="1">+NAC_d!DD108</f>
        <v>0.3664262025874685</v>
      </c>
      <c r="D107" s="48">
        <f ca="1">+NAC_d!CT108</f>
        <v>0.35112499747548509</v>
      </c>
      <c r="E107" s="48">
        <f ca="1">+NAC_d!DC108</f>
        <v>0.37753662354027728</v>
      </c>
      <c r="F107" s="24">
        <f t="shared" ca="1" si="55"/>
        <v>-2.6411626064792193E-2</v>
      </c>
      <c r="H107" s="24">
        <f>+GBA_d!$AM135</f>
        <v>0.38321433331829002</v>
      </c>
      <c r="I107" s="24">
        <f>+GBA_d!$AD135</f>
        <v>0.35625498889889817</v>
      </c>
      <c r="J107" s="24">
        <f>+GBA_d!$AM135</f>
        <v>0.38321433331829002</v>
      </c>
      <c r="K107" s="24">
        <f t="shared" si="56"/>
        <v>-2.6959344419391851E-2</v>
      </c>
      <c r="M107" s="24">
        <f>+PAM_d!$AM135</f>
        <v>0.35779990163725861</v>
      </c>
      <c r="N107" s="24">
        <f>+PAM_d!$AD135</f>
        <v>0.34815255089854635</v>
      </c>
      <c r="O107" s="24">
        <f>+PAM_d!$AM135</f>
        <v>0.35779990163725861</v>
      </c>
      <c r="P107" s="24">
        <f t="shared" si="57"/>
        <v>-9.647350738712257E-3</v>
      </c>
      <c r="R107" s="24">
        <f>+NOA_d!$AM135</f>
        <v>0.38315191424701567</v>
      </c>
      <c r="S107" s="24">
        <f>+NOA_d!$AD135</f>
        <v>0.36221606764913239</v>
      </c>
      <c r="T107" s="24">
        <f>+NOA_d!$AM135</f>
        <v>0.38315191424701567</v>
      </c>
      <c r="U107" s="24">
        <f t="shared" si="58"/>
        <v>-2.0935846597883279E-2</v>
      </c>
      <c r="W107" s="24">
        <f>+NEA_d!$AM135</f>
        <v>0.34228061569406565</v>
      </c>
      <c r="X107" s="24">
        <f>+NEA_d!$AD135</f>
        <v>0.33050184700199048</v>
      </c>
      <c r="Y107" s="24">
        <f>+NEA_d!$AM135</f>
        <v>0.34228061569406565</v>
      </c>
      <c r="Z107" s="24">
        <f t="shared" si="59"/>
        <v>-1.177876869207517E-2</v>
      </c>
      <c r="AB107" s="24">
        <f>+CUY_d!$AM135</f>
        <v>0.34467639326734045</v>
      </c>
      <c r="AC107" s="24">
        <f>+CUY_d!$AD135</f>
        <v>0.32845976030155621</v>
      </c>
      <c r="AD107" s="24">
        <f>+CUY_d!$AM135</f>
        <v>0.34467639326734045</v>
      </c>
      <c r="AE107" s="24">
        <f t="shared" si="60"/>
        <v>-1.6216632965784239E-2</v>
      </c>
      <c r="AG107" s="24">
        <f>+PAT_d!$AM135</f>
        <v>0.42183989710544734</v>
      </c>
      <c r="AH107" s="24">
        <f>+PAT_d!$AD135</f>
        <v>0.41253348599452688</v>
      </c>
      <c r="AI107" s="24">
        <f>+PAT_d!$AM135</f>
        <v>0.42183989710544734</v>
      </c>
      <c r="AJ107" s="24">
        <f t="shared" si="61"/>
        <v>-9.3064111109204539E-3</v>
      </c>
      <c r="AK107" s="24"/>
      <c r="AL107" s="35">
        <f t="shared" si="62"/>
        <v>45839</v>
      </c>
      <c r="AM107" s="24">
        <f t="shared" ca="1" si="63"/>
        <v>-2.6411626064792193E-2</v>
      </c>
      <c r="AN107" s="24">
        <f t="shared" si="64"/>
        <v>-2.6959344419391851E-2</v>
      </c>
      <c r="AO107" s="24">
        <f t="shared" si="65"/>
        <v>-9.647350738712257E-3</v>
      </c>
      <c r="AP107" s="24">
        <f t="shared" si="66"/>
        <v>-2.0935846597883279E-2</v>
      </c>
      <c r="AQ107" s="24">
        <f t="shared" si="67"/>
        <v>-1.177876869207517E-2</v>
      </c>
      <c r="AR107" s="24">
        <f t="shared" si="68"/>
        <v>-1.6216632965784239E-2</v>
      </c>
      <c r="AS107" s="24">
        <f t="shared" si="69"/>
        <v>-9.3064111109204539E-3</v>
      </c>
      <c r="AU107" s="24">
        <f t="shared" si="70"/>
        <v>-2.6959344419391851E-2</v>
      </c>
      <c r="AV107" s="24">
        <f t="shared" si="71"/>
        <v>-9.3064111109204539E-3</v>
      </c>
      <c r="AX107" s="35">
        <f t="shared" si="72"/>
        <v>45839</v>
      </c>
      <c r="AY107" s="24">
        <f t="shared" ca="1" si="46"/>
        <v>-1.9173084485343272E-2</v>
      </c>
      <c r="AZ107" s="24">
        <f t="shared" si="47"/>
        <v>-1.9490359353577014E-2</v>
      </c>
      <c r="BA107" s="24">
        <f t="shared" si="48"/>
        <v>-7.1051343626401531E-3</v>
      </c>
      <c r="BB107" s="24">
        <f t="shared" si="49"/>
        <v>-1.5136332012583464E-2</v>
      </c>
      <c r="BC107" s="24">
        <f t="shared" si="50"/>
        <v>-8.7751909357527413E-3</v>
      </c>
      <c r="BD107" s="24">
        <f t="shared" si="51"/>
        <v>-1.2059877786937623E-2</v>
      </c>
      <c r="BE107" s="24">
        <f t="shared" si="52"/>
        <v>-6.5453298433011398E-3</v>
      </c>
      <c r="BG107" s="24">
        <f t="shared" si="73"/>
        <v>-1.9490359353577014E-2</v>
      </c>
      <c r="BH107" s="24">
        <f t="shared" si="74"/>
        <v>-6.5453298433011398E-3</v>
      </c>
    </row>
    <row r="108" spans="2:60" x14ac:dyDescent="0.25">
      <c r="B108" s="35">
        <f>+NAC!A109</f>
        <v>45870</v>
      </c>
      <c r="C108" s="48">
        <f ca="1">+NAC_d!DD109</f>
        <v>0.33633398449157048</v>
      </c>
      <c r="D108" s="48">
        <f ca="1">+NAC_d!CT109</f>
        <v>0.3190087607053449</v>
      </c>
      <c r="E108" s="48">
        <f ca="1">+NAC_d!DC109</f>
        <v>0.34722583335866219</v>
      </c>
      <c r="F108" s="24">
        <f t="shared" ref="F108" ca="1" si="75">+D108-E108</f>
        <v>-2.8217072653317299E-2</v>
      </c>
      <c r="H108" s="24">
        <f>+GBA_d!$AM136</f>
        <v>0.3516611306907802</v>
      </c>
      <c r="I108" s="24">
        <f>+GBA_d!$AD136</f>
        <v>0.32989318928480715</v>
      </c>
      <c r="J108" s="24">
        <f>+GBA_d!$AM136</f>
        <v>0.3516611306907802</v>
      </c>
      <c r="K108" s="24">
        <f t="shared" ref="K108" si="76">+I108-J108</f>
        <v>-2.1767941405973046E-2</v>
      </c>
      <c r="M108" s="24">
        <f>+PAM_d!$AM136</f>
        <v>0.33155482101134703</v>
      </c>
      <c r="N108" s="24">
        <f>+PAM_d!$AD136</f>
        <v>0.32037287702214567</v>
      </c>
      <c r="O108" s="24">
        <f>+PAM_d!$AM136</f>
        <v>0.33155482101134703</v>
      </c>
      <c r="P108" s="24">
        <f t="shared" ref="P108" si="77">+N108-O108</f>
        <v>-1.1181943989201359E-2</v>
      </c>
      <c r="R108" s="24">
        <f>+NOA_d!$AM136</f>
        <v>0.34663551918319158</v>
      </c>
      <c r="S108" s="24">
        <f>+NOA_d!$AD136</f>
        <v>0.31871587258462486</v>
      </c>
      <c r="T108" s="24">
        <f>+NOA_d!$AM136</f>
        <v>0.34663551918319158</v>
      </c>
      <c r="U108" s="24">
        <f t="shared" ref="U108" si="78">+S108-T108</f>
        <v>-2.7919646598566716E-2</v>
      </c>
      <c r="W108" s="24">
        <f>+NEA_d!$AM136</f>
        <v>0.31179110900225337</v>
      </c>
      <c r="X108" s="24">
        <f>+NEA_d!$AD136</f>
        <v>0.29399893690570078</v>
      </c>
      <c r="Y108" s="24">
        <f>+NEA_d!$AM136</f>
        <v>0.31179110900225337</v>
      </c>
      <c r="Z108" s="24">
        <f t="shared" ref="Z108" si="79">+X108-Y108</f>
        <v>-1.7792172096552594E-2</v>
      </c>
      <c r="AB108" s="24">
        <f>+CUY_d!$AM136</f>
        <v>0.31932964733789726</v>
      </c>
      <c r="AC108" s="24">
        <f>+CUY_d!$AD136</f>
        <v>0.29384747117038867</v>
      </c>
      <c r="AD108" s="24">
        <f>+CUY_d!$AM136</f>
        <v>0.31932964733789726</v>
      </c>
      <c r="AE108" s="24">
        <f t="shared" ref="AE108" si="80">+AC108-AD108</f>
        <v>-2.5482176167508586E-2</v>
      </c>
      <c r="AG108" s="24">
        <f>+PAT_d!$AM136</f>
        <v>0.38633896437718152</v>
      </c>
      <c r="AH108" s="24">
        <f>+PAT_d!$AD136</f>
        <v>0.37218706657793099</v>
      </c>
      <c r="AI108" s="24">
        <f>+PAT_d!$AM136</f>
        <v>0.38633896437718152</v>
      </c>
      <c r="AJ108" s="24">
        <f t="shared" ref="AJ108" si="81">+AH108-AI108</f>
        <v>-1.4151897799250523E-2</v>
      </c>
      <c r="AK108" s="24"/>
      <c r="AL108" s="35">
        <f t="shared" ref="AL108" si="82">+B108</f>
        <v>45870</v>
      </c>
      <c r="AM108" s="24">
        <f t="shared" ref="AM108" ca="1" si="83">+F108</f>
        <v>-2.8217072653317299E-2</v>
      </c>
      <c r="AN108" s="24">
        <f t="shared" ref="AN108" si="84">+K108</f>
        <v>-2.1767941405973046E-2</v>
      </c>
      <c r="AO108" s="24">
        <f t="shared" ref="AO108" si="85">+P108</f>
        <v>-1.1181943989201359E-2</v>
      </c>
      <c r="AP108" s="24">
        <f t="shared" ref="AP108" si="86">+U108</f>
        <v>-2.7919646598566716E-2</v>
      </c>
      <c r="AQ108" s="24">
        <f t="shared" ref="AQ108" si="87">+Z108</f>
        <v>-1.7792172096552594E-2</v>
      </c>
      <c r="AR108" s="24">
        <f t="shared" ref="AR108" si="88">+AE108</f>
        <v>-2.5482176167508586E-2</v>
      </c>
      <c r="AS108" s="24">
        <f t="shared" ref="AS108" si="89">+AJ108</f>
        <v>-1.4151897799250523E-2</v>
      </c>
      <c r="AU108" s="24">
        <f t="shared" ref="AU108" si="90">+MIN(AN108:AS108)</f>
        <v>-2.7919646598566716E-2</v>
      </c>
      <c r="AV108" s="24">
        <f t="shared" ref="AV108" si="91">+MAX(AN108:AS108)</f>
        <v>-1.1181943989201359E-2</v>
      </c>
      <c r="AX108" s="35">
        <f t="shared" ref="AX108" si="92">+AL108</f>
        <v>45870</v>
      </c>
      <c r="AY108" s="24">
        <f t="shared" ca="1" si="46"/>
        <v>-2.0944575107331165E-2</v>
      </c>
      <c r="AZ108" s="24">
        <f t="shared" si="47"/>
        <v>-1.610458487834765E-2</v>
      </c>
      <c r="BA108" s="24">
        <f t="shared" si="48"/>
        <v>-8.397659497570209E-3</v>
      </c>
      <c r="BB108" s="24">
        <f t="shared" si="49"/>
        <v>-2.0732890378163726E-2</v>
      </c>
      <c r="BC108" s="24">
        <f t="shared" si="50"/>
        <v>-1.3563266265835039E-2</v>
      </c>
      <c r="BD108" s="24">
        <f t="shared" si="51"/>
        <v>-1.9314487640693656E-2</v>
      </c>
      <c r="BE108" s="24">
        <f t="shared" si="52"/>
        <v>-1.020810794682403E-2</v>
      </c>
      <c r="BG108" s="24">
        <f t="shared" ref="BG108" si="93">+MIN(AZ108:BE108)</f>
        <v>-2.0732890378163726E-2</v>
      </c>
      <c r="BH108" s="24">
        <f t="shared" ref="BH108" si="94">+MAX(AZ108:BE108)</f>
        <v>-8.397659497570209E-3</v>
      </c>
    </row>
    <row r="109" spans="2:60" x14ac:dyDescent="0.25">
      <c r="B109" s="35">
        <f>+NAC!A110</f>
        <v>45901</v>
      </c>
      <c r="C109" s="48">
        <f ca="1">+NAC_d!DD110</f>
        <v>0.31856505560977832</v>
      </c>
      <c r="D109" s="48">
        <f ca="1">+NAC_d!CT110</f>
        <v>0.30276503362235396</v>
      </c>
      <c r="E109" s="48">
        <f ca="1">+NAC_d!DC110</f>
        <v>0.32797865580482322</v>
      </c>
      <c r="F109" s="24">
        <f t="shared" ref="F109" ca="1" si="95">+D109-E109</f>
        <v>-2.5213622182469253E-2</v>
      </c>
      <c r="H109" s="24">
        <f>+GBA_d!$AM137</f>
        <v>0.32973993543220703</v>
      </c>
      <c r="I109" s="24">
        <f>+GBA_d!$AD137</f>
        <v>0.31179433306162574</v>
      </c>
      <c r="J109" s="24">
        <f>+GBA_d!$AM137</f>
        <v>0.32973993543220703</v>
      </c>
      <c r="K109" s="24">
        <f t="shared" ref="K109" si="96">+I109-J109</f>
        <v>-1.7945602370581293E-2</v>
      </c>
      <c r="M109" s="24">
        <f>+PAM_d!$AM137</f>
        <v>0.31563923499118274</v>
      </c>
      <c r="N109" s="24">
        <f>+PAM_d!$AD137</f>
        <v>0.30441737109083888</v>
      </c>
      <c r="O109" s="24">
        <f>+PAM_d!$AM137</f>
        <v>0.31563923499118274</v>
      </c>
      <c r="P109" s="24">
        <f t="shared" ref="P109" si="97">+N109-O109</f>
        <v>-1.1221863900343854E-2</v>
      </c>
      <c r="R109" s="24">
        <f>+NOA_d!$AM137</f>
        <v>0.32950608760990585</v>
      </c>
      <c r="S109" s="24">
        <f>+NOA_d!$AD137</f>
        <v>0.30375274911396377</v>
      </c>
      <c r="T109" s="24">
        <f>+NOA_d!$AM137</f>
        <v>0.32950608760990585</v>
      </c>
      <c r="U109" s="24">
        <f t="shared" ref="U109" si="98">+S109-T109</f>
        <v>-2.575333849594208E-2</v>
      </c>
      <c r="W109" s="24">
        <f>+NEA_d!$AM137</f>
        <v>0.29191235364067514</v>
      </c>
      <c r="X109" s="24">
        <f>+NEA_d!$AD137</f>
        <v>0.27656753911237208</v>
      </c>
      <c r="Y109" s="24">
        <f>+NEA_d!$AM137</f>
        <v>0.29191235364067514</v>
      </c>
      <c r="Z109" s="24">
        <f t="shared" ref="Z109" si="99">+X109-Y109</f>
        <v>-1.5344814528303052E-2</v>
      </c>
      <c r="AB109" s="24">
        <f>+CUY_d!$AM137</f>
        <v>0.30862606713059915</v>
      </c>
      <c r="AC109" s="24">
        <f>+CUY_d!$AD137</f>
        <v>0.28422414289148423</v>
      </c>
      <c r="AD109" s="24">
        <f>+CUY_d!$AM137</f>
        <v>0.30862606713059915</v>
      </c>
      <c r="AE109" s="24">
        <f t="shared" ref="AE109" si="100">+AC109-AD109</f>
        <v>-2.4401924239114914E-2</v>
      </c>
      <c r="AG109" s="24">
        <f>+PAT_d!$AM137</f>
        <v>0.36909107365393901</v>
      </c>
      <c r="AH109" s="24">
        <f>+PAT_d!$AD137</f>
        <v>0.35386057194165521</v>
      </c>
      <c r="AI109" s="24">
        <f>+PAT_d!$AM137</f>
        <v>0.36909107365393901</v>
      </c>
      <c r="AJ109" s="24">
        <f t="shared" ref="AJ109" si="101">+AH109-AI109</f>
        <v>-1.5230501712283795E-2</v>
      </c>
      <c r="AK109" s="24"/>
      <c r="AL109" s="35">
        <f t="shared" ref="AL109" si="102">+B109</f>
        <v>45901</v>
      </c>
      <c r="AM109" s="24">
        <f t="shared" ref="AM109" ca="1" si="103">+F109</f>
        <v>-2.5213622182469253E-2</v>
      </c>
      <c r="AN109" s="24">
        <f t="shared" ref="AN109" si="104">+K109</f>
        <v>-1.7945602370581293E-2</v>
      </c>
      <c r="AO109" s="24">
        <f t="shared" ref="AO109" si="105">+P109</f>
        <v>-1.1221863900343854E-2</v>
      </c>
      <c r="AP109" s="24">
        <f t="shared" ref="AP109" si="106">+U109</f>
        <v>-2.575333849594208E-2</v>
      </c>
      <c r="AQ109" s="24">
        <f t="shared" ref="AQ109" si="107">+Z109</f>
        <v>-1.5344814528303052E-2</v>
      </c>
      <c r="AR109" s="24">
        <f t="shared" ref="AR109" si="108">+AE109</f>
        <v>-2.4401924239114914E-2</v>
      </c>
      <c r="AS109" s="24">
        <f t="shared" ref="AS109" si="109">+AJ109</f>
        <v>-1.5230501712283795E-2</v>
      </c>
      <c r="AU109" s="24">
        <f t="shared" ref="AU109" si="110">+MIN(AN109:AS109)</f>
        <v>-2.575333849594208E-2</v>
      </c>
      <c r="AV109" s="24">
        <f t="shared" ref="AV109" si="111">+MAX(AN109:AS109)</f>
        <v>-1.1221863900343854E-2</v>
      </c>
      <c r="AX109" s="35">
        <f t="shared" ref="AX109" si="112">+AL109</f>
        <v>45901</v>
      </c>
      <c r="AY109" s="24">
        <f t="shared" ca="1" si="46"/>
        <v>-1.8986466440748972E-2</v>
      </c>
      <c r="AZ109" s="24">
        <f t="shared" si="47"/>
        <v>-1.3495573000707362E-2</v>
      </c>
      <c r="BA109" s="24">
        <f t="shared" si="48"/>
        <v>-8.5295904849014281E-3</v>
      </c>
      <c r="BB109" s="24">
        <f t="shared" si="49"/>
        <v>-1.9370605923467177E-2</v>
      </c>
      <c r="BC109" s="24">
        <f t="shared" si="50"/>
        <v>-1.1877597179917543E-2</v>
      </c>
      <c r="BD109" s="24">
        <f t="shared" si="51"/>
        <v>-1.8646980105341049E-2</v>
      </c>
      <c r="BE109" s="24">
        <f t="shared" si="52"/>
        <v>-1.1124535106079803E-2</v>
      </c>
      <c r="BG109" s="24">
        <f t="shared" ref="BG109" si="113">+MIN(AZ109:BE109)</f>
        <v>-1.9370605923467177E-2</v>
      </c>
      <c r="BH109" s="24">
        <f t="shared" ref="BH109" si="114">+MAX(AZ109:BE109)</f>
        <v>-8.5295904849014281E-3</v>
      </c>
    </row>
    <row r="110" spans="2:60" x14ac:dyDescent="0.25">
      <c r="B110" s="35">
        <f>+NAC!A111</f>
        <v>45931</v>
      </c>
      <c r="C110" s="48">
        <f ca="1">+NAC_d!DD111</f>
        <v>0.31394102854530614</v>
      </c>
      <c r="D110" s="48">
        <f ca="1">+NAC_d!CT111</f>
        <v>0.30134166778992966</v>
      </c>
      <c r="E110" s="48">
        <f ca="1">+NAC_d!DC111</f>
        <v>0.32033787821655335</v>
      </c>
      <c r="F110" s="24">
        <f t="shared" ref="F110" ca="1" si="115">+D110-E110</f>
        <v>-1.8996210426623694E-2</v>
      </c>
      <c r="H110" s="24">
        <f>+GBA_d!$AM138</f>
        <v>0.32143471108589305</v>
      </c>
      <c r="I110" s="24">
        <f>+GBA_d!$AD138</f>
        <v>0.31092423102011146</v>
      </c>
      <c r="J110" s="24">
        <f>+GBA_d!$AM138</f>
        <v>0.32143471108589305</v>
      </c>
      <c r="K110" s="24">
        <f t="shared" ref="K110" si="116">+I110-J110</f>
        <v>-1.0510480065781591E-2</v>
      </c>
      <c r="M110" s="24">
        <f>+PAM_d!$AM138</f>
        <v>0.31098939649386304</v>
      </c>
      <c r="N110" s="24">
        <f>+PAM_d!$AD138</f>
        <v>0.30175077239958803</v>
      </c>
      <c r="O110" s="24">
        <f>+PAM_d!$AM138</f>
        <v>0.31098939649386304</v>
      </c>
      <c r="P110" s="24">
        <f t="shared" ref="P110" si="117">+N110-O110</f>
        <v>-9.2386240942750053E-3</v>
      </c>
      <c r="R110" s="24">
        <f>+NOA_d!$AM138</f>
        <v>0.31860199189926575</v>
      </c>
      <c r="S110" s="24">
        <f>+NOA_d!$AD138</f>
        <v>0.30283945241693933</v>
      </c>
      <c r="T110" s="24">
        <f>+NOA_d!$AM138</f>
        <v>0.31860199189926575</v>
      </c>
      <c r="U110" s="24">
        <f t="shared" ref="U110" si="118">+S110-T110</f>
        <v>-1.5762539482326421E-2</v>
      </c>
      <c r="W110" s="24">
        <f>+NEA_d!$AM138</f>
        <v>0.28557952014657806</v>
      </c>
      <c r="X110" s="24">
        <f>+NEA_d!$AD138</f>
        <v>0.27326103793064571</v>
      </c>
      <c r="Y110" s="24">
        <f>+NEA_d!$AM138</f>
        <v>0.28557952014657806</v>
      </c>
      <c r="Z110" s="24">
        <f t="shared" ref="Z110" si="119">+X110-Y110</f>
        <v>-1.2318482215932347E-2</v>
      </c>
      <c r="AB110" s="24">
        <f>+CUY_d!$AM138</f>
        <v>0.3037359209157755</v>
      </c>
      <c r="AC110" s="24">
        <f>+CUY_d!$AD138</f>
        <v>0.29240427338921027</v>
      </c>
      <c r="AD110" s="24">
        <f>+CUY_d!$AM138</f>
        <v>0.3037359209157755</v>
      </c>
      <c r="AE110" s="24">
        <f t="shared" ref="AE110" si="120">+AC110-AD110</f>
        <v>-1.1331647526565236E-2</v>
      </c>
      <c r="AG110" s="24">
        <f>+PAT_d!$AM138</f>
        <v>0.35570762193262073</v>
      </c>
      <c r="AH110" s="24">
        <f>+PAT_d!$AD138</f>
        <v>0.34251046782392991</v>
      </c>
      <c r="AI110" s="24">
        <f>+PAT_d!$AM138</f>
        <v>0.35570762193262073</v>
      </c>
      <c r="AJ110" s="24">
        <f t="shared" ref="AJ110" si="121">+AH110-AI110</f>
        <v>-1.3197154108690823E-2</v>
      </c>
      <c r="AK110" s="24"/>
      <c r="AL110" s="35">
        <f t="shared" ref="AL110" si="122">+B110</f>
        <v>45931</v>
      </c>
      <c r="AM110" s="24">
        <f t="shared" ref="AM110" ca="1" si="123">+F110</f>
        <v>-1.8996210426623694E-2</v>
      </c>
      <c r="AN110" s="24">
        <f t="shared" ref="AN110" si="124">+K110</f>
        <v>-1.0510480065781591E-2</v>
      </c>
      <c r="AO110" s="24">
        <f t="shared" ref="AO110" si="125">+P110</f>
        <v>-9.2386240942750053E-3</v>
      </c>
      <c r="AP110" s="24">
        <f t="shared" ref="AP110" si="126">+U110</f>
        <v>-1.5762539482326421E-2</v>
      </c>
      <c r="AQ110" s="24">
        <f t="shared" ref="AQ110" si="127">+Z110</f>
        <v>-1.2318482215932347E-2</v>
      </c>
      <c r="AR110" s="24">
        <f t="shared" ref="AR110" si="128">+AE110</f>
        <v>-1.1331647526565236E-2</v>
      </c>
      <c r="AS110" s="24">
        <f t="shared" ref="AS110" si="129">+AJ110</f>
        <v>-1.3197154108690823E-2</v>
      </c>
      <c r="AU110" s="24">
        <f t="shared" ref="AU110" si="130">+MIN(AN110:AS110)</f>
        <v>-1.5762539482326421E-2</v>
      </c>
      <c r="AV110" s="24">
        <f t="shared" ref="AV110" si="131">+MAX(AN110:AS110)</f>
        <v>-9.2386240942750053E-3</v>
      </c>
      <c r="AX110" s="35">
        <f t="shared" ref="AX110" si="132">+AL110</f>
        <v>45931</v>
      </c>
      <c r="AY110" s="24">
        <f t="shared" ca="1" si="46"/>
        <v>-1.4387385789675911E-2</v>
      </c>
      <c r="AZ110" s="24">
        <f t="shared" si="47"/>
        <v>-7.9538398511906916E-3</v>
      </c>
      <c r="BA110" s="24">
        <f t="shared" si="48"/>
        <v>-7.0470624087296541E-3</v>
      </c>
      <c r="BB110" s="24">
        <f t="shared" si="49"/>
        <v>-1.1953978212654315E-2</v>
      </c>
      <c r="BC110" s="24">
        <f t="shared" si="50"/>
        <v>-9.5820460911884009E-3</v>
      </c>
      <c r="BD110" s="24">
        <f t="shared" si="51"/>
        <v>-8.6916739385424213E-3</v>
      </c>
      <c r="BE110" s="24">
        <f t="shared" si="52"/>
        <v>-9.7345134711847026E-3</v>
      </c>
      <c r="BG110" s="24">
        <f t="shared" ref="BG110" si="133">+MIN(AZ110:BE110)</f>
        <v>-1.1953978212654315E-2</v>
      </c>
      <c r="BH110" s="24">
        <f t="shared" ref="BH110" si="134">+MAX(AZ110:BE110)</f>
        <v>-7.0470624087296541E-3</v>
      </c>
    </row>
    <row r="111" spans="2:60" x14ac:dyDescent="0.25">
      <c r="B111" s="35">
        <f>+NAC!A112</f>
        <v>45962</v>
      </c>
      <c r="C111" s="48">
        <f ca="1">+NAC_d!DD112</f>
        <v>0.31450812962807095</v>
      </c>
      <c r="D111" s="48">
        <f ca="1">+NAC_d!CT112</f>
        <v>0.30809683012340749</v>
      </c>
      <c r="E111" s="48">
        <f ca="1">+NAC_d!DC112</f>
        <v>0.31689576166139721</v>
      </c>
      <c r="F111" s="24">
        <f t="shared" ref="F111" ca="1" si="135">+D111-E111</f>
        <v>-8.7989315379897182E-3</v>
      </c>
      <c r="H111" s="24">
        <f>+GBA_d!$AM139</f>
        <v>0.31765321942759583</v>
      </c>
      <c r="I111" s="24">
        <f>+GBA_d!$AD139</f>
        <v>0.31468625292238528</v>
      </c>
      <c r="J111" s="24">
        <f>+GBA_d!$AM139</f>
        <v>0.31765321942759583</v>
      </c>
      <c r="K111" s="24">
        <f t="shared" ref="K111" si="136">+I111-J111</f>
        <v>-2.9669665052105554E-3</v>
      </c>
      <c r="M111" s="24">
        <f>+PAM_d!$AM139</f>
        <v>0.30991110479446271</v>
      </c>
      <c r="N111" s="24">
        <f>+PAM_d!$AD139</f>
        <v>0.30686563824538693</v>
      </c>
      <c r="O111" s="24">
        <f>+PAM_d!$AM139</f>
        <v>0.30991110479446271</v>
      </c>
      <c r="P111" s="24">
        <f t="shared" ref="P111" si="137">+N111-O111</f>
        <v>-3.0454665490757815E-3</v>
      </c>
      <c r="R111" s="24">
        <f>+NOA_d!$AM139</f>
        <v>0.31394093250095612</v>
      </c>
      <c r="S111" s="24">
        <f>+NOA_d!$AD139</f>
        <v>0.31447913047948561</v>
      </c>
      <c r="T111" s="24">
        <f>+NOA_d!$AM139</f>
        <v>0.31394093250095612</v>
      </c>
      <c r="U111" s="24">
        <f t="shared" ref="U111" si="138">+S111-T111</f>
        <v>5.3819797852949769E-4</v>
      </c>
      <c r="W111" s="24">
        <f>+NEA_d!$AM139</f>
        <v>0.28722033480871079</v>
      </c>
      <c r="X111" s="24">
        <f>+NEA_d!$AD139</f>
        <v>0.28520344478833093</v>
      </c>
      <c r="Y111" s="24">
        <f>+NEA_d!$AM139</f>
        <v>0.28722033480871079</v>
      </c>
      <c r="Z111" s="24">
        <f t="shared" ref="Z111" si="139">+X111-Y111</f>
        <v>-2.0168900203798579E-3</v>
      </c>
      <c r="AB111" s="24">
        <f>+CUY_d!$AM139</f>
        <v>0.3074487472078411</v>
      </c>
      <c r="AC111" s="24">
        <f>+CUY_d!$AD139</f>
        <v>0.30602632837941224</v>
      </c>
      <c r="AD111" s="24">
        <f>+CUY_d!$AM139</f>
        <v>0.3074487472078411</v>
      </c>
      <c r="AE111" s="24">
        <f t="shared" ref="AE111" si="140">+AC111-AD111</f>
        <v>-1.4224188284288619E-3</v>
      </c>
      <c r="AG111" s="24">
        <f>+PAT_d!$AM139</f>
        <v>0.34332376163059686</v>
      </c>
      <c r="AH111" s="24">
        <f>+PAT_d!$AD139</f>
        <v>0.32877557714219985</v>
      </c>
      <c r="AI111" s="24">
        <f>+PAT_d!$AM139</f>
        <v>0.34332376163059686</v>
      </c>
      <c r="AJ111" s="24">
        <f t="shared" ref="AJ111" si="141">+AH111-AI111</f>
        <v>-1.4548184488397009E-2</v>
      </c>
      <c r="AK111" s="24"/>
      <c r="AL111" s="35">
        <f t="shared" ref="AL111" si="142">+B111</f>
        <v>45962</v>
      </c>
      <c r="AM111" s="24">
        <f t="shared" ref="AM111" ca="1" si="143">+F111</f>
        <v>-8.7989315379897182E-3</v>
      </c>
      <c r="AN111" s="24">
        <f t="shared" ref="AN111" si="144">+K111</f>
        <v>-2.9669665052105554E-3</v>
      </c>
      <c r="AO111" s="24">
        <f t="shared" ref="AO111" si="145">+P111</f>
        <v>-3.0454665490757815E-3</v>
      </c>
      <c r="AP111" s="24">
        <f t="shared" ref="AP111" si="146">+U111</f>
        <v>5.3819797852949769E-4</v>
      </c>
      <c r="AQ111" s="24">
        <f t="shared" ref="AQ111" si="147">+Z111</f>
        <v>-2.0168900203798579E-3</v>
      </c>
      <c r="AR111" s="24">
        <f t="shared" ref="AR111" si="148">+AE111</f>
        <v>-1.4224188284288619E-3</v>
      </c>
      <c r="AS111" s="24">
        <f t="shared" ref="AS111" si="149">+AJ111</f>
        <v>-1.4548184488397009E-2</v>
      </c>
      <c r="AU111" s="24">
        <f t="shared" ref="AU111" si="150">+MIN(AN111:AS111)</f>
        <v>-1.4548184488397009E-2</v>
      </c>
      <c r="AV111" s="24">
        <f t="shared" ref="AV111" si="151">+MAX(AN111:AS111)</f>
        <v>5.3819797852949769E-4</v>
      </c>
      <c r="AX111" s="35">
        <f t="shared" ref="AX111" si="152">+AL111</f>
        <v>45962</v>
      </c>
      <c r="AY111" s="24">
        <f t="shared" ca="1" si="46"/>
        <v>-6.6815702458400406E-3</v>
      </c>
      <c r="AZ111" s="24">
        <f t="shared" si="47"/>
        <v>-2.2517051235221297E-3</v>
      </c>
      <c r="BA111" s="24">
        <f t="shared" si="48"/>
        <v>-2.3249413932967533E-3</v>
      </c>
      <c r="BB111" s="24">
        <f t="shared" si="49"/>
        <v>4.0960591546923553E-4</v>
      </c>
      <c r="BC111" s="24">
        <f t="shared" si="50"/>
        <v>-1.5668568665671012E-3</v>
      </c>
      <c r="BD111" s="24">
        <f t="shared" si="51"/>
        <v>-1.0879346754253394E-3</v>
      </c>
      <c r="BE111" s="24">
        <f t="shared" si="52"/>
        <v>-1.0829991178550769E-2</v>
      </c>
      <c r="BG111" s="24">
        <f t="shared" ref="BG111" si="153">+MIN(AZ111:BE111)</f>
        <v>-1.0829991178550769E-2</v>
      </c>
      <c r="BH111" s="24">
        <f t="shared" ref="BH111" si="154">+MAX(AZ111:BE111)</f>
        <v>4.0960591546923553E-4</v>
      </c>
    </row>
    <row r="112" spans="2:60" x14ac:dyDescent="0.25">
      <c r="B112" s="35">
        <f>+NAC!A113</f>
        <v>45992</v>
      </c>
      <c r="C112" s="48">
        <f ca="1">+NAC_d!DD113</f>
        <v>0.31614222365789391</v>
      </c>
      <c r="D112" s="48">
        <f ca="1">+NAC_d!CT113</f>
        <v>0.31215610737805455</v>
      </c>
      <c r="E112" s="48">
        <f ca="1">+NAC_d!DC113</f>
        <v>0.31718652474525899</v>
      </c>
      <c r="F112" s="24">
        <f t="shared" ref="F112" ca="1" si="155">+D112-E112</f>
        <v>-5.0304173672044428E-3</v>
      </c>
      <c r="H112" s="24">
        <f>+GBA_d!$AM140</f>
        <v>0.31635823246938899</v>
      </c>
      <c r="I112" s="24">
        <f>+GBA_d!$AD140</f>
        <v>0.31512365589182267</v>
      </c>
      <c r="J112" s="24">
        <f>+GBA_d!$AM140</f>
        <v>0.31635823246938899</v>
      </c>
      <c r="K112" s="24">
        <f t="shared" ref="K112" si="156">+I112-J112</f>
        <v>-1.2345765775663153E-3</v>
      </c>
      <c r="M112" s="24">
        <f>+PAM_d!$AM140</f>
        <v>0.31404461310162968</v>
      </c>
      <c r="N112" s="24">
        <f>+PAM_d!$AD140</f>
        <v>0.31323831747836128</v>
      </c>
      <c r="O112" s="24">
        <f>+PAM_d!$AM140</f>
        <v>0.31404461310162968</v>
      </c>
      <c r="P112" s="24">
        <f t="shared" ref="P112" si="157">+N112-O112</f>
        <v>-8.0629562326839377E-4</v>
      </c>
      <c r="R112" s="24">
        <f>+NOA_d!$AM140</f>
        <v>0.31141536071613207</v>
      </c>
      <c r="S112" s="24">
        <f>+NOA_d!$AD140</f>
        <v>0.31517309179669883</v>
      </c>
      <c r="T112" s="24">
        <f>+NOA_d!$AM140</f>
        <v>0.31141536071613207</v>
      </c>
      <c r="U112" s="24">
        <f t="shared" ref="U112" si="158">+S112-T112</f>
        <v>3.7577310805667619E-3</v>
      </c>
      <c r="W112" s="24">
        <f>+NEA_d!$AM140</f>
        <v>0.28526949275775659</v>
      </c>
      <c r="X112" s="24">
        <f>+NEA_d!$AD140</f>
        <v>0.29503625763547525</v>
      </c>
      <c r="Y112" s="24">
        <f>+NEA_d!$AM140</f>
        <v>0.28526949275775659</v>
      </c>
      <c r="Z112" s="24">
        <f t="shared" ref="Z112" si="159">+X112-Y112</f>
        <v>9.7667648777186589E-3</v>
      </c>
      <c r="AB112" s="24">
        <f>+CUY_d!$AM140</f>
        <v>0.31608474403408682</v>
      </c>
      <c r="AC112" s="24">
        <f>+CUY_d!$AD140</f>
        <v>0.31517504527068185</v>
      </c>
      <c r="AD112" s="24">
        <f>+CUY_d!$AM140</f>
        <v>0.31608474403408682</v>
      </c>
      <c r="AE112" s="24">
        <f t="shared" ref="AE112" si="160">+AC112-AD112</f>
        <v>-9.0969876340496469E-4</v>
      </c>
      <c r="AG112" s="24">
        <f>+PAT_d!$AM140</f>
        <v>0.33944819203544752</v>
      </c>
      <c r="AH112" s="24">
        <f>+PAT_d!$AD140</f>
        <v>0.32711680618918515</v>
      </c>
      <c r="AI112" s="24">
        <f>+PAT_d!$AM140</f>
        <v>0.33944819203544752</v>
      </c>
      <c r="AJ112" s="24">
        <f t="shared" ref="AJ112" si="161">+AH112-AI112</f>
        <v>-1.2331385846262366E-2</v>
      </c>
      <c r="AK112" s="24"/>
      <c r="AL112" s="35">
        <f t="shared" ref="AL112" si="162">+B112</f>
        <v>45992</v>
      </c>
      <c r="AM112" s="24">
        <f t="shared" ref="AM112" ca="1" si="163">+F112</f>
        <v>-5.0304173672044428E-3</v>
      </c>
      <c r="AN112" s="24">
        <f t="shared" ref="AN112" si="164">+K112</f>
        <v>-1.2345765775663153E-3</v>
      </c>
      <c r="AO112" s="24">
        <f t="shared" ref="AO112" si="165">+P112</f>
        <v>-8.0629562326839377E-4</v>
      </c>
      <c r="AP112" s="24">
        <f t="shared" ref="AP112" si="166">+U112</f>
        <v>3.7577310805667619E-3</v>
      </c>
      <c r="AQ112" s="24">
        <f t="shared" ref="AQ112" si="167">+Z112</f>
        <v>9.7667648777186589E-3</v>
      </c>
      <c r="AR112" s="24">
        <f t="shared" ref="AR112" si="168">+AE112</f>
        <v>-9.0969876340496469E-4</v>
      </c>
      <c r="AS112" s="24">
        <f t="shared" ref="AS112" si="169">+AJ112</f>
        <v>-1.2331385846262366E-2</v>
      </c>
      <c r="AU112" s="24">
        <f t="shared" ref="AU112" si="170">+MIN(AN112:AS112)</f>
        <v>-1.2331385846262366E-2</v>
      </c>
      <c r="AV112" s="24">
        <f t="shared" ref="AV112" si="171">+MAX(AN112:AS112)</f>
        <v>9.7667648777186589E-3</v>
      </c>
      <c r="AX112" s="35">
        <f t="shared" ref="AX112" si="172">+AL112</f>
        <v>45992</v>
      </c>
      <c r="AY112" s="24">
        <f t="shared" ca="1" si="46"/>
        <v>-3.8190622760715387E-3</v>
      </c>
      <c r="AZ112" s="24">
        <f t="shared" si="47"/>
        <v>-9.3787279717194583E-4</v>
      </c>
      <c r="BA112" s="24">
        <f t="shared" si="48"/>
        <v>-6.1359836281760227E-4</v>
      </c>
      <c r="BB112" s="24">
        <f t="shared" si="49"/>
        <v>2.8654011483553177E-3</v>
      </c>
      <c r="BC112" s="24">
        <f t="shared" si="50"/>
        <v>7.5990015578464298E-3</v>
      </c>
      <c r="BD112" s="24">
        <f t="shared" si="51"/>
        <v>-6.9121594755106042E-4</v>
      </c>
      <c r="BE112" s="24">
        <f t="shared" si="52"/>
        <v>-9.2063178849219884E-3</v>
      </c>
      <c r="BG112" s="24">
        <f t="shared" ref="BG112" si="173">+MIN(AZ112:BE112)</f>
        <v>-9.2063178849219884E-3</v>
      </c>
      <c r="BH112" s="24">
        <f t="shared" ref="BH112" si="174">+MAX(AZ112:BE112)</f>
        <v>7.5990015578464298E-3</v>
      </c>
    </row>
    <row r="113" spans="2:60" x14ac:dyDescent="0.25">
      <c r="B113" s="35">
        <f>+NAC!A114</f>
        <v>46023</v>
      </c>
      <c r="C113" s="48">
        <f ca="1">+NAC_d!DD114</f>
        <v>0.32480770229678901</v>
      </c>
      <c r="D113" s="48">
        <f ca="1">+NAC_d!CT114</f>
        <v>0.32615927677609213</v>
      </c>
      <c r="E113" s="48">
        <f ca="1">+NAC_d!DC114</f>
        <v>0.32165102538753465</v>
      </c>
      <c r="F113" s="24">
        <f t="shared" ref="F113" ca="1" si="175">+D113-E113</f>
        <v>4.5082513885574826E-3</v>
      </c>
      <c r="H113" s="24">
        <f>+GBA_d!$AM141</f>
        <v>0.32200611522459099</v>
      </c>
      <c r="I113" s="24">
        <f>+GBA_d!$AD141</f>
        <v>0.33258762331427527</v>
      </c>
      <c r="J113" s="24">
        <f>+GBA_d!$AM141</f>
        <v>0.32200611522459099</v>
      </c>
      <c r="K113" s="24">
        <f t="shared" ref="K113" si="176">+I113-J113</f>
        <v>1.0581508089684277E-2</v>
      </c>
      <c r="M113" s="24">
        <f>+PAM_d!$AM141</f>
        <v>0.31662685341700403</v>
      </c>
      <c r="N113" s="24">
        <f>+PAM_d!$AD141</f>
        <v>0.32382317240396996</v>
      </c>
      <c r="O113" s="24">
        <f>+PAM_d!$AM141</f>
        <v>0.31662685341700403</v>
      </c>
      <c r="P113" s="24">
        <f t="shared" ref="P113" si="177">+N113-O113</f>
        <v>7.1963189869659328E-3</v>
      </c>
      <c r="R113" s="24">
        <f>+NOA_d!$AM141</f>
        <v>0.30922537863266886</v>
      </c>
      <c r="S113" s="24">
        <f>+NOA_d!$AD141</f>
        <v>0.32249062169741993</v>
      </c>
      <c r="T113" s="24">
        <f>+NOA_d!$AM141</f>
        <v>0.30922537863266886</v>
      </c>
      <c r="U113" s="24">
        <f t="shared" ref="U113" si="178">+S113-T113</f>
        <v>1.3265243064751076E-2</v>
      </c>
      <c r="W113" s="24">
        <f>+NEA_d!$AM141</f>
        <v>0.29415787618167255</v>
      </c>
      <c r="X113" s="24">
        <f>+NEA_d!$AD141</f>
        <v>0.3169067470237279</v>
      </c>
      <c r="Y113" s="24">
        <f>+NEA_d!$AM141</f>
        <v>0.29415787618167255</v>
      </c>
      <c r="Z113" s="24">
        <f t="shared" ref="Z113" si="179">+X113-Y113</f>
        <v>2.2748870842055346E-2</v>
      </c>
      <c r="AB113" s="24">
        <f>+CUY_d!$AM141</f>
        <v>0.326859241721837</v>
      </c>
      <c r="AC113" s="24">
        <f>+CUY_d!$AD141</f>
        <v>0.33181240339095197</v>
      </c>
      <c r="AD113" s="24">
        <f>+CUY_d!$AM141</f>
        <v>0.326859241721837</v>
      </c>
      <c r="AE113" s="24">
        <f t="shared" ref="AE113" si="180">+AC113-AD113</f>
        <v>4.9531616691149694E-3</v>
      </c>
      <c r="AG113" s="24">
        <f>+PAT_d!$AM141</f>
        <v>0.34145825823054943</v>
      </c>
      <c r="AH113" s="24">
        <f>+PAT_d!$AD141</f>
        <v>0.33382325975172278</v>
      </c>
      <c r="AI113" s="24">
        <f>+PAT_d!$AM141</f>
        <v>0.34145825823054943</v>
      </c>
      <c r="AJ113" s="24">
        <f t="shared" ref="AJ113" si="181">+AH113-AI113</f>
        <v>-7.6349984788266489E-3</v>
      </c>
      <c r="AK113" s="24"/>
      <c r="AL113" s="35">
        <f t="shared" ref="AL113" si="182">+B113</f>
        <v>46023</v>
      </c>
      <c r="AM113" s="24">
        <f t="shared" ref="AM113" ca="1" si="183">+F113</f>
        <v>4.5082513885574826E-3</v>
      </c>
      <c r="AN113" s="24">
        <f t="shared" ref="AN113" si="184">+K113</f>
        <v>1.0581508089684277E-2</v>
      </c>
      <c r="AO113" s="24">
        <f t="shared" ref="AO113" si="185">+P113</f>
        <v>7.1963189869659328E-3</v>
      </c>
      <c r="AP113" s="24">
        <f t="shared" ref="AP113" si="186">+U113</f>
        <v>1.3265243064751076E-2</v>
      </c>
      <c r="AQ113" s="24">
        <f t="shared" ref="AQ113" si="187">+Z113</f>
        <v>2.2748870842055346E-2</v>
      </c>
      <c r="AR113" s="24">
        <f t="shared" ref="AR113" si="188">+AE113</f>
        <v>4.9531616691149694E-3</v>
      </c>
      <c r="AS113" s="24">
        <f t="shared" ref="AS113" si="189">+AJ113</f>
        <v>-7.6349984788266489E-3</v>
      </c>
      <c r="AU113" s="24">
        <f t="shared" ref="AU113" si="190">+MIN(AN113:AS113)</f>
        <v>-7.6349984788266489E-3</v>
      </c>
      <c r="AV113" s="24">
        <f t="shared" ref="AV113" si="191">+MAX(AN113:AS113)</f>
        <v>2.2748870842055346E-2</v>
      </c>
      <c r="AX113" s="35">
        <f t="shared" ref="AX113" si="192">+AL113</f>
        <v>46023</v>
      </c>
      <c r="AY113" s="24">
        <f t="shared" ca="1" si="46"/>
        <v>3.4110754669414156E-3</v>
      </c>
      <c r="AZ113" s="24">
        <f t="shared" si="47"/>
        <v>8.00412945736384E-3</v>
      </c>
      <c r="BA113" s="24">
        <f t="shared" si="48"/>
        <v>5.4657239963544768E-3</v>
      </c>
      <c r="BB113" s="24">
        <f t="shared" si="49"/>
        <v>1.0132131015215373E-2</v>
      </c>
      <c r="BC113" s="24">
        <f t="shared" si="50"/>
        <v>1.7578126487298729E-2</v>
      </c>
      <c r="BD113" s="24">
        <f t="shared" si="51"/>
        <v>3.7329970756259101E-3</v>
      </c>
      <c r="BE113" s="24">
        <f t="shared" si="52"/>
        <v>-5.691566198189113E-3</v>
      </c>
      <c r="BG113" s="24">
        <f t="shared" ref="BG113" si="193">+MIN(AZ113:BE113)</f>
        <v>-5.691566198189113E-3</v>
      </c>
      <c r="BH113" s="24">
        <f t="shared" ref="BH113" si="194">+MAX(AZ113:BE113)</f>
        <v>1.7578126487298729E-2</v>
      </c>
    </row>
    <row r="114" spans="2:60" x14ac:dyDescent="0.25">
      <c r="B114" s="35">
        <f>+NAC!A115</f>
        <v>46054</v>
      </c>
      <c r="C114" s="48">
        <f ca="1">+NAC_d!DD115</f>
        <v>0.33115707993378063</v>
      </c>
      <c r="D114" s="48">
        <f ca="1">+NAC_d!CT115</f>
        <v>0.33419618917020055</v>
      </c>
      <c r="E114" s="48">
        <f ca="1">+NAC_d!DC115</f>
        <v>0.32776061467980444</v>
      </c>
      <c r="F114" s="24">
        <f t="shared" ref="F114" ca="1" si="195">+D114-E114</f>
        <v>6.4355744903961121E-3</v>
      </c>
      <c r="H114" s="24">
        <f>+GBA_d!$AM142</f>
        <v>0.32775002754820259</v>
      </c>
      <c r="I114" s="24">
        <f>+GBA_d!$AD142</f>
        <v>0.33627626617406925</v>
      </c>
      <c r="J114" s="24">
        <f>+GBA_d!$AM142</f>
        <v>0.32775002754820259</v>
      </c>
      <c r="K114" s="24">
        <f t="shared" ref="K114" si="196">+I114-J114</f>
        <v>8.5262386258666556E-3</v>
      </c>
      <c r="M114" s="24">
        <f>+PAM_d!$AM142</f>
        <v>0.32394612063594708</v>
      </c>
      <c r="N114" s="24">
        <f>+PAM_d!$AD142</f>
        <v>0.33006368438112021</v>
      </c>
      <c r="O114" s="24">
        <f>+PAM_d!$AM142</f>
        <v>0.32394612063594708</v>
      </c>
      <c r="P114" s="24">
        <f t="shared" ref="P114" si="197">+N114-O114</f>
        <v>6.1175637451731379E-3</v>
      </c>
      <c r="R114" s="24">
        <f>+NOA_d!$AM142</f>
        <v>0.32426949415402317</v>
      </c>
      <c r="S114" s="24">
        <f>+NOA_d!$AD142</f>
        <v>0.33505282771286704</v>
      </c>
      <c r="T114" s="24">
        <f>+NOA_d!$AM142</f>
        <v>0.32426949415402317</v>
      </c>
      <c r="U114" s="24">
        <f t="shared" ref="U114" si="198">+S114-T114</f>
        <v>1.0783333558843866E-2</v>
      </c>
      <c r="W114" s="24">
        <f>+NEA_d!$AM142</f>
        <v>0.3103496253494189</v>
      </c>
      <c r="X114" s="24">
        <f>+NEA_d!$AD142</f>
        <v>0.33460255839543351</v>
      </c>
      <c r="Y114" s="24">
        <f>+NEA_d!$AM142</f>
        <v>0.3103496253494189</v>
      </c>
      <c r="Z114" s="24">
        <f t="shared" ref="Z114" si="199">+X114-Y114</f>
        <v>2.4252933046014613E-2</v>
      </c>
      <c r="AB114" s="24">
        <f>+CUY_d!$AM142</f>
        <v>0.33501171755393222</v>
      </c>
      <c r="AC114" s="24">
        <f>+CUY_d!$AD142</f>
        <v>0.34142770240297615</v>
      </c>
      <c r="AD114" s="24">
        <f>+CUY_d!$AM142</f>
        <v>0.33501171755393222</v>
      </c>
      <c r="AE114" s="24">
        <f t="shared" ref="AE114" si="200">+AC114-AD114</f>
        <v>6.415984849043932E-3</v>
      </c>
      <c r="AG114" s="24">
        <f>+PAT_d!$AM142</f>
        <v>0.34036715076043955</v>
      </c>
      <c r="AH114" s="24">
        <f>+PAT_d!$AD142</f>
        <v>0.32982030409747121</v>
      </c>
      <c r="AI114" s="24">
        <f>+PAT_d!$AM142</f>
        <v>0.34036715076043955</v>
      </c>
      <c r="AJ114" s="24">
        <f t="shared" ref="AJ114" si="201">+AH114-AI114</f>
        <v>-1.0546846662968345E-2</v>
      </c>
      <c r="AK114" s="24"/>
      <c r="AL114" s="35">
        <f t="shared" ref="AL114" si="202">+B114</f>
        <v>46054</v>
      </c>
      <c r="AM114" s="24">
        <f t="shared" ref="AM114" ca="1" si="203">+F114</f>
        <v>6.4355744903961121E-3</v>
      </c>
      <c r="AN114" s="24">
        <f t="shared" ref="AN114" si="204">+K114</f>
        <v>8.5262386258666556E-3</v>
      </c>
      <c r="AO114" s="24">
        <f t="shared" ref="AO114" si="205">+P114</f>
        <v>6.1175637451731379E-3</v>
      </c>
      <c r="AP114" s="24">
        <f t="shared" ref="AP114" si="206">+U114</f>
        <v>1.0783333558843866E-2</v>
      </c>
      <c r="AQ114" s="24">
        <f t="shared" ref="AQ114" si="207">+Z114</f>
        <v>2.4252933046014613E-2</v>
      </c>
      <c r="AR114" s="24">
        <f t="shared" ref="AR114" si="208">+AE114</f>
        <v>6.415984849043932E-3</v>
      </c>
      <c r="AS114" s="24">
        <f t="shared" ref="AS114" si="209">+AJ114</f>
        <v>-1.0546846662968345E-2</v>
      </c>
      <c r="AU114" s="24">
        <f t="shared" ref="AU114" si="210">+MIN(AN114:AS114)</f>
        <v>-1.0546846662968345E-2</v>
      </c>
      <c r="AV114" s="24">
        <f t="shared" ref="AV114" si="211">+MAX(AN114:AS114)</f>
        <v>2.4252933046014613E-2</v>
      </c>
      <c r="AX114" s="35">
        <f t="shared" ref="AX114" si="212">+AL114</f>
        <v>46054</v>
      </c>
      <c r="AY114" s="24">
        <f t="shared" ca="1" si="46"/>
        <v>4.8469388376519706E-3</v>
      </c>
      <c r="AZ114" s="24">
        <f t="shared" si="47"/>
        <v>6.421569157570195E-3</v>
      </c>
      <c r="BA114" s="24">
        <f t="shared" si="48"/>
        <v>4.620704460567282E-3</v>
      </c>
      <c r="BB114" s="24">
        <f t="shared" si="49"/>
        <v>8.1428543105817042E-3</v>
      </c>
      <c r="BC114" s="24">
        <f t="shared" si="50"/>
        <v>1.85087495557128E-2</v>
      </c>
      <c r="BD114" s="24">
        <f t="shared" si="51"/>
        <v>4.8059389776740069E-3</v>
      </c>
      <c r="BE114" s="24">
        <f t="shared" si="52"/>
        <v>-7.8686251427340093E-3</v>
      </c>
      <c r="BG114" s="24">
        <f t="shared" ref="BG114" si="213">+MIN(AZ114:BE114)</f>
        <v>-7.8686251427340093E-3</v>
      </c>
      <c r="BH114" s="24">
        <f t="shared" ref="BH114" si="214">+MAX(AZ114:BE114)</f>
        <v>1.85087495557128E-2</v>
      </c>
    </row>
    <row r="115" spans="2:60" x14ac:dyDescent="0.25">
      <c r="B115" s="35">
        <f>+NAC!A116</f>
        <v>46082</v>
      </c>
      <c r="C115" s="48">
        <f ca="1">+NAC_d!DD116</f>
        <v>0.3263616743987896</v>
      </c>
      <c r="D115" s="48">
        <f ca="1">+NAC_d!CT116</f>
        <v>0.32673691500550039</v>
      </c>
      <c r="E115" s="48">
        <f ca="1">+NAC_d!DC116</f>
        <v>0.32644831297226462</v>
      </c>
      <c r="F115" s="24">
        <f t="shared" ref="F115" ca="1" si="215">+D115-E115</f>
        <v>2.8860203323577416E-4</v>
      </c>
      <c r="H115" s="24">
        <f>+GBA_d!$AM143</f>
        <v>0.32599073929921651</v>
      </c>
      <c r="I115" s="24">
        <f>+GBA_d!$AD143</f>
        <v>0.3210025680075097</v>
      </c>
      <c r="J115" s="24">
        <f>+GBA_d!$AM143</f>
        <v>0.32599073929921651</v>
      </c>
      <c r="K115" s="24">
        <f t="shared" ref="K115" si="216">+I115-J115</f>
        <v>-4.9881712917068111E-3</v>
      </c>
      <c r="M115" s="24">
        <f>+PAM_d!$AM143</f>
        <v>0.32528623889665442</v>
      </c>
      <c r="N115" s="24">
        <f>+PAM_d!$AD143</f>
        <v>0.32164170469403142</v>
      </c>
      <c r="O115" s="24">
        <f>+PAM_d!$AM143</f>
        <v>0.32528623889665442</v>
      </c>
      <c r="P115" s="24">
        <f t="shared" ref="P115" si="217">+N115-O115</f>
        <v>-3.6445342026230065E-3</v>
      </c>
      <c r="R115" s="24">
        <f>+NOA_d!$AM143</f>
        <v>0.32638095156052138</v>
      </c>
      <c r="S115" s="24">
        <f>+NOA_d!$AD143</f>
        <v>0.32820292813421248</v>
      </c>
      <c r="T115" s="24">
        <f>+NOA_d!$AM143</f>
        <v>0.32638095156052138</v>
      </c>
      <c r="U115" s="24">
        <f t="shared" ref="U115" si="218">+S115-T115</f>
        <v>1.8219765736910976E-3</v>
      </c>
      <c r="W115" s="24">
        <f>+NEA_d!$AM143</f>
        <v>0.32907258678824713</v>
      </c>
      <c r="X115" s="24">
        <f>+NEA_d!$AD143</f>
        <v>0.34531327888305796</v>
      </c>
      <c r="Y115" s="24">
        <f>+NEA_d!$AM143</f>
        <v>0.32907258678824713</v>
      </c>
      <c r="Z115" s="24">
        <f t="shared" ref="Z115" si="219">+X115-Y115</f>
        <v>1.6240692094810827E-2</v>
      </c>
      <c r="AB115" s="24">
        <f>+CUY_d!$AM143</f>
        <v>0.33773836632900966</v>
      </c>
      <c r="AC115" s="24">
        <f>+CUY_d!$AD143</f>
        <v>0.33436109189991781</v>
      </c>
      <c r="AD115" s="24">
        <f>+CUY_d!$AM143</f>
        <v>0.33773836632900966</v>
      </c>
      <c r="AE115" s="24">
        <f t="shared" ref="AE115" si="220">+AC115-AD115</f>
        <v>-3.3772744290918588E-3</v>
      </c>
      <c r="AG115" s="24">
        <f>+PAT_d!$AM143</f>
        <v>0.32801458023730312</v>
      </c>
      <c r="AH115" s="24">
        <f>+PAT_d!$AD143</f>
        <v>0.32044208623381509</v>
      </c>
      <c r="AI115" s="24">
        <f>+PAT_d!$AM143</f>
        <v>0.32801458023730312</v>
      </c>
      <c r="AJ115" s="24">
        <f t="shared" ref="AJ115" si="221">+AH115-AI115</f>
        <v>-7.5724940034880284E-3</v>
      </c>
      <c r="AK115" s="24"/>
      <c r="AL115" s="35">
        <f t="shared" ref="AL115" si="222">+B115</f>
        <v>46082</v>
      </c>
      <c r="AM115" s="24">
        <f t="shared" ref="AM115" ca="1" si="223">+F115</f>
        <v>2.8860203323577416E-4</v>
      </c>
      <c r="AN115" s="24">
        <f t="shared" ref="AN115" si="224">+K115</f>
        <v>-4.9881712917068111E-3</v>
      </c>
      <c r="AO115" s="24">
        <f t="shared" ref="AO115" si="225">+P115</f>
        <v>-3.6445342026230065E-3</v>
      </c>
      <c r="AP115" s="24">
        <f t="shared" ref="AP115" si="226">+U115</f>
        <v>1.8219765736910976E-3</v>
      </c>
      <c r="AQ115" s="24">
        <f t="shared" ref="AQ115" si="227">+Z115</f>
        <v>1.6240692094810827E-2</v>
      </c>
      <c r="AR115" s="24">
        <f t="shared" ref="AR115" si="228">+AE115</f>
        <v>-3.3772744290918588E-3</v>
      </c>
      <c r="AS115" s="24">
        <f t="shared" ref="AS115" si="229">+AJ115</f>
        <v>-7.5724940034880284E-3</v>
      </c>
      <c r="AU115" s="24">
        <f t="shared" ref="AU115" si="230">+MIN(AN115:AS115)</f>
        <v>-7.5724940034880284E-3</v>
      </c>
      <c r="AV115" s="24">
        <f t="shared" ref="AV115" si="231">+MAX(AN115:AS115)</f>
        <v>1.6240692094810827E-2</v>
      </c>
      <c r="AX115" s="35">
        <f t="shared" ref="AX115" si="232">+AL115</f>
        <v>46082</v>
      </c>
      <c r="AY115" s="24">
        <f t="shared" ca="1" si="46"/>
        <v>2.17575031317363E-4</v>
      </c>
      <c r="AZ115" s="24">
        <f t="shared" si="47"/>
        <v>-3.7618447428546808E-3</v>
      </c>
      <c r="BA115" s="24">
        <f t="shared" si="48"/>
        <v>-2.7499977707888812E-3</v>
      </c>
      <c r="BB115" s="24">
        <f t="shared" si="49"/>
        <v>1.3736450086587748E-3</v>
      </c>
      <c r="BC115" s="24">
        <f t="shared" si="50"/>
        <v>1.2219567430893363E-2</v>
      </c>
      <c r="BD115" s="24">
        <f t="shared" si="51"/>
        <v>-2.524615062330704E-3</v>
      </c>
      <c r="BE115" s="24">
        <f t="shared" si="52"/>
        <v>-5.7021166154176406E-3</v>
      </c>
      <c r="BG115" s="24">
        <f t="shared" ref="BG115" si="233">+MIN(AZ115:BE115)</f>
        <v>-5.7021166154176406E-3</v>
      </c>
      <c r="BH115" s="24">
        <f t="shared" ref="BH115" si="234">+MAX(AZ115:BE115)</f>
        <v>1.2219567430893363E-2</v>
      </c>
    </row>
    <row r="116" spans="2:60" x14ac:dyDescent="0.25">
      <c r="B116" s="35">
        <f>+NAC!A117</f>
        <v>46113</v>
      </c>
      <c r="C116" s="48">
        <f ca="1">+NAC_d!DD117</f>
        <v>0.32392245093953331</v>
      </c>
      <c r="D116" s="48">
        <f ca="1">+NAC_d!CT117</f>
        <v>0.32015760257721304</v>
      </c>
      <c r="E116" s="48">
        <f ca="1">+NAC_d!DC117</f>
        <v>0.32639303602682257</v>
      </c>
      <c r="F116" s="24">
        <f t="shared" ref="F116" ca="1" si="235">+D116-E116</f>
        <v>-6.2354334496095287E-3</v>
      </c>
      <c r="H116" s="24">
        <f>+GBA_d!$AM144</f>
        <v>0.32757608658869741</v>
      </c>
      <c r="I116" s="24">
        <f>+GBA_d!$AD144</f>
        <v>0.31730114160992517</v>
      </c>
      <c r="J116" s="24">
        <f>+GBA_d!$AM144</f>
        <v>0.32757608658869741</v>
      </c>
      <c r="K116" s="24">
        <f t="shared" ref="K116" si="236">+I116-J116</f>
        <v>-1.0274944978772238E-2</v>
      </c>
      <c r="M116" s="24">
        <f>+PAM_d!$AM144</f>
        <v>0.32081569047333147</v>
      </c>
      <c r="N116" s="24">
        <f>+PAM_d!$AD144</f>
        <v>0.31206226894109768</v>
      </c>
      <c r="O116" s="24">
        <f>+PAM_d!$AM144</f>
        <v>0.32081569047333147</v>
      </c>
      <c r="P116" s="24">
        <f t="shared" ref="P116" si="237">+N116-O116</f>
        <v>-8.753421532233796E-3</v>
      </c>
      <c r="R116" s="24">
        <f>+NOA_d!$AM144</f>
        <v>0.33159506595701349</v>
      </c>
      <c r="S116" s="24">
        <f>+NOA_d!$AD144</f>
        <v>0.32048260327148625</v>
      </c>
      <c r="T116" s="24">
        <f>+NOA_d!$AM144</f>
        <v>0.33159506595701349</v>
      </c>
      <c r="U116" s="24">
        <f t="shared" ref="U116" si="238">+S116-T116</f>
        <v>-1.1112462685527236E-2</v>
      </c>
      <c r="W116" s="24">
        <f>+NEA_d!$AM144</f>
        <v>0.3333069061049283</v>
      </c>
      <c r="X116" s="24">
        <f>+NEA_d!$AD144</f>
        <v>0.3444683430980362</v>
      </c>
      <c r="Y116" s="24">
        <f>+NEA_d!$AM144</f>
        <v>0.3333069061049283</v>
      </c>
      <c r="Z116" s="24">
        <f t="shared" ref="Z116" si="239">+X116-Y116</f>
        <v>1.1161436993107898E-2</v>
      </c>
      <c r="AB116" s="24">
        <f>+CUY_d!$AM144</f>
        <v>0.33627917498540749</v>
      </c>
      <c r="AC116" s="24">
        <f>+CUY_d!$AD144</f>
        <v>0.31825127712140699</v>
      </c>
      <c r="AD116" s="24">
        <f>+CUY_d!$AM144</f>
        <v>0.33627917498540749</v>
      </c>
      <c r="AE116" s="24">
        <f t="shared" ref="AE116" si="240">+AC116-AD116</f>
        <v>-1.8027897864000497E-2</v>
      </c>
      <c r="AG116" s="24">
        <f>+PAT_d!$AM144</f>
        <v>0.32935448286014068</v>
      </c>
      <c r="AH116" s="24">
        <f>+PAT_d!$AD144</f>
        <v>0.31556151591357762</v>
      </c>
      <c r="AI116" s="24">
        <f>+PAT_d!$AM144</f>
        <v>0.32935448286014068</v>
      </c>
      <c r="AJ116" s="24">
        <f t="shared" ref="AJ116" si="241">+AH116-AI116</f>
        <v>-1.3792966946563068E-2</v>
      </c>
      <c r="AK116" s="24"/>
      <c r="AL116" s="35">
        <f t="shared" ref="AL116" si="242">+B116</f>
        <v>46113</v>
      </c>
      <c r="AM116" s="24">
        <f t="shared" ref="AM116" ca="1" si="243">+F116</f>
        <v>-6.2354334496095287E-3</v>
      </c>
      <c r="AN116" s="24">
        <f t="shared" ref="AN116" si="244">+K116</f>
        <v>-1.0274944978772238E-2</v>
      </c>
      <c r="AO116" s="24">
        <f t="shared" ref="AO116" si="245">+P116</f>
        <v>-8.753421532233796E-3</v>
      </c>
      <c r="AP116" s="24">
        <f t="shared" ref="AP116" si="246">+U116</f>
        <v>-1.1112462685527236E-2</v>
      </c>
      <c r="AQ116" s="24">
        <f t="shared" ref="AQ116" si="247">+Z116</f>
        <v>1.1161436993107898E-2</v>
      </c>
      <c r="AR116" s="24">
        <f t="shared" ref="AR116" si="248">+AE116</f>
        <v>-1.8027897864000497E-2</v>
      </c>
      <c r="AS116" s="24">
        <f t="shared" ref="AS116" si="249">+AJ116</f>
        <v>-1.3792966946563068E-2</v>
      </c>
      <c r="AU116" s="24">
        <f t="shared" ref="AU116" si="250">+MIN(AN116:AS116)</f>
        <v>-1.8027897864000497E-2</v>
      </c>
      <c r="AV116" s="24">
        <f t="shared" ref="AV116" si="251">+MAX(AN116:AS116)</f>
        <v>1.1161436993107898E-2</v>
      </c>
      <c r="AX116" s="35">
        <f t="shared" ref="AX116" si="252">+AL116</f>
        <v>46113</v>
      </c>
      <c r="AY116" s="24">
        <f t="shared" ca="1" si="46"/>
        <v>-4.7010450750613053E-3</v>
      </c>
      <c r="AZ116" s="24">
        <f t="shared" si="47"/>
        <v>-7.7396279449221117E-3</v>
      </c>
      <c r="BA116" s="24">
        <f t="shared" si="48"/>
        <v>-6.6272846358275128E-3</v>
      </c>
      <c r="BB116" s="24">
        <f t="shared" si="49"/>
        <v>-8.3452266906236527E-3</v>
      </c>
      <c r="BC116" s="24">
        <f t="shared" si="50"/>
        <v>8.3712436664071799E-3</v>
      </c>
      <c r="BD116" s="24">
        <f t="shared" si="51"/>
        <v>-1.3491116378579582E-2</v>
      </c>
      <c r="BE116" s="24">
        <f t="shared" si="52"/>
        <v>-1.0375687692335545E-2</v>
      </c>
      <c r="BG116" s="24">
        <f t="shared" ref="BG116" si="253">+MIN(AZ116:BE116)</f>
        <v>-1.3491116378579582E-2</v>
      </c>
      <c r="BH116" s="24">
        <f t="shared" ref="BH116" si="254">+MAX(AZ116:BE116)</f>
        <v>8.3712436664071799E-3</v>
      </c>
    </row>
    <row r="117" spans="2:60" x14ac:dyDescent="0.25">
      <c r="B117" s="35">
        <f>+NAC!A118</f>
        <v>46143</v>
      </c>
      <c r="C117" s="48">
        <f ca="1">+NAC_d!DD118</f>
        <v>0.33252012480833693</v>
      </c>
      <c r="D117" s="48">
        <f ca="1">+NAC_d!CT118</f>
        <v>0.33250024762261954</v>
      </c>
      <c r="E117" s="48">
        <f ca="1">+NAC_d!DC118</f>
        <v>0.33215781987941839</v>
      </c>
      <c r="F117" s="24">
        <f t="shared" ref="F117" ca="1" si="255">+D117-E117</f>
        <v>3.4242774320114577E-4</v>
      </c>
      <c r="H117" s="24">
        <f>+GBA_d!$AM145</f>
        <v>0.33534035959913333</v>
      </c>
      <c r="I117" s="24">
        <f>+GBA_d!$AD145</f>
        <v>0.33150269734757831</v>
      </c>
      <c r="J117" s="24">
        <f>+GBA_d!$AM145</f>
        <v>0.33534035959913333</v>
      </c>
      <c r="K117" s="24">
        <f t="shared" ref="K117" si="256">+I117-J117</f>
        <v>-3.8376622515550185E-3</v>
      </c>
      <c r="M117" s="24">
        <f>+PAM_d!$AM145</f>
        <v>0.32330289071854135</v>
      </c>
      <c r="N117" s="24">
        <f>+PAM_d!$AD145</f>
        <v>0.32048749055631576</v>
      </c>
      <c r="O117" s="24">
        <f>+PAM_d!$AM145</f>
        <v>0.32330289071854135</v>
      </c>
      <c r="P117" s="24">
        <f t="shared" ref="P117" si="257">+N117-O117</f>
        <v>-2.8154001622255898E-3</v>
      </c>
      <c r="R117" s="24">
        <f>+NOA_d!$AM145</f>
        <v>0.3428863266522717</v>
      </c>
      <c r="S117" s="24">
        <f>+NOA_d!$AD145</f>
        <v>0.3336770452670712</v>
      </c>
      <c r="T117" s="24">
        <f>+NOA_d!$AM145</f>
        <v>0.3428863266522717</v>
      </c>
      <c r="U117" s="24">
        <f t="shared" ref="U117" si="258">+S117-T117</f>
        <v>-9.2092813852004962E-3</v>
      </c>
      <c r="W117" s="24">
        <f>+NEA_d!$AM145</f>
        <v>0.34962666424302213</v>
      </c>
      <c r="X117" s="24">
        <f>+NEA_d!$AD145</f>
        <v>0.36467862992825006</v>
      </c>
      <c r="Y117" s="24">
        <f>+NEA_d!$AM145</f>
        <v>0.34962666424302213</v>
      </c>
      <c r="Z117" s="24">
        <f t="shared" ref="Z117" si="259">+X117-Y117</f>
        <v>1.505196568522793E-2</v>
      </c>
      <c r="AB117" s="24">
        <f>+CUY_d!$AM145</f>
        <v>0.34053412870435085</v>
      </c>
      <c r="AC117" s="24">
        <f>+CUY_d!$AD145</f>
        <v>0.32628894947442943</v>
      </c>
      <c r="AD117" s="24">
        <f>+CUY_d!$AM145</f>
        <v>0.34053412870435085</v>
      </c>
      <c r="AE117" s="24">
        <f t="shared" ref="AE117" si="260">+AC117-AD117</f>
        <v>-1.4245179229921412E-2</v>
      </c>
      <c r="AG117" s="24">
        <f>+PAT_d!$AM145</f>
        <v>0.32979027196929933</v>
      </c>
      <c r="AH117" s="24">
        <f>+PAT_d!$AD145</f>
        <v>0.31723555084471955</v>
      </c>
      <c r="AI117" s="24">
        <f>+PAT_d!$AM145</f>
        <v>0.32979027196929933</v>
      </c>
      <c r="AJ117" s="24">
        <f t="shared" ref="AJ117" si="261">+AH117-AI117</f>
        <v>-1.2554721124579782E-2</v>
      </c>
      <c r="AK117" s="24"/>
      <c r="AL117" s="35">
        <f t="shared" ref="AL117" si="262">+B117</f>
        <v>46143</v>
      </c>
      <c r="AM117" s="24">
        <f t="shared" ref="AM117" ca="1" si="263">+F117</f>
        <v>3.4242774320114577E-4</v>
      </c>
      <c r="AN117" s="24">
        <f t="shared" ref="AN117" si="264">+K117</f>
        <v>-3.8376622515550185E-3</v>
      </c>
      <c r="AO117" s="24">
        <f t="shared" ref="AO117" si="265">+P117</f>
        <v>-2.8154001622255898E-3</v>
      </c>
      <c r="AP117" s="24">
        <f t="shared" ref="AP117" si="266">+U117</f>
        <v>-9.2092813852004962E-3</v>
      </c>
      <c r="AQ117" s="24">
        <f t="shared" ref="AQ117" si="267">+Z117</f>
        <v>1.505196568522793E-2</v>
      </c>
      <c r="AR117" s="24">
        <f t="shared" ref="AR117" si="268">+AE117</f>
        <v>-1.4245179229921412E-2</v>
      </c>
      <c r="AS117" s="24">
        <f t="shared" ref="AS117" si="269">+AJ117</f>
        <v>-1.2554721124579782E-2</v>
      </c>
      <c r="AU117" s="24">
        <f t="shared" ref="AU117" si="270">+MIN(AN117:AS117)</f>
        <v>-1.4245179229921412E-2</v>
      </c>
      <c r="AV117" s="24">
        <f t="shared" ref="AV117" si="271">+MAX(AN117:AS117)</f>
        <v>1.505196568522793E-2</v>
      </c>
      <c r="AX117" s="35">
        <f t="shared" ref="AX117" si="272">+AL117</f>
        <v>46143</v>
      </c>
      <c r="AY117" s="24">
        <f t="shared" ca="1" si="46"/>
        <v>2.5704742943455372E-4</v>
      </c>
      <c r="AZ117" s="24">
        <f t="shared" si="47"/>
        <v>-2.8739206629739833E-3</v>
      </c>
      <c r="BA117" s="24">
        <f t="shared" si="48"/>
        <v>-2.1275553631541211E-3</v>
      </c>
      <c r="BB117" s="24">
        <f t="shared" si="49"/>
        <v>-6.8578264611262041E-3</v>
      </c>
      <c r="BC117" s="24">
        <f t="shared" si="50"/>
        <v>1.115268843155981E-2</v>
      </c>
      <c r="BD117" s="24">
        <f t="shared" si="51"/>
        <v>-1.0626495010380377E-2</v>
      </c>
      <c r="BE117" s="24">
        <f t="shared" si="52"/>
        <v>-9.4411287172280201E-3</v>
      </c>
      <c r="BG117" s="24">
        <f t="shared" ref="BG117" si="273">+MIN(AZ117:BE117)</f>
        <v>-1.0626495010380377E-2</v>
      </c>
      <c r="BH117" s="24">
        <f t="shared" ref="BH117" si="274">+MAX(AZ117:BE117)</f>
        <v>1.115268843155981E-2</v>
      </c>
    </row>
  </sheetData>
  <mergeCells count="10">
    <mergeCell ref="A1:B3"/>
    <mergeCell ref="AG2:AJ2"/>
    <mergeCell ref="AM2:AS2"/>
    <mergeCell ref="AY2:BE2"/>
    <mergeCell ref="C2:F2"/>
    <mergeCell ref="H2:K2"/>
    <mergeCell ref="M2:P2"/>
    <mergeCell ref="R2:U2"/>
    <mergeCell ref="W2:Z2"/>
    <mergeCell ref="AB2:A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9F3F-62FF-4DE7-93BC-81F88327D65F}">
  <dimension ref="B1:Y117"/>
  <sheetViews>
    <sheetView zoomScale="88" workbookViewId="0">
      <pane xSplit="2" ySplit="3" topLeftCell="C102" activePane="bottomRight" state="frozen"/>
      <selection pane="topRight" activeCell="C1" sqref="C1"/>
      <selection pane="bottomLeft" activeCell="A4" sqref="A4"/>
      <selection pane="bottomRight" activeCell="A117" sqref="A117:XFD117"/>
    </sheetView>
  </sheetViews>
  <sheetFormatPr baseColWidth="10" defaultColWidth="11.42578125" defaultRowHeight="15" x14ac:dyDescent="0.25"/>
  <sheetData>
    <row r="1" spans="2:25" s="118" customFormat="1" x14ac:dyDescent="0.25">
      <c r="C1" s="249" t="s">
        <v>141</v>
      </c>
      <c r="D1" s="249"/>
      <c r="E1" s="249"/>
      <c r="F1" s="249"/>
      <c r="G1" s="249"/>
      <c r="H1" s="249"/>
      <c r="I1" s="249"/>
      <c r="K1" s="249" t="s">
        <v>142</v>
      </c>
      <c r="L1" s="249"/>
      <c r="M1" s="249"/>
      <c r="N1" s="249"/>
      <c r="O1" s="249"/>
      <c r="P1" s="249"/>
      <c r="Q1" s="249"/>
      <c r="S1" s="249" t="s">
        <v>143</v>
      </c>
      <c r="T1" s="249"/>
      <c r="U1" s="249"/>
      <c r="V1" s="249"/>
      <c r="W1" s="249"/>
      <c r="X1" s="249"/>
      <c r="Y1" s="249"/>
    </row>
    <row r="2" spans="2:25" s="128" customFormat="1" x14ac:dyDescent="0.25">
      <c r="C2" s="128">
        <f>+NAC_d!C3</f>
        <v>0.3008606686391192</v>
      </c>
      <c r="D2" s="128">
        <f>+NAC_d!D3</f>
        <v>0.28843594649817594</v>
      </c>
      <c r="E2" s="128">
        <f>+NAC_d!E3</f>
        <v>0.16451098850039381</v>
      </c>
      <c r="F2" s="128">
        <f>+NAC_d!F3</f>
        <v>0.14096216203948453</v>
      </c>
      <c r="G2" s="128">
        <f>+NAC_d!G3</f>
        <v>7.0913375475878879E-2</v>
      </c>
      <c r="H2" s="128">
        <f>+NAC_d!H3</f>
        <v>3.4316858846947906E-2</v>
      </c>
      <c r="K2" s="128">
        <f t="shared" ref="K2:P2" si="0">+C2</f>
        <v>0.3008606686391192</v>
      </c>
      <c r="L2" s="128">
        <f t="shared" si="0"/>
        <v>0.28843594649817594</v>
      </c>
      <c r="M2" s="128">
        <f t="shared" si="0"/>
        <v>0.16451098850039381</v>
      </c>
      <c r="N2" s="128">
        <f t="shared" si="0"/>
        <v>0.14096216203948453</v>
      </c>
      <c r="O2" s="128">
        <f t="shared" si="0"/>
        <v>7.0913375475878879E-2</v>
      </c>
      <c r="P2" s="128">
        <f t="shared" si="0"/>
        <v>3.4316858846947906E-2</v>
      </c>
      <c r="S2" s="128">
        <f t="shared" ref="S2:X2" si="1">+K2</f>
        <v>0.3008606686391192</v>
      </c>
      <c r="T2" s="128">
        <f t="shared" si="1"/>
        <v>0.28843594649817594</v>
      </c>
      <c r="U2" s="128">
        <f t="shared" si="1"/>
        <v>0.16451098850039381</v>
      </c>
      <c r="V2" s="128">
        <f t="shared" si="1"/>
        <v>0.14096216203948453</v>
      </c>
      <c r="W2" s="128">
        <f t="shared" si="1"/>
        <v>7.0913375475878879E-2</v>
      </c>
      <c r="X2" s="128">
        <f t="shared" si="1"/>
        <v>3.4316858846947906E-2</v>
      </c>
    </row>
    <row r="3" spans="2:25" s="122" customFormat="1" ht="15.75" thickBot="1" x14ac:dyDescent="0.3">
      <c r="B3" s="127" t="str">
        <f>+NAC!A4</f>
        <v>Fecha</v>
      </c>
      <c r="C3" s="123" t="s">
        <v>38</v>
      </c>
      <c r="D3" s="123" t="s">
        <v>128</v>
      </c>
      <c r="E3" s="123" t="s">
        <v>40</v>
      </c>
      <c r="F3" s="123" t="s">
        <v>41</v>
      </c>
      <c r="G3" s="123" t="s">
        <v>129</v>
      </c>
      <c r="H3" s="123" t="s">
        <v>130</v>
      </c>
      <c r="I3" s="122" t="s">
        <v>144</v>
      </c>
      <c r="K3" s="123" t="s">
        <v>38</v>
      </c>
      <c r="L3" s="123" t="s">
        <v>128</v>
      </c>
      <c r="M3" s="123" t="s">
        <v>40</v>
      </c>
      <c r="N3" s="123" t="s">
        <v>41</v>
      </c>
      <c r="O3" s="123" t="s">
        <v>129</v>
      </c>
      <c r="P3" s="123" t="s">
        <v>130</v>
      </c>
      <c r="Q3" s="122" t="s">
        <v>144</v>
      </c>
      <c r="S3" s="123" t="s">
        <v>38</v>
      </c>
      <c r="T3" s="123" t="s">
        <v>128</v>
      </c>
      <c r="U3" s="123" t="s">
        <v>40</v>
      </c>
      <c r="V3" s="123" t="s">
        <v>41</v>
      </c>
      <c r="W3" s="123" t="s">
        <v>129</v>
      </c>
      <c r="X3" s="123" t="s">
        <v>130</v>
      </c>
      <c r="Y3" s="122" t="s">
        <v>144</v>
      </c>
    </row>
    <row r="4" spans="2:25" x14ac:dyDescent="0.25">
      <c r="B4" s="155">
        <f>+NAC!A5</f>
        <v>42705</v>
      </c>
      <c r="C4" s="34">
        <f>+GBA_d!$E32/GBA_d!$N32*100</f>
        <v>100</v>
      </c>
      <c r="D4" s="34">
        <f>+PAM_d!$E32/PAM_d!$N32*100</f>
        <v>100</v>
      </c>
      <c r="E4" s="34">
        <f>+NOA_d!$E32/NOA_d!$N32*100</f>
        <v>100</v>
      </c>
      <c r="F4" s="34">
        <f>NEA_d!$E32/NEA_d!$N32*100</f>
        <v>100</v>
      </c>
      <c r="G4" s="34">
        <f>+CUY_d!$E32/CUY_d!$N32*100</f>
        <v>100</v>
      </c>
      <c r="H4" s="34">
        <f>+PAT_d!$E32/PAT_d!$N32*100</f>
        <v>100</v>
      </c>
      <c r="I4" s="19">
        <f>+SUMPRODUCT($C$2:$H$2,C4:H4)</f>
        <v>100.00000000000003</v>
      </c>
    </row>
    <row r="5" spans="2:25" x14ac:dyDescent="0.25">
      <c r="B5" s="155">
        <f>+NAC!A6</f>
        <v>42736</v>
      </c>
      <c r="C5" s="34">
        <f>+GBA_d!$E33/GBA_d!$N33*100</f>
        <v>99.732628790809315</v>
      </c>
      <c r="D5" s="34">
        <f>+PAM_d!$E33/PAM_d!$N33*100</f>
        <v>99.710361655697753</v>
      </c>
      <c r="E5" s="34">
        <f>+NOA_d!$E33/NOA_d!$N33*100</f>
        <v>99.674009068041784</v>
      </c>
      <c r="F5" s="34">
        <f>NEA_d!$E33/NEA_d!$N33*100</f>
        <v>100.00780394860288</v>
      </c>
      <c r="G5" s="34">
        <f>+CUY_d!$E33/CUY_d!$N33*100</f>
        <v>99.746095542047712</v>
      </c>
      <c r="H5" s="34">
        <f>+PAT_d!$E33/PAT_d!$N33*100</f>
        <v>99.744647345583587</v>
      </c>
      <c r="I5" s="19">
        <f t="shared" ref="I5:I35" si="2">+SUMPRODUCT($C$2:$H$2,C5:H5)</f>
        <v>99.756719257096407</v>
      </c>
      <c r="K5" s="24">
        <f t="shared" ref="K5:K36" si="3">+C5/C4-1</f>
        <v>-2.6737120919068103E-3</v>
      </c>
      <c r="L5" s="24">
        <f t="shared" ref="L5:L36" si="4">+D5/D4-1</f>
        <v>-2.8963834430224544E-3</v>
      </c>
      <c r="M5" s="24">
        <f t="shared" ref="M5:M36" si="5">+E5/E4-1</f>
        <v>-3.2599093195821993E-3</v>
      </c>
      <c r="N5" s="24">
        <f t="shared" ref="N5:N36" si="6">+F5/F4-1</f>
        <v>7.8039486028913529E-5</v>
      </c>
      <c r="O5" s="24">
        <f t="shared" ref="O5:O36" si="7">+G5/G4-1</f>
        <v>-2.53904457952292E-3</v>
      </c>
      <c r="P5" s="24">
        <f t="shared" ref="P5:P36" si="8">+H5/H4-1</f>
        <v>-2.5535265441640753E-3</v>
      </c>
      <c r="Q5" s="24">
        <f t="shared" ref="Q5:Q36" si="9">+I5/I4-1</f>
        <v>-2.4328074290361767E-3</v>
      </c>
    </row>
    <row r="6" spans="2:25" x14ac:dyDescent="0.25">
      <c r="B6" s="155">
        <f>+NAC!A7</f>
        <v>42767</v>
      </c>
      <c r="C6" s="34">
        <f>+GBA_d!$E34/GBA_d!$N34*100</f>
        <v>99.772808662734207</v>
      </c>
      <c r="D6" s="34">
        <f>+PAM_d!$E34/PAM_d!$N34*100</f>
        <v>99.773476483549729</v>
      </c>
      <c r="E6" s="34">
        <f>+NOA_d!$E34/NOA_d!$N34*100</f>
        <v>99.965815012017671</v>
      </c>
      <c r="F6" s="34">
        <f>NEA_d!$E34/NEA_d!$N34*100</f>
        <v>100.04893964351692</v>
      </c>
      <c r="G6" s="34">
        <f>+CUY_d!$E34/CUY_d!$N34*100</f>
        <v>99.517522886394914</v>
      </c>
      <c r="H6" s="34">
        <f>+PAT_d!$E34/PAT_d!$N34*100</f>
        <v>99.705637005750276</v>
      </c>
      <c r="I6" s="19">
        <f t="shared" si="2"/>
        <v>99.823268675245515</v>
      </c>
      <c r="K6" s="24">
        <f t="shared" si="3"/>
        <v>4.028758933967147E-4</v>
      </c>
      <c r="L6" s="24">
        <f t="shared" si="4"/>
        <v>6.3298163605018942E-4</v>
      </c>
      <c r="M6" s="24">
        <f t="shared" si="5"/>
        <v>2.9276031605860453E-3</v>
      </c>
      <c r="N6" s="24">
        <f t="shared" si="6"/>
        <v>4.1132484956052373E-4</v>
      </c>
      <c r="O6" s="24">
        <f t="shared" si="7"/>
        <v>-2.2915448911625669E-3</v>
      </c>
      <c r="P6" s="24">
        <f t="shared" si="8"/>
        <v>-3.9110208789605583E-4</v>
      </c>
      <c r="Q6" s="24">
        <f t="shared" si="9"/>
        <v>6.6711714904732489E-4</v>
      </c>
    </row>
    <row r="7" spans="2:25" x14ac:dyDescent="0.25">
      <c r="B7" s="155">
        <f>+NAC!A8</f>
        <v>42795</v>
      </c>
      <c r="C7" s="34">
        <f>+GBA_d!$E35/GBA_d!$N35*100</f>
        <v>100.29069556316423</v>
      </c>
      <c r="D7" s="34">
        <f>+PAM_d!$E35/PAM_d!$N35*100</f>
        <v>99.983307495915824</v>
      </c>
      <c r="E7" s="34">
        <f>+NOA_d!$E35/NOA_d!$N35*100</f>
        <v>99.690304402398226</v>
      </c>
      <c r="F7" s="34">
        <f>NEA_d!$E35/NEA_d!$N35*100</f>
        <v>100.10723670716308</v>
      </c>
      <c r="G7" s="34">
        <f>+CUY_d!$E35/CUY_d!$N35*100</f>
        <v>99.447057613777474</v>
      </c>
      <c r="H7" s="34">
        <f>+PAT_d!$E35/PAT_d!$N35*100</f>
        <v>99.556962631388714</v>
      </c>
      <c r="I7" s="19">
        <f t="shared" si="2"/>
        <v>99.992397470591825</v>
      </c>
      <c r="K7" s="24">
        <f t="shared" si="3"/>
        <v>5.1906617381161091E-3</v>
      </c>
      <c r="L7" s="24">
        <f t="shared" si="4"/>
        <v>2.1030740810228377E-3</v>
      </c>
      <c r="M7" s="24">
        <f t="shared" si="5"/>
        <v>-2.7560482509578765E-3</v>
      </c>
      <c r="N7" s="24">
        <f t="shared" si="6"/>
        <v>5.8268547226880685E-4</v>
      </c>
      <c r="O7" s="24">
        <f t="shared" si="7"/>
        <v>-7.0806899703357296E-4</v>
      </c>
      <c r="P7" s="24">
        <f t="shared" si="8"/>
        <v>-1.4911330876206108E-3</v>
      </c>
      <c r="Q7" s="24">
        <f t="shared" si="9"/>
        <v>1.6942822809833391E-3</v>
      </c>
    </row>
    <row r="8" spans="2:25" x14ac:dyDescent="0.25">
      <c r="B8" s="155">
        <f>+NAC!A9</f>
        <v>42826</v>
      </c>
      <c r="C8" s="34">
        <f>+GBA_d!$E36/GBA_d!$N36*100</f>
        <v>100.53678471113687</v>
      </c>
      <c r="D8" s="34">
        <f>+PAM_d!$E36/PAM_d!$N36*100</f>
        <v>100.16866361527453</v>
      </c>
      <c r="E8" s="34">
        <f>+NOA_d!$E36/NOA_d!$N36*100</f>
        <v>99.817806772356775</v>
      </c>
      <c r="F8" s="34">
        <f>NEA_d!$E36/NEA_d!$N36*100</f>
        <v>100.61268449598828</v>
      </c>
      <c r="G8" s="34">
        <f>+CUY_d!$E36/CUY_d!$N36*100</f>
        <v>99.614795802358557</v>
      </c>
      <c r="H8" s="34">
        <f>+PAT_d!$E36/PAT_d!$N36*100</f>
        <v>99.513952837450148</v>
      </c>
      <c r="I8" s="19">
        <f t="shared" si="2"/>
        <v>100.22254285807193</v>
      </c>
      <c r="K8" s="24">
        <f t="shared" si="3"/>
        <v>2.4537585125994354E-3</v>
      </c>
      <c r="L8" s="24">
        <f t="shared" si="4"/>
        <v>1.8538706510211611E-3</v>
      </c>
      <c r="M8" s="24">
        <f t="shared" si="5"/>
        <v>1.2789846587677456E-3</v>
      </c>
      <c r="N8" s="24">
        <f t="shared" si="6"/>
        <v>5.0490634388775657E-3</v>
      </c>
      <c r="O8" s="24">
        <f t="shared" si="7"/>
        <v>1.686708411550164E-3</v>
      </c>
      <c r="P8" s="24">
        <f t="shared" si="8"/>
        <v>-4.3201191359976132E-4</v>
      </c>
      <c r="Q8" s="24">
        <f t="shared" si="9"/>
        <v>2.3016288568118437E-3</v>
      </c>
    </row>
    <row r="9" spans="2:25" x14ac:dyDescent="0.25">
      <c r="B9" s="155">
        <f>+NAC!A10</f>
        <v>42856</v>
      </c>
      <c r="C9" s="34">
        <f>+GBA_d!$E37/GBA_d!$N37*100</f>
        <v>100.40373295185773</v>
      </c>
      <c r="D9" s="34">
        <f>+PAM_d!$E37/PAM_d!$N37*100</f>
        <v>100.18936767551648</v>
      </c>
      <c r="E9" s="34">
        <f>+NOA_d!$E37/NOA_d!$N37*100</f>
        <v>99.653112374102378</v>
      </c>
      <c r="F9" s="34">
        <f>NEA_d!$E37/NEA_d!$N37*100</f>
        <v>100.45450969220585</v>
      </c>
      <c r="G9" s="34">
        <f>+CUY_d!$E37/CUY_d!$N37*100</f>
        <v>99.741852130778753</v>
      </c>
      <c r="H9" s="34">
        <f>+PAT_d!$E37/PAT_d!$N37*100</f>
        <v>99.673013751351746</v>
      </c>
      <c r="I9" s="19">
        <f t="shared" si="2"/>
        <v>100.15356237549948</v>
      </c>
      <c r="K9" s="24">
        <f t="shared" si="3"/>
        <v>-1.3234137103292909E-3</v>
      </c>
      <c r="L9" s="24">
        <f t="shared" si="4"/>
        <v>2.0669198823974888E-4</v>
      </c>
      <c r="M9" s="24">
        <f t="shared" si="5"/>
        <v>-1.6499500798489164E-3</v>
      </c>
      <c r="N9" s="24">
        <f t="shared" si="6"/>
        <v>-1.5721159272789054E-3</v>
      </c>
      <c r="O9" s="24">
        <f t="shared" si="7"/>
        <v>1.2754764731164325E-3</v>
      </c>
      <c r="P9" s="24">
        <f t="shared" si="8"/>
        <v>1.5983780099804168E-3</v>
      </c>
      <c r="Q9" s="24">
        <f t="shared" si="9"/>
        <v>-6.8827312304520216E-4</v>
      </c>
    </row>
    <row r="10" spans="2:25" x14ac:dyDescent="0.25">
      <c r="B10" s="155">
        <f>+NAC!A11</f>
        <v>42887</v>
      </c>
      <c r="C10" s="34">
        <f>+GBA_d!$E38/GBA_d!$N38*100</f>
        <v>100.36991063189005</v>
      </c>
      <c r="D10" s="34">
        <f>+PAM_d!$E38/PAM_d!$N38*100</f>
        <v>100.01997753247447</v>
      </c>
      <c r="E10" s="34">
        <f>+NOA_d!$E38/NOA_d!$N38*100</f>
        <v>99.614041220822259</v>
      </c>
      <c r="F10" s="34">
        <f>NEA_d!$E38/NEA_d!$N38*100</f>
        <v>100.53570519837804</v>
      </c>
      <c r="G10" s="34">
        <f>+CUY_d!$E38/CUY_d!$N38*100</f>
        <v>99.395653084111743</v>
      </c>
      <c r="H10" s="34">
        <f>+PAT_d!$E38/PAT_d!$N38*100</f>
        <v>99.461308230461853</v>
      </c>
      <c r="I10" s="19">
        <f t="shared" si="2"/>
        <v>100.06773101205007</v>
      </c>
      <c r="K10" s="24">
        <f t="shared" si="3"/>
        <v>-3.3686317204861815E-4</v>
      </c>
      <c r="L10" s="24">
        <f t="shared" si="4"/>
        <v>-1.6906997915249189E-3</v>
      </c>
      <c r="M10" s="24">
        <f t="shared" si="5"/>
        <v>-3.9207158059895164E-4</v>
      </c>
      <c r="N10" s="24">
        <f t="shared" si="6"/>
        <v>8.0828134467014756E-4</v>
      </c>
      <c r="O10" s="24">
        <f t="shared" si="7"/>
        <v>-3.4709506518194599E-3</v>
      </c>
      <c r="P10" s="24">
        <f t="shared" si="8"/>
        <v>-2.1240003981219946E-3</v>
      </c>
      <c r="Q10" s="24">
        <f t="shared" si="9"/>
        <v>-8.5699760860824536E-4</v>
      </c>
    </row>
    <row r="11" spans="2:25" x14ac:dyDescent="0.25">
      <c r="B11" s="155">
        <f>+NAC!A12</f>
        <v>42917</v>
      </c>
      <c r="C11" s="34">
        <f>+GBA_d!$E39/GBA_d!$N39*100</f>
        <v>99.980879126062177</v>
      </c>
      <c r="D11" s="34">
        <f>+PAM_d!$E39/PAM_d!$N39*100</f>
        <v>99.542856698219282</v>
      </c>
      <c r="E11" s="34">
        <f>+NOA_d!$E39/NOA_d!$N39*100</f>
        <v>99.206872671129105</v>
      </c>
      <c r="F11" s="34">
        <f>NEA_d!$E39/NEA_d!$N39*100</f>
        <v>100.25403786248468</v>
      </c>
      <c r="G11" s="34">
        <f>+CUY_d!$E39/CUY_d!$N39*100</f>
        <v>99.187839436584781</v>
      </c>
      <c r="H11" s="34">
        <f>+PAT_d!$E39/PAT_d!$N39*100</f>
        <v>99.098866832491055</v>
      </c>
      <c r="I11" s="19">
        <f t="shared" si="2"/>
        <v>99.679205178912341</v>
      </c>
      <c r="K11" s="24">
        <f t="shared" si="3"/>
        <v>-3.8759774057651741E-3</v>
      </c>
      <c r="L11" s="24">
        <f t="shared" si="4"/>
        <v>-4.7702553632376077E-3</v>
      </c>
      <c r="M11" s="24">
        <f t="shared" si="5"/>
        <v>-4.0874614131009013E-3</v>
      </c>
      <c r="N11" s="24">
        <f t="shared" si="6"/>
        <v>-2.8016646955185687E-3</v>
      </c>
      <c r="O11" s="24">
        <f t="shared" si="7"/>
        <v>-2.0907719913173528E-3</v>
      </c>
      <c r="P11" s="24">
        <f t="shared" si="8"/>
        <v>-3.6440441455987127E-3</v>
      </c>
      <c r="Q11" s="24">
        <f t="shared" si="9"/>
        <v>-3.8826285877406885E-3</v>
      </c>
    </row>
    <row r="12" spans="2:25" x14ac:dyDescent="0.25">
      <c r="B12" s="155">
        <f>+NAC!A13</f>
        <v>42948</v>
      </c>
      <c r="C12" s="34">
        <f>+GBA_d!$E40/GBA_d!$N40*100</f>
        <v>100.13776221766986</v>
      </c>
      <c r="D12" s="34">
        <f>+PAM_d!$E40/PAM_d!$N40*100</f>
        <v>99.732392108699273</v>
      </c>
      <c r="E12" s="34">
        <f>+NOA_d!$E40/NOA_d!$N40*100</f>
        <v>99.176500363488202</v>
      </c>
      <c r="F12" s="34">
        <f>NEA_d!$E40/NEA_d!$N40*100</f>
        <v>100.50048384832226</v>
      </c>
      <c r="G12" s="34">
        <f>+CUY_d!$E40/CUY_d!$N40*100</f>
        <v>99.403950905453428</v>
      </c>
      <c r="H12" s="34">
        <f>+PAT_d!$E40/PAT_d!$N40*100</f>
        <v>99.185865859611795</v>
      </c>
      <c r="I12" s="19">
        <f t="shared" si="2"/>
        <v>99.829127663974944</v>
      </c>
      <c r="K12" s="24">
        <f t="shared" si="3"/>
        <v>1.5691309476273396E-3</v>
      </c>
      <c r="L12" s="24">
        <f t="shared" si="4"/>
        <v>1.9040583801468447E-3</v>
      </c>
      <c r="M12" s="24">
        <f t="shared" si="5"/>
        <v>-3.0615124560562368E-4</v>
      </c>
      <c r="N12" s="24">
        <f t="shared" si="6"/>
        <v>2.4582150613785547E-3</v>
      </c>
      <c r="O12" s="24">
        <f t="shared" si="7"/>
        <v>2.1788101252755432E-3</v>
      </c>
      <c r="P12" s="24">
        <f t="shared" si="8"/>
        <v>8.7790133128162751E-4</v>
      </c>
      <c r="Q12" s="24">
        <f t="shared" si="9"/>
        <v>1.5040497643767914E-3</v>
      </c>
    </row>
    <row r="13" spans="2:25" x14ac:dyDescent="0.25">
      <c r="B13" s="155">
        <f>+NAC!A14</f>
        <v>42979</v>
      </c>
      <c r="C13" s="34">
        <f>+GBA_d!$E41/GBA_d!$N41*100</f>
        <v>100.18094897092718</v>
      </c>
      <c r="D13" s="34">
        <f>+PAM_d!$E41/PAM_d!$N41*100</f>
        <v>99.715613801891038</v>
      </c>
      <c r="E13" s="34">
        <f>+NOA_d!$E41/NOA_d!$N41*100</f>
        <v>99.585600436411553</v>
      </c>
      <c r="F13" s="34">
        <f>NEA_d!$E41/NEA_d!$N41*100</f>
        <v>100.67625591233818</v>
      </c>
      <c r="G13" s="34">
        <f>+CUY_d!$E41/CUY_d!$N41*100</f>
        <v>99.521249892862826</v>
      </c>
      <c r="H13" s="34">
        <f>+PAT_d!$E41/PAT_d!$N41*100</f>
        <v>99.132578162067816</v>
      </c>
      <c r="I13" s="19">
        <f t="shared" si="2"/>
        <v>99.935849460935643</v>
      </c>
      <c r="K13" s="24">
        <f t="shared" si="3"/>
        <v>4.3127340077209197E-4</v>
      </c>
      <c r="L13" s="24">
        <f t="shared" si="4"/>
        <v>-1.6823327359827278E-4</v>
      </c>
      <c r="M13" s="24">
        <f t="shared" si="5"/>
        <v>4.1249698408794E-3</v>
      </c>
      <c r="N13" s="24">
        <f t="shared" si="6"/>
        <v>1.7489673411044127E-3</v>
      </c>
      <c r="O13" s="24">
        <f t="shared" si="7"/>
        <v>1.1800233928425108E-3</v>
      </c>
      <c r="P13" s="24">
        <f t="shared" si="8"/>
        <v>-5.37250918587584E-4</v>
      </c>
      <c r="Q13" s="24">
        <f t="shared" si="9"/>
        <v>1.0690446712098289E-3</v>
      </c>
    </row>
    <row r="14" spans="2:25" x14ac:dyDescent="0.25">
      <c r="B14" s="155">
        <f>+NAC!A15</f>
        <v>43009</v>
      </c>
      <c r="C14" s="34">
        <f>+GBA_d!$E42/GBA_d!$N42*100</f>
        <v>100.35271128655654</v>
      </c>
      <c r="D14" s="34">
        <f>+PAM_d!$E42/PAM_d!$N42*100</f>
        <v>99.761497836067221</v>
      </c>
      <c r="E14" s="34">
        <f>+NOA_d!$E42/NOA_d!$N42*100</f>
        <v>99.748066997819052</v>
      </c>
      <c r="F14" s="34">
        <f>NEA_d!$E42/NEA_d!$N42*100</f>
        <v>100.75482512505177</v>
      </c>
      <c r="G14" s="34">
        <f>+CUY_d!$E42/CUY_d!$N42*100</f>
        <v>99.651189947806259</v>
      </c>
      <c r="H14" s="34">
        <f>+PAT_d!$E42/PAT_d!$N42*100</f>
        <v>99.271914438393452</v>
      </c>
      <c r="I14" s="19">
        <f t="shared" si="2"/>
        <v>100.05255948283141</v>
      </c>
      <c r="K14" s="24">
        <f t="shared" si="3"/>
        <v>1.714520748642645E-3</v>
      </c>
      <c r="L14" s="24">
        <f t="shared" si="4"/>
        <v>4.6014894184320809E-4</v>
      </c>
      <c r="M14" s="24">
        <f t="shared" si="5"/>
        <v>1.6314262372825183E-3</v>
      </c>
      <c r="N14" s="24">
        <f t="shared" si="6"/>
        <v>7.8041452775123865E-4</v>
      </c>
      <c r="O14" s="24">
        <f t="shared" si="7"/>
        <v>1.3056513567033523E-3</v>
      </c>
      <c r="P14" s="24">
        <f t="shared" si="8"/>
        <v>1.4055548529954276E-3</v>
      </c>
      <c r="Q14" s="24">
        <f t="shared" si="9"/>
        <v>1.167849400643739E-3</v>
      </c>
    </row>
    <row r="15" spans="2:25" x14ac:dyDescent="0.25">
      <c r="B15" s="155">
        <f>+NAC!A16</f>
        <v>43040</v>
      </c>
      <c r="C15" s="34">
        <f>+GBA_d!$E43/GBA_d!$N43*100</f>
        <v>100.28857705753293</v>
      </c>
      <c r="D15" s="34">
        <f>+PAM_d!$E43/PAM_d!$N43*100</f>
        <v>99.625225106866182</v>
      </c>
      <c r="E15" s="34">
        <f>+NOA_d!$E43/NOA_d!$N43*100</f>
        <v>99.545569337069026</v>
      </c>
      <c r="F15" s="34">
        <f>NEA_d!$E43/NEA_d!$N43*100</f>
        <v>100.61292409662524</v>
      </c>
      <c r="G15" s="34">
        <f>+CUY_d!$E43/CUY_d!$N43*100</f>
        <v>99.377910796417652</v>
      </c>
      <c r="H15" s="34">
        <f>+PAT_d!$E43/PAT_d!$N43*100</f>
        <v>99.18522970750243</v>
      </c>
      <c r="I15" s="19">
        <f t="shared" si="2"/>
        <v>99.918288401327771</v>
      </c>
      <c r="K15" s="24">
        <f t="shared" si="3"/>
        <v>-6.3908815418523002E-4</v>
      </c>
      <c r="L15" s="24">
        <f t="shared" si="4"/>
        <v>-1.3659851962625202E-3</v>
      </c>
      <c r="M15" s="24">
        <f t="shared" si="5"/>
        <v>-2.0300910768973335E-3</v>
      </c>
      <c r="N15" s="24">
        <f t="shared" si="6"/>
        <v>-1.4083794820785034E-3</v>
      </c>
      <c r="O15" s="24">
        <f t="shared" si="7"/>
        <v>-2.7423571312268358E-3</v>
      </c>
      <c r="P15" s="24">
        <f t="shared" si="8"/>
        <v>-8.7320498835363747E-4</v>
      </c>
      <c r="Q15" s="24">
        <f t="shared" si="9"/>
        <v>-1.3420054639050605E-3</v>
      </c>
    </row>
    <row r="16" spans="2:25" x14ac:dyDescent="0.25">
      <c r="B16" s="155">
        <f>+NAC!A17</f>
        <v>43070</v>
      </c>
      <c r="C16" s="34">
        <f>+GBA_d!$E44/GBA_d!$N44*100</f>
        <v>100.06272877057354</v>
      </c>
      <c r="D16" s="34">
        <f>+PAM_d!$E44/PAM_d!$N44*100</f>
        <v>99.210540932694997</v>
      </c>
      <c r="E16" s="34">
        <f>+NOA_d!$E44/NOA_d!$N44*100</f>
        <v>99.085674411099077</v>
      </c>
      <c r="F16" s="34">
        <f>NEA_d!$E44/NEA_d!$N44*100</f>
        <v>100.3876333591526</v>
      </c>
      <c r="G16" s="34">
        <f>+CUY_d!$E44/CUY_d!$N44*100</f>
        <v>98.724797349794969</v>
      </c>
      <c r="H16" s="34">
        <f>+PAT_d!$E44/PAT_d!$N44*100</f>
        <v>98.970014427627532</v>
      </c>
      <c r="I16" s="19">
        <f t="shared" si="2"/>
        <v>99.569614482658167</v>
      </c>
      <c r="K16" s="24">
        <f t="shared" si="3"/>
        <v>-2.2519841599689672E-3</v>
      </c>
      <c r="L16" s="24">
        <f t="shared" si="4"/>
        <v>-4.1624415274983395E-3</v>
      </c>
      <c r="M16" s="24">
        <f t="shared" si="5"/>
        <v>-4.6199437004846855E-3</v>
      </c>
      <c r="N16" s="24">
        <f t="shared" si="6"/>
        <v>-2.2391828832672989E-3</v>
      </c>
      <c r="O16" s="24">
        <f t="shared" si="7"/>
        <v>-6.5720182824192674E-3</v>
      </c>
      <c r="P16" s="24">
        <f t="shared" si="8"/>
        <v>-2.1698319448325565E-3</v>
      </c>
      <c r="Q16" s="24">
        <f t="shared" si="9"/>
        <v>-3.4895905869517518E-3</v>
      </c>
      <c r="S16" s="24">
        <f t="shared" ref="S16:S47" si="10">+C16/C4-1</f>
        <v>6.2728770573539094E-4</v>
      </c>
      <c r="T16" s="24">
        <f t="shared" ref="T16:T47" si="11">+D16/D4-1</f>
        <v>-7.8945906730499837E-3</v>
      </c>
      <c r="U16" s="24">
        <f t="shared" ref="U16:U47" si="12">+E16/E4-1</f>
        <v>-9.1432558890092164E-3</v>
      </c>
      <c r="V16" s="24">
        <f t="shared" ref="V16:V47" si="13">+F16/F4-1</f>
        <v>3.8763335915259489E-3</v>
      </c>
      <c r="W16" s="24">
        <f t="shared" ref="W16:W47" si="14">+G16/G4-1</f>
        <v>-1.2752026502050318E-2</v>
      </c>
      <c r="X16" s="24">
        <f t="shared" ref="X16:X47" si="15">+H16/H4-1</f>
        <v>-1.0299855723724716E-2</v>
      </c>
      <c r="Y16" s="24">
        <f t="shared" ref="Y16:Y47" si="16">+I16/I4-1</f>
        <v>-4.3038551734185804E-3</v>
      </c>
    </row>
    <row r="17" spans="2:25" x14ac:dyDescent="0.25">
      <c r="B17" s="155">
        <f>+NAC!A18</f>
        <v>43101</v>
      </c>
      <c r="C17" s="34">
        <f>+GBA_d!$E45/GBA_d!$N45*100</f>
        <v>100.00079379330609</v>
      </c>
      <c r="D17" s="34">
        <f>+PAM_d!$E45/PAM_d!$N45*100</f>
        <v>99.199161411041388</v>
      </c>
      <c r="E17" s="34">
        <f>+NOA_d!$E45/NOA_d!$N45*100</f>
        <v>98.883780439669252</v>
      </c>
      <c r="F17" s="34">
        <f>NEA_d!$E45/NEA_d!$N45*100</f>
        <v>100.30152770108596</v>
      </c>
      <c r="G17" s="34">
        <f>+CUY_d!$E45/CUY_d!$N45*100</f>
        <v>98.150104253074488</v>
      </c>
      <c r="H17" s="34">
        <f>+PAT_d!$E45/PAT_d!$N45*100</f>
        <v>98.915901442228957</v>
      </c>
      <c r="I17" s="19">
        <f t="shared" si="2"/>
        <v>99.459736589316549</v>
      </c>
      <c r="K17" s="24">
        <f t="shared" si="3"/>
        <v>-6.1896150573170772E-4</v>
      </c>
      <c r="L17" s="24">
        <f t="shared" si="4"/>
        <v>-1.1470073186403695E-4</v>
      </c>
      <c r="M17" s="24">
        <f t="shared" si="5"/>
        <v>-2.0375697357842837E-3</v>
      </c>
      <c r="N17" s="24">
        <f t="shared" si="6"/>
        <v>-8.577317263630535E-4</v>
      </c>
      <c r="O17" s="24">
        <f t="shared" si="7"/>
        <v>-5.8211625867842232E-3</v>
      </c>
      <c r="P17" s="24">
        <f t="shared" si="8"/>
        <v>-5.467614177033786E-4</v>
      </c>
      <c r="Q17" s="24">
        <f t="shared" si="9"/>
        <v>-1.1035283596558809E-3</v>
      </c>
      <c r="S17" s="24">
        <f t="shared" si="10"/>
        <v>2.6888392068682432E-3</v>
      </c>
      <c r="T17" s="24">
        <f t="shared" si="11"/>
        <v>-5.1268517751600351E-3</v>
      </c>
      <c r="U17" s="24">
        <f t="shared" si="12"/>
        <v>-7.9281312727482733E-3</v>
      </c>
      <c r="V17" s="24">
        <f t="shared" si="13"/>
        <v>2.9370083222108878E-3</v>
      </c>
      <c r="W17" s="24">
        <f t="shared" si="14"/>
        <v>-1.6000538971477241E-2</v>
      </c>
      <c r="X17" s="24">
        <f t="shared" si="15"/>
        <v>-8.3086754568723054E-3</v>
      </c>
      <c r="Y17" s="24">
        <f t="shared" si="16"/>
        <v>-2.9770693141427662E-3</v>
      </c>
    </row>
    <row r="18" spans="2:25" x14ac:dyDescent="0.25">
      <c r="B18" s="155">
        <f>+NAC!A19</f>
        <v>43132</v>
      </c>
      <c r="C18" s="34">
        <f>+GBA_d!$E46/GBA_d!$N46*100</f>
        <v>100.06837243794031</v>
      </c>
      <c r="D18" s="34">
        <f>+PAM_d!$E46/PAM_d!$N46*100</f>
        <v>98.991359330282407</v>
      </c>
      <c r="E18" s="34">
        <f>+NOA_d!$E46/NOA_d!$N46*100</f>
        <v>98.607632389616597</v>
      </c>
      <c r="F18" s="34">
        <f>NEA_d!$E46/NEA_d!$N46*100</f>
        <v>100.34677501579885</v>
      </c>
      <c r="G18" s="34">
        <f>+CUY_d!$E46/CUY_d!$N46*100</f>
        <v>97.844580465580037</v>
      </c>
      <c r="H18" s="34">
        <f>+PAT_d!$E46/PAT_d!$N46*100</f>
        <v>98.76677910138622</v>
      </c>
      <c r="I18" s="19">
        <f t="shared" si="2"/>
        <v>99.35429639291965</v>
      </c>
      <c r="K18" s="24">
        <f t="shared" si="3"/>
        <v>6.7578108203725229E-4</v>
      </c>
      <c r="L18" s="24">
        <f t="shared" si="4"/>
        <v>-2.094796748310479E-3</v>
      </c>
      <c r="M18" s="24">
        <f t="shared" si="5"/>
        <v>-2.7926526354959957E-3</v>
      </c>
      <c r="N18" s="24">
        <f t="shared" si="6"/>
        <v>4.5111291672195186E-4</v>
      </c>
      <c r="O18" s="24">
        <f t="shared" si="7"/>
        <v>-3.1128218336546887E-3</v>
      </c>
      <c r="P18" s="24">
        <f t="shared" si="8"/>
        <v>-1.5075669196608077E-3</v>
      </c>
      <c r="Q18" s="24">
        <f t="shared" si="9"/>
        <v>-1.060129455523029E-3</v>
      </c>
      <c r="S18" s="24">
        <f t="shared" si="10"/>
        <v>2.9623679955248505E-3</v>
      </c>
      <c r="T18" s="24">
        <f t="shared" si="11"/>
        <v>-7.8389285492750371E-3</v>
      </c>
      <c r="U18" s="24">
        <f t="shared" si="12"/>
        <v>-1.3586470757406377E-2</v>
      </c>
      <c r="V18" s="24">
        <f t="shared" si="13"/>
        <v>2.9768968401180373E-3</v>
      </c>
      <c r="W18" s="24">
        <f t="shared" si="14"/>
        <v>-1.6810531173737542E-2</v>
      </c>
      <c r="X18" s="24">
        <f t="shared" si="15"/>
        <v>-9.4162971378429772E-3</v>
      </c>
      <c r="Y18" s="24">
        <f t="shared" si="16"/>
        <v>-4.6980257063267139E-3</v>
      </c>
    </row>
    <row r="19" spans="2:25" x14ac:dyDescent="0.25">
      <c r="B19" s="155">
        <f>+NAC!A20</f>
        <v>43160</v>
      </c>
      <c r="C19" s="34">
        <f>+GBA_d!$E47/GBA_d!$N47*100</f>
        <v>99.959863873640899</v>
      </c>
      <c r="D19" s="34">
        <f>+PAM_d!$E47/PAM_d!$N47*100</f>
        <v>99.057434729404818</v>
      </c>
      <c r="E19" s="34">
        <f>+NOA_d!$E47/NOA_d!$N47*100</f>
        <v>98.383491993766413</v>
      </c>
      <c r="F19" s="34">
        <f>NEA_d!$E47/NEA_d!$N47*100</f>
        <v>100.25122066180418</v>
      </c>
      <c r="G19" s="34">
        <f>+CUY_d!$E47/CUY_d!$N47*100</f>
        <v>97.845970330768722</v>
      </c>
      <c r="H19" s="34">
        <f>+PAT_d!$E47/PAT_d!$N47*100</f>
        <v>98.442824057942943</v>
      </c>
      <c r="I19" s="19">
        <f t="shared" si="2"/>
        <v>99.279347288115403</v>
      </c>
      <c r="K19" s="24">
        <f t="shared" si="3"/>
        <v>-1.0843442503944978E-3</v>
      </c>
      <c r="L19" s="24">
        <f t="shared" si="4"/>
        <v>6.6748653184922624E-4</v>
      </c>
      <c r="M19" s="24">
        <f t="shared" si="5"/>
        <v>-2.2730532152376304E-3</v>
      </c>
      <c r="N19" s="24">
        <f t="shared" si="6"/>
        <v>-9.5224140466521057E-4</v>
      </c>
      <c r="O19" s="24">
        <f t="shared" si="7"/>
        <v>1.4204825469876781E-5</v>
      </c>
      <c r="P19" s="24">
        <f t="shared" si="8"/>
        <v>-3.2800000809050101E-3</v>
      </c>
      <c r="Q19" s="24">
        <f t="shared" si="9"/>
        <v>-7.5436199062639542E-4</v>
      </c>
      <c r="S19" s="24">
        <f t="shared" si="10"/>
        <v>-3.2987276403420029E-3</v>
      </c>
      <c r="T19" s="24">
        <f t="shared" si="11"/>
        <v>-9.2602734366317163E-3</v>
      </c>
      <c r="U19" s="24">
        <f t="shared" si="12"/>
        <v>-1.3108721218834773E-2</v>
      </c>
      <c r="V19" s="24">
        <f t="shared" si="13"/>
        <v>1.4382971638933206E-3</v>
      </c>
      <c r="W19" s="24">
        <f t="shared" si="14"/>
        <v>-1.609989597909367E-2</v>
      </c>
      <c r="X19" s="24">
        <f t="shared" si="15"/>
        <v>-1.1190965895282345E-2</v>
      </c>
      <c r="Y19" s="24">
        <f t="shared" si="16"/>
        <v>-7.1310439644787227E-3</v>
      </c>
    </row>
    <row r="20" spans="2:25" x14ac:dyDescent="0.25">
      <c r="B20" s="155">
        <f>+NAC!A21</f>
        <v>43191</v>
      </c>
      <c r="C20" s="34">
        <f>+GBA_d!$E48/GBA_d!$N48*100</f>
        <v>99.732497926264841</v>
      </c>
      <c r="D20" s="34">
        <f>+PAM_d!$E48/PAM_d!$N48*100</f>
        <v>98.898676132573641</v>
      </c>
      <c r="E20" s="34">
        <f>+NOA_d!$E48/NOA_d!$N48*100</f>
        <v>97.948081601763462</v>
      </c>
      <c r="F20" s="34">
        <f>NEA_d!$E48/NEA_d!$N48*100</f>
        <v>100.26028987357103</v>
      </c>
      <c r="G20" s="34">
        <f>+CUY_d!$E48/CUY_d!$N48*100</f>
        <v>97.623241969324738</v>
      </c>
      <c r="H20" s="34">
        <f>+PAT_d!$E48/PAT_d!$N48*100</f>
        <v>98.638147170664396</v>
      </c>
      <c r="I20" s="19">
        <f t="shared" si="2"/>
        <v>99.085707208491868</v>
      </c>
      <c r="K20" s="24">
        <f t="shared" si="3"/>
        <v>-2.274572399012742E-3</v>
      </c>
      <c r="L20" s="24">
        <f t="shared" si="4"/>
        <v>-1.6026923901760748E-3</v>
      </c>
      <c r="M20" s="24">
        <f t="shared" si="5"/>
        <v>-4.4256448229194056E-3</v>
      </c>
      <c r="N20" s="24">
        <f t="shared" si="6"/>
        <v>9.0464851270288804E-5</v>
      </c>
      <c r="O20" s="24">
        <f t="shared" si="7"/>
        <v>-2.2763161394491194E-3</v>
      </c>
      <c r="P20" s="24">
        <f t="shared" si="8"/>
        <v>1.9841274830401101E-3</v>
      </c>
      <c r="Q20" s="24">
        <f t="shared" si="9"/>
        <v>-1.9504568161752278E-3</v>
      </c>
      <c r="S20" s="24">
        <f t="shared" si="10"/>
        <v>-7.9999254718848833E-3</v>
      </c>
      <c r="T20" s="24">
        <f t="shared" si="11"/>
        <v>-1.2678490826019462E-2</v>
      </c>
      <c r="U20" s="24">
        <f t="shared" si="12"/>
        <v>-1.873137900993338E-2</v>
      </c>
      <c r="V20" s="24">
        <f t="shared" si="13"/>
        <v>-3.5024870291707755E-3</v>
      </c>
      <c r="W20" s="24">
        <f t="shared" si="14"/>
        <v>-1.999255047397952E-2</v>
      </c>
      <c r="X20" s="24">
        <f t="shared" si="15"/>
        <v>-8.8008328662848578E-3</v>
      </c>
      <c r="Y20" s="24">
        <f t="shared" si="16"/>
        <v>-1.1343113207474387E-2</v>
      </c>
    </row>
    <row r="21" spans="2:25" x14ac:dyDescent="0.25">
      <c r="B21" s="155">
        <f>+NAC!A22</f>
        <v>43221</v>
      </c>
      <c r="C21" s="34">
        <f>+GBA_d!$E49/GBA_d!$N49*100</f>
        <v>100.06348649189312</v>
      </c>
      <c r="D21" s="34">
        <f>+PAM_d!$E49/PAM_d!$N49*100</f>
        <v>99.01848837703686</v>
      </c>
      <c r="E21" s="34">
        <f>+NOA_d!$E49/NOA_d!$N49*100</f>
        <v>98.21516092361253</v>
      </c>
      <c r="F21" s="34">
        <f>NEA_d!$E49/NEA_d!$N49*100</f>
        <v>100.56092770729303</v>
      </c>
      <c r="G21" s="34">
        <f>+CUY_d!$E49/CUY_d!$N49*100</f>
        <v>97.777905562598647</v>
      </c>
      <c r="H21" s="34">
        <f>+PAT_d!$E49/PAT_d!$N49*100</f>
        <v>98.577888742499781</v>
      </c>
      <c r="I21" s="19">
        <f t="shared" si="2"/>
        <v>99.31506268755885</v>
      </c>
      <c r="K21" s="24">
        <f t="shared" si="3"/>
        <v>3.3187634172462399E-3</v>
      </c>
      <c r="L21" s="24">
        <f t="shared" si="4"/>
        <v>1.2114645933440915E-3</v>
      </c>
      <c r="M21" s="24">
        <f t="shared" si="5"/>
        <v>2.7267437756970381E-3</v>
      </c>
      <c r="N21" s="24">
        <f t="shared" si="6"/>
        <v>2.9985733544268811E-3</v>
      </c>
      <c r="O21" s="24">
        <f t="shared" si="7"/>
        <v>1.5842906889171893E-3</v>
      </c>
      <c r="P21" s="24">
        <f t="shared" si="8"/>
        <v>-6.1090389360574093E-4</v>
      </c>
      <c r="Q21" s="24">
        <f t="shared" si="9"/>
        <v>2.314718091322554E-3</v>
      </c>
      <c r="S21" s="24">
        <f t="shared" si="10"/>
        <v>-3.3887829661448654E-3</v>
      </c>
      <c r="T21" s="24">
        <f t="shared" si="11"/>
        <v>-1.1686662224196787E-2</v>
      </c>
      <c r="U21" s="24">
        <f t="shared" si="12"/>
        <v>-1.4429568893861711E-2</v>
      </c>
      <c r="V21" s="24">
        <f t="shared" si="13"/>
        <v>1.0593652332111514E-3</v>
      </c>
      <c r="W21" s="24">
        <f t="shared" si="14"/>
        <v>-1.9690295760750764E-2</v>
      </c>
      <c r="X21" s="24">
        <f t="shared" si="15"/>
        <v>-1.0987176645264385E-2</v>
      </c>
      <c r="Y21" s="24">
        <f t="shared" si="16"/>
        <v>-8.3721404216945405E-3</v>
      </c>
    </row>
    <row r="22" spans="2:25" x14ac:dyDescent="0.25">
      <c r="B22" s="155">
        <f>+NAC!A23</f>
        <v>43252</v>
      </c>
      <c r="C22" s="34">
        <f>+GBA_d!$E50/GBA_d!$N50*100</f>
        <v>100.12246696871318</v>
      </c>
      <c r="D22" s="34">
        <f>+PAM_d!$E50/PAM_d!$N50*100</f>
        <v>99.323130748536698</v>
      </c>
      <c r="E22" s="34">
        <f>+NOA_d!$E50/NOA_d!$N50*100</f>
        <v>98.755514848930304</v>
      </c>
      <c r="F22" s="34">
        <f>NEA_d!$E50/NEA_d!$N50*100</f>
        <v>100.67163421997216</v>
      </c>
      <c r="G22" s="34">
        <f>+CUY_d!$E50/CUY_d!$N50*100</f>
        <v>98.208168410293382</v>
      </c>
      <c r="H22" s="34">
        <f>+PAT_d!$E50/PAT_d!$N50*100</f>
        <v>98.458263218314173</v>
      </c>
      <c r="I22" s="19">
        <f t="shared" si="2"/>
        <v>99.551583210435723</v>
      </c>
      <c r="K22" s="24">
        <f t="shared" si="3"/>
        <v>5.8943055941629297E-4</v>
      </c>
      <c r="L22" s="24">
        <f t="shared" si="4"/>
        <v>3.0766211087756012E-3</v>
      </c>
      <c r="M22" s="24">
        <f t="shared" si="5"/>
        <v>5.5017363942215791E-3</v>
      </c>
      <c r="N22" s="24">
        <f t="shared" si="6"/>
        <v>1.1008899301463426E-3</v>
      </c>
      <c r="O22" s="24">
        <f t="shared" si="7"/>
        <v>4.4004097369345629E-3</v>
      </c>
      <c r="P22" s="24">
        <f t="shared" si="8"/>
        <v>-1.2135127431881498E-3</v>
      </c>
      <c r="Q22" s="24">
        <f t="shared" si="9"/>
        <v>2.3815171281817982E-3</v>
      </c>
      <c r="S22" s="24">
        <f t="shared" si="10"/>
        <v>-2.4653171614785752E-3</v>
      </c>
      <c r="T22" s="24">
        <f t="shared" si="11"/>
        <v>-6.9670759895094081E-3</v>
      </c>
      <c r="U22" s="24">
        <f t="shared" si="12"/>
        <v>-8.6185276831485247E-3</v>
      </c>
      <c r="V22" s="24">
        <f t="shared" si="13"/>
        <v>1.3520472286527863E-3</v>
      </c>
      <c r="W22" s="24">
        <f t="shared" si="14"/>
        <v>-1.1947048356465539E-2</v>
      </c>
      <c r="X22" s="24">
        <f t="shared" si="15"/>
        <v>-1.0084775979655514E-2</v>
      </c>
      <c r="Y22" s="24">
        <f t="shared" si="16"/>
        <v>-5.1579844610666337E-3</v>
      </c>
    </row>
    <row r="23" spans="2:25" x14ac:dyDescent="0.25">
      <c r="B23" s="155">
        <f>+NAC!A24</f>
        <v>43282</v>
      </c>
      <c r="C23" s="34">
        <f>+GBA_d!$E51/GBA_d!$N51*100</f>
        <v>100.08666158022415</v>
      </c>
      <c r="D23" s="34">
        <f>+PAM_d!$E51/PAM_d!$N51*100</f>
        <v>99.193090101882845</v>
      </c>
      <c r="E23" s="34">
        <f>+NOA_d!$E51/NOA_d!$N51*100</f>
        <v>98.803189039225671</v>
      </c>
      <c r="F23" s="34">
        <f>NEA_d!$E51/NEA_d!$N51*100</f>
        <v>100.4152429027729</v>
      </c>
      <c r="G23" s="34">
        <f>+CUY_d!$E51/CUY_d!$N51*100</f>
        <v>98.187019088315466</v>
      </c>
      <c r="H23" s="34">
        <f>+PAT_d!$E51/PAT_d!$N51*100</f>
        <v>98.285967792634807</v>
      </c>
      <c r="I23" s="19">
        <f t="shared" si="2"/>
        <v>99.467591426470605</v>
      </c>
      <c r="K23" s="24">
        <f t="shared" si="3"/>
        <v>-3.5761592350924687E-4</v>
      </c>
      <c r="L23" s="24">
        <f t="shared" si="4"/>
        <v>-1.3092685024507222E-3</v>
      </c>
      <c r="M23" s="24">
        <f t="shared" si="5"/>
        <v>4.8274965067318654E-4</v>
      </c>
      <c r="N23" s="24">
        <f t="shared" si="6"/>
        <v>-2.5468079383615949E-3</v>
      </c>
      <c r="O23" s="24">
        <f t="shared" si="7"/>
        <v>-2.1535196430466641E-4</v>
      </c>
      <c r="P23" s="24">
        <f t="shared" si="8"/>
        <v>-1.7499336271790122E-3</v>
      </c>
      <c r="Q23" s="24">
        <f t="shared" si="9"/>
        <v>-8.4370113720411144E-4</v>
      </c>
      <c r="S23" s="24">
        <f t="shared" si="10"/>
        <v>1.0580268455990804E-3</v>
      </c>
      <c r="T23" s="24">
        <f t="shared" si="11"/>
        <v>-3.513728738937183E-3</v>
      </c>
      <c r="U23" s="24">
        <f t="shared" si="12"/>
        <v>-4.0691095388284415E-3</v>
      </c>
      <c r="V23" s="24">
        <f t="shared" si="13"/>
        <v>1.6079655615401922E-3</v>
      </c>
      <c r="W23" s="24">
        <f t="shared" si="14"/>
        <v>-1.0090151715716922E-2</v>
      </c>
      <c r="X23" s="24">
        <f t="shared" si="15"/>
        <v>-8.20290953710201E-3</v>
      </c>
      <c r="Y23" s="24">
        <f t="shared" si="16"/>
        <v>-2.1229478311139971E-3</v>
      </c>
    </row>
    <row r="24" spans="2:25" x14ac:dyDescent="0.25">
      <c r="B24" s="155">
        <f>+NAC!A25</f>
        <v>43313</v>
      </c>
      <c r="C24" s="34">
        <f>+GBA_d!$E52/GBA_d!$N52*100</f>
        <v>100.19038858102336</v>
      </c>
      <c r="D24" s="34">
        <f>+PAM_d!$E52/PAM_d!$N52*100</f>
        <v>99.204073108814129</v>
      </c>
      <c r="E24" s="34">
        <f>+NOA_d!$E52/NOA_d!$N52*100</f>
        <v>99.18019004976108</v>
      </c>
      <c r="F24" s="34">
        <f>NEA_d!$E52/NEA_d!$N52*100</f>
        <v>100.63521557804145</v>
      </c>
      <c r="G24" s="34">
        <f>+CUY_d!$E52/CUY_d!$N52*100</f>
        <v>98.391770832747696</v>
      </c>
      <c r="H24" s="34">
        <f>+PAT_d!$E52/PAT_d!$N52*100</f>
        <v>98.369956686852973</v>
      </c>
      <c r="I24" s="19">
        <f t="shared" si="2"/>
        <v>99.612397200450744</v>
      </c>
      <c r="K24" s="24">
        <f t="shared" si="3"/>
        <v>1.0363718717509851E-3</v>
      </c>
      <c r="L24" s="24">
        <f t="shared" si="4"/>
        <v>1.1072350826046851E-4</v>
      </c>
      <c r="M24" s="24">
        <f t="shared" si="5"/>
        <v>3.8156765404175896E-3</v>
      </c>
      <c r="N24" s="24">
        <f t="shared" si="6"/>
        <v>2.1906303157732676E-3</v>
      </c>
      <c r="O24" s="24">
        <f t="shared" si="7"/>
        <v>2.0853239698424009E-3</v>
      </c>
      <c r="P24" s="24">
        <f t="shared" si="8"/>
        <v>8.5453596382523145E-4</v>
      </c>
      <c r="Q24" s="24">
        <f t="shared" si="9"/>
        <v>1.4558085895464146E-3</v>
      </c>
      <c r="S24" s="24">
        <f t="shared" si="10"/>
        <v>5.2553963847423724E-4</v>
      </c>
      <c r="T24" s="24">
        <f t="shared" si="11"/>
        <v>-5.297366168750095E-3</v>
      </c>
      <c r="U24" s="24">
        <f t="shared" si="12"/>
        <v>3.7203231202598275E-5</v>
      </c>
      <c r="V24" s="24">
        <f t="shared" si="13"/>
        <v>1.3406077718245424E-3</v>
      </c>
      <c r="W24" s="24">
        <f t="shared" si="14"/>
        <v>-1.0182493386690972E-2</v>
      </c>
      <c r="X24" s="24">
        <f t="shared" si="15"/>
        <v>-8.2260629141823749E-3</v>
      </c>
      <c r="Y24" s="24">
        <f t="shared" si="16"/>
        <v>-2.171014298088636E-3</v>
      </c>
    </row>
    <row r="25" spans="2:25" x14ac:dyDescent="0.25">
      <c r="B25" s="155">
        <f>+NAC!A26</f>
        <v>43344</v>
      </c>
      <c r="C25" s="34">
        <f>+GBA_d!$E53/GBA_d!$N53*100</f>
        <v>100.22784414425298</v>
      </c>
      <c r="D25" s="34">
        <f>+PAM_d!$E53/PAM_d!$N53*100</f>
        <v>99.026682736516676</v>
      </c>
      <c r="E25" s="34">
        <f>+NOA_d!$E53/NOA_d!$N53*100</f>
        <v>99.004165526012486</v>
      </c>
      <c r="F25" s="34">
        <f>NEA_d!$E53/NEA_d!$N53*100</f>
        <v>100.15461388641491</v>
      </c>
      <c r="G25" s="34">
        <f>+CUY_d!$E53/CUY_d!$N53*100</f>
        <v>98.735975435571675</v>
      </c>
      <c r="H25" s="34">
        <f>+PAT_d!$E53/PAT_d!$N53*100</f>
        <v>98.169797560017784</v>
      </c>
      <c r="I25" s="19">
        <f t="shared" si="2"/>
        <v>99.493335602119345</v>
      </c>
      <c r="K25" s="24">
        <f t="shared" si="3"/>
        <v>3.7384387624506132E-4</v>
      </c>
      <c r="L25" s="24">
        <f t="shared" si="4"/>
        <v>-1.7881359780750339E-3</v>
      </c>
      <c r="M25" s="24">
        <f t="shared" si="5"/>
        <v>-1.7747951850090038E-3</v>
      </c>
      <c r="N25" s="24">
        <f t="shared" si="6"/>
        <v>-4.7756810463017718E-3</v>
      </c>
      <c r="O25" s="24">
        <f t="shared" si="7"/>
        <v>3.4983068188607636E-3</v>
      </c>
      <c r="P25" s="24">
        <f t="shared" si="8"/>
        <v>-2.0347587167529602E-3</v>
      </c>
      <c r="Q25" s="24">
        <f t="shared" si="9"/>
        <v>-1.1952488011287565E-3</v>
      </c>
      <c r="S25" s="24">
        <f t="shared" si="10"/>
        <v>4.681047026158236E-4</v>
      </c>
      <c r="T25" s="24">
        <f t="shared" si="11"/>
        <v>-6.90895877894393E-3</v>
      </c>
      <c r="U25" s="24">
        <f t="shared" si="12"/>
        <v>-5.8385440048667192E-3</v>
      </c>
      <c r="V25" s="24">
        <f t="shared" si="13"/>
        <v>-5.1813808647938053E-3</v>
      </c>
      <c r="W25" s="24">
        <f t="shared" si="14"/>
        <v>-7.8905204480100855E-3</v>
      </c>
      <c r="X25" s="24">
        <f t="shared" si="15"/>
        <v>-9.7120504671635022E-3</v>
      </c>
      <c r="Y25" s="24">
        <f t="shared" si="16"/>
        <v>-4.427979160664175E-3</v>
      </c>
    </row>
    <row r="26" spans="2:25" x14ac:dyDescent="0.25">
      <c r="B26" s="155">
        <f>+NAC!A27</f>
        <v>43374</v>
      </c>
      <c r="C26" s="34">
        <f>+GBA_d!$E54/GBA_d!$N54*100</f>
        <v>100.60406450919484</v>
      </c>
      <c r="D26" s="34">
        <f>+PAM_d!$E54/PAM_d!$N54*100</f>
        <v>99.076556014985783</v>
      </c>
      <c r="E26" s="34">
        <f>+NOA_d!$E54/NOA_d!$N54*100</f>
        <v>98.928606853945595</v>
      </c>
      <c r="F26" s="34">
        <f>NEA_d!$E54/NEA_d!$N54*100</f>
        <v>100.16706648694336</v>
      </c>
      <c r="G26" s="34">
        <f>+CUY_d!$E54/CUY_d!$N54*100</f>
        <v>98.734490817377448</v>
      </c>
      <c r="H26" s="34">
        <f>+PAT_d!$E54/PAT_d!$N54*100</f>
        <v>98.273062445013082</v>
      </c>
      <c r="I26" s="19">
        <f t="shared" si="2"/>
        <v>99.613674319808382</v>
      </c>
      <c r="K26" s="24">
        <f t="shared" si="3"/>
        <v>3.7536511750206891E-3</v>
      </c>
      <c r="L26" s="24">
        <f t="shared" si="4"/>
        <v>5.0363474864445479E-4</v>
      </c>
      <c r="M26" s="24">
        <f t="shared" si="5"/>
        <v>-7.6318679790332578E-4</v>
      </c>
      <c r="N26" s="24">
        <f t="shared" si="6"/>
        <v>1.2433376801368468E-4</v>
      </c>
      <c r="O26" s="24">
        <f t="shared" si="7"/>
        <v>-1.5036243756871848E-5</v>
      </c>
      <c r="P26" s="24">
        <f t="shared" si="8"/>
        <v>1.0519007633906785E-3</v>
      </c>
      <c r="Q26" s="24">
        <f t="shared" si="9"/>
        <v>1.2095153606095366E-3</v>
      </c>
      <c r="S26" s="24">
        <f t="shared" si="10"/>
        <v>2.5046978742861992E-3</v>
      </c>
      <c r="T26" s="24">
        <f t="shared" si="11"/>
        <v>-6.8657932763496188E-3</v>
      </c>
      <c r="U26" s="24">
        <f t="shared" si="12"/>
        <v>-8.2152984868506529E-3</v>
      </c>
      <c r="V26" s="24">
        <f t="shared" si="13"/>
        <v>-5.8335532554288916E-3</v>
      </c>
      <c r="W26" s="24">
        <f t="shared" si="14"/>
        <v>-9.1990786152071902E-3</v>
      </c>
      <c r="X26" s="24">
        <f t="shared" si="15"/>
        <v>-1.0061778288765089E-2</v>
      </c>
      <c r="Y26" s="24">
        <f t="shared" si="16"/>
        <v>-4.3865460842942294E-3</v>
      </c>
    </row>
    <row r="27" spans="2:25" x14ac:dyDescent="0.25">
      <c r="B27" s="155">
        <f>+NAC!A28</f>
        <v>43405</v>
      </c>
      <c r="C27" s="34">
        <f>+GBA_d!$E55/GBA_d!$N55*100</f>
        <v>100.551024104512</v>
      </c>
      <c r="D27" s="34">
        <f>+PAM_d!$E55/PAM_d!$N55*100</f>
        <v>99.147058094689328</v>
      </c>
      <c r="E27" s="34">
        <f>+NOA_d!$E55/NOA_d!$N55*100</f>
        <v>98.781504638977466</v>
      </c>
      <c r="F27" s="34">
        <f>NEA_d!$E55/NEA_d!$N55*100</f>
        <v>100.22643294082074</v>
      </c>
      <c r="G27" s="34">
        <f>+CUY_d!$E55/CUY_d!$N55*100</f>
        <v>98.692523521244141</v>
      </c>
      <c r="H27" s="34">
        <f>+PAT_d!$E55/PAT_d!$N55*100</f>
        <v>98.598522698475676</v>
      </c>
      <c r="I27" s="19">
        <f t="shared" si="2"/>
        <v>99.610413106126131</v>
      </c>
      <c r="K27" s="24">
        <f t="shared" si="3"/>
        <v>-5.2721930213861512E-4</v>
      </c>
      <c r="L27" s="24">
        <f t="shared" si="4"/>
        <v>7.1159195009640186E-4</v>
      </c>
      <c r="M27" s="24">
        <f t="shared" si="5"/>
        <v>-1.4869532650479966E-3</v>
      </c>
      <c r="N27" s="24">
        <f t="shared" si="6"/>
        <v>5.9267437851073801E-4</v>
      </c>
      <c r="O27" s="24">
        <f t="shared" si="7"/>
        <v>-4.2505203385245771E-4</v>
      </c>
      <c r="P27" s="24">
        <f t="shared" si="8"/>
        <v>3.3117951691461478E-3</v>
      </c>
      <c r="Q27" s="24">
        <f t="shared" si="9"/>
        <v>-3.2738614497596075E-5</v>
      </c>
      <c r="S27" s="24">
        <f t="shared" si="10"/>
        <v>2.6169186429727542E-3</v>
      </c>
      <c r="T27" s="24">
        <f t="shared" si="11"/>
        <v>-4.7996580350401219E-3</v>
      </c>
      <c r="U27" s="24">
        <f t="shared" si="12"/>
        <v>-7.6755269288216743E-3</v>
      </c>
      <c r="V27" s="24">
        <f t="shared" si="13"/>
        <v>-3.8413668947074875E-3</v>
      </c>
      <c r="W27" s="24">
        <f t="shared" si="14"/>
        <v>-6.8967768559511367E-3</v>
      </c>
      <c r="X27" s="24">
        <f t="shared" si="15"/>
        <v>-5.9152659197034829E-3</v>
      </c>
      <c r="Y27" s="24">
        <f t="shared" si="16"/>
        <v>-3.0812707075710266E-3</v>
      </c>
    </row>
    <row r="28" spans="2:25" x14ac:dyDescent="0.25">
      <c r="B28" s="155">
        <f>+NAC!A29</f>
        <v>43435</v>
      </c>
      <c r="C28" s="34">
        <f>+GBA_d!$E56/GBA_d!$N56*100</f>
        <v>100.13479605580405</v>
      </c>
      <c r="D28" s="34">
        <f>+PAM_d!$E56/PAM_d!$N56*100</f>
        <v>98.940170728332106</v>
      </c>
      <c r="E28" s="34">
        <f>+NOA_d!$E56/NOA_d!$N56*100</f>
        <v>98.613469126643082</v>
      </c>
      <c r="F28" s="34">
        <f>NEA_d!$E56/NEA_d!$N56*100</f>
        <v>100.17836707951717</v>
      </c>
      <c r="G28" s="34">
        <f>+CUY_d!$E56/CUY_d!$N56*100</f>
        <v>98.066837712987208</v>
      </c>
      <c r="H28" s="34">
        <f>+PAT_d!$E56/PAT_d!$N56*100</f>
        <v>98.349035601991488</v>
      </c>
      <c r="I28" s="19">
        <f t="shared" si="2"/>
        <v>99.338162441659748</v>
      </c>
      <c r="K28" s="24">
        <f t="shared" si="3"/>
        <v>-4.1394710040478788E-3</v>
      </c>
      <c r="L28" s="24">
        <f t="shared" si="4"/>
        <v>-2.0866717614519414E-3</v>
      </c>
      <c r="M28" s="24">
        <f t="shared" si="5"/>
        <v>-1.7010827375885107E-3</v>
      </c>
      <c r="N28" s="24">
        <f t="shared" si="6"/>
        <v>-4.7957270246212769E-4</v>
      </c>
      <c r="O28" s="24">
        <f t="shared" si="7"/>
        <v>-6.339748807033474E-3</v>
      </c>
      <c r="P28" s="24">
        <f t="shared" si="8"/>
        <v>-2.5303330075963082E-3</v>
      </c>
      <c r="Q28" s="24">
        <f t="shared" si="9"/>
        <v>-2.7331546569967502E-3</v>
      </c>
      <c r="S28" s="24">
        <f t="shared" si="10"/>
        <v>7.2022106648450546E-4</v>
      </c>
      <c r="T28" s="24">
        <f t="shared" si="11"/>
        <v>-2.7252165124904693E-3</v>
      </c>
      <c r="U28" s="24">
        <f t="shared" si="12"/>
        <v>-4.7656261842338177E-3</v>
      </c>
      <c r="V28" s="24">
        <f t="shared" si="13"/>
        <v>-2.0845822601150976E-3</v>
      </c>
      <c r="W28" s="24">
        <f t="shared" si="14"/>
        <v>-6.6645833110856589E-3</v>
      </c>
      <c r="X28" s="24">
        <f t="shared" si="15"/>
        <v>-6.2744138133893346E-3</v>
      </c>
      <c r="Y28" s="24">
        <f t="shared" si="16"/>
        <v>-2.3245248281917874E-3</v>
      </c>
    </row>
    <row r="29" spans="2:25" x14ac:dyDescent="0.25">
      <c r="B29" s="155">
        <f>+NAC!A30</f>
        <v>43466</v>
      </c>
      <c r="C29" s="34">
        <f>+GBA_d!$E57/GBA_d!$N57*100</f>
        <v>100.32985641158857</v>
      </c>
      <c r="D29" s="34">
        <f>+PAM_d!$E57/PAM_d!$N57*100</f>
        <v>98.922228094967593</v>
      </c>
      <c r="E29" s="34">
        <f>+NOA_d!$E57/NOA_d!$N57*100</f>
        <v>98.717430560639571</v>
      </c>
      <c r="F29" s="34">
        <f>NEA_d!$E57/NEA_d!$N57*100</f>
        <v>100.43277640659691</v>
      </c>
      <c r="G29" s="34">
        <f>+CUY_d!$E57/CUY_d!$N57*100</f>
        <v>97.811647180009871</v>
      </c>
      <c r="H29" s="34">
        <f>+PAT_d!$E57/PAT_d!$N57*100</f>
        <v>98.397083210028811</v>
      </c>
      <c r="I29" s="19">
        <f t="shared" si="2"/>
        <v>99.428190438249786</v>
      </c>
      <c r="K29" s="24">
        <f t="shared" si="3"/>
        <v>1.9479777606559168E-3</v>
      </c>
      <c r="L29" s="24">
        <f t="shared" si="4"/>
        <v>-1.8134831618377145E-4</v>
      </c>
      <c r="M29" s="24">
        <f t="shared" si="5"/>
        <v>1.0542315863868446E-3</v>
      </c>
      <c r="N29" s="24">
        <f t="shared" si="6"/>
        <v>2.5395635255045512E-3</v>
      </c>
      <c r="O29" s="24">
        <f t="shared" si="7"/>
        <v>-2.6022102774865274E-3</v>
      </c>
      <c r="P29" s="24">
        <f t="shared" si="8"/>
        <v>4.8854173041168458E-4</v>
      </c>
      <c r="Q29" s="24">
        <f t="shared" si="9"/>
        <v>9.0627805444776222E-4</v>
      </c>
      <c r="S29" s="24">
        <f t="shared" si="10"/>
        <v>3.2906000622616727E-3</v>
      </c>
      <c r="T29" s="24">
        <f t="shared" si="11"/>
        <v>-2.791690092281085E-3</v>
      </c>
      <c r="U29" s="24">
        <f t="shared" si="12"/>
        <v>-1.6822766917894416E-3</v>
      </c>
      <c r="V29" s="24">
        <f t="shared" si="13"/>
        <v>1.3085414401872164E-3</v>
      </c>
      <c r="W29" s="24">
        <f t="shared" si="14"/>
        <v>-3.4483618294680607E-3</v>
      </c>
      <c r="X29" s="24">
        <f t="shared" si="15"/>
        <v>-5.2450437658212445E-3</v>
      </c>
      <c r="Y29" s="24">
        <f t="shared" si="16"/>
        <v>-3.1717509163553537E-4</v>
      </c>
    </row>
    <row r="30" spans="2:25" x14ac:dyDescent="0.25">
      <c r="B30" s="155">
        <f>+NAC!A31</f>
        <v>43497</v>
      </c>
      <c r="C30" s="34">
        <f>+GBA_d!$E58/GBA_d!$N58*100</f>
        <v>100.89964797504041</v>
      </c>
      <c r="D30" s="34">
        <f>+PAM_d!$E58/PAM_d!$N58*100</f>
        <v>99.616645281476096</v>
      </c>
      <c r="E30" s="34">
        <f>+NOA_d!$E58/NOA_d!$N58*100</f>
        <v>99.885315374282953</v>
      </c>
      <c r="F30" s="34">
        <f>NEA_d!$E58/NEA_d!$N58*100</f>
        <v>100.84093534075433</v>
      </c>
      <c r="G30" s="34">
        <f>+CUY_d!$E58/CUY_d!$N58*100</f>
        <v>98.650117408340193</v>
      </c>
      <c r="H30" s="34">
        <f>+PAT_d!$E58/PAT_d!$N58*100</f>
        <v>98.668647510218108</v>
      </c>
      <c r="I30" s="19">
        <f t="shared" si="2"/>
        <v>100.11835602631606</v>
      </c>
      <c r="K30" s="24">
        <f t="shared" si="3"/>
        <v>5.679182486959311E-3</v>
      </c>
      <c r="L30" s="24">
        <f t="shared" si="4"/>
        <v>7.0198296164725171E-3</v>
      </c>
      <c r="M30" s="24">
        <f t="shared" si="5"/>
        <v>1.1830583586005972E-2</v>
      </c>
      <c r="N30" s="24">
        <f t="shared" si="6"/>
        <v>4.0640013027719579E-3</v>
      </c>
      <c r="O30" s="24">
        <f t="shared" si="7"/>
        <v>8.5722943279671338E-3</v>
      </c>
      <c r="P30" s="24">
        <f t="shared" si="8"/>
        <v>2.7598816075640187E-3</v>
      </c>
      <c r="Q30" s="24">
        <f t="shared" si="9"/>
        <v>6.9413471674806271E-3</v>
      </c>
      <c r="S30" s="24">
        <f t="shared" si="10"/>
        <v>8.3070756208774021E-3</v>
      </c>
      <c r="T30" s="24">
        <f t="shared" si="11"/>
        <v>6.3165710161372512E-3</v>
      </c>
      <c r="U30" s="24">
        <f t="shared" si="12"/>
        <v>1.2957242291529614E-2</v>
      </c>
      <c r="V30" s="24">
        <f t="shared" si="13"/>
        <v>4.9245262229671294E-3</v>
      </c>
      <c r="W30" s="24">
        <f t="shared" si="14"/>
        <v>8.2328212653897115E-3</v>
      </c>
      <c r="X30" s="24">
        <f t="shared" si="15"/>
        <v>-9.9356880988676899E-4</v>
      </c>
      <c r="Y30" s="24">
        <f t="shared" si="16"/>
        <v>7.6902525722164494E-3</v>
      </c>
    </row>
    <row r="31" spans="2:25" x14ac:dyDescent="0.25">
      <c r="B31" s="155">
        <f>+NAC!A32</f>
        <v>43525</v>
      </c>
      <c r="C31" s="34">
        <f>+GBA_d!$E59/GBA_d!$N59*100</f>
        <v>101.34897928960515</v>
      </c>
      <c r="D31" s="34">
        <f>+PAM_d!$E59/PAM_d!$N59*100</f>
        <v>100.06626363810281</v>
      </c>
      <c r="E31" s="34">
        <f>+NOA_d!$E59/NOA_d!$N59*100</f>
        <v>100.31460853003126</v>
      </c>
      <c r="F31" s="34">
        <f>NEA_d!$E59/NEA_d!$N59*100</f>
        <v>101.2851932104778</v>
      </c>
      <c r="G31" s="34">
        <f>+CUY_d!$E59/CUY_d!$N59*100</f>
        <v>99.102473028795288</v>
      </c>
      <c r="H31" s="34">
        <f>+PAT_d!$E59/PAT_d!$N59*100</f>
        <v>98.978363357834979</v>
      </c>
      <c r="I31" s="19">
        <f t="shared" si="2"/>
        <v>100.55918177252825</v>
      </c>
      <c r="K31" s="24">
        <f t="shared" si="3"/>
        <v>4.4532495760134516E-3</v>
      </c>
      <c r="L31" s="24">
        <f t="shared" si="4"/>
        <v>4.5134862286948518E-3</v>
      </c>
      <c r="M31" s="24">
        <f t="shared" si="5"/>
        <v>4.2978605427603789E-3</v>
      </c>
      <c r="N31" s="24">
        <f t="shared" si="6"/>
        <v>4.4055310298567463E-3</v>
      </c>
      <c r="O31" s="24">
        <f t="shared" si="7"/>
        <v>4.5854544560008925E-3</v>
      </c>
      <c r="P31" s="24">
        <f t="shared" si="8"/>
        <v>3.1389489511832736E-3</v>
      </c>
      <c r="Q31" s="24">
        <f t="shared" si="9"/>
        <v>4.4030461916126917E-3</v>
      </c>
      <c r="S31" s="24">
        <f t="shared" si="10"/>
        <v>1.3896731769465376E-2</v>
      </c>
      <c r="T31" s="24">
        <f t="shared" si="11"/>
        <v>1.0184282597806016E-2</v>
      </c>
      <c r="U31" s="24">
        <f t="shared" si="12"/>
        <v>1.9628461006315989E-2</v>
      </c>
      <c r="V31" s="24">
        <f t="shared" si="13"/>
        <v>1.0313815052304554E-2</v>
      </c>
      <c r="W31" s="24">
        <f t="shared" si="14"/>
        <v>1.2841639709626707E-2</v>
      </c>
      <c r="X31" s="24">
        <f t="shared" si="15"/>
        <v>5.4401050052852451E-3</v>
      </c>
      <c r="Y31" s="24">
        <f t="shared" si="16"/>
        <v>1.28912459577184E-2</v>
      </c>
    </row>
    <row r="32" spans="2:25" x14ac:dyDescent="0.25">
      <c r="B32" s="155">
        <f>+NAC!A33</f>
        <v>43556</v>
      </c>
      <c r="C32" s="34">
        <f>+GBA_d!$E60/GBA_d!$N60*100</f>
        <v>101.02961084523423</v>
      </c>
      <c r="D32" s="34">
        <f>+PAM_d!$E60/PAM_d!$N60*100</f>
        <v>99.7787730530397</v>
      </c>
      <c r="E32" s="34">
        <f>+NOA_d!$E60/NOA_d!$N60*100</f>
        <v>99.769537582230484</v>
      </c>
      <c r="F32" s="34">
        <f>NEA_d!$E60/NEA_d!$N60*100</f>
        <v>101.1254031822188</v>
      </c>
      <c r="G32" s="34">
        <f>+CUY_d!$E60/CUY_d!$N60*100</f>
        <v>98.922006281436367</v>
      </c>
      <c r="H32" s="34">
        <f>+PAT_d!$E60/PAT_d!$N60*100</f>
        <v>98.867013747407185</v>
      </c>
      <c r="I32" s="19">
        <f t="shared" si="2"/>
        <v>100.25136056643922</v>
      </c>
      <c r="K32" s="24">
        <f t="shared" si="3"/>
        <v>-3.1511757356561532E-3</v>
      </c>
      <c r="L32" s="24">
        <f t="shared" si="4"/>
        <v>-2.8730020949202517E-3</v>
      </c>
      <c r="M32" s="24">
        <f t="shared" si="5"/>
        <v>-5.4336148621624281E-3</v>
      </c>
      <c r="N32" s="24">
        <f t="shared" si="6"/>
        <v>-1.5776247563347168E-3</v>
      </c>
      <c r="O32" s="24">
        <f t="shared" si="7"/>
        <v>-1.821011543339468E-3</v>
      </c>
      <c r="P32" s="24">
        <f t="shared" si="8"/>
        <v>-1.1249894082935308E-3</v>
      </c>
      <c r="Q32" s="24">
        <f t="shared" si="9"/>
        <v>-3.061094975746137E-3</v>
      </c>
      <c r="S32" s="24">
        <f t="shared" si="10"/>
        <v>1.3005920296194518E-2</v>
      </c>
      <c r="T32" s="24">
        <f t="shared" si="11"/>
        <v>8.898975748535598E-3</v>
      </c>
      <c r="U32" s="24">
        <f t="shared" si="12"/>
        <v>1.8596137368699805E-2</v>
      </c>
      <c r="V32" s="24">
        <f t="shared" si="13"/>
        <v>8.6286735230736156E-3</v>
      </c>
      <c r="W32" s="24">
        <f t="shared" si="14"/>
        <v>1.3303843284775629E-2</v>
      </c>
      <c r="X32" s="24">
        <f t="shared" si="15"/>
        <v>2.3202643531696765E-3</v>
      </c>
      <c r="Y32" s="24">
        <f t="shared" si="16"/>
        <v>1.1764091822997536E-2</v>
      </c>
    </row>
    <row r="33" spans="2:25" x14ac:dyDescent="0.25">
      <c r="B33" s="155">
        <f>+NAC!A34</f>
        <v>43586</v>
      </c>
      <c r="C33" s="34">
        <f>+GBA_d!$E61/GBA_d!$N61*100</f>
        <v>100.77573799553889</v>
      </c>
      <c r="D33" s="34">
        <f>+PAM_d!$E61/PAM_d!$N61*100</f>
        <v>99.488422469929347</v>
      </c>
      <c r="E33" s="34">
        <f>+NOA_d!$E61/NOA_d!$N61*100</f>
        <v>99.148715512848113</v>
      </c>
      <c r="F33" s="34">
        <f>NEA_d!$E61/NEA_d!$N61*100</f>
        <v>101.09071779916512</v>
      </c>
      <c r="G33" s="34">
        <f>+CUY_d!$E61/CUY_d!$N61*100</f>
        <v>98.740486537021866</v>
      </c>
      <c r="H33" s="34">
        <f>+PAT_d!$E61/PAT_d!$N61*100</f>
        <v>98.862038194657416</v>
      </c>
      <c r="I33" s="19">
        <f t="shared" si="2"/>
        <v>99.971168363838103</v>
      </c>
      <c r="K33" s="24">
        <f t="shared" si="3"/>
        <v>-2.5128558604886608E-3</v>
      </c>
      <c r="L33" s="24">
        <f t="shared" si="4"/>
        <v>-2.9099434100678945E-3</v>
      </c>
      <c r="M33" s="24">
        <f t="shared" si="5"/>
        <v>-6.2225613591793127E-3</v>
      </c>
      <c r="N33" s="24">
        <f t="shared" si="6"/>
        <v>-3.4299376775970281E-4</v>
      </c>
      <c r="O33" s="24">
        <f t="shared" si="7"/>
        <v>-1.8349783959907828E-3</v>
      </c>
      <c r="P33" s="24">
        <f t="shared" si="8"/>
        <v>-5.0325710883480923E-5</v>
      </c>
      <c r="Q33" s="24">
        <f t="shared" si="9"/>
        <v>-2.7948967576896244E-3</v>
      </c>
      <c r="S33" s="24">
        <f t="shared" si="10"/>
        <v>7.1179960704594869E-3</v>
      </c>
      <c r="T33" s="24">
        <f t="shared" si="11"/>
        <v>4.7459227119595049E-3</v>
      </c>
      <c r="U33" s="24">
        <f t="shared" si="12"/>
        <v>9.5051983874634427E-3</v>
      </c>
      <c r="V33" s="24">
        <f t="shared" si="13"/>
        <v>5.2683492878482507E-3</v>
      </c>
      <c r="W33" s="24">
        <f t="shared" si="14"/>
        <v>9.8445652817442664E-3</v>
      </c>
      <c r="X33" s="24">
        <f t="shared" si="15"/>
        <v>2.8824866892804835E-3</v>
      </c>
      <c r="Y33" s="24">
        <f t="shared" si="16"/>
        <v>6.6063058163023936E-3</v>
      </c>
    </row>
    <row r="34" spans="2:25" x14ac:dyDescent="0.25">
      <c r="B34" s="155">
        <f>+NAC!A35</f>
        <v>43617</v>
      </c>
      <c r="C34" s="34">
        <f>+GBA_d!$E62/GBA_d!$N62*100</f>
        <v>100.82271007720361</v>
      </c>
      <c r="D34" s="34">
        <f>+PAM_d!$E62/PAM_d!$N62*100</f>
        <v>99.364209331551919</v>
      </c>
      <c r="E34" s="34">
        <f>+NOA_d!$E62/NOA_d!$N62*100</f>
        <v>99.038304347568769</v>
      </c>
      <c r="F34" s="34">
        <f>NEA_d!$E62/NEA_d!$N62*100</f>
        <v>101.13493719315727</v>
      </c>
      <c r="G34" s="34">
        <f>+CUY_d!$E62/CUY_d!$N62*100</f>
        <v>98.788762873937472</v>
      </c>
      <c r="H34" s="34">
        <f>+PAT_d!$E62/PAT_d!$N62*100</f>
        <v>98.890162546874663</v>
      </c>
      <c r="I34" s="19">
        <f t="shared" si="2"/>
        <v>99.941930870470827</v>
      </c>
      <c r="K34" s="24">
        <f t="shared" si="3"/>
        <v>4.661050625776042E-4</v>
      </c>
      <c r="L34" s="24">
        <f t="shared" si="4"/>
        <v>-1.2485185240018737E-3</v>
      </c>
      <c r="M34" s="24">
        <f t="shared" si="5"/>
        <v>-1.1135914843499739E-3</v>
      </c>
      <c r="N34" s="24">
        <f t="shared" si="6"/>
        <v>4.374228905961175E-4</v>
      </c>
      <c r="O34" s="24">
        <f t="shared" si="7"/>
        <v>4.8892140001255413E-4</v>
      </c>
      <c r="P34" s="24">
        <f t="shared" si="8"/>
        <v>2.8448080507770257E-4</v>
      </c>
      <c r="Q34" s="24">
        <f t="shared" si="9"/>
        <v>-2.9245925446097498E-4</v>
      </c>
      <c r="S34" s="24">
        <f t="shared" si="10"/>
        <v>6.9938659093291555E-3</v>
      </c>
      <c r="T34" s="24">
        <f t="shared" si="11"/>
        <v>4.1358526161672238E-4</v>
      </c>
      <c r="U34" s="24">
        <f t="shared" si="12"/>
        <v>2.8635312070526275E-3</v>
      </c>
      <c r="V34" s="24">
        <f t="shared" si="13"/>
        <v>4.6021203169581693E-3</v>
      </c>
      <c r="W34" s="24">
        <f t="shared" si="14"/>
        <v>5.9118754889968539E-3</v>
      </c>
      <c r="X34" s="24">
        <f t="shared" si="15"/>
        <v>4.3866234731646525E-3</v>
      </c>
      <c r="Y34" s="24">
        <f t="shared" si="16"/>
        <v>3.9210592885294826E-3</v>
      </c>
    </row>
    <row r="35" spans="2:25" x14ac:dyDescent="0.25">
      <c r="B35" s="155">
        <f>+NAC!A36</f>
        <v>43647</v>
      </c>
      <c r="C35" s="34">
        <f>+GBA_d!$E63/GBA_d!$N63*100</f>
        <v>100.70414213114192</v>
      </c>
      <c r="D35" s="34">
        <f>+PAM_d!$E63/PAM_d!$N63*100</f>
        <v>99.146199459744722</v>
      </c>
      <c r="E35" s="34">
        <f>+NOA_d!$E63/NOA_d!$N63*100</f>
        <v>98.664013649601685</v>
      </c>
      <c r="F35" s="34">
        <f>NEA_d!$E63/NEA_d!$N63*100</f>
        <v>101.11686047910626</v>
      </c>
      <c r="G35" s="34">
        <f>+CUY_d!$E63/CUY_d!$N63*100</f>
        <v>98.240032332650344</v>
      </c>
      <c r="H35" s="34">
        <f>+PAT_d!$E63/PAT_d!$N63*100</f>
        <v>98.758975458986683</v>
      </c>
      <c r="I35" s="19">
        <f t="shared" si="2"/>
        <v>99.735839226127666</v>
      </c>
      <c r="K35" s="24">
        <f t="shared" si="3"/>
        <v>-1.1760043542857757E-3</v>
      </c>
      <c r="L35" s="24">
        <f t="shared" si="4"/>
        <v>-2.194048272248228E-3</v>
      </c>
      <c r="M35" s="24">
        <f t="shared" si="5"/>
        <v>-3.7792518807019393E-3</v>
      </c>
      <c r="N35" s="24">
        <f t="shared" si="6"/>
        <v>-1.7873857000061388E-4</v>
      </c>
      <c r="O35" s="24">
        <f t="shared" si="7"/>
        <v>-5.5545846037909907E-3</v>
      </c>
      <c r="P35" s="24">
        <f t="shared" si="8"/>
        <v>-1.3265939149993411E-3</v>
      </c>
      <c r="Q35" s="24">
        <f t="shared" si="9"/>
        <v>-2.0621138950203122E-3</v>
      </c>
      <c r="S35" s="24">
        <f t="shared" si="10"/>
        <v>6.1694589585530313E-3</v>
      </c>
      <c r="T35" s="24">
        <f t="shared" si="11"/>
        <v>-4.7272085273242226E-4</v>
      </c>
      <c r="U35" s="24">
        <f t="shared" si="12"/>
        <v>-1.4086123229153369E-3</v>
      </c>
      <c r="V35" s="24">
        <f t="shared" si="13"/>
        <v>6.98716206873784E-3</v>
      </c>
      <c r="W35" s="24">
        <f t="shared" si="14"/>
        <v>5.3992111001144316E-4</v>
      </c>
      <c r="X35" s="24">
        <f t="shared" si="15"/>
        <v>4.8125655876922746E-3</v>
      </c>
      <c r="Y35" s="24">
        <f t="shared" si="16"/>
        <v>2.6968361836263721E-3</v>
      </c>
    </row>
    <row r="36" spans="2:25" x14ac:dyDescent="0.25">
      <c r="B36" s="155">
        <f>+NAC!A37</f>
        <v>43678</v>
      </c>
      <c r="C36" s="34">
        <f>+GBA_d!$E64/GBA_d!$N64*100</f>
        <v>100.56088260255179</v>
      </c>
      <c r="D36" s="34">
        <f>+PAM_d!$E64/PAM_d!$N64*100</f>
        <v>99.142024880493651</v>
      </c>
      <c r="E36" s="34">
        <f>+NOA_d!$E64/NOA_d!$N64*100</f>
        <v>99.024354849304331</v>
      </c>
      <c r="F36" s="34">
        <f>NEA_d!$E64/NEA_d!$N64*100</f>
        <v>101.36892745775685</v>
      </c>
      <c r="G36" s="34">
        <f>+CUY_d!$E64/CUY_d!$N64*100</f>
        <v>98.6049640933972</v>
      </c>
      <c r="H36" s="34">
        <f>+PAT_d!$E64/PAT_d!$N64*100</f>
        <v>98.40208697339051</v>
      </c>
      <c r="I36" s="19">
        <f t="shared" ref="I36:I67" si="17">+SUMPRODUCT($C$2:$H$2,C36:H36)</f>
        <v>99.799977214288063</v>
      </c>
      <c r="K36" s="24">
        <f t="shared" si="3"/>
        <v>-1.4225783126534663E-3</v>
      </c>
      <c r="L36" s="24">
        <f t="shared" si="4"/>
        <v>-4.2105287684446324E-5</v>
      </c>
      <c r="M36" s="24">
        <f t="shared" si="5"/>
        <v>3.6522049567371262E-3</v>
      </c>
      <c r="N36" s="24">
        <f t="shared" si="6"/>
        <v>2.4928283716114663E-3</v>
      </c>
      <c r="O36" s="24">
        <f t="shared" si="7"/>
        <v>3.7146950390973821E-3</v>
      </c>
      <c r="P36" s="24">
        <f t="shared" si="8"/>
        <v>-3.6137321589001514E-3</v>
      </c>
      <c r="Q36" s="24">
        <f t="shared" si="9"/>
        <v>6.4307864312418417E-4</v>
      </c>
      <c r="S36" s="24">
        <f t="shared" si="10"/>
        <v>3.6978998362584559E-3</v>
      </c>
      <c r="T36" s="24">
        <f t="shared" si="11"/>
        <v>-6.2546049144995841E-4</v>
      </c>
      <c r="U36" s="24">
        <f t="shared" si="12"/>
        <v>-1.5712331301095395E-3</v>
      </c>
      <c r="V36" s="24">
        <f t="shared" si="13"/>
        <v>7.2908064587631216E-3</v>
      </c>
      <c r="W36" s="24">
        <f t="shared" si="14"/>
        <v>2.166779384547235E-3</v>
      </c>
      <c r="X36" s="24">
        <f t="shared" si="15"/>
        <v>3.2662702739427729E-4</v>
      </c>
      <c r="Y36" s="24">
        <f t="shared" si="16"/>
        <v>1.8830990831377736E-3</v>
      </c>
    </row>
    <row r="37" spans="2:25" x14ac:dyDescent="0.25">
      <c r="B37" s="155">
        <f>+NAC!A38</f>
        <v>43709</v>
      </c>
      <c r="C37" s="34">
        <f>+GBA_d!$E65/GBA_d!$N65*100</f>
        <v>100.45617704791174</v>
      </c>
      <c r="D37" s="34">
        <f>+PAM_d!$E65/PAM_d!$N65*100</f>
        <v>98.96252282829623</v>
      </c>
      <c r="E37" s="34">
        <f>+NOA_d!$E65/NOA_d!$N65*100</f>
        <v>99.084356200074126</v>
      </c>
      <c r="F37" s="34">
        <f>NEA_d!$E65/NEA_d!$N65*100</f>
        <v>101.15529969849364</v>
      </c>
      <c r="G37" s="34">
        <f>+CUY_d!$E65/CUY_d!$N65*100</f>
        <v>98.497081255767128</v>
      </c>
      <c r="H37" s="34">
        <f>+PAT_d!$E65/PAT_d!$N65*100</f>
        <v>98.341532880375141</v>
      </c>
      <c r="I37" s="19">
        <f t="shared" si="17"/>
        <v>99.686729675059127</v>
      </c>
      <c r="K37" s="24">
        <f t="shared" ref="K37:K68" si="18">+C37/C36-1</f>
        <v>-1.0412155495280739E-3</v>
      </c>
      <c r="L37" s="24">
        <f t="shared" ref="L37:L68" si="19">+D37/D36-1</f>
        <v>-1.8105546302266129E-3</v>
      </c>
      <c r="M37" s="24">
        <f t="shared" ref="M37:M68" si="20">+E37/E36-1</f>
        <v>6.0592518740576473E-4</v>
      </c>
      <c r="N37" s="24">
        <f t="shared" ref="N37:N68" si="21">+F37/F36-1</f>
        <v>-2.1074284262526666E-3</v>
      </c>
      <c r="O37" s="24">
        <f t="shared" ref="O37:O68" si="22">+G37/G36-1</f>
        <v>-1.0940913433921118E-3</v>
      </c>
      <c r="P37" s="24">
        <f t="shared" ref="P37:P68" si="23">+H37/H36-1</f>
        <v>-6.1537407262246546E-4</v>
      </c>
      <c r="Q37" s="24">
        <f t="shared" ref="Q37:Q68" si="24">+I37/I36-1</f>
        <v>-1.1347451411314324E-3</v>
      </c>
      <c r="S37" s="24">
        <f t="shared" si="10"/>
        <v>2.2781384315733177E-3</v>
      </c>
      <c r="T37" s="24">
        <f t="shared" si="11"/>
        <v>-6.4790525591129633E-4</v>
      </c>
      <c r="U37" s="24">
        <f t="shared" si="12"/>
        <v>8.099727282744329E-4</v>
      </c>
      <c r="V37" s="24">
        <f t="shared" si="13"/>
        <v>9.9914100134579353E-3</v>
      </c>
      <c r="W37" s="24">
        <f t="shared" si="14"/>
        <v>-2.4195251907996873E-3</v>
      </c>
      <c r="X37" s="24">
        <f t="shared" si="15"/>
        <v>1.7493702200248595E-3</v>
      </c>
      <c r="Y37" s="24">
        <f t="shared" si="16"/>
        <v>1.9437892173319593E-3</v>
      </c>
    </row>
    <row r="38" spans="2:25" x14ac:dyDescent="0.25">
      <c r="B38" s="155">
        <f>+NAC!A39</f>
        <v>43739</v>
      </c>
      <c r="C38" s="34">
        <f>+GBA_d!$E66/GBA_d!$N66*100</f>
        <v>100.05982215131148</v>
      </c>
      <c r="D38" s="34">
        <f>+PAM_d!$E66/PAM_d!$N66*100</f>
        <v>98.534813655931913</v>
      </c>
      <c r="E38" s="34">
        <f>+NOA_d!$E66/NOA_d!$N66*100</f>
        <v>98.507288126547806</v>
      </c>
      <c r="F38" s="34">
        <f>NEA_d!$E66/NEA_d!$N66*100</f>
        <v>100.67589883364401</v>
      </c>
      <c r="G38" s="34">
        <f>+CUY_d!$E66/CUY_d!$N66*100</f>
        <v>98.03519684162903</v>
      </c>
      <c r="H38" s="34">
        <f>+PAT_d!$E66/PAT_d!$N66*100</f>
        <v>98.232343387832856</v>
      </c>
      <c r="I38" s="19">
        <f t="shared" si="17"/>
        <v>99.245103131002693</v>
      </c>
      <c r="K38" s="24">
        <f t="shared" si="18"/>
        <v>-3.9455502712513191E-3</v>
      </c>
      <c r="L38" s="24">
        <f t="shared" si="19"/>
        <v>-4.3219307687457631E-3</v>
      </c>
      <c r="M38" s="24">
        <f t="shared" si="20"/>
        <v>-5.8240079025299041E-3</v>
      </c>
      <c r="N38" s="24">
        <f t="shared" si="21"/>
        <v>-4.7392560377809145E-3</v>
      </c>
      <c r="O38" s="24">
        <f t="shared" si="22"/>
        <v>-4.6893208230072148E-3</v>
      </c>
      <c r="P38" s="24">
        <f t="shared" si="23"/>
        <v>-1.1103090357063028E-3</v>
      </c>
      <c r="Q38" s="24">
        <f t="shared" si="24"/>
        <v>-4.4301437663364363E-3</v>
      </c>
      <c r="S38" s="24">
        <f t="shared" si="10"/>
        <v>-5.4097452278741853E-3</v>
      </c>
      <c r="T38" s="24">
        <f t="shared" si="11"/>
        <v>-5.4679167387684524E-3</v>
      </c>
      <c r="U38" s="24">
        <f t="shared" si="12"/>
        <v>-4.258815936019511E-3</v>
      </c>
      <c r="V38" s="24">
        <f t="shared" si="13"/>
        <v>5.0798367621855967E-3</v>
      </c>
      <c r="W38" s="24">
        <f t="shared" si="14"/>
        <v>-7.0825703354449043E-3</v>
      </c>
      <c r="X38" s="24">
        <f t="shared" si="15"/>
        <v>-4.1434606968726584E-4</v>
      </c>
      <c r="Y38" s="24">
        <f t="shared" si="16"/>
        <v>-3.7000059612538605E-3</v>
      </c>
    </row>
    <row r="39" spans="2:25" x14ac:dyDescent="0.25">
      <c r="B39" s="155">
        <f>+NAC!A40</f>
        <v>43770</v>
      </c>
      <c r="C39" s="34">
        <f>+GBA_d!$E67/GBA_d!$N67*100</f>
        <v>100.54367220537499</v>
      </c>
      <c r="D39" s="34">
        <f>+PAM_d!$E67/PAM_d!$N67*100</f>
        <v>98.76304231620685</v>
      </c>
      <c r="E39" s="34">
        <f>+NOA_d!$E67/NOA_d!$N67*100</f>
        <v>98.518038712806515</v>
      </c>
      <c r="F39" s="34">
        <f>NEA_d!$E67/NEA_d!$N67*100</f>
        <v>100.74692993723914</v>
      </c>
      <c r="G39" s="34">
        <f>+CUY_d!$E67/CUY_d!$N67*100</f>
        <v>98.454490301120003</v>
      </c>
      <c r="H39" s="34">
        <f>+PAT_d!$E67/PAT_d!$N67*100</f>
        <v>98.522029844422633</v>
      </c>
      <c r="I39" s="19">
        <f t="shared" si="17"/>
        <v>99.507959862709072</v>
      </c>
      <c r="K39" s="24">
        <f t="shared" si="18"/>
        <v>4.835607776034534E-3</v>
      </c>
      <c r="L39" s="24">
        <f t="shared" si="19"/>
        <v>2.3162235945548559E-3</v>
      </c>
      <c r="M39" s="24">
        <f t="shared" si="20"/>
        <v>1.091349326853841E-4</v>
      </c>
      <c r="N39" s="24">
        <f t="shared" si="21"/>
        <v>7.0554228388375329E-4</v>
      </c>
      <c r="O39" s="24">
        <f t="shared" si="22"/>
        <v>4.2769686092263282E-3</v>
      </c>
      <c r="P39" s="24">
        <f t="shared" si="23"/>
        <v>2.9489926290984236E-3</v>
      </c>
      <c r="Q39" s="24">
        <f t="shared" si="24"/>
        <v>2.64856122280821E-3</v>
      </c>
      <c r="S39" s="24">
        <f t="shared" si="10"/>
        <v>-7.3116104012727057E-5</v>
      </c>
      <c r="T39" s="24">
        <f t="shared" si="11"/>
        <v>-3.8731938784883901E-3</v>
      </c>
      <c r="U39" s="24">
        <f t="shared" si="12"/>
        <v>-2.6671584638627843E-3</v>
      </c>
      <c r="V39" s="24">
        <f t="shared" si="13"/>
        <v>5.1932108241918851E-3</v>
      </c>
      <c r="W39" s="24">
        <f t="shared" si="14"/>
        <v>-2.4118667922489179E-3</v>
      </c>
      <c r="X39" s="24">
        <f t="shared" si="15"/>
        <v>-7.7580121851283934E-4</v>
      </c>
      <c r="Y39" s="24">
        <f t="shared" si="16"/>
        <v>-1.0285394892188826E-3</v>
      </c>
    </row>
    <row r="40" spans="2:25" x14ac:dyDescent="0.25">
      <c r="B40" s="155">
        <f>+NAC!A41</f>
        <v>43800</v>
      </c>
      <c r="C40" s="34">
        <f>+GBA_d!$E68/GBA_d!$N68*100</f>
        <v>100.04419403448892</v>
      </c>
      <c r="D40" s="34">
        <f>+PAM_d!$E68/PAM_d!$N68*100</f>
        <v>98.49960272058658</v>
      </c>
      <c r="E40" s="34">
        <f>+NOA_d!$E68/NOA_d!$N68*100</f>
        <v>98.269370532733106</v>
      </c>
      <c r="F40" s="34">
        <f>NEA_d!$E68/NEA_d!$N68*100</f>
        <v>100.4877041799606</v>
      </c>
      <c r="G40" s="34">
        <f>+CUY_d!$E68/CUY_d!$N68*100</f>
        <v>97.981639234179966</v>
      </c>
      <c r="H40" s="34">
        <f>+PAT_d!$E68/PAT_d!$N68*100</f>
        <v>98.230655490637446</v>
      </c>
      <c r="I40" s="19">
        <f t="shared" si="17"/>
        <v>99.160720887998494</v>
      </c>
      <c r="K40" s="24">
        <f t="shared" si="18"/>
        <v>-4.9677733061689322E-3</v>
      </c>
      <c r="L40" s="24">
        <f t="shared" si="19"/>
        <v>-2.6673904472973575E-3</v>
      </c>
      <c r="M40" s="24">
        <f t="shared" si="20"/>
        <v>-2.5240878048568005E-3</v>
      </c>
      <c r="N40" s="24">
        <f t="shared" si="21"/>
        <v>-2.5730387758716722E-3</v>
      </c>
      <c r="O40" s="24">
        <f t="shared" si="22"/>
        <v>-4.8027374423841307E-3</v>
      </c>
      <c r="P40" s="24">
        <f t="shared" si="23"/>
        <v>-2.9574538227166158E-3</v>
      </c>
      <c r="Q40" s="24">
        <f t="shared" si="24"/>
        <v>-3.4895597818472845E-3</v>
      </c>
      <c r="S40" s="24">
        <f t="shared" si="10"/>
        <v>-9.0480057765962574E-4</v>
      </c>
      <c r="T40" s="24">
        <f t="shared" si="11"/>
        <v>-4.4528729281783086E-3</v>
      </c>
      <c r="U40" s="24">
        <f t="shared" si="12"/>
        <v>-3.4893670911027019E-3</v>
      </c>
      <c r="V40" s="24">
        <f t="shared" si="13"/>
        <v>3.0878632728950084E-3</v>
      </c>
      <c r="W40" s="24">
        <f t="shared" si="14"/>
        <v>-8.6877970977905505E-4</v>
      </c>
      <c r="X40" s="24">
        <f t="shared" si="15"/>
        <v>-1.2036733317153381E-3</v>
      </c>
      <c r="Y40" s="24">
        <f t="shared" si="16"/>
        <v>-1.7862375274503295E-3</v>
      </c>
    </row>
    <row r="41" spans="2:25" x14ac:dyDescent="0.25">
      <c r="B41" s="155">
        <f>+NAC!A42</f>
        <v>43831</v>
      </c>
      <c r="C41" s="34">
        <f>+GBA_d!$E69/GBA_d!$N69*100</f>
        <v>100.94932407886246</v>
      </c>
      <c r="D41" s="34">
        <f>+PAM_d!$E69/PAM_d!$N69*100</f>
        <v>99.353703833102827</v>
      </c>
      <c r="E41" s="34">
        <f>+NOA_d!$E69/NOA_d!$N69*100</f>
        <v>99.255010853327988</v>
      </c>
      <c r="F41" s="34">
        <f>NEA_d!$E69/NEA_d!$N69*100</f>
        <v>101.35957943910556</v>
      </c>
      <c r="G41" s="34">
        <f>+CUY_d!$E69/CUY_d!$N69*100</f>
        <v>98.639590271914315</v>
      </c>
      <c r="H41" s="34">
        <f>+PAT_d!$E69/PAT_d!$N69*100</f>
        <v>98.654078522755086</v>
      </c>
      <c r="I41" s="19">
        <f t="shared" si="17"/>
        <v>100.02563054356189</v>
      </c>
      <c r="K41" s="24">
        <f t="shared" si="18"/>
        <v>9.047302075935626E-3</v>
      </c>
      <c r="L41" s="24">
        <f t="shared" si="19"/>
        <v>8.6711122575700017E-3</v>
      </c>
      <c r="M41" s="24">
        <f t="shared" si="20"/>
        <v>1.0029985083364057E-2</v>
      </c>
      <c r="N41" s="24">
        <f t="shared" si="21"/>
        <v>8.6764372443373095E-3</v>
      </c>
      <c r="O41" s="24">
        <f t="shared" si="22"/>
        <v>6.7150441947783079E-3</v>
      </c>
      <c r="P41" s="24">
        <f t="shared" si="23"/>
        <v>4.3104978787196213E-3</v>
      </c>
      <c r="Q41" s="24">
        <f t="shared" si="24"/>
        <v>8.7223010060637485E-3</v>
      </c>
      <c r="S41" s="24">
        <f t="shared" si="10"/>
        <v>6.1743103142959388E-3</v>
      </c>
      <c r="T41" s="24">
        <f t="shared" si="11"/>
        <v>4.3617672836988586E-3</v>
      </c>
      <c r="U41" s="24">
        <f t="shared" si="12"/>
        <v>5.4456471327846145E-3</v>
      </c>
      <c r="V41" s="24">
        <f t="shared" si="13"/>
        <v>9.2280933144428534E-3</v>
      </c>
      <c r="W41" s="24">
        <f t="shared" si="14"/>
        <v>8.4646677136590576E-3</v>
      </c>
      <c r="X41" s="24">
        <f t="shared" si="15"/>
        <v>2.6118184029675362E-3</v>
      </c>
      <c r="Y41" s="24">
        <f t="shared" si="16"/>
        <v>6.0087597157181261E-3</v>
      </c>
    </row>
    <row r="42" spans="2:25" x14ac:dyDescent="0.25">
      <c r="B42" s="155">
        <f>+NAC!A43</f>
        <v>43862</v>
      </c>
      <c r="C42" s="34">
        <f>+GBA_d!$E70/GBA_d!$N70*100</f>
        <v>101.1739216126257</v>
      </c>
      <c r="D42" s="34">
        <f>+PAM_d!$E70/PAM_d!$N70*100</f>
        <v>99.436563380385763</v>
      </c>
      <c r="E42" s="34">
        <f>+NOA_d!$E70/NOA_d!$N70*100</f>
        <v>99.980957520371177</v>
      </c>
      <c r="F42" s="34">
        <f>NEA_d!$E70/NEA_d!$N70*100</f>
        <v>101.69705061480829</v>
      </c>
      <c r="G42" s="34">
        <f>+CUY_d!$E70/CUY_d!$N70*100</f>
        <v>99.262833978539575</v>
      </c>
      <c r="H42" s="34">
        <f>+PAT_d!$E70/PAT_d!$N70*100</f>
        <v>98.844423093523289</v>
      </c>
      <c r="I42" s="19">
        <f t="shared" si="17"/>
        <v>100.33482799278669</v>
      </c>
      <c r="K42" s="24">
        <f t="shared" si="18"/>
        <v>2.2248542604186294E-3</v>
      </c>
      <c r="L42" s="24">
        <f t="shared" si="19"/>
        <v>8.3398548907775982E-4</v>
      </c>
      <c r="M42" s="24">
        <f t="shared" si="20"/>
        <v>7.3139548401837118E-3</v>
      </c>
      <c r="N42" s="24">
        <f t="shared" si="21"/>
        <v>3.3294453032481908E-3</v>
      </c>
      <c r="O42" s="24">
        <f t="shared" si="22"/>
        <v>6.3183931006525196E-3</v>
      </c>
      <c r="P42" s="24">
        <f t="shared" si="23"/>
        <v>1.9294141065266945E-3</v>
      </c>
      <c r="Q42" s="24">
        <f t="shared" si="24"/>
        <v>3.0911822054462412E-3</v>
      </c>
      <c r="S42" s="24">
        <f t="shared" si="10"/>
        <v>2.7182814121724519E-3</v>
      </c>
      <c r="T42" s="24">
        <f t="shared" si="11"/>
        <v>-1.8077491023863468E-3</v>
      </c>
      <c r="U42" s="24">
        <f t="shared" si="12"/>
        <v>9.5751958863865561E-4</v>
      </c>
      <c r="V42" s="24">
        <f t="shared" si="13"/>
        <v>8.4897593537887062E-3</v>
      </c>
      <c r="W42" s="24">
        <f t="shared" si="14"/>
        <v>6.2110070043117638E-3</v>
      </c>
      <c r="X42" s="24">
        <f t="shared" si="15"/>
        <v>1.7814735251842073E-3</v>
      </c>
      <c r="Y42" s="24">
        <f t="shared" si="16"/>
        <v>2.1621606173169994E-3</v>
      </c>
    </row>
    <row r="43" spans="2:25" x14ac:dyDescent="0.25">
      <c r="B43" s="155">
        <f>+NAC!A44</f>
        <v>43891</v>
      </c>
      <c r="C43" s="34">
        <f>+GBA_d!$E71/GBA_d!$N71*100</f>
        <v>101.27338884455146</v>
      </c>
      <c r="D43" s="34">
        <f>+PAM_d!$E71/PAM_d!$N71*100</f>
        <v>99.92341617792782</v>
      </c>
      <c r="E43" s="34">
        <f>+NOA_d!$E71/NOA_d!$N71*100</f>
        <v>100.71503219549061</v>
      </c>
      <c r="F43" s="34">
        <f>NEA_d!$E71/NEA_d!$N71*100</f>
        <v>101.63551336906042</v>
      </c>
      <c r="G43" s="34">
        <f>+CUY_d!$E71/CUY_d!$N71*100</f>
        <v>99.519904854557922</v>
      </c>
      <c r="H43" s="34">
        <f>+PAT_d!$E71/PAT_d!$N71*100</f>
        <v>98.873683172996422</v>
      </c>
      <c r="I43" s="19">
        <f t="shared" si="17"/>
        <v>100.63650242295843</v>
      </c>
      <c r="K43" s="24">
        <f t="shared" si="18"/>
        <v>9.8313113043690947E-4</v>
      </c>
      <c r="L43" s="24">
        <f t="shared" si="19"/>
        <v>4.8961144773240761E-3</v>
      </c>
      <c r="M43" s="24">
        <f t="shared" si="20"/>
        <v>7.342144877636958E-3</v>
      </c>
      <c r="N43" s="24">
        <f t="shared" si="21"/>
        <v>-6.0510354406395628E-4</v>
      </c>
      <c r="O43" s="24">
        <f t="shared" si="22"/>
        <v>2.5897998849591097E-3</v>
      </c>
      <c r="P43" s="24">
        <f t="shared" si="23"/>
        <v>2.9602155141761344E-4</v>
      </c>
      <c r="Q43" s="24">
        <f t="shared" si="24"/>
        <v>3.0066771051167063E-3</v>
      </c>
      <c r="S43" s="24">
        <f t="shared" si="10"/>
        <v>-7.4584318049908394E-4</v>
      </c>
      <c r="T43" s="24">
        <f t="shared" si="11"/>
        <v>-1.4275286693186118E-3</v>
      </c>
      <c r="U43" s="24">
        <f t="shared" si="12"/>
        <v>3.9916784935611904E-3</v>
      </c>
      <c r="V43" s="24">
        <f t="shared" si="13"/>
        <v>3.4587499660945209E-3</v>
      </c>
      <c r="W43" s="24">
        <f t="shared" si="14"/>
        <v>4.2121231994012298E-3</v>
      </c>
      <c r="X43" s="24">
        <f t="shared" si="15"/>
        <v>-1.0576067464371786E-3</v>
      </c>
      <c r="Y43" s="24">
        <f t="shared" si="16"/>
        <v>7.6890691697428792E-4</v>
      </c>
    </row>
    <row r="44" spans="2:25" x14ac:dyDescent="0.25">
      <c r="B44" s="155">
        <f>+NAC!A45</f>
        <v>43922</v>
      </c>
      <c r="C44" s="34">
        <f>+GBA_d!$E72/GBA_d!$N72*100</f>
        <v>101.78700879649054</v>
      </c>
      <c r="D44" s="34">
        <f>+PAM_d!$E72/PAM_d!$N72*100</f>
        <v>100.34533517059938</v>
      </c>
      <c r="E44" s="34">
        <f>+NOA_d!$E72/NOA_d!$N72*100</f>
        <v>101.54279361191045</v>
      </c>
      <c r="F44" s="34">
        <f>NEA_d!$E72/NEA_d!$N72*100</f>
        <v>102.17284382155934</v>
      </c>
      <c r="G44" s="34">
        <f>+CUY_d!$E72/CUY_d!$N72*100</f>
        <v>100.25008368280766</v>
      </c>
      <c r="H44" s="34">
        <f>+PAT_d!$E72/PAT_d!$N72*100</f>
        <v>98.671349919487966</v>
      </c>
      <c r="I44" s="19">
        <f t="shared" si="17"/>
        <v>101.16948218400515</v>
      </c>
      <c r="K44" s="24">
        <f t="shared" si="18"/>
        <v>5.0716181002636862E-3</v>
      </c>
      <c r="L44" s="24">
        <f t="shared" si="19"/>
        <v>4.2224236201080512E-3</v>
      </c>
      <c r="M44" s="24">
        <f t="shared" si="20"/>
        <v>8.218846763739629E-3</v>
      </c>
      <c r="N44" s="24">
        <f t="shared" si="21"/>
        <v>5.2868375894137287E-3</v>
      </c>
      <c r="O44" s="24">
        <f t="shared" si="22"/>
        <v>7.337012925372477E-3</v>
      </c>
      <c r="P44" s="24">
        <f t="shared" si="23"/>
        <v>-2.0463812716923213E-3</v>
      </c>
      <c r="Q44" s="24">
        <f t="shared" si="24"/>
        <v>5.2960878827712499E-3</v>
      </c>
      <c r="S44" s="24">
        <f t="shared" si="10"/>
        <v>7.4967917318473631E-3</v>
      </c>
      <c r="T44" s="24">
        <f t="shared" si="11"/>
        <v>5.6781828461502926E-3</v>
      </c>
      <c r="U44" s="24">
        <f t="shared" si="12"/>
        <v>1.7773521584365737E-2</v>
      </c>
      <c r="V44" s="24">
        <f t="shared" si="13"/>
        <v>1.0357838944316855E-2</v>
      </c>
      <c r="W44" s="24">
        <f t="shared" si="14"/>
        <v>1.3425500061056805E-2</v>
      </c>
      <c r="X44" s="24">
        <f t="shared" si="15"/>
        <v>-1.9790607655968406E-3</v>
      </c>
      <c r="Y44" s="24">
        <f t="shared" si="16"/>
        <v>9.1581960821116581E-3</v>
      </c>
    </row>
    <row r="45" spans="2:25" x14ac:dyDescent="0.25">
      <c r="B45" s="155">
        <f>+NAC!A46</f>
        <v>43952</v>
      </c>
      <c r="C45" s="34">
        <f>+GBA_d!$E73/GBA_d!$N73*100</f>
        <v>101.63677530247195</v>
      </c>
      <c r="D45" s="34">
        <f>+PAM_d!$E73/PAM_d!$N73*100</f>
        <v>100.25464050994071</v>
      </c>
      <c r="E45" s="34">
        <f>+NOA_d!$E73/NOA_d!$N73*100</f>
        <v>101.28918759152066</v>
      </c>
      <c r="F45" s="34">
        <f>NEA_d!$E73/NEA_d!$N73*100</f>
        <v>101.61585279844849</v>
      </c>
      <c r="G45" s="34">
        <f>+CUY_d!$E73/CUY_d!$N73*100</f>
        <v>100.02995631882527</v>
      </c>
      <c r="H45" s="34">
        <f>+PAT_d!$E73/PAT_d!$N73*100</f>
        <v>98.539562871432153</v>
      </c>
      <c r="I45" s="19">
        <f t="shared" si="17"/>
        <v>100.95775510635445</v>
      </c>
      <c r="K45" s="24">
        <f t="shared" si="18"/>
        <v>-1.4759594155966393E-3</v>
      </c>
      <c r="L45" s="24">
        <f t="shared" si="19"/>
        <v>-9.0382537966993137E-4</v>
      </c>
      <c r="M45" s="24">
        <f t="shared" si="20"/>
        <v>-2.4975284938393294E-3</v>
      </c>
      <c r="N45" s="24">
        <f t="shared" si="21"/>
        <v>-5.4514585508025348E-3</v>
      </c>
      <c r="O45" s="24">
        <f t="shared" si="22"/>
        <v>-2.1957823464653359E-3</v>
      </c>
      <c r="P45" s="24">
        <f t="shared" si="23"/>
        <v>-1.3356161455513327E-3</v>
      </c>
      <c r="Q45" s="24">
        <f t="shared" si="24"/>
        <v>-2.0927959012937425E-3</v>
      </c>
      <c r="S45" s="24">
        <f t="shared" si="10"/>
        <v>8.5440932912956846E-3</v>
      </c>
      <c r="T45" s="24">
        <f t="shared" si="11"/>
        <v>7.7015799526116702E-3</v>
      </c>
      <c r="U45" s="24">
        <f t="shared" si="12"/>
        <v>2.1588500341138239E-2</v>
      </c>
      <c r="V45" s="24">
        <f t="shared" si="13"/>
        <v>5.194690578086858E-3</v>
      </c>
      <c r="W45" s="24">
        <f t="shared" si="14"/>
        <v>1.3059179947628952E-2</v>
      </c>
      <c r="X45" s="24">
        <f t="shared" si="15"/>
        <v>-3.2618720907848786E-3</v>
      </c>
      <c r="Y45" s="24">
        <f t="shared" si="16"/>
        <v>9.8687127365135741E-3</v>
      </c>
    </row>
    <row r="46" spans="2:25" x14ac:dyDescent="0.25">
      <c r="B46" s="155">
        <f>+NAC!A47</f>
        <v>43983</v>
      </c>
      <c r="C46" s="34">
        <f>+GBA_d!$E74/GBA_d!$N74*100</f>
        <v>101.38472977298854</v>
      </c>
      <c r="D46" s="34">
        <f>+PAM_d!$E74/PAM_d!$N74*100</f>
        <v>99.832180771430572</v>
      </c>
      <c r="E46" s="34">
        <f>+NOA_d!$E74/NOA_d!$N74*100</f>
        <v>101.08160407535489</v>
      </c>
      <c r="F46" s="34">
        <f>NEA_d!$E74/NEA_d!$N74*100</f>
        <v>101.4405023470423</v>
      </c>
      <c r="G46" s="34">
        <f>+CUY_d!$E74/CUY_d!$N74*100</f>
        <v>100.21113153340893</v>
      </c>
      <c r="H46" s="34">
        <f>+PAT_d!$E74/PAT_d!$N74*100</f>
        <v>98.647318261165495</v>
      </c>
      <c r="I46" s="19">
        <f t="shared" si="17"/>
        <v>100.71774996962455</v>
      </c>
      <c r="K46" s="24">
        <f t="shared" si="18"/>
        <v>-2.4798654692981259E-3</v>
      </c>
      <c r="L46" s="24">
        <f t="shared" si="19"/>
        <v>-4.213867172245811E-3</v>
      </c>
      <c r="M46" s="24">
        <f t="shared" si="20"/>
        <v>-2.0494143659529618E-3</v>
      </c>
      <c r="N46" s="24">
        <f t="shared" si="21"/>
        <v>-1.725621018543122E-3</v>
      </c>
      <c r="O46" s="24">
        <f t="shared" si="22"/>
        <v>1.8112095741220635E-3</v>
      </c>
      <c r="P46" s="24">
        <f t="shared" si="23"/>
        <v>1.0935241297338472E-3</v>
      </c>
      <c r="Q46" s="24">
        <f t="shared" si="24"/>
        <v>-2.3772828197008433E-3</v>
      </c>
      <c r="S46" s="24">
        <f t="shared" si="10"/>
        <v>5.5743363311160365E-3</v>
      </c>
      <c r="T46" s="24">
        <f t="shared" si="11"/>
        <v>4.7096579646415115E-3</v>
      </c>
      <c r="U46" s="24">
        <f t="shared" si="12"/>
        <v>2.0631408637765913E-2</v>
      </c>
      <c r="V46" s="24">
        <f t="shared" si="13"/>
        <v>3.0213609892437709E-3</v>
      </c>
      <c r="W46" s="24">
        <f t="shared" si="14"/>
        <v>1.4398081503323557E-2</v>
      </c>
      <c r="X46" s="24">
        <f t="shared" si="15"/>
        <v>-2.4556971032791974E-3</v>
      </c>
      <c r="Y46" s="24">
        <f t="shared" si="16"/>
        <v>7.7626987231136368E-3</v>
      </c>
    </row>
    <row r="47" spans="2:25" x14ac:dyDescent="0.25">
      <c r="B47" s="155">
        <f>+NAC!A48</f>
        <v>44013</v>
      </c>
      <c r="C47" s="34">
        <f>+GBA_d!$E75/GBA_d!$N75*100</f>
        <v>101.15275885752449</v>
      </c>
      <c r="D47" s="34">
        <f>+PAM_d!$E75/PAM_d!$N75*100</f>
        <v>99.566096364068486</v>
      </c>
      <c r="E47" s="34">
        <f>+NOA_d!$E75/NOA_d!$N75*100</f>
        <v>100.49505103694942</v>
      </c>
      <c r="F47" s="34">
        <f>NEA_d!$E75/NEA_d!$N75*100</f>
        <v>101.10974400739696</v>
      </c>
      <c r="G47" s="34">
        <f>+CUY_d!$E75/CUY_d!$N75*100</f>
        <v>100.00415109591192</v>
      </c>
      <c r="H47" s="34">
        <f>+PAT_d!$E75/PAT_d!$N75*100</f>
        <v>98.445449059300955</v>
      </c>
      <c r="I47" s="19">
        <f t="shared" si="17"/>
        <v>100.40648670779601</v>
      </c>
      <c r="K47" s="24">
        <f t="shared" si="18"/>
        <v>-2.2880261749816944E-3</v>
      </c>
      <c r="L47" s="24">
        <f t="shared" si="19"/>
        <v>-2.6653169880290761E-3</v>
      </c>
      <c r="M47" s="24">
        <f t="shared" si="20"/>
        <v>-5.8027674152084652E-3</v>
      </c>
      <c r="N47" s="24">
        <f t="shared" si="21"/>
        <v>-3.2606141727666849E-3</v>
      </c>
      <c r="O47" s="24">
        <f t="shared" si="22"/>
        <v>-2.0654435722842202E-3</v>
      </c>
      <c r="P47" s="24">
        <f t="shared" si="23"/>
        <v>-2.0463729315995938E-3</v>
      </c>
      <c r="Q47" s="24">
        <f t="shared" si="24"/>
        <v>-3.0904509078332199E-3</v>
      </c>
      <c r="S47" s="24">
        <f t="shared" si="10"/>
        <v>4.4547991461796332E-3</v>
      </c>
      <c r="T47" s="24">
        <f t="shared" si="11"/>
        <v>4.2351285940542827E-3</v>
      </c>
      <c r="U47" s="24">
        <f t="shared" si="12"/>
        <v>1.8558310366842967E-2</v>
      </c>
      <c r="V47" s="24">
        <f t="shared" si="13"/>
        <v>-7.0378685370520166E-5</v>
      </c>
      <c r="W47" s="24">
        <f t="shared" si="14"/>
        <v>1.7957229057988355E-2</v>
      </c>
      <c r="X47" s="24">
        <f t="shared" si="15"/>
        <v>-3.1746623355355386E-3</v>
      </c>
      <c r="Y47" s="24">
        <f t="shared" si="16"/>
        <v>6.7242376148037852E-3</v>
      </c>
    </row>
    <row r="48" spans="2:25" x14ac:dyDescent="0.25">
      <c r="B48" s="155">
        <f>+NAC!A49</f>
        <v>44044</v>
      </c>
      <c r="C48" s="34">
        <f>+GBA_d!$E76/GBA_d!$N76*100</f>
        <v>101.39612093528625</v>
      </c>
      <c r="D48" s="34">
        <f>+PAM_d!$E76/PAM_d!$N76*100</f>
        <v>99.687253595239838</v>
      </c>
      <c r="E48" s="34">
        <f>+NOA_d!$E76/NOA_d!$N76*100</f>
        <v>100.56766676620438</v>
      </c>
      <c r="F48" s="34">
        <f>NEA_d!$E76/NEA_d!$N76*100</f>
        <v>101.18577304200178</v>
      </c>
      <c r="G48" s="34">
        <f>+CUY_d!$E76/CUY_d!$N76*100</f>
        <v>100.1650613188127</v>
      </c>
      <c r="H48" s="34">
        <f>+PAT_d!$E76/PAT_d!$N76*100</f>
        <v>98.39233027363899</v>
      </c>
      <c r="I48" s="19">
        <f t="shared" si="17"/>
        <v>100.54690200556171</v>
      </c>
      <c r="K48" s="24">
        <f t="shared" si="18"/>
        <v>2.405886705517668E-3</v>
      </c>
      <c r="L48" s="24">
        <f t="shared" si="19"/>
        <v>1.2168522779916202E-3</v>
      </c>
      <c r="M48" s="24">
        <f t="shared" si="20"/>
        <v>7.2258015201431824E-4</v>
      </c>
      <c r="N48" s="24">
        <f t="shared" si="21"/>
        <v>7.5194567399239354E-4</v>
      </c>
      <c r="O48" s="24">
        <f t="shared" si="22"/>
        <v>1.6090354364035608E-3</v>
      </c>
      <c r="P48" s="24">
        <f t="shared" si="23"/>
        <v>-5.3957583788322161E-4</v>
      </c>
      <c r="Q48" s="24">
        <f t="shared" si="24"/>
        <v>1.3984683895407191E-3</v>
      </c>
      <c r="S48" s="24">
        <f t="shared" ref="S48:S79" si="25">+C48/C36-1</f>
        <v>8.3057975538618489E-3</v>
      </c>
      <c r="T48" s="24">
        <f t="shared" ref="T48:T79" si="26">+D48/D36-1</f>
        <v>5.4994712424263348E-3</v>
      </c>
      <c r="U48" s="24">
        <f t="shared" ref="U48:U79" si="27">+E48/E36-1</f>
        <v>1.5585175174821053E-2</v>
      </c>
      <c r="V48" s="24">
        <f t="shared" ref="V48:V79" si="28">+F48/F36-1</f>
        <v>-1.8068102361189498E-3</v>
      </c>
      <c r="W48" s="24">
        <f t="shared" ref="W48:W79" si="29">+G48/G36-1</f>
        <v>1.582169051791138E-2</v>
      </c>
      <c r="X48" s="24">
        <f t="shared" ref="X48:X79" si="30">+H48/H36-1</f>
        <v>-9.9151349850501447E-5</v>
      </c>
      <c r="Y48" s="24">
        <f t="shared" ref="Y48:Y79" si="31">+I48/I36-1</f>
        <v>7.4842180541772052E-3</v>
      </c>
    </row>
    <row r="49" spans="2:25" x14ac:dyDescent="0.25">
      <c r="B49" s="155">
        <f>+NAC!A50</f>
        <v>44075</v>
      </c>
      <c r="C49" s="34">
        <f>+GBA_d!$E77/GBA_d!$N77*100</f>
        <v>101.57330097955619</v>
      </c>
      <c r="D49" s="34">
        <f>+PAM_d!$E77/PAM_d!$N77*100</f>
        <v>99.722254532546131</v>
      </c>
      <c r="E49" s="34">
        <f>+NOA_d!$E77/NOA_d!$N77*100</f>
        <v>100.90933165618652</v>
      </c>
      <c r="F49" s="34">
        <f>NEA_d!$E77/NEA_d!$N77*100</f>
        <v>101.23772950247205</v>
      </c>
      <c r="G49" s="34">
        <f>+CUY_d!$E77/CUY_d!$N77*100</f>
        <v>100.46804252749615</v>
      </c>
      <c r="H49" s="34">
        <f>+PAT_d!$E77/PAT_d!$N77*100</f>
        <v>98.52807082438963</v>
      </c>
      <c r="I49" s="19">
        <f t="shared" si="17"/>
        <v>100.69997917395061</v>
      </c>
      <c r="K49" s="24">
        <f t="shared" si="18"/>
        <v>1.747404561788235E-3</v>
      </c>
      <c r="L49" s="24">
        <f t="shared" si="19"/>
        <v>3.511074489865873E-4</v>
      </c>
      <c r="M49" s="24">
        <f t="shared" si="20"/>
        <v>3.3973631980190877E-3</v>
      </c>
      <c r="N49" s="24">
        <f t="shared" si="21"/>
        <v>5.1347594536532704E-4</v>
      </c>
      <c r="O49" s="24">
        <f t="shared" si="22"/>
        <v>3.0248192802388996E-3</v>
      </c>
      <c r="P49" s="24">
        <f t="shared" si="23"/>
        <v>1.3795846726378791E-3</v>
      </c>
      <c r="Q49" s="24">
        <f t="shared" si="24"/>
        <v>1.5224453994657772E-3</v>
      </c>
      <c r="S49" s="24">
        <f t="shared" si="25"/>
        <v>1.1120510101749748E-2</v>
      </c>
      <c r="T49" s="24">
        <f t="shared" si="26"/>
        <v>7.6769637892928344E-3</v>
      </c>
      <c r="U49" s="24">
        <f t="shared" si="27"/>
        <v>1.8418401512619642E-2</v>
      </c>
      <c r="V49" s="24">
        <f t="shared" si="28"/>
        <v>8.1488369095938928E-4</v>
      </c>
      <c r="W49" s="24">
        <f t="shared" si="29"/>
        <v>2.0010352049022018E-2</v>
      </c>
      <c r="X49" s="24">
        <f t="shared" si="30"/>
        <v>1.8968378725741086E-3</v>
      </c>
      <c r="Y49" s="24">
        <f t="shared" si="31"/>
        <v>1.0164336839961541E-2</v>
      </c>
    </row>
    <row r="50" spans="2:25" x14ac:dyDescent="0.25">
      <c r="B50" s="155">
        <f>+NAC!A51</f>
        <v>44105</v>
      </c>
      <c r="C50" s="34">
        <f>+GBA_d!$E78/GBA_d!$N78*100</f>
        <v>102.00308889407547</v>
      </c>
      <c r="D50" s="34">
        <f>+PAM_d!$E78/PAM_d!$N78*100</f>
        <v>99.942870659391488</v>
      </c>
      <c r="E50" s="34">
        <f>+NOA_d!$E78/NOA_d!$N78*100</f>
        <v>101.52692686322347</v>
      </c>
      <c r="F50" s="34">
        <f>NEA_d!$E78/NEA_d!$N78*100</f>
        <v>101.41997074726945</v>
      </c>
      <c r="G50" s="34">
        <f>+CUY_d!$E78/CUY_d!$N78*100</f>
        <v>100.59536865647793</v>
      </c>
      <c r="H50" s="34">
        <f>+PAT_d!$E78/PAT_d!$N78*100</f>
        <v>98.824328364482028</v>
      </c>
      <c r="I50" s="19">
        <f t="shared" si="17"/>
        <v>101.03940514630551</v>
      </c>
      <c r="K50" s="24">
        <f t="shared" si="18"/>
        <v>4.2313079359879158E-3</v>
      </c>
      <c r="L50" s="24">
        <f t="shared" si="19"/>
        <v>2.2123058476717361E-3</v>
      </c>
      <c r="M50" s="24">
        <f t="shared" si="20"/>
        <v>6.1202982608306034E-3</v>
      </c>
      <c r="N50" s="24">
        <f t="shared" si="21"/>
        <v>1.8001316870006612E-3</v>
      </c>
      <c r="O50" s="24">
        <f t="shared" si="22"/>
        <v>1.2673296481011675E-3</v>
      </c>
      <c r="P50" s="24">
        <f t="shared" si="23"/>
        <v>3.0068338658577609E-3</v>
      </c>
      <c r="Q50" s="24">
        <f t="shared" si="24"/>
        <v>3.3706657651693117E-3</v>
      </c>
      <c r="S50" s="24">
        <f t="shared" si="25"/>
        <v>1.9421049338118612E-2</v>
      </c>
      <c r="T50" s="24">
        <f t="shared" si="26"/>
        <v>1.4289944347753991E-2</v>
      </c>
      <c r="U50" s="24">
        <f t="shared" si="27"/>
        <v>3.0653962707779314E-2</v>
      </c>
      <c r="V50" s="24">
        <f t="shared" si="28"/>
        <v>7.3907650415412363E-3</v>
      </c>
      <c r="W50" s="24">
        <f t="shared" si="29"/>
        <v>2.6114823015908506E-2</v>
      </c>
      <c r="X50" s="24">
        <f t="shared" si="30"/>
        <v>6.0263753895388739E-3</v>
      </c>
      <c r="Y50" s="24">
        <f t="shared" si="31"/>
        <v>1.8079501745636328E-2</v>
      </c>
    </row>
    <row r="51" spans="2:25" x14ac:dyDescent="0.25">
      <c r="B51" s="155">
        <f>+NAC!A52</f>
        <v>44136</v>
      </c>
      <c r="C51" s="34">
        <f>+GBA_d!$E79/GBA_d!$N79*100</f>
        <v>101.56266993898689</v>
      </c>
      <c r="D51" s="34">
        <f>+PAM_d!$E79/PAM_d!$N79*100</f>
        <v>99.934750768422305</v>
      </c>
      <c r="E51" s="34">
        <f>+NOA_d!$E79/NOA_d!$N79*100</f>
        <v>101.07373433047873</v>
      </c>
      <c r="F51" s="34">
        <f>NEA_d!$E79/NEA_d!$N79*100</f>
        <v>101.2492549834443</v>
      </c>
      <c r="G51" s="34">
        <f>+CUY_d!$E79/CUY_d!$N79*100</f>
        <v>100.53467958412996</v>
      </c>
      <c r="H51" s="34">
        <f>+PAT_d!$E79/PAT_d!$N79*100</f>
        <v>98.971255174943224</v>
      </c>
      <c r="I51" s="19">
        <f t="shared" si="17"/>
        <v>100.80667712149396</v>
      </c>
      <c r="K51" s="24">
        <f t="shared" si="18"/>
        <v>-4.3177021388630665E-3</v>
      </c>
      <c r="L51" s="24">
        <f t="shared" si="19"/>
        <v>-8.1245324610068614E-5</v>
      </c>
      <c r="M51" s="24">
        <f t="shared" si="20"/>
        <v>-4.4637668719675894E-3</v>
      </c>
      <c r="N51" s="24">
        <f t="shared" si="21"/>
        <v>-1.6832558969135381E-3</v>
      </c>
      <c r="O51" s="24">
        <f t="shared" si="22"/>
        <v>-6.0329887109633606E-4</v>
      </c>
      <c r="P51" s="24">
        <f t="shared" si="23"/>
        <v>1.4867473717534718E-3</v>
      </c>
      <c r="Q51" s="24">
        <f t="shared" si="24"/>
        <v>-2.3033392217082227E-3</v>
      </c>
      <c r="S51" s="24">
        <f t="shared" si="25"/>
        <v>1.0134876827757378E-2</v>
      </c>
      <c r="T51" s="24">
        <f t="shared" si="26"/>
        <v>1.1863835142542856E-2</v>
      </c>
      <c r="U51" s="24">
        <f t="shared" si="27"/>
        <v>2.5941397647210707E-2</v>
      </c>
      <c r="V51" s="24">
        <f t="shared" si="28"/>
        <v>4.9860084721002895E-3</v>
      </c>
      <c r="W51" s="24">
        <f t="shared" si="29"/>
        <v>2.1128434839769783E-2</v>
      </c>
      <c r="X51" s="24">
        <f t="shared" si="30"/>
        <v>4.5596434749666237E-3</v>
      </c>
      <c r="Y51" s="24">
        <f t="shared" si="31"/>
        <v>1.3051390668412211E-2</v>
      </c>
    </row>
    <row r="52" spans="2:25" x14ac:dyDescent="0.25">
      <c r="B52" s="155">
        <f>+NAC!A53</f>
        <v>44166</v>
      </c>
      <c r="C52" s="34">
        <f>+GBA_d!$E80/GBA_d!$N80*100</f>
        <v>101.1581630045056</v>
      </c>
      <c r="D52" s="34">
        <f>+PAM_d!$E80/PAM_d!$N80*100</f>
        <v>100.10781363090624</v>
      </c>
      <c r="E52" s="34">
        <f>+NOA_d!$E80/NOA_d!$N80*100</f>
        <v>101.89783415657976</v>
      </c>
      <c r="F52" s="34">
        <f>NEA_d!$E80/NEA_d!$N80*100</f>
        <v>102.4312135602629</v>
      </c>
      <c r="G52" s="34">
        <f>+CUY_d!$E80/CUY_d!$N80*100</f>
        <v>100.85456082595425</v>
      </c>
      <c r="H52" s="34">
        <f>+PAT_d!$E80/PAT_d!$N80*100</f>
        <v>98.82509561522366</v>
      </c>
      <c r="I52" s="19">
        <f t="shared" si="17"/>
        <v>101.0547474803345</v>
      </c>
      <c r="K52" s="24">
        <f t="shared" si="18"/>
        <v>-3.9828308444854743E-3</v>
      </c>
      <c r="L52" s="24">
        <f t="shared" si="19"/>
        <v>1.7317585840082028E-3</v>
      </c>
      <c r="M52" s="24">
        <f t="shared" si="20"/>
        <v>8.1534518493844299E-3</v>
      </c>
      <c r="N52" s="24">
        <f t="shared" si="21"/>
        <v>1.1673750853888887E-2</v>
      </c>
      <c r="O52" s="24">
        <f t="shared" si="22"/>
        <v>3.1817999833241295E-3</v>
      </c>
      <c r="P52" s="24">
        <f t="shared" si="23"/>
        <v>-1.4767879770869463E-3</v>
      </c>
      <c r="Q52" s="24">
        <f t="shared" si="24"/>
        <v>2.4608524546598787E-3</v>
      </c>
      <c r="S52" s="24">
        <f t="shared" si="25"/>
        <v>1.1134768796604577E-2</v>
      </c>
      <c r="T52" s="24">
        <f t="shared" si="26"/>
        <v>1.6327080169872943E-2</v>
      </c>
      <c r="U52" s="24">
        <f t="shared" si="27"/>
        <v>3.6923647767113987E-2</v>
      </c>
      <c r="V52" s="24">
        <f t="shared" si="28"/>
        <v>1.934076806871543E-2</v>
      </c>
      <c r="W52" s="24">
        <f t="shared" si="29"/>
        <v>2.9321019879121391E-2</v>
      </c>
      <c r="X52" s="24">
        <f t="shared" si="30"/>
        <v>6.0514726448390732E-3</v>
      </c>
      <c r="Y52" s="24">
        <f t="shared" si="31"/>
        <v>1.9100573043184133E-2</v>
      </c>
    </row>
    <row r="53" spans="2:25" x14ac:dyDescent="0.25">
      <c r="B53" s="155">
        <f>+NAC!A54</f>
        <v>44197</v>
      </c>
      <c r="C53" s="34">
        <f>+GBA_d!$E81/GBA_d!$N81*100</f>
        <v>101.2078756510566</v>
      </c>
      <c r="D53" s="34">
        <f>+PAM_d!$E81/PAM_d!$N81*100</f>
        <v>100.42994994817818</v>
      </c>
      <c r="E53" s="34">
        <f>+NOA_d!$E81/NOA_d!$N81*100</f>
        <v>101.83777804806185</v>
      </c>
      <c r="F53" s="34">
        <f>NEA_d!$E81/NEA_d!$N81*100</f>
        <v>102.69462245693704</v>
      </c>
      <c r="G53" s="34">
        <f>+CUY_d!$E81/CUY_d!$N81*100</f>
        <v>100.99445559400704</v>
      </c>
      <c r="H53" s="34">
        <f>+PAT_d!$E81/PAT_d!$N81*100</f>
        <v>98.433751045977687</v>
      </c>
      <c r="I53" s="19">
        <f t="shared" si="17"/>
        <v>101.18636124565796</v>
      </c>
      <c r="K53" s="24">
        <f t="shared" si="18"/>
        <v>4.9143484889890843E-4</v>
      </c>
      <c r="L53" s="24">
        <f t="shared" si="19"/>
        <v>3.2178938445268646E-3</v>
      </c>
      <c r="M53" s="24">
        <f t="shared" si="20"/>
        <v>-5.8937571161354896E-4</v>
      </c>
      <c r="N53" s="24">
        <f t="shared" si="21"/>
        <v>2.571568641224431E-3</v>
      </c>
      <c r="O53" s="24">
        <f t="shared" si="22"/>
        <v>1.3870941175799789E-3</v>
      </c>
      <c r="P53" s="24">
        <f t="shared" si="23"/>
        <v>-3.9599715720961548E-3</v>
      </c>
      <c r="Q53" s="24">
        <f t="shared" si="24"/>
        <v>1.3024006155581969E-3</v>
      </c>
      <c r="S53" s="24">
        <f t="shared" si="25"/>
        <v>2.5612016182710029E-3</v>
      </c>
      <c r="T53" s="24">
        <f t="shared" si="26"/>
        <v>1.0832470995578269E-2</v>
      </c>
      <c r="U53" s="24">
        <f t="shared" si="27"/>
        <v>2.6021529518046149E-2</v>
      </c>
      <c r="V53" s="24">
        <f t="shared" si="28"/>
        <v>1.3171355141953223E-2</v>
      </c>
      <c r="W53" s="24">
        <f t="shared" si="29"/>
        <v>2.3873429680731473E-2</v>
      </c>
      <c r="X53" s="24">
        <f t="shared" si="30"/>
        <v>-2.2333336855057118E-3</v>
      </c>
      <c r="Y53" s="24">
        <f t="shared" si="31"/>
        <v>1.1604332767395809E-2</v>
      </c>
    </row>
    <row r="54" spans="2:25" x14ac:dyDescent="0.25">
      <c r="B54" s="155">
        <f>+NAC!A55</f>
        <v>44228</v>
      </c>
      <c r="C54" s="34">
        <f>+GBA_d!$E82/GBA_d!$N82*100</f>
        <v>101.13004820672545</v>
      </c>
      <c r="D54" s="34">
        <f>+PAM_d!$E82/PAM_d!$N82*100</f>
        <v>100.30846700321069</v>
      </c>
      <c r="E54" s="34">
        <f>+NOA_d!$E82/NOA_d!$N82*100</f>
        <v>101.91881305007601</v>
      </c>
      <c r="F54" s="34">
        <f>NEA_d!$E82/NEA_d!$N82*100</f>
        <v>102.42532550781208</v>
      </c>
      <c r="G54" s="34">
        <f>+CUY_d!$E82/CUY_d!$N82*100</f>
        <v>100.81719519463886</v>
      </c>
      <c r="H54" s="34">
        <f>+PAT_d!$E82/PAT_d!$N82*100</f>
        <v>98.414931920397947</v>
      </c>
      <c r="I54" s="19">
        <f t="shared" si="17"/>
        <v>101.09006050207458</v>
      </c>
      <c r="K54" s="24">
        <f t="shared" si="18"/>
        <v>-7.6898604807673632E-4</v>
      </c>
      <c r="L54" s="24">
        <f t="shared" si="19"/>
        <v>-1.2096286519127641E-3</v>
      </c>
      <c r="M54" s="24">
        <f t="shared" si="20"/>
        <v>7.9572633621216582E-4</v>
      </c>
      <c r="N54" s="24">
        <f t="shared" si="21"/>
        <v>-2.6223081859800823E-3</v>
      </c>
      <c r="O54" s="24">
        <f t="shared" si="22"/>
        <v>-1.7551498082306605E-3</v>
      </c>
      <c r="P54" s="24">
        <f t="shared" si="23"/>
        <v>-1.911856998211281E-4</v>
      </c>
      <c r="Q54" s="24">
        <f t="shared" si="24"/>
        <v>-9.5171663846660426E-4</v>
      </c>
      <c r="S54" s="24">
        <f t="shared" si="25"/>
        <v>-4.3364342511342802E-4</v>
      </c>
      <c r="T54" s="24">
        <f t="shared" si="26"/>
        <v>8.7684408348822629E-3</v>
      </c>
      <c r="U54" s="24">
        <f t="shared" si="27"/>
        <v>1.9382246157324534E-2</v>
      </c>
      <c r="V54" s="24">
        <f t="shared" si="28"/>
        <v>7.1612194119790029E-3</v>
      </c>
      <c r="W54" s="24">
        <f t="shared" si="29"/>
        <v>1.5659045322394594E-2</v>
      </c>
      <c r="X54" s="24">
        <f t="shared" si="30"/>
        <v>-4.3451229688393767E-3</v>
      </c>
      <c r="Y54" s="24">
        <f t="shared" si="31"/>
        <v>7.5271221807664546E-3</v>
      </c>
    </row>
    <row r="55" spans="2:25" x14ac:dyDescent="0.25">
      <c r="B55" s="155">
        <f>+NAC!A56</f>
        <v>44256</v>
      </c>
      <c r="C55" s="34">
        <f>+GBA_d!$E83/GBA_d!$N83*100</f>
        <v>101.39804120525029</v>
      </c>
      <c r="D55" s="34">
        <f>+PAM_d!$E83/PAM_d!$N83*100</f>
        <v>100.39649437560254</v>
      </c>
      <c r="E55" s="34">
        <f>+NOA_d!$E83/NOA_d!$N83*100</f>
        <v>101.59912179016951</v>
      </c>
      <c r="F55" s="34">
        <f>NEA_d!$E83/NEA_d!$N83*100</f>
        <v>102.32455228445745</v>
      </c>
      <c r="G55" s="34">
        <f>+CUY_d!$E83/CUY_d!$N83*100</f>
        <v>100.67981045077271</v>
      </c>
      <c r="H55" s="34">
        <f>+PAT_d!$E83/PAT_d!$N83*100</f>
        <v>98.355093477359489</v>
      </c>
      <c r="I55" s="19">
        <f t="shared" si="17"/>
        <v>101.11748549332323</v>
      </c>
      <c r="K55" s="24">
        <f t="shared" si="18"/>
        <v>2.649983889823071E-3</v>
      </c>
      <c r="L55" s="24">
        <f t="shared" si="19"/>
        <v>8.7756672015570913E-4</v>
      </c>
      <c r="M55" s="24">
        <f t="shared" si="20"/>
        <v>-3.1367247158718969E-3</v>
      </c>
      <c r="N55" s="24">
        <f t="shared" si="21"/>
        <v>-9.8387017912804353E-4</v>
      </c>
      <c r="O55" s="24">
        <f t="shared" si="22"/>
        <v>-1.362711426368457E-3</v>
      </c>
      <c r="P55" s="24">
        <f t="shared" si="23"/>
        <v>-6.0802199291121184E-4</v>
      </c>
      <c r="Q55" s="24">
        <f t="shared" si="24"/>
        <v>2.7129265837255723E-4</v>
      </c>
      <c r="S55" s="24">
        <f t="shared" si="25"/>
        <v>1.2308500991327076E-3</v>
      </c>
      <c r="T55" s="24">
        <f t="shared" si="26"/>
        <v>4.7344077671678253E-3</v>
      </c>
      <c r="U55" s="24">
        <f t="shared" si="27"/>
        <v>8.7781294947397726E-3</v>
      </c>
      <c r="V55" s="24">
        <f t="shared" si="28"/>
        <v>6.7795093718372446E-3</v>
      </c>
      <c r="W55" s="24">
        <f t="shared" si="29"/>
        <v>1.165501110466205E-2</v>
      </c>
      <c r="X55" s="24">
        <f t="shared" si="30"/>
        <v>-5.2449719581051379E-3</v>
      </c>
      <c r="Y55" s="24">
        <f t="shared" si="31"/>
        <v>4.7794096454516488E-3</v>
      </c>
    </row>
    <row r="56" spans="2:25" x14ac:dyDescent="0.25">
      <c r="B56" s="155">
        <f>+NAC!A57</f>
        <v>44287</v>
      </c>
      <c r="C56" s="34">
        <f>+GBA_d!$E84/GBA_d!$N84*100</f>
        <v>101.61623817499195</v>
      </c>
      <c r="D56" s="34">
        <f>+PAM_d!$E84/PAM_d!$N84*100</f>
        <v>100.39431953224923</v>
      </c>
      <c r="E56" s="34">
        <f>+NOA_d!$E84/NOA_d!$N84*100</f>
        <v>101.5749397337252</v>
      </c>
      <c r="F56" s="34">
        <f>NEA_d!$E84/NEA_d!$N84*100</f>
        <v>101.95931399457218</v>
      </c>
      <c r="G56" s="34">
        <f>+CUY_d!$E84/CUY_d!$N84*100</f>
        <v>100.79852294268173</v>
      </c>
      <c r="H56" s="34">
        <f>+PAT_d!$E84/PAT_d!$N84*100</f>
        <v>98.463638198685118</v>
      </c>
      <c r="I56" s="19">
        <f t="shared" si="17"/>
        <v>101.13918530091493</v>
      </c>
      <c r="K56" s="24">
        <f t="shared" si="18"/>
        <v>2.1518854521063169E-3</v>
      </c>
      <c r="L56" s="24">
        <f t="shared" si="19"/>
        <v>-2.166254276947388E-5</v>
      </c>
      <c r="M56" s="24">
        <f t="shared" si="20"/>
        <v>-2.3801442392623606E-4</v>
      </c>
      <c r="N56" s="24">
        <f t="shared" si="21"/>
        <v>-3.5694100949489327E-3</v>
      </c>
      <c r="O56" s="24">
        <f t="shared" si="22"/>
        <v>1.1791092114448176E-3</v>
      </c>
      <c r="P56" s="24">
        <f t="shared" si="23"/>
        <v>1.1036004083573303E-3</v>
      </c>
      <c r="Q56" s="24">
        <f t="shared" si="24"/>
        <v>2.1459995257822051E-4</v>
      </c>
      <c r="S56" s="24">
        <f t="shared" si="25"/>
        <v>-1.6777251195191356E-3</v>
      </c>
      <c r="T56" s="24">
        <f t="shared" si="26"/>
        <v>4.8815783580336003E-4</v>
      </c>
      <c r="U56" s="24">
        <f t="shared" si="27"/>
        <v>3.1657708707144572E-4</v>
      </c>
      <c r="V56" s="24">
        <f t="shared" si="28"/>
        <v>-2.0898882618954895E-3</v>
      </c>
      <c r="W56" s="24">
        <f t="shared" si="29"/>
        <v>5.4707112425895765E-3</v>
      </c>
      <c r="X56" s="24">
        <f t="shared" si="30"/>
        <v>-2.1050864407179404E-3</v>
      </c>
      <c r="Y56" s="24">
        <f t="shared" si="31"/>
        <v>-2.9946662210955655E-4</v>
      </c>
    </row>
    <row r="57" spans="2:25" x14ac:dyDescent="0.25">
      <c r="B57" s="155">
        <f>+NAC!A58</f>
        <v>44317</v>
      </c>
      <c r="C57" s="34">
        <f>+GBA_d!$E85/GBA_d!$N85*100</f>
        <v>101.18510712828824</v>
      </c>
      <c r="D57" s="34">
        <f>+PAM_d!$E85/PAM_d!$N85*100</f>
        <v>100.22150861003331</v>
      </c>
      <c r="E57" s="34">
        <f>+NOA_d!$E85/NOA_d!$N85*100</f>
        <v>101.40507612658345</v>
      </c>
      <c r="F57" s="34">
        <f>NEA_d!$E85/NEA_d!$N85*100</f>
        <v>101.67550563230299</v>
      </c>
      <c r="G57" s="34">
        <f>+CUY_d!$E85/CUY_d!$N85*100</f>
        <v>100.19816744302173</v>
      </c>
      <c r="H57" s="34">
        <f>+PAT_d!$E85/PAT_d!$N85*100</f>
        <v>98.278763086740128</v>
      </c>
      <c r="I57" s="19">
        <f t="shared" si="17"/>
        <v>100.84276180565918</v>
      </c>
      <c r="K57" s="24">
        <f t="shared" si="18"/>
        <v>-4.2427377203362315E-3</v>
      </c>
      <c r="L57" s="24">
        <f t="shared" si="19"/>
        <v>-1.7213217144262938E-3</v>
      </c>
      <c r="M57" s="24">
        <f t="shared" si="20"/>
        <v>-1.6722983797681223E-3</v>
      </c>
      <c r="N57" s="24">
        <f t="shared" si="21"/>
        <v>-2.7835452314274312E-3</v>
      </c>
      <c r="O57" s="24">
        <f t="shared" si="22"/>
        <v>-5.9559950099803416E-3</v>
      </c>
      <c r="P57" s="24">
        <f t="shared" si="23"/>
        <v>-1.8775978150628037E-3</v>
      </c>
      <c r="Q57" s="24">
        <f t="shared" si="24"/>
        <v>-2.9308471723774598E-3</v>
      </c>
      <c r="S57" s="24">
        <f t="shared" si="25"/>
        <v>-4.4439443581276716E-3</v>
      </c>
      <c r="T57" s="24">
        <f t="shared" si="26"/>
        <v>-3.3047746956027524E-4</v>
      </c>
      <c r="U57" s="24">
        <f t="shared" si="27"/>
        <v>1.1441353003061039E-3</v>
      </c>
      <c r="V57" s="24">
        <f t="shared" si="28"/>
        <v>5.8704259435593542E-4</v>
      </c>
      <c r="W57" s="24">
        <f t="shared" si="29"/>
        <v>1.6816074942622716E-3</v>
      </c>
      <c r="X57" s="24">
        <f t="shared" si="30"/>
        <v>-2.6466505136855112E-3</v>
      </c>
      <c r="Y57" s="24">
        <f t="shared" si="31"/>
        <v>-1.1390239469383223E-3</v>
      </c>
    </row>
    <row r="58" spans="2:25" x14ac:dyDescent="0.25">
      <c r="B58" s="155">
        <f>+NAC!A59</f>
        <v>44348</v>
      </c>
      <c r="C58" s="34">
        <f>+GBA_d!$E86/GBA_d!$N86*100</f>
        <v>101.47169885755656</v>
      </c>
      <c r="D58" s="34">
        <f>+PAM_d!$E86/PAM_d!$N86*100</f>
        <v>100.15596756855165</v>
      </c>
      <c r="E58" s="34">
        <f>+NOA_d!$E86/NOA_d!$N86*100</f>
        <v>101.44078714150014</v>
      </c>
      <c r="F58" s="34">
        <f>NEA_d!$E86/NEA_d!$N86*100</f>
        <v>101.68772625257748</v>
      </c>
      <c r="G58" s="34">
        <f>+CUY_d!$E86/CUY_d!$N86*100</f>
        <v>100.498628937573</v>
      </c>
      <c r="H58" s="34">
        <f>+PAT_d!$E86/PAT_d!$N86*100</f>
        <v>98.194201185828135</v>
      </c>
      <c r="I58" s="19">
        <f t="shared" si="17"/>
        <v>100.93608393200041</v>
      </c>
      <c r="K58" s="24">
        <f t="shared" si="18"/>
        <v>2.8323509002661229E-3</v>
      </c>
      <c r="L58" s="24">
        <f t="shared" si="19"/>
        <v>-6.5396183305010958E-4</v>
      </c>
      <c r="M58" s="24">
        <f t="shared" si="20"/>
        <v>3.5216200490895133E-4</v>
      </c>
      <c r="N58" s="24">
        <f t="shared" si="21"/>
        <v>1.2019237276961192E-4</v>
      </c>
      <c r="O58" s="24">
        <f t="shared" si="22"/>
        <v>2.9986725527901825E-3</v>
      </c>
      <c r="P58" s="24">
        <f t="shared" si="23"/>
        <v>-8.6042903121763548E-4</v>
      </c>
      <c r="Q58" s="24">
        <f t="shared" si="24"/>
        <v>9.2542215891588953E-4</v>
      </c>
      <c r="S58" s="24">
        <f t="shared" si="25"/>
        <v>8.5781246113447729E-4</v>
      </c>
      <c r="T58" s="24">
        <f t="shared" si="26"/>
        <v>3.2433108704936764E-3</v>
      </c>
      <c r="U58" s="24">
        <f t="shared" si="27"/>
        <v>3.5533969749577121E-3</v>
      </c>
      <c r="V58" s="24">
        <f t="shared" si="28"/>
        <v>2.4371321101051002E-3</v>
      </c>
      <c r="W58" s="24">
        <f t="shared" si="29"/>
        <v>2.8689168534956622E-3</v>
      </c>
      <c r="X58" s="24">
        <f t="shared" si="30"/>
        <v>-4.5933035314528192E-3</v>
      </c>
      <c r="Y58" s="24">
        <f t="shared" si="31"/>
        <v>2.1677803807345075E-3</v>
      </c>
    </row>
    <row r="59" spans="2:25" x14ac:dyDescent="0.25">
      <c r="B59" s="155">
        <f>+NAC!A60</f>
        <v>44378</v>
      </c>
      <c r="C59" s="34">
        <f>+GBA_d!$E87/GBA_d!$N87*100</f>
        <v>101.42956903847413</v>
      </c>
      <c r="D59" s="34">
        <f>+PAM_d!$E87/PAM_d!$N87*100</f>
        <v>100.13419841086528</v>
      </c>
      <c r="E59" s="34">
        <f>+NOA_d!$E87/NOA_d!$N87*100</f>
        <v>101.37302520890705</v>
      </c>
      <c r="F59" s="34">
        <f>NEA_d!$E87/NEA_d!$N87*100</f>
        <v>101.59675112406904</v>
      </c>
      <c r="G59" s="34">
        <f>+CUY_d!$E87/CUY_d!$N87*100</f>
        <v>100.48482042818448</v>
      </c>
      <c r="H59" s="34">
        <f>+PAT_d!$E87/PAT_d!$N87*100</f>
        <v>98.345783718921851</v>
      </c>
      <c r="I59" s="19">
        <f t="shared" si="17"/>
        <v>100.89738071392077</v>
      </c>
      <c r="K59" s="24">
        <f t="shared" si="18"/>
        <v>-4.1518787560235193E-4</v>
      </c>
      <c r="L59" s="24">
        <f t="shared" si="19"/>
        <v>-2.1735257733357383E-4</v>
      </c>
      <c r="M59" s="24">
        <f t="shared" si="20"/>
        <v>-6.679949407191188E-4</v>
      </c>
      <c r="N59" s="24">
        <f t="shared" si="21"/>
        <v>-8.946520082715459E-4</v>
      </c>
      <c r="O59" s="24">
        <f t="shared" si="22"/>
        <v>-1.3739997783557278E-4</v>
      </c>
      <c r="P59" s="24">
        <f t="shared" si="23"/>
        <v>1.5437014738461929E-3</v>
      </c>
      <c r="Q59" s="24">
        <f t="shared" si="24"/>
        <v>-3.8344283403857204E-4</v>
      </c>
      <c r="S59" s="24">
        <f t="shared" si="25"/>
        <v>2.7365559187517707E-3</v>
      </c>
      <c r="T59" s="24">
        <f t="shared" si="26"/>
        <v>5.705778046369403E-3</v>
      </c>
      <c r="U59" s="24">
        <f t="shared" si="27"/>
        <v>8.7364916271830406E-3</v>
      </c>
      <c r="V59" s="24">
        <f t="shared" si="28"/>
        <v>4.8166190257237229E-3</v>
      </c>
      <c r="W59" s="24">
        <f t="shared" si="29"/>
        <v>4.806493800557865E-3</v>
      </c>
      <c r="X59" s="24">
        <f t="shared" si="30"/>
        <v>-1.0123915460944488E-3</v>
      </c>
      <c r="Y59" s="24">
        <f t="shared" si="31"/>
        <v>4.8890666551590911E-3</v>
      </c>
    </row>
    <row r="60" spans="2:25" x14ac:dyDescent="0.25">
      <c r="B60" s="155">
        <f>+NAC!A61</f>
        <v>44409</v>
      </c>
      <c r="C60" s="34">
        <f>+GBA_d!$E88/GBA_d!$N88*100</f>
        <v>100.95284715872457</v>
      </c>
      <c r="D60" s="34">
        <f>+PAM_d!$E88/PAM_d!$N88*100</f>
        <v>99.641213084303416</v>
      </c>
      <c r="E60" s="34">
        <f>+NOA_d!$E88/NOA_d!$N88*100</f>
        <v>100.97854365184895</v>
      </c>
      <c r="F60" s="34">
        <f>NEA_d!$E88/NEA_d!$N88*100</f>
        <v>101.28824089948205</v>
      </c>
      <c r="G60" s="34">
        <f>+CUY_d!$E88/CUY_d!$N88*100</f>
        <v>100.0276533257302</v>
      </c>
      <c r="H60" s="34">
        <f>+PAT_d!$E88/PAT_d!$N88*100</f>
        <v>98.233137420288003</v>
      </c>
      <c r="I60" s="19">
        <f t="shared" si="17"/>
        <v>100.46708941246055</v>
      </c>
      <c r="K60" s="24">
        <f t="shared" si="18"/>
        <v>-4.7000286432128391E-3</v>
      </c>
      <c r="L60" s="24">
        <f t="shared" si="19"/>
        <v>-4.9232463472576038E-3</v>
      </c>
      <c r="M60" s="24">
        <f t="shared" si="20"/>
        <v>-3.8913858617236619E-3</v>
      </c>
      <c r="N60" s="24">
        <f t="shared" si="21"/>
        <v>-3.0366150607537001E-3</v>
      </c>
      <c r="O60" s="24">
        <f t="shared" si="22"/>
        <v>-4.5496135685589856E-3</v>
      </c>
      <c r="P60" s="24">
        <f t="shared" si="23"/>
        <v>-1.1454105542114679E-3</v>
      </c>
      <c r="Q60" s="24">
        <f t="shared" si="24"/>
        <v>-4.264642931418039E-3</v>
      </c>
      <c r="S60" s="24">
        <f t="shared" si="25"/>
        <v>-4.371703497854651E-3</v>
      </c>
      <c r="T60" s="24">
        <f t="shared" si="26"/>
        <v>-4.6184952715577765E-4</v>
      </c>
      <c r="U60" s="24">
        <f t="shared" si="27"/>
        <v>4.085576397031776E-3</v>
      </c>
      <c r="V60" s="24">
        <f t="shared" si="28"/>
        <v>1.0126705998256824E-3</v>
      </c>
      <c r="W60" s="24">
        <f t="shared" si="29"/>
        <v>-1.371815593914083E-3</v>
      </c>
      <c r="X60" s="24">
        <f t="shared" si="30"/>
        <v>-1.6179396596082141E-3</v>
      </c>
      <c r="Y60" s="24">
        <f t="shared" si="31"/>
        <v>-7.9378470653168609E-4</v>
      </c>
    </row>
    <row r="61" spans="2:25" x14ac:dyDescent="0.25">
      <c r="B61" s="155">
        <f>+NAC!A62</f>
        <v>44440</v>
      </c>
      <c r="C61" s="34">
        <f>+GBA_d!$E89/GBA_d!$N89*100</f>
        <v>100.81130377178221</v>
      </c>
      <c r="D61" s="34">
        <f>+PAM_d!$E89/PAM_d!$N89*100</f>
        <v>99.512272656631168</v>
      </c>
      <c r="E61" s="34">
        <f>+NOA_d!$E89/NOA_d!$N89*100</f>
        <v>100.88978944786379</v>
      </c>
      <c r="F61" s="34">
        <f>NEA_d!$E89/NEA_d!$N89*100</f>
        <v>101.1976546259159</v>
      </c>
      <c r="G61" s="34">
        <f>+CUY_d!$E89/CUY_d!$N89*100</f>
        <v>100.19302550405311</v>
      </c>
      <c r="H61" s="34">
        <f>+PAT_d!$E89/PAT_d!$N89*100</f>
        <v>98.229642238834941</v>
      </c>
      <c r="I61" s="19">
        <f t="shared" si="17"/>
        <v>100.37155039704807</v>
      </c>
      <c r="K61" s="24">
        <f t="shared" si="18"/>
        <v>-1.4020742448186407E-3</v>
      </c>
      <c r="L61" s="24">
        <f t="shared" si="19"/>
        <v>-1.2940471485745064E-3</v>
      </c>
      <c r="M61" s="24">
        <f t="shared" si="20"/>
        <v>-8.7894121637532852E-4</v>
      </c>
      <c r="N61" s="24">
        <f t="shared" si="21"/>
        <v>-8.9434146315214846E-4</v>
      </c>
      <c r="O61" s="24">
        <f t="shared" si="22"/>
        <v>1.6532646005840146E-3</v>
      </c>
      <c r="P61" s="24">
        <f t="shared" si="23"/>
        <v>-3.5580472586449474E-5</v>
      </c>
      <c r="Q61" s="24">
        <f t="shared" si="24"/>
        <v>-9.5094837494746898E-4</v>
      </c>
      <c r="S61" s="24">
        <f t="shared" si="25"/>
        <v>-7.5019439205520344E-3</v>
      </c>
      <c r="T61" s="24">
        <f t="shared" si="26"/>
        <v>-2.1056671542302174E-3</v>
      </c>
      <c r="U61" s="24">
        <f t="shared" si="27"/>
        <v>-1.9366106188589693E-4</v>
      </c>
      <c r="V61" s="24">
        <f t="shared" si="28"/>
        <v>-3.9584922294377822E-4</v>
      </c>
      <c r="W61" s="24">
        <f t="shared" si="29"/>
        <v>-2.7373582337664182E-3</v>
      </c>
      <c r="X61" s="24">
        <f t="shared" si="30"/>
        <v>-3.0288686570001389E-3</v>
      </c>
      <c r="Y61" s="24">
        <f t="shared" si="31"/>
        <v>-3.2614582405743331E-3</v>
      </c>
    </row>
    <row r="62" spans="2:25" x14ac:dyDescent="0.25">
      <c r="B62" s="155">
        <f>+NAC!A63</f>
        <v>44470</v>
      </c>
      <c r="C62" s="34">
        <f>+GBA_d!$E90/GBA_d!$N90*100</f>
        <v>100.69444650042736</v>
      </c>
      <c r="D62" s="34">
        <f>+PAM_d!$E90/PAM_d!$N90*100</f>
        <v>99.518611979311402</v>
      </c>
      <c r="E62" s="34">
        <f>+NOA_d!$E90/NOA_d!$N90*100</f>
        <v>101.1167337792279</v>
      </c>
      <c r="F62" s="34">
        <f>NEA_d!$E90/NEA_d!$N90*100</f>
        <v>100.88437031909798</v>
      </c>
      <c r="G62" s="34">
        <f>+CUY_d!$E90/CUY_d!$N90*100</f>
        <v>99.944230982149818</v>
      </c>
      <c r="H62" s="34">
        <f>+PAT_d!$E90/PAT_d!$N90*100</f>
        <v>98.212399666750287</v>
      </c>
      <c r="I62" s="19">
        <f t="shared" si="17"/>
        <v>100.31316016159505</v>
      </c>
      <c r="K62" s="24">
        <f t="shared" si="18"/>
        <v>-1.1591683371081629E-3</v>
      </c>
      <c r="L62" s="24">
        <f t="shared" si="19"/>
        <v>6.3703928279368327E-5</v>
      </c>
      <c r="M62" s="24">
        <f t="shared" si="20"/>
        <v>2.2494281394191962E-3</v>
      </c>
      <c r="N62" s="24">
        <f t="shared" si="21"/>
        <v>-3.0957664777508942E-3</v>
      </c>
      <c r="O62" s="24">
        <f t="shared" si="22"/>
        <v>-2.4831521021713154E-3</v>
      </c>
      <c r="P62" s="24">
        <f t="shared" si="23"/>
        <v>-1.7553328803465718E-4</v>
      </c>
      <c r="Q62" s="24">
        <f t="shared" si="24"/>
        <v>-5.8174089392903916E-4</v>
      </c>
      <c r="S62" s="24">
        <f t="shared" si="25"/>
        <v>-1.2829438871278409E-2</v>
      </c>
      <c r="T62" s="24">
        <f t="shared" si="26"/>
        <v>-4.2450119481355353E-3</v>
      </c>
      <c r="U62" s="24">
        <f t="shared" si="27"/>
        <v>-4.0402393401326453E-3</v>
      </c>
      <c r="V62" s="24">
        <f t="shared" si="28"/>
        <v>-5.2810154077655991E-3</v>
      </c>
      <c r="W62" s="24">
        <f t="shared" si="29"/>
        <v>-6.472839485798576E-3</v>
      </c>
      <c r="X62" s="24">
        <f t="shared" si="30"/>
        <v>-6.1920855710229095E-3</v>
      </c>
      <c r="Y62" s="24">
        <f t="shared" si="31"/>
        <v>-7.1877401065342239E-3</v>
      </c>
    </row>
    <row r="63" spans="2:25" x14ac:dyDescent="0.25">
      <c r="B63" s="155">
        <f>+NAC!A64</f>
        <v>44501</v>
      </c>
      <c r="C63" s="34">
        <f>+GBA_d!$E91/GBA_d!$N91*100</f>
        <v>100.44801124099314</v>
      </c>
      <c r="D63" s="34">
        <f>+PAM_d!$E91/PAM_d!$N91*100</f>
        <v>99.461335587971575</v>
      </c>
      <c r="E63" s="34">
        <f>+NOA_d!$E91/NOA_d!$N91*100</f>
        <v>101.09178893861596</v>
      </c>
      <c r="F63" s="34">
        <f>NEA_d!$E91/NEA_d!$N91*100</f>
        <v>100.57518542556335</v>
      </c>
      <c r="G63" s="34">
        <f>+CUY_d!$E91/CUY_d!$N91*100</f>
        <v>99.83692476737798</v>
      </c>
      <c r="H63" s="34">
        <f>+PAT_d!$E91/PAT_d!$N91*100</f>
        <v>98.026489829732967</v>
      </c>
      <c r="I63" s="19">
        <f t="shared" si="17"/>
        <v>100.16082055553348</v>
      </c>
      <c r="K63" s="24">
        <f t="shared" si="18"/>
        <v>-2.4473570092385932E-3</v>
      </c>
      <c r="L63" s="24">
        <f t="shared" si="19"/>
        <v>-5.7553446737912406E-4</v>
      </c>
      <c r="M63" s="24">
        <f t="shared" si="20"/>
        <v>-2.4669349651262884E-4</v>
      </c>
      <c r="N63" s="24">
        <f t="shared" si="21"/>
        <v>-3.064745238104627E-3</v>
      </c>
      <c r="O63" s="24">
        <f t="shared" si="22"/>
        <v>-1.073660917867314E-3</v>
      </c>
      <c r="P63" s="24">
        <f t="shared" si="23"/>
        <v>-1.8929365095257111E-3</v>
      </c>
      <c r="Q63" s="24">
        <f t="shared" si="24"/>
        <v>-1.5186402842475299E-3</v>
      </c>
      <c r="S63" s="24">
        <f t="shared" si="25"/>
        <v>-1.0975082662393332E-2</v>
      </c>
      <c r="T63" s="24">
        <f t="shared" si="26"/>
        <v>-4.7372428190446403E-3</v>
      </c>
      <c r="U63" s="24">
        <f t="shared" si="27"/>
        <v>1.7862809024360438E-4</v>
      </c>
      <c r="V63" s="24">
        <f t="shared" si="28"/>
        <v>-6.6575261022037147E-3</v>
      </c>
      <c r="W63" s="24">
        <f t="shared" si="29"/>
        <v>-6.9404390568339469E-3</v>
      </c>
      <c r="X63" s="24">
        <f t="shared" si="30"/>
        <v>-9.5458559512080488E-3</v>
      </c>
      <c r="Y63" s="24">
        <f t="shared" si="31"/>
        <v>-6.4068828018414292E-3</v>
      </c>
    </row>
    <row r="64" spans="2:25" x14ac:dyDescent="0.25">
      <c r="B64" s="155">
        <f>+NAC!A65</f>
        <v>44531</v>
      </c>
      <c r="C64" s="34">
        <f>+GBA_d!$E92/GBA_d!$N92*100</f>
        <v>100.50517676212567</v>
      </c>
      <c r="D64" s="34">
        <f>+PAM_d!$E92/PAM_d!$N92*100</f>
        <v>99.867460067445847</v>
      </c>
      <c r="E64" s="34">
        <f>+NOA_d!$E92/NOA_d!$N92*100</f>
        <v>101.41908087171092</v>
      </c>
      <c r="F64" s="34">
        <f>NEA_d!$E92/NEA_d!$N92*100</f>
        <v>100.85221731239047</v>
      </c>
      <c r="G64" s="34">
        <f>+CUY_d!$E92/CUY_d!$N92*100</f>
        <v>100.24888475943756</v>
      </c>
      <c r="H64" s="34">
        <f>+PAT_d!$E92/PAT_d!$N92*100</f>
        <v>98.052888667172695</v>
      </c>
      <c r="I64" s="19">
        <f t="shared" si="17"/>
        <v>100.41817384301653</v>
      </c>
      <c r="K64" s="24">
        <f t="shared" si="18"/>
        <v>5.6910555446809674E-4</v>
      </c>
      <c r="L64" s="24">
        <f t="shared" si="19"/>
        <v>4.0832397541561427E-3</v>
      </c>
      <c r="M64" s="24">
        <f t="shared" si="20"/>
        <v>3.2375718792916341E-3</v>
      </c>
      <c r="N64" s="24">
        <f t="shared" si="21"/>
        <v>2.7544755264921061E-3</v>
      </c>
      <c r="O64" s="24">
        <f t="shared" si="22"/>
        <v>4.1263289411153092E-3</v>
      </c>
      <c r="P64" s="24">
        <f t="shared" si="23"/>
        <v>2.6930309843375966E-4</v>
      </c>
      <c r="Q64" s="24">
        <f t="shared" si="24"/>
        <v>2.5694007502701233E-3</v>
      </c>
      <c r="S64" s="24">
        <f t="shared" si="25"/>
        <v>-6.4551018225869061E-3</v>
      </c>
      <c r="T64" s="24">
        <f t="shared" si="26"/>
        <v>-2.4009470863739502E-3</v>
      </c>
      <c r="U64" s="24">
        <f t="shared" si="27"/>
        <v>-4.698365660384618E-3</v>
      </c>
      <c r="V64" s="24">
        <f t="shared" si="28"/>
        <v>-1.5415186377182533E-2</v>
      </c>
      <c r="W64" s="24">
        <f t="shared" si="29"/>
        <v>-6.0054405230310914E-3</v>
      </c>
      <c r="X64" s="24">
        <f t="shared" si="30"/>
        <v>-7.8138750409871838E-3</v>
      </c>
      <c r="Y64" s="24">
        <f t="shared" si="31"/>
        <v>-6.2992947208327932E-3</v>
      </c>
    </row>
    <row r="65" spans="2:25" x14ac:dyDescent="0.25">
      <c r="B65" s="155">
        <f>+NAC!A66</f>
        <v>44562</v>
      </c>
      <c r="C65" s="34">
        <f>+GBA_d!$E93/GBA_d!$N93*100</f>
        <v>100.63642342839536</v>
      </c>
      <c r="D65" s="34">
        <f>+PAM_d!$E93/PAM_d!$N93*100</f>
        <v>100.15204328413493</v>
      </c>
      <c r="E65" s="34">
        <f>+NOA_d!$E93/NOA_d!$N93*100</f>
        <v>101.8852869568681</v>
      </c>
      <c r="F65" s="34">
        <f>NEA_d!$E93/NEA_d!$N93*100</f>
        <v>100.91238718802724</v>
      </c>
      <c r="G65" s="34">
        <f>+CUY_d!$E93/CUY_d!$N93*100</f>
        <v>100.19202840256682</v>
      </c>
      <c r="H65" s="34">
        <f>+PAT_d!$E93/PAT_d!$N93*100</f>
        <v>98.088792140798347</v>
      </c>
      <c r="I65" s="19">
        <f t="shared" si="17"/>
        <v>100.62212275017737</v>
      </c>
      <c r="K65" s="24">
        <f t="shared" si="18"/>
        <v>1.3058697123664587E-3</v>
      </c>
      <c r="L65" s="24">
        <f t="shared" si="19"/>
        <v>2.8496090367862159E-3</v>
      </c>
      <c r="M65" s="24">
        <f t="shared" si="20"/>
        <v>4.5968281426933544E-3</v>
      </c>
      <c r="N65" s="24">
        <f t="shared" si="21"/>
        <v>5.9661430596413823E-4</v>
      </c>
      <c r="O65" s="24">
        <f t="shared" si="22"/>
        <v>-5.671520137822128E-4</v>
      </c>
      <c r="P65" s="24">
        <f t="shared" si="23"/>
        <v>3.6616436408642983E-4</v>
      </c>
      <c r="Q65" s="24">
        <f t="shared" si="24"/>
        <v>2.0309959776769748E-3</v>
      </c>
      <c r="S65" s="24">
        <f t="shared" si="25"/>
        <v>-5.6463216818370965E-3</v>
      </c>
      <c r="T65" s="24">
        <f t="shared" si="26"/>
        <v>-2.767169197900099E-3</v>
      </c>
      <c r="U65" s="24">
        <f t="shared" si="27"/>
        <v>4.665155673744259E-4</v>
      </c>
      <c r="V65" s="24">
        <f t="shared" si="28"/>
        <v>-1.7354708808215769E-2</v>
      </c>
      <c r="W65" s="24">
        <f t="shared" si="29"/>
        <v>-7.9452598335292279E-3</v>
      </c>
      <c r="X65" s="24">
        <f t="shared" si="30"/>
        <v>-3.5044779002499915E-3</v>
      </c>
      <c r="Y65" s="24">
        <f t="shared" si="31"/>
        <v>-5.5762307146389745E-3</v>
      </c>
    </row>
    <row r="66" spans="2:25" x14ac:dyDescent="0.25">
      <c r="B66" s="155">
        <f>+NAC!A67</f>
        <v>44593</v>
      </c>
      <c r="C66" s="34">
        <f>+GBA_d!$E94/GBA_d!$N94*100</f>
        <v>101.79154426831904</v>
      </c>
      <c r="D66" s="34">
        <f>+PAM_d!$E94/PAM_d!$N94*100</f>
        <v>100.69675663928636</v>
      </c>
      <c r="E66" s="34">
        <f>+NOA_d!$E94/NOA_d!$N94*100</f>
        <v>102.27742662522863</v>
      </c>
      <c r="F66" s="34">
        <f>NEA_d!$E94/NEA_d!$N94*100</f>
        <v>101.26556568663938</v>
      </c>
      <c r="G66" s="34">
        <f>+CUY_d!$E94/CUY_d!$N94*100</f>
        <v>100.72832969199348</v>
      </c>
      <c r="H66" s="34">
        <f>+PAT_d!$E94/PAT_d!$N94*100</f>
        <v>98.239356986639834</v>
      </c>
      <c r="I66" s="19">
        <f t="shared" si="17"/>
        <v>101.28426202708891</v>
      </c>
      <c r="K66" s="24">
        <f t="shared" si="18"/>
        <v>1.1478158708070341E-2</v>
      </c>
      <c r="L66" s="24">
        <f t="shared" si="19"/>
        <v>5.4388641238807267E-3</v>
      </c>
      <c r="M66" s="24">
        <f t="shared" si="20"/>
        <v>3.84883509752032E-3</v>
      </c>
      <c r="N66" s="24">
        <f t="shared" si="21"/>
        <v>3.4998527777772015E-3</v>
      </c>
      <c r="O66" s="24">
        <f t="shared" si="22"/>
        <v>5.3527341244337112E-3</v>
      </c>
      <c r="P66" s="24">
        <f t="shared" si="23"/>
        <v>1.5349852165102984E-3</v>
      </c>
      <c r="Q66" s="24">
        <f t="shared" si="24"/>
        <v>6.580454266061242E-3</v>
      </c>
      <c r="S66" s="24">
        <f t="shared" si="25"/>
        <v>6.541043669250568E-3</v>
      </c>
      <c r="T66" s="24">
        <f t="shared" si="26"/>
        <v>3.8709557395910643E-3</v>
      </c>
      <c r="U66" s="24">
        <f t="shared" si="27"/>
        <v>3.5186200115617794E-3</v>
      </c>
      <c r="V66" s="24">
        <f t="shared" si="28"/>
        <v>-1.132297911110125E-2</v>
      </c>
      <c r="W66" s="24">
        <f t="shared" si="29"/>
        <v>-8.8145184433874313E-4</v>
      </c>
      <c r="X66" s="24">
        <f t="shared" si="30"/>
        <v>-1.7840273862113065E-3</v>
      </c>
      <c r="Y66" s="24">
        <f t="shared" si="31"/>
        <v>1.9210743771427286E-3</v>
      </c>
    </row>
    <row r="67" spans="2:25" x14ac:dyDescent="0.25">
      <c r="B67" s="155">
        <f>+NAC!A68</f>
        <v>44621</v>
      </c>
      <c r="C67" s="34">
        <f>+GBA_d!$E95/GBA_d!$N95*100</f>
        <v>102.03519954721212</v>
      </c>
      <c r="D67" s="34">
        <f>+PAM_d!$E95/PAM_d!$N95*100</f>
        <v>101.37249119181848</v>
      </c>
      <c r="E67" s="34">
        <f>+NOA_d!$E95/NOA_d!$N95*100</f>
        <v>103.1432102255134</v>
      </c>
      <c r="F67" s="34">
        <f>NEA_d!$E95/NEA_d!$N95*100</f>
        <v>101.64930193908179</v>
      </c>
      <c r="G67" s="34">
        <f>+CUY_d!$E95/CUY_d!$N95*100</f>
        <v>101.59174436050662</v>
      </c>
      <c r="H67" s="34">
        <f>+PAT_d!$E95/PAT_d!$N95*100</f>
        <v>98.856061746477721</v>
      </c>
      <c r="I67" s="19">
        <f t="shared" si="17"/>
        <v>101.83138867893597</v>
      </c>
      <c r="K67" s="24">
        <f t="shared" si="18"/>
        <v>2.3936691465333837E-3</v>
      </c>
      <c r="L67" s="24">
        <f t="shared" si="19"/>
        <v>6.7105890505760879E-3</v>
      </c>
      <c r="M67" s="24">
        <f t="shared" si="20"/>
        <v>8.4650506847148144E-3</v>
      </c>
      <c r="N67" s="24">
        <f t="shared" si="21"/>
        <v>3.7894051135789475E-3</v>
      </c>
      <c r="O67" s="24">
        <f t="shared" si="22"/>
        <v>8.5717163299867671E-3</v>
      </c>
      <c r="P67" s="24">
        <f t="shared" si="23"/>
        <v>6.2775732532711626E-3</v>
      </c>
      <c r="Q67" s="24">
        <f t="shared" si="24"/>
        <v>5.401892069872849E-3</v>
      </c>
      <c r="S67" s="24">
        <f t="shared" si="25"/>
        <v>6.2837342259116635E-3</v>
      </c>
      <c r="T67" s="24">
        <f t="shared" si="26"/>
        <v>9.7214232656823718E-3</v>
      </c>
      <c r="U67" s="24">
        <f t="shared" si="27"/>
        <v>1.5197852187471383E-2</v>
      </c>
      <c r="V67" s="24">
        <f t="shared" si="28"/>
        <v>-6.5991038348107711E-3</v>
      </c>
      <c r="W67" s="24">
        <f t="shared" si="29"/>
        <v>9.0577634746322744E-3</v>
      </c>
      <c r="X67" s="24">
        <f t="shared" si="30"/>
        <v>5.0934654363736787E-3</v>
      </c>
      <c r="Y67" s="24">
        <f t="shared" si="31"/>
        <v>7.0601358620598909E-3</v>
      </c>
    </row>
    <row r="68" spans="2:25" x14ac:dyDescent="0.25">
      <c r="B68" s="155">
        <f>+NAC!A69</f>
        <v>44652</v>
      </c>
      <c r="C68" s="34">
        <f>+GBA_d!$E96/GBA_d!$N96*100</f>
        <v>102.11226036009879</v>
      </c>
      <c r="D68" s="34">
        <f>+PAM_d!$E96/PAM_d!$N96*100</f>
        <v>101.28558411282822</v>
      </c>
      <c r="E68" s="34">
        <f>+NOA_d!$E96/NOA_d!$N96*100</f>
        <v>103.39632627909137</v>
      </c>
      <c r="F68" s="34">
        <f>NEA_d!$E96/NEA_d!$N96*100</f>
        <v>101.78366748069953</v>
      </c>
      <c r="G68" s="34">
        <f>+CUY_d!$E96/CUY_d!$N96*100</f>
        <v>101.70923516338264</v>
      </c>
      <c r="H68" s="34">
        <f>+PAT_d!$E96/PAT_d!$N96*100</f>
        <v>99.263831935866946</v>
      </c>
      <c r="I68" s="19">
        <f t="shared" ref="I68:I94" si="32">+SUMPRODUCT($C$2:$H$2,C68:H68)</f>
        <v>101.91241201192105</v>
      </c>
      <c r="K68" s="24">
        <f t="shared" si="18"/>
        <v>7.5523753791473247E-4</v>
      </c>
      <c r="L68" s="24">
        <f t="shared" si="19"/>
        <v>-8.5730436303299573E-4</v>
      </c>
      <c r="M68" s="24">
        <f t="shared" si="20"/>
        <v>2.454025359735823E-3</v>
      </c>
      <c r="N68" s="24">
        <f t="shared" si="21"/>
        <v>1.3218540516712896E-3</v>
      </c>
      <c r="O68" s="24">
        <f t="shared" si="22"/>
        <v>1.1564995129829114E-3</v>
      </c>
      <c r="P68" s="24">
        <f t="shared" si="23"/>
        <v>4.1248880663986576E-3</v>
      </c>
      <c r="Q68" s="24">
        <f t="shared" si="24"/>
        <v>7.9566167206590599E-4</v>
      </c>
      <c r="S68" s="24">
        <f t="shared" si="25"/>
        <v>4.8813279650505859E-3</v>
      </c>
      <c r="T68" s="24">
        <f t="shared" si="26"/>
        <v>8.877639539084603E-3</v>
      </c>
      <c r="U68" s="24">
        <f t="shared" si="27"/>
        <v>1.7931455830944687E-2</v>
      </c>
      <c r="V68" s="24">
        <f t="shared" si="28"/>
        <v>-1.7227118052403068E-3</v>
      </c>
      <c r="W68" s="24">
        <f t="shared" si="29"/>
        <v>9.0349758519654433E-3</v>
      </c>
      <c r="X68" s="24">
        <f t="shared" si="30"/>
        <v>8.1267943356628791E-3</v>
      </c>
      <c r="Y68" s="24">
        <f t="shared" si="31"/>
        <v>7.6451744069874206E-3</v>
      </c>
    </row>
    <row r="69" spans="2:25" x14ac:dyDescent="0.25">
      <c r="B69" s="155">
        <f>+NAC!A70</f>
        <v>44682</v>
      </c>
      <c r="C69" s="34">
        <f>+GBA_d!$E97/GBA_d!$N97*100</f>
        <v>101.83843415878124</v>
      </c>
      <c r="D69" s="34">
        <f>+PAM_d!$E97/PAM_d!$N97*100</f>
        <v>100.88689867191761</v>
      </c>
      <c r="E69" s="34">
        <f>+NOA_d!$E97/NOA_d!$N97*100</f>
        <v>102.97488584256462</v>
      </c>
      <c r="F69" s="34">
        <f>NEA_d!$E97/NEA_d!$N97*100</f>
        <v>101.61949608531526</v>
      </c>
      <c r="G69" s="34">
        <f>+CUY_d!$E97/CUY_d!$N97*100</f>
        <v>101.40453961021861</v>
      </c>
      <c r="H69" s="34">
        <f>+PAT_d!$E97/PAT_d!$N97*100</f>
        <v>99.172847126587428</v>
      </c>
      <c r="I69" s="19">
        <f t="shared" si="32"/>
        <v>101.59783042472758</v>
      </c>
      <c r="K69" s="24">
        <f t="shared" ref="K69:K94" si="33">+C69/C68-1</f>
        <v>-2.6816192331058364E-3</v>
      </c>
      <c r="L69" s="24">
        <f t="shared" ref="L69:L94" si="34">+D69/D68-1</f>
        <v>-3.9362505967925898E-3</v>
      </c>
      <c r="M69" s="24">
        <f t="shared" ref="M69:M94" si="35">+E69/E68-1</f>
        <v>-4.0759710880750033E-3</v>
      </c>
      <c r="N69" s="24">
        <f t="shared" ref="N69:N94" si="36">+F69/F68-1</f>
        <v>-1.6129443892891615E-3</v>
      </c>
      <c r="O69" s="24">
        <f t="shared" ref="O69:O94" si="37">+G69/G68-1</f>
        <v>-2.995751100424493E-3</v>
      </c>
      <c r="P69" s="24">
        <f t="shared" ref="P69:P94" si="38">+H69/H68-1</f>
        <v>-9.1659577819147575E-4</v>
      </c>
      <c r="Q69" s="24">
        <f t="shared" ref="Q69:Q94" si="39">+I69/I68-1</f>
        <v>-3.0867838468652264E-3</v>
      </c>
      <c r="S69" s="24">
        <f t="shared" si="25"/>
        <v>6.4567508898782933E-3</v>
      </c>
      <c r="T69" s="24">
        <f t="shared" si="26"/>
        <v>6.6391942319823372E-3</v>
      </c>
      <c r="U69" s="24">
        <f t="shared" si="27"/>
        <v>1.5480583181275653E-2</v>
      </c>
      <c r="V69" s="24">
        <f t="shared" si="28"/>
        <v>-5.5086568431017557E-4</v>
      </c>
      <c r="W69" s="24">
        <f t="shared" si="29"/>
        <v>1.2039862584142469E-2</v>
      </c>
      <c r="X69" s="24">
        <f t="shared" si="30"/>
        <v>9.0974286994045528E-3</v>
      </c>
      <c r="Y69" s="24">
        <f t="shared" si="31"/>
        <v>7.4875836951346919E-3</v>
      </c>
    </row>
    <row r="70" spans="2:25" x14ac:dyDescent="0.25">
      <c r="B70" s="155">
        <f>+NAC!A71</f>
        <v>44713</v>
      </c>
      <c r="C70" s="34">
        <f>+GBA_d!$E98/GBA_d!$N98*100</f>
        <v>101.57387060342747</v>
      </c>
      <c r="D70" s="34">
        <f>+PAM_d!$E98/PAM_d!$N98*100</f>
        <v>100.5766229706276</v>
      </c>
      <c r="E70" s="34">
        <f>+NOA_d!$E98/NOA_d!$N98*100</f>
        <v>102.53635120422229</v>
      </c>
      <c r="F70" s="34">
        <f>NEA_d!$E98/NEA_d!$N98*100</f>
        <v>101.22443427575256</v>
      </c>
      <c r="G70" s="34">
        <f>+CUY_d!$E98/CUY_d!$N98*100</f>
        <v>100.96757937099817</v>
      </c>
      <c r="H70" s="34">
        <f>+PAT_d!$E98/PAT_d!$N98*100</f>
        <v>99.149994313159439</v>
      </c>
      <c r="I70" s="19">
        <f t="shared" si="32"/>
        <v>101.26913589504422</v>
      </c>
      <c r="K70" s="24">
        <f t="shared" si="33"/>
        <v>-2.5978753261394205E-3</v>
      </c>
      <c r="L70" s="24">
        <f t="shared" si="34"/>
        <v>-3.0754806161602533E-3</v>
      </c>
      <c r="M70" s="24">
        <f t="shared" si="35"/>
        <v>-4.2586562223801971E-3</v>
      </c>
      <c r="N70" s="24">
        <f t="shared" si="36"/>
        <v>-3.8876576324589074E-3</v>
      </c>
      <c r="O70" s="24">
        <f t="shared" si="37"/>
        <v>-4.3090796615224969E-3</v>
      </c>
      <c r="P70" s="24">
        <f t="shared" si="38"/>
        <v>-2.3043417719792458E-4</v>
      </c>
      <c r="Q70" s="24">
        <f t="shared" si="39"/>
        <v>-3.2352514646155628E-3</v>
      </c>
      <c r="S70" s="24">
        <f t="shared" si="25"/>
        <v>1.0068989385338956E-3</v>
      </c>
      <c r="T70" s="24">
        <f t="shared" si="26"/>
        <v>4.2000033776123935E-3</v>
      </c>
      <c r="U70" s="24">
        <f t="shared" si="27"/>
        <v>1.0800035110077877E-2</v>
      </c>
      <c r="V70" s="24">
        <f t="shared" si="28"/>
        <v>-4.5560265127196908E-3</v>
      </c>
      <c r="W70" s="24">
        <f t="shared" si="29"/>
        <v>4.6662371256473989E-3</v>
      </c>
      <c r="X70" s="24">
        <f t="shared" si="30"/>
        <v>9.7337023550150281E-3</v>
      </c>
      <c r="Y70" s="24">
        <f t="shared" si="31"/>
        <v>3.299632302637967E-3</v>
      </c>
    </row>
    <row r="71" spans="2:25" x14ac:dyDescent="0.25">
      <c r="B71" s="155">
        <f>+NAC!A72</f>
        <v>44743</v>
      </c>
      <c r="C71" s="34">
        <f>+GBA_d!$E99/GBA_d!$N99*100</f>
        <v>100.76634454705035</v>
      </c>
      <c r="D71" s="34">
        <f>+PAM_d!$E99/PAM_d!$N99*100</f>
        <v>100.01560943807586</v>
      </c>
      <c r="E71" s="34">
        <f>+NOA_d!$E99/NOA_d!$N99*100</f>
        <v>102.13897885415766</v>
      </c>
      <c r="F71" s="34">
        <f>NEA_d!$E99/NEA_d!$N99*100</f>
        <v>100.92673014236399</v>
      </c>
      <c r="G71" s="34">
        <f>+CUY_d!$E99/CUY_d!$N99*100</f>
        <v>100.54692740348233</v>
      </c>
      <c r="H71" s="34">
        <f>+PAT_d!$E99/PAT_d!$N99*100</f>
        <v>98.993177854933649</v>
      </c>
      <c r="I71" s="19">
        <f t="shared" si="32"/>
        <v>100.72181816093791</v>
      </c>
      <c r="K71" s="24">
        <f t="shared" si="33"/>
        <v>-7.9501357148229479E-3</v>
      </c>
      <c r="L71" s="24">
        <f t="shared" si="34"/>
        <v>-5.5779714607795405E-3</v>
      </c>
      <c r="M71" s="24">
        <f t="shared" si="35"/>
        <v>-3.8754290102753775E-3</v>
      </c>
      <c r="N71" s="24">
        <f t="shared" si="36"/>
        <v>-2.9410303502173107E-3</v>
      </c>
      <c r="O71" s="24">
        <f t="shared" si="37"/>
        <v>-4.1662083030651331E-3</v>
      </c>
      <c r="P71" s="24">
        <f t="shared" si="38"/>
        <v>-1.5816083431179351E-3</v>
      </c>
      <c r="Q71" s="24">
        <f t="shared" si="39"/>
        <v>-5.4045858026628979E-3</v>
      </c>
      <c r="S71" s="24">
        <f t="shared" si="25"/>
        <v>-6.5387687013853668E-3</v>
      </c>
      <c r="T71" s="24">
        <f t="shared" si="26"/>
        <v>-1.1843004155567272E-3</v>
      </c>
      <c r="U71" s="24">
        <f t="shared" si="27"/>
        <v>7.5557935029773038E-3</v>
      </c>
      <c r="V71" s="24">
        <f t="shared" si="28"/>
        <v>-6.5949055879437335E-3</v>
      </c>
      <c r="W71" s="24">
        <f t="shared" si="29"/>
        <v>6.1807320780582486E-4</v>
      </c>
      <c r="X71" s="24">
        <f t="shared" si="30"/>
        <v>6.5828357000243809E-3</v>
      </c>
      <c r="Y71" s="24">
        <f t="shared" si="31"/>
        <v>-1.7400110066349006E-3</v>
      </c>
    </row>
    <row r="72" spans="2:25" x14ac:dyDescent="0.25">
      <c r="B72" s="155">
        <f>+NAC!A73</f>
        <v>44774</v>
      </c>
      <c r="C72" s="34">
        <f>+GBA_d!$E100/GBA_d!$N100*100</f>
        <v>100.85282001831123</v>
      </c>
      <c r="D72" s="34">
        <f>+PAM_d!$E100/PAM_d!$N100*100</f>
        <v>100.28433534343723</v>
      </c>
      <c r="E72" s="34">
        <f>+NOA_d!$E100/NOA_d!$N100*100</f>
        <v>102.2195809090678</v>
      </c>
      <c r="F72" s="34">
        <f>NEA_d!$E100/NEA_d!$N100*100</f>
        <v>100.79010031932026</v>
      </c>
      <c r="G72" s="34">
        <f>+CUY_d!$E100/CUY_d!$N100*100</f>
        <v>101.22351782969132</v>
      </c>
      <c r="H72" s="34">
        <f>+PAT_d!$E100/PAT_d!$N100*100</f>
        <v>99.059899818684798</v>
      </c>
      <c r="I72" s="19">
        <f t="shared" si="32"/>
        <v>100.86961472752613</v>
      </c>
      <c r="K72" s="24">
        <f t="shared" si="33"/>
        <v>8.5817811144783818E-4</v>
      </c>
      <c r="L72" s="24">
        <f t="shared" si="34"/>
        <v>2.6868396530419503E-3</v>
      </c>
      <c r="M72" s="24">
        <f t="shared" si="35"/>
        <v>7.8914099019167239E-4</v>
      </c>
      <c r="N72" s="24">
        <f t="shared" si="36"/>
        <v>-1.3537525970672704E-3</v>
      </c>
      <c r="O72" s="24">
        <f t="shared" si="37"/>
        <v>6.7291009649048661E-3</v>
      </c>
      <c r="P72" s="24">
        <f t="shared" si="38"/>
        <v>6.7400567591557881E-4</v>
      </c>
      <c r="Q72" s="24">
        <f t="shared" si="39"/>
        <v>1.4673738946218151E-3</v>
      </c>
      <c r="S72" s="24">
        <f t="shared" si="25"/>
        <v>-9.9083030571744946E-4</v>
      </c>
      <c r="T72" s="24">
        <f t="shared" si="26"/>
        <v>6.4543800624916603E-3</v>
      </c>
      <c r="U72" s="24">
        <f t="shared" si="27"/>
        <v>1.229010849569856E-2</v>
      </c>
      <c r="V72" s="24">
        <f t="shared" si="28"/>
        <v>-4.9180494768009675E-3</v>
      </c>
      <c r="W72" s="24">
        <f t="shared" si="29"/>
        <v>1.1955338990777831E-2</v>
      </c>
      <c r="X72" s="24">
        <f t="shared" si="30"/>
        <v>8.4163289507848127E-3</v>
      </c>
      <c r="Y72" s="24">
        <f t="shared" si="31"/>
        <v>4.0065390310357607E-3</v>
      </c>
    </row>
    <row r="73" spans="2:25" x14ac:dyDescent="0.25">
      <c r="B73" s="155">
        <f>+NAC!A74</f>
        <v>44805</v>
      </c>
      <c r="C73" s="34">
        <f>+GBA_d!$E101/GBA_d!$N101*100</f>
        <v>101.55003769723767</v>
      </c>
      <c r="D73" s="34">
        <f>+PAM_d!$E101/PAM_d!$N101*100</f>
        <v>100.67224657032435</v>
      </c>
      <c r="E73" s="34">
        <f>+NOA_d!$E101/NOA_d!$N101*100</f>
        <v>102.12678930277148</v>
      </c>
      <c r="F73" s="34">
        <f>NEA_d!$E101/NEA_d!$N101*100</f>
        <v>101.06721327628176</v>
      </c>
      <c r="G73" s="34">
        <f>+CUY_d!$E101/CUY_d!$N101*100</f>
        <v>101.96668575323588</v>
      </c>
      <c r="H73" s="34">
        <f>+PAT_d!$E101/PAT_d!$N101*100</f>
        <v>99.292107979328719</v>
      </c>
      <c r="I73" s="19">
        <f t="shared" si="32"/>
        <v>101.27573404982139</v>
      </c>
      <c r="K73" s="24">
        <f t="shared" si="33"/>
        <v>6.9132194697167915E-3</v>
      </c>
      <c r="L73" s="24">
        <f t="shared" si="34"/>
        <v>3.8681138540597182E-3</v>
      </c>
      <c r="M73" s="24">
        <f t="shared" si="35"/>
        <v>-9.0776743037968011E-4</v>
      </c>
      <c r="N73" s="24">
        <f t="shared" si="36"/>
        <v>2.7494065000785994E-3</v>
      </c>
      <c r="O73" s="24">
        <f t="shared" si="37"/>
        <v>7.3418503869322471E-3</v>
      </c>
      <c r="P73" s="24">
        <f t="shared" si="38"/>
        <v>2.3441186703090366E-3</v>
      </c>
      <c r="Q73" s="24">
        <f t="shared" si="39"/>
        <v>4.026180960364556E-3</v>
      </c>
      <c r="S73" s="24">
        <f t="shared" si="25"/>
        <v>7.3278878242446499E-3</v>
      </c>
      <c r="T73" s="24">
        <f t="shared" si="26"/>
        <v>1.1656591521084891E-2</v>
      </c>
      <c r="U73" s="24">
        <f t="shared" si="27"/>
        <v>1.2260902333897095E-2</v>
      </c>
      <c r="V73" s="24">
        <f t="shared" si="28"/>
        <v>-1.2889760154651819E-3</v>
      </c>
      <c r="W73" s="24">
        <f t="shared" si="29"/>
        <v>1.7702432282684422E-2</v>
      </c>
      <c r="X73" s="24">
        <f t="shared" si="30"/>
        <v>1.0816141810946478E-2</v>
      </c>
      <c r="Y73" s="24">
        <f t="shared" si="31"/>
        <v>9.0083659084330137E-3</v>
      </c>
    </row>
    <row r="74" spans="2:25" x14ac:dyDescent="0.25">
      <c r="B74" s="155">
        <f>+NAC!A75</f>
        <v>44835</v>
      </c>
      <c r="C74" s="34">
        <f>+GBA_d!$E102/GBA_d!$N102*100</f>
        <v>101.68921106924273</v>
      </c>
      <c r="D74" s="34">
        <f>+PAM_d!$E102/PAM_d!$N102*100</f>
        <v>100.57193381402874</v>
      </c>
      <c r="E74" s="34">
        <f>+NOA_d!$E102/NOA_d!$N102*100</f>
        <v>101.98190621692871</v>
      </c>
      <c r="F74" s="34">
        <f>NEA_d!$E102/NEA_d!$N102*100</f>
        <v>100.90890262213807</v>
      </c>
      <c r="G74" s="34">
        <f>+CUY_d!$E102/CUY_d!$N102*100</f>
        <v>102.03561362503402</v>
      </c>
      <c r="H74" s="34">
        <f>+PAT_d!$E102/PAT_d!$N102*100</f>
        <v>99.479773254113141</v>
      </c>
      <c r="I74" s="19">
        <f t="shared" si="32"/>
        <v>101.2538493578195</v>
      </c>
      <c r="K74" s="24">
        <f t="shared" si="33"/>
        <v>1.3704905991269722E-3</v>
      </c>
      <c r="L74" s="24">
        <f t="shared" si="34"/>
        <v>-9.9642910248887162E-4</v>
      </c>
      <c r="M74" s="24">
        <f t="shared" si="35"/>
        <v>-1.41865897118576E-3</v>
      </c>
      <c r="N74" s="24">
        <f t="shared" si="36"/>
        <v>-1.566389821305636E-3</v>
      </c>
      <c r="O74" s="24">
        <f t="shared" si="37"/>
        <v>6.7598423238890426E-4</v>
      </c>
      <c r="P74" s="24">
        <f t="shared" si="38"/>
        <v>1.8900321345125537E-3</v>
      </c>
      <c r="Q74" s="24">
        <f t="shared" si="39"/>
        <v>-2.1609018396373525E-4</v>
      </c>
      <c r="S74" s="24">
        <f t="shared" si="25"/>
        <v>9.8790410334212986E-3</v>
      </c>
      <c r="T74" s="24">
        <f t="shared" si="26"/>
        <v>1.0584169270129173E-2</v>
      </c>
      <c r="U74" s="24">
        <f t="shared" si="27"/>
        <v>8.55617468410097E-3</v>
      </c>
      <c r="V74" s="24">
        <f t="shared" si="28"/>
        <v>2.4317248511840361E-4</v>
      </c>
      <c r="W74" s="24">
        <f t="shared" si="29"/>
        <v>2.0925496372649288E-2</v>
      </c>
      <c r="X74" s="24">
        <f t="shared" si="30"/>
        <v>1.2904415243525813E-2</v>
      </c>
      <c r="Y74" s="24">
        <f t="shared" si="31"/>
        <v>9.3775252888961269E-3</v>
      </c>
    </row>
    <row r="75" spans="2:25" x14ac:dyDescent="0.25">
      <c r="B75" s="155">
        <f>+NAC!A76</f>
        <v>44866</v>
      </c>
      <c r="C75" s="34">
        <f>+GBA_d!$E103/GBA_d!$N103*100</f>
        <v>101.26416867328361</v>
      </c>
      <c r="D75" s="34">
        <f>+PAM_d!$E103/PAM_d!$N103*100</f>
        <v>100.32372367385811</v>
      </c>
      <c r="E75" s="34">
        <f>+NOA_d!$E103/NOA_d!$N103*100</f>
        <v>101.72323265869387</v>
      </c>
      <c r="F75" s="34">
        <f>NEA_d!$E103/NEA_d!$N103*100</f>
        <v>100.65405168251998</v>
      </c>
      <c r="G75" s="34">
        <f>+CUY_d!$E103/CUY_d!$N103*100</f>
        <v>101.48264921564191</v>
      </c>
      <c r="H75" s="34">
        <f>+PAT_d!$E103/PAT_d!$N103*100</f>
        <v>99.331173042820836</v>
      </c>
      <c r="I75" s="19">
        <f t="shared" si="32"/>
        <v>100.93158704418666</v>
      </c>
      <c r="K75" s="24">
        <f t="shared" si="33"/>
        <v>-4.1798180110740324E-3</v>
      </c>
      <c r="L75" s="24">
        <f t="shared" si="34"/>
        <v>-2.4679861543639436E-3</v>
      </c>
      <c r="M75" s="24">
        <f t="shared" si="35"/>
        <v>-2.5364652204539206E-3</v>
      </c>
      <c r="N75" s="24">
        <f t="shared" si="36"/>
        <v>-2.5255545645205268E-3</v>
      </c>
      <c r="O75" s="24">
        <f t="shared" si="37"/>
        <v>-5.4193275244481809E-3</v>
      </c>
      <c r="P75" s="24">
        <f t="shared" si="38"/>
        <v>-1.4937731202172566E-3</v>
      </c>
      <c r="Q75" s="24">
        <f t="shared" si="39"/>
        <v>-3.1827166638772608E-3</v>
      </c>
      <c r="S75" s="24">
        <f t="shared" si="25"/>
        <v>8.1251726361446508E-3</v>
      </c>
      <c r="T75" s="24">
        <f t="shared" si="26"/>
        <v>8.6705862211529094E-3</v>
      </c>
      <c r="U75" s="24">
        <f t="shared" si="27"/>
        <v>6.2462414277912881E-3</v>
      </c>
      <c r="V75" s="24">
        <f t="shared" si="28"/>
        <v>7.8415224016659124E-4</v>
      </c>
      <c r="W75" s="24">
        <f t="shared" si="29"/>
        <v>1.648412600947502E-2</v>
      </c>
      <c r="X75" s="24">
        <f t="shared" si="30"/>
        <v>1.330949639586243E-2</v>
      </c>
      <c r="Y75" s="24">
        <f t="shared" si="31"/>
        <v>7.6952892795625338E-3</v>
      </c>
    </row>
    <row r="76" spans="2:25" x14ac:dyDescent="0.25">
      <c r="B76" s="155">
        <f>+NAC!A77</f>
        <v>44896</v>
      </c>
      <c r="C76" s="34">
        <f>+GBA_d!$E104/GBA_d!$N104*100</f>
        <v>101.08907803483926</v>
      </c>
      <c r="D76" s="34">
        <f>+PAM_d!$E104/PAM_d!$N104*100</f>
        <v>100.01778646484189</v>
      </c>
      <c r="E76" s="34">
        <f>+NOA_d!$E104/NOA_d!$N104*100</f>
        <v>101.00154950612334</v>
      </c>
      <c r="F76" s="34">
        <f>NEA_d!$E104/NEA_d!$N104*100</f>
        <v>99.990082712423046</v>
      </c>
      <c r="G76" s="34">
        <f>+CUY_d!$E104/CUY_d!$N104*100</f>
        <v>100.36235856446574</v>
      </c>
      <c r="H76" s="34">
        <f>+PAT_d!$E104/PAT_d!$N104*100</f>
        <v>98.927681541484191</v>
      </c>
      <c r="I76" s="19">
        <f t="shared" si="32"/>
        <v>100.4850564063285</v>
      </c>
      <c r="K76" s="24">
        <f t="shared" si="33"/>
        <v>-1.729048297520297E-3</v>
      </c>
      <c r="L76" s="24">
        <f t="shared" si="34"/>
        <v>-3.0495001362866869E-3</v>
      </c>
      <c r="M76" s="24">
        <f t="shared" si="35"/>
        <v>-7.094575483969856E-3</v>
      </c>
      <c r="N76" s="24">
        <f t="shared" si="36"/>
        <v>-6.59654488814021E-3</v>
      </c>
      <c r="O76" s="24">
        <f t="shared" si="37"/>
        <v>-1.1039233404280369E-2</v>
      </c>
      <c r="P76" s="24">
        <f t="shared" si="38"/>
        <v>-4.062083321644705E-3</v>
      </c>
      <c r="Q76" s="24">
        <f t="shared" si="39"/>
        <v>-4.4240921096651009E-3</v>
      </c>
      <c r="S76" s="24">
        <f t="shared" si="25"/>
        <v>5.8096636563862436E-3</v>
      </c>
      <c r="T76" s="24">
        <f t="shared" si="26"/>
        <v>1.5052590432811375E-3</v>
      </c>
      <c r="U76" s="24">
        <f t="shared" si="27"/>
        <v>-4.1168916341859374E-3</v>
      </c>
      <c r="V76" s="24">
        <f t="shared" si="28"/>
        <v>-8.5484942517124463E-3</v>
      </c>
      <c r="W76" s="24">
        <f t="shared" si="29"/>
        <v>1.1319208717430751E-3</v>
      </c>
      <c r="X76" s="24">
        <f t="shared" si="30"/>
        <v>8.9216430663339175E-3</v>
      </c>
      <c r="Y76" s="24">
        <f t="shared" si="31"/>
        <v>6.6604042627305127E-4</v>
      </c>
    </row>
    <row r="77" spans="2:25" x14ac:dyDescent="0.25">
      <c r="B77" s="155">
        <f>+NAC!A78</f>
        <v>44927</v>
      </c>
      <c r="C77" s="34">
        <f>+GBA_d!$E105/GBA_d!$N105*100</f>
        <v>101.19011973258026</v>
      </c>
      <c r="D77" s="34">
        <f>+PAM_d!$E105/PAM_d!$N105*100</f>
        <v>100.22385960749949</v>
      </c>
      <c r="E77" s="34">
        <f>+NOA_d!$E105/NOA_d!$N105*100</f>
        <v>101.5171342233987</v>
      </c>
      <c r="F77" s="34">
        <f>NEA_d!$E105/NEA_d!$N105*100</f>
        <v>100.3545666072544</v>
      </c>
      <c r="G77" s="34">
        <f>+CUY_d!$E105/CUY_d!$N105*100</f>
        <v>100.47807276432195</v>
      </c>
      <c r="H77" s="34">
        <f>+PAT_d!$E105/PAT_d!$N105*100</f>
        <v>98.825619466370497</v>
      </c>
      <c r="I77" s="19">
        <f t="shared" si="32"/>
        <v>100.71579580503723</v>
      </c>
      <c r="K77" s="24">
        <f t="shared" si="33"/>
        <v>9.9953130155339132E-4</v>
      </c>
      <c r="L77" s="24">
        <f t="shared" si="34"/>
        <v>2.0603649604866714E-3</v>
      </c>
      <c r="M77" s="24">
        <f t="shared" si="35"/>
        <v>5.1047208661298971E-3</v>
      </c>
      <c r="N77" s="24">
        <f t="shared" si="36"/>
        <v>3.6452004533251703E-3</v>
      </c>
      <c r="O77" s="24">
        <f t="shared" si="37"/>
        <v>1.1529641342764574E-3</v>
      </c>
      <c r="P77" s="24">
        <f t="shared" si="38"/>
        <v>-1.0316836857325873E-3</v>
      </c>
      <c r="Q77" s="24">
        <f t="shared" si="39"/>
        <v>2.2962558509764808E-3</v>
      </c>
      <c r="S77" s="24">
        <f t="shared" si="25"/>
        <v>5.5019473598330038E-3</v>
      </c>
      <c r="T77" s="24">
        <f t="shared" si="26"/>
        <v>7.1707297234868683E-4</v>
      </c>
      <c r="U77" s="24">
        <f t="shared" si="27"/>
        <v>-3.613404294824818E-3</v>
      </c>
      <c r="V77" s="24">
        <f t="shared" si="28"/>
        <v>-5.5277711321353173E-3</v>
      </c>
      <c r="W77" s="24">
        <f t="shared" si="29"/>
        <v>2.8549612810095937E-3</v>
      </c>
      <c r="X77" s="24">
        <f t="shared" si="30"/>
        <v>7.5118401347473718E-3</v>
      </c>
      <c r="Y77" s="24">
        <f t="shared" si="31"/>
        <v>9.3093896550389132E-4</v>
      </c>
    </row>
    <row r="78" spans="2:25" x14ac:dyDescent="0.25">
      <c r="B78" s="155">
        <f>+NAC!A79</f>
        <v>44958</v>
      </c>
      <c r="C78" s="34">
        <f>+GBA_d!$E106/GBA_d!$N106*100</f>
        <v>102.18725919015074</v>
      </c>
      <c r="D78" s="34">
        <f>+PAM_d!$E106/PAM_d!$N106*100</f>
        <v>101.01350018823261</v>
      </c>
      <c r="E78" s="34">
        <f>+NOA_d!$E106/NOA_d!$N106*100</f>
        <v>102.7698269700998</v>
      </c>
      <c r="F78" s="34">
        <f>NEA_d!$E106/NEA_d!$N106*100</f>
        <v>100.93304423051428</v>
      </c>
      <c r="G78" s="34">
        <f>+CUY_d!$E106/CUY_d!$N106*100</f>
        <v>101.51741721254342</v>
      </c>
      <c r="H78" s="34">
        <f>+PAT_d!$E106/PAT_d!$N106*100</f>
        <v>99.376033417628179</v>
      </c>
      <c r="I78" s="19">
        <f t="shared" si="32"/>
        <v>101.62377365675691</v>
      </c>
      <c r="K78" s="24">
        <f t="shared" si="33"/>
        <v>9.854118763824582E-3</v>
      </c>
      <c r="L78" s="24">
        <f t="shared" si="34"/>
        <v>7.8787684272541014E-3</v>
      </c>
      <c r="M78" s="24">
        <f t="shared" si="35"/>
        <v>1.2339717391395499E-2</v>
      </c>
      <c r="N78" s="24">
        <f t="shared" si="36"/>
        <v>5.7643378155753933E-3</v>
      </c>
      <c r="O78" s="24">
        <f t="shared" si="37"/>
        <v>1.0343992670513558E-2</v>
      </c>
      <c r="P78" s="24">
        <f t="shared" si="38"/>
        <v>5.5695471905945482E-3</v>
      </c>
      <c r="Q78" s="24">
        <f t="shared" si="39"/>
        <v>9.0152477519744867E-3</v>
      </c>
      <c r="S78" s="24">
        <f t="shared" si="25"/>
        <v>3.8875028832316971E-3</v>
      </c>
      <c r="T78" s="24">
        <f t="shared" si="26"/>
        <v>3.1455188778410914E-3</v>
      </c>
      <c r="U78" s="24">
        <f t="shared" si="27"/>
        <v>4.8143599337462373E-3</v>
      </c>
      <c r="V78" s="24">
        <f t="shared" si="28"/>
        <v>-3.2836577159314206E-3</v>
      </c>
      <c r="W78" s="24">
        <f t="shared" si="29"/>
        <v>7.8338191744349306E-3</v>
      </c>
      <c r="X78" s="24">
        <f t="shared" si="30"/>
        <v>1.1570479142518408E-2</v>
      </c>
      <c r="Y78" s="24">
        <f t="shared" si="31"/>
        <v>3.3520669734177222E-3</v>
      </c>
    </row>
    <row r="79" spans="2:25" x14ac:dyDescent="0.25">
      <c r="B79" s="155">
        <f>+NAC!A80</f>
        <v>44986</v>
      </c>
      <c r="C79" s="34">
        <f>+GBA_d!$E107/GBA_d!$N107*100</f>
        <v>102.93978917480884</v>
      </c>
      <c r="D79" s="34">
        <f>+PAM_d!$E107/PAM_d!$N107*100</f>
        <v>101.83550268989825</v>
      </c>
      <c r="E79" s="34">
        <f>+NOA_d!$E107/NOA_d!$N107*100</f>
        <v>103.1587896269986</v>
      </c>
      <c r="F79" s="34">
        <f>NEA_d!$E107/NEA_d!$N107*100</f>
        <v>101.22146418028611</v>
      </c>
      <c r="G79" s="34">
        <f>+CUY_d!$E107/CUY_d!$N107*100</f>
        <v>102.10720730403986</v>
      </c>
      <c r="H79" s="34">
        <f>+PAT_d!$E107/PAT_d!$N107*100</f>
        <v>99.667123198522773</v>
      </c>
      <c r="I79" s="19">
        <f t="shared" si="32"/>
        <v>102.24373362470823</v>
      </c>
      <c r="K79" s="24">
        <f t="shared" si="33"/>
        <v>7.3642251550927185E-3</v>
      </c>
      <c r="L79" s="24">
        <f t="shared" si="34"/>
        <v>8.1375509227368248E-3</v>
      </c>
      <c r="M79" s="24">
        <f t="shared" si="35"/>
        <v>3.7847943152804486E-3</v>
      </c>
      <c r="N79" s="24">
        <f t="shared" si="36"/>
        <v>2.8575374097814521E-3</v>
      </c>
      <c r="O79" s="24">
        <f t="shared" si="37"/>
        <v>5.8097428765511161E-3</v>
      </c>
      <c r="P79" s="24">
        <f t="shared" si="38"/>
        <v>2.9291748813446983E-3</v>
      </c>
      <c r="Q79" s="24">
        <f t="shared" si="39"/>
        <v>6.1005407065997108E-3</v>
      </c>
      <c r="S79" s="24">
        <f t="shared" si="25"/>
        <v>8.8654663450544735E-3</v>
      </c>
      <c r="T79" s="24">
        <f t="shared" si="26"/>
        <v>4.5674274414708727E-3</v>
      </c>
      <c r="U79" s="24">
        <f t="shared" si="27"/>
        <v>1.5104631173623595E-4</v>
      </c>
      <c r="V79" s="24">
        <f t="shared" si="28"/>
        <v>-4.2089591431930806E-3</v>
      </c>
      <c r="W79" s="24">
        <f t="shared" si="29"/>
        <v>5.0738664522196331E-3</v>
      </c>
      <c r="X79" s="24">
        <f t="shared" si="30"/>
        <v>8.2044685749778079E-3</v>
      </c>
      <c r="Y79" s="24">
        <f t="shared" si="31"/>
        <v>4.0492911971605761E-3</v>
      </c>
    </row>
    <row r="80" spans="2:25" x14ac:dyDescent="0.25">
      <c r="B80" s="155">
        <f>+NAC!A81</f>
        <v>45017</v>
      </c>
      <c r="C80" s="34">
        <f>+GBA_d!$E108/GBA_d!$N108*100</f>
        <v>103.62041438792957</v>
      </c>
      <c r="D80" s="34">
        <f>+PAM_d!$E108/PAM_d!$N108*100</f>
        <v>102.5141907099232</v>
      </c>
      <c r="E80" s="34">
        <f>+NOA_d!$E108/NOA_d!$N108*100</f>
        <v>103.63057668754425</v>
      </c>
      <c r="F80" s="34">
        <f>NEA_d!$E108/NEA_d!$N108*100</f>
        <v>101.48809084447252</v>
      </c>
      <c r="G80" s="34">
        <f>+CUY_d!$E108/CUY_d!$N108*100</f>
        <v>102.6976323142772</v>
      </c>
      <c r="H80" s="34">
        <f>+PAT_d!$E108/PAT_d!$N108*100</f>
        <v>100.16257927545497</v>
      </c>
      <c r="I80" s="19">
        <f t="shared" si="32"/>
        <v>102.81833495628466</v>
      </c>
      <c r="K80" s="24">
        <f t="shared" si="33"/>
        <v>6.6118768901393121E-3</v>
      </c>
      <c r="L80" s="24">
        <f t="shared" si="34"/>
        <v>6.664552165973392E-3</v>
      </c>
      <c r="M80" s="24">
        <f t="shared" si="35"/>
        <v>4.5734063209885711E-3</v>
      </c>
      <c r="N80" s="24">
        <f t="shared" si="36"/>
        <v>2.6340921497789438E-3</v>
      </c>
      <c r="O80" s="24">
        <f t="shared" si="37"/>
        <v>5.7824028864021937E-3</v>
      </c>
      <c r="P80" s="24">
        <f t="shared" si="38"/>
        <v>4.9711084360819502E-3</v>
      </c>
      <c r="Q80" s="24">
        <f t="shared" si="39"/>
        <v>5.6199173407101011E-3</v>
      </c>
      <c r="S80" s="24">
        <f t="shared" ref="S80:S94" si="40">+C80/C68-1</f>
        <v>1.4769568536748379E-2</v>
      </c>
      <c r="T80" s="24">
        <f t="shared" ref="T80:T94" si="41">+D80/D68-1</f>
        <v>1.2130123036328211E-2</v>
      </c>
      <c r="U80" s="24">
        <f t="shared" ref="U80:U94" si="42">+E80/E68-1</f>
        <v>2.2655583315462913E-3</v>
      </c>
      <c r="V80" s="24">
        <f t="shared" ref="V80:V94" si="43">+F80/F68-1</f>
        <v>-2.9039692078599577E-3</v>
      </c>
      <c r="W80" s="24">
        <f t="shared" ref="W80:W94" si="44">+G80/G68-1</f>
        <v>9.7178702534417294E-3</v>
      </c>
      <c r="X80" s="24">
        <f t="shared" ref="X80:X94" si="45">+H80/H68-1</f>
        <v>9.0541269872463914E-3</v>
      </c>
      <c r="Y80" s="24">
        <f t="shared" ref="Y80:Y94" si="46">+I80/I68-1</f>
        <v>8.8892307274373028E-3</v>
      </c>
    </row>
    <row r="81" spans="2:25" x14ac:dyDescent="0.25">
      <c r="B81" s="155">
        <f>+NAC!A82</f>
        <v>45047</v>
      </c>
      <c r="C81" s="34">
        <f>+GBA_d!$E109/GBA_d!$N109*100</f>
        <v>102.90285494195966</v>
      </c>
      <c r="D81" s="34">
        <f>+PAM_d!$E109/PAM_d!$N109*100</f>
        <v>101.67554287664858</v>
      </c>
      <c r="E81" s="34">
        <f>+NOA_d!$E109/NOA_d!$N109*100</f>
        <v>103.59333895801745</v>
      </c>
      <c r="F81" s="34">
        <f>NEA_d!$E109/NEA_d!$N109*100</f>
        <v>101.24359872629398</v>
      </c>
      <c r="G81" s="34">
        <f>+CUY_d!$E109/CUY_d!$N109*100</f>
        <v>102.5151220167064</v>
      </c>
      <c r="H81" s="34">
        <f>+PAT_d!$E109/PAT_d!$N109*100</f>
        <v>99.89459045832956</v>
      </c>
      <c r="I81" s="19">
        <f t="shared" si="32"/>
        <v>102.29782425106889</v>
      </c>
      <c r="K81" s="24">
        <f t="shared" si="33"/>
        <v>-6.9248849293687131E-3</v>
      </c>
      <c r="L81" s="24">
        <f t="shared" si="34"/>
        <v>-8.1807974824449348E-3</v>
      </c>
      <c r="M81" s="24">
        <f t="shared" si="35"/>
        <v>-3.5933148996236675E-4</v>
      </c>
      <c r="N81" s="24">
        <f t="shared" si="36"/>
        <v>-2.409072001888557E-3</v>
      </c>
      <c r="O81" s="24">
        <f t="shared" si="37"/>
        <v>-1.7771616877425567E-3</v>
      </c>
      <c r="P81" s="24">
        <f t="shared" si="38"/>
        <v>-2.6755383004707367E-3</v>
      </c>
      <c r="Q81" s="24">
        <f t="shared" si="39"/>
        <v>-5.0624307954129089E-3</v>
      </c>
      <c r="S81" s="24">
        <f t="shared" si="40"/>
        <v>1.0452053706156095E-2</v>
      </c>
      <c r="T81" s="24">
        <f t="shared" si="41"/>
        <v>7.8171121831749346E-3</v>
      </c>
      <c r="U81" s="24">
        <f t="shared" si="42"/>
        <v>6.0058635694761886E-3</v>
      </c>
      <c r="V81" s="24">
        <f t="shared" si="43"/>
        <v>-3.6990673394571294E-3</v>
      </c>
      <c r="W81" s="24">
        <f t="shared" si="44"/>
        <v>1.0951998902186011E-2</v>
      </c>
      <c r="X81" s="24">
        <f t="shared" si="45"/>
        <v>7.2776304467780939E-3</v>
      </c>
      <c r="Y81" s="24">
        <f t="shared" si="46"/>
        <v>6.8898501416319036E-3</v>
      </c>
    </row>
    <row r="82" spans="2:25" x14ac:dyDescent="0.25">
      <c r="B82" s="155">
        <f>+NAC!A83</f>
        <v>45078</v>
      </c>
      <c r="C82" s="34">
        <f>+GBA_d!$E110/GBA_d!$N110*100</f>
        <v>101.8988868268512</v>
      </c>
      <c r="D82" s="34">
        <f>+PAM_d!$E110/PAM_d!$N110*100</f>
        <v>100.89909529310574</v>
      </c>
      <c r="E82" s="34">
        <f>+NOA_d!$E110/NOA_d!$N110*100</f>
        <v>103.01828667883797</v>
      </c>
      <c r="F82" s="34">
        <f>NEA_d!$E110/NEA_d!$N110*100</f>
        <v>101.46275491905621</v>
      </c>
      <c r="G82" s="34">
        <f>+CUY_d!$E110/CUY_d!$N110*100</f>
        <v>101.83708219996659</v>
      </c>
      <c r="H82" s="34">
        <f>+PAT_d!$E110/PAT_d!$N110*100</f>
        <v>99.669635359619789</v>
      </c>
      <c r="I82" s="19">
        <f t="shared" si="32"/>
        <v>101.6523028063871</v>
      </c>
      <c r="K82" s="24">
        <f t="shared" si="33"/>
        <v>-9.7564651211545783E-3</v>
      </c>
      <c r="L82" s="24">
        <f t="shared" si="34"/>
        <v>-7.636522624568709E-3</v>
      </c>
      <c r="M82" s="24">
        <f t="shared" si="35"/>
        <v>-5.5510545848178605E-3</v>
      </c>
      <c r="N82" s="24">
        <f t="shared" si="36"/>
        <v>2.1646424615417992E-3</v>
      </c>
      <c r="O82" s="24">
        <f t="shared" si="37"/>
        <v>-6.614046819642061E-3</v>
      </c>
      <c r="P82" s="24">
        <f t="shared" si="38"/>
        <v>-2.2519247306350687E-3</v>
      </c>
      <c r="Q82" s="24">
        <f t="shared" si="39"/>
        <v>-6.3102167559057065E-3</v>
      </c>
      <c r="S82" s="24">
        <f t="shared" si="40"/>
        <v>3.1998014990752832E-3</v>
      </c>
      <c r="T82" s="24">
        <f t="shared" si="41"/>
        <v>3.2062353353454753E-3</v>
      </c>
      <c r="U82" s="24">
        <f t="shared" si="42"/>
        <v>4.7001426221595644E-3</v>
      </c>
      <c r="V82" s="24">
        <f t="shared" si="43"/>
        <v>2.3543786143020995E-3</v>
      </c>
      <c r="W82" s="24">
        <f t="shared" si="44"/>
        <v>8.6117032257799764E-3</v>
      </c>
      <c r="X82" s="24">
        <f t="shared" si="45"/>
        <v>5.2409589134125856E-3</v>
      </c>
      <c r="Y82" s="24">
        <f t="shared" si="46"/>
        <v>3.7836494599894355E-3</v>
      </c>
    </row>
    <row r="83" spans="2:25" x14ac:dyDescent="0.25">
      <c r="B83" s="155">
        <f>+NAC!A84</f>
        <v>45108</v>
      </c>
      <c r="C83" s="34">
        <f>+GBA_d!$E111/GBA_d!$N111*100</f>
        <v>101.48886445370302</v>
      </c>
      <c r="D83" s="34">
        <f>+PAM_d!$E111/PAM_d!$N111*100</f>
        <v>100.37792363289302</v>
      </c>
      <c r="E83" s="34">
        <f>+NOA_d!$E111/NOA_d!$N111*100</f>
        <v>102.46066140758731</v>
      </c>
      <c r="F83" s="34">
        <f>NEA_d!$E111/NEA_d!$N111*100</f>
        <v>101.22407978473839</v>
      </c>
      <c r="G83" s="34">
        <f>+CUY_d!$E111/CUY_d!$N111*100</f>
        <v>101.4019875909274</v>
      </c>
      <c r="H83" s="34">
        <f>+PAT_d!$E111/PAT_d!$N111*100</f>
        <v>99.262520314533148</v>
      </c>
      <c r="I83" s="19">
        <f t="shared" si="32"/>
        <v>101.20841397548347</v>
      </c>
      <c r="K83" s="24">
        <f t="shared" si="33"/>
        <v>-4.0238160191572447E-3</v>
      </c>
      <c r="L83" s="24">
        <f t="shared" si="34"/>
        <v>-5.1652758500833063E-3</v>
      </c>
      <c r="M83" s="24">
        <f t="shared" si="35"/>
        <v>-5.4128765797577527E-3</v>
      </c>
      <c r="N83" s="24">
        <f t="shared" si="36"/>
        <v>-2.352342339888347E-3</v>
      </c>
      <c r="O83" s="24">
        <f t="shared" si="37"/>
        <v>-4.2724575335419956E-3</v>
      </c>
      <c r="P83" s="24">
        <f t="shared" si="38"/>
        <v>-4.0846446725496532E-3</v>
      </c>
      <c r="Q83" s="24">
        <f t="shared" si="39"/>
        <v>-4.3667365976852723E-3</v>
      </c>
      <c r="S83" s="24">
        <f t="shared" si="40"/>
        <v>7.1702502447659189E-3</v>
      </c>
      <c r="T83" s="24">
        <f t="shared" si="41"/>
        <v>3.6225764843385022E-3</v>
      </c>
      <c r="U83" s="24">
        <f t="shared" si="42"/>
        <v>3.1494592665644028E-3</v>
      </c>
      <c r="V83" s="24">
        <f t="shared" si="43"/>
        <v>2.9461931636443062E-3</v>
      </c>
      <c r="W83" s="24">
        <f t="shared" si="44"/>
        <v>8.5040906721478571E-3</v>
      </c>
      <c r="X83" s="24">
        <f t="shared" si="45"/>
        <v>2.7208183981546341E-3</v>
      </c>
      <c r="Y83" s="24">
        <f t="shared" si="46"/>
        <v>4.8310864858300828E-3</v>
      </c>
    </row>
    <row r="84" spans="2:25" x14ac:dyDescent="0.25">
      <c r="B84" s="155">
        <f>+NAC!A85</f>
        <v>45139</v>
      </c>
      <c r="C84" s="34">
        <f>+GBA_d!$E112/GBA_d!$N112*100</f>
        <v>101.82818031350121</v>
      </c>
      <c r="D84" s="34">
        <f>+PAM_d!$E112/PAM_d!$N112*100</f>
        <v>101.01846853322469</v>
      </c>
      <c r="E84" s="34">
        <f>+NOA_d!$E112/NOA_d!$N112*100</f>
        <v>103.81573968552658</v>
      </c>
      <c r="F84" s="34">
        <f>NEA_d!$E112/NEA_d!$N112*100</f>
        <v>102.38351034142568</v>
      </c>
      <c r="G84" s="34">
        <f>+CUY_d!$E112/CUY_d!$N112*100</f>
        <v>102.19677182976612</v>
      </c>
      <c r="H84" s="34">
        <f>+PAT_d!$E112/PAT_d!$N112*100</f>
        <v>99.07875652595456</v>
      </c>
      <c r="I84" s="19">
        <f t="shared" si="32"/>
        <v>101.93167268870567</v>
      </c>
      <c r="K84" s="24">
        <f t="shared" si="33"/>
        <v>3.3433801986519907E-3</v>
      </c>
      <c r="L84" s="24">
        <f t="shared" si="34"/>
        <v>6.3813324399328852E-3</v>
      </c>
      <c r="M84" s="24">
        <f t="shared" si="35"/>
        <v>1.3225351655195672E-2</v>
      </c>
      <c r="N84" s="24">
        <f t="shared" si="36"/>
        <v>1.1454098265480939E-2</v>
      </c>
      <c r="O84" s="24">
        <f t="shared" si="37"/>
        <v>7.8379552286984566E-3</v>
      </c>
      <c r="P84" s="24">
        <f t="shared" si="38"/>
        <v>-1.851290779201431E-3</v>
      </c>
      <c r="Q84" s="24">
        <f t="shared" si="39"/>
        <v>7.1462310771652771E-3</v>
      </c>
      <c r="S84" s="24">
        <f t="shared" si="40"/>
        <v>9.6711256563066783E-3</v>
      </c>
      <c r="T84" s="24">
        <f t="shared" si="41"/>
        <v>7.3205170804924169E-3</v>
      </c>
      <c r="U84" s="24">
        <f t="shared" si="42"/>
        <v>1.561500020117168E-2</v>
      </c>
      <c r="V84" s="24">
        <f t="shared" si="43"/>
        <v>1.5809191746582574E-2</v>
      </c>
      <c r="W84" s="24">
        <f t="shared" si="44"/>
        <v>9.6148999851231043E-3</v>
      </c>
      <c r="X84" s="24">
        <f t="shared" si="45"/>
        <v>1.903566155858627E-4</v>
      </c>
      <c r="Y84" s="24">
        <f t="shared" si="46"/>
        <v>1.0529017723012402E-2</v>
      </c>
    </row>
    <row r="85" spans="2:25" x14ac:dyDescent="0.25">
      <c r="B85" s="155">
        <f>+NAC!A86</f>
        <v>45170</v>
      </c>
      <c r="C85" s="34">
        <f>+GBA_d!$E113/GBA_d!$N113*100</f>
        <v>102.3356324319644</v>
      </c>
      <c r="D85" s="34">
        <f>+PAM_d!$E113/PAM_d!$N113*100</f>
        <v>101.69573662878673</v>
      </c>
      <c r="E85" s="34">
        <f>+NOA_d!$E113/NOA_d!$N113*100</f>
        <v>104.32372191874353</v>
      </c>
      <c r="F85" s="34">
        <f>NEA_d!$E113/NEA_d!$N113*100</f>
        <v>102.94417923471666</v>
      </c>
      <c r="G85" s="34">
        <f>+CUY_d!$E113/CUY_d!$N113*100</f>
        <v>103.30405572724803</v>
      </c>
      <c r="H85" s="34">
        <f>+PAT_d!$E113/PAT_d!$N113*100</f>
        <v>100.04127790085326</v>
      </c>
      <c r="I85" s="19">
        <f t="shared" si="32"/>
        <v>102.55384724419915</v>
      </c>
      <c r="K85" s="24">
        <f t="shared" si="33"/>
        <v>4.9834153659711333E-3</v>
      </c>
      <c r="L85" s="24">
        <f t="shared" si="34"/>
        <v>6.7043987638684133E-3</v>
      </c>
      <c r="M85" s="24">
        <f t="shared" si="35"/>
        <v>4.8931138453158773E-3</v>
      </c>
      <c r="N85" s="24">
        <f t="shared" si="36"/>
        <v>5.4761639977110033E-3</v>
      </c>
      <c r="O85" s="24">
        <f t="shared" si="37"/>
        <v>1.0834822643188469E-2</v>
      </c>
      <c r="P85" s="24">
        <f t="shared" si="38"/>
        <v>9.7147098797769615E-3</v>
      </c>
      <c r="Q85" s="24">
        <f t="shared" si="39"/>
        <v>6.1038393571108962E-3</v>
      </c>
      <c r="S85" s="24">
        <f t="shared" si="40"/>
        <v>7.7360358749338776E-3</v>
      </c>
      <c r="T85" s="24">
        <f t="shared" si="41"/>
        <v>1.0166556258853543E-2</v>
      </c>
      <c r="U85" s="24">
        <f t="shared" si="42"/>
        <v>2.1511815175730975E-2</v>
      </c>
      <c r="V85" s="24">
        <f t="shared" si="43"/>
        <v>1.8571462471256073E-2</v>
      </c>
      <c r="W85" s="24">
        <f t="shared" si="44"/>
        <v>1.3115754073331765E-2</v>
      </c>
      <c r="X85" s="24">
        <f t="shared" si="45"/>
        <v>7.5451104500723343E-3</v>
      </c>
      <c r="Y85" s="24">
        <f t="shared" si="46"/>
        <v>1.2620132614876933E-2</v>
      </c>
    </row>
    <row r="86" spans="2:25" x14ac:dyDescent="0.25">
      <c r="B86" s="155">
        <f>+NAC!A87</f>
        <v>45200</v>
      </c>
      <c r="C86" s="34">
        <f>+GBA_d!$E114/GBA_d!$N114*100</f>
        <v>102.61723014186803</v>
      </c>
      <c r="D86" s="34">
        <f>+PAM_d!$E114/PAM_d!$N114*100</f>
        <v>101.50460320452991</v>
      </c>
      <c r="E86" s="34">
        <f>+NOA_d!$E114/NOA_d!$N114*100</f>
        <v>104.06831973816431</v>
      </c>
      <c r="F86" s="34">
        <f>NEA_d!$E114/NEA_d!$N114*100</f>
        <v>102.19536311885329</v>
      </c>
      <c r="G86" s="34">
        <f>+CUY_d!$E114/CUY_d!$N114*100</f>
        <v>103.47544048132113</v>
      </c>
      <c r="H86" s="34">
        <f>+PAT_d!$E114/PAT_d!$N114*100</f>
        <v>99.97252494828372</v>
      </c>
      <c r="I86" s="19">
        <f t="shared" si="32"/>
        <v>102.44566205154848</v>
      </c>
      <c r="K86" s="24">
        <f t="shared" si="33"/>
        <v>2.751707330199471E-3</v>
      </c>
      <c r="L86" s="24">
        <f t="shared" si="34"/>
        <v>-1.8794634917145281E-3</v>
      </c>
      <c r="M86" s="24">
        <f t="shared" si="35"/>
        <v>-2.4481697535500002E-3</v>
      </c>
      <c r="N86" s="24">
        <f t="shared" si="36"/>
        <v>-7.2740015164531879E-3</v>
      </c>
      <c r="O86" s="24">
        <f t="shared" si="37"/>
        <v>1.6590321925560314E-3</v>
      </c>
      <c r="P86" s="24">
        <f t="shared" si="38"/>
        <v>-6.872458450368768E-4</v>
      </c>
      <c r="Q86" s="24">
        <f t="shared" si="39"/>
        <v>-1.0549111082400753E-3</v>
      </c>
      <c r="S86" s="24">
        <f t="shared" si="40"/>
        <v>9.126032770510939E-3</v>
      </c>
      <c r="T86" s="24">
        <f t="shared" si="41"/>
        <v>9.2736547377700873E-3</v>
      </c>
      <c r="U86" s="24">
        <f t="shared" si="42"/>
        <v>2.0458663684884693E-2</v>
      </c>
      <c r="V86" s="24">
        <f t="shared" si="43"/>
        <v>1.2748731413049663E-2</v>
      </c>
      <c r="W86" s="24">
        <f t="shared" si="44"/>
        <v>1.4111022662913308E-2</v>
      </c>
      <c r="X86" s="24">
        <f t="shared" si="45"/>
        <v>4.9532852564098118E-3</v>
      </c>
      <c r="Y86" s="24">
        <f t="shared" si="46"/>
        <v>1.1770542071119161E-2</v>
      </c>
    </row>
    <row r="87" spans="2:25" x14ac:dyDescent="0.25">
      <c r="B87" s="155">
        <f>+NAC!A88</f>
        <v>45231</v>
      </c>
      <c r="C87" s="34">
        <f>+GBA_d!$E115/GBA_d!$N115*100</f>
        <v>103.27795888192479</v>
      </c>
      <c r="D87" s="34">
        <f>+PAM_d!$E115/PAM_d!$N115*100</f>
        <v>102.098489893829</v>
      </c>
      <c r="E87" s="34">
        <f>+NOA_d!$E115/NOA_d!$N115*100</f>
        <v>104.5579688189642</v>
      </c>
      <c r="F87" s="34">
        <f>NEA_d!$E115/NEA_d!$N115*100</f>
        <v>102.91947129741305</v>
      </c>
      <c r="G87" s="34">
        <f>+CUY_d!$E115/CUY_d!$N115*100</f>
        <v>104.26766707578999</v>
      </c>
      <c r="H87" s="34">
        <f>+PAT_d!$E115/PAT_d!$N115*100</f>
        <v>100.16746772641388</v>
      </c>
      <c r="I87" s="19">
        <f t="shared" si="32"/>
        <v>103.06124140586853</v>
      </c>
      <c r="K87" s="24">
        <f t="shared" si="33"/>
        <v>6.4387699720924729E-3</v>
      </c>
      <c r="L87" s="24">
        <f t="shared" si="34"/>
        <v>5.8508350414652188E-3</v>
      </c>
      <c r="M87" s="24">
        <f t="shared" si="35"/>
        <v>4.7050733790250376E-3</v>
      </c>
      <c r="N87" s="24">
        <f t="shared" si="36"/>
        <v>7.0855287017046464E-3</v>
      </c>
      <c r="O87" s="24">
        <f t="shared" si="37"/>
        <v>7.65617996679957E-3</v>
      </c>
      <c r="P87" s="24">
        <f t="shared" si="38"/>
        <v>1.9499635347912658E-3</v>
      </c>
      <c r="Q87" s="24">
        <f t="shared" si="39"/>
        <v>6.0088376803137944E-3</v>
      </c>
      <c r="S87" s="24">
        <f t="shared" si="40"/>
        <v>1.9886503143460743E-2</v>
      </c>
      <c r="T87" s="24">
        <f t="shared" si="41"/>
        <v>1.7690394205666315E-2</v>
      </c>
      <c r="U87" s="24">
        <f t="shared" si="42"/>
        <v>2.786714584446548E-2</v>
      </c>
      <c r="V87" s="24">
        <f t="shared" si="43"/>
        <v>2.2506988809934736E-2</v>
      </c>
      <c r="W87" s="24">
        <f t="shared" si="44"/>
        <v>2.7443290864728409E-2</v>
      </c>
      <c r="X87" s="24">
        <f t="shared" si="45"/>
        <v>8.4192570969892078E-3</v>
      </c>
      <c r="Y87" s="24">
        <f t="shared" si="46"/>
        <v>2.1099978946625741E-2</v>
      </c>
    </row>
    <row r="88" spans="2:25" x14ac:dyDescent="0.25">
      <c r="B88" s="155">
        <f>+NAC!A89</f>
        <v>45261</v>
      </c>
      <c r="C88" s="34">
        <f>+GBA_d!$E116/GBA_d!$N116*100</f>
        <v>103.72090801585287</v>
      </c>
      <c r="D88" s="34">
        <f>+PAM_d!$E116/PAM_d!$N116*100</f>
        <v>102.24975234138208</v>
      </c>
      <c r="E88" s="34">
        <f>+NOA_d!$E116/NOA_d!$N116*100</f>
        <v>105.09134402412303</v>
      </c>
      <c r="F88" s="34">
        <f>NEA_d!$E116/NEA_d!$N116*100</f>
        <v>103.11020985214763</v>
      </c>
      <c r="G88" s="34">
        <f>+CUY_d!$E116/CUY_d!$N116*100</f>
        <v>104.02080946890632</v>
      </c>
      <c r="H88" s="34">
        <f>+PAT_d!$E116/PAT_d!$N116*100</f>
        <v>100.0176946203909</v>
      </c>
      <c r="I88" s="19">
        <f t="shared" si="32"/>
        <v>103.33012465830232</v>
      </c>
      <c r="K88" s="24">
        <f t="shared" si="33"/>
        <v>4.2889028668207096E-3</v>
      </c>
      <c r="L88" s="24">
        <f t="shared" si="34"/>
        <v>1.4815346212306846E-3</v>
      </c>
      <c r="M88" s="24">
        <f t="shared" si="35"/>
        <v>5.1012391612383912E-3</v>
      </c>
      <c r="N88" s="24">
        <f t="shared" si="36"/>
        <v>1.8532795818917425E-3</v>
      </c>
      <c r="O88" s="24">
        <f t="shared" si="37"/>
        <v>-2.3675374524705362E-3</v>
      </c>
      <c r="P88" s="24">
        <f t="shared" si="38"/>
        <v>-1.4952270375053756E-3</v>
      </c>
      <c r="Q88" s="24">
        <f t="shared" si="39"/>
        <v>2.6089657835082214E-3</v>
      </c>
      <c r="S88" s="24">
        <f t="shared" si="40"/>
        <v>2.603476094723689E-2</v>
      </c>
      <c r="T88" s="24">
        <f t="shared" si="41"/>
        <v>2.2315689593118249E-2</v>
      </c>
      <c r="U88" s="24">
        <f t="shared" si="42"/>
        <v>4.0492393809777649E-2</v>
      </c>
      <c r="V88" s="24">
        <f t="shared" si="43"/>
        <v>3.1204366023960928E-2</v>
      </c>
      <c r="W88" s="24">
        <f t="shared" si="44"/>
        <v>3.6452420576491784E-2</v>
      </c>
      <c r="X88" s="24">
        <f t="shared" si="45"/>
        <v>1.1018281859255241E-2</v>
      </c>
      <c r="Y88" s="24">
        <f t="shared" si="46"/>
        <v>2.8313346817155693E-2</v>
      </c>
    </row>
    <row r="89" spans="2:25" x14ac:dyDescent="0.25">
      <c r="B89" s="155">
        <f>+NAC!A90</f>
        <v>45292</v>
      </c>
      <c r="C89" s="34">
        <f>+GBA_d!$E117/GBA_d!$N117*100</f>
        <v>103.10185282889745</v>
      </c>
      <c r="D89" s="34">
        <f>+PAM_d!$E117/PAM_d!$N117*100</f>
        <v>101.64553464700006</v>
      </c>
      <c r="E89" s="34">
        <f>+NOA_d!$E117/NOA_d!$N117*100</f>
        <v>104.38032488564627</v>
      </c>
      <c r="F89" s="34">
        <f>NEA_d!$E117/NEA_d!$N117*100</f>
        <v>102.60163697724585</v>
      </c>
      <c r="G89" s="34">
        <f>+CUY_d!$E117/CUY_d!$N117*100</f>
        <v>102.28306135041521</v>
      </c>
      <c r="H89" s="34">
        <f>+PAT_d!$E117/PAT_d!$N117*100</f>
        <v>100.32594853830665</v>
      </c>
      <c r="I89" s="19">
        <f t="shared" si="32"/>
        <v>102.66828592632714</v>
      </c>
      <c r="K89" s="24">
        <f t="shared" si="33"/>
        <v>-5.9684705697022888E-3</v>
      </c>
      <c r="L89" s="24">
        <f t="shared" si="34"/>
        <v>-5.9092338176498505E-3</v>
      </c>
      <c r="M89" s="24">
        <f t="shared" si="35"/>
        <v>-6.7657250469034258E-3</v>
      </c>
      <c r="N89" s="24">
        <f t="shared" si="36"/>
        <v>-4.9323231485131069E-3</v>
      </c>
      <c r="O89" s="24">
        <f t="shared" si="37"/>
        <v>-1.6705773848169847E-2</v>
      </c>
      <c r="P89" s="24">
        <f t="shared" si="38"/>
        <v>3.0819938320485463E-3</v>
      </c>
      <c r="Q89" s="24">
        <f t="shared" si="39"/>
        <v>-6.4050898434874215E-3</v>
      </c>
      <c r="S89" s="24">
        <f t="shared" si="40"/>
        <v>1.8892487738619401E-2</v>
      </c>
      <c r="T89" s="24">
        <f t="shared" si="41"/>
        <v>1.4184995918818055E-2</v>
      </c>
      <c r="U89" s="24">
        <f t="shared" si="42"/>
        <v>2.8204013875597012E-2</v>
      </c>
      <c r="V89" s="24">
        <f t="shared" si="43"/>
        <v>2.2391311586103857E-2</v>
      </c>
      <c r="W89" s="24">
        <f t="shared" si="44"/>
        <v>1.7964004846380499E-2</v>
      </c>
      <c r="X89" s="24">
        <f t="shared" si="45"/>
        <v>1.5181580242425996E-2</v>
      </c>
      <c r="Y89" s="24">
        <f t="shared" si="46"/>
        <v>1.9386136064192927E-2</v>
      </c>
    </row>
    <row r="90" spans="2:25" x14ac:dyDescent="0.25">
      <c r="B90" s="155">
        <f>+NAC!A91</f>
        <v>45323</v>
      </c>
      <c r="C90" s="34">
        <f>+GBA_d!$E118/GBA_d!$N118*100</f>
        <v>102.81396865809471</v>
      </c>
      <c r="D90" s="34">
        <f>+PAM_d!$E118/PAM_d!$N118*100</f>
        <v>101.41930490688551</v>
      </c>
      <c r="E90" s="34">
        <f>+NOA_d!$E118/NOA_d!$N118*100</f>
        <v>103.06295925148513</v>
      </c>
      <c r="F90" s="34">
        <f>NEA_d!$E118/NEA_d!$N118*100</f>
        <v>101.92290460376687</v>
      </c>
      <c r="G90" s="34">
        <f>+CUY_d!$E118/CUY_d!$N118*100</f>
        <v>101.69236356445994</v>
      </c>
      <c r="H90" s="34">
        <f>+PAT_d!$E118/PAT_d!$N118*100</f>
        <v>100.17719165867085</v>
      </c>
      <c r="I90" s="19">
        <f t="shared" si="32"/>
        <v>102.15703016475956</v>
      </c>
      <c r="K90" s="24">
        <f t="shared" si="33"/>
        <v>-2.7922308174276322E-3</v>
      </c>
      <c r="L90" s="24">
        <f t="shared" si="34"/>
        <v>-2.2256731778745875E-3</v>
      </c>
      <c r="M90" s="24">
        <f t="shared" si="35"/>
        <v>-1.2620823278758575E-2</v>
      </c>
      <c r="N90" s="24">
        <f t="shared" si="36"/>
        <v>-6.6152197321130979E-3</v>
      </c>
      <c r="O90" s="24">
        <f t="shared" si="37"/>
        <v>-5.7751281410279853E-3</v>
      </c>
      <c r="P90" s="24">
        <f t="shared" si="38"/>
        <v>-1.482735840558691E-3</v>
      </c>
      <c r="Q90" s="24">
        <f t="shared" si="39"/>
        <v>-4.9796853717266609E-3</v>
      </c>
      <c r="S90" s="24">
        <f t="shared" si="40"/>
        <v>6.1329511419596638E-3</v>
      </c>
      <c r="T90" s="24">
        <f t="shared" si="41"/>
        <v>4.0173315239715457E-3</v>
      </c>
      <c r="U90" s="24">
        <f t="shared" si="42"/>
        <v>2.8523185260456163E-3</v>
      </c>
      <c r="V90" s="24">
        <f t="shared" si="43"/>
        <v>9.8070991596359569E-3</v>
      </c>
      <c r="W90" s="24">
        <f t="shared" si="44"/>
        <v>1.7233136610463884E-3</v>
      </c>
      <c r="X90" s="24">
        <f t="shared" si="45"/>
        <v>8.0618858842533836E-3</v>
      </c>
      <c r="Y90" s="24">
        <f t="shared" si="46"/>
        <v>5.2473598333768745E-3</v>
      </c>
    </row>
    <row r="91" spans="2:25" x14ac:dyDescent="0.25">
      <c r="B91" s="155">
        <f>+NAC!A92</f>
        <v>45352</v>
      </c>
      <c r="C91" s="34">
        <f>+GBA_d!$E119/GBA_d!$N119*100</f>
        <v>103.12369381980623</v>
      </c>
      <c r="D91" s="34">
        <f>+PAM_d!$E119/PAM_d!$N119*100</f>
        <v>101.28398534480878</v>
      </c>
      <c r="E91" s="34">
        <f>+NOA_d!$E119/NOA_d!$N119*100</f>
        <v>102.71235306365524</v>
      </c>
      <c r="F91" s="34">
        <f>NEA_d!$E119/NEA_d!$N119*100</f>
        <v>100.39152433034668</v>
      </c>
      <c r="G91" s="34">
        <f>+CUY_d!$E119/CUY_d!$N119*100</f>
        <v>101.74500099068611</v>
      </c>
      <c r="H91" s="34">
        <f>+PAT_d!$E119/PAT_d!$N119*100</f>
        <v>100.26100874742691</v>
      </c>
      <c r="I91" s="19">
        <f t="shared" si="32"/>
        <v>101.94424705003281</v>
      </c>
      <c r="K91" s="24">
        <f t="shared" si="33"/>
        <v>3.012481336475803E-3</v>
      </c>
      <c r="L91" s="24">
        <f t="shared" si="34"/>
        <v>-1.3342584254641965E-3</v>
      </c>
      <c r="M91" s="24">
        <f t="shared" si="35"/>
        <v>-3.4018641651299975E-3</v>
      </c>
      <c r="N91" s="24">
        <f t="shared" si="36"/>
        <v>-1.5024888462250363E-2</v>
      </c>
      <c r="O91" s="24">
        <f t="shared" si="37"/>
        <v>5.1761434567110243E-4</v>
      </c>
      <c r="P91" s="24">
        <f t="shared" si="38"/>
        <v>8.3668834560324257E-4</v>
      </c>
      <c r="Q91" s="24">
        <f t="shared" si="39"/>
        <v>-2.0829023160087168E-3</v>
      </c>
      <c r="S91" s="24">
        <f t="shared" si="40"/>
        <v>1.7865263419676314E-3</v>
      </c>
      <c r="T91" s="24">
        <f t="shared" si="41"/>
        <v>-5.4157669036986045E-3</v>
      </c>
      <c r="U91" s="24">
        <f t="shared" si="42"/>
        <v>-4.3276638370571829E-3</v>
      </c>
      <c r="V91" s="24">
        <f t="shared" si="43"/>
        <v>-8.1992476265825287E-3</v>
      </c>
      <c r="W91" s="24">
        <f t="shared" si="44"/>
        <v>-3.5473138764360312E-3</v>
      </c>
      <c r="X91" s="24">
        <f t="shared" si="45"/>
        <v>5.9586905876796159E-3</v>
      </c>
      <c r="Y91" s="24">
        <f t="shared" si="46"/>
        <v>-2.9291435676116473E-3</v>
      </c>
    </row>
    <row r="92" spans="2:25" x14ac:dyDescent="0.25">
      <c r="B92" s="155">
        <f>+NAC!A93</f>
        <v>45383</v>
      </c>
      <c r="C92" s="34">
        <f>+GBA_d!$E120/GBA_d!$N120*100</f>
        <v>102.90346196780679</v>
      </c>
      <c r="D92" s="34">
        <f>+PAM_d!$E120/PAM_d!$N120*100</f>
        <v>100.9061663959608</v>
      </c>
      <c r="E92" s="34">
        <f>+NOA_d!$E120/NOA_d!$N120*100</f>
        <v>102.50509928091067</v>
      </c>
      <c r="F92" s="34">
        <f>NEA_d!$E120/NEA_d!$N120*100</f>
        <v>100.38405532798616</v>
      </c>
      <c r="G92" s="34">
        <f>+CUY_d!$E120/CUY_d!$N120*100</f>
        <v>101.46985598618366</v>
      </c>
      <c r="H92" s="34">
        <f>+PAT_d!$E120/PAT_d!$N120*100</f>
        <v>100.33886251364505</v>
      </c>
      <c r="I92" s="19">
        <f t="shared" si="32"/>
        <v>101.71702324596937</v>
      </c>
      <c r="K92" s="24">
        <f t="shared" si="33"/>
        <v>-2.1356086447433809E-3</v>
      </c>
      <c r="L92" s="24">
        <f t="shared" si="34"/>
        <v>-3.7302930721154759E-3</v>
      </c>
      <c r="M92" s="24">
        <f t="shared" si="35"/>
        <v>-2.0178077569319441E-3</v>
      </c>
      <c r="N92" s="24">
        <f t="shared" si="36"/>
        <v>-7.439873445835854E-5</v>
      </c>
      <c r="O92" s="24">
        <f t="shared" si="37"/>
        <v>-2.7042606695500959E-3</v>
      </c>
      <c r="P92" s="24">
        <f t="shared" si="38"/>
        <v>7.765109008055493E-4</v>
      </c>
      <c r="Q92" s="24">
        <f t="shared" si="39"/>
        <v>-2.2289026662968281E-3</v>
      </c>
      <c r="S92" s="24">
        <f t="shared" si="40"/>
        <v>-6.9190267608725264E-3</v>
      </c>
      <c r="T92" s="24">
        <f t="shared" si="41"/>
        <v>-1.5685870442195715E-2</v>
      </c>
      <c r="U92" s="24">
        <f t="shared" si="42"/>
        <v>-1.08604761510398E-2</v>
      </c>
      <c r="V92" s="24">
        <f t="shared" si="43"/>
        <v>-1.0878473595273941E-2</v>
      </c>
      <c r="W92" s="24">
        <f t="shared" si="44"/>
        <v>-1.1955254473017263E-2</v>
      </c>
      <c r="X92" s="24">
        <f t="shared" si="45"/>
        <v>1.7599710337459218E-3</v>
      </c>
      <c r="Y92" s="24">
        <f t="shared" si="46"/>
        <v>-1.071123852359146E-2</v>
      </c>
    </row>
    <row r="93" spans="2:25" x14ac:dyDescent="0.25">
      <c r="B93" s="155">
        <f>+NAC!A94</f>
        <v>45413</v>
      </c>
      <c r="C93" s="34">
        <f>+GBA_d!$E121/GBA_d!$N121*100</f>
        <v>103.36789919181753</v>
      </c>
      <c r="D93" s="34">
        <f>+PAM_d!$E121/PAM_d!$N121*100</f>
        <v>101.30841219505702</v>
      </c>
      <c r="E93" s="34">
        <f>+NOA_d!$E121/NOA_d!$N121*100</f>
        <v>102.67573013706604</v>
      </c>
      <c r="F93" s="34">
        <f>NEA_d!$E121/NEA_d!$N121*100</f>
        <v>100.28524441262259</v>
      </c>
      <c r="G93" s="34">
        <f>+CUY_d!$E121/CUY_d!$N121*100</f>
        <v>101.14665320897913</v>
      </c>
      <c r="H93" s="34">
        <f>+PAT_d!$E121/PAT_d!$N121*100</f>
        <v>100.19160075068734</v>
      </c>
      <c r="I93" s="19">
        <f t="shared" si="32"/>
        <v>101.95894537703768</v>
      </c>
      <c r="K93" s="24">
        <f t="shared" si="33"/>
        <v>4.5133294364385623E-3</v>
      </c>
      <c r="L93" s="24">
        <f t="shared" si="34"/>
        <v>3.9863351613000919E-3</v>
      </c>
      <c r="M93" s="24">
        <f t="shared" si="35"/>
        <v>1.6646084668214822E-3</v>
      </c>
      <c r="N93" s="24">
        <f t="shared" si="36"/>
        <v>-9.843287864863548E-4</v>
      </c>
      <c r="O93" s="24">
        <f t="shared" si="37"/>
        <v>-3.1852097754877517E-3</v>
      </c>
      <c r="P93" s="24">
        <f t="shared" si="38"/>
        <v>-1.4676443330986499E-3</v>
      </c>
      <c r="Q93" s="24">
        <f t="shared" si="39"/>
        <v>2.3783839061362055E-3</v>
      </c>
      <c r="S93" s="24">
        <f t="shared" si="40"/>
        <v>4.5192550791730568E-3</v>
      </c>
      <c r="T93" s="24">
        <f t="shared" si="41"/>
        <v>-3.6108062096797955E-3</v>
      </c>
      <c r="U93" s="24">
        <f t="shared" si="42"/>
        <v>-8.8577975203916193E-3</v>
      </c>
      <c r="V93" s="24">
        <f t="shared" si="43"/>
        <v>-9.465826242133546E-3</v>
      </c>
      <c r="W93" s="24">
        <f t="shared" si="44"/>
        <v>-1.3348945802398315E-2</v>
      </c>
      <c r="X93" s="24">
        <f t="shared" si="45"/>
        <v>2.9732369990713714E-3</v>
      </c>
      <c r="Y93" s="24">
        <f t="shared" si="46"/>
        <v>-3.3126694190436234E-3</v>
      </c>
    </row>
    <row r="94" spans="2:25" x14ac:dyDescent="0.25">
      <c r="B94" s="155">
        <f>+NAC!A95</f>
        <v>45444</v>
      </c>
      <c r="C94" s="34">
        <f>+GBA_d!$E122/GBA_d!$N122*100</f>
        <v>102.64473637143385</v>
      </c>
      <c r="D94" s="34">
        <f>+PAM_d!$E122/PAM_d!$N122*100</f>
        <v>101.10273837527237</v>
      </c>
      <c r="E94" s="34">
        <f>+NOA_d!$E122/NOA_d!$N122*100</f>
        <v>102.00491893781816</v>
      </c>
      <c r="F94" s="34">
        <f>NEA_d!$E122/NEA_d!$N122*100</f>
        <v>100.4532591246283</v>
      </c>
      <c r="G94" s="34">
        <f>+CUY_d!$E122/CUY_d!$N122*100</f>
        <v>101.18316564758662</v>
      </c>
      <c r="H94" s="34">
        <f>+PAT_d!$E122/PAT_d!$N122*100</f>
        <v>100.29226203780479</v>
      </c>
      <c r="I94" s="19">
        <f t="shared" si="32"/>
        <v>101.60142190750585</v>
      </c>
      <c r="K94" s="24">
        <f t="shared" si="33"/>
        <v>-6.9960096513301817E-3</v>
      </c>
      <c r="L94" s="24">
        <f t="shared" si="34"/>
        <v>-2.0301751387500344E-3</v>
      </c>
      <c r="M94" s="24">
        <f t="shared" si="35"/>
        <v>-6.5332985541216582E-3</v>
      </c>
      <c r="N94" s="24">
        <f t="shared" si="36"/>
        <v>1.6753682258021652E-3</v>
      </c>
      <c r="O94" s="24">
        <f t="shared" si="37"/>
        <v>3.6098513840143731E-4</v>
      </c>
      <c r="P94" s="24">
        <f t="shared" si="38"/>
        <v>1.0046878816512006E-3</v>
      </c>
      <c r="Q94" s="24">
        <f t="shared" si="39"/>
        <v>-3.5065434250004524E-3</v>
      </c>
      <c r="S94" s="24">
        <f t="shared" si="40"/>
        <v>7.3195063048139275E-3</v>
      </c>
      <c r="T94" s="24">
        <f t="shared" si="41"/>
        <v>2.0182845205405364E-3</v>
      </c>
      <c r="U94" s="24">
        <f t="shared" si="42"/>
        <v>-9.8367753307624373E-3</v>
      </c>
      <c r="V94" s="24">
        <f t="shared" si="43"/>
        <v>-9.9494222804540344E-3</v>
      </c>
      <c r="W94" s="24">
        <f t="shared" si="44"/>
        <v>-6.4212027510366365E-3</v>
      </c>
      <c r="X94" s="24">
        <f t="shared" si="45"/>
        <v>6.2469043449240313E-3</v>
      </c>
      <c r="Y94" s="24">
        <f t="shared" si="46"/>
        <v>-5.005385758761749E-4</v>
      </c>
    </row>
    <row r="95" spans="2:25" x14ac:dyDescent="0.25">
      <c r="B95" s="155">
        <f>+NAC!A96</f>
        <v>45474</v>
      </c>
      <c r="C95" s="34">
        <f>+GBA_d!$E123/GBA_d!$N123*100</f>
        <v>102.27581625124238</v>
      </c>
      <c r="D95" s="34">
        <f>+PAM_d!$E123/PAM_d!$N123*100</f>
        <v>100.6814024603097</v>
      </c>
      <c r="E95" s="34">
        <f>+NOA_d!$E123/NOA_d!$N123*100</f>
        <v>101.18818701094065</v>
      </c>
      <c r="F95" s="34">
        <f>NEA_d!$E123/NEA_d!$N123*100</f>
        <v>100.32472209012906</v>
      </c>
      <c r="G95" s="34">
        <f>+CUY_d!$E123/CUY_d!$N123*100</f>
        <v>100.31073269651706</v>
      </c>
      <c r="H95" s="34">
        <f>+PAT_d!$E123/PAT_d!$N123*100</f>
        <v>100.22080547301972</v>
      </c>
      <c r="I95" s="19">
        <f t="shared" ref="I95:I107" si="47">+SUMPRODUCT($C$2:$H$2,C95:H95)</f>
        <v>101.15210036484494</v>
      </c>
      <c r="K95" s="24">
        <f t="shared" ref="K95:K107" si="48">+C95/C94-1</f>
        <v>-3.5941455278962753E-3</v>
      </c>
      <c r="L95" s="24">
        <f t="shared" ref="L95:L107" si="49">+D95/D94-1</f>
        <v>-4.1674035909765594E-3</v>
      </c>
      <c r="M95" s="24">
        <f t="shared" ref="M95:M107" si="50">+E95/E94-1</f>
        <v>-8.0067896272275618E-3</v>
      </c>
      <c r="N95" s="24">
        <f t="shared" ref="N95:N107" si="51">+F95/F94-1</f>
        <v>-1.2795705746070363E-3</v>
      </c>
      <c r="O95" s="24">
        <f t="shared" ref="O95:O107" si="52">+G95/G94-1</f>
        <v>-8.6223132621504606E-3</v>
      </c>
      <c r="P95" s="24">
        <f t="shared" ref="P95:P107" si="53">+H95/H94-1</f>
        <v>-7.1248332955264893E-4</v>
      </c>
      <c r="Q95" s="24">
        <f t="shared" ref="Q95:Q107" si="54">+I95/I94-1</f>
        <v>-4.4223942364699509E-3</v>
      </c>
      <c r="S95" s="24">
        <f t="shared" ref="S95:S107" si="55">+C95/C83-1</f>
        <v>7.7540703778231634E-3</v>
      </c>
      <c r="T95" s="24">
        <f t="shared" ref="T95:T107" si="56">+D95/D83-1</f>
        <v>3.0233622736268728E-3</v>
      </c>
      <c r="U95" s="24">
        <f t="shared" ref="U95:U107" si="57">+E95/E83-1</f>
        <v>-1.2419150717608241E-2</v>
      </c>
      <c r="V95" s="24">
        <f t="shared" ref="V95:V107" si="58">+F95/F83-1</f>
        <v>-8.884819664667698E-3</v>
      </c>
      <c r="W95" s="24">
        <f t="shared" ref="W95:W107" si="59">+G95/G83-1</f>
        <v>-1.0761671643090942E-2</v>
      </c>
      <c r="X95" s="24">
        <f t="shared" ref="X95:X107" si="60">+H95/H83-1</f>
        <v>9.6540482293825391E-3</v>
      </c>
      <c r="Y95" s="24">
        <f t="shared" ref="Y95:Y107" si="61">+I95/I83-1</f>
        <v>-5.5641234188463784E-4</v>
      </c>
    </row>
    <row r="96" spans="2:25" x14ac:dyDescent="0.25">
      <c r="B96" s="155">
        <f>+NAC!A97</f>
        <v>45505</v>
      </c>
      <c r="C96" s="34">
        <f>+GBA_d!$E124/GBA_d!$N124*100</f>
        <v>101.77588134035085</v>
      </c>
      <c r="D96" s="34">
        <f>+PAM_d!$E124/PAM_d!$N124*100</f>
        <v>100.55750313528</v>
      </c>
      <c r="E96" s="34">
        <f>+NOA_d!$E124/NOA_d!$N124*100</f>
        <v>101.12841930979721</v>
      </c>
      <c r="F96" s="34">
        <f>NEA_d!$E124/NEA_d!$N124*100</f>
        <v>100.60223143123248</v>
      </c>
      <c r="G96" s="34">
        <f>+CUY_d!$E124/CUY_d!$N124*100</f>
        <v>100.52723434701318</v>
      </c>
      <c r="H96" s="34">
        <f>+PAT_d!$E124/PAT_d!$N124*100</f>
        <v>100.30930437758275</v>
      </c>
      <c r="I96" s="19">
        <f t="shared" si="47"/>
        <v>101.01362833455403</v>
      </c>
      <c r="K96" s="24">
        <f t="shared" si="48"/>
        <v>-4.8881048249317383E-3</v>
      </c>
      <c r="L96" s="24">
        <f t="shared" si="49"/>
        <v>-1.2306078580752722E-3</v>
      </c>
      <c r="M96" s="24">
        <f t="shared" si="50"/>
        <v>-5.906588793510581E-4</v>
      </c>
      <c r="N96" s="24">
        <f t="shared" si="51"/>
        <v>2.7661112368106977E-3</v>
      </c>
      <c r="O96" s="24">
        <f t="shared" si="52"/>
        <v>2.1583099303155162E-3</v>
      </c>
      <c r="P96" s="24">
        <f t="shared" si="53"/>
        <v>8.8303924664479005E-4</v>
      </c>
      <c r="Q96" s="24">
        <f t="shared" si="54"/>
        <v>-1.3689486406259777E-3</v>
      </c>
      <c r="S96" s="24">
        <f t="shared" si="55"/>
        <v>-5.136001938691459E-4</v>
      </c>
      <c r="T96" s="24">
        <f t="shared" si="56"/>
        <v>-4.5631794328091502E-3</v>
      </c>
      <c r="U96" s="24">
        <f t="shared" si="57"/>
        <v>-2.5885481179151348E-2</v>
      </c>
      <c r="V96" s="24">
        <f t="shared" si="58"/>
        <v>-1.739810350566251E-2</v>
      </c>
      <c r="W96" s="24">
        <f t="shared" si="59"/>
        <v>-1.6336499214808509E-2</v>
      </c>
      <c r="X96" s="24">
        <f t="shared" si="60"/>
        <v>1.2419895997643371E-2</v>
      </c>
      <c r="Y96" s="24">
        <f t="shared" si="61"/>
        <v>-9.0064680578264555E-3</v>
      </c>
    </row>
    <row r="97" spans="2:25" x14ac:dyDescent="0.25">
      <c r="B97" s="155">
        <f>+NAC!A98</f>
        <v>45536</v>
      </c>
      <c r="C97" s="34">
        <f>+GBA_d!$E125/GBA_d!$N125*100</f>
        <v>101.5573577597354</v>
      </c>
      <c r="D97" s="34">
        <f>+PAM_d!$E125/PAM_d!$N125*100</f>
        <v>100.46137718657036</v>
      </c>
      <c r="E97" s="34">
        <f>+NOA_d!$E125/NOA_d!$N125*100</f>
        <v>100.70824163555724</v>
      </c>
      <c r="F97" s="34">
        <f>NEA_d!$E125/NEA_d!$N125*100</f>
        <v>100.50607620924265</v>
      </c>
      <c r="G97" s="34">
        <f>+CUY_d!$E125/CUY_d!$N125*100</f>
        <v>100.41141794342967</v>
      </c>
      <c r="H97" s="34">
        <f>+PAT_d!$E125/PAT_d!$N125*100</f>
        <v>100.2152757862802</v>
      </c>
      <c r="I97" s="19">
        <f t="shared" si="47"/>
        <v>100.82603921445057</v>
      </c>
      <c r="K97" s="24">
        <f t="shared" si="48"/>
        <v>-2.1471057556817774E-3</v>
      </c>
      <c r="L97" s="24">
        <f t="shared" si="49"/>
        <v>-9.5593014655825925E-4</v>
      </c>
      <c r="M97" s="24">
        <f t="shared" si="50"/>
        <v>-4.1548921372219771E-3</v>
      </c>
      <c r="N97" s="24">
        <f t="shared" si="51"/>
        <v>-9.5579611527363273E-4</v>
      </c>
      <c r="O97" s="24">
        <f t="shared" si="52"/>
        <v>-1.1520898225819698E-3</v>
      </c>
      <c r="P97" s="24">
        <f t="shared" si="53"/>
        <v>-9.3738653543651296E-4</v>
      </c>
      <c r="Q97" s="24">
        <f t="shared" si="54"/>
        <v>-1.8570674392782704E-3</v>
      </c>
      <c r="S97" s="24">
        <f t="shared" si="55"/>
        <v>-7.6051190942355573E-3</v>
      </c>
      <c r="T97" s="24">
        <f t="shared" si="56"/>
        <v>-1.2137769813518107E-2</v>
      </c>
      <c r="U97" s="24">
        <f t="shared" si="57"/>
        <v>-3.4656358272975973E-2</v>
      </c>
      <c r="V97" s="24">
        <f t="shared" si="58"/>
        <v>-2.3683738542565225E-2</v>
      </c>
      <c r="W97" s="24">
        <f t="shared" si="59"/>
        <v>-2.8001202503178946E-2</v>
      </c>
      <c r="X97" s="24">
        <f t="shared" si="60"/>
        <v>1.7392609238697787E-3</v>
      </c>
      <c r="Y97" s="24">
        <f t="shared" si="61"/>
        <v>-1.6847812892229697E-2</v>
      </c>
    </row>
    <row r="98" spans="2:25" x14ac:dyDescent="0.25">
      <c r="B98" s="155">
        <f>+NAC!A99</f>
        <v>45566</v>
      </c>
      <c r="C98" s="34">
        <f>+GBA_d!$E126/GBA_d!$N126*100</f>
        <v>101.07704055464015</v>
      </c>
      <c r="D98" s="34">
        <f>+PAM_d!$E126/PAM_d!$N126*100</f>
        <v>100.23834128407508</v>
      </c>
      <c r="E98" s="34">
        <f>+NOA_d!$E126/NOA_d!$N126*100</f>
        <v>100.02341835892503</v>
      </c>
      <c r="F98" s="34">
        <f>NEA_d!$E126/NEA_d!$N126*100</f>
        <v>100.17029689416795</v>
      </c>
      <c r="G98" s="34">
        <f>+CUY_d!$E126/CUY_d!$N126*100</f>
        <v>99.648193770949149</v>
      </c>
      <c r="H98" s="34">
        <f>+PAT_d!$E126/PAT_d!$N126*100</f>
        <v>99.969544760463307</v>
      </c>
      <c r="I98" s="19">
        <f t="shared" si="47"/>
        <v>100.39465043567687</v>
      </c>
      <c r="K98" s="24">
        <f t="shared" si="48"/>
        <v>-4.7295165578409293E-3</v>
      </c>
      <c r="L98" s="24">
        <f t="shared" si="49"/>
        <v>-2.2201159165982087E-3</v>
      </c>
      <c r="M98" s="24">
        <f t="shared" si="50"/>
        <v>-6.8000718263997451E-3</v>
      </c>
      <c r="N98" s="24">
        <f t="shared" si="51"/>
        <v>-3.3408857229253464E-3</v>
      </c>
      <c r="O98" s="24">
        <f t="shared" si="52"/>
        <v>-7.6009699704719935E-3</v>
      </c>
      <c r="P98" s="24">
        <f t="shared" si="53"/>
        <v>-2.4520316278023868E-3</v>
      </c>
      <c r="Q98" s="24">
        <f t="shared" si="54"/>
        <v>-4.2785453255400618E-3</v>
      </c>
      <c r="S98" s="24">
        <f t="shared" si="55"/>
        <v>-1.5009073867016109E-2</v>
      </c>
      <c r="T98" s="24">
        <f t="shared" si="56"/>
        <v>-1.2474921141293893E-2</v>
      </c>
      <c r="U98" s="24">
        <f t="shared" si="57"/>
        <v>-3.8867749468966539E-2</v>
      </c>
      <c r="V98" s="24">
        <f t="shared" si="58"/>
        <v>-1.9815637059092284E-2</v>
      </c>
      <c r="W98" s="24">
        <f t="shared" si="59"/>
        <v>-3.6987005733624789E-2</v>
      </c>
      <c r="X98" s="24">
        <f t="shared" si="60"/>
        <v>-2.9810068535862655E-5</v>
      </c>
      <c r="Y98" s="24">
        <f t="shared" si="61"/>
        <v>-2.0020482808140727E-2</v>
      </c>
    </row>
    <row r="99" spans="2:25" x14ac:dyDescent="0.25">
      <c r="B99" s="155">
        <f>+NAC!A100</f>
        <v>45597</v>
      </c>
      <c r="C99" s="34">
        <f>+GBA_d!$E127/GBA_d!$N127*100</f>
        <v>100.55137945717605</v>
      </c>
      <c r="D99" s="34">
        <f>+PAM_d!$E127/PAM_d!$N127*100</f>
        <v>99.8051703278894</v>
      </c>
      <c r="E99" s="34">
        <f>+NOA_d!$E127/NOA_d!$N127*100</f>
        <v>99.203787952303131</v>
      </c>
      <c r="F99" s="34">
        <f>NEA_d!$E127/NEA_d!$N127*100</f>
        <v>99.480449708302928</v>
      </c>
      <c r="G99" s="34">
        <f>+CUY_d!$E127/CUY_d!$N127*100</f>
        <v>98.95634145927572</v>
      </c>
      <c r="H99" s="34">
        <f>+PAT_d!$E127/PAT_d!$N127*100</f>
        <v>100.00171644230606</v>
      </c>
      <c r="I99" s="19">
        <f t="shared" si="47"/>
        <v>99.831519500791686</v>
      </c>
      <c r="K99" s="24">
        <f t="shared" si="48"/>
        <v>-5.2005984205674149E-3</v>
      </c>
      <c r="L99" s="24">
        <f t="shared" si="49"/>
        <v>-4.3214098581108029E-3</v>
      </c>
      <c r="M99" s="24">
        <f t="shared" si="50"/>
        <v>-8.1943850757102421E-3</v>
      </c>
      <c r="N99" s="24">
        <f t="shared" si="51"/>
        <v>-6.8867439475981396E-3</v>
      </c>
      <c r="O99" s="24">
        <f t="shared" si="52"/>
        <v>-6.9429488432446451E-3</v>
      </c>
      <c r="P99" s="24">
        <f t="shared" si="53"/>
        <v>3.2181482790427651E-4</v>
      </c>
      <c r="Q99" s="24">
        <f t="shared" si="54"/>
        <v>-5.6091727242576495E-3</v>
      </c>
      <c r="S99" s="24">
        <f t="shared" si="55"/>
        <v>-2.6400399991114876E-2</v>
      </c>
      <c r="T99" s="24">
        <f t="shared" si="56"/>
        <v>-2.2461836294781601E-2</v>
      </c>
      <c r="U99" s="24">
        <f t="shared" si="57"/>
        <v>-5.1207774281953666E-2</v>
      </c>
      <c r="V99" s="24">
        <f t="shared" si="58"/>
        <v>-3.3414683788766886E-2</v>
      </c>
      <c r="W99" s="24">
        <f t="shared" si="59"/>
        <v>-5.0939334939311354E-2</v>
      </c>
      <c r="X99" s="24">
        <f t="shared" si="60"/>
        <v>-1.6547416828038841E-3</v>
      </c>
      <c r="Y99" s="24">
        <f t="shared" si="61"/>
        <v>-3.1337890568946092E-2</v>
      </c>
    </row>
    <row r="100" spans="2:25" x14ac:dyDescent="0.25">
      <c r="B100" s="155">
        <f>+NAC!A101</f>
        <v>45627</v>
      </c>
      <c r="C100" s="34">
        <f>+GBA_d!$E128/GBA_d!$N128*100</f>
        <v>100.41040104498593</v>
      </c>
      <c r="D100" s="34">
        <f>+PAM_d!$E128/PAM_d!$N128*100</f>
        <v>99.768743231338135</v>
      </c>
      <c r="E100" s="34">
        <f>+NOA_d!$E128/NOA_d!$N128*100</f>
        <v>99.186399878852853</v>
      </c>
      <c r="F100" s="34">
        <f>NEA_d!$E128/NEA_d!$N128*100</f>
        <v>98.978039255149014</v>
      </c>
      <c r="G100" s="34">
        <f>+CUY_d!$E128/CUY_d!$N128*100</f>
        <v>98.883153157129456</v>
      </c>
      <c r="H100" s="34">
        <f>+PAT_d!$E128/PAT_d!$N128*100</f>
        <v>99.925501860563145</v>
      </c>
      <c r="I100" s="19">
        <f t="shared" si="47"/>
        <v>99.697110889911016</v>
      </c>
      <c r="K100" s="24">
        <f t="shared" si="48"/>
        <v>-1.4020534869952916E-3</v>
      </c>
      <c r="L100" s="24">
        <f t="shared" si="49"/>
        <v>-3.6498205886115187E-4</v>
      </c>
      <c r="M100" s="24">
        <f t="shared" si="50"/>
        <v>-1.7527630556446461E-4</v>
      </c>
      <c r="N100" s="24">
        <f t="shared" si="51"/>
        <v>-5.0503436064782692E-3</v>
      </c>
      <c r="O100" s="24">
        <f t="shared" si="52"/>
        <v>-7.396019402797771E-4</v>
      </c>
      <c r="P100" s="24">
        <f t="shared" si="53"/>
        <v>-7.621327358604546E-4</v>
      </c>
      <c r="Q100" s="24">
        <f t="shared" si="54"/>
        <v>-1.3463544535110561E-3</v>
      </c>
      <c r="S100" s="24">
        <f t="shared" si="55"/>
        <v>-3.1917450726144381E-2</v>
      </c>
      <c r="T100" s="24">
        <f t="shared" si="56"/>
        <v>-2.4264206545562828E-2</v>
      </c>
      <c r="U100" s="24">
        <f t="shared" si="57"/>
        <v>-5.6188682332531048E-2</v>
      </c>
      <c r="V100" s="24">
        <f t="shared" si="58"/>
        <v>-4.0075280643147249E-2</v>
      </c>
      <c r="W100" s="24">
        <f t="shared" si="59"/>
        <v>-4.9390658830746781E-2</v>
      </c>
      <c r="X100" s="24">
        <f t="shared" si="60"/>
        <v>-9.2176449554914885E-4</v>
      </c>
      <c r="Y100" s="24">
        <f t="shared" si="61"/>
        <v>-3.5159289514119507E-2</v>
      </c>
    </row>
    <row r="101" spans="2:25" x14ac:dyDescent="0.25">
      <c r="B101" s="155">
        <f>+NAC!A102</f>
        <v>45658</v>
      </c>
      <c r="C101" s="34">
        <f>+GBA_d!$E129/GBA_d!$N129*100</f>
        <v>100.07560992557099</v>
      </c>
      <c r="D101" s="34">
        <f>+PAM_d!$E129/PAM_d!$N129*100</f>
        <v>99.642972414164461</v>
      </c>
      <c r="E101" s="34">
        <f>+NOA_d!$E129/NOA_d!$N129*100</f>
        <v>98.909485962981606</v>
      </c>
      <c r="F101" s="34">
        <f>NEA_d!$E129/NEA_d!$N129*100</f>
        <v>98.612589484855576</v>
      </c>
      <c r="G101" s="34">
        <f>+CUY_d!$E129/CUY_d!$N129*100</f>
        <v>98.533650715654176</v>
      </c>
      <c r="H101" s="34">
        <f>+PAT_d!$E129/PAT_d!$N129*100</f>
        <v>99.769458482035816</v>
      </c>
      <c r="I101" s="19">
        <f t="shared" si="47"/>
        <v>99.432899296952172</v>
      </c>
      <c r="K101" s="24">
        <f t="shared" si="48"/>
        <v>-3.3342274896895896E-3</v>
      </c>
      <c r="L101" s="24">
        <f t="shared" si="49"/>
        <v>-1.2606234487894108E-3</v>
      </c>
      <c r="M101" s="24">
        <f t="shared" si="50"/>
        <v>-2.7918536836650798E-3</v>
      </c>
      <c r="N101" s="24">
        <f t="shared" si="51"/>
        <v>-3.6922308528598569E-3</v>
      </c>
      <c r="O101" s="24">
        <f t="shared" si="52"/>
        <v>-3.534499359257981E-3</v>
      </c>
      <c r="P101" s="24">
        <f t="shared" si="53"/>
        <v>-1.5615971460926081E-3</v>
      </c>
      <c r="Q101" s="24">
        <f t="shared" si="54"/>
        <v>-2.6501429239067509E-3</v>
      </c>
      <c r="S101" s="24">
        <f t="shared" si="55"/>
        <v>-2.9351973997486347E-2</v>
      </c>
      <c r="T101" s="24">
        <f t="shared" si="56"/>
        <v>-1.9701428496492257E-2</v>
      </c>
      <c r="U101" s="24">
        <f t="shared" si="57"/>
        <v>-5.2412549287025545E-2</v>
      </c>
      <c r="V101" s="24">
        <f t="shared" si="58"/>
        <v>-3.8878984876965728E-2</v>
      </c>
      <c r="W101" s="24">
        <f t="shared" si="59"/>
        <v>-3.6657199982661814E-2</v>
      </c>
      <c r="X101" s="24">
        <f t="shared" si="60"/>
        <v>-5.5468207814487469E-3</v>
      </c>
      <c r="Y101" s="24">
        <f t="shared" si="61"/>
        <v>-3.1513009106791001E-2</v>
      </c>
    </row>
    <row r="102" spans="2:25" x14ac:dyDescent="0.25">
      <c r="B102" s="155">
        <f>+NAC!A103</f>
        <v>45689</v>
      </c>
      <c r="C102" s="34">
        <f>+GBA_d!$E130/GBA_d!$N130*100</f>
        <v>100.37236749924676</v>
      </c>
      <c r="D102" s="34">
        <f>+PAM_d!$E130/PAM_d!$N130*100</f>
        <v>99.856342361650135</v>
      </c>
      <c r="E102" s="34">
        <f>+NOA_d!$E130/NOA_d!$N130*100</f>
        <v>99.279000969504565</v>
      </c>
      <c r="F102" s="34">
        <f>NEA_d!$E130/NEA_d!$N130*100</f>
        <v>99.073570028526277</v>
      </c>
      <c r="G102" s="34">
        <f>+CUY_d!$E130/CUY_d!$N130*100</f>
        <v>98.945336747130767</v>
      </c>
      <c r="H102" s="34">
        <f>+PAT_d!$E130/PAT_d!$N130*100</f>
        <v>100.19393641568588</v>
      </c>
      <c r="I102" s="19">
        <f t="shared" si="47"/>
        <v>99.75325643029305</v>
      </c>
      <c r="K102" s="24">
        <f t="shared" si="48"/>
        <v>2.9653336501920258E-3</v>
      </c>
      <c r="L102" s="24">
        <f t="shared" si="49"/>
        <v>2.1413446660223379E-3</v>
      </c>
      <c r="M102" s="24">
        <f t="shared" si="50"/>
        <v>3.7358904752700095E-3</v>
      </c>
      <c r="N102" s="24">
        <f t="shared" si="51"/>
        <v>4.674662191499257E-3</v>
      </c>
      <c r="O102" s="24">
        <f t="shared" si="52"/>
        <v>4.1781262389701812E-3</v>
      </c>
      <c r="P102" s="24">
        <f t="shared" si="53"/>
        <v>4.2545879280933008E-3</v>
      </c>
      <c r="Q102" s="24">
        <f t="shared" si="54"/>
        <v>3.2218424244490063E-3</v>
      </c>
      <c r="S102" s="24">
        <f t="shared" si="55"/>
        <v>-2.3747757145407222E-2</v>
      </c>
      <c r="T102" s="24">
        <f t="shared" si="56"/>
        <v>-1.541089782335181E-2</v>
      </c>
      <c r="U102" s="24">
        <f t="shared" si="57"/>
        <v>-3.6715016815568768E-2</v>
      </c>
      <c r="V102" s="24">
        <f t="shared" si="58"/>
        <v>-2.7955782719474076E-2</v>
      </c>
      <c r="W102" s="24">
        <f t="shared" si="59"/>
        <v>-2.7013108172944666E-2</v>
      </c>
      <c r="X102" s="24">
        <f t="shared" si="60"/>
        <v>1.6715139182665872E-4</v>
      </c>
      <c r="Y102" s="24">
        <f t="shared" si="61"/>
        <v>-2.353018417420405E-2</v>
      </c>
    </row>
    <row r="103" spans="2:25" x14ac:dyDescent="0.25">
      <c r="B103" s="155">
        <f>+NAC!A104</f>
        <v>45717</v>
      </c>
      <c r="C103" s="34">
        <f>+GBA_d!$E131/GBA_d!$N131*100</f>
        <v>101.26752733584968</v>
      </c>
      <c r="D103" s="34">
        <f>+PAM_d!$E131/PAM_d!$N131*100</f>
        <v>100.67765853900106</v>
      </c>
      <c r="E103" s="34">
        <f>+NOA_d!$E131/NOA_d!$N131*100</f>
        <v>100.02433890693155</v>
      </c>
      <c r="F103" s="34">
        <f>NEA_d!$E131/NEA_d!$N131*100</f>
        <v>100.10497711100332</v>
      </c>
      <c r="G103" s="34">
        <f>+CUY_d!$E131/CUY_d!$N131*100</f>
        <v>99.83577233550659</v>
      </c>
      <c r="H103" s="34">
        <f>+PAT_d!$E131/PAT_d!$N131*100</f>
        <v>100.04482347575716</v>
      </c>
      <c r="I103" s="19">
        <f t="shared" si="47"/>
        <v>100.58550428490632</v>
      </c>
      <c r="K103" s="24">
        <f t="shared" si="48"/>
        <v>8.9183891832542717E-3</v>
      </c>
      <c r="L103" s="24">
        <f t="shared" si="49"/>
        <v>8.2249775820584237E-3</v>
      </c>
      <c r="M103" s="24">
        <f t="shared" si="50"/>
        <v>7.5075084373172896E-3</v>
      </c>
      <c r="N103" s="24">
        <f t="shared" si="51"/>
        <v>1.0410516974204809E-2</v>
      </c>
      <c r="O103" s="24">
        <f t="shared" si="52"/>
        <v>8.9992678548505012E-3</v>
      </c>
      <c r="P103" s="24">
        <f t="shared" si="53"/>
        <v>-1.4882431538579821E-3</v>
      </c>
      <c r="Q103" s="24">
        <f t="shared" si="54"/>
        <v>8.343064521355581E-3</v>
      </c>
      <c r="S103" s="24">
        <f t="shared" si="55"/>
        <v>-1.7999418127903177E-2</v>
      </c>
      <c r="T103" s="24">
        <f t="shared" si="56"/>
        <v>-5.98640351427282E-3</v>
      </c>
      <c r="U103" s="24">
        <f t="shared" si="57"/>
        <v>-2.617031035261963E-2</v>
      </c>
      <c r="V103" s="24">
        <f t="shared" si="58"/>
        <v>-2.8542969265059615E-3</v>
      </c>
      <c r="W103" s="24">
        <f t="shared" si="59"/>
        <v>-1.8764839909474196E-2</v>
      </c>
      <c r="X103" s="24">
        <f t="shared" si="60"/>
        <v>-2.1562247814039814E-3</v>
      </c>
      <c r="Y103" s="24">
        <f t="shared" si="61"/>
        <v>-1.3328292713365553E-2</v>
      </c>
    </row>
    <row r="104" spans="2:25" x14ac:dyDescent="0.25">
      <c r="B104" s="155">
        <f>+NAC!A105</f>
        <v>45748</v>
      </c>
      <c r="C104" s="34">
        <f>+GBA_d!$E132/GBA_d!$N132*100</f>
        <v>101.31305466510889</v>
      </c>
      <c r="D104" s="34">
        <f>+PAM_d!$E132/PAM_d!$N132*100</f>
        <v>100.78605127132383</v>
      </c>
      <c r="E104" s="34">
        <f>+NOA_d!$E132/NOA_d!$N132*100</f>
        <v>100.39879084126864</v>
      </c>
      <c r="F104" s="34">
        <f>NEA_d!$E132/NEA_d!$N132*100</f>
        <v>100.22999639597725</v>
      </c>
      <c r="G104" s="34">
        <f>+CUY_d!$E132/CUY_d!$N132*100</f>
        <v>100.12220993268926</v>
      </c>
      <c r="H104" s="34">
        <f>+PAT_d!$E132/PAT_d!$N132*100</f>
        <v>100.22779618328353</v>
      </c>
      <c r="I104" s="19">
        <f t="shared" si="47"/>
        <v>100.73628177999632</v>
      </c>
      <c r="K104" s="24">
        <f t="shared" si="48"/>
        <v>4.4957480899299185E-4</v>
      </c>
      <c r="L104" s="24">
        <f t="shared" si="49"/>
        <v>1.0766314383521269E-3</v>
      </c>
      <c r="M104" s="24">
        <f t="shared" si="50"/>
        <v>3.7436081900577012E-3</v>
      </c>
      <c r="N104" s="24">
        <f t="shared" si="51"/>
        <v>1.2488818096956233E-3</v>
      </c>
      <c r="O104" s="24">
        <f t="shared" si="52"/>
        <v>2.8690878077255455E-3</v>
      </c>
      <c r="P104" s="24">
        <f t="shared" si="53"/>
        <v>1.8289072954456032E-3</v>
      </c>
      <c r="Q104" s="24">
        <f t="shared" si="54"/>
        <v>1.4989982519044709E-3</v>
      </c>
      <c r="S104" s="24">
        <f t="shared" si="55"/>
        <v>-1.5455333302541896E-2</v>
      </c>
      <c r="T104" s="24">
        <f t="shared" si="56"/>
        <v>-1.1903645627129311E-3</v>
      </c>
      <c r="U104" s="24">
        <f t="shared" si="57"/>
        <v>-2.0548328370179836E-2</v>
      </c>
      <c r="V104" s="24">
        <f t="shared" si="58"/>
        <v>-1.5346952412467196E-3</v>
      </c>
      <c r="W104" s="24">
        <f t="shared" si="59"/>
        <v>-1.328124535505304E-2</v>
      </c>
      <c r="X104" s="24">
        <f t="shared" si="60"/>
        <v>-1.1069123924583035E-3</v>
      </c>
      <c r="Y104" s="24">
        <f t="shared" si="61"/>
        <v>-9.6418616537907731E-3</v>
      </c>
    </row>
    <row r="105" spans="2:25" x14ac:dyDescent="0.25">
      <c r="B105" s="155">
        <f>+NAC!A106</f>
        <v>45778</v>
      </c>
      <c r="C105" s="34">
        <f>+GBA_d!$E133/GBA_d!$N133*100</f>
        <v>100.87399698996839</v>
      </c>
      <c r="D105" s="34">
        <f>+PAM_d!$E133/PAM_d!$N133*100</f>
        <v>100.39424831580617</v>
      </c>
      <c r="E105" s="34">
        <f>+NOA_d!$E133/NOA_d!$N133*100</f>
        <v>100.31440702682058</v>
      </c>
      <c r="F105" s="34">
        <f>NEA_d!$E133/NEA_d!$N133*100</f>
        <v>100.08126007696117</v>
      </c>
      <c r="G105" s="34">
        <f>+CUY_d!$E133/CUY_d!$N133*100</f>
        <v>99.68328402874765</v>
      </c>
      <c r="H105" s="34">
        <f>+PAT_d!$E133/PAT_d!$N133*100</f>
        <v>100.14052983923546</v>
      </c>
      <c r="I105" s="19">
        <f t="shared" si="47"/>
        <v>100.42220785589322</v>
      </c>
      <c r="K105" s="24">
        <f t="shared" si="48"/>
        <v>-4.3336732525912636E-3</v>
      </c>
      <c r="L105" s="24">
        <f t="shared" si="49"/>
        <v>-3.8874720318479161E-3</v>
      </c>
      <c r="M105" s="24">
        <f t="shared" si="50"/>
        <v>-8.4048636184741454E-4</v>
      </c>
      <c r="N105" s="24">
        <f t="shared" si="51"/>
        <v>-1.4839501582786241E-3</v>
      </c>
      <c r="O105" s="24">
        <f t="shared" si="52"/>
        <v>-4.3839014763726869E-3</v>
      </c>
      <c r="P105" s="24">
        <f t="shared" si="53"/>
        <v>-8.7068006452517555E-4</v>
      </c>
      <c r="Q105" s="24">
        <f t="shared" si="54"/>
        <v>-3.1177835686750921E-3</v>
      </c>
      <c r="S105" s="24">
        <f t="shared" si="55"/>
        <v>-2.4126466933619861E-2</v>
      </c>
      <c r="T105" s="24">
        <f t="shared" si="56"/>
        <v>-9.0235732595506102E-3</v>
      </c>
      <c r="U105" s="24">
        <f t="shared" si="57"/>
        <v>-2.2997870159708E-2</v>
      </c>
      <c r="V105" s="24">
        <f t="shared" si="58"/>
        <v>-2.0340413672635949E-3</v>
      </c>
      <c r="W105" s="24">
        <f t="shared" si="59"/>
        <v>-1.4467796351185336E-2</v>
      </c>
      <c r="X105" s="24">
        <f t="shared" si="60"/>
        <v>-5.0973246329266697E-4</v>
      </c>
      <c r="Y105" s="24">
        <f t="shared" si="61"/>
        <v>-1.507212060169616E-2</v>
      </c>
    </row>
    <row r="106" spans="2:25" x14ac:dyDescent="0.25">
      <c r="B106" s="155">
        <f>+NAC!A107</f>
        <v>45809</v>
      </c>
      <c r="C106" s="34">
        <f>+GBA_d!$E134/GBA_d!$N134*100</f>
        <v>100.47014260274172</v>
      </c>
      <c r="D106" s="34">
        <f>+PAM_d!$E134/PAM_d!$N134*100</f>
        <v>100.09793487852809</v>
      </c>
      <c r="E106" s="34">
        <f>+NOA_d!$E134/NOA_d!$N134*100</f>
        <v>99.862439959229192</v>
      </c>
      <c r="F106" s="34">
        <f>NEA_d!$E134/NEA_d!$N134*100</f>
        <v>99.761130380224699</v>
      </c>
      <c r="G106" s="34">
        <f>+CUY_d!$E134/CUY_d!$N134*100</f>
        <v>99.139968050894609</v>
      </c>
      <c r="H106" s="34">
        <f>+PAT_d!$E134/PAT_d!$N134*100</f>
        <v>99.95183233104018</v>
      </c>
      <c r="I106" s="19">
        <f t="shared" si="47"/>
        <v>100.05075290924079</v>
      </c>
      <c r="K106" s="24">
        <f t="shared" si="48"/>
        <v>-4.0035529400787029E-3</v>
      </c>
      <c r="L106" s="24">
        <f t="shared" si="49"/>
        <v>-2.9514981410685426E-3</v>
      </c>
      <c r="M106" s="24">
        <f t="shared" si="50"/>
        <v>-4.5055050514383188E-3</v>
      </c>
      <c r="N106" s="24">
        <f t="shared" si="51"/>
        <v>-3.1986977031494002E-3</v>
      </c>
      <c r="O106" s="24">
        <f t="shared" si="52"/>
        <v>-5.4504221359356064E-3</v>
      </c>
      <c r="P106" s="24">
        <f t="shared" si="53"/>
        <v>-1.8843270401924794E-3</v>
      </c>
      <c r="Q106" s="24">
        <f t="shared" si="54"/>
        <v>-3.6989322838377747E-3</v>
      </c>
      <c r="S106" s="24">
        <f t="shared" si="55"/>
        <v>-2.1185633531397796E-2</v>
      </c>
      <c r="T106" s="24">
        <f t="shared" si="56"/>
        <v>-9.9384399759248065E-3</v>
      </c>
      <c r="U106" s="24">
        <f t="shared" si="57"/>
        <v>-2.1003682968416593E-2</v>
      </c>
      <c r="V106" s="24">
        <f t="shared" si="58"/>
        <v>-6.8900576291398563E-3</v>
      </c>
      <c r="W106" s="24">
        <f t="shared" si="59"/>
        <v>-2.0193058633966032E-2</v>
      </c>
      <c r="X106" s="24">
        <f t="shared" si="60"/>
        <v>-3.3943765934433268E-3</v>
      </c>
      <c r="Y106" s="24">
        <f t="shared" si="61"/>
        <v>-1.5262276542514663E-2</v>
      </c>
    </row>
    <row r="107" spans="2:25" x14ac:dyDescent="0.25">
      <c r="B107" s="155">
        <f>+NAC!A108</f>
        <v>45839</v>
      </c>
      <c r="C107" s="34">
        <f>+GBA_d!$E135/GBA_d!$N135*100</f>
        <v>100.28242383932529</v>
      </c>
      <c r="D107" s="34">
        <f>+PAM_d!$E135/PAM_d!$N135*100</f>
        <v>99.966047568010154</v>
      </c>
      <c r="E107" s="34">
        <f>+NOA_d!$E135/NOA_d!$N135*100</f>
        <v>99.656569016591661</v>
      </c>
      <c r="F107" s="34">
        <f>NEA_d!$E135/NEA_d!$N135*100</f>
        <v>99.444353498211854</v>
      </c>
      <c r="G107" s="34">
        <f>+CUY_d!$E135/CUY_d!$N135*100</f>
        <v>99.100997519478881</v>
      </c>
      <c r="H107" s="34">
        <f>+PAT_d!$E135/PAT_d!$N135*100</f>
        <v>99.564827244037488</v>
      </c>
      <c r="I107" s="19">
        <f t="shared" si="47"/>
        <v>99.861668758002907</v>
      </c>
      <c r="K107" s="24">
        <f t="shared" si="48"/>
        <v>-1.8684034734445243E-3</v>
      </c>
      <c r="L107" s="24">
        <f t="shared" si="49"/>
        <v>-1.3175827321311173E-3</v>
      </c>
      <c r="M107" s="24">
        <f t="shared" si="50"/>
        <v>-2.061545288915223E-3</v>
      </c>
      <c r="N107" s="24">
        <f t="shared" si="51"/>
        <v>-3.1753537756188388E-3</v>
      </c>
      <c r="O107" s="24">
        <f t="shared" si="52"/>
        <v>-3.9308597916554167E-4</v>
      </c>
      <c r="P107" s="24">
        <f t="shared" si="53"/>
        <v>-3.8719158816511445E-3</v>
      </c>
      <c r="Q107" s="24">
        <f t="shared" si="54"/>
        <v>-1.8898823421089617E-3</v>
      </c>
      <c r="S107" s="24">
        <f t="shared" si="55"/>
        <v>-1.949035935357657E-2</v>
      </c>
      <c r="T107" s="24">
        <f t="shared" si="56"/>
        <v>-7.1051343626401531E-3</v>
      </c>
      <c r="U107" s="24">
        <f t="shared" si="57"/>
        <v>-1.5136332012583575E-2</v>
      </c>
      <c r="V107" s="24">
        <f t="shared" si="58"/>
        <v>-8.7751909357526303E-3</v>
      </c>
      <c r="W107" s="24">
        <f t="shared" si="59"/>
        <v>-1.2059877786937845E-2</v>
      </c>
      <c r="X107" s="24">
        <f t="shared" si="60"/>
        <v>-6.5453298433011398E-3</v>
      </c>
      <c r="Y107" s="24">
        <f t="shared" si="61"/>
        <v>-1.2757338722454437E-2</v>
      </c>
    </row>
    <row r="108" spans="2:25" x14ac:dyDescent="0.25">
      <c r="B108" s="155">
        <f>+NAC!A109</f>
        <v>45870</v>
      </c>
      <c r="C108" s="34">
        <f>+GBA_d!$E136/GBA_d!$N136*100</f>
        <v>100.13682302073654</v>
      </c>
      <c r="D108" s="34">
        <f>+PAM_d!$E136/PAM_d!$N136*100</f>
        <v>99.713055464024066</v>
      </c>
      <c r="E108" s="34">
        <f>+NOA_d!$E136/NOA_d!$N136*100</f>
        <v>99.031734878130209</v>
      </c>
      <c r="F108" s="34">
        <f>NEA_d!$E136/NEA_d!$N136*100</f>
        <v>99.237736579393527</v>
      </c>
      <c r="G108" s="34">
        <f>+CUY_d!$E136/CUY_d!$N136*100</f>
        <v>98.585602321664695</v>
      </c>
      <c r="H108" s="34">
        <f>+PAT_d!$E136/PAT_d!$N136*100</f>
        <v>99.285336170425538</v>
      </c>
      <c r="I108" s="19">
        <f t="shared" ref="I108" si="62">+SUMPRODUCT($C$2:$H$2,C108:H108)</f>
        <v>99.566834263137252</v>
      </c>
      <c r="K108" s="24">
        <f t="shared" ref="K108" si="63">+C108/C107-1</f>
        <v>-1.4519076525516539E-3</v>
      </c>
      <c r="L108" s="24">
        <f t="shared" ref="L108" si="64">+D108/D107-1</f>
        <v>-2.530780301321478E-3</v>
      </c>
      <c r="M108" s="24">
        <f t="shared" ref="M108" si="65">+E108/E107-1</f>
        <v>-6.2698740748080573E-3</v>
      </c>
      <c r="N108" s="24">
        <f t="shared" ref="N108" si="66">+F108/F107-1</f>
        <v>-2.0777139329689609E-3</v>
      </c>
      <c r="O108" s="24">
        <f t="shared" ref="O108" si="67">+G108/G107-1</f>
        <v>-5.200706458205806E-3</v>
      </c>
      <c r="P108" s="24">
        <f t="shared" ref="P108" si="68">+H108/H107-1</f>
        <v>-2.8071265862482653E-3</v>
      </c>
      <c r="Q108" s="24">
        <f t="shared" ref="Q108" si="69">+I108/I107-1</f>
        <v>-2.9524290804726627E-3</v>
      </c>
      <c r="S108" s="24">
        <f t="shared" ref="S108" si="70">+C108/C96-1</f>
        <v>-1.6104584878347539E-2</v>
      </c>
      <c r="T108" s="24">
        <f t="shared" ref="T108" si="71">+D108/D96-1</f>
        <v>-8.397659497570209E-3</v>
      </c>
      <c r="U108" s="24">
        <f t="shared" ref="U108" si="72">+E108/E96-1</f>
        <v>-2.0732890378163726E-2</v>
      </c>
      <c r="V108" s="24">
        <f t="shared" ref="V108" si="73">+F108/F96-1</f>
        <v>-1.3563266265834928E-2</v>
      </c>
      <c r="W108" s="24">
        <f t="shared" ref="W108" si="74">+G108/G96-1</f>
        <v>-1.9314487640693434E-2</v>
      </c>
      <c r="X108" s="24">
        <f t="shared" ref="X108" si="75">+H108/H96-1</f>
        <v>-1.0208107946824252E-2</v>
      </c>
      <c r="Y108" s="24">
        <f t="shared" ref="Y108" si="76">+I108/I96-1</f>
        <v>-1.4322761148872321E-2</v>
      </c>
    </row>
    <row r="109" spans="2:25" x14ac:dyDescent="0.25">
      <c r="B109" s="155">
        <f>+NAC!A110</f>
        <v>45901</v>
      </c>
      <c r="C109" s="34">
        <f>+GBA_d!$E137/GBA_d!$N137*100</f>
        <v>100.18678302432996</v>
      </c>
      <c r="D109" s="34">
        <f>+PAM_d!$E137/PAM_d!$N137*100</f>
        <v>99.604482779619687</v>
      </c>
      <c r="E109" s="34">
        <f>+NOA_d!$E137/NOA_d!$N137*100</f>
        <v>98.757461973589571</v>
      </c>
      <c r="F109" s="34">
        <f>NEA_d!$E137/NEA_d!$N137*100</f>
        <v>99.312305521895183</v>
      </c>
      <c r="G109" s="34">
        <f>+CUY_d!$E137/CUY_d!$N137*100</f>
        <v>98.53904823068946</v>
      </c>
      <c r="H109" s="34">
        <f>+PAT_d!$E137/PAT_d!$N137*100</f>
        <v>99.100427432630255</v>
      </c>
      <c r="I109" s="19">
        <f t="shared" ref="I109" si="77">+SUMPRODUCT($C$2:$H$2,C109:H109)</f>
        <v>99.50629269615699</v>
      </c>
      <c r="K109" s="24">
        <f t="shared" ref="K109" si="78">+C109/C108-1</f>
        <v>4.9891740207352875E-4</v>
      </c>
      <c r="L109" s="24">
        <f t="shared" ref="L109" si="79">+D109/D108-1</f>
        <v>-1.0888512431910247E-3</v>
      </c>
      <c r="M109" s="24">
        <f t="shared" ref="M109" si="80">+E109/E108-1</f>
        <v>-2.7695455893826937E-3</v>
      </c>
      <c r="N109" s="24">
        <f t="shared" ref="N109" si="81">+F109/F108-1</f>
        <v>7.5141720349503061E-4</v>
      </c>
      <c r="O109" s="24">
        <f t="shared" ref="O109" si="82">+G109/G108-1</f>
        <v>-4.722199781600489E-4</v>
      </c>
      <c r="P109" s="24">
        <f t="shared" ref="P109" si="83">+H109/H108-1</f>
        <v>-1.862397257515247E-3</v>
      </c>
      <c r="Q109" s="24">
        <f t="shared" ref="Q109" si="84">+I109/I108-1</f>
        <v>-6.0804953203852374E-4</v>
      </c>
      <c r="S109" s="24">
        <f t="shared" ref="S109" si="85">+C109/C97-1</f>
        <v>-1.3495573000707139E-2</v>
      </c>
      <c r="T109" s="24">
        <f t="shared" ref="T109" si="86">+D109/D97-1</f>
        <v>-8.5295904849015391E-3</v>
      </c>
      <c r="U109" s="24">
        <f t="shared" ref="U109" si="87">+E109/E97-1</f>
        <v>-1.9370605923467066E-2</v>
      </c>
      <c r="V109" s="24">
        <f t="shared" ref="V109" si="88">+F109/F97-1</f>
        <v>-1.1877597179917432E-2</v>
      </c>
      <c r="W109" s="24">
        <f t="shared" ref="W109" si="89">+G109/G97-1</f>
        <v>-1.8646980105340938E-2</v>
      </c>
      <c r="X109" s="24">
        <f t="shared" ref="X109" si="90">+H109/H97-1</f>
        <v>-1.1124535106079803E-2</v>
      </c>
      <c r="Y109" s="24">
        <f t="shared" ref="Y109" si="91">+I109/I97-1</f>
        <v>-1.3089342084405042E-2</v>
      </c>
    </row>
    <row r="110" spans="2:25" x14ac:dyDescent="0.25">
      <c r="B110" s="155">
        <f>+NAC!A111</f>
        <v>45931</v>
      </c>
      <c r="C110" s="34">
        <f>+GBA_d!$E138/GBA_d!$N138*100</f>
        <v>100.27308996143624</v>
      </c>
      <c r="D110" s="34">
        <f>+PAM_d!$E138/PAM_d!$N138*100</f>
        <v>99.531955437298663</v>
      </c>
      <c r="E110" s="34">
        <f>+NOA_d!$E138/NOA_d!$N138*100</f>
        <v>98.82774059510723</v>
      </c>
      <c r="F110" s="34">
        <f>NEA_d!$E138/NEA_d!$N138*100</f>
        <v>99.210460492360014</v>
      </c>
      <c r="G110" s="34">
        <f>+CUY_d!$E138/CUY_d!$N138*100</f>
        <v>98.782084162127362</v>
      </c>
      <c r="H110" s="34">
        <f>+PAT_d!$E138/PAT_d!$N138*100</f>
        <v>98.996389880284383</v>
      </c>
      <c r="I110" s="19">
        <f t="shared" ref="I110" si="92">+SUMPRODUCT($C$2:$H$2,C110:H110)</f>
        <v>99.522209132535238</v>
      </c>
      <c r="K110" s="24">
        <f t="shared" ref="K110" si="93">+C110/C109-1</f>
        <v>8.6146030944345142E-4</v>
      </c>
      <c r="L110" s="24">
        <f t="shared" ref="L110" si="94">+D110/D109-1</f>
        <v>-7.2815339527931844E-4</v>
      </c>
      <c r="M110" s="24">
        <f t="shared" ref="M110" si="95">+E110/E109-1</f>
        <v>7.1162846951700054E-4</v>
      </c>
      <c r="N110" s="24">
        <f t="shared" ref="N110" si="96">+F110/F109-1</f>
        <v>-1.0255026202439232E-3</v>
      </c>
      <c r="O110" s="24">
        <f t="shared" ref="O110" si="97">+G110/G109-1</f>
        <v>2.4663921136007794E-3</v>
      </c>
      <c r="P110" s="24">
        <f t="shared" ref="P110" si="98">+H110/H109-1</f>
        <v>-1.0498194108859993E-3</v>
      </c>
      <c r="Q110" s="24">
        <f t="shared" ref="Q110" si="99">+I110/I109-1</f>
        <v>1.5995406870250584E-4</v>
      </c>
      <c r="S110" s="24">
        <f t="shared" ref="S110" si="100">+C110/C98-1</f>
        <v>-7.9538398511905806E-3</v>
      </c>
      <c r="T110" s="24">
        <f t="shared" ref="T110" si="101">+D110/D98-1</f>
        <v>-7.047062408729543E-3</v>
      </c>
      <c r="U110" s="24">
        <f t="shared" ref="U110" si="102">+E110/E98-1</f>
        <v>-1.1953978212654315E-2</v>
      </c>
      <c r="V110" s="24">
        <f t="shared" ref="V110" si="103">+F110/F98-1</f>
        <v>-9.5820460911882899E-3</v>
      </c>
      <c r="W110" s="24">
        <f t="shared" ref="W110" si="104">+G110/G98-1</f>
        <v>-8.6916739385424213E-3</v>
      </c>
      <c r="X110" s="24">
        <f t="shared" ref="X110" si="105">+H110/H98-1</f>
        <v>-9.7345134711845915E-3</v>
      </c>
      <c r="Y110" s="24">
        <f t="shared" ref="Y110" si="106">+I110/I98-1</f>
        <v>-8.6901174450585428E-3</v>
      </c>
    </row>
    <row r="111" spans="2:25" x14ac:dyDescent="0.25">
      <c r="B111" s="155">
        <f>+NAC!A112</f>
        <v>45962</v>
      </c>
      <c r="C111" s="34">
        <f>+GBA_d!$E139/GBA_d!$N139*100</f>
        <v>100.32496740087511</v>
      </c>
      <c r="D111" s="34">
        <f>+PAM_d!$E139/PAM_d!$N139*100</f>
        <v>99.573129156129056</v>
      </c>
      <c r="E111" s="34">
        <f>+NOA_d!$E139/NOA_d!$N139*100</f>
        <v>99.244422410685345</v>
      </c>
      <c r="F111" s="34">
        <f>NEA_d!$E139/NEA_d!$N139*100</f>
        <v>99.324578082588289</v>
      </c>
      <c r="G111" s="34">
        <f>+CUY_d!$E139/CUY_d!$N139*100</f>
        <v>98.848683424048957</v>
      </c>
      <c r="H111" s="34">
        <f>+PAT_d!$E139/PAT_d!$N139*100</f>
        <v>98.918698735395949</v>
      </c>
      <c r="I111" s="19">
        <f t="shared" ref="I111" si="107">+SUMPRODUCT($C$2:$H$2,C111:H111)</f>
        <v>99.63638465624426</v>
      </c>
      <c r="K111" s="24">
        <f t="shared" ref="K111" si="108">+C111/C110-1</f>
        <v>5.1736153198045365E-4</v>
      </c>
      <c r="L111" s="24">
        <f t="shared" ref="L111" si="109">+D111/D110-1</f>
        <v>4.1367336399145138E-4</v>
      </c>
      <c r="M111" s="24">
        <f t="shared" ref="M111" si="110">+E111/E110-1</f>
        <v>4.2162434663486348E-3</v>
      </c>
      <c r="N111" s="24">
        <f t="shared" ref="N111" si="111">+F111/F110-1</f>
        <v>1.1502576407964593E-3</v>
      </c>
      <c r="O111" s="24">
        <f t="shared" ref="O111" si="112">+G111/G110-1</f>
        <v>6.7420385474248334E-4</v>
      </c>
      <c r="P111" s="24">
        <f t="shared" ref="P111" si="113">+H111/H110-1</f>
        <v>-7.8478765723055677E-4</v>
      </c>
      <c r="Q111" s="24">
        <f t="shared" ref="Q111" si="114">+I111/I110-1</f>
        <v>1.1472366289315694E-3</v>
      </c>
      <c r="S111" s="24">
        <f t="shared" ref="S111" si="115">+C111/C99-1</f>
        <v>-2.2517051235221297E-3</v>
      </c>
      <c r="T111" s="24">
        <f t="shared" ref="T111" si="116">+D111/D99-1</f>
        <v>-2.3249413932967533E-3</v>
      </c>
      <c r="U111" s="24">
        <f t="shared" ref="U111" si="117">+E111/E99-1</f>
        <v>4.0960591546923553E-4</v>
      </c>
      <c r="V111" s="24">
        <f t="shared" ref="V111" si="118">+F111/F99-1</f>
        <v>-1.5668568665671012E-3</v>
      </c>
      <c r="W111" s="24">
        <f t="shared" ref="W111" si="119">+G111/G99-1</f>
        <v>-1.0879346754252284E-3</v>
      </c>
      <c r="X111" s="24">
        <f t="shared" ref="X111" si="120">+H111/H99-1</f>
        <v>-1.0829991178550769E-2</v>
      </c>
      <c r="Y111" s="24">
        <f t="shared" ref="Y111" si="121">+I111/I99-1</f>
        <v>-1.954641635459442E-3</v>
      </c>
    </row>
    <row r="112" spans="2:25" x14ac:dyDescent="0.25">
      <c r="B112" s="155">
        <f>+NAC!A113</f>
        <v>45992</v>
      </c>
      <c r="C112" s="34">
        <f>+GBA_d!$E140/GBA_d!$N140*100</f>
        <v>100.3162288612927</v>
      </c>
      <c r="D112" s="34">
        <f>+PAM_d!$E140/PAM_d!$N140*100</f>
        <v>99.707525293830997</v>
      </c>
      <c r="E112" s="34">
        <f>+NOA_d!$E140/NOA_d!$N140*100</f>
        <v>99.470608702966942</v>
      </c>
      <c r="F112" s="34">
        <f>NEA_d!$E140/NEA_d!$N140*100</f>
        <v>99.730173529641476</v>
      </c>
      <c r="G112" s="34">
        <f>+CUY_d!$E140/CUY_d!$N140*100</f>
        <v>98.814803544723134</v>
      </c>
      <c r="H112" s="34">
        <f>+PAT_d!$E140/PAT_d!$N140*100</f>
        <v>99.005555925624435</v>
      </c>
      <c r="I112" s="19">
        <f t="shared" ref="I112" si="122">+SUMPRODUCT($C$2:$H$2,C112:H112)</f>
        <v>99.767482121558018</v>
      </c>
      <c r="K112" s="24">
        <f t="shared" ref="K112" si="123">+C112/C111-1</f>
        <v>-8.7102341608469303E-5</v>
      </c>
      <c r="L112" s="24">
        <f t="shared" ref="L112" si="124">+D112/D111-1</f>
        <v>1.3497229507692943E-3</v>
      </c>
      <c r="M112" s="24">
        <f t="shared" ref="M112" si="125">+E112/E111-1</f>
        <v>2.2790831644483589E-3</v>
      </c>
      <c r="N112" s="24">
        <f t="shared" ref="N112" si="126">+F112/F111-1</f>
        <v>4.0835355647415028E-3</v>
      </c>
      <c r="O112" s="24">
        <f t="shared" ref="O112" si="127">+G112/G111-1</f>
        <v>-3.4274487178020951E-4</v>
      </c>
      <c r="P112" s="24">
        <f t="shared" ref="P112" si="128">+H112/H111-1</f>
        <v>8.7806644586807536E-4</v>
      </c>
      <c r="Q112" s="24">
        <f t="shared" ref="Q112" si="129">+I112/I111-1</f>
        <v>1.315758954583357E-3</v>
      </c>
      <c r="S112" s="24">
        <f t="shared" ref="S112" si="130">+C112/C100-1</f>
        <v>-9.3787279717205685E-4</v>
      </c>
      <c r="T112" s="24">
        <f t="shared" ref="T112" si="131">+D112/D100-1</f>
        <v>-6.1359836281782432E-4</v>
      </c>
      <c r="U112" s="24">
        <f t="shared" ref="U112" si="132">+E112/E100-1</f>
        <v>2.8654011483553177E-3</v>
      </c>
      <c r="V112" s="24">
        <f t="shared" ref="V112" si="133">+F112/F100-1</f>
        <v>7.5990015578464298E-3</v>
      </c>
      <c r="W112" s="24">
        <f t="shared" ref="W112" si="134">+G112/G100-1</f>
        <v>-6.9121594755083837E-4</v>
      </c>
      <c r="X112" s="24">
        <f t="shared" ref="X112" si="135">+H112/H100-1</f>
        <v>-9.2063178849219884E-3</v>
      </c>
      <c r="Y112" s="24">
        <f t="shared" ref="Y112" si="136">+I112/I100-1</f>
        <v>7.0585026004121865E-4</v>
      </c>
    </row>
    <row r="113" spans="2:25" x14ac:dyDescent="0.25">
      <c r="B113" s="155">
        <f>+NAC!A114</f>
        <v>46023</v>
      </c>
      <c r="C113" s="34">
        <f>+GBA_d!$E141/GBA_d!$N141*100</f>
        <v>100.87662806293991</v>
      </c>
      <c r="D113" s="34">
        <f>+PAM_d!$E141/PAM_d!$N141*100</f>
        <v>100.18759339955663</v>
      </c>
      <c r="E113" s="34">
        <f>+NOA_d!$E141/NOA_d!$N141*100</f>
        <v>99.911649833406145</v>
      </c>
      <c r="F113" s="34">
        <f>NEA_d!$E141/NEA_d!$N141*100</f>
        <v>100.34601405606043</v>
      </c>
      <c r="G113" s="34">
        <f>+CUY_d!$E141/CUY_d!$N141*100</f>
        <v>98.90147654562648</v>
      </c>
      <c r="H113" s="34">
        <f>+PAT_d!$E141/PAT_d!$N141*100</f>
        <v>99.201614004527841</v>
      </c>
      <c r="I113" s="19">
        <f t="shared" ref="I113" si="137">+SUMPRODUCT($C$2:$H$2,C113:H113)</f>
        <v>100.24679379541863</v>
      </c>
      <c r="K113" s="24">
        <f t="shared" ref="K113" si="138">+C113/C112-1</f>
        <v>5.5863264399829138E-3</v>
      </c>
      <c r="L113" s="24">
        <f t="shared" ref="L113" si="139">+D113/D112-1</f>
        <v>4.8147630212556081E-3</v>
      </c>
      <c r="M113" s="24">
        <f t="shared" ref="M113" si="140">+E113/E112-1</f>
        <v>4.4338838998785324E-3</v>
      </c>
      <c r="N113" s="24">
        <f t="shared" ref="N113" si="141">+F113/F112-1</f>
        <v>6.175067230138831E-3</v>
      </c>
      <c r="O113" s="24">
        <f t="shared" ref="O113" si="142">+G113/G112-1</f>
        <v>8.7712567139930364E-4</v>
      </c>
      <c r="P113" s="24">
        <f t="shared" ref="P113" si="143">+H113/H112-1</f>
        <v>1.9802735015264084E-3</v>
      </c>
      <c r="Q113" s="24">
        <f t="shared" ref="Q113" si="144">+I113/I112-1</f>
        <v>4.8042875661291617E-3</v>
      </c>
      <c r="S113" s="24">
        <f t="shared" ref="S113" si="145">+C113/C101-1</f>
        <v>8.004129457364062E-3</v>
      </c>
      <c r="T113" s="24">
        <f t="shared" ref="T113" si="146">+D113/D101-1</f>
        <v>5.4657239963542548E-3</v>
      </c>
      <c r="U113" s="24">
        <f t="shared" ref="U113" si="147">+E113/E101-1</f>
        <v>1.0132131015215373E-2</v>
      </c>
      <c r="V113" s="24">
        <f t="shared" ref="V113" si="148">+F113/F101-1</f>
        <v>1.7578126487298729E-2</v>
      </c>
      <c r="W113" s="24">
        <f t="shared" ref="W113" si="149">+G113/G101-1</f>
        <v>3.7329970756261321E-3</v>
      </c>
      <c r="X113" s="24">
        <f t="shared" ref="X113" si="150">+H113/H101-1</f>
        <v>-5.691566198189002E-3</v>
      </c>
      <c r="Y113" s="24">
        <f t="shared" ref="Y113" si="151">+I113/I101-1</f>
        <v>8.1853642428326712E-3</v>
      </c>
    </row>
    <row r="114" spans="2:25" x14ac:dyDescent="0.25">
      <c r="B114" s="155">
        <f>+NAC!A115</f>
        <v>46054</v>
      </c>
      <c r="C114" s="34">
        <f>+GBA_d!$E142/GBA_d!$N142*100</f>
        <v>101.01691559865225</v>
      </c>
      <c r="D114" s="34">
        <f>+PAM_d!$E142/PAM_d!$N142*100</f>
        <v>100.31774900821652</v>
      </c>
      <c r="E114" s="34">
        <f>+NOA_d!$E142/NOA_d!$N142*100</f>
        <v>100.08741541049932</v>
      </c>
      <c r="F114" s="34">
        <f>NEA_d!$E142/NEA_d!$N142*100</f>
        <v>100.90729792377466</v>
      </c>
      <c r="G114" s="34">
        <f>+CUY_d!$E142/CUY_d!$N142*100</f>
        <v>99.420861997662897</v>
      </c>
      <c r="H114" s="34">
        <f>+PAT_d!$E142/PAT_d!$N142*100</f>
        <v>99.405547888455914</v>
      </c>
      <c r="I114" s="19">
        <f t="shared" ref="I114" si="152">+SUMPRODUCT($C$2:$H$2,C114:H114)</f>
        <v>100.4784072556193</v>
      </c>
      <c r="K114" s="24">
        <f t="shared" ref="K114" si="153">+C114/C113-1</f>
        <v>1.3906842289057586E-3</v>
      </c>
      <c r="L114" s="24">
        <f t="shared" ref="L114" si="154">+D114/D113-1</f>
        <v>1.2991190250555285E-3</v>
      </c>
      <c r="M114" s="24">
        <f t="shared" ref="M114" si="155">+E114/E113-1</f>
        <v>1.7592100359291596E-3</v>
      </c>
      <c r="N114" s="24">
        <f t="shared" ref="N114" si="156">+F114/F113-1</f>
        <v>5.5934844347744761E-3</v>
      </c>
      <c r="O114" s="24">
        <f t="shared" ref="O114" si="157">+G114/G113-1</f>
        <v>5.2515439625091531E-3</v>
      </c>
      <c r="P114" s="24">
        <f t="shared" ref="P114" si="158">+H114/H113-1</f>
        <v>2.0557516727375269E-3</v>
      </c>
      <c r="Q114" s="24">
        <f t="shared" ref="Q114" si="159">+I114/I113-1</f>
        <v>2.3104325977083562E-3</v>
      </c>
      <c r="S114" s="24">
        <f t="shared" ref="S114" si="160">+C114/C102-1</f>
        <v>6.421569157570417E-3</v>
      </c>
      <c r="T114" s="24">
        <f t="shared" ref="T114" si="161">+D114/D102-1</f>
        <v>4.62070446056706E-3</v>
      </c>
      <c r="U114" s="24">
        <f t="shared" ref="U114" si="162">+E114/E102-1</f>
        <v>8.1428543105814821E-3</v>
      </c>
      <c r="V114" s="24">
        <f t="shared" ref="V114" si="163">+F114/F102-1</f>
        <v>1.8508749555713022E-2</v>
      </c>
      <c r="W114" s="24">
        <f t="shared" ref="W114" si="164">+G114/G102-1</f>
        <v>4.805938977674229E-3</v>
      </c>
      <c r="X114" s="24">
        <f t="shared" ref="X114" si="165">+H114/H102-1</f>
        <v>-7.8686251427341203E-3</v>
      </c>
      <c r="Y114" s="24">
        <f t="shared" ref="Y114" si="166">+I114/I102-1</f>
        <v>7.2694451417030237E-3</v>
      </c>
    </row>
    <row r="115" spans="2:25" x14ac:dyDescent="0.25">
      <c r="B115" s="155">
        <f>+NAC!A116</f>
        <v>46082</v>
      </c>
      <c r="C115" s="34">
        <f>+GBA_d!$E143/GBA_d!$N143*100</f>
        <v>100.8865746205194</v>
      </c>
      <c r="D115" s="34">
        <f>+PAM_d!$E143/PAM_d!$N143*100</f>
        <v>100.40079520245055</v>
      </c>
      <c r="E115" s="34">
        <f>+NOA_d!$E143/NOA_d!$N143*100</f>
        <v>100.16173684081542</v>
      </c>
      <c r="F115" s="34">
        <f>NEA_d!$E143/NEA_d!$N143*100</f>
        <v>101.32821662897926</v>
      </c>
      <c r="G115" s="34">
        <f>+CUY_d!$E143/CUY_d!$N143*100</f>
        <v>99.58372544090895</v>
      </c>
      <c r="H115" s="34">
        <f>+PAT_d!$E143/PAT_d!$N143*100</f>
        <v>99.474356225529519</v>
      </c>
      <c r="I115" s="19">
        <f t="shared" ref="I115" si="167">+SUMPRODUCT($C$2:$H$2,C115:H115)</f>
        <v>100.54861707461376</v>
      </c>
      <c r="K115" s="24">
        <f t="shared" ref="K115" si="168">+C115/C114-1</f>
        <v>-1.2902886349321907E-3</v>
      </c>
      <c r="L115" s="24">
        <f t="shared" ref="L115" si="169">+D115/D114-1</f>
        <v>8.2783151590870574E-4</v>
      </c>
      <c r="M115" s="24">
        <f t="shared" ref="M115" si="170">+E115/E114-1</f>
        <v>7.4256518675475114E-4</v>
      </c>
      <c r="N115" s="24">
        <f t="shared" ref="N115" si="171">+F115/F114-1</f>
        <v>4.1713405656997882E-3</v>
      </c>
      <c r="O115" s="24">
        <f t="shared" ref="O115" si="172">+G115/G114-1</f>
        <v>1.6381214161056423E-3</v>
      </c>
      <c r="P115" s="24">
        <f t="shared" ref="P115" si="173">+H115/H114-1</f>
        <v>6.9219815729826273E-4</v>
      </c>
      <c r="Q115" s="24">
        <f t="shared" ref="Q115" si="174">+I115/I114-1</f>
        <v>6.987552939194952E-4</v>
      </c>
      <c r="S115" s="24">
        <f t="shared" ref="S115" si="175">+C115/C103-1</f>
        <v>-3.7618447428549029E-3</v>
      </c>
      <c r="T115" s="24">
        <f t="shared" ref="T115" si="176">+D115/D103-1</f>
        <v>-2.7499977707889922E-3</v>
      </c>
      <c r="U115" s="24">
        <f t="shared" ref="U115" si="177">+E115/E103-1</f>
        <v>1.3736450086585528E-3</v>
      </c>
      <c r="V115" s="24">
        <f t="shared" ref="V115" si="178">+F115/F103-1</f>
        <v>1.2219567430893363E-2</v>
      </c>
      <c r="W115" s="24">
        <f t="shared" ref="W115" si="179">+G115/G103-1</f>
        <v>-2.524615062330704E-3</v>
      </c>
      <c r="X115" s="24">
        <f t="shared" ref="X115" si="180">+H115/H103-1</f>
        <v>-5.7021166154176406E-3</v>
      </c>
      <c r="Y115" s="24">
        <f t="shared" ref="Y115" si="181">+I115/I103-1</f>
        <v>-3.6672491284706066E-4</v>
      </c>
    </row>
    <row r="116" spans="2:25" x14ac:dyDescent="0.25">
      <c r="B116" s="155">
        <f>+NAC!A117</f>
        <v>46113</v>
      </c>
      <c r="C116" s="34">
        <f>+GBA_d!$E144/GBA_d!$N144*100</f>
        <v>100.52892931603739</v>
      </c>
      <c r="D116" s="34">
        <f>+PAM_d!$E144/PAM_d!$N144*100</f>
        <v>100.11811342222765</v>
      </c>
      <c r="E116" s="34">
        <f>+NOA_d!$E144/NOA_d!$N144*100</f>
        <v>99.560940172233742</v>
      </c>
      <c r="F116" s="34">
        <f>NEA_d!$E144/NEA_d!$N144*100</f>
        <v>101.0690461184911</v>
      </c>
      <c r="G116" s="34">
        <f>+CUY_d!$E144/CUY_d!$N144*100</f>
        <v>98.771449546406757</v>
      </c>
      <c r="H116" s="34">
        <f>+PAT_d!$E144/PAT_d!$N144*100</f>
        <v>99.187863871994708</v>
      </c>
      <c r="I116" s="19">
        <f t="shared" ref="I116" si="182">+SUMPRODUCT($C$2:$H$2,C116:H116)</f>
        <v>100.15667644985004</v>
      </c>
      <c r="K116" s="24">
        <f t="shared" ref="K116" si="183">+C116/C115-1</f>
        <v>-3.545023763838473E-3</v>
      </c>
      <c r="L116" s="24">
        <f t="shared" ref="L116" si="184">+D116/D115-1</f>
        <v>-2.8155332799196797E-3</v>
      </c>
      <c r="M116" s="24">
        <f t="shared" ref="M116" si="185">+E116/E115-1</f>
        <v>-5.9982652810475212E-3</v>
      </c>
      <c r="N116" s="24">
        <f t="shared" ref="N116" si="186">+F116/F115-1</f>
        <v>-2.5577328715566949E-3</v>
      </c>
      <c r="O116" s="24">
        <f t="shared" ref="O116" si="187">+G116/G115-1</f>
        <v>-8.1567132672113463E-3</v>
      </c>
      <c r="P116" s="24">
        <f t="shared" ref="P116" si="188">+H116/H115-1</f>
        <v>-2.8800624040760114E-3</v>
      </c>
      <c r="Q116" s="24">
        <f t="shared" ref="Q116" si="189">+I116/I115-1</f>
        <v>-3.8980210386471148E-3</v>
      </c>
      <c r="S116" s="24">
        <f t="shared" ref="S116" si="190">+C116/C104-1</f>
        <v>-7.7396279449221117E-3</v>
      </c>
      <c r="T116" s="24">
        <f t="shared" ref="T116" si="191">+D116/D104-1</f>
        <v>-6.6272846358276238E-3</v>
      </c>
      <c r="U116" s="24">
        <f t="shared" ref="U116" si="192">+E116/E104-1</f>
        <v>-8.3452266906236527E-3</v>
      </c>
      <c r="V116" s="24">
        <f t="shared" ref="V116" si="193">+F116/F104-1</f>
        <v>8.3712436664071799E-3</v>
      </c>
      <c r="W116" s="24">
        <f t="shared" ref="W116" si="194">+G116/G104-1</f>
        <v>-1.3491116378579693E-2</v>
      </c>
      <c r="X116" s="24">
        <f t="shared" ref="X116" si="195">+H116/H104-1</f>
        <v>-1.0375687692335656E-2</v>
      </c>
      <c r="Y116" s="24">
        <f t="shared" ref="Y116" si="196">+I116/I104-1</f>
        <v>-5.7536899308247014E-3</v>
      </c>
    </row>
    <row r="117" spans="2:25" x14ac:dyDescent="0.25">
      <c r="B117" s="155">
        <f>+NAC!A118</f>
        <v>46143</v>
      </c>
      <c r="C117" s="34">
        <f>+GBA_d!$E145/GBA_d!$N145*100</f>
        <v>100.58409312566216</v>
      </c>
      <c r="D117" s="34">
        <f>+PAM_d!$E145/PAM_d!$N145*100</f>
        <v>100.18065399437207</v>
      </c>
      <c r="E117" s="34">
        <f>+NOA_d!$E145/NOA_d!$N145*100</f>
        <v>99.626468231879869</v>
      </c>
      <c r="F117" s="34">
        <f>NEA_d!$E145/NEA_d!$N145*100</f>
        <v>101.19743518843742</v>
      </c>
      <c r="G117" s="34">
        <f>+CUY_d!$E145/CUY_d!$N145*100</f>
        <v>98.624000108397851</v>
      </c>
      <c r="H117" s="34">
        <f>+PAT_d!$E145/PAT_d!$N145*100</f>
        <v>99.195090207211805</v>
      </c>
      <c r="I117" s="19">
        <f t="shared" ref="I117" si="197">+SUMPRODUCT($C$2:$H$2,C117:H117)</f>
        <v>100.20998195413262</v>
      </c>
      <c r="K117" s="24">
        <f t="shared" ref="K117" si="198">+C117/C116-1</f>
        <v>5.487356724087622E-4</v>
      </c>
      <c r="L117" s="24">
        <f t="shared" ref="L117" si="199">+D117/D116-1</f>
        <v>6.2466790480431023E-4</v>
      </c>
      <c r="M117" s="24">
        <f t="shared" ref="M117" si="200">+E117/E116-1</f>
        <v>6.5817035810189495E-4</v>
      </c>
      <c r="N117" s="24">
        <f t="shared" ref="N117" si="201">+F117/F116-1</f>
        <v>1.2703104944298271E-3</v>
      </c>
      <c r="O117" s="24">
        <f t="shared" ref="O117" si="202">+G117/G116-1</f>
        <v>-1.4928346064175813E-3</v>
      </c>
      <c r="P117" s="24">
        <f t="shared" ref="P117" si="203">+H117/H116-1</f>
        <v>7.2855034225050019E-5</v>
      </c>
      <c r="Q117" s="24">
        <f t="shared" ref="Q117" si="204">+I117/I116-1</f>
        <v>5.3222117757933951E-4</v>
      </c>
      <c r="S117" s="24">
        <f t="shared" ref="S117" si="205">+C117/C105-1</f>
        <v>-2.8739206629737613E-3</v>
      </c>
      <c r="T117" s="24">
        <f t="shared" ref="T117" si="206">+D117/D105-1</f>
        <v>-2.127555363153899E-3</v>
      </c>
      <c r="U117" s="24">
        <f t="shared" ref="U117" si="207">+E117/E105-1</f>
        <v>-6.8578264611260931E-3</v>
      </c>
      <c r="V117" s="24">
        <f t="shared" ref="V117" si="208">+F117/F105-1</f>
        <v>1.115268843155981E-2</v>
      </c>
      <c r="W117" s="24">
        <f t="shared" ref="W117" si="209">+G117/G105-1</f>
        <v>-1.0626495010380155E-2</v>
      </c>
      <c r="X117" s="24">
        <f t="shared" ref="X117" si="210">+H117/H105-1</f>
        <v>-9.4411287172281311E-3</v>
      </c>
      <c r="Y117" s="24">
        <f t="shared" ref="Y117" si="211">+I117/I105-1</f>
        <v>-2.1133363455337895E-3</v>
      </c>
    </row>
  </sheetData>
  <mergeCells count="3">
    <mergeCell ref="K1:Q1"/>
    <mergeCell ref="S1:Y1"/>
    <mergeCell ref="C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E87-E18B-4218-A866-8FAAD39B59E9}">
  <sheetPr>
    <tabColor rgb="FFFFC000"/>
  </sheetPr>
  <dimension ref="B1:AS224"/>
  <sheetViews>
    <sheetView zoomScale="86" workbookViewId="0">
      <pane xSplit="3" ySplit="18" topLeftCell="D119" activePane="bottomRight" state="frozen"/>
      <selection pane="topRight" activeCell="D1" sqref="D1"/>
      <selection pane="bottomLeft" activeCell="A19" sqref="A19"/>
      <selection pane="bottomRight" activeCell="A132" sqref="A132:XFD132"/>
    </sheetView>
  </sheetViews>
  <sheetFormatPr baseColWidth="10" defaultColWidth="11.42578125" defaultRowHeight="15" x14ac:dyDescent="0.25"/>
  <cols>
    <col min="1" max="1" width="4.42578125" customWidth="1"/>
    <col min="2" max="2" width="6.5703125" style="69" customWidth="1"/>
    <col min="3" max="7" width="14.140625" style="36" customWidth="1"/>
    <col min="8" max="10" width="14.140625" customWidth="1"/>
    <col min="11" max="11" width="2.85546875" customWidth="1"/>
    <col min="12" max="31" width="14.140625" customWidth="1"/>
  </cols>
  <sheetData>
    <row r="1" spans="2:20" s="25" customFormat="1" ht="15.75" hidden="1" thickBot="1" x14ac:dyDescent="0.3">
      <c r="B1" s="129"/>
      <c r="C1" s="130"/>
      <c r="D1" s="130"/>
      <c r="E1" s="130"/>
      <c r="F1" s="130"/>
      <c r="G1" s="130"/>
      <c r="H1" s="97"/>
      <c r="I1" s="97"/>
      <c r="J1" s="97"/>
      <c r="M1" s="149"/>
      <c r="N1" s="149"/>
      <c r="O1" s="149"/>
      <c r="P1" s="149"/>
      <c r="Q1" s="149"/>
      <c r="R1" s="149"/>
      <c r="S1" s="149"/>
      <c r="T1" s="149"/>
    </row>
    <row r="2" spans="2:20" s="25" customFormat="1" ht="15.75" hidden="1" thickBot="1" x14ac:dyDescent="0.3">
      <c r="B2" s="129"/>
      <c r="C2" s="251" t="s">
        <v>145</v>
      </c>
      <c r="D2" s="251"/>
      <c r="E2" s="251"/>
      <c r="F2" s="251"/>
      <c r="G2" s="251"/>
      <c r="H2" s="251"/>
      <c r="I2" s="251"/>
      <c r="J2" s="251"/>
      <c r="K2" s="104"/>
      <c r="M2" s="250" t="s">
        <v>145</v>
      </c>
      <c r="N2" s="250"/>
      <c r="O2" s="250"/>
      <c r="P2" s="250"/>
      <c r="Q2" s="250"/>
      <c r="R2" s="250"/>
      <c r="S2" s="250"/>
      <c r="T2" s="250"/>
    </row>
    <row r="3" spans="2:20" s="25" customFormat="1" ht="15.75" hidden="1" thickBot="1" x14ac:dyDescent="0.3">
      <c r="B3" s="129"/>
      <c r="C3" s="130" t="str">
        <f>+M3</f>
        <v>decil</v>
      </c>
      <c r="D3" s="130" t="s">
        <v>38</v>
      </c>
      <c r="E3" s="130" t="s">
        <v>128</v>
      </c>
      <c r="F3" s="130" t="s">
        <v>40</v>
      </c>
      <c r="G3" s="130" t="s">
        <v>41</v>
      </c>
      <c r="H3" s="130" t="s">
        <v>129</v>
      </c>
      <c r="I3" s="130" t="s">
        <v>130</v>
      </c>
      <c r="J3" s="213" t="s">
        <v>37</v>
      </c>
      <c r="K3" s="104"/>
      <c r="M3" s="150" t="str">
        <f>+GBA_d!C2</f>
        <v>decil</v>
      </c>
      <c r="N3" s="150" t="s">
        <v>38</v>
      </c>
      <c r="O3" s="150" t="s">
        <v>128</v>
      </c>
      <c r="P3" s="150" t="s">
        <v>40</v>
      </c>
      <c r="Q3" s="150" t="s">
        <v>41</v>
      </c>
      <c r="R3" s="150" t="s">
        <v>129</v>
      </c>
      <c r="S3" s="150" t="s">
        <v>130</v>
      </c>
      <c r="T3" s="212" t="s">
        <v>37</v>
      </c>
    </row>
    <row r="4" spans="2:20" s="25" customFormat="1" hidden="1" x14ac:dyDescent="0.25">
      <c r="B4" s="129"/>
      <c r="C4" s="131">
        <f t="shared" ref="C4:C13" si="0">+M4</f>
        <v>1</v>
      </c>
      <c r="D4" s="132">
        <f>+N4/N$14*N$15*100</f>
        <v>1.7144823546264003</v>
      </c>
      <c r="E4" s="132">
        <f t="shared" ref="E4:E13" si="1">+O4/O$14*O$15*100</f>
        <v>1.6771958603728525</v>
      </c>
      <c r="F4" s="132">
        <f t="shared" ref="F4:F13" si="2">+P4/P$14*P$15*100</f>
        <v>0.82285801708068607</v>
      </c>
      <c r="G4" s="132">
        <f t="shared" ref="G4:G13" si="3">+Q4/Q$14*Q$15*100</f>
        <v>0.79852825890828694</v>
      </c>
      <c r="H4" s="132">
        <f t="shared" ref="H4:H13" si="4">+R4/R$14*R$15*100</f>
        <v>0.33776617154515304</v>
      </c>
      <c r="I4" s="132">
        <f t="shared" ref="I4:I13" si="5">+S4/S$14*S$15*100</f>
        <v>0.14771409048077958</v>
      </c>
      <c r="J4" s="186">
        <f>+SUM(D4:I4)</f>
        <v>5.4985447530141593</v>
      </c>
      <c r="K4" s="91"/>
      <c r="M4" s="151">
        <f>+GBA_d!C3</f>
        <v>1</v>
      </c>
      <c r="N4" s="152">
        <f>+GBA_d!$D3</f>
        <v>1.6676649700000001</v>
      </c>
      <c r="O4" s="152">
        <f>+PAM_d!$D3</f>
        <v>1.5987950999999998</v>
      </c>
      <c r="P4" s="152">
        <f>+NOA_d!$D3</f>
        <v>0.91188132999999982</v>
      </c>
      <c r="Q4" s="152">
        <f>+NEA_d!$D3</f>
        <v>0.78135062</v>
      </c>
      <c r="R4" s="152">
        <f>+CUY_d!$D3</f>
        <v>0.39307149000000008</v>
      </c>
      <c r="S4" s="152">
        <f>+PAT_d!$D3</f>
        <v>0.19021768</v>
      </c>
      <c r="T4" s="188">
        <f>+SUM(N4:S4)</f>
        <v>5.5429811900000008</v>
      </c>
    </row>
    <row r="5" spans="2:20" s="25" customFormat="1" hidden="1" x14ac:dyDescent="0.25">
      <c r="B5" s="129"/>
      <c r="C5" s="131">
        <f t="shared" si="0"/>
        <v>2</v>
      </c>
      <c r="D5" s="132">
        <f t="shared" ref="D5:D13" si="6">+N5/N$14*N$15*100</f>
        <v>2.2068934486705531</v>
      </c>
      <c r="E5" s="132">
        <f t="shared" si="1"/>
        <v>2.1467847082284686</v>
      </c>
      <c r="F5" s="132">
        <f t="shared" si="2"/>
        <v>0.91502996410301063</v>
      </c>
      <c r="G5" s="132">
        <f t="shared" si="3"/>
        <v>0.67999501647704219</v>
      </c>
      <c r="H5" s="132">
        <f t="shared" si="4"/>
        <v>0.44363719192697448</v>
      </c>
      <c r="I5" s="132">
        <f t="shared" si="5"/>
        <v>0.21777773694314109</v>
      </c>
      <c r="J5" s="186">
        <f t="shared" ref="J5:J13" si="7">+SUM(D5:I5)</f>
        <v>6.6101180663491901</v>
      </c>
      <c r="K5" s="91"/>
      <c r="M5" s="151">
        <f>+GBA_d!C4</f>
        <v>2</v>
      </c>
      <c r="N5" s="152">
        <f>+GBA_d!$D4</f>
        <v>2.14662979</v>
      </c>
      <c r="O5" s="152">
        <f>+PAM_d!$D4</f>
        <v>2.0464329499999998</v>
      </c>
      <c r="P5" s="152">
        <f>+NOA_d!$D4</f>
        <v>1.0140251699999998</v>
      </c>
      <c r="Q5" s="152">
        <f>+NEA_d!$D4</f>
        <v>0.66536722000000004</v>
      </c>
      <c r="R5" s="152">
        <f>+CUY_d!$D4</f>
        <v>0.51627767000000002</v>
      </c>
      <c r="S5" s="152">
        <f>+PAT_d!$D4</f>
        <v>0.28044160000000001</v>
      </c>
      <c r="T5" s="188">
        <f t="shared" ref="T5:T13" si="8">+SUM(N5:S5)</f>
        <v>6.6691744000000002</v>
      </c>
    </row>
    <row r="6" spans="2:20" s="25" customFormat="1" hidden="1" x14ac:dyDescent="0.25">
      <c r="B6" s="129"/>
      <c r="C6" s="131">
        <f t="shared" si="0"/>
        <v>3</v>
      </c>
      <c r="D6" s="132">
        <f t="shared" si="6"/>
        <v>2.8740010106909541</v>
      </c>
      <c r="E6" s="132">
        <f t="shared" si="1"/>
        <v>2.4819776607340724</v>
      </c>
      <c r="F6" s="132">
        <f t="shared" si="2"/>
        <v>0.90188038045588936</v>
      </c>
      <c r="G6" s="132">
        <f t="shared" si="3"/>
        <v>0.57617422269543606</v>
      </c>
      <c r="H6" s="132">
        <f t="shared" si="4"/>
        <v>0.51876572100840412</v>
      </c>
      <c r="I6" s="132">
        <f t="shared" si="5"/>
        <v>0.2180866263890146</v>
      </c>
      <c r="J6" s="186">
        <f t="shared" si="7"/>
        <v>7.5708856219737708</v>
      </c>
      <c r="K6" s="91"/>
      <c r="M6" s="151">
        <f>+GBA_d!C5</f>
        <v>3</v>
      </c>
      <c r="N6" s="152">
        <f>+GBA_d!$D5</f>
        <v>2.7955206399999999</v>
      </c>
      <c r="O6" s="152">
        <f>+PAM_d!$D5</f>
        <v>2.3659572599999996</v>
      </c>
      <c r="P6" s="152">
        <f>+NOA_d!$D5</f>
        <v>0.99945296000000006</v>
      </c>
      <c r="Q6" s="152">
        <f>+NEA_d!$D5</f>
        <v>0.56377978000000006</v>
      </c>
      <c r="R6" s="152">
        <f>+CUY_d!$D5</f>
        <v>0.60370763000000005</v>
      </c>
      <c r="S6" s="152">
        <f>+PAT_d!$D5</f>
        <v>0.28083937000000003</v>
      </c>
      <c r="T6" s="188">
        <f t="shared" si="8"/>
        <v>7.6092576399999992</v>
      </c>
    </row>
    <row r="7" spans="2:20" s="25" customFormat="1" hidden="1" x14ac:dyDescent="0.25">
      <c r="B7" s="129"/>
      <c r="C7" s="131">
        <f t="shared" si="0"/>
        <v>4</v>
      </c>
      <c r="D7" s="132">
        <f t="shared" si="6"/>
        <v>3.1644697326165696</v>
      </c>
      <c r="E7" s="132">
        <f t="shared" si="1"/>
        <v>2.6716416510898062</v>
      </c>
      <c r="F7" s="132">
        <f t="shared" si="2"/>
        <v>0.67211439848675436</v>
      </c>
      <c r="G7" s="132">
        <f t="shared" si="3"/>
        <v>0.52531642900797493</v>
      </c>
      <c r="H7" s="132">
        <f t="shared" si="4"/>
        <v>0.56183642890178143</v>
      </c>
      <c r="I7" s="132">
        <f t="shared" si="5"/>
        <v>0.29071864390319491</v>
      </c>
      <c r="J7" s="186">
        <f t="shared" si="7"/>
        <v>7.8860972840060812</v>
      </c>
      <c r="K7" s="91"/>
      <c r="M7" s="151">
        <f>+GBA_d!C6</f>
        <v>4</v>
      </c>
      <c r="N7" s="152">
        <f>+GBA_d!$D6</f>
        <v>3.0780575299999997</v>
      </c>
      <c r="O7" s="152">
        <f>+PAM_d!$D6</f>
        <v>2.54675538</v>
      </c>
      <c r="P7" s="152">
        <f>+NOA_d!$D6</f>
        <v>0.74482906999999987</v>
      </c>
      <c r="Q7" s="152">
        <f>+NEA_d!$D6</f>
        <v>0.51401602000000002</v>
      </c>
      <c r="R7" s="152">
        <f>+CUY_d!$D6</f>
        <v>0.65383067000000017</v>
      </c>
      <c r="S7" s="152">
        <f>+PAT_d!$D6</f>
        <v>0.37437069000000001</v>
      </c>
      <c r="T7" s="188">
        <f t="shared" si="8"/>
        <v>7.9118593599999993</v>
      </c>
    </row>
    <row r="8" spans="2:20" s="25" customFormat="1" hidden="1" x14ac:dyDescent="0.25">
      <c r="B8" s="129"/>
      <c r="C8" s="131">
        <f t="shared" si="0"/>
        <v>5</v>
      </c>
      <c r="D8" s="132">
        <f t="shared" si="6"/>
        <v>3.234061762792162</v>
      </c>
      <c r="E8" s="132">
        <f t="shared" si="1"/>
        <v>3.2097502127680428</v>
      </c>
      <c r="F8" s="132">
        <f t="shared" si="2"/>
        <v>0.63641832329092041</v>
      </c>
      <c r="G8" s="132">
        <f t="shared" si="3"/>
        <v>0.39982584282034483</v>
      </c>
      <c r="H8" s="132">
        <f t="shared" si="4"/>
        <v>0.52511689023339003</v>
      </c>
      <c r="I8" s="132">
        <f t="shared" si="5"/>
        <v>0.19826582035405738</v>
      </c>
      <c r="J8" s="186">
        <f t="shared" si="7"/>
        <v>8.2034388522589179</v>
      </c>
      <c r="K8" s="91"/>
      <c r="M8" s="151">
        <f>+GBA_d!C7</f>
        <v>5</v>
      </c>
      <c r="N8" s="152">
        <f>+GBA_d!$D7</f>
        <v>3.1457492100000004</v>
      </c>
      <c r="O8" s="152">
        <f>+PAM_d!$D7</f>
        <v>3.0597099800000001</v>
      </c>
      <c r="P8" s="152">
        <f>+NOA_d!$D7</f>
        <v>0.70527110999999998</v>
      </c>
      <c r="Q8" s="152">
        <f>+NEA_d!$D7</f>
        <v>0.39122493999999997</v>
      </c>
      <c r="R8" s="152">
        <f>+CUY_d!$D7</f>
        <v>0.61109872999999992</v>
      </c>
      <c r="S8" s="152">
        <f>+PAT_d!$D7</f>
        <v>0.25531528000000003</v>
      </c>
      <c r="T8" s="188">
        <f t="shared" si="8"/>
        <v>8.1683692500000014</v>
      </c>
    </row>
    <row r="9" spans="2:20" s="25" customFormat="1" hidden="1" x14ac:dyDescent="0.25">
      <c r="B9" s="129"/>
      <c r="C9" s="131">
        <f t="shared" si="0"/>
        <v>6</v>
      </c>
      <c r="D9" s="132">
        <f t="shared" si="6"/>
        <v>3.9273647741770641</v>
      </c>
      <c r="E9" s="132">
        <f t="shared" si="1"/>
        <v>3.5504111363643336</v>
      </c>
      <c r="F9" s="132">
        <f t="shared" si="2"/>
        <v>0.69126221561607504</v>
      </c>
      <c r="G9" s="132">
        <f t="shared" si="3"/>
        <v>0.34895753291190196</v>
      </c>
      <c r="H9" s="132">
        <f t="shared" si="4"/>
        <v>0.54779151217404154</v>
      </c>
      <c r="I9" s="132">
        <f t="shared" si="5"/>
        <v>0.42896585567090151</v>
      </c>
      <c r="J9" s="186">
        <f t="shared" si="7"/>
        <v>9.4947530269143172</v>
      </c>
      <c r="K9" s="91"/>
      <c r="M9" s="151">
        <f>+GBA_d!C8</f>
        <v>6</v>
      </c>
      <c r="N9" s="152">
        <f>+GBA_d!$D8</f>
        <v>3.8201201899999995</v>
      </c>
      <c r="O9" s="152">
        <f>+PAM_d!$D8</f>
        <v>3.3844466600000001</v>
      </c>
      <c r="P9" s="152">
        <f>+NOA_d!$D8</f>
        <v>0.7660484500000001</v>
      </c>
      <c r="Q9" s="152">
        <f>+NEA_d!$D8</f>
        <v>0.34145089000000001</v>
      </c>
      <c r="R9" s="152">
        <f>+CUY_d!$D8</f>
        <v>0.63748605999999997</v>
      </c>
      <c r="S9" s="152">
        <f>+PAT_d!$D8</f>
        <v>0.55239747000000006</v>
      </c>
      <c r="T9" s="188">
        <f t="shared" si="8"/>
        <v>9.5019497200000007</v>
      </c>
    </row>
    <row r="10" spans="2:20" s="25" customFormat="1" hidden="1" x14ac:dyDescent="0.25">
      <c r="B10" s="129"/>
      <c r="C10" s="131">
        <f t="shared" si="0"/>
        <v>7</v>
      </c>
      <c r="D10" s="132">
        <f t="shared" si="6"/>
        <v>4.5789156393405746</v>
      </c>
      <c r="E10" s="132">
        <f t="shared" si="1"/>
        <v>3.6705115892098785</v>
      </c>
      <c r="F10" s="132">
        <f t="shared" si="2"/>
        <v>0.68345868365545248</v>
      </c>
      <c r="G10" s="132">
        <f t="shared" si="3"/>
        <v>0.37437066053408269</v>
      </c>
      <c r="H10" s="132">
        <f t="shared" si="4"/>
        <v>0.59736140364737278</v>
      </c>
      <c r="I10" s="132">
        <f t="shared" si="5"/>
        <v>0.53548775208451216</v>
      </c>
      <c r="J10" s="186">
        <f t="shared" si="7"/>
        <v>10.440105728471872</v>
      </c>
      <c r="K10" s="91"/>
      <c r="M10" s="151">
        <f>+GBA_d!C9</f>
        <v>7</v>
      </c>
      <c r="N10" s="152">
        <f>+GBA_d!$D9</f>
        <v>4.4538791499999997</v>
      </c>
      <c r="O10" s="152">
        <f>+PAM_d!$D9</f>
        <v>3.4989329999999996</v>
      </c>
      <c r="P10" s="152">
        <f>+NOA_d!$D9</f>
        <v>0.75740067000000011</v>
      </c>
      <c r="Q10" s="152">
        <f>+NEA_d!$D9</f>
        <v>0.3663173400000001</v>
      </c>
      <c r="R10" s="152">
        <f>+CUY_d!$D9</f>
        <v>0.69517245000000005</v>
      </c>
      <c r="S10" s="152">
        <f>+PAT_d!$D9</f>
        <v>0.6895702199999999</v>
      </c>
      <c r="T10" s="188">
        <f t="shared" si="8"/>
        <v>10.46127283</v>
      </c>
    </row>
    <row r="11" spans="2:20" s="25" customFormat="1" hidden="1" x14ac:dyDescent="0.25">
      <c r="B11" s="129"/>
      <c r="C11" s="131">
        <f t="shared" si="0"/>
        <v>8</v>
      </c>
      <c r="D11" s="132">
        <f t="shared" si="6"/>
        <v>5.5002844350902986</v>
      </c>
      <c r="E11" s="132">
        <f t="shared" si="1"/>
        <v>4.2860817965956075</v>
      </c>
      <c r="F11" s="132">
        <f t="shared" si="2"/>
        <v>0.50318255631493924</v>
      </c>
      <c r="G11" s="132">
        <f t="shared" si="3"/>
        <v>0.36129918181095566</v>
      </c>
      <c r="H11" s="132">
        <f t="shared" si="4"/>
        <v>0.61024210691395231</v>
      </c>
      <c r="I11" s="132">
        <f t="shared" si="5"/>
        <v>0.58668848604152879</v>
      </c>
      <c r="J11" s="186">
        <f t="shared" si="7"/>
        <v>11.847778562767285</v>
      </c>
      <c r="K11" s="91"/>
      <c r="M11" s="151">
        <f>+GBA_d!C10</f>
        <v>8</v>
      </c>
      <c r="N11" s="152">
        <f>+GBA_d!$D10</f>
        <v>5.3500881199999997</v>
      </c>
      <c r="O11" s="152">
        <f>+PAM_d!$D10</f>
        <v>4.0857282899999996</v>
      </c>
      <c r="P11" s="152">
        <f>+NOA_d!$D10</f>
        <v>0.55762084000000001</v>
      </c>
      <c r="Q11" s="152">
        <f>+NEA_d!$D10</f>
        <v>0.35352705000000006</v>
      </c>
      <c r="R11" s="152">
        <f>+CUY_d!$D10</f>
        <v>0.71016221999999984</v>
      </c>
      <c r="S11" s="152">
        <f>+PAT_d!$D10</f>
        <v>0.75550357000000001</v>
      </c>
      <c r="T11" s="188">
        <f t="shared" si="8"/>
        <v>11.812630089999999</v>
      </c>
    </row>
    <row r="12" spans="2:20" s="25" customFormat="1" hidden="1" x14ac:dyDescent="0.25">
      <c r="B12" s="129"/>
      <c r="C12" s="131">
        <f t="shared" si="0"/>
        <v>9</v>
      </c>
      <c r="D12" s="132">
        <f t="shared" si="6"/>
        <v>6.9171868825948435</v>
      </c>
      <c r="E12" s="132">
        <f t="shared" si="1"/>
        <v>5.2325609604809245</v>
      </c>
      <c r="F12" s="132">
        <f t="shared" si="2"/>
        <v>0.51731433798257676</v>
      </c>
      <c r="G12" s="132">
        <f t="shared" si="3"/>
        <v>0.24537800924199429</v>
      </c>
      <c r="H12" s="132">
        <f t="shared" si="4"/>
        <v>0.47207121783460188</v>
      </c>
      <c r="I12" s="132">
        <f t="shared" si="5"/>
        <v>0.74286192444458743</v>
      </c>
      <c r="J12" s="186">
        <f t="shared" si="7"/>
        <v>14.127373332579529</v>
      </c>
      <c r="K12" s="91"/>
      <c r="M12" s="151">
        <f>+GBA_d!C11</f>
        <v>9</v>
      </c>
      <c r="N12" s="152">
        <f>+GBA_d!$D11</f>
        <v>6.7282991999999995</v>
      </c>
      <c r="O12" s="152">
        <f>+PAM_d!$D11</f>
        <v>4.9879641499999998</v>
      </c>
      <c r="P12" s="152">
        <f>+NOA_d!$D11</f>
        <v>0.57328151000000005</v>
      </c>
      <c r="Q12" s="152">
        <f>+NEA_d!$D11</f>
        <v>0.24009952999999995</v>
      </c>
      <c r="R12" s="152">
        <f>+CUY_d!$D11</f>
        <v>0.54936744000000004</v>
      </c>
      <c r="S12" s="152">
        <f>+PAT_d!$D11</f>
        <v>0.95661470999999998</v>
      </c>
      <c r="T12" s="188">
        <f t="shared" si="8"/>
        <v>14.035626539999997</v>
      </c>
    </row>
    <row r="13" spans="2:20" s="25" customFormat="1" ht="15.75" hidden="1" thickBot="1" x14ac:dyDescent="0.3">
      <c r="B13" s="129"/>
      <c r="C13" s="130">
        <f t="shared" si="0"/>
        <v>10</v>
      </c>
      <c r="D13" s="133">
        <f t="shared" si="6"/>
        <v>10.552339959400578</v>
      </c>
      <c r="E13" s="133">
        <f t="shared" si="1"/>
        <v>5.2630844241560135</v>
      </c>
      <c r="F13" s="133">
        <f t="shared" si="2"/>
        <v>0.53648112301369566</v>
      </c>
      <c r="G13" s="133">
        <f t="shared" si="3"/>
        <v>0.20015484559198052</v>
      </c>
      <c r="H13" s="133">
        <f t="shared" si="4"/>
        <v>0.56541135581432822</v>
      </c>
      <c r="I13" s="133">
        <f t="shared" si="5"/>
        <v>1.2034330636882822</v>
      </c>
      <c r="J13" s="187">
        <f t="shared" si="7"/>
        <v>18.320904771664882</v>
      </c>
      <c r="K13" s="134"/>
      <c r="M13" s="150">
        <f>+GBA_d!C12</f>
        <v>10</v>
      </c>
      <c r="N13" s="153">
        <f>+GBA_d!$D12</f>
        <v>10.264187120000001</v>
      </c>
      <c r="O13" s="153">
        <f>+PAM_d!$D12</f>
        <v>5.0170607900000004</v>
      </c>
      <c r="P13" s="153">
        <f>+NOA_d!$D12</f>
        <v>0.5945219100000001</v>
      </c>
      <c r="Q13" s="153">
        <f>+NEA_d!$D12</f>
        <v>0.19584918999999998</v>
      </c>
      <c r="R13" s="153">
        <f>+CUY_d!$D12</f>
        <v>0.65799095000000007</v>
      </c>
      <c r="S13" s="153">
        <f>+PAT_d!$D12</f>
        <v>1.5497116399999999</v>
      </c>
      <c r="T13" s="189">
        <f t="shared" si="8"/>
        <v>18.279321600000003</v>
      </c>
    </row>
    <row r="14" spans="2:20" s="25" customFormat="1" hidden="1" x14ac:dyDescent="0.25">
      <c r="B14" s="129"/>
      <c r="C14" s="131"/>
      <c r="D14" s="132">
        <f t="shared" ref="D14:I14" si="9">+SUM(D4:D13)</f>
        <v>44.669999999999995</v>
      </c>
      <c r="E14" s="132">
        <f t="shared" si="9"/>
        <v>34.19</v>
      </c>
      <c r="F14" s="132">
        <f t="shared" si="9"/>
        <v>6.88</v>
      </c>
      <c r="G14" s="132">
        <f t="shared" si="9"/>
        <v>4.5100000000000007</v>
      </c>
      <c r="H14" s="132">
        <f t="shared" si="9"/>
        <v>5.18</v>
      </c>
      <c r="I14" s="132">
        <f t="shared" si="9"/>
        <v>4.57</v>
      </c>
      <c r="M14" s="151"/>
      <c r="N14" s="152">
        <f t="shared" ref="N14:S14" si="10">+SUM(N4:N13)</f>
        <v>43.450195919999999</v>
      </c>
      <c r="O14" s="152">
        <f t="shared" si="10"/>
        <v>32.591783559999996</v>
      </c>
      <c r="P14" s="152">
        <f t="shared" si="10"/>
        <v>7.6243330199999999</v>
      </c>
      <c r="Q14" s="152">
        <f t="shared" si="10"/>
        <v>4.4129825800000004</v>
      </c>
      <c r="R14" s="152">
        <f t="shared" si="10"/>
        <v>6.0281653100000003</v>
      </c>
      <c r="S14" s="152">
        <f t="shared" si="10"/>
        <v>5.8849822300000003</v>
      </c>
      <c r="T14" s="151"/>
    </row>
    <row r="15" spans="2:20" s="25" customFormat="1" hidden="1" x14ac:dyDescent="0.25">
      <c r="B15" s="129"/>
      <c r="C15" s="131"/>
      <c r="D15" s="185">
        <f>+[1]IPCse!B$4</f>
        <v>0.44669999999999999</v>
      </c>
      <c r="E15" s="185">
        <f>+[1]IPCse!C$4</f>
        <v>0.34189999999999998</v>
      </c>
      <c r="F15" s="185">
        <f>+[1]IPCse!D$4</f>
        <v>6.88E-2</v>
      </c>
      <c r="G15" s="185">
        <f>+[1]IPCse!E$4</f>
        <v>4.5100000000000001E-2</v>
      </c>
      <c r="H15" s="185">
        <f>+[1]IPCse!F$4</f>
        <v>5.1799999999999999E-2</v>
      </c>
      <c r="I15" s="185">
        <f>+[1]IPCse!G$4</f>
        <v>4.5699999999999998E-2</v>
      </c>
      <c r="M15" s="151"/>
      <c r="N15" s="190">
        <f>+[1]IPCse!B$4</f>
        <v>0.44669999999999999</v>
      </c>
      <c r="O15" s="190">
        <f>+[1]IPCse!C$4</f>
        <v>0.34189999999999998</v>
      </c>
      <c r="P15" s="190">
        <f>+[1]IPCse!D$4</f>
        <v>6.88E-2</v>
      </c>
      <c r="Q15" s="190">
        <f>+[1]IPCse!E$4</f>
        <v>4.5100000000000001E-2</v>
      </c>
      <c r="R15" s="190">
        <f>+[1]IPCse!F$4</f>
        <v>5.1799999999999999E-2</v>
      </c>
      <c r="S15" s="190">
        <f>+[1]IPCse!G$4</f>
        <v>4.5699999999999998E-2</v>
      </c>
      <c r="T15" s="151"/>
    </row>
    <row r="16" spans="2:20" s="97" customFormat="1" ht="15.75" hidden="1" thickBot="1" x14ac:dyDescent="0.3">
      <c r="B16" s="147"/>
      <c r="C16" s="130"/>
      <c r="D16" s="148"/>
      <c r="E16" s="148"/>
      <c r="F16" s="148"/>
      <c r="G16" s="148"/>
      <c r="H16" s="148"/>
      <c r="I16" s="148"/>
      <c r="M16" s="149"/>
      <c r="N16" s="149"/>
      <c r="O16" s="149"/>
      <c r="P16" s="149"/>
      <c r="Q16" s="149"/>
      <c r="R16" s="149"/>
      <c r="S16" s="149"/>
      <c r="T16" s="149"/>
    </row>
    <row r="17" spans="2:45" s="144" customFormat="1" x14ac:dyDescent="0.25">
      <c r="B17" s="141"/>
      <c r="C17" s="142"/>
      <c r="D17" s="253" t="s">
        <v>146</v>
      </c>
      <c r="E17" s="253"/>
      <c r="F17" s="253"/>
      <c r="G17" s="253"/>
      <c r="H17" s="253"/>
      <c r="I17" s="253"/>
      <c r="J17" s="143" t="s">
        <v>37</v>
      </c>
      <c r="L17" s="145" cm="1">
        <f t="array" ref="L17:U17">+TRANSPOSE(J4:J13)</f>
        <v>5.4985447530141593</v>
      </c>
      <c r="M17" s="145">
        <v>6.6101180663491901</v>
      </c>
      <c r="N17" s="145">
        <v>7.5708856219737708</v>
      </c>
      <c r="O17" s="145">
        <v>7.8860972840060812</v>
      </c>
      <c r="P17" s="145">
        <v>8.2034388522589179</v>
      </c>
      <c r="Q17" s="145">
        <v>9.4947530269143172</v>
      </c>
      <c r="R17" s="145">
        <v>10.440105728471872</v>
      </c>
      <c r="S17" s="145">
        <v>11.847778562767285</v>
      </c>
      <c r="T17" s="145">
        <v>14.127373332579529</v>
      </c>
      <c r="U17" s="145">
        <v>18.320904771664882</v>
      </c>
      <c r="AA17" s="252" t="s">
        <v>147</v>
      </c>
      <c r="AB17" s="252"/>
      <c r="AD17" s="252" t="s">
        <v>148</v>
      </c>
      <c r="AE17" s="252"/>
      <c r="AG17" s="252" t="s">
        <v>148</v>
      </c>
      <c r="AH17" s="252"/>
      <c r="AJ17" s="146" t="s">
        <v>149</v>
      </c>
      <c r="AK17" s="146"/>
      <c r="AM17" s="252" t="s">
        <v>150</v>
      </c>
      <c r="AN17" s="252"/>
      <c r="AO17" s="252"/>
      <c r="AP17" s="252"/>
      <c r="AR17" s="146" t="s">
        <v>151</v>
      </c>
      <c r="AS17" s="146"/>
    </row>
    <row r="18" spans="2:45" s="138" customFormat="1" ht="15.75" thickBot="1" x14ac:dyDescent="0.3">
      <c r="B18" s="135"/>
      <c r="C18" s="136"/>
      <c r="D18" s="137" t="s">
        <v>38</v>
      </c>
      <c r="E18" s="137" t="s">
        <v>128</v>
      </c>
      <c r="F18" s="137" t="s">
        <v>40</v>
      </c>
      <c r="G18" s="137" t="s">
        <v>41</v>
      </c>
      <c r="H18" s="137" t="s">
        <v>129</v>
      </c>
      <c r="I18" s="137" t="s">
        <v>130</v>
      </c>
      <c r="J18" s="137" t="s">
        <v>131</v>
      </c>
      <c r="K18" s="136"/>
      <c r="L18" s="139">
        <v>1</v>
      </c>
      <c r="M18" s="139">
        <f>+L18+1</f>
        <v>2</v>
      </c>
      <c r="N18" s="139">
        <f t="shared" ref="N18:U18" si="11">+M18+1</f>
        <v>3</v>
      </c>
      <c r="O18" s="139">
        <f t="shared" si="11"/>
        <v>4</v>
      </c>
      <c r="P18" s="139">
        <f t="shared" si="11"/>
        <v>5</v>
      </c>
      <c r="Q18" s="139">
        <f t="shared" si="11"/>
        <v>6</v>
      </c>
      <c r="R18" s="139">
        <f t="shared" si="11"/>
        <v>7</v>
      </c>
      <c r="S18" s="139">
        <f t="shared" si="11"/>
        <v>8</v>
      </c>
      <c r="T18" s="139">
        <f t="shared" si="11"/>
        <v>9</v>
      </c>
      <c r="U18" s="139">
        <f t="shared" si="11"/>
        <v>10</v>
      </c>
      <c r="V18" s="140" t="s">
        <v>152</v>
      </c>
      <c r="W18" s="140" t="s">
        <v>135</v>
      </c>
      <c r="X18" s="140" t="s">
        <v>136</v>
      </c>
      <c r="Z18" s="138" t="s">
        <v>153</v>
      </c>
      <c r="AA18" s="138" t="s">
        <v>153</v>
      </c>
      <c r="AB18" s="138" t="s">
        <v>154</v>
      </c>
      <c r="AD18" s="138" t="s">
        <v>153</v>
      </c>
      <c r="AE18" s="138" t="s">
        <v>154</v>
      </c>
      <c r="AG18" s="138" t="s">
        <v>155</v>
      </c>
      <c r="AH18" s="138" t="s">
        <v>156</v>
      </c>
      <c r="AJ18" s="138" t="s">
        <v>134</v>
      </c>
      <c r="AK18" s="138" t="s">
        <v>146</v>
      </c>
      <c r="AM18" s="138" t="s">
        <v>157</v>
      </c>
      <c r="AN18" s="138" t="s">
        <v>158</v>
      </c>
      <c r="AO18" s="138" t="s">
        <v>159</v>
      </c>
      <c r="AP18" s="138" t="s">
        <v>160</v>
      </c>
      <c r="AR18" s="138" t="s">
        <v>134</v>
      </c>
      <c r="AS18" s="138" t="s">
        <v>146</v>
      </c>
    </row>
    <row r="19" spans="2:45" x14ac:dyDescent="0.25">
      <c r="B19" s="69">
        <v>5</v>
      </c>
      <c r="C19" s="154">
        <f>+NAC!A5</f>
        <v>42705</v>
      </c>
      <c r="D19" s="71" cm="1">
        <f t="array" aca="1" ref="D19" ca="1">INDIRECT(_xlfn.CONCAT(D$18,"!$P",$B19))</f>
        <v>100</v>
      </c>
      <c r="E19" s="71" cm="1">
        <f t="array" aca="1" ref="E19" ca="1">INDIRECT(_xlfn.CONCAT(E$18,"!$P",$B19))</f>
        <v>100</v>
      </c>
      <c r="F19" s="71" cm="1">
        <f t="array" aca="1" ref="F19" ca="1">INDIRECT(_xlfn.CONCAT(F$18,"!$P",$B19))</f>
        <v>100</v>
      </c>
      <c r="G19" s="71" cm="1">
        <f t="array" aca="1" ref="G19" ca="1">INDIRECT(_xlfn.CONCAT(G$18,"!$P",$B19))</f>
        <v>100</v>
      </c>
      <c r="H19" s="71" cm="1">
        <f t="array" aca="1" ref="H19" ca="1">INDIRECT(_xlfn.CONCAT(H$18,"!$P",$B19))</f>
        <v>100</v>
      </c>
      <c r="I19" s="71" cm="1">
        <f t="array" aca="1" ref="I19" ca="1">INDIRECT(_xlfn.CONCAT(I$18,"!$P",$B19))</f>
        <v>100</v>
      </c>
      <c r="J19" s="71" cm="1">
        <f t="array" aca="1" ref="J19" ca="1">INDIRECT(_xlfn.CONCAT(J$18,"!$P",$B19))</f>
        <v>100</v>
      </c>
      <c r="K19" s="71"/>
      <c r="L19" s="71">
        <f ca="1">+SUMPRODUCT($D$4:$I$4,$D19:$I19)/J$4</f>
        <v>99.999999999999986</v>
      </c>
      <c r="M19" s="71">
        <f ca="1">+SUMPRODUCT($D$5:$I$5,$D19:$I19)/$J$5</f>
        <v>99.999999999999986</v>
      </c>
      <c r="N19" s="71">
        <f ca="1">+SUMPRODUCT($D$6:$I$6,$D19:$I19)/$J$6</f>
        <v>100</v>
      </c>
      <c r="O19" s="71">
        <f ca="1">+SUMPRODUCT($D$7:$I$7,$D19:$I19)/$J$7</f>
        <v>100.00000000000001</v>
      </c>
      <c r="P19" s="71">
        <f ca="1">+SUMPRODUCT($D$8:$I$8,$D19:$I19)/$J$8</f>
        <v>100</v>
      </c>
      <c r="Q19" s="71">
        <f ca="1">+SUMPRODUCT($D$9:$I$9,$D19:$I19)/$J$9</f>
        <v>100.00000000000001</v>
      </c>
      <c r="R19" s="71">
        <f ca="1">+SUMPRODUCT($D$10:$I$10,$D19:$I19)/$J$10</f>
        <v>100</v>
      </c>
      <c r="S19" s="71">
        <f ca="1">+SUMPRODUCT($D$11:$I$11,$D19:$I19)/$J$11</f>
        <v>99.999999999999957</v>
      </c>
      <c r="T19" s="71">
        <f ca="1">+SUMPRODUCT($D$12:$I$12,$D19:$I19)/$J$12</f>
        <v>100</v>
      </c>
      <c r="U19" s="71">
        <f ca="1">+SUMPRODUCT($D$13:$I$13,$D19:$I19)/$J$13</f>
        <v>99.999999999999986</v>
      </c>
      <c r="V19" s="34" cm="1">
        <f t="array" aca="1" ref="V19" ca="1">+SUMPRODUCT(_xlfn.ANCHORARRAY($L$17)/100,L19:U19)</f>
        <v>100</v>
      </c>
      <c r="W19" s="34"/>
      <c r="X19" s="34"/>
      <c r="Z19" s="19">
        <f ca="1">+L19/U19*100</f>
        <v>100</v>
      </c>
      <c r="AC19" s="35">
        <f>+C19</f>
        <v>42705</v>
      </c>
      <c r="AJ19">
        <f>+d1d10index!I4</f>
        <v>100.00000000000003</v>
      </c>
      <c r="AK19" s="19">
        <f ca="1">+Z19</f>
        <v>100</v>
      </c>
    </row>
    <row r="20" spans="2:45" x14ac:dyDescent="0.25">
      <c r="B20" s="69">
        <f>+B19+1</f>
        <v>6</v>
      </c>
      <c r="C20" s="154">
        <f>+NAC!A6</f>
        <v>42736</v>
      </c>
      <c r="D20" s="71" cm="1">
        <f t="array" aca="1" ref="D20" ca="1">INDIRECT(_xlfn.CONCAT(D$18,"!$P",$B20))</f>
        <v>101.3</v>
      </c>
      <c r="E20" s="71" cm="1">
        <f t="array" aca="1" ref="E20" ca="1">INDIRECT(_xlfn.CONCAT(E$18,"!$P",$B20))</f>
        <v>101.6</v>
      </c>
      <c r="F20" s="71" cm="1">
        <f t="array" aca="1" ref="F20" ca="1">INDIRECT(_xlfn.CONCAT(F$18,"!$P",$B20))</f>
        <v>101.4</v>
      </c>
      <c r="G20" s="71" cm="1">
        <f t="array" aca="1" ref="G20" ca="1">INDIRECT(_xlfn.CONCAT(G$18,"!$P",$B20))</f>
        <v>101.9</v>
      </c>
      <c r="H20" s="71" cm="1">
        <f t="array" aca="1" ref="H20" ca="1">INDIRECT(_xlfn.CONCAT(H$18,"!$P",$B20))</f>
        <v>101.7</v>
      </c>
      <c r="I20" s="71" cm="1">
        <f t="array" aca="1" ref="I20" ca="1">INDIRECT(_xlfn.CONCAT(I$18,"!$P",$B20))</f>
        <v>101.8</v>
      </c>
      <c r="J20" s="71" cm="1">
        <f t="array" aca="1" ref="J20" ca="1">INDIRECT(_xlfn.CONCAT(J$18,"!$P",$B20))</f>
        <v>101.5</v>
      </c>
      <c r="K20" s="71"/>
      <c r="L20" s="71">
        <f ca="1">+SUMPRODUCT($D$4:$I$4,$D20:$I20)/J$4</f>
        <v>101.53161128739112</v>
      </c>
      <c r="M20" s="71">
        <f t="shared" ref="M20:M83" ca="1" si="12">+SUMPRODUCT($D$5:$I$5,$D20:$I20)/$J$5</f>
        <v>101.51631673589715</v>
      </c>
      <c r="N20" s="71">
        <f t="shared" ref="N20:N83" ca="1" si="13">+SUMPRODUCT($D$6:$I$6,$D20:$I20)/$J$6</f>
        <v>101.49773584574254</v>
      </c>
      <c r="O20" s="71">
        <f t="shared" ref="O20:O83" ca="1" si="14">+SUMPRODUCT($D$7:$I$7,$D20:$I20)/$J$7</f>
        <v>101.49705408519934</v>
      </c>
      <c r="P20" s="71">
        <f t="shared" ref="P20:P83" ca="1" si="15">+SUMPRODUCT($D$8:$I$8,$D20:$I20)/$J$8</f>
        <v>101.49207092251176</v>
      </c>
      <c r="Q20" s="71">
        <f t="shared" ref="Q20:Q83" ca="1" si="16">+SUMPRODUCT($D$9:$I$9,$D20:$I20)/$J$9</f>
        <v>101.48717955168347</v>
      </c>
      <c r="R20" s="71">
        <f t="shared" ref="R20:R83" ca="1" si="17">+SUMPRODUCT($D$10:$I$10,$D20:$I20)/$J$10</f>
        <v>101.48206809666367</v>
      </c>
      <c r="S20" s="71">
        <f t="shared" ref="S20:S83" ca="1" si="18">+SUMPRODUCT($D$11:$I$11,$D20:$I20)/$J$11</f>
        <v>101.47643504884974</v>
      </c>
      <c r="T20" s="71">
        <f t="shared" ref="T20:T83" ca="1" si="19">+SUMPRODUCT($D$12:$I$12,$D20:$I20)/$J$12</f>
        <v>101.46485626322855</v>
      </c>
      <c r="U20" s="71">
        <f t="shared" ref="U20:U83" ca="1" si="20">+SUMPRODUCT($D$13:$I$13,$D20:$I20)/$J$13</f>
        <v>101.44085261908373</v>
      </c>
      <c r="V20" s="34" cm="1">
        <f t="array" aca="1" ref="V20" ca="1">+SUMPRODUCT(_xlfn.ANCHORARRAY($L$17)/100,L20:U20)</f>
        <v>101.48008</v>
      </c>
      <c r="W20" s="34"/>
      <c r="X20" s="34"/>
      <c r="Z20" s="19">
        <f t="shared" ref="Z20:Z83" ca="1" si="21">+L20/U20*100</f>
        <v>100.08946954403881</v>
      </c>
      <c r="AA20" s="24">
        <f ca="1">+Z20/Z19-1</f>
        <v>8.9469544038811577E-4</v>
      </c>
      <c r="AB20" s="24">
        <f>+d1d10index!Q5</f>
        <v>-2.4328074290361767E-3</v>
      </c>
      <c r="AC20" s="35">
        <f t="shared" ref="AC20:AC83" si="22">+C20</f>
        <v>42736</v>
      </c>
      <c r="AJ20">
        <f>+d1d10index!I5</f>
        <v>99.756719257096407</v>
      </c>
      <c r="AK20" s="19">
        <f t="shared" ref="AK20:AK83" ca="1" si="23">+Z20</f>
        <v>100.08946954403881</v>
      </c>
      <c r="AM20">
        <f ca="1">+NAC_d!BV6/NAC_d!BV$5-1</f>
        <v>1.4910348894956016E-2</v>
      </c>
      <c r="AN20">
        <f ca="1">+NAC_d!CE6/NAC_d!CE$5-1</f>
        <v>1.6939290999717249E-2</v>
      </c>
      <c r="AO20">
        <f ca="1">+L20/$L$19-1</f>
        <v>1.5316112873911214E-2</v>
      </c>
      <c r="AP20">
        <f ca="1">+U20/$U$19-1</f>
        <v>1.4408526190837323E-2</v>
      </c>
      <c r="AR20" s="24">
        <f ca="1">+AM20-AN20</f>
        <v>-2.0289421047612333E-3</v>
      </c>
      <c r="AS20" s="24">
        <f ca="1">+AO20-AP20</f>
        <v>9.0758668307389101E-4</v>
      </c>
    </row>
    <row r="21" spans="2:45" x14ac:dyDescent="0.25">
      <c r="B21" s="69">
        <f t="shared" ref="B21:B84" si="24">+B20+1</f>
        <v>7</v>
      </c>
      <c r="C21" s="154">
        <f>+NAC!A7</f>
        <v>42767</v>
      </c>
      <c r="D21" s="71" cm="1">
        <f t="array" aca="1" ref="D21" ca="1">INDIRECT(_xlfn.CONCAT(D$18,"!$P",$B21))</f>
        <v>103.2</v>
      </c>
      <c r="E21" s="71" cm="1">
        <f t="array" aca="1" ref="E21" ca="1">INDIRECT(_xlfn.CONCAT(E$18,"!$P",$B21))</f>
        <v>103.2</v>
      </c>
      <c r="F21" s="71" cm="1">
        <f t="array" aca="1" ref="F21" ca="1">INDIRECT(_xlfn.CONCAT(F$18,"!$P",$B21))</f>
        <v>103</v>
      </c>
      <c r="G21" s="71" cm="1">
        <f t="array" aca="1" ref="G21" ca="1">INDIRECT(_xlfn.CONCAT(G$18,"!$P",$B21))</f>
        <v>103.4</v>
      </c>
      <c r="H21" s="71" cm="1">
        <f t="array" aca="1" ref="H21" ca="1">INDIRECT(_xlfn.CONCAT(H$18,"!$P",$B21))</f>
        <v>103.1</v>
      </c>
      <c r="I21" s="71" cm="1">
        <f t="array" aca="1" ref="I21" ca="1">INDIRECT(_xlfn.CONCAT(I$18,"!$P",$B21))</f>
        <v>103.5</v>
      </c>
      <c r="J21" s="71" cm="1">
        <f t="array" aca="1" ref="J21" ca="1">INDIRECT(_xlfn.CONCAT(J$18,"!$P",$B21))</f>
        <v>103.2</v>
      </c>
      <c r="K21" s="71"/>
      <c r="L21" s="71">
        <f t="shared" ref="L21:L83" ca="1" si="25">+SUMPRODUCT($D$4:$I$4,$D21:$I21)/J$4</f>
        <v>103.20103148353063</v>
      </c>
      <c r="M21" s="71">
        <f t="shared" ca="1" si="12"/>
        <v>103.19606097994416</v>
      </c>
      <c r="N21" s="71">
        <f t="shared" ca="1" si="13"/>
        <v>103.19318549793087</v>
      </c>
      <c r="O21" s="71">
        <f t="shared" ca="1" si="14"/>
        <v>103.2002120638796</v>
      </c>
      <c r="P21" s="71">
        <f t="shared" ca="1" si="15"/>
        <v>103.19508127753032</v>
      </c>
      <c r="Q21" s="71">
        <f t="shared" ca="1" si="16"/>
        <v>103.20057396637148</v>
      </c>
      <c r="R21" s="71">
        <f t="shared" ca="1" si="17"/>
        <v>103.20374446213987</v>
      </c>
      <c r="S21" s="71">
        <f t="shared" ca="1" si="18"/>
        <v>103.20730986486295</v>
      </c>
      <c r="T21" s="71">
        <f t="shared" ca="1" si="19"/>
        <v>103.20858363313172</v>
      </c>
      <c r="U21" s="71">
        <f t="shared" ca="1" si="20"/>
        <v>103.21294824305879</v>
      </c>
      <c r="V21" s="34" cm="1">
        <f t="array" aca="1" ref="V21" ca="1">+SUMPRODUCT(_xlfn.ANCHORARRAY($L$17)/100,L21:U21)</f>
        <v>103.20379000000001</v>
      </c>
      <c r="W21" s="34"/>
      <c r="X21" s="34"/>
      <c r="Z21" s="19">
        <f t="shared" ca="1" si="21"/>
        <v>99.98845420101739</v>
      </c>
      <c r="AA21" s="24">
        <f t="shared" ref="AA21:AA84" ca="1" si="26">+Z21/Z20-1</f>
        <v>-1.0092504584308104E-3</v>
      </c>
      <c r="AB21" s="24">
        <f>+d1d10index!Q6</f>
        <v>6.6711714904732489E-4</v>
      </c>
      <c r="AC21" s="35">
        <f t="shared" si="22"/>
        <v>42767</v>
      </c>
      <c r="AJ21">
        <f>+d1d10index!I6</f>
        <v>99.823268675245515</v>
      </c>
      <c r="AK21" s="19">
        <f t="shared" ca="1" si="23"/>
        <v>99.98845420101739</v>
      </c>
      <c r="AM21">
        <f ca="1">+NAC_d!BV7/NAC_d!BV$5-1</f>
        <v>3.5222268884309571E-2</v>
      </c>
      <c r="AN21">
        <f ca="1">+NAC_d!CE7/NAC_d!CE$5-1</f>
        <v>3.8220839492579817E-2</v>
      </c>
      <c r="AO21">
        <f t="shared" ref="AO21:AO84" ca="1" si="27">+L21/$L$19-1</f>
        <v>3.2010314835306364E-2</v>
      </c>
      <c r="AP21">
        <f t="shared" ref="AP21:AP84" ca="1" si="28">+U21/$U$19-1</f>
        <v>3.2129482430587997E-2</v>
      </c>
      <c r="AR21" s="24">
        <f t="shared" ref="AR21:AR84" ca="1" si="29">+AM21-AN21</f>
        <v>-2.9985706082702457E-3</v>
      </c>
      <c r="AS21" s="24">
        <f t="shared" ref="AS21:AS84" ca="1" si="30">+AO21-AP21</f>
        <v>-1.191675952816329E-4</v>
      </c>
    </row>
    <row r="22" spans="2:45" x14ac:dyDescent="0.25">
      <c r="B22" s="69">
        <f t="shared" si="24"/>
        <v>8</v>
      </c>
      <c r="C22" s="154">
        <f>+NAC!A8</f>
        <v>42795</v>
      </c>
      <c r="D22" s="71" cm="1">
        <f t="array" aca="1" ref="D22" ca="1">INDIRECT(_xlfn.CONCAT(D$18,"!$P",$B22))</f>
        <v>105.1</v>
      </c>
      <c r="E22" s="71" cm="1">
        <f t="array" aca="1" ref="E22" ca="1">INDIRECT(_xlfn.CONCAT(E$18,"!$P",$B22))</f>
        <v>105.3</v>
      </c>
      <c r="F22" s="71" cm="1">
        <f t="array" aca="1" ref="F22" ca="1">INDIRECT(_xlfn.CONCAT(F$18,"!$P",$B22))</f>
        <v>105.3</v>
      </c>
      <c r="G22" s="71" cm="1">
        <f t="array" aca="1" ref="G22" ca="1">INDIRECT(_xlfn.CONCAT(G$18,"!$P",$B22))</f>
        <v>105.4</v>
      </c>
      <c r="H22" s="71" cm="1">
        <f t="array" aca="1" ref="H22" ca="1">INDIRECT(_xlfn.CONCAT(H$18,"!$P",$B22))</f>
        <v>105.2</v>
      </c>
      <c r="I22" s="71" cm="1">
        <f t="array" aca="1" ref="I22" ca="1">INDIRECT(_xlfn.CONCAT(I$18,"!$P",$B22))</f>
        <v>105.3</v>
      </c>
      <c r="J22" s="71" cm="1">
        <f t="array" aca="1" ref="J22" ca="1">INDIRECT(_xlfn.CONCAT(J$18,"!$P",$B22))</f>
        <v>105.2</v>
      </c>
      <c r="K22" s="71"/>
      <c r="L22" s="71">
        <f t="shared" ca="1" si="25"/>
        <v>105.24601839659006</v>
      </c>
      <c r="M22" s="71">
        <f t="shared" ca="1" si="12"/>
        <v>105.23680250442034</v>
      </c>
      <c r="N22" s="71">
        <f t="shared" ca="1" si="13"/>
        <v>105.22483582761866</v>
      </c>
      <c r="O22" s="71">
        <f t="shared" ca="1" si="14"/>
        <v>105.21928251407657</v>
      </c>
      <c r="P22" s="71">
        <f t="shared" ca="1" si="15"/>
        <v>105.21962621174188</v>
      </c>
      <c r="Q22" s="71">
        <f t="shared" ca="1" si="16"/>
        <v>105.21517879922956</v>
      </c>
      <c r="R22" s="71">
        <f t="shared" ca="1" si="17"/>
        <v>105.21014629290383</v>
      </c>
      <c r="S22" s="71">
        <f t="shared" ca="1" si="18"/>
        <v>105.20504961132004</v>
      </c>
      <c r="T22" s="71">
        <f t="shared" ca="1" si="19"/>
        <v>105.2004693466877</v>
      </c>
      <c r="U22" s="71">
        <f t="shared" ca="1" si="20"/>
        <v>105.18281181144374</v>
      </c>
      <c r="V22" s="34" cm="1">
        <f t="array" aca="1" ref="V22" ca="1">+SUMPRODUCT(_xlfn.ANCHORARRAY($L$17)/100,L22:U22)</f>
        <v>105.20998999999999</v>
      </c>
      <c r="W22" s="34"/>
      <c r="X22" s="34"/>
      <c r="Z22" s="19">
        <f t="shared" ca="1" si="21"/>
        <v>100.0600921234732</v>
      </c>
      <c r="AA22" s="24">
        <f t="shared" ca="1" si="26"/>
        <v>7.164619458142063E-4</v>
      </c>
      <c r="AB22" s="24">
        <f>+d1d10index!Q7</f>
        <v>1.6942822809833391E-3</v>
      </c>
      <c r="AC22" s="35">
        <f t="shared" si="22"/>
        <v>42795</v>
      </c>
      <c r="AJ22">
        <f>+d1d10index!I7</f>
        <v>99.992397470591825</v>
      </c>
      <c r="AK22" s="19">
        <f t="shared" ca="1" si="23"/>
        <v>100.0600921234732</v>
      </c>
      <c r="AM22">
        <f ca="1">+NAC_d!BV8/NAC_d!BV$5-1</f>
        <v>6.1421839715967597E-2</v>
      </c>
      <c r="AN22">
        <f ca="1">+NAC_d!CE8/NAC_d!CE$5-1</f>
        <v>6.0865956454367209E-2</v>
      </c>
      <c r="AO22">
        <f t="shared" ca="1" si="27"/>
        <v>5.2460183965900686E-2</v>
      </c>
      <c r="AP22">
        <f t="shared" ca="1" si="28"/>
        <v>5.1828118114437549E-2</v>
      </c>
      <c r="AR22" s="24">
        <f t="shared" ca="1" si="29"/>
        <v>5.5588326160038726E-4</v>
      </c>
      <c r="AS22" s="24">
        <f t="shared" ca="1" si="30"/>
        <v>6.3206585146313721E-4</v>
      </c>
    </row>
    <row r="23" spans="2:45" x14ac:dyDescent="0.25">
      <c r="B23" s="69">
        <f t="shared" si="24"/>
        <v>9</v>
      </c>
      <c r="C23" s="154">
        <f>+NAC!A9</f>
        <v>42826</v>
      </c>
      <c r="D23" s="71" cm="1">
        <f t="array" aca="1" ref="D23" ca="1">INDIRECT(_xlfn.CONCAT(D$18,"!$P",$B23))</f>
        <v>107.5</v>
      </c>
      <c r="E23" s="71" cm="1">
        <f t="array" aca="1" ref="E23" ca="1">INDIRECT(_xlfn.CONCAT(E$18,"!$P",$B23))</f>
        <v>107.3</v>
      </c>
      <c r="F23" s="71" cm="1">
        <f t="array" aca="1" ref="F23" ca="1">INDIRECT(_xlfn.CONCAT(F$18,"!$P",$B23))</f>
        <v>107.5</v>
      </c>
      <c r="G23" s="71" cm="1">
        <f t="array" aca="1" ref="G23" ca="1">INDIRECT(_xlfn.CONCAT(G$18,"!$P",$B23))</f>
        <v>107.6</v>
      </c>
      <c r="H23" s="71" cm="1">
        <f t="array" aca="1" ref="H23" ca="1">INDIRECT(_xlfn.CONCAT(H$18,"!$P",$B23))</f>
        <v>107.7</v>
      </c>
      <c r="I23" s="71" cm="1">
        <f t="array" aca="1" ref="I23" ca="1">INDIRECT(_xlfn.CONCAT(I$18,"!$P",$B23))</f>
        <v>107</v>
      </c>
      <c r="J23" s="71" cm="1">
        <f t="array" aca="1" ref="J23" ca="1">INDIRECT(_xlfn.CONCAT(J$18,"!$P",$B23))</f>
        <v>107.4</v>
      </c>
      <c r="K23" s="71"/>
      <c r="L23" s="71">
        <f t="shared" ca="1" si="25"/>
        <v>107.45237100562443</v>
      </c>
      <c r="M23" s="71">
        <f t="shared" ca="1" si="12"/>
        <v>107.44228259370639</v>
      </c>
      <c r="N23" s="71">
        <f t="shared" ca="1" si="13"/>
        <v>107.44134526645324</v>
      </c>
      <c r="O23" s="71">
        <f t="shared" ca="1" si="14"/>
        <v>107.43472199175979</v>
      </c>
      <c r="P23" s="71">
        <f t="shared" ca="1" si="15"/>
        <v>107.42733815645644</v>
      </c>
      <c r="Q23" s="71">
        <f t="shared" ca="1" si="16"/>
        <v>107.41783766284695</v>
      </c>
      <c r="R23" s="71">
        <f t="shared" ca="1" si="17"/>
        <v>107.41906817142694</v>
      </c>
      <c r="S23" s="71">
        <f t="shared" ca="1" si="18"/>
        <v>107.41623895926828</v>
      </c>
      <c r="T23" s="71">
        <f t="shared" ca="1" si="19"/>
        <v>107.40805147713965</v>
      </c>
      <c r="U23" s="71">
        <f t="shared" ca="1" si="20"/>
        <v>107.41696721969178</v>
      </c>
      <c r="V23" s="34" cm="1">
        <f t="array" aca="1" ref="V23" ca="1">+SUMPRODUCT(_xlfn.ANCHORARRAY($L$17)/100,L23:U23)</f>
        <v>107.42363999999999</v>
      </c>
      <c r="W23" s="34"/>
      <c r="X23" s="34"/>
      <c r="Z23" s="19">
        <f t="shared" ca="1" si="21"/>
        <v>100.03295921198392</v>
      </c>
      <c r="AA23" s="24">
        <f t="shared" ca="1" si="26"/>
        <v>-2.7116616538580551E-4</v>
      </c>
      <c r="AB23" s="24">
        <f>+d1d10index!Q8</f>
        <v>2.3016288568118437E-3</v>
      </c>
      <c r="AC23" s="35">
        <f t="shared" si="22"/>
        <v>42826</v>
      </c>
      <c r="AJ23">
        <f>+d1d10index!I8</f>
        <v>100.22254285807193</v>
      </c>
      <c r="AK23" s="19">
        <f t="shared" ca="1" si="23"/>
        <v>100.03295921198392</v>
      </c>
      <c r="AM23">
        <f ca="1">+NAC_d!BV9/NAC_d!BV$5-1</f>
        <v>9.0448786998589048E-2</v>
      </c>
      <c r="AN23">
        <f ca="1">+NAC_d!CE9/NAC_d!CE$5-1</f>
        <v>8.7703447458394646E-2</v>
      </c>
      <c r="AO23">
        <f t="shared" ca="1" si="27"/>
        <v>7.4523710056244363E-2</v>
      </c>
      <c r="AP23">
        <f t="shared" ca="1" si="28"/>
        <v>7.4169672196918057E-2</v>
      </c>
      <c r="AR23" s="24">
        <f t="shared" ca="1" si="29"/>
        <v>2.7453395401944025E-3</v>
      </c>
      <c r="AS23" s="24">
        <f t="shared" ca="1" si="30"/>
        <v>3.5403785932630605E-4</v>
      </c>
    </row>
    <row r="24" spans="2:45" x14ac:dyDescent="0.25">
      <c r="B24" s="69">
        <f t="shared" si="24"/>
        <v>10</v>
      </c>
      <c r="C24" s="154">
        <f>+NAC!A10</f>
        <v>42856</v>
      </c>
      <c r="D24" s="71" cm="1">
        <f t="array" aca="1" ref="D24" ca="1">INDIRECT(_xlfn.CONCAT(D$18,"!$P",$B24))</f>
        <v>109.2</v>
      </c>
      <c r="E24" s="71" cm="1">
        <f t="array" aca="1" ref="E24" ca="1">INDIRECT(_xlfn.CONCAT(E$18,"!$P",$B24))</f>
        <v>109.1</v>
      </c>
      <c r="F24" s="71" cm="1">
        <f t="array" aca="1" ref="F24" ca="1">INDIRECT(_xlfn.CONCAT(F$18,"!$P",$B24))</f>
        <v>109.1</v>
      </c>
      <c r="G24" s="71" cm="1">
        <f t="array" aca="1" ref="G24" ca="1">INDIRECT(_xlfn.CONCAT(G$18,"!$P",$B24))</f>
        <v>109.8</v>
      </c>
      <c r="H24" s="71" cm="1">
        <f t="array" aca="1" ref="H24" ca="1">INDIRECT(_xlfn.CONCAT(H$18,"!$P",$B24))</f>
        <v>109.5</v>
      </c>
      <c r="I24" s="71" cm="1">
        <f t="array" aca="1" ref="I24" ca="1">INDIRECT(_xlfn.CONCAT(I$18,"!$P",$B24))</f>
        <v>109.2</v>
      </c>
      <c r="J24" s="71" cm="1">
        <f t="array" aca="1" ref="J24" ca="1">INDIRECT(_xlfn.CONCAT(J$18,"!$P",$B24))</f>
        <v>109.2</v>
      </c>
      <c r="K24" s="71"/>
      <c r="L24" s="71">
        <f t="shared" ca="1" si="25"/>
        <v>109.26009615887583</v>
      </c>
      <c r="M24" s="71">
        <f t="shared" ca="1" si="12"/>
        <v>109.23553744394175</v>
      </c>
      <c r="N24" s="71">
        <f t="shared" ca="1" si="13"/>
        <v>109.22152303626511</v>
      </c>
      <c r="O24" s="71">
        <f t="shared" ca="1" si="14"/>
        <v>109.21894031683081</v>
      </c>
      <c r="P24" s="71">
        <f t="shared" ca="1" si="15"/>
        <v>109.20156199362086</v>
      </c>
      <c r="Q24" s="71">
        <f t="shared" ca="1" si="16"/>
        <v>109.19468597427911</v>
      </c>
      <c r="R24" s="71">
        <f t="shared" ca="1" si="17"/>
        <v>109.19697644729921</v>
      </c>
      <c r="S24" s="71">
        <f t="shared" ca="1" si="18"/>
        <v>109.19332581262289</v>
      </c>
      <c r="T24" s="71">
        <f t="shared" ca="1" si="19"/>
        <v>109.17974574945997</v>
      </c>
      <c r="U24" s="71">
        <f t="shared" ca="1" si="20"/>
        <v>109.18415797449769</v>
      </c>
      <c r="V24" s="34" cm="1">
        <f t="array" aca="1" ref="V24" ca="1">+SUMPRODUCT(_xlfn.ANCHORARRAY($L$17)/100,L24:U24)</f>
        <v>109.20152999999999</v>
      </c>
      <c r="W24" s="34"/>
      <c r="X24" s="34"/>
      <c r="Z24" s="19">
        <f t="shared" ca="1" si="21"/>
        <v>100.06955055182627</v>
      </c>
      <c r="AA24" s="24">
        <f t="shared" ca="1" si="26"/>
        <v>3.6579283598725532E-4</v>
      </c>
      <c r="AB24" s="24">
        <f>+d1d10index!Q9</f>
        <v>-6.8827312304520216E-4</v>
      </c>
      <c r="AC24" s="35">
        <f t="shared" si="22"/>
        <v>42856</v>
      </c>
      <c r="AJ24">
        <f>+d1d10index!I9</f>
        <v>100.15356237549948</v>
      </c>
      <c r="AK24" s="19">
        <f t="shared" ca="1" si="23"/>
        <v>100.06955055182627</v>
      </c>
      <c r="AM24">
        <f ca="1">+NAC_d!BV10/NAC_d!BV$5-1</f>
        <v>0.10675867483740631</v>
      </c>
      <c r="AN24">
        <f ca="1">+NAC_d!CE10/NAC_d!CE$5-1</f>
        <v>0.10338759965899436</v>
      </c>
      <c r="AO24">
        <f t="shared" ca="1" si="27"/>
        <v>9.2600961588758413E-2</v>
      </c>
      <c r="AP24">
        <f t="shared" ca="1" si="28"/>
        <v>9.1841579744977198E-2</v>
      </c>
      <c r="AR24" s="24">
        <f t="shared" ca="1" si="29"/>
        <v>3.371075178411953E-3</v>
      </c>
      <c r="AS24" s="24">
        <f t="shared" ca="1" si="30"/>
        <v>7.5938184378121498E-4</v>
      </c>
    </row>
    <row r="25" spans="2:45" x14ac:dyDescent="0.25">
      <c r="B25" s="69">
        <f t="shared" si="24"/>
        <v>11</v>
      </c>
      <c r="C25" s="154">
        <f>+NAC!A11</f>
        <v>42887</v>
      </c>
      <c r="D25" s="71" cm="1">
        <f t="array" aca="1" ref="D25" ca="1">INDIRECT(_xlfn.CONCAT(D$18,"!$P",$B25))</f>
        <v>110.9</v>
      </c>
      <c r="E25" s="71" cm="1">
        <f t="array" aca="1" ref="E25" ca="1">INDIRECT(_xlfn.CONCAT(E$18,"!$P",$B25))</f>
        <v>110.3</v>
      </c>
      <c r="F25" s="71" cm="1">
        <f t="array" aca="1" ref="F25" ca="1">INDIRECT(_xlfn.CONCAT(F$18,"!$P",$B25))</f>
        <v>110.2</v>
      </c>
      <c r="G25" s="71" cm="1">
        <f t="array" aca="1" ref="G25" ca="1">INDIRECT(_xlfn.CONCAT(G$18,"!$P",$B25))</f>
        <v>111.5</v>
      </c>
      <c r="H25" s="71" cm="1">
        <f t="array" aca="1" ref="H25" ca="1">INDIRECT(_xlfn.CONCAT(H$18,"!$P",$B25))</f>
        <v>111.1</v>
      </c>
      <c r="I25" s="71" cm="1">
        <f t="array" aca="1" ref="I25" ca="1">INDIRECT(_xlfn.CONCAT(I$18,"!$P",$B25))</f>
        <v>110.6</v>
      </c>
      <c r="J25" s="71" cm="1">
        <f t="array" aca="1" ref="J25" ca="1">INDIRECT(_xlfn.CONCAT(J$18,"!$P",$B25))</f>
        <v>110.7</v>
      </c>
      <c r="K25" s="71"/>
      <c r="L25" s="71">
        <f t="shared" ca="1" si="25"/>
        <v>110.70359127474981</v>
      </c>
      <c r="M25" s="71">
        <f t="shared" ca="1" si="12"/>
        <v>110.67349864895115</v>
      </c>
      <c r="N25" s="71">
        <f t="shared" ca="1" si="13"/>
        <v>110.67063830315739</v>
      </c>
      <c r="O25" s="71">
        <f t="shared" ca="1" si="14"/>
        <v>110.68023051743282</v>
      </c>
      <c r="P25" s="71">
        <f t="shared" ca="1" si="15"/>
        <v>110.64572812037754</v>
      </c>
      <c r="Q25" s="71">
        <f t="shared" ca="1" si="16"/>
        <v>110.64471298406623</v>
      </c>
      <c r="R25" s="71">
        <f t="shared" ca="1" si="17"/>
        <v>110.66079938789798</v>
      </c>
      <c r="S25" s="71">
        <f t="shared" ca="1" si="18"/>
        <v>110.66695585015424</v>
      </c>
      <c r="T25" s="71">
        <f t="shared" ca="1" si="19"/>
        <v>110.65346626304088</v>
      </c>
      <c r="U25" s="71">
        <f t="shared" ca="1" si="20"/>
        <v>110.70016040545909</v>
      </c>
      <c r="V25" s="34" cm="1">
        <f t="array" aca="1" ref="V25" ca="1">+SUMPRODUCT(_xlfn.ANCHORARRAY($L$17)/100,L25:U25)</f>
        <v>110.67041</v>
      </c>
      <c r="W25" s="34"/>
      <c r="X25" s="34"/>
      <c r="Z25" s="19">
        <f t="shared" ca="1" si="21"/>
        <v>100.00309924509428</v>
      </c>
      <c r="AA25" s="24">
        <f t="shared" ca="1" si="26"/>
        <v>-6.6405121603474448E-4</v>
      </c>
      <c r="AB25" s="24">
        <f>+d1d10index!Q10</f>
        <v>-8.5699760860824536E-4</v>
      </c>
      <c r="AC25" s="35">
        <f t="shared" si="22"/>
        <v>42887</v>
      </c>
      <c r="AJ25">
        <f>+d1d10index!I10</f>
        <v>100.06773101205007</v>
      </c>
      <c r="AK25" s="19">
        <f t="shared" ca="1" si="23"/>
        <v>100.00309924509428</v>
      </c>
      <c r="AM25">
        <f ca="1">+NAC_d!BV11/NAC_d!BV$5-1</f>
        <v>0.11909900795377459</v>
      </c>
      <c r="AN25">
        <f ca="1">+NAC_d!CE11/NAC_d!CE$5-1</f>
        <v>0.1174593414246663</v>
      </c>
      <c r="AO25">
        <f t="shared" ca="1" si="27"/>
        <v>0.10703591274749824</v>
      </c>
      <c r="AP25">
        <f t="shared" ca="1" si="28"/>
        <v>0.10700160405459114</v>
      </c>
      <c r="AR25" s="24">
        <f t="shared" ca="1" si="29"/>
        <v>1.6396665291082968E-3</v>
      </c>
      <c r="AS25" s="24">
        <f t="shared" ca="1" si="30"/>
        <v>3.4308692907103477E-5</v>
      </c>
    </row>
    <row r="26" spans="2:45" x14ac:dyDescent="0.25">
      <c r="B26" s="69">
        <f t="shared" si="24"/>
        <v>12</v>
      </c>
      <c r="C26" s="154">
        <f>+NAC!A12</f>
        <v>42917</v>
      </c>
      <c r="D26" s="71" cm="1">
        <f t="array" aca="1" ref="D26" ca="1">INDIRECT(_xlfn.CONCAT(D$18,"!$P",$B26))</f>
        <v>112.8</v>
      </c>
      <c r="E26" s="71" cm="1">
        <f t="array" aca="1" ref="E26" ca="1">INDIRECT(_xlfn.CONCAT(E$18,"!$P",$B26))</f>
        <v>112.4</v>
      </c>
      <c r="F26" s="71" cm="1">
        <f t="array" aca="1" ref="F26" ca="1">INDIRECT(_xlfn.CONCAT(F$18,"!$P",$B26))</f>
        <v>111.9</v>
      </c>
      <c r="G26" s="71" cm="1">
        <f t="array" aca="1" ref="G26" ca="1">INDIRECT(_xlfn.CONCAT(G$18,"!$P",$B26))</f>
        <v>113.2</v>
      </c>
      <c r="H26" s="71" cm="1">
        <f t="array" aca="1" ref="H26" ca="1">INDIRECT(_xlfn.CONCAT(H$18,"!$P",$B26))</f>
        <v>112.8</v>
      </c>
      <c r="I26" s="71" cm="1">
        <f t="array" aca="1" ref="I26" ca="1">INDIRECT(_xlfn.CONCAT(I$18,"!$P",$B26))</f>
        <v>112.1</v>
      </c>
      <c r="J26" s="71" cm="1">
        <f t="array" aca="1" ref="J26" ca="1">INDIRECT(_xlfn.CONCAT(J$18,"!$P",$B26))</f>
        <v>112.6</v>
      </c>
      <c r="K26" s="71"/>
      <c r="L26" s="71">
        <f t="shared" ca="1" si="25"/>
        <v>112.58258990824076</v>
      </c>
      <c r="M26" s="71">
        <f t="shared" ca="1" si="12"/>
        <v>112.56359162656886</v>
      </c>
      <c r="N26" s="71">
        <f t="shared" ca="1" si="13"/>
        <v>112.571932315146</v>
      </c>
      <c r="O26" s="71">
        <f t="shared" ca="1" si="14"/>
        <v>112.58862344222106</v>
      </c>
      <c r="P26" s="71">
        <f t="shared" ca="1" si="15"/>
        <v>112.57624843114624</v>
      </c>
      <c r="Q26" s="71">
        <f t="shared" ca="1" si="16"/>
        <v>112.5679777948768</v>
      </c>
      <c r="R26" s="71">
        <f t="shared" ca="1" si="17"/>
        <v>112.57889011153173</v>
      </c>
      <c r="S26" s="71">
        <f t="shared" ca="1" si="18"/>
        <v>112.59460628218746</v>
      </c>
      <c r="T26" s="71">
        <f t="shared" ca="1" si="19"/>
        <v>112.58902947054442</v>
      </c>
      <c r="U26" s="71">
        <f t="shared" ca="1" si="20"/>
        <v>112.61712649956557</v>
      </c>
      <c r="V26" s="34" cm="1">
        <f t="array" aca="1" ref="V26" ca="1">+SUMPRODUCT(_xlfn.ANCHORARRAY($L$17)/100,L26:U26)</f>
        <v>112.58737000000001</v>
      </c>
      <c r="W26" s="34"/>
      <c r="X26" s="34"/>
      <c r="Z26" s="19">
        <f t="shared" ca="1" si="21"/>
        <v>99.969332736149198</v>
      </c>
      <c r="AA26" s="24">
        <f t="shared" ca="1" si="26"/>
        <v>-3.3765462470636276E-4</v>
      </c>
      <c r="AB26" s="24">
        <f>+d1d10index!Q11</f>
        <v>-3.8826285877406885E-3</v>
      </c>
      <c r="AC26" s="35">
        <f t="shared" si="22"/>
        <v>42917</v>
      </c>
      <c r="AJ26">
        <f>+d1d10index!I11</f>
        <v>99.679205178912341</v>
      </c>
      <c r="AK26" s="19">
        <f t="shared" ca="1" si="23"/>
        <v>99.969332736149198</v>
      </c>
      <c r="AM26">
        <f ca="1">+NAC_d!BV12/NAC_d!BV$5-1</f>
        <v>0.13542321010771508</v>
      </c>
      <c r="AN26">
        <f ca="1">+NAC_d!CE12/NAC_d!CE$5-1</f>
        <v>0.13904910542376436</v>
      </c>
      <c r="AO26">
        <f t="shared" ca="1" si="27"/>
        <v>0.12582589908240771</v>
      </c>
      <c r="AP26">
        <f t="shared" ca="1" si="28"/>
        <v>0.1261712649956559</v>
      </c>
      <c r="AR26" s="24">
        <f t="shared" ca="1" si="29"/>
        <v>-3.6258953160492879E-3</v>
      </c>
      <c r="AS26" s="24">
        <f t="shared" ca="1" si="30"/>
        <v>-3.4536591324818566E-4</v>
      </c>
    </row>
    <row r="27" spans="2:45" x14ac:dyDescent="0.25">
      <c r="B27" s="69">
        <f t="shared" si="24"/>
        <v>13</v>
      </c>
      <c r="C27" s="154">
        <f>+NAC!A13</f>
        <v>42948</v>
      </c>
      <c r="D27" s="71" cm="1">
        <f t="array" aca="1" ref="D27" ca="1">INDIRECT(_xlfn.CONCAT(D$18,"!$P",$B27))</f>
        <v>114.5</v>
      </c>
      <c r="E27" s="71" cm="1">
        <f t="array" aca="1" ref="E27" ca="1">INDIRECT(_xlfn.CONCAT(E$18,"!$P",$B27))</f>
        <v>114</v>
      </c>
      <c r="F27" s="71" cm="1">
        <f t="array" aca="1" ref="F27" ca="1">INDIRECT(_xlfn.CONCAT(F$18,"!$P",$B27))</f>
        <v>113.3</v>
      </c>
      <c r="G27" s="71" cm="1">
        <f t="array" aca="1" ref="G27" ca="1">INDIRECT(_xlfn.CONCAT(G$18,"!$P",$B27))</f>
        <v>114.4</v>
      </c>
      <c r="H27" s="71" cm="1">
        <f t="array" aca="1" ref="H27" ca="1">INDIRECT(_xlfn.CONCAT(H$18,"!$P",$B27))</f>
        <v>114.4</v>
      </c>
      <c r="I27" s="71" cm="1">
        <f t="array" aca="1" ref="I27" ca="1">INDIRECT(_xlfn.CONCAT(I$18,"!$P",$B27))</f>
        <v>113.9</v>
      </c>
      <c r="J27" s="71" cm="1">
        <f t="array" aca="1" ref="J27" ca="1">INDIRECT(_xlfn.CONCAT(J$18,"!$P",$B27))</f>
        <v>114.2</v>
      </c>
      <c r="K27" s="71"/>
      <c r="L27" s="71">
        <f t="shared" ca="1" si="25"/>
        <v>114.13112322639454</v>
      </c>
      <c r="M27" s="71">
        <f t="shared" ca="1" si="12"/>
        <v>114.13473297302575</v>
      </c>
      <c r="N27" s="71">
        <f t="shared" ca="1" si="13"/>
        <v>114.16138819351896</v>
      </c>
      <c r="O27" s="71">
        <f t="shared" ca="1" si="14"/>
        <v>114.19243283610245</v>
      </c>
      <c r="P27" s="71">
        <f t="shared" ca="1" si="15"/>
        <v>114.18549398534975</v>
      </c>
      <c r="Q27" s="71">
        <f t="shared" ca="1" si="16"/>
        <v>114.18911517377386</v>
      </c>
      <c r="R27" s="71">
        <f t="shared" ca="1" si="17"/>
        <v>114.20557079088987</v>
      </c>
      <c r="S27" s="71">
        <f t="shared" ca="1" si="18"/>
        <v>114.23024249487432</v>
      </c>
      <c r="T27" s="71">
        <f t="shared" ca="1" si="19"/>
        <v>114.23423794538398</v>
      </c>
      <c r="U27" s="71">
        <f t="shared" ca="1" si="20"/>
        <v>114.27763456178491</v>
      </c>
      <c r="V27" s="34" cm="1">
        <f t="array" aca="1" ref="V27" ca="1">+SUMPRODUCT(_xlfn.ANCHORARRAY($L$17)/100,L27:U27)</f>
        <v>114.20938</v>
      </c>
      <c r="W27" s="34"/>
      <c r="X27" s="34"/>
      <c r="Z27" s="19">
        <f t="shared" ca="1" si="21"/>
        <v>99.871793517644818</v>
      </c>
      <c r="AA27" s="24">
        <f t="shared" ca="1" si="26"/>
        <v>-9.7569140290065803E-4</v>
      </c>
      <c r="AB27" s="24">
        <f>+d1d10index!Q12</f>
        <v>1.5040497643767914E-3</v>
      </c>
      <c r="AC27" s="35">
        <f t="shared" si="22"/>
        <v>42948</v>
      </c>
      <c r="AJ27">
        <f>+d1d10index!I12</f>
        <v>99.829127663974944</v>
      </c>
      <c r="AK27" s="19">
        <f t="shared" ca="1" si="23"/>
        <v>99.871793517644818</v>
      </c>
      <c r="AM27">
        <f ca="1">+NAC_d!BV13/NAC_d!BV$5-1</f>
        <v>0.15150644580072359</v>
      </c>
      <c r="AN27">
        <f ca="1">+NAC_d!CE13/NAC_d!CE$5-1</f>
        <v>0.15466138405014118</v>
      </c>
      <c r="AO27">
        <f t="shared" ca="1" si="27"/>
        <v>0.1413112322639456</v>
      </c>
      <c r="AP27">
        <f t="shared" ca="1" si="28"/>
        <v>0.14277634561784924</v>
      </c>
      <c r="AR27" s="24">
        <f t="shared" ca="1" si="29"/>
        <v>-3.1549382494175937E-3</v>
      </c>
      <c r="AS27" s="24">
        <f t="shared" ca="1" si="30"/>
        <v>-1.4651133539036465E-3</v>
      </c>
    </row>
    <row r="28" spans="2:45" x14ac:dyDescent="0.25">
      <c r="B28" s="69">
        <f t="shared" si="24"/>
        <v>14</v>
      </c>
      <c r="C28" s="154">
        <f>+NAC!A14</f>
        <v>42979</v>
      </c>
      <c r="D28" s="71" cm="1">
        <f t="array" aca="1" ref="D28" ca="1">INDIRECT(_xlfn.CONCAT(D$18,"!$P",$B28))</f>
        <v>116.5</v>
      </c>
      <c r="E28" s="71" cm="1">
        <f t="array" aca="1" ref="E28" ca="1">INDIRECT(_xlfn.CONCAT(E$18,"!$P",$B28))</f>
        <v>115.8</v>
      </c>
      <c r="F28" s="71" cm="1">
        <f t="array" aca="1" ref="F28" ca="1">INDIRECT(_xlfn.CONCAT(F$18,"!$P",$B28))</f>
        <v>115.3</v>
      </c>
      <c r="G28" s="71" cm="1">
        <f t="array" aca="1" ref="G28" ca="1">INDIRECT(_xlfn.CONCAT(G$18,"!$P",$B28))</f>
        <v>115.9</v>
      </c>
      <c r="H28" s="71" cm="1">
        <f t="array" aca="1" ref="H28" ca="1">INDIRECT(_xlfn.CONCAT(H$18,"!$P",$B28))</f>
        <v>116.1</v>
      </c>
      <c r="I28" s="71" cm="1">
        <f t="array" aca="1" ref="I28" ca="1">INDIRECT(_xlfn.CONCAT(I$18,"!$P",$B28))</f>
        <v>115.6</v>
      </c>
      <c r="J28" s="71" cm="1">
        <f t="array" aca="1" ref="J28" ca="1">INDIRECT(_xlfn.CONCAT(J$18,"!$P",$B28))</f>
        <v>116.1</v>
      </c>
      <c r="K28" s="71"/>
      <c r="L28" s="71">
        <f t="shared" ca="1" si="25"/>
        <v>115.97101770399172</v>
      </c>
      <c r="M28" s="71">
        <f t="shared" ca="1" si="12"/>
        <v>115.98832425251105</v>
      </c>
      <c r="N28" s="71">
        <f t="shared" ca="1" si="13"/>
        <v>116.02857171762408</v>
      </c>
      <c r="O28" s="71">
        <f t="shared" ca="1" si="14"/>
        <v>116.05893802508882</v>
      </c>
      <c r="P28" s="71">
        <f t="shared" ca="1" si="15"/>
        <v>116.05641668054989</v>
      </c>
      <c r="Q28" s="71">
        <f t="shared" ca="1" si="16"/>
        <v>116.0650900200132</v>
      </c>
      <c r="R28" s="71">
        <f t="shared" ca="1" si="17"/>
        <v>116.08477293427534</v>
      </c>
      <c r="S28" s="71">
        <f t="shared" ca="1" si="18"/>
        <v>116.11233472670408</v>
      </c>
      <c r="T28" s="71">
        <f t="shared" ca="1" si="19"/>
        <v>116.12567699047071</v>
      </c>
      <c r="U28" s="71">
        <f t="shared" ca="1" si="20"/>
        <v>116.18575331167975</v>
      </c>
      <c r="V28" s="34" cm="1">
        <f t="array" aca="1" ref="V28" ca="1">+SUMPRODUCT(_xlfn.ANCHORARRAY($L$17)/100,L28:U28)</f>
        <v>116.08919999999998</v>
      </c>
      <c r="W28" s="34"/>
      <c r="X28" s="34"/>
      <c r="Z28" s="19">
        <f t="shared" ca="1" si="21"/>
        <v>99.815179054602353</v>
      </c>
      <c r="AA28" s="24">
        <f t="shared" ca="1" si="26"/>
        <v>-5.6687139630129391E-4</v>
      </c>
      <c r="AB28" s="24">
        <f>+d1d10index!Q13</f>
        <v>1.0690446712098289E-3</v>
      </c>
      <c r="AC28" s="35">
        <f t="shared" si="22"/>
        <v>42979</v>
      </c>
      <c r="AJ28">
        <f>+d1d10index!I13</f>
        <v>99.935849460935643</v>
      </c>
      <c r="AK28" s="19">
        <f t="shared" ca="1" si="23"/>
        <v>99.815179054602353</v>
      </c>
      <c r="AM28">
        <f ca="1">+NAC_d!BV14/NAC_d!BV$5-1</f>
        <v>0.17279761617497735</v>
      </c>
      <c r="AN28">
        <f ca="1">+NAC_d!CE14/NAC_d!CE$5-1</f>
        <v>0.17661316861174448</v>
      </c>
      <c r="AO28">
        <f t="shared" ca="1" si="27"/>
        <v>0.15971017703991741</v>
      </c>
      <c r="AP28">
        <f t="shared" ca="1" si="28"/>
        <v>0.16185753311679774</v>
      </c>
      <c r="AR28" s="24">
        <f t="shared" ca="1" si="29"/>
        <v>-3.8155524367671223E-3</v>
      </c>
      <c r="AS28" s="24">
        <f t="shared" ca="1" si="30"/>
        <v>-2.1473560768803246E-3</v>
      </c>
    </row>
    <row r="29" spans="2:45" x14ac:dyDescent="0.25">
      <c r="B29" s="69">
        <f t="shared" si="24"/>
        <v>15</v>
      </c>
      <c r="C29" s="154">
        <f>+NAC!A15</f>
        <v>43009</v>
      </c>
      <c r="D29" s="71" cm="1">
        <f t="array" aca="1" ref="D29" ca="1">INDIRECT(_xlfn.CONCAT(D$18,"!$P",$B29))</f>
        <v>117.9</v>
      </c>
      <c r="E29" s="71" cm="1">
        <f t="array" aca="1" ref="E29" ca="1">INDIRECT(_xlfn.CONCAT(E$18,"!$P",$B29))</f>
        <v>117.5</v>
      </c>
      <c r="F29" s="71" cm="1">
        <f t="array" aca="1" ref="F29" ca="1">INDIRECT(_xlfn.CONCAT(F$18,"!$P",$B29))</f>
        <v>117.1</v>
      </c>
      <c r="G29" s="71" cm="1">
        <f t="array" aca="1" ref="G29" ca="1">INDIRECT(_xlfn.CONCAT(G$18,"!$P",$B29))</f>
        <v>117.4</v>
      </c>
      <c r="H29" s="71" cm="1">
        <f t="array" aca="1" ref="H29" ca="1">INDIRECT(_xlfn.CONCAT(H$18,"!$P",$B29))</f>
        <v>118</v>
      </c>
      <c r="I29" s="71" cm="1">
        <f t="array" aca="1" ref="I29" ca="1">INDIRECT(_xlfn.CONCAT(I$18,"!$P",$B29))</f>
        <v>117</v>
      </c>
      <c r="J29" s="71" cm="1">
        <f t="array" aca="1" ref="J29" ca="1">INDIRECT(_xlfn.CONCAT(J$18,"!$P",$B29))</f>
        <v>117.6</v>
      </c>
      <c r="K29" s="71"/>
      <c r="L29" s="71">
        <f t="shared" ca="1" si="25"/>
        <v>117.56762206481191</v>
      </c>
      <c r="M29" s="71">
        <f t="shared" ca="1" si="12"/>
        <v>117.58497210095696</v>
      </c>
      <c r="N29" s="71">
        <f t="shared" ca="1" si="13"/>
        <v>117.61644217349891</v>
      </c>
      <c r="O29" s="71">
        <f t="shared" ca="1" si="14"/>
        <v>117.63694598790212</v>
      </c>
      <c r="P29" s="71">
        <f t="shared" ca="1" si="15"/>
        <v>117.64170890371638</v>
      </c>
      <c r="Q29" s="71">
        <f t="shared" ca="1" si="16"/>
        <v>117.63891441880016</v>
      </c>
      <c r="R29" s="71">
        <f t="shared" ca="1" si="17"/>
        <v>117.64862709079377</v>
      </c>
      <c r="S29" s="71">
        <f t="shared" ca="1" si="18"/>
        <v>117.66665467144784</v>
      </c>
      <c r="T29" s="71">
        <f t="shared" ca="1" si="19"/>
        <v>117.66988408298666</v>
      </c>
      <c r="U29" s="71">
        <f t="shared" ca="1" si="20"/>
        <v>117.70017118377964</v>
      </c>
      <c r="V29" s="34" cm="1">
        <f t="array" aca="1" ref="V29" ca="1">+SUMPRODUCT(_xlfn.ANCHORARRAY($L$17)/100,L29:U29)</f>
        <v>117.6497</v>
      </c>
      <c r="W29" s="34"/>
      <c r="X29" s="34"/>
      <c r="Z29" s="19">
        <f t="shared" ca="1" si="21"/>
        <v>99.887384089900124</v>
      </c>
      <c r="AA29" s="24">
        <f t="shared" ca="1" si="26"/>
        <v>7.2338732426935337E-4</v>
      </c>
      <c r="AB29" s="24">
        <f>+d1d10index!Q14</f>
        <v>1.167849400643739E-3</v>
      </c>
      <c r="AC29" s="35">
        <f t="shared" si="22"/>
        <v>43009</v>
      </c>
      <c r="AJ29">
        <f>+d1d10index!I14</f>
        <v>100.05255948283141</v>
      </c>
      <c r="AK29" s="19">
        <f t="shared" ca="1" si="23"/>
        <v>99.887384089900124</v>
      </c>
      <c r="AM29">
        <f ca="1">+NAC_d!BV15/NAC_d!BV$5-1</f>
        <v>0.19188939304198516</v>
      </c>
      <c r="AN29">
        <f ca="1">+NAC_d!CE15/NAC_d!CE$5-1</f>
        <v>0.19324720151165931</v>
      </c>
      <c r="AO29">
        <f t="shared" ca="1" si="27"/>
        <v>0.17567622064811927</v>
      </c>
      <c r="AP29">
        <f t="shared" ca="1" si="28"/>
        <v>0.17700171183779667</v>
      </c>
      <c r="AR29" s="24">
        <f t="shared" ca="1" si="29"/>
        <v>-1.3578084696741488E-3</v>
      </c>
      <c r="AS29" s="24">
        <f t="shared" ca="1" si="30"/>
        <v>-1.3254911896773969E-3</v>
      </c>
    </row>
    <row r="30" spans="2:45" x14ac:dyDescent="0.25">
      <c r="B30" s="69">
        <f t="shared" si="24"/>
        <v>16</v>
      </c>
      <c r="C30" s="154">
        <f>+NAC!A16</f>
        <v>43040</v>
      </c>
      <c r="D30" s="71" cm="1">
        <f t="array" aca="1" ref="D30" ca="1">INDIRECT(_xlfn.CONCAT(D$18,"!$P",$B30))</f>
        <v>119.4</v>
      </c>
      <c r="E30" s="71" cm="1">
        <f t="array" aca="1" ref="E30" ca="1">INDIRECT(_xlfn.CONCAT(E$18,"!$P",$B30))</f>
        <v>119</v>
      </c>
      <c r="F30" s="71" cm="1">
        <f t="array" aca="1" ref="F30" ca="1">INDIRECT(_xlfn.CONCAT(F$18,"!$P",$B30))</f>
        <v>118.5</v>
      </c>
      <c r="G30" s="71" cm="1">
        <f t="array" aca="1" ref="G30" ca="1">INDIRECT(_xlfn.CONCAT(G$18,"!$P",$B30))</f>
        <v>118.7</v>
      </c>
      <c r="H30" s="71" cm="1">
        <f t="array" aca="1" ref="H30" ca="1">INDIRECT(_xlfn.CONCAT(H$18,"!$P",$B30))</f>
        <v>119.4</v>
      </c>
      <c r="I30" s="71" cm="1">
        <f t="array" aca="1" ref="I30" ca="1">INDIRECT(_xlfn.CONCAT(I$18,"!$P",$B30))</f>
        <v>118.4</v>
      </c>
      <c r="J30" s="71" cm="1">
        <f t="array" aca="1" ref="J30" ca="1">INDIRECT(_xlfn.CONCAT(J$18,"!$P",$B30))</f>
        <v>119.1</v>
      </c>
      <c r="K30" s="71"/>
      <c r="L30" s="71">
        <f t="shared" ca="1" si="25"/>
        <v>119.01478272408764</v>
      </c>
      <c r="M30" s="71">
        <f t="shared" ca="1" si="12"/>
        <v>119.0405487654514</v>
      </c>
      <c r="N30" s="71">
        <f t="shared" ca="1" si="13"/>
        <v>119.07957619357782</v>
      </c>
      <c r="O30" s="71">
        <f t="shared" ca="1" si="14"/>
        <v>119.10428975457705</v>
      </c>
      <c r="P30" s="71">
        <f t="shared" ca="1" si="15"/>
        <v>119.11538515390355</v>
      </c>
      <c r="Q30" s="71">
        <f t="shared" ca="1" si="16"/>
        <v>119.11399608082361</v>
      </c>
      <c r="R30" s="71">
        <f t="shared" ca="1" si="17"/>
        <v>119.12405790320922</v>
      </c>
      <c r="S30" s="71">
        <f t="shared" ca="1" si="18"/>
        <v>119.14620601518661</v>
      </c>
      <c r="T30" s="71">
        <f t="shared" ca="1" si="19"/>
        <v>119.15414864904285</v>
      </c>
      <c r="U30" s="71">
        <f t="shared" ca="1" si="20"/>
        <v>119.18540316185376</v>
      </c>
      <c r="V30" s="34" cm="1">
        <f t="array" aca="1" ref="V30" ca="1">+SUMPRODUCT(_xlfn.ANCHORARRAY($L$17)/100,L30:U30)</f>
        <v>119.12405</v>
      </c>
      <c r="W30" s="34"/>
      <c r="X30" s="34"/>
      <c r="Z30" s="19">
        <f t="shared" ca="1" si="21"/>
        <v>99.856844518506676</v>
      </c>
      <c r="AA30" s="24">
        <f t="shared" ca="1" si="26"/>
        <v>-3.0574002584715654E-4</v>
      </c>
      <c r="AB30" s="24">
        <f>+d1d10index!Q15</f>
        <v>-1.3420054639050605E-3</v>
      </c>
      <c r="AC30" s="35">
        <f t="shared" si="22"/>
        <v>43040</v>
      </c>
      <c r="AJ30">
        <f>+d1d10index!I15</f>
        <v>99.918288401327771</v>
      </c>
      <c r="AK30" s="19">
        <f t="shared" ca="1" si="23"/>
        <v>99.856844518506676</v>
      </c>
      <c r="AM30">
        <f ca="1">+NAC_d!BV16/NAC_d!BV$5-1</f>
        <v>0.2078549640102072</v>
      </c>
      <c r="AN30">
        <f ca="1">+NAC_d!CE16/NAC_d!CE$5-1</f>
        <v>0.20953650669314094</v>
      </c>
      <c r="AO30">
        <f t="shared" ca="1" si="27"/>
        <v>0.19014782724087653</v>
      </c>
      <c r="AP30">
        <f t="shared" ca="1" si="28"/>
        <v>0.19185403161853776</v>
      </c>
      <c r="AR30" s="24">
        <f t="shared" ca="1" si="29"/>
        <v>-1.6815426829337454E-3</v>
      </c>
      <c r="AS30" s="24">
        <f t="shared" ca="1" si="30"/>
        <v>-1.7062043776612246E-3</v>
      </c>
    </row>
    <row r="31" spans="2:45" x14ac:dyDescent="0.25">
      <c r="B31" s="69">
        <f t="shared" si="24"/>
        <v>17</v>
      </c>
      <c r="C31" s="154">
        <f>+NAC!A17</f>
        <v>43070</v>
      </c>
      <c r="D31" s="71" cm="1">
        <f t="array" aca="1" ref="D31" ca="1">INDIRECT(_xlfn.CONCAT(D$18,"!$P",$B31))</f>
        <v>121.8</v>
      </c>
      <c r="E31" s="71" cm="1">
        <f t="array" aca="1" ref="E31" ca="1">INDIRECT(_xlfn.CONCAT(E$18,"!$P",$B31))</f>
        <v>120.8</v>
      </c>
      <c r="F31" s="71" cm="1">
        <f t="array" aca="1" ref="F31" ca="1">INDIRECT(_xlfn.CONCAT(F$18,"!$P",$B31))</f>
        <v>120</v>
      </c>
      <c r="G31" s="71" cm="1">
        <f t="array" aca="1" ref="G31" ca="1">INDIRECT(_xlfn.CONCAT(G$18,"!$P",$B31))</f>
        <v>120.5</v>
      </c>
      <c r="H31" s="71" cm="1">
        <f t="array" aca="1" ref="H31" ca="1">INDIRECT(_xlfn.CONCAT(H$18,"!$P",$B31))</f>
        <v>121</v>
      </c>
      <c r="I31" s="71" cm="1">
        <f t="array" aca="1" ref="I31" ca="1">INDIRECT(_xlfn.CONCAT(I$18,"!$P",$B31))</f>
        <v>120</v>
      </c>
      <c r="J31" s="71" cm="1">
        <f t="array" aca="1" ref="J31" ca="1">INDIRECT(_xlfn.CONCAT(J$18,"!$P",$B31))</f>
        <v>121.1</v>
      </c>
      <c r="K31" s="71"/>
      <c r="L31" s="71">
        <f t="shared" ca="1" si="25"/>
        <v>120.93931312003848</v>
      </c>
      <c r="M31" s="71">
        <f t="shared" ca="1" si="12"/>
        <v>120.97932754141118</v>
      </c>
      <c r="N31" s="71">
        <f t="shared" ca="1" si="13"/>
        <v>121.0521406844488</v>
      </c>
      <c r="O31" s="71">
        <f t="shared" ca="1" si="14"/>
        <v>121.09786288086335</v>
      </c>
      <c r="P31" s="71">
        <f t="shared" ca="1" si="15"/>
        <v>121.11101469993577</v>
      </c>
      <c r="Q31" s="71">
        <f t="shared" ca="1" si="16"/>
        <v>121.11976117241834</v>
      </c>
      <c r="R31" s="71">
        <f t="shared" ca="1" si="17"/>
        <v>121.1458700196369</v>
      </c>
      <c r="S31" s="71">
        <f t="shared" ca="1" si="18"/>
        <v>121.19180731167886</v>
      </c>
      <c r="T31" s="71">
        <f t="shared" ca="1" si="19"/>
        <v>121.21974163022736</v>
      </c>
      <c r="U31" s="71">
        <f t="shared" ca="1" si="20"/>
        <v>121.30289243584595</v>
      </c>
      <c r="V31" s="34" cm="1">
        <f t="array" aca="1" ref="V31" ca="1">+SUMPRODUCT(_xlfn.ANCHORARRAY($L$17)/100,L31:U31)</f>
        <v>121.15192999999999</v>
      </c>
      <c r="W31" s="24">
        <f ca="1">+L31/L19-1</f>
        <v>0.20939313120038494</v>
      </c>
      <c r="X31" s="24">
        <f ca="1">+U31/U19-1</f>
        <v>0.21302892435845955</v>
      </c>
      <c r="Z31" s="19">
        <f t="shared" ca="1" si="21"/>
        <v>99.700271519906465</v>
      </c>
      <c r="AA31" s="24">
        <f t="shared" ca="1" si="26"/>
        <v>-1.567974627630031E-3</v>
      </c>
      <c r="AB31" s="24">
        <f>+d1d10index!Q16</f>
        <v>-3.4895905869517518E-3</v>
      </c>
      <c r="AC31" s="35">
        <f t="shared" si="22"/>
        <v>43070</v>
      </c>
      <c r="AD31" s="24">
        <f ca="1">+Z31/Z19-1</f>
        <v>-2.997284800935307E-3</v>
      </c>
      <c r="AE31" s="24">
        <f>+d1d10index!Y16</f>
        <v>-4.3038551734185804E-3</v>
      </c>
      <c r="AG31" s="193">
        <f ca="1">+W31-X31</f>
        <v>-3.6357931580746072E-3</v>
      </c>
      <c r="AH31" s="193">
        <f ca="1">+d1d10_y!AM16</f>
        <v>-8.3242114636870035E-3</v>
      </c>
      <c r="AJ31">
        <f>+d1d10index!I16</f>
        <v>99.569614482658167</v>
      </c>
      <c r="AK31" s="19">
        <f t="shared" ca="1" si="23"/>
        <v>99.700271519906465</v>
      </c>
      <c r="AM31">
        <f ca="1">+NAC_d!BV17/NAC_d!BV$5-1</f>
        <v>0.24130245771674974</v>
      </c>
      <c r="AN31">
        <f ca="1">+NAC_d!CE17/NAC_d!CE$5-1</f>
        <v>0.24962666918043674</v>
      </c>
      <c r="AO31">
        <f t="shared" ca="1" si="27"/>
        <v>0.20939313120038494</v>
      </c>
      <c r="AP31">
        <f t="shared" ca="1" si="28"/>
        <v>0.21302892435845955</v>
      </c>
      <c r="AR31" s="24">
        <f t="shared" ca="1" si="29"/>
        <v>-8.3242114636870035E-3</v>
      </c>
      <c r="AS31" s="24">
        <f t="shared" ca="1" si="30"/>
        <v>-3.6357931580746072E-3</v>
      </c>
    </row>
    <row r="32" spans="2:45" x14ac:dyDescent="0.25">
      <c r="B32" s="69">
        <f t="shared" si="24"/>
        <v>18</v>
      </c>
      <c r="C32" s="154">
        <f>+NAC!A18</f>
        <v>43101</v>
      </c>
      <c r="D32" s="71" cm="1">
        <f t="array" aca="1" ref="D32" ca="1">INDIRECT(_xlfn.CONCAT(D$18,"!$P",$B32))</f>
        <v>123.5</v>
      </c>
      <c r="E32" s="71" cm="1">
        <f t="array" aca="1" ref="E32" ca="1">INDIRECT(_xlfn.CONCAT(E$18,"!$P",$B32))</f>
        <v>122.7</v>
      </c>
      <c r="F32" s="71" cm="1">
        <f t="array" aca="1" ref="F32" ca="1">INDIRECT(_xlfn.CONCAT(F$18,"!$P",$B32))</f>
        <v>121.9</v>
      </c>
      <c r="G32" s="71" cm="1">
        <f t="array" aca="1" ref="G32" ca="1">INDIRECT(_xlfn.CONCAT(G$18,"!$P",$B32))</f>
        <v>122</v>
      </c>
      <c r="H32" s="71" cm="1">
        <f t="array" aca="1" ref="H32" ca="1">INDIRECT(_xlfn.CONCAT(H$18,"!$P",$B32))</f>
        <v>122.4</v>
      </c>
      <c r="I32" s="71" cm="1">
        <f t="array" aca="1" ref="I32" ca="1">INDIRECT(_xlfn.CONCAT(I$18,"!$P",$B32))</f>
        <v>122.2</v>
      </c>
      <c r="J32" s="71" cm="1">
        <f t="array" aca="1" ref="J32" ca="1">INDIRECT(_xlfn.CONCAT(J$18,"!$P",$B32))</f>
        <v>122.9</v>
      </c>
      <c r="K32" s="71"/>
      <c r="L32" s="71">
        <f t="shared" ca="1" si="25"/>
        <v>122.6962067767309</v>
      </c>
      <c r="M32" s="71">
        <f t="shared" ca="1" si="12"/>
        <v>122.74773201430042</v>
      </c>
      <c r="N32" s="71">
        <f t="shared" ca="1" si="13"/>
        <v>122.82015787375838</v>
      </c>
      <c r="O32" s="71">
        <f t="shared" ca="1" si="14"/>
        <v>122.86640075174289</v>
      </c>
      <c r="P32" s="71">
        <f t="shared" ca="1" si="15"/>
        <v>122.88791737369446</v>
      </c>
      <c r="Q32" s="71">
        <f t="shared" ca="1" si="16"/>
        <v>122.90703976046041</v>
      </c>
      <c r="R32" s="71">
        <f t="shared" ca="1" si="17"/>
        <v>122.93058710971411</v>
      </c>
      <c r="S32" s="71">
        <f t="shared" ca="1" si="18"/>
        <v>122.97586227944269</v>
      </c>
      <c r="T32" s="71">
        <f t="shared" ca="1" si="19"/>
        <v>123.01393529407341</v>
      </c>
      <c r="U32" s="71">
        <f t="shared" ca="1" si="20"/>
        <v>123.08760305929809</v>
      </c>
      <c r="V32" s="34" cm="1">
        <f t="array" aca="1" ref="V32" ca="1">+SUMPRODUCT(_xlfn.ANCHORARRAY($L$17)/100,L32:U32)</f>
        <v>122.93236</v>
      </c>
      <c r="W32" s="24">
        <f t="shared" ref="W32:W95" ca="1" si="31">+L32/L20-1</f>
        <v>0.20845326121568353</v>
      </c>
      <c r="X32" s="24">
        <f t="shared" ref="X32:X95" ca="1" si="32">+U32/U20-1</f>
        <v>0.21339282824740402</v>
      </c>
      <c r="Z32" s="19">
        <f t="shared" ca="1" si="21"/>
        <v>99.682018113246855</v>
      </c>
      <c r="AA32" s="24">
        <f t="shared" ca="1" si="26"/>
        <v>-1.8308281794365833E-4</v>
      </c>
      <c r="AB32" s="24">
        <f>+d1d10index!Q17</f>
        <v>-1.1035283596558809E-3</v>
      </c>
      <c r="AC32" s="35">
        <f t="shared" si="22"/>
        <v>43101</v>
      </c>
      <c r="AD32" s="24">
        <f t="shared" ref="AD32:AD95" ca="1" si="33">+Z32/Z20-1</f>
        <v>-4.0708721171978102E-3</v>
      </c>
      <c r="AE32" s="24">
        <f>+d1d10index!Y17</f>
        <v>-2.9770693141427662E-3</v>
      </c>
      <c r="AG32" s="193">
        <f t="shared" ref="AG32:AG95" ca="1" si="34">+W32-X32</f>
        <v>-4.9395670317204932E-3</v>
      </c>
      <c r="AH32" s="193">
        <f ca="1">+d1d10_y!AM17</f>
        <v>-6.4341580612867766E-3</v>
      </c>
      <c r="AJ32">
        <f>+d1d10index!I17</f>
        <v>99.459736589316549</v>
      </c>
      <c r="AK32" s="19">
        <f t="shared" ca="1" si="23"/>
        <v>99.682018113246855</v>
      </c>
      <c r="AM32">
        <f ca="1">+NAC_d!BV18/NAC_d!BV$5-1</f>
        <v>0.26341493056025667</v>
      </c>
      <c r="AN32">
        <f ca="1">+NAC_d!CE18/NAC_d!CE$5-1</f>
        <v>0.27248381483859574</v>
      </c>
      <c r="AO32">
        <f t="shared" ca="1" si="27"/>
        <v>0.22696206776730921</v>
      </c>
      <c r="AP32">
        <f t="shared" ca="1" si="28"/>
        <v>0.23087603059298112</v>
      </c>
      <c r="AR32" s="24">
        <f t="shared" ca="1" si="29"/>
        <v>-9.0688842783390733E-3</v>
      </c>
      <c r="AS32" s="24">
        <f t="shared" ca="1" si="30"/>
        <v>-3.9139628256719128E-3</v>
      </c>
    </row>
    <row r="33" spans="2:45" x14ac:dyDescent="0.25">
      <c r="B33" s="69">
        <f t="shared" si="24"/>
        <v>19</v>
      </c>
      <c r="C33" s="154">
        <f>+NAC!A19</f>
        <v>43132</v>
      </c>
      <c r="D33" s="71" cm="1">
        <f t="array" aca="1" ref="D33" ca="1">INDIRECT(_xlfn.CONCAT(D$18,"!$P",$B33))</f>
        <v>126.2</v>
      </c>
      <c r="E33" s="71" cm="1">
        <f t="array" aca="1" ref="E33" ca="1">INDIRECT(_xlfn.CONCAT(E$18,"!$P",$B33))</f>
        <v>125.2</v>
      </c>
      <c r="F33" s="71" cm="1">
        <f t="array" aca="1" ref="F33" ca="1">INDIRECT(_xlfn.CONCAT(F$18,"!$P",$B33))</f>
        <v>124</v>
      </c>
      <c r="G33" s="71" cm="1">
        <f t="array" aca="1" ref="G33" ca="1">INDIRECT(_xlfn.CONCAT(G$18,"!$P",$B33))</f>
        <v>124.1</v>
      </c>
      <c r="H33" s="71" cm="1">
        <f t="array" aca="1" ref="H33" ca="1">INDIRECT(_xlfn.CONCAT(H$18,"!$P",$B33))</f>
        <v>125.6</v>
      </c>
      <c r="I33" s="71" cm="1">
        <f t="array" aca="1" ref="I33" ca="1">INDIRECT(_xlfn.CONCAT(I$18,"!$P",$B33))</f>
        <v>124.5</v>
      </c>
      <c r="J33" s="71" cm="1">
        <f t="array" aca="1" ref="J33" ca="1">INDIRECT(_xlfn.CONCAT(J$18,"!$P",$B33))</f>
        <v>125.5</v>
      </c>
      <c r="K33" s="71"/>
      <c r="L33" s="71">
        <f t="shared" ca="1" si="25"/>
        <v>125.17824483554078</v>
      </c>
      <c r="M33" s="71">
        <f t="shared" ca="1" si="12"/>
        <v>125.25837617886089</v>
      </c>
      <c r="N33" s="71">
        <f t="shared" ca="1" si="13"/>
        <v>125.36019242921726</v>
      </c>
      <c r="O33" s="71">
        <f t="shared" ca="1" si="14"/>
        <v>125.42841664748489</v>
      </c>
      <c r="P33" s="71">
        <f t="shared" ca="1" si="15"/>
        <v>125.45621109237712</v>
      </c>
      <c r="Q33" s="71">
        <f t="shared" ca="1" si="16"/>
        <v>125.47729392514702</v>
      </c>
      <c r="R33" s="71">
        <f t="shared" ca="1" si="17"/>
        <v>125.50756974219227</v>
      </c>
      <c r="S33" s="71">
        <f t="shared" ca="1" si="18"/>
        <v>125.56567624446252</v>
      </c>
      <c r="T33" s="71">
        <f t="shared" ca="1" si="19"/>
        <v>125.60314068813753</v>
      </c>
      <c r="U33" s="71">
        <f t="shared" ca="1" si="20"/>
        <v>125.69518043963676</v>
      </c>
      <c r="V33" s="34" cm="1">
        <f t="array" aca="1" ref="V33" ca="1">+SUMPRODUCT(_xlfn.ANCHORARRAY($L$17)/100,L33:U33)</f>
        <v>125.50325999999997</v>
      </c>
      <c r="W33" s="24">
        <f t="shared" ca="1" si="31"/>
        <v>0.21295536523312175</v>
      </c>
      <c r="X33" s="24">
        <f t="shared" ca="1" si="32"/>
        <v>0.21782375738007209</v>
      </c>
      <c r="Z33" s="19">
        <f t="shared" ca="1" si="21"/>
        <v>99.588738723085541</v>
      </c>
      <c r="AA33" s="24">
        <f t="shared" ca="1" si="26"/>
        <v>-9.3576947905826824E-4</v>
      </c>
      <c r="AB33" s="24">
        <f>+d1d10index!Q18</f>
        <v>-1.060129455523029E-3</v>
      </c>
      <c r="AC33" s="35">
        <f t="shared" si="22"/>
        <v>43132</v>
      </c>
      <c r="AD33" s="24">
        <f t="shared" ca="1" si="33"/>
        <v>-3.9976163360647687E-3</v>
      </c>
      <c r="AE33" s="24">
        <f>+d1d10index!Y18</f>
        <v>-4.6980257063267139E-3</v>
      </c>
      <c r="AG33" s="193">
        <f ca="1">+W33-X33</f>
        <v>-4.8683921469503399E-3</v>
      </c>
      <c r="AH33" s="193">
        <f ca="1">+d1d10_y!AM18</f>
        <v>-7.3116433705975314E-3</v>
      </c>
      <c r="AJ33">
        <f>+d1d10index!I18</f>
        <v>99.35429639291965</v>
      </c>
      <c r="AK33" s="19">
        <f t="shared" ca="1" si="23"/>
        <v>99.588738723085541</v>
      </c>
      <c r="AM33">
        <f ca="1">+NAC_d!BV19/NAC_d!BV$5-1</f>
        <v>0.29193566110725455</v>
      </c>
      <c r="AN33">
        <f ca="1">+NAC_d!CE19/NAC_d!CE$5-1</f>
        <v>0.30326891480135476</v>
      </c>
      <c r="AO33">
        <f t="shared" ca="1" si="27"/>
        <v>0.25178244835540808</v>
      </c>
      <c r="AP33">
        <f t="shared" ca="1" si="28"/>
        <v>0.25695180439636767</v>
      </c>
      <c r="AR33" s="24">
        <f t="shared" ca="1" si="29"/>
        <v>-1.1333253694100209E-2</v>
      </c>
      <c r="AS33" s="24">
        <f t="shared" ca="1" si="30"/>
        <v>-5.1693560409595829E-3</v>
      </c>
    </row>
    <row r="34" spans="2:45" x14ac:dyDescent="0.25">
      <c r="B34" s="69">
        <f t="shared" si="24"/>
        <v>20</v>
      </c>
      <c r="C34" s="154">
        <f>+NAC!A20</f>
        <v>43160</v>
      </c>
      <c r="D34" s="71" cm="1">
        <f t="array" aca="1" ref="D34" ca="1">INDIRECT(_xlfn.CONCAT(D$18,"!$P",$B34))</f>
        <v>129.30000000000001</v>
      </c>
      <c r="E34" s="71" cm="1">
        <f t="array" aca="1" ref="E34" ca="1">INDIRECT(_xlfn.CONCAT(E$18,"!$P",$B34))</f>
        <v>128.4</v>
      </c>
      <c r="F34" s="71" cm="1">
        <f t="array" aca="1" ref="F34" ca="1">INDIRECT(_xlfn.CONCAT(F$18,"!$P",$B34))</f>
        <v>127.8</v>
      </c>
      <c r="G34" s="71" cm="1">
        <f t="array" aca="1" ref="G34" ca="1">INDIRECT(_xlfn.CONCAT(G$18,"!$P",$B34))</f>
        <v>127.2</v>
      </c>
      <c r="H34" s="71" cm="1">
        <f t="array" aca="1" ref="H34" ca="1">INDIRECT(_xlfn.CONCAT(H$18,"!$P",$B34))</f>
        <v>128.69999999999999</v>
      </c>
      <c r="I34" s="71" cm="1">
        <f t="array" aca="1" ref="I34" ca="1">INDIRECT(_xlfn.CONCAT(I$18,"!$P",$B34))</f>
        <v>128.6</v>
      </c>
      <c r="J34" s="71" cm="1">
        <f t="array" aca="1" ref="J34" ca="1">INDIRECT(_xlfn.CONCAT(J$18,"!$P",$B34))</f>
        <v>128.69999999999999</v>
      </c>
      <c r="K34" s="71"/>
      <c r="L34" s="71">
        <f t="shared" ca="1" si="25"/>
        <v>128.44036669296244</v>
      </c>
      <c r="M34" s="71">
        <f t="shared" ca="1" si="12"/>
        <v>128.52069963085796</v>
      </c>
      <c r="N34" s="71">
        <f t="shared" ca="1" si="13"/>
        <v>128.6051689502726</v>
      </c>
      <c r="O34" s="71">
        <f t="shared" ca="1" si="14"/>
        <v>128.6588186512794</v>
      </c>
      <c r="P34" s="71">
        <f t="shared" ca="1" si="15"/>
        <v>128.67381222103901</v>
      </c>
      <c r="Q34" s="71">
        <f t="shared" ca="1" si="16"/>
        <v>128.71082983878739</v>
      </c>
      <c r="R34" s="71">
        <f t="shared" ca="1" si="17"/>
        <v>128.73984426368477</v>
      </c>
      <c r="S34" s="71">
        <f t="shared" ca="1" si="18"/>
        <v>128.78110078990596</v>
      </c>
      <c r="T34" s="71">
        <f t="shared" ca="1" si="19"/>
        <v>128.81839481349752</v>
      </c>
      <c r="U34" s="71">
        <f t="shared" ca="1" si="20"/>
        <v>128.91009170185072</v>
      </c>
      <c r="V34" s="34" cm="1">
        <f t="array" aca="1" ref="V34" ca="1">+SUMPRODUCT(_xlfn.ANCHORARRAY($L$17)/100,L34:U34)</f>
        <v>128.73131000000001</v>
      </c>
      <c r="W34" s="24">
        <f t="shared" ca="1" si="31"/>
        <v>0.22038219259726288</v>
      </c>
      <c r="X34" s="24">
        <f t="shared" ca="1" si="32"/>
        <v>0.22558134244349493</v>
      </c>
      <c r="Z34" s="19">
        <f t="shared" ca="1" si="21"/>
        <v>99.635618125247575</v>
      </c>
      <c r="AA34" s="24">
        <f t="shared" ca="1" si="26"/>
        <v>4.7072995163022213E-4</v>
      </c>
      <c r="AB34" s="24">
        <f>+d1d10index!Q19</f>
        <v>-7.5436199062639542E-4</v>
      </c>
      <c r="AC34" s="35">
        <f t="shared" si="22"/>
        <v>43160</v>
      </c>
      <c r="AD34" s="24">
        <f t="shared" ca="1" si="33"/>
        <v>-4.2421907597468556E-3</v>
      </c>
      <c r="AE34" s="24">
        <f>+d1d10index!Y19</f>
        <v>-7.1310439644787227E-3</v>
      </c>
      <c r="AG34" s="193">
        <f t="shared" ca="1" si="34"/>
        <v>-5.1991498462320429E-3</v>
      </c>
      <c r="AH34" s="193">
        <f ca="1">+d1d10_y!AM19</f>
        <v>-1.242386712123289E-2</v>
      </c>
      <c r="AJ34">
        <f>+d1d10index!I19</f>
        <v>99.279347288115403</v>
      </c>
      <c r="AK34" s="19">
        <f t="shared" ca="1" si="23"/>
        <v>99.635618125247575</v>
      </c>
      <c r="AM34">
        <f ca="1">+NAC_d!BV20/NAC_d!BV$5-1</f>
        <v>0.32205030862705231</v>
      </c>
      <c r="AN34">
        <f ca="1">+NAC_d!CE20/NAC_d!CE$5-1</f>
        <v>0.33453798782580035</v>
      </c>
      <c r="AO34">
        <f t="shared" ca="1" si="27"/>
        <v>0.2844036669296246</v>
      </c>
      <c r="AP34">
        <f t="shared" ca="1" si="28"/>
        <v>0.28910091701850726</v>
      </c>
      <c r="AR34" s="24">
        <f t="shared" ca="1" si="29"/>
        <v>-1.2487679198748047E-2</v>
      </c>
      <c r="AS34" s="24">
        <f t="shared" ca="1" si="30"/>
        <v>-4.6972500888826652E-3</v>
      </c>
    </row>
    <row r="35" spans="2:45" x14ac:dyDescent="0.25">
      <c r="B35" s="69">
        <f t="shared" si="24"/>
        <v>21</v>
      </c>
      <c r="C35" s="154">
        <f>+NAC!A21</f>
        <v>43191</v>
      </c>
      <c r="D35" s="71" cm="1">
        <f t="array" aca="1" ref="D35" ca="1">INDIRECT(_xlfn.CONCAT(D$18,"!$P",$B35))</f>
        <v>132.1</v>
      </c>
      <c r="E35" s="71" cm="1">
        <f t="array" aca="1" ref="E35" ca="1">INDIRECT(_xlfn.CONCAT(E$18,"!$P",$B35))</f>
        <v>131.1</v>
      </c>
      <c r="F35" s="71" cm="1">
        <f t="array" aca="1" ref="F35" ca="1">INDIRECT(_xlfn.CONCAT(F$18,"!$P",$B35))</f>
        <v>130.4</v>
      </c>
      <c r="G35" s="71" cm="1">
        <f t="array" aca="1" ref="G35" ca="1">INDIRECT(_xlfn.CONCAT(G$18,"!$P",$B35))</f>
        <v>129.80000000000001</v>
      </c>
      <c r="H35" s="71" cm="1">
        <f t="array" aca="1" ref="H35" ca="1">INDIRECT(_xlfn.CONCAT(H$18,"!$P",$B35))</f>
        <v>131.80000000000001</v>
      </c>
      <c r="I35" s="71" cm="1">
        <f t="array" aca="1" ref="I35" ca="1">INDIRECT(_xlfn.CONCAT(I$18,"!$P",$B35))</f>
        <v>131.5</v>
      </c>
      <c r="J35" s="71" cm="1">
        <f t="array" aca="1" ref="J35" ca="1">INDIRECT(_xlfn.CONCAT(J$18,"!$P",$B35))</f>
        <v>131.5</v>
      </c>
      <c r="K35" s="71"/>
      <c r="L35" s="71">
        <f t="shared" ca="1" si="25"/>
        <v>131.17200395379993</v>
      </c>
      <c r="M35" s="71">
        <f t="shared" ca="1" si="12"/>
        <v>131.26339134500526</v>
      </c>
      <c r="N35" s="71">
        <f t="shared" ca="1" si="13"/>
        <v>131.35677694885348</v>
      </c>
      <c r="O35" s="71">
        <f t="shared" ca="1" si="14"/>
        <v>131.41963227981859</v>
      </c>
      <c r="P35" s="71">
        <f t="shared" ca="1" si="15"/>
        <v>131.4310420838182</v>
      </c>
      <c r="Q35" s="71">
        <f t="shared" ca="1" si="16"/>
        <v>131.4733511362752</v>
      </c>
      <c r="R35" s="71">
        <f t="shared" ca="1" si="17"/>
        <v>131.50671626283386</v>
      </c>
      <c r="S35" s="71">
        <f t="shared" ca="1" si="18"/>
        <v>131.55073534673863</v>
      </c>
      <c r="T35" s="71">
        <f t="shared" ca="1" si="19"/>
        <v>131.58584191092524</v>
      </c>
      <c r="U35" s="71">
        <f t="shared" ca="1" si="20"/>
        <v>131.68915010929263</v>
      </c>
      <c r="V35" s="34" cm="1">
        <f t="array" aca="1" ref="V35" ca="1">+SUMPRODUCT(_xlfn.ANCHORARRAY($L$17)/100,L35:U35)</f>
        <v>131.49445</v>
      </c>
      <c r="W35" s="24">
        <f t="shared" ca="1" si="31"/>
        <v>0.22074555197049994</v>
      </c>
      <c r="X35" s="24">
        <f t="shared" ca="1" si="32"/>
        <v>0.22596228061400003</v>
      </c>
      <c r="Z35" s="19">
        <f t="shared" ca="1" si="21"/>
        <v>99.607297825930601</v>
      </c>
      <c r="AA35" s="24">
        <f t="shared" ca="1" si="26"/>
        <v>-2.8423870750093894E-4</v>
      </c>
      <c r="AB35" s="24">
        <f>+d1d10index!Q20</f>
        <v>-1.9504568161752278E-3</v>
      </c>
      <c r="AC35" s="35">
        <f t="shared" si="22"/>
        <v>43191</v>
      </c>
      <c r="AD35" s="24">
        <f t="shared" ca="1" si="33"/>
        <v>-4.2552113763952848E-3</v>
      </c>
      <c r="AE35" s="24">
        <f>+d1d10index!Y20</f>
        <v>-1.1343113207474387E-2</v>
      </c>
      <c r="AG35" s="193">
        <f t="shared" ca="1" si="34"/>
        <v>-5.2167286435000904E-3</v>
      </c>
      <c r="AH35" s="193">
        <f ca="1">+d1d10_y!AM20</f>
        <v>-1.5944352250315097E-2</v>
      </c>
      <c r="AJ35">
        <f>+d1d10index!I20</f>
        <v>99.085707208491868</v>
      </c>
      <c r="AK35" s="19">
        <f t="shared" ca="1" si="23"/>
        <v>99.607297825930601</v>
      </c>
      <c r="AM35">
        <f ca="1">+NAC_d!BV21/NAC_d!BV$5-1</f>
        <v>0.35722537610353156</v>
      </c>
      <c r="AN35">
        <f ca="1">+NAC_d!CE21/NAC_d!CE$5-1</f>
        <v>0.37115112045165</v>
      </c>
      <c r="AO35">
        <f t="shared" ca="1" si="27"/>
        <v>0.31172003953799954</v>
      </c>
      <c r="AP35">
        <f t="shared" ca="1" si="28"/>
        <v>0.31689150109292652</v>
      </c>
      <c r="AR35" s="24">
        <f t="shared" ca="1" si="29"/>
        <v>-1.3925744348118441E-2</v>
      </c>
      <c r="AS35" s="24">
        <f t="shared" ca="1" si="30"/>
        <v>-5.1714615549269816E-3</v>
      </c>
    </row>
    <row r="36" spans="2:45" x14ac:dyDescent="0.25">
      <c r="B36" s="69">
        <f t="shared" si="24"/>
        <v>22</v>
      </c>
      <c r="C36" s="154">
        <f>+NAC!A22</f>
        <v>43221</v>
      </c>
      <c r="D36" s="71" cm="1">
        <f t="array" aca="1" ref="D36" ca="1">INDIRECT(_xlfn.CONCAT(D$18,"!$P",$B36))</f>
        <v>135.4</v>
      </c>
      <c r="E36" s="71" cm="1">
        <f t="array" aca="1" ref="E36" ca="1">INDIRECT(_xlfn.CONCAT(E$18,"!$P",$B36))</f>
        <v>134.9</v>
      </c>
      <c r="F36" s="71" cm="1">
        <f t="array" aca="1" ref="F36" ca="1">INDIRECT(_xlfn.CONCAT(F$18,"!$P",$B36))</f>
        <v>133.6</v>
      </c>
      <c r="G36" s="71" cm="1">
        <f t="array" aca="1" ref="G36" ca="1">INDIRECT(_xlfn.CONCAT(G$18,"!$P",$B36))</f>
        <v>133.80000000000001</v>
      </c>
      <c r="H36" s="71" cm="1">
        <f t="array" aca="1" ref="H36" ca="1">INDIRECT(_xlfn.CONCAT(H$18,"!$P",$B36))</f>
        <v>134.9</v>
      </c>
      <c r="I36" s="71" cm="1">
        <f t="array" aca="1" ref="I36" ca="1">INDIRECT(_xlfn.CONCAT(I$18,"!$P",$B36))</f>
        <v>134.6</v>
      </c>
      <c r="J36" s="71" cm="1">
        <f t="array" aca="1" ref="J36" ca="1">INDIRECT(_xlfn.CONCAT(J$18,"!$P",$B36))</f>
        <v>135</v>
      </c>
      <c r="K36" s="71"/>
      <c r="L36" s="71">
        <f t="shared" ca="1" si="25"/>
        <v>134.69355091068181</v>
      </c>
      <c r="M36" s="71">
        <f t="shared" ca="1" si="12"/>
        <v>134.76393282855491</v>
      </c>
      <c r="N36" s="71">
        <f t="shared" ca="1" si="13"/>
        <v>134.84258774417788</v>
      </c>
      <c r="O36" s="71">
        <f t="shared" ca="1" si="14"/>
        <v>134.90550620688941</v>
      </c>
      <c r="P36" s="71">
        <f t="shared" ca="1" si="15"/>
        <v>134.93539965289426</v>
      </c>
      <c r="Q36" s="71">
        <f t="shared" ca="1" si="16"/>
        <v>134.95818987206064</v>
      </c>
      <c r="R36" s="71">
        <f t="shared" ca="1" si="17"/>
        <v>134.9793581502193</v>
      </c>
      <c r="S36" s="71">
        <f t="shared" ca="1" si="18"/>
        <v>135.02851094747126</v>
      </c>
      <c r="T36" s="71">
        <f t="shared" ca="1" si="19"/>
        <v>135.06233098400054</v>
      </c>
      <c r="U36" s="71">
        <f t="shared" ca="1" si="20"/>
        <v>135.11819578892778</v>
      </c>
      <c r="V36" s="34" cm="1">
        <f t="array" aca="1" ref="V36" ca="1">+SUMPRODUCT(_xlfn.ANCHORARRAY($L$17)/100,L36:U36)</f>
        <v>134.97059000000002</v>
      </c>
      <c r="W36" s="24">
        <f t="shared" ca="1" si="31"/>
        <v>0.23277898927365959</v>
      </c>
      <c r="X36" s="24">
        <f t="shared" ca="1" si="32"/>
        <v>0.2375256474523304</v>
      </c>
      <c r="Z36" s="19">
        <f t="shared" ca="1" si="21"/>
        <v>99.685723395160394</v>
      </c>
      <c r="AA36" s="24">
        <f t="shared" ca="1" si="26"/>
        <v>7.873476235329413E-4</v>
      </c>
      <c r="AB36" s="24">
        <f>+d1d10index!Q21</f>
        <v>2.314718091322554E-3</v>
      </c>
      <c r="AC36" s="35">
        <f t="shared" si="22"/>
        <v>43221</v>
      </c>
      <c r="AD36" s="24">
        <f t="shared" ca="1" si="33"/>
        <v>-3.8356038829922001E-3</v>
      </c>
      <c r="AE36" s="24">
        <f>+d1d10index!Y21</f>
        <v>-8.3721404216945405E-3</v>
      </c>
      <c r="AG36" s="193">
        <f t="shared" ca="1" si="34"/>
        <v>-4.7466581786708151E-3</v>
      </c>
      <c r="AH36" s="193">
        <f ca="1">+d1d10_y!AM21</f>
        <v>-1.2505169228419488E-2</v>
      </c>
      <c r="AJ36">
        <f>+d1d10index!I21</f>
        <v>99.31506268755885</v>
      </c>
      <c r="AK36" s="19">
        <f t="shared" ca="1" si="23"/>
        <v>99.685723395160394</v>
      </c>
      <c r="AM36">
        <f ca="1">+NAC_d!BV22/NAC_d!BV$5-1</f>
        <v>0.38833176776701928</v>
      </c>
      <c r="AN36">
        <f ca="1">+NAC_d!CE22/NAC_d!CE$5-1</f>
        <v>0.39790109803516538</v>
      </c>
      <c r="AO36">
        <f t="shared" ca="1" si="27"/>
        <v>0.34693550910681825</v>
      </c>
      <c r="AP36">
        <f t="shared" ca="1" si="28"/>
        <v>0.35118195788927808</v>
      </c>
      <c r="AR36" s="24">
        <f t="shared" ca="1" si="29"/>
        <v>-9.5693302681461034E-3</v>
      </c>
      <c r="AS36" s="24">
        <f t="shared" ca="1" si="30"/>
        <v>-4.2464487824598329E-3</v>
      </c>
    </row>
    <row r="37" spans="2:45" x14ac:dyDescent="0.25">
      <c r="B37" s="69">
        <f t="shared" si="24"/>
        <v>23</v>
      </c>
      <c r="C37" s="154">
        <f>+NAC!A23</f>
        <v>43252</v>
      </c>
      <c r="D37" s="71" cm="1">
        <f t="array" aca="1" ref="D37" ca="1">INDIRECT(_xlfn.CONCAT(D$18,"!$P",$B37))</f>
        <v>141.1</v>
      </c>
      <c r="E37" s="71" cm="1">
        <f t="array" aca="1" ref="E37" ca="1">INDIRECT(_xlfn.CONCAT(E$18,"!$P",$B37))</f>
        <v>140.30000000000001</v>
      </c>
      <c r="F37" s="71" cm="1">
        <f t="array" aca="1" ref="F37" ca="1">INDIRECT(_xlfn.CONCAT(F$18,"!$P",$B37))</f>
        <v>138.69999999999999</v>
      </c>
      <c r="G37" s="71" cm="1">
        <f t="array" aca="1" ref="G37" ca="1">INDIRECT(_xlfn.CONCAT(G$18,"!$P",$B37))</f>
        <v>138.5</v>
      </c>
      <c r="H37" s="71" cm="1">
        <f t="array" aca="1" ref="H37" ca="1">INDIRECT(_xlfn.CONCAT(H$18,"!$P",$B37))</f>
        <v>140.6</v>
      </c>
      <c r="I37" s="71" cm="1">
        <f t="array" aca="1" ref="I37" ca="1">INDIRECT(_xlfn.CONCAT(I$18,"!$P",$B37))</f>
        <v>139.9</v>
      </c>
      <c r="J37" s="71" cm="1">
        <f t="array" aca="1" ref="J37" ca="1">INDIRECT(_xlfn.CONCAT(J$18,"!$P",$B37))</f>
        <v>140.5</v>
      </c>
      <c r="K37" s="71"/>
      <c r="L37" s="71">
        <f t="shared" ca="1" si="25"/>
        <v>140.05628213380325</v>
      </c>
      <c r="M37" s="71">
        <f t="shared" ca="1" si="12"/>
        <v>140.16739357123612</v>
      </c>
      <c r="N37" s="71">
        <f t="shared" ca="1" si="13"/>
        <v>140.28513696535649</v>
      </c>
      <c r="O37" s="71">
        <f t="shared" ca="1" si="14"/>
        <v>140.37137708642663</v>
      </c>
      <c r="P37" s="71">
        <f t="shared" ca="1" si="15"/>
        <v>140.41306506107065</v>
      </c>
      <c r="Q37" s="71">
        <f t="shared" ca="1" si="16"/>
        <v>140.44750250191115</v>
      </c>
      <c r="R37" s="71">
        <f t="shared" ca="1" si="17"/>
        <v>140.47823045065994</v>
      </c>
      <c r="S37" s="71">
        <f t="shared" ca="1" si="18"/>
        <v>140.54419718456401</v>
      </c>
      <c r="T37" s="71">
        <f t="shared" ca="1" si="19"/>
        <v>140.59084265330236</v>
      </c>
      <c r="U37" s="71">
        <f t="shared" ca="1" si="20"/>
        <v>140.67724521338002</v>
      </c>
      <c r="V37" s="34" cm="1">
        <f t="array" aca="1" ref="V37" ca="1">+SUMPRODUCT(_xlfn.ANCHORARRAY($L$17)/100,L37:U37)</f>
        <v>140.46335999999999</v>
      </c>
      <c r="W37" s="24">
        <f t="shared" ca="1" si="31"/>
        <v>0.26514669055500129</v>
      </c>
      <c r="X37" s="24">
        <f t="shared" ca="1" si="32"/>
        <v>0.2707953150033795</v>
      </c>
      <c r="Z37" s="19">
        <f t="shared" ca="1" si="21"/>
        <v>99.558590247744121</v>
      </c>
      <c r="AA37" s="24">
        <f t="shared" ca="1" si="26"/>
        <v>-1.2753395680573654E-3</v>
      </c>
      <c r="AB37" s="24">
        <f>+d1d10index!Q22</f>
        <v>2.3815171281817982E-3</v>
      </c>
      <c r="AC37" s="35">
        <f t="shared" si="22"/>
        <v>43252</v>
      </c>
      <c r="AD37" s="24">
        <f t="shared" ca="1" si="33"/>
        <v>-4.4449522135381336E-3</v>
      </c>
      <c r="AE37" s="24">
        <f>+d1d10index!Y22</f>
        <v>-5.1579844610666337E-3</v>
      </c>
      <c r="AG37" s="193">
        <f t="shared" ca="1" si="34"/>
        <v>-5.6486244483782144E-3</v>
      </c>
      <c r="AH37" s="193">
        <f ca="1">+d1d10_y!AM22</f>
        <v>-1.0096717123007304E-2</v>
      </c>
      <c r="AJ37">
        <f>+d1d10index!I22</f>
        <v>99.551583210435723</v>
      </c>
      <c r="AK37" s="19">
        <f t="shared" ca="1" si="23"/>
        <v>99.558590247744121</v>
      </c>
      <c r="AM37">
        <f ca="1">+NAC_d!BV23/NAC_d!BV$5-1</f>
        <v>0.44035527302404276</v>
      </c>
      <c r="AN37">
        <f ca="1">+NAC_d!CE23/NAC_d!CE$5-1</f>
        <v>0.4495275834004957</v>
      </c>
      <c r="AO37">
        <f t="shared" ca="1" si="27"/>
        <v>0.40056282133803278</v>
      </c>
      <c r="AP37">
        <f t="shared" ca="1" si="28"/>
        <v>0.40677245213380031</v>
      </c>
      <c r="AR37" s="24">
        <f t="shared" ca="1" si="29"/>
        <v>-9.1723103764529412E-3</v>
      </c>
      <c r="AS37" s="24">
        <f t="shared" ca="1" si="30"/>
        <v>-6.209630795767529E-3</v>
      </c>
    </row>
    <row r="38" spans="2:45" x14ac:dyDescent="0.25">
      <c r="B38" s="69">
        <f t="shared" si="24"/>
        <v>24</v>
      </c>
      <c r="C38" s="154">
        <f>+NAC!A24</f>
        <v>43282</v>
      </c>
      <c r="D38" s="71" cm="1">
        <f t="array" aca="1" ref="D38" ca="1">INDIRECT(_xlfn.CONCAT(D$18,"!$P",$B38))</f>
        <v>145.19999999999999</v>
      </c>
      <c r="E38" s="71" cm="1">
        <f t="array" aca="1" ref="E38" ca="1">INDIRECT(_xlfn.CONCAT(E$18,"!$P",$B38))</f>
        <v>145.1</v>
      </c>
      <c r="F38" s="71" cm="1">
        <f t="array" aca="1" ref="F38" ca="1">INDIRECT(_xlfn.CONCAT(F$18,"!$P",$B38))</f>
        <v>143.5</v>
      </c>
      <c r="G38" s="71" cm="1">
        <f t="array" aca="1" ref="G38" ca="1">INDIRECT(_xlfn.CONCAT(G$18,"!$P",$B38))</f>
        <v>143.19999999999999</v>
      </c>
      <c r="H38" s="71" cm="1">
        <f t="array" aca="1" ref="H38" ca="1">INDIRECT(_xlfn.CONCAT(H$18,"!$P",$B38))</f>
        <v>145.6</v>
      </c>
      <c r="I38" s="71" cm="1">
        <f t="array" aca="1" ref="I38" ca="1">INDIRECT(_xlfn.CONCAT(I$18,"!$P",$B38))</f>
        <v>144.69999999999999</v>
      </c>
      <c r="J38" s="71" cm="1">
        <f t="array" aca="1" ref="J38" ca="1">INDIRECT(_xlfn.CONCAT(J$18,"!$P",$B38))</f>
        <v>145</v>
      </c>
      <c r="K38" s="71"/>
      <c r="L38" s="71">
        <f t="shared" ca="1" si="25"/>
        <v>144.63578065672505</v>
      </c>
      <c r="M38" s="71">
        <f t="shared" ca="1" si="12"/>
        <v>144.7368231847417</v>
      </c>
      <c r="N38" s="71">
        <f t="shared" ca="1" si="13"/>
        <v>144.82550221670215</v>
      </c>
      <c r="O38" s="71">
        <f t="shared" ca="1" si="14"/>
        <v>144.89807419751568</v>
      </c>
      <c r="P38" s="71">
        <f t="shared" ca="1" si="15"/>
        <v>144.94503082813617</v>
      </c>
      <c r="Q38" s="71">
        <f t="shared" ca="1" si="16"/>
        <v>144.96582136863691</v>
      </c>
      <c r="R38" s="71">
        <f t="shared" ca="1" si="17"/>
        <v>144.97907584302553</v>
      </c>
      <c r="S38" s="71">
        <f t="shared" ca="1" si="18"/>
        <v>145.02647681349029</v>
      </c>
      <c r="T38" s="71">
        <f t="shared" ca="1" si="19"/>
        <v>145.05304777361528</v>
      </c>
      <c r="U38" s="71">
        <f t="shared" ca="1" si="20"/>
        <v>145.07914417656565</v>
      </c>
      <c r="V38" s="34" cm="1">
        <f t="array" aca="1" ref="V38" ca="1">+SUMPRODUCT(_xlfn.ANCHORARRAY($L$17)/100,L38:U38)</f>
        <v>144.95651999999998</v>
      </c>
      <c r="W38" s="24">
        <f t="shared" ca="1" si="31"/>
        <v>0.28470823752241703</v>
      </c>
      <c r="X38" s="24">
        <f t="shared" ca="1" si="32"/>
        <v>0.28825116290926944</v>
      </c>
      <c r="Z38" s="19">
        <f t="shared" ca="1" si="21"/>
        <v>99.694398859079968</v>
      </c>
      <c r="AA38" s="24">
        <f t="shared" ca="1" si="26"/>
        <v>1.3641074165262612E-3</v>
      </c>
      <c r="AB38" s="24">
        <f>+d1d10index!Q23</f>
        <v>-8.4370113720411144E-4</v>
      </c>
      <c r="AC38" s="35">
        <f t="shared" si="22"/>
        <v>43282</v>
      </c>
      <c r="AD38" s="24">
        <f t="shared" ca="1" si="33"/>
        <v>-2.7501821763167289E-3</v>
      </c>
      <c r="AE38" s="24">
        <f>+d1d10index!Y23</f>
        <v>-2.1229478311139971E-3</v>
      </c>
      <c r="AG38" s="193">
        <f t="shared" ca="1" si="34"/>
        <v>-3.5429253868524135E-3</v>
      </c>
      <c r="AH38" s="193">
        <f ca="1">+d1d10_y!AM23</f>
        <v>-2.6618794247601496E-3</v>
      </c>
      <c r="AJ38">
        <f>+d1d10index!I23</f>
        <v>99.467591426470605</v>
      </c>
      <c r="AK38" s="19">
        <f t="shared" ca="1" si="23"/>
        <v>99.694398859079968</v>
      </c>
      <c r="AM38">
        <f ca="1">+NAC_d!BV24/NAC_d!BV$5-1</f>
        <v>0.48655274455415265</v>
      </c>
      <c r="AN38">
        <f ca="1">+NAC_d!CE24/NAC_d!CE$5-1</f>
        <v>0.49433195907632799</v>
      </c>
      <c r="AO38">
        <f t="shared" ca="1" si="27"/>
        <v>0.44635780656725066</v>
      </c>
      <c r="AP38">
        <f t="shared" ca="1" si="28"/>
        <v>0.45079144176565666</v>
      </c>
      <c r="AR38" s="24">
        <f t="shared" ca="1" si="29"/>
        <v>-7.7792145221753373E-3</v>
      </c>
      <c r="AS38" s="24">
        <f t="shared" ca="1" si="30"/>
        <v>-4.4336351984060052E-3</v>
      </c>
    </row>
    <row r="39" spans="2:45" x14ac:dyDescent="0.25">
      <c r="B39" s="69">
        <f t="shared" si="24"/>
        <v>25</v>
      </c>
      <c r="C39" s="154">
        <f>+NAC!A25</f>
        <v>43313</v>
      </c>
      <c r="D39" s="71" cm="1">
        <f t="array" aca="1" ref="D39" ca="1">INDIRECT(_xlfn.CONCAT(D$18,"!$P",$B39))</f>
        <v>149.9</v>
      </c>
      <c r="E39" s="71" cm="1">
        <f t="array" aca="1" ref="E39" ca="1">INDIRECT(_xlfn.CONCAT(E$18,"!$P",$B39))</f>
        <v>150.30000000000001</v>
      </c>
      <c r="F39" s="71" cm="1">
        <f t="array" aca="1" ref="F39" ca="1">INDIRECT(_xlfn.CONCAT(F$18,"!$P",$B39))</f>
        <v>148</v>
      </c>
      <c r="G39" s="71" cm="1">
        <f t="array" aca="1" ref="G39" ca="1">INDIRECT(_xlfn.CONCAT(G$18,"!$P",$B39))</f>
        <v>148.30000000000001</v>
      </c>
      <c r="H39" s="71" cm="1">
        <f t="array" aca="1" ref="H39" ca="1">INDIRECT(_xlfn.CONCAT(H$18,"!$P",$B39))</f>
        <v>150</v>
      </c>
      <c r="I39" s="71" cm="1">
        <f t="array" aca="1" ref="I39" ca="1">INDIRECT(_xlfn.CONCAT(I$18,"!$P",$B39))</f>
        <v>149.6</v>
      </c>
      <c r="J39" s="71" cm="1">
        <f t="array" aca="1" ref="J39" ca="1">INDIRECT(_xlfn.CONCAT(J$18,"!$P",$B39))</f>
        <v>149.80000000000001</v>
      </c>
      <c r="K39" s="71"/>
      <c r="L39" s="71">
        <f t="shared" ca="1" si="25"/>
        <v>149.5033978424288</v>
      </c>
      <c r="M39" s="71">
        <f t="shared" ca="1" si="12"/>
        <v>149.59912720819887</v>
      </c>
      <c r="N39" s="71">
        <f t="shared" ca="1" si="13"/>
        <v>149.68123961800532</v>
      </c>
      <c r="O39" s="71">
        <f t="shared" ca="1" si="14"/>
        <v>149.76306294552407</v>
      </c>
      <c r="P39" s="71">
        <f t="shared" ca="1" si="15"/>
        <v>149.83027507792252</v>
      </c>
      <c r="Q39" s="71">
        <f t="shared" ca="1" si="16"/>
        <v>149.84465612620167</v>
      </c>
      <c r="R39" s="71">
        <f t="shared" ca="1" si="17"/>
        <v>149.84920835869218</v>
      </c>
      <c r="S39" s="71">
        <f t="shared" ca="1" si="18"/>
        <v>149.90551367796709</v>
      </c>
      <c r="T39" s="71">
        <f t="shared" ca="1" si="19"/>
        <v>149.93835609486149</v>
      </c>
      <c r="U39" s="71">
        <f t="shared" ca="1" si="20"/>
        <v>149.92517250677363</v>
      </c>
      <c r="V39" s="34" cm="1">
        <f t="array" aca="1" ref="V39" ca="1">+SUMPRODUCT(_xlfn.ANCHORARRAY($L$17)/100,L39:U39)</f>
        <v>149.82535000000001</v>
      </c>
      <c r="W39" s="24">
        <f t="shared" ca="1" si="31"/>
        <v>0.30992663189574121</v>
      </c>
      <c r="X39" s="24">
        <f t="shared" ca="1" si="32"/>
        <v>0.31193801028245538</v>
      </c>
      <c r="Z39" s="19">
        <f t="shared" ca="1" si="21"/>
        <v>99.718676552247558</v>
      </c>
      <c r="AA39" s="24">
        <f t="shared" ca="1" si="26"/>
        <v>2.4352113504289008E-4</v>
      </c>
      <c r="AB39" s="24">
        <f>+d1d10index!Q24</f>
        <v>1.4558085895464146E-3</v>
      </c>
      <c r="AC39" s="35">
        <f t="shared" si="22"/>
        <v>43313</v>
      </c>
      <c r="AD39" s="24">
        <f t="shared" ca="1" si="33"/>
        <v>-1.5331352327242476E-3</v>
      </c>
      <c r="AE39" s="24">
        <f>+d1d10index!Y24</f>
        <v>-2.171014298088636E-3</v>
      </c>
      <c r="AG39" s="193">
        <f t="shared" ca="1" si="34"/>
        <v>-2.0113783867141688E-3</v>
      </c>
      <c r="AH39" s="193">
        <f ca="1">+d1d10_y!AM24</f>
        <v>-1.8134331898860268E-3</v>
      </c>
      <c r="AJ39">
        <f>+d1d10index!I24</f>
        <v>99.612397200450744</v>
      </c>
      <c r="AK39" s="19">
        <f t="shared" ca="1" si="23"/>
        <v>99.718676552247558</v>
      </c>
      <c r="AM39">
        <f ca="1">+NAC_d!BV25/NAC_d!BV$5-1</f>
        <v>0.54533153690021874</v>
      </c>
      <c r="AN39">
        <f ca="1">+NAC_d!CE25/NAC_d!CE$5-1</f>
        <v>0.55165939239560879</v>
      </c>
      <c r="AO39">
        <f t="shared" ca="1" si="27"/>
        <v>0.49503397842428809</v>
      </c>
      <c r="AP39">
        <f t="shared" ca="1" si="28"/>
        <v>0.49925172506773663</v>
      </c>
      <c r="AR39" s="24">
        <f t="shared" ca="1" si="29"/>
        <v>-6.3278554953900557E-3</v>
      </c>
      <c r="AS39" s="24">
        <f t="shared" ca="1" si="30"/>
        <v>-4.2177466434485389E-3</v>
      </c>
    </row>
    <row r="40" spans="2:45" x14ac:dyDescent="0.25">
      <c r="B40" s="69">
        <f t="shared" si="24"/>
        <v>26</v>
      </c>
      <c r="C40" s="154">
        <f>+NAC!A26</f>
        <v>43344</v>
      </c>
      <c r="D40" s="71" cm="1">
        <f t="array" aca="1" ref="D40" ca="1">INDIRECT(_xlfn.CONCAT(D$18,"!$P",$B40))</f>
        <v>161.6</v>
      </c>
      <c r="E40" s="71" cm="1">
        <f t="array" aca="1" ref="E40" ca="1">INDIRECT(_xlfn.CONCAT(E$18,"!$P",$B40))</f>
        <v>161.4</v>
      </c>
      <c r="F40" s="71" cm="1">
        <f t="array" aca="1" ref="F40" ca="1">INDIRECT(_xlfn.CONCAT(F$18,"!$P",$B40))</f>
        <v>159.30000000000001</v>
      </c>
      <c r="G40" s="71" cm="1">
        <f t="array" aca="1" ref="G40" ca="1">INDIRECT(_xlfn.CONCAT(G$18,"!$P",$B40))</f>
        <v>160.1</v>
      </c>
      <c r="H40" s="71" cm="1">
        <f t="array" aca="1" ref="H40" ca="1">INDIRECT(_xlfn.CONCAT(H$18,"!$P",$B40))</f>
        <v>162.6</v>
      </c>
      <c r="I40" s="71" cm="1">
        <f t="array" aca="1" ref="I40" ca="1">INDIRECT(_xlfn.CONCAT(I$18,"!$P",$B40))</f>
        <v>159.69999999999999</v>
      </c>
      <c r="J40" s="71" cm="1">
        <f t="array" aca="1" ref="J40" ca="1">INDIRECT(_xlfn.CONCAT(J$18,"!$P",$B40))</f>
        <v>161.30000000000001</v>
      </c>
      <c r="K40" s="71"/>
      <c r="L40" s="71">
        <f t="shared" ca="1" si="25"/>
        <v>160.98734778902281</v>
      </c>
      <c r="M40" s="71">
        <f t="shared" ca="1" si="12"/>
        <v>161.06686899436735</v>
      </c>
      <c r="N40" s="71">
        <f t="shared" ca="1" si="13"/>
        <v>161.16008044809152</v>
      </c>
      <c r="O40" s="71">
        <f t="shared" ca="1" si="14"/>
        <v>161.23750192499381</v>
      </c>
      <c r="P40" s="71">
        <f t="shared" ca="1" si="15"/>
        <v>161.2882966808379</v>
      </c>
      <c r="Q40" s="71">
        <f t="shared" ca="1" si="16"/>
        <v>161.27448703221691</v>
      </c>
      <c r="R40" s="71">
        <f t="shared" ca="1" si="17"/>
        <v>161.28509144525256</v>
      </c>
      <c r="S40" s="71">
        <f t="shared" ca="1" si="18"/>
        <v>161.3416434640545</v>
      </c>
      <c r="T40" s="71">
        <f t="shared" ca="1" si="19"/>
        <v>161.34915587360058</v>
      </c>
      <c r="U40" s="71">
        <f t="shared" ca="1" si="20"/>
        <v>161.36486602299212</v>
      </c>
      <c r="V40" s="34" cm="1">
        <f t="array" aca="1" ref="V40" ca="1">+SUMPRODUCT(_xlfn.ANCHORARRAY($L$17)/100,L40:U40)</f>
        <v>161.27069999999998</v>
      </c>
      <c r="W40" s="24">
        <f t="shared" ca="1" si="31"/>
        <v>0.38816879403380122</v>
      </c>
      <c r="X40" s="24">
        <f t="shared" ca="1" si="32"/>
        <v>0.38885243176170614</v>
      </c>
      <c r="Z40" s="19">
        <f t="shared" ca="1" si="21"/>
        <v>99.766046820925993</v>
      </c>
      <c r="AA40" s="24">
        <f t="shared" ca="1" si="26"/>
        <v>4.7503908311119503E-4</v>
      </c>
      <c r="AB40" s="24">
        <f>+d1d10index!Q25</f>
        <v>-1.1952488011287565E-3</v>
      </c>
      <c r="AC40" s="35">
        <f t="shared" si="22"/>
        <v>43344</v>
      </c>
      <c r="AD40" s="24">
        <f t="shared" ca="1" si="33"/>
        <v>-4.9223208475623892E-4</v>
      </c>
      <c r="AE40" s="24">
        <f>+d1d10index!Y25</f>
        <v>-4.427979160664175E-3</v>
      </c>
      <c r="AG40" s="193">
        <f t="shared" ca="1" si="34"/>
        <v>-6.8363772790491772E-4</v>
      </c>
      <c r="AH40" s="193">
        <f ca="1">+d1d10_y!AM25</f>
        <v>-1.7642330616816082E-3</v>
      </c>
      <c r="AJ40">
        <f>+d1d10index!I25</f>
        <v>99.493335602119345</v>
      </c>
      <c r="AK40" s="19">
        <f t="shared" ca="1" si="23"/>
        <v>99.766046820925993</v>
      </c>
      <c r="AM40">
        <f ca="1">+NAC_d!BV26/NAC_d!BV$5-1</f>
        <v>0.64662011061102032</v>
      </c>
      <c r="AN40">
        <f ca="1">+NAC_d!CE26/NAC_d!CE$5-1</f>
        <v>0.65405300596338534</v>
      </c>
      <c r="AO40">
        <f t="shared" ca="1" si="27"/>
        <v>0.60987347789022839</v>
      </c>
      <c r="AP40">
        <f t="shared" ca="1" si="28"/>
        <v>0.61364866022992137</v>
      </c>
      <c r="AR40" s="24">
        <f t="shared" ca="1" si="29"/>
        <v>-7.432895352365021E-3</v>
      </c>
      <c r="AS40" s="24">
        <f t="shared" ca="1" si="30"/>
        <v>-3.775182339692984E-3</v>
      </c>
    </row>
    <row r="41" spans="2:45" x14ac:dyDescent="0.25">
      <c r="B41" s="69">
        <f t="shared" si="24"/>
        <v>27</v>
      </c>
      <c r="C41" s="154">
        <f>+NAC!A27</f>
        <v>43374</v>
      </c>
      <c r="D41" s="71" cm="1">
        <f t="array" aca="1" ref="D41" ca="1">INDIRECT(_xlfn.CONCAT(D$18,"!$P",$B41))</f>
        <v>168.5</v>
      </c>
      <c r="E41" s="71" cm="1">
        <f t="array" aca="1" ref="E41" ca="1">INDIRECT(_xlfn.CONCAT(E$18,"!$P",$B41))</f>
        <v>168.9</v>
      </c>
      <c r="F41" s="71" cm="1">
        <f t="array" aca="1" ref="F41" ca="1">INDIRECT(_xlfn.CONCAT(F$18,"!$P",$B41))</f>
        <v>167.2</v>
      </c>
      <c r="G41" s="71" cm="1">
        <f t="array" aca="1" ref="G41" ca="1">INDIRECT(_xlfn.CONCAT(G$18,"!$P",$B41))</f>
        <v>168.5</v>
      </c>
      <c r="H41" s="71" cm="1">
        <f t="array" aca="1" ref="H41" ca="1">INDIRECT(_xlfn.CONCAT(H$18,"!$P",$B41))</f>
        <v>170.4</v>
      </c>
      <c r="I41" s="71" cm="1">
        <f t="array" aca="1" ref="I41" ca="1">INDIRECT(_xlfn.CONCAT(I$18,"!$P",$B41))</f>
        <v>167.7</v>
      </c>
      <c r="J41" s="71" cm="1">
        <f t="array" aca="1" ref="J41" ca="1">INDIRECT(_xlfn.CONCAT(J$18,"!$P",$B41))</f>
        <v>168.6</v>
      </c>
      <c r="K41" s="71"/>
      <c r="L41" s="71">
        <f t="shared" ca="1" si="25"/>
        <v>168.52268734385163</v>
      </c>
      <c r="M41" s="71">
        <f t="shared" ca="1" si="12"/>
        <v>168.5511130666159</v>
      </c>
      <c r="N41" s="71">
        <f t="shared" ca="1" si="13"/>
        <v>168.58341588686434</v>
      </c>
      <c r="O41" s="71">
        <f t="shared" ca="1" si="14"/>
        <v>168.63058705784451</v>
      </c>
      <c r="P41" s="71">
        <f t="shared" ca="1" si="15"/>
        <v>168.65794177579957</v>
      </c>
      <c r="Q41" s="71">
        <f t="shared" ca="1" si="16"/>
        <v>168.62840299893875</v>
      </c>
      <c r="R41" s="71">
        <f t="shared" ca="1" si="17"/>
        <v>168.62320802544042</v>
      </c>
      <c r="S41" s="71">
        <f t="shared" ca="1" si="18"/>
        <v>168.64774116518623</v>
      </c>
      <c r="T41" s="71">
        <f t="shared" ca="1" si="19"/>
        <v>168.62197324149219</v>
      </c>
      <c r="U41" s="71">
        <f t="shared" ca="1" si="20"/>
        <v>168.58292949795745</v>
      </c>
      <c r="V41" s="34" cm="1">
        <f t="array" aca="1" ref="V41" ca="1">+SUMPRODUCT(_xlfn.ANCHORARRAY($L$17)/100,L41:U41)</f>
        <v>168.60917999999998</v>
      </c>
      <c r="W41" s="24">
        <f t="shared" ca="1" si="31"/>
        <v>0.43341069917149078</v>
      </c>
      <c r="X41" s="24">
        <f t="shared" ca="1" si="32"/>
        <v>0.43230827791004955</v>
      </c>
      <c r="Z41" s="19">
        <f t="shared" ca="1" si="21"/>
        <v>99.964265566931815</v>
      </c>
      <c r="AA41" s="24">
        <f t="shared" ca="1" si="26"/>
        <v>1.9868357254007041E-3</v>
      </c>
      <c r="AB41" s="24">
        <f>+d1d10index!Q26</f>
        <v>1.2095153606095366E-3</v>
      </c>
      <c r="AC41" s="35">
        <f t="shared" si="22"/>
        <v>43374</v>
      </c>
      <c r="AD41" s="24">
        <f t="shared" ca="1" si="33"/>
        <v>7.6968155420398254E-4</v>
      </c>
      <c r="AE41" s="24">
        <f>+d1d10index!Y26</f>
        <v>-4.3865460842942294E-3</v>
      </c>
      <c r="AG41" s="193">
        <f t="shared" ca="1" si="34"/>
        <v>1.1024212614412221E-3</v>
      </c>
      <c r="AH41" s="193">
        <f ca="1">+d1d10_y!AM26</f>
        <v>-2.1231589087769009E-3</v>
      </c>
      <c r="AJ41">
        <f>+d1d10index!I26</f>
        <v>99.613674319808382</v>
      </c>
      <c r="AK41" s="19">
        <f t="shared" ca="1" si="23"/>
        <v>99.964265566931815</v>
      </c>
      <c r="AM41">
        <f ca="1">+NAC_d!BV27/NAC_d!BV$5-1</f>
        <v>0.73670800237762291</v>
      </c>
      <c r="AN41">
        <f ca="1">+NAC_d!CE27/NAC_d!CE$5-1</f>
        <v>0.74121992532357872</v>
      </c>
      <c r="AO41">
        <f t="shared" ca="1" si="27"/>
        <v>0.68522687343851651</v>
      </c>
      <c r="AP41">
        <f t="shared" ca="1" si="28"/>
        <v>0.68582929497957479</v>
      </c>
      <c r="AR41" s="24">
        <f t="shared" ca="1" si="29"/>
        <v>-4.5119229459558152E-3</v>
      </c>
      <c r="AS41" s="24">
        <f t="shared" ca="1" si="30"/>
        <v>-6.0242154105827339E-4</v>
      </c>
    </row>
    <row r="42" spans="2:45" x14ac:dyDescent="0.25">
      <c r="B42" s="69">
        <f t="shared" si="24"/>
        <v>28</v>
      </c>
      <c r="C42" s="154">
        <f>+NAC!A28</f>
        <v>43405</v>
      </c>
      <c r="D42" s="71" cm="1">
        <f t="array" aca="1" ref="D42" ca="1">INDIRECT(_xlfn.CONCAT(D$18,"!$P",$B42))</f>
        <v>173.8</v>
      </c>
      <c r="E42" s="71" cm="1">
        <f t="array" aca="1" ref="E42" ca="1">INDIRECT(_xlfn.CONCAT(E$18,"!$P",$B42))</f>
        <v>174.3</v>
      </c>
      <c r="F42" s="71" cm="1">
        <f t="array" aca="1" ref="F42" ca="1">INDIRECT(_xlfn.CONCAT(F$18,"!$P",$B42))</f>
        <v>173.4</v>
      </c>
      <c r="G42" s="71" cm="1">
        <f t="array" aca="1" ref="G42" ca="1">INDIRECT(_xlfn.CONCAT(G$18,"!$P",$B42))</f>
        <v>174</v>
      </c>
      <c r="H42" s="71" cm="1">
        <f t="array" aca="1" ref="H42" ca="1">INDIRECT(_xlfn.CONCAT(H$18,"!$P",$B42))</f>
        <v>176.7</v>
      </c>
      <c r="I42" s="71" cm="1">
        <f t="array" aca="1" ref="I42" ca="1">INDIRECT(_xlfn.CONCAT(I$18,"!$P",$B42))</f>
        <v>174.6</v>
      </c>
      <c r="J42" s="71" cm="1">
        <f t="array" aca="1" ref="J42" ca="1">INDIRECT(_xlfn.CONCAT(J$18,"!$P",$B42))</f>
        <v>174.2</v>
      </c>
      <c r="K42" s="71"/>
      <c r="L42" s="71">
        <f t="shared" ca="1" si="25"/>
        <v>174.12133112020825</v>
      </c>
      <c r="M42" s="71">
        <f t="shared" ca="1" si="12"/>
        <v>174.1485791622454</v>
      </c>
      <c r="N42" s="71">
        <f t="shared" ca="1" si="13"/>
        <v>174.15324287650014</v>
      </c>
      <c r="O42" s="71">
        <f t="shared" ca="1" si="14"/>
        <v>174.18471994468581</v>
      </c>
      <c r="P42" s="71">
        <f t="shared" ca="1" si="15"/>
        <v>174.17931953167849</v>
      </c>
      <c r="Q42" s="71">
        <f t="shared" ca="1" si="16"/>
        <v>174.16865205955727</v>
      </c>
      <c r="R42" s="71">
        <f t="shared" ca="1" si="17"/>
        <v>174.1637400639668</v>
      </c>
      <c r="S42" s="71">
        <f t="shared" ca="1" si="18"/>
        <v>174.15897705113957</v>
      </c>
      <c r="T42" s="71">
        <f t="shared" ca="1" si="19"/>
        <v>174.1129899885901</v>
      </c>
      <c r="U42" s="71">
        <f t="shared" ca="1" si="20"/>
        <v>174.0761555817171</v>
      </c>
      <c r="V42" s="34" cm="1">
        <f t="array" aca="1" ref="V42" ca="1">+SUMPRODUCT(_xlfn.ANCHORARRAY($L$17)/100,L42:U42)</f>
        <v>174.13923000000003</v>
      </c>
      <c r="W42" s="24">
        <f t="shared" ca="1" si="31"/>
        <v>0.46302271982358945</v>
      </c>
      <c r="X42" s="24">
        <f t="shared" ca="1" si="32"/>
        <v>0.46054928677232154</v>
      </c>
      <c r="Z42" s="19">
        <f t="shared" ca="1" si="21"/>
        <v>100.02595159477194</v>
      </c>
      <c r="AA42" s="24">
        <f t="shared" ca="1" si="26"/>
        <v>6.1708078872269034E-4</v>
      </c>
      <c r="AB42" s="24">
        <f>+d1d10index!Q27</f>
        <v>-3.2738614497596075E-5</v>
      </c>
      <c r="AC42" s="35">
        <f t="shared" si="22"/>
        <v>43405</v>
      </c>
      <c r="AD42" s="24">
        <f t="shared" ca="1" si="33"/>
        <v>1.6934950937081972E-3</v>
      </c>
      <c r="AE42" s="24">
        <f>+d1d10index!Y27</f>
        <v>-3.0812707075710266E-3</v>
      </c>
      <c r="AG42" s="193">
        <f t="shared" ca="1" si="34"/>
        <v>2.4734330512679037E-3</v>
      </c>
      <c r="AH42" s="193">
        <f ca="1">+d1d10_y!AM27</f>
        <v>-1.6883760552852678E-3</v>
      </c>
      <c r="AJ42">
        <f>+d1d10index!I27</f>
        <v>99.610413106126131</v>
      </c>
      <c r="AK42" s="19">
        <f t="shared" ca="1" si="23"/>
        <v>100.02595159477194</v>
      </c>
      <c r="AM42">
        <f ca="1">+NAC_d!BV28/NAC_d!BV$5-1</f>
        <v>0.79140073085010365</v>
      </c>
      <c r="AN42">
        <f ca="1">+NAC_d!CE28/NAC_d!CE$5-1</f>
        <v>0.79593682248336273</v>
      </c>
      <c r="AO42">
        <f t="shared" ca="1" si="27"/>
        <v>0.74121331120208289</v>
      </c>
      <c r="AP42">
        <f t="shared" ca="1" si="28"/>
        <v>0.74076155581717118</v>
      </c>
      <c r="AR42" s="24">
        <f t="shared" ca="1" si="29"/>
        <v>-4.5360916332590762E-3</v>
      </c>
      <c r="AS42" s="24">
        <f t="shared" ca="1" si="30"/>
        <v>4.5175538491171174E-4</v>
      </c>
    </row>
    <row r="43" spans="2:45" x14ac:dyDescent="0.25">
      <c r="B43" s="69">
        <f t="shared" si="24"/>
        <v>29</v>
      </c>
      <c r="C43" s="154">
        <f>+NAC!A29</f>
        <v>43435</v>
      </c>
      <c r="D43" s="71" cm="1">
        <f t="array" aca="1" ref="D43" ca="1">INDIRECT(_xlfn.CONCAT(D$18,"!$P",$B43))</f>
        <v>178.9</v>
      </c>
      <c r="E43" s="71" cm="1">
        <f t="array" aca="1" ref="E43" ca="1">INDIRECT(_xlfn.CONCAT(E$18,"!$P",$B43))</f>
        <v>178.8</v>
      </c>
      <c r="F43" s="71" cm="1">
        <f t="array" aca="1" ref="F43" ca="1">INDIRECT(_xlfn.CONCAT(F$18,"!$P",$B43))</f>
        <v>177.4</v>
      </c>
      <c r="G43" s="71" cm="1">
        <f t="array" aca="1" ref="G43" ca="1">INDIRECT(_xlfn.CONCAT(G$18,"!$P",$B43))</f>
        <v>178.5</v>
      </c>
      <c r="H43" s="71" cm="1">
        <f t="array" aca="1" ref="H43" ca="1">INDIRECT(_xlfn.CONCAT(H$18,"!$P",$B43))</f>
        <v>181.7</v>
      </c>
      <c r="I43" s="71" cm="1">
        <f t="array" aca="1" ref="I43" ca="1">INDIRECT(_xlfn.CONCAT(I$18,"!$P",$B43))</f>
        <v>179.7</v>
      </c>
      <c r="J43" s="71" cm="1">
        <f t="array" aca="1" ref="J43" ca="1">INDIRECT(_xlfn.CONCAT(J$18,"!$P",$B43))</f>
        <v>178.9</v>
      </c>
      <c r="K43" s="71"/>
      <c r="L43" s="71">
        <f t="shared" ca="1" si="25"/>
        <v>178.78042265871343</v>
      </c>
      <c r="M43" s="71">
        <f t="shared" ca="1" si="12"/>
        <v>178.83300950267858</v>
      </c>
      <c r="N43" s="71">
        <f t="shared" ca="1" si="13"/>
        <v>178.87299197001377</v>
      </c>
      <c r="O43" s="71">
        <f t="shared" ca="1" si="14"/>
        <v>178.94061002167126</v>
      </c>
      <c r="P43" s="71">
        <f t="shared" ca="1" si="15"/>
        <v>178.9235763451253</v>
      </c>
      <c r="Q43" s="71">
        <f t="shared" ca="1" si="16"/>
        <v>178.93638551391695</v>
      </c>
      <c r="R43" s="71">
        <f t="shared" ca="1" si="17"/>
        <v>178.95354492548273</v>
      </c>
      <c r="S43" s="71">
        <f t="shared" ca="1" si="18"/>
        <v>178.97175412646612</v>
      </c>
      <c r="T43" s="71">
        <f t="shared" ca="1" si="19"/>
        <v>178.93671667270073</v>
      </c>
      <c r="U43" s="71">
        <f t="shared" ca="1" si="20"/>
        <v>178.96194050982749</v>
      </c>
      <c r="V43" s="34" cm="1">
        <f t="array" aca="1" ref="V43" ca="1">+SUMPRODUCT(_xlfn.ANCHORARRAY($L$17)/100,L43:U43)</f>
        <v>178.92617000000001</v>
      </c>
      <c r="W43" s="24">
        <f t="shared" ca="1" si="31"/>
        <v>0.47826557011502691</v>
      </c>
      <c r="X43" s="24">
        <f t="shared" ca="1" si="32"/>
        <v>0.4753311888624252</v>
      </c>
      <c r="Z43" s="19">
        <f t="shared" ca="1" si="21"/>
        <v>99.898571813315755</v>
      </c>
      <c r="AA43" s="24">
        <f t="shared" ca="1" si="26"/>
        <v>-1.2734673294809706E-3</v>
      </c>
      <c r="AB43" s="24">
        <f>+d1d10index!Q28</f>
        <v>-2.7331546569967502E-3</v>
      </c>
      <c r="AC43" s="35">
        <f t="shared" si="22"/>
        <v>43435</v>
      </c>
      <c r="AD43" s="24">
        <f t="shared" ca="1" si="33"/>
        <v>1.9889644269392992E-3</v>
      </c>
      <c r="AE43" s="24">
        <f>+d1d10index!Y28</f>
        <v>-2.3245248281917874E-3</v>
      </c>
      <c r="AG43" s="193">
        <f t="shared" ca="1" si="34"/>
        <v>2.9343812526017032E-3</v>
      </c>
      <c r="AH43" s="193">
        <f ca="1">+d1d10_y!AM28</f>
        <v>7.3528007079604052E-5</v>
      </c>
      <c r="AJ43">
        <f>+d1d10index!I28</f>
        <v>99.338162441659748</v>
      </c>
      <c r="AK43" s="19">
        <f t="shared" ca="1" si="23"/>
        <v>99.898571813315755</v>
      </c>
      <c r="AM43">
        <f ca="1">+NAC_d!BV29/NAC_d!BV$5-1</f>
        <v>0.8330597593693807</v>
      </c>
      <c r="AN43">
        <f ca="1">+NAC_d!CE29/NAC_d!CE$5-1</f>
        <v>0.84526043046499644</v>
      </c>
      <c r="AO43">
        <f t="shared" ca="1" si="27"/>
        <v>0.78780422658713456</v>
      </c>
      <c r="AP43">
        <f t="shared" ca="1" si="28"/>
        <v>0.78961940509827522</v>
      </c>
      <c r="AR43" s="24">
        <f t="shared" ca="1" si="29"/>
        <v>-1.2200671095615734E-2</v>
      </c>
      <c r="AS43" s="24">
        <f t="shared" ca="1" si="30"/>
        <v>-1.8151785111406582E-3</v>
      </c>
    </row>
    <row r="44" spans="2:45" x14ac:dyDescent="0.25">
      <c r="B44" s="69">
        <f t="shared" si="24"/>
        <v>30</v>
      </c>
      <c r="C44" s="154">
        <f>+NAC!A30</f>
        <v>43466</v>
      </c>
      <c r="D44" s="71" cm="1">
        <f t="array" aca="1" ref="D44" ca="1">INDIRECT(_xlfn.CONCAT(D$18,"!$P",$B44))</f>
        <v>184.1</v>
      </c>
      <c r="E44" s="71" cm="1">
        <f t="array" aca="1" ref="E44" ca="1">INDIRECT(_xlfn.CONCAT(E$18,"!$P",$B44))</f>
        <v>184.1</v>
      </c>
      <c r="F44" s="71" cm="1">
        <f t="array" aca="1" ref="F44" ca="1">INDIRECT(_xlfn.CONCAT(F$18,"!$P",$B44))</f>
        <v>183.3</v>
      </c>
      <c r="G44" s="71" cm="1">
        <f t="array" aca="1" ref="G44" ca="1">INDIRECT(_xlfn.CONCAT(G$18,"!$P",$B44))</f>
        <v>184.4</v>
      </c>
      <c r="H44" s="71" cm="1">
        <f t="array" aca="1" ref="H44" ca="1">INDIRECT(_xlfn.CONCAT(H$18,"!$P",$B44))</f>
        <v>188.1</v>
      </c>
      <c r="I44" s="71" cm="1">
        <f t="array" aca="1" ref="I44" ca="1">INDIRECT(_xlfn.CONCAT(I$18,"!$P",$B44))</f>
        <v>185.4</v>
      </c>
      <c r="J44" s="71" cm="1">
        <f t="array" aca="1" ref="J44" ca="1">INDIRECT(_xlfn.CONCAT(J$18,"!$P",$B44))</f>
        <v>184.3</v>
      </c>
      <c r="K44" s="71"/>
      <c r="L44" s="71">
        <f t="shared" ca="1" si="25"/>
        <v>184.30448411685603</v>
      </c>
      <c r="M44" s="71">
        <f t="shared" ca="1" si="12"/>
        <v>184.33140802388715</v>
      </c>
      <c r="N44" s="71">
        <f t="shared" ca="1" si="13"/>
        <v>184.33906363814688</v>
      </c>
      <c r="O44" s="71">
        <f t="shared" ca="1" si="14"/>
        <v>184.38470145393055</v>
      </c>
      <c r="P44" s="71">
        <f t="shared" ca="1" si="15"/>
        <v>184.34002448937193</v>
      </c>
      <c r="Q44" s="71">
        <f t="shared" ca="1" si="16"/>
        <v>184.3422916259041</v>
      </c>
      <c r="R44" s="71">
        <f t="shared" ca="1" si="17"/>
        <v>184.35393650337323</v>
      </c>
      <c r="S44" s="71">
        <f t="shared" ca="1" si="18"/>
        <v>184.34557406720484</v>
      </c>
      <c r="T44" s="71">
        <f t="shared" ca="1" si="19"/>
        <v>184.27793592951249</v>
      </c>
      <c r="U44" s="71">
        <f t="shared" ca="1" si="20"/>
        <v>184.28868991484873</v>
      </c>
      <c r="V44" s="34" cm="1">
        <f t="array" aca="1" ref="V44" ca="1">+SUMPRODUCT(_xlfn.ANCHORARRAY($L$17)/100,L44:U44)</f>
        <v>184.32509999999996</v>
      </c>
      <c r="W44" s="24">
        <f t="shared" ca="1" si="31"/>
        <v>0.50212047265840187</v>
      </c>
      <c r="X44" s="24">
        <f t="shared" ca="1" si="32"/>
        <v>0.49721568488149614</v>
      </c>
      <c r="Z44" s="19">
        <f t="shared" ca="1" si="21"/>
        <v>100.00857035882918</v>
      </c>
      <c r="AA44" s="24">
        <f t="shared" ca="1" si="26"/>
        <v>1.1011022832136952E-3</v>
      </c>
      <c r="AB44" s="24">
        <f>+d1d10index!Q29</f>
        <v>9.0627805444776222E-4</v>
      </c>
      <c r="AC44" s="35">
        <f t="shared" si="22"/>
        <v>43466</v>
      </c>
      <c r="AD44" s="24">
        <f t="shared" ca="1" si="33"/>
        <v>3.2759393495758182E-3</v>
      </c>
      <c r="AE44" s="24">
        <f>+d1d10index!Y29</f>
        <v>-3.1717509163553537E-4</v>
      </c>
      <c r="AG44" s="193">
        <f t="shared" ca="1" si="34"/>
        <v>4.904787776905728E-3</v>
      </c>
      <c r="AH44" s="193">
        <f ca="1">+d1d10_y!AM29</f>
        <v>3.6297842829204896E-3</v>
      </c>
      <c r="AJ44">
        <f>+d1d10index!I29</f>
        <v>99.428190438249786</v>
      </c>
      <c r="AK44" s="19">
        <f t="shared" ca="1" si="23"/>
        <v>100.00857035882918</v>
      </c>
      <c r="AM44">
        <f ca="1">+NAC_d!BV30/NAC_d!BV$5-1</f>
        <v>0.88880985369807952</v>
      </c>
      <c r="AN44">
        <f ca="1">+NAC_d!CE30/NAC_d!CE$5-1</f>
        <v>0.89774902647751476</v>
      </c>
      <c r="AO44">
        <f t="shared" ca="1" si="27"/>
        <v>0.84304484116856049</v>
      </c>
      <c r="AP44">
        <f t="shared" ca="1" si="28"/>
        <v>0.84288689914848747</v>
      </c>
      <c r="AR44" s="24">
        <f t="shared" ca="1" si="29"/>
        <v>-8.9391727794352338E-3</v>
      </c>
      <c r="AS44" s="24">
        <f t="shared" ca="1" si="30"/>
        <v>1.5794202007302083E-4</v>
      </c>
    </row>
    <row r="45" spans="2:45" x14ac:dyDescent="0.25">
      <c r="B45" s="69">
        <f t="shared" si="24"/>
        <v>31</v>
      </c>
      <c r="C45" s="154">
        <f>+NAC!A31</f>
        <v>43497</v>
      </c>
      <c r="D45" s="71" cm="1">
        <f t="array" aca="1" ref="D45" ca="1">INDIRECT(_xlfn.CONCAT(D$18,"!$P",$B45))</f>
        <v>190.9</v>
      </c>
      <c r="E45" s="71" cm="1">
        <f t="array" aca="1" ref="E45" ca="1">INDIRECT(_xlfn.CONCAT(E$18,"!$P",$B45))</f>
        <v>191.6</v>
      </c>
      <c r="F45" s="71" cm="1">
        <f t="array" aca="1" ref="F45" ca="1">INDIRECT(_xlfn.CONCAT(F$18,"!$P",$B45))</f>
        <v>191</v>
      </c>
      <c r="G45" s="71" cm="1">
        <f t="array" aca="1" ref="G45" ca="1">INDIRECT(_xlfn.CONCAT(G$18,"!$P",$B45))</f>
        <v>192</v>
      </c>
      <c r="H45" s="71" cm="1">
        <f t="array" aca="1" ref="H45" ca="1">INDIRECT(_xlfn.CONCAT(H$18,"!$P",$B45))</f>
        <v>194.8</v>
      </c>
      <c r="I45" s="71" cm="1">
        <f t="array" aca="1" ref="I45" ca="1">INDIRECT(_xlfn.CONCAT(I$18,"!$P",$B45))</f>
        <v>191</v>
      </c>
      <c r="J45" s="71" cm="1">
        <f t="array" aca="1" ref="J45" ca="1">INDIRECT(_xlfn.CONCAT(J$18,"!$P",$B45))</f>
        <v>191.4</v>
      </c>
      <c r="K45" s="71"/>
      <c r="L45" s="71">
        <f t="shared" ca="1" si="25"/>
        <v>191.53048745123735</v>
      </c>
      <c r="M45" s="71">
        <f t="shared" ca="1" si="12"/>
        <v>191.51938525021924</v>
      </c>
      <c r="N45" s="71">
        <f t="shared" ca="1" si="13"/>
        <v>191.4952221767843</v>
      </c>
      <c r="O45" s="71">
        <f t="shared" ca="1" si="14"/>
        <v>191.50047986146853</v>
      </c>
      <c r="P45" s="71">
        <f t="shared" ca="1" si="15"/>
        <v>191.48732172556976</v>
      </c>
      <c r="Q45" s="71">
        <f t="shared" ca="1" si="16"/>
        <v>191.43898724608837</v>
      </c>
      <c r="R45" s="71">
        <f t="shared" ca="1" si="17"/>
        <v>191.42037499409776</v>
      </c>
      <c r="S45" s="71">
        <f t="shared" ca="1" si="18"/>
        <v>191.39685412734732</v>
      </c>
      <c r="T45" s="71">
        <f t="shared" ca="1" si="19"/>
        <v>191.31761505974325</v>
      </c>
      <c r="U45" s="71">
        <f t="shared" ca="1" si="20"/>
        <v>191.24296478321986</v>
      </c>
      <c r="V45" s="34" cm="1">
        <f t="array" aca="1" ref="V45" ca="1">+SUMPRODUCT(_xlfn.ANCHORARRAY($L$17)/100,L45:U45)</f>
        <v>191.40241</v>
      </c>
      <c r="W45" s="24">
        <f t="shared" ca="1" si="31"/>
        <v>0.5300620942790033</v>
      </c>
      <c r="X45" s="24">
        <f t="shared" ca="1" si="32"/>
        <v>0.52148208160663301</v>
      </c>
      <c r="Z45" s="19">
        <f t="shared" ca="1" si="21"/>
        <v>100.1503441804217</v>
      </c>
      <c r="AA45" s="24">
        <f t="shared" ca="1" si="26"/>
        <v>1.417616721085313E-3</v>
      </c>
      <c r="AB45" s="24">
        <f>+d1d10index!Q30</f>
        <v>6.9413471674806271E-3</v>
      </c>
      <c r="AC45" s="35">
        <f t="shared" si="22"/>
        <v>43497</v>
      </c>
      <c r="AD45" s="24">
        <f t="shared" ca="1" si="33"/>
        <v>5.6392466109822514E-3</v>
      </c>
      <c r="AE45" s="24">
        <f>+d1d10index!Y30</f>
        <v>7.6902525722164494E-3</v>
      </c>
      <c r="AG45" s="193">
        <f t="shared" ca="1" si="34"/>
        <v>8.5800126723702963E-3</v>
      </c>
      <c r="AH45" s="193">
        <f ca="1">+d1d10_y!AM30</f>
        <v>1.7997574250600668E-2</v>
      </c>
      <c r="AJ45">
        <f>+d1d10index!I30</f>
        <v>100.11835602631606</v>
      </c>
      <c r="AK45" s="19">
        <f t="shared" ca="1" si="23"/>
        <v>100.1503441804217</v>
      </c>
      <c r="AM45">
        <f ca="1">+NAC_d!BV31/NAC_d!BV$5-1</f>
        <v>0.96967123465917271</v>
      </c>
      <c r="AN45">
        <f ca="1">+NAC_d!CE31/NAC_d!CE$5-1</f>
        <v>0.96349411246927641</v>
      </c>
      <c r="AO45">
        <f t="shared" ca="1" si="27"/>
        <v>0.91530487451237375</v>
      </c>
      <c r="AP45">
        <f t="shared" ca="1" si="28"/>
        <v>0.91242964783219893</v>
      </c>
      <c r="AR45" s="24">
        <f t="shared" ca="1" si="29"/>
        <v>6.1771221898963002E-3</v>
      </c>
      <c r="AS45" s="24">
        <f t="shared" ca="1" si="30"/>
        <v>2.8752266801748139E-3</v>
      </c>
    </row>
    <row r="46" spans="2:45" x14ac:dyDescent="0.25">
      <c r="B46" s="69">
        <f t="shared" si="24"/>
        <v>32</v>
      </c>
      <c r="C46" s="154">
        <f>+NAC!A32</f>
        <v>43525</v>
      </c>
      <c r="D46" s="71" cm="1">
        <f t="array" aca="1" ref="D46" ca="1">INDIRECT(_xlfn.CONCAT(D$18,"!$P",$B46))</f>
        <v>199.1</v>
      </c>
      <c r="E46" s="71" cm="1">
        <f t="array" aca="1" ref="E46" ca="1">INDIRECT(_xlfn.CONCAT(E$18,"!$P",$B46))</f>
        <v>200.7</v>
      </c>
      <c r="F46" s="71" cm="1">
        <f t="array" aca="1" ref="F46" ca="1">INDIRECT(_xlfn.CONCAT(F$18,"!$P",$B46))</f>
        <v>200.7</v>
      </c>
      <c r="G46" s="71" cm="1">
        <f t="array" aca="1" ref="G46" ca="1">INDIRECT(_xlfn.CONCAT(G$18,"!$P",$B46))</f>
        <v>201.6</v>
      </c>
      <c r="H46" s="71" cm="1">
        <f t="array" aca="1" ref="H46" ca="1">INDIRECT(_xlfn.CONCAT(H$18,"!$P",$B46))</f>
        <v>204.6</v>
      </c>
      <c r="I46" s="71" cm="1">
        <f t="array" aca="1" ref="I46" ca="1">INDIRECT(_xlfn.CONCAT(I$18,"!$P",$B46))</f>
        <v>199.6</v>
      </c>
      <c r="J46" s="71" cm="1">
        <f t="array" aca="1" ref="J46" ca="1">INDIRECT(_xlfn.CONCAT(J$18,"!$P",$B46))</f>
        <v>200.2</v>
      </c>
      <c r="K46" s="71"/>
      <c r="L46" s="71">
        <f t="shared" ca="1" si="25"/>
        <v>200.54183201120426</v>
      </c>
      <c r="M46" s="71">
        <f t="shared" ca="1" si="12"/>
        <v>200.48390636130424</v>
      </c>
      <c r="N46" s="71">
        <f t="shared" ca="1" si="13"/>
        <v>200.39665982179025</v>
      </c>
      <c r="O46" s="71">
        <f t="shared" ca="1" si="14"/>
        <v>200.35521662696576</v>
      </c>
      <c r="P46" s="71">
        <f t="shared" ca="1" si="15"/>
        <v>200.33615355143573</v>
      </c>
      <c r="Q46" s="71">
        <f t="shared" ca="1" si="16"/>
        <v>200.24657089124722</v>
      </c>
      <c r="R46" s="71">
        <f t="shared" ca="1" si="17"/>
        <v>200.19726002609164</v>
      </c>
      <c r="S46" s="71">
        <f t="shared" ca="1" si="18"/>
        <v>200.1310579899442</v>
      </c>
      <c r="T46" s="71">
        <f t="shared" ca="1" si="19"/>
        <v>200.00470237177669</v>
      </c>
      <c r="U46" s="71">
        <f t="shared" ca="1" si="20"/>
        <v>199.83638126208371</v>
      </c>
      <c r="V46" s="34" cm="1">
        <f t="array" aca="1" ref="V46" ca="1">+SUMPRODUCT(_xlfn.ANCHORARRAY($L$17)/100,L46:U46)</f>
        <v>200.17761999999999</v>
      </c>
      <c r="W46" s="24">
        <f t="shared" ca="1" si="31"/>
        <v>0.56136140977081506</v>
      </c>
      <c r="X46" s="24">
        <f t="shared" ca="1" si="32"/>
        <v>0.55019966725549008</v>
      </c>
      <c r="Z46" s="19">
        <f t="shared" ca="1" si="21"/>
        <v>100.35301417322773</v>
      </c>
      <c r="AA46" s="24">
        <f t="shared" ca="1" si="26"/>
        <v>2.0236574768122129E-3</v>
      </c>
      <c r="AB46" s="24">
        <f>+d1d10index!Q31</f>
        <v>4.4030461916126917E-3</v>
      </c>
      <c r="AC46" s="35">
        <f t="shared" si="22"/>
        <v>43525</v>
      </c>
      <c r="AD46" s="24">
        <f t="shared" ca="1" si="33"/>
        <v>7.2001966914918558E-3</v>
      </c>
      <c r="AE46" s="24">
        <f>+d1d10index!Y31</f>
        <v>1.28912459577184E-2</v>
      </c>
      <c r="AG46" s="193">
        <f t="shared" ca="1" si="34"/>
        <v>1.1161742515324979E-2</v>
      </c>
      <c r="AH46" s="193">
        <f ca="1">+d1d10_y!AM31</f>
        <v>2.651291830434066E-2</v>
      </c>
      <c r="AJ46">
        <f>+d1d10index!I31</f>
        <v>100.55918177252825</v>
      </c>
      <c r="AK46" s="19">
        <f t="shared" ca="1" si="23"/>
        <v>100.35301417322773</v>
      </c>
      <c r="AM46">
        <f ca="1">+NAC_d!BV32/NAC_d!BV$5-1</f>
        <v>1.0662907412229758</v>
      </c>
      <c r="AN46">
        <f ca="1">+NAC_d!CE32/NAC_d!CE$5-1</f>
        <v>1.0504257892122513</v>
      </c>
      <c r="AO46">
        <f t="shared" ca="1" si="27"/>
        <v>1.0054183201120428</v>
      </c>
      <c r="AP46">
        <f t="shared" ca="1" si="28"/>
        <v>0.9983638126208374</v>
      </c>
      <c r="AR46" s="24">
        <f t="shared" ca="1" si="29"/>
        <v>1.5864952010724576E-2</v>
      </c>
      <c r="AS46" s="24">
        <f t="shared" ca="1" si="30"/>
        <v>7.0545074912053973E-3</v>
      </c>
    </row>
    <row r="47" spans="2:45" x14ac:dyDescent="0.25">
      <c r="B47" s="69">
        <f t="shared" si="24"/>
        <v>33</v>
      </c>
      <c r="C47" s="154">
        <f>+NAC!A33</f>
        <v>43556</v>
      </c>
      <c r="D47" s="71" cm="1">
        <f t="array" aca="1" ref="D47" ca="1">INDIRECT(_xlfn.CONCAT(D$18,"!$P",$B47))</f>
        <v>206.5</v>
      </c>
      <c r="E47" s="71" cm="1">
        <f t="array" aca="1" ref="E47" ca="1">INDIRECT(_xlfn.CONCAT(E$18,"!$P",$B47))</f>
        <v>208.4</v>
      </c>
      <c r="F47" s="71" cm="1">
        <f t="array" aca="1" ref="F47" ca="1">INDIRECT(_xlfn.CONCAT(F$18,"!$P",$B47))</f>
        <v>208.4</v>
      </c>
      <c r="G47" s="71" cm="1">
        <f t="array" aca="1" ref="G47" ca="1">INDIRECT(_xlfn.CONCAT(G$18,"!$P",$B47))</f>
        <v>209.4</v>
      </c>
      <c r="H47" s="71" cm="1">
        <f t="array" aca="1" ref="H47" ca="1">INDIRECT(_xlfn.CONCAT(H$18,"!$P",$B47))</f>
        <v>211.6</v>
      </c>
      <c r="I47" s="71" cm="1">
        <f t="array" aca="1" ref="I47" ca="1">INDIRECT(_xlfn.CONCAT(I$18,"!$P",$B47))</f>
        <v>207.4</v>
      </c>
      <c r="J47" s="71" cm="1">
        <f t="array" aca="1" ref="J47" ca="1">INDIRECT(_xlfn.CONCAT(J$18,"!$P",$B47))</f>
        <v>207.7</v>
      </c>
      <c r="K47" s="71"/>
      <c r="L47" s="71">
        <f t="shared" ca="1" si="25"/>
        <v>208.12249920206943</v>
      </c>
      <c r="M47" s="71">
        <f t="shared" ca="1" si="12"/>
        <v>208.05034796117485</v>
      </c>
      <c r="N47" s="71">
        <f t="shared" ca="1" si="13"/>
        <v>207.94530233467165</v>
      </c>
      <c r="O47" s="71">
        <f t="shared" ca="1" si="14"/>
        <v>207.89531206742109</v>
      </c>
      <c r="P47" s="71">
        <f t="shared" ca="1" si="15"/>
        <v>207.88036630066202</v>
      </c>
      <c r="Q47" s="71">
        <f t="shared" ca="1" si="16"/>
        <v>207.79028761060681</v>
      </c>
      <c r="R47" s="71">
        <f t="shared" ca="1" si="17"/>
        <v>207.73434579156867</v>
      </c>
      <c r="S47" s="71">
        <f t="shared" ca="1" si="18"/>
        <v>207.66373075403425</v>
      </c>
      <c r="T47" s="71">
        <f t="shared" ca="1" si="19"/>
        <v>207.54141781281521</v>
      </c>
      <c r="U47" s="71">
        <f t="shared" ca="1" si="20"/>
        <v>207.34964751783906</v>
      </c>
      <c r="V47" s="34" cm="1">
        <f t="array" aca="1" ref="V47" ca="1">+SUMPRODUCT(_xlfn.ANCHORARRAY($L$17)/100,L47:U47)</f>
        <v>207.71642999999997</v>
      </c>
      <c r="W47" s="24">
        <f t="shared" ca="1" si="31"/>
        <v>0.58663810057649357</v>
      </c>
      <c r="X47" s="24">
        <f t="shared" ca="1" si="32"/>
        <v>0.57453858078477693</v>
      </c>
      <c r="Z47" s="19">
        <f t="shared" ca="1" si="21"/>
        <v>100.37272871860748</v>
      </c>
      <c r="AA47" s="24">
        <f t="shared" ca="1" si="26"/>
        <v>1.9645195056838816E-4</v>
      </c>
      <c r="AB47" s="24">
        <f>+d1d10index!Q32</f>
        <v>-3.061094975746137E-3</v>
      </c>
      <c r="AC47" s="35">
        <f t="shared" si="22"/>
        <v>43556</v>
      </c>
      <c r="AD47" s="24">
        <f t="shared" ca="1" si="33"/>
        <v>7.6844860706342111E-3</v>
      </c>
      <c r="AE47" s="24">
        <f>+d1d10index!Y32</f>
        <v>1.1764091822997536E-2</v>
      </c>
      <c r="AG47" s="193">
        <f t="shared" ca="1" si="34"/>
        <v>1.209951979171664E-2</v>
      </c>
      <c r="AH47" s="193">
        <f ca="1">+d1d10_y!AM32</f>
        <v>2.5029774405154193E-2</v>
      </c>
      <c r="AJ47">
        <f>+d1d10index!I32</f>
        <v>100.25136056643922</v>
      </c>
      <c r="AK47" s="19">
        <f t="shared" ca="1" si="23"/>
        <v>100.37272871860748</v>
      </c>
      <c r="AM47">
        <f ca="1">+NAC_d!BV33/NAC_d!BV$5-1</f>
        <v>1.1348977665538662</v>
      </c>
      <c r="AN47">
        <f ca="1">+NAC_d!CE33/NAC_d!CE$5-1</f>
        <v>1.1224831770695887</v>
      </c>
      <c r="AO47">
        <f t="shared" ca="1" si="27"/>
        <v>1.0812249920206947</v>
      </c>
      <c r="AP47">
        <f t="shared" ca="1" si="28"/>
        <v>1.0734964751783909</v>
      </c>
      <c r="AR47" s="24">
        <f t="shared" ca="1" si="29"/>
        <v>1.2414589484277538E-2</v>
      </c>
      <c r="AS47" s="24">
        <f t="shared" ca="1" si="30"/>
        <v>7.7285168423038009E-3</v>
      </c>
    </row>
    <row r="48" spans="2:45" x14ac:dyDescent="0.25">
      <c r="B48" s="69">
        <f t="shared" si="24"/>
        <v>34</v>
      </c>
      <c r="C48" s="154">
        <f>+NAC!A34</f>
        <v>43586</v>
      </c>
      <c r="D48" s="71" cm="1">
        <f t="array" aca="1" ref="D48" ca="1">INDIRECT(_xlfn.CONCAT(D$18,"!$P",$B48))</f>
        <v>213.2</v>
      </c>
      <c r="E48" s="71" cm="1">
        <f t="array" aca="1" ref="E48" ca="1">INDIRECT(_xlfn.CONCAT(E$18,"!$P",$B48))</f>
        <v>215.1</v>
      </c>
      <c r="F48" s="71" cm="1">
        <f t="array" aca="1" ref="F48" ca="1">INDIRECT(_xlfn.CONCAT(F$18,"!$P",$B48))</f>
        <v>214.3</v>
      </c>
      <c r="G48" s="71" cm="1">
        <f t="array" aca="1" ref="G48" ca="1">INDIRECT(_xlfn.CONCAT(G$18,"!$P",$B48))</f>
        <v>215.3</v>
      </c>
      <c r="H48" s="71" cm="1">
        <f t="array" aca="1" ref="H48" ca="1">INDIRECT(_xlfn.CONCAT(H$18,"!$P",$B48))</f>
        <v>218.2</v>
      </c>
      <c r="I48" s="71" cm="1">
        <f t="array" aca="1" ref="I48" ca="1">INDIRECT(_xlfn.CONCAT(I$18,"!$P",$B48))</f>
        <v>214</v>
      </c>
      <c r="J48" s="71" cm="1">
        <f t="array" aca="1" ref="J48" ca="1">INDIRECT(_xlfn.CONCAT(J$18,"!$P",$B48))</f>
        <v>214.3</v>
      </c>
      <c r="K48" s="71"/>
      <c r="L48" s="71">
        <f t="shared" ca="1" si="25"/>
        <v>214.57776953132228</v>
      </c>
      <c r="M48" s="71">
        <f t="shared" ca="1" si="12"/>
        <v>214.54730144008715</v>
      </c>
      <c r="N48" s="71">
        <f t="shared" ca="1" si="13"/>
        <v>214.47938661754404</v>
      </c>
      <c r="O48" s="71">
        <f t="shared" ca="1" si="14"/>
        <v>214.46302861570771</v>
      </c>
      <c r="P48" s="71">
        <f t="shared" ca="1" si="15"/>
        <v>214.47049364601315</v>
      </c>
      <c r="Q48" s="71">
        <f t="shared" ca="1" si="16"/>
        <v>214.392354411821</v>
      </c>
      <c r="R48" s="71">
        <f t="shared" ca="1" si="17"/>
        <v>214.34243595694809</v>
      </c>
      <c r="S48" s="71">
        <f t="shared" ca="1" si="18"/>
        <v>214.29525560103417</v>
      </c>
      <c r="T48" s="71">
        <f t="shared" ca="1" si="19"/>
        <v>214.1896284833494</v>
      </c>
      <c r="U48" s="71">
        <f t="shared" ca="1" si="20"/>
        <v>214.00782680939787</v>
      </c>
      <c r="V48" s="34" cm="1">
        <f t="array" aca="1" ref="V48" ca="1">+SUMPRODUCT(_xlfn.ANCHORARRAY($L$17)/100,L48:U48)</f>
        <v>214.31556</v>
      </c>
      <c r="W48" s="24">
        <f t="shared" ca="1" si="31"/>
        <v>0.59308124316667099</v>
      </c>
      <c r="X48" s="24">
        <f t="shared" ca="1" si="32"/>
        <v>0.58385645663672103</v>
      </c>
      <c r="Z48" s="19">
        <f t="shared" ca="1" si="21"/>
        <v>100.26631863442641</v>
      </c>
      <c r="AA48" s="24">
        <f t="shared" ca="1" si="26"/>
        <v>-1.0601493606832157E-3</v>
      </c>
      <c r="AB48" s="24">
        <f>+d1d10index!Q33</f>
        <v>-2.7948967576896244E-3</v>
      </c>
      <c r="AC48" s="35">
        <f t="shared" si="22"/>
        <v>43586</v>
      </c>
      <c r="AD48" s="24">
        <f t="shared" ca="1" si="33"/>
        <v>5.8242566687758401E-3</v>
      </c>
      <c r="AE48" s="24">
        <f>+d1d10index!Y33</f>
        <v>6.6063058163023936E-3</v>
      </c>
      <c r="AG48" s="193">
        <f t="shared" ca="1" si="34"/>
        <v>9.2247865299499576E-3</v>
      </c>
      <c r="AH48" s="193">
        <f ca="1">+d1d10_y!AM33</f>
        <v>1.7050169404585924E-2</v>
      </c>
      <c r="AJ48">
        <f>+d1d10index!I33</f>
        <v>99.971168363838103</v>
      </c>
      <c r="AK48" s="19">
        <f t="shared" ca="1" si="23"/>
        <v>100.26631863442641</v>
      </c>
      <c r="AM48">
        <f ca="1">+NAC_d!BV34/NAC_d!BV$5-1</f>
        <v>1.1985122296744244</v>
      </c>
      <c r="AN48">
        <f ca="1">+NAC_d!CE34/NAC_d!CE$5-1</f>
        <v>1.1898314262117093</v>
      </c>
      <c r="AO48">
        <f t="shared" ca="1" si="27"/>
        <v>1.1457776953132233</v>
      </c>
      <c r="AP48">
        <f t="shared" ca="1" si="28"/>
        <v>1.1400782680939789</v>
      </c>
      <c r="AR48" s="24">
        <f t="shared" ca="1" si="29"/>
        <v>8.6808034627150477E-3</v>
      </c>
      <c r="AS48" s="24">
        <f t="shared" ca="1" si="30"/>
        <v>5.699427219244324E-3</v>
      </c>
    </row>
    <row r="49" spans="2:45" x14ac:dyDescent="0.25">
      <c r="B49" s="69">
        <f t="shared" si="24"/>
        <v>35</v>
      </c>
      <c r="C49" s="154">
        <f>+NAC!A35</f>
        <v>43617</v>
      </c>
      <c r="D49" s="71" cm="1">
        <f t="array" aca="1" ref="D49" ca="1">INDIRECT(_xlfn.CONCAT(D$18,"!$P",$B49))</f>
        <v>218.8</v>
      </c>
      <c r="E49" s="71" cm="1">
        <f t="array" aca="1" ref="E49" ca="1">INDIRECT(_xlfn.CONCAT(E$18,"!$P",$B49))</f>
        <v>221.1</v>
      </c>
      <c r="F49" s="71" cm="1">
        <f t="array" aca="1" ref="F49" ca="1">INDIRECT(_xlfn.CONCAT(F$18,"!$P",$B49))</f>
        <v>220.8</v>
      </c>
      <c r="G49" s="71" cm="1">
        <f t="array" aca="1" ref="G49" ca="1">INDIRECT(_xlfn.CONCAT(G$18,"!$P",$B49))</f>
        <v>221.6</v>
      </c>
      <c r="H49" s="71" cm="1">
        <f t="array" aca="1" ref="H49" ca="1">INDIRECT(_xlfn.CONCAT(H$18,"!$P",$B49))</f>
        <v>224.1</v>
      </c>
      <c r="I49" s="71" cm="1">
        <f t="array" aca="1" ref="I49" ca="1">INDIRECT(_xlfn.CONCAT(I$18,"!$P",$B49))</f>
        <v>219.9</v>
      </c>
      <c r="J49" s="71" cm="1">
        <f t="array" aca="1" ref="J49" ca="1">INDIRECT(_xlfn.CONCAT(J$18,"!$P",$B49))</f>
        <v>220.2</v>
      </c>
      <c r="K49" s="71"/>
      <c r="L49" s="71">
        <f t="shared" ca="1" si="25"/>
        <v>220.56261034183044</v>
      </c>
      <c r="M49" s="71">
        <f t="shared" ca="1" si="12"/>
        <v>220.50382485124629</v>
      </c>
      <c r="N49" s="71">
        <f t="shared" ca="1" si="13"/>
        <v>220.40020259444381</v>
      </c>
      <c r="O49" s="71">
        <f t="shared" ca="1" si="14"/>
        <v>220.35430674207313</v>
      </c>
      <c r="P49" s="71">
        <f t="shared" ca="1" si="15"/>
        <v>220.35739399617199</v>
      </c>
      <c r="Q49" s="71">
        <f t="shared" ca="1" si="16"/>
        <v>220.26404109231495</v>
      </c>
      <c r="R49" s="71">
        <f t="shared" ca="1" si="17"/>
        <v>220.19963944989209</v>
      </c>
      <c r="S49" s="71">
        <f t="shared" ca="1" si="18"/>
        <v>220.12983844791572</v>
      </c>
      <c r="T49" s="71">
        <f t="shared" ca="1" si="19"/>
        <v>220.00869622967934</v>
      </c>
      <c r="U49" s="71">
        <f t="shared" ca="1" si="20"/>
        <v>219.78570167631932</v>
      </c>
      <c r="V49" s="34" cm="1">
        <f t="array" aca="1" ref="V49" ca="1">+SUMPRODUCT(_xlfn.ANCHORARRAY($L$17)/100,L49:U49)</f>
        <v>220.17506</v>
      </c>
      <c r="W49" s="24">
        <f t="shared" ca="1" si="31"/>
        <v>0.57481411744969213</v>
      </c>
      <c r="X49" s="24">
        <f t="shared" ca="1" si="32"/>
        <v>0.56234010228837761</v>
      </c>
      <c r="Z49" s="19">
        <f t="shared" ca="1" si="21"/>
        <v>100.35348462597229</v>
      </c>
      <c r="AA49" s="24">
        <f t="shared" ca="1" si="26"/>
        <v>8.6934468855570657E-4</v>
      </c>
      <c r="AB49" s="24">
        <f>+d1d10index!Q34</f>
        <v>-2.9245925446097498E-4</v>
      </c>
      <c r="AC49" s="35">
        <f t="shared" si="22"/>
        <v>43617</v>
      </c>
      <c r="AD49" s="24">
        <f t="shared" ca="1" si="33"/>
        <v>7.9841867612842066E-3</v>
      </c>
      <c r="AE49" s="24">
        <f>+d1d10index!Y34</f>
        <v>3.9210592885294826E-3</v>
      </c>
      <c r="AG49" s="193">
        <f t="shared" ca="1" si="34"/>
        <v>1.2474015161314522E-2</v>
      </c>
      <c r="AH49" s="193">
        <f ca="1">+d1d10_y!AM34</f>
        <v>1.6486960401218553E-2</v>
      </c>
      <c r="AJ49">
        <f>+d1d10index!I34</f>
        <v>99.941930870470827</v>
      </c>
      <c r="AK49" s="19">
        <f t="shared" ca="1" si="23"/>
        <v>100.35348462597229</v>
      </c>
      <c r="AM49">
        <f ca="1">+NAC_d!BV35/NAC_d!BV$5-1</f>
        <v>1.258482119461676</v>
      </c>
      <c r="AN49">
        <f ca="1">+NAC_d!CE35/NAC_d!CE$5-1</f>
        <v>1.2489660304314656</v>
      </c>
      <c r="AO49">
        <f t="shared" ca="1" si="27"/>
        <v>1.2056261034183047</v>
      </c>
      <c r="AP49">
        <f t="shared" ca="1" si="28"/>
        <v>1.1978570167631934</v>
      </c>
      <c r="AR49" s="24">
        <f t="shared" ca="1" si="29"/>
        <v>9.5160890302103951E-3</v>
      </c>
      <c r="AS49" s="24">
        <f t="shared" ca="1" si="30"/>
        <v>7.7690866551112236E-3</v>
      </c>
    </row>
    <row r="50" spans="2:45" x14ac:dyDescent="0.25">
      <c r="B50" s="69">
        <f t="shared" si="24"/>
        <v>36</v>
      </c>
      <c r="C50" s="154">
        <f>+NAC!A36</f>
        <v>43647</v>
      </c>
      <c r="D50" s="71" cm="1">
        <f t="array" aca="1" ref="D50" ca="1">INDIRECT(_xlfn.CONCAT(D$18,"!$P",$B50))</f>
        <v>223.4</v>
      </c>
      <c r="E50" s="71" cm="1">
        <f t="array" aca="1" ref="E50" ca="1">INDIRECT(_xlfn.CONCAT(E$18,"!$P",$B50))</f>
        <v>225.8</v>
      </c>
      <c r="F50" s="71" cm="1">
        <f t="array" aca="1" ref="F50" ca="1">INDIRECT(_xlfn.CONCAT(F$18,"!$P",$B50))</f>
        <v>225.6</v>
      </c>
      <c r="G50" s="71" cm="1">
        <f t="array" aca="1" ref="G50" ca="1">INDIRECT(_xlfn.CONCAT(G$18,"!$P",$B50))</f>
        <v>226</v>
      </c>
      <c r="H50" s="71" cm="1">
        <f t="array" aca="1" ref="H50" ca="1">INDIRECT(_xlfn.CONCAT(H$18,"!$P",$B50))</f>
        <v>229.7</v>
      </c>
      <c r="I50" s="71" cm="1">
        <f t="array" aca="1" ref="I50" ca="1">INDIRECT(_xlfn.CONCAT(I$18,"!$P",$B50))</f>
        <v>225.2</v>
      </c>
      <c r="J50" s="71" cm="1">
        <f t="array" aca="1" ref="J50" ca="1">INDIRECT(_xlfn.CONCAT(J$18,"!$P",$B50))</f>
        <v>224.9</v>
      </c>
      <c r="K50" s="71"/>
      <c r="L50" s="71">
        <f t="shared" ca="1" si="25"/>
        <v>225.27423107060906</v>
      </c>
      <c r="M50" s="71">
        <f t="shared" ca="1" si="12"/>
        <v>225.23359062237557</v>
      </c>
      <c r="N50" s="71">
        <f t="shared" ca="1" si="13"/>
        <v>225.13027527104694</v>
      </c>
      <c r="O50" s="71">
        <f t="shared" ca="1" si="14"/>
        <v>225.0889567724237</v>
      </c>
      <c r="P50" s="71">
        <f t="shared" ca="1" si="15"/>
        <v>225.08321884846154</v>
      </c>
      <c r="Q50" s="71">
        <f t="shared" ca="1" si="16"/>
        <v>224.99796449798083</v>
      </c>
      <c r="R50" s="71">
        <f t="shared" ca="1" si="17"/>
        <v>224.93384035073456</v>
      </c>
      <c r="S50" s="71">
        <f t="shared" ca="1" si="18"/>
        <v>224.85457988310321</v>
      </c>
      <c r="T50" s="71">
        <f t="shared" ca="1" si="19"/>
        <v>224.71980803296989</v>
      </c>
      <c r="U50" s="71">
        <f t="shared" ca="1" si="20"/>
        <v>224.49494236193166</v>
      </c>
      <c r="V50" s="34" cm="1">
        <f t="array" aca="1" ref="V50" ca="1">+SUMPRODUCT(_xlfn.ANCHORARRAY($L$17)/100,L50:U50)</f>
        <v>224.89778000000001</v>
      </c>
      <c r="W50" s="24">
        <f t="shared" ca="1" si="31"/>
        <v>0.55752767432610129</v>
      </c>
      <c r="X50" s="24">
        <f t="shared" ca="1" si="32"/>
        <v>0.54739637896343396</v>
      </c>
      <c r="Z50" s="19">
        <f t="shared" ca="1" si="21"/>
        <v>100.34712973952928</v>
      </c>
      <c r="AA50" s="24">
        <f t="shared" ca="1" si="26"/>
        <v>-6.3325020219218153E-5</v>
      </c>
      <c r="AB50" s="24">
        <f>+d1d10index!Q35</f>
        <v>-2.0621138950203122E-3</v>
      </c>
      <c r="AC50" s="35">
        <f t="shared" si="22"/>
        <v>43647</v>
      </c>
      <c r="AD50" s="24">
        <f t="shared" ca="1" si="33"/>
        <v>6.5473174814159041E-3</v>
      </c>
      <c r="AE50" s="24">
        <f>+d1d10index!Y35</f>
        <v>2.6968361836263721E-3</v>
      </c>
      <c r="AG50" s="193">
        <f t="shared" ca="1" si="34"/>
        <v>1.0131295362667325E-2</v>
      </c>
      <c r="AH50" s="193">
        <f ca="1">+d1d10_y!AM35</f>
        <v>1.0737726413745818E-2</v>
      </c>
      <c r="AJ50">
        <f>+d1d10index!I35</f>
        <v>99.735839226127666</v>
      </c>
      <c r="AK50" s="19">
        <f t="shared" ca="1" si="23"/>
        <v>100.34712973952928</v>
      </c>
      <c r="AM50">
        <f ca="1">+NAC_d!BV36/NAC_d!BV$5-1</f>
        <v>1.3050640812827932</v>
      </c>
      <c r="AN50">
        <f ca="1">+NAC_d!CE36/NAC_d!CE$5-1</f>
        <v>1.3010808841389254</v>
      </c>
      <c r="AO50">
        <f t="shared" ca="1" si="27"/>
        <v>1.2527423107060911</v>
      </c>
      <c r="AP50">
        <f t="shared" ca="1" si="28"/>
        <v>1.244949423619317</v>
      </c>
      <c r="AR50" s="24">
        <f t="shared" ca="1" si="29"/>
        <v>3.9831971438677449E-3</v>
      </c>
      <c r="AS50" s="24">
        <f t="shared" ca="1" si="30"/>
        <v>7.7928870867740585E-3</v>
      </c>
    </row>
    <row r="51" spans="2:45" x14ac:dyDescent="0.25">
      <c r="B51" s="69">
        <f t="shared" si="24"/>
        <v>37</v>
      </c>
      <c r="C51" s="154">
        <f>+NAC!A37</f>
        <v>43678</v>
      </c>
      <c r="D51" s="71" cm="1">
        <f t="array" aca="1" ref="D51" ca="1">INDIRECT(_xlfn.CONCAT(D$18,"!$P",$B51))</f>
        <v>234</v>
      </c>
      <c r="E51" s="71" cm="1">
        <f t="array" aca="1" ref="E51" ca="1">INDIRECT(_xlfn.CONCAT(E$18,"!$P",$B51))</f>
        <v>235.8</v>
      </c>
      <c r="F51" s="71" cm="1">
        <f t="array" aca="1" ref="F51" ca="1">INDIRECT(_xlfn.CONCAT(F$18,"!$P",$B51))</f>
        <v>235.5</v>
      </c>
      <c r="G51" s="71" cm="1">
        <f t="array" aca="1" ref="G51" ca="1">INDIRECT(_xlfn.CONCAT(G$18,"!$P",$B51))</f>
        <v>237.6</v>
      </c>
      <c r="H51" s="71" cm="1">
        <f t="array" aca="1" ref="H51" ca="1">INDIRECT(_xlfn.CONCAT(H$18,"!$P",$B51))</f>
        <v>240.5</v>
      </c>
      <c r="I51" s="71" cm="1">
        <f t="array" aca="1" ref="I51" ca="1">INDIRECT(_xlfn.CONCAT(I$18,"!$P",$B51))</f>
        <v>236.7</v>
      </c>
      <c r="J51" s="71" cm="1">
        <f t="array" aca="1" ref="J51" ca="1">INDIRECT(_xlfn.CONCAT(J$18,"!$P",$B51))</f>
        <v>235.3</v>
      </c>
      <c r="K51" s="71"/>
      <c r="L51" s="71">
        <f t="shared" ca="1" si="25"/>
        <v>235.76814955636652</v>
      </c>
      <c r="M51" s="71">
        <f t="shared" ca="1" si="12"/>
        <v>235.68777335072875</v>
      </c>
      <c r="N51" s="71">
        <f t="shared" ca="1" si="13"/>
        <v>235.5659223017588</v>
      </c>
      <c r="O51" s="71">
        <f t="shared" ca="1" si="14"/>
        <v>235.5400701263415</v>
      </c>
      <c r="P51" s="71">
        <f t="shared" ca="1" si="15"/>
        <v>235.47744484012429</v>
      </c>
      <c r="Q51" s="71">
        <f t="shared" ca="1" si="16"/>
        <v>235.41159365481263</v>
      </c>
      <c r="R51" s="71">
        <f t="shared" ca="1" si="17"/>
        <v>235.37053298984307</v>
      </c>
      <c r="S51" s="71">
        <f t="shared" ca="1" si="18"/>
        <v>235.29315640471734</v>
      </c>
      <c r="T51" s="71">
        <f t="shared" ca="1" si="19"/>
        <v>235.14332167776635</v>
      </c>
      <c r="U51" s="71">
        <f t="shared" ca="1" si="20"/>
        <v>234.97829634509117</v>
      </c>
      <c r="V51" s="34" cm="1">
        <f t="array" aca="1" ref="V51" ca="1">+SUMPRODUCT(_xlfn.ANCHORARRAY($L$17)/100,L51:U51)</f>
        <v>235.34106999999997</v>
      </c>
      <c r="W51" s="24">
        <f t="shared" ca="1" si="31"/>
        <v>0.57700863631780241</v>
      </c>
      <c r="X51" s="24">
        <f t="shared" ca="1" si="32"/>
        <v>0.56730382507630472</v>
      </c>
      <c r="Z51" s="19">
        <f t="shared" ca="1" si="21"/>
        <v>100.33613879390603</v>
      </c>
      <c r="AA51" s="24">
        <f t="shared" ca="1" si="26"/>
        <v>-1.0952924764040528E-4</v>
      </c>
      <c r="AB51" s="24">
        <f>+d1d10index!Q36</f>
        <v>6.4307864312418417E-4</v>
      </c>
      <c r="AC51" s="35">
        <f t="shared" si="22"/>
        <v>43678</v>
      </c>
      <c r="AD51" s="24">
        <f t="shared" ca="1" si="33"/>
        <v>6.1920420828585065E-3</v>
      </c>
      <c r="AE51" s="24">
        <f>+d1d10index!Y36</f>
        <v>1.8830990831377736E-3</v>
      </c>
      <c r="AG51" s="193">
        <f t="shared" ca="1" si="34"/>
        <v>9.7048112414976906E-3</v>
      </c>
      <c r="AH51" s="193">
        <f ca="1">+d1d10_y!AM36</f>
        <v>1.0194948638374557E-2</v>
      </c>
      <c r="AJ51">
        <f>+d1d10index!I36</f>
        <v>99.799977214288063</v>
      </c>
      <c r="AK51" s="19">
        <f t="shared" ca="1" si="23"/>
        <v>100.33613879390603</v>
      </c>
      <c r="AM51">
        <f ca="1">+NAC_d!BV37/NAC_d!BV$5-1</f>
        <v>1.3987347455916015</v>
      </c>
      <c r="AN51">
        <f ca="1">+NAC_d!CE37/NAC_d!CE$5-1</f>
        <v>1.3927380463628549</v>
      </c>
      <c r="AO51">
        <f t="shared" ca="1" si="27"/>
        <v>1.3576814955636656</v>
      </c>
      <c r="AP51">
        <f t="shared" ca="1" si="28"/>
        <v>1.3497829634509122</v>
      </c>
      <c r="AR51" s="24">
        <f t="shared" ca="1" si="29"/>
        <v>5.9966992287465715E-3</v>
      </c>
      <c r="AS51" s="24">
        <f t="shared" ca="1" si="30"/>
        <v>7.8985321127533759E-3</v>
      </c>
    </row>
    <row r="52" spans="2:45" x14ac:dyDescent="0.25">
      <c r="B52" s="69">
        <f t="shared" si="24"/>
        <v>38</v>
      </c>
      <c r="C52" s="154">
        <f>+NAC!A38</f>
        <v>43709</v>
      </c>
      <c r="D52" s="71" cm="1">
        <f t="array" aca="1" ref="D52" ca="1">INDIRECT(_xlfn.CONCAT(D$18,"!$P",$B52))</f>
        <v>248.7</v>
      </c>
      <c r="E52" s="71" cm="1">
        <f t="array" aca="1" ref="E52" ca="1">INDIRECT(_xlfn.CONCAT(E$18,"!$P",$B52))</f>
        <v>251.4</v>
      </c>
      <c r="F52" s="71" cm="1">
        <f t="array" aca="1" ref="F52" ca="1">INDIRECT(_xlfn.CONCAT(F$18,"!$P",$B52))</f>
        <v>251.5</v>
      </c>
      <c r="G52" s="71" cm="1">
        <f t="array" aca="1" ref="G52" ca="1">INDIRECT(_xlfn.CONCAT(G$18,"!$P",$B52))</f>
        <v>253.3</v>
      </c>
      <c r="H52" s="71" cm="1">
        <f t="array" aca="1" ref="H52" ca="1">INDIRECT(_xlfn.CONCAT(H$18,"!$P",$B52))</f>
        <v>255.9</v>
      </c>
      <c r="I52" s="71" cm="1">
        <f t="array" aca="1" ref="I52" ca="1">INDIRECT(_xlfn.CONCAT(I$18,"!$P",$B52))</f>
        <v>250.2</v>
      </c>
      <c r="J52" s="71" cm="1">
        <f t="array" aca="1" ref="J52" ca="1">INDIRECT(_xlfn.CONCAT(J$18,"!$P",$B52))</f>
        <v>250.5</v>
      </c>
      <c r="K52" s="71"/>
      <c r="L52" s="71">
        <f t="shared" ca="1" si="25"/>
        <v>251.0932057341978</v>
      </c>
      <c r="M52" s="71">
        <f t="shared" ca="1" si="12"/>
        <v>250.97034281750388</v>
      </c>
      <c r="N52" s="71">
        <f t="shared" ca="1" si="13"/>
        <v>250.80533484461048</v>
      </c>
      <c r="O52" s="71">
        <f t="shared" ca="1" si="14"/>
        <v>250.72801310015865</v>
      </c>
      <c r="P52" s="71">
        <f t="shared" ca="1" si="15"/>
        <v>250.69498483399639</v>
      </c>
      <c r="Q52" s="71">
        <f t="shared" ca="1" si="16"/>
        <v>250.56570377810235</v>
      </c>
      <c r="R52" s="71">
        <f t="shared" ca="1" si="17"/>
        <v>250.48641910944292</v>
      </c>
      <c r="S52" s="71">
        <f t="shared" ca="1" si="18"/>
        <v>250.38108173512407</v>
      </c>
      <c r="T52" s="71">
        <f t="shared" ca="1" si="19"/>
        <v>250.20193094906801</v>
      </c>
      <c r="U52" s="71">
        <f t="shared" ca="1" si="20"/>
        <v>249.92861283420839</v>
      </c>
      <c r="V52" s="34" cm="1">
        <f t="array" aca="1" ref="V52" ca="1">+SUMPRODUCT(_xlfn.ANCHORARRAY($L$17)/100,L52:U52)</f>
        <v>250.46474000000001</v>
      </c>
      <c r="W52" s="24">
        <f t="shared" ca="1" si="31"/>
        <v>0.55970769866499426</v>
      </c>
      <c r="X52" s="24">
        <f t="shared" ca="1" si="32"/>
        <v>0.54884157248082266</v>
      </c>
      <c r="Z52" s="19">
        <f t="shared" ca="1" si="21"/>
        <v>100.46597021716835</v>
      </c>
      <c r="AA52" s="24">
        <f t="shared" ca="1" si="26"/>
        <v>1.2939647152359068E-3</v>
      </c>
      <c r="AB52" s="24">
        <f>+d1d10index!Q37</f>
        <v>-1.1347451411314324E-3</v>
      </c>
      <c r="AC52" s="35">
        <f t="shared" si="22"/>
        <v>43709</v>
      </c>
      <c r="AD52" s="24">
        <f t="shared" ca="1" si="33"/>
        <v>7.015647292296423E-3</v>
      </c>
      <c r="AE52" s="24">
        <f>+d1d10index!Y37</f>
        <v>1.9437892173319593E-3</v>
      </c>
      <c r="AG52" s="193">
        <f t="shared" ca="1" si="34"/>
        <v>1.0866126184171598E-2</v>
      </c>
      <c r="AH52" s="193">
        <f ca="1">+d1d10_y!AM37</f>
        <v>9.8933204768012484E-3</v>
      </c>
      <c r="AJ52">
        <f>+d1d10index!I37</f>
        <v>99.686729675059127</v>
      </c>
      <c r="AK52" s="19">
        <f t="shared" ca="1" si="23"/>
        <v>100.46597021716835</v>
      </c>
      <c r="AM52">
        <f ca="1">+NAC_d!BV38/NAC_d!BV$5-1</f>
        <v>1.5392851956114586</v>
      </c>
      <c r="AN52">
        <f ca="1">+NAC_d!CE38/NAC_d!CE$5-1</f>
        <v>1.5343835329679472</v>
      </c>
      <c r="AO52">
        <f t="shared" ca="1" si="27"/>
        <v>1.5109320573419782</v>
      </c>
      <c r="AP52">
        <f t="shared" ca="1" si="28"/>
        <v>1.4992861283420842</v>
      </c>
      <c r="AR52" s="24">
        <f t="shared" ca="1" si="29"/>
        <v>4.9016626435114397E-3</v>
      </c>
      <c r="AS52" s="24">
        <f t="shared" ca="1" si="30"/>
        <v>1.1645928999894029E-2</v>
      </c>
    </row>
    <row r="53" spans="2:45" x14ac:dyDescent="0.25">
      <c r="B53" s="69">
        <f t="shared" si="24"/>
        <v>39</v>
      </c>
      <c r="C53" s="154">
        <f>+NAC!A39</f>
        <v>43739</v>
      </c>
      <c r="D53" s="71" cm="1">
        <f t="array" aca="1" ref="D53" ca="1">INDIRECT(_xlfn.CONCAT(D$18,"!$P",$B53))</f>
        <v>258.2</v>
      </c>
      <c r="E53" s="71" cm="1">
        <f t="array" aca="1" ref="E53" ca="1">INDIRECT(_xlfn.CONCAT(E$18,"!$P",$B53))</f>
        <v>261.10000000000002</v>
      </c>
      <c r="F53" s="71" cm="1">
        <f t="array" aca="1" ref="F53" ca="1">INDIRECT(_xlfn.CONCAT(F$18,"!$P",$B53))</f>
        <v>260.10000000000002</v>
      </c>
      <c r="G53" s="71" cm="1">
        <f t="array" aca="1" ref="G53" ca="1">INDIRECT(_xlfn.CONCAT(G$18,"!$P",$B53))</f>
        <v>262.39999999999998</v>
      </c>
      <c r="H53" s="71" cm="1">
        <f t="array" aca="1" ref="H53" ca="1">INDIRECT(_xlfn.CONCAT(H$18,"!$P",$B53))</f>
        <v>266.8</v>
      </c>
      <c r="I53" s="71" cm="1">
        <f t="array" aca="1" ref="I53" ca="1">INDIRECT(_xlfn.CONCAT(I$18,"!$P",$B53))</f>
        <v>259.60000000000002</v>
      </c>
      <c r="J53" s="71" cm="1">
        <f t="array" aca="1" ref="J53" ca="1">INDIRECT(_xlfn.CONCAT(J$18,"!$P",$B53))</f>
        <v>260</v>
      </c>
      <c r="K53" s="71"/>
      <c r="L53" s="71">
        <f t="shared" ca="1" si="25"/>
        <v>260.54474871007335</v>
      </c>
      <c r="M53" s="71">
        <f t="shared" ca="1" si="12"/>
        <v>260.46022896825593</v>
      </c>
      <c r="N53" s="71">
        <f t="shared" ca="1" si="13"/>
        <v>260.32629630874493</v>
      </c>
      <c r="O53" s="71">
        <f t="shared" ca="1" si="14"/>
        <v>260.28847367005494</v>
      </c>
      <c r="P53" s="71">
        <f t="shared" ca="1" si="15"/>
        <v>260.27112123118343</v>
      </c>
      <c r="Q53" s="71">
        <f t="shared" ca="1" si="16"/>
        <v>260.13651918000107</v>
      </c>
      <c r="R53" s="71">
        <f t="shared" ca="1" si="17"/>
        <v>260.05844888076848</v>
      </c>
      <c r="S53" s="71">
        <f t="shared" ca="1" si="18"/>
        <v>259.97017037578308</v>
      </c>
      <c r="T53" s="71">
        <f t="shared" ca="1" si="19"/>
        <v>259.77762736987916</v>
      </c>
      <c r="U53" s="71">
        <f t="shared" ca="1" si="20"/>
        <v>259.49198058498939</v>
      </c>
      <c r="V53" s="34" cm="1">
        <f t="array" aca="1" ref="V53" ca="1">+SUMPRODUCT(_xlfn.ANCHORARRAY($L$17)/100,L53:U53)</f>
        <v>260.02111000000002</v>
      </c>
      <c r="W53" s="24">
        <f t="shared" ca="1" si="31"/>
        <v>0.54605147126844145</v>
      </c>
      <c r="X53" s="24">
        <f t="shared" ca="1" si="32"/>
        <v>0.53925418995719498</v>
      </c>
      <c r="Z53" s="19">
        <f t="shared" ca="1" si="21"/>
        <v>100.40570352991666</v>
      </c>
      <c r="AA53" s="24">
        <f t="shared" ca="1" si="26"/>
        <v>-5.9987164928987369E-4</v>
      </c>
      <c r="AB53" s="24">
        <f>+d1d10index!Q38</f>
        <v>-4.4301437663364363E-3</v>
      </c>
      <c r="AC53" s="35">
        <f t="shared" si="22"/>
        <v>43739</v>
      </c>
      <c r="AD53" s="24">
        <f t="shared" ca="1" si="33"/>
        <v>4.4159576472782014E-3</v>
      </c>
      <c r="AE53" s="24">
        <f>+d1d10index!Y38</f>
        <v>-3.7000059612538605E-3</v>
      </c>
      <c r="AG53" s="193">
        <f t="shared" ca="1" si="34"/>
        <v>6.7972813112464614E-3</v>
      </c>
      <c r="AH53" s="193">
        <f ca="1">+d1d10_y!AM38</f>
        <v>2.7210792261245231E-4</v>
      </c>
      <c r="AJ53">
        <f>+d1d10index!I38</f>
        <v>99.245103131002693</v>
      </c>
      <c r="AK53" s="19">
        <f t="shared" ca="1" si="23"/>
        <v>100.40570352991666</v>
      </c>
      <c r="AM53">
        <f ca="1">+NAC_d!BV39/NAC_d!BV$5-1</f>
        <v>1.616695296852956</v>
      </c>
      <c r="AN53">
        <f ca="1">+NAC_d!CE39/NAC_d!CE$5-1</f>
        <v>1.6230196045334484</v>
      </c>
      <c r="AO53">
        <f t="shared" ca="1" si="27"/>
        <v>1.6054474871007338</v>
      </c>
      <c r="AP53">
        <f t="shared" ca="1" si="28"/>
        <v>1.5949198058498943</v>
      </c>
      <c r="AR53" s="24">
        <f t="shared" ca="1" si="29"/>
        <v>-6.3243076804924137E-3</v>
      </c>
      <c r="AS53" s="24">
        <f t="shared" ca="1" si="30"/>
        <v>1.0527681250839471E-2</v>
      </c>
    </row>
    <row r="54" spans="2:45" x14ac:dyDescent="0.25">
      <c r="B54" s="69">
        <f t="shared" si="24"/>
        <v>40</v>
      </c>
      <c r="C54" s="154">
        <f>+NAC!A40</f>
        <v>43770</v>
      </c>
      <c r="D54" s="71" cm="1">
        <f t="array" aca="1" ref="D54" ca="1">INDIRECT(_xlfn.CONCAT(D$18,"!$P",$B54))</f>
        <v>267.7</v>
      </c>
      <c r="E54" s="71" cm="1">
        <f t="array" aca="1" ref="E54" ca="1">INDIRECT(_xlfn.CONCAT(E$18,"!$P",$B54))</f>
        <v>272.10000000000002</v>
      </c>
      <c r="F54" s="71" cm="1">
        <f t="array" aca="1" ref="F54" ca="1">INDIRECT(_xlfn.CONCAT(F$18,"!$P",$B54))</f>
        <v>270.2</v>
      </c>
      <c r="G54" s="71" cm="1">
        <f t="array" aca="1" ref="G54" ca="1">INDIRECT(_xlfn.CONCAT(G$18,"!$P",$B54))</f>
        <v>274.2</v>
      </c>
      <c r="H54" s="71" cm="1">
        <f t="array" aca="1" ref="H54" ca="1">INDIRECT(_xlfn.CONCAT(H$18,"!$P",$B54))</f>
        <v>279.39999999999998</v>
      </c>
      <c r="I54" s="71" cm="1">
        <f t="array" aca="1" ref="I54" ca="1">INDIRECT(_xlfn.CONCAT(I$18,"!$P",$B54))</f>
        <v>269.89999999999998</v>
      </c>
      <c r="J54" s="71" cm="1">
        <f t="array" aca="1" ref="J54" ca="1">INDIRECT(_xlfn.CONCAT(J$18,"!$P",$B54))</f>
        <v>270.39999999999998</v>
      </c>
      <c r="K54" s="71"/>
      <c r="L54" s="71">
        <f t="shared" ca="1" si="25"/>
        <v>271.13801434134348</v>
      </c>
      <c r="M54" s="71">
        <f t="shared" ca="1" si="12"/>
        <v>271.00146317831764</v>
      </c>
      <c r="N54" s="71">
        <f t="shared" ca="1" si="13"/>
        <v>270.80001838511799</v>
      </c>
      <c r="O54" s="71">
        <f t="shared" ca="1" si="14"/>
        <v>270.75133609410381</v>
      </c>
      <c r="P54" s="71">
        <f t="shared" ca="1" si="15"/>
        <v>270.73444294417993</v>
      </c>
      <c r="Q54" s="71">
        <f t="shared" ca="1" si="16"/>
        <v>270.54062934564274</v>
      </c>
      <c r="R54" s="71">
        <f t="shared" ca="1" si="17"/>
        <v>270.42597895199282</v>
      </c>
      <c r="S54" s="71">
        <f t="shared" ca="1" si="18"/>
        <v>270.30772161921186</v>
      </c>
      <c r="T54" s="71">
        <f t="shared" ca="1" si="19"/>
        <v>270.04077771112111</v>
      </c>
      <c r="U54" s="71">
        <f t="shared" ca="1" si="20"/>
        <v>269.61380539390922</v>
      </c>
      <c r="V54" s="34" cm="1">
        <f t="array" aca="1" ref="V54" ca="1">+SUMPRODUCT(_xlfn.ANCHORARRAY($L$17)/100,L54:U54)</f>
        <v>270.37611000000004</v>
      </c>
      <c r="W54" s="24">
        <f t="shared" ca="1" si="31"/>
        <v>0.55717862134971718</v>
      </c>
      <c r="X54" s="24">
        <f t="shared" ca="1" si="32"/>
        <v>0.54882674478265114</v>
      </c>
      <c r="Z54" s="19">
        <f t="shared" ca="1" si="21"/>
        <v>100.56533045301867</v>
      </c>
      <c r="AA54" s="24">
        <f t="shared" ca="1" si="26"/>
        <v>1.5898192780896547E-3</v>
      </c>
      <c r="AB54" s="24">
        <f>+d1d10index!Q39</f>
        <v>2.64856122280821E-3</v>
      </c>
      <c r="AC54" s="35">
        <f t="shared" si="22"/>
        <v>43770</v>
      </c>
      <c r="AD54" s="24">
        <f t="shared" ca="1" si="33"/>
        <v>5.3923891714811045E-3</v>
      </c>
      <c r="AE54" s="24">
        <f>+d1d10index!Y39</f>
        <v>-1.0285394892188826E-3</v>
      </c>
      <c r="AG54" s="193">
        <f t="shared" ca="1" si="34"/>
        <v>8.3518765670660411E-3</v>
      </c>
      <c r="AH54" s="193">
        <f ca="1">+d1d10_y!AM39</f>
        <v>4.6400721996255889E-3</v>
      </c>
      <c r="AJ54">
        <f>+d1d10index!I39</f>
        <v>99.507959862709072</v>
      </c>
      <c r="AK54" s="19">
        <f t="shared" ca="1" si="23"/>
        <v>100.56533045301867</v>
      </c>
      <c r="AM54">
        <f ca="1">+NAC_d!BV40/NAC_d!BV$5-1</f>
        <v>1.7306499043152068</v>
      </c>
      <c r="AN54">
        <f ca="1">+NAC_d!CE40/NAC_d!CE$5-1</f>
        <v>1.7292310372664734</v>
      </c>
      <c r="AO54">
        <f t="shared" ca="1" si="27"/>
        <v>1.711380143413435</v>
      </c>
      <c r="AP54">
        <f t="shared" ca="1" si="28"/>
        <v>1.6961380539390927</v>
      </c>
      <c r="AR54" s="24">
        <f t="shared" ca="1" si="29"/>
        <v>1.4188670487333965E-3</v>
      </c>
      <c r="AS54" s="24">
        <f t="shared" ca="1" si="30"/>
        <v>1.5242089474342357E-2</v>
      </c>
    </row>
    <row r="55" spans="2:45" x14ac:dyDescent="0.25">
      <c r="B55" s="69">
        <f t="shared" si="24"/>
        <v>41</v>
      </c>
      <c r="C55" s="154">
        <f>+NAC!A41</f>
        <v>43800</v>
      </c>
      <c r="D55" s="71" cm="1">
        <f t="array" aca="1" ref="D55" ca="1">INDIRECT(_xlfn.CONCAT(D$18,"!$P",$B55))</f>
        <v>278.10000000000002</v>
      </c>
      <c r="E55" s="71" cm="1">
        <f t="array" aca="1" ref="E55" ca="1">INDIRECT(_xlfn.CONCAT(E$18,"!$P",$B55))</f>
        <v>281.60000000000002</v>
      </c>
      <c r="F55" s="71" cm="1">
        <f t="array" aca="1" ref="F55" ca="1">INDIRECT(_xlfn.CONCAT(F$18,"!$P",$B55))</f>
        <v>279.60000000000002</v>
      </c>
      <c r="G55" s="71" cm="1">
        <f t="array" aca="1" ref="G55" ca="1">INDIRECT(_xlfn.CONCAT(G$18,"!$P",$B55))</f>
        <v>283.89999999999998</v>
      </c>
      <c r="H55" s="71" cm="1">
        <f t="array" aca="1" ref="H55" ca="1">INDIRECT(_xlfn.CONCAT(H$18,"!$P",$B55))</f>
        <v>288.5</v>
      </c>
      <c r="I55" s="71" cm="1">
        <f t="array" aca="1" ref="I55" ca="1">INDIRECT(_xlfn.CONCAT(I$18,"!$P",$B55))</f>
        <v>280.60000000000002</v>
      </c>
      <c r="J55" s="71" cm="1">
        <f t="array" aca="1" ref="J55" ca="1">INDIRECT(_xlfn.CONCAT(J$18,"!$P",$B55))</f>
        <v>280.3</v>
      </c>
      <c r="K55" s="71"/>
      <c r="L55" s="71">
        <f t="shared" ca="1" si="25"/>
        <v>280.94038605674785</v>
      </c>
      <c r="M55" s="71">
        <f t="shared" ca="1" si="12"/>
        <v>280.82136344288546</v>
      </c>
      <c r="N55" s="71">
        <f t="shared" ca="1" si="13"/>
        <v>280.65213642156567</v>
      </c>
      <c r="O55" s="71">
        <f t="shared" ca="1" si="14"/>
        <v>280.63302075991891</v>
      </c>
      <c r="P55" s="71">
        <f t="shared" ca="1" si="15"/>
        <v>280.59463958906207</v>
      </c>
      <c r="Q55" s="71">
        <f t="shared" ca="1" si="16"/>
        <v>280.44410861391401</v>
      </c>
      <c r="R55" s="71">
        <f t="shared" ca="1" si="17"/>
        <v>280.35999688227417</v>
      </c>
      <c r="S55" s="71">
        <f t="shared" ca="1" si="18"/>
        <v>280.26621490417818</v>
      </c>
      <c r="T55" s="71">
        <f t="shared" ca="1" si="19"/>
        <v>280.03099043655493</v>
      </c>
      <c r="U55" s="71">
        <f t="shared" ca="1" si="20"/>
        <v>279.69791650019744</v>
      </c>
      <c r="V55" s="34" cm="1">
        <f t="array" aca="1" ref="V55" ca="1">+SUMPRODUCT(_xlfn.ANCHORARRAY($L$17)/100,L55:U55)</f>
        <v>280.31440000000003</v>
      </c>
      <c r="W55" s="24">
        <f t="shared" ca="1" si="31"/>
        <v>0.57142701577037203</v>
      </c>
      <c r="X55" s="24">
        <f t="shared" ca="1" si="32"/>
        <v>0.56289049897085874</v>
      </c>
      <c r="Z55" s="19">
        <f t="shared" ca="1" si="21"/>
        <v>100.44421838106526</v>
      </c>
      <c r="AA55" s="24">
        <f t="shared" ca="1" si="26"/>
        <v>-1.2043123749292395E-3</v>
      </c>
      <c r="AB55" s="24">
        <f>+d1d10index!Q40</f>
        <v>-3.4895597818472845E-3</v>
      </c>
      <c r="AC55" s="35">
        <f t="shared" si="22"/>
        <v>43800</v>
      </c>
      <c r="AD55" s="24">
        <f t="shared" ca="1" si="33"/>
        <v>5.4620056908238901E-3</v>
      </c>
      <c r="AE55" s="24">
        <f>+d1d10index!Y40</f>
        <v>-1.7862375274503295E-3</v>
      </c>
      <c r="AG55" s="193">
        <f t="shared" ca="1" si="34"/>
        <v>8.5365167995132829E-3</v>
      </c>
      <c r="AH55" s="193">
        <f ca="1">+d1d10_y!AM40</f>
        <v>5.4177098741570173E-3</v>
      </c>
      <c r="AJ55">
        <f>+d1d10index!I40</f>
        <v>99.160720887998494</v>
      </c>
      <c r="AK55" s="19">
        <f t="shared" ca="1" si="23"/>
        <v>100.44421838106526</v>
      </c>
      <c r="AM55">
        <f ca="1">+NAC_d!BV41/NAC_d!BV$5-1</f>
        <v>1.827215414867172</v>
      </c>
      <c r="AN55">
        <f ca="1">+NAC_d!CE41/NAC_d!CE$5-1</f>
        <v>1.8360360056233289</v>
      </c>
      <c r="AO55">
        <f t="shared" ca="1" si="27"/>
        <v>1.8094038605674791</v>
      </c>
      <c r="AP55">
        <f t="shared" ca="1" si="28"/>
        <v>1.7969791650019746</v>
      </c>
      <c r="AR55" s="24">
        <f t="shared" ca="1" si="29"/>
        <v>-8.8205907561569319E-3</v>
      </c>
      <c r="AS55" s="24">
        <f t="shared" ca="1" si="30"/>
        <v>1.2424695565504518E-2</v>
      </c>
    </row>
    <row r="56" spans="2:45" x14ac:dyDescent="0.25">
      <c r="B56" s="69">
        <f t="shared" si="24"/>
        <v>42</v>
      </c>
      <c r="C56" s="154">
        <f>+NAC!A42</f>
        <v>43831</v>
      </c>
      <c r="D56" s="71" cm="1">
        <f t="array" aca="1" ref="D56" ca="1">INDIRECT(_xlfn.CONCAT(D$18,"!$P",$B56))</f>
        <v>283.8</v>
      </c>
      <c r="E56" s="71" cm="1">
        <f t="array" aca="1" ref="E56" ca="1">INDIRECT(_xlfn.CONCAT(E$18,"!$P",$B56))</f>
        <v>288.89999999999998</v>
      </c>
      <c r="F56" s="71" cm="1">
        <f t="array" aca="1" ref="F56" ca="1">INDIRECT(_xlfn.CONCAT(F$18,"!$P",$B56))</f>
        <v>286.7</v>
      </c>
      <c r="G56" s="71" cm="1">
        <f t="array" aca="1" ref="G56" ca="1">INDIRECT(_xlfn.CONCAT(G$18,"!$P",$B56))</f>
        <v>293.8</v>
      </c>
      <c r="H56" s="71" cm="1">
        <f t="array" aca="1" ref="H56" ca="1">INDIRECT(_xlfn.CONCAT(H$18,"!$P",$B56))</f>
        <v>297.3</v>
      </c>
      <c r="I56" s="71" cm="1">
        <f t="array" aca="1" ref="I56" ca="1">INDIRECT(_xlfn.CONCAT(I$18,"!$P",$B56))</f>
        <v>288.8</v>
      </c>
      <c r="J56" s="71" cm="1">
        <f t="array" aca="1" ref="J56" ca="1">INDIRECT(_xlfn.CONCAT(J$18,"!$P",$B56))</f>
        <v>287.2</v>
      </c>
      <c r="K56" s="71"/>
      <c r="L56" s="71">
        <f t="shared" ca="1" si="25"/>
        <v>288.20547173531742</v>
      </c>
      <c r="M56" s="71">
        <f t="shared" ca="1" si="12"/>
        <v>287.95728275539591</v>
      </c>
      <c r="N56" s="71">
        <f t="shared" ca="1" si="13"/>
        <v>287.64750915811419</v>
      </c>
      <c r="O56" s="71">
        <f t="shared" ca="1" si="14"/>
        <v>287.58717791581279</v>
      </c>
      <c r="P56" s="71">
        <f t="shared" ca="1" si="15"/>
        <v>287.49284215027006</v>
      </c>
      <c r="Q56" s="71">
        <f t="shared" ca="1" si="16"/>
        <v>287.29049071088247</v>
      </c>
      <c r="R56" s="71">
        <f t="shared" ca="1" si="17"/>
        <v>287.1703838368814</v>
      </c>
      <c r="S56" s="71">
        <f t="shared" ca="1" si="18"/>
        <v>287.01604164576031</v>
      </c>
      <c r="T56" s="71">
        <f t="shared" ca="1" si="19"/>
        <v>286.68286595641166</v>
      </c>
      <c r="U56" s="71">
        <f t="shared" ca="1" si="20"/>
        <v>286.20431864292618</v>
      </c>
      <c r="V56" s="34" cm="1">
        <f t="array" aca="1" ref="V56" ca="1">+SUMPRODUCT(_xlfn.ANCHORARRAY($L$17)/100,L56:U56)</f>
        <v>287.12201000000005</v>
      </c>
      <c r="W56" s="24">
        <f t="shared" ca="1" si="31"/>
        <v>0.56374639019951478</v>
      </c>
      <c r="X56" s="24">
        <f t="shared" ca="1" si="32"/>
        <v>0.55302161394260252</v>
      </c>
      <c r="Z56" s="19">
        <f t="shared" ca="1" si="21"/>
        <v>100.69920436626532</v>
      </c>
      <c r="AA56" s="24">
        <f t="shared" ca="1" si="26"/>
        <v>2.5385829996973364E-3</v>
      </c>
      <c r="AB56" s="24">
        <f>+d1d10index!Q41</f>
        <v>8.7223010060637485E-3</v>
      </c>
      <c r="AC56" s="35">
        <f t="shared" si="22"/>
        <v>43831</v>
      </c>
      <c r="AD56" s="24">
        <f t="shared" ca="1" si="33"/>
        <v>6.9057482269585524E-3</v>
      </c>
      <c r="AE56" s="24">
        <f>+d1d10index!Y41</f>
        <v>6.0087597157181261E-3</v>
      </c>
      <c r="AG56" s="193">
        <f t="shared" ca="1" si="34"/>
        <v>1.0724776256912261E-2</v>
      </c>
      <c r="AH56" s="193">
        <f ca="1">+d1d10_y!AM41</f>
        <v>1.8397079542838535E-2</v>
      </c>
      <c r="AJ56">
        <f>+d1d10index!I41</f>
        <v>100.02563054356189</v>
      </c>
      <c r="AK56" s="19">
        <f t="shared" ca="1" si="23"/>
        <v>100.69920436626532</v>
      </c>
      <c r="AM56">
        <f ca="1">+NAC_d!BV42/NAC_d!BV$5-1</f>
        <v>1.9095912495473324</v>
      </c>
      <c r="AN56">
        <f ca="1">+NAC_d!CE42/NAC_d!CE$5-1</f>
        <v>1.8884484359353055</v>
      </c>
      <c r="AO56">
        <f t="shared" ca="1" si="27"/>
        <v>1.8820547173531748</v>
      </c>
      <c r="AP56">
        <f t="shared" ca="1" si="28"/>
        <v>1.8620431864292621</v>
      </c>
      <c r="AR56" s="24">
        <f t="shared" ca="1" si="29"/>
        <v>2.1142813612026856E-2</v>
      </c>
      <c r="AS56" s="24">
        <f t="shared" ca="1" si="30"/>
        <v>2.0011530923912613E-2</v>
      </c>
    </row>
    <row r="57" spans="2:45" x14ac:dyDescent="0.25">
      <c r="B57" s="69">
        <f t="shared" si="24"/>
        <v>43</v>
      </c>
      <c r="C57" s="154">
        <f>+NAC!A43</f>
        <v>43862</v>
      </c>
      <c r="D57" s="71" cm="1">
        <f t="array" aca="1" ref="D57" ca="1">INDIRECT(_xlfn.CONCAT(D$18,"!$P",$B57))</f>
        <v>289.89999999999998</v>
      </c>
      <c r="E57" s="71" cm="1">
        <f t="array" aca="1" ref="E57" ca="1">INDIRECT(_xlfn.CONCAT(E$18,"!$P",$B57))</f>
        <v>296.5</v>
      </c>
      <c r="F57" s="71" cm="1">
        <f t="array" aca="1" ref="F57" ca="1">INDIRECT(_xlfn.CONCAT(F$18,"!$P",$B57))</f>
        <v>294.2</v>
      </c>
      <c r="G57" s="71" cm="1">
        <f t="array" aca="1" ref="G57" ca="1">INDIRECT(_xlfn.CONCAT(G$18,"!$P",$B57))</f>
        <v>301.3</v>
      </c>
      <c r="H57" s="71" cm="1">
        <f t="array" aca="1" ref="H57" ca="1">INDIRECT(_xlfn.CONCAT(H$18,"!$P",$B57))</f>
        <v>305.10000000000002</v>
      </c>
      <c r="I57" s="71" cm="1">
        <f t="array" aca="1" ref="I57" ca="1">INDIRECT(_xlfn.CONCAT(I$18,"!$P",$B57))</f>
        <v>295.2</v>
      </c>
      <c r="J57" s="71" cm="1">
        <f t="array" aca="1" ref="J57" ca="1">INDIRECT(_xlfn.CONCAT(J$18,"!$P",$B57))</f>
        <v>294</v>
      </c>
      <c r="K57" s="71"/>
      <c r="L57" s="71">
        <f t="shared" ca="1" si="25"/>
        <v>295.28832293294602</v>
      </c>
      <c r="M57" s="71">
        <f t="shared" ca="1" si="12"/>
        <v>295.00624138511336</v>
      </c>
      <c r="N57" s="71">
        <f t="shared" ca="1" si="13"/>
        <v>294.63770496685584</v>
      </c>
      <c r="O57" s="71">
        <f t="shared" ca="1" si="14"/>
        <v>294.54009703603128</v>
      </c>
      <c r="P57" s="71">
        <f t="shared" ca="1" si="15"/>
        <v>294.47266166757203</v>
      </c>
      <c r="Q57" s="71">
        <f t="shared" ca="1" si="16"/>
        <v>294.21640578815249</v>
      </c>
      <c r="R57" s="71">
        <f t="shared" ca="1" si="17"/>
        <v>294.0522618551513</v>
      </c>
      <c r="S57" s="71">
        <f t="shared" ca="1" si="18"/>
        <v>293.86325473798138</v>
      </c>
      <c r="T57" s="71">
        <f t="shared" ca="1" si="19"/>
        <v>293.48660543723651</v>
      </c>
      <c r="U57" s="71">
        <f t="shared" ca="1" si="20"/>
        <v>292.86368764483939</v>
      </c>
      <c r="V57" s="34" cm="1">
        <f t="array" aca="1" ref="V57" ca="1">+SUMPRODUCT(_xlfn.ANCHORARRAY($L$17)/100,L57:U57)</f>
        <v>293.99609000000004</v>
      </c>
      <c r="W57" s="24">
        <f t="shared" ca="1" si="31"/>
        <v>0.54173012799398257</v>
      </c>
      <c r="X57" s="24">
        <f t="shared" ca="1" si="32"/>
        <v>0.5313697315705701</v>
      </c>
      <c r="Z57" s="19">
        <f t="shared" ca="1" si="21"/>
        <v>100.82790574263581</v>
      </c>
      <c r="AA57" s="24">
        <f t="shared" ca="1" si="26"/>
        <v>1.2780773907843379E-3</v>
      </c>
      <c r="AB57" s="24">
        <f>+d1d10index!Q42</f>
        <v>3.0911822054462412E-3</v>
      </c>
      <c r="AC57" s="35">
        <f t="shared" si="22"/>
        <v>43862</v>
      </c>
      <c r="AD57" s="24">
        <f t="shared" ca="1" si="33"/>
        <v>6.7654441705509161E-3</v>
      </c>
      <c r="AE57" s="24">
        <f>+d1d10index!Y42</f>
        <v>2.1621606173169994E-3</v>
      </c>
      <c r="AG57" s="193">
        <f t="shared" ca="1" si="34"/>
        <v>1.0360396423412466E-2</v>
      </c>
      <c r="AH57" s="193">
        <f ca="1">+d1d10_y!AM42</f>
        <v>1.0778938236129409E-2</v>
      </c>
      <c r="AJ57">
        <f>+d1d10index!I42</f>
        <v>100.33482799278669</v>
      </c>
      <c r="AK57" s="19">
        <f t="shared" ca="1" si="23"/>
        <v>100.82790574263581</v>
      </c>
      <c r="AM57">
        <f ca="1">+NAC_d!BV43/NAC_d!BV$5-1</f>
        <v>1.9731394122585808</v>
      </c>
      <c r="AN57">
        <f ca="1">+NAC_d!CE43/NAC_d!CE$5-1</f>
        <v>1.9426509132934293</v>
      </c>
      <c r="AO57">
        <f t="shared" ca="1" si="27"/>
        <v>1.9528832293294607</v>
      </c>
      <c r="AP57">
        <f t="shared" ca="1" si="28"/>
        <v>1.9286368764483943</v>
      </c>
      <c r="AR57" s="24">
        <f t="shared" ca="1" si="29"/>
        <v>3.0488498965151489E-2</v>
      </c>
      <c r="AS57" s="24">
        <f t="shared" ca="1" si="30"/>
        <v>2.4246352881066358E-2</v>
      </c>
    </row>
    <row r="58" spans="2:45" x14ac:dyDescent="0.25">
      <c r="B58" s="69">
        <f t="shared" si="24"/>
        <v>44</v>
      </c>
      <c r="C58" s="154">
        <f>+NAC!A44</f>
        <v>43891</v>
      </c>
      <c r="D58" s="71" cm="1">
        <f t="array" aca="1" ref="D58" ca="1">INDIRECT(_xlfn.CONCAT(D$18,"!$P",$B58))</f>
        <v>299.3</v>
      </c>
      <c r="E58" s="71" cm="1">
        <f t="array" aca="1" ref="E58" ca="1">INDIRECT(_xlfn.CONCAT(E$18,"!$P",$B58))</f>
        <v>305.3</v>
      </c>
      <c r="F58" s="71" cm="1">
        <f t="array" aca="1" ref="F58" ca="1">INDIRECT(_xlfn.CONCAT(F$18,"!$P",$B58))</f>
        <v>304.60000000000002</v>
      </c>
      <c r="G58" s="71" cm="1">
        <f t="array" aca="1" ref="G58" ca="1">INDIRECT(_xlfn.CONCAT(G$18,"!$P",$B58))</f>
        <v>309.60000000000002</v>
      </c>
      <c r="H58" s="71" cm="1">
        <f t="array" aca="1" ref="H58" ca="1">INDIRECT(_xlfn.CONCAT(H$18,"!$P",$B58))</f>
        <v>313.89999999999998</v>
      </c>
      <c r="I58" s="71" cm="1">
        <f t="array" aca="1" ref="I58" ca="1">INDIRECT(_xlfn.CONCAT(I$18,"!$P",$B58))</f>
        <v>303.89999999999998</v>
      </c>
      <c r="J58" s="71" cm="1">
        <f t="array" aca="1" ref="J58" ca="1">INDIRECT(_xlfn.CONCAT(J$18,"!$P",$B58))</f>
        <v>303.2</v>
      </c>
      <c r="K58" s="71"/>
      <c r="L58" s="71">
        <f t="shared" ca="1" si="25"/>
        <v>304.43954799127522</v>
      </c>
      <c r="M58" s="71">
        <f t="shared" ca="1" si="12"/>
        <v>304.17331633074656</v>
      </c>
      <c r="N58" s="71">
        <f t="shared" ca="1" si="13"/>
        <v>303.81513946842381</v>
      </c>
      <c r="O58" s="71">
        <f t="shared" ca="1" si="14"/>
        <v>303.68023166811275</v>
      </c>
      <c r="P58" s="71">
        <f t="shared" ca="1" si="15"/>
        <v>303.60654199761694</v>
      </c>
      <c r="Q58" s="71">
        <f t="shared" ca="1" si="16"/>
        <v>303.35818013955156</v>
      </c>
      <c r="R58" s="71">
        <f t="shared" ca="1" si="17"/>
        <v>303.19710023759797</v>
      </c>
      <c r="S58" s="71">
        <f t="shared" ca="1" si="18"/>
        <v>302.98955593370067</v>
      </c>
      <c r="T58" s="71">
        <f t="shared" ca="1" si="19"/>
        <v>302.62502927305582</v>
      </c>
      <c r="U58" s="71">
        <f t="shared" ca="1" si="20"/>
        <v>302.04409205882206</v>
      </c>
      <c r="V58" s="34" cm="1">
        <f t="array" aca="1" ref="V58" ca="1">+SUMPRODUCT(_xlfn.ANCHORARRAY($L$17)/100,L58:U58)</f>
        <v>303.14706999999999</v>
      </c>
      <c r="W58" s="24">
        <f t="shared" ca="1" si="31"/>
        <v>0.51808500469999785</v>
      </c>
      <c r="X58" s="24">
        <f t="shared" ca="1" si="32"/>
        <v>0.51145697370637344</v>
      </c>
      <c r="Z58" s="19">
        <f t="shared" ca="1" si="21"/>
        <v>100.79308153856776</v>
      </c>
      <c r="AA58" s="24">
        <f t="shared" ca="1" si="26"/>
        <v>-3.4538259831495832E-4</v>
      </c>
      <c r="AB58" s="24">
        <f>+d1d10index!Q43</f>
        <v>3.0066771051167063E-3</v>
      </c>
      <c r="AC58" s="35">
        <f t="shared" si="22"/>
        <v>43891</v>
      </c>
      <c r="AD58" s="24">
        <f t="shared" ca="1" si="33"/>
        <v>4.3851932995295773E-3</v>
      </c>
      <c r="AE58" s="24">
        <f>+d1d10index!Y43</f>
        <v>7.6890691697428792E-4</v>
      </c>
      <c r="AG58" s="193">
        <f t="shared" ca="1" si="34"/>
        <v>6.6280309936244119E-3</v>
      </c>
      <c r="AH58" s="193">
        <f ca="1">+d1d10_y!AM43</f>
        <v>7.7638191148936553E-3</v>
      </c>
      <c r="AJ58">
        <f>+d1d10index!I43</f>
        <v>100.63650242295843</v>
      </c>
      <c r="AK58" s="19">
        <f t="shared" ca="1" si="23"/>
        <v>100.79308153856776</v>
      </c>
      <c r="AM58">
        <f ca="1">+NAC_d!BV44/NAC_d!BV$5-1</f>
        <v>2.0757372723211058</v>
      </c>
      <c r="AN58">
        <f ca="1">+NAC_d!CE44/NAC_d!CE$5-1</f>
        <v>2.0362026687342607</v>
      </c>
      <c r="AO58">
        <f t="shared" ca="1" si="27"/>
        <v>2.0443954799127528</v>
      </c>
      <c r="AP58">
        <f t="shared" ca="1" si="28"/>
        <v>2.020440920588221</v>
      </c>
      <c r="AR58" s="24">
        <f t="shared" ca="1" si="29"/>
        <v>3.953460358684513E-2</v>
      </c>
      <c r="AS58" s="24">
        <f t="shared" ca="1" si="30"/>
        <v>2.3954559324531832E-2</v>
      </c>
    </row>
    <row r="59" spans="2:45" x14ac:dyDescent="0.25">
      <c r="B59" s="69">
        <f t="shared" si="24"/>
        <v>45</v>
      </c>
      <c r="C59" s="154">
        <f>+NAC!A45</f>
        <v>43922</v>
      </c>
      <c r="D59" s="71" cm="1">
        <f t="array" aca="1" ref="D59" ca="1">INDIRECT(_xlfn.CONCAT(D$18,"!$P",$B59))</f>
        <v>304.2</v>
      </c>
      <c r="E59" s="71" cm="1">
        <f t="array" aca="1" ref="E59" ca="1">INDIRECT(_xlfn.CONCAT(E$18,"!$P",$B59))</f>
        <v>310.60000000000002</v>
      </c>
      <c r="F59" s="71" cm="1">
        <f t="array" aca="1" ref="F59" ca="1">INDIRECT(_xlfn.CONCAT(F$18,"!$P",$B59))</f>
        <v>313.2</v>
      </c>
      <c r="G59" s="71" cm="1">
        <f t="array" aca="1" ref="G59" ca="1">INDIRECT(_xlfn.CONCAT(G$18,"!$P",$B59))</f>
        <v>316.3</v>
      </c>
      <c r="H59" s="71" cm="1">
        <f t="array" aca="1" ref="H59" ca="1">INDIRECT(_xlfn.CONCAT(H$18,"!$P",$B59))</f>
        <v>318.3</v>
      </c>
      <c r="I59" s="71" cm="1">
        <f t="array" aca="1" ref="I59" ca="1">INDIRECT(_xlfn.CONCAT(I$18,"!$P",$B59))</f>
        <v>305.8</v>
      </c>
      <c r="J59" s="71" cm="1">
        <f t="array" aca="1" ref="J59" ca="1">INDIRECT(_xlfn.CONCAT(J$18,"!$P",$B59))</f>
        <v>308.39999999999998</v>
      </c>
      <c r="K59" s="71"/>
      <c r="L59" s="71">
        <f t="shared" ca="1" si="25"/>
        <v>310.16536258770611</v>
      </c>
      <c r="M59" s="71">
        <f t="shared" ca="1" si="12"/>
        <v>309.76818500438213</v>
      </c>
      <c r="N59" s="71">
        <f t="shared" ca="1" si="13"/>
        <v>309.30334269265893</v>
      </c>
      <c r="O59" s="71">
        <f t="shared" ca="1" si="14"/>
        <v>309.00477314158417</v>
      </c>
      <c r="P59" s="71">
        <f t="shared" ca="1" si="15"/>
        <v>308.93331161889807</v>
      </c>
      <c r="Q59" s="71">
        <f t="shared" ca="1" si="16"/>
        <v>308.57890095028097</v>
      </c>
      <c r="R59" s="71">
        <f t="shared" ca="1" si="17"/>
        <v>308.36201374211839</v>
      </c>
      <c r="S59" s="71">
        <f t="shared" ca="1" si="18"/>
        <v>308.07198339731605</v>
      </c>
      <c r="T59" s="71">
        <f t="shared" ca="1" si="19"/>
        <v>307.66547622114763</v>
      </c>
      <c r="U59" s="71">
        <f t="shared" ca="1" si="20"/>
        <v>306.97452111158196</v>
      </c>
      <c r="V59" s="34" cm="1">
        <f t="array" aca="1" ref="V59" ca="1">+SUMPRODUCT(_xlfn.ANCHORARRAY($L$17)/100,L59:U59)</f>
        <v>308.35657000000003</v>
      </c>
      <c r="W59" s="24">
        <f t="shared" ca="1" si="31"/>
        <v>0.49030193168380909</v>
      </c>
      <c r="X59" s="24">
        <f t="shared" ca="1" si="32"/>
        <v>0.48046801519241455</v>
      </c>
      <c r="Z59" s="19">
        <f t="shared" ca="1" si="21"/>
        <v>101.03944831140051</v>
      </c>
      <c r="AA59" s="24">
        <f t="shared" ca="1" si="26"/>
        <v>2.4442825744788177E-3</v>
      </c>
      <c r="AB59" s="24">
        <f>+d1d10index!Q44</f>
        <v>5.2960878827712499E-3</v>
      </c>
      <c r="AC59" s="35">
        <f t="shared" si="22"/>
        <v>43922</v>
      </c>
      <c r="AD59" s="24">
        <f t="shared" ca="1" si="33"/>
        <v>6.6424376551739162E-3</v>
      </c>
      <c r="AE59" s="24">
        <f>+d1d10index!Y44</f>
        <v>9.1581960821116581E-3</v>
      </c>
      <c r="AG59" s="193">
        <f t="shared" ca="1" si="34"/>
        <v>9.8339164913945343E-3</v>
      </c>
      <c r="AH59" s="193">
        <f ca="1">+d1d10_y!AM44</f>
        <v>2.1155115188920215E-2</v>
      </c>
      <c r="AJ59">
        <f>+d1d10index!I44</f>
        <v>101.16948218400515</v>
      </c>
      <c r="AK59" s="19">
        <f t="shared" ca="1" si="23"/>
        <v>101.03944831140051</v>
      </c>
      <c r="AM59">
        <f ca="1">+NAC_d!BV45/NAC_d!BV$5-1</f>
        <v>2.1370257760483962</v>
      </c>
      <c r="AN59">
        <f ca="1">+NAC_d!CE45/NAC_d!CE$5-1</f>
        <v>2.0738823614695878</v>
      </c>
      <c r="AO59">
        <f t="shared" ca="1" si="27"/>
        <v>2.1016536258770615</v>
      </c>
      <c r="AP59">
        <f t="shared" ca="1" si="28"/>
        <v>2.0697452111158201</v>
      </c>
      <c r="AR59" s="24">
        <f t="shared" ca="1" si="29"/>
        <v>6.3143414578808343E-2</v>
      </c>
      <c r="AS59" s="24">
        <f t="shared" ca="1" si="30"/>
        <v>3.1908414761241399E-2</v>
      </c>
    </row>
    <row r="60" spans="2:45" x14ac:dyDescent="0.25">
      <c r="B60" s="69">
        <f t="shared" si="24"/>
        <v>46</v>
      </c>
      <c r="C60" s="154">
        <f>+NAC!A46</f>
        <v>43952</v>
      </c>
      <c r="D60" s="71" cm="1">
        <f t="array" aca="1" ref="D60" ca="1">INDIRECT(_xlfn.CONCAT(D$18,"!$P",$B60))</f>
        <v>308.39999999999998</v>
      </c>
      <c r="E60" s="71" cm="1">
        <f t="array" aca="1" ref="E60" ca="1">INDIRECT(_xlfn.CONCAT(E$18,"!$P",$B60))</f>
        <v>316.3</v>
      </c>
      <c r="F60" s="71" cm="1">
        <f t="array" aca="1" ref="F60" ca="1">INDIRECT(_xlfn.CONCAT(F$18,"!$P",$B60))</f>
        <v>319</v>
      </c>
      <c r="G60" s="71" cm="1">
        <f t="array" aca="1" ref="G60" ca="1">INDIRECT(_xlfn.CONCAT(G$18,"!$P",$B60))</f>
        <v>322.5</v>
      </c>
      <c r="H60" s="71" cm="1">
        <f t="array" aca="1" ref="H60" ca="1">INDIRECT(_xlfn.CONCAT(H$18,"!$P",$B60))</f>
        <v>322.60000000000002</v>
      </c>
      <c r="I60" s="71" cm="1">
        <f t="array" aca="1" ref="I60" ca="1">INDIRECT(_xlfn.CONCAT(I$18,"!$P",$B60))</f>
        <v>311.2</v>
      </c>
      <c r="J60" s="71" cm="1">
        <f t="array" aca="1" ref="J60" ca="1">INDIRECT(_xlfn.CONCAT(J$18,"!$P",$B60))</f>
        <v>313.3</v>
      </c>
      <c r="K60" s="71"/>
      <c r="L60" s="71">
        <f t="shared" ca="1" si="25"/>
        <v>315.39117158168477</v>
      </c>
      <c r="M60" s="71">
        <f t="shared" ca="1" si="12"/>
        <v>314.92882019692308</v>
      </c>
      <c r="N60" s="71">
        <f t="shared" ca="1" si="13"/>
        <v>314.3793173672388</v>
      </c>
      <c r="O60" s="71">
        <f t="shared" ca="1" si="14"/>
        <v>314.03389357369753</v>
      </c>
      <c r="P60" s="71">
        <f t="shared" ca="1" si="15"/>
        <v>313.97722319307894</v>
      </c>
      <c r="Q60" s="71">
        <f t="shared" ca="1" si="16"/>
        <v>313.58977928187676</v>
      </c>
      <c r="R60" s="71">
        <f t="shared" ca="1" si="17"/>
        <v>313.33311359981838</v>
      </c>
      <c r="S60" s="71">
        <f t="shared" ca="1" si="18"/>
        <v>313.00814364004447</v>
      </c>
      <c r="T60" s="71">
        <f t="shared" ca="1" si="19"/>
        <v>312.58082093478862</v>
      </c>
      <c r="U60" s="71">
        <f t="shared" ca="1" si="20"/>
        <v>311.75604080556155</v>
      </c>
      <c r="V60" s="34" cm="1">
        <f t="array" aca="1" ref="V60" ca="1">+SUMPRODUCT(_xlfn.ANCHORARRAY($L$17)/100,L60:U60)</f>
        <v>313.32972000000001</v>
      </c>
      <c r="W60" s="24">
        <f t="shared" ca="1" si="31"/>
        <v>0.46982221070970076</v>
      </c>
      <c r="X60" s="24">
        <f t="shared" ca="1" si="32"/>
        <v>0.45675064998076609</v>
      </c>
      <c r="Z60" s="19">
        <f t="shared" ca="1" si="21"/>
        <v>101.16601775116538</v>
      </c>
      <c r="AA60" s="24">
        <f t="shared" ca="1" si="26"/>
        <v>1.2526735040634396E-3</v>
      </c>
      <c r="AB60" s="24">
        <f>+d1d10index!Q45</f>
        <v>-2.0927959012937425E-3</v>
      </c>
      <c r="AC60" s="35">
        <f t="shared" si="22"/>
        <v>43952</v>
      </c>
      <c r="AD60" s="24">
        <f t="shared" ca="1" si="33"/>
        <v>8.9730941455954394E-3</v>
      </c>
      <c r="AE60" s="24">
        <f>+d1d10index!Y45</f>
        <v>9.8687127365135741E-3</v>
      </c>
      <c r="AG60" s="193">
        <f t="shared" ca="1" si="34"/>
        <v>1.3071560728934672E-2</v>
      </c>
      <c r="AH60" s="193">
        <f ca="1">+d1d10_y!AM45</f>
        <v>2.1517918176270578E-2</v>
      </c>
      <c r="AJ60">
        <f>+d1d10index!I45</f>
        <v>100.95775510635445</v>
      </c>
      <c r="AK60" s="19">
        <f t="shared" ca="1" si="23"/>
        <v>101.16601775116538</v>
      </c>
      <c r="AM60">
        <f ca="1">+NAC_d!BV46/NAC_d!BV$5-1</f>
        <v>2.1830397699059985</v>
      </c>
      <c r="AN60">
        <f ca="1">+NAC_d!CE46/NAC_d!CE$5-1</f>
        <v>2.1233509558876711</v>
      </c>
      <c r="AO60">
        <f t="shared" ca="1" si="27"/>
        <v>2.1539117158168484</v>
      </c>
      <c r="AP60">
        <f t="shared" ca="1" si="28"/>
        <v>2.1175604080556161</v>
      </c>
      <c r="AR60" s="24">
        <f t="shared" ca="1" si="29"/>
        <v>5.9688814018327374E-2</v>
      </c>
      <c r="AS60" s="24">
        <f t="shared" ca="1" si="30"/>
        <v>3.6351307761232299E-2</v>
      </c>
    </row>
    <row r="61" spans="2:45" x14ac:dyDescent="0.25">
      <c r="B61" s="69">
        <f t="shared" si="24"/>
        <v>47</v>
      </c>
      <c r="C61" s="154">
        <f>+NAC!A47</f>
        <v>43983</v>
      </c>
      <c r="D61" s="71" cm="1">
        <f t="array" aca="1" ref="D61" ca="1">INDIRECT(_xlfn.CONCAT(D$18,"!$P",$B61))</f>
        <v>315.60000000000002</v>
      </c>
      <c r="E61" s="71" cm="1">
        <f t="array" aca="1" ref="E61" ca="1">INDIRECT(_xlfn.CONCAT(E$18,"!$P",$B61))</f>
        <v>324.2</v>
      </c>
      <c r="F61" s="71" cm="1">
        <f t="array" aca="1" ref="F61" ca="1">INDIRECT(_xlfn.CONCAT(F$18,"!$P",$B61))</f>
        <v>325.2</v>
      </c>
      <c r="G61" s="71" cm="1">
        <f t="array" aca="1" ref="G61" ca="1">INDIRECT(_xlfn.CONCAT(G$18,"!$P",$B61))</f>
        <v>330.4</v>
      </c>
      <c r="H61" s="71" cm="1">
        <f t="array" aca="1" ref="H61" ca="1">INDIRECT(_xlfn.CONCAT(H$18,"!$P",$B61))</f>
        <v>329.1</v>
      </c>
      <c r="I61" s="71" cm="1">
        <f t="array" aca="1" ref="I61" ca="1">INDIRECT(_xlfn.CONCAT(I$18,"!$P",$B61))</f>
        <v>316</v>
      </c>
      <c r="J61" s="71" cm="1">
        <f t="array" aca="1" ref="J61" ca="1">INDIRECT(_xlfn.CONCAT(J$18,"!$P",$B61))</f>
        <v>320.60000000000002</v>
      </c>
      <c r="K61" s="71"/>
      <c r="L61" s="71">
        <f t="shared" ca="1" si="25"/>
        <v>322.64922307412843</v>
      </c>
      <c r="M61" s="71">
        <f t="shared" ca="1" si="12"/>
        <v>322.1636914712127</v>
      </c>
      <c r="N61" s="71">
        <f t="shared" ca="1" si="13"/>
        <v>321.62584851927232</v>
      </c>
      <c r="O61" s="71">
        <f t="shared" ca="1" si="14"/>
        <v>321.29409394846925</v>
      </c>
      <c r="P61" s="71">
        <f t="shared" ca="1" si="15"/>
        <v>321.30483615423606</v>
      </c>
      <c r="Q61" s="71">
        <f t="shared" ca="1" si="16"/>
        <v>320.85563920882504</v>
      </c>
      <c r="R61" s="71">
        <f t="shared" ca="1" si="17"/>
        <v>320.57570275697572</v>
      </c>
      <c r="S61" s="71">
        <f t="shared" ca="1" si="18"/>
        <v>320.28535324371694</v>
      </c>
      <c r="T61" s="71">
        <f t="shared" ca="1" si="19"/>
        <v>319.86604020671757</v>
      </c>
      <c r="U61" s="71">
        <f t="shared" ca="1" si="20"/>
        <v>318.95624598450519</v>
      </c>
      <c r="V61" s="34" cm="1">
        <f t="array" aca="1" ref="V61" ca="1">+SUMPRODUCT(_xlfn.ANCHORARRAY($L$17)/100,L61:U61)</f>
        <v>320.58587999999992</v>
      </c>
      <c r="W61" s="24">
        <f t="shared" ca="1" si="31"/>
        <v>0.46284641161112039</v>
      </c>
      <c r="X61" s="24">
        <f t="shared" ca="1" si="32"/>
        <v>0.45121472212162073</v>
      </c>
      <c r="Z61" s="19">
        <f t="shared" ca="1" si="21"/>
        <v>101.1578318769787</v>
      </c>
      <c r="AA61" s="24">
        <f t="shared" ca="1" si="26"/>
        <v>-8.091525562281543E-5</v>
      </c>
      <c r="AB61" s="24">
        <f>+d1d10index!Q46</f>
        <v>-2.3772828197008433E-3</v>
      </c>
      <c r="AC61" s="35">
        <f t="shared" si="22"/>
        <v>43983</v>
      </c>
      <c r="AD61" s="24">
        <f t="shared" ca="1" si="33"/>
        <v>8.0151402216306344E-3</v>
      </c>
      <c r="AE61" s="24">
        <f>+d1d10index!Y46</f>
        <v>7.7626987231136368E-3</v>
      </c>
      <c r="AG61" s="193">
        <f t="shared" ca="1" si="34"/>
        <v>1.1631689489499664E-2</v>
      </c>
      <c r="AH61" s="193">
        <f ca="1">+d1d10_y!AM46</f>
        <v>1.8515270158073527E-2</v>
      </c>
      <c r="AJ61">
        <f>+d1d10index!I46</f>
        <v>100.71774996962455</v>
      </c>
      <c r="AK61" s="19">
        <f t="shared" ca="1" si="23"/>
        <v>101.1578318769787</v>
      </c>
      <c r="AM61">
        <f ca="1">+NAC_d!BV47/NAC_d!BV$5-1</f>
        <v>2.2508624040122074</v>
      </c>
      <c r="AN61">
        <f ca="1">+NAC_d!CE47/NAC_d!CE$5-1</f>
        <v>2.1955247181753448</v>
      </c>
      <c r="AO61">
        <f t="shared" ca="1" si="27"/>
        <v>2.2264922307412847</v>
      </c>
      <c r="AP61">
        <f t="shared" ca="1" si="28"/>
        <v>2.1895624598450523</v>
      </c>
      <c r="AR61" s="24">
        <f t="shared" ca="1" si="29"/>
        <v>5.5337685836862605E-2</v>
      </c>
      <c r="AS61" s="24">
        <f t="shared" ca="1" si="30"/>
        <v>3.6929770896232395E-2</v>
      </c>
    </row>
    <row r="62" spans="2:45" x14ac:dyDescent="0.25">
      <c r="B62" s="69">
        <f t="shared" si="24"/>
        <v>48</v>
      </c>
      <c r="C62" s="154">
        <f>+NAC!A48</f>
        <v>44013</v>
      </c>
      <c r="D62" s="71" cm="1">
        <f t="array" aca="1" ref="D62" ca="1">INDIRECT(_xlfn.CONCAT(D$18,"!$P",$B62))</f>
        <v>322.8</v>
      </c>
      <c r="E62" s="71" cm="1">
        <f t="array" aca="1" ref="E62" ca="1">INDIRECT(_xlfn.CONCAT(E$18,"!$P",$B62))</f>
        <v>333.2</v>
      </c>
      <c r="F62" s="71" cm="1">
        <f t="array" aca="1" ref="F62" ca="1">INDIRECT(_xlfn.CONCAT(F$18,"!$P",$B62))</f>
        <v>333.4</v>
      </c>
      <c r="G62" s="71" cm="1">
        <f t="array" aca="1" ref="G62" ca="1">INDIRECT(_xlfn.CONCAT(G$18,"!$P",$B62))</f>
        <v>339.3</v>
      </c>
      <c r="H62" s="71" cm="1">
        <f t="array" aca="1" ref="H62" ca="1">INDIRECT(_xlfn.CONCAT(H$18,"!$P",$B62))</f>
        <v>337.4</v>
      </c>
      <c r="I62" s="71" cm="1">
        <f t="array" aca="1" ref="I62" ca="1">INDIRECT(_xlfn.CONCAT(I$18,"!$P",$B62))</f>
        <v>325.8</v>
      </c>
      <c r="J62" s="71" cm="1">
        <f t="array" aca="1" ref="J62" ca="1">INDIRECT(_xlfn.CONCAT(J$18,"!$P",$B62))</f>
        <v>328.7</v>
      </c>
      <c r="K62" s="71"/>
      <c r="L62" s="71">
        <f t="shared" ca="1" si="25"/>
        <v>330.93222017560362</v>
      </c>
      <c r="M62" s="71">
        <f t="shared" ca="1" si="12"/>
        <v>330.42107908879234</v>
      </c>
      <c r="N62" s="71">
        <f t="shared" ca="1" si="13"/>
        <v>329.81471616883124</v>
      </c>
      <c r="O62" s="71">
        <f t="shared" ca="1" si="14"/>
        <v>329.47658193545055</v>
      </c>
      <c r="P62" s="71">
        <f t="shared" ca="1" si="15"/>
        <v>329.50280694413124</v>
      </c>
      <c r="Q62" s="71">
        <f t="shared" ca="1" si="16"/>
        <v>329.04493423614514</v>
      </c>
      <c r="R62" s="71">
        <f t="shared" ca="1" si="17"/>
        <v>328.73126543287526</v>
      </c>
      <c r="S62" s="71">
        <f t="shared" ca="1" si="18"/>
        <v>328.4162446105795</v>
      </c>
      <c r="T62" s="71">
        <f t="shared" ca="1" si="19"/>
        <v>327.97235065270883</v>
      </c>
      <c r="U62" s="71">
        <f t="shared" ca="1" si="20"/>
        <v>326.92592275302349</v>
      </c>
      <c r="V62" s="34" cm="1">
        <f t="array" aca="1" ref="V62" ca="1">+SUMPRODUCT(_xlfn.ANCHORARRAY($L$17)/100,L62:U62)</f>
        <v>328.72257000000002</v>
      </c>
      <c r="W62" s="24">
        <f t="shared" ca="1" si="31"/>
        <v>0.46901941958855264</v>
      </c>
      <c r="X62" s="24">
        <f t="shared" ca="1" si="32"/>
        <v>0.45627299801682031</v>
      </c>
      <c r="Z62" s="19">
        <f t="shared" ca="1" si="21"/>
        <v>101.22544501483497</v>
      </c>
      <c r="AA62" s="24">
        <f t="shared" ca="1" si="26"/>
        <v>6.6839251693817658E-4</v>
      </c>
      <c r="AB62" s="24">
        <f>+d1d10index!Q47</f>
        <v>-3.0904509078332199E-3</v>
      </c>
      <c r="AC62" s="35">
        <f t="shared" si="22"/>
        <v>44013</v>
      </c>
      <c r="AD62" s="24">
        <f t="shared" ca="1" si="33"/>
        <v>8.7527692878264229E-3</v>
      </c>
      <c r="AE62" s="24">
        <f>+d1d10index!Y47</f>
        <v>6.7242376148037852E-3</v>
      </c>
      <c r="AG62" s="193">
        <f t="shared" ca="1" si="34"/>
        <v>1.2746421571732336E-2</v>
      </c>
      <c r="AH62" s="193">
        <f ca="1">+d1d10_y!AM47</f>
        <v>1.9354970179818354E-2</v>
      </c>
      <c r="AJ62">
        <f>+d1d10index!I47</f>
        <v>100.40648670779601</v>
      </c>
      <c r="AK62" s="19">
        <f t="shared" ca="1" si="23"/>
        <v>101.22544501483497</v>
      </c>
      <c r="AM62">
        <f ca="1">+NAC_d!BV48/NAC_d!BV$5-1</f>
        <v>2.3114069844361391</v>
      </c>
      <c r="AN62">
        <f ca="1">+NAC_d!CE48/NAC_d!CE$5-1</f>
        <v>2.2611474545995085</v>
      </c>
      <c r="AO62">
        <f t="shared" ca="1" si="27"/>
        <v>2.3093222017560366</v>
      </c>
      <c r="AP62">
        <f t="shared" ca="1" si="28"/>
        <v>2.2692592275302355</v>
      </c>
      <c r="AR62" s="24">
        <f t="shared" ca="1" si="29"/>
        <v>5.0259529836630623E-2</v>
      </c>
      <c r="AS62" s="24">
        <f t="shared" ca="1" si="30"/>
        <v>4.0062974225801185E-2</v>
      </c>
    </row>
    <row r="63" spans="2:45" x14ac:dyDescent="0.25">
      <c r="B63" s="69">
        <f t="shared" si="24"/>
        <v>49</v>
      </c>
      <c r="C63" s="154">
        <f>+NAC!A49</f>
        <v>44044</v>
      </c>
      <c r="D63" s="71" cm="1">
        <f t="array" aca="1" ref="D63" ca="1">INDIRECT(_xlfn.CONCAT(D$18,"!$P",$B63))</f>
        <v>333.1</v>
      </c>
      <c r="E63" s="71" cm="1">
        <f t="array" aca="1" ref="E63" ca="1">INDIRECT(_xlfn.CONCAT(E$18,"!$P",$B63))</f>
        <v>342.9</v>
      </c>
      <c r="F63" s="71" cm="1">
        <f t="array" aca="1" ref="F63" ca="1">INDIRECT(_xlfn.CONCAT(F$18,"!$P",$B63))</f>
        <v>342.1</v>
      </c>
      <c r="G63" s="71" cm="1">
        <f t="array" aca="1" ref="G63" ca="1">INDIRECT(_xlfn.CONCAT(G$18,"!$P",$B63))</f>
        <v>348</v>
      </c>
      <c r="H63" s="71" cm="1">
        <f t="array" aca="1" ref="H63" ca="1">INDIRECT(_xlfn.CONCAT(H$18,"!$P",$B63))</f>
        <v>347.7</v>
      </c>
      <c r="I63" s="71" cm="1">
        <f t="array" aca="1" ref="I63" ca="1">INDIRECT(_xlfn.CONCAT(I$18,"!$P",$B63))</f>
        <v>337.2</v>
      </c>
      <c r="J63" s="71" cm="1">
        <f t="array" aca="1" ref="J63" ca="1">INDIRECT(_xlfn.CONCAT(J$18,"!$P",$B63))</f>
        <v>338.7</v>
      </c>
      <c r="K63" s="71"/>
      <c r="L63" s="71">
        <f t="shared" ca="1" si="25"/>
        <v>340.60695472579658</v>
      </c>
      <c r="M63" s="71">
        <f t="shared" ca="1" si="12"/>
        <v>340.17637546215713</v>
      </c>
      <c r="N63" s="71">
        <f t="shared" ca="1" si="13"/>
        <v>339.63733758290135</v>
      </c>
      <c r="O63" s="71">
        <f t="shared" ca="1" si="14"/>
        <v>339.37092072038547</v>
      </c>
      <c r="P63" s="71">
        <f t="shared" ca="1" si="15"/>
        <v>339.39252188543014</v>
      </c>
      <c r="Q63" s="71">
        <f t="shared" ca="1" si="16"/>
        <v>338.99497928430947</v>
      </c>
      <c r="R63" s="71">
        <f t="shared" ca="1" si="17"/>
        <v>338.71462138128101</v>
      </c>
      <c r="S63" s="71">
        <f t="shared" ca="1" si="18"/>
        <v>338.43691270825025</v>
      </c>
      <c r="T63" s="71">
        <f t="shared" ca="1" si="19"/>
        <v>338.02158243617208</v>
      </c>
      <c r="U63" s="71">
        <f t="shared" ca="1" si="20"/>
        <v>337.06148263001899</v>
      </c>
      <c r="V63" s="34" cm="1">
        <f t="array" aca="1" ref="V63" ca="1">+SUMPRODUCT(_xlfn.ANCHORARRAY($L$17)/100,L63:U63)</f>
        <v>338.68546000000003</v>
      </c>
      <c r="W63" s="24">
        <f t="shared" ca="1" si="31"/>
        <v>0.44466907581325188</v>
      </c>
      <c r="X63" s="24">
        <f t="shared" ca="1" si="32"/>
        <v>0.43443666020544969</v>
      </c>
      <c r="Z63" s="19">
        <f t="shared" ca="1" si="21"/>
        <v>101.0518769656245</v>
      </c>
      <c r="AA63" s="24">
        <f t="shared" ca="1" si="26"/>
        <v>-1.7146681764158567E-3</v>
      </c>
      <c r="AB63" s="24">
        <f>+d1d10index!Q48</f>
        <v>1.3984683895407191E-3</v>
      </c>
      <c r="AC63" s="35">
        <f t="shared" si="22"/>
        <v>44044</v>
      </c>
      <c r="AD63" s="24">
        <f t="shared" ca="1" si="33"/>
        <v>7.133403580424913E-3</v>
      </c>
      <c r="AE63" s="24">
        <f>+d1d10index!Y48</f>
        <v>7.4842180541772052E-3</v>
      </c>
      <c r="AG63" s="193">
        <f t="shared" ca="1" si="34"/>
        <v>1.0232415607802192E-2</v>
      </c>
      <c r="AH63" s="193">
        <f ca="1">+d1d10_y!AM48</f>
        <v>1.8578915948595842E-2</v>
      </c>
      <c r="AJ63">
        <f>+d1d10index!I48</f>
        <v>100.54690200556171</v>
      </c>
      <c r="AK63" s="19">
        <f t="shared" ca="1" si="23"/>
        <v>101.0518769656245</v>
      </c>
      <c r="AM63">
        <f ca="1">+NAC_d!BV49/NAC_d!BV$5-1</f>
        <v>2.4022509183700151</v>
      </c>
      <c r="AN63">
        <f ca="1">+NAC_d!CE49/NAC_d!CE$5-1</f>
        <v>2.3492910072389548</v>
      </c>
      <c r="AO63">
        <f t="shared" ca="1" si="27"/>
        <v>2.4060695472579665</v>
      </c>
      <c r="AP63">
        <f t="shared" ca="1" si="28"/>
        <v>2.3706148263001903</v>
      </c>
      <c r="AR63" s="24">
        <f t="shared" ca="1" si="29"/>
        <v>5.2959911131060355E-2</v>
      </c>
      <c r="AS63" s="24">
        <f t="shared" ca="1" si="30"/>
        <v>3.5454720957776242E-2</v>
      </c>
    </row>
    <row r="64" spans="2:45" x14ac:dyDescent="0.25">
      <c r="B64" s="69">
        <f t="shared" si="24"/>
        <v>50</v>
      </c>
      <c r="C64" s="154">
        <f>+NAC!A50</f>
        <v>44075</v>
      </c>
      <c r="D64" s="71" cm="1">
        <f t="array" aca="1" ref="D64" ca="1">INDIRECT(_xlfn.CONCAT(D$18,"!$P",$B64))</f>
        <v>340.4</v>
      </c>
      <c r="E64" s="71" cm="1">
        <f t="array" aca="1" ref="E64" ca="1">INDIRECT(_xlfn.CONCAT(E$18,"!$P",$B64))</f>
        <v>351.2</v>
      </c>
      <c r="F64" s="71" cm="1">
        <f t="array" aca="1" ref="F64" ca="1">INDIRECT(_xlfn.CONCAT(F$18,"!$P",$B64))</f>
        <v>348.2</v>
      </c>
      <c r="G64" s="71" cm="1">
        <f t="array" aca="1" ref="G64" ca="1">INDIRECT(_xlfn.CONCAT(G$18,"!$P",$B64))</f>
        <v>359.1</v>
      </c>
      <c r="H64" s="71" cm="1">
        <f t="array" aca="1" ref="H64" ca="1">INDIRECT(_xlfn.CONCAT(H$18,"!$P",$B64))</f>
        <v>357.9</v>
      </c>
      <c r="I64" s="71" cm="1">
        <f t="array" aca="1" ref="I64" ca="1">INDIRECT(_xlfn.CONCAT(I$18,"!$P",$B64))</f>
        <v>343.8</v>
      </c>
      <c r="J64" s="71" cm="1">
        <f t="array" aca="1" ref="J64" ca="1">INDIRECT(_xlfn.CONCAT(J$18,"!$P",$B64))</f>
        <v>346.5</v>
      </c>
      <c r="K64" s="71"/>
      <c r="L64" s="71">
        <f t="shared" ca="1" si="25"/>
        <v>348.74359348468823</v>
      </c>
      <c r="M64" s="71">
        <f t="shared" ca="1" si="12"/>
        <v>348.19751738531158</v>
      </c>
      <c r="N64" s="71">
        <f t="shared" ca="1" si="13"/>
        <v>347.5899617869365</v>
      </c>
      <c r="O64" s="71">
        <f t="shared" ca="1" si="14"/>
        <v>347.34135746568677</v>
      </c>
      <c r="P64" s="71">
        <f t="shared" ca="1" si="15"/>
        <v>347.34461906458966</v>
      </c>
      <c r="Q64" s="71">
        <f t="shared" ca="1" si="16"/>
        <v>346.85689536300066</v>
      </c>
      <c r="R64" s="71">
        <f t="shared" ca="1" si="17"/>
        <v>346.55393357498946</v>
      </c>
      <c r="S64" s="71">
        <f t="shared" ca="1" si="18"/>
        <v>346.27829856853953</v>
      </c>
      <c r="T64" s="71">
        <f t="shared" ca="1" si="19"/>
        <v>345.77412398258167</v>
      </c>
      <c r="U64" s="71">
        <f t="shared" ca="1" si="20"/>
        <v>344.69864858083071</v>
      </c>
      <c r="V64" s="34" cm="1">
        <f t="array" aca="1" ref="V64" ca="1">+SUMPRODUCT(_xlfn.ANCHORARRAY($L$17)/100,L64:U64)</f>
        <v>346.53440999999998</v>
      </c>
      <c r="W64" s="24">
        <f t="shared" ca="1" si="31"/>
        <v>0.38890095598150576</v>
      </c>
      <c r="X64" s="24">
        <f t="shared" ca="1" si="32"/>
        <v>0.37918841973283213</v>
      </c>
      <c r="Z64" s="19">
        <f t="shared" ca="1" si="21"/>
        <v>101.17347280603248</v>
      </c>
      <c r="AA64" s="24">
        <f t="shared" ca="1" si="26"/>
        <v>1.2033011563885587E-3</v>
      </c>
      <c r="AB64" s="24">
        <f>+d1d10index!Q49</f>
        <v>1.5224453994657772E-3</v>
      </c>
      <c r="AC64" s="35">
        <f t="shared" si="22"/>
        <v>44075</v>
      </c>
      <c r="AD64" s="24">
        <f t="shared" ca="1" si="33"/>
        <v>7.0422112814396698E-3</v>
      </c>
      <c r="AE64" s="24">
        <f>+d1d10index!Y49</f>
        <v>1.0164336839961541E-2</v>
      </c>
      <c r="AG64" s="193">
        <f t="shared" ca="1" si="34"/>
        <v>9.7125362486736311E-3</v>
      </c>
      <c r="AH64" s="193">
        <f ca="1">+d1d10_y!AM49</f>
        <v>2.1655522552521456E-2</v>
      </c>
      <c r="AJ64">
        <f>+d1d10index!I49</f>
        <v>100.69997917395061</v>
      </c>
      <c r="AK64" s="19">
        <f t="shared" ca="1" si="23"/>
        <v>101.17347280603248</v>
      </c>
      <c r="AM64">
        <f ca="1">+NAC_d!BV50/NAC_d!BV$5-1</f>
        <v>2.5020948958121014</v>
      </c>
      <c r="AN64">
        <f ca="1">+NAC_d!CE50/NAC_d!CE$5-1</f>
        <v>2.4404512913529133</v>
      </c>
      <c r="AO64">
        <f t="shared" ca="1" si="27"/>
        <v>2.4874359348468826</v>
      </c>
      <c r="AP64">
        <f t="shared" ca="1" si="28"/>
        <v>2.4469864858083077</v>
      </c>
      <c r="AR64" s="24">
        <f t="shared" ca="1" si="29"/>
        <v>6.164360445918815E-2</v>
      </c>
      <c r="AS64" s="24">
        <f t="shared" ca="1" si="30"/>
        <v>4.0449449038574947E-2</v>
      </c>
    </row>
    <row r="65" spans="2:45" x14ac:dyDescent="0.25">
      <c r="B65" s="69">
        <f t="shared" si="24"/>
        <v>51</v>
      </c>
      <c r="C65" s="154">
        <f>+NAC!A51</f>
        <v>44105</v>
      </c>
      <c r="D65" s="71" cm="1">
        <f t="array" aca="1" ref="D65" ca="1">INDIRECT(_xlfn.CONCAT(D$18,"!$P",$B65))</f>
        <v>352.1</v>
      </c>
      <c r="E65" s="71" cm="1">
        <f t="array" aca="1" ref="E65" ca="1">INDIRECT(_xlfn.CONCAT(E$18,"!$P",$B65))</f>
        <v>363.7</v>
      </c>
      <c r="F65" s="71" cm="1">
        <f t="array" aca="1" ref="F65" ca="1">INDIRECT(_xlfn.CONCAT(F$18,"!$P",$B65))</f>
        <v>359.7</v>
      </c>
      <c r="G65" s="71" cm="1">
        <f t="array" aca="1" ref="G65" ca="1">INDIRECT(_xlfn.CONCAT(G$18,"!$P",$B65))</f>
        <v>371.2</v>
      </c>
      <c r="H65" s="71" cm="1">
        <f t="array" aca="1" ref="H65" ca="1">INDIRECT(_xlfn.CONCAT(H$18,"!$P",$B65))</f>
        <v>370.1</v>
      </c>
      <c r="I65" s="71" cm="1">
        <f t="array" aca="1" ref="I65" ca="1">INDIRECT(_xlfn.CONCAT(I$18,"!$P",$B65))</f>
        <v>354.8</v>
      </c>
      <c r="J65" s="71" cm="1">
        <f t="array" aca="1" ref="J65" ca="1">INDIRECT(_xlfn.CONCAT(J$18,"!$P",$B65))</f>
        <v>358.5</v>
      </c>
      <c r="K65" s="71"/>
      <c r="L65" s="71">
        <f t="shared" ca="1" si="25"/>
        <v>360.72768312677493</v>
      </c>
      <c r="M65" s="71">
        <f t="shared" ca="1" si="12"/>
        <v>360.18129355112717</v>
      </c>
      <c r="N65" s="71">
        <f t="shared" ca="1" si="13"/>
        <v>359.57294030102054</v>
      </c>
      <c r="O65" s="71">
        <f t="shared" ca="1" si="14"/>
        <v>359.33179671516723</v>
      </c>
      <c r="P65" s="71">
        <f t="shared" ca="1" si="15"/>
        <v>359.3767016536861</v>
      </c>
      <c r="Q65" s="71">
        <f t="shared" ca="1" si="16"/>
        <v>358.85340430096568</v>
      </c>
      <c r="R65" s="71">
        <f t="shared" ca="1" si="17"/>
        <v>358.52915158033778</v>
      </c>
      <c r="S65" s="71">
        <f t="shared" ca="1" si="18"/>
        <v>358.26250270808583</v>
      </c>
      <c r="T65" s="71">
        <f t="shared" ca="1" si="19"/>
        <v>357.74995511371662</v>
      </c>
      <c r="U65" s="71">
        <f t="shared" ca="1" si="20"/>
        <v>356.59643006768653</v>
      </c>
      <c r="V65" s="34" cm="1">
        <f t="array" aca="1" ref="V65" ca="1">+SUMPRODUCT(_xlfn.ANCHORARRAY($L$17)/100,L65:U65)</f>
        <v>358.50611999999995</v>
      </c>
      <c r="W65" s="24">
        <f t="shared" ca="1" si="31"/>
        <v>0.3845133510181864</v>
      </c>
      <c r="X65" s="24">
        <f t="shared" ca="1" si="32"/>
        <v>0.37420982823356752</v>
      </c>
      <c r="Z65" s="19">
        <f t="shared" ca="1" si="21"/>
        <v>101.1585233924816</v>
      </c>
      <c r="AA65" s="24">
        <f t="shared" ca="1" si="26"/>
        <v>-1.4776020963069847E-4</v>
      </c>
      <c r="AB65" s="24">
        <f>+d1d10index!Q50</f>
        <v>3.3706657651693117E-3</v>
      </c>
      <c r="AC65" s="35">
        <f t="shared" si="22"/>
        <v>44105</v>
      </c>
      <c r="AD65" s="24">
        <f t="shared" ca="1" si="33"/>
        <v>7.4977798680593288E-3</v>
      </c>
      <c r="AE65" s="24">
        <f>+d1d10index!Y50</f>
        <v>1.8079501745636328E-2</v>
      </c>
      <c r="AG65" s="193">
        <f t="shared" ca="1" si="34"/>
        <v>1.0303522784618879E-2</v>
      </c>
      <c r="AH65" s="193">
        <f ca="1">+d1d10_y!AM50</f>
        <v>3.3509577065594875E-2</v>
      </c>
      <c r="AJ65">
        <f>+d1d10index!I50</f>
        <v>101.03940514630551</v>
      </c>
      <c r="AK65" s="19">
        <f t="shared" ca="1" si="23"/>
        <v>101.1585233924816</v>
      </c>
      <c r="AM65">
        <f ca="1">+NAC_d!BV51/NAC_d!BV$5-1</f>
        <v>2.6426064306221928</v>
      </c>
      <c r="AN65">
        <f ca="1">+NAC_d!CE51/NAC_d!CE$5-1</f>
        <v>2.5635139919327541</v>
      </c>
      <c r="AO65">
        <f t="shared" ca="1" si="27"/>
        <v>2.6072768312677499</v>
      </c>
      <c r="AP65">
        <f t="shared" ca="1" si="28"/>
        <v>2.5659643006768658</v>
      </c>
      <c r="AR65" s="24">
        <f t="shared" ca="1" si="29"/>
        <v>7.9092438689438715E-2</v>
      </c>
      <c r="AS65" s="24">
        <f t="shared" ca="1" si="30"/>
        <v>4.1312530590884133E-2</v>
      </c>
    </row>
    <row r="66" spans="2:45" x14ac:dyDescent="0.25">
      <c r="B66" s="69">
        <f t="shared" si="24"/>
        <v>52</v>
      </c>
      <c r="C66" s="154">
        <f>+NAC!A52</f>
        <v>44136</v>
      </c>
      <c r="D66" s="71" cm="1">
        <f t="array" aca="1" ref="D66" ca="1">INDIRECT(_xlfn.CONCAT(D$18,"!$P",$B66))</f>
        <v>366.5</v>
      </c>
      <c r="E66" s="71" cm="1">
        <f t="array" aca="1" ref="E66" ca="1">INDIRECT(_xlfn.CONCAT(E$18,"!$P",$B66))</f>
        <v>377.9</v>
      </c>
      <c r="F66" s="71" cm="1">
        <f t="array" aca="1" ref="F66" ca="1">INDIRECT(_xlfn.CONCAT(F$18,"!$P",$B66))</f>
        <v>374.1</v>
      </c>
      <c r="G66" s="71" cm="1">
        <f t="array" aca="1" ref="G66" ca="1">INDIRECT(_xlfn.CONCAT(G$18,"!$P",$B66))</f>
        <v>386.3</v>
      </c>
      <c r="H66" s="71" cm="1">
        <f t="array" aca="1" ref="H66" ca="1">INDIRECT(_xlfn.CONCAT(H$18,"!$P",$B66))</f>
        <v>383.8</v>
      </c>
      <c r="I66" s="71" cm="1">
        <f t="array" aca="1" ref="I66" ca="1">INDIRECT(_xlfn.CONCAT(I$18,"!$P",$B66))</f>
        <v>365</v>
      </c>
      <c r="J66" s="71" cm="1">
        <f t="array" aca="1" ref="J66" ca="1">INDIRECT(_xlfn.CONCAT(J$18,"!$P",$B66))</f>
        <v>372.6</v>
      </c>
      <c r="K66" s="71"/>
      <c r="L66" s="71">
        <f t="shared" ca="1" si="25"/>
        <v>375.01250630829179</v>
      </c>
      <c r="M66" s="71">
        <f t="shared" ca="1" si="12"/>
        <v>374.40299522910135</v>
      </c>
      <c r="N66" s="71">
        <f t="shared" ca="1" si="13"/>
        <v>373.79169685338246</v>
      </c>
      <c r="O66" s="71">
        <f t="shared" ca="1" si="14"/>
        <v>373.5059675666796</v>
      </c>
      <c r="P66" s="71">
        <f t="shared" ca="1" si="15"/>
        <v>373.58624857061119</v>
      </c>
      <c r="Q66" s="71">
        <f t="shared" ca="1" si="16"/>
        <v>372.97420561100921</v>
      </c>
      <c r="R66" s="71">
        <f t="shared" ca="1" si="17"/>
        <v>372.62846071777159</v>
      </c>
      <c r="S66" s="71">
        <f t="shared" ca="1" si="18"/>
        <v>372.36746275357058</v>
      </c>
      <c r="T66" s="71">
        <f t="shared" ca="1" si="19"/>
        <v>371.84379646561149</v>
      </c>
      <c r="U66" s="71">
        <f t="shared" ca="1" si="20"/>
        <v>370.64913743182734</v>
      </c>
      <c r="V66" s="34" cm="1">
        <f t="array" aca="1" ref="V66" ca="1">+SUMPRODUCT(_xlfn.ANCHORARRAY($L$17)/100,L66:U66)</f>
        <v>372.64110999999997</v>
      </c>
      <c r="W66" s="24">
        <f t="shared" ca="1" si="31"/>
        <v>0.38310560110607628</v>
      </c>
      <c r="X66" s="24">
        <f t="shared" ca="1" si="32"/>
        <v>0.37474094433074079</v>
      </c>
      <c r="Z66" s="19">
        <f t="shared" ca="1" si="21"/>
        <v>101.17722353455281</v>
      </c>
      <c r="AA66" s="24">
        <f t="shared" ca="1" si="26"/>
        <v>1.848597769529281E-4</v>
      </c>
      <c r="AB66" s="24">
        <f>+d1d10index!Q51</f>
        <v>-2.3033392217082227E-3</v>
      </c>
      <c r="AC66" s="35">
        <f t="shared" si="22"/>
        <v>44136</v>
      </c>
      <c r="AD66" s="24">
        <f t="shared" ca="1" si="33"/>
        <v>6.0845330968211098E-3</v>
      </c>
      <c r="AE66" s="24">
        <f>+d1d10index!Y51</f>
        <v>1.3051390668412211E-2</v>
      </c>
      <c r="AG66" s="193">
        <f t="shared" ca="1" si="34"/>
        <v>8.3646567753354883E-3</v>
      </c>
      <c r="AH66" s="193">
        <f ca="1">+d1d10_y!AM51</f>
        <v>2.7937494806326235E-2</v>
      </c>
      <c r="AJ66">
        <f>+d1d10index!I51</f>
        <v>100.80667712149396</v>
      </c>
      <c r="AK66" s="19">
        <f t="shared" ca="1" si="23"/>
        <v>101.17722353455281</v>
      </c>
      <c r="AM66">
        <f ca="1">+NAC_d!BV52/NAC_d!BV$5-1</f>
        <v>2.7561994204140561</v>
      </c>
      <c r="AN66">
        <f ca="1">+NAC_d!CE52/NAC_d!CE$5-1</f>
        <v>2.6779997918862728</v>
      </c>
      <c r="AO66">
        <f t="shared" ca="1" si="27"/>
        <v>2.7501250630829186</v>
      </c>
      <c r="AP66">
        <f t="shared" ca="1" si="28"/>
        <v>2.7064913743182739</v>
      </c>
      <c r="AR66" s="24">
        <f t="shared" ca="1" si="29"/>
        <v>7.8199628527783283E-2</v>
      </c>
      <c r="AS66" s="24">
        <f t="shared" ca="1" si="30"/>
        <v>4.3633688764644685E-2</v>
      </c>
    </row>
    <row r="67" spans="2:45" x14ac:dyDescent="0.25">
      <c r="B67" s="69">
        <f t="shared" si="24"/>
        <v>53</v>
      </c>
      <c r="C67" s="154">
        <f>+NAC!A53</f>
        <v>44166</v>
      </c>
      <c r="D67" s="71" cm="1">
        <f t="array" aca="1" ref="D67" ca="1">INDIRECT(_xlfn.CONCAT(D$18,"!$P",$B67))</f>
        <v>382.8</v>
      </c>
      <c r="E67" s="71" cm="1">
        <f t="array" aca="1" ref="E67" ca="1">INDIRECT(_xlfn.CONCAT(E$18,"!$P",$B67))</f>
        <v>397.2</v>
      </c>
      <c r="F67" s="71" cm="1">
        <f t="array" aca="1" ref="F67" ca="1">INDIRECT(_xlfn.CONCAT(F$18,"!$P",$B67))</f>
        <v>394.1</v>
      </c>
      <c r="G67" s="71" cm="1">
        <f t="array" aca="1" ref="G67" ca="1">INDIRECT(_xlfn.CONCAT(G$18,"!$P",$B67))</f>
        <v>411.8</v>
      </c>
      <c r="H67" s="71" cm="1">
        <f t="array" aca="1" ref="H67" ca="1">INDIRECT(_xlfn.CONCAT(H$18,"!$P",$B67))</f>
        <v>405.4</v>
      </c>
      <c r="I67" s="71" cm="1">
        <f t="array" aca="1" ref="I67" ca="1">INDIRECT(_xlfn.CONCAT(I$18,"!$P",$B67))</f>
        <v>378.2</v>
      </c>
      <c r="J67" s="71" cm="1">
        <f t="array" aca="1" ref="J67" ca="1">INDIRECT(_xlfn.CONCAT(J$18,"!$P",$B67))</f>
        <v>390.8</v>
      </c>
      <c r="K67" s="71"/>
      <c r="L67" s="71">
        <f t="shared" ca="1" si="25"/>
        <v>394.35965241832167</v>
      </c>
      <c r="M67" s="71">
        <f t="shared" ca="1" si="12"/>
        <v>393.3894956967024</v>
      </c>
      <c r="N67" s="71">
        <f t="shared" ca="1" si="13"/>
        <v>392.48997413887281</v>
      </c>
      <c r="O67" s="71">
        <f t="shared" ca="1" si="14"/>
        <v>392.01379788180088</v>
      </c>
      <c r="P67" s="71">
        <f t="shared" ca="1" si="15"/>
        <v>392.05983601176791</v>
      </c>
      <c r="Q67" s="71">
        <f t="shared" ca="1" si="16"/>
        <v>391.16923265600991</v>
      </c>
      <c r="R67" s="71">
        <f t="shared" ca="1" si="17"/>
        <v>390.69956781791433</v>
      </c>
      <c r="S67" s="71">
        <f t="shared" ca="1" si="18"/>
        <v>390.30992442498302</v>
      </c>
      <c r="T67" s="71">
        <f t="shared" ca="1" si="19"/>
        <v>389.56432444581787</v>
      </c>
      <c r="U67" s="71">
        <f t="shared" ca="1" si="20"/>
        <v>387.97974677840551</v>
      </c>
      <c r="V67" s="34" cm="1">
        <f t="array" aca="1" ref="V67" ca="1">+SUMPRODUCT(_xlfn.ANCHORARRAY($L$17)/100,L67:U67)</f>
        <v>390.76915999999994</v>
      </c>
      <c r="W67" s="24">
        <f t="shared" ca="1" si="31"/>
        <v>0.4037129298265576</v>
      </c>
      <c r="X67" s="24">
        <f t="shared" ca="1" si="32"/>
        <v>0.38713849439107872</v>
      </c>
      <c r="Z67" s="19">
        <f t="shared" ca="1" si="21"/>
        <v>101.64439141292601</v>
      </c>
      <c r="AA67" s="24">
        <f t="shared" ca="1" si="26"/>
        <v>4.6173225757046854E-3</v>
      </c>
      <c r="AB67" s="24">
        <f>+d1d10index!Q52</f>
        <v>2.4608524546598787E-3</v>
      </c>
      <c r="AC67" s="35">
        <f t="shared" si="22"/>
        <v>44166</v>
      </c>
      <c r="AD67" s="24">
        <f t="shared" ca="1" si="33"/>
        <v>1.1948652209204713E-2</v>
      </c>
      <c r="AE67" s="24">
        <f>+d1d10index!Y52</f>
        <v>1.9100573043184133E-2</v>
      </c>
      <c r="AG67" s="193">
        <f t="shared" ca="1" si="34"/>
        <v>1.6574435435478874E-2</v>
      </c>
      <c r="AH67" s="193">
        <f ca="1">+d1d10_y!AM52</f>
        <v>3.9124012972197697E-2</v>
      </c>
      <c r="AJ67">
        <f>+d1d10index!I52</f>
        <v>101.0547474803345</v>
      </c>
      <c r="AK67" s="19">
        <f t="shared" ca="1" si="23"/>
        <v>101.64439141292601</v>
      </c>
      <c r="AM67">
        <f ca="1">+NAC_d!BV53/NAC_d!BV$5-1</f>
        <v>2.9191735515204376</v>
      </c>
      <c r="AN67">
        <f ca="1">+NAC_d!CE53/NAC_d!CE$5-1</f>
        <v>2.820443818078552</v>
      </c>
      <c r="AO67">
        <f t="shared" ca="1" si="27"/>
        <v>2.9435965241832172</v>
      </c>
      <c r="AP67">
        <f t="shared" ca="1" si="28"/>
        <v>2.8797974677840559</v>
      </c>
      <c r="AR67" s="24">
        <f t="shared" ca="1" si="29"/>
        <v>9.8729733441885514E-2</v>
      </c>
      <c r="AS67" s="24">
        <f t="shared" ca="1" si="30"/>
        <v>6.379905639916128E-2</v>
      </c>
    </row>
    <row r="68" spans="2:45" x14ac:dyDescent="0.25">
      <c r="B68" s="69">
        <f t="shared" si="24"/>
        <v>54</v>
      </c>
      <c r="C68" s="154">
        <f>+NAC!A54</f>
        <v>44197</v>
      </c>
      <c r="D68" s="71" cm="1">
        <f t="array" aca="1" ref="D68" ca="1">INDIRECT(_xlfn.CONCAT(D$18,"!$P",$B68))</f>
        <v>394.9</v>
      </c>
      <c r="E68" s="71" cm="1">
        <f t="array" aca="1" ref="E68" ca="1">INDIRECT(_xlfn.CONCAT(E$18,"!$P",$B68))</f>
        <v>415.3</v>
      </c>
      <c r="F68" s="71" cm="1">
        <f t="array" aca="1" ref="F68" ca="1">INDIRECT(_xlfn.CONCAT(F$18,"!$P",$B68))</f>
        <v>414</v>
      </c>
      <c r="G68" s="71" cm="1">
        <f t="array" aca="1" ref="G68" ca="1">INDIRECT(_xlfn.CONCAT(G$18,"!$P",$B68))</f>
        <v>429.8</v>
      </c>
      <c r="H68" s="71" cm="1">
        <f t="array" aca="1" ref="H68" ca="1">INDIRECT(_xlfn.CONCAT(H$18,"!$P",$B68))</f>
        <v>421.9</v>
      </c>
      <c r="I68" s="71" cm="1">
        <f t="array" aca="1" ref="I68" ca="1">INDIRECT(_xlfn.CONCAT(I$18,"!$P",$B68))</f>
        <v>392.8</v>
      </c>
      <c r="J68" s="71" cm="1">
        <f t="array" aca="1" ref="J68" ca="1">INDIRECT(_xlfn.CONCAT(J$18,"!$P",$B68))</f>
        <v>406.1</v>
      </c>
      <c r="K68" s="71"/>
      <c r="L68" s="71">
        <f t="shared" ca="1" si="25"/>
        <v>410.65135073838923</v>
      </c>
      <c r="M68" s="71">
        <f t="shared" ca="1" si="12"/>
        <v>409.50248915418166</v>
      </c>
      <c r="N68" s="71">
        <f t="shared" ca="1" si="13"/>
        <v>408.3086601671705</v>
      </c>
      <c r="O68" s="71">
        <f t="shared" ca="1" si="14"/>
        <v>407.60989805022319</v>
      </c>
      <c r="P68" s="71">
        <f t="shared" ca="1" si="15"/>
        <v>407.74220141584931</v>
      </c>
      <c r="Q68" s="71">
        <f t="shared" ca="1" si="16"/>
        <v>406.66435612531319</v>
      </c>
      <c r="R68" s="71">
        <f t="shared" ca="1" si="17"/>
        <v>406.01121572582213</v>
      </c>
      <c r="S68" s="71">
        <f t="shared" ca="1" si="18"/>
        <v>405.44211870399641</v>
      </c>
      <c r="T68" s="71">
        <f t="shared" ca="1" si="19"/>
        <v>404.55321363013223</v>
      </c>
      <c r="U68" s="71">
        <f t="shared" ca="1" si="20"/>
        <v>402.39624621154906</v>
      </c>
      <c r="V68" s="34" cm="1">
        <f t="array" aca="1" ref="V68" ca="1">+SUMPRODUCT(_xlfn.ANCHORARRAY($L$17)/100,L68:U68)</f>
        <v>406.06545999999997</v>
      </c>
      <c r="W68" s="24">
        <f t="shared" ca="1" si="31"/>
        <v>0.42485619119516183</v>
      </c>
      <c r="X68" s="24">
        <f t="shared" ca="1" si="32"/>
        <v>0.40597545180157146</v>
      </c>
      <c r="Z68" s="19">
        <f t="shared" ca="1" si="21"/>
        <v>102.05148646503532</v>
      </c>
      <c r="AA68" s="24">
        <f t="shared" ca="1" si="26"/>
        <v>4.0050911462050642E-3</v>
      </c>
      <c r="AB68" s="24">
        <f>+d1d10index!Q53</f>
        <v>1.3024006155581969E-3</v>
      </c>
      <c r="AC68" s="35">
        <f t="shared" si="22"/>
        <v>44197</v>
      </c>
      <c r="AD68" s="24">
        <f t="shared" ca="1" si="33"/>
        <v>1.3428925355273513E-2</v>
      </c>
      <c r="AE68" s="24">
        <f>+d1d10index!Y53</f>
        <v>1.1604332767395809E-2</v>
      </c>
      <c r="AG68" s="193">
        <f t="shared" ca="1" si="34"/>
        <v>1.8880739393590362E-2</v>
      </c>
      <c r="AH68" s="193">
        <f ca="1">+d1d10_y!AM53</f>
        <v>3.3216452838141342E-2</v>
      </c>
      <c r="AJ68">
        <f>+d1d10index!I53</f>
        <v>101.18636124565796</v>
      </c>
      <c r="AK68" s="19">
        <f t="shared" ca="1" si="23"/>
        <v>102.05148646503532</v>
      </c>
      <c r="AM68">
        <f ca="1">+NAC_d!BV54/NAC_d!BV$5-1</f>
        <v>3.0907689145806128</v>
      </c>
      <c r="AN68">
        <f ca="1">+NAC_d!CE54/NAC_d!CE$5-1</f>
        <v>2.9650989530970655</v>
      </c>
      <c r="AO68">
        <f t="shared" ca="1" si="27"/>
        <v>3.1065135073838928</v>
      </c>
      <c r="AP68">
        <f t="shared" ca="1" si="28"/>
        <v>3.0239624621154908</v>
      </c>
      <c r="AR68" s="24">
        <f t="shared" ca="1" si="29"/>
        <v>0.12566996148354725</v>
      </c>
      <c r="AS68" s="24">
        <f t="shared" ca="1" si="30"/>
        <v>8.2551045268401957E-2</v>
      </c>
    </row>
    <row r="69" spans="2:45" x14ac:dyDescent="0.25">
      <c r="B69" s="69">
        <f t="shared" si="24"/>
        <v>55</v>
      </c>
      <c r="C69" s="154">
        <f>+NAC!A55</f>
        <v>44228</v>
      </c>
      <c r="D69" s="71" cm="1">
        <f t="array" aca="1" ref="D69" ca="1">INDIRECT(_xlfn.CONCAT(D$18,"!$P",$B69))</f>
        <v>411.8</v>
      </c>
      <c r="E69" s="71" cm="1">
        <f t="array" aca="1" ref="E69" ca="1">INDIRECT(_xlfn.CONCAT(E$18,"!$P",$B69))</f>
        <v>431.3</v>
      </c>
      <c r="F69" s="71" cm="1">
        <f t="array" aca="1" ref="F69" ca="1">INDIRECT(_xlfn.CONCAT(F$18,"!$P",$B69))</f>
        <v>430.4</v>
      </c>
      <c r="G69" s="71" cm="1">
        <f t="array" aca="1" ref="G69" ca="1">INDIRECT(_xlfn.CONCAT(G$18,"!$P",$B69))</f>
        <v>447.5</v>
      </c>
      <c r="H69" s="71" cm="1">
        <f t="array" aca="1" ref="H69" ca="1">INDIRECT(_xlfn.CONCAT(H$18,"!$P",$B69))</f>
        <v>439</v>
      </c>
      <c r="I69" s="71" cm="1">
        <f t="array" aca="1" ref="I69" ca="1">INDIRECT(_xlfn.CONCAT(I$18,"!$P",$B69))</f>
        <v>408.7</v>
      </c>
      <c r="J69" s="71" cm="1">
        <f t="array" aca="1" ref="J69" ca="1">INDIRECT(_xlfn.CONCAT(J$18,"!$P",$B69))</f>
        <v>422.6</v>
      </c>
      <c r="K69" s="71"/>
      <c r="L69" s="71">
        <f t="shared" ca="1" si="25"/>
        <v>427.30360454496696</v>
      </c>
      <c r="M69" s="71">
        <f t="shared" ca="1" si="12"/>
        <v>426.10375386912136</v>
      </c>
      <c r="N69" s="71">
        <f t="shared" ca="1" si="13"/>
        <v>424.89983048651413</v>
      </c>
      <c r="O69" s="71">
        <f t="shared" ca="1" si="14"/>
        <v>424.1930578173226</v>
      </c>
      <c r="P69" s="71">
        <f t="shared" ca="1" si="15"/>
        <v>424.27889449361055</v>
      </c>
      <c r="Q69" s="71">
        <f t="shared" ca="1" si="16"/>
        <v>423.1871748919213</v>
      </c>
      <c r="R69" s="71">
        <f t="shared" ca="1" si="17"/>
        <v>422.55090244807576</v>
      </c>
      <c r="S69" s="71">
        <f t="shared" ca="1" si="18"/>
        <v>421.98047575197756</v>
      </c>
      <c r="T69" s="71">
        <f t="shared" ca="1" si="19"/>
        <v>421.0695536829283</v>
      </c>
      <c r="U69" s="71">
        <f t="shared" ca="1" si="20"/>
        <v>418.97228603964322</v>
      </c>
      <c r="V69" s="34" cm="1">
        <f t="array" aca="1" ref="V69" ca="1">+SUMPRODUCT(_xlfn.ANCHORARRAY($L$17)/100,L69:U69)</f>
        <v>422.62408999999991</v>
      </c>
      <c r="W69" s="24">
        <f t="shared" ca="1" si="31"/>
        <v>0.44707247581205212</v>
      </c>
      <c r="X69" s="24">
        <f t="shared" ca="1" si="32"/>
        <v>0.43060510303939692</v>
      </c>
      <c r="Z69" s="19">
        <f t="shared" ca="1" si="21"/>
        <v>101.98851303127373</v>
      </c>
      <c r="AA69" s="24">
        <f t="shared" ca="1" si="26"/>
        <v>-6.1707512494857397E-4</v>
      </c>
      <c r="AB69" s="24">
        <f>+d1d10index!Q54</f>
        <v>-9.5171663846660426E-4</v>
      </c>
      <c r="AC69" s="35">
        <f t="shared" si="22"/>
        <v>44228</v>
      </c>
      <c r="AD69" s="24">
        <f t="shared" ca="1" si="33"/>
        <v>1.1510774523080691E-2</v>
      </c>
      <c r="AE69" s="24">
        <f>+d1d10index!Y54</f>
        <v>7.5271221807664546E-3</v>
      </c>
      <c r="AG69" s="193">
        <f t="shared" ca="1" si="34"/>
        <v>1.6467372772655198E-2</v>
      </c>
      <c r="AH69" s="193">
        <f ca="1">+d1d10_y!AM54</f>
        <v>2.822531160792785E-2</v>
      </c>
      <c r="AJ69">
        <f>+d1d10index!I54</f>
        <v>101.09006050207458</v>
      </c>
      <c r="AK69" s="19">
        <f t="shared" ca="1" si="23"/>
        <v>101.98851303127373</v>
      </c>
      <c r="AM69">
        <f ca="1">+NAC_d!BV55/NAC_d!BV$5-1</f>
        <v>3.2356379677357419</v>
      </c>
      <c r="AN69">
        <f ca="1">+NAC_d!CE55/NAC_d!CE$5-1</f>
        <v>3.1091457511469658</v>
      </c>
      <c r="AO69">
        <f t="shared" ca="1" si="27"/>
        <v>3.2730360454496701</v>
      </c>
      <c r="AP69">
        <f t="shared" ca="1" si="28"/>
        <v>3.1897228603964329</v>
      </c>
      <c r="AR69" s="24">
        <f t="shared" ca="1" si="29"/>
        <v>0.12649221658877607</v>
      </c>
      <c r="AS69" s="24">
        <f t="shared" ca="1" si="30"/>
        <v>8.3313185053237149E-2</v>
      </c>
    </row>
    <row r="70" spans="2:45" x14ac:dyDescent="0.25">
      <c r="B70" s="69">
        <f t="shared" si="24"/>
        <v>56</v>
      </c>
      <c r="C70" s="154">
        <f>+NAC!A56</f>
        <v>44256</v>
      </c>
      <c r="D70" s="71" cm="1">
        <f t="array" aca="1" ref="D70" ca="1">INDIRECT(_xlfn.CONCAT(D$18,"!$P",$B70))</f>
        <v>429.7</v>
      </c>
      <c r="E70" s="71" cm="1">
        <f t="array" aca="1" ref="E70" ca="1">INDIRECT(_xlfn.CONCAT(E$18,"!$P",$B70))</f>
        <v>452.6</v>
      </c>
      <c r="F70" s="71" cm="1">
        <f t="array" aca="1" ref="F70" ca="1">INDIRECT(_xlfn.CONCAT(F$18,"!$P",$B70))</f>
        <v>448.5</v>
      </c>
      <c r="G70" s="71" cm="1">
        <f t="array" aca="1" ref="G70" ca="1">INDIRECT(_xlfn.CONCAT(G$18,"!$P",$B70))</f>
        <v>462.4</v>
      </c>
      <c r="H70" s="71" cm="1">
        <f t="array" aca="1" ref="H70" ca="1">INDIRECT(_xlfn.CONCAT(H$18,"!$P",$B70))</f>
        <v>460.7</v>
      </c>
      <c r="I70" s="71" cm="1">
        <f t="array" aca="1" ref="I70" ca="1">INDIRECT(_xlfn.CONCAT(I$18,"!$P",$B70))</f>
        <v>426.2</v>
      </c>
      <c r="J70" s="71" cm="1">
        <f t="array" aca="1" ref="J70" ca="1">INDIRECT(_xlfn.CONCAT(J$18,"!$P",$B70))</f>
        <v>441.7</v>
      </c>
      <c r="K70" s="71"/>
      <c r="L70" s="71">
        <f t="shared" ca="1" si="25"/>
        <v>446.05762661418157</v>
      </c>
      <c r="M70" s="71">
        <f t="shared" ca="1" si="12"/>
        <v>445.06890869922267</v>
      </c>
      <c r="N70" s="71">
        <f t="shared" ca="1" si="13"/>
        <v>443.95882997242757</v>
      </c>
      <c r="O70" s="71">
        <f t="shared" ca="1" si="14"/>
        <v>443.31809294315565</v>
      </c>
      <c r="P70" s="71">
        <f t="shared" ca="1" si="15"/>
        <v>443.61208549144629</v>
      </c>
      <c r="Q70" s="71">
        <f t="shared" ca="1" si="16"/>
        <v>442.46401945806883</v>
      </c>
      <c r="R70" s="71">
        <f t="shared" ca="1" si="17"/>
        <v>441.74869556855327</v>
      </c>
      <c r="S70" s="71">
        <f t="shared" ca="1" si="18"/>
        <v>441.2033956228272</v>
      </c>
      <c r="T70" s="71">
        <f t="shared" ca="1" si="19"/>
        <v>440.29002292546465</v>
      </c>
      <c r="U70" s="71">
        <f t="shared" ca="1" si="20"/>
        <v>437.91309209667094</v>
      </c>
      <c r="V70" s="34" cm="1">
        <f t="array" aca="1" ref="V70" ca="1">+SUMPRODUCT(_xlfn.ANCHORARRAY($L$17)/100,L70:U70)</f>
        <v>441.74356999999998</v>
      </c>
      <c r="W70" s="24">
        <f t="shared" ca="1" si="31"/>
        <v>0.46517635293219173</v>
      </c>
      <c r="X70" s="24">
        <f t="shared" ca="1" si="32"/>
        <v>0.44983167560645043</v>
      </c>
      <c r="Z70" s="19">
        <f t="shared" ca="1" si="21"/>
        <v>101.85985179810808</v>
      </c>
      <c r="AA70" s="24">
        <f t="shared" ca="1" si="26"/>
        <v>-1.2615267086617532E-3</v>
      </c>
      <c r="AB70" s="24">
        <f>+d1d10index!Q55</f>
        <v>2.7129265837255723E-4</v>
      </c>
      <c r="AC70" s="35">
        <f t="shared" si="22"/>
        <v>44256</v>
      </c>
      <c r="AD70" s="24">
        <f t="shared" ca="1" si="33"/>
        <v>1.0583764711391774E-2</v>
      </c>
      <c r="AE70" s="24">
        <f>+d1d10index!Y55</f>
        <v>4.7794096454516488E-3</v>
      </c>
      <c r="AG70" s="193">
        <f t="shared" ca="1" si="34"/>
        <v>1.5344677325741296E-2</v>
      </c>
      <c r="AH70" s="193">
        <f ca="1">+d1d10_y!AM55</f>
        <v>2.0804689517436303E-2</v>
      </c>
      <c r="AJ70">
        <f>+d1d10index!I55</f>
        <v>101.11748549332323</v>
      </c>
      <c r="AK70" s="19">
        <f t="shared" ca="1" si="23"/>
        <v>101.85985179810808</v>
      </c>
      <c r="AM70">
        <f ca="1">+NAC_d!BV56/NAC_d!BV$5-1</f>
        <v>3.4271731628757989</v>
      </c>
      <c r="AN70">
        <f ca="1">+NAC_d!CE56/NAC_d!CE$5-1</f>
        <v>3.3071003542069111</v>
      </c>
      <c r="AO70">
        <f t="shared" ca="1" si="27"/>
        <v>3.4605762661418167</v>
      </c>
      <c r="AP70">
        <f t="shared" ca="1" si="28"/>
        <v>3.37913092096671</v>
      </c>
      <c r="AR70" s="24">
        <f t="shared" ca="1" si="29"/>
        <v>0.12007280866888781</v>
      </c>
      <c r="AS70" s="24">
        <f t="shared" ca="1" si="30"/>
        <v>8.1445345175106709E-2</v>
      </c>
    </row>
    <row r="71" spans="2:45" x14ac:dyDescent="0.25">
      <c r="B71" s="69">
        <f t="shared" si="24"/>
        <v>57</v>
      </c>
      <c r="C71" s="154">
        <f>+NAC!A57</f>
        <v>44287</v>
      </c>
      <c r="D71" s="71" cm="1">
        <f t="array" aca="1" ref="D71" ca="1">INDIRECT(_xlfn.CONCAT(D$18,"!$P",$B71))</f>
        <v>450.3</v>
      </c>
      <c r="E71" s="71" cm="1">
        <f t="array" aca="1" ref="E71" ca="1">INDIRECT(_xlfn.CONCAT(E$18,"!$P",$B71))</f>
        <v>471.6</v>
      </c>
      <c r="F71" s="71" cm="1">
        <f t="array" aca="1" ref="F71" ca="1">INDIRECT(_xlfn.CONCAT(F$18,"!$P",$B71))</f>
        <v>468.3</v>
      </c>
      <c r="G71" s="71" cm="1">
        <f t="array" aca="1" ref="G71" ca="1">INDIRECT(_xlfn.CONCAT(G$18,"!$P",$B71))</f>
        <v>483.4</v>
      </c>
      <c r="H71" s="71" cm="1">
        <f t="array" aca="1" ref="H71" ca="1">INDIRECT(_xlfn.CONCAT(H$18,"!$P",$B71))</f>
        <v>482.3</v>
      </c>
      <c r="I71" s="71" cm="1">
        <f t="array" aca="1" ref="I71" ca="1">INDIRECT(_xlfn.CONCAT(I$18,"!$P",$B71))</f>
        <v>448.1</v>
      </c>
      <c r="J71" s="71" cm="1">
        <f t="array" aca="1" ref="J71" ca="1">INDIRECT(_xlfn.CONCAT(J$18,"!$P",$B71))</f>
        <v>461.9</v>
      </c>
      <c r="K71" s="71"/>
      <c r="L71" s="71">
        <f t="shared" ca="1" si="25"/>
        <v>466.20430776174135</v>
      </c>
      <c r="M71" s="71">
        <f t="shared" ca="1" si="12"/>
        <v>465.18962327404512</v>
      </c>
      <c r="N71" s="71">
        <f t="shared" ca="1" si="13"/>
        <v>464.07540957488203</v>
      </c>
      <c r="O71" s="71">
        <f t="shared" ca="1" si="14"/>
        <v>463.45367806326556</v>
      </c>
      <c r="P71" s="71">
        <f t="shared" ca="1" si="15"/>
        <v>463.63891827585297</v>
      </c>
      <c r="Q71" s="71">
        <f t="shared" ca="1" si="16"/>
        <v>462.53860953547013</v>
      </c>
      <c r="R71" s="71">
        <f t="shared" ca="1" si="17"/>
        <v>461.87203930917093</v>
      </c>
      <c r="S71" s="71">
        <f t="shared" ca="1" si="18"/>
        <v>461.31867858682875</v>
      </c>
      <c r="T71" s="71">
        <f t="shared" ca="1" si="19"/>
        <v>460.37683438622463</v>
      </c>
      <c r="U71" s="71">
        <f t="shared" ca="1" si="20"/>
        <v>458.15065455425849</v>
      </c>
      <c r="V71" s="34" cm="1">
        <f t="array" aca="1" ref="V71" ca="1">+SUMPRODUCT(_xlfn.ANCHORARRAY($L$17)/100,L71:U71)</f>
        <v>461.87074000000001</v>
      </c>
      <c r="W71" s="24">
        <f t="shared" ca="1" si="31"/>
        <v>0.50308307759513848</v>
      </c>
      <c r="X71" s="24">
        <f t="shared" ca="1" si="32"/>
        <v>0.49247127382186107</v>
      </c>
      <c r="Z71" s="19">
        <f t="shared" ca="1" si="21"/>
        <v>101.75786133391391</v>
      </c>
      <c r="AA71" s="24">
        <f t="shared" ca="1" si="26"/>
        <v>-1.0012822755360862E-3</v>
      </c>
      <c r="AB71" s="24">
        <f>+d1d10index!Q56</f>
        <v>2.1459995257822051E-4</v>
      </c>
      <c r="AC71" s="35">
        <f t="shared" si="22"/>
        <v>44287</v>
      </c>
      <c r="AD71" s="24">
        <f t="shared" ca="1" si="33"/>
        <v>7.1102231308635133E-3</v>
      </c>
      <c r="AE71" s="24">
        <f>+d1d10index!Y56</f>
        <v>-2.9946662210955655E-4</v>
      </c>
      <c r="AG71" s="193">
        <f t="shared" ca="1" si="34"/>
        <v>1.0611803773277417E-2</v>
      </c>
      <c r="AH71" s="193">
        <f ca="1">+d1d10_y!AM56</f>
        <v>1.1018139604473731E-2</v>
      </c>
      <c r="AJ71">
        <f>+d1d10index!I56</f>
        <v>101.13918530091493</v>
      </c>
      <c r="AK71" s="19">
        <f t="shared" ca="1" si="23"/>
        <v>101.75786133391391</v>
      </c>
      <c r="AM71">
        <f ca="1">+NAC_d!BV57/NAC_d!BV$5-1</f>
        <v>3.6086208527681238</v>
      </c>
      <c r="AN71">
        <f ca="1">+NAC_d!CE57/NAC_d!CE$5-1</f>
        <v>3.4819880696289252</v>
      </c>
      <c r="AO71">
        <f t="shared" ca="1" si="27"/>
        <v>3.6620430776174144</v>
      </c>
      <c r="AP71">
        <f t="shared" ca="1" si="28"/>
        <v>3.5815065455425854</v>
      </c>
      <c r="AR71" s="24">
        <f t="shared" ca="1" si="29"/>
        <v>0.12663278313919868</v>
      </c>
      <c r="AS71" s="24">
        <f t="shared" ca="1" si="30"/>
        <v>8.0536532074829026E-2</v>
      </c>
    </row>
    <row r="72" spans="2:45" x14ac:dyDescent="0.25">
      <c r="B72" s="69">
        <f t="shared" si="24"/>
        <v>58</v>
      </c>
      <c r="C72" s="154">
        <f>+NAC!A58</f>
        <v>44317</v>
      </c>
      <c r="D72" s="71" cm="1">
        <f t="array" aca="1" ref="D72" ca="1">INDIRECT(_xlfn.CONCAT(D$18,"!$P",$B72))</f>
        <v>466.3</v>
      </c>
      <c r="E72" s="71" cm="1">
        <f t="array" aca="1" ref="E72" ca="1">INDIRECT(_xlfn.CONCAT(E$18,"!$P",$B72))</f>
        <v>487.6</v>
      </c>
      <c r="F72" s="71" cm="1">
        <f t="array" aca="1" ref="F72" ca="1">INDIRECT(_xlfn.CONCAT(F$18,"!$P",$B72))</f>
        <v>484.8</v>
      </c>
      <c r="G72" s="71" cm="1">
        <f t="array" aca="1" ref="G72" ca="1">INDIRECT(_xlfn.CONCAT(G$18,"!$P",$B72))</f>
        <v>498.1</v>
      </c>
      <c r="H72" s="71" cm="1">
        <f t="array" aca="1" ref="H72" ca="1">INDIRECT(_xlfn.CONCAT(H$18,"!$P",$B72))</f>
        <v>501.1</v>
      </c>
      <c r="I72" s="71" cm="1">
        <f t="array" aca="1" ref="I72" ca="1">INDIRECT(_xlfn.CONCAT(I$18,"!$P",$B72))</f>
        <v>462.7</v>
      </c>
      <c r="J72" s="71" cm="1">
        <f t="array" aca="1" ref="J72" ca="1">INDIRECT(_xlfn.CONCAT(J$18,"!$P",$B72))</f>
        <v>477.9</v>
      </c>
      <c r="K72" s="71"/>
      <c r="L72" s="71">
        <f t="shared" ca="1" si="25"/>
        <v>482.22472913333269</v>
      </c>
      <c r="M72" s="71">
        <f t="shared" ca="1" si="12"/>
        <v>481.26690128348145</v>
      </c>
      <c r="N72" s="71">
        <f t="shared" ca="1" si="13"/>
        <v>480.1875677139692</v>
      </c>
      <c r="O72" s="71">
        <f t="shared" ca="1" si="14"/>
        <v>479.55756744117815</v>
      </c>
      <c r="P72" s="71">
        <f t="shared" ca="1" si="15"/>
        <v>479.75974452055203</v>
      </c>
      <c r="Q72" s="71">
        <f t="shared" ca="1" si="16"/>
        <v>478.62552599857679</v>
      </c>
      <c r="R72" s="71">
        <f t="shared" ca="1" si="17"/>
        <v>477.9465573821351</v>
      </c>
      <c r="S72" s="71">
        <f t="shared" ca="1" si="18"/>
        <v>477.37516313008359</v>
      </c>
      <c r="T72" s="71">
        <f t="shared" ca="1" si="19"/>
        <v>476.39251022825675</v>
      </c>
      <c r="U72" s="71">
        <f t="shared" ca="1" si="20"/>
        <v>474.14554480494132</v>
      </c>
      <c r="V72" s="34" cm="1">
        <f t="array" aca="1" ref="V72" ca="1">+SUMPRODUCT(_xlfn.ANCHORARRAY($L$17)/100,L72:U72)</f>
        <v>477.92757000000006</v>
      </c>
      <c r="W72" s="24">
        <f t="shared" ca="1" si="31"/>
        <v>0.52897345450406452</v>
      </c>
      <c r="X72" s="24">
        <f t="shared" ca="1" si="32"/>
        <v>0.52088647129266086</v>
      </c>
      <c r="Z72" s="19">
        <f t="shared" ca="1" si="21"/>
        <v>101.70394605979374</v>
      </c>
      <c r="AA72" s="24">
        <f t="shared" ca="1" si="26"/>
        <v>-5.2983890790758714E-4</v>
      </c>
      <c r="AB72" s="24">
        <f>+d1d10index!Q57</f>
        <v>-2.9308471723774598E-3</v>
      </c>
      <c r="AC72" s="35">
        <f t="shared" si="22"/>
        <v>44317</v>
      </c>
      <c r="AD72" s="24">
        <f t="shared" ca="1" si="33"/>
        <v>5.3172826269733964E-3</v>
      </c>
      <c r="AE72" s="24">
        <f>+d1d10index!Y57</f>
        <v>-1.1390239469383223E-3</v>
      </c>
      <c r="AG72" s="193">
        <f t="shared" ca="1" si="34"/>
        <v>8.0869832114036644E-3</v>
      </c>
      <c r="AH72" s="193">
        <f ca="1">+d1d10_y!AM57</f>
        <v>8.8502178961455957E-3</v>
      </c>
      <c r="AJ72">
        <f>+d1d10index!I57</f>
        <v>100.84276180565918</v>
      </c>
      <c r="AK72" s="19">
        <f t="shared" ca="1" si="23"/>
        <v>101.70394605979374</v>
      </c>
      <c r="AM72">
        <f ca="1">+NAC_d!BV58/NAC_d!BV$5-1</f>
        <v>3.7528645264533766</v>
      </c>
      <c r="AN72">
        <f ca="1">+NAC_d!CE58/NAC_d!CE$5-1</f>
        <v>3.636095799030497</v>
      </c>
      <c r="AO72">
        <f t="shared" ca="1" si="27"/>
        <v>3.8222472913333272</v>
      </c>
      <c r="AP72">
        <f t="shared" ca="1" si="28"/>
        <v>3.7414554480494138</v>
      </c>
      <c r="AR72" s="24">
        <f t="shared" ca="1" si="29"/>
        <v>0.11676872742287969</v>
      </c>
      <c r="AS72" s="24">
        <f t="shared" ca="1" si="30"/>
        <v>8.0791843283913423E-2</v>
      </c>
    </row>
    <row r="73" spans="2:45" x14ac:dyDescent="0.25">
      <c r="B73" s="69">
        <f t="shared" si="24"/>
        <v>59</v>
      </c>
      <c r="C73" s="154">
        <f>+NAC!A59</f>
        <v>44348</v>
      </c>
      <c r="D73" s="71" cm="1">
        <f t="array" aca="1" ref="D73" ca="1">INDIRECT(_xlfn.CONCAT(D$18,"!$P",$B73))</f>
        <v>482.7</v>
      </c>
      <c r="E73" s="71" cm="1">
        <f t="array" aca="1" ref="E73" ca="1">INDIRECT(_xlfn.CONCAT(E$18,"!$P",$B73))</f>
        <v>505.7</v>
      </c>
      <c r="F73" s="71" cm="1">
        <f t="array" aca="1" ref="F73" ca="1">INDIRECT(_xlfn.CONCAT(F$18,"!$P",$B73))</f>
        <v>502.9</v>
      </c>
      <c r="G73" s="71" cm="1">
        <f t="array" aca="1" ref="G73" ca="1">INDIRECT(_xlfn.CONCAT(G$18,"!$P",$B73))</f>
        <v>515.20000000000005</v>
      </c>
      <c r="H73" s="71" cm="1">
        <f t="array" aca="1" ref="H73" ca="1">INDIRECT(_xlfn.CONCAT(H$18,"!$P",$B73))</f>
        <v>520.1</v>
      </c>
      <c r="I73" s="71" cm="1">
        <f t="array" aca="1" ref="I73" ca="1">INDIRECT(_xlfn.CONCAT(I$18,"!$P",$B73))</f>
        <v>479.2</v>
      </c>
      <c r="J73" s="71" cm="1">
        <f t="array" aca="1" ref="J73" ca="1">INDIRECT(_xlfn.CONCAT(J$18,"!$P",$B73))</f>
        <v>495.2</v>
      </c>
      <c r="K73" s="71"/>
      <c r="L73" s="71">
        <f t="shared" ca="1" si="25"/>
        <v>499.66173530207328</v>
      </c>
      <c r="M73" s="71">
        <f t="shared" ca="1" si="12"/>
        <v>498.70414689065228</v>
      </c>
      <c r="N73" s="71">
        <f t="shared" ca="1" si="13"/>
        <v>497.58170242144985</v>
      </c>
      <c r="O73" s="71">
        <f t="shared" ca="1" si="14"/>
        <v>496.9139281215638</v>
      </c>
      <c r="P73" s="71">
        <f t="shared" ca="1" si="15"/>
        <v>497.15975137690322</v>
      </c>
      <c r="Q73" s="71">
        <f t="shared" ca="1" si="16"/>
        <v>495.96523127193495</v>
      </c>
      <c r="R73" s="71">
        <f t="shared" ca="1" si="17"/>
        <v>495.23452706290715</v>
      </c>
      <c r="S73" s="71">
        <f t="shared" ca="1" si="18"/>
        <v>494.62257575689853</v>
      </c>
      <c r="T73" s="71">
        <f t="shared" ca="1" si="19"/>
        <v>493.58871088834201</v>
      </c>
      <c r="U73" s="71">
        <f t="shared" ca="1" si="20"/>
        <v>491.17814362023091</v>
      </c>
      <c r="V73" s="34" cm="1">
        <f t="array" aca="1" ref="V73" ca="1">+SUMPRODUCT(_xlfn.ANCHORARRAY($L$17)/100,L73:U73)</f>
        <v>495.19657999999993</v>
      </c>
      <c r="W73" s="24">
        <f t="shared" ca="1" si="31"/>
        <v>0.54862215548331372</v>
      </c>
      <c r="X73" s="24">
        <f t="shared" ca="1" si="32"/>
        <v>0.53995461698559177</v>
      </c>
      <c r="Z73" s="19">
        <f t="shared" ca="1" si="21"/>
        <v>101.7271924233668</v>
      </c>
      <c r="AA73" s="24">
        <f t="shared" ca="1" si="26"/>
        <v>2.2856894421185991E-4</v>
      </c>
      <c r="AB73" s="24">
        <f>+d1d10index!Q58</f>
        <v>9.2542215891588953E-4</v>
      </c>
      <c r="AC73" s="35">
        <f t="shared" si="22"/>
        <v>44348</v>
      </c>
      <c r="AD73" s="24">
        <f t="shared" ca="1" si="33"/>
        <v>5.6284376189528196E-3</v>
      </c>
      <c r="AE73" s="24">
        <f>+d1d10index!Y58</f>
        <v>2.1677803807345075E-3</v>
      </c>
      <c r="AG73" s="193">
        <f t="shared" ca="1" si="34"/>
        <v>8.6675384977219494E-3</v>
      </c>
      <c r="AH73" s="193">
        <f ca="1">+d1d10_y!AM58</f>
        <v>1.3179741637882714E-2</v>
      </c>
      <c r="AJ73">
        <f>+d1d10index!I58</f>
        <v>100.93608393200041</v>
      </c>
      <c r="AK73" s="19">
        <f t="shared" ca="1" si="23"/>
        <v>101.7271924233668</v>
      </c>
      <c r="AM73">
        <f ca="1">+NAC_d!BV59/NAC_d!BV$5-1</f>
        <v>3.9053215880062062</v>
      </c>
      <c r="AN73">
        <f ca="1">+NAC_d!CE59/NAC_d!CE$5-1</f>
        <v>3.7797047413109803</v>
      </c>
      <c r="AO73">
        <f t="shared" ca="1" si="27"/>
        <v>3.9966173530207332</v>
      </c>
      <c r="AP73">
        <f t="shared" ca="1" si="28"/>
        <v>3.9117814362023102</v>
      </c>
      <c r="AR73" s="24">
        <f t="shared" ca="1" si="29"/>
        <v>0.12561684669522588</v>
      </c>
      <c r="AS73" s="24">
        <f t="shared" ca="1" si="30"/>
        <v>8.4835916818422952E-2</v>
      </c>
    </row>
    <row r="74" spans="2:45" x14ac:dyDescent="0.25">
      <c r="B74" s="69">
        <f t="shared" si="24"/>
        <v>60</v>
      </c>
      <c r="C74" s="154">
        <f>+NAC!A60</f>
        <v>44378</v>
      </c>
      <c r="D74" s="71" cm="1">
        <f t="array" aca="1" ref="D74" ca="1">INDIRECT(_xlfn.CONCAT(D$18,"!$P",$B74))</f>
        <v>499.1</v>
      </c>
      <c r="E74" s="71" cm="1">
        <f t="array" aca="1" ref="E74" ca="1">INDIRECT(_xlfn.CONCAT(E$18,"!$P",$B74))</f>
        <v>519.6</v>
      </c>
      <c r="F74" s="71" cm="1">
        <f t="array" aca="1" ref="F74" ca="1">INDIRECT(_xlfn.CONCAT(F$18,"!$P",$B74))</f>
        <v>517.20000000000005</v>
      </c>
      <c r="G74" s="71" cm="1">
        <f t="array" aca="1" ref="G74" ca="1">INDIRECT(_xlfn.CONCAT(G$18,"!$P",$B74))</f>
        <v>531.29999999999995</v>
      </c>
      <c r="H74" s="71" cm="1">
        <f t="array" aca="1" ref="H74" ca="1">INDIRECT(_xlfn.CONCAT(H$18,"!$P",$B74))</f>
        <v>538</v>
      </c>
      <c r="I74" s="71" cm="1">
        <f t="array" aca="1" ref="I74" ca="1">INDIRECT(_xlfn.CONCAT(I$18,"!$P",$B74))</f>
        <v>497.2</v>
      </c>
      <c r="J74" s="71" cm="1">
        <f t="array" aca="1" ref="J74" ca="1">INDIRECT(_xlfn.CONCAT(J$18,"!$P",$B74))</f>
        <v>510.7</v>
      </c>
      <c r="K74" s="71"/>
      <c r="L74" s="71">
        <f t="shared" ca="1" si="25"/>
        <v>515.07646403381318</v>
      </c>
      <c r="M74" s="71">
        <f t="shared" ca="1" si="12"/>
        <v>514.12403988377264</v>
      </c>
      <c r="N74" s="71">
        <f t="shared" ca="1" si="13"/>
        <v>513.03800066836448</v>
      </c>
      <c r="O74" s="71">
        <f t="shared" ca="1" si="14"/>
        <v>512.43386862322029</v>
      </c>
      <c r="P74" s="71">
        <f t="shared" ca="1" si="15"/>
        <v>512.53872821008156</v>
      </c>
      <c r="Q74" s="71">
        <f t="shared" ca="1" si="16"/>
        <v>511.42530865457502</v>
      </c>
      <c r="R74" s="71">
        <f t="shared" ca="1" si="17"/>
        <v>510.77524161778086</v>
      </c>
      <c r="S74" s="71">
        <f t="shared" ca="1" si="18"/>
        <v>510.17632320219911</v>
      </c>
      <c r="T74" s="71">
        <f t="shared" ca="1" si="19"/>
        <v>509.11489735505006</v>
      </c>
      <c r="U74" s="71">
        <f t="shared" ca="1" si="20"/>
        <v>506.94658322073212</v>
      </c>
      <c r="V74" s="34" cm="1">
        <f t="array" aca="1" ref="V74" ca="1">+SUMPRODUCT(_xlfn.ANCHORARRAY($L$17)/100,L74:U74)</f>
        <v>510.73464000000001</v>
      </c>
      <c r="W74" s="24">
        <f t="shared" ca="1" si="31"/>
        <v>0.55644096474044291</v>
      </c>
      <c r="X74" s="24">
        <f t="shared" ca="1" si="32"/>
        <v>0.55064663869957298</v>
      </c>
      <c r="Z74" s="19">
        <f t="shared" ca="1" si="21"/>
        <v>101.60369575063122</v>
      </c>
      <c r="AA74" s="24">
        <f t="shared" ca="1" si="26"/>
        <v>-1.2139986349137821E-3</v>
      </c>
      <c r="AB74" s="24">
        <f>+d1d10index!Q59</f>
        <v>-3.8344283403857204E-4</v>
      </c>
      <c r="AC74" s="35">
        <f t="shared" si="22"/>
        <v>44378</v>
      </c>
      <c r="AD74" s="24">
        <f t="shared" ca="1" si="33"/>
        <v>3.7367159585299792E-3</v>
      </c>
      <c r="AE74" s="24">
        <f>+d1d10index!Y59</f>
        <v>4.8890666551590911E-3</v>
      </c>
      <c r="AG74" s="193">
        <f t="shared" ca="1" si="34"/>
        <v>5.7943260408699349E-3</v>
      </c>
      <c r="AH74" s="193">
        <f ca="1">+d1d10_y!AM59</f>
        <v>1.4655180731891093E-2</v>
      </c>
      <c r="AJ74">
        <f>+d1d10index!I59</f>
        <v>100.89738071392077</v>
      </c>
      <c r="AK74" s="19">
        <f t="shared" ca="1" si="23"/>
        <v>101.60369575063122</v>
      </c>
      <c r="AM74">
        <f ca="1">+NAC_d!BV60/NAC_d!BV$5-1</f>
        <v>4.0499861217019486</v>
      </c>
      <c r="AN74">
        <f ca="1">+NAC_d!CE60/NAC_d!CE$5-1</f>
        <v>3.9255462602277618</v>
      </c>
      <c r="AO74">
        <f t="shared" ca="1" si="27"/>
        <v>4.1507646403381324</v>
      </c>
      <c r="AP74">
        <f t="shared" ca="1" si="28"/>
        <v>4.0694658322073218</v>
      </c>
      <c r="AR74" s="24">
        <f t="shared" ca="1" si="29"/>
        <v>0.12443986147418684</v>
      </c>
      <c r="AS74" s="24">
        <f t="shared" ca="1" si="30"/>
        <v>8.1298808130810585E-2</v>
      </c>
    </row>
    <row r="75" spans="2:45" x14ac:dyDescent="0.25">
      <c r="B75" s="69">
        <f t="shared" si="24"/>
        <v>61</v>
      </c>
      <c r="C75" s="154">
        <f>+NAC!A61</f>
        <v>44409</v>
      </c>
      <c r="D75" s="71" cm="1">
        <f t="array" aca="1" ref="D75" ca="1">INDIRECT(_xlfn.CONCAT(D$18,"!$P",$B75))</f>
        <v>514.4</v>
      </c>
      <c r="E75" s="71" cm="1">
        <f t="array" aca="1" ref="E75" ca="1">INDIRECT(_xlfn.CONCAT(E$18,"!$P",$B75))</f>
        <v>536.29999999999995</v>
      </c>
      <c r="F75" s="71" cm="1">
        <f t="array" aca="1" ref="F75" ca="1">INDIRECT(_xlfn.CONCAT(F$18,"!$P",$B75))</f>
        <v>532</v>
      </c>
      <c r="G75" s="71" cm="1">
        <f t="array" aca="1" ref="G75" ca="1">INDIRECT(_xlfn.CONCAT(G$18,"!$P",$B75))</f>
        <v>547.29999999999995</v>
      </c>
      <c r="H75" s="71" cm="1">
        <f t="array" aca="1" ref="H75" ca="1">INDIRECT(_xlfn.CONCAT(H$18,"!$P",$B75))</f>
        <v>554.1</v>
      </c>
      <c r="I75" s="71" cm="1">
        <f t="array" aca="1" ref="I75" ca="1">INDIRECT(_xlfn.CONCAT(I$18,"!$P",$B75))</f>
        <v>516.70000000000005</v>
      </c>
      <c r="J75" s="71" cm="1">
        <f t="array" aca="1" ref="J75" ca="1">INDIRECT(_xlfn.CONCAT(J$18,"!$P",$B75))</f>
        <v>526.70000000000005</v>
      </c>
      <c r="K75" s="71"/>
      <c r="L75" s="71">
        <f t="shared" ca="1" si="25"/>
        <v>530.99230463284016</v>
      </c>
      <c r="M75" s="71">
        <f t="shared" ca="1" si="12"/>
        <v>530.0735829519308</v>
      </c>
      <c r="N75" s="71">
        <f t="shared" ca="1" si="13"/>
        <v>528.9664775911325</v>
      </c>
      <c r="O75" s="71">
        <f t="shared" ca="1" si="14"/>
        <v>528.42400087293788</v>
      </c>
      <c r="P75" s="71">
        <f t="shared" ca="1" si="15"/>
        <v>528.53454971697386</v>
      </c>
      <c r="Q75" s="71">
        <f t="shared" ca="1" si="16"/>
        <v>527.47404898932041</v>
      </c>
      <c r="R75" s="71">
        <f t="shared" ca="1" si="17"/>
        <v>526.82101797576138</v>
      </c>
      <c r="S75" s="71">
        <f t="shared" ca="1" si="18"/>
        <v>526.23208665133939</v>
      </c>
      <c r="T75" s="71">
        <f t="shared" ca="1" si="19"/>
        <v>525.17486664207433</v>
      </c>
      <c r="U75" s="71">
        <f t="shared" ca="1" si="20"/>
        <v>522.94234219853547</v>
      </c>
      <c r="V75" s="34" cm="1">
        <f t="array" aca="1" ref="V75" ca="1">+SUMPRODUCT(_xlfn.ANCHORARRAY($L$17)/100,L75:U75)</f>
        <v>526.74384999999995</v>
      </c>
      <c r="W75" s="24">
        <f t="shared" ca="1" si="31"/>
        <v>0.55895907956521929</v>
      </c>
      <c r="X75" s="24">
        <f t="shared" ca="1" si="32"/>
        <v>0.55147463933917251</v>
      </c>
      <c r="Z75" s="19">
        <f t="shared" ca="1" si="21"/>
        <v>101.5393594636956</v>
      </c>
      <c r="AA75" s="24">
        <f t="shared" ca="1" si="26"/>
        <v>-6.3320813736456039E-4</v>
      </c>
      <c r="AB75" s="24">
        <f>+d1d10index!Q60</f>
        <v>-4.264642931418039E-3</v>
      </c>
      <c r="AC75" s="35">
        <f t="shared" si="22"/>
        <v>44409</v>
      </c>
      <c r="AD75" s="24">
        <f t="shared" ca="1" si="33"/>
        <v>4.8240815777913504E-3</v>
      </c>
      <c r="AE75" s="24">
        <f>+d1d10index!Y60</f>
        <v>-7.9378470653168609E-4</v>
      </c>
      <c r="AG75" s="193">
        <f t="shared" ca="1" si="34"/>
        <v>7.4844402260467735E-3</v>
      </c>
      <c r="AH75" s="193">
        <f ca="1">+d1d10_y!AM60</f>
        <v>6.4198881686290399E-3</v>
      </c>
      <c r="AJ75">
        <f>+d1d10index!I60</f>
        <v>100.46708941246055</v>
      </c>
      <c r="AK75" s="19">
        <f t="shared" ca="1" si="23"/>
        <v>101.5393594636956</v>
      </c>
      <c r="AM75">
        <f ca="1">+NAC_d!BV61/NAC_d!BV$5-1</f>
        <v>4.1622312804024988</v>
      </c>
      <c r="AN75">
        <f ca="1">+NAC_d!CE61/NAC_d!CE$5-1</f>
        <v>4.060373196389369</v>
      </c>
      <c r="AO75">
        <f t="shared" ca="1" si="27"/>
        <v>4.309923046328402</v>
      </c>
      <c r="AP75">
        <f t="shared" ca="1" si="28"/>
        <v>4.2294234219853557</v>
      </c>
      <c r="AR75" s="24">
        <f t="shared" ca="1" si="29"/>
        <v>0.10185808401312979</v>
      </c>
      <c r="AS75" s="24">
        <f t="shared" ca="1" si="30"/>
        <v>8.049962434304625E-2</v>
      </c>
    </row>
    <row r="76" spans="2:45" x14ac:dyDescent="0.25">
      <c r="B76" s="69">
        <f t="shared" si="24"/>
        <v>62</v>
      </c>
      <c r="C76" s="154">
        <f>+NAC!A62</f>
        <v>44440</v>
      </c>
      <c r="D76" s="71" cm="1">
        <f t="array" aca="1" ref="D76" ca="1">INDIRECT(_xlfn.CONCAT(D$18,"!$P",$B76))</f>
        <v>531.70000000000005</v>
      </c>
      <c r="E76" s="71" cm="1">
        <f t="array" aca="1" ref="E76" ca="1">INDIRECT(_xlfn.CONCAT(E$18,"!$P",$B76))</f>
        <v>553.6</v>
      </c>
      <c r="F76" s="71" cm="1">
        <f t="array" aca="1" ref="F76" ca="1">INDIRECT(_xlfn.CONCAT(F$18,"!$P",$B76))</f>
        <v>548.9</v>
      </c>
      <c r="G76" s="71" cm="1">
        <f t="array" aca="1" ref="G76" ca="1">INDIRECT(_xlfn.CONCAT(G$18,"!$P",$B76))</f>
        <v>563.79999999999995</v>
      </c>
      <c r="H76" s="71" cm="1">
        <f t="array" aca="1" ref="H76" ca="1">INDIRECT(_xlfn.CONCAT(H$18,"!$P",$B76))</f>
        <v>567.9</v>
      </c>
      <c r="I76" s="71" cm="1">
        <f t="array" aca="1" ref="I76" ca="1">INDIRECT(_xlfn.CONCAT(I$18,"!$P",$B76))</f>
        <v>537</v>
      </c>
      <c r="J76" s="71" cm="1">
        <f t="array" aca="1" ref="J76" ca="1">INDIRECT(_xlfn.CONCAT(J$18,"!$P",$B76))</f>
        <v>543.9</v>
      </c>
      <c r="K76" s="71"/>
      <c r="L76" s="71">
        <f t="shared" ca="1" si="25"/>
        <v>547.9818579201916</v>
      </c>
      <c r="M76" s="71">
        <f t="shared" ca="1" si="12"/>
        <v>547.09985032846248</v>
      </c>
      <c r="N76" s="71">
        <f t="shared" ca="1" si="13"/>
        <v>546.00453839752674</v>
      </c>
      <c r="O76" s="71">
        <f t="shared" ca="1" si="14"/>
        <v>545.49785980368358</v>
      </c>
      <c r="P76" s="71">
        <f t="shared" ca="1" si="15"/>
        <v>545.61299145451108</v>
      </c>
      <c r="Q76" s="71">
        <f t="shared" ca="1" si="16"/>
        <v>544.64913329801061</v>
      </c>
      <c r="R76" s="71">
        <f t="shared" ca="1" si="17"/>
        <v>544.01975639030468</v>
      </c>
      <c r="S76" s="71">
        <f t="shared" ca="1" si="18"/>
        <v>543.45898482221094</v>
      </c>
      <c r="T76" s="71">
        <f t="shared" ca="1" si="19"/>
        <v>542.48712004291917</v>
      </c>
      <c r="U76" s="71">
        <f t="shared" ca="1" si="20"/>
        <v>540.31093286781197</v>
      </c>
      <c r="V76" s="34" cm="1">
        <f t="array" aca="1" ref="V76" ca="1">+SUMPRODUCT(_xlfn.ANCHORARRAY($L$17)/100,L76:U76)</f>
        <v>543.93605000000002</v>
      </c>
      <c r="W76" s="24">
        <f t="shared" ca="1" si="31"/>
        <v>0.57130300931033751</v>
      </c>
      <c r="X76" s="24">
        <f t="shared" ca="1" si="32"/>
        <v>0.56748781897562561</v>
      </c>
      <c r="Z76" s="19">
        <f t="shared" ca="1" si="21"/>
        <v>101.41972419689245</v>
      </c>
      <c r="AA76" s="24">
        <f t="shared" ca="1" si="26"/>
        <v>-1.1782156932547139E-3</v>
      </c>
      <c r="AB76" s="24">
        <f>+d1d10index!Q61</f>
        <v>-9.5094837494746898E-4</v>
      </c>
      <c r="AC76" s="35">
        <f t="shared" si="22"/>
        <v>44440</v>
      </c>
      <c r="AD76" s="24">
        <f t="shared" ca="1" si="33"/>
        <v>2.433952142100182E-3</v>
      </c>
      <c r="AE76" s="24">
        <f>+d1d10index!Y61</f>
        <v>-3.2614582405743331E-3</v>
      </c>
      <c r="AG76" s="193">
        <f t="shared" ca="1" si="34"/>
        <v>3.8151903347118932E-3</v>
      </c>
      <c r="AH76" s="193">
        <f ca="1">+d1d10_y!AM61</f>
        <v>-1.9287407771664267E-3</v>
      </c>
      <c r="AJ76">
        <f>+d1d10index!I61</f>
        <v>100.37155039704807</v>
      </c>
      <c r="AK76" s="19">
        <f t="shared" ca="1" si="23"/>
        <v>101.41972419689245</v>
      </c>
      <c r="AM76">
        <f ca="1">+NAC_d!BV62/NAC_d!BV$5-1</f>
        <v>4.3346675174397156</v>
      </c>
      <c r="AN76">
        <f ca="1">+NAC_d!CE62/NAC_d!CE$5-1</f>
        <v>4.247402849623497</v>
      </c>
      <c r="AO76">
        <f t="shared" ca="1" si="27"/>
        <v>4.4798185792019165</v>
      </c>
      <c r="AP76">
        <f t="shared" ca="1" si="28"/>
        <v>4.4031093286781209</v>
      </c>
      <c r="AR76" s="24">
        <f t="shared" ca="1" si="29"/>
        <v>8.7264667816218555E-2</v>
      </c>
      <c r="AS76" s="24">
        <f t="shared" ca="1" si="30"/>
        <v>7.6709250523795625E-2</v>
      </c>
    </row>
    <row r="77" spans="2:45" x14ac:dyDescent="0.25">
      <c r="B77" s="69">
        <f t="shared" si="24"/>
        <v>63</v>
      </c>
      <c r="C77" s="154">
        <f>+NAC!A63</f>
        <v>44470</v>
      </c>
      <c r="D77" s="71" cm="1">
        <f t="array" aca="1" ref="D77" ca="1">INDIRECT(_xlfn.CONCAT(D$18,"!$P",$B77))</f>
        <v>549.29999999999995</v>
      </c>
      <c r="E77" s="71" cm="1">
        <f t="array" aca="1" ref="E77" ca="1">INDIRECT(_xlfn.CONCAT(E$18,"!$P",$B77))</f>
        <v>570.79999999999995</v>
      </c>
      <c r="F77" s="71" cm="1">
        <f t="array" aca="1" ref="F77" ca="1">INDIRECT(_xlfn.CONCAT(F$18,"!$P",$B77))</f>
        <v>565.79999999999995</v>
      </c>
      <c r="G77" s="71" cm="1">
        <f t="array" aca="1" ref="G77" ca="1">INDIRECT(_xlfn.CONCAT(G$18,"!$P",$B77))</f>
        <v>582.9</v>
      </c>
      <c r="H77" s="71" cm="1">
        <f t="array" aca="1" ref="H77" ca="1">INDIRECT(_xlfn.CONCAT(H$18,"!$P",$B77))</f>
        <v>583.9</v>
      </c>
      <c r="I77" s="71" cm="1">
        <f t="array" aca="1" ref="I77" ca="1">INDIRECT(_xlfn.CONCAT(I$18,"!$P",$B77))</f>
        <v>553.70000000000005</v>
      </c>
      <c r="J77" s="71" cm="1">
        <f t="array" aca="1" ref="J77" ca="1">INDIRECT(_xlfn.CONCAT(J$18,"!$P",$B77))</f>
        <v>561.29999999999995</v>
      </c>
      <c r="K77" s="71"/>
      <c r="L77" s="71">
        <f t="shared" ca="1" si="25"/>
        <v>565.45046767857309</v>
      </c>
      <c r="M77" s="71">
        <f t="shared" ca="1" si="12"/>
        <v>564.49031370750072</v>
      </c>
      <c r="N77" s="71">
        <f t="shared" ca="1" si="13"/>
        <v>563.36861499264137</v>
      </c>
      <c r="O77" s="71">
        <f t="shared" ca="1" si="14"/>
        <v>562.85543987240828</v>
      </c>
      <c r="P77" s="71">
        <f t="shared" ca="1" si="15"/>
        <v>562.95111586202324</v>
      </c>
      <c r="Q77" s="71">
        <f t="shared" ca="1" si="16"/>
        <v>561.97075350359171</v>
      </c>
      <c r="R77" s="71">
        <f t="shared" ca="1" si="17"/>
        <v>561.34937723710743</v>
      </c>
      <c r="S77" s="71">
        <f t="shared" ca="1" si="18"/>
        <v>560.80331505865195</v>
      </c>
      <c r="T77" s="71">
        <f t="shared" ca="1" si="19"/>
        <v>559.83859775892483</v>
      </c>
      <c r="U77" s="71">
        <f t="shared" ca="1" si="20"/>
        <v>557.68341756406699</v>
      </c>
      <c r="V77" s="34" cm="1">
        <f t="array" aca="1" ref="V77" ca="1">+SUMPRODUCT(_xlfn.ANCHORARRAY($L$17)/100,L77:U77)</f>
        <v>561.29476999999997</v>
      </c>
      <c r="W77" s="24">
        <f t="shared" ca="1" si="31"/>
        <v>0.56752723488607315</v>
      </c>
      <c r="X77" s="24">
        <f t="shared" ca="1" si="32"/>
        <v>0.56390633932653667</v>
      </c>
      <c r="Z77" s="19">
        <f t="shared" ca="1" si="21"/>
        <v>101.3927346357961</v>
      </c>
      <c r="AA77" s="24">
        <f t="shared" ca="1" si="26"/>
        <v>-2.6611747675375774E-4</v>
      </c>
      <c r="AB77" s="24">
        <f>+d1d10index!Q62</f>
        <v>-5.8174089392903916E-4</v>
      </c>
      <c r="AC77" s="35">
        <f t="shared" si="22"/>
        <v>44470</v>
      </c>
      <c r="AD77" s="24">
        <f t="shared" ca="1" si="33"/>
        <v>2.3152892654016988E-3</v>
      </c>
      <c r="AE77" s="24">
        <f>+d1d10index!Y62</f>
        <v>-7.1877401065342239E-3</v>
      </c>
      <c r="AG77" s="193">
        <f t="shared" ca="1" si="34"/>
        <v>3.6208955595364856E-3</v>
      </c>
      <c r="AH77" s="193">
        <f ca="1">+d1d10_y!AM62</f>
        <v>-1.0384797254434419E-2</v>
      </c>
      <c r="AJ77">
        <f>+d1d10index!I62</f>
        <v>100.31316016159505</v>
      </c>
      <c r="AK77" s="19">
        <f t="shared" ca="1" si="23"/>
        <v>101.3927346357961</v>
      </c>
      <c r="AM77">
        <f ca="1">+NAC_d!BV63/NAC_d!BV$5-1</f>
        <v>4.5178730895621602</v>
      </c>
      <c r="AN77">
        <f ca="1">+NAC_d!CE63/NAC_d!CE$5-1</f>
        <v>4.4350690858145594</v>
      </c>
      <c r="AO77">
        <f t="shared" ca="1" si="27"/>
        <v>4.6545046767857317</v>
      </c>
      <c r="AP77">
        <f t="shared" ca="1" si="28"/>
        <v>4.5768341756406707</v>
      </c>
      <c r="AR77" s="24">
        <f t="shared" ca="1" si="29"/>
        <v>8.2804003747600774E-2</v>
      </c>
      <c r="AS77" s="24">
        <f t="shared" ca="1" si="30"/>
        <v>7.7670501145060911E-2</v>
      </c>
    </row>
    <row r="78" spans="2:45" x14ac:dyDescent="0.25">
      <c r="B78" s="69">
        <f t="shared" si="24"/>
        <v>64</v>
      </c>
      <c r="C78" s="154">
        <f>+NAC!A64</f>
        <v>44501</v>
      </c>
      <c r="D78" s="71" cm="1">
        <f t="array" aca="1" ref="D78" ca="1">INDIRECT(_xlfn.CONCAT(D$18,"!$P",$B78))</f>
        <v>567.70000000000005</v>
      </c>
      <c r="E78" s="71" cm="1">
        <f t="array" aca="1" ref="E78" ca="1">INDIRECT(_xlfn.CONCAT(E$18,"!$P",$B78))</f>
        <v>589.5</v>
      </c>
      <c r="F78" s="71" cm="1">
        <f t="array" aca="1" ref="F78" ca="1">INDIRECT(_xlfn.CONCAT(F$18,"!$P",$B78))</f>
        <v>582.6</v>
      </c>
      <c r="G78" s="71" cm="1">
        <f t="array" aca="1" ref="G78" ca="1">INDIRECT(_xlfn.CONCAT(G$18,"!$P",$B78))</f>
        <v>603.1</v>
      </c>
      <c r="H78" s="71" cm="1">
        <f t="array" aca="1" ref="H78" ca="1">INDIRECT(_xlfn.CONCAT(H$18,"!$P",$B78))</f>
        <v>602.70000000000005</v>
      </c>
      <c r="I78" s="71" cm="1">
        <f t="array" aca="1" ref="I78" ca="1">INDIRECT(_xlfn.CONCAT(I$18,"!$P",$B78))</f>
        <v>567.20000000000005</v>
      </c>
      <c r="J78" s="71" cm="1">
        <f t="array" aca="1" ref="J78" ca="1">INDIRECT(_xlfn.CONCAT(J$18,"!$P",$B78))</f>
        <v>579.5</v>
      </c>
      <c r="K78" s="71"/>
      <c r="L78" s="71">
        <f t="shared" ca="1" si="25"/>
        <v>583.85687741490585</v>
      </c>
      <c r="M78" s="71">
        <f t="shared" ca="1" si="12"/>
        <v>582.81683884217887</v>
      </c>
      <c r="N78" s="71">
        <f t="shared" ca="1" si="13"/>
        <v>581.69961119088748</v>
      </c>
      <c r="O78" s="71">
        <f t="shared" ca="1" si="14"/>
        <v>581.18847293875478</v>
      </c>
      <c r="P78" s="71">
        <f t="shared" ca="1" si="15"/>
        <v>581.3392777168566</v>
      </c>
      <c r="Q78" s="71">
        <f t="shared" ca="1" si="16"/>
        <v>580.2343003774198</v>
      </c>
      <c r="R78" s="71">
        <f t="shared" ca="1" si="17"/>
        <v>579.58621235198234</v>
      </c>
      <c r="S78" s="71">
        <f t="shared" ca="1" si="18"/>
        <v>579.0767423214287</v>
      </c>
      <c r="T78" s="71">
        <f t="shared" ca="1" si="19"/>
        <v>578.07809735129365</v>
      </c>
      <c r="U78" s="71">
        <f t="shared" ca="1" si="20"/>
        <v>575.83289373489697</v>
      </c>
      <c r="V78" s="34" cm="1">
        <f t="array" aca="1" ref="V78" ca="1">+SUMPRODUCT(_xlfn.ANCHORARRAY($L$17)/100,L78:U78)</f>
        <v>579.56522999999993</v>
      </c>
      <c r="W78" s="24">
        <f t="shared" ca="1" si="31"/>
        <v>0.55689975025773264</v>
      </c>
      <c r="X78" s="24">
        <f t="shared" ca="1" si="32"/>
        <v>0.55357947876192926</v>
      </c>
      <c r="Z78" s="19">
        <f t="shared" ca="1" si="21"/>
        <v>101.39345698505771</v>
      </c>
      <c r="AA78" s="24">
        <f t="shared" ca="1" si="26"/>
        <v>7.1242704342555641E-6</v>
      </c>
      <c r="AB78" s="24">
        <f>+d1d10index!Q63</f>
        <v>-1.5186402842475299E-3</v>
      </c>
      <c r="AC78" s="35">
        <f t="shared" si="22"/>
        <v>44501</v>
      </c>
      <c r="AD78" s="24">
        <f t="shared" ca="1" si="33"/>
        <v>2.1371751759036162E-3</v>
      </c>
      <c r="AE78" s="24">
        <f>+d1d10index!Y63</f>
        <v>-6.4068828018414292E-3</v>
      </c>
      <c r="AG78" s="193">
        <f t="shared" ca="1" si="34"/>
        <v>3.3202714958033841E-3</v>
      </c>
      <c r="AH78" s="193">
        <f ca="1">+d1d10_y!AM63</f>
        <v>-8.5658183738375193E-3</v>
      </c>
      <c r="AJ78">
        <f>+d1d10index!I63</f>
        <v>100.16082055553348</v>
      </c>
      <c r="AK78" s="19">
        <f t="shared" ca="1" si="23"/>
        <v>101.39345698505771</v>
      </c>
      <c r="AM78">
        <f ca="1">+NAC_d!BV64/NAC_d!BV$5-1</f>
        <v>4.6585219132068092</v>
      </c>
      <c r="AN78">
        <f ca="1">+NAC_d!CE64/NAC_d!CE$5-1</f>
        <v>4.572223258932409</v>
      </c>
      <c r="AO78">
        <f t="shared" ca="1" si="27"/>
        <v>4.8385687741490591</v>
      </c>
      <c r="AP78">
        <f t="shared" ca="1" si="28"/>
        <v>4.7583289373489706</v>
      </c>
      <c r="AR78" s="24">
        <f t="shared" ca="1" si="29"/>
        <v>8.6298654274400199E-2</v>
      </c>
      <c r="AS78" s="24">
        <f t="shared" ca="1" si="30"/>
        <v>8.0239836800088504E-2</v>
      </c>
    </row>
    <row r="79" spans="2:45" x14ac:dyDescent="0.25">
      <c r="B79" s="69">
        <f t="shared" si="24"/>
        <v>65</v>
      </c>
      <c r="C79" s="154">
        <f>+NAC!A65</f>
        <v>44531</v>
      </c>
      <c r="D79" s="71" cm="1">
        <f t="array" aca="1" ref="D79" ca="1">INDIRECT(_xlfn.CONCAT(D$18,"!$P",$B79))</f>
        <v>593.9</v>
      </c>
      <c r="E79" s="71" cm="1">
        <f t="array" aca="1" ref="E79" ca="1">INDIRECT(_xlfn.CONCAT(E$18,"!$P",$B79))</f>
        <v>613.4</v>
      </c>
      <c r="F79" s="71" cm="1">
        <f t="array" aca="1" ref="F79" ca="1">INDIRECT(_xlfn.CONCAT(F$18,"!$P",$B79))</f>
        <v>610.4</v>
      </c>
      <c r="G79" s="71" cm="1">
        <f t="array" aca="1" ref="G79" ca="1">INDIRECT(_xlfn.CONCAT(G$18,"!$P",$B79))</f>
        <v>634.1</v>
      </c>
      <c r="H79" s="71" cm="1">
        <f t="array" aca="1" ref="H79" ca="1">INDIRECT(_xlfn.CONCAT(H$18,"!$P",$B79))</f>
        <v>632</v>
      </c>
      <c r="I79" s="71" cm="1">
        <f t="array" aca="1" ref="I79" ca="1">INDIRECT(_xlfn.CONCAT(I$18,"!$P",$B79))</f>
        <v>587.20000000000005</v>
      </c>
      <c r="J79" s="71" cm="1">
        <f t="array" aca="1" ref="J79" ca="1">INDIRECT(_xlfn.CONCAT(J$18,"!$P",$B79))</f>
        <v>605.20000000000005</v>
      </c>
      <c r="K79" s="71"/>
      <c r="L79" s="71">
        <f t="shared" ca="1" si="25"/>
        <v>610.31571058367479</v>
      </c>
      <c r="M79" s="71">
        <f t="shared" ca="1" si="12"/>
        <v>608.98892292910534</v>
      </c>
      <c r="N79" s="71">
        <f t="shared" ca="1" si="13"/>
        <v>607.73531507645453</v>
      </c>
      <c r="O79" s="71">
        <f t="shared" ca="1" si="14"/>
        <v>607.0576836434484</v>
      </c>
      <c r="P79" s="71">
        <f t="shared" ca="1" si="15"/>
        <v>607.04602386003978</v>
      </c>
      <c r="Q79" s="71">
        <f t="shared" ca="1" si="16"/>
        <v>605.76589283589601</v>
      </c>
      <c r="R79" s="71">
        <f t="shared" ca="1" si="17"/>
        <v>605.11381807888188</v>
      </c>
      <c r="S79" s="71">
        <f t="shared" ca="1" si="18"/>
        <v>604.51167248125773</v>
      </c>
      <c r="T79" s="71">
        <f t="shared" ca="1" si="19"/>
        <v>603.34574455858683</v>
      </c>
      <c r="U79" s="71">
        <f t="shared" ca="1" si="20"/>
        <v>601.15987511976414</v>
      </c>
      <c r="V79" s="34" cm="1">
        <f t="array" aca="1" ref="V79" ca="1">+SUMPRODUCT(_xlfn.ANCHORARRAY($L$17)/100,L79:U79)</f>
        <v>605.18265999999994</v>
      </c>
      <c r="W79" s="24">
        <f t="shared" ca="1" si="31"/>
        <v>0.54761194975462435</v>
      </c>
      <c r="X79" s="24">
        <f t="shared" ca="1" si="32"/>
        <v>0.54946200184804073</v>
      </c>
      <c r="Z79" s="19">
        <f t="shared" ca="1" si="21"/>
        <v>101.52302837279127</v>
      </c>
      <c r="AA79" s="24">
        <f t="shared" ca="1" si="26"/>
        <v>1.2779067958266221E-3</v>
      </c>
      <c r="AB79" s="24">
        <f>+d1d10index!Q64</f>
        <v>2.5694007502701233E-3</v>
      </c>
      <c r="AC79" s="35">
        <f t="shared" si="22"/>
        <v>44531</v>
      </c>
      <c r="AD79" s="24">
        <f t="shared" ca="1" si="33"/>
        <v>-1.1939964266370895E-3</v>
      </c>
      <c r="AE79" s="24">
        <f>+d1d10index!Y64</f>
        <v>-6.2992947208327932E-3</v>
      </c>
      <c r="AG79" s="193">
        <f t="shared" ca="1" si="34"/>
        <v>-1.8500520934163767E-3</v>
      </c>
      <c r="AH79" s="193">
        <f ca="1">+d1d10_y!AM64</f>
        <v>-1.0389866822245519E-2</v>
      </c>
      <c r="AJ79">
        <f>+d1d10index!I64</f>
        <v>100.41817384301653</v>
      </c>
      <c r="AK79" s="19">
        <f t="shared" ca="1" si="23"/>
        <v>101.52302837279127</v>
      </c>
      <c r="AM79">
        <f ca="1">+NAC_d!BV65/NAC_d!BV$5-1</f>
        <v>4.8889459213914037</v>
      </c>
      <c r="AN79">
        <f ca="1">+NAC_d!CE65/NAC_d!CE$5-1</f>
        <v>4.7802886336365153</v>
      </c>
      <c r="AO79">
        <f t="shared" ca="1" si="27"/>
        <v>5.1031571058367486</v>
      </c>
      <c r="AP79">
        <f t="shared" ca="1" si="28"/>
        <v>5.0115987511976421</v>
      </c>
      <c r="AR79" s="24">
        <f t="shared" ca="1" si="29"/>
        <v>0.10865728775488837</v>
      </c>
      <c r="AS79" s="24">
        <f t="shared" ca="1" si="30"/>
        <v>9.1558354639106554E-2</v>
      </c>
    </row>
    <row r="80" spans="2:45" x14ac:dyDescent="0.25">
      <c r="B80" s="69">
        <f t="shared" si="24"/>
        <v>66</v>
      </c>
      <c r="C80" s="154">
        <f>+NAC!A66</f>
        <v>44562</v>
      </c>
      <c r="D80" s="71" cm="1">
        <f t="array" aca="1" ref="D80" ca="1">INDIRECT(_xlfn.CONCAT(D$18,"!$P",$B80))</f>
        <v>613.70000000000005</v>
      </c>
      <c r="E80" s="71" cm="1">
        <f t="array" aca="1" ref="E80" ca="1">INDIRECT(_xlfn.CONCAT(E$18,"!$P",$B80))</f>
        <v>632.70000000000005</v>
      </c>
      <c r="F80" s="71" cm="1">
        <f t="array" aca="1" ref="F80" ca="1">INDIRECT(_xlfn.CONCAT(F$18,"!$P",$B80))</f>
        <v>631.79999999999995</v>
      </c>
      <c r="G80" s="71" cm="1">
        <f t="array" aca="1" ref="G80" ca="1">INDIRECT(_xlfn.CONCAT(G$18,"!$P",$B80))</f>
        <v>653</v>
      </c>
      <c r="H80" s="71" cm="1">
        <f t="array" aca="1" ref="H80" ca="1">INDIRECT(_xlfn.CONCAT(H$18,"!$P",$B80))</f>
        <v>655.29999999999995</v>
      </c>
      <c r="I80" s="71" cm="1">
        <f t="array" aca="1" ref="I80" ca="1">INDIRECT(_xlfn.CONCAT(I$18,"!$P",$B80))</f>
        <v>609.5</v>
      </c>
      <c r="J80" s="71" cm="1">
        <f t="array" aca="1" ref="J80" ca="1">INDIRECT(_xlfn.CONCAT(J$18,"!$P",$B80))</f>
        <v>625.20000000000005</v>
      </c>
      <c r="K80" s="71"/>
      <c r="L80" s="71">
        <f t="shared" ca="1" si="25"/>
        <v>630.35409480161104</v>
      </c>
      <c r="M80" s="71">
        <f t="shared" ca="1" si="12"/>
        <v>629.07270524114506</v>
      </c>
      <c r="N80" s="71">
        <f t="shared" ca="1" si="13"/>
        <v>627.8053441945151</v>
      </c>
      <c r="O80" s="71">
        <f t="shared" ca="1" si="14"/>
        <v>627.1062224917855</v>
      </c>
      <c r="P80" s="71">
        <f t="shared" ca="1" si="15"/>
        <v>627.01511448703525</v>
      </c>
      <c r="Q80" s="71">
        <f t="shared" ca="1" si="16"/>
        <v>625.77721345932684</v>
      </c>
      <c r="R80" s="71">
        <f t="shared" ca="1" si="17"/>
        <v>625.13899097069748</v>
      </c>
      <c r="S80" s="71">
        <f t="shared" ca="1" si="18"/>
        <v>624.47536987880824</v>
      </c>
      <c r="T80" s="71">
        <f t="shared" ca="1" si="19"/>
        <v>623.25192044071548</v>
      </c>
      <c r="U80" s="71">
        <f t="shared" ca="1" si="20"/>
        <v>621.12548979142468</v>
      </c>
      <c r="V80" s="34" cm="1">
        <f t="array" aca="1" ref="V80" ca="1">+SUMPRODUCT(_xlfn.ANCHORARRAY($L$17)/100,L80:U80)</f>
        <v>625.17674999999997</v>
      </c>
      <c r="W80" s="24">
        <f t="shared" ca="1" si="31"/>
        <v>0.53501040156857127</v>
      </c>
      <c r="X80" s="24">
        <f t="shared" ca="1" si="32"/>
        <v>0.54356680918162592</v>
      </c>
      <c r="Z80" s="19">
        <f t="shared" ca="1" si="21"/>
        <v>101.48578751989157</v>
      </c>
      <c r="AA80" s="24">
        <f t="shared" ca="1" si="26"/>
        <v>-3.6682172997193341E-4</v>
      </c>
      <c r="AB80" s="24">
        <f>+d1d10index!Q65</f>
        <v>2.0309959776769748E-3</v>
      </c>
      <c r="AC80" s="35">
        <f t="shared" si="22"/>
        <v>44562</v>
      </c>
      <c r="AD80" s="24">
        <f t="shared" ca="1" si="33"/>
        <v>-5.5432700173120297E-3</v>
      </c>
      <c r="AE80" s="24">
        <f>+d1d10index!Y65</f>
        <v>-5.5762307146389745E-3</v>
      </c>
      <c r="AG80" s="193">
        <f t="shared" ca="1" si="34"/>
        <v>-8.5564076130546507E-3</v>
      </c>
      <c r="AH80" s="193">
        <f ca="1">+d1d10_y!AM65</f>
        <v>-1.6840605125844954E-2</v>
      </c>
      <c r="AJ80">
        <f>+d1d10index!I65</f>
        <v>100.62212275017737</v>
      </c>
      <c r="AK80" s="19">
        <f t="shared" ca="1" si="23"/>
        <v>101.48578751989157</v>
      </c>
      <c r="AM80">
        <f ca="1">+NAC_d!BV66/NAC_d!BV$5-1</f>
        <v>5.1223673574323474</v>
      </c>
      <c r="AN80">
        <f ca="1">+NAC_d!CE66/NAC_d!CE$5-1</f>
        <v>5.0010605925158753</v>
      </c>
      <c r="AO80">
        <f t="shared" ca="1" si="27"/>
        <v>5.3035409480161109</v>
      </c>
      <c r="AP80">
        <f t="shared" ca="1" si="28"/>
        <v>5.2112548979142481</v>
      </c>
      <c r="AR80" s="24">
        <f t="shared" ca="1" si="29"/>
        <v>0.12130676491647208</v>
      </c>
      <c r="AS80" s="24">
        <f t="shared" ca="1" si="30"/>
        <v>9.2286050101862749E-2</v>
      </c>
    </row>
    <row r="81" spans="2:45" x14ac:dyDescent="0.25">
      <c r="B81" s="69">
        <f t="shared" si="24"/>
        <v>67</v>
      </c>
      <c r="C81" s="154">
        <f>+NAC!A67</f>
        <v>44593</v>
      </c>
      <c r="D81" s="71" cm="1">
        <f t="array" aca="1" ref="D81" ca="1">INDIRECT(_xlfn.CONCAT(D$18,"!$P",$B81))</f>
        <v>641.29999999999995</v>
      </c>
      <c r="E81" s="71" cm="1">
        <f t="array" aca="1" ref="E81" ca="1">INDIRECT(_xlfn.CONCAT(E$18,"!$P",$B81))</f>
        <v>659.1</v>
      </c>
      <c r="F81" s="71" cm="1">
        <f t="array" aca="1" ref="F81" ca="1">INDIRECT(_xlfn.CONCAT(F$18,"!$P",$B81))</f>
        <v>661.1</v>
      </c>
      <c r="G81" s="71" cm="1">
        <f t="array" aca="1" ref="G81" ca="1">INDIRECT(_xlfn.CONCAT(G$18,"!$P",$B81))</f>
        <v>683.9</v>
      </c>
      <c r="H81" s="71" cm="1">
        <f t="array" aca="1" ref="H81" ca="1">INDIRECT(_xlfn.CONCAT(H$18,"!$P",$B81))</f>
        <v>689.3</v>
      </c>
      <c r="I81" s="71" cm="1">
        <f t="array" aca="1" ref="I81" ca="1">INDIRECT(_xlfn.CONCAT(I$18,"!$P",$B81))</f>
        <v>637.29999999999995</v>
      </c>
      <c r="J81" s="71" cm="1">
        <f t="array" aca="1" ref="J81" ca="1">INDIRECT(_xlfn.CONCAT(J$18,"!$P",$B81))</f>
        <v>653</v>
      </c>
      <c r="K81" s="71"/>
      <c r="L81" s="71">
        <f t="shared" ca="1" si="25"/>
        <v>658.72022717957577</v>
      </c>
      <c r="M81" s="71">
        <f t="shared" ca="1" si="12"/>
        <v>657.29390842964801</v>
      </c>
      <c r="N81" s="71">
        <f t="shared" ca="1" si="13"/>
        <v>655.90989762713252</v>
      </c>
      <c r="O81" s="71">
        <f t="shared" ca="1" si="14"/>
        <v>655.12773207578971</v>
      </c>
      <c r="P81" s="71">
        <f t="shared" ca="1" si="15"/>
        <v>654.85282424172021</v>
      </c>
      <c r="Q81" s="71">
        <f t="shared" ca="1" si="16"/>
        <v>653.55182264672419</v>
      </c>
      <c r="R81" s="71">
        <f t="shared" ca="1" si="17"/>
        <v>652.92317488786239</v>
      </c>
      <c r="S81" s="71">
        <f t="shared" ca="1" si="18"/>
        <v>652.15363659069351</v>
      </c>
      <c r="T81" s="71">
        <f t="shared" ca="1" si="19"/>
        <v>650.75140188464366</v>
      </c>
      <c r="U81" s="71">
        <f t="shared" ca="1" si="20"/>
        <v>648.67724691638773</v>
      </c>
      <c r="V81" s="34" cm="1">
        <f t="array" aca="1" ref="V81" ca="1">+SUMPRODUCT(_xlfn.ANCHORARRAY($L$17)/100,L81:U81)</f>
        <v>652.97292000000004</v>
      </c>
      <c r="W81" s="24">
        <f t="shared" ca="1" si="31"/>
        <v>0.54157423474356836</v>
      </c>
      <c r="X81" s="24">
        <f t="shared" ca="1" si="32"/>
        <v>0.54825812716168487</v>
      </c>
      <c r="Z81" s="19">
        <f t="shared" ca="1" si="21"/>
        <v>101.54822453090952</v>
      </c>
      <c r="AA81" s="24">
        <f t="shared" ca="1" si="26"/>
        <v>6.1522911280276205E-4</v>
      </c>
      <c r="AB81" s="24">
        <f>+d1d10index!Q66</f>
        <v>6.580454266061242E-3</v>
      </c>
      <c r="AC81" s="35">
        <f t="shared" si="22"/>
        <v>44593</v>
      </c>
      <c r="AD81" s="24">
        <f t="shared" ca="1" si="33"/>
        <v>-4.3170400987138091E-3</v>
      </c>
      <c r="AE81" s="24">
        <f>+d1d10index!Y66</f>
        <v>1.9210743771427286E-3</v>
      </c>
      <c r="AG81" s="193">
        <f t="shared" ca="1" si="34"/>
        <v>-6.6838924181165105E-3</v>
      </c>
      <c r="AH81" s="193">
        <f ca="1">+d1d10_y!AM66</f>
        <v>-3.7013055280947782E-3</v>
      </c>
      <c r="AJ81">
        <f>+d1d10index!I66</f>
        <v>101.28426202708891</v>
      </c>
      <c r="AK81" s="19">
        <f t="shared" ca="1" si="23"/>
        <v>101.54822453090952</v>
      </c>
      <c r="AM81">
        <f ca="1">+NAC_d!BV67/NAC_d!BV$5-1</f>
        <v>5.4387227504324001</v>
      </c>
      <c r="AN81">
        <f ca="1">+NAC_d!CE67/NAC_d!CE$5-1</f>
        <v>5.2616472692454099</v>
      </c>
      <c r="AO81">
        <f t="shared" ca="1" si="27"/>
        <v>5.5872022717957588</v>
      </c>
      <c r="AP81">
        <f t="shared" ca="1" si="28"/>
        <v>5.4867724691638786</v>
      </c>
      <c r="AR81" s="24">
        <f t="shared" ca="1" si="29"/>
        <v>0.17707548118699012</v>
      </c>
      <c r="AS81" s="24">
        <f t="shared" ca="1" si="30"/>
        <v>0.10042980263188017</v>
      </c>
    </row>
    <row r="82" spans="2:45" x14ac:dyDescent="0.25">
      <c r="B82" s="69">
        <f t="shared" si="24"/>
        <v>68</v>
      </c>
      <c r="C82" s="154">
        <f>+NAC!A68</f>
        <v>44621</v>
      </c>
      <c r="D82" s="71" cm="1">
        <f t="array" aca="1" ref="D82" ca="1">INDIRECT(_xlfn.CONCAT(D$18,"!$P",$B82))</f>
        <v>680.7</v>
      </c>
      <c r="E82" s="71" cm="1">
        <f t="array" aca="1" ref="E82" ca="1">INDIRECT(_xlfn.CONCAT(E$18,"!$P",$B82))</f>
        <v>701.9</v>
      </c>
      <c r="F82" s="71" cm="1">
        <f t="array" aca="1" ref="F82" ca="1">INDIRECT(_xlfn.CONCAT(F$18,"!$P",$B82))</f>
        <v>707.9</v>
      </c>
      <c r="G82" s="71" cm="1">
        <f t="array" aca="1" ref="G82" ca="1">INDIRECT(_xlfn.CONCAT(G$18,"!$P",$B82))</f>
        <v>725.4</v>
      </c>
      <c r="H82" s="71" cm="1">
        <f t="array" aca="1" ref="H82" ca="1">INDIRECT(_xlfn.CONCAT(H$18,"!$P",$B82))</f>
        <v>735.5</v>
      </c>
      <c r="I82" s="71" cm="1">
        <f t="array" aca="1" ref="I82" ca="1">INDIRECT(_xlfn.CONCAT(I$18,"!$P",$B82))</f>
        <v>682.5</v>
      </c>
      <c r="J82" s="71" cm="1">
        <f t="array" aca="1" ref="J82" ca="1">INDIRECT(_xlfn.CONCAT(J$18,"!$P",$B82))</f>
        <v>694.8</v>
      </c>
      <c r="K82" s="71"/>
      <c r="L82" s="71">
        <f t="shared" ca="1" si="25"/>
        <v>701.1432227235432</v>
      </c>
      <c r="M82" s="71">
        <f t="shared" ca="1" si="12"/>
        <v>699.68600673376159</v>
      </c>
      <c r="N82" s="71">
        <f t="shared" ca="1" si="13"/>
        <v>698.09888627651299</v>
      </c>
      <c r="O82" s="71">
        <f t="shared" ca="1" si="14"/>
        <v>697.14842616188844</v>
      </c>
      <c r="P82" s="71">
        <f t="shared" ca="1" si="15"/>
        <v>696.8350361139394</v>
      </c>
      <c r="Q82" s="71">
        <f t="shared" ca="1" si="16"/>
        <v>695.49349310993478</v>
      </c>
      <c r="R82" s="71">
        <f t="shared" ca="1" si="17"/>
        <v>694.76485500292665</v>
      </c>
      <c r="S82" s="71">
        <f t="shared" ca="1" si="18"/>
        <v>693.79940753518372</v>
      </c>
      <c r="T82" s="71">
        <f t="shared" ca="1" si="19"/>
        <v>692.25036323655922</v>
      </c>
      <c r="U82" s="71">
        <f t="shared" ca="1" si="20"/>
        <v>689.88444377318888</v>
      </c>
      <c r="V82" s="34" cm="1">
        <f t="array" aca="1" ref="V82" ca="1">+SUMPRODUCT(_xlfn.ANCHORARRAY($L$17)/100,L82:U82)</f>
        <v>694.75650999999993</v>
      </c>
      <c r="W82" s="24">
        <f t="shared" ca="1" si="31"/>
        <v>0.57186690886915037</v>
      </c>
      <c r="X82" s="24">
        <f t="shared" ca="1" si="32"/>
        <v>0.57539122767513495</v>
      </c>
      <c r="Z82" s="19">
        <f t="shared" ca="1" si="21"/>
        <v>101.63198040657022</v>
      </c>
      <c r="AA82" s="24">
        <f t="shared" ca="1" si="26"/>
        <v>8.2478916837391836E-4</v>
      </c>
      <c r="AB82" s="24">
        <f>+d1d10index!Q67</f>
        <v>5.401892069872849E-3</v>
      </c>
      <c r="AC82" s="35">
        <f t="shared" si="22"/>
        <v>44621</v>
      </c>
      <c r="AD82" s="24">
        <f t="shared" ca="1" si="33"/>
        <v>-2.2371070398718995E-3</v>
      </c>
      <c r="AE82" s="24">
        <f>+d1d10index!Y67</f>
        <v>7.0601358620598909E-3</v>
      </c>
      <c r="AG82" s="193">
        <f t="shared" ca="1" si="34"/>
        <v>-3.5243188059845831E-3</v>
      </c>
      <c r="AH82" s="193">
        <f ca="1">+d1d10_y!AM67</f>
        <v>8.5637887390903611E-3</v>
      </c>
      <c r="AJ82">
        <f>+d1d10index!I67</f>
        <v>101.83138867893597</v>
      </c>
      <c r="AK82" s="19">
        <f t="shared" ca="1" si="23"/>
        <v>101.63198040657022</v>
      </c>
      <c r="AM82">
        <f ca="1">+NAC_d!BV68/NAC_d!BV$5-1</f>
        <v>5.8908098030374658</v>
      </c>
      <c r="AN82">
        <f ca="1">+NAC_d!CE68/NAC_d!CE$5-1</f>
        <v>5.667033690285824</v>
      </c>
      <c r="AO82">
        <f t="shared" ca="1" si="27"/>
        <v>6.0114322272354332</v>
      </c>
      <c r="AP82">
        <f t="shared" ca="1" si="28"/>
        <v>5.8988444377318894</v>
      </c>
      <c r="AR82" s="24">
        <f t="shared" ca="1" si="29"/>
        <v>0.22377611275164178</v>
      </c>
      <c r="AS82" s="24">
        <f t="shared" ca="1" si="30"/>
        <v>0.11258778950354387</v>
      </c>
    </row>
    <row r="83" spans="2:45" x14ac:dyDescent="0.25">
      <c r="B83" s="69">
        <f t="shared" si="24"/>
        <v>69</v>
      </c>
      <c r="C83" s="154">
        <f>+NAC!A69</f>
        <v>44652</v>
      </c>
      <c r="D83" s="71" cm="1">
        <f t="array" aca="1" ref="D83" ca="1">INDIRECT(_xlfn.CONCAT(D$18,"!$P",$B83))</f>
        <v>728.6</v>
      </c>
      <c r="E83" s="71" cm="1">
        <f t="array" aca="1" ref="E83" ca="1">INDIRECT(_xlfn.CONCAT(E$18,"!$P",$B83))</f>
        <v>747.6</v>
      </c>
      <c r="F83" s="71" cm="1">
        <f t="array" aca="1" ref="F83" ca="1">INDIRECT(_xlfn.CONCAT(F$18,"!$P",$B83))</f>
        <v>754.2</v>
      </c>
      <c r="G83" s="71" cm="1">
        <f t="array" aca="1" ref="G83" ca="1">INDIRECT(_xlfn.CONCAT(G$18,"!$P",$B83))</f>
        <v>772.2</v>
      </c>
      <c r="H83" s="71" cm="1">
        <f t="array" aca="1" ref="H83" ca="1">INDIRECT(_xlfn.CONCAT(H$18,"!$P",$B83))</f>
        <v>781.4</v>
      </c>
      <c r="I83" s="71" cm="1">
        <f t="array" aca="1" ref="I83" ca="1">INDIRECT(_xlfn.CONCAT(I$18,"!$P",$B83))</f>
        <v>724</v>
      </c>
      <c r="J83" s="71" cm="1">
        <f t="array" aca="1" ref="J83" ca="1">INDIRECT(_xlfn.CONCAT(J$18,"!$P",$B83))</f>
        <v>741.4</v>
      </c>
      <c r="K83" s="71"/>
      <c r="L83" s="71">
        <f t="shared" ca="1" si="25"/>
        <v>747.67819112622817</v>
      </c>
      <c r="M83" s="71">
        <f t="shared" ca="1" si="12"/>
        <v>746.19177736802635</v>
      </c>
      <c r="N83" s="71">
        <f t="shared" ca="1" si="13"/>
        <v>744.68194167372076</v>
      </c>
      <c r="O83" s="71">
        <f t="shared" ca="1" si="14"/>
        <v>743.71505243569891</v>
      </c>
      <c r="P83" s="71">
        <f t="shared" ca="1" si="15"/>
        <v>743.41380200244168</v>
      </c>
      <c r="Q83" s="71">
        <f t="shared" ca="1" si="16"/>
        <v>742.00938740496485</v>
      </c>
      <c r="R83" s="71">
        <f t="shared" ca="1" si="17"/>
        <v>741.30449411131201</v>
      </c>
      <c r="S83" s="71">
        <f t="shared" ca="1" si="18"/>
        <v>740.38209800036941</v>
      </c>
      <c r="T83" s="71">
        <f t="shared" ca="1" si="19"/>
        <v>738.85445980248721</v>
      </c>
      <c r="U83" s="71">
        <f t="shared" ca="1" si="20"/>
        <v>736.61146020893887</v>
      </c>
      <c r="V83" s="34" cm="1">
        <f t="array" aca="1" ref="V83" ca="1">+SUMPRODUCT(_xlfn.ANCHORARRAY($L$17)/100,L83:U83)</f>
        <v>741.34855999999991</v>
      </c>
      <c r="W83" s="24">
        <f t="shared" ca="1" si="31"/>
        <v>0.60375650477330423</v>
      </c>
      <c r="X83" s="24">
        <f t="shared" ca="1" si="32"/>
        <v>0.60779309793980096</v>
      </c>
      <c r="Z83" s="19">
        <f t="shared" ca="1" si="21"/>
        <v>101.50238375522289</v>
      </c>
      <c r="AA83" s="24">
        <f t="shared" ca="1" si="26"/>
        <v>-1.2751562139091677E-3</v>
      </c>
      <c r="AB83" s="24">
        <f>+d1d10index!Q68</f>
        <v>7.9566167206590599E-4</v>
      </c>
      <c r="AC83" s="35">
        <f t="shared" si="22"/>
        <v>44652</v>
      </c>
      <c r="AD83" s="24">
        <f t="shared" ca="1" si="33"/>
        <v>-2.5106421788158029E-3</v>
      </c>
      <c r="AE83" s="24">
        <f>+d1d10index!Y68</f>
        <v>7.6451744069874206E-3</v>
      </c>
      <c r="AG83" s="193">
        <f t="shared" ca="1" si="34"/>
        <v>-4.036593166496738E-3</v>
      </c>
      <c r="AH83" s="193">
        <f ca="1">+d1d10_y!AM68</f>
        <v>9.2226303551126154E-3</v>
      </c>
      <c r="AJ83">
        <f>+d1d10index!I68</f>
        <v>101.91241201192105</v>
      </c>
      <c r="AK83" s="19">
        <f t="shared" ca="1" si="23"/>
        <v>101.50238375522289</v>
      </c>
      <c r="AM83">
        <f ca="1">+NAC_d!BV69/NAC_d!BV$5-1</f>
        <v>6.3109790524241678</v>
      </c>
      <c r="AN83">
        <f ca="1">+NAC_d!CE69/NAC_d!CE$5-1</f>
        <v>6.0687568523093534</v>
      </c>
      <c r="AO83">
        <f t="shared" ca="1" si="27"/>
        <v>6.4767819112622824</v>
      </c>
      <c r="AP83">
        <f t="shared" ca="1" si="28"/>
        <v>6.3661146020893895</v>
      </c>
      <c r="AR83" s="24">
        <f t="shared" ca="1" si="29"/>
        <v>0.24222220011481443</v>
      </c>
      <c r="AS83" s="24">
        <f t="shared" ca="1" si="30"/>
        <v>0.11066730917289291</v>
      </c>
    </row>
    <row r="84" spans="2:45" x14ac:dyDescent="0.25">
      <c r="B84" s="69">
        <f t="shared" si="24"/>
        <v>70</v>
      </c>
      <c r="C84" s="154">
        <f>+NAC!A70</f>
        <v>44682</v>
      </c>
      <c r="D84" s="71" cm="1">
        <f t="array" aca="1" ref="D84" ca="1">INDIRECT(_xlfn.CONCAT(D$18,"!$P",$B84))</f>
        <v>764.7</v>
      </c>
      <c r="E84" s="71" cm="1">
        <f t="array" aca="1" ref="E84" ca="1">INDIRECT(_xlfn.CONCAT(E$18,"!$P",$B84))</f>
        <v>787.7</v>
      </c>
      <c r="F84" s="71" cm="1">
        <f t="array" aca="1" ref="F84" ca="1">INDIRECT(_xlfn.CONCAT(F$18,"!$P",$B84))</f>
        <v>797.1</v>
      </c>
      <c r="G84" s="71" cm="1">
        <f t="array" aca="1" ref="G84" ca="1">INDIRECT(_xlfn.CONCAT(G$18,"!$P",$B84))</f>
        <v>814.2</v>
      </c>
      <c r="H84" s="71" cm="1">
        <f t="array" aca="1" ref="H84" ca="1">INDIRECT(_xlfn.CONCAT(H$18,"!$P",$B84))</f>
        <v>825.8</v>
      </c>
      <c r="I84" s="71" cm="1">
        <f t="array" aca="1" ref="I84" ca="1">INDIRECT(_xlfn.CONCAT(I$18,"!$P",$B84))</f>
        <v>758.8</v>
      </c>
      <c r="J84" s="71" cm="1">
        <f t="array" aca="1" ref="J84" ca="1">INDIRECT(_xlfn.CONCAT(J$18,"!$P",$B84))</f>
        <v>779.9</v>
      </c>
      <c r="K84" s="71"/>
      <c r="L84" s="71">
        <f t="shared" ref="L84:L109" ca="1" si="35">+SUMPRODUCT($D$4:$I$4,$D84:$I84)/J$4</f>
        <v>787.34767477563196</v>
      </c>
      <c r="M84" s="71">
        <f t="shared" ref="M84:M132" ca="1" si="36">+SUMPRODUCT($D$5:$I$5,$D84:$I84)/$J$5</f>
        <v>785.65334982376146</v>
      </c>
      <c r="N84" s="71">
        <f t="shared" ref="N84:N132" ca="1" si="37">+SUMPRODUCT($D$6:$I$6,$D84:$I84)/$J$6</f>
        <v>783.88360892726473</v>
      </c>
      <c r="O84" s="71">
        <f t="shared" ref="O84:O132" ca="1" si="38">+SUMPRODUCT($D$7:$I$7,$D84:$I84)/$J$7</f>
        <v>782.68613286403024</v>
      </c>
      <c r="P84" s="71">
        <f t="shared" ref="P84:P132" ca="1" si="39">+SUMPRODUCT($D$8:$I$8,$D84:$I84)/$J$8</f>
        <v>782.39385547392737</v>
      </c>
      <c r="Q84" s="71">
        <f t="shared" ref="Q84:Q132" ca="1" si="40">+SUMPRODUCT($D$9:$I$9,$D84:$I84)/$J$9</f>
        <v>780.7371641279376</v>
      </c>
      <c r="R84" s="71">
        <f t="shared" ref="R84:R132" ca="1" si="41">+SUMPRODUCT($D$10:$I$10,$D84:$I84)/$J$10</f>
        <v>779.87576389980177</v>
      </c>
      <c r="S84" s="71">
        <f t="shared" ref="S84:S132" ca="1" si="42">+SUMPRODUCT($D$11:$I$11,$D84:$I84)/$J$11</f>
        <v>778.7610018517961</v>
      </c>
      <c r="T84" s="71">
        <f t="shared" ref="T84:T132" ca="1" si="43">+SUMPRODUCT($D$12:$I$12,$D84:$I84)/$J$12</f>
        <v>776.99646587975656</v>
      </c>
      <c r="U84" s="71">
        <f t="shared" ref="U84:U110" ca="1" si="44">+SUMPRODUCT($D$13:$I$13,$D84:$I84)/$J$13</f>
        <v>774.29488496629267</v>
      </c>
      <c r="V84" s="34" cm="1">
        <f t="array" aca="1" ref="V84" ca="1">+SUMPRODUCT(_xlfn.ANCHORARRAY($L$17)/100,L84:U84)</f>
        <v>779.92061999999999</v>
      </c>
      <c r="W84" s="24">
        <f t="shared" ca="1" si="31"/>
        <v>0.63274014626059194</v>
      </c>
      <c r="X84" s="24">
        <f t="shared" ca="1" si="32"/>
        <v>0.6330320793899471</v>
      </c>
      <c r="Z84" s="19">
        <f t="shared" ref="Z84:Z109" ca="1" si="45">+L84/U84*100</f>
        <v>101.6857646954374</v>
      </c>
      <c r="AA84" s="24">
        <f t="shared" ca="1" si="26"/>
        <v>1.8066663405338357E-3</v>
      </c>
      <c r="AB84" s="24">
        <f>+d1d10index!Q69</f>
        <v>-3.0867838468652264E-3</v>
      </c>
      <c r="AC84" s="35">
        <f t="shared" ref="AC84:AC109" si="46">+C84</f>
        <v>44682</v>
      </c>
      <c r="AD84" s="24">
        <f t="shared" ca="1" si="33"/>
        <v>-1.7876754109080739E-4</v>
      </c>
      <c r="AE84" s="24">
        <f>+d1d10index!Y69</f>
        <v>7.4875836951346919E-3</v>
      </c>
      <c r="AG84" s="193">
        <f t="shared" ca="1" si="34"/>
        <v>-2.9193312935515969E-4</v>
      </c>
      <c r="AH84" s="193">
        <f ca="1">+d1d10_y!AM69</f>
        <v>1.2715226970755555E-2</v>
      </c>
      <c r="AJ84">
        <f>+d1d10index!I69</f>
        <v>101.59783042472758</v>
      </c>
      <c r="AK84" s="19">
        <f t="shared" ref="AK84:AK109" ca="1" si="47">+Z84</f>
        <v>101.6857646954374</v>
      </c>
      <c r="AM84">
        <f ca="1">+NAC_d!BV70/NAC_d!BV$5-1</f>
        <v>6.6764544410921403</v>
      </c>
      <c r="AN84">
        <f ca="1">+NAC_d!CE70/NAC_d!CE$5-1</f>
        <v>6.4289097299425455</v>
      </c>
      <c r="AO84">
        <f t="shared" ca="1" si="27"/>
        <v>6.873476747756321</v>
      </c>
      <c r="AP84">
        <f t="shared" ca="1" si="28"/>
        <v>6.7429488496629277</v>
      </c>
      <c r="AR84" s="24">
        <f t="shared" ca="1" si="29"/>
        <v>0.24754471114959475</v>
      </c>
      <c r="AS84" s="24">
        <f t="shared" ca="1" si="30"/>
        <v>0.13052789809339327</v>
      </c>
    </row>
    <row r="85" spans="2:45" x14ac:dyDescent="0.25">
      <c r="B85" s="69">
        <f t="shared" ref="B85:B132" si="48">+B84+1</f>
        <v>71</v>
      </c>
      <c r="C85" s="154">
        <f>+NAC!A71</f>
        <v>44713</v>
      </c>
      <c r="D85" s="71" cm="1">
        <f t="array" aca="1" ref="D85" ca="1">INDIRECT(_xlfn.CONCAT(D$18,"!$P",$B85))</f>
        <v>805.2</v>
      </c>
      <c r="E85" s="71" cm="1">
        <f t="array" aca="1" ref="E85" ca="1">INDIRECT(_xlfn.CONCAT(E$18,"!$P",$B85))</f>
        <v>826.4</v>
      </c>
      <c r="F85" s="71" cm="1">
        <f t="array" aca="1" ref="F85" ca="1">INDIRECT(_xlfn.CONCAT(F$18,"!$P",$B85))</f>
        <v>836.9</v>
      </c>
      <c r="G85" s="71" cm="1">
        <f t="array" aca="1" ref="G85" ca="1">INDIRECT(_xlfn.CONCAT(G$18,"!$P",$B85))</f>
        <v>854.7</v>
      </c>
      <c r="H85" s="71" cm="1">
        <f t="array" aca="1" ref="H85" ca="1">INDIRECT(_xlfn.CONCAT(H$18,"!$P",$B85))</f>
        <v>865.5</v>
      </c>
      <c r="I85" s="71" cm="1">
        <f t="array" aca="1" ref="I85" ca="1">INDIRECT(_xlfn.CONCAT(I$18,"!$P",$B85))</f>
        <v>797.1</v>
      </c>
      <c r="J85" s="71" cm="1">
        <f t="array" aca="1" ref="J85" ca="1">INDIRECT(_xlfn.CONCAT(J$18,"!$P",$B85))</f>
        <v>819.6</v>
      </c>
      <c r="K85" s="71"/>
      <c r="L85" s="71">
        <f t="shared" ca="1" si="35"/>
        <v>827.08563003740835</v>
      </c>
      <c r="M85" s="71">
        <f t="shared" ca="1" si="36"/>
        <v>825.34568584999988</v>
      </c>
      <c r="N85" s="71">
        <f t="shared" ca="1" si="37"/>
        <v>823.59193414709023</v>
      </c>
      <c r="O85" s="71">
        <f t="shared" ca="1" si="38"/>
        <v>822.37857432382202</v>
      </c>
      <c r="P85" s="71">
        <f t="shared" ca="1" si="39"/>
        <v>822.0308854861272</v>
      </c>
      <c r="Q85" s="71">
        <f t="shared" ca="1" si="40"/>
        <v>820.36756997786347</v>
      </c>
      <c r="R85" s="71">
        <f t="shared" ca="1" si="41"/>
        <v>819.53848271281129</v>
      </c>
      <c r="S85" s="71">
        <f t="shared" ca="1" si="42"/>
        <v>818.4299529487505</v>
      </c>
      <c r="T85" s="71">
        <f t="shared" ca="1" si="43"/>
        <v>816.66172592520991</v>
      </c>
      <c r="U85" s="71">
        <f t="shared" ca="1" si="44"/>
        <v>814.0880983345329</v>
      </c>
      <c r="V85" s="34" cm="1">
        <f t="array" aca="1" ref="V85" ca="1">+SUMPRODUCT(_xlfn.ANCHORARRAY($L$17)/100,L85:U85)</f>
        <v>819.61505999999986</v>
      </c>
      <c r="W85" s="24">
        <f t="shared" ca="1" si="31"/>
        <v>0.65529111317157218</v>
      </c>
      <c r="X85" s="24">
        <f t="shared" ca="1" si="32"/>
        <v>0.65741922540423436</v>
      </c>
      <c r="Z85" s="19">
        <f t="shared" ca="1" si="45"/>
        <v>101.59657557080935</v>
      </c>
      <c r="AA85" s="24">
        <f t="shared" ref="AA85:AA109" ca="1" si="49">+Z85/Z84-1</f>
        <v>-8.7710531454610052E-4</v>
      </c>
      <c r="AB85" s="24">
        <f>+d1d10index!Q70</f>
        <v>-3.2352514646155628E-3</v>
      </c>
      <c r="AC85" s="35">
        <f t="shared" si="46"/>
        <v>44713</v>
      </c>
      <c r="AD85" s="24">
        <f t="shared" ca="1" si="33"/>
        <v>-1.2839915213018749E-3</v>
      </c>
      <c r="AE85" s="24">
        <f>+d1d10index!Y70</f>
        <v>3.299632302637967E-3</v>
      </c>
      <c r="AG85" s="193">
        <f t="shared" ca="1" si="34"/>
        <v>-2.1281122326621826E-3</v>
      </c>
      <c r="AH85" s="193">
        <f ca="1">+d1d10_y!AM70</f>
        <v>5.1300216916050356E-3</v>
      </c>
      <c r="AJ85">
        <f>+d1d10index!I70</f>
        <v>101.26913589504422</v>
      </c>
      <c r="AK85" s="19">
        <f t="shared" ca="1" si="47"/>
        <v>101.59657557080935</v>
      </c>
      <c r="AM85">
        <f ca="1">+NAC_d!BV71/NAC_d!BV$5-1</f>
        <v>7.0671629659980528</v>
      </c>
      <c r="AN85">
        <f ca="1">+NAC_d!CE71/NAC_d!CE$5-1</f>
        <v>6.8360568122795851</v>
      </c>
      <c r="AO85">
        <f t="shared" ref="AO85:AO109" ca="1" si="50">+L85/$L$19-1</f>
        <v>7.2708563003740849</v>
      </c>
      <c r="AP85">
        <f t="shared" ref="AP85:AP109" ca="1" si="51">+U85/$U$19-1</f>
        <v>7.1408809833453297</v>
      </c>
      <c r="AR85" s="24">
        <f t="shared" ref="AR85:AR109" ca="1" si="52">+AM85-AN85</f>
        <v>0.23110615371846777</v>
      </c>
      <c r="AS85" s="24">
        <f t="shared" ref="AS85:AS109" ca="1" si="53">+AO85-AP85</f>
        <v>0.1299753170287552</v>
      </c>
    </row>
    <row r="86" spans="2:45" x14ac:dyDescent="0.25">
      <c r="B86" s="69">
        <f t="shared" si="48"/>
        <v>72</v>
      </c>
      <c r="C86" s="154">
        <f>+NAC!A72</f>
        <v>44743</v>
      </c>
      <c r="D86" s="71" cm="1">
        <f t="array" aca="1" ref="D86" ca="1">INDIRECT(_xlfn.CONCAT(D$18,"!$P",$B86))</f>
        <v>865.1</v>
      </c>
      <c r="E86" s="71" cm="1">
        <f t="array" aca="1" ref="E86" ca="1">INDIRECT(_xlfn.CONCAT(E$18,"!$P",$B86))</f>
        <v>886.5</v>
      </c>
      <c r="F86" s="71" cm="1">
        <f t="array" aca="1" ref="F86" ca="1">INDIRECT(_xlfn.CONCAT(F$18,"!$P",$B86))</f>
        <v>892.4</v>
      </c>
      <c r="G86" s="71" cm="1">
        <f t="array" aca="1" ref="G86" ca="1">INDIRECT(_xlfn.CONCAT(G$18,"!$P",$B86))</f>
        <v>919.9</v>
      </c>
      <c r="H86" s="71" cm="1">
        <f t="array" aca="1" ref="H86" ca="1">INDIRECT(_xlfn.CONCAT(H$18,"!$P",$B86))</f>
        <v>925.1</v>
      </c>
      <c r="I86" s="71" cm="1">
        <f t="array" aca="1" ref="I86" ca="1">INDIRECT(_xlfn.CONCAT(I$18,"!$P",$B86))</f>
        <v>860.1</v>
      </c>
      <c r="J86" s="71" cm="1">
        <f t="array" aca="1" ref="J86" ca="1">INDIRECT(_xlfn.CONCAT(J$18,"!$P",$B86))</f>
        <v>879.6</v>
      </c>
      <c r="K86" s="71"/>
      <c r="L86" s="71">
        <f t="shared" ca="1" si="35"/>
        <v>887.22271958686497</v>
      </c>
      <c r="M86" s="71">
        <f t="shared" ca="1" si="36"/>
        <v>885.32877339977654</v>
      </c>
      <c r="N86" s="71">
        <f t="shared" ca="1" si="37"/>
        <v>883.50544433190043</v>
      </c>
      <c r="O86" s="71">
        <f t="shared" ca="1" si="38"/>
        <v>882.41728411634097</v>
      </c>
      <c r="P86" s="71">
        <f t="shared" ca="1" si="39"/>
        <v>881.98182453383333</v>
      </c>
      <c r="Q86" s="71">
        <f t="shared" ca="1" si="40"/>
        <v>880.33955290358949</v>
      </c>
      <c r="R86" s="71">
        <f t="shared" ca="1" si="41"/>
        <v>879.55264364680522</v>
      </c>
      <c r="S86" s="71">
        <f t="shared" ca="1" si="42"/>
        <v>878.51511512393495</v>
      </c>
      <c r="T86" s="71">
        <f t="shared" ca="1" si="43"/>
        <v>876.71972296413833</v>
      </c>
      <c r="U86" s="71">
        <f t="shared" ca="1" si="44"/>
        <v>874.16898130713719</v>
      </c>
      <c r="V86" s="34" cm="1">
        <f t="array" aca="1" ref="V86" ca="1">+SUMPRODUCT(_xlfn.ANCHORARRAY($L$17)/100,L86:U86)</f>
        <v>879.64588000000003</v>
      </c>
      <c r="W86" s="24">
        <f t="shared" ca="1" si="31"/>
        <v>0.72250681508254955</v>
      </c>
      <c r="X86" s="24">
        <f t="shared" ca="1" si="32"/>
        <v>0.72438085242308636</v>
      </c>
      <c r="Z86" s="19">
        <f t="shared" ca="1" si="45"/>
        <v>101.49327401896697</v>
      </c>
      <c r="AA86" s="24">
        <f t="shared" ca="1" si="49"/>
        <v>-1.0167818281471286E-3</v>
      </c>
      <c r="AB86" s="24">
        <f>+d1d10index!Q71</f>
        <v>-5.4045858026628979E-3</v>
      </c>
      <c r="AC86" s="35">
        <f t="shared" si="46"/>
        <v>44743</v>
      </c>
      <c r="AD86" s="24">
        <f t="shared" ca="1" si="33"/>
        <v>-1.0867885350869244E-3</v>
      </c>
      <c r="AE86" s="24">
        <f>+d1d10index!Y71</f>
        <v>-1.7400110066349006E-3</v>
      </c>
      <c r="AG86" s="193">
        <f t="shared" ca="1" si="34"/>
        <v>-1.874037340536816E-3</v>
      </c>
      <c r="AH86" s="193">
        <f ca="1">+d1d10_y!AM71</f>
        <v>-4.4223362065927141E-3</v>
      </c>
      <c r="AJ86">
        <f>+d1d10index!I71</f>
        <v>100.72181816093791</v>
      </c>
      <c r="AK86" s="19">
        <f t="shared" ca="1" si="47"/>
        <v>101.49327401896697</v>
      </c>
      <c r="AM86">
        <f ca="1">+NAC_d!BV72/NAC_d!BV$5-1</f>
        <v>7.6374721932904492</v>
      </c>
      <c r="AN86">
        <f ca="1">+NAC_d!CE72/NAC_d!CE$5-1</f>
        <v>7.4464132688947302</v>
      </c>
      <c r="AO86">
        <f t="shared" ca="1" si="50"/>
        <v>7.8722271958686516</v>
      </c>
      <c r="AP86">
        <f t="shared" ca="1" si="51"/>
        <v>7.7416898130713729</v>
      </c>
      <c r="AR86" s="24">
        <f t="shared" ca="1" si="52"/>
        <v>0.19105892439571903</v>
      </c>
      <c r="AS86" s="24">
        <f t="shared" ca="1" si="53"/>
        <v>0.13053738279727867</v>
      </c>
    </row>
    <row r="87" spans="2:45" x14ac:dyDescent="0.25">
      <c r="B87" s="69">
        <f t="shared" si="48"/>
        <v>73</v>
      </c>
      <c r="C87" s="154">
        <f>+NAC!A73</f>
        <v>44774</v>
      </c>
      <c r="D87" s="71" cm="1">
        <f t="array" aca="1" ref="D87" ca="1">INDIRECT(_xlfn.CONCAT(D$18,"!$P",$B87))</f>
        <v>924.9</v>
      </c>
      <c r="E87" s="71" cm="1">
        <f t="array" aca="1" ref="E87" ca="1">INDIRECT(_xlfn.CONCAT(E$18,"!$P",$B87))</f>
        <v>945.8</v>
      </c>
      <c r="F87" s="71" cm="1">
        <f t="array" aca="1" ref="F87" ca="1">INDIRECT(_xlfn.CONCAT(F$18,"!$P",$B87))</f>
        <v>955.8</v>
      </c>
      <c r="G87" s="71" cm="1">
        <f t="array" aca="1" ref="G87" ca="1">INDIRECT(_xlfn.CONCAT(G$18,"!$P",$B87))</f>
        <v>983.7</v>
      </c>
      <c r="H87" s="71" cm="1">
        <f t="array" aca="1" ref="H87" ca="1">INDIRECT(_xlfn.CONCAT(H$18,"!$P",$B87))</f>
        <v>982.5</v>
      </c>
      <c r="I87" s="71" cm="1">
        <f t="array" aca="1" ref="I87" ca="1">INDIRECT(_xlfn.CONCAT(I$18,"!$P",$B87))</f>
        <v>917.2</v>
      </c>
      <c r="J87" s="71" cm="1">
        <f t="array" aca="1" ref="J87" ca="1">INDIRECT(_xlfn.CONCAT(J$18,"!$P",$B87))</f>
        <v>939.5</v>
      </c>
      <c r="K87" s="71"/>
      <c r="L87" s="71">
        <f t="shared" ca="1" si="35"/>
        <v>947.76988766414206</v>
      </c>
      <c r="M87" s="71">
        <f t="shared" ca="1" si="36"/>
        <v>945.62618757592134</v>
      </c>
      <c r="N87" s="71">
        <f t="shared" ca="1" si="37"/>
        <v>943.63256667029611</v>
      </c>
      <c r="O87" s="71">
        <f t="shared" ca="1" si="38"/>
        <v>942.3506465286041</v>
      </c>
      <c r="P87" s="71">
        <f t="shared" ca="1" si="39"/>
        <v>941.84154777746949</v>
      </c>
      <c r="Q87" s="71">
        <f t="shared" ca="1" si="40"/>
        <v>940.10124343952918</v>
      </c>
      <c r="R87" s="71">
        <f t="shared" ca="1" si="41"/>
        <v>939.2801533664981</v>
      </c>
      <c r="S87" s="71">
        <f t="shared" ca="1" si="42"/>
        <v>938.1517910942888</v>
      </c>
      <c r="T87" s="71">
        <f t="shared" ca="1" si="43"/>
        <v>936.31365953841816</v>
      </c>
      <c r="U87" s="71">
        <f t="shared" ca="1" si="44"/>
        <v>933.72304108917695</v>
      </c>
      <c r="V87" s="34" cm="1">
        <f t="array" aca="1" ref="V87" ca="1">+SUMPRODUCT(_xlfn.ANCHORARRAY($L$17)/100,L87:U87)</f>
        <v>939.45529999999997</v>
      </c>
      <c r="W87" s="24">
        <f t="shared" ca="1" si="31"/>
        <v>0.78490324510349896</v>
      </c>
      <c r="X87" s="24">
        <f t="shared" ca="1" si="32"/>
        <v>0.78551814558303312</v>
      </c>
      <c r="Z87" s="19">
        <f t="shared" ca="1" si="45"/>
        <v>101.50439112636438</v>
      </c>
      <c r="AA87" s="24">
        <f t="shared" ca="1" si="49"/>
        <v>1.0953541015279455E-4</v>
      </c>
      <c r="AB87" s="24">
        <f>+d1d10index!Q72</f>
        <v>1.4673738946218151E-3</v>
      </c>
      <c r="AC87" s="35">
        <f t="shared" si="46"/>
        <v>44774</v>
      </c>
      <c r="AD87" s="24">
        <f t="shared" ca="1" si="33"/>
        <v>-3.4438209494247474E-4</v>
      </c>
      <c r="AE87" s="24">
        <f>+d1d10index!Y72</f>
        <v>4.0065390310357607E-3</v>
      </c>
      <c r="AG87" s="193">
        <f t="shared" ca="1" si="34"/>
        <v>-6.1490047953416394E-4</v>
      </c>
      <c r="AH87" s="193">
        <f ca="1">+d1d10_y!AM72</f>
        <v>1.013397408787764E-2</v>
      </c>
      <c r="AJ87">
        <f>+d1d10index!I72</f>
        <v>100.86961472752613</v>
      </c>
      <c r="AK87" s="19">
        <f t="shared" ca="1" si="47"/>
        <v>101.50439112636438</v>
      </c>
      <c r="AM87">
        <f ca="1">+NAC_d!BV73/NAC_d!BV$5-1</f>
        <v>8.2593254087290617</v>
      </c>
      <c r="AN87">
        <f ca="1">+NAC_d!CE73/NAC_d!CE$5-1</f>
        <v>8.0253442040170562</v>
      </c>
      <c r="AO87">
        <f t="shared" ca="1" si="50"/>
        <v>8.4776988766414227</v>
      </c>
      <c r="AP87">
        <f t="shared" ca="1" si="51"/>
        <v>8.3372304108917703</v>
      </c>
      <c r="AR87" s="24">
        <f t="shared" ca="1" si="52"/>
        <v>0.23398120471200556</v>
      </c>
      <c r="AS87" s="24">
        <f t="shared" ca="1" si="53"/>
        <v>0.14046846574965244</v>
      </c>
    </row>
    <row r="88" spans="2:45" x14ac:dyDescent="0.25">
      <c r="B88" s="69">
        <f t="shared" si="48"/>
        <v>74</v>
      </c>
      <c r="C88" s="154">
        <f>+NAC!A74</f>
        <v>44805</v>
      </c>
      <c r="D88" s="71" cm="1">
        <f t="array" aca="1" ref="D88" ca="1">INDIRECT(_xlfn.CONCAT(D$18,"!$P",$B88))</f>
        <v>975.7</v>
      </c>
      <c r="E88" s="71" cm="1">
        <f t="array" aca="1" ref="E88" ca="1">INDIRECT(_xlfn.CONCAT(E$18,"!$P",$B88))</f>
        <v>998.6</v>
      </c>
      <c r="F88" s="71" cm="1">
        <f t="array" aca="1" ref="F88" ca="1">INDIRECT(_xlfn.CONCAT(F$18,"!$P",$B88))</f>
        <v>1006.3</v>
      </c>
      <c r="G88" s="71" cm="1">
        <f t="array" aca="1" ref="G88" ca="1">INDIRECT(_xlfn.CONCAT(G$18,"!$P",$B88))</f>
        <v>1039.0999999999999</v>
      </c>
      <c r="H88" s="71" cm="1">
        <f t="array" aca="1" ref="H88" ca="1">INDIRECT(_xlfn.CONCAT(H$18,"!$P",$B88))</f>
        <v>1035.5999999999999</v>
      </c>
      <c r="I88" s="71" cm="1">
        <f t="array" aca="1" ref="I88" ca="1">INDIRECT(_xlfn.CONCAT(I$18,"!$P",$B88))</f>
        <v>968.7</v>
      </c>
      <c r="J88" s="71" cm="1">
        <f t="array" aca="1" ref="J88" ca="1">INDIRECT(_xlfn.CONCAT(J$18,"!$P",$B88))</f>
        <v>991.3</v>
      </c>
      <c r="K88" s="71"/>
      <c r="L88" s="71">
        <f t="shared" ca="1" si="35"/>
        <v>999.96317019772346</v>
      </c>
      <c r="M88" s="71">
        <f t="shared" ca="1" si="36"/>
        <v>997.68484095802455</v>
      </c>
      <c r="N88" s="71">
        <f t="shared" ca="1" si="37"/>
        <v>995.58033390155651</v>
      </c>
      <c r="O88" s="71">
        <f t="shared" ca="1" si="38"/>
        <v>994.29872156080523</v>
      </c>
      <c r="P88" s="71">
        <f t="shared" ca="1" si="39"/>
        <v>993.78915537190107</v>
      </c>
      <c r="Q88" s="71">
        <f t="shared" ca="1" si="40"/>
        <v>991.96065433814795</v>
      </c>
      <c r="R88" s="71">
        <f t="shared" ca="1" si="41"/>
        <v>991.09612614900595</v>
      </c>
      <c r="S88" s="71">
        <f t="shared" ca="1" si="42"/>
        <v>989.955981355419</v>
      </c>
      <c r="T88" s="71">
        <f t="shared" ca="1" si="43"/>
        <v>988.03700411940497</v>
      </c>
      <c r="U88" s="71">
        <f t="shared" ca="1" si="44"/>
        <v>985.25601722935369</v>
      </c>
      <c r="V88" s="34" cm="1">
        <f t="array" aca="1" ref="V88" ca="1">+SUMPRODUCT(_xlfn.ANCHORARRAY($L$17)/100,L88:U88)</f>
        <v>991.27704999999992</v>
      </c>
      <c r="W88" s="24">
        <f t="shared" ca="1" si="31"/>
        <v>0.82481072273629663</v>
      </c>
      <c r="X88" s="24">
        <f t="shared" ca="1" si="32"/>
        <v>0.8234982068563812</v>
      </c>
      <c r="Z88" s="19">
        <f t="shared" ca="1" si="45"/>
        <v>101.49272399368114</v>
      </c>
      <c r="AA88" s="24">
        <f t="shared" ca="1" si="49"/>
        <v>-1.1494214736695874E-4</v>
      </c>
      <c r="AB88" s="24">
        <f>+d1d10index!Q73</f>
        <v>4.026180960364556E-3</v>
      </c>
      <c r="AC88" s="35">
        <f t="shared" si="46"/>
        <v>44805</v>
      </c>
      <c r="AD88" s="24">
        <f t="shared" ca="1" si="33"/>
        <v>7.1977908998221984E-4</v>
      </c>
      <c r="AE88" s="24">
        <f>+d1d10index!Y73</f>
        <v>9.0083659084330137E-3</v>
      </c>
      <c r="AG88" s="193">
        <f t="shared" ca="1" si="34"/>
        <v>1.3125158799154324E-3</v>
      </c>
      <c r="AH88" s="193">
        <f ca="1">+d1d10_y!AM73</f>
        <v>2.6566858620307165E-2</v>
      </c>
      <c r="AJ88">
        <f>+d1d10index!I73</f>
        <v>101.27573404982139</v>
      </c>
      <c r="AK88" s="19">
        <f t="shared" ca="1" si="47"/>
        <v>101.49272399368114</v>
      </c>
      <c r="AM88">
        <f ca="1">+NAC_d!BV74/NAC_d!BV$5-1</f>
        <v>8.8607402001709623</v>
      </c>
      <c r="AN88">
        <f ca="1">+NAC_d!CE74/NAC_d!CE$5-1</f>
        <v>8.5600308759776791</v>
      </c>
      <c r="AO88">
        <f t="shared" ca="1" si="50"/>
        <v>8.9996317019772363</v>
      </c>
      <c r="AP88">
        <f t="shared" ca="1" si="51"/>
        <v>8.8525601722935381</v>
      </c>
      <c r="AR88" s="24">
        <f t="shared" ca="1" si="52"/>
        <v>0.30070932419328322</v>
      </c>
      <c r="AS88" s="24">
        <f t="shared" ca="1" si="53"/>
        <v>0.14707152968369819</v>
      </c>
    </row>
    <row r="89" spans="2:45" x14ac:dyDescent="0.25">
      <c r="B89" s="69">
        <f t="shared" si="48"/>
        <v>75</v>
      </c>
      <c r="C89" s="154">
        <f>+NAC!A75</f>
        <v>44835</v>
      </c>
      <c r="D89" s="71" cm="1">
        <f t="array" aca="1" ref="D89" ca="1">INDIRECT(_xlfn.CONCAT(D$18,"!$P",$B89))</f>
        <v>1032.3</v>
      </c>
      <c r="E89" s="71" cm="1">
        <f t="array" aca="1" ref="E89" ca="1">INDIRECT(_xlfn.CONCAT(E$18,"!$P",$B89))</f>
        <v>1052.7</v>
      </c>
      <c r="F89" s="71" cm="1">
        <f t="array" aca="1" ref="F89" ca="1">INDIRECT(_xlfn.CONCAT(F$18,"!$P",$B89))</f>
        <v>1057.5</v>
      </c>
      <c r="G89" s="71" cm="1">
        <f t="array" aca="1" ref="G89" ca="1">INDIRECT(_xlfn.CONCAT(G$18,"!$P",$B89))</f>
        <v>1090.2</v>
      </c>
      <c r="H89" s="71" cm="1">
        <f t="array" aca="1" ref="H89" ca="1">INDIRECT(_xlfn.CONCAT(H$18,"!$P",$B89))</f>
        <v>1084.5</v>
      </c>
      <c r="I89" s="71" cm="1">
        <f t="array" aca="1" ref="I89" ca="1">INDIRECT(_xlfn.CONCAT(I$18,"!$P",$B89))</f>
        <v>1031.5</v>
      </c>
      <c r="J89" s="71" cm="1">
        <f t="array" aca="1" ref="J89" ca="1">INDIRECT(_xlfn.CONCAT(J$18,"!$P",$B89))</f>
        <v>1046.3</v>
      </c>
      <c r="K89" s="71"/>
      <c r="L89" s="71">
        <f t="shared" ca="1" si="35"/>
        <v>1053.8873166422866</v>
      </c>
      <c r="M89" s="71">
        <f t="shared" ca="1" si="36"/>
        <v>1051.8470810852966</v>
      </c>
      <c r="N89" s="71">
        <f t="shared" ca="1" si="37"/>
        <v>1049.9498926767856</v>
      </c>
      <c r="O89" s="71">
        <f t="shared" ca="1" si="38"/>
        <v>1048.9051566093144</v>
      </c>
      <c r="P89" s="71">
        <f t="shared" ca="1" si="39"/>
        <v>1048.3809452933597</v>
      </c>
      <c r="Q89" s="71">
        <f t="shared" ca="1" si="40"/>
        <v>1046.8664010459106</v>
      </c>
      <c r="R89" s="71">
        <f t="shared" ca="1" si="41"/>
        <v>1046.1438762327366</v>
      </c>
      <c r="S89" s="71">
        <f t="shared" ca="1" si="42"/>
        <v>1045.1649246844981</v>
      </c>
      <c r="T89" s="71">
        <f t="shared" ca="1" si="43"/>
        <v>1043.4864941880626</v>
      </c>
      <c r="U89" s="71">
        <f t="shared" ca="1" si="44"/>
        <v>1041.0892459702152</v>
      </c>
      <c r="V89" s="34" cm="1">
        <f t="array" aca="1" ref="V89" ca="1">+SUMPRODUCT(_xlfn.ANCHORARRAY($L$17)/100,L89:U89)</f>
        <v>1046.28721</v>
      </c>
      <c r="W89" s="24">
        <f t="shared" ca="1" si="31"/>
        <v>0.86380129981847054</v>
      </c>
      <c r="X89" s="24">
        <f t="shared" ca="1" si="32"/>
        <v>0.86681047558781721</v>
      </c>
      <c r="Z89" s="19">
        <f t="shared" ca="1" si="45"/>
        <v>101.22929621275117</v>
      </c>
      <c r="AA89" s="24">
        <f t="shared" ca="1" si="49"/>
        <v>-2.595533655657678E-3</v>
      </c>
      <c r="AB89" s="24">
        <f>+d1d10index!Q74</f>
        <v>-2.1609018396373525E-4</v>
      </c>
      <c r="AC89" s="35">
        <f t="shared" si="46"/>
        <v>44835</v>
      </c>
      <c r="AD89" s="24">
        <f t="shared" ca="1" si="33"/>
        <v>-1.6119342636532474E-3</v>
      </c>
      <c r="AE89" s="24">
        <f>+d1d10index!Y74</f>
        <v>9.3775252888961269E-3</v>
      </c>
      <c r="AG89" s="193">
        <f t="shared" ca="1" si="34"/>
        <v>-3.0091757693466725E-3</v>
      </c>
      <c r="AH89" s="193">
        <f ca="1">+d1d10_y!AM74</f>
        <v>2.8443934061027853E-2</v>
      </c>
      <c r="AJ89">
        <f>+d1d10index!I74</f>
        <v>101.2538493578195</v>
      </c>
      <c r="AK89" s="19">
        <f t="shared" ca="1" si="47"/>
        <v>101.22929621275117</v>
      </c>
      <c r="AM89">
        <f ca="1">+NAC_d!BV75/NAC_d!BV$5-1</f>
        <v>9.4821099252908034</v>
      </c>
      <c r="AN89">
        <f ca="1">+NAC_d!CE75/NAC_d!CE$5-1</f>
        <v>9.1702153176814374</v>
      </c>
      <c r="AO89">
        <f t="shared" ca="1" si="50"/>
        <v>9.5388731664228672</v>
      </c>
      <c r="AP89">
        <f t="shared" ca="1" si="51"/>
        <v>9.4108924597021542</v>
      </c>
      <c r="AR89" s="24">
        <f t="shared" ca="1" si="52"/>
        <v>0.31189460760936605</v>
      </c>
      <c r="AS89" s="24">
        <f t="shared" ca="1" si="53"/>
        <v>0.12798070672071304</v>
      </c>
    </row>
    <row r="90" spans="2:45" x14ac:dyDescent="0.25">
      <c r="B90" s="69">
        <f t="shared" si="48"/>
        <v>76</v>
      </c>
      <c r="C90" s="154">
        <f>+NAC!A76</f>
        <v>44866</v>
      </c>
      <c r="D90" s="71" cm="1">
        <f t="array" aca="1" ref="D90" ca="1">INDIRECT(_xlfn.CONCAT(D$18,"!$P",$B90))</f>
        <v>1082.5999999999999</v>
      </c>
      <c r="E90" s="71" cm="1">
        <f t="array" aca="1" ref="E90" ca="1">INDIRECT(_xlfn.CONCAT(E$18,"!$P",$B90))</f>
        <v>1102.7</v>
      </c>
      <c r="F90" s="71" cm="1">
        <f t="array" aca="1" ref="F90" ca="1">INDIRECT(_xlfn.CONCAT(F$18,"!$P",$B90))</f>
        <v>1104.9000000000001</v>
      </c>
      <c r="G90" s="71" cm="1">
        <f t="array" aca="1" ref="G90" ca="1">INDIRECT(_xlfn.CONCAT(G$18,"!$P",$B90))</f>
        <v>1137.0999999999999</v>
      </c>
      <c r="H90" s="71" cm="1">
        <f t="array" aca="1" ref="H90" ca="1">INDIRECT(_xlfn.CONCAT(H$18,"!$P",$B90))</f>
        <v>1137.5</v>
      </c>
      <c r="I90" s="71" cm="1">
        <f t="array" aca="1" ref="I90" ca="1">INDIRECT(_xlfn.CONCAT(I$18,"!$P",$B90))</f>
        <v>1077.3</v>
      </c>
      <c r="J90" s="71" cm="1">
        <f t="array" aca="1" ref="J90" ca="1">INDIRECT(_xlfn.CONCAT(J$18,"!$P",$B90))</f>
        <v>1096</v>
      </c>
      <c r="K90" s="71"/>
      <c r="L90" s="71">
        <f t="shared" ca="1" si="35"/>
        <v>1103.2130247027712</v>
      </c>
      <c r="M90" s="71">
        <f t="shared" ca="1" si="36"/>
        <v>1101.3313944805625</v>
      </c>
      <c r="N90" s="71">
        <f t="shared" ca="1" si="37"/>
        <v>1099.6027080044253</v>
      </c>
      <c r="O90" s="71">
        <f t="shared" ca="1" si="38"/>
        <v>1098.6563457725686</v>
      </c>
      <c r="P90" s="71">
        <f t="shared" ca="1" si="39"/>
        <v>1098.236945317188</v>
      </c>
      <c r="Q90" s="71">
        <f t="shared" ca="1" si="40"/>
        <v>1096.6705957698382</v>
      </c>
      <c r="R90" s="71">
        <f t="shared" ca="1" si="41"/>
        <v>1095.9503119783383</v>
      </c>
      <c r="S90" s="71">
        <f t="shared" ca="1" si="42"/>
        <v>1095.0457814972197</v>
      </c>
      <c r="T90" s="71">
        <f t="shared" ca="1" si="43"/>
        <v>1093.3637297200362</v>
      </c>
      <c r="U90" s="71">
        <f t="shared" ca="1" si="44"/>
        <v>1090.968738070583</v>
      </c>
      <c r="V90" s="34" cm="1">
        <f t="array" aca="1" ref="V90" ca="1">+SUMPRODUCT(_xlfn.ANCHORARRAY($L$17)/100,L90:U90)</f>
        <v>1096.0659899999998</v>
      </c>
      <c r="W90" s="24">
        <f t="shared" ca="1" si="31"/>
        <v>0.88952647023252518</v>
      </c>
      <c r="X90" s="24">
        <f t="shared" ca="1" si="32"/>
        <v>0.89459259785330225</v>
      </c>
      <c r="Z90" s="19">
        <f t="shared" ca="1" si="45"/>
        <v>101.12233157604888</v>
      </c>
      <c r="AA90" s="24">
        <f t="shared" ca="1" si="49"/>
        <v>-1.056656923480781E-3</v>
      </c>
      <c r="AB90" s="24">
        <f>+d1d10index!Q75</f>
        <v>-3.1827166638772608E-3</v>
      </c>
      <c r="AC90" s="35">
        <f t="shared" si="46"/>
        <v>44866</v>
      </c>
      <c r="AD90" s="24">
        <f t="shared" ca="1" si="33"/>
        <v>-2.6739931458179544E-3</v>
      </c>
      <c r="AE90" s="24">
        <f>+d1d10index!Y75</f>
        <v>7.6952892795625338E-3</v>
      </c>
      <c r="AG90" s="193">
        <f t="shared" ca="1" si="34"/>
        <v>-5.0661276207770722E-3</v>
      </c>
      <c r="AH90" s="193">
        <f ca="1">+d1d10_y!AM75</f>
        <v>2.0684597025458995E-2</v>
      </c>
      <c r="AJ90">
        <f>+d1d10index!I75</f>
        <v>100.93158704418666</v>
      </c>
      <c r="AK90" s="19">
        <f t="shared" ca="1" si="47"/>
        <v>101.12233157604888</v>
      </c>
      <c r="AM90">
        <f ca="1">+NAC_d!BV76/NAC_d!BV$5-1</f>
        <v>9.9684633610982765</v>
      </c>
      <c r="AN90">
        <f ca="1">+NAC_d!CE76/NAC_d!CE$5-1</f>
        <v>9.6859230936336527</v>
      </c>
      <c r="AO90">
        <f t="shared" ca="1" si="50"/>
        <v>10.032130247027714</v>
      </c>
      <c r="AP90">
        <f t="shared" ca="1" si="51"/>
        <v>9.9096873807058312</v>
      </c>
      <c r="AR90" s="24">
        <f t="shared" ca="1" si="52"/>
        <v>0.2825402674646238</v>
      </c>
      <c r="AS90" s="24">
        <f t="shared" ca="1" si="53"/>
        <v>0.12244286632188306</v>
      </c>
    </row>
    <row r="91" spans="2:45" x14ac:dyDescent="0.25">
      <c r="B91" s="69">
        <f t="shared" si="48"/>
        <v>77</v>
      </c>
      <c r="C91" s="154">
        <f>+NAC!A77</f>
        <v>44896</v>
      </c>
      <c r="D91" s="71" cm="1">
        <f t="array" aca="1" ref="D91" ca="1">INDIRECT(_xlfn.CONCAT(D$18,"!$P",$B91))</f>
        <v>1143.3</v>
      </c>
      <c r="E91" s="71" cm="1">
        <f t="array" aca="1" ref="E91" ca="1">INDIRECT(_xlfn.CONCAT(E$18,"!$P",$B91))</f>
        <v>1159</v>
      </c>
      <c r="F91" s="71" cm="1">
        <f t="array" aca="1" ref="F91" ca="1">INDIRECT(_xlfn.CONCAT(F$18,"!$P",$B91))</f>
        <v>1157.9000000000001</v>
      </c>
      <c r="G91" s="71" cm="1">
        <f t="array" aca="1" ref="G91" ca="1">INDIRECT(_xlfn.CONCAT(G$18,"!$P",$B91))</f>
        <v>1191.5999999999999</v>
      </c>
      <c r="H91" s="71" cm="1">
        <f t="array" aca="1" ref="H91" ca="1">INDIRECT(_xlfn.CONCAT(H$18,"!$P",$B91))</f>
        <v>1193.7</v>
      </c>
      <c r="I91" s="71" cm="1">
        <f t="array" aca="1" ref="I91" ca="1">INDIRECT(_xlfn.CONCAT(I$18,"!$P",$B91))</f>
        <v>1123.7</v>
      </c>
      <c r="J91" s="71" cm="1">
        <f t="array" aca="1" ref="J91" ca="1">INDIRECT(_xlfn.CONCAT(J$18,"!$P",$B91))</f>
        <v>1153.5999999999999</v>
      </c>
      <c r="K91" s="71"/>
      <c r="L91" s="71">
        <f t="shared" ca="1" si="35"/>
        <v>1159.8576238667597</v>
      </c>
      <c r="M91" s="71">
        <f t="shared" ca="1" si="36"/>
        <v>1158.1255426811294</v>
      </c>
      <c r="N91" s="71">
        <f t="shared" ca="1" si="37"/>
        <v>1156.7508718438967</v>
      </c>
      <c r="O91" s="71">
        <f t="shared" ca="1" si="38"/>
        <v>1155.9487024779103</v>
      </c>
      <c r="P91" s="71">
        <f t="shared" ca="1" si="39"/>
        <v>1155.6821554700296</v>
      </c>
      <c r="Q91" s="71">
        <f t="shared" ca="1" si="40"/>
        <v>1154.0311367849338</v>
      </c>
      <c r="R91" s="71">
        <f t="shared" ca="1" si="41"/>
        <v>1153.3860172470829</v>
      </c>
      <c r="S91" s="71">
        <f t="shared" ca="1" si="42"/>
        <v>1152.6980324904264</v>
      </c>
      <c r="T91" s="71">
        <f t="shared" ca="1" si="43"/>
        <v>1151.1420841094887</v>
      </c>
      <c r="U91" s="71">
        <f t="shared" ca="1" si="44"/>
        <v>1149.0333398372634</v>
      </c>
      <c r="V91" s="34" cm="1">
        <f t="array" aca="1" ref="V91" ca="1">+SUMPRODUCT(_xlfn.ANCHORARRAY($L$17)/100,L91:U91)</f>
        <v>1153.56564</v>
      </c>
      <c r="W91" s="24">
        <f t="shared" ca="1" si="31"/>
        <v>0.90042236133415465</v>
      </c>
      <c r="X91" s="24">
        <f t="shared" ca="1" si="32"/>
        <v>0.91136066692466944</v>
      </c>
      <c r="Z91" s="19">
        <f t="shared" ca="1" si="45"/>
        <v>100.94203393880889</v>
      </c>
      <c r="AA91" s="24">
        <f t="shared" ca="1" si="49"/>
        <v>-1.7829655866310468E-3</v>
      </c>
      <c r="AB91" s="24">
        <f>+d1d10index!Q76</f>
        <v>-4.4240921096651009E-3</v>
      </c>
      <c r="AC91" s="35">
        <f t="shared" si="46"/>
        <v>44896</v>
      </c>
      <c r="AD91" s="24">
        <f t="shared" ca="1" si="33"/>
        <v>-5.7227847050521641E-3</v>
      </c>
      <c r="AE91" s="24">
        <f>+d1d10index!Y76</f>
        <v>6.6604042627305127E-4</v>
      </c>
      <c r="AG91" s="193">
        <f t="shared" ca="1" si="34"/>
        <v>-1.0938305590514785E-2</v>
      </c>
      <c r="AH91" s="193">
        <f ca="1">+d1d10_y!AM76</f>
        <v>5.4006094600258514E-3</v>
      </c>
      <c r="AJ91">
        <f>+d1d10index!I76</f>
        <v>100.4850564063285</v>
      </c>
      <c r="AK91" s="19">
        <f t="shared" ca="1" si="47"/>
        <v>100.94203393880889</v>
      </c>
      <c r="AM91">
        <f ca="1">+NAC_d!BV77/NAC_d!BV$5-1</f>
        <v>10.498036629946913</v>
      </c>
      <c r="AN91">
        <f ca="1">+NAC_d!CE77/NAC_d!CE$5-1</f>
        <v>10.254668597961908</v>
      </c>
      <c r="AO91">
        <f t="shared" ca="1" si="50"/>
        <v>10.598576238667599</v>
      </c>
      <c r="AP91">
        <f t="shared" ca="1" si="51"/>
        <v>10.490333398372636</v>
      </c>
      <c r="AR91" s="24">
        <f t="shared" ca="1" si="52"/>
        <v>0.24336803198500512</v>
      </c>
      <c r="AS91" s="24">
        <f t="shared" ca="1" si="53"/>
        <v>0.10824284029496312</v>
      </c>
    </row>
    <row r="92" spans="2:45" x14ac:dyDescent="0.25">
      <c r="B92" s="69">
        <f t="shared" si="48"/>
        <v>78</v>
      </c>
      <c r="C92" s="154">
        <f>+NAC!A78</f>
        <v>44927</v>
      </c>
      <c r="D92" s="71" cm="1">
        <f t="array" aca="1" ref="D92" ca="1">INDIRECT(_xlfn.CONCAT(D$18,"!$P",$B92))</f>
        <v>1206.5</v>
      </c>
      <c r="E92" s="71" cm="1">
        <f t="array" aca="1" ref="E92" ca="1">INDIRECT(_xlfn.CONCAT(E$18,"!$P",$B92))</f>
        <v>1218.4000000000001</v>
      </c>
      <c r="F92" s="71" cm="1">
        <f t="array" aca="1" ref="F92" ca="1">INDIRECT(_xlfn.CONCAT(F$18,"!$P",$B92))</f>
        <v>1220.5999999999999</v>
      </c>
      <c r="G92" s="71" cm="1">
        <f t="array" aca="1" ref="G92" ca="1">INDIRECT(_xlfn.CONCAT(G$18,"!$P",$B92))</f>
        <v>1249.9000000000001</v>
      </c>
      <c r="H92" s="71" cm="1">
        <f t="array" aca="1" ref="H92" ca="1">INDIRECT(_xlfn.CONCAT(H$18,"!$P",$B92))</f>
        <v>1259.7</v>
      </c>
      <c r="I92" s="71" cm="1">
        <f t="array" aca="1" ref="I92" ca="1">INDIRECT(_xlfn.CONCAT(I$18,"!$P",$B92))</f>
        <v>1185.4000000000001</v>
      </c>
      <c r="J92" s="71" cm="1">
        <f t="array" aca="1" ref="J92" ca="1">INDIRECT(_xlfn.CONCAT(J$18,"!$P",$B92))</f>
        <v>1215.3</v>
      </c>
      <c r="K92" s="71"/>
      <c r="L92" s="71">
        <f t="shared" ca="1" si="35"/>
        <v>1221.2438007462813</v>
      </c>
      <c r="M92" s="71">
        <f t="shared" ca="1" si="36"/>
        <v>1219.6566231835736</v>
      </c>
      <c r="N92" s="71">
        <f t="shared" ca="1" si="37"/>
        <v>1218.4212892440257</v>
      </c>
      <c r="O92" s="71">
        <f t="shared" ca="1" si="38"/>
        <v>1217.6365119087372</v>
      </c>
      <c r="P92" s="71">
        <f t="shared" ca="1" si="39"/>
        <v>1217.2607039937136</v>
      </c>
      <c r="Q92" s="71">
        <f t="shared" ca="1" si="40"/>
        <v>1215.6874717896326</v>
      </c>
      <c r="R92" s="71">
        <f t="shared" ca="1" si="41"/>
        <v>1215.124852991461</v>
      </c>
      <c r="S92" s="71">
        <f t="shared" ca="1" si="42"/>
        <v>1214.4226147289289</v>
      </c>
      <c r="T92" s="71">
        <f t="shared" ca="1" si="43"/>
        <v>1212.8458941212132</v>
      </c>
      <c r="U92" s="71">
        <f t="shared" ca="1" si="44"/>
        <v>1211.0614152962241</v>
      </c>
      <c r="V92" s="34" cm="1">
        <f t="array" aca="1" ref="V92" ca="1">+SUMPRODUCT(_xlfn.ANCHORARRAY($L$17)/100,L92:U92)</f>
        <v>1215.2875200000001</v>
      </c>
      <c r="W92" s="24">
        <f t="shared" ca="1" si="31"/>
        <v>0.9373933013485678</v>
      </c>
      <c r="X92" s="24">
        <f t="shared" ca="1" si="32"/>
        <v>0.94978540601014649</v>
      </c>
      <c r="Z92" s="19">
        <f t="shared" ca="1" si="45"/>
        <v>100.84078192248957</v>
      </c>
      <c r="AA92" s="24">
        <f t="shared" ca="1" si="49"/>
        <v>-1.0030708949326783E-3</v>
      </c>
      <c r="AB92" s="24">
        <f>+d1d10index!Q77</f>
        <v>2.2962558509764808E-3</v>
      </c>
      <c r="AC92" s="35">
        <f t="shared" si="46"/>
        <v>44927</v>
      </c>
      <c r="AD92" s="24">
        <f t="shared" ca="1" si="33"/>
        <v>-6.3556248925553671E-3</v>
      </c>
      <c r="AE92" s="24">
        <f>+d1d10index!Y77</f>
        <v>9.3093896550389132E-4</v>
      </c>
      <c r="AG92" s="193">
        <f t="shared" ca="1" si="34"/>
        <v>-1.2392104661578696E-2</v>
      </c>
      <c r="AH92" s="193">
        <f ca="1">+d1d10_y!AM77</f>
        <v>6.6095946869639821E-3</v>
      </c>
      <c r="AJ92">
        <f>+d1d10index!I77</f>
        <v>100.71579580503723</v>
      </c>
      <c r="AK92" s="19">
        <f t="shared" ca="1" si="47"/>
        <v>100.84078192248957</v>
      </c>
      <c r="AM92">
        <f ca="1">+NAC_d!BV78/NAC_d!BV$5-1</f>
        <v>11.208384583218875</v>
      </c>
      <c r="AN92">
        <f ca="1">+NAC_d!CE78/NAC_d!CE$5-1</f>
        <v>10.926826705868791</v>
      </c>
      <c r="AO92">
        <f t="shared" ca="1" si="50"/>
        <v>11.212438007462815</v>
      </c>
      <c r="AP92">
        <f t="shared" ca="1" si="51"/>
        <v>11.110614152962244</v>
      </c>
      <c r="AR92" s="24">
        <f t="shared" ca="1" si="52"/>
        <v>0.28155787735008353</v>
      </c>
      <c r="AS92" s="24">
        <f t="shared" ca="1" si="53"/>
        <v>0.10182385450057119</v>
      </c>
    </row>
    <row r="93" spans="2:45" x14ac:dyDescent="0.25">
      <c r="B93" s="69">
        <f t="shared" si="48"/>
        <v>79</v>
      </c>
      <c r="C93" s="154">
        <f>+NAC!A79</f>
        <v>44958</v>
      </c>
      <c r="D93" s="71" cm="1">
        <f t="array" aca="1" ref="D93" ca="1">INDIRECT(_xlfn.CONCAT(D$18,"!$P",$B93))</f>
        <v>1297</v>
      </c>
      <c r="E93" s="71" cm="1">
        <f t="array" aca="1" ref="E93" ca="1">INDIRECT(_xlfn.CONCAT(E$18,"!$P",$B93))</f>
        <v>1310</v>
      </c>
      <c r="F93" s="71" cm="1">
        <f t="array" aca="1" ref="F93" ca="1">INDIRECT(_xlfn.CONCAT(F$18,"!$P",$B93))</f>
        <v>1332.5</v>
      </c>
      <c r="G93" s="71" cm="1">
        <f t="array" aca="1" ref="G93" ca="1">INDIRECT(_xlfn.CONCAT(G$18,"!$P",$B93))</f>
        <v>1361.1</v>
      </c>
      <c r="H93" s="71" cm="1">
        <f t="array" aca="1" ref="H93" ca="1">INDIRECT(_xlfn.CONCAT(H$18,"!$P",$B93))</f>
        <v>1363.9</v>
      </c>
      <c r="I93" s="71" cm="1">
        <f t="array" aca="1" ref="I93" ca="1">INDIRECT(_xlfn.CONCAT(I$18,"!$P",$B93))</f>
        <v>1264.2</v>
      </c>
      <c r="J93" s="71" cm="1">
        <f t="array" aca="1" ref="J93" ca="1">INDIRECT(_xlfn.CONCAT(J$18,"!$P",$B93))</f>
        <v>1308.8</v>
      </c>
      <c r="K93" s="71"/>
      <c r="L93" s="71">
        <f t="shared" ca="1" si="35"/>
        <v>1318.8152633621974</v>
      </c>
      <c r="M93" s="71">
        <f t="shared" ca="1" si="36"/>
        <v>1316.1396980488219</v>
      </c>
      <c r="N93" s="71">
        <f t="shared" ca="1" si="37"/>
        <v>1314.0082368945941</v>
      </c>
      <c r="O93" s="71">
        <f t="shared" ca="1" si="38"/>
        <v>1312.2566557259415</v>
      </c>
      <c r="P93" s="71">
        <f t="shared" ca="1" si="39"/>
        <v>1311.4543822355604</v>
      </c>
      <c r="Q93" s="71">
        <f t="shared" ca="1" si="40"/>
        <v>1309.179411413588</v>
      </c>
      <c r="R93" s="71">
        <f t="shared" ca="1" si="41"/>
        <v>1308.33858947257</v>
      </c>
      <c r="S93" s="71">
        <f t="shared" ca="1" si="42"/>
        <v>1306.9869469742812</v>
      </c>
      <c r="T93" s="71">
        <f t="shared" ca="1" si="43"/>
        <v>1304.739044807166</v>
      </c>
      <c r="U93" s="71">
        <f t="shared" ca="1" si="44"/>
        <v>1302.3844785193705</v>
      </c>
      <c r="V93" s="34" cm="1">
        <f t="array" aca="1" ref="V93" ca="1">+SUMPRODUCT(_xlfn.ANCHORARRAY($L$17)/100,L93:U93)</f>
        <v>1308.7444699999999</v>
      </c>
      <c r="W93" s="24">
        <f t="shared" ca="1" si="31"/>
        <v>1.0020870909170836</v>
      </c>
      <c r="X93" s="24">
        <f t="shared" ca="1" si="32"/>
        <v>1.0077542178494867</v>
      </c>
      <c r="Z93" s="19">
        <f t="shared" ca="1" si="45"/>
        <v>101.26159249544394</v>
      </c>
      <c r="AA93" s="24">
        <f t="shared" ca="1" si="49"/>
        <v>4.1730197339981956E-3</v>
      </c>
      <c r="AB93" s="24">
        <f>+d1d10index!Q78</f>
        <v>9.0152477519744867E-3</v>
      </c>
      <c r="AC93" s="35">
        <f t="shared" si="46"/>
        <v>44958</v>
      </c>
      <c r="AD93" s="24">
        <f t="shared" ca="1" si="33"/>
        <v>-2.8226198615450837E-3</v>
      </c>
      <c r="AE93" s="24">
        <f>+d1d10index!Y78</f>
        <v>3.3520669734177222E-3</v>
      </c>
      <c r="AG93" s="193">
        <f t="shared" ca="1" si="34"/>
        <v>-5.6671269324031215E-3</v>
      </c>
      <c r="AH93" s="193">
        <f ca="1">+d1d10_y!AM78</f>
        <v>1.2855061118771438E-2</v>
      </c>
      <c r="AJ93">
        <f>+d1d10index!I78</f>
        <v>101.62377365675691</v>
      </c>
      <c r="AK93" s="19">
        <f t="shared" ca="1" si="47"/>
        <v>101.26159249544394</v>
      </c>
      <c r="AM93">
        <f ca="1">+NAC_d!BV79/NAC_d!BV$5-1</f>
        <v>12.105559948942615</v>
      </c>
      <c r="AN93">
        <f ca="1">+NAC_d!CE79/NAC_d!CE$5-1</f>
        <v>11.664641605157161</v>
      </c>
      <c r="AO93">
        <f t="shared" ca="1" si="50"/>
        <v>12.188152633621975</v>
      </c>
      <c r="AP93">
        <f t="shared" ca="1" si="51"/>
        <v>12.023844785193708</v>
      </c>
      <c r="AR93" s="24">
        <f t="shared" ca="1" si="52"/>
        <v>0.44091834378545336</v>
      </c>
      <c r="AS93" s="24">
        <f t="shared" ca="1" si="53"/>
        <v>0.16430784842826718</v>
      </c>
    </row>
    <row r="94" spans="2:45" x14ac:dyDescent="0.25">
      <c r="B94" s="69">
        <f t="shared" si="48"/>
        <v>80</v>
      </c>
      <c r="C94" s="154">
        <f>+NAC!A80</f>
        <v>44986</v>
      </c>
      <c r="D94" s="71" cm="1">
        <f t="array" aca="1" ref="D94" ca="1">INDIRECT(_xlfn.CONCAT(D$18,"!$P",$B94))</f>
        <v>1385.7</v>
      </c>
      <c r="E94" s="71" cm="1">
        <f t="array" aca="1" ref="E94" ca="1">INDIRECT(_xlfn.CONCAT(E$18,"!$P",$B94))</f>
        <v>1408.7</v>
      </c>
      <c r="F94" s="71" cm="1">
        <f t="array" aca="1" ref="F94" ca="1">INDIRECT(_xlfn.CONCAT(F$18,"!$P",$B94))</f>
        <v>1438.1</v>
      </c>
      <c r="G94" s="71" cm="1">
        <f t="array" aca="1" ref="G94" ca="1">INDIRECT(_xlfn.CONCAT(G$18,"!$P",$B94))</f>
        <v>1451.8</v>
      </c>
      <c r="H94" s="71" cm="1">
        <f t="array" aca="1" ref="H94" ca="1">INDIRECT(_xlfn.CONCAT(H$18,"!$P",$B94))</f>
        <v>1476.8</v>
      </c>
      <c r="I94" s="71" cm="1">
        <f t="array" aca="1" ref="I94" ca="1">INDIRECT(_xlfn.CONCAT(I$18,"!$P",$B94))</f>
        <v>1347.8</v>
      </c>
      <c r="J94" s="71" cm="1">
        <f t="array" aca="1" ref="J94" ca="1">INDIRECT(_xlfn.CONCAT(J$18,"!$P",$B94))</f>
        <v>1403.1</v>
      </c>
      <c r="K94" s="71"/>
      <c r="L94" s="71">
        <f t="shared" ca="1" si="35"/>
        <v>1414.734612641548</v>
      </c>
      <c r="M94" s="71">
        <f t="shared" ca="1" si="36"/>
        <v>1412.0887663126309</v>
      </c>
      <c r="N94" s="71">
        <f t="shared" ca="1" si="37"/>
        <v>1409.6632742264787</v>
      </c>
      <c r="O94" s="71">
        <f t="shared" ca="1" si="38"/>
        <v>1407.4541103417723</v>
      </c>
      <c r="P94" s="71">
        <f t="shared" ca="1" si="39"/>
        <v>1406.9014669074402</v>
      </c>
      <c r="Q94" s="71">
        <f t="shared" ca="1" si="40"/>
        <v>1404.0884393300546</v>
      </c>
      <c r="R94" s="71">
        <f t="shared" ca="1" si="41"/>
        <v>1402.8555293560391</v>
      </c>
      <c r="S94" s="71">
        <f t="shared" ca="1" si="42"/>
        <v>1401.0772358711806</v>
      </c>
      <c r="T94" s="71">
        <f t="shared" ca="1" si="43"/>
        <v>1398.3369479037424</v>
      </c>
      <c r="U94" s="71">
        <f t="shared" ca="1" si="44"/>
        <v>1394.8857717396311</v>
      </c>
      <c r="V94" s="34" cm="1">
        <f t="array" aca="1" ref="V94" ca="1">+SUMPRODUCT(_xlfn.ANCHORARRAY($L$17)/100,L94:U94)</f>
        <v>1403.13688</v>
      </c>
      <c r="W94" s="24">
        <f t="shared" ca="1" si="31"/>
        <v>1.0177541004334429</v>
      </c>
      <c r="X94" s="24">
        <f t="shared" ca="1" si="32"/>
        <v>1.0219121975132159</v>
      </c>
      <c r="Z94" s="19">
        <f t="shared" ca="1" si="45"/>
        <v>101.422972497394</v>
      </c>
      <c r="AA94" s="24">
        <f t="shared" ca="1" si="49"/>
        <v>1.5936940944052402E-3</v>
      </c>
      <c r="AB94" s="24">
        <f>+d1d10index!Q79</f>
        <v>6.1005407065997108E-3</v>
      </c>
      <c r="AC94" s="35">
        <f t="shared" si="46"/>
        <v>44986</v>
      </c>
      <c r="AD94" s="24">
        <f t="shared" ca="1" si="33"/>
        <v>-2.0565171350602762E-3</v>
      </c>
      <c r="AE94" s="24">
        <f>+d1d10index!Y79</f>
        <v>4.0492911971605761E-3</v>
      </c>
      <c r="AG94" s="193">
        <f t="shared" ca="1" si="34"/>
        <v>-4.1580970797729933E-3</v>
      </c>
      <c r="AH94" s="193">
        <f ca="1">+d1d10_y!AM79</f>
        <v>9.9847978297549211E-3</v>
      </c>
      <c r="AJ94">
        <f>+d1d10index!I79</f>
        <v>102.24373362470823</v>
      </c>
      <c r="AK94" s="19">
        <f t="shared" ca="1" si="47"/>
        <v>101.422972497394</v>
      </c>
      <c r="AM94">
        <f ca="1">+NAC_d!BV80/NAC_d!BV$5-1</f>
        <v>13.122635105094657</v>
      </c>
      <c r="AN94">
        <f ca="1">+NAC_d!CE80/NAC_d!CE$5-1</f>
        <v>12.597439563017435</v>
      </c>
      <c r="AO94">
        <f t="shared" ca="1" si="50"/>
        <v>13.147346126415481</v>
      </c>
      <c r="AP94">
        <f t="shared" ca="1" si="51"/>
        <v>12.948857717396313</v>
      </c>
      <c r="AR94" s="24">
        <f t="shared" ca="1" si="52"/>
        <v>0.5251955420772223</v>
      </c>
      <c r="AS94" s="24">
        <f t="shared" ca="1" si="53"/>
        <v>0.19848840901916809</v>
      </c>
    </row>
    <row r="95" spans="2:45" x14ac:dyDescent="0.25">
      <c r="B95" s="69">
        <f t="shared" si="48"/>
        <v>81</v>
      </c>
      <c r="C95" s="154">
        <f>+NAC!A81</f>
        <v>45017</v>
      </c>
      <c r="D95" s="71" cm="1">
        <f t="array" aca="1" ref="D95" ca="1">INDIRECT(_xlfn.CONCAT(D$18,"!$P",$B95))</f>
        <v>1502.3</v>
      </c>
      <c r="E95" s="71" cm="1">
        <f t="array" aca="1" ref="E95" ca="1">INDIRECT(_xlfn.CONCAT(E$18,"!$P",$B95))</f>
        <v>1528.9</v>
      </c>
      <c r="F95" s="71" cm="1">
        <f t="array" aca="1" ref="F95" ca="1">INDIRECT(_xlfn.CONCAT(F$18,"!$P",$B95))</f>
        <v>1554</v>
      </c>
      <c r="G95" s="71" cm="1">
        <f t="array" aca="1" ref="G95" ca="1">INDIRECT(_xlfn.CONCAT(G$18,"!$P",$B95))</f>
        <v>1581.9</v>
      </c>
      <c r="H95" s="71" cm="1">
        <f t="array" aca="1" ref="H95" ca="1">INDIRECT(_xlfn.CONCAT(H$18,"!$P",$B95))</f>
        <v>1587.1</v>
      </c>
      <c r="I95" s="71" cm="1">
        <f t="array" aca="1" ref="I95" ca="1">INDIRECT(_xlfn.CONCAT(I$18,"!$P",$B95))</f>
        <v>1460.2</v>
      </c>
      <c r="J95" s="71" cm="1">
        <f t="array" aca="1" ref="J95" ca="1">INDIRECT(_xlfn.CONCAT(J$18,"!$P",$B95))</f>
        <v>1521</v>
      </c>
      <c r="K95" s="71"/>
      <c r="L95" s="71">
        <f t="shared" ca="1" si="35"/>
        <v>1533.7886637634379</v>
      </c>
      <c r="M95" s="71">
        <f t="shared" ca="1" si="36"/>
        <v>1530.5886198049338</v>
      </c>
      <c r="N95" s="71">
        <f t="shared" ca="1" si="37"/>
        <v>1527.8348165848779</v>
      </c>
      <c r="O95" s="71">
        <f t="shared" ca="1" si="38"/>
        <v>1525.5096609692539</v>
      </c>
      <c r="P95" s="71">
        <f t="shared" ca="1" si="39"/>
        <v>1525.0089205724817</v>
      </c>
      <c r="Q95" s="71">
        <f t="shared" ca="1" si="40"/>
        <v>1521.9265737060045</v>
      </c>
      <c r="R95" s="71">
        <f t="shared" ca="1" si="41"/>
        <v>1520.5835829854152</v>
      </c>
      <c r="S95" s="71">
        <f t="shared" ca="1" si="42"/>
        <v>1518.8290626584167</v>
      </c>
      <c r="T95" s="71">
        <f t="shared" ca="1" si="43"/>
        <v>1516.0478149716273</v>
      </c>
      <c r="U95" s="71">
        <f t="shared" ca="1" si="44"/>
        <v>1512.1766299316782</v>
      </c>
      <c r="V95" s="34" cm="1">
        <f t="array" aca="1" ref="V95" ca="1">+SUMPRODUCT(_xlfn.ANCHORARRAY($L$17)/100,L95:U95)</f>
        <v>1521.0101299999999</v>
      </c>
      <c r="W95" s="24">
        <f t="shared" ca="1" si="31"/>
        <v>1.0514021700339966</v>
      </c>
      <c r="X95" s="24">
        <f t="shared" ca="1" si="32"/>
        <v>1.0528823017534257</v>
      </c>
      <c r="Z95" s="19">
        <f t="shared" ca="1" si="45"/>
        <v>101.42920035953313</v>
      </c>
      <c r="AA95" s="24">
        <f t="shared" ca="1" si="49"/>
        <v>6.140484730199347E-5</v>
      </c>
      <c r="AB95" s="24">
        <f>+d1d10index!Q80</f>
        <v>5.6199173407101011E-3</v>
      </c>
      <c r="AC95" s="35">
        <f t="shared" si="46"/>
        <v>45017</v>
      </c>
      <c r="AD95" s="24">
        <f t="shared" ca="1" si="33"/>
        <v>-7.2100174382361271E-4</v>
      </c>
      <c r="AE95" s="24">
        <f>+d1d10index!Y80</f>
        <v>8.8892307274373028E-3</v>
      </c>
      <c r="AG95" s="193">
        <f t="shared" ca="1" si="34"/>
        <v>-1.4801317194290675E-3</v>
      </c>
      <c r="AH95" s="193">
        <f ca="1">+d1d10_y!AM80</f>
        <v>1.7299353689334662E-2</v>
      </c>
      <c r="AJ95">
        <f>+d1d10index!I80</f>
        <v>102.81833495628466</v>
      </c>
      <c r="AK95" s="19">
        <f t="shared" ca="1" si="47"/>
        <v>101.42920035953313</v>
      </c>
      <c r="AM95">
        <f ca="1">+NAC_d!BV81/NAC_d!BV$5-1</f>
        <v>14.342385913228357</v>
      </c>
      <c r="AN95">
        <f ca="1">+NAC_d!CE81/NAC_d!CE$5-1</f>
        <v>13.711787882176795</v>
      </c>
      <c r="AO95">
        <f t="shared" ca="1" si="50"/>
        <v>14.33788663763438</v>
      </c>
      <c r="AP95">
        <f t="shared" ca="1" si="51"/>
        <v>14.121766299316784</v>
      </c>
      <c r="AR95" s="24">
        <f t="shared" ca="1" si="52"/>
        <v>0.6305980310515622</v>
      </c>
      <c r="AS95" s="24">
        <f t="shared" ca="1" si="53"/>
        <v>0.21612033831759625</v>
      </c>
    </row>
    <row r="96" spans="2:45" x14ac:dyDescent="0.25">
      <c r="B96" s="69">
        <f t="shared" si="48"/>
        <v>82</v>
      </c>
      <c r="C96" s="154">
        <f>+NAC!A82</f>
        <v>45047</v>
      </c>
      <c r="D96" s="71" cm="1">
        <f t="array" aca="1" ref="D96" ca="1">INDIRECT(_xlfn.CONCAT(D$18,"!$P",$B96))</f>
        <v>1621</v>
      </c>
      <c r="E96" s="71" cm="1">
        <f t="array" aca="1" ref="E96" ca="1">INDIRECT(_xlfn.CONCAT(E$18,"!$P",$B96))</f>
        <v>1651.7</v>
      </c>
      <c r="F96" s="71" cm="1">
        <f t="array" aca="1" ref="F96" ca="1">INDIRECT(_xlfn.CONCAT(F$18,"!$P",$B96))</f>
        <v>1675.8</v>
      </c>
      <c r="G96" s="71" cm="1">
        <f t="array" aca="1" ref="G96" ca="1">INDIRECT(_xlfn.CONCAT(G$18,"!$P",$B96))</f>
        <v>1697</v>
      </c>
      <c r="H96" s="71" cm="1">
        <f t="array" aca="1" ref="H96" ca="1">INDIRECT(_xlfn.CONCAT(H$18,"!$P",$B96))</f>
        <v>1700.2</v>
      </c>
      <c r="I96" s="71" cm="1">
        <f t="array" aca="1" ref="I96" ca="1">INDIRECT(_xlfn.CONCAT(I$18,"!$P",$B96))</f>
        <v>1566</v>
      </c>
      <c r="J96" s="71" cm="1">
        <f t="array" aca="1" ref="J96" ca="1">INDIRECT(_xlfn.CONCAT(J$18,"!$P",$B96))</f>
        <v>1640.3</v>
      </c>
      <c r="K96" s="71"/>
      <c r="L96" s="71">
        <f t="shared" ca="1" si="35"/>
        <v>1652.9898252423984</v>
      </c>
      <c r="M96" s="71">
        <f t="shared" ca="1" si="36"/>
        <v>1649.878129252824</v>
      </c>
      <c r="N96" s="71">
        <f t="shared" ca="1" si="37"/>
        <v>1647.2189247760809</v>
      </c>
      <c r="O96" s="71">
        <f t="shared" ca="1" si="38"/>
        <v>1644.7485323018159</v>
      </c>
      <c r="P96" s="71">
        <f t="shared" ca="1" si="39"/>
        <v>1644.7079182026357</v>
      </c>
      <c r="Q96" s="71">
        <f t="shared" ca="1" si="40"/>
        <v>1641.3471884901173</v>
      </c>
      <c r="R96" s="71">
        <f t="shared" ca="1" si="41"/>
        <v>1639.8168217609264</v>
      </c>
      <c r="S96" s="71">
        <f t="shared" ca="1" si="42"/>
        <v>1638.1069336011574</v>
      </c>
      <c r="T96" s="71">
        <f t="shared" ca="1" si="43"/>
        <v>1635.4519300022894</v>
      </c>
      <c r="U96" s="71">
        <f t="shared" ca="1" si="44"/>
        <v>1631.0857129496762</v>
      </c>
      <c r="V96" s="34" cm="1">
        <f t="array" aca="1" ref="V96" ca="1">+SUMPRODUCT(_xlfn.ANCHORARRAY($L$17)/100,L96:U96)</f>
        <v>1640.2832300000002</v>
      </c>
      <c r="W96" s="24">
        <f t="shared" ref="W96:W109" ca="1" si="54">+L96/L84-1</f>
        <v>1.0994407911516926</v>
      </c>
      <c r="X96" s="24">
        <f t="shared" ref="X96:X109" ca="1" si="55">+U96/U84-1</f>
        <v>1.1065433139477374</v>
      </c>
      <c r="Z96" s="19">
        <f t="shared" ca="1" si="45"/>
        <v>101.3429160784635</v>
      </c>
      <c r="AA96" s="24">
        <f t="shared" ca="1" si="49"/>
        <v>-8.5068482018757496E-4</v>
      </c>
      <c r="AB96" s="24">
        <f>+d1d10index!Q81</f>
        <v>-5.0624307954129089E-3</v>
      </c>
      <c r="AC96" s="35">
        <f t="shared" si="46"/>
        <v>45047</v>
      </c>
      <c r="AD96" s="24">
        <f t="shared" ref="AD96:AD109" ca="1" si="56">+Z96/Z84-1</f>
        <v>-3.3716481161426559E-3</v>
      </c>
      <c r="AE96" s="24">
        <f>+d1d10index!Y81</f>
        <v>6.8898501416319036E-3</v>
      </c>
      <c r="AG96" s="193">
        <f t="shared" ref="AG96:AG109" ca="1" si="57">+W96-X96</f>
        <v>-7.1025227960448412E-3</v>
      </c>
      <c r="AH96" s="193">
        <f ca="1">+d1d10_y!AM81</f>
        <v>6.3648482381863936E-3</v>
      </c>
      <c r="AJ96">
        <f>+d1d10index!I81</f>
        <v>102.29782425106889</v>
      </c>
      <c r="AK96" s="19">
        <f t="shared" ca="1" si="47"/>
        <v>101.3429160784635</v>
      </c>
      <c r="AM96">
        <f ca="1">+NAC_d!BV82/NAC_d!BV$5-1</f>
        <v>15.477638861219042</v>
      </c>
      <c r="AN96">
        <f ca="1">+NAC_d!CE82/NAC_d!CE$5-1</f>
        <v>14.898996082823103</v>
      </c>
      <c r="AO96">
        <f t="shared" ca="1" si="50"/>
        <v>15.529898252423987</v>
      </c>
      <c r="AP96">
        <f t="shared" ca="1" si="51"/>
        <v>15.310857129496764</v>
      </c>
      <c r="AR96" s="24">
        <f t="shared" ca="1" si="52"/>
        <v>0.57864277839593825</v>
      </c>
      <c r="AS96" s="24">
        <f t="shared" ca="1" si="53"/>
        <v>0.21904112292722289</v>
      </c>
    </row>
    <row r="97" spans="2:45" x14ac:dyDescent="0.25">
      <c r="B97" s="69">
        <f t="shared" si="48"/>
        <v>83</v>
      </c>
      <c r="C97" s="154">
        <f>+NAC!A83</f>
        <v>45078</v>
      </c>
      <c r="D97" s="71" cm="1">
        <f t="array" aca="1" ref="D97" ca="1">INDIRECT(_xlfn.CONCAT(D$18,"!$P",$B97))</f>
        <v>1726.8</v>
      </c>
      <c r="E97" s="71" cm="1">
        <f t="array" aca="1" ref="E97" ca="1">INDIRECT(_xlfn.CONCAT(E$18,"!$P",$B97))</f>
        <v>1760.7</v>
      </c>
      <c r="F97" s="71" cm="1">
        <f t="array" aca="1" ref="F97" ca="1">INDIRECT(_xlfn.CONCAT(F$18,"!$P",$B97))</f>
        <v>1779.3</v>
      </c>
      <c r="G97" s="71" cm="1">
        <f t="array" aca="1" ref="G97" ca="1">INDIRECT(_xlfn.CONCAT(G$18,"!$P",$B97))</f>
        <v>1808.1</v>
      </c>
      <c r="H97" s="71" cm="1">
        <f t="array" aca="1" ref="H97" ca="1">INDIRECT(_xlfn.CONCAT(H$18,"!$P",$B97))</f>
        <v>1800.5</v>
      </c>
      <c r="I97" s="71" cm="1">
        <f t="array" aca="1" ref="I97" ca="1">INDIRECT(_xlfn.CONCAT(I$18,"!$P",$B97))</f>
        <v>1667.8</v>
      </c>
      <c r="J97" s="71" cm="1">
        <f t="array" aca="1" ref="J97" ca="1">INDIRECT(_xlfn.CONCAT(J$18,"!$P",$B97))</f>
        <v>1746.8</v>
      </c>
      <c r="K97" s="71"/>
      <c r="L97" s="71">
        <f t="shared" ca="1" si="35"/>
        <v>1759.7460933127491</v>
      </c>
      <c r="M97" s="71">
        <f t="shared" ca="1" si="36"/>
        <v>1756.4433198563927</v>
      </c>
      <c r="N97" s="71">
        <f t="shared" ca="1" si="37"/>
        <v>1753.7052604715248</v>
      </c>
      <c r="O97" s="71">
        <f t="shared" ca="1" si="38"/>
        <v>1751.2503486891646</v>
      </c>
      <c r="P97" s="71">
        <f t="shared" ca="1" si="39"/>
        <v>1751.3911221195565</v>
      </c>
      <c r="Q97" s="71">
        <f t="shared" ca="1" si="40"/>
        <v>1747.8730810652796</v>
      </c>
      <c r="R97" s="71">
        <f t="shared" ca="1" si="41"/>
        <v>1746.2614903170252</v>
      </c>
      <c r="S97" s="71">
        <f t="shared" ca="1" si="42"/>
        <v>1744.6471518584888</v>
      </c>
      <c r="T97" s="71">
        <f t="shared" ca="1" si="43"/>
        <v>1742.0508779654795</v>
      </c>
      <c r="U97" s="71">
        <f t="shared" ca="1" si="44"/>
        <v>1737.3630523416587</v>
      </c>
      <c r="V97" s="34" cm="1">
        <f t="array" aca="1" ref="V97" ca="1">+SUMPRODUCT(_xlfn.ANCHORARRAY($L$17)/100,L97:U97)</f>
        <v>1746.7904000000001</v>
      </c>
      <c r="W97" s="24">
        <f t="shared" ca="1" si="54"/>
        <v>1.1276467990782977</v>
      </c>
      <c r="X97" s="24">
        <f t="shared" ca="1" si="55"/>
        <v>1.1341216704874668</v>
      </c>
      <c r="Z97" s="19">
        <f t="shared" ca="1" si="45"/>
        <v>101.28833411882002</v>
      </c>
      <c r="AA97" s="24">
        <f t="shared" ca="1" si="49"/>
        <v>-5.3858682733409768E-4</v>
      </c>
      <c r="AB97" s="24">
        <f>+d1d10index!Q82</f>
        <v>-6.3102167559057065E-3</v>
      </c>
      <c r="AC97" s="35">
        <f t="shared" si="46"/>
        <v>45078</v>
      </c>
      <c r="AD97" s="24">
        <f t="shared" ca="1" si="56"/>
        <v>-3.0339748191069438E-3</v>
      </c>
      <c r="AE97" s="24">
        <f>+d1d10index!Y82</f>
        <v>3.7836494599894355E-3</v>
      </c>
      <c r="AG97" s="193">
        <f t="shared" ca="1" si="57"/>
        <v>-6.4748714091691362E-3</v>
      </c>
      <c r="AH97" s="193">
        <f ca="1">+d1d10_y!AM82</f>
        <v>2.2187691351662764E-3</v>
      </c>
      <c r="AJ97">
        <f>+d1d10index!I82</f>
        <v>101.6523028063871</v>
      </c>
      <c r="AK97" s="19">
        <f t="shared" ca="1" si="47"/>
        <v>101.28833411882002</v>
      </c>
      <c r="AM97">
        <f ca="1">+NAC_d!BV83/NAC_d!BV$5-1</f>
        <v>16.414882080698952</v>
      </c>
      <c r="AN97">
        <f ca="1">+NAC_d!CE83/NAC_d!CE$5-1</f>
        <v>15.898598306227484</v>
      </c>
      <c r="AO97">
        <f t="shared" ca="1" si="50"/>
        <v>16.597460933127493</v>
      </c>
      <c r="AP97">
        <f t="shared" ca="1" si="51"/>
        <v>16.37363052341659</v>
      </c>
      <c r="AR97" s="24">
        <f t="shared" ca="1" si="52"/>
        <v>0.51628377447146789</v>
      </c>
      <c r="AS97" s="24">
        <f t="shared" ca="1" si="53"/>
        <v>0.22383040971090296</v>
      </c>
    </row>
    <row r="98" spans="2:45" x14ac:dyDescent="0.25">
      <c r="B98" s="69">
        <f t="shared" si="48"/>
        <v>84</v>
      </c>
      <c r="C98" s="154">
        <f>+NAC!A84</f>
        <v>45108</v>
      </c>
      <c r="D98" s="71" cm="1">
        <f t="array" aca="1" ref="D98" ca="1">INDIRECT(_xlfn.CONCAT(D$18,"!$P",$B98))</f>
        <v>1837.3</v>
      </c>
      <c r="E98" s="71" cm="1">
        <f t="array" aca="1" ref="E98" ca="1">INDIRECT(_xlfn.CONCAT(E$18,"!$P",$B98))</f>
        <v>1876.1</v>
      </c>
      <c r="F98" s="71" cm="1">
        <f t="array" aca="1" ref="F98" ca="1">INDIRECT(_xlfn.CONCAT(F$18,"!$P",$B98))</f>
        <v>1890.7</v>
      </c>
      <c r="G98" s="71" cm="1">
        <f t="array" aca="1" ref="G98" ca="1">INDIRECT(_xlfn.CONCAT(G$18,"!$P",$B98))</f>
        <v>1922.4</v>
      </c>
      <c r="H98" s="71" cm="1">
        <f t="array" aca="1" ref="H98" ca="1">INDIRECT(_xlfn.CONCAT(H$18,"!$P",$B98))</f>
        <v>1915.1</v>
      </c>
      <c r="I98" s="71" cm="1">
        <f t="array" aca="1" ref="I98" ca="1">INDIRECT(_xlfn.CONCAT(I$18,"!$P",$B98))</f>
        <v>1798.1</v>
      </c>
      <c r="J98" s="71" cm="1">
        <f t="array" aca="1" ref="J98" ca="1">INDIRECT(_xlfn.CONCAT(J$18,"!$P",$B98))</f>
        <v>1860.3</v>
      </c>
      <c r="K98" s="71"/>
      <c r="L98" s="71">
        <f t="shared" ca="1" si="35"/>
        <v>1873.2110268255603</v>
      </c>
      <c r="M98" s="71">
        <f t="shared" ca="1" si="36"/>
        <v>1869.9777081347368</v>
      </c>
      <c r="N98" s="71">
        <f t="shared" ca="1" si="37"/>
        <v>1867.0593386684232</v>
      </c>
      <c r="O98" s="71">
        <f t="shared" ca="1" si="38"/>
        <v>1864.7622197239232</v>
      </c>
      <c r="P98" s="71">
        <f t="shared" ca="1" si="39"/>
        <v>1864.8043556621737</v>
      </c>
      <c r="Q98" s="71">
        <f t="shared" ca="1" si="40"/>
        <v>1861.5416372398556</v>
      </c>
      <c r="R98" s="71">
        <f t="shared" ca="1" si="41"/>
        <v>1859.9295681333708</v>
      </c>
      <c r="S98" s="71">
        <f t="shared" ca="1" si="42"/>
        <v>1858.2655445986231</v>
      </c>
      <c r="T98" s="71">
        <f t="shared" ca="1" si="43"/>
        <v>1855.6428700233414</v>
      </c>
      <c r="U98" s="71">
        <f t="shared" ca="1" si="44"/>
        <v>1850.765676255977</v>
      </c>
      <c r="V98" s="34" cm="1">
        <f t="array" aca="1" ref="V98" ca="1">+SUMPRODUCT(_xlfn.ANCHORARRAY($L$17)/100,L98:U98)</f>
        <v>1860.3162499999996</v>
      </c>
      <c r="W98" s="24">
        <f t="shared" ca="1" si="54"/>
        <v>1.1113199487247356</v>
      </c>
      <c r="X98" s="24">
        <f t="shared" ca="1" si="55"/>
        <v>1.1171715261373647</v>
      </c>
      <c r="Z98" s="19">
        <f t="shared" ca="1" si="45"/>
        <v>101.21276025687862</v>
      </c>
      <c r="AA98" s="24">
        <f t="shared" ca="1" si="49"/>
        <v>-7.4612602328649746E-4</v>
      </c>
      <c r="AB98" s="24">
        <f>+d1d10index!Q83</f>
        <v>-4.3667365976852723E-3</v>
      </c>
      <c r="AC98" s="35">
        <f t="shared" si="46"/>
        <v>45108</v>
      </c>
      <c r="AD98" s="24">
        <f t="shared" ca="1" si="56"/>
        <v>-2.7638655349311314E-3</v>
      </c>
      <c r="AE98" s="24">
        <f>+d1d10index!Y83</f>
        <v>4.8310864858300828E-3</v>
      </c>
      <c r="AG98" s="193">
        <f t="shared" ca="1" si="57"/>
        <v>-5.8515774126290943E-3</v>
      </c>
      <c r="AH98" s="193">
        <f ca="1">+d1d10_y!AM83</f>
        <v>5.7885496997220898E-3</v>
      </c>
      <c r="AJ98">
        <f>+d1d10index!I83</f>
        <v>101.20841397548347</v>
      </c>
      <c r="AK98" s="19">
        <f t="shared" ca="1" si="47"/>
        <v>101.21276025687862</v>
      </c>
      <c r="AM98">
        <f ca="1">+NAC_d!BV84/NAC_d!BV$5-1</f>
        <v>17.471188293427961</v>
      </c>
      <c r="AN98">
        <f ca="1">+NAC_d!CE84/NAC_d!CE$5-1</f>
        <v>17.013717317947236</v>
      </c>
      <c r="AO98">
        <f t="shared" ca="1" si="50"/>
        <v>17.732110268255607</v>
      </c>
      <c r="AP98">
        <f t="shared" ca="1" si="51"/>
        <v>17.507656762559773</v>
      </c>
      <c r="AR98" s="24">
        <f t="shared" ca="1" si="52"/>
        <v>0.45747097548072446</v>
      </c>
      <c r="AS98" s="24">
        <f t="shared" ca="1" si="53"/>
        <v>0.22445350569583411</v>
      </c>
    </row>
    <row r="99" spans="2:45" x14ac:dyDescent="0.25">
      <c r="B99" s="69">
        <f t="shared" si="48"/>
        <v>85</v>
      </c>
      <c r="C99" s="154">
        <f>+NAC!A85</f>
        <v>45139</v>
      </c>
      <c r="D99" s="71" cm="1">
        <f t="array" aca="1" ref="D99" ca="1">INDIRECT(_xlfn.CONCAT(D$18,"!$P",$B99))</f>
        <v>2085.5</v>
      </c>
      <c r="E99" s="71" cm="1">
        <f t="array" aca="1" ref="E99" ca="1">INDIRECT(_xlfn.CONCAT(E$18,"!$P",$B99))</f>
        <v>2131.1999999999998</v>
      </c>
      <c r="F99" s="71" cm="1">
        <f t="array" aca="1" ref="F99" ca="1">INDIRECT(_xlfn.CONCAT(F$18,"!$P",$B99))</f>
        <v>2179.6</v>
      </c>
      <c r="G99" s="71" cm="1">
        <f t="array" aca="1" ref="G99" ca="1">INDIRECT(_xlfn.CONCAT(G$18,"!$P",$B99))</f>
        <v>2225.1999999999998</v>
      </c>
      <c r="H99" s="71" cm="1">
        <f t="array" aca="1" ref="H99" ca="1">INDIRECT(_xlfn.CONCAT(H$18,"!$P",$B99))</f>
        <v>2177.4</v>
      </c>
      <c r="I99" s="71" cm="1">
        <f t="array" aca="1" ref="I99" ca="1">INDIRECT(_xlfn.CONCAT(I$18,"!$P",$B99))</f>
        <v>2043</v>
      </c>
      <c r="J99" s="71" cm="1">
        <f t="array" aca="1" ref="J99" ca="1">INDIRECT(_xlfn.CONCAT(J$18,"!$P",$B99))</f>
        <v>2116.8000000000002</v>
      </c>
      <c r="K99" s="71"/>
      <c r="L99" s="71">
        <f t="shared" ca="1" si="35"/>
        <v>2138.3132557539334</v>
      </c>
      <c r="M99" s="71">
        <f t="shared" ca="1" si="36"/>
        <v>2132.5070860443188</v>
      </c>
      <c r="N99" s="71">
        <f t="shared" ca="1" si="37"/>
        <v>2127.3961223011379</v>
      </c>
      <c r="O99" s="71">
        <f t="shared" ca="1" si="38"/>
        <v>2123.288516702602</v>
      </c>
      <c r="P99" s="71">
        <f t="shared" ca="1" si="39"/>
        <v>2122.3455436163026</v>
      </c>
      <c r="Q99" s="71">
        <f t="shared" ca="1" si="40"/>
        <v>2117.9560229211193</v>
      </c>
      <c r="R99" s="71">
        <f t="shared" ca="1" si="41"/>
        <v>2115.8152779098723</v>
      </c>
      <c r="S99" s="71">
        <f t="shared" ca="1" si="42"/>
        <v>2112.9181273392564</v>
      </c>
      <c r="T99" s="71">
        <f t="shared" ca="1" si="43"/>
        <v>2109.1348490451041</v>
      </c>
      <c r="U99" s="71">
        <f t="shared" ca="1" si="44"/>
        <v>2102.9545343784484</v>
      </c>
      <c r="V99" s="34" cm="1">
        <f t="array" aca="1" ref="V99" ca="1">+SUMPRODUCT(_xlfn.ANCHORARRAY($L$17)/100,L99:U99)</f>
        <v>2116.7175500000003</v>
      </c>
      <c r="W99" s="24">
        <f t="shared" ca="1" si="54"/>
        <v>1.2561523462451256</v>
      </c>
      <c r="X99" s="24">
        <f t="shared" ca="1" si="55"/>
        <v>1.2522251693878914</v>
      </c>
      <c r="Z99" s="19">
        <f t="shared" ca="1" si="45"/>
        <v>101.68138306356373</v>
      </c>
      <c r="AA99" s="24">
        <f t="shared" ca="1" si="49"/>
        <v>4.6300763411226686E-3</v>
      </c>
      <c r="AB99" s="24">
        <f>+d1d10index!Q84</f>
        <v>7.1462310771652771E-3</v>
      </c>
      <c r="AC99" s="35">
        <f t="shared" si="46"/>
        <v>45139</v>
      </c>
      <c r="AD99" s="24">
        <f t="shared" ca="1" si="56"/>
        <v>1.7436874920908618E-3</v>
      </c>
      <c r="AE99" s="24">
        <f>+d1d10index!Y84</f>
        <v>1.0529017723012402E-2</v>
      </c>
      <c r="AG99" s="193">
        <f t="shared" ca="1" si="57"/>
        <v>3.9271768572342047E-3</v>
      </c>
      <c r="AH99" s="193">
        <f ca="1">+d1d10_y!AM84</f>
        <v>1.9304243964146206E-2</v>
      </c>
      <c r="AJ99">
        <f>+d1d10index!I84</f>
        <v>101.93167268870567</v>
      </c>
      <c r="AK99" s="19">
        <f t="shared" ca="1" si="47"/>
        <v>101.68138306356373</v>
      </c>
      <c r="AM99">
        <f ca="1">+NAC_d!BV85/NAC_d!BV$5-1</f>
        <v>19.905663908293771</v>
      </c>
      <c r="AN99">
        <f ca="1">+NAC_d!CE85/NAC_d!CE$5-1</f>
        <v>19.203154733969882</v>
      </c>
      <c r="AO99">
        <f t="shared" ca="1" si="50"/>
        <v>20.383132557539337</v>
      </c>
      <c r="AP99">
        <f t="shared" ca="1" si="51"/>
        <v>20.029545343784488</v>
      </c>
      <c r="AR99" s="24">
        <f t="shared" ca="1" si="52"/>
        <v>0.7025091743238896</v>
      </c>
      <c r="AS99" s="24">
        <f t="shared" ca="1" si="53"/>
        <v>0.35358721375484947</v>
      </c>
    </row>
    <row r="100" spans="2:45" x14ac:dyDescent="0.25">
      <c r="B100" s="69">
        <f t="shared" si="48"/>
        <v>86</v>
      </c>
      <c r="C100" s="154">
        <f>+NAC!A86</f>
        <v>45170</v>
      </c>
      <c r="D100" s="71" cm="1">
        <f t="array" aca="1" ref="D100" ca="1">INDIRECT(_xlfn.CONCAT(D$18,"!$P",$B100))</f>
        <v>2350.4</v>
      </c>
      <c r="E100" s="71" cm="1">
        <f t="array" aca="1" ref="E100" ca="1">INDIRECT(_xlfn.CONCAT(E$18,"!$P",$B100))</f>
        <v>2424.6999999999998</v>
      </c>
      <c r="F100" s="71" cm="1">
        <f t="array" aca="1" ref="F100" ca="1">INDIRECT(_xlfn.CONCAT(F$18,"!$P",$B100))</f>
        <v>2489.1999999999998</v>
      </c>
      <c r="G100" s="71" cm="1">
        <f t="array" aca="1" ref="G100" ca="1">INDIRECT(_xlfn.CONCAT(G$18,"!$P",$B100))</f>
        <v>2535.1999999999998</v>
      </c>
      <c r="H100" s="71" cm="1">
        <f t="array" aca="1" ref="H100" ca="1">INDIRECT(_xlfn.CONCAT(H$18,"!$P",$B100))</f>
        <v>2497.1</v>
      </c>
      <c r="I100" s="71" cm="1">
        <f t="array" aca="1" ref="I100" ca="1">INDIRECT(_xlfn.CONCAT(I$18,"!$P",$B100))</f>
        <v>2345.4</v>
      </c>
      <c r="J100" s="71" cm="1">
        <f t="array" aca="1" ref="J100" ca="1">INDIRECT(_xlfn.CONCAT(J$18,"!$P",$B100))</f>
        <v>2401</v>
      </c>
      <c r="K100" s="71"/>
      <c r="L100" s="71">
        <f t="shared" ca="1" si="35"/>
        <v>2429.5496866725425</v>
      </c>
      <c r="M100" s="71">
        <f t="shared" ca="1" si="36"/>
        <v>2422.4362366413511</v>
      </c>
      <c r="N100" s="71">
        <f t="shared" ca="1" si="37"/>
        <v>2415.2644631572043</v>
      </c>
      <c r="O100" s="71">
        <f t="shared" ca="1" si="38"/>
        <v>2409.9781060322289</v>
      </c>
      <c r="P100" s="71">
        <f t="shared" ca="1" si="39"/>
        <v>2408.5159251767727</v>
      </c>
      <c r="Q100" s="71">
        <f t="shared" ca="1" si="40"/>
        <v>2403.3183096363664</v>
      </c>
      <c r="R100" s="71">
        <f t="shared" ca="1" si="41"/>
        <v>2400.3728898499749</v>
      </c>
      <c r="S100" s="71">
        <f t="shared" ca="1" si="42"/>
        <v>2396.1178345195012</v>
      </c>
      <c r="T100" s="71">
        <f t="shared" ca="1" si="43"/>
        <v>2390.8510371577622</v>
      </c>
      <c r="U100" s="71">
        <f t="shared" ca="1" si="44"/>
        <v>2382.0266066471868</v>
      </c>
      <c r="V100" s="34" cm="1">
        <f t="array" aca="1" ref="V100" ca="1">+SUMPRODUCT(_xlfn.ANCHORARRAY($L$17)/100,L100:U100)</f>
        <v>2401.0576500000002</v>
      </c>
      <c r="W100" s="24">
        <f t="shared" ca="1" si="54"/>
        <v>1.4296391698027695</v>
      </c>
      <c r="X100" s="24">
        <f t="shared" ca="1" si="55"/>
        <v>1.4176727317491578</v>
      </c>
      <c r="Z100" s="19">
        <f t="shared" ca="1" si="45"/>
        <v>101.99506923611767</v>
      </c>
      <c r="AA100" s="24">
        <f t="shared" ca="1" si="49"/>
        <v>3.0849912058912299E-3</v>
      </c>
      <c r="AB100" s="24">
        <f>+d1d10index!Q85</f>
        <v>6.1038393571108962E-3</v>
      </c>
      <c r="AC100" s="35">
        <f t="shared" si="46"/>
        <v>45170</v>
      </c>
      <c r="AD100" s="24">
        <f t="shared" ca="1" si="56"/>
        <v>4.9495690200196396E-3</v>
      </c>
      <c r="AE100" s="24">
        <f>+d1d10index!Y85</f>
        <v>1.2620132614876933E-2</v>
      </c>
      <c r="AG100" s="193">
        <f t="shared" ca="1" si="57"/>
        <v>1.196643805361175E-2</v>
      </c>
      <c r="AH100" s="193">
        <f ca="1">+d1d10_y!AM85</f>
        <v>2.571926634182109E-2</v>
      </c>
      <c r="AJ100">
        <f>+d1d10index!I85</f>
        <v>102.55384724419915</v>
      </c>
      <c r="AK100" s="19">
        <f t="shared" ca="1" si="47"/>
        <v>101.99506923611767</v>
      </c>
      <c r="AM100">
        <f ca="1">+NAC_d!BV86/NAC_d!BV$5-1</f>
        <v>22.685214595654049</v>
      </c>
      <c r="AN100">
        <f ca="1">+NAC_d!CE86/NAC_d!CE$5-1</f>
        <v>21.717042460000837</v>
      </c>
      <c r="AO100">
        <f t="shared" ca="1" si="50"/>
        <v>23.295496866725429</v>
      </c>
      <c r="AP100">
        <f t="shared" ca="1" si="51"/>
        <v>22.82026606647187</v>
      </c>
      <c r="AR100" s="24">
        <f t="shared" ca="1" si="52"/>
        <v>0.96817213565321225</v>
      </c>
      <c r="AS100" s="24">
        <f t="shared" ca="1" si="53"/>
        <v>0.47523080025355924</v>
      </c>
    </row>
    <row r="101" spans="2:45" x14ac:dyDescent="0.25">
      <c r="B101" s="69">
        <f t="shared" si="48"/>
        <v>87</v>
      </c>
      <c r="C101" s="154">
        <f>+NAC!A87</f>
        <v>45200</v>
      </c>
      <c r="D101" s="71" cm="1">
        <f t="array" aca="1" ref="D101" ca="1">INDIRECT(_xlfn.CONCAT(D$18,"!$P",$B101))</f>
        <v>2566.3000000000002</v>
      </c>
      <c r="E101" s="71" cm="1">
        <f t="array" aca="1" ref="E101" ca="1">INDIRECT(_xlfn.CONCAT(E$18,"!$P",$B101))</f>
        <v>2635.6</v>
      </c>
      <c r="F101" s="71" cm="1">
        <f t="array" aca="1" ref="F101" ca="1">INDIRECT(_xlfn.CONCAT(F$18,"!$P",$B101))</f>
        <v>2694.1</v>
      </c>
      <c r="G101" s="71" cm="1">
        <f t="array" aca="1" ref="G101" ca="1">INDIRECT(_xlfn.CONCAT(G$18,"!$P",$B101))</f>
        <v>2733.5</v>
      </c>
      <c r="H101" s="71" cm="1">
        <f t="array" aca="1" ref="H101" ca="1">INDIRECT(_xlfn.CONCAT(H$18,"!$P",$B101))</f>
        <v>2700.3</v>
      </c>
      <c r="I101" s="71" cm="1">
        <f t="array" aca="1" ref="I101" ca="1">INDIRECT(_xlfn.CONCAT(I$18,"!$P",$B101))</f>
        <v>2551.6999999999998</v>
      </c>
      <c r="J101" s="71" cm="1">
        <f t="array" aca="1" ref="J101" ca="1">INDIRECT(_xlfn.CONCAT(J$18,"!$P",$B101))</f>
        <v>2612.5</v>
      </c>
      <c r="K101" s="71"/>
      <c r="L101" s="71">
        <f t="shared" ca="1" si="35"/>
        <v>2638.6844056455238</v>
      </c>
      <c r="M101" s="71">
        <f t="shared" ca="1" si="36"/>
        <v>2632.2104725261033</v>
      </c>
      <c r="N101" s="71">
        <f t="shared" ca="1" si="37"/>
        <v>2625.7287457083994</v>
      </c>
      <c r="O101" s="71">
        <f t="shared" ca="1" si="38"/>
        <v>2620.8156199912773</v>
      </c>
      <c r="P101" s="71">
        <f t="shared" ca="1" si="39"/>
        <v>2619.7034351428656</v>
      </c>
      <c r="Q101" s="71">
        <f t="shared" ca="1" si="40"/>
        <v>2614.7345050622794</v>
      </c>
      <c r="R101" s="71">
        <f t="shared" ca="1" si="41"/>
        <v>2611.944705776632</v>
      </c>
      <c r="S101" s="71">
        <f t="shared" ca="1" si="42"/>
        <v>2608.0756130575901</v>
      </c>
      <c r="T101" s="71">
        <f t="shared" ca="1" si="43"/>
        <v>2603.2614504339263</v>
      </c>
      <c r="U101" s="71">
        <f t="shared" ca="1" si="44"/>
        <v>2594.9533298322308</v>
      </c>
      <c r="V101" s="34" cm="1">
        <f t="array" aca="1" ref="V101" ca="1">+SUMPRODUCT(_xlfn.ANCHORARRAY($L$17)/100,L101:U101)</f>
        <v>2612.6010099999999</v>
      </c>
      <c r="W101" s="24">
        <f t="shared" ca="1" si="54"/>
        <v>1.503763318883506</v>
      </c>
      <c r="X101" s="24">
        <f t="shared" ca="1" si="55"/>
        <v>1.492536869318954</v>
      </c>
      <c r="Z101" s="19">
        <f t="shared" ca="1" si="45"/>
        <v>101.68523554202496</v>
      </c>
      <c r="AA101" s="24">
        <f t="shared" ca="1" si="49"/>
        <v>-3.0377320826701082E-3</v>
      </c>
      <c r="AB101" s="24">
        <f>+d1d10index!Q86</f>
        <v>-1.0549111082400753E-3</v>
      </c>
      <c r="AC101" s="35">
        <f t="shared" si="46"/>
        <v>45200</v>
      </c>
      <c r="AD101" s="24">
        <f t="shared" ca="1" si="56"/>
        <v>4.5040254781141265E-3</v>
      </c>
      <c r="AE101" s="24">
        <f>+d1d10index!Y86</f>
        <v>1.1770542071119161E-2</v>
      </c>
      <c r="AG101" s="193">
        <f t="shared" ca="1" si="57"/>
        <v>1.1226449564551988E-2</v>
      </c>
      <c r="AH101" s="193">
        <f ca="1">+d1d10_y!AM86</f>
        <v>2.0994622453963441E-2</v>
      </c>
      <c r="AJ101">
        <f>+d1d10index!I86</f>
        <v>102.44566205154848</v>
      </c>
      <c r="AK101" s="19">
        <f t="shared" ca="1" si="47"/>
        <v>101.68523554202496</v>
      </c>
      <c r="AM101">
        <f ca="1">+NAC_d!BV87/NAC_d!BV$5-1</f>
        <v>24.601803424529891</v>
      </c>
      <c r="AN101">
        <f ca="1">+NAC_d!CE87/NAC_d!CE$5-1</f>
        <v>23.626503332805886</v>
      </c>
      <c r="AO101">
        <f t="shared" ca="1" si="50"/>
        <v>25.386844056455242</v>
      </c>
      <c r="AP101">
        <f t="shared" ca="1" si="51"/>
        <v>24.949533298322311</v>
      </c>
      <c r="AR101" s="24">
        <f t="shared" ca="1" si="52"/>
        <v>0.97530009172400511</v>
      </c>
      <c r="AS101" s="24">
        <f t="shared" ca="1" si="53"/>
        <v>0.43731075813293074</v>
      </c>
    </row>
    <row r="102" spans="2:45" x14ac:dyDescent="0.25">
      <c r="B102" s="69">
        <f t="shared" si="48"/>
        <v>88</v>
      </c>
      <c r="C102" s="154">
        <f>+NAC!A88</f>
        <v>45231</v>
      </c>
      <c r="D102" s="71" cm="1">
        <f t="array" aca="1" ref="D102" ca="1">INDIRECT(_xlfn.CONCAT(D$18,"!$P",$B102))</f>
        <v>2921.2</v>
      </c>
      <c r="E102" s="71" cm="1">
        <f t="array" aca="1" ref="E102" ca="1">INDIRECT(_xlfn.CONCAT(E$18,"!$P",$B102))</f>
        <v>2988.2</v>
      </c>
      <c r="F102" s="71" cm="1">
        <f t="array" aca="1" ref="F102" ca="1">INDIRECT(_xlfn.CONCAT(F$18,"!$P",$B102))</f>
        <v>3027.3</v>
      </c>
      <c r="G102" s="71" cm="1">
        <f t="array" aca="1" ref="G102" ca="1">INDIRECT(_xlfn.CONCAT(G$18,"!$P",$B102))</f>
        <v>3099.7</v>
      </c>
      <c r="H102" s="71" cm="1">
        <f t="array" aca="1" ref="H102" ca="1">INDIRECT(_xlfn.CONCAT(H$18,"!$P",$B102))</f>
        <v>3036.6</v>
      </c>
      <c r="I102" s="71" cm="1">
        <f t="array" aca="1" ref="I102" ca="1">INDIRECT(_xlfn.CONCAT(I$18,"!$P",$B102))</f>
        <v>2862.6</v>
      </c>
      <c r="J102" s="71" cm="1">
        <f t="array" aca="1" ref="J102" ca="1">INDIRECT(_xlfn.CONCAT(J$18,"!$P",$B102))</f>
        <v>2962.7</v>
      </c>
      <c r="K102" s="71"/>
      <c r="L102" s="71">
        <f t="shared" ca="1" si="35"/>
        <v>2988.9518943102698</v>
      </c>
      <c r="M102" s="71">
        <f t="shared" ca="1" si="36"/>
        <v>2981.8240792713432</v>
      </c>
      <c r="N102" s="71">
        <f t="shared" ca="1" si="37"/>
        <v>2975.6077428787353</v>
      </c>
      <c r="O102" s="71">
        <f t="shared" ca="1" si="38"/>
        <v>2970.8925295402714</v>
      </c>
      <c r="P102" s="71">
        <f t="shared" ca="1" si="39"/>
        <v>2970.3167522080435</v>
      </c>
      <c r="Q102" s="71">
        <f t="shared" ca="1" si="40"/>
        <v>2964.5489030240087</v>
      </c>
      <c r="R102" s="71">
        <f t="shared" ca="1" si="41"/>
        <v>2961.6996214045894</v>
      </c>
      <c r="S102" s="71">
        <f t="shared" ca="1" si="42"/>
        <v>2958.4296836127714</v>
      </c>
      <c r="T102" s="71">
        <f t="shared" ca="1" si="43"/>
        <v>2953.7760429198979</v>
      </c>
      <c r="U102" s="71">
        <f t="shared" ca="1" si="44"/>
        <v>2945.2164032246765</v>
      </c>
      <c r="V102" s="34" cm="1">
        <f t="array" aca="1" ref="V102" ca="1">+SUMPRODUCT(_xlfn.ANCHORARRAY($L$17)/100,L102:U102)</f>
        <v>2962.7570299999998</v>
      </c>
      <c r="W102" s="24">
        <f t="shared" ca="1" si="54"/>
        <v>1.7093152703808552</v>
      </c>
      <c r="X102" s="24">
        <f t="shared" ca="1" si="55"/>
        <v>1.6996340962376215</v>
      </c>
      <c r="Z102" s="19">
        <f t="shared" ca="1" si="45"/>
        <v>101.48496698027718</v>
      </c>
      <c r="AA102" s="24">
        <f t="shared" ca="1" si="49"/>
        <v>-1.9694949879425216E-3</v>
      </c>
      <c r="AB102" s="24">
        <f>+d1d10index!Q87</f>
        <v>6.0088376803137944E-3</v>
      </c>
      <c r="AC102" s="35">
        <f t="shared" si="46"/>
        <v>45231</v>
      </c>
      <c r="AD102" s="24">
        <f t="shared" ca="1" si="56"/>
        <v>3.5861060418249657E-3</v>
      </c>
      <c r="AE102" s="24">
        <f>+d1d10index!Y87</f>
        <v>2.1099978946625741E-2</v>
      </c>
      <c r="AG102" s="193">
        <f t="shared" ca="1" si="57"/>
        <v>9.6811741432336618E-3</v>
      </c>
      <c r="AH102" s="193">
        <f ca="1">+d1d10_y!AM87</f>
        <v>4.4310491364452531E-2</v>
      </c>
      <c r="AJ102">
        <f>+d1d10index!I87</f>
        <v>103.06124140586853</v>
      </c>
      <c r="AK102" s="19">
        <f t="shared" ca="1" si="47"/>
        <v>101.48496698027718</v>
      </c>
      <c r="AM102">
        <f ca="1">+NAC_d!BV88/NAC_d!BV$5-1</f>
        <v>27.945782538563854</v>
      </c>
      <c r="AN102">
        <f ca="1">+NAC_d!CE88/NAC_d!CE$5-1</f>
        <v>26.72666007067884</v>
      </c>
      <c r="AO102">
        <f t="shared" ca="1" si="50"/>
        <v>28.889518943102704</v>
      </c>
      <c r="AP102">
        <f t="shared" ca="1" si="51"/>
        <v>28.45216403224677</v>
      </c>
      <c r="AR102" s="24">
        <f t="shared" ca="1" si="52"/>
        <v>1.2191224678850148</v>
      </c>
      <c r="AS102" s="24">
        <f t="shared" ca="1" si="53"/>
        <v>0.43735491085593381</v>
      </c>
    </row>
    <row r="103" spans="2:45" x14ac:dyDescent="0.25">
      <c r="B103" s="69">
        <f t="shared" si="48"/>
        <v>89</v>
      </c>
      <c r="C103" s="154">
        <f>+NAC!A89</f>
        <v>45261</v>
      </c>
      <c r="D103" s="71" cm="1">
        <f t="array" aca="1" ref="D103" ca="1">INDIRECT(_xlfn.CONCAT(D$18,"!$P",$B103))</f>
        <v>3753.7</v>
      </c>
      <c r="E103" s="71" cm="1">
        <f t="array" aca="1" ref="E103" ca="1">INDIRECT(_xlfn.CONCAT(E$18,"!$P",$B103))</f>
        <v>3826.1</v>
      </c>
      <c r="F103" s="71" cm="1">
        <f t="array" aca="1" ref="F103" ca="1">INDIRECT(_xlfn.CONCAT(F$18,"!$P",$B103))</f>
        <v>3876</v>
      </c>
      <c r="G103" s="71" cm="1">
        <f t="array" aca="1" ref="G103" ca="1">INDIRECT(_xlfn.CONCAT(G$18,"!$P",$B103))</f>
        <v>4016.6</v>
      </c>
      <c r="H103" s="71" cm="1">
        <f t="array" aca="1" ref="H103" ca="1">INDIRECT(_xlfn.CONCAT(H$18,"!$P",$B103))</f>
        <v>3894.9</v>
      </c>
      <c r="I103" s="71" cm="1">
        <f t="array" aca="1" ref="I103" ca="1">INDIRECT(_xlfn.CONCAT(I$18,"!$P",$B103))</f>
        <v>3619.8</v>
      </c>
      <c r="J103" s="71" cm="1">
        <f t="array" aca="1" ref="J103" ca="1">INDIRECT(_xlfn.CONCAT(J$18,"!$P",$B103))</f>
        <v>3799.9</v>
      </c>
      <c r="K103" s="71"/>
      <c r="L103" s="71">
        <f t="shared" ca="1" si="35"/>
        <v>3837.3423603721026</v>
      </c>
      <c r="M103" s="71">
        <f t="shared" ca="1" si="36"/>
        <v>3826.2534998054325</v>
      </c>
      <c r="N103" s="71">
        <f t="shared" ca="1" si="37"/>
        <v>3817.8297862745749</v>
      </c>
      <c r="O103" s="71">
        <f t="shared" ca="1" si="38"/>
        <v>3811.2869402376464</v>
      </c>
      <c r="P103" s="71">
        <f t="shared" ca="1" si="39"/>
        <v>3810.1315539267325</v>
      </c>
      <c r="Q103" s="71">
        <f t="shared" ca="1" si="40"/>
        <v>3801.4360182834694</v>
      </c>
      <c r="R103" s="71">
        <f t="shared" ca="1" si="41"/>
        <v>3797.7991417988787</v>
      </c>
      <c r="S103" s="71">
        <f t="shared" ca="1" si="42"/>
        <v>3793.7451188643258</v>
      </c>
      <c r="T103" s="71">
        <f t="shared" ca="1" si="43"/>
        <v>3787.2378749343497</v>
      </c>
      <c r="U103" s="71">
        <f t="shared" ca="1" si="44"/>
        <v>3776.5141603257034</v>
      </c>
      <c r="V103" s="34" cm="1">
        <f t="array" aca="1" ref="V103" ca="1">+SUMPRODUCT(_xlfn.ANCHORARRAY($L$17)/100,L103:U103)</f>
        <v>3799.9195199999999</v>
      </c>
      <c r="W103" s="24">
        <f t="shared" ca="1" si="54"/>
        <v>2.3084598328362782</v>
      </c>
      <c r="X103" s="24">
        <f t="shared" ca="1" si="55"/>
        <v>2.2866880615148797</v>
      </c>
      <c r="Z103" s="19">
        <f t="shared" ca="1" si="45"/>
        <v>101.61069699368355</v>
      </c>
      <c r="AA103" s="24">
        <f t="shared" ca="1" si="49"/>
        <v>1.2389028360308973E-3</v>
      </c>
      <c r="AB103" s="24">
        <f>+d1d10index!Q88</f>
        <v>2.6089657835082214E-3</v>
      </c>
      <c r="AC103" s="35">
        <f t="shared" si="46"/>
        <v>45261</v>
      </c>
      <c r="AD103" s="24">
        <f t="shared" ca="1" si="56"/>
        <v>6.6242280721231506E-3</v>
      </c>
      <c r="AE103" s="24">
        <f>+d1d10index!Y88</f>
        <v>2.8313346817155693E-2</v>
      </c>
      <c r="AG103" s="193">
        <f t="shared" ca="1" si="57"/>
        <v>2.1771771321398514E-2</v>
      </c>
      <c r="AH103" s="193">
        <f ca="1">+d1d10_y!AM88</f>
        <v>8.8608414416113668E-2</v>
      </c>
      <c r="AJ103">
        <f>+d1d10index!I88</f>
        <v>103.33012465830232</v>
      </c>
      <c r="AK103" s="19">
        <f t="shared" ca="1" si="47"/>
        <v>101.61069699368355</v>
      </c>
      <c r="AM103">
        <f ca="1">+NAC_d!BV89/NAC_d!BV$5-1</f>
        <v>35.474754353406063</v>
      </c>
      <c r="AN103">
        <f ca="1">+NAC_d!CE89/NAC_d!CE$5-1</f>
        <v>33.70546949608611</v>
      </c>
      <c r="AO103">
        <f t="shared" ca="1" si="50"/>
        <v>37.373423603721029</v>
      </c>
      <c r="AP103">
        <f t="shared" ca="1" si="51"/>
        <v>36.765141603257042</v>
      </c>
      <c r="AR103" s="24">
        <f t="shared" ca="1" si="52"/>
        <v>1.7692848573199527</v>
      </c>
      <c r="AS103" s="24">
        <f t="shared" ca="1" si="53"/>
        <v>0.60828200046398706</v>
      </c>
    </row>
    <row r="104" spans="2:45" x14ac:dyDescent="0.25">
      <c r="B104" s="69">
        <f t="shared" si="48"/>
        <v>90</v>
      </c>
      <c r="C104" s="154">
        <f>+NAC!A90</f>
        <v>45292</v>
      </c>
      <c r="D104" s="71" cm="1">
        <f t="array" aca="1" ref="D104" ca="1">INDIRECT(_xlfn.CONCAT(D$18,"!$P",$B104))</f>
        <v>4466.8</v>
      </c>
      <c r="E104" s="71" cm="1">
        <f t="array" aca="1" ref="E104" ca="1">INDIRECT(_xlfn.CONCAT(E$18,"!$P",$B104))</f>
        <v>4618.6000000000004</v>
      </c>
      <c r="F104" s="71" cm="1">
        <f t="array" aca="1" ref="F104" ca="1">INDIRECT(_xlfn.CONCAT(F$18,"!$P",$B104))</f>
        <v>4729.8</v>
      </c>
      <c r="G104" s="71" cm="1">
        <f t="array" aca="1" ref="G104" ca="1">INDIRECT(_xlfn.CONCAT(G$18,"!$P",$B104))</f>
        <v>4809.8</v>
      </c>
      <c r="H104" s="71" cm="1">
        <f t="array" aca="1" ref="H104" ca="1">INDIRECT(_xlfn.CONCAT(H$18,"!$P",$B104))</f>
        <v>4741.3</v>
      </c>
      <c r="I104" s="71" cm="1">
        <f t="array" aca="1" ref="I104" ca="1">INDIRECT(_xlfn.CONCAT(I$18,"!$P",$B104))</f>
        <v>4505.8</v>
      </c>
      <c r="J104" s="71" cm="1">
        <f t="array" aca="1" ref="J104" ca="1">INDIRECT(_xlfn.CONCAT(J$18,"!$P",$B104))</f>
        <v>4568.2</v>
      </c>
      <c r="K104" s="71"/>
      <c r="L104" s="71">
        <f t="shared" ca="1" si="35"/>
        <v>4620.1829193729727</v>
      </c>
      <c r="M104" s="71">
        <f t="shared" ca="1" si="36"/>
        <v>4607.5001844005192</v>
      </c>
      <c r="N104" s="71">
        <f t="shared" ca="1" si="37"/>
        <v>4593.9308436355586</v>
      </c>
      <c r="O104" s="71">
        <f t="shared" ca="1" si="38"/>
        <v>4584.4839338915053</v>
      </c>
      <c r="P104" s="71">
        <f t="shared" ca="1" si="39"/>
        <v>4581.8292378316582</v>
      </c>
      <c r="Q104" s="71">
        <f t="shared" ca="1" si="40"/>
        <v>4572.9160035024415</v>
      </c>
      <c r="R104" s="71">
        <f t="shared" ca="1" si="41"/>
        <v>4567.3930576330349</v>
      </c>
      <c r="S104" s="71">
        <f t="shared" ca="1" si="42"/>
        <v>4559.4150123321006</v>
      </c>
      <c r="T104" s="71">
        <f t="shared" ca="1" si="43"/>
        <v>4549.8356937976641</v>
      </c>
      <c r="U104" s="71">
        <f t="shared" ca="1" si="44"/>
        <v>4532.8897037959096</v>
      </c>
      <c r="V104" s="34" cm="1">
        <f t="array" aca="1" ref="V104" ca="1">+SUMPRODUCT(_xlfn.ANCHORARRAY($L$17)/100,L104:U104)</f>
        <v>4568.2655199999999</v>
      </c>
      <c r="W104" s="24">
        <f t="shared" ca="1" si="54"/>
        <v>2.7831781963189148</v>
      </c>
      <c r="X104" s="24">
        <f t="shared" ca="1" si="55"/>
        <v>2.7429065500259293</v>
      </c>
      <c r="Z104" s="19">
        <f t="shared" ca="1" si="45"/>
        <v>101.92577409293595</v>
      </c>
      <c r="AA104" s="24">
        <f t="shared" ca="1" si="49"/>
        <v>3.1008260800728937E-3</v>
      </c>
      <c r="AB104" s="24">
        <f>+d1d10index!Q89</f>
        <v>-6.4050898434874215E-3</v>
      </c>
      <c r="AC104" s="35">
        <f t="shared" si="46"/>
        <v>45292</v>
      </c>
      <c r="AD104" s="24">
        <f t="shared" ca="1" si="56"/>
        <v>1.0759458125586097E-2</v>
      </c>
      <c r="AE104" s="24">
        <f>+d1d10index!Y89</f>
        <v>1.9386136064192927E-2</v>
      </c>
      <c r="AG104" s="193">
        <f t="shared" ca="1" si="57"/>
        <v>4.0271646292985519E-2</v>
      </c>
      <c r="AH104" s="193">
        <f ca="1">+d1d10_y!AM89</f>
        <v>7.8254042867254903E-2</v>
      </c>
      <c r="AJ104">
        <f>+d1d10index!I89</f>
        <v>102.66828592632714</v>
      </c>
      <c r="AK104" s="19">
        <f t="shared" ca="1" si="47"/>
        <v>101.92577409293595</v>
      </c>
      <c r="AM104">
        <f ca="1">+NAC_d!BV90/NAC_d!BV$5-1</f>
        <v>42.924811998278898</v>
      </c>
      <c r="AN104">
        <f ca="1">+NAC_d!CE90/NAC_d!CE$5-1</f>
        <v>40.978466388991642</v>
      </c>
      <c r="AO104">
        <f t="shared" ca="1" si="50"/>
        <v>45.201829193729736</v>
      </c>
      <c r="AP104">
        <f t="shared" ca="1" si="51"/>
        <v>44.328897037959102</v>
      </c>
      <c r="AR104" s="24">
        <f t="shared" ca="1" si="52"/>
        <v>1.9463456092872562</v>
      </c>
      <c r="AS104" s="24">
        <f t="shared" ca="1" si="53"/>
        <v>0.87293215577063421</v>
      </c>
    </row>
    <row r="105" spans="2:45" x14ac:dyDescent="0.25">
      <c r="B105" s="69">
        <f t="shared" si="48"/>
        <v>91</v>
      </c>
      <c r="C105" s="154">
        <f>+NAC!A91</f>
        <v>45323</v>
      </c>
      <c r="D105" s="71" cm="1">
        <f t="array" aca="1" ref="D105" ca="1">INDIRECT(_xlfn.CONCAT(D$18,"!$P",$B105))</f>
        <v>5042.3</v>
      </c>
      <c r="E105" s="71" cm="1">
        <f t="array" aca="1" ref="E105" ca="1">INDIRECT(_xlfn.CONCAT(E$18,"!$P",$B105))</f>
        <v>5179.2</v>
      </c>
      <c r="F105" s="71" cm="1">
        <f t="array" aca="1" ref="F105" ca="1">INDIRECT(_xlfn.CONCAT(F$18,"!$P",$B105))</f>
        <v>5239.3999999999996</v>
      </c>
      <c r="G105" s="71" cm="1">
        <f t="array" aca="1" ref="G105" ca="1">INDIRECT(_xlfn.CONCAT(G$18,"!$P",$B105))</f>
        <v>5303.1</v>
      </c>
      <c r="H105" s="71" cm="1">
        <f t="array" aca="1" ref="H105" ca="1">INDIRECT(_xlfn.CONCAT(H$18,"!$P",$B105))</f>
        <v>5355</v>
      </c>
      <c r="I105" s="71" cm="1">
        <f t="array" aca="1" ref="I105" ca="1">INDIRECT(_xlfn.CONCAT(I$18,"!$P",$B105))</f>
        <v>5022.8</v>
      </c>
      <c r="J105" s="71" cm="1">
        <f t="array" aca="1" ref="J105" ca="1">INDIRECT(_xlfn.CONCAT(J$18,"!$P",$B105))</f>
        <v>5129.6000000000004</v>
      </c>
      <c r="K105" s="71"/>
      <c r="L105" s="71">
        <f t="shared" ca="1" si="35"/>
        <v>5170.1135737764916</v>
      </c>
      <c r="M105" s="71">
        <f t="shared" ca="1" si="36"/>
        <v>5161.2189979563727</v>
      </c>
      <c r="N105" s="71">
        <f t="shared" ca="1" si="37"/>
        <v>5151.3724381529864</v>
      </c>
      <c r="O105" s="71">
        <f t="shared" ca="1" si="38"/>
        <v>5144.4089676456088</v>
      </c>
      <c r="P105" s="71">
        <f t="shared" ca="1" si="39"/>
        <v>5143.4119017857738</v>
      </c>
      <c r="Q105" s="71">
        <f t="shared" ca="1" si="40"/>
        <v>5134.5864197770134</v>
      </c>
      <c r="R105" s="71">
        <f t="shared" ca="1" si="41"/>
        <v>5129.5779964908334</v>
      </c>
      <c r="S105" s="71">
        <f t="shared" ca="1" si="42"/>
        <v>5123.2899495243391</v>
      </c>
      <c r="T105" s="71">
        <f t="shared" ca="1" si="43"/>
        <v>5114.1764680951001</v>
      </c>
      <c r="U105" s="71">
        <f t="shared" ca="1" si="44"/>
        <v>5098.6178658381723</v>
      </c>
      <c r="V105" s="34" cm="1">
        <f t="array" aca="1" ref="V105" ca="1">+SUMPRODUCT(_xlfn.ANCHORARRAY($L$17)/100,L105:U105)</f>
        <v>5129.7353800000001</v>
      </c>
      <c r="W105" s="24">
        <f t="shared" ca="1" si="54"/>
        <v>2.9202712596726896</v>
      </c>
      <c r="X105" s="24">
        <f t="shared" ca="1" si="55"/>
        <v>2.9148331003104317</v>
      </c>
      <c r="Z105" s="19">
        <f t="shared" ca="1" si="45"/>
        <v>101.40225664718581</v>
      </c>
      <c r="AA105" s="24">
        <f t="shared" ca="1" si="49"/>
        <v>-5.1362616610868272E-3</v>
      </c>
      <c r="AB105" s="24">
        <f>+d1d10index!Q90</f>
        <v>-4.9796853717266609E-3</v>
      </c>
      <c r="AC105" s="35">
        <f t="shared" si="46"/>
        <v>45323</v>
      </c>
      <c r="AD105" s="24">
        <f t="shared" ca="1" si="56"/>
        <v>1.3891165275541351E-3</v>
      </c>
      <c r="AE105" s="24">
        <f>+d1d10index!Y90</f>
        <v>5.2473598333768745E-3</v>
      </c>
      <c r="AG105" s="193">
        <f t="shared" ca="1" si="57"/>
        <v>5.4381593622578883E-3</v>
      </c>
      <c r="AH105" s="193">
        <f ca="1">+d1d10_y!AM90</f>
        <v>1.1592915000315784E-3</v>
      </c>
      <c r="AJ105">
        <f>+d1d10index!I90</f>
        <v>102.15703016475956</v>
      </c>
      <c r="AK105" s="19">
        <f t="shared" ca="1" si="47"/>
        <v>101.40225664718581</v>
      </c>
      <c r="AM105">
        <f ca="1">+NAC_d!BV91/NAC_d!BV$5-1</f>
        <v>48.354095288882974</v>
      </c>
      <c r="AN105">
        <f ca="1">+NAC_d!CE91/NAC_d!CE$5-1</f>
        <v>46.678963358661683</v>
      </c>
      <c r="AO105">
        <f t="shared" ca="1" si="50"/>
        <v>50.701135737764922</v>
      </c>
      <c r="AP105">
        <f t="shared" ca="1" si="51"/>
        <v>49.986178658381732</v>
      </c>
      <c r="AR105" s="24">
        <f t="shared" ca="1" si="52"/>
        <v>1.6751319302212906</v>
      </c>
      <c r="AS105" s="24">
        <f t="shared" ca="1" si="53"/>
        <v>0.71495707938318986</v>
      </c>
    </row>
    <row r="106" spans="2:45" x14ac:dyDescent="0.25">
      <c r="B106" s="69">
        <f t="shared" si="48"/>
        <v>92</v>
      </c>
      <c r="C106" s="154">
        <f>+NAC!A92</f>
        <v>45352</v>
      </c>
      <c r="D106" s="71" cm="1">
        <f t="array" aca="1" ref="D106" ca="1">INDIRECT(_xlfn.CONCAT(D$18,"!$P",$B106))</f>
        <v>5530.6</v>
      </c>
      <c r="E106" s="71" cm="1">
        <f t="array" aca="1" ref="E106" ca="1">INDIRECT(_xlfn.CONCAT(E$18,"!$P",$B106))</f>
        <v>5679.7</v>
      </c>
      <c r="F106" s="71" cm="1">
        <f t="array" aca="1" ref="F106" ca="1">INDIRECT(_xlfn.CONCAT(F$18,"!$P",$B106))</f>
        <v>5654</v>
      </c>
      <c r="G106" s="71" cm="1">
        <f t="array" aca="1" ref="G106" ca="1">INDIRECT(_xlfn.CONCAT(G$18,"!$P",$B106))</f>
        <v>5737.4</v>
      </c>
      <c r="H106" s="71" cm="1">
        <f t="array" aca="1" ref="H106" ca="1">INDIRECT(_xlfn.CONCAT(H$18,"!$P",$B106))</f>
        <v>5823.9</v>
      </c>
      <c r="I106" s="71" cm="1">
        <f t="array" aca="1" ref="I106" ca="1">INDIRECT(_xlfn.CONCAT(I$18,"!$P",$B106))</f>
        <v>5486.4</v>
      </c>
      <c r="J106" s="71" cm="1">
        <f t="array" aca="1" ref="J106" ca="1">INDIRECT(_xlfn.CONCAT(J$18,"!$P",$B106))</f>
        <v>5612.4</v>
      </c>
      <c r="K106" s="71"/>
      <c r="L106" s="71">
        <f t="shared" ca="1" si="35"/>
        <v>5641.4082426741234</v>
      </c>
      <c r="M106" s="71">
        <f t="shared" ca="1" si="36"/>
        <v>5635.6081515075412</v>
      </c>
      <c r="N106" s="71">
        <f t="shared" ca="1" si="37"/>
        <v>5628.742057825566</v>
      </c>
      <c r="O106" s="71">
        <f t="shared" ca="1" si="38"/>
        <v>5624.6709907942095</v>
      </c>
      <c r="P106" s="71">
        <f t="shared" ca="1" si="39"/>
        <v>5626.2970864167155</v>
      </c>
      <c r="Q106" s="71">
        <f t="shared" ca="1" si="40"/>
        <v>5617.8628738205716</v>
      </c>
      <c r="R106" s="71">
        <f t="shared" ca="1" si="41"/>
        <v>5613.0291913839019</v>
      </c>
      <c r="S106" s="71">
        <f t="shared" ca="1" si="42"/>
        <v>5609.0042821254438</v>
      </c>
      <c r="T106" s="71">
        <f t="shared" ca="1" si="43"/>
        <v>5601.4114359552905</v>
      </c>
      <c r="U106" s="71">
        <f t="shared" ca="1" si="44"/>
        <v>5585.4533547911651</v>
      </c>
      <c r="V106" s="34" cm="1">
        <f t="array" aca="1" ref="V106" ca="1">+SUMPRODUCT(_xlfn.ANCHORARRAY($L$17)/100,L106:U106)</f>
        <v>5612.5668900000001</v>
      </c>
      <c r="W106" s="24">
        <f t="shared" ca="1" si="54"/>
        <v>2.9876088365016131</v>
      </c>
      <c r="X106" s="24">
        <f t="shared" ca="1" si="55"/>
        <v>3.0042370980852935</v>
      </c>
      <c r="Z106" s="19">
        <f t="shared" ca="1" si="45"/>
        <v>101.00179670885552</v>
      </c>
      <c r="AA106" s="24">
        <f t="shared" ca="1" si="49"/>
        <v>-3.949221166976824E-3</v>
      </c>
      <c r="AB106" s="24">
        <f>+d1d10index!Q91</f>
        <v>-2.0829023160087168E-3</v>
      </c>
      <c r="AC106" s="35">
        <f t="shared" si="46"/>
        <v>45352</v>
      </c>
      <c r="AD106" s="24">
        <f t="shared" ca="1" si="56"/>
        <v>-4.1526665820141861E-3</v>
      </c>
      <c r="AE106" s="24">
        <f>+d1d10index!Y91</f>
        <v>-2.9291435676116473E-3</v>
      </c>
      <c r="AG106" s="193">
        <f t="shared" ca="1" si="57"/>
        <v>-1.6628261583680359E-2</v>
      </c>
      <c r="AH106" s="193">
        <f ca="1">+d1d10_y!AM91</f>
        <v>-3.2115290529662666E-2</v>
      </c>
      <c r="AJ106">
        <f>+d1d10index!I91</f>
        <v>101.94424705003281</v>
      </c>
      <c r="AK106" s="19">
        <f t="shared" ca="1" si="47"/>
        <v>101.00179670885552</v>
      </c>
      <c r="AM106">
        <f ca="1">+NAC_d!BV92/NAC_d!BV$5-1</f>
        <v>53.492174038326063</v>
      </c>
      <c r="AN106">
        <f ca="1">+NAC_d!CE92/NAC_d!CE$5-1</f>
        <v>51.902393263833773</v>
      </c>
      <c r="AO106">
        <f t="shared" ca="1" si="50"/>
        <v>55.414082426741238</v>
      </c>
      <c r="AP106">
        <f t="shared" ca="1" si="51"/>
        <v>54.854533547911657</v>
      </c>
      <c r="AR106" s="24">
        <f t="shared" ca="1" si="52"/>
        <v>1.58978077449229</v>
      </c>
      <c r="AS106" s="24">
        <f t="shared" ca="1" si="53"/>
        <v>0.55954887882958104</v>
      </c>
    </row>
    <row r="107" spans="2:45" x14ac:dyDescent="0.25">
      <c r="B107" s="69">
        <f t="shared" si="48"/>
        <v>93</v>
      </c>
      <c r="C107" s="154">
        <f>+NAC!A93</f>
        <v>45383</v>
      </c>
      <c r="D107" s="71" cm="1">
        <f t="array" aca="1" ref="D107" ca="1">INDIRECT(_xlfn.CONCAT(D$18,"!$P",$B107))</f>
        <v>5884.3</v>
      </c>
      <c r="E107" s="71" cm="1">
        <f t="array" aca="1" ref="E107" ca="1">INDIRECT(_xlfn.CONCAT(E$18,"!$P",$B107))</f>
        <v>6044.6</v>
      </c>
      <c r="F107" s="71" cm="1">
        <f t="array" aca="1" ref="F107" ca="1">INDIRECT(_xlfn.CONCAT(F$18,"!$P",$B107))</f>
        <v>6030.9</v>
      </c>
      <c r="G107" s="71" cm="1">
        <f t="array" aca="1" ref="G107" ca="1">INDIRECT(_xlfn.CONCAT(G$18,"!$P",$B107))</f>
        <v>6015.2</v>
      </c>
      <c r="H107" s="71" cm="1">
        <f t="array" aca="1" ref="H107" ca="1">INDIRECT(_xlfn.CONCAT(H$18,"!$P",$B107))</f>
        <v>6165.5</v>
      </c>
      <c r="I107" s="71" cm="1">
        <f t="array" aca="1" ref="I107" ca="1">INDIRECT(_xlfn.CONCAT(I$18,"!$P",$B107))</f>
        <v>5807</v>
      </c>
      <c r="J107" s="71" cm="1">
        <f t="array" aca="1" ref="J107" ca="1">INDIRECT(_xlfn.CONCAT(J$18,"!$P",$B107))</f>
        <v>5965.9</v>
      </c>
      <c r="K107" s="71"/>
      <c r="L107" s="71">
        <f t="shared" ca="1" si="35"/>
        <v>5989.3413163847772</v>
      </c>
      <c r="M107" s="71">
        <f t="shared" ca="1" si="36"/>
        <v>5986.4465700990795</v>
      </c>
      <c r="N107" s="71">
        <f t="shared" ca="1" si="37"/>
        <v>5981.3185985820692</v>
      </c>
      <c r="O107" s="71">
        <f t="shared" ca="1" si="38"/>
        <v>5977.0043979233133</v>
      </c>
      <c r="P107" s="71">
        <f t="shared" ca="1" si="39"/>
        <v>5980.9053412500762</v>
      </c>
      <c r="Q107" s="71">
        <f t="shared" ca="1" si="40"/>
        <v>5972.4569428118866</v>
      </c>
      <c r="R107" s="71">
        <f t="shared" ca="1" si="41"/>
        <v>5967.0738737693946</v>
      </c>
      <c r="S107" s="71">
        <f t="shared" ca="1" si="42"/>
        <v>5963.1644549011589</v>
      </c>
      <c r="T107" s="71">
        <f t="shared" ca="1" si="43"/>
        <v>5956.6461439687182</v>
      </c>
      <c r="U107" s="71">
        <f t="shared" ca="1" si="44"/>
        <v>5939.6733096257831</v>
      </c>
      <c r="V107" s="34" cm="1">
        <f t="array" aca="1" ref="V107" ca="1">+SUMPRODUCT(_xlfn.ANCHORARRAY($L$17)/100,L107:U107)</f>
        <v>5966.12979</v>
      </c>
      <c r="W107" s="24">
        <f t="shared" ca="1" si="54"/>
        <v>2.9049325750581612</v>
      </c>
      <c r="X107" s="24">
        <f t="shared" ca="1" si="55"/>
        <v>2.9278965115960984</v>
      </c>
      <c r="Z107" s="19">
        <f t="shared" ca="1" si="45"/>
        <v>100.8362077200189</v>
      </c>
      <c r="AA107" s="24">
        <f t="shared" ca="1" si="49"/>
        <v>-1.6394657741974905E-3</v>
      </c>
      <c r="AB107" s="24">
        <f>+d1d10index!Q92</f>
        <v>-2.2289026662968281E-3</v>
      </c>
      <c r="AC107" s="35">
        <f t="shared" si="46"/>
        <v>45383</v>
      </c>
      <c r="AD107" s="24">
        <f t="shared" ca="1" si="56"/>
        <v>-5.8463700533205598E-3</v>
      </c>
      <c r="AE107" s="24">
        <f>+d1d10index!Y92</f>
        <v>-1.071123852359146E-2</v>
      </c>
      <c r="AG107" s="193">
        <f t="shared" ca="1" si="57"/>
        <v>-2.2963936537937268E-2</v>
      </c>
      <c r="AH107" s="193">
        <f ca="1">+d1d10_y!AM92</f>
        <v>-7.1493004618287781E-2</v>
      </c>
      <c r="AJ107">
        <f>+d1d10index!I92</f>
        <v>101.71702324596937</v>
      </c>
      <c r="AK107" s="19">
        <f t="shared" ca="1" si="47"/>
        <v>100.8362077200189</v>
      </c>
      <c r="AM107">
        <f ca="1">+NAC_d!BV93/NAC_d!BV$5-1</f>
        <v>58.053981923738448</v>
      </c>
      <c r="AN107">
        <f ca="1">+NAC_d!CE93/NAC_d!CE$5-1</f>
        <v>56.678553225150516</v>
      </c>
      <c r="AO107">
        <f t="shared" ca="1" si="50"/>
        <v>58.893413163847782</v>
      </c>
      <c r="AP107">
        <f t="shared" ca="1" si="51"/>
        <v>58.39673309625784</v>
      </c>
      <c r="AR107" s="24">
        <f t="shared" ca="1" si="52"/>
        <v>1.3754286985879318</v>
      </c>
      <c r="AS107" s="24">
        <f t="shared" ca="1" si="53"/>
        <v>0.4966800675899421</v>
      </c>
    </row>
    <row r="108" spans="2:45" x14ac:dyDescent="0.25">
      <c r="B108" s="69">
        <f t="shared" si="48"/>
        <v>94</v>
      </c>
      <c r="C108" s="154">
        <f>+NAC!A94</f>
        <v>45413</v>
      </c>
      <c r="D108" s="71" cm="1">
        <f t="array" aca="1" ref="D108" ca="1">INDIRECT(_xlfn.CONCAT(D$18,"!$P",$B108))</f>
        <v>6114.4</v>
      </c>
      <c r="E108" s="71" cm="1">
        <f t="array" aca="1" ref="E108" ca="1">INDIRECT(_xlfn.CONCAT(E$18,"!$P",$B108))</f>
        <v>6271.7</v>
      </c>
      <c r="F108" s="71" cm="1">
        <f t="array" aca="1" ref="F108" ca="1">INDIRECT(_xlfn.CONCAT(F$18,"!$P",$B108))</f>
        <v>6238.8</v>
      </c>
      <c r="G108" s="71" cm="1">
        <f t="array" aca="1" ref="G108" ca="1">INDIRECT(_xlfn.CONCAT(G$18,"!$P",$B108))</f>
        <v>6188.5</v>
      </c>
      <c r="H108" s="71" cm="1">
        <f t="array" aca="1" ref="H108" ca="1">INDIRECT(_xlfn.CONCAT(H$18,"!$P",$B108))</f>
        <v>6357.9</v>
      </c>
      <c r="I108" s="71" cm="1">
        <f t="array" aca="1" ref="I108" ca="1">INDIRECT(_xlfn.CONCAT(I$18,"!$P",$B108))</f>
        <v>6032.4</v>
      </c>
      <c r="J108" s="71" cm="1">
        <f t="array" aca="1" ref="J108" ca="1">INDIRECT(_xlfn.CONCAT(J$18,"!$P",$B108))</f>
        <v>6188.7</v>
      </c>
      <c r="K108" s="71"/>
      <c r="L108" s="71">
        <f t="shared" ca="1" si="35"/>
        <v>6204.5130971475292</v>
      </c>
      <c r="M108" s="71">
        <f t="shared" ca="1" si="36"/>
        <v>6203.9709378745774</v>
      </c>
      <c r="N108" s="71">
        <f t="shared" ca="1" si="37"/>
        <v>6200.7491931601953</v>
      </c>
      <c r="O108" s="71">
        <f t="shared" ca="1" si="38"/>
        <v>6197.5532288151117</v>
      </c>
      <c r="P108" s="71">
        <f t="shared" ca="1" si="39"/>
        <v>6202.8140689537613</v>
      </c>
      <c r="Q108" s="71">
        <f t="shared" ca="1" si="40"/>
        <v>6195.3439145423099</v>
      </c>
      <c r="R108" s="71">
        <f t="shared" ca="1" si="41"/>
        <v>6190.2308513230073</v>
      </c>
      <c r="S108" s="71">
        <f t="shared" ca="1" si="42"/>
        <v>6187.329649940938</v>
      </c>
      <c r="T108" s="71">
        <f t="shared" ca="1" si="43"/>
        <v>6182.328615911827</v>
      </c>
      <c r="U108" s="71">
        <f t="shared" ca="1" si="44"/>
        <v>6166.1686801727283</v>
      </c>
      <c r="V108" s="34" cm="1">
        <f t="array" aca="1" ref="V108" ca="1">+SUMPRODUCT(_xlfn.ANCHORARRAY($L$17)/100,L108:U108)</f>
        <v>6188.9473999999991</v>
      </c>
      <c r="W108" s="24">
        <f t="shared" ca="1" si="54"/>
        <v>2.7535095512385772</v>
      </c>
      <c r="X108" s="24">
        <f t="shared" ca="1" si="55"/>
        <v>2.7804075109098649</v>
      </c>
      <c r="Z108" s="19">
        <f t="shared" ca="1" si="45"/>
        <v>100.62185157370244</v>
      </c>
      <c r="AA108" s="24">
        <f t="shared" ca="1" si="49"/>
        <v>-2.1257854808626186E-3</v>
      </c>
      <c r="AB108" s="24">
        <f>+d1d10index!Q93</f>
        <v>2.3783839061362055E-3</v>
      </c>
      <c r="AC108" s="35">
        <f t="shared" si="46"/>
        <v>45413</v>
      </c>
      <c r="AD108" s="24">
        <f t="shared" ca="1" si="56"/>
        <v>-7.1150952889769137E-3</v>
      </c>
      <c r="AE108" s="24">
        <f>+d1d10index!Y93</f>
        <v>-3.3126694190436234E-3</v>
      </c>
      <c r="AG108" s="193">
        <f t="shared" ca="1" si="57"/>
        <v>-2.6897959671287719E-2</v>
      </c>
      <c r="AH108" s="193">
        <f ca="1">+d1d10_y!AM93</f>
        <v>-3.8752403519916712E-2</v>
      </c>
      <c r="AJ108">
        <f>+d1d10index!I93</f>
        <v>101.95894537703768</v>
      </c>
      <c r="AK108" s="19">
        <f t="shared" ca="1" si="47"/>
        <v>100.62185157370244</v>
      </c>
      <c r="AM108">
        <f ca="1">+NAC_d!BV94/NAC_d!BV$5-1</f>
        <v>60.579534353842355</v>
      </c>
      <c r="AN108">
        <f ca="1">+NAC_d!CE94/NAC_d!CE$5-1</f>
        <v>59.033179371639505</v>
      </c>
      <c r="AO108">
        <f t="shared" ca="1" si="50"/>
        <v>61.045130971475302</v>
      </c>
      <c r="AP108">
        <f t="shared" ca="1" si="51"/>
        <v>60.661686801727292</v>
      </c>
      <c r="AR108" s="24">
        <f t="shared" ca="1" si="52"/>
        <v>1.5463549822028497</v>
      </c>
      <c r="AS108" s="24">
        <f t="shared" ca="1" si="53"/>
        <v>0.38344416974801021</v>
      </c>
    </row>
    <row r="109" spans="2:45" x14ac:dyDescent="0.25">
      <c r="B109" s="69">
        <f t="shared" si="48"/>
        <v>95</v>
      </c>
      <c r="C109" s="154">
        <f>+NAC!A95</f>
        <v>45444</v>
      </c>
      <c r="D109" s="71" cm="1">
        <f t="array" aca="1" ref="D109" ca="1">INDIRECT(_xlfn.CONCAT(D$18,"!$P",$B109))</f>
        <v>6350.2</v>
      </c>
      <c r="E109" s="71" cm="1">
        <f t="array" aca="1" ref="E109" ca="1">INDIRECT(_xlfn.CONCAT(E$18,"!$P",$B109))</f>
        <v>6503.5</v>
      </c>
      <c r="F109" s="71" cm="1">
        <f t="array" aca="1" ref="F109" ca="1">INDIRECT(_xlfn.CONCAT(F$18,"!$P",$B109))</f>
        <v>6428.7</v>
      </c>
      <c r="G109" s="71" cm="1">
        <f t="array" aca="1" ref="G109" ca="1">INDIRECT(_xlfn.CONCAT(G$18,"!$P",$B109))</f>
        <v>6380.1</v>
      </c>
      <c r="H109" s="71" cm="1">
        <f t="array" aca="1" ref="H109" ca="1">INDIRECT(_xlfn.CONCAT(H$18,"!$P",$B109))</f>
        <v>6557.6</v>
      </c>
      <c r="I109" s="71" cm="1">
        <f t="array" aca="1" ref="I109" ca="1">INDIRECT(_xlfn.CONCAT(I$18,"!$P",$B109))</f>
        <v>6236.9</v>
      </c>
      <c r="J109" s="71" cm="1">
        <f t="array" aca="1" ref="J109" ca="1">INDIRECT(_xlfn.CONCAT(J$18,"!$P",$B109))</f>
        <v>6414.7</v>
      </c>
      <c r="K109" s="71"/>
      <c r="L109" s="71">
        <f t="shared" ca="1" si="35"/>
        <v>6422.7466810078549</v>
      </c>
      <c r="M109" s="71">
        <f t="shared" ca="1" si="36"/>
        <v>6424.1169754687953</v>
      </c>
      <c r="N109" s="71">
        <f t="shared" ca="1" si="37"/>
        <v>6423.0310025820236</v>
      </c>
      <c r="O109" s="71">
        <f t="shared" ca="1" si="38"/>
        <v>6421.4160957942577</v>
      </c>
      <c r="P109" s="71">
        <f t="shared" ca="1" si="39"/>
        <v>6428.2665371946969</v>
      </c>
      <c r="Q109" s="71">
        <f t="shared" ca="1" si="40"/>
        <v>6421.1851080519364</v>
      </c>
      <c r="R109" s="71">
        <f t="shared" ca="1" si="41"/>
        <v>6416.3637560780917</v>
      </c>
      <c r="S109" s="71">
        <f t="shared" ca="1" si="42"/>
        <v>6414.975976278135</v>
      </c>
      <c r="T109" s="71">
        <f t="shared" ca="1" si="43"/>
        <v>6411.3464613734586</v>
      </c>
      <c r="U109" s="71">
        <f t="shared" ca="1" si="44"/>
        <v>6395.8225606628102</v>
      </c>
      <c r="V109" s="34" cm="1">
        <f t="array" aca="1" ref="V109" ca="1">+SUMPRODUCT(_xlfn.ANCHORARRAY($L$17)/100,L109:U109)</f>
        <v>6414.9280699999999</v>
      </c>
      <c r="W109" s="24">
        <f t="shared" ca="1" si="54"/>
        <v>2.6498144280104272</v>
      </c>
      <c r="X109" s="24">
        <f t="shared" ca="1" si="55"/>
        <v>2.6813391144944463</v>
      </c>
      <c r="Z109" s="19">
        <f t="shared" ca="1" si="45"/>
        <v>100.42096415417525</v>
      </c>
      <c r="AA109" s="24">
        <f t="shared" ca="1" si="49"/>
        <v>-1.9964591824276345E-3</v>
      </c>
      <c r="AB109" s="24">
        <f>+d1d10index!Q94</f>
        <v>-3.5065434250004524E-3</v>
      </c>
      <c r="AC109" s="35">
        <f t="shared" si="46"/>
        <v>45444</v>
      </c>
      <c r="AD109" s="24">
        <f t="shared" ca="1" si="56"/>
        <v>-8.5633747675942784E-3</v>
      </c>
      <c r="AE109" s="24">
        <f>+d1d10index!Y94</f>
        <v>-5.005385758761749E-4</v>
      </c>
      <c r="AG109" s="193">
        <f t="shared" ca="1" si="57"/>
        <v>-3.1524686484019071E-2</v>
      </c>
      <c r="AH109" s="193">
        <f ca="1">+d1d10_y!AM94</f>
        <v>-2.8534058287242647E-2</v>
      </c>
      <c r="AJ109">
        <f>+d1d10index!I94</f>
        <v>101.60142190750585</v>
      </c>
      <c r="AK109" s="19">
        <f t="shared" ca="1" si="47"/>
        <v>100.42096415417525</v>
      </c>
      <c r="AM109">
        <f ca="1">+NAC_d!BV95/NAC_d!BV$5-1</f>
        <v>63.283924864917552</v>
      </c>
      <c r="AN109">
        <f ca="1">+NAC_d!CE95/NAC_d!CE$5-1</f>
        <v>61.860341169200922</v>
      </c>
      <c r="AO109">
        <f t="shared" ca="1" si="50"/>
        <v>63.227466810078553</v>
      </c>
      <c r="AP109">
        <f t="shared" ca="1" si="51"/>
        <v>62.958225606628112</v>
      </c>
      <c r="AR109" s="24">
        <f t="shared" ca="1" si="52"/>
        <v>1.4235836957166299</v>
      </c>
      <c r="AS109" s="24">
        <f t="shared" ca="1" si="53"/>
        <v>0.26924120345044145</v>
      </c>
    </row>
    <row r="110" spans="2:45" x14ac:dyDescent="0.25">
      <c r="B110" s="69">
        <f t="shared" si="48"/>
        <v>96</v>
      </c>
      <c r="C110" s="154">
        <f>+NAC!A96</f>
        <v>45474</v>
      </c>
      <c r="D110" s="71" cm="1">
        <f t="array" aca="1" ref="D110" ca="1">INDIRECT(_xlfn.CONCAT(D$18,"!$P",$B110))</f>
        <v>6597.6</v>
      </c>
      <c r="E110" s="71" cm="1">
        <f t="array" aca="1" ref="E110" ca="1">INDIRECT(_xlfn.CONCAT(E$18,"!$P",$B110))</f>
        <v>6744.5</v>
      </c>
      <c r="F110" s="71" cm="1">
        <f t="array" aca="1" ref="F110" ca="1">INDIRECT(_xlfn.CONCAT(F$18,"!$P",$B110))</f>
        <v>6654.2</v>
      </c>
      <c r="G110" s="71" cm="1">
        <f t="array" aca="1" ref="G110" ca="1">INDIRECT(_xlfn.CONCAT(G$18,"!$P",$B110))</f>
        <v>6589.4</v>
      </c>
      <c r="H110" s="71" cm="1">
        <f t="array" aca="1" ref="H110" ca="1">INDIRECT(_xlfn.CONCAT(H$18,"!$P",$B110))</f>
        <v>6836.7</v>
      </c>
      <c r="I110" s="71" cm="1">
        <f t="array" aca="1" ref="I110" ca="1">INDIRECT(_xlfn.CONCAT(I$18,"!$P",$B110))</f>
        <v>6467.5</v>
      </c>
      <c r="J110" s="71" cm="1">
        <f t="array" aca="1" ref="J110" ca="1">INDIRECT(_xlfn.CONCAT(J$18,"!$P",$B110))</f>
        <v>6657.5</v>
      </c>
      <c r="K110" s="71"/>
      <c r="L110" s="71">
        <f t="shared" ref="L110:L122" ca="1" si="58">+SUMPRODUCT($D$4:$I$4,$D110:$I110)/J$4</f>
        <v>6660.8800509965195</v>
      </c>
      <c r="M110" s="71">
        <f t="shared" ca="1" si="36"/>
        <v>6664.06147240876</v>
      </c>
      <c r="N110" s="71">
        <f t="shared" ca="1" si="37"/>
        <v>6664.5126649594495</v>
      </c>
      <c r="O110" s="71">
        <f t="shared" ca="1" si="38"/>
        <v>6663.8825748320787</v>
      </c>
      <c r="P110" s="71">
        <f t="shared" ca="1" si="39"/>
        <v>6671.229618937572</v>
      </c>
      <c r="Q110" s="71">
        <f t="shared" ca="1" si="40"/>
        <v>6664.267124095767</v>
      </c>
      <c r="R110" s="71">
        <f t="shared" ca="1" si="41"/>
        <v>6659.6658685316006</v>
      </c>
      <c r="S110" s="71">
        <f t="shared" ca="1" si="42"/>
        <v>6658.7695776728233</v>
      </c>
      <c r="T110" s="71">
        <f t="shared" ca="1" si="43"/>
        <v>6655.088180544486</v>
      </c>
      <c r="U110" s="71">
        <f t="shared" ca="1" si="44"/>
        <v>6640.201273629983</v>
      </c>
      <c r="V110" s="34" cm="1">
        <f t="array" aca="1" ref="V110" ca="1">+SUMPRODUCT(_xlfn.ANCHORARRAY($L$17)/100,L110:U110)</f>
        <v>6657.7891799999998</v>
      </c>
      <c r="W110" s="24">
        <f t="shared" ref="W110:W122" ca="1" si="59">+L110/L98-1</f>
        <v>2.5558620761935131</v>
      </c>
      <c r="X110" s="24">
        <f t="shared" ref="X110:X122" ca="1" si="60">+U110/U98-1</f>
        <v>2.5878130650568565</v>
      </c>
      <c r="Z110" s="19">
        <f t="shared" ref="Z110:Z122" ca="1" si="61">+L110/U110*100</f>
        <v>100.31141793018621</v>
      </c>
      <c r="AA110" s="24">
        <f t="shared" ref="AA110:AA122" ca="1" si="62">+Z110/Z109-1</f>
        <v>-1.0908700679357342E-3</v>
      </c>
      <c r="AB110" s="24">
        <f>+d1d10index!Q95</f>
        <v>-4.4223942364699509E-3</v>
      </c>
      <c r="AC110" s="35">
        <f t="shared" ref="AC110:AC122" si="63">+C110</f>
        <v>45474</v>
      </c>
      <c r="AD110" s="24">
        <f t="shared" ref="AD110:AD122" ca="1" si="64">+Z110/Z98-1</f>
        <v>-8.9054218500197457E-3</v>
      </c>
      <c r="AE110" s="24">
        <f>+d1d10index!Y95</f>
        <v>-5.5641234188463784E-4</v>
      </c>
      <c r="AG110" s="193">
        <f t="shared" ref="AG110:AG122" ca="1" si="65">+W110-X110</f>
        <v>-3.1950988863343355E-2</v>
      </c>
      <c r="AH110" s="193">
        <f ca="1">+d1d10_y!AM95</f>
        <v>-2.3676900962683156E-2</v>
      </c>
      <c r="AJ110">
        <f>+d1d10index!I95</f>
        <v>101.15210036484494</v>
      </c>
      <c r="AK110" s="19">
        <f t="shared" ref="AK110:AK122" ca="1" si="66">+Z110</f>
        <v>100.31141793018621</v>
      </c>
      <c r="AM110">
        <f ca="1">+NAC_d!BV96/NAC_d!BV$5-1</f>
        <v>65.740729369838448</v>
      </c>
      <c r="AN110">
        <f ca="1">+NAC_d!CE96/NAC_d!CE$5-1</f>
        <v>64.514288593822769</v>
      </c>
      <c r="AO110">
        <f t="shared" ref="AO110:AO122" ca="1" si="67">+L110/$L$19-1</f>
        <v>65.608800509965207</v>
      </c>
      <c r="AP110">
        <f t="shared" ref="AP110:AP122" ca="1" si="68">+U110/$U$19-1</f>
        <v>65.402012736299838</v>
      </c>
      <c r="AR110" s="24">
        <f t="shared" ref="AR110:AR122" ca="1" si="69">+AM110-AN110</f>
        <v>1.2264407760156786</v>
      </c>
      <c r="AS110" s="24">
        <f t="shared" ref="AS110:AS122" ca="1" si="70">+AO110-AP110</f>
        <v>0.20678777366536849</v>
      </c>
    </row>
    <row r="111" spans="2:45" x14ac:dyDescent="0.25">
      <c r="B111" s="69">
        <f t="shared" si="48"/>
        <v>97</v>
      </c>
      <c r="C111" s="154">
        <f>+NAC!A97</f>
        <v>45505</v>
      </c>
      <c r="D111" s="71" cm="1">
        <f t="array" aca="1" ref="D111" ca="1">INDIRECT(_xlfn.CONCAT(D$18,"!$P",$B111))</f>
        <v>6880.8</v>
      </c>
      <c r="E111" s="71" cm="1">
        <f t="array" aca="1" ref="E111" ca="1">INDIRECT(_xlfn.CONCAT(E$18,"!$P",$B111))</f>
        <v>7016.5</v>
      </c>
      <c r="F111" s="71" cm="1">
        <f t="array" aca="1" ref="F111" ca="1">INDIRECT(_xlfn.CONCAT(F$18,"!$P",$B111))</f>
        <v>6893.6</v>
      </c>
      <c r="G111" s="71" cm="1">
        <f t="array" aca="1" ref="G111" ca="1">INDIRECT(_xlfn.CONCAT(G$18,"!$P",$B111))</f>
        <v>6850.5</v>
      </c>
      <c r="H111" s="71" cm="1">
        <f t="array" aca="1" ref="H111" ca="1">INDIRECT(_xlfn.CONCAT(H$18,"!$P",$B111))</f>
        <v>7104.1</v>
      </c>
      <c r="I111" s="71" cm="1">
        <f t="array" aca="1" ref="I111" ca="1">INDIRECT(_xlfn.CONCAT(I$18,"!$P",$B111))</f>
        <v>6745.5</v>
      </c>
      <c r="J111" s="71" cm="1">
        <f t="array" aca="1" ref="J111" ca="1">INDIRECT(_xlfn.CONCAT(J$18,"!$P",$B111))</f>
        <v>6931.8</v>
      </c>
      <c r="K111" s="71"/>
      <c r="L111" s="71">
        <f t="shared" ca="1" si="58"/>
        <v>6929.7893483439639</v>
      </c>
      <c r="M111" s="71">
        <f t="shared" ca="1" si="36"/>
        <v>6934.0556412855694</v>
      </c>
      <c r="N111" s="71">
        <f t="shared" ca="1" si="37"/>
        <v>6935.9089587489689</v>
      </c>
      <c r="O111" s="71">
        <f t="shared" ca="1" si="38"/>
        <v>6936.7657806280631</v>
      </c>
      <c r="P111" s="71">
        <f t="shared" ca="1" si="39"/>
        <v>6944.43523649899</v>
      </c>
      <c r="Q111" s="71">
        <f t="shared" ca="1" si="40"/>
        <v>6938.1314858396472</v>
      </c>
      <c r="R111" s="71">
        <f t="shared" ca="1" si="41"/>
        <v>6934.0975992620779</v>
      </c>
      <c r="S111" s="71">
        <f t="shared" ca="1" si="42"/>
        <v>6934.3123760343424</v>
      </c>
      <c r="T111" s="71">
        <f t="shared" ca="1" si="43"/>
        <v>6931.3507612729109</v>
      </c>
      <c r="U111" s="71">
        <f ca="1">+SUMPRODUCT($D$13:$I$13,$D111:$I111)/$J$13</f>
        <v>6917.8306321441432</v>
      </c>
      <c r="V111" s="34" cm="1">
        <f t="array" aca="1" ref="V111" ca="1">+SUMPRODUCT(_xlfn.ANCHORARRAY($L$17)/100,L111:U111)</f>
        <v>6932.0936700000002</v>
      </c>
      <c r="W111" s="24">
        <f t="shared" ca="1" si="59"/>
        <v>2.2407736937966258</v>
      </c>
      <c r="X111" s="24">
        <f t="shared" ca="1" si="60"/>
        <v>2.2895768876852038</v>
      </c>
      <c r="Z111" s="19">
        <f t="shared" ca="1" si="61"/>
        <v>100.17286801073524</v>
      </c>
      <c r="AA111" s="24">
        <f t="shared" ca="1" si="62"/>
        <v>-1.3811978966082883E-3</v>
      </c>
      <c r="AB111" s="24">
        <f>+d1d10index!Q96</f>
        <v>-1.3689486406259777E-3</v>
      </c>
      <c r="AC111" s="35">
        <f t="shared" si="63"/>
        <v>45505</v>
      </c>
      <c r="AD111" s="24">
        <f t="shared" ca="1" si="64"/>
        <v>-1.4835705488835393E-2</v>
      </c>
      <c r="AE111" s="24">
        <f>+d1d10index!Y96</f>
        <v>-9.0064680578264555E-3</v>
      </c>
      <c r="AG111" s="193">
        <f t="shared" ca="1" si="65"/>
        <v>-4.8803193888578011E-2</v>
      </c>
      <c r="AH111" s="193">
        <f ca="1">+d1d10_y!AM96</f>
        <v>-5.3998026101910845E-2</v>
      </c>
      <c r="AJ111">
        <f>+d1d10index!I96</f>
        <v>101.01362833455403</v>
      </c>
      <c r="AK111" s="19">
        <f t="shared" ca="1" si="66"/>
        <v>100.17286801073524</v>
      </c>
      <c r="AM111">
        <f ca="1">+NAC_d!BV97/NAC_d!BV$5-1</f>
        <v>68.542050805444617</v>
      </c>
      <c r="AN111">
        <f ca="1">+NAC_d!CE97/NAC_d!CE$5-1</f>
        <v>67.296106026369785</v>
      </c>
      <c r="AO111">
        <f t="shared" ca="1" si="67"/>
        <v>68.297893483439651</v>
      </c>
      <c r="AP111">
        <f t="shared" ca="1" si="68"/>
        <v>68.17830632144144</v>
      </c>
      <c r="AR111" s="24">
        <f t="shared" ca="1" si="69"/>
        <v>1.2459447790748328</v>
      </c>
      <c r="AS111" s="24">
        <f t="shared" ca="1" si="70"/>
        <v>0.1195871619982114</v>
      </c>
    </row>
    <row r="112" spans="2:45" x14ac:dyDescent="0.25">
      <c r="B112" s="69">
        <f t="shared" si="48"/>
        <v>98</v>
      </c>
      <c r="C112" s="154">
        <f>+NAC!A98</f>
        <v>45536</v>
      </c>
      <c r="D112" s="71" cm="1">
        <f t="array" aca="1" ref="D112" ca="1">INDIRECT(_xlfn.CONCAT(D$18,"!$P",$B112))</f>
        <v>7117.2</v>
      </c>
      <c r="E112" s="71" cm="1">
        <f t="array" aca="1" ref="E112" ca="1">INDIRECT(_xlfn.CONCAT(E$18,"!$P",$B112))</f>
        <v>7238.6</v>
      </c>
      <c r="F112" s="71" cm="1">
        <f t="array" aca="1" ref="F112" ca="1">INDIRECT(_xlfn.CONCAT(F$18,"!$P",$B112))</f>
        <v>7102.4</v>
      </c>
      <c r="G112" s="71" cm="1">
        <f t="array" aca="1" ref="G112" ca="1">INDIRECT(_xlfn.CONCAT(G$18,"!$P",$B112))</f>
        <v>7062.6</v>
      </c>
      <c r="H112" s="71" cm="1">
        <f t="array" aca="1" ref="H112" ca="1">INDIRECT(_xlfn.CONCAT(H$18,"!$P",$B112))</f>
        <v>7312.5</v>
      </c>
      <c r="I112" s="71" cm="1">
        <f t="array" aca="1" ref="I112" ca="1">INDIRECT(_xlfn.CONCAT(I$18,"!$P",$B112))</f>
        <v>6960.7</v>
      </c>
      <c r="J112" s="71" cm="1">
        <f t="array" aca="1" ref="J112" ca="1">INDIRECT(_xlfn.CONCAT(J$18,"!$P",$B112))</f>
        <v>7157.9</v>
      </c>
      <c r="K112" s="71"/>
      <c r="L112" s="71">
        <f t="shared" ca="1" si="58"/>
        <v>7151.8786509099655</v>
      </c>
      <c r="M112" s="71">
        <f t="shared" ca="1" si="36"/>
        <v>7156.9133027469943</v>
      </c>
      <c r="N112" s="71">
        <f t="shared" ca="1" si="37"/>
        <v>7159.954513840069</v>
      </c>
      <c r="O112" s="71">
        <f t="shared" ca="1" si="38"/>
        <v>7161.5739026431056</v>
      </c>
      <c r="P112" s="71">
        <f t="shared" ca="1" si="39"/>
        <v>7169.6098404519862</v>
      </c>
      <c r="Q112" s="71">
        <f t="shared" ca="1" si="40"/>
        <v>7163.7084952215055</v>
      </c>
      <c r="R112" s="71">
        <f t="shared" ca="1" si="41"/>
        <v>7160.1023556779146</v>
      </c>
      <c r="S112" s="71">
        <f t="shared" ca="1" si="42"/>
        <v>7161.1339599067896</v>
      </c>
      <c r="T112" s="71">
        <f t="shared" ca="1" si="43"/>
        <v>7158.9711497297412</v>
      </c>
      <c r="U112" s="71">
        <f ca="1">+SUMPRODUCT($D$13:$I$13,$D112:$I112)/$J$13</f>
        <v>7146.7922960128253</v>
      </c>
      <c r="V112" s="34" cm="1">
        <f t="array" aca="1" ref="V112" ca="1">+SUMPRODUCT(_xlfn.ANCHORARRAY($L$17)/100,L112:U112)</f>
        <v>7158.1904500000001</v>
      </c>
      <c r="W112" s="24">
        <f t="shared" ca="1" si="59"/>
        <v>1.9437054488500789</v>
      </c>
      <c r="X112" s="24">
        <f t="shared" ca="1" si="60"/>
        <v>2.0002991050012948</v>
      </c>
      <c r="Z112" s="19">
        <f t="shared" ca="1" si="61"/>
        <v>100.07116975961338</v>
      </c>
      <c r="AA112" s="24">
        <f t="shared" ca="1" si="62"/>
        <v>-1.0152275076217299E-3</v>
      </c>
      <c r="AB112" s="24">
        <f>+d1d10index!Q97</f>
        <v>-1.8570674392782704E-3</v>
      </c>
      <c r="AC112" s="35">
        <f t="shared" si="63"/>
        <v>45536</v>
      </c>
      <c r="AD112" s="24">
        <f t="shared" ca="1" si="64"/>
        <v>-1.8862671410619702E-2</v>
      </c>
      <c r="AE112" s="24">
        <f>+d1d10index!Y97</f>
        <v>-1.6847812892229697E-2</v>
      </c>
      <c r="AG112" s="193">
        <f t="shared" ca="1" si="65"/>
        <v>-5.6593656151215921E-2</v>
      </c>
      <c r="AH112" s="193">
        <f ca="1">+d1d10_y!AM97</f>
        <v>-8.1298408679410183E-2</v>
      </c>
      <c r="AJ112">
        <f>+d1d10index!I97</f>
        <v>100.82603921445057</v>
      </c>
      <c r="AK112" s="19">
        <f t="shared" ca="1" si="66"/>
        <v>100.07116975961338</v>
      </c>
      <c r="AM112">
        <f ca="1">+NAC_d!BV98/NAC_d!BV$5-1</f>
        <v>70.830977350519291</v>
      </c>
      <c r="AN112">
        <f ca="1">+NAC_d!CE98/NAC_d!CE$5-1</f>
        <v>69.741627309746349</v>
      </c>
      <c r="AO112">
        <f t="shared" ca="1" si="67"/>
        <v>70.51878650909967</v>
      </c>
      <c r="AP112">
        <f t="shared" ca="1" si="68"/>
        <v>70.467922960128263</v>
      </c>
      <c r="AR112" s="24">
        <f t="shared" ca="1" si="69"/>
        <v>1.089350040772942</v>
      </c>
      <c r="AS112" s="24">
        <f t="shared" ca="1" si="70"/>
        <v>5.0863548971406658E-2</v>
      </c>
    </row>
    <row r="113" spans="2:45" x14ac:dyDescent="0.25">
      <c r="B113" s="69">
        <f t="shared" si="48"/>
        <v>99</v>
      </c>
      <c r="C113" s="154">
        <f>+NAC!A99</f>
        <v>45566</v>
      </c>
      <c r="D113" s="71" cm="1">
        <f t="array" aca="1" ref="D113" ca="1">INDIRECT(_xlfn.CONCAT(D$18,"!$P",$B113))</f>
        <v>7336.5</v>
      </c>
      <c r="E113" s="71" cm="1">
        <f t="array" aca="1" ref="E113" ca="1">INDIRECT(_xlfn.CONCAT(E$18,"!$P",$B113))</f>
        <v>7440.5</v>
      </c>
      <c r="F113" s="71" cm="1">
        <f t="array" aca="1" ref="F113" ca="1">INDIRECT(_xlfn.CONCAT(F$18,"!$P",$B113))</f>
        <v>7285.5</v>
      </c>
      <c r="G113" s="71" cm="1">
        <f t="array" aca="1" ref="G113" ca="1">INDIRECT(_xlfn.CONCAT(G$18,"!$P",$B113))</f>
        <v>7240.3</v>
      </c>
      <c r="H113" s="71" cm="1">
        <f t="array" aca="1" ref="H113" ca="1">INDIRECT(_xlfn.CONCAT(H$18,"!$P",$B113))</f>
        <v>7511.2</v>
      </c>
      <c r="I113" s="71" cm="1">
        <f t="array" aca="1" ref="I113" ca="1">INDIRECT(_xlfn.CONCAT(I$18,"!$P",$B113))</f>
        <v>7200.3</v>
      </c>
      <c r="J113" s="71" cm="1">
        <f t="array" aca="1" ref="J113" ca="1">INDIRECT(_xlfn.CONCAT(J$18,"!$P",$B113))</f>
        <v>7366.8</v>
      </c>
      <c r="K113" s="71"/>
      <c r="L113" s="71">
        <f t="shared" ca="1" si="58"/>
        <v>7353.6924186111828</v>
      </c>
      <c r="M113" s="71">
        <f t="shared" ca="1" si="36"/>
        <v>7360.557913786588</v>
      </c>
      <c r="N113" s="71">
        <f t="shared" ca="1" si="37"/>
        <v>7365.2452222767879</v>
      </c>
      <c r="O113" s="71">
        <f t="shared" ca="1" si="38"/>
        <v>7368.4035376674501</v>
      </c>
      <c r="P113" s="71">
        <f t="shared" ca="1" si="39"/>
        <v>7376.437831372029</v>
      </c>
      <c r="Q113" s="71">
        <f t="shared" ca="1" si="40"/>
        <v>7372.0662435027571</v>
      </c>
      <c r="R113" s="71">
        <f t="shared" ca="1" si="41"/>
        <v>7369.2858710585497</v>
      </c>
      <c r="S113" s="71">
        <f t="shared" ca="1" si="42"/>
        <v>7371.2774510875424</v>
      </c>
      <c r="T113" s="71">
        <f t="shared" ca="1" si="43"/>
        <v>7370.1574238265257</v>
      </c>
      <c r="U113" s="71">
        <f t="shared" ref="U113:U132" ca="1" si="71">+SUMPRODUCT($D$13:$I$13,$D113:$I113)/$J$13</f>
        <v>7360.2769440269494</v>
      </c>
      <c r="V113" s="34" cm="1">
        <f t="array" aca="1" ref="V113" ca="1">+SUMPRODUCT(_xlfn.ANCHORARRAY($L$17)/100,L113:U113)</f>
        <v>7367.0352999999996</v>
      </c>
      <c r="W113" s="24">
        <f t="shared" ca="1" si="59"/>
        <v>1.7868783409178435</v>
      </c>
      <c r="X113" s="24">
        <f t="shared" ca="1" si="60"/>
        <v>1.8363812402371056</v>
      </c>
      <c r="Z113" s="19">
        <f t="shared" ca="1" si="61"/>
        <v>99.910539705695314</v>
      </c>
      <c r="AA113" s="24">
        <f t="shared" ca="1" si="62"/>
        <v>-1.6051581519824776E-3</v>
      </c>
      <c r="AB113" s="24">
        <f>+d1d10index!Q98</f>
        <v>-4.2785453255400618E-3</v>
      </c>
      <c r="AC113" s="35">
        <f t="shared" si="63"/>
        <v>45566</v>
      </c>
      <c r="AD113" s="24">
        <f t="shared" ca="1" si="64"/>
        <v>-1.7452836951891482E-2</v>
      </c>
      <c r="AE113" s="24">
        <f>+d1d10index!Y98</f>
        <v>-2.0020482808140727E-2</v>
      </c>
      <c r="AG113" s="193">
        <f t="shared" ca="1" si="65"/>
        <v>-4.9502899319262106E-2</v>
      </c>
      <c r="AH113" s="193">
        <f ca="1">+d1d10_y!AM98</f>
        <v>-8.3311930298475723E-2</v>
      </c>
      <c r="AJ113">
        <f>+d1d10index!I98</f>
        <v>100.39465043567687</v>
      </c>
      <c r="AK113" s="19">
        <f t="shared" ca="1" si="66"/>
        <v>99.910539705695314</v>
      </c>
      <c r="AM113">
        <f ca="1">+NAC_d!BV99/NAC_d!BV$5-1</f>
        <v>72.567574067724507</v>
      </c>
      <c r="AN113">
        <f ca="1">+NAC_d!CE99/NAC_d!CE$5-1</f>
        <v>71.816700614860409</v>
      </c>
      <c r="AO113">
        <f t="shared" ca="1" si="67"/>
        <v>72.536924186111833</v>
      </c>
      <c r="AP113">
        <f t="shared" ca="1" si="68"/>
        <v>72.602769440269498</v>
      </c>
      <c r="AR113" s="24">
        <f t="shared" ca="1" si="69"/>
        <v>0.75087345286409857</v>
      </c>
      <c r="AS113" s="24">
        <f t="shared" ca="1" si="70"/>
        <v>-6.5845254157665067E-2</v>
      </c>
    </row>
    <row r="114" spans="2:45" x14ac:dyDescent="0.25">
      <c r="B114" s="69">
        <f t="shared" si="48"/>
        <v>100</v>
      </c>
      <c r="C114" s="154">
        <f>+NAC!A100</f>
        <v>45597</v>
      </c>
      <c r="D114" s="71" cm="1">
        <f t="array" aca="1" ref="D114" ca="1">INDIRECT(_xlfn.CONCAT(D$18,"!$P",$B114))</f>
        <v>7543.9</v>
      </c>
      <c r="E114" s="71" cm="1">
        <f t="array" aca="1" ref="E114" ca="1">INDIRECT(_xlfn.CONCAT(E$18,"!$P",$B114))</f>
        <v>7635.6</v>
      </c>
      <c r="F114" s="71" cm="1">
        <f t="array" aca="1" ref="F114" ca="1">INDIRECT(_xlfn.CONCAT(F$18,"!$P",$B114))</f>
        <v>7488.4</v>
      </c>
      <c r="G114" s="71" cm="1">
        <f t="array" aca="1" ref="G114" ca="1">INDIRECT(_xlfn.CONCAT(G$18,"!$P",$B114))</f>
        <v>7407.3</v>
      </c>
      <c r="H114" s="71" cm="1">
        <f t="array" aca="1" ref="H114" ca="1">INDIRECT(_xlfn.CONCAT(H$18,"!$P",$B114))</f>
        <v>7682.9</v>
      </c>
      <c r="I114" s="71" cm="1">
        <f t="array" aca="1" ref="I114" ca="1">INDIRECT(_xlfn.CONCAT(I$18,"!$P",$B114))</f>
        <v>7425.1</v>
      </c>
      <c r="J114" s="71" cm="1">
        <f t="array" aca="1" ref="J114" ca="1">INDIRECT(_xlfn.CONCAT(J$18,"!$P",$B114))</f>
        <v>7566.8</v>
      </c>
      <c r="K114" s="71"/>
      <c r="L114" s="71">
        <f t="shared" ca="1" si="58"/>
        <v>7549.0745226155323</v>
      </c>
      <c r="M114" s="71">
        <f t="shared" ca="1" si="36"/>
        <v>7557.3615220366582</v>
      </c>
      <c r="N114" s="71">
        <f t="shared" ca="1" si="37"/>
        <v>7563.0572482799107</v>
      </c>
      <c r="O114" s="71">
        <f t="shared" ca="1" si="38"/>
        <v>7566.6599087792247</v>
      </c>
      <c r="P114" s="71">
        <f t="shared" ca="1" si="39"/>
        <v>7574.842381639548</v>
      </c>
      <c r="Q114" s="71">
        <f t="shared" ca="1" si="40"/>
        <v>7571.7808648345299</v>
      </c>
      <c r="R114" s="71">
        <f t="shared" ca="1" si="41"/>
        <v>7569.4679607717108</v>
      </c>
      <c r="S114" s="71">
        <f t="shared" ca="1" si="42"/>
        <v>7571.8274852752611</v>
      </c>
      <c r="T114" s="71">
        <f t="shared" ca="1" si="43"/>
        <v>7571.8572254241881</v>
      </c>
      <c r="U114" s="71">
        <f t="shared" ca="1" si="71"/>
        <v>7563.611543859477</v>
      </c>
      <c r="V114" s="34" cm="1">
        <f t="array" aca="1" ref="V114" ca="1">+SUMPRODUCT(_xlfn.ANCHORARRAY($L$17)/100,L114:U114)</f>
        <v>7567.04421</v>
      </c>
      <c r="W114" s="24">
        <f t="shared" ca="1" si="59"/>
        <v>1.5256594249595827</v>
      </c>
      <c r="X114" s="24">
        <f t="shared" ca="1" si="60"/>
        <v>1.5681004409652832</v>
      </c>
      <c r="Z114" s="19">
        <f t="shared" ca="1" si="61"/>
        <v>99.807803174982638</v>
      </c>
      <c r="AA114" s="24">
        <f t="shared" ca="1" si="62"/>
        <v>-1.0282852141055843E-3</v>
      </c>
      <c r="AB114" s="24">
        <f>+d1d10index!Q99</f>
        <v>-5.6091727242576495E-3</v>
      </c>
      <c r="AC114" s="35">
        <f t="shared" si="63"/>
        <v>45597</v>
      </c>
      <c r="AD114" s="24">
        <f t="shared" ca="1" si="64"/>
        <v>-1.6526229009075633E-2</v>
      </c>
      <c r="AE114" s="24">
        <f>+d1d10index!Y99</f>
        <v>-3.1337890568946092E-2</v>
      </c>
      <c r="AG114" s="193">
        <f t="shared" ca="1" si="65"/>
        <v>-4.2441016005700494E-2</v>
      </c>
      <c r="AH114" s="193">
        <f ca="1">+d1d10_y!AM99</f>
        <v>-0.10547030332657803</v>
      </c>
      <c r="AJ114">
        <f>+d1d10index!I99</f>
        <v>99.831519500791686</v>
      </c>
      <c r="AK114" s="19">
        <f t="shared" ca="1" si="66"/>
        <v>99.807803174982638</v>
      </c>
      <c r="AM114">
        <f ca="1">+NAC_d!BV100/NAC_d!BV$5-1</f>
        <v>74.026988327610155</v>
      </c>
      <c r="AN114">
        <f ca="1">+NAC_d!CE100/NAC_d!CE$5-1</f>
        <v>73.791382355634312</v>
      </c>
      <c r="AO114">
        <f t="shared" ca="1" si="67"/>
        <v>74.49074522615534</v>
      </c>
      <c r="AP114">
        <f t="shared" ca="1" si="68"/>
        <v>74.636115438594786</v>
      </c>
      <c r="AR114" s="24">
        <f t="shared" ca="1" si="69"/>
        <v>0.23560597197584343</v>
      </c>
      <c r="AS114" s="24">
        <f t="shared" ca="1" si="70"/>
        <v>-0.14537021243944537</v>
      </c>
    </row>
    <row r="115" spans="2:45" x14ac:dyDescent="0.25">
      <c r="B115" s="69">
        <f t="shared" si="48"/>
        <v>101</v>
      </c>
      <c r="C115" s="154">
        <f>+NAC!A101</f>
        <v>45627</v>
      </c>
      <c r="D115" s="71" cm="1">
        <f t="array" aca="1" ref="D115" ca="1">INDIRECT(_xlfn.CONCAT(D$18,"!$P",$B115))</f>
        <v>7806.1</v>
      </c>
      <c r="E115" s="71" cm="1">
        <f t="array" aca="1" ref="E115" ca="1">INDIRECT(_xlfn.CONCAT(E$18,"!$P",$B115))</f>
        <v>7860.3</v>
      </c>
      <c r="F115" s="71" cm="1">
        <f t="array" aca="1" ref="F115" ca="1">INDIRECT(_xlfn.CONCAT(F$18,"!$P",$B115))</f>
        <v>7718.4</v>
      </c>
      <c r="G115" s="71" cm="1">
        <f t="array" aca="1" ref="G115" ca="1">INDIRECT(_xlfn.CONCAT(G$18,"!$P",$B115))</f>
        <v>7608.3</v>
      </c>
      <c r="H115" s="71" cm="1">
        <f t="array" aca="1" ref="H115" ca="1">INDIRECT(_xlfn.CONCAT(H$18,"!$P",$B115))</f>
        <v>7934.7</v>
      </c>
      <c r="I115" s="71" cm="1">
        <f t="array" aca="1" ref="I115" ca="1">INDIRECT(_xlfn.CONCAT(I$18,"!$P",$B115))</f>
        <v>7643.2</v>
      </c>
      <c r="J115" s="71" cm="1">
        <f t="array" aca="1" ref="J115" ca="1">INDIRECT(_xlfn.CONCAT(J$18,"!$P",$B115))</f>
        <v>7808.7</v>
      </c>
      <c r="K115" s="71"/>
      <c r="L115" s="71">
        <f t="shared" ca="1" si="58"/>
        <v>7784.3059757373539</v>
      </c>
      <c r="M115" s="71">
        <f t="shared" ca="1" si="36"/>
        <v>7794.4784736338815</v>
      </c>
      <c r="N115" s="71">
        <f t="shared" ca="1" si="37"/>
        <v>7802.4872098343349</v>
      </c>
      <c r="O115" s="71">
        <f t="shared" ca="1" si="38"/>
        <v>7806.9679898944214</v>
      </c>
      <c r="P115" s="71">
        <f t="shared" ca="1" si="39"/>
        <v>7815.1573665698052</v>
      </c>
      <c r="Q115" s="71">
        <f t="shared" ca="1" si="40"/>
        <v>7812.7723418364494</v>
      </c>
      <c r="R115" s="71">
        <f t="shared" ca="1" si="41"/>
        <v>7811.3242389146226</v>
      </c>
      <c r="S115" s="71">
        <f t="shared" ca="1" si="42"/>
        <v>7814.5080846944975</v>
      </c>
      <c r="T115" s="71">
        <f t="shared" ca="1" si="43"/>
        <v>7815.2592905817846</v>
      </c>
      <c r="U115" s="71">
        <f t="shared" ca="1" si="71"/>
        <v>7810.2096118376303</v>
      </c>
      <c r="V115" s="34" cm="1">
        <f t="array" aca="1" ref="V115" ca="1">+SUMPRODUCT(_xlfn.ANCHORARRAY($L$17)/100,L115:U115)</f>
        <v>7808.8933900000011</v>
      </c>
      <c r="W115" s="24">
        <f t="shared" ca="1" si="59"/>
        <v>1.0285669728417246</v>
      </c>
      <c r="X115" s="24">
        <f t="shared" ca="1" si="60"/>
        <v>1.0681001792309028</v>
      </c>
      <c r="Z115" s="19">
        <f t="shared" ca="1" si="61"/>
        <v>99.668336224151844</v>
      </c>
      <c r="AA115" s="24">
        <f t="shared" ca="1" si="62"/>
        <v>-1.3973551805992468E-3</v>
      </c>
      <c r="AB115" s="24">
        <f>+d1d10index!Q100</f>
        <v>-1.3463544535110561E-3</v>
      </c>
      <c r="AC115" s="35">
        <f t="shared" si="63"/>
        <v>45627</v>
      </c>
      <c r="AD115" s="24">
        <f t="shared" ca="1" si="64"/>
        <v>-1.9115711504788191E-2</v>
      </c>
      <c r="AE115" s="24">
        <f>+d1d10index!Y100</f>
        <v>-3.5159289514119507E-2</v>
      </c>
      <c r="AG115" s="193">
        <f t="shared" ca="1" si="65"/>
        <v>-3.9533206389178233E-2</v>
      </c>
      <c r="AH115" s="193">
        <f ca="1">+d1d10_y!AM100</f>
        <v>-0.10306486562942574</v>
      </c>
      <c r="AJ115">
        <f>+d1d10index!I100</f>
        <v>99.697110889911016</v>
      </c>
      <c r="AK115" s="19">
        <f t="shared" ca="1" si="66"/>
        <v>99.668336224151844</v>
      </c>
      <c r="AM115">
        <f ca="1">+NAC_d!BV101/NAC_d!BV$5-1</f>
        <v>76.008252319604267</v>
      </c>
      <c r="AN115">
        <f ca="1">+NAC_d!CE101/NAC_d!CE$5-1</f>
        <v>75.849719239454757</v>
      </c>
      <c r="AO115">
        <f t="shared" ca="1" si="67"/>
        <v>76.843059757373553</v>
      </c>
      <c r="AP115">
        <f t="shared" ca="1" si="68"/>
        <v>77.102096118376309</v>
      </c>
      <c r="AR115" s="24">
        <f t="shared" ca="1" si="69"/>
        <v>0.1585330801495104</v>
      </c>
      <c r="AS115" s="24">
        <f t="shared" ca="1" si="70"/>
        <v>-0.25903636100275662</v>
      </c>
    </row>
    <row r="116" spans="2:45" x14ac:dyDescent="0.25">
      <c r="B116" s="69">
        <f t="shared" si="48"/>
        <v>102</v>
      </c>
      <c r="C116" s="154">
        <f>+NAC!A102</f>
        <v>45658</v>
      </c>
      <c r="D116" s="71" cm="1">
        <f t="array" aca="1" ref="D116" ca="1">INDIRECT(_xlfn.CONCAT(D$18,"!$P",$B116))</f>
        <v>7982</v>
      </c>
      <c r="E116" s="71" cm="1">
        <f t="array" aca="1" ref="E116" ca="1">INDIRECT(_xlfn.CONCAT(E$18,"!$P",$B116))</f>
        <v>8047.6</v>
      </c>
      <c r="F116" s="71" cm="1">
        <f t="array" aca="1" ref="F116" ca="1">INDIRECT(_xlfn.CONCAT(F$18,"!$P",$B116))</f>
        <v>7934.7</v>
      </c>
      <c r="G116" s="71" cm="1">
        <f t="array" aca="1" ref="G116" ca="1">INDIRECT(_xlfn.CONCAT(G$18,"!$P",$B116))</f>
        <v>7815.2</v>
      </c>
      <c r="H116" s="71" cm="1">
        <f t="array" aca="1" ref="H116" ca="1">INDIRECT(_xlfn.CONCAT(H$18,"!$P",$B116))</f>
        <v>8120.7</v>
      </c>
      <c r="I116" s="71" cm="1">
        <f t="array" aca="1" ref="I116" ca="1">INDIRECT(_xlfn.CONCAT(I$18,"!$P",$B116))</f>
        <v>7879.2</v>
      </c>
      <c r="J116" s="71" cm="1">
        <f t="array" aca="1" ref="J116" ca="1">INDIRECT(_xlfn.CONCAT(J$18,"!$P",$B116))</f>
        <v>7995.9</v>
      </c>
      <c r="K116" s="71"/>
      <c r="L116" s="71">
        <f t="shared" ca="1" si="58"/>
        <v>7976.4660830768371</v>
      </c>
      <c r="M116" s="71">
        <f t="shared" ca="1" si="36"/>
        <v>7985.5203483112236</v>
      </c>
      <c r="N116" s="71">
        <f t="shared" ca="1" si="37"/>
        <v>7991.7196597846496</v>
      </c>
      <c r="O116" s="71">
        <f t="shared" ca="1" si="38"/>
        <v>7995.1734029214513</v>
      </c>
      <c r="P116" s="71">
        <f t="shared" ca="1" si="39"/>
        <v>8002.2619981717417</v>
      </c>
      <c r="Q116" s="71">
        <f t="shared" ca="1" si="40"/>
        <v>8000.3138143288015</v>
      </c>
      <c r="R116" s="71">
        <f t="shared" ca="1" si="41"/>
        <v>7998.6491440441805</v>
      </c>
      <c r="S116" s="71">
        <f t="shared" ca="1" si="42"/>
        <v>8000.6896412781234</v>
      </c>
      <c r="T116" s="71">
        <f t="shared" ca="1" si="43"/>
        <v>8000.8972178107952</v>
      </c>
      <c r="U116" s="71">
        <f t="shared" ca="1" si="71"/>
        <v>7995.1656483111374</v>
      </c>
      <c r="V116" s="34" cm="1">
        <f t="array" aca="1" ref="V116" ca="1">+SUMPRODUCT(_xlfn.ANCHORARRAY($L$17)/100,L116:U116)</f>
        <v>7996.1384199999993</v>
      </c>
      <c r="W116" s="24">
        <f t="shared" ca="1" si="59"/>
        <v>0.72643945537969334</v>
      </c>
      <c r="X116" s="24">
        <f t="shared" ca="1" si="60"/>
        <v>0.76381208693780178</v>
      </c>
      <c r="Z116" s="19">
        <f t="shared" ca="1" si="61"/>
        <v>99.766114098733524</v>
      </c>
      <c r="AA116" s="24">
        <f t="shared" ca="1" si="62"/>
        <v>9.8103247516623249E-4</v>
      </c>
      <c r="AB116" s="24">
        <f>+d1d10index!Q101</f>
        <v>-2.6501429239067509E-3</v>
      </c>
      <c r="AC116" s="35">
        <f t="shared" si="63"/>
        <v>45658</v>
      </c>
      <c r="AD116" s="24">
        <f t="shared" ca="1" si="64"/>
        <v>-2.1188556215754106E-2</v>
      </c>
      <c r="AE116" s="24">
        <f>+d1d10index!Y101</f>
        <v>-3.1513009106791001E-2</v>
      </c>
      <c r="AG116" s="193">
        <f t="shared" ca="1" si="65"/>
        <v>-3.7372631558108438E-2</v>
      </c>
      <c r="AH116" s="193">
        <f ca="1">+d1d10_y!AM101</f>
        <v>-8.1529040342763759E-2</v>
      </c>
      <c r="AJ116">
        <f>+d1d10index!I101</f>
        <v>99.432899296952172</v>
      </c>
      <c r="AK116" s="19">
        <f t="shared" ca="1" si="66"/>
        <v>99.766114098733524</v>
      </c>
      <c r="AM116">
        <f ca="1">+NAC_d!BV102/NAC_d!BV$5-1</f>
        <v>77.686374324088845</v>
      </c>
      <c r="AN116">
        <f ca="1">+NAC_d!CE102/NAC_d!CE$5-1</f>
        <v>77.622178536468553</v>
      </c>
      <c r="AO116">
        <f t="shared" ca="1" si="67"/>
        <v>78.764660830768378</v>
      </c>
      <c r="AP116">
        <f t="shared" ca="1" si="68"/>
        <v>78.951656483111378</v>
      </c>
      <c r="AR116" s="24">
        <f t="shared" ca="1" si="69"/>
        <v>6.4195787620292322E-2</v>
      </c>
      <c r="AS116" s="24">
        <f t="shared" ca="1" si="70"/>
        <v>-0.18699565234300053</v>
      </c>
    </row>
    <row r="117" spans="2:45" x14ac:dyDescent="0.25">
      <c r="B117" s="69">
        <f t="shared" si="48"/>
        <v>103</v>
      </c>
      <c r="C117" s="154">
        <f>+NAC!A103</f>
        <v>45689</v>
      </c>
      <c r="D117" s="71" cm="1">
        <f t="array" aca="1" ref="D117" ca="1">INDIRECT(_xlfn.CONCAT(D$18,"!$P",$B117))</f>
        <v>8201.6</v>
      </c>
      <c r="E117" s="71" cm="1">
        <f t="array" aca="1" ref="E117" ca="1">INDIRECT(_xlfn.CONCAT(E$18,"!$P",$B117))</f>
        <v>8295.9</v>
      </c>
      <c r="F117" s="71" cm="1">
        <f t="array" aca="1" ref="F117" ca="1">INDIRECT(_xlfn.CONCAT(F$18,"!$P",$B117))</f>
        <v>8168.5</v>
      </c>
      <c r="G117" s="71" cm="1">
        <f t="array" aca="1" ref="G117" ca="1">INDIRECT(_xlfn.CONCAT(G$18,"!$P",$B117))</f>
        <v>7988.5</v>
      </c>
      <c r="H117" s="71" cm="1">
        <f t="array" aca="1" ref="H117" ca="1">INDIRECT(_xlfn.CONCAT(H$18,"!$P",$B117))</f>
        <v>8391.5</v>
      </c>
      <c r="I117" s="71" cm="1">
        <f t="array" aca="1" ref="I117" ca="1">INDIRECT(_xlfn.CONCAT(I$18,"!$P",$B117))</f>
        <v>8157.7</v>
      </c>
      <c r="J117" s="71" cm="1">
        <f t="array" aca="1" ref="J117" ca="1">INDIRECT(_xlfn.CONCAT(J$18,"!$P",$B117))</f>
        <v>8229.4</v>
      </c>
      <c r="K117" s="71"/>
      <c r="L117" s="71">
        <f t="shared" ca="1" si="58"/>
        <v>8204.9488396522847</v>
      </c>
      <c r="M117" s="71">
        <f t="shared" ca="1" si="36"/>
        <v>8217.0208483471633</v>
      </c>
      <c r="N117" s="71">
        <f t="shared" ca="1" si="37"/>
        <v>8224.1013481889513</v>
      </c>
      <c r="O117" s="71">
        <f t="shared" ca="1" si="38"/>
        <v>8228.4414238176669</v>
      </c>
      <c r="P117" s="71">
        <f t="shared" ca="1" si="39"/>
        <v>8236.6373720797237</v>
      </c>
      <c r="Q117" s="71">
        <f t="shared" ca="1" si="40"/>
        <v>8235.5928955225845</v>
      </c>
      <c r="R117" s="71">
        <f t="shared" ca="1" si="41"/>
        <v>8233.5593881123132</v>
      </c>
      <c r="S117" s="71">
        <f t="shared" ca="1" si="42"/>
        <v>8235.4171974268538</v>
      </c>
      <c r="T117" s="71">
        <f t="shared" ca="1" si="43"/>
        <v>8235.6510592220966</v>
      </c>
      <c r="U117" s="71">
        <f t="shared" ca="1" si="71"/>
        <v>8228.3693789971676</v>
      </c>
      <c r="V117" s="34" cm="1">
        <f t="array" aca="1" ref="V117" ca="1">+SUMPRODUCT(_xlfn.ANCHORARRAY($L$17)/100,L117:U117)</f>
        <v>8229.7836700000007</v>
      </c>
      <c r="W117" s="24">
        <f t="shared" ca="1" si="59"/>
        <v>0.58699586045244412</v>
      </c>
      <c r="X117" s="24">
        <f t="shared" ca="1" si="60"/>
        <v>0.61384312288414433</v>
      </c>
      <c r="Z117" s="19">
        <f t="shared" ca="1" si="61"/>
        <v>99.715368400880706</v>
      </c>
      <c r="AA117" s="24">
        <f t="shared" ca="1" si="62"/>
        <v>-5.0864663128602494E-4</v>
      </c>
      <c r="AB117" s="24">
        <f>+d1d10index!Q102</f>
        <v>3.2218424244490063E-3</v>
      </c>
      <c r="AC117" s="35">
        <f t="shared" si="63"/>
        <v>45689</v>
      </c>
      <c r="AD117" s="24">
        <f t="shared" ca="1" si="64"/>
        <v>-1.6635608536547442E-2</v>
      </c>
      <c r="AE117" s="24">
        <f>+d1d10index!Y102</f>
        <v>-2.353018417420405E-2</v>
      </c>
      <c r="AG117" s="193">
        <f t="shared" ca="1" si="65"/>
        <v>-2.6847262431700214E-2</v>
      </c>
      <c r="AH117" s="193">
        <f ca="1">+d1d10_y!AM102</f>
        <v>-5.2074670310552351E-2</v>
      </c>
      <c r="AJ117">
        <f>+d1d10index!I102</f>
        <v>99.75325643029305</v>
      </c>
      <c r="AK117" s="19">
        <f t="shared" ca="1" si="66"/>
        <v>99.715368400880706</v>
      </c>
      <c r="AM117">
        <f ca="1">+NAC_d!BV103/NAC_d!BV$5-1</f>
        <v>79.696395533075403</v>
      </c>
      <c r="AN117">
        <f ca="1">+NAC_d!CE103/NAC_d!CE$5-1</f>
        <v>79.440337978106228</v>
      </c>
      <c r="AO117">
        <f t="shared" ca="1" si="67"/>
        <v>81.049488396522861</v>
      </c>
      <c r="AP117">
        <f t="shared" ca="1" si="68"/>
        <v>81.283693789971693</v>
      </c>
      <c r="AR117" s="24">
        <f t="shared" ca="1" si="69"/>
        <v>0.25605755496917482</v>
      </c>
      <c r="AS117" s="24">
        <f t="shared" ca="1" si="70"/>
        <v>-0.23420539344883196</v>
      </c>
    </row>
    <row r="118" spans="2:45" x14ac:dyDescent="0.25">
      <c r="B118" s="69">
        <f t="shared" si="48"/>
        <v>104</v>
      </c>
      <c r="C118" s="154">
        <f>+NAC!A104</f>
        <v>45717</v>
      </c>
      <c r="D118" s="71" cm="1">
        <f t="array" aca="1" ref="D118" ca="1">INDIRECT(_xlfn.CONCAT(D$18,"!$P",$B118))</f>
        <v>8462.4</v>
      </c>
      <c r="E118" s="71" cm="1">
        <f t="array" aca="1" ref="E118" ca="1">INDIRECT(_xlfn.CONCAT(E$18,"!$P",$B118))</f>
        <v>8560</v>
      </c>
      <c r="F118" s="71" cm="1">
        <f t="array" aca="1" ref="F118" ca="1">INDIRECT(_xlfn.CONCAT(F$18,"!$P",$B118))</f>
        <v>8484.7000000000007</v>
      </c>
      <c r="G118" s="71" cm="1">
        <f t="array" aca="1" ref="G118" ca="1">INDIRECT(_xlfn.CONCAT(G$18,"!$P",$B118))</f>
        <v>8231.1</v>
      </c>
      <c r="H118" s="71" cm="1">
        <f t="array" aca="1" ref="H118" ca="1">INDIRECT(_xlfn.CONCAT(H$18,"!$P",$B118))</f>
        <v>8629.2000000000007</v>
      </c>
      <c r="I118" s="71" cm="1">
        <f t="array" aca="1" ref="I118" ca="1">INDIRECT(_xlfn.CONCAT(I$18,"!$P",$B118))</f>
        <v>8398.7000000000007</v>
      </c>
      <c r="J118" s="71" cm="1">
        <f t="array" aca="1" ref="J118" ca="1">INDIRECT(_xlfn.CONCAT(J$18,"!$P",$B118))</f>
        <v>8492.2000000000007</v>
      </c>
      <c r="K118" s="71"/>
      <c r="L118" s="71">
        <f t="shared" ca="1" si="58"/>
        <v>8470.4520347303951</v>
      </c>
      <c r="M118" s="71">
        <f t="shared" ca="1" si="36"/>
        <v>8482.486592833724</v>
      </c>
      <c r="N118" s="71">
        <f t="shared" ca="1" si="37"/>
        <v>8489.0444203093102</v>
      </c>
      <c r="O118" s="71">
        <f t="shared" ca="1" si="38"/>
        <v>8491.4929995743987</v>
      </c>
      <c r="P118" s="71">
        <f t="shared" ca="1" si="39"/>
        <v>8500.1822035426303</v>
      </c>
      <c r="Q118" s="71">
        <f t="shared" ca="1" si="40"/>
        <v>8498.7640734204015</v>
      </c>
      <c r="R118" s="71">
        <f t="shared" ca="1" si="41"/>
        <v>8496.156405103291</v>
      </c>
      <c r="S118" s="71">
        <f t="shared" ca="1" si="42"/>
        <v>8497.0385930745488</v>
      </c>
      <c r="T118" s="71">
        <f t="shared" ca="1" si="43"/>
        <v>8497.5728016802695</v>
      </c>
      <c r="U118" s="71">
        <f t="shared" ca="1" si="71"/>
        <v>8489.5273000565394</v>
      </c>
      <c r="V118" s="34" cm="1">
        <f t="array" aca="1" ref="V118" ca="1">+SUMPRODUCT(_xlfn.ANCHORARRAY($L$17)/100,L118:U118)</f>
        <v>8492.6011999999992</v>
      </c>
      <c r="W118" s="24">
        <f t="shared" ca="1" si="59"/>
        <v>0.50147829590777082</v>
      </c>
      <c r="X118" s="24">
        <f t="shared" ca="1" si="60"/>
        <v>0.51993522473413534</v>
      </c>
      <c r="Z118" s="19">
        <f t="shared" ca="1" si="61"/>
        <v>99.775308275102461</v>
      </c>
      <c r="AA118" s="24">
        <f t="shared" ca="1" si="62"/>
        <v>6.0110969034155026E-4</v>
      </c>
      <c r="AB118" s="24">
        <f>+d1d10index!Q103</f>
        <v>8.343064521355581E-3</v>
      </c>
      <c r="AC118" s="35">
        <f t="shared" si="63"/>
        <v>45717</v>
      </c>
      <c r="AD118" s="24">
        <f t="shared" ca="1" si="64"/>
        <v>-1.2143233820765542E-2</v>
      </c>
      <c r="AE118" s="24">
        <f>+d1d10index!Y103</f>
        <v>-1.3328292713365553E-2</v>
      </c>
      <c r="AG118" s="193">
        <f t="shared" ca="1" si="65"/>
        <v>-1.8456928826364516E-2</v>
      </c>
      <c r="AH118" s="193">
        <f ca="1">+d1d10_y!AM103</f>
        <v>-3.0403835510295796E-2</v>
      </c>
      <c r="AJ118">
        <f>+d1d10index!I103</f>
        <v>100.58550428490632</v>
      </c>
      <c r="AK118" s="19">
        <f t="shared" ca="1" si="66"/>
        <v>99.775308275102461</v>
      </c>
      <c r="AM118">
        <f ca="1">+NAC_d!BV104/NAC_d!BV$5-1</f>
        <v>82.992462141489753</v>
      </c>
      <c r="AN118">
        <f ca="1">+NAC_d!CE104/NAC_d!CE$5-1</f>
        <v>82.150461500982374</v>
      </c>
      <c r="AO118">
        <f t="shared" ca="1" si="67"/>
        <v>83.704520347303969</v>
      </c>
      <c r="AP118">
        <f t="shared" ca="1" si="68"/>
        <v>83.89527300056541</v>
      </c>
      <c r="AR118" s="24">
        <f t="shared" ca="1" si="69"/>
        <v>0.84200064050737922</v>
      </c>
      <c r="AS118" s="24">
        <f t="shared" ca="1" si="70"/>
        <v>-0.1907526532614412</v>
      </c>
    </row>
    <row r="119" spans="2:45" x14ac:dyDescent="0.25">
      <c r="B119" s="69">
        <f t="shared" si="48"/>
        <v>105</v>
      </c>
      <c r="C119" s="154">
        <f>+NAC!A105</f>
        <v>45748</v>
      </c>
      <c r="D119" s="71" cm="1">
        <f t="array" aca="1" ref="D119" ca="1">INDIRECT(_xlfn.CONCAT(D$18,"!$P",$B119))</f>
        <v>8736.7000000000007</v>
      </c>
      <c r="E119" s="71" cm="1">
        <f t="array" aca="1" ref="E119" ca="1">INDIRECT(_xlfn.CONCAT(E$18,"!$P",$B119))</f>
        <v>8838.5</v>
      </c>
      <c r="F119" s="71" cm="1">
        <f t="array" aca="1" ref="F119" ca="1">INDIRECT(_xlfn.CONCAT(F$18,"!$P",$B119))</f>
        <v>8765</v>
      </c>
      <c r="G119" s="71" cm="1">
        <f t="array" aca="1" ref="G119" ca="1">INDIRECT(_xlfn.CONCAT(G$18,"!$P",$B119))</f>
        <v>8477.7999999999993</v>
      </c>
      <c r="H119" s="71" cm="1">
        <f t="array" aca="1" ref="H119" ca="1">INDIRECT(_xlfn.CONCAT(H$18,"!$P",$B119))</f>
        <v>8907.1</v>
      </c>
      <c r="I119" s="71" cm="1">
        <f t="array" aca="1" ref="I119" ca="1">INDIRECT(_xlfn.CONCAT(I$18,"!$P",$B119))</f>
        <v>8627.2000000000007</v>
      </c>
      <c r="J119" s="71" cm="1">
        <f t="array" aca="1" ref="J119" ca="1">INDIRECT(_xlfn.CONCAT(J$18,"!$P",$B119))</f>
        <v>8765.2000000000007</v>
      </c>
      <c r="K119" s="71"/>
      <c r="L119" s="71">
        <f t="shared" ca="1" si="58"/>
        <v>8741.9135825476205</v>
      </c>
      <c r="M119" s="71">
        <f t="shared" ca="1" si="36"/>
        <v>8754.8746279898605</v>
      </c>
      <c r="N119" s="71">
        <f t="shared" ca="1" si="37"/>
        <v>8762.2629575333049</v>
      </c>
      <c r="O119" s="71">
        <f t="shared" ca="1" si="38"/>
        <v>8764.456793022242</v>
      </c>
      <c r="P119" s="71">
        <f t="shared" ca="1" si="39"/>
        <v>8774.3693379246233</v>
      </c>
      <c r="Q119" s="71">
        <f t="shared" ca="1" si="40"/>
        <v>8772.1955395507503</v>
      </c>
      <c r="R119" s="71">
        <f t="shared" ca="1" si="41"/>
        <v>8769.1929535837808</v>
      </c>
      <c r="S119" s="71">
        <f t="shared" ca="1" si="42"/>
        <v>8770.1886155038155</v>
      </c>
      <c r="T119" s="71">
        <f t="shared" ca="1" si="43"/>
        <v>8770.8807269032695</v>
      </c>
      <c r="U119" s="71">
        <f t="shared" ca="1" si="71"/>
        <v>8762.0106765726268</v>
      </c>
      <c r="V119" s="34" cm="1">
        <f t="array" aca="1" ref="V119" ca="1">+SUMPRODUCT(_xlfn.ANCHORARRAY($L$17)/100,L119:U119)</f>
        <v>8765.5986400000002</v>
      </c>
      <c r="W119" s="24">
        <f t="shared" ca="1" si="59"/>
        <v>0.45957846126296942</v>
      </c>
      <c r="X119" s="24">
        <f t="shared" ca="1" si="60"/>
        <v>0.47516710428719855</v>
      </c>
      <c r="Z119" s="19">
        <f t="shared" ca="1" si="61"/>
        <v>99.770633764704925</v>
      </c>
      <c r="AA119" s="24">
        <f t="shared" ca="1" si="62"/>
        <v>-4.6850372886320102E-5</v>
      </c>
      <c r="AB119" s="24">
        <f>+d1d10index!Q104</f>
        <v>1.4989982519044709E-3</v>
      </c>
      <c r="AC119" s="35">
        <f t="shared" si="63"/>
        <v>45748</v>
      </c>
      <c r="AD119" s="24">
        <f t="shared" ca="1" si="64"/>
        <v>-1.0567374352996706E-2</v>
      </c>
      <c r="AE119" s="24">
        <f>+d1d10index!Y104</f>
        <v>-9.6418616537907731E-3</v>
      </c>
      <c r="AG119" s="193">
        <f t="shared" ca="1" si="65"/>
        <v>-1.5588643024229132E-2</v>
      </c>
      <c r="AH119" s="193">
        <f ca="1">+d1d10_y!AM104</f>
        <v>-1.8074547598566637E-2</v>
      </c>
      <c r="AJ119">
        <f>+d1d10index!I104</f>
        <v>100.73628177999632</v>
      </c>
      <c r="AK119" s="19">
        <f t="shared" ca="1" si="66"/>
        <v>99.770633764704925</v>
      </c>
      <c r="AM119">
        <f ca="1">+NAC_d!BV105/NAC_d!BV$5-1</f>
        <v>85.398732022689629</v>
      </c>
      <c r="AN119">
        <f ca="1">+NAC_d!CE105/NAC_d!CE$5-1</f>
        <v>84.428929391325397</v>
      </c>
      <c r="AO119">
        <f t="shared" ca="1" si="67"/>
        <v>86.419135825476218</v>
      </c>
      <c r="AP119">
        <f t="shared" ca="1" si="68"/>
        <v>86.620106765726277</v>
      </c>
      <c r="AR119" s="24">
        <f t="shared" ca="1" si="69"/>
        <v>0.96980263136423162</v>
      </c>
      <c r="AS119" s="24">
        <f t="shared" ca="1" si="70"/>
        <v>-0.20097094025005902</v>
      </c>
    </row>
    <row r="120" spans="2:45" x14ac:dyDescent="0.25">
      <c r="B120" s="69">
        <f t="shared" si="48"/>
        <v>106</v>
      </c>
      <c r="C120" s="154">
        <f>+NAC!A106</f>
        <v>45778</v>
      </c>
      <c r="D120" s="71" cm="1">
        <f t="array" aca="1" ref="D120" ca="1">INDIRECT(_xlfn.CONCAT(D$18,"!$P",$B120))</f>
        <v>8922</v>
      </c>
      <c r="E120" s="71" cm="1">
        <f t="array" aca="1" ref="E120" ca="1">INDIRECT(_xlfn.CONCAT(E$18,"!$P",$B120))</f>
        <v>9054.7000000000007</v>
      </c>
      <c r="F120" s="71" cm="1">
        <f t="array" aca="1" ref="F120" ca="1">INDIRECT(_xlfn.CONCAT(F$18,"!$P",$B120))</f>
        <v>8924.2999999999993</v>
      </c>
      <c r="G120" s="71" cm="1">
        <f t="array" aca="1" ref="G120" ca="1">INDIRECT(_xlfn.CONCAT(G$18,"!$P",$B120))</f>
        <v>8661.5</v>
      </c>
      <c r="H120" s="71" cm="1">
        <f t="array" aca="1" ref="H120" ca="1">INDIRECT(_xlfn.CONCAT(H$18,"!$P",$B120))</f>
        <v>9107.2999999999993</v>
      </c>
      <c r="I120" s="71" cm="1">
        <f t="array" aca="1" ref="I120" ca="1">INDIRECT(_xlfn.CONCAT(I$18,"!$P",$B120))</f>
        <v>8765.4</v>
      </c>
      <c r="J120" s="71" cm="1">
        <f t="array" aca="1" ref="J120" ca="1">INDIRECT(_xlfn.CONCAT(J$18,"!$P",$B120))</f>
        <v>8957.7999999999993</v>
      </c>
      <c r="K120" s="71"/>
      <c r="L120" s="71">
        <f t="shared" ca="1" si="58"/>
        <v>8932.1655802023852</v>
      </c>
      <c r="M120" s="71">
        <f t="shared" ca="1" si="36"/>
        <v>8945.8946073852949</v>
      </c>
      <c r="N120" s="71">
        <f t="shared" ca="1" si="37"/>
        <v>8954.1381552967123</v>
      </c>
      <c r="O120" s="71">
        <f t="shared" ca="1" si="38"/>
        <v>8957.2277585597712</v>
      </c>
      <c r="P120" s="71">
        <f t="shared" ca="1" si="39"/>
        <v>8969.479931603164</v>
      </c>
      <c r="Q120" s="71">
        <f t="shared" ca="1" si="40"/>
        <v>8965.8300750526159</v>
      </c>
      <c r="R120" s="71">
        <f t="shared" ca="1" si="41"/>
        <v>8962.0339788486053</v>
      </c>
      <c r="S120" s="71">
        <f t="shared" ca="1" si="42"/>
        <v>8963.9491620551471</v>
      </c>
      <c r="T120" s="71">
        <f t="shared" ca="1" si="43"/>
        <v>8964.666976806815</v>
      </c>
      <c r="U120" s="71">
        <f t="shared" ca="1" si="71"/>
        <v>8952.7745706818205</v>
      </c>
      <c r="V120" s="34" cm="1">
        <f t="array" aca="1" ref="V120" ca="1">+SUMPRODUCT(_xlfn.ANCHORARRAY($L$17)/100,L120:U120)</f>
        <v>8958.221739999999</v>
      </c>
      <c r="W120" s="24">
        <f t="shared" ca="1" si="59"/>
        <v>0.43962393830853075</v>
      </c>
      <c r="X120" s="24">
        <f t="shared" ca="1" si="60"/>
        <v>0.45191853078385669</v>
      </c>
      <c r="Z120" s="19">
        <f t="shared" ca="1" si="61"/>
        <v>99.769803312741459</v>
      </c>
      <c r="AA120" s="24">
        <f t="shared" ca="1" si="62"/>
        <v>-8.3236111882989405E-6</v>
      </c>
      <c r="AB120" s="24">
        <f>+d1d10index!Q105</f>
        <v>-3.1177835686750921E-3</v>
      </c>
      <c r="AC120" s="35">
        <f t="shared" si="63"/>
        <v>45778</v>
      </c>
      <c r="AD120" s="24">
        <f t="shared" ca="1" si="64"/>
        <v>-8.4678253046942542E-3</v>
      </c>
      <c r="AE120" s="24">
        <f>+d1d10index!Y105</f>
        <v>-1.507212060169616E-2</v>
      </c>
      <c r="AG120" s="193">
        <f t="shared" ca="1" si="65"/>
        <v>-1.2294592475325938E-2</v>
      </c>
      <c r="AH120" s="193">
        <f ca="1">+d1d10_y!AM105</f>
        <v>-2.6018450510072011E-2</v>
      </c>
      <c r="AJ120">
        <f>+d1d10index!I105</f>
        <v>100.42220785589322</v>
      </c>
      <c r="AK120" s="19">
        <f t="shared" ca="1" si="66"/>
        <v>99.769803312741459</v>
      </c>
      <c r="AM120">
        <f ca="1">+NAC_d!BV106/NAC_d!BV$5-1</f>
        <v>86.487481616473843</v>
      </c>
      <c r="AN120">
        <f ca="1">+NAC_d!CE106/NAC_d!CE$5-1</f>
        <v>85.852509310447161</v>
      </c>
      <c r="AO120">
        <f t="shared" ca="1" si="67"/>
        <v>88.321655802023869</v>
      </c>
      <c r="AP120">
        <f t="shared" ca="1" si="68"/>
        <v>88.527745706818223</v>
      </c>
      <c r="AR120" s="24">
        <f t="shared" ca="1" si="69"/>
        <v>0.63497230602668253</v>
      </c>
      <c r="AS120" s="24">
        <f t="shared" ca="1" si="70"/>
        <v>-0.20608990479435363</v>
      </c>
    </row>
    <row r="121" spans="2:45" x14ac:dyDescent="0.25">
      <c r="B121" s="69">
        <f t="shared" si="48"/>
        <v>107</v>
      </c>
      <c r="C121" s="154">
        <f>+NAC!A107</f>
        <v>45809</v>
      </c>
      <c r="D121" s="71" cm="1">
        <f t="array" aca="1" ref="D121" ca="1">INDIRECT(_xlfn.CONCAT(D$18,"!$P",$B121))</f>
        <v>9108</v>
      </c>
      <c r="E121" s="71" cm="1">
        <f t="array" aca="1" ref="E121" ca="1">INDIRECT(_xlfn.CONCAT(E$18,"!$P",$B121))</f>
        <v>9176.1</v>
      </c>
      <c r="F121" s="71" cm="1">
        <f t="array" aca="1" ref="F121" ca="1">INDIRECT(_xlfn.CONCAT(F$18,"!$P",$B121))</f>
        <v>9047.7999999999993</v>
      </c>
      <c r="G121" s="71" cm="1">
        <f t="array" aca="1" ref="G121" ca="1">INDIRECT(_xlfn.CONCAT(G$18,"!$P",$B121))</f>
        <v>8779.7999999999993</v>
      </c>
      <c r="H121" s="71" cm="1">
        <f t="array" aca="1" ref="H121" ca="1">INDIRECT(_xlfn.CONCAT(H$18,"!$P",$B121))</f>
        <v>9241.1</v>
      </c>
      <c r="I121" s="71" cm="1">
        <f t="array" aca="1" ref="I121" ca="1">INDIRECT(_xlfn.CONCAT(I$18,"!$P",$B121))</f>
        <v>8942.1</v>
      </c>
      <c r="J121" s="71" cm="1">
        <f t="array" aca="1" ref="J121" ca="1">INDIRECT(_xlfn.CONCAT(J$18,"!$P",$B121))</f>
        <v>9111.2999999999993</v>
      </c>
      <c r="K121" s="71"/>
      <c r="L121" s="71">
        <f t="shared" ca="1" si="58"/>
        <v>9075.8196527923719</v>
      </c>
      <c r="M121" s="71">
        <f t="shared" ca="1" si="36"/>
        <v>9091.4882910056585</v>
      </c>
      <c r="N121" s="71">
        <f t="shared" ca="1" si="37"/>
        <v>9102.5179790027014</v>
      </c>
      <c r="O121" s="71">
        <f t="shared" ca="1" si="38"/>
        <v>9107.4444480547154</v>
      </c>
      <c r="P121" s="71">
        <f t="shared" ca="1" si="39"/>
        <v>9118.4894453236975</v>
      </c>
      <c r="Q121" s="71">
        <f t="shared" ca="1" si="40"/>
        <v>9117.2036902141117</v>
      </c>
      <c r="R121" s="71">
        <f t="shared" ca="1" si="41"/>
        <v>9115.3390598169481</v>
      </c>
      <c r="S121" s="71">
        <f t="shared" ca="1" si="42"/>
        <v>9118.7111888453401</v>
      </c>
      <c r="T121" s="71">
        <f t="shared" ca="1" si="43"/>
        <v>9121.0423325780248</v>
      </c>
      <c r="U121" s="71">
        <f t="shared" ca="1" si="71"/>
        <v>9115.4251666740638</v>
      </c>
      <c r="V121" s="34" cm="1">
        <f t="array" aca="1" ref="V121" ca="1">+SUMPRODUCT(_xlfn.ANCHORARRAY($L$17)/100,L121:U121)</f>
        <v>9111.652759999999</v>
      </c>
      <c r="W121" s="24">
        <f t="shared" ca="1" si="59"/>
        <v>0.41307451524278371</v>
      </c>
      <c r="X121" s="24">
        <f t="shared" ca="1" si="60"/>
        <v>0.42521545590367604</v>
      </c>
      <c r="Z121" s="19">
        <f t="shared" ca="1" si="61"/>
        <v>99.565511063307397</v>
      </c>
      <c r="AA121" s="24">
        <f t="shared" ca="1" si="62"/>
        <v>-2.0476360847748731E-3</v>
      </c>
      <c r="AB121" s="24">
        <f>+d1d10index!Q106</f>
        <v>-3.6989322838377747E-3</v>
      </c>
      <c r="AC121" s="35">
        <f t="shared" si="63"/>
        <v>45809</v>
      </c>
      <c r="AD121" s="24">
        <f t="shared" ca="1" si="64"/>
        <v>-8.5186703600503844E-3</v>
      </c>
      <c r="AE121" s="24">
        <f>+d1d10index!Y106</f>
        <v>-1.5262276542514663E-2</v>
      </c>
      <c r="AG121" s="193">
        <f t="shared" ca="1" si="65"/>
        <v>-1.214094066089233E-2</v>
      </c>
      <c r="AH121" s="193">
        <f ca="1">+d1d10_y!AM106</f>
        <v>-2.9436886408686913E-2</v>
      </c>
      <c r="AJ121">
        <f>+d1d10index!I106</f>
        <v>100.05075290924079</v>
      </c>
      <c r="AK121" s="19">
        <f t="shared" ca="1" si="66"/>
        <v>99.565511063307397</v>
      </c>
      <c r="AM121">
        <f ca="1">+NAC_d!BV107/NAC_d!BV$5-1</f>
        <v>87.588820965181398</v>
      </c>
      <c r="AN121">
        <f ca="1">+NAC_d!CE107/NAC_d!CE$5-1</f>
        <v>87.477411950648559</v>
      </c>
      <c r="AO121">
        <f t="shared" ca="1" si="67"/>
        <v>89.758196527923729</v>
      </c>
      <c r="AP121">
        <f t="shared" ca="1" si="68"/>
        <v>90.154251666740649</v>
      </c>
      <c r="AR121" s="24">
        <f t="shared" ca="1" si="69"/>
        <v>0.11140901453283902</v>
      </c>
      <c r="AS121" s="24">
        <f t="shared" ca="1" si="70"/>
        <v>-0.39605513881691934</v>
      </c>
    </row>
    <row r="122" spans="2:45" x14ac:dyDescent="0.25">
      <c r="B122" s="69">
        <f t="shared" si="48"/>
        <v>108</v>
      </c>
      <c r="C122" s="154">
        <f>+NAC!A108</f>
        <v>45839</v>
      </c>
      <c r="D122" s="71" cm="1">
        <f t="array" aca="1" ref="D122" ca="1">INDIRECT(_xlfn.CONCAT(D$18,"!$P",$B122))</f>
        <v>9240.2999999999993</v>
      </c>
      <c r="E122" s="71" cm="1">
        <f t="array" aca="1" ref="E122" ca="1">INDIRECT(_xlfn.CONCAT(E$18,"!$P",$B122))</f>
        <v>9309.9</v>
      </c>
      <c r="F122" s="71" cm="1">
        <f t="array" aca="1" ref="F122" ca="1">INDIRECT(_xlfn.CONCAT(F$18,"!$P",$B122))</f>
        <v>9174.1</v>
      </c>
      <c r="G122" s="71" cm="1">
        <f t="array" aca="1" ref="G122" ca="1">INDIRECT(_xlfn.CONCAT(G$18,"!$P",$B122))</f>
        <v>8912.7000000000007</v>
      </c>
      <c r="H122" s="71" cm="1">
        <f t="array" aca="1" ref="H122" ca="1">INDIRECT(_xlfn.CONCAT(H$18,"!$P",$B122))</f>
        <v>9366.7000000000007</v>
      </c>
      <c r="I122" s="71" cm="1">
        <f t="array" aca="1" ref="I122" ca="1">INDIRECT(_xlfn.CONCAT(I$18,"!$P",$B122))</f>
        <v>9132.7000000000007</v>
      </c>
      <c r="J122" s="71" cm="1">
        <f t="array" aca="1" ref="J122" ca="1">INDIRECT(_xlfn.CONCAT(J$18,"!$P",$B122))</f>
        <v>9246.1</v>
      </c>
      <c r="K122" s="71"/>
      <c r="L122" s="71">
        <f t="shared" ca="1" si="58"/>
        <v>9208.9210395168648</v>
      </c>
      <c r="M122" s="71">
        <f t="shared" ca="1" si="36"/>
        <v>9224.9776899069439</v>
      </c>
      <c r="N122" s="71">
        <f t="shared" ca="1" si="37"/>
        <v>9235.8609360785249</v>
      </c>
      <c r="O122" s="71">
        <f t="shared" ca="1" si="38"/>
        <v>9241.4530953518242</v>
      </c>
      <c r="P122" s="71">
        <f t="shared" ca="1" si="39"/>
        <v>9251.9202668260277</v>
      </c>
      <c r="Q122" s="71">
        <f t="shared" ca="1" si="40"/>
        <v>9251.8972147344648</v>
      </c>
      <c r="R122" s="71">
        <f t="shared" ca="1" si="41"/>
        <v>9250.402082814082</v>
      </c>
      <c r="S122" s="71">
        <f t="shared" ca="1" si="42"/>
        <v>9253.8591593156889</v>
      </c>
      <c r="T122" s="71">
        <f t="shared" ca="1" si="43"/>
        <v>9256.5303388827851</v>
      </c>
      <c r="U122" s="71">
        <f t="shared" ca="1" si="71"/>
        <v>9251.6096759393859</v>
      </c>
      <c r="V122" s="34" cm="1">
        <f t="array" aca="1" ref="V122" ca="1">+SUMPRODUCT(_xlfn.ANCHORARRAY($L$17)/100,L122:U122)</f>
        <v>9246.3971199999978</v>
      </c>
      <c r="W122" s="24">
        <f t="shared" ca="1" si="59"/>
        <v>0.38253818849945187</v>
      </c>
      <c r="X122" s="24">
        <f t="shared" ca="1" si="60"/>
        <v>0.39327247694734857</v>
      </c>
      <c r="Z122" s="19">
        <f t="shared" ca="1" si="61"/>
        <v>99.538581523455946</v>
      </c>
      <c r="AA122" s="24">
        <f t="shared" ca="1" si="62"/>
        <v>-2.704705631886295E-4</v>
      </c>
      <c r="AB122" s="24">
        <f>+d1d10index!Q107</f>
        <v>-1.8898823421089617E-3</v>
      </c>
      <c r="AC122" s="35">
        <f t="shared" si="63"/>
        <v>45839</v>
      </c>
      <c r="AD122" s="24">
        <f t="shared" ca="1" si="64"/>
        <v>-7.7043712737481229E-3</v>
      </c>
      <c r="AE122" s="24">
        <f>+d1d10index!Y107</f>
        <v>-1.2757338722454437E-2</v>
      </c>
      <c r="AG122" s="193">
        <f t="shared" ca="1" si="65"/>
        <v>-1.07342884478967E-2</v>
      </c>
      <c r="AH122" s="193">
        <f ca="1">+d1d10_y!AM107</f>
        <v>-2.6411626064792193E-2</v>
      </c>
      <c r="AJ122">
        <f>+d1d10index!I107</f>
        <v>99.861668758002907</v>
      </c>
      <c r="AK122" s="19">
        <f t="shared" ca="1" si="66"/>
        <v>99.538581523455946</v>
      </c>
      <c r="AM122">
        <f ca="1">+NAC_d!BV108/NAC_d!BV$5-1</f>
        <v>89.175067801335018</v>
      </c>
      <c r="AN122">
        <f ca="1">+NAC_d!CE108/NAC_d!CE$5-1</f>
        <v>89.248331903177927</v>
      </c>
      <c r="AO122">
        <f t="shared" ca="1" si="67"/>
        <v>91.089210395168664</v>
      </c>
      <c r="AP122">
        <f t="shared" ca="1" si="68"/>
        <v>91.516096759393875</v>
      </c>
      <c r="AR122" s="24">
        <f t="shared" ca="1" si="69"/>
        <v>-7.3264101842909213E-2</v>
      </c>
      <c r="AS122" s="24">
        <f t="shared" ca="1" si="70"/>
        <v>-0.42688636422521142</v>
      </c>
    </row>
    <row r="123" spans="2:45" x14ac:dyDescent="0.25">
      <c r="B123" s="69">
        <f t="shared" si="48"/>
        <v>109</v>
      </c>
      <c r="C123" s="154">
        <f>+NAC!A109</f>
        <v>45870</v>
      </c>
      <c r="D123" s="71" cm="1">
        <f t="array" aca="1" ref="D123" ca="1">INDIRECT(_xlfn.CONCAT(D$18,"!$P",$B123))</f>
        <v>9428.4</v>
      </c>
      <c r="E123" s="71" cm="1">
        <f t="array" aca="1" ref="E123" ca="1">INDIRECT(_xlfn.CONCAT(E$18,"!$P",$B123))</f>
        <v>9508.5</v>
      </c>
      <c r="F123" s="71" cm="1">
        <f t="array" aca="1" ref="F123" ca="1">INDIRECT(_xlfn.CONCAT(F$18,"!$P",$B123))</f>
        <v>9362.1</v>
      </c>
      <c r="G123" s="71" cm="1">
        <f t="array" aca="1" ref="G123" ca="1">INDIRECT(_xlfn.CONCAT(G$18,"!$P",$B123))</f>
        <v>9049</v>
      </c>
      <c r="H123" s="71" cm="1">
        <f t="array" aca="1" ref="H123" ca="1">INDIRECT(_xlfn.CONCAT(H$18,"!$P",$B123))</f>
        <v>9573.7999999999993</v>
      </c>
      <c r="I123" s="71" cm="1">
        <f t="array" aca="1" ref="I123" ca="1">INDIRECT(_xlfn.CONCAT(I$18,"!$P",$B123))</f>
        <v>9295.1</v>
      </c>
      <c r="J123" s="71" cm="1">
        <f t="array" aca="1" ref="J123" ca="1">INDIRECT(_xlfn.CONCAT(J$18,"!$P",$B123))</f>
        <v>9435.1</v>
      </c>
      <c r="K123" s="71"/>
      <c r="L123" s="71">
        <f t="shared" ref="L123" ca="1" si="72">+SUMPRODUCT($D$4:$I$4,$D123:$I123)/J$4</f>
        <v>9393.1628936076941</v>
      </c>
      <c r="M123" s="71">
        <f t="shared" ca="1" si="36"/>
        <v>9411.5736643348519</v>
      </c>
      <c r="N123" s="71">
        <f t="shared" ca="1" si="37"/>
        <v>9424.0106627662353</v>
      </c>
      <c r="O123" s="71">
        <f t="shared" ca="1" si="38"/>
        <v>9430.0574079073958</v>
      </c>
      <c r="P123" s="71">
        <f t="shared" ca="1" si="39"/>
        <v>9442.1912522378443</v>
      </c>
      <c r="Q123" s="71">
        <f t="shared" ca="1" si="40"/>
        <v>9441.9475347368389</v>
      </c>
      <c r="R123" s="71">
        <f t="shared" ca="1" si="41"/>
        <v>9440.0985663628981</v>
      </c>
      <c r="S123" s="71">
        <f t="shared" ca="1" si="42"/>
        <v>9443.8797682138338</v>
      </c>
      <c r="T123" s="71">
        <f t="shared" ca="1" si="43"/>
        <v>9446.8995065970139</v>
      </c>
      <c r="U123" s="71">
        <f t="shared" ca="1" si="71"/>
        <v>9441.0554229792069</v>
      </c>
      <c r="V123" s="34" cm="1">
        <f t="array" aca="1" ref="V123" ca="1">+SUMPRODUCT(_xlfn.ANCHORARRAY($L$17)/100,L123:U123)</f>
        <v>9435.5537199999981</v>
      </c>
      <c r="W123" s="24">
        <f t="shared" ref="W123" ca="1" si="73">+L123/L111-1</f>
        <v>0.35547596347245558</v>
      </c>
      <c r="X123" s="24">
        <f t="shared" ref="X123" ca="1" si="74">+U123/U111-1</f>
        <v>0.36474220387974499</v>
      </c>
      <c r="Z123" s="19">
        <f t="shared" ref="Z123" ca="1" si="75">+L123/U123*100</f>
        <v>99.492720599278087</v>
      </c>
      <c r="AA123" s="24">
        <f t="shared" ref="AA123" ca="1" si="76">+Z123/Z122-1</f>
        <v>-4.6073515892985917E-4</v>
      </c>
      <c r="AB123" s="24">
        <f>+d1d10index!Q108</f>
        <v>-2.9524290804726627E-3</v>
      </c>
      <c r="AC123" s="35">
        <f t="shared" ref="AC123" si="77">+C123</f>
        <v>45870</v>
      </c>
      <c r="AD123" s="24">
        <f t="shared" ref="AD123" ca="1" si="78">+Z123/Z111-1</f>
        <v>-6.7897368315766871E-3</v>
      </c>
      <c r="AE123" s="24">
        <f>+d1d10index!Y108</f>
        <v>-1.4322761148872321E-2</v>
      </c>
      <c r="AG123" s="193">
        <f t="shared" ref="AG123" ca="1" si="79">+W123-X123</f>
        <v>-9.2662404072894056E-3</v>
      </c>
      <c r="AH123" s="193">
        <f ca="1">+d1d10_y!AM108</f>
        <v>-2.8217072653317299E-2</v>
      </c>
      <c r="AJ123">
        <f>+d1d10index!I108</f>
        <v>99.566834263137252</v>
      </c>
      <c r="AK123" s="19">
        <f t="shared" ref="AK123" ca="1" si="80">+Z123</f>
        <v>99.492720599278087</v>
      </c>
      <c r="AM123">
        <f ca="1">+NAC_d!BV109/NAC_d!BV$5-1</f>
        <v>90.726574249797636</v>
      </c>
      <c r="AN123">
        <f ca="1">+NAC_d!CE109/NAC_d!CE$5-1</f>
        <v>91.010278356527579</v>
      </c>
      <c r="AO123">
        <f t="shared" ref="AO123" ca="1" si="81">+L123/$L$19-1</f>
        <v>92.931628936076947</v>
      </c>
      <c r="AP123">
        <f t="shared" ref="AP123" ca="1" si="82">+U123/$U$19-1</f>
        <v>93.410554229792083</v>
      </c>
      <c r="AR123" s="24">
        <f t="shared" ref="AR123" ca="1" si="83">+AM123-AN123</f>
        <v>-0.2837041067299424</v>
      </c>
      <c r="AS123" s="24">
        <f t="shared" ref="AS123" ca="1" si="84">+AO123-AP123</f>
        <v>-0.47892529371513604</v>
      </c>
    </row>
    <row r="124" spans="2:45" x14ac:dyDescent="0.25">
      <c r="B124" s="69">
        <f t="shared" si="48"/>
        <v>110</v>
      </c>
      <c r="C124" s="154">
        <f>+NAC!A110</f>
        <v>45901</v>
      </c>
      <c r="D124" s="71" cm="1">
        <f t="array" aca="1" ref="D124" ca="1">INDIRECT(_xlfn.CONCAT(D$18,"!$P",$B124))</f>
        <v>9608.7999999999993</v>
      </c>
      <c r="E124" s="71" cm="1">
        <f t="array" aca="1" ref="E124" ca="1">INDIRECT(_xlfn.CONCAT(E$18,"!$P",$B124))</f>
        <v>9689.5</v>
      </c>
      <c r="F124" s="71" cm="1">
        <f t="array" aca="1" ref="F124" ca="1">INDIRECT(_xlfn.CONCAT(F$18,"!$P",$B124))</f>
        <v>9529.2999999999993</v>
      </c>
      <c r="G124" s="71" cm="1">
        <f t="array" aca="1" ref="G124" ca="1">INDIRECT(_xlfn.CONCAT(G$18,"!$P",$B124))</f>
        <v>9186.2000000000007</v>
      </c>
      <c r="H124" s="71" cm="1">
        <f t="array" aca="1" ref="H124" ca="1">INDIRECT(_xlfn.CONCAT(H$18,"!$P",$B124))</f>
        <v>9757.2999999999993</v>
      </c>
      <c r="I124" s="71" cm="1">
        <f t="array" aca="1" ref="I124" ca="1">INDIRECT(_xlfn.CONCAT(I$18,"!$P",$B124))</f>
        <v>9498</v>
      </c>
      <c r="J124" s="71" cm="1">
        <f t="array" aca="1" ref="J124" ca="1">INDIRECT(_xlfn.CONCAT(J$18,"!$P",$B124))</f>
        <v>9614</v>
      </c>
      <c r="K124" s="71"/>
      <c r="L124" s="71">
        <f t="shared" ref="L124" ca="1" si="85">+SUMPRODUCT($D$4:$I$4,$D124:$I124)/J$4</f>
        <v>9566.2916629962565</v>
      </c>
      <c r="M124" s="71">
        <f t="shared" ca="1" si="36"/>
        <v>9586.846549403368</v>
      </c>
      <c r="N124" s="71">
        <f t="shared" ca="1" si="37"/>
        <v>9600.607773718013</v>
      </c>
      <c r="O124" s="71">
        <f t="shared" ca="1" si="38"/>
        <v>9607.7083000021394</v>
      </c>
      <c r="P124" s="71">
        <f t="shared" ca="1" si="39"/>
        <v>9620.4386787683561</v>
      </c>
      <c r="Q124" s="71">
        <f t="shared" ca="1" si="40"/>
        <v>9621.2185433333361</v>
      </c>
      <c r="R124" s="71">
        <f t="shared" ca="1" si="41"/>
        <v>9619.6277068458548</v>
      </c>
      <c r="S124" s="71">
        <f t="shared" ca="1" si="42"/>
        <v>9623.8926708497183</v>
      </c>
      <c r="T124" s="71">
        <f t="shared" ca="1" si="43"/>
        <v>9627.5747503595612</v>
      </c>
      <c r="U124" s="71">
        <f t="shared" ca="1" si="71"/>
        <v>9622.3429135174647</v>
      </c>
      <c r="V124" s="34" cm="1">
        <f t="array" aca="1" ref="V124" ca="1">+SUMPRODUCT(_xlfn.ANCHORARRAY($L$17)/100,L124:U124)</f>
        <v>9614.4912099999983</v>
      </c>
      <c r="W124" s="24">
        <f t="shared" ref="W124" ca="1" si="86">+L124/L112-1</f>
        <v>0.33759143994691443</v>
      </c>
      <c r="X124" s="24">
        <f t="shared" ref="X124" ca="1" si="87">+U124/U112-1</f>
        <v>0.34638625483571728</v>
      </c>
      <c r="Z124" s="19">
        <f t="shared" ref="Z124" ca="1" si="88">+L124/U124*100</f>
        <v>99.417488536575988</v>
      </c>
      <c r="AA124" s="24">
        <f t="shared" ref="AA124" ca="1" si="89">+Z124/Z123-1</f>
        <v>-7.5615645294402345E-4</v>
      </c>
      <c r="AB124" s="24">
        <f>+d1d10index!Q109</f>
        <v>-6.0804953203852374E-4</v>
      </c>
      <c r="AC124" s="35">
        <f t="shared" ref="AC124" si="90">+C124</f>
        <v>45901</v>
      </c>
      <c r="AD124" s="24">
        <f t="shared" ref="AD124" ca="1" si="91">+Z124/Z112-1</f>
        <v>-6.5321633054519213E-3</v>
      </c>
      <c r="AE124" s="24">
        <f>+d1d10index!Y109</f>
        <v>-1.3089342084405042E-2</v>
      </c>
      <c r="AG124" s="193">
        <f t="shared" ref="AG124" ca="1" si="92">+W124-X124</f>
        <v>-8.7948148888028488E-3</v>
      </c>
      <c r="AH124" s="193">
        <f ca="1">+d1d10_y!AM109</f>
        <v>-2.5213622182469253E-2</v>
      </c>
      <c r="AJ124">
        <f>+d1d10index!I109</f>
        <v>99.50629269615699</v>
      </c>
      <c r="AK124" s="19">
        <f t="shared" ref="AK124" ca="1" si="93">+Z124</f>
        <v>99.417488536575988</v>
      </c>
      <c r="AM124">
        <f ca="1">+NAC_d!BV110/NAC_d!BV$5-1</f>
        <v>92.578885623175807</v>
      </c>
      <c r="AN124">
        <f ca="1">+NAC_d!CE110/NAC_d!CE$5-1</f>
        <v>92.943371144242732</v>
      </c>
      <c r="AO124">
        <f t="shared" ref="AO124" ca="1" si="94">+L124/$L$19-1</f>
        <v>94.662916629962581</v>
      </c>
      <c r="AP124">
        <f t="shared" ref="AP124" ca="1" si="95">+U124/$U$19-1</f>
        <v>95.223429135174655</v>
      </c>
      <c r="AR124" s="24">
        <f t="shared" ref="AR124" ca="1" si="96">+AM124-AN124</f>
        <v>-0.36448552106692489</v>
      </c>
      <c r="AS124" s="24">
        <f t="shared" ref="AS124" ca="1" si="97">+AO124-AP124</f>
        <v>-0.56051250521207407</v>
      </c>
    </row>
    <row r="125" spans="2:45" x14ac:dyDescent="0.25">
      <c r="B125" s="69">
        <f t="shared" si="48"/>
        <v>111</v>
      </c>
      <c r="C125" s="154">
        <f>+NAC!A111</f>
        <v>45931</v>
      </c>
      <c r="D125" s="71" cm="1">
        <f t="array" aca="1" ref="D125" ca="1">INDIRECT(_xlfn.CONCAT(D$18,"!$P",$B125))</f>
        <v>9836.1</v>
      </c>
      <c r="E125" s="71" cm="1">
        <f t="array" aca="1" ref="E125" ca="1">INDIRECT(_xlfn.CONCAT(E$18,"!$P",$B125))</f>
        <v>9898.7999999999993</v>
      </c>
      <c r="F125" s="71" cm="1">
        <f t="array" aca="1" ref="F125" ca="1">INDIRECT(_xlfn.CONCAT(F$18,"!$P",$B125))</f>
        <v>9706.2999999999993</v>
      </c>
      <c r="G125" s="71" cm="1">
        <f t="array" aca="1" ref="G125" ca="1">INDIRECT(_xlfn.CONCAT(G$18,"!$P",$B125))</f>
        <v>9389.4</v>
      </c>
      <c r="H125" s="71" cm="1">
        <f t="array" aca="1" ref="H125" ca="1">INDIRECT(_xlfn.CONCAT(H$18,"!$P",$B125))</f>
        <v>9936.2999999999993</v>
      </c>
      <c r="I125" s="71" cm="1">
        <f t="array" aca="1" ref="I125" ca="1">INDIRECT(_xlfn.CONCAT(I$18,"!$P",$B125))</f>
        <v>9702.4</v>
      </c>
      <c r="J125" s="71" cm="1">
        <f t="array" aca="1" ref="J125" ca="1">INDIRECT(_xlfn.CONCAT(J$18,"!$P",$B125))</f>
        <v>9827.1</v>
      </c>
      <c r="K125" s="71"/>
      <c r="L125" s="71">
        <f t="shared" ref="L125" ca="1" si="98">+SUMPRODUCT($D$4:$I$4,$D125:$I125)/J$4</f>
        <v>9773.4916950033403</v>
      </c>
      <c r="M125" s="71">
        <f t="shared" ca="1" si="36"/>
        <v>9794.8623555196627</v>
      </c>
      <c r="N125" s="71">
        <f t="shared" ca="1" si="37"/>
        <v>9810.2114889561271</v>
      </c>
      <c r="O125" s="71">
        <f t="shared" ca="1" si="38"/>
        <v>9818.7326719263565</v>
      </c>
      <c r="P125" s="71">
        <f t="shared" ca="1" si="39"/>
        <v>9831.9737558236211</v>
      </c>
      <c r="Q125" s="71">
        <f t="shared" ca="1" si="40"/>
        <v>9833.4186861627823</v>
      </c>
      <c r="R125" s="71">
        <f t="shared" ca="1" si="41"/>
        <v>9832.5040273786271</v>
      </c>
      <c r="S125" s="71">
        <f t="shared" ca="1" si="42"/>
        <v>9838.1879776508194</v>
      </c>
      <c r="T125" s="71">
        <f t="shared" ca="1" si="43"/>
        <v>9843.1292409505004</v>
      </c>
      <c r="U125" s="71">
        <f t="shared" ca="1" si="71"/>
        <v>9839.7409878316739</v>
      </c>
      <c r="V125" s="34" cm="1">
        <f t="array" aca="1" ref="V125" ca="1">+SUMPRODUCT(_xlfn.ANCHORARRAY($L$17)/100,L125:U125)</f>
        <v>9827.5409899999995</v>
      </c>
      <c r="W125" s="24">
        <f t="shared" ref="W125" ca="1" si="99">+L125/L113-1</f>
        <v>0.32905908197465239</v>
      </c>
      <c r="X125" s="24">
        <f t="shared" ref="X125" ca="1" si="100">+U125/U113-1</f>
        <v>0.3368710257318337</v>
      </c>
      <c r="Z125" s="19">
        <f t="shared" ref="Z125" ca="1" si="101">+L125/U125*100</f>
        <v>99.326717106575657</v>
      </c>
      <c r="AA125" s="24">
        <f t="shared" ref="AA125" ca="1" si="102">+Z125/Z124-1</f>
        <v>-9.130328208495353E-4</v>
      </c>
      <c r="AB125" s="24">
        <f>+d1d10index!Q110</f>
        <v>1.5995406870250584E-4</v>
      </c>
      <c r="AC125" s="35">
        <f t="shared" ref="AC125" si="103">+C125</f>
        <v>45931</v>
      </c>
      <c r="AD125" s="24">
        <f t="shared" ref="AD125" ca="1" si="104">+Z125/Z113-1</f>
        <v>-5.8434535619505956E-3</v>
      </c>
      <c r="AE125" s="24">
        <f>+d1d10index!Y110</f>
        <v>-8.6901174450585428E-3</v>
      </c>
      <c r="AG125" s="193">
        <f t="shared" ref="AG125" ca="1" si="105">+W125-X125</f>
        <v>-7.8119437571813055E-3</v>
      </c>
      <c r="AH125" s="193">
        <f ca="1">+d1d10_y!AM110</f>
        <v>-1.8996210426623694E-2</v>
      </c>
      <c r="AJ125">
        <f>+d1d10index!I110</f>
        <v>99.522209132535238</v>
      </c>
      <c r="AK125" s="19">
        <f t="shared" ref="AK125" ca="1" si="106">+Z125</f>
        <v>99.326717106575657</v>
      </c>
      <c r="AM125">
        <f ca="1">+NAC_d!BV111/NAC_d!BV$5-1</f>
        <v>94.736549532551791</v>
      </c>
      <c r="AN125">
        <f ca="1">+NAC_d!CE111/NAC_d!CE$5-1</f>
        <v>95.142647988554771</v>
      </c>
      <c r="AO125">
        <f t="shared" ref="AO125" ca="1" si="107">+L125/$L$19-1</f>
        <v>96.734916950033423</v>
      </c>
      <c r="AP125">
        <f t="shared" ref="AP125" ca="1" si="108">+U125/$U$19-1</f>
        <v>97.397409878316751</v>
      </c>
      <c r="AR125" s="24">
        <f t="shared" ref="AR125" ca="1" si="109">+AM125-AN125</f>
        <v>-0.40609845600297945</v>
      </c>
      <c r="AS125" s="24">
        <f t="shared" ref="AS125" ca="1" si="110">+AO125-AP125</f>
        <v>-0.66249292828332784</v>
      </c>
    </row>
    <row r="126" spans="2:45" x14ac:dyDescent="0.25">
      <c r="B126" s="69">
        <f t="shared" si="48"/>
        <v>112</v>
      </c>
      <c r="C126" s="154">
        <f>+NAC!A112</f>
        <v>45962</v>
      </c>
      <c r="D126" s="71" cm="1">
        <f t="array" aca="1" ref="D126" ca="1">INDIRECT(_xlfn.CONCAT(D$18,"!$P",$B126))</f>
        <v>10107.700000000001</v>
      </c>
      <c r="E126" s="71" cm="1">
        <f t="array" aca="1" ref="E126" ca="1">INDIRECT(_xlfn.CONCAT(E$18,"!$P",$B126))</f>
        <v>10158.5</v>
      </c>
      <c r="F126" s="71" cm="1">
        <f t="array" aca="1" ref="F126" ca="1">INDIRECT(_xlfn.CONCAT(F$18,"!$P",$B126))</f>
        <v>9936.4</v>
      </c>
      <c r="G126" s="71" cm="1">
        <f t="array" aca="1" ref="G126" ca="1">INDIRECT(_xlfn.CONCAT(G$18,"!$P",$B126))</f>
        <v>9618.7999999999993</v>
      </c>
      <c r="H126" s="71" cm="1">
        <f t="array" aca="1" ref="H126" ca="1">INDIRECT(_xlfn.CONCAT(H$18,"!$P",$B126))</f>
        <v>10218.200000000001</v>
      </c>
      <c r="I126" s="71" cm="1">
        <f t="array" aca="1" ref="I126" ca="1">INDIRECT(_xlfn.CONCAT(I$18,"!$P",$B126))</f>
        <v>9886.7000000000007</v>
      </c>
      <c r="J126" s="71" cm="1">
        <f t="array" aca="1" ref="J126" ca="1">INDIRECT(_xlfn.CONCAT(J$18,"!$P",$B126))</f>
        <v>10086.5</v>
      </c>
      <c r="K126" s="71"/>
      <c r="L126" s="71">
        <f t="shared" ref="L126" ca="1" si="111">+SUMPRODUCT($D$4:$I$4,$D126:$I126)/J$4</f>
        <v>10027.410365874943</v>
      </c>
      <c r="M126" s="71">
        <f t="shared" ca="1" si="36"/>
        <v>10050.326667242809</v>
      </c>
      <c r="N126" s="71">
        <f t="shared" ca="1" si="37"/>
        <v>10067.946030811825</v>
      </c>
      <c r="O126" s="71">
        <f t="shared" ca="1" si="38"/>
        <v>10077.468709533943</v>
      </c>
      <c r="P126" s="71">
        <f t="shared" ca="1" si="39"/>
        <v>10092.190731905876</v>
      </c>
      <c r="Q126" s="71">
        <f t="shared" ca="1" si="40"/>
        <v>10092.646616173033</v>
      </c>
      <c r="R126" s="71">
        <f t="shared" ca="1" si="41"/>
        <v>10091.801822133044</v>
      </c>
      <c r="S126" s="71">
        <f t="shared" ca="1" si="42"/>
        <v>10098.641104389344</v>
      </c>
      <c r="T126" s="71">
        <f t="shared" ca="1" si="43"/>
        <v>10103.822720589</v>
      </c>
      <c r="U126" s="71">
        <f t="shared" ca="1" si="71"/>
        <v>10100.829652412836</v>
      </c>
      <c r="V126" s="34" cm="1">
        <f t="array" aca="1" ref="V126" ca="1">+SUMPRODUCT(_xlfn.ANCHORARRAY($L$17)/100,L126:U126)</f>
        <v>10086.857889999999</v>
      </c>
      <c r="W126" s="24">
        <f t="shared" ref="W126" ca="1" si="112">+L126/L114-1</f>
        <v>0.32829664561328764</v>
      </c>
      <c r="X126" s="24">
        <f t="shared" ref="X126" ca="1" si="113">+U126/U114-1</f>
        <v>0.33545061031237133</v>
      </c>
      <c r="Z126" s="19">
        <f t="shared" ref="Z126" ca="1" si="114">+L126/U126*100</f>
        <v>99.273136078278924</v>
      </c>
      <c r="AA126" s="24">
        <f t="shared" ref="AA126" ca="1" si="115">+Z126/Z125-1</f>
        <v>-5.3944225539281909E-4</v>
      </c>
      <c r="AB126" s="24">
        <f>+d1d10index!Q111</f>
        <v>1.1472366289315694E-3</v>
      </c>
      <c r="AC126" s="35">
        <f t="shared" ref="AC126" si="116">+C126</f>
        <v>45962</v>
      </c>
      <c r="AD126" s="24">
        <f t="shared" ref="AD126" ca="1" si="117">+Z126/Z114-1</f>
        <v>-5.3569668873117982E-3</v>
      </c>
      <c r="AE126" s="24">
        <f>+d1d10index!Y111</f>
        <v>-1.954641635459442E-3</v>
      </c>
      <c r="AG126" s="193">
        <f t="shared" ref="AG126" ca="1" si="118">+W126-X126</f>
        <v>-7.1539646990836925E-3</v>
      </c>
      <c r="AH126" s="193">
        <f ca="1">+d1d10_y!AM111</f>
        <v>-8.7989315379897182E-3</v>
      </c>
      <c r="AJ126">
        <f>+d1d10index!I111</f>
        <v>99.63638465624426</v>
      </c>
      <c r="AK126" s="19">
        <f t="shared" ref="AK126" ca="1" si="119">+Z126</f>
        <v>99.273136078278924</v>
      </c>
      <c r="AM126">
        <f ca="1">+NAC_d!BV112/NAC_d!BV$5-1</f>
        <v>97.142565605052738</v>
      </c>
      <c r="AN126">
        <f ca="1">+NAC_d!CE112/NAC_d!CE$5-1</f>
        <v>97.492454432931822</v>
      </c>
      <c r="AO126">
        <f t="shared" ref="AO126" ca="1" si="120">+L126/$L$19-1</f>
        <v>99.274103658749439</v>
      </c>
      <c r="AP126">
        <f t="shared" ref="AP126" ca="1" si="121">+U126/$U$19-1</f>
        <v>100.00829652412838</v>
      </c>
      <c r="AR126" s="24">
        <f t="shared" ref="AR126" ca="1" si="122">+AM126-AN126</f>
        <v>-0.34988882787908437</v>
      </c>
      <c r="AS126" s="24">
        <f t="shared" ref="AS126" ca="1" si="123">+AO126-AP126</f>
        <v>-0.73419286537894379</v>
      </c>
    </row>
    <row r="127" spans="2:45" x14ac:dyDescent="0.25">
      <c r="B127" s="69">
        <f t="shared" si="48"/>
        <v>113</v>
      </c>
      <c r="C127" s="154">
        <f>+NAC!A113</f>
        <v>45992</v>
      </c>
      <c r="D127" s="71" cm="1">
        <f t="array" aca="1" ref="D127" ca="1">INDIRECT(_xlfn.CONCAT(D$18,"!$P",$B127))</f>
        <v>10407.4</v>
      </c>
      <c r="E127" s="71" cm="1">
        <f t="array" aca="1" ref="E127" ca="1">INDIRECT(_xlfn.CONCAT(E$18,"!$P",$B127))</f>
        <v>10470.6</v>
      </c>
      <c r="F127" s="71" cm="1">
        <f t="array" aca="1" ref="F127" ca="1">INDIRECT(_xlfn.CONCAT(F$18,"!$P",$B127))</f>
        <v>10208.4</v>
      </c>
      <c r="G127" s="71" cm="1">
        <f t="array" aca="1" ref="G127" ca="1">INDIRECT(_xlfn.CONCAT(G$18,"!$P",$B127))</f>
        <v>9987.7999999999993</v>
      </c>
      <c r="H127" s="71" cm="1">
        <f t="array" aca="1" ref="H127" ca="1">INDIRECT(_xlfn.CONCAT(H$18,"!$P",$B127))</f>
        <v>10567</v>
      </c>
      <c r="I127" s="71" cm="1">
        <f t="array" aca="1" ref="I127" ca="1">INDIRECT(_xlfn.CONCAT(I$18,"!$P",$B127))</f>
        <v>10148.4</v>
      </c>
      <c r="J127" s="71" cm="1">
        <f t="array" aca="1" ref="J127" ca="1">INDIRECT(_xlfn.CONCAT(J$18,"!$P",$B127))</f>
        <v>10392.5</v>
      </c>
      <c r="K127" s="71"/>
      <c r="L127" s="71">
        <f t="shared" ref="L127" ca="1" si="124">+SUMPRODUCT($D$4:$I$4,$D127:$I127)/J$4</f>
        <v>10338.806779455495</v>
      </c>
      <c r="M127" s="71">
        <f t="shared" ca="1" si="36"/>
        <v>10359.391777898421</v>
      </c>
      <c r="N127" s="71">
        <f t="shared" ca="1" si="37"/>
        <v>10375.955153195528</v>
      </c>
      <c r="O127" s="71">
        <f t="shared" ca="1" si="38"/>
        <v>10385.722253058346</v>
      </c>
      <c r="P127" s="71">
        <f t="shared" ca="1" si="39"/>
        <v>10400.195686127465</v>
      </c>
      <c r="Q127" s="71">
        <f t="shared" ca="1" si="40"/>
        <v>10398.629639260871</v>
      </c>
      <c r="R127" s="71">
        <f t="shared" ca="1" si="41"/>
        <v>10397.393365464457</v>
      </c>
      <c r="S127" s="71">
        <f t="shared" ca="1" si="42"/>
        <v>10404.411104378478</v>
      </c>
      <c r="T127" s="71">
        <f t="shared" ca="1" si="43"/>
        <v>10407.947378094934</v>
      </c>
      <c r="U127" s="71">
        <f t="shared" ca="1" si="71"/>
        <v>10403.057021681927</v>
      </c>
      <c r="V127" s="34" cm="1">
        <f t="array" aca="1" ref="V127" ca="1">+SUMPRODUCT(_xlfn.ANCHORARRAY($L$17)/100,L127:U127)</f>
        <v>10392.823900000001</v>
      </c>
      <c r="W127" s="24">
        <f t="shared" ref="W127" ca="1" si="125">+L127/L115-1</f>
        <v>0.32816037957400201</v>
      </c>
      <c r="X127" s="24">
        <f t="shared" ref="X127" ca="1" si="126">+U127/U115-1</f>
        <v>0.33198179545839834</v>
      </c>
      <c r="Z127" s="19">
        <f t="shared" ref="Z127" ca="1" si="127">+L127/U127*100</f>
        <v>99.382390752136402</v>
      </c>
      <c r="AA127" s="24">
        <f t="shared" ref="AA127" ca="1" si="128">+Z127/Z126-1</f>
        <v>1.1005462119311193E-3</v>
      </c>
      <c r="AB127" s="24">
        <f>+d1d10index!Q112</f>
        <v>1.315758954583357E-3</v>
      </c>
      <c r="AC127" s="35">
        <f t="shared" ref="AC127" si="129">+C127</f>
        <v>45992</v>
      </c>
      <c r="AD127" s="24">
        <f t="shared" ref="AD127" ca="1" si="130">+Z127/Z115-1</f>
        <v>-2.8689700545653229E-3</v>
      </c>
      <c r="AE127" s="24">
        <f>+d1d10index!Y112</f>
        <v>7.0585026004121865E-4</v>
      </c>
      <c r="AG127" s="193">
        <f t="shared" ref="AG127" ca="1" si="131">+W127-X127</f>
        <v>-3.8214158843963286E-3</v>
      </c>
      <c r="AH127" s="193">
        <f ca="1">+d1d10_y!AM112</f>
        <v>-5.0304173672044428E-3</v>
      </c>
      <c r="AJ127">
        <f>+d1d10index!I112</f>
        <v>99.767482121558018</v>
      </c>
      <c r="AK127" s="19">
        <f t="shared" ref="AK127" ca="1" si="132">+Z127</f>
        <v>99.382390752136402</v>
      </c>
      <c r="AM127">
        <f ca="1">+NAC_d!BV113/NAC_d!BV$5-1</f>
        <v>100.04684859967897</v>
      </c>
      <c r="AN127">
        <f ca="1">+NAC_d!CE113/NAC_d!CE$5-1</f>
        <v>100.2254146126663</v>
      </c>
      <c r="AO127">
        <f t="shared" ref="AO127" ca="1" si="133">+L127/$L$19-1</f>
        <v>102.38806779455497</v>
      </c>
      <c r="AP127">
        <f t="shared" ref="AP127" ca="1" si="134">+U127/$U$19-1</f>
        <v>103.03057021681929</v>
      </c>
      <c r="AR127" s="24">
        <f t="shared" ref="AR127" ca="1" si="135">+AM127-AN127</f>
        <v>-0.1785660129873321</v>
      </c>
      <c r="AS127" s="24">
        <f t="shared" ref="AS127" ca="1" si="136">+AO127-AP127</f>
        <v>-0.64250242226431453</v>
      </c>
    </row>
    <row r="128" spans="2:45" x14ac:dyDescent="0.25">
      <c r="B128" s="69">
        <f t="shared" si="48"/>
        <v>114</v>
      </c>
      <c r="C128" s="154">
        <f>+NAC!A114</f>
        <v>46023</v>
      </c>
      <c r="D128" s="71" cm="1">
        <f t="array" aca="1" ref="D128" ca="1">INDIRECT(_xlfn.CONCAT(D$18,"!$P",$B128))</f>
        <v>10683.3</v>
      </c>
      <c r="E128" s="71" cm="1">
        <f t="array" aca="1" ref="E128" ca="1">INDIRECT(_xlfn.CONCAT(E$18,"!$P",$B128))</f>
        <v>10738.6</v>
      </c>
      <c r="F128" s="71" cm="1">
        <f t="array" aca="1" ref="F128" ca="1">INDIRECT(_xlfn.CONCAT(F$18,"!$P",$B128))</f>
        <v>10469.799999999999</v>
      </c>
      <c r="G128" s="71" cm="1">
        <f t="array" aca="1" ref="G128" ca="1">INDIRECT(_xlfn.CONCAT(G$18,"!$P",$B128))</f>
        <v>10288.1</v>
      </c>
      <c r="H128" s="71" cm="1">
        <f t="array" aca="1" ref="H128" ca="1">INDIRECT(_xlfn.CONCAT(H$18,"!$P",$B128))</f>
        <v>10832.4</v>
      </c>
      <c r="I128" s="71" cm="1">
        <f t="array" aca="1" ref="I128" ca="1">INDIRECT(_xlfn.CONCAT(I$18,"!$P",$B128))</f>
        <v>10436.700000000001</v>
      </c>
      <c r="J128" s="71" cm="1">
        <f t="array" aca="1" ref="J128" ca="1">INDIRECT(_xlfn.CONCAT(J$18,"!$P",$B128))</f>
        <v>10665.9</v>
      </c>
      <c r="K128" s="71"/>
      <c r="L128" s="71">
        <f t="shared" ref="L128" ca="1" si="137">+SUMPRODUCT($D$4:$I$4,$D128:$I128)/J$4</f>
        <v>10613.358770220424</v>
      </c>
      <c r="M128" s="71">
        <f t="shared" ca="1" si="36"/>
        <v>10632.932757727664</v>
      </c>
      <c r="N128" s="71">
        <f t="shared" ca="1" si="37"/>
        <v>10649.032629520889</v>
      </c>
      <c r="O128" s="71">
        <f t="shared" ca="1" si="38"/>
        <v>10659.044516880254</v>
      </c>
      <c r="P128" s="71">
        <f t="shared" ca="1" si="39"/>
        <v>10672.696553948754</v>
      </c>
      <c r="Q128" s="71">
        <f t="shared" ca="1" si="40"/>
        <v>10671.371092589548</v>
      </c>
      <c r="R128" s="71">
        <f t="shared" ca="1" si="41"/>
        <v>10670.476842746399</v>
      </c>
      <c r="S128" s="71">
        <f t="shared" ca="1" si="42"/>
        <v>10677.654648743995</v>
      </c>
      <c r="T128" s="71">
        <f t="shared" ca="1" si="43"/>
        <v>10681.115353883595</v>
      </c>
      <c r="U128" s="71">
        <f t="shared" ca="1" si="71"/>
        <v>10677.020009580685</v>
      </c>
      <c r="V128" s="34" cm="1">
        <f t="array" aca="1" ref="V128" ca="1">+SUMPRODUCT(_xlfn.ANCHORARRAY($L$17)/100,L128:U128)</f>
        <v>10666.148509999999</v>
      </c>
      <c r="W128" s="24">
        <f t="shared" ref="W128" ca="1" si="138">+L128/L116-1</f>
        <v>0.33058407817192559</v>
      </c>
      <c r="X128" s="24">
        <f t="shared" ref="X128" ca="1" si="139">+U128/U116-1</f>
        <v>0.33543449619909382</v>
      </c>
      <c r="Z128" s="19">
        <f t="shared" ref="Z128" ca="1" si="140">+L128/U128*100</f>
        <v>99.403754612212609</v>
      </c>
      <c r="AA128" s="24">
        <f t="shared" ref="AA128" ca="1" si="141">+Z128/Z127-1</f>
        <v>2.1496625221550936E-4</v>
      </c>
      <c r="AB128" s="24">
        <f>+d1d10index!Q113</f>
        <v>4.8042875661291617E-3</v>
      </c>
      <c r="AC128" s="35">
        <f t="shared" ref="AC128" si="142">+C128</f>
        <v>46023</v>
      </c>
      <c r="AD128" s="24">
        <f t="shared" ref="AD128" ca="1" si="143">+Z128/Z116-1</f>
        <v>-3.6320898111988908E-3</v>
      </c>
      <c r="AE128" s="24">
        <f>+d1d10index!Y113</f>
        <v>8.1853642428326712E-3</v>
      </c>
      <c r="AG128" s="193">
        <f t="shared" ref="AG128" ca="1" si="144">+W128-X128</f>
        <v>-4.8504180271682351E-3</v>
      </c>
      <c r="AH128" s="193">
        <f ca="1">+d1d10_y!AM113</f>
        <v>4.5082513885574826E-3</v>
      </c>
      <c r="AJ128">
        <f>+d1d10index!I113</f>
        <v>100.24679379541863</v>
      </c>
      <c r="AK128" s="19">
        <f t="shared" ref="AK128" ca="1" si="145">+Z128</f>
        <v>99.403754612212609</v>
      </c>
      <c r="AM128">
        <f ca="1">+NAC_d!BV114/NAC_d!BV$5-1</f>
        <v>103.35066526576652</v>
      </c>
      <c r="AN128">
        <f ca="1">+NAC_d!CE114/NAC_d!CE$5-1</f>
        <v>102.91108288092549</v>
      </c>
      <c r="AO128">
        <f t="shared" ref="AO128" ca="1" si="146">+L128/$L$19-1</f>
        <v>105.13358770220425</v>
      </c>
      <c r="AP128">
        <f t="shared" ref="AP128" ca="1" si="147">+U128/$U$19-1</f>
        <v>105.77020009580687</v>
      </c>
      <c r="AR128" s="24">
        <f t="shared" ref="AR128" ca="1" si="148">+AM128-AN128</f>
        <v>0.43958238484103163</v>
      </c>
      <c r="AS128" s="24">
        <f t="shared" ref="AS128" ca="1" si="149">+AO128-AP128</f>
        <v>-0.63661239360261845</v>
      </c>
    </row>
    <row r="129" spans="2:45" x14ac:dyDescent="0.25">
      <c r="B129" s="69">
        <f t="shared" si="48"/>
        <v>115</v>
      </c>
      <c r="C129" s="154">
        <f>+NAC!A115</f>
        <v>46054</v>
      </c>
      <c r="D129" s="71" cm="1">
        <f t="array" aca="1" ref="D129" ca="1">INDIRECT(_xlfn.CONCAT(D$18,"!$P",$B129))</f>
        <v>10991.2</v>
      </c>
      <c r="E129" s="71" cm="1">
        <f t="array" aca="1" ref="E129" ca="1">INDIRECT(_xlfn.CONCAT(E$18,"!$P",$B129))</f>
        <v>11099.4</v>
      </c>
      <c r="F129" s="71" cm="1">
        <f t="array" aca="1" ref="F129" ca="1">INDIRECT(_xlfn.CONCAT(F$18,"!$P",$B129))</f>
        <v>10807.4</v>
      </c>
      <c r="G129" s="71" cm="1">
        <f t="array" aca="1" ref="G129" ca="1">INDIRECT(_xlfn.CONCAT(G$18,"!$P",$B129))</f>
        <v>10633</v>
      </c>
      <c r="H129" s="71" cm="1">
        <f t="array" aca="1" ref="H129" ca="1">INDIRECT(_xlfn.CONCAT(H$18,"!$P",$B129))</f>
        <v>11168.6</v>
      </c>
      <c r="I129" s="71" cm="1">
        <f t="array" aca="1" ref="I129" ca="1">INDIRECT(_xlfn.CONCAT(I$18,"!$P",$B129))</f>
        <v>10677.5</v>
      </c>
      <c r="J129" s="71" cm="1">
        <f t="array" aca="1" ref="J129" ca="1">INDIRECT(_xlfn.CONCAT(J$18,"!$P",$B129))</f>
        <v>10993.9</v>
      </c>
      <c r="K129" s="71"/>
      <c r="L129" s="71">
        <f t="shared" ref="L129" ca="1" si="150">+SUMPRODUCT($D$4:$I$4,$D129:$I129)/J$4</f>
        <v>10947.148394344345</v>
      </c>
      <c r="M129" s="71">
        <f t="shared" ca="1" si="36"/>
        <v>10965.619480346968</v>
      </c>
      <c r="N129" s="71">
        <f t="shared" ca="1" si="37"/>
        <v>10980.635057219057</v>
      </c>
      <c r="O129" s="71">
        <f t="shared" ca="1" si="38"/>
        <v>10989.404434936585</v>
      </c>
      <c r="P129" s="71">
        <f t="shared" ca="1" si="39"/>
        <v>11005.591942075878</v>
      </c>
      <c r="Q129" s="71">
        <f t="shared" ca="1" si="40"/>
        <v>11001.175565083429</v>
      </c>
      <c r="R129" s="71">
        <f t="shared" ca="1" si="41"/>
        <v>10998.42401519994</v>
      </c>
      <c r="S129" s="71">
        <f t="shared" ca="1" si="42"/>
        <v>11005.216509544958</v>
      </c>
      <c r="T129" s="71">
        <f t="shared" ca="1" si="43"/>
        <v>11007.756224609606</v>
      </c>
      <c r="U129" s="71">
        <f t="shared" ca="1" si="71"/>
        <v>10997.856443148145</v>
      </c>
      <c r="V129" s="34" cm="1">
        <f t="array" aca="1" ref="V129" ca="1">+SUMPRODUCT(_xlfn.ANCHORARRAY($L$17)/100,L129:U129)</f>
        <v>10994.24655</v>
      </c>
      <c r="W129" s="24">
        <f t="shared" ref="W129" ca="1" si="151">+L129/L117-1</f>
        <v>0.33421287667751898</v>
      </c>
      <c r="X129" s="24">
        <f t="shared" ref="X129" ca="1" si="152">+U129/U117-1</f>
        <v>0.33657787303764763</v>
      </c>
      <c r="Z129" s="19">
        <f t="shared" ref="Z129" ca="1" si="153">+L129/U129*100</f>
        <v>99.538927889576229</v>
      </c>
      <c r="AA129" s="24">
        <f t="shared" ref="AA129" ca="1" si="154">+Z129/Z128-1</f>
        <v>1.3598407614576757E-3</v>
      </c>
      <c r="AB129" s="24">
        <f>+d1d10index!Q114</f>
        <v>2.3104325977083562E-3</v>
      </c>
      <c r="AC129" s="35">
        <f t="shared" ref="AC129" si="155">+C129</f>
        <v>46054</v>
      </c>
      <c r="AD129" s="24">
        <f t="shared" ref="AD129" ca="1" si="156">+Z129/Z117-1</f>
        <v>-1.7694415026893173E-3</v>
      </c>
      <c r="AE129" s="24">
        <f>+d1d10index!Y114</f>
        <v>7.2694451417030237E-3</v>
      </c>
      <c r="AG129" s="193">
        <f t="shared" ref="AG129" ca="1" si="157">+W129-X129</f>
        <v>-2.3649963601286572E-3</v>
      </c>
      <c r="AH129" s="193">
        <f ca="1">+d1d10_y!AM114</f>
        <v>6.4355744903961121E-3</v>
      </c>
      <c r="AJ129">
        <f>+d1d10index!I114</f>
        <v>100.4784072556193</v>
      </c>
      <c r="AK129" s="19">
        <f t="shared" ref="AK129" ca="1" si="158">+Z129</f>
        <v>99.538927889576229</v>
      </c>
      <c r="AM129">
        <f ca="1">+NAC_d!BV115/NAC_d!BV$5-1</f>
        <v>106.66482340000039</v>
      </c>
      <c r="AN129">
        <f ca="1">+NAC_d!CE115/NAC_d!CE$5-1</f>
        <v>105.80551259886155</v>
      </c>
      <c r="AO129">
        <f t="shared" ref="AO129" ca="1" si="159">+L129/$L$19-1</f>
        <v>108.47148394344347</v>
      </c>
      <c r="AP129">
        <f t="shared" ref="AP129" ca="1" si="160">+U129/$U$19-1</f>
        <v>108.97856443148146</v>
      </c>
      <c r="AR129" s="24">
        <f t="shared" ref="AR129" ca="1" si="161">+AM129-AN129</f>
        <v>0.8593108011388324</v>
      </c>
      <c r="AS129" s="24">
        <f t="shared" ref="AS129" ca="1" si="162">+AO129-AP129</f>
        <v>-0.50708048803798533</v>
      </c>
    </row>
    <row r="130" spans="2:45" x14ac:dyDescent="0.25">
      <c r="B130" s="69">
        <f t="shared" si="48"/>
        <v>116</v>
      </c>
      <c r="C130" s="154">
        <f>+NAC!A116</f>
        <v>46082</v>
      </c>
      <c r="D130" s="71" cm="1">
        <f t="array" aca="1" ref="D130" ca="1">INDIRECT(_xlfn.CONCAT(D$18,"!$P",$B130))</f>
        <v>11326</v>
      </c>
      <c r="E130" s="71" cm="1">
        <f t="array" aca="1" ref="E130" ca="1">INDIRECT(_xlfn.CONCAT(E$18,"!$P",$B130))</f>
        <v>11471.7</v>
      </c>
      <c r="F130" s="71" cm="1">
        <f t="array" aca="1" ref="F130" ca="1">INDIRECT(_xlfn.CONCAT(F$18,"!$P",$B130))</f>
        <v>11204</v>
      </c>
      <c r="G130" s="71" cm="1">
        <f t="array" aca="1" ref="G130" ca="1">INDIRECT(_xlfn.CONCAT(G$18,"!$P",$B130))</f>
        <v>11009.9</v>
      </c>
      <c r="H130" s="71" cm="1">
        <f t="array" aca="1" ref="H130" ca="1">INDIRECT(_xlfn.CONCAT(H$18,"!$P",$B130))</f>
        <v>11522.3</v>
      </c>
      <c r="I130" s="71" cm="1">
        <f t="array" aca="1" ref="I130" ca="1">INDIRECT(_xlfn.CONCAT(I$18,"!$P",$B130))</f>
        <v>10921.2</v>
      </c>
      <c r="J130" s="71" cm="1">
        <f t="array" aca="1" ref="J130" ca="1">INDIRECT(_xlfn.CONCAT(J$18,"!$P",$B130))</f>
        <v>11344.5</v>
      </c>
      <c r="K130" s="71"/>
      <c r="L130" s="71">
        <f t="shared" ref="L130" ca="1" si="163">+SUMPRODUCT($D$4:$I$4,$D130:$I130)/J$4</f>
        <v>11307.462879216382</v>
      </c>
      <c r="M130" s="71">
        <f t="shared" ca="1" si="36"/>
        <v>11323.751326779613</v>
      </c>
      <c r="N130" s="71">
        <f t="shared" ca="1" si="37"/>
        <v>11336.965469005376</v>
      </c>
      <c r="O130" s="71">
        <f t="shared" ca="1" si="38"/>
        <v>11342.968252845647</v>
      </c>
      <c r="P130" s="71">
        <f t="shared" ca="1" si="39"/>
        <v>11360.918900265577</v>
      </c>
      <c r="Q130" s="71">
        <f t="shared" ca="1" si="40"/>
        <v>11353.019294851236</v>
      </c>
      <c r="R130" s="71">
        <f t="shared" ca="1" si="41"/>
        <v>11348.372341900935</v>
      </c>
      <c r="S130" s="71">
        <f t="shared" ca="1" si="42"/>
        <v>11353.953442850583</v>
      </c>
      <c r="T130" s="71">
        <f t="shared" ca="1" si="43"/>
        <v>11355.281088373207</v>
      </c>
      <c r="U130" s="71">
        <f t="shared" ca="1" si="71"/>
        <v>11340.298000296942</v>
      </c>
      <c r="V130" s="34" cm="1">
        <f t="array" aca="1" ref="V130" ca="1">+SUMPRODUCT(_xlfn.ANCHORARRAY($L$17)/100,L130:U130)</f>
        <v>11344.8341</v>
      </c>
      <c r="W130" s="24">
        <f t="shared" ref="W130" ca="1" si="164">+L130/L118-1</f>
        <v>0.3349302767849609</v>
      </c>
      <c r="X130" s="24">
        <f t="shared" ref="X130" ca="1" si="165">+U130/U118-1</f>
        <v>0.33579851969159891</v>
      </c>
      <c r="Z130" s="19">
        <f t="shared" ref="Z130" ca="1" si="166">+L130/U130*100</f>
        <v>99.71045627654847</v>
      </c>
      <c r="AA130" s="24">
        <f t="shared" ref="AA130" ca="1" si="167">+Z130/Z129-1</f>
        <v>1.7232291989575099E-3</v>
      </c>
      <c r="AB130" s="24">
        <f>+d1d10index!Q115</f>
        <v>6.987552939194952E-4</v>
      </c>
      <c r="AC130" s="35">
        <f t="shared" ref="AC130" si="168">+C130</f>
        <v>46082</v>
      </c>
      <c r="AD130" s="24">
        <f t="shared" ref="AD130" ca="1" si="169">+Z130/Z118-1</f>
        <v>-6.4998043779707082E-4</v>
      </c>
      <c r="AE130" s="24">
        <f>+d1d10index!Y115</f>
        <v>-3.6672491284706066E-4</v>
      </c>
      <c r="AG130" s="193">
        <f t="shared" ref="AG130" ca="1" si="170">+W130-X130</f>
        <v>-8.6824290663800596E-4</v>
      </c>
      <c r="AH130" s="193">
        <f ca="1">+d1d10_y!AM115</f>
        <v>2.8860203323577416E-4</v>
      </c>
      <c r="AJ130">
        <f>+d1d10index!I115</f>
        <v>100.54861707461376</v>
      </c>
      <c r="AK130" s="19">
        <f t="shared" ref="AK130" ca="1" si="171">+Z130</f>
        <v>99.71045627654847</v>
      </c>
      <c r="AM130">
        <f ca="1">+NAC_d!BV116/NAC_d!BV$5-1</f>
        <v>110.43590010531641</v>
      </c>
      <c r="AN130">
        <f ca="1">+NAC_d!CE116/NAC_d!CE$5-1</f>
        <v>109.29478938084333</v>
      </c>
      <c r="AO130">
        <f t="shared" ref="AO130" ca="1" si="172">+L130/$L$19-1</f>
        <v>112.07462879216384</v>
      </c>
      <c r="AP130">
        <f t="shared" ref="AP130" ca="1" si="173">+U130/$U$19-1</f>
        <v>112.40298000296943</v>
      </c>
      <c r="AR130" s="24">
        <f t="shared" ref="AR130" ca="1" si="174">+AM130-AN130</f>
        <v>1.14111072447308</v>
      </c>
      <c r="AS130" s="24">
        <f t="shared" ref="AS130" ca="1" si="175">+AO130-AP130</f>
        <v>-0.32835121080559304</v>
      </c>
    </row>
    <row r="131" spans="2:45" x14ac:dyDescent="0.25">
      <c r="B131" s="69">
        <f t="shared" si="48"/>
        <v>117</v>
      </c>
      <c r="C131" s="154">
        <f>+NAC!A117</f>
        <v>46113</v>
      </c>
      <c r="D131" s="71" cm="1">
        <f t="array" aca="1" ref="D131" ca="1">INDIRECT(_xlfn.CONCAT(D$18,"!$P",$B131))</f>
        <v>11587</v>
      </c>
      <c r="E131" s="71" cm="1">
        <f t="array" aca="1" ref="E131" ca="1">INDIRECT(_xlfn.CONCAT(E$18,"!$P",$B131))</f>
        <v>11735.7</v>
      </c>
      <c r="F131" s="71" cm="1">
        <f t="array" aca="1" ref="F131" ca="1">INDIRECT(_xlfn.CONCAT(F$18,"!$P",$B131))</f>
        <v>11471.8</v>
      </c>
      <c r="G131" s="71" cm="1">
        <f t="array" aca="1" ref="G131" ca="1">INDIRECT(_xlfn.CONCAT(G$18,"!$P",$B131))</f>
        <v>11263.8</v>
      </c>
      <c r="H131" s="71" cm="1">
        <f t="array" aca="1" ref="H131" ca="1">INDIRECT(_xlfn.CONCAT(H$18,"!$P",$B131))</f>
        <v>11714.7</v>
      </c>
      <c r="I131" s="71" cm="1">
        <f t="array" aca="1" ref="I131" ca="1">INDIRECT(_xlfn.CONCAT(I$18,"!$P",$B131))</f>
        <v>11199.5</v>
      </c>
      <c r="J131" s="71" cm="1">
        <f t="array" aca="1" ref="J131" ca="1">INDIRECT(_xlfn.CONCAT(J$18,"!$P",$B131))</f>
        <v>11603.8</v>
      </c>
      <c r="K131" s="71"/>
      <c r="L131" s="71">
        <f t="shared" ref="L131" ca="1" si="176">+SUMPRODUCT($D$4:$I$4,$D131:$I131)/J$4</f>
        <v>11565.615246825089</v>
      </c>
      <c r="M131" s="71">
        <f t="shared" ca="1" si="36"/>
        <v>11581.902457354825</v>
      </c>
      <c r="N131" s="71">
        <f t="shared" ca="1" si="37"/>
        <v>11595.016468273981</v>
      </c>
      <c r="O131" s="71">
        <f t="shared" ca="1" si="38"/>
        <v>11600.841612458375</v>
      </c>
      <c r="P131" s="71">
        <f t="shared" ca="1" si="39"/>
        <v>11619.301109286456</v>
      </c>
      <c r="Q131" s="71">
        <f t="shared" ca="1" si="40"/>
        <v>11612.199008384443</v>
      </c>
      <c r="R131" s="71">
        <f t="shared" ca="1" si="41"/>
        <v>11607.579828248374</v>
      </c>
      <c r="S131" s="71">
        <f t="shared" ca="1" si="42"/>
        <v>11613.434319662336</v>
      </c>
      <c r="T131" s="71">
        <f t="shared" ca="1" si="43"/>
        <v>11616.135319043837</v>
      </c>
      <c r="U131" s="71">
        <f t="shared" ca="1" si="71"/>
        <v>11601.300642005899</v>
      </c>
      <c r="V131" s="34" cm="1">
        <f t="array" aca="1" ref="V131" ca="1">+SUMPRODUCT(_xlfn.ANCHORARRAY($L$17)/100,L131:U131)</f>
        <v>11604.244559999999</v>
      </c>
      <c r="W131" s="24">
        <f t="shared" ref="W131" ca="1" si="177">+L131/L119-1</f>
        <v>0.32300727267708451</v>
      </c>
      <c r="X131" s="24">
        <f t="shared" ref="X131" ca="1" si="178">+U131/U119-1</f>
        <v>0.32404548113879916</v>
      </c>
      <c r="Z131" s="19">
        <f t="shared" ref="Z131" ca="1" si="179">+L131/U131*100</f>
        <v>99.692401772163379</v>
      </c>
      <c r="AA131" s="24">
        <f t="shared" ref="AA131" ca="1" si="180">+Z131/Z130-1</f>
        <v>-1.8106931869832366E-4</v>
      </c>
      <c r="AB131" s="24">
        <f>+d1d10index!Q116</f>
        <v>-3.8980210386471148E-3</v>
      </c>
      <c r="AC131" s="35">
        <f t="shared" ref="AC131" si="181">+C131</f>
        <v>46113</v>
      </c>
      <c r="AD131" s="24">
        <f t="shared" ref="AD131" ca="1" si="182">+Z131/Z119-1</f>
        <v>-7.8411842833481238E-4</v>
      </c>
      <c r="AE131" s="24">
        <f>+d1d10index!Y116</f>
        <v>-5.7536899308247014E-3</v>
      </c>
      <c r="AG131" s="193">
        <f t="shared" ref="AG131" ca="1" si="183">+W131-X131</f>
        <v>-1.0382084617146514E-3</v>
      </c>
      <c r="AH131" s="193">
        <f ca="1">+d1d10_y!AM116</f>
        <v>-6.2354334496095287E-3</v>
      </c>
      <c r="AJ131">
        <f>+d1d10index!I116</f>
        <v>100.15667644985004</v>
      </c>
      <c r="AK131" s="19">
        <f t="shared" ref="AK131" ca="1" si="184">+Z131</f>
        <v>99.692401772163379</v>
      </c>
      <c r="AM131">
        <f ca="1">+NAC_d!BV117/NAC_d!BV$5-1</f>
        <v>113.05994293278502</v>
      </c>
      <c r="AN131">
        <f ca="1">+NAC_d!CE117/NAC_d!CE$5-1</f>
        <v>112.31233701988114</v>
      </c>
      <c r="AO131">
        <f t="shared" ref="AO131" ca="1" si="185">+L131/$L$19-1</f>
        <v>114.65615246825091</v>
      </c>
      <c r="AP131">
        <f t="shared" ref="AP131" ca="1" si="186">+U131/$U$19-1</f>
        <v>115.01300642005901</v>
      </c>
      <c r="AR131" s="24">
        <f t="shared" ref="AR131" ca="1" si="187">+AM131-AN131</f>
        <v>0.74760591290387879</v>
      </c>
      <c r="AS131" s="24">
        <f t="shared" ref="AS131" ca="1" si="188">+AO131-AP131</f>
        <v>-0.35685395180810531</v>
      </c>
    </row>
    <row r="132" spans="2:45" x14ac:dyDescent="0.25">
      <c r="B132" s="69">
        <f t="shared" si="48"/>
        <v>118</v>
      </c>
      <c r="C132" s="154">
        <f>+NAC!A118</f>
        <v>46143</v>
      </c>
      <c r="D132" s="71" cm="1">
        <f t="array" aca="1" ref="D132" ca="1">INDIRECT(_xlfn.CONCAT(D$18,"!$P",$B132))</f>
        <v>11832</v>
      </c>
      <c r="E132" s="71" cm="1">
        <f t="array" aca="1" ref="E132" ca="1">INDIRECT(_xlfn.CONCAT(E$18,"!$P",$B132))</f>
        <v>11938.7</v>
      </c>
      <c r="F132" s="71" cm="1">
        <f t="array" aca="1" ref="F132" ca="1">INDIRECT(_xlfn.CONCAT(F$18,"!$P",$B132))</f>
        <v>11666.1</v>
      </c>
      <c r="G132" s="71" cm="1">
        <f t="array" aca="1" ref="G132" ca="1">INDIRECT(_xlfn.CONCAT(G$18,"!$P",$B132))</f>
        <v>11470.3</v>
      </c>
      <c r="H132" s="71" cm="1">
        <f t="array" aca="1" ref="H132" ca="1">INDIRECT(_xlfn.CONCAT(H$18,"!$P",$B132))</f>
        <v>11894</v>
      </c>
      <c r="I132" s="71" cm="1">
        <f t="array" aca="1" ref="I132" ca="1">INDIRECT(_xlfn.CONCAT(I$18,"!$P",$B132))</f>
        <v>11417.9</v>
      </c>
      <c r="J132" s="71" cm="1">
        <f t="array" aca="1" ref="J132" ca="1">INDIRECT(_xlfn.CONCAT(J$18,"!$P",$B132))</f>
        <v>11824.7</v>
      </c>
      <c r="K132" s="71"/>
      <c r="L132" s="71">
        <f t="shared" ref="L132" ca="1" si="189">+SUMPRODUCT($D$4:$I$4,$D132:$I132)/J$4</f>
        <v>11779.875313726561</v>
      </c>
      <c r="M132" s="71">
        <f t="shared" ca="1" si="36"/>
        <v>11796.997297660535</v>
      </c>
      <c r="N132" s="71">
        <f t="shared" ca="1" si="37"/>
        <v>11812.009821848034</v>
      </c>
      <c r="O132" s="71">
        <f t="shared" ca="1" si="38"/>
        <v>11819.065934506652</v>
      </c>
      <c r="P132" s="71">
        <f t="shared" ca="1" si="39"/>
        <v>11837.209633700671</v>
      </c>
      <c r="Q132" s="71">
        <f t="shared" ca="1" si="40"/>
        <v>11831.395333397602</v>
      </c>
      <c r="R132" s="71">
        <f t="shared" ca="1" si="41"/>
        <v>11827.99035209358</v>
      </c>
      <c r="S132" s="71">
        <f t="shared" ca="1" si="42"/>
        <v>11835.211769691703</v>
      </c>
      <c r="T132" s="71">
        <f t="shared" ca="1" si="43"/>
        <v>11839.459834888019</v>
      </c>
      <c r="U132" s="71">
        <f t="shared" ca="1" si="71"/>
        <v>11828.555123979924</v>
      </c>
      <c r="V132" s="34" cm="1">
        <f t="array" aca="1" ref="V132" ca="1">+SUMPRODUCT(_xlfn.ANCHORARRAY($L$17)/100,L132:U132)</f>
        <v>11825.041370000001</v>
      </c>
      <c r="W132" s="24">
        <f t="shared" ref="W132" ca="1" si="190">+L132/L120-1</f>
        <v>0.31881515271458416</v>
      </c>
      <c r="X132" s="24">
        <f t="shared" ref="X132" ca="1" si="191">+U132/U120-1</f>
        <v>0.3212166832297545</v>
      </c>
      <c r="Z132" s="19">
        <f t="shared" ref="Z132" ca="1" si="192">+L132/U132*100</f>
        <v>99.588455143141914</v>
      </c>
      <c r="AA132" s="24">
        <f t="shared" ref="AA132" ca="1" si="193">+Z132/Z131-1</f>
        <v>-1.0426735355321126E-3</v>
      </c>
      <c r="AB132" s="24">
        <f>+d1d10index!Q117</f>
        <v>5.3222117757933951E-4</v>
      </c>
      <c r="AC132" s="35">
        <f t="shared" ref="AC132" si="194">+C132</f>
        <v>46143</v>
      </c>
      <c r="AD132" s="24">
        <f t="shared" ref="AD132" ca="1" si="195">+Z132/Z120-1</f>
        <v>-1.8176659026888364E-3</v>
      </c>
      <c r="AE132" s="24">
        <f>+d1d10index!Y117</f>
        <v>-2.1133363455337895E-3</v>
      </c>
      <c r="AG132" s="193">
        <f t="shared" ref="AG132" ca="1" si="196">+W132-X132</f>
        <v>-2.4015305151703359E-3</v>
      </c>
      <c r="AH132" s="193">
        <f ca="1">+d1d10_y!AM117</f>
        <v>3.4242774320114577E-4</v>
      </c>
      <c r="AJ132">
        <f>+d1d10index!I117</f>
        <v>100.20998195413262</v>
      </c>
      <c r="AK132" s="19">
        <f t="shared" ref="AK132" ca="1" si="197">+Z132</f>
        <v>99.588455143141914</v>
      </c>
      <c r="AM132">
        <f ca="1">+NAC_d!BV118/NAC_d!BV$5-1</f>
        <v>115.57709091783077</v>
      </c>
      <c r="AN132">
        <f ca="1">+NAC_d!CE118/NAC_d!CE$5-1</f>
        <v>114.70124945406218</v>
      </c>
      <c r="AO132">
        <f t="shared" ref="AO132" ca="1" si="198">+L132/$L$19-1</f>
        <v>116.79875313726563</v>
      </c>
      <c r="AP132">
        <f t="shared" ref="AP132" ca="1" si="199">+U132/$U$19-1</f>
        <v>117.28555123979926</v>
      </c>
      <c r="AR132" s="24">
        <f t="shared" ref="AR132" ca="1" si="200">+AM132-AN132</f>
        <v>0.87584146376859451</v>
      </c>
      <c r="AS132" s="24">
        <f t="shared" ref="AS132" ca="1" si="201">+AO132-AP132</f>
        <v>-0.48679810253362632</v>
      </c>
    </row>
    <row r="133" spans="2:45" x14ac:dyDescent="0.25">
      <c r="C133" s="70"/>
    </row>
    <row r="134" spans="2:45" x14ac:dyDescent="0.25">
      <c r="C134" s="70"/>
    </row>
    <row r="135" spans="2:45" x14ac:dyDescent="0.25">
      <c r="C135" s="70"/>
    </row>
    <row r="136" spans="2:45" x14ac:dyDescent="0.25">
      <c r="C136" s="70"/>
    </row>
    <row r="137" spans="2:45" x14ac:dyDescent="0.25">
      <c r="C137" s="70"/>
    </row>
    <row r="138" spans="2:45" x14ac:dyDescent="0.25">
      <c r="C138" s="70"/>
    </row>
    <row r="139" spans="2:45" x14ac:dyDescent="0.25">
      <c r="C139" s="70"/>
    </row>
    <row r="140" spans="2:45" x14ac:dyDescent="0.25">
      <c r="C140" s="70"/>
    </row>
    <row r="141" spans="2:45" x14ac:dyDescent="0.25">
      <c r="C141" s="70"/>
    </row>
    <row r="142" spans="2:45" x14ac:dyDescent="0.25">
      <c r="C142" s="70"/>
    </row>
    <row r="143" spans="2:45" x14ac:dyDescent="0.25">
      <c r="C143" s="70"/>
    </row>
    <row r="144" spans="2:45" x14ac:dyDescent="0.25">
      <c r="C144" s="70"/>
    </row>
    <row r="145" spans="3:3" x14ac:dyDescent="0.25">
      <c r="C145" s="70"/>
    </row>
    <row r="146" spans="3:3" x14ac:dyDescent="0.25">
      <c r="C146" s="70"/>
    </row>
    <row r="147" spans="3:3" x14ac:dyDescent="0.25">
      <c r="C147" s="70"/>
    </row>
    <row r="148" spans="3:3" x14ac:dyDescent="0.25">
      <c r="C148" s="70"/>
    </row>
    <row r="149" spans="3:3" x14ac:dyDescent="0.25">
      <c r="C149" s="70"/>
    </row>
    <row r="150" spans="3:3" x14ac:dyDescent="0.25">
      <c r="C150" s="70"/>
    </row>
    <row r="151" spans="3:3" x14ac:dyDescent="0.25">
      <c r="C151" s="70"/>
    </row>
    <row r="152" spans="3:3" x14ac:dyDescent="0.25">
      <c r="C152" s="70"/>
    </row>
    <row r="153" spans="3:3" x14ac:dyDescent="0.25">
      <c r="C153" s="70"/>
    </row>
    <row r="154" spans="3:3" x14ac:dyDescent="0.25">
      <c r="C154" s="70"/>
    </row>
    <row r="155" spans="3:3" x14ac:dyDescent="0.25">
      <c r="C155" s="70"/>
    </row>
    <row r="156" spans="3:3" x14ac:dyDescent="0.25">
      <c r="C156" s="70"/>
    </row>
    <row r="157" spans="3:3" x14ac:dyDescent="0.25">
      <c r="C157" s="70"/>
    </row>
    <row r="158" spans="3:3" x14ac:dyDescent="0.25">
      <c r="C158" s="70"/>
    </row>
    <row r="159" spans="3:3" x14ac:dyDescent="0.25">
      <c r="C159" s="70"/>
    </row>
    <row r="160" spans="3:3" x14ac:dyDescent="0.25">
      <c r="C160" s="70"/>
    </row>
    <row r="161" spans="3:3" x14ac:dyDescent="0.25">
      <c r="C161" s="70"/>
    </row>
    <row r="162" spans="3:3" x14ac:dyDescent="0.25">
      <c r="C162" s="70"/>
    </row>
    <row r="163" spans="3:3" x14ac:dyDescent="0.25">
      <c r="C163" s="70"/>
    </row>
    <row r="164" spans="3:3" x14ac:dyDescent="0.25">
      <c r="C164" s="70"/>
    </row>
    <row r="165" spans="3:3" x14ac:dyDescent="0.25">
      <c r="C165" s="70"/>
    </row>
    <row r="166" spans="3:3" x14ac:dyDescent="0.25">
      <c r="C166" s="70"/>
    </row>
    <row r="167" spans="3:3" x14ac:dyDescent="0.25">
      <c r="C167" s="70"/>
    </row>
    <row r="168" spans="3:3" x14ac:dyDescent="0.25">
      <c r="C168" s="70"/>
    </row>
    <row r="169" spans="3:3" x14ac:dyDescent="0.25">
      <c r="C169" s="70"/>
    </row>
    <row r="170" spans="3:3" x14ac:dyDescent="0.25">
      <c r="C170" s="70"/>
    </row>
    <row r="171" spans="3:3" x14ac:dyDescent="0.25">
      <c r="C171" s="70"/>
    </row>
    <row r="172" spans="3:3" x14ac:dyDescent="0.25">
      <c r="C172" s="70"/>
    </row>
    <row r="173" spans="3:3" x14ac:dyDescent="0.25">
      <c r="C173" s="70"/>
    </row>
    <row r="174" spans="3:3" x14ac:dyDescent="0.25">
      <c r="C174" s="70"/>
    </row>
    <row r="175" spans="3:3" x14ac:dyDescent="0.25">
      <c r="C175" s="70"/>
    </row>
    <row r="176" spans="3:3" x14ac:dyDescent="0.25">
      <c r="C176" s="70"/>
    </row>
    <row r="177" spans="3:3" x14ac:dyDescent="0.25">
      <c r="C177" s="70"/>
    </row>
    <row r="178" spans="3:3" x14ac:dyDescent="0.25">
      <c r="C178" s="70"/>
    </row>
    <row r="179" spans="3:3" x14ac:dyDescent="0.25">
      <c r="C179" s="70"/>
    </row>
    <row r="180" spans="3:3" x14ac:dyDescent="0.25">
      <c r="C180" s="70"/>
    </row>
    <row r="181" spans="3:3" x14ac:dyDescent="0.25">
      <c r="C181" s="70"/>
    </row>
    <row r="182" spans="3:3" x14ac:dyDescent="0.25">
      <c r="C182" s="70"/>
    </row>
    <row r="183" spans="3:3" x14ac:dyDescent="0.25">
      <c r="C183" s="70"/>
    </row>
    <row r="184" spans="3:3" x14ac:dyDescent="0.25">
      <c r="C184" s="70"/>
    </row>
    <row r="185" spans="3:3" x14ac:dyDescent="0.25">
      <c r="C185" s="70"/>
    </row>
    <row r="186" spans="3:3" x14ac:dyDescent="0.25">
      <c r="C186" s="70"/>
    </row>
    <row r="187" spans="3:3" x14ac:dyDescent="0.25">
      <c r="C187" s="70"/>
    </row>
    <row r="188" spans="3:3" x14ac:dyDescent="0.25">
      <c r="C188" s="70"/>
    </row>
    <row r="189" spans="3:3" x14ac:dyDescent="0.25">
      <c r="C189" s="70"/>
    </row>
    <row r="190" spans="3:3" x14ac:dyDescent="0.25">
      <c r="C190" s="70"/>
    </row>
    <row r="191" spans="3:3" x14ac:dyDescent="0.25">
      <c r="C191" s="70"/>
    </row>
    <row r="192" spans="3:3" x14ac:dyDescent="0.25">
      <c r="C192" s="70"/>
    </row>
    <row r="193" spans="3:3" x14ac:dyDescent="0.25">
      <c r="C193" s="70"/>
    </row>
    <row r="194" spans="3:3" x14ac:dyDescent="0.25">
      <c r="C194" s="70"/>
    </row>
    <row r="195" spans="3:3" x14ac:dyDescent="0.25">
      <c r="C195" s="70"/>
    </row>
    <row r="196" spans="3:3" x14ac:dyDescent="0.25">
      <c r="C196" s="70"/>
    </row>
    <row r="197" spans="3:3" x14ac:dyDescent="0.25">
      <c r="C197" s="70"/>
    </row>
    <row r="198" spans="3:3" x14ac:dyDescent="0.25">
      <c r="C198" s="70"/>
    </row>
    <row r="199" spans="3:3" x14ac:dyDescent="0.25">
      <c r="C199" s="70"/>
    </row>
    <row r="200" spans="3:3" x14ac:dyDescent="0.25">
      <c r="C200" s="70"/>
    </row>
    <row r="201" spans="3:3" x14ac:dyDescent="0.25">
      <c r="C201" s="70"/>
    </row>
    <row r="202" spans="3:3" x14ac:dyDescent="0.25">
      <c r="C202" s="70"/>
    </row>
    <row r="203" spans="3:3" x14ac:dyDescent="0.25">
      <c r="C203" s="70"/>
    </row>
    <row r="204" spans="3:3" x14ac:dyDescent="0.25">
      <c r="C204" s="70"/>
    </row>
    <row r="205" spans="3:3" x14ac:dyDescent="0.25">
      <c r="C205" s="70"/>
    </row>
    <row r="206" spans="3:3" x14ac:dyDescent="0.25">
      <c r="C206" s="70"/>
    </row>
    <row r="207" spans="3:3" x14ac:dyDescent="0.25">
      <c r="C207" s="70"/>
    </row>
    <row r="208" spans="3:3" x14ac:dyDescent="0.25">
      <c r="C208" s="70"/>
    </row>
    <row r="209" spans="3:3" x14ac:dyDescent="0.25">
      <c r="C209" s="70"/>
    </row>
    <row r="210" spans="3:3" x14ac:dyDescent="0.25">
      <c r="C210" s="70"/>
    </row>
    <row r="211" spans="3:3" x14ac:dyDescent="0.25">
      <c r="C211" s="70"/>
    </row>
    <row r="212" spans="3:3" x14ac:dyDescent="0.25">
      <c r="C212" s="70"/>
    </row>
    <row r="213" spans="3:3" x14ac:dyDescent="0.25">
      <c r="C213" s="70"/>
    </row>
    <row r="214" spans="3:3" x14ac:dyDescent="0.25">
      <c r="C214" s="70"/>
    </row>
    <row r="215" spans="3:3" x14ac:dyDescent="0.25">
      <c r="C215" s="70"/>
    </row>
    <row r="216" spans="3:3" x14ac:dyDescent="0.25">
      <c r="C216" s="70"/>
    </row>
    <row r="217" spans="3:3" x14ac:dyDescent="0.25">
      <c r="C217" s="70"/>
    </row>
    <row r="218" spans="3:3" x14ac:dyDescent="0.25">
      <c r="C218" s="70"/>
    </row>
    <row r="219" spans="3:3" x14ac:dyDescent="0.25">
      <c r="C219" s="70"/>
    </row>
    <row r="220" spans="3:3" x14ac:dyDescent="0.25">
      <c r="C220" s="70"/>
    </row>
    <row r="221" spans="3:3" x14ac:dyDescent="0.25">
      <c r="C221" s="70"/>
    </row>
    <row r="222" spans="3:3" x14ac:dyDescent="0.25">
      <c r="C222" s="70"/>
    </row>
    <row r="223" spans="3:3" x14ac:dyDescent="0.25">
      <c r="C223" s="70"/>
    </row>
    <row r="224" spans="3:3" x14ac:dyDescent="0.25">
      <c r="C224" s="70"/>
    </row>
  </sheetData>
  <mergeCells count="7">
    <mergeCell ref="M2:T2"/>
    <mergeCell ref="C2:J2"/>
    <mergeCell ref="AM17:AP17"/>
    <mergeCell ref="AD17:AE17"/>
    <mergeCell ref="AA17:AB17"/>
    <mergeCell ref="AG17:AH17"/>
    <mergeCell ref="D17:I1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AF19-A72F-4284-A7CB-ED7D4B5E8313}">
  <sheetPr>
    <tabColor rgb="FFFF0000"/>
  </sheetPr>
  <dimension ref="A1:X118"/>
  <sheetViews>
    <sheetView zoomScale="86" zoomScaleNormal="100" workbookViewId="0">
      <pane xSplit="1" ySplit="4" topLeftCell="B100" activePane="bottomRight" state="frozen"/>
      <selection pane="topRight" activeCell="B1" sqref="B1"/>
      <selection pane="bottomLeft" activeCell="A5" sqref="A5"/>
      <selection pane="bottomRight" activeCell="H118" sqref="H118"/>
    </sheetView>
  </sheetViews>
  <sheetFormatPr baseColWidth="10" defaultColWidth="11.42578125" defaultRowHeight="15" x14ac:dyDescent="0.25"/>
  <cols>
    <col min="16" max="16" width="11.28515625" style="7" customWidth="1"/>
    <col min="21" max="21" width="12.7109375" bestFit="1" customWidth="1"/>
  </cols>
  <sheetData>
    <row r="1" spans="1:24" x14ac:dyDescent="0.25">
      <c r="B1" s="243" t="s">
        <v>161</v>
      </c>
      <c r="C1" s="243"/>
      <c r="D1" s="243"/>
      <c r="E1" s="243"/>
      <c r="F1" s="243"/>
      <c r="G1" s="243"/>
      <c r="J1" s="243" t="s">
        <v>162</v>
      </c>
      <c r="K1" s="243"/>
      <c r="L1" s="243"/>
      <c r="M1" s="243"/>
      <c r="N1" s="243"/>
      <c r="O1" s="243"/>
    </row>
    <row r="2" spans="1:24" x14ac:dyDescent="0.25">
      <c r="B2" s="243" t="s">
        <v>163</v>
      </c>
      <c r="C2" s="243"/>
      <c r="D2" s="243"/>
      <c r="E2" s="243"/>
      <c r="F2" s="243"/>
      <c r="G2" s="243"/>
      <c r="J2" s="243" t="s">
        <v>164</v>
      </c>
      <c r="K2" s="243"/>
      <c r="L2" s="243"/>
      <c r="M2" s="243"/>
      <c r="N2" s="243"/>
      <c r="O2" s="243"/>
      <c r="S2" t="s">
        <v>23</v>
      </c>
      <c r="U2" s="243" t="s">
        <v>146</v>
      </c>
      <c r="V2" s="243"/>
      <c r="W2" s="243"/>
    </row>
    <row r="3" spans="1:24" ht="15.75" thickBot="1" x14ac:dyDescent="0.3">
      <c r="B3" s="254" t="s">
        <v>165</v>
      </c>
      <c r="C3" s="254"/>
      <c r="D3" s="254"/>
      <c r="E3" s="254"/>
      <c r="F3" s="254"/>
      <c r="G3" s="254"/>
      <c r="J3" s="254" t="s">
        <v>165</v>
      </c>
      <c r="K3" s="254"/>
      <c r="L3" s="254"/>
      <c r="M3" s="254"/>
      <c r="N3" s="254"/>
      <c r="O3" s="254"/>
      <c r="S3" t="s">
        <v>166</v>
      </c>
      <c r="T3" t="s">
        <v>140</v>
      </c>
      <c r="V3" t="s">
        <v>166</v>
      </c>
      <c r="W3" t="s">
        <v>140</v>
      </c>
    </row>
    <row r="4" spans="1:24" ht="15.75" thickBot="1" x14ac:dyDescent="0.3">
      <c r="A4" s="57" t="str">
        <f>+NAC!A4</f>
        <v>Fecha</v>
      </c>
      <c r="B4" s="55" t="str">
        <f>+F9data!B4</f>
        <v>GBA</v>
      </c>
      <c r="C4" s="55" t="str">
        <f>+F9data!C4</f>
        <v>PAM</v>
      </c>
      <c r="D4" s="55" t="str">
        <f>+F9data!D4</f>
        <v>NOA</v>
      </c>
      <c r="E4" s="55" t="str">
        <f>+F9data!E4</f>
        <v>NEA</v>
      </c>
      <c r="F4" s="55" t="str">
        <f>+F9data!F4</f>
        <v>CUY</v>
      </c>
      <c r="G4" s="55" t="str">
        <f>+F9data!G4</f>
        <v>PAT</v>
      </c>
      <c r="I4" s="57" t="str">
        <f>+A4</f>
        <v>Fecha</v>
      </c>
      <c r="J4" s="55" t="str">
        <f t="shared" ref="J4:O4" si="0">+B4</f>
        <v>GBA</v>
      </c>
      <c r="K4" s="55" t="str">
        <f t="shared" si="0"/>
        <v>PAM</v>
      </c>
      <c r="L4" s="55" t="str">
        <f t="shared" si="0"/>
        <v>NOA</v>
      </c>
      <c r="M4" s="55" t="str">
        <f t="shared" si="0"/>
        <v>NEA</v>
      </c>
      <c r="N4" s="55" t="str">
        <f t="shared" si="0"/>
        <v>CUY</v>
      </c>
      <c r="O4" s="55" t="str">
        <f t="shared" si="0"/>
        <v>PAT</v>
      </c>
      <c r="R4" s="35" t="str">
        <f>+A4</f>
        <v>Fecha</v>
      </c>
      <c r="S4" t="s">
        <v>167</v>
      </c>
      <c r="T4" s="36" t="s">
        <v>168</v>
      </c>
      <c r="U4" s="35" t="str">
        <f>+R4</f>
        <v>Fecha</v>
      </c>
      <c r="V4" t="s">
        <v>167</v>
      </c>
      <c r="W4" s="36" t="s">
        <v>168</v>
      </c>
    </row>
    <row r="5" spans="1:24" x14ac:dyDescent="0.25">
      <c r="A5" s="35">
        <f>+NAC!A5</f>
        <v>42705</v>
      </c>
      <c r="B5" s="19">
        <f>+GBA_d!$O32</f>
        <v>99.181307582064974</v>
      </c>
      <c r="C5" s="19">
        <f>+PAM_d!$O32</f>
        <v>101.02374495327371</v>
      </c>
      <c r="D5" s="19">
        <f>+NOA_d!$O32</f>
        <v>102.0219074715633</v>
      </c>
      <c r="E5" s="19">
        <f>+NEA_d!$O32</f>
        <v>100.89424663662798</v>
      </c>
      <c r="F5" s="19">
        <f>+CUY_d!$O32</f>
        <v>99.659566602217623</v>
      </c>
      <c r="G5" s="19">
        <f>+PAT_d!$O32</f>
        <v>97.533992314861706</v>
      </c>
      <c r="I5" s="35">
        <f>+A5</f>
        <v>42705</v>
      </c>
      <c r="R5" s="35">
        <f>+A5</f>
        <v>42705</v>
      </c>
      <c r="S5">
        <f>+F5/G5</f>
        <v>1.021793163971942</v>
      </c>
      <c r="T5">
        <f>+d1d10index!I4/100</f>
        <v>1.0000000000000002</v>
      </c>
      <c r="U5" s="35">
        <f>+R5</f>
        <v>42705</v>
      </c>
      <c r="V5">
        <f ca="1">+W_nucleo!H19/W_nucleo!I19</f>
        <v>1</v>
      </c>
      <c r="W5">
        <f ca="1">+W_nucleo!Z19/100</f>
        <v>1</v>
      </c>
      <c r="X5" s="34"/>
    </row>
    <row r="6" spans="1:24" x14ac:dyDescent="0.25">
      <c r="A6" s="35">
        <f>+NAC!A6</f>
        <v>42736</v>
      </c>
      <c r="B6" s="19">
        <f>+GBA_d!$O33</f>
        <v>100.45990782578653</v>
      </c>
      <c r="C6" s="19">
        <f>+PAM_d!$O33</f>
        <v>102.80033740777338</v>
      </c>
      <c r="D6" s="19">
        <f>+NOA_d!$O33</f>
        <v>103.72849145294198</v>
      </c>
      <c r="E6" s="19">
        <f>+NEA_d!$O33</f>
        <v>102.60605961340733</v>
      </c>
      <c r="F6" s="19">
        <f>+CUY_d!$O33</f>
        <v>101.39949432842697</v>
      </c>
      <c r="G6" s="19">
        <f>+PAT_d!$O33</f>
        <v>100.12989764826013</v>
      </c>
      <c r="I6" s="35">
        <f t="shared" ref="I6:I69" si="1">+A6</f>
        <v>42736</v>
      </c>
      <c r="R6" s="35">
        <f t="shared" ref="R6:R69" si="2">+A6</f>
        <v>42736</v>
      </c>
      <c r="S6">
        <f t="shared" ref="S6:S69" si="3">+F6/G6</f>
        <v>1.0126794964339894</v>
      </c>
      <c r="T6">
        <f>+d1d10index!I5/100</f>
        <v>0.99756719257096405</v>
      </c>
      <c r="U6" s="35">
        <f t="shared" ref="U6:U69" si="4">+R6</f>
        <v>42736</v>
      </c>
      <c r="V6">
        <f ca="1">+W_nucleo!H20/W_nucleo!I20</f>
        <v>0.99901768172888017</v>
      </c>
      <c r="W6">
        <f ca="1">+W_nucleo!Z20/100</f>
        <v>1.0008946954403881</v>
      </c>
      <c r="X6" s="34"/>
    </row>
    <row r="7" spans="1:24" x14ac:dyDescent="0.25">
      <c r="A7" s="35">
        <f>+NAC!A7</f>
        <v>42767</v>
      </c>
      <c r="B7" s="19">
        <f>+GBA_d!$O34</f>
        <v>102.90664451515423</v>
      </c>
      <c r="C7" s="19">
        <f>+PAM_d!$O34</f>
        <v>104.61125580382055</v>
      </c>
      <c r="D7" s="19">
        <f>+NOA_d!$O34</f>
        <v>105.93828425081998</v>
      </c>
      <c r="E7" s="19">
        <f>+NEA_d!$O34</f>
        <v>104.4548851882325</v>
      </c>
      <c r="F7" s="19">
        <f>+CUY_d!$O34</f>
        <v>103.00953732276925</v>
      </c>
      <c r="G7" s="19">
        <f>+PAT_d!$O34</f>
        <v>101.86387116947971</v>
      </c>
      <c r="I7" s="35">
        <f t="shared" si="1"/>
        <v>42767</v>
      </c>
      <c r="R7" s="35">
        <f t="shared" si="2"/>
        <v>42767</v>
      </c>
      <c r="S7">
        <f t="shared" si="3"/>
        <v>1.0112470313579915</v>
      </c>
      <c r="T7">
        <f>+d1d10index!I6/100</f>
        <v>0.99823268675245513</v>
      </c>
      <c r="U7" s="35">
        <f t="shared" si="4"/>
        <v>42767</v>
      </c>
      <c r="V7">
        <f ca="1">+W_nucleo!H21/W_nucleo!I21</f>
        <v>0.99613526570048305</v>
      </c>
      <c r="W7">
        <f ca="1">+W_nucleo!Z21/100</f>
        <v>0.99988454201017385</v>
      </c>
      <c r="X7" s="34"/>
    </row>
    <row r="8" spans="1:24" x14ac:dyDescent="0.25">
      <c r="A8" s="35">
        <f>+NAC!A8</f>
        <v>42795</v>
      </c>
      <c r="B8" s="19">
        <f>+GBA_d!$O35</f>
        <v>105.39415420735374</v>
      </c>
      <c r="C8" s="19">
        <f>+PAM_d!$O35</f>
        <v>106.92835397051093</v>
      </c>
      <c r="D8" s="19">
        <f>+NOA_d!$O35</f>
        <v>109.33028141006884</v>
      </c>
      <c r="E8" s="19">
        <f>+NEA_d!$O35</f>
        <v>107.02298576628218</v>
      </c>
      <c r="F8" s="19">
        <f>+CUY_d!$O35</f>
        <v>105.65099054814692</v>
      </c>
      <c r="G8" s="19">
        <f>+PAT_d!$O35</f>
        <v>103.97392865034421</v>
      </c>
      <c r="I8" s="35">
        <f t="shared" si="1"/>
        <v>42795</v>
      </c>
      <c r="R8" s="35">
        <f t="shared" si="2"/>
        <v>42795</v>
      </c>
      <c r="S8">
        <f t="shared" si="3"/>
        <v>1.016129638646651</v>
      </c>
      <c r="T8">
        <f>+d1d10index!I7/100</f>
        <v>0.99992397470591821</v>
      </c>
      <c r="U8" s="35">
        <f t="shared" si="4"/>
        <v>42795</v>
      </c>
      <c r="V8">
        <f ca="1">+W_nucleo!H22/W_nucleo!I22</f>
        <v>0.99905033238366581</v>
      </c>
      <c r="W8">
        <f ca="1">+W_nucleo!Z22/100</f>
        <v>1.000600921234732</v>
      </c>
      <c r="X8" s="34"/>
    </row>
    <row r="9" spans="1:24" x14ac:dyDescent="0.25">
      <c r="A9" s="35">
        <f>+NAC!A9</f>
        <v>42826</v>
      </c>
      <c r="B9" s="19">
        <f>+GBA_d!$O36</f>
        <v>108.17038648907862</v>
      </c>
      <c r="C9" s="19">
        <f>+PAM_d!$O36</f>
        <v>109.86817832871665</v>
      </c>
      <c r="D9" s="19">
        <f>+NOA_d!$O36</f>
        <v>112.30447835213791</v>
      </c>
      <c r="E9" s="19">
        <f>+NEA_d!$O36</f>
        <v>109.42399700163421</v>
      </c>
      <c r="F9" s="19">
        <f>+CUY_d!$O36</f>
        <v>109.11466189691285</v>
      </c>
      <c r="G9" s="19">
        <f>+PAT_d!$O36</f>
        <v>106.14556630772523</v>
      </c>
      <c r="I9" s="35">
        <f t="shared" si="1"/>
        <v>42826</v>
      </c>
      <c r="R9" s="35">
        <f t="shared" si="2"/>
        <v>42826</v>
      </c>
      <c r="S9">
        <f t="shared" si="3"/>
        <v>1.0279719228269972</v>
      </c>
      <c r="T9">
        <f>+d1d10index!I8/100</f>
        <v>1.0022254285807193</v>
      </c>
      <c r="U9" s="35">
        <f t="shared" si="4"/>
        <v>42826</v>
      </c>
      <c r="V9">
        <f ca="1">+W_nucleo!H23/W_nucleo!I23</f>
        <v>1.0065420560747664</v>
      </c>
      <c r="W9">
        <f ca="1">+W_nucleo!Z23/100</f>
        <v>1.0003295921198392</v>
      </c>
      <c r="X9" s="34"/>
    </row>
    <row r="10" spans="1:24" x14ac:dyDescent="0.25">
      <c r="A10" s="35">
        <f>+NAC!A10</f>
        <v>42856</v>
      </c>
      <c r="B10" s="19">
        <f>+GBA_d!$O37</f>
        <v>109.5606059811076</v>
      </c>
      <c r="C10" s="19">
        <f>+PAM_d!$O37</f>
        <v>111.47890933862431</v>
      </c>
      <c r="D10" s="19">
        <f>+NOA_d!$O37</f>
        <v>114.01432819182588</v>
      </c>
      <c r="E10" s="19">
        <f>+NEA_d!$O37</f>
        <v>111.50394081687138</v>
      </c>
      <c r="F10" s="19">
        <f>+CUY_d!$O37</f>
        <v>110.94481865793351</v>
      </c>
      <c r="G10" s="19">
        <f>+PAT_d!$O37</f>
        <v>107.96996935023959</v>
      </c>
      <c r="I10" s="35">
        <f t="shared" si="1"/>
        <v>42856</v>
      </c>
      <c r="R10" s="35">
        <f t="shared" si="2"/>
        <v>42856</v>
      </c>
      <c r="S10">
        <f t="shared" si="3"/>
        <v>1.0275525623059494</v>
      </c>
      <c r="T10">
        <f>+d1d10index!I9/100</f>
        <v>1.0015356237549948</v>
      </c>
      <c r="U10" s="35">
        <f t="shared" si="4"/>
        <v>42856</v>
      </c>
      <c r="V10">
        <f ca="1">+W_nucleo!H24/W_nucleo!I24</f>
        <v>1.0027472527472527</v>
      </c>
      <c r="W10">
        <f ca="1">+W_nucleo!Z24/100</f>
        <v>1.0006955055182627</v>
      </c>
      <c r="X10" s="34"/>
    </row>
    <row r="11" spans="1:24" x14ac:dyDescent="0.25">
      <c r="A11" s="35">
        <f>+NAC!A11</f>
        <v>42887</v>
      </c>
      <c r="B11" s="19">
        <f>+GBA_d!$O38</f>
        <v>111.0684036672087</v>
      </c>
      <c r="C11" s="19">
        <f>+PAM_d!$O38</f>
        <v>112.64028494719179</v>
      </c>
      <c r="D11" s="19">
        <f>+NOA_d!$O38</f>
        <v>115.07062420813858</v>
      </c>
      <c r="E11" s="19">
        <f>+NEA_d!$O38</f>
        <v>113.04190848369622</v>
      </c>
      <c r="F11" s="19">
        <f>+CUY_d!$O38</f>
        <v>112.10262184574687</v>
      </c>
      <c r="G11" s="19">
        <f>+PAT_d!$O38</f>
        <v>109.16553801902673</v>
      </c>
      <c r="I11" s="35">
        <f t="shared" si="1"/>
        <v>42887</v>
      </c>
      <c r="R11" s="35">
        <f t="shared" si="2"/>
        <v>42887</v>
      </c>
      <c r="S11">
        <f t="shared" si="3"/>
        <v>1.0269048628350848</v>
      </c>
      <c r="T11">
        <f>+d1d10index!I10/100</f>
        <v>1.0006773101205007</v>
      </c>
      <c r="U11" s="35">
        <f t="shared" si="4"/>
        <v>42887</v>
      </c>
      <c r="V11">
        <f ca="1">+W_nucleo!H25/W_nucleo!I25</f>
        <v>1.0045207956600362</v>
      </c>
      <c r="W11">
        <f ca="1">+W_nucleo!Z25/100</f>
        <v>1.0000309924509427</v>
      </c>
      <c r="X11" s="34"/>
    </row>
    <row r="12" spans="1:24" x14ac:dyDescent="0.25">
      <c r="A12" s="35">
        <f>+NAC!A12</f>
        <v>42917</v>
      </c>
      <c r="B12" s="19">
        <f>+GBA_d!$O39</f>
        <v>112.94699675352184</v>
      </c>
      <c r="C12" s="19">
        <f>+PAM_d!$O39</f>
        <v>114.83380657861409</v>
      </c>
      <c r="D12" s="19">
        <f>+NOA_d!$O39</f>
        <v>116.7752530681944</v>
      </c>
      <c r="E12" s="19">
        <f>+NEA_d!$O39</f>
        <v>114.52160357049462</v>
      </c>
      <c r="F12" s="19">
        <f>+CUY_d!$O39</f>
        <v>113.7243694814223</v>
      </c>
      <c r="G12" s="19">
        <f>+PAT_d!$O39</f>
        <v>110.92465425236226</v>
      </c>
      <c r="I12" s="35">
        <f t="shared" si="1"/>
        <v>42917</v>
      </c>
      <c r="R12" s="35">
        <f t="shared" si="2"/>
        <v>42917</v>
      </c>
      <c r="S12">
        <f t="shared" si="3"/>
        <v>1.025239792252951</v>
      </c>
      <c r="T12">
        <f>+d1d10index!I11/100</f>
        <v>0.99679205178912345</v>
      </c>
      <c r="U12" s="35">
        <f t="shared" si="4"/>
        <v>42917</v>
      </c>
      <c r="V12">
        <f ca="1">+W_nucleo!H26/W_nucleo!I26</f>
        <v>1.0062444246208742</v>
      </c>
      <c r="W12">
        <f ca="1">+W_nucleo!Z26/100</f>
        <v>0.99969332736149197</v>
      </c>
      <c r="X12" s="34"/>
    </row>
    <row r="13" spans="1:24" x14ac:dyDescent="0.25">
      <c r="A13" s="35">
        <f>+NAC!A13</f>
        <v>42948</v>
      </c>
      <c r="B13" s="19">
        <f>+GBA_d!$O40</f>
        <v>114.63399439166963</v>
      </c>
      <c r="C13" s="19">
        <f>+PAM_d!$O40</f>
        <v>116.33920946592495</v>
      </c>
      <c r="D13" s="19">
        <f>+NOA_d!$O40</f>
        <v>118.26256344317414</v>
      </c>
      <c r="E13" s="19">
        <f>+NEA_d!$O40</f>
        <v>115.8511704073062</v>
      </c>
      <c r="F13" s="19">
        <f>+CUY_d!$O40</f>
        <v>115.2789963691953</v>
      </c>
      <c r="G13" s="19">
        <f>+PAT_d!$O40</f>
        <v>112.80844454792036</v>
      </c>
      <c r="I13" s="35">
        <f t="shared" si="1"/>
        <v>42948</v>
      </c>
      <c r="R13" s="35">
        <f t="shared" si="2"/>
        <v>42948</v>
      </c>
      <c r="S13">
        <f t="shared" si="3"/>
        <v>1.0219004156220368</v>
      </c>
      <c r="T13">
        <f>+d1d10index!I12/100</f>
        <v>0.99829127663974948</v>
      </c>
      <c r="U13" s="35">
        <f t="shared" si="4"/>
        <v>42948</v>
      </c>
      <c r="V13">
        <f ca="1">+W_nucleo!H27/W_nucleo!I27</f>
        <v>1.0043898156277435</v>
      </c>
      <c r="W13">
        <f ca="1">+W_nucleo!Z27/100</f>
        <v>0.99871793517644813</v>
      </c>
      <c r="X13" s="34"/>
    </row>
    <row r="14" spans="1:24" x14ac:dyDescent="0.25">
      <c r="A14" s="35">
        <f>+NAC!A14</f>
        <v>42979</v>
      </c>
      <c r="B14" s="19">
        <f>+GBA_d!$O41</f>
        <v>117.00453359453178</v>
      </c>
      <c r="C14" s="19">
        <f>+PAM_d!$O41</f>
        <v>118.60340178559221</v>
      </c>
      <c r="D14" s="19">
        <f>+NOA_d!$O41</f>
        <v>120.31361568385341</v>
      </c>
      <c r="E14" s="19">
        <f>+NEA_d!$O41</f>
        <v>117.31932918340422</v>
      </c>
      <c r="F14" s="19">
        <f>+CUY_d!$O41</f>
        <v>117.27075210770623</v>
      </c>
      <c r="G14" s="19">
        <f>+PAT_d!$O41</f>
        <v>114.28830767681595</v>
      </c>
      <c r="I14" s="35">
        <f t="shared" si="1"/>
        <v>42979</v>
      </c>
      <c r="R14" s="35">
        <f t="shared" si="2"/>
        <v>42979</v>
      </c>
      <c r="S14">
        <f t="shared" si="3"/>
        <v>1.0260957965999815</v>
      </c>
      <c r="T14">
        <f>+d1d10index!I13/100</f>
        <v>0.99935849460935644</v>
      </c>
      <c r="U14" s="35">
        <f t="shared" si="4"/>
        <v>42979</v>
      </c>
      <c r="V14">
        <f ca="1">+W_nucleo!H28/W_nucleo!I28</f>
        <v>1.0043252595155709</v>
      </c>
      <c r="W14">
        <f ca="1">+W_nucleo!Z28/100</f>
        <v>0.99815179054602354</v>
      </c>
      <c r="X14" s="34"/>
    </row>
    <row r="15" spans="1:24" x14ac:dyDescent="0.25">
      <c r="A15" s="35">
        <f>+NAC!A15</f>
        <v>43009</v>
      </c>
      <c r="B15" s="19">
        <f>+GBA_d!$O42</f>
        <v>118.53871231402771</v>
      </c>
      <c r="C15" s="19">
        <f>+PAM_d!$O42</f>
        <v>120.58376056586557</v>
      </c>
      <c r="D15" s="19">
        <f>+NOA_d!$O42</f>
        <v>122.5387122778983</v>
      </c>
      <c r="E15" s="19">
        <f>+NEA_d!$O42</f>
        <v>119.09361240917096</v>
      </c>
      <c r="F15" s="19">
        <f>+CUY_d!$O42</f>
        <v>119.28831135555365</v>
      </c>
      <c r="G15" s="19">
        <f>+PAT_d!$O42</f>
        <v>116.17875413539977</v>
      </c>
      <c r="I15" s="35">
        <f t="shared" si="1"/>
        <v>43009</v>
      </c>
      <c r="R15" s="35">
        <f t="shared" si="2"/>
        <v>43009</v>
      </c>
      <c r="S15">
        <f t="shared" si="3"/>
        <v>1.0267652828892437</v>
      </c>
      <c r="T15">
        <f>+d1d10index!I14/100</f>
        <v>1.000525594828314</v>
      </c>
      <c r="U15" s="35">
        <f t="shared" si="4"/>
        <v>43009</v>
      </c>
      <c r="V15">
        <f ca="1">+W_nucleo!H29/W_nucleo!I29</f>
        <v>1.0085470085470085</v>
      </c>
      <c r="W15">
        <f ca="1">+W_nucleo!Z29/100</f>
        <v>0.99887384089900122</v>
      </c>
      <c r="X15" s="34"/>
    </row>
    <row r="16" spans="1:24" x14ac:dyDescent="0.25">
      <c r="A16" s="35">
        <f>+NAC!A16</f>
        <v>43040</v>
      </c>
      <c r="B16" s="19">
        <f>+GBA_d!$O43</f>
        <v>119.90501458818532</v>
      </c>
      <c r="C16" s="19">
        <f>+PAM_d!$O43</f>
        <v>122.50345739752559</v>
      </c>
      <c r="D16" s="19">
        <f>+NOA_d!$O43</f>
        <v>124.14128070464075</v>
      </c>
      <c r="E16" s="19">
        <f>+NEA_d!$O43</f>
        <v>120.94504414719643</v>
      </c>
      <c r="F16" s="19">
        <f>+CUY_d!$O43</f>
        <v>121.18494298774314</v>
      </c>
      <c r="G16" s="19">
        <f>+PAT_d!$O43</f>
        <v>117.83523039922616</v>
      </c>
      <c r="I16" s="35">
        <f t="shared" si="1"/>
        <v>43040</v>
      </c>
      <c r="R16" s="35">
        <f t="shared" si="2"/>
        <v>43040</v>
      </c>
      <c r="S16">
        <f t="shared" si="3"/>
        <v>1.0284270890562028</v>
      </c>
      <c r="T16">
        <f>+d1d10index!I15/100</f>
        <v>0.99918288401327771</v>
      </c>
      <c r="U16" s="35">
        <f t="shared" si="4"/>
        <v>43040</v>
      </c>
      <c r="V16">
        <f ca="1">+W_nucleo!H30/W_nucleo!I30</f>
        <v>1.0084459459459461</v>
      </c>
      <c r="W16">
        <f ca="1">+W_nucleo!Z30/100</f>
        <v>0.99856844518506671</v>
      </c>
      <c r="X16" s="34"/>
    </row>
    <row r="17" spans="1:24" x14ac:dyDescent="0.25">
      <c r="A17" s="35">
        <f>+NAC!A17</f>
        <v>43070</v>
      </c>
      <c r="B17" s="19">
        <f>+GBA_d!$O44</f>
        <v>123.85052991477453</v>
      </c>
      <c r="C17" s="19">
        <f>+PAM_d!$O44</f>
        <v>126.45792168409019</v>
      </c>
      <c r="D17" s="19">
        <f>+NOA_d!$O44</f>
        <v>127.22844547632215</v>
      </c>
      <c r="E17" s="19">
        <f>+NEA_d!$O44</f>
        <v>123.67743115511054</v>
      </c>
      <c r="F17" s="19">
        <f>+CUY_d!$O44</f>
        <v>125.21700581130209</v>
      </c>
      <c r="G17" s="19">
        <f>+PAT_d!$O44</f>
        <v>120.86469329198562</v>
      </c>
      <c r="I17" s="35">
        <f t="shared" si="1"/>
        <v>43070</v>
      </c>
      <c r="R17" s="35">
        <f t="shared" si="2"/>
        <v>43070</v>
      </c>
      <c r="S17">
        <f t="shared" si="3"/>
        <v>1.0360097924445324</v>
      </c>
      <c r="T17">
        <f>+d1d10index!I16/100</f>
        <v>0.99569614482658164</v>
      </c>
      <c r="U17" s="35">
        <f t="shared" si="4"/>
        <v>43070</v>
      </c>
      <c r="V17">
        <f ca="1">+W_nucleo!H31/W_nucleo!I31</f>
        <v>1.0083333333333333</v>
      </c>
      <c r="W17">
        <f ca="1">+W_nucleo!Z31/100</f>
        <v>0.99700271519906469</v>
      </c>
      <c r="X17" s="34"/>
    </row>
    <row r="18" spans="1:24" x14ac:dyDescent="0.25">
      <c r="A18" s="35">
        <f>+NAC!A18</f>
        <v>43101</v>
      </c>
      <c r="B18" s="19">
        <f>+GBA_d!$O45</f>
        <v>125.82103221126097</v>
      </c>
      <c r="C18" s="19">
        <f>+PAM_d!$O45</f>
        <v>128.79124227535274</v>
      </c>
      <c r="D18" s="19">
        <f>+NOA_d!$O45</f>
        <v>129.7093268022908</v>
      </c>
      <c r="E18" s="19">
        <f>+NEA_d!$O45</f>
        <v>126.2428268089775</v>
      </c>
      <c r="F18" s="19">
        <f>+CUY_d!$O45</f>
        <v>127.17175294258216</v>
      </c>
      <c r="G18" s="19">
        <f>+PAT_d!$O45</f>
        <v>124.15898652630352</v>
      </c>
      <c r="I18" s="35">
        <f t="shared" si="1"/>
        <v>43101</v>
      </c>
      <c r="R18" s="35">
        <f t="shared" si="2"/>
        <v>43101</v>
      </c>
      <c r="S18">
        <f t="shared" si="3"/>
        <v>1.0242653914997959</v>
      </c>
      <c r="T18">
        <f>+d1d10index!I17/100</f>
        <v>0.9945973658931655</v>
      </c>
      <c r="U18" s="35">
        <f t="shared" si="4"/>
        <v>43101</v>
      </c>
      <c r="V18">
        <f ca="1">+W_nucleo!H32/W_nucleo!I32</f>
        <v>1.0016366612111294</v>
      </c>
      <c r="W18">
        <f ca="1">+W_nucleo!Z32/100</f>
        <v>0.99682018113246851</v>
      </c>
      <c r="X18" s="34"/>
    </row>
    <row r="19" spans="1:24" x14ac:dyDescent="0.25">
      <c r="A19" s="35">
        <f>+NAC!A19</f>
        <v>43132</v>
      </c>
      <c r="B19" s="19">
        <f>+GBA_d!$O46</f>
        <v>129.02940288333642</v>
      </c>
      <c r="C19" s="19">
        <f>+PAM_d!$O46</f>
        <v>131.81180786817021</v>
      </c>
      <c r="D19" s="19">
        <f>+NOA_d!$O46</f>
        <v>132.55243177851969</v>
      </c>
      <c r="E19" s="19">
        <f>+NEA_d!$O46</f>
        <v>128.99019630410422</v>
      </c>
      <c r="F19" s="19">
        <f>+CUY_d!$O46</f>
        <v>130.58081936713404</v>
      </c>
      <c r="G19" s="19">
        <f>+PAT_d!$O46</f>
        <v>126.66123016857071</v>
      </c>
      <c r="I19" s="35">
        <f t="shared" si="1"/>
        <v>43132</v>
      </c>
      <c r="R19" s="35">
        <f t="shared" si="2"/>
        <v>43132</v>
      </c>
      <c r="S19">
        <f t="shared" si="3"/>
        <v>1.0309454534220679</v>
      </c>
      <c r="T19">
        <f>+d1d10index!I18/100</f>
        <v>0.9935429639291965</v>
      </c>
      <c r="U19" s="35">
        <f t="shared" si="4"/>
        <v>43132</v>
      </c>
      <c r="V19">
        <f ca="1">+W_nucleo!H33/W_nucleo!I33</f>
        <v>1.0088353413654618</v>
      </c>
      <c r="W19">
        <f ca="1">+W_nucleo!Z33/100</f>
        <v>0.99588738723085546</v>
      </c>
      <c r="X19" s="34"/>
    </row>
    <row r="20" spans="1:24" x14ac:dyDescent="0.25">
      <c r="A20" s="35">
        <f>+NAC!A20</f>
        <v>43160</v>
      </c>
      <c r="B20" s="19">
        <f>+GBA_d!$O47</f>
        <v>132.28758868539541</v>
      </c>
      <c r="C20" s="19">
        <f>+PAM_d!$O47</f>
        <v>134.37136033632873</v>
      </c>
      <c r="D20" s="19">
        <f>+NOA_d!$O47</f>
        <v>136.69637298604286</v>
      </c>
      <c r="E20" s="19">
        <f>+NEA_d!$O47</f>
        <v>132.1117207430548</v>
      </c>
      <c r="F20" s="19">
        <f>+CUY_d!$O47</f>
        <v>133.32325435693514</v>
      </c>
      <c r="G20" s="19">
        <f>+PAT_d!$O47</f>
        <v>130.57572899328417</v>
      </c>
      <c r="I20" s="35">
        <f t="shared" si="1"/>
        <v>43160</v>
      </c>
      <c r="R20" s="35">
        <f t="shared" si="2"/>
        <v>43160</v>
      </c>
      <c r="S20">
        <f t="shared" si="3"/>
        <v>1.0210416237752138</v>
      </c>
      <c r="T20">
        <f>+d1d10index!I19/100</f>
        <v>0.99279347288115405</v>
      </c>
      <c r="U20" s="35">
        <f t="shared" si="4"/>
        <v>43160</v>
      </c>
      <c r="V20">
        <f ca="1">+W_nucleo!H34/W_nucleo!I34</f>
        <v>1.0007776049766719</v>
      </c>
      <c r="W20">
        <f ca="1">+W_nucleo!Z34/100</f>
        <v>0.99635618125247571</v>
      </c>
      <c r="X20" s="34"/>
    </row>
    <row r="21" spans="1:24" x14ac:dyDescent="0.25">
      <c r="A21" s="35">
        <f>+NAC!A21</f>
        <v>43191</v>
      </c>
      <c r="B21" s="19">
        <f>+GBA_d!$O48</f>
        <v>135.57655448154361</v>
      </c>
      <c r="C21" s="19">
        <f>+PAM_d!$O48</f>
        <v>138.27114183831753</v>
      </c>
      <c r="D21" s="19">
        <f>+NOA_d!$O48</f>
        <v>140.69524173964325</v>
      </c>
      <c r="E21" s="19">
        <f>+NEA_d!$O48</f>
        <v>135.73334132932166</v>
      </c>
      <c r="F21" s="19">
        <f>+CUY_d!$O48</f>
        <v>137.73230373578025</v>
      </c>
      <c r="G21" s="19">
        <f>+PAT_d!$O48</f>
        <v>134.12013241180287</v>
      </c>
      <c r="I21" s="35">
        <f t="shared" si="1"/>
        <v>43191</v>
      </c>
      <c r="R21" s="35">
        <f t="shared" si="2"/>
        <v>43191</v>
      </c>
      <c r="S21">
        <f t="shared" si="3"/>
        <v>1.026932357275689</v>
      </c>
      <c r="T21">
        <f>+d1d10index!I20/100</f>
        <v>0.99085707208491869</v>
      </c>
      <c r="U21" s="35">
        <f t="shared" si="4"/>
        <v>43191</v>
      </c>
      <c r="V21">
        <f ca="1">+W_nucleo!H35/W_nucleo!I35</f>
        <v>1.0022813688212928</v>
      </c>
      <c r="W21">
        <f ca="1">+W_nucleo!Z35/100</f>
        <v>0.99607297825930596</v>
      </c>
      <c r="X21" s="34"/>
    </row>
    <row r="22" spans="1:24" x14ac:dyDescent="0.25">
      <c r="A22" s="35">
        <f>+NAC!A22</f>
        <v>43221</v>
      </c>
      <c r="B22" s="19">
        <f>+GBA_d!$O49</f>
        <v>138.25436461864237</v>
      </c>
      <c r="C22" s="19">
        <f>+PAM_d!$O49</f>
        <v>141.28030319371553</v>
      </c>
      <c r="D22" s="19">
        <f>+NOA_d!$O49</f>
        <v>143.9167232451515</v>
      </c>
      <c r="E22" s="19">
        <f>+NEA_d!$O49</f>
        <v>139.19397989617423</v>
      </c>
      <c r="F22" s="19">
        <f>+CUY_d!$O49</f>
        <v>140.25972925642421</v>
      </c>
      <c r="G22" s="19">
        <f>+PAT_d!$O49</f>
        <v>136.76731631891298</v>
      </c>
      <c r="I22" s="35">
        <f t="shared" si="1"/>
        <v>43221</v>
      </c>
      <c r="R22" s="35">
        <f t="shared" si="2"/>
        <v>43221</v>
      </c>
      <c r="S22">
        <f t="shared" si="3"/>
        <v>1.0255354351573855</v>
      </c>
      <c r="T22">
        <f>+d1d10index!I21/100</f>
        <v>0.99315062687558853</v>
      </c>
      <c r="U22" s="35">
        <f t="shared" si="4"/>
        <v>43221</v>
      </c>
      <c r="V22">
        <f ca="1">+W_nucleo!H36/W_nucleo!I36</f>
        <v>1.0022288261515602</v>
      </c>
      <c r="W22">
        <f ca="1">+W_nucleo!Z36/100</f>
        <v>0.99685723395160397</v>
      </c>
      <c r="X22" s="34"/>
    </row>
    <row r="23" spans="1:24" x14ac:dyDescent="0.25">
      <c r="A23" s="35">
        <f>+NAC!A23</f>
        <v>43252</v>
      </c>
      <c r="B23" s="19">
        <f>+GBA_d!$O50</f>
        <v>143.66417682654969</v>
      </c>
      <c r="C23" s="19">
        <f>+PAM_d!$O50</f>
        <v>146.4599095803994</v>
      </c>
      <c r="D23" s="19">
        <f>+NOA_d!$O50</f>
        <v>148.88751996792342</v>
      </c>
      <c r="E23" s="19">
        <f>+NEA_d!$O50</f>
        <v>143.52490957706553</v>
      </c>
      <c r="F23" s="19">
        <f>+CUY_d!$O50</f>
        <v>145.40812045807215</v>
      </c>
      <c r="G23" s="19">
        <f>+PAT_d!$O50</f>
        <v>141.17393268553994</v>
      </c>
      <c r="I23" s="35">
        <f t="shared" si="1"/>
        <v>43252</v>
      </c>
      <c r="R23" s="35">
        <f t="shared" si="2"/>
        <v>43252</v>
      </c>
      <c r="S23">
        <f t="shared" si="3"/>
        <v>1.029992702561908</v>
      </c>
      <c r="T23">
        <f>+d1d10index!I22/100</f>
        <v>0.99551583210435723</v>
      </c>
      <c r="U23" s="35">
        <f t="shared" si="4"/>
        <v>43252</v>
      </c>
      <c r="V23">
        <f ca="1">+W_nucleo!H37/W_nucleo!I37</f>
        <v>1.0050035739814152</v>
      </c>
      <c r="W23">
        <f ca="1">+W_nucleo!Z37/100</f>
        <v>0.99558590247744116</v>
      </c>
      <c r="X23" s="34"/>
    </row>
    <row r="24" spans="1:24" x14ac:dyDescent="0.25">
      <c r="A24" s="35">
        <f>+NAC!A24</f>
        <v>43282</v>
      </c>
      <c r="B24" s="19">
        <f>+GBA_d!$O51</f>
        <v>147.71162244187917</v>
      </c>
      <c r="C24" s="19">
        <f>+PAM_d!$O51</f>
        <v>151.20669550730921</v>
      </c>
      <c r="D24" s="19">
        <f>+NOA_d!$O51</f>
        <v>154.06843930291001</v>
      </c>
      <c r="E24" s="19">
        <f>+NEA_d!$O51</f>
        <v>148.5159560856176</v>
      </c>
      <c r="F24" s="19">
        <f>+CUY_d!$O51</f>
        <v>150.75541247832348</v>
      </c>
      <c r="G24" s="19">
        <f>+PAT_d!$O51</f>
        <v>145.70708546665995</v>
      </c>
      <c r="I24" s="35">
        <f t="shared" si="1"/>
        <v>43282</v>
      </c>
      <c r="R24" s="35">
        <f t="shared" si="2"/>
        <v>43282</v>
      </c>
      <c r="S24">
        <f t="shared" si="3"/>
        <v>1.034647093485503</v>
      </c>
      <c r="T24">
        <f>+d1d10index!I23/100</f>
        <v>0.99467591426470603</v>
      </c>
      <c r="U24" s="35">
        <f t="shared" si="4"/>
        <v>43282</v>
      </c>
      <c r="V24">
        <f ca="1">+W_nucleo!H38/W_nucleo!I38</f>
        <v>1.0062197650310989</v>
      </c>
      <c r="W24">
        <f ca="1">+W_nucleo!Z38/100</f>
        <v>0.99694398859079969</v>
      </c>
      <c r="X24" s="34"/>
    </row>
    <row r="25" spans="1:24" x14ac:dyDescent="0.25">
      <c r="A25" s="35">
        <f>+NAC!A25</f>
        <v>43313</v>
      </c>
      <c r="B25" s="19">
        <f>+GBA_d!$O52</f>
        <v>153.68575928820241</v>
      </c>
      <c r="C25" s="19">
        <f>+PAM_d!$O52</f>
        <v>156.84736822147855</v>
      </c>
      <c r="D25" s="19">
        <f>+NOA_d!$O52</f>
        <v>160.36580861747407</v>
      </c>
      <c r="E25" s="19">
        <f>+NEA_d!$O52</f>
        <v>154.59961856314649</v>
      </c>
      <c r="F25" s="19">
        <f>+CUY_d!$O52</f>
        <v>155.91690457313163</v>
      </c>
      <c r="G25" s="19">
        <f>+PAT_d!$O52</f>
        <v>150.96701443440836</v>
      </c>
      <c r="I25" s="35">
        <f t="shared" si="1"/>
        <v>43313</v>
      </c>
      <c r="R25" s="35">
        <f t="shared" si="2"/>
        <v>43313</v>
      </c>
      <c r="S25">
        <f t="shared" si="3"/>
        <v>1.0327878918270181</v>
      </c>
      <c r="T25">
        <f>+d1d10index!I24/100</f>
        <v>0.99612397200450742</v>
      </c>
      <c r="U25" s="35">
        <f t="shared" si="4"/>
        <v>43313</v>
      </c>
      <c r="V25">
        <f ca="1">+W_nucleo!H39/W_nucleo!I39</f>
        <v>1.0026737967914439</v>
      </c>
      <c r="W25">
        <f ca="1">+W_nucleo!Z39/100</f>
        <v>0.99718676552247554</v>
      </c>
      <c r="X25" s="34"/>
    </row>
    <row r="26" spans="1:24" x14ac:dyDescent="0.25">
      <c r="A26" s="35">
        <f>+NAC!A26</f>
        <v>43344</v>
      </c>
      <c r="B26" s="19">
        <f>+GBA_d!$O53</f>
        <v>163.9329255855898</v>
      </c>
      <c r="C26" s="19">
        <f>+PAM_d!$O53</f>
        <v>166.80233198979678</v>
      </c>
      <c r="D26" s="19">
        <f>+NOA_d!$O53</f>
        <v>169.99846036109955</v>
      </c>
      <c r="E26" s="19">
        <f>+NEA_d!$O53</f>
        <v>165.90261713547997</v>
      </c>
      <c r="F26" s="19">
        <f>+CUY_d!$O53</f>
        <v>166.5726291190947</v>
      </c>
      <c r="G26" s="19">
        <f>+PAT_d!$O53</f>
        <v>160.77062509061449</v>
      </c>
      <c r="I26" s="35">
        <f t="shared" si="1"/>
        <v>43344</v>
      </c>
      <c r="R26" s="35">
        <f t="shared" si="2"/>
        <v>43344</v>
      </c>
      <c r="S26">
        <f t="shared" si="3"/>
        <v>1.0360887072822542</v>
      </c>
      <c r="T26">
        <f>+d1d10index!I25/100</f>
        <v>0.99493335602119348</v>
      </c>
      <c r="U26" s="35">
        <f t="shared" si="4"/>
        <v>43344</v>
      </c>
      <c r="V26">
        <f ca="1">+W_nucleo!H40/W_nucleo!I40</f>
        <v>1.0181590482154039</v>
      </c>
      <c r="W26">
        <f ca="1">+W_nucleo!Z40/100</f>
        <v>0.99766046820925991</v>
      </c>
      <c r="X26" s="34"/>
    </row>
    <row r="27" spans="1:24" x14ac:dyDescent="0.25">
      <c r="A27" s="35">
        <f>+NAC!A27</f>
        <v>43374</v>
      </c>
      <c r="B27" s="19">
        <f>+GBA_d!$O54</f>
        <v>172.23758841061834</v>
      </c>
      <c r="C27" s="19">
        <f>+PAM_d!$O54</f>
        <v>176.41086300157662</v>
      </c>
      <c r="D27" s="19">
        <f>+NOA_d!$O54</f>
        <v>179.24591662759417</v>
      </c>
      <c r="E27" s="19">
        <f>+NEA_d!$O54</f>
        <v>173.94241207647008</v>
      </c>
      <c r="F27" s="19">
        <f>+CUY_d!$O54</f>
        <v>176.42126944198026</v>
      </c>
      <c r="G27" s="19">
        <f>+PAT_d!$O54</f>
        <v>170.09927995229845</v>
      </c>
      <c r="I27" s="35">
        <f t="shared" si="1"/>
        <v>43374</v>
      </c>
      <c r="R27" s="35">
        <f t="shared" si="2"/>
        <v>43374</v>
      </c>
      <c r="S27">
        <f t="shared" si="3"/>
        <v>1.0371664682616806</v>
      </c>
      <c r="T27">
        <f>+d1d10index!I26/100</f>
        <v>0.99613674319808387</v>
      </c>
      <c r="U27" s="35">
        <f t="shared" si="4"/>
        <v>43374</v>
      </c>
      <c r="V27">
        <f ca="1">+W_nucleo!H41/W_nucleo!I41</f>
        <v>1.0161001788908766</v>
      </c>
      <c r="W27">
        <f ca="1">+W_nucleo!Z41/100</f>
        <v>0.99964265566931809</v>
      </c>
      <c r="X27" s="34"/>
    </row>
    <row r="28" spans="1:24" x14ac:dyDescent="0.25">
      <c r="A28" s="35">
        <f>+NAC!A28</f>
        <v>43405</v>
      </c>
      <c r="B28" s="19">
        <f>+GBA_d!$O55</f>
        <v>177.23046915566027</v>
      </c>
      <c r="C28" s="19">
        <f>+PAM_d!$O55</f>
        <v>182.11145682071225</v>
      </c>
      <c r="D28" s="19">
        <f>+NOA_d!$O55</f>
        <v>184.99095673791953</v>
      </c>
      <c r="E28" s="19">
        <f>+NEA_d!$O55</f>
        <v>179.10655363075767</v>
      </c>
      <c r="F28" s="19">
        <f>+CUY_d!$O55</f>
        <v>182.88292198166315</v>
      </c>
      <c r="G28" s="19">
        <f>+PAT_d!$O55</f>
        <v>177.27245861525816</v>
      </c>
      <c r="I28" s="35">
        <f t="shared" si="1"/>
        <v>43405</v>
      </c>
      <c r="R28" s="35">
        <f t="shared" si="2"/>
        <v>43405</v>
      </c>
      <c r="S28">
        <f t="shared" si="3"/>
        <v>1.031648815671822</v>
      </c>
      <c r="T28">
        <f>+d1d10index!I27/100</f>
        <v>0.99610413106126128</v>
      </c>
      <c r="U28" s="35">
        <f t="shared" si="4"/>
        <v>43405</v>
      </c>
      <c r="V28">
        <f ca="1">+W_nucleo!H42/W_nucleo!I42</f>
        <v>1.0120274914089347</v>
      </c>
      <c r="W28">
        <f ca="1">+W_nucleo!Z42/100</f>
        <v>1.0002595159477194</v>
      </c>
      <c r="X28" s="34"/>
    </row>
    <row r="29" spans="1:24" x14ac:dyDescent="0.25">
      <c r="A29" s="35">
        <f>+NAC!A29</f>
        <v>43435</v>
      </c>
      <c r="B29" s="19">
        <f>+GBA_d!$O56</f>
        <v>182.18341804936421</v>
      </c>
      <c r="C29" s="19">
        <f>+PAM_d!$O56</f>
        <v>186.3605595590204</v>
      </c>
      <c r="D29" s="19">
        <f>+NOA_d!$O56</f>
        <v>189.25928038243705</v>
      </c>
      <c r="E29" s="19">
        <f>+NEA_d!$O56</f>
        <v>183.52809892226588</v>
      </c>
      <c r="F29" s="19">
        <f>+CUY_d!$O56</f>
        <v>187.53651371255594</v>
      </c>
      <c r="G29" s="19">
        <f>+PAT_d!$O56</f>
        <v>182.04260042927405</v>
      </c>
      <c r="I29" s="35">
        <f t="shared" si="1"/>
        <v>43435</v>
      </c>
      <c r="R29" s="35">
        <f t="shared" si="2"/>
        <v>43435</v>
      </c>
      <c r="S29">
        <f t="shared" si="3"/>
        <v>1.0301792727104904</v>
      </c>
      <c r="T29">
        <f>+d1d10index!I28/100</f>
        <v>0.9933816244165975</v>
      </c>
      <c r="U29" s="35">
        <f t="shared" si="4"/>
        <v>43435</v>
      </c>
      <c r="V29">
        <f ca="1">+W_nucleo!H43/W_nucleo!I43</f>
        <v>1.0111296605453535</v>
      </c>
      <c r="W29">
        <f ca="1">+W_nucleo!Z43/100</f>
        <v>0.99898571813315751</v>
      </c>
      <c r="X29" s="34"/>
    </row>
    <row r="30" spans="1:24" x14ac:dyDescent="0.25">
      <c r="A30" s="35">
        <f>+NAC!A30</f>
        <v>43466</v>
      </c>
      <c r="B30" s="19">
        <f>+GBA_d!$O57</f>
        <v>187.33947868371749</v>
      </c>
      <c r="C30" s="19">
        <f>+PAM_d!$O57</f>
        <v>191.6867343820571</v>
      </c>
      <c r="D30" s="19">
        <f>+NOA_d!$O57</f>
        <v>195.30848833803174</v>
      </c>
      <c r="E30" s="19">
        <f>+NEA_d!$O57</f>
        <v>189.8763554108105</v>
      </c>
      <c r="F30" s="19">
        <f>+CUY_d!$O57</f>
        <v>193.13891088622296</v>
      </c>
      <c r="G30" s="19">
        <f>+PAT_d!$O57</f>
        <v>187.73140771810412</v>
      </c>
      <c r="I30" s="35">
        <f t="shared" si="1"/>
        <v>43466</v>
      </c>
      <c r="R30" s="35">
        <f t="shared" si="2"/>
        <v>43466</v>
      </c>
      <c r="S30">
        <f t="shared" si="3"/>
        <v>1.0288044671578807</v>
      </c>
      <c r="T30">
        <f>+d1d10index!I29/100</f>
        <v>0.99428190438249786</v>
      </c>
      <c r="U30" s="35">
        <f t="shared" si="4"/>
        <v>43466</v>
      </c>
      <c r="V30">
        <f ca="1">+W_nucleo!H44/W_nucleo!I44</f>
        <v>1.0145631067961165</v>
      </c>
      <c r="W30">
        <f ca="1">+W_nucleo!Z44/100</f>
        <v>1.0000857035882917</v>
      </c>
      <c r="X30" s="34"/>
    </row>
    <row r="31" spans="1:24" x14ac:dyDescent="0.25">
      <c r="A31" s="35">
        <f>+NAC!A31</f>
        <v>43497</v>
      </c>
      <c r="B31" s="19">
        <f>+GBA_d!$O58</f>
        <v>194.5272453366311</v>
      </c>
      <c r="C31" s="19">
        <f>+PAM_d!$O58</f>
        <v>198.51830413646047</v>
      </c>
      <c r="D31" s="19">
        <f>+NOA_d!$O58</f>
        <v>203.44678866771662</v>
      </c>
      <c r="E31" s="19">
        <f>+NEA_d!$O58</f>
        <v>198.62900128651503</v>
      </c>
      <c r="F31" s="19">
        <f>+CUY_d!$O58</f>
        <v>200.39027873062975</v>
      </c>
      <c r="G31" s="19">
        <f>+PAT_d!$O58</f>
        <v>193.43016608059023</v>
      </c>
      <c r="I31" s="35">
        <f t="shared" si="1"/>
        <v>43497</v>
      </c>
      <c r="R31" s="35">
        <f t="shared" si="2"/>
        <v>43497</v>
      </c>
      <c r="S31">
        <f t="shared" si="3"/>
        <v>1.0359825604820072</v>
      </c>
      <c r="T31">
        <f>+d1d10index!I30/100</f>
        <v>1.0011835602631607</v>
      </c>
      <c r="U31" s="35">
        <f t="shared" si="4"/>
        <v>43497</v>
      </c>
      <c r="V31">
        <f ca="1">+W_nucleo!H45/W_nucleo!I45</f>
        <v>1.0198952879581153</v>
      </c>
      <c r="W31">
        <f ca="1">+W_nucleo!Z45/100</f>
        <v>1.001503441804217</v>
      </c>
      <c r="X31" s="34"/>
    </row>
    <row r="32" spans="1:24" x14ac:dyDescent="0.25">
      <c r="A32" s="35">
        <f>+NAC!A32</f>
        <v>43525</v>
      </c>
      <c r="B32" s="19">
        <f>+GBA_d!$O59</f>
        <v>203.99258588327544</v>
      </c>
      <c r="C32" s="19">
        <f>+PAM_d!$O59</f>
        <v>207.45740310892685</v>
      </c>
      <c r="D32" s="19">
        <f>+NOA_d!$O59</f>
        <v>213.24236589970519</v>
      </c>
      <c r="E32" s="19">
        <f>+NEA_d!$O59</f>
        <v>208.85276269882223</v>
      </c>
      <c r="F32" s="19">
        <f>+CUY_d!$O59</f>
        <v>209.24628403109037</v>
      </c>
      <c r="G32" s="19">
        <f>+PAT_d!$O59</f>
        <v>201.37395501825517</v>
      </c>
      <c r="I32" s="35">
        <f t="shared" si="1"/>
        <v>43525</v>
      </c>
      <c r="R32" s="35">
        <f t="shared" si="2"/>
        <v>43525</v>
      </c>
      <c r="S32">
        <f t="shared" si="3"/>
        <v>1.0390930843669508</v>
      </c>
      <c r="T32">
        <f>+d1d10index!I31/100</f>
        <v>1.0055918177252825</v>
      </c>
      <c r="U32" s="35">
        <f t="shared" si="4"/>
        <v>43525</v>
      </c>
      <c r="V32">
        <f ca="1">+W_nucleo!H46/W_nucleo!I46</f>
        <v>1.0250501002004009</v>
      </c>
      <c r="W32">
        <f ca="1">+W_nucleo!Z46/100</f>
        <v>1.0035301417322773</v>
      </c>
      <c r="X32" s="34"/>
    </row>
    <row r="33" spans="1:24" x14ac:dyDescent="0.25">
      <c r="A33" s="35">
        <f>+NAC!A33</f>
        <v>43556</v>
      </c>
      <c r="B33" s="19">
        <f>+GBA_d!$O60</f>
        <v>210.54015667736215</v>
      </c>
      <c r="C33" s="19">
        <f>+PAM_d!$O60</f>
        <v>215.04533888330127</v>
      </c>
      <c r="D33" s="19">
        <f>+NOA_d!$O60</f>
        <v>221.10884731892884</v>
      </c>
      <c r="E33" s="19">
        <f>+NEA_d!$O60</f>
        <v>216.13915805408283</v>
      </c>
      <c r="F33" s="19">
        <f>+CUY_d!$O60</f>
        <v>216.24305922596812</v>
      </c>
      <c r="G33" s="19">
        <f>+PAT_d!$O60</f>
        <v>208.41733680414541</v>
      </c>
      <c r="I33" s="35">
        <f t="shared" si="1"/>
        <v>43556</v>
      </c>
      <c r="R33" s="35">
        <f t="shared" si="2"/>
        <v>43556</v>
      </c>
      <c r="S33">
        <f t="shared" si="3"/>
        <v>1.0375483275135442</v>
      </c>
      <c r="T33">
        <f>+d1d10index!I32/100</f>
        <v>1.0025136056643922</v>
      </c>
      <c r="U33" s="35">
        <f t="shared" si="4"/>
        <v>43556</v>
      </c>
      <c r="V33">
        <f ca="1">+W_nucleo!H47/W_nucleo!I47</f>
        <v>1.0202507232401157</v>
      </c>
      <c r="W33">
        <f ca="1">+W_nucleo!Z47/100</f>
        <v>1.0037272871860747</v>
      </c>
      <c r="X33" s="34"/>
    </row>
    <row r="34" spans="1:24" x14ac:dyDescent="0.25">
      <c r="A34" s="35">
        <f>+NAC!A34</f>
        <v>43586</v>
      </c>
      <c r="B34" s="19">
        <f>+GBA_d!$O61</f>
        <v>216.92280725203094</v>
      </c>
      <c r="C34" s="19">
        <f>+PAM_d!$O61</f>
        <v>221.44189720264129</v>
      </c>
      <c r="D34" s="19">
        <f>+NOA_d!$O61</f>
        <v>230.03365778480017</v>
      </c>
      <c r="E34" s="19">
        <f>+NEA_d!$O61</f>
        <v>222.13877028441294</v>
      </c>
      <c r="F34" s="19">
        <f>+CUY_d!$O61</f>
        <v>222.50842984599086</v>
      </c>
      <c r="G34" s="19">
        <f>+PAT_d!$O61</f>
        <v>215.59102208216197</v>
      </c>
      <c r="I34" s="35">
        <f t="shared" si="1"/>
        <v>43586</v>
      </c>
      <c r="R34" s="35">
        <f t="shared" si="2"/>
        <v>43586</v>
      </c>
      <c r="S34">
        <f t="shared" si="3"/>
        <v>1.0320857876966354</v>
      </c>
      <c r="T34">
        <f>+d1d10index!I33/100</f>
        <v>0.99971168363838103</v>
      </c>
      <c r="U34" s="35">
        <f t="shared" si="4"/>
        <v>43586</v>
      </c>
      <c r="V34">
        <f ca="1">+W_nucleo!H48/W_nucleo!I48</f>
        <v>1.0196261682242991</v>
      </c>
      <c r="W34">
        <f ca="1">+W_nucleo!Z48/100</f>
        <v>1.0026631863442641</v>
      </c>
      <c r="X34" s="34"/>
    </row>
    <row r="35" spans="1:24" x14ac:dyDescent="0.25">
      <c r="A35" s="35">
        <f>+NAC!A35</f>
        <v>43617</v>
      </c>
      <c r="B35" s="19">
        <f>+GBA_d!$O62</f>
        <v>222.60810403550747</v>
      </c>
      <c r="C35" s="19">
        <f>+PAM_d!$O62</f>
        <v>227.64733473585989</v>
      </c>
      <c r="D35" s="19">
        <f>+NOA_d!$O62</f>
        <v>236.40347548530642</v>
      </c>
      <c r="E35" s="19">
        <f>+NEA_d!$O62</f>
        <v>228.5975085803972</v>
      </c>
      <c r="F35" s="19">
        <f>+CUY_d!$O62</f>
        <v>228.3485111490852</v>
      </c>
      <c r="G35" s="19">
        <f>+PAT_d!$O62</f>
        <v>221.66134041379618</v>
      </c>
      <c r="I35" s="35">
        <f t="shared" si="1"/>
        <v>43617</v>
      </c>
      <c r="R35" s="35">
        <f t="shared" si="2"/>
        <v>43617</v>
      </c>
      <c r="S35">
        <f t="shared" si="3"/>
        <v>1.0301684124205215</v>
      </c>
      <c r="T35">
        <f>+d1d10index!I34/100</f>
        <v>0.9994193087047083</v>
      </c>
      <c r="U35" s="35">
        <f t="shared" si="4"/>
        <v>43617</v>
      </c>
      <c r="V35">
        <f ca="1">+W_nucleo!H49/W_nucleo!I49</f>
        <v>1.0190995907230558</v>
      </c>
      <c r="W35">
        <f ca="1">+W_nucleo!Z49/100</f>
        <v>1.0035348462597229</v>
      </c>
      <c r="X35" s="34"/>
    </row>
    <row r="36" spans="1:24" x14ac:dyDescent="0.25">
      <c r="A36" s="35">
        <f>+NAC!A36</f>
        <v>43647</v>
      </c>
      <c r="B36" s="19">
        <f>+GBA_d!$O63</f>
        <v>227.41445190025877</v>
      </c>
      <c r="C36" s="19">
        <f>+PAM_d!$O63</f>
        <v>232.6874706814653</v>
      </c>
      <c r="D36" s="19">
        <f>+NOA_d!$O63</f>
        <v>241.17441645099166</v>
      </c>
      <c r="E36" s="19">
        <f>+NEA_d!$O63</f>
        <v>232.76955897153701</v>
      </c>
      <c r="F36" s="19">
        <f>+CUY_d!$O63</f>
        <v>234.85583389140717</v>
      </c>
      <c r="G36" s="19">
        <f>+PAT_d!$O63</f>
        <v>227.32061158174864</v>
      </c>
      <c r="I36" s="35">
        <f t="shared" si="1"/>
        <v>43647</v>
      </c>
      <c r="R36" s="35">
        <f t="shared" si="2"/>
        <v>43647</v>
      </c>
      <c r="S36">
        <f t="shared" si="3"/>
        <v>1.0331479941797919</v>
      </c>
      <c r="T36">
        <f>+d1d10index!I35/100</f>
        <v>0.99735839226127665</v>
      </c>
      <c r="U36" s="35">
        <f t="shared" si="4"/>
        <v>43647</v>
      </c>
      <c r="V36">
        <f ca="1">+W_nucleo!H50/W_nucleo!I50</f>
        <v>1.0199822380106571</v>
      </c>
      <c r="W36">
        <f ca="1">+W_nucleo!Z50/100</f>
        <v>1.0034712973952928</v>
      </c>
      <c r="X36" s="34"/>
    </row>
    <row r="37" spans="1:24" x14ac:dyDescent="0.25">
      <c r="A37" s="35">
        <f>+NAC!A37</f>
        <v>43678</v>
      </c>
      <c r="B37" s="19">
        <f>+GBA_d!$O64</f>
        <v>236.262541765826</v>
      </c>
      <c r="C37" s="19">
        <f>+PAM_d!$O64</f>
        <v>241.61012652420331</v>
      </c>
      <c r="D37" s="19">
        <f>+NOA_d!$O64</f>
        <v>250.9529351524971</v>
      </c>
      <c r="E37" s="19">
        <f>+NEA_d!$O64</f>
        <v>242.95478028840978</v>
      </c>
      <c r="F37" s="19">
        <f>+CUY_d!$O64</f>
        <v>245.0880322038023</v>
      </c>
      <c r="G37" s="19">
        <f>+PAT_d!$O64</f>
        <v>236.90941240000521</v>
      </c>
      <c r="I37" s="35">
        <f t="shared" si="1"/>
        <v>43678</v>
      </c>
      <c r="R37" s="35">
        <f t="shared" si="2"/>
        <v>43678</v>
      </c>
      <c r="S37">
        <f t="shared" si="3"/>
        <v>1.0345221395846782</v>
      </c>
      <c r="T37">
        <f>+d1d10index!I36/100</f>
        <v>0.9979997721428806</v>
      </c>
      <c r="U37" s="35">
        <f t="shared" si="4"/>
        <v>43678</v>
      </c>
      <c r="V37">
        <f ca="1">+W_nucleo!H51/W_nucleo!I51</f>
        <v>1.0160540768905788</v>
      </c>
      <c r="W37">
        <f ca="1">+W_nucleo!Z51/100</f>
        <v>1.0033613879390604</v>
      </c>
      <c r="X37" s="34"/>
    </row>
    <row r="38" spans="1:24" x14ac:dyDescent="0.25">
      <c r="A38" s="35">
        <f>+NAC!A38</f>
        <v>43709</v>
      </c>
      <c r="B38" s="19">
        <f>+GBA_d!$O65</f>
        <v>250.07984648165703</v>
      </c>
      <c r="C38" s="19">
        <f>+PAM_d!$O65</f>
        <v>256.18218611025725</v>
      </c>
      <c r="D38" s="19">
        <f>+NOA_d!$O65</f>
        <v>265.19589605431543</v>
      </c>
      <c r="E38" s="19">
        <f>+NEA_d!$O65</f>
        <v>257.81874100460084</v>
      </c>
      <c r="F38" s="19">
        <f>+CUY_d!$O65</f>
        <v>259.40932798074158</v>
      </c>
      <c r="G38" s="19">
        <f>+PAT_d!$O65</f>
        <v>249.37928732499142</v>
      </c>
      <c r="I38" s="35">
        <f t="shared" si="1"/>
        <v>43709</v>
      </c>
      <c r="R38" s="35">
        <f t="shared" si="2"/>
        <v>43709</v>
      </c>
      <c r="S38">
        <f t="shared" si="3"/>
        <v>1.0402200229351004</v>
      </c>
      <c r="T38">
        <f>+d1d10index!I37/100</f>
        <v>0.99686729675059127</v>
      </c>
      <c r="U38" s="35">
        <f t="shared" si="4"/>
        <v>43709</v>
      </c>
      <c r="V38">
        <f ca="1">+W_nucleo!H52/W_nucleo!I52</f>
        <v>1.0227817745803358</v>
      </c>
      <c r="W38">
        <f ca="1">+W_nucleo!Z52/100</f>
        <v>1.0046597021716834</v>
      </c>
      <c r="X38" s="34"/>
    </row>
    <row r="39" spans="1:24" x14ac:dyDescent="0.25">
      <c r="A39" s="35">
        <f>+NAC!A39</f>
        <v>43739</v>
      </c>
      <c r="B39" s="19">
        <f>+GBA_d!$O66</f>
        <v>258.1259234113877</v>
      </c>
      <c r="C39" s="19">
        <f>+PAM_d!$O66</f>
        <v>265.00334120234913</v>
      </c>
      <c r="D39" s="19">
        <f>+NOA_d!$O66</f>
        <v>272.55443448929191</v>
      </c>
      <c r="E39" s="19">
        <f>+NEA_d!$O66</f>
        <v>266.00344859910382</v>
      </c>
      <c r="F39" s="19">
        <f>+CUY_d!$O66</f>
        <v>269.03927781143426</v>
      </c>
      <c r="G39" s="19">
        <f>+PAT_d!$O66</f>
        <v>257.46610576882358</v>
      </c>
      <c r="I39" s="35">
        <f t="shared" si="1"/>
        <v>43739</v>
      </c>
      <c r="R39" s="35">
        <f t="shared" si="2"/>
        <v>43739</v>
      </c>
      <c r="S39">
        <f t="shared" si="3"/>
        <v>1.0449502741654162</v>
      </c>
      <c r="T39">
        <f>+d1d10index!I38/100</f>
        <v>0.99245103131002699</v>
      </c>
      <c r="U39" s="35">
        <f t="shared" si="4"/>
        <v>43739</v>
      </c>
      <c r="V39">
        <f ca="1">+W_nucleo!H53/W_nucleo!I53</f>
        <v>1.0277349768875192</v>
      </c>
      <c r="W39">
        <f ca="1">+W_nucleo!Z53/100</f>
        <v>1.0040570352991667</v>
      </c>
      <c r="X39" s="34"/>
    </row>
    <row r="40" spans="1:24" x14ac:dyDescent="0.25">
      <c r="A40" s="35">
        <f>+NAC!A40</f>
        <v>43770</v>
      </c>
      <c r="B40" s="19">
        <f>+GBA_d!$O67</f>
        <v>268.78505586683997</v>
      </c>
      <c r="C40" s="19">
        <f>+PAM_d!$O67</f>
        <v>276.79017766123349</v>
      </c>
      <c r="D40" s="19">
        <f>+NOA_d!$O67</f>
        <v>283.07506253330519</v>
      </c>
      <c r="E40" s="19">
        <f>+NEA_d!$O67</f>
        <v>277.49765701283218</v>
      </c>
      <c r="F40" s="19">
        <f>+CUY_d!$O67</f>
        <v>281.19626006671166</v>
      </c>
      <c r="G40" s="19">
        <f>+PAT_d!$O67</f>
        <v>269.12814579667753</v>
      </c>
      <c r="I40" s="35">
        <f t="shared" si="1"/>
        <v>43770</v>
      </c>
      <c r="R40" s="35">
        <f t="shared" si="2"/>
        <v>43770</v>
      </c>
      <c r="S40">
        <f t="shared" si="3"/>
        <v>1.0448415167960596</v>
      </c>
      <c r="T40">
        <f>+d1d10index!I39/100</f>
        <v>0.99507959862709072</v>
      </c>
      <c r="U40" s="35">
        <f t="shared" si="4"/>
        <v>43770</v>
      </c>
      <c r="V40">
        <f ca="1">+W_nucleo!H54/W_nucleo!I54</f>
        <v>1.035198221563542</v>
      </c>
      <c r="W40">
        <f ca="1">+W_nucleo!Z54/100</f>
        <v>1.0056533045301868</v>
      </c>
      <c r="X40" s="34"/>
    </row>
    <row r="41" spans="1:24" x14ac:dyDescent="0.25">
      <c r="A41" s="35">
        <f>+NAC!A41</f>
        <v>43800</v>
      </c>
      <c r="B41" s="19">
        <f>+GBA_d!$O68</f>
        <v>279.05627606260686</v>
      </c>
      <c r="C41" s="19">
        <f>+PAM_d!$O68</f>
        <v>286.78432223124258</v>
      </c>
      <c r="D41" s="19">
        <f>+NOA_d!$O68</f>
        <v>293.6975409907817</v>
      </c>
      <c r="E41" s="19">
        <f>+NEA_d!$O68</f>
        <v>288.6379383301624</v>
      </c>
      <c r="F41" s="19">
        <f>+CUY_d!$O68</f>
        <v>290.56522876268451</v>
      </c>
      <c r="G41" s="19">
        <f>+PAT_d!$O68</f>
        <v>280.16497373865394</v>
      </c>
      <c r="I41" s="35">
        <f t="shared" si="1"/>
        <v>43800</v>
      </c>
      <c r="R41" s="35">
        <f t="shared" si="2"/>
        <v>43800</v>
      </c>
      <c r="S41">
        <f t="shared" si="3"/>
        <v>1.0371218960216355</v>
      </c>
      <c r="T41">
        <f>+d1d10index!I40/100</f>
        <v>0.99160720887998499</v>
      </c>
      <c r="U41" s="35">
        <f t="shared" si="4"/>
        <v>43800</v>
      </c>
      <c r="V41">
        <f ca="1">+W_nucleo!H55/W_nucleo!I55</f>
        <v>1.0281539558089807</v>
      </c>
      <c r="W41">
        <f ca="1">+W_nucleo!Z55/100</f>
        <v>1.0044421838106525</v>
      </c>
      <c r="X41" s="34"/>
    </row>
    <row r="42" spans="1:24" x14ac:dyDescent="0.25">
      <c r="A42" s="35">
        <f>+NAC!A42</f>
        <v>43831</v>
      </c>
      <c r="B42" s="19">
        <f>+GBA_d!$O69</f>
        <v>284.42717719201005</v>
      </c>
      <c r="C42" s="19">
        <f>+PAM_d!$O69</f>
        <v>293.78826239994146</v>
      </c>
      <c r="D42" s="19">
        <f>+NOA_d!$O69</f>
        <v>300.75038150680086</v>
      </c>
      <c r="E42" s="19">
        <f>+NEA_d!$O69</f>
        <v>297.82730828343182</v>
      </c>
      <c r="F42" s="19">
        <f>+CUY_d!$O69</f>
        <v>297.84141218580606</v>
      </c>
      <c r="G42" s="19">
        <f>+PAT_d!$O69</f>
        <v>287.18123992468242</v>
      </c>
      <c r="I42" s="35">
        <f t="shared" si="1"/>
        <v>43831</v>
      </c>
      <c r="R42" s="35">
        <f t="shared" si="2"/>
        <v>43831</v>
      </c>
      <c r="S42">
        <f t="shared" si="3"/>
        <v>1.0371200161400496</v>
      </c>
      <c r="T42">
        <f>+d1d10index!I41/100</f>
        <v>1.0002563054356188</v>
      </c>
      <c r="U42" s="35">
        <f t="shared" si="4"/>
        <v>43831</v>
      </c>
      <c r="V42">
        <f ca="1">+W_nucleo!H56/W_nucleo!I56</f>
        <v>1.0294321329639888</v>
      </c>
      <c r="W42">
        <f ca="1">+W_nucleo!Z56/100</f>
        <v>1.0069920436626532</v>
      </c>
      <c r="X42" s="34"/>
    </row>
    <row r="43" spans="1:24" x14ac:dyDescent="0.25">
      <c r="A43" s="35">
        <f>+NAC!A43</f>
        <v>43862</v>
      </c>
      <c r="B43" s="19">
        <f>+GBA_d!$O70</f>
        <v>289.67100849244696</v>
      </c>
      <c r="C43" s="19">
        <f>+PAM_d!$O70</f>
        <v>300.31062217341054</v>
      </c>
      <c r="D43" s="19">
        <f>+NOA_d!$O70</f>
        <v>305.96693303596874</v>
      </c>
      <c r="E43" s="19">
        <f>+NEA_d!$O70</f>
        <v>304.31454449926218</v>
      </c>
      <c r="F43" s="19">
        <f>+CUY_d!$O70</f>
        <v>304.57480702944724</v>
      </c>
      <c r="G43" s="19">
        <f>+PAT_d!$O70</f>
        <v>292.10202084244258</v>
      </c>
      <c r="I43" s="35">
        <f t="shared" si="1"/>
        <v>43862</v>
      </c>
      <c r="R43" s="35">
        <f t="shared" si="2"/>
        <v>43862</v>
      </c>
      <c r="S43">
        <f t="shared" si="3"/>
        <v>1.0427001023513369</v>
      </c>
      <c r="T43">
        <f>+d1d10index!I42/100</f>
        <v>1.0033482799278668</v>
      </c>
      <c r="U43" s="35">
        <f t="shared" si="4"/>
        <v>43862</v>
      </c>
      <c r="V43">
        <f ca="1">+W_nucleo!H57/W_nucleo!I57</f>
        <v>1.0335365853658538</v>
      </c>
      <c r="W43">
        <f ca="1">+W_nucleo!Z57/100</f>
        <v>1.008279057426358</v>
      </c>
      <c r="X43" s="34"/>
    </row>
    <row r="44" spans="1:24" x14ac:dyDescent="0.25">
      <c r="A44" s="35">
        <f>+NAC!A44</f>
        <v>43891</v>
      </c>
      <c r="B44" s="19">
        <f>+GBA_d!$O71</f>
        <v>300.27905733813026</v>
      </c>
      <c r="C44" s="19">
        <f>+PAM_d!$O71</f>
        <v>309.40351712428179</v>
      </c>
      <c r="D44" s="19">
        <f>+NOA_d!$O71</f>
        <v>317.09321748549257</v>
      </c>
      <c r="E44" s="19">
        <f>+NEA_d!$O71</f>
        <v>314.8569061793105</v>
      </c>
      <c r="F44" s="19">
        <f>+CUY_d!$O71</f>
        <v>313.97386412652844</v>
      </c>
      <c r="G44" s="19">
        <f>+PAT_d!$O71</f>
        <v>299.5506864588325</v>
      </c>
      <c r="I44" s="35">
        <f t="shared" si="1"/>
        <v>43891</v>
      </c>
      <c r="R44" s="35">
        <f t="shared" si="2"/>
        <v>43891</v>
      </c>
      <c r="S44">
        <f t="shared" si="3"/>
        <v>1.0481493727762767</v>
      </c>
      <c r="T44">
        <f>+d1d10index!I43/100</f>
        <v>1.0063650242295843</v>
      </c>
      <c r="U44" s="35">
        <f t="shared" si="4"/>
        <v>43891</v>
      </c>
      <c r="V44">
        <f ca="1">+W_nucleo!H58/W_nucleo!I58</f>
        <v>1.0329055610398157</v>
      </c>
      <c r="W44">
        <f ca="1">+W_nucleo!Z58/100</f>
        <v>1.0079308153856776</v>
      </c>
      <c r="X44" s="34"/>
    </row>
    <row r="45" spans="1:24" x14ac:dyDescent="0.25">
      <c r="A45" s="35">
        <f>+NAC!A45</f>
        <v>43922</v>
      </c>
      <c r="B45" s="19">
        <f>+GBA_d!$O72</f>
        <v>304.52627926993154</v>
      </c>
      <c r="C45" s="19">
        <f>+PAM_d!$O72</f>
        <v>313.89097560191732</v>
      </c>
      <c r="D45" s="19">
        <f>+NOA_d!$O72</f>
        <v>325.20069860533931</v>
      </c>
      <c r="E45" s="19">
        <f>+NEA_d!$O72</f>
        <v>321.45319048807994</v>
      </c>
      <c r="F45" s="19">
        <f>+CUY_d!$O72</f>
        <v>317.91478953784087</v>
      </c>
      <c r="G45" s="19">
        <f>+PAT_d!$O72</f>
        <v>301.44468124814262</v>
      </c>
      <c r="I45" s="35">
        <f t="shared" si="1"/>
        <v>43922</v>
      </c>
      <c r="R45" s="35">
        <f t="shared" si="2"/>
        <v>43922</v>
      </c>
      <c r="S45">
        <f t="shared" si="3"/>
        <v>1.054637249599174</v>
      </c>
      <c r="T45">
        <f>+d1d10index!I44/100</f>
        <v>1.0116948218400514</v>
      </c>
      <c r="U45" s="35">
        <f t="shared" si="4"/>
        <v>43922</v>
      </c>
      <c r="V45">
        <f ca="1">+W_nucleo!H59/W_nucleo!I59</f>
        <v>1.0408763897972531</v>
      </c>
      <c r="W45">
        <f ca="1">+W_nucleo!Z59/100</f>
        <v>1.010394483114005</v>
      </c>
      <c r="X45" s="34"/>
    </row>
    <row r="46" spans="1:24" x14ac:dyDescent="0.25">
      <c r="A46" s="35">
        <f>+NAC!A46</f>
        <v>43952</v>
      </c>
      <c r="B46" s="19">
        <f>+GBA_d!$O73</f>
        <v>309.122945115167</v>
      </c>
      <c r="C46" s="19">
        <f>+PAM_d!$O73</f>
        <v>318.83598667225471</v>
      </c>
      <c r="D46" s="19">
        <f>+NOA_d!$O73</f>
        <v>330.37409801482045</v>
      </c>
      <c r="E46" s="19">
        <f>+NEA_d!$O73</f>
        <v>326.49748122232768</v>
      </c>
      <c r="F46" s="19">
        <f>+CUY_d!$O73</f>
        <v>322.21877004335158</v>
      </c>
      <c r="G46" s="19">
        <f>+PAT_d!$O73</f>
        <v>306.26276462985265</v>
      </c>
      <c r="I46" s="35">
        <f t="shared" si="1"/>
        <v>43952</v>
      </c>
      <c r="R46" s="35">
        <f t="shared" si="2"/>
        <v>43952</v>
      </c>
      <c r="S46">
        <f t="shared" si="3"/>
        <v>1.0520990706551718</v>
      </c>
      <c r="T46">
        <f>+d1d10index!I45/100</f>
        <v>1.0095775510635445</v>
      </c>
      <c r="U46" s="35">
        <f t="shared" si="4"/>
        <v>43952</v>
      </c>
      <c r="V46">
        <f ca="1">+W_nucleo!H60/W_nucleo!I60</f>
        <v>1.0366323907455013</v>
      </c>
      <c r="W46">
        <f ca="1">+W_nucleo!Z60/100</f>
        <v>1.0116601775116538</v>
      </c>
      <c r="X46" s="34"/>
    </row>
    <row r="47" spans="1:24" x14ac:dyDescent="0.25">
      <c r="A47" s="35">
        <f>+NAC!A47</f>
        <v>43983</v>
      </c>
      <c r="B47" s="19">
        <f>+GBA_d!$O74</f>
        <v>315.37794270171804</v>
      </c>
      <c r="C47" s="19">
        <f>+PAM_d!$O74</f>
        <v>327.00729695543822</v>
      </c>
      <c r="D47" s="19">
        <f>+NOA_d!$O74</f>
        <v>337.24795686725059</v>
      </c>
      <c r="E47" s="19">
        <f>+NEA_d!$O74</f>
        <v>333.66917033831879</v>
      </c>
      <c r="F47" s="19">
        <f>+CUY_d!$O74</f>
        <v>329.47987295036046</v>
      </c>
      <c r="G47" s="19">
        <f>+PAT_d!$O74</f>
        <v>311.98533776784342</v>
      </c>
      <c r="I47" s="35">
        <f t="shared" si="1"/>
        <v>43983</v>
      </c>
      <c r="R47" s="35">
        <f t="shared" si="2"/>
        <v>43983</v>
      </c>
      <c r="S47">
        <f t="shared" si="3"/>
        <v>1.0560748633499411</v>
      </c>
      <c r="T47">
        <f>+d1d10index!I46/100</f>
        <v>1.0071774996962455</v>
      </c>
      <c r="U47" s="35">
        <f t="shared" si="4"/>
        <v>43983</v>
      </c>
      <c r="V47">
        <f ca="1">+W_nucleo!H61/W_nucleo!I61</f>
        <v>1.0414556962025316</v>
      </c>
      <c r="W47">
        <f ca="1">+W_nucleo!Z61/100</f>
        <v>1.0115783187697871</v>
      </c>
      <c r="X47" s="34"/>
    </row>
    <row r="48" spans="1:24" x14ac:dyDescent="0.25">
      <c r="A48" s="35">
        <f>+NAC!A48</f>
        <v>44013</v>
      </c>
      <c r="B48" s="19">
        <f>+GBA_d!$O75</f>
        <v>320.563560043748</v>
      </c>
      <c r="C48" s="19">
        <f>+PAM_d!$O75</f>
        <v>333.98416863842681</v>
      </c>
      <c r="D48" s="19">
        <f>+NOA_d!$O75</f>
        <v>343.54419243050125</v>
      </c>
      <c r="E48" s="19">
        <f>+NEA_d!$O75</f>
        <v>340.82808697518374</v>
      </c>
      <c r="F48" s="19">
        <f>+CUY_d!$O75</f>
        <v>336.85659681151827</v>
      </c>
      <c r="G48" s="19">
        <f>+PAT_d!$O75</f>
        <v>320.49090855879052</v>
      </c>
      <c r="I48" s="35">
        <f t="shared" si="1"/>
        <v>44013</v>
      </c>
      <c r="R48" s="35">
        <f t="shared" si="2"/>
        <v>44013</v>
      </c>
      <c r="S48">
        <f t="shared" si="3"/>
        <v>1.0510644383839851</v>
      </c>
      <c r="T48">
        <f>+d1d10index!I47/100</f>
        <v>1.0040648670779602</v>
      </c>
      <c r="U48" s="35">
        <f t="shared" si="4"/>
        <v>44013</v>
      </c>
      <c r="V48">
        <f ca="1">+W_nucleo!H62/W_nucleo!I62</f>
        <v>1.0356046654389195</v>
      </c>
      <c r="W48">
        <f ca="1">+W_nucleo!Z62/100</f>
        <v>1.0122544501483497</v>
      </c>
      <c r="X48" s="34"/>
    </row>
    <row r="49" spans="1:24" x14ac:dyDescent="0.25">
      <c r="A49" s="35">
        <f>+NAC!A49</f>
        <v>44044</v>
      </c>
      <c r="B49" s="19">
        <f>+GBA_d!$O76</f>
        <v>329.61162193301146</v>
      </c>
      <c r="C49" s="19">
        <f>+PAM_d!$O76</f>
        <v>342.78370199252129</v>
      </c>
      <c r="D49" s="19">
        <f>+NOA_d!$O76</f>
        <v>352.35998155756391</v>
      </c>
      <c r="E49" s="19">
        <f>+NEA_d!$O76</f>
        <v>348.89437360165721</v>
      </c>
      <c r="F49" s="19">
        <f>+CUY_d!$O76</f>
        <v>345.90610496276372</v>
      </c>
      <c r="G49" s="19">
        <f>+PAT_d!$O76</f>
        <v>329.73755928147125</v>
      </c>
      <c r="I49" s="35">
        <f t="shared" si="1"/>
        <v>44044</v>
      </c>
      <c r="R49" s="35">
        <f t="shared" si="2"/>
        <v>44044</v>
      </c>
      <c r="S49">
        <f t="shared" si="3"/>
        <v>1.0490345889516657</v>
      </c>
      <c r="T49">
        <f>+d1d10index!I48/100</f>
        <v>1.0054690200556171</v>
      </c>
      <c r="U49" s="35">
        <f t="shared" si="4"/>
        <v>44044</v>
      </c>
      <c r="V49">
        <f ca="1">+W_nucleo!H63/W_nucleo!I63</f>
        <v>1.0311387900355873</v>
      </c>
      <c r="W49">
        <f ca="1">+W_nucleo!Z63/100</f>
        <v>1.010518769656245</v>
      </c>
      <c r="X49" s="34"/>
    </row>
    <row r="50" spans="1:24" x14ac:dyDescent="0.25">
      <c r="A50" s="35">
        <f>+NAC!A50</f>
        <v>44075</v>
      </c>
      <c r="B50" s="19">
        <f>+GBA_d!$O77</f>
        <v>338.81638980221544</v>
      </c>
      <c r="C50" s="19">
        <f>+PAM_d!$O77</f>
        <v>352.74842848523582</v>
      </c>
      <c r="D50" s="19">
        <f>+NOA_d!$O77</f>
        <v>360.37454714403998</v>
      </c>
      <c r="E50" s="19">
        <f>+NEA_d!$O77</f>
        <v>360.53888114464195</v>
      </c>
      <c r="F50" s="19">
        <f>+CUY_d!$O77</f>
        <v>357.98744731792078</v>
      </c>
      <c r="G50" s="19">
        <f>+PAT_d!$O77</f>
        <v>337.01774366662971</v>
      </c>
      <c r="I50" s="35">
        <f t="shared" si="1"/>
        <v>44075</v>
      </c>
      <c r="R50" s="35">
        <f t="shared" si="2"/>
        <v>44075</v>
      </c>
      <c r="S50">
        <f t="shared" si="3"/>
        <v>1.0622213638461535</v>
      </c>
      <c r="T50">
        <f>+d1d10index!I49/100</f>
        <v>1.0069997917395062</v>
      </c>
      <c r="U50" s="35">
        <f t="shared" si="4"/>
        <v>44075</v>
      </c>
      <c r="V50">
        <f ca="1">+W_nucleo!H64/W_nucleo!I64</f>
        <v>1.0410122164048865</v>
      </c>
      <c r="W50">
        <f ca="1">+W_nucleo!Z64/100</f>
        <v>1.0117347280603248</v>
      </c>
      <c r="X50" s="34"/>
    </row>
    <row r="51" spans="1:24" x14ac:dyDescent="0.25">
      <c r="A51" s="35">
        <f>+NAC!A51</f>
        <v>44105</v>
      </c>
      <c r="B51" s="19">
        <f>+GBA_d!$O78</f>
        <v>350.96637337061532</v>
      </c>
      <c r="C51" s="19">
        <f>+PAM_d!$O78</f>
        <v>366.84015697537961</v>
      </c>
      <c r="D51" s="19">
        <f>+NOA_d!$O78</f>
        <v>374.91330891823964</v>
      </c>
      <c r="E51" s="19">
        <f>+NEA_d!$O78</f>
        <v>373.88908940507787</v>
      </c>
      <c r="F51" s="19">
        <f>+CUY_d!$O78</f>
        <v>371.14389228378337</v>
      </c>
      <c r="G51" s="19">
        <f>+PAT_d!$O78</f>
        <v>348.40880215031132</v>
      </c>
      <c r="I51" s="35">
        <f t="shared" si="1"/>
        <v>44105</v>
      </c>
      <c r="R51" s="35">
        <f t="shared" si="2"/>
        <v>44105</v>
      </c>
      <c r="S51">
        <f t="shared" si="3"/>
        <v>1.0652540635975771</v>
      </c>
      <c r="T51">
        <f>+d1d10index!I50/100</f>
        <v>1.0103940514630552</v>
      </c>
      <c r="U51" s="35">
        <f t="shared" si="4"/>
        <v>44105</v>
      </c>
      <c r="V51">
        <f ca="1">+W_nucleo!H65/W_nucleo!I65</f>
        <v>1.0431228861330328</v>
      </c>
      <c r="W51">
        <f ca="1">+W_nucleo!Z65/100</f>
        <v>1.0115852339248159</v>
      </c>
      <c r="X51" s="34"/>
    </row>
    <row r="52" spans="1:24" x14ac:dyDescent="0.25">
      <c r="A52" s="35">
        <f>+NAC!A52</f>
        <v>44136</v>
      </c>
      <c r="B52" s="19">
        <f>+GBA_d!$O79</f>
        <v>361.26575492142308</v>
      </c>
      <c r="C52" s="19">
        <f>+PAM_d!$O79</f>
        <v>379.11463500267917</v>
      </c>
      <c r="D52" s="19">
        <f>+NOA_d!$O79</f>
        <v>386.46272711415327</v>
      </c>
      <c r="E52" s="19">
        <f>+NEA_d!$O79</f>
        <v>387.53069163860101</v>
      </c>
      <c r="F52" s="19">
        <f>+CUY_d!$O79</f>
        <v>382.82585904412463</v>
      </c>
      <c r="G52" s="19">
        <f>+PAT_d!$O79</f>
        <v>358.38338850196936</v>
      </c>
      <c r="I52" s="35">
        <f t="shared" si="1"/>
        <v>44136</v>
      </c>
      <c r="R52" s="35">
        <f t="shared" si="2"/>
        <v>44136</v>
      </c>
      <c r="S52">
        <f t="shared" si="3"/>
        <v>1.0682020186379841</v>
      </c>
      <c r="T52">
        <f>+d1d10index!I51/100</f>
        <v>1.0080667712149396</v>
      </c>
      <c r="U52" s="35">
        <f t="shared" si="4"/>
        <v>44136</v>
      </c>
      <c r="V52">
        <f ca="1">+W_nucleo!H66/W_nucleo!I66</f>
        <v>1.0515068493150685</v>
      </c>
      <c r="W52">
        <f ca="1">+W_nucleo!Z66/100</f>
        <v>1.0117722353455281</v>
      </c>
      <c r="X52" s="34"/>
    </row>
    <row r="53" spans="1:24" x14ac:dyDescent="0.25">
      <c r="A53" s="35">
        <f>+NAC!A53</f>
        <v>44166</v>
      </c>
      <c r="B53" s="19">
        <f>+GBA_d!$O80</f>
        <v>374.45953582630113</v>
      </c>
      <c r="C53" s="19">
        <f>+PAM_d!$O80</f>
        <v>394.77195681211856</v>
      </c>
      <c r="D53" s="19">
        <f>+NOA_d!$O80</f>
        <v>403.13567726224483</v>
      </c>
      <c r="E53" s="19">
        <f>+NEA_d!$O80</f>
        <v>409.11156028360944</v>
      </c>
      <c r="F53" s="19">
        <f>+CUY_d!$O80</f>
        <v>399.26003040909421</v>
      </c>
      <c r="G53" s="19">
        <f>+PAT_d!$O80</f>
        <v>369.14727929600383</v>
      </c>
      <c r="I53" s="35">
        <f t="shared" si="1"/>
        <v>44166</v>
      </c>
      <c r="R53" s="35">
        <f t="shared" si="2"/>
        <v>44166</v>
      </c>
      <c r="S53">
        <f t="shared" si="3"/>
        <v>1.0815738129521584</v>
      </c>
      <c r="T53">
        <f>+d1d10index!I52/100</f>
        <v>1.0105474748033449</v>
      </c>
      <c r="U53" s="35">
        <f t="shared" si="4"/>
        <v>44166</v>
      </c>
      <c r="V53">
        <f ca="1">+W_nucleo!H67/W_nucleo!I67</f>
        <v>1.0719196192490745</v>
      </c>
      <c r="W53">
        <f ca="1">+W_nucleo!Z67/100</f>
        <v>1.0164439141292601</v>
      </c>
      <c r="X53" s="34"/>
    </row>
    <row r="54" spans="1:24" x14ac:dyDescent="0.25">
      <c r="A54" s="35">
        <f>+NAC!A54</f>
        <v>44197</v>
      </c>
      <c r="B54" s="19">
        <f>+GBA_d!$O81</f>
        <v>386.77728886501899</v>
      </c>
      <c r="C54" s="19">
        <f>+PAM_d!$O81</f>
        <v>412.47175432798724</v>
      </c>
      <c r="D54" s="19">
        <f>+NOA_d!$O81</f>
        <v>425.95486921101264</v>
      </c>
      <c r="E54" s="19">
        <f>+NEA_d!$O81</f>
        <v>427.27089076136878</v>
      </c>
      <c r="F54" s="19">
        <f>+CUY_d!$O81</f>
        <v>417.1387807858282</v>
      </c>
      <c r="G54" s="19">
        <f>+PAT_d!$O81</f>
        <v>384.2880083383302</v>
      </c>
      <c r="I54" s="35">
        <f t="shared" si="1"/>
        <v>44197</v>
      </c>
      <c r="R54" s="35">
        <f t="shared" si="2"/>
        <v>44197</v>
      </c>
      <c r="S54">
        <f t="shared" si="3"/>
        <v>1.0854847711474149</v>
      </c>
      <c r="T54">
        <f>+d1d10index!I53/100</f>
        <v>1.0118636124565796</v>
      </c>
      <c r="U54" s="35">
        <f t="shared" si="4"/>
        <v>44197</v>
      </c>
      <c r="V54">
        <f ca="1">+W_nucleo!H68/W_nucleo!I68</f>
        <v>1.0740835030549898</v>
      </c>
      <c r="W54">
        <f ca="1">+W_nucleo!Z68/100</f>
        <v>1.0205148646503532</v>
      </c>
      <c r="X54" s="34"/>
    </row>
    <row r="55" spans="1:24" x14ac:dyDescent="0.25">
      <c r="A55" s="35">
        <f>+NAC!A55</f>
        <v>44228</v>
      </c>
      <c r="B55" s="19">
        <f>+GBA_d!$O82</f>
        <v>400.66696398061197</v>
      </c>
      <c r="C55" s="19">
        <f>+PAM_d!$O82</f>
        <v>426.70225495747439</v>
      </c>
      <c r="D55" s="19">
        <f>+NOA_d!$O82</f>
        <v>440.0715640644371</v>
      </c>
      <c r="E55" s="19">
        <f>+NEA_d!$O82</f>
        <v>443.52203729499291</v>
      </c>
      <c r="F55" s="19">
        <f>+CUY_d!$O82</f>
        <v>434.11778113847782</v>
      </c>
      <c r="G55" s="19">
        <f>+PAT_d!$O82</f>
        <v>399.07207566899984</v>
      </c>
      <c r="I55" s="35">
        <f t="shared" si="1"/>
        <v>44228</v>
      </c>
      <c r="J55" s="19">
        <f t="shared" ref="J55:O55" si="5">+B55/B$55*100</f>
        <v>100</v>
      </c>
      <c r="K55" s="19">
        <f t="shared" si="5"/>
        <v>100</v>
      </c>
      <c r="L55" s="19">
        <f t="shared" si="5"/>
        <v>100</v>
      </c>
      <c r="M55" s="19">
        <f t="shared" si="5"/>
        <v>100</v>
      </c>
      <c r="N55" s="19">
        <f t="shared" si="5"/>
        <v>100</v>
      </c>
      <c r="O55" s="19">
        <f t="shared" si="5"/>
        <v>100</v>
      </c>
      <c r="R55" s="35">
        <f t="shared" si="2"/>
        <v>44228</v>
      </c>
      <c r="S55">
        <f t="shared" si="3"/>
        <v>1.0878179847856499</v>
      </c>
      <c r="T55">
        <f>+d1d10index!I54/100</f>
        <v>1.0109006050207459</v>
      </c>
      <c r="U55" s="35">
        <f t="shared" si="4"/>
        <v>44228</v>
      </c>
      <c r="V55">
        <f ca="1">+W_nucleo!H69/W_nucleo!I69</f>
        <v>1.0741375091754344</v>
      </c>
      <c r="W55">
        <f ca="1">+W_nucleo!Z69/100</f>
        <v>1.0198851303127372</v>
      </c>
      <c r="X55" s="34"/>
    </row>
    <row r="56" spans="1:24" x14ac:dyDescent="0.25">
      <c r="A56" s="35">
        <f>+NAC!A56</f>
        <v>44256</v>
      </c>
      <c r="B56" s="19">
        <f>+GBA_d!$O83</f>
        <v>421.88489281724452</v>
      </c>
      <c r="C56" s="19">
        <f>+PAM_d!$O83</f>
        <v>447.48561929996259</v>
      </c>
      <c r="D56" s="19">
        <f>+NOA_d!$O83</f>
        <v>458.26719060943833</v>
      </c>
      <c r="E56" s="19">
        <f>+NEA_d!$O83</f>
        <v>458.16654319580084</v>
      </c>
      <c r="F56" s="19">
        <f>+CUY_d!$O83</f>
        <v>452.96584019197735</v>
      </c>
      <c r="G56" s="19">
        <f>+PAT_d!$O83</f>
        <v>414.82253835498699</v>
      </c>
      <c r="I56" s="35">
        <f t="shared" si="1"/>
        <v>44256</v>
      </c>
      <c r="J56" s="19">
        <f t="shared" ref="J56:J95" si="6">+B56/B$55*100</f>
        <v>105.29565218600337</v>
      </c>
      <c r="K56" s="19">
        <f t="shared" ref="K56:K95" si="7">+C56/C$55*100</f>
        <v>104.87069475284574</v>
      </c>
      <c r="L56" s="19">
        <f t="shared" ref="L56:L95" si="8">+D56/D$55*100</f>
        <v>104.13469717901084</v>
      </c>
      <c r="M56" s="19">
        <f t="shared" ref="M56:M95" si="9">+E56/E$55*100</f>
        <v>103.30186657468559</v>
      </c>
      <c r="N56" s="19">
        <f t="shared" ref="N56:N95" si="10">+F56/F$55*100</f>
        <v>104.34169247895591</v>
      </c>
      <c r="O56" s="19">
        <f t="shared" ref="O56:O95" si="11">+G56/G$55*100</f>
        <v>103.94677143460444</v>
      </c>
      <c r="R56" s="35">
        <f t="shared" si="2"/>
        <v>44256</v>
      </c>
      <c r="S56">
        <f t="shared" si="3"/>
        <v>1.0919508905862512</v>
      </c>
      <c r="T56">
        <f>+d1d10index!I55/100</f>
        <v>1.0111748549332322</v>
      </c>
      <c r="U56" s="35">
        <f t="shared" si="4"/>
        <v>44256</v>
      </c>
      <c r="V56">
        <f ca="1">+W_nucleo!H70/W_nucleo!I70</f>
        <v>1.0809479117785077</v>
      </c>
      <c r="W56">
        <f ca="1">+W_nucleo!Z70/100</f>
        <v>1.0185985179810808</v>
      </c>
      <c r="X56" s="34"/>
    </row>
    <row r="57" spans="1:24" x14ac:dyDescent="0.25">
      <c r="A57" s="35">
        <f>+NAC!A57</f>
        <v>44287</v>
      </c>
      <c r="B57" s="19">
        <f>+GBA_d!$O84</f>
        <v>439.2823028723127</v>
      </c>
      <c r="C57" s="19">
        <f>+PAM_d!$O84</f>
        <v>465.29174685928535</v>
      </c>
      <c r="D57" s="19">
        <f>+NOA_d!$O84</f>
        <v>476.76301546500895</v>
      </c>
      <c r="E57" s="19">
        <f>+NEA_d!$O84</f>
        <v>477.07217303379485</v>
      </c>
      <c r="F57" s="19">
        <f>+CUY_d!$O84</f>
        <v>471.77931472518486</v>
      </c>
      <c r="G57" s="19">
        <f>+PAT_d!$O84</f>
        <v>434.18476979963316</v>
      </c>
      <c r="I57" s="35">
        <f t="shared" si="1"/>
        <v>44287</v>
      </c>
      <c r="J57" s="19">
        <f t="shared" si="6"/>
        <v>109.63776461829013</v>
      </c>
      <c r="K57" s="19">
        <f t="shared" si="7"/>
        <v>109.04365783247545</v>
      </c>
      <c r="L57" s="19">
        <f t="shared" si="8"/>
        <v>108.33761015178871</v>
      </c>
      <c r="M57" s="19">
        <f t="shared" si="9"/>
        <v>107.56447998467486</v>
      </c>
      <c r="N57" s="19">
        <f t="shared" si="10"/>
        <v>108.67541833645684</v>
      </c>
      <c r="O57" s="19">
        <f t="shared" si="11"/>
        <v>108.798584584444</v>
      </c>
      <c r="R57" s="35">
        <f t="shared" si="2"/>
        <v>44287</v>
      </c>
      <c r="S57">
        <f t="shared" si="3"/>
        <v>1.0865865123341401</v>
      </c>
      <c r="T57">
        <f>+d1d10index!I56/100</f>
        <v>1.0113918530091492</v>
      </c>
      <c r="U57" s="35">
        <f t="shared" si="4"/>
        <v>44287</v>
      </c>
      <c r="V57">
        <f ca="1">+W_nucleo!H71/W_nucleo!I71</f>
        <v>1.0763222494978799</v>
      </c>
      <c r="W57">
        <f ca="1">+W_nucleo!Z71/100</f>
        <v>1.0175786133391391</v>
      </c>
      <c r="X57" s="34"/>
    </row>
    <row r="58" spans="1:24" x14ac:dyDescent="0.25">
      <c r="A58" s="35">
        <f>+NAC!A58</f>
        <v>44317</v>
      </c>
      <c r="B58" s="19">
        <f>+GBA_d!$O85</f>
        <v>453.87638230722274</v>
      </c>
      <c r="C58" s="19">
        <f>+PAM_d!$O85</f>
        <v>480.29644403164104</v>
      </c>
      <c r="D58" s="19">
        <f>+NOA_d!$O85</f>
        <v>492.5828526265297</v>
      </c>
      <c r="E58" s="19">
        <f>+NEA_d!$O85</f>
        <v>492.06076978386824</v>
      </c>
      <c r="F58" s="19">
        <f>+CUY_d!$O85</f>
        <v>489.24029382698438</v>
      </c>
      <c r="G58" s="19">
        <f>+PAT_d!$O85</f>
        <v>449.05912293687686</v>
      </c>
      <c r="I58" s="35">
        <f t="shared" si="1"/>
        <v>44317</v>
      </c>
      <c r="J58" s="19">
        <f t="shared" si="6"/>
        <v>113.28021102563015</v>
      </c>
      <c r="K58" s="19">
        <f t="shared" si="7"/>
        <v>112.56009042640468</v>
      </c>
      <c r="L58" s="19">
        <f t="shared" si="8"/>
        <v>111.93244300474814</v>
      </c>
      <c r="M58" s="19">
        <f t="shared" si="9"/>
        <v>110.94392801424465</v>
      </c>
      <c r="N58" s="19">
        <f t="shared" si="10"/>
        <v>112.69759385205261</v>
      </c>
      <c r="O58" s="19">
        <f t="shared" si="11"/>
        <v>112.5258193483168</v>
      </c>
      <c r="R58" s="35">
        <f t="shared" si="2"/>
        <v>44317</v>
      </c>
      <c r="S58">
        <f t="shared" si="3"/>
        <v>1.0894785760665988</v>
      </c>
      <c r="T58">
        <f>+d1d10index!I57/100</f>
        <v>1.0084276180565919</v>
      </c>
      <c r="U58" s="35">
        <f t="shared" si="4"/>
        <v>44317</v>
      </c>
      <c r="V58">
        <f ca="1">+W_nucleo!H72/W_nucleo!I72</f>
        <v>1.0829911389669333</v>
      </c>
      <c r="W58">
        <f ca="1">+W_nucleo!Z72/100</f>
        <v>1.0170394605979374</v>
      </c>
      <c r="X58" s="34"/>
    </row>
    <row r="59" spans="1:24" x14ac:dyDescent="0.25">
      <c r="A59" s="35">
        <f>+NAC!A59</f>
        <v>44348</v>
      </c>
      <c r="B59" s="19">
        <f>+GBA_d!$O86</f>
        <v>467.82264317467093</v>
      </c>
      <c r="C59" s="19">
        <f>+PAM_d!$O86</f>
        <v>495.8740085174868</v>
      </c>
      <c r="D59" s="19">
        <f>+NOA_d!$O86</f>
        <v>508.91994812808059</v>
      </c>
      <c r="E59" s="19">
        <f>+NEA_d!$O86</f>
        <v>506.07095467116966</v>
      </c>
      <c r="F59" s="19">
        <f>+CUY_d!$O86</f>
        <v>506.50428246000939</v>
      </c>
      <c r="G59" s="19">
        <f>+PAT_d!$O86</f>
        <v>464.42898948316531</v>
      </c>
      <c r="I59" s="35">
        <f t="shared" si="1"/>
        <v>44348</v>
      </c>
      <c r="J59" s="19">
        <f t="shared" si="6"/>
        <v>116.76097238636041</v>
      </c>
      <c r="K59" s="19">
        <f t="shared" si="7"/>
        <v>116.21077759875118</v>
      </c>
      <c r="L59" s="19">
        <f t="shared" si="8"/>
        <v>115.64481545405248</v>
      </c>
      <c r="M59" s="19">
        <f t="shared" si="9"/>
        <v>114.10277553684995</v>
      </c>
      <c r="N59" s="19">
        <f t="shared" si="10"/>
        <v>116.67439217340909</v>
      </c>
      <c r="O59" s="19">
        <f t="shared" si="11"/>
        <v>116.37722050699786</v>
      </c>
      <c r="R59" s="35">
        <f t="shared" si="2"/>
        <v>44348</v>
      </c>
      <c r="S59">
        <f t="shared" si="3"/>
        <v>1.0905957507598032</v>
      </c>
      <c r="T59">
        <f>+d1d10index!I58/100</f>
        <v>1.0093608393200042</v>
      </c>
      <c r="U59" s="35">
        <f t="shared" si="4"/>
        <v>44348</v>
      </c>
      <c r="V59">
        <f ca="1">+W_nucleo!H73/W_nucleo!I73</f>
        <v>1.0853505843071787</v>
      </c>
      <c r="W59">
        <f ca="1">+W_nucleo!Z73/100</f>
        <v>1.0172719242336681</v>
      </c>
      <c r="X59" s="34"/>
    </row>
    <row r="60" spans="1:24" x14ac:dyDescent="0.25">
      <c r="A60" s="35">
        <f>+NAC!A60</f>
        <v>44378</v>
      </c>
      <c r="B60" s="19">
        <f>+GBA_d!$O87</f>
        <v>482.24769917046649</v>
      </c>
      <c r="C60" s="19">
        <f>+PAM_d!$O87</f>
        <v>510.08535711156924</v>
      </c>
      <c r="D60" s="19">
        <f>+NOA_d!$O87</f>
        <v>522.99737957403659</v>
      </c>
      <c r="E60" s="19">
        <f>+NEA_d!$O87</f>
        <v>521.11404928363163</v>
      </c>
      <c r="F60" s="19">
        <f>+CUY_d!$O87</f>
        <v>522.55273451508913</v>
      </c>
      <c r="G60" s="19">
        <f>+PAT_d!$O87</f>
        <v>479.98513167753612</v>
      </c>
      <c r="I60" s="35">
        <f t="shared" si="1"/>
        <v>44378</v>
      </c>
      <c r="J60" s="19">
        <f t="shared" si="6"/>
        <v>120.36123327447635</v>
      </c>
      <c r="K60" s="19">
        <f t="shared" si="7"/>
        <v>119.54128462770952</v>
      </c>
      <c r="L60" s="19">
        <f t="shared" si="8"/>
        <v>118.84371140541523</v>
      </c>
      <c r="M60" s="19">
        <f t="shared" si="9"/>
        <v>117.4945110871754</v>
      </c>
      <c r="N60" s="19">
        <f t="shared" si="10"/>
        <v>120.37118893049943</v>
      </c>
      <c r="O60" s="19">
        <f t="shared" si="11"/>
        <v>120.2752988599602</v>
      </c>
      <c r="R60" s="35">
        <f t="shared" si="2"/>
        <v>44378</v>
      </c>
      <c r="S60">
        <f t="shared" si="3"/>
        <v>1.0886852529968591</v>
      </c>
      <c r="T60">
        <f>+d1d10index!I59/100</f>
        <v>1.0089738071392076</v>
      </c>
      <c r="U60" s="35">
        <f t="shared" si="4"/>
        <v>44378</v>
      </c>
      <c r="V60">
        <f ca="1">+W_nucleo!H74/W_nucleo!I74</f>
        <v>1.0820595333869671</v>
      </c>
      <c r="W60">
        <f ca="1">+W_nucleo!Z74/100</f>
        <v>1.0160369575063122</v>
      </c>
      <c r="X60" s="34"/>
    </row>
    <row r="61" spans="1:24" x14ac:dyDescent="0.25">
      <c r="A61" s="35">
        <f>+NAC!A61</f>
        <v>44409</v>
      </c>
      <c r="B61" s="19">
        <f>+GBA_d!$O88</f>
        <v>494.74303157400436</v>
      </c>
      <c r="C61" s="19">
        <f>+PAM_d!$O88</f>
        <v>521.853672149408</v>
      </c>
      <c r="D61" s="19">
        <f>+NOA_d!$O88</f>
        <v>535.20703943789476</v>
      </c>
      <c r="E61" s="19">
        <f>+NEA_d!$O88</f>
        <v>535.05377240220696</v>
      </c>
      <c r="F61" s="19">
        <f>+CUY_d!$O88</f>
        <v>532.03945233565071</v>
      </c>
      <c r="G61" s="19">
        <f>+PAT_d!$O88</f>
        <v>496.36394519123803</v>
      </c>
      <c r="I61" s="35">
        <f t="shared" si="1"/>
        <v>44409</v>
      </c>
      <c r="J61" s="19">
        <f t="shared" si="6"/>
        <v>123.47986633555959</v>
      </c>
      <c r="K61" s="19">
        <f t="shared" si="7"/>
        <v>122.29925342236979</v>
      </c>
      <c r="L61" s="19">
        <f t="shared" si="8"/>
        <v>121.61818284617169</v>
      </c>
      <c r="M61" s="19">
        <f t="shared" si="9"/>
        <v>120.63747173995212</v>
      </c>
      <c r="N61" s="19">
        <f t="shared" si="10"/>
        <v>122.55647555840086</v>
      </c>
      <c r="O61" s="19">
        <f t="shared" si="11"/>
        <v>124.37952326259341</v>
      </c>
      <c r="R61" s="35">
        <f t="shared" si="2"/>
        <v>44409</v>
      </c>
      <c r="S61">
        <f t="shared" si="3"/>
        <v>1.0718736876238415</v>
      </c>
      <c r="T61">
        <f>+d1d10index!I60/100</f>
        <v>1.0046708941246054</v>
      </c>
      <c r="U61" s="35">
        <f t="shared" si="4"/>
        <v>44409</v>
      </c>
      <c r="V61">
        <f ca="1">+W_nucleo!H75/W_nucleo!I75</f>
        <v>1.0723824269401974</v>
      </c>
      <c r="W61">
        <f ca="1">+W_nucleo!Z75/100</f>
        <v>1.0153935946369561</v>
      </c>
      <c r="X61" s="34"/>
    </row>
    <row r="62" spans="1:24" x14ac:dyDescent="0.25">
      <c r="A62" s="35">
        <f>+NAC!A62</f>
        <v>44440</v>
      </c>
      <c r="B62" s="19">
        <f>+GBA_d!$O89</f>
        <v>513.71624854516313</v>
      </c>
      <c r="C62" s="19">
        <f>+PAM_d!$O89</f>
        <v>539.9757560542447</v>
      </c>
      <c r="D62" s="19">
        <f>+NOA_d!$O89</f>
        <v>552.17386224763379</v>
      </c>
      <c r="E62" s="19">
        <f>+NEA_d!$O89</f>
        <v>550.08267124086262</v>
      </c>
      <c r="F62" s="19">
        <f>+CUY_d!$O89</f>
        <v>547.06706130553016</v>
      </c>
      <c r="G62" s="19">
        <f>+PAT_d!$O89</f>
        <v>515.10639624142152</v>
      </c>
      <c r="I62" s="35">
        <f t="shared" si="1"/>
        <v>44440</v>
      </c>
      <c r="J62" s="19">
        <f t="shared" si="6"/>
        <v>128.215274711299</v>
      </c>
      <c r="K62" s="19">
        <f t="shared" si="7"/>
        <v>126.54626259429054</v>
      </c>
      <c r="L62" s="19">
        <f t="shared" si="8"/>
        <v>125.47365186421867</v>
      </c>
      <c r="M62" s="19">
        <f t="shared" si="9"/>
        <v>124.02600659840375</v>
      </c>
      <c r="N62" s="19">
        <f t="shared" si="10"/>
        <v>126.01811883190821</v>
      </c>
      <c r="O62" s="19">
        <f t="shared" si="11"/>
        <v>129.0760310347205</v>
      </c>
      <c r="R62" s="35">
        <f t="shared" si="2"/>
        <v>44440</v>
      </c>
      <c r="S62">
        <f t="shared" si="3"/>
        <v>1.0620467252927086</v>
      </c>
      <c r="T62">
        <f>+d1d10index!I61/100</f>
        <v>1.0037155039704806</v>
      </c>
      <c r="U62" s="35">
        <f t="shared" si="4"/>
        <v>44440</v>
      </c>
      <c r="V62">
        <f ca="1">+W_nucleo!H76/W_nucleo!I76</f>
        <v>1.0575418994413408</v>
      </c>
      <c r="W62">
        <f ca="1">+W_nucleo!Z76/100</f>
        <v>1.0141972419689245</v>
      </c>
      <c r="X62" s="34"/>
    </row>
    <row r="63" spans="1:24" x14ac:dyDescent="0.25">
      <c r="A63" s="35">
        <f>+NAC!A63</f>
        <v>44470</v>
      </c>
      <c r="B63" s="19">
        <f>+GBA_d!$O90</f>
        <v>533.06688375759018</v>
      </c>
      <c r="C63" s="19">
        <f>+PAM_d!$O90</f>
        <v>558.51580957175202</v>
      </c>
      <c r="D63" s="19">
        <f>+NOA_d!$O90</f>
        <v>569.5920269278198</v>
      </c>
      <c r="E63" s="19">
        <f>+NEA_d!$O90</f>
        <v>569.3403120620784</v>
      </c>
      <c r="F63" s="19">
        <f>+CUY_d!$O90</f>
        <v>564.12489950332179</v>
      </c>
      <c r="G63" s="19">
        <f>+PAT_d!$O90</f>
        <v>529.73054436480982</v>
      </c>
      <c r="I63" s="35">
        <f t="shared" si="1"/>
        <v>44470</v>
      </c>
      <c r="J63" s="19">
        <f t="shared" si="6"/>
        <v>133.04488058151583</v>
      </c>
      <c r="K63" s="19">
        <f t="shared" si="7"/>
        <v>130.89122522387754</v>
      </c>
      <c r="L63" s="19">
        <f t="shared" si="8"/>
        <v>129.43168189899629</v>
      </c>
      <c r="M63" s="19">
        <f t="shared" si="9"/>
        <v>128.3679871995632</v>
      </c>
      <c r="N63" s="19">
        <f t="shared" si="10"/>
        <v>129.9474299403031</v>
      </c>
      <c r="O63" s="19">
        <f t="shared" si="11"/>
        <v>132.7405691006507</v>
      </c>
      <c r="R63" s="35">
        <f t="shared" si="2"/>
        <v>44470</v>
      </c>
      <c r="S63">
        <f t="shared" si="3"/>
        <v>1.0649280195457742</v>
      </c>
      <c r="T63">
        <f>+d1d10index!I62/100</f>
        <v>1.0031316016159506</v>
      </c>
      <c r="U63" s="35">
        <f t="shared" si="4"/>
        <v>44470</v>
      </c>
      <c r="V63">
        <f ca="1">+W_nucleo!H77/W_nucleo!I77</f>
        <v>1.0545421708506411</v>
      </c>
      <c r="W63">
        <f ca="1">+W_nucleo!Z77/100</f>
        <v>1.013927346357961</v>
      </c>
      <c r="X63" s="34"/>
    </row>
    <row r="64" spans="1:24" x14ac:dyDescent="0.25">
      <c r="A64" s="35">
        <f>+NAC!A64</f>
        <v>44501</v>
      </c>
      <c r="B64" s="19">
        <f>+GBA_d!$O91</f>
        <v>545.02890281195539</v>
      </c>
      <c r="C64" s="19">
        <f>+PAM_d!$O91</f>
        <v>574.09370912765712</v>
      </c>
      <c r="D64" s="19">
        <f>+NOA_d!$O91</f>
        <v>584.6613029270253</v>
      </c>
      <c r="E64" s="19">
        <f>+NEA_d!$O91</f>
        <v>586.46325642260149</v>
      </c>
      <c r="F64" s="19">
        <f>+CUY_d!$O91</f>
        <v>579.13277340468653</v>
      </c>
      <c r="G64" s="19">
        <f>+PAT_d!$O91</f>
        <v>541.22809243851782</v>
      </c>
      <c r="I64" s="35">
        <f t="shared" si="1"/>
        <v>44501</v>
      </c>
      <c r="J64" s="19">
        <f t="shared" si="6"/>
        <v>136.03040724823248</v>
      </c>
      <c r="K64" s="19">
        <f t="shared" si="7"/>
        <v>134.54199092171939</v>
      </c>
      <c r="L64" s="19">
        <f t="shared" si="8"/>
        <v>132.85596040952484</v>
      </c>
      <c r="M64" s="19">
        <f t="shared" si="9"/>
        <v>132.228662187655</v>
      </c>
      <c r="N64" s="19">
        <f t="shared" si="10"/>
        <v>133.40452719672194</v>
      </c>
      <c r="O64" s="19">
        <f t="shared" si="11"/>
        <v>135.62163965775088</v>
      </c>
      <c r="R64" s="35">
        <f t="shared" si="2"/>
        <v>44501</v>
      </c>
      <c r="S64">
        <f t="shared" si="3"/>
        <v>1.0700345778346207</v>
      </c>
      <c r="T64">
        <f>+d1d10index!I63/100</f>
        <v>1.0016082055553348</v>
      </c>
      <c r="U64" s="35">
        <f t="shared" si="4"/>
        <v>44501</v>
      </c>
      <c r="V64">
        <f ca="1">+W_nucleo!H78/W_nucleo!I78</f>
        <v>1.0625881523272214</v>
      </c>
      <c r="W64">
        <f ca="1">+W_nucleo!Z78/100</f>
        <v>1.0139345698505771</v>
      </c>
      <c r="X64" s="34"/>
    </row>
    <row r="65" spans="1:24" x14ac:dyDescent="0.25">
      <c r="A65" s="35">
        <f>+NAC!A65</f>
        <v>44531</v>
      </c>
      <c r="B65" s="19">
        <f>+GBA_d!$O92</f>
        <v>566.9132220959483</v>
      </c>
      <c r="C65" s="19">
        <f>+PAM_d!$O92</f>
        <v>594.3787969301103</v>
      </c>
      <c r="D65" s="19">
        <f>+NOA_d!$O92</f>
        <v>608.26217151371702</v>
      </c>
      <c r="E65" s="19">
        <f>+NEA_d!$O92</f>
        <v>612.63597838633598</v>
      </c>
      <c r="F65" s="19">
        <f>+CUY_d!$O92</f>
        <v>601.54613618142787</v>
      </c>
      <c r="G65" s="19">
        <f>+PAT_d!$O92</f>
        <v>557.86289343343094</v>
      </c>
      <c r="I65" s="35">
        <f t="shared" si="1"/>
        <v>44531</v>
      </c>
      <c r="J65" s="19">
        <f t="shared" si="6"/>
        <v>141.49237972197301</v>
      </c>
      <c r="K65" s="19">
        <f t="shared" si="7"/>
        <v>139.29591185060571</v>
      </c>
      <c r="L65" s="19">
        <f t="shared" si="8"/>
        <v>138.21892191712999</v>
      </c>
      <c r="M65" s="19">
        <f t="shared" si="9"/>
        <v>138.12977188749315</v>
      </c>
      <c r="N65" s="19">
        <f t="shared" si="10"/>
        <v>138.56749534743028</v>
      </c>
      <c r="O65" s="19">
        <f t="shared" si="11"/>
        <v>139.79000973652089</v>
      </c>
      <c r="R65" s="35">
        <f t="shared" si="2"/>
        <v>44531</v>
      </c>
      <c r="S65">
        <f t="shared" si="3"/>
        <v>1.0783046215516208</v>
      </c>
      <c r="T65">
        <f>+d1d10index!I64/100</f>
        <v>1.0041817384301652</v>
      </c>
      <c r="U65" s="35">
        <f t="shared" si="4"/>
        <v>44531</v>
      </c>
      <c r="V65">
        <f ca="1">+W_nucleo!H79/W_nucleo!I79</f>
        <v>1.0762942779291553</v>
      </c>
      <c r="W65">
        <f ca="1">+W_nucleo!Z79/100</f>
        <v>1.0152302837279128</v>
      </c>
      <c r="X65" s="34"/>
    </row>
    <row r="66" spans="1:24" x14ac:dyDescent="0.25">
      <c r="A66" s="35">
        <f>+NAC!A66</f>
        <v>44562</v>
      </c>
      <c r="B66" s="19">
        <f>+GBA_d!$O93</f>
        <v>589.32520315769261</v>
      </c>
      <c r="C66" s="19">
        <f>+PAM_d!$O93</f>
        <v>617.05981870273217</v>
      </c>
      <c r="D66" s="19">
        <f>+NOA_d!$O93</f>
        <v>632.68222552035434</v>
      </c>
      <c r="E66" s="19">
        <f>+NEA_d!$O93</f>
        <v>633.91975699047714</v>
      </c>
      <c r="F66" s="19">
        <f>+CUY_d!$O93</f>
        <v>626.07312518493131</v>
      </c>
      <c r="G66" s="19">
        <f>+PAT_d!$O93</f>
        <v>578.06192538813241</v>
      </c>
      <c r="I66" s="35">
        <f t="shared" si="1"/>
        <v>44562</v>
      </c>
      <c r="J66" s="19">
        <f t="shared" si="6"/>
        <v>147.08604804917476</v>
      </c>
      <c r="K66" s="19">
        <f t="shared" si="7"/>
        <v>144.61133296898771</v>
      </c>
      <c r="L66" s="19">
        <f t="shared" si="8"/>
        <v>143.76803165307777</v>
      </c>
      <c r="M66" s="19">
        <f t="shared" si="9"/>
        <v>142.9285816002978</v>
      </c>
      <c r="N66" s="19">
        <f t="shared" si="10"/>
        <v>144.21734201788482</v>
      </c>
      <c r="O66" s="19">
        <f t="shared" si="11"/>
        <v>144.85150944702809</v>
      </c>
      <c r="R66" s="35">
        <f t="shared" si="2"/>
        <v>44562</v>
      </c>
      <c r="S66">
        <f t="shared" si="3"/>
        <v>1.0830554611680443</v>
      </c>
      <c r="T66">
        <f>+d1d10index!I65/100</f>
        <v>1.0062212275017737</v>
      </c>
      <c r="U66" s="35">
        <f t="shared" si="4"/>
        <v>44562</v>
      </c>
      <c r="V66">
        <f ca="1">+W_nucleo!H80/W_nucleo!I80</f>
        <v>1.0751435602953239</v>
      </c>
      <c r="W66">
        <f ca="1">+W_nucleo!Z80/100</f>
        <v>1.0148578751989157</v>
      </c>
      <c r="X66" s="34"/>
    </row>
    <row r="67" spans="1:24" x14ac:dyDescent="0.25">
      <c r="A67" s="35">
        <f>+NAC!A67</f>
        <v>44593</v>
      </c>
      <c r="B67" s="19">
        <f>+GBA_d!$O94</f>
        <v>616.76018952200809</v>
      </c>
      <c r="C67" s="19">
        <f>+PAM_d!$O94</f>
        <v>645.60310496209183</v>
      </c>
      <c r="D67" s="19">
        <f>+NOA_d!$O94</f>
        <v>663.62842966636958</v>
      </c>
      <c r="E67" s="19">
        <f>+NEA_d!$O94</f>
        <v>665.48864928575972</v>
      </c>
      <c r="F67" s="19">
        <f>+CUY_d!$O94</f>
        <v>659.87885238075398</v>
      </c>
      <c r="G67" s="19">
        <f>+PAT_d!$O94</f>
        <v>605.75679551554754</v>
      </c>
      <c r="I67" s="35">
        <f t="shared" si="1"/>
        <v>44593</v>
      </c>
      <c r="J67" s="19">
        <f t="shared" si="6"/>
        <v>153.93337733526062</v>
      </c>
      <c r="K67" s="19">
        <f t="shared" si="7"/>
        <v>151.30060773323856</v>
      </c>
      <c r="L67" s="19">
        <f t="shared" si="8"/>
        <v>150.80011613047517</v>
      </c>
      <c r="M67" s="19">
        <f t="shared" si="9"/>
        <v>150.04635470754152</v>
      </c>
      <c r="N67" s="19">
        <f t="shared" si="10"/>
        <v>152.00456674458616</v>
      </c>
      <c r="O67" s="19">
        <f t="shared" si="11"/>
        <v>151.79132604055641</v>
      </c>
      <c r="R67" s="35">
        <f t="shared" si="2"/>
        <v>44593</v>
      </c>
      <c r="S67">
        <f t="shared" si="3"/>
        <v>1.0893461819427783</v>
      </c>
      <c r="T67">
        <f>+d1d10index!I66/100</f>
        <v>1.0128426202708891</v>
      </c>
      <c r="U67" s="35">
        <f t="shared" si="4"/>
        <v>44593</v>
      </c>
      <c r="V67">
        <f ca="1">+W_nucleo!H81/W_nucleo!I81</f>
        <v>1.0815942256394162</v>
      </c>
      <c r="W67">
        <f ca="1">+W_nucleo!Z81/100</f>
        <v>1.0154822453090953</v>
      </c>
      <c r="X67" s="34"/>
    </row>
    <row r="68" spans="1:24" x14ac:dyDescent="0.25">
      <c r="A68" s="35">
        <f>+NAC!A68</f>
        <v>44621</v>
      </c>
      <c r="B68" s="19">
        <f>+GBA_d!$O95</f>
        <v>658.20484126263705</v>
      </c>
      <c r="C68" s="19">
        <f>+PAM_d!$O95</f>
        <v>688.16842316530358</v>
      </c>
      <c r="D68" s="19">
        <f>+NOA_d!$O95</f>
        <v>708.20379512992065</v>
      </c>
      <c r="E68" s="19">
        <f>+NEA_d!$O95</f>
        <v>714.17364911260654</v>
      </c>
      <c r="F68" s="19">
        <f>+CUY_d!$O95</f>
        <v>704.20754851892525</v>
      </c>
      <c r="G68" s="19">
        <f>+PAT_d!$O95</f>
        <v>649.72692453481659</v>
      </c>
      <c r="I68" s="35">
        <f t="shared" si="1"/>
        <v>44621</v>
      </c>
      <c r="J68" s="19">
        <f t="shared" si="6"/>
        <v>164.27729272296261</v>
      </c>
      <c r="K68" s="19">
        <f t="shared" si="7"/>
        <v>161.27602213723645</v>
      </c>
      <c r="L68" s="19">
        <f t="shared" si="8"/>
        <v>160.92923355216436</v>
      </c>
      <c r="M68" s="19">
        <f t="shared" si="9"/>
        <v>161.02326131713707</v>
      </c>
      <c r="N68" s="19">
        <f t="shared" si="10"/>
        <v>162.21578085839622</v>
      </c>
      <c r="O68" s="19">
        <f t="shared" si="11"/>
        <v>162.80941818482836</v>
      </c>
      <c r="R68" s="35">
        <f t="shared" si="2"/>
        <v>44621</v>
      </c>
      <c r="S68">
        <f t="shared" si="3"/>
        <v>1.083851571986362</v>
      </c>
      <c r="T68">
        <f>+d1d10index!I67/100</f>
        <v>1.0183138867893597</v>
      </c>
      <c r="U68" s="35">
        <f t="shared" si="4"/>
        <v>44621</v>
      </c>
      <c r="V68">
        <f ca="1">+W_nucleo!H82/W_nucleo!I82</f>
        <v>1.0776556776556776</v>
      </c>
      <c r="W68">
        <f ca="1">+W_nucleo!Z82/100</f>
        <v>1.0163198040657022</v>
      </c>
      <c r="X68" s="34"/>
    </row>
    <row r="69" spans="1:24" x14ac:dyDescent="0.25">
      <c r="A69" s="35">
        <f>+NAC!A69</f>
        <v>44652</v>
      </c>
      <c r="B69" s="19">
        <f>+GBA_d!$O96</f>
        <v>698.91035519981858</v>
      </c>
      <c r="C69" s="19">
        <f>+PAM_d!$O96</f>
        <v>728.84006551126697</v>
      </c>
      <c r="D69" s="19">
        <f>+NOA_d!$O96</f>
        <v>752.71618349594371</v>
      </c>
      <c r="E69" s="19">
        <f>+NEA_d!$O96</f>
        <v>756.90502476174277</v>
      </c>
      <c r="F69" s="19">
        <f>+CUY_d!$O96</f>
        <v>744.97403422888817</v>
      </c>
      <c r="G69" s="19">
        <f>+PAT_d!$O96</f>
        <v>687.51816910105742</v>
      </c>
      <c r="I69" s="35">
        <f t="shared" si="1"/>
        <v>44652</v>
      </c>
      <c r="J69" s="19">
        <f t="shared" si="6"/>
        <v>174.43673125834215</v>
      </c>
      <c r="K69" s="19">
        <f t="shared" si="7"/>
        <v>170.80764327901289</v>
      </c>
      <c r="L69" s="19">
        <f t="shared" si="8"/>
        <v>171.0440403247068</v>
      </c>
      <c r="M69" s="19">
        <f t="shared" si="9"/>
        <v>170.65781654910518</v>
      </c>
      <c r="N69" s="19">
        <f t="shared" si="10"/>
        <v>171.6064318478702</v>
      </c>
      <c r="O69" s="19">
        <f t="shared" si="11"/>
        <v>172.27919742279886</v>
      </c>
      <c r="R69" s="35">
        <f t="shared" si="2"/>
        <v>44652</v>
      </c>
      <c r="S69">
        <f t="shared" si="3"/>
        <v>1.0835699588898944</v>
      </c>
      <c r="T69">
        <f>+d1d10index!I68/100</f>
        <v>1.0191241201192105</v>
      </c>
      <c r="U69" s="35">
        <f t="shared" si="4"/>
        <v>44652</v>
      </c>
      <c r="V69">
        <f ca="1">+W_nucleo!H83/W_nucleo!I83</f>
        <v>1.0792817679558011</v>
      </c>
      <c r="W69">
        <f ca="1">+W_nucleo!Z83/100</f>
        <v>1.0150238375522289</v>
      </c>
      <c r="X69" s="34"/>
    </row>
    <row r="70" spans="1:24" x14ac:dyDescent="0.25">
      <c r="A70" s="35">
        <f>+NAC!A70</f>
        <v>44682</v>
      </c>
      <c r="B70" s="19">
        <f>+GBA_d!$O97</f>
        <v>732.17704639638259</v>
      </c>
      <c r="C70" s="19">
        <f>+PAM_d!$O97</f>
        <v>767.26046058821589</v>
      </c>
      <c r="D70" s="19">
        <f>+NOA_d!$O97</f>
        <v>795.01511778929898</v>
      </c>
      <c r="E70" s="19">
        <f>+NEA_d!$O97</f>
        <v>796.91003944852287</v>
      </c>
      <c r="F70" s="19">
        <f>+CUY_d!$O97</f>
        <v>783.74123497450455</v>
      </c>
      <c r="G70" s="19">
        <f>+PAT_d!$O97</f>
        <v>720.71061802952806</v>
      </c>
      <c r="I70" s="35">
        <f t="shared" ref="I70:I95" si="12">+A70</f>
        <v>44682</v>
      </c>
      <c r="J70" s="19">
        <f t="shared" si="6"/>
        <v>182.73955983848276</v>
      </c>
      <c r="K70" s="19">
        <f t="shared" si="7"/>
        <v>179.81167234859865</v>
      </c>
      <c r="L70" s="19">
        <f t="shared" si="8"/>
        <v>180.65587116028465</v>
      </c>
      <c r="M70" s="19">
        <f t="shared" si="9"/>
        <v>179.67766479176919</v>
      </c>
      <c r="N70" s="19">
        <f t="shared" si="10"/>
        <v>180.53654308264822</v>
      </c>
      <c r="O70" s="19">
        <f t="shared" si="11"/>
        <v>180.59660446583166</v>
      </c>
      <c r="R70" s="35">
        <f t="shared" ref="R70:R95" si="13">+A70</f>
        <v>44682</v>
      </c>
      <c r="S70">
        <f t="shared" ref="S70:S95" si="14">+F70/G70</f>
        <v>1.0874562069271387</v>
      </c>
      <c r="T70">
        <f>+d1d10index!I69/100</f>
        <v>1.0159783042472759</v>
      </c>
      <c r="U70" s="35">
        <f t="shared" ref="U70:U95" si="15">+R70</f>
        <v>44682</v>
      </c>
      <c r="V70">
        <f ca="1">+W_nucleo!H84/W_nucleo!I84</f>
        <v>1.088297311544544</v>
      </c>
      <c r="W70">
        <f ca="1">+W_nucleo!Z84/100</f>
        <v>1.016857646954374</v>
      </c>
      <c r="X70" s="34"/>
    </row>
    <row r="71" spans="1:24" x14ac:dyDescent="0.25">
      <c r="A71" s="35">
        <f>+NAC!A71</f>
        <v>44713</v>
      </c>
      <c r="B71" s="19">
        <f>+GBA_d!$O98</f>
        <v>772.15876044178174</v>
      </c>
      <c r="C71" s="19">
        <f>+PAM_d!$O98</f>
        <v>807.24901990656826</v>
      </c>
      <c r="D71" s="19">
        <f>+NOA_d!$O98</f>
        <v>837.00498109125499</v>
      </c>
      <c r="E71" s="19">
        <f>+NEA_d!$O98</f>
        <v>836.03890399249019</v>
      </c>
      <c r="F71" s="19">
        <f>+CUY_d!$O98</f>
        <v>825.43556427480951</v>
      </c>
      <c r="G71" s="19">
        <f>+PAT_d!$O98</f>
        <v>757.49834501969167</v>
      </c>
      <c r="I71" s="35">
        <f t="shared" si="12"/>
        <v>44713</v>
      </c>
      <c r="J71" s="19">
        <f t="shared" si="6"/>
        <v>192.71834961645254</v>
      </c>
      <c r="K71" s="19">
        <f t="shared" si="7"/>
        <v>189.1832092584136</v>
      </c>
      <c r="L71" s="19">
        <f t="shared" si="8"/>
        <v>190.19747001164959</v>
      </c>
      <c r="M71" s="19">
        <f t="shared" si="9"/>
        <v>188.49996926678722</v>
      </c>
      <c r="N71" s="19">
        <f t="shared" si="10"/>
        <v>190.14092491445462</v>
      </c>
      <c r="O71" s="19">
        <f t="shared" si="11"/>
        <v>189.81492096379586</v>
      </c>
      <c r="R71" s="35">
        <f t="shared" si="13"/>
        <v>44713</v>
      </c>
      <c r="S71">
        <f t="shared" si="14"/>
        <v>1.0896862939724994</v>
      </c>
      <c r="T71">
        <f>+d1d10index!I70/100</f>
        <v>1.012691358950442</v>
      </c>
      <c r="U71" s="35">
        <f t="shared" si="15"/>
        <v>44713</v>
      </c>
      <c r="V71">
        <f ca="1">+W_nucleo!H85/W_nucleo!I85</f>
        <v>1.0858110651110275</v>
      </c>
      <c r="W71">
        <f ca="1">+W_nucleo!Z85/100</f>
        <v>1.0159657557080934</v>
      </c>
      <c r="X71" s="34"/>
    </row>
    <row r="72" spans="1:24" x14ac:dyDescent="0.25">
      <c r="A72" s="35">
        <f>+NAC!A72</f>
        <v>44743</v>
      </c>
      <c r="B72" s="19">
        <f>+GBA_d!$O99</f>
        <v>828.79810654127027</v>
      </c>
      <c r="C72" s="19">
        <f>+PAM_d!$O99</f>
        <v>868.18024137651003</v>
      </c>
      <c r="D72" s="19">
        <f>+NOA_d!$O99</f>
        <v>892.65277200258333</v>
      </c>
      <c r="E72" s="19">
        <f>+NEA_d!$O99</f>
        <v>897.27381143827893</v>
      </c>
      <c r="F72" s="19">
        <f>+CUY_d!$O99</f>
        <v>886.09237147064164</v>
      </c>
      <c r="G72" s="19">
        <f>+PAT_d!$O99</f>
        <v>818.19827363189768</v>
      </c>
      <c r="I72" s="35">
        <f t="shared" si="12"/>
        <v>44743</v>
      </c>
      <c r="J72" s="19">
        <f t="shared" si="6"/>
        <v>206.85461519142748</v>
      </c>
      <c r="K72" s="19">
        <f t="shared" si="7"/>
        <v>203.46277323119227</v>
      </c>
      <c r="L72" s="19">
        <f t="shared" si="8"/>
        <v>202.84263853773504</v>
      </c>
      <c r="M72" s="19">
        <f t="shared" si="9"/>
        <v>202.30647769177006</v>
      </c>
      <c r="N72" s="19">
        <f t="shared" si="10"/>
        <v>204.11335586090402</v>
      </c>
      <c r="O72" s="19">
        <f t="shared" si="11"/>
        <v>205.02518805914431</v>
      </c>
      <c r="R72" s="35">
        <f t="shared" si="13"/>
        <v>44743</v>
      </c>
      <c r="S72">
        <f t="shared" si="14"/>
        <v>1.0829800062243704</v>
      </c>
      <c r="T72">
        <f>+d1d10index!I71/100</f>
        <v>1.007218181609379</v>
      </c>
      <c r="U72" s="35">
        <f t="shared" si="15"/>
        <v>44743</v>
      </c>
      <c r="V72">
        <f ca="1">+W_nucleo!H86/W_nucleo!I86</f>
        <v>1.0755726078362982</v>
      </c>
      <c r="W72">
        <f ca="1">+W_nucleo!Z86/100</f>
        <v>1.0149327401896697</v>
      </c>
      <c r="X72" s="34"/>
    </row>
    <row r="73" spans="1:24" x14ac:dyDescent="0.25">
      <c r="A73" s="35">
        <f>+NAC!A73</f>
        <v>44774</v>
      </c>
      <c r="B73" s="19">
        <f>+GBA_d!$O100</f>
        <v>886.50996146426519</v>
      </c>
      <c r="C73" s="19">
        <f>+PAM_d!$O100</f>
        <v>928.2270690705833</v>
      </c>
      <c r="D73" s="19">
        <f>+NOA_d!$O100</f>
        <v>959.79955859023767</v>
      </c>
      <c r="E73" s="19">
        <f>+NEA_d!$O100</f>
        <v>965.26892404154216</v>
      </c>
      <c r="F73" s="19">
        <f>+CUY_d!$O100</f>
        <v>942.53431582141684</v>
      </c>
      <c r="G73" s="19">
        <f>+PAT_d!$O100</f>
        <v>870.69397607183646</v>
      </c>
      <c r="I73" s="35">
        <f t="shared" si="12"/>
        <v>44774</v>
      </c>
      <c r="J73" s="19">
        <f t="shared" si="6"/>
        <v>221.25856163852902</v>
      </c>
      <c r="K73" s="19">
        <f t="shared" si="7"/>
        <v>217.5350747005289</v>
      </c>
      <c r="L73" s="19">
        <f t="shared" si="8"/>
        <v>218.10079018186684</v>
      </c>
      <c r="M73" s="19">
        <f t="shared" si="9"/>
        <v>217.63719564616082</v>
      </c>
      <c r="N73" s="19">
        <f t="shared" si="10"/>
        <v>217.11488374182971</v>
      </c>
      <c r="O73" s="19">
        <f t="shared" si="11"/>
        <v>218.17962948477793</v>
      </c>
      <c r="R73" s="35">
        <f t="shared" si="13"/>
        <v>44774</v>
      </c>
      <c r="S73">
        <f t="shared" si="14"/>
        <v>1.0825092876761251</v>
      </c>
      <c r="T73">
        <f>+d1d10index!I72/100</f>
        <v>1.0086961472752614</v>
      </c>
      <c r="U73" s="35">
        <f t="shared" si="15"/>
        <v>44774</v>
      </c>
      <c r="V73">
        <f ca="1">+W_nucleo!H87/W_nucleo!I87</f>
        <v>1.0711949411251636</v>
      </c>
      <c r="W73">
        <f ca="1">+W_nucleo!Z87/100</f>
        <v>1.0150439112636438</v>
      </c>
      <c r="X73" s="34"/>
    </row>
    <row r="74" spans="1:24" x14ac:dyDescent="0.25">
      <c r="A74" s="35">
        <f>+NAC!A74</f>
        <v>44805</v>
      </c>
      <c r="B74" s="19">
        <f>+GBA_d!$O101</f>
        <v>940.53150891344023</v>
      </c>
      <c r="C74" s="19">
        <f>+PAM_d!$O101</f>
        <v>986.46590577163965</v>
      </c>
      <c r="D74" s="19">
        <f>+NOA_d!$O101</f>
        <v>1017.8203248264573</v>
      </c>
      <c r="E74" s="19">
        <f>+NEA_d!$O101</f>
        <v>1030.7822136467519</v>
      </c>
      <c r="F74" s="19">
        <f>+CUY_d!$O101</f>
        <v>998.74163073510317</v>
      </c>
      <c r="G74" s="19">
        <f>+PAT_d!$O101</f>
        <v>923.75299068307299</v>
      </c>
      <c r="I74" s="35">
        <f t="shared" si="12"/>
        <v>44805</v>
      </c>
      <c r="J74" s="19">
        <f t="shared" si="6"/>
        <v>234.74146697029704</v>
      </c>
      <c r="K74" s="19">
        <f t="shared" si="7"/>
        <v>231.18366362276475</v>
      </c>
      <c r="L74" s="19">
        <f t="shared" si="8"/>
        <v>231.28518357923801</v>
      </c>
      <c r="M74" s="19">
        <f t="shared" si="9"/>
        <v>232.40834208225908</v>
      </c>
      <c r="N74" s="19">
        <f t="shared" si="10"/>
        <v>230.06236420814054</v>
      </c>
      <c r="O74" s="19">
        <f t="shared" si="11"/>
        <v>231.47522640728599</v>
      </c>
      <c r="R74" s="35">
        <f t="shared" si="13"/>
        <v>44805</v>
      </c>
      <c r="S74">
        <f t="shared" si="14"/>
        <v>1.0811782379146393</v>
      </c>
      <c r="T74">
        <f>+d1d10index!I73/100</f>
        <v>1.012757340498214</v>
      </c>
      <c r="U74" s="35">
        <f t="shared" si="15"/>
        <v>44805</v>
      </c>
      <c r="V74">
        <f ca="1">+W_nucleo!H88/W_nucleo!I88</f>
        <v>1.0690616289873025</v>
      </c>
      <c r="W74">
        <f ca="1">+W_nucleo!Z88/100</f>
        <v>1.0149272399368114</v>
      </c>
      <c r="X74" s="34"/>
    </row>
    <row r="75" spans="1:24" x14ac:dyDescent="0.25">
      <c r="A75" s="35">
        <f>+NAC!A75</f>
        <v>44835</v>
      </c>
      <c r="B75" s="19">
        <f>+GBA_d!$O102</f>
        <v>1002.2955186007035</v>
      </c>
      <c r="C75" s="19">
        <f>+PAM_d!$O102</f>
        <v>1047.5844207574778</v>
      </c>
      <c r="D75" s="19">
        <f>+NOA_d!$O102</f>
        <v>1081.7680230980127</v>
      </c>
      <c r="E75" s="19">
        <f>+NEA_d!$O102</f>
        <v>1095.3073775057846</v>
      </c>
      <c r="F75" s="19">
        <f>+CUY_d!$O102</f>
        <v>1058.454991116849</v>
      </c>
      <c r="G75" s="19">
        <f>+PAT_d!$O102</f>
        <v>985.19224079342837</v>
      </c>
      <c r="I75" s="35">
        <f t="shared" si="12"/>
        <v>44835</v>
      </c>
      <c r="J75" s="19">
        <f t="shared" si="6"/>
        <v>250.15676576948928</v>
      </c>
      <c r="K75" s="19">
        <f t="shared" si="7"/>
        <v>245.50712085219263</v>
      </c>
      <c r="L75" s="19">
        <f t="shared" si="8"/>
        <v>245.81638793176279</v>
      </c>
      <c r="M75" s="19">
        <f t="shared" si="9"/>
        <v>246.95669784211418</v>
      </c>
      <c r="N75" s="19">
        <f t="shared" si="10"/>
        <v>243.81747007483571</v>
      </c>
      <c r="O75" s="19">
        <f t="shared" si="11"/>
        <v>246.87075364565746</v>
      </c>
      <c r="R75" s="35">
        <f t="shared" si="13"/>
        <v>44835</v>
      </c>
      <c r="S75">
        <f t="shared" si="14"/>
        <v>1.0743639132444021</v>
      </c>
      <c r="T75">
        <f>+d1d10index!I74/100</f>
        <v>1.0125384935781951</v>
      </c>
      <c r="U75" s="35">
        <f t="shared" si="15"/>
        <v>44835</v>
      </c>
      <c r="V75">
        <f ca="1">+W_nucleo!H89/W_nucleo!I89</f>
        <v>1.0513814832767814</v>
      </c>
      <c r="W75">
        <f ca="1">+W_nucleo!Z89/100</f>
        <v>1.0122929621275116</v>
      </c>
      <c r="X75" s="34"/>
    </row>
    <row r="76" spans="1:24" x14ac:dyDescent="0.25">
      <c r="A76" s="35">
        <f>+NAC!A76</f>
        <v>44866</v>
      </c>
      <c r="B76" s="19">
        <f>+GBA_d!$O103</f>
        <v>1051.6056167238555</v>
      </c>
      <c r="C76" s="19">
        <f>+PAM_d!$O103</f>
        <v>1099.4736347478615</v>
      </c>
      <c r="D76" s="19">
        <f>+NOA_d!$O103</f>
        <v>1131.21190529973</v>
      </c>
      <c r="E76" s="19">
        <f>+NEA_d!$O103</f>
        <v>1145.1968176696837</v>
      </c>
      <c r="F76" s="19">
        <f>+CUY_d!$O103</f>
        <v>1111.0833743769383</v>
      </c>
      <c r="G76" s="19">
        <f>+PAT_d!$O103</f>
        <v>1033.8383197738215</v>
      </c>
      <c r="I76" s="35">
        <f t="shared" si="12"/>
        <v>44866</v>
      </c>
      <c r="J76" s="19">
        <f t="shared" si="6"/>
        <v>262.46376947981719</v>
      </c>
      <c r="K76" s="19">
        <f t="shared" si="7"/>
        <v>257.66764107150925</v>
      </c>
      <c r="L76" s="19">
        <f t="shared" si="8"/>
        <v>257.05180649529382</v>
      </c>
      <c r="M76" s="19">
        <f t="shared" si="9"/>
        <v>258.20516713310388</v>
      </c>
      <c r="N76" s="19">
        <f t="shared" si="10"/>
        <v>255.94053564521411</v>
      </c>
      <c r="O76" s="19">
        <f t="shared" si="11"/>
        <v>259.06055141560751</v>
      </c>
      <c r="R76" s="35">
        <f t="shared" si="13"/>
        <v>44866</v>
      </c>
      <c r="S76">
        <f t="shared" si="14"/>
        <v>1.0747167648225848</v>
      </c>
      <c r="T76">
        <f>+d1d10index!I75/100</f>
        <v>1.0093158704418665</v>
      </c>
      <c r="U76" s="35">
        <f t="shared" si="15"/>
        <v>44866</v>
      </c>
      <c r="V76">
        <f ca="1">+W_nucleo!H90/W_nucleo!I90</f>
        <v>1.0558804418453542</v>
      </c>
      <c r="W76">
        <f ca="1">+W_nucleo!Z90/100</f>
        <v>1.0112233157604889</v>
      </c>
      <c r="X76" s="34"/>
    </row>
    <row r="77" spans="1:24" x14ac:dyDescent="0.25">
      <c r="A77" s="35">
        <f>+NAC!A77</f>
        <v>44896</v>
      </c>
      <c r="B77" s="19">
        <f>+GBA_d!$O104</f>
        <v>1107.8060243178286</v>
      </c>
      <c r="C77" s="19">
        <f>+PAM_d!$O104</f>
        <v>1155.6461895187751</v>
      </c>
      <c r="D77" s="19">
        <f>+NOA_d!$O104</f>
        <v>1184.3802569999705</v>
      </c>
      <c r="E77" s="19">
        <f>+NEA_d!$O104</f>
        <v>1200.3485919655982</v>
      </c>
      <c r="F77" s="19">
        <f>+CUY_d!$O104</f>
        <v>1167.5766012996805</v>
      </c>
      <c r="G77" s="19">
        <f>+PAT_d!$O104</f>
        <v>1081.7440042967096</v>
      </c>
      <c r="I77" s="35">
        <f t="shared" si="12"/>
        <v>44896</v>
      </c>
      <c r="J77" s="19">
        <f t="shared" si="6"/>
        <v>276.49048309643882</v>
      </c>
      <c r="K77" s="19">
        <f t="shared" si="7"/>
        <v>270.83198555722373</v>
      </c>
      <c r="L77" s="19">
        <f t="shared" si="8"/>
        <v>269.13355774710965</v>
      </c>
      <c r="M77" s="19">
        <f t="shared" si="9"/>
        <v>270.64012405932135</v>
      </c>
      <c r="N77" s="19">
        <f t="shared" si="10"/>
        <v>268.95387658107444</v>
      </c>
      <c r="O77" s="19">
        <f t="shared" si="11"/>
        <v>271.06482017898304</v>
      </c>
      <c r="R77" s="35">
        <f t="shared" si="13"/>
        <v>44896</v>
      </c>
      <c r="S77">
        <f t="shared" si="14"/>
        <v>1.079346496640649</v>
      </c>
      <c r="T77">
        <f>+d1d10index!I76/100</f>
        <v>1.004850564063285</v>
      </c>
      <c r="U77" s="35">
        <f t="shared" si="15"/>
        <v>44896</v>
      </c>
      <c r="V77">
        <f ca="1">+W_nucleo!H91/W_nucleo!I91</f>
        <v>1.0622942066387826</v>
      </c>
      <c r="W77">
        <f ca="1">+W_nucleo!Z91/100</f>
        <v>1.0094203393880889</v>
      </c>
      <c r="X77" s="34"/>
    </row>
    <row r="78" spans="1:24" x14ac:dyDescent="0.25">
      <c r="A78" s="35">
        <f>+NAC!A78</f>
        <v>44927</v>
      </c>
      <c r="B78" s="19">
        <f>+GBA_d!$O105</f>
        <v>1173.5003306834246</v>
      </c>
      <c r="C78" s="19">
        <f>+PAM_d!$O105</f>
        <v>1225.4890349122691</v>
      </c>
      <c r="D78" s="19">
        <f>+NOA_d!$O105</f>
        <v>1259.9232699868558</v>
      </c>
      <c r="E78" s="19">
        <f>+NEA_d!$O105</f>
        <v>1268.1742375352467</v>
      </c>
      <c r="F78" s="19">
        <f>+CUY_d!$O105</f>
        <v>1242.198898476111</v>
      </c>
      <c r="G78" s="19">
        <f>+PAT_d!$O105</f>
        <v>1146.7722894031758</v>
      </c>
      <c r="I78" s="35">
        <f t="shared" si="12"/>
        <v>44927</v>
      </c>
      <c r="J78" s="19">
        <f t="shared" si="6"/>
        <v>292.88672043852603</v>
      </c>
      <c r="K78" s="19">
        <f t="shared" si="7"/>
        <v>287.20003718621138</v>
      </c>
      <c r="L78" s="19">
        <f t="shared" si="8"/>
        <v>286.29963234851789</v>
      </c>
      <c r="M78" s="19">
        <f t="shared" si="9"/>
        <v>285.9326326307808</v>
      </c>
      <c r="N78" s="19">
        <f t="shared" si="10"/>
        <v>286.14328932079979</v>
      </c>
      <c r="O78" s="19">
        <f t="shared" si="11"/>
        <v>287.35969247678884</v>
      </c>
      <c r="R78" s="35">
        <f t="shared" si="13"/>
        <v>44927</v>
      </c>
      <c r="S78">
        <f t="shared" si="14"/>
        <v>1.0832132149989417</v>
      </c>
      <c r="T78">
        <f>+d1d10index!I77/100</f>
        <v>1.0071579580503722</v>
      </c>
      <c r="U78" s="35">
        <f t="shared" si="15"/>
        <v>44927</v>
      </c>
      <c r="V78">
        <f ca="1">+W_nucleo!H92/W_nucleo!I92</f>
        <v>1.0626792643833305</v>
      </c>
      <c r="W78">
        <f ca="1">+W_nucleo!Z92/100</f>
        <v>1.0084078192248958</v>
      </c>
      <c r="X78" s="34"/>
    </row>
    <row r="79" spans="1:24" x14ac:dyDescent="0.25">
      <c r="A79" s="35">
        <f>+NAC!A79</f>
        <v>44958</v>
      </c>
      <c r="B79" s="19">
        <f>+GBA_d!$O106</f>
        <v>1252.948254093031</v>
      </c>
      <c r="C79" s="19">
        <f>+PAM_d!$O106</f>
        <v>1302.8385426303362</v>
      </c>
      <c r="D79" s="19">
        <f>+NOA_d!$O106</f>
        <v>1351.6544241537431</v>
      </c>
      <c r="E79" s="19">
        <f>+NEA_d!$O106</f>
        <v>1367.5012619423412</v>
      </c>
      <c r="F79" s="19">
        <f>+CUY_d!$O106</f>
        <v>1325.7766952158736</v>
      </c>
      <c r="G79" s="19">
        <f>+PAT_d!$O106</f>
        <v>1212.1448996437268</v>
      </c>
      <c r="I79" s="35">
        <f t="shared" si="12"/>
        <v>44958</v>
      </c>
      <c r="J79" s="19">
        <f t="shared" si="6"/>
        <v>312.71563835586414</v>
      </c>
      <c r="K79" s="19">
        <f t="shared" si="7"/>
        <v>305.32731606027681</v>
      </c>
      <c r="L79" s="19">
        <f t="shared" si="8"/>
        <v>307.14423164952058</v>
      </c>
      <c r="M79" s="19">
        <f t="shared" si="9"/>
        <v>308.32769218923761</v>
      </c>
      <c r="N79" s="19">
        <f t="shared" si="10"/>
        <v>305.39562137699409</v>
      </c>
      <c r="O79" s="19">
        <f t="shared" si="11"/>
        <v>303.74084621473474</v>
      </c>
      <c r="R79" s="35">
        <f t="shared" si="13"/>
        <v>44958</v>
      </c>
      <c r="S79">
        <f t="shared" si="14"/>
        <v>1.0937443993746501</v>
      </c>
      <c r="T79">
        <f>+d1d10index!I78/100</f>
        <v>1.016237736567569</v>
      </c>
      <c r="U79" s="35">
        <f t="shared" si="15"/>
        <v>44958</v>
      </c>
      <c r="V79">
        <f ca="1">+W_nucleo!H93/W_nucleo!I93</f>
        <v>1.0788641037810474</v>
      </c>
      <c r="W79">
        <f ca="1">+W_nucleo!Z93/100</f>
        <v>1.0126159249544393</v>
      </c>
      <c r="X79" s="34"/>
    </row>
    <row r="80" spans="1:24" x14ac:dyDescent="0.25">
      <c r="A80" s="35">
        <f>+NAC!A80</f>
        <v>44986</v>
      </c>
      <c r="B80" s="19">
        <f>+GBA_d!$O107</f>
        <v>1352.2126132246256</v>
      </c>
      <c r="C80" s="19">
        <f>+PAM_d!$O107</f>
        <v>1404.2236954408404</v>
      </c>
      <c r="D80" s="19">
        <f>+NOA_d!$O107</f>
        <v>1449.2640478985418</v>
      </c>
      <c r="E80" s="19">
        <f>+NEA_d!$O107</f>
        <v>1452.5164076837259</v>
      </c>
      <c r="F80" s="19">
        <f>+CUY_d!$O107</f>
        <v>1429.0840721742113</v>
      </c>
      <c r="G80" s="19">
        <f>+PAT_d!$O107</f>
        <v>1294.658309478815</v>
      </c>
      <c r="I80" s="35">
        <f t="shared" si="12"/>
        <v>44986</v>
      </c>
      <c r="J80" s="19">
        <f t="shared" si="6"/>
        <v>337.49041842393035</v>
      </c>
      <c r="K80" s="19">
        <f t="shared" si="7"/>
        <v>329.08747941366914</v>
      </c>
      <c r="L80" s="19">
        <f t="shared" si="8"/>
        <v>329.32462950192678</v>
      </c>
      <c r="M80" s="19">
        <f t="shared" si="9"/>
        <v>327.49588195042406</v>
      </c>
      <c r="N80" s="19">
        <f t="shared" si="10"/>
        <v>329.19270628040744</v>
      </c>
      <c r="O80" s="19">
        <f t="shared" si="11"/>
        <v>324.41716381895793</v>
      </c>
      <c r="R80" s="35">
        <f t="shared" si="13"/>
        <v>44986</v>
      </c>
      <c r="S80">
        <f t="shared" si="14"/>
        <v>1.1038310739684756</v>
      </c>
      <c r="T80">
        <f>+d1d10index!I79/100</f>
        <v>1.0224373362470822</v>
      </c>
      <c r="U80" s="35">
        <f t="shared" si="15"/>
        <v>44986</v>
      </c>
      <c r="V80">
        <f ca="1">+W_nucleo!H94/W_nucleo!I94</f>
        <v>1.0957115299005786</v>
      </c>
      <c r="W80">
        <f ca="1">+W_nucleo!Z94/100</f>
        <v>1.01422972497394</v>
      </c>
      <c r="X80" s="34"/>
    </row>
    <row r="81" spans="1:24" x14ac:dyDescent="0.25">
      <c r="A81" s="35">
        <f>+NAC!A81</f>
        <v>45017</v>
      </c>
      <c r="B81" s="19">
        <f>+GBA_d!$O108</f>
        <v>1468.9207106837946</v>
      </c>
      <c r="C81" s="19">
        <f>+PAM_d!$O108</f>
        <v>1523.7724509358213</v>
      </c>
      <c r="D81" s="19">
        <f>+NOA_d!$O108</f>
        <v>1560.0714182341665</v>
      </c>
      <c r="E81" s="19">
        <f>+NEA_d!$O108</f>
        <v>1573.8076985194309</v>
      </c>
      <c r="F81" s="19">
        <f>+CUY_d!$O108</f>
        <v>1531.6089944458565</v>
      </c>
      <c r="G81" s="19">
        <f>+PAT_d!$O108</f>
        <v>1398.2893314761152</v>
      </c>
      <c r="I81" s="35">
        <f t="shared" si="12"/>
        <v>45017</v>
      </c>
      <c r="J81" s="19">
        <f t="shared" si="6"/>
        <v>366.61887371250174</v>
      </c>
      <c r="K81" s="19">
        <f t="shared" si="7"/>
        <v>357.10438209136771</v>
      </c>
      <c r="L81" s="19">
        <f t="shared" si="8"/>
        <v>354.50402744171271</v>
      </c>
      <c r="M81" s="19">
        <f t="shared" si="9"/>
        <v>354.84317940952025</v>
      </c>
      <c r="N81" s="19">
        <f t="shared" si="10"/>
        <v>352.80955100000699</v>
      </c>
      <c r="O81" s="19">
        <f t="shared" si="11"/>
        <v>350.38516015735729</v>
      </c>
      <c r="R81" s="35">
        <f t="shared" si="13"/>
        <v>45017</v>
      </c>
      <c r="S81">
        <f t="shared" si="14"/>
        <v>1.0953448331247735</v>
      </c>
      <c r="T81">
        <f>+d1d10index!I80/100</f>
        <v>1.0281833495628465</v>
      </c>
      <c r="U81" s="35">
        <f t="shared" si="15"/>
        <v>45017</v>
      </c>
      <c r="V81">
        <f ca="1">+W_nucleo!H95/W_nucleo!I95</f>
        <v>1.0869059033009176</v>
      </c>
      <c r="W81">
        <f ca="1">+W_nucleo!Z95/100</f>
        <v>1.0142920035953313</v>
      </c>
      <c r="X81" s="34"/>
    </row>
    <row r="82" spans="1:24" x14ac:dyDescent="0.25">
      <c r="A82" s="35">
        <f>+NAC!A82</f>
        <v>45047</v>
      </c>
      <c r="B82" s="19">
        <f>+GBA_d!$O109</f>
        <v>1584.3248746030947</v>
      </c>
      <c r="C82" s="19">
        <f>+PAM_d!$O109</f>
        <v>1642.13661404245</v>
      </c>
      <c r="D82" s="19">
        <f>+NOA_d!$O109</f>
        <v>1683.9223999388878</v>
      </c>
      <c r="E82" s="19">
        <f>+NEA_d!$O109</f>
        <v>1687.6646807901593</v>
      </c>
      <c r="F82" s="19">
        <f>+CUY_d!$O109</f>
        <v>1645.8730705609778</v>
      </c>
      <c r="G82" s="19">
        <f>+PAT_d!$O109</f>
        <v>1501.4706126721587</v>
      </c>
      <c r="I82" s="35">
        <f t="shared" si="12"/>
        <v>45047</v>
      </c>
      <c r="J82" s="19">
        <f t="shared" si="6"/>
        <v>395.42188825923745</v>
      </c>
      <c r="K82" s="19">
        <f t="shared" si="7"/>
        <v>384.84366908398624</v>
      </c>
      <c r="L82" s="19">
        <f t="shared" si="8"/>
        <v>382.64740043333518</v>
      </c>
      <c r="M82" s="19">
        <f t="shared" si="9"/>
        <v>380.51427863271408</v>
      </c>
      <c r="N82" s="19">
        <f t="shared" si="10"/>
        <v>379.13053601367369</v>
      </c>
      <c r="O82" s="19">
        <f t="shared" si="11"/>
        <v>376.24045986056791</v>
      </c>
      <c r="R82" s="35">
        <f t="shared" si="13"/>
        <v>45047</v>
      </c>
      <c r="S82">
        <f t="shared" si="14"/>
        <v>1.0961740154419852</v>
      </c>
      <c r="T82">
        <f>+d1d10index!I81/100</f>
        <v>1.0229782425106888</v>
      </c>
      <c r="U82" s="35">
        <f t="shared" si="15"/>
        <v>45047</v>
      </c>
      <c r="V82">
        <f ca="1">+W_nucleo!H96/W_nucleo!I96</f>
        <v>1.0856960408684546</v>
      </c>
      <c r="W82">
        <f ca="1">+W_nucleo!Z96/100</f>
        <v>1.0134291607846351</v>
      </c>
      <c r="X82" s="34"/>
    </row>
    <row r="83" spans="1:24" x14ac:dyDescent="0.25">
      <c r="A83" s="35">
        <f>+NAC!A83</f>
        <v>45078</v>
      </c>
      <c r="B83" s="19">
        <f>+GBA_d!$O110</f>
        <v>1675.6898167028869</v>
      </c>
      <c r="C83" s="19">
        <f>+PAM_d!$O110</f>
        <v>1738.9099841114837</v>
      </c>
      <c r="D83" s="19">
        <f>+NOA_d!$O110</f>
        <v>1796.5369952750627</v>
      </c>
      <c r="E83" s="19">
        <f>+NEA_d!$O110</f>
        <v>1799.5147384730294</v>
      </c>
      <c r="F83" s="19">
        <f>+CUY_d!$O110</f>
        <v>1734.1523747537124</v>
      </c>
      <c r="G83" s="19">
        <f>+PAT_d!$O110</f>
        <v>1605.184967265373</v>
      </c>
      <c r="I83" s="35">
        <f t="shared" si="12"/>
        <v>45078</v>
      </c>
      <c r="J83" s="19">
        <f t="shared" si="6"/>
        <v>418.22510147953517</v>
      </c>
      <c r="K83" s="19">
        <f t="shared" si="7"/>
        <v>407.52303600663777</v>
      </c>
      <c r="L83" s="19">
        <f t="shared" si="8"/>
        <v>408.23746453474695</v>
      </c>
      <c r="M83" s="19">
        <f t="shared" si="9"/>
        <v>405.73288070377123</v>
      </c>
      <c r="N83" s="19">
        <f t="shared" si="10"/>
        <v>399.46587080719939</v>
      </c>
      <c r="O83" s="19">
        <f t="shared" si="11"/>
        <v>402.22933778928518</v>
      </c>
      <c r="R83" s="35">
        <f t="shared" si="13"/>
        <v>45078</v>
      </c>
      <c r="S83">
        <f t="shared" si="14"/>
        <v>1.0803442656879918</v>
      </c>
      <c r="T83">
        <f>+d1d10index!I82/100</f>
        <v>1.0165230280638711</v>
      </c>
      <c r="U83" s="35">
        <f t="shared" si="15"/>
        <v>45078</v>
      </c>
      <c r="V83">
        <f ca="1">+W_nucleo!H97/W_nucleo!I97</f>
        <v>1.0795658951912699</v>
      </c>
      <c r="W83">
        <f ca="1">+W_nucleo!Z97/100</f>
        <v>1.0128833411882001</v>
      </c>
      <c r="X83" s="34"/>
    </row>
    <row r="84" spans="1:24" x14ac:dyDescent="0.25">
      <c r="A84" s="35">
        <f>+NAC!A84</f>
        <v>45108</v>
      </c>
      <c r="B84" s="19">
        <f>+GBA_d!$O111</f>
        <v>1779.2739087040109</v>
      </c>
      <c r="C84" s="19">
        <f>+PAM_d!$O111</f>
        <v>1850.7765184492857</v>
      </c>
      <c r="D84" s="19">
        <f>+NOA_d!$O111</f>
        <v>1906.3834838933367</v>
      </c>
      <c r="E84" s="19">
        <f>+NEA_d!$O111</f>
        <v>1912.1855560094407</v>
      </c>
      <c r="F84" s="19">
        <f>+CUY_d!$O111</f>
        <v>1844.9588363558455</v>
      </c>
      <c r="G84" s="19">
        <f>+PAT_d!$O111</f>
        <v>1731.3895621360932</v>
      </c>
      <c r="I84" s="35">
        <f t="shared" si="12"/>
        <v>45108</v>
      </c>
      <c r="J84" s="19">
        <f t="shared" si="6"/>
        <v>444.07801707108268</v>
      </c>
      <c r="K84" s="19">
        <f t="shared" si="7"/>
        <v>433.73956826962069</v>
      </c>
      <c r="L84" s="19">
        <f t="shared" si="8"/>
        <v>433.19851577917365</v>
      </c>
      <c r="M84" s="19">
        <f t="shared" si="9"/>
        <v>431.136537808068</v>
      </c>
      <c r="N84" s="19">
        <f t="shared" si="10"/>
        <v>424.99038659909854</v>
      </c>
      <c r="O84" s="19">
        <f t="shared" si="11"/>
        <v>433.85384939139414</v>
      </c>
      <c r="R84" s="35">
        <f t="shared" si="13"/>
        <v>45108</v>
      </c>
      <c r="S84">
        <f t="shared" si="14"/>
        <v>1.0655942929906754</v>
      </c>
      <c r="T84">
        <f>+d1d10index!I83/100</f>
        <v>1.0120841397548346</v>
      </c>
      <c r="U84" s="35">
        <f t="shared" si="15"/>
        <v>45108</v>
      </c>
      <c r="V84">
        <f ca="1">+W_nucleo!H98/W_nucleo!I98</f>
        <v>1.0650686836104777</v>
      </c>
      <c r="W84">
        <f ca="1">+W_nucleo!Z98/100</f>
        <v>1.0121276025687862</v>
      </c>
      <c r="X84" s="34"/>
    </row>
    <row r="85" spans="1:24" x14ac:dyDescent="0.25">
      <c r="A85" s="35">
        <f>+NAC!A85</f>
        <v>45139</v>
      </c>
      <c r="B85" s="19">
        <f>+GBA_d!$O112</f>
        <v>1998.5451676084408</v>
      </c>
      <c r="C85" s="19">
        <f>+PAM_d!$O112</f>
        <v>2075.7625277340903</v>
      </c>
      <c r="D85" s="19">
        <f>+NOA_d!$O112</f>
        <v>2166.3489206454269</v>
      </c>
      <c r="E85" s="19">
        <f>+NEA_d!$O112</f>
        <v>2181.2312667139022</v>
      </c>
      <c r="F85" s="19">
        <f>+CUY_d!$O112</f>
        <v>2072.7279578470152</v>
      </c>
      <c r="G85" s="19">
        <f>+PAT_d!$O112</f>
        <v>1941.40850967031</v>
      </c>
      <c r="I85" s="35">
        <f t="shared" si="12"/>
        <v>45139</v>
      </c>
      <c r="J85" s="19">
        <f t="shared" si="6"/>
        <v>498.80458018124727</v>
      </c>
      <c r="K85" s="19">
        <f t="shared" si="7"/>
        <v>486.46626625888427</v>
      </c>
      <c r="L85" s="19">
        <f t="shared" si="8"/>
        <v>492.2719615503766</v>
      </c>
      <c r="M85" s="19">
        <f t="shared" si="9"/>
        <v>491.79771990971756</v>
      </c>
      <c r="N85" s="19">
        <f t="shared" si="10"/>
        <v>477.45751220124345</v>
      </c>
      <c r="O85" s="19">
        <f t="shared" si="11"/>
        <v>486.4806705444762</v>
      </c>
      <c r="R85" s="35">
        <f t="shared" si="13"/>
        <v>45139</v>
      </c>
      <c r="S85">
        <f t="shared" si="14"/>
        <v>1.0676413271717893</v>
      </c>
      <c r="T85">
        <f>+d1d10index!I84/100</f>
        <v>1.0193167268870567</v>
      </c>
      <c r="U85" s="35">
        <f t="shared" si="15"/>
        <v>45139</v>
      </c>
      <c r="V85">
        <f ca="1">+W_nucleo!H99/W_nucleo!I99</f>
        <v>1.0657856093979443</v>
      </c>
      <c r="W85">
        <f ca="1">+W_nucleo!Z99/100</f>
        <v>1.0168138306356374</v>
      </c>
      <c r="X85" s="34"/>
    </row>
    <row r="86" spans="1:24" x14ac:dyDescent="0.25">
      <c r="A86" s="35">
        <f>+NAC!A86</f>
        <v>45170</v>
      </c>
      <c r="B86" s="19">
        <f>+GBA_d!$O113</f>
        <v>2242.6777850019198</v>
      </c>
      <c r="C86" s="19">
        <f>+PAM_d!$O113</f>
        <v>2345.2336141284668</v>
      </c>
      <c r="D86" s="19">
        <f>+NOA_d!$O113</f>
        <v>2450.868533657469</v>
      </c>
      <c r="E86" s="19">
        <f>+NEA_d!$O113</f>
        <v>2463.9053928837475</v>
      </c>
      <c r="F86" s="19">
        <f>+CUY_d!$O113</f>
        <v>2354.2736571591604</v>
      </c>
      <c r="G86" s="19">
        <f>+PAT_d!$O113</f>
        <v>2212.4311359748099</v>
      </c>
      <c r="I86" s="35">
        <f t="shared" si="12"/>
        <v>45170</v>
      </c>
      <c r="J86" s="19">
        <f t="shared" si="6"/>
        <v>559.73613664600543</v>
      </c>
      <c r="K86" s="19">
        <f t="shared" si="7"/>
        <v>549.6182846191416</v>
      </c>
      <c r="L86" s="19">
        <f t="shared" si="8"/>
        <v>556.92499443081556</v>
      </c>
      <c r="M86" s="19">
        <f t="shared" si="9"/>
        <v>555.53167276893805</v>
      </c>
      <c r="N86" s="19">
        <f t="shared" si="10"/>
        <v>542.31219255407052</v>
      </c>
      <c r="O86" s="19">
        <f t="shared" si="11"/>
        <v>554.39387290276215</v>
      </c>
      <c r="R86" s="35">
        <f t="shared" si="13"/>
        <v>45170</v>
      </c>
      <c r="S86">
        <f t="shared" si="14"/>
        <v>1.0641116095673884</v>
      </c>
      <c r="T86">
        <f>+d1d10index!I85/100</f>
        <v>1.0255384724419914</v>
      </c>
      <c r="U86" s="35">
        <f t="shared" si="15"/>
        <v>45170</v>
      </c>
      <c r="V86">
        <f ca="1">+W_nucleo!H100/W_nucleo!I100</f>
        <v>1.0646797987550096</v>
      </c>
      <c r="W86">
        <f ca="1">+W_nucleo!Z100/100</f>
        <v>1.0199506923611767</v>
      </c>
      <c r="X86" s="34"/>
    </row>
    <row r="87" spans="1:24" x14ac:dyDescent="0.25">
      <c r="A87" s="35">
        <f>+NAC!A87</f>
        <v>45200</v>
      </c>
      <c r="B87" s="19">
        <f>+GBA_d!$O114</f>
        <v>2436.0466324684598</v>
      </c>
      <c r="C87" s="19">
        <f>+PAM_d!$O114</f>
        <v>2541.8602192412945</v>
      </c>
      <c r="D87" s="19">
        <f>+NOA_d!$O114</f>
        <v>2638.3381091623764</v>
      </c>
      <c r="E87" s="19">
        <f>+NEA_d!$O114</f>
        <v>2645.676961358271</v>
      </c>
      <c r="F87" s="19">
        <f>+CUY_d!$O114</f>
        <v>2527.3542074571837</v>
      </c>
      <c r="G87" s="19">
        <f>+PAT_d!$O114</f>
        <v>2392.7137724481026</v>
      </c>
      <c r="I87" s="35">
        <f t="shared" si="12"/>
        <v>45200</v>
      </c>
      <c r="J87" s="19">
        <f t="shared" si="6"/>
        <v>607.997876407484</v>
      </c>
      <c r="K87" s="19">
        <f t="shared" si="7"/>
        <v>595.69880161393075</v>
      </c>
      <c r="L87" s="19">
        <f t="shared" si="8"/>
        <v>599.52478746753559</v>
      </c>
      <c r="M87" s="19">
        <f t="shared" si="9"/>
        <v>596.51533382513594</v>
      </c>
      <c r="N87" s="19">
        <f t="shared" si="10"/>
        <v>582.18168369634031</v>
      </c>
      <c r="O87" s="19">
        <f t="shared" si="11"/>
        <v>599.56933053684224</v>
      </c>
      <c r="R87" s="35">
        <f t="shared" si="13"/>
        <v>45200</v>
      </c>
      <c r="S87">
        <f t="shared" si="14"/>
        <v>1.0562710160151434</v>
      </c>
      <c r="T87">
        <f>+d1d10index!I86/100</f>
        <v>1.0244566205154848</v>
      </c>
      <c r="U87" s="35">
        <f t="shared" si="15"/>
        <v>45200</v>
      </c>
      <c r="V87">
        <f ca="1">+W_nucleo!H101/W_nucleo!I101</f>
        <v>1.0582356860132462</v>
      </c>
      <c r="W87">
        <f ca="1">+W_nucleo!Z101/100</f>
        <v>1.0168523554202495</v>
      </c>
      <c r="X87" s="34"/>
    </row>
    <row r="88" spans="1:24" x14ac:dyDescent="0.25">
      <c r="A88" s="35">
        <f>+NAC!A88</f>
        <v>45231</v>
      </c>
      <c r="B88" s="19">
        <f>+GBA_d!$O115</f>
        <v>2753.1610595747688</v>
      </c>
      <c r="C88" s="19">
        <f>+PAM_d!$O115</f>
        <v>2870.9665858547987</v>
      </c>
      <c r="D88" s="19">
        <f>+NOA_d!$O115</f>
        <v>2948.7550943080528</v>
      </c>
      <c r="E88" s="19">
        <f>+NEA_d!$O115</f>
        <v>2983.3922517258252</v>
      </c>
      <c r="F88" s="19">
        <f>+CUY_d!$O115</f>
        <v>2849.0581634155888</v>
      </c>
      <c r="G88" s="19">
        <f>+PAT_d!$O115</f>
        <v>2678.7248761817414</v>
      </c>
      <c r="I88" s="35">
        <f t="shared" si="12"/>
        <v>45231</v>
      </c>
      <c r="J88" s="19">
        <f t="shared" si="6"/>
        <v>687.14451329408655</v>
      </c>
      <c r="K88" s="19">
        <f t="shared" si="7"/>
        <v>672.82667304885047</v>
      </c>
      <c r="L88" s="19">
        <f t="shared" si="8"/>
        <v>670.06262960364415</v>
      </c>
      <c r="M88" s="19">
        <f t="shared" si="9"/>
        <v>672.65930457961167</v>
      </c>
      <c r="N88" s="19">
        <f t="shared" si="10"/>
        <v>656.28690811602053</v>
      </c>
      <c r="O88" s="19">
        <f t="shared" si="11"/>
        <v>671.23836507256431</v>
      </c>
      <c r="R88" s="35">
        <f t="shared" si="13"/>
        <v>45231</v>
      </c>
      <c r="S88">
        <f>+F88/G88</f>
        <v>1.0635874511594638</v>
      </c>
      <c r="T88">
        <f>+d1d10index!I87/100</f>
        <v>1.0306124140586852</v>
      </c>
      <c r="U88" s="35">
        <f t="shared" si="15"/>
        <v>45231</v>
      </c>
      <c r="V88">
        <f ca="1">+W_nucleo!H102/W_nucleo!I102</f>
        <v>1.0607839027457555</v>
      </c>
      <c r="W88">
        <f ca="1">+W_nucleo!Z102/100</f>
        <v>1.0148496698027718</v>
      </c>
      <c r="X88" s="34"/>
    </row>
    <row r="89" spans="1:24" x14ac:dyDescent="0.25">
      <c r="A89" s="35">
        <f>+NAC!A89</f>
        <v>45261</v>
      </c>
      <c r="B89" s="19">
        <f>+GBA_d!$O116</f>
        <v>3447.0444134051363</v>
      </c>
      <c r="C89" s="19">
        <f>+PAM_d!$O116</f>
        <v>3601.6229005830269</v>
      </c>
      <c r="D89" s="19">
        <f>+NOA_d!$O116</f>
        <v>3697.8312851670166</v>
      </c>
      <c r="E89" s="19">
        <f>+NEA_d!$O116</f>
        <v>3831.7277327963125</v>
      </c>
      <c r="F89" s="19">
        <f>+CUY_d!$O116</f>
        <v>3591.6376393827341</v>
      </c>
      <c r="G89" s="19">
        <f>+PAT_d!$O116</f>
        <v>3327.6970807235339</v>
      </c>
      <c r="I89" s="35">
        <f t="shared" si="12"/>
        <v>45261</v>
      </c>
      <c r="J89" s="19">
        <f t="shared" si="6"/>
        <v>860.32658623982206</v>
      </c>
      <c r="K89" s="19">
        <f t="shared" si="7"/>
        <v>844.05996423477256</v>
      </c>
      <c r="L89" s="19">
        <f t="shared" si="8"/>
        <v>840.27953340460897</v>
      </c>
      <c r="M89" s="19">
        <f t="shared" si="9"/>
        <v>863.93175774663359</v>
      </c>
      <c r="N89" s="19">
        <f t="shared" si="10"/>
        <v>827.34174812274034</v>
      </c>
      <c r="O89" s="19">
        <f t="shared" si="11"/>
        <v>833.85866453948711</v>
      </c>
      <c r="R89" s="35">
        <f t="shared" si="13"/>
        <v>45261</v>
      </c>
      <c r="S89">
        <f t="shared" si="14"/>
        <v>1.0793162815774722</v>
      </c>
      <c r="T89">
        <f>+d1d10index!I88/100</f>
        <v>1.0333012465830231</v>
      </c>
      <c r="U89" s="35">
        <f t="shared" si="15"/>
        <v>45261</v>
      </c>
      <c r="V89">
        <f ca="1">+W_nucleo!H103/W_nucleo!I103</f>
        <v>1.0759986739598872</v>
      </c>
      <c r="W89">
        <f ca="1">+W_nucleo!Z103/100</f>
        <v>1.0161069699368355</v>
      </c>
      <c r="X89" s="34"/>
    </row>
    <row r="90" spans="1:24" x14ac:dyDescent="0.25">
      <c r="A90" s="35">
        <f>+NAC!A90</f>
        <v>45292</v>
      </c>
      <c r="B90" s="19">
        <f>+GBA_d!$O117</f>
        <v>4121.5202363772378</v>
      </c>
      <c r="C90" s="19">
        <f>+PAM_d!$O117</f>
        <v>4358.0431435049431</v>
      </c>
      <c r="D90" s="19">
        <f>+NOA_d!$O117</f>
        <v>4507.254771738093</v>
      </c>
      <c r="E90" s="19">
        <f>+NEA_d!$O117</f>
        <v>4582.4693368569278</v>
      </c>
      <c r="F90" s="19">
        <f>+CUY_d!$O117</f>
        <v>4399.0927866125912</v>
      </c>
      <c r="G90" s="19">
        <f>+PAT_d!$O117</f>
        <v>4135.2381712156739</v>
      </c>
      <c r="I90" s="35">
        <f t="shared" si="12"/>
        <v>45292</v>
      </c>
      <c r="J90" s="19">
        <f t="shared" si="6"/>
        <v>1028.6648530814923</v>
      </c>
      <c r="K90" s="19">
        <f t="shared" si="7"/>
        <v>1021.331172468088</v>
      </c>
      <c r="L90" s="19">
        <f t="shared" si="8"/>
        <v>1024.2095013160456</v>
      </c>
      <c r="M90" s="19">
        <f t="shared" si="9"/>
        <v>1033.1999205282018</v>
      </c>
      <c r="N90" s="19">
        <f t="shared" si="10"/>
        <v>1013.3408438318122</v>
      </c>
      <c r="O90" s="19">
        <f t="shared" si="11"/>
        <v>1036.2133617801767</v>
      </c>
      <c r="R90" s="35">
        <f t="shared" si="13"/>
        <v>45292</v>
      </c>
      <c r="S90">
        <f t="shared" si="14"/>
        <v>1.0638063890088705</v>
      </c>
      <c r="T90">
        <f>+d1d10index!I89/100</f>
        <v>1.0266828592632715</v>
      </c>
      <c r="U90" s="35">
        <f t="shared" si="15"/>
        <v>45292</v>
      </c>
      <c r="V90">
        <f ca="1">+W_nucleo!H104/W_nucleo!I104</f>
        <v>1.0522659683075148</v>
      </c>
      <c r="W90">
        <f ca="1">+W_nucleo!Z104/100</f>
        <v>1.0192577409293595</v>
      </c>
      <c r="X90" s="34"/>
    </row>
    <row r="91" spans="1:24" x14ac:dyDescent="0.25">
      <c r="A91" s="35">
        <f>+NAC!A91</f>
        <v>45323</v>
      </c>
      <c r="B91" s="19">
        <f>+GBA_d!$O118</f>
        <v>4732.5141106645251</v>
      </c>
      <c r="C91" s="19">
        <f>+PAM_d!$O118</f>
        <v>4883.6317748693027</v>
      </c>
      <c r="D91" s="19">
        <f>+NOA_d!$O118</f>
        <v>5047.0242503082236</v>
      </c>
      <c r="E91" s="19">
        <f>+NEA_d!$O118</f>
        <v>5083.5289707373795</v>
      </c>
      <c r="F91" s="19">
        <f>+CUY_d!$O118</f>
        <v>4997.0511260797575</v>
      </c>
      <c r="G91" s="19">
        <f>+PAT_d!$O118</f>
        <v>4610.2624098130136</v>
      </c>
      <c r="I91" s="35">
        <f t="shared" si="12"/>
        <v>45323</v>
      </c>
      <c r="J91" s="19">
        <f t="shared" si="6"/>
        <v>1181.159051309638</v>
      </c>
      <c r="K91" s="19">
        <f t="shared" si="7"/>
        <v>1144.5057339469674</v>
      </c>
      <c r="L91" s="19">
        <f t="shared" si="8"/>
        <v>1146.8644335240933</v>
      </c>
      <c r="M91" s="19">
        <f t="shared" si="9"/>
        <v>1146.1728038907459</v>
      </c>
      <c r="N91" s="19">
        <f t="shared" si="10"/>
        <v>1151.081882196796</v>
      </c>
      <c r="O91" s="19">
        <f t="shared" si="11"/>
        <v>1155.2455535969091</v>
      </c>
      <c r="R91" s="35">
        <f t="shared" si="13"/>
        <v>45323</v>
      </c>
      <c r="S91">
        <f t="shared" si="14"/>
        <v>1.0838973320571641</v>
      </c>
      <c r="T91">
        <f>+d1d10index!I90/100</f>
        <v>1.0215703016475957</v>
      </c>
      <c r="U91" s="35">
        <f t="shared" si="15"/>
        <v>45323</v>
      </c>
      <c r="V91">
        <f ca="1">+W_nucleo!H105/W_nucleo!I105</f>
        <v>1.0661384088556183</v>
      </c>
      <c r="W91">
        <f ca="1">+W_nucleo!Z105/100</f>
        <v>1.0140225664718581</v>
      </c>
      <c r="X91" s="34"/>
    </row>
    <row r="92" spans="1:24" x14ac:dyDescent="0.25">
      <c r="A92" s="35">
        <f>+NAC!A92</f>
        <v>45352</v>
      </c>
      <c r="B92" s="19">
        <f>+GBA_d!$O119</f>
        <v>5278.6231826023904</v>
      </c>
      <c r="C92" s="19">
        <f>+PAM_d!$O119</f>
        <v>5435.9168363373001</v>
      </c>
      <c r="D92" s="19">
        <f>+NOA_d!$O119</f>
        <v>5489.9437114485027</v>
      </c>
      <c r="E92" s="19">
        <f>+NEA_d!$O119</f>
        <v>5626.722003563641</v>
      </c>
      <c r="F92" s="19">
        <f>+CUY_d!$O119</f>
        <v>5463.682546734015</v>
      </c>
      <c r="G92" s="19">
        <f>+PAT_d!$O119</f>
        <v>5085.1641648242085</v>
      </c>
      <c r="I92" s="35">
        <f t="shared" si="12"/>
        <v>45352</v>
      </c>
      <c r="J92" s="19">
        <f t="shared" si="6"/>
        <v>1317.4590513176972</v>
      </c>
      <c r="K92" s="19">
        <f t="shared" si="7"/>
        <v>1273.9367493802088</v>
      </c>
      <c r="L92" s="19">
        <f t="shared" si="8"/>
        <v>1247.511577604374</v>
      </c>
      <c r="M92" s="19">
        <f t="shared" si="9"/>
        <v>1268.6454179099171</v>
      </c>
      <c r="N92" s="19">
        <f t="shared" si="10"/>
        <v>1258.571471641972</v>
      </c>
      <c r="O92" s="19">
        <f t="shared" si="11"/>
        <v>1274.2470533172479</v>
      </c>
      <c r="R92" s="35">
        <f t="shared" si="13"/>
        <v>45352</v>
      </c>
      <c r="S92">
        <f t="shared" si="14"/>
        <v>1.0744358234347959</v>
      </c>
      <c r="T92">
        <f>+d1d10index!I91/100</f>
        <v>1.0194424705003282</v>
      </c>
      <c r="U92" s="35">
        <f t="shared" si="15"/>
        <v>45352</v>
      </c>
      <c r="V92">
        <f ca="1">+W_nucleo!H106/W_nucleo!I106</f>
        <v>1.0615157480314961</v>
      </c>
      <c r="W92">
        <f ca="1">+W_nucleo!Z106/100</f>
        <v>1.0100179670885552</v>
      </c>
      <c r="X92" s="34"/>
    </row>
    <row r="93" spans="1:24" x14ac:dyDescent="0.25">
      <c r="A93" s="35">
        <f>+NAC!A93</f>
        <v>45383</v>
      </c>
      <c r="B93" s="19">
        <f>+GBA_d!$O120</f>
        <v>5758.1388670067017</v>
      </c>
      <c r="C93" s="19">
        <f>+PAM_d!$O120</f>
        <v>5919.6852165117389</v>
      </c>
      <c r="D93" s="19">
        <f>+NOA_d!$O120</f>
        <v>5996.2320525674322</v>
      </c>
      <c r="E93" s="19">
        <f>+NEA_d!$O120</f>
        <v>5979.4447193182323</v>
      </c>
      <c r="F93" s="19">
        <f>+CUY_d!$O120</f>
        <v>5905.1226395037775</v>
      </c>
      <c r="G93" s="19">
        <f>+PAT_d!$O120</f>
        <v>5530.0173878961841</v>
      </c>
      <c r="I93" s="35">
        <f t="shared" si="12"/>
        <v>45383</v>
      </c>
      <c r="J93" s="19">
        <f t="shared" si="6"/>
        <v>1437.1384178520229</v>
      </c>
      <c r="K93" s="19">
        <f t="shared" si="7"/>
        <v>1387.3105069720573</v>
      </c>
      <c r="L93" s="19">
        <f t="shared" si="8"/>
        <v>1362.5583978176421</v>
      </c>
      <c r="M93" s="19">
        <f t="shared" si="9"/>
        <v>1348.1730819479476</v>
      </c>
      <c r="N93" s="19">
        <f t="shared" si="10"/>
        <v>1360.2581824724018</v>
      </c>
      <c r="O93" s="19">
        <f t="shared" si="11"/>
        <v>1385.7189528046347</v>
      </c>
      <c r="R93" s="35">
        <f t="shared" si="13"/>
        <v>45383</v>
      </c>
      <c r="S93">
        <f t="shared" si="14"/>
        <v>1.0678307544617498</v>
      </c>
      <c r="T93">
        <f>+d1d10index!I92/100</f>
        <v>1.0171702324596936</v>
      </c>
      <c r="U93" s="35">
        <f t="shared" si="15"/>
        <v>45383</v>
      </c>
      <c r="V93">
        <f ca="1">+W_nucleo!H107/W_nucleo!I107</f>
        <v>1.0617358360599276</v>
      </c>
      <c r="W93">
        <f ca="1">+W_nucleo!Z107/100</f>
        <v>1.0083620772001891</v>
      </c>
      <c r="X93" s="34"/>
    </row>
    <row r="94" spans="1:24" x14ac:dyDescent="0.25">
      <c r="A94" s="35">
        <f>+NAC!A94</f>
        <v>45413</v>
      </c>
      <c r="B94" s="19">
        <f>+GBA_d!$O121</f>
        <v>6007.0118150721182</v>
      </c>
      <c r="C94" s="19">
        <f>+PAM_d!$O121</f>
        <v>6158.2824972768885</v>
      </c>
      <c r="D94" s="19">
        <f>+NOA_d!$O121</f>
        <v>6248.6846276041488</v>
      </c>
      <c r="E94" s="19">
        <f>+NEA_d!$O121</f>
        <v>6205.6851523564892</v>
      </c>
      <c r="F94" s="19">
        <f>+CUY_d!$O121</f>
        <v>6158.4561179577568</v>
      </c>
      <c r="G94" s="19">
        <f>+PAT_d!$O121</f>
        <v>5780.3853040311697</v>
      </c>
      <c r="I94" s="35">
        <f t="shared" si="12"/>
        <v>45413</v>
      </c>
      <c r="J94" s="19">
        <f t="shared" si="6"/>
        <v>1499.25308425548</v>
      </c>
      <c r="K94" s="19">
        <f t="shared" si="7"/>
        <v>1443.2270806468155</v>
      </c>
      <c r="L94" s="19">
        <f t="shared" si="8"/>
        <v>1419.9246526842599</v>
      </c>
      <c r="M94" s="19">
        <f t="shared" si="9"/>
        <v>1399.1830462820944</v>
      </c>
      <c r="N94" s="19">
        <f t="shared" si="10"/>
        <v>1418.6141147702242</v>
      </c>
      <c r="O94" s="19">
        <f t="shared" si="11"/>
        <v>1448.45647101241</v>
      </c>
      <c r="R94" s="35">
        <f t="shared" si="13"/>
        <v>45413</v>
      </c>
      <c r="S94">
        <f t="shared" si="14"/>
        <v>1.0654058153637138</v>
      </c>
      <c r="T94">
        <f>+d1d10index!I93/100</f>
        <v>1.0195894537703767</v>
      </c>
      <c r="U94" s="35">
        <f t="shared" si="15"/>
        <v>45413</v>
      </c>
      <c r="V94">
        <f ca="1">+W_nucleo!H108/W_nucleo!I108</f>
        <v>1.0539586234334593</v>
      </c>
      <c r="W94">
        <f ca="1">+W_nucleo!Z108/100</f>
        <v>1.0062185157370245</v>
      </c>
      <c r="X94" s="34"/>
    </row>
    <row r="95" spans="1:24" x14ac:dyDescent="0.25">
      <c r="A95" s="35">
        <f>+NAC!A95</f>
        <v>45444</v>
      </c>
      <c r="B95" s="19">
        <f>+GBA_d!$O122</f>
        <v>6261.8857261469911</v>
      </c>
      <c r="C95" s="19">
        <f>+PAM_d!$O122</f>
        <v>6450.0320263596395</v>
      </c>
      <c r="D95" s="19">
        <f>+NOA_d!$O122</f>
        <v>6557.6028665793683</v>
      </c>
      <c r="E95" s="19">
        <f>+NEA_d!$O122</f>
        <v>6482.2824909374149</v>
      </c>
      <c r="F95" s="19">
        <f>+CUY_d!$O122</f>
        <v>6468.0750923347632</v>
      </c>
      <c r="G95" s="19">
        <f>+PAT_d!$O122</f>
        <v>6072.7645649894903</v>
      </c>
      <c r="I95" s="35">
        <f t="shared" si="12"/>
        <v>45444</v>
      </c>
      <c r="J95" s="19">
        <f t="shared" si="6"/>
        <v>1562.8654940590509</v>
      </c>
      <c r="K95" s="19">
        <f t="shared" si="7"/>
        <v>1511.6001735220398</v>
      </c>
      <c r="L95" s="19">
        <f t="shared" si="8"/>
        <v>1490.1219260827261</v>
      </c>
      <c r="M95" s="19">
        <f t="shared" si="9"/>
        <v>1461.546878363105</v>
      </c>
      <c r="N95" s="19">
        <f t="shared" si="10"/>
        <v>1489.9355367043886</v>
      </c>
      <c r="O95" s="19">
        <f t="shared" si="11"/>
        <v>1521.7212466718393</v>
      </c>
      <c r="R95" s="35">
        <f t="shared" si="13"/>
        <v>45444</v>
      </c>
      <c r="S95">
        <f t="shared" si="14"/>
        <v>1.0650956451735845</v>
      </c>
      <c r="T95">
        <f>+d1d10index!I94/100</f>
        <v>1.0160142190750585</v>
      </c>
      <c r="U95" s="35">
        <f t="shared" si="15"/>
        <v>45444</v>
      </c>
      <c r="V95">
        <f ca="1">+W_nucleo!H109/W_nucleo!I109</f>
        <v>1.0514197758501822</v>
      </c>
      <c r="W95">
        <f ca="1">+W_nucleo!Z109/100</f>
        <v>1.0042096415417525</v>
      </c>
      <c r="X95" s="34"/>
    </row>
    <row r="96" spans="1:24" x14ac:dyDescent="0.25">
      <c r="A96" s="35">
        <f>+NAC!A96</f>
        <v>45474</v>
      </c>
      <c r="B96" s="19">
        <f>+GBA_d!$O123</f>
        <v>6512.8609992955999</v>
      </c>
      <c r="C96" s="19">
        <f>+PAM_d!$O123</f>
        <v>6705.8265891185511</v>
      </c>
      <c r="D96" s="19">
        <f>+NOA_d!$O123</f>
        <v>6793.8244487163356</v>
      </c>
      <c r="E96" s="19">
        <f>+NEA_d!$O123</f>
        <v>6784.971370677812</v>
      </c>
      <c r="F96" s="19">
        <f>+CUY_d!$O123</f>
        <v>6768.7723739354797</v>
      </c>
      <c r="G96" s="19">
        <f>+PAT_d!$O123</f>
        <v>6332.8071083388913</v>
      </c>
      <c r="I96" s="35">
        <f t="shared" ref="I96:I108" si="16">+A96</f>
        <v>45474</v>
      </c>
      <c r="J96" s="19">
        <f t="shared" ref="J96:J108" si="17">+B96/B$55*100</f>
        <v>1625.5048668326829</v>
      </c>
      <c r="K96" s="19">
        <f t="shared" ref="K96:K108" si="18">+C96/C$55*100</f>
        <v>1571.5470239984697</v>
      </c>
      <c r="L96" s="19">
        <f t="shared" ref="L96:L108" si="19">+D96/D$55*100</f>
        <v>1543.7999188062865</v>
      </c>
      <c r="M96" s="19">
        <f t="shared" ref="M96:M108" si="20">+E96/E$55*100</f>
        <v>1529.7935164752657</v>
      </c>
      <c r="N96" s="19">
        <f t="shared" ref="N96:N108" si="21">+F96/F$55*100</f>
        <v>1559.2018267909489</v>
      </c>
      <c r="O96" s="19">
        <f t="shared" ref="O96:O108" si="22">+G96/G$55*100</f>
        <v>1586.88304555578</v>
      </c>
      <c r="R96" s="35">
        <f t="shared" ref="R96:R108" si="23">+A96</f>
        <v>45474</v>
      </c>
      <c r="S96">
        <f t="shared" ref="S96:S108" si="24">+F96/G96</f>
        <v>1.0688423408668992</v>
      </c>
      <c r="T96">
        <f>+d1d10index!I95/100</f>
        <v>1.0115210036484494</v>
      </c>
      <c r="U96" s="35">
        <f t="shared" ref="U96:U108" si="25">+R96</f>
        <v>45474</v>
      </c>
      <c r="V96">
        <f ca="1">+W_nucleo!H110/W_nucleo!I110</f>
        <v>1.0570854271356784</v>
      </c>
      <c r="W96">
        <f ca="1">+W_nucleo!Z110/100</f>
        <v>1.0031141793018621</v>
      </c>
      <c r="X96" s="34"/>
    </row>
    <row r="97" spans="1:24" x14ac:dyDescent="0.25">
      <c r="A97" s="35">
        <f>+NAC!A97</f>
        <v>45505</v>
      </c>
      <c r="B97" s="19">
        <f>+GBA_d!$O124</f>
        <v>6778.4991512667602</v>
      </c>
      <c r="C97" s="19">
        <f>+PAM_d!$O124</f>
        <v>6967.9871240803832</v>
      </c>
      <c r="D97" s="19">
        <f>+NOA_d!$O124</f>
        <v>7142.8968946462419</v>
      </c>
      <c r="E97" s="19">
        <f>+NEA_d!$O124</f>
        <v>7085.0402216580223</v>
      </c>
      <c r="F97" s="19">
        <f>+CUY_d!$O124</f>
        <v>7074.141662039</v>
      </c>
      <c r="G97" s="19">
        <f>+PAT_d!$O124</f>
        <v>6626.7719099388596</v>
      </c>
      <c r="I97" s="35">
        <f t="shared" si="16"/>
        <v>45505</v>
      </c>
      <c r="J97" s="19">
        <f t="shared" si="17"/>
        <v>1691.8038572291096</v>
      </c>
      <c r="K97" s="19">
        <f t="shared" si="18"/>
        <v>1632.9857747704707</v>
      </c>
      <c r="L97" s="19">
        <f t="shared" si="19"/>
        <v>1623.1216642755744</v>
      </c>
      <c r="M97" s="19">
        <f t="shared" si="20"/>
        <v>1597.4494221006789</v>
      </c>
      <c r="N97" s="19">
        <f t="shared" si="21"/>
        <v>1629.544324005112</v>
      </c>
      <c r="O97" s="19">
        <f t="shared" si="22"/>
        <v>1660.5451280523237</v>
      </c>
      <c r="R97" s="35">
        <f t="shared" si="23"/>
        <v>45505</v>
      </c>
      <c r="S97">
        <f t="shared" si="24"/>
        <v>1.0675094538004504</v>
      </c>
      <c r="T97">
        <f>+d1d10index!I96/100</f>
        <v>1.0101362833455403</v>
      </c>
      <c r="U97" s="35">
        <f t="shared" si="25"/>
        <v>45505</v>
      </c>
      <c r="V97">
        <f ca="1">+W_nucleo!H111/W_nucleo!I111</f>
        <v>1.0531613668371507</v>
      </c>
      <c r="W97">
        <f ca="1">+W_nucleo!Z111/100</f>
        <v>1.0017286801073524</v>
      </c>
      <c r="X97" s="34"/>
    </row>
    <row r="98" spans="1:24" x14ac:dyDescent="0.25">
      <c r="A98" s="35">
        <f>+NAC!A98</f>
        <v>45536</v>
      </c>
      <c r="B98" s="19">
        <f>+GBA_d!$O125</f>
        <v>7027.5033480506281</v>
      </c>
      <c r="C98" s="19">
        <f>+PAM_d!$O125</f>
        <v>7196.1585035649805</v>
      </c>
      <c r="D98" s="19">
        <f>+NOA_d!$O125</f>
        <v>7390.6283380341038</v>
      </c>
      <c r="E98" s="19">
        <f>+NEA_d!$O125</f>
        <v>7316.9172493320621</v>
      </c>
      <c r="F98" s="19">
        <f>+CUY_d!$O125</f>
        <v>7284.9273679774442</v>
      </c>
      <c r="G98" s="19">
        <f>+PAT_d!$O125</f>
        <v>6873.695667259145</v>
      </c>
      <c r="I98" s="35">
        <f t="shared" si="16"/>
        <v>45536</v>
      </c>
      <c r="J98" s="19">
        <f t="shared" si="17"/>
        <v>1753.9512811918989</v>
      </c>
      <c r="K98" s="19">
        <f t="shared" si="18"/>
        <v>1686.4589816339635</v>
      </c>
      <c r="L98" s="19">
        <f t="shared" si="19"/>
        <v>1679.4151091643671</v>
      </c>
      <c r="M98" s="19">
        <f t="shared" si="20"/>
        <v>1649.7302578147824</v>
      </c>
      <c r="N98" s="19">
        <f t="shared" si="21"/>
        <v>1678.0992819212922</v>
      </c>
      <c r="O98" s="19">
        <f t="shared" si="22"/>
        <v>1722.4196044627179</v>
      </c>
      <c r="R98" s="35">
        <f t="shared" si="23"/>
        <v>45536</v>
      </c>
      <c r="S98">
        <f t="shared" si="24"/>
        <v>1.0598268705257177</v>
      </c>
      <c r="T98">
        <f>+d1d10index!I97/100</f>
        <v>1.0082603921445057</v>
      </c>
      <c r="U98" s="35">
        <f t="shared" si="25"/>
        <v>45536</v>
      </c>
      <c r="V98">
        <f ca="1">+W_nucleo!H112/W_nucleo!I112</f>
        <v>1.050540893875616</v>
      </c>
      <c r="W98">
        <f ca="1">+W_nucleo!Z112/100</f>
        <v>1.0007116975961339</v>
      </c>
      <c r="X98" s="34"/>
    </row>
    <row r="99" spans="1:24" x14ac:dyDescent="0.25">
      <c r="A99" s="35">
        <f>+NAC!A99</f>
        <v>45566</v>
      </c>
      <c r="B99" s="19">
        <f>+GBA_d!$O126</f>
        <v>7223.104318642555</v>
      </c>
      <c r="C99" s="19">
        <f>+PAM_d!$O126</f>
        <v>7384.4363740493545</v>
      </c>
      <c r="D99" s="19">
        <f>+NOA_d!$O126</f>
        <v>7580.5330732194452</v>
      </c>
      <c r="E99" s="19">
        <f>+NEA_d!$O126</f>
        <v>7504.4505089011636</v>
      </c>
      <c r="F99" s="19">
        <f>+CUY_d!$O126</f>
        <v>7448.3282753205831</v>
      </c>
      <c r="G99" s="19">
        <f>+PAT_d!$O126</f>
        <v>7104.323496168985</v>
      </c>
      <c r="I99" s="35">
        <f t="shared" si="16"/>
        <v>45566</v>
      </c>
      <c r="J99" s="19">
        <f t="shared" si="17"/>
        <v>1802.7701228175322</v>
      </c>
      <c r="K99" s="19">
        <f t="shared" si="18"/>
        <v>1730.5829271479467</v>
      </c>
      <c r="L99" s="19">
        <f t="shared" si="19"/>
        <v>1722.5682575821854</v>
      </c>
      <c r="M99" s="19">
        <f t="shared" si="20"/>
        <v>1692.0129954917766</v>
      </c>
      <c r="N99" s="19">
        <f t="shared" si="21"/>
        <v>1715.7390457002875</v>
      </c>
      <c r="O99" s="19">
        <f t="shared" si="22"/>
        <v>1780.2106259275042</v>
      </c>
      <c r="R99" s="35">
        <f t="shared" si="23"/>
        <v>45566</v>
      </c>
      <c r="S99">
        <f t="shared" si="24"/>
        <v>1.0484218911676957</v>
      </c>
      <c r="T99">
        <f>+d1d10index!I98/100</f>
        <v>1.0039465043567686</v>
      </c>
      <c r="U99" s="35">
        <f t="shared" si="25"/>
        <v>45566</v>
      </c>
      <c r="V99">
        <f ca="1">+W_nucleo!H113/W_nucleo!I113</f>
        <v>1.0431787564407038</v>
      </c>
      <c r="W99">
        <f ca="1">+W_nucleo!Z113/100</f>
        <v>0.99910539705695312</v>
      </c>
      <c r="X99" s="34"/>
    </row>
    <row r="100" spans="1:24" x14ac:dyDescent="0.25">
      <c r="A100" s="35">
        <f>+NAC!A100</f>
        <v>45597</v>
      </c>
      <c r="B100" s="19">
        <f>+GBA_d!$O127</f>
        <v>7406.5998485293758</v>
      </c>
      <c r="C100" s="19">
        <f>+PAM_d!$O127</f>
        <v>7559.1508088159744</v>
      </c>
      <c r="D100" s="19">
        <f>+NOA_d!$O127</f>
        <v>7730.1084980954147</v>
      </c>
      <c r="E100" s="19">
        <f>+NEA_d!$O127</f>
        <v>7638.0722528173737</v>
      </c>
      <c r="F100" s="19">
        <f>+CUY_d!$O127</f>
        <v>7610.860980498308</v>
      </c>
      <c r="G100" s="19">
        <f>+PAT_d!$O127</f>
        <v>7342.6255236014031</v>
      </c>
      <c r="I100" s="35">
        <f t="shared" si="16"/>
        <v>45597</v>
      </c>
      <c r="J100" s="19">
        <f t="shared" si="17"/>
        <v>1848.5676420499135</v>
      </c>
      <c r="K100" s="19">
        <f t="shared" si="18"/>
        <v>1771.5282075482182</v>
      </c>
      <c r="L100" s="19">
        <f t="shared" si="19"/>
        <v>1756.5571441838354</v>
      </c>
      <c r="M100" s="19">
        <f t="shared" si="20"/>
        <v>1722.1404148036011</v>
      </c>
      <c r="N100" s="19">
        <f t="shared" si="21"/>
        <v>1753.1788171723249</v>
      </c>
      <c r="O100" s="19">
        <f t="shared" si="22"/>
        <v>1839.924658043866</v>
      </c>
      <c r="R100" s="35">
        <f t="shared" si="23"/>
        <v>45597</v>
      </c>
      <c r="S100">
        <f t="shared" si="24"/>
        <v>1.0365312729124909</v>
      </c>
      <c r="T100">
        <f>+d1d10index!I99/100</f>
        <v>0.99831519500791688</v>
      </c>
      <c r="U100" s="35">
        <f t="shared" si="25"/>
        <v>45597</v>
      </c>
      <c r="V100">
        <f ca="1">+W_nucleo!H114/W_nucleo!I114</f>
        <v>1.0347200711101534</v>
      </c>
      <c r="W100">
        <f ca="1">+W_nucleo!Z114/100</f>
        <v>0.99807803174982634</v>
      </c>
      <c r="X100" s="34"/>
    </row>
    <row r="101" spans="1:24" x14ac:dyDescent="0.25">
      <c r="A101" s="35">
        <f>+NAC!A101</f>
        <v>45627</v>
      </c>
      <c r="B101" s="19">
        <f>+GBA_d!$O128</f>
        <v>7615.2838368919038</v>
      </c>
      <c r="C101" s="19">
        <f>+PAM_d!$O128</f>
        <v>7752.4399276099812</v>
      </c>
      <c r="D101" s="19">
        <f>+NOA_d!$O128</f>
        <v>7943.6294175385456</v>
      </c>
      <c r="E101" s="19">
        <f>+NEA_d!$O128</f>
        <v>7871.4712355198035</v>
      </c>
      <c r="F101" s="19">
        <f>+CUY_d!$O128</f>
        <v>7786.8569950583023</v>
      </c>
      <c r="G101" s="19">
        <f>+PAT_d!$O128</f>
        <v>7542.7433561443149</v>
      </c>
      <c r="I101" s="35">
        <f t="shared" si="16"/>
        <v>45627</v>
      </c>
      <c r="J101" s="19">
        <f t="shared" si="17"/>
        <v>1900.6517935080872</v>
      </c>
      <c r="K101" s="19">
        <f t="shared" si="18"/>
        <v>1816.8265664268865</v>
      </c>
      <c r="L101" s="19">
        <f t="shared" si="19"/>
        <v>1805.0767343775494</v>
      </c>
      <c r="M101" s="19">
        <f t="shared" si="20"/>
        <v>1774.7644025824077</v>
      </c>
      <c r="N101" s="19">
        <f t="shared" si="21"/>
        <v>1793.7198920157564</v>
      </c>
      <c r="O101" s="19">
        <f t="shared" si="22"/>
        <v>1890.0704449189402</v>
      </c>
      <c r="R101" s="35">
        <f t="shared" si="23"/>
        <v>45627</v>
      </c>
      <c r="S101">
        <f t="shared" si="24"/>
        <v>1.0323640388367625</v>
      </c>
      <c r="T101">
        <f>+d1d10index!I100/100</f>
        <v>0.99697110889911011</v>
      </c>
      <c r="U101" s="35">
        <f t="shared" si="25"/>
        <v>45627</v>
      </c>
      <c r="V101">
        <f ca="1">+W_nucleo!H115/W_nucleo!I115</f>
        <v>1.0381384760309817</v>
      </c>
      <c r="W101">
        <f ca="1">+W_nucleo!Z115/100</f>
        <v>0.99668336224151843</v>
      </c>
      <c r="X101" s="34"/>
    </row>
    <row r="102" spans="1:24" x14ac:dyDescent="0.25">
      <c r="A102" s="35">
        <f>+NAC!A102</f>
        <v>45658</v>
      </c>
      <c r="B102" s="19">
        <f>+GBA_d!$O129</f>
        <v>7767.2267851787683</v>
      </c>
      <c r="C102" s="19">
        <f>+PAM_d!$O129</f>
        <v>7933.9636286500381</v>
      </c>
      <c r="D102" s="19">
        <f>+NOA_d!$O129</f>
        <v>8155.5228486403284</v>
      </c>
      <c r="E102" s="19">
        <f>+NEA_d!$O129</f>
        <v>8075.0414445199794</v>
      </c>
      <c r="F102" s="19">
        <f>+CUY_d!$O129</f>
        <v>7941.8509460513178</v>
      </c>
      <c r="G102" s="19">
        <f>+PAT_d!$O129</f>
        <v>7739.5341886600108</v>
      </c>
      <c r="I102" s="35">
        <f t="shared" si="16"/>
        <v>45658</v>
      </c>
      <c r="J102" s="19">
        <f t="shared" si="17"/>
        <v>1938.5742982180632</v>
      </c>
      <c r="K102" s="19">
        <f t="shared" si="18"/>
        <v>1859.3676355051709</v>
      </c>
      <c r="L102" s="19">
        <f t="shared" si="19"/>
        <v>1853.2265010074959</v>
      </c>
      <c r="M102" s="19">
        <f t="shared" si="20"/>
        <v>1820.6629582081291</v>
      </c>
      <c r="N102" s="19">
        <f t="shared" si="21"/>
        <v>1829.423094632001</v>
      </c>
      <c r="O102" s="19">
        <f t="shared" si="22"/>
        <v>1939.3825477980499</v>
      </c>
      <c r="R102" s="35">
        <f t="shared" si="23"/>
        <v>45658</v>
      </c>
      <c r="S102">
        <f t="shared" si="24"/>
        <v>1.0261406891499674</v>
      </c>
      <c r="T102">
        <f>+d1d10index!I101/100</f>
        <v>0.99432899296952171</v>
      </c>
      <c r="U102" s="35">
        <f t="shared" si="25"/>
        <v>45658</v>
      </c>
      <c r="V102">
        <f ca="1">+W_nucleo!H116/W_nucleo!I116</f>
        <v>1.0306503198294243</v>
      </c>
      <c r="W102">
        <f ca="1">+W_nucleo!Z116/100</f>
        <v>0.99766114098733527</v>
      </c>
      <c r="X102" s="34"/>
    </row>
    <row r="103" spans="1:24" x14ac:dyDescent="0.25">
      <c r="A103" s="35">
        <f>+NAC!A103</f>
        <v>45689</v>
      </c>
      <c r="B103" s="19">
        <f>+GBA_d!$O130</f>
        <v>7942.1451422776936</v>
      </c>
      <c r="C103" s="19">
        <f>+PAM_d!$O130</f>
        <v>8130.7681073226677</v>
      </c>
      <c r="D103" s="19">
        <f>+NOA_d!$O130</f>
        <v>8367.9062150771933</v>
      </c>
      <c r="E103" s="19">
        <f>+NEA_d!$O130</f>
        <v>8228.9338006549278</v>
      </c>
      <c r="F103" s="19">
        <f>+CUY_d!$O130</f>
        <v>8153.6007873229582</v>
      </c>
      <c r="G103" s="19">
        <f>+PAT_d!$O130</f>
        <v>7991.6644122110356</v>
      </c>
      <c r="I103" s="35">
        <f t="shared" si="16"/>
        <v>45689</v>
      </c>
      <c r="J103" s="19">
        <f t="shared" si="17"/>
        <v>1982.2310937175266</v>
      </c>
      <c r="K103" s="19">
        <f t="shared" si="18"/>
        <v>1905.4898381385374</v>
      </c>
      <c r="L103" s="19">
        <f t="shared" si="19"/>
        <v>1901.487598469764</v>
      </c>
      <c r="M103" s="19">
        <f t="shared" si="20"/>
        <v>1855.3607506951782</v>
      </c>
      <c r="N103" s="19">
        <f t="shared" si="21"/>
        <v>1878.2001432744969</v>
      </c>
      <c r="O103" s="19">
        <f t="shared" si="22"/>
        <v>2002.5616672912784</v>
      </c>
      <c r="R103" s="35">
        <f t="shared" si="23"/>
        <v>45689</v>
      </c>
      <c r="S103">
        <f t="shared" si="24"/>
        <v>1.0202631600576832</v>
      </c>
      <c r="T103">
        <f>+d1d10index!I102/100</f>
        <v>0.99753256430293047</v>
      </c>
      <c r="U103" s="35">
        <f t="shared" si="25"/>
        <v>45689</v>
      </c>
      <c r="V103">
        <f ca="1">+W_nucleo!H117/W_nucleo!I117</f>
        <v>1.0286600389815757</v>
      </c>
      <c r="W103">
        <f ca="1">+W_nucleo!Z117/100</f>
        <v>0.99715368400880711</v>
      </c>
      <c r="X103" s="34"/>
    </row>
    <row r="104" spans="1:24" x14ac:dyDescent="0.25">
      <c r="A104" s="35">
        <f>+NAC!A104</f>
        <v>45717</v>
      </c>
      <c r="B104" s="19">
        <f>+GBA_d!$O131</f>
        <v>8256.736006367777</v>
      </c>
      <c r="C104" s="19">
        <f>+PAM_d!$O131</f>
        <v>8421.1387647742722</v>
      </c>
      <c r="D104" s="19">
        <f>+NOA_d!$O131</f>
        <v>8722.708189709183</v>
      </c>
      <c r="E104" s="19">
        <f>+NEA_d!$O131</f>
        <v>8484.8875757635687</v>
      </c>
      <c r="F104" s="19">
        <f>+CUY_d!$O131</f>
        <v>8432.9426851994158</v>
      </c>
      <c r="G104" s="19">
        <f>+PAT_d!$O131</f>
        <v>8252.8699683856521</v>
      </c>
      <c r="I104" s="35">
        <f t="shared" si="16"/>
        <v>45717</v>
      </c>
      <c r="J104" s="19">
        <f t="shared" si="17"/>
        <v>2060.7478900524766</v>
      </c>
      <c r="K104" s="19">
        <f t="shared" si="18"/>
        <v>1973.5397849288449</v>
      </c>
      <c r="L104" s="19">
        <f t="shared" si="19"/>
        <v>1982.111297796094</v>
      </c>
      <c r="M104" s="19">
        <f t="shared" si="20"/>
        <v>1913.0701210501854</v>
      </c>
      <c r="N104" s="19">
        <f t="shared" si="21"/>
        <v>1942.5471730468967</v>
      </c>
      <c r="O104" s="19">
        <f t="shared" si="22"/>
        <v>2068.0148954422921</v>
      </c>
      <c r="R104" s="35">
        <f t="shared" si="23"/>
        <v>45717</v>
      </c>
      <c r="S104">
        <f t="shared" si="24"/>
        <v>1.0218194055526828</v>
      </c>
      <c r="T104">
        <f>+d1d10index!I103/100</f>
        <v>1.0058550428490631</v>
      </c>
      <c r="U104" s="35">
        <f t="shared" si="25"/>
        <v>45717</v>
      </c>
      <c r="V104">
        <f ca="1">+W_nucleo!H118/W_nucleo!I118</f>
        <v>1.0274447235881743</v>
      </c>
      <c r="W104">
        <f ca="1">+W_nucleo!Z118/100</f>
        <v>0.99775308275102459</v>
      </c>
      <c r="X104" s="34"/>
    </row>
    <row r="105" spans="1:24" x14ac:dyDescent="0.25">
      <c r="A105" s="35">
        <f>+NAC!A105</f>
        <v>45748</v>
      </c>
      <c r="B105" s="19">
        <f>+GBA_d!$O132</f>
        <v>8484.4392779236332</v>
      </c>
      <c r="C105" s="19">
        <f>+PAM_d!$O132</f>
        <v>8658.4378855965024</v>
      </c>
      <c r="D105" s="19">
        <f>+NOA_d!$O132</f>
        <v>8968.088182714815</v>
      </c>
      <c r="E105" s="19">
        <f>+NEA_d!$O132</f>
        <v>8712.7465413875707</v>
      </c>
      <c r="F105" s="19">
        <f>+CUY_d!$O132</f>
        <v>8671.9284538004067</v>
      </c>
      <c r="G105" s="19">
        <f>+PAT_d!$O132</f>
        <v>8474.1306563956605</v>
      </c>
      <c r="H105" s="19">
        <f t="shared" ref="H105:H110" si="26">+MAX(B105:G105)-MIN(B105:G105)</f>
        <v>493.95752631915457</v>
      </c>
      <c r="I105" s="35">
        <f t="shared" si="16"/>
        <v>45748</v>
      </c>
      <c r="J105" s="19">
        <f t="shared" si="17"/>
        <v>2117.5789472710781</v>
      </c>
      <c r="K105" s="19">
        <f t="shared" si="18"/>
        <v>2029.1521277428944</v>
      </c>
      <c r="L105" s="19">
        <f t="shared" si="19"/>
        <v>2037.8704090504857</v>
      </c>
      <c r="M105" s="19">
        <f t="shared" si="20"/>
        <v>1964.4450125919218</v>
      </c>
      <c r="N105" s="19">
        <f t="shared" si="21"/>
        <v>1997.5980783505793</v>
      </c>
      <c r="O105" s="19">
        <f t="shared" si="22"/>
        <v>2123.4586865517276</v>
      </c>
      <c r="R105" s="35">
        <f t="shared" si="23"/>
        <v>45748</v>
      </c>
      <c r="S105">
        <f t="shared" si="24"/>
        <v>1.0233413674422713</v>
      </c>
      <c r="T105">
        <f>+d1d10index!I104/100</f>
        <v>1.0073628177999632</v>
      </c>
      <c r="U105" s="35">
        <f t="shared" si="25"/>
        <v>45748</v>
      </c>
      <c r="V105">
        <f ca="1">+W_nucleo!H119/W_nucleo!I119</f>
        <v>1.0324438983679525</v>
      </c>
      <c r="W105">
        <f ca="1">+W_nucleo!Z119/100</f>
        <v>0.9977063376470493</v>
      </c>
      <c r="X105" s="34"/>
    </row>
    <row r="106" spans="1:24" x14ac:dyDescent="0.25">
      <c r="A106" s="35">
        <f>+NAC!A106</f>
        <v>45778</v>
      </c>
      <c r="B106" s="19">
        <f>+GBA_d!$O133</f>
        <v>8609.418781255561</v>
      </c>
      <c r="C106" s="19">
        <f>+PAM_d!$O133</f>
        <v>8795.8047284144959</v>
      </c>
      <c r="D106" s="19">
        <f>+NOA_d!$O133</f>
        <v>9072.7938819002466</v>
      </c>
      <c r="E106" s="19">
        <f>+NEA_d!$O133</f>
        <v>8821.7425096310581</v>
      </c>
      <c r="F106" s="19">
        <f>+CUY_d!$O133</f>
        <v>8814.8298845245681</v>
      </c>
      <c r="G106" s="19">
        <f>+PAT_d!$O133</f>
        <v>8606.4343332739718</v>
      </c>
      <c r="H106" s="19">
        <f t="shared" si="26"/>
        <v>466.35954862627477</v>
      </c>
      <c r="I106" s="35">
        <f t="shared" si="16"/>
        <v>45778</v>
      </c>
      <c r="J106" s="19">
        <f t="shared" si="17"/>
        <v>2148.7718118113089</v>
      </c>
      <c r="K106" s="19">
        <f t="shared" si="18"/>
        <v>2061.3447963360527</v>
      </c>
      <c r="L106" s="19">
        <f t="shared" si="19"/>
        <v>2061.6632890580886</v>
      </c>
      <c r="M106" s="19">
        <f t="shared" si="20"/>
        <v>1989.0201089971072</v>
      </c>
      <c r="N106" s="19">
        <f t="shared" si="21"/>
        <v>2030.5157419278235</v>
      </c>
      <c r="O106" s="19">
        <f t="shared" si="22"/>
        <v>2156.6115140595202</v>
      </c>
      <c r="R106" s="35">
        <f t="shared" si="23"/>
        <v>45778</v>
      </c>
      <c r="S106">
        <f t="shared" si="24"/>
        <v>1.0242139245105146</v>
      </c>
      <c r="T106">
        <f>+d1d10index!I105/100</f>
        <v>1.0042220785589322</v>
      </c>
      <c r="U106" s="35">
        <f t="shared" si="25"/>
        <v>45778</v>
      </c>
      <c r="V106">
        <f ca="1">+W_nucleo!H120/W_nucleo!I120</f>
        <v>1.0390056357952859</v>
      </c>
      <c r="W106">
        <f ca="1">+W_nucleo!Z120/100</f>
        <v>0.99769803312741456</v>
      </c>
      <c r="X106" s="34"/>
    </row>
    <row r="107" spans="1:24" x14ac:dyDescent="0.25">
      <c r="A107" s="35">
        <f>+NAC!A107</f>
        <v>45809</v>
      </c>
      <c r="B107" s="19">
        <f>+GBA_d!$O134</f>
        <v>8779.6381782912304</v>
      </c>
      <c r="C107" s="19">
        <f>+PAM_d!$O134</f>
        <v>8916.6915773589408</v>
      </c>
      <c r="D107" s="19">
        <f>+NOA_d!$O134</f>
        <v>9183.3565688242161</v>
      </c>
      <c r="E107" s="19">
        <f>+NEA_d!$O134</f>
        <v>8916.8280761027381</v>
      </c>
      <c r="F107" s="19">
        <f>+CUY_d!$O134</f>
        <v>8904.6002626874288</v>
      </c>
      <c r="G107" s="19">
        <f>+PAT_d!$O134</f>
        <v>8768.6355835747345</v>
      </c>
      <c r="H107" s="19">
        <f t="shared" si="26"/>
        <v>414.7209852494816</v>
      </c>
      <c r="I107" s="35">
        <f t="shared" si="16"/>
        <v>45809</v>
      </c>
      <c r="J107" s="19">
        <f t="shared" si="17"/>
        <v>2191.2558228075104</v>
      </c>
      <c r="K107" s="19">
        <f t="shared" si="18"/>
        <v>2089.675288509452</v>
      </c>
      <c r="L107" s="19">
        <f t="shared" si="19"/>
        <v>2086.7870861748183</v>
      </c>
      <c r="M107" s="19">
        <f t="shared" si="20"/>
        <v>2010.4588557731636</v>
      </c>
      <c r="N107" s="19">
        <f t="shared" si="21"/>
        <v>2051.1945489390077</v>
      </c>
      <c r="O107" s="19">
        <f t="shared" si="22"/>
        <v>2197.2561144187034</v>
      </c>
      <c r="R107" s="35">
        <f t="shared" si="23"/>
        <v>45809</v>
      </c>
      <c r="S107">
        <f t="shared" si="24"/>
        <v>1.0155057965195156</v>
      </c>
      <c r="T107">
        <f>+d1d10index!I106/100</f>
        <v>1.0005075290924079</v>
      </c>
      <c r="U107" s="35">
        <f t="shared" si="25"/>
        <v>45809</v>
      </c>
      <c r="V107">
        <f ca="1">+W_nucleo!H121/W_nucleo!I121</f>
        <v>1.0334373357488733</v>
      </c>
      <c r="W107">
        <f ca="1">+W_nucleo!Z121/100</f>
        <v>0.99565511063307399</v>
      </c>
      <c r="X107" s="34"/>
    </row>
    <row r="108" spans="1:24" x14ac:dyDescent="0.25">
      <c r="A108" s="35">
        <f>+NAC!A108</f>
        <v>45839</v>
      </c>
      <c r="B108" s="19">
        <f>+GBA_d!$O135</f>
        <v>8941.8898338318322</v>
      </c>
      <c r="C108" s="19">
        <f>+PAM_d!$O135</f>
        <v>9093.3501606257996</v>
      </c>
      <c r="D108" s="19">
        <f>+NOA_d!$O135</f>
        <v>9346.349211129489</v>
      </c>
      <c r="E108" s="19">
        <f>+NEA_d!$O135</f>
        <v>9074.4178713848542</v>
      </c>
      <c r="F108" s="19">
        <f>+CUY_d!$O135</f>
        <v>9072.8983824616953</v>
      </c>
      <c r="G108" s="19">
        <f>+PAT_d!$O135</f>
        <v>8957.9475882045008</v>
      </c>
      <c r="H108" s="19">
        <f t="shared" si="26"/>
        <v>404.45937729765683</v>
      </c>
      <c r="I108" s="35">
        <f t="shared" si="16"/>
        <v>45839</v>
      </c>
      <c r="J108" s="19">
        <f t="shared" si="17"/>
        <v>2231.7512142739383</v>
      </c>
      <c r="K108" s="19">
        <f t="shared" si="18"/>
        <v>2131.0761907110268</v>
      </c>
      <c r="L108" s="19">
        <f t="shared" si="19"/>
        <v>2123.8248444884653</v>
      </c>
      <c r="M108" s="19">
        <f t="shared" si="20"/>
        <v>2045.9903022472201</v>
      </c>
      <c r="N108" s="19">
        <f t="shared" si="21"/>
        <v>2089.9623965339397</v>
      </c>
      <c r="O108" s="19">
        <f t="shared" si="22"/>
        <v>2244.6941628745885</v>
      </c>
      <c r="R108" s="35">
        <f t="shared" si="23"/>
        <v>45839</v>
      </c>
      <c r="S108">
        <f t="shared" si="24"/>
        <v>1.0128322691247442</v>
      </c>
      <c r="T108">
        <f>+d1d10index!I107/100</f>
        <v>0.99861668758002908</v>
      </c>
      <c r="U108" s="35">
        <f t="shared" si="25"/>
        <v>45839</v>
      </c>
      <c r="V108">
        <f ca="1">+W_nucleo!H122/W_nucleo!I122</f>
        <v>1.0256222146791201</v>
      </c>
      <c r="W108">
        <f ca="1">+W_nucleo!Z122/100</f>
        <v>0.99538581523455949</v>
      </c>
      <c r="X108" s="34"/>
    </row>
    <row r="109" spans="1:24" x14ac:dyDescent="0.25">
      <c r="A109" s="35">
        <f>+NAC!A109</f>
        <v>45870</v>
      </c>
      <c r="B109" s="19">
        <f>+GBA_d!$O136</f>
        <v>9106.5132157674616</v>
      </c>
      <c r="C109" s="19">
        <f>+PAM_d!$O136</f>
        <v>9261.6660435207305</v>
      </c>
      <c r="D109" s="19">
        <f>+NOA_d!$O136</f>
        <v>9539.9636465350359</v>
      </c>
      <c r="E109" s="19">
        <f>+NEA_d!$O136</f>
        <v>9234.3896006664763</v>
      </c>
      <c r="F109" s="19">
        <f>+CUY_d!$O136</f>
        <v>9267.9693028117435</v>
      </c>
      <c r="G109" s="19">
        <f>+PAT_d!$O136</f>
        <v>9134.4087424113004</v>
      </c>
      <c r="H109" s="19">
        <f t="shared" si="26"/>
        <v>433.45043076757429</v>
      </c>
      <c r="I109" s="35">
        <f t="shared" ref="I109" si="27">+A109</f>
        <v>45870</v>
      </c>
      <c r="J109" s="19">
        <f t="shared" ref="J109" si="28">+B109/B$55*100</f>
        <v>2272.8385503248328</v>
      </c>
      <c r="K109" s="19">
        <f t="shared" ref="K109" si="29">+C109/C$55*100</f>
        <v>2170.5219355927138</v>
      </c>
      <c r="L109" s="19">
        <f t="shared" ref="L109" si="30">+D109/D$55*100</f>
        <v>2167.8209694862617</v>
      </c>
      <c r="M109" s="19">
        <f t="shared" ref="M109" si="31">+E109/E$55*100</f>
        <v>2082.0587984728595</v>
      </c>
      <c r="N109" s="19">
        <f t="shared" ref="N109" si="32">+F109/F$55*100</f>
        <v>2134.8974185085003</v>
      </c>
      <c r="O109" s="19">
        <f t="shared" ref="O109" si="33">+G109/G$55*100</f>
        <v>2288.9120285097579</v>
      </c>
      <c r="R109" s="35">
        <f t="shared" ref="R109" si="34">+A109</f>
        <v>45870</v>
      </c>
      <c r="S109">
        <f t="shared" ref="S109" si="35">+F109/G109</f>
        <v>1.0146216973825923</v>
      </c>
      <c r="T109">
        <f>+d1d10index!I108/100</f>
        <v>0.99566834263137249</v>
      </c>
      <c r="U109" s="35">
        <f t="shared" ref="U109" si="36">+R109</f>
        <v>45870</v>
      </c>
      <c r="V109">
        <f ca="1">+W_nucleo!H123/W_nucleo!I123</f>
        <v>1.0299835397144732</v>
      </c>
      <c r="W109">
        <f ca="1">+W_nucleo!Z123/100</f>
        <v>0.99492720599278084</v>
      </c>
      <c r="X109" s="34"/>
    </row>
    <row r="110" spans="1:24" x14ac:dyDescent="0.25">
      <c r="A110" s="35">
        <f>+NAC!A110</f>
        <v>45901</v>
      </c>
      <c r="B110" s="19">
        <f>+GBA_d!$O137</f>
        <v>9297.9214798952944</v>
      </c>
      <c r="C110" s="19">
        <f>+PAM_d!$O137</f>
        <v>9448.8413032792305</v>
      </c>
      <c r="D110" s="19">
        <f>+NOA_d!$O137</f>
        <v>9753.0515449992927</v>
      </c>
      <c r="E110" s="19">
        <f>+NEA_d!$O137</f>
        <v>9401.3244117634458</v>
      </c>
      <c r="F110" s="19">
        <f>+CUY_d!$O137</f>
        <v>9466.602221935831</v>
      </c>
      <c r="G110" s="19">
        <f>+PAT_d!$O137</f>
        <v>9353.9885078256993</v>
      </c>
      <c r="H110" s="19">
        <f t="shared" si="26"/>
        <v>455.13006510399828</v>
      </c>
      <c r="I110" s="35">
        <f t="shared" ref="I110" si="37">+A110</f>
        <v>45901</v>
      </c>
      <c r="J110" s="19">
        <f t="shared" ref="J110" si="38">+B110/B$55*100</f>
        <v>2320.6109601652147</v>
      </c>
      <c r="K110" s="19">
        <f t="shared" ref="K110" si="39">+C110/C$55*100</f>
        <v>2214.3874782712155</v>
      </c>
      <c r="L110" s="19">
        <f t="shared" ref="L110" si="40">+D110/D$55*100</f>
        <v>2216.2421618251187</v>
      </c>
      <c r="M110" s="19">
        <f t="shared" ref="M110" si="41">+E110/E$55*100</f>
        <v>2119.6972464099881</v>
      </c>
      <c r="N110" s="19">
        <f t="shared" ref="N110" si="42">+F110/F$55*100</f>
        <v>2180.6529548523863</v>
      </c>
      <c r="O110" s="19">
        <f t="shared" ref="O110" si="43">+G110/G$55*100</f>
        <v>2343.934611847943</v>
      </c>
      <c r="R110" s="35">
        <f t="shared" ref="R110" si="44">+A110</f>
        <v>45901</v>
      </c>
      <c r="S110">
        <f t="shared" ref="S110" si="45">+F110/G110</f>
        <v>1.0120391118736052</v>
      </c>
      <c r="T110">
        <f>+d1d10index!I109/100</f>
        <v>0.99506292696156995</v>
      </c>
      <c r="U110" s="35">
        <f t="shared" ref="U110" si="46">+R110</f>
        <v>45901</v>
      </c>
      <c r="V110">
        <f ca="1">+W_nucleo!H124/W_nucleo!I124</f>
        <v>1.0273004843124867</v>
      </c>
      <c r="W110">
        <f ca="1">+W_nucleo!Z124/100</f>
        <v>0.99417488536575993</v>
      </c>
      <c r="X110" s="34"/>
    </row>
    <row r="111" spans="1:24" x14ac:dyDescent="0.25">
      <c r="A111" s="35">
        <f>+NAC!A111</f>
        <v>45931</v>
      </c>
      <c r="B111" s="19">
        <f>+GBA_d!$O138</f>
        <v>9520.0191262864064</v>
      </c>
      <c r="C111" s="19">
        <f>+PAM_d!$O138</f>
        <v>9669.0639227535321</v>
      </c>
      <c r="D111" s="19">
        <f>+NOA_d!$O138</f>
        <v>9962.0047920695251</v>
      </c>
      <c r="E111" s="19">
        <f>+NEA_d!$O138</f>
        <v>9610.6366787254428</v>
      </c>
      <c r="F111" s="19">
        <f>+CUY_d!$O138</f>
        <v>9686.616902052132</v>
      </c>
      <c r="G111" s="19">
        <f>+PAT_d!$O138</f>
        <v>9581.2802849694981</v>
      </c>
      <c r="H111" s="19">
        <f t="shared" ref="H111" si="47">+MAX(B111:G111)-MIN(B111:G111)</f>
        <v>441.98566578311875</v>
      </c>
      <c r="I111" s="35">
        <f t="shared" ref="I111" si="48">+A111</f>
        <v>45931</v>
      </c>
      <c r="J111" s="19">
        <f t="shared" ref="J111" si="49">+B111/B$55*100</f>
        <v>2376.0429439216441</v>
      </c>
      <c r="K111" s="19">
        <f t="shared" ref="K111" si="50">+C111/C$55*100</f>
        <v>2265.9978498864884</v>
      </c>
      <c r="L111" s="19">
        <f t="shared" ref="L111" si="51">+D111/D$55*100</f>
        <v>2263.7238134774934</v>
      </c>
      <c r="M111" s="19">
        <f t="shared" ref="M111" si="52">+E111/E$55*100</f>
        <v>2166.8904520145115</v>
      </c>
      <c r="N111" s="19">
        <f t="shared" ref="N111" si="53">+F111/F$55*100</f>
        <v>2231.3338275729898</v>
      </c>
      <c r="O111" s="19">
        <f t="shared" ref="O111" si="54">+G111/G$55*100</f>
        <v>2400.8896811202712</v>
      </c>
      <c r="R111" s="35">
        <f t="shared" ref="R111" si="55">+A111</f>
        <v>45931</v>
      </c>
      <c r="S111">
        <f t="shared" ref="S111" si="56">+F111/G111</f>
        <v>1.0109940022574937</v>
      </c>
      <c r="T111">
        <f>+d1d10index!I110/100</f>
        <v>0.99522209132535233</v>
      </c>
      <c r="U111" s="35">
        <f t="shared" ref="U111" si="57">+R111</f>
        <v>45931</v>
      </c>
      <c r="V111">
        <f ca="1">+W_nucleo!H125/W_nucleo!I125</f>
        <v>1.0241074373350922</v>
      </c>
      <c r="W111">
        <f ca="1">+W_nucleo!Z125/100</f>
        <v>0.99326717106575657</v>
      </c>
      <c r="X111" s="34"/>
    </row>
    <row r="112" spans="1:24" x14ac:dyDescent="0.25">
      <c r="A112" s="35">
        <f>+NAC!A112</f>
        <v>45962</v>
      </c>
      <c r="B112" s="19">
        <f>+GBA_d!$O139</f>
        <v>9755.6218594563725</v>
      </c>
      <c r="C112" s="19">
        <f>+PAM_d!$O139</f>
        <v>9907.9531875171888</v>
      </c>
      <c r="D112" s="19">
        <f>+NOA_d!$O139</f>
        <v>10191.687608889348</v>
      </c>
      <c r="E112" s="19">
        <f>+NEA_d!$O139</f>
        <v>9845.3714978176413</v>
      </c>
      <c r="F112" s="19">
        <f>+CUY_d!$O139</f>
        <v>9961.6643745353904</v>
      </c>
      <c r="G112" s="19">
        <f>+PAT_d!$O139</f>
        <v>9809.3577747396102</v>
      </c>
      <c r="H112" s="19">
        <f t="shared" ref="H112" si="58">+MAX(B112:G112)-MIN(B112:G112)</f>
        <v>436.06574943297528</v>
      </c>
      <c r="I112" s="35">
        <f t="shared" ref="I112" si="59">+A112</f>
        <v>45962</v>
      </c>
      <c r="J112" s="19">
        <f t="shared" ref="J112" si="60">+B112/B$55*100</f>
        <v>2434.8455791150382</v>
      </c>
      <c r="K112" s="19">
        <f t="shared" ref="K112" si="61">+C112/C$55*100</f>
        <v>2321.9828516033099</v>
      </c>
      <c r="L112" s="19">
        <f t="shared" ref="L112" si="62">+D112/D$55*100</f>
        <v>2315.9159648399909</v>
      </c>
      <c r="M112" s="19">
        <f t="shared" ref="M112" si="63">+E112/E$55*100</f>
        <v>2219.8156280720145</v>
      </c>
      <c r="N112" s="19">
        <f t="shared" ref="N112" si="64">+F112/F$55*100</f>
        <v>2294.6916268692876</v>
      </c>
      <c r="O112" s="19">
        <f t="shared" ref="O112" si="65">+G112/G$55*100</f>
        <v>2458.0416352848833</v>
      </c>
      <c r="R112" s="35">
        <f t="shared" ref="R112" si="66">+A112</f>
        <v>45962</v>
      </c>
      <c r="S112">
        <f t="shared" ref="S112" si="67">+F112/G112</f>
        <v>1.0155266637524416</v>
      </c>
      <c r="T112">
        <f>+d1d10index!I111/100</f>
        <v>0.99636384656244259</v>
      </c>
      <c r="U112" s="35">
        <f t="shared" ref="U112" si="68">+R112</f>
        <v>45962</v>
      </c>
      <c r="V112">
        <f ca="1">+W_nucleo!H126/W_nucleo!I126</f>
        <v>1.0335298936955708</v>
      </c>
      <c r="W112">
        <f ca="1">+W_nucleo!Z126/100</f>
        <v>0.99273136078278923</v>
      </c>
      <c r="X112" s="34"/>
    </row>
    <row r="113" spans="1:24" x14ac:dyDescent="0.25">
      <c r="A113" s="35">
        <f>+NAC!A113</f>
        <v>45992</v>
      </c>
      <c r="B113" s="19">
        <f>+GBA_d!$O140</f>
        <v>10025.435610900831</v>
      </c>
      <c r="C113" s="19">
        <f>+PAM_d!$O140</f>
        <v>10194.456036839865</v>
      </c>
      <c r="D113" s="19">
        <f>+NOA_d!$O140</f>
        <v>10465.176068206916</v>
      </c>
      <c r="E113" s="19">
        <f>+NEA_d!$O140</f>
        <v>10186.397403776267</v>
      </c>
      <c r="F113" s="19">
        <f>+CUY_d!$O140</f>
        <v>10258.353768733246</v>
      </c>
      <c r="G113" s="19">
        <f>+PAT_d!$O140</f>
        <v>10058.910865838552</v>
      </c>
      <c r="H113" s="19">
        <f t="shared" ref="H113" si="69">+MAX(B113:G113)-MIN(B113:G113)</f>
        <v>439.74045730608486</v>
      </c>
      <c r="I113" s="35">
        <f t="shared" ref="I113" si="70">+A113</f>
        <v>45992</v>
      </c>
      <c r="J113" s="19">
        <f t="shared" ref="J113" si="71">+B113/B$55*100</f>
        <v>2502.1867316682383</v>
      </c>
      <c r="K113" s="19">
        <f t="shared" ref="K113" si="72">+C113/C$55*100</f>
        <v>2389.126356469772</v>
      </c>
      <c r="L113" s="19">
        <f t="shared" ref="L113" si="73">+D113/D$55*100</f>
        <v>2378.062325034608</v>
      </c>
      <c r="M113" s="19">
        <f t="shared" ref="M113" si="74">+E113/E$55*100</f>
        <v>2296.706036503243</v>
      </c>
      <c r="N113" s="19">
        <f t="shared" ref="N113" si="75">+F113/F$55*100</f>
        <v>2363.0346911454817</v>
      </c>
      <c r="O113" s="19">
        <f t="shared" ref="O113" si="76">+G113/G$55*100</f>
        <v>2520.5749735748636</v>
      </c>
      <c r="R113" s="35">
        <f t="shared" ref="R113" si="77">+A113</f>
        <v>45992</v>
      </c>
      <c r="S113">
        <f t="shared" ref="S113" si="78">+F113/G113</f>
        <v>1.0198274848594224</v>
      </c>
      <c r="T113">
        <f>+d1d10index!I112/100</f>
        <v>0.99767482121558015</v>
      </c>
      <c r="U113" s="35">
        <f t="shared" ref="U113" si="79">+R113</f>
        <v>45992</v>
      </c>
      <c r="V113">
        <f ca="1">+W_nucleo!H127/W_nucleo!I127</f>
        <v>1.0412478814394388</v>
      </c>
      <c r="W113">
        <f ca="1">+W_nucleo!Z127/100</f>
        <v>0.99382390752136407</v>
      </c>
      <c r="X113" s="34"/>
    </row>
    <row r="114" spans="1:24" x14ac:dyDescent="0.25">
      <c r="A114" s="35">
        <f>+NAC!A114</f>
        <v>46023</v>
      </c>
      <c r="B114" s="19">
        <f>+GBA_d!$O141</f>
        <v>10306.851486244908</v>
      </c>
      <c r="C114" s="19">
        <f>+PAM_d!$O141</f>
        <v>10484.853215354748</v>
      </c>
      <c r="D114" s="19">
        <f>+NOA_d!$O141</f>
        <v>10766.856642852505</v>
      </c>
      <c r="E114" s="19">
        <f>+NEA_d!$O141</f>
        <v>10587.595912048193</v>
      </c>
      <c r="F114" s="19">
        <f>+CUY_d!$O141</f>
        <v>10568.188374166164</v>
      </c>
      <c r="G114" s="19">
        <f>+PAT_d!$O141</f>
        <v>10350.997973690379</v>
      </c>
      <c r="H114" s="19">
        <f t="shared" ref="H114" si="80">+MAX(B114:G114)-MIN(B114:G114)</f>
        <v>460.00515660759629</v>
      </c>
      <c r="I114" s="35">
        <f t="shared" ref="I114" si="81">+A114</f>
        <v>46023</v>
      </c>
      <c r="J114" s="19">
        <f t="shared" ref="J114" si="82">+B114/B$55*100</f>
        <v>2572.4235868729247</v>
      </c>
      <c r="K114" s="19">
        <f t="shared" ref="K114" si="83">+C114/C$55*100</f>
        <v>2457.1825186158621</v>
      </c>
      <c r="L114" s="19">
        <f t="shared" ref="L114" si="84">+D114/D$55*100</f>
        <v>2446.6149422178928</v>
      </c>
      <c r="M114" s="19">
        <f t="shared" ref="M114" si="85">+E114/E$55*100</f>
        <v>2387.1634376098045</v>
      </c>
      <c r="N114" s="19">
        <f t="shared" ref="N114" si="86">+F114/F$55*100</f>
        <v>2434.4057841747449</v>
      </c>
      <c r="O114" s="19">
        <f t="shared" ref="O114" si="87">+G114/G$55*100</f>
        <v>2593.7665411287135</v>
      </c>
      <c r="R114" s="35">
        <f t="shared" ref="R114" si="88">+A114</f>
        <v>46023</v>
      </c>
      <c r="S114">
        <f t="shared" ref="S114" si="89">+F114/G114</f>
        <v>1.0209825565639012</v>
      </c>
      <c r="T114">
        <f>+d1d10index!I113/100</f>
        <v>1.0024679379541863</v>
      </c>
      <c r="U114" s="35">
        <f t="shared" ref="U114" si="90">+R114</f>
        <v>46023</v>
      </c>
      <c r="V114">
        <f ca="1">+W_nucleo!H128/W_nucleo!I128</f>
        <v>1.0379142832504527</v>
      </c>
      <c r="W114">
        <f ca="1">+W_nucleo!Z128/100</f>
        <v>0.99403754612212614</v>
      </c>
      <c r="X114" s="34"/>
    </row>
    <row r="115" spans="1:24" x14ac:dyDescent="0.25">
      <c r="A115" s="35">
        <f>+NAC!A115</f>
        <v>46054</v>
      </c>
      <c r="B115" s="19">
        <f>+GBA_d!$O142</f>
        <v>10576.139445252817</v>
      </c>
      <c r="C115" s="19">
        <f>+PAM_d!$O142</f>
        <v>10798.254499285782</v>
      </c>
      <c r="D115" s="19">
        <f>+NOA_d!$O142</f>
        <v>11161.140048093899</v>
      </c>
      <c r="E115" s="19">
        <f>+NEA_d!$O142</f>
        <v>10923.746049469346</v>
      </c>
      <c r="F115" s="19">
        <f>+CUY_d!$O142</f>
        <v>10923.512203402361</v>
      </c>
      <c r="G115" s="19">
        <f>+PAT_d!$O142</f>
        <v>10668.486447723366</v>
      </c>
      <c r="H115" s="19">
        <f t="shared" ref="H115" si="91">+MAX(B115:G115)-MIN(B115:G115)</f>
        <v>585.00060284108258</v>
      </c>
      <c r="I115" s="35">
        <f t="shared" ref="I115" si="92">+A115</f>
        <v>46054</v>
      </c>
      <c r="J115" s="19">
        <f t="shared" ref="J115" si="93">+B115/B$55*100</f>
        <v>2639.6335101300215</v>
      </c>
      <c r="K115" s="19">
        <f t="shared" ref="K115" si="94">+C115/C$55*100</f>
        <v>2530.6298182937767</v>
      </c>
      <c r="L115" s="19">
        <f t="shared" ref="L115" si="95">+D115/D$55*100</f>
        <v>2536.2102347652799</v>
      </c>
      <c r="M115" s="19">
        <f t="shared" ref="M115" si="96">+E115/E$55*100</f>
        <v>2462.9545165540003</v>
      </c>
      <c r="N115" s="19">
        <f t="shared" ref="N115" si="97">+F115/F$55*100</f>
        <v>2516.2554214562119</v>
      </c>
      <c r="O115" s="19">
        <f t="shared" ref="O115" si="98">+G115/G$55*100</f>
        <v>2673.3232160728958</v>
      </c>
      <c r="R115" s="35">
        <f t="shared" ref="R115" si="99">+A115</f>
        <v>46054</v>
      </c>
      <c r="S115">
        <f t="shared" ref="S115" si="100">+F115/G115</f>
        <v>1.0239045863655212</v>
      </c>
      <c r="T115">
        <f>+d1d10index!I114/100</f>
        <v>1.004784072556193</v>
      </c>
      <c r="U115" s="35">
        <f t="shared" ref="U115" si="101">+R115</f>
        <v>46054</v>
      </c>
      <c r="V115">
        <f ca="1">+W_nucleo!H129/W_nucleo!I129</f>
        <v>1.0459939124326856</v>
      </c>
      <c r="W115">
        <f ca="1">+W_nucleo!Z129/100</f>
        <v>0.99538927889576234</v>
      </c>
      <c r="X115" s="34"/>
    </row>
    <row r="116" spans="1:24" x14ac:dyDescent="0.25">
      <c r="A116" s="35">
        <f>+NAC!A116</f>
        <v>46082</v>
      </c>
      <c r="B116" s="19">
        <f>+GBA_d!$O143</f>
        <v>10935.458910024934</v>
      </c>
      <c r="C116" s="19">
        <f>+PAM_d!$O143</f>
        <v>11151.884853242327</v>
      </c>
      <c r="D116" s="19">
        <f>+NOA_d!$O143</f>
        <v>11607.041715014868</v>
      </c>
      <c r="E116" s="19">
        <f>+NEA_d!$O143</f>
        <v>11384.803783781092</v>
      </c>
      <c r="F116" s="19">
        <f>+CUY_d!$O143</f>
        <v>11273.590690181929</v>
      </c>
      <c r="G116" s="19">
        <f>+PAT_d!$O143</f>
        <v>10926.20324193052</v>
      </c>
      <c r="H116" s="19">
        <f t="shared" ref="H116" si="102">+MAX(B116:G116)-MIN(B116:G116)</f>
        <v>680.83847308434815</v>
      </c>
      <c r="I116" s="35">
        <f t="shared" ref="I116" si="103">+A116</f>
        <v>46082</v>
      </c>
      <c r="J116" s="19">
        <f t="shared" ref="J116" si="104">+B116/B$55*100</f>
        <v>2729.3138424444933</v>
      </c>
      <c r="K116" s="19">
        <f t="shared" ref="K116" si="105">+C116/C$55*100</f>
        <v>2613.5050198770887</v>
      </c>
      <c r="L116" s="19">
        <f t="shared" ref="L116" si="106">+D116/D$55*100</f>
        <v>2637.5350426675868</v>
      </c>
      <c r="M116" s="19">
        <f t="shared" ref="M116" si="107">+E116/E$55*100</f>
        <v>2566.9082540331351</v>
      </c>
      <c r="N116" s="19">
        <f t="shared" ref="N116" si="108">+F116/F$55*100</f>
        <v>2596.8967823932098</v>
      </c>
      <c r="O116" s="19">
        <f t="shared" ref="O116" si="109">+G116/G$55*100</f>
        <v>2737.9022257104702</v>
      </c>
      <c r="R116" s="35">
        <f t="shared" ref="R116" si="110">+A116</f>
        <v>46082</v>
      </c>
      <c r="S116">
        <f t="shared" ref="S116" si="111">+F116/G116</f>
        <v>1.0317939764215873</v>
      </c>
      <c r="T116">
        <f>+d1d10index!I115/100</f>
        <v>1.0054861707461376</v>
      </c>
      <c r="U116" s="35">
        <f t="shared" ref="U116" si="112">+R116</f>
        <v>46082</v>
      </c>
      <c r="V116">
        <f ca="1">+W_nucleo!H130/W_nucleo!I130</f>
        <v>1.0550397392227959</v>
      </c>
      <c r="W116">
        <f ca="1">+W_nucleo!Z130/100</f>
        <v>0.99710456276548465</v>
      </c>
      <c r="X116" s="34"/>
    </row>
    <row r="117" spans="1:24" x14ac:dyDescent="0.25">
      <c r="A117" s="35">
        <f>+NAC!A117</f>
        <v>46113</v>
      </c>
      <c r="B117" s="19">
        <f>+GBA_d!$O144</f>
        <v>11234.36647721655</v>
      </c>
      <c r="C117" s="19">
        <f>+PAM_d!$O144</f>
        <v>11421.805904396906</v>
      </c>
      <c r="D117" s="19">
        <f>+NOA_d!$O144</f>
        <v>11918.572108109845</v>
      </c>
      <c r="E117" s="19">
        <f>+NEA_d!$O144</f>
        <v>11703.40958663667</v>
      </c>
      <c r="F117" s="19">
        <f>+CUY_d!$O144</f>
        <v>11517.334138784279</v>
      </c>
      <c r="G117" s="19">
        <f>+PAT_d!$O144</f>
        <v>11213.152828058419</v>
      </c>
      <c r="H117" s="19">
        <f t="shared" ref="H117" si="113">+MAX(B117:G117)-MIN(B117:G117)</f>
        <v>705.41928005142654</v>
      </c>
      <c r="I117" s="35">
        <f t="shared" ref="I117" si="114">+A117</f>
        <v>46113</v>
      </c>
      <c r="J117" s="19">
        <f t="shared" ref="J117" si="115">+B117/B$55*100</f>
        <v>2803.9163412934076</v>
      </c>
      <c r="K117" s="19">
        <f t="shared" ref="K117" si="116">+C117/C$55*100</f>
        <v>2676.7624899322868</v>
      </c>
      <c r="L117" s="19">
        <f t="shared" ref="L117" si="117">+D117/D$55*100</f>
        <v>2708.3258909145693</v>
      </c>
      <c r="M117" s="19">
        <f t="shared" ref="M117" si="118">+E117/E$55*100</f>
        <v>2638.7436480078586</v>
      </c>
      <c r="N117" s="19">
        <f t="shared" ref="N117" si="119">+F117/F$55*100</f>
        <v>2653.0436299061435</v>
      </c>
      <c r="O117" s="19">
        <f t="shared" ref="O117" si="120">+G117/G$55*100</f>
        <v>2809.8064263857145</v>
      </c>
      <c r="R117" s="35">
        <f t="shared" ref="R117" si="121">+A117</f>
        <v>46113</v>
      </c>
      <c r="S117">
        <f t="shared" ref="S117" si="122">+F117/G117</f>
        <v>1.0271271885249538</v>
      </c>
      <c r="T117">
        <f>+d1d10index!I116/100</f>
        <v>1.0015667644985005</v>
      </c>
      <c r="U117" s="35">
        <f t="shared" ref="U117" si="123">+R117</f>
        <v>46113</v>
      </c>
      <c r="V117">
        <f ca="1">+W_nucleo!H131/W_nucleo!I131</f>
        <v>1.0460020536631101</v>
      </c>
      <c r="W117">
        <f ca="1">+W_nucleo!Z131/100</f>
        <v>0.99692401772163375</v>
      </c>
      <c r="X117" s="34"/>
    </row>
    <row r="118" spans="1:24" x14ac:dyDescent="0.25">
      <c r="A118" s="35">
        <f>+NAC!A118</f>
        <v>46143</v>
      </c>
      <c r="B118" s="19">
        <f>+GBA_d!$O145</f>
        <v>11491.192225099068</v>
      </c>
      <c r="C118" s="19">
        <f>+PAM_d!$O145</f>
        <v>11650.936751176099</v>
      </c>
      <c r="D118" s="19">
        <f>+NOA_d!$O145</f>
        <v>12168.344641957681</v>
      </c>
      <c r="E118" s="19">
        <f>+NEA_d!$O145</f>
        <v>12021.570653739685</v>
      </c>
      <c r="F118" s="19">
        <f>+CUY_d!$O145</f>
        <v>11757.992297187518</v>
      </c>
      <c r="G118" s="19">
        <f>+PAT_d!$O145</f>
        <v>11400.287998362159</v>
      </c>
      <c r="H118" s="19">
        <f t="shared" ref="H118" si="124">+MAX(B118:G118)-MIN(B118:G118)</f>
        <v>768.05664359552247</v>
      </c>
      <c r="I118" s="35">
        <f t="shared" ref="I118" si="125">+A118</f>
        <v>46143</v>
      </c>
      <c r="J118" s="19">
        <f t="shared" ref="J118" si="126">+B118/B$55*100</f>
        <v>2868.015898025254</v>
      </c>
      <c r="K118" s="19">
        <f t="shared" ref="K118" si="127">+C118/C$55*100</f>
        <v>2730.4605531876655</v>
      </c>
      <c r="L118" s="19">
        <f t="shared" ref="L118" si="128">+D118/D$55*100</f>
        <v>2765.0831445623562</v>
      </c>
      <c r="M118" s="19">
        <f t="shared" ref="M118" si="129">+E118/E$55*100</f>
        <v>2710.4787683287009</v>
      </c>
      <c r="N118" s="19">
        <f t="shared" ref="N118" si="130">+F118/F$55*100</f>
        <v>2708.4797739341793</v>
      </c>
      <c r="O118" s="19">
        <f t="shared" ref="O118" si="131">+G118/G$55*100</f>
        <v>2856.6990008636526</v>
      </c>
      <c r="R118" s="35">
        <f t="shared" ref="R118" si="132">+A118</f>
        <v>46143</v>
      </c>
      <c r="S118">
        <f t="shared" ref="S118" si="133">+F118/G118</f>
        <v>1.0313767774004261</v>
      </c>
      <c r="T118">
        <f>+d1d10index!I117/100</f>
        <v>1.0020998195413262</v>
      </c>
      <c r="U118" s="35">
        <f t="shared" ref="U118" si="134">+R118</f>
        <v>46143</v>
      </c>
      <c r="V118">
        <f ca="1">+W_nucleo!H132/W_nucleo!I132</f>
        <v>1.0416976852135682</v>
      </c>
      <c r="W118">
        <f ca="1">+W_nucleo!Z132/100</f>
        <v>0.99588455143141918</v>
      </c>
      <c r="X118" s="34"/>
    </row>
  </sheetData>
  <mergeCells count="7">
    <mergeCell ref="J1:O1"/>
    <mergeCell ref="B1:G1"/>
    <mergeCell ref="U2:W2"/>
    <mergeCell ref="B3:G3"/>
    <mergeCell ref="B2:G2"/>
    <mergeCell ref="J2:O2"/>
    <mergeCell ref="J3:O3"/>
  </mergeCells>
  <conditionalFormatting sqref="B5:G5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G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G7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G8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G9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G10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G11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G17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G18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G1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G20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G21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G22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G2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G24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G25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G2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G27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G28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G29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G30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G31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G32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G33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G3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G35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G36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G37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G38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G39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G40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G4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G42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G43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G44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G45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G4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G47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G48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G49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G50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G51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G52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G53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G54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5:G55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6:G5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:G57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8:G58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:G59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0:G60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G61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2:G6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3:G63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4:G64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5:G65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:G66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7:G67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G68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9:G69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0:G70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1:G71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2:G72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3:G73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G74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5:G75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6:G76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7:G77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G78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9:G79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G80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1:G81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2:G82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3:G83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4:G84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5:G85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6:G86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7:G87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8:G88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9:G89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0:G90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1:G91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2:G92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G93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4:G94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5:G95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G9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G9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8:G100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1:G10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2:G10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3:G10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4:G10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5:G10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6:G1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7:G10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G10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9:G10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0:G11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1:G1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2:G11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3:G1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4:G1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5:G11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6:G1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7:G1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5:O5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6:O5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7:O5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8:O5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:O59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0:O6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O6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2:O62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3:O6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4:O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5:O6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O6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7:O67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O68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O6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0:O70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1:O7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2:O72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3:O7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4:O7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5:O75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6:O76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7:O77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8:O78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9:O7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0:O80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1:O81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2:O8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3:O8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4:O84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5:O8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6:O8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7:O8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8:O88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9:O89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0:O90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1:O9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2:O9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3:O9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4:O94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5:O95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6:O96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7:O9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8:O100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1:O101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2:O10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3:O103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4:O10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5:O10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6:O1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7:O10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8:O10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9:O10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0:O11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1:O11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2:O1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3:O1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4:O1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5:O1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6:O1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7:O1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8:G1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8:O1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332E-7766-40B6-8A77-C057546D5B59}">
  <sheetPr>
    <tabColor theme="9"/>
  </sheetPr>
  <dimension ref="A2:N28"/>
  <sheetViews>
    <sheetView zoomScale="116" workbookViewId="0">
      <selection activeCell="J6" sqref="J6"/>
    </sheetView>
  </sheetViews>
  <sheetFormatPr baseColWidth="10" defaultColWidth="11.42578125" defaultRowHeight="15" x14ac:dyDescent="0.25"/>
  <cols>
    <col min="2" max="2" width="15.140625" bestFit="1" customWidth="1"/>
    <col min="3" max="8" width="12" customWidth="1"/>
    <col min="9" max="9" width="3.28515625" customWidth="1"/>
    <col min="11" max="11" width="3.5703125" customWidth="1"/>
    <col min="12" max="12" width="5.7109375" bestFit="1" customWidth="1"/>
    <col min="13" max="13" width="4.28515625" style="6" customWidth="1"/>
  </cols>
  <sheetData>
    <row r="2" spans="1:14" ht="15.75" thickBot="1" x14ac:dyDescent="0.3">
      <c r="J2" t="s">
        <v>169</v>
      </c>
    </row>
    <row r="3" spans="1:14" ht="15.75" thickBot="1" x14ac:dyDescent="0.3">
      <c r="A3" s="64" t="s">
        <v>73</v>
      </c>
      <c r="B3" s="65"/>
      <c r="C3" s="65"/>
      <c r="D3" s="65"/>
      <c r="E3" s="65"/>
      <c r="F3" s="65"/>
      <c r="G3" s="65"/>
      <c r="H3" s="66"/>
      <c r="J3" s="206" t="s">
        <v>170</v>
      </c>
      <c r="N3" s="54" t="s">
        <v>171</v>
      </c>
    </row>
    <row r="4" spans="1:14" ht="15.75" thickBot="1" x14ac:dyDescent="0.3">
      <c r="A4" s="67" t="str">
        <f>+NAC!A4</f>
        <v>Fecha</v>
      </c>
      <c r="B4" s="57"/>
      <c r="C4" s="55" t="str">
        <f>+F9data!B4</f>
        <v>GBA</v>
      </c>
      <c r="D4" s="55" t="str">
        <f>+F9data!C4</f>
        <v>PAM</v>
      </c>
      <c r="E4" s="55" t="str">
        <f>+F9data!D4</f>
        <v>NOA</v>
      </c>
      <c r="F4" s="55" t="str">
        <f>+F9data!E4</f>
        <v>NEA</v>
      </c>
      <c r="G4" s="55" t="str">
        <f>+F9data!F4</f>
        <v>CUY</v>
      </c>
      <c r="H4" s="176" t="str">
        <f>+F9data!G4</f>
        <v>PAT</v>
      </c>
      <c r="I4" s="170"/>
      <c r="J4" s="207">
        <f>+MAX(d1d10_m!A:A)</f>
        <v>117</v>
      </c>
      <c r="K4" s="170"/>
    </row>
    <row r="5" spans="1:14" ht="15.75" thickBot="1" x14ac:dyDescent="0.3">
      <c r="A5" s="67" t="s">
        <v>172</v>
      </c>
      <c r="B5" s="57"/>
      <c r="C5" s="195">
        <f>+AVERAGE(d1d10_m!AN5:AN100000)</f>
        <v>7.2619005458011542E-5</v>
      </c>
      <c r="D5" s="195">
        <f>+AVERAGE(d1d10_m!AO5:AO100000)</f>
        <v>2.733358418667208E-5</v>
      </c>
      <c r="E5" s="195">
        <f>+AVERAGE(d1d10_m!AP5:AP100000)</f>
        <v>-1.8554412414518984E-5</v>
      </c>
      <c r="F5" s="195">
        <f>+AVERAGE(d1d10_m!AQ5:AQ100000)</f>
        <v>1.1648088968891637E-4</v>
      </c>
      <c r="G5" s="195">
        <f>+AVERAGE(d1d10_m!AR5:AR100000)</f>
        <v>-1.2833401139788347E-4</v>
      </c>
      <c r="H5" s="196">
        <f>+AVERAGE(d1d10_m!AS5:AS100000)</f>
        <v>-5.4878583659573565E-5</v>
      </c>
      <c r="I5" s="48"/>
      <c r="K5" s="48"/>
      <c r="N5" t="s">
        <v>173</v>
      </c>
    </row>
    <row r="6" spans="1:14" ht="15.75" thickBot="1" x14ac:dyDescent="0.3">
      <c r="C6" s="52"/>
      <c r="D6" s="52"/>
      <c r="E6" s="52"/>
      <c r="F6" s="52"/>
      <c r="G6" s="52"/>
      <c r="H6" s="52"/>
    </row>
    <row r="7" spans="1:14" x14ac:dyDescent="0.25">
      <c r="A7" s="64" t="s">
        <v>74</v>
      </c>
      <c r="B7" s="65"/>
      <c r="C7" s="197" t="s">
        <v>174</v>
      </c>
      <c r="D7" s="197"/>
      <c r="E7" s="197"/>
      <c r="F7" s="197"/>
      <c r="G7" s="197"/>
      <c r="H7" s="198"/>
    </row>
    <row r="8" spans="1:14" x14ac:dyDescent="0.25">
      <c r="A8" s="171" t="str">
        <f>+A4</f>
        <v>Fecha</v>
      </c>
      <c r="B8" s="37"/>
      <c r="C8" s="199" t="str">
        <f t="shared" ref="C8:H8" si="0">+C4</f>
        <v>GBA</v>
      </c>
      <c r="D8" s="199" t="str">
        <f t="shared" si="0"/>
        <v>PAM</v>
      </c>
      <c r="E8" s="199" t="str">
        <f t="shared" si="0"/>
        <v>NOA</v>
      </c>
      <c r="F8" s="199" t="str">
        <f t="shared" si="0"/>
        <v>NEA</v>
      </c>
      <c r="G8" s="199" t="str">
        <f t="shared" si="0"/>
        <v>CUY</v>
      </c>
      <c r="H8" s="200" t="str">
        <f t="shared" si="0"/>
        <v>PAT</v>
      </c>
      <c r="I8" s="37"/>
      <c r="J8" s="37"/>
      <c r="K8" s="37"/>
      <c r="L8" t="s">
        <v>175</v>
      </c>
    </row>
    <row r="9" spans="1:14" x14ac:dyDescent="0.25">
      <c r="A9" s="173" t="str">
        <f>+A5</f>
        <v>Promedio</v>
      </c>
      <c r="B9" s="172" t="s">
        <v>176</v>
      </c>
      <c r="C9" s="201">
        <f>+AVERAGE(d1d10_y!AN$16:AN$100000)</f>
        <v>1.7000941963343926E-3</v>
      </c>
      <c r="D9" s="201">
        <f>+AVERAGE(d1d10_y!AO$16:AO$100000)</f>
        <v>4.5630630608223146E-4</v>
      </c>
      <c r="E9" s="201">
        <f>+AVERAGE(d1d10_y!AP$16:AP$100000)</f>
        <v>-1.4216704667103547E-3</v>
      </c>
      <c r="F9" s="201">
        <f>+AVERAGE(d1d10_y!AQ$16:AQ$100000)</f>
        <v>-1.57018332130583E-3</v>
      </c>
      <c r="G9" s="201">
        <f>+AVERAGE(d1d10_y!AR$16:AR$100000)</f>
        <v>-2.0856573798941685E-3</v>
      </c>
      <c r="H9" s="202">
        <f>+AVERAGE(d1d10_y!AS$16:AS$100000)</f>
        <v>2.2089536875337318E-3</v>
      </c>
      <c r="I9" s="48"/>
      <c r="J9" t="s">
        <v>177</v>
      </c>
      <c r="K9" s="48"/>
      <c r="N9" t="s">
        <v>178</v>
      </c>
    </row>
    <row r="10" spans="1:14" x14ac:dyDescent="0.25">
      <c r="A10" s="68"/>
      <c r="C10" s="52"/>
      <c r="D10" s="52"/>
      <c r="E10" s="52"/>
      <c r="F10" s="52"/>
      <c r="G10" s="52"/>
      <c r="H10" s="203"/>
    </row>
    <row r="11" spans="1:14" x14ac:dyDescent="0.25">
      <c r="A11" s="68" t="s">
        <v>74</v>
      </c>
      <c r="C11" s="52" t="s">
        <v>179</v>
      </c>
      <c r="D11" s="52"/>
      <c r="E11" s="52"/>
      <c r="F11" s="52"/>
      <c r="G11" s="52"/>
      <c r="H11" s="203"/>
    </row>
    <row r="12" spans="1:14" x14ac:dyDescent="0.25">
      <c r="A12" s="171" t="str">
        <f t="shared" ref="A12:H12" si="1">+A8</f>
        <v>Fecha</v>
      </c>
      <c r="B12" s="37"/>
      <c r="C12" s="199" t="str">
        <f t="shared" si="1"/>
        <v>GBA</v>
      </c>
      <c r="D12" s="199" t="str">
        <f t="shared" si="1"/>
        <v>PAM</v>
      </c>
      <c r="E12" s="199" t="str">
        <f t="shared" si="1"/>
        <v>NOA</v>
      </c>
      <c r="F12" s="199" t="str">
        <f t="shared" si="1"/>
        <v>NEA</v>
      </c>
      <c r="G12" s="199" t="str">
        <f t="shared" si="1"/>
        <v>CUY</v>
      </c>
      <c r="H12" s="200" t="str">
        <f t="shared" si="1"/>
        <v>PAT</v>
      </c>
      <c r="I12" s="37"/>
      <c r="J12" s="37"/>
      <c r="K12" s="37"/>
    </row>
    <row r="13" spans="1:14" x14ac:dyDescent="0.25">
      <c r="A13" s="173" t="str">
        <f>+A9</f>
        <v>Promedio</v>
      </c>
      <c r="B13" s="172" t="s">
        <v>180</v>
      </c>
      <c r="C13" s="201">
        <f>+AVERAGE(d1d10_y!AN$54:AN$100000)</f>
        <v>-7.4810159224894188E-4</v>
      </c>
      <c r="D13" s="201">
        <f>+AVERAGE(d1d10_y!AO$54:AO$100000)</f>
        <v>3.4330308309181434E-4</v>
      </c>
      <c r="E13" s="201">
        <f>+AVERAGE(d1d10_y!AP$54:AP$100000)</f>
        <v>-6.3475354796788779E-3</v>
      </c>
      <c r="F13" s="201">
        <f>+AVERAGE(d1d10_y!AQ$54:AQ$100000)</f>
        <v>-6.0459247422610454E-3</v>
      </c>
      <c r="G13" s="201">
        <f>+AVERAGE(d1d10_y!AR$54:AR$100000)</f>
        <v>-5.5181629319021354E-3</v>
      </c>
      <c r="H13" s="202">
        <f>+AVERAGE(d1d10_y!AS$54:AS$100000)</f>
        <v>5.4567329705558811E-3</v>
      </c>
      <c r="I13" s="48"/>
      <c r="J13" t="s">
        <v>181</v>
      </c>
      <c r="K13" s="48"/>
      <c r="N13" t="s">
        <v>182</v>
      </c>
    </row>
    <row r="14" spans="1:14" x14ac:dyDescent="0.25">
      <c r="A14" s="68"/>
      <c r="C14" s="52"/>
      <c r="D14" s="52"/>
      <c r="E14" s="52"/>
      <c r="F14" s="52"/>
      <c r="G14" s="52"/>
      <c r="H14" s="203"/>
    </row>
    <row r="15" spans="1:14" x14ac:dyDescent="0.25">
      <c r="A15" s="68" t="s">
        <v>74</v>
      </c>
      <c r="C15" s="52" t="s">
        <v>183</v>
      </c>
      <c r="D15" s="52"/>
      <c r="E15" s="52"/>
      <c r="F15" s="52"/>
      <c r="G15" s="52"/>
      <c r="H15" s="203"/>
    </row>
    <row r="16" spans="1:14" x14ac:dyDescent="0.25">
      <c r="A16" s="171" t="str">
        <f>+A12</f>
        <v>Fecha</v>
      </c>
      <c r="B16" s="37"/>
      <c r="C16" s="199" t="str">
        <f t="shared" ref="C16:H16" si="2">+C12</f>
        <v>GBA</v>
      </c>
      <c r="D16" s="199" t="str">
        <f t="shared" si="2"/>
        <v>PAM</v>
      </c>
      <c r="E16" s="199" t="str">
        <f t="shared" si="2"/>
        <v>NOA</v>
      </c>
      <c r="F16" s="199" t="str">
        <f t="shared" si="2"/>
        <v>NEA</v>
      </c>
      <c r="G16" s="199" t="str">
        <f t="shared" si="2"/>
        <v>CUY</v>
      </c>
      <c r="H16" s="200" t="str">
        <f t="shared" si="2"/>
        <v>PAT</v>
      </c>
    </row>
    <row r="17" spans="1:14" ht="15.75" thickBot="1" x14ac:dyDescent="0.3">
      <c r="A17" s="174" t="s">
        <v>184</v>
      </c>
      <c r="B17" s="175" t="s">
        <v>185</v>
      </c>
      <c r="C17" s="204">
        <f>+HLOOKUP(F19data!C$16,d1d10_y!$AL$3:$AS$100000,F19data!$J$4-3+1,FALSE)</f>
        <v>-3.8376622515550185E-3</v>
      </c>
      <c r="D17" s="204">
        <f>+HLOOKUP(F19data!D$16,d1d10_y!$AL$3:$AS$100000,F19data!$J$4-3+1,FALSE)</f>
        <v>-2.8154001622255898E-3</v>
      </c>
      <c r="E17" s="204">
        <f>+HLOOKUP(F19data!E$16,d1d10_y!$AL$3:$AS$100000,F19data!$J$4-3+1,FALSE)</f>
        <v>-9.2092813852004962E-3</v>
      </c>
      <c r="F17" s="204">
        <f>+HLOOKUP(F19data!F$16,d1d10_y!$AL$3:$AS$100000,F19data!$J$4-3+1,FALSE)</f>
        <v>1.505196568522793E-2</v>
      </c>
      <c r="G17" s="204">
        <f>+HLOOKUP(F19data!G$16,d1d10_y!$AL$3:$AS$100000,F19data!$J$4-3+1,FALSE)</f>
        <v>-1.4245179229921412E-2</v>
      </c>
      <c r="H17" s="205">
        <f>+HLOOKUP(F19data!H$16,d1d10_y!$AL$3:$AS$100000,F19data!$J$4-3+1,FALSE)</f>
        <v>-1.2554721124579782E-2</v>
      </c>
      <c r="J17" t="s">
        <v>186</v>
      </c>
    </row>
    <row r="18" spans="1:14" ht="15.75" thickBot="1" x14ac:dyDescent="0.3">
      <c r="C18" s="52"/>
      <c r="D18" s="52"/>
      <c r="E18" s="52"/>
      <c r="F18" s="52"/>
      <c r="G18" s="52"/>
      <c r="H18" s="52"/>
    </row>
    <row r="19" spans="1:14" ht="15.75" thickBot="1" x14ac:dyDescent="0.3">
      <c r="A19" s="64" t="s">
        <v>187</v>
      </c>
      <c r="B19" s="65"/>
      <c r="C19" s="197"/>
      <c r="D19" s="197"/>
      <c r="E19" s="197"/>
      <c r="F19" s="197"/>
      <c r="G19" s="197"/>
      <c r="H19" s="198"/>
      <c r="J19" s="206" t="s">
        <v>170</v>
      </c>
    </row>
    <row r="20" spans="1:14" x14ac:dyDescent="0.25">
      <c r="A20" s="171" t="str">
        <f t="shared" ref="A20:H20" si="3">+A8</f>
        <v>Fecha</v>
      </c>
      <c r="B20" s="37"/>
      <c r="C20" s="199" t="str">
        <f t="shared" si="3"/>
        <v>GBA</v>
      </c>
      <c r="D20" s="199" t="str">
        <f t="shared" si="3"/>
        <v>PAM</v>
      </c>
      <c r="E20" s="199" t="str">
        <f t="shared" si="3"/>
        <v>NOA</v>
      </c>
      <c r="F20" s="199" t="str">
        <f t="shared" si="3"/>
        <v>NEA</v>
      </c>
      <c r="G20" s="199" t="str">
        <f t="shared" si="3"/>
        <v>CUY</v>
      </c>
      <c r="H20" s="200" t="str">
        <f t="shared" si="3"/>
        <v>PAT</v>
      </c>
      <c r="I20" s="37"/>
      <c r="J20" s="207">
        <f>+MAX(GBA_d!B32:B100000)</f>
        <v>145</v>
      </c>
      <c r="K20" s="37"/>
      <c r="L20" t="s">
        <v>175</v>
      </c>
    </row>
    <row r="21" spans="1:14" x14ac:dyDescent="0.25">
      <c r="A21" s="173" t="s">
        <v>188</v>
      </c>
      <c r="B21" s="172" t="s">
        <v>189</v>
      </c>
      <c r="C21" s="201" cm="1">
        <f t="array" aca="1" ref="C21" ca="1">INDIRECT(_xlfn.CONCAT(C$20,"_d!$E$",$J$20))/100-INDIRECT(_xlfn.CONCAT(C$20,"_d!$N$",$J$20))/100</f>
        <v>0.67498046875000739</v>
      </c>
      <c r="D21" s="201" cm="1">
        <f t="array" aca="1" ref="D21" ca="1">INDIRECT(_xlfn.CONCAT(D$20,"_d!$E$",$J$20))/100-INDIRECT(_xlfn.CONCAT(D$20,"_d!$N$",$J$20))/100</f>
        <v>0.20714843749999545</v>
      </c>
      <c r="E21" s="201" cm="1">
        <f t="array" aca="1" ref="E21" ca="1">INDIRECT(_xlfn.CONCAT(E$20,"_d!$E$",$J$20))/100-INDIRECT(_xlfn.CONCAT(E$20,"_d!$N$",$J$20))/100</f>
        <v>-0.44274414062500966</v>
      </c>
      <c r="F21" s="201" cm="1">
        <f t="array" aca="1" ref="F21" ca="1">INDIRECT(_xlfn.CONCAT(F$20,"_d!$E$",$J$20))/100-INDIRECT(_xlfn.CONCAT(F$20,"_d!$N$",$J$20))/100</f>
        <v>1.4082714843750068</v>
      </c>
      <c r="G21" s="201" cm="1">
        <f t="array" aca="1" ref="G21" ca="1">INDIRECT(_xlfn.CONCAT(G$20,"_d!$E$",$J$20))/100-INDIRECT(_xlfn.CONCAT(G$20,"_d!$N$",$J$20))/100</f>
        <v>-1.6264160156249972</v>
      </c>
      <c r="H21" s="202" cm="1">
        <f t="array" aca="1" ref="H21" ca="1">INDIRECT(_xlfn.CONCAT(H$20,"_d!$E$",$J$20))/100-INDIRECT(_xlfn.CONCAT(H$20,"_d!$N$",$J$20))/100</f>
        <v>-0.94657226562500796</v>
      </c>
      <c r="I21" s="48"/>
      <c r="J21" t="s">
        <v>190</v>
      </c>
      <c r="K21" s="48"/>
      <c r="N21" t="s">
        <v>191</v>
      </c>
    </row>
    <row r="22" spans="1:14" x14ac:dyDescent="0.25">
      <c r="A22" s="68"/>
      <c r="C22" s="52"/>
      <c r="D22" s="52"/>
      <c r="E22" s="52"/>
      <c r="F22" s="52"/>
      <c r="G22" s="52"/>
      <c r="H22" s="203"/>
    </row>
    <row r="23" spans="1:14" x14ac:dyDescent="0.25">
      <c r="A23" s="68" t="s">
        <v>192</v>
      </c>
      <c r="C23" s="52"/>
      <c r="D23" s="52"/>
      <c r="E23" s="52"/>
      <c r="F23" s="52"/>
      <c r="G23" s="52"/>
      <c r="H23" s="203"/>
    </row>
    <row r="24" spans="1:14" x14ac:dyDescent="0.25">
      <c r="A24" s="171" t="str">
        <f t="shared" ref="A24:H24" si="4">+A12</f>
        <v>Fecha</v>
      </c>
      <c r="B24" s="37"/>
      <c r="C24" s="199" t="str">
        <f t="shared" si="4"/>
        <v>GBA</v>
      </c>
      <c r="D24" s="199" t="str">
        <f t="shared" si="4"/>
        <v>PAM</v>
      </c>
      <c r="E24" s="199" t="str">
        <f t="shared" si="4"/>
        <v>NOA</v>
      </c>
      <c r="F24" s="199" t="str">
        <f t="shared" si="4"/>
        <v>NEA</v>
      </c>
      <c r="G24" s="199" t="str">
        <f t="shared" si="4"/>
        <v>CUY</v>
      </c>
      <c r="H24" s="200" t="str">
        <f t="shared" si="4"/>
        <v>PAT</v>
      </c>
      <c r="I24" s="37"/>
      <c r="J24" s="37"/>
      <c r="K24" s="37"/>
    </row>
    <row r="25" spans="1:14" ht="15.75" thickBot="1" x14ac:dyDescent="0.3">
      <c r="A25" s="174" t="s">
        <v>188</v>
      </c>
      <c r="B25" s="175" t="s">
        <v>193</v>
      </c>
      <c r="C25" s="204" cm="1">
        <f t="array" aca="1" ref="C25" ca="1">INDIRECT(_xlfn.CONCAT(C$20,"_d!$E$",$J$20))/INDIRECT(_xlfn.CONCAT(C$20,"_d!$E$82"))-INDIRECT(_xlfn.CONCAT(C$20,"_d!$N$",$J$20))/INDIRECT(_xlfn.CONCAT(C$20,"_d!$N$82"))</f>
        <v>-0.15501390967402884</v>
      </c>
      <c r="D25" s="204" cm="1">
        <f t="array" aca="1" ref="D25" ca="1">INDIRECT(_xlfn.CONCAT(D$20,"_d!$E$",$J$20))/INDIRECT(_xlfn.CONCAT(D$20,"_d!$E$82"))-INDIRECT(_xlfn.CONCAT(D$20,"_d!$N$",$J$20))/INDIRECT(_xlfn.CONCAT(D$20,"_d!$N$82"))</f>
        <v>-3.4579680310990568E-2</v>
      </c>
      <c r="E25" s="204" cm="1">
        <f t="array" aca="1" ref="E25" ca="1">INDIRECT(_xlfn.CONCAT(E$20,"_d!$E$",$J$20))/INDIRECT(_xlfn.CONCAT(E$20,"_d!$E$82"))-INDIRECT(_xlfn.CONCAT(E$20,"_d!$N$",$J$20))/INDIRECT(_xlfn.CONCAT(E$20,"_d!$N$82"))</f>
        <v>-0.62527210002035716</v>
      </c>
      <c r="F25" s="204" cm="1">
        <f t="array" aca="1" ref="F25" ca="1">INDIRECT(_xlfn.CONCAT(F$20,"_d!$E$",$J$20))/INDIRECT(_xlfn.CONCAT(F$20,"_d!$E$82"))-INDIRECT(_xlfn.CONCAT(F$20,"_d!$N$",$J$20))/INDIRECT(_xlfn.CONCAT(F$20,"_d!$N$82"))</f>
        <v>-0.32570288624427235</v>
      </c>
      <c r="G25" s="204" cm="1">
        <f t="array" aca="1" ref="G25" ca="1">INDIRECT(_xlfn.CONCAT(G$20,"_d!$E$",$J$20))/INDIRECT(_xlfn.CONCAT(G$20,"_d!$E$82"))-INDIRECT(_xlfn.CONCAT(G$20,"_d!$N$",$J$20))/INDIRECT(_xlfn.CONCAT(G$20,"_d!$N$82"))</f>
        <v>-0.59306106787995461</v>
      </c>
      <c r="H25" s="204" cm="1">
        <f t="array" aca="1" ref="H25" ca="1">INDIRECT(_xlfn.CONCAT(H$20,"_d!$E$",$J$20))/INDIRECT(_xlfn.CONCAT(H$20,"_d!$E$82"))-INDIRECT(_xlfn.CONCAT(H$20,"_d!$N$",$J$20))/INDIRECT(_xlfn.CONCAT(H$20,"_d!$N$82"))</f>
        <v>0.226792281342032</v>
      </c>
      <c r="I25" s="48"/>
      <c r="J25" t="s">
        <v>194</v>
      </c>
      <c r="K25" s="48"/>
      <c r="N25" t="s">
        <v>195</v>
      </c>
    </row>
    <row r="26" spans="1:14" x14ac:dyDescent="0.25">
      <c r="C26" s="52"/>
      <c r="D26" s="52"/>
      <c r="E26" s="52"/>
      <c r="F26" s="52"/>
      <c r="G26" s="52"/>
      <c r="H26" s="52"/>
    </row>
    <row r="28" spans="1:14" x14ac:dyDescent="0.25">
      <c r="C28" s="48"/>
    </row>
  </sheetData>
  <conditionalFormatting sqref="C2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H5">
    <cfRule type="colorScale" priority="12">
      <colorScale>
        <cfvo type="min"/>
        <cfvo type="max"/>
        <color rgb="FF63BE7B"/>
        <color rgb="FFFFEF9C"/>
      </colorScale>
    </cfRule>
  </conditionalFormatting>
  <conditionalFormatting sqref="C9:H9">
    <cfRule type="colorScale" priority="14">
      <colorScale>
        <cfvo type="min"/>
        <cfvo type="max"/>
        <color rgb="FF63BE7B"/>
        <color rgb="FFFFEF9C"/>
      </colorScale>
    </cfRule>
  </conditionalFormatting>
  <conditionalFormatting sqref="C13:H13">
    <cfRule type="colorScale" priority="2">
      <colorScale>
        <cfvo type="min"/>
        <cfvo type="max"/>
        <color rgb="FF63BE7B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max"/>
        <color rgb="FF63BE7B"/>
        <color rgb="FFFFEF9C"/>
      </colorScale>
    </cfRule>
  </conditionalFormatting>
  <conditionalFormatting sqref="C17:H17">
    <cfRule type="colorScale" priority="1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rgb="FF63BE7B"/>
        <color rgb="FFFFEF9C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H21">
    <cfRule type="colorScale" priority="11">
      <colorScale>
        <cfvo type="min"/>
        <cfvo type="max"/>
        <color rgb="FF63BE7B"/>
        <color rgb="FFFFEF9C"/>
      </colorScale>
    </cfRule>
  </conditionalFormatting>
  <conditionalFormatting sqref="C25:H25">
    <cfRule type="colorScale" priority="10">
      <colorScale>
        <cfvo type="min"/>
        <cfvo type="max"/>
        <color rgb="FF63BE7B"/>
        <color rgb="FFFFEF9C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I13 K1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I21 K2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K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H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:H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I13 K1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I21 K2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I25 K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:K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 J3 C5:I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E8FA-CEAD-442A-8993-C5AD4F281BCD}">
  <sheetPr>
    <tabColor theme="4"/>
  </sheetPr>
  <dimension ref="A1:BL118"/>
  <sheetViews>
    <sheetView zoomScale="85" zoomScaleNormal="85" workbookViewId="0">
      <pane xSplit="1" ySplit="4" topLeftCell="B104" activePane="bottomRight" state="frozen"/>
      <selection pane="topRight" activeCell="B1" sqref="B1"/>
      <selection pane="bottomLeft" activeCell="A5" sqref="A5"/>
      <selection pane="bottomRight" activeCell="A118" sqref="A118:XFD118"/>
    </sheetView>
  </sheetViews>
  <sheetFormatPr baseColWidth="10" defaultColWidth="11.42578125" defaultRowHeight="15" x14ac:dyDescent="0.25"/>
  <cols>
    <col min="12" max="12" width="2.42578125" customWidth="1"/>
    <col min="28" max="30" width="11.5703125" style="73"/>
    <col min="34" max="34" width="11.42578125" customWidth="1"/>
    <col min="62" max="63" width="22" style="36" customWidth="1"/>
    <col min="64" max="64" width="13.85546875" bestFit="1" customWidth="1"/>
  </cols>
  <sheetData>
    <row r="1" spans="1:64" hidden="1" x14ac:dyDescent="0.25"/>
    <row r="2" spans="1:64" s="112" customFormat="1" x14ac:dyDescent="0.25">
      <c r="BJ2" s="162"/>
      <c r="BK2" s="162"/>
    </row>
    <row r="3" spans="1:64" s="156" customFormat="1" ht="15.75" thickBot="1" x14ac:dyDescent="0.3">
      <c r="B3" s="255" t="s">
        <v>165</v>
      </c>
      <c r="C3" s="255"/>
      <c r="D3" s="255"/>
      <c r="E3" s="255"/>
      <c r="F3" s="255"/>
      <c r="G3" s="255"/>
      <c r="H3" s="255"/>
      <c r="I3" s="255"/>
      <c r="J3" s="255"/>
      <c r="K3" s="255"/>
      <c r="M3" s="255" t="s">
        <v>196</v>
      </c>
      <c r="N3" s="255"/>
      <c r="O3" s="255"/>
      <c r="P3" s="255"/>
      <c r="Q3" s="255"/>
      <c r="R3" s="255"/>
      <c r="S3" s="255"/>
      <c r="T3" s="255"/>
      <c r="U3" s="255"/>
      <c r="V3" s="255"/>
      <c r="AI3" s="255" t="s">
        <v>165</v>
      </c>
      <c r="AJ3" s="255"/>
      <c r="AK3" s="255"/>
      <c r="AL3" s="255"/>
      <c r="AM3" s="255"/>
      <c r="AN3" s="255"/>
      <c r="AO3" s="255"/>
      <c r="AP3" s="255"/>
      <c r="AQ3" s="255"/>
      <c r="AR3" s="255"/>
      <c r="AT3" s="255" t="s">
        <v>196</v>
      </c>
      <c r="AU3" s="255"/>
      <c r="AV3" s="255"/>
      <c r="AW3" s="255"/>
      <c r="AX3" s="255"/>
      <c r="AY3" s="255"/>
      <c r="AZ3" s="255"/>
      <c r="BA3" s="255"/>
      <c r="BB3" s="255"/>
      <c r="BC3" s="255"/>
      <c r="BJ3" s="163"/>
      <c r="BK3" s="163"/>
    </row>
    <row r="4" spans="1:64" s="159" customFormat="1" ht="30.75" thickBot="1" x14ac:dyDescent="0.3">
      <c r="A4" s="158" t="str">
        <f>+NAC!A4</f>
        <v>Fecha</v>
      </c>
      <c r="B4" s="157" t="s">
        <v>38</v>
      </c>
      <c r="C4" s="157" t="s">
        <v>128</v>
      </c>
      <c r="D4" s="157" t="s">
        <v>40</v>
      </c>
      <c r="E4" s="157" t="s">
        <v>41</v>
      </c>
      <c r="F4" s="157" t="s">
        <v>129</v>
      </c>
      <c r="G4" s="157" t="s">
        <v>130</v>
      </c>
      <c r="H4" s="157" t="s">
        <v>47</v>
      </c>
      <c r="I4" s="157" t="s">
        <v>48</v>
      </c>
      <c r="J4" s="157" t="s">
        <v>49</v>
      </c>
      <c r="K4" s="157" t="s">
        <v>197</v>
      </c>
      <c r="M4" s="160">
        <v>1</v>
      </c>
      <c r="N4" s="160">
        <f>+M4+1</f>
        <v>2</v>
      </c>
      <c r="O4" s="160">
        <f t="shared" ref="O4:V4" si="0">+N4+1</f>
        <v>3</v>
      </c>
      <c r="P4" s="160">
        <f t="shared" si="0"/>
        <v>4</v>
      </c>
      <c r="Q4" s="160">
        <f t="shared" si="0"/>
        <v>5</v>
      </c>
      <c r="R4" s="160">
        <f t="shared" si="0"/>
        <v>6</v>
      </c>
      <c r="S4" s="160">
        <f t="shared" si="0"/>
        <v>7</v>
      </c>
      <c r="T4" s="160">
        <f t="shared" si="0"/>
        <v>8</v>
      </c>
      <c r="U4" s="160">
        <f t="shared" si="0"/>
        <v>9</v>
      </c>
      <c r="V4" s="160">
        <f t="shared" si="0"/>
        <v>10</v>
      </c>
      <c r="W4" s="160" t="s">
        <v>47</v>
      </c>
      <c r="X4" s="160" t="s">
        <v>48</v>
      </c>
      <c r="Y4" s="160" t="s">
        <v>49</v>
      </c>
      <c r="Z4" s="157" t="s">
        <v>197</v>
      </c>
      <c r="AB4" s="160" t="s">
        <v>6</v>
      </c>
      <c r="AC4" s="160" t="s">
        <v>198</v>
      </c>
      <c r="AD4" s="160" t="s">
        <v>199</v>
      </c>
      <c r="AH4" s="158" t="str">
        <f>+NAC!AH4</f>
        <v>Recreación y cultura</v>
      </c>
      <c r="AI4" s="157" t="s">
        <v>38</v>
      </c>
      <c r="AJ4" s="157" t="s">
        <v>128</v>
      </c>
      <c r="AK4" s="157" t="s">
        <v>40</v>
      </c>
      <c r="AL4" s="157" t="s">
        <v>41</v>
      </c>
      <c r="AM4" s="157" t="s">
        <v>129</v>
      </c>
      <c r="AN4" s="157" t="s">
        <v>130</v>
      </c>
      <c r="AO4" s="157" t="s">
        <v>47</v>
      </c>
      <c r="AP4" s="157" t="s">
        <v>48</v>
      </c>
      <c r="AQ4" s="157" t="s">
        <v>49</v>
      </c>
      <c r="AR4" s="157" t="s">
        <v>197</v>
      </c>
      <c r="AT4" s="160">
        <v>1</v>
      </c>
      <c r="AU4" s="160">
        <f>+AT4+1</f>
        <v>2</v>
      </c>
      <c r="AV4" s="160">
        <f t="shared" ref="AV4:BC4" si="1">+AU4+1</f>
        <v>3</v>
      </c>
      <c r="AW4" s="160">
        <f t="shared" si="1"/>
        <v>4</v>
      </c>
      <c r="AX4" s="160">
        <f t="shared" si="1"/>
        <v>5</v>
      </c>
      <c r="AY4" s="160">
        <f t="shared" si="1"/>
        <v>6</v>
      </c>
      <c r="AZ4" s="160">
        <f t="shared" si="1"/>
        <v>7</v>
      </c>
      <c r="BA4" s="160">
        <f t="shared" si="1"/>
        <v>8</v>
      </c>
      <c r="BB4" s="160">
        <f t="shared" si="1"/>
        <v>9</v>
      </c>
      <c r="BC4" s="160">
        <f t="shared" si="1"/>
        <v>10</v>
      </c>
      <c r="BD4" s="160" t="s">
        <v>47</v>
      </c>
      <c r="BE4" s="160" t="s">
        <v>48</v>
      </c>
      <c r="BF4" s="160" t="s">
        <v>49</v>
      </c>
      <c r="BG4" s="157" t="s">
        <v>197</v>
      </c>
      <c r="BI4" s="160" t="s">
        <v>6</v>
      </c>
      <c r="BJ4" s="161" t="s">
        <v>198</v>
      </c>
      <c r="BK4" s="161" t="s">
        <v>199</v>
      </c>
      <c r="BL4" s="159" t="s">
        <v>200</v>
      </c>
    </row>
    <row r="5" spans="1:64" x14ac:dyDescent="0.25">
      <c r="A5" s="35">
        <f>+NAC!A5</f>
        <v>42705</v>
      </c>
      <c r="AB5" s="74">
        <f>+A5</f>
        <v>42705</v>
      </c>
      <c r="AH5" s="35">
        <f>+A5</f>
        <v>42705</v>
      </c>
      <c r="BI5" s="35">
        <f>+AH5</f>
        <v>42705</v>
      </c>
    </row>
    <row r="6" spans="1:64" x14ac:dyDescent="0.25">
      <c r="A6" s="35">
        <f>+NAC!A6</f>
        <v>42736</v>
      </c>
      <c r="B6" s="24">
        <f>+GBA_d!$AA33</f>
        <v>1.2891544534877397E-2</v>
      </c>
      <c r="C6" s="24">
        <f>+PAM_d!$AA33</f>
        <v>1.7585889884812689E-2</v>
      </c>
      <c r="D6" s="24">
        <f>+NOA_d!$AA33</f>
        <v>1.6727622759399541E-2</v>
      </c>
      <c r="E6" s="24">
        <f>+NEA_d!$AA33</f>
        <v>1.6966408232814922E-2</v>
      </c>
      <c r="F6" s="24">
        <f>+CUY_d!$AA33</f>
        <v>1.745871255043796E-2</v>
      </c>
      <c r="G6" s="24">
        <f>+PAT_d!$AA33</f>
        <v>2.6615390919488391E-2</v>
      </c>
      <c r="H6" s="24">
        <f>+MAX(B6:G6)</f>
        <v>2.6615390919488391E-2</v>
      </c>
      <c r="I6" s="24">
        <f>+MIN(B6:G6)</f>
        <v>1.2891544534877397E-2</v>
      </c>
      <c r="J6" s="24">
        <f>+H6-I6</f>
        <v>1.3723846384610994E-2</v>
      </c>
      <c r="M6" s="24">
        <f ca="1">+NAC_d!CH6</f>
        <v>1.4910348894956016E-2</v>
      </c>
      <c r="N6" s="24">
        <f ca="1">+NAC_d!CI6</f>
        <v>1.5240768579789732E-2</v>
      </c>
      <c r="O6" s="24">
        <f ca="1">+NAC_d!CJ6</f>
        <v>1.3279903685522676E-2</v>
      </c>
      <c r="P6" s="24">
        <f ca="1">+NAC_d!CK6</f>
        <v>1.5721132804585869E-2</v>
      </c>
      <c r="Q6" s="24">
        <f ca="1">+NAC_d!CL6</f>
        <v>1.5857538654221681E-2</v>
      </c>
      <c r="R6" s="24">
        <f ca="1">+NAC_d!CM6</f>
        <v>1.5873462619559797E-2</v>
      </c>
      <c r="S6" s="24">
        <f ca="1">+NAC_d!CN6</f>
        <v>1.6384429832215996E-2</v>
      </c>
      <c r="T6" s="24">
        <f ca="1">+NAC_d!CO6</f>
        <v>1.6229753660803148E-2</v>
      </c>
      <c r="U6" s="24">
        <f ca="1">+NAC_d!CP6</f>
        <v>1.6724552271869531E-2</v>
      </c>
      <c r="V6" s="24">
        <f ca="1">+NAC_d!CQ6</f>
        <v>1.6939290999717249E-2</v>
      </c>
      <c r="W6" s="24">
        <f ca="1">+MAX(M6:V6)</f>
        <v>1.6939290999717249E-2</v>
      </c>
      <c r="X6" s="24">
        <f ca="1">+MIN(M6:V6)</f>
        <v>1.3279903685522676E-2</v>
      </c>
      <c r="Y6" s="24">
        <f ca="1">+W6-X6</f>
        <v>3.6593873141945732E-3</v>
      </c>
      <c r="AB6" s="74">
        <f>+A6</f>
        <v>42736</v>
      </c>
      <c r="AH6" s="35">
        <f t="shared" ref="AH6:AH69" si="2">+A6</f>
        <v>42736</v>
      </c>
      <c r="AI6" s="24"/>
      <c r="AJ6" s="24"/>
      <c r="AK6" s="24"/>
      <c r="AL6" s="24"/>
      <c r="AM6" s="24"/>
      <c r="AN6" s="24"/>
      <c r="AO6" s="24"/>
      <c r="AP6" s="24"/>
      <c r="AQ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I6" s="35">
        <f>+AH6</f>
        <v>42736</v>
      </c>
    </row>
    <row r="7" spans="1:64" x14ac:dyDescent="0.25">
      <c r="A7" s="35">
        <f>+NAC!A7</f>
        <v>42767</v>
      </c>
      <c r="B7" s="24">
        <f>+GBA_d!AA34</f>
        <v>2.4355354711361299E-2</v>
      </c>
      <c r="C7" s="24">
        <f>+PAM_d!$AA34</f>
        <v>1.7615879886307084E-2</v>
      </c>
      <c r="D7" s="24">
        <f>+NOA_d!$AA34</f>
        <v>2.1303624172347213E-2</v>
      </c>
      <c r="E7" s="24">
        <f>+NEA_d!$AA34</f>
        <v>1.801867825147041E-2</v>
      </c>
      <c r="F7" s="24">
        <f>+CUY_d!$AA34</f>
        <v>1.5878215221936332E-2</v>
      </c>
      <c r="G7" s="24">
        <f>+PAT_d!$AA34</f>
        <v>1.7317240524011623E-2</v>
      </c>
      <c r="H7" s="24">
        <f t="shared" ref="H7:H70" si="3">+MAX(B7:G7)</f>
        <v>2.4355354711361299E-2</v>
      </c>
      <c r="I7" s="24">
        <f t="shared" ref="I7:I70" si="4">+MIN(B7:G7)</f>
        <v>1.5878215221936332E-2</v>
      </c>
      <c r="J7" s="24">
        <f t="shared" ref="J7:J70" si="5">+H7-I7</f>
        <v>8.4771394894249674E-3</v>
      </c>
      <c r="M7" s="24">
        <f ca="1">+NAC_d!CH7</f>
        <v>2.0013511549536567E-2</v>
      </c>
      <c r="N7" s="24">
        <f ca="1">+NAC_d!CI7</f>
        <v>1.9754432303726865E-2</v>
      </c>
      <c r="O7" s="24">
        <f ca="1">+NAC_d!CJ7</f>
        <v>2.3381327455846979E-2</v>
      </c>
      <c r="P7" s="24">
        <f ca="1">+NAC_d!CK7</f>
        <v>2.024095952868521E-2</v>
      </c>
      <c r="Q7" s="24">
        <f ca="1">+NAC_d!CL7</f>
        <v>2.0293951267898125E-2</v>
      </c>
      <c r="R7" s="24">
        <f ca="1">+NAC_d!CM7</f>
        <v>2.0425491414502561E-2</v>
      </c>
      <c r="S7" s="24">
        <f ca="1">+NAC_d!CN7</f>
        <v>2.0129312567666702E-2</v>
      </c>
      <c r="T7" s="24">
        <f ca="1">+NAC_d!CO7</f>
        <v>2.0467630269175308E-2</v>
      </c>
      <c r="U7" s="24">
        <f ca="1">+NAC_d!CP7</f>
        <v>2.1061467928915611E-2</v>
      </c>
      <c r="V7" s="24">
        <f ca="1">+NAC_d!CQ7</f>
        <v>2.0927058951514699E-2</v>
      </c>
      <c r="W7" s="24">
        <f t="shared" ref="W7:W70" ca="1" si="6">+MAX(M7:V7)</f>
        <v>2.3381327455846979E-2</v>
      </c>
      <c r="X7" s="24">
        <f t="shared" ref="X7:X70" ca="1" si="7">+MIN(M7:V7)</f>
        <v>1.9754432303726865E-2</v>
      </c>
      <c r="Y7" s="24">
        <f t="shared" ref="Y7:Y70" ca="1" si="8">+W7-X7</f>
        <v>3.6268951521201132E-3</v>
      </c>
      <c r="AB7" s="74">
        <f t="shared" ref="AB7:AB70" si="9">+A7</f>
        <v>42767</v>
      </c>
      <c r="AH7" s="35">
        <f t="shared" si="2"/>
        <v>42767</v>
      </c>
      <c r="AI7" s="24"/>
      <c r="AJ7" s="24"/>
      <c r="AK7" s="24"/>
      <c r="AL7" s="24"/>
      <c r="AM7" s="24"/>
      <c r="AN7" s="24"/>
      <c r="AO7" s="24"/>
      <c r="AP7" s="24"/>
      <c r="AQ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I7" s="35">
        <f t="shared" ref="BI7:BI70" si="10">+AH7</f>
        <v>42767</v>
      </c>
    </row>
    <row r="8" spans="1:64" x14ac:dyDescent="0.25">
      <c r="A8" s="35">
        <f>+NAC!A8</f>
        <v>42795</v>
      </c>
      <c r="B8" s="24">
        <f>+GBA_d!AA35</f>
        <v>2.4172488607703047E-2</v>
      </c>
      <c r="C8" s="24">
        <f>+PAM_d!$AA35</f>
        <v>2.2149606644964459E-2</v>
      </c>
      <c r="D8" s="24">
        <f>+NOA_d!$AA35</f>
        <v>3.201861520824667E-2</v>
      </c>
      <c r="E8" s="24">
        <f>+NEA_d!$AA35</f>
        <v>2.4585739321065114E-2</v>
      </c>
      <c r="F8" s="24">
        <f>+CUY_d!$AA35</f>
        <v>2.5642802540710052E-2</v>
      </c>
      <c r="G8" s="24">
        <f>+PAT_d!$AA35</f>
        <v>2.0714483522364935E-2</v>
      </c>
      <c r="H8" s="24">
        <f t="shared" si="3"/>
        <v>3.201861520824667E-2</v>
      </c>
      <c r="I8" s="24">
        <f t="shared" si="4"/>
        <v>2.0714483522364935E-2</v>
      </c>
      <c r="J8" s="24">
        <f t="shared" si="5"/>
        <v>1.1304131685881735E-2</v>
      </c>
      <c r="M8" s="24">
        <f ca="1">+NAC_d!CH8</f>
        <v>2.5308160014654746E-2</v>
      </c>
      <c r="N8" s="24">
        <f ca="1">+NAC_d!CI8</f>
        <v>2.5379318198467393E-2</v>
      </c>
      <c r="O8" s="24">
        <f ca="1">+NAC_d!CJ8</f>
        <v>2.6637089680241921E-2</v>
      </c>
      <c r="P8" s="24">
        <f ca="1">+NAC_d!CK8</f>
        <v>2.4509982557135102E-2</v>
      </c>
      <c r="Q8" s="24">
        <f ca="1">+NAC_d!CL8</f>
        <v>2.4614566072292288E-2</v>
      </c>
      <c r="R8" s="24">
        <f ca="1">+NAC_d!CM8</f>
        <v>2.4798138888123988E-2</v>
      </c>
      <c r="S8" s="24">
        <f ca="1">+NAC_d!CN8</f>
        <v>2.4156761518597358E-2</v>
      </c>
      <c r="T8" s="24">
        <f ca="1">+NAC_d!CO8</f>
        <v>2.3568585280141274E-2</v>
      </c>
      <c r="U8" s="24">
        <f ca="1">+NAC_d!CP8</f>
        <v>2.3420974193860689E-2</v>
      </c>
      <c r="V8" s="24">
        <f ca="1">+NAC_d!CQ8</f>
        <v>2.1811464478843412E-2</v>
      </c>
      <c r="W8" s="24">
        <f t="shared" ca="1" si="6"/>
        <v>2.6637089680241921E-2</v>
      </c>
      <c r="X8" s="24">
        <f t="shared" ca="1" si="7"/>
        <v>2.1811464478843412E-2</v>
      </c>
      <c r="Y8" s="24">
        <f t="shared" ca="1" si="8"/>
        <v>4.825625201398509E-3</v>
      </c>
      <c r="AB8" s="74">
        <f t="shared" si="9"/>
        <v>42795</v>
      </c>
      <c r="AH8" s="35">
        <f t="shared" si="2"/>
        <v>42795</v>
      </c>
      <c r="AI8" s="24"/>
      <c r="AJ8" s="24"/>
      <c r="AK8" s="24"/>
      <c r="AL8" s="24"/>
      <c r="AM8" s="24"/>
      <c r="AN8" s="24"/>
      <c r="AO8" s="24"/>
      <c r="AP8" s="24"/>
      <c r="AQ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I8" s="35">
        <f t="shared" si="10"/>
        <v>42795</v>
      </c>
    </row>
    <row r="9" spans="1:64" x14ac:dyDescent="0.25">
      <c r="A9" s="35">
        <f>+NAC!A9</f>
        <v>42826</v>
      </c>
      <c r="B9" s="24">
        <f>+GBA_d!AA36</f>
        <v>2.6341425694853093E-2</v>
      </c>
      <c r="C9" s="24">
        <f>+PAM_d!$AA36</f>
        <v>2.7493403284001516E-2</v>
      </c>
      <c r="D9" s="24">
        <f>+NOA_d!$AA36</f>
        <v>2.7203780176085379E-2</v>
      </c>
      <c r="E9" s="24">
        <f>+NEA_d!$AA36</f>
        <v>2.2434537946786293E-2</v>
      </c>
      <c r="F9" s="24">
        <f>+CUY_d!$AA36</f>
        <v>3.2784087785598937E-2</v>
      </c>
      <c r="G9" s="24">
        <f>+PAT_d!$AA36</f>
        <v>2.0886367241965687E-2</v>
      </c>
      <c r="H9" s="24">
        <f t="shared" si="3"/>
        <v>3.2784087785598937E-2</v>
      </c>
      <c r="I9" s="24">
        <f t="shared" si="4"/>
        <v>2.0886367241965687E-2</v>
      </c>
      <c r="J9" s="24">
        <f t="shared" si="5"/>
        <v>1.189772054363325E-2</v>
      </c>
      <c r="M9" s="24">
        <f ca="1">+NAC_d!CH9</f>
        <v>2.7347230098816233E-2</v>
      </c>
      <c r="N9" s="24">
        <f ca="1">+NAC_d!CI9</f>
        <v>2.7573836889269954E-2</v>
      </c>
      <c r="O9" s="24">
        <f ca="1">+NAC_d!CJ9</f>
        <v>2.7834912187520544E-2</v>
      </c>
      <c r="P9" s="24">
        <f ca="1">+NAC_d!CK9</f>
        <v>2.6983500296964502E-2</v>
      </c>
      <c r="Q9" s="24">
        <f ca="1">+NAC_d!CL9</f>
        <v>2.7646285355788391E-2</v>
      </c>
      <c r="R9" s="24">
        <f ca="1">+NAC_d!CM9</f>
        <v>2.7406590274742904E-2</v>
      </c>
      <c r="S9" s="24">
        <f ca="1">+NAC_d!CN9</f>
        <v>2.6667481961496042E-2</v>
      </c>
      <c r="T9" s="24">
        <f ca="1">+NAC_d!CO9</f>
        <v>2.6264058951541047E-2</v>
      </c>
      <c r="U9" s="24">
        <f ca="1">+NAC_d!CP9</f>
        <v>2.6262853948789466E-2</v>
      </c>
      <c r="V9" s="24">
        <f ca="1">+NAC_d!CQ9</f>
        <v>2.5297721018142427E-2</v>
      </c>
      <c r="W9" s="24">
        <f t="shared" ca="1" si="6"/>
        <v>2.7834912187520544E-2</v>
      </c>
      <c r="X9" s="24">
        <f t="shared" ca="1" si="7"/>
        <v>2.5297721018142427E-2</v>
      </c>
      <c r="Y9" s="24">
        <f t="shared" ca="1" si="8"/>
        <v>2.5371911693781168E-3</v>
      </c>
      <c r="AB9" s="74">
        <f t="shared" si="9"/>
        <v>42826</v>
      </c>
      <c r="AH9" s="35">
        <f t="shared" si="2"/>
        <v>42826</v>
      </c>
      <c r="AI9" s="24"/>
      <c r="AJ9" s="24"/>
      <c r="AK9" s="24"/>
      <c r="AL9" s="24"/>
      <c r="AM9" s="24"/>
      <c r="AN9" s="24"/>
      <c r="AO9" s="24"/>
      <c r="AP9" s="24"/>
      <c r="AQ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I9" s="35">
        <f t="shared" si="10"/>
        <v>42826</v>
      </c>
    </row>
    <row r="10" spans="1:64" x14ac:dyDescent="0.25">
      <c r="A10" s="35">
        <f>+NAC!A10</f>
        <v>42856</v>
      </c>
      <c r="B10" s="24">
        <f>+GBA_d!AA37</f>
        <v>1.2852126512179263E-2</v>
      </c>
      <c r="C10" s="24">
        <f>+PAM_d!$AA37</f>
        <v>1.4660578107415834E-2</v>
      </c>
      <c r="D10" s="24">
        <f>+NOA_d!$AA37</f>
        <v>1.5225126057098359E-2</v>
      </c>
      <c r="E10" s="24">
        <f>+NEA_d!$AA37</f>
        <v>1.9008114053868042E-2</v>
      </c>
      <c r="F10" s="24">
        <f>+CUY_d!$AA37</f>
        <v>1.6772784969537158E-2</v>
      </c>
      <c r="G10" s="24">
        <f>+PAT_d!$AA37</f>
        <v>1.7187746092241385E-2</v>
      </c>
      <c r="H10" s="24">
        <f t="shared" si="3"/>
        <v>1.9008114053868042E-2</v>
      </c>
      <c r="I10" s="24">
        <f t="shared" si="4"/>
        <v>1.2852126512179263E-2</v>
      </c>
      <c r="J10" s="24">
        <f t="shared" si="5"/>
        <v>6.1559875416887788E-3</v>
      </c>
      <c r="M10" s="24">
        <f ca="1">+NAC_d!CH10</f>
        <v>1.4957041571580509E-2</v>
      </c>
      <c r="N10" s="24">
        <f ca="1">+NAC_d!CI10</f>
        <v>1.4694483839465144E-2</v>
      </c>
      <c r="O10" s="24">
        <f ca="1">+NAC_d!CJ10</f>
        <v>1.3787026235077438E-2</v>
      </c>
      <c r="P10" s="24">
        <f ca="1">+NAC_d!CK10</f>
        <v>1.459937722257143E-2</v>
      </c>
      <c r="Q10" s="24">
        <f ca="1">+NAC_d!CL10</f>
        <v>1.4322666493178593E-2</v>
      </c>
      <c r="R10" s="24">
        <f ca="1">+NAC_d!CM10</f>
        <v>1.4440353177602949E-2</v>
      </c>
      <c r="S10" s="24">
        <f ca="1">+NAC_d!CN10</f>
        <v>1.4189562247014509E-2</v>
      </c>
      <c r="T10" s="24">
        <f ca="1">+NAC_d!CO10</f>
        <v>1.4294334771088213E-2</v>
      </c>
      <c r="U10" s="24">
        <f ca="1">+NAC_d!CP10</f>
        <v>1.4393285611134177E-2</v>
      </c>
      <c r="V10" s="24">
        <f ca="1">+NAC_d!CQ10</f>
        <v>1.4419511344979652E-2</v>
      </c>
      <c r="W10" s="24">
        <f t="shared" ca="1" si="6"/>
        <v>1.4957041571580509E-2</v>
      </c>
      <c r="X10" s="24">
        <f t="shared" ca="1" si="7"/>
        <v>1.3787026235077438E-2</v>
      </c>
      <c r="Y10" s="24">
        <f t="shared" ca="1" si="8"/>
        <v>1.1700153365030719E-3</v>
      </c>
      <c r="AB10" s="74">
        <f t="shared" si="9"/>
        <v>42856</v>
      </c>
      <c r="AH10" s="35">
        <f t="shared" si="2"/>
        <v>42856</v>
      </c>
      <c r="AI10" s="24"/>
      <c r="AJ10" s="24"/>
      <c r="AK10" s="24"/>
      <c r="AL10" s="24"/>
      <c r="AM10" s="24"/>
      <c r="AN10" s="24"/>
      <c r="AO10" s="24"/>
      <c r="AP10" s="24"/>
      <c r="AQ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I10" s="35">
        <f t="shared" si="10"/>
        <v>42856</v>
      </c>
    </row>
    <row r="11" spans="1:64" x14ac:dyDescent="0.25">
      <c r="A11" s="35">
        <f>+NAC!A11</f>
        <v>42887</v>
      </c>
      <c r="B11" s="24">
        <f>+GBA_d!AA38</f>
        <v>1.3762224775948129E-2</v>
      </c>
      <c r="C11" s="24">
        <f>+PAM_d!$AA38</f>
        <v>1.0417895326188864E-2</v>
      </c>
      <c r="D11" s="24">
        <f>+NOA_d!$AA38</f>
        <v>9.2645901007768483E-3</v>
      </c>
      <c r="E11" s="24">
        <f>+NEA_d!$AA38</f>
        <v>1.3792944496470616E-2</v>
      </c>
      <c r="F11" s="24">
        <f>+CUY_d!$AA38</f>
        <v>1.0435847314177904E-2</v>
      </c>
      <c r="G11" s="24">
        <f>+PAT_d!$AA38</f>
        <v>1.1073159286624223E-2</v>
      </c>
      <c r="H11" s="24">
        <f t="shared" si="3"/>
        <v>1.3792944496470616E-2</v>
      </c>
      <c r="I11" s="24">
        <f t="shared" si="4"/>
        <v>9.2645901007768483E-3</v>
      </c>
      <c r="J11" s="24">
        <f t="shared" si="5"/>
        <v>4.5283543956937677E-3</v>
      </c>
      <c r="M11" s="24">
        <f ca="1">+NAC_d!CH11</f>
        <v>1.1149976410332885E-2</v>
      </c>
      <c r="N11" s="24">
        <f ca="1">+NAC_d!CI11</f>
        <v>1.1195639474113062E-2</v>
      </c>
      <c r="O11" s="24">
        <f ca="1">+NAC_d!CJ11</f>
        <v>1.2705227721169221E-2</v>
      </c>
      <c r="P11" s="24">
        <f ca="1">+NAC_d!CK11</f>
        <v>1.1369057050544917E-2</v>
      </c>
      <c r="Q11" s="24">
        <f ca="1">+NAC_d!CL11</f>
        <v>1.1610418755263918E-2</v>
      </c>
      <c r="R11" s="24">
        <f ca="1">+NAC_d!CM11</f>
        <v>1.1634271846785005E-2</v>
      </c>
      <c r="S11" s="24">
        <f ca="1">+NAC_d!CN11</f>
        <v>1.1738683471851363E-2</v>
      </c>
      <c r="T11" s="24">
        <f ca="1">+NAC_d!CO11</f>
        <v>1.1936576297453039E-2</v>
      </c>
      <c r="U11" s="24">
        <f ca="1">+NAC_d!CP11</f>
        <v>1.2214829434103125E-2</v>
      </c>
      <c r="V11" s="24">
        <f ca="1">+NAC_d!CQ11</f>
        <v>1.2753217246614712E-2</v>
      </c>
      <c r="W11" s="24">
        <f t="shared" ca="1" si="6"/>
        <v>1.2753217246614712E-2</v>
      </c>
      <c r="X11" s="24">
        <f t="shared" ca="1" si="7"/>
        <v>1.1149976410332885E-2</v>
      </c>
      <c r="Y11" s="24">
        <f t="shared" ca="1" si="8"/>
        <v>1.6032408362818273E-3</v>
      </c>
      <c r="AB11" s="74">
        <f t="shared" si="9"/>
        <v>42887</v>
      </c>
      <c r="AH11" s="35">
        <f t="shared" si="2"/>
        <v>42887</v>
      </c>
      <c r="AI11" s="24"/>
      <c r="AJ11" s="24"/>
      <c r="AK11" s="24"/>
      <c r="AL11" s="24"/>
      <c r="AM11" s="24"/>
      <c r="AN11" s="24"/>
      <c r="AO11" s="24"/>
      <c r="AP11" s="24"/>
      <c r="AQ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I11" s="35">
        <f t="shared" si="10"/>
        <v>42887</v>
      </c>
    </row>
    <row r="12" spans="1:64" x14ac:dyDescent="0.25">
      <c r="A12" s="35">
        <f>+NAC!A12</f>
        <v>42917</v>
      </c>
      <c r="B12" s="24">
        <f>+GBA_d!AA39</f>
        <v>1.691383889825171E-2</v>
      </c>
      <c r="C12" s="24">
        <f>+PAM_d!$AA39</f>
        <v>1.9473686811522839E-2</v>
      </c>
      <c r="D12" s="24">
        <f>+NOA_d!$AA39</f>
        <v>1.4813762172459555E-2</v>
      </c>
      <c r="E12" s="24">
        <f>+NEA_d!$AA39</f>
        <v>1.3089792154489466E-2</v>
      </c>
      <c r="F12" s="24">
        <f>+CUY_d!$AA39</f>
        <v>1.4466634312148008E-2</v>
      </c>
      <c r="G12" s="24">
        <f>+PAT_d!$AA39</f>
        <v>1.6114208432966626E-2</v>
      </c>
      <c r="H12" s="24">
        <f t="shared" si="3"/>
        <v>1.9473686811522839E-2</v>
      </c>
      <c r="I12" s="24">
        <f t="shared" si="4"/>
        <v>1.3089792154489466E-2</v>
      </c>
      <c r="J12" s="24">
        <f t="shared" si="5"/>
        <v>6.3838946570333732E-3</v>
      </c>
      <c r="M12" s="24">
        <f ca="1">+NAC_d!CH12</f>
        <v>1.458691504319054E-2</v>
      </c>
      <c r="N12" s="24">
        <f ca="1">+NAC_d!CI12</f>
        <v>1.5091272142327083E-2</v>
      </c>
      <c r="O12" s="24">
        <f ca="1">+NAC_d!CJ12</f>
        <v>1.4900727596770524E-2</v>
      </c>
      <c r="P12" s="24">
        <f ca="1">+NAC_d!CK12</f>
        <v>1.6293363358487412E-2</v>
      </c>
      <c r="Q12" s="24">
        <f ca="1">+NAC_d!CL12</f>
        <v>1.676340964405032E-2</v>
      </c>
      <c r="R12" s="24">
        <f ca="1">+NAC_d!CM12</f>
        <v>1.6650227267195117E-2</v>
      </c>
      <c r="S12" s="24">
        <f ca="1">+NAC_d!CN12</f>
        <v>1.7170300300570984E-2</v>
      </c>
      <c r="T12" s="24">
        <f ca="1">+NAC_d!CO12</f>
        <v>1.7713514846418477E-2</v>
      </c>
      <c r="U12" s="24">
        <f ca="1">+NAC_d!CP12</f>
        <v>1.85936799755273E-2</v>
      </c>
      <c r="V12" s="24">
        <f ca="1">+NAC_d!CQ12</f>
        <v>1.9320402272151593E-2</v>
      </c>
      <c r="W12" s="24">
        <f t="shared" ca="1" si="6"/>
        <v>1.9320402272151593E-2</v>
      </c>
      <c r="X12" s="24">
        <f t="shared" ca="1" si="7"/>
        <v>1.458691504319054E-2</v>
      </c>
      <c r="Y12" s="24">
        <f t="shared" ca="1" si="8"/>
        <v>4.733487228961053E-3</v>
      </c>
      <c r="AB12" s="74">
        <f t="shared" si="9"/>
        <v>42917</v>
      </c>
      <c r="AH12" s="35">
        <f t="shared" si="2"/>
        <v>42917</v>
      </c>
      <c r="AI12" s="24"/>
      <c r="AJ12" s="24"/>
      <c r="AK12" s="24"/>
      <c r="AL12" s="24"/>
      <c r="AM12" s="24"/>
      <c r="AN12" s="24"/>
      <c r="AO12" s="24"/>
      <c r="AP12" s="24"/>
      <c r="AQ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I12" s="35">
        <f t="shared" si="10"/>
        <v>42917</v>
      </c>
    </row>
    <row r="13" spans="1:64" x14ac:dyDescent="0.25">
      <c r="A13" s="35">
        <f>+NAC!A13</f>
        <v>42948</v>
      </c>
      <c r="B13" s="24">
        <f>+GBA_d!AA40</f>
        <v>1.4936188536550654E-2</v>
      </c>
      <c r="C13" s="24">
        <f>+PAM_d!$AA40</f>
        <v>1.310940507994296E-2</v>
      </c>
      <c r="D13" s="24">
        <f>+NOA_d!$AA40</f>
        <v>1.2736520246384497E-2</v>
      </c>
      <c r="E13" s="24">
        <f>+NEA_d!$AA40</f>
        <v>1.1609746941704024E-2</v>
      </c>
      <c r="F13" s="24">
        <f>+CUY_d!$AA40</f>
        <v>1.3670129760771754E-2</v>
      </c>
      <c r="G13" s="24">
        <f>+PAT_d!$AA40</f>
        <v>1.6982611379363188E-2</v>
      </c>
      <c r="H13" s="24">
        <f t="shared" si="3"/>
        <v>1.6982611379363188E-2</v>
      </c>
      <c r="I13" s="24">
        <f t="shared" si="4"/>
        <v>1.1609746941704024E-2</v>
      </c>
      <c r="J13" s="24">
        <f t="shared" si="5"/>
        <v>5.3728644376591639E-3</v>
      </c>
      <c r="M13" s="24">
        <f ca="1">+NAC_d!CH13</f>
        <v>1.4164969986374176E-2</v>
      </c>
      <c r="N13" s="24">
        <f ca="1">+NAC_d!CI13</f>
        <v>1.4161518757879854E-2</v>
      </c>
      <c r="O13" s="24">
        <f ca="1">+NAC_d!CJ13</f>
        <v>1.489659419749545E-2</v>
      </c>
      <c r="P13" s="24">
        <f ca="1">+NAC_d!CK13</f>
        <v>1.3882077395204195E-2</v>
      </c>
      <c r="Q13" s="24">
        <f ca="1">+NAC_d!CL13</f>
        <v>1.4173449644502512E-2</v>
      </c>
      <c r="R13" s="24">
        <f ca="1">+NAC_d!CM13</f>
        <v>1.4149920864672261E-2</v>
      </c>
      <c r="S13" s="24">
        <f ca="1">+NAC_d!CN13</f>
        <v>1.4067406117377113E-2</v>
      </c>
      <c r="T13" s="24">
        <f ca="1">+NAC_d!CO13</f>
        <v>1.3950147639970156E-2</v>
      </c>
      <c r="U13" s="24">
        <f ca="1">+NAC_d!CP13</f>
        <v>1.4111767159607824E-2</v>
      </c>
      <c r="V13" s="24">
        <f ca="1">+NAC_d!CQ13</f>
        <v>1.370641401853212E-2</v>
      </c>
      <c r="W13" s="24">
        <f t="shared" ca="1" si="6"/>
        <v>1.489659419749545E-2</v>
      </c>
      <c r="X13" s="24">
        <f t="shared" ca="1" si="7"/>
        <v>1.370641401853212E-2</v>
      </c>
      <c r="Y13" s="24">
        <f t="shared" ca="1" si="8"/>
        <v>1.1901801789633293E-3</v>
      </c>
      <c r="AB13" s="74">
        <f t="shared" si="9"/>
        <v>42948</v>
      </c>
      <c r="AH13" s="35">
        <f t="shared" si="2"/>
        <v>42948</v>
      </c>
      <c r="AI13" s="24"/>
      <c r="AJ13" s="24"/>
      <c r="AK13" s="24"/>
      <c r="AL13" s="24"/>
      <c r="AM13" s="24"/>
      <c r="AN13" s="24"/>
      <c r="AO13" s="24"/>
      <c r="AP13" s="24"/>
      <c r="AQ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I13" s="35">
        <f t="shared" si="10"/>
        <v>42948</v>
      </c>
    </row>
    <row r="14" spans="1:64" x14ac:dyDescent="0.25">
      <c r="A14" s="35">
        <f>+NAC!A14</f>
        <v>42979</v>
      </c>
      <c r="B14" s="24">
        <f>+GBA_d!AA41</f>
        <v>2.0679199180329899E-2</v>
      </c>
      <c r="C14" s="24">
        <f>+PAM_d!$AA41</f>
        <v>1.9461988181468826E-2</v>
      </c>
      <c r="D14" s="24">
        <f>+NOA_d!$AA41</f>
        <v>1.7343208036115332E-2</v>
      </c>
      <c r="E14" s="24">
        <f>+NEA_d!$AA41</f>
        <v>1.2672800550364016E-2</v>
      </c>
      <c r="F14" s="24">
        <f>+CUY_d!$AA41</f>
        <v>1.7277698464099212E-2</v>
      </c>
      <c r="G14" s="24">
        <f>+PAT_d!$AA41</f>
        <v>1.3118371898718451E-2</v>
      </c>
      <c r="H14" s="24">
        <f t="shared" si="3"/>
        <v>2.0679199180329899E-2</v>
      </c>
      <c r="I14" s="24">
        <f t="shared" si="4"/>
        <v>1.2672800550364016E-2</v>
      </c>
      <c r="J14" s="24">
        <f t="shared" si="5"/>
        <v>8.0063986299658829E-3</v>
      </c>
      <c r="M14" s="24">
        <f ca="1">+NAC_d!CH14</f>
        <v>1.8489840375533806E-2</v>
      </c>
      <c r="N14" s="24">
        <f ca="1">+NAC_d!CI14</f>
        <v>1.8787112298462638E-2</v>
      </c>
      <c r="O14" s="24">
        <f ca="1">+NAC_d!CJ14</f>
        <v>1.9526194316617396E-2</v>
      </c>
      <c r="P14" s="24">
        <f ca="1">+NAC_d!CK14</f>
        <v>1.8467061112844352E-2</v>
      </c>
      <c r="Q14" s="24">
        <f ca="1">+NAC_d!CL14</f>
        <v>1.9046012069542151E-2</v>
      </c>
      <c r="R14" s="24">
        <f ca="1">+NAC_d!CM14</f>
        <v>1.9255131407602377E-2</v>
      </c>
      <c r="S14" s="24">
        <f ca="1">+NAC_d!CN14</f>
        <v>1.9001552437868607E-2</v>
      </c>
      <c r="T14" s="24">
        <f ca="1">+NAC_d!CO14</f>
        <v>1.9020334031101926E-2</v>
      </c>
      <c r="U14" s="24">
        <f ca="1">+NAC_d!CP14</f>
        <v>1.9263092321817776E-2</v>
      </c>
      <c r="V14" s="24">
        <f ca="1">+NAC_d!CQ14</f>
        <v>1.9011447741158705E-2</v>
      </c>
      <c r="W14" s="24">
        <f t="shared" ca="1" si="6"/>
        <v>1.9526194316617396E-2</v>
      </c>
      <c r="X14" s="24">
        <f t="shared" ca="1" si="7"/>
        <v>1.8467061112844352E-2</v>
      </c>
      <c r="Y14" s="24">
        <f t="shared" ca="1" si="8"/>
        <v>1.0591332037730439E-3</v>
      </c>
      <c r="AB14" s="74">
        <f t="shared" si="9"/>
        <v>42979</v>
      </c>
      <c r="AH14" s="35">
        <f t="shared" si="2"/>
        <v>42979</v>
      </c>
      <c r="AI14" s="24"/>
      <c r="AJ14" s="24"/>
      <c r="AK14" s="24"/>
      <c r="AL14" s="24"/>
      <c r="AM14" s="24"/>
      <c r="AN14" s="24"/>
      <c r="AO14" s="24"/>
      <c r="AP14" s="24"/>
      <c r="AQ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I14" s="35">
        <f t="shared" si="10"/>
        <v>42979</v>
      </c>
    </row>
    <row r="15" spans="1:64" x14ac:dyDescent="0.25">
      <c r="A15" s="35">
        <f>+NAC!A15</f>
        <v>43009</v>
      </c>
      <c r="B15" s="24">
        <f>+GBA_d!AA42</f>
        <v>1.3112130550534618E-2</v>
      </c>
      <c r="C15" s="24">
        <f>+PAM_d!$AA42</f>
        <v>1.6697318546169404E-2</v>
      </c>
      <c r="D15" s="24">
        <f>+NOA_d!$AA42</f>
        <v>1.849413785295706E-2</v>
      </c>
      <c r="E15" s="24">
        <f>+NEA_d!$AA42</f>
        <v>1.512353708563241E-2</v>
      </c>
      <c r="F15" s="24">
        <f>+CUY_d!$AA42</f>
        <v>1.7204283349307792E-2</v>
      </c>
      <c r="G15" s="24">
        <f>+PAT_d!$AA42</f>
        <v>1.6541031160681952E-2</v>
      </c>
      <c r="H15" s="24">
        <f t="shared" si="3"/>
        <v>1.849413785295706E-2</v>
      </c>
      <c r="I15" s="24">
        <f t="shared" si="4"/>
        <v>1.3112130550534618E-2</v>
      </c>
      <c r="J15" s="24">
        <f t="shared" si="5"/>
        <v>5.3820073024224424E-3</v>
      </c>
      <c r="M15" s="24">
        <f ca="1">+NAC_d!CH15</f>
        <v>1.6278833281802463E-2</v>
      </c>
      <c r="N15" s="24">
        <f ca="1">+NAC_d!CI15</f>
        <v>1.6268260445578608E-2</v>
      </c>
      <c r="O15" s="24">
        <f ca="1">+NAC_d!CJ15</f>
        <v>1.4935915799382027E-2</v>
      </c>
      <c r="P15" s="24">
        <f ca="1">+NAC_d!CK15</f>
        <v>1.6027844582724882E-2</v>
      </c>
      <c r="Q15" s="24">
        <f ca="1">+NAC_d!CL15</f>
        <v>1.5934017371643794E-2</v>
      </c>
      <c r="R15" s="24">
        <f ca="1">+NAC_d!CM15</f>
        <v>1.5656690080362745E-2</v>
      </c>
      <c r="S15" s="24">
        <f ca="1">+NAC_d!CN15</f>
        <v>1.537072729932798E-2</v>
      </c>
      <c r="T15" s="24">
        <f ca="1">+NAC_d!CO15</f>
        <v>1.5020061529693152E-2</v>
      </c>
      <c r="U15" s="24">
        <f ca="1">+NAC_d!CP15</f>
        <v>1.4798674738739859E-2</v>
      </c>
      <c r="V15" s="24">
        <f ca="1">+NAC_d!CQ15</f>
        <v>1.4137214628951345E-2</v>
      </c>
      <c r="W15" s="24">
        <f t="shared" ca="1" si="6"/>
        <v>1.6278833281802463E-2</v>
      </c>
      <c r="X15" s="24">
        <f t="shared" ca="1" si="7"/>
        <v>1.4137214628951345E-2</v>
      </c>
      <c r="Y15" s="24">
        <f t="shared" ca="1" si="8"/>
        <v>2.1416186528511183E-3</v>
      </c>
      <c r="AB15" s="74">
        <f t="shared" si="9"/>
        <v>43009</v>
      </c>
      <c r="AH15" s="35">
        <f t="shared" si="2"/>
        <v>43009</v>
      </c>
      <c r="AI15" s="24"/>
      <c r="AJ15" s="24"/>
      <c r="AK15" s="24"/>
      <c r="AL15" s="24"/>
      <c r="AM15" s="24"/>
      <c r="AN15" s="24"/>
      <c r="AO15" s="24"/>
      <c r="AP15" s="24"/>
      <c r="AQ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I15" s="35">
        <f t="shared" si="10"/>
        <v>43009</v>
      </c>
    </row>
    <row r="16" spans="1:64" x14ac:dyDescent="0.25">
      <c r="A16" s="35">
        <f>+NAC!A16</f>
        <v>43040</v>
      </c>
      <c r="B16" s="24">
        <f>+GBA_d!AA43</f>
        <v>1.1526211542926657E-2</v>
      </c>
      <c r="C16" s="24">
        <f>+PAM_d!$AA43</f>
        <v>1.5920027893071342E-2</v>
      </c>
      <c r="D16" s="24">
        <f>+NOA_d!$AA43</f>
        <v>1.3078058329094144E-2</v>
      </c>
      <c r="E16" s="24">
        <f>+NEA_d!$AA43</f>
        <v>1.5546020483991008E-2</v>
      </c>
      <c r="F16" s="24">
        <f>+CUY_d!$AA43</f>
        <v>1.5899559735876867E-2</v>
      </c>
      <c r="G16" s="24">
        <f>+PAT_d!$AA43</f>
        <v>1.4257996448264976E-2</v>
      </c>
      <c r="H16" s="24">
        <f t="shared" si="3"/>
        <v>1.5920027893071342E-2</v>
      </c>
      <c r="I16" s="24">
        <f t="shared" si="4"/>
        <v>1.1526211542926657E-2</v>
      </c>
      <c r="J16" s="24">
        <f t="shared" si="5"/>
        <v>4.3938163501446859E-3</v>
      </c>
      <c r="M16" s="24">
        <f ca="1">+NAC_d!CH16</f>
        <v>1.3395178328984292E-2</v>
      </c>
      <c r="N16" s="24">
        <f ca="1">+NAC_d!CI16</f>
        <v>1.3468282001193321E-2</v>
      </c>
      <c r="O16" s="24">
        <f ca="1">+NAC_d!CJ16</f>
        <v>1.2095171528611948E-2</v>
      </c>
      <c r="P16" s="24">
        <f ca="1">+NAC_d!CK16</f>
        <v>1.3872932394743964E-2</v>
      </c>
      <c r="Q16" s="24">
        <f ca="1">+NAC_d!CL16</f>
        <v>1.3872613248776311E-2</v>
      </c>
      <c r="R16" s="24">
        <f ca="1">+NAC_d!CM16</f>
        <v>1.3718372432454329E-2</v>
      </c>
      <c r="S16" s="24">
        <f ca="1">+NAC_d!CN16</f>
        <v>1.4061318364408049E-2</v>
      </c>
      <c r="T16" s="24">
        <f ca="1">+NAC_d!CO16</f>
        <v>1.4095620886031668E-2</v>
      </c>
      <c r="U16" s="24">
        <f ca="1">+NAC_d!CP16</f>
        <v>1.3885055228052723E-2</v>
      </c>
      <c r="V16" s="24">
        <f ca="1">+NAC_d!CQ16</f>
        <v>1.3651241051179985E-2</v>
      </c>
      <c r="W16" s="24">
        <f t="shared" ca="1" si="6"/>
        <v>1.4095620886031668E-2</v>
      </c>
      <c r="X16" s="24">
        <f t="shared" ca="1" si="7"/>
        <v>1.2095171528611948E-2</v>
      </c>
      <c r="Y16" s="24">
        <f t="shared" ca="1" si="8"/>
        <v>2.0004493574197202E-3</v>
      </c>
      <c r="AB16" s="74">
        <f t="shared" si="9"/>
        <v>43040</v>
      </c>
      <c r="AH16" s="35">
        <f t="shared" si="2"/>
        <v>43040</v>
      </c>
      <c r="AI16" s="24"/>
      <c r="AJ16" s="24"/>
      <c r="AK16" s="24"/>
      <c r="AL16" s="24"/>
      <c r="AM16" s="24"/>
      <c r="AN16" s="24"/>
      <c r="AO16" s="24"/>
      <c r="AP16" s="24"/>
      <c r="AQ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I16" s="35">
        <f t="shared" si="10"/>
        <v>43040</v>
      </c>
    </row>
    <row r="17" spans="1:64" x14ac:dyDescent="0.25">
      <c r="A17" s="35">
        <f>+NAC!A17</f>
        <v>43070</v>
      </c>
      <c r="B17" s="24">
        <f>+GBA_d!AA44</f>
        <v>3.2905340449189024E-2</v>
      </c>
      <c r="C17" s="24">
        <f>+PAM_d!$AA44</f>
        <v>3.2280430043148067E-2</v>
      </c>
      <c r="D17" s="24">
        <f>+NOA_d!$AA44</f>
        <v>2.4868156298680777E-2</v>
      </c>
      <c r="E17" s="24">
        <f>+NEA_d!$AA44</f>
        <v>2.2591971644482234E-2</v>
      </c>
      <c r="F17" s="24">
        <f>+CUY_d!$AA44</f>
        <v>3.3271978549074044E-2</v>
      </c>
      <c r="G17" s="24">
        <f>+PAT_d!$AA44</f>
        <v>2.5709313611011142E-2</v>
      </c>
      <c r="H17" s="24">
        <f t="shared" si="3"/>
        <v>3.3271978549074044E-2</v>
      </c>
      <c r="I17" s="24">
        <f t="shared" si="4"/>
        <v>2.2591971644482234E-2</v>
      </c>
      <c r="J17" s="24">
        <f t="shared" si="5"/>
        <v>1.068000690459181E-2</v>
      </c>
      <c r="K17" s="24">
        <f>+AVERAGE(J6:J17)</f>
        <v>8.0255140268959049E-3</v>
      </c>
      <c r="M17" s="24">
        <f ca="1">+NAC_d!CH17</f>
        <v>2.7691647344390669E-2</v>
      </c>
      <c r="N17" s="24">
        <f ca="1">+NAC_d!CI17</f>
        <v>2.7922669099553321E-2</v>
      </c>
      <c r="O17" s="24">
        <f ca="1">+NAC_d!CJ17</f>
        <v>3.1713557487468735E-2</v>
      </c>
      <c r="P17" s="24">
        <f ca="1">+NAC_d!CK17</f>
        <v>2.9151952316547325E-2</v>
      </c>
      <c r="Q17" s="24">
        <f ca="1">+NAC_d!CL17</f>
        <v>3.092219964476195E-2</v>
      </c>
      <c r="R17" s="24">
        <f ca="1">+NAC_d!CM17</f>
        <v>3.0875357883449972E-2</v>
      </c>
      <c r="S17" s="24">
        <f ca="1">+NAC_d!CN17</f>
        <v>3.1169416911596359E-2</v>
      </c>
      <c r="T17" s="24">
        <f ca="1">+NAC_d!CO17</f>
        <v>3.1533314585133976E-2</v>
      </c>
      <c r="U17" s="24">
        <f ca="1">+NAC_d!CP17</f>
        <v>3.2846984301340143E-2</v>
      </c>
      <c r="V17" s="24">
        <f ca="1">+NAC_d!CQ17</f>
        <v>3.3145061984860558E-2</v>
      </c>
      <c r="W17" s="24">
        <f t="shared" ca="1" si="6"/>
        <v>3.3145061984860558E-2</v>
      </c>
      <c r="X17" s="24">
        <f t="shared" ca="1" si="7"/>
        <v>2.7691647344390669E-2</v>
      </c>
      <c r="Y17" s="24">
        <f t="shared" ca="1" si="8"/>
        <v>5.4534146404698891E-3</v>
      </c>
      <c r="Z17" s="24">
        <f ca="1">+AVERAGE(Y6:Y17)</f>
        <v>2.8333865226928636E-3</v>
      </c>
      <c r="AB17" s="74">
        <f t="shared" si="9"/>
        <v>43070</v>
      </c>
      <c r="AC17" s="75">
        <f>+K17</f>
        <v>8.0255140268959049E-3</v>
      </c>
      <c r="AD17" s="75">
        <f ca="1">+Z17</f>
        <v>2.8333865226928636E-3</v>
      </c>
      <c r="AH17" s="35">
        <f t="shared" si="2"/>
        <v>43070</v>
      </c>
      <c r="AI17" s="24">
        <f>+GBA_d!$AN44</f>
        <v>0.24872854506679754</v>
      </c>
      <c r="AJ17" s="24">
        <f>+PAM_d!$AN44</f>
        <v>0.2517643425570939</v>
      </c>
      <c r="AK17" s="24">
        <f>+NOA_d!$AN44</f>
        <v>0.2470698561657918</v>
      </c>
      <c r="AL17" s="24">
        <f>+NEA_d!$AN44</f>
        <v>0.2258125242813549</v>
      </c>
      <c r="AM17" s="24">
        <f>+CUY_d!$AN44</f>
        <v>0.25644742477252325</v>
      </c>
      <c r="AN17" s="24">
        <f>+PAT_d!$AN44</f>
        <v>0.23920584427434433</v>
      </c>
      <c r="AO17" s="24">
        <f>+MAX(AI17:AN17)</f>
        <v>0.25644742477252325</v>
      </c>
      <c r="AP17" s="24">
        <f>+MIN(AI17:AN17)</f>
        <v>0.2258125242813549</v>
      </c>
      <c r="AQ17" s="24">
        <f>+AO17-AP17</f>
        <v>3.0634900491168349E-2</v>
      </c>
      <c r="AR17" s="24"/>
      <c r="AT17" s="24">
        <f ca="1">+NAC_d!CT17</f>
        <v>0.24130245771674974</v>
      </c>
      <c r="AU17" s="24">
        <f ca="1">+NAC_d!CU17</f>
        <v>0.24281750385077894</v>
      </c>
      <c r="AV17" s="24">
        <f ca="1">+NAC_d!CV17</f>
        <v>0.2502586657748036</v>
      </c>
      <c r="AW17" s="24">
        <f ca="1">+NAC_d!CW17</f>
        <v>0.24475340260092171</v>
      </c>
      <c r="AX17" s="24">
        <f ca="1">+NAC_d!CX17</f>
        <v>0.24954658470820834</v>
      </c>
      <c r="AY17" s="24">
        <f ca="1">+NAC_d!CY17</f>
        <v>0.24933434630505014</v>
      </c>
      <c r="AZ17" s="24">
        <f ca="1">+NAC_d!CZ17</f>
        <v>0.24839259958724291</v>
      </c>
      <c r="BA17" s="24">
        <f ca="1">+NAC_d!DA17</f>
        <v>0.24837852072552669</v>
      </c>
      <c r="BB17" s="24">
        <f ca="1">+NAC_d!DB17</f>
        <v>0.25263597351546596</v>
      </c>
      <c r="BC17" s="24">
        <f ca="1">+NAC_d!DC17</f>
        <v>0.24962666918043674</v>
      </c>
      <c r="BD17" s="24">
        <f t="shared" ref="BD17:BD70" ca="1" si="11">+MAX(AT17:BC17)</f>
        <v>0.25263597351546596</v>
      </c>
      <c r="BE17" s="24">
        <f t="shared" ref="BE17:BE70" ca="1" si="12">+MIN(AT17:BC17)</f>
        <v>0.24130245771674974</v>
      </c>
      <c r="BF17" s="24">
        <f t="shared" ref="BF17:BF70" ca="1" si="13">+BD17-BE17</f>
        <v>1.1333515798716221E-2</v>
      </c>
      <c r="BG17" s="24"/>
      <c r="BI17" s="35">
        <f t="shared" si="10"/>
        <v>43070</v>
      </c>
    </row>
    <row r="18" spans="1:64" x14ac:dyDescent="0.25">
      <c r="A18" s="35">
        <f>+NAC!A18</f>
        <v>43101</v>
      </c>
      <c r="B18" s="24">
        <f>+GBA_d!AA45</f>
        <v>1.5910325921434598E-2</v>
      </c>
      <c r="C18" s="24">
        <f>+PAM_d!$AA45</f>
        <v>1.8451359631637132E-2</v>
      </c>
      <c r="D18" s="24">
        <f>+NOA_d!$AA45</f>
        <v>1.9499423392942195E-2</v>
      </c>
      <c r="E18" s="24">
        <f>+NEA_d!$AA45</f>
        <v>2.0742633719886605E-2</v>
      </c>
      <c r="F18" s="24">
        <f>+CUY_d!$AA45</f>
        <v>1.5610875844019212E-2</v>
      </c>
      <c r="G18" s="24">
        <f>+PAT_d!$AA45</f>
        <v>2.7256042642325173E-2</v>
      </c>
      <c r="H18" s="24">
        <f t="shared" si="3"/>
        <v>2.7256042642325173E-2</v>
      </c>
      <c r="I18" s="24">
        <f t="shared" si="4"/>
        <v>1.5610875844019212E-2</v>
      </c>
      <c r="J18" s="24">
        <f t="shared" si="5"/>
        <v>1.1645166798305961E-2</v>
      </c>
      <c r="K18" s="24">
        <f t="shared" ref="K18:K81" si="14">+AVERAGE(J7:J18)</f>
        <v>7.852290728037151E-3</v>
      </c>
      <c r="M18" s="24">
        <f ca="1">+NAC_d!CH18</f>
        <v>1.7813928189734263E-2</v>
      </c>
      <c r="N18" s="24">
        <f ca="1">+NAC_d!CI18</f>
        <v>1.789647218636814E-2</v>
      </c>
      <c r="O18" s="24">
        <f ca="1">+NAC_d!CJ18</f>
        <v>1.6179172727429636E-2</v>
      </c>
      <c r="P18" s="24">
        <f ca="1">+NAC_d!CK18</f>
        <v>1.7993000543126803E-2</v>
      </c>
      <c r="Q18" s="24">
        <f ca="1">+NAC_d!CL18</f>
        <v>1.7677777456517108E-2</v>
      </c>
      <c r="R18" s="24">
        <f ca="1">+NAC_d!CM18</f>
        <v>1.7661466555080496E-2</v>
      </c>
      <c r="S18" s="24">
        <f ca="1">+NAC_d!CN18</f>
        <v>1.8241281526629516E-2</v>
      </c>
      <c r="T18" s="24">
        <f ca="1">+NAC_d!CO18</f>
        <v>1.7858053789863604E-2</v>
      </c>
      <c r="U18" s="24">
        <f ca="1">+NAC_d!CP18</f>
        <v>1.8151360647392645E-2</v>
      </c>
      <c r="V18" s="24">
        <f ca="1">+NAC_d!CQ18</f>
        <v>1.8291179455340645E-2</v>
      </c>
      <c r="W18" s="24">
        <f t="shared" ca="1" si="6"/>
        <v>1.8291179455340645E-2</v>
      </c>
      <c r="X18" s="24">
        <f t="shared" ca="1" si="7"/>
        <v>1.6179172727429636E-2</v>
      </c>
      <c r="Y18" s="24">
        <f t="shared" ca="1" si="8"/>
        <v>2.1120067279110089E-3</v>
      </c>
      <c r="Z18" s="24">
        <f t="shared" ref="Z18:Z81" ca="1" si="15">+AVERAGE(Y7:Y18)</f>
        <v>2.7044381405025666E-3</v>
      </c>
      <c r="AB18" s="74">
        <f t="shared" si="9"/>
        <v>43101</v>
      </c>
      <c r="AC18" s="75">
        <f>+K18</f>
        <v>7.852290728037151E-3</v>
      </c>
      <c r="AD18" s="75">
        <f t="shared" ref="AD18:AD70" ca="1" si="16">+Z18</f>
        <v>2.7044381405025666E-3</v>
      </c>
      <c r="AH18" s="35">
        <f t="shared" si="2"/>
        <v>43101</v>
      </c>
      <c r="AI18" s="24">
        <f>+GBA_d!$AN45</f>
        <v>0.25245020560296227</v>
      </c>
      <c r="AJ18" s="24">
        <f>+PAM_d!$AN45</f>
        <v>0.25282898405753707</v>
      </c>
      <c r="AK18" s="24">
        <f>+NOA_d!$AN45</f>
        <v>0.25046961529499767</v>
      </c>
      <c r="AL18" s="24">
        <f>+NEA_d!$AN45</f>
        <v>0.23036424246898579</v>
      </c>
      <c r="AM18" s="24">
        <f>+CUY_d!$AN45</f>
        <v>0.25416555363363424</v>
      </c>
      <c r="AN18" s="24">
        <f>+PAT_d!$AN45</f>
        <v>0.23997916149333975</v>
      </c>
      <c r="AO18" s="24">
        <f t="shared" ref="AO18:AO81" si="17">+MAX(AI18:AN18)</f>
        <v>0.25416555363363424</v>
      </c>
      <c r="AP18" s="24">
        <f t="shared" ref="AP18:AP81" si="18">+MIN(AI18:AN18)</f>
        <v>0.23036424246898579</v>
      </c>
      <c r="AQ18" s="24">
        <f t="shared" ref="AQ18:AQ29" si="19">+AO18-AP18</f>
        <v>2.3801311164648453E-2</v>
      </c>
      <c r="AR18" s="24"/>
      <c r="AT18" s="24">
        <f ca="1">+NAC_d!CT18</f>
        <v>0.2448537271650395</v>
      </c>
      <c r="AU18" s="24">
        <f ca="1">+NAC_d!CU18</f>
        <v>0.2460685109315055</v>
      </c>
      <c r="AV18" s="24">
        <f ca="1">+NAC_d!CV18</f>
        <v>0.25383599542564617</v>
      </c>
      <c r="AW18" s="24">
        <f ca="1">+NAC_d!CW18</f>
        <v>0.24753754778258141</v>
      </c>
      <c r="AX18" s="24">
        <f ca="1">+NAC_d!CX18</f>
        <v>0.25178555335510611</v>
      </c>
      <c r="AY18" s="24">
        <f ca="1">+NAC_d!CY18</f>
        <v>0.25153325671089366</v>
      </c>
      <c r="AZ18" s="24">
        <f ca="1">+NAC_d!CZ18</f>
        <v>0.25067331133940884</v>
      </c>
      <c r="BA18" s="24">
        <f ca="1">+NAC_d!DA18</f>
        <v>0.25037879172634225</v>
      </c>
      <c r="BB18" s="24">
        <f ca="1">+NAC_d!DB18</f>
        <v>0.25439384539384235</v>
      </c>
      <c r="BC18" s="24">
        <f ca="1">+NAC_d!DC18</f>
        <v>0.25128788522632628</v>
      </c>
      <c r="BD18" s="24">
        <f t="shared" ca="1" si="11"/>
        <v>0.25439384539384235</v>
      </c>
      <c r="BE18" s="24">
        <f t="shared" ca="1" si="12"/>
        <v>0.2448537271650395</v>
      </c>
      <c r="BF18" s="24">
        <f t="shared" ca="1" si="13"/>
        <v>9.5401182288028519E-3</v>
      </c>
      <c r="BG18" s="24"/>
      <c r="BI18" s="35">
        <f t="shared" si="10"/>
        <v>43101</v>
      </c>
      <c r="BJ18" s="164">
        <f t="shared" ref="BJ18:BJ81" si="20">+AR18</f>
        <v>0</v>
      </c>
      <c r="BK18" s="164">
        <f t="shared" ref="BK18:BK81" si="21">+BG18</f>
        <v>0</v>
      </c>
      <c r="BL18" t="b">
        <f t="shared" ref="BL18:BL81" si="22">+BJ18&gt;BK18</f>
        <v>0</v>
      </c>
    </row>
    <row r="19" spans="1:64" x14ac:dyDescent="0.25">
      <c r="A19" s="35">
        <f>+NAC!A19</f>
        <v>43132</v>
      </c>
      <c r="B19" s="24">
        <f>+GBA_d!AA46</f>
        <v>2.5499478232609007E-2</v>
      </c>
      <c r="C19" s="24">
        <f>+PAM_d!$AA46</f>
        <v>2.3453190911533861E-2</v>
      </c>
      <c r="D19" s="24">
        <f>+NOA_d!$AA46</f>
        <v>2.1919048123366425E-2</v>
      </c>
      <c r="E19" s="24">
        <f>+NEA_d!$AA46</f>
        <v>2.1762579027827522E-2</v>
      </c>
      <c r="F19" s="24">
        <f>+CUY_d!$AA46</f>
        <v>2.6806789602806358E-2</v>
      </c>
      <c r="G19" s="24">
        <f>+PAT_d!$AA46</f>
        <v>2.0153544356912745E-2</v>
      </c>
      <c r="H19" s="24">
        <f t="shared" si="3"/>
        <v>2.6806789602806358E-2</v>
      </c>
      <c r="I19" s="24">
        <f t="shared" si="4"/>
        <v>2.0153544356912745E-2</v>
      </c>
      <c r="J19" s="24">
        <f t="shared" si="5"/>
        <v>6.6532452458936131E-3</v>
      </c>
      <c r="K19" s="24">
        <f t="shared" si="14"/>
        <v>7.7002995410762054E-3</v>
      </c>
      <c r="M19" s="24">
        <f ca="1">+NAC_d!CH19</f>
        <v>2.2574318109689129E-2</v>
      </c>
      <c r="N19" s="24">
        <f ca="1">+NAC_d!CI19</f>
        <v>2.2896572883151611E-2</v>
      </c>
      <c r="O19" s="24">
        <f ca="1">+NAC_d!CJ19</f>
        <v>2.4911614496739842E-2</v>
      </c>
      <c r="P19" s="24">
        <f ca="1">+NAC_d!CK19</f>
        <v>2.3923559374436021E-2</v>
      </c>
      <c r="Q19" s="24">
        <f ca="1">+NAC_d!CL19</f>
        <v>2.420438319214635E-2</v>
      </c>
      <c r="R19" s="24">
        <f ca="1">+NAC_d!CM19</f>
        <v>2.402650359720826E-2</v>
      </c>
      <c r="S19" s="24">
        <f ca="1">+NAC_d!CN19</f>
        <v>2.4510931677904857E-2</v>
      </c>
      <c r="T19" s="24">
        <f ca="1">+NAC_d!CO19</f>
        <v>2.455835233518866E-2</v>
      </c>
      <c r="U19" s="24">
        <f ca="1">+NAC_d!CP19</f>
        <v>2.4520807980020543E-2</v>
      </c>
      <c r="V19" s="24">
        <f ca="1">+NAC_d!CQ19</f>
        <v>2.4192920651539884E-2</v>
      </c>
      <c r="W19" s="24">
        <f t="shared" ca="1" si="6"/>
        <v>2.4911614496739842E-2</v>
      </c>
      <c r="X19" s="24">
        <f t="shared" ca="1" si="7"/>
        <v>2.2574318109689129E-2</v>
      </c>
      <c r="Y19" s="24">
        <f t="shared" ca="1" si="8"/>
        <v>2.3372963870507135E-3</v>
      </c>
      <c r="Z19" s="24">
        <f t="shared" ca="1" si="15"/>
        <v>2.5969715767467836E-3</v>
      </c>
      <c r="AB19" s="74">
        <f t="shared" si="9"/>
        <v>43132</v>
      </c>
      <c r="AC19" s="75">
        <f t="shared" ref="AC19:AC70" si="23">+K19</f>
        <v>7.7002995410762054E-3</v>
      </c>
      <c r="AD19" s="75">
        <f t="shared" ca="1" si="16"/>
        <v>2.5969715767467836E-3</v>
      </c>
      <c r="AH19" s="35">
        <f t="shared" si="2"/>
        <v>43132</v>
      </c>
      <c r="AI19" s="24">
        <f>+GBA_d!$AN46</f>
        <v>0.25384909294496816</v>
      </c>
      <c r="AJ19" s="24">
        <f>+PAM_d!$AN46</f>
        <v>0.2600155390100598</v>
      </c>
      <c r="AK19" s="24">
        <f>+NOA_d!$AN46</f>
        <v>0.25122313161772514</v>
      </c>
      <c r="AL19" s="24">
        <f>+NEA_d!$AN46</f>
        <v>0.23488907265235093</v>
      </c>
      <c r="AM19" s="24">
        <f>+CUY_d!$AN46</f>
        <v>0.26765756609480884</v>
      </c>
      <c r="AN19" s="24">
        <f>+PAT_d!$AN46</f>
        <v>0.24343625187612883</v>
      </c>
      <c r="AO19" s="24">
        <f t="shared" si="17"/>
        <v>0.26765756609480884</v>
      </c>
      <c r="AP19" s="24">
        <f t="shared" si="18"/>
        <v>0.23488907265235093</v>
      </c>
      <c r="AQ19" s="24">
        <f t="shared" si="19"/>
        <v>3.2768493442457913E-2</v>
      </c>
      <c r="AR19" s="24"/>
      <c r="AT19" s="24">
        <f ca="1">+NAC_d!CT19</f>
        <v>0.24797900889401547</v>
      </c>
      <c r="AU19" s="24">
        <f ca="1">+NAC_d!CU19</f>
        <v>0.24990798670029046</v>
      </c>
      <c r="AV19" s="24">
        <f ca="1">+NAC_d!CV19</f>
        <v>0.25571088694821764</v>
      </c>
      <c r="AW19" s="24">
        <f ca="1">+NAC_d!CW19</f>
        <v>0.25204058359791959</v>
      </c>
      <c r="AX19" s="24">
        <f ca="1">+NAC_d!CX19</f>
        <v>0.25658321209263901</v>
      </c>
      <c r="AY19" s="24">
        <f ca="1">+NAC_d!CY19</f>
        <v>0.25594983248481906</v>
      </c>
      <c r="AZ19" s="24">
        <f ca="1">+NAC_d!CZ19</f>
        <v>0.25604515392261673</v>
      </c>
      <c r="BA19" s="24">
        <f ca="1">+NAC_d!DA19</f>
        <v>0.25539115268956136</v>
      </c>
      <c r="BB19" s="24">
        <f ca="1">+NAC_d!DB19</f>
        <v>0.25864371183727219</v>
      </c>
      <c r="BC19" s="24">
        <f ca="1">+NAC_d!DC19</f>
        <v>0.255290652264613</v>
      </c>
      <c r="BD19" s="24">
        <f t="shared" ca="1" si="11"/>
        <v>0.25864371183727219</v>
      </c>
      <c r="BE19" s="24">
        <f t="shared" ca="1" si="12"/>
        <v>0.24797900889401547</v>
      </c>
      <c r="BF19" s="24">
        <f t="shared" ca="1" si="13"/>
        <v>1.0664702943256721E-2</v>
      </c>
      <c r="BG19" s="24"/>
      <c r="BI19" s="35">
        <f t="shared" si="10"/>
        <v>43132</v>
      </c>
      <c r="BJ19" s="164">
        <f t="shared" si="20"/>
        <v>0</v>
      </c>
      <c r="BK19" s="164">
        <f t="shared" si="21"/>
        <v>0</v>
      </c>
      <c r="BL19" t="b">
        <f t="shared" si="22"/>
        <v>0</v>
      </c>
    </row>
    <row r="20" spans="1:64" x14ac:dyDescent="0.25">
      <c r="A20" s="35">
        <f>+NAC!A20</f>
        <v>43160</v>
      </c>
      <c r="B20" s="24">
        <f>+GBA_d!AA47</f>
        <v>2.5251498722387522E-2</v>
      </c>
      <c r="C20" s="24">
        <f>+PAM_d!$AA47</f>
        <v>1.9418233537305207E-2</v>
      </c>
      <c r="D20" s="24">
        <f>+NOA_d!$AA47</f>
        <v>3.1262656987291138E-2</v>
      </c>
      <c r="E20" s="24">
        <f>+NEA_d!$AA47</f>
        <v>2.4199702988212834E-2</v>
      </c>
      <c r="F20" s="24">
        <f>+CUY_d!$AA47</f>
        <v>2.1001820964919871E-2</v>
      </c>
      <c r="G20" s="24">
        <f>+PAT_d!$AA47</f>
        <v>3.0905264535199484E-2</v>
      </c>
      <c r="H20" s="24">
        <f t="shared" si="3"/>
        <v>3.1262656987291138E-2</v>
      </c>
      <c r="I20" s="24">
        <f t="shared" si="4"/>
        <v>1.9418233537305207E-2</v>
      </c>
      <c r="J20" s="24">
        <f t="shared" si="5"/>
        <v>1.184442344998593E-2</v>
      </c>
      <c r="K20" s="24">
        <f t="shared" si="14"/>
        <v>7.7453238547515553E-3</v>
      </c>
      <c r="M20" s="24">
        <f ca="1">+NAC_d!CH20</f>
        <v>2.3309711486706464E-2</v>
      </c>
      <c r="N20" s="24">
        <f ca="1">+NAC_d!CI20</f>
        <v>2.3392717797823925E-2</v>
      </c>
      <c r="O20" s="24">
        <f ca="1">+NAC_d!CJ20</f>
        <v>2.5676672829651803E-2</v>
      </c>
      <c r="P20" s="24">
        <f ca="1">+NAC_d!CK20</f>
        <v>2.3500085856670738E-2</v>
      </c>
      <c r="Q20" s="24">
        <f ca="1">+NAC_d!CL20</f>
        <v>2.2792273032214316E-2</v>
      </c>
      <c r="R20" s="24">
        <f ca="1">+NAC_d!CM20</f>
        <v>2.4233397484297647E-2</v>
      </c>
      <c r="S20" s="24">
        <f ca="1">+NAC_d!CN20</f>
        <v>2.34994499190746E-2</v>
      </c>
      <c r="T20" s="24">
        <f ca="1">+NAC_d!CO20</f>
        <v>2.3743031517423407E-2</v>
      </c>
      <c r="U20" s="24">
        <f ca="1">+NAC_d!CP20</f>
        <v>2.3873199267991918E-2</v>
      </c>
      <c r="V20" s="24">
        <f ca="1">+NAC_d!CQ20</f>
        <v>2.3992801999126678E-2</v>
      </c>
      <c r="W20" s="24">
        <f t="shared" ca="1" si="6"/>
        <v>2.5676672829651803E-2</v>
      </c>
      <c r="X20" s="24">
        <f t="shared" ca="1" si="7"/>
        <v>2.2792273032214316E-2</v>
      </c>
      <c r="Y20" s="24">
        <f t="shared" ca="1" si="8"/>
        <v>2.8843997974374869E-3</v>
      </c>
      <c r="Z20" s="24">
        <f t="shared" ca="1" si="15"/>
        <v>2.4352027930833651E-3</v>
      </c>
      <c r="AB20" s="74">
        <f t="shared" si="9"/>
        <v>43160</v>
      </c>
      <c r="AC20" s="75">
        <f t="shared" si="23"/>
        <v>7.7453238547515553E-3</v>
      </c>
      <c r="AD20" s="75">
        <f t="shared" ca="1" si="16"/>
        <v>2.4352027930833651E-3</v>
      </c>
      <c r="AH20" s="35">
        <f t="shared" si="2"/>
        <v>43160</v>
      </c>
      <c r="AI20" s="24">
        <f>+GBA_d!$AN47</f>
        <v>0.25517007731881591</v>
      </c>
      <c r="AJ20" s="24">
        <f>+PAM_d!$AN47</f>
        <v>0.25664854406517978</v>
      </c>
      <c r="AK20" s="24">
        <f>+NOA_d!$AN47</f>
        <v>0.25030660511456193</v>
      </c>
      <c r="AL20" s="24">
        <f>+NEA_d!$AN47</f>
        <v>0.23442379968319749</v>
      </c>
      <c r="AM20" s="24">
        <f>+CUY_d!$AN47</f>
        <v>0.26192148000900661</v>
      </c>
      <c r="AN20" s="24">
        <f>+PAT_d!$AN47</f>
        <v>0.25585067995650745</v>
      </c>
      <c r="AO20" s="24">
        <f t="shared" si="17"/>
        <v>0.26192148000900661</v>
      </c>
      <c r="AP20" s="24">
        <f t="shared" si="18"/>
        <v>0.23442379968319749</v>
      </c>
      <c r="AQ20" s="24">
        <f t="shared" si="19"/>
        <v>2.7497680325809126E-2</v>
      </c>
      <c r="AR20" s="24"/>
      <c r="AT20" s="24">
        <f ca="1">+NAC_d!CT20</f>
        <v>0.2455465481856185</v>
      </c>
      <c r="AU20" s="24">
        <f ca="1">+NAC_d!CU20</f>
        <v>0.24748637777657168</v>
      </c>
      <c r="AV20" s="24">
        <f ca="1">+NAC_d!CV20</f>
        <v>0.25453617203930068</v>
      </c>
      <c r="AW20" s="24">
        <f ca="1">+NAC_d!CW20</f>
        <v>0.25080640171999691</v>
      </c>
      <c r="AX20" s="24">
        <f ca="1">+NAC_d!CX20</f>
        <v>0.25434835918550824</v>
      </c>
      <c r="AY20" s="24">
        <f ca="1">+NAC_d!CY20</f>
        <v>0.25525770898789069</v>
      </c>
      <c r="AZ20" s="24">
        <f ca="1">+NAC_d!CZ20</f>
        <v>0.25523901458905063</v>
      </c>
      <c r="BA20" s="24">
        <f ca="1">+NAC_d!DA20</f>
        <v>0.25560510832092165</v>
      </c>
      <c r="BB20" s="24">
        <f ca="1">+NAC_d!DB20</f>
        <v>0.25919987617261708</v>
      </c>
      <c r="BC20" s="24">
        <f ca="1">+NAC_d!DC20</f>
        <v>0.25797041530685139</v>
      </c>
      <c r="BD20" s="24">
        <f t="shared" ca="1" si="11"/>
        <v>0.25919987617261708</v>
      </c>
      <c r="BE20" s="24">
        <f t="shared" ca="1" si="12"/>
        <v>0.2455465481856185</v>
      </c>
      <c r="BF20" s="24">
        <f t="shared" ca="1" si="13"/>
        <v>1.3653327986998587E-2</v>
      </c>
      <c r="BG20" s="24"/>
      <c r="BI20" s="35">
        <f t="shared" si="10"/>
        <v>43160</v>
      </c>
      <c r="BJ20" s="164">
        <f t="shared" si="20"/>
        <v>0</v>
      </c>
      <c r="BK20" s="164">
        <f t="shared" si="21"/>
        <v>0</v>
      </c>
      <c r="BL20" t="b">
        <f t="shared" si="22"/>
        <v>0</v>
      </c>
    </row>
    <row r="21" spans="1:64" x14ac:dyDescent="0.25">
      <c r="A21" s="35">
        <f>+NAC!A21</f>
        <v>43191</v>
      </c>
      <c r="B21" s="24">
        <f>+GBA_d!AA48</f>
        <v>2.4862240130251179E-2</v>
      </c>
      <c r="C21" s="24">
        <f>+PAM_d!$AA48</f>
        <v>2.902241587960197E-2</v>
      </c>
      <c r="D21" s="24">
        <f>+NOA_d!$AA48</f>
        <v>2.9253656598545508E-2</v>
      </c>
      <c r="E21" s="24">
        <f>+NEA_d!$AA48</f>
        <v>2.7413317803274939E-2</v>
      </c>
      <c r="F21" s="24">
        <f>+CUY_d!$AA48</f>
        <v>3.3070370207444411E-2</v>
      </c>
      <c r="G21" s="24">
        <f>+PAT_d!$AA48</f>
        <v>2.7144427573527086E-2</v>
      </c>
      <c r="H21" s="24">
        <f t="shared" si="3"/>
        <v>3.3070370207444411E-2</v>
      </c>
      <c r="I21" s="24">
        <f t="shared" si="4"/>
        <v>2.4862240130251179E-2</v>
      </c>
      <c r="J21" s="24">
        <f t="shared" si="5"/>
        <v>8.208130077193232E-3</v>
      </c>
      <c r="K21" s="24">
        <f t="shared" si="14"/>
        <v>7.4378579825482198E-3</v>
      </c>
      <c r="M21" s="24">
        <f ca="1">+NAC_d!CH21</f>
        <v>2.6606451544955556E-2</v>
      </c>
      <c r="N21" s="24">
        <f ca="1">+NAC_d!CI21</f>
        <v>2.685774084830328E-2</v>
      </c>
      <c r="O21" s="24">
        <f ca="1">+NAC_d!CJ21</f>
        <v>2.6102542981348842E-2</v>
      </c>
      <c r="P21" s="24">
        <f ca="1">+NAC_d!CK21</f>
        <v>2.7235995288849679E-2</v>
      </c>
      <c r="Q21" s="24">
        <f ca="1">+NAC_d!CL21</f>
        <v>2.7516324657652635E-2</v>
      </c>
      <c r="R21" s="24">
        <f ca="1">+NAC_d!CM21</f>
        <v>2.7339730883406022E-2</v>
      </c>
      <c r="S21" s="24">
        <f ca="1">+NAC_d!CN21</f>
        <v>2.7866671890271144E-2</v>
      </c>
      <c r="T21" s="24">
        <f ca="1">+NAC_d!CO21</f>
        <v>2.7495015532646105E-2</v>
      </c>
      <c r="U21" s="24">
        <f ca="1">+NAC_d!CP21</f>
        <v>2.7513965080616654E-2</v>
      </c>
      <c r="V21" s="24">
        <f ca="1">+NAC_d!CQ21</f>
        <v>2.7435062141242694E-2</v>
      </c>
      <c r="W21" s="24">
        <f t="shared" ca="1" si="6"/>
        <v>2.7866671890271144E-2</v>
      </c>
      <c r="X21" s="24">
        <f t="shared" ca="1" si="7"/>
        <v>2.6102542981348842E-2</v>
      </c>
      <c r="Y21" s="24">
        <f t="shared" ca="1" si="8"/>
        <v>1.7641289089223022E-3</v>
      </c>
      <c r="Z21" s="24">
        <f t="shared" ca="1" si="15"/>
        <v>2.3707809380453804E-3</v>
      </c>
      <c r="AB21" s="74">
        <f t="shared" si="9"/>
        <v>43191</v>
      </c>
      <c r="AC21" s="75">
        <f t="shared" si="23"/>
        <v>7.4378579825482198E-3</v>
      </c>
      <c r="AD21" s="75">
        <f t="shared" ca="1" si="16"/>
        <v>2.3707809380453804E-3</v>
      </c>
      <c r="AH21" s="35">
        <f t="shared" si="2"/>
        <v>43191</v>
      </c>
      <c r="AI21" s="24">
        <f>+GBA_d!$AN48</f>
        <v>0.25336109892916059</v>
      </c>
      <c r="AJ21" s="24">
        <f>+PAM_d!$AN48</f>
        <v>0.25851856235043358</v>
      </c>
      <c r="AK21" s="24">
        <f>+NOA_d!$AN48</f>
        <v>0.25280170304949268</v>
      </c>
      <c r="AL21" s="24">
        <f>+NEA_d!$AN48</f>
        <v>0.24043486848039874</v>
      </c>
      <c r="AM21" s="24">
        <f>+CUY_d!$AN48</f>
        <v>0.26227127813404394</v>
      </c>
      <c r="AN21" s="24">
        <f>+PAT_d!$AN48</f>
        <v>0.26354907771632163</v>
      </c>
      <c r="AO21" s="24">
        <f t="shared" si="17"/>
        <v>0.26354907771632163</v>
      </c>
      <c r="AP21" s="24">
        <f t="shared" si="18"/>
        <v>0.24043486848039874</v>
      </c>
      <c r="AQ21" s="24">
        <f t="shared" si="19"/>
        <v>2.3114209235922889E-2</v>
      </c>
      <c r="AR21" s="24"/>
      <c r="AT21" s="24">
        <f ca="1">+NAC_d!CT21</f>
        <v>0.24464843492488364</v>
      </c>
      <c r="AU21" s="24">
        <f ca="1">+NAC_d!CU21</f>
        <v>0.24661702900160676</v>
      </c>
      <c r="AV21" s="24">
        <f ca="1">+NAC_d!CV21</f>
        <v>0.25242170812423104</v>
      </c>
      <c r="AW21" s="24">
        <f ca="1">+NAC_d!CW21</f>
        <v>0.25111392599099158</v>
      </c>
      <c r="AX21" s="24">
        <f ca="1">+NAC_d!CX21</f>
        <v>0.25418972873961621</v>
      </c>
      <c r="AY21" s="24">
        <f ca="1">+NAC_d!CY21</f>
        <v>0.25517602198375</v>
      </c>
      <c r="AZ21" s="24">
        <f ca="1">+NAC_d!CZ21</f>
        <v>0.25670518548756283</v>
      </c>
      <c r="BA21" s="24">
        <f ca="1">+NAC_d!DA21</f>
        <v>0.25711114895235121</v>
      </c>
      <c r="BB21" s="24">
        <f ca="1">+NAC_d!DB21</f>
        <v>0.26073495948603287</v>
      </c>
      <c r="BC21" s="24">
        <f ca="1">+NAC_d!DC21</f>
        <v>0.26059278717519874</v>
      </c>
      <c r="BD21" s="24">
        <f t="shared" ca="1" si="11"/>
        <v>0.26073495948603287</v>
      </c>
      <c r="BE21" s="24">
        <f t="shared" ca="1" si="12"/>
        <v>0.24464843492488364</v>
      </c>
      <c r="BF21" s="24">
        <f t="shared" ca="1" si="13"/>
        <v>1.6086524561149229E-2</v>
      </c>
      <c r="BG21" s="24"/>
      <c r="BI21" s="35">
        <f t="shared" si="10"/>
        <v>43191</v>
      </c>
      <c r="BJ21" s="164">
        <f t="shared" si="20"/>
        <v>0</v>
      </c>
      <c r="BK21" s="164">
        <f t="shared" si="21"/>
        <v>0</v>
      </c>
      <c r="BL21" t="b">
        <f t="shared" si="22"/>
        <v>0</v>
      </c>
    </row>
    <row r="22" spans="1:64" x14ac:dyDescent="0.25">
      <c r="A22" s="35">
        <f>+NAC!A22</f>
        <v>43221</v>
      </c>
      <c r="B22" s="24">
        <f>+GBA_d!AA49</f>
        <v>1.9751277404407741E-2</v>
      </c>
      <c r="C22" s="24">
        <f>+PAM_d!$AA49</f>
        <v>2.1762757690369394E-2</v>
      </c>
      <c r="D22" s="24">
        <f>+NOA_d!$AA49</f>
        <v>2.2896876011412104E-2</v>
      </c>
      <c r="E22" s="24">
        <f>+NEA_d!$AA49</f>
        <v>2.54958622027599E-2</v>
      </c>
      <c r="F22" s="24">
        <f>+CUY_d!$AA49</f>
        <v>1.8350274061286864E-2</v>
      </c>
      <c r="G22" s="24">
        <f>+PAT_d!$AA49</f>
        <v>1.9737408989294547E-2</v>
      </c>
      <c r="H22" s="24">
        <f t="shared" si="3"/>
        <v>2.54958622027599E-2</v>
      </c>
      <c r="I22" s="24">
        <f t="shared" si="4"/>
        <v>1.8350274061286864E-2</v>
      </c>
      <c r="J22" s="24">
        <f t="shared" si="5"/>
        <v>7.145588141473036E-3</v>
      </c>
      <c r="K22" s="24">
        <f t="shared" si="14"/>
        <v>7.5203246991969079E-3</v>
      </c>
      <c r="M22" s="24">
        <f ca="1">+NAC_d!CH22</f>
        <v>2.2919105559897179E-2</v>
      </c>
      <c r="N22" s="24">
        <f ca="1">+NAC_d!CI22</f>
        <v>2.2486354649407403E-2</v>
      </c>
      <c r="O22" s="24">
        <f ca="1">+NAC_d!CJ22</f>
        <v>2.0852816717735978E-2</v>
      </c>
      <c r="P22" s="24">
        <f ca="1">+NAC_d!CK22</f>
        <v>2.1630046405069381E-2</v>
      </c>
      <c r="Q22" s="24">
        <f ca="1">+NAC_d!CL22</f>
        <v>2.1388017128358028E-2</v>
      </c>
      <c r="R22" s="24">
        <f ca="1">+NAC_d!CM22</f>
        <v>2.1012453091245886E-2</v>
      </c>
      <c r="S22" s="24">
        <f ca="1">+NAC_d!CN22</f>
        <v>2.0791387786990967E-2</v>
      </c>
      <c r="T22" s="24">
        <f ca="1">+NAC_d!CO22</f>
        <v>2.0641012516724899E-2</v>
      </c>
      <c r="U22" s="24">
        <f ca="1">+NAC_d!CP22</f>
        <v>2.0102407505297792E-2</v>
      </c>
      <c r="V22" s="24">
        <f ca="1">+NAC_d!CQ22</f>
        <v>1.950913884291916E-2</v>
      </c>
      <c r="W22" s="24">
        <f t="shared" ca="1" si="6"/>
        <v>2.2919105559897179E-2</v>
      </c>
      <c r="X22" s="24">
        <f t="shared" ca="1" si="7"/>
        <v>1.950913884291916E-2</v>
      </c>
      <c r="Y22" s="24">
        <f t="shared" ca="1" si="8"/>
        <v>3.409966716978019E-3</v>
      </c>
      <c r="Z22" s="24">
        <f t="shared" ca="1" si="15"/>
        <v>2.5574435530849593E-3</v>
      </c>
      <c r="AB22" s="74">
        <f t="shared" si="9"/>
        <v>43221</v>
      </c>
      <c r="AC22" s="75">
        <f t="shared" si="23"/>
        <v>7.5203246991969079E-3</v>
      </c>
      <c r="AD22" s="75">
        <f t="shared" ca="1" si="16"/>
        <v>2.5574435530849593E-3</v>
      </c>
      <c r="AH22" s="35">
        <f t="shared" si="2"/>
        <v>43221</v>
      </c>
      <c r="AI22" s="24">
        <f>+GBA_d!$AN49</f>
        <v>0.26189850248256796</v>
      </c>
      <c r="AJ22" s="24">
        <f>+PAM_d!$AN49</f>
        <v>0.26732764100308493</v>
      </c>
      <c r="AK22" s="24">
        <f>+NOA_d!$AN49</f>
        <v>0.26226874751229245</v>
      </c>
      <c r="AL22" s="24">
        <f>+NEA_d!$AN49</f>
        <v>0.2483323806893929</v>
      </c>
      <c r="AM22" s="24">
        <f>+CUY_d!$AN49</f>
        <v>0.26422964995665832</v>
      </c>
      <c r="AN22" s="24">
        <f>+PAT_d!$AN49</f>
        <v>0.26671626510570534</v>
      </c>
      <c r="AO22" s="24">
        <f t="shared" si="17"/>
        <v>0.26732764100308493</v>
      </c>
      <c r="AP22" s="24">
        <f t="shared" si="18"/>
        <v>0.2483323806893929</v>
      </c>
      <c r="AQ22" s="24">
        <f t="shared" si="19"/>
        <v>1.8995260313692031E-2</v>
      </c>
      <c r="AR22" s="24"/>
      <c r="AT22" s="24">
        <f ca="1">+NAC_d!CT22</f>
        <v>0.2544123658854347</v>
      </c>
      <c r="AU22" s="24">
        <f ca="1">+NAC_d!CU22</f>
        <v>0.25618984031984726</v>
      </c>
      <c r="AV22" s="24">
        <f ca="1">+NAC_d!CV22</f>
        <v>0.26115071052466909</v>
      </c>
      <c r="AW22" s="24">
        <f ca="1">+NAC_d!CW22</f>
        <v>0.2597835233914334</v>
      </c>
      <c r="AX22" s="24">
        <f ca="1">+NAC_d!CX22</f>
        <v>0.26292589375821174</v>
      </c>
      <c r="AY22" s="24">
        <f ca="1">+NAC_d!CY22</f>
        <v>0.26330773933888763</v>
      </c>
      <c r="AZ22" s="24">
        <f ca="1">+NAC_d!CZ22</f>
        <v>0.26488565657364949</v>
      </c>
      <c r="BA22" s="24">
        <f ca="1">+NAC_d!DA22</f>
        <v>0.26497718850254581</v>
      </c>
      <c r="BB22" s="24">
        <f ca="1">+NAC_d!DB22</f>
        <v>0.2678305206081697</v>
      </c>
      <c r="BC22" s="24">
        <f ca="1">+NAC_d!DC22</f>
        <v>0.26691753511385419</v>
      </c>
      <c r="BD22" s="24">
        <f t="shared" ca="1" si="11"/>
        <v>0.2678305206081697</v>
      </c>
      <c r="BE22" s="24">
        <f t="shared" ca="1" si="12"/>
        <v>0.2544123658854347</v>
      </c>
      <c r="BF22" s="24">
        <f t="shared" ca="1" si="13"/>
        <v>1.3418154722734998E-2</v>
      </c>
      <c r="BG22" s="24"/>
      <c r="BI22" s="35">
        <f t="shared" si="10"/>
        <v>43221</v>
      </c>
      <c r="BJ22" s="164">
        <f t="shared" si="20"/>
        <v>0</v>
      </c>
      <c r="BK22" s="164">
        <f t="shared" si="21"/>
        <v>0</v>
      </c>
      <c r="BL22" t="b">
        <f t="shared" si="22"/>
        <v>0</v>
      </c>
    </row>
    <row r="23" spans="1:64" x14ac:dyDescent="0.25">
      <c r="A23" s="35">
        <f>+NAC!A23</f>
        <v>43252</v>
      </c>
      <c r="B23" s="24">
        <f>+GBA_d!AA50</f>
        <v>3.9129413547482672E-2</v>
      </c>
      <c r="C23" s="24">
        <f>+PAM_d!$AA50</f>
        <v>3.6661914432487341E-2</v>
      </c>
      <c r="D23" s="24">
        <f>+NOA_d!$AA50</f>
        <v>3.4539396191674898E-2</v>
      </c>
      <c r="E23" s="24">
        <f>+NEA_d!$AA50</f>
        <v>3.1114346210387556E-2</v>
      </c>
      <c r="F23" s="24">
        <f>+CUY_d!$AA50</f>
        <v>3.6706125335773221E-2</v>
      </c>
      <c r="G23" s="24">
        <f>+PAT_d!$AA50</f>
        <v>3.2219805763766374E-2</v>
      </c>
      <c r="H23" s="24">
        <f t="shared" si="3"/>
        <v>3.9129413547482672E-2</v>
      </c>
      <c r="I23" s="24">
        <f t="shared" si="4"/>
        <v>3.1114346210387556E-2</v>
      </c>
      <c r="J23" s="24">
        <f t="shared" si="5"/>
        <v>8.0150673370951164E-3</v>
      </c>
      <c r="K23" s="24">
        <f t="shared" si="14"/>
        <v>7.810884110980354E-3</v>
      </c>
      <c r="M23" s="24">
        <f ca="1">+NAC_d!CH23</f>
        <v>3.7471954805656793E-2</v>
      </c>
      <c r="N23" s="24">
        <f ca="1">+NAC_d!CI23</f>
        <v>3.7373069081272359E-2</v>
      </c>
      <c r="O23" s="24">
        <f ca="1">+NAC_d!CJ23</f>
        <v>3.7480628887494927E-2</v>
      </c>
      <c r="P23" s="24">
        <f ca="1">+NAC_d!CK23</f>
        <v>3.7056668074772814E-2</v>
      </c>
      <c r="Q23" s="24">
        <f ca="1">+NAC_d!CL23</f>
        <v>3.7106842489896374E-2</v>
      </c>
      <c r="R23" s="24">
        <f ca="1">+NAC_d!CM23</f>
        <v>3.6780277445357612E-2</v>
      </c>
      <c r="S23" s="24">
        <f ca="1">+NAC_d!CN23</f>
        <v>3.7200288639407608E-2</v>
      </c>
      <c r="T23" s="24">
        <f ca="1">+NAC_d!CO23</f>
        <v>3.7269865279447867E-2</v>
      </c>
      <c r="U23" s="24">
        <f ca="1">+NAC_d!CP23</f>
        <v>3.6621981395149161E-2</v>
      </c>
      <c r="V23" s="24">
        <f ca="1">+NAC_d!CQ23</f>
        <v>3.6931429153245876E-2</v>
      </c>
      <c r="W23" s="24">
        <f t="shared" ca="1" si="6"/>
        <v>3.7480628887494927E-2</v>
      </c>
      <c r="X23" s="24">
        <f t="shared" ca="1" si="7"/>
        <v>3.6621981395149161E-2</v>
      </c>
      <c r="Y23" s="24">
        <f t="shared" ca="1" si="8"/>
        <v>8.5864749234576543E-4</v>
      </c>
      <c r="Z23" s="24">
        <f t="shared" ca="1" si="15"/>
        <v>2.4953941077569541E-3</v>
      </c>
      <c r="AB23" s="74">
        <f t="shared" si="9"/>
        <v>43252</v>
      </c>
      <c r="AC23" s="75">
        <f t="shared" si="23"/>
        <v>7.810884110980354E-3</v>
      </c>
      <c r="AD23" s="75">
        <f t="shared" ca="1" si="16"/>
        <v>2.4953941077569541E-3</v>
      </c>
      <c r="AH23" s="35">
        <f t="shared" si="2"/>
        <v>43252</v>
      </c>
      <c r="AI23" s="24">
        <f>+GBA_d!$AN50</f>
        <v>0.29347476044588561</v>
      </c>
      <c r="AJ23" s="24">
        <f>+PAM_d!$AN50</f>
        <v>0.30024448756555433</v>
      </c>
      <c r="AK23" s="24">
        <f>+NOA_d!$AN50</f>
        <v>0.29387948481636106</v>
      </c>
      <c r="AL23" s="24">
        <f>+NEA_d!$AN50</f>
        <v>0.26966106201016427</v>
      </c>
      <c r="AM23" s="24">
        <f>+CUY_d!$AN50</f>
        <v>0.29709830210888044</v>
      </c>
      <c r="AN23" s="24">
        <f>+PAT_d!$AN50</f>
        <v>0.29320970012472602</v>
      </c>
      <c r="AO23" s="24">
        <f t="shared" si="17"/>
        <v>0.30024448756555433</v>
      </c>
      <c r="AP23" s="24">
        <f t="shared" si="18"/>
        <v>0.26966106201016427</v>
      </c>
      <c r="AQ23" s="24">
        <f t="shared" si="19"/>
        <v>3.0583425555390065E-2</v>
      </c>
      <c r="AR23" s="24"/>
      <c r="AT23" s="24">
        <f ca="1">+NAC_d!CT23</f>
        <v>0.28706688397273417</v>
      </c>
      <c r="AU23" s="24">
        <f ca="1">+NAC_d!CU23</f>
        <v>0.28870958213291797</v>
      </c>
      <c r="AV23" s="24">
        <f ca="1">+NAC_d!CV23</f>
        <v>0.29200422438946405</v>
      </c>
      <c r="AW23" s="24">
        <f ca="1">+NAC_d!CW23</f>
        <v>0.29178057619625641</v>
      </c>
      <c r="AX23" s="24">
        <f ca="1">+NAC_d!CX23</f>
        <v>0.2947564217319345</v>
      </c>
      <c r="AY23" s="24">
        <f ca="1">+NAC_d!CY23</f>
        <v>0.2947095456736446</v>
      </c>
      <c r="AZ23" s="24">
        <f ca="1">+NAC_d!CZ23</f>
        <v>0.29671800587086716</v>
      </c>
      <c r="BA23" s="24">
        <f ca="1">+NAC_d!DA23</f>
        <v>0.29664521337937999</v>
      </c>
      <c r="BB23" s="24">
        <f ca="1">+NAC_d!DB23</f>
        <v>0.298401236702732</v>
      </c>
      <c r="BC23" s="24">
        <f ca="1">+NAC_d!DC23</f>
        <v>0.29716360109574147</v>
      </c>
      <c r="BD23" s="24">
        <f t="shared" ca="1" si="11"/>
        <v>0.298401236702732</v>
      </c>
      <c r="BE23" s="24">
        <f t="shared" ca="1" si="12"/>
        <v>0.28706688397273417</v>
      </c>
      <c r="BF23" s="24">
        <f t="shared" ca="1" si="13"/>
        <v>1.1334352729997832E-2</v>
      </c>
      <c r="BG23" s="24"/>
      <c r="BI23" s="35">
        <f t="shared" si="10"/>
        <v>43252</v>
      </c>
      <c r="BJ23" s="164">
        <f t="shared" si="20"/>
        <v>0</v>
      </c>
      <c r="BK23" s="164">
        <f t="shared" si="21"/>
        <v>0</v>
      </c>
      <c r="BL23" t="b">
        <f t="shared" si="22"/>
        <v>0</v>
      </c>
    </row>
    <row r="24" spans="1:64" x14ac:dyDescent="0.25">
      <c r="A24" s="35">
        <f>+NAC!A24</f>
        <v>43282</v>
      </c>
      <c r="B24" s="24">
        <f>+GBA_d!AA51</f>
        <v>2.817296353715304E-2</v>
      </c>
      <c r="C24" s="24">
        <f>+PAM_d!$AA51</f>
        <v>3.2410138313679893E-2</v>
      </c>
      <c r="D24" s="24">
        <f>+NOA_d!$AA51</f>
        <v>3.4797539351201223E-2</v>
      </c>
      <c r="E24" s="24">
        <f>+NEA_d!$AA51</f>
        <v>3.4774775495483912E-2</v>
      </c>
      <c r="F24" s="24">
        <f>+CUY_d!$AA51</f>
        <v>3.677436998295569E-2</v>
      </c>
      <c r="G24" s="24">
        <f>+PAT_d!$AA51</f>
        <v>3.2110409442354104E-2</v>
      </c>
      <c r="H24" s="24">
        <f t="shared" si="3"/>
        <v>3.677436998295569E-2</v>
      </c>
      <c r="I24" s="24">
        <f t="shared" si="4"/>
        <v>2.817296353715304E-2</v>
      </c>
      <c r="J24" s="24">
        <f t="shared" si="5"/>
        <v>8.6014064458026507E-3</v>
      </c>
      <c r="K24" s="24">
        <f t="shared" si="14"/>
        <v>7.9956767600444598E-3</v>
      </c>
      <c r="M24" s="24">
        <f ca="1">+NAC_d!CH24</f>
        <v>3.2073664321107254E-2</v>
      </c>
      <c r="N24" s="24">
        <f ca="1">+NAC_d!CI24</f>
        <v>3.1912645998308564E-2</v>
      </c>
      <c r="O24" s="24">
        <f ca="1">+NAC_d!CJ24</f>
        <v>2.962059790500704E-2</v>
      </c>
      <c r="P24" s="24">
        <f ca="1">+NAC_d!CK24</f>
        <v>3.1698183171623207E-2</v>
      </c>
      <c r="Q24" s="24">
        <f ca="1">+NAC_d!CL24</f>
        <v>3.1260170991913805E-2</v>
      </c>
      <c r="R24" s="24">
        <f ca="1">+NAC_d!CM24</f>
        <v>3.1062036018534744E-2</v>
      </c>
      <c r="S24" s="24">
        <f ca="1">+NAC_d!CN24</f>
        <v>3.1472378144051572E-2</v>
      </c>
      <c r="T24" s="24">
        <f ca="1">+NAC_d!CO24</f>
        <v>3.107826868071828E-2</v>
      </c>
      <c r="U24" s="24">
        <f ca="1">+NAC_d!CP24</f>
        <v>3.0742605302752857E-2</v>
      </c>
      <c r="V24" s="24">
        <f ca="1">+NAC_d!CQ24</f>
        <v>3.0909639932980237E-2</v>
      </c>
      <c r="W24" s="24">
        <f t="shared" ca="1" si="6"/>
        <v>3.2073664321107254E-2</v>
      </c>
      <c r="X24" s="24">
        <f t="shared" ca="1" si="7"/>
        <v>2.962059790500704E-2</v>
      </c>
      <c r="Y24" s="24">
        <f t="shared" ca="1" si="8"/>
        <v>2.4530664161002136E-3</v>
      </c>
      <c r="Z24" s="24">
        <f t="shared" ca="1" si="15"/>
        <v>2.3053590400185509E-3</v>
      </c>
      <c r="AB24" s="74">
        <f t="shared" si="9"/>
        <v>43282</v>
      </c>
      <c r="AC24" s="75">
        <f t="shared" si="23"/>
        <v>7.9956767600444598E-3</v>
      </c>
      <c r="AD24" s="75">
        <f t="shared" ca="1" si="16"/>
        <v>2.3053590400185509E-3</v>
      </c>
      <c r="AH24" s="35">
        <f t="shared" si="2"/>
        <v>43282</v>
      </c>
      <c r="AI24" s="24">
        <f>+GBA_d!$AN51</f>
        <v>0.30779592806900657</v>
      </c>
      <c r="AJ24" s="24">
        <f>+PAM_d!$AN51</f>
        <v>0.3167437361209009</v>
      </c>
      <c r="AK24" s="24">
        <f>+NOA_d!$AN51</f>
        <v>0.31935864196275499</v>
      </c>
      <c r="AL24" s="24">
        <f>+NEA_d!$AN51</f>
        <v>0.29683790180424352</v>
      </c>
      <c r="AM24" s="24">
        <f>+CUY_d!$AN51</f>
        <v>0.32562100072096212</v>
      </c>
      <c r="AN24" s="24">
        <f>+PAT_d!$AN51</f>
        <v>0.31356808320686702</v>
      </c>
      <c r="AO24" s="24">
        <f t="shared" si="17"/>
        <v>0.32562100072096212</v>
      </c>
      <c r="AP24" s="24">
        <f t="shared" si="18"/>
        <v>0.29683790180424352</v>
      </c>
      <c r="AQ24" s="24">
        <f t="shared" si="19"/>
        <v>2.8783098916718597E-2</v>
      </c>
      <c r="AR24" s="24"/>
      <c r="AT24" s="24">
        <f ca="1">+NAC_d!CT24</f>
        <v>0.30924991784616296</v>
      </c>
      <c r="AU24" s="24">
        <f ca="1">+NAC_d!CU24</f>
        <v>0.31006516489454761</v>
      </c>
      <c r="AV24" s="24">
        <f ca="1">+NAC_d!CV24</f>
        <v>0.31074313559878042</v>
      </c>
      <c r="AW24" s="24">
        <f ca="1">+NAC_d!CW24</f>
        <v>0.31136118916872624</v>
      </c>
      <c r="AX24" s="24">
        <f ca="1">+NAC_d!CX24</f>
        <v>0.31321673872547429</v>
      </c>
      <c r="AY24" s="24">
        <f ca="1">+NAC_d!CY24</f>
        <v>0.31306306181944721</v>
      </c>
      <c r="AZ24" s="24">
        <f ca="1">+NAC_d!CZ24</f>
        <v>0.31495070678194192</v>
      </c>
      <c r="BA24" s="24">
        <f ca="1">+NAC_d!DA24</f>
        <v>0.31367293663787832</v>
      </c>
      <c r="BB24" s="24">
        <f ca="1">+NAC_d!DB24</f>
        <v>0.31388747030066466</v>
      </c>
      <c r="BC24" s="24">
        <f ca="1">+NAC_d!DC24</f>
        <v>0.31191179727092311</v>
      </c>
      <c r="BD24" s="24">
        <f t="shared" ca="1" si="11"/>
        <v>0.31495070678194192</v>
      </c>
      <c r="BE24" s="24">
        <f t="shared" ca="1" si="12"/>
        <v>0.30924991784616296</v>
      </c>
      <c r="BF24" s="24">
        <f t="shared" ca="1" si="13"/>
        <v>5.7007889357789665E-3</v>
      </c>
      <c r="BG24" s="24"/>
      <c r="BI24" s="35">
        <f t="shared" si="10"/>
        <v>43282</v>
      </c>
      <c r="BJ24" s="164">
        <f t="shared" si="20"/>
        <v>0</v>
      </c>
      <c r="BK24" s="164">
        <f t="shared" si="21"/>
        <v>0</v>
      </c>
      <c r="BL24" t="b">
        <f t="shared" si="22"/>
        <v>0</v>
      </c>
    </row>
    <row r="25" spans="1:64" x14ac:dyDescent="0.25">
      <c r="A25" s="35">
        <f>+NAC!A25</f>
        <v>43313</v>
      </c>
      <c r="B25" s="24">
        <f>+GBA_d!AA52</f>
        <v>4.0444595676104589E-2</v>
      </c>
      <c r="C25" s="24">
        <f>+PAM_d!$AA52</f>
        <v>3.7304384539616375E-2</v>
      </c>
      <c r="D25" s="24">
        <f>+NOA_d!$AA52</f>
        <v>4.0873843747991634E-2</v>
      </c>
      <c r="E25" s="24">
        <f>+NEA_d!$AA52</f>
        <v>4.0963022680349237E-2</v>
      </c>
      <c r="F25" s="24">
        <f>+CUY_d!$AA52</f>
        <v>3.4237524278276199E-2</v>
      </c>
      <c r="G25" s="24">
        <f>+PAT_d!$AA52</f>
        <v>3.6099335532670196E-2</v>
      </c>
      <c r="H25" s="24">
        <f t="shared" si="3"/>
        <v>4.0963022680349237E-2</v>
      </c>
      <c r="I25" s="24">
        <f t="shared" si="4"/>
        <v>3.4237524278276199E-2</v>
      </c>
      <c r="J25" s="24">
        <f t="shared" si="5"/>
        <v>6.725498402073038E-3</v>
      </c>
      <c r="K25" s="24">
        <f t="shared" si="14"/>
        <v>8.1083962570789505E-3</v>
      </c>
      <c r="M25" s="24">
        <f ca="1">+NAC_d!CH25</f>
        <v>3.9540334213768569E-2</v>
      </c>
      <c r="N25" s="24">
        <f ca="1">+NAC_d!CI25</f>
        <v>3.8756377189264724E-2</v>
      </c>
      <c r="O25" s="24">
        <f ca="1">+NAC_d!CJ25</f>
        <v>4.1052466947633537E-2</v>
      </c>
      <c r="P25" s="24">
        <f ca="1">+NAC_d!CK25</f>
        <v>3.8551069421321804E-2</v>
      </c>
      <c r="Q25" s="24">
        <f ca="1">+NAC_d!CL25</f>
        <v>3.9099211549014967E-2</v>
      </c>
      <c r="R25" s="24">
        <f ca="1">+NAC_d!CM25</f>
        <v>3.8789847914076026E-2</v>
      </c>
      <c r="S25" s="24">
        <f ca="1">+NAC_d!CN25</f>
        <v>3.8526161674114823E-2</v>
      </c>
      <c r="T25" s="24">
        <f ca="1">+NAC_d!CO25</f>
        <v>3.8576984009882631E-2</v>
      </c>
      <c r="U25" s="24">
        <f ca="1">+NAC_d!CP25</f>
        <v>3.8531099721140993E-2</v>
      </c>
      <c r="V25" s="24">
        <f ca="1">+NAC_d!CQ25</f>
        <v>3.836325186721945E-2</v>
      </c>
      <c r="W25" s="24">
        <f t="shared" ca="1" si="6"/>
        <v>4.1052466947633537E-2</v>
      </c>
      <c r="X25" s="24">
        <f t="shared" ca="1" si="7"/>
        <v>3.836325186721945E-2</v>
      </c>
      <c r="Y25" s="24">
        <f t="shared" ca="1" si="8"/>
        <v>2.6892150804140869E-3</v>
      </c>
      <c r="Z25" s="24">
        <f t="shared" ca="1" si="15"/>
        <v>2.4302786151394473E-3</v>
      </c>
      <c r="AB25" s="74">
        <f t="shared" si="9"/>
        <v>43313</v>
      </c>
      <c r="AC25" s="75">
        <f t="shared" si="23"/>
        <v>8.1083962570789505E-3</v>
      </c>
      <c r="AD25" s="75">
        <f t="shared" ca="1" si="16"/>
        <v>2.4302786151394473E-3</v>
      </c>
      <c r="AH25" s="35">
        <f t="shared" si="2"/>
        <v>43313</v>
      </c>
      <c r="AI25" s="24">
        <f>+GBA_d!$AN52</f>
        <v>0.34066478363394292</v>
      </c>
      <c r="AJ25" s="24">
        <f>+PAM_d!$AN52</f>
        <v>0.34819008089803272</v>
      </c>
      <c r="AK25" s="24">
        <f>+NOA_d!$AN52</f>
        <v>0.35601498858538427</v>
      </c>
      <c r="AL25" s="24">
        <f>+NEA_d!$AN52</f>
        <v>0.33446747253057185</v>
      </c>
      <c r="AM25" s="24">
        <f>+CUY_d!$AN52</f>
        <v>0.35251788689926133</v>
      </c>
      <c r="AN25" s="24">
        <f>+PAT_d!$AN52</f>
        <v>0.33825987087587639</v>
      </c>
      <c r="AO25" s="24">
        <f t="shared" si="17"/>
        <v>0.35601498858538427</v>
      </c>
      <c r="AP25" s="24">
        <f t="shared" si="18"/>
        <v>0.33446747253057185</v>
      </c>
      <c r="AQ25" s="24">
        <f t="shared" si="19"/>
        <v>2.1547516054812421E-2</v>
      </c>
      <c r="AR25" s="24"/>
      <c r="AT25" s="24">
        <f ca="1">+NAC_d!CT25</f>
        <v>0.34200858582744686</v>
      </c>
      <c r="AU25" s="24">
        <f ca="1">+NAC_d!CU25</f>
        <v>0.3418361073632914</v>
      </c>
      <c r="AV25" s="24">
        <f ca="1">+NAC_d!CV25</f>
        <v>0.34452355309042426</v>
      </c>
      <c r="AW25" s="24">
        <f ca="1">+NAC_d!CW25</f>
        <v>0.34326821212555236</v>
      </c>
      <c r="AX25" s="24">
        <f ca="1">+NAC_d!CX25</f>
        <v>0.34549221169310673</v>
      </c>
      <c r="AY25" s="24">
        <f ca="1">+NAC_d!CY25</f>
        <v>0.34496542397406116</v>
      </c>
      <c r="AZ25" s="24">
        <f ca="1">+NAC_d!CZ25</f>
        <v>0.34666660427782903</v>
      </c>
      <c r="BA25" s="24">
        <f ca="1">+NAC_d!DA25</f>
        <v>0.34557944459535928</v>
      </c>
      <c r="BB25" s="24">
        <f ca="1">+NAC_d!DB25</f>
        <v>0.34552526026100328</v>
      </c>
      <c r="BC25" s="24">
        <f ca="1">+NAC_d!DC25</f>
        <v>0.34382201901733289</v>
      </c>
      <c r="BD25" s="24">
        <f t="shared" ca="1" si="11"/>
        <v>0.34666660427782903</v>
      </c>
      <c r="BE25" s="24">
        <f t="shared" ca="1" si="12"/>
        <v>0.3418361073632914</v>
      </c>
      <c r="BF25" s="24">
        <f t="shared" ca="1" si="13"/>
        <v>4.8304969145376297E-3</v>
      </c>
      <c r="BG25" s="24"/>
      <c r="BI25" s="35">
        <f t="shared" si="10"/>
        <v>43313</v>
      </c>
      <c r="BJ25" s="164">
        <f t="shared" si="20"/>
        <v>0</v>
      </c>
      <c r="BK25" s="164">
        <f t="shared" si="21"/>
        <v>0</v>
      </c>
      <c r="BL25" t="b">
        <f t="shared" si="22"/>
        <v>0</v>
      </c>
    </row>
    <row r="26" spans="1:64" x14ac:dyDescent="0.25">
      <c r="A26" s="35">
        <f>+NAC!A26</f>
        <v>43344</v>
      </c>
      <c r="B26" s="24">
        <f>+GBA_d!AA53</f>
        <v>6.667609507118466E-2</v>
      </c>
      <c r="C26" s="24">
        <f>+PAM_d!$AA53</f>
        <v>6.3469115747362581E-2</v>
      </c>
      <c r="D26" s="24">
        <f>+NOA_d!$AA53</f>
        <v>6.006674257230582E-2</v>
      </c>
      <c r="E26" s="24">
        <f>+NEA_d!$AA53</f>
        <v>7.311142600081344E-2</v>
      </c>
      <c r="F26" s="24">
        <f>+CUY_d!$AA53</f>
        <v>6.8342330006718965E-2</v>
      </c>
      <c r="G26" s="24">
        <f>+PAT_d!$AA53</f>
        <v>6.4938759588874184E-2</v>
      </c>
      <c r="H26" s="24">
        <f t="shared" si="3"/>
        <v>7.311142600081344E-2</v>
      </c>
      <c r="I26" s="24">
        <f t="shared" si="4"/>
        <v>6.006674257230582E-2</v>
      </c>
      <c r="J26" s="24">
        <f t="shared" si="5"/>
        <v>1.304468342850762E-2</v>
      </c>
      <c r="K26" s="24">
        <f t="shared" si="14"/>
        <v>8.5282533236240941E-3</v>
      </c>
      <c r="M26" s="24">
        <f ca="1">+NAC_d!CH26</f>
        <v>6.5544882306599606E-2</v>
      </c>
      <c r="N26" s="24">
        <f ca="1">+NAC_d!CI26</f>
        <v>6.5614716581759547E-2</v>
      </c>
      <c r="O26" s="24">
        <f ca="1">+NAC_d!CJ26</f>
        <v>6.5441119487151145E-2</v>
      </c>
      <c r="P26" s="24">
        <f ca="1">+NAC_d!CK26</f>
        <v>6.597432744044851E-2</v>
      </c>
      <c r="Q26" s="24">
        <f ca="1">+NAC_d!CL26</f>
        <v>6.4825072767447756E-2</v>
      </c>
      <c r="R26" s="24">
        <f ca="1">+NAC_d!CM26</f>
        <v>6.4555159548141949E-2</v>
      </c>
      <c r="S26" s="24">
        <f ca="1">+NAC_d!CN26</f>
        <v>6.5869044721887704E-2</v>
      </c>
      <c r="T26" s="24">
        <f ca="1">+NAC_d!CO26</f>
        <v>6.5807269639736932E-2</v>
      </c>
      <c r="U26" s="24">
        <f ca="1">+NAC_d!CP26</f>
        <v>6.4344762456729709E-2</v>
      </c>
      <c r="V26" s="24">
        <f ca="1">+NAC_d!CQ26</f>
        <v>6.5989748826055905E-2</v>
      </c>
      <c r="W26" s="24">
        <f t="shared" ca="1" si="6"/>
        <v>6.5989748826055905E-2</v>
      </c>
      <c r="X26" s="24">
        <f t="shared" ca="1" si="7"/>
        <v>6.4344762456729709E-2</v>
      </c>
      <c r="Y26" s="24">
        <f t="shared" ca="1" si="8"/>
        <v>1.6449863693261957E-3</v>
      </c>
      <c r="Z26" s="24">
        <f t="shared" ca="1" si="15"/>
        <v>2.4790997122688765E-3</v>
      </c>
      <c r="AB26" s="74">
        <f t="shared" si="9"/>
        <v>43344</v>
      </c>
      <c r="AC26" s="75">
        <f t="shared" si="23"/>
        <v>8.5282533236240941E-3</v>
      </c>
      <c r="AD26" s="75">
        <f t="shared" ca="1" si="16"/>
        <v>2.4790997122688765E-3</v>
      </c>
      <c r="AH26" s="35">
        <f t="shared" si="2"/>
        <v>43344</v>
      </c>
      <c r="AI26" s="24">
        <f>+GBA_d!$AN53</f>
        <v>0.40108182605713338</v>
      </c>
      <c r="AJ26" s="24">
        <f>+PAM_d!$AN53</f>
        <v>0.40638741788652233</v>
      </c>
      <c r="AK26" s="24">
        <f>+NOA_d!$AN53</f>
        <v>0.41296111329412932</v>
      </c>
      <c r="AL26" s="24">
        <f>+NEA_d!$AN53</f>
        <v>0.41411153891040353</v>
      </c>
      <c r="AM26" s="24">
        <f>+CUY_d!$AN53</f>
        <v>0.42041068318644048</v>
      </c>
      <c r="AN26" s="24">
        <f>+PAT_d!$AN53</f>
        <v>0.40671104821362003</v>
      </c>
      <c r="AO26" s="24">
        <f t="shared" si="17"/>
        <v>0.42041068318644048</v>
      </c>
      <c r="AP26" s="24">
        <f t="shared" si="18"/>
        <v>0.40108182605713338</v>
      </c>
      <c r="AQ26" s="24">
        <f t="shared" si="19"/>
        <v>1.9328857129307098E-2</v>
      </c>
      <c r="AR26" s="24"/>
      <c r="AT26" s="24">
        <f ca="1">+NAC_d!CT26</f>
        <v>0.40401045150602544</v>
      </c>
      <c r="AU26" s="24">
        <f ca="1">+NAC_d!CU26</f>
        <v>0.40351235894728266</v>
      </c>
      <c r="AV26" s="24">
        <f ca="1">+NAC_d!CV26</f>
        <v>0.40507491378552318</v>
      </c>
      <c r="AW26" s="24">
        <f ca="1">+NAC_d!CW26</f>
        <v>0.40592610567895293</v>
      </c>
      <c r="AX26" s="24">
        <f ca="1">+NAC_d!CX26</f>
        <v>0.40593636131748534</v>
      </c>
      <c r="AY26" s="24">
        <f ca="1">+NAC_d!CY26</f>
        <v>0.40474140123103797</v>
      </c>
      <c r="AZ26" s="24">
        <f ca="1">+NAC_d!CZ26</f>
        <v>0.40860457339489331</v>
      </c>
      <c r="BA26" s="24">
        <f ca="1">+NAC_d!DA26</f>
        <v>0.40735989855503885</v>
      </c>
      <c r="BB26" s="24">
        <f ca="1">+NAC_d!DB26</f>
        <v>0.40503739839121056</v>
      </c>
      <c r="BC26" s="24">
        <f ca="1">+NAC_d!DC26</f>
        <v>0.40577468456770704</v>
      </c>
      <c r="BD26" s="24">
        <f t="shared" ca="1" si="11"/>
        <v>0.40860457339489331</v>
      </c>
      <c r="BE26" s="24">
        <f t="shared" ca="1" si="12"/>
        <v>0.40351235894728266</v>
      </c>
      <c r="BF26" s="24">
        <f t="shared" ca="1" si="13"/>
        <v>5.0922144476106546E-3</v>
      </c>
      <c r="BG26" s="24"/>
      <c r="BI26" s="35">
        <f t="shared" si="10"/>
        <v>43344</v>
      </c>
      <c r="BJ26" s="164">
        <f t="shared" si="20"/>
        <v>0</v>
      </c>
      <c r="BK26" s="164">
        <f t="shared" si="21"/>
        <v>0</v>
      </c>
      <c r="BL26" t="b">
        <f t="shared" si="22"/>
        <v>0</v>
      </c>
    </row>
    <row r="27" spans="1:64" x14ac:dyDescent="0.25">
      <c r="A27" s="35">
        <f>+NAC!A27</f>
        <v>43374</v>
      </c>
      <c r="B27" s="24">
        <f>+GBA_d!AA54</f>
        <v>5.0658906960656003E-2</v>
      </c>
      <c r="C27" s="24">
        <f>+PAM_d!$AA54</f>
        <v>5.7604296637576935E-2</v>
      </c>
      <c r="D27" s="24">
        <f>+NOA_d!$AA54</f>
        <v>5.4397294227558124E-2</v>
      </c>
      <c r="E27" s="24">
        <f>+NEA_d!$AA54</f>
        <v>4.8460928946193915E-2</v>
      </c>
      <c r="F27" s="24">
        <f>+CUY_d!$AA54</f>
        <v>5.9125201871215394E-2</v>
      </c>
      <c r="G27" s="24">
        <f>+PAT_d!$AA54</f>
        <v>5.8024622697250061E-2</v>
      </c>
      <c r="H27" s="24">
        <f t="shared" si="3"/>
        <v>5.9125201871215394E-2</v>
      </c>
      <c r="I27" s="24">
        <f t="shared" si="4"/>
        <v>4.8460928946193915E-2</v>
      </c>
      <c r="J27" s="24">
        <f t="shared" si="5"/>
        <v>1.0664272925021478E-2</v>
      </c>
      <c r="K27" s="24">
        <f t="shared" si="14"/>
        <v>8.9684421255073477E-3</v>
      </c>
      <c r="M27" s="24">
        <f ca="1">+NAC_d!CH27</f>
        <v>5.4710792845335199E-2</v>
      </c>
      <c r="N27" s="24">
        <f ca="1">+NAC_d!CI27</f>
        <v>5.494812871385335E-2</v>
      </c>
      <c r="O27" s="24">
        <f ca="1">+NAC_d!CJ27</f>
        <v>5.3063208216917346E-2</v>
      </c>
      <c r="P27" s="24">
        <f ca="1">+NAC_d!CK27</f>
        <v>5.4310971335230773E-2</v>
      </c>
      <c r="Q27" s="24">
        <f ca="1">+NAC_d!CL27</f>
        <v>5.4997583256243043E-2</v>
      </c>
      <c r="R27" s="24">
        <f ca="1">+NAC_d!CM27</f>
        <v>5.4566124006755645E-2</v>
      </c>
      <c r="S27" s="24">
        <f ca="1">+NAC_d!CN27</f>
        <v>5.4896664472960266E-2</v>
      </c>
      <c r="T27" s="24">
        <f ca="1">+NAC_d!CO27</f>
        <v>5.4203501329048498E-2</v>
      </c>
      <c r="U27" s="24">
        <f ca="1">+NAC_d!CP27</f>
        <v>5.3907074940772182E-2</v>
      </c>
      <c r="V27" s="24">
        <f ca="1">+NAC_d!CQ27</f>
        <v>5.2698987907841444E-2</v>
      </c>
      <c r="W27" s="24">
        <f t="shared" ca="1" si="6"/>
        <v>5.4997583256243043E-2</v>
      </c>
      <c r="X27" s="24">
        <f t="shared" ca="1" si="7"/>
        <v>5.2698987907841444E-2</v>
      </c>
      <c r="Y27" s="24">
        <f t="shared" ca="1" si="8"/>
        <v>2.2985953484015997E-3</v>
      </c>
      <c r="Z27" s="24">
        <f t="shared" ca="1" si="15"/>
        <v>2.4921811035647501E-3</v>
      </c>
      <c r="AB27" s="74">
        <f t="shared" si="9"/>
        <v>43374</v>
      </c>
      <c r="AC27" s="75">
        <f t="shared" si="23"/>
        <v>8.9684421255073477E-3</v>
      </c>
      <c r="AD27" s="75">
        <f t="shared" ca="1" si="16"/>
        <v>2.4921811035647501E-3</v>
      </c>
      <c r="AH27" s="35">
        <f t="shared" si="2"/>
        <v>43374</v>
      </c>
      <c r="AI27" s="24">
        <f>+GBA_d!$AN54</f>
        <v>0.45300708138564771</v>
      </c>
      <c r="AJ27" s="24">
        <f>+PAM_d!$AN54</f>
        <v>0.4629736390184731</v>
      </c>
      <c r="AK27" s="24">
        <f>+NOA_d!$AN54</f>
        <v>0.46276971004145162</v>
      </c>
      <c r="AL27" s="24">
        <f>+NEA_d!$AN54</f>
        <v>0.46055198559982058</v>
      </c>
      <c r="AM27" s="24">
        <f>+CUY_d!$AN54</f>
        <v>0.4789485024742679</v>
      </c>
      <c r="AN27" s="24">
        <f>+PAT_d!$AN54</f>
        <v>0.46411692239406666</v>
      </c>
      <c r="AO27" s="24">
        <f t="shared" si="17"/>
        <v>0.4789485024742679</v>
      </c>
      <c r="AP27" s="24">
        <f t="shared" si="18"/>
        <v>0.45300708138564771</v>
      </c>
      <c r="AQ27" s="24">
        <f t="shared" si="19"/>
        <v>2.5941421088620187E-2</v>
      </c>
      <c r="AR27" s="24"/>
      <c r="AT27" s="24">
        <f ca="1">+NAC_d!CT27</f>
        <v>0.45710500698821654</v>
      </c>
      <c r="AU27" s="24">
        <f ca="1">+NAC_d!CU27</f>
        <v>0.45693100367911188</v>
      </c>
      <c r="AV27" s="24">
        <f ca="1">+NAC_d!CV27</f>
        <v>0.4578582484498106</v>
      </c>
      <c r="AW27" s="24">
        <f ca="1">+NAC_d!CW27</f>
        <v>0.45890029097844076</v>
      </c>
      <c r="AX27" s="24">
        <f ca="1">+NAC_d!CX27</f>
        <v>0.45999586394342074</v>
      </c>
      <c r="AY27" s="24">
        <f ca="1">+NAC_d!CY27</f>
        <v>0.45855652721671203</v>
      </c>
      <c r="AZ27" s="24">
        <f ca="1">+NAC_d!CZ27</f>
        <v>0.46343815720184933</v>
      </c>
      <c r="BA27" s="24">
        <f ca="1">+NAC_d!DA27</f>
        <v>0.46168907287495453</v>
      </c>
      <c r="BB27" s="24">
        <f ca="1">+NAC_d!DB27</f>
        <v>0.4591848527020399</v>
      </c>
      <c r="BC27" s="24">
        <f ca="1">+NAC_d!DC27</f>
        <v>0.45922816589699345</v>
      </c>
      <c r="BD27" s="24">
        <f t="shared" ca="1" si="11"/>
        <v>0.46343815720184933</v>
      </c>
      <c r="BE27" s="24">
        <f t="shared" ca="1" si="12"/>
        <v>0.45693100367911188</v>
      </c>
      <c r="BF27" s="24">
        <f t="shared" ca="1" si="13"/>
        <v>6.5071535227374522E-3</v>
      </c>
      <c r="BG27" s="24"/>
      <c r="BI27" s="35">
        <f t="shared" si="10"/>
        <v>43374</v>
      </c>
      <c r="BJ27" s="164">
        <f t="shared" si="20"/>
        <v>0</v>
      </c>
      <c r="BK27" s="164">
        <f t="shared" si="21"/>
        <v>0</v>
      </c>
      <c r="BL27" t="b">
        <f t="shared" si="22"/>
        <v>0</v>
      </c>
    </row>
    <row r="28" spans="1:64" x14ac:dyDescent="0.25">
      <c r="A28" s="35">
        <f>+NAC!A28</f>
        <v>43405</v>
      </c>
      <c r="B28" s="24">
        <f>+GBA_d!AA55</f>
        <v>2.8988334028102969E-2</v>
      </c>
      <c r="C28" s="24">
        <f>+PAM_d!$AA55</f>
        <v>3.2314301523963973E-2</v>
      </c>
      <c r="D28" s="24">
        <f>+NOA_d!$AA55</f>
        <v>3.2051163108286707E-2</v>
      </c>
      <c r="E28" s="24">
        <f>+NEA_d!$AA55</f>
        <v>2.9688800406063587E-2</v>
      </c>
      <c r="F28" s="24">
        <f>+CUY_d!$AA55</f>
        <v>3.6626267116890432E-2</v>
      </c>
      <c r="G28" s="24">
        <f>+PAT_d!$AA55</f>
        <v>4.2170541021521846E-2</v>
      </c>
      <c r="H28" s="24">
        <f t="shared" si="3"/>
        <v>4.2170541021521846E-2</v>
      </c>
      <c r="I28" s="24">
        <f t="shared" si="4"/>
        <v>2.8988334028102969E-2</v>
      </c>
      <c r="J28" s="24">
        <f t="shared" si="5"/>
        <v>1.3182206993418877E-2</v>
      </c>
      <c r="K28" s="24">
        <f t="shared" si="14"/>
        <v>9.700808012446863E-3</v>
      </c>
      <c r="M28" s="24">
        <f ca="1">+NAC_d!CH28</f>
        <v>3.1492184292122971E-2</v>
      </c>
      <c r="N28" s="24">
        <f ca="1">+NAC_d!CI28</f>
        <v>3.2050993165897657E-2</v>
      </c>
      <c r="O28" s="24">
        <f ca="1">+NAC_d!CJ28</f>
        <v>3.0058607700716111E-2</v>
      </c>
      <c r="P28" s="24">
        <f ca="1">+NAC_d!CK28</f>
        <v>3.1888253589916316E-2</v>
      </c>
      <c r="Q28" s="24">
        <f ca="1">+NAC_d!CL28</f>
        <v>3.211326380535362E-2</v>
      </c>
      <c r="R28" s="24">
        <f ca="1">+NAC_d!CM28</f>
        <v>3.1912792048272465E-2</v>
      </c>
      <c r="S28" s="24">
        <f ca="1">+NAC_d!CN28</f>
        <v>3.2094673020181208E-2</v>
      </c>
      <c r="T28" s="24">
        <f ca="1">+NAC_d!CO28</f>
        <v>3.140103819634299E-2</v>
      </c>
      <c r="U28" s="24">
        <f ca="1">+NAC_d!CP28</f>
        <v>3.1505223047714193E-2</v>
      </c>
      <c r="V28" s="24">
        <f ca="1">+NAC_d!CQ28</f>
        <v>3.1424460726645842E-2</v>
      </c>
      <c r="W28" s="24">
        <f t="shared" ca="1" si="6"/>
        <v>3.211326380535362E-2</v>
      </c>
      <c r="X28" s="24">
        <f t="shared" ca="1" si="7"/>
        <v>3.0058607700716111E-2</v>
      </c>
      <c r="Y28" s="24">
        <f t="shared" ca="1" si="8"/>
        <v>2.0546561046375089E-3</v>
      </c>
      <c r="Z28" s="24">
        <f t="shared" ca="1" si="15"/>
        <v>2.496698332499566E-3</v>
      </c>
      <c r="AB28" s="74">
        <f t="shared" si="9"/>
        <v>43405</v>
      </c>
      <c r="AC28" s="75">
        <f t="shared" si="23"/>
        <v>9.700808012446863E-3</v>
      </c>
      <c r="AD28" s="75">
        <f t="shared" ca="1" si="16"/>
        <v>2.496698332499566E-3</v>
      </c>
      <c r="AH28" s="35">
        <f t="shared" si="2"/>
        <v>43405</v>
      </c>
      <c r="AI28" s="24">
        <f>+GBA_d!$AN55</f>
        <v>0.47809055162838399</v>
      </c>
      <c r="AJ28" s="24">
        <f>+PAM_d!$AN55</f>
        <v>0.48658218053191571</v>
      </c>
      <c r="AK28" s="24">
        <f>+NOA_d!$AN55</f>
        <v>0.49016471948644913</v>
      </c>
      <c r="AL28" s="24">
        <f>+NEA_d!$AN55</f>
        <v>0.48089204393340546</v>
      </c>
      <c r="AM28" s="24">
        <f>+CUY_d!$AN55</f>
        <v>0.50912248232158874</v>
      </c>
      <c r="AN28" s="24">
        <f>+PAT_d!$AN55</f>
        <v>0.50440965757573908</v>
      </c>
      <c r="AO28" s="24">
        <f t="shared" si="17"/>
        <v>0.50912248232158874</v>
      </c>
      <c r="AP28" s="24">
        <f t="shared" si="18"/>
        <v>0.47809055162838399</v>
      </c>
      <c r="AQ28" s="24">
        <f t="shared" si="19"/>
        <v>3.1031930693204757E-2</v>
      </c>
      <c r="AR28" s="24"/>
      <c r="AT28" s="24">
        <f ca="1">+NAC_d!CT28</f>
        <v>0.48312569325580457</v>
      </c>
      <c r="AU28" s="24">
        <f ca="1">+NAC_d!CU28</f>
        <v>0.48364494086796195</v>
      </c>
      <c r="AV28" s="24">
        <f ca="1">+NAC_d!CV28</f>
        <v>0.48373342731708124</v>
      </c>
      <c r="AW28" s="24">
        <f ca="1">+NAC_d!CW28</f>
        <v>0.48482322125297528</v>
      </c>
      <c r="AX28" s="24">
        <f ca="1">+NAC_d!CX28</f>
        <v>0.4862627479880588</v>
      </c>
      <c r="AY28" s="24">
        <f ca="1">+NAC_d!CY28</f>
        <v>0.48473499079323101</v>
      </c>
      <c r="AZ28" s="24">
        <f ca="1">+NAC_d!CZ28</f>
        <v>0.4894629141151472</v>
      </c>
      <c r="BA28" s="24">
        <f ca="1">+NAC_d!DA28</f>
        <v>0.48663261751024467</v>
      </c>
      <c r="BB28" s="24">
        <f ca="1">+NAC_d!DB28</f>
        <v>0.48454382396997597</v>
      </c>
      <c r="BC28" s="24">
        <f ca="1">+NAC_d!DC28</f>
        <v>0.48481406931108983</v>
      </c>
      <c r="BD28" s="24">
        <f t="shared" ca="1" si="11"/>
        <v>0.4894629141151472</v>
      </c>
      <c r="BE28" s="24">
        <f t="shared" ca="1" si="12"/>
        <v>0.48312569325580457</v>
      </c>
      <c r="BF28" s="24">
        <f t="shared" ca="1" si="13"/>
        <v>6.3372208593426294E-3</v>
      </c>
      <c r="BG28" s="24"/>
      <c r="BI28" s="35">
        <f t="shared" si="10"/>
        <v>43405</v>
      </c>
      <c r="BJ28" s="164">
        <f t="shared" si="20"/>
        <v>0</v>
      </c>
      <c r="BK28" s="164">
        <f t="shared" si="21"/>
        <v>0</v>
      </c>
      <c r="BL28" t="b">
        <f t="shared" si="22"/>
        <v>0</v>
      </c>
    </row>
    <row r="29" spans="1:64" x14ac:dyDescent="0.25">
      <c r="A29" s="35">
        <f>+NAC!A29</f>
        <v>43435</v>
      </c>
      <c r="B29" s="24">
        <f>+GBA_d!AA56</f>
        <v>2.7946373540058689E-2</v>
      </c>
      <c r="C29" s="24">
        <f>+PAM_d!$AA56</f>
        <v>2.3332429559834722E-2</v>
      </c>
      <c r="D29" s="24">
        <f>+NOA_d!$AA56</f>
        <v>2.3073147573178687E-2</v>
      </c>
      <c r="E29" s="24">
        <f>+NEA_d!$AA56</f>
        <v>2.4686675065076491E-2</v>
      </c>
      <c r="F29" s="24">
        <f>+CUY_d!$AA56</f>
        <v>2.5445742448053199E-2</v>
      </c>
      <c r="G29" s="24">
        <f>+PAT_d!$AA56</f>
        <v>2.6908533064172735E-2</v>
      </c>
      <c r="H29" s="24">
        <f t="shared" si="3"/>
        <v>2.7946373540058689E-2</v>
      </c>
      <c r="I29" s="24">
        <f t="shared" si="4"/>
        <v>2.3073147573178687E-2</v>
      </c>
      <c r="J29" s="24">
        <f t="shared" si="5"/>
        <v>4.8732259668800015E-3</v>
      </c>
      <c r="K29" s="24">
        <f t="shared" si="14"/>
        <v>9.2169096009708795E-3</v>
      </c>
      <c r="M29" s="24">
        <f ca="1">+NAC_d!CH29</f>
        <v>2.3255002525039759E-2</v>
      </c>
      <c r="N29" s="24">
        <f ca="1">+NAC_d!CI29</f>
        <v>2.3570515520218605E-2</v>
      </c>
      <c r="O29" s="24">
        <f ca="1">+NAC_d!CJ29</f>
        <v>2.5862789908166928E-2</v>
      </c>
      <c r="P29" s="24">
        <f ca="1">+NAC_d!CK29</f>
        <v>2.4384246711917967E-2</v>
      </c>
      <c r="Q29" s="24">
        <f ca="1">+NAC_d!CL29</f>
        <v>2.5079254406542129E-2</v>
      </c>
      <c r="R29" s="24">
        <f ca="1">+NAC_d!CM29</f>
        <v>2.5044504683176427E-2</v>
      </c>
      <c r="S29" s="24">
        <f ca="1">+NAC_d!CN29</f>
        <v>2.5613103164382256E-2</v>
      </c>
      <c r="T29" s="24">
        <f ca="1">+NAC_d!CO29</f>
        <v>2.6184890081842216E-2</v>
      </c>
      <c r="U29" s="24">
        <f ca="1">+NAC_d!CP29</f>
        <v>2.6537460412631164E-2</v>
      </c>
      <c r="V29" s="24">
        <f ca="1">+NAC_d!CQ29</f>
        <v>2.7463999492716384E-2</v>
      </c>
      <c r="W29" s="24">
        <f t="shared" ca="1" si="6"/>
        <v>2.7463999492716384E-2</v>
      </c>
      <c r="X29" s="24">
        <f t="shared" ca="1" si="7"/>
        <v>2.3255002525039759E-2</v>
      </c>
      <c r="Y29" s="24">
        <f t="shared" ca="1" si="8"/>
        <v>4.2089969676766259E-3</v>
      </c>
      <c r="Z29" s="24">
        <f t="shared" ca="1" si="15"/>
        <v>2.3929968597667939E-3</v>
      </c>
      <c r="AB29" s="74">
        <f t="shared" si="9"/>
        <v>43435</v>
      </c>
      <c r="AC29" s="75">
        <f t="shared" si="23"/>
        <v>9.2169096009708795E-3</v>
      </c>
      <c r="AD29" s="75">
        <f t="shared" ca="1" si="16"/>
        <v>2.3929968597667939E-3</v>
      </c>
      <c r="AH29" s="35">
        <f t="shared" si="2"/>
        <v>43435</v>
      </c>
      <c r="AI29" s="24">
        <f>+GBA_d!$AN56</f>
        <v>0.47099425553310414</v>
      </c>
      <c r="AJ29" s="24">
        <f>+PAM_d!$AN56</f>
        <v>0.47369620722199968</v>
      </c>
      <c r="AK29" s="24">
        <f>+NOA_d!$AN56</f>
        <v>0.48755476555483934</v>
      </c>
      <c r="AL29" s="24">
        <f>+NEA_d!$AN56</f>
        <v>0.48392554088622197</v>
      </c>
      <c r="AM29" s="24">
        <f>+CUY_d!$AN56</f>
        <v>0.49769204667908529</v>
      </c>
      <c r="AN29" s="24">
        <f>+PAT_d!$AN56</f>
        <v>0.50616855486071932</v>
      </c>
      <c r="AO29" s="24">
        <f t="shared" si="17"/>
        <v>0.50616855486071932</v>
      </c>
      <c r="AP29" s="24">
        <f t="shared" si="18"/>
        <v>0.47099425553310414</v>
      </c>
      <c r="AQ29" s="24">
        <f t="shared" si="19"/>
        <v>3.5174299327615177E-2</v>
      </c>
      <c r="AR29" s="24">
        <f t="shared" ref="AR29:AR81" si="24">+AVERAGE(AQ17:AQ29)</f>
        <v>2.6861723364566697E-2</v>
      </c>
      <c r="AT29" s="24">
        <f ca="1">+NAC_d!CT29</f>
        <v>0.47672289535389201</v>
      </c>
      <c r="AU29" s="24">
        <f ca="1">+NAC_d!CU29</f>
        <v>0.4773632906680334</v>
      </c>
      <c r="AV29" s="24">
        <f ca="1">+NAC_d!CV29</f>
        <v>0.47531929010828677</v>
      </c>
      <c r="AW29" s="24">
        <f ca="1">+NAC_d!CW29</f>
        <v>0.4779445480134048</v>
      </c>
      <c r="AX29" s="24">
        <f ca="1">+NAC_d!CX29</f>
        <v>0.47783907465064024</v>
      </c>
      <c r="AY29" s="24">
        <f ca="1">+NAC_d!CY29</f>
        <v>0.47633700969258719</v>
      </c>
      <c r="AZ29" s="24">
        <f ca="1">+NAC_d!CZ29</f>
        <v>0.48143714926027958</v>
      </c>
      <c r="BA29" s="24">
        <f ca="1">+NAC_d!DA29</f>
        <v>0.4789245365336432</v>
      </c>
      <c r="BB29" s="24">
        <f ca="1">+NAC_d!DB29</f>
        <v>0.47547494458750905</v>
      </c>
      <c r="BC29" s="24">
        <f ca="1">+NAC_d!DC29</f>
        <v>0.4766493673468124</v>
      </c>
      <c r="BD29" s="24">
        <f t="shared" ca="1" si="11"/>
        <v>0.48143714926027958</v>
      </c>
      <c r="BE29" s="24">
        <f t="shared" ca="1" si="12"/>
        <v>0.47531929010828677</v>
      </c>
      <c r="BF29" s="24">
        <f t="shared" ca="1" si="13"/>
        <v>6.1178591519928105E-3</v>
      </c>
      <c r="BG29" s="24">
        <f t="shared" ref="BG29:BG82" ca="1" si="25">+AVERAGE(BF17:BF29)</f>
        <v>9.2781869848966598E-3</v>
      </c>
      <c r="BI29" s="35">
        <f t="shared" si="10"/>
        <v>43435</v>
      </c>
      <c r="BJ29" s="164">
        <f t="shared" si="20"/>
        <v>2.6861723364566697E-2</v>
      </c>
      <c r="BK29" s="164">
        <f t="shared" ca="1" si="21"/>
        <v>9.2781869848966598E-3</v>
      </c>
      <c r="BL29" t="b">
        <f t="shared" ca="1" si="22"/>
        <v>1</v>
      </c>
    </row>
    <row r="30" spans="1:64" x14ac:dyDescent="0.25">
      <c r="A30" s="35">
        <f>+NAC!A30</f>
        <v>43466</v>
      </c>
      <c r="B30" s="24">
        <f>+GBA_d!AA57</f>
        <v>2.8301481493536285E-2</v>
      </c>
      <c r="C30" s="24">
        <f>+PAM_d!$AA57</f>
        <v>2.8579946506062548E-2</v>
      </c>
      <c r="D30" s="24">
        <f>+NOA_d!$AA57</f>
        <v>3.1962543360468443E-2</v>
      </c>
      <c r="E30" s="24">
        <f>+NEA_d!$AA57</f>
        <v>3.4590106505889562E-2</v>
      </c>
      <c r="F30" s="24">
        <f>+CUY_d!$AA57</f>
        <v>2.9873634007369976E-2</v>
      </c>
      <c r="G30" s="24">
        <f>+PAT_d!$AA57</f>
        <v>3.1249868302338779E-2</v>
      </c>
      <c r="H30" s="24">
        <f t="shared" si="3"/>
        <v>3.4590106505889562E-2</v>
      </c>
      <c r="I30" s="24">
        <f t="shared" si="4"/>
        <v>2.8301481493536285E-2</v>
      </c>
      <c r="J30" s="24">
        <f t="shared" si="5"/>
        <v>6.2886250123532772E-3</v>
      </c>
      <c r="K30" s="24">
        <f t="shared" si="14"/>
        <v>8.7705311188081558E-3</v>
      </c>
      <c r="M30" s="24">
        <f ca="1">+NAC_d!CH30</f>
        <v>3.0413680756310013E-2</v>
      </c>
      <c r="N30" s="24">
        <f ca="1">+NAC_d!CI30</f>
        <v>3.0138447609804331E-2</v>
      </c>
      <c r="O30" s="24">
        <f ca="1">+NAC_d!CJ30</f>
        <v>2.9595409678138784E-2</v>
      </c>
      <c r="P30" s="24">
        <f ca="1">+NAC_d!CK30</f>
        <v>2.9733433999891146E-2</v>
      </c>
      <c r="Q30" s="24">
        <f ca="1">+NAC_d!CL30</f>
        <v>2.9480437668165438E-2</v>
      </c>
      <c r="R30" s="24">
        <f ca="1">+NAC_d!CM30</f>
        <v>2.9299111493135133E-2</v>
      </c>
      <c r="S30" s="24">
        <f ca="1">+NAC_d!CN30</f>
        <v>2.9432068011286949E-2</v>
      </c>
      <c r="T30" s="24">
        <f ca="1">+NAC_d!CO30</f>
        <v>2.880899648877655E-2</v>
      </c>
      <c r="U30" s="24">
        <f ca="1">+NAC_d!CP30</f>
        <v>2.8810738957996795E-2</v>
      </c>
      <c r="V30" s="24">
        <f ca="1">+NAC_d!CQ30</f>
        <v>2.8445088371234162E-2</v>
      </c>
      <c r="W30" s="24">
        <f t="shared" ca="1" si="6"/>
        <v>3.0413680756310013E-2</v>
      </c>
      <c r="X30" s="24">
        <f t="shared" ca="1" si="7"/>
        <v>2.8445088371234162E-2</v>
      </c>
      <c r="Y30" s="24">
        <f t="shared" ca="1" si="8"/>
        <v>1.9685923850758513E-3</v>
      </c>
      <c r="Z30" s="24">
        <f t="shared" ca="1" si="15"/>
        <v>2.3810456645305309E-3</v>
      </c>
      <c r="AB30" s="74">
        <f t="shared" si="9"/>
        <v>43466</v>
      </c>
      <c r="AC30" s="75">
        <f t="shared" si="23"/>
        <v>8.7705311188081558E-3</v>
      </c>
      <c r="AD30" s="75">
        <f t="shared" ca="1" si="16"/>
        <v>2.3810456645305309E-3</v>
      </c>
      <c r="AH30" s="35">
        <f t="shared" si="2"/>
        <v>43466</v>
      </c>
      <c r="AI30" s="24">
        <f>+GBA_d!$AN57</f>
        <v>0.48893611339289755</v>
      </c>
      <c r="AJ30" s="24">
        <f>+PAM_d!$AN57</f>
        <v>0.48835224348745099</v>
      </c>
      <c r="AK30" s="24">
        <f>+NOA_d!$AN57</f>
        <v>0.50573974249153508</v>
      </c>
      <c r="AL30" s="24">
        <f>+NEA_d!$AN57</f>
        <v>0.50405658848339296</v>
      </c>
      <c r="AM30" s="24">
        <f>+CUY_d!$AN57</f>
        <v>0.51872492449974228</v>
      </c>
      <c r="AN30" s="24">
        <f>+PAT_d!$AN57</f>
        <v>0.51202432437971424</v>
      </c>
      <c r="AO30" s="24">
        <f t="shared" si="17"/>
        <v>0.51872492449974228</v>
      </c>
      <c r="AP30" s="24">
        <f t="shared" si="18"/>
        <v>0.48835224348745099</v>
      </c>
      <c r="AQ30" s="24">
        <f t="shared" ref="AQ30:AQ93" si="26">+AO30-AP30</f>
        <v>3.0372681012291292E-2</v>
      </c>
      <c r="AR30" s="24">
        <f t="shared" si="24"/>
        <v>2.684155263542231E-2</v>
      </c>
      <c r="AT30" s="24">
        <f ca="1">+NAC_d!CT30</f>
        <v>0.49500358750746587</v>
      </c>
      <c r="AU30" s="24">
        <f ca="1">+NAC_d!CU30</f>
        <v>0.49513115369736282</v>
      </c>
      <c r="AV30" s="24">
        <f ca="1">+NAC_d!CV30</f>
        <v>0.49479738383945393</v>
      </c>
      <c r="AW30" s="24">
        <f ca="1">+NAC_d!CW30</f>
        <v>0.49498956660339632</v>
      </c>
      <c r="AX30" s="24">
        <f ca="1">+NAC_d!CX30</f>
        <v>0.49497851979917473</v>
      </c>
      <c r="AY30" s="24">
        <f ca="1">+NAC_d!CY30</f>
        <v>0.49321991868772885</v>
      </c>
      <c r="AZ30" s="24">
        <f ca="1">+NAC_d!CZ30</f>
        <v>0.49771860153351266</v>
      </c>
      <c r="BA30" s="24">
        <f ca="1">+NAC_d!DA30</f>
        <v>0.49483600650265691</v>
      </c>
      <c r="BB30" s="24">
        <f ca="1">+NAC_d!DB30</f>
        <v>0.49092220147883747</v>
      </c>
      <c r="BC30" s="24">
        <f ca="1">+NAC_d!DC30</f>
        <v>0.49137380322454538</v>
      </c>
      <c r="BD30" s="24">
        <f t="shared" ca="1" si="11"/>
        <v>0.49771860153351266</v>
      </c>
      <c r="BE30" s="24">
        <f t="shared" ca="1" si="12"/>
        <v>0.49092220147883747</v>
      </c>
      <c r="BF30" s="24">
        <f t="shared" ca="1" si="13"/>
        <v>6.796400054675189E-3</v>
      </c>
      <c r="BG30" s="24">
        <f t="shared" ca="1" si="25"/>
        <v>8.9291780815088893E-3</v>
      </c>
      <c r="BI30" s="35">
        <f t="shared" si="10"/>
        <v>43466</v>
      </c>
      <c r="BJ30" s="164">
        <f t="shared" si="20"/>
        <v>2.684155263542231E-2</v>
      </c>
      <c r="BK30" s="164">
        <f t="shared" ca="1" si="21"/>
        <v>8.9291780815088893E-3</v>
      </c>
      <c r="BL30" t="b">
        <f t="shared" ca="1" si="22"/>
        <v>1</v>
      </c>
    </row>
    <row r="31" spans="1:64" x14ac:dyDescent="0.25">
      <c r="A31" s="35">
        <f>+NAC!A31</f>
        <v>43497</v>
      </c>
      <c r="B31" s="24">
        <f>+GBA_d!AA58</f>
        <v>3.8367602511847565E-2</v>
      </c>
      <c r="C31" s="24">
        <f>+PAM_d!$AA58</f>
        <v>3.5639241163069491E-2</v>
      </c>
      <c r="D31" s="24">
        <f>+NOA_d!$AA58</f>
        <v>4.1668953556178501E-2</v>
      </c>
      <c r="E31" s="24">
        <f>+NEA_d!$AA58</f>
        <v>4.6096555080634261E-2</v>
      </c>
      <c r="F31" s="24">
        <f>+CUY_d!$AA58</f>
        <v>3.7544831391736144E-2</v>
      </c>
      <c r="G31" s="24">
        <f>+PAT_d!$AA58</f>
        <v>3.0355913439073179E-2</v>
      </c>
      <c r="H31" s="24">
        <f t="shared" si="3"/>
        <v>4.6096555080634261E-2</v>
      </c>
      <c r="I31" s="24">
        <f t="shared" si="4"/>
        <v>3.0355913439073179E-2</v>
      </c>
      <c r="J31" s="24">
        <f t="shared" si="5"/>
        <v>1.5740641641561082E-2</v>
      </c>
      <c r="K31" s="24">
        <f t="shared" si="14"/>
        <v>9.5278141517804449E-3</v>
      </c>
      <c r="M31" s="24">
        <f ca="1">+NAC_d!CH31</f>
        <v>4.2810757685733059E-2</v>
      </c>
      <c r="N31" s="24">
        <f ca="1">+NAC_d!CI31</f>
        <v>4.0991081399881946E-2</v>
      </c>
      <c r="O31" s="24">
        <f ca="1">+NAC_d!CJ31</f>
        <v>4.121549211072173E-2</v>
      </c>
      <c r="P31" s="24">
        <f ca="1">+NAC_d!CK31</f>
        <v>3.8430136482832555E-2</v>
      </c>
      <c r="Q31" s="24">
        <f ca="1">+NAC_d!CL31</f>
        <v>3.8484816463318028E-2</v>
      </c>
      <c r="R31" s="24">
        <f ca="1">+NAC_d!CM31</f>
        <v>3.7795151110126435E-2</v>
      </c>
      <c r="S31" s="24">
        <f ca="1">+NAC_d!CN31</f>
        <v>3.6847841994152919E-2</v>
      </c>
      <c r="T31" s="24">
        <f ca="1">+NAC_d!CO31</f>
        <v>3.6309496361965676E-2</v>
      </c>
      <c r="U31" s="24">
        <f ca="1">+NAC_d!CP31</f>
        <v>3.595897247307045E-2</v>
      </c>
      <c r="V31" s="24">
        <f ca="1">+NAC_d!CQ31</f>
        <v>3.4643720046477311E-2</v>
      </c>
      <c r="W31" s="24">
        <f t="shared" ca="1" si="6"/>
        <v>4.2810757685733059E-2</v>
      </c>
      <c r="X31" s="24">
        <f t="shared" ca="1" si="7"/>
        <v>3.4643720046477311E-2</v>
      </c>
      <c r="Y31" s="24">
        <f t="shared" ca="1" si="8"/>
        <v>8.1670376392557475E-3</v>
      </c>
      <c r="Z31" s="24">
        <f t="shared" ca="1" si="15"/>
        <v>2.8668574355476171E-3</v>
      </c>
      <c r="AB31" s="74">
        <f t="shared" si="9"/>
        <v>43497</v>
      </c>
      <c r="AC31" s="75">
        <f t="shared" si="23"/>
        <v>9.5278141517804449E-3</v>
      </c>
      <c r="AD31" s="75">
        <f t="shared" ca="1" si="16"/>
        <v>2.8668574355476171E-3</v>
      </c>
      <c r="AH31" s="35">
        <f t="shared" si="2"/>
        <v>43497</v>
      </c>
      <c r="AI31" s="24">
        <f>+GBA_d!$AN58</f>
        <v>0.507619511442019</v>
      </c>
      <c r="AJ31" s="24">
        <f>+PAM_d!$AN58</f>
        <v>0.50607375277794442</v>
      </c>
      <c r="AK31" s="24">
        <f>+NOA_d!$AN58</f>
        <v>0.53484010770661294</v>
      </c>
      <c r="AL31" s="24">
        <f>+NEA_d!$AN58</f>
        <v>0.53987672689660871</v>
      </c>
      <c r="AM31" s="24">
        <f>+CUY_d!$AN58</f>
        <v>0.53460730068803719</v>
      </c>
      <c r="AN31" s="24">
        <f>+PAT_d!$AN58</f>
        <v>0.52714580320401261</v>
      </c>
      <c r="AO31" s="24">
        <f t="shared" si="17"/>
        <v>0.53987672689660871</v>
      </c>
      <c r="AP31" s="24">
        <f t="shared" si="18"/>
        <v>0.50607375277794442</v>
      </c>
      <c r="AQ31" s="24">
        <f t="shared" si="26"/>
        <v>3.3802974118664286E-2</v>
      </c>
      <c r="AR31" s="24">
        <f t="shared" si="24"/>
        <v>2.7610911324192758E-2</v>
      </c>
      <c r="AT31" s="24">
        <f ca="1">+NAC_d!CT31</f>
        <v>0.52458926087005309</v>
      </c>
      <c r="AU31" s="24">
        <f ca="1">+NAC_d!CU31</f>
        <v>0.52157924640917197</v>
      </c>
      <c r="AV31" s="24">
        <f ca="1">+NAC_d!CV31</f>
        <v>0.51857601339063297</v>
      </c>
      <c r="AW31" s="24">
        <f ca="1">+NAC_d!CW31</f>
        <v>0.51617003581481891</v>
      </c>
      <c r="AX31" s="24">
        <f ca="1">+NAC_d!CX31</f>
        <v>0.51582293458998918</v>
      </c>
      <c r="AY31" s="24">
        <f ca="1">+NAC_d!CY31</f>
        <v>0.51329715169630585</v>
      </c>
      <c r="AZ31" s="24">
        <f ca="1">+NAC_d!CZ31</f>
        <v>0.5157537629893636</v>
      </c>
      <c r="BA31" s="24">
        <f ca="1">+NAC_d!DA31</f>
        <v>0.51198098723390384</v>
      </c>
      <c r="BB31" s="24">
        <f ca="1">+NAC_d!DB31</f>
        <v>0.50756745968543049</v>
      </c>
      <c r="BC31" s="24">
        <f ca="1">+NAC_d!DC31</f>
        <v>0.50659168661945242</v>
      </c>
      <c r="BD31" s="24">
        <f t="shared" ca="1" si="11"/>
        <v>0.52458926087005309</v>
      </c>
      <c r="BE31" s="24">
        <f t="shared" ca="1" si="12"/>
        <v>0.50659168661945242</v>
      </c>
      <c r="BF31" s="24">
        <f t="shared" ca="1" si="13"/>
        <v>1.7997574250600668E-2</v>
      </c>
      <c r="BG31" s="24">
        <f t="shared" ca="1" si="25"/>
        <v>9.5797516216471826E-3</v>
      </c>
      <c r="BI31" s="35">
        <f t="shared" si="10"/>
        <v>43497</v>
      </c>
      <c r="BJ31" s="164">
        <f t="shared" si="20"/>
        <v>2.7610911324192758E-2</v>
      </c>
      <c r="BK31" s="164">
        <f t="shared" ca="1" si="21"/>
        <v>9.5797516216471826E-3</v>
      </c>
      <c r="BL31" t="b">
        <f t="shared" ca="1" si="22"/>
        <v>1</v>
      </c>
    </row>
    <row r="32" spans="1:64" x14ac:dyDescent="0.25">
      <c r="A32" s="35">
        <f>+NAC!A32</f>
        <v>43525</v>
      </c>
      <c r="B32" s="24">
        <f>+GBA_d!AA59</f>
        <v>4.8658173975909991E-2</v>
      </c>
      <c r="C32" s="24">
        <f>+PAM_d!$AA59</f>
        <v>4.5029091958803447E-2</v>
      </c>
      <c r="D32" s="24">
        <f>+NOA_d!$AA59</f>
        <v>4.8148104455889795E-2</v>
      </c>
      <c r="E32" s="24">
        <f>+NEA_d!$AA59</f>
        <v>5.1471644855928256E-2</v>
      </c>
      <c r="F32" s="24">
        <f>+CUY_d!$AA59</f>
        <v>4.4193787026790332E-2</v>
      </c>
      <c r="G32" s="24">
        <f>+PAT_d!$AA59</f>
        <v>4.1067994194635027E-2</v>
      </c>
      <c r="H32" s="24">
        <f t="shared" si="3"/>
        <v>5.1471644855928256E-2</v>
      </c>
      <c r="I32" s="24">
        <f t="shared" si="4"/>
        <v>4.1067994194635027E-2</v>
      </c>
      <c r="J32" s="24">
        <f t="shared" si="5"/>
        <v>1.0403650661293229E-2</v>
      </c>
      <c r="K32" s="24">
        <f t="shared" si="14"/>
        <v>9.4077497527227192E-3</v>
      </c>
      <c r="M32" s="24">
        <f ca="1">+NAC_d!CH32</f>
        <v>4.9053621164611316E-2</v>
      </c>
      <c r="N32" s="24">
        <f ca="1">+NAC_d!CI32</f>
        <v>4.8299852577987634E-2</v>
      </c>
      <c r="O32" s="24">
        <f ca="1">+NAC_d!CJ32</f>
        <v>4.963719260625421E-2</v>
      </c>
      <c r="P32" s="24">
        <f ca="1">+NAC_d!CK32</f>
        <v>4.7686130269705584E-2</v>
      </c>
      <c r="Q32" s="24">
        <f ca="1">+NAC_d!CL32</f>
        <v>4.7118981203487342E-2</v>
      </c>
      <c r="R32" s="24">
        <f ca="1">+NAC_d!CM32</f>
        <v>4.7943055777330379E-2</v>
      </c>
      <c r="S32" s="24">
        <f ca="1">+NAC_d!CN32</f>
        <v>4.662007492937259E-2</v>
      </c>
      <c r="T32" s="24">
        <f ca="1">+NAC_d!CO32</f>
        <v>4.6469153647632488E-2</v>
      </c>
      <c r="U32" s="24">
        <f ca="1">+NAC_d!CP32</f>
        <v>4.6158952785683605E-2</v>
      </c>
      <c r="V32" s="24">
        <f ca="1">+NAC_d!CQ32</f>
        <v>4.4273968631181715E-2</v>
      </c>
      <c r="W32" s="24">
        <f t="shared" ca="1" si="6"/>
        <v>4.963719260625421E-2</v>
      </c>
      <c r="X32" s="24">
        <f t="shared" ca="1" si="7"/>
        <v>4.4273968631181715E-2</v>
      </c>
      <c r="Y32" s="24">
        <f t="shared" ca="1" si="8"/>
        <v>5.3632239750724953E-3</v>
      </c>
      <c r="Z32" s="24">
        <f t="shared" ca="1" si="15"/>
        <v>3.0734261170172008E-3</v>
      </c>
      <c r="AB32" s="74">
        <f t="shared" si="9"/>
        <v>43525</v>
      </c>
      <c r="AC32" s="75">
        <f t="shared" si="23"/>
        <v>9.4077497527227192E-3</v>
      </c>
      <c r="AD32" s="75">
        <f t="shared" ca="1" si="16"/>
        <v>3.0734261170172008E-3</v>
      </c>
      <c r="AH32" s="35">
        <f t="shared" si="2"/>
        <v>43525</v>
      </c>
      <c r="AI32" s="24">
        <f>+GBA_d!$AN59</f>
        <v>0.5420387347781197</v>
      </c>
      <c r="AJ32" s="24">
        <f>+PAM_d!$AN59</f>
        <v>0.54391086455971926</v>
      </c>
      <c r="AK32" s="24">
        <f>+NOA_d!$AN59</f>
        <v>0.55997091394281484</v>
      </c>
      <c r="AL32" s="24">
        <f>+NEA_d!$AN59</f>
        <v>0.58087989108113836</v>
      </c>
      <c r="AM32" s="24">
        <f>+CUY_d!$AN59</f>
        <v>0.56946576979656438</v>
      </c>
      <c r="AN32" s="24">
        <f>+PAT_d!$AN59</f>
        <v>0.54220050365265293</v>
      </c>
      <c r="AO32" s="24">
        <f t="shared" si="17"/>
        <v>0.58087989108113836</v>
      </c>
      <c r="AP32" s="24">
        <f t="shared" si="18"/>
        <v>0.5420387347781197</v>
      </c>
      <c r="AQ32" s="24">
        <f t="shared" si="26"/>
        <v>3.8841156303018654E-2</v>
      </c>
      <c r="AR32" s="24">
        <f t="shared" si="24"/>
        <v>2.8078039236543582E-2</v>
      </c>
      <c r="AT32" s="24">
        <f ca="1">+NAC_d!CT32</f>
        <v>0.56294410866165645</v>
      </c>
      <c r="AU32" s="24">
        <f ca="1">+NAC_d!CU32</f>
        <v>0.5586111489329304</v>
      </c>
      <c r="AV32" s="24">
        <f ca="1">+NAC_d!CV32</f>
        <v>0.55405100425762677</v>
      </c>
      <c r="AW32" s="24">
        <f ca="1">+NAC_d!CW32</f>
        <v>0.55199822609116556</v>
      </c>
      <c r="AX32" s="24">
        <f ca="1">+NAC_d!CX32</f>
        <v>0.55187618131600535</v>
      </c>
      <c r="AY32" s="24">
        <f ca="1">+NAC_d!CY32</f>
        <v>0.54832799373940477</v>
      </c>
      <c r="AZ32" s="24">
        <f ca="1">+NAC_d!CZ32</f>
        <v>0.54999430348481404</v>
      </c>
      <c r="BA32" s="24">
        <f ca="1">+NAC_d!DA32</f>
        <v>0.54554552786232713</v>
      </c>
      <c r="BB32" s="24">
        <f ca="1">+NAC_d!DB32</f>
        <v>0.5403813636355117</v>
      </c>
      <c r="BC32" s="24">
        <f ca="1">+NAC_d!DC32</f>
        <v>0.53643119035731579</v>
      </c>
      <c r="BD32" s="24">
        <f t="shared" ca="1" si="11"/>
        <v>0.56294410866165645</v>
      </c>
      <c r="BE32" s="24">
        <f t="shared" ca="1" si="12"/>
        <v>0.53643119035731579</v>
      </c>
      <c r="BF32" s="24">
        <f t="shared" ca="1" si="13"/>
        <v>2.651291830434066E-2</v>
      </c>
      <c r="BG32" s="24">
        <f t="shared" ca="1" si="25"/>
        <v>1.0798845110961332E-2</v>
      </c>
      <c r="BI32" s="35">
        <f t="shared" si="10"/>
        <v>43525</v>
      </c>
      <c r="BJ32" s="164">
        <f t="shared" si="20"/>
        <v>2.8078039236543582E-2</v>
      </c>
      <c r="BK32" s="164">
        <f t="shared" ca="1" si="21"/>
        <v>1.0798845110961332E-2</v>
      </c>
      <c r="BL32" t="b">
        <f t="shared" ca="1" si="22"/>
        <v>1</v>
      </c>
    </row>
    <row r="33" spans="1:64" x14ac:dyDescent="0.25">
      <c r="A33" s="35">
        <f>+NAC!A33</f>
        <v>43556</v>
      </c>
      <c r="B33" s="24">
        <f>+GBA_d!AA60</f>
        <v>3.2097101792872174E-2</v>
      </c>
      <c r="C33" s="24">
        <f>+PAM_d!$AA60</f>
        <v>3.6575873700637862E-2</v>
      </c>
      <c r="D33" s="24">
        <f>+NOA_d!$AA60</f>
        <v>3.688986185289056E-2</v>
      </c>
      <c r="E33" s="24">
        <f>+NEA_d!$AA60</f>
        <v>3.4887713531316811E-2</v>
      </c>
      <c r="F33" s="24">
        <f>+CUY_d!$AA60</f>
        <v>3.3437990200285483E-2</v>
      </c>
      <c r="G33" s="24">
        <f>+PAT_d!$AA60</f>
        <v>3.4976627365995494E-2</v>
      </c>
      <c r="H33" s="24">
        <f t="shared" si="3"/>
        <v>3.688986185289056E-2</v>
      </c>
      <c r="I33" s="24">
        <f t="shared" si="4"/>
        <v>3.2097101792872174E-2</v>
      </c>
      <c r="J33" s="24">
        <f t="shared" si="5"/>
        <v>4.7927600600183862E-3</v>
      </c>
      <c r="K33" s="24">
        <f t="shared" si="14"/>
        <v>9.1231355846248165E-3</v>
      </c>
      <c r="M33" s="24">
        <f ca="1">+NAC_d!CH33</f>
        <v>3.3202987344502999E-2</v>
      </c>
      <c r="N33" s="24">
        <f ca="1">+NAC_d!CI33</f>
        <v>3.3656488049367939E-2</v>
      </c>
      <c r="O33" s="24">
        <f ca="1">+NAC_d!CJ33</f>
        <v>3.2149645454139453E-2</v>
      </c>
      <c r="P33" s="24">
        <f ca="1">+NAC_d!CK33</f>
        <v>3.404100023891754E-2</v>
      </c>
      <c r="Q33" s="24">
        <f ca="1">+NAC_d!CL33</f>
        <v>3.435748070369482E-2</v>
      </c>
      <c r="R33" s="24">
        <f ca="1">+NAC_d!CM33</f>
        <v>3.4192710450709596E-2</v>
      </c>
      <c r="S33" s="24">
        <f ca="1">+NAC_d!CN33</f>
        <v>3.4590875891130857E-2</v>
      </c>
      <c r="T33" s="24">
        <f ca="1">+NAC_d!CO33</f>
        <v>3.4833223888149467E-2</v>
      </c>
      <c r="U33" s="24">
        <f ca="1">+NAC_d!CP33</f>
        <v>3.4621708957555786E-2</v>
      </c>
      <c r="V33" s="24">
        <f ca="1">+NAC_d!CQ33</f>
        <v>3.5142646096458341E-2</v>
      </c>
      <c r="W33" s="24">
        <f t="shared" ca="1" si="6"/>
        <v>3.5142646096458341E-2</v>
      </c>
      <c r="X33" s="24">
        <f t="shared" ca="1" si="7"/>
        <v>3.2149645454139453E-2</v>
      </c>
      <c r="Y33" s="24">
        <f t="shared" ca="1" si="8"/>
        <v>2.9930006423188882E-3</v>
      </c>
      <c r="Z33" s="24">
        <f t="shared" ca="1" si="15"/>
        <v>3.1758320948002496E-3</v>
      </c>
      <c r="AB33" s="74">
        <f t="shared" si="9"/>
        <v>43556</v>
      </c>
      <c r="AC33" s="75">
        <f t="shared" si="23"/>
        <v>9.1231355846248165E-3</v>
      </c>
      <c r="AD33" s="75">
        <f t="shared" ca="1" si="16"/>
        <v>3.1758320948002496E-3</v>
      </c>
      <c r="AH33" s="35">
        <f t="shared" si="2"/>
        <v>43556</v>
      </c>
      <c r="AI33" s="24">
        <f>+GBA_d!$AN60</f>
        <v>0.55292452653399993</v>
      </c>
      <c r="AJ33" s="24">
        <f>+PAM_d!$AN60</f>
        <v>0.55524382039715081</v>
      </c>
      <c r="AK33" s="24">
        <f>+NOA_d!$AN60</f>
        <v>0.57154459941218971</v>
      </c>
      <c r="AL33" s="24">
        <f>+NEA_d!$AN60</f>
        <v>0.59238073665097035</v>
      </c>
      <c r="AM33" s="24">
        <f>+CUY_d!$AN60</f>
        <v>0.57002426707970799</v>
      </c>
      <c r="AN33" s="24">
        <f>+PAT_d!$AN60</f>
        <v>0.55396011811426016</v>
      </c>
      <c r="AO33" s="24">
        <f t="shared" si="17"/>
        <v>0.59238073665097035</v>
      </c>
      <c r="AP33" s="24">
        <f t="shared" si="18"/>
        <v>0.55292452653399993</v>
      </c>
      <c r="AQ33" s="24">
        <f t="shared" si="26"/>
        <v>3.9456210116970425E-2</v>
      </c>
      <c r="AR33" s="24">
        <f t="shared" si="24"/>
        <v>2.899792614355599E-2</v>
      </c>
      <c r="AT33" s="24">
        <f ca="1">+NAC_d!CT33</f>
        <v>0.57298692180583899</v>
      </c>
      <c r="AU33" s="24">
        <f ca="1">+NAC_d!CU33</f>
        <v>0.56893059510821264</v>
      </c>
      <c r="AV33" s="24">
        <f ca="1">+NAC_d!CV33</f>
        <v>0.56320945117403753</v>
      </c>
      <c r="AW33" s="24">
        <f ca="1">+NAC_d!CW33</f>
        <v>0.56227955935779916</v>
      </c>
      <c r="AX33" s="24">
        <f ca="1">+NAC_d!CX33</f>
        <v>0.56220850097433894</v>
      </c>
      <c r="AY33" s="24">
        <f ca="1">+NAC_d!CY33</f>
        <v>0.55865628124314615</v>
      </c>
      <c r="AZ33" s="24">
        <f ca="1">+NAC_d!CZ33</f>
        <v>0.56013421577288858</v>
      </c>
      <c r="BA33" s="24">
        <f ca="1">+NAC_d!DA33</f>
        <v>0.55658357177973805</v>
      </c>
      <c r="BB33" s="24">
        <f ca="1">+NAC_d!DB33</f>
        <v>0.5510368258264049</v>
      </c>
      <c r="BC33" s="24">
        <f ca="1">+NAC_d!DC33</f>
        <v>0.5479571474006848</v>
      </c>
      <c r="BD33" s="24">
        <f t="shared" ca="1" si="11"/>
        <v>0.57298692180583899</v>
      </c>
      <c r="BE33" s="24">
        <f t="shared" ca="1" si="12"/>
        <v>0.5479571474006848</v>
      </c>
      <c r="BF33" s="24">
        <f t="shared" ca="1" si="13"/>
        <v>2.5029774405154193E-2</v>
      </c>
      <c r="BG33" s="24">
        <f t="shared" ca="1" si="25"/>
        <v>1.1673956373896378E-2</v>
      </c>
      <c r="BI33" s="35">
        <f t="shared" si="10"/>
        <v>43556</v>
      </c>
      <c r="BJ33" s="164">
        <f t="shared" si="20"/>
        <v>2.899792614355599E-2</v>
      </c>
      <c r="BK33" s="164">
        <f t="shared" ca="1" si="21"/>
        <v>1.1673956373896378E-2</v>
      </c>
      <c r="BL33" t="b">
        <f t="shared" ca="1" si="22"/>
        <v>1</v>
      </c>
    </row>
    <row r="34" spans="1:64" x14ac:dyDescent="0.25">
      <c r="A34" s="35">
        <f>+NAC!A34</f>
        <v>43586</v>
      </c>
      <c r="B34" s="24">
        <f>+GBA_d!AA61</f>
        <v>3.0315597154464635E-2</v>
      </c>
      <c r="C34" s="24">
        <f>+PAM_d!$AA61</f>
        <v>2.9745161427615185E-2</v>
      </c>
      <c r="D34" s="24">
        <f>+NOA_d!$AA61</f>
        <v>4.0363877674230331E-2</v>
      </c>
      <c r="E34" s="24">
        <f>+NEA_d!$AA61</f>
        <v>2.7758099385345458E-2</v>
      </c>
      <c r="F34" s="24">
        <f>+CUY_d!$AA61</f>
        <v>2.8973742058817198E-2</v>
      </c>
      <c r="G34" s="24">
        <f>+PAT_d!$AA61</f>
        <v>3.4419810693377295E-2</v>
      </c>
      <c r="H34" s="24">
        <f t="shared" si="3"/>
        <v>4.0363877674230331E-2</v>
      </c>
      <c r="I34" s="24">
        <f t="shared" si="4"/>
        <v>2.7758099385345458E-2</v>
      </c>
      <c r="J34" s="24">
        <f t="shared" si="5"/>
        <v>1.2605778288884872E-2</v>
      </c>
      <c r="K34" s="24">
        <f t="shared" si="14"/>
        <v>9.5781514302424684E-3</v>
      </c>
      <c r="M34" s="24">
        <f ca="1">+NAC_d!CH34</f>
        <v>2.9797428297114292E-2</v>
      </c>
      <c r="N34" s="24">
        <f ca="1">+NAC_d!CI34</f>
        <v>3.0323964246396828E-2</v>
      </c>
      <c r="O34" s="24">
        <f ca="1">+NAC_d!CJ34</f>
        <v>3.0873307205778078E-2</v>
      </c>
      <c r="P34" s="24">
        <f ca="1">+NAC_d!CK34</f>
        <v>3.0247612344702413E-2</v>
      </c>
      <c r="Q34" s="24">
        <f ca="1">+NAC_d!CL34</f>
        <v>3.0459357505097095E-2</v>
      </c>
      <c r="R34" s="24">
        <f ca="1">+NAC_d!CM34</f>
        <v>3.0756648366705885E-2</v>
      </c>
      <c r="S34" s="24">
        <f ca="1">+NAC_d!CN34</f>
        <v>3.0912410964966108E-2</v>
      </c>
      <c r="T34" s="24">
        <f ca="1">+NAC_d!CO34</f>
        <v>3.1085321682894351E-2</v>
      </c>
      <c r="U34" s="24">
        <f ca="1">+NAC_d!CP34</f>
        <v>3.1495759731753115E-2</v>
      </c>
      <c r="V34" s="24">
        <f ca="1">+NAC_d!CQ34</f>
        <v>3.1730875358505717E-2</v>
      </c>
      <c r="W34" s="24">
        <f t="shared" ca="1" si="6"/>
        <v>3.1730875358505717E-2</v>
      </c>
      <c r="X34" s="24">
        <f t="shared" ca="1" si="7"/>
        <v>2.9797428297114292E-2</v>
      </c>
      <c r="Y34" s="24">
        <f t="shared" ca="1" si="8"/>
        <v>1.9334470613914245E-3</v>
      </c>
      <c r="Z34" s="24">
        <f t="shared" ca="1" si="15"/>
        <v>3.0527887901680337E-3</v>
      </c>
      <c r="AB34" s="74">
        <f t="shared" si="9"/>
        <v>43586</v>
      </c>
      <c r="AC34" s="75">
        <f t="shared" si="23"/>
        <v>9.5781514302424684E-3</v>
      </c>
      <c r="AD34" s="75">
        <f t="shared" ca="1" si="16"/>
        <v>3.0527887901680337E-3</v>
      </c>
      <c r="AH34" s="35">
        <f t="shared" si="2"/>
        <v>43586</v>
      </c>
      <c r="AI34" s="24">
        <f>+GBA_d!$AN61</f>
        <v>0.56901236246960996</v>
      </c>
      <c r="AJ34" s="24">
        <f>+PAM_d!$AN61</f>
        <v>0.5673939834274897</v>
      </c>
      <c r="AK34" s="24">
        <f>+NOA_d!$AN61</f>
        <v>0.59838031743506859</v>
      </c>
      <c r="AL34" s="24">
        <f>+NEA_d!$AN61</f>
        <v>0.59589351816872993</v>
      </c>
      <c r="AM34" s="24">
        <f>+CUY_d!$AN61</f>
        <v>0.58640281872495836</v>
      </c>
      <c r="AN34" s="24">
        <f>+PAT_d!$AN61</f>
        <v>0.57633437494268347</v>
      </c>
      <c r="AO34" s="24">
        <f t="shared" si="17"/>
        <v>0.59838031743506859</v>
      </c>
      <c r="AP34" s="24">
        <f t="shared" si="18"/>
        <v>0.5673939834274897</v>
      </c>
      <c r="AQ34" s="24">
        <f t="shared" si="26"/>
        <v>3.0986334007578886E-2</v>
      </c>
      <c r="AR34" s="24">
        <f t="shared" si="24"/>
        <v>2.9603474202914145E-2</v>
      </c>
      <c r="AT34" s="24">
        <f ca="1">+NAC_d!CT34</f>
        <v>0.58356401597760166</v>
      </c>
      <c r="AU34" s="24">
        <f ca="1">+NAC_d!CU34</f>
        <v>0.5809568343174849</v>
      </c>
      <c r="AV34" s="24">
        <f ca="1">+NAC_d!CV34</f>
        <v>0.57855360772607645</v>
      </c>
      <c r="AW34" s="24">
        <f ca="1">+NAC_d!CW34</f>
        <v>0.57545756559036909</v>
      </c>
      <c r="AX34" s="24">
        <f ca="1">+NAC_d!CX34</f>
        <v>0.57608307636990341</v>
      </c>
      <c r="AY34" s="24">
        <f ca="1">+NAC_d!CY34</f>
        <v>0.57353156618778356</v>
      </c>
      <c r="AZ34" s="24">
        <f ca="1">+NAC_d!CZ34</f>
        <v>0.57560275787415116</v>
      </c>
      <c r="BA34" s="24">
        <f ca="1">+NAC_d!DA34</f>
        <v>0.57251222824883263</v>
      </c>
      <c r="BB34" s="24">
        <f ca="1">+NAC_d!DB34</f>
        <v>0.56836009527742015</v>
      </c>
      <c r="BC34" s="24">
        <f ca="1">+NAC_d!DC34</f>
        <v>0.56651384657301573</v>
      </c>
      <c r="BD34" s="24">
        <f t="shared" ca="1" si="11"/>
        <v>0.58356401597760166</v>
      </c>
      <c r="BE34" s="24">
        <f t="shared" ca="1" si="12"/>
        <v>0.56651384657301573</v>
      </c>
      <c r="BF34" s="24">
        <f t="shared" ca="1" si="13"/>
        <v>1.7050169404585924E-2</v>
      </c>
      <c r="BG34" s="24">
        <f t="shared" ca="1" si="25"/>
        <v>1.1748082900314585E-2</v>
      </c>
      <c r="BI34" s="35">
        <f t="shared" si="10"/>
        <v>43586</v>
      </c>
      <c r="BJ34" s="164">
        <f t="shared" si="20"/>
        <v>2.9603474202914145E-2</v>
      </c>
      <c r="BK34" s="164">
        <f t="shared" ca="1" si="21"/>
        <v>1.1748082900314585E-2</v>
      </c>
      <c r="BL34" t="b">
        <f t="shared" ca="1" si="22"/>
        <v>1</v>
      </c>
    </row>
    <row r="35" spans="1:64" x14ac:dyDescent="0.25">
      <c r="A35" s="35">
        <f>+NAC!A35</f>
        <v>43617</v>
      </c>
      <c r="B35" s="24">
        <f>+GBA_d!AA62</f>
        <v>2.6208847541195013E-2</v>
      </c>
      <c r="C35" s="24">
        <f>+PAM_d!$AA62</f>
        <v>2.8022870159660984E-2</v>
      </c>
      <c r="D35" s="24">
        <f>+NOA_d!$AA62</f>
        <v>2.7690807344659563E-2</v>
      </c>
      <c r="E35" s="24">
        <f>+NEA_d!$AA62</f>
        <v>2.9075241065370516E-2</v>
      </c>
      <c r="F35" s="24">
        <f>+CUY_d!$AA62</f>
        <v>2.6246562016263963E-2</v>
      </c>
      <c r="G35" s="24">
        <f>+PAT_d!$AA62</f>
        <v>2.8156637846082466E-2</v>
      </c>
      <c r="H35" s="24">
        <f t="shared" si="3"/>
        <v>2.9075241065370516E-2</v>
      </c>
      <c r="I35" s="24">
        <f t="shared" si="4"/>
        <v>2.6208847541195013E-2</v>
      </c>
      <c r="J35" s="24">
        <f t="shared" si="5"/>
        <v>2.8663935241755034E-3</v>
      </c>
      <c r="K35" s="24">
        <f t="shared" si="14"/>
        <v>9.149095279165834E-3</v>
      </c>
      <c r="M35" s="24">
        <f ca="1">+NAC_d!CH35</f>
        <v>2.7277487465299677E-2</v>
      </c>
      <c r="N35" s="24">
        <f ca="1">+NAC_d!CI35</f>
        <v>2.7341058745506741E-2</v>
      </c>
      <c r="O35" s="24">
        <f ca="1">+NAC_d!CJ35</f>
        <v>2.6866230313171924E-2</v>
      </c>
      <c r="P35" s="24">
        <f ca="1">+NAC_d!CK35</f>
        <v>2.7236858987602863E-2</v>
      </c>
      <c r="Q35" s="24">
        <f ca="1">+NAC_d!CL35</f>
        <v>2.7468728478808879E-2</v>
      </c>
      <c r="R35" s="24">
        <f ca="1">+NAC_d!CM35</f>
        <v>2.7425899360425277E-2</v>
      </c>
      <c r="S35" s="24">
        <f ca="1">+NAC_d!CN35</f>
        <v>2.7138827466629767E-2</v>
      </c>
      <c r="T35" s="24">
        <f ca="1">+NAC_d!CO35</f>
        <v>2.7034194763895014E-2</v>
      </c>
      <c r="U35" s="24">
        <f ca="1">+NAC_d!CP35</f>
        <v>2.709677189552484E-2</v>
      </c>
      <c r="V35" s="24">
        <f ca="1">+NAC_d!CQ35</f>
        <v>2.7004181012259876E-2</v>
      </c>
      <c r="W35" s="24">
        <f t="shared" ca="1" si="6"/>
        <v>2.7468728478808879E-2</v>
      </c>
      <c r="X35" s="24">
        <f t="shared" ca="1" si="7"/>
        <v>2.6866230313171924E-2</v>
      </c>
      <c r="Y35" s="24">
        <f t="shared" ca="1" si="8"/>
        <v>6.0249816563695546E-4</v>
      </c>
      <c r="Z35" s="24">
        <f t="shared" ca="1" si="15"/>
        <v>3.0314430129422996E-3</v>
      </c>
      <c r="AB35" s="74">
        <f t="shared" si="9"/>
        <v>43617</v>
      </c>
      <c r="AC35" s="75">
        <f t="shared" si="23"/>
        <v>9.149095279165834E-3</v>
      </c>
      <c r="AD35" s="75">
        <f t="shared" ca="1" si="16"/>
        <v>3.0314430129422996E-3</v>
      </c>
      <c r="AH35" s="35">
        <f t="shared" si="2"/>
        <v>43617</v>
      </c>
      <c r="AI35" s="24">
        <f>+GBA_d!$AN62</f>
        <v>0.54950321613069408</v>
      </c>
      <c r="AJ35" s="24">
        <f>+PAM_d!$AN62</f>
        <v>0.55433207208756685</v>
      </c>
      <c r="AK35" s="24">
        <f>+NOA_d!$AN62</f>
        <v>0.58779913545633367</v>
      </c>
      <c r="AL35" s="24">
        <f>+NEA_d!$AN62</f>
        <v>0.59273752029540239</v>
      </c>
      <c r="AM35" s="24">
        <f>+CUY_d!$AN62</f>
        <v>0.5703972407437079</v>
      </c>
      <c r="AN35" s="24">
        <f>+PAT_d!$AN62</f>
        <v>0.57012938718324979</v>
      </c>
      <c r="AO35" s="24">
        <f t="shared" si="17"/>
        <v>0.59273752029540239</v>
      </c>
      <c r="AP35" s="24">
        <f t="shared" si="18"/>
        <v>0.54950321613069408</v>
      </c>
      <c r="AQ35" s="24">
        <f t="shared" si="26"/>
        <v>4.3234304164708304E-2</v>
      </c>
      <c r="AR35" s="24">
        <f t="shared" si="24"/>
        <v>3.1468016037607703E-2</v>
      </c>
      <c r="AT35" s="24">
        <f ca="1">+NAC_d!CT35</f>
        <v>0.56800350702362934</v>
      </c>
      <c r="AU35" s="24">
        <f ca="1">+NAC_d!CU35</f>
        <v>0.5656680478866607</v>
      </c>
      <c r="AV35" s="24">
        <f ca="1">+NAC_d!CV35</f>
        <v>0.56240352579027486</v>
      </c>
      <c r="AW35" s="24">
        <f ca="1">+NAC_d!CW35</f>
        <v>0.56053968019867173</v>
      </c>
      <c r="AX35" s="24">
        <f ca="1">+NAC_d!CX35</f>
        <v>0.56143611063922783</v>
      </c>
      <c r="AY35" s="24">
        <f ca="1">+NAC_d!CY35</f>
        <v>0.55933433508789676</v>
      </c>
      <c r="AZ35" s="24">
        <f ca="1">+NAC_d!CZ35</f>
        <v>0.56031847175727401</v>
      </c>
      <c r="BA35" s="24">
        <f ca="1">+NAC_d!DA35</f>
        <v>0.55699484209041339</v>
      </c>
      <c r="BB35" s="24">
        <f ca="1">+NAC_d!DB35</f>
        <v>0.55394890320693912</v>
      </c>
      <c r="BC35" s="24">
        <f ca="1">+NAC_d!DC35</f>
        <v>0.55151654662241079</v>
      </c>
      <c r="BD35" s="24">
        <f t="shared" ca="1" si="11"/>
        <v>0.56800350702362934</v>
      </c>
      <c r="BE35" s="24">
        <f t="shared" ca="1" si="12"/>
        <v>0.55151654662241079</v>
      </c>
      <c r="BF35" s="24">
        <f t="shared" ca="1" si="13"/>
        <v>1.6486960401218553E-2</v>
      </c>
      <c r="BG35" s="24">
        <f t="shared" ca="1" si="25"/>
        <v>1.1984144875582551E-2</v>
      </c>
      <c r="BI35" s="35">
        <f t="shared" si="10"/>
        <v>43617</v>
      </c>
      <c r="BJ35" s="164">
        <f t="shared" si="20"/>
        <v>3.1468016037607703E-2</v>
      </c>
      <c r="BK35" s="164">
        <f t="shared" ca="1" si="21"/>
        <v>1.1984144875582551E-2</v>
      </c>
      <c r="BL35" t="b">
        <f t="shared" ca="1" si="22"/>
        <v>1</v>
      </c>
    </row>
    <row r="36" spans="1:64" x14ac:dyDescent="0.25">
      <c r="A36" s="35">
        <f>+NAC!A36</f>
        <v>43647</v>
      </c>
      <c r="B36" s="24">
        <f>+GBA_d!AA63</f>
        <v>2.1591073180267761E-2</v>
      </c>
      <c r="C36" s="24">
        <f>+PAM_d!$AA63</f>
        <v>2.2140105226593265E-2</v>
      </c>
      <c r="D36" s="24">
        <f>+NOA_d!$AA63</f>
        <v>2.0181348670492705E-2</v>
      </c>
      <c r="E36" s="24">
        <f>+NEA_d!$AA63</f>
        <v>1.825063806271765E-2</v>
      </c>
      <c r="F36" s="24">
        <f>+CUY_d!$AA63</f>
        <v>2.8497329409226779E-2</v>
      </c>
      <c r="G36" s="24">
        <f>+PAT_d!$AA63</f>
        <v>2.5531160090378258E-2</v>
      </c>
      <c r="H36" s="24">
        <f t="shared" si="3"/>
        <v>2.8497329409226779E-2</v>
      </c>
      <c r="I36" s="24">
        <f t="shared" si="4"/>
        <v>1.825063806271765E-2</v>
      </c>
      <c r="J36" s="24">
        <f t="shared" si="5"/>
        <v>1.0246691346509129E-2</v>
      </c>
      <c r="K36" s="24">
        <f t="shared" si="14"/>
        <v>9.2862023542247072E-3</v>
      </c>
      <c r="M36" s="24">
        <f ca="1">+NAC_d!CH36</f>
        <v>2.0625340098871403E-2</v>
      </c>
      <c r="N36" s="24">
        <f ca="1">+NAC_d!CI36</f>
        <v>2.1210240466260855E-2</v>
      </c>
      <c r="O36" s="24">
        <f ca="1">+NAC_d!CJ36</f>
        <v>2.1327085134253077E-2</v>
      </c>
      <c r="P36" s="24">
        <f ca="1">+NAC_d!CK36</f>
        <v>2.1375353630692207E-2</v>
      </c>
      <c r="Q36" s="24">
        <f ca="1">+NAC_d!CL36</f>
        <v>2.1952942943294307E-2</v>
      </c>
      <c r="R36" s="24">
        <f ca="1">+NAC_d!CM36</f>
        <v>2.2049912166570262E-2</v>
      </c>
      <c r="S36" s="24">
        <f ca="1">+NAC_d!CN36</f>
        <v>2.2115073386623108E-2</v>
      </c>
      <c r="T36" s="24">
        <f ca="1">+NAC_d!CO36</f>
        <v>2.2411421509178187E-2</v>
      </c>
      <c r="U36" s="24">
        <f ca="1">+NAC_d!CP36</f>
        <v>2.2867797133455658E-2</v>
      </c>
      <c r="V36" s="24">
        <f ca="1">+NAC_d!CQ36</f>
        <v>2.3172806081673603E-2</v>
      </c>
      <c r="W36" s="24">
        <f t="shared" ca="1" si="6"/>
        <v>2.3172806081673603E-2</v>
      </c>
      <c r="X36" s="24">
        <f t="shared" ca="1" si="7"/>
        <v>2.0625340098871403E-2</v>
      </c>
      <c r="Y36" s="24">
        <f t="shared" ca="1" si="8"/>
        <v>2.5474659828021995E-3</v>
      </c>
      <c r="Z36" s="24">
        <f t="shared" ca="1" si="15"/>
        <v>3.0393096435007982E-3</v>
      </c>
      <c r="AB36" s="74">
        <f t="shared" si="9"/>
        <v>43647</v>
      </c>
      <c r="AC36" s="75">
        <f t="shared" si="23"/>
        <v>9.2862023542247072E-3</v>
      </c>
      <c r="AD36" s="75">
        <f t="shared" ca="1" si="16"/>
        <v>3.0393096435007982E-3</v>
      </c>
      <c r="AH36" s="35">
        <f t="shared" si="2"/>
        <v>43647</v>
      </c>
      <c r="AI36" s="24">
        <f>+GBA_d!$AN63</f>
        <v>0.53958400930665196</v>
      </c>
      <c r="AJ36" s="24">
        <f>+PAM_d!$AN63</f>
        <v>0.53887015320837683</v>
      </c>
      <c r="AK36" s="24">
        <f>+NOA_d!$AN63</f>
        <v>0.56537197067872436</v>
      </c>
      <c r="AL36" s="24">
        <f>+NEA_d!$AN63</f>
        <v>0.56730337336513692</v>
      </c>
      <c r="AM36" s="24">
        <f>+CUY_d!$AN63</f>
        <v>0.55786004648540333</v>
      </c>
      <c r="AN36" s="24">
        <f>+PAT_d!$AN63</f>
        <v>0.56012050377442435</v>
      </c>
      <c r="AO36" s="24">
        <f t="shared" si="17"/>
        <v>0.56730337336513692</v>
      </c>
      <c r="AP36" s="24">
        <f t="shared" si="18"/>
        <v>0.53887015320837683</v>
      </c>
      <c r="AQ36" s="24">
        <f t="shared" si="26"/>
        <v>2.8433220156760086E-2</v>
      </c>
      <c r="AR36" s="24">
        <f t="shared" si="24"/>
        <v>3.1302615622328472E-2</v>
      </c>
      <c r="AT36" s="24">
        <f ca="1">+NAC_d!CT36</f>
        <v>0.55061035656298141</v>
      </c>
      <c r="AU36" s="24">
        <f ca="1">+NAC_d!CU36</f>
        <v>0.54942983776099474</v>
      </c>
      <c r="AV36" s="24">
        <f ca="1">+NAC_d!CV36</f>
        <v>0.54981848852453075</v>
      </c>
      <c r="AW36" s="24">
        <f ca="1">+NAC_d!CW36</f>
        <v>0.54492543819135575</v>
      </c>
      <c r="AX36" s="24">
        <f ca="1">+NAC_d!CX36</f>
        <v>0.54734399075148832</v>
      </c>
      <c r="AY36" s="24">
        <f ca="1">+NAC_d!CY36</f>
        <v>0.5457047825842487</v>
      </c>
      <c r="AZ36" s="24">
        <f ca="1">+NAC_d!CZ36</f>
        <v>0.54616358426998257</v>
      </c>
      <c r="BA36" s="24">
        <f ca="1">+NAC_d!DA36</f>
        <v>0.5439073425734855</v>
      </c>
      <c r="BB36" s="24">
        <f ca="1">+NAC_d!DB36</f>
        <v>0.5420768320858953</v>
      </c>
      <c r="BC36" s="24">
        <f ca="1">+NAC_d!DC36</f>
        <v>0.53987263014923559</v>
      </c>
      <c r="BD36" s="24">
        <f t="shared" ca="1" si="11"/>
        <v>0.55061035656298141</v>
      </c>
      <c r="BE36" s="24">
        <f t="shared" ca="1" si="12"/>
        <v>0.53987263014923559</v>
      </c>
      <c r="BF36" s="24">
        <f t="shared" ca="1" si="13"/>
        <v>1.0737726413745818E-2</v>
      </c>
      <c r="BG36" s="24">
        <f t="shared" ca="1" si="25"/>
        <v>1.1938250543563166E-2</v>
      </c>
      <c r="BI36" s="35">
        <f t="shared" si="10"/>
        <v>43647</v>
      </c>
      <c r="BJ36" s="164">
        <f t="shared" si="20"/>
        <v>3.1302615622328472E-2</v>
      </c>
      <c r="BK36" s="164">
        <f t="shared" ca="1" si="21"/>
        <v>1.1938250543563166E-2</v>
      </c>
      <c r="BL36" t="b">
        <f t="shared" ca="1" si="22"/>
        <v>1</v>
      </c>
    </row>
    <row r="37" spans="1:64" x14ac:dyDescent="0.25">
      <c r="A37" s="35">
        <f>+NAC!A37</f>
        <v>43678</v>
      </c>
      <c r="B37" s="24">
        <f>+GBA_d!AA64</f>
        <v>3.8907333248319187E-2</v>
      </c>
      <c r="C37" s="24">
        <f>+PAM_d!$AA64</f>
        <v>3.8346094942742104E-2</v>
      </c>
      <c r="D37" s="24">
        <f>+NOA_d!$AA64</f>
        <v>4.0545422874455284E-2</v>
      </c>
      <c r="E37" s="24">
        <f>+NEA_d!$AA64</f>
        <v>4.3756672315206968E-2</v>
      </c>
      <c r="F37" s="24">
        <f>+CUY_d!$AA64</f>
        <v>4.3567997195787411E-2</v>
      </c>
      <c r="G37" s="24">
        <f>+PAT_d!$AA64</f>
        <v>4.2181836268763817E-2</v>
      </c>
      <c r="H37" s="24">
        <f t="shared" si="3"/>
        <v>4.3756672315206968E-2</v>
      </c>
      <c r="I37" s="24">
        <f t="shared" si="4"/>
        <v>3.8346094942742104E-2</v>
      </c>
      <c r="J37" s="24">
        <f t="shared" si="5"/>
        <v>5.4105773724648643E-3</v>
      </c>
      <c r="K37" s="24">
        <f t="shared" si="14"/>
        <v>9.17662560175736E-3</v>
      </c>
      <c r="M37" s="24">
        <f ca="1">+NAC_d!CH37</f>
        <v>4.0636902491959948E-2</v>
      </c>
      <c r="N37" s="24">
        <f ca="1">+NAC_d!CI37</f>
        <v>4.034880118967088E-2</v>
      </c>
      <c r="O37" s="24">
        <f ca="1">+NAC_d!CJ37</f>
        <v>3.9307253063405767E-2</v>
      </c>
      <c r="P37" s="24">
        <f ca="1">+NAC_d!CK37</f>
        <v>3.9675518869176196E-2</v>
      </c>
      <c r="Q37" s="24">
        <f ca="1">+NAC_d!CL37</f>
        <v>3.9305847033837882E-2</v>
      </c>
      <c r="R37" s="24">
        <f ca="1">+NAC_d!CM37</f>
        <v>3.9057509347194541E-2</v>
      </c>
      <c r="S37" s="24">
        <f ca="1">+NAC_d!CN37</f>
        <v>3.9344288384624004E-2</v>
      </c>
      <c r="T37" s="24">
        <f ca="1">+NAC_d!CO37</f>
        <v>3.937660267327403E-2</v>
      </c>
      <c r="U37" s="24">
        <f ca="1">+NAC_d!CP37</f>
        <v>3.9199262105272803E-2</v>
      </c>
      <c r="V37" s="24">
        <f ca="1">+NAC_d!CQ37</f>
        <v>3.9832220960033027E-2</v>
      </c>
      <c r="W37" s="24">
        <f t="shared" ca="1" si="6"/>
        <v>4.0636902491959948E-2</v>
      </c>
      <c r="X37" s="24">
        <f t="shared" ca="1" si="7"/>
        <v>3.9057509347194541E-2</v>
      </c>
      <c r="Y37" s="24">
        <f t="shared" ca="1" si="8"/>
        <v>1.5793931447654064E-3</v>
      </c>
      <c r="Z37" s="24">
        <f t="shared" ca="1" si="15"/>
        <v>2.9468244821967415E-3</v>
      </c>
      <c r="AB37" s="74">
        <f t="shared" si="9"/>
        <v>43678</v>
      </c>
      <c r="AC37" s="75">
        <f t="shared" si="23"/>
        <v>9.17662560175736E-3</v>
      </c>
      <c r="AD37" s="75">
        <f t="shared" ca="1" si="16"/>
        <v>2.9468244821967415E-3</v>
      </c>
      <c r="AH37" s="35">
        <f t="shared" si="2"/>
        <v>43678</v>
      </c>
      <c r="AI37" s="24">
        <f>+GBA_d!$AN64</f>
        <v>0.53730926573860227</v>
      </c>
      <c r="AJ37" s="24">
        <f>+PAM_d!$AN64</f>
        <v>0.54041555981375677</v>
      </c>
      <c r="AK37" s="24">
        <f>+NOA_d!$AN64</f>
        <v>0.56487805795999524</v>
      </c>
      <c r="AL37" s="24">
        <f>+NEA_d!$AN64</f>
        <v>0.57150957128121549</v>
      </c>
      <c r="AM37" s="24">
        <f>+CUY_d!$AN64</f>
        <v>0.57191443015626087</v>
      </c>
      <c r="AN37" s="24">
        <f>+PAT_d!$AN64</f>
        <v>0.56927931103080009</v>
      </c>
      <c r="AO37" s="24">
        <f t="shared" si="17"/>
        <v>0.57191443015626087</v>
      </c>
      <c r="AP37" s="24">
        <f t="shared" si="18"/>
        <v>0.53730926573860227</v>
      </c>
      <c r="AQ37" s="24">
        <f t="shared" si="26"/>
        <v>3.4605164417658596E-2</v>
      </c>
      <c r="AR37" s="24">
        <f t="shared" si="24"/>
        <v>3.1750466814708472E-2</v>
      </c>
      <c r="AT37" s="24">
        <f ca="1">+NAC_d!CT37</f>
        <v>0.55224603155593677</v>
      </c>
      <c r="AU37" s="24">
        <f ca="1">+NAC_d!CU37</f>
        <v>0.55180512932577153</v>
      </c>
      <c r="AV37" s="24">
        <f ca="1">+NAC_d!CV37</f>
        <v>0.54722038244430959</v>
      </c>
      <c r="AW37" s="24">
        <f ca="1">+NAC_d!CW37</f>
        <v>0.54659814414400398</v>
      </c>
      <c r="AX37" s="24">
        <f ca="1">+NAC_d!CX37</f>
        <v>0.54765169589856466</v>
      </c>
      <c r="AY37" s="24">
        <f ca="1">+NAC_d!CY37</f>
        <v>0.54610305905770051</v>
      </c>
      <c r="AZ37" s="24">
        <f ca="1">+NAC_d!CZ37</f>
        <v>0.54738161591308421</v>
      </c>
      <c r="BA37" s="24">
        <f ca="1">+NAC_d!DA37</f>
        <v>0.54509602395645063</v>
      </c>
      <c r="BB37" s="24">
        <f ca="1">+NAC_d!DB37</f>
        <v>0.54306896196329402</v>
      </c>
      <c r="BC37" s="24">
        <f ca="1">+NAC_d!DC37</f>
        <v>0.54205108291756221</v>
      </c>
      <c r="BD37" s="24">
        <f t="shared" ca="1" si="11"/>
        <v>0.55224603155593677</v>
      </c>
      <c r="BE37" s="24">
        <f t="shared" ca="1" si="12"/>
        <v>0.54205108291756221</v>
      </c>
      <c r="BF37" s="24">
        <f t="shared" ca="1" si="13"/>
        <v>1.0194948638374557E-2</v>
      </c>
      <c r="BG37" s="24">
        <f t="shared" ca="1" si="25"/>
        <v>1.2283955136070519E-2</v>
      </c>
      <c r="BI37" s="35">
        <f t="shared" si="10"/>
        <v>43678</v>
      </c>
      <c r="BJ37" s="164">
        <f t="shared" si="20"/>
        <v>3.1750466814708472E-2</v>
      </c>
      <c r="BK37" s="164">
        <f t="shared" ca="1" si="21"/>
        <v>1.2283955136070519E-2</v>
      </c>
      <c r="BL37" t="b">
        <f t="shared" ca="1" si="22"/>
        <v>1</v>
      </c>
    </row>
    <row r="38" spans="1:64" x14ac:dyDescent="0.25">
      <c r="A38" s="35">
        <f>+NAC!A38</f>
        <v>43709</v>
      </c>
      <c r="B38" s="24">
        <f>+GBA_d!AA65</f>
        <v>5.8482841217911696E-2</v>
      </c>
      <c r="C38" s="24">
        <f>+PAM_d!$AA65</f>
        <v>6.0312288212779785E-2</v>
      </c>
      <c r="D38" s="24">
        <f>+NOA_d!$AA65</f>
        <v>5.675550633892068E-2</v>
      </c>
      <c r="E38" s="24">
        <f>+NEA_d!$AA65</f>
        <v>6.1179947554627967E-2</v>
      </c>
      <c r="F38" s="24">
        <f>+CUY_d!$AA65</f>
        <v>5.8433272519118562E-2</v>
      </c>
      <c r="G38" s="24">
        <f>+PAT_d!$AA65</f>
        <v>5.2635624725334562E-2</v>
      </c>
      <c r="H38" s="24">
        <f t="shared" si="3"/>
        <v>6.1179947554627967E-2</v>
      </c>
      <c r="I38" s="24">
        <f t="shared" si="4"/>
        <v>5.2635624725334562E-2</v>
      </c>
      <c r="J38" s="24">
        <f t="shared" si="5"/>
        <v>8.5443228292934048E-3</v>
      </c>
      <c r="K38" s="24">
        <f t="shared" si="14"/>
        <v>8.8015955518228415E-3</v>
      </c>
      <c r="M38" s="24">
        <f ca="1">+NAC_d!CH38</f>
        <v>5.8593577417495268E-2</v>
      </c>
      <c r="N38" s="24">
        <f ca="1">+NAC_d!CI38</f>
        <v>5.9096426658119316E-2</v>
      </c>
      <c r="O38" s="24">
        <f ca="1">+NAC_d!CJ38</f>
        <v>5.7605045989056913E-2</v>
      </c>
      <c r="P38" s="24">
        <f ca="1">+NAC_d!CK38</f>
        <v>5.8597604041805029E-2</v>
      </c>
      <c r="Q38" s="24">
        <f ca="1">+NAC_d!CL38</f>
        <v>5.9158500804332492E-2</v>
      </c>
      <c r="R38" s="24">
        <f ca="1">+NAC_d!CM38</f>
        <v>5.8457601819497995E-2</v>
      </c>
      <c r="S38" s="24">
        <f ca="1">+NAC_d!CN38</f>
        <v>5.8750362383085397E-2</v>
      </c>
      <c r="T38" s="24">
        <f ca="1">+NAC_d!CO38</f>
        <v>5.8851485027221928E-2</v>
      </c>
      <c r="U38" s="24">
        <f ca="1">+NAC_d!CP38</f>
        <v>5.8364389428181784E-2</v>
      </c>
      <c r="V38" s="24">
        <f ca="1">+NAC_d!CQ38</f>
        <v>5.9198075117501636E-2</v>
      </c>
      <c r="W38" s="24">
        <f t="shared" ca="1" si="6"/>
        <v>5.9198075117501636E-2</v>
      </c>
      <c r="X38" s="24">
        <f t="shared" ca="1" si="7"/>
        <v>5.7605045989056913E-2</v>
      </c>
      <c r="Y38" s="24">
        <f t="shared" ca="1" si="8"/>
        <v>1.5930291284447229E-3</v>
      </c>
      <c r="Z38" s="24">
        <f t="shared" ca="1" si="15"/>
        <v>2.9424947121232856E-3</v>
      </c>
      <c r="AB38" s="74">
        <f t="shared" si="9"/>
        <v>43709</v>
      </c>
      <c r="AC38" s="75">
        <f t="shared" si="23"/>
        <v>8.8015955518228415E-3</v>
      </c>
      <c r="AD38" s="75">
        <f t="shared" ca="1" si="16"/>
        <v>2.9424947121232856E-3</v>
      </c>
      <c r="AH38" s="35">
        <f t="shared" si="2"/>
        <v>43709</v>
      </c>
      <c r="AI38" s="24">
        <f>+GBA_d!$AN65</f>
        <v>0.52550102786453179</v>
      </c>
      <c r="AJ38" s="24">
        <f>+PAM_d!$AN65</f>
        <v>0.53584295287866701</v>
      </c>
      <c r="AK38" s="24">
        <f>+NOA_d!$AN65</f>
        <v>0.5599899875034382</v>
      </c>
      <c r="AL38" s="24">
        <f>+NEA_d!$AN65</f>
        <v>0.55403661169528151</v>
      </c>
      <c r="AM38" s="24">
        <f>+CUY_d!$AN65</f>
        <v>0.55733465547494765</v>
      </c>
      <c r="AN38" s="24">
        <f>+PAT_d!$AN65</f>
        <v>0.55114957837872924</v>
      </c>
      <c r="AO38" s="24">
        <f t="shared" si="17"/>
        <v>0.5599899875034382</v>
      </c>
      <c r="AP38" s="24">
        <f t="shared" si="18"/>
        <v>0.52550102786453179</v>
      </c>
      <c r="AQ38" s="24">
        <f t="shared" si="26"/>
        <v>3.4488959638906413E-2</v>
      </c>
      <c r="AR38" s="24">
        <f t="shared" si="24"/>
        <v>3.2745962475023399E-2</v>
      </c>
      <c r="AT38" s="24">
        <f ca="1">+NAC_d!CT38</f>
        <v>0.54211962993042295</v>
      </c>
      <c r="AU38" s="24">
        <f ca="1">+NAC_d!CU38</f>
        <v>0.5423128470022085</v>
      </c>
      <c r="AV38" s="24">
        <f ca="1">+NAC_d!CV38</f>
        <v>0.53584093367625485</v>
      </c>
      <c r="AW38" s="24">
        <f ca="1">+NAC_d!CW38</f>
        <v>0.53589542230116227</v>
      </c>
      <c r="AX38" s="24">
        <f ca="1">+NAC_d!CX38</f>
        <v>0.53941571429657831</v>
      </c>
      <c r="AY38" s="24">
        <f ca="1">+NAC_d!CY38</f>
        <v>0.53724729186472686</v>
      </c>
      <c r="AZ38" s="24">
        <f ca="1">+NAC_d!CZ38</f>
        <v>0.53704702721747011</v>
      </c>
      <c r="BA38" s="24">
        <f ca="1">+NAC_d!DA38</f>
        <v>0.53501225416575759</v>
      </c>
      <c r="BB38" s="24">
        <f ca="1">+NAC_d!DB38</f>
        <v>0.53439871870488354</v>
      </c>
      <c r="BC38" s="24">
        <f ca="1">+NAC_d!DC38</f>
        <v>0.5322263094536217</v>
      </c>
      <c r="BD38" s="24">
        <f t="shared" ca="1" si="11"/>
        <v>0.5423128470022085</v>
      </c>
      <c r="BE38" s="24">
        <f t="shared" ca="1" si="12"/>
        <v>0.5322263094536217</v>
      </c>
      <c r="BF38" s="24">
        <f t="shared" ca="1" si="13"/>
        <v>1.0086537548586794E-2</v>
      </c>
      <c r="BG38" s="24">
        <f t="shared" ca="1" si="25"/>
        <v>1.2688265954074299E-2</v>
      </c>
      <c r="BI38" s="35">
        <f t="shared" si="10"/>
        <v>43709</v>
      </c>
      <c r="BJ38" s="164">
        <f t="shared" si="20"/>
        <v>3.2745962475023399E-2</v>
      </c>
      <c r="BK38" s="164">
        <f t="shared" ca="1" si="21"/>
        <v>1.2688265954074299E-2</v>
      </c>
      <c r="BL38" t="b">
        <f t="shared" ca="1" si="22"/>
        <v>1</v>
      </c>
    </row>
    <row r="39" spans="1:64" x14ac:dyDescent="0.25">
      <c r="A39" s="35">
        <f>+NAC!A39</f>
        <v>43739</v>
      </c>
      <c r="B39" s="24">
        <f>+GBA_d!AA66</f>
        <v>3.2174031785967339E-2</v>
      </c>
      <c r="C39" s="24">
        <f>+PAM_d!$AA66</f>
        <v>3.4433132240878628E-2</v>
      </c>
      <c r="D39" s="24">
        <f>+NOA_d!$AA66</f>
        <v>2.7747557727927141E-2</v>
      </c>
      <c r="E39" s="24">
        <f>+NEA_d!$AA66</f>
        <v>3.1745976117216967E-2</v>
      </c>
      <c r="F39" s="24">
        <f>+CUY_d!$AA66</f>
        <v>3.7122604285870553E-2</v>
      </c>
      <c r="G39" s="24">
        <f>+PAT_d!$AA66</f>
        <v>3.2427787129303276E-2</v>
      </c>
      <c r="H39" s="24">
        <f t="shared" si="3"/>
        <v>3.7122604285870553E-2</v>
      </c>
      <c r="I39" s="24">
        <f t="shared" si="4"/>
        <v>2.7747557727927141E-2</v>
      </c>
      <c r="J39" s="24">
        <f t="shared" si="5"/>
        <v>9.3750465579434117E-3</v>
      </c>
      <c r="K39" s="24">
        <f t="shared" si="14"/>
        <v>8.6941600212330026E-3</v>
      </c>
      <c r="M39" s="24">
        <f ca="1">+NAC_d!CH39</f>
        <v>3.0484996870490111E-2</v>
      </c>
      <c r="N39" s="24">
        <f ca="1">+NAC_d!CI39</f>
        <v>3.121234382579674E-2</v>
      </c>
      <c r="O39" s="24">
        <f ca="1">+NAC_d!CJ39</f>
        <v>3.0500939293346407E-2</v>
      </c>
      <c r="P39" s="24">
        <f ca="1">+NAC_d!CK39</f>
        <v>3.2380288816996838E-2</v>
      </c>
      <c r="Q39" s="24">
        <f ca="1">+NAC_d!CL39</f>
        <v>3.2300721207266792E-2</v>
      </c>
      <c r="R39" s="24">
        <f ca="1">+NAC_d!CM39</f>
        <v>3.2367570093411402E-2</v>
      </c>
      <c r="S39" s="24">
        <f ca="1">+NAC_d!CN39</f>
        <v>3.2731744805142293E-2</v>
      </c>
      <c r="T39" s="24">
        <f ca="1">+NAC_d!CO39</f>
        <v>3.3493790690528602E-2</v>
      </c>
      <c r="U39" s="24">
        <f ca="1">+NAC_d!CP39</f>
        <v>3.3646516632691581E-2</v>
      </c>
      <c r="V39" s="24">
        <f ca="1">+NAC_d!CQ39</f>
        <v>3.4973424666195463E-2</v>
      </c>
      <c r="W39" s="24">
        <f t="shared" ca="1" si="6"/>
        <v>3.4973424666195463E-2</v>
      </c>
      <c r="X39" s="24">
        <f t="shared" ca="1" si="7"/>
        <v>3.0484996870490111E-2</v>
      </c>
      <c r="Y39" s="24">
        <f t="shared" ca="1" si="8"/>
        <v>4.488427795705352E-3</v>
      </c>
      <c r="Z39" s="24">
        <f t="shared" ca="1" si="15"/>
        <v>3.1249807493985982E-3</v>
      </c>
      <c r="AB39" s="74">
        <f t="shared" si="9"/>
        <v>43739</v>
      </c>
      <c r="AC39" s="75">
        <f t="shared" si="23"/>
        <v>8.6941600212330026E-3</v>
      </c>
      <c r="AD39" s="75">
        <f t="shared" ca="1" si="16"/>
        <v>3.1249807493985982E-3</v>
      </c>
      <c r="AH39" s="35">
        <f t="shared" si="2"/>
        <v>43739</v>
      </c>
      <c r="AI39" s="24">
        <f>+GBA_d!$AN66</f>
        <v>0.49866196916325611</v>
      </c>
      <c r="AJ39" s="24">
        <f>+PAM_d!$AN66</f>
        <v>0.50219400717959606</v>
      </c>
      <c r="AK39" s="24">
        <f>+NOA_d!$AN66</f>
        <v>0.52056147005880127</v>
      </c>
      <c r="AL39" s="24">
        <f>+NEA_d!$AN66</f>
        <v>0.52926158389801481</v>
      </c>
      <c r="AM39" s="24">
        <f>+CUY_d!$AN66</f>
        <v>0.52498209916754579</v>
      </c>
      <c r="AN39" s="24">
        <f>+PAT_d!$AN66</f>
        <v>0.51362254937837326</v>
      </c>
      <c r="AO39" s="24">
        <f t="shared" si="17"/>
        <v>0.52926158389801481</v>
      </c>
      <c r="AP39" s="24">
        <f t="shared" si="18"/>
        <v>0.49866196916325611</v>
      </c>
      <c r="AQ39" s="24">
        <f t="shared" si="26"/>
        <v>3.0599614734758696E-2</v>
      </c>
      <c r="AR39" s="24">
        <f t="shared" si="24"/>
        <v>3.3612943829288908E-2</v>
      </c>
      <c r="AT39" s="24">
        <f ca="1">+NAC_d!CT39</f>
        <v>0.50669847393493628</v>
      </c>
      <c r="AU39" s="24">
        <f ca="1">+NAC_d!CU39</f>
        <v>0.50761160912128855</v>
      </c>
      <c r="AV39" s="24">
        <f ca="1">+NAC_d!CV39</f>
        <v>0.50293497333214021</v>
      </c>
      <c r="AW39" s="24">
        <f ca="1">+NAC_d!CW39</f>
        <v>0.50394731988785102</v>
      </c>
      <c r="AX39" s="24">
        <f ca="1">+NAC_d!CX39</f>
        <v>0.50629724401954324</v>
      </c>
      <c r="AY39" s="24">
        <f ca="1">+NAC_d!CY39</f>
        <v>0.50488832820207197</v>
      </c>
      <c r="AZ39" s="24">
        <f ca="1">+NAC_d!CZ39</f>
        <v>0.50475142421548802</v>
      </c>
      <c r="BA39" s="24">
        <f ca="1">+NAC_d!DA39</f>
        <v>0.50485710900613956</v>
      </c>
      <c r="BB39" s="24">
        <f ca="1">+NAC_d!DB39</f>
        <v>0.50490107565138009</v>
      </c>
      <c r="BC39" s="24">
        <f ca="1">+NAC_d!DC39</f>
        <v>0.50642636601232383</v>
      </c>
      <c r="BD39" s="24">
        <f t="shared" ca="1" si="11"/>
        <v>0.50761160912128855</v>
      </c>
      <c r="BE39" s="24">
        <f t="shared" ca="1" si="12"/>
        <v>0.50293497333214021</v>
      </c>
      <c r="BF39" s="24">
        <f t="shared" ca="1" si="13"/>
        <v>4.6766357891483423E-3</v>
      </c>
      <c r="BG39" s="24">
        <f t="shared" ca="1" si="25"/>
        <v>1.2656298364961814E-2</v>
      </c>
      <c r="BI39" s="35">
        <f t="shared" si="10"/>
        <v>43739</v>
      </c>
      <c r="BJ39" s="164">
        <f t="shared" si="20"/>
        <v>3.3612943829288908E-2</v>
      </c>
      <c r="BK39" s="164">
        <f t="shared" ca="1" si="21"/>
        <v>1.2656298364961814E-2</v>
      </c>
      <c r="BL39" t="b">
        <f t="shared" ca="1" si="22"/>
        <v>1</v>
      </c>
    </row>
    <row r="40" spans="1:64" x14ac:dyDescent="0.25">
      <c r="A40" s="35">
        <f>+NAC!A40</f>
        <v>43770</v>
      </c>
      <c r="B40" s="24">
        <f>+GBA_d!AA67</f>
        <v>4.1294312150369716E-2</v>
      </c>
      <c r="C40" s="24">
        <f>+PAM_d!$AA67</f>
        <v>4.4478067353438622E-2</v>
      </c>
      <c r="D40" s="24">
        <f>+NOA_d!$AA67</f>
        <v>3.8600098595815036E-2</v>
      </c>
      <c r="E40" s="24">
        <f>+NEA_d!$AA67</f>
        <v>4.3210749613443511E-2</v>
      </c>
      <c r="F40" s="24">
        <f>+CUY_d!$AA67</f>
        <v>4.518664469430389E-2</v>
      </c>
      <c r="G40" s="24">
        <f>+PAT_d!$AA67</f>
        <v>4.5295437987962428E-2</v>
      </c>
      <c r="H40" s="24">
        <f t="shared" si="3"/>
        <v>4.5295437987962428E-2</v>
      </c>
      <c r="I40" s="24">
        <f t="shared" si="4"/>
        <v>3.8600098595815036E-2</v>
      </c>
      <c r="J40" s="24">
        <f t="shared" si="5"/>
        <v>6.6953393921473925E-3</v>
      </c>
      <c r="K40" s="24">
        <f t="shared" si="14"/>
        <v>8.1535877211270456E-3</v>
      </c>
      <c r="M40" s="24">
        <f ca="1">+NAC_d!CH40</f>
        <v>4.3549055023449412E-2</v>
      </c>
      <c r="N40" s="24">
        <f ca="1">+NAC_d!CI40</f>
        <v>4.3846989591067365E-2</v>
      </c>
      <c r="O40" s="24">
        <f ca="1">+NAC_d!CJ40</f>
        <v>4.293889719393662E-2</v>
      </c>
      <c r="P40" s="24">
        <f ca="1">+NAC_d!CK40</f>
        <v>4.3367093644832266E-2</v>
      </c>
      <c r="Q40" s="24">
        <f ca="1">+NAC_d!CL40</f>
        <v>4.3946828269963767E-2</v>
      </c>
      <c r="R40" s="24">
        <f ca="1">+NAC_d!CM40</f>
        <v>4.3615284816786115E-2</v>
      </c>
      <c r="S40" s="24">
        <f ca="1">+NAC_d!CN40</f>
        <v>4.3172573705458461E-2</v>
      </c>
      <c r="T40" s="24">
        <f ca="1">+NAC_d!CO40</f>
        <v>4.2724669687191241E-2</v>
      </c>
      <c r="U40" s="24">
        <f ca="1">+NAC_d!CP40</f>
        <v>4.2370092841308438E-2</v>
      </c>
      <c r="V40" s="24">
        <f ca="1">+NAC_d!CQ40</f>
        <v>4.0492046856781538E-2</v>
      </c>
      <c r="W40" s="24">
        <f t="shared" ca="1" si="6"/>
        <v>4.3946828269963767E-2</v>
      </c>
      <c r="X40" s="24">
        <f t="shared" ca="1" si="7"/>
        <v>4.0492046856781538E-2</v>
      </c>
      <c r="Y40" s="24">
        <f t="shared" ca="1" si="8"/>
        <v>3.4547814131822285E-3</v>
      </c>
      <c r="Z40" s="24">
        <f t="shared" ca="1" si="15"/>
        <v>3.2416578584439915E-3</v>
      </c>
      <c r="AB40" s="74">
        <f t="shared" si="9"/>
        <v>43770</v>
      </c>
      <c r="AC40" s="75">
        <f t="shared" si="23"/>
        <v>8.1535877211270456E-3</v>
      </c>
      <c r="AD40" s="75">
        <f t="shared" ca="1" si="16"/>
        <v>3.2416578584439915E-3</v>
      </c>
      <c r="AH40" s="35">
        <f t="shared" si="2"/>
        <v>43770</v>
      </c>
      <c r="AI40" s="24">
        <f>+GBA_d!$AN67</f>
        <v>0.51658491424952424</v>
      </c>
      <c r="AJ40" s="24">
        <f>+PAM_d!$AN67</f>
        <v>0.51989436850056014</v>
      </c>
      <c r="AK40" s="24">
        <f>+NOA_d!$AN67</f>
        <v>0.53021027365323281</v>
      </c>
      <c r="AL40" s="24">
        <f>+NEA_d!$AN67</f>
        <v>0.54934395971302963</v>
      </c>
      <c r="AM40" s="24">
        <f>+CUY_d!$AN67</f>
        <v>0.53757528051146264</v>
      </c>
      <c r="AN40" s="24">
        <f>+PAT_d!$AN67</f>
        <v>0.51816107193942407</v>
      </c>
      <c r="AO40" s="24">
        <f t="shared" si="17"/>
        <v>0.54934395971302963</v>
      </c>
      <c r="AP40" s="24">
        <f t="shared" si="18"/>
        <v>0.51658491424952424</v>
      </c>
      <c r="AQ40" s="24">
        <f t="shared" si="26"/>
        <v>3.2759045463505387E-2</v>
      </c>
      <c r="AR40" s="24">
        <f t="shared" si="24"/>
        <v>3.4137376473510846E-2</v>
      </c>
      <c r="AT40" s="24">
        <f ca="1">+NAC_d!CT40</f>
        <v>0.52430991976841801</v>
      </c>
      <c r="AU40" s="24">
        <f ca="1">+NAC_d!CU40</f>
        <v>0.52484310375624466</v>
      </c>
      <c r="AV40" s="24">
        <f ca="1">+NAC_d!CV40</f>
        <v>0.52172830936300452</v>
      </c>
      <c r="AW40" s="24">
        <f ca="1">+NAC_d!CW40</f>
        <v>0.52067739766124621</v>
      </c>
      <c r="AX40" s="24">
        <f ca="1">+NAC_d!CX40</f>
        <v>0.52356750510915528</v>
      </c>
      <c r="AY40" s="24">
        <f ca="1">+NAC_d!CY40</f>
        <v>0.52195463934184261</v>
      </c>
      <c r="AZ40" s="24">
        <f ca="1">+NAC_d!CZ40</f>
        <v>0.52090254607401798</v>
      </c>
      <c r="BA40" s="24">
        <f ca="1">+NAC_d!DA40</f>
        <v>0.52137875938043843</v>
      </c>
      <c r="BB40" s="24">
        <f ca="1">+NAC_d!DB40</f>
        <v>0.52075223556202244</v>
      </c>
      <c r="BC40" s="24">
        <f ca="1">+NAC_d!DC40</f>
        <v>0.51966984756879242</v>
      </c>
      <c r="BD40" s="24">
        <f t="shared" ca="1" si="11"/>
        <v>0.52484310375624466</v>
      </c>
      <c r="BE40" s="24">
        <f t="shared" ca="1" si="12"/>
        <v>0.51966984756879242</v>
      </c>
      <c r="BF40" s="24">
        <f t="shared" ca="1" si="13"/>
        <v>5.1732561874522354E-3</v>
      </c>
      <c r="BG40" s="24">
        <f t="shared" ca="1" si="25"/>
        <v>1.2553690877632183E-2</v>
      </c>
      <c r="BI40" s="35">
        <f t="shared" si="10"/>
        <v>43770</v>
      </c>
      <c r="BJ40" s="164">
        <f t="shared" si="20"/>
        <v>3.4137376473510846E-2</v>
      </c>
      <c r="BK40" s="164">
        <f t="shared" ca="1" si="21"/>
        <v>1.2553690877632183E-2</v>
      </c>
      <c r="BL40" t="b">
        <f t="shared" ca="1" si="22"/>
        <v>1</v>
      </c>
    </row>
    <row r="41" spans="1:64" x14ac:dyDescent="0.25">
      <c r="A41" s="35">
        <f>+NAC!A41</f>
        <v>43800</v>
      </c>
      <c r="B41" s="24">
        <f>+GBA_d!AA68</f>
        <v>3.8213509164941817E-2</v>
      </c>
      <c r="C41" s="24">
        <f>+PAM_d!$AA68</f>
        <v>3.6107294899174747E-2</v>
      </c>
      <c r="D41" s="24">
        <f>+NOA_d!$AA68</f>
        <v>3.7525306406058778E-2</v>
      </c>
      <c r="E41" s="24">
        <f>+NEA_d!$AA68</f>
        <v>4.0145496856627716E-2</v>
      </c>
      <c r="F41" s="24">
        <f>+CUY_d!$AA68</f>
        <v>3.3318254992972252E-2</v>
      </c>
      <c r="G41" s="24">
        <f>+PAT_d!$AA68</f>
        <v>4.1009564084443895E-2</v>
      </c>
      <c r="H41" s="24">
        <f t="shared" si="3"/>
        <v>4.1009564084443895E-2</v>
      </c>
      <c r="I41" s="24">
        <f t="shared" si="4"/>
        <v>3.3318254992972252E-2</v>
      </c>
      <c r="J41" s="24">
        <f t="shared" si="5"/>
        <v>7.6913090914716431E-3</v>
      </c>
      <c r="K41" s="24">
        <f t="shared" si="14"/>
        <v>8.3884279815096829E-3</v>
      </c>
      <c r="M41" s="24">
        <f ca="1">+NAC_d!CH41</f>
        <v>3.5363563230630168E-2</v>
      </c>
      <c r="N41" s="24">
        <f ca="1">+NAC_d!CI41</f>
        <v>3.5689744391562916E-2</v>
      </c>
      <c r="O41" s="24">
        <f ca="1">+NAC_d!CJ41</f>
        <v>3.6468759068990275E-2</v>
      </c>
      <c r="P41" s="24">
        <f ca="1">+NAC_d!CK41</f>
        <v>3.6529237889092014E-2</v>
      </c>
      <c r="Q41" s="24">
        <f ca="1">+NAC_d!CL41</f>
        <v>3.6781914291884155E-2</v>
      </c>
      <c r="R41" s="24">
        <f ca="1">+NAC_d!CM41</f>
        <v>3.6795304802341056E-2</v>
      </c>
      <c r="S41" s="24">
        <f ca="1">+NAC_d!CN41</f>
        <v>3.7466615976223139E-2</v>
      </c>
      <c r="T41" s="24">
        <f ca="1">+NAC_d!CO41</f>
        <v>3.797944182083679E-2</v>
      </c>
      <c r="U41" s="24">
        <f ca="1">+NAC_d!CP41</f>
        <v>3.8133739251275944E-2</v>
      </c>
      <c r="V41" s="24">
        <f ca="1">+NAC_d!CQ41</f>
        <v>3.9133721879342609E-2</v>
      </c>
      <c r="W41" s="24">
        <f t="shared" ca="1" si="6"/>
        <v>3.9133721879342609E-2</v>
      </c>
      <c r="X41" s="24">
        <f t="shared" ca="1" si="7"/>
        <v>3.5363563230630168E-2</v>
      </c>
      <c r="Y41" s="24">
        <f t="shared" ca="1" si="8"/>
        <v>3.7701586487124406E-3</v>
      </c>
      <c r="Z41" s="24">
        <f t="shared" ca="1" si="15"/>
        <v>3.2050879985303093E-3</v>
      </c>
      <c r="AB41" s="74">
        <f t="shared" si="9"/>
        <v>43800</v>
      </c>
      <c r="AC41" s="75">
        <f t="shared" si="23"/>
        <v>8.3884279815096829E-3</v>
      </c>
      <c r="AD41" s="75">
        <f t="shared" ca="1" si="16"/>
        <v>3.2050879985303093E-3</v>
      </c>
      <c r="AH41" s="35">
        <f t="shared" si="2"/>
        <v>43800</v>
      </c>
      <c r="AI41" s="24">
        <f>+GBA_d!$AN68</f>
        <v>0.53173257506341276</v>
      </c>
      <c r="AJ41" s="24">
        <f>+PAM_d!$AN68</f>
        <v>0.53886811088060704</v>
      </c>
      <c r="AK41" s="24">
        <f>+NOA_d!$AN68</f>
        <v>0.5518263643257324</v>
      </c>
      <c r="AL41" s="24">
        <f>+NEA_d!$AN68</f>
        <v>0.572717965396766</v>
      </c>
      <c r="AM41" s="24">
        <f>+CUY_d!$AN68</f>
        <v>0.54937949421436105</v>
      </c>
      <c r="AN41" s="24">
        <f>+PAT_d!$AN68</f>
        <v>0.53900775465741457</v>
      </c>
      <c r="AO41" s="24">
        <f t="shared" si="17"/>
        <v>0.572717965396766</v>
      </c>
      <c r="AP41" s="24">
        <f t="shared" si="18"/>
        <v>0.53173257506341276</v>
      </c>
      <c r="AQ41" s="24">
        <f t="shared" si="26"/>
        <v>4.0985390333353244E-2</v>
      </c>
      <c r="AR41" s="24">
        <f t="shared" si="24"/>
        <v>3.4903027215060729E-2</v>
      </c>
      <c r="AT41" s="24">
        <f ca="1">+NAC_d!CT41</f>
        <v>0.54234765146980601</v>
      </c>
      <c r="AU41" s="24">
        <f ca="1">+NAC_d!CU41</f>
        <v>0.54289747547475842</v>
      </c>
      <c r="AV41" s="24">
        <f ca="1">+NAC_d!CV41</f>
        <v>0.53746082610795898</v>
      </c>
      <c r="AW41" s="24">
        <f ca="1">+NAC_d!CW41</f>
        <v>0.53870638789338265</v>
      </c>
      <c r="AX41" s="24">
        <f ca="1">+NAC_d!CX41</f>
        <v>0.54096107955523443</v>
      </c>
      <c r="AY41" s="24">
        <f ca="1">+NAC_d!CY41</f>
        <v>0.53940186692623815</v>
      </c>
      <c r="AZ41" s="24">
        <f ca="1">+NAC_d!CZ41</f>
        <v>0.53848036148981837</v>
      </c>
      <c r="BA41" s="24">
        <f ca="1">+NAC_d!DA41</f>
        <v>0.53886486803936506</v>
      </c>
      <c r="BB41" s="24">
        <f ca="1">+NAC_d!DB41</f>
        <v>0.53793141084606977</v>
      </c>
      <c r="BC41" s="24">
        <f ca="1">+NAC_d!DC41</f>
        <v>0.536929941595649</v>
      </c>
      <c r="BD41" s="24">
        <f t="shared" ca="1" si="11"/>
        <v>0.54289747547475842</v>
      </c>
      <c r="BE41" s="24">
        <f t="shared" ca="1" si="12"/>
        <v>0.536929941595649</v>
      </c>
      <c r="BF41" s="24">
        <f t="shared" ca="1" si="13"/>
        <v>5.9675338791094212E-3</v>
      </c>
      <c r="BG41" s="24">
        <f t="shared" ca="1" si="25"/>
        <v>1.2525253417614244E-2</v>
      </c>
      <c r="BI41" s="35">
        <f t="shared" si="10"/>
        <v>43800</v>
      </c>
      <c r="BJ41" s="164">
        <f t="shared" si="20"/>
        <v>3.4903027215060729E-2</v>
      </c>
      <c r="BK41" s="164">
        <f t="shared" ca="1" si="21"/>
        <v>1.2525253417614244E-2</v>
      </c>
      <c r="BL41" t="b">
        <f t="shared" ca="1" si="22"/>
        <v>1</v>
      </c>
    </row>
    <row r="42" spans="1:64" x14ac:dyDescent="0.25">
      <c r="A42" s="35">
        <f>+NAC!A42</f>
        <v>43831</v>
      </c>
      <c r="B42" s="24">
        <f>+GBA_d!AA69</f>
        <v>1.9246659509633224E-2</v>
      </c>
      <c r="C42" s="24">
        <f>+PAM_d!$AA69</f>
        <v>2.4422325858703742E-2</v>
      </c>
      <c r="D42" s="24">
        <f>+NOA_d!$AA69</f>
        <v>2.4013958347171016E-2</v>
      </c>
      <c r="E42" s="24">
        <f>+NEA_d!$AA69</f>
        <v>3.1837013548641879E-2</v>
      </c>
      <c r="F42" s="24">
        <f>+CUY_d!$AA69</f>
        <v>2.5041480200868271E-2</v>
      </c>
      <c r="G42" s="24">
        <f>+PAT_d!$AA69</f>
        <v>2.5043338188925235E-2</v>
      </c>
      <c r="H42" s="24">
        <f t="shared" si="3"/>
        <v>3.1837013548641879E-2</v>
      </c>
      <c r="I42" s="24">
        <f t="shared" si="4"/>
        <v>1.9246659509633224E-2</v>
      </c>
      <c r="J42" s="24">
        <f t="shared" si="5"/>
        <v>1.2590354039008655E-2</v>
      </c>
      <c r="K42" s="24">
        <f t="shared" si="14"/>
        <v>8.9135720670642984E-3</v>
      </c>
      <c r="M42" s="24">
        <f ca="1">+NAC_d!CH42</f>
        <v>2.9136737953174618E-2</v>
      </c>
      <c r="N42" s="24">
        <f ca="1">+NAC_d!CI42</f>
        <v>2.7409979828214581E-2</v>
      </c>
      <c r="O42" s="24">
        <f ca="1">+NAC_d!CJ42</f>
        <v>2.3859097738230917E-2</v>
      </c>
      <c r="P42" s="24">
        <f ca="1">+NAC_d!CK42</f>
        <v>2.5170442663232651E-2</v>
      </c>
      <c r="Q42" s="24">
        <f ca="1">+NAC_d!CL42</f>
        <v>2.3962044089252288E-2</v>
      </c>
      <c r="R42" s="24">
        <f ca="1">+NAC_d!CM42</f>
        <v>2.3576028797266613E-2</v>
      </c>
      <c r="S42" s="24">
        <f ca="1">+NAC_d!CN42</f>
        <v>2.2497745723788487E-2</v>
      </c>
      <c r="T42" s="24">
        <f ca="1">+NAC_d!CO42</f>
        <v>2.1351170798948216E-2</v>
      </c>
      <c r="U42" s="24">
        <f ca="1">+NAC_d!CP42</f>
        <v>2.0418459307444348E-2</v>
      </c>
      <c r="V42" s="24">
        <f ca="1">+NAC_d!CQ42</f>
        <v>1.8480876197640939E-2</v>
      </c>
      <c r="W42" s="24">
        <f t="shared" ca="1" si="6"/>
        <v>2.9136737953174618E-2</v>
      </c>
      <c r="X42" s="24">
        <f t="shared" ca="1" si="7"/>
        <v>1.8480876197640939E-2</v>
      </c>
      <c r="Y42" s="24">
        <f t="shared" ca="1" si="8"/>
        <v>1.065586175553368E-2</v>
      </c>
      <c r="Z42" s="24">
        <f t="shared" ca="1" si="15"/>
        <v>3.9290271127351284E-3</v>
      </c>
      <c r="AB42" s="74">
        <f t="shared" si="9"/>
        <v>43831</v>
      </c>
      <c r="AC42" s="75">
        <f t="shared" si="23"/>
        <v>8.9135720670642984E-3</v>
      </c>
      <c r="AD42" s="75">
        <f t="shared" ca="1" si="16"/>
        <v>3.9290271127351284E-3</v>
      </c>
      <c r="AH42" s="35">
        <f t="shared" si="2"/>
        <v>43831</v>
      </c>
      <c r="AI42" s="24">
        <f>+GBA_d!$AN69</f>
        <v>0.51824473512176428</v>
      </c>
      <c r="AJ42" s="24">
        <f>+PAM_d!$AN69</f>
        <v>0.53264785561207617</v>
      </c>
      <c r="AK42" s="24">
        <f>+NOA_d!$AN69</f>
        <v>0.53987358187051626</v>
      </c>
      <c r="AL42" s="24">
        <f>+NEA_d!$AN69</f>
        <v>0.56853288888478004</v>
      </c>
      <c r="AM42" s="24">
        <f>+CUY_d!$AN69</f>
        <v>0.54210982561283449</v>
      </c>
      <c r="AN42" s="24">
        <f>+PAT_d!$AN69</f>
        <v>0.52974530695423816</v>
      </c>
      <c r="AO42" s="24">
        <f t="shared" si="17"/>
        <v>0.56853288888478004</v>
      </c>
      <c r="AP42" s="24">
        <f t="shared" si="18"/>
        <v>0.51824473512176428</v>
      </c>
      <c r="AQ42" s="24">
        <f t="shared" si="26"/>
        <v>5.0288153763015764E-2</v>
      </c>
      <c r="AR42" s="24">
        <f t="shared" si="24"/>
        <v>3.6065631402399233E-2</v>
      </c>
      <c r="AT42" s="24">
        <f ca="1">+NAC_d!CT42</f>
        <v>0.5404362931772495</v>
      </c>
      <c r="AU42" s="24">
        <f ca="1">+NAC_d!CU42</f>
        <v>0.53881089268397253</v>
      </c>
      <c r="AV42" s="24">
        <f ca="1">+NAC_d!CV42</f>
        <v>0.52889498091183418</v>
      </c>
      <c r="AW42" s="24">
        <f ca="1">+NAC_d!CW42</f>
        <v>0.53188801754063442</v>
      </c>
      <c r="AX42" s="24">
        <f ca="1">+NAC_d!CX42</f>
        <v>0.53270096171750847</v>
      </c>
      <c r="AY42" s="24">
        <f ca="1">+NAC_d!CY42</f>
        <v>0.5308425238856973</v>
      </c>
      <c r="AZ42" s="24">
        <f ca="1">+NAC_d!CZ42</f>
        <v>0.52811705633247352</v>
      </c>
      <c r="BA42" s="24">
        <f ca="1">+NAC_d!DA42</f>
        <v>0.52770965265418979</v>
      </c>
      <c r="BB42" s="24">
        <f ca="1">+NAC_d!DB42</f>
        <v>0.52538610003772668</v>
      </c>
      <c r="BC42" s="24">
        <f ca="1">+NAC_d!DC42</f>
        <v>0.52203921363441097</v>
      </c>
      <c r="BD42" s="24">
        <f t="shared" ca="1" si="11"/>
        <v>0.5404362931772495</v>
      </c>
      <c r="BE42" s="24">
        <f t="shared" ca="1" si="12"/>
        <v>0.52203921363441097</v>
      </c>
      <c r="BF42" s="24">
        <f t="shared" ca="1" si="13"/>
        <v>1.8397079542838535E-2</v>
      </c>
      <c r="BG42" s="24">
        <f t="shared" ca="1" si="25"/>
        <v>1.3469808832294684E-2</v>
      </c>
      <c r="BI42" s="35">
        <f t="shared" si="10"/>
        <v>43831</v>
      </c>
      <c r="BJ42" s="164">
        <f t="shared" si="20"/>
        <v>3.6065631402399233E-2</v>
      </c>
      <c r="BK42" s="164">
        <f t="shared" ca="1" si="21"/>
        <v>1.3469808832294684E-2</v>
      </c>
      <c r="BL42" t="b">
        <f t="shared" ca="1" si="22"/>
        <v>1</v>
      </c>
    </row>
    <row r="43" spans="1:64" x14ac:dyDescent="0.25">
      <c r="A43" s="35">
        <f>+NAC!A43</f>
        <v>43862</v>
      </c>
      <c r="B43" s="24">
        <f>+GBA_d!AA70</f>
        <v>1.8436463604520226E-2</v>
      </c>
      <c r="C43" s="24">
        <f>+PAM_d!$AA70</f>
        <v>2.2200886176283019E-2</v>
      </c>
      <c r="D43" s="24">
        <f>+NOA_d!$AA70</f>
        <v>1.7345120239024236E-2</v>
      </c>
      <c r="E43" s="24">
        <f>+NEA_d!$AA70</f>
        <v>2.1781871693433486E-2</v>
      </c>
      <c r="F43" s="24">
        <f>+CUY_d!$AA70</f>
        <v>2.2607315732980027E-2</v>
      </c>
      <c r="G43" s="24">
        <f>+PAT_d!$AA70</f>
        <v>1.713475754562066E-2</v>
      </c>
      <c r="H43" s="24">
        <f t="shared" si="3"/>
        <v>2.2607315732980027E-2</v>
      </c>
      <c r="I43" s="24">
        <f t="shared" si="4"/>
        <v>1.713475754562066E-2</v>
      </c>
      <c r="J43" s="24">
        <f t="shared" si="5"/>
        <v>5.4725581873593665E-3</v>
      </c>
      <c r="K43" s="24">
        <f t="shared" si="14"/>
        <v>8.057898445880821E-3</v>
      </c>
      <c r="M43" s="24">
        <f ca="1">+NAC_d!CH43</f>
        <v>2.1840924467014133E-2</v>
      </c>
      <c r="N43" s="24">
        <f ca="1">+NAC_d!CI43</f>
        <v>2.1147604828098743E-2</v>
      </c>
      <c r="O43" s="24">
        <f ca="1">+NAC_d!CJ43</f>
        <v>1.9476476254897568E-2</v>
      </c>
      <c r="P43" s="24">
        <f ca="1">+NAC_d!CK43</f>
        <v>2.067241482637705E-2</v>
      </c>
      <c r="Q43" s="24">
        <f ca="1">+NAC_d!CL43</f>
        <v>2.0571765228725614E-2</v>
      </c>
      <c r="R43" s="24">
        <f ca="1">+NAC_d!CM43</f>
        <v>2.0272219906362521E-2</v>
      </c>
      <c r="S43" s="24">
        <f ca="1">+NAC_d!CN43</f>
        <v>1.980151743033387E-2</v>
      </c>
      <c r="T43" s="24">
        <f ca="1">+NAC_d!CO43</f>
        <v>1.976528840557723E-2</v>
      </c>
      <c r="U43" s="24">
        <f ca="1">+NAC_d!CP43</f>
        <v>1.9434008037532591E-2</v>
      </c>
      <c r="V43" s="24">
        <f ca="1">+NAC_d!CQ43</f>
        <v>1.8765257043812378E-2</v>
      </c>
      <c r="W43" s="24">
        <f t="shared" ca="1" si="6"/>
        <v>2.1840924467014133E-2</v>
      </c>
      <c r="X43" s="24">
        <f t="shared" ca="1" si="7"/>
        <v>1.8765257043812378E-2</v>
      </c>
      <c r="Y43" s="24">
        <f t="shared" ca="1" si="8"/>
        <v>3.0756674232017556E-3</v>
      </c>
      <c r="Z43" s="24">
        <f t="shared" ca="1" si="15"/>
        <v>3.5047462613972957E-3</v>
      </c>
      <c r="AB43" s="74">
        <f t="shared" si="9"/>
        <v>43862</v>
      </c>
      <c r="AC43" s="75">
        <f t="shared" si="23"/>
        <v>8.057898445880821E-3</v>
      </c>
      <c r="AD43" s="75">
        <f t="shared" ca="1" si="16"/>
        <v>3.5047462613972957E-3</v>
      </c>
      <c r="AH43" s="35">
        <f t="shared" si="2"/>
        <v>43862</v>
      </c>
      <c r="AI43" s="24">
        <f>+GBA_d!$AN70</f>
        <v>0.48910250587864312</v>
      </c>
      <c r="AJ43" s="24">
        <f>+PAM_d!$AN70</f>
        <v>0.5127603647418757</v>
      </c>
      <c r="AK43" s="24">
        <f>+NOA_d!$AN70</f>
        <v>0.50391625761021541</v>
      </c>
      <c r="AL43" s="24">
        <f>+NEA_d!$AN70</f>
        <v>0.53207508736500997</v>
      </c>
      <c r="AM43" s="24">
        <f>+CUY_d!$AN70</f>
        <v>0.51990809613506883</v>
      </c>
      <c r="AN43" s="24">
        <f>+PAT_d!$AN70</f>
        <v>0.51011616626923639</v>
      </c>
      <c r="AO43" s="24">
        <f t="shared" si="17"/>
        <v>0.53207508736500997</v>
      </c>
      <c r="AP43" s="24">
        <f t="shared" si="18"/>
        <v>0.48910250587864312</v>
      </c>
      <c r="AQ43" s="24">
        <f t="shared" si="26"/>
        <v>4.2972581486366845E-2</v>
      </c>
      <c r="AR43" s="24">
        <f t="shared" si="24"/>
        <v>3.703485451578966E-2</v>
      </c>
      <c r="AT43" s="24">
        <f ca="1">+NAC_d!CT43</f>
        <v>0.5094597311175364</v>
      </c>
      <c r="AU43" s="24">
        <f ca="1">+NAC_d!CU43</f>
        <v>0.50947792485843024</v>
      </c>
      <c r="AV43" s="24">
        <f ca="1">+NAC_d!CV43</f>
        <v>0.49697394969037578</v>
      </c>
      <c r="AW43" s="24">
        <f ca="1">+NAC_d!CW43</f>
        <v>0.50569189700383843</v>
      </c>
      <c r="AX43" s="24">
        <f ca="1">+NAC_d!CX43</f>
        <v>0.50626306833736501</v>
      </c>
      <c r="AY43" s="24">
        <f ca="1">+NAC_d!CY43</f>
        <v>0.50499460177780264</v>
      </c>
      <c r="AZ43" s="24">
        <f ca="1">+NAC_d!CZ43</f>
        <v>0.50299400716486198</v>
      </c>
      <c r="BA43" s="24">
        <f ca="1">+NAC_d!DA43</f>
        <v>0.50332046556363297</v>
      </c>
      <c r="BB43" s="24">
        <f ca="1">+NAC_d!DB43</f>
        <v>0.50105410260986294</v>
      </c>
      <c r="BC43" s="24">
        <f ca="1">+NAC_d!DC43</f>
        <v>0.49868079288140699</v>
      </c>
      <c r="BD43" s="24">
        <f t="shared" ca="1" si="11"/>
        <v>0.50947792485843024</v>
      </c>
      <c r="BE43" s="24">
        <f t="shared" ca="1" si="12"/>
        <v>0.49697394969037578</v>
      </c>
      <c r="BF43" s="24">
        <f t="shared" ca="1" si="13"/>
        <v>1.250397516805446E-2</v>
      </c>
      <c r="BG43" s="24">
        <f t="shared" ca="1" si="25"/>
        <v>1.3908853071785398E-2</v>
      </c>
      <c r="BI43" s="35">
        <f t="shared" si="10"/>
        <v>43862</v>
      </c>
      <c r="BJ43" s="164">
        <f t="shared" si="20"/>
        <v>3.703485451578966E-2</v>
      </c>
      <c r="BK43" s="164">
        <f t="shared" ca="1" si="21"/>
        <v>1.3908853071785398E-2</v>
      </c>
      <c r="BL43" t="b">
        <f t="shared" ca="1" si="22"/>
        <v>1</v>
      </c>
    </row>
    <row r="44" spans="1:64" x14ac:dyDescent="0.25">
      <c r="A44" s="35">
        <f>+NAC!A44</f>
        <v>43891</v>
      </c>
      <c r="B44" s="24">
        <f>+GBA_d!AA71</f>
        <v>3.662102362570363E-2</v>
      </c>
      <c r="C44" s="24">
        <f>+PAM_d!$AA71</f>
        <v>3.0278299465613667E-2</v>
      </c>
      <c r="D44" s="24">
        <f>+NOA_d!$AA71</f>
        <v>3.6364336299752553E-2</v>
      </c>
      <c r="E44" s="24">
        <f>+NEA_d!$AA71</f>
        <v>3.4642976718038065E-2</v>
      </c>
      <c r="F44" s="24">
        <f>+CUY_d!$AA71</f>
        <v>3.0859601254454638E-2</v>
      </c>
      <c r="G44" s="24">
        <f>+PAT_d!$AA71</f>
        <v>2.5500219392209145E-2</v>
      </c>
      <c r="H44" s="24">
        <f t="shared" si="3"/>
        <v>3.662102362570363E-2</v>
      </c>
      <c r="I44" s="24">
        <f t="shared" si="4"/>
        <v>2.5500219392209145E-2</v>
      </c>
      <c r="J44" s="24">
        <f t="shared" si="5"/>
        <v>1.1120804233494486E-2</v>
      </c>
      <c r="K44" s="24">
        <f t="shared" si="14"/>
        <v>8.117661243564259E-3</v>
      </c>
      <c r="M44" s="24">
        <f ca="1">+NAC_d!CH44</f>
        <v>3.450825737922103E-2</v>
      </c>
      <c r="N44" s="24">
        <f ca="1">+NAC_d!CI44</f>
        <v>3.419934419338011E-2</v>
      </c>
      <c r="O44" s="24">
        <f ca="1">+NAC_d!CJ44</f>
        <v>3.639629526228183E-2</v>
      </c>
      <c r="P44" s="24">
        <f ca="1">+NAC_d!CK44</f>
        <v>3.3683240333789888E-2</v>
      </c>
      <c r="Q44" s="24">
        <f ca="1">+NAC_d!CL44</f>
        <v>3.3355397852841584E-2</v>
      </c>
      <c r="R44" s="24">
        <f ca="1">+NAC_d!CM44</f>
        <v>3.4452660017103343E-2</v>
      </c>
      <c r="S44" s="24">
        <f ca="1">+NAC_d!CN44</f>
        <v>3.3019693620505164E-2</v>
      </c>
      <c r="T44" s="24">
        <f ca="1">+NAC_d!CO44</f>
        <v>3.2835126096095735E-2</v>
      </c>
      <c r="U44" s="24">
        <f ca="1">+NAC_d!CP44</f>
        <v>3.3059065658639586E-2</v>
      </c>
      <c r="V44" s="24">
        <f ca="1">+NAC_d!CQ44</f>
        <v>3.1791659356606328E-2</v>
      </c>
      <c r="W44" s="24">
        <f t="shared" ca="1" si="6"/>
        <v>3.639629526228183E-2</v>
      </c>
      <c r="X44" s="24">
        <f t="shared" ca="1" si="7"/>
        <v>3.1791659356606328E-2</v>
      </c>
      <c r="Y44" s="24">
        <f t="shared" ca="1" si="8"/>
        <v>4.6046359056755026E-3</v>
      </c>
      <c r="Z44" s="24">
        <f t="shared" ca="1" si="15"/>
        <v>3.4415305889475465E-3</v>
      </c>
      <c r="AB44" s="74">
        <f t="shared" si="9"/>
        <v>43891</v>
      </c>
      <c r="AC44" s="75">
        <f t="shared" si="23"/>
        <v>8.117661243564259E-3</v>
      </c>
      <c r="AD44" s="75">
        <f t="shared" ca="1" si="16"/>
        <v>3.4415305889475465E-3</v>
      </c>
      <c r="AH44" s="35">
        <f t="shared" si="2"/>
        <v>43891</v>
      </c>
      <c r="AI44" s="24">
        <f>+GBA_d!$AN71</f>
        <v>0.47200966171363667</v>
      </c>
      <c r="AJ44" s="24">
        <f>+PAM_d!$AN71</f>
        <v>0.49140745274743214</v>
      </c>
      <c r="AK44" s="24">
        <f>+NOA_d!$AN71</f>
        <v>0.48700853204110395</v>
      </c>
      <c r="AL44" s="24">
        <f>+NEA_d!$AN71</f>
        <v>0.50755442308106957</v>
      </c>
      <c r="AM44" s="24">
        <f>+CUY_d!$AN71</f>
        <v>0.50049911557749516</v>
      </c>
      <c r="AN44" s="24">
        <f>+PAT_d!$AN71</f>
        <v>0.48753440548792559</v>
      </c>
      <c r="AO44" s="24">
        <f t="shared" si="17"/>
        <v>0.50755442308106957</v>
      </c>
      <c r="AP44" s="24">
        <f t="shared" si="18"/>
        <v>0.47200966171363667</v>
      </c>
      <c r="AQ44" s="24">
        <f t="shared" si="26"/>
        <v>3.5544761367432898E-2</v>
      </c>
      <c r="AR44" s="24">
        <f t="shared" si="24"/>
        <v>3.7168838150310322E-2</v>
      </c>
      <c r="AT44" s="24">
        <f ca="1">+NAC_d!CT44</f>
        <v>0.48853073333749175</v>
      </c>
      <c r="AU44" s="24">
        <f ca="1">+NAC_d!CU44</f>
        <v>0.48917418630165832</v>
      </c>
      <c r="AV44" s="24">
        <f ca="1">+NAC_d!CV44</f>
        <v>0.47809001671422546</v>
      </c>
      <c r="AW44" s="24">
        <f ca="1">+NAC_d!CW44</f>
        <v>0.48556751308580615</v>
      </c>
      <c r="AX44" s="24">
        <f ca="1">+NAC_d!CX44</f>
        <v>0.48646438484369625</v>
      </c>
      <c r="AY44" s="24">
        <f ca="1">+NAC_d!CY44</f>
        <v>0.48562048341988517</v>
      </c>
      <c r="AZ44" s="24">
        <f ca="1">+NAC_d!CZ44</f>
        <v>0.48346324132916552</v>
      </c>
      <c r="BA44" s="24">
        <f ca="1">+NAC_d!DA44</f>
        <v>0.48373430521209237</v>
      </c>
      <c r="BB44" s="24">
        <f ca="1">+NAC_d!DB44</f>
        <v>0.48225806854313169</v>
      </c>
      <c r="BC44" s="24">
        <f ca="1">+NAC_d!DC44</f>
        <v>0.4807669142225981</v>
      </c>
      <c r="BD44" s="24">
        <f t="shared" ca="1" si="11"/>
        <v>0.48917418630165832</v>
      </c>
      <c r="BE44" s="24">
        <f t="shared" ca="1" si="12"/>
        <v>0.47809001671422546</v>
      </c>
      <c r="BF44" s="24">
        <f t="shared" ca="1" si="13"/>
        <v>1.1084169587432857E-2</v>
      </c>
      <c r="BG44" s="24">
        <f t="shared" ca="1" si="25"/>
        <v>1.337705271308018E-2</v>
      </c>
      <c r="BI44" s="35">
        <f t="shared" si="10"/>
        <v>43891</v>
      </c>
      <c r="BJ44" s="164">
        <f t="shared" si="20"/>
        <v>3.7168838150310322E-2</v>
      </c>
      <c r="BK44" s="164">
        <f t="shared" ca="1" si="21"/>
        <v>1.337705271308018E-2</v>
      </c>
      <c r="BL44" t="b">
        <f t="shared" ca="1" si="22"/>
        <v>1</v>
      </c>
    </row>
    <row r="45" spans="1:64" x14ac:dyDescent="0.25">
      <c r="A45" s="35">
        <f>+NAC!A45</f>
        <v>43922</v>
      </c>
      <c r="B45" s="24">
        <f>+GBA_d!AA72</f>
        <v>1.4144249583875279E-2</v>
      </c>
      <c r="C45" s="24">
        <f>+PAM_d!$AA72</f>
        <v>1.4503579401241806E-2</v>
      </c>
      <c r="D45" s="24">
        <f>+NOA_d!$AA72</f>
        <v>2.5568131618008083E-2</v>
      </c>
      <c r="E45" s="24">
        <f>+NEA_d!$AA72</f>
        <v>2.0950102028293616E-2</v>
      </c>
      <c r="F45" s="24">
        <f>+CUY_d!$AA72</f>
        <v>1.2551762619720019E-2</v>
      </c>
      <c r="G45" s="24">
        <f>+PAT_d!$AA72</f>
        <v>6.3227856751060241E-3</v>
      </c>
      <c r="H45" s="24">
        <f t="shared" si="3"/>
        <v>2.5568131618008083E-2</v>
      </c>
      <c r="I45" s="24">
        <f t="shared" si="4"/>
        <v>6.3227856751060241E-3</v>
      </c>
      <c r="J45" s="24">
        <f t="shared" si="5"/>
        <v>1.9245345942902059E-2</v>
      </c>
      <c r="K45" s="24">
        <f t="shared" si="14"/>
        <v>9.3220434004712329E-3</v>
      </c>
      <c r="M45" s="24">
        <f ca="1">+NAC_d!CH45</f>
        <v>1.9926443093443602E-2</v>
      </c>
      <c r="N45" s="24">
        <f ca="1">+NAC_d!CI45</f>
        <v>1.8720218950380563E-2</v>
      </c>
      <c r="O45" s="24">
        <f ca="1">+NAC_d!CJ45</f>
        <v>1.690368169448786E-2</v>
      </c>
      <c r="P45" s="24">
        <f ca="1">+NAC_d!CK45</f>
        <v>1.6231863955049386E-2</v>
      </c>
      <c r="Q45" s="24">
        <f ca="1">+NAC_d!CL45</f>
        <v>1.5796912583184275E-2</v>
      </c>
      <c r="R45" s="24">
        <f ca="1">+NAC_d!CM45</f>
        <v>1.4948366643193323E-2</v>
      </c>
      <c r="S45" s="24">
        <f ca="1">+NAC_d!CN45</f>
        <v>1.4421799455637929E-2</v>
      </c>
      <c r="T45" s="24">
        <f ca="1">+NAC_d!CO45</f>
        <v>1.3919968899347213E-2</v>
      </c>
      <c r="U45" s="24">
        <f ca="1">+NAC_d!CP45</f>
        <v>1.3021124346890067E-2</v>
      </c>
      <c r="V45" s="24">
        <f ca="1">+NAC_d!CQ45</f>
        <v>1.2410137545605604E-2</v>
      </c>
      <c r="W45" s="24">
        <f t="shared" ca="1" si="6"/>
        <v>1.9926443093443602E-2</v>
      </c>
      <c r="X45" s="24">
        <f t="shared" ca="1" si="7"/>
        <v>1.2410137545605604E-2</v>
      </c>
      <c r="Y45" s="24">
        <f t="shared" ca="1" si="8"/>
        <v>7.5163055478379981E-3</v>
      </c>
      <c r="Z45" s="24">
        <f t="shared" ca="1" si="15"/>
        <v>3.818472664407472E-3</v>
      </c>
      <c r="AB45" s="74">
        <f t="shared" si="9"/>
        <v>43922</v>
      </c>
      <c r="AC45" s="75">
        <f t="shared" si="23"/>
        <v>9.3220434004712329E-3</v>
      </c>
      <c r="AD45" s="75">
        <f t="shared" ca="1" si="16"/>
        <v>3.818472664407472E-3</v>
      </c>
      <c r="AH45" s="35">
        <f t="shared" si="2"/>
        <v>43922</v>
      </c>
      <c r="AI45" s="24">
        <f>+GBA_d!$AN72</f>
        <v>0.44640473378480694</v>
      </c>
      <c r="AJ45" s="24">
        <f>+PAM_d!$AN72</f>
        <v>0.45965021716772325</v>
      </c>
      <c r="AK45" s="24">
        <f>+NOA_d!$AN72</f>
        <v>0.47077198650611973</v>
      </c>
      <c r="AL45" s="24">
        <f>+NEA_d!$AN72</f>
        <v>0.48725105335908259</v>
      </c>
      <c r="AM45" s="24">
        <f>+CUY_d!$AN72</f>
        <v>0.47017338117487761</v>
      </c>
      <c r="AN45" s="24">
        <f>+PAT_d!$AN72</f>
        <v>0.44635127706010924</v>
      </c>
      <c r="AO45" s="24">
        <f t="shared" si="17"/>
        <v>0.48725105335908259</v>
      </c>
      <c r="AP45" s="24">
        <f t="shared" si="18"/>
        <v>0.44635127706010924</v>
      </c>
      <c r="AQ45" s="24">
        <f t="shared" si="26"/>
        <v>4.0899776298973345E-2</v>
      </c>
      <c r="AR45" s="24">
        <f t="shared" si="24"/>
        <v>3.7327193534614528E-2</v>
      </c>
      <c r="AT45" s="24">
        <f ca="1">+NAC_d!CT45</f>
        <v>0.46940327784976632</v>
      </c>
      <c r="AU45" s="24">
        <f ca="1">+NAC_d!CU45</f>
        <v>0.46765571605644007</v>
      </c>
      <c r="AV45" s="24">
        <f ca="1">+NAC_d!CV45</f>
        <v>0.4562570325848625</v>
      </c>
      <c r="AW45" s="24">
        <f ca="1">+NAC_d!CW45</f>
        <v>0.45998180198409999</v>
      </c>
      <c r="AX45" s="24">
        <f ca="1">+NAC_d!CX45</f>
        <v>0.45979118530843088</v>
      </c>
      <c r="AY45" s="24">
        <f ca="1">+NAC_d!CY45</f>
        <v>0.45797593413858029</v>
      </c>
      <c r="AZ45" s="24">
        <f ca="1">+NAC_d!CZ45</f>
        <v>0.45454351644000002</v>
      </c>
      <c r="BA45" s="24">
        <f ca="1">+NAC_d!DA45</f>
        <v>0.45374907363637362</v>
      </c>
      <c r="BB45" s="24">
        <f ca="1">+NAC_d!DB45</f>
        <v>0.4513118390689137</v>
      </c>
      <c r="BC45" s="24">
        <f ca="1">+NAC_d!DC45</f>
        <v>0.44824816266084611</v>
      </c>
      <c r="BD45" s="24">
        <f t="shared" ca="1" si="11"/>
        <v>0.46940327784976632</v>
      </c>
      <c r="BE45" s="24">
        <f t="shared" ca="1" si="12"/>
        <v>0.44824816266084611</v>
      </c>
      <c r="BF45" s="24">
        <f t="shared" ca="1" si="13"/>
        <v>2.1155115188920215E-2</v>
      </c>
      <c r="BG45" s="24">
        <f t="shared" ca="1" si="25"/>
        <v>1.2964914011893992E-2</v>
      </c>
      <c r="BI45" s="35">
        <f t="shared" si="10"/>
        <v>43922</v>
      </c>
      <c r="BJ45" s="164">
        <f t="shared" si="20"/>
        <v>3.7327193534614528E-2</v>
      </c>
      <c r="BK45" s="164">
        <f t="shared" ca="1" si="21"/>
        <v>1.2964914011893992E-2</v>
      </c>
      <c r="BL45" t="b">
        <f t="shared" ca="1" si="22"/>
        <v>1</v>
      </c>
    </row>
    <row r="46" spans="1:64" x14ac:dyDescent="0.25">
      <c r="A46" s="35">
        <f>+NAC!A46</f>
        <v>43952</v>
      </c>
      <c r="B46" s="24">
        <f>+GBA_d!AA73</f>
        <v>1.5094480043743586E-2</v>
      </c>
      <c r="C46" s="24">
        <f>+PAM_d!$AA73</f>
        <v>1.5753912838222917E-2</v>
      </c>
      <c r="D46" s="24">
        <f>+NOA_d!$AA73</f>
        <v>1.5908328092983259E-2</v>
      </c>
      <c r="E46" s="24">
        <f>+NEA_d!$AA73</f>
        <v>1.5692147048186778E-2</v>
      </c>
      <c r="F46" s="24">
        <f>+CUY_d!$AA73</f>
        <v>1.3538157541420182E-2</v>
      </c>
      <c r="G46" s="24">
        <f>+PAT_d!$AA73</f>
        <v>1.5983308651393635E-2</v>
      </c>
      <c r="H46" s="24">
        <f t="shared" si="3"/>
        <v>1.5983308651393635E-2</v>
      </c>
      <c r="I46" s="24">
        <f t="shared" si="4"/>
        <v>1.3538157541420182E-2</v>
      </c>
      <c r="J46" s="24">
        <f t="shared" si="5"/>
        <v>2.4451511099734535E-3</v>
      </c>
      <c r="K46" s="24">
        <f t="shared" si="14"/>
        <v>8.4753244688952813E-3</v>
      </c>
      <c r="M46" s="24">
        <f ca="1">+NAC_d!CH46</f>
        <v>1.4668031805452619E-2</v>
      </c>
      <c r="N46" s="24">
        <f ca="1">+NAC_d!CI46</f>
        <v>1.518797724047638E-2</v>
      </c>
      <c r="O46" s="24">
        <f ca="1">+NAC_d!CJ46</f>
        <v>1.4845584725190708E-2</v>
      </c>
      <c r="P46" s="24">
        <f ca="1">+NAC_d!CK46</f>
        <v>1.5033944431209534E-2</v>
      </c>
      <c r="Q46" s="24">
        <f ca="1">+NAC_d!CL46</f>
        <v>1.5216440124548924E-2</v>
      </c>
      <c r="R46" s="24">
        <f ca="1">+NAC_d!CM46</f>
        <v>1.514925561526459E-2</v>
      </c>
      <c r="S46" s="24">
        <f ca="1">+NAC_d!CN46</f>
        <v>1.5398828303804901E-2</v>
      </c>
      <c r="T46" s="24">
        <f ca="1">+NAC_d!CO46</f>
        <v>1.5678139529361035E-2</v>
      </c>
      <c r="U46" s="24">
        <f ca="1">+NAC_d!CP46</f>
        <v>1.5139369092901589E-2</v>
      </c>
      <c r="V46" s="24">
        <f ca="1">+NAC_d!CQ46</f>
        <v>1.6093197006548099E-2</v>
      </c>
      <c r="W46" s="24">
        <f t="shared" ca="1" si="6"/>
        <v>1.6093197006548099E-2</v>
      </c>
      <c r="X46" s="24">
        <f t="shared" ca="1" si="7"/>
        <v>1.4668031805452619E-2</v>
      </c>
      <c r="Y46" s="24">
        <f t="shared" ca="1" si="8"/>
        <v>1.4251652010954796E-3</v>
      </c>
      <c r="Z46" s="24">
        <f t="shared" ca="1" si="15"/>
        <v>3.7761158427161434E-3</v>
      </c>
      <c r="AB46" s="74">
        <f t="shared" si="9"/>
        <v>43952</v>
      </c>
      <c r="AC46" s="75">
        <f t="shared" si="23"/>
        <v>8.4753244688952813E-3</v>
      </c>
      <c r="AD46" s="75">
        <f t="shared" ca="1" si="16"/>
        <v>3.7761158427161434E-3</v>
      </c>
      <c r="AH46" s="35">
        <f t="shared" si="2"/>
        <v>43952</v>
      </c>
      <c r="AI46" s="24">
        <f>+GBA_d!$AN73</f>
        <v>0.42503662492258676</v>
      </c>
      <c r="AJ46" s="24">
        <f>+PAM_d!$AN73</f>
        <v>0.43981780638597123</v>
      </c>
      <c r="AK46" s="24">
        <f>+NOA_d!$AN73</f>
        <v>0.43619895104172191</v>
      </c>
      <c r="AL46" s="24">
        <f>+NEA_d!$AN73</f>
        <v>0.46979062144037353</v>
      </c>
      <c r="AM46" s="24">
        <f>+CUY_d!$AN73</f>
        <v>0.44811938256170869</v>
      </c>
      <c r="AN46" s="24">
        <f>+PAT_d!$AN73</f>
        <v>0.42057290545770298</v>
      </c>
      <c r="AO46" s="24">
        <f t="shared" si="17"/>
        <v>0.46979062144037353</v>
      </c>
      <c r="AP46" s="24">
        <f t="shared" si="18"/>
        <v>0.42057290545770298</v>
      </c>
      <c r="AQ46" s="24">
        <f t="shared" si="26"/>
        <v>4.9217715982670551E-2</v>
      </c>
      <c r="AR46" s="24">
        <f t="shared" si="24"/>
        <v>3.807807860120685E-2</v>
      </c>
      <c r="AT46" s="24">
        <f ca="1">+NAC_d!CT46</f>
        <v>0.44781535755994972</v>
      </c>
      <c r="AU46" s="24">
        <f ca="1">+NAC_d!CU46</f>
        <v>0.44609510151357301</v>
      </c>
      <c r="AV46" s="24">
        <f ca="1">+NAC_d!CV46</f>
        <v>0.43361556596086093</v>
      </c>
      <c r="AW46" s="24">
        <f ca="1">+NAC_d!CW46</f>
        <v>0.43842224869906188</v>
      </c>
      <c r="AX46" s="24">
        <f ca="1">+NAC_d!CX46</f>
        <v>0.43819744047177545</v>
      </c>
      <c r="AY46" s="24">
        <f ca="1">+NAC_d!CY46</f>
        <v>0.43589972142405919</v>
      </c>
      <c r="AZ46" s="24">
        <f ca="1">+NAC_d!CZ46</f>
        <v>0.43265496331313824</v>
      </c>
      <c r="BA46" s="24">
        <f ca="1">+NAC_d!DA46</f>
        <v>0.43202616059316545</v>
      </c>
      <c r="BB46" s="24">
        <f ca="1">+NAC_d!DB46</f>
        <v>0.42829844017256313</v>
      </c>
      <c r="BC46" s="24">
        <f ca="1">+NAC_d!DC46</f>
        <v>0.42629743938367914</v>
      </c>
      <c r="BD46" s="24">
        <f t="shared" ca="1" si="11"/>
        <v>0.44781535755994972</v>
      </c>
      <c r="BE46" s="24">
        <f t="shared" ca="1" si="12"/>
        <v>0.42629743938367914</v>
      </c>
      <c r="BF46" s="24">
        <f t="shared" ca="1" si="13"/>
        <v>2.1517918176270578E-2</v>
      </c>
      <c r="BG46" s="24">
        <f t="shared" ca="1" si="25"/>
        <v>1.2694771225056791E-2</v>
      </c>
      <c r="BI46" s="35">
        <f t="shared" si="10"/>
        <v>43952</v>
      </c>
      <c r="BJ46" s="164">
        <f t="shared" si="20"/>
        <v>3.807807860120685E-2</v>
      </c>
      <c r="BK46" s="164">
        <f t="shared" ca="1" si="21"/>
        <v>1.2694771225056791E-2</v>
      </c>
      <c r="BL46" t="b">
        <f t="shared" ca="1" si="22"/>
        <v>1</v>
      </c>
    </row>
    <row r="47" spans="1:64" x14ac:dyDescent="0.25">
      <c r="A47" s="35">
        <f>+NAC!A47</f>
        <v>43983</v>
      </c>
      <c r="B47" s="24">
        <f>+GBA_d!AA74</f>
        <v>2.0234659656922727E-2</v>
      </c>
      <c r="C47" s="24">
        <f>+PAM_d!$AA74</f>
        <v>2.5628569624366548E-2</v>
      </c>
      <c r="D47" s="24">
        <f>+NOA_d!$AA74</f>
        <v>2.0806288670129902E-2</v>
      </c>
      <c r="E47" s="24">
        <f>+NEA_d!$AA74</f>
        <v>2.1965526622570009E-2</v>
      </c>
      <c r="F47" s="24">
        <f>+CUY_d!$AA74</f>
        <v>2.2534698726681679E-2</v>
      </c>
      <c r="G47" s="24">
        <f>+PAT_d!$AA74</f>
        <v>1.8685174297655927E-2</v>
      </c>
      <c r="H47" s="24">
        <f t="shared" si="3"/>
        <v>2.5628569624366548E-2</v>
      </c>
      <c r="I47" s="24">
        <f t="shared" si="4"/>
        <v>1.8685174297655927E-2</v>
      </c>
      <c r="J47" s="24">
        <f t="shared" si="5"/>
        <v>6.9433953267106219E-3</v>
      </c>
      <c r="K47" s="24">
        <f t="shared" si="14"/>
        <v>8.8150746191065412E-3</v>
      </c>
      <c r="M47" s="24">
        <f ca="1">+NAC_d!CH47</f>
        <v>2.130750446395191E-2</v>
      </c>
      <c r="N47" s="24">
        <f ca="1">+NAC_d!CI47</f>
        <v>2.200135769771161E-2</v>
      </c>
      <c r="O47" s="24">
        <f ca="1">+NAC_d!CJ47</f>
        <v>1.9810213863143966E-2</v>
      </c>
      <c r="P47" s="24">
        <f ca="1">+NAC_d!CK47</f>
        <v>2.2367152035338789E-2</v>
      </c>
      <c r="Q47" s="24">
        <f ca="1">+NAC_d!CL47</f>
        <v>2.2272782819013237E-2</v>
      </c>
      <c r="R47" s="24">
        <f ca="1">+NAC_d!CM47</f>
        <v>2.1966247645516246E-2</v>
      </c>
      <c r="S47" s="24">
        <f ca="1">+NAC_d!CN47</f>
        <v>2.2174500394206431E-2</v>
      </c>
      <c r="T47" s="24">
        <f ca="1">+NAC_d!CO47</f>
        <v>2.2472362992251638E-2</v>
      </c>
      <c r="U47" s="24">
        <f ca="1">+NAC_d!CP47</f>
        <v>2.2374743538345454E-2</v>
      </c>
      <c r="V47" s="24">
        <f ca="1">+NAC_d!CQ47</f>
        <v>2.3107797780977046E-2</v>
      </c>
      <c r="W47" s="24">
        <f t="shared" ca="1" si="6"/>
        <v>2.3107797780977046E-2</v>
      </c>
      <c r="X47" s="24">
        <f t="shared" ca="1" si="7"/>
        <v>1.9810213863143966E-2</v>
      </c>
      <c r="Y47" s="24">
        <f t="shared" ca="1" si="8"/>
        <v>3.2975839178330801E-3</v>
      </c>
      <c r="Z47" s="24">
        <f t="shared" ca="1" si="15"/>
        <v>4.0007063220658208E-3</v>
      </c>
      <c r="AB47" s="74">
        <f t="shared" si="9"/>
        <v>43983</v>
      </c>
      <c r="AC47" s="75">
        <f t="shared" si="23"/>
        <v>8.8150746191065412E-3</v>
      </c>
      <c r="AD47" s="75">
        <f t="shared" ca="1" si="16"/>
        <v>4.0007063220658208E-3</v>
      </c>
      <c r="AH47" s="35">
        <f t="shared" si="2"/>
        <v>43983</v>
      </c>
      <c r="AI47" s="24">
        <f>+GBA_d!$AN74</f>
        <v>0.41674061718531674</v>
      </c>
      <c r="AJ47" s="24">
        <f>+PAM_d!$AN74</f>
        <v>0.43646442131583085</v>
      </c>
      <c r="AK47" s="24">
        <f>+NOA_d!$AN74</f>
        <v>0.42657782917498666</v>
      </c>
      <c r="AL47" s="24">
        <f>+NEA_d!$AN74</f>
        <v>0.45963607569663489</v>
      </c>
      <c r="AM47" s="24">
        <f>+CUY_d!$AN74</f>
        <v>0.44288163427195792</v>
      </c>
      <c r="AN47" s="24">
        <f>+PAT_d!$AN74</f>
        <v>0.4074864709625543</v>
      </c>
      <c r="AO47" s="24">
        <f t="shared" si="17"/>
        <v>0.45963607569663489</v>
      </c>
      <c r="AP47" s="24">
        <f t="shared" si="18"/>
        <v>0.4074864709625543</v>
      </c>
      <c r="AQ47" s="24">
        <f t="shared" si="26"/>
        <v>5.214960473408059E-2</v>
      </c>
      <c r="AR47" s="24">
        <f t="shared" si="24"/>
        <v>3.9706022503245439E-2</v>
      </c>
      <c r="AT47" s="24">
        <f ca="1">+NAC_d!CT47</f>
        <v>0.43940143514931673</v>
      </c>
      <c r="AU47" s="24">
        <f ca="1">+NAC_d!CU47</f>
        <v>0.43857888724078586</v>
      </c>
      <c r="AV47" s="24">
        <f ca="1">+NAC_d!CV47</f>
        <v>0.42376460902234014</v>
      </c>
      <c r="AW47" s="24">
        <f ca="1">+NAC_d!CW47</f>
        <v>0.4316032811323367</v>
      </c>
      <c r="AX47" s="24">
        <f ca="1">+NAC_d!CX47</f>
        <v>0.43092442520462226</v>
      </c>
      <c r="AY47" s="24">
        <f ca="1">+NAC_d!CY47</f>
        <v>0.42826947540691052</v>
      </c>
      <c r="AZ47" s="24">
        <f ca="1">+NAC_d!CZ47</f>
        <v>0.42573071156680031</v>
      </c>
      <c r="BA47" s="24">
        <f ca="1">+NAC_d!DA47</f>
        <v>0.42566545471742745</v>
      </c>
      <c r="BB47" s="24">
        <f ca="1">+NAC_d!DB47</f>
        <v>0.42173190630588264</v>
      </c>
      <c r="BC47" s="24">
        <f ca="1">+NAC_d!DC47</f>
        <v>0.42088616499124321</v>
      </c>
      <c r="BD47" s="24">
        <f t="shared" ca="1" si="11"/>
        <v>0.43940143514931673</v>
      </c>
      <c r="BE47" s="24">
        <f t="shared" ca="1" si="12"/>
        <v>0.42088616499124321</v>
      </c>
      <c r="BF47" s="24">
        <f t="shared" ca="1" si="13"/>
        <v>1.8515270158073527E-2</v>
      </c>
      <c r="BG47" s="24">
        <f t="shared" ca="1" si="25"/>
        <v>1.2807471283017376E-2</v>
      </c>
      <c r="BI47" s="35">
        <f t="shared" si="10"/>
        <v>43983</v>
      </c>
      <c r="BJ47" s="164">
        <f t="shared" si="20"/>
        <v>3.9706022503245439E-2</v>
      </c>
      <c r="BK47" s="164">
        <f t="shared" ca="1" si="21"/>
        <v>1.2807471283017376E-2</v>
      </c>
      <c r="BL47" t="b">
        <f t="shared" ca="1" si="22"/>
        <v>1</v>
      </c>
    </row>
    <row r="48" spans="1:64" x14ac:dyDescent="0.25">
      <c r="A48" s="35">
        <f>+NAC!A48</f>
        <v>44013</v>
      </c>
      <c r="B48" s="24">
        <f>+GBA_d!AA75</f>
        <v>1.6442549208124158E-2</v>
      </c>
      <c r="C48" s="24">
        <f>+PAM_d!$AA75</f>
        <v>2.1335522931585693E-2</v>
      </c>
      <c r="D48" s="24">
        <f>+NOA_d!$AA75</f>
        <v>1.8669455025724702E-2</v>
      </c>
      <c r="E48" s="24">
        <f>+NEA_d!$AA75</f>
        <v>2.1455133627138023E-2</v>
      </c>
      <c r="F48" s="24">
        <f>+CUY_d!$AA75</f>
        <v>2.238899692142704E-2</v>
      </c>
      <c r="G48" s="24">
        <f>+PAT_d!$AA75</f>
        <v>2.7262726036427765E-2</v>
      </c>
      <c r="H48" s="24">
        <f t="shared" si="3"/>
        <v>2.7262726036427765E-2</v>
      </c>
      <c r="I48" s="24">
        <f t="shared" si="4"/>
        <v>1.6442549208124158E-2</v>
      </c>
      <c r="J48" s="24">
        <f t="shared" si="5"/>
        <v>1.0820176828303607E-2</v>
      </c>
      <c r="K48" s="24">
        <f t="shared" si="14"/>
        <v>8.8628650759227465E-3</v>
      </c>
      <c r="M48" s="24">
        <f ca="1">+NAC_d!CH48</f>
        <v>1.8624159653514605E-2</v>
      </c>
      <c r="N48" s="24">
        <f ca="1">+NAC_d!CI48</f>
        <v>1.9018608790303704E-2</v>
      </c>
      <c r="O48" s="24">
        <f ca="1">+NAC_d!CJ48</f>
        <v>1.7000735511298215E-2</v>
      </c>
      <c r="P48" s="24">
        <f ca="1">+NAC_d!CK48</f>
        <v>1.9453940070843778E-2</v>
      </c>
      <c r="Q48" s="24">
        <f ca="1">+NAC_d!CL48</f>
        <v>1.9239766047298046E-2</v>
      </c>
      <c r="R48" s="24">
        <f ca="1">+NAC_d!CM48</f>
        <v>1.9446186264619358E-2</v>
      </c>
      <c r="S48" s="24">
        <f ca="1">+NAC_d!CN48</f>
        <v>1.9566829930660612E-2</v>
      </c>
      <c r="T48" s="24">
        <f ca="1">+NAC_d!CO48</f>
        <v>1.9711413726724025E-2</v>
      </c>
      <c r="U48" s="24">
        <f ca="1">+NAC_d!CP48</f>
        <v>1.970085000017785E-2</v>
      </c>
      <c r="V48" s="24">
        <f ca="1">+NAC_d!CQ48</f>
        <v>2.0535825008931585E-2</v>
      </c>
      <c r="W48" s="24">
        <f t="shared" ca="1" si="6"/>
        <v>2.0535825008931585E-2</v>
      </c>
      <c r="X48" s="24">
        <f t="shared" ca="1" si="7"/>
        <v>1.7000735511298215E-2</v>
      </c>
      <c r="Y48" s="24">
        <f t="shared" ca="1" si="8"/>
        <v>3.5350894976333702E-3</v>
      </c>
      <c r="Z48" s="24">
        <f t="shared" ca="1" si="15"/>
        <v>4.083008281635085E-3</v>
      </c>
      <c r="AB48" s="74">
        <f t="shared" si="9"/>
        <v>44013</v>
      </c>
      <c r="AC48" s="75">
        <f t="shared" si="23"/>
        <v>8.8628650759227465E-3</v>
      </c>
      <c r="AD48" s="75">
        <f t="shared" ca="1" si="16"/>
        <v>4.083008281635085E-3</v>
      </c>
      <c r="AH48" s="35">
        <f t="shared" si="2"/>
        <v>44013</v>
      </c>
      <c r="AI48" s="24">
        <f>+GBA_d!$AN75</f>
        <v>0.40960065363103348</v>
      </c>
      <c r="AJ48" s="24">
        <f>+PAM_d!$AN75</f>
        <v>0.43533370172573838</v>
      </c>
      <c r="AK48" s="24">
        <f>+NOA_d!$AN75</f>
        <v>0.42446366196686469</v>
      </c>
      <c r="AL48" s="24">
        <f>+NEA_d!$AN75</f>
        <v>0.46422963759131441</v>
      </c>
      <c r="AM48" s="24">
        <f>+CUY_d!$AN75</f>
        <v>0.43431223840611222</v>
      </c>
      <c r="AN48" s="24">
        <f>+PAT_d!$AN75</f>
        <v>0.40986295228022529</v>
      </c>
      <c r="AO48" s="24">
        <f t="shared" si="17"/>
        <v>0.46422963759131441</v>
      </c>
      <c r="AP48" s="24">
        <f t="shared" si="18"/>
        <v>0.40960065363103348</v>
      </c>
      <c r="AQ48" s="24">
        <f t="shared" si="26"/>
        <v>5.462898396028093E-2</v>
      </c>
      <c r="AR48" s="24">
        <f t="shared" si="24"/>
        <v>4.0582536333674105E-2</v>
      </c>
      <c r="AT48" s="24">
        <f ca="1">+NAC_d!CT48</f>
        <v>0.43657914386193752</v>
      </c>
      <c r="AU48" s="24">
        <f ca="1">+NAC_d!CU48</f>
        <v>0.43549153565273224</v>
      </c>
      <c r="AV48" s="24">
        <f ca="1">+NAC_d!CV48</f>
        <v>0.41773353086033227</v>
      </c>
      <c r="AW48" s="24">
        <f ca="1">+NAC_d!CW48</f>
        <v>0.42891014589374588</v>
      </c>
      <c r="AX48" s="24">
        <f ca="1">+NAC_d!CX48</f>
        <v>0.42712547231037212</v>
      </c>
      <c r="AY48" s="24">
        <f ca="1">+NAC_d!CY48</f>
        <v>0.42463088380408021</v>
      </c>
      <c r="AZ48" s="24">
        <f ca="1">+NAC_d!CZ48</f>
        <v>0.42217621065950306</v>
      </c>
      <c r="BA48" s="24">
        <f ca="1">+NAC_d!DA48</f>
        <v>0.42190052433624015</v>
      </c>
      <c r="BB48" s="24">
        <f ca="1">+NAC_d!DB48</f>
        <v>0.41733001800948366</v>
      </c>
      <c r="BC48" s="24">
        <f ca="1">+NAC_d!DC48</f>
        <v>0.41722417368211917</v>
      </c>
      <c r="BD48" s="24">
        <f t="shared" ca="1" si="11"/>
        <v>0.43657914386193752</v>
      </c>
      <c r="BE48" s="24">
        <f t="shared" ca="1" si="12"/>
        <v>0.41722417368211917</v>
      </c>
      <c r="BF48" s="24">
        <f t="shared" ca="1" si="13"/>
        <v>1.9354970179818354E-2</v>
      </c>
      <c r="BG48" s="24">
        <f t="shared" ca="1" si="25"/>
        <v>1.3028087419832746E-2</v>
      </c>
      <c r="BI48" s="35">
        <f t="shared" si="10"/>
        <v>44013</v>
      </c>
      <c r="BJ48" s="164">
        <f t="shared" si="20"/>
        <v>4.0582536333674105E-2</v>
      </c>
      <c r="BK48" s="164">
        <f t="shared" ca="1" si="21"/>
        <v>1.3028087419832746E-2</v>
      </c>
      <c r="BL48" t="b">
        <f t="shared" ca="1" si="22"/>
        <v>1</v>
      </c>
    </row>
    <row r="49" spans="1:64" x14ac:dyDescent="0.25">
      <c r="A49" s="35">
        <f>+NAC!A49</f>
        <v>44044</v>
      </c>
      <c r="B49" s="24">
        <f>+GBA_d!AA76</f>
        <v>2.8225484793183098E-2</v>
      </c>
      <c r="C49" s="24">
        <f>+PAM_d!$AA76</f>
        <v>2.6347157082229566E-2</v>
      </c>
      <c r="D49" s="24">
        <f>+NOA_d!$AA76</f>
        <v>2.5661295755555757E-2</v>
      </c>
      <c r="E49" s="24">
        <f>+NEA_d!$AA76</f>
        <v>2.3666730926024782E-2</v>
      </c>
      <c r="F49" s="24">
        <f>+CUY_d!$AA76</f>
        <v>2.6864571562209782E-2</v>
      </c>
      <c r="G49" s="24">
        <f>+PAT_d!$AA76</f>
        <v>2.8851522697669774E-2</v>
      </c>
      <c r="H49" s="24">
        <f t="shared" si="3"/>
        <v>2.8851522697669774E-2</v>
      </c>
      <c r="I49" s="24">
        <f t="shared" si="4"/>
        <v>2.3666730926024782E-2</v>
      </c>
      <c r="J49" s="24">
        <f t="shared" si="5"/>
        <v>5.1847917716449921E-3</v>
      </c>
      <c r="K49" s="24">
        <f t="shared" si="14"/>
        <v>8.8440496091877572E-3</v>
      </c>
      <c r="M49" s="24">
        <f ca="1">+NAC_d!CH49</f>
        <v>2.7433636022648367E-2</v>
      </c>
      <c r="N49" s="24">
        <f ca="1">+NAC_d!CI49</f>
        <v>2.7446353925092426E-2</v>
      </c>
      <c r="O49" s="24">
        <f ca="1">+NAC_d!CJ49</f>
        <v>2.8028153942954548E-2</v>
      </c>
      <c r="P49" s="24">
        <f ca="1">+NAC_d!CK49</f>
        <v>2.719593150241395E-2</v>
      </c>
      <c r="Q49" s="24">
        <f ca="1">+NAC_d!CL49</f>
        <v>2.7092838219179516E-2</v>
      </c>
      <c r="R49" s="24">
        <f ca="1">+NAC_d!CM49</f>
        <v>2.7144365314437202E-2</v>
      </c>
      <c r="S49" s="24">
        <f ca="1">+NAC_d!CN49</f>
        <v>2.7072589271049052E-2</v>
      </c>
      <c r="T49" s="24">
        <f ca="1">+NAC_d!CO49</f>
        <v>2.6994757371840539E-2</v>
      </c>
      <c r="U49" s="24">
        <f ca="1">+NAC_d!CP49</f>
        <v>2.680699902463668E-2</v>
      </c>
      <c r="V49" s="24">
        <f ca="1">+NAC_d!CQ49</f>
        <v>2.7028386132963433E-2</v>
      </c>
      <c r="W49" s="24">
        <f t="shared" ca="1" si="6"/>
        <v>2.8028153942954548E-2</v>
      </c>
      <c r="X49" s="24">
        <f t="shared" ca="1" si="7"/>
        <v>2.680699902463668E-2</v>
      </c>
      <c r="Y49" s="24">
        <f t="shared" ca="1" si="8"/>
        <v>1.2211549183178683E-3</v>
      </c>
      <c r="Z49" s="24">
        <f t="shared" ca="1" si="15"/>
        <v>4.0531550960977896E-3</v>
      </c>
      <c r="AB49" s="74">
        <f t="shared" si="9"/>
        <v>44044</v>
      </c>
      <c r="AC49" s="75">
        <f t="shared" si="23"/>
        <v>8.8440496091877572E-3</v>
      </c>
      <c r="AD49" s="75">
        <f t="shared" ca="1" si="16"/>
        <v>4.0531550960977896E-3</v>
      </c>
      <c r="AH49" s="35">
        <f t="shared" si="2"/>
        <v>44044</v>
      </c>
      <c r="AI49" s="24">
        <f>+GBA_d!$AN76</f>
        <v>0.39510740665657162</v>
      </c>
      <c r="AJ49" s="24">
        <f>+PAM_d!$AN76</f>
        <v>0.41874724757524984</v>
      </c>
      <c r="AK49" s="24">
        <f>+NOA_d!$AN76</f>
        <v>0.40408790733387745</v>
      </c>
      <c r="AL49" s="24">
        <f>+NEA_d!$AN76</f>
        <v>0.43604654819916422</v>
      </c>
      <c r="AM49" s="24">
        <f>+CUY_d!$AN76</f>
        <v>0.41135453188969429</v>
      </c>
      <c r="AN49" s="24">
        <f>+PAT_d!$AN76</f>
        <v>0.39182971221393315</v>
      </c>
      <c r="AO49" s="24">
        <f t="shared" si="17"/>
        <v>0.43604654819916422</v>
      </c>
      <c r="AP49" s="24">
        <f t="shared" si="18"/>
        <v>0.39182971221393315</v>
      </c>
      <c r="AQ49" s="24">
        <f t="shared" si="26"/>
        <v>4.4216835985231073E-2</v>
      </c>
      <c r="AR49" s="24">
        <f t="shared" si="24"/>
        <v>4.1796660628171875E-2</v>
      </c>
      <c r="AT49" s="24">
        <f ca="1">+NAC_d!CT49</f>
        <v>0.41835228952374903</v>
      </c>
      <c r="AU49" s="24">
        <f ca="1">+NAC_d!CU49</f>
        <v>0.41768851245865712</v>
      </c>
      <c r="AV49" s="24">
        <f ca="1">+NAC_d!CV49</f>
        <v>0.4023475543131394</v>
      </c>
      <c r="AW49" s="24">
        <f ca="1">+NAC_d!CW49</f>
        <v>0.41175843973033688</v>
      </c>
      <c r="AX49" s="24">
        <f ca="1">+NAC_d!CX49</f>
        <v>0.41035514813419849</v>
      </c>
      <c r="AY49" s="24">
        <f ca="1">+NAC_d!CY49</f>
        <v>0.40829701127094653</v>
      </c>
      <c r="AZ49" s="24">
        <f ca="1">+NAC_d!CZ49</f>
        <v>0.4053843556998511</v>
      </c>
      <c r="BA49" s="24">
        <f ca="1">+NAC_d!DA49</f>
        <v>0.40496176288916064</v>
      </c>
      <c r="BB49" s="24">
        <f ca="1">+NAC_d!DB49</f>
        <v>0.40042861411541808</v>
      </c>
      <c r="BC49" s="24">
        <f ca="1">+NAC_d!DC49</f>
        <v>0.39977337357515319</v>
      </c>
      <c r="BD49" s="24">
        <f t="shared" ca="1" si="11"/>
        <v>0.41835228952374903</v>
      </c>
      <c r="BE49" s="24">
        <f t="shared" ca="1" si="12"/>
        <v>0.39977337357515319</v>
      </c>
      <c r="BF49" s="24">
        <f t="shared" ca="1" si="13"/>
        <v>1.8578915948595842E-2</v>
      </c>
      <c r="BG49" s="24">
        <f t="shared" ca="1" si="25"/>
        <v>1.363125584559044E-2</v>
      </c>
      <c r="BI49" s="35">
        <f t="shared" si="10"/>
        <v>44044</v>
      </c>
      <c r="BJ49" s="164">
        <f t="shared" si="20"/>
        <v>4.1796660628171875E-2</v>
      </c>
      <c r="BK49" s="164">
        <f t="shared" ca="1" si="21"/>
        <v>1.363125584559044E-2</v>
      </c>
      <c r="BL49" t="b">
        <f t="shared" ca="1" si="22"/>
        <v>1</v>
      </c>
    </row>
    <row r="50" spans="1:64" x14ac:dyDescent="0.25">
      <c r="A50" s="35">
        <f>+NAC!A50</f>
        <v>44075</v>
      </c>
      <c r="B50" s="24">
        <f>+GBA_d!AA77</f>
        <v>2.7926102287360255E-2</v>
      </c>
      <c r="C50" s="24">
        <f>+PAM_d!$AA77</f>
        <v>2.9070012473731754E-2</v>
      </c>
      <c r="D50" s="24">
        <f>+NOA_d!$AA77</f>
        <v>2.274539109421192E-2</v>
      </c>
      <c r="E50" s="24">
        <f>+NEA_d!$AA77</f>
        <v>3.3375452354756474E-2</v>
      </c>
      <c r="F50" s="24">
        <f>+CUY_d!$AA77</f>
        <v>3.492665258526606E-2</v>
      </c>
      <c r="G50" s="24">
        <f>+PAT_d!$AA77</f>
        <v>2.2078723458203164E-2</v>
      </c>
      <c r="H50" s="24">
        <f t="shared" si="3"/>
        <v>3.492665258526606E-2</v>
      </c>
      <c r="I50" s="24">
        <f t="shared" si="4"/>
        <v>2.2078723458203164E-2</v>
      </c>
      <c r="J50" s="24">
        <f t="shared" si="5"/>
        <v>1.2847929127062896E-2</v>
      </c>
      <c r="K50" s="24">
        <f t="shared" si="14"/>
        <v>9.2026834673352154E-3</v>
      </c>
      <c r="M50" s="24">
        <f ca="1">+NAC_d!CH50</f>
        <v>2.9346447348427729E-2</v>
      </c>
      <c r="N50" s="24">
        <f ca="1">+NAC_d!CI50</f>
        <v>2.940630629620844E-2</v>
      </c>
      <c r="O50" s="24">
        <f ca="1">+NAC_d!CJ50</f>
        <v>2.8577426786148274E-2</v>
      </c>
      <c r="P50" s="24">
        <f ca="1">+NAC_d!CK50</f>
        <v>2.8964244459064314E-2</v>
      </c>
      <c r="Q50" s="24">
        <f ca="1">+NAC_d!CL50</f>
        <v>2.8846718103768154E-2</v>
      </c>
      <c r="R50" s="24">
        <f ca="1">+NAC_d!CM50</f>
        <v>2.8235193447569973E-2</v>
      </c>
      <c r="S50" s="24">
        <f ca="1">+NAC_d!CN50</f>
        <v>2.8342590200846729E-2</v>
      </c>
      <c r="T50" s="24">
        <f ca="1">+NAC_d!CO50</f>
        <v>2.8196025343859565E-2</v>
      </c>
      <c r="U50" s="24">
        <f ca="1">+NAC_d!CP50</f>
        <v>2.7522861481169558E-2</v>
      </c>
      <c r="V50" s="24">
        <f ca="1">+NAC_d!CQ50</f>
        <v>2.7217785470695199E-2</v>
      </c>
      <c r="W50" s="24">
        <f t="shared" ca="1" si="6"/>
        <v>2.940630629620844E-2</v>
      </c>
      <c r="X50" s="24">
        <f t="shared" ca="1" si="7"/>
        <v>2.7217785470695199E-2</v>
      </c>
      <c r="Y50" s="24">
        <f t="shared" ca="1" si="8"/>
        <v>2.1885208255132405E-3</v>
      </c>
      <c r="Z50" s="24">
        <f t="shared" ca="1" si="15"/>
        <v>4.1027794041868333E-3</v>
      </c>
      <c r="AB50" s="74">
        <f t="shared" si="9"/>
        <v>44075</v>
      </c>
      <c r="AC50" s="75">
        <f t="shared" si="23"/>
        <v>9.2026834673352154E-3</v>
      </c>
      <c r="AD50" s="75">
        <f t="shared" ca="1" si="16"/>
        <v>4.1027794041868333E-3</v>
      </c>
      <c r="AH50" s="35">
        <f t="shared" si="2"/>
        <v>44075</v>
      </c>
      <c r="AI50" s="24">
        <f>+GBA_d!$AN77</f>
        <v>0.35483284466534215</v>
      </c>
      <c r="AJ50" s="24">
        <f>+PAM_d!$AN77</f>
        <v>0.37694362688207295</v>
      </c>
      <c r="AK50" s="24">
        <f>+NOA_d!$AN77</f>
        <v>0.35889941173988138</v>
      </c>
      <c r="AL50" s="24">
        <f>+NEA_d!$AN77</f>
        <v>0.39841998971753578</v>
      </c>
      <c r="AM50" s="24">
        <f>+CUY_d!$AN77</f>
        <v>0.38000992525795985</v>
      </c>
      <c r="AN50" s="24">
        <f>+PAT_d!$AN77</f>
        <v>0.35142636456181586</v>
      </c>
      <c r="AO50" s="24">
        <f t="shared" si="17"/>
        <v>0.39841998971753578</v>
      </c>
      <c r="AP50" s="24">
        <f t="shared" si="18"/>
        <v>0.35142636456181586</v>
      </c>
      <c r="AQ50" s="24">
        <f t="shared" si="26"/>
        <v>4.699362515571992E-2</v>
      </c>
      <c r="AR50" s="24">
        <f t="shared" si="24"/>
        <v>4.2749619146484279E-2</v>
      </c>
      <c r="AT50" s="24">
        <f ca="1">+NAC_d!CT50</f>
        <v>0.37916564152172683</v>
      </c>
      <c r="AU50" s="24">
        <f ca="1">+NAC_d!CU50</f>
        <v>0.37794582094244555</v>
      </c>
      <c r="AV50" s="24">
        <f ca="1">+NAC_d!CV50</f>
        <v>0.36385793954521461</v>
      </c>
      <c r="AW50" s="24">
        <f ca="1">+NAC_d!CW50</f>
        <v>0.37223903657963198</v>
      </c>
      <c r="AX50" s="24">
        <f ca="1">+NAC_d!CX50</f>
        <v>0.36999255958073718</v>
      </c>
      <c r="AY50" s="24">
        <f ca="1">+NAC_d!CY50</f>
        <v>0.3680855495076869</v>
      </c>
      <c r="AZ50" s="24">
        <f ca="1">+NAC_d!CZ50</f>
        <v>0.36502110404493382</v>
      </c>
      <c r="BA50" s="24">
        <f ca="1">+NAC_d!DA50</f>
        <v>0.36428585197252517</v>
      </c>
      <c r="BB50" s="24">
        <f ca="1">+NAC_d!DB50</f>
        <v>0.35961907944903371</v>
      </c>
      <c r="BC50" s="24">
        <f ca="1">+NAC_d!DC50</f>
        <v>0.35751011896920537</v>
      </c>
      <c r="BD50" s="24">
        <f t="shared" ca="1" si="11"/>
        <v>0.37916564152172683</v>
      </c>
      <c r="BE50" s="24">
        <f t="shared" ca="1" si="12"/>
        <v>0.35751011896920537</v>
      </c>
      <c r="BF50" s="24">
        <f t="shared" ca="1" si="13"/>
        <v>2.1655522552521456E-2</v>
      </c>
      <c r="BG50" s="24">
        <f t="shared" ca="1" si="25"/>
        <v>1.451283845437097E-2</v>
      </c>
      <c r="BI50" s="35">
        <f t="shared" si="10"/>
        <v>44075</v>
      </c>
      <c r="BJ50" s="164">
        <f t="shared" si="20"/>
        <v>4.2749619146484279E-2</v>
      </c>
      <c r="BK50" s="164">
        <f t="shared" ca="1" si="21"/>
        <v>1.451283845437097E-2</v>
      </c>
      <c r="BL50" t="b">
        <f t="shared" ca="1" si="22"/>
        <v>1</v>
      </c>
    </row>
    <row r="51" spans="1:64" x14ac:dyDescent="0.25">
      <c r="A51" s="35">
        <f>+NAC!A51</f>
        <v>44105</v>
      </c>
      <c r="B51" s="24">
        <f>+GBA_d!AA78</f>
        <v>3.5860082139156368E-2</v>
      </c>
      <c r="C51" s="24">
        <f>+PAM_d!$AA78</f>
        <v>3.9948380636750658E-2</v>
      </c>
      <c r="D51" s="24">
        <f>+NOA_d!$AA78</f>
        <v>4.0343475668354056E-2</v>
      </c>
      <c r="E51" s="24">
        <f>+NEA_d!$AA78</f>
        <v>3.7028484190253064E-2</v>
      </c>
      <c r="F51" s="24">
        <f>+CUY_d!$AA78</f>
        <v>3.675113489155013E-2</v>
      </c>
      <c r="G51" s="24">
        <f>+PAT_d!$AA78</f>
        <v>3.3799580875923718E-2</v>
      </c>
      <c r="H51" s="24">
        <f t="shared" si="3"/>
        <v>4.0343475668354056E-2</v>
      </c>
      <c r="I51" s="24">
        <f t="shared" si="4"/>
        <v>3.3799580875923718E-2</v>
      </c>
      <c r="J51" s="24">
        <f t="shared" si="5"/>
        <v>6.5438947924303381E-3</v>
      </c>
      <c r="K51" s="24">
        <f t="shared" si="14"/>
        <v>8.9667541535424587E-3</v>
      </c>
      <c r="M51" s="24">
        <f ca="1">+NAC_d!CH51</f>
        <v>4.0122138031758903E-2</v>
      </c>
      <c r="N51" s="24">
        <f ca="1">+NAC_d!CI51</f>
        <v>3.9778135573554252E-2</v>
      </c>
      <c r="O51" s="24">
        <f ca="1">+NAC_d!CJ51</f>
        <v>3.7564685354898986E-2</v>
      </c>
      <c r="P51" s="24">
        <f ca="1">+NAC_d!CK51</f>
        <v>3.8560245063603116E-2</v>
      </c>
      <c r="Q51" s="24">
        <f ca="1">+NAC_d!CL51</f>
        <v>3.8433123389185253E-2</v>
      </c>
      <c r="R51" s="24">
        <f ca="1">+NAC_d!CM51</f>
        <v>3.7938505207735007E-2</v>
      </c>
      <c r="S51" s="24">
        <f ca="1">+NAC_d!CN51</f>
        <v>3.7571480701653837E-2</v>
      </c>
      <c r="T51" s="24">
        <f ca="1">+NAC_d!CO51</f>
        <v>3.7352569034498684E-2</v>
      </c>
      <c r="U51" s="24">
        <f ca="1">+NAC_d!CP51</f>
        <v>3.6450273028777902E-2</v>
      </c>
      <c r="V51" s="24">
        <f ca="1">+NAC_d!CQ51</f>
        <v>3.5769348308793525E-2</v>
      </c>
      <c r="W51" s="24">
        <f t="shared" ca="1" si="6"/>
        <v>4.0122138031758903E-2</v>
      </c>
      <c r="X51" s="24">
        <f t="shared" ca="1" si="7"/>
        <v>3.5769348308793525E-2</v>
      </c>
      <c r="Y51" s="24">
        <f t="shared" ca="1" si="8"/>
        <v>4.3527897229653778E-3</v>
      </c>
      <c r="Z51" s="24">
        <f t="shared" ca="1" si="15"/>
        <v>4.0914762314585018E-3</v>
      </c>
      <c r="AB51" s="74">
        <f t="shared" si="9"/>
        <v>44105</v>
      </c>
      <c r="AC51" s="75">
        <f t="shared" si="23"/>
        <v>8.9667541535424587E-3</v>
      </c>
      <c r="AD51" s="75">
        <f t="shared" ca="1" si="16"/>
        <v>4.0914762314585018E-3</v>
      </c>
      <c r="AH51" s="35">
        <f t="shared" si="2"/>
        <v>44105</v>
      </c>
      <c r="AI51" s="24">
        <f>+GBA_d!$AN78</f>
        <v>0.35967115868197141</v>
      </c>
      <c r="AJ51" s="24">
        <f>+PAM_d!$AN78</f>
        <v>0.38428502565660394</v>
      </c>
      <c r="AK51" s="24">
        <f>+NOA_d!$AN78</f>
        <v>0.37555387649717065</v>
      </c>
      <c r="AL51" s="24">
        <f>+NEA_d!$AN78</f>
        <v>0.40557985760767123</v>
      </c>
      <c r="AM51" s="24">
        <f>+CUY_d!$AN78</f>
        <v>0.37951564285685002</v>
      </c>
      <c r="AN51" s="24">
        <f>+PAT_d!$AN78</f>
        <v>0.35322201386439711</v>
      </c>
      <c r="AO51" s="24">
        <f t="shared" si="17"/>
        <v>0.40557985760767123</v>
      </c>
      <c r="AP51" s="24">
        <f t="shared" si="18"/>
        <v>0.35322201386439711</v>
      </c>
      <c r="AQ51" s="24">
        <f t="shared" si="26"/>
        <v>5.2357843743274124E-2</v>
      </c>
      <c r="AR51" s="24">
        <f t="shared" si="24"/>
        <v>4.4124148692974104E-2</v>
      </c>
      <c r="AT51" s="24">
        <f ca="1">+NAC_d!CT51</f>
        <v>0.39206365945743804</v>
      </c>
      <c r="AU51" s="24">
        <f ca="1">+NAC_d!CU51</f>
        <v>0.38939176319920321</v>
      </c>
      <c r="AV51" s="24">
        <f ca="1">+NAC_d!CV51</f>
        <v>0.3732067385434823</v>
      </c>
      <c r="AW51" s="24">
        <f ca="1">+NAC_d!CW51</f>
        <v>0.3804534293744275</v>
      </c>
      <c r="AX51" s="24">
        <f ca="1">+NAC_d!CX51</f>
        <v>0.37813102658845144</v>
      </c>
      <c r="AY51" s="24">
        <f ca="1">+NAC_d!CY51</f>
        <v>0.37546810979719836</v>
      </c>
      <c r="AZ51" s="24">
        <f ca="1">+NAC_d!CZ51</f>
        <v>0.37141806208362449</v>
      </c>
      <c r="BA51" s="24">
        <f ca="1">+NAC_d!DA51</f>
        <v>0.36937971586217566</v>
      </c>
      <c r="BB51" s="24">
        <f ca="1">+NAC_d!DB51</f>
        <v>0.3633070333374333</v>
      </c>
      <c r="BC51" s="24">
        <f ca="1">+NAC_d!DC51</f>
        <v>0.35855408239184317</v>
      </c>
      <c r="BD51" s="24">
        <f t="shared" ca="1" si="11"/>
        <v>0.39206365945743804</v>
      </c>
      <c r="BE51" s="24">
        <f t="shared" ca="1" si="12"/>
        <v>0.35855408239184317</v>
      </c>
      <c r="BF51" s="24">
        <f t="shared" ca="1" si="13"/>
        <v>3.3509577065594875E-2</v>
      </c>
      <c r="BG51" s="24">
        <f t="shared" ca="1" si="25"/>
        <v>1.6314610724910052E-2</v>
      </c>
      <c r="BI51" s="35">
        <f t="shared" si="10"/>
        <v>44105</v>
      </c>
      <c r="BJ51" s="164">
        <f t="shared" si="20"/>
        <v>4.4124148692974104E-2</v>
      </c>
      <c r="BK51" s="164">
        <f t="shared" ca="1" si="21"/>
        <v>1.6314610724910052E-2</v>
      </c>
      <c r="BL51" t="b">
        <f t="shared" ca="1" si="22"/>
        <v>1</v>
      </c>
    </row>
    <row r="52" spans="1:64" x14ac:dyDescent="0.25">
      <c r="A52" s="35">
        <f>+NAC!A52</f>
        <v>44136</v>
      </c>
      <c r="B52" s="24">
        <f>+GBA_d!AA79</f>
        <v>2.9345778776167064E-2</v>
      </c>
      <c r="C52" s="24">
        <f>+PAM_d!$AA79</f>
        <v>3.3460017377877627E-2</v>
      </c>
      <c r="D52" s="24">
        <f>+NOA_d!$AA79</f>
        <v>3.0805570037611751E-2</v>
      </c>
      <c r="E52" s="24">
        <f>+NEA_d!$AA79</f>
        <v>3.648569220147424E-2</v>
      </c>
      <c r="F52" s="24">
        <f>+CUY_d!$AA79</f>
        <v>3.1475573229719167E-2</v>
      </c>
      <c r="G52" s="24">
        <f>+PAT_d!$AA79</f>
        <v>2.8628973464782881E-2</v>
      </c>
      <c r="H52" s="24">
        <f t="shared" si="3"/>
        <v>3.648569220147424E-2</v>
      </c>
      <c r="I52" s="24">
        <f t="shared" si="4"/>
        <v>2.8628973464782881E-2</v>
      </c>
      <c r="J52" s="24">
        <f t="shared" si="5"/>
        <v>7.8567187366913593E-3</v>
      </c>
      <c r="K52" s="24">
        <f t="shared" si="14"/>
        <v>9.0635357655877904E-3</v>
      </c>
      <c r="M52" s="24">
        <f ca="1">+NAC_d!CH52</f>
        <v>3.1184535566874283E-2</v>
      </c>
      <c r="N52" s="24">
        <f ca="1">+NAC_d!CI52</f>
        <v>3.1214890383292504E-2</v>
      </c>
      <c r="O52" s="24">
        <f ca="1">+NAC_d!CJ52</f>
        <v>2.8785302251205458E-2</v>
      </c>
      <c r="P52" s="24">
        <f ca="1">+NAC_d!CK52</f>
        <v>3.1193993356502636E-2</v>
      </c>
      <c r="Q52" s="24">
        <f ca="1">+NAC_d!CL52</f>
        <v>3.1150655694399676E-2</v>
      </c>
      <c r="R52" s="24">
        <f ca="1">+NAC_d!CM52</f>
        <v>3.0932105300077506E-2</v>
      </c>
      <c r="S52" s="24">
        <f ca="1">+NAC_d!CN52</f>
        <v>3.1410281934076023E-2</v>
      </c>
      <c r="T52" s="24">
        <f ca="1">+NAC_d!CO52</f>
        <v>3.1460478202318454E-2</v>
      </c>
      <c r="U52" s="24">
        <f ca="1">+NAC_d!CP52</f>
        <v>3.1348707733946934E-2</v>
      </c>
      <c r="V52" s="24">
        <f ca="1">+NAC_d!CQ52</f>
        <v>3.2127220550472568E-2</v>
      </c>
      <c r="W52" s="24">
        <f t="shared" ca="1" si="6"/>
        <v>3.2127220550472568E-2</v>
      </c>
      <c r="X52" s="24">
        <f t="shared" ca="1" si="7"/>
        <v>2.8785302251205458E-2</v>
      </c>
      <c r="Y52" s="24">
        <f t="shared" ca="1" si="8"/>
        <v>3.3419182992671104E-3</v>
      </c>
      <c r="Z52" s="24">
        <f t="shared" ca="1" si="15"/>
        <v>4.082070971965575E-3</v>
      </c>
      <c r="AB52" s="74">
        <f t="shared" si="9"/>
        <v>44136</v>
      </c>
      <c r="AC52" s="75">
        <f t="shared" si="23"/>
        <v>9.0635357655877904E-3</v>
      </c>
      <c r="AD52" s="75">
        <f t="shared" ca="1" si="16"/>
        <v>4.082070971965575E-3</v>
      </c>
      <c r="AH52" s="35">
        <f t="shared" si="2"/>
        <v>44136</v>
      </c>
      <c r="AI52" s="24">
        <f>+GBA_d!$AN79</f>
        <v>0.34406934848490756</v>
      </c>
      <c r="AJ52" s="24">
        <f>+PAM_d!$AN79</f>
        <v>0.36968240060412016</v>
      </c>
      <c r="AK52" s="24">
        <f>+NOA_d!$AN79</f>
        <v>0.36523056342585458</v>
      </c>
      <c r="AL52" s="24">
        <f>+NEA_d!$AN79</f>
        <v>0.39651878797910234</v>
      </c>
      <c r="AM52" s="24">
        <f>+CUY_d!$AN79</f>
        <v>0.36141874345449021</v>
      </c>
      <c r="AN52" s="24">
        <f>+PAT_d!$AN79</f>
        <v>0.33164588728197497</v>
      </c>
      <c r="AO52" s="24">
        <f t="shared" si="17"/>
        <v>0.39651878797910234</v>
      </c>
      <c r="AP52" s="24">
        <f t="shared" si="18"/>
        <v>0.33164588728197497</v>
      </c>
      <c r="AQ52" s="24">
        <f t="shared" si="26"/>
        <v>6.4872900697127367E-2</v>
      </c>
      <c r="AR52" s="24">
        <f t="shared" si="24"/>
        <v>4.6760555305464004E-2</v>
      </c>
      <c r="AT52" s="24">
        <f ca="1">+NAC_d!CT52</f>
        <v>0.3755697551993713</v>
      </c>
      <c r="AU52" s="24">
        <f ca="1">+NAC_d!CU52</f>
        <v>0.37257805892433327</v>
      </c>
      <c r="AV52" s="24">
        <f ca="1">+NAC_d!CV52</f>
        <v>0.35457111952278408</v>
      </c>
      <c r="AW52" s="24">
        <f ca="1">+NAC_d!CW52</f>
        <v>0.36434749873745487</v>
      </c>
      <c r="AX52" s="24">
        <f ca="1">+NAC_d!CX52</f>
        <v>0.36123859301768291</v>
      </c>
      <c r="AY52" s="24">
        <f ca="1">+NAC_d!CY52</f>
        <v>0.3587518837991015</v>
      </c>
      <c r="AZ52" s="24">
        <f ca="1">+NAC_d!CZ52</f>
        <v>0.3559546384916179</v>
      </c>
      <c r="BA52" s="24">
        <f ca="1">+NAC_d!DA52</f>
        <v>0.35458678366886764</v>
      </c>
      <c r="BB52" s="24">
        <f ca="1">+NAC_d!DB52</f>
        <v>0.34889225691859971</v>
      </c>
      <c r="BC52" s="24">
        <f ca="1">+NAC_d!DC52</f>
        <v>0.34763226039304507</v>
      </c>
      <c r="BD52" s="24">
        <f t="shared" ca="1" si="11"/>
        <v>0.3755697551993713</v>
      </c>
      <c r="BE52" s="24">
        <f t="shared" ca="1" si="12"/>
        <v>0.34763226039304507</v>
      </c>
      <c r="BF52" s="24">
        <f t="shared" ca="1" si="13"/>
        <v>2.7937494806326235E-2</v>
      </c>
      <c r="BG52" s="24">
        <f t="shared" ca="1" si="25"/>
        <v>1.8103907572385277E-2</v>
      </c>
      <c r="BI52" s="35">
        <f t="shared" si="10"/>
        <v>44136</v>
      </c>
      <c r="BJ52" s="164">
        <f t="shared" si="20"/>
        <v>4.6760555305464004E-2</v>
      </c>
      <c r="BK52" s="164">
        <f t="shared" ca="1" si="21"/>
        <v>1.8103907572385277E-2</v>
      </c>
      <c r="BL52" t="b">
        <f t="shared" ca="1" si="22"/>
        <v>1</v>
      </c>
    </row>
    <row r="53" spans="1:64" x14ac:dyDescent="0.25">
      <c r="A53" s="35">
        <f>+NAC!A53</f>
        <v>44166</v>
      </c>
      <c r="B53" s="24">
        <f>+GBA_d!AA80</f>
        <v>3.6520984137419221E-2</v>
      </c>
      <c r="C53" s="24">
        <f>+PAM_d!$AA80</f>
        <v>4.1299702949554318E-2</v>
      </c>
      <c r="D53" s="24">
        <f>+NOA_d!$AA80</f>
        <v>4.3142453277691395E-2</v>
      </c>
      <c r="E53" s="24">
        <f>+NEA_d!$AA80</f>
        <v>5.5688153507939653E-2</v>
      </c>
      <c r="F53" s="24">
        <f>+CUY_d!$AA80</f>
        <v>4.2928582217522937E-2</v>
      </c>
      <c r="G53" s="24">
        <f>+PAT_d!$AA80</f>
        <v>3.0034569512351394E-2</v>
      </c>
      <c r="H53" s="24">
        <f t="shared" si="3"/>
        <v>5.5688153507939653E-2</v>
      </c>
      <c r="I53" s="24">
        <f t="shared" si="4"/>
        <v>3.0034569512351394E-2</v>
      </c>
      <c r="J53" s="24">
        <f t="shared" si="5"/>
        <v>2.5653583995588258E-2</v>
      </c>
      <c r="K53" s="24">
        <f t="shared" si="14"/>
        <v>1.0560392007597508E-2</v>
      </c>
      <c r="M53" s="24">
        <f ca="1">+NAC_d!CH53</f>
        <v>4.3388040107949388E-2</v>
      </c>
      <c r="N53" s="24">
        <f ca="1">+NAC_d!CI53</f>
        <v>4.1854527728840463E-2</v>
      </c>
      <c r="O53" s="24">
        <f ca="1">+NAC_d!CJ53</f>
        <v>3.8275154613315765E-2</v>
      </c>
      <c r="P53" s="24">
        <f ca="1">+NAC_d!CK53</f>
        <v>4.0135529797688196E-2</v>
      </c>
      <c r="Q53" s="24">
        <f ca="1">+NAC_d!CL53</f>
        <v>3.9969802245402697E-2</v>
      </c>
      <c r="R53" s="24">
        <f ca="1">+NAC_d!CM53</f>
        <v>3.908796461827313E-2</v>
      </c>
      <c r="S53" s="24">
        <f ca="1">+NAC_d!CN53</f>
        <v>3.9292451637982451E-2</v>
      </c>
      <c r="T53" s="24">
        <f ca="1">+NAC_d!CO53</f>
        <v>3.9268245870776264E-2</v>
      </c>
      <c r="U53" s="24">
        <f ca="1">+NAC_d!CP53</f>
        <v>3.8519204285487385E-2</v>
      </c>
      <c r="V53" s="24">
        <f ca="1">+NAC_d!CQ53</f>
        <v>3.8728666191475414E-2</v>
      </c>
      <c r="W53" s="24">
        <f t="shared" ca="1" si="6"/>
        <v>4.3388040107949388E-2</v>
      </c>
      <c r="X53" s="24">
        <f t="shared" ca="1" si="7"/>
        <v>3.8275154613315765E-2</v>
      </c>
      <c r="Y53" s="24">
        <f t="shared" ca="1" si="8"/>
        <v>5.1128854946336233E-3</v>
      </c>
      <c r="Z53" s="24">
        <f t="shared" ca="1" si="15"/>
        <v>4.1939648757923402E-3</v>
      </c>
      <c r="AB53" s="74">
        <f t="shared" si="9"/>
        <v>44166</v>
      </c>
      <c r="AC53" s="75">
        <f t="shared" si="23"/>
        <v>1.0560392007597508E-2</v>
      </c>
      <c r="AD53" s="75">
        <f t="shared" ca="1" si="16"/>
        <v>4.1939648757923402E-3</v>
      </c>
      <c r="AH53" s="35">
        <f t="shared" si="2"/>
        <v>44166</v>
      </c>
      <c r="AI53" s="24">
        <f>+GBA_d!$AN80</f>
        <v>0.34187820861728402</v>
      </c>
      <c r="AJ53" s="24">
        <f>+PAM_d!$AN80</f>
        <v>0.37654650624102937</v>
      </c>
      <c r="AK53" s="24">
        <f>+NOA_d!$AN80</f>
        <v>0.37262190177785004</v>
      </c>
      <c r="AL53" s="24">
        <f>+NEA_d!$AN80</f>
        <v>0.41738664934490233</v>
      </c>
      <c r="AM53" s="24">
        <f>+CUY_d!$AN80</f>
        <v>0.37408055364802384</v>
      </c>
      <c r="AN53" s="24">
        <f>+PAT_d!$AN80</f>
        <v>0.31760681704756988</v>
      </c>
      <c r="AO53" s="24">
        <f t="shared" si="17"/>
        <v>0.41738664934490233</v>
      </c>
      <c r="AP53" s="24">
        <f t="shared" si="18"/>
        <v>0.31760681704756988</v>
      </c>
      <c r="AQ53" s="24">
        <f t="shared" si="26"/>
        <v>9.9779832297332449E-2</v>
      </c>
      <c r="AR53" s="24">
        <f t="shared" si="24"/>
        <v>5.1916000446527624E-2</v>
      </c>
      <c r="AT53" s="24">
        <f ca="1">+NAC_d!CT53</f>
        <v>0.38623096454239159</v>
      </c>
      <c r="AU53" s="24">
        <f ca="1">+NAC_d!CU53</f>
        <v>0.38074811795271568</v>
      </c>
      <c r="AV53" s="24">
        <f ca="1">+NAC_d!CV53</f>
        <v>0.35693191545934067</v>
      </c>
      <c r="AW53" s="24">
        <f ca="1">+NAC_d!CW53</f>
        <v>0.36909433574441697</v>
      </c>
      <c r="AX53" s="24">
        <f ca="1">+NAC_d!CX53</f>
        <v>0.36542411752647941</v>
      </c>
      <c r="AY53" s="24">
        <f ca="1">+NAC_d!CY53</f>
        <v>0.36175648444628705</v>
      </c>
      <c r="AZ53" s="24">
        <f ca="1">+NAC_d!CZ53</f>
        <v>0.35834098066066811</v>
      </c>
      <c r="BA53" s="24">
        <f ca="1">+NAC_d!DA53</f>
        <v>0.35626870227192242</v>
      </c>
      <c r="BB53" s="24">
        <f ca="1">+NAC_d!DB53</f>
        <v>0.34939310837954518</v>
      </c>
      <c r="BC53" s="24">
        <f ca="1">+NAC_d!DC53</f>
        <v>0.34710695157019389</v>
      </c>
      <c r="BD53" s="24">
        <f t="shared" ca="1" si="11"/>
        <v>0.38623096454239159</v>
      </c>
      <c r="BE53" s="24">
        <f t="shared" ca="1" si="12"/>
        <v>0.34710695157019389</v>
      </c>
      <c r="BF53" s="24">
        <f t="shared" ca="1" si="13"/>
        <v>3.9124012972197697E-2</v>
      </c>
      <c r="BG53" s="24">
        <f t="shared" ca="1" si="25"/>
        <v>2.0715504248134928E-2</v>
      </c>
      <c r="BI53" s="35">
        <f t="shared" si="10"/>
        <v>44166</v>
      </c>
      <c r="BJ53" s="164">
        <f t="shared" si="20"/>
        <v>5.1916000446527624E-2</v>
      </c>
      <c r="BK53" s="164">
        <f t="shared" ca="1" si="21"/>
        <v>2.0715504248134928E-2</v>
      </c>
      <c r="BL53" t="b">
        <f t="shared" ca="1" si="22"/>
        <v>1</v>
      </c>
    </row>
    <row r="54" spans="1:64" x14ac:dyDescent="0.25">
      <c r="A54" s="35">
        <f>+NAC!A54</f>
        <v>44197</v>
      </c>
      <c r="B54" s="24">
        <f>+GBA_d!AA81</f>
        <v>3.2894750594445021E-2</v>
      </c>
      <c r="C54" s="24">
        <f>+PAM_d!$AA81</f>
        <v>4.4835498597212808E-2</v>
      </c>
      <c r="D54" s="24">
        <f>+NOA_d!$AA81</f>
        <v>5.6604248236564958E-2</v>
      </c>
      <c r="E54" s="24">
        <f>+NEA_d!$AA81</f>
        <v>4.4387233802854809E-2</v>
      </c>
      <c r="F54" s="24">
        <f>+CUY_d!$AA81</f>
        <v>4.4779715010327736E-2</v>
      </c>
      <c r="G54" s="24">
        <f>+PAT_d!$AA81</f>
        <v>4.1015415503538488E-2</v>
      </c>
      <c r="H54" s="24">
        <f t="shared" si="3"/>
        <v>5.6604248236564958E-2</v>
      </c>
      <c r="I54" s="24">
        <f t="shared" si="4"/>
        <v>3.2894750594445021E-2</v>
      </c>
      <c r="J54" s="24">
        <f t="shared" si="5"/>
        <v>2.3709497642119937E-2</v>
      </c>
      <c r="K54" s="24">
        <f t="shared" si="14"/>
        <v>1.1486987307856781E-2</v>
      </c>
      <c r="M54" s="24">
        <f ca="1">+NAC_d!CH54</f>
        <v>4.378355814164081E-2</v>
      </c>
      <c r="N54" s="24">
        <f ca="1">+NAC_d!CI54</f>
        <v>4.3497648114009468E-2</v>
      </c>
      <c r="O54" s="24">
        <f ca="1">+NAC_d!CJ54</f>
        <v>3.8037675211270994E-2</v>
      </c>
      <c r="P54" s="24">
        <f ca="1">+NAC_d!CK54</f>
        <v>4.223446257998309E-2</v>
      </c>
      <c r="Q54" s="24">
        <f ca="1">+NAC_d!CL54</f>
        <v>4.2204338940973862E-2</v>
      </c>
      <c r="R54" s="24">
        <f ca="1">+NAC_d!CM54</f>
        <v>4.1362306779365365E-2</v>
      </c>
      <c r="S54" s="24">
        <f ca="1">+NAC_d!CN54</f>
        <v>4.0985243297090523E-2</v>
      </c>
      <c r="T54" s="24">
        <f ca="1">+NAC_d!CO54</f>
        <v>4.0145539912388228E-2</v>
      </c>
      <c r="U54" s="24">
        <f ca="1">+NAC_d!CP54</f>
        <v>3.9355358248486905E-2</v>
      </c>
      <c r="V54" s="24">
        <f ca="1">+NAC_d!CQ54</f>
        <v>3.7863437314271664E-2</v>
      </c>
      <c r="W54" s="24">
        <f t="shared" ca="1" si="6"/>
        <v>4.378355814164081E-2</v>
      </c>
      <c r="X54" s="24">
        <f t="shared" ca="1" si="7"/>
        <v>3.7863437314271664E-2</v>
      </c>
      <c r="Y54" s="24">
        <f t="shared" ca="1" si="8"/>
        <v>5.9201208273691464E-3</v>
      </c>
      <c r="Z54" s="24">
        <f t="shared" ca="1" si="15"/>
        <v>3.7993197984452962E-3</v>
      </c>
      <c r="AB54" s="74">
        <f t="shared" si="9"/>
        <v>44197</v>
      </c>
      <c r="AC54" s="75">
        <f t="shared" si="23"/>
        <v>1.1486987307856781E-2</v>
      </c>
      <c r="AD54" s="75">
        <f t="shared" ca="1" si="16"/>
        <v>3.7993197984452962E-3</v>
      </c>
      <c r="AH54" s="35">
        <f t="shared" si="2"/>
        <v>44197</v>
      </c>
      <c r="AI54" s="24">
        <f>+GBA_d!$AN81</f>
        <v>0.35984645589586117</v>
      </c>
      <c r="AJ54" s="24">
        <f>+PAM_d!$AN81</f>
        <v>0.40397628876840197</v>
      </c>
      <c r="AK54" s="24">
        <f>+NOA_d!$AN81</f>
        <v>0.4163069954455918</v>
      </c>
      <c r="AL54" s="24">
        <f>+NEA_d!$AN81</f>
        <v>0.43462630483417608</v>
      </c>
      <c r="AM54" s="24">
        <f>+CUY_d!$AN81</f>
        <v>0.40053989713693472</v>
      </c>
      <c r="AN54" s="24">
        <f>+PAT_d!$AN81</f>
        <v>0.33813757625364205</v>
      </c>
      <c r="AO54" s="24">
        <f t="shared" si="17"/>
        <v>0.43462630483417608</v>
      </c>
      <c r="AP54" s="24">
        <f t="shared" si="18"/>
        <v>0.33813757625364205</v>
      </c>
      <c r="AQ54" s="24">
        <f t="shared" si="26"/>
        <v>9.6488728580534033E-2</v>
      </c>
      <c r="AR54" s="24">
        <f t="shared" si="24"/>
        <v>5.6185488004003067E-2</v>
      </c>
      <c r="AT54" s="24">
        <f ca="1">+NAC_d!CT54</f>
        <v>0.40596000046984093</v>
      </c>
      <c r="AU54" s="24">
        <f ca="1">+NAC_d!CU54</f>
        <v>0.40236852085319463</v>
      </c>
      <c r="AV54" s="24">
        <f ca="1">+NAC_d!CV54</f>
        <v>0.37572294279062257</v>
      </c>
      <c r="AW54" s="24">
        <f ca="1">+NAC_d!CW54</f>
        <v>0.39188298828531676</v>
      </c>
      <c r="AX54" s="24">
        <f ca="1">+NAC_d!CX54</f>
        <v>0.38974969628533285</v>
      </c>
      <c r="AY54" s="24">
        <f ca="1">+NAC_d!CY54</f>
        <v>0.38541919116749401</v>
      </c>
      <c r="AZ54" s="24">
        <f ca="1">+NAC_d!CZ54</f>
        <v>0.38290076642909998</v>
      </c>
      <c r="BA54" s="24">
        <f ca="1">+NAC_d!DA54</f>
        <v>0.38122604832123996</v>
      </c>
      <c r="BB54" s="24">
        <f ca="1">+NAC_d!DB54</f>
        <v>0.37443511020932951</v>
      </c>
      <c r="BC54" s="24">
        <f ca="1">+NAC_d!DC54</f>
        <v>0.37274354763169959</v>
      </c>
      <c r="BD54" s="24">
        <f t="shared" ca="1" si="11"/>
        <v>0.40596000046984093</v>
      </c>
      <c r="BE54" s="24">
        <f t="shared" ca="1" si="12"/>
        <v>0.37274354763169959</v>
      </c>
      <c r="BF54" s="24">
        <f t="shared" ca="1" si="13"/>
        <v>3.3216452838141342E-2</v>
      </c>
      <c r="BG54" s="24">
        <f t="shared" ca="1" si="25"/>
        <v>2.2811574937291228E-2</v>
      </c>
      <c r="BI54" s="35">
        <f t="shared" si="10"/>
        <v>44197</v>
      </c>
      <c r="BJ54" s="164">
        <f t="shared" si="20"/>
        <v>5.6185488004003067E-2</v>
      </c>
      <c r="BK54" s="164">
        <f t="shared" ca="1" si="21"/>
        <v>2.2811574937291228E-2</v>
      </c>
      <c r="BL54" t="b">
        <f t="shared" ca="1" si="22"/>
        <v>1</v>
      </c>
    </row>
    <row r="55" spans="1:64" x14ac:dyDescent="0.25">
      <c r="A55" s="35">
        <f>+NAC!A55</f>
        <v>44228</v>
      </c>
      <c r="B55" s="24">
        <f>+GBA_d!AA82</f>
        <v>3.5911299643139882E-2</v>
      </c>
      <c r="C55" s="24">
        <f>+PAM_d!$AA82</f>
        <v>3.4500545746876554E-2</v>
      </c>
      <c r="D55" s="24">
        <f>+NOA_d!$AA82</f>
        <v>3.314129236172958E-2</v>
      </c>
      <c r="E55" s="24">
        <f>+NEA_d!$AA82</f>
        <v>3.8034761751884583E-2</v>
      </c>
      <c r="F55" s="24">
        <f>+CUY_d!$AA82</f>
        <v>4.0703480795201141E-2</v>
      </c>
      <c r="G55" s="24">
        <f>+PAT_d!$AA82</f>
        <v>3.8471321014143189E-2</v>
      </c>
      <c r="H55" s="24">
        <f t="shared" si="3"/>
        <v>4.0703480795201141E-2</v>
      </c>
      <c r="I55" s="24">
        <f t="shared" si="4"/>
        <v>3.314129236172958E-2</v>
      </c>
      <c r="J55" s="24">
        <f t="shared" si="5"/>
        <v>7.5621884334715617E-3</v>
      </c>
      <c r="K55" s="24">
        <f t="shared" si="14"/>
        <v>1.1661123161699464E-2</v>
      </c>
      <c r="M55" s="24">
        <f ca="1">+NAC_d!CH55</f>
        <v>3.5413648675870046E-2</v>
      </c>
      <c r="N55" s="24">
        <f ca="1">+NAC_d!CI55</f>
        <v>3.5362518073968507E-2</v>
      </c>
      <c r="O55" s="24">
        <f ca="1">+NAC_d!CJ55</f>
        <v>3.5457037009101189E-2</v>
      </c>
      <c r="P55" s="24">
        <f ca="1">+NAC_d!CK55</f>
        <v>3.592014524519338E-2</v>
      </c>
      <c r="Q55" s="24">
        <f ca="1">+NAC_d!CL55</f>
        <v>3.5510574499179937E-2</v>
      </c>
      <c r="R55" s="24">
        <f ca="1">+NAC_d!CM55</f>
        <v>3.5345624910033013E-2</v>
      </c>
      <c r="S55" s="24">
        <f ca="1">+NAC_d!CN55</f>
        <v>3.5816508565366778E-2</v>
      </c>
      <c r="T55" s="24">
        <f ca="1">+NAC_d!CO55</f>
        <v>3.5958981537805412E-2</v>
      </c>
      <c r="U55" s="24">
        <f ca="1">+NAC_d!CP55</f>
        <v>3.5735768512935806E-2</v>
      </c>
      <c r="V55" s="24">
        <f ca="1">+NAC_d!CQ55</f>
        <v>3.6328676725050579E-2</v>
      </c>
      <c r="W55" s="24">
        <f t="shared" ca="1" si="6"/>
        <v>3.6328676725050579E-2</v>
      </c>
      <c r="X55" s="24">
        <f t="shared" ca="1" si="7"/>
        <v>3.5345624910033013E-2</v>
      </c>
      <c r="Y55" s="24">
        <f t="shared" ca="1" si="8"/>
        <v>9.83051815017566E-4</v>
      </c>
      <c r="Z55" s="24">
        <f t="shared" ca="1" si="15"/>
        <v>3.6249351644299468E-3</v>
      </c>
      <c r="AB55" s="74">
        <f t="shared" si="9"/>
        <v>44228</v>
      </c>
      <c r="AC55" s="75">
        <f t="shared" si="23"/>
        <v>1.1661123161699464E-2</v>
      </c>
      <c r="AD55" s="75">
        <f t="shared" ca="1" si="16"/>
        <v>3.6249351644299468E-3</v>
      </c>
      <c r="AH55" s="35">
        <f t="shared" si="2"/>
        <v>44228</v>
      </c>
      <c r="AI55" s="24">
        <f>+GBA_d!$AN82</f>
        <v>0.38317937326841323</v>
      </c>
      <c r="AJ55" s="24">
        <f>+PAM_d!$AN82</f>
        <v>0.42086967110700679</v>
      </c>
      <c r="AK55" s="24">
        <f>+NOA_d!$AN82</f>
        <v>0.43829779152214243</v>
      </c>
      <c r="AL55" s="24">
        <f>+NEA_d!$AN82</f>
        <v>0.45744607121815783</v>
      </c>
      <c r="AM55" s="24">
        <f>+CUY_d!$AN82</f>
        <v>0.42532399633600027</v>
      </c>
      <c r="AN55" s="24">
        <f>+PAT_d!$AN82</f>
        <v>0.36620785613892082</v>
      </c>
      <c r="AO55" s="24">
        <f t="shared" si="17"/>
        <v>0.45744607121815783</v>
      </c>
      <c r="AP55" s="24">
        <f t="shared" si="18"/>
        <v>0.36620785613892082</v>
      </c>
      <c r="AQ55" s="24">
        <f t="shared" si="26"/>
        <v>9.1238215079237017E-2</v>
      </c>
      <c r="AR55" s="24">
        <f t="shared" si="24"/>
        <v>5.9335492720635472E-2</v>
      </c>
      <c r="AT55" s="24">
        <f ca="1">+NAC_d!CT55</f>
        <v>0.42463483221531417</v>
      </c>
      <c r="AU55" s="24">
        <f ca="1">+NAC_d!CU55</f>
        <v>0.42189023031851969</v>
      </c>
      <c r="AV55" s="24">
        <f ca="1">+NAC_d!CV55</f>
        <v>0.3972877602045366</v>
      </c>
      <c r="AW55" s="24">
        <f ca="1">+NAC_d!CW55</f>
        <v>0.41267619898800945</v>
      </c>
      <c r="AX55" s="24">
        <f ca="1">+NAC_d!CX55</f>
        <v>0.41009241627212911</v>
      </c>
      <c r="AY55" s="24">
        <f ca="1">+NAC_d!CY55</f>
        <v>0.40588724289024114</v>
      </c>
      <c r="AZ55" s="24">
        <f ca="1">+NAC_d!CZ55</f>
        <v>0.40461787817727424</v>
      </c>
      <c r="BA55" s="24">
        <f ca="1">+NAC_d!DA55</f>
        <v>0.40315967464394564</v>
      </c>
      <c r="BB55" s="24">
        <f ca="1">+NAC_d!DB55</f>
        <v>0.3964136902635198</v>
      </c>
      <c r="BC55" s="24">
        <f ca="1">+NAC_d!DC55</f>
        <v>0.39640952060738632</v>
      </c>
      <c r="BD55" s="24">
        <f t="shared" ca="1" si="11"/>
        <v>0.42463483221531417</v>
      </c>
      <c r="BE55" s="24">
        <f t="shared" ca="1" si="12"/>
        <v>0.39640952060738632</v>
      </c>
      <c r="BF55" s="24">
        <f t="shared" ca="1" si="13"/>
        <v>2.822531160792785E-2</v>
      </c>
      <c r="BG55" s="24">
        <f t="shared" ca="1" si="25"/>
        <v>2.3567592788451944E-2</v>
      </c>
      <c r="BI55" s="35">
        <f t="shared" si="10"/>
        <v>44228</v>
      </c>
      <c r="BJ55" s="164">
        <f t="shared" si="20"/>
        <v>5.9335492720635472E-2</v>
      </c>
      <c r="BK55" s="164">
        <f t="shared" ca="1" si="21"/>
        <v>2.3567592788451944E-2</v>
      </c>
      <c r="BL55" t="b">
        <f t="shared" ca="1" si="22"/>
        <v>1</v>
      </c>
    </row>
    <row r="56" spans="1:64" x14ac:dyDescent="0.25">
      <c r="A56" s="35">
        <f>+NAC!A56</f>
        <v>44256</v>
      </c>
      <c r="B56" s="24">
        <f>+GBA_d!AA83</f>
        <v>5.2956521860033634E-2</v>
      </c>
      <c r="C56" s="24">
        <f>+PAM_d!$AA83</f>
        <v>4.8706947528457389E-2</v>
      </c>
      <c r="D56" s="24">
        <f>+NOA_d!$AA83</f>
        <v>4.1346971790108489E-2</v>
      </c>
      <c r="E56" s="24">
        <f>+NEA_d!$AA83</f>
        <v>3.3018665746855858E-2</v>
      </c>
      <c r="F56" s="24">
        <f>+CUY_d!$AA83</f>
        <v>4.3416924789559053E-2</v>
      </c>
      <c r="G56" s="24">
        <f>+PAT_d!$AA83</f>
        <v>3.9467714346044458E-2</v>
      </c>
      <c r="H56" s="24">
        <f t="shared" si="3"/>
        <v>5.2956521860033634E-2</v>
      </c>
      <c r="I56" s="24">
        <f t="shared" si="4"/>
        <v>3.3018665746855858E-2</v>
      </c>
      <c r="J56" s="24">
        <f t="shared" si="5"/>
        <v>1.9937856113177777E-2</v>
      </c>
      <c r="K56" s="24">
        <f t="shared" si="14"/>
        <v>1.2395877485006404E-2</v>
      </c>
      <c r="M56" s="24">
        <f ca="1">+NAC_d!CH56</f>
        <v>4.5219916479888989E-2</v>
      </c>
      <c r="N56" s="24">
        <f ca="1">+NAC_d!CI56</f>
        <v>4.6323927828352263E-2</v>
      </c>
      <c r="O56" s="24">
        <f ca="1">+NAC_d!CJ56</f>
        <v>4.9712050796966389E-2</v>
      </c>
      <c r="P56" s="24">
        <f ca="1">+NAC_d!CK56</f>
        <v>4.7738107611340341E-2</v>
      </c>
      <c r="Q56" s="24">
        <f ca="1">+NAC_d!CL56</f>
        <v>4.7503716521823947E-2</v>
      </c>
      <c r="R56" s="24">
        <f ca="1">+NAC_d!CM56</f>
        <v>4.951646956100797E-2</v>
      </c>
      <c r="S56" s="24">
        <f ca="1">+NAC_d!CN56</f>
        <v>4.8393988065944304E-2</v>
      </c>
      <c r="T56" s="24">
        <f ca="1">+NAC_d!CO56</f>
        <v>4.8956353773960348E-2</v>
      </c>
      <c r="U56" s="24">
        <f ca="1">+NAC_d!CP56</f>
        <v>4.9366024143630449E-2</v>
      </c>
      <c r="V56" s="24">
        <f ca="1">+NAC_d!CQ56</f>
        <v>4.8174149822914236E-2</v>
      </c>
      <c r="W56" s="24">
        <f t="shared" ca="1" si="6"/>
        <v>4.9712050796966389E-2</v>
      </c>
      <c r="X56" s="24">
        <f t="shared" ca="1" si="7"/>
        <v>4.5219916479888989E-2</v>
      </c>
      <c r="Y56" s="24">
        <f t="shared" ca="1" si="8"/>
        <v>4.4921343170774009E-3</v>
      </c>
      <c r="Z56" s="24">
        <f t="shared" ca="1" si="15"/>
        <v>3.6155600320467718E-3</v>
      </c>
      <c r="AB56" s="74">
        <f t="shared" si="9"/>
        <v>44256</v>
      </c>
      <c r="AC56" s="75">
        <f t="shared" si="23"/>
        <v>1.2395877485006404E-2</v>
      </c>
      <c r="AD56" s="75">
        <f t="shared" ca="1" si="16"/>
        <v>3.6155600320467718E-3</v>
      </c>
      <c r="AH56" s="35">
        <f t="shared" si="2"/>
        <v>44256</v>
      </c>
      <c r="AI56" s="24">
        <f>+GBA_d!$AN83</f>
        <v>0.40497607977428673</v>
      </c>
      <c r="AJ56" s="24">
        <f>+PAM_d!$AN83</f>
        <v>0.44628484982675776</v>
      </c>
      <c r="AK56" s="24">
        <f>+NOA_d!$AN83</f>
        <v>0.44521284385530779</v>
      </c>
      <c r="AL56" s="24">
        <f>+NEA_d!$AN83</f>
        <v>0.45515799146827596</v>
      </c>
      <c r="AM56" s="24">
        <f>+CUY_d!$AN83</f>
        <v>0.44268645242852589</v>
      </c>
      <c r="AN56" s="24">
        <f>+PAT_d!$AN83</f>
        <v>0.38481584956072656</v>
      </c>
      <c r="AO56" s="24">
        <f t="shared" si="17"/>
        <v>0.45515799146827596</v>
      </c>
      <c r="AP56" s="24">
        <f t="shared" si="18"/>
        <v>0.38481584956072656</v>
      </c>
      <c r="AQ56" s="24">
        <f t="shared" si="26"/>
        <v>7.0342141907549394E-2</v>
      </c>
      <c r="AR56" s="24">
        <f t="shared" si="24"/>
        <v>6.14408435222649E-2</v>
      </c>
      <c r="AT56" s="24">
        <f ca="1">+NAC_d!CT56</f>
        <v>0.43938599786022392</v>
      </c>
      <c r="AU56" s="24">
        <f ca="1">+NAC_d!CU56</f>
        <v>0.43855996339661685</v>
      </c>
      <c r="AV56" s="24">
        <f ca="1">+NAC_d!CV56</f>
        <v>0.41524029661512074</v>
      </c>
      <c r="AW56" s="24">
        <f ca="1">+NAC_d!CW56</f>
        <v>0.43188418815548313</v>
      </c>
      <c r="AX56" s="24">
        <f ca="1">+NAC_d!CX56</f>
        <v>0.42939887840470004</v>
      </c>
      <c r="AY56" s="24">
        <f ca="1">+NAC_d!CY56</f>
        <v>0.42635992229420094</v>
      </c>
      <c r="AZ56" s="24">
        <f ca="1">+NAC_d!CZ56</f>
        <v>0.42552261888627241</v>
      </c>
      <c r="BA56" s="24">
        <f ca="1">+NAC_d!DA56</f>
        <v>0.42506119213864446</v>
      </c>
      <c r="BB56" s="24">
        <f ca="1">+NAC_d!DB56</f>
        <v>0.41845624410382909</v>
      </c>
      <c r="BC56" s="24">
        <f ca="1">+NAC_d!DC56</f>
        <v>0.41858130834278762</v>
      </c>
      <c r="BD56" s="24">
        <f t="shared" ca="1" si="11"/>
        <v>0.43938599786022392</v>
      </c>
      <c r="BE56" s="24">
        <f t="shared" ca="1" si="12"/>
        <v>0.41524029661512074</v>
      </c>
      <c r="BF56" s="24">
        <f t="shared" ca="1" si="13"/>
        <v>2.4145701245103179E-2</v>
      </c>
      <c r="BG56" s="24">
        <f t="shared" ca="1" si="25"/>
        <v>2.4463110178994156E-2</v>
      </c>
      <c r="BI56" s="35">
        <f t="shared" si="10"/>
        <v>44256</v>
      </c>
      <c r="BJ56" s="164">
        <f t="shared" si="20"/>
        <v>6.14408435222649E-2</v>
      </c>
      <c r="BK56" s="164">
        <f t="shared" ca="1" si="21"/>
        <v>2.4463110178994156E-2</v>
      </c>
      <c r="BL56" t="b">
        <f t="shared" ca="1" si="22"/>
        <v>1</v>
      </c>
    </row>
    <row r="57" spans="1:64" x14ac:dyDescent="0.25">
      <c r="A57" s="35">
        <f>+NAC!A57</f>
        <v>44287</v>
      </c>
      <c r="B57" s="24">
        <f>+GBA_d!AA84</f>
        <v>4.1237338314942917E-2</v>
      </c>
      <c r="C57" s="24">
        <f>+PAM_d!$AA84</f>
        <v>3.9791507908518486E-2</v>
      </c>
      <c r="D57" s="24">
        <f>+NOA_d!$AA84</f>
        <v>4.0360351416328655E-2</v>
      </c>
      <c r="E57" s="24">
        <f>+NEA_d!$AA84</f>
        <v>4.1263663003683337E-2</v>
      </c>
      <c r="F57" s="24">
        <f>+CUY_d!$AA84</f>
        <v>4.1533980852140884E-2</v>
      </c>
      <c r="G57" s="24">
        <f>+PAT_d!$AA84</f>
        <v>4.6675938876003853E-2</v>
      </c>
      <c r="H57" s="24">
        <f t="shared" si="3"/>
        <v>4.6675938876003853E-2</v>
      </c>
      <c r="I57" s="24">
        <f t="shared" si="4"/>
        <v>3.9791507908518486E-2</v>
      </c>
      <c r="J57" s="24">
        <f t="shared" si="5"/>
        <v>6.8844309674853665E-3</v>
      </c>
      <c r="K57" s="24">
        <f t="shared" si="14"/>
        <v>1.1365801237055015E-2</v>
      </c>
      <c r="M57" s="24">
        <f ca="1">+NAC_d!CH57</f>
        <v>4.0984999505748076E-2</v>
      </c>
      <c r="N57" s="24">
        <f ca="1">+NAC_d!CI57</f>
        <v>4.1306698987597645E-2</v>
      </c>
      <c r="O57" s="24">
        <f ca="1">+NAC_d!CJ57</f>
        <v>4.1926889814681845E-2</v>
      </c>
      <c r="P57" s="24">
        <f ca="1">+NAC_d!CK57</f>
        <v>4.1268435929138647E-2</v>
      </c>
      <c r="Q57" s="24">
        <f ca="1">+NAC_d!CL57</f>
        <v>4.095339094863748E-2</v>
      </c>
      <c r="R57" s="24">
        <f ca="1">+NAC_d!CM57</f>
        <v>4.0912802976864171E-2</v>
      </c>
      <c r="S57" s="24">
        <f ca="1">+NAC_d!CN57</f>
        <v>4.1044583072212371E-2</v>
      </c>
      <c r="T57" s="24">
        <f ca="1">+NAC_d!CO57</f>
        <v>4.1165014158732305E-2</v>
      </c>
      <c r="U57" s="24">
        <f ca="1">+NAC_d!CP57</f>
        <v>4.0782481676866045E-2</v>
      </c>
      <c r="V57" s="24">
        <f ca="1">+NAC_d!CQ57</f>
        <v>4.060451371911844E-2</v>
      </c>
      <c r="W57" s="24">
        <f t="shared" ca="1" si="6"/>
        <v>4.1926889814681845E-2</v>
      </c>
      <c r="X57" s="24">
        <f t="shared" ca="1" si="7"/>
        <v>4.060451371911844E-2</v>
      </c>
      <c r="Y57" s="24">
        <f t="shared" ca="1" si="8"/>
        <v>1.3223760955634045E-3</v>
      </c>
      <c r="Z57" s="24">
        <f t="shared" ca="1" si="15"/>
        <v>3.0993992443572225E-3</v>
      </c>
      <c r="AB57" s="74">
        <f t="shared" si="9"/>
        <v>44287</v>
      </c>
      <c r="AC57" s="75">
        <f t="shared" si="23"/>
        <v>1.1365801237055015E-2</v>
      </c>
      <c r="AD57" s="75">
        <f t="shared" ca="1" si="16"/>
        <v>3.0993992443572225E-3</v>
      </c>
      <c r="AH57" s="35">
        <f t="shared" si="2"/>
        <v>44287</v>
      </c>
      <c r="AI57" s="24">
        <f>+GBA_d!$AN84</f>
        <v>0.44251032759945708</v>
      </c>
      <c r="AJ57" s="24">
        <f>+PAM_d!$AN84</f>
        <v>0.48233553375353311</v>
      </c>
      <c r="AK57" s="24">
        <f>+NOA_d!$AN84</f>
        <v>0.46605778373066875</v>
      </c>
      <c r="AL57" s="24">
        <f>+NEA_d!$AN84</f>
        <v>0.48411086637351497</v>
      </c>
      <c r="AM57" s="24">
        <f>+CUY_d!$AN84</f>
        <v>0.48398039427803896</v>
      </c>
      <c r="AN57" s="24">
        <f>+PAT_d!$AN84</f>
        <v>0.4403464277487843</v>
      </c>
      <c r="AO57" s="24">
        <f t="shared" si="17"/>
        <v>0.48411086637351497</v>
      </c>
      <c r="AP57" s="24">
        <f t="shared" si="18"/>
        <v>0.4403464277487843</v>
      </c>
      <c r="AQ57" s="24">
        <f t="shared" si="26"/>
        <v>4.3764438624730673E-2</v>
      </c>
      <c r="AR57" s="24">
        <f t="shared" si="24"/>
        <v>6.2073126388210879E-2</v>
      </c>
      <c r="AT57" s="24">
        <f ca="1">+NAC_d!CT57</f>
        <v>0.46910519127880623</v>
      </c>
      <c r="AU57" s="24">
        <f ca="1">+NAC_d!CU57</f>
        <v>0.4704548892959719</v>
      </c>
      <c r="AV57" s="24">
        <f ca="1">+NAC_d!CV57</f>
        <v>0.450065475360933</v>
      </c>
      <c r="AW57" s="24">
        <f ca="1">+NAC_d!CW57</f>
        <v>0.4671610504610928</v>
      </c>
      <c r="AX57" s="24">
        <f ca="1">+NAC_d!CX57</f>
        <v>0.46479831850414599</v>
      </c>
      <c r="AY57" s="24">
        <f ca="1">+NAC_d!CY57</f>
        <v>0.46284910007749525</v>
      </c>
      <c r="AZ57" s="24">
        <f ca="1">+NAC_d!CZ57</f>
        <v>0.46293445313856019</v>
      </c>
      <c r="BA57" s="24">
        <f ca="1">+NAC_d!DA57</f>
        <v>0.4633540139274861</v>
      </c>
      <c r="BB57" s="24">
        <f ca="1">+NAC_d!DB57</f>
        <v>0.45732835614876777</v>
      </c>
      <c r="BC57" s="24">
        <f ca="1">+NAC_d!DC57</f>
        <v>0.4580870516743325</v>
      </c>
      <c r="BD57" s="24">
        <f t="shared" ca="1" si="11"/>
        <v>0.4704548892959719</v>
      </c>
      <c r="BE57" s="24">
        <f t="shared" ca="1" si="12"/>
        <v>0.450065475360933</v>
      </c>
      <c r="BF57" s="24">
        <f t="shared" ca="1" si="13"/>
        <v>2.0389413935038903E-2</v>
      </c>
      <c r="BG57" s="24">
        <f t="shared" ca="1" si="25"/>
        <v>2.5178898205733082E-2</v>
      </c>
      <c r="BI57" s="35">
        <f t="shared" si="10"/>
        <v>44287</v>
      </c>
      <c r="BJ57" s="164">
        <f t="shared" si="20"/>
        <v>6.2073126388210879E-2</v>
      </c>
      <c r="BK57" s="164">
        <f t="shared" ca="1" si="21"/>
        <v>2.5178898205733082E-2</v>
      </c>
      <c r="BL57" t="b">
        <f t="shared" ca="1" si="22"/>
        <v>1</v>
      </c>
    </row>
    <row r="58" spans="1:64" x14ac:dyDescent="0.25">
      <c r="A58" s="35">
        <f>+NAC!A58</f>
        <v>44317</v>
      </c>
      <c r="B58" s="24">
        <f>+GBA_d!AA85</f>
        <v>3.3222552648910497E-2</v>
      </c>
      <c r="C58" s="24">
        <f>+PAM_d!$AA85</f>
        <v>3.2247933202420365E-2</v>
      </c>
      <c r="D58" s="24">
        <f>+NOA_d!$AA85</f>
        <v>3.3181762528477377E-2</v>
      </c>
      <c r="E58" s="24">
        <f>+NEA_d!$AA85</f>
        <v>3.1417880977542723E-2</v>
      </c>
      <c r="F58" s="24">
        <f>+CUY_d!$AA85</f>
        <v>3.7010904371614251E-2</v>
      </c>
      <c r="G58" s="24">
        <f>+PAT_d!$AA85</f>
        <v>3.4258118137372451E-2</v>
      </c>
      <c r="H58" s="24">
        <f t="shared" si="3"/>
        <v>3.7010904371614251E-2</v>
      </c>
      <c r="I58" s="24">
        <f t="shared" si="4"/>
        <v>3.1417880977542723E-2</v>
      </c>
      <c r="J58" s="24">
        <f t="shared" si="5"/>
        <v>5.5930233940715279E-3</v>
      </c>
      <c r="K58" s="24">
        <f t="shared" si="14"/>
        <v>1.162812392739652E-2</v>
      </c>
      <c r="M58" s="24">
        <f ca="1">+NAC_d!CH58</f>
        <v>3.1298663590131115E-2</v>
      </c>
      <c r="N58" s="24">
        <f ca="1">+NAC_d!CI58</f>
        <v>3.1784832666869045E-2</v>
      </c>
      <c r="O58" s="24">
        <f ca="1">+NAC_d!CJ58</f>
        <v>3.1724896551153181E-2</v>
      </c>
      <c r="P58" s="24">
        <f ca="1">+NAC_d!CK58</f>
        <v>3.2503490855951611E-2</v>
      </c>
      <c r="Q58" s="24">
        <f ca="1">+NAC_d!CL58</f>
        <v>3.2581984868934599E-2</v>
      </c>
      <c r="R58" s="24">
        <f ca="1">+NAC_d!CM58</f>
        <v>3.2561906046264077E-2</v>
      </c>
      <c r="S58" s="24">
        <f ca="1">+NAC_d!CN58</f>
        <v>3.3582493754276355E-2</v>
      </c>
      <c r="T58" s="24">
        <f ca="1">+NAC_d!CO58</f>
        <v>3.3813281182980326E-2</v>
      </c>
      <c r="U58" s="24">
        <f ca="1">+NAC_d!CP58</f>
        <v>3.3684682900301022E-2</v>
      </c>
      <c r="V58" s="24">
        <f ca="1">+NAC_d!CQ58</f>
        <v>3.4383788400920601E-2</v>
      </c>
      <c r="W58" s="24">
        <f t="shared" ca="1" si="6"/>
        <v>3.4383788400920601E-2</v>
      </c>
      <c r="X58" s="24">
        <f t="shared" ca="1" si="7"/>
        <v>3.1298663590131115E-2</v>
      </c>
      <c r="Y58" s="24">
        <f t="shared" ca="1" si="8"/>
        <v>3.0851248107894857E-3</v>
      </c>
      <c r="Z58" s="24">
        <f t="shared" ca="1" si="15"/>
        <v>3.2377292118317227E-3</v>
      </c>
      <c r="AB58" s="74">
        <f t="shared" si="9"/>
        <v>44317</v>
      </c>
      <c r="AC58" s="75">
        <f t="shared" si="23"/>
        <v>1.162812392739652E-2</v>
      </c>
      <c r="AD58" s="75">
        <f t="shared" ca="1" si="16"/>
        <v>3.2377292118317227E-3</v>
      </c>
      <c r="AH58" s="35">
        <f t="shared" si="2"/>
        <v>44317</v>
      </c>
      <c r="AI58" s="24">
        <f>+GBA_d!$AN85</f>
        <v>0.46827140941649059</v>
      </c>
      <c r="AJ58" s="24">
        <f>+PAM_d!$AN85</f>
        <v>0.50640600217239129</v>
      </c>
      <c r="AK58" s="24">
        <f>+NOA_d!$AN85</f>
        <v>0.49098508504874561</v>
      </c>
      <c r="AL58" s="24">
        <f>+NEA_d!$AN85</f>
        <v>0.50708902237686981</v>
      </c>
      <c r="AM58" s="24">
        <f>+CUY_d!$AN85</f>
        <v>0.51834821342394677</v>
      </c>
      <c r="AN58" s="24">
        <f>+PAT_d!$AN85</f>
        <v>0.46625438936269981</v>
      </c>
      <c r="AO58" s="24">
        <f t="shared" si="17"/>
        <v>0.51834821342394677</v>
      </c>
      <c r="AP58" s="24">
        <f t="shared" si="18"/>
        <v>0.46625438936269981</v>
      </c>
      <c r="AQ58" s="24">
        <f t="shared" si="26"/>
        <v>5.2093824061246963E-2</v>
      </c>
      <c r="AR58" s="24">
        <f t="shared" si="24"/>
        <v>6.2934206985308855E-2</v>
      </c>
      <c r="AT58" s="24">
        <f ca="1">+NAC_d!CT58</f>
        <v>0.49318414786684817</v>
      </c>
      <c r="AU58" s="24">
        <f ca="1">+NAC_d!CU58</f>
        <v>0.49449470040072496</v>
      </c>
      <c r="AV58" s="24">
        <f ca="1">+NAC_d!CV58</f>
        <v>0.4741835359753539</v>
      </c>
      <c r="AW58" s="24">
        <f ca="1">+NAC_d!CW58</f>
        <v>0.49241206617758304</v>
      </c>
      <c r="AX58" s="24">
        <f ca="1">+NAC_d!CX58</f>
        <v>0.48985407975478545</v>
      </c>
      <c r="AY58" s="24">
        <f ca="1">+NAC_d!CY58</f>
        <v>0.48794105564171741</v>
      </c>
      <c r="AZ58" s="24">
        <f ca="1">+NAC_d!CZ58</f>
        <v>0.48913254390874283</v>
      </c>
      <c r="BA58" s="24">
        <f ca="1">+NAC_d!DA58</f>
        <v>0.48948250020588979</v>
      </c>
      <c r="BB58" s="24">
        <f ca="1">+NAC_d!DB58</f>
        <v>0.48395190411474864</v>
      </c>
      <c r="BC58" s="24">
        <f ca="1">+NAC_d!DC58</f>
        <v>0.48433392997070257</v>
      </c>
      <c r="BD58" s="24">
        <f t="shared" ca="1" si="11"/>
        <v>0.49449470040072496</v>
      </c>
      <c r="BE58" s="24">
        <f t="shared" ca="1" si="12"/>
        <v>0.4741835359753539</v>
      </c>
      <c r="BF58" s="24">
        <f t="shared" ca="1" si="13"/>
        <v>2.0311164425371064E-2</v>
      </c>
      <c r="BG58" s="24">
        <f t="shared" ca="1" si="25"/>
        <v>2.5113978916229299E-2</v>
      </c>
      <c r="BI58" s="35">
        <f t="shared" si="10"/>
        <v>44317</v>
      </c>
      <c r="BJ58" s="164">
        <f t="shared" si="20"/>
        <v>6.2934206985308855E-2</v>
      </c>
      <c r="BK58" s="164">
        <f t="shared" ca="1" si="21"/>
        <v>2.5113978916229299E-2</v>
      </c>
      <c r="BL58" t="b">
        <f t="shared" ca="1" si="22"/>
        <v>1</v>
      </c>
    </row>
    <row r="59" spans="1:64" x14ac:dyDescent="0.25">
      <c r="A59" s="35">
        <f>+NAC!A59</f>
        <v>44348</v>
      </c>
      <c r="B59" s="24">
        <f>+GBA_d!AA86</f>
        <v>3.0727002794360248E-2</v>
      </c>
      <c r="C59" s="24">
        <f>+PAM_d!$AA86</f>
        <v>3.2433228851512341E-2</v>
      </c>
      <c r="D59" s="24">
        <f>+NOA_d!$AA86</f>
        <v>3.3166188011699793E-2</v>
      </c>
      <c r="E59" s="24">
        <f>+NEA_d!$AA86</f>
        <v>2.8472468742946511E-2</v>
      </c>
      <c r="F59" s="24">
        <f>+CUY_d!$AA86</f>
        <v>3.5287340087998276E-2</v>
      </c>
      <c r="G59" s="24">
        <f>+PAT_d!$AA86</f>
        <v>3.4226821728436274E-2</v>
      </c>
      <c r="H59" s="24">
        <f t="shared" si="3"/>
        <v>3.5287340087998276E-2</v>
      </c>
      <c r="I59" s="24">
        <f t="shared" si="4"/>
        <v>2.8472468742946511E-2</v>
      </c>
      <c r="J59" s="24">
        <f t="shared" si="5"/>
        <v>6.8148713450517651E-3</v>
      </c>
      <c r="K59" s="24">
        <f t="shared" si="14"/>
        <v>1.1617413595591616E-2</v>
      </c>
      <c r="M59" s="24">
        <f ca="1">+NAC_d!CH59</f>
        <v>3.2076879259715252E-2</v>
      </c>
      <c r="N59" s="24">
        <f ca="1">+NAC_d!CI59</f>
        <v>3.2442736901667102E-2</v>
      </c>
      <c r="O59" s="24">
        <f ca="1">+NAC_d!CJ59</f>
        <v>3.2143155814228441E-2</v>
      </c>
      <c r="P59" s="24">
        <f ca="1">+NAC_d!CK59</f>
        <v>3.2586054383156648E-2</v>
      </c>
      <c r="Q59" s="24">
        <f ca="1">+NAC_d!CL59</f>
        <v>3.2445640429794587E-2</v>
      </c>
      <c r="R59" s="24">
        <f ca="1">+NAC_d!CM59</f>
        <v>3.215201319218175E-2</v>
      </c>
      <c r="S59" s="24">
        <f ca="1">+NAC_d!CN59</f>
        <v>3.2055113434111604E-2</v>
      </c>
      <c r="T59" s="24">
        <f ca="1">+NAC_d!CO59</f>
        <v>3.175234671992877E-2</v>
      </c>
      <c r="U59" s="24">
        <f ca="1">+NAC_d!CP59</f>
        <v>3.1532707731118714E-2</v>
      </c>
      <c r="V59" s="24">
        <f ca="1">+NAC_d!CQ59</f>
        <v>3.0976267209688713E-2</v>
      </c>
      <c r="W59" s="24">
        <f t="shared" ca="1" si="6"/>
        <v>3.2586054383156648E-2</v>
      </c>
      <c r="X59" s="24">
        <f t="shared" ca="1" si="7"/>
        <v>3.0976267209688713E-2</v>
      </c>
      <c r="Y59" s="24">
        <f t="shared" ca="1" si="8"/>
        <v>1.6097871734679359E-3</v>
      </c>
      <c r="Z59" s="24">
        <f t="shared" ca="1" si="15"/>
        <v>3.0970794831346273E-3</v>
      </c>
      <c r="AB59" s="74">
        <f t="shared" si="9"/>
        <v>44348</v>
      </c>
      <c r="AC59" s="75">
        <f t="shared" si="23"/>
        <v>1.1617413595591616E-2</v>
      </c>
      <c r="AD59" s="75">
        <f t="shared" ca="1" si="16"/>
        <v>3.0970794831346273E-3</v>
      </c>
      <c r="AH59" s="35">
        <f t="shared" si="2"/>
        <v>44348</v>
      </c>
      <c r="AI59" s="24">
        <f>+GBA_d!$AN86</f>
        <v>0.48337147223112509</v>
      </c>
      <c r="AJ59" s="24">
        <f>+PAM_d!$AN86</f>
        <v>0.51640043856593287</v>
      </c>
      <c r="AK59" s="24">
        <f>+NOA_d!$AN86</f>
        <v>0.5090378985702928</v>
      </c>
      <c r="AL59" s="24">
        <f>+NEA_d!$AN86</f>
        <v>0.51668478738400281</v>
      </c>
      <c r="AM59" s="24">
        <f>+CUY_d!$AN86</f>
        <v>0.53728444145758036</v>
      </c>
      <c r="AN59" s="24">
        <f>+PAT_d!$AN86</f>
        <v>0.48862441038418059</v>
      </c>
      <c r="AO59" s="24">
        <f t="shared" si="17"/>
        <v>0.53728444145758036</v>
      </c>
      <c r="AP59" s="24">
        <f t="shared" si="18"/>
        <v>0.48337147223112509</v>
      </c>
      <c r="AQ59" s="24">
        <f t="shared" si="26"/>
        <v>5.3912969226455276E-2</v>
      </c>
      <c r="AR59" s="24">
        <f t="shared" si="24"/>
        <v>6.3295380311753829E-2</v>
      </c>
      <c r="AT59" s="24">
        <f ca="1">+NAC_d!CT59</f>
        <v>0.50892931732578672</v>
      </c>
      <c r="AU59" s="24">
        <f ca="1">+NAC_d!CU59</f>
        <v>0.50976335515118287</v>
      </c>
      <c r="AV59" s="24">
        <f ca="1">+NAC_d!CV59</f>
        <v>0.49201138249746035</v>
      </c>
      <c r="AW59" s="24">
        <f ca="1">+NAC_d!CW59</f>
        <v>0.50732922498556343</v>
      </c>
      <c r="AX59" s="24">
        <f ca="1">+NAC_d!CX59</f>
        <v>0.50467994000354688</v>
      </c>
      <c r="AY59" s="24">
        <f ca="1">+NAC_d!CY59</f>
        <v>0.50277111365482852</v>
      </c>
      <c r="AZ59" s="24">
        <f ca="1">+NAC_d!CZ59</f>
        <v>0.50352689871393275</v>
      </c>
      <c r="BA59" s="24">
        <f ca="1">+NAC_d!DA59</f>
        <v>0.50300107915712844</v>
      </c>
      <c r="BB59" s="24">
        <f ca="1">+NAC_d!DB59</f>
        <v>0.49724446487837537</v>
      </c>
      <c r="BC59" s="24">
        <f ca="1">+NAC_d!DC59</f>
        <v>0.49574957568790401</v>
      </c>
      <c r="BD59" s="24">
        <f t="shared" ca="1" si="11"/>
        <v>0.50976335515118287</v>
      </c>
      <c r="BE59" s="24">
        <f t="shared" ca="1" si="12"/>
        <v>0.49201138249746035</v>
      </c>
      <c r="BF59" s="24">
        <f t="shared" ca="1" si="13"/>
        <v>1.7751972653722525E-2</v>
      </c>
      <c r="BG59" s="24">
        <f t="shared" ca="1" si="25"/>
        <v>2.4824290799110218E-2</v>
      </c>
      <c r="BI59" s="35">
        <f t="shared" si="10"/>
        <v>44348</v>
      </c>
      <c r="BJ59" s="164">
        <f t="shared" si="20"/>
        <v>6.3295380311753829E-2</v>
      </c>
      <c r="BK59" s="164">
        <f t="shared" ca="1" si="21"/>
        <v>2.4824290799110218E-2</v>
      </c>
      <c r="BL59" t="b">
        <f t="shared" ca="1" si="22"/>
        <v>1</v>
      </c>
    </row>
    <row r="60" spans="1:64" x14ac:dyDescent="0.25">
      <c r="A60" s="35">
        <f>+NAC!A60</f>
        <v>44378</v>
      </c>
      <c r="B60" s="24">
        <f>+GBA_d!AA87</f>
        <v>3.0834454480241247E-2</v>
      </c>
      <c r="C60" s="24">
        <f>+PAM_d!$AA87</f>
        <v>2.8659192355271923E-2</v>
      </c>
      <c r="D60" s="24">
        <f>+NOA_d!$AA87</f>
        <v>2.7661386624234119E-2</v>
      </c>
      <c r="E60" s="24">
        <f>+NEA_d!$AA87</f>
        <v>2.9725267719101778E-2</v>
      </c>
      <c r="F60" s="24">
        <f>+CUY_d!$AA87</f>
        <v>3.1684731227019425E-2</v>
      </c>
      <c r="G60" s="24">
        <f>+PAT_d!$AA87</f>
        <v>3.3495200658516744E-2</v>
      </c>
      <c r="H60" s="24">
        <f t="shared" si="3"/>
        <v>3.3495200658516744E-2</v>
      </c>
      <c r="I60" s="24">
        <f t="shared" si="4"/>
        <v>2.7661386624234119E-2</v>
      </c>
      <c r="J60" s="24">
        <f t="shared" si="5"/>
        <v>5.833814034282625E-3</v>
      </c>
      <c r="K60" s="24">
        <f t="shared" si="14"/>
        <v>1.1201883362756534E-2</v>
      </c>
      <c r="M60" s="24">
        <f ca="1">+NAC_d!CH60</f>
        <v>2.9491345490875842E-2</v>
      </c>
      <c r="N60" s="24">
        <f ca="1">+NAC_d!CI60</f>
        <v>2.9541064687866658E-2</v>
      </c>
      <c r="O60" s="24">
        <f ca="1">+NAC_d!CJ60</f>
        <v>3.0225216692264301E-2</v>
      </c>
      <c r="P60" s="24">
        <f ca="1">+NAC_d!CK60</f>
        <v>2.9604449827064672E-2</v>
      </c>
      <c r="Q60" s="24">
        <f ca="1">+NAC_d!CL60</f>
        <v>2.983477345297314E-2</v>
      </c>
      <c r="R60" s="24">
        <f ca="1">+NAC_d!CM60</f>
        <v>2.9974428913586593E-2</v>
      </c>
      <c r="S60" s="24">
        <f ca="1">+NAC_d!CN60</f>
        <v>2.9822284005599498E-2</v>
      </c>
      <c r="T60" s="24">
        <f ca="1">+NAC_d!CO60</f>
        <v>2.9869572503467223E-2</v>
      </c>
      <c r="U60" s="24">
        <f ca="1">+NAC_d!CP60</f>
        <v>3.0389909283176753E-2</v>
      </c>
      <c r="V60" s="24">
        <f ca="1">+NAC_d!CQ60</f>
        <v>3.0512662771043919E-2</v>
      </c>
      <c r="W60" s="24">
        <f t="shared" ca="1" si="6"/>
        <v>3.0512662771043919E-2</v>
      </c>
      <c r="X60" s="24">
        <f t="shared" ca="1" si="7"/>
        <v>2.9491345490875842E-2</v>
      </c>
      <c r="Y60" s="24">
        <f t="shared" ca="1" si="8"/>
        <v>1.021317280168077E-3</v>
      </c>
      <c r="Z60" s="24">
        <f t="shared" ca="1" si="15"/>
        <v>2.8875984650125197E-3</v>
      </c>
      <c r="AB60" s="74">
        <f t="shared" si="9"/>
        <v>44378</v>
      </c>
      <c r="AC60" s="75">
        <f t="shared" si="23"/>
        <v>1.1201883362756534E-2</v>
      </c>
      <c r="AD60" s="75">
        <f t="shared" ca="1" si="16"/>
        <v>2.8875984650125197E-3</v>
      </c>
      <c r="AH60" s="35">
        <f t="shared" si="2"/>
        <v>44378</v>
      </c>
      <c r="AI60" s="24">
        <f>+GBA_d!$AN87</f>
        <v>0.5043746678650971</v>
      </c>
      <c r="AJ60" s="24">
        <f>+PAM_d!$AN87</f>
        <v>0.52727405969889118</v>
      </c>
      <c r="AK60" s="24">
        <f>+NOA_d!$AN87</f>
        <v>0.52235837804138852</v>
      </c>
      <c r="AL60" s="24">
        <f>+NEA_d!$AN87</f>
        <v>0.52896451084318885</v>
      </c>
      <c r="AM60" s="24">
        <f>+CUY_d!$AN87</f>
        <v>0.5512616925459044</v>
      </c>
      <c r="AN60" s="24">
        <f>+PAT_d!$AN87</f>
        <v>0.49765599853041742</v>
      </c>
      <c r="AO60" s="24">
        <f t="shared" si="17"/>
        <v>0.5512616925459044</v>
      </c>
      <c r="AP60" s="24">
        <f t="shared" si="18"/>
        <v>0.49765599853041742</v>
      </c>
      <c r="AQ60" s="24">
        <f t="shared" si="26"/>
        <v>5.3605694015486982E-2</v>
      </c>
      <c r="AR60" s="24">
        <f t="shared" si="24"/>
        <v>6.3407387179554325E-2</v>
      </c>
      <c r="AT60" s="24">
        <f ca="1">+NAC_d!CT60</f>
        <v>0.52502732084496451</v>
      </c>
      <c r="AU60" s="24">
        <f ca="1">+NAC_d!CU60</f>
        <v>0.52535327488699046</v>
      </c>
      <c r="AV60" s="24">
        <f ca="1">+NAC_d!CV60</f>
        <v>0.51141262357886919</v>
      </c>
      <c r="AW60" s="24">
        <f ca="1">+NAC_d!CW60</f>
        <v>0.52233741653072463</v>
      </c>
      <c r="AX60" s="24">
        <f ca="1">+NAC_d!CX60</f>
        <v>0.52032110279817867</v>
      </c>
      <c r="AY60" s="24">
        <f ca="1">+NAC_d!CY60</f>
        <v>0.51829085284615273</v>
      </c>
      <c r="AZ60" s="24">
        <f ca="1">+NAC_d!CZ60</f>
        <v>0.51865033212461453</v>
      </c>
      <c r="BA60" s="24">
        <f ca="1">+NAC_d!DA60</f>
        <v>0.51797367179281917</v>
      </c>
      <c r="BB60" s="24">
        <f ca="1">+NAC_d!DB60</f>
        <v>0.51293939623615947</v>
      </c>
      <c r="BC60" s="24">
        <f ca="1">+NAC_d!DC60</f>
        <v>0.51037214011307341</v>
      </c>
      <c r="BD60" s="24">
        <f t="shared" ca="1" si="11"/>
        <v>0.52535327488699046</v>
      </c>
      <c r="BE60" s="24">
        <f t="shared" ca="1" si="12"/>
        <v>0.51037214011307341</v>
      </c>
      <c r="BF60" s="24">
        <f t="shared" ca="1" si="13"/>
        <v>1.4981134773917049E-2</v>
      </c>
      <c r="BG60" s="24">
        <f t="shared" ca="1" si="25"/>
        <v>2.4552434231098184E-2</v>
      </c>
      <c r="BI60" s="35">
        <f t="shared" si="10"/>
        <v>44378</v>
      </c>
      <c r="BJ60" s="164">
        <f t="shared" si="20"/>
        <v>6.3407387179554325E-2</v>
      </c>
      <c r="BK60" s="164">
        <f t="shared" ca="1" si="21"/>
        <v>2.4552434231098184E-2</v>
      </c>
      <c r="BL60" t="b">
        <f t="shared" ca="1" si="22"/>
        <v>1</v>
      </c>
    </row>
    <row r="61" spans="1:64" x14ac:dyDescent="0.25">
      <c r="A61" s="35">
        <f>+NAC!A61</f>
        <v>44409</v>
      </c>
      <c r="B61" s="24">
        <f>+GBA_d!AA88</f>
        <v>2.5910610719411586E-2</v>
      </c>
      <c r="C61" s="24">
        <f>+PAM_d!$AA88</f>
        <v>2.3071266159214066E-2</v>
      </c>
      <c r="D61" s="24">
        <f>+NOA_d!$AA88</f>
        <v>2.3345546919953053E-2</v>
      </c>
      <c r="E61" s="24">
        <f>+NEA_d!$AA88</f>
        <v>2.6749850896820249E-2</v>
      </c>
      <c r="F61" s="24">
        <f>+CUY_d!$AA88</f>
        <v>1.8154565451398819E-2</v>
      </c>
      <c r="G61" s="24">
        <f>+PAT_d!$AA88</f>
        <v>3.4123585154520075E-2</v>
      </c>
      <c r="H61" s="24">
        <f t="shared" si="3"/>
        <v>3.4123585154520075E-2</v>
      </c>
      <c r="I61" s="24">
        <f t="shared" si="4"/>
        <v>1.8154565451398819E-2</v>
      </c>
      <c r="J61" s="24">
        <f t="shared" si="5"/>
        <v>1.5969019703121257E-2</v>
      </c>
      <c r="K61" s="24">
        <f t="shared" si="14"/>
        <v>1.210056902371289E-2</v>
      </c>
      <c r="M61" s="24">
        <f ca="1">+NAC_d!CH61</f>
        <v>2.2226825182387167E-2</v>
      </c>
      <c r="N61" s="24">
        <f ca="1">+NAC_d!CI61</f>
        <v>2.2470330951841255E-2</v>
      </c>
      <c r="O61" s="24">
        <f ca="1">+NAC_d!CJ61</f>
        <v>2.399806605736754E-2</v>
      </c>
      <c r="P61" s="24">
        <f ca="1">+NAC_d!CK61</f>
        <v>2.3316029566548213E-2</v>
      </c>
      <c r="Q61" s="24">
        <f ca="1">+NAC_d!CL61</f>
        <v>2.3343926129127279E-2</v>
      </c>
      <c r="R61" s="24">
        <f ca="1">+NAC_d!CM61</f>
        <v>2.4002474018125053E-2</v>
      </c>
      <c r="S61" s="24">
        <f ca="1">+NAC_d!CN61</f>
        <v>2.458499553607485E-2</v>
      </c>
      <c r="T61" s="24">
        <f ca="1">+NAC_d!CO61</f>
        <v>2.5348522769918835E-2</v>
      </c>
      <c r="U61" s="24">
        <f ca="1">+NAC_d!CP61</f>
        <v>2.5982289024443439E-2</v>
      </c>
      <c r="V61" s="24">
        <f ca="1">+NAC_d!CQ61</f>
        <v>2.737299155025541E-2</v>
      </c>
      <c r="W61" s="24">
        <f t="shared" ca="1" si="6"/>
        <v>2.737299155025541E-2</v>
      </c>
      <c r="X61" s="24">
        <f t="shared" ca="1" si="7"/>
        <v>2.2226825182387167E-2</v>
      </c>
      <c r="Y61" s="24">
        <f t="shared" ca="1" si="8"/>
        <v>5.1461663678682434E-3</v>
      </c>
      <c r="Z61" s="24">
        <f t="shared" ca="1" si="15"/>
        <v>3.214682752475051E-3</v>
      </c>
      <c r="AB61" s="74">
        <f t="shared" si="9"/>
        <v>44409</v>
      </c>
      <c r="AC61" s="75">
        <f t="shared" si="23"/>
        <v>1.210056902371289E-2</v>
      </c>
      <c r="AD61" s="75">
        <f t="shared" ca="1" si="16"/>
        <v>3.214682752475051E-3</v>
      </c>
      <c r="AH61" s="35">
        <f t="shared" si="2"/>
        <v>44409</v>
      </c>
      <c r="AI61" s="24">
        <f>+GBA_d!$AN88</f>
        <v>0.50098782522466201</v>
      </c>
      <c r="AJ61" s="24">
        <f>+PAM_d!$AN88</f>
        <v>0.52239931220765445</v>
      </c>
      <c r="AK61" s="24">
        <f>+NOA_d!$AN88</f>
        <v>0.51892118132166409</v>
      </c>
      <c r="AL61" s="24">
        <f>+NEA_d!$AN88</f>
        <v>0.53356950666419545</v>
      </c>
      <c r="AM61" s="24">
        <f>+CUY_d!$AN88</f>
        <v>0.53810367814388238</v>
      </c>
      <c r="AN61" s="24">
        <f>+PAT_d!$AN88</f>
        <v>0.50533031867179812</v>
      </c>
      <c r="AO61" s="24">
        <f t="shared" si="17"/>
        <v>0.53810367814388238</v>
      </c>
      <c r="AP61" s="24">
        <f t="shared" si="18"/>
        <v>0.50098782522466201</v>
      </c>
      <c r="AQ61" s="24">
        <f t="shared" si="26"/>
        <v>3.7115852919220371E-2</v>
      </c>
      <c r="AR61" s="24">
        <f t="shared" si="24"/>
        <v>6.2060223253318898E-2</v>
      </c>
      <c r="AT61" s="24">
        <f ca="1">+NAC_d!CT61</f>
        <v>0.51729881312683212</v>
      </c>
      <c r="AU61" s="24">
        <f ca="1">+NAC_d!CU61</f>
        <v>0.51796584009862867</v>
      </c>
      <c r="AV61" s="24">
        <f ca="1">+NAC_d!CV61</f>
        <v>0.50548756629221181</v>
      </c>
      <c r="AW61" s="24">
        <f ca="1">+NAC_d!CW61</f>
        <v>0.51658727704097895</v>
      </c>
      <c r="AX61" s="24">
        <f ca="1">+NAC_d!CX61</f>
        <v>0.51477189638668852</v>
      </c>
      <c r="AY61" s="24">
        <f ca="1">+NAC_d!CY61</f>
        <v>0.51364661297402181</v>
      </c>
      <c r="AZ61" s="24">
        <f ca="1">+NAC_d!CZ61</f>
        <v>0.5149721256460531</v>
      </c>
      <c r="BA61" s="24">
        <f ca="1">+NAC_d!DA61</f>
        <v>0.51554041615507229</v>
      </c>
      <c r="BB61" s="24">
        <f ca="1">+NAC_d!DB61</f>
        <v>0.51172423481736562</v>
      </c>
      <c r="BC61" s="24">
        <f ca="1">+NAC_d!DC61</f>
        <v>0.51087892495820308</v>
      </c>
      <c r="BD61" s="24">
        <f t="shared" ca="1" si="11"/>
        <v>0.51796584009862867</v>
      </c>
      <c r="BE61" s="24">
        <f t="shared" ca="1" si="12"/>
        <v>0.50548756629221181</v>
      </c>
      <c r="BF61" s="24">
        <f t="shared" ca="1" si="13"/>
        <v>1.2478273806416862E-2</v>
      </c>
      <c r="BG61" s="24">
        <f t="shared" ca="1" si="25"/>
        <v>2.4023457586990375E-2</v>
      </c>
      <c r="BI61" s="35">
        <f t="shared" si="10"/>
        <v>44409</v>
      </c>
      <c r="BJ61" s="164">
        <f t="shared" si="20"/>
        <v>6.2060223253318898E-2</v>
      </c>
      <c r="BK61" s="164">
        <f t="shared" ca="1" si="21"/>
        <v>2.4023457586990375E-2</v>
      </c>
      <c r="BL61" t="b">
        <f t="shared" ca="1" si="22"/>
        <v>1</v>
      </c>
    </row>
    <row r="62" spans="1:64" x14ac:dyDescent="0.25">
      <c r="A62" s="35">
        <f>+NAC!A62</f>
        <v>44440</v>
      </c>
      <c r="B62" s="24">
        <f>+GBA_d!AA89</f>
        <v>3.8349639631701793E-2</v>
      </c>
      <c r="C62" s="24">
        <f>+PAM_d!$AA89</f>
        <v>3.4726370383091343E-2</v>
      </c>
      <c r="D62" s="24">
        <f>+NOA_d!$AA89</f>
        <v>3.1701419375123718E-2</v>
      </c>
      <c r="E62" s="24">
        <f>+NEA_d!$AA89</f>
        <v>2.8088576539103904E-2</v>
      </c>
      <c r="F62" s="24">
        <f>+CUY_d!$AA89</f>
        <v>2.8245290652616717E-2</v>
      </c>
      <c r="G62" s="24">
        <f>+PAT_d!$AA89</f>
        <v>3.775949327456174E-2</v>
      </c>
      <c r="H62" s="24">
        <f t="shared" si="3"/>
        <v>3.8349639631701793E-2</v>
      </c>
      <c r="I62" s="24">
        <f t="shared" si="4"/>
        <v>2.8088576539103904E-2</v>
      </c>
      <c r="J62" s="24">
        <f t="shared" si="5"/>
        <v>1.0261063092597889E-2</v>
      </c>
      <c r="K62" s="24">
        <f t="shared" si="14"/>
        <v>1.1884996854174138E-2</v>
      </c>
      <c r="M62" s="24">
        <f ca="1">+NAC_d!CH62</f>
        <v>3.3403431127125405E-2</v>
      </c>
      <c r="N62" s="24">
        <f ca="1">+NAC_d!CI62</f>
        <v>3.4068483655030901E-2</v>
      </c>
      <c r="O62" s="24">
        <f ca="1">+NAC_d!CJ62</f>
        <v>3.5392830316617108E-2</v>
      </c>
      <c r="P62" s="24">
        <f ca="1">+NAC_d!CK62</f>
        <v>3.4822158918603963E-2</v>
      </c>
      <c r="Q62" s="24">
        <f ca="1">+NAC_d!CL62</f>
        <v>3.4809196198657855E-2</v>
      </c>
      <c r="R62" s="24">
        <f ca="1">+NAC_d!CM62</f>
        <v>3.5131162418627904E-2</v>
      </c>
      <c r="S62" s="24">
        <f ca="1">+NAC_d!CN62</f>
        <v>3.5350950544044357E-2</v>
      </c>
      <c r="T62" s="24">
        <f ca="1">+NAC_d!CO62</f>
        <v>3.5755732823703923E-2</v>
      </c>
      <c r="U62" s="24">
        <f ca="1">+NAC_d!CP62</f>
        <v>3.6083098677016201E-2</v>
      </c>
      <c r="V62" s="24">
        <f ca="1">+NAC_d!CQ62</f>
        <v>3.6959656131207108E-2</v>
      </c>
      <c r="W62" s="24">
        <f t="shared" ca="1" si="6"/>
        <v>3.6959656131207108E-2</v>
      </c>
      <c r="X62" s="24">
        <f t="shared" ca="1" si="7"/>
        <v>3.3403431127125405E-2</v>
      </c>
      <c r="Y62" s="24">
        <f t="shared" ca="1" si="8"/>
        <v>3.5562250040817034E-3</v>
      </c>
      <c r="Z62" s="24">
        <f t="shared" ca="1" si="15"/>
        <v>3.3286581006890894E-3</v>
      </c>
      <c r="AB62" s="74">
        <f t="shared" si="9"/>
        <v>44440</v>
      </c>
      <c r="AC62" s="75">
        <f t="shared" si="23"/>
        <v>1.1884996854174138E-2</v>
      </c>
      <c r="AD62" s="75">
        <f t="shared" ca="1" si="16"/>
        <v>3.3286581006890894E-3</v>
      </c>
      <c r="AH62" s="35">
        <f t="shared" si="2"/>
        <v>44440</v>
      </c>
      <c r="AI62" s="24">
        <f>+GBA_d!$AN89</f>
        <v>0.51620837718342294</v>
      </c>
      <c r="AJ62" s="24">
        <f>+PAM_d!$AN89</f>
        <v>0.53076729036893555</v>
      </c>
      <c r="AK62" s="24">
        <f>+NOA_d!$AN89</f>
        <v>0.53222214671818247</v>
      </c>
      <c r="AL62" s="24">
        <f>+NEA_d!$AN89</f>
        <v>0.52572357659305813</v>
      </c>
      <c r="AM62" s="24">
        <f>+CUY_d!$AN89</f>
        <v>0.52817386588332504</v>
      </c>
      <c r="AN62" s="24">
        <f>+PAT_d!$AN89</f>
        <v>0.52842515244821375</v>
      </c>
      <c r="AO62" s="24">
        <f t="shared" si="17"/>
        <v>0.53222214671818247</v>
      </c>
      <c r="AP62" s="24">
        <f t="shared" si="18"/>
        <v>0.51620837718342294</v>
      </c>
      <c r="AQ62" s="24">
        <f t="shared" si="26"/>
        <v>1.6013769534759525E-2</v>
      </c>
      <c r="AR62" s="24">
        <f t="shared" si="24"/>
        <v>5.9890756603282622E-2</v>
      </c>
      <c r="AT62" s="24">
        <f ca="1">+NAC_d!CT62</f>
        <v>0.52327897334222828</v>
      </c>
      <c r="AU62" s="24">
        <f ca="1">+NAC_d!CU62</f>
        <v>0.52484070178141429</v>
      </c>
      <c r="AV62" s="24">
        <f ca="1">+NAC_d!CV62</f>
        <v>0.51546299935848539</v>
      </c>
      <c r="AW62" s="24">
        <f ca="1">+NAC_d!CW62</f>
        <v>0.52522123938434739</v>
      </c>
      <c r="AX62" s="24">
        <f ca="1">+NAC_d!CX62</f>
        <v>0.52355045794696276</v>
      </c>
      <c r="AY62" s="24">
        <f ca="1">+NAC_d!CY62</f>
        <v>0.52379804539214203</v>
      </c>
      <c r="AZ62" s="24">
        <f ca="1">+NAC_d!CZ62</f>
        <v>0.52529696356252398</v>
      </c>
      <c r="BA62" s="24">
        <f ca="1">+NAC_d!DA62</f>
        <v>0.52668327407088888</v>
      </c>
      <c r="BB62" s="24">
        <f ca="1">+NAC_d!DB62</f>
        <v>0.52431832737710926</v>
      </c>
      <c r="BC62" s="24">
        <f ca="1">+NAC_d!DC62</f>
        <v>0.52520771411939471</v>
      </c>
      <c r="BD62" s="24">
        <f t="shared" ca="1" si="11"/>
        <v>0.52668327407088888</v>
      </c>
      <c r="BE62" s="24">
        <f t="shared" ca="1" si="12"/>
        <v>0.51546299935848539</v>
      </c>
      <c r="BF62" s="24">
        <f t="shared" ca="1" si="13"/>
        <v>1.12202747124035E-2</v>
      </c>
      <c r="BG62" s="24">
        <f t="shared" ca="1" si="25"/>
        <v>2.3457408261129426E-2</v>
      </c>
      <c r="BI62" s="35">
        <f t="shared" si="10"/>
        <v>44440</v>
      </c>
      <c r="BJ62" s="164">
        <f t="shared" si="20"/>
        <v>5.9890756603282622E-2</v>
      </c>
      <c r="BK62" s="164">
        <f t="shared" ca="1" si="21"/>
        <v>2.3457408261129426E-2</v>
      </c>
      <c r="BL62" t="b">
        <f t="shared" ca="1" si="22"/>
        <v>1</v>
      </c>
    </row>
    <row r="63" spans="1:64" x14ac:dyDescent="0.25">
      <c r="A63" s="35">
        <f>+NAC!A63</f>
        <v>44470</v>
      </c>
      <c r="B63" s="24">
        <f>+GBA_d!AA90</f>
        <v>3.7667944643035467E-2</v>
      </c>
      <c r="C63" s="24">
        <f>+PAM_d!$AA90</f>
        <v>3.4334973949543102E-2</v>
      </c>
      <c r="D63" s="24">
        <f>+NOA_d!$AA90</f>
        <v>3.154471059040187E-2</v>
      </c>
      <c r="E63" s="24">
        <f>+NEA_d!$AA90</f>
        <v>3.5008630207846503E-2</v>
      </c>
      <c r="F63" s="24">
        <f>+CUY_d!$AA90</f>
        <v>3.1180525029389505E-2</v>
      </c>
      <c r="G63" s="24">
        <f>+PAT_d!$AA90</f>
        <v>2.8390538789842878E-2</v>
      </c>
      <c r="H63" s="24">
        <f t="shared" si="3"/>
        <v>3.7667944643035467E-2</v>
      </c>
      <c r="I63" s="24">
        <f t="shared" si="4"/>
        <v>2.8390538789842878E-2</v>
      </c>
      <c r="J63" s="24">
        <f t="shared" si="5"/>
        <v>9.2774058531925885E-3</v>
      </c>
      <c r="K63" s="24">
        <f t="shared" si="14"/>
        <v>1.2112789442570993E-2</v>
      </c>
      <c r="M63" s="24">
        <f ca="1">+NAC_d!CH63</f>
        <v>3.4342453681231566E-2</v>
      </c>
      <c r="N63" s="24">
        <f ca="1">+NAC_d!CI63</f>
        <v>3.4427556224661648E-2</v>
      </c>
      <c r="O63" s="24">
        <f ca="1">+NAC_d!CJ63</f>
        <v>3.5478849104203958E-2</v>
      </c>
      <c r="P63" s="24">
        <f ca="1">+NAC_d!CK63</f>
        <v>3.4208555124022544E-2</v>
      </c>
      <c r="Q63" s="24">
        <f ca="1">+NAC_d!CL63</f>
        <v>3.485754518022266E-2</v>
      </c>
      <c r="R63" s="24">
        <f ca="1">+NAC_d!CM63</f>
        <v>3.4459102743318315E-2</v>
      </c>
      <c r="S63" s="24">
        <f ca="1">+NAC_d!CN63</f>
        <v>3.483783081425007E-2</v>
      </c>
      <c r="T63" s="24">
        <f ca="1">+NAC_d!CO63</f>
        <v>3.524120598143754E-2</v>
      </c>
      <c r="U63" s="24">
        <f ca="1">+NAC_d!CP63</f>
        <v>3.524840591216627E-2</v>
      </c>
      <c r="V63" s="24">
        <f ca="1">+NAC_d!CQ63</f>
        <v>3.5763641856566775E-2</v>
      </c>
      <c r="W63" s="24">
        <f t="shared" ca="1" si="6"/>
        <v>3.5763641856566775E-2</v>
      </c>
      <c r="X63" s="24">
        <f t="shared" ca="1" si="7"/>
        <v>3.4208555124022544E-2</v>
      </c>
      <c r="Y63" s="24">
        <f t="shared" ca="1" si="8"/>
        <v>1.5550867325442308E-3</v>
      </c>
      <c r="Z63" s="24">
        <f t="shared" ca="1" si="15"/>
        <v>3.0955161848206605E-3</v>
      </c>
      <c r="AB63" s="74">
        <f t="shared" si="9"/>
        <v>44470</v>
      </c>
      <c r="AC63" s="75">
        <f t="shared" si="23"/>
        <v>1.2112789442570993E-2</v>
      </c>
      <c r="AD63" s="75">
        <f t="shared" ca="1" si="16"/>
        <v>3.0955161848206605E-3</v>
      </c>
      <c r="AH63" s="35">
        <f t="shared" si="2"/>
        <v>44470</v>
      </c>
      <c r="AI63" s="24">
        <f>+GBA_d!$AN90</f>
        <v>0.51885458039217736</v>
      </c>
      <c r="AJ63" s="24">
        <f>+PAM_d!$AN90</f>
        <v>0.52250455396363993</v>
      </c>
      <c r="AK63" s="24">
        <f>+NOA_d!$AN90</f>
        <v>0.51926328934893928</v>
      </c>
      <c r="AL63" s="24">
        <f>+NEA_d!$AN90</f>
        <v>0.52275187534356027</v>
      </c>
      <c r="AM63" s="24">
        <f>+CUY_d!$AN90</f>
        <v>0.51996277247634626</v>
      </c>
      <c r="AN63" s="24">
        <f>+PAT_d!$AN90</f>
        <v>0.52042813239911268</v>
      </c>
      <c r="AO63" s="24">
        <f t="shared" si="17"/>
        <v>0.52275187534356027</v>
      </c>
      <c r="AP63" s="24">
        <f t="shared" si="18"/>
        <v>0.51885458039217736</v>
      </c>
      <c r="AQ63" s="24">
        <f t="shared" si="26"/>
        <v>3.8972949513829125E-3</v>
      </c>
      <c r="AR63" s="24">
        <f t="shared" si="24"/>
        <v>5.6575654279872087E-2</v>
      </c>
      <c r="AT63" s="24">
        <f ca="1">+NAC_d!CT63</f>
        <v>0.51481451390828781</v>
      </c>
      <c r="AU63" s="24">
        <f ca="1">+NAC_d!CU63</f>
        <v>0.51699404595151277</v>
      </c>
      <c r="AV63" s="24">
        <f ca="1">+NAC_d!CV63</f>
        <v>0.51241643493193334</v>
      </c>
      <c r="AW63" s="24">
        <f ca="1">+NAC_d!CW63</f>
        <v>0.51883038247006508</v>
      </c>
      <c r="AX63" s="24">
        <f ca="1">+NAC_d!CX63</f>
        <v>0.51830450257921545</v>
      </c>
      <c r="AY63" s="24">
        <f ca="1">+NAC_d!CY63</f>
        <v>0.51868993287120846</v>
      </c>
      <c r="AZ63" s="24">
        <f ca="1">+NAC_d!CZ63</f>
        <v>0.52127832200360169</v>
      </c>
      <c r="BA63" s="24">
        <f ca="1">+NAC_d!DA63</f>
        <v>0.5235759576629293</v>
      </c>
      <c r="BB63" s="24">
        <f ca="1">+NAC_d!DB63</f>
        <v>0.52255072875651232</v>
      </c>
      <c r="BC63" s="24">
        <f ca="1">+NAC_d!DC63</f>
        <v>0.52519931116272223</v>
      </c>
      <c r="BD63" s="24">
        <f t="shared" ca="1" si="11"/>
        <v>0.52519931116272223</v>
      </c>
      <c r="BE63" s="24">
        <f t="shared" ca="1" si="12"/>
        <v>0.51241643493193334</v>
      </c>
      <c r="BF63" s="24">
        <f t="shared" ca="1" si="13"/>
        <v>1.2782876230788887E-2</v>
      </c>
      <c r="BG63" s="24">
        <f t="shared" ca="1" si="25"/>
        <v>2.2774897005611534E-2</v>
      </c>
      <c r="BI63" s="35">
        <f t="shared" si="10"/>
        <v>44470</v>
      </c>
      <c r="BJ63" s="164">
        <f t="shared" si="20"/>
        <v>5.6575654279872087E-2</v>
      </c>
      <c r="BK63" s="164">
        <f t="shared" ca="1" si="21"/>
        <v>2.2774897005611534E-2</v>
      </c>
      <c r="BL63" t="b">
        <f t="shared" ca="1" si="22"/>
        <v>1</v>
      </c>
    </row>
    <row r="64" spans="1:64" x14ac:dyDescent="0.25">
      <c r="A64" s="35">
        <f>+NAC!A64</f>
        <v>44501</v>
      </c>
      <c r="B64" s="24">
        <f>+GBA_d!AA91</f>
        <v>2.2439996591131051E-2</v>
      </c>
      <c r="C64" s="24">
        <f>+PAM_d!$AA91</f>
        <v>2.7891600002960759E-2</v>
      </c>
      <c r="D64" s="24">
        <f>+NOA_d!$AA91</f>
        <v>2.6456262178534917E-2</v>
      </c>
      <c r="E64" s="24">
        <f>+NEA_d!$AA91</f>
        <v>3.0075060552986255E-2</v>
      </c>
      <c r="F64" s="24">
        <f>+CUY_d!$AA91</f>
        <v>2.6603814003917092E-2</v>
      </c>
      <c r="G64" s="24">
        <f>+PAT_d!$AA91</f>
        <v>2.1704521659204223E-2</v>
      </c>
      <c r="H64" s="24">
        <f t="shared" si="3"/>
        <v>3.0075060552986255E-2</v>
      </c>
      <c r="I64" s="24">
        <f t="shared" si="4"/>
        <v>2.1704521659204223E-2</v>
      </c>
      <c r="J64" s="24">
        <f t="shared" si="5"/>
        <v>8.3705388937820313E-3</v>
      </c>
      <c r="K64" s="24">
        <f t="shared" si="14"/>
        <v>1.2155607788995215E-2</v>
      </c>
      <c r="M64" s="24">
        <f ca="1">+NAC_d!CH64</f>
        <v>2.5489680781296986E-2</v>
      </c>
      <c r="N64" s="24">
        <f ca="1">+NAC_d!CI64</f>
        <v>2.5235728859017037E-2</v>
      </c>
      <c r="O64" s="24">
        <f ca="1">+NAC_d!CJ64</f>
        <v>2.2928147585804526E-2</v>
      </c>
      <c r="P64" s="24">
        <f ca="1">+NAC_d!CK64</f>
        <v>2.5241325147985938E-2</v>
      </c>
      <c r="Q64" s="24">
        <f ca="1">+NAC_d!CL64</f>
        <v>2.5564105653481439E-2</v>
      </c>
      <c r="R64" s="24">
        <f ca="1">+NAC_d!CM64</f>
        <v>2.5139234125831855E-2</v>
      </c>
      <c r="S64" s="24">
        <f ca="1">+NAC_d!CN64</f>
        <v>2.5112034103966119E-2</v>
      </c>
      <c r="T64" s="24">
        <f ca="1">+NAC_d!CO64</f>
        <v>2.5407107804352513E-2</v>
      </c>
      <c r="U64" s="24">
        <f ca="1">+NAC_d!CP64</f>
        <v>2.5313491162597179E-2</v>
      </c>
      <c r="V64" s="24">
        <f ca="1">+NAC_d!CQ64</f>
        <v>2.5235037669681271E-2</v>
      </c>
      <c r="W64" s="24">
        <f t="shared" ca="1" si="6"/>
        <v>2.5564105653481439E-2</v>
      </c>
      <c r="X64" s="24">
        <f t="shared" ca="1" si="7"/>
        <v>2.2928147585804526E-2</v>
      </c>
      <c r="Y64" s="24">
        <f t="shared" ca="1" si="8"/>
        <v>2.6359580676769134E-3</v>
      </c>
      <c r="Z64" s="24">
        <f t="shared" ca="1" si="15"/>
        <v>3.0366861655214774E-3</v>
      </c>
      <c r="AB64" s="74">
        <f t="shared" si="9"/>
        <v>44501</v>
      </c>
      <c r="AC64" s="75">
        <f t="shared" si="23"/>
        <v>1.2155607788995215E-2</v>
      </c>
      <c r="AD64" s="75">
        <f t="shared" ca="1" si="16"/>
        <v>3.0366861655214774E-3</v>
      </c>
      <c r="AH64" s="35">
        <f t="shared" si="2"/>
        <v>44501</v>
      </c>
      <c r="AI64" s="24">
        <f>+GBA_d!$AN91</f>
        <v>0.50866473056794881</v>
      </c>
      <c r="AJ64" s="24">
        <f>+PAM_d!$AN91</f>
        <v>0.51430110083616287</v>
      </c>
      <c r="AK64" s="24">
        <f>+NOA_d!$AN91</f>
        <v>0.51285301765809921</v>
      </c>
      <c r="AL64" s="24">
        <f>+NEA_d!$AN91</f>
        <v>0.51333370253295652</v>
      </c>
      <c r="AM64" s="24">
        <f>+CUY_d!$AN91</f>
        <v>0.51278384080615491</v>
      </c>
      <c r="AN64" s="24">
        <f>+PAT_d!$AN91</f>
        <v>0.51019302178271486</v>
      </c>
      <c r="AO64" s="24">
        <f t="shared" si="17"/>
        <v>0.51430110083616287</v>
      </c>
      <c r="AP64" s="24">
        <f t="shared" si="18"/>
        <v>0.50866473056794881</v>
      </c>
      <c r="AQ64" s="24">
        <f t="shared" si="26"/>
        <v>5.6363702682140637E-3</v>
      </c>
      <c r="AR64" s="24">
        <f t="shared" si="24"/>
        <v>5.2981694781790538E-2</v>
      </c>
      <c r="AT64" s="24">
        <f ca="1">+NAC_d!CT64</f>
        <v>0.50644874775659687</v>
      </c>
      <c r="AU64" s="24">
        <f ca="1">+NAC_d!CU64</f>
        <v>0.50819825322519052</v>
      </c>
      <c r="AV64" s="24">
        <f ca="1">+NAC_d!CV64</f>
        <v>0.50380583662876299</v>
      </c>
      <c r="AW64" s="24">
        <f ca="1">+NAC_d!CW64</f>
        <v>0.51006278549984785</v>
      </c>
      <c r="AX64" s="24">
        <f ca="1">+NAC_d!CX64</f>
        <v>0.51007865892177406</v>
      </c>
      <c r="AY64" s="24">
        <f ca="1">+NAC_d!CY64</f>
        <v>0.51015632033793112</v>
      </c>
      <c r="AZ64" s="24">
        <f ca="1">+NAC_d!CZ64</f>
        <v>0.51198872303568588</v>
      </c>
      <c r="BA64" s="24">
        <f ca="1">+NAC_d!DA64</f>
        <v>0.51463449088250224</v>
      </c>
      <c r="BB64" s="24">
        <f ca="1">+NAC_d!DB64</f>
        <v>0.51364111038979954</v>
      </c>
      <c r="BC64" s="24">
        <f ca="1">+NAC_d!DC64</f>
        <v>0.51501456613043439</v>
      </c>
      <c r="BD64" s="24">
        <f t="shared" ca="1" si="11"/>
        <v>0.51501456613043439</v>
      </c>
      <c r="BE64" s="24">
        <f t="shared" ca="1" si="12"/>
        <v>0.50380583662876299</v>
      </c>
      <c r="BF64" s="24">
        <f t="shared" ca="1" si="13"/>
        <v>1.1208729501671399E-2</v>
      </c>
      <c r="BG64" s="24">
        <f t="shared" ca="1" si="25"/>
        <v>2.1059447193002036E-2</v>
      </c>
      <c r="BI64" s="35">
        <f t="shared" si="10"/>
        <v>44501</v>
      </c>
      <c r="BJ64" s="164">
        <f t="shared" si="20"/>
        <v>5.2981694781790538E-2</v>
      </c>
      <c r="BK64" s="164">
        <f t="shared" ca="1" si="21"/>
        <v>2.1059447193002036E-2</v>
      </c>
      <c r="BL64" t="b">
        <f t="shared" ca="1" si="22"/>
        <v>1</v>
      </c>
    </row>
    <row r="65" spans="1:64" x14ac:dyDescent="0.25">
      <c r="A65" s="35">
        <f>+NAC!A65</f>
        <v>44531</v>
      </c>
      <c r="B65" s="24">
        <f>+GBA_d!AA92</f>
        <v>4.015258488327067E-2</v>
      </c>
      <c r="C65" s="24">
        <f>+PAM_d!$AA92</f>
        <v>3.5334105704235341E-2</v>
      </c>
      <c r="D65" s="24">
        <f>+NOA_d!$AA92</f>
        <v>4.0366736208702791E-2</v>
      </c>
      <c r="E65" s="24">
        <f>+NEA_d!$AA92</f>
        <v>4.4628067789594938E-2</v>
      </c>
      <c r="F65" s="24">
        <f>+CUY_d!$AA92</f>
        <v>3.8701596259135052E-2</v>
      </c>
      <c r="G65" s="24">
        <f>+PAT_d!$AA92</f>
        <v>3.0735287445935455E-2</v>
      </c>
      <c r="H65" s="24">
        <f t="shared" si="3"/>
        <v>4.4628067789594938E-2</v>
      </c>
      <c r="I65" s="24">
        <f t="shared" si="4"/>
        <v>3.0735287445935455E-2</v>
      </c>
      <c r="J65" s="24">
        <f t="shared" si="5"/>
        <v>1.3892780343659483E-2</v>
      </c>
      <c r="K65" s="24">
        <f t="shared" si="14"/>
        <v>1.1175540818001151E-2</v>
      </c>
      <c r="M65" s="24">
        <f ca="1">+NAC_d!CH65</f>
        <v>4.0721589793050406E-2</v>
      </c>
      <c r="N65" s="24">
        <f ca="1">+NAC_d!CI65</f>
        <v>3.9632740807588496E-2</v>
      </c>
      <c r="O65" s="24">
        <f ca="1">+NAC_d!CJ65</f>
        <v>3.9982314478580028E-2</v>
      </c>
      <c r="P65" s="24">
        <f ca="1">+NAC_d!CK65</f>
        <v>3.9342261872797879E-2</v>
      </c>
      <c r="Q65" s="24">
        <f ca="1">+NAC_d!CL65</f>
        <v>3.7933390187012916E-2</v>
      </c>
      <c r="R65" s="24">
        <f ca="1">+NAC_d!CM65</f>
        <v>3.7803251151935946E-2</v>
      </c>
      <c r="S65" s="24">
        <f ca="1">+NAC_d!CN65</f>
        <v>3.7902251324282155E-2</v>
      </c>
      <c r="T65" s="24">
        <f ca="1">+NAC_d!CO65</f>
        <v>3.7635580921338896E-2</v>
      </c>
      <c r="U65" s="24">
        <f ca="1">+NAC_d!CP65</f>
        <v>3.6736933361144697E-2</v>
      </c>
      <c r="V65" s="24">
        <f ca="1">+NAC_d!CQ65</f>
        <v>3.7339741255085546E-2</v>
      </c>
      <c r="W65" s="24">
        <f t="shared" ca="1" si="6"/>
        <v>4.0721589793050406E-2</v>
      </c>
      <c r="X65" s="24">
        <f t="shared" ca="1" si="7"/>
        <v>3.6736933361144697E-2</v>
      </c>
      <c r="Y65" s="24">
        <f t="shared" ca="1" si="8"/>
        <v>3.9846564319057087E-3</v>
      </c>
      <c r="Z65" s="24">
        <f t="shared" ca="1" si="15"/>
        <v>2.9426670769608179E-3</v>
      </c>
      <c r="AB65" s="74">
        <f t="shared" si="9"/>
        <v>44531</v>
      </c>
      <c r="AC65" s="75">
        <f t="shared" si="23"/>
        <v>1.1175540818001151E-2</v>
      </c>
      <c r="AD65" s="75">
        <f t="shared" ca="1" si="16"/>
        <v>2.9426670769608179E-3</v>
      </c>
      <c r="AH65" s="35">
        <f t="shared" si="2"/>
        <v>44531</v>
      </c>
      <c r="AI65" s="24">
        <f>+GBA_d!$AN92</f>
        <v>0.51395055501783182</v>
      </c>
      <c r="AJ65" s="24">
        <f>+PAM_d!$AN92</f>
        <v>0.50562568255827101</v>
      </c>
      <c r="AK65" s="24">
        <f>+NOA_d!$AN92</f>
        <v>0.50882743905108363</v>
      </c>
      <c r="AL65" s="24">
        <f>+NEA_d!$AN92</f>
        <v>0.49747902005417988</v>
      </c>
      <c r="AM65" s="24">
        <f>+CUY_d!$AN92</f>
        <v>0.50665253309995761</v>
      </c>
      <c r="AN65" s="24">
        <f>+PAT_d!$AN92</f>
        <v>0.51122038471290998</v>
      </c>
      <c r="AO65" s="24">
        <f t="shared" si="17"/>
        <v>0.51395055501783182</v>
      </c>
      <c r="AP65" s="24">
        <f t="shared" si="18"/>
        <v>0.49747902005417988</v>
      </c>
      <c r="AQ65" s="24">
        <f t="shared" si="26"/>
        <v>1.6471534963651946E-2</v>
      </c>
      <c r="AR65" s="24">
        <f t="shared" si="24"/>
        <v>4.9258512802292431E-2</v>
      </c>
      <c r="AT65" s="24">
        <f ca="1">+NAC_d!CT65</f>
        <v>0.50259891377017385</v>
      </c>
      <c r="AU65" s="24">
        <f ca="1">+NAC_d!CU65</f>
        <v>0.50498197392276678</v>
      </c>
      <c r="AV65" s="24">
        <f ca="1">+NAC_d!CV65</f>
        <v>0.5062784345311937</v>
      </c>
      <c r="AW65" s="24">
        <f ca="1">+NAC_d!CW65</f>
        <v>0.50891112368464131</v>
      </c>
      <c r="AX65" s="24">
        <f ca="1">+NAC_d!CX65</f>
        <v>0.50712170537994439</v>
      </c>
      <c r="AY65" s="24">
        <f ca="1">+NAC_d!CY65</f>
        <v>0.5082891847083455</v>
      </c>
      <c r="AZ65" s="24">
        <f ca="1">+NAC_d!CZ65</f>
        <v>0.50996622475451137</v>
      </c>
      <c r="BA65" s="24">
        <f ca="1">+NAC_d!DA65</f>
        <v>0.51225503720988419</v>
      </c>
      <c r="BB65" s="24">
        <f ca="1">+NAC_d!DB65</f>
        <v>0.51104345159850784</v>
      </c>
      <c r="BC65" s="24">
        <f ca="1">+NAC_d!DC65</f>
        <v>0.51298878059241937</v>
      </c>
      <c r="BD65" s="24">
        <f t="shared" ca="1" si="11"/>
        <v>0.51298878059241937</v>
      </c>
      <c r="BE65" s="24">
        <f t="shared" ca="1" si="12"/>
        <v>0.50259891377017385</v>
      </c>
      <c r="BF65" s="24">
        <f t="shared" ca="1" si="13"/>
        <v>1.0389866822245519E-2</v>
      </c>
      <c r="BG65" s="24">
        <f t="shared" ca="1" si="25"/>
        <v>1.970962965576506E-2</v>
      </c>
      <c r="BI65" s="35">
        <f t="shared" si="10"/>
        <v>44531</v>
      </c>
      <c r="BJ65" s="164">
        <f t="shared" si="20"/>
        <v>4.9258512802292431E-2</v>
      </c>
      <c r="BK65" s="164">
        <f t="shared" ca="1" si="21"/>
        <v>1.970962965576506E-2</v>
      </c>
      <c r="BL65" t="b">
        <f t="shared" ca="1" si="22"/>
        <v>1</v>
      </c>
    </row>
    <row r="66" spans="1:64" x14ac:dyDescent="0.25">
      <c r="A66" s="35">
        <f>+NAC!A66</f>
        <v>44562</v>
      </c>
      <c r="B66" s="24">
        <f>+GBA_d!AA93</f>
        <v>3.9533353938870031E-2</v>
      </c>
      <c r="C66" s="24">
        <f>+PAM_d!$AA93</f>
        <v>3.8159204012266912E-2</v>
      </c>
      <c r="D66" s="24">
        <f>+NOA_d!$AA93</f>
        <v>4.0147250889966957E-2</v>
      </c>
      <c r="E66" s="24">
        <f>+NEA_d!$AA93</f>
        <v>3.474131352879728E-2</v>
      </c>
      <c r="F66" s="24">
        <f>+CUY_d!$AA93</f>
        <v>4.0773246685946729E-2</v>
      </c>
      <c r="G66" s="24">
        <f>+PAT_d!$AA93</f>
        <v>3.6207878660622583E-2</v>
      </c>
      <c r="H66" s="24">
        <f t="shared" si="3"/>
        <v>4.0773246685946729E-2</v>
      </c>
      <c r="I66" s="24">
        <f t="shared" si="4"/>
        <v>3.474131352879728E-2</v>
      </c>
      <c r="J66" s="24">
        <f t="shared" si="5"/>
        <v>6.0319331571494494E-3</v>
      </c>
      <c r="K66" s="24">
        <f t="shared" si="14"/>
        <v>9.7024104442536094E-3</v>
      </c>
      <c r="M66" s="24">
        <f ca="1">+NAC_d!CH66</f>
        <v>3.9637218469446012E-2</v>
      </c>
      <c r="N66" s="24">
        <f ca="1">+NAC_d!CI66</f>
        <v>3.9574484480631833E-2</v>
      </c>
      <c r="O66" s="24">
        <f ca="1">+NAC_d!CJ66</f>
        <v>3.9319396100135684E-2</v>
      </c>
      <c r="P66" s="24">
        <f ca="1">+NAC_d!CK66</f>
        <v>3.8771605677848209E-2</v>
      </c>
      <c r="Q66" s="24">
        <f ca="1">+NAC_d!CL66</f>
        <v>3.9278042393881663E-2</v>
      </c>
      <c r="R66" s="24">
        <f ca="1">+NAC_d!CM66</f>
        <v>3.8783149179784537E-2</v>
      </c>
      <c r="S66" s="24">
        <f ca="1">+NAC_d!CN66</f>
        <v>3.8726084217358681E-2</v>
      </c>
      <c r="T66" s="24">
        <f ca="1">+NAC_d!CO66</f>
        <v>3.8616588053607792E-2</v>
      </c>
      <c r="U66" s="24">
        <f ca="1">+NAC_d!CP66</f>
        <v>3.8507476031229171E-2</v>
      </c>
      <c r="V66" s="24">
        <f ca="1">+NAC_d!CQ66</f>
        <v>3.8193933360809895E-2</v>
      </c>
      <c r="W66" s="24">
        <f t="shared" ca="1" si="6"/>
        <v>3.9637218469446012E-2</v>
      </c>
      <c r="X66" s="24">
        <f t="shared" ca="1" si="7"/>
        <v>3.8193933360809895E-2</v>
      </c>
      <c r="Y66" s="24">
        <f t="shared" ca="1" si="8"/>
        <v>1.4432851086361165E-3</v>
      </c>
      <c r="Z66" s="24">
        <f t="shared" ca="1" si="15"/>
        <v>2.5695974337330654E-3</v>
      </c>
      <c r="AB66" s="74">
        <f t="shared" si="9"/>
        <v>44562</v>
      </c>
      <c r="AC66" s="75">
        <f t="shared" si="23"/>
        <v>9.7024104442536094E-3</v>
      </c>
      <c r="AD66" s="75">
        <f t="shared" ca="1" si="16"/>
        <v>2.5695974337330654E-3</v>
      </c>
      <c r="AH66" s="35">
        <f t="shared" si="2"/>
        <v>44562</v>
      </c>
      <c r="AI66" s="24">
        <f>+GBA_d!$AN93</f>
        <v>0.52368099193993944</v>
      </c>
      <c r="AJ66" s="24">
        <f>+PAM_d!$AN93</f>
        <v>0.49600502877601071</v>
      </c>
      <c r="AK66" s="24">
        <f>+NOA_d!$AN93</f>
        <v>0.48532690022362823</v>
      </c>
      <c r="AL66" s="24">
        <f>+NEA_d!$AN93</f>
        <v>0.4836483614899989</v>
      </c>
      <c r="AM66" s="24">
        <f>+CUY_d!$AN93</f>
        <v>0.50087489829044785</v>
      </c>
      <c r="AN66" s="24">
        <f>+PAT_d!$AN93</f>
        <v>0.50424138366347915</v>
      </c>
      <c r="AO66" s="24">
        <f t="shared" si="17"/>
        <v>0.52368099193993944</v>
      </c>
      <c r="AP66" s="24">
        <f t="shared" si="18"/>
        <v>0.4836483614899989</v>
      </c>
      <c r="AQ66" s="24">
        <f t="shared" si="26"/>
        <v>4.0032630449940543E-2</v>
      </c>
      <c r="AR66" s="24">
        <f t="shared" si="24"/>
        <v>4.4662574198646901E-2</v>
      </c>
      <c r="AT66" s="24">
        <f ca="1">+NAC_d!CT66</f>
        <v>0.49662996988428376</v>
      </c>
      <c r="AU66" s="24">
        <f ca="1">+NAC_d!CU66</f>
        <v>0.49932380060569814</v>
      </c>
      <c r="AV66" s="24">
        <f ca="1">+NAC_d!CV66</f>
        <v>0.50813831744304649</v>
      </c>
      <c r="AW66" s="24">
        <f ca="1">+NAC_d!CW66</f>
        <v>0.50389771884440515</v>
      </c>
      <c r="AX66" s="24">
        <f ca="1">+NAC_d!CX66</f>
        <v>0.50289001599071925</v>
      </c>
      <c r="AY66" s="24">
        <f ca="1">+NAC_d!CY66</f>
        <v>0.50455358232694447</v>
      </c>
      <c r="AZ66" s="24">
        <f ca="1">+NAC_d!CZ66</f>
        <v>0.506689277335028</v>
      </c>
      <c r="BA66" s="24">
        <f ca="1">+NAC_d!DA66</f>
        <v>0.51003211256965808</v>
      </c>
      <c r="BB66" s="24">
        <f ca="1">+NAC_d!DB66</f>
        <v>0.50981077707391287</v>
      </c>
      <c r="BC66" s="24">
        <f ca="1">+NAC_d!DC66</f>
        <v>0.51347057501012872</v>
      </c>
      <c r="BD66" s="24">
        <f t="shared" ca="1" si="11"/>
        <v>0.51347057501012872</v>
      </c>
      <c r="BE66" s="24">
        <f t="shared" ca="1" si="12"/>
        <v>0.49662996988428376</v>
      </c>
      <c r="BF66" s="24">
        <f t="shared" ca="1" si="13"/>
        <v>1.6840605125844954E-2</v>
      </c>
      <c r="BG66" s="24">
        <f t="shared" ca="1" si="25"/>
        <v>1.7995521359891773E-2</v>
      </c>
      <c r="BI66" s="35">
        <f t="shared" si="10"/>
        <v>44562</v>
      </c>
      <c r="BJ66" s="164">
        <f t="shared" si="20"/>
        <v>4.4662574198646901E-2</v>
      </c>
      <c r="BK66" s="164">
        <f t="shared" ca="1" si="21"/>
        <v>1.7995521359891773E-2</v>
      </c>
      <c r="BL66" t="b">
        <f t="shared" ca="1" si="22"/>
        <v>1</v>
      </c>
    </row>
    <row r="67" spans="1:64" x14ac:dyDescent="0.25">
      <c r="A67" s="35">
        <f>+NAC!A67</f>
        <v>44593</v>
      </c>
      <c r="B67" s="24">
        <f>+GBA_d!AA94</f>
        <v>4.6553220899623327E-2</v>
      </c>
      <c r="C67" s="24">
        <f>+PAM_d!$AA94</f>
        <v>4.6256919336227886E-2</v>
      </c>
      <c r="D67" s="24">
        <f>+NOA_d!$AA94</f>
        <v>4.8912713045736744E-2</v>
      </c>
      <c r="E67" s="24">
        <f>+NEA_d!$AA94</f>
        <v>4.9799508450652175E-2</v>
      </c>
      <c r="F67" s="24">
        <f>+CUY_d!$AA94</f>
        <v>5.399645158995936E-2</v>
      </c>
      <c r="G67" s="24">
        <f>+PAT_d!$AA94</f>
        <v>4.7909867284235519E-2</v>
      </c>
      <c r="H67" s="24">
        <f t="shared" si="3"/>
        <v>5.399645158995936E-2</v>
      </c>
      <c r="I67" s="24">
        <f t="shared" si="4"/>
        <v>4.6256919336227886E-2</v>
      </c>
      <c r="J67" s="24">
        <f t="shared" si="5"/>
        <v>7.7395322537314737E-3</v>
      </c>
      <c r="K67" s="24">
        <f t="shared" si="14"/>
        <v>9.717189095941936E-3</v>
      </c>
      <c r="M67" s="24">
        <f ca="1">+NAC_d!CH67</f>
        <v>5.1672069729041592E-2</v>
      </c>
      <c r="N67" s="24">
        <f ca="1">+NAC_d!CI67</f>
        <v>5.0994123748361986E-2</v>
      </c>
      <c r="O67" s="24">
        <f ca="1">+NAC_d!CJ67</f>
        <v>5.0472585636515355E-2</v>
      </c>
      <c r="P67" s="24">
        <f ca="1">+NAC_d!CK67</f>
        <v>4.9007099986670744E-2</v>
      </c>
      <c r="Q67" s="24">
        <f ca="1">+NAC_d!CL67</f>
        <v>4.8815667313047761E-2</v>
      </c>
      <c r="R67" s="24">
        <f ca="1">+NAC_d!CM67</f>
        <v>4.8227914872765121E-2</v>
      </c>
      <c r="S67" s="24">
        <f ca="1">+NAC_d!CN67</f>
        <v>4.7362444655821401E-2</v>
      </c>
      <c r="T67" s="24">
        <f ca="1">+NAC_d!CO67</f>
        <v>4.6580570150224654E-2</v>
      </c>
      <c r="U67" s="24">
        <f ca="1">+NAC_d!CP67</f>
        <v>4.5374179425380579E-2</v>
      </c>
      <c r="V67" s="24">
        <f ca="1">+NAC_d!CQ67</f>
        <v>4.3423437026201883E-2</v>
      </c>
      <c r="W67" s="24">
        <f t="shared" ca="1" si="6"/>
        <v>5.1672069729041592E-2</v>
      </c>
      <c r="X67" s="24">
        <f t="shared" ca="1" si="7"/>
        <v>4.3423437026201883E-2</v>
      </c>
      <c r="Y67" s="24">
        <f t="shared" ca="1" si="8"/>
        <v>8.2486327028397088E-3</v>
      </c>
      <c r="Z67" s="24">
        <f t="shared" ca="1" si="15"/>
        <v>3.1750625077182439E-3</v>
      </c>
      <c r="AB67" s="74">
        <f t="shared" si="9"/>
        <v>44593</v>
      </c>
      <c r="AC67" s="75">
        <f t="shared" si="23"/>
        <v>9.717189095941936E-3</v>
      </c>
      <c r="AD67" s="75">
        <f t="shared" ca="1" si="16"/>
        <v>3.1750625077182439E-3</v>
      </c>
      <c r="AH67" s="35">
        <f t="shared" si="2"/>
        <v>44593</v>
      </c>
      <c r="AI67" s="24">
        <f>+GBA_d!$AN94</f>
        <v>0.53933377335260602</v>
      </c>
      <c r="AJ67" s="24">
        <f>+PAM_d!$AN94</f>
        <v>0.51300607733238568</v>
      </c>
      <c r="AK67" s="24">
        <f>+NOA_d!$AN94</f>
        <v>0.5080011613047517</v>
      </c>
      <c r="AL67" s="24">
        <f>+NEA_d!$AN94</f>
        <v>0.50046354707541529</v>
      </c>
      <c r="AM67" s="24">
        <f>+CUY_d!$AN94</f>
        <v>0.52004566744586156</v>
      </c>
      <c r="AN67" s="24">
        <f>+PAT_d!$AN94</f>
        <v>0.51791326040556407</v>
      </c>
      <c r="AO67" s="24">
        <f t="shared" si="17"/>
        <v>0.53933377335260602</v>
      </c>
      <c r="AP67" s="24">
        <f t="shared" si="18"/>
        <v>0.50046354707541529</v>
      </c>
      <c r="AQ67" s="24">
        <f t="shared" si="26"/>
        <v>3.8870226277190723E-2</v>
      </c>
      <c r="AR67" s="24">
        <f t="shared" si="24"/>
        <v>4.0230381713774341E-2</v>
      </c>
      <c r="AT67" s="24">
        <f ca="1">+NAC_d!CT67</f>
        <v>0.5201305681642967</v>
      </c>
      <c r="AU67" s="24">
        <f ca="1">+NAC_d!CU67</f>
        <v>0.52196016035426207</v>
      </c>
      <c r="AV67" s="24">
        <f ca="1">+NAC_d!CV67</f>
        <v>0.53000839358627672</v>
      </c>
      <c r="AW67" s="24">
        <f ca="1">+NAC_d!CW67</f>
        <v>0.52289671357644552</v>
      </c>
      <c r="AX67" s="24">
        <f ca="1">+NAC_d!CX67</f>
        <v>0.52220038485050879</v>
      </c>
      <c r="AY67" s="24">
        <f ca="1">+NAC_d!CY67</f>
        <v>0.52327399321744994</v>
      </c>
      <c r="AZ67" s="24">
        <f ca="1">+NAC_d!CZ67</f>
        <v>0.52348389101460513</v>
      </c>
      <c r="BA67" s="24">
        <f ca="1">+NAC_d!DA67</f>
        <v>0.52551432777034957</v>
      </c>
      <c r="BB67" s="24">
        <f ca="1">+NAC_d!DB67</f>
        <v>0.52386086312082947</v>
      </c>
      <c r="BC67" s="24">
        <f ca="1">+NAC_d!DC67</f>
        <v>0.52383187369239148</v>
      </c>
      <c r="BD67" s="24">
        <f t="shared" ca="1" si="11"/>
        <v>0.53000839358627672</v>
      </c>
      <c r="BE67" s="24">
        <f t="shared" ca="1" si="12"/>
        <v>0.5201305681642967</v>
      </c>
      <c r="BF67" s="24">
        <f t="shared" ca="1" si="13"/>
        <v>9.8778254219800132E-3</v>
      </c>
      <c r="BG67" s="24">
        <f t="shared" ca="1" si="25"/>
        <v>1.6200242327879363E-2</v>
      </c>
      <c r="BI67" s="35">
        <f t="shared" si="10"/>
        <v>44593</v>
      </c>
      <c r="BJ67" s="164">
        <f t="shared" si="20"/>
        <v>4.0230381713774341E-2</v>
      </c>
      <c r="BK67" s="164">
        <f t="shared" ca="1" si="21"/>
        <v>1.6200242327879363E-2</v>
      </c>
      <c r="BL67" t="b">
        <f t="shared" ca="1" si="22"/>
        <v>1</v>
      </c>
    </row>
    <row r="68" spans="1:64" x14ac:dyDescent="0.25">
      <c r="A68" s="35">
        <f>+NAC!A68</f>
        <v>44621</v>
      </c>
      <c r="B68" s="24">
        <f>+GBA_d!AA95</f>
        <v>6.71973523011411E-2</v>
      </c>
      <c r="C68" s="24">
        <f>+PAM_d!$AA95</f>
        <v>6.5931092765904697E-2</v>
      </c>
      <c r="D68" s="24">
        <f>+NOA_d!$AA95</f>
        <v>6.7169161944976796E-2</v>
      </c>
      <c r="E68" s="24">
        <f>+NEA_d!$AA95</f>
        <v>7.3156769659555199E-2</v>
      </c>
      <c r="F68" s="24">
        <f>+CUY_d!$AA95</f>
        <v>6.7177021930979075E-2</v>
      </c>
      <c r="G68" s="24">
        <f>+PAT_d!$AA95</f>
        <v>7.2587099880319084E-2</v>
      </c>
      <c r="H68" s="24">
        <f t="shared" si="3"/>
        <v>7.3156769659555199E-2</v>
      </c>
      <c r="I68" s="24">
        <f t="shared" si="4"/>
        <v>6.5931092765904697E-2</v>
      </c>
      <c r="J68" s="24">
        <f t="shared" si="5"/>
        <v>7.2256768936505011E-3</v>
      </c>
      <c r="K68" s="24">
        <f t="shared" si="14"/>
        <v>8.657840827647997E-3</v>
      </c>
      <c r="M68" s="24">
        <f ca="1">+NAC_d!CH68</f>
        <v>7.0213778435281426E-2</v>
      </c>
      <c r="N68" s="24">
        <f ca="1">+NAC_d!CI68</f>
        <v>6.9191107156622911E-2</v>
      </c>
      <c r="O68" s="24">
        <f ca="1">+NAC_d!CJ68</f>
        <v>6.9794582620491097E-2</v>
      </c>
      <c r="P68" s="24">
        <f ca="1">+NAC_d!CK68</f>
        <v>6.801200406424579E-2</v>
      </c>
      <c r="Q68" s="24">
        <f ca="1">+NAC_d!CL68</f>
        <v>6.7382772995247864E-2</v>
      </c>
      <c r="R68" s="24">
        <f ca="1">+NAC_d!CM68</f>
        <v>6.8571762243058831E-2</v>
      </c>
      <c r="S68" s="24">
        <f ca="1">+NAC_d!CN68</f>
        <v>6.713438783448078E-2</v>
      </c>
      <c r="T68" s="24">
        <f ca="1">+NAC_d!CO68</f>
        <v>6.6978353170344729E-2</v>
      </c>
      <c r="U68" s="24">
        <f ca="1">+NAC_d!CP68</f>
        <v>6.6679852937509665E-2</v>
      </c>
      <c r="V68" s="24">
        <f ca="1">+NAC_d!CQ68</f>
        <v>6.4741178097255991E-2</v>
      </c>
      <c r="W68" s="24">
        <f t="shared" ca="1" si="6"/>
        <v>7.0213778435281426E-2</v>
      </c>
      <c r="X68" s="24">
        <f t="shared" ca="1" si="7"/>
        <v>6.4741178097255991E-2</v>
      </c>
      <c r="Y68" s="24">
        <f t="shared" ca="1" si="8"/>
        <v>5.4726003380254351E-3</v>
      </c>
      <c r="Z68" s="24">
        <f t="shared" ca="1" si="15"/>
        <v>3.2567680094639138E-3</v>
      </c>
      <c r="AB68" s="74">
        <f t="shared" si="9"/>
        <v>44621</v>
      </c>
      <c r="AC68" s="75">
        <f t="shared" si="23"/>
        <v>8.657840827647997E-3</v>
      </c>
      <c r="AD68" s="75">
        <f t="shared" ca="1" si="16"/>
        <v>3.2567680094639138E-3</v>
      </c>
      <c r="AH68" s="35">
        <f t="shared" si="2"/>
        <v>44621</v>
      </c>
      <c r="AI68" s="24">
        <f>+GBA_d!$AN95</f>
        <v>0.56015266834350363</v>
      </c>
      <c r="AJ68" s="24">
        <f>+PAM_d!$AN95</f>
        <v>0.53785595220212956</v>
      </c>
      <c r="AK68" s="24">
        <f>+NOA_d!$AN95</f>
        <v>0.54539493474996048</v>
      </c>
      <c r="AL68" s="24">
        <f>+NEA_d!$AN95</f>
        <v>0.5587642959066943</v>
      </c>
      <c r="AM68" s="24">
        <f>+CUY_d!$AN95</f>
        <v>0.5546592834030617</v>
      </c>
      <c r="AN68" s="24">
        <f>+PAT_d!$AN95</f>
        <v>0.56627681589183254</v>
      </c>
      <c r="AO68" s="24">
        <f t="shared" si="17"/>
        <v>0.56627681589183254</v>
      </c>
      <c r="AP68" s="24">
        <f t="shared" si="18"/>
        <v>0.53785595220212956</v>
      </c>
      <c r="AQ68" s="24">
        <f t="shared" si="26"/>
        <v>2.842086368970298E-2</v>
      </c>
      <c r="AR68" s="24">
        <f t="shared" si="24"/>
        <v>3.539827776073326E-2</v>
      </c>
      <c r="AT68" s="24">
        <f ca="1">+NAC_d!CT68</f>
        <v>0.55648074957188709</v>
      </c>
      <c r="AU68" s="24">
        <f ca="1">+NAC_d!CU68</f>
        <v>0.5552222649393479</v>
      </c>
      <c r="AV68" s="24">
        <f ca="1">+NAC_d!CV68</f>
        <v>0.55927969920873588</v>
      </c>
      <c r="AW68" s="24">
        <f ca="1">+NAC_d!CW68</f>
        <v>0.55236500346227246</v>
      </c>
      <c r="AX68" s="24">
        <f ca="1">+NAC_d!CX68</f>
        <v>0.55108802213239549</v>
      </c>
      <c r="AY68" s="24">
        <f ca="1">+NAC_d!CY68</f>
        <v>0.5509309501281463</v>
      </c>
      <c r="AZ68" s="24">
        <f ca="1">+NAC_d!CZ68</f>
        <v>0.55071668468142954</v>
      </c>
      <c r="BA68" s="24">
        <f ca="1">+NAC_d!DA68</f>
        <v>0.5517240153282148</v>
      </c>
      <c r="BB68" s="24">
        <f ca="1">+NAC_d!DB68</f>
        <v>0.54900353544176594</v>
      </c>
      <c r="BC68" s="24">
        <f ca="1">+NAC_d!DC68</f>
        <v>0.54791696083279673</v>
      </c>
      <c r="BD68" s="24">
        <f t="shared" ca="1" si="11"/>
        <v>0.55927969920873588</v>
      </c>
      <c r="BE68" s="24">
        <f t="shared" ca="1" si="12"/>
        <v>0.54791696083279673</v>
      </c>
      <c r="BF68" s="24">
        <f t="shared" ca="1" si="13"/>
        <v>1.1362738375939152E-2</v>
      </c>
      <c r="BG68" s="24">
        <f t="shared" ca="1" si="25"/>
        <v>1.4903121310034077E-2</v>
      </c>
      <c r="BI68" s="35">
        <f t="shared" si="10"/>
        <v>44621</v>
      </c>
      <c r="BJ68" s="164">
        <f t="shared" si="20"/>
        <v>3.539827776073326E-2</v>
      </c>
      <c r="BK68" s="164">
        <f t="shared" ca="1" si="21"/>
        <v>1.4903121310034077E-2</v>
      </c>
      <c r="BL68" t="b">
        <f t="shared" ca="1" si="22"/>
        <v>1</v>
      </c>
    </row>
    <row r="69" spans="1:64" x14ac:dyDescent="0.25">
      <c r="A69" s="35">
        <f>+NAC!A69</f>
        <v>44652</v>
      </c>
      <c r="B69" s="24">
        <f>+GBA_d!AA96</f>
        <v>6.1843230838436236E-2</v>
      </c>
      <c r="C69" s="24">
        <f>+PAM_d!$AA96</f>
        <v>5.9101291161965719E-2</v>
      </c>
      <c r="D69" s="24">
        <f>+NOA_d!$AA96</f>
        <v>6.2852513177872993E-2</v>
      </c>
      <c r="E69" s="24">
        <f>+NEA_d!$AA96</f>
        <v>5.9833313231637542E-2</v>
      </c>
      <c r="F69" s="24">
        <f>+CUY_d!$AA96</f>
        <v>5.7889873228002431E-2</v>
      </c>
      <c r="G69" s="24">
        <f>+PAT_d!$AA96</f>
        <v>5.8164812229842822E-2</v>
      </c>
      <c r="H69" s="24">
        <f t="shared" si="3"/>
        <v>6.2852513177872993E-2</v>
      </c>
      <c r="I69" s="24">
        <f t="shared" si="4"/>
        <v>5.7889873228002431E-2</v>
      </c>
      <c r="J69" s="24">
        <f t="shared" si="5"/>
        <v>4.962639949870562E-3</v>
      </c>
      <c r="K69" s="24">
        <f t="shared" si="14"/>
        <v>8.4976915761800966E-3</v>
      </c>
      <c r="M69" s="24">
        <f ca="1">+NAC_d!CH69</f>
        <v>6.0975307895088315E-2</v>
      </c>
      <c r="N69" s="24">
        <f ca="1">+NAC_d!CI69</f>
        <v>6.101662342492431E-2</v>
      </c>
      <c r="O69" s="24">
        <f ca="1">+NAC_d!CJ69</f>
        <v>6.1695203535136356E-2</v>
      </c>
      <c r="P69" s="24">
        <f ca="1">+NAC_d!CK69</f>
        <v>6.019605764239544E-2</v>
      </c>
      <c r="Q69" s="24">
        <f ca="1">+NAC_d!CL69</f>
        <v>6.0469384377885627E-2</v>
      </c>
      <c r="R69" s="24">
        <f ca="1">+NAC_d!CM69</f>
        <v>6.0268133115952471E-2</v>
      </c>
      <c r="S69" s="24">
        <f ca="1">+NAC_d!CN69</f>
        <v>6.0377181418500347E-2</v>
      </c>
      <c r="T69" s="24">
        <f ca="1">+NAC_d!CO69</f>
        <v>6.0375625324365689E-2</v>
      </c>
      <c r="U69" s="24">
        <f ca="1">+NAC_d!CP69</f>
        <v>6.0031014668653793E-2</v>
      </c>
      <c r="V69" s="24">
        <f ca="1">+NAC_d!CQ69</f>
        <v>6.0255157043657803E-2</v>
      </c>
      <c r="W69" s="24">
        <f t="shared" ca="1" si="6"/>
        <v>6.1695203535136356E-2</v>
      </c>
      <c r="X69" s="24">
        <f t="shared" ca="1" si="7"/>
        <v>6.0031014668653793E-2</v>
      </c>
      <c r="Y69" s="24">
        <f t="shared" ca="1" si="8"/>
        <v>1.6641888664825633E-3</v>
      </c>
      <c r="Z69" s="24">
        <f t="shared" ca="1" si="15"/>
        <v>3.28525240704051E-3</v>
      </c>
      <c r="AB69" s="74">
        <f t="shared" si="9"/>
        <v>44652</v>
      </c>
      <c r="AC69" s="75">
        <f t="shared" si="23"/>
        <v>8.4976915761800966E-3</v>
      </c>
      <c r="AD69" s="75">
        <f t="shared" ca="1" si="16"/>
        <v>3.28525240704051E-3</v>
      </c>
      <c r="AH69" s="35">
        <f t="shared" si="2"/>
        <v>44652</v>
      </c>
      <c r="AI69" s="24">
        <f>+GBA_d!$AN96</f>
        <v>0.5910277983654002</v>
      </c>
      <c r="AJ69" s="24">
        <f>+PAM_d!$AN96</f>
        <v>0.56641520171146409</v>
      </c>
      <c r="AK69" s="24">
        <f>+NOA_d!$AN96</f>
        <v>0.57880573593105766</v>
      </c>
      <c r="AL69" s="24">
        <f>+NEA_d!$AN96</f>
        <v>0.58656293019237804</v>
      </c>
      <c r="AM69" s="24">
        <f>+CUY_d!$AN96</f>
        <v>0.57907311952165896</v>
      </c>
      <c r="AN69" s="24">
        <f>+PAT_d!$AN96</f>
        <v>0.58346910560297194</v>
      </c>
      <c r="AO69" s="24">
        <f t="shared" si="17"/>
        <v>0.5910277983654002</v>
      </c>
      <c r="AP69" s="24">
        <f t="shared" si="18"/>
        <v>0.56641520171146409</v>
      </c>
      <c r="AQ69" s="24">
        <f t="shared" si="26"/>
        <v>2.4612596653936114E-2</v>
      </c>
      <c r="AR69" s="24">
        <f t="shared" si="24"/>
        <v>3.1880620433532236E-2</v>
      </c>
      <c r="AT69" s="24">
        <f ca="1">+NAC_d!CT69</f>
        <v>0.58637025825912725</v>
      </c>
      <c r="AU69" s="24">
        <f ca="1">+NAC_d!CU69</f>
        <v>0.58465961836750235</v>
      </c>
      <c r="AV69" s="24">
        <f ca="1">+NAC_d!CV69</f>
        <v>0.58886366577416038</v>
      </c>
      <c r="AW69" s="24">
        <f ca="1">+NAC_d!CW69</f>
        <v>0.5805830657146005</v>
      </c>
      <c r="AX69" s="24">
        <f ca="1">+NAC_d!CX69</f>
        <v>0.58016811727530593</v>
      </c>
      <c r="AY69" s="24">
        <f ca="1">+NAC_d!CY69</f>
        <v>0.57976985044410978</v>
      </c>
      <c r="AZ69" s="24">
        <f ca="1">+NAC_d!CZ69</f>
        <v>0.57951409000038456</v>
      </c>
      <c r="BA69" s="24">
        <f ca="1">+NAC_d!DA69</f>
        <v>0.58035498764237015</v>
      </c>
      <c r="BB69" s="24">
        <f ca="1">+NAC_d!DB69</f>
        <v>0.57765125596095457</v>
      </c>
      <c r="BC69" s="24">
        <f ca="1">+NAC_d!DC69</f>
        <v>0.57714762790401464</v>
      </c>
      <c r="BD69" s="24">
        <f t="shared" ca="1" si="11"/>
        <v>0.58886366577416038</v>
      </c>
      <c r="BE69" s="24">
        <f t="shared" ca="1" si="12"/>
        <v>0.57714762790401464</v>
      </c>
      <c r="BF69" s="24">
        <f t="shared" ca="1" si="13"/>
        <v>1.1716037870145746E-2</v>
      </c>
      <c r="BG69" s="24">
        <f t="shared" ca="1" si="25"/>
        <v>1.3946993358114276E-2</v>
      </c>
      <c r="BI69" s="35">
        <f t="shared" si="10"/>
        <v>44652</v>
      </c>
      <c r="BJ69" s="164">
        <f t="shared" si="20"/>
        <v>3.1880620433532236E-2</v>
      </c>
      <c r="BK69" s="164">
        <f t="shared" ca="1" si="21"/>
        <v>1.3946993358114276E-2</v>
      </c>
      <c r="BL69" t="b">
        <f t="shared" ca="1" si="22"/>
        <v>1</v>
      </c>
    </row>
    <row r="70" spans="1:64" x14ac:dyDescent="0.25">
      <c r="A70" s="35">
        <f>+NAC!A70</f>
        <v>44682</v>
      </c>
      <c r="B70" s="24">
        <f>+GBA_d!AA97</f>
        <v>4.7597937201907747E-2</v>
      </c>
      <c r="C70" s="24">
        <f>+PAM_d!$AA97</f>
        <v>5.2714438866636293E-2</v>
      </c>
      <c r="D70" s="24">
        <f>+NOA_d!$AA97</f>
        <v>5.6195064249715543E-2</v>
      </c>
      <c r="E70" s="24">
        <f>+NEA_d!$AA97</f>
        <v>5.2853414071828642E-2</v>
      </c>
      <c r="F70" s="24">
        <f>+CUY_d!$AA97</f>
        <v>5.2038324779659861E-2</v>
      </c>
      <c r="G70" s="24">
        <f>+PAT_d!$AA97</f>
        <v>4.8278649816440922E-2</v>
      </c>
      <c r="H70" s="24">
        <f t="shared" si="3"/>
        <v>5.6195064249715543E-2</v>
      </c>
      <c r="I70" s="24">
        <f t="shared" si="4"/>
        <v>4.7597937201907747E-2</v>
      </c>
      <c r="J70" s="24">
        <f t="shared" si="5"/>
        <v>8.5971270478077955E-3</v>
      </c>
      <c r="K70" s="24">
        <f t="shared" si="14"/>
        <v>8.748033547324785E-3</v>
      </c>
      <c r="M70" s="24">
        <f ca="1">+NAC_d!CH70</f>
        <v>4.9989937879358015E-2</v>
      </c>
      <c r="N70" s="24">
        <f ca="1">+NAC_d!CI70</f>
        <v>5.043980555409866E-2</v>
      </c>
      <c r="O70" s="24">
        <f ca="1">+NAC_d!CJ70</f>
        <v>4.8563356417440584E-2</v>
      </c>
      <c r="P70" s="24">
        <f ca="1">+NAC_d!CK70</f>
        <v>5.0542245664314311E-2</v>
      </c>
      <c r="Q70" s="24">
        <f ca="1">+NAC_d!CL70</f>
        <v>5.0628744047215735E-2</v>
      </c>
      <c r="R70" s="24">
        <f ca="1">+NAC_d!CM70</f>
        <v>5.0313885940577396E-2</v>
      </c>
      <c r="S70" s="24">
        <f ca="1">+NAC_d!CN70</f>
        <v>5.0682237371563632E-2</v>
      </c>
      <c r="T70" s="24">
        <f ca="1">+NAC_d!CO70</f>
        <v>5.0882586856186185E-2</v>
      </c>
      <c r="U70" s="24">
        <f ca="1">+NAC_d!CP70</f>
        <v>5.0856270409900262E-2</v>
      </c>
      <c r="V70" s="24">
        <f ca="1">+NAC_d!CQ70</f>
        <v>5.0949959824340363E-2</v>
      </c>
      <c r="W70" s="24">
        <f t="shared" ca="1" si="6"/>
        <v>5.0949959824340363E-2</v>
      </c>
      <c r="X70" s="24">
        <f t="shared" ca="1" si="7"/>
        <v>4.8563356417440584E-2</v>
      </c>
      <c r="Y70" s="24">
        <f t="shared" ca="1" si="8"/>
        <v>2.3866034068997788E-3</v>
      </c>
      <c r="Z70" s="24">
        <f t="shared" ca="1" si="15"/>
        <v>3.2270422900497011E-3</v>
      </c>
      <c r="AB70" s="74">
        <f t="shared" si="9"/>
        <v>44682</v>
      </c>
      <c r="AC70" s="75">
        <f t="shared" si="23"/>
        <v>8.748033547324785E-3</v>
      </c>
      <c r="AD70" s="75">
        <f t="shared" ca="1" si="16"/>
        <v>3.2270422900497011E-3</v>
      </c>
      <c r="AH70" s="35">
        <f t="shared" ref="AH70:AH95" si="27">+A70</f>
        <v>44682</v>
      </c>
      <c r="AI70" s="24">
        <f>+GBA_d!$AN97</f>
        <v>0.61316401323737946</v>
      </c>
      <c r="AJ70" s="24">
        <f>+PAM_d!$AN97</f>
        <v>0.59747270695526988</v>
      </c>
      <c r="AK70" s="24">
        <f>+NOA_d!$AN97</f>
        <v>0.61397237754045353</v>
      </c>
      <c r="AL70" s="24">
        <f>+NEA_d!$AN97</f>
        <v>0.61953581424212301</v>
      </c>
      <c r="AM70" s="24">
        <f>+CUY_d!$AN97</f>
        <v>0.60195561335278702</v>
      </c>
      <c r="AN70" s="24">
        <f>+PAT_d!$AN97</f>
        <v>0.60493480973291924</v>
      </c>
      <c r="AO70" s="24">
        <f t="shared" si="17"/>
        <v>0.61953581424212301</v>
      </c>
      <c r="AP70" s="24">
        <f t="shared" si="18"/>
        <v>0.59747270695526988</v>
      </c>
      <c r="AQ70" s="24">
        <f t="shared" si="26"/>
        <v>2.2063107286853123E-2</v>
      </c>
      <c r="AR70" s="24">
        <f t="shared" si="24"/>
        <v>3.0211287253695502E-2</v>
      </c>
      <c r="AT70" s="24">
        <f ca="1">+NAC_d!CT70</f>
        <v>0.61512165944699637</v>
      </c>
      <c r="AU70" s="24">
        <f ca="1">+NAC_d!CU70</f>
        <v>0.6133107298010021</v>
      </c>
      <c r="AV70" s="24">
        <f ca="1">+NAC_d!CV70</f>
        <v>0.61479501351867416</v>
      </c>
      <c r="AW70" s="24">
        <f ca="1">+NAC_d!CW70</f>
        <v>0.60819725843083017</v>
      </c>
      <c r="AX70" s="24">
        <f ca="1">+NAC_d!CX70</f>
        <v>0.60778521101850624</v>
      </c>
      <c r="AY70" s="24">
        <f ca="1">+NAC_d!CY70</f>
        <v>0.6069295223809803</v>
      </c>
      <c r="AZ70" s="24">
        <f ca="1">+NAC_d!CZ70</f>
        <v>0.60564580773178078</v>
      </c>
      <c r="BA70" s="24">
        <f ca="1">+NAC_d!DA70</f>
        <v>0.60644825114288881</v>
      </c>
      <c r="BB70" s="24">
        <f ca="1">+NAC_d!DB70</f>
        <v>0.60385922542157533</v>
      </c>
      <c r="BC70" s="24">
        <f ca="1">+NAC_d!DC70</f>
        <v>0.60240643247624082</v>
      </c>
      <c r="BD70" s="24">
        <f t="shared" ca="1" si="11"/>
        <v>0.61512165944699637</v>
      </c>
      <c r="BE70" s="24">
        <f t="shared" ca="1" si="12"/>
        <v>0.60240643247624082</v>
      </c>
      <c r="BF70" s="24">
        <f t="shared" ca="1" si="13"/>
        <v>1.2715226970755555E-2</v>
      </c>
      <c r="BG70" s="24">
        <f t="shared" ca="1" si="25"/>
        <v>1.3356671283938634E-2</v>
      </c>
      <c r="BI70" s="35">
        <f t="shared" si="10"/>
        <v>44682</v>
      </c>
      <c r="BJ70" s="164">
        <f t="shared" si="20"/>
        <v>3.0211287253695502E-2</v>
      </c>
      <c r="BK70" s="164">
        <f t="shared" ca="1" si="21"/>
        <v>1.3356671283938634E-2</v>
      </c>
      <c r="BL70" t="b">
        <f t="shared" ca="1" si="22"/>
        <v>1</v>
      </c>
    </row>
    <row r="71" spans="1:64" x14ac:dyDescent="0.25">
      <c r="A71" s="35">
        <f>+NAC!A71</f>
        <v>44713</v>
      </c>
      <c r="B71" s="24">
        <f>+GBA_d!AA98</f>
        <v>5.4606620409886508E-2</v>
      </c>
      <c r="C71" s="24">
        <f>+PAM_d!$AA98</f>
        <v>5.2118623821297172E-2</v>
      </c>
      <c r="D71" s="24">
        <f>+NOA_d!$AA98</f>
        <v>5.2816433753759773E-2</v>
      </c>
      <c r="E71" s="24">
        <f>+NEA_d!$AA98</f>
        <v>4.9100729827729728E-2</v>
      </c>
      <c r="F71" s="24">
        <f>+CUY_d!$AA98</f>
        <v>5.3199101233535773E-2</v>
      </c>
      <c r="G71" s="24">
        <f>+PAT_d!$AA98</f>
        <v>5.1043686702915148E-2</v>
      </c>
      <c r="H71" s="24">
        <f t="shared" ref="H71:H95" si="28">+MAX(B71:G71)</f>
        <v>5.4606620409886508E-2</v>
      </c>
      <c r="I71" s="24">
        <f t="shared" ref="I71:I95" si="29">+MIN(B71:G71)</f>
        <v>4.9100729827729728E-2</v>
      </c>
      <c r="J71" s="24">
        <f t="shared" ref="J71:J95" si="30">+H71-I71</f>
        <v>5.5058905821567805E-3</v>
      </c>
      <c r="K71" s="24">
        <f t="shared" si="14"/>
        <v>8.6389518170835369E-3</v>
      </c>
      <c r="M71" s="24">
        <f ca="1">+NAC_d!CH71</f>
        <v>5.0897003024527265E-2</v>
      </c>
      <c r="N71" s="24">
        <f ca="1">+NAC_d!CI71</f>
        <v>5.1499711182475538E-2</v>
      </c>
      <c r="O71" s="24">
        <f ca="1">+NAC_d!CJ71</f>
        <v>5.3014322834998628E-2</v>
      </c>
      <c r="P71" s="24">
        <f ca="1">+NAC_d!CK71</f>
        <v>5.2020673996019617E-2</v>
      </c>
      <c r="Q71" s="24">
        <f ca="1">+NAC_d!CL71</f>
        <v>5.2675054578233294E-2</v>
      </c>
      <c r="R71" s="24">
        <f ca="1">+NAC_d!CM71</f>
        <v>5.2421232594804135E-2</v>
      </c>
      <c r="S71" s="24">
        <f ca="1">+NAC_d!CN71</f>
        <v>5.2766231514902007E-2</v>
      </c>
      <c r="T71" s="24">
        <f ca="1">+NAC_d!CO71</f>
        <v>5.3403703388227752E-2</v>
      </c>
      <c r="U71" s="24">
        <f ca="1">+NAC_d!CP71</f>
        <v>5.3932342619201545E-2</v>
      </c>
      <c r="V71" s="24">
        <f ca="1">+NAC_d!CQ71</f>
        <v>5.4805765198090217E-2</v>
      </c>
      <c r="W71" s="24">
        <f t="shared" ref="W71:W95" ca="1" si="31">+MAX(M71:V71)</f>
        <v>5.4805765198090217E-2</v>
      </c>
      <c r="X71" s="24">
        <f t="shared" ref="X71:X95" ca="1" si="32">+MIN(M71:V71)</f>
        <v>5.0897003024527265E-2</v>
      </c>
      <c r="Y71" s="24">
        <f t="shared" ref="Y71:Y95" ca="1" si="33">+W71-X71</f>
        <v>3.9087621735629519E-3</v>
      </c>
      <c r="Z71" s="24">
        <f t="shared" ca="1" si="15"/>
        <v>3.4186235400576193E-3</v>
      </c>
      <c r="AB71" s="74">
        <f t="shared" ref="AB71:AB95" si="34">+A71</f>
        <v>44713</v>
      </c>
      <c r="AC71" s="75">
        <f t="shared" ref="AC71:AC95" si="35">+K71</f>
        <v>8.6389518170835369E-3</v>
      </c>
      <c r="AD71" s="75">
        <f t="shared" ref="AD71:AD95" ca="1" si="36">+Z71</f>
        <v>3.4186235400576193E-3</v>
      </c>
      <c r="AH71" s="35">
        <f t="shared" si="27"/>
        <v>44713</v>
      </c>
      <c r="AI71" s="24">
        <f>+GBA_d!$AN98</f>
        <v>0.65053738143555573</v>
      </c>
      <c r="AJ71" s="24">
        <f>+PAM_d!$AN98</f>
        <v>0.62793170450695435</v>
      </c>
      <c r="AK71" s="24">
        <f>+NOA_d!$AN98</f>
        <v>0.64466923367799445</v>
      </c>
      <c r="AL71" s="24">
        <f>+NEA_d!$AN98</f>
        <v>0.6520191413390326</v>
      </c>
      <c r="AM71" s="24">
        <f>+CUY_d!$AN98</f>
        <v>0.6296714418006546</v>
      </c>
      <c r="AN71" s="24">
        <f>+PAT_d!$AN98</f>
        <v>0.6310315724749771</v>
      </c>
      <c r="AO71" s="24">
        <f t="shared" si="17"/>
        <v>0.6520191413390326</v>
      </c>
      <c r="AP71" s="24">
        <f t="shared" si="18"/>
        <v>0.62793170450695435</v>
      </c>
      <c r="AQ71" s="24">
        <f t="shared" si="26"/>
        <v>2.4087436832078257E-2</v>
      </c>
      <c r="AR71" s="24">
        <f t="shared" si="24"/>
        <v>2.8056949774528678E-2</v>
      </c>
      <c r="AT71" s="24">
        <f ca="1">+NAC_d!CT71</f>
        <v>0.64457371882054226</v>
      </c>
      <c r="AU71" s="24">
        <f ca="1">+NAC_d!CU71</f>
        <v>0.64308944777332733</v>
      </c>
      <c r="AV71" s="24">
        <f ca="1">+NAC_d!CV71</f>
        <v>0.64744809680620308</v>
      </c>
      <c r="AW71" s="24">
        <f ca="1">+NAC_d!CW71</f>
        <v>0.63846563349495322</v>
      </c>
      <c r="AX71" s="24">
        <f ca="1">+NAC_d!CX71</f>
        <v>0.63928764719702391</v>
      </c>
      <c r="AY71" s="24">
        <f ca="1">+NAC_d!CY71</f>
        <v>0.63848612125148674</v>
      </c>
      <c r="AZ71" s="24">
        <f ca="1">+NAC_d!CZ71</f>
        <v>0.63786765275438384</v>
      </c>
      <c r="BA71" s="24">
        <f ca="1">+NAC_d!DA71</f>
        <v>0.64015962012134131</v>
      </c>
      <c r="BB71" s="24">
        <f ca="1">+NAC_d!DB71</f>
        <v>0.63868687634536081</v>
      </c>
      <c r="BC71" s="24">
        <f ca="1">+NAC_d!DC71</f>
        <v>0.63944369712893723</v>
      </c>
      <c r="BD71" s="24">
        <f t="shared" ref="BD71:BD95" ca="1" si="37">+MAX(AT71:BC71)</f>
        <v>0.64744809680620308</v>
      </c>
      <c r="BE71" s="24">
        <f t="shared" ref="BE71:BE95" ca="1" si="38">+MIN(AT71:BC71)</f>
        <v>0.63786765275438384</v>
      </c>
      <c r="BF71" s="24">
        <f t="shared" ref="BF71:BF95" ca="1" si="39">+BD71-BE71</f>
        <v>9.5804440518192369E-3</v>
      </c>
      <c r="BG71" s="24">
        <f t="shared" ca="1" si="25"/>
        <v>1.2531231255203877E-2</v>
      </c>
      <c r="BI71" s="35">
        <f t="shared" ref="BI71:BI95" si="40">+AH71</f>
        <v>44713</v>
      </c>
      <c r="BJ71" s="164">
        <f t="shared" si="20"/>
        <v>2.8056949774528678E-2</v>
      </c>
      <c r="BK71" s="164">
        <f t="shared" ca="1" si="21"/>
        <v>1.2531231255203877E-2</v>
      </c>
      <c r="BL71" t="b">
        <f t="shared" ca="1" si="22"/>
        <v>1</v>
      </c>
    </row>
    <row r="72" spans="1:64" x14ac:dyDescent="0.25">
      <c r="A72" s="35">
        <f>+NAC!A72</f>
        <v>44743</v>
      </c>
      <c r="B72" s="24">
        <f>+GBA_d!AA99</f>
        <v>7.3351943928063434E-2</v>
      </c>
      <c r="C72" s="24">
        <f>+PAM_d!$AA99</f>
        <v>7.5480081074603245E-2</v>
      </c>
      <c r="D72" s="24">
        <f>+NOA_d!$AA99</f>
        <v>6.648442024655199E-2</v>
      </c>
      <c r="E72" s="24">
        <f>+NEA_d!$AA99</f>
        <v>7.3244088466891233E-2</v>
      </c>
      <c r="F72" s="24">
        <f>+CUY_d!$AA99</f>
        <v>7.3484605971784633E-2</v>
      </c>
      <c r="G72" s="24">
        <f>+PAT_d!$AA99</f>
        <v>8.0132094032004941E-2</v>
      </c>
      <c r="H72" s="24">
        <f t="shared" si="28"/>
        <v>8.0132094032004941E-2</v>
      </c>
      <c r="I72" s="24">
        <f t="shared" si="29"/>
        <v>6.648442024655199E-2</v>
      </c>
      <c r="J72" s="24">
        <f t="shared" si="30"/>
        <v>1.3647673785452952E-2</v>
      </c>
      <c r="K72" s="24">
        <f t="shared" si="14"/>
        <v>9.2901067963477302E-3</v>
      </c>
      <c r="M72" s="24">
        <f ca="1">+NAC_d!CH72</f>
        <v>7.0695141488546609E-2</v>
      </c>
      <c r="N72" s="24">
        <f ca="1">+NAC_d!CI72</f>
        <v>7.1258126545564959E-2</v>
      </c>
      <c r="O72" s="24">
        <f ca="1">+NAC_d!CJ72</f>
        <v>6.9997313703841657E-2</v>
      </c>
      <c r="P72" s="24">
        <f ca="1">+NAC_d!CK72</f>
        <v>7.2601694198798583E-2</v>
      </c>
      <c r="Q72" s="24">
        <f ca="1">+NAC_d!CL72</f>
        <v>7.2475295462577582E-2</v>
      </c>
      <c r="R72" s="24">
        <f ca="1">+NAC_d!CM72</f>
        <v>7.3196743638059614E-2</v>
      </c>
      <c r="S72" s="24">
        <f ca="1">+NAC_d!CN72</f>
        <v>7.339320378347769E-2</v>
      </c>
      <c r="T72" s="24">
        <f ca="1">+NAC_d!CO72</f>
        <v>7.4585277958678198E-2</v>
      </c>
      <c r="U72" s="24">
        <f ca="1">+NAC_d!CP72</f>
        <v>7.5325790212568577E-2</v>
      </c>
      <c r="V72" s="24">
        <f ca="1">+NAC_d!CQ72</f>
        <v>7.7890764607356999E-2</v>
      </c>
      <c r="W72" s="24">
        <f t="shared" ca="1" si="31"/>
        <v>7.7890764607356999E-2</v>
      </c>
      <c r="X72" s="24">
        <f t="shared" ca="1" si="32"/>
        <v>6.9997313703841657E-2</v>
      </c>
      <c r="Y72" s="24">
        <f t="shared" ca="1" si="33"/>
        <v>7.8934509035153422E-3</v>
      </c>
      <c r="Z72" s="24">
        <f t="shared" ca="1" si="15"/>
        <v>3.9913013420032244E-3</v>
      </c>
      <c r="AB72" s="74">
        <f t="shared" si="34"/>
        <v>44743</v>
      </c>
      <c r="AC72" s="75">
        <f t="shared" si="35"/>
        <v>9.2901067963477302E-3</v>
      </c>
      <c r="AD72" s="75">
        <f t="shared" ca="1" si="36"/>
        <v>3.9913013420032244E-3</v>
      </c>
      <c r="AH72" s="35">
        <f t="shared" si="27"/>
        <v>44743</v>
      </c>
      <c r="AI72" s="24">
        <f>+GBA_d!$AN99</f>
        <v>0.71861495237181838</v>
      </c>
      <c r="AJ72" s="24">
        <f>+PAM_d!$AN99</f>
        <v>0.70202933542868973</v>
      </c>
      <c r="AK72" s="24">
        <f>+NOA_d!$AN99</f>
        <v>0.70680161481806736</v>
      </c>
      <c r="AL72" s="24">
        <f>+NEA_d!$AN99</f>
        <v>0.72183769113833907</v>
      </c>
      <c r="AM72" s="24">
        <f>+CUY_d!$AN99</f>
        <v>0.69569942504062232</v>
      </c>
      <c r="AN72" s="24">
        <f>+PAT_d!$AN99</f>
        <v>0.70463253887118338</v>
      </c>
      <c r="AO72" s="24">
        <f t="shared" si="17"/>
        <v>0.72183769113833907</v>
      </c>
      <c r="AP72" s="24">
        <f t="shared" si="18"/>
        <v>0.69569942504062232</v>
      </c>
      <c r="AQ72" s="24">
        <f t="shared" si="26"/>
        <v>2.6138266097716745E-2</v>
      </c>
      <c r="AR72" s="24">
        <f t="shared" si="24"/>
        <v>2.5920434149241098E-2</v>
      </c>
      <c r="AT72" s="24">
        <f ca="1">+NAC_d!CT72</f>
        <v>0.71039523379510694</v>
      </c>
      <c r="AU72" s="24">
        <f ca="1">+NAC_d!CU72</f>
        <v>0.70966752462864191</v>
      </c>
      <c r="AV72" s="24">
        <f ca="1">+NAC_d!CV72</f>
        <v>0.71104823439367881</v>
      </c>
      <c r="AW72" s="24">
        <f ca="1">+NAC_d!CW72</f>
        <v>0.70688949010309399</v>
      </c>
      <c r="AX72" s="24">
        <f ca="1">+NAC_d!CX72</f>
        <v>0.70716269162381717</v>
      </c>
      <c r="AY72" s="24">
        <f ca="1">+NAC_d!CY72</f>
        <v>0.70724429700456115</v>
      </c>
      <c r="AZ72" s="24">
        <f ca="1">+NAC_d!CZ72</f>
        <v>0.70716446368312735</v>
      </c>
      <c r="BA72" s="24">
        <f ca="1">+NAC_d!DA72</f>
        <v>0.71137338973936726</v>
      </c>
      <c r="BB72" s="24">
        <f ca="1">+NAC_d!DB72</f>
        <v>0.71015092863527407</v>
      </c>
      <c r="BC72" s="24">
        <f ca="1">+NAC_d!DC72</f>
        <v>0.71481757000169965</v>
      </c>
      <c r="BD72" s="24">
        <f t="shared" ca="1" si="37"/>
        <v>0.71481757000169965</v>
      </c>
      <c r="BE72" s="24">
        <f t="shared" ca="1" si="38"/>
        <v>0.70688949010309399</v>
      </c>
      <c r="BF72" s="24">
        <f t="shared" ca="1" si="39"/>
        <v>7.9280798986056666E-3</v>
      </c>
      <c r="BG72" s="24">
        <f t="shared" ca="1" si="25"/>
        <v>1.1775547197117965E-2</v>
      </c>
      <c r="BI72" s="35">
        <f t="shared" si="40"/>
        <v>44743</v>
      </c>
      <c r="BJ72" s="164">
        <f t="shared" si="20"/>
        <v>2.5920434149241098E-2</v>
      </c>
      <c r="BK72" s="164">
        <f t="shared" ca="1" si="21"/>
        <v>1.1775547197117965E-2</v>
      </c>
      <c r="BL72" t="b">
        <f t="shared" ca="1" si="22"/>
        <v>1</v>
      </c>
    </row>
    <row r="73" spans="1:64" x14ac:dyDescent="0.25">
      <c r="A73" s="35">
        <f>+NAC!A73</f>
        <v>44774</v>
      </c>
      <c r="B73" s="24">
        <f>+GBA_d!AA100</f>
        <v>6.9633188671047064E-2</v>
      </c>
      <c r="C73" s="24">
        <f>+PAM_d!$AA100</f>
        <v>6.9164010918825181E-2</v>
      </c>
      <c r="D73" s="24">
        <f>+NOA_d!$AA100</f>
        <v>7.5221618857483463E-2</v>
      </c>
      <c r="E73" s="24">
        <f>+NEA_d!$AA100</f>
        <v>7.577966918957646E-2</v>
      </c>
      <c r="F73" s="24">
        <f>+CUY_d!$AA100</f>
        <v>6.3697585227033171E-2</v>
      </c>
      <c r="G73" s="24">
        <f>+PAT_d!$AA100</f>
        <v>6.416012369094326E-2</v>
      </c>
      <c r="H73" s="24">
        <f t="shared" si="28"/>
        <v>7.577966918957646E-2</v>
      </c>
      <c r="I73" s="24">
        <f t="shared" si="29"/>
        <v>6.3697585227033171E-2</v>
      </c>
      <c r="J73" s="24">
        <f t="shared" si="30"/>
        <v>1.2082083962543289E-2</v>
      </c>
      <c r="K73" s="24">
        <f t="shared" si="14"/>
        <v>8.9661954846328995E-3</v>
      </c>
      <c r="M73" s="24">
        <f ca="1">+NAC_d!CH73</f>
        <v>7.1994815325908235E-2</v>
      </c>
      <c r="N73" s="24">
        <f ca="1">+NAC_d!CI73</f>
        <v>7.1287428396111352E-2</v>
      </c>
      <c r="O73" s="24">
        <f ca="1">+NAC_d!CJ73</f>
        <v>7.0463771091228367E-2</v>
      </c>
      <c r="P73" s="24">
        <f ca="1">+NAC_d!CK73</f>
        <v>7.0244093332259228E-2</v>
      </c>
      <c r="Q73" s="24">
        <f ca="1">+NAC_d!CL73</f>
        <v>6.9721273898597502E-2</v>
      </c>
      <c r="R73" s="24">
        <f ca="1">+NAC_d!CM73</f>
        <v>6.9387975841779026E-2</v>
      </c>
      <c r="S73" s="24">
        <f ca="1">+NAC_d!CN73</f>
        <v>6.9227606136371467E-2</v>
      </c>
      <c r="T73" s="24">
        <f ca="1">+NAC_d!CO73</f>
        <v>6.9154546881383894E-2</v>
      </c>
      <c r="U73" s="24">
        <f ca="1">+NAC_d!CP73</f>
        <v>6.8435805960893825E-2</v>
      </c>
      <c r="V73" s="24">
        <f ca="1">+NAC_d!CQ73</f>
        <v>6.8541630238995177E-2</v>
      </c>
      <c r="W73" s="24">
        <f t="shared" ca="1" si="31"/>
        <v>7.1994815325908235E-2</v>
      </c>
      <c r="X73" s="24">
        <f t="shared" ca="1" si="32"/>
        <v>6.8435805960893825E-2</v>
      </c>
      <c r="Y73" s="24">
        <f t="shared" ca="1" si="33"/>
        <v>3.5590093650144095E-3</v>
      </c>
      <c r="Z73" s="24">
        <f t="shared" ca="1" si="15"/>
        <v>3.8590382584320717E-3</v>
      </c>
      <c r="AB73" s="74">
        <f t="shared" si="34"/>
        <v>44774</v>
      </c>
      <c r="AC73" s="75">
        <f t="shared" si="35"/>
        <v>8.9661954846328995E-3</v>
      </c>
      <c r="AD73" s="75">
        <f t="shared" ca="1" si="36"/>
        <v>3.8590382584320717E-3</v>
      </c>
      <c r="AH73" s="35">
        <f t="shared" si="27"/>
        <v>44774</v>
      </c>
      <c r="AI73" s="24">
        <f>+GBA_d!$AN100</f>
        <v>0.79185941971506035</v>
      </c>
      <c r="AJ73" s="24">
        <f>+PAM_d!$AN100</f>
        <v>0.77871138713541455</v>
      </c>
      <c r="AK73" s="24">
        <f>+NOA_d!$AN100</f>
        <v>0.7933238688307882</v>
      </c>
      <c r="AL73" s="24">
        <f>+NEA_d!$AN100</f>
        <v>0.80405965499096932</v>
      </c>
      <c r="AM73" s="24">
        <f>+CUY_d!$AN100</f>
        <v>0.7715496692654944</v>
      </c>
      <c r="AN73" s="24">
        <f>+PAT_d!$AN100</f>
        <v>0.75414428164474634</v>
      </c>
      <c r="AO73" s="24">
        <f t="shared" si="17"/>
        <v>0.80405965499096932</v>
      </c>
      <c r="AP73" s="24">
        <f t="shared" si="18"/>
        <v>0.75414428164474634</v>
      </c>
      <c r="AQ73" s="24">
        <f t="shared" si="26"/>
        <v>4.991537334622298E-2</v>
      </c>
      <c r="AR73" s="24">
        <f t="shared" si="24"/>
        <v>2.5636563328528483E-2</v>
      </c>
      <c r="AT73" s="24">
        <f ca="1">+NAC_d!CT73</f>
        <v>0.79366729342028108</v>
      </c>
      <c r="AU73" s="24">
        <f ca="1">+NAC_d!CU73</f>
        <v>0.79129434901718421</v>
      </c>
      <c r="AV73" s="24">
        <f ca="1">+NAC_d!CV73</f>
        <v>0.78869004368357132</v>
      </c>
      <c r="AW73" s="24">
        <f ca="1">+NAC_d!CW73</f>
        <v>0.78516542492501662</v>
      </c>
      <c r="AX73" s="24">
        <f ca="1">+NAC_d!CX73</f>
        <v>0.78453030560671633</v>
      </c>
      <c r="AY73" s="24">
        <f ca="1">+NAC_d!CY73</f>
        <v>0.78291221883201567</v>
      </c>
      <c r="AZ73" s="24">
        <f ca="1">+NAC_d!CZ73</f>
        <v>0.78154802260201905</v>
      </c>
      <c r="BA73" s="24">
        <f ca="1">+NAC_d!DA73</f>
        <v>0.78448849383306518</v>
      </c>
      <c r="BB73" s="24">
        <f ca="1">+NAC_d!DB73</f>
        <v>0.78091425680318771</v>
      </c>
      <c r="BC73" s="24">
        <f ca="1">+NAC_d!DC73</f>
        <v>0.78353331933240344</v>
      </c>
      <c r="BD73" s="24">
        <f t="shared" ca="1" si="37"/>
        <v>0.79366729342028108</v>
      </c>
      <c r="BE73" s="24">
        <f t="shared" ca="1" si="38"/>
        <v>0.78091425680318771</v>
      </c>
      <c r="BF73" s="24">
        <f t="shared" ca="1" si="39"/>
        <v>1.2753036617093372E-2</v>
      </c>
      <c r="BG73" s="24">
        <f t="shared" ca="1" si="25"/>
        <v>1.160415503120845E-2</v>
      </c>
      <c r="BI73" s="35">
        <f t="shared" si="40"/>
        <v>44774</v>
      </c>
      <c r="BJ73" s="164">
        <f t="shared" si="20"/>
        <v>2.5636563328528483E-2</v>
      </c>
      <c r="BK73" s="164">
        <f t="shared" ca="1" si="21"/>
        <v>1.160415503120845E-2</v>
      </c>
      <c r="BL73" t="b">
        <f t="shared" ca="1" si="22"/>
        <v>1</v>
      </c>
    </row>
    <row r="74" spans="1:64" x14ac:dyDescent="0.25">
      <c r="A74" s="35">
        <f>+NAC!A74</f>
        <v>44805</v>
      </c>
      <c r="B74" s="24">
        <f>+GBA_d!AA101</f>
        <v>6.0937327043620204E-2</v>
      </c>
      <c r="C74" s="24">
        <f>+PAM_d!$AA101</f>
        <v>6.2742015010798902E-2</v>
      </c>
      <c r="D74" s="24">
        <f>+NOA_d!$AA101</f>
        <v>6.0450919899818434E-2</v>
      </c>
      <c r="E74" s="24">
        <f>+NEA_d!$AA101</f>
        <v>6.7870505279407745E-2</v>
      </c>
      <c r="F74" s="24">
        <f>+CUY_d!$AA101</f>
        <v>5.9634237152099701E-2</v>
      </c>
      <c r="G74" s="24">
        <f>+PAT_d!$AA101</f>
        <v>6.0938763870417523E-2</v>
      </c>
      <c r="H74" s="24">
        <f t="shared" si="28"/>
        <v>6.7870505279407745E-2</v>
      </c>
      <c r="I74" s="24">
        <f t="shared" si="29"/>
        <v>5.9634237152099701E-2</v>
      </c>
      <c r="J74" s="24">
        <f t="shared" si="30"/>
        <v>8.236268127308044E-3</v>
      </c>
      <c r="K74" s="24">
        <f t="shared" si="14"/>
        <v>8.7974625708587464E-3</v>
      </c>
      <c r="M74" s="24">
        <f ca="1">+NAC_d!CH74</f>
        <v>6.4952333446983923E-2</v>
      </c>
      <c r="N74" s="24">
        <f ca="1">+NAC_d!CI74</f>
        <v>6.4591201425351574E-2</v>
      </c>
      <c r="O74" s="24">
        <f ca="1">+NAC_d!CJ74</f>
        <v>6.3216530641238666E-2</v>
      </c>
      <c r="P74" s="24">
        <f ca="1">+NAC_d!CK74</f>
        <v>6.3506337549847247E-2</v>
      </c>
      <c r="Q74" s="24">
        <f ca="1">+NAC_d!CL74</f>
        <v>6.2495718689448143E-2</v>
      </c>
      <c r="R74" s="24">
        <f ca="1">+NAC_d!CM74</f>
        <v>6.2356762545816569E-2</v>
      </c>
      <c r="S74" s="24">
        <f ca="1">+NAC_d!CN74</f>
        <v>6.1625150489147185E-2</v>
      </c>
      <c r="T74" s="24">
        <f ca="1">+NAC_d!CO74</f>
        <v>6.1253152789851883E-2</v>
      </c>
      <c r="U74" s="24">
        <f ca="1">+NAC_d!CP74</f>
        <v>6.0063882552569448E-2</v>
      </c>
      <c r="V74" s="24">
        <f ca="1">+NAC_d!CQ74</f>
        <v>5.9242801146868196E-2</v>
      </c>
      <c r="W74" s="24">
        <f t="shared" ca="1" si="31"/>
        <v>6.4952333446983923E-2</v>
      </c>
      <c r="X74" s="24">
        <f t="shared" ca="1" si="32"/>
        <v>5.9242801146868196E-2</v>
      </c>
      <c r="Y74" s="24">
        <f t="shared" ca="1" si="33"/>
        <v>5.7095323001157272E-3</v>
      </c>
      <c r="Z74" s="24">
        <f t="shared" ca="1" si="15"/>
        <v>4.0384805331015738E-3</v>
      </c>
      <c r="AB74" s="74">
        <f t="shared" si="34"/>
        <v>44805</v>
      </c>
      <c r="AC74" s="75">
        <f t="shared" si="35"/>
        <v>8.7974625708587464E-3</v>
      </c>
      <c r="AD74" s="75">
        <f t="shared" ca="1" si="36"/>
        <v>4.0384805331015738E-3</v>
      </c>
      <c r="AH74" s="35">
        <f t="shared" si="27"/>
        <v>44805</v>
      </c>
      <c r="AI74" s="24">
        <f>+GBA_d!$AN101</f>
        <v>0.83083854477449703</v>
      </c>
      <c r="AJ74" s="24">
        <f>+PAM_d!$AN101</f>
        <v>0.82687073393817623</v>
      </c>
      <c r="AK74" s="24">
        <f>+NOA_d!$AN101</f>
        <v>0.8432968208299485</v>
      </c>
      <c r="AL74" s="24">
        <f>+NEA_d!$AN101</f>
        <v>0.87386781576220041</v>
      </c>
      <c r="AM74" s="24">
        <f>+CUY_d!$AN101</f>
        <v>0.82562925348071436</v>
      </c>
      <c r="AN74" s="24">
        <f>+PAT_d!$AN101</f>
        <v>0.79332463627597005</v>
      </c>
      <c r="AO74" s="24">
        <f t="shared" si="17"/>
        <v>0.87386781576220041</v>
      </c>
      <c r="AP74" s="24">
        <f t="shared" si="18"/>
        <v>0.79332463627597005</v>
      </c>
      <c r="AQ74" s="24">
        <f t="shared" si="26"/>
        <v>8.0543179486230354E-2</v>
      </c>
      <c r="AR74" s="24">
        <f t="shared" si="24"/>
        <v>2.8977126910606173E-2</v>
      </c>
      <c r="AT74" s="24">
        <f ca="1">+NAC_d!CT74</f>
        <v>0.84842638607465815</v>
      </c>
      <c r="AU74" s="24">
        <f ca="1">+NAC_d!CU74</f>
        <v>0.84416818931194526</v>
      </c>
      <c r="AV74" s="24">
        <f ca="1">+NAC_d!CV74</f>
        <v>0.83675680085231385</v>
      </c>
      <c r="AW74" s="24">
        <f ca="1">+NAC_d!CW74</f>
        <v>0.83464832736728645</v>
      </c>
      <c r="AX74" s="24">
        <f ca="1">+NAC_d!CX74</f>
        <v>0.83227576305256656</v>
      </c>
      <c r="AY74" s="24">
        <f ca="1">+NAC_d!CY74</f>
        <v>0.82980565310790144</v>
      </c>
      <c r="AZ74" s="24">
        <f ca="1">+NAC_d!CZ74</f>
        <v>0.82675853690448942</v>
      </c>
      <c r="BA74" s="24">
        <f ca="1">+NAC_d!DA74</f>
        <v>0.82841762800061436</v>
      </c>
      <c r="BB74" s="24">
        <f ca="1">+NAC_d!DB74</f>
        <v>0.82213461832421131</v>
      </c>
      <c r="BC74" s="24">
        <f ca="1">+NAC_d!DC74</f>
        <v>0.82185952745435098</v>
      </c>
      <c r="BD74" s="24">
        <f t="shared" ca="1" si="37"/>
        <v>0.84842638607465815</v>
      </c>
      <c r="BE74" s="24">
        <f t="shared" ca="1" si="38"/>
        <v>0.82185952745435098</v>
      </c>
      <c r="BF74" s="24">
        <f t="shared" ca="1" si="39"/>
        <v>2.6566858620307165E-2</v>
      </c>
      <c r="BG74" s="24">
        <f t="shared" ca="1" si="25"/>
        <v>1.2687892324584627E-2</v>
      </c>
      <c r="BI74" s="35">
        <f t="shared" si="40"/>
        <v>44805</v>
      </c>
      <c r="BJ74" s="164">
        <f t="shared" si="20"/>
        <v>2.8977126910606173E-2</v>
      </c>
      <c r="BK74" s="164">
        <f t="shared" ca="1" si="21"/>
        <v>1.2687892324584627E-2</v>
      </c>
      <c r="BL74" t="b">
        <f t="shared" ca="1" si="22"/>
        <v>1</v>
      </c>
    </row>
    <row r="75" spans="1:64" x14ac:dyDescent="0.25">
      <c r="A75" s="35">
        <f>+NAC!A75</f>
        <v>44835</v>
      </c>
      <c r="B75" s="24">
        <f>+GBA_d!AA102</f>
        <v>6.5669261584459626E-2</v>
      </c>
      <c r="C75" s="24">
        <f>+PAM_d!$AA102</f>
        <v>6.1957047504880292E-2</v>
      </c>
      <c r="D75" s="24">
        <f>+NOA_d!$AA102</f>
        <v>6.2828081451860029E-2</v>
      </c>
      <c r="E75" s="24">
        <f>+NEA_d!$AA102</f>
        <v>6.259825111916939E-2</v>
      </c>
      <c r="F75" s="24">
        <f>+CUY_d!$AA102</f>
        <v>5.9788596513990377E-2</v>
      </c>
      <c r="G75" s="24">
        <f>+PAT_d!$AA102</f>
        <v>6.6510474910531858E-2</v>
      </c>
      <c r="H75" s="24">
        <f t="shared" si="28"/>
        <v>6.6510474910531858E-2</v>
      </c>
      <c r="I75" s="24">
        <f t="shared" si="29"/>
        <v>5.9788596513990377E-2</v>
      </c>
      <c r="J75" s="24">
        <f t="shared" si="30"/>
        <v>6.7218783965414808E-3</v>
      </c>
      <c r="K75" s="24">
        <f t="shared" si="14"/>
        <v>8.5845019494711541E-3</v>
      </c>
      <c r="M75" s="24">
        <f ca="1">+NAC_d!CH75</f>
        <v>6.301451133547431E-2</v>
      </c>
      <c r="N75" s="24">
        <f ca="1">+NAC_d!CI75</f>
        <v>6.300849256380725E-2</v>
      </c>
      <c r="O75" s="24">
        <f ca="1">+NAC_d!CJ75</f>
        <v>6.5336835925440706E-2</v>
      </c>
      <c r="P75" s="24">
        <f ca="1">+NAC_d!CK75</f>
        <v>6.2990318357619035E-2</v>
      </c>
      <c r="Q75" s="24">
        <f ca="1">+NAC_d!CL75</f>
        <v>6.3683476756286606E-2</v>
      </c>
      <c r="R75" s="24">
        <f ca="1">+NAC_d!CM75</f>
        <v>6.4023556592671005E-2</v>
      </c>
      <c r="S75" s="24">
        <f ca="1">+NAC_d!CN75</f>
        <v>6.3396239997129955E-2</v>
      </c>
      <c r="T75" s="24">
        <f ca="1">+NAC_d!CO75</f>
        <v>6.3664222064274911E-2</v>
      </c>
      <c r="U75" s="24">
        <f ca="1">+NAC_d!CP75</f>
        <v>6.4163809327159038E-2</v>
      </c>
      <c r="V75" s="24">
        <f ca="1">+NAC_d!CQ75</f>
        <v>6.382661830486569E-2</v>
      </c>
      <c r="W75" s="24">
        <f t="shared" ca="1" si="31"/>
        <v>6.5336835925440706E-2</v>
      </c>
      <c r="X75" s="24">
        <f t="shared" ca="1" si="32"/>
        <v>6.2990318357619035E-2</v>
      </c>
      <c r="Y75" s="24">
        <f t="shared" ca="1" si="33"/>
        <v>2.346517567821671E-3</v>
      </c>
      <c r="Z75" s="24">
        <f t="shared" ca="1" si="15"/>
        <v>4.1044331027080272E-3</v>
      </c>
      <c r="AB75" s="74">
        <f t="shared" si="34"/>
        <v>44835</v>
      </c>
      <c r="AC75" s="75">
        <f t="shared" si="35"/>
        <v>8.5845019494711541E-3</v>
      </c>
      <c r="AD75" s="75">
        <f t="shared" ca="1" si="36"/>
        <v>4.1044331027080272E-3</v>
      </c>
      <c r="AH75" s="35">
        <f t="shared" si="27"/>
        <v>44835</v>
      </c>
      <c r="AI75" s="24">
        <f>+GBA_d!$AN102</f>
        <v>0.88024345375859636</v>
      </c>
      <c r="AJ75" s="24">
        <f>+PAM_d!$AN102</f>
        <v>0.87565759608617766</v>
      </c>
      <c r="AK75" s="24">
        <f>+NOA_d!$AN102</f>
        <v>0.89919797321021355</v>
      </c>
      <c r="AL75" s="24">
        <f>+NEA_d!$AN102</f>
        <v>0.92381841633296657</v>
      </c>
      <c r="AM75" s="24">
        <f>+CUY_d!$AN102</f>
        <v>0.87627773928921648</v>
      </c>
      <c r="AN75" s="24">
        <f>+PAT_d!$AN102</f>
        <v>0.85979881899155797</v>
      </c>
      <c r="AO75" s="24">
        <f t="shared" si="17"/>
        <v>0.92381841633296657</v>
      </c>
      <c r="AP75" s="24">
        <f t="shared" si="18"/>
        <v>0.85979881899155797</v>
      </c>
      <c r="AQ75" s="24">
        <f t="shared" si="26"/>
        <v>6.4019597341408607E-2</v>
      </c>
      <c r="AR75" s="24">
        <f t="shared" si="24"/>
        <v>3.2669882895733027E-2</v>
      </c>
      <c r="AT75" s="24">
        <f ca="1">+NAC_d!CT75</f>
        <v>0.89966491710713692</v>
      </c>
      <c r="AU75" s="24">
        <f ca="1">+NAC_d!CU75</f>
        <v>0.89512202682355402</v>
      </c>
      <c r="AV75" s="24">
        <f ca="1">+NAC_d!CV75</f>
        <v>0.88971960197674949</v>
      </c>
      <c r="AW75" s="24">
        <f ca="1">+NAC_d!CW75</f>
        <v>0.8857061275697482</v>
      </c>
      <c r="AX75" s="24">
        <f ca="1">+NAC_d!CX75</f>
        <v>0.88331375955771363</v>
      </c>
      <c r="AY75" s="24">
        <f ca="1">+NAC_d!CY75</f>
        <v>0.8821008135846482</v>
      </c>
      <c r="AZ75" s="24">
        <f ca="1">+NAC_d!CZ75</f>
        <v>0.87717157382853439</v>
      </c>
      <c r="BA75" s="24">
        <f ca="1">+NAC_d!DA75</f>
        <v>0.87861766191207002</v>
      </c>
      <c r="BB75" s="24">
        <f ca="1">+NAC_d!DB75</f>
        <v>0.87302844947079938</v>
      </c>
      <c r="BC75" s="24">
        <f ca="1">+NAC_d!DC75</f>
        <v>0.87122098304610907</v>
      </c>
      <c r="BD75" s="24">
        <f t="shared" ca="1" si="37"/>
        <v>0.89966491710713692</v>
      </c>
      <c r="BE75" s="24">
        <f t="shared" ca="1" si="38"/>
        <v>0.87122098304610907</v>
      </c>
      <c r="BF75" s="24">
        <f t="shared" ca="1" si="39"/>
        <v>2.8443934061027853E-2</v>
      </c>
      <c r="BG75" s="24">
        <f t="shared" ca="1" si="25"/>
        <v>1.4012789197555732E-2</v>
      </c>
      <c r="BI75" s="35">
        <f t="shared" si="40"/>
        <v>44835</v>
      </c>
      <c r="BJ75" s="164">
        <f t="shared" si="20"/>
        <v>3.2669882895733027E-2</v>
      </c>
      <c r="BK75" s="164">
        <f t="shared" ca="1" si="21"/>
        <v>1.4012789197555732E-2</v>
      </c>
      <c r="BL75" t="b">
        <f t="shared" ca="1" si="22"/>
        <v>1</v>
      </c>
    </row>
    <row r="76" spans="1:64" x14ac:dyDescent="0.25">
      <c r="A76" s="35">
        <f>+NAC!A76</f>
        <v>44866</v>
      </c>
      <c r="B76" s="24">
        <f>+GBA_d!AA103</f>
        <v>4.9197165115527408E-2</v>
      </c>
      <c r="C76" s="24">
        <f>+PAM_d!$AA103</f>
        <v>4.9532250539640721E-2</v>
      </c>
      <c r="D76" s="24">
        <f>+NOA_d!$AA103</f>
        <v>4.5706548119362811E-2</v>
      </c>
      <c r="E76" s="24">
        <f>+NEA_d!$AA103</f>
        <v>4.5548346691050678E-2</v>
      </c>
      <c r="F76" s="24">
        <f>+CUY_d!$AA103</f>
        <v>4.9721890587484996E-2</v>
      </c>
      <c r="G76" s="24">
        <f>+PAT_d!$AA103</f>
        <v>4.9377245339666587E-2</v>
      </c>
      <c r="H76" s="24">
        <f t="shared" si="28"/>
        <v>4.9721890587484996E-2</v>
      </c>
      <c r="I76" s="24">
        <f t="shared" si="29"/>
        <v>4.5548346691050678E-2</v>
      </c>
      <c r="J76" s="24">
        <f t="shared" si="30"/>
        <v>4.1735438964343174E-3</v>
      </c>
      <c r="K76" s="24">
        <f t="shared" si="14"/>
        <v>8.234752366358844E-3</v>
      </c>
      <c r="M76" s="24">
        <f ca="1">+NAC_d!CH76</f>
        <v>4.6398429254593143E-2</v>
      </c>
      <c r="N76" s="24">
        <f ca="1">+NAC_d!CI76</f>
        <v>4.6603712570978173E-2</v>
      </c>
      <c r="O76" s="24">
        <f ca="1">+NAC_d!CJ76</f>
        <v>4.7361985179146693E-2</v>
      </c>
      <c r="P76" s="24">
        <f ca="1">+NAC_d!CK76</f>
        <v>4.836259302052115E-2</v>
      </c>
      <c r="Q76" s="24">
        <f ca="1">+NAC_d!CL76</f>
        <v>4.8334810473366518E-2</v>
      </c>
      <c r="R76" s="24">
        <f ca="1">+NAC_d!CM76</f>
        <v>4.8510650761656837E-2</v>
      </c>
      <c r="S76" s="24">
        <f ca="1">+NAC_d!CN76</f>
        <v>4.9154452474555965E-2</v>
      </c>
      <c r="T76" s="24">
        <f ca="1">+NAC_d!CO76</f>
        <v>4.9378061571885068E-2</v>
      </c>
      <c r="U76" s="24">
        <f ca="1">+NAC_d!CP76</f>
        <v>4.9883627730735736E-2</v>
      </c>
      <c r="V76" s="24">
        <f ca="1">+NAC_d!CQ76</f>
        <v>5.070765562412749E-2</v>
      </c>
      <c r="W76" s="24">
        <f t="shared" ca="1" si="31"/>
        <v>5.070765562412749E-2</v>
      </c>
      <c r="X76" s="24">
        <f t="shared" ca="1" si="32"/>
        <v>4.6398429254593143E-2</v>
      </c>
      <c r="Y76" s="24">
        <f t="shared" ca="1" si="33"/>
        <v>4.3092263695343469E-3</v>
      </c>
      <c r="Z76" s="24">
        <f t="shared" ca="1" si="15"/>
        <v>4.2438721278628133E-3</v>
      </c>
      <c r="AB76" s="74">
        <f t="shared" si="34"/>
        <v>44866</v>
      </c>
      <c r="AC76" s="75">
        <f t="shared" si="35"/>
        <v>8.234752366358844E-3</v>
      </c>
      <c r="AD76" s="75">
        <f t="shared" ca="1" si="36"/>
        <v>4.2438721278628133E-3</v>
      </c>
      <c r="AH76" s="35">
        <f t="shared" si="27"/>
        <v>44866</v>
      </c>
      <c r="AI76" s="24">
        <f>+GBA_d!$AN103</f>
        <v>0.92944926644867865</v>
      </c>
      <c r="AJ76" s="24">
        <f>+PAM_d!$AN103</f>
        <v>0.91514663419413877</v>
      </c>
      <c r="AK76" s="24">
        <f>+NOA_d!$AN103</f>
        <v>0.9348157636506389</v>
      </c>
      <c r="AL76" s="24">
        <f>+NEA_d!$AN103</f>
        <v>0.95271708010375766</v>
      </c>
      <c r="AM76" s="24">
        <f>+CUY_d!$AN103</f>
        <v>0.91852961082645423</v>
      </c>
      <c r="AN76" s="24">
        <f>+PAT_d!$AN103</f>
        <v>0.91017120917695715</v>
      </c>
      <c r="AO76" s="24">
        <f t="shared" si="17"/>
        <v>0.95271708010375766</v>
      </c>
      <c r="AP76" s="24">
        <f t="shared" si="18"/>
        <v>0.91017120917695715</v>
      </c>
      <c r="AQ76" s="24">
        <f t="shared" si="26"/>
        <v>4.2545870926800511E-2</v>
      </c>
      <c r="AR76" s="24">
        <f t="shared" si="24"/>
        <v>3.5642850278457455E-2</v>
      </c>
      <c r="AT76" s="24">
        <f ca="1">+NAC_d!CT76</f>
        <v>0.93839725803627871</v>
      </c>
      <c r="AU76" s="24">
        <f ca="1">+NAC_d!CU76</f>
        <v>0.93462019827960652</v>
      </c>
      <c r="AV76" s="24">
        <f ca="1">+NAC_d!CV76</f>
        <v>0.93485776926702102</v>
      </c>
      <c r="AW76" s="24">
        <f ca="1">+NAC_d!CW76</f>
        <v>0.92823261907469012</v>
      </c>
      <c r="AX76" s="24">
        <f ca="1">+NAC_d!CX76</f>
        <v>0.92512916774693776</v>
      </c>
      <c r="AY76" s="24">
        <f ca="1">+NAC_d!CY76</f>
        <v>0.92500948471986333</v>
      </c>
      <c r="AZ76" s="24">
        <f ca="1">+NAC_d!CZ76</f>
        <v>0.92119773177995601</v>
      </c>
      <c r="BA76" s="24">
        <f ca="1">+NAC_d!DA76</f>
        <v>0.92253412862838702</v>
      </c>
      <c r="BB76" s="24">
        <f ca="1">+NAC_d!DB76</f>
        <v>0.9179128338041449</v>
      </c>
      <c r="BC76" s="24">
        <f ca="1">+NAC_d!DC76</f>
        <v>0.91771266101081972</v>
      </c>
      <c r="BD76" s="24">
        <f t="shared" ca="1" si="37"/>
        <v>0.93839725803627871</v>
      </c>
      <c r="BE76" s="24">
        <f t="shared" ca="1" si="38"/>
        <v>0.91771266101081972</v>
      </c>
      <c r="BF76" s="24">
        <f t="shared" ca="1" si="39"/>
        <v>2.0684597025458995E-2</v>
      </c>
      <c r="BG76" s="24">
        <f t="shared" ca="1" si="25"/>
        <v>1.4620613874068818E-2</v>
      </c>
      <c r="BI76" s="35">
        <f t="shared" si="40"/>
        <v>44866</v>
      </c>
      <c r="BJ76" s="164">
        <f t="shared" si="20"/>
        <v>3.5642850278457455E-2</v>
      </c>
      <c r="BK76" s="164">
        <f t="shared" ca="1" si="21"/>
        <v>1.4620613874068818E-2</v>
      </c>
      <c r="BL76" t="b">
        <f t="shared" ca="1" si="22"/>
        <v>1</v>
      </c>
    </row>
    <row r="77" spans="1:64" x14ac:dyDescent="0.25">
      <c r="A77" s="35">
        <f>+NAC!A77</f>
        <v>44896</v>
      </c>
      <c r="B77" s="24">
        <f>+GBA_d!AA104</f>
        <v>5.3442475677391688E-2</v>
      </c>
      <c r="C77" s="24">
        <f>+PAM_d!$AA104</f>
        <v>5.1090406350485562E-2</v>
      </c>
      <c r="D77" s="24">
        <f>+NOA_d!$AA104</f>
        <v>4.7001230672296446E-2</v>
      </c>
      <c r="E77" s="24">
        <f>+NEA_d!$AA104</f>
        <v>4.8159210229155702E-2</v>
      </c>
      <c r="F77" s="24">
        <f>+CUY_d!$AA104</f>
        <v>5.0845173481622652E-2</v>
      </c>
      <c r="G77" s="24">
        <f>+PAT_d!$AA104</f>
        <v>4.6337694789035044E-2</v>
      </c>
      <c r="H77" s="24">
        <f t="shared" si="28"/>
        <v>5.3442475677391688E-2</v>
      </c>
      <c r="I77" s="24">
        <f t="shared" si="29"/>
        <v>4.6337694789035044E-2</v>
      </c>
      <c r="J77" s="24">
        <f t="shared" si="30"/>
        <v>7.1047808883566432E-3</v>
      </c>
      <c r="K77" s="24">
        <f t="shared" si="14"/>
        <v>7.6690857450836076E-3</v>
      </c>
      <c r="M77" s="24">
        <f ca="1">+NAC_d!CH77</f>
        <v>4.8281445760840924E-2</v>
      </c>
      <c r="N77" s="24">
        <f ca="1">+NAC_d!CI77</f>
        <v>4.8805176578829768E-2</v>
      </c>
      <c r="O77" s="24">
        <f ca="1">+NAC_d!CJ77</f>
        <v>5.0482590185482845E-2</v>
      </c>
      <c r="P77" s="24">
        <f ca="1">+NAC_d!CK77</f>
        <v>5.0519848737628825E-2</v>
      </c>
      <c r="Q77" s="24">
        <f ca="1">+NAC_d!CL77</f>
        <v>5.0730338195242419E-2</v>
      </c>
      <c r="R77" s="24">
        <f ca="1">+NAC_d!CM77</f>
        <v>5.0848912649478439E-2</v>
      </c>
      <c r="S77" s="24">
        <f ca="1">+NAC_d!CN77</f>
        <v>5.1346138482136761E-2</v>
      </c>
      <c r="T77" s="24">
        <f ca="1">+NAC_d!CO77</f>
        <v>5.1956179007749625E-2</v>
      </c>
      <c r="U77" s="24">
        <f ca="1">+NAC_d!CP77</f>
        <v>5.2521987775450807E-2</v>
      </c>
      <c r="V77" s="24">
        <f ca="1">+NAC_d!CQ77</f>
        <v>5.3223806623416303E-2</v>
      </c>
      <c r="W77" s="24">
        <f t="shared" ca="1" si="31"/>
        <v>5.3223806623416303E-2</v>
      </c>
      <c r="X77" s="24">
        <f t="shared" ca="1" si="32"/>
        <v>4.8281445760840924E-2</v>
      </c>
      <c r="Y77" s="24">
        <f t="shared" ca="1" si="33"/>
        <v>4.942360862575379E-3</v>
      </c>
      <c r="Z77" s="24">
        <f t="shared" ca="1" si="15"/>
        <v>4.3236808304186192E-3</v>
      </c>
      <c r="AB77" s="74">
        <f t="shared" si="34"/>
        <v>44896</v>
      </c>
      <c r="AC77" s="75">
        <f t="shared" si="35"/>
        <v>7.6690857450836076E-3</v>
      </c>
      <c r="AD77" s="75">
        <f t="shared" ca="1" si="36"/>
        <v>4.3236808304186192E-3</v>
      </c>
      <c r="AH77" s="35">
        <f t="shared" si="27"/>
        <v>44896</v>
      </c>
      <c r="AI77" s="24">
        <f>+GBA_d!$AN104</f>
        <v>0.95410158228826036</v>
      </c>
      <c r="AJ77" s="24">
        <f>+PAM_d!$AN104</f>
        <v>0.94429242006534952</v>
      </c>
      <c r="AK77" s="24">
        <f>+NOA_d!$AN104</f>
        <v>0.94715422471946598</v>
      </c>
      <c r="AL77" s="24">
        <f>+NEA_d!$AN104</f>
        <v>0.95931782381974839</v>
      </c>
      <c r="AM77" s="24">
        <f>+CUY_d!$AN104</f>
        <v>0.94095935635356898</v>
      </c>
      <c r="AN77" s="24">
        <f>+PAT_d!$AN104</f>
        <v>0.93908578080716665</v>
      </c>
      <c r="AO77" s="24">
        <f t="shared" si="17"/>
        <v>0.95931782381974839</v>
      </c>
      <c r="AP77" s="24">
        <f t="shared" si="18"/>
        <v>0.93908578080716665</v>
      </c>
      <c r="AQ77" s="24">
        <f t="shared" si="26"/>
        <v>2.0232043012581746E-2</v>
      </c>
      <c r="AR77" s="24">
        <f t="shared" si="24"/>
        <v>3.6765594335716509E-2</v>
      </c>
      <c r="AT77" s="24">
        <f ca="1">+NAC_d!CT77</f>
        <v>0.95247787692881869</v>
      </c>
      <c r="AU77" s="24">
        <f ca="1">+NAC_d!CU77</f>
        <v>0.95168889842142912</v>
      </c>
      <c r="AV77" s="24">
        <f ca="1">+NAC_d!CV77</f>
        <v>0.95439323611881322</v>
      </c>
      <c r="AW77" s="24">
        <f ca="1">+NAC_d!CW77</f>
        <v>0.94896976061694893</v>
      </c>
      <c r="AX77" s="24">
        <f ca="1">+NAC_d!CX77</f>
        <v>0.94886458092633719</v>
      </c>
      <c r="AY77" s="24">
        <f ca="1">+NAC_d!CY77</f>
        <v>0.94920773432964189</v>
      </c>
      <c r="AZ77" s="24">
        <f ca="1">+NAC_d!CZ77</f>
        <v>0.94608289363505427</v>
      </c>
      <c r="BA77" s="24">
        <f ca="1">+NAC_d!DA77</f>
        <v>0.9490673731216499</v>
      </c>
      <c r="BB77" s="24">
        <f ca="1">+NAC_d!DB77</f>
        <v>0.94711441568021804</v>
      </c>
      <c r="BC77" s="24">
        <f ca="1">+NAC_d!DC77</f>
        <v>0.94707726746879284</v>
      </c>
      <c r="BD77" s="24">
        <f t="shared" ca="1" si="37"/>
        <v>0.95439323611881322</v>
      </c>
      <c r="BE77" s="24">
        <f t="shared" ca="1" si="38"/>
        <v>0.94608289363505427</v>
      </c>
      <c r="BF77" s="24">
        <f t="shared" ca="1" si="39"/>
        <v>8.3103424837589479E-3</v>
      </c>
      <c r="BG77" s="24">
        <f t="shared" ca="1" si="25"/>
        <v>1.4397661026537091E-2</v>
      </c>
      <c r="BI77" s="35">
        <f t="shared" si="40"/>
        <v>44896</v>
      </c>
      <c r="BJ77" s="164">
        <f t="shared" si="20"/>
        <v>3.6765594335716509E-2</v>
      </c>
      <c r="BK77" s="164">
        <f t="shared" ca="1" si="21"/>
        <v>1.4397661026537091E-2</v>
      </c>
      <c r="BL77" t="b">
        <f t="shared" ca="1" si="22"/>
        <v>1</v>
      </c>
    </row>
    <row r="78" spans="1:64" x14ac:dyDescent="0.25">
      <c r="A78" s="35">
        <f>+NAC!A78</f>
        <v>44927</v>
      </c>
      <c r="B78" s="24">
        <f>+GBA_d!AA105</f>
        <v>5.9301271994842031E-2</v>
      </c>
      <c r="C78" s="24">
        <f>+PAM_d!$AA105</f>
        <v>6.0436183692672785E-2</v>
      </c>
      <c r="D78" s="24">
        <f>+NOA_d!$AA105</f>
        <v>6.3782735772914156E-2</v>
      </c>
      <c r="E78" s="24">
        <f>+NEA_d!$AA105</f>
        <v>5.6504956996352496E-2</v>
      </c>
      <c r="F78" s="24">
        <f>+CUY_d!$AA105</f>
        <v>6.3912121134806155E-2</v>
      </c>
      <c r="G78" s="24">
        <f>+PAT_d!$AA105</f>
        <v>6.0114301394944114E-2</v>
      </c>
      <c r="H78" s="24">
        <f t="shared" si="28"/>
        <v>6.3912121134806155E-2</v>
      </c>
      <c r="I78" s="24">
        <f t="shared" si="29"/>
        <v>5.6504956996352496E-2</v>
      </c>
      <c r="J78" s="24">
        <f t="shared" si="30"/>
        <v>7.4071641384536591E-3</v>
      </c>
      <c r="K78" s="24">
        <f t="shared" si="14"/>
        <v>7.7836883268589578E-3</v>
      </c>
      <c r="M78" s="24">
        <f ca="1">+NAC_d!CH78</f>
        <v>6.177993479528876E-2</v>
      </c>
      <c r="N78" s="24">
        <f ca="1">+NAC_d!CI78</f>
        <v>6.1374659431470358E-2</v>
      </c>
      <c r="O78" s="24">
        <f ca="1">+NAC_d!CJ78</f>
        <v>6.0472054450632307E-2</v>
      </c>
      <c r="P78" s="24">
        <f ca="1">+NAC_d!CK78</f>
        <v>6.0756710818384185E-2</v>
      </c>
      <c r="Q78" s="24">
        <f ca="1">+NAC_d!CL78</f>
        <v>6.0493436909671461E-2</v>
      </c>
      <c r="R78" s="24">
        <f ca="1">+NAC_d!CM78</f>
        <v>6.0021793769152509E-2</v>
      </c>
      <c r="S78" s="24">
        <f ca="1">+NAC_d!CN78</f>
        <v>6.0188482039339686E-2</v>
      </c>
      <c r="T78" s="24">
        <f ca="1">+NAC_d!CO78</f>
        <v>5.9692337489358316E-2</v>
      </c>
      <c r="U78" s="24">
        <f ca="1">+NAC_d!CP78</f>
        <v>5.9737921459754206E-2</v>
      </c>
      <c r="V78" s="24">
        <f ca="1">+NAC_d!CQ78</f>
        <v>5.9722603296253673E-2</v>
      </c>
      <c r="W78" s="24">
        <f t="shared" ca="1" si="31"/>
        <v>6.177993479528876E-2</v>
      </c>
      <c r="X78" s="24">
        <f t="shared" ca="1" si="32"/>
        <v>5.9692337489358316E-2</v>
      </c>
      <c r="Y78" s="24">
        <f t="shared" ca="1" si="33"/>
        <v>2.0875973059304442E-3</v>
      </c>
      <c r="Z78" s="24">
        <f t="shared" ca="1" si="15"/>
        <v>4.3773735135264795E-3</v>
      </c>
      <c r="AB78" s="74">
        <f t="shared" si="34"/>
        <v>44927</v>
      </c>
      <c r="AC78" s="75">
        <f t="shared" si="35"/>
        <v>7.7836883268589578E-3</v>
      </c>
      <c r="AD78" s="75">
        <f t="shared" ca="1" si="36"/>
        <v>4.3773735135264795E-3</v>
      </c>
      <c r="AH78" s="35">
        <f t="shared" si="27"/>
        <v>44927</v>
      </c>
      <c r="AI78" s="24">
        <f>+GBA_d!$AN105</f>
        <v>0.9912610633240091</v>
      </c>
      <c r="AJ78" s="24">
        <f>+PAM_d!$AN105</f>
        <v>0.98601334549486674</v>
      </c>
      <c r="AK78" s="24">
        <f>+NOA_d!$AN105</f>
        <v>0.99139981995008974</v>
      </c>
      <c r="AL78" s="24">
        <f>+NEA_d!$AN105</f>
        <v>1.0005280219627188</v>
      </c>
      <c r="AM78" s="24">
        <f>+CUY_d!$AN105</f>
        <v>0.9841115174991526</v>
      </c>
      <c r="AN78" s="24">
        <f>+PAT_d!$AN105</f>
        <v>0.98382256128214984</v>
      </c>
      <c r="AO78" s="24">
        <f t="shared" si="17"/>
        <v>1.0005280219627188</v>
      </c>
      <c r="AP78" s="24">
        <f t="shared" si="18"/>
        <v>0.98382256128214984</v>
      </c>
      <c r="AQ78" s="24">
        <f t="shared" si="26"/>
        <v>1.6705460680568995E-2</v>
      </c>
      <c r="AR78" s="24">
        <f t="shared" si="24"/>
        <v>3.6783588621633209E-2</v>
      </c>
      <c r="AT78" s="24">
        <f ca="1">+NAC_d!CT78</f>
        <v>0.99406273267779466</v>
      </c>
      <c r="AU78" s="24">
        <f ca="1">+NAC_d!CU78</f>
        <v>0.99261637410534109</v>
      </c>
      <c r="AV78" s="24">
        <f ca="1">+NAC_d!CV78</f>
        <v>0.99416985585790996</v>
      </c>
      <c r="AW78" s="24">
        <f ca="1">+NAC_d!CW78</f>
        <v>0.9902187751921292</v>
      </c>
      <c r="AX78" s="24">
        <f ca="1">+NAC_d!CX78</f>
        <v>0.98864790093853028</v>
      </c>
      <c r="AY78" s="24">
        <f ca="1">+NAC_d!CY78</f>
        <v>0.9890606433154705</v>
      </c>
      <c r="AZ78" s="24">
        <f ca="1">+NAC_d!CZ78</f>
        <v>0.98629330703698392</v>
      </c>
      <c r="BA78" s="24">
        <f ca="1">+NAC_d!DA78</f>
        <v>0.98861811404163613</v>
      </c>
      <c r="BB78" s="24">
        <f ca="1">+NAC_d!DB78</f>
        <v>0.98691972021511787</v>
      </c>
      <c r="BC78" s="24">
        <f ca="1">+NAC_d!DC78</f>
        <v>0.98745313799083068</v>
      </c>
      <c r="BD78" s="24">
        <f t="shared" ca="1" si="37"/>
        <v>0.99416985585790996</v>
      </c>
      <c r="BE78" s="24">
        <f t="shared" ca="1" si="38"/>
        <v>0.98629330703698392</v>
      </c>
      <c r="BF78" s="24">
        <f t="shared" ca="1" si="39"/>
        <v>7.8765488209260326E-3</v>
      </c>
      <c r="BG78" s="24">
        <f t="shared" ca="1" si="25"/>
        <v>1.4204328872589437E-2</v>
      </c>
      <c r="BI78" s="35">
        <f t="shared" si="40"/>
        <v>44927</v>
      </c>
      <c r="BJ78" s="164">
        <f t="shared" si="20"/>
        <v>3.6783588621633209E-2</v>
      </c>
      <c r="BK78" s="164">
        <f t="shared" ca="1" si="21"/>
        <v>1.4204328872589437E-2</v>
      </c>
      <c r="BL78" t="b">
        <f t="shared" ca="1" si="22"/>
        <v>1</v>
      </c>
    </row>
    <row r="79" spans="1:64" x14ac:dyDescent="0.25">
      <c r="A79" s="35">
        <f>+NAC!A79</f>
        <v>44958</v>
      </c>
      <c r="B79" s="24">
        <f>+GBA_d!AA106</f>
        <v>6.7701662566500787E-2</v>
      </c>
      <c r="C79" s="24">
        <f>+PAM_d!$AA106</f>
        <v>6.3117258102276308E-2</v>
      </c>
      <c r="D79" s="24">
        <f>+NOA_d!$AA106</f>
        <v>7.2806937019144202E-2</v>
      </c>
      <c r="E79" s="24">
        <f>+NEA_d!$AA106</f>
        <v>7.8322853017532612E-2</v>
      </c>
      <c r="F79" s="24">
        <f>+CUY_d!$AA106</f>
        <v>6.7282137218357851E-2</v>
      </c>
      <c r="G79" s="24">
        <f>+PAT_d!$AA106</f>
        <v>5.7005746340952568E-2</v>
      </c>
      <c r="H79" s="24">
        <f t="shared" si="28"/>
        <v>7.8322853017532612E-2</v>
      </c>
      <c r="I79" s="24">
        <f t="shared" si="29"/>
        <v>5.7005746340952568E-2</v>
      </c>
      <c r="J79" s="24">
        <f t="shared" si="30"/>
        <v>2.1317106676580044E-2</v>
      </c>
      <c r="K79" s="24">
        <f t="shared" si="14"/>
        <v>8.9151528620963396E-3</v>
      </c>
      <c r="M79" s="24">
        <f ca="1">+NAC_d!CH79</f>
        <v>7.3488458657909428E-2</v>
      </c>
      <c r="N79" s="24">
        <f ca="1">+NAC_d!CI79</f>
        <v>7.149025627795913E-2</v>
      </c>
      <c r="O79" s="24">
        <f ca="1">+NAC_d!CJ79</f>
        <v>7.1679089569349763E-2</v>
      </c>
      <c r="P79" s="24">
        <f ca="1">+NAC_d!CK79</f>
        <v>6.8244074970773561E-2</v>
      </c>
      <c r="Q79" s="24">
        <f ca="1">+NAC_d!CL79</f>
        <v>6.8088510906497479E-2</v>
      </c>
      <c r="R79" s="24">
        <f ca="1">+NAC_d!CM79</f>
        <v>6.6990816435883449E-2</v>
      </c>
      <c r="S79" s="24">
        <f ca="1">+NAC_d!CN79</f>
        <v>6.5813427419971982E-2</v>
      </c>
      <c r="T79" s="24">
        <f ca="1">+NAC_d!CO79</f>
        <v>6.4725122548591862E-2</v>
      </c>
      <c r="U79" s="24">
        <f ca="1">+NAC_d!CP79</f>
        <v>6.3816701550500454E-2</v>
      </c>
      <c r="V79" s="24">
        <f ca="1">+NAC_d!CQ79</f>
        <v>6.1861794212648036E-2</v>
      </c>
      <c r="W79" s="24">
        <f t="shared" ca="1" si="31"/>
        <v>7.3488458657909428E-2</v>
      </c>
      <c r="X79" s="24">
        <f t="shared" ca="1" si="32"/>
        <v>6.1861794212648036E-2</v>
      </c>
      <c r="Y79" s="24">
        <f t="shared" ca="1" si="33"/>
        <v>1.1626664445261392E-2</v>
      </c>
      <c r="Z79" s="24">
        <f t="shared" ca="1" si="15"/>
        <v>4.6588761587282868E-3</v>
      </c>
      <c r="AB79" s="74">
        <f t="shared" si="34"/>
        <v>44958</v>
      </c>
      <c r="AC79" s="75">
        <f t="shared" si="35"/>
        <v>8.9151528620963396E-3</v>
      </c>
      <c r="AD79" s="75">
        <f t="shared" ca="1" si="36"/>
        <v>4.6588761587282868E-3</v>
      </c>
      <c r="AH79" s="35">
        <f t="shared" si="27"/>
        <v>44958</v>
      </c>
      <c r="AI79" s="24">
        <f>+GBA_d!$AN106</f>
        <v>1.0314998850105281</v>
      </c>
      <c r="AJ79" s="24">
        <f>+PAM_d!$AN106</f>
        <v>1.0180177768922527</v>
      </c>
      <c r="AK79" s="24">
        <f>+NOA_d!$AN106</f>
        <v>1.0367638933631422</v>
      </c>
      <c r="AL79" s="24">
        <f>+NEA_d!$AN106</f>
        <v>1.0548829246148999</v>
      </c>
      <c r="AM79" s="24">
        <f>+CUY_d!$AN106</f>
        <v>1.0091213567954935</v>
      </c>
      <c r="AN79" s="24">
        <f>+PAT_d!$AN106</f>
        <v>1.0010421816433679</v>
      </c>
      <c r="AO79" s="24">
        <f t="shared" si="17"/>
        <v>1.0548829246148999</v>
      </c>
      <c r="AP79" s="24">
        <f t="shared" si="18"/>
        <v>1.0010421816433679</v>
      </c>
      <c r="AQ79" s="24">
        <f t="shared" si="26"/>
        <v>5.3840742971531963E-2</v>
      </c>
      <c r="AR79" s="24">
        <f t="shared" si="24"/>
        <v>3.7845751123294087E-2</v>
      </c>
      <c r="AT79" s="24">
        <f ca="1">+NAC_d!CT79</f>
        <v>1.0354285247120627</v>
      </c>
      <c r="AU79" s="24">
        <f ca="1">+NAC_d!CU79</f>
        <v>1.0314757058194419</v>
      </c>
      <c r="AV79" s="24">
        <f ca="1">+NAC_d!CV79</f>
        <v>1.0344273280368395</v>
      </c>
      <c r="AW79" s="24">
        <f ca="1">+NAC_d!CW79</f>
        <v>1.026715943601904</v>
      </c>
      <c r="AX79" s="24">
        <f ca="1">+NAC_d!CX79</f>
        <v>1.0251909286141374</v>
      </c>
      <c r="AY79" s="24">
        <f ca="1">+NAC_d!CY79</f>
        <v>1.0246641113438244</v>
      </c>
      <c r="AZ79" s="24">
        <f ca="1">+NAC_d!CZ79</f>
        <v>1.0212850749390019</v>
      </c>
      <c r="BA79" s="24">
        <f ca="1">+NAC_d!DA79</f>
        <v>1.0230947578851115</v>
      </c>
      <c r="BB79" s="24">
        <f ca="1">+NAC_d!DB79</f>
        <v>1.0219730165582956</v>
      </c>
      <c r="BC79" s="24">
        <f ca="1">+NAC_d!DC79</f>
        <v>1.0225734635932913</v>
      </c>
      <c r="BD79" s="24">
        <f t="shared" ca="1" si="37"/>
        <v>1.0354285247120627</v>
      </c>
      <c r="BE79" s="24">
        <f t="shared" ca="1" si="38"/>
        <v>1.0212850749390019</v>
      </c>
      <c r="BF79" s="24">
        <f t="shared" ca="1" si="39"/>
        <v>1.4143449773060812E-2</v>
      </c>
      <c r="BG79" s="24">
        <f t="shared" ca="1" si="25"/>
        <v>1.3996855383913735E-2</v>
      </c>
      <c r="BI79" s="35">
        <f t="shared" si="40"/>
        <v>44958</v>
      </c>
      <c r="BJ79" s="164">
        <f t="shared" si="20"/>
        <v>3.7845751123294087E-2</v>
      </c>
      <c r="BK79" s="164">
        <f t="shared" ca="1" si="21"/>
        <v>1.3996855383913735E-2</v>
      </c>
      <c r="BL79" t="b">
        <f t="shared" ca="1" si="22"/>
        <v>1</v>
      </c>
    </row>
    <row r="80" spans="1:64" x14ac:dyDescent="0.25">
      <c r="A80" s="35">
        <f>+NAC!A80</f>
        <v>44986</v>
      </c>
      <c r="B80" s="24">
        <f>+GBA_d!AA107</f>
        <v>7.9224627838640371E-2</v>
      </c>
      <c r="C80" s="24">
        <f>+PAM_d!$AA107</f>
        <v>7.7818662476637268E-2</v>
      </c>
      <c r="D80" s="24">
        <f>+NOA_d!$AA107</f>
        <v>7.2214925650031514E-2</v>
      </c>
      <c r="E80" s="24">
        <f>+NEA_d!$AA107</f>
        <v>6.2168239333565856E-2</v>
      </c>
      <c r="F80" s="24">
        <f>+CUY_d!$AA107</f>
        <v>7.7922154862977377E-2</v>
      </c>
      <c r="G80" s="24">
        <f>+PAT_d!$AA107</f>
        <v>6.8072232832345758E-2</v>
      </c>
      <c r="H80" s="24">
        <f t="shared" si="28"/>
        <v>7.9224627838640371E-2</v>
      </c>
      <c r="I80" s="24">
        <f t="shared" si="29"/>
        <v>6.2168239333565856E-2</v>
      </c>
      <c r="J80" s="24">
        <f t="shared" si="30"/>
        <v>1.7056388505074516E-2</v>
      </c>
      <c r="K80" s="24">
        <f t="shared" si="14"/>
        <v>9.7343788297150069E-3</v>
      </c>
      <c r="M80" s="24">
        <f ca="1">+NAC_d!CH80</f>
        <v>7.7606386916272418E-2</v>
      </c>
      <c r="N80" s="24">
        <f ca="1">+NAC_d!CI80</f>
        <v>7.7561469952890594E-2</v>
      </c>
      <c r="O80" s="24">
        <f ca="1">+NAC_d!CJ80</f>
        <v>7.8779754729231932E-2</v>
      </c>
      <c r="P80" s="24">
        <f ca="1">+NAC_d!CK80</f>
        <v>7.7409119748428568E-2</v>
      </c>
      <c r="Q80" s="24">
        <f ca="1">+NAC_d!CL80</f>
        <v>7.7472415810340589E-2</v>
      </c>
      <c r="R80" s="24">
        <f ca="1">+NAC_d!CM80</f>
        <v>7.852150999726959E-2</v>
      </c>
      <c r="S80" s="24">
        <f ca="1">+NAC_d!CN80</f>
        <v>7.6689551736609296E-2</v>
      </c>
      <c r="T80" s="24">
        <f ca="1">+NAC_d!CO80</f>
        <v>7.6516478476231775E-2</v>
      </c>
      <c r="U80" s="24">
        <f ca="1">+NAC_d!CP80</f>
        <v>7.6777995948173139E-2</v>
      </c>
      <c r="V80" s="24">
        <f ca="1">+NAC_d!CQ80</f>
        <v>7.3653719303073517E-2</v>
      </c>
      <c r="W80" s="24">
        <f t="shared" ca="1" si="31"/>
        <v>7.8779754729231932E-2</v>
      </c>
      <c r="X80" s="24">
        <f t="shared" ca="1" si="32"/>
        <v>7.3653719303073517E-2</v>
      </c>
      <c r="Y80" s="24">
        <f t="shared" ca="1" si="33"/>
        <v>5.1260354261584151E-3</v>
      </c>
      <c r="Z80" s="24">
        <f t="shared" ca="1" si="15"/>
        <v>4.6299957494060351E-3</v>
      </c>
      <c r="AB80" s="74">
        <f t="shared" si="34"/>
        <v>44986</v>
      </c>
      <c r="AC80" s="75">
        <f t="shared" si="35"/>
        <v>9.7343788297150069E-3</v>
      </c>
      <c r="AD80" s="75">
        <f t="shared" ca="1" si="36"/>
        <v>4.6299957494060351E-3</v>
      </c>
      <c r="AH80" s="35">
        <f t="shared" si="27"/>
        <v>44986</v>
      </c>
      <c r="AI80" s="24">
        <f>+GBA_d!$AN107</f>
        <v>1.0543948151925933</v>
      </c>
      <c r="AJ80" s="24">
        <f>+PAM_d!$AN107</f>
        <v>1.04052329076938</v>
      </c>
      <c r="AK80" s="24">
        <f>+NOA_d!$AN107</f>
        <v>1.0463940716847935</v>
      </c>
      <c r="AL80" s="24">
        <f>+NEA_d!$AN107</f>
        <v>1.033842062765189</v>
      </c>
      <c r="AM80" s="24">
        <f>+CUY_d!$AN107</f>
        <v>1.02935068671137</v>
      </c>
      <c r="AN80" s="24">
        <f>+PAT_d!$AN107</f>
        <v>0.99261914596774381</v>
      </c>
      <c r="AO80" s="24">
        <f t="shared" si="17"/>
        <v>1.0543948151925933</v>
      </c>
      <c r="AP80" s="24">
        <f t="shared" si="18"/>
        <v>0.99261914596774381</v>
      </c>
      <c r="AQ80" s="24">
        <f t="shared" si="26"/>
        <v>6.177566922484945E-2</v>
      </c>
      <c r="AR80" s="24">
        <f t="shared" si="24"/>
        <v>3.9607708273113988E-2</v>
      </c>
      <c r="AT80" s="24">
        <f ca="1">+NAC_d!CT80</f>
        <v>1.0494884503805935</v>
      </c>
      <c r="AU80" s="24">
        <f ca="1">+NAC_d!CU80</f>
        <v>1.0473794937912042</v>
      </c>
      <c r="AV80" s="24">
        <f ca="1">+NAC_d!CV80</f>
        <v>1.0515144211873397</v>
      </c>
      <c r="AW80" s="24">
        <f ca="1">+NAC_d!CW80</f>
        <v>1.0445484062601222</v>
      </c>
      <c r="AX80" s="24">
        <f ca="1">+NAC_d!CX80</f>
        <v>1.044334438907772</v>
      </c>
      <c r="AY80" s="24">
        <f ca="1">+NAC_d!CY80</f>
        <v>1.0435162819763217</v>
      </c>
      <c r="AZ80" s="24">
        <f ca="1">+NAC_d!CZ80</f>
        <v>1.0393837421773067</v>
      </c>
      <c r="BA80" s="24">
        <f ca="1">+NAC_d!DA80</f>
        <v>1.0411799713752026</v>
      </c>
      <c r="BB80" s="24">
        <f ca="1">+NAC_d!DB80</f>
        <v>1.0411148168169944</v>
      </c>
      <c r="BC80" s="24">
        <f ca="1">+NAC_d!DC80</f>
        <v>1.0395036525508385</v>
      </c>
      <c r="BD80" s="24">
        <f t="shared" ca="1" si="37"/>
        <v>1.0515144211873397</v>
      </c>
      <c r="BE80" s="24">
        <f t="shared" ca="1" si="38"/>
        <v>1.0393837421773067</v>
      </c>
      <c r="BF80" s="24">
        <f t="shared" ca="1" si="39"/>
        <v>1.2130679010033063E-2</v>
      </c>
      <c r="BG80" s="24">
        <f t="shared" ca="1" si="25"/>
        <v>1.4170151813763968E-2</v>
      </c>
      <c r="BI80" s="35">
        <f t="shared" si="40"/>
        <v>44986</v>
      </c>
      <c r="BJ80" s="164">
        <f t="shared" si="20"/>
        <v>3.9607708273113988E-2</v>
      </c>
      <c r="BK80" s="164">
        <f t="shared" ca="1" si="21"/>
        <v>1.4170151813763968E-2</v>
      </c>
      <c r="BL80" t="b">
        <f t="shared" ca="1" si="22"/>
        <v>1</v>
      </c>
    </row>
    <row r="81" spans="1:64" x14ac:dyDescent="0.25">
      <c r="A81" s="35">
        <f>+NAC!A81</f>
        <v>45017</v>
      </c>
      <c r="B81" s="24">
        <f>+GBA_d!AA108</f>
        <v>8.6308984487916351E-2</v>
      </c>
      <c r="C81" s="24">
        <f>+PAM_d!$AA108</f>
        <v>8.5135121906235733E-2</v>
      </c>
      <c r="D81" s="24">
        <f>+NOA_d!$AA108</f>
        <v>7.645768243288531E-2</v>
      </c>
      <c r="E81" s="24">
        <f>+NEA_d!$AA108</f>
        <v>8.3504248347268994E-2</v>
      </c>
      <c r="F81" s="24">
        <f>+CUY_d!$AA108</f>
        <v>7.174170104328681E-2</v>
      </c>
      <c r="G81" s="24">
        <f>+PAT_d!$AA108</f>
        <v>8.0045075398325283E-2</v>
      </c>
      <c r="H81" s="24">
        <f t="shared" si="28"/>
        <v>8.6308984487916351E-2</v>
      </c>
      <c r="I81" s="24">
        <f t="shared" si="29"/>
        <v>7.174170104328681E-2</v>
      </c>
      <c r="J81" s="24">
        <f t="shared" si="30"/>
        <v>1.4567283444629542E-2</v>
      </c>
      <c r="K81" s="24">
        <f t="shared" si="14"/>
        <v>1.0534765787611589E-2</v>
      </c>
      <c r="M81" s="24">
        <f ca="1">+NAC_d!CH81</f>
        <v>8.6368499862584436E-2</v>
      </c>
      <c r="N81" s="24">
        <f ca="1">+NAC_d!CI81</f>
        <v>8.5599763785506822E-2</v>
      </c>
      <c r="O81" s="24">
        <f ca="1">+NAC_d!CJ81</f>
        <v>8.534009017547306E-2</v>
      </c>
      <c r="P81" s="24">
        <f ca="1">+NAC_d!CK81</f>
        <v>8.426100932997671E-2</v>
      </c>
      <c r="Q81" s="24">
        <f ca="1">+NAC_d!CL81</f>
        <v>8.4336355066216839E-2</v>
      </c>
      <c r="R81" s="24">
        <f ca="1">+NAC_d!CM81</f>
        <v>8.4273449656608213E-2</v>
      </c>
      <c r="S81" s="24">
        <f ca="1">+NAC_d!CN81</f>
        <v>8.3389934779915853E-2</v>
      </c>
      <c r="T81" s="24">
        <f ca="1">+NAC_d!CO81</f>
        <v>8.3544113731551128E-2</v>
      </c>
      <c r="U81" s="24">
        <f ca="1">+NAC_d!CP81</f>
        <v>8.2731632848354275E-2</v>
      </c>
      <c r="V81" s="24">
        <f ca="1">+NAC_d!CQ81</f>
        <v>8.1952805452446098E-2</v>
      </c>
      <c r="W81" s="24">
        <f t="shared" ca="1" si="31"/>
        <v>8.6368499862584436E-2</v>
      </c>
      <c r="X81" s="24">
        <f t="shared" ca="1" si="32"/>
        <v>8.1952805452446098E-2</v>
      </c>
      <c r="Y81" s="24">
        <f t="shared" ca="1" si="33"/>
        <v>4.4156944101383377E-3</v>
      </c>
      <c r="Z81" s="24">
        <f t="shared" ca="1" si="15"/>
        <v>4.8592878780440163E-3</v>
      </c>
      <c r="AB81" s="74">
        <f t="shared" si="34"/>
        <v>45017</v>
      </c>
      <c r="AC81" s="75">
        <f t="shared" si="35"/>
        <v>1.0534765787611589E-2</v>
      </c>
      <c r="AD81" s="75">
        <f t="shared" ca="1" si="36"/>
        <v>4.8592878780440163E-3</v>
      </c>
      <c r="AH81" s="35">
        <f t="shared" si="27"/>
        <v>45017</v>
      </c>
      <c r="AI81" s="24">
        <f>+GBA_d!$AN108</f>
        <v>1.1017297851651233</v>
      </c>
      <c r="AJ81" s="24">
        <f>+PAM_d!$AN108</f>
        <v>1.0906815130517349</v>
      </c>
      <c r="AK81" s="24">
        <f>+NOA_d!$AN108</f>
        <v>1.0725891809426913</v>
      </c>
      <c r="AL81" s="24">
        <f>+NEA_d!$AN108</f>
        <v>1.0792670771538759</v>
      </c>
      <c r="AM81" s="24">
        <f>+CUY_d!$AN108</f>
        <v>1.0559226551180441</v>
      </c>
      <c r="AN81" s="24">
        <f>+PAT_d!$AN108</f>
        <v>1.0338216418402499</v>
      </c>
      <c r="AO81" s="24">
        <f t="shared" si="17"/>
        <v>1.1017297851651233</v>
      </c>
      <c r="AP81" s="24">
        <f t="shared" si="18"/>
        <v>1.0338216418402499</v>
      </c>
      <c r="AQ81" s="24">
        <f t="shared" si="26"/>
        <v>6.7908143324873382E-2</v>
      </c>
      <c r="AR81" s="24">
        <f t="shared" si="24"/>
        <v>4.2645191321973246E-2</v>
      </c>
      <c r="AT81" s="24">
        <f ca="1">+NAC_d!CT81</f>
        <v>1.0985405378970605</v>
      </c>
      <c r="AU81" s="24">
        <f ca="1">+NAC_d!CU81</f>
        <v>1.094816090311983</v>
      </c>
      <c r="AV81" s="24">
        <f ca="1">+NAC_d!CV81</f>
        <v>1.0972034530003061</v>
      </c>
      <c r="AW81" s="24">
        <f ca="1">+NAC_d!CW81</f>
        <v>1.0909567646622311</v>
      </c>
      <c r="AX81" s="24">
        <f ca="1">+NAC_d!CX81</f>
        <v>1.0903443198617429</v>
      </c>
      <c r="AY81" s="24">
        <f ca="1">+NAC_d!CY81</f>
        <v>1.0897831211584639</v>
      </c>
      <c r="AZ81" s="24">
        <f ca="1">+NAC_d!CZ81</f>
        <v>1.0836433093298412</v>
      </c>
      <c r="BA81" s="24">
        <f ca="1">+NAC_d!DA81</f>
        <v>1.0857783696921377</v>
      </c>
      <c r="BB81" s="24">
        <f ca="1">+NAC_d!DB81</f>
        <v>1.0848253945985094</v>
      </c>
      <c r="BC81" s="24">
        <f ca="1">+NAC_d!DC81</f>
        <v>1.0812411842077259</v>
      </c>
      <c r="BD81" s="24">
        <f t="shared" ca="1" si="37"/>
        <v>1.0985405378970605</v>
      </c>
      <c r="BE81" s="24">
        <f t="shared" ca="1" si="38"/>
        <v>1.0812411842077259</v>
      </c>
      <c r="BF81" s="24">
        <f t="shared" ca="1" si="39"/>
        <v>1.7299353689334662E-2</v>
      </c>
      <c r="BG81" s="24">
        <f t="shared" ca="1" si="25"/>
        <v>1.4626814530179008E-2</v>
      </c>
      <c r="BI81" s="35">
        <f t="shared" si="40"/>
        <v>45017</v>
      </c>
      <c r="BJ81" s="164">
        <f t="shared" si="20"/>
        <v>4.2645191321973246E-2</v>
      </c>
      <c r="BK81" s="164">
        <f t="shared" ca="1" si="21"/>
        <v>1.4626814530179008E-2</v>
      </c>
      <c r="BL81" t="b">
        <f t="shared" ca="1" si="22"/>
        <v>1</v>
      </c>
    </row>
    <row r="82" spans="1:64" x14ac:dyDescent="0.25">
      <c r="A82" s="35">
        <f>+NAC!A82</f>
        <v>45047</v>
      </c>
      <c r="B82" s="24">
        <f>+GBA_d!AA109</f>
        <v>7.8563916404704059E-2</v>
      </c>
      <c r="C82" s="24">
        <f>+PAM_d!$AA109</f>
        <v>7.7678371881533703E-2</v>
      </c>
      <c r="D82" s="24">
        <f>+NOA_d!$AA109</f>
        <v>7.9388020482361821E-2</v>
      </c>
      <c r="E82" s="24">
        <f>+NEA_d!$AA109</f>
        <v>7.2344913789556431E-2</v>
      </c>
      <c r="F82" s="24">
        <f>+CUY_d!$AA109</f>
        <v>7.4603946914311825E-2</v>
      </c>
      <c r="G82" s="24">
        <f>+PAT_d!$AA109</f>
        <v>7.3791080911072449E-2</v>
      </c>
      <c r="H82" s="24">
        <f t="shared" si="28"/>
        <v>7.9388020482361821E-2</v>
      </c>
      <c r="I82" s="24">
        <f t="shared" si="29"/>
        <v>7.2344913789556431E-2</v>
      </c>
      <c r="J82" s="24">
        <f t="shared" si="30"/>
        <v>7.0431066928053898E-3</v>
      </c>
      <c r="K82" s="24">
        <f t="shared" ref="K82:K95" si="41">+AVERAGE(J71:J82)</f>
        <v>1.0405264091361388E-2</v>
      </c>
      <c r="M82" s="24">
        <f ca="1">+NAC_d!CH82</f>
        <v>7.3994550418123639E-2</v>
      </c>
      <c r="N82" s="24">
        <f ca="1">+NAC_d!CI82</f>
        <v>7.4613259061904635E-2</v>
      </c>
      <c r="O82" s="24">
        <f ca="1">+NAC_d!CJ82</f>
        <v>7.5854862479592278E-2</v>
      </c>
      <c r="P82" s="24">
        <f ca="1">+NAC_d!CK82</f>
        <v>7.6018333980846675E-2</v>
      </c>
      <c r="Q82" s="24">
        <f ca="1">+NAC_d!CL82</f>
        <v>7.6491934555680707E-2</v>
      </c>
      <c r="R82" s="24">
        <f ca="1">+NAC_d!CM82</f>
        <v>7.6578379510856998E-2</v>
      </c>
      <c r="S82" s="24">
        <f ca="1">+NAC_d!CN82</f>
        <v>7.7426860710069212E-2</v>
      </c>
      <c r="T82" s="24">
        <f ca="1">+NAC_d!CO82</f>
        <v>7.8014326302670467E-2</v>
      </c>
      <c r="U82" s="24">
        <f ca="1">+NAC_d!CP82</f>
        <v>7.9090097186478525E-2</v>
      </c>
      <c r="V82" s="24">
        <f ca="1">+NAC_d!CQ82</f>
        <v>8.0697751364713577E-2</v>
      </c>
      <c r="W82" s="24">
        <f t="shared" ca="1" si="31"/>
        <v>8.0697751364713577E-2</v>
      </c>
      <c r="X82" s="24">
        <f t="shared" ca="1" si="32"/>
        <v>7.3994550418123639E-2</v>
      </c>
      <c r="Y82" s="24">
        <f t="shared" ca="1" si="33"/>
        <v>6.7032009465899378E-3</v>
      </c>
      <c r="Z82" s="24">
        <f t="shared" ref="Z82:Z95" ca="1" si="42">+AVERAGE(Y71:Y82)</f>
        <v>5.2190043396848629E-3</v>
      </c>
      <c r="AB82" s="74">
        <f t="shared" si="34"/>
        <v>45047</v>
      </c>
      <c r="AC82" s="75">
        <f t="shared" si="35"/>
        <v>1.0405264091361388E-2</v>
      </c>
      <c r="AD82" s="75">
        <f t="shared" ca="1" si="36"/>
        <v>5.2190043396848629E-3</v>
      </c>
      <c r="AH82" s="35">
        <f t="shared" si="27"/>
        <v>45047</v>
      </c>
      <c r="AI82" s="24">
        <f>+GBA_d!$AN109</f>
        <v>1.1638548796371038</v>
      </c>
      <c r="AJ82" s="24">
        <f>+PAM_d!$AN109</f>
        <v>1.1402596619973293</v>
      </c>
      <c r="AK82" s="24">
        <f>+NOA_d!$AN109</f>
        <v>1.1181011055756724</v>
      </c>
      <c r="AL82" s="24">
        <f>+NEA_d!$AN109</f>
        <v>1.1177605968649309</v>
      </c>
      <c r="AM82" s="24">
        <f>+CUY_d!$AN109</f>
        <v>1.1000210236667192</v>
      </c>
      <c r="AN82" s="24">
        <f>+PAT_d!$AN109</f>
        <v>1.0833196779829355</v>
      </c>
      <c r="AO82" s="24">
        <f t="shared" ref="AO82:AO95" si="43">+MAX(AI82:AN82)</f>
        <v>1.1638548796371038</v>
      </c>
      <c r="AP82" s="24">
        <f t="shared" ref="AP82:AP95" si="44">+MIN(AI82:AN82)</f>
        <v>1.0833196779829355</v>
      </c>
      <c r="AQ82" s="24">
        <f t="shared" si="26"/>
        <v>8.0535201654168276E-2</v>
      </c>
      <c r="AR82" s="24">
        <f t="shared" ref="AR82:AR97" si="45">+AVERAGE(AQ70:AQ82)</f>
        <v>4.6946930168144954E-2</v>
      </c>
      <c r="AT82" s="24">
        <f ca="1">+NAC_d!CT82</f>
        <v>1.146516857185274</v>
      </c>
      <c r="AU82" s="24">
        <f ca="1">+NAC_d!CU82</f>
        <v>1.1430234593576079</v>
      </c>
      <c r="AV82" s="24">
        <f ca="1">+NAC_d!CV82</f>
        <v>1.1517884624809707</v>
      </c>
      <c r="AW82" s="24">
        <f ca="1">+NAC_d!CW82</f>
        <v>1.1416633396928244</v>
      </c>
      <c r="AX82" s="24">
        <f ca="1">+NAC_d!CX82</f>
        <v>1.1418020528422925</v>
      </c>
      <c r="AY82" s="24">
        <f ca="1">+NAC_d!CY82</f>
        <v>1.1420409234056397</v>
      </c>
      <c r="AZ82" s="24">
        <f ca="1">+NAC_d!CZ82</f>
        <v>1.1366814720565959</v>
      </c>
      <c r="BA82" s="24">
        <f ca="1">+NAC_d!DA82</f>
        <v>1.1396291004753896</v>
      </c>
      <c r="BB82" s="24">
        <f ca="1">+NAC_d!DB82</f>
        <v>1.1408393336194429</v>
      </c>
      <c r="BC82" s="24">
        <f ca="1">+NAC_d!DC82</f>
        <v>1.1401520089470876</v>
      </c>
      <c r="BD82" s="24">
        <f t="shared" ca="1" si="37"/>
        <v>1.1517884624809707</v>
      </c>
      <c r="BE82" s="24">
        <f t="shared" ca="1" si="38"/>
        <v>1.1366814720565959</v>
      </c>
      <c r="BF82" s="24">
        <f t="shared" ca="1" si="39"/>
        <v>1.51069904243748E-2</v>
      </c>
      <c r="BG82" s="24">
        <f t="shared" ca="1" si="25"/>
        <v>1.4887657034350474E-2</v>
      </c>
      <c r="BI82" s="35">
        <f t="shared" si="40"/>
        <v>45047</v>
      </c>
      <c r="BJ82" s="164">
        <f t="shared" ref="BJ82:BJ95" si="46">+AR82</f>
        <v>4.6946930168144954E-2</v>
      </c>
      <c r="BK82" s="164">
        <f t="shared" ref="BK82:BK95" ca="1" si="47">+BG82</f>
        <v>1.4887657034350474E-2</v>
      </c>
      <c r="BL82" t="b">
        <f t="shared" ref="BL82:BL94" ca="1" si="48">+BJ82&gt;BK82</f>
        <v>1</v>
      </c>
    </row>
    <row r="83" spans="1:64" x14ac:dyDescent="0.25">
      <c r="A83" s="35">
        <f>+NAC!A83</f>
        <v>45078</v>
      </c>
      <c r="B83" s="24">
        <f>+GBA_d!AA110</f>
        <v>5.7668060108367003E-2</v>
      </c>
      <c r="C83" s="24">
        <f>+PAM_d!$AA110</f>
        <v>5.8931375892537163E-2</v>
      </c>
      <c r="D83" s="24">
        <f>+NOA_d!$AA110</f>
        <v>6.6876356856029551E-2</v>
      </c>
      <c r="E83" s="24">
        <f>+NEA_d!$AA110</f>
        <v>6.6275047973689993E-2</v>
      </c>
      <c r="F83" s="24">
        <f>+CUY_d!$AA110</f>
        <v>5.3636763230256568E-2</v>
      </c>
      <c r="G83" s="24">
        <f>+PAT_d!$AA110</f>
        <v>6.9075181170968447E-2</v>
      </c>
      <c r="H83" s="24">
        <f t="shared" si="28"/>
        <v>6.9075181170968447E-2</v>
      </c>
      <c r="I83" s="24">
        <f t="shared" si="29"/>
        <v>5.3636763230256568E-2</v>
      </c>
      <c r="J83" s="24">
        <f t="shared" si="30"/>
        <v>1.5438417940711879E-2</v>
      </c>
      <c r="K83" s="24">
        <f t="shared" si="41"/>
        <v>1.1232974704574314E-2</v>
      </c>
      <c r="M83" s="24">
        <f ca="1">+NAC_d!CH83</f>
        <v>5.6879703905015289E-2</v>
      </c>
      <c r="N83" s="24">
        <f ca="1">+NAC_d!CI83</f>
        <v>5.7073326739613739E-2</v>
      </c>
      <c r="O83" s="24">
        <f ca="1">+NAC_d!CJ83</f>
        <v>5.6689352843246832E-2</v>
      </c>
      <c r="P83" s="24">
        <f ca="1">+NAC_d!CK83</f>
        <v>5.8038446223038775E-2</v>
      </c>
      <c r="Q83" s="24">
        <f ca="1">+NAC_d!CL83</f>
        <v>5.8209268835561989E-2</v>
      </c>
      <c r="R83" s="24">
        <f ca="1">+NAC_d!CM83</f>
        <v>5.865793076826753E-2</v>
      </c>
      <c r="S83" s="24">
        <f ca="1">+NAC_d!CN83</f>
        <v>5.9587285203171136E-2</v>
      </c>
      <c r="T83" s="24">
        <f ca="1">+NAC_d!CO83</f>
        <v>6.0056135082045214E-2</v>
      </c>
      <c r="U83" s="24">
        <f ca="1">+NAC_d!CP83</f>
        <v>6.1189024802319913E-2</v>
      </c>
      <c r="V83" s="24">
        <f ca="1">+NAC_d!CQ83</f>
        <v>6.2872034070398097E-2</v>
      </c>
      <c r="W83" s="24">
        <f t="shared" ca="1" si="31"/>
        <v>6.2872034070398097E-2</v>
      </c>
      <c r="X83" s="24">
        <f t="shared" ca="1" si="32"/>
        <v>5.6689352843246832E-2</v>
      </c>
      <c r="Y83" s="24">
        <f t="shared" ca="1" si="33"/>
        <v>6.1826812271512654E-3</v>
      </c>
      <c r="Z83" s="24">
        <f t="shared" ca="1" si="42"/>
        <v>5.408497594150556E-3</v>
      </c>
      <c r="AB83" s="74">
        <f t="shared" si="34"/>
        <v>45078</v>
      </c>
      <c r="AC83" s="75">
        <f t="shared" si="35"/>
        <v>1.1232974704574314E-2</v>
      </c>
      <c r="AD83" s="75">
        <f t="shared" ca="1" si="36"/>
        <v>5.408497594150556E-3</v>
      </c>
      <c r="AH83" s="35">
        <f t="shared" si="27"/>
        <v>45078</v>
      </c>
      <c r="AI83" s="24">
        <f>+GBA_d!$AN110</f>
        <v>1.1701363793945174</v>
      </c>
      <c r="AJ83" s="24">
        <f>+PAM_d!$AN110</f>
        <v>1.1541184209957254</v>
      </c>
      <c r="AK83" s="24">
        <f>+NOA_d!$AN110</f>
        <v>1.1463874598844161</v>
      </c>
      <c r="AL83" s="24">
        <f>+NEA_d!$AN110</f>
        <v>1.152429426285638</v>
      </c>
      <c r="AM83" s="24">
        <f>+CUY_d!$AN110</f>
        <v>1.1008936975925678</v>
      </c>
      <c r="AN83" s="24">
        <f>+PAT_d!$AN110</f>
        <v>1.1190606921044099</v>
      </c>
      <c r="AO83" s="24">
        <f t="shared" si="43"/>
        <v>1.1701363793945174</v>
      </c>
      <c r="AP83" s="24">
        <f t="shared" si="44"/>
        <v>1.1008936975925678</v>
      </c>
      <c r="AQ83" s="24">
        <f t="shared" si="26"/>
        <v>6.924268180194959E-2</v>
      </c>
      <c r="AR83" s="24">
        <f t="shared" si="45"/>
        <v>5.0576128207767759E-2</v>
      </c>
      <c r="AT83" s="24">
        <f ca="1">+NAC_d!CT83</f>
        <v>1.1587368637648958</v>
      </c>
      <c r="AU83" s="24">
        <f ca="1">+NAC_d!CU83</f>
        <v>1.1543828432598202</v>
      </c>
      <c r="AV83" s="24">
        <f ca="1">+NAC_d!CV83</f>
        <v>1.1592982246936341</v>
      </c>
      <c r="AW83" s="24">
        <f ca="1">+NAC_d!CW83</f>
        <v>1.1539140895913738</v>
      </c>
      <c r="AX83" s="24">
        <f ca="1">+NAC_d!CX83</f>
        <v>1.1530621196650643</v>
      </c>
      <c r="AY83" s="24">
        <f ca="1">+NAC_d!CY83</f>
        <v>1.1547347595814359</v>
      </c>
      <c r="AZ83" s="24">
        <f ca="1">+NAC_d!CZ83</f>
        <v>1.1505253992261215</v>
      </c>
      <c r="BA83" s="24">
        <f ca="1">+NAC_d!DA83</f>
        <v>1.1531412386947961</v>
      </c>
      <c r="BB83" s="24">
        <f ca="1">+NAC_d!DB83</f>
        <v>1.1555797396407508</v>
      </c>
      <c r="BC83" s="24">
        <f ca="1">+NAC_d!DC83</f>
        <v>1.1565180946297295</v>
      </c>
      <c r="BD83" s="24">
        <f t="shared" ca="1" si="37"/>
        <v>1.1592982246936341</v>
      </c>
      <c r="BE83" s="24">
        <f t="shared" ca="1" si="38"/>
        <v>1.1505253992261215</v>
      </c>
      <c r="BF83" s="24">
        <f t="shared" ca="1" si="39"/>
        <v>8.7728254675125683E-3</v>
      </c>
      <c r="BG83" s="24">
        <f t="shared" ref="BG83:BG95" ca="1" si="49">+AVERAGE(BF71:BF83)</f>
        <v>1.4584395380254859E-2</v>
      </c>
      <c r="BI83" s="35">
        <f t="shared" si="40"/>
        <v>45078</v>
      </c>
      <c r="BJ83" s="164">
        <f t="shared" si="46"/>
        <v>5.0576128207767759E-2</v>
      </c>
      <c r="BK83" s="164">
        <f t="shared" ca="1" si="47"/>
        <v>1.4584395380254859E-2</v>
      </c>
      <c r="BL83" t="b">
        <f t="shared" ca="1" si="48"/>
        <v>1</v>
      </c>
    </row>
    <row r="84" spans="1:64" x14ac:dyDescent="0.25">
      <c r="A84" s="35">
        <f>+NAC!A84</f>
        <v>45108</v>
      </c>
      <c r="B84" s="24">
        <f>+GBA_d!AA111</f>
        <v>6.181579130494308E-2</v>
      </c>
      <c r="C84" s="24">
        <f>+PAM_d!$AA111</f>
        <v>6.4331411838411734E-2</v>
      </c>
      <c r="D84" s="24">
        <f>+NOA_d!$AA111</f>
        <v>6.1143460394733395E-2</v>
      </c>
      <c r="E84" s="24">
        <f>+NEA_d!$AA111</f>
        <v>6.2611778124149975E-2</v>
      </c>
      <c r="F84" s="24">
        <f>+CUY_d!$AA111</f>
        <v>6.3896612094349603E-2</v>
      </c>
      <c r="G84" s="24">
        <f>+PAT_d!$AA111</f>
        <v>7.8623085466421383E-2</v>
      </c>
      <c r="H84" s="24">
        <f t="shared" si="28"/>
        <v>7.8623085466421383E-2</v>
      </c>
      <c r="I84" s="24">
        <f t="shared" si="29"/>
        <v>6.1143460394733395E-2</v>
      </c>
      <c r="J84" s="24">
        <f t="shared" si="30"/>
        <v>1.7479625071687988E-2</v>
      </c>
      <c r="K84" s="24">
        <f t="shared" si="41"/>
        <v>1.1552303978427233E-2</v>
      </c>
      <c r="M84" s="24">
        <f ca="1">+NAC_d!CH84</f>
        <v>6.0655375548004375E-2</v>
      </c>
      <c r="N84" s="24">
        <f ca="1">+NAC_d!CI84</f>
        <v>6.1550682033310045E-2</v>
      </c>
      <c r="O84" s="24">
        <f ca="1">+NAC_d!CJ84</f>
        <v>6.1069581418254026E-2</v>
      </c>
      <c r="P84" s="24">
        <f ca="1">+NAC_d!CK84</f>
        <v>6.2754668303619532E-2</v>
      </c>
      <c r="Q84" s="24">
        <f ca="1">+NAC_d!CL84</f>
        <v>6.309453239782048E-2</v>
      </c>
      <c r="R84" s="24">
        <f ca="1">+NAC_d!CM84</f>
        <v>6.3333878539591604E-2</v>
      </c>
      <c r="S84" s="24">
        <f ca="1">+NAC_d!CN84</f>
        <v>6.3791296597345282E-2</v>
      </c>
      <c r="T84" s="24">
        <f ca="1">+NAC_d!CO84</f>
        <v>6.4043054487211704E-2</v>
      </c>
      <c r="U84" s="24">
        <f ca="1">+NAC_d!CP84</f>
        <v>6.527089233470762E-2</v>
      </c>
      <c r="V84" s="24">
        <f ca="1">+NAC_d!CQ84</f>
        <v>6.5988846619829289E-2</v>
      </c>
      <c r="W84" s="24">
        <f t="shared" ca="1" si="31"/>
        <v>6.5988846619829289E-2</v>
      </c>
      <c r="X84" s="24">
        <f t="shared" ca="1" si="32"/>
        <v>6.0655375548004375E-2</v>
      </c>
      <c r="Y84" s="24">
        <f t="shared" ca="1" si="33"/>
        <v>5.3334710718249134E-3</v>
      </c>
      <c r="Z84" s="24">
        <f t="shared" ca="1" si="42"/>
        <v>5.1951659415096869E-3</v>
      </c>
      <c r="AB84" s="74">
        <f t="shared" si="34"/>
        <v>45108</v>
      </c>
      <c r="AC84" s="75">
        <f t="shared" si="35"/>
        <v>1.1552303978427233E-2</v>
      </c>
      <c r="AD84" s="75">
        <f t="shared" ca="1" si="36"/>
        <v>5.1951659415096869E-3</v>
      </c>
      <c r="AH84" s="35">
        <f t="shared" si="27"/>
        <v>45108</v>
      </c>
      <c r="AI84" s="24">
        <f>+GBA_d!$AN111</f>
        <v>1.1468122268392409</v>
      </c>
      <c r="AJ84" s="24">
        <f>+PAM_d!$AN111</f>
        <v>1.1317883432993794</v>
      </c>
      <c r="AK84" s="24">
        <f>+NOA_d!$AN111</f>
        <v>1.1356383396609444</v>
      </c>
      <c r="AL84" s="24">
        <f>+NEA_d!$AN111</f>
        <v>1.1311059474078662</v>
      </c>
      <c r="AM84" s="24">
        <f>+CUY_d!$AN111</f>
        <v>1.0821292404242002</v>
      </c>
      <c r="AN84" s="24">
        <f>+PAT_d!$AN111</f>
        <v>1.1161002386996413</v>
      </c>
      <c r="AO84" s="24">
        <f t="shared" si="43"/>
        <v>1.1468122268392409</v>
      </c>
      <c r="AP84" s="24">
        <f t="shared" si="44"/>
        <v>1.0821292404242002</v>
      </c>
      <c r="AQ84" s="24">
        <f t="shared" si="26"/>
        <v>6.4682986415040666E-2</v>
      </c>
      <c r="AR84" s="24">
        <f t="shared" si="45"/>
        <v>5.3698862791072562E-2</v>
      </c>
      <c r="AT84" s="24">
        <f ca="1">+NAC_d!CT84</f>
        <v>1.1384946753028391</v>
      </c>
      <c r="AU84" s="24">
        <f ca="1">+NAC_d!CU84</f>
        <v>1.1348604224810508</v>
      </c>
      <c r="AV84" s="24">
        <f ca="1">+NAC_d!CV84</f>
        <v>1.1412816967753727</v>
      </c>
      <c r="AW84" s="24">
        <f ca="1">+NAC_d!CW84</f>
        <v>1.1341400691596419</v>
      </c>
      <c r="AX84" s="24">
        <f ca="1">+NAC_d!CX84</f>
        <v>1.1342296433425489</v>
      </c>
      <c r="AY84" s="24">
        <f ca="1">+NAC_d!CY84</f>
        <v>1.1349323716383926</v>
      </c>
      <c r="AZ84" s="24">
        <f ca="1">+NAC_d!CZ84</f>
        <v>1.1312881381627888</v>
      </c>
      <c r="BA84" s="24">
        <f ca="1">+NAC_d!DA84</f>
        <v>1.1320178373514702</v>
      </c>
      <c r="BB84" s="24">
        <f ca="1">+NAC_d!DB84</f>
        <v>1.1354238628386244</v>
      </c>
      <c r="BC84" s="24">
        <f ca="1">+NAC_d!DC84</f>
        <v>1.132706125603117</v>
      </c>
      <c r="BD84" s="24">
        <f t="shared" ca="1" si="37"/>
        <v>1.1412816967753727</v>
      </c>
      <c r="BE84" s="24">
        <f t="shared" ca="1" si="38"/>
        <v>1.1312881381627888</v>
      </c>
      <c r="BF84" s="24">
        <f t="shared" ca="1" si="39"/>
        <v>9.993558612583886E-3</v>
      </c>
      <c r="BG84" s="24">
        <f t="shared" ca="1" si="49"/>
        <v>1.4616173423390602E-2</v>
      </c>
      <c r="BI84" s="35">
        <f t="shared" si="40"/>
        <v>45108</v>
      </c>
      <c r="BJ84" s="164">
        <f t="shared" si="46"/>
        <v>5.3698862791072562E-2</v>
      </c>
      <c r="BK84" s="164">
        <f t="shared" ca="1" si="47"/>
        <v>1.4616173423390602E-2</v>
      </c>
      <c r="BL84" t="b">
        <f t="shared" ca="1" si="48"/>
        <v>1</v>
      </c>
    </row>
    <row r="85" spans="1:64" x14ac:dyDescent="0.25">
      <c r="A85" s="35">
        <f>+NAC!A85</f>
        <v>45139</v>
      </c>
      <c r="B85" s="24">
        <f>+GBA_d!AA112</f>
        <v>0.12323637065197168</v>
      </c>
      <c r="C85" s="24">
        <f>+PAM_d!$AA112</f>
        <v>0.1215630342410623</v>
      </c>
      <c r="D85" s="24">
        <f>+NOA_d!$AA112</f>
        <v>0.13636576216091245</v>
      </c>
      <c r="E85" s="24">
        <f>+NEA_d!$AA112</f>
        <v>0.14070062910941328</v>
      </c>
      <c r="F85" s="24">
        <f>+CUY_d!$AA112</f>
        <v>0.12345485276032409</v>
      </c>
      <c r="G85" s="24">
        <f>+PAT_d!$AA112</f>
        <v>0.12130080492983164</v>
      </c>
      <c r="H85" s="24">
        <f t="shared" si="28"/>
        <v>0.14070062910941328</v>
      </c>
      <c r="I85" s="24">
        <f t="shared" si="29"/>
        <v>0.12130080492983164</v>
      </c>
      <c r="J85" s="24">
        <f t="shared" si="30"/>
        <v>1.9399824179581637E-2</v>
      </c>
      <c r="K85" s="24">
        <f t="shared" si="41"/>
        <v>1.2162115663180428E-2</v>
      </c>
      <c r="M85" s="24">
        <f ca="1">+NAC_d!CH85</f>
        <v>0.13179853814451103</v>
      </c>
      <c r="N85" s="24">
        <f ca="1">+NAC_d!CI85</f>
        <v>0.12944022751266315</v>
      </c>
      <c r="O85" s="24">
        <f ca="1">+NAC_d!CJ85</f>
        <v>0.12724983715420346</v>
      </c>
      <c r="P85" s="24">
        <f ca="1">+NAC_d!CK85</f>
        <v>0.12523411479716562</v>
      </c>
      <c r="Q85" s="24">
        <f ca="1">+NAC_d!CL85</f>
        <v>0.12528349086045854</v>
      </c>
      <c r="R85" s="24">
        <f ca="1">+NAC_d!CM85</f>
        <v>0.12435820779500628</v>
      </c>
      <c r="S85" s="24">
        <f ca="1">+NAC_d!CN85</f>
        <v>0.12322735884852332</v>
      </c>
      <c r="T85" s="24">
        <f ca="1">+NAC_d!CO85</f>
        <v>0.1230712977864965</v>
      </c>
      <c r="U85" s="24">
        <f ca="1">+NAC_d!CP85</f>
        <v>0.12231462140856131</v>
      </c>
      <c r="V85" s="24">
        <f ca="1">+NAC_d!CQ85</f>
        <v>0.12154278749790781</v>
      </c>
      <c r="W85" s="24">
        <f t="shared" ca="1" si="31"/>
        <v>0.13179853814451103</v>
      </c>
      <c r="X85" s="24">
        <f t="shared" ca="1" si="32"/>
        <v>0.12154278749790781</v>
      </c>
      <c r="Y85" s="24">
        <f t="shared" ca="1" si="33"/>
        <v>1.0255750646603223E-2</v>
      </c>
      <c r="Z85" s="24">
        <f t="shared" ca="1" si="42"/>
        <v>5.7532277149754214E-3</v>
      </c>
      <c r="AB85" s="74">
        <f t="shared" si="34"/>
        <v>45139</v>
      </c>
      <c r="AC85" s="75">
        <f t="shared" si="35"/>
        <v>1.2162115663180428E-2</v>
      </c>
      <c r="AD85" s="75">
        <f t="shared" ca="1" si="36"/>
        <v>5.7532277149754214E-3</v>
      </c>
      <c r="AH85" s="35">
        <f t="shared" si="27"/>
        <v>45139</v>
      </c>
      <c r="AI85" s="24">
        <f>+GBA_d!$AN112</f>
        <v>1.2543967405706375</v>
      </c>
      <c r="AJ85" s="24">
        <f>+PAM_d!$AN112</f>
        <v>1.2362658846100159</v>
      </c>
      <c r="AK85" s="24">
        <f>+NOA_d!$AN112</f>
        <v>1.2570847228012689</v>
      </c>
      <c r="AL85" s="24">
        <f>+NEA_d!$AN112</f>
        <v>1.259713549651194</v>
      </c>
      <c r="AM85" s="24">
        <f>+CUY_d!$AN112</f>
        <v>1.1991007892806924</v>
      </c>
      <c r="AN85" s="24">
        <f>+PAT_d!$AN112</f>
        <v>1.2297254408822673</v>
      </c>
      <c r="AO85" s="24">
        <f t="shared" si="43"/>
        <v>1.259713549651194</v>
      </c>
      <c r="AP85" s="24">
        <f t="shared" si="44"/>
        <v>1.1991007892806924</v>
      </c>
      <c r="AQ85" s="24">
        <f t="shared" si="26"/>
        <v>6.0612760370501562E-2</v>
      </c>
      <c r="AR85" s="24">
        <f t="shared" si="45"/>
        <v>5.6350746965902157E-2</v>
      </c>
      <c r="AT85" s="24">
        <f ca="1">+NAC_d!CT85</f>
        <v>1.2577955720818856</v>
      </c>
      <c r="AU85" s="24">
        <f ca="1">+NAC_d!CU85</f>
        <v>1.2507472573301133</v>
      </c>
      <c r="AV85" s="24">
        <f ca="1">+NAC_d!CV85</f>
        <v>1.2548726161285537</v>
      </c>
      <c r="AW85" s="24">
        <f ca="1">+NAC_d!CW85</f>
        <v>1.2437939405926626</v>
      </c>
      <c r="AX85" s="24">
        <f ca="1">+NAC_d!CX85</f>
        <v>1.2450833146523288</v>
      </c>
      <c r="AY85" s="24">
        <f ca="1">+NAC_d!CY85</f>
        <v>1.2446752622679949</v>
      </c>
      <c r="AZ85" s="24">
        <f ca="1">+NAC_d!CZ85</f>
        <v>1.2389256811504827</v>
      </c>
      <c r="BA85" s="24">
        <f ca="1">+NAC_d!DA85</f>
        <v>1.2395340752957766</v>
      </c>
      <c r="BB85" s="24">
        <f ca="1">+NAC_d!DB85</f>
        <v>1.2431084870027815</v>
      </c>
      <c r="BC85" s="24">
        <f ca="1">+NAC_d!DC85</f>
        <v>1.2384913281177394</v>
      </c>
      <c r="BD85" s="24">
        <f t="shared" ca="1" si="37"/>
        <v>1.2577955720818856</v>
      </c>
      <c r="BE85" s="24">
        <f t="shared" ca="1" si="38"/>
        <v>1.2384913281177394</v>
      </c>
      <c r="BF85" s="24">
        <f t="shared" ca="1" si="39"/>
        <v>1.9304243964146206E-2</v>
      </c>
      <c r="BG85" s="24">
        <f t="shared" ca="1" si="49"/>
        <v>1.549126296689372E-2</v>
      </c>
      <c r="BI85" s="35">
        <f t="shared" si="40"/>
        <v>45139</v>
      </c>
      <c r="BJ85" s="164">
        <f t="shared" si="46"/>
        <v>5.6350746965902157E-2</v>
      </c>
      <c r="BK85" s="164">
        <f t="shared" ca="1" si="47"/>
        <v>1.549126296689372E-2</v>
      </c>
      <c r="BL85" t="b">
        <f t="shared" ca="1" si="48"/>
        <v>1</v>
      </c>
    </row>
    <row r="86" spans="1:64" x14ac:dyDescent="0.25">
      <c r="A86" s="35">
        <f>+NAC!A86</f>
        <v>45170</v>
      </c>
      <c r="B86" s="24">
        <f>+GBA_d!AA113</f>
        <v>0.12215516634313572</v>
      </c>
      <c r="C86" s="24">
        <f>+PAM_d!$AA113</f>
        <v>0.12981787790944077</v>
      </c>
      <c r="D86" s="24">
        <f>+NOA_d!$AA113</f>
        <v>0.13133600515621202</v>
      </c>
      <c r="E86" s="24">
        <f>+NEA_d!$AA113</f>
        <v>0.12959383559346427</v>
      </c>
      <c r="F86" s="24">
        <f>+CUY_d!$AA113</f>
        <v>0.13583340652412113</v>
      </c>
      <c r="G86" s="24">
        <f>+PAT_d!$AA113</f>
        <v>0.13960102933231955</v>
      </c>
      <c r="H86" s="24">
        <f t="shared" si="28"/>
        <v>0.13960102933231955</v>
      </c>
      <c r="I86" s="24">
        <f t="shared" si="29"/>
        <v>0.12215516634313572</v>
      </c>
      <c r="J86" s="24">
        <f t="shared" si="30"/>
        <v>1.7445862989183825E-2</v>
      </c>
      <c r="K86" s="24">
        <f t="shared" si="41"/>
        <v>1.2929581901670076E-2</v>
      </c>
      <c r="M86" s="24">
        <f ca="1">+NAC_d!CH86</f>
        <v>0.13295682450235713</v>
      </c>
      <c r="N86" s="24">
        <f ca="1">+NAC_d!CI86</f>
        <v>0.13208349939596098</v>
      </c>
      <c r="O86" s="24">
        <f ca="1">+NAC_d!CJ86</f>
        <v>0.12741143167828639</v>
      </c>
      <c r="P86" s="24">
        <f ca="1">+NAC_d!CK86</f>
        <v>0.12971897731127502</v>
      </c>
      <c r="Q86" s="24">
        <f ca="1">+NAC_d!CL86</f>
        <v>0.12888009908729781</v>
      </c>
      <c r="R86" s="24">
        <f ca="1">+NAC_d!CM86</f>
        <v>0.12894923023939997</v>
      </c>
      <c r="S86" s="24">
        <f ca="1">+NAC_d!CN86</f>
        <v>0.12767207096798305</v>
      </c>
      <c r="T86" s="24">
        <f ca="1">+NAC_d!CO86</f>
        <v>0.12665864093330037</v>
      </c>
      <c r="U86" s="24">
        <f ca="1">+NAC_d!CP86</f>
        <v>0.12513458585687842</v>
      </c>
      <c r="V86" s="24">
        <f ca="1">+NAC_d!CQ86</f>
        <v>0.12443045450738799</v>
      </c>
      <c r="W86" s="24">
        <f t="shared" ca="1" si="31"/>
        <v>0.13295682450235713</v>
      </c>
      <c r="X86" s="24">
        <f t="shared" ca="1" si="32"/>
        <v>0.12443045450738799</v>
      </c>
      <c r="Y86" s="24">
        <f t="shared" ca="1" si="33"/>
        <v>8.5263699949691407E-3</v>
      </c>
      <c r="Z86" s="24">
        <f t="shared" ca="1" si="42"/>
        <v>5.9879641895465392E-3</v>
      </c>
      <c r="AB86" s="74">
        <f t="shared" si="34"/>
        <v>45170</v>
      </c>
      <c r="AC86" s="75">
        <f t="shared" si="35"/>
        <v>1.2929581901670076E-2</v>
      </c>
      <c r="AD86" s="75">
        <f t="shared" ca="1" si="36"/>
        <v>5.9879641895465392E-3</v>
      </c>
      <c r="AH86" s="35">
        <f t="shared" si="27"/>
        <v>45170</v>
      </c>
      <c r="AI86" s="24">
        <f>+GBA_d!$AN113</f>
        <v>1.38447916284357</v>
      </c>
      <c r="AJ86" s="24">
        <f>+PAM_d!$AN113</f>
        <v>1.3774097010417843</v>
      </c>
      <c r="AK86" s="24">
        <f>+NOA_d!$AN113</f>
        <v>1.407957940980745</v>
      </c>
      <c r="AL86" s="24">
        <f>+NEA_d!$AN113</f>
        <v>1.3903258712301816</v>
      </c>
      <c r="AM86" s="24">
        <f>+CUY_d!$AN113</f>
        <v>1.3572399354439102</v>
      </c>
      <c r="AN86" s="24">
        <f>+PAT_d!$AN113</f>
        <v>1.3950462496893445</v>
      </c>
      <c r="AO86" s="24">
        <f t="shared" si="43"/>
        <v>1.407957940980745</v>
      </c>
      <c r="AP86" s="24">
        <f t="shared" si="44"/>
        <v>1.3572399354439102</v>
      </c>
      <c r="AQ86" s="24">
        <f t="shared" si="26"/>
        <v>5.0718005536834809E-2</v>
      </c>
      <c r="AR86" s="24">
        <f t="shared" si="45"/>
        <v>5.6412487903641534E-2</v>
      </c>
      <c r="AT86" s="24">
        <f ca="1">+NAC_d!CT86</f>
        <v>1.4019712632975976</v>
      </c>
      <c r="AU86" s="24">
        <f ca="1">+NAC_d!CU86</f>
        <v>1.3934387471196872</v>
      </c>
      <c r="AV86" s="24">
        <f ca="1">+NAC_d!CV86</f>
        <v>1.3910173432578623</v>
      </c>
      <c r="AW86" s="24">
        <f ca="1">+NAC_d!CW86</f>
        <v>1.3834898828186515</v>
      </c>
      <c r="AX86" s="24">
        <f ca="1">+NAC_d!CX86</f>
        <v>1.385355376142213</v>
      </c>
      <c r="AY86" s="24">
        <f ca="1">+NAC_d!CY86</f>
        <v>1.385379844904584</v>
      </c>
      <c r="AZ86" s="24">
        <f ca="1">+NAC_d!CZ86</f>
        <v>1.3782160383474995</v>
      </c>
      <c r="BA86" s="24">
        <f ca="1">+NAC_d!DA86</f>
        <v>1.3775575233520128</v>
      </c>
      <c r="BB86" s="24">
        <f ca="1">+NAC_d!DB86</f>
        <v>1.380798912305897</v>
      </c>
      <c r="BC86" s="24">
        <f ca="1">+NAC_d!DC86</f>
        <v>1.3762519969557765</v>
      </c>
      <c r="BD86" s="24">
        <f t="shared" ca="1" si="37"/>
        <v>1.4019712632975976</v>
      </c>
      <c r="BE86" s="24">
        <f t="shared" ca="1" si="38"/>
        <v>1.3762519969557765</v>
      </c>
      <c r="BF86" s="24">
        <f t="shared" ca="1" si="39"/>
        <v>2.571926634182109E-2</v>
      </c>
      <c r="BG86" s="24">
        <f t="shared" ca="1" si="49"/>
        <v>1.6488665253411236E-2</v>
      </c>
      <c r="BI86" s="35">
        <f t="shared" si="40"/>
        <v>45170</v>
      </c>
      <c r="BJ86" s="164">
        <f t="shared" si="46"/>
        <v>5.6412487903641534E-2</v>
      </c>
      <c r="BK86" s="164">
        <f t="shared" ca="1" si="47"/>
        <v>1.6488665253411236E-2</v>
      </c>
      <c r="BL86" t="b">
        <f t="shared" ca="1" si="48"/>
        <v>1</v>
      </c>
    </row>
    <row r="87" spans="1:64" x14ac:dyDescent="0.25">
      <c r="A87" s="35">
        <f>+NAC!A87</f>
        <v>45200</v>
      </c>
      <c r="B87" s="24">
        <f>+GBA_d!AA114</f>
        <v>8.6222304764290714E-2</v>
      </c>
      <c r="C87" s="24">
        <f>+PAM_d!$AA114</f>
        <v>8.3840946133589389E-2</v>
      </c>
      <c r="D87" s="24">
        <f>+NOA_d!$AA114</f>
        <v>7.6491077726288159E-2</v>
      </c>
      <c r="E87" s="24">
        <f>+NEA_d!$AA114</f>
        <v>7.3773761362557311E-2</v>
      </c>
      <c r="F87" s="24">
        <f>+CUY_d!$AA114</f>
        <v>7.3517600543887118E-2</v>
      </c>
      <c r="G87" s="24">
        <f>+PAT_d!$AA114</f>
        <v>8.1486213759082382E-2</v>
      </c>
      <c r="H87" s="24">
        <f t="shared" si="28"/>
        <v>8.6222304764290714E-2</v>
      </c>
      <c r="I87" s="24">
        <f t="shared" si="29"/>
        <v>7.3517600543887118E-2</v>
      </c>
      <c r="J87" s="24">
        <f t="shared" si="30"/>
        <v>1.2704704220403595E-2</v>
      </c>
      <c r="K87" s="24">
        <f t="shared" si="41"/>
        <v>1.3428150720325252E-2</v>
      </c>
      <c r="M87" s="24">
        <f ca="1">+NAC_d!CH87</f>
        <v>8.0919208949346455E-2</v>
      </c>
      <c r="N87" s="24">
        <f ca="1">+NAC_d!CI87</f>
        <v>8.164000153477935E-2</v>
      </c>
      <c r="O87" s="24">
        <f ca="1">+NAC_d!CJ87</f>
        <v>8.3600700521336169E-2</v>
      </c>
      <c r="P87" s="24">
        <f ca="1">+NAC_d!CK87</f>
        <v>8.2798549706040614E-2</v>
      </c>
      <c r="Q87" s="24">
        <f ca="1">+NAC_d!CL87</f>
        <v>8.2750729200753659E-2</v>
      </c>
      <c r="R87" s="24">
        <f ca="1">+NAC_d!CM87</f>
        <v>8.2944735527982649E-2</v>
      </c>
      <c r="S87" s="24">
        <f ca="1">+NAC_d!CN87</f>
        <v>8.2572983299050273E-2</v>
      </c>
      <c r="T87" s="24">
        <f ca="1">+NAC_d!CO87</f>
        <v>8.3210624357319185E-2</v>
      </c>
      <c r="U87" s="24">
        <f ca="1">+NAC_d!CP87</f>
        <v>8.3464445349512362E-2</v>
      </c>
      <c r="V87" s="24">
        <f ca="1">+NAC_d!CQ87</f>
        <v>8.4054113829612476E-2</v>
      </c>
      <c r="W87" s="24">
        <f t="shared" ca="1" si="31"/>
        <v>8.4054113829612476E-2</v>
      </c>
      <c r="X87" s="24">
        <f t="shared" ca="1" si="32"/>
        <v>8.0919208949346455E-2</v>
      </c>
      <c r="Y87" s="24">
        <f t="shared" ca="1" si="33"/>
        <v>3.1349048802660207E-3</v>
      </c>
      <c r="Z87" s="24">
        <f t="shared" ca="1" si="42"/>
        <v>6.053663132250235E-3</v>
      </c>
      <c r="AB87" s="74">
        <f t="shared" si="34"/>
        <v>45200</v>
      </c>
      <c r="AC87" s="75">
        <f t="shared" si="35"/>
        <v>1.3428150720325252E-2</v>
      </c>
      <c r="AD87" s="75">
        <f t="shared" ca="1" si="36"/>
        <v>6.053663132250235E-3</v>
      </c>
      <c r="AH87" s="35">
        <f t="shared" si="27"/>
        <v>45200</v>
      </c>
      <c r="AI87" s="24">
        <f>+GBA_d!$AN114</f>
        <v>1.4304674492303473</v>
      </c>
      <c r="AJ87" s="24">
        <f>+PAM_d!$AN114</f>
        <v>1.4264013179991255</v>
      </c>
      <c r="AK87" s="24">
        <f>+NOA_d!$AN114</f>
        <v>1.4389130135374062</v>
      </c>
      <c r="AL87" s="24">
        <f>+NEA_d!$AN114</f>
        <v>1.4154652983192366</v>
      </c>
      <c r="AM87" s="24">
        <f>+CUY_d!$AN114</f>
        <v>1.3877767393683862</v>
      </c>
      <c r="AN87" s="24">
        <f>+PAT_d!$AN114</f>
        <v>1.4286770372055724</v>
      </c>
      <c r="AO87" s="24">
        <f t="shared" si="43"/>
        <v>1.4389130135374062</v>
      </c>
      <c r="AP87" s="24">
        <f t="shared" si="44"/>
        <v>1.3877767393683862</v>
      </c>
      <c r="AQ87" s="24">
        <f t="shared" si="26"/>
        <v>5.1136274169020002E-2</v>
      </c>
      <c r="AR87" s="24">
        <f t="shared" si="45"/>
        <v>5.4150418263856123E-2</v>
      </c>
      <c r="AT87" s="24">
        <f ca="1">+NAC_d!CT87</f>
        <v>1.4424284430331067</v>
      </c>
      <c r="AU87" s="24">
        <f ca="1">+NAC_d!CU87</f>
        <v>1.4353889063144467</v>
      </c>
      <c r="AV87" s="24">
        <f ca="1">+NAC_d!CV87</f>
        <v>1.4320083383413702</v>
      </c>
      <c r="AW87" s="24">
        <f ca="1">+NAC_d!CW87</f>
        <v>1.427904886605742</v>
      </c>
      <c r="AX87" s="24">
        <f ca="1">+NAC_d!CX87</f>
        <v>1.428114499622601</v>
      </c>
      <c r="AY87" s="24">
        <f ca="1">+NAC_d!CY87</f>
        <v>1.4277982656194972</v>
      </c>
      <c r="AZ87" s="24">
        <f ca="1">+NAC_d!CZ87</f>
        <v>1.4211035686664171</v>
      </c>
      <c r="BA87" s="24">
        <f ca="1">+NAC_d!DA87</f>
        <v>1.4212486571349108</v>
      </c>
      <c r="BB87" s="24">
        <f ca="1">+NAC_d!DB87</f>
        <v>1.4239792317699509</v>
      </c>
      <c r="BC87" s="24">
        <f ca="1">+NAC_d!DC87</f>
        <v>1.4214338205791432</v>
      </c>
      <c r="BD87" s="24">
        <f t="shared" ca="1" si="37"/>
        <v>1.4424284430331067</v>
      </c>
      <c r="BE87" s="24">
        <f t="shared" ca="1" si="38"/>
        <v>1.4211035686664171</v>
      </c>
      <c r="BF87" s="24">
        <f t="shared" ca="1" si="39"/>
        <v>2.1324874366689617E-2</v>
      </c>
      <c r="BG87" s="24">
        <f t="shared" ca="1" si="49"/>
        <v>1.6085435695440655E-2</v>
      </c>
      <c r="BI87" s="35">
        <f t="shared" si="40"/>
        <v>45200</v>
      </c>
      <c r="BJ87" s="164">
        <f t="shared" si="46"/>
        <v>5.4150418263856123E-2</v>
      </c>
      <c r="BK87" s="164">
        <f t="shared" ca="1" si="47"/>
        <v>1.6085435695440655E-2</v>
      </c>
      <c r="BL87" t="b">
        <f t="shared" ca="1" si="48"/>
        <v>1</v>
      </c>
    </row>
    <row r="88" spans="1:64" s="81" customFormat="1" x14ac:dyDescent="0.25">
      <c r="A88" s="79">
        <f>+NAC!A88</f>
        <v>45231</v>
      </c>
      <c r="B88" s="80">
        <f>+GBA_d!AA115</f>
        <v>0.13017584428791307</v>
      </c>
      <c r="C88" s="80">
        <f>+PAM_d!$AA115</f>
        <v>0.12947461238121782</v>
      </c>
      <c r="D88" s="80">
        <f>+NOA_d!$AA115</f>
        <v>0.11765625643948563</v>
      </c>
      <c r="E88" s="80">
        <f>+NEA_d!$AA115</f>
        <v>0.1276479688563994</v>
      </c>
      <c r="F88" s="80">
        <f>+CUY_d!$AA115</f>
        <v>0.1272888283760103</v>
      </c>
      <c r="G88" s="80">
        <f>+PAT_d!$AA115</f>
        <v>0.11953419043557667</v>
      </c>
      <c r="H88" s="80">
        <f t="shared" si="28"/>
        <v>0.13017584428791307</v>
      </c>
      <c r="I88" s="80">
        <f t="shared" si="29"/>
        <v>0.11765625643948563</v>
      </c>
      <c r="J88" s="80">
        <f t="shared" si="30"/>
        <v>1.2519587848427438E-2</v>
      </c>
      <c r="K88" s="80">
        <f t="shared" si="41"/>
        <v>1.4123654382991346E-2</v>
      </c>
      <c r="M88" s="80">
        <f ca="1">+NAC_d!CH88</f>
        <v>0.13061498280351569</v>
      </c>
      <c r="N88" s="80">
        <f ca="1">+NAC_d!CI88</f>
        <v>0.13028757109176614</v>
      </c>
      <c r="O88" s="80">
        <f ca="1">+NAC_d!CJ88</f>
        <v>0.12903209568085261</v>
      </c>
      <c r="P88" s="80">
        <f ca="1">+NAC_d!CK88</f>
        <v>0.12864974103662408</v>
      </c>
      <c r="Q88" s="80">
        <f ca="1">+NAC_d!CL88</f>
        <v>0.12944548958681645</v>
      </c>
      <c r="R88" s="80">
        <f ca="1">+NAC_d!CM88</f>
        <v>0.12852553682822365</v>
      </c>
      <c r="S88" s="80">
        <f ca="1">+NAC_d!CN88</f>
        <v>0.12765539619833421</v>
      </c>
      <c r="T88" s="80">
        <f ca="1">+NAC_d!CO88</f>
        <v>0.12767027079315629</v>
      </c>
      <c r="U88" s="80">
        <f ca="1">+NAC_d!CP88</f>
        <v>0.12728145774876198</v>
      </c>
      <c r="V88" s="80">
        <f ca="1">+NAC_d!CQ88</f>
        <v>0.1258870045810816</v>
      </c>
      <c r="W88" s="80">
        <f t="shared" ca="1" si="31"/>
        <v>0.13061498280351569</v>
      </c>
      <c r="X88" s="80">
        <f t="shared" ca="1" si="32"/>
        <v>0.1258870045810816</v>
      </c>
      <c r="Y88" s="80">
        <f t="shared" ca="1" si="33"/>
        <v>4.7279782224340927E-3</v>
      </c>
      <c r="Z88" s="80">
        <f t="shared" ca="1" si="42"/>
        <v>6.0885591199918805E-3</v>
      </c>
      <c r="AB88" s="79">
        <f t="shared" si="34"/>
        <v>45231</v>
      </c>
      <c r="AC88" s="80">
        <f t="shared" si="35"/>
        <v>1.4123654382991346E-2</v>
      </c>
      <c r="AD88" s="80">
        <f t="shared" ca="1" si="36"/>
        <v>6.0885591199918805E-3</v>
      </c>
      <c r="AH88" s="79">
        <f t="shared" si="27"/>
        <v>45231</v>
      </c>
      <c r="AI88" s="80">
        <f>+GBA_d!$AN115</f>
        <v>1.6180547305860675</v>
      </c>
      <c r="AJ88" s="80">
        <f>+PAM_d!$AN115</f>
        <v>1.6112191280632095</v>
      </c>
      <c r="AK88" s="80">
        <f>+NOA_d!$AN115</f>
        <v>1.6067221185466041</v>
      </c>
      <c r="AL88" s="80">
        <f>+NEA_d!$AN115</f>
        <v>1.6051349477172088</v>
      </c>
      <c r="AM88" s="80">
        <f>+CUY_d!$AN115</f>
        <v>1.564216357762759</v>
      </c>
      <c r="AN88" s="80">
        <f>+PAT_d!$AN115</f>
        <v>1.5910481599944766</v>
      </c>
      <c r="AO88" s="80">
        <f t="shared" si="43"/>
        <v>1.6180547305860675</v>
      </c>
      <c r="AP88" s="80">
        <f t="shared" si="44"/>
        <v>1.564216357762759</v>
      </c>
      <c r="AQ88" s="80">
        <f t="shared" si="26"/>
        <v>5.38383728233085E-2</v>
      </c>
      <c r="AR88" s="80">
        <f t="shared" si="45"/>
        <v>5.3367247147079189E-2</v>
      </c>
      <c r="AT88" s="80">
        <f ca="1">+NAC_d!CT88</f>
        <v>1.6390007046224482</v>
      </c>
      <c r="AU88" s="80">
        <f ca="1">+NAC_d!CU88</f>
        <v>1.6301166129250739</v>
      </c>
      <c r="AV88" s="80">
        <f ca="1">+NAC_d!CV88</f>
        <v>1.6216489712305195</v>
      </c>
      <c r="AW88" s="80">
        <f ca="1">+NAC_d!CW88</f>
        <v>1.6138420426027977</v>
      </c>
      <c r="AX88" s="80">
        <f ca="1">+NAC_d!CX88</f>
        <v>1.6159800689636348</v>
      </c>
      <c r="AY88" s="80">
        <f ca="1">+NAC_d!CY88</f>
        <v>1.6130705863870913</v>
      </c>
      <c r="AZ88" s="80">
        <f ca="1">+NAC_d!CZ88</f>
        <v>1.6022579397364201</v>
      </c>
      <c r="BA88" s="80">
        <f ca="1">+NAC_d!DA88</f>
        <v>1.6018936633371323</v>
      </c>
      <c r="BB88" s="80">
        <f ca="1">+NAC_d!DB88</f>
        <v>1.6026759249961002</v>
      </c>
      <c r="BC88" s="80">
        <f ca="1">+NAC_d!DC88</f>
        <v>1.5946902132579956</v>
      </c>
      <c r="BD88" s="80">
        <f t="shared" ca="1" si="37"/>
        <v>1.6390007046224482</v>
      </c>
      <c r="BE88" s="80">
        <f t="shared" ca="1" si="38"/>
        <v>1.5946902132579956</v>
      </c>
      <c r="BF88" s="80">
        <f t="shared" ca="1" si="39"/>
        <v>4.4310491364452531E-2</v>
      </c>
      <c r="BG88" s="80">
        <f t="shared" ca="1" si="49"/>
        <v>1.7305940103396401E-2</v>
      </c>
      <c r="BI88" s="79">
        <f t="shared" si="40"/>
        <v>45231</v>
      </c>
      <c r="BJ88" s="165">
        <f t="shared" si="46"/>
        <v>5.3367247147079189E-2</v>
      </c>
      <c r="BK88" s="165">
        <f t="shared" ca="1" si="47"/>
        <v>1.7305940103396401E-2</v>
      </c>
      <c r="BL88" s="81" t="b">
        <f t="shared" ca="1" si="48"/>
        <v>1</v>
      </c>
    </row>
    <row r="89" spans="1:64" x14ac:dyDescent="0.25">
      <c r="A89" s="35">
        <f>+NAC!A89</f>
        <v>45261</v>
      </c>
      <c r="B89" s="24">
        <f>+GBA_d!AA116</f>
        <v>0.25203151534387125</v>
      </c>
      <c r="C89" s="24">
        <f>+PAM_d!$AA116</f>
        <v>0.2544983694091596</v>
      </c>
      <c r="D89" s="24">
        <f>+NOA_d!$AA116</f>
        <v>0.25403133420774648</v>
      </c>
      <c r="E89" s="24">
        <f>+NEA_d!$AA116</f>
        <v>0.28435264607922228</v>
      </c>
      <c r="F89" s="24">
        <f>+CUY_d!$AA116</f>
        <v>0.26064033563881517</v>
      </c>
      <c r="G89" s="24">
        <f>+PAT_d!$AA116</f>
        <v>0.24226907746749959</v>
      </c>
      <c r="H89" s="24">
        <f t="shared" si="28"/>
        <v>0.28435264607922228</v>
      </c>
      <c r="I89" s="24">
        <f t="shared" si="29"/>
        <v>0.24226907746749959</v>
      </c>
      <c r="J89" s="24">
        <f t="shared" si="30"/>
        <v>4.2083568611722688E-2</v>
      </c>
      <c r="K89" s="24">
        <f t="shared" si="41"/>
        <v>1.7038553359938518E-2</v>
      </c>
      <c r="M89" s="24">
        <f ca="1">+NAC_d!CH89</f>
        <v>0.26010600351921798</v>
      </c>
      <c r="N89" s="24">
        <f ca="1">+NAC_d!CI89</f>
        <v>0.25863376882291655</v>
      </c>
      <c r="O89" s="24">
        <f ca="1">+NAC_d!CJ89</f>
        <v>0.25470041965610846</v>
      </c>
      <c r="P89" s="24">
        <f ca="1">+NAC_d!CK89</f>
        <v>0.2558731439263966</v>
      </c>
      <c r="Q89" s="24">
        <f ca="1">+NAC_d!CL89</f>
        <v>0.25660144054206513</v>
      </c>
      <c r="R89" s="24">
        <f ca="1">+NAC_d!CM89</f>
        <v>0.25361702414272358</v>
      </c>
      <c r="S89" s="24">
        <f ca="1">+NAC_d!CN89</f>
        <v>0.25509752214223935</v>
      </c>
      <c r="T89" s="24">
        <f ca="1">+NAC_d!CO89</f>
        <v>0.2540339702236698</v>
      </c>
      <c r="U89" s="24">
        <f ca="1">+NAC_d!CP89</f>
        <v>0.25193926523073906</v>
      </c>
      <c r="V89" s="24">
        <f ca="1">+NAC_d!CQ89</f>
        <v>0.25170032768524542</v>
      </c>
      <c r="W89" s="24">
        <f t="shared" ca="1" si="31"/>
        <v>0.26010600351921798</v>
      </c>
      <c r="X89" s="24">
        <f t="shared" ca="1" si="32"/>
        <v>0.25170032768524542</v>
      </c>
      <c r="Y89" s="24">
        <f t="shared" ca="1" si="33"/>
        <v>8.405675833972559E-3</v>
      </c>
      <c r="Z89" s="24">
        <f t="shared" ca="1" si="42"/>
        <v>6.3771687009416449E-3</v>
      </c>
      <c r="AB89" s="74">
        <f t="shared" si="34"/>
        <v>45261</v>
      </c>
      <c r="AC89" s="75">
        <f t="shared" si="35"/>
        <v>1.7038553359938518E-2</v>
      </c>
      <c r="AD89" s="75">
        <f t="shared" ca="1" si="36"/>
        <v>6.3771687009416449E-3</v>
      </c>
      <c r="AH89" s="35">
        <f t="shared" si="27"/>
        <v>45261</v>
      </c>
      <c r="AI89" s="24">
        <f>+GBA_d!$AN116</f>
        <v>2.1115956564036362</v>
      </c>
      <c r="AJ89" s="24">
        <f>+PAM_d!$AN116</f>
        <v>2.1165446078983616</v>
      </c>
      <c r="AK89" s="24">
        <f>+NOA_d!$AN116</f>
        <v>2.1221655910860973</v>
      </c>
      <c r="AL89" s="24">
        <f>+NEA_d!$AN116</f>
        <v>2.1921791373302408</v>
      </c>
      <c r="AM89" s="24">
        <f>+CUY_d!$AN116</f>
        <v>2.0761473254814504</v>
      </c>
      <c r="AN89" s="24">
        <f>+PAT_d!$AN116</f>
        <v>2.0762334410968326</v>
      </c>
      <c r="AO89" s="24">
        <f t="shared" si="43"/>
        <v>2.1921791373302408</v>
      </c>
      <c r="AP89" s="24">
        <f t="shared" si="44"/>
        <v>2.0761473254814504</v>
      </c>
      <c r="AQ89" s="24">
        <f t="shared" si="26"/>
        <v>0.11603181184879041</v>
      </c>
      <c r="AR89" s="24">
        <f t="shared" si="45"/>
        <v>5.9020011833386107E-2</v>
      </c>
      <c r="AT89" s="24">
        <f ca="1">+NAC_d!CT89</f>
        <v>2.1722593628208386</v>
      </c>
      <c r="AU89" s="24">
        <f ca="1">+NAC_d!CU89</f>
        <v>2.1563093498145398</v>
      </c>
      <c r="AV89" s="24">
        <f ca="1">+NAC_d!CV89</f>
        <v>2.131307548669735</v>
      </c>
      <c r="AW89" s="24">
        <f ca="1">+NAC_d!CW89</f>
        <v>2.1247901005537546</v>
      </c>
      <c r="AX89" s="24">
        <f ca="1">+NAC_d!CX89</f>
        <v>2.1285327962788982</v>
      </c>
      <c r="AY89" s="24">
        <f ca="1">+NAC_d!CY89</f>
        <v>2.1172794994118633</v>
      </c>
      <c r="AZ89" s="24">
        <f ca="1">+NAC_d!CZ89</f>
        <v>2.1065767710466017</v>
      </c>
      <c r="BA89" s="24">
        <f ca="1">+NAC_d!DA89</f>
        <v>2.10171003873198</v>
      </c>
      <c r="BB89" s="24">
        <f ca="1">+NAC_d!DB89</f>
        <v>2.0957948841145826</v>
      </c>
      <c r="BC89" s="24">
        <f ca="1">+NAC_d!DC89</f>
        <v>2.083650948404725</v>
      </c>
      <c r="BD89" s="24">
        <f t="shared" ca="1" si="37"/>
        <v>2.1722593628208386</v>
      </c>
      <c r="BE89" s="24">
        <f t="shared" ca="1" si="38"/>
        <v>2.083650948404725</v>
      </c>
      <c r="BF89" s="24">
        <f t="shared" ca="1" si="39"/>
        <v>8.8608414416113668E-2</v>
      </c>
      <c r="BG89" s="24">
        <f t="shared" ca="1" si="49"/>
        <v>2.2530849133446759E-2</v>
      </c>
      <c r="BI89" s="35">
        <f t="shared" si="40"/>
        <v>45261</v>
      </c>
      <c r="BJ89" s="164">
        <f t="shared" si="46"/>
        <v>5.9020011833386107E-2</v>
      </c>
      <c r="BK89" s="164">
        <f t="shared" ca="1" si="47"/>
        <v>2.2530849133446759E-2</v>
      </c>
      <c r="BL89" t="b">
        <f t="shared" ca="1" si="48"/>
        <v>1</v>
      </c>
    </row>
    <row r="90" spans="1:64" x14ac:dyDescent="0.25">
      <c r="A90" s="35">
        <f>+NAC!A90</f>
        <v>45292</v>
      </c>
      <c r="B90" s="24">
        <f>+GBA_d!AA117</f>
        <v>0.19566786559208427</v>
      </c>
      <c r="C90" s="24">
        <f>+PAM_d!$AA117</f>
        <v>0.21002205500177928</v>
      </c>
      <c r="D90" s="24">
        <f>+NOA_d!$AA117</f>
        <v>0.21889140529961137</v>
      </c>
      <c r="E90" s="24">
        <f>+NEA_d!$AA117</f>
        <v>0.19592770061267895</v>
      </c>
      <c r="F90" s="24">
        <f>+CUY_d!$AA117</f>
        <v>0.22481531499058138</v>
      </c>
      <c r="G90" s="24">
        <f>+PAT_d!$AA117</f>
        <v>0.2426726564656414</v>
      </c>
      <c r="H90" s="24">
        <f t="shared" si="28"/>
        <v>0.2426726564656414</v>
      </c>
      <c r="I90" s="24">
        <f t="shared" si="29"/>
        <v>0.19566786559208427</v>
      </c>
      <c r="J90" s="24">
        <f t="shared" si="30"/>
        <v>4.7004790873557134E-2</v>
      </c>
      <c r="K90" s="24">
        <f t="shared" si="41"/>
        <v>2.0338355587863805E-2</v>
      </c>
      <c r="M90" s="24">
        <f ca="1">+NAC_d!CH90</f>
        <v>0.20425244191335157</v>
      </c>
      <c r="N90" s="24">
        <f ca="1">+NAC_d!CI90</f>
        <v>0.20486205885135522</v>
      </c>
      <c r="O90" s="24">
        <f ca="1">+NAC_d!CJ90</f>
        <v>0.19900907462404893</v>
      </c>
      <c r="P90" s="24">
        <f ca="1">+NAC_d!CK90</f>
        <v>0.20706721036210296</v>
      </c>
      <c r="Q90" s="24">
        <f ca="1">+NAC_d!CL90</f>
        <v>0.20616819896947236</v>
      </c>
      <c r="R90" s="24">
        <f ca="1">+NAC_d!CM90</f>
        <v>0.20576884742805324</v>
      </c>
      <c r="S90" s="24">
        <f ca="1">+NAC_d!CN90</f>
        <v>0.20874810017390888</v>
      </c>
      <c r="T90" s="24">
        <f ca="1">+NAC_d!CO90</f>
        <v>0.20766238718303631</v>
      </c>
      <c r="U90" s="24">
        <f ca="1">+NAC_d!CP90</f>
        <v>0.20737251405660717</v>
      </c>
      <c r="V90" s="24">
        <f ca="1">+NAC_d!CQ90</f>
        <v>0.20956342036305653</v>
      </c>
      <c r="W90" s="24">
        <f t="shared" ca="1" si="31"/>
        <v>0.20956342036305653</v>
      </c>
      <c r="X90" s="24">
        <f t="shared" ca="1" si="32"/>
        <v>0.19900907462404893</v>
      </c>
      <c r="Y90" s="24">
        <f t="shared" ca="1" si="33"/>
        <v>1.0554345739007598E-2</v>
      </c>
      <c r="Z90" s="24">
        <f t="shared" ca="1" si="42"/>
        <v>7.082731070364741E-3</v>
      </c>
      <c r="AB90" s="74">
        <f t="shared" si="34"/>
        <v>45292</v>
      </c>
      <c r="AC90" s="75">
        <f t="shared" si="35"/>
        <v>2.0338355587863805E-2</v>
      </c>
      <c r="AD90" s="75">
        <f t="shared" ca="1" si="36"/>
        <v>7.082731070364741E-3</v>
      </c>
      <c r="AH90" s="35">
        <f t="shared" si="27"/>
        <v>45292</v>
      </c>
      <c r="AI90" s="24">
        <f>+GBA_d!$AN117</f>
        <v>2.5121594162457046</v>
      </c>
      <c r="AJ90" s="24">
        <f>+PAM_d!$AN117</f>
        <v>2.5561665746090734</v>
      </c>
      <c r="AK90" s="24">
        <f>+NOA_d!$AN117</f>
        <v>2.5774041793712685</v>
      </c>
      <c r="AL90" s="24">
        <f>+NEA_d!$AN117</f>
        <v>2.6134382809756187</v>
      </c>
      <c r="AM90" s="24">
        <f>+CUY_d!$AN117</f>
        <v>2.5413755333459518</v>
      </c>
      <c r="AN90" s="24">
        <f>+PAT_d!$AN117</f>
        <v>2.6059802014991225</v>
      </c>
      <c r="AO90" s="24">
        <f t="shared" si="43"/>
        <v>2.6134382809756187</v>
      </c>
      <c r="AP90" s="24">
        <f t="shared" si="44"/>
        <v>2.5121594162457046</v>
      </c>
      <c r="AQ90" s="24">
        <f t="shared" si="26"/>
        <v>0.1012788647299141</v>
      </c>
      <c r="AR90" s="24">
        <f t="shared" si="45"/>
        <v>6.5254382734719368E-2</v>
      </c>
      <c r="AT90" s="24">
        <f ca="1">+NAC_d!CT90</f>
        <v>2.5979217151019367</v>
      </c>
      <c r="AU90" s="24">
        <f ca="1">+NAC_d!CU90</f>
        <v>2.583011284277672</v>
      </c>
      <c r="AV90" s="24">
        <f ca="1">+NAC_d!CV90</f>
        <v>2.5403725638378698</v>
      </c>
      <c r="AW90" s="24">
        <f ca="1">+NAC_d!CW90</f>
        <v>2.5557933606967529</v>
      </c>
      <c r="AX90" s="24">
        <f ca="1">+NAC_d!CX90</f>
        <v>2.5582839430868267</v>
      </c>
      <c r="AY90" s="24">
        <f ca="1">+NAC_d!CY90</f>
        <v>2.5458879536353201</v>
      </c>
      <c r="AZ90" s="24">
        <f ca="1">+NAC_d!CZ90</f>
        <v>2.541887913009452</v>
      </c>
      <c r="BA90" s="24">
        <f ca="1">+NAC_d!DA90</f>
        <v>2.5348170569953448</v>
      </c>
      <c r="BB90" s="24">
        <f ca="1">+NAC_d!DB90</f>
        <v>2.5270773806870483</v>
      </c>
      <c r="BC90" s="24">
        <f ca="1">+NAC_d!DC90</f>
        <v>2.5196676722346818</v>
      </c>
      <c r="BD90" s="24">
        <f t="shared" ca="1" si="37"/>
        <v>2.5979217151019367</v>
      </c>
      <c r="BE90" s="24">
        <f t="shared" ca="1" si="38"/>
        <v>2.5196676722346818</v>
      </c>
      <c r="BF90" s="24">
        <f t="shared" ca="1" si="39"/>
        <v>7.8254042867254903E-2</v>
      </c>
      <c r="BG90" s="24">
        <f t="shared" ca="1" si="49"/>
        <v>2.7911133778331064E-2</v>
      </c>
      <c r="BI90" s="35">
        <f t="shared" si="40"/>
        <v>45292</v>
      </c>
      <c r="BJ90" s="164">
        <f t="shared" si="46"/>
        <v>6.5254382734719368E-2</v>
      </c>
      <c r="BK90" s="164">
        <f t="shared" ca="1" si="47"/>
        <v>2.7911133778331064E-2</v>
      </c>
      <c r="BL90" t="b">
        <f t="shared" ca="1" si="48"/>
        <v>1</v>
      </c>
    </row>
    <row r="91" spans="1:64" x14ac:dyDescent="0.25">
      <c r="A91" s="35">
        <f>+NAC!A91</f>
        <v>45323</v>
      </c>
      <c r="B91" s="24">
        <f>+GBA_d!AA118</f>
        <v>0.14824478329489965</v>
      </c>
      <c r="C91" s="24">
        <f>+PAM_d!$AA118</f>
        <v>0.12060197984677501</v>
      </c>
      <c r="D91" s="24">
        <f>+NOA_d!$AA118</f>
        <v>0.11975570627927556</v>
      </c>
      <c r="E91" s="24">
        <f>+NEA_d!$AA118</f>
        <v>0.10934271394909612</v>
      </c>
      <c r="F91" s="24">
        <f>+CUY_d!$AA118</f>
        <v>0.13592764882952357</v>
      </c>
      <c r="G91" s="24">
        <f>+PAT_d!$AA118</f>
        <v>0.11487228036920838</v>
      </c>
      <c r="H91" s="24">
        <f t="shared" si="28"/>
        <v>0.14824478329489965</v>
      </c>
      <c r="I91" s="24">
        <f t="shared" si="29"/>
        <v>0.10934271394909612</v>
      </c>
      <c r="J91" s="24">
        <f t="shared" si="30"/>
        <v>3.8902069345803536E-2</v>
      </c>
      <c r="K91" s="24">
        <f t="shared" si="41"/>
        <v>2.1803769143632429E-2</v>
      </c>
      <c r="M91" s="24">
        <f ca="1">+NAC_d!CH91</f>
        <v>0.12360401885879013</v>
      </c>
      <c r="N91" s="24">
        <f ca="1">+NAC_d!CI91</f>
        <v>0.12528180287285196</v>
      </c>
      <c r="O91" s="24">
        <f ca="1">+NAC_d!CJ91</f>
        <v>0.13747710288262893</v>
      </c>
      <c r="P91" s="24">
        <f ca="1">+NAC_d!CK91</f>
        <v>0.1310961474843817</v>
      </c>
      <c r="Q91" s="24">
        <f ca="1">+NAC_d!CL91</f>
        <v>0.12990589083122961</v>
      </c>
      <c r="R91" s="24">
        <f ca="1">+NAC_d!CM91</f>
        <v>0.13032040992196992</v>
      </c>
      <c r="S91" s="24">
        <f ca="1">+NAC_d!CN91</f>
        <v>0.13353161319166573</v>
      </c>
      <c r="T91" s="24">
        <f ca="1">+NAC_d!CO91</f>
        <v>0.1335452609600194</v>
      </c>
      <c r="U91" s="24">
        <f ca="1">+NAC_d!CP91</f>
        <v>0.13368036908895142</v>
      </c>
      <c r="V91" s="24">
        <f ca="1">+NAC_d!CQ91</f>
        <v>0.13579574148437512</v>
      </c>
      <c r="W91" s="24">
        <f t="shared" ca="1" si="31"/>
        <v>0.13747710288262893</v>
      </c>
      <c r="X91" s="24">
        <f t="shared" ca="1" si="32"/>
        <v>0.12360401885879013</v>
      </c>
      <c r="Y91" s="24">
        <f t="shared" ca="1" si="33"/>
        <v>1.38730840238388E-2</v>
      </c>
      <c r="Z91" s="24">
        <f t="shared" ca="1" si="42"/>
        <v>7.2699327019128583E-3</v>
      </c>
      <c r="AB91" s="74">
        <f t="shared" si="34"/>
        <v>45323</v>
      </c>
      <c r="AC91" s="75">
        <f t="shared" si="35"/>
        <v>2.1803769143632429E-2</v>
      </c>
      <c r="AD91" s="75">
        <f t="shared" ca="1" si="36"/>
        <v>7.2699327019128583E-3</v>
      </c>
      <c r="AH91" s="35">
        <f t="shared" si="27"/>
        <v>45323</v>
      </c>
      <c r="AI91" s="24">
        <f>+GBA_d!$AN118</f>
        <v>2.7771026019667828</v>
      </c>
      <c r="AJ91" s="24">
        <f>+PAM_d!$AN118</f>
        <v>2.7484550963695056</v>
      </c>
      <c r="AK91" s="24">
        <f>+NOA_d!$AN118</f>
        <v>2.7339605154387843</v>
      </c>
      <c r="AL91" s="24">
        <f>+NEA_d!$AN118</f>
        <v>2.7173852136099304</v>
      </c>
      <c r="AM91" s="24">
        <f>+CUY_d!$AN118</f>
        <v>2.7691499210325894</v>
      </c>
      <c r="AN91" s="24">
        <f>+PAT_d!$AN118</f>
        <v>2.8033921614223352</v>
      </c>
      <c r="AO91" s="24">
        <f t="shared" si="43"/>
        <v>2.8033921614223352</v>
      </c>
      <c r="AP91" s="24">
        <f t="shared" si="44"/>
        <v>2.7173852136099304</v>
      </c>
      <c r="AQ91" s="24">
        <f t="shared" si="26"/>
        <v>8.600694781240481E-2</v>
      </c>
      <c r="AR91" s="24">
        <f t="shared" si="45"/>
        <v>7.0585266360245189E-2</v>
      </c>
      <c r="AT91" s="24">
        <f ca="1">+NAC_d!CT91</f>
        <v>2.765889857523026</v>
      </c>
      <c r="AU91" s="24">
        <f ca="1">+NAC_d!CU91</f>
        <v>2.7628875988955546</v>
      </c>
      <c r="AV91" s="24">
        <f ca="1">+NAC_d!CV91</f>
        <v>2.7577412550409264</v>
      </c>
      <c r="AW91" s="24">
        <f ca="1">+NAC_d!CW91</f>
        <v>2.7650048952011992</v>
      </c>
      <c r="AX91" s="24">
        <f ca="1">+NAC_d!CX91</f>
        <v>2.7642254808374633</v>
      </c>
      <c r="AY91" s="24">
        <f ca="1">+NAC_d!CY91</f>
        <v>2.756348661630017</v>
      </c>
      <c r="AZ91" s="24">
        <f ca="1">+NAC_d!CZ91</f>
        <v>2.7669275095327377</v>
      </c>
      <c r="BA91" s="24">
        <f ca="1">+NAC_d!DA91</f>
        <v>2.7632953693499895</v>
      </c>
      <c r="BB91" s="24">
        <f ca="1">+NAC_d!DB91</f>
        <v>2.7587099177092291</v>
      </c>
      <c r="BC91" s="24">
        <f ca="1">+NAC_d!DC91</f>
        <v>2.7647305660229944</v>
      </c>
      <c r="BD91" s="24">
        <f t="shared" ca="1" si="37"/>
        <v>2.7669275095327377</v>
      </c>
      <c r="BE91" s="24">
        <f t="shared" ca="1" si="38"/>
        <v>2.756348661630017</v>
      </c>
      <c r="BF91" s="24">
        <f t="shared" ca="1" si="39"/>
        <v>1.0578847902720678E-2</v>
      </c>
      <c r="BG91" s="24">
        <f t="shared" ca="1" si="49"/>
        <v>2.8119002938469115E-2</v>
      </c>
      <c r="BI91" s="35">
        <f t="shared" si="40"/>
        <v>45323</v>
      </c>
      <c r="BJ91" s="164">
        <f t="shared" si="46"/>
        <v>7.0585266360245189E-2</v>
      </c>
      <c r="BK91" s="164">
        <f t="shared" ca="1" si="47"/>
        <v>2.8119002938469115E-2</v>
      </c>
      <c r="BL91" t="b">
        <f t="shared" ca="1" si="48"/>
        <v>1</v>
      </c>
    </row>
    <row r="92" spans="1:64" x14ac:dyDescent="0.25">
      <c r="A92" s="35">
        <f>+NAC!A92</f>
        <v>45352</v>
      </c>
      <c r="B92" s="24">
        <f>+GBA_d!AA119</f>
        <v>0.11539512807943475</v>
      </c>
      <c r="C92" s="24">
        <f>+PAM_d!$AA119</f>
        <v>0.11308900566787261</v>
      </c>
      <c r="D92" s="24">
        <f>+NOA_d!$AA119</f>
        <v>8.7758536352035454E-2</v>
      </c>
      <c r="E92" s="24">
        <f>+NEA_d!$AA119</f>
        <v>0.10685353343181014</v>
      </c>
      <c r="F92" s="24">
        <f>+CUY_d!$AA119</f>
        <v>9.3381358101159773E-2</v>
      </c>
      <c r="G92" s="24">
        <f>+PAT_d!$AA119</f>
        <v>0.10300970157368039</v>
      </c>
      <c r="H92" s="24">
        <f t="shared" si="28"/>
        <v>0.11539512807943475</v>
      </c>
      <c r="I92" s="24">
        <f t="shared" si="29"/>
        <v>8.7758536352035454E-2</v>
      </c>
      <c r="J92" s="24">
        <f t="shared" si="30"/>
        <v>2.7636591727399296E-2</v>
      </c>
      <c r="K92" s="24">
        <f t="shared" si="41"/>
        <v>2.2685452745492829E-2</v>
      </c>
      <c r="M92" s="24">
        <f ca="1">+NAC_d!CH92</f>
        <v>0.10410643168248779</v>
      </c>
      <c r="N92" s="24">
        <f ca="1">+NAC_d!CI92</f>
        <v>0.10565874500024686</v>
      </c>
      <c r="O92" s="24">
        <f ca="1">+NAC_d!CJ92</f>
        <v>0.11082735011581013</v>
      </c>
      <c r="P92" s="24">
        <f ca="1">+NAC_d!CK92</f>
        <v>0.10826850835786983</v>
      </c>
      <c r="Q92" s="24">
        <f ca="1">+NAC_d!CL92</f>
        <v>0.11014314530609037</v>
      </c>
      <c r="R92" s="24">
        <f ca="1">+NAC_d!CM92</f>
        <v>0.11125978656153857</v>
      </c>
      <c r="S92" s="24">
        <f ca="1">+NAC_d!CN92</f>
        <v>0.11112854303419062</v>
      </c>
      <c r="T92" s="24">
        <f ca="1">+NAC_d!CO92</f>
        <v>0.1111886945674323</v>
      </c>
      <c r="U92" s="24">
        <f ca="1">+NAC_d!CP92</f>
        <v>0.11282955736247979</v>
      </c>
      <c r="V92" s="24">
        <f ca="1">+NAC_d!CQ92</f>
        <v>0.10955418358992408</v>
      </c>
      <c r="W92" s="24">
        <f t="shared" ca="1" si="31"/>
        <v>0.11282955736247979</v>
      </c>
      <c r="X92" s="24">
        <f t="shared" ca="1" si="32"/>
        <v>0.10410643168248779</v>
      </c>
      <c r="Y92" s="24">
        <f t="shared" ca="1" si="33"/>
        <v>8.7231256799920054E-3</v>
      </c>
      <c r="Z92" s="24">
        <f t="shared" ca="1" si="42"/>
        <v>7.5696902230656575E-3</v>
      </c>
      <c r="AB92" s="74">
        <f t="shared" si="34"/>
        <v>45352</v>
      </c>
      <c r="AC92" s="75">
        <f t="shared" si="35"/>
        <v>2.2685452745492829E-2</v>
      </c>
      <c r="AD92" s="75">
        <f t="shared" ca="1" si="36"/>
        <v>7.5696902230656575E-3</v>
      </c>
      <c r="AH92" s="35">
        <f t="shared" si="27"/>
        <v>45352</v>
      </c>
      <c r="AI92" s="24">
        <f>+GBA_d!$AN119</f>
        <v>2.9036931995586417</v>
      </c>
      <c r="AJ92" s="24">
        <f>+PAM_d!$AN119</f>
        <v>2.8711188637439666</v>
      </c>
      <c r="AK92" s="24">
        <f>+NOA_d!$AN119</f>
        <v>2.7880907343344488</v>
      </c>
      <c r="AL92" s="24">
        <f>+NEA_d!$AN119</f>
        <v>2.8737751765134041</v>
      </c>
      <c r="AM92" s="24">
        <f>+CUY_d!$AN119</f>
        <v>2.8232058233086019</v>
      </c>
      <c r="AN92" s="24">
        <f>+PAT_d!$AN119</f>
        <v>2.9278040604175484</v>
      </c>
      <c r="AO92" s="24">
        <f t="shared" si="43"/>
        <v>2.9278040604175484</v>
      </c>
      <c r="AP92" s="24">
        <f t="shared" si="44"/>
        <v>2.7880907343344488</v>
      </c>
      <c r="AQ92" s="24">
        <f t="shared" si="26"/>
        <v>0.13971332608309961</v>
      </c>
      <c r="AR92" s="24">
        <f t="shared" si="45"/>
        <v>7.7190849676519624E-2</v>
      </c>
      <c r="AT92" s="24">
        <f ca="1">+NAC_d!CT92</f>
        <v>2.8584990430481581</v>
      </c>
      <c r="AU92" s="24">
        <f ca="1">+NAC_d!CU92</f>
        <v>2.8610044031675899</v>
      </c>
      <c r="AV92" s="24">
        <f ca="1">+NAC_d!CV92</f>
        <v>2.8693734679936345</v>
      </c>
      <c r="AW92" s="24">
        <f ca="1">+NAC_d!CW92</f>
        <v>2.8728429922135872</v>
      </c>
      <c r="AX92" s="24">
        <f ca="1">+NAC_d!CX92</f>
        <v>2.8783629665316646</v>
      </c>
      <c r="AY92" s="24">
        <f ca="1">+NAC_d!CY92</f>
        <v>2.870371775880725</v>
      </c>
      <c r="AZ92" s="24">
        <f ca="1">+NAC_d!CZ92</f>
        <v>2.8874164503886939</v>
      </c>
      <c r="BA92" s="24">
        <f ca="1">+NAC_d!DA92</f>
        <v>2.8845027942895585</v>
      </c>
      <c r="BB92" s="24">
        <f ca="1">+NAC_d!DB92</f>
        <v>2.884555135522707</v>
      </c>
      <c r="BC92" s="24">
        <f ca="1">+NAC_d!DC92</f>
        <v>2.8906143335778207</v>
      </c>
      <c r="BD92" s="24">
        <f t="shared" ca="1" si="37"/>
        <v>2.8906143335778207</v>
      </c>
      <c r="BE92" s="24">
        <f t="shared" ca="1" si="38"/>
        <v>2.8584990430481581</v>
      </c>
      <c r="BF92" s="24">
        <f t="shared" ca="1" si="39"/>
        <v>3.2115290529662666E-2</v>
      </c>
      <c r="BG92" s="24">
        <f t="shared" ca="1" si="49"/>
        <v>2.9501452227438489E-2</v>
      </c>
      <c r="BI92" s="35">
        <f t="shared" si="40"/>
        <v>45352</v>
      </c>
      <c r="BJ92" s="164">
        <f t="shared" si="46"/>
        <v>7.7190849676519624E-2</v>
      </c>
      <c r="BK92" s="164">
        <f t="shared" ca="1" si="47"/>
        <v>2.9501452227438489E-2</v>
      </c>
      <c r="BL92" t="b">
        <f t="shared" ca="1" si="48"/>
        <v>1</v>
      </c>
    </row>
    <row r="93" spans="1:64" x14ac:dyDescent="0.25">
      <c r="A93" s="35">
        <f>+NAC!A93</f>
        <v>45383</v>
      </c>
      <c r="B93" s="24">
        <f>+GBA_d!AA120</f>
        <v>9.0841052262402133E-2</v>
      </c>
      <c r="C93" s="24">
        <f>+PAM_d!$AA120</f>
        <v>8.8994808923603674E-2</v>
      </c>
      <c r="D93" s="24">
        <f>+NOA_d!$AA120</f>
        <v>9.2221044099803251E-2</v>
      </c>
      <c r="E93" s="24">
        <f>+NEA_d!$AA120</f>
        <v>6.2687069937202633E-2</v>
      </c>
      <c r="F93" s="24">
        <f>+CUY_d!$AA120</f>
        <v>8.0795340687141337E-2</v>
      </c>
      <c r="G93" s="24">
        <f>+PAT_d!$AA120</f>
        <v>8.7480602130640239E-2</v>
      </c>
      <c r="H93" s="24">
        <f t="shared" si="28"/>
        <v>9.2221044099803251E-2</v>
      </c>
      <c r="I93" s="24">
        <f t="shared" si="29"/>
        <v>6.2687069937202633E-2</v>
      </c>
      <c r="J93" s="24">
        <f t="shared" si="30"/>
        <v>2.9533974162600618E-2</v>
      </c>
      <c r="K93" s="24">
        <f t="shared" si="41"/>
        <v>2.3932676971990419E-2</v>
      </c>
      <c r="M93" s="24">
        <f ca="1">+NAC_d!CH93</f>
        <v>8.3714918076198019E-2</v>
      </c>
      <c r="N93" s="24">
        <f ca="1">+NAC_d!CI93</f>
        <v>8.4789401876685933E-2</v>
      </c>
      <c r="O93" s="24">
        <f ca="1">+NAC_d!CJ93</f>
        <v>8.972720451199323E-2</v>
      </c>
      <c r="P93" s="24">
        <f ca="1">+NAC_d!CK93</f>
        <v>8.5359633303532911E-2</v>
      </c>
      <c r="Q93" s="24">
        <f ca="1">+NAC_d!CL93</f>
        <v>8.7982459614319497E-2</v>
      </c>
      <c r="R93" s="24">
        <f ca="1">+NAC_d!CM93</f>
        <v>8.8395348830072606E-2</v>
      </c>
      <c r="S93" s="24">
        <f ca="1">+NAC_d!CN93</f>
        <v>8.7804319024608946E-2</v>
      </c>
      <c r="T93" s="24">
        <f ca="1">+NAC_d!CO93</f>
        <v>8.8292966989395927E-2</v>
      </c>
      <c r="U93" s="24">
        <f ca="1">+NAC_d!CP93</f>
        <v>9.0245861407369787E-2</v>
      </c>
      <c r="V93" s="24">
        <f ca="1">+NAC_d!CQ93</f>
        <v>9.0282493222890281E-2</v>
      </c>
      <c r="W93" s="24">
        <f t="shared" ca="1" si="31"/>
        <v>9.0282493222890281E-2</v>
      </c>
      <c r="X93" s="24">
        <f t="shared" ca="1" si="32"/>
        <v>8.3714918076198019E-2</v>
      </c>
      <c r="Y93" s="24">
        <f t="shared" ca="1" si="33"/>
        <v>6.5675751466922616E-3</v>
      </c>
      <c r="Z93" s="24">
        <f t="shared" ca="1" si="42"/>
        <v>7.7490136177784845E-3</v>
      </c>
      <c r="AB93" s="74">
        <f t="shared" si="34"/>
        <v>45383</v>
      </c>
      <c r="AC93" s="75">
        <f t="shared" si="35"/>
        <v>2.3932676971990419E-2</v>
      </c>
      <c r="AD93" s="75">
        <f t="shared" ca="1" si="36"/>
        <v>7.7490136177784845E-3</v>
      </c>
      <c r="AH93" s="35">
        <f t="shared" si="27"/>
        <v>45383</v>
      </c>
      <c r="AI93" s="24">
        <f>+GBA_d!$AN120</f>
        <v>2.9199793597615225</v>
      </c>
      <c r="AJ93" s="24">
        <f>+PAM_d!$AN120</f>
        <v>2.8848879390595217</v>
      </c>
      <c r="AK93" s="24">
        <f>+NOA_d!$AN120</f>
        <v>2.8435625334092229</v>
      </c>
      <c r="AL93" s="24">
        <f>+NEA_d!$AN120</f>
        <v>2.7993490087406681</v>
      </c>
      <c r="AM93" s="24">
        <f>+CUY_d!$AN120</f>
        <v>2.855502717023596</v>
      </c>
      <c r="AN93" s="24">
        <f>+PAT_d!$AN120</f>
        <v>2.954844868950246</v>
      </c>
      <c r="AO93" s="24">
        <f t="shared" si="43"/>
        <v>2.954844868950246</v>
      </c>
      <c r="AP93" s="24">
        <f t="shared" si="44"/>
        <v>2.7993490087406681</v>
      </c>
      <c r="AQ93" s="24">
        <f t="shared" si="26"/>
        <v>0.15549586020957795</v>
      </c>
      <c r="AR93" s="24">
        <f t="shared" si="45"/>
        <v>8.440009513688336E-2</v>
      </c>
      <c r="AT93" s="24">
        <f ca="1">+NAC_d!CT93</f>
        <v>2.8490742090395158</v>
      </c>
      <c r="AU93" s="24">
        <f ca="1">+NAC_d!CU93</f>
        <v>2.8581222996498021</v>
      </c>
      <c r="AV93" s="24">
        <f ca="1">+NAC_d!CV93</f>
        <v>2.885014080524626</v>
      </c>
      <c r="AW93" s="24">
        <f ca="1">+NAC_d!CW93</f>
        <v>2.8767671378947957</v>
      </c>
      <c r="AX93" s="24">
        <f ca="1">+NAC_d!CX93</f>
        <v>2.89140404625328</v>
      </c>
      <c r="AY93" s="24">
        <f ca="1">+NAC_d!CY93</f>
        <v>2.8850851143186023</v>
      </c>
      <c r="AZ93" s="24">
        <f ca="1">+NAC_d!CZ93</f>
        <v>2.9032561304339417</v>
      </c>
      <c r="BA93" s="24">
        <f ca="1">+NAC_d!DA93</f>
        <v>2.9015274207131578</v>
      </c>
      <c r="BB93" s="24">
        <f ca="1">+NAC_d!DB93</f>
        <v>2.9115142029895229</v>
      </c>
      <c r="BC93" s="24">
        <f ca="1">+NAC_d!DC93</f>
        <v>2.9205672136578036</v>
      </c>
      <c r="BD93" s="24">
        <f t="shared" ca="1" si="37"/>
        <v>2.9205672136578036</v>
      </c>
      <c r="BE93" s="24">
        <f t="shared" ca="1" si="38"/>
        <v>2.8490742090395158</v>
      </c>
      <c r="BF93" s="24">
        <f t="shared" ca="1" si="39"/>
        <v>7.1493004618287781E-2</v>
      </c>
      <c r="BG93" s="24">
        <f t="shared" ca="1" si="49"/>
        <v>3.4067784966535002E-2</v>
      </c>
      <c r="BI93" s="35">
        <f t="shared" si="40"/>
        <v>45383</v>
      </c>
      <c r="BJ93" s="164">
        <f t="shared" si="46"/>
        <v>8.440009513688336E-2</v>
      </c>
      <c r="BK93" s="164">
        <f t="shared" ca="1" si="47"/>
        <v>3.4067784966535002E-2</v>
      </c>
      <c r="BL93" t="b">
        <f t="shared" ca="1" si="48"/>
        <v>1</v>
      </c>
    </row>
    <row r="94" spans="1:64" x14ac:dyDescent="0.25">
      <c r="A94" s="35">
        <f>+NAC!A94</f>
        <v>45413</v>
      </c>
      <c r="B94" s="24">
        <f>+GBA_d!AA121</f>
        <v>4.3221074345987542E-2</v>
      </c>
      <c r="C94" s="24">
        <f>+PAM_d!$AA121</f>
        <v>4.0305737896270566E-2</v>
      </c>
      <c r="D94" s="24">
        <f>+NOA_d!$AA121</f>
        <v>4.2101868777513873E-2</v>
      </c>
      <c r="E94" s="24">
        <f>+NEA_d!$AA121</f>
        <v>3.7836361678756703E-2</v>
      </c>
      <c r="F94" s="24">
        <f>+CUY_d!$AA121</f>
        <v>4.2900629490612463E-2</v>
      </c>
      <c r="G94" s="24">
        <f>+PAT_d!$AA121</f>
        <v>4.5274345191568033E-2</v>
      </c>
      <c r="H94" s="24">
        <f t="shared" si="28"/>
        <v>4.5274345191568033E-2</v>
      </c>
      <c r="I94" s="24">
        <f t="shared" si="29"/>
        <v>3.7836361678756703E-2</v>
      </c>
      <c r="J94" s="24">
        <f t="shared" si="30"/>
        <v>7.4379835128113303E-3</v>
      </c>
      <c r="K94" s="24">
        <f t="shared" si="41"/>
        <v>2.3965583373657579E-2</v>
      </c>
      <c r="M94" s="24">
        <f ca="1">+NAC_d!CH94</f>
        <v>4.2766843959233247E-2</v>
      </c>
      <c r="N94" s="24">
        <f ca="1">+NAC_d!CI94</f>
        <v>4.2603984240148884E-2</v>
      </c>
      <c r="O94" s="24">
        <f ca="1">+NAC_d!CJ94</f>
        <v>4.3657029244697609E-2</v>
      </c>
      <c r="P94" s="24">
        <f ca="1">+NAC_d!CK94</f>
        <v>4.3120212071149799E-2</v>
      </c>
      <c r="Q94" s="24">
        <f ca="1">+NAC_d!CL94</f>
        <v>4.2119267367767943E-2</v>
      </c>
      <c r="R94" s="24">
        <f ca="1">+NAC_d!CM94</f>
        <v>4.2617396065278701E-2</v>
      </c>
      <c r="S94" s="24">
        <f ca="1">+NAC_d!CN94</f>
        <v>4.1972121704532572E-2</v>
      </c>
      <c r="T94" s="24">
        <f ca="1">+NAC_d!CO94</f>
        <v>4.16219943777838E-2</v>
      </c>
      <c r="U94" s="24">
        <f ca="1">+NAC_d!CP94</f>
        <v>4.1494546263111109E-2</v>
      </c>
      <c r="V94" s="24">
        <f ca="1">+NAC_d!CQ94</f>
        <v>4.0823252575313607E-2</v>
      </c>
      <c r="W94" s="24">
        <f t="shared" ca="1" si="31"/>
        <v>4.3657029244697609E-2</v>
      </c>
      <c r="X94" s="24">
        <f t="shared" ca="1" si="32"/>
        <v>4.0823252575313607E-2</v>
      </c>
      <c r="Y94" s="24">
        <f t="shared" ca="1" si="33"/>
        <v>2.8337766693840027E-3</v>
      </c>
      <c r="Z94" s="24">
        <f t="shared" ca="1" si="42"/>
        <v>7.4265615946779899E-3</v>
      </c>
      <c r="AB94" s="74">
        <f t="shared" si="34"/>
        <v>45413</v>
      </c>
      <c r="AC94" s="75">
        <f t="shared" si="35"/>
        <v>2.3965583373657579E-2</v>
      </c>
      <c r="AD94" s="75">
        <f t="shared" ca="1" si="36"/>
        <v>7.4265615946779899E-3</v>
      </c>
      <c r="AH94" s="35">
        <f t="shared" si="27"/>
        <v>45413</v>
      </c>
      <c r="AI94" s="24">
        <f>+GBA_d!$AN121</f>
        <v>2.7915278055436676</v>
      </c>
      <c r="AJ94" s="24">
        <f>+PAM_d!$AN121</f>
        <v>2.7501645384527635</v>
      </c>
      <c r="AK94" s="24">
        <f>+NOA_d!$AN121</f>
        <v>2.7107913213999191</v>
      </c>
      <c r="AL94" s="24">
        <f>+NEA_d!$AN121</f>
        <v>2.6770842116877192</v>
      </c>
      <c r="AM94" s="24">
        <f>+CUY_d!$AN121</f>
        <v>2.7417564137304429</v>
      </c>
      <c r="AN94" s="24">
        <f>+PAT_d!$AN121</f>
        <v>2.8498158107429425</v>
      </c>
      <c r="AO94" s="24">
        <f t="shared" si="43"/>
        <v>2.8498158107429425</v>
      </c>
      <c r="AP94" s="24">
        <f t="shared" si="44"/>
        <v>2.6770842116877192</v>
      </c>
      <c r="AQ94" s="24">
        <f t="shared" ref="AQ94:AQ108" si="50">+AO94-AP94</f>
        <v>0.17273159905522339</v>
      </c>
      <c r="AR94" s="24">
        <f t="shared" si="45"/>
        <v>9.2463437885371827E-2</v>
      </c>
      <c r="AT94" s="24">
        <f ca="1">+NAC_d!CT94</f>
        <v>2.7371576639401241</v>
      </c>
      <c r="AU94" s="24">
        <f ca="1">+NAC_d!CU94</f>
        <v>2.7432012376360673</v>
      </c>
      <c r="AV94" s="24">
        <f ca="1">+NAC_d!CV94</f>
        <v>2.7687446469398309</v>
      </c>
      <c r="AW94" s="24">
        <f ca="1">+NAC_d!CW94</f>
        <v>2.7582390850816734</v>
      </c>
      <c r="AX94" s="24">
        <f ca="1">+NAC_d!CX94</f>
        <v>2.7671505039071693</v>
      </c>
      <c r="AY94" s="24">
        <f ca="1">+NAC_d!CY94</f>
        <v>2.7625289551358541</v>
      </c>
      <c r="AZ94" s="24">
        <f ca="1">+NAC_d!CZ94</f>
        <v>2.774812212407717</v>
      </c>
      <c r="BA94" s="24">
        <f ca="1">+NAC_d!DA94</f>
        <v>2.7698170366817911</v>
      </c>
      <c r="BB94" s="24">
        <f ca="1">+NAC_d!DB94</f>
        <v>2.7752368598933472</v>
      </c>
      <c r="BC94" s="24">
        <f ca="1">+NAC_d!DC94</f>
        <v>2.7759100674600408</v>
      </c>
      <c r="BD94" s="24">
        <f t="shared" ca="1" si="37"/>
        <v>2.7759100674600408</v>
      </c>
      <c r="BE94" s="24">
        <f t="shared" ca="1" si="38"/>
        <v>2.7371576639401241</v>
      </c>
      <c r="BF94" s="24">
        <f t="shared" ca="1" si="39"/>
        <v>3.8752403519916712E-2</v>
      </c>
      <c r="BG94" s="24">
        <f t="shared" ca="1" si="49"/>
        <v>3.5718019568887469E-2</v>
      </c>
      <c r="BI94" s="35">
        <f t="shared" si="40"/>
        <v>45413</v>
      </c>
      <c r="BJ94" s="164">
        <f t="shared" si="46"/>
        <v>9.2463437885371827E-2</v>
      </c>
      <c r="BK94" s="164">
        <f t="shared" ca="1" si="47"/>
        <v>3.5718019568887469E-2</v>
      </c>
      <c r="BL94" t="b">
        <f t="shared" ca="1" si="48"/>
        <v>1</v>
      </c>
    </row>
    <row r="95" spans="1:64" x14ac:dyDescent="0.25">
      <c r="A95" s="35">
        <f>+NAC!A95</f>
        <v>45444</v>
      </c>
      <c r="B95" s="24">
        <f>+GBA_d!AA122</f>
        <v>4.2429400660636718E-2</v>
      </c>
      <c r="C95" s="24">
        <f>+PAM_d!$AA122</f>
        <v>4.7375145458455226E-2</v>
      </c>
      <c r="D95" s="24">
        <f>+NOA_d!$AA122</f>
        <v>4.9437322794391614E-2</v>
      </c>
      <c r="E95" s="24">
        <f>+NEA_d!$AA122</f>
        <v>4.4571603584479869E-2</v>
      </c>
      <c r="F95" s="24">
        <f>+CUY_d!$AA122</f>
        <v>5.0275421054665426E-2</v>
      </c>
      <c r="G95" s="24">
        <f>+PAT_d!$AA122</f>
        <v>5.0581275396022196E-2</v>
      </c>
      <c r="H95" s="24">
        <f t="shared" si="28"/>
        <v>5.0581275396022196E-2</v>
      </c>
      <c r="I95" s="24">
        <f t="shared" si="29"/>
        <v>4.2429400660636718E-2</v>
      </c>
      <c r="J95" s="24">
        <f t="shared" si="30"/>
        <v>8.1518747353854781E-3</v>
      </c>
      <c r="K95" s="24">
        <f t="shared" si="41"/>
        <v>2.3358371439880381E-2</v>
      </c>
      <c r="M95" s="24">
        <f ca="1">+NAC_d!CH95</f>
        <v>4.39170341161641E-2</v>
      </c>
      <c r="N95" s="24">
        <f ca="1">+NAC_d!CI95</f>
        <v>4.4130998512573516E-2</v>
      </c>
      <c r="O95" s="24">
        <f ca="1">+NAC_d!CJ95</f>
        <v>4.2869715411484988E-2</v>
      </c>
      <c r="P95" s="24">
        <f ca="1">+NAC_d!CK95</f>
        <v>4.4745589948788522E-2</v>
      </c>
      <c r="Q95" s="24">
        <f ca="1">+NAC_d!CL95</f>
        <v>4.5362963549126833E-2</v>
      </c>
      <c r="R95" s="24">
        <f ca="1">+NAC_d!CM95</f>
        <v>4.5628071104258927E-2</v>
      </c>
      <c r="S95" s="24">
        <f ca="1">+NAC_d!CN95</f>
        <v>4.586667132382849E-2</v>
      </c>
      <c r="T95" s="24">
        <f ca="1">+NAC_d!CO95</f>
        <v>4.5925163609082054E-2</v>
      </c>
      <c r="U95" s="24">
        <f ca="1">+NAC_d!CP95</f>
        <v>4.6890270772057541E-2</v>
      </c>
      <c r="V95" s="24">
        <f ca="1">+NAC_d!CQ95</f>
        <v>4.7093321179271008E-2</v>
      </c>
      <c r="W95" s="24">
        <f t="shared" ca="1" si="31"/>
        <v>4.7093321179271008E-2</v>
      </c>
      <c r="X95" s="24">
        <f t="shared" ca="1" si="32"/>
        <v>4.2869715411484988E-2</v>
      </c>
      <c r="Y95" s="24">
        <f t="shared" ca="1" si="33"/>
        <v>4.2236057677860206E-3</v>
      </c>
      <c r="Z95" s="24">
        <f t="shared" ca="1" si="42"/>
        <v>7.2633053063975534E-3</v>
      </c>
      <c r="AB95" s="74">
        <f t="shared" si="34"/>
        <v>45444</v>
      </c>
      <c r="AC95" s="75">
        <f t="shared" si="35"/>
        <v>2.3358371439880381E-2</v>
      </c>
      <c r="AD95" s="75">
        <f t="shared" ca="1" si="36"/>
        <v>7.2633053063975534E-3</v>
      </c>
      <c r="AH95" s="35">
        <f t="shared" si="27"/>
        <v>45444</v>
      </c>
      <c r="AI95" s="24">
        <f>+GBA_d!$AN122</f>
        <v>2.7369002686117492</v>
      </c>
      <c r="AJ95" s="24">
        <f>+PAM_d!$AN122</f>
        <v>2.7092385950359348</v>
      </c>
      <c r="AK95" s="24">
        <f>+NOA_d!$AN122</f>
        <v>2.6501351677288181</v>
      </c>
      <c r="AL95" s="24">
        <f>+NEA_d!$AN122</f>
        <v>2.6022391772339293</v>
      </c>
      <c r="AM95" s="24">
        <f>+CUY_d!$AN122</f>
        <v>2.7298193552647709</v>
      </c>
      <c r="AN95" s="24">
        <f>+PAT_d!$AN122</f>
        <v>2.7832179398833894</v>
      </c>
      <c r="AO95" s="24">
        <f t="shared" si="43"/>
        <v>2.7832179398833894</v>
      </c>
      <c r="AP95" s="24">
        <f t="shared" si="44"/>
        <v>2.6022391772339293</v>
      </c>
      <c r="AQ95" s="24">
        <f t="shared" si="50"/>
        <v>0.18097876264946011</v>
      </c>
      <c r="AR95" s="24">
        <f t="shared" si="45"/>
        <v>0.10018986565424043</v>
      </c>
      <c r="AT95" s="24">
        <f ca="1">+NAC_d!CT95</f>
        <v>2.6913212829711846</v>
      </c>
      <c r="AU95" s="24">
        <f ca="1">+NAC_d!CU95</f>
        <v>2.697371172860171</v>
      </c>
      <c r="AV95" s="24">
        <f ca="1">+NAC_d!CV95</f>
        <v>2.7194560982727496</v>
      </c>
      <c r="AW95" s="24">
        <f ca="1">+NAC_d!CW95</f>
        <v>2.7110217725344796</v>
      </c>
      <c r="AX95" s="24">
        <f ca="1">+NAC_d!CX95</f>
        <v>2.7214185614092625</v>
      </c>
      <c r="AY95" s="24">
        <f ca="1">+NAC_d!CY95</f>
        <v>2.7162201117952942</v>
      </c>
      <c r="AZ95" s="24">
        <f ca="1">+NAC_d!CZ95</f>
        <v>2.7259321045046265</v>
      </c>
      <c r="BA95" s="24">
        <f ca="1">+NAC_d!DA95</f>
        <v>2.7195638706081682</v>
      </c>
      <c r="BB95" s="24">
        <f ca="1">+NAC_d!DB95</f>
        <v>2.724368275688331</v>
      </c>
      <c r="BC95" s="24">
        <f ca="1">+NAC_d!DC95</f>
        <v>2.7198553412584272</v>
      </c>
      <c r="BD95" s="24">
        <f t="shared" ca="1" si="37"/>
        <v>2.7259321045046265</v>
      </c>
      <c r="BE95" s="24">
        <f t="shared" ca="1" si="38"/>
        <v>2.6913212829711846</v>
      </c>
      <c r="BF95" s="24">
        <f t="shared" ca="1" si="39"/>
        <v>3.4610821533441971E-2</v>
      </c>
      <c r="BG95" s="24">
        <f t="shared" ca="1" si="49"/>
        <v>3.7218314269584947E-2</v>
      </c>
      <c r="BI95" s="35">
        <f t="shared" si="40"/>
        <v>45444</v>
      </c>
      <c r="BJ95" s="164">
        <f t="shared" si="46"/>
        <v>0.10018986565424043</v>
      </c>
      <c r="BK95" s="164">
        <f t="shared" ca="1" si="47"/>
        <v>3.7218314269584947E-2</v>
      </c>
      <c r="BL95" t="b">
        <f t="shared" ref="BL95:BL108" ca="1" si="51">+BJ95&gt;BK95</f>
        <v>1</v>
      </c>
    </row>
    <row r="96" spans="1:64" x14ac:dyDescent="0.25">
      <c r="A96" s="35">
        <f>+NAC!A96</f>
        <v>45474</v>
      </c>
      <c r="B96" s="24">
        <f>+GBA_d!AA123</f>
        <v>4.0079823255260383E-2</v>
      </c>
      <c r="C96" s="24">
        <f>+PAM_d!$AA123</f>
        <v>3.9657874831247941E-2</v>
      </c>
      <c r="D96" s="24">
        <f>+NOA_d!$AA123</f>
        <v>3.6022550761782846E-2</v>
      </c>
      <c r="E96" s="24">
        <f>+NEA_d!$AA123</f>
        <v>4.6694799272258392E-2</v>
      </c>
      <c r="F96" s="24">
        <f>+CUY_d!$AA123</f>
        <v>4.6489454328857205E-2</v>
      </c>
      <c r="G96" s="24">
        <f>+PAT_d!$AA123</f>
        <v>4.2821113936902799E-2</v>
      </c>
      <c r="H96" s="24">
        <f t="shared" ref="H96:H108" si="52">+MAX(B96:G96)</f>
        <v>4.6694799272258392E-2</v>
      </c>
      <c r="I96" s="24">
        <f t="shared" ref="I96:I108" si="53">+MIN(B96:G96)</f>
        <v>3.6022550761782846E-2</v>
      </c>
      <c r="J96" s="24">
        <f t="shared" ref="J96:J108" si="54">+H96-I96</f>
        <v>1.0672248510475546E-2</v>
      </c>
      <c r="K96" s="24">
        <f t="shared" ref="K96:K108" si="55">+AVERAGE(J85:J96)</f>
        <v>2.2791090059779345E-2</v>
      </c>
      <c r="M96" s="24">
        <f ca="1">+NAC_d!CH96</f>
        <v>3.8218022780710514E-2</v>
      </c>
      <c r="N96" s="24">
        <f ca="1">+NAC_d!CI96</f>
        <v>3.862923054798828E-2</v>
      </c>
      <c r="O96" s="24">
        <f ca="1">+NAC_d!CJ96</f>
        <v>3.9291598371397063E-2</v>
      </c>
      <c r="P96" s="24">
        <f ca="1">+NAC_d!CK96</f>
        <v>3.9569105811421368E-2</v>
      </c>
      <c r="Q96" s="24">
        <f ca="1">+NAC_d!CL96</f>
        <v>3.9914658420288296E-2</v>
      </c>
      <c r="R96" s="24">
        <f ca="1">+NAC_d!CM96</f>
        <v>3.9914599417453012E-2</v>
      </c>
      <c r="S96" s="24">
        <f ca="1">+NAC_d!CN96</f>
        <v>4.0336161451306696E-2</v>
      </c>
      <c r="T96" s="24">
        <f ca="1">+NAC_d!CO96</f>
        <v>4.0852003809260129E-2</v>
      </c>
      <c r="U96" s="24">
        <f ca="1">+NAC_d!CP96</f>
        <v>4.1682341489322816E-2</v>
      </c>
      <c r="V96" s="24">
        <f ca="1">+NAC_d!CQ96</f>
        <v>4.221974261129513E-2</v>
      </c>
      <c r="W96" s="24">
        <f t="shared" ref="W96:W108" ca="1" si="56">+MAX(M96:V96)</f>
        <v>4.221974261129513E-2</v>
      </c>
      <c r="X96" s="24">
        <f t="shared" ref="X96:X108" ca="1" si="57">+MIN(M96:V96)</f>
        <v>3.8218022780710514E-2</v>
      </c>
      <c r="Y96" s="24">
        <f t="shared" ref="Y96:Y108" ca="1" si="58">+W96-X96</f>
        <v>4.0017198305846158E-3</v>
      </c>
      <c r="Z96" s="24">
        <f t="shared" ref="Z96:Z108" ca="1" si="59">+AVERAGE(Y85:Y96)</f>
        <v>7.1523260362941947E-3</v>
      </c>
      <c r="AB96" s="74">
        <f t="shared" ref="AB96:AB108" si="60">+A96</f>
        <v>45474</v>
      </c>
      <c r="AC96" s="75">
        <f t="shared" ref="AC96:AC108" si="61">+K96</f>
        <v>2.2791090059779345E-2</v>
      </c>
      <c r="AD96" s="75">
        <f t="shared" ref="AD96:AD108" ca="1" si="62">+Z96</f>
        <v>7.1523260362941947E-3</v>
      </c>
      <c r="AH96" s="35">
        <f t="shared" ref="AH96:AH108" si="63">+A96</f>
        <v>45474</v>
      </c>
      <c r="AI96" s="24">
        <f>+GBA_d!$AN123</f>
        <v>2.6604038127212486</v>
      </c>
      <c r="AJ96" s="24">
        <f>+PAM_d!$AN123</f>
        <v>2.6232503072478881</v>
      </c>
      <c r="AK96" s="24">
        <f>+NOA_d!$AN123</f>
        <v>2.5637239338863544</v>
      </c>
      <c r="AL96" s="24">
        <f>+NEA_d!$AN123</f>
        <v>2.5482808398769818</v>
      </c>
      <c r="AM96" s="24">
        <f>+CUY_d!$AN123</f>
        <v>2.6687931679305805</v>
      </c>
      <c r="AN96" s="24">
        <f>+PAT_d!$AN123</f>
        <v>2.6576442684139914</v>
      </c>
      <c r="AO96" s="24">
        <f t="shared" ref="AO96:AO108" si="64">+MAX(AI96:AN96)</f>
        <v>2.6687931679305805</v>
      </c>
      <c r="AP96" s="24">
        <f t="shared" ref="AP96:AP108" si="65">+MIN(AI96:AN96)</f>
        <v>2.5482808398769818</v>
      </c>
      <c r="AQ96" s="24">
        <f t="shared" si="50"/>
        <v>0.12051232805359868</v>
      </c>
      <c r="AR96" s="24">
        <f t="shared" si="45"/>
        <v>0.10413368459667496</v>
      </c>
      <c r="AT96" s="24">
        <f ca="1">+NAC_d!CT96</f>
        <v>2.6132342061384741</v>
      </c>
      <c r="AU96" s="24">
        <f ca="1">+NAC_d!CU96</f>
        <v>2.617535970079639</v>
      </c>
      <c r="AV96" s="24">
        <f ca="1">+NAC_d!CV96</f>
        <v>2.6431159097778134</v>
      </c>
      <c r="AW96" s="24">
        <f ca="1">+NAC_d!CW96</f>
        <v>2.6300603523843828</v>
      </c>
      <c r="AX96" s="24">
        <f ca="1">+NAC_d!CX96</f>
        <v>2.64027618823145</v>
      </c>
      <c r="AY96" s="24">
        <f ca="1">+NAC_d!CY96</f>
        <v>2.6343726339391669</v>
      </c>
      <c r="AZ96" s="24">
        <f ca="1">+NAC_d!CZ96</f>
        <v>2.6437804255656721</v>
      </c>
      <c r="BA96" s="24">
        <f ca="1">+NAC_d!DA96</f>
        <v>2.6384951639807634</v>
      </c>
      <c r="BB96" s="24">
        <f ca="1">+NAC_d!DB96</f>
        <v>2.6418986887784044</v>
      </c>
      <c r="BC96" s="24">
        <f ca="1">+NAC_d!DC96</f>
        <v>2.6369111071011573</v>
      </c>
      <c r="BD96" s="24">
        <f t="shared" ref="BD96:BD108" ca="1" si="66">+MAX(AT96:BC96)</f>
        <v>2.6437804255656721</v>
      </c>
      <c r="BE96" s="24">
        <f t="shared" ref="BE96:BE108" ca="1" si="67">+MIN(AT96:BC96)</f>
        <v>2.6132342061384741</v>
      </c>
      <c r="BF96" s="24">
        <f t="shared" ref="BF96:BF108" ca="1" si="68">+BD96-BE96</f>
        <v>3.0546219427197929E-2</v>
      </c>
      <c r="BG96" s="24">
        <f t="shared" ref="BG96:BG108" ca="1" si="69">+AVERAGE(BF84:BF96)</f>
        <v>3.8893190728022282E-2</v>
      </c>
      <c r="BI96" s="35">
        <f t="shared" ref="BI96:BI108" si="70">+AH96</f>
        <v>45474</v>
      </c>
      <c r="BJ96" s="164">
        <f t="shared" ref="BJ96:BJ108" si="71">+AR96</f>
        <v>0.10413368459667496</v>
      </c>
      <c r="BK96" s="164">
        <f t="shared" ref="BK96:BK108" ca="1" si="72">+BG96</f>
        <v>3.8893190728022282E-2</v>
      </c>
      <c r="BL96" t="b">
        <f t="shared" ca="1" si="51"/>
        <v>1</v>
      </c>
    </row>
    <row r="97" spans="1:64" x14ac:dyDescent="0.25">
      <c r="A97" s="35">
        <f>+NAC!A97</f>
        <v>45505</v>
      </c>
      <c r="B97" s="24">
        <f>+GBA_d!AA124</f>
        <v>4.078670679443186E-2</v>
      </c>
      <c r="C97" s="24">
        <f>+PAM_d!$AA124</f>
        <v>3.9094439958712313E-2</v>
      </c>
      <c r="D97" s="24">
        <f>+NOA_d!$AA124</f>
        <v>5.1380845732017955E-2</v>
      </c>
      <c r="E97" s="24">
        <f>+NEA_d!$AA124</f>
        <v>4.4225514683377876E-2</v>
      </c>
      <c r="F97" s="24">
        <f>+CUY_d!$AA124</f>
        <v>4.5114427141826452E-2</v>
      </c>
      <c r="G97" s="24">
        <f>+PAT_d!$AA124</f>
        <v>4.6419351887867055E-2</v>
      </c>
      <c r="H97" s="24">
        <f t="shared" si="52"/>
        <v>5.1380845732017955E-2</v>
      </c>
      <c r="I97" s="24">
        <f t="shared" si="53"/>
        <v>3.9094439958712313E-2</v>
      </c>
      <c r="J97" s="24">
        <f t="shared" si="54"/>
        <v>1.2286405773305642E-2</v>
      </c>
      <c r="K97" s="24">
        <f t="shared" si="55"/>
        <v>2.2198305192589678E-2</v>
      </c>
      <c r="M97" s="24">
        <f ca="1">+NAC_d!CH97</f>
        <v>4.1973191813395871E-2</v>
      </c>
      <c r="N97" s="24">
        <f ca="1">+NAC_d!CI97</f>
        <v>4.1568672782971383E-2</v>
      </c>
      <c r="O97" s="24">
        <f ca="1">+NAC_d!CJ97</f>
        <v>4.1776914416322475E-2</v>
      </c>
      <c r="P97" s="24">
        <f ca="1">+NAC_d!CK97</f>
        <v>4.158190285435559E-2</v>
      </c>
      <c r="Q97" s="24">
        <f ca="1">+NAC_d!CL97</f>
        <v>4.0959489779790248E-2</v>
      </c>
      <c r="R97" s="24">
        <f ca="1">+NAC_d!CM97</f>
        <v>4.1463342235736E-2</v>
      </c>
      <c r="S97" s="24">
        <f ca="1">+NAC_d!CN97</f>
        <v>4.1901040982136317E-2</v>
      </c>
      <c r="T97" s="24">
        <f ca="1">+NAC_d!CO97</f>
        <v>4.1688507662707597E-2</v>
      </c>
      <c r="U97" s="24">
        <f ca="1">+NAC_d!CP97</f>
        <v>4.1822560579598544E-2</v>
      </c>
      <c r="V97" s="24">
        <f ca="1">+NAC_d!CQ97</f>
        <v>4.246123238540811E-2</v>
      </c>
      <c r="W97" s="24">
        <f t="shared" ca="1" si="56"/>
        <v>4.246123238540811E-2</v>
      </c>
      <c r="X97" s="24">
        <f t="shared" ca="1" si="57"/>
        <v>4.0959489779790248E-2</v>
      </c>
      <c r="Y97" s="24">
        <f t="shared" ca="1" si="58"/>
        <v>1.5017426056178618E-3</v>
      </c>
      <c r="Z97" s="24">
        <f t="shared" ca="1" si="59"/>
        <v>6.4228253662120816E-3</v>
      </c>
      <c r="AB97" s="74">
        <f t="shared" si="60"/>
        <v>45505</v>
      </c>
      <c r="AC97" s="75">
        <f t="shared" si="61"/>
        <v>2.2198305192589678E-2</v>
      </c>
      <c r="AD97" s="75">
        <f t="shared" ca="1" si="62"/>
        <v>6.4228253662120816E-3</v>
      </c>
      <c r="AH97" s="35">
        <f t="shared" si="63"/>
        <v>45505</v>
      </c>
      <c r="AI97" s="24">
        <f>+GBA_d!$AN124</f>
        <v>2.3917167653399858</v>
      </c>
      <c r="AJ97" s="24">
        <f>+PAM_d!$AN124</f>
        <v>2.3568325041914417</v>
      </c>
      <c r="AK97" s="24">
        <f>+NOA_d!$AN124</f>
        <v>2.2972051854500597</v>
      </c>
      <c r="AL97" s="24">
        <f>+NEA_d!$AN124</f>
        <v>2.2481838720072411</v>
      </c>
      <c r="AM97" s="24">
        <f>+CUY_d!$AN124</f>
        <v>2.4129619544414576</v>
      </c>
      <c r="AN97" s="24">
        <f>+PAT_d!$AN124</f>
        <v>2.4133835701916326</v>
      </c>
      <c r="AO97" s="24">
        <f t="shared" si="64"/>
        <v>2.4133835701916326</v>
      </c>
      <c r="AP97" s="24">
        <f t="shared" si="65"/>
        <v>2.2481838720072411</v>
      </c>
      <c r="AQ97" s="24">
        <f t="shared" si="50"/>
        <v>0.16519969818439151</v>
      </c>
      <c r="AR97" s="24">
        <f t="shared" si="45"/>
        <v>0.11186573934816349</v>
      </c>
      <c r="AT97" s="24">
        <f ca="1">+NAC_d!CT97</f>
        <v>2.3264693774138236</v>
      </c>
      <c r="AU97" s="24">
        <f ca="1">+NAC_d!CU97</f>
        <v>2.3360881322586531</v>
      </c>
      <c r="AV97" s="24">
        <f ca="1">+NAC_d!CV97</f>
        <v>2.3668792190121737</v>
      </c>
      <c r="AW97" s="24">
        <f ca="1">+NAC_d!CW97</f>
        <v>2.3601942205549289</v>
      </c>
      <c r="AX97" s="24">
        <f ca="1">+NAC_d!CX97</f>
        <v>2.3674892365668181</v>
      </c>
      <c r="AY97" s="24">
        <f ca="1">+NAC_d!CY97</f>
        <v>2.3664234796625196</v>
      </c>
      <c r="AZ97" s="24">
        <f ca="1">+NAC_d!CZ97</f>
        <v>2.3799556150405254</v>
      </c>
      <c r="BA97" s="24">
        <f ca="1">+NAC_d!DA97</f>
        <v>2.3748334633565169</v>
      </c>
      <c r="BB97" s="24">
        <f ca="1">+NAC_d!DB97</f>
        <v>2.3807028305063631</v>
      </c>
      <c r="BC97" s="24">
        <f ca="1">+NAC_d!DC97</f>
        <v>2.3804674035157345</v>
      </c>
      <c r="BD97" s="24">
        <f t="shared" ca="1" si="66"/>
        <v>2.3807028305063631</v>
      </c>
      <c r="BE97" s="24">
        <f t="shared" ca="1" si="67"/>
        <v>2.3264693774138236</v>
      </c>
      <c r="BF97" s="24">
        <f t="shared" ca="1" si="68"/>
        <v>5.4233453092539463E-2</v>
      </c>
      <c r="BG97" s="24">
        <f t="shared" ca="1" si="69"/>
        <v>4.2296259534172709E-2</v>
      </c>
      <c r="BI97" s="35">
        <f t="shared" si="70"/>
        <v>45505</v>
      </c>
      <c r="BJ97" s="164">
        <f t="shared" si="71"/>
        <v>0.11186573934816349</v>
      </c>
      <c r="BK97" s="164">
        <f t="shared" ca="1" si="72"/>
        <v>4.2296259534172709E-2</v>
      </c>
      <c r="BL97" t="b">
        <f t="shared" ca="1" si="51"/>
        <v>1</v>
      </c>
    </row>
    <row r="98" spans="1:64" x14ac:dyDescent="0.25">
      <c r="A98" s="35">
        <f>+NAC!A98</f>
        <v>45536</v>
      </c>
      <c r="B98" s="24">
        <f>+GBA_d!AA125</f>
        <v>3.6734414392798787E-2</v>
      </c>
      <c r="C98" s="24">
        <f>+PAM_d!$AA125</f>
        <v>3.2745666061303247E-2</v>
      </c>
      <c r="D98" s="24">
        <f>+NOA_d!$AA125</f>
        <v>3.4682209059120339E-2</v>
      </c>
      <c r="E98" s="24">
        <f>+NEA_d!$AA125</f>
        <v>3.2727693904294641E-2</v>
      </c>
      <c r="F98" s="24">
        <f>+CUY_d!$AA125</f>
        <v>2.9796647566383117E-2</v>
      </c>
      <c r="G98" s="24">
        <f>+PAT_d!$AA125</f>
        <v>3.7261544636831179E-2</v>
      </c>
      <c r="H98" s="24">
        <f t="shared" si="52"/>
        <v>3.7261544636831179E-2</v>
      </c>
      <c r="I98" s="24">
        <f t="shared" si="53"/>
        <v>2.9796647566383117E-2</v>
      </c>
      <c r="J98" s="24">
        <f t="shared" si="54"/>
        <v>7.4648970704480622E-3</v>
      </c>
      <c r="K98" s="24">
        <f t="shared" si="55"/>
        <v>2.1366558032695031E-2</v>
      </c>
      <c r="M98" s="24">
        <f ca="1">+NAC_d!CH98</f>
        <v>3.2914280188231837E-2</v>
      </c>
      <c r="N98" s="24">
        <f ca="1">+NAC_d!CI98</f>
        <v>3.3215628381374263E-2</v>
      </c>
      <c r="O98" s="24">
        <f ca="1">+NAC_d!CJ98</f>
        <v>3.5255813183099338E-2</v>
      </c>
      <c r="P98" s="24">
        <f ca="1">+NAC_d!CK98</f>
        <v>3.3852921673031E-2</v>
      </c>
      <c r="Q98" s="24">
        <f ca="1">+NAC_d!CL98</f>
        <v>3.4038515240925937E-2</v>
      </c>
      <c r="R98" s="24">
        <f ca="1">+NAC_d!CM98</f>
        <v>3.4386849260504837E-2</v>
      </c>
      <c r="S98" s="24">
        <f ca="1">+NAC_d!CN98</f>
        <v>3.4752704813561408E-2</v>
      </c>
      <c r="T98" s="24">
        <f ca="1">+NAC_d!CO98</f>
        <v>3.4880844355344331E-2</v>
      </c>
      <c r="U98" s="24">
        <f ca="1">+NAC_d!CP98</f>
        <v>3.5231047655535086E-2</v>
      </c>
      <c r="V98" s="24">
        <f ca="1">+NAC_d!CQ98</f>
        <v>3.5807623972475611E-2</v>
      </c>
      <c r="W98" s="24">
        <f t="shared" ca="1" si="56"/>
        <v>3.5807623972475611E-2</v>
      </c>
      <c r="X98" s="24">
        <f t="shared" ca="1" si="57"/>
        <v>3.2914280188231837E-2</v>
      </c>
      <c r="Y98" s="24">
        <f t="shared" ca="1" si="58"/>
        <v>2.8933437842437737E-3</v>
      </c>
      <c r="Z98" s="24">
        <f t="shared" ca="1" si="59"/>
        <v>5.9534065153183007E-3</v>
      </c>
      <c r="AB98" s="74">
        <f t="shared" si="60"/>
        <v>45536</v>
      </c>
      <c r="AC98" s="75">
        <f t="shared" si="61"/>
        <v>2.1366558032695031E-2</v>
      </c>
      <c r="AD98" s="75">
        <f t="shared" ca="1" si="62"/>
        <v>5.9534065153183007E-3</v>
      </c>
      <c r="AH98" s="35">
        <f t="shared" si="63"/>
        <v>45536</v>
      </c>
      <c r="AI98" s="24">
        <f>+GBA_d!$AN125</f>
        <v>2.1335323313262373</v>
      </c>
      <c r="AJ98" s="24">
        <f>+PAM_d!$AN125</f>
        <v>2.0684186258515695</v>
      </c>
      <c r="AK98" s="24">
        <f>+NOA_d!$AN125</f>
        <v>2.0155139847525625</v>
      </c>
      <c r="AL98" s="24">
        <f>+NEA_d!$AN125</f>
        <v>1.9696421260592167</v>
      </c>
      <c r="AM98" s="24">
        <f>+CUY_d!$AN125</f>
        <v>2.0943417923505003</v>
      </c>
      <c r="AN98" s="24">
        <f>+PAT_d!$AN125</f>
        <v>2.1068518045559665</v>
      </c>
      <c r="AO98" s="24">
        <f t="shared" si="64"/>
        <v>2.1335323313262373</v>
      </c>
      <c r="AP98" s="24">
        <f t="shared" si="65"/>
        <v>1.9696421260592167</v>
      </c>
      <c r="AQ98" s="24">
        <f t="shared" si="50"/>
        <v>0.16389020526702058</v>
      </c>
      <c r="AR98" s="24">
        <f t="shared" ref="AR98:AR108" si="73">+AVERAGE(AQ86:AQ98)</f>
        <v>0.11981015818635726</v>
      </c>
      <c r="AT98" s="24">
        <f ca="1">+NAC_d!CT98</f>
        <v>2.0327349182514647</v>
      </c>
      <c r="AU98" s="24">
        <f ca="1">+NAC_d!CU98</f>
        <v>2.044738659071005</v>
      </c>
      <c r="AV98" s="24">
        <f ca="1">+NAC_d!CV98</f>
        <v>2.0916675011703778</v>
      </c>
      <c r="AW98" s="24">
        <f ca="1">+NAC_d!CW98</f>
        <v>2.0750537806999758</v>
      </c>
      <c r="AX98" s="24">
        <f ca="1">+NAC_d!CX98</f>
        <v>2.0845734397166265</v>
      </c>
      <c r="AY98" s="24">
        <f ca="1">+NAC_d!CY98</f>
        <v>2.0844470974715863</v>
      </c>
      <c r="AZ98" s="24">
        <f ca="1">+NAC_d!CZ98</f>
        <v>2.1014497076360308</v>
      </c>
      <c r="BA98" s="24">
        <f ca="1">+NAC_d!DA98</f>
        <v>2.0999189792073198</v>
      </c>
      <c r="BB98" s="24">
        <f ca="1">+NAC_d!DB98</f>
        <v>2.1105687950848613</v>
      </c>
      <c r="BC98" s="24">
        <f ca="1">+NAC_d!DC98</f>
        <v>2.1140333269308749</v>
      </c>
      <c r="BD98" s="24">
        <f t="shared" ca="1" si="66"/>
        <v>2.1140333269308749</v>
      </c>
      <c r="BE98" s="24">
        <f t="shared" ca="1" si="67"/>
        <v>2.0327349182514647</v>
      </c>
      <c r="BF98" s="24">
        <f t="shared" ca="1" si="68"/>
        <v>8.1298408679410183E-2</v>
      </c>
      <c r="BG98" s="24">
        <f t="shared" ca="1" si="69"/>
        <v>4.7065041435346858E-2</v>
      </c>
      <c r="BI98" s="35">
        <f t="shared" si="70"/>
        <v>45536</v>
      </c>
      <c r="BJ98" s="164">
        <f t="shared" si="71"/>
        <v>0.11981015818635726</v>
      </c>
      <c r="BK98" s="164">
        <f t="shared" ca="1" si="72"/>
        <v>4.7065041435346858E-2</v>
      </c>
      <c r="BL98" t="b">
        <f t="shared" ca="1" si="51"/>
        <v>1</v>
      </c>
    </row>
    <row r="99" spans="1:64" x14ac:dyDescent="0.25">
      <c r="A99" s="35">
        <f>+NAC!A99</f>
        <v>45566</v>
      </c>
      <c r="B99" s="24">
        <f>+GBA_d!AA126</f>
        <v>2.7833636058840927E-2</v>
      </c>
      <c r="C99" s="24">
        <f>+PAM_d!$AA126</f>
        <v>2.6163663625683231E-2</v>
      </c>
      <c r="D99" s="24">
        <f>+NOA_d!$AA126</f>
        <v>2.5695343683843852E-2</v>
      </c>
      <c r="E99" s="24">
        <f>+NEA_d!$AA126</f>
        <v>2.563009163267771E-2</v>
      </c>
      <c r="F99" s="24">
        <f>+CUY_d!$AA126</f>
        <v>2.2429998144031682E-2</v>
      </c>
      <c r="G99" s="24">
        <f>+PAT_d!$AA126</f>
        <v>3.3552231590404658E-2</v>
      </c>
      <c r="H99" s="24">
        <f t="shared" si="52"/>
        <v>3.3552231590404658E-2</v>
      </c>
      <c r="I99" s="24">
        <f t="shared" si="53"/>
        <v>2.2429998144031682E-2</v>
      </c>
      <c r="J99" s="24">
        <f t="shared" si="54"/>
        <v>1.1122233446372976E-2</v>
      </c>
      <c r="K99" s="24">
        <f t="shared" si="55"/>
        <v>2.1234685468192478E-2</v>
      </c>
      <c r="M99" s="24">
        <f ca="1">+NAC_d!CH99</f>
        <v>2.4176153259491517E-2</v>
      </c>
      <c r="N99" s="24">
        <f ca="1">+NAC_d!CI99</f>
        <v>2.4780355455614966E-2</v>
      </c>
      <c r="O99" s="24">
        <f ca="1">+NAC_d!CJ99</f>
        <v>2.5870234072079112E-2</v>
      </c>
      <c r="P99" s="24">
        <f ca="1">+NAC_d!CK99</f>
        <v>2.570079060384356E-2</v>
      </c>
      <c r="Q99" s="24">
        <f ca="1">+NAC_d!CL99</f>
        <v>2.6024793290982728E-2</v>
      </c>
      <c r="R99" s="24">
        <f ca="1">+NAC_d!CM99</f>
        <v>2.6529877928717971E-2</v>
      </c>
      <c r="S99" s="24">
        <f ca="1">+NAC_d!CN99</f>
        <v>2.6877035037419006E-2</v>
      </c>
      <c r="T99" s="24">
        <f ca="1">+NAC_d!CO99</f>
        <v>2.7477223544172036E-2</v>
      </c>
      <c r="U99" s="24">
        <f ca="1">+NAC_d!CP99</f>
        <v>2.8269484651580079E-2</v>
      </c>
      <c r="V99" s="24">
        <f ca="1">+NAC_d!CQ99</f>
        <v>2.933312936141852E-2</v>
      </c>
      <c r="W99" s="24">
        <f t="shared" ca="1" si="56"/>
        <v>2.933312936141852E-2</v>
      </c>
      <c r="X99" s="24">
        <f t="shared" ca="1" si="57"/>
        <v>2.4176153259491517E-2</v>
      </c>
      <c r="Y99" s="24">
        <f t="shared" ca="1" si="58"/>
        <v>5.1569761019270022E-3</v>
      </c>
      <c r="Z99" s="24">
        <f t="shared" ca="1" si="59"/>
        <v>6.1219124504567164E-3</v>
      </c>
      <c r="AB99" s="74">
        <f t="shared" si="60"/>
        <v>45566</v>
      </c>
      <c r="AC99" s="75">
        <f t="shared" si="61"/>
        <v>2.1234685468192478E-2</v>
      </c>
      <c r="AD99" s="75">
        <f t="shared" ca="1" si="62"/>
        <v>6.1219124504567164E-3</v>
      </c>
      <c r="AH99" s="35">
        <f t="shared" si="63"/>
        <v>45566</v>
      </c>
      <c r="AI99" s="24">
        <f>+GBA_d!$AN126</f>
        <v>1.9650927951750012</v>
      </c>
      <c r="AJ99" s="24">
        <f>+PAM_d!$AN126</f>
        <v>1.9051307849860812</v>
      </c>
      <c r="AK99" s="24">
        <f>+NOA_d!$AN126</f>
        <v>1.8732227484013126</v>
      </c>
      <c r="AL99" s="24">
        <f>+NEA_d!$AN126</f>
        <v>1.8364953917308311</v>
      </c>
      <c r="AM99" s="24">
        <f>+CUY_d!$AN126</f>
        <v>1.9470852377334475</v>
      </c>
      <c r="AN99" s="24">
        <f>+PAT_d!$AN126</f>
        <v>1.9691489128263777</v>
      </c>
      <c r="AO99" s="24">
        <f t="shared" si="64"/>
        <v>1.9691489128263777</v>
      </c>
      <c r="AP99" s="24">
        <f t="shared" si="65"/>
        <v>1.8364953917308311</v>
      </c>
      <c r="AQ99" s="24">
        <f t="shared" si="50"/>
        <v>0.13265352109554662</v>
      </c>
      <c r="AR99" s="24">
        <f t="shared" si="73"/>
        <v>0.12611289015241203</v>
      </c>
      <c r="AT99" s="24">
        <f ca="1">+NAC_d!CT99</f>
        <v>1.8735309324825571</v>
      </c>
      <c r="AU99" s="24">
        <f ca="1">+NAC_d!CU99</f>
        <v>1.8846828527836301</v>
      </c>
      <c r="AV99" s="24">
        <f ca="1">+NAC_d!CV99</f>
        <v>1.9269542383765237</v>
      </c>
      <c r="AW99" s="24">
        <f ca="1">+NAC_d!CW99</f>
        <v>1.9129011069229622</v>
      </c>
      <c r="AX99" s="24">
        <f ca="1">+NAC_d!CX99</f>
        <v>1.9229708561011831</v>
      </c>
      <c r="AY99" s="24">
        <f ca="1">+NAC_d!CY99</f>
        <v>1.9237660968003119</v>
      </c>
      <c r="AZ99" s="24">
        <f ca="1">+NAC_d!CZ99</f>
        <v>1.9418870868082476</v>
      </c>
      <c r="BA99" s="24">
        <f ca="1">+NAC_d!DA99</f>
        <v>1.9404218111852196</v>
      </c>
      <c r="BB99" s="24">
        <f ca="1">+NAC_d!DB99</f>
        <v>1.9521069986411952</v>
      </c>
      <c r="BC99" s="24">
        <f ca="1">+NAC_d!DC99</f>
        <v>1.9568428627810328</v>
      </c>
      <c r="BD99" s="24">
        <f t="shared" ca="1" si="66"/>
        <v>1.9568428627810328</v>
      </c>
      <c r="BE99" s="24">
        <f t="shared" ca="1" si="67"/>
        <v>1.8735309324825571</v>
      </c>
      <c r="BF99" s="24">
        <f t="shared" ca="1" si="68"/>
        <v>8.3311930298475723E-2</v>
      </c>
      <c r="BG99" s="24">
        <f t="shared" ca="1" si="69"/>
        <v>5.1495246355089522E-2</v>
      </c>
      <c r="BI99" s="35">
        <f t="shared" si="70"/>
        <v>45566</v>
      </c>
      <c r="BJ99" s="164">
        <f t="shared" si="71"/>
        <v>0.12611289015241203</v>
      </c>
      <c r="BK99" s="164">
        <f t="shared" ca="1" si="72"/>
        <v>5.1495246355089522E-2</v>
      </c>
      <c r="BL99" t="b">
        <f t="shared" ca="1" si="51"/>
        <v>1</v>
      </c>
    </row>
    <row r="100" spans="1:64" x14ac:dyDescent="0.25">
      <c r="A100" s="35">
        <f>+NAC!A100</f>
        <v>45597</v>
      </c>
      <c r="B100" s="24">
        <f>+GBA_d!AA127</f>
        <v>2.5403970618730565E-2</v>
      </c>
      <c r="C100" s="24">
        <f>+PAM_d!$AA127</f>
        <v>2.3659819912675628E-2</v>
      </c>
      <c r="D100" s="24">
        <f>+NOA_d!$AA127</f>
        <v>1.9731518012155336E-2</v>
      </c>
      <c r="E100" s="24">
        <f>+NEA_d!$AA127</f>
        <v>1.7805666618457838E-2</v>
      </c>
      <c r="F100" s="24">
        <f>+CUY_d!$AA127</f>
        <v>2.1821367046383155E-2</v>
      </c>
      <c r="G100" s="24">
        <f>+PAT_d!$AA127</f>
        <v>3.3543239910305722E-2</v>
      </c>
      <c r="H100" s="24">
        <f t="shared" si="52"/>
        <v>3.3543239910305722E-2</v>
      </c>
      <c r="I100" s="24">
        <f t="shared" si="53"/>
        <v>1.7805666618457838E-2</v>
      </c>
      <c r="J100" s="24">
        <f t="shared" si="54"/>
        <v>1.5737573291847884E-2</v>
      </c>
      <c r="K100" s="24">
        <f t="shared" si="55"/>
        <v>2.150285092181085E-2</v>
      </c>
      <c r="M100" s="24">
        <f ca="1">+NAC_d!CH100</f>
        <v>1.9837738003187999E-2</v>
      </c>
      <c r="N100" s="24">
        <f ca="1">+NAC_d!CI100</f>
        <v>2.0721352155736339E-2</v>
      </c>
      <c r="O100" s="24">
        <f ca="1">+NAC_d!CJ100</f>
        <v>2.2559258739297317E-2</v>
      </c>
      <c r="P100" s="24">
        <f ca="1">+NAC_d!CK100</f>
        <v>2.2951668555320159E-2</v>
      </c>
      <c r="Q100" s="24">
        <f ca="1">+NAC_d!CL100</f>
        <v>2.2976618981611185E-2</v>
      </c>
      <c r="R100" s="24">
        <f ca="1">+NAC_d!CM100</f>
        <v>2.3715988782646136E-2</v>
      </c>
      <c r="S100" s="24">
        <f ca="1">+NAC_d!CN100</f>
        <v>2.4721891292870612E-2</v>
      </c>
      <c r="T100" s="24">
        <f ca="1">+NAC_d!CO100</f>
        <v>2.5141345483443489E-2</v>
      </c>
      <c r="U100" s="24">
        <f ca="1">+NAC_d!CP100</f>
        <v>2.6072592949841988E-2</v>
      </c>
      <c r="V100" s="24">
        <f ca="1">+NAC_d!CQ100</f>
        <v>2.7118528086274019E-2</v>
      </c>
      <c r="W100" s="24">
        <f t="shared" ca="1" si="56"/>
        <v>2.7118528086274019E-2</v>
      </c>
      <c r="X100" s="24">
        <f t="shared" ca="1" si="57"/>
        <v>1.9837738003187999E-2</v>
      </c>
      <c r="Y100" s="24">
        <f t="shared" ca="1" si="58"/>
        <v>7.2807900830860195E-3</v>
      </c>
      <c r="Z100" s="24">
        <f t="shared" ca="1" si="59"/>
        <v>6.33464677217771E-3</v>
      </c>
      <c r="AB100" s="74">
        <f t="shared" si="60"/>
        <v>45597</v>
      </c>
      <c r="AC100" s="75">
        <f t="shared" si="61"/>
        <v>2.150285092181085E-2</v>
      </c>
      <c r="AD100" s="75">
        <f t="shared" ca="1" si="62"/>
        <v>6.33464677217771E-3</v>
      </c>
      <c r="AH100" s="35">
        <f t="shared" si="63"/>
        <v>45597</v>
      </c>
      <c r="AI100" s="24">
        <f>+GBA_d!$AN127</f>
        <v>1.6902166957400375</v>
      </c>
      <c r="AJ100" s="24">
        <f>+PAM_d!$AN127</f>
        <v>1.6329637015142482</v>
      </c>
      <c r="AK100" s="24">
        <f>+NOA_d!$AN127</f>
        <v>1.6214820325420556</v>
      </c>
      <c r="AL100" s="24">
        <f>+NEA_d!$AN127</f>
        <v>1.5601971207101317</v>
      </c>
      <c r="AM100" s="24">
        <f>+CUY_d!$AN127</f>
        <v>1.671360338735254</v>
      </c>
      <c r="AN100" s="24">
        <f>+PAT_d!$AN127</f>
        <v>1.7410898330356317</v>
      </c>
      <c r="AO100" s="24">
        <f t="shared" si="64"/>
        <v>1.7410898330356317</v>
      </c>
      <c r="AP100" s="24">
        <f t="shared" si="65"/>
        <v>1.5601971207101317</v>
      </c>
      <c r="AQ100" s="24">
        <f t="shared" si="50"/>
        <v>0.18089271232549997</v>
      </c>
      <c r="AR100" s="24">
        <f t="shared" si="73"/>
        <v>0.1360941546259874</v>
      </c>
      <c r="AT100" s="24">
        <f ca="1">+NAC_d!CT100</f>
        <v>1.5919834168467646</v>
      </c>
      <c r="AU100" s="24">
        <f ca="1">+NAC_d!CU100</f>
        <v>1.6050515438205406</v>
      </c>
      <c r="AV100" s="24">
        <f ca="1">+NAC_d!CV100</f>
        <v>1.6509292054742257</v>
      </c>
      <c r="AW100" s="24">
        <f ca="1">+NAC_d!CW100</f>
        <v>1.6401078557167645</v>
      </c>
      <c r="AX100" s="24">
        <f ca="1">+NAC_d!CX100</f>
        <v>1.6474326307239933</v>
      </c>
      <c r="AY100" s="24">
        <f ca="1">+NAC_d!CY100</f>
        <v>1.6522271788083591</v>
      </c>
      <c r="AZ100" s="24">
        <f ca="1">+NAC_d!CZ100</f>
        <v>1.6733487107208456</v>
      </c>
      <c r="BA100" s="24">
        <f ca="1">+NAC_d!DA100</f>
        <v>1.6730756763562753</v>
      </c>
      <c r="BB100" s="24">
        <f ca="1">+NAC_d!DB100</f>
        <v>1.6870628111016437</v>
      </c>
      <c r="BC100" s="24">
        <f ca="1">+NAC_d!DC100</f>
        <v>1.6974537201733426</v>
      </c>
      <c r="BD100" s="24">
        <f t="shared" ca="1" si="66"/>
        <v>1.6974537201733426</v>
      </c>
      <c r="BE100" s="24">
        <f t="shared" ca="1" si="67"/>
        <v>1.5919834168467646</v>
      </c>
      <c r="BF100" s="24">
        <f t="shared" ca="1" si="68"/>
        <v>0.10547030332657803</v>
      </c>
      <c r="BG100" s="24">
        <f t="shared" ca="1" si="69"/>
        <v>5.7967971659696325E-2</v>
      </c>
      <c r="BI100" s="35">
        <f t="shared" si="70"/>
        <v>45597</v>
      </c>
      <c r="BJ100" s="164">
        <f t="shared" si="71"/>
        <v>0.1360941546259874</v>
      </c>
      <c r="BK100" s="164">
        <f t="shared" ca="1" si="72"/>
        <v>5.7967971659696325E-2</v>
      </c>
      <c r="BL100" t="b">
        <f t="shared" ca="1" si="51"/>
        <v>1</v>
      </c>
    </row>
    <row r="101" spans="1:64" x14ac:dyDescent="0.25">
      <c r="A101" s="35">
        <f>+NAC!A101</f>
        <v>45627</v>
      </c>
      <c r="B101" s="24">
        <f>+GBA_d!AA128</f>
        <v>2.8175410124790634E-2</v>
      </c>
      <c r="C101" s="24">
        <f>+PAM_d!$AA128</f>
        <v>2.5570215978305555E-2</v>
      </c>
      <c r="D101" s="24">
        <f>+NOA_d!$AA128</f>
        <v>2.7621982213540619E-2</v>
      </c>
      <c r="E101" s="24">
        <f>+NEA_d!$AA128</f>
        <v>3.0557315377101713E-2</v>
      </c>
      <c r="F101" s="24">
        <f>+CUY_d!$AA128</f>
        <v>2.312432391170427E-2</v>
      </c>
      <c r="G101" s="24">
        <f>+PAT_d!$AA128</f>
        <v>2.7254261013267334E-2</v>
      </c>
      <c r="H101" s="24">
        <f t="shared" si="52"/>
        <v>3.0557315377101713E-2</v>
      </c>
      <c r="I101" s="24">
        <f t="shared" si="53"/>
        <v>2.312432391170427E-2</v>
      </c>
      <c r="J101" s="24">
        <f t="shared" si="54"/>
        <v>7.4329914653974427E-3</v>
      </c>
      <c r="K101" s="24">
        <f t="shared" si="55"/>
        <v>1.8615302826283747E-2</v>
      </c>
      <c r="M101" s="24">
        <f ca="1">+NAC_d!CH101</f>
        <v>2.6407350690164977E-2</v>
      </c>
      <c r="N101" s="24">
        <f ca="1">+NAC_d!CI101</f>
        <v>2.6257969986323015E-2</v>
      </c>
      <c r="O101" s="24">
        <f ca="1">+NAC_d!CJ101</f>
        <v>2.784843995116848E-2</v>
      </c>
      <c r="P101" s="24">
        <f ca="1">+NAC_d!CK101</f>
        <v>2.6309705988657894E-2</v>
      </c>
      <c r="Q101" s="24">
        <f ca="1">+NAC_d!CL101</f>
        <v>2.6853315080489049E-2</v>
      </c>
      <c r="R101" s="24">
        <f ca="1">+NAC_d!CM101</f>
        <v>2.6668300373937637E-2</v>
      </c>
      <c r="S101" s="24">
        <f ca="1">+NAC_d!CN101</f>
        <v>2.6946277670445218E-2</v>
      </c>
      <c r="T101" s="24">
        <f ca="1">+NAC_d!CO101</f>
        <v>2.6914442787807413E-2</v>
      </c>
      <c r="U101" s="24">
        <f ca="1">+NAC_d!CP101</f>
        <v>2.7454569708426302E-2</v>
      </c>
      <c r="V101" s="24">
        <f ca="1">+NAC_d!CQ101</f>
        <v>2.7521043454351801E-2</v>
      </c>
      <c r="W101" s="24">
        <f t="shared" ca="1" si="56"/>
        <v>2.784843995116848E-2</v>
      </c>
      <c r="X101" s="24">
        <f t="shared" ca="1" si="57"/>
        <v>2.6257969986323015E-2</v>
      </c>
      <c r="Y101" s="24">
        <f t="shared" ca="1" si="58"/>
        <v>1.5904699648454645E-3</v>
      </c>
      <c r="Z101" s="24">
        <f t="shared" ca="1" si="59"/>
        <v>5.7667129497504521E-3</v>
      </c>
      <c r="AB101" s="74">
        <f t="shared" si="60"/>
        <v>45627</v>
      </c>
      <c r="AC101" s="75">
        <f t="shared" si="61"/>
        <v>1.8615302826283747E-2</v>
      </c>
      <c r="AD101" s="75">
        <f t="shared" ca="1" si="62"/>
        <v>5.7667129497504521E-3</v>
      </c>
      <c r="AH101" s="35">
        <f t="shared" si="63"/>
        <v>45627</v>
      </c>
      <c r="AI101" s="24">
        <f>+GBA_d!$AN128</f>
        <v>1.2092212700471721</v>
      </c>
      <c r="AJ101" s="24">
        <f>+PAM_d!$AN128</f>
        <v>1.1524851828199516</v>
      </c>
      <c r="AK101" s="24">
        <f>+NOA_d!$AN128</f>
        <v>1.1481860055115423</v>
      </c>
      <c r="AL101" s="24">
        <f>+NEA_d!$AN128</f>
        <v>1.0542877219972446</v>
      </c>
      <c r="AM101" s="24">
        <f>+CUY_d!$AN128</f>
        <v>1.1680519520328243</v>
      </c>
      <c r="AN101" s="24">
        <f>+PAT_d!$AN128</f>
        <v>1.2666556399731892</v>
      </c>
      <c r="AO101" s="24">
        <f t="shared" si="64"/>
        <v>1.2666556399731892</v>
      </c>
      <c r="AP101" s="24">
        <f t="shared" si="65"/>
        <v>1.0542877219972446</v>
      </c>
      <c r="AQ101" s="24">
        <f t="shared" si="50"/>
        <v>0.21236791797594456</v>
      </c>
      <c r="AR101" s="24">
        <f t="shared" si="73"/>
        <v>0.14828873502234402</v>
      </c>
      <c r="AT101" s="24">
        <f ca="1">+NAC_d!CT101</f>
        <v>1.1112754200745738</v>
      </c>
      <c r="AU101" s="24">
        <f ca="1">+NAC_d!CU101</f>
        <v>1.1240927863958703</v>
      </c>
      <c r="AV101" s="24">
        <f ca="1">+NAC_d!CV101</f>
        <v>1.1716366756412508</v>
      </c>
      <c r="AW101" s="24">
        <f ca="1">+NAC_d!CW101</f>
        <v>1.1575175249848479</v>
      </c>
      <c r="AX101" s="24">
        <f ca="1">+NAC_d!CX101</f>
        <v>1.1633947611412032</v>
      </c>
      <c r="AY101" s="24">
        <f ca="1">+NAC_d!CY101</f>
        <v>1.1720808807098133</v>
      </c>
      <c r="AZ101" s="24">
        <f ca="1">+NAC_d!CZ101</f>
        <v>1.1873881980931227</v>
      </c>
      <c r="BA101" s="24">
        <f ca="1">+NAC_d!DA101</f>
        <v>1.188951881602891</v>
      </c>
      <c r="BB101" s="24">
        <f ca="1">+NAC_d!DB101</f>
        <v>1.205246724849002</v>
      </c>
      <c r="BC101" s="24">
        <f ca="1">+NAC_d!DC101</f>
        <v>1.2143402857039995</v>
      </c>
      <c r="BD101" s="24">
        <f t="shared" ca="1" si="66"/>
        <v>1.2143402857039995</v>
      </c>
      <c r="BE101" s="24">
        <f t="shared" ca="1" si="67"/>
        <v>1.1112754200745738</v>
      </c>
      <c r="BF101" s="24">
        <f t="shared" ca="1" si="68"/>
        <v>0.10306486562942574</v>
      </c>
      <c r="BG101" s="24">
        <f t="shared" ca="1" si="69"/>
        <v>6.2487538910848114E-2</v>
      </c>
      <c r="BI101" s="35">
        <f t="shared" si="70"/>
        <v>45627</v>
      </c>
      <c r="BJ101" s="164">
        <f t="shared" si="71"/>
        <v>0.14828873502234402</v>
      </c>
      <c r="BK101" s="164">
        <f t="shared" ca="1" si="72"/>
        <v>6.2487538910848114E-2</v>
      </c>
      <c r="BL101" t="b">
        <f t="shared" ca="1" si="51"/>
        <v>1</v>
      </c>
    </row>
    <row r="102" spans="1:64" x14ac:dyDescent="0.25">
      <c r="A102" s="35">
        <f>+NAC!A102</f>
        <v>45658</v>
      </c>
      <c r="B102" s="24">
        <f>+GBA_d!AA129</f>
        <v>1.9952368360951045E-2</v>
      </c>
      <c r="C102" s="24">
        <f>+PAM_d!$AA129</f>
        <v>2.3415041294750027E-2</v>
      </c>
      <c r="D102" s="24">
        <f>+NOA_d!$AA129</f>
        <v>2.6674636990737355E-2</v>
      </c>
      <c r="E102" s="24">
        <f>+NEA_d!$AA129</f>
        <v>2.5861773855130332E-2</v>
      </c>
      <c r="F102" s="24">
        <f>+CUY_d!$AA129</f>
        <v>1.9904558551849361E-2</v>
      </c>
      <c r="G102" s="24">
        <f>+PAT_d!$AA129</f>
        <v>2.6090087283082486E-2</v>
      </c>
      <c r="H102" s="24">
        <f t="shared" si="52"/>
        <v>2.6674636990737355E-2</v>
      </c>
      <c r="I102" s="24">
        <f t="shared" si="53"/>
        <v>1.9904558551849361E-2</v>
      </c>
      <c r="J102" s="24">
        <f t="shared" si="54"/>
        <v>6.7700784388879942E-3</v>
      </c>
      <c r="K102" s="24">
        <f t="shared" si="55"/>
        <v>1.5262410123394651E-2</v>
      </c>
      <c r="M102" s="24">
        <f ca="1">+NAC_d!CH102</f>
        <v>2.1791456810627663E-2</v>
      </c>
      <c r="N102" s="24">
        <f ca="1">+NAC_d!CI102</f>
        <v>2.1591647533043101E-2</v>
      </c>
      <c r="O102" s="24">
        <f ca="1">+NAC_d!CJ102</f>
        <v>2.0244144114337503E-2</v>
      </c>
      <c r="P102" s="24">
        <f ca="1">+NAC_d!CK102</f>
        <v>2.1715703901880934E-2</v>
      </c>
      <c r="Q102" s="24">
        <f ca="1">+NAC_d!CL102</f>
        <v>2.2140363699263421E-2</v>
      </c>
      <c r="R102" s="24">
        <f ca="1">+NAC_d!CM102</f>
        <v>2.1984044438133621E-2</v>
      </c>
      <c r="S102" s="24">
        <f ca="1">+NAC_d!CN102</f>
        <v>2.2217913325664806E-2</v>
      </c>
      <c r="T102" s="24">
        <f ca="1">+NAC_d!CO102</f>
        <v>2.2252398177261545E-2</v>
      </c>
      <c r="U102" s="24">
        <f ca="1">+NAC_d!CP102</f>
        <v>2.3119412655468796E-2</v>
      </c>
      <c r="V102" s="24">
        <f ca="1">+NAC_d!CQ102</f>
        <v>2.3063965809569487E-2</v>
      </c>
      <c r="W102" s="24">
        <f t="shared" ca="1" si="56"/>
        <v>2.3119412655468796E-2</v>
      </c>
      <c r="X102" s="24">
        <f t="shared" ca="1" si="57"/>
        <v>2.0244144114337503E-2</v>
      </c>
      <c r="Y102" s="24">
        <f t="shared" ca="1" si="58"/>
        <v>2.8752685411312928E-3</v>
      </c>
      <c r="Z102" s="24">
        <f t="shared" ca="1" si="59"/>
        <v>5.1267898499274267E-3</v>
      </c>
      <c r="AB102" s="74">
        <f t="shared" si="60"/>
        <v>45658</v>
      </c>
      <c r="AC102" s="75">
        <f t="shared" si="61"/>
        <v>1.5262410123394651E-2</v>
      </c>
      <c r="AD102" s="75">
        <f t="shared" ca="1" si="62"/>
        <v>5.1267898499274267E-3</v>
      </c>
      <c r="AH102" s="35">
        <f t="shared" si="63"/>
        <v>45658</v>
      </c>
      <c r="AI102" s="24">
        <f>+GBA_d!$AN129</f>
        <v>0.88455383929063491</v>
      </c>
      <c r="AJ102" s="24">
        <f>+PAM_d!$AN129</f>
        <v>0.82053352098510235</v>
      </c>
      <c r="AK102" s="24">
        <f>+NOA_d!$AN129</f>
        <v>0.80942131334088874</v>
      </c>
      <c r="AL102" s="24">
        <f>+NEA_d!$AN129</f>
        <v>0.76215940597184084</v>
      </c>
      <c r="AM102" s="24">
        <f>+CUY_d!$AN129</f>
        <v>0.80533835754047289</v>
      </c>
      <c r="AN102" s="24">
        <f>+PAT_d!$AN129</f>
        <v>0.87160542348755432</v>
      </c>
      <c r="AO102" s="24">
        <f t="shared" si="64"/>
        <v>0.88455383929063491</v>
      </c>
      <c r="AP102" s="24">
        <f t="shared" si="65"/>
        <v>0.76215940597184084</v>
      </c>
      <c r="AQ102" s="24">
        <f t="shared" si="50"/>
        <v>0.12239443331879407</v>
      </c>
      <c r="AR102" s="24">
        <f t="shared" si="73"/>
        <v>0.14877816744311353</v>
      </c>
      <c r="AT102" s="24">
        <f ca="1">+NAC_d!CT102</f>
        <v>0.7913878453747738</v>
      </c>
      <c r="AU102" s="24">
        <f ca="1">+NAC_d!CU102</f>
        <v>0.80099907140898541</v>
      </c>
      <c r="AV102" s="24">
        <f ca="1">+NAC_d!CV102</f>
        <v>0.84785890979317036</v>
      </c>
      <c r="AW102" s="24">
        <f ca="1">+NAC_d!CW102</f>
        <v>0.82621938347514123</v>
      </c>
      <c r="AX102" s="24">
        <f ca="1">+NAC_d!CX102</f>
        <v>0.83332068435168338</v>
      </c>
      <c r="AY102" s="24">
        <f ca="1">+NAC_d!CY102</f>
        <v>0.84100958326260988</v>
      </c>
      <c r="AZ102" s="24">
        <f ca="1">+NAC_d!CZ102</f>
        <v>0.84983736410111788</v>
      </c>
      <c r="BA102" s="24">
        <f ca="1">+NAC_d!DA102</f>
        <v>0.85288648070152973</v>
      </c>
      <c r="BB102" s="24">
        <f ca="1">+NAC_d!DB102</f>
        <v>0.8687113609264463</v>
      </c>
      <c r="BC102" s="24">
        <f ca="1">+NAC_d!DC102</f>
        <v>0.87291688571753756</v>
      </c>
      <c r="BD102" s="24">
        <f t="shared" ca="1" si="66"/>
        <v>0.87291688571753756</v>
      </c>
      <c r="BE102" s="24">
        <f t="shared" ca="1" si="67"/>
        <v>0.7913878453747738</v>
      </c>
      <c r="BF102" s="24">
        <f t="shared" ca="1" si="68"/>
        <v>8.1529040342763759E-2</v>
      </c>
      <c r="BG102" s="24">
        <f t="shared" ca="1" si="69"/>
        <v>6.1942971674436582E-2</v>
      </c>
      <c r="BI102" s="35">
        <f t="shared" si="70"/>
        <v>45658</v>
      </c>
      <c r="BJ102" s="164">
        <f t="shared" si="71"/>
        <v>0.14877816744311353</v>
      </c>
      <c r="BK102" s="164">
        <f t="shared" ca="1" si="72"/>
        <v>6.1942971674436582E-2</v>
      </c>
      <c r="BL102" t="b">
        <f t="shared" ca="1" si="51"/>
        <v>1</v>
      </c>
    </row>
    <row r="103" spans="1:64" x14ac:dyDescent="0.25">
      <c r="A103" s="35">
        <f>+NAC!A103</f>
        <v>45689</v>
      </c>
      <c r="B103" s="24">
        <f>+GBA_d!AA130</f>
        <v>2.252005277259328E-2</v>
      </c>
      <c r="C103" s="24">
        <f>+PAM_d!$AA130</f>
        <v>2.4805316470314587E-2</v>
      </c>
      <c r="D103" s="24">
        <f>+NOA_d!$AA130</f>
        <v>2.6041661629612411E-2</v>
      </c>
      <c r="E103" s="24">
        <f>+NEA_d!$AA130</f>
        <v>1.9057779107670703E-2</v>
      </c>
      <c r="F103" s="24">
        <f>+CUY_d!$AA130</f>
        <v>2.6662530272860696E-2</v>
      </c>
      <c r="G103" s="24">
        <f>+PAT_d!$AA130</f>
        <v>3.2576924838764398E-2</v>
      </c>
      <c r="H103" s="24">
        <f t="shared" si="52"/>
        <v>3.2576924838764398E-2</v>
      </c>
      <c r="I103" s="24">
        <f t="shared" si="53"/>
        <v>1.9057779107670703E-2</v>
      </c>
      <c r="J103" s="24">
        <f t="shared" si="54"/>
        <v>1.3519145731093696E-2</v>
      </c>
      <c r="K103" s="24">
        <f t="shared" si="55"/>
        <v>1.3147166488835496E-2</v>
      </c>
      <c r="M103" s="24">
        <f ca="1">+NAC_d!CH103</f>
        <v>2.5544717573436682E-2</v>
      </c>
      <c r="N103" s="24">
        <f ca="1">+NAC_d!CI103</f>
        <v>2.5341500496410596E-2</v>
      </c>
      <c r="O103" s="24">
        <f ca="1">+NAC_d!CJ103</f>
        <v>2.4484454588203697E-2</v>
      </c>
      <c r="P103" s="24">
        <f ca="1">+NAC_d!CK103</f>
        <v>2.4567220659255318E-2</v>
      </c>
      <c r="Q103" s="24">
        <f ca="1">+NAC_d!CL103</f>
        <v>2.4686603110421812E-2</v>
      </c>
      <c r="R103" s="24">
        <f ca="1">+NAC_d!CM103</f>
        <v>2.4699882993495459E-2</v>
      </c>
      <c r="S103" s="24">
        <f ca="1">+NAC_d!CN103</f>
        <v>2.4378609148591135E-2</v>
      </c>
      <c r="T103" s="24">
        <f ca="1">+NAC_d!CO103</f>
        <v>2.3860138561772493E-2</v>
      </c>
      <c r="U103" s="24">
        <f ca="1">+NAC_d!CP103</f>
        <v>2.3907611905555681E-2</v>
      </c>
      <c r="V103" s="24">
        <f ca="1">+NAC_d!CQ103</f>
        <v>2.3125274260803241E-2</v>
      </c>
      <c r="W103" s="24">
        <f t="shared" ca="1" si="56"/>
        <v>2.5544717573436682E-2</v>
      </c>
      <c r="X103" s="24">
        <f t="shared" ca="1" si="57"/>
        <v>2.3125274260803241E-2</v>
      </c>
      <c r="Y103" s="24">
        <f t="shared" ca="1" si="58"/>
        <v>2.4194433126334403E-3</v>
      </c>
      <c r="Z103" s="24">
        <f t="shared" ca="1" si="59"/>
        <v>4.1723197906603131E-3</v>
      </c>
      <c r="AB103" s="74">
        <f t="shared" si="60"/>
        <v>45689</v>
      </c>
      <c r="AC103" s="75">
        <f t="shared" si="61"/>
        <v>1.3147166488835496E-2</v>
      </c>
      <c r="AD103" s="75">
        <f t="shared" ca="1" si="62"/>
        <v>4.1723197906603131E-3</v>
      </c>
      <c r="AH103" s="35">
        <f t="shared" si="63"/>
        <v>45689</v>
      </c>
      <c r="AI103" s="24">
        <f>+GBA_d!$AN130</f>
        <v>0.67820844408691716</v>
      </c>
      <c r="AJ103" s="24">
        <f>+PAM_d!$AN130</f>
        <v>0.66490195865356072</v>
      </c>
      <c r="AK103" s="24">
        <f>+NOA_d!$AN130</f>
        <v>0.65798811340487662</v>
      </c>
      <c r="AL103" s="24">
        <f>+NEA_d!$AN130</f>
        <v>0.61874435023851126</v>
      </c>
      <c r="AM103" s="24">
        <f>+CUY_d!$AN130</f>
        <v>0.6316824826484313</v>
      </c>
      <c r="AN103" s="24">
        <f>+PAT_d!$AN130</f>
        <v>0.73345109276223774</v>
      </c>
      <c r="AO103" s="24">
        <f t="shared" si="64"/>
        <v>0.73345109276223774</v>
      </c>
      <c r="AP103" s="24">
        <f t="shared" si="65"/>
        <v>0.61874435023851126</v>
      </c>
      <c r="AQ103" s="24">
        <f t="shared" si="50"/>
        <v>0.11470674252372648</v>
      </c>
      <c r="AR103" s="24">
        <f t="shared" si="73"/>
        <v>0.14981108111956065</v>
      </c>
      <c r="AT103" s="24">
        <f ca="1">+NAC_d!CT103</f>
        <v>0.63504963591648078</v>
      </c>
      <c r="AU103" s="24">
        <f ca="1">+NAC_d!CU103</f>
        <v>0.64104590117484284</v>
      </c>
      <c r="AV103" s="24">
        <f ca="1">+NAC_d!CV103</f>
        <v>0.66429963518197455</v>
      </c>
      <c r="AW103" s="24">
        <f ca="1">+NAC_d!CW103</f>
        <v>0.65422234193138751</v>
      </c>
      <c r="AX103" s="24">
        <f ca="1">+NAC_d!CX103</f>
        <v>0.66259788510209416</v>
      </c>
      <c r="AY103" s="24">
        <f ca="1">+NAC_d!CY103</f>
        <v>0.66898012988134137</v>
      </c>
      <c r="AZ103" s="24">
        <f ca="1">+NAC_d!CZ103</f>
        <v>0.67170796485637152</v>
      </c>
      <c r="BA103" s="24">
        <f ca="1">+NAC_d!DA103</f>
        <v>0.6735958185415718</v>
      </c>
      <c r="BB103" s="24">
        <f ca="1">+NAC_d!DB103</f>
        <v>0.68776653374056007</v>
      </c>
      <c r="BC103" s="24">
        <f ca="1">+NAC_d!DC103</f>
        <v>0.68712430622703313</v>
      </c>
      <c r="BD103" s="24">
        <f t="shared" ca="1" si="66"/>
        <v>0.68776653374056007</v>
      </c>
      <c r="BE103" s="24">
        <f t="shared" ca="1" si="67"/>
        <v>0.63504963591648078</v>
      </c>
      <c r="BF103" s="24">
        <f t="shared" ca="1" si="68"/>
        <v>5.271689782407929E-2</v>
      </c>
      <c r="BG103" s="24">
        <f t="shared" ca="1" si="69"/>
        <v>5.9978575901884608E-2</v>
      </c>
      <c r="BI103" s="35">
        <f t="shared" si="70"/>
        <v>45689</v>
      </c>
      <c r="BJ103" s="164">
        <f t="shared" si="71"/>
        <v>0.14981108111956065</v>
      </c>
      <c r="BK103" s="164">
        <f t="shared" ca="1" si="72"/>
        <v>5.9978575901884608E-2</v>
      </c>
      <c r="BL103" t="b">
        <f t="shared" ca="1" si="51"/>
        <v>1</v>
      </c>
    </row>
    <row r="104" spans="1:64" x14ac:dyDescent="0.25">
      <c r="A104" s="35">
        <f>+NAC!A104</f>
        <v>45717</v>
      </c>
      <c r="B104" s="24">
        <f>+GBA_d!AA131</f>
        <v>3.9610314147427328E-2</v>
      </c>
      <c r="C104" s="24">
        <f>+PAM_d!$AA131</f>
        <v>3.5712573968269101E-2</v>
      </c>
      <c r="D104" s="24">
        <f>+NOA_d!$AA131</f>
        <v>4.2400328769544693E-2</v>
      </c>
      <c r="E104" s="24">
        <f>+NEA_d!$AA131</f>
        <v>3.1104123730861799E-2</v>
      </c>
      <c r="F104" s="24">
        <f>+CUY_d!$AA131</f>
        <v>3.4259942958057454E-2</v>
      </c>
      <c r="G104" s="24">
        <f>+PAT_d!$AA131</f>
        <v>3.2684750347562463E-2</v>
      </c>
      <c r="H104" s="24">
        <f t="shared" si="52"/>
        <v>4.2400328769544693E-2</v>
      </c>
      <c r="I104" s="24">
        <f t="shared" si="53"/>
        <v>3.1104123730861799E-2</v>
      </c>
      <c r="J104" s="24">
        <f t="shared" si="54"/>
        <v>1.1296205038682894E-2</v>
      </c>
      <c r="K104" s="24">
        <f t="shared" si="55"/>
        <v>1.1785467598109131E-2</v>
      </c>
      <c r="M104" s="24">
        <f ca="1">+NAC_d!CH104</f>
        <v>4.0845276751715343E-2</v>
      </c>
      <c r="N104" s="24">
        <f ca="1">+NAC_d!CI104</f>
        <v>4.0061970352431864E-2</v>
      </c>
      <c r="O104" s="24">
        <f ca="1">+NAC_d!CJ104</f>
        <v>4.128630113188958E-2</v>
      </c>
      <c r="P104" s="24">
        <f ca="1">+NAC_d!CK104</f>
        <v>3.8256066581938475E-2</v>
      </c>
      <c r="Q104" s="24">
        <f ca="1">+NAC_d!CL104</f>
        <v>3.8259654707051061E-2</v>
      </c>
      <c r="R104" s="24">
        <f ca="1">+NAC_d!CM104</f>
        <v>3.896518166880103E-2</v>
      </c>
      <c r="S104" s="24">
        <f ca="1">+NAC_d!CN104</f>
        <v>3.7180741594696309E-2</v>
      </c>
      <c r="T104" s="24">
        <f ca="1">+NAC_d!CO104</f>
        <v>3.6605111824565828E-2</v>
      </c>
      <c r="U104" s="24">
        <f ca="1">+NAC_d!CP104</f>
        <v>3.6546724472488634E-2</v>
      </c>
      <c r="V104" s="24">
        <f ca="1">+NAC_d!CQ104</f>
        <v>3.36911006467151E-2</v>
      </c>
      <c r="W104" s="24">
        <f t="shared" ca="1" si="56"/>
        <v>4.128630113188958E-2</v>
      </c>
      <c r="X104" s="24">
        <f t="shared" ca="1" si="57"/>
        <v>3.36911006467151E-2</v>
      </c>
      <c r="Y104" s="24">
        <f t="shared" ca="1" si="58"/>
        <v>7.5952004851744803E-3</v>
      </c>
      <c r="Z104" s="24">
        <f t="shared" ca="1" si="59"/>
        <v>4.0783260244255199E-3</v>
      </c>
      <c r="AB104" s="74">
        <f t="shared" si="60"/>
        <v>45717</v>
      </c>
      <c r="AC104" s="75">
        <f t="shared" si="61"/>
        <v>1.1785467598109131E-2</v>
      </c>
      <c r="AD104" s="75">
        <f t="shared" ca="1" si="62"/>
        <v>4.0783260244255199E-3</v>
      </c>
      <c r="AH104" s="35">
        <f t="shared" si="63"/>
        <v>45717</v>
      </c>
      <c r="AI104" s="24">
        <f>+GBA_d!$AN131</f>
        <v>0.56418363666890126</v>
      </c>
      <c r="AJ104" s="24">
        <f>+PAM_d!$AN131</f>
        <v>0.54916622500214762</v>
      </c>
      <c r="AK104" s="24">
        <f>+NOA_d!$AN131</f>
        <v>0.58885202620915877</v>
      </c>
      <c r="AL104" s="24">
        <f>+NEA_d!$AN131</f>
        <v>0.5079628192737673</v>
      </c>
      <c r="AM104" s="24">
        <f>+CUY_d!$AN131</f>
        <v>0.54345400067950744</v>
      </c>
      <c r="AN104" s="24">
        <f>+PAT_d!$AN131</f>
        <v>0.62293088303294719</v>
      </c>
      <c r="AO104" s="24">
        <f t="shared" si="64"/>
        <v>0.62293088303294719</v>
      </c>
      <c r="AP104" s="24">
        <f t="shared" si="65"/>
        <v>0.5079628192737673</v>
      </c>
      <c r="AQ104" s="24">
        <f t="shared" si="50"/>
        <v>0.11496806375917989</v>
      </c>
      <c r="AR104" s="24">
        <f t="shared" si="73"/>
        <v>0.15203885926931257</v>
      </c>
      <c r="AT104" s="24">
        <f ca="1">+NAC_d!CT104</f>
        <v>0.5413674279615861</v>
      </c>
      <c r="AU104" s="24">
        <f ca="1">+NAC_d!CU104</f>
        <v>0.54368555499853444</v>
      </c>
      <c r="AV104" s="24">
        <f ca="1">+NAC_d!CV104</f>
        <v>0.5601095984115938</v>
      </c>
      <c r="AW104" s="24">
        <f ca="1">+NAC_d!CW104</f>
        <v>0.54972045946743342</v>
      </c>
      <c r="AX104" s="24">
        <f ca="1">+NAC_d!CX104</f>
        <v>0.55494209318999221</v>
      </c>
      <c r="AY104" s="24">
        <f ca="1">+NAC_d!CY104</f>
        <v>0.56040222530608252</v>
      </c>
      <c r="AZ104" s="24">
        <f ca="1">+NAC_d!CZ104</f>
        <v>0.56045249452847412</v>
      </c>
      <c r="BA104" s="24">
        <f ca="1">+NAC_d!DA104</f>
        <v>0.56126316719210667</v>
      </c>
      <c r="BB104" s="24">
        <f ca="1">+NAC_d!DB104</f>
        <v>0.57207261493793982</v>
      </c>
      <c r="BC104" s="24">
        <f ca="1">+NAC_d!DC104</f>
        <v>0.5717712634718819</v>
      </c>
      <c r="BD104" s="24">
        <f t="shared" ca="1" si="66"/>
        <v>0.57207261493793982</v>
      </c>
      <c r="BE104" s="24">
        <f t="shared" ca="1" si="67"/>
        <v>0.5413674279615861</v>
      </c>
      <c r="BF104" s="24">
        <f t="shared" ca="1" si="68"/>
        <v>3.0705186976353716E-2</v>
      </c>
      <c r="BG104" s="24">
        <f t="shared" ca="1" si="69"/>
        <v>6.1526755830625612E-2</v>
      </c>
      <c r="BI104" s="35">
        <f t="shared" si="70"/>
        <v>45717</v>
      </c>
      <c r="BJ104" s="164">
        <f t="shared" si="71"/>
        <v>0.15203885926931257</v>
      </c>
      <c r="BK104" s="164">
        <f t="shared" ca="1" si="72"/>
        <v>6.1526755830625612E-2</v>
      </c>
      <c r="BL104" t="b">
        <f t="shared" ca="1" si="51"/>
        <v>1</v>
      </c>
    </row>
    <row r="105" spans="1:64" x14ac:dyDescent="0.25">
      <c r="A105" s="35">
        <f>+NAC!A105</f>
        <v>45748</v>
      </c>
      <c r="B105" s="24">
        <f>+GBA_d!AA132</f>
        <v>2.7577879610084066E-2</v>
      </c>
      <c r="C105" s="24">
        <f>+PAM_d!$AA132</f>
        <v>2.8178982374077011E-2</v>
      </c>
      <c r="D105" s="24">
        <f>+NOA_d!$AA132</f>
        <v>2.8131170694799312E-2</v>
      </c>
      <c r="E105" s="24">
        <f>+NEA_d!$AA132</f>
        <v>2.6854682939449148E-2</v>
      </c>
      <c r="F105" s="24">
        <f>+CUY_d!$AA132</f>
        <v>2.8339546172942987E-2</v>
      </c>
      <c r="G105" s="24">
        <f>+PAT_d!$AA132</f>
        <v>2.6810150754536854E-2</v>
      </c>
      <c r="H105" s="24">
        <f t="shared" si="52"/>
        <v>2.8339546172942987E-2</v>
      </c>
      <c r="I105" s="24">
        <f t="shared" si="53"/>
        <v>2.6810150754536854E-2</v>
      </c>
      <c r="J105" s="24">
        <f t="shared" si="54"/>
        <v>1.529395418406132E-3</v>
      </c>
      <c r="K105" s="24">
        <f t="shared" si="55"/>
        <v>9.4517527027595891E-3</v>
      </c>
      <c r="M105" s="24">
        <f ca="1">+NAC_d!CH105</f>
        <v>2.8648640840488682E-2</v>
      </c>
      <c r="N105" s="24">
        <f ca="1">+NAC_d!CI105</f>
        <v>2.8382516822248682E-2</v>
      </c>
      <c r="O105" s="24">
        <f ca="1">+NAC_d!CJ105</f>
        <v>2.785981600334031E-2</v>
      </c>
      <c r="P105" s="24">
        <f ca="1">+NAC_d!CK105</f>
        <v>2.7961008325375181E-2</v>
      </c>
      <c r="Q105" s="24">
        <f ca="1">+NAC_d!CL105</f>
        <v>2.799604754257623E-2</v>
      </c>
      <c r="R105" s="24">
        <f ca="1">+NAC_d!CM105</f>
        <v>2.7853294401192885E-2</v>
      </c>
      <c r="S105" s="24">
        <f ca="1">+NAC_d!CN105</f>
        <v>2.7699290700359258E-2</v>
      </c>
      <c r="T105" s="24">
        <f ca="1">+NAC_d!CO105</f>
        <v>2.7654521673870169E-2</v>
      </c>
      <c r="U105" s="24">
        <f ca="1">+NAC_d!CP105</f>
        <v>2.7517559171539308E-2</v>
      </c>
      <c r="V105" s="24">
        <f ca="1">+NAC_d!CQ105</f>
        <v>2.7401746775826297E-2</v>
      </c>
      <c r="W105" s="24">
        <f t="shared" ca="1" si="56"/>
        <v>2.8648640840488682E-2</v>
      </c>
      <c r="X105" s="24">
        <f t="shared" ca="1" si="57"/>
        <v>2.7401746775826297E-2</v>
      </c>
      <c r="Y105" s="24">
        <f t="shared" ca="1" si="58"/>
        <v>1.2468940646623849E-3</v>
      </c>
      <c r="Z105" s="24">
        <f t="shared" ca="1" si="59"/>
        <v>3.6349359342563634E-3</v>
      </c>
      <c r="AB105" s="74">
        <f t="shared" si="60"/>
        <v>45748</v>
      </c>
      <c r="AC105" s="75">
        <f t="shared" si="61"/>
        <v>9.4517527027595891E-3</v>
      </c>
      <c r="AD105" s="75">
        <f t="shared" ca="1" si="62"/>
        <v>3.6349359342563634E-3</v>
      </c>
      <c r="AH105" s="35">
        <f t="shared" si="63"/>
        <v>45748</v>
      </c>
      <c r="AI105" s="24">
        <f>+GBA_d!$AN132</f>
        <v>0.4734690277336373</v>
      </c>
      <c r="AJ105" s="24">
        <f>+PAM_d!$AN132</f>
        <v>0.46265174057660685</v>
      </c>
      <c r="AK105" s="24">
        <f>+NOA_d!$AN132</f>
        <v>0.49562060041937683</v>
      </c>
      <c r="AL105" s="24">
        <f>+NEA_d!$AN132</f>
        <v>0.45711632942080049</v>
      </c>
      <c r="AM105" s="24">
        <f>+CUY_d!$AN132</f>
        <v>0.46854332809066457</v>
      </c>
      <c r="AN105" s="24">
        <f>+PAT_d!$AN132</f>
        <v>0.53238770549680359</v>
      </c>
      <c r="AO105" s="24">
        <f t="shared" si="64"/>
        <v>0.53238770549680359</v>
      </c>
      <c r="AP105" s="24">
        <f t="shared" si="65"/>
        <v>0.45711632942080049</v>
      </c>
      <c r="AQ105" s="24">
        <f t="shared" si="50"/>
        <v>7.5271376076003094E-2</v>
      </c>
      <c r="AR105" s="24">
        <f t="shared" si="73"/>
        <v>0.14708178619184362</v>
      </c>
      <c r="AT105" s="24">
        <f ca="1">+NAC_d!CT105</f>
        <v>0.46304667709391456</v>
      </c>
      <c r="AU105" s="24">
        <f ca="1">+NAC_d!CU105</f>
        <v>0.46341698534772613</v>
      </c>
      <c r="AV105" s="24">
        <f ca="1">+NAC_d!CV105</f>
        <v>0.47153705820027314</v>
      </c>
      <c r="AW105" s="24">
        <f ca="1">+NAC_d!CW105</f>
        <v>0.46776437712889574</v>
      </c>
      <c r="AX105" s="24">
        <f ca="1">+NAC_d!CX105</f>
        <v>0.46920964748231109</v>
      </c>
      <c r="AY105" s="24">
        <f ca="1">+NAC_d!CY105</f>
        <v>0.47360476098673154</v>
      </c>
      <c r="AZ105" s="24">
        <f ca="1">+NAC_d!CZ105</f>
        <v>0.47423198616868145</v>
      </c>
      <c r="BA105" s="24">
        <f ca="1">+NAC_d!DA105</f>
        <v>0.47427136070380294</v>
      </c>
      <c r="BB105" s="24">
        <f ca="1">+NAC_d!DB105</f>
        <v>0.48162196557780201</v>
      </c>
      <c r="BC105" s="24">
        <f ca="1">+NAC_d!DC105</f>
        <v>0.4811212246924812</v>
      </c>
      <c r="BD105" s="24">
        <f t="shared" ca="1" si="66"/>
        <v>0.48162196557780201</v>
      </c>
      <c r="BE105" s="24">
        <f t="shared" ca="1" si="67"/>
        <v>0.46304667709391456</v>
      </c>
      <c r="BF105" s="24">
        <f t="shared" ca="1" si="68"/>
        <v>1.8575288483887453E-2</v>
      </c>
      <c r="BG105" s="24">
        <f t="shared" ca="1" si="69"/>
        <v>6.048521721171983E-2</v>
      </c>
      <c r="BI105" s="35">
        <f t="shared" si="70"/>
        <v>45748</v>
      </c>
      <c r="BJ105" s="164">
        <f t="shared" si="71"/>
        <v>0.14708178619184362</v>
      </c>
      <c r="BK105" s="164">
        <f t="shared" ca="1" si="72"/>
        <v>6.048521721171983E-2</v>
      </c>
      <c r="BL105" t="b">
        <f t="shared" ca="1" si="51"/>
        <v>1</v>
      </c>
    </row>
    <row r="106" spans="1:64" x14ac:dyDescent="0.25">
      <c r="A106" s="35">
        <f>+NAC!A106</f>
        <v>45778</v>
      </c>
      <c r="B106" s="24">
        <f>+GBA_d!AA133</f>
        <v>1.4730437597346269E-2</v>
      </c>
      <c r="C106" s="24">
        <f>+PAM_d!$AA133</f>
        <v>1.5865083821471559E-2</v>
      </c>
      <c r="D106" s="24">
        <f>+NOA_d!$AA133</f>
        <v>1.1675364587431458E-2</v>
      </c>
      <c r="E106" s="24">
        <f>+NEA_d!$AA133</f>
        <v>1.250994364701552E-2</v>
      </c>
      <c r="F106" s="24">
        <f>+CUY_d!$AA133</f>
        <v>1.6478621968050833E-2</v>
      </c>
      <c r="G106" s="24">
        <f>+PAT_d!$AA133</f>
        <v>1.5612654824770589E-2</v>
      </c>
      <c r="H106" s="24">
        <f t="shared" si="52"/>
        <v>1.6478621968050833E-2</v>
      </c>
      <c r="I106" s="24">
        <f t="shared" si="53"/>
        <v>1.1675364587431458E-2</v>
      </c>
      <c r="J106" s="24">
        <f t="shared" si="54"/>
        <v>4.8032573806193746E-3</v>
      </c>
      <c r="K106" s="24">
        <f t="shared" si="55"/>
        <v>9.2321921917435934E-3</v>
      </c>
      <c r="M106" s="24">
        <f ca="1">+NAC_d!CH106</f>
        <v>1.2601453381263727E-2</v>
      </c>
      <c r="N106" s="24">
        <f ca="1">+NAC_d!CI106</f>
        <v>1.287727120533666E-2</v>
      </c>
      <c r="O106" s="24">
        <f ca="1">+NAC_d!CJ106</f>
        <v>1.3122762808515098E-2</v>
      </c>
      <c r="P106" s="24">
        <f ca="1">+NAC_d!CK106</f>
        <v>1.3889975616299344E-2</v>
      </c>
      <c r="Q106" s="24">
        <f ca="1">+NAC_d!CL106</f>
        <v>1.4521335306787453E-2</v>
      </c>
      <c r="R106" s="24">
        <f ca="1">+NAC_d!CM106</f>
        <v>1.4667849619780293E-2</v>
      </c>
      <c r="S106" s="24">
        <f ca="1">+NAC_d!CN106</f>
        <v>1.4909287124688086E-2</v>
      </c>
      <c r="T106" s="24">
        <f ca="1">+NAC_d!CO106</f>
        <v>1.5390809136389683E-2</v>
      </c>
      <c r="U106" s="24">
        <f ca="1">+NAC_d!CP106</f>
        <v>1.6141613638040564E-2</v>
      </c>
      <c r="V106" s="24">
        <f ca="1">+NAC_d!CQ106</f>
        <v>1.6663909161271917E-2</v>
      </c>
      <c r="W106" s="24">
        <f t="shared" ca="1" si="56"/>
        <v>1.6663909161271917E-2</v>
      </c>
      <c r="X106" s="24">
        <f t="shared" ca="1" si="57"/>
        <v>1.2601453381263727E-2</v>
      </c>
      <c r="Y106" s="24">
        <f t="shared" ca="1" si="58"/>
        <v>4.0624557800081895E-3</v>
      </c>
      <c r="Z106" s="24">
        <f t="shared" ca="1" si="59"/>
        <v>3.7373258601417123E-3</v>
      </c>
      <c r="AB106" s="74">
        <f t="shared" si="60"/>
        <v>45778</v>
      </c>
      <c r="AC106" s="75">
        <f t="shared" si="61"/>
        <v>9.2321921917435934E-3</v>
      </c>
      <c r="AD106" s="75">
        <f t="shared" ca="1" si="62"/>
        <v>3.7373258601417123E-3</v>
      </c>
      <c r="AH106" s="35">
        <f t="shared" si="63"/>
        <v>45778</v>
      </c>
      <c r="AI106" s="24">
        <f>+GBA_d!$AN133</f>
        <v>0.43322820835041087</v>
      </c>
      <c r="AJ106" s="24">
        <f>+PAM_d!$AN133</f>
        <v>0.42828860681592396</v>
      </c>
      <c r="AK106" s="24">
        <f>+NOA_d!$AN133</f>
        <v>0.45195259844293156</v>
      </c>
      <c r="AL106" s="24">
        <f>+NEA_d!$AN133</f>
        <v>0.42155818302853665</v>
      </c>
      <c r="AM106" s="24">
        <f>+CUY_d!$AN133</f>
        <v>0.43133761379267699</v>
      </c>
      <c r="AN106" s="24">
        <f>+PAT_d!$AN133</f>
        <v>0.48890322713815459</v>
      </c>
      <c r="AO106" s="24">
        <f t="shared" si="64"/>
        <v>0.48890322713815459</v>
      </c>
      <c r="AP106" s="24">
        <f t="shared" si="65"/>
        <v>0.42155818302853665</v>
      </c>
      <c r="AQ106" s="24">
        <f t="shared" si="50"/>
        <v>6.7345044109617946E-2</v>
      </c>
      <c r="AR106" s="24">
        <f t="shared" si="73"/>
        <v>0.14030095418415439</v>
      </c>
      <c r="AT106" s="24">
        <f ca="1">+NAC_d!CT106</f>
        <v>0.42072333827277353</v>
      </c>
      <c r="AU106" s="24">
        <f ca="1">+NAC_d!CU106</f>
        <v>0.42169205677342503</v>
      </c>
      <c r="AV106" s="24">
        <f ca="1">+NAC_d!CV106</f>
        <v>0.42848430873685861</v>
      </c>
      <c r="AW106" s="24">
        <f ca="1">+NAC_d!CW106</f>
        <v>0.4266347936858732</v>
      </c>
      <c r="AX106" s="24">
        <f ca="1">+NAC_d!CX106</f>
        <v>0.43030129092061964</v>
      </c>
      <c r="AY106" s="24">
        <f ca="1">+NAC_d!CY106</f>
        <v>0.43410169412352784</v>
      </c>
      <c r="AZ106" s="24">
        <f ca="1">+NAC_d!CZ106</f>
        <v>0.43594219362727205</v>
      </c>
      <c r="BA106" s="24">
        <f ca="1">+NAC_d!DA106</f>
        <v>0.4371447587623718</v>
      </c>
      <c r="BB106" s="24">
        <f ca="1">+NAC_d!DB106</f>
        <v>0.44555508265086163</v>
      </c>
      <c r="BC106" s="24">
        <f ca="1">+NAC_d!DC106</f>
        <v>0.44674178878284554</v>
      </c>
      <c r="BD106" s="24">
        <f t="shared" ca="1" si="66"/>
        <v>0.44674178878284554</v>
      </c>
      <c r="BE106" s="24">
        <f t="shared" ca="1" si="67"/>
        <v>0.42072333827277353</v>
      </c>
      <c r="BF106" s="24">
        <f t="shared" ca="1" si="68"/>
        <v>2.6018450510072011E-2</v>
      </c>
      <c r="BG106" s="24">
        <f t="shared" ca="1" si="69"/>
        <v>5.6987174588010919E-2</v>
      </c>
      <c r="BI106" s="35">
        <f t="shared" si="70"/>
        <v>45778</v>
      </c>
      <c r="BJ106" s="164">
        <f t="shared" si="71"/>
        <v>0.14030095418415439</v>
      </c>
      <c r="BK106" s="164">
        <f t="shared" ca="1" si="72"/>
        <v>5.6987174588010919E-2</v>
      </c>
      <c r="BL106" t="b">
        <f t="shared" ca="1" si="51"/>
        <v>1</v>
      </c>
    </row>
    <row r="107" spans="1:64" x14ac:dyDescent="0.25">
      <c r="A107" s="35">
        <f>+NAC!A107</f>
        <v>45809</v>
      </c>
      <c r="B107" s="24">
        <f>+GBA_d!AA134</f>
        <v>1.9771299475670912E-2</v>
      </c>
      <c r="C107" s="24">
        <f>+PAM_d!$AA134</f>
        <v>1.374369403107889E-2</v>
      </c>
      <c r="D107" s="24">
        <f>+NOA_d!$AA134</f>
        <v>1.2186178630657185E-2</v>
      </c>
      <c r="E107" s="24">
        <f>+NEA_d!$AA134</f>
        <v>1.0778547023773566E-2</v>
      </c>
      <c r="F107" s="24">
        <f>+CUY_d!$AA134</f>
        <v>1.0184017086984687E-2</v>
      </c>
      <c r="G107" s="24">
        <f>+PAT_d!$AA134</f>
        <v>1.8846509950545265E-2</v>
      </c>
      <c r="H107" s="24">
        <f t="shared" si="52"/>
        <v>1.9771299475670912E-2</v>
      </c>
      <c r="I107" s="24">
        <f t="shared" si="53"/>
        <v>1.0184017086984687E-2</v>
      </c>
      <c r="J107" s="24">
        <f t="shared" si="54"/>
        <v>9.5872823886862246E-3</v>
      </c>
      <c r="K107" s="24">
        <f t="shared" si="55"/>
        <v>9.3518094961853229E-3</v>
      </c>
      <c r="M107" s="24">
        <f ca="1">+NAC_d!CH107</f>
        <v>1.258853642096569E-2</v>
      </c>
      <c r="N107" s="24">
        <f ca="1">+NAC_d!CI107</f>
        <v>1.3250633100425624E-2</v>
      </c>
      <c r="O107" s="24">
        <f ca="1">+NAC_d!CJ107</f>
        <v>1.6185800785806448E-2</v>
      </c>
      <c r="P107" s="24">
        <f ca="1">+NAC_d!CK107</f>
        <v>1.4723502544367273E-2</v>
      </c>
      <c r="Q107" s="24">
        <f ca="1">+NAC_d!CL107</f>
        <v>1.4917557006961735E-2</v>
      </c>
      <c r="R107" s="24">
        <f ca="1">+NAC_d!CM107</f>
        <v>1.5477702855126951E-2</v>
      </c>
      <c r="S107" s="24">
        <f ca="1">+NAC_d!CN107</f>
        <v>1.6096747928827648E-2</v>
      </c>
      <c r="T107" s="24">
        <f ca="1">+NAC_d!CO107</f>
        <v>1.6504455643049365E-2</v>
      </c>
      <c r="U107" s="24">
        <f ca="1">+NAC_d!CP107</f>
        <v>1.7557676200975258E-2</v>
      </c>
      <c r="V107" s="24">
        <f ca="1">+NAC_d!CQ107</f>
        <v>1.8708758711775575E-2</v>
      </c>
      <c r="W107" s="24">
        <f t="shared" ca="1" si="56"/>
        <v>1.8708758711775575E-2</v>
      </c>
      <c r="X107" s="24">
        <f t="shared" ca="1" si="57"/>
        <v>1.258853642096569E-2</v>
      </c>
      <c r="Y107" s="24">
        <f t="shared" ca="1" si="58"/>
        <v>6.1202222908098847E-3</v>
      </c>
      <c r="Z107" s="24">
        <f t="shared" ca="1" si="59"/>
        <v>3.8953772370603676E-3</v>
      </c>
      <c r="AB107" s="74">
        <f t="shared" si="60"/>
        <v>45809</v>
      </c>
      <c r="AC107" s="75">
        <f t="shared" si="61"/>
        <v>9.3518094961853229E-3</v>
      </c>
      <c r="AD107" s="75">
        <f t="shared" ca="1" si="62"/>
        <v>3.8953772370603676E-3</v>
      </c>
      <c r="AH107" s="35">
        <f t="shared" si="63"/>
        <v>45809</v>
      </c>
      <c r="AI107" s="24">
        <f>+GBA_d!$AN134</f>
        <v>0.40207575836639231</v>
      </c>
      <c r="AJ107" s="24">
        <f>+PAM_d!$AN134</f>
        <v>0.38242593849436579</v>
      </c>
      <c r="AK107" s="24">
        <f>+NOA_d!$AN134</f>
        <v>0.40041365048605249</v>
      </c>
      <c r="AL107" s="24">
        <f>+NEA_d!$AN134</f>
        <v>0.37556919010687229</v>
      </c>
      <c r="AM107" s="24">
        <f>+CUY_d!$AN134</f>
        <v>0.37670019836970692</v>
      </c>
      <c r="AN107" s="24">
        <f>+PAT_d!$AN134</f>
        <v>0.44392813021723154</v>
      </c>
      <c r="AO107" s="24">
        <f t="shared" si="64"/>
        <v>0.44392813021723154</v>
      </c>
      <c r="AP107" s="24">
        <f t="shared" si="65"/>
        <v>0.37556919010687229</v>
      </c>
      <c r="AQ107" s="24">
        <f t="shared" si="50"/>
        <v>6.8358940110359256E-2</v>
      </c>
      <c r="AR107" s="24">
        <f t="shared" si="73"/>
        <v>0.13227228811147251</v>
      </c>
      <c r="AT107" s="24">
        <f ca="1">+NAC_d!CT107</f>
        <v>0.37808668576688054</v>
      </c>
      <c r="AU107" s="24">
        <f ca="1">+NAC_d!CU107</f>
        <v>0.37964525394959048</v>
      </c>
      <c r="AV107" s="24">
        <f ca="1">+NAC_d!CV107</f>
        <v>0.39193367084302011</v>
      </c>
      <c r="AW107" s="24">
        <f ca="1">+NAC_d!CW107</f>
        <v>0.38563863645650853</v>
      </c>
      <c r="AX107" s="24">
        <f ca="1">+NAC_d!CX107</f>
        <v>0.38864484641447605</v>
      </c>
      <c r="AY107" s="24">
        <f ca="1">+NAC_d!CY107</f>
        <v>0.39274980679435045</v>
      </c>
      <c r="AZ107" s="24">
        <f ca="1">+NAC_d!CZ107</f>
        <v>0.39506902090266038</v>
      </c>
      <c r="BA107" s="24">
        <f ca="1">+NAC_d!DA107</f>
        <v>0.39671948004877411</v>
      </c>
      <c r="BB107" s="24">
        <f ca="1">+NAC_d!DB107</f>
        <v>0.40505238398857046</v>
      </c>
      <c r="BC107" s="24">
        <f ca="1">+NAC_d!DC107</f>
        <v>0.40752357217556745</v>
      </c>
      <c r="BD107" s="24">
        <f t="shared" ca="1" si="66"/>
        <v>0.40752357217556745</v>
      </c>
      <c r="BE107" s="24">
        <f t="shared" ca="1" si="67"/>
        <v>0.37808668576688054</v>
      </c>
      <c r="BF107" s="24">
        <f t="shared" ca="1" si="68"/>
        <v>2.9436886408686913E-2</v>
      </c>
      <c r="BG107" s="24">
        <f t="shared" ca="1" si="69"/>
        <v>5.6270596348685552E-2</v>
      </c>
      <c r="BI107" s="35">
        <f t="shared" si="70"/>
        <v>45809</v>
      </c>
      <c r="BJ107" s="164">
        <f t="shared" si="71"/>
        <v>0.13227228811147251</v>
      </c>
      <c r="BK107" s="164">
        <f t="shared" ca="1" si="72"/>
        <v>5.6270596348685552E-2</v>
      </c>
      <c r="BL107" t="b">
        <f t="shared" ca="1" si="51"/>
        <v>1</v>
      </c>
    </row>
    <row r="108" spans="1:64" x14ac:dyDescent="0.25">
      <c r="A108" s="35">
        <f>+NAC!A108</f>
        <v>45839</v>
      </c>
      <c r="B108" s="24">
        <f>+GBA_d!AA135</f>
        <v>1.8480448994104393E-2</v>
      </c>
      <c r="C108" s="24">
        <f>+PAM_d!$AA135</f>
        <v>1.9812122213066719E-2</v>
      </c>
      <c r="D108" s="24">
        <f>+NOA_d!$AA135</f>
        <v>1.7748700171199117E-2</v>
      </c>
      <c r="E108" s="24">
        <f>+NEA_d!$AA135</f>
        <v>1.767330197881245E-2</v>
      </c>
      <c r="F108" s="24">
        <f>+CUY_d!$AA135</f>
        <v>1.8900131932870545E-2</v>
      </c>
      <c r="G108" s="24">
        <f>+PAT_d!$AA135</f>
        <v>2.1589676389834445E-2</v>
      </c>
      <c r="H108" s="24">
        <f t="shared" si="52"/>
        <v>2.1589676389834445E-2</v>
      </c>
      <c r="I108" s="24">
        <f t="shared" si="53"/>
        <v>1.767330197881245E-2</v>
      </c>
      <c r="J108" s="24">
        <f t="shared" si="54"/>
        <v>3.9163744110219945E-3</v>
      </c>
      <c r="K108" s="24">
        <f t="shared" si="55"/>
        <v>8.7888199878975257E-3</v>
      </c>
      <c r="M108" s="24">
        <f ca="1">+NAC_d!CH108</f>
        <v>1.7905722402345559E-2</v>
      </c>
      <c r="N108" s="24">
        <f ca="1">+NAC_d!CI108</f>
        <v>1.8142523037645741E-2</v>
      </c>
      <c r="O108" s="24">
        <f ca="1">+NAC_d!CJ108</f>
        <v>1.7472942326304697E-2</v>
      </c>
      <c r="P108" s="24">
        <f ca="1">+NAC_d!CK108</f>
        <v>1.8850472024175557E-2</v>
      </c>
      <c r="Q108" s="24">
        <f ca="1">+NAC_d!CL108</f>
        <v>1.8660312154508807E-2</v>
      </c>
      <c r="R108" s="24">
        <f ca="1">+NAC_d!CM108</f>
        <v>1.8792743762168884E-2</v>
      </c>
      <c r="S108" s="24">
        <f ca="1">+NAC_d!CN108</f>
        <v>1.9260323856053585E-2</v>
      </c>
      <c r="T108" s="24">
        <f ca="1">+NAC_d!CO108</f>
        <v>1.9312392774798015E-2</v>
      </c>
      <c r="U108" s="24">
        <f ca="1">+NAC_d!CP108</f>
        <v>1.9534558388209611E-2</v>
      </c>
      <c r="V108" s="24">
        <f ca="1">+NAC_d!CQ108</f>
        <v>2.0015503544759561E-2</v>
      </c>
      <c r="W108" s="24">
        <f t="shared" ca="1" si="56"/>
        <v>2.0015503544759561E-2</v>
      </c>
      <c r="X108" s="24">
        <f t="shared" ca="1" si="57"/>
        <v>1.7472942326304697E-2</v>
      </c>
      <c r="Y108" s="24">
        <f t="shared" ca="1" si="58"/>
        <v>2.542561218454864E-3</v>
      </c>
      <c r="Z108" s="24">
        <f t="shared" ca="1" si="59"/>
        <v>3.7737806860495549E-3</v>
      </c>
      <c r="AB108" s="74">
        <f t="shared" si="60"/>
        <v>45839</v>
      </c>
      <c r="AC108" s="75">
        <f t="shared" si="61"/>
        <v>8.7888199878975257E-3</v>
      </c>
      <c r="AD108" s="75">
        <f t="shared" ca="1" si="62"/>
        <v>3.7737806860495549E-3</v>
      </c>
      <c r="AH108" s="35">
        <f t="shared" si="63"/>
        <v>45839</v>
      </c>
      <c r="AI108" s="24">
        <f>+GBA_d!$AN135</f>
        <v>0.37295880179216856</v>
      </c>
      <c r="AJ108" s="24">
        <f>+PAM_d!$AN135</f>
        <v>0.35603717748703034</v>
      </c>
      <c r="AK108" s="24">
        <f>+NOA_d!$AN135</f>
        <v>0.37571249914993632</v>
      </c>
      <c r="AL108" s="24">
        <f>+NEA_d!$AN135</f>
        <v>0.33742905837468973</v>
      </c>
      <c r="AM108" s="24">
        <f>+CUY_d!$AN135</f>
        <v>0.34040530265114488</v>
      </c>
      <c r="AN108" s="24">
        <f>+PAT_d!$AN135</f>
        <v>0.41453030780124123</v>
      </c>
      <c r="AO108" s="24">
        <f t="shared" si="64"/>
        <v>0.41453030780124123</v>
      </c>
      <c r="AP108" s="24">
        <f t="shared" si="65"/>
        <v>0.33742905837468973</v>
      </c>
      <c r="AQ108" s="24">
        <f t="shared" si="50"/>
        <v>7.7101249426551499E-2</v>
      </c>
      <c r="AR108" s="24">
        <f t="shared" si="73"/>
        <v>0.12428171017124878</v>
      </c>
      <c r="AT108" s="24">
        <f ca="1">+NAC_d!CT108</f>
        <v>0.35112499747548509</v>
      </c>
      <c r="AU108" s="24">
        <f ca="1">+NAC_d!CU108</f>
        <v>0.35243208879460552</v>
      </c>
      <c r="AV108" s="24">
        <f ca="1">+NAC_d!CV108</f>
        <v>0.36271172577072508</v>
      </c>
      <c r="AW108" s="24">
        <f ca="1">+NAC_d!CW108</f>
        <v>0.35802282976341426</v>
      </c>
      <c r="AX108" s="24">
        <f ca="1">+NAC_d!CX108</f>
        <v>0.3602629612598629</v>
      </c>
      <c r="AY108" s="24">
        <f ca="1">+NAC_d!CY108</f>
        <v>0.36446146427130643</v>
      </c>
      <c r="AZ108" s="24">
        <f ca="1">+NAC_d!CZ108</f>
        <v>0.36680676375137966</v>
      </c>
      <c r="BA108" s="24">
        <f ca="1">+NAC_d!DA108</f>
        <v>0.36781547235661027</v>
      </c>
      <c r="BB108" s="24">
        <f ca="1">+NAC_d!DB108</f>
        <v>0.37517878989289888</v>
      </c>
      <c r="BC108" s="24">
        <f ca="1">+NAC_d!DC108</f>
        <v>0.37753662354027728</v>
      </c>
      <c r="BD108" s="24">
        <f t="shared" ca="1" si="66"/>
        <v>0.37753662354027728</v>
      </c>
      <c r="BE108" s="24">
        <f t="shared" ca="1" si="67"/>
        <v>0.35112499747548509</v>
      </c>
      <c r="BF108" s="24">
        <f t="shared" ca="1" si="68"/>
        <v>2.6411626064792193E-2</v>
      </c>
      <c r="BG108" s="24">
        <f t="shared" ca="1" si="69"/>
        <v>5.5639889004943259E-2</v>
      </c>
      <c r="BI108" s="35">
        <f t="shared" si="70"/>
        <v>45839</v>
      </c>
      <c r="BJ108" s="164">
        <f t="shared" si="71"/>
        <v>0.12428171017124878</v>
      </c>
      <c r="BK108" s="164">
        <f t="shared" ca="1" si="72"/>
        <v>5.5639889004943259E-2</v>
      </c>
      <c r="BL108" t="b">
        <f t="shared" ca="1" si="51"/>
        <v>1</v>
      </c>
    </row>
    <row r="109" spans="1:64" x14ac:dyDescent="0.25">
      <c r="A109" s="35">
        <f>+NAC!A109</f>
        <v>45870</v>
      </c>
      <c r="B109" s="24">
        <f>+GBA_d!AA136</f>
        <v>1.8410356758453039E-2</v>
      </c>
      <c r="C109" s="24">
        <f>+PAM_d!$AA136</f>
        <v>1.8509776916294074E-2</v>
      </c>
      <c r="D109" s="24">
        <f>+NOA_d!$AA136</f>
        <v>2.071551479961764E-2</v>
      </c>
      <c r="E109" s="24">
        <f>+NEA_d!$AA136</f>
        <v>1.762886959240384E-2</v>
      </c>
      <c r="F109" s="24">
        <f>+CUY_d!$AA136</f>
        <v>2.1500397351206901E-2</v>
      </c>
      <c r="G109" s="24">
        <f>+PAT_d!$AA136</f>
        <v>1.9698837537200697E-2</v>
      </c>
      <c r="H109" s="24">
        <f t="shared" ref="H109" si="74">+MAX(B109:G109)</f>
        <v>2.1500397351206901E-2</v>
      </c>
      <c r="I109" s="24">
        <f t="shared" ref="I109" si="75">+MIN(B109:G109)</f>
        <v>1.762886959240384E-2</v>
      </c>
      <c r="J109" s="24">
        <f t="shared" ref="J109" si="76">+H109-I109</f>
        <v>3.8715277588030617E-3</v>
      </c>
      <c r="K109" s="24">
        <f t="shared" ref="K109" si="77">+AVERAGE(J98:J109)</f>
        <v>8.0875801533556446E-3</v>
      </c>
      <c r="M109" s="24">
        <f ca="1">+NAC_d!CH109</f>
        <v>1.7205492452534221E-2</v>
      </c>
      <c r="N109" s="24">
        <f ca="1">+NAC_d!CI109</f>
        <v>1.7385337538704748E-2</v>
      </c>
      <c r="O109" s="24">
        <f ca="1">+NAC_d!CJ109</f>
        <v>1.8146189834456594E-2</v>
      </c>
      <c r="P109" s="24">
        <f ca="1">+NAC_d!CK109</f>
        <v>1.8677470664899998E-2</v>
      </c>
      <c r="Q109" s="24">
        <f ca="1">+NAC_d!CL109</f>
        <v>1.8538196180663213E-2</v>
      </c>
      <c r="R109" s="24">
        <f ca="1">+NAC_d!CM109</f>
        <v>1.8536362298258391E-2</v>
      </c>
      <c r="S109" s="24">
        <f ca="1">+NAC_d!CN109</f>
        <v>1.9228934579890833E-2</v>
      </c>
      <c r="T109" s="24">
        <f ca="1">+NAC_d!CO109</f>
        <v>1.9294590899668007E-2</v>
      </c>
      <c r="U109" s="24">
        <f ca="1">+NAC_d!CP109</f>
        <v>1.9538490390628827E-2</v>
      </c>
      <c r="V109" s="24">
        <f ca="1">+NAC_d!CQ109</f>
        <v>1.9523313242397977E-2</v>
      </c>
      <c r="W109" s="24">
        <f t="shared" ref="W109" ca="1" si="78">+MAX(M109:V109)</f>
        <v>1.9538490390628827E-2</v>
      </c>
      <c r="X109" s="24">
        <f t="shared" ref="X109" ca="1" si="79">+MIN(M109:V109)</f>
        <v>1.7205492452534221E-2</v>
      </c>
      <c r="Y109" s="24">
        <f t="shared" ref="Y109" ca="1" si="80">+W109-X109</f>
        <v>2.3329979380946053E-3</v>
      </c>
      <c r="Z109" s="24">
        <f t="shared" ref="Z109" ca="1" si="81">+AVERAGE(Y98:Y109)</f>
        <v>3.8430519637559502E-3</v>
      </c>
      <c r="AB109" s="74">
        <f t="shared" ref="AB109" si="82">+A109</f>
        <v>45870</v>
      </c>
      <c r="AC109" s="75">
        <f t="shared" ref="AC109" si="83">+K109</f>
        <v>8.0875801533556446E-3</v>
      </c>
      <c r="AD109" s="75">
        <f t="shared" ref="AD109" ca="1" si="84">+Z109</f>
        <v>3.8430519637559502E-3</v>
      </c>
      <c r="AH109" s="35">
        <f t="shared" ref="AH109" si="85">+A109</f>
        <v>45870</v>
      </c>
      <c r="AI109" s="24">
        <f>+GBA_d!$AN136</f>
        <v>0.3434409317681546</v>
      </c>
      <c r="AJ109" s="24">
        <f>+PAM_d!$AN136</f>
        <v>0.32917381714350702</v>
      </c>
      <c r="AK109" s="24">
        <f>+NOA_d!$AN136</f>
        <v>0.33558747763606211</v>
      </c>
      <c r="AL109" s="24">
        <f>+NEA_d!$AN136</f>
        <v>0.30336445690712943</v>
      </c>
      <c r="AM109" s="24">
        <f>+CUY_d!$AN136</f>
        <v>0.31011926896307163</v>
      </c>
      <c r="AN109" s="24">
        <f>+PAT_d!$AN136</f>
        <v>0.37841001117172546</v>
      </c>
      <c r="AO109" s="24">
        <f t="shared" ref="AO109" si="86">+MAX(AI109:AN109)</f>
        <v>0.37841001117172546</v>
      </c>
      <c r="AP109" s="24">
        <f t="shared" ref="AP109" si="87">+MIN(AI109:AN109)</f>
        <v>0.30336445690712943</v>
      </c>
      <c r="AQ109" s="24">
        <f t="shared" ref="AQ109" si="88">+AO109-AP109</f>
        <v>7.5045554264596026E-2</v>
      </c>
      <c r="AR109" s="24">
        <f t="shared" ref="AR109" si="89">+AVERAGE(AQ97:AQ109)</f>
        <v>0.12078426603363319</v>
      </c>
      <c r="AT109" s="24">
        <f ca="1">+NAC_d!CT109</f>
        <v>0.3190087607053449</v>
      </c>
      <c r="AU109" s="24">
        <f ca="1">+NAC_d!CU109</f>
        <v>0.32103106891654454</v>
      </c>
      <c r="AV109" s="24">
        <f ca="1">+NAC_d!CV109</f>
        <v>0.33180120641619615</v>
      </c>
      <c r="AW109" s="24">
        <f ca="1">+NAC_d!CW109</f>
        <v>0.32815984757179884</v>
      </c>
      <c r="AX109" s="24">
        <f ca="1">+NAC_d!CX109</f>
        <v>0.33096416959134456</v>
      </c>
      <c r="AY109" s="24">
        <f ca="1">+NAC_d!CY109</f>
        <v>0.33442393981110463</v>
      </c>
      <c r="AZ109" s="24">
        <f ca="1">+NAC_d!CZ109</f>
        <v>0.3370646028741151</v>
      </c>
      <c r="BA109" s="24">
        <f ca="1">+NAC_d!DA109</f>
        <v>0.33841057289786569</v>
      </c>
      <c r="BB109" s="24">
        <f ca="1">+NAC_d!DB109</f>
        <v>0.34576439454777663</v>
      </c>
      <c r="BC109" s="24">
        <f ca="1">+NAC_d!DC109</f>
        <v>0.34722583335866219</v>
      </c>
      <c r="BD109" s="24">
        <f t="shared" ref="BD109" ca="1" si="90">+MAX(AT109:BC109)</f>
        <v>0.34722583335866219</v>
      </c>
      <c r="BE109" s="24">
        <f t="shared" ref="BE109" ca="1" si="91">+MIN(AT109:BC109)</f>
        <v>0.3190087607053449</v>
      </c>
      <c r="BF109" s="24">
        <f t="shared" ref="BF109" ca="1" si="92">+BD109-BE109</f>
        <v>2.8217072653317299E-2</v>
      </c>
      <c r="BG109" s="24">
        <f t="shared" ref="BG109" ca="1" si="93">+AVERAGE(BF97:BF109)</f>
        <v>5.5460723868490908E-2</v>
      </c>
      <c r="BI109" s="35">
        <f t="shared" ref="BI109" si="94">+AH109</f>
        <v>45870</v>
      </c>
      <c r="BJ109" s="164">
        <f t="shared" ref="BJ109" si="95">+AR109</f>
        <v>0.12078426603363319</v>
      </c>
      <c r="BK109" s="164">
        <f t="shared" ref="BK109" ca="1" si="96">+BG109</f>
        <v>5.5460723868490908E-2</v>
      </c>
      <c r="BL109" t="b">
        <f t="shared" ref="BL109" ca="1" si="97">+BJ109&gt;BK109</f>
        <v>1</v>
      </c>
    </row>
    <row r="110" spans="1:64" x14ac:dyDescent="0.25">
      <c r="A110" s="35">
        <f>+NAC!A110</f>
        <v>45901</v>
      </c>
      <c r="B110" s="24">
        <f>+GBA_d!AA137</f>
        <v>2.1018831202750388E-2</v>
      </c>
      <c r="C110" s="24">
        <f>+PAM_d!$AA137</f>
        <v>2.0209674898550745E-2</v>
      </c>
      <c r="D110" s="24">
        <f>+NOA_d!$AA137</f>
        <v>2.233634281632213E-2</v>
      </c>
      <c r="E110" s="24">
        <f>+NEA_d!$AA137</f>
        <v>1.8077514412530471E-2</v>
      </c>
      <c r="F110" s="24">
        <f>+CUY_d!$AA137</f>
        <v>2.1432194328031118E-2</v>
      </c>
      <c r="G110" s="24">
        <f>+PAT_d!$AA137</f>
        <v>2.403874969979003E-2</v>
      </c>
      <c r="H110" s="24">
        <f t="shared" ref="H110" si="98">+MAX(B110:G110)</f>
        <v>2.403874969979003E-2</v>
      </c>
      <c r="I110" s="24">
        <f t="shared" ref="I110" si="99">+MIN(B110:G110)</f>
        <v>1.8077514412530471E-2</v>
      </c>
      <c r="J110" s="24">
        <f t="shared" ref="J110" si="100">+H110-I110</f>
        <v>5.9612352872595586E-3</v>
      </c>
      <c r="K110" s="24">
        <f t="shared" ref="K110" si="101">+AVERAGE(J99:J110)</f>
        <v>7.9622750047566027E-3</v>
      </c>
      <c r="M110" s="24">
        <f ca="1">+NAC_d!CH110</f>
        <v>2.0193835739834576E-2</v>
      </c>
      <c r="N110" s="24">
        <f ca="1">+NAC_d!CI110</f>
        <v>2.0522914593093411E-2</v>
      </c>
      <c r="O110" s="24">
        <f ca="1">+NAC_d!CJ110</f>
        <v>2.1318327274404192E-2</v>
      </c>
      <c r="P110" s="24">
        <f ca="1">+NAC_d!CK110</f>
        <v>2.070686189213844E-2</v>
      </c>
      <c r="Q110" s="24">
        <f ca="1">+NAC_d!CL110</f>
        <v>2.0798982049302639E-2</v>
      </c>
      <c r="R110" s="24">
        <f ca="1">+NAC_d!CM110</f>
        <v>2.0972321938201421E-2</v>
      </c>
      <c r="S110" s="24">
        <f ca="1">+NAC_d!CN110</f>
        <v>2.1177150810293366E-2</v>
      </c>
      <c r="T110" s="24">
        <f ca="1">+NAC_d!CO110</f>
        <v>2.0950883906434736E-2</v>
      </c>
      <c r="U110" s="24">
        <f ca="1">+NAC_d!CP110</f>
        <v>2.1105640091474642E-2</v>
      </c>
      <c r="V110" s="24">
        <f ca="1">+NAC_d!CQ110</f>
        <v>2.1009530915933938E-2</v>
      </c>
      <c r="W110" s="24">
        <f t="shared" ref="W110" ca="1" si="102">+MAX(M110:V110)</f>
        <v>2.1318327274404192E-2</v>
      </c>
      <c r="X110" s="24">
        <f t="shared" ref="X110" ca="1" si="103">+MIN(M110:V110)</f>
        <v>2.0193835739834576E-2</v>
      </c>
      <c r="Y110" s="24">
        <f t="shared" ref="Y110" ca="1" si="104">+W110-X110</f>
        <v>1.124491534569616E-3</v>
      </c>
      <c r="Z110" s="24">
        <f t="shared" ref="Z110" ca="1" si="105">+AVERAGE(Y99:Y110)</f>
        <v>3.695647609616437E-3</v>
      </c>
      <c r="AB110" s="74">
        <f t="shared" ref="AB110" si="106">+A110</f>
        <v>45901</v>
      </c>
      <c r="AC110" s="75">
        <f t="shared" ref="AC110" si="107">+K110</f>
        <v>7.9622750047566027E-3</v>
      </c>
      <c r="AD110" s="75">
        <f t="shared" ref="AD110" ca="1" si="108">+Z110</f>
        <v>3.695647609616437E-3</v>
      </c>
      <c r="AH110" s="35">
        <f t="shared" ref="AH110" si="109">+A110</f>
        <v>45901</v>
      </c>
      <c r="AI110" s="24">
        <f>+GBA_d!$AN137</f>
        <v>0.32307606548127255</v>
      </c>
      <c r="AJ110" s="24">
        <f>+PAM_d!$AN137</f>
        <v>0.31303963060267082</v>
      </c>
      <c r="AK110" s="24">
        <f>+NOA_d!$AN137</f>
        <v>0.31965119864133085</v>
      </c>
      <c r="AL110" s="24">
        <f>+NEA_d!$AN137</f>
        <v>0.28487504934153285</v>
      </c>
      <c r="AM110" s="24">
        <f>+CUY_d!$AN137</f>
        <v>0.29947791429581505</v>
      </c>
      <c r="AN110" s="24">
        <f>+PAT_d!$AN137</f>
        <v>0.36083832637233404</v>
      </c>
      <c r="AO110" s="24">
        <f t="shared" ref="AO110" si="110">+MAX(AI110:AN110)</f>
        <v>0.36083832637233404</v>
      </c>
      <c r="AP110" s="24">
        <f t="shared" ref="AP110" si="111">+MIN(AI110:AN110)</f>
        <v>0.28487504934153285</v>
      </c>
      <c r="AQ110" s="24">
        <f t="shared" ref="AQ110" si="112">+AO110-AP110</f>
        <v>7.5963277030801191E-2</v>
      </c>
      <c r="AR110" s="24">
        <f t="shared" ref="AR110" si="113">+AVERAGE(AQ98:AQ110)</f>
        <v>0.11391992594489547</v>
      </c>
      <c r="AT110" s="24">
        <f ca="1">+NAC_d!CT110</f>
        <v>0.30276503362235396</v>
      </c>
      <c r="AU110" s="24">
        <f ca="1">+NAC_d!CU110</f>
        <v>0.30480263721013268</v>
      </c>
      <c r="AV110" s="24">
        <f ca="1">+NAC_d!CV110</f>
        <v>0.31387137659902598</v>
      </c>
      <c r="AW110" s="24">
        <f ca="1">+NAC_d!CW110</f>
        <v>0.31127149876633697</v>
      </c>
      <c r="AX110" s="24">
        <f ca="1">+NAC_d!CX110</f>
        <v>0.31392288530604828</v>
      </c>
      <c r="AY110" s="24">
        <f ca="1">+NAC_d!CY110</f>
        <v>0.31711835784926001</v>
      </c>
      <c r="AZ110" s="24">
        <f ca="1">+NAC_d!CZ110</f>
        <v>0.31952283406526116</v>
      </c>
      <c r="BA110" s="24">
        <f ca="1">+NAC_d!DA110</f>
        <v>0.32039496612867913</v>
      </c>
      <c r="BB110" s="24">
        <f ca="1">+NAC_d!DB110</f>
        <v>0.32740185547861067</v>
      </c>
      <c r="BC110" s="24">
        <f ca="1">+NAC_d!DC110</f>
        <v>0.32797865580482322</v>
      </c>
      <c r="BD110" s="24">
        <f t="shared" ref="BD110" ca="1" si="114">+MAX(AT110:BC110)</f>
        <v>0.32797865580482322</v>
      </c>
      <c r="BE110" s="24">
        <f t="shared" ref="BE110" ca="1" si="115">+MIN(AT110:BC110)</f>
        <v>0.30276503362235396</v>
      </c>
      <c r="BF110" s="24">
        <f t="shared" ref="BF110" ca="1" si="116">+BD110-BE110</f>
        <v>2.5213622182469253E-2</v>
      </c>
      <c r="BG110" s="24">
        <f t="shared" ref="BG110" ca="1" si="117">+AVERAGE(BF98:BF110)</f>
        <v>5.3228429183100889E-2</v>
      </c>
      <c r="BI110" s="35">
        <f t="shared" ref="BI110" si="118">+AH110</f>
        <v>45901</v>
      </c>
      <c r="BJ110" s="164">
        <f t="shared" ref="BJ110" si="119">+AR110</f>
        <v>0.11391992594489547</v>
      </c>
      <c r="BK110" s="164">
        <f t="shared" ref="BK110" ca="1" si="120">+BG110</f>
        <v>5.3228429183100889E-2</v>
      </c>
      <c r="BL110" t="b">
        <f t="shared" ref="BL110" ca="1" si="121">+BJ110&gt;BK110</f>
        <v>1</v>
      </c>
    </row>
    <row r="111" spans="1:64" x14ac:dyDescent="0.25">
      <c r="A111" s="35">
        <f>+NAC!A111</f>
        <v>45931</v>
      </c>
      <c r="B111" s="24">
        <f>+GBA_d!AA138</f>
        <v>2.3886805978233783E-2</v>
      </c>
      <c r="C111" s="24">
        <f>+PAM_d!$AA138</f>
        <v>2.3306838627702664E-2</v>
      </c>
      <c r="D111" s="24">
        <f>+NOA_d!$AA138</f>
        <v>2.1424396877854024E-2</v>
      </c>
      <c r="E111" s="24">
        <f>+NEA_d!$AA138</f>
        <v>2.2264125541726187E-2</v>
      </c>
      <c r="F111" s="24">
        <f>+CUY_d!$AA138</f>
        <v>2.3241145551303299E-2</v>
      </c>
      <c r="G111" s="24">
        <f>+PAT_d!$AA138</f>
        <v>2.429891558597097E-2</v>
      </c>
      <c r="H111" s="24">
        <f t="shared" ref="H111" si="122">+MAX(B111:G111)</f>
        <v>2.429891558597097E-2</v>
      </c>
      <c r="I111" s="24">
        <f t="shared" ref="I111" si="123">+MIN(B111:G111)</f>
        <v>2.1424396877854024E-2</v>
      </c>
      <c r="J111" s="24">
        <f t="shared" ref="J111" si="124">+H111-I111</f>
        <v>2.8745187081169465E-3</v>
      </c>
      <c r="K111" s="24">
        <f t="shared" ref="K111" si="125">+AVERAGE(J100:J111)</f>
        <v>7.2749654432352666E-3</v>
      </c>
      <c r="M111" s="24">
        <f ca="1">+NAC_d!CH111</f>
        <v>2.3057166101170257E-2</v>
      </c>
      <c r="N111" s="24">
        <f ca="1">+NAC_d!CI111</f>
        <v>2.3176973218012265E-2</v>
      </c>
      <c r="O111" s="24">
        <f ca="1">+NAC_d!CJ111</f>
        <v>2.3596014436972235E-2</v>
      </c>
      <c r="P111" s="24">
        <f ca="1">+NAC_d!CK111</f>
        <v>2.3462253579414893E-2</v>
      </c>
      <c r="Q111" s="24">
        <f ca="1">+NAC_d!CL111</f>
        <v>2.3460332370033976E-2</v>
      </c>
      <c r="R111" s="24">
        <f ca="1">+NAC_d!CM111</f>
        <v>2.3375396144004412E-2</v>
      </c>
      <c r="S111" s="24">
        <f ca="1">+NAC_d!CN111</f>
        <v>2.3654329832665688E-2</v>
      </c>
      <c r="T111" s="24">
        <f ca="1">+NAC_d!CO111</f>
        <v>2.3424528921013543E-2</v>
      </c>
      <c r="U111" s="24">
        <f ca="1">+NAC_d!CP111</f>
        <v>2.3413990832810816E-2</v>
      </c>
      <c r="V111" s="24">
        <f ca="1">+NAC_d!CQ111</f>
        <v>2.341066556931648E-2</v>
      </c>
      <c r="W111" s="24">
        <f t="shared" ref="W111" ca="1" si="126">+MAX(M111:V111)</f>
        <v>2.3654329832665688E-2</v>
      </c>
      <c r="X111" s="24">
        <f t="shared" ref="X111" ca="1" si="127">+MIN(M111:V111)</f>
        <v>2.3057166101170257E-2</v>
      </c>
      <c r="Y111" s="24">
        <f t="shared" ref="Y111" ca="1" si="128">+W111-X111</f>
        <v>5.9716373149543145E-4</v>
      </c>
      <c r="Z111" s="24">
        <f t="shared" ref="Z111" ca="1" si="129">+AVERAGE(Y100:Y111)</f>
        <v>3.315663245413806E-3</v>
      </c>
      <c r="AB111" s="74">
        <f t="shared" ref="AB111" si="130">+A111</f>
        <v>45931</v>
      </c>
      <c r="AC111" s="75">
        <f t="shared" ref="AC111" si="131">+K111</f>
        <v>7.2749654432352666E-3</v>
      </c>
      <c r="AD111" s="75">
        <f t="shared" ref="AD111" ca="1" si="132">+Z111</f>
        <v>3.315663245413806E-3</v>
      </c>
      <c r="AH111" s="35">
        <f t="shared" ref="AH111" si="133">+A111</f>
        <v>45931</v>
      </c>
      <c r="AI111" s="24">
        <f>+GBA_d!$AN138</f>
        <v>0.31799551914480895</v>
      </c>
      <c r="AJ111" s="24">
        <f>+PAM_d!$AN138</f>
        <v>0.30938414700584271</v>
      </c>
      <c r="AK111" s="24">
        <f>+NOA_d!$AN138</f>
        <v>0.31415623358512312</v>
      </c>
      <c r="AL111" s="24">
        <f>+NEA_d!$AN138</f>
        <v>0.28065827968697965</v>
      </c>
      <c r="AM111" s="24">
        <f>+CUY_d!$AN138</f>
        <v>0.30050885836328289</v>
      </c>
      <c r="AN111" s="24">
        <f>+PAT_d!$AN138</f>
        <v>0.34865484238382649</v>
      </c>
      <c r="AO111" s="24">
        <f t="shared" ref="AO111" si="134">+MAX(AI111:AN111)</f>
        <v>0.34865484238382649</v>
      </c>
      <c r="AP111" s="24">
        <f t="shared" ref="AP111" si="135">+MIN(AI111:AN111)</f>
        <v>0.28065827968697965</v>
      </c>
      <c r="AQ111" s="24">
        <f t="shared" ref="AQ111" si="136">+AO111-AP111</f>
        <v>6.7996562696846841E-2</v>
      </c>
      <c r="AR111" s="24">
        <f t="shared" ref="AR111" si="137">+AVERAGE(AQ99:AQ111)</f>
        <v>0.10654349190103596</v>
      </c>
      <c r="AT111" s="24">
        <f ca="1">+NAC_d!CT111</f>
        <v>0.30134166778992966</v>
      </c>
      <c r="AU111" s="24">
        <f ca="1">+NAC_d!CU111</f>
        <v>0.30276112913384878</v>
      </c>
      <c r="AV111" s="24">
        <f ca="1">+NAC_d!CV111</f>
        <v>0.31095869623904937</v>
      </c>
      <c r="AW111" s="24">
        <f ca="1">+NAC_d!CW111</f>
        <v>0.30840971897055591</v>
      </c>
      <c r="AX111" s="24">
        <f ca="1">+NAC_d!CX111</f>
        <v>0.31063884781052176</v>
      </c>
      <c r="AY111" s="24">
        <f ca="1">+NAC_d!CY111</f>
        <v>0.3130709102712792</v>
      </c>
      <c r="AZ111" s="24">
        <f ca="1">+NAC_d!CZ111</f>
        <v>0.31538170230358165</v>
      </c>
      <c r="BA111" s="24">
        <f ca="1">+NAC_d!DA111</f>
        <v>0.31518691143213129</v>
      </c>
      <c r="BB111" s="24">
        <f ca="1">+NAC_d!DB111</f>
        <v>0.3211338570594191</v>
      </c>
      <c r="BC111" s="24">
        <f ca="1">+NAC_d!DC111</f>
        <v>0.32033787821655335</v>
      </c>
      <c r="BD111" s="24">
        <f t="shared" ref="BD111" ca="1" si="138">+MAX(AT111:BC111)</f>
        <v>0.3211338570594191</v>
      </c>
      <c r="BE111" s="24">
        <f t="shared" ref="BE111" ca="1" si="139">+MIN(AT111:BC111)</f>
        <v>0.30134166778992966</v>
      </c>
      <c r="BF111" s="24">
        <f t="shared" ref="BF111" ca="1" si="140">+BD111-BE111</f>
        <v>1.9792189269489446E-2</v>
      </c>
      <c r="BG111" s="24">
        <f t="shared" ref="BG111" ca="1" si="141">+AVERAGE(BF99:BF111)</f>
        <v>4.849718153618391E-2</v>
      </c>
      <c r="BI111" s="35">
        <f t="shared" ref="BI111" si="142">+AH111</f>
        <v>45931</v>
      </c>
      <c r="BJ111" s="164">
        <f t="shared" ref="BJ111" si="143">+AR111</f>
        <v>0.10654349190103596</v>
      </c>
      <c r="BK111" s="164">
        <f t="shared" ref="BK111" ca="1" si="144">+BG111</f>
        <v>4.849718153618391E-2</v>
      </c>
      <c r="BL111" t="b">
        <f t="shared" ref="BL111" ca="1" si="145">+BJ111&gt;BK111</f>
        <v>1</v>
      </c>
    </row>
    <row r="112" spans="1:64" x14ac:dyDescent="0.25">
      <c r="A112" s="35">
        <f>+NAC!A112</f>
        <v>45962</v>
      </c>
      <c r="B112" s="24">
        <f>+GBA_d!AA139</f>
        <v>2.4748136536766774E-2</v>
      </c>
      <c r="C112" s="24">
        <f>+PAM_d!$AA139</f>
        <v>2.470655553341583E-2</v>
      </c>
      <c r="D112" s="24">
        <f>+NOA_d!$AA139</f>
        <v>2.3055882988800347E-2</v>
      </c>
      <c r="E112" s="24">
        <f>+NEA_d!$AA139</f>
        <v>2.4424481638330775E-2</v>
      </c>
      <c r="F112" s="24">
        <f>+CUY_d!$AA139</f>
        <v>2.8394585567329322E-2</v>
      </c>
      <c r="G112" s="24">
        <f>+PAT_d!$AA139</f>
        <v>2.3804489899737602E-2</v>
      </c>
      <c r="H112" s="24">
        <f t="shared" ref="H112" si="146">+MAX(B112:G112)</f>
        <v>2.8394585567329322E-2</v>
      </c>
      <c r="I112" s="24">
        <f t="shared" ref="I112" si="147">+MIN(B112:G112)</f>
        <v>2.3055882988800347E-2</v>
      </c>
      <c r="J112" s="24">
        <f t="shared" ref="J112" si="148">+H112-I112</f>
        <v>5.3387025785289755E-3</v>
      </c>
      <c r="K112" s="24">
        <f t="shared" ref="K112" si="149">+AVERAGE(J101:J112)</f>
        <v>6.4083928837920245E-3</v>
      </c>
      <c r="M112" s="24">
        <f ca="1">+NAC_d!CH112</f>
        <v>2.5131635558715004E-2</v>
      </c>
      <c r="N112" s="24">
        <f ca="1">+NAC_d!CI112</f>
        <v>2.4844222618969569E-2</v>
      </c>
      <c r="O112" s="24">
        <f ca="1">+NAC_d!CJ112</f>
        <v>2.497858720135282E-2</v>
      </c>
      <c r="P112" s="24">
        <f ca="1">+NAC_d!CK112</f>
        <v>2.4784091996425284E-2</v>
      </c>
      <c r="Q112" s="24">
        <f ca="1">+NAC_d!CL112</f>
        <v>2.492859861396024E-2</v>
      </c>
      <c r="R112" s="24">
        <f ca="1">+NAC_d!CM112</f>
        <v>2.4787630915622083E-2</v>
      </c>
      <c r="S112" s="24">
        <f ca="1">+NAC_d!CN112</f>
        <v>2.4846329621202479E-2</v>
      </c>
      <c r="T112" s="24">
        <f ca="1">+NAC_d!CO112</f>
        <v>2.4662544044761203E-2</v>
      </c>
      <c r="U112" s="24">
        <f ca="1">+NAC_d!CP112</f>
        <v>2.4722294294585723E-2</v>
      </c>
      <c r="V112" s="24">
        <f ca="1">+NAC_d!CQ112</f>
        <v>2.4440833423443609E-2</v>
      </c>
      <c r="W112" s="24">
        <f t="shared" ref="W112" ca="1" si="150">+MAX(M112:V112)</f>
        <v>2.5131635558715004E-2</v>
      </c>
      <c r="X112" s="24">
        <f t="shared" ref="X112" ca="1" si="151">+MIN(M112:V112)</f>
        <v>2.4440833423443609E-2</v>
      </c>
      <c r="Y112" s="24">
        <f t="shared" ref="Y112" ca="1" si="152">+W112-X112</f>
        <v>6.9080213527139556E-4</v>
      </c>
      <c r="Z112" s="24">
        <f t="shared" ref="Z112" ca="1" si="153">+AVERAGE(Y101:Y112)</f>
        <v>2.7664975830959206E-3</v>
      </c>
      <c r="AB112" s="74">
        <f t="shared" ref="AB112" si="154">+A112</f>
        <v>45962</v>
      </c>
      <c r="AC112" s="75">
        <f t="shared" ref="AC112" si="155">+K112</f>
        <v>6.4083928837920245E-3</v>
      </c>
      <c r="AD112" s="75">
        <f t="shared" ref="AD112" ca="1" si="156">+Z112</f>
        <v>2.7664975830959206E-3</v>
      </c>
      <c r="AH112" s="35">
        <f t="shared" ref="AH112" si="157">+A112</f>
        <v>45962</v>
      </c>
      <c r="AI112" s="24">
        <f>+GBA_d!$AN139</f>
        <v>0.31715254758813649</v>
      </c>
      <c r="AJ112" s="24">
        <f>+PAM_d!$AN139</f>
        <v>0.31072304788017835</v>
      </c>
      <c r="AK112" s="24">
        <f>+NOA_d!$AN139</f>
        <v>0.31844043474945138</v>
      </c>
      <c r="AL112" s="24">
        <f>+NEA_d!$AN139</f>
        <v>0.28898643164655646</v>
      </c>
      <c r="AM112" s="24">
        <f>+CUY_d!$AN139</f>
        <v>0.30887483033268692</v>
      </c>
      <c r="AN112" s="24">
        <f>+PAT_d!$AN139</f>
        <v>0.33594689572679259</v>
      </c>
      <c r="AO112" s="24">
        <f t="shared" ref="AO112" si="158">+MAX(AI112:AN112)</f>
        <v>0.33594689572679259</v>
      </c>
      <c r="AP112" s="24">
        <f t="shared" ref="AP112" si="159">+MIN(AI112:AN112)</f>
        <v>0.28898643164655646</v>
      </c>
      <c r="AQ112" s="24">
        <f t="shared" ref="AQ112" si="160">+AO112-AP112</f>
        <v>4.6960464080236131E-2</v>
      </c>
      <c r="AR112" s="24">
        <f t="shared" ref="AR112" si="161">+AVERAGE(AQ100:AQ112)</f>
        <v>9.9951718284473606E-2</v>
      </c>
      <c r="AT112" s="24">
        <f ca="1">+NAC_d!CT112</f>
        <v>0.30809683012340749</v>
      </c>
      <c r="AU112" s="24">
        <f ca="1">+NAC_d!CU112</f>
        <v>0.30802320714231834</v>
      </c>
      <c r="AV112" s="24">
        <f ca="1">+NAC_d!CV112</f>
        <v>0.31406036458666264</v>
      </c>
      <c r="AW112" s="24">
        <f ca="1">+NAC_d!CW112</f>
        <v>0.31075348624061427</v>
      </c>
      <c r="AX112" s="24">
        <f ca="1">+NAC_d!CX112</f>
        <v>0.31313972641206611</v>
      </c>
      <c r="AY112" s="24">
        <f ca="1">+NAC_d!CY112</f>
        <v>0.31444545372517707</v>
      </c>
      <c r="AZ112" s="24">
        <f ca="1">+NAC_d!CZ112</f>
        <v>0.3155414372536629</v>
      </c>
      <c r="BA112" s="24">
        <f ca="1">+NAC_d!DA112</f>
        <v>0.31457264161645737</v>
      </c>
      <c r="BB112" s="24">
        <f ca="1">+NAC_d!DB112</f>
        <v>0.31939526148357178</v>
      </c>
      <c r="BC112" s="24">
        <f ca="1">+NAC_d!DC112</f>
        <v>0.31689576166139721</v>
      </c>
      <c r="BD112" s="24">
        <f t="shared" ref="BD112" ca="1" si="162">+MAX(AT112:BC112)</f>
        <v>0.31939526148357178</v>
      </c>
      <c r="BE112" s="24">
        <f t="shared" ref="BE112" ca="1" si="163">+MIN(AT112:BC112)</f>
        <v>0.30802320714231834</v>
      </c>
      <c r="BF112" s="24">
        <f t="shared" ref="BF112" ca="1" si="164">+BD112-BE112</f>
        <v>1.1372054341253435E-2</v>
      </c>
      <c r="BG112" s="24">
        <f t="shared" ref="BG112" ca="1" si="165">+AVERAGE(BF100:BF112)</f>
        <v>4.2963344924089888E-2</v>
      </c>
      <c r="BI112" s="35">
        <f t="shared" ref="BI112" si="166">+AH112</f>
        <v>45962</v>
      </c>
      <c r="BJ112" s="164">
        <f t="shared" ref="BJ112" si="167">+AR112</f>
        <v>9.9951718284473606E-2</v>
      </c>
      <c r="BK112" s="164">
        <f t="shared" ref="BK112" ca="1" si="168">+BG112</f>
        <v>4.2963344924089888E-2</v>
      </c>
      <c r="BL112" t="b">
        <f t="shared" ref="BL112" ca="1" si="169">+BJ112&gt;BK112</f>
        <v>1</v>
      </c>
    </row>
    <row r="113" spans="1:64" x14ac:dyDescent="0.25">
      <c r="A113" s="35">
        <f>+NAC!A113</f>
        <v>45992</v>
      </c>
      <c r="B113" s="24">
        <f>+GBA_d!AA140</f>
        <v>2.7657258074524682E-2</v>
      </c>
      <c r="C113" s="24">
        <f>+PAM_d!$AA140</f>
        <v>2.8916451652560848E-2</v>
      </c>
      <c r="D113" s="24">
        <f>+NOA_d!$AA140</f>
        <v>2.6834462535824555E-2</v>
      </c>
      <c r="E113" s="24">
        <f>+NEA_d!$AA140</f>
        <v>3.463819582980876E-2</v>
      </c>
      <c r="F113" s="24">
        <f>+CUY_d!$AA140</f>
        <v>2.9783114853404458E-2</v>
      </c>
      <c r="G113" s="24">
        <f>+PAT_d!$AA140</f>
        <v>2.5440308818338142E-2</v>
      </c>
      <c r="H113" s="24">
        <f t="shared" ref="H113" si="170">+MAX(B113:G113)</f>
        <v>3.463819582980876E-2</v>
      </c>
      <c r="I113" s="24">
        <f t="shared" ref="I113" si="171">+MIN(B113:G113)</f>
        <v>2.5440308818338142E-2</v>
      </c>
      <c r="J113" s="24">
        <f t="shared" ref="J113" si="172">+H113-I113</f>
        <v>9.1978870114706179E-3</v>
      </c>
      <c r="K113" s="24">
        <f t="shared" ref="K113" si="173">+AVERAGE(J102:J113)</f>
        <v>6.5554675126314561E-3</v>
      </c>
      <c r="M113" s="24">
        <f ca="1">+NAC_d!CH113</f>
        <v>2.9592491053409997E-2</v>
      </c>
      <c r="N113" s="24">
        <f ca="1">+NAC_d!CI113</f>
        <v>2.8931497078031443E-2</v>
      </c>
      <c r="O113" s="24">
        <f ca="1">+NAC_d!CJ113</f>
        <v>2.8183648397338112E-2</v>
      </c>
      <c r="P113" s="24">
        <f ca="1">+NAC_d!CK113</f>
        <v>2.8805469640765802E-2</v>
      </c>
      <c r="Q113" s="24">
        <f ca="1">+NAC_d!CL113</f>
        <v>2.855103878321108E-2</v>
      </c>
      <c r="R113" s="24">
        <f ca="1">+NAC_d!CM113</f>
        <v>2.8069049241804311E-2</v>
      </c>
      <c r="S113" s="24">
        <f ca="1">+NAC_d!CN113</f>
        <v>2.8404863188080443E-2</v>
      </c>
      <c r="T113" s="24">
        <f ca="1">+NAC_d!CO113</f>
        <v>2.8232509285240459E-2</v>
      </c>
      <c r="U113" s="24">
        <f ca="1">+NAC_d!CP113</f>
        <v>2.800746500592699E-2</v>
      </c>
      <c r="V113" s="24">
        <f ca="1">+NAC_d!CQ113</f>
        <v>2.7747914248552608E-2</v>
      </c>
      <c r="W113" s="24">
        <f t="shared" ref="W113" ca="1" si="174">+MAX(M113:V113)</f>
        <v>2.9592491053409997E-2</v>
      </c>
      <c r="X113" s="24">
        <f t="shared" ref="X113" ca="1" si="175">+MIN(M113:V113)</f>
        <v>2.7747914248552608E-2</v>
      </c>
      <c r="Y113" s="24">
        <f t="shared" ref="Y113" ca="1" si="176">+W113-X113</f>
        <v>1.8445768048573896E-3</v>
      </c>
      <c r="Z113" s="24">
        <f t="shared" ref="Z113" ca="1" si="177">+AVERAGE(Y102:Y113)</f>
        <v>2.7876731530969145E-3</v>
      </c>
      <c r="AB113" s="74">
        <f t="shared" ref="AB113" si="178">+A113</f>
        <v>45992</v>
      </c>
      <c r="AC113" s="75">
        <f t="shared" ref="AC113" si="179">+K113</f>
        <v>6.5554675126314561E-3</v>
      </c>
      <c r="AD113" s="75">
        <f t="shared" ref="AD113" ca="1" si="180">+Z113</f>
        <v>2.7876731530969145E-3</v>
      </c>
      <c r="AH113" s="35">
        <f t="shared" ref="AH113" si="181">+A113</f>
        <v>45992</v>
      </c>
      <c r="AI113" s="24">
        <f>+GBA_d!$AN140</f>
        <v>0.31648876465156217</v>
      </c>
      <c r="AJ113" s="24">
        <f>+PAM_d!$AN140</f>
        <v>0.31499968165283665</v>
      </c>
      <c r="AK113" s="24">
        <f>+NOA_d!$AN140</f>
        <v>0.31743004590585633</v>
      </c>
      <c r="AL113" s="24">
        <f>+NEA_d!$AN140</f>
        <v>0.29409065967368608</v>
      </c>
      <c r="AM113" s="24">
        <f>+CUY_d!$AN140</f>
        <v>0.31739336875499391</v>
      </c>
      <c r="AN113" s="24">
        <f>+PAT_d!$AN140</f>
        <v>0.33358784607785563</v>
      </c>
      <c r="AO113" s="24">
        <f t="shared" ref="AO113" si="182">+MAX(AI113:AN113)</f>
        <v>0.33358784607785563</v>
      </c>
      <c r="AP113" s="24">
        <f t="shared" ref="AP113" si="183">+MIN(AI113:AN113)</f>
        <v>0.29409065967368608</v>
      </c>
      <c r="AQ113" s="24">
        <f t="shared" ref="AQ113" si="184">+AO113-AP113</f>
        <v>3.9497186404169549E-2</v>
      </c>
      <c r="AR113" s="24">
        <f t="shared" ref="AR113" si="185">+AVERAGE(AQ101:AQ113)</f>
        <v>8.9075139367448194E-2</v>
      </c>
      <c r="AT113" s="24">
        <f ca="1">+NAC_d!CT113</f>
        <v>0.31215610737805455</v>
      </c>
      <c r="AU113" s="24">
        <f ca="1">+NAC_d!CU113</f>
        <v>0.31143076701824812</v>
      </c>
      <c r="AV113" s="24">
        <f ca="1">+NAC_d!CV113</f>
        <v>0.31448891427926817</v>
      </c>
      <c r="AW113" s="24">
        <f ca="1">+NAC_d!CW113</f>
        <v>0.31394095576247882</v>
      </c>
      <c r="AX113" s="24">
        <f ca="1">+NAC_d!CX113</f>
        <v>0.31531077499882643</v>
      </c>
      <c r="AY113" s="24">
        <f ca="1">+NAC_d!CY113</f>
        <v>0.31623883526866825</v>
      </c>
      <c r="AZ113" s="24">
        <f ca="1">+NAC_d!CZ113</f>
        <v>0.31740991833193322</v>
      </c>
      <c r="BA113" s="24">
        <f ca="1">+NAC_d!DA113</f>
        <v>0.31625992352151355</v>
      </c>
      <c r="BB113" s="24">
        <f ca="1">+NAC_d!DB113</f>
        <v>0.32010525631655606</v>
      </c>
      <c r="BC113" s="24">
        <f ca="1">+NAC_d!DC113</f>
        <v>0.31718652474525899</v>
      </c>
      <c r="BD113" s="24">
        <f t="shared" ref="BD113" ca="1" si="186">+MAX(AT113:BC113)</f>
        <v>0.32010525631655606</v>
      </c>
      <c r="BE113" s="24">
        <f t="shared" ref="BE113" ca="1" si="187">+MIN(AT113:BC113)</f>
        <v>0.31143076701824812</v>
      </c>
      <c r="BF113" s="24">
        <f t="shared" ref="BF113" ca="1" si="188">+BD113-BE113</f>
        <v>8.6744892983079414E-3</v>
      </c>
      <c r="BG113" s="24">
        <f t="shared" ref="BG113" ca="1" si="189">+AVERAGE(BF101:BF113)</f>
        <v>3.5517513075761419E-2</v>
      </c>
      <c r="BI113" s="35">
        <f t="shared" ref="BI113" si="190">+AH113</f>
        <v>45992</v>
      </c>
      <c r="BJ113" s="164">
        <f t="shared" ref="BJ113" si="191">+AR113</f>
        <v>8.9075139367448194E-2</v>
      </c>
      <c r="BK113" s="164">
        <f t="shared" ref="BK113" ca="1" si="192">+BG113</f>
        <v>3.5517513075761419E-2</v>
      </c>
      <c r="BL113" t="b">
        <f t="shared" ref="BL113" ca="1" si="193">+BJ113&gt;BK113</f>
        <v>1</v>
      </c>
    </row>
    <row r="114" spans="1:64" x14ac:dyDescent="0.25">
      <c r="A114" s="35">
        <f>+NAC!A114</f>
        <v>46023</v>
      </c>
      <c r="B114" s="24">
        <f>+GBA_d!AA141</f>
        <v>2.8070189293130321E-2</v>
      </c>
      <c r="C114" s="24">
        <f>+PAM_d!$AA141</f>
        <v>2.8485794383287244E-2</v>
      </c>
      <c r="D114" s="24">
        <f>+NOA_d!$AA141</f>
        <v>2.8827090216101636E-2</v>
      </c>
      <c r="E114" s="24">
        <f>+NEA_d!$AA141</f>
        <v>3.9385711392252887E-2</v>
      </c>
      <c r="F114" s="24">
        <f>+CUY_d!$AA141</f>
        <v>3.0203150760629072E-2</v>
      </c>
      <c r="G114" s="24">
        <f>+PAT_d!$AA141</f>
        <v>2.9037647489629892E-2</v>
      </c>
      <c r="H114" s="24">
        <f t="shared" ref="H114" si="194">+MAX(B114:G114)</f>
        <v>3.9385711392252887E-2</v>
      </c>
      <c r="I114" s="24">
        <f t="shared" ref="I114" si="195">+MIN(B114:G114)</f>
        <v>2.8070189293130321E-2</v>
      </c>
      <c r="J114" s="24">
        <f t="shared" ref="J114" si="196">+H114-I114</f>
        <v>1.1315522099122566E-2</v>
      </c>
      <c r="K114" s="24">
        <f t="shared" ref="K114" si="197">+AVERAGE(J103:J114)</f>
        <v>6.9342544843176701E-3</v>
      </c>
      <c r="M114" s="24">
        <f ca="1">+NAC_d!CH114</f>
        <v>3.2695890192245392E-2</v>
      </c>
      <c r="N114" s="24">
        <f ca="1">+NAC_d!CI114</f>
        <v>3.1457546142637183E-2</v>
      </c>
      <c r="O114" s="24">
        <f ca="1">+NAC_d!CJ114</f>
        <v>3.0340679647573809E-2</v>
      </c>
      <c r="P114" s="24">
        <f ca="1">+NAC_d!CK114</f>
        <v>2.9908842595641083E-2</v>
      </c>
      <c r="Q114" s="24">
        <f ca="1">+NAC_d!CL114</f>
        <v>2.9950268822903636E-2</v>
      </c>
      <c r="R114" s="24">
        <f ca="1">+NAC_d!CM114</f>
        <v>2.9381511007672501E-2</v>
      </c>
      <c r="S114" s="24">
        <f ca="1">+NAC_d!CN114</f>
        <v>2.8758752755515316E-2</v>
      </c>
      <c r="T114" s="24">
        <f ca="1">+NAC_d!CO114</f>
        <v>2.826612410732432E-2</v>
      </c>
      <c r="U114" s="24">
        <f ca="1">+NAC_d!CP114</f>
        <v>2.7984172344790892E-2</v>
      </c>
      <c r="V114" s="24">
        <f ca="1">+NAC_d!CQ114</f>
        <v>2.6531561056437836E-2</v>
      </c>
      <c r="W114" s="24">
        <f t="shared" ref="W114" ca="1" si="198">+MAX(M114:V114)</f>
        <v>3.2695890192245392E-2</v>
      </c>
      <c r="X114" s="24">
        <f t="shared" ref="X114" ca="1" si="199">+MIN(M114:V114)</f>
        <v>2.6531561056437836E-2</v>
      </c>
      <c r="Y114" s="24">
        <f t="shared" ref="Y114" ca="1" si="200">+W114-X114</f>
        <v>6.1643291358075558E-3</v>
      </c>
      <c r="Z114" s="24">
        <f t="shared" ref="Z114" ca="1" si="201">+AVERAGE(Y103:Y114)</f>
        <v>3.0617615359866033E-3</v>
      </c>
      <c r="AB114" s="74">
        <f t="shared" ref="AB114" si="202">+A114</f>
        <v>46023</v>
      </c>
      <c r="AC114" s="75">
        <f t="shared" ref="AC114" si="203">+K114</f>
        <v>6.9342544843176701E-3</v>
      </c>
      <c r="AD114" s="75">
        <f t="shared" ref="AD114" ca="1" si="204">+Z114</f>
        <v>3.0617615359866033E-3</v>
      </c>
      <c r="AH114" s="35">
        <f t="shared" ref="AH114" si="205">+A114</f>
        <v>46023</v>
      </c>
      <c r="AI114" s="24">
        <f>+GBA_d!$AN141</f>
        <v>0.32696672458594733</v>
      </c>
      <c r="AJ114" s="24">
        <f>+PAM_d!$AN141</f>
        <v>0.32151516015189285</v>
      </c>
      <c r="AK114" s="24">
        <f>+NOA_d!$AN141</f>
        <v>0.32019207629925672</v>
      </c>
      <c r="AL114" s="24">
        <f>+NEA_d!$AN141</f>
        <v>0.31115065907597605</v>
      </c>
      <c r="AM114" s="24">
        <f>+CUY_d!$AN141</f>
        <v>0.33069588512242976</v>
      </c>
      <c r="AN114" s="24">
        <f>+PAT_d!$AN141</f>
        <v>0.33741872848842669</v>
      </c>
      <c r="AO114" s="24">
        <f t="shared" ref="AO114" si="206">+MAX(AI114:AN114)</f>
        <v>0.33741872848842669</v>
      </c>
      <c r="AP114" s="24">
        <f t="shared" ref="AP114" si="207">+MIN(AI114:AN114)</f>
        <v>0.31115065907597605</v>
      </c>
      <c r="AQ114" s="24">
        <f t="shared" ref="AQ114" si="208">+AO114-AP114</f>
        <v>2.6268069412450634E-2</v>
      </c>
      <c r="AR114" s="24">
        <f t="shared" ref="AR114" si="209">+AVERAGE(AQ102:AQ114)</f>
        <v>7.4759766401025579E-2</v>
      </c>
      <c r="AT114" s="24">
        <f ca="1">+NAC_d!CT114</f>
        <v>0.32615927677609213</v>
      </c>
      <c r="AU114" s="24">
        <f ca="1">+NAC_d!CU114</f>
        <v>0.32409575210514485</v>
      </c>
      <c r="AV114" s="24">
        <f ca="1">+NAC_d!CV114</f>
        <v>0.32749735359022059</v>
      </c>
      <c r="AW114" s="24">
        <f ca="1">+NAC_d!CW114</f>
        <v>0.32447744888366858</v>
      </c>
      <c r="AX114" s="24">
        <f ca="1">+NAC_d!CX114</f>
        <v>0.32536071796719246</v>
      </c>
      <c r="AY114" s="24">
        <f ca="1">+NAC_d!CY114</f>
        <v>0.32576621765239433</v>
      </c>
      <c r="AZ114" s="24">
        <f ca="1">+NAC_d!CZ114</f>
        <v>0.32583959524012562</v>
      </c>
      <c r="BA114" s="24">
        <f ca="1">+NAC_d!DA114</f>
        <v>0.32400324253636525</v>
      </c>
      <c r="BB114" s="24">
        <f ca="1">+NAC_d!DB114</f>
        <v>0.32638213344072553</v>
      </c>
      <c r="BC114" s="24">
        <f ca="1">+NAC_d!DC114</f>
        <v>0.32165102538753465</v>
      </c>
      <c r="BD114" s="24">
        <f t="shared" ref="BD114" ca="1" si="210">+MAX(AT114:BC114)</f>
        <v>0.32749735359022059</v>
      </c>
      <c r="BE114" s="24">
        <f t="shared" ref="BE114" ca="1" si="211">+MIN(AT114:BC114)</f>
        <v>0.32165102538753465</v>
      </c>
      <c r="BF114" s="24">
        <f t="shared" ref="BF114" ca="1" si="212">+BD114-BE114</f>
        <v>5.8463282026859353E-3</v>
      </c>
      <c r="BG114" s="24">
        <f t="shared" ref="BG114" ca="1" si="213">+AVERAGE(BF102:BF114)</f>
        <v>2.8039164042935279E-2</v>
      </c>
      <c r="BI114" s="35">
        <f t="shared" ref="BI114" si="214">+AH114</f>
        <v>46023</v>
      </c>
      <c r="BJ114" s="164">
        <f t="shared" ref="BJ114" si="215">+AR114</f>
        <v>7.4759766401025579E-2</v>
      </c>
      <c r="BK114" s="164">
        <f t="shared" ref="BK114" ca="1" si="216">+BG114</f>
        <v>2.8039164042935279E-2</v>
      </c>
      <c r="BL114" t="b">
        <f t="shared" ref="BL114" ca="1" si="217">+BJ114&gt;BK114</f>
        <v>1</v>
      </c>
    </row>
    <row r="115" spans="1:64" x14ac:dyDescent="0.25">
      <c r="A115" s="35">
        <f>+NAC!A115</f>
        <v>46054</v>
      </c>
      <c r="B115" s="24">
        <f>+GBA_d!AA142</f>
        <v>2.6127082491417264E-2</v>
      </c>
      <c r="C115" s="24">
        <f>+PAM_d!$AA142</f>
        <v>2.98908604149144E-2</v>
      </c>
      <c r="D115" s="24">
        <f>+NOA_d!$AA142</f>
        <v>3.6620103556699313E-2</v>
      </c>
      <c r="E115" s="24">
        <f>+NEA_d!$AA142</f>
        <v>3.174943020243437E-2</v>
      </c>
      <c r="F115" s="24">
        <f>+CUY_d!$AA142</f>
        <v>3.3622018898223027E-2</v>
      </c>
      <c r="G115" s="24">
        <f>+PAT_d!$AA142</f>
        <v>3.067225738426016E-2</v>
      </c>
      <c r="H115" s="24">
        <f t="shared" ref="H115" si="218">+MAX(B115:G115)</f>
        <v>3.6620103556699313E-2</v>
      </c>
      <c r="I115" s="24">
        <f t="shared" ref="I115" si="219">+MIN(B115:G115)</f>
        <v>2.6127082491417264E-2</v>
      </c>
      <c r="J115" s="24">
        <f t="shared" ref="J115" si="220">+H115-I115</f>
        <v>1.0493021065282049E-2</v>
      </c>
      <c r="K115" s="24">
        <f t="shared" ref="K115" si="221">+AVERAGE(J104:J115)</f>
        <v>6.6820774288333662E-3</v>
      </c>
      <c r="M115" s="24">
        <f ca="1">+NAC_d!CH115</f>
        <v>3.1759817973303628E-2</v>
      </c>
      <c r="N115" s="24">
        <f ca="1">+NAC_d!CI115</f>
        <v>3.0898396059920064E-2</v>
      </c>
      <c r="O115" s="24">
        <f ca="1">+NAC_d!CJ115</f>
        <v>2.946118345288351E-2</v>
      </c>
      <c r="P115" s="24">
        <f ca="1">+NAC_d!CK115</f>
        <v>2.9670514988045404E-2</v>
      </c>
      <c r="Q115" s="24">
        <f ca="1">+NAC_d!CL115</f>
        <v>2.9772126805823751E-2</v>
      </c>
      <c r="R115" s="24">
        <f ca="1">+NAC_d!CM115</f>
        <v>2.9475038992419211E-2</v>
      </c>
      <c r="S115" s="24">
        <f ca="1">+NAC_d!CN115</f>
        <v>2.8937896095348581E-2</v>
      </c>
      <c r="T115" s="24">
        <f ca="1">+NAC_d!CO115</f>
        <v>2.8460937782970985E-2</v>
      </c>
      <c r="U115" s="24">
        <f ca="1">+NAC_d!CP115</f>
        <v>2.85833846644441E-2</v>
      </c>
      <c r="V115" s="24">
        <f ca="1">+NAC_d!CQ115</f>
        <v>2.7854870122495656E-2</v>
      </c>
      <c r="W115" s="24">
        <f t="shared" ref="W115" ca="1" si="222">+MAX(M115:V115)</f>
        <v>3.1759817973303628E-2</v>
      </c>
      <c r="X115" s="24">
        <f t="shared" ref="X115" ca="1" si="223">+MIN(M115:V115)</f>
        <v>2.7854870122495656E-2</v>
      </c>
      <c r="Y115" s="24">
        <f t="shared" ref="Y115" ca="1" si="224">+W115-X115</f>
        <v>3.9049478508079716E-3</v>
      </c>
      <c r="Z115" s="24">
        <f t="shared" ref="Z115" ca="1" si="225">+AVERAGE(Y104:Y115)</f>
        <v>3.1855535808344806E-3</v>
      </c>
      <c r="AB115" s="74">
        <f t="shared" ref="AB115" si="226">+A115</f>
        <v>46054</v>
      </c>
      <c r="AC115" s="75">
        <f t="shared" ref="AC115" si="227">+K115</f>
        <v>6.6820774288333662E-3</v>
      </c>
      <c r="AD115" s="75">
        <f t="shared" ref="AD115" ca="1" si="228">+Z115</f>
        <v>3.1855535808344806E-3</v>
      </c>
      <c r="AH115" s="35">
        <f t="shared" ref="AH115" si="229">+A115</f>
        <v>46054</v>
      </c>
      <c r="AI115" s="24">
        <f>+GBA_d!$AN142</f>
        <v>0.3316477168056049</v>
      </c>
      <c r="AJ115" s="24">
        <f>+PAM_d!$AN142</f>
        <v>0.32807311151338148</v>
      </c>
      <c r="AK115" s="24">
        <f>+NOA_d!$AN142</f>
        <v>0.33380319535416048</v>
      </c>
      <c r="AL115" s="24">
        <f>+NEA_d!$AN142</f>
        <v>0.32748012246737757</v>
      </c>
      <c r="AM115" s="24">
        <f>+CUY_d!$AN142</f>
        <v>0.33971633985146799</v>
      </c>
      <c r="AN115" s="24">
        <f>+PAT_d!$AN142</f>
        <v>0.33495175691089107</v>
      </c>
      <c r="AO115" s="24">
        <f t="shared" ref="AO115" si="230">+MAX(AI115:AN115)</f>
        <v>0.33971633985146799</v>
      </c>
      <c r="AP115" s="24">
        <f t="shared" ref="AP115" si="231">+MIN(AI115:AN115)</f>
        <v>0.32748012246737757</v>
      </c>
      <c r="AQ115" s="24">
        <f t="shared" ref="AQ115" si="232">+AO115-AP115</f>
        <v>1.223621738409042E-2</v>
      </c>
      <c r="AR115" s="24">
        <f t="shared" ref="AR115" si="233">+AVERAGE(AQ103:AQ115)</f>
        <v>6.6286057482971464E-2</v>
      </c>
      <c r="AT115" s="24">
        <f ca="1">+NAC_d!CT115</f>
        <v>0.33419618917020055</v>
      </c>
      <c r="AU115" s="24">
        <f ca="1">+NAC_d!CU115</f>
        <v>0.33127176303123385</v>
      </c>
      <c r="AV115" s="24">
        <f ca="1">+NAC_d!CV115</f>
        <v>0.33394605504958452</v>
      </c>
      <c r="AW115" s="24">
        <f ca="1">+NAC_d!CW115</f>
        <v>0.33107457410611052</v>
      </c>
      <c r="AX115" s="24">
        <f ca="1">+NAC_d!CX115</f>
        <v>0.33193848849304652</v>
      </c>
      <c r="AY115" s="24">
        <f ca="1">+NAC_d!CY115</f>
        <v>0.33194435879641304</v>
      </c>
      <c r="AZ115" s="24">
        <f ca="1">+NAC_d!CZ115</f>
        <v>0.3317406196329491</v>
      </c>
      <c r="BA115" s="24">
        <f ca="1">+NAC_d!DA115</f>
        <v>0.32995275932845614</v>
      </c>
      <c r="BB115" s="24">
        <f ca="1">+NAC_d!DB115</f>
        <v>0.33243918524433158</v>
      </c>
      <c r="BC115" s="24">
        <f ca="1">+NAC_d!DC115</f>
        <v>0.32776061467980444</v>
      </c>
      <c r="BD115" s="24">
        <f t="shared" ref="BD115" ca="1" si="234">+MAX(AT115:BC115)</f>
        <v>0.33419618917020055</v>
      </c>
      <c r="BE115" s="24">
        <f t="shared" ref="BE115" ca="1" si="235">+MIN(AT115:BC115)</f>
        <v>0.32776061467980444</v>
      </c>
      <c r="BF115" s="24">
        <f t="shared" ref="BF115" ca="1" si="236">+BD115-BE115</f>
        <v>6.4355744903961121E-3</v>
      </c>
      <c r="BG115" s="24">
        <f t="shared" ref="BG115" ca="1" si="237">+AVERAGE(BF103:BF115)</f>
        <v>2.2262743592753154E-2</v>
      </c>
      <c r="BI115" s="35">
        <f t="shared" ref="BI115" si="238">+AH115</f>
        <v>46054</v>
      </c>
      <c r="BJ115" s="164">
        <f t="shared" ref="BJ115" si="239">+AR115</f>
        <v>6.6286057482971464E-2</v>
      </c>
      <c r="BK115" s="164">
        <f t="shared" ref="BK115" ca="1" si="240">+BG115</f>
        <v>2.2262743592753154E-2</v>
      </c>
      <c r="BL115" t="b">
        <f t="shared" ref="BL115" ca="1" si="241">+BJ115&gt;BK115</f>
        <v>1</v>
      </c>
    </row>
    <row r="116" spans="1:64" x14ac:dyDescent="0.25">
      <c r="A116" s="35">
        <f>+NAC!A116</f>
        <v>46082</v>
      </c>
      <c r="B116" s="24">
        <f>+GBA_d!AA143</f>
        <v>3.3974539257176861E-2</v>
      </c>
      <c r="C116" s="24">
        <f>+PAM_d!$AA143</f>
        <v>3.2748844174763203E-2</v>
      </c>
      <c r="D116" s="24">
        <f>+NOA_d!$AA143</f>
        <v>3.9951265282897275E-2</v>
      </c>
      <c r="E116" s="24">
        <f>+NEA_d!$AA143</f>
        <v>4.2206925373749593E-2</v>
      </c>
      <c r="F116" s="24">
        <f>+CUY_d!$AA143</f>
        <v>3.2048161823861721E-2</v>
      </c>
      <c r="G116" s="24">
        <f>+PAT_d!$AA143</f>
        <v>2.4156828193951485E-2</v>
      </c>
      <c r="H116" s="24">
        <f t="shared" ref="H116" si="242">+MAX(B116:G116)</f>
        <v>4.2206925373749593E-2</v>
      </c>
      <c r="I116" s="24">
        <f t="shared" ref="I116" si="243">+MIN(B116:G116)</f>
        <v>2.4156828193951485E-2</v>
      </c>
      <c r="J116" s="24">
        <f t="shared" ref="J116" si="244">+H116-I116</f>
        <v>1.8050097179798108E-2</v>
      </c>
      <c r="K116" s="24">
        <f t="shared" ref="K116" si="245">+AVERAGE(J105:J116)</f>
        <v>7.2449017739263004E-3</v>
      </c>
      <c r="M116" s="24">
        <f ca="1">+NAC_d!CH116</f>
        <v>3.5026079885958294E-2</v>
      </c>
      <c r="N116" s="24">
        <f ca="1">+NAC_d!CI116</f>
        <v>3.4403426919118019E-2</v>
      </c>
      <c r="O116" s="24">
        <f ca="1">+NAC_d!CJ116</f>
        <v>3.4655402590039408E-2</v>
      </c>
      <c r="P116" s="24">
        <f ca="1">+NAC_d!CK116</f>
        <v>3.4038928364397592E-2</v>
      </c>
      <c r="Q116" s="24">
        <f ca="1">+NAC_d!CL116</f>
        <v>3.367001644980383E-2</v>
      </c>
      <c r="R116" s="24">
        <f ca="1">+NAC_d!CM116</f>
        <v>3.391019235260595E-2</v>
      </c>
      <c r="S116" s="24">
        <f ca="1">+NAC_d!CN116</f>
        <v>3.3690134861209087E-2</v>
      </c>
      <c r="T116" s="24">
        <f ca="1">+NAC_d!CO116</f>
        <v>3.3514116246965875E-2</v>
      </c>
      <c r="U116" s="24">
        <f ca="1">+NAC_d!CP116</f>
        <v>3.3508031425644846E-2</v>
      </c>
      <c r="V116" s="24">
        <f ca="1">+NAC_d!CQ116</f>
        <v>3.2669444648299573E-2</v>
      </c>
      <c r="W116" s="24">
        <f t="shared" ref="W116" ca="1" si="246">+MAX(M116:V116)</f>
        <v>3.5026079885958294E-2</v>
      </c>
      <c r="X116" s="24">
        <f t="shared" ref="X116" ca="1" si="247">+MIN(M116:V116)</f>
        <v>3.2669444648299573E-2</v>
      </c>
      <c r="Y116" s="24">
        <f t="shared" ref="Y116" ca="1" si="248">+W116-X116</f>
        <v>2.3566352376587218E-3</v>
      </c>
      <c r="Z116" s="24">
        <f t="shared" ref="Z116" ca="1" si="249">+AVERAGE(Y105:Y116)</f>
        <v>2.7490064768748343E-3</v>
      </c>
      <c r="AB116" s="74">
        <f t="shared" ref="AB116" si="250">+A116</f>
        <v>46082</v>
      </c>
      <c r="AC116" s="75">
        <f t="shared" ref="AC116" si="251">+K116</f>
        <v>7.2449017739263004E-3</v>
      </c>
      <c r="AD116" s="75">
        <f t="shared" ref="AD116" ca="1" si="252">+Z116</f>
        <v>2.7490064768748343E-3</v>
      </c>
      <c r="AH116" s="35">
        <f t="shared" ref="AH116" si="253">+A116</f>
        <v>46082</v>
      </c>
      <c r="AI116" s="24">
        <f>+GBA_d!$AN143</f>
        <v>0.32442879384677759</v>
      </c>
      <c r="AJ116" s="24">
        <f>+PAM_d!$AN143</f>
        <v>0.32427278124079839</v>
      </c>
      <c r="AK116" s="24">
        <f>+NOA_d!$AN143</f>
        <v>0.33066949651124911</v>
      </c>
      <c r="AL116" s="24">
        <f>+NEA_d!$AN143</f>
        <v>0.34177426419896384</v>
      </c>
      <c r="AM116" s="24">
        <f>+CUY_d!$AN143</f>
        <v>0.33685133541439916</v>
      </c>
      <c r="AN116" s="24">
        <f>+PAT_d!$AN143</f>
        <v>0.32392771045534841</v>
      </c>
      <c r="AO116" s="24">
        <f t="shared" ref="AO116" si="254">+MAX(AI116:AN116)</f>
        <v>0.34177426419896384</v>
      </c>
      <c r="AP116" s="24">
        <f t="shared" ref="AP116" si="255">+MIN(AI116:AN116)</f>
        <v>0.32392771045534841</v>
      </c>
      <c r="AQ116" s="24">
        <f t="shared" ref="AQ116" si="256">+AO116-AP116</f>
        <v>1.7846553743615434E-2</v>
      </c>
      <c r="AR116" s="24">
        <f t="shared" ref="AR116" si="257">+AVERAGE(AQ104:AQ116)</f>
        <v>5.8835273730655224E-2</v>
      </c>
      <c r="AT116" s="24">
        <f ca="1">+NAC_d!CT116</f>
        <v>0.32673691500550039</v>
      </c>
      <c r="AU116" s="24">
        <f ca="1">+NAC_d!CU116</f>
        <v>0.32402886856206692</v>
      </c>
      <c r="AV116" s="24">
        <f ca="1">+NAC_d!CV116</f>
        <v>0.32545150274276935</v>
      </c>
      <c r="AW116" s="24">
        <f ca="1">+NAC_d!CW116</f>
        <v>0.32566807985335866</v>
      </c>
      <c r="AX116" s="24">
        <f ca="1">+NAC_d!CX116</f>
        <v>0.3260506397113152</v>
      </c>
      <c r="AY116" s="24">
        <f ca="1">+NAC_d!CY116</f>
        <v>0.32546390630168398</v>
      </c>
      <c r="AZ116" s="24">
        <f ca="1">+NAC_d!CZ116</f>
        <v>0.32725867874480485</v>
      </c>
      <c r="BA116" s="24">
        <f ca="1">+NAC_d!DA116</f>
        <v>0.32598704658923827</v>
      </c>
      <c r="BB116" s="24">
        <f ca="1">+NAC_d!DB116</f>
        <v>0.32853306737048005</v>
      </c>
      <c r="BC116" s="24">
        <f ca="1">+NAC_d!DC116</f>
        <v>0.32644831297226462</v>
      </c>
      <c r="BD116" s="24">
        <f t="shared" ref="BD116" ca="1" si="258">+MAX(AT116:BC116)</f>
        <v>0.32853306737048005</v>
      </c>
      <c r="BE116" s="24">
        <f t="shared" ref="BE116" ca="1" si="259">+MIN(AT116:BC116)</f>
        <v>0.32402886856206692</v>
      </c>
      <c r="BF116" s="24">
        <f t="shared" ref="BF116" ca="1" si="260">+BD116-BE116</f>
        <v>4.504198808413129E-3</v>
      </c>
      <c r="BG116" s="24">
        <f t="shared" ref="BG116" ca="1" si="261">+AVERAGE(BF104:BF116)</f>
        <v>1.855407443770191E-2</v>
      </c>
      <c r="BI116" s="35">
        <f t="shared" ref="BI116" si="262">+AH116</f>
        <v>46082</v>
      </c>
      <c r="BJ116" s="164">
        <f t="shared" ref="BJ116" si="263">+AR116</f>
        <v>5.8835273730655224E-2</v>
      </c>
      <c r="BK116" s="164">
        <f t="shared" ref="BK116" ca="1" si="264">+BG116</f>
        <v>1.855407443770191E-2</v>
      </c>
      <c r="BL116" t="b">
        <f t="shared" ref="BL116" ca="1" si="265">+BJ116&gt;BK116</f>
        <v>1</v>
      </c>
    </row>
    <row r="117" spans="1:64" x14ac:dyDescent="0.25">
      <c r="A117" s="35">
        <f>+NAC!A117</f>
        <v>46113</v>
      </c>
      <c r="B117" s="24">
        <f>+GBA_d!AA144</f>
        <v>2.7333792724290484E-2</v>
      </c>
      <c r="C117" s="24">
        <f>+PAM_d!$AA144</f>
        <v>2.4204074441828594E-2</v>
      </c>
      <c r="D117" s="24">
        <f>+NOA_d!$AA144</f>
        <v>2.6839775434939872E-2</v>
      </c>
      <c r="E117" s="24">
        <f>+NEA_d!$AA144</f>
        <v>2.7985181730533437E-2</v>
      </c>
      <c r="F117" s="24">
        <f>+CUY_d!$AA144</f>
        <v>2.1620746690282466E-2</v>
      </c>
      <c r="G117" s="24">
        <f>+PAT_d!$AA144</f>
        <v>2.6262515878040515E-2</v>
      </c>
      <c r="H117" s="24">
        <f t="shared" ref="H117" si="266">+MAX(B117:G117)</f>
        <v>2.7985181730533437E-2</v>
      </c>
      <c r="I117" s="24">
        <f t="shared" ref="I117" si="267">+MIN(B117:G117)</f>
        <v>2.1620746690282466E-2</v>
      </c>
      <c r="J117" s="24">
        <f t="shared" ref="J117" si="268">+H117-I117</f>
        <v>6.3644350402509708E-3</v>
      </c>
      <c r="K117" s="24">
        <f t="shared" ref="K117" si="269">+AVERAGE(J106:J117)</f>
        <v>7.6478217424133703E-3</v>
      </c>
      <c r="M117" s="24">
        <f ca="1">+NAC_d!CH117</f>
        <v>2.3547553571054536E-2</v>
      </c>
      <c r="N117" s="24">
        <f ca="1">+NAC_d!CI117</f>
        <v>2.3838585222999864E-2</v>
      </c>
      <c r="O117" s="24">
        <f ca="1">+NAC_d!CJ117</f>
        <v>2.5986659798787004E-2</v>
      </c>
      <c r="P117" s="24">
        <f ca="1">+NAC_d!CK117</f>
        <v>2.499947272213876E-2</v>
      </c>
      <c r="Q117" s="24">
        <f ca="1">+NAC_d!CL117</f>
        <v>2.5022498650109304E-2</v>
      </c>
      <c r="R117" s="24">
        <f ca="1">+NAC_d!CM117</f>
        <v>2.5459237315752059E-2</v>
      </c>
      <c r="S117" s="24">
        <f ca="1">+NAC_d!CN117</f>
        <v>2.5995261584278451E-2</v>
      </c>
      <c r="T117" s="24">
        <f ca="1">+NAC_d!CO117</f>
        <v>2.6380655642077144E-2</v>
      </c>
      <c r="U117" s="24">
        <f ca="1">+NAC_d!CP117</f>
        <v>2.668140491406823E-2</v>
      </c>
      <c r="V117" s="24">
        <f ca="1">+NAC_d!CQ117</f>
        <v>2.7358931967478073E-2</v>
      </c>
      <c r="W117" s="24">
        <f t="shared" ref="W117" ca="1" si="270">+MAX(M117:V117)</f>
        <v>2.7358931967478073E-2</v>
      </c>
      <c r="X117" s="24">
        <f t="shared" ref="X117" ca="1" si="271">+MIN(M117:V117)</f>
        <v>2.3547553571054536E-2</v>
      </c>
      <c r="Y117" s="24">
        <f t="shared" ref="Y117" ca="1" si="272">+W117-X117</f>
        <v>3.811378396423537E-3</v>
      </c>
      <c r="Z117" s="24">
        <f t="shared" ref="Z117" ca="1" si="273">+AVERAGE(Y106:Y117)</f>
        <v>2.9627135045215969E-3</v>
      </c>
      <c r="AB117" s="74">
        <f t="shared" ref="AB117" si="274">+A117</f>
        <v>46113</v>
      </c>
      <c r="AC117" s="75">
        <f t="shared" ref="AC117" si="275">+K117</f>
        <v>7.6478217424133703E-3</v>
      </c>
      <c r="AD117" s="75">
        <f t="shared" ref="AD117" ca="1" si="276">+Z117</f>
        <v>2.9627135045215969E-3</v>
      </c>
      <c r="AH117" s="35">
        <f t="shared" ref="AH117" si="277">+A117</f>
        <v>46113</v>
      </c>
      <c r="AI117" s="24">
        <f>+GBA_d!$AN144</f>
        <v>0.32411419413987441</v>
      </c>
      <c r="AJ117" s="24">
        <f>+PAM_d!$AN144</f>
        <v>0.31915318390137393</v>
      </c>
      <c r="AK117" s="24">
        <f>+NOA_d!$AN144</f>
        <v>0.32899809472010144</v>
      </c>
      <c r="AL117" s="24">
        <f>+NEA_d!$AN144</f>
        <v>0.34325146852863853</v>
      </c>
      <c r="AM117" s="24">
        <f>+CUY_d!$AN144</f>
        <v>0.32811683123802693</v>
      </c>
      <c r="AN117" s="24">
        <f>+PAT_d!$AN144</f>
        <v>0.32322161207126809</v>
      </c>
      <c r="AO117" s="24">
        <f t="shared" ref="AO117" si="278">+MAX(AI117:AN117)</f>
        <v>0.34325146852863853</v>
      </c>
      <c r="AP117" s="24">
        <f t="shared" ref="AP117" si="279">+MIN(AI117:AN117)</f>
        <v>0.31915318390137393</v>
      </c>
      <c r="AQ117" s="24">
        <f t="shared" ref="AQ117" si="280">+AO117-AP117</f>
        <v>2.4098284627264599E-2</v>
      </c>
      <c r="AR117" s="24">
        <f t="shared" ref="AR117" si="281">+AVERAGE(AQ105:AQ117)</f>
        <v>5.1845290720507892E-2</v>
      </c>
      <c r="AT117" s="24">
        <f ca="1">+NAC_d!CT117</f>
        <v>0.32015760257721304</v>
      </c>
      <c r="AU117" s="24">
        <f ca="1">+NAC_d!CU117</f>
        <v>0.31817861681647353</v>
      </c>
      <c r="AV117" s="24">
        <f ca="1">+NAC_d!CV117</f>
        <v>0.32303601994293474</v>
      </c>
      <c r="AW117" s="24">
        <f ca="1">+NAC_d!CW117</f>
        <v>0.3218488559871191</v>
      </c>
      <c r="AX117" s="24">
        <f ca="1">+NAC_d!CX117</f>
        <v>0.32221494752116064</v>
      </c>
      <c r="AY117" s="24">
        <f ca="1">+NAC_d!CY117</f>
        <v>0.32237666002474707</v>
      </c>
      <c r="AZ117" s="24">
        <f ca="1">+NAC_d!CZ117</f>
        <v>0.32505794993860837</v>
      </c>
      <c r="BA117" s="24">
        <f ca="1">+NAC_d!DA117</f>
        <v>0.32434337177282613</v>
      </c>
      <c r="BB117" s="24">
        <f ca="1">+NAC_d!DB117</f>
        <v>0.32745195827355267</v>
      </c>
      <c r="BC117" s="24">
        <f ca="1">+NAC_d!DC117</f>
        <v>0.32639303602682257</v>
      </c>
      <c r="BD117" s="24">
        <f t="shared" ref="BD117" ca="1" si="282">+MAX(AT117:BC117)</f>
        <v>0.32745195827355267</v>
      </c>
      <c r="BE117" s="24">
        <f t="shared" ref="BE117" ca="1" si="283">+MIN(AT117:BC117)</f>
        <v>0.31817861681647353</v>
      </c>
      <c r="BF117" s="24">
        <f t="shared" ref="BF117" ca="1" si="284">+BD117-BE117</f>
        <v>9.2733414570791428E-3</v>
      </c>
      <c r="BG117" s="24">
        <f t="shared" ref="BG117" ca="1" si="285">+AVERAGE(BF105:BF117)</f>
        <v>1.690547093621925E-2</v>
      </c>
      <c r="BI117" s="35">
        <f t="shared" ref="BI117" si="286">+AH117</f>
        <v>46113</v>
      </c>
      <c r="BJ117" s="164">
        <f t="shared" ref="BJ117" si="287">+AR117</f>
        <v>5.1845290720507892E-2</v>
      </c>
      <c r="BK117" s="164">
        <f t="shared" ref="BK117" ca="1" si="288">+BG117</f>
        <v>1.690547093621925E-2</v>
      </c>
      <c r="BL117" t="b">
        <f t="shared" ref="BL117" ca="1" si="289">+BJ117&gt;BK117</f>
        <v>1</v>
      </c>
    </row>
    <row r="118" spans="1:64" x14ac:dyDescent="0.25">
      <c r="A118" s="35">
        <f>+NAC!A118</f>
        <v>46143</v>
      </c>
      <c r="B118" s="24">
        <f>+GBA_d!AA145</f>
        <v>2.2860723691305873E-2</v>
      </c>
      <c r="C118" s="24">
        <f>+PAM_d!$AA145</f>
        <v>2.0060824767735408E-2</v>
      </c>
      <c r="D118" s="24">
        <f>+NOA_d!$AA145</f>
        <v>2.0956582011857128E-2</v>
      </c>
      <c r="E118" s="24">
        <f>+NEA_d!$AA145</f>
        <v>2.7185331312876704E-2</v>
      </c>
      <c r="F118" s="24">
        <f>+CUY_d!$AA145</f>
        <v>2.0895300553348539E-2</v>
      </c>
      <c r="G118" s="24">
        <f>+PAT_d!$AA145</f>
        <v>1.6688898579485745E-2</v>
      </c>
      <c r="H118" s="24">
        <f t="shared" ref="H118" si="290">+MAX(B118:G118)</f>
        <v>2.7185331312876704E-2</v>
      </c>
      <c r="I118" s="24">
        <f t="shared" ref="I118" si="291">+MIN(B118:G118)</f>
        <v>1.6688898579485745E-2</v>
      </c>
      <c r="J118" s="24">
        <f t="shared" ref="J118" si="292">+H118-I118</f>
        <v>1.0496432733390959E-2</v>
      </c>
      <c r="K118" s="24">
        <f t="shared" ref="K118" si="293">+AVERAGE(J107:J118)</f>
        <v>8.1222530218110021E-3</v>
      </c>
      <c r="M118" s="24">
        <f ca="1">+NAC_d!CH118</f>
        <v>2.2068641455739613E-2</v>
      </c>
      <c r="N118" s="24">
        <f ca="1">+NAC_d!CI118</f>
        <v>2.1870466777006659E-2</v>
      </c>
      <c r="O118" s="24">
        <f ca="1">+NAC_d!CJ118</f>
        <v>2.2540030760536567E-2</v>
      </c>
      <c r="P118" s="24">
        <f ca="1">+NAC_d!CK118</f>
        <v>2.1526385679821791E-2</v>
      </c>
      <c r="Q118" s="24">
        <f ca="1">+NAC_d!CL118</f>
        <v>2.1509703917007794E-2</v>
      </c>
      <c r="R118" s="24">
        <f ca="1">+NAC_d!CM118</f>
        <v>2.1532301197382697E-2</v>
      </c>
      <c r="S118" s="24">
        <f ca="1">+NAC_d!CN118</f>
        <v>2.1464443050953852E-2</v>
      </c>
      <c r="T118" s="24">
        <f ca="1">+NAC_d!CO118</f>
        <v>2.1306266285923803E-2</v>
      </c>
      <c r="U118" s="24">
        <f ca="1">+NAC_d!CP118</f>
        <v>2.131325700269171E-2</v>
      </c>
      <c r="V118" s="24">
        <f ca="1">+NAC_d!CQ118</f>
        <v>2.1082544910903112E-2</v>
      </c>
      <c r="W118" s="24">
        <f t="shared" ref="W118" ca="1" si="294">+MAX(M118:V118)</f>
        <v>2.2540030760536567E-2</v>
      </c>
      <c r="X118" s="24">
        <f t="shared" ref="X118" ca="1" si="295">+MIN(M118:V118)</f>
        <v>2.1082544910903112E-2</v>
      </c>
      <c r="Y118" s="24">
        <f t="shared" ref="Y118" ca="1" si="296">+W118-X118</f>
        <v>1.4574858496334553E-3</v>
      </c>
      <c r="Z118" s="24">
        <f t="shared" ref="Z118" ca="1" si="297">+AVERAGE(Y107:Y118)</f>
        <v>2.7456326769903692E-3</v>
      </c>
      <c r="AB118" s="74">
        <f t="shared" ref="AB118" si="298">+A118</f>
        <v>46143</v>
      </c>
      <c r="AC118" s="75">
        <f t="shared" ref="AC118" si="299">+K118</f>
        <v>8.1222530218110021E-3</v>
      </c>
      <c r="AD118" s="75">
        <f t="shared" ref="AD118" ca="1" si="300">+Z118</f>
        <v>2.7456326769903692E-3</v>
      </c>
      <c r="AH118" s="35">
        <f t="shared" ref="AH118" si="301">+A118</f>
        <v>46143</v>
      </c>
      <c r="AI118" s="24">
        <f>+GBA_d!$AN145</f>
        <v>0.33472334394020975</v>
      </c>
      <c r="AJ118" s="24">
        <f>+PAM_d!$AN145</f>
        <v>0.32460156983001376</v>
      </c>
      <c r="AK118" s="24">
        <f>+NOA_d!$AN145</f>
        <v>0.3411904646299635</v>
      </c>
      <c r="AL118" s="24">
        <f>+NEA_d!$AN145</f>
        <v>0.36272064624593647</v>
      </c>
      <c r="AM118" s="24">
        <f>+CUY_d!$AN145</f>
        <v>0.33388760205457912</v>
      </c>
      <c r="AN118" s="24">
        <f>+PAT_d!$AN145</f>
        <v>0.32462382874248674</v>
      </c>
      <c r="AO118" s="24">
        <f t="shared" ref="AO118" si="302">+MAX(AI118:AN118)</f>
        <v>0.36272064624593647</v>
      </c>
      <c r="AP118" s="24">
        <f t="shared" ref="AP118" si="303">+MIN(AI118:AN118)</f>
        <v>0.32460156983001376</v>
      </c>
      <c r="AQ118" s="24">
        <f t="shared" ref="AQ118" si="304">+AO118-AP118</f>
        <v>3.8119076415922715E-2</v>
      </c>
      <c r="AR118" s="24">
        <f t="shared" ref="AR118" si="305">+AVERAGE(AQ106:AQ118)</f>
        <v>4.8987421515886323E-2</v>
      </c>
      <c r="AT118" s="24">
        <f ca="1">+NAC_d!CT118</f>
        <v>0.33250024762261954</v>
      </c>
      <c r="AU118" s="24">
        <f ca="1">+NAC_d!CU118</f>
        <v>0.32988254031879194</v>
      </c>
      <c r="AV118" s="24">
        <f ca="1">+NAC_d!CV118</f>
        <v>0.33533402090329201</v>
      </c>
      <c r="AW118" s="24">
        <f ca="1">+NAC_d!CW118</f>
        <v>0.33180474878523047</v>
      </c>
      <c r="AX118" s="24">
        <f ca="1">+NAC_d!CX118</f>
        <v>0.33132281456510682</v>
      </c>
      <c r="AY118" s="24">
        <f ca="1">+NAC_d!CY118</f>
        <v>0.33132282950621117</v>
      </c>
      <c r="AZ118" s="24">
        <f ca="1">+NAC_d!CZ118</f>
        <v>0.33361631232958966</v>
      </c>
      <c r="BA118" s="24">
        <f ca="1">+NAC_d!DA118</f>
        <v>0.3320587227455758</v>
      </c>
      <c r="BB118" s="24">
        <f ca="1">+NAC_d!DB118</f>
        <v>0.33420801276414669</v>
      </c>
      <c r="BC118" s="24">
        <f ca="1">+NAC_d!DC118</f>
        <v>0.33215781987941839</v>
      </c>
      <c r="BD118" s="24">
        <f t="shared" ref="BD118" ca="1" si="306">+MAX(AT118:BC118)</f>
        <v>0.33533402090329201</v>
      </c>
      <c r="BE118" s="24">
        <f t="shared" ref="BE118" ca="1" si="307">+MIN(AT118:BC118)</f>
        <v>0.32988254031879194</v>
      </c>
      <c r="BF118" s="24">
        <f t="shared" ref="BF118" ca="1" si="308">+BD118-BE118</f>
        <v>5.451480584500068E-3</v>
      </c>
      <c r="BG118" s="24">
        <f t="shared" ref="BG118" ca="1" si="309">+AVERAGE(BF106:BF118)</f>
        <v>1.5895947251650992E-2</v>
      </c>
      <c r="BI118" s="35">
        <f t="shared" ref="BI118" si="310">+AH118</f>
        <v>46143</v>
      </c>
      <c r="BJ118" s="164">
        <f t="shared" ref="BJ118" si="311">+AR118</f>
        <v>4.8987421515886323E-2</v>
      </c>
      <c r="BK118" s="164">
        <f t="shared" ref="BK118" ca="1" si="312">+BG118</f>
        <v>1.5895947251650992E-2</v>
      </c>
      <c r="BL118" t="b">
        <f t="shared" ref="BL118" ca="1" si="313">+BJ118&gt;BK118</f>
        <v>1</v>
      </c>
    </row>
  </sheetData>
  <mergeCells count="4">
    <mergeCell ref="B3:K3"/>
    <mergeCell ref="M3:V3"/>
    <mergeCell ref="AI3:AR3"/>
    <mergeCell ref="AT3:BC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605F-0FDC-4D10-835E-9311868D02E6}">
  <dimension ref="A2:M81"/>
  <sheetViews>
    <sheetView topLeftCell="F1" workbookViewId="0">
      <selection activeCell="T37" sqref="T37"/>
    </sheetView>
  </sheetViews>
  <sheetFormatPr baseColWidth="10" defaultColWidth="11.42578125" defaultRowHeight="15" x14ac:dyDescent="0.25"/>
  <cols>
    <col min="1" max="1" width="47.7109375" style="59" bestFit="1" customWidth="1"/>
  </cols>
  <sheetData>
    <row r="2" spans="1:13" ht="15.75" thickBot="1" x14ac:dyDescent="0.3">
      <c r="A2" s="58" t="s">
        <v>201</v>
      </c>
    </row>
    <row r="3" spans="1:13" x14ac:dyDescent="0.25">
      <c r="A3" s="60"/>
    </row>
    <row r="4" spans="1:13" x14ac:dyDescent="0.25">
      <c r="A4" s="60"/>
    </row>
    <row r="5" spans="1:13" s="62" customFormat="1" ht="45" x14ac:dyDescent="0.25">
      <c r="A5" s="61"/>
      <c r="B5" s="62" t="s">
        <v>8</v>
      </c>
      <c r="C5" s="62" t="s">
        <v>9</v>
      </c>
      <c r="D5" s="62" t="s">
        <v>10</v>
      </c>
      <c r="E5" s="62" t="s">
        <v>11</v>
      </c>
      <c r="F5" s="62" t="s">
        <v>12</v>
      </c>
      <c r="G5" s="62" t="s">
        <v>13</v>
      </c>
      <c r="H5" s="62" t="s">
        <v>14</v>
      </c>
      <c r="I5" s="62" t="s">
        <v>15</v>
      </c>
      <c r="J5" s="62" t="s">
        <v>16</v>
      </c>
      <c r="K5" s="62" t="s">
        <v>17</v>
      </c>
      <c r="L5" s="62" t="s">
        <v>18</v>
      </c>
      <c r="M5" s="62" t="s">
        <v>19</v>
      </c>
    </row>
    <row r="6" spans="1:13" x14ac:dyDescent="0.25">
      <c r="A6" s="60" t="s">
        <v>38</v>
      </c>
      <c r="B6" s="56">
        <f>+GBA!CI$6</f>
        <v>3.9148575960346967</v>
      </c>
      <c r="C6" s="56">
        <f>+GBA!CJ$6</f>
        <v>0.36350081784386618</v>
      </c>
      <c r="D6" s="56">
        <f>+GBA!CK$6</f>
        <v>1.1726089219330855</v>
      </c>
      <c r="E6" s="56">
        <f>+GBA!CL$6</f>
        <v>1.2681356629491944</v>
      </c>
      <c r="F6" s="56">
        <f>+GBA!CM$6</f>
        <v>0.87024802973977711</v>
      </c>
      <c r="G6" s="56">
        <f>+GBA!CN$6</f>
        <v>1.3690706319702601</v>
      </c>
      <c r="H6" s="56">
        <f>+GBA!CO$6</f>
        <v>1.6954719454770755</v>
      </c>
      <c r="I6" s="56">
        <f>+GBA!CP$6</f>
        <v>0.36783491945477076</v>
      </c>
      <c r="J6" s="56">
        <f>+GBA!CQ$6</f>
        <v>1.0285001239157372</v>
      </c>
      <c r="K6" s="56">
        <f>+GBA!CR$6</f>
        <v>0.37171073110285002</v>
      </c>
      <c r="L6" s="56">
        <f>+GBA!CS$6</f>
        <v>1.6760762329615864</v>
      </c>
      <c r="M6" s="56">
        <f>+GBA!CT$6</f>
        <v>0.50825266418835191</v>
      </c>
    </row>
    <row r="7" spans="1:13" x14ac:dyDescent="0.25">
      <c r="A7" s="60" t="s">
        <v>128</v>
      </c>
      <c r="B7" s="56">
        <f>+PAT!CI$6</f>
        <v>4.3113852539062494</v>
      </c>
      <c r="C7" s="56">
        <f>+PAT!CJ$6</f>
        <v>0.38555541992187498</v>
      </c>
      <c r="D7" s="56">
        <f>+PAT!CK$6</f>
        <v>1.587194873046875</v>
      </c>
      <c r="E7" s="56">
        <f>+PAT!CL$6</f>
        <v>1.2502791992187496</v>
      </c>
      <c r="F7" s="56">
        <f>+PAT!CM$6</f>
        <v>0.94611999511718747</v>
      </c>
      <c r="G7" s="56">
        <f>+PAT!CN$6</f>
        <v>0.80066491699218756</v>
      </c>
      <c r="H7" s="56">
        <f>+PAT!CO$6</f>
        <v>2.2406092285156252</v>
      </c>
      <c r="I7" s="56">
        <f>+PAT!CP$6</f>
        <v>0.32849367675781255</v>
      </c>
      <c r="J7" s="56">
        <f>+PAT!CQ$6</f>
        <v>0.95965949707031262</v>
      </c>
      <c r="K7" s="56">
        <f>+PAT!CR$6</f>
        <v>0.16300571289062499</v>
      </c>
      <c r="L7" s="56">
        <f>+PAT!CS$6</f>
        <v>0.75173085937499995</v>
      </c>
      <c r="M7" s="56">
        <f>+PAT!CT$6</f>
        <v>0.5043931640624999</v>
      </c>
    </row>
    <row r="8" spans="1:13" x14ac:dyDescent="0.25">
      <c r="A8" s="60" t="s">
        <v>40</v>
      </c>
      <c r="B8" s="56">
        <f>+NOA!CI$6</f>
        <v>5.2391297511049091</v>
      </c>
      <c r="C8" s="56">
        <f>+NOA!CJ$6</f>
        <v>0.32339692951849275</v>
      </c>
      <c r="D8" s="56">
        <f>+NOA!CK$6</f>
        <v>1.3710586880669926</v>
      </c>
      <c r="E8" s="56">
        <f>+NOA!CL$6</f>
        <v>0.96140497790183765</v>
      </c>
      <c r="F8" s="56">
        <f>+NOA!CM$6</f>
        <v>0.79137194696441038</v>
      </c>
      <c r="G8" s="56">
        <f>+NOA!CN$6</f>
        <v>1.0322361479413817</v>
      </c>
      <c r="H8" s="56">
        <f>+NOA!CO$6</f>
        <v>1.2381617120260526</v>
      </c>
      <c r="I8" s="56">
        <f>+NOA!CP$6</f>
        <v>0.3251627820423354</v>
      </c>
      <c r="J8" s="56">
        <f>+NOA!CQ$6</f>
        <v>0.69498325191905086</v>
      </c>
      <c r="K8" s="56">
        <f>+NOA!CR$6</f>
        <v>0.19730914166085137</v>
      </c>
      <c r="L8" s="56">
        <f>+NOA!CS$6</f>
        <v>1.1918463130960688</v>
      </c>
      <c r="M8" s="56">
        <f>+NOA!CT$6</f>
        <v>0.48344219585950232</v>
      </c>
    </row>
    <row r="9" spans="1:13" x14ac:dyDescent="0.25">
      <c r="A9" s="60" t="s">
        <v>41</v>
      </c>
      <c r="B9" s="56">
        <f>+NEA!CI$6</f>
        <v>5.0926584131326953</v>
      </c>
      <c r="C9" s="56">
        <f>+NEA!CJ$6</f>
        <v>0.40113032375740998</v>
      </c>
      <c r="D9" s="56">
        <f>+NEA!CK$6</f>
        <v>1.2346356589147287</v>
      </c>
      <c r="E9" s="56">
        <f>+NEA!CL$6</f>
        <v>1.058645303237574</v>
      </c>
      <c r="F9" s="56">
        <f>+NEA!CM$6</f>
        <v>1.0209077063383494</v>
      </c>
      <c r="G9" s="56">
        <f>+NEA!CN$6</f>
        <v>0.85168586411308689</v>
      </c>
      <c r="H9" s="56">
        <f>+NEA!CO$6</f>
        <v>1.5666863885088917</v>
      </c>
      <c r="I9" s="56">
        <f>+NEA!CP$6</f>
        <v>0.34712489740082081</v>
      </c>
      <c r="J9" s="56">
        <f>+NEA!CQ$6</f>
        <v>0.73394692202462386</v>
      </c>
      <c r="K9" s="56">
        <f>+NEA!CR$6</f>
        <v>0.10520620155038757</v>
      </c>
      <c r="L9" s="56">
        <f>+NEA!CS$6</f>
        <v>0.67313679890560862</v>
      </c>
      <c r="M9" s="56">
        <f>+NEA!CT$6</f>
        <v>0.47757455540355681</v>
      </c>
    </row>
    <row r="10" spans="1:13" x14ac:dyDescent="0.25">
      <c r="A10" s="60" t="s">
        <v>129</v>
      </c>
      <c r="B10" s="56">
        <f>+CUY!CI$6</f>
        <v>4.4163020914732245</v>
      </c>
      <c r="C10" s="56">
        <f>+CUY!CJ$6</f>
        <v>0.3617753160193059</v>
      </c>
      <c r="D10" s="56">
        <f>+CUY!CK$6</f>
        <v>1.2457320615950358</v>
      </c>
      <c r="E10" s="56">
        <f>+CUY!CL$6</f>
        <v>1.1245823029188693</v>
      </c>
      <c r="F10" s="56">
        <f>+CUY!CM$6</f>
        <v>0.8142349804642609</v>
      </c>
      <c r="G10" s="56">
        <f>+CUY!CN$6</f>
        <v>1.2729666743277406</v>
      </c>
      <c r="H10" s="56">
        <f>+CUY!CO$6</f>
        <v>1.8855810158584232</v>
      </c>
      <c r="I10" s="56">
        <f>+CUY!CP$6</f>
        <v>0.27434015168926679</v>
      </c>
      <c r="J10" s="56">
        <f>+CUY!CQ$6</f>
        <v>0.79531068719834519</v>
      </c>
      <c r="K10" s="56">
        <f>+CUY!CR$6</f>
        <v>0.16874906917949895</v>
      </c>
      <c r="L10" s="56">
        <f>+CUY!CS$6</f>
        <v>1.0097885543553207</v>
      </c>
      <c r="M10" s="56">
        <f>+CUY!CT$6</f>
        <v>0.50657313261319237</v>
      </c>
    </row>
    <row r="11" spans="1:13" x14ac:dyDescent="0.25">
      <c r="A11" s="60" t="s">
        <v>130</v>
      </c>
      <c r="B11" s="56">
        <f>+PAT!CI$6</f>
        <v>4.3113852539062494</v>
      </c>
      <c r="C11" s="56">
        <f>+PAT!CJ$6</f>
        <v>0.38555541992187498</v>
      </c>
      <c r="D11" s="56">
        <f>+PAT!CK$6</f>
        <v>1.587194873046875</v>
      </c>
      <c r="E11" s="56">
        <f>+PAT!CL$6</f>
        <v>1.2502791992187496</v>
      </c>
      <c r="F11" s="56">
        <f>+PAT!CM$6</f>
        <v>0.94611999511718747</v>
      </c>
      <c r="G11" s="56">
        <f>+PAT!CN$6</f>
        <v>0.80066491699218756</v>
      </c>
      <c r="H11" s="56">
        <f>+PAT!CO$6</f>
        <v>2.2406092285156252</v>
      </c>
      <c r="I11" s="56">
        <f>+PAT!CP$6</f>
        <v>0.32849367675781255</v>
      </c>
      <c r="J11" s="56">
        <f>+PAT!CQ$6</f>
        <v>0.95965949707031262</v>
      </c>
      <c r="K11" s="56">
        <f>+PAT!CR$6</f>
        <v>0.16300571289062499</v>
      </c>
      <c r="L11" s="56">
        <f>+PAT!CS$6</f>
        <v>0.75173085937499995</v>
      </c>
      <c r="M11" s="56">
        <f>+PAT!CT$6</f>
        <v>0.5043931640624999</v>
      </c>
    </row>
    <row r="12" spans="1:13" x14ac:dyDescent="0.25">
      <c r="A12" s="60"/>
    </row>
    <row r="13" spans="1:13" x14ac:dyDescent="0.25">
      <c r="A13" s="60"/>
    </row>
    <row r="14" spans="1:13" x14ac:dyDescent="0.25">
      <c r="A14" s="60"/>
    </row>
    <row r="15" spans="1:13" x14ac:dyDescent="0.25">
      <c r="A15" s="60"/>
    </row>
    <row r="16" spans="1:13" x14ac:dyDescent="0.25">
      <c r="A16" s="60"/>
    </row>
    <row r="17" spans="1:1" x14ac:dyDescent="0.25">
      <c r="A17" s="60"/>
    </row>
    <row r="18" spans="1:1" x14ac:dyDescent="0.25">
      <c r="A18" s="60"/>
    </row>
    <row r="19" spans="1:1" x14ac:dyDescent="0.25">
      <c r="A19" s="60"/>
    </row>
    <row r="20" spans="1:1" x14ac:dyDescent="0.25">
      <c r="A20" s="60"/>
    </row>
    <row r="21" spans="1:1" x14ac:dyDescent="0.25">
      <c r="A21" s="60"/>
    </row>
    <row r="22" spans="1:1" x14ac:dyDescent="0.25">
      <c r="A22" s="60"/>
    </row>
    <row r="23" spans="1:1" x14ac:dyDescent="0.25">
      <c r="A23" s="60"/>
    </row>
    <row r="24" spans="1:1" x14ac:dyDescent="0.25">
      <c r="A24" s="60"/>
    </row>
    <row r="25" spans="1:1" x14ac:dyDescent="0.25">
      <c r="A25" s="60"/>
    </row>
    <row r="26" spans="1:1" x14ac:dyDescent="0.25">
      <c r="A26" s="60"/>
    </row>
    <row r="27" spans="1:1" x14ac:dyDescent="0.25">
      <c r="A27" s="60"/>
    </row>
    <row r="28" spans="1:1" x14ac:dyDescent="0.25">
      <c r="A28" s="60"/>
    </row>
    <row r="29" spans="1:1" x14ac:dyDescent="0.25">
      <c r="A29" s="60"/>
    </row>
    <row r="30" spans="1:1" x14ac:dyDescent="0.25">
      <c r="A30" s="60"/>
    </row>
    <row r="31" spans="1:1" x14ac:dyDescent="0.25">
      <c r="A31" s="60"/>
    </row>
    <row r="32" spans="1:1" x14ac:dyDescent="0.25">
      <c r="A32" s="60"/>
    </row>
    <row r="33" spans="1:1" x14ac:dyDescent="0.25">
      <c r="A33" s="60"/>
    </row>
    <row r="34" spans="1:1" x14ac:dyDescent="0.25">
      <c r="A34" s="60"/>
    </row>
    <row r="35" spans="1:1" x14ac:dyDescent="0.25">
      <c r="A35" s="60"/>
    </row>
    <row r="36" spans="1:1" x14ac:dyDescent="0.25">
      <c r="A36" s="60"/>
    </row>
    <row r="37" spans="1:1" x14ac:dyDescent="0.25">
      <c r="A37" s="60"/>
    </row>
    <row r="38" spans="1:1" x14ac:dyDescent="0.25">
      <c r="A38" s="60"/>
    </row>
    <row r="39" spans="1:1" x14ac:dyDescent="0.25">
      <c r="A39" s="60"/>
    </row>
    <row r="40" spans="1:1" x14ac:dyDescent="0.25">
      <c r="A40" s="60"/>
    </row>
    <row r="41" spans="1:1" x14ac:dyDescent="0.25">
      <c r="A41" s="60"/>
    </row>
    <row r="42" spans="1:1" x14ac:dyDescent="0.25">
      <c r="A42" s="60"/>
    </row>
    <row r="43" spans="1:1" x14ac:dyDescent="0.25">
      <c r="A43" s="60"/>
    </row>
    <row r="44" spans="1:1" x14ac:dyDescent="0.25">
      <c r="A44" s="60"/>
    </row>
    <row r="45" spans="1:1" x14ac:dyDescent="0.25">
      <c r="A45" s="60"/>
    </row>
    <row r="46" spans="1:1" x14ac:dyDescent="0.25">
      <c r="A46" s="60"/>
    </row>
    <row r="47" spans="1:1" x14ac:dyDescent="0.25">
      <c r="A47" s="60"/>
    </row>
    <row r="48" spans="1:1" x14ac:dyDescent="0.25">
      <c r="A48" s="60"/>
    </row>
    <row r="49" spans="1:1" x14ac:dyDescent="0.25">
      <c r="A49" s="60"/>
    </row>
    <row r="50" spans="1:1" x14ac:dyDescent="0.25">
      <c r="A50" s="60"/>
    </row>
    <row r="51" spans="1:1" x14ac:dyDescent="0.25">
      <c r="A51" s="60"/>
    </row>
    <row r="52" spans="1:1" x14ac:dyDescent="0.25">
      <c r="A52" s="60"/>
    </row>
    <row r="53" spans="1:1" x14ac:dyDescent="0.25">
      <c r="A53" s="60"/>
    </row>
    <row r="54" spans="1:1" x14ac:dyDescent="0.25">
      <c r="A54" s="60"/>
    </row>
    <row r="55" spans="1:1" x14ac:dyDescent="0.25">
      <c r="A55" s="60"/>
    </row>
    <row r="56" spans="1:1" x14ac:dyDescent="0.25">
      <c r="A56" s="60"/>
    </row>
    <row r="57" spans="1:1" x14ac:dyDescent="0.25">
      <c r="A57" s="60"/>
    </row>
    <row r="58" spans="1:1" x14ac:dyDescent="0.25">
      <c r="A58" s="60"/>
    </row>
    <row r="59" spans="1:1" x14ac:dyDescent="0.25">
      <c r="A59" s="60"/>
    </row>
    <row r="60" spans="1:1" x14ac:dyDescent="0.25">
      <c r="A60" s="60"/>
    </row>
    <row r="61" spans="1:1" x14ac:dyDescent="0.25">
      <c r="A61" s="60"/>
    </row>
    <row r="62" spans="1:1" x14ac:dyDescent="0.25">
      <c r="A62" s="60"/>
    </row>
    <row r="63" spans="1:1" x14ac:dyDescent="0.25">
      <c r="A63" s="60"/>
    </row>
    <row r="64" spans="1:1" x14ac:dyDescent="0.25">
      <c r="A64" s="60"/>
    </row>
    <row r="65" spans="1:1" x14ac:dyDescent="0.25">
      <c r="A65" s="60"/>
    </row>
    <row r="66" spans="1:1" x14ac:dyDescent="0.25">
      <c r="A66" s="60"/>
    </row>
    <row r="67" spans="1:1" x14ac:dyDescent="0.25">
      <c r="A67" s="60"/>
    </row>
    <row r="68" spans="1:1" x14ac:dyDescent="0.25">
      <c r="A68" s="60"/>
    </row>
    <row r="69" spans="1:1" x14ac:dyDescent="0.25">
      <c r="A69" s="60"/>
    </row>
    <row r="70" spans="1:1" x14ac:dyDescent="0.25">
      <c r="A70" s="60"/>
    </row>
    <row r="71" spans="1:1" x14ac:dyDescent="0.25">
      <c r="A71" s="60"/>
    </row>
    <row r="72" spans="1:1" x14ac:dyDescent="0.25">
      <c r="A72" s="60"/>
    </row>
    <row r="73" spans="1:1" x14ac:dyDescent="0.25">
      <c r="A73" s="60"/>
    </row>
    <row r="74" spans="1:1" x14ac:dyDescent="0.25">
      <c r="A74" s="60"/>
    </row>
    <row r="75" spans="1:1" x14ac:dyDescent="0.25">
      <c r="A75" s="60"/>
    </row>
    <row r="76" spans="1:1" x14ac:dyDescent="0.25">
      <c r="A76" s="60"/>
    </row>
    <row r="77" spans="1:1" x14ac:dyDescent="0.25">
      <c r="A77" s="60"/>
    </row>
    <row r="78" spans="1:1" x14ac:dyDescent="0.25">
      <c r="A78" s="60"/>
    </row>
    <row r="79" spans="1:1" x14ac:dyDescent="0.25">
      <c r="A79" s="60"/>
    </row>
    <row r="80" spans="1:1" x14ac:dyDescent="0.25">
      <c r="A80" s="60"/>
    </row>
    <row r="81" spans="1:1" x14ac:dyDescent="0.25">
      <c r="A81" s="6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3106-F919-4A60-ADBF-1002269902FA}">
  <sheetPr>
    <tabColor theme="3"/>
  </sheetPr>
  <dimension ref="B1:AR119"/>
  <sheetViews>
    <sheetView tabSelected="1" topLeftCell="L1" zoomScaleNormal="100" workbookViewId="0">
      <pane ySplit="5" topLeftCell="A110" activePane="bottomLeft" state="frozen"/>
      <selection pane="bottomLeft" activeCell="U120" sqref="U120"/>
    </sheetView>
  </sheetViews>
  <sheetFormatPr baseColWidth="10" defaultColWidth="11.42578125" defaultRowHeight="15" x14ac:dyDescent="0.25"/>
  <cols>
    <col min="2" max="2" width="7.42578125" bestFit="1" customWidth="1"/>
    <col min="3" max="3" width="12" bestFit="1" customWidth="1"/>
    <col min="4" max="4" width="10" bestFit="1" customWidth="1"/>
    <col min="5" max="5" width="3.7109375" customWidth="1"/>
    <col min="6" max="6" width="7.42578125" bestFit="1" customWidth="1"/>
    <col min="7" max="7" width="12.7109375" bestFit="1" customWidth="1"/>
    <col min="8" max="8" width="9.85546875" bestFit="1" customWidth="1"/>
    <col min="9" max="9" width="3.7109375" customWidth="1"/>
    <col min="10" max="10" width="7.42578125" bestFit="1" customWidth="1"/>
    <col min="11" max="11" width="12.7109375" bestFit="1" customWidth="1"/>
    <col min="12" max="12" width="10.7109375" bestFit="1" customWidth="1"/>
    <col min="13" max="13" width="3.7109375" customWidth="1"/>
    <col min="14" max="15" width="7.7109375" style="36" customWidth="1"/>
    <col min="16" max="16" width="3.7109375" customWidth="1"/>
    <col min="18" max="18" width="12" bestFit="1" customWidth="1"/>
    <col min="19" max="19" width="11.85546875" bestFit="1" customWidth="1"/>
    <col min="20" max="20" width="3.7109375" customWidth="1"/>
    <col min="21" max="21" width="7.42578125" bestFit="1" customWidth="1"/>
    <col min="22" max="22" width="13.7109375" bestFit="1" customWidth="1"/>
    <col min="23" max="23" width="12.7109375" bestFit="1" customWidth="1"/>
    <col min="24" max="24" width="14.85546875" bestFit="1" customWidth="1"/>
    <col min="25" max="25" width="13.85546875" bestFit="1" customWidth="1"/>
    <col min="28" max="28" width="11.85546875" bestFit="1" customWidth="1"/>
  </cols>
  <sheetData>
    <row r="1" spans="2:44" ht="15.75" thickBot="1" x14ac:dyDescent="0.3">
      <c r="B1" s="230" t="s">
        <v>202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09"/>
      <c r="Q1" s="230" t="s">
        <v>203</v>
      </c>
      <c r="R1" s="230"/>
      <c r="S1" s="230"/>
      <c r="T1" s="230"/>
      <c r="U1" s="230"/>
      <c r="V1" s="230"/>
      <c r="W1" s="230"/>
      <c r="X1" s="230"/>
      <c r="Y1" s="230"/>
      <c r="AA1" s="233" t="s">
        <v>204</v>
      </c>
      <c r="AB1" s="233"/>
      <c r="AC1" s="233"/>
      <c r="AD1" s="233"/>
      <c r="AE1" s="233"/>
      <c r="AF1" s="233"/>
    </row>
    <row r="2" spans="2:44" ht="15.75" thickBot="1" x14ac:dyDescent="0.3">
      <c r="B2" s="256" t="s">
        <v>205</v>
      </c>
      <c r="C2" s="256"/>
      <c r="D2" s="256"/>
      <c r="F2" s="256" t="s">
        <v>206</v>
      </c>
      <c r="G2" s="256"/>
      <c r="H2" s="256"/>
      <c r="J2" s="256" t="s">
        <v>207</v>
      </c>
      <c r="K2" s="256"/>
      <c r="L2" s="256"/>
      <c r="M2" s="36"/>
      <c r="N2" s="77" t="s">
        <v>208</v>
      </c>
      <c r="O2" s="78">
        <f>+MAX('F10.12.17data'!$A$5:$A$4000)</f>
        <v>46143</v>
      </c>
      <c r="P2" s="35"/>
      <c r="R2" t="s">
        <v>209</v>
      </c>
      <c r="S2" t="s">
        <v>210</v>
      </c>
      <c r="U2" s="257" t="s">
        <v>211</v>
      </c>
      <c r="V2" s="257"/>
      <c r="W2" s="257"/>
      <c r="X2" s="257"/>
      <c r="Y2" s="257"/>
      <c r="AA2" s="33"/>
      <c r="AB2" s="33"/>
    </row>
    <row r="3" spans="2:44" ht="15.75" thickBot="1" x14ac:dyDescent="0.3">
      <c r="B3" s="230" t="s">
        <v>212</v>
      </c>
      <c r="C3" s="230"/>
      <c r="D3" s="230"/>
      <c r="F3" s="230" t="s">
        <v>213</v>
      </c>
      <c r="G3" s="230"/>
      <c r="H3" s="230"/>
      <c r="J3" s="230" t="s">
        <v>214</v>
      </c>
      <c r="K3" s="230"/>
      <c r="L3" s="230"/>
      <c r="M3" s="209"/>
      <c r="Q3" s="54"/>
      <c r="R3" s="54" t="s">
        <v>215</v>
      </c>
      <c r="S3" s="54" t="s">
        <v>216</v>
      </c>
      <c r="U3" s="230" t="s">
        <v>217</v>
      </c>
      <c r="V3" s="230"/>
      <c r="W3" s="230"/>
      <c r="X3" s="230"/>
      <c r="Y3" s="230"/>
      <c r="AA3" s="230" t="s">
        <v>218</v>
      </c>
      <c r="AB3" s="230"/>
      <c r="AC3" s="230"/>
      <c r="AD3" s="230"/>
      <c r="AE3" s="230"/>
      <c r="AF3" s="230"/>
      <c r="AH3" s="230" t="s">
        <v>219</v>
      </c>
      <c r="AI3" s="230"/>
      <c r="AJ3" s="230"/>
      <c r="AK3" s="230"/>
      <c r="AL3" s="230"/>
      <c r="AN3" s="230" t="s">
        <v>242</v>
      </c>
      <c r="AO3" s="230"/>
      <c r="AP3" s="230"/>
      <c r="AQ3" s="230"/>
      <c r="AR3" s="230"/>
    </row>
    <row r="5" spans="2:44" s="53" customFormat="1" ht="15.75" thickBot="1" x14ac:dyDescent="0.3">
      <c r="B5" s="53" t="str">
        <f>+F9data!AB4</f>
        <v>Fecha</v>
      </c>
      <c r="C5" s="53" t="s">
        <v>220</v>
      </c>
      <c r="D5" s="53" t="s">
        <v>221</v>
      </c>
      <c r="F5" s="53" t="s">
        <v>6</v>
      </c>
      <c r="G5" s="53" t="s">
        <v>222</v>
      </c>
      <c r="H5" s="53" t="s">
        <v>146</v>
      </c>
      <c r="J5" s="53" t="s">
        <v>6</v>
      </c>
      <c r="K5" s="53" t="s">
        <v>222</v>
      </c>
      <c r="L5" s="53" t="s">
        <v>146</v>
      </c>
      <c r="N5" s="214"/>
      <c r="O5" s="214"/>
      <c r="Q5" s="53" t="s">
        <v>223</v>
      </c>
      <c r="R5" s="53" t="s">
        <v>224</v>
      </c>
      <c r="S5" s="53" t="s">
        <v>225</v>
      </c>
      <c r="U5" s="53" t="s">
        <v>6</v>
      </c>
      <c r="V5" s="53" t="s">
        <v>226</v>
      </c>
      <c r="W5" s="53" t="s">
        <v>227</v>
      </c>
      <c r="X5" s="53" t="s">
        <v>228</v>
      </c>
      <c r="Y5" s="53" t="s">
        <v>229</v>
      </c>
      <c r="AA5" s="53" t="s">
        <v>223</v>
      </c>
      <c r="AB5" s="53" t="s">
        <v>176</v>
      </c>
      <c r="AC5" s="53" t="s">
        <v>180</v>
      </c>
      <c r="AD5" s="53" t="s">
        <v>189</v>
      </c>
      <c r="AE5" s="53" t="s">
        <v>193</v>
      </c>
      <c r="AF5" s="53" t="s">
        <v>185</v>
      </c>
      <c r="AH5" s="53" t="s">
        <v>6</v>
      </c>
      <c r="AI5" s="53" t="s">
        <v>230</v>
      </c>
      <c r="AK5" s="53" t="s">
        <v>73</v>
      </c>
      <c r="AL5" s="53" t="s">
        <v>74</v>
      </c>
      <c r="AN5" s="53" t="s">
        <v>6</v>
      </c>
      <c r="AP5" s="53" t="s">
        <v>230</v>
      </c>
      <c r="AQ5" s="53" t="s">
        <v>73</v>
      </c>
      <c r="AR5" s="53" t="s">
        <v>74</v>
      </c>
    </row>
    <row r="6" spans="2:44" x14ac:dyDescent="0.25">
      <c r="B6" s="35">
        <f>+F9data!AB5</f>
        <v>42705</v>
      </c>
      <c r="F6" s="35">
        <f>+B6</f>
        <v>42705</v>
      </c>
      <c r="J6" s="35">
        <f>+F6</f>
        <v>42705</v>
      </c>
      <c r="Q6" t="s">
        <v>38</v>
      </c>
      <c r="R6" cm="1">
        <f t="array" ref="R6">+INDEX('F10.12.17data'!$A$4:$G$4000,MATCH('Para R'!$O$2,'F10.12.17data'!$A$4:$A$4000,0),1+MATCH('Para R'!$Q6,'F10.12.17data'!$B$4:$G$4,0))</f>
        <v>11491.192225099068</v>
      </c>
      <c r="S6" cm="1">
        <f t="array" ref="S6">+INDEX('F10.12.17data'!$I$4:$O$4000,MATCH('Para R'!$O$2,'F10.12.17data'!$A$4:$A$4000,0),1+MATCH('Para R'!$Q6,'F10.12.17data'!$B$4:$G$4,0))</f>
        <v>2868.015898025254</v>
      </c>
      <c r="U6" s="35">
        <f>+'F10.12.17data'!R5</f>
        <v>42705</v>
      </c>
      <c r="V6" s="63">
        <f>+'F10.12.17data'!S5</f>
        <v>1.021793163971942</v>
      </c>
      <c r="W6" s="63">
        <f>+'F10.12.17data'!T5</f>
        <v>1.0000000000000002</v>
      </c>
      <c r="X6" s="63">
        <f ca="1">+'F10.12.17data'!V5</f>
        <v>1</v>
      </c>
      <c r="Y6" s="63">
        <f ca="1">+'F10.12.17data'!W5</f>
        <v>1</v>
      </c>
      <c r="AA6" t="s">
        <v>38</v>
      </c>
      <c r="AB6" s="52">
        <f>+HLOOKUP('Para R'!$AA6,F19data!$C$8:$H$9,2,FALSE)</f>
        <v>1.7000941963343926E-3</v>
      </c>
      <c r="AC6" s="52">
        <f>+HLOOKUP('Para R'!$AA6,F19data!$C$12:$H$13,2,FALSE)</f>
        <v>-7.4810159224894188E-4</v>
      </c>
      <c r="AD6" s="52">
        <f ca="1">+HLOOKUP('Para R'!$AA6,F19data!$C$20:$H$21,2,FALSE)</f>
        <v>0.67498046875000739</v>
      </c>
      <c r="AE6" s="52">
        <f ca="1">+HLOOKUP('Para R'!$AA6,F19data!$C$24:$H$25,2,FALSE)</f>
        <v>-0.15501390967402884</v>
      </c>
      <c r="AF6" s="52">
        <f>+HLOOKUP('Para R'!$AA6,F19data!$C$16:$H$17,2,FALSE)</f>
        <v>-3.8376622515550185E-3</v>
      </c>
      <c r="AH6" s="194">
        <f>+O2</f>
        <v>46143</v>
      </c>
      <c r="AI6" t="s">
        <v>231</v>
      </c>
      <c r="AJ6">
        <v>1</v>
      </c>
      <c r="AK6">
        <f ca="1">+VLOOKUP($AH$6,NAC_d!$CG:$CQ,1+$AJ6,FALSE)*100</f>
        <v>2.2068641455739613</v>
      </c>
      <c r="AL6">
        <f ca="1">+VLOOKUP($AH$6,NAC_d!$CS:$DC,1+$AJ6,FALSE)*100</f>
        <v>33.250024762261951</v>
      </c>
      <c r="AN6" s="35">
        <f>AH6</f>
        <v>46143</v>
      </c>
      <c r="AO6" t="s">
        <v>244</v>
      </c>
      <c r="AP6">
        <v>1</v>
      </c>
      <c r="AQ6">
        <f ca="1">+VLOOKUP($AN$6,quint_new!$H:$N,1+$AP6,FALSE)*100</f>
        <v>2.1969686217843121</v>
      </c>
      <c r="AR6">
        <f ca="1">+VLOOKUP($AN$6,quint_new!$O:$U,1+$AP6,FALSE)*100</f>
        <v>33.119197892366614</v>
      </c>
    </row>
    <row r="7" spans="2:44" x14ac:dyDescent="0.25">
      <c r="B7" s="35">
        <f>+F9data!AB6</f>
        <v>42736</v>
      </c>
      <c r="F7" s="35">
        <f t="shared" ref="F7:F18" si="0">+B7</f>
        <v>42736</v>
      </c>
      <c r="J7" s="35">
        <f t="shared" ref="J7:J70" si="1">+F7</f>
        <v>42736</v>
      </c>
      <c r="K7" s="76">
        <f ca="1">+W_nucleo!AR20</f>
        <v>-2.0289421047612333E-3</v>
      </c>
      <c r="L7" s="76">
        <f ca="1">+W_nucleo!AS20</f>
        <v>9.0758668307389101E-4</v>
      </c>
      <c r="M7" s="76"/>
      <c r="Q7" t="s">
        <v>128</v>
      </c>
      <c r="R7" cm="1">
        <f t="array" ref="R7">+INDEX('F10.12.17data'!$A$4:$G$4000,MATCH('Para R'!$O$2,'F10.12.17data'!$A$4:$A$4000,0),1+MATCH('Para R'!$Q7,'F10.12.17data'!$B$4:$G$4,0))</f>
        <v>11650.936751176099</v>
      </c>
      <c r="S7" cm="1">
        <f t="array" ref="S7">+INDEX('F10.12.17data'!$I$4:$O$4000,MATCH('Para R'!$O$2,'F10.12.17data'!$A$4:$A$4000,0),1+MATCH('Para R'!$Q7,'F10.12.17data'!$B$4:$G$4,0))</f>
        <v>2730.4605531876655</v>
      </c>
      <c r="U7" s="35">
        <f>+'F10.12.17data'!R6</f>
        <v>42736</v>
      </c>
      <c r="V7" s="63">
        <f>+'F10.12.17data'!S6</f>
        <v>1.0126794964339894</v>
      </c>
      <c r="W7" s="63">
        <f>+'F10.12.17data'!T6</f>
        <v>0.99756719257096405</v>
      </c>
      <c r="X7" s="63">
        <f ca="1">+'F10.12.17data'!V6</f>
        <v>0.99901768172888017</v>
      </c>
      <c r="Y7" s="63">
        <f ca="1">+'F10.12.17data'!W6</f>
        <v>1.0008946954403881</v>
      </c>
      <c r="AA7" t="s">
        <v>128</v>
      </c>
      <c r="AB7" s="52">
        <f>+HLOOKUP('Para R'!$AA7,F19data!$C$8:$H$9,2,FALSE)</f>
        <v>4.5630630608223146E-4</v>
      </c>
      <c r="AC7" s="52">
        <f>+HLOOKUP('Para R'!$AA7,F19data!$C$12:$H$13,2,FALSE)</f>
        <v>3.4330308309181434E-4</v>
      </c>
      <c r="AD7" s="52">
        <f ca="1">+HLOOKUP('Para R'!$AA7,F19data!$C$20:$H$21,2,FALSE)</f>
        <v>0.20714843749999545</v>
      </c>
      <c r="AE7" s="52">
        <f ca="1">+HLOOKUP('Para R'!$AA7,F19data!$C$24:$H$25,2,FALSE)</f>
        <v>-3.4579680310990568E-2</v>
      </c>
      <c r="AF7" s="52">
        <f>+HLOOKUP('Para R'!$AA7,F19data!$C$16:$H$17,2,FALSE)</f>
        <v>-2.8154001622255898E-3</v>
      </c>
      <c r="AH7" s="194">
        <f>+AH6</f>
        <v>46143</v>
      </c>
      <c r="AJ7">
        <f>+AJ6+1</f>
        <v>2</v>
      </c>
      <c r="AK7">
        <f ca="1">+VLOOKUP($AH$6,NAC_d!$CG:$CQ,1+$AJ7,FALSE)*100</f>
        <v>2.1870466777006659</v>
      </c>
      <c r="AL7">
        <f ca="1">+VLOOKUP($AH$6,NAC_d!$CS:$DC,1+$AJ7,FALSE)*100</f>
        <v>32.988254031879194</v>
      </c>
      <c r="AN7" s="35">
        <f>AH7</f>
        <v>46143</v>
      </c>
      <c r="AP7">
        <v>2</v>
      </c>
      <c r="AQ7">
        <f ca="1">+VLOOKUP($AN$6,quint_new!$H:$N,1+$AP7,FALSE)*100</f>
        <v>2.2034407503278119</v>
      </c>
      <c r="AR7">
        <f ca="1">+VLOOKUP($AN$6,quint_new!$O:$U,1+$AP7,FALSE)*100</f>
        <v>33.357210050301674</v>
      </c>
    </row>
    <row r="8" spans="2:44" x14ac:dyDescent="0.25">
      <c r="B8" s="35">
        <f>+F9data!AB7</f>
        <v>42767</v>
      </c>
      <c r="F8" s="35">
        <f t="shared" si="0"/>
        <v>42767</v>
      </c>
      <c r="J8" s="35">
        <f t="shared" si="1"/>
        <v>42767</v>
      </c>
      <c r="K8" s="76">
        <f ca="1">+W_nucleo!AR21</f>
        <v>-2.9985706082702457E-3</v>
      </c>
      <c r="L8" s="76">
        <f ca="1">+W_nucleo!AS21</f>
        <v>-1.191675952816329E-4</v>
      </c>
      <c r="M8" s="76"/>
      <c r="Q8" t="s">
        <v>40</v>
      </c>
      <c r="R8" cm="1">
        <f t="array" ref="R8">+INDEX('F10.12.17data'!$A$4:$G$4000,MATCH('Para R'!$O$2,'F10.12.17data'!$A$4:$A$4000,0),1+MATCH('Para R'!$Q8,'F10.12.17data'!$B$4:$G$4,0))</f>
        <v>12168.344641957681</v>
      </c>
      <c r="S8" cm="1">
        <f t="array" ref="S8">+INDEX('F10.12.17data'!$I$4:$O$4000,MATCH('Para R'!$O$2,'F10.12.17data'!$A$4:$A$4000,0),1+MATCH('Para R'!$Q8,'F10.12.17data'!$B$4:$G$4,0))</f>
        <v>2765.0831445623562</v>
      </c>
      <c r="U8" s="35">
        <f>+'F10.12.17data'!R7</f>
        <v>42767</v>
      </c>
      <c r="V8" s="63">
        <f>+'F10.12.17data'!S7</f>
        <v>1.0112470313579915</v>
      </c>
      <c r="W8" s="63">
        <f>+'F10.12.17data'!T7</f>
        <v>0.99823268675245513</v>
      </c>
      <c r="X8" s="63">
        <f ca="1">+'F10.12.17data'!V7</f>
        <v>0.99613526570048305</v>
      </c>
      <c r="Y8" s="63">
        <f ca="1">+'F10.12.17data'!W7</f>
        <v>0.99988454201017385</v>
      </c>
      <c r="AA8" t="s">
        <v>40</v>
      </c>
      <c r="AB8" s="52">
        <f>+HLOOKUP('Para R'!$AA8,F19data!$C$8:$H$9,2,FALSE)</f>
        <v>-1.4216704667103547E-3</v>
      </c>
      <c r="AC8" s="52">
        <f>+HLOOKUP('Para R'!$AA8,F19data!$C$12:$H$13,2,FALSE)</f>
        <v>-6.3475354796788779E-3</v>
      </c>
      <c r="AD8" s="52">
        <f ca="1">+HLOOKUP('Para R'!$AA8,F19data!$C$20:$H$21,2,FALSE)</f>
        <v>-0.44274414062500966</v>
      </c>
      <c r="AE8" s="52">
        <f ca="1">+HLOOKUP('Para R'!$AA8,F19data!$C$24:$H$25,2,FALSE)</f>
        <v>-0.62527210002035716</v>
      </c>
      <c r="AF8" s="52">
        <f>+HLOOKUP('Para R'!$AA8,F19data!$C$16:$H$17,2,FALSE)</f>
        <v>-9.2092813852004962E-3</v>
      </c>
      <c r="AH8" s="194">
        <f t="shared" ref="AH8:AH15" si="2">+AH7</f>
        <v>46143</v>
      </c>
      <c r="AJ8">
        <f t="shared" ref="AJ8:AJ15" si="3">+AJ7+1</f>
        <v>3</v>
      </c>
      <c r="AK8">
        <f ca="1">+VLOOKUP($AH$6,NAC_d!$CG:$CQ,1+$AJ8,FALSE)*100</f>
        <v>2.2540030760536567</v>
      </c>
      <c r="AL8">
        <f ca="1">+VLOOKUP($AH$6,NAC_d!$CS:$DC,1+$AJ8,FALSE)*100</f>
        <v>33.533402090329204</v>
      </c>
      <c r="AN8" s="35">
        <f t="shared" ref="AN8:AN10" si="4">AH8</f>
        <v>46143</v>
      </c>
      <c r="AP8">
        <v>3</v>
      </c>
      <c r="AQ8">
        <f ca="1">+VLOOKUP($AN$6,quint_new!$H:$N,1+$AP8,FALSE)*100</f>
        <v>2.1520985540583126</v>
      </c>
      <c r="AR8">
        <f ca="1">+VLOOKUP($AN$6,quint_new!$O:$U,1+$AP8,FALSE)*100</f>
        <v>33.132282202449034</v>
      </c>
    </row>
    <row r="9" spans="2:44" x14ac:dyDescent="0.25">
      <c r="B9" s="35">
        <f>+F9data!AB8</f>
        <v>42795</v>
      </c>
      <c r="F9" s="35">
        <f t="shared" si="0"/>
        <v>42795</v>
      </c>
      <c r="J9" s="35">
        <f t="shared" si="1"/>
        <v>42795</v>
      </c>
      <c r="K9" s="76">
        <f ca="1">+W_nucleo!AR22</f>
        <v>5.5588326160038726E-4</v>
      </c>
      <c r="L9" s="76">
        <f ca="1">+W_nucleo!AS22</f>
        <v>6.3206585146313721E-4</v>
      </c>
      <c r="M9" s="76"/>
      <c r="Q9" t="s">
        <v>41</v>
      </c>
      <c r="R9" cm="1">
        <f t="array" ref="R9">+INDEX('F10.12.17data'!$A$4:$G$4000,MATCH('Para R'!$O$2,'F10.12.17data'!$A$4:$A$4000,0),1+MATCH('Para R'!$Q9,'F10.12.17data'!$B$4:$G$4,0))</f>
        <v>12021.570653739685</v>
      </c>
      <c r="S9" cm="1">
        <f t="array" ref="S9">+INDEX('F10.12.17data'!$I$4:$O$4000,MATCH('Para R'!$O$2,'F10.12.17data'!$A$4:$A$4000,0),1+MATCH('Para R'!$Q9,'F10.12.17data'!$B$4:$G$4,0))</f>
        <v>2710.4787683287009</v>
      </c>
      <c r="U9" s="35">
        <f>+'F10.12.17data'!R8</f>
        <v>42795</v>
      </c>
      <c r="V9" s="63">
        <f>+'F10.12.17data'!S8</f>
        <v>1.016129638646651</v>
      </c>
      <c r="W9" s="63">
        <f>+'F10.12.17data'!T8</f>
        <v>0.99992397470591821</v>
      </c>
      <c r="X9" s="63">
        <f ca="1">+'F10.12.17data'!V8</f>
        <v>0.99905033238366581</v>
      </c>
      <c r="Y9" s="63">
        <f ca="1">+'F10.12.17data'!W8</f>
        <v>1.000600921234732</v>
      </c>
      <c r="AA9" t="s">
        <v>41</v>
      </c>
      <c r="AB9" s="52">
        <f>+HLOOKUP('Para R'!$AA9,F19data!$C$8:$H$9,2,FALSE)</f>
        <v>-1.57018332130583E-3</v>
      </c>
      <c r="AC9" s="52">
        <f>+HLOOKUP('Para R'!$AA9,F19data!$C$12:$H$13,2,FALSE)</f>
        <v>-6.0459247422610454E-3</v>
      </c>
      <c r="AD9" s="52">
        <f ca="1">+HLOOKUP('Para R'!$AA9,F19data!$C$20:$H$21,2,FALSE)</f>
        <v>1.4082714843750068</v>
      </c>
      <c r="AE9" s="52">
        <f ca="1">+HLOOKUP('Para R'!$AA9,F19data!$C$24:$H$25,2,FALSE)</f>
        <v>-0.32570288624427235</v>
      </c>
      <c r="AF9" s="52">
        <f>+HLOOKUP('Para R'!$AA9,F19data!$C$16:$H$17,2,FALSE)</f>
        <v>1.505196568522793E-2</v>
      </c>
      <c r="AH9" s="194">
        <f t="shared" si="2"/>
        <v>46143</v>
      </c>
      <c r="AJ9">
        <f t="shared" si="3"/>
        <v>4</v>
      </c>
      <c r="AK9">
        <f ca="1">+VLOOKUP($AH$6,NAC_d!$CG:$CQ,1+$AJ9,FALSE)*100</f>
        <v>2.1526385679821791</v>
      </c>
      <c r="AL9">
        <f ca="1">+VLOOKUP($AH$6,NAC_d!$CS:$DC,1+$AJ9,FALSE)*100</f>
        <v>33.18047487852305</v>
      </c>
      <c r="AN9" s="35">
        <f t="shared" si="4"/>
        <v>46143</v>
      </c>
      <c r="AP9">
        <v>4</v>
      </c>
      <c r="AQ9">
        <f ca="1">+VLOOKUP($AN$6,quint_new!$H:$N,1+$AP9,FALSE)*100</f>
        <v>2.1385449671599943</v>
      </c>
      <c r="AR9">
        <f ca="1">+VLOOKUP($AN$6,quint_new!$O:$U,1+$AP9,FALSE)*100</f>
        <v>33.283805829160769</v>
      </c>
    </row>
    <row r="10" spans="2:44" x14ac:dyDescent="0.25">
      <c r="B10" s="35">
        <f>+F9data!AB9</f>
        <v>42826</v>
      </c>
      <c r="F10" s="35">
        <f t="shared" si="0"/>
        <v>42826</v>
      </c>
      <c r="J10" s="35">
        <f t="shared" si="1"/>
        <v>42826</v>
      </c>
      <c r="K10" s="76">
        <f ca="1">+W_nucleo!AR23</f>
        <v>2.7453395401944025E-3</v>
      </c>
      <c r="L10" s="76">
        <f ca="1">+W_nucleo!AS23</f>
        <v>3.5403785932630605E-4</v>
      </c>
      <c r="M10" s="76"/>
      <c r="Q10" t="s">
        <v>129</v>
      </c>
      <c r="R10" cm="1">
        <f t="array" ref="R10">+INDEX('F10.12.17data'!$A$4:$G$4000,MATCH('Para R'!$O$2,'F10.12.17data'!$A$4:$A$4000,0),1+MATCH('Para R'!$Q10,'F10.12.17data'!$B$4:$G$4,0))</f>
        <v>11757.992297187518</v>
      </c>
      <c r="S10" cm="1">
        <f t="array" ref="S10">+INDEX('F10.12.17data'!$I$4:$O$4000,MATCH('Para R'!$O$2,'F10.12.17data'!$A$4:$A$4000,0),1+MATCH('Para R'!$Q10,'F10.12.17data'!$B$4:$G$4,0))</f>
        <v>2708.4797739341793</v>
      </c>
      <c r="U10" s="35">
        <f>+'F10.12.17data'!R9</f>
        <v>42826</v>
      </c>
      <c r="V10" s="63">
        <f>+'F10.12.17data'!S9</f>
        <v>1.0279719228269972</v>
      </c>
      <c r="W10" s="63">
        <f>+'F10.12.17data'!T9</f>
        <v>1.0022254285807193</v>
      </c>
      <c r="X10" s="63">
        <f ca="1">+'F10.12.17data'!V9</f>
        <v>1.0065420560747664</v>
      </c>
      <c r="Y10" s="63">
        <f ca="1">+'F10.12.17data'!W9</f>
        <v>1.0003295921198392</v>
      </c>
      <c r="AA10" t="s">
        <v>129</v>
      </c>
      <c r="AB10" s="52">
        <f>+HLOOKUP('Para R'!$AA10,F19data!$C$8:$H$9,2,FALSE)</f>
        <v>-2.0856573798941685E-3</v>
      </c>
      <c r="AC10" s="52">
        <f>+HLOOKUP('Para R'!$AA10,F19data!$C$12:$H$13,2,FALSE)</f>
        <v>-5.5181629319021354E-3</v>
      </c>
      <c r="AD10" s="52">
        <f ca="1">+HLOOKUP('Para R'!$AA10,F19data!$C$20:$H$21,2,FALSE)</f>
        <v>-1.6264160156249972</v>
      </c>
      <c r="AE10" s="52">
        <f ca="1">+HLOOKUP('Para R'!$AA10,F19data!$C$24:$H$25,2,FALSE)</f>
        <v>-0.59306106787995461</v>
      </c>
      <c r="AF10" s="52">
        <f>+HLOOKUP('Para R'!$AA10,F19data!$C$16:$H$17,2,FALSE)</f>
        <v>-1.4245179229921412E-2</v>
      </c>
      <c r="AH10" s="194">
        <f t="shared" si="2"/>
        <v>46143</v>
      </c>
      <c r="AJ10">
        <f t="shared" si="3"/>
        <v>5</v>
      </c>
      <c r="AK10">
        <f ca="1">+VLOOKUP($AH$6,NAC_d!$CG:$CQ,1+$AJ10,FALSE)*100</f>
        <v>2.1509703917007794</v>
      </c>
      <c r="AL10">
        <f ca="1">+VLOOKUP($AH$6,NAC_d!$CS:$DC,1+$AJ10,FALSE)*100</f>
        <v>33.132281456510682</v>
      </c>
      <c r="AN10" s="35">
        <f t="shared" si="4"/>
        <v>46143</v>
      </c>
      <c r="AO10" t="s">
        <v>243</v>
      </c>
      <c r="AP10">
        <v>5</v>
      </c>
      <c r="AQ10">
        <f ca="1">+VLOOKUP($AN$6,quint_new!$H:$N,1+$AP10,FALSE)*100</f>
        <v>2.1198304269649082</v>
      </c>
      <c r="AR10">
        <f ca="1">+VLOOKUP($AN$6,quint_new!$O:$U,1+$AP10,FALSE)*100</f>
        <v>33.318582790587904</v>
      </c>
    </row>
    <row r="11" spans="2:44" x14ac:dyDescent="0.25">
      <c r="B11" s="35">
        <f>+F9data!AB10</f>
        <v>42856</v>
      </c>
      <c r="F11" s="35">
        <f t="shared" si="0"/>
        <v>42856</v>
      </c>
      <c r="J11" s="35">
        <f t="shared" si="1"/>
        <v>42856</v>
      </c>
      <c r="K11" s="76">
        <f ca="1">+W_nucleo!AR24</f>
        <v>3.371075178411953E-3</v>
      </c>
      <c r="L11" s="76">
        <f ca="1">+W_nucleo!AS24</f>
        <v>7.5938184378121498E-4</v>
      </c>
      <c r="M11" s="76"/>
      <c r="Q11" t="s">
        <v>130</v>
      </c>
      <c r="R11" cm="1">
        <f t="array" ref="R11">+INDEX('F10.12.17data'!$A$4:$G$4000,MATCH('Para R'!$O$2,'F10.12.17data'!$A$4:$A$4000,0),1+MATCH('Para R'!$Q11,'F10.12.17data'!$B$4:$G$4,0))</f>
        <v>11400.287998362159</v>
      </c>
      <c r="S11" cm="1">
        <f t="array" ref="S11">+INDEX('F10.12.17data'!$I$4:$O$4000,MATCH('Para R'!$O$2,'F10.12.17data'!$A$4:$A$4000,0),1+MATCH('Para R'!$Q11,'F10.12.17data'!$B$4:$G$4,0))</f>
        <v>2856.6990008636526</v>
      </c>
      <c r="U11" s="35">
        <f>+'F10.12.17data'!R10</f>
        <v>42856</v>
      </c>
      <c r="V11" s="63">
        <f>+'F10.12.17data'!S10</f>
        <v>1.0275525623059494</v>
      </c>
      <c r="W11" s="63">
        <f>+'F10.12.17data'!T10</f>
        <v>1.0015356237549948</v>
      </c>
      <c r="X11" s="63">
        <f ca="1">+'F10.12.17data'!V10</f>
        <v>1.0027472527472527</v>
      </c>
      <c r="Y11" s="63">
        <f ca="1">+'F10.12.17data'!W10</f>
        <v>1.0006955055182627</v>
      </c>
      <c r="AA11" t="s">
        <v>130</v>
      </c>
      <c r="AB11" s="52">
        <f>+HLOOKUP('Para R'!$AA11,F19data!$C$8:$H$9,2,FALSE)</f>
        <v>2.2089536875337318E-3</v>
      </c>
      <c r="AC11" s="52">
        <f>+HLOOKUP('Para R'!$AA11,F19data!$C$12:$H$13,2,FALSE)</f>
        <v>5.4567329705558811E-3</v>
      </c>
      <c r="AD11" s="52">
        <f ca="1">+HLOOKUP('Para R'!$AA11,F19data!$C$20:$H$21,2,FALSE)</f>
        <v>-0.94657226562500796</v>
      </c>
      <c r="AE11" s="52">
        <f ca="1">+HLOOKUP('Para R'!$AA11,F19data!$C$24:$H$25,2,FALSE)</f>
        <v>0.226792281342032</v>
      </c>
      <c r="AF11" s="52">
        <f>+HLOOKUP('Para R'!$AA11,F19data!$C$16:$H$17,2,FALSE)</f>
        <v>-1.2554721124579782E-2</v>
      </c>
      <c r="AH11" s="194">
        <f t="shared" si="2"/>
        <v>46143</v>
      </c>
      <c r="AJ11">
        <f t="shared" si="3"/>
        <v>6</v>
      </c>
      <c r="AK11">
        <f ca="1">+VLOOKUP($AH$6,NAC_d!$CG:$CQ,1+$AJ11,FALSE)*100</f>
        <v>2.1532301197382697</v>
      </c>
      <c r="AL11">
        <f ca="1">+VLOOKUP($AH$6,NAC_d!$CS:$DC,1+$AJ11,FALSE)*100</f>
        <v>33.132282950621118</v>
      </c>
    </row>
    <row r="12" spans="2:44" x14ac:dyDescent="0.25">
      <c r="B12" s="35">
        <f>+F9data!AB11</f>
        <v>42887</v>
      </c>
      <c r="F12" s="35">
        <f t="shared" si="0"/>
        <v>42887</v>
      </c>
      <c r="J12" s="35">
        <f t="shared" si="1"/>
        <v>42887</v>
      </c>
      <c r="K12" s="76">
        <f ca="1">+W_nucleo!AR25</f>
        <v>1.6396665291082968E-3</v>
      </c>
      <c r="L12" s="76">
        <f ca="1">+W_nucleo!AS25</f>
        <v>3.4308692907103477E-5</v>
      </c>
      <c r="M12" s="76"/>
      <c r="U12" s="35">
        <f>+'F10.12.17data'!R11</f>
        <v>42887</v>
      </c>
      <c r="V12" s="63">
        <f>+'F10.12.17data'!S11</f>
        <v>1.0269048628350848</v>
      </c>
      <c r="W12" s="63">
        <f>+'F10.12.17data'!T11</f>
        <v>1.0006773101205007</v>
      </c>
      <c r="X12" s="63">
        <f ca="1">+'F10.12.17data'!V11</f>
        <v>1.0045207956600362</v>
      </c>
      <c r="Y12" s="63">
        <f ca="1">+'F10.12.17data'!W11</f>
        <v>1.0000309924509427</v>
      </c>
      <c r="AB12" s="52"/>
      <c r="AC12" s="52"/>
      <c r="AD12" s="52"/>
      <c r="AE12" s="52"/>
      <c r="AF12" s="52"/>
      <c r="AH12" s="194">
        <f t="shared" si="2"/>
        <v>46143</v>
      </c>
      <c r="AJ12">
        <f t="shared" si="3"/>
        <v>7</v>
      </c>
      <c r="AK12">
        <f ca="1">+VLOOKUP($AH$6,NAC_d!$CG:$CQ,1+$AJ12,FALSE)*100</f>
        <v>2.1464443050953852</v>
      </c>
      <c r="AL12">
        <f ca="1">+VLOOKUP($AH$6,NAC_d!$CS:$DC,1+$AJ12,FALSE)*100</f>
        <v>33.361631232958963</v>
      </c>
      <c r="AO12" t="s">
        <v>245</v>
      </c>
      <c r="AQ12">
        <f ca="1">AQ6-AQ10</f>
        <v>7.7138194819403871E-2</v>
      </c>
      <c r="AR12">
        <f ca="1">AR6-AR10</f>
        <v>-0.19938489822128957</v>
      </c>
    </row>
    <row r="13" spans="2:44" x14ac:dyDescent="0.25">
      <c r="B13" s="35">
        <f>+F9data!AB12</f>
        <v>42917</v>
      </c>
      <c r="F13" s="35">
        <f t="shared" si="0"/>
        <v>42917</v>
      </c>
      <c r="J13" s="35">
        <f t="shared" si="1"/>
        <v>42917</v>
      </c>
      <c r="K13" s="76">
        <f ca="1">+W_nucleo!AR26</f>
        <v>-3.6258953160492879E-3</v>
      </c>
      <c r="L13" s="76">
        <f ca="1">+W_nucleo!AS26</f>
        <v>-3.4536591324818566E-4</v>
      </c>
      <c r="M13" s="76"/>
      <c r="U13" s="35">
        <f>+'F10.12.17data'!R12</f>
        <v>42917</v>
      </c>
      <c r="V13" s="63">
        <f>+'F10.12.17data'!S12</f>
        <v>1.025239792252951</v>
      </c>
      <c r="W13" s="63">
        <f>+'F10.12.17data'!T12</f>
        <v>0.99679205178912345</v>
      </c>
      <c r="X13" s="63">
        <f ca="1">+'F10.12.17data'!V12</f>
        <v>1.0062444246208742</v>
      </c>
      <c r="Y13" s="63">
        <f ca="1">+'F10.12.17data'!W12</f>
        <v>0.99969332736149197</v>
      </c>
      <c r="AB13" s="52"/>
      <c r="AC13" s="52"/>
      <c r="AD13" s="52"/>
      <c r="AE13" s="52"/>
      <c r="AF13" s="52"/>
      <c r="AH13" s="194">
        <f t="shared" si="2"/>
        <v>46143</v>
      </c>
      <c r="AJ13">
        <f t="shared" si="3"/>
        <v>8</v>
      </c>
      <c r="AK13">
        <f ca="1">+VLOOKUP($AH$6,NAC_d!$CG:$CQ,1+$AJ13,FALSE)*100</f>
        <v>2.1306266285923803</v>
      </c>
      <c r="AL13">
        <f ca="1">+VLOOKUP($AH$6,NAC_d!$CS:$DC,1+$AJ13,FALSE)*100</f>
        <v>33.205872274557578</v>
      </c>
    </row>
    <row r="14" spans="2:44" x14ac:dyDescent="0.25">
      <c r="B14" s="35">
        <f>+F9data!AB13</f>
        <v>42948</v>
      </c>
      <c r="F14" s="35">
        <f t="shared" si="0"/>
        <v>42948</v>
      </c>
      <c r="J14" s="35">
        <f t="shared" si="1"/>
        <v>42948</v>
      </c>
      <c r="K14" s="76">
        <f ca="1">+W_nucleo!AR27</f>
        <v>-3.1549382494175937E-3</v>
      </c>
      <c r="L14" s="76">
        <f ca="1">+W_nucleo!AS27</f>
        <v>-1.4651133539036465E-3</v>
      </c>
      <c r="M14" s="76"/>
      <c r="U14" s="35">
        <f>+'F10.12.17data'!R13</f>
        <v>42948</v>
      </c>
      <c r="V14" s="63">
        <f>+'F10.12.17data'!S13</f>
        <v>1.0219004156220368</v>
      </c>
      <c r="W14" s="63">
        <f>+'F10.12.17data'!T13</f>
        <v>0.99829127663974948</v>
      </c>
      <c r="X14" s="63">
        <f ca="1">+'F10.12.17data'!V13</f>
        <v>1.0043898156277435</v>
      </c>
      <c r="Y14" s="63">
        <f ca="1">+'F10.12.17data'!W13</f>
        <v>0.99871793517644813</v>
      </c>
      <c r="AB14" s="52"/>
      <c r="AC14" s="52"/>
      <c r="AD14" s="52"/>
      <c r="AE14" s="52"/>
      <c r="AF14" s="52"/>
      <c r="AH14" s="194">
        <f t="shared" si="2"/>
        <v>46143</v>
      </c>
      <c r="AJ14">
        <f t="shared" si="3"/>
        <v>9</v>
      </c>
      <c r="AK14">
        <f ca="1">+VLOOKUP($AH$6,NAC_d!$CG:$CQ,1+$AJ14,FALSE)*100</f>
        <v>2.131325700269171</v>
      </c>
      <c r="AL14">
        <f ca="1">+VLOOKUP($AH$6,NAC_d!$CS:$DC,1+$AJ14,FALSE)*100</f>
        <v>33.420801276414672</v>
      </c>
    </row>
    <row r="15" spans="2:44" x14ac:dyDescent="0.25">
      <c r="B15" s="35">
        <f>+F9data!AB14</f>
        <v>42979</v>
      </c>
      <c r="F15" s="35">
        <f t="shared" si="0"/>
        <v>42979</v>
      </c>
      <c r="J15" s="35">
        <f t="shared" si="1"/>
        <v>42979</v>
      </c>
      <c r="K15" s="76">
        <f ca="1">+W_nucleo!AR28</f>
        <v>-3.8155524367671223E-3</v>
      </c>
      <c r="L15" s="76">
        <f ca="1">+W_nucleo!AS28</f>
        <v>-2.1473560768803246E-3</v>
      </c>
      <c r="M15" s="76"/>
      <c r="U15" s="35">
        <f>+'F10.12.17data'!R14</f>
        <v>42979</v>
      </c>
      <c r="V15" s="63">
        <f>+'F10.12.17data'!S14</f>
        <v>1.0260957965999815</v>
      </c>
      <c r="W15" s="63">
        <f>+'F10.12.17data'!T14</f>
        <v>0.99935849460935644</v>
      </c>
      <c r="X15" s="63">
        <f ca="1">+'F10.12.17data'!V14</f>
        <v>1.0043252595155709</v>
      </c>
      <c r="Y15" s="63">
        <f ca="1">+'F10.12.17data'!W14</f>
        <v>0.99815179054602354</v>
      </c>
      <c r="AB15" s="52"/>
      <c r="AC15" s="52"/>
      <c r="AD15" s="52"/>
      <c r="AE15" s="52"/>
      <c r="AF15" s="52"/>
      <c r="AH15" s="194">
        <f t="shared" si="2"/>
        <v>46143</v>
      </c>
      <c r="AI15" t="s">
        <v>232</v>
      </c>
      <c r="AJ15">
        <f t="shared" si="3"/>
        <v>10</v>
      </c>
      <c r="AK15">
        <f ca="1">+VLOOKUP($AH$6,NAC_d!$CG:$CQ,1+$AJ15,FALSE)*100</f>
        <v>2.1082544910903112</v>
      </c>
      <c r="AL15">
        <f ca="1">+VLOOKUP($AH$6,NAC_d!$CS:$DC,1+$AJ15,FALSE)*100</f>
        <v>33.215781987941838</v>
      </c>
    </row>
    <row r="16" spans="2:44" x14ac:dyDescent="0.25">
      <c r="B16" s="35">
        <f>+F9data!AB15</f>
        <v>43009</v>
      </c>
      <c r="F16" s="35">
        <f t="shared" si="0"/>
        <v>43009</v>
      </c>
      <c r="J16" s="35">
        <f t="shared" si="1"/>
        <v>43009</v>
      </c>
      <c r="K16" s="76">
        <f ca="1">+W_nucleo!AR29</f>
        <v>-1.3578084696741488E-3</v>
      </c>
      <c r="L16" s="76">
        <f ca="1">+W_nucleo!AS29</f>
        <v>-1.3254911896773969E-3</v>
      </c>
      <c r="M16" s="76"/>
      <c r="U16" s="35">
        <f>+'F10.12.17data'!R15</f>
        <v>43009</v>
      </c>
      <c r="V16" s="63">
        <f>+'F10.12.17data'!S15</f>
        <v>1.0267652828892437</v>
      </c>
      <c r="W16" s="63">
        <f>+'F10.12.17data'!T15</f>
        <v>1.000525594828314</v>
      </c>
      <c r="X16" s="63">
        <f ca="1">+'F10.12.17data'!V15</f>
        <v>1.0085470085470085</v>
      </c>
      <c r="Y16" s="63">
        <f ca="1">+'F10.12.17data'!W15</f>
        <v>0.99887384089900122</v>
      </c>
    </row>
    <row r="17" spans="2:38" x14ac:dyDescent="0.25">
      <c r="B17" s="35">
        <f>+F9data!AB16</f>
        <v>43040</v>
      </c>
      <c r="F17" s="35">
        <f t="shared" si="0"/>
        <v>43040</v>
      </c>
      <c r="J17" s="35">
        <f t="shared" si="1"/>
        <v>43040</v>
      </c>
      <c r="K17" s="76">
        <f ca="1">+W_nucleo!AR30</f>
        <v>-1.6815426829337454E-3</v>
      </c>
      <c r="L17" s="76">
        <f ca="1">+W_nucleo!AS30</f>
        <v>-1.7062043776612246E-3</v>
      </c>
      <c r="M17" s="76"/>
      <c r="U17" s="35">
        <f>+'F10.12.17data'!R16</f>
        <v>43040</v>
      </c>
      <c r="V17" s="63">
        <f>+'F10.12.17data'!S16</f>
        <v>1.0284270890562028</v>
      </c>
      <c r="W17" s="63">
        <f>+'F10.12.17data'!T16</f>
        <v>0.99918288401327771</v>
      </c>
      <c r="X17" s="63">
        <f ca="1">+'F10.12.17data'!V16</f>
        <v>1.0084459459459461</v>
      </c>
      <c r="Y17" s="63">
        <f ca="1">+'F10.12.17data'!W16</f>
        <v>0.99856844518506671</v>
      </c>
      <c r="AI17" t="s">
        <v>233</v>
      </c>
      <c r="AK17">
        <f ca="1">+AK6-AK15</f>
        <v>9.8609654483650111E-2</v>
      </c>
      <c r="AL17">
        <f ca="1">+AL6-AL15</f>
        <v>3.4242774320112801E-2</v>
      </c>
    </row>
    <row r="18" spans="2:38" x14ac:dyDescent="0.25">
      <c r="B18" s="35">
        <f>+F9data!AB17</f>
        <v>43070</v>
      </c>
      <c r="C18" s="76">
        <f>+F9data!AC17</f>
        <v>8.0255140268959049E-3</v>
      </c>
      <c r="D18" s="76">
        <f ca="1">+F9data!AD17</f>
        <v>2.8333865226928636E-3</v>
      </c>
      <c r="F18" s="35">
        <f t="shared" si="0"/>
        <v>43070</v>
      </c>
      <c r="G18" s="76">
        <f ca="1">+W_nucleo!AH31</f>
        <v>-8.3242114636870035E-3</v>
      </c>
      <c r="H18" s="76">
        <f ca="1">+W_nucleo!AG31</f>
        <v>-3.6357931580746072E-3</v>
      </c>
      <c r="J18" s="35">
        <f t="shared" si="1"/>
        <v>43070</v>
      </c>
      <c r="K18" s="76">
        <f ca="1">+W_nucleo!AR31</f>
        <v>-8.3242114636870035E-3</v>
      </c>
      <c r="L18" s="76">
        <f ca="1">+W_nucleo!AS31</f>
        <v>-3.6357931580746072E-3</v>
      </c>
      <c r="M18" s="76"/>
      <c r="U18" s="35">
        <f>+'F10.12.17data'!R17</f>
        <v>43070</v>
      </c>
      <c r="V18" s="63">
        <f>+'F10.12.17data'!S17</f>
        <v>1.0360097924445324</v>
      </c>
      <c r="W18" s="63">
        <f>+'F10.12.17data'!T17</f>
        <v>0.99569614482658164</v>
      </c>
      <c r="X18" s="63">
        <f ca="1">+'F10.12.17data'!V17</f>
        <v>1.0083333333333333</v>
      </c>
      <c r="Y18" s="63">
        <f ca="1">+'F10.12.17data'!W17</f>
        <v>0.99700271519906469</v>
      </c>
    </row>
    <row r="19" spans="2:38" x14ac:dyDescent="0.25">
      <c r="B19" s="35">
        <f>+F9data!AB18</f>
        <v>43101</v>
      </c>
      <c r="C19" s="76">
        <f>+F9data!AC18</f>
        <v>7.852290728037151E-3</v>
      </c>
      <c r="D19" s="76">
        <f ca="1">+F9data!AD18</f>
        <v>2.7044381405025666E-3</v>
      </c>
      <c r="F19" s="35">
        <f t="shared" ref="F19:F82" si="5">+B19</f>
        <v>43101</v>
      </c>
      <c r="G19" s="76">
        <f ca="1">+W_nucleo!AH32</f>
        <v>-6.4341580612867766E-3</v>
      </c>
      <c r="H19" s="76">
        <f ca="1">+W_nucleo!AG32</f>
        <v>-4.9395670317204932E-3</v>
      </c>
      <c r="J19" s="35">
        <f t="shared" si="1"/>
        <v>43101</v>
      </c>
      <c r="K19" s="76">
        <f ca="1">+W_nucleo!AR32</f>
        <v>-9.0688842783390733E-3</v>
      </c>
      <c r="L19" s="76">
        <f ca="1">+W_nucleo!AS32</f>
        <v>-3.9139628256719128E-3</v>
      </c>
      <c r="M19" s="76"/>
      <c r="U19" s="35">
        <f>+'F10.12.17data'!R18</f>
        <v>43101</v>
      </c>
      <c r="V19" s="63">
        <f>+'F10.12.17data'!S18</f>
        <v>1.0242653914997959</v>
      </c>
      <c r="W19" s="63">
        <f>+'F10.12.17data'!T18</f>
        <v>0.9945973658931655</v>
      </c>
      <c r="X19" s="63">
        <f ca="1">+'F10.12.17data'!V18</f>
        <v>1.0016366612111294</v>
      </c>
      <c r="Y19" s="63">
        <f ca="1">+'F10.12.17data'!W18</f>
        <v>0.99682018113246851</v>
      </c>
    </row>
    <row r="20" spans="2:38" x14ac:dyDescent="0.25">
      <c r="B20" s="35">
        <f>+F9data!AB19</f>
        <v>43132</v>
      </c>
      <c r="C20" s="76">
        <f>+F9data!AC19</f>
        <v>7.7002995410762054E-3</v>
      </c>
      <c r="D20" s="76">
        <f ca="1">+F9data!AD19</f>
        <v>2.5969715767467836E-3</v>
      </c>
      <c r="F20" s="35">
        <f t="shared" si="5"/>
        <v>43132</v>
      </c>
      <c r="G20" s="76">
        <f ca="1">+W_nucleo!AH33</f>
        <v>-7.3116433705975314E-3</v>
      </c>
      <c r="H20" s="76">
        <f ca="1">+W_nucleo!AG33</f>
        <v>-4.8683921469503399E-3</v>
      </c>
      <c r="J20" s="35">
        <f t="shared" si="1"/>
        <v>43132</v>
      </c>
      <c r="K20" s="76">
        <f ca="1">+W_nucleo!AR33</f>
        <v>-1.1333253694100209E-2</v>
      </c>
      <c r="L20" s="76">
        <f ca="1">+W_nucleo!AS33</f>
        <v>-5.1693560409595829E-3</v>
      </c>
      <c r="M20" s="76"/>
      <c r="U20" s="35">
        <f>+'F10.12.17data'!R19</f>
        <v>43132</v>
      </c>
      <c r="V20" s="63">
        <f>+'F10.12.17data'!S19</f>
        <v>1.0309454534220679</v>
      </c>
      <c r="W20" s="63">
        <f>+'F10.12.17data'!T19</f>
        <v>0.9935429639291965</v>
      </c>
      <c r="X20" s="63">
        <f ca="1">+'F10.12.17data'!V19</f>
        <v>1.0088353413654618</v>
      </c>
      <c r="Y20" s="63">
        <f ca="1">+'F10.12.17data'!W19</f>
        <v>0.99588738723085546</v>
      </c>
    </row>
    <row r="21" spans="2:38" x14ac:dyDescent="0.25">
      <c r="B21" s="35">
        <f>+F9data!AB20</f>
        <v>43160</v>
      </c>
      <c r="C21" s="76">
        <f>+F9data!AC20</f>
        <v>7.7453238547515553E-3</v>
      </c>
      <c r="D21" s="76">
        <f ca="1">+F9data!AD20</f>
        <v>2.4352027930833651E-3</v>
      </c>
      <c r="F21" s="35">
        <f t="shared" si="5"/>
        <v>43160</v>
      </c>
      <c r="G21" s="76">
        <f ca="1">+W_nucleo!AH34</f>
        <v>-1.242386712123289E-2</v>
      </c>
      <c r="H21" s="76">
        <f ca="1">+W_nucleo!AG34</f>
        <v>-5.1991498462320429E-3</v>
      </c>
      <c r="J21" s="35">
        <f t="shared" si="1"/>
        <v>43160</v>
      </c>
      <c r="K21" s="76">
        <f ca="1">+W_nucleo!AR34</f>
        <v>-1.2487679198748047E-2</v>
      </c>
      <c r="L21" s="76">
        <f ca="1">+W_nucleo!AS34</f>
        <v>-4.6972500888826652E-3</v>
      </c>
      <c r="M21" s="76"/>
      <c r="U21" s="35">
        <f>+'F10.12.17data'!R20</f>
        <v>43160</v>
      </c>
      <c r="V21" s="63">
        <f>+'F10.12.17data'!S20</f>
        <v>1.0210416237752138</v>
      </c>
      <c r="W21" s="63">
        <f>+'F10.12.17data'!T20</f>
        <v>0.99279347288115405</v>
      </c>
      <c r="X21" s="63">
        <f ca="1">+'F10.12.17data'!V20</f>
        <v>1.0007776049766719</v>
      </c>
      <c r="Y21" s="63">
        <f ca="1">+'F10.12.17data'!W20</f>
        <v>0.99635618125247571</v>
      </c>
    </row>
    <row r="22" spans="2:38" x14ac:dyDescent="0.25">
      <c r="B22" s="35">
        <f>+F9data!AB21</f>
        <v>43191</v>
      </c>
      <c r="C22" s="76">
        <f>+F9data!AC21</f>
        <v>7.4378579825482198E-3</v>
      </c>
      <c r="D22" s="76">
        <f ca="1">+F9data!AD21</f>
        <v>2.3707809380453804E-3</v>
      </c>
      <c r="F22" s="35">
        <f t="shared" si="5"/>
        <v>43191</v>
      </c>
      <c r="G22" s="76">
        <f ca="1">+W_nucleo!AH35</f>
        <v>-1.5944352250315097E-2</v>
      </c>
      <c r="H22" s="76">
        <f ca="1">+W_nucleo!AG35</f>
        <v>-5.2167286435000904E-3</v>
      </c>
      <c r="J22" s="35">
        <f t="shared" si="1"/>
        <v>43191</v>
      </c>
      <c r="K22" s="76">
        <f ca="1">+W_nucleo!AR35</f>
        <v>-1.3925744348118441E-2</v>
      </c>
      <c r="L22" s="76">
        <f ca="1">+W_nucleo!AS35</f>
        <v>-5.1714615549269816E-3</v>
      </c>
      <c r="M22" s="76"/>
      <c r="U22" s="35">
        <f>+'F10.12.17data'!R21</f>
        <v>43191</v>
      </c>
      <c r="V22" s="63">
        <f>+'F10.12.17data'!S21</f>
        <v>1.026932357275689</v>
      </c>
      <c r="W22" s="63">
        <f>+'F10.12.17data'!T21</f>
        <v>0.99085707208491869</v>
      </c>
      <c r="X22" s="63">
        <f ca="1">+'F10.12.17data'!V21</f>
        <v>1.0022813688212928</v>
      </c>
      <c r="Y22" s="63">
        <f ca="1">+'F10.12.17data'!W21</f>
        <v>0.99607297825930596</v>
      </c>
    </row>
    <row r="23" spans="2:38" x14ac:dyDescent="0.25">
      <c r="B23" s="35">
        <f>+F9data!AB22</f>
        <v>43221</v>
      </c>
      <c r="C23" s="76">
        <f>+F9data!AC22</f>
        <v>7.5203246991969079E-3</v>
      </c>
      <c r="D23" s="76">
        <f ca="1">+F9data!AD22</f>
        <v>2.5574435530849593E-3</v>
      </c>
      <c r="F23" s="35">
        <f t="shared" si="5"/>
        <v>43221</v>
      </c>
      <c r="G23" s="76">
        <f ca="1">+W_nucleo!AH36</f>
        <v>-1.2505169228419488E-2</v>
      </c>
      <c r="H23" s="76">
        <f ca="1">+W_nucleo!AG36</f>
        <v>-4.7466581786708151E-3</v>
      </c>
      <c r="J23" s="35">
        <f t="shared" si="1"/>
        <v>43221</v>
      </c>
      <c r="K23" s="76">
        <f ca="1">+W_nucleo!AR36</f>
        <v>-9.5693302681461034E-3</v>
      </c>
      <c r="L23" s="76">
        <f ca="1">+W_nucleo!AS36</f>
        <v>-4.2464487824598329E-3</v>
      </c>
      <c r="M23" s="76"/>
      <c r="U23" s="35">
        <f>+'F10.12.17data'!R22</f>
        <v>43221</v>
      </c>
      <c r="V23" s="63">
        <f>+'F10.12.17data'!S22</f>
        <v>1.0255354351573855</v>
      </c>
      <c r="W23" s="63">
        <f>+'F10.12.17data'!T22</f>
        <v>0.99315062687558853</v>
      </c>
      <c r="X23" s="63">
        <f ca="1">+'F10.12.17data'!V22</f>
        <v>1.0022288261515602</v>
      </c>
      <c r="Y23" s="63">
        <f ca="1">+'F10.12.17data'!W22</f>
        <v>0.99685723395160397</v>
      </c>
    </row>
    <row r="24" spans="2:38" x14ac:dyDescent="0.25">
      <c r="B24" s="35">
        <f>+F9data!AB23</f>
        <v>43252</v>
      </c>
      <c r="C24" s="76">
        <f>+F9data!AC23</f>
        <v>7.810884110980354E-3</v>
      </c>
      <c r="D24" s="76">
        <f ca="1">+F9data!AD23</f>
        <v>2.4953941077569541E-3</v>
      </c>
      <c r="F24" s="35">
        <f t="shared" si="5"/>
        <v>43252</v>
      </c>
      <c r="G24" s="76">
        <f ca="1">+W_nucleo!AH37</f>
        <v>-1.0096717123007304E-2</v>
      </c>
      <c r="H24" s="76">
        <f ca="1">+W_nucleo!AG37</f>
        <v>-5.6486244483782144E-3</v>
      </c>
      <c r="J24" s="35">
        <f t="shared" si="1"/>
        <v>43252</v>
      </c>
      <c r="K24" s="76">
        <f ca="1">+W_nucleo!AR37</f>
        <v>-9.1723103764529412E-3</v>
      </c>
      <c r="L24" s="76">
        <f ca="1">+W_nucleo!AS37</f>
        <v>-6.209630795767529E-3</v>
      </c>
      <c r="M24" s="76"/>
      <c r="U24" s="35">
        <f>+'F10.12.17data'!R23</f>
        <v>43252</v>
      </c>
      <c r="V24" s="63">
        <f>+'F10.12.17data'!S23</f>
        <v>1.029992702561908</v>
      </c>
      <c r="W24" s="63">
        <f>+'F10.12.17data'!T23</f>
        <v>0.99551583210435723</v>
      </c>
      <c r="X24" s="63">
        <f ca="1">+'F10.12.17data'!V23</f>
        <v>1.0050035739814152</v>
      </c>
      <c r="Y24" s="63">
        <f ca="1">+'F10.12.17data'!W23</f>
        <v>0.99558590247744116</v>
      </c>
    </row>
    <row r="25" spans="2:38" x14ac:dyDescent="0.25">
      <c r="B25" s="35">
        <f>+F9data!AB24</f>
        <v>43282</v>
      </c>
      <c r="C25" s="76">
        <f>+F9data!AC24</f>
        <v>7.9956767600444598E-3</v>
      </c>
      <c r="D25" s="76">
        <f ca="1">+F9data!AD24</f>
        <v>2.3053590400185509E-3</v>
      </c>
      <c r="F25" s="35">
        <f t="shared" si="5"/>
        <v>43282</v>
      </c>
      <c r="G25" s="76">
        <f ca="1">+W_nucleo!AH38</f>
        <v>-2.6618794247601496E-3</v>
      </c>
      <c r="H25" s="76">
        <f ca="1">+W_nucleo!AG38</f>
        <v>-3.5429253868524135E-3</v>
      </c>
      <c r="J25" s="35">
        <f t="shared" si="1"/>
        <v>43282</v>
      </c>
      <c r="K25" s="76">
        <f ca="1">+W_nucleo!AR38</f>
        <v>-7.7792145221753373E-3</v>
      </c>
      <c r="L25" s="76">
        <f ca="1">+W_nucleo!AS38</f>
        <v>-4.4336351984060052E-3</v>
      </c>
      <c r="M25" s="76"/>
      <c r="U25" s="35">
        <f>+'F10.12.17data'!R24</f>
        <v>43282</v>
      </c>
      <c r="V25" s="63">
        <f>+'F10.12.17data'!S24</f>
        <v>1.034647093485503</v>
      </c>
      <c r="W25" s="63">
        <f>+'F10.12.17data'!T24</f>
        <v>0.99467591426470603</v>
      </c>
      <c r="X25" s="63">
        <f ca="1">+'F10.12.17data'!V24</f>
        <v>1.0062197650310989</v>
      </c>
      <c r="Y25" s="63">
        <f ca="1">+'F10.12.17data'!W24</f>
        <v>0.99694398859079969</v>
      </c>
    </row>
    <row r="26" spans="2:38" x14ac:dyDescent="0.25">
      <c r="B26" s="35">
        <f>+F9data!AB25</f>
        <v>43313</v>
      </c>
      <c r="C26" s="76">
        <f>+F9data!AC25</f>
        <v>8.1083962570789505E-3</v>
      </c>
      <c r="D26" s="76">
        <f ca="1">+F9data!AD25</f>
        <v>2.4302786151394473E-3</v>
      </c>
      <c r="F26" s="35">
        <f t="shared" si="5"/>
        <v>43313</v>
      </c>
      <c r="G26" s="76">
        <f ca="1">+W_nucleo!AH39</f>
        <v>-1.8134331898860268E-3</v>
      </c>
      <c r="H26" s="76">
        <f ca="1">+W_nucleo!AG39</f>
        <v>-2.0113783867141688E-3</v>
      </c>
      <c r="J26" s="35">
        <f t="shared" si="1"/>
        <v>43313</v>
      </c>
      <c r="K26" s="76">
        <f ca="1">+W_nucleo!AR39</f>
        <v>-6.3278554953900557E-3</v>
      </c>
      <c r="L26" s="76">
        <f ca="1">+W_nucleo!AS39</f>
        <v>-4.2177466434485389E-3</v>
      </c>
      <c r="M26" s="76"/>
      <c r="U26" s="35">
        <f>+'F10.12.17data'!R25</f>
        <v>43313</v>
      </c>
      <c r="V26" s="63">
        <f>+'F10.12.17data'!S25</f>
        <v>1.0327878918270181</v>
      </c>
      <c r="W26" s="63">
        <f>+'F10.12.17data'!T25</f>
        <v>0.99612397200450742</v>
      </c>
      <c r="X26" s="63">
        <f ca="1">+'F10.12.17data'!V25</f>
        <v>1.0026737967914439</v>
      </c>
      <c r="Y26" s="63">
        <f ca="1">+'F10.12.17data'!W25</f>
        <v>0.99718676552247554</v>
      </c>
    </row>
    <row r="27" spans="2:38" x14ac:dyDescent="0.25">
      <c r="B27" s="35">
        <f>+F9data!AB26</f>
        <v>43344</v>
      </c>
      <c r="C27" s="76">
        <f>+F9data!AC26</f>
        <v>8.5282533236240941E-3</v>
      </c>
      <c r="D27" s="76">
        <f ca="1">+F9data!AD26</f>
        <v>2.4790997122688765E-3</v>
      </c>
      <c r="F27" s="35">
        <f t="shared" si="5"/>
        <v>43344</v>
      </c>
      <c r="G27" s="76">
        <f ca="1">+W_nucleo!AH40</f>
        <v>-1.7642330616816082E-3</v>
      </c>
      <c r="H27" s="76">
        <f ca="1">+W_nucleo!AG40</f>
        <v>-6.8363772790491772E-4</v>
      </c>
      <c r="J27" s="35">
        <f t="shared" si="1"/>
        <v>43344</v>
      </c>
      <c r="K27" s="76">
        <f ca="1">+W_nucleo!AR40</f>
        <v>-7.432895352365021E-3</v>
      </c>
      <c r="L27" s="76">
        <f ca="1">+W_nucleo!AS40</f>
        <v>-3.775182339692984E-3</v>
      </c>
      <c r="M27" s="76"/>
      <c r="U27" s="35">
        <f>+'F10.12.17data'!R26</f>
        <v>43344</v>
      </c>
      <c r="V27" s="63">
        <f>+'F10.12.17data'!S26</f>
        <v>1.0360887072822542</v>
      </c>
      <c r="W27" s="63">
        <f>+'F10.12.17data'!T26</f>
        <v>0.99493335602119348</v>
      </c>
      <c r="X27" s="63">
        <f ca="1">+'F10.12.17data'!V26</f>
        <v>1.0181590482154039</v>
      </c>
      <c r="Y27" s="63">
        <f ca="1">+'F10.12.17data'!W26</f>
        <v>0.99766046820925991</v>
      </c>
    </row>
    <row r="28" spans="2:38" x14ac:dyDescent="0.25">
      <c r="B28" s="35">
        <f>+F9data!AB27</f>
        <v>43374</v>
      </c>
      <c r="C28" s="76">
        <f>+F9data!AC27</f>
        <v>8.9684421255073477E-3</v>
      </c>
      <c r="D28" s="76">
        <f ca="1">+F9data!AD27</f>
        <v>2.4921811035647501E-3</v>
      </c>
      <c r="F28" s="35">
        <f t="shared" si="5"/>
        <v>43374</v>
      </c>
      <c r="G28" s="76">
        <f ca="1">+W_nucleo!AH41</f>
        <v>-2.1231589087769009E-3</v>
      </c>
      <c r="H28" s="76">
        <f ca="1">+W_nucleo!AG41</f>
        <v>1.1024212614412221E-3</v>
      </c>
      <c r="J28" s="35">
        <f t="shared" si="1"/>
        <v>43374</v>
      </c>
      <c r="K28" s="76">
        <f ca="1">+W_nucleo!AR41</f>
        <v>-4.5119229459558152E-3</v>
      </c>
      <c r="L28" s="76">
        <f ca="1">+W_nucleo!AS41</f>
        <v>-6.0242154105827339E-4</v>
      </c>
      <c r="M28" s="76"/>
      <c r="U28" s="35">
        <f>+'F10.12.17data'!R27</f>
        <v>43374</v>
      </c>
      <c r="V28" s="63">
        <f>+'F10.12.17data'!S27</f>
        <v>1.0371664682616806</v>
      </c>
      <c r="W28" s="63">
        <f>+'F10.12.17data'!T27</f>
        <v>0.99613674319808387</v>
      </c>
      <c r="X28" s="63">
        <f ca="1">+'F10.12.17data'!V27</f>
        <v>1.0161001788908766</v>
      </c>
      <c r="Y28" s="63">
        <f ca="1">+'F10.12.17data'!W27</f>
        <v>0.99964265566931809</v>
      </c>
      <c r="AG28" s="192"/>
    </row>
    <row r="29" spans="2:38" x14ac:dyDescent="0.25">
      <c r="B29" s="35">
        <f>+F9data!AB28</f>
        <v>43405</v>
      </c>
      <c r="C29" s="76">
        <f>+F9data!AC28</f>
        <v>9.700808012446863E-3</v>
      </c>
      <c r="D29" s="76">
        <f ca="1">+F9data!AD28</f>
        <v>2.496698332499566E-3</v>
      </c>
      <c r="F29" s="35">
        <f t="shared" si="5"/>
        <v>43405</v>
      </c>
      <c r="G29" s="76">
        <f ca="1">+W_nucleo!AH42</f>
        <v>-1.6883760552852678E-3</v>
      </c>
      <c r="H29" s="76">
        <f ca="1">+W_nucleo!AG42</f>
        <v>2.4734330512679037E-3</v>
      </c>
      <c r="J29" s="35">
        <f t="shared" si="1"/>
        <v>43405</v>
      </c>
      <c r="K29" s="76">
        <f ca="1">+W_nucleo!AR42</f>
        <v>-4.5360916332590762E-3</v>
      </c>
      <c r="L29" s="76">
        <f ca="1">+W_nucleo!AS42</f>
        <v>4.5175538491171174E-4</v>
      </c>
      <c r="M29" s="76"/>
      <c r="U29" s="35">
        <f>+'F10.12.17data'!R28</f>
        <v>43405</v>
      </c>
      <c r="V29" s="63">
        <f>+'F10.12.17data'!S28</f>
        <v>1.031648815671822</v>
      </c>
      <c r="W29" s="63">
        <f>+'F10.12.17data'!T28</f>
        <v>0.99610413106126128</v>
      </c>
      <c r="X29" s="63">
        <f ca="1">+'F10.12.17data'!V28</f>
        <v>1.0120274914089347</v>
      </c>
      <c r="Y29" s="63">
        <f ca="1">+'F10.12.17data'!W28</f>
        <v>1.0002595159477194</v>
      </c>
    </row>
    <row r="30" spans="2:38" x14ac:dyDescent="0.25">
      <c r="B30" s="35">
        <f>+F9data!AB29</f>
        <v>43435</v>
      </c>
      <c r="C30" s="76">
        <f>+F9data!AC29</f>
        <v>9.2169096009708795E-3</v>
      </c>
      <c r="D30" s="76">
        <f ca="1">+F9data!AD29</f>
        <v>2.3929968597667939E-3</v>
      </c>
      <c r="F30" s="35">
        <f t="shared" si="5"/>
        <v>43435</v>
      </c>
      <c r="G30" s="76">
        <f ca="1">+W_nucleo!AH43</f>
        <v>7.3528007079604052E-5</v>
      </c>
      <c r="H30" s="76">
        <f ca="1">+W_nucleo!AG43</f>
        <v>2.9343812526017032E-3</v>
      </c>
      <c r="J30" s="35">
        <f t="shared" si="1"/>
        <v>43435</v>
      </c>
      <c r="K30" s="76">
        <f ca="1">+W_nucleo!AR43</f>
        <v>-1.2200671095615734E-2</v>
      </c>
      <c r="L30" s="76">
        <f ca="1">+W_nucleo!AS43</f>
        <v>-1.8151785111406582E-3</v>
      </c>
      <c r="M30" s="76"/>
      <c r="U30" s="35">
        <f>+'F10.12.17data'!R29</f>
        <v>43435</v>
      </c>
      <c r="V30" s="63">
        <f>+'F10.12.17data'!S29</f>
        <v>1.0301792727104904</v>
      </c>
      <c r="W30" s="63">
        <f>+'F10.12.17data'!T29</f>
        <v>0.9933816244165975</v>
      </c>
      <c r="X30" s="63">
        <f ca="1">+'F10.12.17data'!V29</f>
        <v>1.0111296605453535</v>
      </c>
      <c r="Y30" s="63">
        <f ca="1">+'F10.12.17data'!W29</f>
        <v>0.99898571813315751</v>
      </c>
    </row>
    <row r="31" spans="2:38" x14ac:dyDescent="0.25">
      <c r="B31" s="35">
        <f>+F9data!AB30</f>
        <v>43466</v>
      </c>
      <c r="C31" s="76">
        <f>+F9data!AC30</f>
        <v>8.7705311188081558E-3</v>
      </c>
      <c r="D31" s="76">
        <f ca="1">+F9data!AD30</f>
        <v>2.3810456645305309E-3</v>
      </c>
      <c r="F31" s="35">
        <f t="shared" si="5"/>
        <v>43466</v>
      </c>
      <c r="G31" s="76">
        <f ca="1">+W_nucleo!AH44</f>
        <v>3.6297842829204896E-3</v>
      </c>
      <c r="H31" s="76">
        <f ca="1">+W_nucleo!AG44</f>
        <v>4.904787776905728E-3</v>
      </c>
      <c r="J31" s="35">
        <f t="shared" si="1"/>
        <v>43466</v>
      </c>
      <c r="K31" s="76">
        <f ca="1">+W_nucleo!AR44</f>
        <v>-8.9391727794352338E-3</v>
      </c>
      <c r="L31" s="76">
        <f ca="1">+W_nucleo!AS44</f>
        <v>1.5794202007302083E-4</v>
      </c>
      <c r="M31" s="76"/>
      <c r="U31" s="35">
        <f>+'F10.12.17data'!R30</f>
        <v>43466</v>
      </c>
      <c r="V31" s="63">
        <f>+'F10.12.17data'!S30</f>
        <v>1.0288044671578807</v>
      </c>
      <c r="W31" s="63">
        <f>+'F10.12.17data'!T30</f>
        <v>0.99428190438249786</v>
      </c>
      <c r="X31" s="63">
        <f ca="1">+'F10.12.17data'!V30</f>
        <v>1.0145631067961165</v>
      </c>
      <c r="Y31" s="63">
        <f ca="1">+'F10.12.17data'!W30</f>
        <v>1.0000857035882917</v>
      </c>
    </row>
    <row r="32" spans="2:38" x14ac:dyDescent="0.25">
      <c r="B32" s="35">
        <f>+F9data!AB31</f>
        <v>43497</v>
      </c>
      <c r="C32" s="76">
        <f>+F9data!AC31</f>
        <v>9.5278141517804449E-3</v>
      </c>
      <c r="D32" s="76">
        <f ca="1">+F9data!AD31</f>
        <v>2.8668574355476171E-3</v>
      </c>
      <c r="F32" s="35">
        <f t="shared" si="5"/>
        <v>43497</v>
      </c>
      <c r="G32" s="76">
        <f ca="1">+W_nucleo!AH45</f>
        <v>1.7997574250600668E-2</v>
      </c>
      <c r="H32" s="76">
        <f ca="1">+W_nucleo!AG45</f>
        <v>8.5800126723702963E-3</v>
      </c>
      <c r="J32" s="35">
        <f t="shared" si="1"/>
        <v>43497</v>
      </c>
      <c r="K32" s="76">
        <f ca="1">+W_nucleo!AR45</f>
        <v>6.1771221898963002E-3</v>
      </c>
      <c r="L32" s="76">
        <f ca="1">+W_nucleo!AS45</f>
        <v>2.8752266801748139E-3</v>
      </c>
      <c r="M32" s="76"/>
      <c r="U32" s="35">
        <f>+'F10.12.17data'!R31</f>
        <v>43497</v>
      </c>
      <c r="V32" s="63">
        <f>+'F10.12.17data'!S31</f>
        <v>1.0359825604820072</v>
      </c>
      <c r="W32" s="63">
        <f>+'F10.12.17data'!T31</f>
        <v>1.0011835602631607</v>
      </c>
      <c r="X32" s="63">
        <f ca="1">+'F10.12.17data'!V31</f>
        <v>1.0198952879581153</v>
      </c>
      <c r="Y32" s="63">
        <f ca="1">+'F10.12.17data'!W31</f>
        <v>1.001503441804217</v>
      </c>
    </row>
    <row r="33" spans="2:25" x14ac:dyDescent="0.25">
      <c r="B33" s="35">
        <f>+F9data!AB32</f>
        <v>43525</v>
      </c>
      <c r="C33" s="76">
        <f>+F9data!AC32</f>
        <v>9.4077497527227192E-3</v>
      </c>
      <c r="D33" s="76">
        <f ca="1">+F9data!AD32</f>
        <v>3.0734261170172008E-3</v>
      </c>
      <c r="F33" s="35">
        <f t="shared" si="5"/>
        <v>43525</v>
      </c>
      <c r="G33" s="76">
        <f ca="1">+W_nucleo!AH46</f>
        <v>2.651291830434066E-2</v>
      </c>
      <c r="H33" s="76">
        <f ca="1">+W_nucleo!AG46</f>
        <v>1.1161742515324979E-2</v>
      </c>
      <c r="J33" s="35">
        <f t="shared" si="1"/>
        <v>43525</v>
      </c>
      <c r="K33" s="76">
        <f ca="1">+W_nucleo!AR46</f>
        <v>1.5864952010724576E-2</v>
      </c>
      <c r="L33" s="76">
        <f ca="1">+W_nucleo!AS46</f>
        <v>7.0545074912053973E-3</v>
      </c>
      <c r="M33" s="76"/>
      <c r="U33" s="35">
        <f>+'F10.12.17data'!R32</f>
        <v>43525</v>
      </c>
      <c r="V33" s="63">
        <f>+'F10.12.17data'!S32</f>
        <v>1.0390930843669508</v>
      </c>
      <c r="W33" s="63">
        <f>+'F10.12.17data'!T32</f>
        <v>1.0055918177252825</v>
      </c>
      <c r="X33" s="63">
        <f ca="1">+'F10.12.17data'!V32</f>
        <v>1.0250501002004009</v>
      </c>
      <c r="Y33" s="63">
        <f ca="1">+'F10.12.17data'!W32</f>
        <v>1.0035301417322773</v>
      </c>
    </row>
    <row r="34" spans="2:25" x14ac:dyDescent="0.25">
      <c r="B34" s="35">
        <f>+F9data!AB33</f>
        <v>43556</v>
      </c>
      <c r="C34" s="76">
        <f>+F9data!AC33</f>
        <v>9.1231355846248165E-3</v>
      </c>
      <c r="D34" s="76">
        <f ca="1">+F9data!AD33</f>
        <v>3.1758320948002496E-3</v>
      </c>
      <c r="F34" s="35">
        <f t="shared" si="5"/>
        <v>43556</v>
      </c>
      <c r="G34" s="76">
        <f ca="1">+W_nucleo!AH47</f>
        <v>2.5029774405154193E-2</v>
      </c>
      <c r="H34" s="76">
        <f ca="1">+W_nucleo!AG47</f>
        <v>1.209951979171664E-2</v>
      </c>
      <c r="J34" s="35">
        <f t="shared" si="1"/>
        <v>43556</v>
      </c>
      <c r="K34" s="76">
        <f ca="1">+W_nucleo!AR47</f>
        <v>1.2414589484277538E-2</v>
      </c>
      <c r="L34" s="76">
        <f ca="1">+W_nucleo!AS47</f>
        <v>7.7285168423038009E-3</v>
      </c>
      <c r="M34" s="76"/>
      <c r="U34" s="35">
        <f>+'F10.12.17data'!R33</f>
        <v>43556</v>
      </c>
      <c r="V34" s="63">
        <f>+'F10.12.17data'!S33</f>
        <v>1.0375483275135442</v>
      </c>
      <c r="W34" s="63">
        <f>+'F10.12.17data'!T33</f>
        <v>1.0025136056643922</v>
      </c>
      <c r="X34" s="63">
        <f ca="1">+'F10.12.17data'!V33</f>
        <v>1.0202507232401157</v>
      </c>
      <c r="Y34" s="63">
        <f ca="1">+'F10.12.17data'!W33</f>
        <v>1.0037272871860747</v>
      </c>
    </row>
    <row r="35" spans="2:25" x14ac:dyDescent="0.25">
      <c r="B35" s="35">
        <f>+F9data!AB34</f>
        <v>43586</v>
      </c>
      <c r="C35" s="76">
        <f>+F9data!AC34</f>
        <v>9.5781514302424684E-3</v>
      </c>
      <c r="D35" s="76">
        <f ca="1">+F9data!AD34</f>
        <v>3.0527887901680337E-3</v>
      </c>
      <c r="F35" s="35">
        <f t="shared" si="5"/>
        <v>43586</v>
      </c>
      <c r="G35" s="76">
        <f ca="1">+W_nucleo!AH48</f>
        <v>1.7050169404585924E-2</v>
      </c>
      <c r="H35" s="76">
        <f ca="1">+W_nucleo!AG48</f>
        <v>9.2247865299499576E-3</v>
      </c>
      <c r="J35" s="35">
        <f t="shared" si="1"/>
        <v>43586</v>
      </c>
      <c r="K35" s="76">
        <f ca="1">+W_nucleo!AR48</f>
        <v>8.6808034627150477E-3</v>
      </c>
      <c r="L35" s="76">
        <f ca="1">+W_nucleo!AS48</f>
        <v>5.699427219244324E-3</v>
      </c>
      <c r="M35" s="76"/>
      <c r="U35" s="35">
        <f>+'F10.12.17data'!R34</f>
        <v>43586</v>
      </c>
      <c r="V35" s="63">
        <f>+'F10.12.17data'!S34</f>
        <v>1.0320857876966354</v>
      </c>
      <c r="W35" s="63">
        <f>+'F10.12.17data'!T34</f>
        <v>0.99971168363838103</v>
      </c>
      <c r="X35" s="63">
        <f ca="1">+'F10.12.17data'!V34</f>
        <v>1.0196261682242991</v>
      </c>
      <c r="Y35" s="63">
        <f ca="1">+'F10.12.17data'!W34</f>
        <v>1.0026631863442641</v>
      </c>
    </row>
    <row r="36" spans="2:25" x14ac:dyDescent="0.25">
      <c r="B36" s="35">
        <f>+F9data!AB35</f>
        <v>43617</v>
      </c>
      <c r="C36" s="76">
        <f>+F9data!AC35</f>
        <v>9.149095279165834E-3</v>
      </c>
      <c r="D36" s="76">
        <f ca="1">+F9data!AD35</f>
        <v>3.0314430129422996E-3</v>
      </c>
      <c r="F36" s="35">
        <f t="shared" si="5"/>
        <v>43617</v>
      </c>
      <c r="G36" s="76">
        <f ca="1">+W_nucleo!AH49</f>
        <v>1.6486960401218553E-2</v>
      </c>
      <c r="H36" s="76">
        <f ca="1">+W_nucleo!AG49</f>
        <v>1.2474015161314522E-2</v>
      </c>
      <c r="J36" s="35">
        <f t="shared" si="1"/>
        <v>43617</v>
      </c>
      <c r="K36" s="76">
        <f ca="1">+W_nucleo!AR49</f>
        <v>9.5160890302103951E-3</v>
      </c>
      <c r="L36" s="76">
        <f ca="1">+W_nucleo!AS49</f>
        <v>7.7690866551112236E-3</v>
      </c>
      <c r="M36" s="76"/>
      <c r="U36" s="35">
        <f>+'F10.12.17data'!R35</f>
        <v>43617</v>
      </c>
      <c r="V36" s="63">
        <f>+'F10.12.17data'!S35</f>
        <v>1.0301684124205215</v>
      </c>
      <c r="W36" s="63">
        <f>+'F10.12.17data'!T35</f>
        <v>0.9994193087047083</v>
      </c>
      <c r="X36" s="63">
        <f ca="1">+'F10.12.17data'!V35</f>
        <v>1.0190995907230558</v>
      </c>
      <c r="Y36" s="63">
        <f ca="1">+'F10.12.17data'!W35</f>
        <v>1.0035348462597229</v>
      </c>
    </row>
    <row r="37" spans="2:25" x14ac:dyDescent="0.25">
      <c r="B37" s="35">
        <f>+F9data!AB36</f>
        <v>43647</v>
      </c>
      <c r="C37" s="76">
        <f>+F9data!AC36</f>
        <v>9.2862023542247072E-3</v>
      </c>
      <c r="D37" s="76">
        <f ca="1">+F9data!AD36</f>
        <v>3.0393096435007982E-3</v>
      </c>
      <c r="F37" s="35">
        <f t="shared" si="5"/>
        <v>43647</v>
      </c>
      <c r="G37" s="76">
        <f ca="1">+W_nucleo!AH50</f>
        <v>1.0737726413745818E-2</v>
      </c>
      <c r="H37" s="76">
        <f ca="1">+W_nucleo!AG50</f>
        <v>1.0131295362667325E-2</v>
      </c>
      <c r="J37" s="35">
        <f t="shared" si="1"/>
        <v>43647</v>
      </c>
      <c r="K37" s="76">
        <f ca="1">+W_nucleo!AR50</f>
        <v>3.9831971438677449E-3</v>
      </c>
      <c r="L37" s="76">
        <f ca="1">+W_nucleo!AS50</f>
        <v>7.7928870867740585E-3</v>
      </c>
      <c r="M37" s="76"/>
      <c r="U37" s="35">
        <f>+'F10.12.17data'!R36</f>
        <v>43647</v>
      </c>
      <c r="V37" s="63">
        <f>+'F10.12.17data'!S36</f>
        <v>1.0331479941797919</v>
      </c>
      <c r="W37" s="63">
        <f>+'F10.12.17data'!T36</f>
        <v>0.99735839226127665</v>
      </c>
      <c r="X37" s="63">
        <f ca="1">+'F10.12.17data'!V36</f>
        <v>1.0199822380106571</v>
      </c>
      <c r="Y37" s="63">
        <f ca="1">+'F10.12.17data'!W36</f>
        <v>1.0034712973952928</v>
      </c>
    </row>
    <row r="38" spans="2:25" x14ac:dyDescent="0.25">
      <c r="B38" s="35">
        <f>+F9data!AB37</f>
        <v>43678</v>
      </c>
      <c r="C38" s="76">
        <f>+F9data!AC37</f>
        <v>9.17662560175736E-3</v>
      </c>
      <c r="D38" s="76">
        <f ca="1">+F9data!AD37</f>
        <v>2.9468244821967415E-3</v>
      </c>
      <c r="F38" s="35">
        <f t="shared" si="5"/>
        <v>43678</v>
      </c>
      <c r="G38" s="76">
        <f ca="1">+W_nucleo!AH51</f>
        <v>1.0194948638374557E-2</v>
      </c>
      <c r="H38" s="76">
        <f ca="1">+W_nucleo!AG51</f>
        <v>9.7048112414976906E-3</v>
      </c>
      <c r="J38" s="35">
        <f t="shared" si="1"/>
        <v>43678</v>
      </c>
      <c r="K38" s="76">
        <f ca="1">+W_nucleo!AR51</f>
        <v>5.9966992287465715E-3</v>
      </c>
      <c r="L38" s="76">
        <f ca="1">+W_nucleo!AS51</f>
        <v>7.8985321127533759E-3</v>
      </c>
      <c r="M38" s="76"/>
      <c r="U38" s="35">
        <f>+'F10.12.17data'!R37</f>
        <v>43678</v>
      </c>
      <c r="V38" s="63">
        <f>+'F10.12.17data'!S37</f>
        <v>1.0345221395846782</v>
      </c>
      <c r="W38" s="63">
        <f>+'F10.12.17data'!T37</f>
        <v>0.9979997721428806</v>
      </c>
      <c r="X38" s="63">
        <f ca="1">+'F10.12.17data'!V37</f>
        <v>1.0160540768905788</v>
      </c>
      <c r="Y38" s="63">
        <f ca="1">+'F10.12.17data'!W37</f>
        <v>1.0033613879390604</v>
      </c>
    </row>
    <row r="39" spans="2:25" x14ac:dyDescent="0.25">
      <c r="B39" s="35">
        <f>+F9data!AB38</f>
        <v>43709</v>
      </c>
      <c r="C39" s="76">
        <f>+F9data!AC38</f>
        <v>8.8015955518228415E-3</v>
      </c>
      <c r="D39" s="76">
        <f ca="1">+F9data!AD38</f>
        <v>2.9424947121232856E-3</v>
      </c>
      <c r="F39" s="35">
        <f t="shared" si="5"/>
        <v>43709</v>
      </c>
      <c r="G39" s="76">
        <f ca="1">+W_nucleo!AH52</f>
        <v>9.8933204768012484E-3</v>
      </c>
      <c r="H39" s="76">
        <f ca="1">+W_nucleo!AG52</f>
        <v>1.0866126184171598E-2</v>
      </c>
      <c r="J39" s="35">
        <f t="shared" si="1"/>
        <v>43709</v>
      </c>
      <c r="K39" s="76">
        <f ca="1">+W_nucleo!AR52</f>
        <v>4.9016626435114397E-3</v>
      </c>
      <c r="L39" s="76">
        <f ca="1">+W_nucleo!AS52</f>
        <v>1.1645928999894029E-2</v>
      </c>
      <c r="M39" s="76"/>
      <c r="U39" s="35">
        <f>+'F10.12.17data'!R38</f>
        <v>43709</v>
      </c>
      <c r="V39" s="63">
        <f>+'F10.12.17data'!S38</f>
        <v>1.0402200229351004</v>
      </c>
      <c r="W39" s="63">
        <f>+'F10.12.17data'!T38</f>
        <v>0.99686729675059127</v>
      </c>
      <c r="X39" s="63">
        <f ca="1">+'F10.12.17data'!V38</f>
        <v>1.0227817745803358</v>
      </c>
      <c r="Y39" s="63">
        <f ca="1">+'F10.12.17data'!W38</f>
        <v>1.0046597021716834</v>
      </c>
    </row>
    <row r="40" spans="2:25" x14ac:dyDescent="0.25">
      <c r="B40" s="35">
        <f>+F9data!AB39</f>
        <v>43739</v>
      </c>
      <c r="C40" s="76">
        <f>+F9data!AC39</f>
        <v>8.6941600212330026E-3</v>
      </c>
      <c r="D40" s="76">
        <f ca="1">+F9data!AD39</f>
        <v>3.1249807493985982E-3</v>
      </c>
      <c r="F40" s="35">
        <f t="shared" si="5"/>
        <v>43739</v>
      </c>
      <c r="G40" s="76">
        <f ca="1">+W_nucleo!AH53</f>
        <v>2.7210792261245231E-4</v>
      </c>
      <c r="H40" s="76">
        <f ca="1">+W_nucleo!AG53</f>
        <v>6.7972813112464614E-3</v>
      </c>
      <c r="J40" s="35">
        <f t="shared" si="1"/>
        <v>43739</v>
      </c>
      <c r="K40" s="76">
        <f ca="1">+W_nucleo!AR53</f>
        <v>-6.3243076804924137E-3</v>
      </c>
      <c r="L40" s="76">
        <f ca="1">+W_nucleo!AS53</f>
        <v>1.0527681250839471E-2</v>
      </c>
      <c r="M40" s="76"/>
      <c r="U40" s="35">
        <f>+'F10.12.17data'!R39</f>
        <v>43739</v>
      </c>
      <c r="V40" s="63">
        <f>+'F10.12.17data'!S39</f>
        <v>1.0449502741654162</v>
      </c>
      <c r="W40" s="63">
        <f>+'F10.12.17data'!T39</f>
        <v>0.99245103131002699</v>
      </c>
      <c r="X40" s="63">
        <f ca="1">+'F10.12.17data'!V39</f>
        <v>1.0277349768875192</v>
      </c>
      <c r="Y40" s="63">
        <f ca="1">+'F10.12.17data'!W39</f>
        <v>1.0040570352991667</v>
      </c>
    </row>
    <row r="41" spans="2:25" x14ac:dyDescent="0.25">
      <c r="B41" s="35">
        <f>+F9data!AB40</f>
        <v>43770</v>
      </c>
      <c r="C41" s="76">
        <f>+F9data!AC40</f>
        <v>8.1535877211270456E-3</v>
      </c>
      <c r="D41" s="76">
        <f ca="1">+F9data!AD40</f>
        <v>3.2416578584439915E-3</v>
      </c>
      <c r="F41" s="35">
        <f t="shared" si="5"/>
        <v>43770</v>
      </c>
      <c r="G41" s="76">
        <f ca="1">+W_nucleo!AH54</f>
        <v>4.6400721996255889E-3</v>
      </c>
      <c r="H41" s="76">
        <f ca="1">+W_nucleo!AG54</f>
        <v>8.3518765670660411E-3</v>
      </c>
      <c r="J41" s="35">
        <f t="shared" si="1"/>
        <v>43770</v>
      </c>
      <c r="K41" s="76">
        <f ca="1">+W_nucleo!AR54</f>
        <v>1.4188670487333965E-3</v>
      </c>
      <c r="L41" s="76">
        <f ca="1">+W_nucleo!AS54</f>
        <v>1.5242089474342357E-2</v>
      </c>
      <c r="M41" s="76"/>
      <c r="U41" s="35">
        <f>+'F10.12.17data'!R40</f>
        <v>43770</v>
      </c>
      <c r="V41" s="63">
        <f>+'F10.12.17data'!S40</f>
        <v>1.0448415167960596</v>
      </c>
      <c r="W41" s="63">
        <f>+'F10.12.17data'!T40</f>
        <v>0.99507959862709072</v>
      </c>
      <c r="X41" s="63">
        <f ca="1">+'F10.12.17data'!V40</f>
        <v>1.035198221563542</v>
      </c>
      <c r="Y41" s="63">
        <f ca="1">+'F10.12.17data'!W40</f>
        <v>1.0056533045301868</v>
      </c>
    </row>
    <row r="42" spans="2:25" x14ac:dyDescent="0.25">
      <c r="B42" s="35">
        <f>+F9data!AB41</f>
        <v>43800</v>
      </c>
      <c r="C42" s="76">
        <f>+F9data!AC41</f>
        <v>8.3884279815096829E-3</v>
      </c>
      <c r="D42" s="76">
        <f ca="1">+F9data!AD41</f>
        <v>3.2050879985303093E-3</v>
      </c>
      <c r="F42" s="35">
        <f t="shared" si="5"/>
        <v>43800</v>
      </c>
      <c r="G42" s="76">
        <f ca="1">+W_nucleo!AH55</f>
        <v>5.4177098741570173E-3</v>
      </c>
      <c r="H42" s="76">
        <f ca="1">+W_nucleo!AG55</f>
        <v>8.5365167995132829E-3</v>
      </c>
      <c r="J42" s="35">
        <f t="shared" si="1"/>
        <v>43800</v>
      </c>
      <c r="K42" s="76">
        <f ca="1">+W_nucleo!AR55</f>
        <v>-8.8205907561569319E-3</v>
      </c>
      <c r="L42" s="76">
        <f ca="1">+W_nucleo!AS55</f>
        <v>1.2424695565504518E-2</v>
      </c>
      <c r="M42" s="76"/>
      <c r="U42" s="35">
        <f>+'F10.12.17data'!R41</f>
        <v>43800</v>
      </c>
      <c r="V42" s="63">
        <f>+'F10.12.17data'!S41</f>
        <v>1.0371218960216355</v>
      </c>
      <c r="W42" s="63">
        <f>+'F10.12.17data'!T41</f>
        <v>0.99160720887998499</v>
      </c>
      <c r="X42" s="63">
        <f ca="1">+'F10.12.17data'!V41</f>
        <v>1.0281539558089807</v>
      </c>
      <c r="Y42" s="63">
        <f ca="1">+'F10.12.17data'!W41</f>
        <v>1.0044421838106525</v>
      </c>
    </row>
    <row r="43" spans="2:25" x14ac:dyDescent="0.25">
      <c r="B43" s="35">
        <f>+F9data!AB42</f>
        <v>43831</v>
      </c>
      <c r="C43" s="76">
        <f>+F9data!AC42</f>
        <v>8.9135720670642984E-3</v>
      </c>
      <c r="D43" s="76">
        <f ca="1">+F9data!AD42</f>
        <v>3.9290271127351284E-3</v>
      </c>
      <c r="F43" s="35">
        <f t="shared" si="5"/>
        <v>43831</v>
      </c>
      <c r="G43" s="76">
        <f ca="1">+W_nucleo!AH56</f>
        <v>1.8397079542838535E-2</v>
      </c>
      <c r="H43" s="76">
        <f ca="1">+W_nucleo!AG56</f>
        <v>1.0724776256912261E-2</v>
      </c>
      <c r="J43" s="35">
        <f t="shared" si="1"/>
        <v>43831</v>
      </c>
      <c r="K43" s="76">
        <f ca="1">+W_nucleo!AR56</f>
        <v>2.1142813612026856E-2</v>
      </c>
      <c r="L43" s="76">
        <f ca="1">+W_nucleo!AS56</f>
        <v>2.0011530923912613E-2</v>
      </c>
      <c r="M43" s="76"/>
      <c r="U43" s="35">
        <f>+'F10.12.17data'!R42</f>
        <v>43831</v>
      </c>
      <c r="V43" s="63">
        <f>+'F10.12.17data'!S42</f>
        <v>1.0371200161400496</v>
      </c>
      <c r="W43" s="63">
        <f>+'F10.12.17data'!T42</f>
        <v>1.0002563054356188</v>
      </c>
      <c r="X43" s="63">
        <f ca="1">+'F10.12.17data'!V42</f>
        <v>1.0294321329639888</v>
      </c>
      <c r="Y43" s="63">
        <f ca="1">+'F10.12.17data'!W42</f>
        <v>1.0069920436626532</v>
      </c>
    </row>
    <row r="44" spans="2:25" x14ac:dyDescent="0.25">
      <c r="B44" s="35">
        <f>+F9data!AB43</f>
        <v>43862</v>
      </c>
      <c r="C44" s="76">
        <f>+F9data!AC43</f>
        <v>8.057898445880821E-3</v>
      </c>
      <c r="D44" s="76">
        <f ca="1">+F9data!AD43</f>
        <v>3.5047462613972957E-3</v>
      </c>
      <c r="F44" s="35">
        <f t="shared" si="5"/>
        <v>43862</v>
      </c>
      <c r="G44" s="76">
        <f ca="1">+W_nucleo!AH57</f>
        <v>1.0778938236129409E-2</v>
      </c>
      <c r="H44" s="76">
        <f ca="1">+W_nucleo!AG57</f>
        <v>1.0360396423412466E-2</v>
      </c>
      <c r="J44" s="35">
        <f t="shared" si="1"/>
        <v>43862</v>
      </c>
      <c r="K44" s="76">
        <f ca="1">+W_nucleo!AR57</f>
        <v>3.0488498965151489E-2</v>
      </c>
      <c r="L44" s="76">
        <f ca="1">+W_nucleo!AS57</f>
        <v>2.4246352881066358E-2</v>
      </c>
      <c r="M44" s="76"/>
      <c r="U44" s="35">
        <f>+'F10.12.17data'!R43</f>
        <v>43862</v>
      </c>
      <c r="V44" s="63">
        <f>+'F10.12.17data'!S43</f>
        <v>1.0427001023513369</v>
      </c>
      <c r="W44" s="63">
        <f>+'F10.12.17data'!T43</f>
        <v>1.0033482799278668</v>
      </c>
      <c r="X44" s="63">
        <f ca="1">+'F10.12.17data'!V43</f>
        <v>1.0335365853658538</v>
      </c>
      <c r="Y44" s="63">
        <f ca="1">+'F10.12.17data'!W43</f>
        <v>1.008279057426358</v>
      </c>
    </row>
    <row r="45" spans="2:25" x14ac:dyDescent="0.25">
      <c r="B45" s="35">
        <f>+F9data!AB44</f>
        <v>43891</v>
      </c>
      <c r="C45" s="76">
        <f>+F9data!AC44</f>
        <v>8.117661243564259E-3</v>
      </c>
      <c r="D45" s="76">
        <f ca="1">+F9data!AD44</f>
        <v>3.4415305889475465E-3</v>
      </c>
      <c r="F45" s="35">
        <f t="shared" si="5"/>
        <v>43891</v>
      </c>
      <c r="G45" s="76">
        <f ca="1">+W_nucleo!AH58</f>
        <v>7.7638191148936553E-3</v>
      </c>
      <c r="H45" s="76">
        <f ca="1">+W_nucleo!AG58</f>
        <v>6.6280309936244119E-3</v>
      </c>
      <c r="J45" s="35">
        <f t="shared" si="1"/>
        <v>43891</v>
      </c>
      <c r="K45" s="76">
        <f ca="1">+W_nucleo!AR58</f>
        <v>3.953460358684513E-2</v>
      </c>
      <c r="L45" s="76">
        <f ca="1">+W_nucleo!AS58</f>
        <v>2.3954559324531832E-2</v>
      </c>
      <c r="M45" s="76"/>
      <c r="U45" s="35">
        <f>+'F10.12.17data'!R44</f>
        <v>43891</v>
      </c>
      <c r="V45" s="63">
        <f>+'F10.12.17data'!S44</f>
        <v>1.0481493727762767</v>
      </c>
      <c r="W45" s="63">
        <f>+'F10.12.17data'!T44</f>
        <v>1.0063650242295843</v>
      </c>
      <c r="X45" s="63">
        <f ca="1">+'F10.12.17data'!V44</f>
        <v>1.0329055610398157</v>
      </c>
      <c r="Y45" s="63">
        <f ca="1">+'F10.12.17data'!W44</f>
        <v>1.0079308153856776</v>
      </c>
    </row>
    <row r="46" spans="2:25" x14ac:dyDescent="0.25">
      <c r="B46" s="35">
        <f>+F9data!AB45</f>
        <v>43922</v>
      </c>
      <c r="C46" s="76">
        <f>+F9data!AC45</f>
        <v>9.3220434004712329E-3</v>
      </c>
      <c r="D46" s="76">
        <f ca="1">+F9data!AD45</f>
        <v>3.818472664407472E-3</v>
      </c>
      <c r="F46" s="35">
        <f t="shared" si="5"/>
        <v>43922</v>
      </c>
      <c r="G46" s="76">
        <f ca="1">+W_nucleo!AH59</f>
        <v>2.1155115188920215E-2</v>
      </c>
      <c r="H46" s="76">
        <f ca="1">+W_nucleo!AG59</f>
        <v>9.8339164913945343E-3</v>
      </c>
      <c r="J46" s="35">
        <f t="shared" si="1"/>
        <v>43922</v>
      </c>
      <c r="K46" s="76">
        <f ca="1">+W_nucleo!AR59</f>
        <v>6.3143414578808343E-2</v>
      </c>
      <c r="L46" s="76">
        <f ca="1">+W_nucleo!AS59</f>
        <v>3.1908414761241399E-2</v>
      </c>
      <c r="M46" s="76"/>
      <c r="U46" s="35">
        <f>+'F10.12.17data'!R45</f>
        <v>43922</v>
      </c>
      <c r="V46" s="63">
        <f>+'F10.12.17data'!S45</f>
        <v>1.054637249599174</v>
      </c>
      <c r="W46" s="63">
        <f>+'F10.12.17data'!T45</f>
        <v>1.0116948218400514</v>
      </c>
      <c r="X46" s="63">
        <f ca="1">+'F10.12.17data'!V45</f>
        <v>1.0408763897972531</v>
      </c>
      <c r="Y46" s="63">
        <f ca="1">+'F10.12.17data'!W45</f>
        <v>1.010394483114005</v>
      </c>
    </row>
    <row r="47" spans="2:25" x14ac:dyDescent="0.25">
      <c r="B47" s="35">
        <f>+F9data!AB46</f>
        <v>43952</v>
      </c>
      <c r="C47" s="76">
        <f>+F9data!AC46</f>
        <v>8.4753244688952813E-3</v>
      </c>
      <c r="D47" s="76">
        <f ca="1">+F9data!AD46</f>
        <v>3.7761158427161434E-3</v>
      </c>
      <c r="F47" s="35">
        <f t="shared" si="5"/>
        <v>43952</v>
      </c>
      <c r="G47" s="76">
        <f ca="1">+W_nucleo!AH60</f>
        <v>2.1517918176270578E-2</v>
      </c>
      <c r="H47" s="76">
        <f ca="1">+W_nucleo!AG60</f>
        <v>1.3071560728934672E-2</v>
      </c>
      <c r="J47" s="35">
        <f t="shared" si="1"/>
        <v>43952</v>
      </c>
      <c r="K47" s="76">
        <f ca="1">+W_nucleo!AR60</f>
        <v>5.9688814018327374E-2</v>
      </c>
      <c r="L47" s="76">
        <f ca="1">+W_nucleo!AS60</f>
        <v>3.6351307761232299E-2</v>
      </c>
      <c r="M47" s="76"/>
      <c r="U47" s="35">
        <f>+'F10.12.17data'!R46</f>
        <v>43952</v>
      </c>
      <c r="V47" s="63">
        <f>+'F10.12.17data'!S46</f>
        <v>1.0520990706551718</v>
      </c>
      <c r="W47" s="63">
        <f>+'F10.12.17data'!T46</f>
        <v>1.0095775510635445</v>
      </c>
      <c r="X47" s="63">
        <f ca="1">+'F10.12.17data'!V46</f>
        <v>1.0366323907455013</v>
      </c>
      <c r="Y47" s="63">
        <f ca="1">+'F10.12.17data'!W46</f>
        <v>1.0116601775116538</v>
      </c>
    </row>
    <row r="48" spans="2:25" x14ac:dyDescent="0.25">
      <c r="B48" s="35">
        <f>+F9data!AB47</f>
        <v>43983</v>
      </c>
      <c r="C48" s="76">
        <f>+F9data!AC47</f>
        <v>8.8150746191065412E-3</v>
      </c>
      <c r="D48" s="76">
        <f ca="1">+F9data!AD47</f>
        <v>4.0007063220658208E-3</v>
      </c>
      <c r="F48" s="35">
        <f t="shared" si="5"/>
        <v>43983</v>
      </c>
      <c r="G48" s="76">
        <f ca="1">+W_nucleo!AH61</f>
        <v>1.8515270158073527E-2</v>
      </c>
      <c r="H48" s="76">
        <f ca="1">+W_nucleo!AG61</f>
        <v>1.1631689489499664E-2</v>
      </c>
      <c r="J48" s="35">
        <f t="shared" si="1"/>
        <v>43983</v>
      </c>
      <c r="K48" s="76">
        <f ca="1">+W_nucleo!AR61</f>
        <v>5.5337685836862605E-2</v>
      </c>
      <c r="L48" s="76">
        <f ca="1">+W_nucleo!AS61</f>
        <v>3.6929770896232395E-2</v>
      </c>
      <c r="M48" s="76"/>
      <c r="U48" s="35">
        <f>+'F10.12.17data'!R47</f>
        <v>43983</v>
      </c>
      <c r="V48" s="63">
        <f>+'F10.12.17data'!S47</f>
        <v>1.0560748633499411</v>
      </c>
      <c r="W48" s="63">
        <f>+'F10.12.17data'!T47</f>
        <v>1.0071774996962455</v>
      </c>
      <c r="X48" s="63">
        <f ca="1">+'F10.12.17data'!V47</f>
        <v>1.0414556962025316</v>
      </c>
      <c r="Y48" s="63">
        <f ca="1">+'F10.12.17data'!W47</f>
        <v>1.0115783187697871</v>
      </c>
    </row>
    <row r="49" spans="2:25" x14ac:dyDescent="0.25">
      <c r="B49" s="35">
        <f>+F9data!AB48</f>
        <v>44013</v>
      </c>
      <c r="C49" s="76">
        <f>+F9data!AC48</f>
        <v>8.8628650759227465E-3</v>
      </c>
      <c r="D49" s="76">
        <f ca="1">+F9data!AD48</f>
        <v>4.083008281635085E-3</v>
      </c>
      <c r="F49" s="35">
        <f t="shared" si="5"/>
        <v>44013</v>
      </c>
      <c r="G49" s="76">
        <f ca="1">+W_nucleo!AH62</f>
        <v>1.9354970179818354E-2</v>
      </c>
      <c r="H49" s="76">
        <f ca="1">+W_nucleo!AG62</f>
        <v>1.2746421571732336E-2</v>
      </c>
      <c r="J49" s="35">
        <f t="shared" si="1"/>
        <v>44013</v>
      </c>
      <c r="K49" s="76">
        <f ca="1">+W_nucleo!AR62</f>
        <v>5.0259529836630623E-2</v>
      </c>
      <c r="L49" s="76">
        <f ca="1">+W_nucleo!AS62</f>
        <v>4.0062974225801185E-2</v>
      </c>
      <c r="M49" s="76"/>
      <c r="U49" s="35">
        <f>+'F10.12.17data'!R48</f>
        <v>44013</v>
      </c>
      <c r="V49" s="63">
        <f>+'F10.12.17data'!S48</f>
        <v>1.0510644383839851</v>
      </c>
      <c r="W49" s="63">
        <f>+'F10.12.17data'!T48</f>
        <v>1.0040648670779602</v>
      </c>
      <c r="X49" s="63">
        <f ca="1">+'F10.12.17data'!V48</f>
        <v>1.0356046654389195</v>
      </c>
      <c r="Y49" s="63">
        <f ca="1">+'F10.12.17data'!W48</f>
        <v>1.0122544501483497</v>
      </c>
    </row>
    <row r="50" spans="2:25" x14ac:dyDescent="0.25">
      <c r="B50" s="35">
        <f>+F9data!AB49</f>
        <v>44044</v>
      </c>
      <c r="C50" s="76">
        <f>+F9data!AC49</f>
        <v>8.8440496091877572E-3</v>
      </c>
      <c r="D50" s="76">
        <f ca="1">+F9data!AD49</f>
        <v>4.0531550960977896E-3</v>
      </c>
      <c r="F50" s="35">
        <f t="shared" si="5"/>
        <v>44044</v>
      </c>
      <c r="G50" s="76">
        <f ca="1">+W_nucleo!AH63</f>
        <v>1.8578915948595842E-2</v>
      </c>
      <c r="H50" s="76">
        <f ca="1">+W_nucleo!AG63</f>
        <v>1.0232415607802192E-2</v>
      </c>
      <c r="J50" s="35">
        <f t="shared" si="1"/>
        <v>44044</v>
      </c>
      <c r="K50" s="76">
        <f ca="1">+W_nucleo!AR63</f>
        <v>5.2959911131060355E-2</v>
      </c>
      <c r="L50" s="76">
        <f ca="1">+W_nucleo!AS63</f>
        <v>3.5454720957776242E-2</v>
      </c>
      <c r="M50" s="76"/>
      <c r="U50" s="35">
        <f>+'F10.12.17data'!R49</f>
        <v>44044</v>
      </c>
      <c r="V50" s="63">
        <f>+'F10.12.17data'!S49</f>
        <v>1.0490345889516657</v>
      </c>
      <c r="W50" s="63">
        <f>+'F10.12.17data'!T49</f>
        <v>1.0054690200556171</v>
      </c>
      <c r="X50" s="63">
        <f ca="1">+'F10.12.17data'!V49</f>
        <v>1.0311387900355873</v>
      </c>
      <c r="Y50" s="63">
        <f ca="1">+'F10.12.17data'!W49</f>
        <v>1.010518769656245</v>
      </c>
    </row>
    <row r="51" spans="2:25" x14ac:dyDescent="0.25">
      <c r="B51" s="35">
        <f>+F9data!AB50</f>
        <v>44075</v>
      </c>
      <c r="C51" s="76">
        <f>+F9data!AC50</f>
        <v>9.2026834673352154E-3</v>
      </c>
      <c r="D51" s="76">
        <f ca="1">+F9data!AD50</f>
        <v>4.1027794041868333E-3</v>
      </c>
      <c r="F51" s="35">
        <f t="shared" si="5"/>
        <v>44075</v>
      </c>
      <c r="G51" s="76">
        <f ca="1">+W_nucleo!AH64</f>
        <v>2.1655522552521456E-2</v>
      </c>
      <c r="H51" s="76">
        <f ca="1">+W_nucleo!AG64</f>
        <v>9.7125362486736311E-3</v>
      </c>
      <c r="J51" s="35">
        <f t="shared" si="1"/>
        <v>44075</v>
      </c>
      <c r="K51" s="76">
        <f ca="1">+W_nucleo!AR64</f>
        <v>6.164360445918815E-2</v>
      </c>
      <c r="L51" s="76">
        <f ca="1">+W_nucleo!AS64</f>
        <v>4.0449449038574947E-2</v>
      </c>
      <c r="M51" s="76"/>
      <c r="U51" s="35">
        <f>+'F10.12.17data'!R50</f>
        <v>44075</v>
      </c>
      <c r="V51" s="63">
        <f>+'F10.12.17data'!S50</f>
        <v>1.0622213638461535</v>
      </c>
      <c r="W51" s="63">
        <f>+'F10.12.17data'!T50</f>
        <v>1.0069997917395062</v>
      </c>
      <c r="X51" s="63">
        <f ca="1">+'F10.12.17data'!V50</f>
        <v>1.0410122164048865</v>
      </c>
      <c r="Y51" s="63">
        <f ca="1">+'F10.12.17data'!W50</f>
        <v>1.0117347280603248</v>
      </c>
    </row>
    <row r="52" spans="2:25" x14ac:dyDescent="0.25">
      <c r="B52" s="35">
        <f>+F9data!AB51</f>
        <v>44105</v>
      </c>
      <c r="C52" s="76">
        <f>+F9data!AC51</f>
        <v>8.9667541535424587E-3</v>
      </c>
      <c r="D52" s="76">
        <f ca="1">+F9data!AD51</f>
        <v>4.0914762314585018E-3</v>
      </c>
      <c r="F52" s="35">
        <f t="shared" si="5"/>
        <v>44105</v>
      </c>
      <c r="G52" s="76">
        <f ca="1">+W_nucleo!AH65</f>
        <v>3.3509577065594875E-2</v>
      </c>
      <c r="H52" s="76">
        <f ca="1">+W_nucleo!AG65</f>
        <v>1.0303522784618879E-2</v>
      </c>
      <c r="J52" s="35">
        <f t="shared" si="1"/>
        <v>44105</v>
      </c>
      <c r="K52" s="76">
        <f ca="1">+W_nucleo!AR65</f>
        <v>7.9092438689438715E-2</v>
      </c>
      <c r="L52" s="76">
        <f ca="1">+W_nucleo!AS65</f>
        <v>4.1312530590884133E-2</v>
      </c>
      <c r="M52" s="76"/>
      <c r="U52" s="35">
        <f>+'F10.12.17data'!R51</f>
        <v>44105</v>
      </c>
      <c r="V52" s="63">
        <f>+'F10.12.17data'!S51</f>
        <v>1.0652540635975771</v>
      </c>
      <c r="W52" s="63">
        <f>+'F10.12.17data'!T51</f>
        <v>1.0103940514630552</v>
      </c>
      <c r="X52" s="63">
        <f ca="1">+'F10.12.17data'!V51</f>
        <v>1.0431228861330328</v>
      </c>
      <c r="Y52" s="63">
        <f ca="1">+'F10.12.17data'!W51</f>
        <v>1.0115852339248159</v>
      </c>
    </row>
    <row r="53" spans="2:25" x14ac:dyDescent="0.25">
      <c r="B53" s="35">
        <f>+F9data!AB52</f>
        <v>44136</v>
      </c>
      <c r="C53" s="76">
        <f>+F9data!AC52</f>
        <v>9.0635357655877904E-3</v>
      </c>
      <c r="D53" s="76">
        <f ca="1">+F9data!AD52</f>
        <v>4.082070971965575E-3</v>
      </c>
      <c r="F53" s="35">
        <f t="shared" si="5"/>
        <v>44136</v>
      </c>
      <c r="G53" s="76">
        <f ca="1">+W_nucleo!AH66</f>
        <v>2.7937494806326235E-2</v>
      </c>
      <c r="H53" s="76">
        <f ca="1">+W_nucleo!AG66</f>
        <v>8.3646567753354883E-3</v>
      </c>
      <c r="J53" s="35">
        <f t="shared" si="1"/>
        <v>44136</v>
      </c>
      <c r="K53" s="76">
        <f ca="1">+W_nucleo!AR66</f>
        <v>7.8199628527783283E-2</v>
      </c>
      <c r="L53" s="76">
        <f ca="1">+W_nucleo!AS66</f>
        <v>4.3633688764644685E-2</v>
      </c>
      <c r="M53" s="76"/>
      <c r="U53" s="35">
        <f>+'F10.12.17data'!R52</f>
        <v>44136</v>
      </c>
      <c r="V53" s="63">
        <f>+'F10.12.17data'!S52</f>
        <v>1.0682020186379841</v>
      </c>
      <c r="W53" s="63">
        <f>+'F10.12.17data'!T52</f>
        <v>1.0080667712149396</v>
      </c>
      <c r="X53" s="63">
        <f ca="1">+'F10.12.17data'!V52</f>
        <v>1.0515068493150685</v>
      </c>
      <c r="Y53" s="63">
        <f ca="1">+'F10.12.17data'!W52</f>
        <v>1.0117722353455281</v>
      </c>
    </row>
    <row r="54" spans="2:25" x14ac:dyDescent="0.25">
      <c r="B54" s="35">
        <f>+F9data!AB53</f>
        <v>44166</v>
      </c>
      <c r="C54" s="76">
        <f>+F9data!AC53</f>
        <v>1.0560392007597508E-2</v>
      </c>
      <c r="D54" s="76">
        <f ca="1">+F9data!AD53</f>
        <v>4.1939648757923402E-3</v>
      </c>
      <c r="F54" s="35">
        <f t="shared" si="5"/>
        <v>44166</v>
      </c>
      <c r="G54" s="76">
        <f ca="1">+W_nucleo!AH67</f>
        <v>3.9124012972197697E-2</v>
      </c>
      <c r="H54" s="76">
        <f ca="1">+W_nucleo!AG67</f>
        <v>1.6574435435478874E-2</v>
      </c>
      <c r="J54" s="35">
        <f t="shared" si="1"/>
        <v>44166</v>
      </c>
      <c r="K54" s="76">
        <f ca="1">+W_nucleo!AR67</f>
        <v>9.8729733441885514E-2</v>
      </c>
      <c r="L54" s="76">
        <f ca="1">+W_nucleo!AS67</f>
        <v>6.379905639916128E-2</v>
      </c>
      <c r="M54" s="76"/>
      <c r="U54" s="35">
        <f>+'F10.12.17data'!R53</f>
        <v>44166</v>
      </c>
      <c r="V54" s="63">
        <f>+'F10.12.17data'!S53</f>
        <v>1.0815738129521584</v>
      </c>
      <c r="W54" s="63">
        <f>+'F10.12.17data'!T53</f>
        <v>1.0105474748033449</v>
      </c>
      <c r="X54" s="63">
        <f ca="1">+'F10.12.17data'!V53</f>
        <v>1.0719196192490745</v>
      </c>
      <c r="Y54" s="63">
        <f ca="1">+'F10.12.17data'!W53</f>
        <v>1.0164439141292601</v>
      </c>
    </row>
    <row r="55" spans="2:25" x14ac:dyDescent="0.25">
      <c r="B55" s="35">
        <f>+F9data!AB54</f>
        <v>44197</v>
      </c>
      <c r="C55" s="76">
        <f>+F9data!AC54</f>
        <v>1.1486987307856781E-2</v>
      </c>
      <c r="D55" s="76">
        <f ca="1">+F9data!AD54</f>
        <v>3.7993197984452962E-3</v>
      </c>
      <c r="F55" s="35">
        <f t="shared" si="5"/>
        <v>44197</v>
      </c>
      <c r="G55" s="76">
        <f ca="1">+W_nucleo!AH68</f>
        <v>3.3216452838141342E-2</v>
      </c>
      <c r="H55" s="76">
        <f ca="1">+W_nucleo!AG68</f>
        <v>1.8880739393590362E-2</v>
      </c>
      <c r="J55" s="35">
        <f t="shared" si="1"/>
        <v>44197</v>
      </c>
      <c r="K55" s="76">
        <f ca="1">+W_nucleo!AR68</f>
        <v>0.12566996148354725</v>
      </c>
      <c r="L55" s="76">
        <f ca="1">+W_nucleo!AS68</f>
        <v>8.2551045268401957E-2</v>
      </c>
      <c r="M55" s="76"/>
      <c r="U55" s="35">
        <f>+'F10.12.17data'!R54</f>
        <v>44197</v>
      </c>
      <c r="V55" s="63">
        <f>+'F10.12.17data'!S54</f>
        <v>1.0854847711474149</v>
      </c>
      <c r="W55" s="63">
        <f>+'F10.12.17data'!T54</f>
        <v>1.0118636124565796</v>
      </c>
      <c r="X55" s="63">
        <f ca="1">+'F10.12.17data'!V54</f>
        <v>1.0740835030549898</v>
      </c>
      <c r="Y55" s="63">
        <f ca="1">+'F10.12.17data'!W54</f>
        <v>1.0205148646503532</v>
      </c>
    </row>
    <row r="56" spans="2:25" x14ac:dyDescent="0.25">
      <c r="B56" s="35">
        <f>+F9data!AB55</f>
        <v>44228</v>
      </c>
      <c r="C56" s="76">
        <f>+F9data!AC55</f>
        <v>1.1661123161699464E-2</v>
      </c>
      <c r="D56" s="76">
        <f ca="1">+F9data!AD55</f>
        <v>3.6249351644299468E-3</v>
      </c>
      <c r="F56" s="35">
        <f t="shared" si="5"/>
        <v>44228</v>
      </c>
      <c r="G56" s="76">
        <f ca="1">+W_nucleo!AH69</f>
        <v>2.822531160792785E-2</v>
      </c>
      <c r="H56" s="76">
        <f ca="1">+W_nucleo!AG69</f>
        <v>1.6467372772655198E-2</v>
      </c>
      <c r="J56" s="35">
        <f t="shared" si="1"/>
        <v>44228</v>
      </c>
      <c r="K56" s="76">
        <f ca="1">+W_nucleo!AR69</f>
        <v>0.12649221658877607</v>
      </c>
      <c r="L56" s="76">
        <f ca="1">+W_nucleo!AS69</f>
        <v>8.3313185053237149E-2</v>
      </c>
      <c r="M56" s="76"/>
      <c r="U56" s="35">
        <f>+'F10.12.17data'!R55</f>
        <v>44228</v>
      </c>
      <c r="V56" s="63">
        <f>+'F10.12.17data'!S55</f>
        <v>1.0878179847856499</v>
      </c>
      <c r="W56" s="63">
        <f>+'F10.12.17data'!T55</f>
        <v>1.0109006050207459</v>
      </c>
      <c r="X56" s="63">
        <f ca="1">+'F10.12.17data'!V55</f>
        <v>1.0741375091754344</v>
      </c>
      <c r="Y56" s="63">
        <f ca="1">+'F10.12.17data'!W55</f>
        <v>1.0198851303127372</v>
      </c>
    </row>
    <row r="57" spans="2:25" x14ac:dyDescent="0.25">
      <c r="B57" s="35">
        <f>+F9data!AB56</f>
        <v>44256</v>
      </c>
      <c r="C57" s="76">
        <f>+F9data!AC56</f>
        <v>1.2395877485006404E-2</v>
      </c>
      <c r="D57" s="76">
        <f ca="1">+F9data!AD56</f>
        <v>3.6155600320467718E-3</v>
      </c>
      <c r="F57" s="35">
        <f t="shared" si="5"/>
        <v>44256</v>
      </c>
      <c r="G57" s="76">
        <f ca="1">+W_nucleo!AH70</f>
        <v>2.0804689517436303E-2</v>
      </c>
      <c r="H57" s="76">
        <f ca="1">+W_nucleo!AG70</f>
        <v>1.5344677325741296E-2</v>
      </c>
      <c r="J57" s="35">
        <f t="shared" si="1"/>
        <v>44256</v>
      </c>
      <c r="K57" s="76">
        <f ca="1">+W_nucleo!AR70</f>
        <v>0.12007280866888781</v>
      </c>
      <c r="L57" s="76">
        <f ca="1">+W_nucleo!AS70</f>
        <v>8.1445345175106709E-2</v>
      </c>
      <c r="M57" s="76"/>
      <c r="U57" s="35">
        <f>+'F10.12.17data'!R56</f>
        <v>44256</v>
      </c>
      <c r="V57" s="63">
        <f>+'F10.12.17data'!S56</f>
        <v>1.0919508905862512</v>
      </c>
      <c r="W57" s="63">
        <f>+'F10.12.17data'!T56</f>
        <v>1.0111748549332322</v>
      </c>
      <c r="X57" s="63">
        <f ca="1">+'F10.12.17data'!V56</f>
        <v>1.0809479117785077</v>
      </c>
      <c r="Y57" s="63">
        <f ca="1">+'F10.12.17data'!W56</f>
        <v>1.0185985179810808</v>
      </c>
    </row>
    <row r="58" spans="2:25" x14ac:dyDescent="0.25">
      <c r="B58" s="35">
        <f>+F9data!AB57</f>
        <v>44287</v>
      </c>
      <c r="C58" s="76">
        <f>+F9data!AC57</f>
        <v>1.1365801237055015E-2</v>
      </c>
      <c r="D58" s="76">
        <f ca="1">+F9data!AD57</f>
        <v>3.0993992443572225E-3</v>
      </c>
      <c r="F58" s="35">
        <f t="shared" si="5"/>
        <v>44287</v>
      </c>
      <c r="G58" s="76">
        <f ca="1">+W_nucleo!AH71</f>
        <v>1.1018139604473731E-2</v>
      </c>
      <c r="H58" s="76">
        <f ca="1">+W_nucleo!AG71</f>
        <v>1.0611803773277417E-2</v>
      </c>
      <c r="J58" s="35">
        <f t="shared" si="1"/>
        <v>44287</v>
      </c>
      <c r="K58" s="76">
        <f ca="1">+W_nucleo!AR71</f>
        <v>0.12663278313919868</v>
      </c>
      <c r="L58" s="76">
        <f ca="1">+W_nucleo!AS71</f>
        <v>8.0536532074829026E-2</v>
      </c>
      <c r="M58" s="76"/>
      <c r="U58" s="35">
        <f>+'F10.12.17data'!R57</f>
        <v>44287</v>
      </c>
      <c r="V58" s="63">
        <f>+'F10.12.17data'!S57</f>
        <v>1.0865865123341401</v>
      </c>
      <c r="W58" s="63">
        <f>+'F10.12.17data'!T57</f>
        <v>1.0113918530091492</v>
      </c>
      <c r="X58" s="63">
        <f ca="1">+'F10.12.17data'!V57</f>
        <v>1.0763222494978799</v>
      </c>
      <c r="Y58" s="63">
        <f ca="1">+'F10.12.17data'!W57</f>
        <v>1.0175786133391391</v>
      </c>
    </row>
    <row r="59" spans="2:25" x14ac:dyDescent="0.25">
      <c r="B59" s="35">
        <f>+F9data!AB58</f>
        <v>44317</v>
      </c>
      <c r="C59" s="76">
        <f>+F9data!AC58</f>
        <v>1.162812392739652E-2</v>
      </c>
      <c r="D59" s="76">
        <f ca="1">+F9data!AD58</f>
        <v>3.2377292118317227E-3</v>
      </c>
      <c r="F59" s="35">
        <f t="shared" si="5"/>
        <v>44317</v>
      </c>
      <c r="G59" s="76">
        <f ca="1">+W_nucleo!AH72</f>
        <v>8.8502178961455957E-3</v>
      </c>
      <c r="H59" s="76">
        <f ca="1">+W_nucleo!AG72</f>
        <v>8.0869832114036644E-3</v>
      </c>
      <c r="J59" s="35">
        <f t="shared" si="1"/>
        <v>44317</v>
      </c>
      <c r="K59" s="76">
        <f ca="1">+W_nucleo!AR72</f>
        <v>0.11676872742287969</v>
      </c>
      <c r="L59" s="76">
        <f ca="1">+W_nucleo!AS72</f>
        <v>8.0791843283913423E-2</v>
      </c>
      <c r="M59" s="76"/>
      <c r="U59" s="35">
        <f>+'F10.12.17data'!R58</f>
        <v>44317</v>
      </c>
      <c r="V59" s="63">
        <f>+'F10.12.17data'!S58</f>
        <v>1.0894785760665988</v>
      </c>
      <c r="W59" s="63">
        <f>+'F10.12.17data'!T58</f>
        <v>1.0084276180565919</v>
      </c>
      <c r="X59" s="63">
        <f ca="1">+'F10.12.17data'!V58</f>
        <v>1.0829911389669333</v>
      </c>
      <c r="Y59" s="63">
        <f ca="1">+'F10.12.17data'!W58</f>
        <v>1.0170394605979374</v>
      </c>
    </row>
    <row r="60" spans="2:25" x14ac:dyDescent="0.25">
      <c r="B60" s="35">
        <f>+F9data!AB59</f>
        <v>44348</v>
      </c>
      <c r="C60" s="76">
        <f>+F9data!AC59</f>
        <v>1.1617413595591616E-2</v>
      </c>
      <c r="D60" s="76">
        <f ca="1">+F9data!AD59</f>
        <v>3.0970794831346273E-3</v>
      </c>
      <c r="F60" s="35">
        <f t="shared" si="5"/>
        <v>44348</v>
      </c>
      <c r="G60" s="76">
        <f ca="1">+W_nucleo!AH73</f>
        <v>1.3179741637882714E-2</v>
      </c>
      <c r="H60" s="76">
        <f ca="1">+W_nucleo!AG73</f>
        <v>8.6675384977219494E-3</v>
      </c>
      <c r="J60" s="35">
        <f t="shared" si="1"/>
        <v>44348</v>
      </c>
      <c r="K60" s="76">
        <f ca="1">+W_nucleo!AR73</f>
        <v>0.12561684669522588</v>
      </c>
      <c r="L60" s="76">
        <f ca="1">+W_nucleo!AS73</f>
        <v>8.4835916818422952E-2</v>
      </c>
      <c r="M60" s="76"/>
      <c r="U60" s="35">
        <f>+'F10.12.17data'!R59</f>
        <v>44348</v>
      </c>
      <c r="V60" s="63">
        <f>+'F10.12.17data'!S59</f>
        <v>1.0905957507598032</v>
      </c>
      <c r="W60" s="63">
        <f>+'F10.12.17data'!T59</f>
        <v>1.0093608393200042</v>
      </c>
      <c r="X60" s="63">
        <f ca="1">+'F10.12.17data'!V59</f>
        <v>1.0853505843071787</v>
      </c>
      <c r="Y60" s="63">
        <f ca="1">+'F10.12.17data'!W59</f>
        <v>1.0172719242336681</v>
      </c>
    </row>
    <row r="61" spans="2:25" x14ac:dyDescent="0.25">
      <c r="B61" s="35">
        <f>+F9data!AB60</f>
        <v>44378</v>
      </c>
      <c r="C61" s="76">
        <f>+F9data!AC60</f>
        <v>1.1201883362756534E-2</v>
      </c>
      <c r="D61" s="76">
        <f ca="1">+F9data!AD60</f>
        <v>2.8875984650125197E-3</v>
      </c>
      <c r="F61" s="35">
        <f t="shared" si="5"/>
        <v>44378</v>
      </c>
      <c r="G61" s="76">
        <f ca="1">+W_nucleo!AH74</f>
        <v>1.4655180731891093E-2</v>
      </c>
      <c r="H61" s="76">
        <f ca="1">+W_nucleo!AG74</f>
        <v>5.7943260408699349E-3</v>
      </c>
      <c r="J61" s="35">
        <f t="shared" si="1"/>
        <v>44378</v>
      </c>
      <c r="K61" s="76">
        <f ca="1">+W_nucleo!AR74</f>
        <v>0.12443986147418684</v>
      </c>
      <c r="L61" s="76">
        <f ca="1">+W_nucleo!AS74</f>
        <v>8.1298808130810585E-2</v>
      </c>
      <c r="M61" s="76"/>
      <c r="U61" s="35">
        <f>+'F10.12.17data'!R60</f>
        <v>44378</v>
      </c>
      <c r="V61" s="63">
        <f>+'F10.12.17data'!S60</f>
        <v>1.0886852529968591</v>
      </c>
      <c r="W61" s="63">
        <f>+'F10.12.17data'!T60</f>
        <v>1.0089738071392076</v>
      </c>
      <c r="X61" s="63">
        <f ca="1">+'F10.12.17data'!V60</f>
        <v>1.0820595333869671</v>
      </c>
      <c r="Y61" s="63">
        <f ca="1">+'F10.12.17data'!W60</f>
        <v>1.0160369575063122</v>
      </c>
    </row>
    <row r="62" spans="2:25" x14ac:dyDescent="0.25">
      <c r="B62" s="35">
        <f>+F9data!AB61</f>
        <v>44409</v>
      </c>
      <c r="C62" s="76">
        <f>+F9data!AC61</f>
        <v>1.210056902371289E-2</v>
      </c>
      <c r="D62" s="76">
        <f ca="1">+F9data!AD61</f>
        <v>3.214682752475051E-3</v>
      </c>
      <c r="F62" s="35">
        <f t="shared" si="5"/>
        <v>44409</v>
      </c>
      <c r="G62" s="76">
        <f ca="1">+W_nucleo!AH75</f>
        <v>6.4198881686290399E-3</v>
      </c>
      <c r="H62" s="76">
        <f ca="1">+W_nucleo!AG75</f>
        <v>7.4844402260467735E-3</v>
      </c>
      <c r="J62" s="35">
        <f t="shared" si="1"/>
        <v>44409</v>
      </c>
      <c r="K62" s="76">
        <f ca="1">+W_nucleo!AR75</f>
        <v>0.10185808401312979</v>
      </c>
      <c r="L62" s="76">
        <f ca="1">+W_nucleo!AS75</f>
        <v>8.049962434304625E-2</v>
      </c>
      <c r="M62" s="76"/>
      <c r="U62" s="35">
        <f>+'F10.12.17data'!R61</f>
        <v>44409</v>
      </c>
      <c r="V62" s="63">
        <f>+'F10.12.17data'!S61</f>
        <v>1.0718736876238415</v>
      </c>
      <c r="W62" s="63">
        <f>+'F10.12.17data'!T61</f>
        <v>1.0046708941246054</v>
      </c>
      <c r="X62" s="63">
        <f ca="1">+'F10.12.17data'!V61</f>
        <v>1.0723824269401974</v>
      </c>
      <c r="Y62" s="63">
        <f ca="1">+'F10.12.17data'!W61</f>
        <v>1.0153935946369561</v>
      </c>
    </row>
    <row r="63" spans="2:25" x14ac:dyDescent="0.25">
      <c r="B63" s="35">
        <f>+F9data!AB62</f>
        <v>44440</v>
      </c>
      <c r="C63" s="76">
        <f>+F9data!AC62</f>
        <v>1.1884996854174138E-2</v>
      </c>
      <c r="D63" s="76">
        <f ca="1">+F9data!AD62</f>
        <v>3.3286581006890894E-3</v>
      </c>
      <c r="F63" s="35">
        <f t="shared" si="5"/>
        <v>44440</v>
      </c>
      <c r="G63" s="76">
        <f ca="1">+W_nucleo!AH76</f>
        <v>-1.9287407771664267E-3</v>
      </c>
      <c r="H63" s="76">
        <f ca="1">+W_nucleo!AG76</f>
        <v>3.8151903347118932E-3</v>
      </c>
      <c r="J63" s="35">
        <f t="shared" si="1"/>
        <v>44440</v>
      </c>
      <c r="K63" s="76">
        <f ca="1">+W_nucleo!AR76</f>
        <v>8.7264667816218555E-2</v>
      </c>
      <c r="L63" s="76">
        <f ca="1">+W_nucleo!AS76</f>
        <v>7.6709250523795625E-2</v>
      </c>
      <c r="M63" s="76"/>
      <c r="U63" s="35">
        <f>+'F10.12.17data'!R62</f>
        <v>44440</v>
      </c>
      <c r="V63" s="63">
        <f>+'F10.12.17data'!S62</f>
        <v>1.0620467252927086</v>
      </c>
      <c r="W63" s="63">
        <f>+'F10.12.17data'!T62</f>
        <v>1.0037155039704806</v>
      </c>
      <c r="X63" s="63">
        <f ca="1">+'F10.12.17data'!V62</f>
        <v>1.0575418994413408</v>
      </c>
      <c r="Y63" s="63">
        <f ca="1">+'F10.12.17data'!W62</f>
        <v>1.0141972419689245</v>
      </c>
    </row>
    <row r="64" spans="2:25" x14ac:dyDescent="0.25">
      <c r="B64" s="35">
        <f>+F9data!AB63</f>
        <v>44470</v>
      </c>
      <c r="C64" s="76">
        <f>+F9data!AC63</f>
        <v>1.2112789442570993E-2</v>
      </c>
      <c r="D64" s="76">
        <f ca="1">+F9data!AD63</f>
        <v>3.0955161848206605E-3</v>
      </c>
      <c r="F64" s="35">
        <f t="shared" si="5"/>
        <v>44470</v>
      </c>
      <c r="G64" s="76">
        <f ca="1">+W_nucleo!AH77</f>
        <v>-1.0384797254434419E-2</v>
      </c>
      <c r="H64" s="76">
        <f ca="1">+W_nucleo!AG77</f>
        <v>3.6208955595364856E-3</v>
      </c>
      <c r="J64" s="35">
        <f t="shared" si="1"/>
        <v>44470</v>
      </c>
      <c r="K64" s="76">
        <f ca="1">+W_nucleo!AR77</f>
        <v>8.2804003747600774E-2</v>
      </c>
      <c r="L64" s="76">
        <f ca="1">+W_nucleo!AS77</f>
        <v>7.7670501145060911E-2</v>
      </c>
      <c r="M64" s="76"/>
      <c r="U64" s="35">
        <f>+'F10.12.17data'!R63</f>
        <v>44470</v>
      </c>
      <c r="V64" s="63">
        <f>+'F10.12.17data'!S63</f>
        <v>1.0649280195457742</v>
      </c>
      <c r="W64" s="63">
        <f>+'F10.12.17data'!T63</f>
        <v>1.0031316016159506</v>
      </c>
      <c r="X64" s="63">
        <f ca="1">+'F10.12.17data'!V63</f>
        <v>1.0545421708506411</v>
      </c>
      <c r="Y64" s="63">
        <f ca="1">+'F10.12.17data'!W63</f>
        <v>1.013927346357961</v>
      </c>
    </row>
    <row r="65" spans="2:25" x14ac:dyDescent="0.25">
      <c r="B65" s="35">
        <f>+F9data!AB64</f>
        <v>44501</v>
      </c>
      <c r="C65" s="76">
        <f>+F9data!AC64</f>
        <v>1.2155607788995215E-2</v>
      </c>
      <c r="D65" s="76">
        <f ca="1">+F9data!AD64</f>
        <v>3.0366861655214774E-3</v>
      </c>
      <c r="F65" s="35">
        <f t="shared" si="5"/>
        <v>44501</v>
      </c>
      <c r="G65" s="76">
        <f ca="1">+W_nucleo!AH78</f>
        <v>-8.5658183738375193E-3</v>
      </c>
      <c r="H65" s="76">
        <f ca="1">+W_nucleo!AG78</f>
        <v>3.3202714958033841E-3</v>
      </c>
      <c r="J65" s="35">
        <f t="shared" si="1"/>
        <v>44501</v>
      </c>
      <c r="K65" s="76">
        <f ca="1">+W_nucleo!AR78</f>
        <v>8.6298654274400199E-2</v>
      </c>
      <c r="L65" s="76">
        <f ca="1">+W_nucleo!AS78</f>
        <v>8.0239836800088504E-2</v>
      </c>
      <c r="M65" s="76"/>
      <c r="U65" s="35">
        <f>+'F10.12.17data'!R64</f>
        <v>44501</v>
      </c>
      <c r="V65" s="63">
        <f>+'F10.12.17data'!S64</f>
        <v>1.0700345778346207</v>
      </c>
      <c r="W65" s="63">
        <f>+'F10.12.17data'!T64</f>
        <v>1.0016082055553348</v>
      </c>
      <c r="X65" s="63">
        <f ca="1">+'F10.12.17data'!V64</f>
        <v>1.0625881523272214</v>
      </c>
      <c r="Y65" s="63">
        <f ca="1">+'F10.12.17data'!W64</f>
        <v>1.0139345698505771</v>
      </c>
    </row>
    <row r="66" spans="2:25" x14ac:dyDescent="0.25">
      <c r="B66" s="35">
        <f>+F9data!AB65</f>
        <v>44531</v>
      </c>
      <c r="C66" s="76">
        <f>+F9data!AC65</f>
        <v>1.1175540818001151E-2</v>
      </c>
      <c r="D66" s="76">
        <f ca="1">+F9data!AD65</f>
        <v>2.9426670769608179E-3</v>
      </c>
      <c r="F66" s="35">
        <f t="shared" si="5"/>
        <v>44531</v>
      </c>
      <c r="G66" s="76">
        <f ca="1">+W_nucleo!AH79</f>
        <v>-1.0389866822245519E-2</v>
      </c>
      <c r="H66" s="76">
        <f ca="1">+W_nucleo!AG79</f>
        <v>-1.8500520934163767E-3</v>
      </c>
      <c r="J66" s="35">
        <f t="shared" si="1"/>
        <v>44531</v>
      </c>
      <c r="K66" s="76">
        <f ca="1">+W_nucleo!AR79</f>
        <v>0.10865728775488837</v>
      </c>
      <c r="L66" s="76">
        <f ca="1">+W_nucleo!AS79</f>
        <v>9.1558354639106554E-2</v>
      </c>
      <c r="M66" s="76"/>
      <c r="U66" s="35">
        <f>+'F10.12.17data'!R65</f>
        <v>44531</v>
      </c>
      <c r="V66" s="63">
        <f>+'F10.12.17data'!S65</f>
        <v>1.0783046215516208</v>
      </c>
      <c r="W66" s="63">
        <f>+'F10.12.17data'!T65</f>
        <v>1.0041817384301652</v>
      </c>
      <c r="X66" s="63">
        <f ca="1">+'F10.12.17data'!V65</f>
        <v>1.0762942779291553</v>
      </c>
      <c r="Y66" s="63">
        <f ca="1">+'F10.12.17data'!W65</f>
        <v>1.0152302837279128</v>
      </c>
    </row>
    <row r="67" spans="2:25" x14ac:dyDescent="0.25">
      <c r="B67" s="35">
        <f>+F9data!AB66</f>
        <v>44562</v>
      </c>
      <c r="C67" s="76">
        <f>+F9data!AC66</f>
        <v>9.7024104442536094E-3</v>
      </c>
      <c r="D67" s="76">
        <f ca="1">+F9data!AD66</f>
        <v>2.5695974337330654E-3</v>
      </c>
      <c r="F67" s="35">
        <f t="shared" si="5"/>
        <v>44562</v>
      </c>
      <c r="G67" s="76">
        <f ca="1">+W_nucleo!AH80</f>
        <v>-1.6840605125844954E-2</v>
      </c>
      <c r="H67" s="76">
        <f ca="1">+W_nucleo!AG80</f>
        <v>-8.5564076130546507E-3</v>
      </c>
      <c r="J67" s="35">
        <f t="shared" si="1"/>
        <v>44562</v>
      </c>
      <c r="K67" s="76">
        <f ca="1">+W_nucleo!AR80</f>
        <v>0.12130676491647208</v>
      </c>
      <c r="L67" s="76">
        <f ca="1">+W_nucleo!AS80</f>
        <v>9.2286050101862749E-2</v>
      </c>
      <c r="M67" s="76"/>
      <c r="U67" s="35">
        <f>+'F10.12.17data'!R66</f>
        <v>44562</v>
      </c>
      <c r="V67" s="63">
        <f>+'F10.12.17data'!S66</f>
        <v>1.0830554611680443</v>
      </c>
      <c r="W67" s="63">
        <f>+'F10.12.17data'!T66</f>
        <v>1.0062212275017737</v>
      </c>
      <c r="X67" s="63">
        <f ca="1">+'F10.12.17data'!V66</f>
        <v>1.0751435602953239</v>
      </c>
      <c r="Y67" s="63">
        <f ca="1">+'F10.12.17data'!W66</f>
        <v>1.0148578751989157</v>
      </c>
    </row>
    <row r="68" spans="2:25" x14ac:dyDescent="0.25">
      <c r="B68" s="35">
        <f>+F9data!AB67</f>
        <v>44593</v>
      </c>
      <c r="C68" s="76">
        <f>+F9data!AC67</f>
        <v>9.717189095941936E-3</v>
      </c>
      <c r="D68" s="76">
        <f ca="1">+F9data!AD67</f>
        <v>3.1750625077182439E-3</v>
      </c>
      <c r="F68" s="35">
        <f t="shared" si="5"/>
        <v>44593</v>
      </c>
      <c r="G68" s="76">
        <f ca="1">+W_nucleo!AH81</f>
        <v>-3.7013055280947782E-3</v>
      </c>
      <c r="H68" s="76">
        <f ca="1">+W_nucleo!AG81</f>
        <v>-6.6838924181165105E-3</v>
      </c>
      <c r="J68" s="35">
        <f t="shared" si="1"/>
        <v>44593</v>
      </c>
      <c r="K68" s="76">
        <f ca="1">+W_nucleo!AR81</f>
        <v>0.17707548118699012</v>
      </c>
      <c r="L68" s="76">
        <f ca="1">+W_nucleo!AS81</f>
        <v>0.10042980263188017</v>
      </c>
      <c r="M68" s="76"/>
      <c r="U68" s="35">
        <f>+'F10.12.17data'!R67</f>
        <v>44593</v>
      </c>
      <c r="V68" s="63">
        <f>+'F10.12.17data'!S67</f>
        <v>1.0893461819427783</v>
      </c>
      <c r="W68" s="63">
        <f>+'F10.12.17data'!T67</f>
        <v>1.0128426202708891</v>
      </c>
      <c r="X68" s="63">
        <f ca="1">+'F10.12.17data'!V67</f>
        <v>1.0815942256394162</v>
      </c>
      <c r="Y68" s="63">
        <f ca="1">+'F10.12.17data'!W67</f>
        <v>1.0154822453090953</v>
      </c>
    </row>
    <row r="69" spans="2:25" x14ac:dyDescent="0.25">
      <c r="B69" s="35">
        <f>+F9data!AB68</f>
        <v>44621</v>
      </c>
      <c r="C69" s="76">
        <f>+F9data!AC68</f>
        <v>8.657840827647997E-3</v>
      </c>
      <c r="D69" s="76">
        <f ca="1">+F9data!AD68</f>
        <v>3.2567680094639138E-3</v>
      </c>
      <c r="F69" s="35">
        <f t="shared" si="5"/>
        <v>44621</v>
      </c>
      <c r="G69" s="76">
        <f ca="1">+W_nucleo!AH82</f>
        <v>8.5637887390903611E-3</v>
      </c>
      <c r="H69" s="76">
        <f ca="1">+W_nucleo!AG82</f>
        <v>-3.5243188059845831E-3</v>
      </c>
      <c r="J69" s="35">
        <f t="shared" si="1"/>
        <v>44621</v>
      </c>
      <c r="K69" s="76">
        <f ca="1">+W_nucleo!AR82</f>
        <v>0.22377611275164178</v>
      </c>
      <c r="L69" s="76">
        <f ca="1">+W_nucleo!AS82</f>
        <v>0.11258778950354387</v>
      </c>
      <c r="M69" s="76"/>
      <c r="U69" s="35">
        <f>+'F10.12.17data'!R68</f>
        <v>44621</v>
      </c>
      <c r="V69" s="63">
        <f>+'F10.12.17data'!S68</f>
        <v>1.083851571986362</v>
      </c>
      <c r="W69" s="63">
        <f>+'F10.12.17data'!T68</f>
        <v>1.0183138867893597</v>
      </c>
      <c r="X69" s="63">
        <f ca="1">+'F10.12.17data'!V68</f>
        <v>1.0776556776556776</v>
      </c>
      <c r="Y69" s="63">
        <f ca="1">+'F10.12.17data'!W68</f>
        <v>1.0163198040657022</v>
      </c>
    </row>
    <row r="70" spans="2:25" x14ac:dyDescent="0.25">
      <c r="B70" s="35">
        <f>+F9data!AB69</f>
        <v>44652</v>
      </c>
      <c r="C70" s="76">
        <f>+F9data!AC69</f>
        <v>8.4976915761800966E-3</v>
      </c>
      <c r="D70" s="76">
        <f ca="1">+F9data!AD69</f>
        <v>3.28525240704051E-3</v>
      </c>
      <c r="F70" s="35">
        <f t="shared" si="5"/>
        <v>44652</v>
      </c>
      <c r="G70" s="76">
        <f ca="1">+W_nucleo!AH83</f>
        <v>9.2226303551126154E-3</v>
      </c>
      <c r="H70" s="76">
        <f ca="1">+W_nucleo!AG83</f>
        <v>-4.036593166496738E-3</v>
      </c>
      <c r="J70" s="35">
        <f t="shared" si="1"/>
        <v>44652</v>
      </c>
      <c r="K70" s="76">
        <f ca="1">+W_nucleo!AR83</f>
        <v>0.24222220011481443</v>
      </c>
      <c r="L70" s="76">
        <f ca="1">+W_nucleo!AS83</f>
        <v>0.11066730917289291</v>
      </c>
      <c r="M70" s="76"/>
      <c r="U70" s="35">
        <f>+'F10.12.17data'!R69</f>
        <v>44652</v>
      </c>
      <c r="V70" s="63">
        <f>+'F10.12.17data'!S69</f>
        <v>1.0835699588898944</v>
      </c>
      <c r="W70" s="63">
        <f>+'F10.12.17data'!T69</f>
        <v>1.0191241201192105</v>
      </c>
      <c r="X70" s="63">
        <f ca="1">+'F10.12.17data'!V69</f>
        <v>1.0792817679558011</v>
      </c>
      <c r="Y70" s="63">
        <f ca="1">+'F10.12.17data'!W69</f>
        <v>1.0150238375522289</v>
      </c>
    </row>
    <row r="71" spans="2:25" x14ac:dyDescent="0.25">
      <c r="B71" s="35">
        <f>+F9data!AB70</f>
        <v>44682</v>
      </c>
      <c r="C71" s="76">
        <f>+F9data!AC70</f>
        <v>8.748033547324785E-3</v>
      </c>
      <c r="D71" s="76">
        <f ca="1">+F9data!AD70</f>
        <v>3.2270422900497011E-3</v>
      </c>
      <c r="F71" s="35">
        <f t="shared" si="5"/>
        <v>44682</v>
      </c>
      <c r="G71" s="76">
        <f ca="1">+W_nucleo!AH84</f>
        <v>1.2715226970755555E-2</v>
      </c>
      <c r="H71" s="76">
        <f ca="1">+W_nucleo!AG84</f>
        <v>-2.9193312935515969E-4</v>
      </c>
      <c r="J71" s="35">
        <f t="shared" ref="J71:J96" si="6">+F71</f>
        <v>44682</v>
      </c>
      <c r="K71" s="76">
        <f ca="1">+W_nucleo!AR84</f>
        <v>0.24754471114959475</v>
      </c>
      <c r="L71" s="76">
        <f ca="1">+W_nucleo!AS84</f>
        <v>0.13052789809339327</v>
      </c>
      <c r="M71" s="76"/>
      <c r="U71" s="35">
        <f>+'F10.12.17data'!R70</f>
        <v>44682</v>
      </c>
      <c r="V71" s="63">
        <f>+'F10.12.17data'!S70</f>
        <v>1.0874562069271387</v>
      </c>
      <c r="W71" s="63">
        <f>+'F10.12.17data'!T70</f>
        <v>1.0159783042472759</v>
      </c>
      <c r="X71" s="63">
        <f ca="1">+'F10.12.17data'!V70</f>
        <v>1.088297311544544</v>
      </c>
      <c r="Y71" s="63">
        <f ca="1">+'F10.12.17data'!W70</f>
        <v>1.016857646954374</v>
      </c>
    </row>
    <row r="72" spans="2:25" x14ac:dyDescent="0.25">
      <c r="B72" s="35">
        <f>+F9data!AB71</f>
        <v>44713</v>
      </c>
      <c r="C72" s="76">
        <f>+F9data!AC71</f>
        <v>8.6389518170835369E-3</v>
      </c>
      <c r="D72" s="76">
        <f ca="1">+F9data!AD71</f>
        <v>3.4186235400576193E-3</v>
      </c>
      <c r="F72" s="35">
        <f t="shared" si="5"/>
        <v>44713</v>
      </c>
      <c r="G72" s="76">
        <f ca="1">+W_nucleo!AH85</f>
        <v>5.1300216916050356E-3</v>
      </c>
      <c r="H72" s="76">
        <f ca="1">+W_nucleo!AG85</f>
        <v>-2.1281122326621826E-3</v>
      </c>
      <c r="J72" s="35">
        <f t="shared" si="6"/>
        <v>44713</v>
      </c>
      <c r="K72" s="76">
        <f ca="1">+W_nucleo!AR85</f>
        <v>0.23110615371846777</v>
      </c>
      <c r="L72" s="76">
        <f ca="1">+W_nucleo!AS85</f>
        <v>0.1299753170287552</v>
      </c>
      <c r="M72" s="76"/>
      <c r="U72" s="35">
        <f>+'F10.12.17data'!R71</f>
        <v>44713</v>
      </c>
      <c r="V72" s="63">
        <f>+'F10.12.17data'!S71</f>
        <v>1.0896862939724994</v>
      </c>
      <c r="W72" s="63">
        <f>+'F10.12.17data'!T71</f>
        <v>1.012691358950442</v>
      </c>
      <c r="X72" s="63">
        <f ca="1">+'F10.12.17data'!V71</f>
        <v>1.0858110651110275</v>
      </c>
      <c r="Y72" s="63">
        <f ca="1">+'F10.12.17data'!W71</f>
        <v>1.0159657557080934</v>
      </c>
    </row>
    <row r="73" spans="2:25" x14ac:dyDescent="0.25">
      <c r="B73" s="35">
        <f>+F9data!AB72</f>
        <v>44743</v>
      </c>
      <c r="C73" s="76">
        <f>+F9data!AC72</f>
        <v>9.2901067963477302E-3</v>
      </c>
      <c r="D73" s="76">
        <f ca="1">+F9data!AD72</f>
        <v>3.9913013420032244E-3</v>
      </c>
      <c r="F73" s="35">
        <f t="shared" si="5"/>
        <v>44743</v>
      </c>
      <c r="G73" s="76">
        <f ca="1">+W_nucleo!AH86</f>
        <v>-4.4223362065927141E-3</v>
      </c>
      <c r="H73" s="76">
        <f ca="1">+W_nucleo!AG86</f>
        <v>-1.874037340536816E-3</v>
      </c>
      <c r="J73" s="35">
        <f t="shared" si="6"/>
        <v>44743</v>
      </c>
      <c r="K73" s="76">
        <f ca="1">+W_nucleo!AR86</f>
        <v>0.19105892439571903</v>
      </c>
      <c r="L73" s="76">
        <f ca="1">+W_nucleo!AS86</f>
        <v>0.13053738279727867</v>
      </c>
      <c r="M73" s="76"/>
      <c r="U73" s="35">
        <f>+'F10.12.17data'!R72</f>
        <v>44743</v>
      </c>
      <c r="V73" s="63">
        <f>+'F10.12.17data'!S72</f>
        <v>1.0829800062243704</v>
      </c>
      <c r="W73" s="63">
        <f>+'F10.12.17data'!T72</f>
        <v>1.007218181609379</v>
      </c>
      <c r="X73" s="63">
        <f ca="1">+'F10.12.17data'!V72</f>
        <v>1.0755726078362982</v>
      </c>
      <c r="Y73" s="63">
        <f ca="1">+'F10.12.17data'!W72</f>
        <v>1.0149327401896697</v>
      </c>
    </row>
    <row r="74" spans="2:25" x14ac:dyDescent="0.25">
      <c r="B74" s="35">
        <f>+F9data!AB73</f>
        <v>44774</v>
      </c>
      <c r="C74" s="76">
        <f>+F9data!AC73</f>
        <v>8.9661954846328995E-3</v>
      </c>
      <c r="D74" s="76">
        <f ca="1">+F9data!AD73</f>
        <v>3.8590382584320717E-3</v>
      </c>
      <c r="F74" s="35">
        <f t="shared" si="5"/>
        <v>44774</v>
      </c>
      <c r="G74" s="76">
        <f ca="1">+W_nucleo!AH87</f>
        <v>1.013397408787764E-2</v>
      </c>
      <c r="H74" s="76">
        <f ca="1">+W_nucleo!AG87</f>
        <v>-6.1490047953416394E-4</v>
      </c>
      <c r="J74" s="35">
        <f t="shared" si="6"/>
        <v>44774</v>
      </c>
      <c r="K74" s="76">
        <f ca="1">+W_nucleo!AR87</f>
        <v>0.23398120471200556</v>
      </c>
      <c r="L74" s="76">
        <f ca="1">+W_nucleo!AS87</f>
        <v>0.14046846574965244</v>
      </c>
      <c r="M74" s="76"/>
      <c r="U74" s="35">
        <f>+'F10.12.17data'!R73</f>
        <v>44774</v>
      </c>
      <c r="V74" s="63">
        <f>+'F10.12.17data'!S73</f>
        <v>1.0825092876761251</v>
      </c>
      <c r="W74" s="63">
        <f>+'F10.12.17data'!T73</f>
        <v>1.0086961472752614</v>
      </c>
      <c r="X74" s="63">
        <f ca="1">+'F10.12.17data'!V73</f>
        <v>1.0711949411251636</v>
      </c>
      <c r="Y74" s="63">
        <f ca="1">+'F10.12.17data'!W73</f>
        <v>1.0150439112636438</v>
      </c>
    </row>
    <row r="75" spans="2:25" x14ac:dyDescent="0.25">
      <c r="B75" s="35">
        <f>+F9data!AB74</f>
        <v>44805</v>
      </c>
      <c r="C75" s="76">
        <f>+F9data!AC74</f>
        <v>8.7974625708587464E-3</v>
      </c>
      <c r="D75" s="76">
        <f ca="1">+F9data!AD74</f>
        <v>4.0384805331015738E-3</v>
      </c>
      <c r="F75" s="35">
        <f t="shared" si="5"/>
        <v>44805</v>
      </c>
      <c r="G75" s="76">
        <f ca="1">+W_nucleo!AH88</f>
        <v>2.6566858620307165E-2</v>
      </c>
      <c r="H75" s="76">
        <f ca="1">+W_nucleo!AG88</f>
        <v>1.3125158799154324E-3</v>
      </c>
      <c r="J75" s="35">
        <f t="shared" si="6"/>
        <v>44805</v>
      </c>
      <c r="K75" s="76">
        <f ca="1">+W_nucleo!AR88</f>
        <v>0.30070932419328322</v>
      </c>
      <c r="L75" s="76">
        <f ca="1">+W_nucleo!AS88</f>
        <v>0.14707152968369819</v>
      </c>
      <c r="M75" s="76"/>
      <c r="U75" s="35">
        <f>+'F10.12.17data'!R74</f>
        <v>44805</v>
      </c>
      <c r="V75" s="63">
        <f>+'F10.12.17data'!S74</f>
        <v>1.0811782379146393</v>
      </c>
      <c r="W75" s="63">
        <f>+'F10.12.17data'!T74</f>
        <v>1.012757340498214</v>
      </c>
      <c r="X75" s="63">
        <f ca="1">+'F10.12.17data'!V74</f>
        <v>1.0690616289873025</v>
      </c>
      <c r="Y75" s="63">
        <f ca="1">+'F10.12.17data'!W74</f>
        <v>1.0149272399368114</v>
      </c>
    </row>
    <row r="76" spans="2:25" x14ac:dyDescent="0.25">
      <c r="B76" s="35">
        <f>+F9data!AB75</f>
        <v>44835</v>
      </c>
      <c r="C76" s="76">
        <f>+F9data!AC75</f>
        <v>8.5845019494711541E-3</v>
      </c>
      <c r="D76" s="76">
        <f ca="1">+F9data!AD75</f>
        <v>4.1044331027080272E-3</v>
      </c>
      <c r="F76" s="35">
        <f t="shared" si="5"/>
        <v>44835</v>
      </c>
      <c r="G76" s="76">
        <f ca="1">+W_nucleo!AH89</f>
        <v>2.8443934061027853E-2</v>
      </c>
      <c r="H76" s="76">
        <f ca="1">+W_nucleo!AG89</f>
        <v>-3.0091757693466725E-3</v>
      </c>
      <c r="J76" s="35">
        <f t="shared" si="6"/>
        <v>44835</v>
      </c>
      <c r="K76" s="76">
        <f ca="1">+W_nucleo!AR89</f>
        <v>0.31189460760936605</v>
      </c>
      <c r="L76" s="76">
        <f ca="1">+W_nucleo!AS89</f>
        <v>0.12798070672071304</v>
      </c>
      <c r="M76" s="76"/>
      <c r="U76" s="35">
        <f>+'F10.12.17data'!R75</f>
        <v>44835</v>
      </c>
      <c r="V76" s="63">
        <f>+'F10.12.17data'!S75</f>
        <v>1.0743639132444021</v>
      </c>
      <c r="W76" s="63">
        <f>+'F10.12.17data'!T75</f>
        <v>1.0125384935781951</v>
      </c>
      <c r="X76" s="63">
        <f ca="1">+'F10.12.17data'!V75</f>
        <v>1.0513814832767814</v>
      </c>
      <c r="Y76" s="63">
        <f ca="1">+'F10.12.17data'!W75</f>
        <v>1.0122929621275116</v>
      </c>
    </row>
    <row r="77" spans="2:25" x14ac:dyDescent="0.25">
      <c r="B77" s="35">
        <f>+F9data!AB76</f>
        <v>44866</v>
      </c>
      <c r="C77" s="76">
        <f>+F9data!AC76</f>
        <v>8.234752366358844E-3</v>
      </c>
      <c r="D77" s="76">
        <f ca="1">+F9data!AD76</f>
        <v>4.2438721278628133E-3</v>
      </c>
      <c r="F77" s="35">
        <f t="shared" si="5"/>
        <v>44866</v>
      </c>
      <c r="G77" s="76">
        <f ca="1">+W_nucleo!AH90</f>
        <v>2.0684597025458995E-2</v>
      </c>
      <c r="H77" s="76">
        <f ca="1">+W_nucleo!AG90</f>
        <v>-5.0661276207770722E-3</v>
      </c>
      <c r="J77" s="35">
        <f t="shared" si="6"/>
        <v>44866</v>
      </c>
      <c r="K77" s="76">
        <f ca="1">+W_nucleo!AR90</f>
        <v>0.2825402674646238</v>
      </c>
      <c r="L77" s="76">
        <f ca="1">+W_nucleo!AS90</f>
        <v>0.12244286632188306</v>
      </c>
      <c r="M77" s="76"/>
      <c r="U77" s="35">
        <f>+'F10.12.17data'!R76</f>
        <v>44866</v>
      </c>
      <c r="V77" s="63">
        <f>+'F10.12.17data'!S76</f>
        <v>1.0747167648225848</v>
      </c>
      <c r="W77" s="63">
        <f>+'F10.12.17data'!T76</f>
        <v>1.0093158704418665</v>
      </c>
      <c r="X77" s="63">
        <f ca="1">+'F10.12.17data'!V76</f>
        <v>1.0558804418453542</v>
      </c>
      <c r="Y77" s="63">
        <f ca="1">+'F10.12.17data'!W76</f>
        <v>1.0112233157604889</v>
      </c>
    </row>
    <row r="78" spans="2:25" x14ac:dyDescent="0.25">
      <c r="B78" s="35">
        <f>+F9data!AB77</f>
        <v>44896</v>
      </c>
      <c r="C78" s="76">
        <f>+F9data!AC77</f>
        <v>7.6690857450836076E-3</v>
      </c>
      <c r="D78" s="76">
        <f ca="1">+F9data!AD77</f>
        <v>4.3236808304186192E-3</v>
      </c>
      <c r="F78" s="35">
        <f t="shared" si="5"/>
        <v>44896</v>
      </c>
      <c r="G78" s="76">
        <f ca="1">+W_nucleo!AH91</f>
        <v>5.4006094600258514E-3</v>
      </c>
      <c r="H78" s="76">
        <f ca="1">+W_nucleo!AG91</f>
        <v>-1.0938305590514785E-2</v>
      </c>
      <c r="J78" s="35">
        <f t="shared" si="6"/>
        <v>44896</v>
      </c>
      <c r="K78" s="76">
        <f ca="1">+W_nucleo!AR91</f>
        <v>0.24336803198500512</v>
      </c>
      <c r="L78" s="76">
        <f ca="1">+W_nucleo!AS91</f>
        <v>0.10824284029496312</v>
      </c>
      <c r="M78" s="76"/>
      <c r="U78" s="35">
        <f>+'F10.12.17data'!R77</f>
        <v>44896</v>
      </c>
      <c r="V78" s="63">
        <f>+'F10.12.17data'!S77</f>
        <v>1.079346496640649</v>
      </c>
      <c r="W78" s="63">
        <f>+'F10.12.17data'!T77</f>
        <v>1.004850564063285</v>
      </c>
      <c r="X78" s="63">
        <f ca="1">+'F10.12.17data'!V77</f>
        <v>1.0622942066387826</v>
      </c>
      <c r="Y78" s="63">
        <f ca="1">+'F10.12.17data'!W77</f>
        <v>1.0094203393880889</v>
      </c>
    </row>
    <row r="79" spans="2:25" x14ac:dyDescent="0.25">
      <c r="B79" s="35">
        <f>+F9data!AB78</f>
        <v>44927</v>
      </c>
      <c r="C79" s="76">
        <f>+F9data!AC78</f>
        <v>7.7836883268589578E-3</v>
      </c>
      <c r="D79" s="76">
        <f ca="1">+F9data!AD78</f>
        <v>4.3773735135264795E-3</v>
      </c>
      <c r="F79" s="35">
        <f t="shared" si="5"/>
        <v>44927</v>
      </c>
      <c r="G79" s="76">
        <f ca="1">+W_nucleo!AH92</f>
        <v>6.6095946869639821E-3</v>
      </c>
      <c r="H79" s="76">
        <f ca="1">+W_nucleo!AG92</f>
        <v>-1.2392104661578696E-2</v>
      </c>
      <c r="J79" s="35">
        <f t="shared" si="6"/>
        <v>44927</v>
      </c>
      <c r="K79" s="76">
        <f ca="1">+W_nucleo!AR92</f>
        <v>0.28155787735008353</v>
      </c>
      <c r="L79" s="76">
        <f ca="1">+W_nucleo!AS92</f>
        <v>0.10182385450057119</v>
      </c>
      <c r="M79" s="76"/>
      <c r="U79" s="35">
        <f>+'F10.12.17data'!R78</f>
        <v>44927</v>
      </c>
      <c r="V79" s="63">
        <f>+'F10.12.17data'!S78</f>
        <v>1.0832132149989417</v>
      </c>
      <c r="W79" s="63">
        <f>+'F10.12.17data'!T78</f>
        <v>1.0071579580503722</v>
      </c>
      <c r="X79" s="63">
        <f ca="1">+'F10.12.17data'!V78</f>
        <v>1.0626792643833305</v>
      </c>
      <c r="Y79" s="63">
        <f ca="1">+'F10.12.17data'!W78</f>
        <v>1.0084078192248958</v>
      </c>
    </row>
    <row r="80" spans="2:25" x14ac:dyDescent="0.25">
      <c r="B80" s="35">
        <f>+F9data!AB79</f>
        <v>44958</v>
      </c>
      <c r="C80" s="76">
        <f>+F9data!AC79</f>
        <v>8.9151528620963396E-3</v>
      </c>
      <c r="D80" s="76">
        <f ca="1">+F9data!AD79</f>
        <v>4.6588761587282868E-3</v>
      </c>
      <c r="F80" s="35">
        <f t="shared" si="5"/>
        <v>44958</v>
      </c>
      <c r="G80" s="76">
        <f ca="1">+W_nucleo!AH93</f>
        <v>1.2855061118771438E-2</v>
      </c>
      <c r="H80" s="76">
        <f ca="1">+W_nucleo!AG93</f>
        <v>-5.6671269324031215E-3</v>
      </c>
      <c r="J80" s="35">
        <f t="shared" si="6"/>
        <v>44958</v>
      </c>
      <c r="K80" s="76">
        <f ca="1">+W_nucleo!AR93</f>
        <v>0.44091834378545336</v>
      </c>
      <c r="L80" s="76">
        <f ca="1">+W_nucleo!AS93</f>
        <v>0.16430784842826718</v>
      </c>
      <c r="M80" s="76"/>
      <c r="U80" s="35">
        <f>+'F10.12.17data'!R79</f>
        <v>44958</v>
      </c>
      <c r="V80" s="63">
        <f>+'F10.12.17data'!S79</f>
        <v>1.0937443993746501</v>
      </c>
      <c r="W80" s="63">
        <f>+'F10.12.17data'!T79</f>
        <v>1.016237736567569</v>
      </c>
      <c r="X80" s="63">
        <f ca="1">+'F10.12.17data'!V79</f>
        <v>1.0788641037810474</v>
      </c>
      <c r="Y80" s="63">
        <f ca="1">+'F10.12.17data'!W79</f>
        <v>1.0126159249544393</v>
      </c>
    </row>
    <row r="81" spans="2:25" x14ac:dyDescent="0.25">
      <c r="B81" s="35">
        <f>+F9data!AB80</f>
        <v>44986</v>
      </c>
      <c r="C81" s="76">
        <f>+F9data!AC80</f>
        <v>9.7343788297150069E-3</v>
      </c>
      <c r="D81" s="76">
        <f ca="1">+F9data!AD80</f>
        <v>4.6299957494060351E-3</v>
      </c>
      <c r="F81" s="35">
        <f t="shared" si="5"/>
        <v>44986</v>
      </c>
      <c r="G81" s="76">
        <f ca="1">+W_nucleo!AH94</f>
        <v>9.9847978297549211E-3</v>
      </c>
      <c r="H81" s="76">
        <f ca="1">+W_nucleo!AG94</f>
        <v>-4.1580970797729933E-3</v>
      </c>
      <c r="J81" s="35">
        <f t="shared" si="6"/>
        <v>44986</v>
      </c>
      <c r="K81" s="76">
        <f ca="1">+W_nucleo!AR94</f>
        <v>0.5251955420772223</v>
      </c>
      <c r="L81" s="76">
        <f ca="1">+W_nucleo!AS94</f>
        <v>0.19848840901916809</v>
      </c>
      <c r="M81" s="76"/>
      <c r="U81" s="35">
        <f>+'F10.12.17data'!R80</f>
        <v>44986</v>
      </c>
      <c r="V81" s="63">
        <f>+'F10.12.17data'!S80</f>
        <v>1.1038310739684756</v>
      </c>
      <c r="W81" s="63">
        <f>+'F10.12.17data'!T80</f>
        <v>1.0224373362470822</v>
      </c>
      <c r="X81" s="63">
        <f ca="1">+'F10.12.17data'!V80</f>
        <v>1.0957115299005786</v>
      </c>
      <c r="Y81" s="63">
        <f ca="1">+'F10.12.17data'!W80</f>
        <v>1.01422972497394</v>
      </c>
    </row>
    <row r="82" spans="2:25" x14ac:dyDescent="0.25">
      <c r="B82" s="35">
        <f>+F9data!AB81</f>
        <v>45017</v>
      </c>
      <c r="C82" s="76">
        <f>+F9data!AC81</f>
        <v>1.0534765787611589E-2</v>
      </c>
      <c r="D82" s="76">
        <f ca="1">+F9data!AD81</f>
        <v>4.8592878780440163E-3</v>
      </c>
      <c r="F82" s="35">
        <f t="shared" si="5"/>
        <v>45017</v>
      </c>
      <c r="G82" s="76">
        <f ca="1">+W_nucleo!AH95</f>
        <v>1.7299353689334662E-2</v>
      </c>
      <c r="H82" s="76">
        <f ca="1">+W_nucleo!AG95</f>
        <v>-1.4801317194290675E-3</v>
      </c>
      <c r="J82" s="35">
        <f t="shared" si="6"/>
        <v>45017</v>
      </c>
      <c r="K82" s="76">
        <f ca="1">+W_nucleo!AR95</f>
        <v>0.6305980310515622</v>
      </c>
      <c r="L82" s="76">
        <f ca="1">+W_nucleo!AS95</f>
        <v>0.21612033831759625</v>
      </c>
      <c r="M82" s="76"/>
      <c r="U82" s="35">
        <f>+'F10.12.17data'!R81</f>
        <v>45017</v>
      </c>
      <c r="V82" s="63">
        <f>+'F10.12.17data'!S81</f>
        <v>1.0953448331247735</v>
      </c>
      <c r="W82" s="63">
        <f>+'F10.12.17data'!T81</f>
        <v>1.0281833495628465</v>
      </c>
      <c r="X82" s="63">
        <f ca="1">+'F10.12.17data'!V81</f>
        <v>1.0869059033009176</v>
      </c>
      <c r="Y82" s="63">
        <f ca="1">+'F10.12.17data'!W81</f>
        <v>1.0142920035953313</v>
      </c>
    </row>
    <row r="83" spans="2:25" x14ac:dyDescent="0.25">
      <c r="B83" s="35">
        <f>+F9data!AB82</f>
        <v>45047</v>
      </c>
      <c r="C83" s="76">
        <f>+F9data!AC82</f>
        <v>1.0405264091361388E-2</v>
      </c>
      <c r="D83" s="76">
        <f ca="1">+F9data!AD82</f>
        <v>5.2190043396848629E-3</v>
      </c>
      <c r="F83" s="35">
        <f t="shared" ref="F83:F96" si="7">+B83</f>
        <v>45047</v>
      </c>
      <c r="G83" s="76">
        <f ca="1">+W_nucleo!AH96</f>
        <v>6.3648482381863936E-3</v>
      </c>
      <c r="H83" s="76">
        <f ca="1">+W_nucleo!AG96</f>
        <v>-7.1025227960448412E-3</v>
      </c>
      <c r="J83" s="35">
        <f t="shared" si="6"/>
        <v>45047</v>
      </c>
      <c r="K83" s="76">
        <f ca="1">+W_nucleo!AR96</f>
        <v>0.57864277839593825</v>
      </c>
      <c r="L83" s="76">
        <f ca="1">+W_nucleo!AS96</f>
        <v>0.21904112292722289</v>
      </c>
      <c r="M83" s="76"/>
      <c r="U83" s="35">
        <f>+'F10.12.17data'!R82</f>
        <v>45047</v>
      </c>
      <c r="V83" s="63">
        <f>+'F10.12.17data'!S82</f>
        <v>1.0961740154419852</v>
      </c>
      <c r="W83" s="63">
        <f>+'F10.12.17data'!T82</f>
        <v>1.0229782425106888</v>
      </c>
      <c r="X83" s="63">
        <f ca="1">+'F10.12.17data'!V82</f>
        <v>1.0856960408684546</v>
      </c>
      <c r="Y83" s="63">
        <f ca="1">+'F10.12.17data'!W82</f>
        <v>1.0134291607846351</v>
      </c>
    </row>
    <row r="84" spans="2:25" x14ac:dyDescent="0.25">
      <c r="B84" s="35">
        <f>+F9data!AB83</f>
        <v>45078</v>
      </c>
      <c r="C84" s="76">
        <f>+F9data!AC83</f>
        <v>1.1232974704574314E-2</v>
      </c>
      <c r="D84" s="76">
        <f ca="1">+F9data!AD83</f>
        <v>5.408497594150556E-3</v>
      </c>
      <c r="F84" s="35">
        <f t="shared" si="7"/>
        <v>45078</v>
      </c>
      <c r="G84" s="76">
        <f ca="1">+W_nucleo!AH97</f>
        <v>2.2187691351662764E-3</v>
      </c>
      <c r="H84" s="76">
        <f ca="1">+W_nucleo!AG97</f>
        <v>-6.4748714091691362E-3</v>
      </c>
      <c r="J84" s="35">
        <f t="shared" si="6"/>
        <v>45078</v>
      </c>
      <c r="K84" s="76">
        <f ca="1">+W_nucleo!AR97</f>
        <v>0.51628377447146789</v>
      </c>
      <c r="L84" s="76">
        <f ca="1">+W_nucleo!AS97</f>
        <v>0.22383040971090296</v>
      </c>
      <c r="M84" s="76"/>
      <c r="U84" s="35">
        <f>+'F10.12.17data'!R83</f>
        <v>45078</v>
      </c>
      <c r="V84" s="63">
        <f>+'F10.12.17data'!S83</f>
        <v>1.0803442656879918</v>
      </c>
      <c r="W84" s="63">
        <f>+'F10.12.17data'!T83</f>
        <v>1.0165230280638711</v>
      </c>
      <c r="X84" s="63">
        <f ca="1">+'F10.12.17data'!V83</f>
        <v>1.0795658951912699</v>
      </c>
      <c r="Y84" s="63">
        <f ca="1">+'F10.12.17data'!W83</f>
        <v>1.0128833411882001</v>
      </c>
    </row>
    <row r="85" spans="2:25" x14ac:dyDescent="0.25">
      <c r="B85" s="35">
        <f>+F9data!AB84</f>
        <v>45108</v>
      </c>
      <c r="C85" s="76">
        <f>+F9data!AC84</f>
        <v>1.1552303978427233E-2</v>
      </c>
      <c r="D85" s="76">
        <f ca="1">+F9data!AD84</f>
        <v>5.1951659415096869E-3</v>
      </c>
      <c r="F85" s="35">
        <f t="shared" si="7"/>
        <v>45108</v>
      </c>
      <c r="G85" s="76">
        <f ca="1">+W_nucleo!AH98</f>
        <v>5.7885496997220898E-3</v>
      </c>
      <c r="H85" s="76">
        <f ca="1">+W_nucleo!AG98</f>
        <v>-5.8515774126290943E-3</v>
      </c>
      <c r="J85" s="35">
        <f t="shared" si="6"/>
        <v>45108</v>
      </c>
      <c r="K85" s="76">
        <f ca="1">+W_nucleo!AR98</f>
        <v>0.45747097548072446</v>
      </c>
      <c r="L85" s="76">
        <f ca="1">+W_nucleo!AS98</f>
        <v>0.22445350569583411</v>
      </c>
      <c r="M85" s="76"/>
      <c r="U85" s="35">
        <f>+'F10.12.17data'!R84</f>
        <v>45108</v>
      </c>
      <c r="V85" s="63">
        <f>+'F10.12.17data'!S84</f>
        <v>1.0655942929906754</v>
      </c>
      <c r="W85" s="63">
        <f>+'F10.12.17data'!T84</f>
        <v>1.0120841397548346</v>
      </c>
      <c r="X85" s="63">
        <f ca="1">+'F10.12.17data'!V84</f>
        <v>1.0650686836104777</v>
      </c>
      <c r="Y85" s="63">
        <f ca="1">+'F10.12.17data'!W84</f>
        <v>1.0121276025687862</v>
      </c>
    </row>
    <row r="86" spans="2:25" x14ac:dyDescent="0.25">
      <c r="B86" s="35">
        <f>+F9data!AB85</f>
        <v>45139</v>
      </c>
      <c r="C86" s="76">
        <f>+F9data!AC85</f>
        <v>1.2162115663180428E-2</v>
      </c>
      <c r="D86" s="76">
        <f ca="1">+F9data!AD85</f>
        <v>5.7532277149754214E-3</v>
      </c>
      <c r="F86" s="35">
        <f t="shared" si="7"/>
        <v>45139</v>
      </c>
      <c r="G86" s="76">
        <f ca="1">+W_nucleo!AH99</f>
        <v>1.9304243964146206E-2</v>
      </c>
      <c r="H86" s="76">
        <f ca="1">+W_nucleo!AG99</f>
        <v>3.9271768572342047E-3</v>
      </c>
      <c r="J86" s="35">
        <f t="shared" si="6"/>
        <v>45139</v>
      </c>
      <c r="K86" s="76">
        <f ca="1">+W_nucleo!AR99</f>
        <v>0.7025091743238896</v>
      </c>
      <c r="L86" s="76">
        <f ca="1">+W_nucleo!AS99</f>
        <v>0.35358721375484947</v>
      </c>
      <c r="M86" s="76"/>
      <c r="U86" s="35">
        <f>+'F10.12.17data'!R85</f>
        <v>45139</v>
      </c>
      <c r="V86" s="63">
        <f>+'F10.12.17data'!S85</f>
        <v>1.0676413271717893</v>
      </c>
      <c r="W86" s="63">
        <f>+'F10.12.17data'!T85</f>
        <v>1.0193167268870567</v>
      </c>
      <c r="X86" s="63">
        <f ca="1">+'F10.12.17data'!V85</f>
        <v>1.0657856093979443</v>
      </c>
      <c r="Y86" s="63">
        <f ca="1">+'F10.12.17data'!W85</f>
        <v>1.0168138306356374</v>
      </c>
    </row>
    <row r="87" spans="2:25" x14ac:dyDescent="0.25">
      <c r="B87" s="35">
        <f>+F9data!AB86</f>
        <v>45170</v>
      </c>
      <c r="C87" s="76">
        <f>+F9data!AC86</f>
        <v>1.2929581901670076E-2</v>
      </c>
      <c r="D87" s="76">
        <f ca="1">+F9data!AD86</f>
        <v>5.9879641895465392E-3</v>
      </c>
      <c r="F87" s="35">
        <f t="shared" si="7"/>
        <v>45170</v>
      </c>
      <c r="G87" s="76">
        <f ca="1">+W_nucleo!AH100</f>
        <v>2.571926634182109E-2</v>
      </c>
      <c r="H87" s="76">
        <f ca="1">+W_nucleo!AG100</f>
        <v>1.196643805361175E-2</v>
      </c>
      <c r="J87" s="35">
        <f t="shared" si="6"/>
        <v>45170</v>
      </c>
      <c r="K87" s="76">
        <f ca="1">+W_nucleo!AR100</f>
        <v>0.96817213565321225</v>
      </c>
      <c r="L87" s="76">
        <f ca="1">+W_nucleo!AS100</f>
        <v>0.47523080025355924</v>
      </c>
      <c r="M87" s="76"/>
      <c r="U87" s="35">
        <f>+'F10.12.17data'!R86</f>
        <v>45170</v>
      </c>
      <c r="V87" s="63">
        <f>+'F10.12.17data'!S86</f>
        <v>1.0641116095673884</v>
      </c>
      <c r="W87" s="63">
        <f>+'F10.12.17data'!T86</f>
        <v>1.0255384724419914</v>
      </c>
      <c r="X87" s="63">
        <f ca="1">+'F10.12.17data'!V86</f>
        <v>1.0646797987550096</v>
      </c>
      <c r="Y87" s="63">
        <f ca="1">+'F10.12.17data'!W86</f>
        <v>1.0199506923611767</v>
      </c>
    </row>
    <row r="88" spans="2:25" x14ac:dyDescent="0.25">
      <c r="B88" s="35">
        <f>+F9data!AB87</f>
        <v>45200</v>
      </c>
      <c r="C88" s="76">
        <f>+F9data!AC87</f>
        <v>1.3428150720325252E-2</v>
      </c>
      <c r="D88" s="76">
        <f ca="1">+F9data!AD87</f>
        <v>6.053663132250235E-3</v>
      </c>
      <c r="F88" s="35">
        <f t="shared" si="7"/>
        <v>45200</v>
      </c>
      <c r="G88" s="76">
        <f ca="1">+W_nucleo!AH101</f>
        <v>2.0994622453963441E-2</v>
      </c>
      <c r="H88" s="76">
        <f ca="1">+W_nucleo!AG101</f>
        <v>1.1226449564551988E-2</v>
      </c>
      <c r="J88" s="35">
        <f t="shared" si="6"/>
        <v>45200</v>
      </c>
      <c r="K88" s="76">
        <f ca="1">+W_nucleo!AR101</f>
        <v>0.97530009172400511</v>
      </c>
      <c r="L88" s="76">
        <f ca="1">+W_nucleo!AS101</f>
        <v>0.43731075813293074</v>
      </c>
      <c r="M88" s="76"/>
      <c r="U88" s="35">
        <f>+'F10.12.17data'!R87</f>
        <v>45200</v>
      </c>
      <c r="V88" s="63">
        <f>+'F10.12.17data'!S87</f>
        <v>1.0562710160151434</v>
      </c>
      <c r="W88" s="63">
        <f>+'F10.12.17data'!T87</f>
        <v>1.0244566205154848</v>
      </c>
      <c r="X88" s="63">
        <f ca="1">+'F10.12.17data'!V87</f>
        <v>1.0582356860132462</v>
      </c>
      <c r="Y88" s="63">
        <f ca="1">+'F10.12.17data'!W87</f>
        <v>1.0168523554202495</v>
      </c>
    </row>
    <row r="89" spans="2:25" x14ac:dyDescent="0.25">
      <c r="B89" s="35">
        <f>+F9data!AB88</f>
        <v>45231</v>
      </c>
      <c r="C89" s="76">
        <f>+F9data!AC88</f>
        <v>1.4123654382991346E-2</v>
      </c>
      <c r="D89" s="76">
        <f ca="1">+F9data!AD88</f>
        <v>6.0885591199918805E-3</v>
      </c>
      <c r="F89" s="35">
        <f t="shared" si="7"/>
        <v>45231</v>
      </c>
      <c r="G89" s="76">
        <f ca="1">+W_nucleo!AH102</f>
        <v>4.4310491364452531E-2</v>
      </c>
      <c r="H89" s="76">
        <f ca="1">+W_nucleo!AG102</f>
        <v>9.6811741432336618E-3</v>
      </c>
      <c r="J89" s="35">
        <f t="shared" si="6"/>
        <v>45231</v>
      </c>
      <c r="K89" s="76">
        <f ca="1">+W_nucleo!AR102</f>
        <v>1.2191224678850148</v>
      </c>
      <c r="L89" s="76">
        <f ca="1">+W_nucleo!AS102</f>
        <v>0.43735491085593381</v>
      </c>
      <c r="M89" s="76"/>
      <c r="U89" s="35">
        <f>+'F10.12.17data'!R88</f>
        <v>45231</v>
      </c>
      <c r="V89" s="63">
        <f>+'F10.12.17data'!S88</f>
        <v>1.0635874511594638</v>
      </c>
      <c r="W89" s="63">
        <f>+'F10.12.17data'!T88</f>
        <v>1.0306124140586852</v>
      </c>
      <c r="X89" s="63">
        <f ca="1">+'F10.12.17data'!V88</f>
        <v>1.0607839027457555</v>
      </c>
      <c r="Y89" s="63">
        <f ca="1">+'F10.12.17data'!W88</f>
        <v>1.0148496698027718</v>
      </c>
    </row>
    <row r="90" spans="2:25" x14ac:dyDescent="0.25">
      <c r="B90" s="35">
        <f>+F9data!AB89</f>
        <v>45261</v>
      </c>
      <c r="C90" s="76">
        <f>+F9data!AC89</f>
        <v>1.7038553359938518E-2</v>
      </c>
      <c r="D90" s="76">
        <f ca="1">+F9data!AD89</f>
        <v>6.3771687009416449E-3</v>
      </c>
      <c r="F90" s="35">
        <f t="shared" si="7"/>
        <v>45261</v>
      </c>
      <c r="G90" s="76">
        <f ca="1">+W_nucleo!AH103</f>
        <v>8.8608414416113668E-2</v>
      </c>
      <c r="H90" s="76">
        <f ca="1">+W_nucleo!AG103</f>
        <v>2.1771771321398514E-2</v>
      </c>
      <c r="J90" s="35">
        <f t="shared" si="6"/>
        <v>45261</v>
      </c>
      <c r="K90" s="76">
        <f ca="1">+W_nucleo!AR103</f>
        <v>1.7692848573199527</v>
      </c>
      <c r="L90" s="76">
        <f ca="1">+W_nucleo!AS103</f>
        <v>0.60828200046398706</v>
      </c>
      <c r="M90" s="76"/>
      <c r="U90" s="35">
        <f>+'F10.12.17data'!R89</f>
        <v>45261</v>
      </c>
      <c r="V90" s="63">
        <f>+'F10.12.17data'!S89</f>
        <v>1.0793162815774722</v>
      </c>
      <c r="W90" s="63">
        <f>+'F10.12.17data'!T89</f>
        <v>1.0333012465830231</v>
      </c>
      <c r="X90" s="63">
        <f ca="1">+'F10.12.17data'!V89</f>
        <v>1.0759986739598872</v>
      </c>
      <c r="Y90" s="63">
        <f ca="1">+'F10.12.17data'!W89</f>
        <v>1.0161069699368355</v>
      </c>
    </row>
    <row r="91" spans="2:25" x14ac:dyDescent="0.25">
      <c r="B91" s="35">
        <f>+F9data!AB90</f>
        <v>45292</v>
      </c>
      <c r="C91" s="76">
        <f>+F9data!AC90</f>
        <v>2.0338355587863805E-2</v>
      </c>
      <c r="D91" s="76">
        <f ca="1">+F9data!AD90</f>
        <v>7.082731070364741E-3</v>
      </c>
      <c r="F91" s="35">
        <f t="shared" si="7"/>
        <v>45292</v>
      </c>
      <c r="G91" s="76">
        <f ca="1">+W_nucleo!AH104</f>
        <v>7.8254042867254903E-2</v>
      </c>
      <c r="H91" s="76">
        <f ca="1">+W_nucleo!AG104</f>
        <v>4.0271646292985519E-2</v>
      </c>
      <c r="J91" s="35">
        <f t="shared" si="6"/>
        <v>45292</v>
      </c>
      <c r="K91" s="76">
        <f ca="1">+W_nucleo!AR104</f>
        <v>1.9463456092872562</v>
      </c>
      <c r="L91" s="76">
        <f ca="1">+W_nucleo!AS104</f>
        <v>0.87293215577063421</v>
      </c>
      <c r="M91" s="76"/>
      <c r="U91" s="35">
        <f>+'F10.12.17data'!R90</f>
        <v>45292</v>
      </c>
      <c r="V91" s="63">
        <f>+'F10.12.17data'!S90</f>
        <v>1.0638063890088705</v>
      </c>
      <c r="W91" s="63">
        <f>+'F10.12.17data'!T90</f>
        <v>1.0266828592632715</v>
      </c>
      <c r="X91" s="63">
        <f ca="1">+'F10.12.17data'!V90</f>
        <v>1.0522659683075148</v>
      </c>
      <c r="Y91" s="63">
        <f ca="1">+'F10.12.17data'!W90</f>
        <v>1.0192577409293595</v>
      </c>
    </row>
    <row r="92" spans="2:25" x14ac:dyDescent="0.25">
      <c r="B92" s="35">
        <f>+F9data!AB91</f>
        <v>45323</v>
      </c>
      <c r="C92" s="76">
        <f>+F9data!AC91</f>
        <v>2.1803769143632429E-2</v>
      </c>
      <c r="D92" s="76">
        <f ca="1">+F9data!AD91</f>
        <v>7.2699327019128583E-3</v>
      </c>
      <c r="F92" s="35">
        <f t="shared" si="7"/>
        <v>45323</v>
      </c>
      <c r="G92" s="76">
        <f ca="1">+W_nucleo!AH105</f>
        <v>1.1592915000315784E-3</v>
      </c>
      <c r="H92" s="76">
        <f ca="1">+W_nucleo!AG105</f>
        <v>5.4381593622578883E-3</v>
      </c>
      <c r="J92" s="35">
        <f t="shared" si="6"/>
        <v>45323</v>
      </c>
      <c r="K92" s="76">
        <f ca="1">+W_nucleo!AR105</f>
        <v>1.6751319302212906</v>
      </c>
      <c r="L92" s="76">
        <f ca="1">+W_nucleo!AS105</f>
        <v>0.71495707938318986</v>
      </c>
      <c r="M92" s="76"/>
      <c r="U92" s="35">
        <f>+'F10.12.17data'!R91</f>
        <v>45323</v>
      </c>
      <c r="V92" s="63">
        <f>+'F10.12.17data'!S91</f>
        <v>1.0838973320571641</v>
      </c>
      <c r="W92" s="63">
        <f>+'F10.12.17data'!T91</f>
        <v>1.0215703016475957</v>
      </c>
      <c r="X92" s="63">
        <f ca="1">+'F10.12.17data'!V91</f>
        <v>1.0661384088556183</v>
      </c>
      <c r="Y92" s="63">
        <f ca="1">+'F10.12.17data'!W91</f>
        <v>1.0140225664718581</v>
      </c>
    </row>
    <row r="93" spans="2:25" x14ac:dyDescent="0.25">
      <c r="B93" s="35">
        <f>+F9data!AB92</f>
        <v>45352</v>
      </c>
      <c r="C93" s="76">
        <f>+F9data!AC92</f>
        <v>2.2685452745492829E-2</v>
      </c>
      <c r="D93" s="76">
        <f ca="1">+F9data!AD92</f>
        <v>7.5696902230656575E-3</v>
      </c>
      <c r="F93" s="35">
        <f t="shared" si="7"/>
        <v>45352</v>
      </c>
      <c r="G93" s="76">
        <f ca="1">+W_nucleo!AH106</f>
        <v>-3.2115290529662666E-2</v>
      </c>
      <c r="H93" s="76">
        <f ca="1">+W_nucleo!AG106</f>
        <v>-1.6628261583680359E-2</v>
      </c>
      <c r="J93" s="35">
        <f t="shared" si="6"/>
        <v>45352</v>
      </c>
      <c r="K93" s="76">
        <f ca="1">+W_nucleo!AR106</f>
        <v>1.58978077449229</v>
      </c>
      <c r="L93" s="76">
        <f ca="1">+W_nucleo!AS106</f>
        <v>0.55954887882958104</v>
      </c>
      <c r="M93" s="76"/>
      <c r="U93" s="35">
        <f>+'F10.12.17data'!R92</f>
        <v>45352</v>
      </c>
      <c r="V93" s="63">
        <f>+'F10.12.17data'!S92</f>
        <v>1.0744358234347959</v>
      </c>
      <c r="W93" s="63">
        <f>+'F10.12.17data'!T92</f>
        <v>1.0194424705003282</v>
      </c>
      <c r="X93" s="63">
        <f ca="1">+'F10.12.17data'!V92</f>
        <v>1.0615157480314961</v>
      </c>
      <c r="Y93" s="63">
        <f ca="1">+'F10.12.17data'!W92</f>
        <v>1.0100179670885552</v>
      </c>
    </row>
    <row r="94" spans="2:25" x14ac:dyDescent="0.25">
      <c r="B94" s="35">
        <f>+F9data!AB93</f>
        <v>45383</v>
      </c>
      <c r="C94" s="76">
        <f>+F9data!AC93</f>
        <v>2.3932676971990419E-2</v>
      </c>
      <c r="D94" s="76">
        <f ca="1">+F9data!AD93</f>
        <v>7.7490136177784845E-3</v>
      </c>
      <c r="F94" s="35">
        <f t="shared" si="7"/>
        <v>45383</v>
      </c>
      <c r="G94" s="76">
        <f ca="1">+W_nucleo!AH107</f>
        <v>-7.1493004618287781E-2</v>
      </c>
      <c r="H94" s="76">
        <f ca="1">+W_nucleo!AG107</f>
        <v>-2.2963936537937268E-2</v>
      </c>
      <c r="J94" s="35">
        <f t="shared" si="6"/>
        <v>45383</v>
      </c>
      <c r="K94" s="76">
        <f ca="1">+W_nucleo!AR107</f>
        <v>1.3754286985879318</v>
      </c>
      <c r="L94" s="76">
        <f ca="1">+W_nucleo!AS107</f>
        <v>0.4966800675899421</v>
      </c>
      <c r="M94" s="76"/>
      <c r="U94" s="35">
        <f>+'F10.12.17data'!R93</f>
        <v>45383</v>
      </c>
      <c r="V94" s="63">
        <f>+'F10.12.17data'!S93</f>
        <v>1.0678307544617498</v>
      </c>
      <c r="W94" s="63">
        <f>+'F10.12.17data'!T93</f>
        <v>1.0171702324596936</v>
      </c>
      <c r="X94" s="63">
        <f ca="1">+'F10.12.17data'!V93</f>
        <v>1.0617358360599276</v>
      </c>
      <c r="Y94" s="63">
        <f ca="1">+'F10.12.17data'!W93</f>
        <v>1.0083620772001891</v>
      </c>
    </row>
    <row r="95" spans="2:25" x14ac:dyDescent="0.25">
      <c r="B95" s="35">
        <f>+F9data!AB94</f>
        <v>45413</v>
      </c>
      <c r="C95" s="76">
        <f>+F9data!AC94</f>
        <v>2.3965583373657579E-2</v>
      </c>
      <c r="D95" s="76">
        <f ca="1">+F9data!AD94</f>
        <v>7.4265615946779899E-3</v>
      </c>
      <c r="F95" s="35">
        <f t="shared" si="7"/>
        <v>45413</v>
      </c>
      <c r="G95" s="76">
        <f ca="1">+W_nucleo!AH108</f>
        <v>-3.8752403519916712E-2</v>
      </c>
      <c r="H95" s="76">
        <f ca="1">+W_nucleo!AG108</f>
        <v>-2.6897959671287719E-2</v>
      </c>
      <c r="J95" s="35">
        <f t="shared" si="6"/>
        <v>45413</v>
      </c>
      <c r="K95" s="76">
        <f ca="1">+W_nucleo!AR108</f>
        <v>1.5463549822028497</v>
      </c>
      <c r="L95" s="76">
        <f ca="1">+W_nucleo!AS108</f>
        <v>0.38344416974801021</v>
      </c>
      <c r="M95" s="76"/>
      <c r="U95" s="35">
        <f>+'F10.12.17data'!R94</f>
        <v>45413</v>
      </c>
      <c r="V95" s="63">
        <f>+'F10.12.17data'!S94</f>
        <v>1.0654058153637138</v>
      </c>
      <c r="W95" s="63">
        <f>+'F10.12.17data'!T94</f>
        <v>1.0195894537703767</v>
      </c>
      <c r="X95" s="63">
        <f ca="1">+'F10.12.17data'!V94</f>
        <v>1.0539586234334593</v>
      </c>
      <c r="Y95" s="63">
        <f ca="1">+'F10.12.17data'!W94</f>
        <v>1.0062185157370245</v>
      </c>
    </row>
    <row r="96" spans="2:25" x14ac:dyDescent="0.25">
      <c r="B96" s="35">
        <f>+F9data!AB95</f>
        <v>45444</v>
      </c>
      <c r="C96" s="76">
        <f>+F9data!AC95</f>
        <v>2.3358371439880381E-2</v>
      </c>
      <c r="D96" s="76">
        <f ca="1">+F9data!AD95</f>
        <v>7.2633053063975534E-3</v>
      </c>
      <c r="F96" s="35">
        <f t="shared" si="7"/>
        <v>45444</v>
      </c>
      <c r="G96" s="76">
        <f ca="1">+W_nucleo!AH109</f>
        <v>-2.8534058287242647E-2</v>
      </c>
      <c r="H96" s="76">
        <f ca="1">+W_nucleo!AG109</f>
        <v>-3.1524686484019071E-2</v>
      </c>
      <c r="J96" s="35">
        <f t="shared" si="6"/>
        <v>45444</v>
      </c>
      <c r="K96" s="76">
        <f ca="1">+W_nucleo!AR109</f>
        <v>1.4235836957166299</v>
      </c>
      <c r="L96" s="76">
        <f ca="1">+W_nucleo!AS109</f>
        <v>0.26924120345044145</v>
      </c>
      <c r="M96" s="76"/>
      <c r="U96" s="35">
        <f>+'F10.12.17data'!R95</f>
        <v>45444</v>
      </c>
      <c r="V96" s="63">
        <f>+'F10.12.17data'!S95</f>
        <v>1.0650956451735845</v>
      </c>
      <c r="W96" s="63">
        <f>+'F10.12.17data'!T95</f>
        <v>1.0160142190750585</v>
      </c>
      <c r="X96" s="63">
        <f ca="1">+'F10.12.17data'!V95</f>
        <v>1.0514197758501822</v>
      </c>
      <c r="Y96" s="63">
        <f ca="1">+'F10.12.17data'!W95</f>
        <v>1.0042096415417525</v>
      </c>
    </row>
    <row r="97" spans="2:25" x14ac:dyDescent="0.25">
      <c r="B97" s="35">
        <f>+F9data!AB96</f>
        <v>45474</v>
      </c>
      <c r="C97" s="76">
        <f>+F9data!AC96</f>
        <v>2.2791090059779345E-2</v>
      </c>
      <c r="D97" s="76">
        <f ca="1">+F9data!AD96</f>
        <v>7.1523260362941947E-3</v>
      </c>
      <c r="F97" s="35">
        <f t="shared" ref="F97:F109" si="8">+B97</f>
        <v>45474</v>
      </c>
      <c r="G97" s="76">
        <f ca="1">+W_nucleo!AH110</f>
        <v>-2.3676900962683156E-2</v>
      </c>
      <c r="H97" s="76">
        <f ca="1">+W_nucleo!AG110</f>
        <v>-3.1950988863343355E-2</v>
      </c>
      <c r="J97" s="35">
        <f t="shared" ref="J97:J109" si="9">+F97</f>
        <v>45474</v>
      </c>
      <c r="K97" s="76">
        <f ca="1">+W_nucleo!AR110</f>
        <v>1.2264407760156786</v>
      </c>
      <c r="L97" s="76">
        <f ca="1">+W_nucleo!AS110</f>
        <v>0.20678777366536849</v>
      </c>
      <c r="M97" s="76"/>
      <c r="U97" s="35">
        <f>+'F10.12.17data'!R96</f>
        <v>45474</v>
      </c>
      <c r="V97" s="63">
        <f>+'F10.12.17data'!S96</f>
        <v>1.0688423408668992</v>
      </c>
      <c r="W97" s="63">
        <f>+'F10.12.17data'!T96</f>
        <v>1.0115210036484494</v>
      </c>
      <c r="X97" s="63">
        <f ca="1">+'F10.12.17data'!V96</f>
        <v>1.0570854271356784</v>
      </c>
      <c r="Y97" s="63">
        <f ca="1">+'F10.12.17data'!W96</f>
        <v>1.0031141793018621</v>
      </c>
    </row>
    <row r="98" spans="2:25" x14ac:dyDescent="0.25">
      <c r="B98" s="35">
        <f>+F9data!AB97</f>
        <v>45505</v>
      </c>
      <c r="C98" s="76">
        <f>+F9data!AC97</f>
        <v>2.2198305192589678E-2</v>
      </c>
      <c r="D98" s="76">
        <f ca="1">+F9data!AD97</f>
        <v>6.4228253662120816E-3</v>
      </c>
      <c r="F98" s="35">
        <f t="shared" si="8"/>
        <v>45505</v>
      </c>
      <c r="G98" s="76">
        <f ca="1">+W_nucleo!AH111</f>
        <v>-5.3998026101910845E-2</v>
      </c>
      <c r="H98" s="76">
        <f ca="1">+W_nucleo!AG111</f>
        <v>-4.8803193888578011E-2</v>
      </c>
      <c r="J98" s="35">
        <f t="shared" si="9"/>
        <v>45505</v>
      </c>
      <c r="K98" s="76">
        <f ca="1">+W_nucleo!AR111</f>
        <v>1.2459447790748328</v>
      </c>
      <c r="L98" s="76">
        <f ca="1">+W_nucleo!AS111</f>
        <v>0.1195871619982114</v>
      </c>
      <c r="M98" s="76"/>
      <c r="U98" s="35">
        <f>+'F10.12.17data'!R97</f>
        <v>45505</v>
      </c>
      <c r="V98" s="63">
        <f>+'F10.12.17data'!S97</f>
        <v>1.0675094538004504</v>
      </c>
      <c r="W98" s="63">
        <f>+'F10.12.17data'!T97</f>
        <v>1.0101362833455403</v>
      </c>
      <c r="X98" s="63">
        <f ca="1">+'F10.12.17data'!V97</f>
        <v>1.0531613668371507</v>
      </c>
      <c r="Y98" s="63">
        <f ca="1">+'F10.12.17data'!W97</f>
        <v>1.0017286801073524</v>
      </c>
    </row>
    <row r="99" spans="2:25" x14ac:dyDescent="0.25">
      <c r="B99" s="35">
        <f>+F9data!AB98</f>
        <v>45536</v>
      </c>
      <c r="C99" s="76">
        <f>+F9data!AC98</f>
        <v>2.1366558032695031E-2</v>
      </c>
      <c r="D99" s="76">
        <f ca="1">+F9data!AD98</f>
        <v>5.9534065153183007E-3</v>
      </c>
      <c r="F99" s="35">
        <f t="shared" si="8"/>
        <v>45536</v>
      </c>
      <c r="G99" s="76">
        <f ca="1">+W_nucleo!AH112</f>
        <v>-8.1298408679410183E-2</v>
      </c>
      <c r="H99" s="76">
        <f ca="1">+W_nucleo!AG112</f>
        <v>-5.6593656151215921E-2</v>
      </c>
      <c r="J99" s="35">
        <f t="shared" si="9"/>
        <v>45536</v>
      </c>
      <c r="K99" s="76">
        <f ca="1">+W_nucleo!AR112</f>
        <v>1.089350040772942</v>
      </c>
      <c r="L99" s="76">
        <f ca="1">+W_nucleo!AS112</f>
        <v>5.0863548971406658E-2</v>
      </c>
      <c r="U99" s="35">
        <f>+'F10.12.17data'!R98</f>
        <v>45536</v>
      </c>
      <c r="V99" s="63">
        <f>+'F10.12.17data'!S98</f>
        <v>1.0598268705257177</v>
      </c>
      <c r="W99" s="63">
        <f>+'F10.12.17data'!T98</f>
        <v>1.0082603921445057</v>
      </c>
      <c r="X99" s="63">
        <f ca="1">+'F10.12.17data'!V98</f>
        <v>1.050540893875616</v>
      </c>
      <c r="Y99" s="63">
        <f ca="1">+'F10.12.17data'!W98</f>
        <v>1.0007116975961339</v>
      </c>
    </row>
    <row r="100" spans="2:25" x14ac:dyDescent="0.25">
      <c r="B100" s="35">
        <f>+F9data!AB99</f>
        <v>45566</v>
      </c>
      <c r="C100" s="76">
        <f>+F9data!AC99</f>
        <v>2.1234685468192478E-2</v>
      </c>
      <c r="D100" s="76">
        <f ca="1">+F9data!AD99</f>
        <v>6.1219124504567164E-3</v>
      </c>
      <c r="F100" s="35">
        <f t="shared" si="8"/>
        <v>45566</v>
      </c>
      <c r="G100" s="76">
        <f ca="1">+W_nucleo!AH113</f>
        <v>-8.3311930298475723E-2</v>
      </c>
      <c r="H100" s="76">
        <f ca="1">+W_nucleo!AG113</f>
        <v>-4.9502899319262106E-2</v>
      </c>
      <c r="J100" s="35">
        <f t="shared" si="9"/>
        <v>45566</v>
      </c>
      <c r="K100" s="76">
        <f ca="1">+W_nucleo!AR113</f>
        <v>0.75087345286409857</v>
      </c>
      <c r="L100" s="76">
        <f ca="1">+W_nucleo!AS113</f>
        <v>-6.5845254157665067E-2</v>
      </c>
      <c r="U100" s="35">
        <f>+'F10.12.17data'!R99</f>
        <v>45566</v>
      </c>
      <c r="V100" s="63">
        <f>+'F10.12.17data'!S99</f>
        <v>1.0484218911676957</v>
      </c>
      <c r="W100" s="63">
        <f>+'F10.12.17data'!T99</f>
        <v>1.0039465043567686</v>
      </c>
      <c r="X100" s="63">
        <f ca="1">+'F10.12.17data'!V99</f>
        <v>1.0431787564407038</v>
      </c>
      <c r="Y100" s="63">
        <f ca="1">+'F10.12.17data'!W99</f>
        <v>0.99910539705695312</v>
      </c>
    </row>
    <row r="101" spans="2:25" x14ac:dyDescent="0.25">
      <c r="B101" s="35">
        <f>+F9data!AB100</f>
        <v>45597</v>
      </c>
      <c r="C101" s="76">
        <f>+F9data!AC100</f>
        <v>2.150285092181085E-2</v>
      </c>
      <c r="D101" s="76">
        <f ca="1">+F9data!AD100</f>
        <v>6.33464677217771E-3</v>
      </c>
      <c r="F101" s="35">
        <f t="shared" si="8"/>
        <v>45597</v>
      </c>
      <c r="G101" s="76">
        <f ca="1">+W_nucleo!AH114</f>
        <v>-0.10547030332657803</v>
      </c>
      <c r="H101" s="76">
        <f ca="1">+W_nucleo!AG114</f>
        <v>-4.2441016005700494E-2</v>
      </c>
      <c r="J101" s="35">
        <f t="shared" si="9"/>
        <v>45597</v>
      </c>
      <c r="K101" s="76">
        <f ca="1">+W_nucleo!AR114</f>
        <v>0.23560597197584343</v>
      </c>
      <c r="L101" s="76">
        <f ca="1">+W_nucleo!AS114</f>
        <v>-0.14537021243944537</v>
      </c>
      <c r="U101" s="35">
        <f>+'F10.12.17data'!R100</f>
        <v>45597</v>
      </c>
      <c r="V101" s="63">
        <f>+'F10.12.17data'!S100</f>
        <v>1.0365312729124909</v>
      </c>
      <c r="W101" s="63">
        <f>+'F10.12.17data'!T100</f>
        <v>0.99831519500791688</v>
      </c>
      <c r="X101" s="63">
        <f ca="1">+'F10.12.17data'!V100</f>
        <v>1.0347200711101534</v>
      </c>
      <c r="Y101" s="63">
        <f ca="1">+'F10.12.17data'!W100</f>
        <v>0.99807803174982634</v>
      </c>
    </row>
    <row r="102" spans="2:25" x14ac:dyDescent="0.25">
      <c r="B102" s="35">
        <f>+F9data!AB101</f>
        <v>45627</v>
      </c>
      <c r="C102" s="76">
        <f>+F9data!AC101</f>
        <v>1.8615302826283747E-2</v>
      </c>
      <c r="D102" s="76">
        <f ca="1">+F9data!AD101</f>
        <v>5.7667129497504521E-3</v>
      </c>
      <c r="F102" s="35">
        <f t="shared" si="8"/>
        <v>45627</v>
      </c>
      <c r="G102" s="76">
        <f ca="1">+W_nucleo!AH115</f>
        <v>-0.10306486562942574</v>
      </c>
      <c r="H102" s="76">
        <f ca="1">+W_nucleo!AG115</f>
        <v>-3.9533206389178233E-2</v>
      </c>
      <c r="J102" s="35">
        <f t="shared" si="9"/>
        <v>45627</v>
      </c>
      <c r="K102" s="76">
        <f ca="1">+W_nucleo!AR115</f>
        <v>0.1585330801495104</v>
      </c>
      <c r="L102" s="76">
        <f ca="1">+W_nucleo!AS115</f>
        <v>-0.25903636100275662</v>
      </c>
      <c r="U102" s="35">
        <f>+'F10.12.17data'!R101</f>
        <v>45627</v>
      </c>
      <c r="V102" s="63">
        <f>+'F10.12.17data'!S101</f>
        <v>1.0323640388367625</v>
      </c>
      <c r="W102" s="63">
        <f>+'F10.12.17data'!T101</f>
        <v>0.99697110889911011</v>
      </c>
      <c r="X102" s="63">
        <f ca="1">+'F10.12.17data'!V101</f>
        <v>1.0381384760309817</v>
      </c>
      <c r="Y102" s="63">
        <f ca="1">+'F10.12.17data'!W101</f>
        <v>0.99668336224151843</v>
      </c>
    </row>
    <row r="103" spans="2:25" x14ac:dyDescent="0.25">
      <c r="B103" s="35">
        <f>+F9data!AB102</f>
        <v>45658</v>
      </c>
      <c r="C103" s="76">
        <f>+F9data!AC102</f>
        <v>1.5262410123394651E-2</v>
      </c>
      <c r="D103" s="76">
        <f ca="1">+F9data!AD102</f>
        <v>5.1267898499274267E-3</v>
      </c>
      <c r="F103" s="35">
        <f t="shared" si="8"/>
        <v>45658</v>
      </c>
      <c r="G103" s="76">
        <f ca="1">+W_nucleo!AH116</f>
        <v>-8.1529040342763759E-2</v>
      </c>
      <c r="H103" s="76">
        <f ca="1">+W_nucleo!AG116</f>
        <v>-3.7372631558108438E-2</v>
      </c>
      <c r="J103" s="35">
        <f t="shared" si="9"/>
        <v>45658</v>
      </c>
      <c r="K103" s="76">
        <f ca="1">+W_nucleo!AR116</f>
        <v>6.4195787620292322E-2</v>
      </c>
      <c r="L103" s="76">
        <f ca="1">+W_nucleo!AS116</f>
        <v>-0.18699565234300053</v>
      </c>
      <c r="U103" s="35">
        <f>+'F10.12.17data'!R102</f>
        <v>45658</v>
      </c>
      <c r="V103" s="63">
        <f>+'F10.12.17data'!S102</f>
        <v>1.0261406891499674</v>
      </c>
      <c r="W103" s="63">
        <f>+'F10.12.17data'!T102</f>
        <v>0.99432899296952171</v>
      </c>
      <c r="X103" s="63">
        <f ca="1">+'F10.12.17data'!V102</f>
        <v>1.0306503198294243</v>
      </c>
      <c r="Y103" s="63">
        <f ca="1">+'F10.12.17data'!W102</f>
        <v>0.99766114098733527</v>
      </c>
    </row>
    <row r="104" spans="2:25" x14ac:dyDescent="0.25">
      <c r="B104" s="35">
        <f>+F9data!AB103</f>
        <v>45689</v>
      </c>
      <c r="C104" s="76">
        <f>+F9data!AC103</f>
        <v>1.3147166488835496E-2</v>
      </c>
      <c r="D104" s="76">
        <f ca="1">+F9data!AD103</f>
        <v>4.1723197906603131E-3</v>
      </c>
      <c r="F104" s="35">
        <f t="shared" si="8"/>
        <v>45689</v>
      </c>
      <c r="G104" s="76">
        <f ca="1">+W_nucleo!AH117</f>
        <v>-5.2074670310552351E-2</v>
      </c>
      <c r="H104" s="76">
        <f ca="1">+W_nucleo!AG117</f>
        <v>-2.6847262431700214E-2</v>
      </c>
      <c r="J104" s="35">
        <f t="shared" si="9"/>
        <v>45689</v>
      </c>
      <c r="K104" s="76">
        <f ca="1">+W_nucleo!AR117</f>
        <v>0.25605755496917482</v>
      </c>
      <c r="L104" s="76">
        <f ca="1">+W_nucleo!AS117</f>
        <v>-0.23420539344883196</v>
      </c>
      <c r="U104" s="35">
        <f>+'F10.12.17data'!R103</f>
        <v>45689</v>
      </c>
      <c r="V104" s="63">
        <f>+'F10.12.17data'!S103</f>
        <v>1.0202631600576832</v>
      </c>
      <c r="W104" s="63">
        <f>+'F10.12.17data'!T103</f>
        <v>0.99753256430293047</v>
      </c>
      <c r="X104" s="63">
        <f ca="1">+'F10.12.17data'!V103</f>
        <v>1.0286600389815757</v>
      </c>
      <c r="Y104" s="63">
        <f ca="1">+'F10.12.17data'!W103</f>
        <v>0.99715368400880711</v>
      </c>
    </row>
    <row r="105" spans="2:25" x14ac:dyDescent="0.25">
      <c r="B105" s="35">
        <f>+F9data!AB104</f>
        <v>45717</v>
      </c>
      <c r="C105" s="76">
        <f>+F9data!AC104</f>
        <v>1.1785467598109131E-2</v>
      </c>
      <c r="D105" s="76">
        <f ca="1">+F9data!AD104</f>
        <v>4.0783260244255199E-3</v>
      </c>
      <c r="F105" s="35">
        <f t="shared" si="8"/>
        <v>45717</v>
      </c>
      <c r="G105" s="76">
        <f ca="1">+W_nucleo!AH118</f>
        <v>-3.0403835510295796E-2</v>
      </c>
      <c r="H105" s="76">
        <f ca="1">+W_nucleo!AG118</f>
        <v>-1.8456928826364516E-2</v>
      </c>
      <c r="J105" s="35">
        <f t="shared" si="9"/>
        <v>45717</v>
      </c>
      <c r="K105" s="76">
        <f ca="1">+W_nucleo!AR118</f>
        <v>0.84200064050737922</v>
      </c>
      <c r="L105" s="76">
        <f ca="1">+W_nucleo!AS118</f>
        <v>-0.1907526532614412</v>
      </c>
      <c r="U105" s="35">
        <f>+'F10.12.17data'!R104</f>
        <v>45717</v>
      </c>
      <c r="V105" s="63">
        <f>+'F10.12.17data'!S104</f>
        <v>1.0218194055526828</v>
      </c>
      <c r="W105" s="63">
        <f>+'F10.12.17data'!T104</f>
        <v>1.0058550428490631</v>
      </c>
      <c r="X105" s="63">
        <f ca="1">+'F10.12.17data'!V104</f>
        <v>1.0274447235881743</v>
      </c>
      <c r="Y105" s="63">
        <f ca="1">+'F10.12.17data'!W104</f>
        <v>0.99775308275102459</v>
      </c>
    </row>
    <row r="106" spans="2:25" x14ac:dyDescent="0.25">
      <c r="B106" s="35">
        <f>+F9data!AB105</f>
        <v>45748</v>
      </c>
      <c r="C106" s="76">
        <f>+F9data!AC105</f>
        <v>9.4517527027595891E-3</v>
      </c>
      <c r="D106" s="76">
        <f ca="1">+F9data!AD105</f>
        <v>3.6349359342563634E-3</v>
      </c>
      <c r="F106" s="35">
        <f t="shared" si="8"/>
        <v>45748</v>
      </c>
      <c r="G106" s="76">
        <f ca="1">+W_nucleo!AH119</f>
        <v>-1.8074547598566637E-2</v>
      </c>
      <c r="H106" s="76">
        <f ca="1">+W_nucleo!AG119</f>
        <v>-1.5588643024229132E-2</v>
      </c>
      <c r="J106" s="35">
        <f t="shared" si="9"/>
        <v>45748</v>
      </c>
      <c r="K106" s="76">
        <f ca="1">+W_nucleo!AR119</f>
        <v>0.96980263136423162</v>
      </c>
      <c r="L106" s="76">
        <f ca="1">+W_nucleo!AS119</f>
        <v>-0.20097094025005902</v>
      </c>
      <c r="U106" s="35">
        <f>+'F10.12.17data'!R105</f>
        <v>45748</v>
      </c>
      <c r="V106" s="63">
        <f>+'F10.12.17data'!S105</f>
        <v>1.0233413674422713</v>
      </c>
      <c r="W106" s="63">
        <f>+'F10.12.17data'!T105</f>
        <v>1.0073628177999632</v>
      </c>
      <c r="X106" s="63">
        <f ca="1">+'F10.12.17data'!V105</f>
        <v>1.0324438983679525</v>
      </c>
      <c r="Y106" s="63">
        <f ca="1">+'F10.12.17data'!W105</f>
        <v>0.9977063376470493</v>
      </c>
    </row>
    <row r="107" spans="2:25" x14ac:dyDescent="0.25">
      <c r="B107" s="35">
        <f>+F9data!AB106</f>
        <v>45778</v>
      </c>
      <c r="C107" s="76">
        <f>+F9data!AC106</f>
        <v>9.2321921917435934E-3</v>
      </c>
      <c r="D107" s="76">
        <f ca="1">+F9data!AD106</f>
        <v>3.7373258601417123E-3</v>
      </c>
      <c r="F107" s="35">
        <f t="shared" si="8"/>
        <v>45778</v>
      </c>
      <c r="G107" s="76">
        <f ca="1">+W_nucleo!AH120</f>
        <v>-2.6018450510072011E-2</v>
      </c>
      <c r="H107" s="76">
        <f ca="1">+W_nucleo!AG120</f>
        <v>-1.2294592475325938E-2</v>
      </c>
      <c r="J107" s="35">
        <f t="shared" si="9"/>
        <v>45778</v>
      </c>
      <c r="K107" s="76">
        <f ca="1">+W_nucleo!AR120</f>
        <v>0.63497230602668253</v>
      </c>
      <c r="L107" s="76">
        <f ca="1">+W_nucleo!AS120</f>
        <v>-0.20608990479435363</v>
      </c>
      <c r="U107" s="35">
        <f>+'F10.12.17data'!R106</f>
        <v>45778</v>
      </c>
      <c r="V107" s="63">
        <f>+'F10.12.17data'!S106</f>
        <v>1.0242139245105146</v>
      </c>
      <c r="W107" s="63">
        <f>+'F10.12.17data'!T106</f>
        <v>1.0042220785589322</v>
      </c>
      <c r="X107" s="63">
        <f ca="1">+'F10.12.17data'!V106</f>
        <v>1.0390056357952859</v>
      </c>
      <c r="Y107" s="63">
        <f ca="1">+'F10.12.17data'!W106</f>
        <v>0.99769803312741456</v>
      </c>
    </row>
    <row r="108" spans="2:25" x14ac:dyDescent="0.25">
      <c r="B108" s="35">
        <f>+F9data!AB107</f>
        <v>45809</v>
      </c>
      <c r="C108" s="76">
        <f>+F9data!AC107</f>
        <v>9.3518094961853229E-3</v>
      </c>
      <c r="D108" s="76">
        <f ca="1">+F9data!AD107</f>
        <v>3.8953772370603676E-3</v>
      </c>
      <c r="F108" s="35">
        <f t="shared" si="8"/>
        <v>45809</v>
      </c>
      <c r="G108" s="76">
        <f ca="1">+W_nucleo!AH121</f>
        <v>-2.9436886408686913E-2</v>
      </c>
      <c r="H108" s="76">
        <f ca="1">+W_nucleo!AG121</f>
        <v>-1.214094066089233E-2</v>
      </c>
      <c r="J108" s="35">
        <f t="shared" si="9"/>
        <v>45809</v>
      </c>
      <c r="K108" s="76">
        <f ca="1">+W_nucleo!AR121</f>
        <v>0.11140901453283902</v>
      </c>
      <c r="L108" s="76">
        <f ca="1">+W_nucleo!AS121</f>
        <v>-0.39605513881691934</v>
      </c>
      <c r="U108" s="35">
        <f>+'F10.12.17data'!R107</f>
        <v>45809</v>
      </c>
      <c r="V108" s="63">
        <f>+'F10.12.17data'!S107</f>
        <v>1.0155057965195156</v>
      </c>
      <c r="W108" s="63">
        <f>+'F10.12.17data'!T107</f>
        <v>1.0005075290924079</v>
      </c>
      <c r="X108" s="63">
        <f ca="1">+'F10.12.17data'!V107</f>
        <v>1.0334373357488733</v>
      </c>
      <c r="Y108" s="63">
        <f ca="1">+'F10.12.17data'!W107</f>
        <v>0.99565511063307399</v>
      </c>
    </row>
    <row r="109" spans="2:25" x14ac:dyDescent="0.25">
      <c r="B109" s="35">
        <f>+F9data!AB108</f>
        <v>45839</v>
      </c>
      <c r="C109" s="76">
        <f>+F9data!AC108</f>
        <v>8.7888199878975257E-3</v>
      </c>
      <c r="D109" s="76">
        <f ca="1">+F9data!AD108</f>
        <v>3.7737806860495549E-3</v>
      </c>
      <c r="F109" s="35">
        <f t="shared" si="8"/>
        <v>45839</v>
      </c>
      <c r="G109" s="76">
        <f ca="1">+W_nucleo!AH122</f>
        <v>-2.6411626064792193E-2</v>
      </c>
      <c r="H109" s="76">
        <f ca="1">+W_nucleo!AG122</f>
        <v>-1.07342884478967E-2</v>
      </c>
      <c r="J109" s="35">
        <f t="shared" si="9"/>
        <v>45839</v>
      </c>
      <c r="K109" s="76">
        <f ca="1">+W_nucleo!AR122</f>
        <v>-7.3264101842909213E-2</v>
      </c>
      <c r="L109" s="76">
        <f ca="1">+W_nucleo!AS122</f>
        <v>-0.42688636422521142</v>
      </c>
      <c r="U109" s="35">
        <f>+'F10.12.17data'!R108</f>
        <v>45839</v>
      </c>
      <c r="V109" s="63">
        <f>+'F10.12.17data'!S108</f>
        <v>1.0128322691247442</v>
      </c>
      <c r="W109" s="63">
        <f>+'F10.12.17data'!T108</f>
        <v>0.99861668758002908</v>
      </c>
      <c r="X109" s="63">
        <f ca="1">+'F10.12.17data'!V108</f>
        <v>1.0256222146791201</v>
      </c>
      <c r="Y109" s="63">
        <f ca="1">+'F10.12.17data'!W108</f>
        <v>0.99538581523455949</v>
      </c>
    </row>
    <row r="110" spans="2:25" x14ac:dyDescent="0.25">
      <c r="B110" s="35">
        <f>+F9data!AB109</f>
        <v>45870</v>
      </c>
      <c r="C110" s="76">
        <f>+F9data!AC109</f>
        <v>8.0875801533556446E-3</v>
      </c>
      <c r="D110" s="76">
        <f ca="1">+F9data!AD109</f>
        <v>3.8430519637559502E-3</v>
      </c>
      <c r="F110" s="35">
        <f t="shared" ref="F110" si="10">+B110</f>
        <v>45870</v>
      </c>
      <c r="G110" s="76">
        <f ca="1">+W_nucleo!AH123</f>
        <v>-2.8217072653317299E-2</v>
      </c>
      <c r="H110" s="76">
        <f ca="1">+W_nucleo!AG123</f>
        <v>-9.2662404072894056E-3</v>
      </c>
      <c r="J110" s="35">
        <f t="shared" ref="J110" si="11">+F110</f>
        <v>45870</v>
      </c>
      <c r="K110" s="76">
        <f ca="1">+W_nucleo!AR123</f>
        <v>-0.2837041067299424</v>
      </c>
      <c r="L110" s="76">
        <f ca="1">+W_nucleo!AS123</f>
        <v>-0.47892529371513604</v>
      </c>
      <c r="U110" s="35">
        <f>+'F10.12.17data'!R109</f>
        <v>45870</v>
      </c>
      <c r="V110" s="63">
        <f>+'F10.12.17data'!S109</f>
        <v>1.0146216973825923</v>
      </c>
      <c r="W110" s="63">
        <f>+'F10.12.17data'!T109</f>
        <v>0.99566834263137249</v>
      </c>
      <c r="X110" s="63">
        <f ca="1">+'F10.12.17data'!V109</f>
        <v>1.0299835397144732</v>
      </c>
      <c r="Y110" s="63">
        <f ca="1">+'F10.12.17data'!W109</f>
        <v>0.99492720599278084</v>
      </c>
    </row>
    <row r="111" spans="2:25" x14ac:dyDescent="0.25">
      <c r="B111" s="35">
        <f>+F9data!AB110</f>
        <v>45901</v>
      </c>
      <c r="C111" s="76">
        <f>+F9data!AC110</f>
        <v>7.9622750047566027E-3</v>
      </c>
      <c r="D111" s="76">
        <f ca="1">+F9data!AD110</f>
        <v>3.695647609616437E-3</v>
      </c>
      <c r="F111" s="35">
        <f t="shared" ref="F111" si="12">+B111</f>
        <v>45901</v>
      </c>
      <c r="G111" s="76">
        <f ca="1">+W_nucleo!AH124</f>
        <v>-2.5213622182469253E-2</v>
      </c>
      <c r="H111" s="76">
        <f ca="1">+W_nucleo!AG124</f>
        <v>-8.7948148888028488E-3</v>
      </c>
      <c r="J111" s="35">
        <f t="shared" ref="J111" si="13">+F111</f>
        <v>45901</v>
      </c>
      <c r="K111" s="76">
        <f ca="1">+W_nucleo!AR124</f>
        <v>-0.36448552106692489</v>
      </c>
      <c r="L111" s="76">
        <f ca="1">+W_nucleo!AS124</f>
        <v>-0.56051250521207407</v>
      </c>
      <c r="U111" s="35">
        <f>+'F10.12.17data'!R110</f>
        <v>45901</v>
      </c>
      <c r="V111" s="63">
        <f>+'F10.12.17data'!S110</f>
        <v>1.0120391118736052</v>
      </c>
      <c r="W111" s="63">
        <f>+'F10.12.17data'!T110</f>
        <v>0.99506292696156995</v>
      </c>
      <c r="X111" s="63">
        <f ca="1">+'F10.12.17data'!V110</f>
        <v>1.0273004843124867</v>
      </c>
      <c r="Y111" s="63">
        <f ca="1">+'F10.12.17data'!W110</f>
        <v>0.99417488536575993</v>
      </c>
    </row>
    <row r="112" spans="2:25" x14ac:dyDescent="0.25">
      <c r="B112" s="35">
        <f>+F9data!AB111</f>
        <v>45931</v>
      </c>
      <c r="C112" s="76">
        <f>+F9data!AC111</f>
        <v>7.2749654432352666E-3</v>
      </c>
      <c r="D112" s="76">
        <f ca="1">+F9data!AD111</f>
        <v>3.315663245413806E-3</v>
      </c>
      <c r="F112" s="35">
        <f t="shared" ref="F112" si="14">+B112</f>
        <v>45931</v>
      </c>
      <c r="G112" s="76">
        <f ca="1">+W_nucleo!AH125</f>
        <v>-1.8996210426623694E-2</v>
      </c>
      <c r="H112" s="76">
        <f ca="1">+W_nucleo!AG125</f>
        <v>-7.8119437571813055E-3</v>
      </c>
      <c r="J112" s="35">
        <f t="shared" ref="J112" si="15">+F112</f>
        <v>45931</v>
      </c>
      <c r="K112" s="76">
        <f ca="1">+W_nucleo!AR125</f>
        <v>-0.40609845600297945</v>
      </c>
      <c r="L112" s="76">
        <f ca="1">+W_nucleo!AS125</f>
        <v>-0.66249292828332784</v>
      </c>
      <c r="U112" s="35">
        <f>+'F10.12.17data'!R111</f>
        <v>45931</v>
      </c>
      <c r="V112" s="63">
        <f>+'F10.12.17data'!S111</f>
        <v>1.0109940022574937</v>
      </c>
      <c r="W112" s="63">
        <f>+'F10.12.17data'!T111</f>
        <v>0.99522209132535233</v>
      </c>
      <c r="X112" s="63">
        <f ca="1">+'F10.12.17data'!V111</f>
        <v>1.0241074373350922</v>
      </c>
      <c r="Y112" s="63">
        <f ca="1">+'F10.12.17data'!W111</f>
        <v>0.99326717106575657</v>
      </c>
    </row>
    <row r="113" spans="2:25" x14ac:dyDescent="0.25">
      <c r="B113" s="35">
        <f>+F9data!AB112</f>
        <v>45962</v>
      </c>
      <c r="C113" s="76">
        <f>+F9data!AC112</f>
        <v>6.4083928837920245E-3</v>
      </c>
      <c r="D113" s="76">
        <f ca="1">+F9data!AD112</f>
        <v>2.7664975830959206E-3</v>
      </c>
      <c r="F113" s="35">
        <f t="shared" ref="F113" si="16">+B113</f>
        <v>45962</v>
      </c>
      <c r="G113" s="76">
        <f ca="1">+W_nucleo!AH126</f>
        <v>-8.7989315379897182E-3</v>
      </c>
      <c r="H113" s="76">
        <f ca="1">+W_nucleo!AG126</f>
        <v>-7.1539646990836925E-3</v>
      </c>
      <c r="J113" s="35">
        <f t="shared" ref="J113" si="17">+F113</f>
        <v>45962</v>
      </c>
      <c r="K113" s="76">
        <f ca="1">+W_nucleo!AR126</f>
        <v>-0.34988882787908437</v>
      </c>
      <c r="L113" s="76">
        <f ca="1">+W_nucleo!AS126</f>
        <v>-0.73419286537894379</v>
      </c>
      <c r="U113" s="35">
        <f>+'F10.12.17data'!R112</f>
        <v>45962</v>
      </c>
      <c r="V113" s="63">
        <f>+'F10.12.17data'!S112</f>
        <v>1.0155266637524416</v>
      </c>
      <c r="W113" s="63">
        <f>+'F10.12.17data'!T112</f>
        <v>0.99636384656244259</v>
      </c>
      <c r="X113" s="63">
        <f ca="1">+'F10.12.17data'!V112</f>
        <v>1.0335298936955708</v>
      </c>
      <c r="Y113" s="63">
        <f ca="1">+'F10.12.17data'!W112</f>
        <v>0.99273136078278923</v>
      </c>
    </row>
    <row r="114" spans="2:25" x14ac:dyDescent="0.25">
      <c r="B114" s="35">
        <f>+F9data!AB113</f>
        <v>45992</v>
      </c>
      <c r="C114" s="76">
        <f>+F9data!AC113</f>
        <v>6.5554675126314561E-3</v>
      </c>
      <c r="D114" s="76">
        <f ca="1">+F9data!AD113</f>
        <v>2.7876731530969145E-3</v>
      </c>
      <c r="F114" s="35">
        <f t="shared" ref="F114" si="18">+B114</f>
        <v>45992</v>
      </c>
      <c r="G114" s="76">
        <f ca="1">+W_nucleo!AH127</f>
        <v>-5.0304173672044428E-3</v>
      </c>
      <c r="H114" s="76">
        <f ca="1">+W_nucleo!AG127</f>
        <v>-3.8214158843963286E-3</v>
      </c>
      <c r="J114" s="35">
        <f t="shared" ref="J114" si="19">+F114</f>
        <v>45992</v>
      </c>
      <c r="K114" s="76">
        <f ca="1">+W_nucleo!AR127</f>
        <v>-0.1785660129873321</v>
      </c>
      <c r="L114" s="76">
        <f ca="1">+W_nucleo!AS127</f>
        <v>-0.64250242226431453</v>
      </c>
      <c r="U114" s="35">
        <f>+'F10.12.17data'!R113</f>
        <v>45992</v>
      </c>
      <c r="V114" s="63">
        <f>+'F10.12.17data'!S113</f>
        <v>1.0198274848594224</v>
      </c>
      <c r="W114" s="63">
        <f>+'F10.12.17data'!T113</f>
        <v>0.99767482121558015</v>
      </c>
      <c r="X114" s="63">
        <f ca="1">+'F10.12.17data'!V113</f>
        <v>1.0412478814394388</v>
      </c>
      <c r="Y114" s="63">
        <f ca="1">+'F10.12.17data'!W113</f>
        <v>0.99382390752136407</v>
      </c>
    </row>
    <row r="115" spans="2:25" x14ac:dyDescent="0.25">
      <c r="B115" s="35">
        <f>+F9data!AB114</f>
        <v>46023</v>
      </c>
      <c r="C115" s="76">
        <f>+F9data!AC114</f>
        <v>6.9342544843176701E-3</v>
      </c>
      <c r="D115" s="76">
        <f ca="1">+F9data!AD114</f>
        <v>3.0617615359866033E-3</v>
      </c>
      <c r="F115" s="35">
        <f t="shared" ref="F115" si="20">+B115</f>
        <v>46023</v>
      </c>
      <c r="G115" s="76">
        <f ca="1">+W_nucleo!AH128</f>
        <v>4.5082513885574826E-3</v>
      </c>
      <c r="H115" s="76">
        <f ca="1">+W_nucleo!AG128</f>
        <v>-4.8504180271682351E-3</v>
      </c>
      <c r="J115" s="35">
        <f t="shared" ref="J115" si="21">+F115</f>
        <v>46023</v>
      </c>
      <c r="K115" s="76">
        <f ca="1">+W_nucleo!AR128</f>
        <v>0.43958238484103163</v>
      </c>
      <c r="L115" s="76">
        <f ca="1">+W_nucleo!AS128</f>
        <v>-0.63661239360261845</v>
      </c>
      <c r="U115" s="35">
        <f>+'F10.12.17data'!R114</f>
        <v>46023</v>
      </c>
      <c r="V115" s="63">
        <f>+'F10.12.17data'!S114</f>
        <v>1.0209825565639012</v>
      </c>
      <c r="W115" s="63">
        <f>+'F10.12.17data'!T114</f>
        <v>1.0024679379541863</v>
      </c>
      <c r="X115" s="63">
        <f ca="1">+'F10.12.17data'!V114</f>
        <v>1.0379142832504527</v>
      </c>
      <c r="Y115" s="63">
        <f ca="1">+'F10.12.17data'!W114</f>
        <v>0.99403754612212614</v>
      </c>
    </row>
    <row r="116" spans="2:25" x14ac:dyDescent="0.25">
      <c r="B116" s="35">
        <f>+F9data!AB115</f>
        <v>46054</v>
      </c>
      <c r="C116" s="76">
        <f>+F9data!AC115</f>
        <v>6.6820774288333662E-3</v>
      </c>
      <c r="D116" s="76">
        <f ca="1">+F9data!AD115</f>
        <v>3.1855535808344806E-3</v>
      </c>
      <c r="F116" s="35">
        <f t="shared" ref="F116" si="22">+B116</f>
        <v>46054</v>
      </c>
      <c r="G116" s="76">
        <f ca="1">+W_nucleo!AH129</f>
        <v>6.4355744903961121E-3</v>
      </c>
      <c r="H116" s="76">
        <f ca="1">+W_nucleo!AG129</f>
        <v>-2.3649963601286572E-3</v>
      </c>
      <c r="J116" s="35">
        <f t="shared" ref="J116" si="23">+F116</f>
        <v>46054</v>
      </c>
      <c r="K116" s="76">
        <f ca="1">+W_nucleo!AR129</f>
        <v>0.8593108011388324</v>
      </c>
      <c r="L116" s="76">
        <f ca="1">+W_nucleo!AS129</f>
        <v>-0.50708048803798533</v>
      </c>
      <c r="U116" s="35">
        <f>+'F10.12.17data'!R115</f>
        <v>46054</v>
      </c>
      <c r="V116" s="63">
        <f>+'F10.12.17data'!S115</f>
        <v>1.0239045863655212</v>
      </c>
      <c r="W116" s="63">
        <f>+'F10.12.17data'!T115</f>
        <v>1.004784072556193</v>
      </c>
      <c r="X116" s="63">
        <f ca="1">+'F10.12.17data'!V115</f>
        <v>1.0459939124326856</v>
      </c>
      <c r="Y116" s="63">
        <f ca="1">+'F10.12.17data'!W115</f>
        <v>0.99538927889576234</v>
      </c>
    </row>
    <row r="117" spans="2:25" x14ac:dyDescent="0.25">
      <c r="B117" s="35">
        <f>+F9data!AB116</f>
        <v>46082</v>
      </c>
      <c r="C117" s="76">
        <f>+F9data!AC116</f>
        <v>7.2449017739263004E-3</v>
      </c>
      <c r="D117" s="76">
        <f ca="1">+F9data!AD116</f>
        <v>2.7490064768748343E-3</v>
      </c>
      <c r="F117" s="35">
        <f t="shared" ref="F117" si="24">+B117</f>
        <v>46082</v>
      </c>
      <c r="G117" s="76">
        <f ca="1">+W_nucleo!AH130</f>
        <v>2.8860203323577416E-4</v>
      </c>
      <c r="H117" s="76">
        <f ca="1">+W_nucleo!AG130</f>
        <v>-8.6824290663800596E-4</v>
      </c>
      <c r="J117" s="35">
        <f t="shared" ref="J117" si="25">+F117</f>
        <v>46082</v>
      </c>
      <c r="K117" s="76">
        <f ca="1">+W_nucleo!AR130</f>
        <v>1.14111072447308</v>
      </c>
      <c r="L117" s="76">
        <f ca="1">+W_nucleo!AS130</f>
        <v>-0.32835121080559304</v>
      </c>
      <c r="U117" s="35">
        <f>+'F10.12.17data'!R116</f>
        <v>46082</v>
      </c>
      <c r="V117" s="63">
        <f>+'F10.12.17data'!S116</f>
        <v>1.0317939764215873</v>
      </c>
      <c r="W117" s="63">
        <f>+'F10.12.17data'!T116</f>
        <v>1.0054861707461376</v>
      </c>
      <c r="X117" s="63">
        <f ca="1">+'F10.12.17data'!V116</f>
        <v>1.0550397392227959</v>
      </c>
      <c r="Y117" s="63">
        <f ca="1">+'F10.12.17data'!W116</f>
        <v>0.99710456276548465</v>
      </c>
    </row>
    <row r="118" spans="2:25" x14ac:dyDescent="0.25">
      <c r="B118" s="35">
        <f>+F9data!AB117</f>
        <v>46113</v>
      </c>
      <c r="C118" s="76">
        <f>+F9data!AC117</f>
        <v>7.6478217424133703E-3</v>
      </c>
      <c r="D118" s="76">
        <f ca="1">+F9data!AD117</f>
        <v>2.9627135045215969E-3</v>
      </c>
      <c r="F118" s="35">
        <f t="shared" ref="F118" si="26">+B118</f>
        <v>46113</v>
      </c>
      <c r="G118" s="76">
        <f ca="1">+W_nucleo!AH131</f>
        <v>-6.2354334496095287E-3</v>
      </c>
      <c r="H118" s="76">
        <f ca="1">+W_nucleo!AG131</f>
        <v>-1.0382084617146514E-3</v>
      </c>
      <c r="J118" s="35">
        <f t="shared" ref="J118" si="27">+F118</f>
        <v>46113</v>
      </c>
      <c r="K118" s="76">
        <f ca="1">+W_nucleo!AR131</f>
        <v>0.74760591290387879</v>
      </c>
      <c r="L118" s="76">
        <f ca="1">+W_nucleo!AS131</f>
        <v>-0.35685395180810531</v>
      </c>
      <c r="U118" s="35">
        <f>+'F10.12.17data'!R117</f>
        <v>46113</v>
      </c>
      <c r="V118" s="63">
        <f>+'F10.12.17data'!S117</f>
        <v>1.0271271885249538</v>
      </c>
      <c r="W118" s="63">
        <f>+'F10.12.17data'!T117</f>
        <v>1.0015667644985005</v>
      </c>
      <c r="X118" s="63">
        <f ca="1">+'F10.12.17data'!V117</f>
        <v>1.0460020536631101</v>
      </c>
      <c r="Y118" s="63">
        <f ca="1">+'F10.12.17data'!W117</f>
        <v>0.99692401772163375</v>
      </c>
    </row>
    <row r="119" spans="2:25" x14ac:dyDescent="0.25">
      <c r="B119" s="35">
        <f>+F9data!AB118</f>
        <v>46143</v>
      </c>
      <c r="C119" s="76">
        <f>+F9data!AC118</f>
        <v>8.1222530218110021E-3</v>
      </c>
      <c r="D119" s="76">
        <f ca="1">+F9data!AD118</f>
        <v>2.7456326769903692E-3</v>
      </c>
      <c r="F119" s="35">
        <f t="shared" ref="F119" si="28">+B119</f>
        <v>46143</v>
      </c>
      <c r="G119" s="76">
        <f ca="1">+W_nucleo!AH132</f>
        <v>3.4242774320114577E-4</v>
      </c>
      <c r="H119" s="76">
        <f ca="1">+W_nucleo!AG132</f>
        <v>-2.4015305151703359E-3</v>
      </c>
      <c r="J119" s="35">
        <f t="shared" ref="J119" si="29">+F119</f>
        <v>46143</v>
      </c>
      <c r="K119" s="76">
        <f ca="1">+W_nucleo!AR132</f>
        <v>0.87584146376859451</v>
      </c>
      <c r="L119" s="76">
        <f ca="1">+W_nucleo!AS132</f>
        <v>-0.48679810253362632</v>
      </c>
      <c r="U119" s="35">
        <f>+'F10.12.17data'!R118</f>
        <v>46143</v>
      </c>
      <c r="V119" s="63">
        <f>+'F10.12.17data'!S118</f>
        <v>1.0313767774004261</v>
      </c>
      <c r="W119" s="63">
        <f>+'F10.12.17data'!T118</f>
        <v>1.0020998195413262</v>
      </c>
      <c r="X119" s="63">
        <f ca="1">+'F10.12.17data'!V118</f>
        <v>1.0416976852135682</v>
      </c>
      <c r="Y119" s="63">
        <f ca="1">+'F10.12.17data'!W118</f>
        <v>0.99588455143141918</v>
      </c>
    </row>
  </sheetData>
  <mergeCells count="14">
    <mergeCell ref="AN3:AR3"/>
    <mergeCell ref="AH3:AL3"/>
    <mergeCell ref="AA3:AF3"/>
    <mergeCell ref="AA1:AF1"/>
    <mergeCell ref="Q1:Y1"/>
    <mergeCell ref="B1:L1"/>
    <mergeCell ref="F2:H2"/>
    <mergeCell ref="J2:L2"/>
    <mergeCell ref="U3:Y3"/>
    <mergeCell ref="U2:Y2"/>
    <mergeCell ref="B3:D3"/>
    <mergeCell ref="F3:H3"/>
    <mergeCell ref="J3:L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Gráficos</vt:lpstr>
      </vt:variant>
      <vt:variant>
        <vt:i4>6</vt:i4>
      </vt:variant>
    </vt:vector>
  </HeadingPairs>
  <TitlesOfParts>
    <vt:vector size="34" baseType="lpstr">
      <vt:lpstr>NAC</vt:lpstr>
      <vt:lpstr>GBA</vt:lpstr>
      <vt:lpstr>PAM</vt:lpstr>
      <vt:lpstr>NOA</vt:lpstr>
      <vt:lpstr>NEA</vt:lpstr>
      <vt:lpstr>CUY</vt:lpstr>
      <vt:lpstr>PAT</vt:lpstr>
      <vt:lpstr>Nucleo&amp;Subyacente</vt:lpstr>
      <vt:lpstr>Salida Stata</vt:lpstr>
      <vt:lpstr>GBA_d</vt:lpstr>
      <vt:lpstr>PAM_d</vt:lpstr>
      <vt:lpstr>NOA_d</vt:lpstr>
      <vt:lpstr>NEA_d</vt:lpstr>
      <vt:lpstr>CUY_d</vt:lpstr>
      <vt:lpstr>PAT_d</vt:lpstr>
      <vt:lpstr>NAC_d</vt:lpstr>
      <vt:lpstr>quint_new</vt:lpstr>
      <vt:lpstr>NAC_d_B</vt:lpstr>
      <vt:lpstr>NAC_d (2)</vt:lpstr>
      <vt:lpstr>d1d10_m</vt:lpstr>
      <vt:lpstr>d1d10_y</vt:lpstr>
      <vt:lpstr>d1d10index</vt:lpstr>
      <vt:lpstr>W_nucleo</vt:lpstr>
      <vt:lpstr>F10.12.17data</vt:lpstr>
      <vt:lpstr>F19data</vt:lpstr>
      <vt:lpstr>F9data</vt:lpstr>
      <vt:lpstr>F14incidenciageo</vt:lpstr>
      <vt:lpstr>Para R</vt:lpstr>
      <vt:lpstr>F3mom</vt:lpstr>
      <vt:lpstr>F3yoy</vt:lpstr>
      <vt:lpstr>GraficoD1D10yoy</vt:lpstr>
      <vt:lpstr>F9mom</vt:lpstr>
      <vt:lpstr>F9yoy</vt:lpstr>
      <vt:lpstr>{g}DesigGeoIngreso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Franco Churruarín</dc:creator>
  <cp:keywords/>
  <dc:description/>
  <cp:lastModifiedBy>Iara Lening</cp:lastModifiedBy>
  <cp:revision/>
  <dcterms:created xsi:type="dcterms:W3CDTF">2015-06-05T18:19:34Z</dcterms:created>
  <dcterms:modified xsi:type="dcterms:W3CDTF">2026-06-17T15:26:43Z</dcterms:modified>
  <cp:category/>
  <cp:contentStatus/>
</cp:coreProperties>
</file>